
<file path=[Content_Types].xml><?xml version="1.0" encoding="utf-8"?>
<Types xmlns="http://schemas.openxmlformats.org/package/2006/content-types">
  <Default Extension="bin" ContentType="application/vnd.openxmlformats-officedocument.spreadsheetml.printerSettings"/>
  <Default Extension="tmp"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comments1.xml" ContentType="application/vnd.openxmlformats-officedocument.spreadsheetml.comments+xml"/>
  <Override PartName="/xl/pivotTables/pivotTable2.xml" ContentType="application/vnd.openxmlformats-officedocument.spreadsheetml.pivotTable+xml"/>
  <Override PartName="/xl/pivotTables/pivotTable3.xml" ContentType="application/vnd.openxmlformats-officedocument.spreadsheetml.pivotTable+xml"/>
  <Override PartName="/xl/drawings/drawing2.xml" ContentType="application/vnd.openxmlformats-officedocument.drawing+xml"/>
  <Override PartName="/xl/comments2.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pivotTables/pivotTable4.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mc:AlternateContent xmlns:mc="http://schemas.openxmlformats.org/markup-compatibility/2006">
    <mc:Choice Requires="x15">
      <x15ac:absPath xmlns:x15ac="http://schemas.microsoft.com/office/spreadsheetml/2010/11/ac" url="D:\ccifuentesh\Desktop\"/>
    </mc:Choice>
  </mc:AlternateContent>
  <bookViews>
    <workbookView xWindow="0" yWindow="0" windowWidth="19200" windowHeight="8145" tabRatio="772" firstSheet="5" activeTab="5"/>
  </bookViews>
  <sheets>
    <sheet name="INSTRUCTIVO" sheetId="10" state="hidden" r:id="rId1"/>
    <sheet name="CONCOSLIDADO DEMANDADO" sheetId="12" state="hidden" r:id="rId2"/>
    <sheet name="INFLAC PROYECTADA" sheetId="8" state="hidden" r:id="rId3"/>
    <sheet name="INSTRUCTIVO PARTE 2" sheetId="7" state="hidden" r:id="rId4"/>
    <sheet name="informe de comunicaciones" sheetId="27" state="hidden" r:id="rId5"/>
    <sheet name="DEMANDADO" sheetId="6" r:id="rId6"/>
    <sheet name="CONSOLIDADO DEMANDANTE" sheetId="13" state="hidden" r:id="rId7"/>
    <sheet name="%." sheetId="9" state="hidden" r:id="rId8"/>
  </sheets>
  <externalReferences>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s>
  <definedNames>
    <definedName name="_xlnm._FilterDatabase" localSheetId="5" hidden="1">DEMANDADO!$A$1:$AL$2815</definedName>
  </definedNames>
  <calcPr calcId="152511"/>
  <pivotCaches>
    <pivotCache cacheId="3" r:id="rId70"/>
    <pivotCache cacheId="4" r:id="rId71"/>
    <pivotCache cacheId="5" r:id="rId72"/>
  </pivotCaches>
  <fileRecoveryPr repairLoad="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X2" i="6" l="1"/>
  <c r="Y2" i="6"/>
  <c r="Z2" i="6"/>
  <c r="AA2" i="6" s="1"/>
  <c r="AB2" i="6" s="1"/>
  <c r="AC2" i="6" s="1"/>
  <c r="AD2" i="6"/>
  <c r="AE2" i="6" s="1"/>
  <c r="AF2" i="6"/>
  <c r="AH2" i="6"/>
  <c r="AI2" i="6" s="1"/>
  <c r="AJ2" i="6"/>
  <c r="X3" i="6"/>
  <c r="Y3" i="6"/>
  <c r="Z3" i="6"/>
  <c r="AA3" i="6"/>
  <c r="AB3" i="6" s="1"/>
  <c r="AC3" i="6" s="1"/>
  <c r="AD3" i="6"/>
  <c r="AE3" i="6"/>
  <c r="AF3" i="6"/>
  <c r="AH3" i="6"/>
  <c r="AI3" i="6"/>
  <c r="AJ3" i="6"/>
  <c r="AK3" i="6" s="1"/>
  <c r="X4" i="6"/>
  <c r="Y4" i="6"/>
  <c r="AD4" i="6" s="1"/>
  <c r="AE4" i="6" s="1"/>
  <c r="Z4" i="6"/>
  <c r="AF4" i="6"/>
  <c r="AH4" i="6"/>
  <c r="AI4" i="6" s="1"/>
  <c r="X5" i="6"/>
  <c r="Y5" i="6"/>
  <c r="Z5" i="6"/>
  <c r="AA5" i="6"/>
  <c r="AB5" i="6" s="1"/>
  <c r="AC5" i="6" s="1"/>
  <c r="AD5" i="6"/>
  <c r="AE5" i="6"/>
  <c r="AF5" i="6"/>
  <c r="AH5" i="6"/>
  <c r="AJ5" i="6" s="1"/>
  <c r="AK5" i="6" s="1"/>
  <c r="AI5" i="6"/>
  <c r="X6" i="6"/>
  <c r="Y6" i="6"/>
  <c r="AD6" i="6" s="1"/>
  <c r="AE6" i="6" s="1"/>
  <c r="Z6" i="6"/>
  <c r="AA6" i="6" s="1"/>
  <c r="AB6" i="6" s="1"/>
  <c r="AC6" i="6" s="1"/>
  <c r="AF6" i="6"/>
  <c r="AH6" i="6"/>
  <c r="AI6" i="6" s="1"/>
  <c r="AJ6" i="6"/>
  <c r="X7" i="6"/>
  <c r="AA7" i="6" s="1"/>
  <c r="AB7" i="6" s="1"/>
  <c r="AC7" i="6" s="1"/>
  <c r="AG7" i="6" s="1"/>
  <c r="Y7" i="6"/>
  <c r="Z7" i="6"/>
  <c r="AD7" i="6"/>
  <c r="AE7" i="6"/>
  <c r="AF7" i="6"/>
  <c r="AH7" i="6"/>
  <c r="X8" i="6"/>
  <c r="Y8" i="6"/>
  <c r="Z8" i="6"/>
  <c r="AA8" i="6" s="1"/>
  <c r="AB8" i="6" s="1"/>
  <c r="AC8" i="6" s="1"/>
  <c r="AD8" i="6"/>
  <c r="AE8" i="6" s="1"/>
  <c r="AF8" i="6"/>
  <c r="AH8" i="6"/>
  <c r="AI8" i="6" s="1"/>
  <c r="X9" i="6"/>
  <c r="Y9" i="6"/>
  <c r="Z9" i="6"/>
  <c r="AA9" i="6" s="1"/>
  <c r="AB9" i="6" s="1"/>
  <c r="AC9" i="6" s="1"/>
  <c r="AG9" i="6" s="1"/>
  <c r="AD9" i="6"/>
  <c r="AE9" i="6" s="1"/>
  <c r="AF9" i="6"/>
  <c r="AH9" i="6"/>
  <c r="AI9" i="6"/>
  <c r="AJ9" i="6"/>
  <c r="X10" i="6"/>
  <c r="Y10" i="6"/>
  <c r="Z10" i="6"/>
  <c r="AA10" i="6" s="1"/>
  <c r="AB10" i="6" s="1"/>
  <c r="AC10" i="6" s="1"/>
  <c r="AG10" i="6" s="1"/>
  <c r="AD10" i="6"/>
  <c r="AE10" i="6" s="1"/>
  <c r="AF10" i="6"/>
  <c r="AH10" i="6"/>
  <c r="AI10" i="6" s="1"/>
  <c r="X11" i="6"/>
  <c r="Y11" i="6"/>
  <c r="Z11" i="6"/>
  <c r="AA11" i="6" s="1"/>
  <c r="AB11" i="6" s="1"/>
  <c r="AC11" i="6" s="1"/>
  <c r="AD11" i="6"/>
  <c r="AE11" i="6" s="1"/>
  <c r="AF11" i="6"/>
  <c r="AH11" i="6"/>
  <c r="AI11" i="6"/>
  <c r="AJ11" i="6"/>
  <c r="AK11" i="6" s="1"/>
  <c r="X12" i="6"/>
  <c r="Y12" i="6"/>
  <c r="AD12" i="6" s="1"/>
  <c r="AE12" i="6" s="1"/>
  <c r="Z12" i="6"/>
  <c r="AF12" i="6"/>
  <c r="AH12" i="6"/>
  <c r="X13" i="6"/>
  <c r="Y13" i="6"/>
  <c r="Z13" i="6"/>
  <c r="AA13" i="6"/>
  <c r="AB13" i="6" s="1"/>
  <c r="AC13" i="6" s="1"/>
  <c r="AD13" i="6"/>
  <c r="AE13" i="6"/>
  <c r="AF13" i="6"/>
  <c r="AH13" i="6"/>
  <c r="AJ13" i="6" s="1"/>
  <c r="AI13" i="6"/>
  <c r="X14" i="6"/>
  <c r="Y14" i="6"/>
  <c r="AD14" i="6" s="1"/>
  <c r="AE14" i="6" s="1"/>
  <c r="Z14" i="6"/>
  <c r="AA14" i="6" s="1"/>
  <c r="AB14" i="6" s="1"/>
  <c r="AC14" i="6" s="1"/>
  <c r="AG14" i="6" s="1"/>
  <c r="AF14" i="6"/>
  <c r="AH14" i="6"/>
  <c r="AI14" i="6" s="1"/>
  <c r="AJ14" i="6"/>
  <c r="AK14" i="6" s="1"/>
  <c r="X15" i="6"/>
  <c r="AA15" i="6" s="1"/>
  <c r="AB15" i="6" s="1"/>
  <c r="AC15" i="6" s="1"/>
  <c r="Y15" i="6"/>
  <c r="Z15" i="6"/>
  <c r="AD15" i="6"/>
  <c r="AE15" i="6"/>
  <c r="AF15" i="6"/>
  <c r="AH15" i="6"/>
  <c r="X16" i="6"/>
  <c r="Y16" i="6"/>
  <c r="Z16" i="6"/>
  <c r="AD16" i="6"/>
  <c r="AE16" i="6" s="1"/>
  <c r="AF16" i="6"/>
  <c r="AH16" i="6"/>
  <c r="X17" i="6"/>
  <c r="Y17" i="6"/>
  <c r="Z17" i="6"/>
  <c r="AA17" i="6" s="1"/>
  <c r="AB17" i="6" s="1"/>
  <c r="AC17" i="6" s="1"/>
  <c r="AD17" i="6"/>
  <c r="AE17" i="6" s="1"/>
  <c r="AF17" i="6"/>
  <c r="AH17" i="6"/>
  <c r="AI17" i="6"/>
  <c r="AJ17" i="6"/>
  <c r="AK17" i="6" s="1"/>
  <c r="X18" i="6"/>
  <c r="Y18" i="6"/>
  <c r="Z18" i="6"/>
  <c r="AA18" i="6" s="1"/>
  <c r="AB18" i="6" s="1"/>
  <c r="AC18" i="6"/>
  <c r="AG18" i="6" s="1"/>
  <c r="AD18" i="6"/>
  <c r="AE18" i="6" s="1"/>
  <c r="AF18" i="6"/>
  <c r="AH18" i="6"/>
  <c r="AI18" i="6" s="1"/>
  <c r="X19" i="6"/>
  <c r="Y19" i="6"/>
  <c r="Z19" i="6"/>
  <c r="AA19" i="6"/>
  <c r="AB19" i="6" s="1"/>
  <c r="AC19" i="6" s="1"/>
  <c r="AD19" i="6"/>
  <c r="AE19" i="6" s="1"/>
  <c r="AF19" i="6"/>
  <c r="AH19" i="6"/>
  <c r="AI19" i="6"/>
  <c r="AJ19" i="6"/>
  <c r="AK19" i="6" s="1"/>
  <c r="X20" i="6"/>
  <c r="Y20" i="6"/>
  <c r="AD20" i="6" s="1"/>
  <c r="AE20" i="6" s="1"/>
  <c r="Z20" i="6"/>
  <c r="AF20" i="6"/>
  <c r="AH20" i="6"/>
  <c r="AI20" i="6" s="1"/>
  <c r="AJ20" i="6"/>
  <c r="AK20" i="6" s="1"/>
  <c r="X21" i="6"/>
  <c r="Y21" i="6"/>
  <c r="Z21" i="6"/>
  <c r="AA21" i="6"/>
  <c r="AB21" i="6" s="1"/>
  <c r="AC21" i="6" s="1"/>
  <c r="AG21" i="6" s="1"/>
  <c r="AD21" i="6"/>
  <c r="AE21" i="6"/>
  <c r="AF21" i="6"/>
  <c r="AH21" i="6"/>
  <c r="AJ21" i="6" s="1"/>
  <c r="AK21" i="6" s="1"/>
  <c r="AI21" i="6"/>
  <c r="X22" i="6"/>
  <c r="Y22" i="6"/>
  <c r="AD22" i="6" s="1"/>
  <c r="AE22" i="6" s="1"/>
  <c r="Z22" i="6"/>
  <c r="AA22" i="6" s="1"/>
  <c r="AB22" i="6" s="1"/>
  <c r="AC22" i="6" s="1"/>
  <c r="AG22" i="6" s="1"/>
  <c r="AF22" i="6"/>
  <c r="AH22" i="6"/>
  <c r="AI22" i="6" s="1"/>
  <c r="AJ22" i="6"/>
  <c r="X23" i="6"/>
  <c r="Y23" i="6"/>
  <c r="Z23" i="6"/>
  <c r="AA23" i="6"/>
  <c r="AB23" i="6" s="1"/>
  <c r="AC23" i="6" s="1"/>
  <c r="AD23" i="6"/>
  <c r="AE23" i="6"/>
  <c r="AF23" i="6"/>
  <c r="AH23" i="6"/>
  <c r="X24" i="6"/>
  <c r="Y24" i="6"/>
  <c r="Z24" i="6"/>
  <c r="AA24" i="6" s="1"/>
  <c r="AB24" i="6" s="1"/>
  <c r="AC24" i="6" s="1"/>
  <c r="AD24" i="6"/>
  <c r="AE24" i="6" s="1"/>
  <c r="AF24" i="6"/>
  <c r="AH24" i="6"/>
  <c r="X25" i="6"/>
  <c r="Y25" i="6"/>
  <c r="Z25" i="6"/>
  <c r="AD25" i="6"/>
  <c r="AE25" i="6" s="1"/>
  <c r="AF25" i="6"/>
  <c r="AH25" i="6"/>
  <c r="AJ25" i="6" s="1"/>
  <c r="AK25" i="6" s="1"/>
  <c r="AI25" i="6"/>
  <c r="X26" i="6"/>
  <c r="Y26" i="6"/>
  <c r="Z26" i="6"/>
  <c r="AA26" i="6" s="1"/>
  <c r="AB26" i="6" s="1"/>
  <c r="AC26" i="6" s="1"/>
  <c r="AD26" i="6"/>
  <c r="AE26" i="6" s="1"/>
  <c r="AF26" i="6"/>
  <c r="AH26" i="6"/>
  <c r="AI26" i="6" s="1"/>
  <c r="X27" i="6"/>
  <c r="Y27" i="6"/>
  <c r="Z27" i="6"/>
  <c r="AA27" i="6"/>
  <c r="AB27" i="6" s="1"/>
  <c r="AC27" i="6" s="1"/>
  <c r="AD27" i="6"/>
  <c r="AE27" i="6" s="1"/>
  <c r="AF27" i="6"/>
  <c r="AH27" i="6"/>
  <c r="AI27" i="6"/>
  <c r="AJ27" i="6"/>
  <c r="AK27" i="6" s="1"/>
  <c r="X28" i="6"/>
  <c r="Y28" i="6"/>
  <c r="AD28" i="6" s="1"/>
  <c r="AE28" i="6" s="1"/>
  <c r="Z28" i="6"/>
  <c r="AF28" i="6"/>
  <c r="AH28" i="6"/>
  <c r="X29" i="6"/>
  <c r="Y29" i="6"/>
  <c r="Z29" i="6"/>
  <c r="AA29" i="6"/>
  <c r="AB29" i="6" s="1"/>
  <c r="AC29" i="6" s="1"/>
  <c r="AG29" i="6" s="1"/>
  <c r="AD29" i="6"/>
  <c r="AE29" i="6" s="1"/>
  <c r="AF29" i="6"/>
  <c r="AH29" i="6"/>
  <c r="AJ29" i="6" s="1"/>
  <c r="AK29" i="6" s="1"/>
  <c r="AI29" i="6"/>
  <c r="X30" i="6"/>
  <c r="Y30" i="6"/>
  <c r="AD30" i="6" s="1"/>
  <c r="AE30" i="6" s="1"/>
  <c r="Z30" i="6"/>
  <c r="AA30" i="6" s="1"/>
  <c r="AB30" i="6" s="1"/>
  <c r="AC30" i="6" s="1"/>
  <c r="AG30" i="6" s="1"/>
  <c r="AF30" i="6"/>
  <c r="AH30" i="6"/>
  <c r="AI30" i="6" s="1"/>
  <c r="AJ30" i="6"/>
  <c r="AK30" i="6"/>
  <c r="X31" i="6"/>
  <c r="Y31" i="6"/>
  <c r="Z31" i="6"/>
  <c r="AA31" i="6"/>
  <c r="AB31" i="6" s="1"/>
  <c r="AC31" i="6" s="1"/>
  <c r="AD31" i="6"/>
  <c r="AE31" i="6"/>
  <c r="AF31" i="6"/>
  <c r="AH31" i="6"/>
  <c r="X32" i="6"/>
  <c r="Y32" i="6"/>
  <c r="Z32" i="6"/>
  <c r="AD32" i="6"/>
  <c r="AE32" i="6" s="1"/>
  <c r="AF32" i="6"/>
  <c r="AH32" i="6"/>
  <c r="X33" i="6"/>
  <c r="AA33" i="6" s="1"/>
  <c r="AB33" i="6" s="1"/>
  <c r="AC33" i="6" s="1"/>
  <c r="Y33" i="6"/>
  <c r="Z33" i="6"/>
  <c r="AD33" i="6"/>
  <c r="AE33" i="6" s="1"/>
  <c r="AF33" i="6"/>
  <c r="AH33" i="6"/>
  <c r="AI33" i="6"/>
  <c r="AJ33" i="6"/>
  <c r="AK33" i="6" s="1"/>
  <c r="X34" i="6"/>
  <c r="Y34" i="6"/>
  <c r="Z34" i="6"/>
  <c r="AA34" i="6" s="1"/>
  <c r="AB34" i="6" s="1"/>
  <c r="AC34" i="6"/>
  <c r="AD34" i="6"/>
  <c r="AE34" i="6" s="1"/>
  <c r="AF34" i="6"/>
  <c r="AH34" i="6"/>
  <c r="X35" i="6"/>
  <c r="Y35" i="6"/>
  <c r="Z35" i="6"/>
  <c r="AA35" i="6" s="1"/>
  <c r="AB35" i="6" s="1"/>
  <c r="AC35" i="6" s="1"/>
  <c r="AD35" i="6"/>
  <c r="AE35" i="6" s="1"/>
  <c r="AF35" i="6"/>
  <c r="AH35" i="6"/>
  <c r="AI35" i="6"/>
  <c r="AJ35" i="6"/>
  <c r="AK35" i="6" s="1"/>
  <c r="X36" i="6"/>
  <c r="Y36" i="6"/>
  <c r="AD36" i="6" s="1"/>
  <c r="AE36" i="6" s="1"/>
  <c r="Z36" i="6"/>
  <c r="AF36" i="6"/>
  <c r="AH36" i="6"/>
  <c r="AI36" i="6" s="1"/>
  <c r="AJ36" i="6"/>
  <c r="X37" i="6"/>
  <c r="Y37" i="6"/>
  <c r="Z37" i="6"/>
  <c r="AA37" i="6"/>
  <c r="AB37" i="6" s="1"/>
  <c r="AC37" i="6" s="1"/>
  <c r="AD37" i="6"/>
  <c r="AE37" i="6"/>
  <c r="AF37" i="6"/>
  <c r="AH37" i="6"/>
  <c r="AJ37" i="6" s="1"/>
  <c r="AK37" i="6" s="1"/>
  <c r="AI37" i="6"/>
  <c r="X38" i="6"/>
  <c r="Y38" i="6"/>
  <c r="AD38" i="6" s="1"/>
  <c r="AE38" i="6" s="1"/>
  <c r="Z38" i="6"/>
  <c r="AF38" i="6"/>
  <c r="AH38" i="6"/>
  <c r="X39" i="6"/>
  <c r="AA39" i="6" s="1"/>
  <c r="AB39" i="6" s="1"/>
  <c r="AC39" i="6" s="1"/>
  <c r="Y39" i="6"/>
  <c r="Z39" i="6"/>
  <c r="AD39" i="6"/>
  <c r="AE39" i="6"/>
  <c r="AF39" i="6"/>
  <c r="AH39" i="6"/>
  <c r="AJ39" i="6" s="1"/>
  <c r="AI39" i="6"/>
  <c r="X40" i="6"/>
  <c r="Y40" i="6"/>
  <c r="Z40" i="6"/>
  <c r="AA40" i="6" s="1"/>
  <c r="AB40" i="6" s="1"/>
  <c r="AC40" i="6" s="1"/>
  <c r="AD40" i="6"/>
  <c r="AE40" i="6" s="1"/>
  <c r="AF40" i="6"/>
  <c r="AH40" i="6"/>
  <c r="X41" i="6"/>
  <c r="Y41" i="6"/>
  <c r="Z41" i="6"/>
  <c r="AA41" i="6" s="1"/>
  <c r="AB41" i="6" s="1"/>
  <c r="AC41" i="6" s="1"/>
  <c r="AG41" i="6" s="1"/>
  <c r="AD41" i="6"/>
  <c r="AE41" i="6" s="1"/>
  <c r="AF41" i="6"/>
  <c r="AH41" i="6"/>
  <c r="X42" i="6"/>
  <c r="Y42" i="6"/>
  <c r="Z42" i="6"/>
  <c r="AA42" i="6" s="1"/>
  <c r="AB42" i="6" s="1"/>
  <c r="AC42" i="6" s="1"/>
  <c r="AD42" i="6"/>
  <c r="AE42" i="6" s="1"/>
  <c r="AF42" i="6"/>
  <c r="AH42" i="6"/>
  <c r="X43" i="6"/>
  <c r="Y43" i="6"/>
  <c r="Z43" i="6"/>
  <c r="AA43" i="6"/>
  <c r="AB43" i="6" s="1"/>
  <c r="AC43" i="6" s="1"/>
  <c r="AD43" i="6"/>
  <c r="AE43" i="6" s="1"/>
  <c r="AF43" i="6"/>
  <c r="AH43" i="6"/>
  <c r="AI43" i="6"/>
  <c r="AJ43" i="6"/>
  <c r="X44" i="6"/>
  <c r="Y44" i="6"/>
  <c r="AD44" i="6" s="1"/>
  <c r="AE44" i="6" s="1"/>
  <c r="Z44" i="6"/>
  <c r="AA44" i="6" s="1"/>
  <c r="AB44" i="6" s="1"/>
  <c r="AC44" i="6" s="1"/>
  <c r="AF44" i="6"/>
  <c r="AH44" i="6"/>
  <c r="AI44" i="6" s="1"/>
  <c r="AJ44" i="6"/>
  <c r="X45" i="6"/>
  <c r="Y45" i="6"/>
  <c r="Z45" i="6"/>
  <c r="AA45" i="6"/>
  <c r="AB45" i="6"/>
  <c r="AC45" i="6" s="1"/>
  <c r="AD45" i="6"/>
  <c r="AE45" i="6" s="1"/>
  <c r="AF45" i="6"/>
  <c r="AH45" i="6"/>
  <c r="AJ45" i="6" s="1"/>
  <c r="AI45" i="6"/>
  <c r="X46" i="6"/>
  <c r="Y46" i="6"/>
  <c r="AD46" i="6" s="1"/>
  <c r="AE46" i="6" s="1"/>
  <c r="Z46" i="6"/>
  <c r="AA46" i="6" s="1"/>
  <c r="AB46" i="6"/>
  <c r="AC46" i="6" s="1"/>
  <c r="AF46" i="6"/>
  <c r="AH46" i="6"/>
  <c r="AI46" i="6" s="1"/>
  <c r="AJ46" i="6"/>
  <c r="X47" i="6"/>
  <c r="Y47" i="6"/>
  <c r="Z47" i="6"/>
  <c r="AA47" i="6"/>
  <c r="AB47" i="6" s="1"/>
  <c r="AC47" i="6" s="1"/>
  <c r="AD47" i="6"/>
  <c r="AE47" i="6"/>
  <c r="AF47" i="6"/>
  <c r="AH47" i="6"/>
  <c r="AJ47" i="6" s="1"/>
  <c r="AK47" i="6" s="1"/>
  <c r="Q48" i="6"/>
  <c r="Q49" i="6" s="1"/>
  <c r="R48" i="6"/>
  <c r="S48" i="6"/>
  <c r="T48" i="6"/>
  <c r="U48" i="6"/>
  <c r="U49" i="6" s="1"/>
  <c r="U50" i="6" s="1"/>
  <c r="X48" i="6"/>
  <c r="AA48" i="6" s="1"/>
  <c r="AB48" i="6" s="1"/>
  <c r="AC48" i="6" s="1"/>
  <c r="Y48" i="6"/>
  <c r="AD48" i="6" s="1"/>
  <c r="Z48" i="6"/>
  <c r="AE48" i="6"/>
  <c r="AF48" i="6"/>
  <c r="AH48" i="6"/>
  <c r="AI48" i="6"/>
  <c r="AJ48" i="6"/>
  <c r="R49" i="6"/>
  <c r="R50" i="6" s="1"/>
  <c r="S49" i="6"/>
  <c r="S50" i="6" s="1"/>
  <c r="T49" i="6"/>
  <c r="T50" i="6" s="1"/>
  <c r="X49" i="6"/>
  <c r="Y49" i="6"/>
  <c r="AD49" i="6" s="1"/>
  <c r="AE49" i="6" s="1"/>
  <c r="Z49" i="6"/>
  <c r="AF49" i="6"/>
  <c r="AH49" i="6"/>
  <c r="Q50" i="6"/>
  <c r="X50" i="6"/>
  <c r="Y50" i="6"/>
  <c r="AD50" i="6" s="1"/>
  <c r="AE50" i="6" s="1"/>
  <c r="Z50" i="6"/>
  <c r="AA50" i="6" s="1"/>
  <c r="AB50" i="6" s="1"/>
  <c r="AC50" i="6" s="1"/>
  <c r="AF50" i="6"/>
  <c r="AH50" i="6"/>
  <c r="AJ50" i="6" s="1"/>
  <c r="AK50" i="6" s="1"/>
  <c r="N51" i="6"/>
  <c r="X51" i="6"/>
  <c r="Y51" i="6"/>
  <c r="AD51" i="6" s="1"/>
  <c r="AE51" i="6" s="1"/>
  <c r="Z51" i="6"/>
  <c r="AA51" i="6"/>
  <c r="AB51" i="6" s="1"/>
  <c r="AC51" i="6" s="1"/>
  <c r="AF51" i="6"/>
  <c r="X52" i="6"/>
  <c r="Y52" i="6"/>
  <c r="Z52" i="6"/>
  <c r="AA52" i="6"/>
  <c r="AB52" i="6" s="1"/>
  <c r="AC52" i="6" s="1"/>
  <c r="AD52" i="6"/>
  <c r="AE52" i="6" s="1"/>
  <c r="AF52" i="6"/>
  <c r="AH52" i="6"/>
  <c r="AI52" i="6" s="1"/>
  <c r="AJ52" i="6"/>
  <c r="AK52" i="6" s="1"/>
  <c r="X53" i="6"/>
  <c r="Y53" i="6"/>
  <c r="Z53" i="6"/>
  <c r="AA53" i="6"/>
  <c r="AB53" i="6" s="1"/>
  <c r="AC53" i="6" s="1"/>
  <c r="AD53" i="6"/>
  <c r="AE53" i="6" s="1"/>
  <c r="AF53" i="6"/>
  <c r="AH53" i="6"/>
  <c r="X54" i="6"/>
  <c r="Y54" i="6"/>
  <c r="Z54" i="6"/>
  <c r="AD54" i="6"/>
  <c r="AE54" i="6" s="1"/>
  <c r="AF54" i="6"/>
  <c r="AH54" i="6"/>
  <c r="X55" i="6"/>
  <c r="Y55" i="6"/>
  <c r="Z55" i="6"/>
  <c r="AA55" i="6" s="1"/>
  <c r="AB55" i="6" s="1"/>
  <c r="AC55" i="6" s="1"/>
  <c r="AD55" i="6"/>
  <c r="AE55" i="6" s="1"/>
  <c r="AF55" i="6"/>
  <c r="X56" i="6"/>
  <c r="Y56" i="6"/>
  <c r="AD56" i="6" s="1"/>
  <c r="AE56" i="6" s="1"/>
  <c r="Z56" i="6"/>
  <c r="AA56" i="6"/>
  <c r="AB56" i="6" s="1"/>
  <c r="AC56" i="6" s="1"/>
  <c r="AF56" i="6"/>
  <c r="AH56" i="6"/>
  <c r="AI56" i="6" s="1"/>
  <c r="AJ56" i="6"/>
  <c r="AK56" i="6" s="1"/>
  <c r="X57" i="6"/>
  <c r="Y57" i="6"/>
  <c r="Z57" i="6"/>
  <c r="AA57" i="6" s="1"/>
  <c r="AB57" i="6"/>
  <c r="AC57" i="6" s="1"/>
  <c r="AG57" i="6" s="1"/>
  <c r="AD57" i="6"/>
  <c r="AE57" i="6"/>
  <c r="AF57" i="6"/>
  <c r="AH57" i="6"/>
  <c r="AJ57" i="6" s="1"/>
  <c r="AK57" i="6"/>
  <c r="X58" i="6"/>
  <c r="Y58" i="6"/>
  <c r="AD58" i="6" s="1"/>
  <c r="AE58" i="6" s="1"/>
  <c r="Z58" i="6"/>
  <c r="AA58" i="6"/>
  <c r="AB58" i="6" s="1"/>
  <c r="AC58" i="6" s="1"/>
  <c r="AG58" i="6" s="1"/>
  <c r="AF58" i="6"/>
  <c r="AH58" i="6"/>
  <c r="AI58" i="6" s="1"/>
  <c r="AJ58" i="6"/>
  <c r="X59" i="6"/>
  <c r="Y59" i="6"/>
  <c r="Z59" i="6"/>
  <c r="AA59" i="6"/>
  <c r="AB59" i="6" s="1"/>
  <c r="AC59" i="6" s="1"/>
  <c r="AD59" i="6"/>
  <c r="AE59" i="6"/>
  <c r="AF59" i="6"/>
  <c r="AH59" i="6"/>
  <c r="AI59" i="6"/>
  <c r="AJ59" i="6"/>
  <c r="X60" i="6"/>
  <c r="AA60" i="6" s="1"/>
  <c r="AB60" i="6" s="1"/>
  <c r="AC60" i="6" s="1"/>
  <c r="Y60" i="6"/>
  <c r="AD60" i="6" s="1"/>
  <c r="Z60" i="6"/>
  <c r="AE60" i="6"/>
  <c r="AF60" i="6"/>
  <c r="AH60" i="6"/>
  <c r="AJ60" i="6" s="1"/>
  <c r="AK60" i="6" s="1"/>
  <c r="AI60" i="6"/>
  <c r="X61" i="6"/>
  <c r="Y61" i="6"/>
  <c r="AD61" i="6" s="1"/>
  <c r="AE61" i="6" s="1"/>
  <c r="Z61" i="6"/>
  <c r="AF61" i="6"/>
  <c r="AH61" i="6"/>
  <c r="AJ61" i="6" s="1"/>
  <c r="AI61" i="6"/>
  <c r="X62" i="6"/>
  <c r="Y62" i="6"/>
  <c r="AD62" i="6" s="1"/>
  <c r="Z62" i="6"/>
  <c r="AA62" i="6" s="1"/>
  <c r="AB62" i="6" s="1"/>
  <c r="AC62" i="6" s="1"/>
  <c r="AG62" i="6" s="1"/>
  <c r="AE62" i="6"/>
  <c r="AF62" i="6"/>
  <c r="AH62" i="6"/>
  <c r="X63" i="6"/>
  <c r="Y63" i="6"/>
  <c r="AD63" i="6" s="1"/>
  <c r="AE63" i="6" s="1"/>
  <c r="Z63" i="6"/>
  <c r="AA63" i="6"/>
  <c r="AB63" i="6" s="1"/>
  <c r="AC63" i="6" s="1"/>
  <c r="AG63" i="6" s="1"/>
  <c r="AF63" i="6"/>
  <c r="AH63" i="6"/>
  <c r="AI63" i="6"/>
  <c r="AJ63" i="6"/>
  <c r="AK63" i="6" s="1"/>
  <c r="X64" i="6"/>
  <c r="Y64" i="6"/>
  <c r="AD64" i="6" s="1"/>
  <c r="AE64" i="6" s="1"/>
  <c r="Z64" i="6"/>
  <c r="AA64" i="6"/>
  <c r="AB64" i="6" s="1"/>
  <c r="AC64" i="6" s="1"/>
  <c r="AG64" i="6" s="1"/>
  <c r="AK64" i="6" s="1"/>
  <c r="AF64" i="6"/>
  <c r="AH64" i="6"/>
  <c r="AJ64" i="6" s="1"/>
  <c r="AI64" i="6"/>
  <c r="X65" i="6"/>
  <c r="Y65" i="6"/>
  <c r="AD65" i="6" s="1"/>
  <c r="Z65" i="6"/>
  <c r="AA65" i="6" s="1"/>
  <c r="AB65" i="6" s="1"/>
  <c r="AC65" i="6" s="1"/>
  <c r="AE65" i="6"/>
  <c r="AF65" i="6"/>
  <c r="AH65" i="6"/>
  <c r="AI65" i="6" s="1"/>
  <c r="AJ65" i="6"/>
  <c r="AK65" i="6"/>
  <c r="X66" i="6"/>
  <c r="Y66" i="6"/>
  <c r="AD66" i="6" s="1"/>
  <c r="Z66" i="6"/>
  <c r="AA66" i="6" s="1"/>
  <c r="AB66" i="6" s="1"/>
  <c r="AC66" i="6" s="1"/>
  <c r="AE66" i="6"/>
  <c r="AF66" i="6"/>
  <c r="AH66" i="6"/>
  <c r="AI66" i="6"/>
  <c r="AJ66" i="6"/>
  <c r="AK66" i="6"/>
  <c r="X67" i="6"/>
  <c r="Y67" i="6"/>
  <c r="Z67" i="6"/>
  <c r="AA67" i="6"/>
  <c r="AB67" i="6" s="1"/>
  <c r="AC67" i="6" s="1"/>
  <c r="AG67" i="6" s="1"/>
  <c r="AD67" i="6"/>
  <c r="AE67" i="6" s="1"/>
  <c r="AF67" i="6"/>
  <c r="AH67" i="6"/>
  <c r="AI67" i="6"/>
  <c r="AJ67" i="6"/>
  <c r="AK67" i="6"/>
  <c r="X68" i="6"/>
  <c r="AA68" i="6" s="1"/>
  <c r="AB68" i="6" s="1"/>
  <c r="AC68" i="6" s="1"/>
  <c r="AG68" i="6" s="1"/>
  <c r="Y68" i="6"/>
  <c r="AD68" i="6" s="1"/>
  <c r="AE68" i="6" s="1"/>
  <c r="Z68" i="6"/>
  <c r="AF68" i="6"/>
  <c r="AH68" i="6"/>
  <c r="AJ68" i="6" s="1"/>
  <c r="AK68" i="6" s="1"/>
  <c r="AI68" i="6"/>
  <c r="X69" i="6"/>
  <c r="AA69" i="6" s="1"/>
  <c r="AB69" i="6" s="1"/>
  <c r="AC69" i="6" s="1"/>
  <c r="Y69" i="6"/>
  <c r="AD69" i="6" s="1"/>
  <c r="Z69" i="6"/>
  <c r="AE69" i="6"/>
  <c r="AF69" i="6"/>
  <c r="AH69" i="6"/>
  <c r="X70" i="6"/>
  <c r="Y70" i="6"/>
  <c r="AD70" i="6" s="1"/>
  <c r="AE70" i="6" s="1"/>
  <c r="Z70" i="6"/>
  <c r="AA70" i="6" s="1"/>
  <c r="AB70" i="6" s="1"/>
  <c r="AC70" i="6" s="1"/>
  <c r="AG70" i="6" s="1"/>
  <c r="AF70" i="6"/>
  <c r="AH70" i="6"/>
  <c r="X71" i="6"/>
  <c r="Y71" i="6"/>
  <c r="AD71" i="6" s="1"/>
  <c r="AE71" i="6" s="1"/>
  <c r="Z71" i="6"/>
  <c r="AA71" i="6"/>
  <c r="AB71" i="6" s="1"/>
  <c r="AC71" i="6" s="1"/>
  <c r="AG71" i="6" s="1"/>
  <c r="AF71" i="6"/>
  <c r="AH71" i="6"/>
  <c r="AI71" i="6"/>
  <c r="AJ71" i="6"/>
  <c r="AK71" i="6"/>
  <c r="X72" i="6"/>
  <c r="Y72" i="6"/>
  <c r="AD72" i="6" s="1"/>
  <c r="AE72" i="6" s="1"/>
  <c r="Z72" i="6"/>
  <c r="AA72" i="6"/>
  <c r="AB72" i="6" s="1"/>
  <c r="AC72" i="6" s="1"/>
  <c r="AF72" i="6"/>
  <c r="AH72" i="6"/>
  <c r="AJ72" i="6" s="1"/>
  <c r="AI72" i="6"/>
  <c r="AK72" i="6"/>
  <c r="X73" i="6"/>
  <c r="Y73" i="6"/>
  <c r="AD73" i="6" s="1"/>
  <c r="Z73" i="6"/>
  <c r="AA73" i="6"/>
  <c r="AB73" i="6" s="1"/>
  <c r="AC73" i="6" s="1"/>
  <c r="AE73" i="6"/>
  <c r="AF73" i="6"/>
  <c r="AH73" i="6"/>
  <c r="AJ73" i="6" s="1"/>
  <c r="AI73" i="6"/>
  <c r="AK73" i="6"/>
  <c r="X74" i="6"/>
  <c r="Y74" i="6"/>
  <c r="AD74" i="6" s="1"/>
  <c r="Z74" i="6"/>
  <c r="AA74" i="6" s="1"/>
  <c r="AB74" i="6" s="1"/>
  <c r="AC74" i="6" s="1"/>
  <c r="AE74" i="6"/>
  <c r="AF74" i="6"/>
  <c r="AH74" i="6"/>
  <c r="AI74" i="6"/>
  <c r="AJ74" i="6"/>
  <c r="X75" i="6"/>
  <c r="Y75" i="6"/>
  <c r="Z75" i="6"/>
  <c r="AA75" i="6"/>
  <c r="AB75" i="6" s="1"/>
  <c r="AC75" i="6" s="1"/>
  <c r="AD75" i="6"/>
  <c r="AE75" i="6" s="1"/>
  <c r="AF75" i="6"/>
  <c r="AH75" i="6"/>
  <c r="AI75" i="6"/>
  <c r="AJ75" i="6"/>
  <c r="X76" i="6"/>
  <c r="AA76" i="6" s="1"/>
  <c r="AB76" i="6" s="1"/>
  <c r="AC76" i="6" s="1"/>
  <c r="Y76" i="6"/>
  <c r="AD76" i="6" s="1"/>
  <c r="AE76" i="6" s="1"/>
  <c r="Z76" i="6"/>
  <c r="AF76" i="6"/>
  <c r="AH76" i="6"/>
  <c r="AJ76" i="6" s="1"/>
  <c r="AI76" i="6"/>
  <c r="X77" i="6"/>
  <c r="Y77" i="6"/>
  <c r="AD77" i="6" s="1"/>
  <c r="AE77" i="6" s="1"/>
  <c r="Z77" i="6"/>
  <c r="AA77" i="6"/>
  <c r="AB77" i="6" s="1"/>
  <c r="AC77" i="6" s="1"/>
  <c r="AF77" i="6"/>
  <c r="AH77" i="6"/>
  <c r="AJ77" i="6" s="1"/>
  <c r="AI77" i="6"/>
  <c r="X78" i="6"/>
  <c r="Y78" i="6"/>
  <c r="AD78" i="6" s="1"/>
  <c r="Z78" i="6"/>
  <c r="AA78" i="6" s="1"/>
  <c r="AB78" i="6"/>
  <c r="AC78" i="6" s="1"/>
  <c r="AG78" i="6" s="1"/>
  <c r="AK78" i="6" s="1"/>
  <c r="AE78" i="6"/>
  <c r="AF78" i="6"/>
  <c r="AH78" i="6"/>
  <c r="AJ78" i="6" s="1"/>
  <c r="AI78" i="6"/>
  <c r="X79" i="6"/>
  <c r="Y79" i="6"/>
  <c r="AD79" i="6" s="1"/>
  <c r="AE79" i="6" s="1"/>
  <c r="Z79" i="6"/>
  <c r="AA79" i="6"/>
  <c r="AB79" i="6" s="1"/>
  <c r="AC79" i="6" s="1"/>
  <c r="AG79" i="6" s="1"/>
  <c r="AK79" i="6" s="1"/>
  <c r="AF79" i="6"/>
  <c r="AH79" i="6"/>
  <c r="AI79" i="6"/>
  <c r="AJ79" i="6"/>
  <c r="X80" i="6"/>
  <c r="Y80" i="6"/>
  <c r="Z80" i="6"/>
  <c r="AA80" i="6"/>
  <c r="AB80" i="6" s="1"/>
  <c r="AC80" i="6" s="1"/>
  <c r="AG80" i="6" s="1"/>
  <c r="AD80" i="6"/>
  <c r="AE80" i="6" s="1"/>
  <c r="AF80" i="6"/>
  <c r="AH80" i="6"/>
  <c r="AJ80" i="6" s="1"/>
  <c r="AI80" i="6"/>
  <c r="X81" i="6"/>
  <c r="Y81" i="6"/>
  <c r="AD81" i="6" s="1"/>
  <c r="AE81" i="6" s="1"/>
  <c r="Z81" i="6"/>
  <c r="AA81" i="6" s="1"/>
  <c r="AB81" i="6" s="1"/>
  <c r="AC81" i="6" s="1"/>
  <c r="AF81" i="6"/>
  <c r="AH81" i="6"/>
  <c r="AJ81" i="6" s="1"/>
  <c r="AI81" i="6"/>
  <c r="X82" i="6"/>
  <c r="Y82" i="6"/>
  <c r="AD82" i="6" s="1"/>
  <c r="Z82" i="6"/>
  <c r="AA82" i="6"/>
  <c r="AB82" i="6" s="1"/>
  <c r="AC82" i="6" s="1"/>
  <c r="AE82" i="6"/>
  <c r="AF82" i="6"/>
  <c r="AH82" i="6"/>
  <c r="AI82" i="6"/>
  <c r="AJ82" i="6"/>
  <c r="X83" i="6"/>
  <c r="Y83" i="6"/>
  <c r="Z83" i="6"/>
  <c r="AA83" i="6"/>
  <c r="AB83" i="6" s="1"/>
  <c r="AC83" i="6" s="1"/>
  <c r="AD83" i="6"/>
  <c r="AE83" i="6" s="1"/>
  <c r="AF83" i="6"/>
  <c r="AH83" i="6"/>
  <c r="AI83" i="6"/>
  <c r="AJ83" i="6"/>
  <c r="X84" i="6"/>
  <c r="AA84" i="6" s="1"/>
  <c r="AB84" i="6" s="1"/>
  <c r="AC84" i="6" s="1"/>
  <c r="Y84" i="6"/>
  <c r="Z84" i="6"/>
  <c r="AD84" i="6"/>
  <c r="AE84" i="6" s="1"/>
  <c r="AF84" i="6"/>
  <c r="AH84" i="6"/>
  <c r="AJ84" i="6" s="1"/>
  <c r="AI84" i="6"/>
  <c r="X85" i="6"/>
  <c r="Y85" i="6"/>
  <c r="AD85" i="6" s="1"/>
  <c r="Z85" i="6"/>
  <c r="AA85" i="6"/>
  <c r="AB85" i="6" s="1"/>
  <c r="AC85" i="6" s="1"/>
  <c r="AE85" i="6"/>
  <c r="AF85" i="6"/>
  <c r="AH85" i="6"/>
  <c r="AJ85" i="6" s="1"/>
  <c r="AI85" i="6"/>
  <c r="X86" i="6"/>
  <c r="Y86" i="6"/>
  <c r="AD86" i="6" s="1"/>
  <c r="AE86" i="6" s="1"/>
  <c r="Z86" i="6"/>
  <c r="AA86" i="6" s="1"/>
  <c r="AB86" i="6" s="1"/>
  <c r="AC86" i="6" s="1"/>
  <c r="AG86" i="6" s="1"/>
  <c r="AF86" i="6"/>
  <c r="AH86" i="6"/>
  <c r="AJ86" i="6" s="1"/>
  <c r="AI86" i="6"/>
  <c r="AK86" i="6"/>
  <c r="X87" i="6"/>
  <c r="Y87" i="6"/>
  <c r="AD87" i="6" s="1"/>
  <c r="Z87" i="6"/>
  <c r="AA87" i="6"/>
  <c r="AB87" i="6" s="1"/>
  <c r="AC87" i="6" s="1"/>
  <c r="AE87" i="6"/>
  <c r="AF87" i="6"/>
  <c r="AH87" i="6"/>
  <c r="AI87" i="6"/>
  <c r="AJ87" i="6"/>
  <c r="AK87" i="6"/>
  <c r="X88" i="6"/>
  <c r="Y88" i="6"/>
  <c r="AD88" i="6" s="1"/>
  <c r="Z88" i="6"/>
  <c r="AA88" i="6"/>
  <c r="AB88" i="6" s="1"/>
  <c r="AC88" i="6" s="1"/>
  <c r="AE88" i="6"/>
  <c r="AF88" i="6"/>
  <c r="AH88" i="6"/>
  <c r="AJ88" i="6" s="1"/>
  <c r="AI88" i="6"/>
  <c r="X89" i="6"/>
  <c r="Y89" i="6"/>
  <c r="AD89" i="6" s="1"/>
  <c r="AE89" i="6" s="1"/>
  <c r="Z89" i="6"/>
  <c r="AA89" i="6"/>
  <c r="AB89" i="6" s="1"/>
  <c r="AC89" i="6" s="1"/>
  <c r="AG89" i="6" s="1"/>
  <c r="AF89" i="6"/>
  <c r="AH89" i="6"/>
  <c r="AJ89" i="6" s="1"/>
  <c r="AI89" i="6"/>
  <c r="AK89" i="6"/>
  <c r="X90" i="6"/>
  <c r="Y90" i="6"/>
  <c r="AD90" i="6" s="1"/>
  <c r="Z90" i="6"/>
  <c r="AA90" i="6"/>
  <c r="AB90" i="6" s="1"/>
  <c r="AC90" i="6" s="1"/>
  <c r="AE90" i="6"/>
  <c r="AF90" i="6"/>
  <c r="AH90" i="6"/>
  <c r="AI90" i="6"/>
  <c r="AJ90" i="6"/>
  <c r="AK90" i="6"/>
  <c r="T91" i="6"/>
  <c r="X91" i="6"/>
  <c r="Y91" i="6"/>
  <c r="Z91" i="6"/>
  <c r="AA91" i="6" s="1"/>
  <c r="AB91" i="6" s="1"/>
  <c r="AC91" i="6" s="1"/>
  <c r="AD91" i="6"/>
  <c r="AE91" i="6" s="1"/>
  <c r="AF91" i="6"/>
  <c r="AH91" i="6"/>
  <c r="AI91" i="6"/>
  <c r="AJ91" i="6"/>
  <c r="AK91" i="6" s="1"/>
  <c r="T92" i="6"/>
  <c r="X92" i="6"/>
  <c r="Y92" i="6"/>
  <c r="AD92" i="6" s="1"/>
  <c r="Z92" i="6"/>
  <c r="AA92" i="6"/>
  <c r="AB92" i="6" s="1"/>
  <c r="AC92" i="6" s="1"/>
  <c r="AG92" i="6" s="1"/>
  <c r="AE92" i="6"/>
  <c r="AF92" i="6"/>
  <c r="AH92" i="6"/>
  <c r="AI92" i="6"/>
  <c r="AJ92" i="6"/>
  <c r="AK92" i="6" s="1"/>
  <c r="T93" i="6"/>
  <c r="X93" i="6"/>
  <c r="Y93" i="6"/>
  <c r="Z93" i="6"/>
  <c r="AD93" i="6"/>
  <c r="AE93" i="6"/>
  <c r="AF93" i="6"/>
  <c r="AH93" i="6"/>
  <c r="AI93" i="6" s="1"/>
  <c r="AJ93" i="6"/>
  <c r="T94" i="6"/>
  <c r="X94" i="6"/>
  <c r="AA94" i="6" s="1"/>
  <c r="AB94" i="6" s="1"/>
  <c r="AC94" i="6" s="1"/>
  <c r="Y94" i="6"/>
  <c r="Z94" i="6"/>
  <c r="AD94" i="6"/>
  <c r="AE94" i="6"/>
  <c r="AF94" i="6"/>
  <c r="AH94" i="6"/>
  <c r="AJ94" i="6" s="1"/>
  <c r="AK94" i="6" s="1"/>
  <c r="AI94" i="6"/>
  <c r="X95" i="6"/>
  <c r="Y95" i="6"/>
  <c r="AD95" i="6" s="1"/>
  <c r="Z95" i="6"/>
  <c r="AA95" i="6" s="1"/>
  <c r="AB95" i="6" s="1"/>
  <c r="AC95" i="6" s="1"/>
  <c r="AE95" i="6"/>
  <c r="AF95" i="6"/>
  <c r="AH95" i="6"/>
  <c r="X96" i="6"/>
  <c r="Y96" i="6"/>
  <c r="AD96" i="6" s="1"/>
  <c r="AE96" i="6" s="1"/>
  <c r="Z96" i="6"/>
  <c r="AA96" i="6"/>
  <c r="AB96" i="6" s="1"/>
  <c r="AC96" i="6" s="1"/>
  <c r="AG96" i="6" s="1"/>
  <c r="AF96" i="6"/>
  <c r="AH96" i="6"/>
  <c r="AI96" i="6" s="1"/>
  <c r="AJ96" i="6"/>
  <c r="AK96" i="6" s="1"/>
  <c r="X97" i="6"/>
  <c r="Y97" i="6"/>
  <c r="AD97" i="6" s="1"/>
  <c r="AE97" i="6" s="1"/>
  <c r="Z97" i="6"/>
  <c r="AA97" i="6"/>
  <c r="AB97" i="6" s="1"/>
  <c r="AC97" i="6" s="1"/>
  <c r="AG97" i="6" s="1"/>
  <c r="AF97" i="6"/>
  <c r="AH97" i="6"/>
  <c r="AI97" i="6"/>
  <c r="AJ97" i="6"/>
  <c r="X98" i="6"/>
  <c r="Y98" i="6"/>
  <c r="Z98" i="6"/>
  <c r="AA98" i="6"/>
  <c r="AB98" i="6" s="1"/>
  <c r="AC98" i="6" s="1"/>
  <c r="AG98" i="6" s="1"/>
  <c r="AK98" i="6" s="1"/>
  <c r="AD98" i="6"/>
  <c r="AE98" i="6"/>
  <c r="AF98" i="6"/>
  <c r="AH98" i="6"/>
  <c r="AJ98" i="6" s="1"/>
  <c r="AI98" i="6"/>
  <c r="X99" i="6"/>
  <c r="Y99" i="6"/>
  <c r="AD99" i="6" s="1"/>
  <c r="AE99" i="6" s="1"/>
  <c r="Z99" i="6"/>
  <c r="AF99" i="6"/>
  <c r="AH99" i="6"/>
  <c r="X100" i="6"/>
  <c r="Y100" i="6"/>
  <c r="AD100" i="6" s="1"/>
  <c r="AE100" i="6" s="1"/>
  <c r="Z100" i="6"/>
  <c r="AA100" i="6"/>
  <c r="AB100" i="6" s="1"/>
  <c r="AC100" i="6" s="1"/>
  <c r="AG100" i="6" s="1"/>
  <c r="AF100" i="6"/>
  <c r="AH100" i="6"/>
  <c r="AI100" i="6" s="1"/>
  <c r="AJ100" i="6"/>
  <c r="AK100" i="6" s="1"/>
  <c r="X101" i="6"/>
  <c r="Y101" i="6"/>
  <c r="Z101" i="6"/>
  <c r="AA101" i="6"/>
  <c r="AB101" i="6" s="1"/>
  <c r="AC101" i="6" s="1"/>
  <c r="AG101" i="6" s="1"/>
  <c r="AD101" i="6"/>
  <c r="AE101" i="6"/>
  <c r="AF101" i="6"/>
  <c r="AH101" i="6"/>
  <c r="AI101" i="6"/>
  <c r="AJ101" i="6"/>
  <c r="AK101" i="6" s="1"/>
  <c r="X102" i="6"/>
  <c r="AA102" i="6" s="1"/>
  <c r="AB102" i="6" s="1"/>
  <c r="AC102" i="6" s="1"/>
  <c r="Y102" i="6"/>
  <c r="AD102" i="6" s="1"/>
  <c r="AE102" i="6" s="1"/>
  <c r="Z102" i="6"/>
  <c r="AF102" i="6"/>
  <c r="AH102" i="6"/>
  <c r="AI102" i="6"/>
  <c r="AJ102" i="6"/>
  <c r="AK102" i="6"/>
  <c r="X103" i="6"/>
  <c r="Y103" i="6"/>
  <c r="AD103" i="6" s="1"/>
  <c r="Z103" i="6"/>
  <c r="AA103" i="6"/>
  <c r="AB103" i="6" s="1"/>
  <c r="AC103" i="6" s="1"/>
  <c r="AG103" i="6" s="1"/>
  <c r="AE103" i="6"/>
  <c r="AF103" i="6"/>
  <c r="AH103" i="6"/>
  <c r="AJ103" i="6" s="1"/>
  <c r="AK103" i="6" s="1"/>
  <c r="AI103" i="6"/>
  <c r="X104" i="6"/>
  <c r="Y104" i="6"/>
  <c r="AD104" i="6" s="1"/>
  <c r="AE104" i="6" s="1"/>
  <c r="Z104" i="6"/>
  <c r="AA104" i="6" s="1"/>
  <c r="AB104" i="6" s="1"/>
  <c r="AC104" i="6" s="1"/>
  <c r="AG104" i="6" s="1"/>
  <c r="AK104" i="6" s="1"/>
  <c r="AF104" i="6"/>
  <c r="AH104" i="6"/>
  <c r="AJ104" i="6" s="1"/>
  <c r="AI104" i="6"/>
  <c r="X105" i="6"/>
  <c r="AA105" i="6" s="1"/>
  <c r="AB105" i="6" s="1"/>
  <c r="AC105" i="6" s="1"/>
  <c r="Y105" i="6"/>
  <c r="AD105" i="6" s="1"/>
  <c r="Z105" i="6"/>
  <c r="AE105" i="6"/>
  <c r="AF105" i="6"/>
  <c r="AH105" i="6"/>
  <c r="AI105" i="6"/>
  <c r="AJ105" i="6"/>
  <c r="X106" i="6"/>
  <c r="Y106" i="6"/>
  <c r="AD106" i="6" s="1"/>
  <c r="AE106" i="6" s="1"/>
  <c r="Z106" i="6"/>
  <c r="AA106" i="6" s="1"/>
  <c r="AB106" i="6" s="1"/>
  <c r="AC106" i="6" s="1"/>
  <c r="AF106" i="6"/>
  <c r="AH106" i="6"/>
  <c r="AJ106" i="6" s="1"/>
  <c r="AK106" i="6"/>
  <c r="X107" i="6"/>
  <c r="Y107" i="6"/>
  <c r="AD107" i="6" s="1"/>
  <c r="AE107" i="6" s="1"/>
  <c r="Z107" i="6"/>
  <c r="AA107" i="6"/>
  <c r="AB107" i="6" s="1"/>
  <c r="AC107" i="6" s="1"/>
  <c r="AF107" i="6"/>
  <c r="AH107" i="6"/>
  <c r="AI107" i="6"/>
  <c r="AJ107" i="6"/>
  <c r="AK107" i="6" s="1"/>
  <c r="X108" i="6"/>
  <c r="Y108" i="6"/>
  <c r="AD108" i="6" s="1"/>
  <c r="AE108" i="6" s="1"/>
  <c r="Z108" i="6"/>
  <c r="AA108" i="6" s="1"/>
  <c r="AB108" i="6" s="1"/>
  <c r="AC108" i="6" s="1"/>
  <c r="AF108" i="6"/>
  <c r="AH108" i="6"/>
  <c r="AI108" i="6" s="1"/>
  <c r="AJ108" i="6"/>
  <c r="AK108" i="6" s="1"/>
  <c r="X109" i="6"/>
  <c r="Y109" i="6"/>
  <c r="Z109" i="6"/>
  <c r="AA109" i="6"/>
  <c r="AB109" i="6" s="1"/>
  <c r="AC109" i="6" s="1"/>
  <c r="AD109" i="6"/>
  <c r="AE109" i="6"/>
  <c r="AF109" i="6"/>
  <c r="AH109" i="6"/>
  <c r="AI109" i="6"/>
  <c r="AJ109" i="6"/>
  <c r="AK109" i="6" s="1"/>
  <c r="X110" i="6"/>
  <c r="Y110" i="6"/>
  <c r="AD110" i="6" s="1"/>
  <c r="AE110" i="6" s="1"/>
  <c r="Z110" i="6"/>
  <c r="AF110" i="6"/>
  <c r="AH110" i="6"/>
  <c r="AJ110" i="6" s="1"/>
  <c r="AK110" i="6" s="1"/>
  <c r="AI110" i="6"/>
  <c r="X111" i="6"/>
  <c r="Y111" i="6"/>
  <c r="AD111" i="6" s="1"/>
  <c r="Z111" i="6"/>
  <c r="AA111" i="6" s="1"/>
  <c r="AB111" i="6" s="1"/>
  <c r="AC111" i="6" s="1"/>
  <c r="AG111" i="6" s="1"/>
  <c r="AE111" i="6"/>
  <c r="AF111" i="6"/>
  <c r="AH111" i="6"/>
  <c r="AJ111" i="6" s="1"/>
  <c r="AI111" i="6"/>
  <c r="AK111" i="6"/>
  <c r="X112" i="6"/>
  <c r="Y112" i="6"/>
  <c r="AD112" i="6" s="1"/>
  <c r="Z112" i="6"/>
  <c r="AA112" i="6"/>
  <c r="AB112" i="6" s="1"/>
  <c r="AC112" i="6" s="1"/>
  <c r="AG112" i="6" s="1"/>
  <c r="AE112" i="6"/>
  <c r="AF112" i="6"/>
  <c r="AH112" i="6"/>
  <c r="AI112" i="6"/>
  <c r="AJ112" i="6"/>
  <c r="AK112" i="6"/>
  <c r="X113" i="6"/>
  <c r="Y113" i="6"/>
  <c r="AD113" i="6" s="1"/>
  <c r="AE113" i="6" s="1"/>
  <c r="Z113" i="6"/>
  <c r="AA113" i="6"/>
  <c r="AB113" i="6" s="1"/>
  <c r="AC113" i="6" s="1"/>
  <c r="AF113" i="6"/>
  <c r="AH113" i="6"/>
  <c r="AI113" i="6"/>
  <c r="AJ113" i="6"/>
  <c r="AK113" i="6"/>
  <c r="X114" i="6"/>
  <c r="AA114" i="6" s="1"/>
  <c r="AB114" i="6" s="1"/>
  <c r="AC114" i="6" s="1"/>
  <c r="AG114" i="6" s="1"/>
  <c r="Y114" i="6"/>
  <c r="AD114" i="6" s="1"/>
  <c r="AE114" i="6" s="1"/>
  <c r="Z114" i="6"/>
  <c r="AF114" i="6"/>
  <c r="AH114" i="6"/>
  <c r="AI114" i="6"/>
  <c r="AJ114" i="6"/>
  <c r="AK114" i="6"/>
  <c r="X115" i="6"/>
  <c r="Y115" i="6"/>
  <c r="Z115" i="6"/>
  <c r="AA115" i="6"/>
  <c r="AB115" i="6" s="1"/>
  <c r="AC115" i="6" s="1"/>
  <c r="AD115" i="6"/>
  <c r="AE115" i="6" s="1"/>
  <c r="AF115" i="6"/>
  <c r="AH115" i="6"/>
  <c r="AJ115" i="6" s="1"/>
  <c r="AK115" i="6"/>
  <c r="X116" i="6"/>
  <c r="AA116" i="6" s="1"/>
  <c r="AB116" i="6" s="1"/>
  <c r="AC116" i="6" s="1"/>
  <c r="AG116" i="6" s="1"/>
  <c r="Y116" i="6"/>
  <c r="AD116" i="6" s="1"/>
  <c r="AE116" i="6" s="1"/>
  <c r="Z116" i="6"/>
  <c r="AF116" i="6"/>
  <c r="AH116" i="6"/>
  <c r="AI116" i="6" s="1"/>
  <c r="AJ116" i="6"/>
  <c r="AK116" i="6" s="1"/>
  <c r="X117" i="6"/>
  <c r="Y117" i="6"/>
  <c r="Z117" i="6"/>
  <c r="AA117" i="6" s="1"/>
  <c r="AB117" i="6" s="1"/>
  <c r="AC117" i="6" s="1"/>
  <c r="AD117" i="6"/>
  <c r="AE117" i="6" s="1"/>
  <c r="AF117" i="6"/>
  <c r="AH117" i="6"/>
  <c r="X118" i="6"/>
  <c r="AA118" i="6" s="1"/>
  <c r="AB118" i="6" s="1"/>
  <c r="AC118" i="6" s="1"/>
  <c r="Y118" i="6"/>
  <c r="Z118" i="6"/>
  <c r="AD118" i="6"/>
  <c r="AE118" i="6" s="1"/>
  <c r="AF118" i="6"/>
  <c r="AH118" i="6"/>
  <c r="AI118" i="6"/>
  <c r="AJ118" i="6"/>
  <c r="X119" i="6"/>
  <c r="Y119" i="6"/>
  <c r="Z119" i="6"/>
  <c r="AA119" i="6" s="1"/>
  <c r="AB119" i="6" s="1"/>
  <c r="AC119" i="6" s="1"/>
  <c r="AD119" i="6"/>
  <c r="AE119" i="6"/>
  <c r="AF119" i="6"/>
  <c r="AH119" i="6"/>
  <c r="AJ119" i="6" s="1"/>
  <c r="AI119" i="6"/>
  <c r="AK119" i="6"/>
  <c r="X120" i="6"/>
  <c r="Y120" i="6"/>
  <c r="AD120" i="6" s="1"/>
  <c r="Z120" i="6"/>
  <c r="AA120" i="6" s="1"/>
  <c r="AB120" i="6" s="1"/>
  <c r="AC120" i="6" s="1"/>
  <c r="AG120" i="6" s="1"/>
  <c r="AE120" i="6"/>
  <c r="AF120" i="6"/>
  <c r="AH120" i="6"/>
  <c r="AI120" i="6"/>
  <c r="AJ120" i="6"/>
  <c r="AK120" i="6" s="1"/>
  <c r="X121" i="6"/>
  <c r="Y121" i="6"/>
  <c r="Z121" i="6"/>
  <c r="AA121" i="6"/>
  <c r="AB121" i="6" s="1"/>
  <c r="AC121" i="6" s="1"/>
  <c r="AD121" i="6"/>
  <c r="AE121" i="6"/>
  <c r="AF121" i="6"/>
  <c r="AH121" i="6"/>
  <c r="AJ121" i="6" s="1"/>
  <c r="AI121" i="6"/>
  <c r="AK121" i="6"/>
  <c r="X122" i="6"/>
  <c r="Y122" i="6"/>
  <c r="AD122" i="6" s="1"/>
  <c r="Z122" i="6"/>
  <c r="AA122" i="6"/>
  <c r="AB122" i="6" s="1"/>
  <c r="AC122" i="6" s="1"/>
  <c r="AE122" i="6"/>
  <c r="AF122" i="6"/>
  <c r="AH122" i="6"/>
  <c r="AI122" i="6"/>
  <c r="AJ122" i="6"/>
  <c r="X123" i="6"/>
  <c r="Y123" i="6"/>
  <c r="AD123" i="6" s="1"/>
  <c r="AE123" i="6" s="1"/>
  <c r="Z123" i="6"/>
  <c r="AA123" i="6" s="1"/>
  <c r="AB123" i="6" s="1"/>
  <c r="AC123" i="6" s="1"/>
  <c r="AG123" i="6" s="1"/>
  <c r="AK123" i="6" s="1"/>
  <c r="AF123" i="6"/>
  <c r="AH123" i="6"/>
  <c r="AJ123" i="6" s="1"/>
  <c r="AI123" i="6"/>
  <c r="X124" i="6"/>
  <c r="Y124" i="6"/>
  <c r="AD124" i="6" s="1"/>
  <c r="AE124" i="6" s="1"/>
  <c r="Z124" i="6"/>
  <c r="AA124" i="6"/>
  <c r="AB124" i="6" s="1"/>
  <c r="AC124" i="6" s="1"/>
  <c r="AF124" i="6"/>
  <c r="AH124" i="6"/>
  <c r="X125" i="6"/>
  <c r="Y125" i="6"/>
  <c r="AD125" i="6" s="1"/>
  <c r="AE125" i="6" s="1"/>
  <c r="Z125" i="6"/>
  <c r="AA125" i="6" s="1"/>
  <c r="AB125" i="6"/>
  <c r="AC125" i="6" s="1"/>
  <c r="AF125" i="6"/>
  <c r="AH125" i="6"/>
  <c r="X126" i="6"/>
  <c r="AA126" i="6" s="1"/>
  <c r="AB126" i="6" s="1"/>
  <c r="AC126" i="6" s="1"/>
  <c r="AG126" i="6" s="1"/>
  <c r="Y126" i="6"/>
  <c r="Z126" i="6"/>
  <c r="AD126" i="6"/>
  <c r="AE126" i="6" s="1"/>
  <c r="AF126" i="6"/>
  <c r="AH126" i="6"/>
  <c r="AI126" i="6"/>
  <c r="AJ126" i="6"/>
  <c r="AK126" i="6" s="1"/>
  <c r="X127" i="6"/>
  <c r="Y127" i="6"/>
  <c r="Z127" i="6"/>
  <c r="AA127" i="6" s="1"/>
  <c r="AB127" i="6" s="1"/>
  <c r="AC127" i="6" s="1"/>
  <c r="AG127" i="6" s="1"/>
  <c r="AD127" i="6"/>
  <c r="AE127" i="6"/>
  <c r="AF127" i="6"/>
  <c r="AH127" i="6"/>
  <c r="AJ127" i="6" s="1"/>
  <c r="AK127" i="6" s="1"/>
  <c r="AI127" i="6"/>
  <c r="X128" i="6"/>
  <c r="Y128" i="6"/>
  <c r="AD128" i="6" s="1"/>
  <c r="Z128" i="6"/>
  <c r="AE128" i="6"/>
  <c r="AF128" i="6"/>
  <c r="AH128" i="6"/>
  <c r="AJ128" i="6" s="1"/>
  <c r="AI128" i="6"/>
  <c r="AK128" i="6"/>
  <c r="X129" i="6"/>
  <c r="Y129" i="6"/>
  <c r="AD129" i="6" s="1"/>
  <c r="AE129" i="6" s="1"/>
  <c r="Z129" i="6"/>
  <c r="AA129" i="6"/>
  <c r="AB129" i="6" s="1"/>
  <c r="AC129" i="6" s="1"/>
  <c r="AF129" i="6"/>
  <c r="AH129" i="6"/>
  <c r="AI129" i="6"/>
  <c r="AJ129" i="6"/>
  <c r="AK129" i="6"/>
  <c r="X130" i="6"/>
  <c r="Y130" i="6"/>
  <c r="Z130" i="6"/>
  <c r="AA130" i="6"/>
  <c r="AB130" i="6" s="1"/>
  <c r="AC130" i="6" s="1"/>
  <c r="AG130" i="6" s="1"/>
  <c r="AD130" i="6"/>
  <c r="AE130" i="6" s="1"/>
  <c r="AF130" i="6"/>
  <c r="AH130" i="6"/>
  <c r="AI130" i="6"/>
  <c r="AJ130" i="6"/>
  <c r="AK130" i="6"/>
  <c r="X131" i="6"/>
  <c r="AA131" i="6" s="1"/>
  <c r="AB131" i="6" s="1"/>
  <c r="AC131" i="6" s="1"/>
  <c r="Y131" i="6"/>
  <c r="AD131" i="6" s="1"/>
  <c r="AE131" i="6" s="1"/>
  <c r="AG131" i="6" s="1"/>
  <c r="Z131" i="6"/>
  <c r="AF131" i="6"/>
  <c r="AH131" i="6"/>
  <c r="X132" i="6"/>
  <c r="Y132" i="6"/>
  <c r="AD132" i="6" s="1"/>
  <c r="AE132" i="6" s="1"/>
  <c r="Z132" i="6"/>
  <c r="AA132" i="6"/>
  <c r="AB132" i="6"/>
  <c r="AC132" i="6" s="1"/>
  <c r="AG132" i="6" s="1"/>
  <c r="AF132" i="6"/>
  <c r="AH132" i="6"/>
  <c r="AI132" i="6" s="1"/>
  <c r="AJ132" i="6"/>
  <c r="AK132" i="6"/>
  <c r="X133" i="6"/>
  <c r="Y133" i="6"/>
  <c r="Z133" i="6"/>
  <c r="AA133" i="6" s="1"/>
  <c r="AB133" i="6" s="1"/>
  <c r="AC133" i="6" s="1"/>
  <c r="AD133" i="6"/>
  <c r="AE133" i="6" s="1"/>
  <c r="AF133" i="6"/>
  <c r="AH133" i="6"/>
  <c r="X134" i="6"/>
  <c r="AA134" i="6" s="1"/>
  <c r="AB134" i="6" s="1"/>
  <c r="AC134" i="6" s="1"/>
  <c r="AG134" i="6" s="1"/>
  <c r="Y134" i="6"/>
  <c r="Z134" i="6"/>
  <c r="AD134" i="6"/>
  <c r="AE134" i="6" s="1"/>
  <c r="AF134" i="6"/>
  <c r="AH134" i="6"/>
  <c r="AI134" i="6"/>
  <c r="AJ134" i="6"/>
  <c r="AK134" i="6" s="1"/>
  <c r="X135" i="6"/>
  <c r="Y135" i="6"/>
  <c r="Z135" i="6"/>
  <c r="AA135" i="6" s="1"/>
  <c r="AB135" i="6" s="1"/>
  <c r="AC135" i="6" s="1"/>
  <c r="AD135" i="6"/>
  <c r="AE135" i="6"/>
  <c r="AF135" i="6"/>
  <c r="AH135" i="6"/>
  <c r="AJ135" i="6" s="1"/>
  <c r="AI135" i="6"/>
  <c r="AK135" i="6"/>
  <c r="X136" i="6"/>
  <c r="Y136" i="6"/>
  <c r="AD136" i="6" s="1"/>
  <c r="Z136" i="6"/>
  <c r="AA136" i="6" s="1"/>
  <c r="AB136" i="6" s="1"/>
  <c r="AC136" i="6" s="1"/>
  <c r="AE136" i="6"/>
  <c r="AF136" i="6"/>
  <c r="AH136" i="6"/>
  <c r="AJ136" i="6" s="1"/>
  <c r="AK136" i="6" s="1"/>
  <c r="AI136" i="6"/>
  <c r="X137" i="6"/>
  <c r="Y137" i="6"/>
  <c r="AD137" i="6" s="1"/>
  <c r="Z137" i="6"/>
  <c r="AA137" i="6"/>
  <c r="AB137" i="6" s="1"/>
  <c r="AC137" i="6" s="1"/>
  <c r="AG137" i="6" s="1"/>
  <c r="AE137" i="6"/>
  <c r="AF137" i="6"/>
  <c r="AH137" i="6"/>
  <c r="AJ137" i="6" s="1"/>
  <c r="AI137" i="6"/>
  <c r="AK137" i="6"/>
  <c r="X138" i="6"/>
  <c r="Y138" i="6"/>
  <c r="AD138" i="6" s="1"/>
  <c r="AE138" i="6" s="1"/>
  <c r="Z138" i="6"/>
  <c r="AA138" i="6"/>
  <c r="AB138" i="6" s="1"/>
  <c r="AC138" i="6" s="1"/>
  <c r="AF138" i="6"/>
  <c r="AH138" i="6"/>
  <c r="AI138" i="6"/>
  <c r="AJ138" i="6"/>
  <c r="AK138" i="6" s="1"/>
  <c r="X139" i="6"/>
  <c r="Y139" i="6"/>
  <c r="Z139" i="6"/>
  <c r="AA139" i="6"/>
  <c r="AB139" i="6" s="1"/>
  <c r="AC139" i="6" s="1"/>
  <c r="AD139" i="6"/>
  <c r="AE139" i="6" s="1"/>
  <c r="AF139" i="6"/>
  <c r="AH139" i="6"/>
  <c r="X140" i="6"/>
  <c r="Y140" i="6"/>
  <c r="AD140" i="6" s="1"/>
  <c r="AE140" i="6" s="1"/>
  <c r="Z140" i="6"/>
  <c r="AA140" i="6" s="1"/>
  <c r="AB140" i="6" s="1"/>
  <c r="AC140" i="6" s="1"/>
  <c r="AG140" i="6" s="1"/>
  <c r="AF140" i="6"/>
  <c r="AH140" i="6"/>
  <c r="AI140" i="6"/>
  <c r="AJ140" i="6"/>
  <c r="AK140" i="6" s="1"/>
  <c r="X141" i="6"/>
  <c r="Y141" i="6"/>
  <c r="Z141" i="6"/>
  <c r="AA141" i="6" s="1"/>
  <c r="AB141" i="6" s="1"/>
  <c r="AC141" i="6" s="1"/>
  <c r="AD141" i="6"/>
  <c r="AE141" i="6" s="1"/>
  <c r="AF141" i="6"/>
  <c r="AH141" i="6"/>
  <c r="AI141" i="6" s="1"/>
  <c r="AJ141" i="6"/>
  <c r="AK141" i="6"/>
  <c r="X142" i="6"/>
  <c r="AA142" i="6" s="1"/>
  <c r="AB142" i="6" s="1"/>
  <c r="AC142" i="6" s="1"/>
  <c r="Y142" i="6"/>
  <c r="Z142" i="6"/>
  <c r="AD142" i="6"/>
  <c r="AE142" i="6" s="1"/>
  <c r="AF142" i="6"/>
  <c r="AH142" i="6"/>
  <c r="AI142" i="6"/>
  <c r="AJ142" i="6"/>
  <c r="AK142" i="6" s="1"/>
  <c r="X143" i="6"/>
  <c r="Y143" i="6"/>
  <c r="AD143" i="6" s="1"/>
  <c r="Z143" i="6"/>
  <c r="AA143" i="6" s="1"/>
  <c r="AB143" i="6" s="1"/>
  <c r="AC143" i="6" s="1"/>
  <c r="AE143" i="6"/>
  <c r="AF143" i="6"/>
  <c r="AH143" i="6"/>
  <c r="AJ143" i="6" s="1"/>
  <c r="X144" i="6"/>
  <c r="Y144" i="6"/>
  <c r="AD144" i="6" s="1"/>
  <c r="Z144" i="6"/>
  <c r="AA144" i="6" s="1"/>
  <c r="AB144" i="6" s="1"/>
  <c r="AC144" i="6" s="1"/>
  <c r="AG144" i="6" s="1"/>
  <c r="AE144" i="6"/>
  <c r="AF144" i="6"/>
  <c r="AH144" i="6"/>
  <c r="AJ144" i="6" s="1"/>
  <c r="AI144" i="6"/>
  <c r="AK144" i="6"/>
  <c r="X145" i="6"/>
  <c r="Y145" i="6"/>
  <c r="AD145" i="6" s="1"/>
  <c r="AE145" i="6" s="1"/>
  <c r="Z145" i="6"/>
  <c r="AA145" i="6"/>
  <c r="AB145" i="6" s="1"/>
  <c r="AC145" i="6" s="1"/>
  <c r="AG145" i="6" s="1"/>
  <c r="AF145" i="6"/>
  <c r="AH145" i="6"/>
  <c r="AI145" i="6"/>
  <c r="AJ145" i="6"/>
  <c r="AK145" i="6"/>
  <c r="X146" i="6"/>
  <c r="Y146" i="6"/>
  <c r="AD146" i="6" s="1"/>
  <c r="Z146" i="6"/>
  <c r="AA146" i="6"/>
  <c r="AB146" i="6" s="1"/>
  <c r="AC146" i="6"/>
  <c r="AG146" i="6" s="1"/>
  <c r="AE146" i="6"/>
  <c r="AF146" i="6"/>
  <c r="AH146" i="6"/>
  <c r="AI146" i="6" s="1"/>
  <c r="AJ146" i="6"/>
  <c r="AK146" i="6"/>
  <c r="X147" i="6"/>
  <c r="Y147" i="6"/>
  <c r="AD147" i="6" s="1"/>
  <c r="AE147" i="6" s="1"/>
  <c r="Z147" i="6"/>
  <c r="AA147" i="6"/>
  <c r="AB147" i="6" s="1"/>
  <c r="AC147" i="6" s="1"/>
  <c r="AG147" i="6" s="1"/>
  <c r="AF147" i="6"/>
  <c r="AH147" i="6"/>
  <c r="AI147" i="6"/>
  <c r="AJ147" i="6"/>
  <c r="AK147" i="6"/>
  <c r="X148" i="6"/>
  <c r="Y148" i="6"/>
  <c r="Z148" i="6"/>
  <c r="AA148" i="6"/>
  <c r="AB148" i="6" s="1"/>
  <c r="AC148" i="6"/>
  <c r="AG148" i="6" s="1"/>
  <c r="AD148" i="6"/>
  <c r="AE148" i="6" s="1"/>
  <c r="AF148" i="6"/>
  <c r="AH148" i="6"/>
  <c r="AJ148" i="6" s="1"/>
  <c r="AK148" i="6" s="1"/>
  <c r="AI148" i="6"/>
  <c r="X149" i="6"/>
  <c r="AA149" i="6" s="1"/>
  <c r="AB149" i="6" s="1"/>
  <c r="AC149" i="6" s="1"/>
  <c r="Y149" i="6"/>
  <c r="AD149" i="6" s="1"/>
  <c r="AE149" i="6" s="1"/>
  <c r="Z149" i="6"/>
  <c r="AF149" i="6"/>
  <c r="AH149" i="6"/>
  <c r="AI149" i="6"/>
  <c r="AJ149" i="6"/>
  <c r="AK149" i="6"/>
  <c r="X150" i="6"/>
  <c r="Y150" i="6"/>
  <c r="AD150" i="6" s="1"/>
  <c r="Z150" i="6"/>
  <c r="AA150" i="6" s="1"/>
  <c r="AB150" i="6" s="1"/>
  <c r="AC150" i="6" s="1"/>
  <c r="AE150" i="6"/>
  <c r="AF150" i="6"/>
  <c r="AH150" i="6"/>
  <c r="AJ150" i="6" s="1"/>
  <c r="AI150" i="6"/>
  <c r="X151" i="6"/>
  <c r="Y151" i="6"/>
  <c r="AD151" i="6" s="1"/>
  <c r="AE151" i="6" s="1"/>
  <c r="Z151" i="6"/>
  <c r="AA151" i="6"/>
  <c r="AB151" i="6" s="1"/>
  <c r="AC151" i="6" s="1"/>
  <c r="AF151" i="6"/>
  <c r="AH151" i="6"/>
  <c r="AI151" i="6"/>
  <c r="AJ151" i="6"/>
  <c r="AK151" i="6"/>
  <c r="X152" i="6"/>
  <c r="Y152" i="6"/>
  <c r="Z152" i="6"/>
  <c r="AA152" i="6"/>
  <c r="AB152" i="6" s="1"/>
  <c r="AC152" i="6" s="1"/>
  <c r="AD152" i="6"/>
  <c r="AE152" i="6"/>
  <c r="AF152" i="6"/>
  <c r="AH152" i="6"/>
  <c r="AJ152" i="6" s="1"/>
  <c r="AK152" i="6" s="1"/>
  <c r="AI152" i="6"/>
  <c r="X153" i="6"/>
  <c r="Y153" i="6"/>
  <c r="AD153" i="6" s="1"/>
  <c r="Z153" i="6"/>
  <c r="AA153" i="6"/>
  <c r="AB153" i="6" s="1"/>
  <c r="AC153" i="6" s="1"/>
  <c r="AG153" i="6" s="1"/>
  <c r="AE153" i="6"/>
  <c r="AF153" i="6"/>
  <c r="AH153" i="6"/>
  <c r="AI153" i="6"/>
  <c r="AJ153" i="6"/>
  <c r="AK153" i="6"/>
  <c r="X154" i="6"/>
  <c r="Y154" i="6"/>
  <c r="AD154" i="6" s="1"/>
  <c r="AE154" i="6" s="1"/>
  <c r="Z154" i="6"/>
  <c r="AA154" i="6" s="1"/>
  <c r="AB154" i="6" s="1"/>
  <c r="AC154" i="6" s="1"/>
  <c r="AF154" i="6"/>
  <c r="AH154" i="6"/>
  <c r="AJ154" i="6" s="1"/>
  <c r="AI154" i="6"/>
  <c r="X155" i="6"/>
  <c r="Y155" i="6"/>
  <c r="AD155" i="6" s="1"/>
  <c r="Z155" i="6"/>
  <c r="AA155" i="6"/>
  <c r="AB155" i="6" s="1"/>
  <c r="AC155" i="6" s="1"/>
  <c r="AE155" i="6"/>
  <c r="AF155" i="6"/>
  <c r="AH155" i="6"/>
  <c r="AI155" i="6"/>
  <c r="AJ155" i="6"/>
  <c r="AK155" i="6" s="1"/>
  <c r="X156" i="6"/>
  <c r="Y156" i="6"/>
  <c r="AD156" i="6" s="1"/>
  <c r="Z156" i="6"/>
  <c r="AA156" i="6"/>
  <c r="AB156" i="6" s="1"/>
  <c r="AC156" i="6" s="1"/>
  <c r="AG156" i="6" s="1"/>
  <c r="AE156" i="6"/>
  <c r="AF156" i="6"/>
  <c r="AH156" i="6"/>
  <c r="AJ156" i="6" s="1"/>
  <c r="AI156" i="6"/>
  <c r="AK156" i="6"/>
  <c r="X157" i="6"/>
  <c r="Y157" i="6"/>
  <c r="AD157" i="6" s="1"/>
  <c r="Z157" i="6"/>
  <c r="AA157" i="6"/>
  <c r="AB157" i="6" s="1"/>
  <c r="AC157" i="6" s="1"/>
  <c r="AG157" i="6" s="1"/>
  <c r="AE157" i="6"/>
  <c r="AF157" i="6"/>
  <c r="AH157" i="6"/>
  <c r="AI157" i="6"/>
  <c r="AJ157" i="6"/>
  <c r="AK157" i="6"/>
  <c r="X158" i="6"/>
  <c r="Y158" i="6"/>
  <c r="AD158" i="6" s="1"/>
  <c r="Z158" i="6"/>
  <c r="AA158" i="6"/>
  <c r="AB158" i="6" s="1"/>
  <c r="AC158" i="6" s="1"/>
  <c r="AE158" i="6"/>
  <c r="AF158" i="6"/>
  <c r="AH158" i="6"/>
  <c r="AJ158" i="6" s="1"/>
  <c r="AI158" i="6"/>
  <c r="AK158" i="6"/>
  <c r="X159" i="6"/>
  <c r="Y159" i="6"/>
  <c r="AD159" i="6" s="1"/>
  <c r="Z159" i="6"/>
  <c r="AA159" i="6"/>
  <c r="AB159" i="6" s="1"/>
  <c r="AC159" i="6" s="1"/>
  <c r="AE159" i="6"/>
  <c r="AF159" i="6"/>
  <c r="AH159" i="6"/>
  <c r="AI159" i="6"/>
  <c r="AJ159" i="6"/>
  <c r="AK159" i="6" s="1"/>
  <c r="X160" i="6"/>
  <c r="Y160" i="6"/>
  <c r="Z160" i="6"/>
  <c r="AA160" i="6"/>
  <c r="AB160" i="6" s="1"/>
  <c r="AC160" i="6"/>
  <c r="AD160" i="6"/>
  <c r="AE160" i="6" s="1"/>
  <c r="AF160" i="6"/>
  <c r="AH160" i="6"/>
  <c r="AJ160" i="6" s="1"/>
  <c r="AI160" i="6"/>
  <c r="AK160" i="6"/>
  <c r="X161" i="6"/>
  <c r="Y161" i="6"/>
  <c r="AD161" i="6" s="1"/>
  <c r="AE161" i="6" s="1"/>
  <c r="Z161" i="6"/>
  <c r="AA161" i="6"/>
  <c r="AB161" i="6" s="1"/>
  <c r="AC161" i="6" s="1"/>
  <c r="AF161" i="6"/>
  <c r="AH161" i="6"/>
  <c r="AI161" i="6"/>
  <c r="AJ161" i="6"/>
  <c r="AK161" i="6"/>
  <c r="X162" i="6"/>
  <c r="Y162" i="6"/>
  <c r="AD162" i="6" s="1"/>
  <c r="Z162" i="6"/>
  <c r="AA162" i="6"/>
  <c r="AB162" i="6" s="1"/>
  <c r="AC162" i="6" s="1"/>
  <c r="AE162" i="6"/>
  <c r="AF162" i="6"/>
  <c r="AH162" i="6"/>
  <c r="AJ162" i="6" s="1"/>
  <c r="AI162" i="6"/>
  <c r="AK162" i="6"/>
  <c r="X163" i="6"/>
  <c r="Y163" i="6"/>
  <c r="AD163" i="6" s="1"/>
  <c r="Z163" i="6"/>
  <c r="AA163" i="6"/>
  <c r="AB163" i="6" s="1"/>
  <c r="AC163" i="6" s="1"/>
  <c r="AE163" i="6"/>
  <c r="AF163" i="6"/>
  <c r="AH163" i="6"/>
  <c r="AI163" i="6"/>
  <c r="AJ163" i="6"/>
  <c r="AK163" i="6"/>
  <c r="X164" i="6"/>
  <c r="Y164" i="6"/>
  <c r="AD164" i="6" s="1"/>
  <c r="AE164" i="6" s="1"/>
  <c r="Z164" i="6"/>
  <c r="AA164" i="6"/>
  <c r="AB164" i="6" s="1"/>
  <c r="AC164" i="6"/>
  <c r="AF164" i="6"/>
  <c r="AH164" i="6"/>
  <c r="AJ164" i="6" s="1"/>
  <c r="AK164" i="6" s="1"/>
  <c r="AI164" i="6"/>
  <c r="X165" i="6"/>
  <c r="Y165" i="6"/>
  <c r="AD165" i="6" s="1"/>
  <c r="AE165" i="6" s="1"/>
  <c r="Z165" i="6"/>
  <c r="AA165" i="6"/>
  <c r="AB165" i="6" s="1"/>
  <c r="AC165" i="6" s="1"/>
  <c r="AF165" i="6"/>
  <c r="AH165" i="6"/>
  <c r="AI165" i="6"/>
  <c r="AJ165" i="6"/>
  <c r="X166" i="6"/>
  <c r="Y166" i="6"/>
  <c r="AD166" i="6" s="1"/>
  <c r="AE166" i="6" s="1"/>
  <c r="Z166" i="6"/>
  <c r="AA166" i="6" s="1"/>
  <c r="AB166" i="6" s="1"/>
  <c r="AC166" i="6" s="1"/>
  <c r="AF166" i="6"/>
  <c r="AH166" i="6"/>
  <c r="AJ166" i="6" s="1"/>
  <c r="AI166" i="6"/>
  <c r="AK166" i="6"/>
  <c r="X167" i="6"/>
  <c r="Y167" i="6"/>
  <c r="AD167" i="6" s="1"/>
  <c r="Z167" i="6"/>
  <c r="AA167" i="6"/>
  <c r="AB167" i="6" s="1"/>
  <c r="AC167" i="6" s="1"/>
  <c r="AE167" i="6"/>
  <c r="AF167" i="6"/>
  <c r="AH167" i="6"/>
  <c r="AI167" i="6"/>
  <c r="AJ167" i="6"/>
  <c r="AK167" i="6"/>
  <c r="X168" i="6"/>
  <c r="Y168" i="6"/>
  <c r="AD168" i="6" s="1"/>
  <c r="AE168" i="6" s="1"/>
  <c r="Z168" i="6"/>
  <c r="AA168" i="6"/>
  <c r="AB168" i="6" s="1"/>
  <c r="AC168" i="6" s="1"/>
  <c r="AF168" i="6"/>
  <c r="AH168" i="6"/>
  <c r="AJ168" i="6" s="1"/>
  <c r="AI168" i="6"/>
  <c r="AK168" i="6"/>
  <c r="X169" i="6"/>
  <c r="AA169" i="6" s="1"/>
  <c r="AB169" i="6" s="1"/>
  <c r="AC169" i="6" s="1"/>
  <c r="Y169" i="6"/>
  <c r="AD169" i="6" s="1"/>
  <c r="Z169" i="6"/>
  <c r="AE169" i="6"/>
  <c r="AF169" i="6"/>
  <c r="AH169" i="6"/>
  <c r="AI169" i="6"/>
  <c r="AJ169" i="6"/>
  <c r="AK169" i="6"/>
  <c r="X170" i="6"/>
  <c r="Y170" i="6"/>
  <c r="AD170" i="6" s="1"/>
  <c r="Z170" i="6"/>
  <c r="AA170" i="6" s="1"/>
  <c r="AB170" i="6" s="1"/>
  <c r="AC170" i="6" s="1"/>
  <c r="AG170" i="6" s="1"/>
  <c r="AK170" i="6" s="1"/>
  <c r="AE170" i="6"/>
  <c r="AF170" i="6"/>
  <c r="AH170" i="6"/>
  <c r="AJ170" i="6" s="1"/>
  <c r="AI170" i="6"/>
  <c r="X171" i="6"/>
  <c r="Y171" i="6"/>
  <c r="AD171" i="6" s="1"/>
  <c r="AE171" i="6" s="1"/>
  <c r="Z171" i="6"/>
  <c r="AA171" i="6"/>
  <c r="AB171" i="6" s="1"/>
  <c r="AC171" i="6" s="1"/>
  <c r="AG171" i="6" s="1"/>
  <c r="AF171" i="6"/>
  <c r="AH171" i="6"/>
  <c r="AI171" i="6"/>
  <c r="AJ171" i="6"/>
  <c r="AK171" i="6" s="1"/>
  <c r="X172" i="6"/>
  <c r="Y172" i="6"/>
  <c r="Z172" i="6"/>
  <c r="AA172" i="6"/>
  <c r="AB172" i="6" s="1"/>
  <c r="AC172" i="6" s="1"/>
  <c r="AD172" i="6"/>
  <c r="AE172" i="6" s="1"/>
  <c r="AF172" i="6"/>
  <c r="AH172" i="6"/>
  <c r="AJ172" i="6" s="1"/>
  <c r="AI172" i="6"/>
  <c r="AK172" i="6"/>
  <c r="X173" i="6"/>
  <c r="Y173" i="6"/>
  <c r="AD173" i="6" s="1"/>
  <c r="Z173" i="6"/>
  <c r="AA173" i="6"/>
  <c r="AB173" i="6" s="1"/>
  <c r="AC173" i="6" s="1"/>
  <c r="AE173" i="6"/>
  <c r="AF173" i="6"/>
  <c r="AH173" i="6"/>
  <c r="AI173" i="6"/>
  <c r="AJ173" i="6"/>
  <c r="X174" i="6"/>
  <c r="Y174" i="6"/>
  <c r="AD174" i="6" s="1"/>
  <c r="AE174" i="6" s="1"/>
  <c r="Z174" i="6"/>
  <c r="AA174" i="6"/>
  <c r="AB174" i="6" s="1"/>
  <c r="AC174" i="6" s="1"/>
  <c r="AF174" i="6"/>
  <c r="AH174" i="6"/>
  <c r="AJ174" i="6" s="1"/>
  <c r="AI174" i="6"/>
  <c r="AK174" i="6"/>
  <c r="X175" i="6"/>
  <c r="Y175" i="6"/>
  <c r="AD175" i="6" s="1"/>
  <c r="Z175" i="6"/>
  <c r="AA175" i="6"/>
  <c r="AB175" i="6" s="1"/>
  <c r="AC175" i="6" s="1"/>
  <c r="AE175" i="6"/>
  <c r="AF175" i="6"/>
  <c r="AH175" i="6"/>
  <c r="AI175" i="6"/>
  <c r="AJ175" i="6"/>
  <c r="AK175" i="6" s="1"/>
  <c r="X176" i="6"/>
  <c r="Y176" i="6"/>
  <c r="AD176" i="6" s="1"/>
  <c r="AE176" i="6" s="1"/>
  <c r="Z176" i="6"/>
  <c r="AA176" i="6"/>
  <c r="AB176" i="6" s="1"/>
  <c r="AC176" i="6" s="1"/>
  <c r="AF176" i="6"/>
  <c r="AH176" i="6"/>
  <c r="AJ176" i="6" s="1"/>
  <c r="AI176" i="6"/>
  <c r="AK176" i="6"/>
  <c r="X177" i="6"/>
  <c r="Y177" i="6"/>
  <c r="AD177" i="6" s="1"/>
  <c r="Z177" i="6"/>
  <c r="AA177" i="6"/>
  <c r="AB177" i="6" s="1"/>
  <c r="AC177" i="6" s="1"/>
  <c r="AE177" i="6"/>
  <c r="AF177" i="6"/>
  <c r="AH177" i="6"/>
  <c r="AI177" i="6"/>
  <c r="AJ177" i="6"/>
  <c r="X178" i="6"/>
  <c r="Y178" i="6"/>
  <c r="AD178" i="6" s="1"/>
  <c r="AE178" i="6" s="1"/>
  <c r="Z178" i="6"/>
  <c r="AA178" i="6" s="1"/>
  <c r="AB178" i="6" s="1"/>
  <c r="AC178" i="6" s="1"/>
  <c r="AG178" i="6" s="1"/>
  <c r="AF178" i="6"/>
  <c r="AH178" i="6"/>
  <c r="AJ178" i="6" s="1"/>
  <c r="AI178" i="6"/>
  <c r="AK178" i="6"/>
  <c r="X179" i="6"/>
  <c r="Y179" i="6"/>
  <c r="AD179" i="6" s="1"/>
  <c r="AE179" i="6" s="1"/>
  <c r="Z179" i="6"/>
  <c r="AA179" i="6"/>
  <c r="AB179" i="6" s="1"/>
  <c r="AC179" i="6" s="1"/>
  <c r="AG179" i="6" s="1"/>
  <c r="AF179" i="6"/>
  <c r="AH179" i="6"/>
  <c r="AI179" i="6"/>
  <c r="AJ179" i="6"/>
  <c r="AK179" i="6"/>
  <c r="X180" i="6"/>
  <c r="Y180" i="6"/>
  <c r="Z180" i="6"/>
  <c r="AA180" i="6"/>
  <c r="AB180" i="6" s="1"/>
  <c r="AC180" i="6"/>
  <c r="AG180" i="6" s="1"/>
  <c r="AD180" i="6"/>
  <c r="AE180" i="6" s="1"/>
  <c r="AF180" i="6"/>
  <c r="AH180" i="6"/>
  <c r="AJ180" i="6" s="1"/>
  <c r="AI180" i="6"/>
  <c r="X181" i="6"/>
  <c r="AA181" i="6" s="1"/>
  <c r="AB181" i="6" s="1"/>
  <c r="AC181" i="6" s="1"/>
  <c r="Y181" i="6"/>
  <c r="AD181" i="6" s="1"/>
  <c r="AE181" i="6" s="1"/>
  <c r="Z181" i="6"/>
  <c r="AF181" i="6"/>
  <c r="AH181" i="6"/>
  <c r="AI181" i="6"/>
  <c r="AJ181" i="6"/>
  <c r="X182" i="6"/>
  <c r="Y182" i="6"/>
  <c r="AD182" i="6" s="1"/>
  <c r="Z182" i="6"/>
  <c r="AA182" i="6" s="1"/>
  <c r="AB182" i="6" s="1"/>
  <c r="AC182" i="6" s="1"/>
  <c r="AE182" i="6"/>
  <c r="AF182" i="6"/>
  <c r="AH182" i="6"/>
  <c r="AJ182" i="6" s="1"/>
  <c r="AI182" i="6"/>
  <c r="AK182" i="6"/>
  <c r="X183" i="6"/>
  <c r="Y183" i="6"/>
  <c r="AD183" i="6" s="1"/>
  <c r="AE183" i="6" s="1"/>
  <c r="Z183" i="6"/>
  <c r="AA183" i="6"/>
  <c r="AB183" i="6" s="1"/>
  <c r="AC183" i="6" s="1"/>
  <c r="AF183" i="6"/>
  <c r="AH183" i="6"/>
  <c r="AI183" i="6"/>
  <c r="AJ183" i="6"/>
  <c r="AK183" i="6"/>
  <c r="X184" i="6"/>
  <c r="Y184" i="6"/>
  <c r="Z184" i="6"/>
  <c r="AA184" i="6"/>
  <c r="AB184" i="6" s="1"/>
  <c r="AC184" i="6" s="1"/>
  <c r="AG184" i="6" s="1"/>
  <c r="AD184" i="6"/>
  <c r="AE184" i="6"/>
  <c r="AF184" i="6"/>
  <c r="AH184" i="6"/>
  <c r="AJ184" i="6" s="1"/>
  <c r="AI184" i="6"/>
  <c r="X185" i="6"/>
  <c r="Y185" i="6"/>
  <c r="AD185" i="6" s="1"/>
  <c r="Z185" i="6"/>
  <c r="AA185" i="6"/>
  <c r="AB185" i="6" s="1"/>
  <c r="AC185" i="6" s="1"/>
  <c r="AG185" i="6" s="1"/>
  <c r="AE185" i="6"/>
  <c r="AF185" i="6"/>
  <c r="AH185" i="6"/>
  <c r="AI185" i="6"/>
  <c r="AJ185" i="6"/>
  <c r="X186" i="6"/>
  <c r="Y186" i="6"/>
  <c r="AD186" i="6" s="1"/>
  <c r="AE186" i="6" s="1"/>
  <c r="Z186" i="6"/>
  <c r="AA186" i="6" s="1"/>
  <c r="AB186" i="6" s="1"/>
  <c r="AC186" i="6" s="1"/>
  <c r="AG186" i="6" s="1"/>
  <c r="AF186" i="6"/>
  <c r="AH186" i="6"/>
  <c r="X187" i="6"/>
  <c r="Y187" i="6"/>
  <c r="AD187" i="6" s="1"/>
  <c r="Z187" i="6"/>
  <c r="AA187" i="6"/>
  <c r="AB187" i="6" s="1"/>
  <c r="AC187" i="6" s="1"/>
  <c r="AE187" i="6"/>
  <c r="AF187" i="6"/>
  <c r="AH187" i="6"/>
  <c r="AI187" i="6"/>
  <c r="AJ187" i="6"/>
  <c r="AK187" i="6" s="1"/>
  <c r="X188" i="6"/>
  <c r="Y188" i="6"/>
  <c r="AD188" i="6" s="1"/>
  <c r="AE188" i="6" s="1"/>
  <c r="Z188" i="6"/>
  <c r="AA188" i="6"/>
  <c r="AB188" i="6" s="1"/>
  <c r="AC188" i="6" s="1"/>
  <c r="AG188" i="6" s="1"/>
  <c r="AF188" i="6"/>
  <c r="AH188" i="6"/>
  <c r="AJ188" i="6" s="1"/>
  <c r="AI188" i="6"/>
  <c r="AK188" i="6"/>
  <c r="X189" i="6"/>
  <c r="AA189" i="6" s="1"/>
  <c r="AB189" i="6" s="1"/>
  <c r="AC189" i="6" s="1"/>
  <c r="Y189" i="6"/>
  <c r="AD189" i="6" s="1"/>
  <c r="Z189" i="6"/>
  <c r="AE189" i="6"/>
  <c r="AF189" i="6"/>
  <c r="AH189" i="6"/>
  <c r="AI189" i="6"/>
  <c r="AJ189" i="6"/>
  <c r="X190" i="6"/>
  <c r="Y190" i="6"/>
  <c r="AD190" i="6" s="1"/>
  <c r="AE190" i="6" s="1"/>
  <c r="Z190" i="6"/>
  <c r="AA190" i="6" s="1"/>
  <c r="AB190" i="6" s="1"/>
  <c r="AC190" i="6" s="1"/>
  <c r="AF190" i="6"/>
  <c r="AH190" i="6"/>
  <c r="AJ190" i="6" s="1"/>
  <c r="X191" i="6"/>
  <c r="AA191" i="6" s="1"/>
  <c r="AB191" i="6" s="1"/>
  <c r="AC191" i="6" s="1"/>
  <c r="Y191" i="6"/>
  <c r="AD191" i="6" s="1"/>
  <c r="AE191" i="6" s="1"/>
  <c r="Z191" i="6"/>
  <c r="AF191" i="6"/>
  <c r="AH191" i="6"/>
  <c r="AI191" i="6"/>
  <c r="AJ191" i="6"/>
  <c r="AK191" i="6"/>
  <c r="X192" i="6"/>
  <c r="Y192" i="6"/>
  <c r="AD192" i="6" s="1"/>
  <c r="AE192" i="6" s="1"/>
  <c r="Z192" i="6"/>
  <c r="AA192" i="6"/>
  <c r="AB192" i="6" s="1"/>
  <c r="AC192" i="6" s="1"/>
  <c r="AF192" i="6"/>
  <c r="AH192" i="6"/>
  <c r="AJ192" i="6" s="1"/>
  <c r="AK192" i="6"/>
  <c r="X193" i="6"/>
  <c r="AA193" i="6" s="1"/>
  <c r="AB193" i="6" s="1"/>
  <c r="AC193" i="6" s="1"/>
  <c r="Y193" i="6"/>
  <c r="AD193" i="6" s="1"/>
  <c r="Z193" i="6"/>
  <c r="AE193" i="6"/>
  <c r="AF193" i="6"/>
  <c r="AG193" i="6"/>
  <c r="AK193" i="6" s="1"/>
  <c r="AH193" i="6"/>
  <c r="AI193" i="6"/>
  <c r="AJ193" i="6"/>
  <c r="X194" i="6"/>
  <c r="Y194" i="6"/>
  <c r="Z194" i="6"/>
  <c r="AA194" i="6"/>
  <c r="AB194" i="6" s="1"/>
  <c r="AC194" i="6" s="1"/>
  <c r="AD194" i="6"/>
  <c r="AE194" i="6" s="1"/>
  <c r="AF194" i="6"/>
  <c r="AH194" i="6"/>
  <c r="AJ194" i="6" s="1"/>
  <c r="AK194" i="6"/>
  <c r="X195" i="6"/>
  <c r="Y195" i="6"/>
  <c r="AD195" i="6" s="1"/>
  <c r="AE195" i="6" s="1"/>
  <c r="Z195" i="6"/>
  <c r="AA195" i="6"/>
  <c r="AB195" i="6"/>
  <c r="AC195" i="6" s="1"/>
  <c r="AG195" i="6" s="1"/>
  <c r="AK195" i="6" s="1"/>
  <c r="AF195" i="6"/>
  <c r="AH195" i="6"/>
  <c r="AI195" i="6"/>
  <c r="AJ195" i="6"/>
  <c r="X196" i="6"/>
  <c r="Y196" i="6"/>
  <c r="Z196" i="6"/>
  <c r="AA196" i="6" s="1"/>
  <c r="AB196" i="6" s="1"/>
  <c r="AC196" i="6"/>
  <c r="AG196" i="6" s="1"/>
  <c r="AD196" i="6"/>
  <c r="AE196" i="6"/>
  <c r="AF196" i="6"/>
  <c r="AH196" i="6"/>
  <c r="X197" i="6"/>
  <c r="Y197" i="6"/>
  <c r="AD197" i="6" s="1"/>
  <c r="AE197" i="6" s="1"/>
  <c r="Z197" i="6"/>
  <c r="AA197" i="6"/>
  <c r="AB197" i="6" s="1"/>
  <c r="AC197" i="6" s="1"/>
  <c r="AG197" i="6" s="1"/>
  <c r="AF197" i="6"/>
  <c r="AH197" i="6"/>
  <c r="AI197" i="6"/>
  <c r="AJ197" i="6"/>
  <c r="X198" i="6"/>
  <c r="Y198" i="6"/>
  <c r="AD198" i="6" s="1"/>
  <c r="AE198" i="6" s="1"/>
  <c r="Z198" i="6"/>
  <c r="AA198" i="6"/>
  <c r="AB198" i="6" s="1"/>
  <c r="AC198" i="6" s="1"/>
  <c r="AF198" i="6"/>
  <c r="AH198" i="6"/>
  <c r="X199" i="6"/>
  <c r="Y199" i="6"/>
  <c r="AD199" i="6" s="1"/>
  <c r="AE199" i="6" s="1"/>
  <c r="Z199" i="6"/>
  <c r="AA199" i="6"/>
  <c r="AB199" i="6" s="1"/>
  <c r="AC199" i="6" s="1"/>
  <c r="AF199" i="6"/>
  <c r="AH199" i="6"/>
  <c r="AI199" i="6"/>
  <c r="AJ199" i="6"/>
  <c r="X200" i="6"/>
  <c r="Y200" i="6"/>
  <c r="Z200" i="6"/>
  <c r="AA200" i="6" s="1"/>
  <c r="AB200" i="6" s="1"/>
  <c r="AC200" i="6" s="1"/>
  <c r="AD200" i="6"/>
  <c r="AE200" i="6" s="1"/>
  <c r="AF200" i="6"/>
  <c r="AH200" i="6"/>
  <c r="AJ200" i="6" s="1"/>
  <c r="AI200" i="6"/>
  <c r="AK200" i="6"/>
  <c r="X201" i="6"/>
  <c r="Y201" i="6"/>
  <c r="AD201" i="6" s="1"/>
  <c r="AE201" i="6" s="1"/>
  <c r="Z201" i="6"/>
  <c r="AA201" i="6"/>
  <c r="AB201" i="6" s="1"/>
  <c r="AC201" i="6" s="1"/>
  <c r="AF201" i="6"/>
  <c r="AH201" i="6"/>
  <c r="AI201" i="6"/>
  <c r="AJ201" i="6"/>
  <c r="X202" i="6"/>
  <c r="Y202" i="6"/>
  <c r="Z202" i="6"/>
  <c r="AA202" i="6" s="1"/>
  <c r="AB202" i="6" s="1"/>
  <c r="AC202" i="6" s="1"/>
  <c r="AD202" i="6"/>
  <c r="AE202" i="6"/>
  <c r="AF202" i="6"/>
  <c r="AH202" i="6"/>
  <c r="AI202" i="6"/>
  <c r="AJ202" i="6"/>
  <c r="AK202" i="6"/>
  <c r="X203" i="6"/>
  <c r="AA203" i="6" s="1"/>
  <c r="Y203" i="6"/>
  <c r="AD203" i="6" s="1"/>
  <c r="AE203" i="6" s="1"/>
  <c r="Z203" i="6"/>
  <c r="AB203" i="6"/>
  <c r="AC203" i="6" s="1"/>
  <c r="AF203" i="6"/>
  <c r="AH203" i="6"/>
  <c r="AI203" i="6"/>
  <c r="AJ203" i="6"/>
  <c r="AK203" i="6"/>
  <c r="X204" i="6"/>
  <c r="Y204" i="6"/>
  <c r="Z204" i="6"/>
  <c r="AA204" i="6" s="1"/>
  <c r="AB204" i="6" s="1"/>
  <c r="AC204" i="6" s="1"/>
  <c r="AG204" i="6" s="1"/>
  <c r="AK204" i="6" s="1"/>
  <c r="AD204" i="6"/>
  <c r="AE204" i="6" s="1"/>
  <c r="AF204" i="6"/>
  <c r="AH204" i="6"/>
  <c r="AJ204" i="6" s="1"/>
  <c r="AI204" i="6"/>
  <c r="X205" i="6"/>
  <c r="Y205" i="6"/>
  <c r="AD205" i="6" s="1"/>
  <c r="Z205" i="6"/>
  <c r="AA205" i="6" s="1"/>
  <c r="AB205" i="6" s="1"/>
  <c r="AC205" i="6" s="1"/>
  <c r="AG205" i="6" s="1"/>
  <c r="AE205" i="6"/>
  <c r="AF205" i="6"/>
  <c r="AH205" i="6"/>
  <c r="AI205" i="6"/>
  <c r="AJ205" i="6"/>
  <c r="AK205" i="6"/>
  <c r="X206" i="6"/>
  <c r="Y206" i="6"/>
  <c r="Z206" i="6"/>
  <c r="AA206" i="6" s="1"/>
  <c r="AB206" i="6" s="1"/>
  <c r="AC206" i="6" s="1"/>
  <c r="AG206" i="6" s="1"/>
  <c r="AD206" i="6"/>
  <c r="AE206" i="6"/>
  <c r="AF206" i="6"/>
  <c r="AH206" i="6"/>
  <c r="X207" i="6"/>
  <c r="AA207" i="6" s="1"/>
  <c r="AB207" i="6" s="1"/>
  <c r="AC207" i="6" s="1"/>
  <c r="Y207" i="6"/>
  <c r="AD207" i="6" s="1"/>
  <c r="AE207" i="6" s="1"/>
  <c r="Z207" i="6"/>
  <c r="AF207" i="6"/>
  <c r="AH207" i="6"/>
  <c r="AI207" i="6"/>
  <c r="AJ207" i="6"/>
  <c r="X208" i="6"/>
  <c r="Y208" i="6"/>
  <c r="Z208" i="6"/>
  <c r="AA208" i="6" s="1"/>
  <c r="AB208" i="6" s="1"/>
  <c r="AC208" i="6" s="1"/>
  <c r="AD208" i="6"/>
  <c r="AE208" i="6" s="1"/>
  <c r="AF208" i="6"/>
  <c r="AH208" i="6"/>
  <c r="X209" i="6"/>
  <c r="Y209" i="6"/>
  <c r="AD209" i="6" s="1"/>
  <c r="AE209" i="6" s="1"/>
  <c r="Z209" i="6"/>
  <c r="AA209" i="6"/>
  <c r="AB209" i="6" s="1"/>
  <c r="AC209" i="6" s="1"/>
  <c r="AF209" i="6"/>
  <c r="AH209" i="6"/>
  <c r="AI209" i="6"/>
  <c r="AJ209" i="6"/>
  <c r="AK209" i="6" s="1"/>
  <c r="X210" i="6"/>
  <c r="Y210" i="6"/>
  <c r="Z210" i="6"/>
  <c r="AA210" i="6" s="1"/>
  <c r="AB210" i="6" s="1"/>
  <c r="AC210" i="6" s="1"/>
  <c r="AG210" i="6" s="1"/>
  <c r="AD210" i="6"/>
  <c r="AE210" i="6" s="1"/>
  <c r="AF210" i="6"/>
  <c r="AH210" i="6"/>
  <c r="X211" i="6"/>
  <c r="AA211" i="6" s="1"/>
  <c r="AB211" i="6" s="1"/>
  <c r="AC211" i="6" s="1"/>
  <c r="AG211" i="6" s="1"/>
  <c r="Y211" i="6"/>
  <c r="AD211" i="6" s="1"/>
  <c r="AE211" i="6" s="1"/>
  <c r="Z211" i="6"/>
  <c r="AF211" i="6"/>
  <c r="AH211" i="6"/>
  <c r="AI211" i="6"/>
  <c r="AJ211" i="6"/>
  <c r="X212" i="6"/>
  <c r="Y212" i="6"/>
  <c r="Z212" i="6"/>
  <c r="AA212" i="6"/>
  <c r="AB212" i="6" s="1"/>
  <c r="AC212" i="6" s="1"/>
  <c r="AD212" i="6"/>
  <c r="AE212" i="6" s="1"/>
  <c r="AF212" i="6"/>
  <c r="AH212" i="6"/>
  <c r="X213" i="6"/>
  <c r="AA213" i="6" s="1"/>
  <c r="AB213" i="6" s="1"/>
  <c r="AC213" i="6" s="1"/>
  <c r="Y213" i="6"/>
  <c r="AD213" i="6" s="1"/>
  <c r="AE213" i="6" s="1"/>
  <c r="Z213" i="6"/>
  <c r="AF213" i="6"/>
  <c r="AH213" i="6"/>
  <c r="AI213" i="6"/>
  <c r="AJ213" i="6"/>
  <c r="X214" i="6"/>
  <c r="Y214" i="6"/>
  <c r="AD214" i="6" s="1"/>
  <c r="Z214" i="6"/>
  <c r="AA214" i="6" s="1"/>
  <c r="AB214" i="6" s="1"/>
  <c r="AC214" i="6" s="1"/>
  <c r="AE214" i="6"/>
  <c r="AF214" i="6"/>
  <c r="AH214" i="6"/>
  <c r="X215" i="6"/>
  <c r="Y215" i="6"/>
  <c r="AD215" i="6" s="1"/>
  <c r="Z215" i="6"/>
  <c r="AA215" i="6"/>
  <c r="AB215" i="6" s="1"/>
  <c r="AC215" i="6" s="1"/>
  <c r="AG215" i="6" s="1"/>
  <c r="AE215" i="6"/>
  <c r="AF215" i="6"/>
  <c r="AH215" i="6"/>
  <c r="AI215" i="6"/>
  <c r="AJ215" i="6"/>
  <c r="X216" i="6"/>
  <c r="Y216" i="6"/>
  <c r="AD216" i="6" s="1"/>
  <c r="AE216" i="6" s="1"/>
  <c r="Z216" i="6"/>
  <c r="AA216" i="6"/>
  <c r="AB216" i="6" s="1"/>
  <c r="AC216" i="6" s="1"/>
  <c r="AF216" i="6"/>
  <c r="AH216" i="6"/>
  <c r="AJ216" i="6" s="1"/>
  <c r="X217" i="6"/>
  <c r="AA217" i="6" s="1"/>
  <c r="AB217" i="6" s="1"/>
  <c r="AC217" i="6" s="1"/>
  <c r="AG217" i="6" s="1"/>
  <c r="Y217" i="6"/>
  <c r="AD217" i="6" s="1"/>
  <c r="AE217" i="6" s="1"/>
  <c r="Z217" i="6"/>
  <c r="AF217" i="6"/>
  <c r="AH217" i="6"/>
  <c r="AI217" i="6"/>
  <c r="AJ217" i="6"/>
  <c r="AK217" i="6" s="1"/>
  <c r="X218" i="6"/>
  <c r="Y218" i="6"/>
  <c r="AD218" i="6" s="1"/>
  <c r="AE218" i="6" s="1"/>
  <c r="Z218" i="6"/>
  <c r="AA218" i="6" s="1"/>
  <c r="AB218" i="6" s="1"/>
  <c r="AC218" i="6" s="1"/>
  <c r="AF218" i="6"/>
  <c r="AH218" i="6"/>
  <c r="X219" i="6"/>
  <c r="AA219" i="6" s="1"/>
  <c r="AB219" i="6" s="1"/>
  <c r="AC219" i="6" s="1"/>
  <c r="Y219" i="6"/>
  <c r="AD219" i="6" s="1"/>
  <c r="AE219" i="6" s="1"/>
  <c r="Z219" i="6"/>
  <c r="AF219" i="6"/>
  <c r="AH219" i="6"/>
  <c r="AI219" i="6"/>
  <c r="AJ219" i="6"/>
  <c r="AK219" i="6" s="1"/>
  <c r="X220" i="6"/>
  <c r="Y220" i="6"/>
  <c r="Z220" i="6"/>
  <c r="AA220" i="6"/>
  <c r="AB220" i="6" s="1"/>
  <c r="AC220" i="6" s="1"/>
  <c r="AD220" i="6"/>
  <c r="AE220" i="6" s="1"/>
  <c r="AF220" i="6"/>
  <c r="AH220" i="6"/>
  <c r="X221" i="6"/>
  <c r="AA221" i="6" s="1"/>
  <c r="AB221" i="6" s="1"/>
  <c r="AC221" i="6" s="1"/>
  <c r="Y221" i="6"/>
  <c r="AD221" i="6" s="1"/>
  <c r="AE221" i="6" s="1"/>
  <c r="Z221" i="6"/>
  <c r="AF221" i="6"/>
  <c r="AH221" i="6"/>
  <c r="AI221" i="6"/>
  <c r="AJ221" i="6"/>
  <c r="AK221" i="6" s="1"/>
  <c r="X222" i="6"/>
  <c r="Y222" i="6"/>
  <c r="AD222" i="6" s="1"/>
  <c r="AE222" i="6" s="1"/>
  <c r="Z222" i="6"/>
  <c r="AA222" i="6" s="1"/>
  <c r="AB222" i="6" s="1"/>
  <c r="AC222" i="6" s="1"/>
  <c r="AF222" i="6"/>
  <c r="AH222" i="6"/>
  <c r="X223" i="6"/>
  <c r="Y223" i="6"/>
  <c r="AD223" i="6" s="1"/>
  <c r="Z223" i="6"/>
  <c r="AA223" i="6"/>
  <c r="AB223" i="6" s="1"/>
  <c r="AC223" i="6" s="1"/>
  <c r="AE223" i="6"/>
  <c r="AF223" i="6"/>
  <c r="AH223" i="6"/>
  <c r="AI223" i="6"/>
  <c r="AJ223" i="6"/>
  <c r="AK223" i="6" s="1"/>
  <c r="X224" i="6"/>
  <c r="Y224" i="6"/>
  <c r="AD224" i="6" s="1"/>
  <c r="AE224" i="6" s="1"/>
  <c r="Z224" i="6"/>
  <c r="AA224" i="6"/>
  <c r="AB224" i="6" s="1"/>
  <c r="AC224" i="6" s="1"/>
  <c r="AF224" i="6"/>
  <c r="AG224" i="6" s="1"/>
  <c r="AH224" i="6"/>
  <c r="AJ224" i="6" s="1"/>
  <c r="AK224" i="6" s="1"/>
  <c r="AI224" i="6"/>
  <c r="X225" i="6"/>
  <c r="AA225" i="6" s="1"/>
  <c r="AB225" i="6" s="1"/>
  <c r="AC225" i="6" s="1"/>
  <c r="AG225" i="6" s="1"/>
  <c r="Y225" i="6"/>
  <c r="AD225" i="6" s="1"/>
  <c r="Z225" i="6"/>
  <c r="AE225" i="6"/>
  <c r="AF225" i="6"/>
  <c r="AH225" i="6"/>
  <c r="AI225" i="6"/>
  <c r="AJ225" i="6"/>
  <c r="AK225" i="6" s="1"/>
  <c r="X226" i="6"/>
  <c r="Y226" i="6"/>
  <c r="AD226" i="6" s="1"/>
  <c r="Z226" i="6"/>
  <c r="AA226" i="6" s="1"/>
  <c r="AB226" i="6" s="1"/>
  <c r="AC226" i="6" s="1"/>
  <c r="AG226" i="6" s="1"/>
  <c r="AE226" i="6"/>
  <c r="AF226" i="6"/>
  <c r="AH226" i="6"/>
  <c r="X227" i="6"/>
  <c r="Y227" i="6"/>
  <c r="AD227" i="6" s="1"/>
  <c r="AE227" i="6" s="1"/>
  <c r="Z227" i="6"/>
  <c r="AA227" i="6"/>
  <c r="AB227" i="6" s="1"/>
  <c r="AC227" i="6" s="1"/>
  <c r="AF227" i="6"/>
  <c r="AH227" i="6"/>
  <c r="AI227" i="6"/>
  <c r="AJ227" i="6"/>
  <c r="X228" i="6"/>
  <c r="Y228" i="6"/>
  <c r="Z228" i="6"/>
  <c r="AA228" i="6"/>
  <c r="AB228" i="6" s="1"/>
  <c r="AC228" i="6" s="1"/>
  <c r="AD228" i="6"/>
  <c r="AE228" i="6" s="1"/>
  <c r="AF228" i="6"/>
  <c r="AH228" i="6"/>
  <c r="X229" i="6"/>
  <c r="AA229" i="6" s="1"/>
  <c r="AB229" i="6" s="1"/>
  <c r="AC229" i="6" s="1"/>
  <c r="Y229" i="6"/>
  <c r="AD229" i="6" s="1"/>
  <c r="AE229" i="6" s="1"/>
  <c r="Z229" i="6"/>
  <c r="AF229" i="6"/>
  <c r="AH229" i="6"/>
  <c r="AI229" i="6"/>
  <c r="AJ229" i="6"/>
  <c r="AK229" i="6" s="1"/>
  <c r="X230" i="6"/>
  <c r="Y230" i="6"/>
  <c r="AD230" i="6" s="1"/>
  <c r="AE230" i="6" s="1"/>
  <c r="Z230" i="6"/>
  <c r="AA230" i="6" s="1"/>
  <c r="AB230" i="6" s="1"/>
  <c r="AC230" i="6" s="1"/>
  <c r="AG230" i="6" s="1"/>
  <c r="AF230" i="6"/>
  <c r="AH230" i="6"/>
  <c r="X231" i="6"/>
  <c r="Y231" i="6"/>
  <c r="AD231" i="6" s="1"/>
  <c r="Z231" i="6"/>
  <c r="AA231" i="6"/>
  <c r="AB231" i="6" s="1"/>
  <c r="AC231" i="6" s="1"/>
  <c r="AE231" i="6"/>
  <c r="AF231" i="6"/>
  <c r="AH231" i="6"/>
  <c r="AI231" i="6"/>
  <c r="AJ231" i="6"/>
  <c r="AK231" i="6" s="1"/>
  <c r="X232" i="6"/>
  <c r="Y232" i="6"/>
  <c r="AD232" i="6" s="1"/>
  <c r="AE232" i="6" s="1"/>
  <c r="Z232" i="6"/>
  <c r="AA232" i="6"/>
  <c r="AB232" i="6" s="1"/>
  <c r="AC232" i="6" s="1"/>
  <c r="AG232" i="6" s="1"/>
  <c r="AF232" i="6"/>
  <c r="AH232" i="6"/>
  <c r="AJ232" i="6" s="1"/>
  <c r="AK232" i="6" s="1"/>
  <c r="X233" i="6"/>
  <c r="Y233" i="6"/>
  <c r="AD233" i="6" s="1"/>
  <c r="Z233" i="6"/>
  <c r="AA233" i="6" s="1"/>
  <c r="AB233" i="6" s="1"/>
  <c r="AC233" i="6" s="1"/>
  <c r="AE233" i="6"/>
  <c r="AF233" i="6"/>
  <c r="AH233" i="6"/>
  <c r="X234" i="6"/>
  <c r="Y234" i="6"/>
  <c r="Z234" i="6"/>
  <c r="AA234" i="6" s="1"/>
  <c r="AB234" i="6" s="1"/>
  <c r="AC234" i="6"/>
  <c r="AD234" i="6"/>
  <c r="AE234" i="6" s="1"/>
  <c r="AF234" i="6"/>
  <c r="AH234" i="6"/>
  <c r="AI234" i="6" s="1"/>
  <c r="AJ234" i="6"/>
  <c r="X235" i="6"/>
  <c r="AA235" i="6" s="1"/>
  <c r="AB235" i="6" s="1"/>
  <c r="AC235" i="6" s="1"/>
  <c r="AG235" i="6" s="1"/>
  <c r="Y235" i="6"/>
  <c r="Z235" i="6"/>
  <c r="AD235" i="6"/>
  <c r="AE235" i="6"/>
  <c r="AF235" i="6"/>
  <c r="AH235" i="6"/>
  <c r="AI235" i="6"/>
  <c r="AJ235" i="6"/>
  <c r="AK235" i="6" s="1"/>
  <c r="X236" i="6"/>
  <c r="Y236" i="6"/>
  <c r="AD236" i="6" s="1"/>
  <c r="AE236" i="6" s="1"/>
  <c r="Z236" i="6"/>
  <c r="AF236" i="6"/>
  <c r="AH236" i="6"/>
  <c r="AJ236" i="6" s="1"/>
  <c r="AI236" i="6"/>
  <c r="X237" i="6"/>
  <c r="Y237" i="6"/>
  <c r="AD237" i="6" s="1"/>
  <c r="AE237" i="6" s="1"/>
  <c r="Z237" i="6"/>
  <c r="AA237" i="6" s="1"/>
  <c r="AB237" i="6" s="1"/>
  <c r="AC237" i="6"/>
  <c r="AF237" i="6"/>
  <c r="AH237" i="6"/>
  <c r="AI237" i="6"/>
  <c r="AJ237" i="6"/>
  <c r="X238" i="6"/>
  <c r="Y238" i="6"/>
  <c r="AD238" i="6" s="1"/>
  <c r="AE238" i="6" s="1"/>
  <c r="Z238" i="6"/>
  <c r="AA238" i="6" s="1"/>
  <c r="AB238" i="6" s="1"/>
  <c r="AC238" i="6" s="1"/>
  <c r="AF238" i="6"/>
  <c r="AH238" i="6"/>
  <c r="AI238" i="6" s="1"/>
  <c r="X239" i="6"/>
  <c r="Y239" i="6"/>
  <c r="Z239" i="6"/>
  <c r="AA239" i="6"/>
  <c r="AB239" i="6" s="1"/>
  <c r="AC239" i="6" s="1"/>
  <c r="AG239" i="6" s="1"/>
  <c r="AD239" i="6"/>
  <c r="AE239" i="6"/>
  <c r="AF239" i="6"/>
  <c r="AH239" i="6"/>
  <c r="AI239" i="6"/>
  <c r="AJ239" i="6"/>
  <c r="AK239" i="6" s="1"/>
  <c r="X240" i="6"/>
  <c r="Y240" i="6"/>
  <c r="AD240" i="6" s="1"/>
  <c r="AE240" i="6" s="1"/>
  <c r="Z240" i="6"/>
  <c r="AA240" i="6"/>
  <c r="AB240" i="6" s="1"/>
  <c r="AC240" i="6" s="1"/>
  <c r="AF240" i="6"/>
  <c r="AH240" i="6"/>
  <c r="AJ240" i="6" s="1"/>
  <c r="AI240" i="6"/>
  <c r="AK240" i="6"/>
  <c r="X241" i="6"/>
  <c r="AA241" i="6" s="1"/>
  <c r="AB241" i="6" s="1"/>
  <c r="AC241" i="6" s="1"/>
  <c r="AG241" i="6" s="1"/>
  <c r="Y241" i="6"/>
  <c r="AD241" i="6" s="1"/>
  <c r="Z241" i="6"/>
  <c r="AE241" i="6"/>
  <c r="AF241" i="6"/>
  <c r="AH241" i="6"/>
  <c r="AI241" i="6" s="1"/>
  <c r="X242" i="6"/>
  <c r="Y242" i="6"/>
  <c r="Z242" i="6"/>
  <c r="AA242" i="6" s="1"/>
  <c r="AB242" i="6" s="1"/>
  <c r="AC242" i="6" s="1"/>
  <c r="AG242" i="6" s="1"/>
  <c r="AK242" i="6" s="1"/>
  <c r="AD242" i="6"/>
  <c r="AE242" i="6"/>
  <c r="AF242" i="6"/>
  <c r="AH242" i="6"/>
  <c r="AI242" i="6" s="1"/>
  <c r="AJ242" i="6"/>
  <c r="X243" i="6"/>
  <c r="Y243" i="6"/>
  <c r="AD243" i="6" s="1"/>
  <c r="Z243" i="6"/>
  <c r="AA243" i="6"/>
  <c r="AB243" i="6" s="1"/>
  <c r="AC243" i="6" s="1"/>
  <c r="AE243" i="6"/>
  <c r="AF243" i="6"/>
  <c r="AH243" i="6"/>
  <c r="AI243" i="6"/>
  <c r="AJ243" i="6"/>
  <c r="AK243" i="6" s="1"/>
  <c r="X244" i="6"/>
  <c r="Y244" i="6"/>
  <c r="Z244" i="6"/>
  <c r="AA244" i="6" s="1"/>
  <c r="AB244" i="6" s="1"/>
  <c r="AC244" i="6" s="1"/>
  <c r="AD244" i="6"/>
  <c r="AE244" i="6" s="1"/>
  <c r="AF244" i="6"/>
  <c r="AH244" i="6"/>
  <c r="AJ244" i="6" s="1"/>
  <c r="AK244" i="6"/>
  <c r="X245" i="6"/>
  <c r="Y245" i="6"/>
  <c r="AD245" i="6" s="1"/>
  <c r="AE245" i="6" s="1"/>
  <c r="Z245" i="6"/>
  <c r="AA245" i="6"/>
  <c r="AB245" i="6" s="1"/>
  <c r="AC245" i="6" s="1"/>
  <c r="AF245" i="6"/>
  <c r="AH245" i="6"/>
  <c r="AJ245" i="6" s="1"/>
  <c r="AK245" i="6"/>
  <c r="X246" i="6"/>
  <c r="Y246" i="6"/>
  <c r="Z246" i="6"/>
  <c r="AA246" i="6" s="1"/>
  <c r="AB246" i="6"/>
  <c r="AC246" i="6" s="1"/>
  <c r="AG246" i="6" s="1"/>
  <c r="AD246" i="6"/>
  <c r="AE246" i="6" s="1"/>
  <c r="AF246" i="6"/>
  <c r="AH246" i="6"/>
  <c r="AI246" i="6" s="1"/>
  <c r="X247" i="6"/>
  <c r="AA247" i="6" s="1"/>
  <c r="AB247" i="6" s="1"/>
  <c r="AC247" i="6" s="1"/>
  <c r="Y247" i="6"/>
  <c r="AD247" i="6" s="1"/>
  <c r="AE247" i="6" s="1"/>
  <c r="Z247" i="6"/>
  <c r="AF247" i="6"/>
  <c r="AH247" i="6"/>
  <c r="AI247" i="6"/>
  <c r="AJ247" i="6"/>
  <c r="X248" i="6"/>
  <c r="Y248" i="6"/>
  <c r="Z248" i="6"/>
  <c r="AA248" i="6"/>
  <c r="AB248" i="6" s="1"/>
  <c r="AC248" i="6" s="1"/>
  <c r="AG248" i="6" s="1"/>
  <c r="AD248" i="6"/>
  <c r="AE248" i="6" s="1"/>
  <c r="AF248" i="6"/>
  <c r="AH248" i="6"/>
  <c r="X249" i="6"/>
  <c r="Y249" i="6"/>
  <c r="AD249" i="6" s="1"/>
  <c r="AE249" i="6" s="1"/>
  <c r="Z249" i="6"/>
  <c r="AA249" i="6" s="1"/>
  <c r="AB249" i="6" s="1"/>
  <c r="AC249" i="6" s="1"/>
  <c r="AG249" i="6" s="1"/>
  <c r="AF249" i="6"/>
  <c r="AH249" i="6"/>
  <c r="AI249" i="6"/>
  <c r="AJ249" i="6"/>
  <c r="X250" i="6"/>
  <c r="Y250" i="6"/>
  <c r="AD250" i="6" s="1"/>
  <c r="AE250" i="6" s="1"/>
  <c r="Z250" i="6"/>
  <c r="AA250" i="6" s="1"/>
  <c r="AB250" i="6" s="1"/>
  <c r="AC250" i="6" s="1"/>
  <c r="AF250" i="6"/>
  <c r="AH250" i="6"/>
  <c r="X251" i="6"/>
  <c r="AA251" i="6" s="1"/>
  <c r="Y251" i="6"/>
  <c r="AD251" i="6" s="1"/>
  <c r="AE251" i="6" s="1"/>
  <c r="Z251" i="6"/>
  <c r="AB251" i="6"/>
  <c r="AC251" i="6" s="1"/>
  <c r="AG251" i="6" s="1"/>
  <c r="AF251" i="6"/>
  <c r="AH251" i="6"/>
  <c r="AI251" i="6"/>
  <c r="AJ251" i="6"/>
  <c r="AK251" i="6" s="1"/>
  <c r="X252" i="6"/>
  <c r="Y252" i="6"/>
  <c r="AD252" i="6" s="1"/>
  <c r="AE252" i="6" s="1"/>
  <c r="Z252" i="6"/>
  <c r="AF252" i="6"/>
  <c r="AH252" i="6"/>
  <c r="AJ252" i="6" s="1"/>
  <c r="AK252" i="6" s="1"/>
  <c r="AI252" i="6"/>
  <c r="X253" i="6"/>
  <c r="Y253" i="6"/>
  <c r="AD253" i="6" s="1"/>
  <c r="AE253" i="6" s="1"/>
  <c r="Z253" i="6"/>
  <c r="AA253" i="6"/>
  <c r="AB253" i="6" s="1"/>
  <c r="AC253" i="6" s="1"/>
  <c r="AG253" i="6" s="1"/>
  <c r="AF253" i="6"/>
  <c r="AH253" i="6"/>
  <c r="AI253" i="6"/>
  <c r="AJ253" i="6"/>
  <c r="AK253" i="6" s="1"/>
  <c r="X254" i="6"/>
  <c r="Y254" i="6"/>
  <c r="Z254" i="6"/>
  <c r="AA254" i="6" s="1"/>
  <c r="AB254" i="6" s="1"/>
  <c r="AC254" i="6" s="1"/>
  <c r="AD254" i="6"/>
  <c r="AE254" i="6"/>
  <c r="AF254" i="6"/>
  <c r="AH254" i="6"/>
  <c r="X255" i="6"/>
  <c r="Y255" i="6"/>
  <c r="Z255" i="6"/>
  <c r="AA255" i="6"/>
  <c r="AB255" i="6" s="1"/>
  <c r="AC255" i="6" s="1"/>
  <c r="AD255" i="6"/>
  <c r="AE255" i="6"/>
  <c r="AF255" i="6"/>
  <c r="AH255" i="6"/>
  <c r="AI255" i="6"/>
  <c r="AJ255" i="6"/>
  <c r="AK255" i="6" s="1"/>
  <c r="X256" i="6"/>
  <c r="Y256" i="6"/>
  <c r="Z256" i="6"/>
  <c r="AA256" i="6" s="1"/>
  <c r="AB256" i="6" s="1"/>
  <c r="AC256" i="6" s="1"/>
  <c r="AD256" i="6"/>
  <c r="AE256" i="6" s="1"/>
  <c r="AF256" i="6"/>
  <c r="AH256" i="6"/>
  <c r="AJ256" i="6" s="1"/>
  <c r="AI256" i="6"/>
  <c r="AK256" i="6"/>
  <c r="X257" i="6"/>
  <c r="Y257" i="6"/>
  <c r="AD257" i="6" s="1"/>
  <c r="Z257" i="6"/>
  <c r="AA257" i="6"/>
  <c r="AB257" i="6" s="1"/>
  <c r="AC257" i="6" s="1"/>
  <c r="AE257" i="6"/>
  <c r="AF257" i="6"/>
  <c r="AH257" i="6"/>
  <c r="AI257" i="6" s="1"/>
  <c r="AJ257" i="6"/>
  <c r="AK257" i="6" s="1"/>
  <c r="X258" i="6"/>
  <c r="Y258" i="6"/>
  <c r="AD258" i="6" s="1"/>
  <c r="AE258" i="6" s="1"/>
  <c r="Z258" i="6"/>
  <c r="AA258" i="6" s="1"/>
  <c r="AB258" i="6" s="1"/>
  <c r="AC258" i="6" s="1"/>
  <c r="AF258" i="6"/>
  <c r="AH258" i="6"/>
  <c r="AI258" i="6" s="1"/>
  <c r="AJ258" i="6"/>
  <c r="X259" i="6"/>
  <c r="Y259" i="6"/>
  <c r="Z259" i="6"/>
  <c r="AA259" i="6"/>
  <c r="AB259" i="6" s="1"/>
  <c r="AC259" i="6" s="1"/>
  <c r="AD259" i="6"/>
  <c r="AE259" i="6"/>
  <c r="AF259" i="6"/>
  <c r="AH259" i="6"/>
  <c r="AI259" i="6"/>
  <c r="AJ259" i="6"/>
  <c r="AK259" i="6" s="1"/>
  <c r="X260" i="6"/>
  <c r="Y260" i="6"/>
  <c r="AD260" i="6" s="1"/>
  <c r="AE260" i="6" s="1"/>
  <c r="Z260" i="6"/>
  <c r="AA260" i="6" s="1"/>
  <c r="AB260" i="6" s="1"/>
  <c r="AC260" i="6" s="1"/>
  <c r="AG260" i="6" s="1"/>
  <c r="AF260" i="6"/>
  <c r="AH260" i="6"/>
  <c r="X261" i="6"/>
  <c r="Y261" i="6"/>
  <c r="AD261" i="6" s="1"/>
  <c r="AE261" i="6" s="1"/>
  <c r="Z261" i="6"/>
  <c r="AA261" i="6"/>
  <c r="AB261" i="6" s="1"/>
  <c r="AC261" i="6" s="1"/>
  <c r="AF261" i="6"/>
  <c r="AH261" i="6"/>
  <c r="X262" i="6"/>
  <c r="Y262" i="6"/>
  <c r="AD262" i="6" s="1"/>
  <c r="AE262" i="6" s="1"/>
  <c r="Z262" i="6"/>
  <c r="AA262" i="6" s="1"/>
  <c r="AB262" i="6" s="1"/>
  <c r="AC262" i="6" s="1"/>
  <c r="AF262" i="6"/>
  <c r="AH262" i="6"/>
  <c r="X263" i="6"/>
  <c r="AA263" i="6" s="1"/>
  <c r="AB263" i="6" s="1"/>
  <c r="AC263" i="6" s="1"/>
  <c r="Y263" i="6"/>
  <c r="Z263" i="6"/>
  <c r="AD263" i="6"/>
  <c r="AE263" i="6" s="1"/>
  <c r="AF263" i="6"/>
  <c r="AH263" i="6"/>
  <c r="AI263" i="6"/>
  <c r="AJ263" i="6"/>
  <c r="AK263" i="6" s="1"/>
  <c r="X264" i="6"/>
  <c r="Y264" i="6"/>
  <c r="AD264" i="6" s="1"/>
  <c r="AE264" i="6" s="1"/>
  <c r="Z264" i="6"/>
  <c r="AA264" i="6"/>
  <c r="AB264" i="6" s="1"/>
  <c r="AC264" i="6"/>
  <c r="AG264" i="6" s="1"/>
  <c r="AF264" i="6"/>
  <c r="AH264" i="6"/>
  <c r="X265" i="6"/>
  <c r="Y265" i="6"/>
  <c r="AD265" i="6" s="1"/>
  <c r="Z265" i="6"/>
  <c r="AE265" i="6"/>
  <c r="AF265" i="6"/>
  <c r="AH265" i="6"/>
  <c r="AJ265" i="6" s="1"/>
  <c r="AI265" i="6"/>
  <c r="X266" i="6"/>
  <c r="Y266" i="6"/>
  <c r="Z266" i="6"/>
  <c r="AA266" i="6" s="1"/>
  <c r="AB266" i="6" s="1"/>
  <c r="AC266" i="6" s="1"/>
  <c r="AD266" i="6"/>
  <c r="AE266" i="6" s="1"/>
  <c r="AF266" i="6"/>
  <c r="AH266" i="6"/>
  <c r="AI266" i="6" s="1"/>
  <c r="X267" i="6"/>
  <c r="AA267" i="6" s="1"/>
  <c r="AB267" i="6" s="1"/>
  <c r="AC267" i="6" s="1"/>
  <c r="Y267" i="6"/>
  <c r="AD267" i="6" s="1"/>
  <c r="AE267" i="6" s="1"/>
  <c r="Z267" i="6"/>
  <c r="AF267" i="6"/>
  <c r="AH267" i="6"/>
  <c r="AI267" i="6"/>
  <c r="AJ267" i="6"/>
  <c r="X268" i="6"/>
  <c r="Y268" i="6"/>
  <c r="AD268" i="6" s="1"/>
  <c r="AE268" i="6" s="1"/>
  <c r="Z268" i="6"/>
  <c r="AF268" i="6"/>
  <c r="AH268" i="6"/>
  <c r="AJ268" i="6" s="1"/>
  <c r="X269" i="6"/>
  <c r="Y269" i="6"/>
  <c r="AD269" i="6" s="1"/>
  <c r="Z269" i="6"/>
  <c r="AA269" i="6" s="1"/>
  <c r="AB269" i="6" s="1"/>
  <c r="AC269" i="6" s="1"/>
  <c r="AE269" i="6"/>
  <c r="AF269" i="6"/>
  <c r="AH269" i="6"/>
  <c r="AI269" i="6"/>
  <c r="AJ269" i="6"/>
  <c r="X270" i="6"/>
  <c r="Y270" i="6"/>
  <c r="Z270" i="6"/>
  <c r="AA270" i="6" s="1"/>
  <c r="AB270" i="6" s="1"/>
  <c r="AC270" i="6" s="1"/>
  <c r="AD270" i="6"/>
  <c r="AE270" i="6"/>
  <c r="AF270" i="6"/>
  <c r="AH270" i="6"/>
  <c r="X271" i="6"/>
  <c r="Y271" i="6"/>
  <c r="Z271" i="6"/>
  <c r="AA271" i="6"/>
  <c r="AB271" i="6" s="1"/>
  <c r="AC271" i="6" s="1"/>
  <c r="AD271" i="6"/>
  <c r="AE271" i="6"/>
  <c r="AF271" i="6"/>
  <c r="AH271" i="6"/>
  <c r="AI271" i="6"/>
  <c r="AJ271" i="6"/>
  <c r="X272" i="6"/>
  <c r="Y272" i="6"/>
  <c r="AD272" i="6" s="1"/>
  <c r="AE272" i="6" s="1"/>
  <c r="Z272" i="6"/>
  <c r="AA272" i="6"/>
  <c r="AB272" i="6" s="1"/>
  <c r="AC272" i="6" s="1"/>
  <c r="AG272" i="6" s="1"/>
  <c r="AK272" i="6" s="1"/>
  <c r="AF272" i="6"/>
  <c r="AH272" i="6"/>
  <c r="AJ272" i="6" s="1"/>
  <c r="AI272" i="6"/>
  <c r="X273" i="6"/>
  <c r="Y273" i="6"/>
  <c r="AD273" i="6" s="1"/>
  <c r="Z273" i="6"/>
  <c r="AE273" i="6"/>
  <c r="AF273" i="6"/>
  <c r="AH273" i="6"/>
  <c r="AI273" i="6" s="1"/>
  <c r="AJ273" i="6"/>
  <c r="X274" i="6"/>
  <c r="Y274" i="6"/>
  <c r="Z274" i="6"/>
  <c r="AA274" i="6" s="1"/>
  <c r="AB274" i="6"/>
  <c r="AC274" i="6" s="1"/>
  <c r="AD274" i="6"/>
  <c r="AE274" i="6"/>
  <c r="AF274" i="6"/>
  <c r="AH274" i="6"/>
  <c r="AI274" i="6" s="1"/>
  <c r="AJ274" i="6"/>
  <c r="X275" i="6"/>
  <c r="Y275" i="6"/>
  <c r="AD275" i="6" s="1"/>
  <c r="Z275" i="6"/>
  <c r="AA275" i="6"/>
  <c r="AB275" i="6" s="1"/>
  <c r="AC275" i="6" s="1"/>
  <c r="AE275" i="6"/>
  <c r="AF275" i="6"/>
  <c r="AH275" i="6"/>
  <c r="AI275" i="6"/>
  <c r="AJ275" i="6"/>
  <c r="X276" i="6"/>
  <c r="Y276" i="6"/>
  <c r="Z276" i="6"/>
  <c r="AA276" i="6" s="1"/>
  <c r="AB276" i="6" s="1"/>
  <c r="AC276" i="6" s="1"/>
  <c r="AG276" i="6" s="1"/>
  <c r="AD276" i="6"/>
  <c r="AE276" i="6" s="1"/>
  <c r="AF276" i="6"/>
  <c r="AH276" i="6"/>
  <c r="AJ276" i="6" s="1"/>
  <c r="AK276" i="6"/>
  <c r="X277" i="6"/>
  <c r="AA277" i="6" s="1"/>
  <c r="AB277" i="6" s="1"/>
  <c r="AC277" i="6" s="1"/>
  <c r="Y277" i="6"/>
  <c r="AD277" i="6" s="1"/>
  <c r="AE277" i="6" s="1"/>
  <c r="Z277" i="6"/>
  <c r="AF277" i="6"/>
  <c r="AH277" i="6"/>
  <c r="AJ277" i="6" s="1"/>
  <c r="AI277" i="6"/>
  <c r="X278" i="6"/>
  <c r="Y278" i="6"/>
  <c r="Z278" i="6"/>
  <c r="AA278" i="6" s="1"/>
  <c r="AB278" i="6" s="1"/>
  <c r="AC278" i="6" s="1"/>
  <c r="AG278" i="6" s="1"/>
  <c r="AD278" i="6"/>
  <c r="AE278" i="6" s="1"/>
  <c r="AF278" i="6"/>
  <c r="AH278" i="6"/>
  <c r="AI278" i="6" s="1"/>
  <c r="X279" i="6"/>
  <c r="Y279" i="6"/>
  <c r="AD279" i="6" s="1"/>
  <c r="AE279" i="6" s="1"/>
  <c r="Z279" i="6"/>
  <c r="AA279" i="6"/>
  <c r="AB279" i="6" s="1"/>
  <c r="AC279" i="6" s="1"/>
  <c r="AF279" i="6"/>
  <c r="AH279" i="6"/>
  <c r="AI279" i="6"/>
  <c r="AJ279" i="6"/>
  <c r="AK279" i="6" s="1"/>
  <c r="X280" i="6"/>
  <c r="Y280" i="6"/>
  <c r="Z280" i="6"/>
  <c r="AA280" i="6"/>
  <c r="AB280" i="6" s="1"/>
  <c r="AC280" i="6"/>
  <c r="AD280" i="6"/>
  <c r="AE280" i="6" s="1"/>
  <c r="AF280" i="6"/>
  <c r="AH280" i="6"/>
  <c r="X281" i="6"/>
  <c r="Y281" i="6"/>
  <c r="AD281" i="6" s="1"/>
  <c r="AE281" i="6" s="1"/>
  <c r="Z281" i="6"/>
  <c r="AA281" i="6" s="1"/>
  <c r="AB281" i="6" s="1"/>
  <c r="AC281" i="6" s="1"/>
  <c r="AF281" i="6"/>
  <c r="AH281" i="6"/>
  <c r="AI281" i="6" s="1"/>
  <c r="X282" i="6"/>
  <c r="Y282" i="6"/>
  <c r="AD282" i="6" s="1"/>
  <c r="AE282" i="6" s="1"/>
  <c r="Z282" i="6"/>
  <c r="AA282" i="6" s="1"/>
  <c r="AB282" i="6" s="1"/>
  <c r="AC282" i="6" s="1"/>
  <c r="AF282" i="6"/>
  <c r="AH282" i="6"/>
  <c r="AI282" i="6" s="1"/>
  <c r="AJ282" i="6"/>
  <c r="AK282" i="6" s="1"/>
  <c r="X283" i="6"/>
  <c r="AA283" i="6" s="1"/>
  <c r="AB283" i="6" s="1"/>
  <c r="AC283" i="6" s="1"/>
  <c r="Y283" i="6"/>
  <c r="AD283" i="6" s="1"/>
  <c r="AE283" i="6" s="1"/>
  <c r="Z283" i="6"/>
  <c r="AF283" i="6"/>
  <c r="AH283" i="6"/>
  <c r="AI283" i="6"/>
  <c r="AJ283" i="6"/>
  <c r="AK283" i="6" s="1"/>
  <c r="X284" i="6"/>
  <c r="Y284" i="6"/>
  <c r="Z284" i="6"/>
  <c r="AA284" i="6" s="1"/>
  <c r="AB284" i="6" s="1"/>
  <c r="AC284" i="6" s="1"/>
  <c r="AG284" i="6" s="1"/>
  <c r="AD284" i="6"/>
  <c r="AE284" i="6" s="1"/>
  <c r="AF284" i="6"/>
  <c r="AH284" i="6"/>
  <c r="AJ284" i="6" s="1"/>
  <c r="AI284" i="6"/>
  <c r="X285" i="6"/>
  <c r="Y285" i="6"/>
  <c r="AD285" i="6" s="1"/>
  <c r="AE285" i="6" s="1"/>
  <c r="Z285" i="6"/>
  <c r="AA285" i="6"/>
  <c r="AB285" i="6" s="1"/>
  <c r="AC285" i="6" s="1"/>
  <c r="AG285" i="6" s="1"/>
  <c r="AF285" i="6"/>
  <c r="AH285" i="6"/>
  <c r="AI285" i="6"/>
  <c r="AJ285" i="6"/>
  <c r="X286" i="6"/>
  <c r="Y286" i="6"/>
  <c r="Z286" i="6"/>
  <c r="AA286" i="6" s="1"/>
  <c r="AB286" i="6" s="1"/>
  <c r="AC286" i="6" s="1"/>
  <c r="AD286" i="6"/>
  <c r="AE286" i="6"/>
  <c r="AF286" i="6"/>
  <c r="AH286" i="6"/>
  <c r="X287" i="6"/>
  <c r="Y287" i="6"/>
  <c r="Z287" i="6"/>
  <c r="AA287" i="6"/>
  <c r="AB287" i="6" s="1"/>
  <c r="AC287" i="6" s="1"/>
  <c r="AD287" i="6"/>
  <c r="AE287" i="6" s="1"/>
  <c r="AF287" i="6"/>
  <c r="AH287" i="6"/>
  <c r="AI287" i="6"/>
  <c r="AJ287" i="6"/>
  <c r="X288" i="6"/>
  <c r="Y288" i="6"/>
  <c r="AD288" i="6" s="1"/>
  <c r="AE288" i="6" s="1"/>
  <c r="Z288" i="6"/>
  <c r="AA288" i="6" s="1"/>
  <c r="AB288" i="6" s="1"/>
  <c r="AC288" i="6" s="1"/>
  <c r="AF288" i="6"/>
  <c r="AH288" i="6"/>
  <c r="X289" i="6"/>
  <c r="Y289" i="6"/>
  <c r="AD289" i="6" s="1"/>
  <c r="Z289" i="6"/>
  <c r="AA289" i="6"/>
  <c r="AB289" i="6" s="1"/>
  <c r="AC289" i="6" s="1"/>
  <c r="AG289" i="6" s="1"/>
  <c r="AE289" i="6"/>
  <c r="AF289" i="6"/>
  <c r="AH289" i="6"/>
  <c r="AJ289" i="6" s="1"/>
  <c r="AK289" i="6" s="1"/>
  <c r="AI289" i="6"/>
  <c r="X290" i="6"/>
  <c r="Y290" i="6"/>
  <c r="AD290" i="6" s="1"/>
  <c r="AE290" i="6" s="1"/>
  <c r="Z290" i="6"/>
  <c r="AA290" i="6" s="1"/>
  <c r="AB290" i="6" s="1"/>
  <c r="AC290" i="6" s="1"/>
  <c r="AG290" i="6" s="1"/>
  <c r="AF290" i="6"/>
  <c r="AH290" i="6"/>
  <c r="AI290" i="6" s="1"/>
  <c r="AJ290" i="6"/>
  <c r="AK290" i="6"/>
  <c r="X291" i="6"/>
  <c r="Y291" i="6"/>
  <c r="Z291" i="6"/>
  <c r="AA291" i="6"/>
  <c r="AB291" i="6" s="1"/>
  <c r="AC291" i="6" s="1"/>
  <c r="AG291" i="6" s="1"/>
  <c r="AD291" i="6"/>
  <c r="AE291" i="6"/>
  <c r="AF291" i="6"/>
  <c r="AH291" i="6"/>
  <c r="AI291" i="6"/>
  <c r="AJ291" i="6"/>
  <c r="AK291" i="6" s="1"/>
  <c r="X292" i="6"/>
  <c r="AA292" i="6" s="1"/>
  <c r="AB292" i="6" s="1"/>
  <c r="AC292" i="6" s="1"/>
  <c r="AG292" i="6" s="1"/>
  <c r="Y292" i="6"/>
  <c r="AD292" i="6" s="1"/>
  <c r="AE292" i="6" s="1"/>
  <c r="Z292" i="6"/>
  <c r="AF292" i="6"/>
  <c r="AH292" i="6"/>
  <c r="X293" i="6"/>
  <c r="Y293" i="6"/>
  <c r="AD293" i="6" s="1"/>
  <c r="Z293" i="6"/>
  <c r="AE293" i="6"/>
  <c r="AF293" i="6"/>
  <c r="AH293" i="6"/>
  <c r="AJ293" i="6" s="1"/>
  <c r="AI293" i="6"/>
  <c r="X294" i="6"/>
  <c r="Y294" i="6"/>
  <c r="AD294" i="6" s="1"/>
  <c r="AE294" i="6" s="1"/>
  <c r="Z294" i="6"/>
  <c r="AA294" i="6" s="1"/>
  <c r="AB294" i="6" s="1"/>
  <c r="AC294" i="6" s="1"/>
  <c r="AF294" i="6"/>
  <c r="AH294" i="6"/>
  <c r="AI294" i="6" s="1"/>
  <c r="AJ294" i="6"/>
  <c r="AK294" i="6"/>
  <c r="X295" i="6"/>
  <c r="Y295" i="6"/>
  <c r="Z295" i="6"/>
  <c r="AA295" i="6"/>
  <c r="AB295" i="6" s="1"/>
  <c r="AC295" i="6" s="1"/>
  <c r="AD295" i="6"/>
  <c r="AE295" i="6"/>
  <c r="AF295" i="6"/>
  <c r="AH295" i="6"/>
  <c r="AI295" i="6"/>
  <c r="AJ295" i="6"/>
  <c r="AK295" i="6" s="1"/>
  <c r="X296" i="6"/>
  <c r="AA296" i="6" s="1"/>
  <c r="AB296" i="6" s="1"/>
  <c r="AC296" i="6" s="1"/>
  <c r="Y296" i="6"/>
  <c r="AD296" i="6" s="1"/>
  <c r="Z296" i="6"/>
  <c r="AE296" i="6"/>
  <c r="AF296" i="6"/>
  <c r="AH296" i="6"/>
  <c r="X297" i="6"/>
  <c r="Y297" i="6"/>
  <c r="AD297" i="6" s="1"/>
  <c r="AE297" i="6" s="1"/>
  <c r="Z297" i="6"/>
  <c r="AA297" i="6"/>
  <c r="AB297" i="6" s="1"/>
  <c r="AC297" i="6" s="1"/>
  <c r="AF297" i="6"/>
  <c r="AH297" i="6"/>
  <c r="AI297" i="6" s="1"/>
  <c r="AJ297" i="6"/>
  <c r="AK297" i="6"/>
  <c r="X298" i="6"/>
  <c r="Y298" i="6"/>
  <c r="Z298" i="6"/>
  <c r="AA298" i="6" s="1"/>
  <c r="AB298" i="6" s="1"/>
  <c r="AC298" i="6" s="1"/>
  <c r="AD298" i="6"/>
  <c r="AE298" i="6"/>
  <c r="AF298" i="6"/>
  <c r="AH298" i="6"/>
  <c r="AJ298" i="6" s="1"/>
  <c r="AK298" i="6" s="1"/>
  <c r="AI298" i="6"/>
  <c r="X299" i="6"/>
  <c r="AA299" i="6" s="1"/>
  <c r="AB299" i="6" s="1"/>
  <c r="AC299" i="6" s="1"/>
  <c r="AG299" i="6" s="1"/>
  <c r="Y299" i="6"/>
  <c r="Z299" i="6"/>
  <c r="AD299" i="6"/>
  <c r="AE299" i="6" s="1"/>
  <c r="AF299" i="6"/>
  <c r="AH299" i="6"/>
  <c r="AI299" i="6"/>
  <c r="AJ299" i="6"/>
  <c r="AK299" i="6" s="1"/>
  <c r="X300" i="6"/>
  <c r="Y300" i="6"/>
  <c r="AD300" i="6" s="1"/>
  <c r="Z300" i="6"/>
  <c r="AA300" i="6" s="1"/>
  <c r="AB300" i="6" s="1"/>
  <c r="AC300" i="6" s="1"/>
  <c r="AE300" i="6"/>
  <c r="AF300" i="6"/>
  <c r="AH300" i="6"/>
  <c r="X301" i="6"/>
  <c r="Y301" i="6"/>
  <c r="AD301" i="6" s="1"/>
  <c r="Z301" i="6"/>
  <c r="AA301" i="6"/>
  <c r="AB301" i="6" s="1"/>
  <c r="AC301" i="6" s="1"/>
  <c r="AG301" i="6" s="1"/>
  <c r="AE301" i="6"/>
  <c r="AF301" i="6"/>
  <c r="AH301" i="6"/>
  <c r="AI301" i="6"/>
  <c r="AJ301" i="6"/>
  <c r="AK301" i="6"/>
  <c r="X302" i="6"/>
  <c r="Y302" i="6"/>
  <c r="Z302" i="6"/>
  <c r="AA302" i="6" s="1"/>
  <c r="AB302" i="6" s="1"/>
  <c r="AC302" i="6" s="1"/>
  <c r="AD302" i="6"/>
  <c r="AE302" i="6" s="1"/>
  <c r="AF302" i="6"/>
  <c r="AH302" i="6"/>
  <c r="AJ302" i="6" s="1"/>
  <c r="AK302" i="6" s="1"/>
  <c r="AI302" i="6"/>
  <c r="X303" i="6"/>
  <c r="Y303" i="6"/>
  <c r="AD303" i="6" s="1"/>
  <c r="AE303" i="6" s="1"/>
  <c r="Z303" i="6"/>
  <c r="AA303" i="6"/>
  <c r="AB303" i="6" s="1"/>
  <c r="AC303" i="6" s="1"/>
  <c r="AG303" i="6" s="1"/>
  <c r="AF303" i="6"/>
  <c r="AH303" i="6"/>
  <c r="AI303" i="6"/>
  <c r="AJ303" i="6"/>
  <c r="AK303" i="6" s="1"/>
  <c r="X304" i="6"/>
  <c r="Y304" i="6"/>
  <c r="Z304" i="6"/>
  <c r="AA304" i="6"/>
  <c r="AB304" i="6" s="1"/>
  <c r="AC304" i="6" s="1"/>
  <c r="AD304" i="6"/>
  <c r="AE304" i="6" s="1"/>
  <c r="AF304" i="6"/>
  <c r="AH304" i="6"/>
  <c r="AJ304" i="6" s="1"/>
  <c r="AI304" i="6"/>
  <c r="X305" i="6"/>
  <c r="Y305" i="6"/>
  <c r="AD305" i="6" s="1"/>
  <c r="AE305" i="6" s="1"/>
  <c r="Z305" i="6"/>
  <c r="AA305" i="6" s="1"/>
  <c r="AB305" i="6" s="1"/>
  <c r="AC305" i="6" s="1"/>
  <c r="AF305" i="6"/>
  <c r="AH305" i="6"/>
  <c r="AI305" i="6"/>
  <c r="AJ305" i="6"/>
  <c r="AK305" i="6"/>
  <c r="X306" i="6"/>
  <c r="Y306" i="6"/>
  <c r="Z306" i="6"/>
  <c r="AA306" i="6" s="1"/>
  <c r="AB306" i="6" s="1"/>
  <c r="AC306" i="6" s="1"/>
  <c r="AG306" i="6" s="1"/>
  <c r="AD306" i="6"/>
  <c r="AE306" i="6" s="1"/>
  <c r="AF306" i="6"/>
  <c r="AH306" i="6"/>
  <c r="AI306" i="6"/>
  <c r="AJ306" i="6"/>
  <c r="AK306" i="6"/>
  <c r="X307" i="6"/>
  <c r="Y307" i="6"/>
  <c r="Z307" i="6"/>
  <c r="AA307" i="6" s="1"/>
  <c r="AB307" i="6" s="1"/>
  <c r="AC307" i="6" s="1"/>
  <c r="AD307" i="6"/>
  <c r="AE307" i="6"/>
  <c r="AF307" i="6"/>
  <c r="AH307" i="6"/>
  <c r="X308" i="6"/>
  <c r="Y308" i="6"/>
  <c r="Z308" i="6"/>
  <c r="AA308" i="6" s="1"/>
  <c r="AB308" i="6" s="1"/>
  <c r="AC308" i="6" s="1"/>
  <c r="AD308" i="6"/>
  <c r="AE308" i="6" s="1"/>
  <c r="AF308" i="6"/>
  <c r="AH308" i="6"/>
  <c r="AI308" i="6" s="1"/>
  <c r="AJ308" i="6"/>
  <c r="X309" i="6"/>
  <c r="Y309" i="6"/>
  <c r="AD309" i="6" s="1"/>
  <c r="AE309" i="6" s="1"/>
  <c r="Z309" i="6"/>
  <c r="AA309" i="6" s="1"/>
  <c r="AB309" i="6" s="1"/>
  <c r="AC309" i="6" s="1"/>
  <c r="AF309" i="6"/>
  <c r="AH309" i="6"/>
  <c r="AJ309" i="6" s="1"/>
  <c r="AK309" i="6" s="1"/>
  <c r="X310" i="6"/>
  <c r="Y310" i="6"/>
  <c r="Z310" i="6"/>
  <c r="AA310" i="6"/>
  <c r="AB310" i="6" s="1"/>
  <c r="AC310" i="6" s="1"/>
  <c r="AD310" i="6"/>
  <c r="AE310" i="6" s="1"/>
  <c r="AF310" i="6"/>
  <c r="AH310" i="6"/>
  <c r="AI310" i="6"/>
  <c r="AJ310" i="6"/>
  <c r="AK310" i="6"/>
  <c r="X311" i="6"/>
  <c r="AA311" i="6" s="1"/>
  <c r="AB311" i="6" s="1"/>
  <c r="AC311" i="6" s="1"/>
  <c r="Y311" i="6"/>
  <c r="Z311" i="6"/>
  <c r="AD311" i="6"/>
  <c r="AE311" i="6"/>
  <c r="AF311" i="6"/>
  <c r="AH311" i="6"/>
  <c r="X312" i="6"/>
  <c r="Y312" i="6"/>
  <c r="AD312" i="6" s="1"/>
  <c r="AE312" i="6" s="1"/>
  <c r="Z312" i="6"/>
  <c r="AA312" i="6" s="1"/>
  <c r="AB312" i="6" s="1"/>
  <c r="AC312" i="6" s="1"/>
  <c r="AG312" i="6" s="1"/>
  <c r="AF312" i="6"/>
  <c r="AH312" i="6"/>
  <c r="AI312" i="6" s="1"/>
  <c r="X313" i="6"/>
  <c r="Y313" i="6"/>
  <c r="Z313" i="6"/>
  <c r="AA313" i="6" s="1"/>
  <c r="AB313" i="6" s="1"/>
  <c r="AC313" i="6" s="1"/>
  <c r="AD313" i="6"/>
  <c r="AE313" i="6"/>
  <c r="AF313" i="6"/>
  <c r="AH313" i="6"/>
  <c r="AJ313" i="6" s="1"/>
  <c r="AK313" i="6" s="1"/>
  <c r="AI313" i="6"/>
  <c r="X314" i="6"/>
  <c r="Y314" i="6"/>
  <c r="AD314" i="6" s="1"/>
  <c r="AE314" i="6" s="1"/>
  <c r="Z314" i="6"/>
  <c r="AA314" i="6"/>
  <c r="AB314" i="6" s="1"/>
  <c r="AC314" i="6" s="1"/>
  <c r="AF314" i="6"/>
  <c r="AH314" i="6"/>
  <c r="X315" i="6"/>
  <c r="Y315" i="6"/>
  <c r="Z315" i="6"/>
  <c r="AA315" i="6"/>
  <c r="AB315" i="6" s="1"/>
  <c r="AC315" i="6" s="1"/>
  <c r="AD315" i="6"/>
  <c r="AE315" i="6"/>
  <c r="AF315" i="6"/>
  <c r="AH315" i="6"/>
  <c r="AI315" i="6" s="1"/>
  <c r="AJ315" i="6"/>
  <c r="AK315" i="6"/>
  <c r="X316" i="6"/>
  <c r="Y316" i="6"/>
  <c r="AD316" i="6" s="1"/>
  <c r="AE316" i="6" s="1"/>
  <c r="Z316" i="6"/>
  <c r="AF316" i="6"/>
  <c r="AH316" i="6"/>
  <c r="AI316" i="6" s="1"/>
  <c r="AJ316" i="6"/>
  <c r="X317" i="6"/>
  <c r="Y317" i="6"/>
  <c r="Z317" i="6"/>
  <c r="AA317" i="6"/>
  <c r="AB317" i="6" s="1"/>
  <c r="AC317" i="6" s="1"/>
  <c r="AD317" i="6"/>
  <c r="AE317" i="6"/>
  <c r="AF317" i="6"/>
  <c r="AH317" i="6"/>
  <c r="AI317" i="6"/>
  <c r="AJ317" i="6"/>
  <c r="AK317" i="6" s="1"/>
  <c r="X318" i="6"/>
  <c r="Y318" i="6"/>
  <c r="AD318" i="6" s="1"/>
  <c r="AE318" i="6" s="1"/>
  <c r="Z318" i="6"/>
  <c r="AF318" i="6"/>
  <c r="AH318" i="6"/>
  <c r="AJ318" i="6" s="1"/>
  <c r="AI318" i="6"/>
  <c r="X319" i="6"/>
  <c r="Y319" i="6"/>
  <c r="Z319" i="6"/>
  <c r="AA319" i="6" s="1"/>
  <c r="AB319" i="6" s="1"/>
  <c r="AC319" i="6" s="1"/>
  <c r="AD319" i="6"/>
  <c r="AE319" i="6"/>
  <c r="AF319" i="6"/>
  <c r="AH319" i="6"/>
  <c r="AI319" i="6"/>
  <c r="AJ319" i="6"/>
  <c r="X320" i="6"/>
  <c r="Y320" i="6"/>
  <c r="Z320" i="6"/>
  <c r="AD320" i="6"/>
  <c r="AE320" i="6"/>
  <c r="AF320" i="6"/>
  <c r="AH320" i="6"/>
  <c r="AI320" i="6" s="1"/>
  <c r="AJ320" i="6"/>
  <c r="AK320" i="6" s="1"/>
  <c r="X321" i="6"/>
  <c r="Y321" i="6"/>
  <c r="AD321" i="6" s="1"/>
  <c r="AE321" i="6" s="1"/>
  <c r="Z321" i="6"/>
  <c r="AA321" i="6"/>
  <c r="AB321" i="6" s="1"/>
  <c r="AC321" i="6" s="1"/>
  <c r="AG321" i="6" s="1"/>
  <c r="AF321" i="6"/>
  <c r="AH321" i="6"/>
  <c r="AI321" i="6"/>
  <c r="AJ321" i="6"/>
  <c r="X322" i="6"/>
  <c r="Y322" i="6"/>
  <c r="Z322" i="6"/>
  <c r="AA322" i="6" s="1"/>
  <c r="AB322" i="6" s="1"/>
  <c r="AC322" i="6" s="1"/>
  <c r="AD322" i="6"/>
  <c r="AE322" i="6" s="1"/>
  <c r="AF322" i="6"/>
  <c r="AH322" i="6"/>
  <c r="AJ322" i="6" s="1"/>
  <c r="AI322" i="6"/>
  <c r="X323" i="6"/>
  <c r="Y323" i="6"/>
  <c r="Z323" i="6"/>
  <c r="AA323" i="6" s="1"/>
  <c r="AB323" i="6" s="1"/>
  <c r="AC323" i="6" s="1"/>
  <c r="AD323" i="6"/>
  <c r="AE323" i="6"/>
  <c r="AF323" i="6"/>
  <c r="AH323" i="6"/>
  <c r="X324" i="6"/>
  <c r="Y324" i="6"/>
  <c r="Z324" i="6"/>
  <c r="AA324" i="6" s="1"/>
  <c r="AB324" i="6" s="1"/>
  <c r="AC324" i="6" s="1"/>
  <c r="AG324" i="6" s="1"/>
  <c r="AD324" i="6"/>
  <c r="AE324" i="6" s="1"/>
  <c r="AF324" i="6"/>
  <c r="AH324" i="6"/>
  <c r="AI324" i="6" s="1"/>
  <c r="AJ324" i="6"/>
  <c r="AK324" i="6"/>
  <c r="X325" i="6"/>
  <c r="Y325" i="6"/>
  <c r="AD325" i="6" s="1"/>
  <c r="AE325" i="6" s="1"/>
  <c r="Z325" i="6"/>
  <c r="AF325" i="6"/>
  <c r="AH325" i="6"/>
  <c r="AJ325" i="6" s="1"/>
  <c r="AK325" i="6" s="1"/>
  <c r="AI325" i="6"/>
  <c r="X326" i="6"/>
  <c r="Y326" i="6"/>
  <c r="Z326" i="6"/>
  <c r="AA326" i="6" s="1"/>
  <c r="AB326" i="6" s="1"/>
  <c r="AC326" i="6" s="1"/>
  <c r="AD326" i="6"/>
  <c r="AE326" i="6" s="1"/>
  <c r="AF326" i="6"/>
  <c r="AH326" i="6"/>
  <c r="AI326" i="6"/>
  <c r="AJ326" i="6"/>
  <c r="AK326" i="6" s="1"/>
  <c r="X327" i="6"/>
  <c r="AA327" i="6" s="1"/>
  <c r="AB327" i="6" s="1"/>
  <c r="AC327" i="6" s="1"/>
  <c r="AG327" i="6" s="1"/>
  <c r="Y327" i="6"/>
  <c r="Z327" i="6"/>
  <c r="AD327" i="6"/>
  <c r="AE327" i="6"/>
  <c r="AF327" i="6"/>
  <c r="AH327" i="6"/>
  <c r="X328" i="6"/>
  <c r="Y328" i="6"/>
  <c r="AD328" i="6" s="1"/>
  <c r="AE328" i="6" s="1"/>
  <c r="Z328" i="6"/>
  <c r="AF328" i="6"/>
  <c r="AH328" i="6"/>
  <c r="AI328" i="6" s="1"/>
  <c r="AJ328" i="6"/>
  <c r="AK328" i="6" s="1"/>
  <c r="X329" i="6"/>
  <c r="Y329" i="6"/>
  <c r="Z329" i="6"/>
  <c r="AA329" i="6" s="1"/>
  <c r="AB329" i="6" s="1"/>
  <c r="AC329" i="6" s="1"/>
  <c r="AG329" i="6" s="1"/>
  <c r="AD329" i="6"/>
  <c r="AE329" i="6" s="1"/>
  <c r="AF329" i="6"/>
  <c r="AH329" i="6"/>
  <c r="AJ329" i="6" s="1"/>
  <c r="AK329" i="6" s="1"/>
  <c r="AI329" i="6"/>
  <c r="X330" i="6"/>
  <c r="Y330" i="6"/>
  <c r="AD330" i="6" s="1"/>
  <c r="AE330" i="6" s="1"/>
  <c r="Z330" i="6"/>
  <c r="AA330" i="6" s="1"/>
  <c r="AB330" i="6" s="1"/>
  <c r="AC330" i="6" s="1"/>
  <c r="AF330" i="6"/>
  <c r="AH330" i="6"/>
  <c r="AI330" i="6" s="1"/>
  <c r="AJ330" i="6"/>
  <c r="AK330" i="6" s="1"/>
  <c r="X331" i="6"/>
  <c r="Y331" i="6"/>
  <c r="Z331" i="6"/>
  <c r="AA331" i="6"/>
  <c r="AB331" i="6"/>
  <c r="AC331" i="6" s="1"/>
  <c r="AD331" i="6"/>
  <c r="AE331" i="6"/>
  <c r="AF331" i="6"/>
  <c r="AH331" i="6"/>
  <c r="AI331" i="6" s="1"/>
  <c r="AJ331" i="6"/>
  <c r="AK331" i="6" s="1"/>
  <c r="X332" i="6"/>
  <c r="Y332" i="6"/>
  <c r="AD332" i="6" s="1"/>
  <c r="Z332" i="6"/>
  <c r="AE332" i="6"/>
  <c r="AF332" i="6"/>
  <c r="AH332" i="6"/>
  <c r="AI332" i="6" s="1"/>
  <c r="X333" i="6"/>
  <c r="Y333" i="6"/>
  <c r="Z333" i="6"/>
  <c r="AA333" i="6" s="1"/>
  <c r="AB333" i="6" s="1"/>
  <c r="AC333" i="6" s="1"/>
  <c r="AD333" i="6"/>
  <c r="AE333" i="6" s="1"/>
  <c r="AF333" i="6"/>
  <c r="AH333" i="6"/>
  <c r="AI333" i="6"/>
  <c r="AJ333" i="6"/>
  <c r="AK333" i="6" s="1"/>
  <c r="X334" i="6"/>
  <c r="Y334" i="6"/>
  <c r="Z334" i="6"/>
  <c r="AD334" i="6"/>
  <c r="AE334" i="6" s="1"/>
  <c r="AF334" i="6"/>
  <c r="AH334" i="6"/>
  <c r="X335" i="6"/>
  <c r="Y335" i="6"/>
  <c r="Z335" i="6"/>
  <c r="AA335" i="6" s="1"/>
  <c r="AB335" i="6" s="1"/>
  <c r="AC335" i="6"/>
  <c r="AG335" i="6" s="1"/>
  <c r="AD335" i="6"/>
  <c r="AE335" i="6"/>
  <c r="AF335" i="6"/>
  <c r="AH335" i="6"/>
  <c r="AI335" i="6"/>
  <c r="AJ335" i="6"/>
  <c r="X336" i="6"/>
  <c r="Y336" i="6"/>
  <c r="Z336" i="6"/>
  <c r="AD336" i="6"/>
  <c r="AE336" i="6"/>
  <c r="AF336" i="6"/>
  <c r="AH336" i="6"/>
  <c r="AI336" i="6" s="1"/>
  <c r="AJ336" i="6"/>
  <c r="X337" i="6"/>
  <c r="AA337" i="6" s="1"/>
  <c r="AB337" i="6" s="1"/>
  <c r="AC337" i="6" s="1"/>
  <c r="Y337" i="6"/>
  <c r="AD337" i="6" s="1"/>
  <c r="AE337" i="6" s="1"/>
  <c r="Z337" i="6"/>
  <c r="AF337" i="6"/>
  <c r="AH337" i="6"/>
  <c r="AI337" i="6" s="1"/>
  <c r="AJ337" i="6"/>
  <c r="X338" i="6"/>
  <c r="Y338" i="6"/>
  <c r="Z338" i="6"/>
  <c r="AA338" i="6" s="1"/>
  <c r="AB338" i="6" s="1"/>
  <c r="AC338" i="6" s="1"/>
  <c r="AD338" i="6"/>
  <c r="AE338" i="6" s="1"/>
  <c r="AF338" i="6"/>
  <c r="AH338" i="6"/>
  <c r="AJ338" i="6" s="1"/>
  <c r="AI338" i="6"/>
  <c r="X339" i="6"/>
  <c r="Y339" i="6"/>
  <c r="Z339" i="6"/>
  <c r="AA339" i="6"/>
  <c r="AB339" i="6" s="1"/>
  <c r="AC339" i="6" s="1"/>
  <c r="AD339" i="6"/>
  <c r="AE339" i="6"/>
  <c r="AF339" i="6"/>
  <c r="AH339" i="6"/>
  <c r="AI339" i="6" s="1"/>
  <c r="AJ339" i="6"/>
  <c r="AK339" i="6" s="1"/>
  <c r="X340" i="6"/>
  <c r="Y340" i="6"/>
  <c r="Z340" i="6"/>
  <c r="AA340" i="6" s="1"/>
  <c r="AB340" i="6" s="1"/>
  <c r="AC340" i="6" s="1"/>
  <c r="AD340" i="6"/>
  <c r="AE340" i="6" s="1"/>
  <c r="AF340" i="6"/>
  <c r="AH340" i="6"/>
  <c r="AI340" i="6" s="1"/>
  <c r="AJ340" i="6"/>
  <c r="X341" i="6"/>
  <c r="Y341" i="6"/>
  <c r="AD341" i="6" s="1"/>
  <c r="AE341" i="6" s="1"/>
  <c r="Z341" i="6"/>
  <c r="AA341" i="6" s="1"/>
  <c r="AB341" i="6" s="1"/>
  <c r="AC341" i="6" s="1"/>
  <c r="AF341" i="6"/>
  <c r="AG341" i="6" s="1"/>
  <c r="AH341" i="6"/>
  <c r="AJ341" i="6" s="1"/>
  <c r="AK341" i="6" s="1"/>
  <c r="X342" i="6"/>
  <c r="Y342" i="6"/>
  <c r="Z342" i="6"/>
  <c r="AA342" i="6" s="1"/>
  <c r="AB342" i="6" s="1"/>
  <c r="AC342" i="6" s="1"/>
  <c r="AG342" i="6" s="1"/>
  <c r="AD342" i="6"/>
  <c r="AE342" i="6" s="1"/>
  <c r="AF342" i="6"/>
  <c r="AH342" i="6"/>
  <c r="AI342" i="6"/>
  <c r="AJ342" i="6"/>
  <c r="AK342" i="6" s="1"/>
  <c r="X343" i="6"/>
  <c r="AA343" i="6" s="1"/>
  <c r="AB343" i="6" s="1"/>
  <c r="AC343" i="6" s="1"/>
  <c r="Y343" i="6"/>
  <c r="Z343" i="6"/>
  <c r="AD343" i="6"/>
  <c r="AE343" i="6"/>
  <c r="AF343" i="6"/>
  <c r="AH343" i="6"/>
  <c r="AI343" i="6" s="1"/>
  <c r="AJ343" i="6"/>
  <c r="AK343" i="6" s="1"/>
  <c r="X344" i="6"/>
  <c r="Y344" i="6"/>
  <c r="AD344" i="6" s="1"/>
  <c r="Z344" i="6"/>
  <c r="AA344" i="6" s="1"/>
  <c r="AB344" i="6" s="1"/>
  <c r="AC344" i="6" s="1"/>
  <c r="AG344" i="6" s="1"/>
  <c r="AE344" i="6"/>
  <c r="AF344" i="6"/>
  <c r="AH344" i="6"/>
  <c r="X345" i="6"/>
  <c r="Y345" i="6"/>
  <c r="Z345" i="6"/>
  <c r="AA345" i="6" s="1"/>
  <c r="AB345" i="6" s="1"/>
  <c r="AC345" i="6" s="1"/>
  <c r="AD345" i="6"/>
  <c r="AE345" i="6" s="1"/>
  <c r="AF345" i="6"/>
  <c r="AH345" i="6"/>
  <c r="AJ345" i="6" s="1"/>
  <c r="AI345" i="6"/>
  <c r="X346" i="6"/>
  <c r="Y346" i="6"/>
  <c r="Z346" i="6"/>
  <c r="AA346" i="6" s="1"/>
  <c r="AB346" i="6" s="1"/>
  <c r="AC346" i="6" s="1"/>
  <c r="AD346" i="6"/>
  <c r="AE346" i="6" s="1"/>
  <c r="AF346" i="6"/>
  <c r="AH346" i="6"/>
  <c r="AI346" i="6" s="1"/>
  <c r="X347" i="6"/>
  <c r="Y347" i="6"/>
  <c r="Z347" i="6"/>
  <c r="AA347" i="6"/>
  <c r="AB347" i="6"/>
  <c r="AC347" i="6" s="1"/>
  <c r="AD347" i="6"/>
  <c r="AE347" i="6" s="1"/>
  <c r="AF347" i="6"/>
  <c r="AH347" i="6"/>
  <c r="X348" i="6"/>
  <c r="Y348" i="6"/>
  <c r="AD348" i="6" s="1"/>
  <c r="Z348" i="6"/>
  <c r="AA348" i="6" s="1"/>
  <c r="AB348" i="6" s="1"/>
  <c r="AC348" i="6" s="1"/>
  <c r="AE348" i="6"/>
  <c r="AF348" i="6"/>
  <c r="AH348" i="6"/>
  <c r="AI348" i="6" s="1"/>
  <c r="AJ348" i="6"/>
  <c r="AK348" i="6" s="1"/>
  <c r="X349" i="6"/>
  <c r="Y349" i="6"/>
  <c r="Z349" i="6"/>
  <c r="AA349" i="6"/>
  <c r="AB349" i="6" s="1"/>
  <c r="AC349" i="6" s="1"/>
  <c r="AG349" i="6" s="1"/>
  <c r="AD349" i="6"/>
  <c r="AE349" i="6"/>
  <c r="AF349" i="6"/>
  <c r="AH349" i="6"/>
  <c r="AI349" i="6"/>
  <c r="AJ349" i="6"/>
  <c r="AK349" i="6"/>
  <c r="X350" i="6"/>
  <c r="Y350" i="6"/>
  <c r="AD350" i="6" s="1"/>
  <c r="AE350" i="6" s="1"/>
  <c r="Z350" i="6"/>
  <c r="AA350" i="6"/>
  <c r="AB350" i="6" s="1"/>
  <c r="AC350" i="6" s="1"/>
  <c r="AF350" i="6"/>
  <c r="AH350" i="6"/>
  <c r="AI350" i="6" s="1"/>
  <c r="AJ350" i="6"/>
  <c r="AK350" i="6" s="1"/>
  <c r="X351" i="6"/>
  <c r="Y351" i="6"/>
  <c r="Z351" i="6"/>
  <c r="AA351" i="6" s="1"/>
  <c r="AB351" i="6" s="1"/>
  <c r="AC351" i="6" s="1"/>
  <c r="AD351" i="6"/>
  <c r="AE351" i="6" s="1"/>
  <c r="AF351" i="6"/>
  <c r="AH351" i="6"/>
  <c r="X352" i="6"/>
  <c r="Y352" i="6"/>
  <c r="Z352" i="6"/>
  <c r="AA352" i="6" s="1"/>
  <c r="AB352" i="6"/>
  <c r="AC352" i="6" s="1"/>
  <c r="AG352" i="6" s="1"/>
  <c r="AD352" i="6"/>
  <c r="AE352" i="6" s="1"/>
  <c r="AF352" i="6"/>
  <c r="AH352" i="6"/>
  <c r="X353" i="6"/>
  <c r="Y353" i="6"/>
  <c r="AD353" i="6" s="1"/>
  <c r="Z353" i="6"/>
  <c r="AA353" i="6" s="1"/>
  <c r="AB353" i="6" s="1"/>
  <c r="AC353" i="6" s="1"/>
  <c r="AE353" i="6"/>
  <c r="AF353" i="6"/>
  <c r="AH353" i="6"/>
  <c r="X354" i="6"/>
  <c r="Y354" i="6"/>
  <c r="AD354" i="6" s="1"/>
  <c r="AE354" i="6" s="1"/>
  <c r="Z354" i="6"/>
  <c r="AA354" i="6" s="1"/>
  <c r="AB354" i="6" s="1"/>
  <c r="AC354" i="6" s="1"/>
  <c r="AF354" i="6"/>
  <c r="AH354" i="6"/>
  <c r="AI354" i="6"/>
  <c r="AJ354" i="6"/>
  <c r="X355" i="6"/>
  <c r="Y355" i="6"/>
  <c r="Z355" i="6"/>
  <c r="AA355" i="6"/>
  <c r="AB355" i="6" s="1"/>
  <c r="AC355" i="6" s="1"/>
  <c r="AD355" i="6"/>
  <c r="AE355" i="6"/>
  <c r="AF355" i="6"/>
  <c r="AH355" i="6"/>
  <c r="AI355" i="6"/>
  <c r="AJ355" i="6"/>
  <c r="AK355" i="6"/>
  <c r="X356" i="6"/>
  <c r="AA356" i="6" s="1"/>
  <c r="AB356" i="6" s="1"/>
  <c r="AC356" i="6" s="1"/>
  <c r="AG356" i="6" s="1"/>
  <c r="Y356" i="6"/>
  <c r="AD356" i="6" s="1"/>
  <c r="AE356" i="6" s="1"/>
  <c r="Z356" i="6"/>
  <c r="AF356" i="6"/>
  <c r="AH356" i="6"/>
  <c r="AI356" i="6"/>
  <c r="AJ356" i="6"/>
  <c r="AK356" i="6"/>
  <c r="X357" i="6"/>
  <c r="Y357" i="6"/>
  <c r="AD357" i="6" s="1"/>
  <c r="Z357" i="6"/>
  <c r="AA357" i="6" s="1"/>
  <c r="AB357" i="6" s="1"/>
  <c r="AC357" i="6" s="1"/>
  <c r="AE357" i="6"/>
  <c r="AF357" i="6"/>
  <c r="AH357" i="6"/>
  <c r="X358" i="6"/>
  <c r="Y358" i="6"/>
  <c r="AD358" i="6" s="1"/>
  <c r="AE358" i="6" s="1"/>
  <c r="Z358" i="6"/>
  <c r="AA358" i="6" s="1"/>
  <c r="AB358" i="6"/>
  <c r="AC358" i="6" s="1"/>
  <c r="AG358" i="6" s="1"/>
  <c r="AF358" i="6"/>
  <c r="AH358" i="6"/>
  <c r="AJ358" i="6" s="1"/>
  <c r="AI358" i="6"/>
  <c r="AK358" i="6"/>
  <c r="X359" i="6"/>
  <c r="Y359" i="6"/>
  <c r="AD359" i="6" s="1"/>
  <c r="AE359" i="6" s="1"/>
  <c r="Z359" i="6"/>
  <c r="AA359" i="6"/>
  <c r="AB359" i="6" s="1"/>
  <c r="AC359" i="6" s="1"/>
  <c r="AF359" i="6"/>
  <c r="AH359" i="6"/>
  <c r="AI359" i="6"/>
  <c r="AJ359" i="6"/>
  <c r="AK359" i="6" s="1"/>
  <c r="X360" i="6"/>
  <c r="Y360" i="6"/>
  <c r="Z360" i="6"/>
  <c r="AA360" i="6"/>
  <c r="AB360" i="6" s="1"/>
  <c r="AC360" i="6" s="1"/>
  <c r="AD360" i="6"/>
  <c r="AE360" i="6" s="1"/>
  <c r="AF360" i="6"/>
  <c r="AH360" i="6"/>
  <c r="AI360" i="6"/>
  <c r="AJ360" i="6"/>
  <c r="AK360" i="6"/>
  <c r="X361" i="6"/>
  <c r="Y361" i="6"/>
  <c r="AD361" i="6" s="1"/>
  <c r="AE361" i="6" s="1"/>
  <c r="Z361" i="6"/>
  <c r="AA361" i="6" s="1"/>
  <c r="AB361" i="6" s="1"/>
  <c r="AC361" i="6" s="1"/>
  <c r="AF361" i="6"/>
  <c r="AH361" i="6"/>
  <c r="AJ361" i="6" s="1"/>
  <c r="AK361" i="6"/>
  <c r="X362" i="6"/>
  <c r="Y362" i="6"/>
  <c r="AD362" i="6" s="1"/>
  <c r="AE362" i="6" s="1"/>
  <c r="Z362" i="6"/>
  <c r="AA362" i="6" s="1"/>
  <c r="AB362" i="6" s="1"/>
  <c r="AC362" i="6" s="1"/>
  <c r="AF362" i="6"/>
  <c r="AH362" i="6"/>
  <c r="AJ362" i="6" s="1"/>
  <c r="AK362" i="6" s="1"/>
  <c r="AI362" i="6"/>
  <c r="X363" i="6"/>
  <c r="Y363" i="6"/>
  <c r="AD363" i="6" s="1"/>
  <c r="Z363" i="6"/>
  <c r="AA363" i="6"/>
  <c r="AB363" i="6"/>
  <c r="AC363" i="6" s="1"/>
  <c r="AG363" i="6" s="1"/>
  <c r="AE363" i="6"/>
  <c r="AF363" i="6"/>
  <c r="AH363" i="6"/>
  <c r="AI363" i="6"/>
  <c r="AJ363" i="6"/>
  <c r="AK363" i="6" s="1"/>
  <c r="X364" i="6"/>
  <c r="Y364" i="6"/>
  <c r="AD364" i="6" s="1"/>
  <c r="Z364" i="6"/>
  <c r="AA364" i="6"/>
  <c r="AB364" i="6" s="1"/>
  <c r="AC364" i="6" s="1"/>
  <c r="AE364" i="6"/>
  <c r="AF364" i="6"/>
  <c r="AH364" i="6"/>
  <c r="AI364" i="6"/>
  <c r="AJ364" i="6"/>
  <c r="AK364" i="6"/>
  <c r="X365" i="6"/>
  <c r="Y365" i="6"/>
  <c r="AD365" i="6" s="1"/>
  <c r="Z365" i="6"/>
  <c r="AA365" i="6" s="1"/>
  <c r="AB365" i="6" s="1"/>
  <c r="AC365" i="6" s="1"/>
  <c r="AE365" i="6"/>
  <c r="AF365" i="6"/>
  <c r="AH365" i="6"/>
  <c r="AJ365" i="6" s="1"/>
  <c r="AI365" i="6"/>
  <c r="AK365" i="6"/>
  <c r="X366" i="6"/>
  <c r="Y366" i="6"/>
  <c r="AD366" i="6" s="1"/>
  <c r="Z366" i="6"/>
  <c r="AA366" i="6"/>
  <c r="AB366" i="6" s="1"/>
  <c r="AC366" i="6" s="1"/>
  <c r="AG366" i="6" s="1"/>
  <c r="AE366" i="6"/>
  <c r="AF366" i="6"/>
  <c r="AH366" i="6"/>
  <c r="AI366" i="6"/>
  <c r="AJ366" i="6"/>
  <c r="AK366" i="6" s="1"/>
  <c r="X367" i="6"/>
  <c r="Y367" i="6"/>
  <c r="AD367" i="6" s="1"/>
  <c r="AE367" i="6" s="1"/>
  <c r="Z367" i="6"/>
  <c r="AA367" i="6"/>
  <c r="AB367" i="6" s="1"/>
  <c r="AC367" i="6" s="1"/>
  <c r="AG367" i="6" s="1"/>
  <c r="AF367" i="6"/>
  <c r="AH367" i="6"/>
  <c r="AI367" i="6"/>
  <c r="AJ367" i="6"/>
  <c r="AK367" i="6"/>
  <c r="X368" i="6"/>
  <c r="Y368" i="6"/>
  <c r="AD368" i="6" s="1"/>
  <c r="Z368" i="6"/>
  <c r="AA368" i="6"/>
  <c r="AB368" i="6" s="1"/>
  <c r="AC368" i="6" s="1"/>
  <c r="AE368" i="6"/>
  <c r="AF368" i="6"/>
  <c r="AH368" i="6"/>
  <c r="AI368" i="6"/>
  <c r="AJ368" i="6"/>
  <c r="AK368" i="6"/>
  <c r="X369" i="6"/>
  <c r="Y369" i="6"/>
  <c r="AD369" i="6" s="1"/>
  <c r="AE369" i="6" s="1"/>
  <c r="Z369" i="6"/>
  <c r="AA369" i="6"/>
  <c r="AB369" i="6" s="1"/>
  <c r="AC369" i="6" s="1"/>
  <c r="AG369" i="6" s="1"/>
  <c r="AF369" i="6"/>
  <c r="AH369" i="6"/>
  <c r="AJ369" i="6" s="1"/>
  <c r="AI369" i="6"/>
  <c r="AK369" i="6"/>
  <c r="X370" i="6"/>
  <c r="Y370" i="6"/>
  <c r="AD370" i="6" s="1"/>
  <c r="AE370" i="6" s="1"/>
  <c r="Z370" i="6"/>
  <c r="AA370" i="6"/>
  <c r="AB370" i="6" s="1"/>
  <c r="AC370" i="6" s="1"/>
  <c r="AG370" i="6" s="1"/>
  <c r="AF370" i="6"/>
  <c r="AH370" i="6"/>
  <c r="AI370" i="6" s="1"/>
  <c r="AJ370" i="6"/>
  <c r="X371" i="6"/>
  <c r="Y371" i="6"/>
  <c r="AD371" i="6" s="1"/>
  <c r="Z371" i="6"/>
  <c r="AA371" i="6"/>
  <c r="AB371" i="6"/>
  <c r="AC371" i="6" s="1"/>
  <c r="AE371" i="6"/>
  <c r="AF371" i="6"/>
  <c r="AH371" i="6"/>
  <c r="AI371" i="6"/>
  <c r="AJ371" i="6"/>
  <c r="X372" i="6"/>
  <c r="AA372" i="6" s="1"/>
  <c r="AB372" i="6" s="1"/>
  <c r="AC372" i="6" s="1"/>
  <c r="Y372" i="6"/>
  <c r="Z372" i="6"/>
  <c r="AD372" i="6"/>
  <c r="AE372" i="6" s="1"/>
  <c r="AF372" i="6"/>
  <c r="AH372" i="6"/>
  <c r="AI372" i="6"/>
  <c r="AJ372" i="6"/>
  <c r="AK372" i="6"/>
  <c r="X373" i="6"/>
  <c r="AA373" i="6" s="1"/>
  <c r="AB373" i="6" s="1"/>
  <c r="AC373" i="6" s="1"/>
  <c r="Y373" i="6"/>
  <c r="AD373" i="6" s="1"/>
  <c r="AE373" i="6" s="1"/>
  <c r="Z373" i="6"/>
  <c r="AF373" i="6"/>
  <c r="AH373" i="6"/>
  <c r="AJ373" i="6" s="1"/>
  <c r="AK373" i="6" s="1"/>
  <c r="AI373" i="6"/>
  <c r="X374" i="6"/>
  <c r="Y374" i="6"/>
  <c r="AD374" i="6" s="1"/>
  <c r="AE374" i="6" s="1"/>
  <c r="Z374" i="6"/>
  <c r="AA374" i="6"/>
  <c r="AB374" i="6" s="1"/>
  <c r="AC374" i="6" s="1"/>
  <c r="AG374" i="6" s="1"/>
  <c r="AF374" i="6"/>
  <c r="AH374" i="6"/>
  <c r="AI374" i="6" s="1"/>
  <c r="AJ374" i="6"/>
  <c r="AK374" i="6"/>
  <c r="X375" i="6"/>
  <c r="Y375" i="6"/>
  <c r="Z375" i="6"/>
  <c r="AA375" i="6"/>
  <c r="AB375" i="6" s="1"/>
  <c r="AC375" i="6" s="1"/>
  <c r="AD375" i="6"/>
  <c r="AE375" i="6" s="1"/>
  <c r="AF375" i="6"/>
  <c r="AH375" i="6"/>
  <c r="AI375" i="6"/>
  <c r="AJ375" i="6"/>
  <c r="AK375" i="6" s="1"/>
  <c r="X376" i="6"/>
  <c r="AA376" i="6" s="1"/>
  <c r="AB376" i="6" s="1"/>
  <c r="AC376" i="6" s="1"/>
  <c r="Y376" i="6"/>
  <c r="AD376" i="6" s="1"/>
  <c r="AE376" i="6" s="1"/>
  <c r="Z376" i="6"/>
  <c r="AF376" i="6"/>
  <c r="AH376" i="6"/>
  <c r="AI376" i="6"/>
  <c r="AJ376" i="6"/>
  <c r="AK376" i="6"/>
  <c r="X377" i="6"/>
  <c r="Y377" i="6"/>
  <c r="AD377" i="6" s="1"/>
  <c r="Z377" i="6"/>
  <c r="AA377" i="6"/>
  <c r="AB377" i="6" s="1"/>
  <c r="AC377" i="6" s="1"/>
  <c r="AE377" i="6"/>
  <c r="AF377" i="6"/>
  <c r="AH377" i="6"/>
  <c r="AJ377" i="6" s="1"/>
  <c r="AK377" i="6" s="1"/>
  <c r="AI377" i="6"/>
  <c r="X378" i="6"/>
  <c r="Y378" i="6"/>
  <c r="AD378" i="6" s="1"/>
  <c r="Z378" i="6"/>
  <c r="AA378" i="6" s="1"/>
  <c r="AB378" i="6" s="1"/>
  <c r="AC378" i="6" s="1"/>
  <c r="AE378" i="6"/>
  <c r="AF378" i="6"/>
  <c r="AH378" i="6"/>
  <c r="AI378" i="6" s="1"/>
  <c r="AJ378" i="6"/>
  <c r="AK378" i="6"/>
  <c r="X379" i="6"/>
  <c r="Y379" i="6"/>
  <c r="AD379" i="6" s="1"/>
  <c r="AE379" i="6" s="1"/>
  <c r="Z379" i="6"/>
  <c r="AA379" i="6"/>
  <c r="AB379" i="6" s="1"/>
  <c r="AC379" i="6" s="1"/>
  <c r="AF379" i="6"/>
  <c r="AH379" i="6"/>
  <c r="AI379" i="6"/>
  <c r="AJ379" i="6"/>
  <c r="AK379" i="6" s="1"/>
  <c r="X380" i="6"/>
  <c r="Y380" i="6"/>
  <c r="Z380" i="6"/>
  <c r="AA380" i="6"/>
  <c r="AB380" i="6" s="1"/>
  <c r="AC380" i="6" s="1"/>
  <c r="AD380" i="6"/>
  <c r="AE380" i="6" s="1"/>
  <c r="AF380" i="6"/>
  <c r="AG380" i="6"/>
  <c r="AH380" i="6"/>
  <c r="AI380" i="6"/>
  <c r="AJ380" i="6"/>
  <c r="AK380" i="6"/>
  <c r="X381" i="6"/>
  <c r="Y381" i="6"/>
  <c r="AD381" i="6" s="1"/>
  <c r="Z381" i="6"/>
  <c r="AA381" i="6"/>
  <c r="AB381" i="6" s="1"/>
  <c r="AC381" i="6" s="1"/>
  <c r="AG381" i="6" s="1"/>
  <c r="AE381" i="6"/>
  <c r="AF381" i="6"/>
  <c r="AH381" i="6"/>
  <c r="AJ381" i="6" s="1"/>
  <c r="AK381" i="6"/>
  <c r="X382" i="6"/>
  <c r="Y382" i="6"/>
  <c r="AD382" i="6" s="1"/>
  <c r="Z382" i="6"/>
  <c r="AA382" i="6" s="1"/>
  <c r="AB382" i="6" s="1"/>
  <c r="AC382" i="6" s="1"/>
  <c r="AG382" i="6" s="1"/>
  <c r="AE382" i="6"/>
  <c r="AF382" i="6"/>
  <c r="AH382" i="6"/>
  <c r="AI382" i="6"/>
  <c r="AJ382" i="6"/>
  <c r="X383" i="6"/>
  <c r="Y383" i="6"/>
  <c r="AD383" i="6" s="1"/>
  <c r="AE383" i="6" s="1"/>
  <c r="Z383" i="6"/>
  <c r="AA383" i="6"/>
  <c r="AB383" i="6" s="1"/>
  <c r="AC383" i="6" s="1"/>
  <c r="AG383" i="6" s="1"/>
  <c r="AK383" i="6" s="1"/>
  <c r="AF383" i="6"/>
  <c r="AH383" i="6"/>
  <c r="AI383" i="6"/>
  <c r="AJ383" i="6"/>
  <c r="X384" i="6"/>
  <c r="AA384" i="6" s="1"/>
  <c r="AB384" i="6" s="1"/>
  <c r="AC384" i="6" s="1"/>
  <c r="Y384" i="6"/>
  <c r="Z384" i="6"/>
  <c r="AD384" i="6"/>
  <c r="AE384" i="6" s="1"/>
  <c r="AF384" i="6"/>
  <c r="AH384" i="6"/>
  <c r="AI384" i="6"/>
  <c r="AJ384" i="6"/>
  <c r="AK384" i="6"/>
  <c r="X385" i="6"/>
  <c r="Y385" i="6"/>
  <c r="AD385" i="6" s="1"/>
  <c r="Z385" i="6"/>
  <c r="AA385" i="6" s="1"/>
  <c r="AB385" i="6" s="1"/>
  <c r="AC385" i="6" s="1"/>
  <c r="AG385" i="6" s="1"/>
  <c r="AE385" i="6"/>
  <c r="AF385" i="6"/>
  <c r="AH385" i="6"/>
  <c r="AI385" i="6" s="1"/>
  <c r="AJ385" i="6"/>
  <c r="AK385" i="6"/>
  <c r="X386" i="6"/>
  <c r="Y386" i="6"/>
  <c r="AD386" i="6" s="1"/>
  <c r="AE386" i="6" s="1"/>
  <c r="Z386" i="6"/>
  <c r="AA386" i="6" s="1"/>
  <c r="AB386" i="6" s="1"/>
  <c r="AC386" i="6" s="1"/>
  <c r="AF386" i="6"/>
  <c r="AH386" i="6"/>
  <c r="AI386" i="6"/>
  <c r="AJ386" i="6"/>
  <c r="X387" i="6"/>
  <c r="Y387" i="6"/>
  <c r="Z387" i="6"/>
  <c r="AA387" i="6"/>
  <c r="AB387" i="6" s="1"/>
  <c r="AC387" i="6" s="1"/>
  <c r="AD387" i="6"/>
  <c r="AE387" i="6" s="1"/>
  <c r="AF387" i="6"/>
  <c r="AH387" i="6"/>
  <c r="AI387" i="6"/>
  <c r="AJ387" i="6"/>
  <c r="AK387" i="6"/>
  <c r="X388" i="6"/>
  <c r="AA388" i="6" s="1"/>
  <c r="AB388" i="6" s="1"/>
  <c r="AC388" i="6" s="1"/>
  <c r="Y388" i="6"/>
  <c r="AD388" i="6" s="1"/>
  <c r="AE388" i="6" s="1"/>
  <c r="Z388" i="6"/>
  <c r="AF388" i="6"/>
  <c r="AH388" i="6"/>
  <c r="AI388" i="6"/>
  <c r="AJ388" i="6"/>
  <c r="AK388" i="6"/>
  <c r="X389" i="6"/>
  <c r="Y389" i="6"/>
  <c r="AD389" i="6" s="1"/>
  <c r="AE389" i="6" s="1"/>
  <c r="Z389" i="6"/>
  <c r="AA389" i="6" s="1"/>
  <c r="AB389" i="6" s="1"/>
  <c r="AC389" i="6" s="1"/>
  <c r="AF389" i="6"/>
  <c r="AH389" i="6"/>
  <c r="AJ389" i="6" s="1"/>
  <c r="AI389" i="6"/>
  <c r="X390" i="6"/>
  <c r="Y390" i="6"/>
  <c r="AD390" i="6" s="1"/>
  <c r="Z390" i="6"/>
  <c r="AA390" i="6"/>
  <c r="AB390" i="6" s="1"/>
  <c r="AC390" i="6" s="1"/>
  <c r="AE390" i="6"/>
  <c r="AF390" i="6"/>
  <c r="AH390" i="6"/>
  <c r="AI390" i="6" s="1"/>
  <c r="X391" i="6"/>
  <c r="Y391" i="6"/>
  <c r="Z391" i="6"/>
  <c r="AA391" i="6"/>
  <c r="AB391" i="6" s="1"/>
  <c r="AC391" i="6" s="1"/>
  <c r="AG391" i="6" s="1"/>
  <c r="AD391" i="6"/>
  <c r="AE391" i="6" s="1"/>
  <c r="AF391" i="6"/>
  <c r="AH391" i="6"/>
  <c r="AI391" i="6"/>
  <c r="AJ391" i="6"/>
  <c r="AK391" i="6"/>
  <c r="X392" i="6"/>
  <c r="AA392" i="6" s="1"/>
  <c r="AB392" i="6" s="1"/>
  <c r="AC392" i="6" s="1"/>
  <c r="Y392" i="6"/>
  <c r="AD392" i="6" s="1"/>
  <c r="AE392" i="6" s="1"/>
  <c r="Z392" i="6"/>
  <c r="AF392" i="6"/>
  <c r="AH392" i="6"/>
  <c r="AI392" i="6"/>
  <c r="AJ392" i="6"/>
  <c r="AK392" i="6"/>
  <c r="X393" i="6"/>
  <c r="Y393" i="6"/>
  <c r="AD393" i="6" s="1"/>
  <c r="AE393" i="6" s="1"/>
  <c r="Z393" i="6"/>
  <c r="AA393" i="6"/>
  <c r="AB393" i="6" s="1"/>
  <c r="AC393" i="6" s="1"/>
  <c r="AF393" i="6"/>
  <c r="AH393" i="6"/>
  <c r="AJ393" i="6" s="1"/>
  <c r="AI393" i="6"/>
  <c r="X394" i="6"/>
  <c r="Y394" i="6"/>
  <c r="AD394" i="6" s="1"/>
  <c r="AE394" i="6" s="1"/>
  <c r="Z394" i="6"/>
  <c r="AA394" i="6"/>
  <c r="AB394" i="6" s="1"/>
  <c r="AC394" i="6" s="1"/>
  <c r="AG394" i="6" s="1"/>
  <c r="AF394" i="6"/>
  <c r="AH394" i="6"/>
  <c r="AI394" i="6" s="1"/>
  <c r="AJ394" i="6"/>
  <c r="AK394" i="6"/>
  <c r="X395" i="6"/>
  <c r="Y395" i="6"/>
  <c r="AD395" i="6" s="1"/>
  <c r="Z395" i="6"/>
  <c r="AA395" i="6"/>
  <c r="AB395" i="6" s="1"/>
  <c r="AC395" i="6" s="1"/>
  <c r="AE395" i="6"/>
  <c r="AF395" i="6"/>
  <c r="AH395" i="6"/>
  <c r="AI395" i="6"/>
  <c r="AJ395" i="6"/>
  <c r="AK395" i="6" s="1"/>
  <c r="X396" i="6"/>
  <c r="AA396" i="6" s="1"/>
  <c r="AB396" i="6" s="1"/>
  <c r="AC396" i="6" s="1"/>
  <c r="Y396" i="6"/>
  <c r="Z396" i="6"/>
  <c r="AD396" i="6"/>
  <c r="AE396" i="6" s="1"/>
  <c r="AF396" i="6"/>
  <c r="AH396" i="6"/>
  <c r="AI396" i="6"/>
  <c r="AJ396" i="6"/>
  <c r="X397" i="6"/>
  <c r="AA397" i="6" s="1"/>
  <c r="AB397" i="6" s="1"/>
  <c r="AC397" i="6" s="1"/>
  <c r="AG397" i="6" s="1"/>
  <c r="Y397" i="6"/>
  <c r="AD397" i="6" s="1"/>
  <c r="AE397" i="6" s="1"/>
  <c r="Z397" i="6"/>
  <c r="AF397" i="6"/>
  <c r="AH397" i="6"/>
  <c r="AJ397" i="6" s="1"/>
  <c r="AI397" i="6"/>
  <c r="X398" i="6"/>
  <c r="Y398" i="6"/>
  <c r="AD398" i="6" s="1"/>
  <c r="AE398" i="6" s="1"/>
  <c r="Z398" i="6"/>
  <c r="AA398" i="6"/>
  <c r="AB398" i="6" s="1"/>
  <c r="AC398" i="6" s="1"/>
  <c r="AG398" i="6" s="1"/>
  <c r="AF398" i="6"/>
  <c r="AH398" i="6"/>
  <c r="AJ398" i="6" s="1"/>
  <c r="AK398" i="6" s="1"/>
  <c r="X399" i="6"/>
  <c r="Y399" i="6"/>
  <c r="AD399" i="6" s="1"/>
  <c r="AE399" i="6" s="1"/>
  <c r="Z399" i="6"/>
  <c r="AA399" i="6"/>
  <c r="AB399" i="6" s="1"/>
  <c r="AC399" i="6" s="1"/>
  <c r="AF399" i="6"/>
  <c r="AH399" i="6"/>
  <c r="AI399" i="6"/>
  <c r="AJ399" i="6"/>
  <c r="AK399" i="6"/>
  <c r="X400" i="6"/>
  <c r="Y400" i="6"/>
  <c r="Z400" i="6"/>
  <c r="AA400" i="6"/>
  <c r="AB400" i="6" s="1"/>
  <c r="AC400" i="6" s="1"/>
  <c r="AG400" i="6" s="1"/>
  <c r="AD400" i="6"/>
  <c r="AE400" i="6" s="1"/>
  <c r="AF400" i="6"/>
  <c r="AH400" i="6"/>
  <c r="AI400" i="6"/>
  <c r="AJ400" i="6"/>
  <c r="AK400" i="6"/>
  <c r="X401" i="6"/>
  <c r="Y401" i="6"/>
  <c r="AD401" i="6" s="1"/>
  <c r="Z401" i="6"/>
  <c r="AA401" i="6" s="1"/>
  <c r="AB401" i="6" s="1"/>
  <c r="AC401" i="6" s="1"/>
  <c r="AG401" i="6" s="1"/>
  <c r="AE401" i="6"/>
  <c r="AF401" i="6"/>
  <c r="AH401" i="6"/>
  <c r="AI401" i="6"/>
  <c r="AJ401" i="6"/>
  <c r="AK401" i="6"/>
  <c r="X402" i="6"/>
  <c r="Y402" i="6"/>
  <c r="AD402" i="6" s="1"/>
  <c r="Z402" i="6"/>
  <c r="AA402" i="6" s="1"/>
  <c r="AB402" i="6" s="1"/>
  <c r="AC402" i="6" s="1"/>
  <c r="AE402" i="6"/>
  <c r="AF402" i="6"/>
  <c r="AH402" i="6"/>
  <c r="AI402" i="6"/>
  <c r="AJ402" i="6"/>
  <c r="AK402" i="6"/>
  <c r="X403" i="6"/>
  <c r="Y403" i="6"/>
  <c r="AD403" i="6" s="1"/>
  <c r="Z403" i="6"/>
  <c r="AA403" i="6"/>
  <c r="AB403" i="6" s="1"/>
  <c r="AC403" i="6" s="1"/>
  <c r="AG403" i="6" s="1"/>
  <c r="AE403" i="6"/>
  <c r="AF403" i="6"/>
  <c r="AH403" i="6"/>
  <c r="AI403" i="6"/>
  <c r="AJ403" i="6"/>
  <c r="AK403" i="6" s="1"/>
  <c r="X404" i="6"/>
  <c r="Y404" i="6"/>
  <c r="AD404" i="6" s="1"/>
  <c r="Z404" i="6"/>
  <c r="AA404" i="6"/>
  <c r="AB404" i="6" s="1"/>
  <c r="AC404" i="6" s="1"/>
  <c r="AE404" i="6"/>
  <c r="AF404" i="6"/>
  <c r="AH404" i="6"/>
  <c r="AI404" i="6"/>
  <c r="AJ404" i="6"/>
  <c r="X405" i="6"/>
  <c r="Y405" i="6"/>
  <c r="AD405" i="6" s="1"/>
  <c r="Z405" i="6"/>
  <c r="AA405" i="6" s="1"/>
  <c r="AB405" i="6" s="1"/>
  <c r="AC405" i="6" s="1"/>
  <c r="AE405" i="6"/>
  <c r="AF405" i="6"/>
  <c r="AH405" i="6"/>
  <c r="AJ405" i="6" s="1"/>
  <c r="AI405" i="6"/>
  <c r="AK405" i="6"/>
  <c r="X406" i="6"/>
  <c r="Y406" i="6"/>
  <c r="AD406" i="6" s="1"/>
  <c r="Z406" i="6"/>
  <c r="AA406" i="6"/>
  <c r="AB406" i="6"/>
  <c r="AC406" i="6" s="1"/>
  <c r="AG406" i="6" s="1"/>
  <c r="AE406" i="6"/>
  <c r="AF406" i="6"/>
  <c r="AH406" i="6"/>
  <c r="AI406" i="6"/>
  <c r="AJ406" i="6"/>
  <c r="X407" i="6"/>
  <c r="Y407" i="6"/>
  <c r="Z407" i="6"/>
  <c r="AA407" i="6"/>
  <c r="AB407" i="6" s="1"/>
  <c r="AC407" i="6" s="1"/>
  <c r="AD407" i="6"/>
  <c r="AE407" i="6" s="1"/>
  <c r="AF407" i="6"/>
  <c r="AH407" i="6"/>
  <c r="AI407" i="6"/>
  <c r="AJ407" i="6"/>
  <c r="AK407" i="6"/>
  <c r="X408" i="6"/>
  <c r="Y408" i="6"/>
  <c r="Z408" i="6"/>
  <c r="AA408" i="6"/>
  <c r="AB408" i="6" s="1"/>
  <c r="AC408" i="6" s="1"/>
  <c r="AD408" i="6"/>
  <c r="AE408" i="6" s="1"/>
  <c r="AF408" i="6"/>
  <c r="AH408" i="6"/>
  <c r="AI408" i="6"/>
  <c r="AJ408" i="6"/>
  <c r="AK408" i="6"/>
  <c r="X409" i="6"/>
  <c r="Y409" i="6"/>
  <c r="AD409" i="6" s="1"/>
  <c r="AE409" i="6" s="1"/>
  <c r="Z409" i="6"/>
  <c r="AA409" i="6" s="1"/>
  <c r="AB409" i="6" s="1"/>
  <c r="AC409" i="6" s="1"/>
  <c r="AF409" i="6"/>
  <c r="AH409" i="6"/>
  <c r="AJ409" i="6" s="1"/>
  <c r="AI409" i="6"/>
  <c r="X410" i="6"/>
  <c r="Y410" i="6"/>
  <c r="AD410" i="6" s="1"/>
  <c r="AE410" i="6" s="1"/>
  <c r="Z410" i="6"/>
  <c r="AA410" i="6"/>
  <c r="AB410" i="6" s="1"/>
  <c r="AC410" i="6" s="1"/>
  <c r="AF410" i="6"/>
  <c r="AH410" i="6"/>
  <c r="X411" i="6"/>
  <c r="Y411" i="6"/>
  <c r="Z411" i="6"/>
  <c r="AA411" i="6"/>
  <c r="AB411" i="6" s="1"/>
  <c r="AC411" i="6" s="1"/>
  <c r="AD411" i="6"/>
  <c r="AE411" i="6" s="1"/>
  <c r="AF411" i="6"/>
  <c r="AH411" i="6"/>
  <c r="AI411" i="6"/>
  <c r="AJ411" i="6"/>
  <c r="AK411" i="6" s="1"/>
  <c r="X412" i="6"/>
  <c r="Y412" i="6"/>
  <c r="AD412" i="6" s="1"/>
  <c r="AE412" i="6" s="1"/>
  <c r="Z412" i="6"/>
  <c r="AA412" i="6"/>
  <c r="AB412" i="6" s="1"/>
  <c r="AC412" i="6"/>
  <c r="AF412" i="6"/>
  <c r="AH412" i="6"/>
  <c r="AI412" i="6"/>
  <c r="AJ412" i="6"/>
  <c r="X413" i="6"/>
  <c r="AA413" i="6" s="1"/>
  <c r="AB413" i="6" s="1"/>
  <c r="AC413" i="6" s="1"/>
  <c r="Y413" i="6"/>
  <c r="AD413" i="6" s="1"/>
  <c r="AE413" i="6" s="1"/>
  <c r="Z413" i="6"/>
  <c r="AF413" i="6"/>
  <c r="AH413" i="6"/>
  <c r="X414" i="6"/>
  <c r="Y414" i="6"/>
  <c r="AD414" i="6" s="1"/>
  <c r="Z414" i="6"/>
  <c r="AA414" i="6" s="1"/>
  <c r="AB414" i="6" s="1"/>
  <c r="AC414" i="6" s="1"/>
  <c r="AG414" i="6" s="1"/>
  <c r="AE414" i="6"/>
  <c r="AF414" i="6"/>
  <c r="AH414" i="6"/>
  <c r="AJ414" i="6" s="1"/>
  <c r="AK414" i="6"/>
  <c r="X415" i="6"/>
  <c r="Y415" i="6"/>
  <c r="AD415" i="6" s="1"/>
  <c r="AE415" i="6" s="1"/>
  <c r="Z415" i="6"/>
  <c r="AA415" i="6"/>
  <c r="AB415" i="6"/>
  <c r="AC415" i="6" s="1"/>
  <c r="AG415" i="6" s="1"/>
  <c r="AF415" i="6"/>
  <c r="AH415" i="6"/>
  <c r="AI415" i="6"/>
  <c r="AJ415" i="6"/>
  <c r="AK415" i="6" s="1"/>
  <c r="X416" i="6"/>
  <c r="Y416" i="6"/>
  <c r="Z416" i="6"/>
  <c r="AA416" i="6"/>
  <c r="AB416" i="6" s="1"/>
  <c r="AC416" i="6" s="1"/>
  <c r="AG416" i="6" s="1"/>
  <c r="AK416" i="6" s="1"/>
  <c r="AD416" i="6"/>
  <c r="AE416" i="6" s="1"/>
  <c r="AF416" i="6"/>
  <c r="AH416" i="6"/>
  <c r="AI416" i="6"/>
  <c r="AJ416" i="6"/>
  <c r="X417" i="6"/>
  <c r="AA417" i="6" s="1"/>
  <c r="AB417" i="6" s="1"/>
  <c r="AC417" i="6" s="1"/>
  <c r="Y417" i="6"/>
  <c r="AD417" i="6" s="1"/>
  <c r="AE417" i="6" s="1"/>
  <c r="Z417" i="6"/>
  <c r="AF417" i="6"/>
  <c r="AH417" i="6"/>
  <c r="AJ417" i="6" s="1"/>
  <c r="AK417" i="6"/>
  <c r="X418" i="6"/>
  <c r="Y418" i="6"/>
  <c r="AD418" i="6" s="1"/>
  <c r="AE418" i="6" s="1"/>
  <c r="Z418" i="6"/>
  <c r="AA418" i="6" s="1"/>
  <c r="AB418" i="6" s="1"/>
  <c r="AC418" i="6" s="1"/>
  <c r="AF418" i="6"/>
  <c r="AH418" i="6"/>
  <c r="AI418" i="6"/>
  <c r="AJ418" i="6"/>
  <c r="AK418" i="6" s="1"/>
  <c r="X419" i="6"/>
  <c r="Y419" i="6"/>
  <c r="Z419" i="6"/>
  <c r="AA419" i="6"/>
  <c r="AB419" i="6" s="1"/>
  <c r="AC419" i="6" s="1"/>
  <c r="AD419" i="6"/>
  <c r="AE419" i="6" s="1"/>
  <c r="AF419" i="6"/>
  <c r="AH419" i="6"/>
  <c r="AI419" i="6"/>
  <c r="AJ419" i="6"/>
  <c r="AK419" i="6"/>
  <c r="X420" i="6"/>
  <c r="Y420" i="6"/>
  <c r="Z420" i="6"/>
  <c r="AA420" i="6"/>
  <c r="AB420" i="6" s="1"/>
  <c r="AC420" i="6" s="1"/>
  <c r="AD420" i="6"/>
  <c r="AE420" i="6" s="1"/>
  <c r="AF420" i="6"/>
  <c r="AH420" i="6"/>
  <c r="AI420" i="6"/>
  <c r="AJ420" i="6"/>
  <c r="AK420" i="6"/>
  <c r="X421" i="6"/>
  <c r="Y421" i="6"/>
  <c r="AD421" i="6" s="1"/>
  <c r="Z421" i="6"/>
  <c r="AA421" i="6" s="1"/>
  <c r="AB421" i="6" s="1"/>
  <c r="AC421" i="6" s="1"/>
  <c r="AE421" i="6"/>
  <c r="AF421" i="6"/>
  <c r="AH421" i="6"/>
  <c r="AJ421" i="6" s="1"/>
  <c r="AI421" i="6"/>
  <c r="X422" i="6"/>
  <c r="Y422" i="6"/>
  <c r="AD422" i="6" s="1"/>
  <c r="Z422" i="6"/>
  <c r="AA422" i="6" s="1"/>
  <c r="AB422" i="6" s="1"/>
  <c r="AC422" i="6" s="1"/>
  <c r="AE422" i="6"/>
  <c r="AF422" i="6"/>
  <c r="AH422" i="6"/>
  <c r="AI422" i="6"/>
  <c r="AJ422" i="6"/>
  <c r="AK422" i="6" s="1"/>
  <c r="X423" i="6"/>
  <c r="Y423" i="6"/>
  <c r="Z423" i="6"/>
  <c r="AA423" i="6"/>
  <c r="AB423" i="6" s="1"/>
  <c r="AC423" i="6" s="1"/>
  <c r="AD423" i="6"/>
  <c r="AE423" i="6"/>
  <c r="AF423" i="6"/>
  <c r="AH423" i="6"/>
  <c r="AI423" i="6"/>
  <c r="AJ423" i="6"/>
  <c r="AK423" i="6"/>
  <c r="X424" i="6"/>
  <c r="Y424" i="6"/>
  <c r="AD424" i="6" s="1"/>
  <c r="AE424" i="6" s="1"/>
  <c r="Z424" i="6"/>
  <c r="AA424" i="6"/>
  <c r="AB424" i="6" s="1"/>
  <c r="AC424" i="6" s="1"/>
  <c r="AF424" i="6"/>
  <c r="AH424" i="6"/>
  <c r="AI424" i="6"/>
  <c r="AJ424" i="6"/>
  <c r="X425" i="6"/>
  <c r="Y425" i="6"/>
  <c r="AD425" i="6" s="1"/>
  <c r="Z425" i="6"/>
  <c r="AE425" i="6"/>
  <c r="AF425" i="6"/>
  <c r="AH425" i="6"/>
  <c r="X426" i="6"/>
  <c r="Y426" i="6"/>
  <c r="AD426" i="6" s="1"/>
  <c r="AE426" i="6" s="1"/>
  <c r="Z426" i="6"/>
  <c r="AA426" i="6"/>
  <c r="AB426" i="6" s="1"/>
  <c r="AC426" i="6" s="1"/>
  <c r="AG426" i="6" s="1"/>
  <c r="AF426" i="6"/>
  <c r="AH426" i="6"/>
  <c r="AI426" i="6" s="1"/>
  <c r="X427" i="6"/>
  <c r="Y427" i="6"/>
  <c r="Z427" i="6"/>
  <c r="AA427" i="6"/>
  <c r="AB427" i="6" s="1"/>
  <c r="AC427" i="6" s="1"/>
  <c r="AD427" i="6"/>
  <c r="AE427" i="6" s="1"/>
  <c r="AF427" i="6"/>
  <c r="AH427" i="6"/>
  <c r="AI427" i="6"/>
  <c r="AJ427" i="6"/>
  <c r="AK427" i="6"/>
  <c r="X428" i="6"/>
  <c r="AA428" i="6" s="1"/>
  <c r="AB428" i="6" s="1"/>
  <c r="Y428" i="6"/>
  <c r="AD428" i="6" s="1"/>
  <c r="Z428" i="6"/>
  <c r="AC428" i="6"/>
  <c r="AE428" i="6"/>
  <c r="AF428" i="6"/>
  <c r="AH428" i="6"/>
  <c r="AI428" i="6"/>
  <c r="AJ428" i="6"/>
  <c r="AK428" i="6"/>
  <c r="X429" i="6"/>
  <c r="Y429" i="6"/>
  <c r="AD429" i="6" s="1"/>
  <c r="AE429" i="6" s="1"/>
  <c r="Z429" i="6"/>
  <c r="AA429" i="6"/>
  <c r="AB429" i="6" s="1"/>
  <c r="AC429" i="6" s="1"/>
  <c r="AF429" i="6"/>
  <c r="AH429" i="6"/>
  <c r="X430" i="6"/>
  <c r="Y430" i="6"/>
  <c r="AD430" i="6" s="1"/>
  <c r="Z430" i="6"/>
  <c r="AA430" i="6" s="1"/>
  <c r="AB430" i="6" s="1"/>
  <c r="AC430" i="6" s="1"/>
  <c r="AE430" i="6"/>
  <c r="AF430" i="6"/>
  <c r="AH430" i="6"/>
  <c r="X431" i="6"/>
  <c r="Y431" i="6"/>
  <c r="AD431" i="6" s="1"/>
  <c r="AE431" i="6" s="1"/>
  <c r="Z431" i="6"/>
  <c r="AA431" i="6"/>
  <c r="AB431" i="6" s="1"/>
  <c r="AC431" i="6" s="1"/>
  <c r="AG431" i="6" s="1"/>
  <c r="AF431" i="6"/>
  <c r="AH431" i="6"/>
  <c r="AI431" i="6"/>
  <c r="AJ431" i="6"/>
  <c r="AK431" i="6"/>
  <c r="X432" i="6"/>
  <c r="Y432" i="6"/>
  <c r="Z432" i="6"/>
  <c r="AA432" i="6"/>
  <c r="AB432" i="6" s="1"/>
  <c r="AC432" i="6" s="1"/>
  <c r="AD432" i="6"/>
  <c r="AE432" i="6"/>
  <c r="AF432" i="6"/>
  <c r="AH432" i="6"/>
  <c r="AI432" i="6"/>
  <c r="AJ432" i="6"/>
  <c r="AK432" i="6"/>
  <c r="X433" i="6"/>
  <c r="Y433" i="6"/>
  <c r="AD433" i="6" s="1"/>
  <c r="Z433" i="6"/>
  <c r="AA433" i="6" s="1"/>
  <c r="AB433" i="6" s="1"/>
  <c r="AC433" i="6" s="1"/>
  <c r="AE433" i="6"/>
  <c r="AF433" i="6"/>
  <c r="AH433" i="6"/>
  <c r="X434" i="6"/>
  <c r="Y434" i="6"/>
  <c r="AD434" i="6" s="1"/>
  <c r="AE434" i="6" s="1"/>
  <c r="Z434" i="6"/>
  <c r="AA434" i="6" s="1"/>
  <c r="AB434" i="6" s="1"/>
  <c r="AC434" i="6" s="1"/>
  <c r="AF434" i="6"/>
  <c r="AH434" i="6"/>
  <c r="AI434" i="6"/>
  <c r="AJ434" i="6"/>
  <c r="AK434" i="6" s="1"/>
  <c r="X435" i="6"/>
  <c r="Y435" i="6"/>
  <c r="AD435" i="6" s="1"/>
  <c r="AE435" i="6" s="1"/>
  <c r="Z435" i="6"/>
  <c r="AA435" i="6"/>
  <c r="AB435" i="6" s="1"/>
  <c r="AC435" i="6" s="1"/>
  <c r="AF435" i="6"/>
  <c r="AH435" i="6"/>
  <c r="AI435" i="6"/>
  <c r="AJ435" i="6"/>
  <c r="AK435" i="6" s="1"/>
  <c r="X436" i="6"/>
  <c r="Y436" i="6"/>
  <c r="AD436" i="6" s="1"/>
  <c r="Z436" i="6"/>
  <c r="AA436" i="6"/>
  <c r="AB436" i="6" s="1"/>
  <c r="AC436" i="6" s="1"/>
  <c r="AE436" i="6"/>
  <c r="AF436" i="6"/>
  <c r="AH436" i="6"/>
  <c r="AI436" i="6"/>
  <c r="AJ436" i="6"/>
  <c r="AK436" i="6"/>
  <c r="X437" i="6"/>
  <c r="Y437" i="6"/>
  <c r="AD437" i="6" s="1"/>
  <c r="AE437" i="6" s="1"/>
  <c r="Z437" i="6"/>
  <c r="AA437" i="6" s="1"/>
  <c r="AB437" i="6" s="1"/>
  <c r="AC437" i="6" s="1"/>
  <c r="AG437" i="6" s="1"/>
  <c r="AK437" i="6" s="1"/>
  <c r="AF437" i="6"/>
  <c r="AH437" i="6"/>
  <c r="AJ437" i="6" s="1"/>
  <c r="AI437" i="6"/>
  <c r="X438" i="6"/>
  <c r="Y438" i="6"/>
  <c r="AD438" i="6" s="1"/>
  <c r="AE438" i="6" s="1"/>
  <c r="Z438" i="6"/>
  <c r="AA438" i="6"/>
  <c r="AB438" i="6" s="1"/>
  <c r="AC438" i="6" s="1"/>
  <c r="AG438" i="6" s="1"/>
  <c r="AK438" i="6" s="1"/>
  <c r="AF438" i="6"/>
  <c r="AH438" i="6"/>
  <c r="AJ438" i="6" s="1"/>
  <c r="X439" i="6"/>
  <c r="Y439" i="6"/>
  <c r="AD439" i="6" s="1"/>
  <c r="Z439" i="6"/>
  <c r="AA439" i="6"/>
  <c r="AB439" i="6" s="1"/>
  <c r="AC439" i="6" s="1"/>
  <c r="AE439" i="6"/>
  <c r="AF439" i="6"/>
  <c r="AH439" i="6"/>
  <c r="AI439" i="6"/>
  <c r="AJ439" i="6"/>
  <c r="X440" i="6"/>
  <c r="Y440" i="6"/>
  <c r="AD440" i="6" s="1"/>
  <c r="Z440" i="6"/>
  <c r="AA440" i="6"/>
  <c r="AB440" i="6" s="1"/>
  <c r="AC440" i="6" s="1"/>
  <c r="AE440" i="6"/>
  <c r="AF440" i="6"/>
  <c r="AH440" i="6"/>
  <c r="AI440" i="6"/>
  <c r="AJ440" i="6"/>
  <c r="X441" i="6"/>
  <c r="Y441" i="6"/>
  <c r="AD441" i="6" s="1"/>
  <c r="AE441" i="6" s="1"/>
  <c r="Z441" i="6"/>
  <c r="AA441" i="6" s="1"/>
  <c r="AB441" i="6" s="1"/>
  <c r="AC441" i="6" s="1"/>
  <c r="AF441" i="6"/>
  <c r="AH441" i="6"/>
  <c r="X442" i="6"/>
  <c r="Y442" i="6"/>
  <c r="AD442" i="6" s="1"/>
  <c r="Z442" i="6"/>
  <c r="AA442" i="6"/>
  <c r="AB442" i="6" s="1"/>
  <c r="AC442" i="6" s="1"/>
  <c r="AG442" i="6" s="1"/>
  <c r="AK442" i="6" s="1"/>
  <c r="AE442" i="6"/>
  <c r="AF442" i="6"/>
  <c r="AH442" i="6"/>
  <c r="AI442" i="6" s="1"/>
  <c r="AJ442" i="6"/>
  <c r="X443" i="6"/>
  <c r="Y443" i="6"/>
  <c r="AD443" i="6" s="1"/>
  <c r="Z443" i="6"/>
  <c r="AA443" i="6" s="1"/>
  <c r="AB443" i="6" s="1"/>
  <c r="AC443" i="6" s="1"/>
  <c r="AE443" i="6"/>
  <c r="AF443" i="6"/>
  <c r="AH443" i="6"/>
  <c r="AI443" i="6" s="1"/>
  <c r="AJ443" i="6"/>
  <c r="AK443" i="6" s="1"/>
  <c r="X444" i="6"/>
  <c r="Y444" i="6"/>
  <c r="Z444" i="6"/>
  <c r="AA444" i="6"/>
  <c r="AB444" i="6" s="1"/>
  <c r="AC444" i="6" s="1"/>
  <c r="AD444" i="6"/>
  <c r="AE444" i="6" s="1"/>
  <c r="AF444" i="6"/>
  <c r="AH444" i="6"/>
  <c r="AI444" i="6"/>
  <c r="AJ444" i="6"/>
  <c r="AK444" i="6"/>
  <c r="X445" i="6"/>
  <c r="Y445" i="6"/>
  <c r="Z445" i="6"/>
  <c r="AA445" i="6" s="1"/>
  <c r="AB445" i="6" s="1"/>
  <c r="AC445" i="6" s="1"/>
  <c r="AD445" i="6"/>
  <c r="AE445" i="6"/>
  <c r="AF445" i="6"/>
  <c r="AH445" i="6"/>
  <c r="AJ445" i="6" s="1"/>
  <c r="AI445" i="6"/>
  <c r="X446" i="6"/>
  <c r="Y446" i="6"/>
  <c r="AD446" i="6" s="1"/>
  <c r="Z446" i="6"/>
  <c r="AA446" i="6" s="1"/>
  <c r="AB446" i="6" s="1"/>
  <c r="AC446" i="6" s="1"/>
  <c r="AG446" i="6" s="1"/>
  <c r="AE446" i="6"/>
  <c r="AF446" i="6"/>
  <c r="AH446" i="6"/>
  <c r="AI446" i="6"/>
  <c r="AJ446" i="6"/>
  <c r="X447" i="6"/>
  <c r="Y447" i="6"/>
  <c r="AD447" i="6" s="1"/>
  <c r="AE447" i="6" s="1"/>
  <c r="Z447" i="6"/>
  <c r="AA447" i="6" s="1"/>
  <c r="AB447" i="6" s="1"/>
  <c r="AC447" i="6" s="1"/>
  <c r="AG447" i="6" s="1"/>
  <c r="AF447" i="6"/>
  <c r="AH447" i="6"/>
  <c r="X448" i="6"/>
  <c r="Y448" i="6"/>
  <c r="AD448" i="6" s="1"/>
  <c r="Z448" i="6"/>
  <c r="AA448" i="6"/>
  <c r="AB448" i="6"/>
  <c r="AC448" i="6" s="1"/>
  <c r="AE448" i="6"/>
  <c r="AF448" i="6"/>
  <c r="AH448" i="6"/>
  <c r="AI448" i="6"/>
  <c r="AJ448" i="6"/>
  <c r="X449" i="6"/>
  <c r="Y449" i="6"/>
  <c r="AD449" i="6" s="1"/>
  <c r="AE449" i="6" s="1"/>
  <c r="Z449" i="6"/>
  <c r="AA449" i="6" s="1"/>
  <c r="AB449" i="6" s="1"/>
  <c r="AC449" i="6" s="1"/>
  <c r="AF449" i="6"/>
  <c r="AH449" i="6"/>
  <c r="AJ449" i="6" s="1"/>
  <c r="AI449" i="6"/>
  <c r="AK449" i="6"/>
  <c r="X450" i="6"/>
  <c r="Y450" i="6"/>
  <c r="AD450" i="6" s="1"/>
  <c r="Z450" i="6"/>
  <c r="AA450" i="6"/>
  <c r="AB450" i="6" s="1"/>
  <c r="AC450" i="6" s="1"/>
  <c r="AG450" i="6" s="1"/>
  <c r="AE450" i="6"/>
  <c r="AF450" i="6"/>
  <c r="AH450" i="6"/>
  <c r="X451" i="6"/>
  <c r="Y451" i="6"/>
  <c r="Z451" i="6"/>
  <c r="AA451" i="6" s="1"/>
  <c r="AB451" i="6" s="1"/>
  <c r="AC451" i="6" s="1"/>
  <c r="AD451" i="6"/>
  <c r="AE451" i="6" s="1"/>
  <c r="AF451" i="6"/>
  <c r="AH451" i="6"/>
  <c r="AI451" i="6" s="1"/>
  <c r="AJ451" i="6"/>
  <c r="X452" i="6"/>
  <c r="Y452" i="6"/>
  <c r="AD452" i="6" s="1"/>
  <c r="Z452" i="6"/>
  <c r="AA452" i="6"/>
  <c r="AB452" i="6"/>
  <c r="AC452" i="6" s="1"/>
  <c r="AE452" i="6"/>
  <c r="AF452" i="6"/>
  <c r="AH452" i="6"/>
  <c r="AI452" i="6"/>
  <c r="AJ452" i="6"/>
  <c r="X453" i="6"/>
  <c r="Y453" i="6"/>
  <c r="Z453" i="6"/>
  <c r="AA453" i="6" s="1"/>
  <c r="AB453" i="6" s="1"/>
  <c r="AC453" i="6" s="1"/>
  <c r="AG453" i="6" s="1"/>
  <c r="AK453" i="6" s="1"/>
  <c r="AD453" i="6"/>
  <c r="AE453" i="6" s="1"/>
  <c r="AF453" i="6"/>
  <c r="AH453" i="6"/>
  <c r="AJ453" i="6" s="1"/>
  <c r="AI453" i="6"/>
  <c r="X454" i="6"/>
  <c r="Y454" i="6"/>
  <c r="AD454" i="6" s="1"/>
  <c r="AE454" i="6" s="1"/>
  <c r="Z454" i="6"/>
  <c r="AF454" i="6"/>
  <c r="AH454" i="6"/>
  <c r="AJ454" i="6" s="1"/>
  <c r="AK454" i="6" s="1"/>
  <c r="AI454" i="6"/>
  <c r="X455" i="6"/>
  <c r="Y455" i="6"/>
  <c r="AD455" i="6" s="1"/>
  <c r="Z455" i="6"/>
  <c r="AA455" i="6"/>
  <c r="AB455" i="6" s="1"/>
  <c r="AC455" i="6"/>
  <c r="AG455" i="6" s="1"/>
  <c r="AE455" i="6"/>
  <c r="AF455" i="6"/>
  <c r="AH455" i="6"/>
  <c r="AI455" i="6" s="1"/>
  <c r="AJ455" i="6"/>
  <c r="AK455" i="6" s="1"/>
  <c r="X456" i="6"/>
  <c r="Y456" i="6"/>
  <c r="AD456" i="6" s="1"/>
  <c r="AE456" i="6" s="1"/>
  <c r="Z456" i="6"/>
  <c r="AA456" i="6"/>
  <c r="AB456" i="6" s="1"/>
  <c r="AC456" i="6" s="1"/>
  <c r="AG456" i="6" s="1"/>
  <c r="AF456" i="6"/>
  <c r="AH456" i="6"/>
  <c r="AI456" i="6"/>
  <c r="AJ456" i="6"/>
  <c r="AK456" i="6" s="1"/>
  <c r="X457" i="6"/>
  <c r="Y457" i="6"/>
  <c r="Z457" i="6"/>
  <c r="AA457" i="6"/>
  <c r="AB457" i="6" s="1"/>
  <c r="AC457" i="6" s="1"/>
  <c r="AG457" i="6" s="1"/>
  <c r="AD457" i="6"/>
  <c r="AE457" i="6"/>
  <c r="AF457" i="6"/>
  <c r="AH457" i="6"/>
  <c r="AI457" i="6" s="1"/>
  <c r="AJ457" i="6"/>
  <c r="X458" i="6"/>
  <c r="Y458" i="6"/>
  <c r="AD458" i="6" s="1"/>
  <c r="AE458" i="6" s="1"/>
  <c r="Z458" i="6"/>
  <c r="AF458" i="6"/>
  <c r="AH458" i="6"/>
  <c r="X459" i="6"/>
  <c r="Y459" i="6"/>
  <c r="Z459" i="6"/>
  <c r="AD459" i="6"/>
  <c r="AE459" i="6" s="1"/>
  <c r="AF459" i="6"/>
  <c r="AH459" i="6"/>
  <c r="X460" i="6"/>
  <c r="Y460" i="6"/>
  <c r="Z460" i="6"/>
  <c r="AA460" i="6"/>
  <c r="AB460" i="6" s="1"/>
  <c r="AC460" i="6" s="1"/>
  <c r="AG460" i="6" s="1"/>
  <c r="AD460" i="6"/>
  <c r="AE460" i="6"/>
  <c r="AF460" i="6"/>
  <c r="AH460" i="6"/>
  <c r="AI460" i="6" s="1"/>
  <c r="AJ460" i="6"/>
  <c r="X461" i="6"/>
  <c r="Y461" i="6"/>
  <c r="AD461" i="6" s="1"/>
  <c r="Z461" i="6"/>
  <c r="AE461" i="6"/>
  <c r="AF461" i="6"/>
  <c r="AH461" i="6"/>
  <c r="X462" i="6"/>
  <c r="Y462" i="6"/>
  <c r="Z462" i="6"/>
  <c r="AD462" i="6"/>
  <c r="AE462" i="6" s="1"/>
  <c r="AF462" i="6"/>
  <c r="AH462" i="6"/>
  <c r="AI462" i="6"/>
  <c r="AJ462" i="6"/>
  <c r="AK462" i="6" s="1"/>
  <c r="X463" i="6"/>
  <c r="Y463" i="6"/>
  <c r="Z463" i="6"/>
  <c r="AA463" i="6" s="1"/>
  <c r="AB463" i="6" s="1"/>
  <c r="AC463" i="6" s="1"/>
  <c r="AD463" i="6"/>
  <c r="AE463" i="6" s="1"/>
  <c r="AF463" i="6"/>
  <c r="AH463" i="6"/>
  <c r="X464" i="6"/>
  <c r="Y464" i="6"/>
  <c r="Z464" i="6"/>
  <c r="AA464" i="6"/>
  <c r="AB464" i="6" s="1"/>
  <c r="AC464" i="6" s="1"/>
  <c r="AD464" i="6"/>
  <c r="AE464" i="6" s="1"/>
  <c r="AF464" i="6"/>
  <c r="AH464" i="6"/>
  <c r="AI464" i="6"/>
  <c r="AJ464" i="6"/>
  <c r="AK464" i="6"/>
  <c r="X465" i="6"/>
  <c r="Y465" i="6"/>
  <c r="Z465" i="6"/>
  <c r="AD465" i="6"/>
  <c r="AE465" i="6"/>
  <c r="AF465" i="6"/>
  <c r="AH465" i="6"/>
  <c r="X466" i="6"/>
  <c r="Y466" i="6"/>
  <c r="AD466" i="6" s="1"/>
  <c r="AE466" i="6" s="1"/>
  <c r="Z466" i="6"/>
  <c r="AA466" i="6" s="1"/>
  <c r="AB466" i="6" s="1"/>
  <c r="AC466" i="6" s="1"/>
  <c r="AF466" i="6"/>
  <c r="AH466" i="6"/>
  <c r="AI466" i="6"/>
  <c r="AJ466" i="6"/>
  <c r="X467" i="6"/>
  <c r="Y467" i="6"/>
  <c r="Z467" i="6"/>
  <c r="AA467" i="6" s="1"/>
  <c r="AB467" i="6" s="1"/>
  <c r="AC467" i="6" s="1"/>
  <c r="AD467" i="6"/>
  <c r="AE467" i="6" s="1"/>
  <c r="AF467" i="6"/>
  <c r="AH467" i="6"/>
  <c r="X468" i="6"/>
  <c r="Y468" i="6"/>
  <c r="Z468" i="6"/>
  <c r="AA468" i="6" s="1"/>
  <c r="AB468" i="6" s="1"/>
  <c r="AC468" i="6" s="1"/>
  <c r="AG468" i="6" s="1"/>
  <c r="AD468" i="6"/>
  <c r="AE468" i="6"/>
  <c r="AF468" i="6"/>
  <c r="AH468" i="6"/>
  <c r="AI468" i="6"/>
  <c r="AJ468" i="6"/>
  <c r="AK468" i="6" s="1"/>
  <c r="X469" i="6"/>
  <c r="Y469" i="6"/>
  <c r="Z469" i="6"/>
  <c r="AD469" i="6"/>
  <c r="AE469" i="6" s="1"/>
  <c r="AF469" i="6"/>
  <c r="AH469" i="6"/>
  <c r="AI469" i="6" s="1"/>
  <c r="AJ469" i="6"/>
  <c r="AK469" i="6" s="1"/>
  <c r="X470" i="6"/>
  <c r="Y470" i="6"/>
  <c r="AD470" i="6" s="1"/>
  <c r="Z470" i="6"/>
  <c r="AA470" i="6" s="1"/>
  <c r="AB470" i="6" s="1"/>
  <c r="AC470" i="6" s="1"/>
  <c r="AE470" i="6"/>
  <c r="AF470" i="6"/>
  <c r="AH470" i="6"/>
  <c r="AI470" i="6"/>
  <c r="AJ470" i="6"/>
  <c r="X471" i="6"/>
  <c r="Y471" i="6"/>
  <c r="Z471" i="6"/>
  <c r="AA471" i="6"/>
  <c r="AB471" i="6" s="1"/>
  <c r="AC471" i="6" s="1"/>
  <c r="AG471" i="6" s="1"/>
  <c r="AD471" i="6"/>
  <c r="AE471" i="6" s="1"/>
  <c r="AF471" i="6"/>
  <c r="AH471" i="6"/>
  <c r="AI471" i="6"/>
  <c r="AJ471" i="6"/>
  <c r="X472" i="6"/>
  <c r="Y472" i="6"/>
  <c r="Z472" i="6"/>
  <c r="AA472" i="6"/>
  <c r="AB472" i="6" s="1"/>
  <c r="AC472" i="6" s="1"/>
  <c r="AD472" i="6"/>
  <c r="AE472" i="6"/>
  <c r="AF472" i="6"/>
  <c r="AH472" i="6"/>
  <c r="AI472" i="6"/>
  <c r="AJ472" i="6"/>
  <c r="AK472" i="6" s="1"/>
  <c r="X473" i="6"/>
  <c r="Y473" i="6"/>
  <c r="AD473" i="6" s="1"/>
  <c r="Z473" i="6"/>
  <c r="AE473" i="6"/>
  <c r="AF473" i="6"/>
  <c r="AH473" i="6"/>
  <c r="AI473" i="6" s="1"/>
  <c r="AJ473" i="6"/>
  <c r="X474" i="6"/>
  <c r="Y474" i="6"/>
  <c r="Z474" i="6"/>
  <c r="AA474" i="6"/>
  <c r="AB474" i="6" s="1"/>
  <c r="AC474" i="6" s="1"/>
  <c r="AG474" i="6" s="1"/>
  <c r="AD474" i="6"/>
  <c r="AE474" i="6"/>
  <c r="AF474" i="6"/>
  <c r="AH474" i="6"/>
  <c r="AI474" i="6"/>
  <c r="AJ474" i="6"/>
  <c r="X475" i="6"/>
  <c r="Y475" i="6"/>
  <c r="AD475" i="6" s="1"/>
  <c r="AE475" i="6" s="1"/>
  <c r="Z475" i="6"/>
  <c r="AA475" i="6"/>
  <c r="AB475" i="6" s="1"/>
  <c r="AC475" i="6" s="1"/>
  <c r="AG475" i="6" s="1"/>
  <c r="AF475" i="6"/>
  <c r="AH475" i="6"/>
  <c r="AI475" i="6"/>
  <c r="AJ475" i="6"/>
  <c r="AK475" i="6" s="1"/>
  <c r="X476" i="6"/>
  <c r="Y476" i="6"/>
  <c r="Z476" i="6"/>
  <c r="AA476" i="6" s="1"/>
  <c r="AB476" i="6" s="1"/>
  <c r="AC476" i="6" s="1"/>
  <c r="AG476" i="6" s="1"/>
  <c r="AD476" i="6"/>
  <c r="AE476" i="6" s="1"/>
  <c r="AF476" i="6"/>
  <c r="AH476" i="6"/>
  <c r="AI476" i="6"/>
  <c r="AJ476" i="6"/>
  <c r="X477" i="6"/>
  <c r="Y477" i="6"/>
  <c r="AD477" i="6" s="1"/>
  <c r="AE477" i="6" s="1"/>
  <c r="Z477" i="6"/>
  <c r="AF477" i="6"/>
  <c r="AH477" i="6"/>
  <c r="X478" i="6"/>
  <c r="Y478" i="6"/>
  <c r="AD478" i="6" s="1"/>
  <c r="AE478" i="6" s="1"/>
  <c r="Z478" i="6"/>
  <c r="AA478" i="6" s="1"/>
  <c r="AB478" i="6"/>
  <c r="AC478" i="6" s="1"/>
  <c r="AG478" i="6" s="1"/>
  <c r="AF478" i="6"/>
  <c r="AH478" i="6"/>
  <c r="AI478" i="6"/>
  <c r="AJ478" i="6"/>
  <c r="AK478" i="6" s="1"/>
  <c r="X479" i="6"/>
  <c r="Y479" i="6"/>
  <c r="AD479" i="6" s="1"/>
  <c r="AE479" i="6" s="1"/>
  <c r="Z479" i="6"/>
  <c r="AA479" i="6" s="1"/>
  <c r="AB479" i="6" s="1"/>
  <c r="AC479" i="6" s="1"/>
  <c r="AF479" i="6"/>
  <c r="AH479" i="6"/>
  <c r="X480" i="6"/>
  <c r="Y480" i="6"/>
  <c r="Z480" i="6"/>
  <c r="AA480" i="6" s="1"/>
  <c r="AB480" i="6" s="1"/>
  <c r="AC480" i="6" s="1"/>
  <c r="AD480" i="6"/>
  <c r="AE480" i="6"/>
  <c r="AF480" i="6"/>
  <c r="AH480" i="6"/>
  <c r="AI480" i="6" s="1"/>
  <c r="AJ480" i="6"/>
  <c r="AK480" i="6" s="1"/>
  <c r="X481" i="6"/>
  <c r="Y481" i="6"/>
  <c r="Z481" i="6"/>
  <c r="AA481" i="6" s="1"/>
  <c r="AB481" i="6"/>
  <c r="AC481" i="6" s="1"/>
  <c r="AG481" i="6" s="1"/>
  <c r="AD481" i="6"/>
  <c r="AE481" i="6"/>
  <c r="AF481" i="6"/>
  <c r="AH481" i="6"/>
  <c r="AI481" i="6" s="1"/>
  <c r="AJ481" i="6"/>
  <c r="AK481" i="6" s="1"/>
  <c r="X482" i="6"/>
  <c r="Y482" i="6"/>
  <c r="AD482" i="6" s="1"/>
  <c r="Z482" i="6"/>
  <c r="AA482" i="6"/>
  <c r="AB482" i="6" s="1"/>
  <c r="AC482" i="6" s="1"/>
  <c r="AG482" i="6" s="1"/>
  <c r="AE482" i="6"/>
  <c r="AF482" i="6"/>
  <c r="AH482" i="6"/>
  <c r="AI482" i="6"/>
  <c r="AJ482" i="6"/>
  <c r="AK482" i="6" s="1"/>
  <c r="X483" i="6"/>
  <c r="Y483" i="6"/>
  <c r="Z483" i="6"/>
  <c r="AA483" i="6" s="1"/>
  <c r="AB483" i="6" s="1"/>
  <c r="AC483" i="6" s="1"/>
  <c r="AD483" i="6"/>
  <c r="AE483" i="6" s="1"/>
  <c r="AF483" i="6"/>
  <c r="AH483" i="6"/>
  <c r="AI483" i="6"/>
  <c r="AJ483" i="6"/>
  <c r="X484" i="6"/>
  <c r="Y484" i="6"/>
  <c r="Z484" i="6"/>
  <c r="AA484" i="6" s="1"/>
  <c r="AB484" i="6" s="1"/>
  <c r="AC484" i="6" s="1"/>
  <c r="AG484" i="6" s="1"/>
  <c r="AD484" i="6"/>
  <c r="AE484" i="6"/>
  <c r="AF484" i="6"/>
  <c r="AH484" i="6"/>
  <c r="X485" i="6"/>
  <c r="Y485" i="6"/>
  <c r="AD485" i="6" s="1"/>
  <c r="AE485" i="6" s="1"/>
  <c r="Z485" i="6"/>
  <c r="AA485" i="6" s="1"/>
  <c r="AB485" i="6" s="1"/>
  <c r="AC485" i="6" s="1"/>
  <c r="AF485" i="6"/>
  <c r="AH485" i="6"/>
  <c r="AI485" i="6" s="1"/>
  <c r="AJ485" i="6"/>
  <c r="AK485" i="6" s="1"/>
  <c r="X486" i="6"/>
  <c r="Y486" i="6"/>
  <c r="AD486" i="6" s="1"/>
  <c r="AE486" i="6" s="1"/>
  <c r="Z486" i="6"/>
  <c r="AA486" i="6" s="1"/>
  <c r="AB486" i="6" s="1"/>
  <c r="AC486" i="6" s="1"/>
  <c r="AF486" i="6"/>
  <c r="AH486" i="6"/>
  <c r="AI486" i="6" s="1"/>
  <c r="AJ486" i="6"/>
  <c r="AK486" i="6"/>
  <c r="X487" i="6"/>
  <c r="AA487" i="6" s="1"/>
  <c r="AB487" i="6" s="1"/>
  <c r="AC487" i="6" s="1"/>
  <c r="Y487" i="6"/>
  <c r="AD487" i="6" s="1"/>
  <c r="AE487" i="6" s="1"/>
  <c r="Z487" i="6"/>
  <c r="AF487" i="6"/>
  <c r="AH487" i="6"/>
  <c r="AI487" i="6"/>
  <c r="AJ487" i="6"/>
  <c r="AK487" i="6" s="1"/>
  <c r="X488" i="6"/>
  <c r="Y488" i="6"/>
  <c r="Z488" i="6"/>
  <c r="AA488" i="6"/>
  <c r="AB488" i="6" s="1"/>
  <c r="AC488" i="6" s="1"/>
  <c r="AG488" i="6" s="1"/>
  <c r="AD488" i="6"/>
  <c r="AE488" i="6" s="1"/>
  <c r="AF488" i="6"/>
  <c r="AH488" i="6"/>
  <c r="AI488" i="6"/>
  <c r="AJ488" i="6"/>
  <c r="AK488" i="6"/>
  <c r="X489" i="6"/>
  <c r="Y489" i="6"/>
  <c r="Z489" i="6"/>
  <c r="AD489" i="6"/>
  <c r="AE489" i="6" s="1"/>
  <c r="AF489" i="6"/>
  <c r="AH489" i="6"/>
  <c r="AI489" i="6" s="1"/>
  <c r="AJ489" i="6"/>
  <c r="AK489" i="6" s="1"/>
  <c r="X490" i="6"/>
  <c r="Y490" i="6"/>
  <c r="Z490" i="6"/>
  <c r="AA490" i="6" s="1"/>
  <c r="AB490" i="6" s="1"/>
  <c r="AC490" i="6" s="1"/>
  <c r="AD490" i="6"/>
  <c r="AE490" i="6"/>
  <c r="AF490" i="6"/>
  <c r="AH490" i="6"/>
  <c r="AI490" i="6" s="1"/>
  <c r="AJ490" i="6"/>
  <c r="AK490" i="6" s="1"/>
  <c r="X491" i="6"/>
  <c r="Y491" i="6"/>
  <c r="Z491" i="6"/>
  <c r="AA491" i="6" s="1"/>
  <c r="AB491" i="6" s="1"/>
  <c r="AC491" i="6" s="1"/>
  <c r="AD491" i="6"/>
  <c r="AE491" i="6" s="1"/>
  <c r="AF491" i="6"/>
  <c r="AH491" i="6"/>
  <c r="X492" i="6"/>
  <c r="Y492" i="6"/>
  <c r="Z492" i="6"/>
  <c r="AA492" i="6"/>
  <c r="AB492" i="6" s="1"/>
  <c r="AC492" i="6" s="1"/>
  <c r="AG492" i="6" s="1"/>
  <c r="AD492" i="6"/>
  <c r="AE492" i="6" s="1"/>
  <c r="AF492" i="6"/>
  <c r="AH492" i="6"/>
  <c r="AI492" i="6"/>
  <c r="AJ492" i="6"/>
  <c r="X493" i="6"/>
  <c r="Y493" i="6"/>
  <c r="Z493" i="6"/>
  <c r="AD493" i="6"/>
  <c r="AE493" i="6"/>
  <c r="AF493" i="6"/>
  <c r="AH493" i="6"/>
  <c r="AI493" i="6" s="1"/>
  <c r="X494" i="6"/>
  <c r="Y494" i="6"/>
  <c r="AD494" i="6" s="1"/>
  <c r="AE494" i="6" s="1"/>
  <c r="Z494" i="6"/>
  <c r="AA494" i="6"/>
  <c r="AB494" i="6" s="1"/>
  <c r="AC494" i="6" s="1"/>
  <c r="AG494" i="6" s="1"/>
  <c r="AF494" i="6"/>
  <c r="AH494" i="6"/>
  <c r="X495" i="6"/>
  <c r="AA495" i="6" s="1"/>
  <c r="AB495" i="6" s="1"/>
  <c r="AC495" i="6" s="1"/>
  <c r="Y495" i="6"/>
  <c r="Z495" i="6"/>
  <c r="AD495" i="6"/>
  <c r="AE495" i="6" s="1"/>
  <c r="AF495" i="6"/>
  <c r="AH495" i="6"/>
  <c r="AI495" i="6" s="1"/>
  <c r="AJ495" i="6"/>
  <c r="AK495" i="6"/>
  <c r="X496" i="6"/>
  <c r="Y496" i="6"/>
  <c r="Z496" i="6"/>
  <c r="AA496" i="6" s="1"/>
  <c r="AB496" i="6" s="1"/>
  <c r="AC496" i="6" s="1"/>
  <c r="AD496" i="6"/>
  <c r="AE496" i="6" s="1"/>
  <c r="AF496" i="6"/>
  <c r="AH496" i="6"/>
  <c r="AI496" i="6" s="1"/>
  <c r="AJ496" i="6"/>
  <c r="X497" i="6"/>
  <c r="Y497" i="6"/>
  <c r="Z497" i="6"/>
  <c r="AA497" i="6" s="1"/>
  <c r="AB497" i="6" s="1"/>
  <c r="AC497" i="6" s="1"/>
  <c r="AG497" i="6" s="1"/>
  <c r="AD497" i="6"/>
  <c r="AE497" i="6" s="1"/>
  <c r="AF497" i="6"/>
  <c r="AH497" i="6"/>
  <c r="AI497" i="6" s="1"/>
  <c r="X498" i="6"/>
  <c r="Y498" i="6"/>
  <c r="AD498" i="6" s="1"/>
  <c r="AE498" i="6" s="1"/>
  <c r="Z498" i="6"/>
  <c r="AF498" i="6"/>
  <c r="AH498" i="6"/>
  <c r="AI498" i="6"/>
  <c r="AJ498" i="6"/>
  <c r="AK498" i="6"/>
  <c r="X499" i="6"/>
  <c r="Y499" i="6"/>
  <c r="AD499" i="6" s="1"/>
  <c r="AE499" i="6" s="1"/>
  <c r="Z499" i="6"/>
  <c r="AA499" i="6" s="1"/>
  <c r="AB499" i="6" s="1"/>
  <c r="AC499" i="6" s="1"/>
  <c r="AF499" i="6"/>
  <c r="AH499" i="6"/>
  <c r="AI499" i="6"/>
  <c r="AJ499" i="6"/>
  <c r="AK499" i="6" s="1"/>
  <c r="X500" i="6"/>
  <c r="Y500" i="6"/>
  <c r="Z500" i="6"/>
  <c r="AA500" i="6"/>
  <c r="AB500" i="6" s="1"/>
  <c r="AC500" i="6" s="1"/>
  <c r="AD500" i="6"/>
  <c r="AE500" i="6" s="1"/>
  <c r="AF500" i="6"/>
  <c r="AH500" i="6"/>
  <c r="AI500" i="6" s="1"/>
  <c r="AJ500" i="6"/>
  <c r="X501" i="6"/>
  <c r="Y501" i="6"/>
  <c r="AD501" i="6" s="1"/>
  <c r="AE501" i="6" s="1"/>
  <c r="Z501" i="6"/>
  <c r="AA501" i="6" s="1"/>
  <c r="AB501" i="6" s="1"/>
  <c r="AC501" i="6" s="1"/>
  <c r="AF501" i="6"/>
  <c r="AH501" i="6"/>
  <c r="X502" i="6"/>
  <c r="Y502" i="6"/>
  <c r="Z502" i="6"/>
  <c r="AA502" i="6"/>
  <c r="AB502" i="6" s="1"/>
  <c r="AC502" i="6" s="1"/>
  <c r="AD502" i="6"/>
  <c r="AE502" i="6" s="1"/>
  <c r="AF502" i="6"/>
  <c r="AH502" i="6"/>
  <c r="AI502" i="6"/>
  <c r="AJ502" i="6"/>
  <c r="AK502" i="6" s="1"/>
  <c r="X503" i="6"/>
  <c r="Y503" i="6"/>
  <c r="AD503" i="6" s="1"/>
  <c r="AE503" i="6" s="1"/>
  <c r="Z503" i="6"/>
  <c r="AA503" i="6" s="1"/>
  <c r="AB503" i="6" s="1"/>
  <c r="AC503" i="6" s="1"/>
  <c r="AF503" i="6"/>
  <c r="AH503" i="6"/>
  <c r="AI503" i="6" s="1"/>
  <c r="AJ503" i="6"/>
  <c r="AK503" i="6" s="1"/>
  <c r="X504" i="6"/>
  <c r="Y504" i="6"/>
  <c r="Z504" i="6"/>
  <c r="AA504" i="6" s="1"/>
  <c r="AB504" i="6" s="1"/>
  <c r="AC504" i="6" s="1"/>
  <c r="AG504" i="6" s="1"/>
  <c r="AD504" i="6"/>
  <c r="AE504" i="6" s="1"/>
  <c r="AF504" i="6"/>
  <c r="AH504" i="6"/>
  <c r="AI504" i="6" s="1"/>
  <c r="AJ504" i="6"/>
  <c r="AK504" i="6" s="1"/>
  <c r="X505" i="6"/>
  <c r="Y505" i="6"/>
  <c r="AD505" i="6" s="1"/>
  <c r="AE505" i="6" s="1"/>
  <c r="Z505" i="6"/>
  <c r="AF505" i="6"/>
  <c r="AH505" i="6"/>
  <c r="AI505" i="6" s="1"/>
  <c r="AJ505" i="6"/>
  <c r="AK505" i="6"/>
  <c r="X506" i="6"/>
  <c r="AA506" i="6" s="1"/>
  <c r="AB506" i="6" s="1"/>
  <c r="AC506" i="6" s="1"/>
  <c r="AG506" i="6" s="1"/>
  <c r="Y506" i="6"/>
  <c r="AD506" i="6" s="1"/>
  <c r="AE506" i="6" s="1"/>
  <c r="Z506" i="6"/>
  <c r="AF506" i="6"/>
  <c r="AH506" i="6"/>
  <c r="AI506" i="6" s="1"/>
  <c r="AJ506" i="6"/>
  <c r="AK506" i="6"/>
  <c r="X507" i="6"/>
  <c r="Y507" i="6"/>
  <c r="Z507" i="6"/>
  <c r="AA507" i="6"/>
  <c r="AB507" i="6" s="1"/>
  <c r="AC507" i="6" s="1"/>
  <c r="AD507" i="6"/>
  <c r="AE507" i="6" s="1"/>
  <c r="AF507" i="6"/>
  <c r="AH507" i="6"/>
  <c r="AI507" i="6" s="1"/>
  <c r="AJ507" i="6"/>
  <c r="AK507" i="6"/>
  <c r="X508" i="6"/>
  <c r="AA508" i="6" s="1"/>
  <c r="AB508" i="6" s="1"/>
  <c r="AC508" i="6" s="1"/>
  <c r="Y508" i="6"/>
  <c r="Z508" i="6"/>
  <c r="AD508" i="6"/>
  <c r="AE508" i="6" s="1"/>
  <c r="AF508" i="6"/>
  <c r="AH508" i="6"/>
  <c r="AI508" i="6"/>
  <c r="AJ508" i="6"/>
  <c r="AK508" i="6" s="1"/>
  <c r="X509" i="6"/>
  <c r="Y509" i="6"/>
  <c r="Z509" i="6"/>
  <c r="AA509" i="6" s="1"/>
  <c r="AB509" i="6" s="1"/>
  <c r="AC509" i="6" s="1"/>
  <c r="AG509" i="6" s="1"/>
  <c r="AD509" i="6"/>
  <c r="AE509" i="6" s="1"/>
  <c r="AF509" i="6"/>
  <c r="AH509" i="6"/>
  <c r="AI509" i="6" s="1"/>
  <c r="AJ509" i="6"/>
  <c r="AK509" i="6" s="1"/>
  <c r="X510" i="6"/>
  <c r="Y510" i="6"/>
  <c r="AD510" i="6" s="1"/>
  <c r="AE510" i="6" s="1"/>
  <c r="Z510" i="6"/>
  <c r="AA510" i="6" s="1"/>
  <c r="AB510" i="6" s="1"/>
  <c r="AC510" i="6" s="1"/>
  <c r="AG510" i="6" s="1"/>
  <c r="AF510" i="6"/>
  <c r="AH510" i="6"/>
  <c r="X511" i="6"/>
  <c r="Y511" i="6"/>
  <c r="AD511" i="6" s="1"/>
  <c r="AE511" i="6" s="1"/>
  <c r="Z511" i="6"/>
  <c r="AA511" i="6" s="1"/>
  <c r="AB511" i="6" s="1"/>
  <c r="AC511" i="6" s="1"/>
  <c r="AF511" i="6"/>
  <c r="AH511" i="6"/>
  <c r="AI511" i="6"/>
  <c r="AJ511" i="6"/>
  <c r="AK511" i="6" s="1"/>
  <c r="X512" i="6"/>
  <c r="Y512" i="6"/>
  <c r="Z512" i="6"/>
  <c r="AA512" i="6" s="1"/>
  <c r="AB512" i="6" s="1"/>
  <c r="AC512" i="6" s="1"/>
  <c r="AD512" i="6"/>
  <c r="AE512" i="6"/>
  <c r="AF512" i="6"/>
  <c r="AH512" i="6"/>
  <c r="X513" i="6"/>
  <c r="Y513" i="6"/>
  <c r="AD513" i="6" s="1"/>
  <c r="AE513" i="6" s="1"/>
  <c r="Z513" i="6"/>
  <c r="AA513" i="6" s="1"/>
  <c r="AB513" i="6" s="1"/>
  <c r="AC513" i="6" s="1"/>
  <c r="AF513" i="6"/>
  <c r="AH513" i="6"/>
  <c r="AI513" i="6" s="1"/>
  <c r="X514" i="6"/>
  <c r="AA514" i="6" s="1"/>
  <c r="AB514" i="6" s="1"/>
  <c r="AC514" i="6" s="1"/>
  <c r="Y514" i="6"/>
  <c r="Z514" i="6"/>
  <c r="AD514" i="6"/>
  <c r="AE514" i="6"/>
  <c r="AF514" i="6"/>
  <c r="AH514" i="6"/>
  <c r="AI514" i="6" s="1"/>
  <c r="AJ514" i="6"/>
  <c r="AK514" i="6" s="1"/>
  <c r="X515" i="6"/>
  <c r="Y515" i="6"/>
  <c r="AD515" i="6" s="1"/>
  <c r="AE515" i="6" s="1"/>
  <c r="Z515" i="6"/>
  <c r="AA515" i="6"/>
  <c r="AB515" i="6" s="1"/>
  <c r="AC515" i="6" s="1"/>
  <c r="AF515" i="6"/>
  <c r="AH515" i="6"/>
  <c r="AJ515" i="6" s="1"/>
  <c r="AI515" i="6"/>
  <c r="AK515" i="6"/>
  <c r="X516" i="6"/>
  <c r="Y516" i="6"/>
  <c r="Z516" i="6"/>
  <c r="AA516" i="6" s="1"/>
  <c r="AB516" i="6" s="1"/>
  <c r="AC516" i="6" s="1"/>
  <c r="AD516" i="6"/>
  <c r="AE516" i="6"/>
  <c r="AF516" i="6"/>
  <c r="AH516" i="6"/>
  <c r="AI516" i="6"/>
  <c r="AJ516" i="6"/>
  <c r="AK516" i="6" s="1"/>
  <c r="X517" i="6"/>
  <c r="Y517" i="6"/>
  <c r="Z517" i="6"/>
  <c r="AA517" i="6" s="1"/>
  <c r="AB517" i="6" s="1"/>
  <c r="AC517" i="6" s="1"/>
  <c r="AG517" i="6" s="1"/>
  <c r="AD517" i="6"/>
  <c r="AE517" i="6" s="1"/>
  <c r="AF517" i="6"/>
  <c r="AH517" i="6"/>
  <c r="AI517" i="6" s="1"/>
  <c r="X518" i="6"/>
  <c r="Y518" i="6"/>
  <c r="AD518" i="6" s="1"/>
  <c r="Z518" i="6"/>
  <c r="AA518" i="6" s="1"/>
  <c r="AB518" i="6" s="1"/>
  <c r="AC518" i="6" s="1"/>
  <c r="AE518" i="6"/>
  <c r="AF518" i="6"/>
  <c r="AH518" i="6"/>
  <c r="AI518" i="6"/>
  <c r="AJ518" i="6"/>
  <c r="AK518" i="6" s="1"/>
  <c r="X519" i="6"/>
  <c r="Y519" i="6"/>
  <c r="Z519" i="6"/>
  <c r="AA519" i="6" s="1"/>
  <c r="AB519" i="6" s="1"/>
  <c r="AC519" i="6"/>
  <c r="AG519" i="6" s="1"/>
  <c r="AD519" i="6"/>
  <c r="AE519" i="6" s="1"/>
  <c r="AF519" i="6"/>
  <c r="AH519" i="6"/>
  <c r="X520" i="6"/>
  <c r="Y520" i="6"/>
  <c r="Z520" i="6"/>
  <c r="AA520" i="6"/>
  <c r="AB520" i="6" s="1"/>
  <c r="AC520" i="6" s="1"/>
  <c r="AG520" i="6" s="1"/>
  <c r="AD520" i="6"/>
  <c r="AE520" i="6" s="1"/>
  <c r="AF520" i="6"/>
  <c r="AH520" i="6"/>
  <c r="AJ520" i="6" s="1"/>
  <c r="AK520" i="6" s="1"/>
  <c r="AI520" i="6"/>
  <c r="X521" i="6"/>
  <c r="Y521" i="6"/>
  <c r="Z521" i="6"/>
  <c r="AD521" i="6"/>
  <c r="AE521" i="6"/>
  <c r="AF521" i="6"/>
  <c r="AH521" i="6"/>
  <c r="AI521" i="6" s="1"/>
  <c r="X522" i="6"/>
  <c r="Y522" i="6"/>
  <c r="AD522" i="6" s="1"/>
  <c r="AE522" i="6" s="1"/>
  <c r="Z522" i="6"/>
  <c r="AA522" i="6"/>
  <c r="AB522" i="6" s="1"/>
  <c r="AC522" i="6" s="1"/>
  <c r="AG522" i="6" s="1"/>
  <c r="AF522" i="6"/>
  <c r="AH522" i="6"/>
  <c r="X523" i="6"/>
  <c r="AA523" i="6" s="1"/>
  <c r="AB523" i="6" s="1"/>
  <c r="AC523" i="6" s="1"/>
  <c r="Y523" i="6"/>
  <c r="Z523" i="6"/>
  <c r="AD523" i="6"/>
  <c r="AE523" i="6" s="1"/>
  <c r="AF523" i="6"/>
  <c r="AH523" i="6"/>
  <c r="AI523" i="6" s="1"/>
  <c r="AJ523" i="6"/>
  <c r="AK523" i="6" s="1"/>
  <c r="X524" i="6"/>
  <c r="AA524" i="6" s="1"/>
  <c r="AB524" i="6" s="1"/>
  <c r="AC524" i="6" s="1"/>
  <c r="Y524" i="6"/>
  <c r="Z524" i="6"/>
  <c r="AD524" i="6"/>
  <c r="AE524" i="6" s="1"/>
  <c r="AF524" i="6"/>
  <c r="AH524" i="6"/>
  <c r="AI524" i="6"/>
  <c r="AJ524" i="6"/>
  <c r="AK524" i="6" s="1"/>
  <c r="X525" i="6"/>
  <c r="Y525" i="6"/>
  <c r="AD525" i="6" s="1"/>
  <c r="Z525" i="6"/>
  <c r="AA525" i="6" s="1"/>
  <c r="AB525" i="6" s="1"/>
  <c r="AC525" i="6" s="1"/>
  <c r="AE525" i="6"/>
  <c r="AF525" i="6"/>
  <c r="AH525" i="6"/>
  <c r="AI525" i="6" s="1"/>
  <c r="AJ525" i="6"/>
  <c r="AK525" i="6"/>
  <c r="X526" i="6"/>
  <c r="Y526" i="6"/>
  <c r="Z526" i="6"/>
  <c r="AD526" i="6"/>
  <c r="AE526" i="6"/>
  <c r="AF526" i="6"/>
  <c r="AH526" i="6"/>
  <c r="AJ526" i="6" s="1"/>
  <c r="AK526" i="6" s="1"/>
  <c r="AI526" i="6"/>
  <c r="X527" i="6"/>
  <c r="Y527" i="6"/>
  <c r="Z527" i="6"/>
  <c r="AA527" i="6"/>
  <c r="AB527" i="6" s="1"/>
  <c r="AC527" i="6" s="1"/>
  <c r="AD527" i="6"/>
  <c r="AE527" i="6" s="1"/>
  <c r="AF527" i="6"/>
  <c r="AH527" i="6"/>
  <c r="X528" i="6"/>
  <c r="Y528" i="6"/>
  <c r="Z528" i="6"/>
  <c r="AA528" i="6" s="1"/>
  <c r="AB528" i="6" s="1"/>
  <c r="AC528" i="6" s="1"/>
  <c r="AG528" i="6" s="1"/>
  <c r="AD528" i="6"/>
  <c r="AE528" i="6"/>
  <c r="AF528" i="6"/>
  <c r="AH528" i="6"/>
  <c r="X529" i="6"/>
  <c r="Y529" i="6"/>
  <c r="AD529" i="6" s="1"/>
  <c r="AE529" i="6" s="1"/>
  <c r="Z529" i="6"/>
  <c r="AF529" i="6"/>
  <c r="AH529" i="6"/>
  <c r="AI529" i="6" s="1"/>
  <c r="AJ529" i="6"/>
  <c r="X530" i="6"/>
  <c r="AA530" i="6" s="1"/>
  <c r="AB530" i="6" s="1"/>
  <c r="AC530" i="6" s="1"/>
  <c r="AG530" i="6" s="1"/>
  <c r="Y530" i="6"/>
  <c r="Z530" i="6"/>
  <c r="AD530" i="6"/>
  <c r="AE530" i="6" s="1"/>
  <c r="AF530" i="6"/>
  <c r="AH530" i="6"/>
  <c r="AI530" i="6" s="1"/>
  <c r="AJ530" i="6"/>
  <c r="X531" i="6"/>
  <c r="Y531" i="6"/>
  <c r="AD531" i="6" s="1"/>
  <c r="AE531" i="6" s="1"/>
  <c r="Z531" i="6"/>
  <c r="AA531" i="6" s="1"/>
  <c r="AB531" i="6" s="1"/>
  <c r="AC531" i="6" s="1"/>
  <c r="AG531" i="6" s="1"/>
  <c r="AF531" i="6"/>
  <c r="AH531" i="6"/>
  <c r="X532" i="6"/>
  <c r="Y532" i="6"/>
  <c r="Z532" i="6"/>
  <c r="AA532" i="6" s="1"/>
  <c r="AB532" i="6" s="1"/>
  <c r="AC532" i="6" s="1"/>
  <c r="AD532" i="6"/>
  <c r="AE532" i="6"/>
  <c r="AF532" i="6"/>
  <c r="AH532" i="6"/>
  <c r="AI532" i="6"/>
  <c r="AJ532" i="6"/>
  <c r="AK532" i="6"/>
  <c r="X533" i="6"/>
  <c r="Y533" i="6"/>
  <c r="Z533" i="6"/>
  <c r="AD533" i="6"/>
  <c r="AE533" i="6"/>
  <c r="AF533" i="6"/>
  <c r="AH533" i="6"/>
  <c r="AI533" i="6" s="1"/>
  <c r="AJ533" i="6"/>
  <c r="X534" i="6"/>
  <c r="Y534" i="6"/>
  <c r="AD534" i="6" s="1"/>
  <c r="AE534" i="6" s="1"/>
  <c r="Z534" i="6"/>
  <c r="AA534" i="6"/>
  <c r="AB534" i="6" s="1"/>
  <c r="AC534" i="6" s="1"/>
  <c r="AG534" i="6" s="1"/>
  <c r="AF534" i="6"/>
  <c r="AH534" i="6"/>
  <c r="AI534" i="6"/>
  <c r="AJ534" i="6"/>
  <c r="X535" i="6"/>
  <c r="Y535" i="6"/>
  <c r="AD535" i="6" s="1"/>
  <c r="AE535" i="6" s="1"/>
  <c r="Z535" i="6"/>
  <c r="AF535" i="6"/>
  <c r="AH535" i="6"/>
  <c r="X536" i="6"/>
  <c r="Y536" i="6"/>
  <c r="Z536" i="6"/>
  <c r="AA536" i="6" s="1"/>
  <c r="AB536" i="6" s="1"/>
  <c r="AC536" i="6" s="1"/>
  <c r="AD536" i="6"/>
  <c r="AE536" i="6" s="1"/>
  <c r="AF536" i="6"/>
  <c r="AH536" i="6"/>
  <c r="AI536" i="6" s="1"/>
  <c r="AJ536" i="6"/>
  <c r="AK536" i="6"/>
  <c r="X537" i="6"/>
  <c r="Y537" i="6"/>
  <c r="Z537" i="6"/>
  <c r="AD537" i="6"/>
  <c r="AE537" i="6"/>
  <c r="AF537" i="6"/>
  <c r="AH537" i="6"/>
  <c r="AI537" i="6" s="1"/>
  <c r="X538" i="6"/>
  <c r="AA538" i="6" s="1"/>
  <c r="AB538" i="6" s="1"/>
  <c r="AC538" i="6" s="1"/>
  <c r="AG538" i="6" s="1"/>
  <c r="Y538" i="6"/>
  <c r="AD538" i="6" s="1"/>
  <c r="AE538" i="6" s="1"/>
  <c r="Z538" i="6"/>
  <c r="AF538" i="6"/>
  <c r="AH538" i="6"/>
  <c r="AI538" i="6"/>
  <c r="AJ538" i="6"/>
  <c r="X539" i="6"/>
  <c r="AA539" i="6" s="1"/>
  <c r="AB539" i="6" s="1"/>
  <c r="AC539" i="6" s="1"/>
  <c r="AG539" i="6" s="1"/>
  <c r="Y539" i="6"/>
  <c r="Z539" i="6"/>
  <c r="AD539" i="6"/>
  <c r="AE539" i="6" s="1"/>
  <c r="AF539" i="6"/>
  <c r="AH539" i="6"/>
  <c r="AI539" i="6" s="1"/>
  <c r="AJ539" i="6"/>
  <c r="X540" i="6"/>
  <c r="Y540" i="6"/>
  <c r="Z540" i="6"/>
  <c r="AA540" i="6" s="1"/>
  <c r="AB540" i="6" s="1"/>
  <c r="AC540" i="6" s="1"/>
  <c r="AG540" i="6" s="1"/>
  <c r="AD540" i="6"/>
  <c r="AE540" i="6"/>
  <c r="AF540" i="6"/>
  <c r="AH540" i="6"/>
  <c r="AI540" i="6"/>
  <c r="AJ540" i="6"/>
  <c r="X541" i="6"/>
  <c r="Y541" i="6"/>
  <c r="AD541" i="6" s="1"/>
  <c r="Z541" i="6"/>
  <c r="AA541" i="6" s="1"/>
  <c r="AB541" i="6"/>
  <c r="AC541" i="6" s="1"/>
  <c r="AE541" i="6"/>
  <c r="AF541" i="6"/>
  <c r="AH541" i="6"/>
  <c r="AI541" i="6" s="1"/>
  <c r="AJ541" i="6"/>
  <c r="X542" i="6"/>
  <c r="Y542" i="6"/>
  <c r="Z542" i="6"/>
  <c r="AD542" i="6"/>
  <c r="AE542" i="6"/>
  <c r="AF542" i="6"/>
  <c r="AH542" i="6"/>
  <c r="AJ542" i="6" s="1"/>
  <c r="AK542" i="6" s="1"/>
  <c r="AI542" i="6"/>
  <c r="X543" i="6"/>
  <c r="Y543" i="6"/>
  <c r="Z543" i="6"/>
  <c r="AA543" i="6"/>
  <c r="AB543" i="6" s="1"/>
  <c r="AC543" i="6" s="1"/>
  <c r="AD543" i="6"/>
  <c r="AE543" i="6" s="1"/>
  <c r="AF543" i="6"/>
  <c r="AH543" i="6"/>
  <c r="AI543" i="6" s="1"/>
  <c r="AJ543" i="6"/>
  <c r="AK543" i="6"/>
  <c r="X544" i="6"/>
  <c r="Y544" i="6"/>
  <c r="Z544" i="6"/>
  <c r="AD544" i="6"/>
  <c r="AE544" i="6"/>
  <c r="AF544" i="6"/>
  <c r="AH544" i="6"/>
  <c r="X545" i="6"/>
  <c r="Y545" i="6"/>
  <c r="AD545" i="6" s="1"/>
  <c r="AE545" i="6" s="1"/>
  <c r="Z545" i="6"/>
  <c r="AA545" i="6" s="1"/>
  <c r="AB545" i="6" s="1"/>
  <c r="AC545" i="6" s="1"/>
  <c r="AF545" i="6"/>
  <c r="AH545" i="6"/>
  <c r="X546" i="6"/>
  <c r="AA546" i="6" s="1"/>
  <c r="AB546" i="6" s="1"/>
  <c r="AC546" i="6" s="1"/>
  <c r="AG546" i="6" s="1"/>
  <c r="Y546" i="6"/>
  <c r="Z546" i="6"/>
  <c r="AD546" i="6"/>
  <c r="AE546" i="6" s="1"/>
  <c r="AF546" i="6"/>
  <c r="AH546" i="6"/>
  <c r="AI546" i="6" s="1"/>
  <c r="AJ546" i="6"/>
  <c r="X547" i="6"/>
  <c r="Y547" i="6"/>
  <c r="AD547" i="6" s="1"/>
  <c r="AE547" i="6" s="1"/>
  <c r="Z547" i="6"/>
  <c r="AA547" i="6" s="1"/>
  <c r="AB547" i="6" s="1"/>
  <c r="AC547" i="6" s="1"/>
  <c r="AF547" i="6"/>
  <c r="AH547" i="6"/>
  <c r="AI547" i="6"/>
  <c r="AJ547" i="6"/>
  <c r="AK547" i="6" s="1"/>
  <c r="X548" i="6"/>
  <c r="Y548" i="6"/>
  <c r="Z548" i="6"/>
  <c r="AA548" i="6" s="1"/>
  <c r="AB548" i="6" s="1"/>
  <c r="AC548" i="6" s="1"/>
  <c r="AD548" i="6"/>
  <c r="AE548" i="6"/>
  <c r="AF548" i="6"/>
  <c r="AH548" i="6"/>
  <c r="AI548" i="6"/>
  <c r="AJ548" i="6"/>
  <c r="AK548" i="6"/>
  <c r="X549" i="6"/>
  <c r="Y549" i="6"/>
  <c r="AD549" i="6" s="1"/>
  <c r="AE549" i="6" s="1"/>
  <c r="Z549" i="6"/>
  <c r="AA549" i="6" s="1"/>
  <c r="AB549" i="6" s="1"/>
  <c r="AC549" i="6" s="1"/>
  <c r="AF549" i="6"/>
  <c r="AH549" i="6"/>
  <c r="AI549" i="6" s="1"/>
  <c r="AJ549" i="6"/>
  <c r="X550" i="6"/>
  <c r="Y550" i="6"/>
  <c r="AD550" i="6" s="1"/>
  <c r="AE550" i="6" s="1"/>
  <c r="Z550" i="6"/>
  <c r="AA550" i="6"/>
  <c r="AB550" i="6" s="1"/>
  <c r="AC550" i="6" s="1"/>
  <c r="AF550" i="6"/>
  <c r="AH550" i="6"/>
  <c r="AJ550" i="6" s="1"/>
  <c r="AK550" i="6" s="1"/>
  <c r="AI550" i="6"/>
  <c r="X551" i="6"/>
  <c r="Y551" i="6"/>
  <c r="AD551" i="6" s="1"/>
  <c r="AE551" i="6" s="1"/>
  <c r="Z551" i="6"/>
  <c r="AF551" i="6"/>
  <c r="AH551" i="6"/>
  <c r="AJ551" i="6" s="1"/>
  <c r="AK551" i="6" s="1"/>
  <c r="AI551" i="6"/>
  <c r="X552" i="6"/>
  <c r="Y552" i="6"/>
  <c r="Z552" i="6"/>
  <c r="AA552" i="6" s="1"/>
  <c r="AB552" i="6" s="1"/>
  <c r="AC552" i="6" s="1"/>
  <c r="AG552" i="6" s="1"/>
  <c r="AD552" i="6"/>
  <c r="AE552" i="6" s="1"/>
  <c r="AF552" i="6"/>
  <c r="AH552" i="6"/>
  <c r="AI552" i="6" s="1"/>
  <c r="AJ552" i="6"/>
  <c r="AK552" i="6" s="1"/>
  <c r="X553" i="6"/>
  <c r="Y553" i="6"/>
  <c r="Z553" i="6"/>
  <c r="AD553" i="6"/>
  <c r="AE553" i="6"/>
  <c r="AF553" i="6"/>
  <c r="AH553" i="6"/>
  <c r="AI553" i="6" s="1"/>
  <c r="X554" i="6"/>
  <c r="AA554" i="6" s="1"/>
  <c r="AB554" i="6" s="1"/>
  <c r="AC554" i="6" s="1"/>
  <c r="Y554" i="6"/>
  <c r="AD554" i="6" s="1"/>
  <c r="AE554" i="6" s="1"/>
  <c r="Z554" i="6"/>
  <c r="AF554" i="6"/>
  <c r="AH554" i="6"/>
  <c r="AI554" i="6"/>
  <c r="AJ554" i="6"/>
  <c r="X555" i="6"/>
  <c r="Y555" i="6"/>
  <c r="Z555" i="6"/>
  <c r="AA555" i="6"/>
  <c r="AB555" i="6" s="1"/>
  <c r="AC555" i="6" s="1"/>
  <c r="AD555" i="6"/>
  <c r="AE555" i="6" s="1"/>
  <c r="AF555" i="6"/>
  <c r="AH555" i="6"/>
  <c r="AI555" i="6" s="1"/>
  <c r="AJ555" i="6"/>
  <c r="AK555" i="6"/>
  <c r="X556" i="6"/>
  <c r="AA556" i="6" s="1"/>
  <c r="AB556" i="6" s="1"/>
  <c r="AC556" i="6" s="1"/>
  <c r="Y556" i="6"/>
  <c r="Z556" i="6"/>
  <c r="AD556" i="6"/>
  <c r="AE556" i="6"/>
  <c r="AF556" i="6"/>
  <c r="AH556" i="6"/>
  <c r="AJ556" i="6" s="1"/>
  <c r="AI556" i="6"/>
  <c r="X557" i="6"/>
  <c r="Y557" i="6"/>
  <c r="Z557" i="6"/>
  <c r="AA557" i="6" s="1"/>
  <c r="AB557" i="6" s="1"/>
  <c r="AC557" i="6"/>
  <c r="AG557" i="6" s="1"/>
  <c r="AD557" i="6"/>
  <c r="AE557" i="6"/>
  <c r="AF557" i="6"/>
  <c r="AH557" i="6"/>
  <c r="AI557" i="6" s="1"/>
  <c r="X558" i="6"/>
  <c r="Y558" i="6"/>
  <c r="AD558" i="6" s="1"/>
  <c r="AE558" i="6" s="1"/>
  <c r="Z558" i="6"/>
  <c r="AA558" i="6" s="1"/>
  <c r="AB558" i="6" s="1"/>
  <c r="AC558" i="6" s="1"/>
  <c r="AF558" i="6"/>
  <c r="AG558" i="6" s="1"/>
  <c r="AH558" i="6"/>
  <c r="AJ558" i="6" s="1"/>
  <c r="AI558" i="6"/>
  <c r="X559" i="6"/>
  <c r="Y559" i="6"/>
  <c r="AD559" i="6" s="1"/>
  <c r="AE559" i="6" s="1"/>
  <c r="Z559" i="6"/>
  <c r="AA559" i="6" s="1"/>
  <c r="AB559" i="6" s="1"/>
  <c r="AC559" i="6" s="1"/>
  <c r="AG559" i="6" s="1"/>
  <c r="AF559" i="6"/>
  <c r="AH559" i="6"/>
  <c r="AI559" i="6" s="1"/>
  <c r="AJ559" i="6"/>
  <c r="X560" i="6"/>
  <c r="Y560" i="6"/>
  <c r="Z560" i="6"/>
  <c r="AD560" i="6"/>
  <c r="AE560" i="6" s="1"/>
  <c r="AF560" i="6"/>
  <c r="AH560" i="6"/>
  <c r="X561" i="6"/>
  <c r="Y561" i="6"/>
  <c r="AD561" i="6" s="1"/>
  <c r="AE561" i="6" s="1"/>
  <c r="Z561" i="6"/>
  <c r="AA561" i="6" s="1"/>
  <c r="AB561" i="6" s="1"/>
  <c r="AC561" i="6" s="1"/>
  <c r="AF561" i="6"/>
  <c r="AH561" i="6"/>
  <c r="X562" i="6"/>
  <c r="AA562" i="6" s="1"/>
  <c r="AB562" i="6" s="1"/>
  <c r="AC562" i="6" s="1"/>
  <c r="AG562" i="6" s="1"/>
  <c r="Y562" i="6"/>
  <c r="Z562" i="6"/>
  <c r="AD562" i="6"/>
  <c r="AE562" i="6" s="1"/>
  <c r="AF562" i="6"/>
  <c r="AH562" i="6"/>
  <c r="AI562" i="6" s="1"/>
  <c r="AJ562" i="6"/>
  <c r="AK562" i="6" s="1"/>
  <c r="X563" i="6"/>
  <c r="Y563" i="6"/>
  <c r="AD563" i="6" s="1"/>
  <c r="AE563" i="6" s="1"/>
  <c r="Z563" i="6"/>
  <c r="AA563" i="6" s="1"/>
  <c r="AB563" i="6" s="1"/>
  <c r="AC563" i="6" s="1"/>
  <c r="AG563" i="6" s="1"/>
  <c r="AF563" i="6"/>
  <c r="AH563" i="6"/>
  <c r="AI563" i="6" s="1"/>
  <c r="AJ563" i="6"/>
  <c r="AK563" i="6"/>
  <c r="X564" i="6"/>
  <c r="Y564" i="6"/>
  <c r="Z564" i="6"/>
  <c r="AA564" i="6"/>
  <c r="AB564" i="6" s="1"/>
  <c r="AC564" i="6" s="1"/>
  <c r="AG564" i="6" s="1"/>
  <c r="AD564" i="6"/>
  <c r="AE564" i="6"/>
  <c r="AF564" i="6"/>
  <c r="AH564" i="6"/>
  <c r="AI564" i="6"/>
  <c r="AJ564" i="6"/>
  <c r="AK564" i="6"/>
  <c r="X565" i="6"/>
  <c r="Y565" i="6"/>
  <c r="AD565" i="6" s="1"/>
  <c r="Z565" i="6"/>
  <c r="AA565" i="6" s="1"/>
  <c r="AB565" i="6" s="1"/>
  <c r="AC565" i="6" s="1"/>
  <c r="AE565" i="6"/>
  <c r="AF565" i="6"/>
  <c r="AH565" i="6"/>
  <c r="X566" i="6"/>
  <c r="Y566" i="6"/>
  <c r="AD566" i="6" s="1"/>
  <c r="AE566" i="6" s="1"/>
  <c r="Z566" i="6"/>
  <c r="AA566" i="6"/>
  <c r="AB566" i="6" s="1"/>
  <c r="AC566" i="6" s="1"/>
  <c r="AG566" i="6" s="1"/>
  <c r="AF566" i="6"/>
  <c r="AH566" i="6"/>
  <c r="AJ566" i="6" s="1"/>
  <c r="AI566" i="6"/>
  <c r="X567" i="6"/>
  <c r="Y567" i="6"/>
  <c r="AD567" i="6" s="1"/>
  <c r="AE567" i="6" s="1"/>
  <c r="Z567" i="6"/>
  <c r="AA567" i="6" s="1"/>
  <c r="AB567" i="6" s="1"/>
  <c r="AC567" i="6" s="1"/>
  <c r="AG567" i="6" s="1"/>
  <c r="AF567" i="6"/>
  <c r="AH567" i="6"/>
  <c r="AJ567" i="6" s="1"/>
  <c r="AK567" i="6" s="1"/>
  <c r="AI567" i="6"/>
  <c r="X568" i="6"/>
  <c r="Y568" i="6"/>
  <c r="Z568" i="6"/>
  <c r="AA568" i="6" s="1"/>
  <c r="AB568" i="6" s="1"/>
  <c r="AC568" i="6" s="1"/>
  <c r="AD568" i="6"/>
  <c r="AE568" i="6" s="1"/>
  <c r="AF568" i="6"/>
  <c r="AH568" i="6"/>
  <c r="X569" i="6"/>
  <c r="Y569" i="6"/>
  <c r="Z569" i="6"/>
  <c r="AD569" i="6"/>
  <c r="AE569" i="6" s="1"/>
  <c r="AF569" i="6"/>
  <c r="AH569" i="6"/>
  <c r="AI569" i="6" s="1"/>
  <c r="X570" i="6"/>
  <c r="Y570" i="6"/>
  <c r="AD570" i="6" s="1"/>
  <c r="AE570" i="6" s="1"/>
  <c r="Z570" i="6"/>
  <c r="AA570" i="6"/>
  <c r="AB570" i="6" s="1"/>
  <c r="AC570" i="6" s="1"/>
  <c r="AF570" i="6"/>
  <c r="AH570" i="6"/>
  <c r="AI570" i="6"/>
  <c r="AJ570" i="6"/>
  <c r="AK570" i="6" s="1"/>
  <c r="X571" i="6"/>
  <c r="AA571" i="6" s="1"/>
  <c r="AB571" i="6" s="1"/>
  <c r="AC571" i="6" s="1"/>
  <c r="Y571" i="6"/>
  <c r="Z571" i="6"/>
  <c r="AD571" i="6"/>
  <c r="AE571" i="6" s="1"/>
  <c r="AF571" i="6"/>
  <c r="AH571" i="6"/>
  <c r="AI571" i="6" s="1"/>
  <c r="AJ571" i="6"/>
  <c r="AK571" i="6"/>
  <c r="X572" i="6"/>
  <c r="Y572" i="6"/>
  <c r="Z572" i="6"/>
  <c r="AA572" i="6" s="1"/>
  <c r="AB572" i="6" s="1"/>
  <c r="AC572" i="6" s="1"/>
  <c r="AD572" i="6"/>
  <c r="AE572" i="6" s="1"/>
  <c r="AF572" i="6"/>
  <c r="AH572" i="6"/>
  <c r="X573" i="6"/>
  <c r="Y573" i="6"/>
  <c r="AD573" i="6" s="1"/>
  <c r="Z573" i="6"/>
  <c r="AA573" i="6" s="1"/>
  <c r="AB573" i="6" s="1"/>
  <c r="AC573" i="6" s="1"/>
  <c r="AE573" i="6"/>
  <c r="AF573" i="6"/>
  <c r="AH573" i="6"/>
  <c r="AI573" i="6" s="1"/>
  <c r="AJ573" i="6"/>
  <c r="AK573" i="6" s="1"/>
  <c r="X574" i="6"/>
  <c r="Y574" i="6"/>
  <c r="Z574" i="6"/>
  <c r="AA574" i="6"/>
  <c r="AB574" i="6" s="1"/>
  <c r="AC574" i="6" s="1"/>
  <c r="AD574" i="6"/>
  <c r="AE574" i="6" s="1"/>
  <c r="AF574" i="6"/>
  <c r="AH574" i="6"/>
  <c r="X575" i="6"/>
  <c r="Y575" i="6"/>
  <c r="AD575" i="6" s="1"/>
  <c r="AE575" i="6" s="1"/>
  <c r="Z575" i="6"/>
  <c r="AA575" i="6"/>
  <c r="AB575" i="6" s="1"/>
  <c r="AC575" i="6" s="1"/>
  <c r="AG575" i="6" s="1"/>
  <c r="AK575" i="6" s="1"/>
  <c r="AF575" i="6"/>
  <c r="AH575" i="6"/>
  <c r="AI575" i="6" s="1"/>
  <c r="AJ575" i="6"/>
  <c r="X576" i="6"/>
  <c r="Y576" i="6"/>
  <c r="Z576" i="6"/>
  <c r="AA576" i="6" s="1"/>
  <c r="AB576" i="6" s="1"/>
  <c r="AC576" i="6" s="1"/>
  <c r="AG576" i="6" s="1"/>
  <c r="AD576" i="6"/>
  <c r="AE576" i="6" s="1"/>
  <c r="AF576" i="6"/>
  <c r="AH576" i="6"/>
  <c r="AJ576" i="6" s="1"/>
  <c r="AI576" i="6"/>
  <c r="AK576" i="6"/>
  <c r="X577" i="6"/>
  <c r="Y577" i="6"/>
  <c r="AD577" i="6" s="1"/>
  <c r="AE577" i="6" s="1"/>
  <c r="Z577" i="6"/>
  <c r="AA577" i="6" s="1"/>
  <c r="AB577" i="6" s="1"/>
  <c r="AC577" i="6" s="1"/>
  <c r="AF577" i="6"/>
  <c r="AH577" i="6"/>
  <c r="AI577" i="6" s="1"/>
  <c r="AJ577" i="6"/>
  <c r="AK577" i="6"/>
  <c r="X578" i="6"/>
  <c r="Y578" i="6"/>
  <c r="AD578" i="6" s="1"/>
  <c r="Z578" i="6"/>
  <c r="AA578" i="6"/>
  <c r="AB578" i="6" s="1"/>
  <c r="AC578" i="6" s="1"/>
  <c r="AE578" i="6"/>
  <c r="AF578" i="6"/>
  <c r="AH578" i="6"/>
  <c r="X579" i="6"/>
  <c r="Y579" i="6"/>
  <c r="AD579" i="6" s="1"/>
  <c r="AE579" i="6" s="1"/>
  <c r="Z579" i="6"/>
  <c r="AA579" i="6"/>
  <c r="AB579" i="6" s="1"/>
  <c r="AC579" i="6" s="1"/>
  <c r="AG579" i="6" s="1"/>
  <c r="AF579" i="6"/>
  <c r="AH579" i="6"/>
  <c r="AJ579" i="6" s="1"/>
  <c r="AK579" i="6"/>
  <c r="X580" i="6"/>
  <c r="Y580" i="6"/>
  <c r="Z580" i="6"/>
  <c r="AD580" i="6"/>
  <c r="AE580" i="6"/>
  <c r="AF580" i="6"/>
  <c r="AH580" i="6"/>
  <c r="AI580" i="6"/>
  <c r="AJ580" i="6"/>
  <c r="AK580" i="6"/>
  <c r="X581" i="6"/>
  <c r="Y581" i="6"/>
  <c r="Z581" i="6"/>
  <c r="AD581" i="6"/>
  <c r="AE581" i="6" s="1"/>
  <c r="AF581" i="6"/>
  <c r="AH581" i="6"/>
  <c r="X582" i="6"/>
  <c r="Y582" i="6"/>
  <c r="AD582" i="6" s="1"/>
  <c r="AE582" i="6" s="1"/>
  <c r="Z582" i="6"/>
  <c r="AA582" i="6" s="1"/>
  <c r="AB582" i="6" s="1"/>
  <c r="AC582" i="6" s="1"/>
  <c r="AF582" i="6"/>
  <c r="AH582" i="6"/>
  <c r="X583" i="6"/>
  <c r="Y583" i="6"/>
  <c r="AD583" i="6" s="1"/>
  <c r="AE583" i="6" s="1"/>
  <c r="Z583" i="6"/>
  <c r="AA583" i="6" s="1"/>
  <c r="AB583" i="6" s="1"/>
  <c r="AC583" i="6" s="1"/>
  <c r="AG583" i="6" s="1"/>
  <c r="AF583" i="6"/>
  <c r="AH583" i="6"/>
  <c r="AI583" i="6"/>
  <c r="AJ583" i="6"/>
  <c r="AK583" i="6" s="1"/>
  <c r="X584" i="6"/>
  <c r="Y584" i="6"/>
  <c r="Z584" i="6"/>
  <c r="AA584" i="6"/>
  <c r="AB584" i="6" s="1"/>
  <c r="AC584" i="6" s="1"/>
  <c r="AD584" i="6"/>
  <c r="AE584" i="6" s="1"/>
  <c r="AF584" i="6"/>
  <c r="AH584" i="6"/>
  <c r="AI584" i="6"/>
  <c r="AJ584" i="6"/>
  <c r="X585" i="6"/>
  <c r="Y585" i="6"/>
  <c r="Z585" i="6"/>
  <c r="AD585" i="6"/>
  <c r="AE585" i="6"/>
  <c r="AF585" i="6"/>
  <c r="AH585" i="6"/>
  <c r="X586" i="6"/>
  <c r="Y586" i="6"/>
  <c r="Z586" i="6"/>
  <c r="AA586" i="6"/>
  <c r="AB586" i="6" s="1"/>
  <c r="AC586" i="6" s="1"/>
  <c r="AD586" i="6"/>
  <c r="AE586" i="6" s="1"/>
  <c r="AF586" i="6"/>
  <c r="AH586" i="6"/>
  <c r="AI586" i="6" s="1"/>
  <c r="AJ586" i="6"/>
  <c r="X587" i="6"/>
  <c r="AA587" i="6" s="1"/>
  <c r="AB587" i="6" s="1"/>
  <c r="AC587" i="6" s="1"/>
  <c r="AG587" i="6" s="1"/>
  <c r="Y587" i="6"/>
  <c r="AD587" i="6" s="1"/>
  <c r="AE587" i="6" s="1"/>
  <c r="Z587" i="6"/>
  <c r="AF587" i="6"/>
  <c r="AH587" i="6"/>
  <c r="AI587" i="6" s="1"/>
  <c r="AJ587" i="6"/>
  <c r="X588" i="6"/>
  <c r="Y588" i="6"/>
  <c r="Z588" i="6"/>
  <c r="AA588" i="6"/>
  <c r="AB588" i="6" s="1"/>
  <c r="AC588" i="6" s="1"/>
  <c r="AD588" i="6"/>
  <c r="AE588" i="6"/>
  <c r="AF588" i="6"/>
  <c r="AH588" i="6"/>
  <c r="X589" i="6"/>
  <c r="Y589" i="6"/>
  <c r="Z589" i="6"/>
  <c r="AA589" i="6" s="1"/>
  <c r="AB589" i="6" s="1"/>
  <c r="AC589" i="6"/>
  <c r="AD589" i="6"/>
  <c r="AE589" i="6" s="1"/>
  <c r="AF589" i="6"/>
  <c r="AH589" i="6"/>
  <c r="AI589" i="6" s="1"/>
  <c r="AJ589" i="6"/>
  <c r="X590" i="6"/>
  <c r="Y590" i="6"/>
  <c r="Z590" i="6"/>
  <c r="AA590" i="6" s="1"/>
  <c r="AB590" i="6" s="1"/>
  <c r="AC590" i="6" s="1"/>
  <c r="AD590" i="6"/>
  <c r="AE590" i="6" s="1"/>
  <c r="AF590" i="6"/>
  <c r="AH590" i="6"/>
  <c r="AI590" i="6"/>
  <c r="AJ590" i="6"/>
  <c r="X591" i="6"/>
  <c r="Y591" i="6"/>
  <c r="Z591" i="6"/>
  <c r="AA591" i="6" s="1"/>
  <c r="AB591" i="6" s="1"/>
  <c r="AC591" i="6" s="1"/>
  <c r="AD591" i="6"/>
  <c r="AE591" i="6" s="1"/>
  <c r="AF591" i="6"/>
  <c r="AH591" i="6"/>
  <c r="AI591" i="6"/>
  <c r="AJ591" i="6"/>
  <c r="AK591" i="6"/>
  <c r="X592" i="6"/>
  <c r="Y592" i="6"/>
  <c r="Z592" i="6"/>
  <c r="AA592" i="6" s="1"/>
  <c r="AB592" i="6" s="1"/>
  <c r="AC592" i="6" s="1"/>
  <c r="AD592" i="6"/>
  <c r="AE592" i="6"/>
  <c r="AF592" i="6"/>
  <c r="AH592" i="6"/>
  <c r="X593" i="6"/>
  <c r="Y593" i="6"/>
  <c r="Z593" i="6"/>
  <c r="AA593" i="6" s="1"/>
  <c r="AB593" i="6" s="1"/>
  <c r="AC593" i="6" s="1"/>
  <c r="AD593" i="6"/>
  <c r="AE593" i="6" s="1"/>
  <c r="AF593" i="6"/>
  <c r="AH593" i="6"/>
  <c r="X594" i="6"/>
  <c r="AA594" i="6" s="1"/>
  <c r="AB594" i="6" s="1"/>
  <c r="AC594" i="6" s="1"/>
  <c r="AG594" i="6" s="1"/>
  <c r="Y594" i="6"/>
  <c r="Z594" i="6"/>
  <c r="AD594" i="6"/>
  <c r="AE594" i="6" s="1"/>
  <c r="AF594" i="6"/>
  <c r="AH594" i="6"/>
  <c r="X595" i="6"/>
  <c r="Y595" i="6"/>
  <c r="AD595" i="6" s="1"/>
  <c r="AE595" i="6" s="1"/>
  <c r="Z595" i="6"/>
  <c r="AA595" i="6" s="1"/>
  <c r="AB595" i="6" s="1"/>
  <c r="AC595" i="6" s="1"/>
  <c r="AG595" i="6" s="1"/>
  <c r="AF595" i="6"/>
  <c r="AH595" i="6"/>
  <c r="AI595" i="6"/>
  <c r="AJ595" i="6"/>
  <c r="X596" i="6"/>
  <c r="AA596" i="6" s="1"/>
  <c r="AB596" i="6" s="1"/>
  <c r="AC596" i="6" s="1"/>
  <c r="AG596" i="6" s="1"/>
  <c r="Y596" i="6"/>
  <c r="Z596" i="6"/>
  <c r="AD596" i="6"/>
  <c r="AE596" i="6" s="1"/>
  <c r="AF596" i="6"/>
  <c r="AH596" i="6"/>
  <c r="AI596" i="6"/>
  <c r="AJ596" i="6"/>
  <c r="X597" i="6"/>
  <c r="Y597" i="6"/>
  <c r="AD597" i="6" s="1"/>
  <c r="AE597" i="6" s="1"/>
  <c r="Z597" i="6"/>
  <c r="AF597" i="6"/>
  <c r="AH597" i="6"/>
  <c r="X598" i="6"/>
  <c r="Y598" i="6"/>
  <c r="AD598" i="6" s="1"/>
  <c r="Z598" i="6"/>
  <c r="AA598" i="6" s="1"/>
  <c r="AB598" i="6" s="1"/>
  <c r="AC598" i="6" s="1"/>
  <c r="AE598" i="6"/>
  <c r="AF598" i="6"/>
  <c r="AH598" i="6"/>
  <c r="AI598" i="6"/>
  <c r="AJ598" i="6"/>
  <c r="X599" i="6"/>
  <c r="Y599" i="6"/>
  <c r="Z599" i="6"/>
  <c r="AA599" i="6"/>
  <c r="AB599" i="6" s="1"/>
  <c r="AC599" i="6" s="1"/>
  <c r="AD599" i="6"/>
  <c r="AE599" i="6" s="1"/>
  <c r="AF599" i="6"/>
  <c r="AH599" i="6"/>
  <c r="X600" i="6"/>
  <c r="Y600" i="6"/>
  <c r="Z600" i="6"/>
  <c r="AA600" i="6"/>
  <c r="AB600" i="6" s="1"/>
  <c r="AC600" i="6" s="1"/>
  <c r="AD600" i="6"/>
  <c r="AE600" i="6" s="1"/>
  <c r="AF600" i="6"/>
  <c r="AH600" i="6"/>
  <c r="AI600" i="6" s="1"/>
  <c r="AJ600" i="6"/>
  <c r="AK600" i="6"/>
  <c r="X601" i="6"/>
  <c r="Y601" i="6"/>
  <c r="AD601" i="6" s="1"/>
  <c r="AE601" i="6" s="1"/>
  <c r="Z601" i="6"/>
  <c r="AF601" i="6"/>
  <c r="AH601" i="6"/>
  <c r="X602" i="6"/>
  <c r="Y602" i="6"/>
  <c r="Z602" i="6"/>
  <c r="AA602" i="6"/>
  <c r="AB602" i="6" s="1"/>
  <c r="AC602" i="6" s="1"/>
  <c r="AD602" i="6"/>
  <c r="AE602" i="6" s="1"/>
  <c r="AF602" i="6"/>
  <c r="AH602" i="6"/>
  <c r="X603" i="6"/>
  <c r="AA603" i="6" s="1"/>
  <c r="AB603" i="6" s="1"/>
  <c r="AC603" i="6" s="1"/>
  <c r="AG603" i="6" s="1"/>
  <c r="Y603" i="6"/>
  <c r="AD603" i="6" s="1"/>
  <c r="AE603" i="6" s="1"/>
  <c r="Z603" i="6"/>
  <c r="AF603" i="6"/>
  <c r="AH603" i="6"/>
  <c r="AI603" i="6" s="1"/>
  <c r="AJ603" i="6"/>
  <c r="X604" i="6"/>
  <c r="Y604" i="6"/>
  <c r="Z604" i="6"/>
  <c r="AA604" i="6" s="1"/>
  <c r="AB604" i="6" s="1"/>
  <c r="AC604" i="6" s="1"/>
  <c r="AG604" i="6" s="1"/>
  <c r="AD604" i="6"/>
  <c r="AE604" i="6"/>
  <c r="AF604" i="6"/>
  <c r="AH604" i="6"/>
  <c r="AI604" i="6"/>
  <c r="AJ604" i="6"/>
  <c r="X605" i="6"/>
  <c r="Y605" i="6"/>
  <c r="AD605" i="6" s="1"/>
  <c r="AE605" i="6" s="1"/>
  <c r="Z605" i="6"/>
  <c r="AA605" i="6" s="1"/>
  <c r="AB605" i="6" s="1"/>
  <c r="AC605" i="6" s="1"/>
  <c r="AF605" i="6"/>
  <c r="AH605" i="6"/>
  <c r="AI605" i="6"/>
  <c r="AJ605" i="6"/>
  <c r="AK605" i="6" s="1"/>
  <c r="X606" i="6"/>
  <c r="Y606" i="6"/>
  <c r="AD606" i="6" s="1"/>
  <c r="Z606" i="6"/>
  <c r="AA606" i="6" s="1"/>
  <c r="AB606" i="6" s="1"/>
  <c r="AC606" i="6" s="1"/>
  <c r="AE606" i="6"/>
  <c r="AF606" i="6"/>
  <c r="AH606" i="6"/>
  <c r="AI606" i="6" s="1"/>
  <c r="AJ606" i="6"/>
  <c r="X607" i="6"/>
  <c r="AA607" i="6" s="1"/>
  <c r="AB607" i="6" s="1"/>
  <c r="AC607" i="6" s="1"/>
  <c r="Y607" i="6"/>
  <c r="AD607" i="6" s="1"/>
  <c r="AE607" i="6" s="1"/>
  <c r="Z607" i="6"/>
  <c r="AF607" i="6"/>
  <c r="AH607" i="6"/>
  <c r="AJ607" i="6" s="1"/>
  <c r="AK607" i="6" s="1"/>
  <c r="AI607" i="6"/>
  <c r="X608" i="6"/>
  <c r="Y608" i="6"/>
  <c r="AD608" i="6" s="1"/>
  <c r="AE608" i="6" s="1"/>
  <c r="Z608" i="6"/>
  <c r="AA608" i="6" s="1"/>
  <c r="AB608" i="6" s="1"/>
  <c r="AC608" i="6" s="1"/>
  <c r="AF608" i="6"/>
  <c r="AH608" i="6"/>
  <c r="AJ608" i="6" s="1"/>
  <c r="AI608" i="6"/>
  <c r="AK608" i="6"/>
  <c r="X609" i="6"/>
  <c r="Y609" i="6"/>
  <c r="Z609" i="6"/>
  <c r="AD609" i="6"/>
  <c r="AE609" i="6"/>
  <c r="AF609" i="6"/>
  <c r="AH609" i="6"/>
  <c r="X610" i="6"/>
  <c r="Y610" i="6"/>
  <c r="Z610" i="6"/>
  <c r="AD610" i="6"/>
  <c r="AE610" i="6" s="1"/>
  <c r="AF610" i="6"/>
  <c r="AH610" i="6"/>
  <c r="AI610" i="6" s="1"/>
  <c r="AJ610" i="6"/>
  <c r="AK610" i="6" s="1"/>
  <c r="X611" i="6"/>
  <c r="AA611" i="6" s="1"/>
  <c r="AB611" i="6" s="1"/>
  <c r="AC611" i="6" s="1"/>
  <c r="AG611" i="6" s="1"/>
  <c r="Y611" i="6"/>
  <c r="AD611" i="6" s="1"/>
  <c r="Z611" i="6"/>
  <c r="AE611" i="6"/>
  <c r="AF611" i="6"/>
  <c r="AH611" i="6"/>
  <c r="AI611" i="6" s="1"/>
  <c r="AJ611" i="6"/>
  <c r="AK611" i="6" s="1"/>
  <c r="X612" i="6"/>
  <c r="AA612" i="6" s="1"/>
  <c r="AB612" i="6" s="1"/>
  <c r="AC612" i="6" s="1"/>
  <c r="AG612" i="6" s="1"/>
  <c r="Y612" i="6"/>
  <c r="Z612" i="6"/>
  <c r="AD612" i="6"/>
  <c r="AE612" i="6" s="1"/>
  <c r="AF612" i="6"/>
  <c r="AH612" i="6"/>
  <c r="AI612" i="6"/>
  <c r="AJ612" i="6"/>
  <c r="AK612" i="6"/>
  <c r="X613" i="6"/>
  <c r="Y613" i="6"/>
  <c r="Z613" i="6"/>
  <c r="AA613" i="6" s="1"/>
  <c r="AB613" i="6" s="1"/>
  <c r="AC613" i="6" s="1"/>
  <c r="AG613" i="6" s="1"/>
  <c r="AD613" i="6"/>
  <c r="AE613" i="6"/>
  <c r="AF613" i="6"/>
  <c r="AH613" i="6"/>
  <c r="AI613" i="6"/>
  <c r="AJ613" i="6"/>
  <c r="X614" i="6"/>
  <c r="Y614" i="6"/>
  <c r="Z614" i="6"/>
  <c r="AD614" i="6"/>
  <c r="AE614" i="6" s="1"/>
  <c r="AF614" i="6"/>
  <c r="AH614" i="6"/>
  <c r="X615" i="6"/>
  <c r="Y615" i="6"/>
  <c r="AD615" i="6" s="1"/>
  <c r="AE615" i="6" s="1"/>
  <c r="Z615" i="6"/>
  <c r="AA615" i="6" s="1"/>
  <c r="AB615" i="6"/>
  <c r="AC615" i="6" s="1"/>
  <c r="AF615" i="6"/>
  <c r="AH615" i="6"/>
  <c r="AJ615" i="6" s="1"/>
  <c r="AI615" i="6"/>
  <c r="X616" i="6"/>
  <c r="AA616" i="6" s="1"/>
  <c r="AB616" i="6" s="1"/>
  <c r="AC616" i="6" s="1"/>
  <c r="Y616" i="6"/>
  <c r="Z616" i="6"/>
  <c r="AD616" i="6"/>
  <c r="AE616" i="6" s="1"/>
  <c r="AF616" i="6"/>
  <c r="AH616" i="6"/>
  <c r="X617" i="6"/>
  <c r="AA617" i="6" s="1"/>
  <c r="AB617" i="6" s="1"/>
  <c r="AC617" i="6" s="1"/>
  <c r="Y617" i="6"/>
  <c r="Z617" i="6"/>
  <c r="AD617" i="6"/>
  <c r="AE617" i="6" s="1"/>
  <c r="AF617" i="6"/>
  <c r="AH617" i="6"/>
  <c r="AI617" i="6" s="1"/>
  <c r="AJ617" i="6"/>
  <c r="AK617" i="6" s="1"/>
  <c r="X618" i="6"/>
  <c r="Y618" i="6"/>
  <c r="AD618" i="6" s="1"/>
  <c r="Z618" i="6"/>
  <c r="AE618" i="6"/>
  <c r="AF618" i="6"/>
  <c r="AH618" i="6"/>
  <c r="AI618" i="6" s="1"/>
  <c r="AJ618" i="6"/>
  <c r="AK618" i="6"/>
  <c r="X619" i="6"/>
  <c r="Y619" i="6"/>
  <c r="Z619" i="6"/>
  <c r="AA619" i="6"/>
  <c r="AB619" i="6" s="1"/>
  <c r="AC619" i="6" s="1"/>
  <c r="AD619" i="6"/>
  <c r="AE619" i="6"/>
  <c r="AF619" i="6"/>
  <c r="AH619" i="6"/>
  <c r="AI619" i="6"/>
  <c r="AJ619" i="6"/>
  <c r="X620" i="6"/>
  <c r="Y620" i="6"/>
  <c r="Z620" i="6"/>
  <c r="AA620" i="6"/>
  <c r="AB620" i="6" s="1"/>
  <c r="AC620" i="6" s="1"/>
  <c r="AD620" i="6"/>
  <c r="AE620" i="6" s="1"/>
  <c r="AF620" i="6"/>
  <c r="AG620" i="6" s="1"/>
  <c r="AK620" i="6" s="1"/>
  <c r="AH620" i="6"/>
  <c r="AI620" i="6"/>
  <c r="AJ620" i="6"/>
  <c r="X621" i="6"/>
  <c r="Y621" i="6"/>
  <c r="Z621" i="6"/>
  <c r="AA621" i="6"/>
  <c r="AB621" i="6" s="1"/>
  <c r="AC621" i="6" s="1"/>
  <c r="AD621" i="6"/>
  <c r="AE621" i="6"/>
  <c r="AF621" i="6"/>
  <c r="AH621" i="6"/>
  <c r="AI621" i="6"/>
  <c r="AJ621" i="6"/>
  <c r="X622" i="6"/>
  <c r="Y622" i="6"/>
  <c r="AD622" i="6" s="1"/>
  <c r="AE622" i="6" s="1"/>
  <c r="Z622" i="6"/>
  <c r="AA622" i="6" s="1"/>
  <c r="AB622" i="6" s="1"/>
  <c r="AC622" i="6" s="1"/>
  <c r="AF622" i="6"/>
  <c r="AH622" i="6"/>
  <c r="AI622" i="6" s="1"/>
  <c r="AJ622" i="6"/>
  <c r="X623" i="6"/>
  <c r="AA623" i="6" s="1"/>
  <c r="AB623" i="6" s="1"/>
  <c r="AC623" i="6" s="1"/>
  <c r="AG623" i="6" s="1"/>
  <c r="Y623" i="6"/>
  <c r="Z623" i="6"/>
  <c r="AD623" i="6"/>
  <c r="AE623" i="6"/>
  <c r="AF623" i="6"/>
  <c r="AH623" i="6"/>
  <c r="AI623" i="6"/>
  <c r="AJ623" i="6"/>
  <c r="X624" i="6"/>
  <c r="Y624" i="6"/>
  <c r="AD624" i="6" s="1"/>
  <c r="AE624" i="6" s="1"/>
  <c r="Z624" i="6"/>
  <c r="AF624" i="6"/>
  <c r="AH624" i="6"/>
  <c r="X625" i="6"/>
  <c r="AA625" i="6" s="1"/>
  <c r="AB625" i="6" s="1"/>
  <c r="AC625" i="6" s="1"/>
  <c r="AG625" i="6" s="1"/>
  <c r="AK625" i="6" s="1"/>
  <c r="Y625" i="6"/>
  <c r="Z625" i="6"/>
  <c r="AD625" i="6"/>
  <c r="AE625" i="6"/>
  <c r="AF625" i="6"/>
  <c r="AH625" i="6"/>
  <c r="AI625" i="6" s="1"/>
  <c r="AJ625" i="6"/>
  <c r="X626" i="6"/>
  <c r="Y626" i="6"/>
  <c r="Z626" i="6"/>
  <c r="AD626" i="6"/>
  <c r="AE626" i="6"/>
  <c r="AF626" i="6"/>
  <c r="AH626" i="6"/>
  <c r="AI626" i="6" s="1"/>
  <c r="AJ626" i="6"/>
  <c r="X627" i="6"/>
  <c r="Y627" i="6"/>
  <c r="AD627" i="6" s="1"/>
  <c r="Z627" i="6"/>
  <c r="AA627" i="6"/>
  <c r="AB627" i="6" s="1"/>
  <c r="AC627" i="6" s="1"/>
  <c r="AG627" i="6" s="1"/>
  <c r="AE627" i="6"/>
  <c r="AF627" i="6"/>
  <c r="AH627" i="6"/>
  <c r="AI627" i="6" s="1"/>
  <c r="X628" i="6"/>
  <c r="AA628" i="6" s="1"/>
  <c r="Y628" i="6"/>
  <c r="Z628" i="6"/>
  <c r="AB628" i="6"/>
  <c r="AC628" i="6" s="1"/>
  <c r="AG628" i="6" s="1"/>
  <c r="AK628" i="6" s="1"/>
  <c r="AD628" i="6"/>
  <c r="AE628" i="6" s="1"/>
  <c r="AF628" i="6"/>
  <c r="AH628" i="6"/>
  <c r="AI628" i="6"/>
  <c r="AJ628" i="6"/>
  <c r="X629" i="6"/>
  <c r="Y629" i="6"/>
  <c r="Z629" i="6"/>
  <c r="AD629" i="6"/>
  <c r="AE629" i="6"/>
  <c r="AF629" i="6"/>
  <c r="AH629" i="6"/>
  <c r="AI629" i="6" s="1"/>
  <c r="AJ629" i="6"/>
  <c r="X630" i="6"/>
  <c r="Y630" i="6"/>
  <c r="Z630" i="6"/>
  <c r="AD630" i="6"/>
  <c r="AE630" i="6" s="1"/>
  <c r="AF630" i="6"/>
  <c r="AH630" i="6"/>
  <c r="X631" i="6"/>
  <c r="Y631" i="6"/>
  <c r="Z631" i="6"/>
  <c r="AD631" i="6"/>
  <c r="AE631" i="6"/>
  <c r="AF631" i="6"/>
  <c r="AH631" i="6"/>
  <c r="AJ631" i="6" s="1"/>
  <c r="AI631" i="6"/>
  <c r="X632" i="6"/>
  <c r="Y632" i="6"/>
  <c r="AD632" i="6" s="1"/>
  <c r="AE632" i="6" s="1"/>
  <c r="Z632" i="6"/>
  <c r="AA632" i="6" s="1"/>
  <c r="AB632" i="6" s="1"/>
  <c r="AC632" i="6" s="1"/>
  <c r="AG632" i="6" s="1"/>
  <c r="AF632" i="6"/>
  <c r="AH632" i="6"/>
  <c r="AI632" i="6"/>
  <c r="AJ632" i="6"/>
  <c r="X633" i="6"/>
  <c r="AA633" i="6" s="1"/>
  <c r="AB633" i="6" s="1"/>
  <c r="AC633" i="6" s="1"/>
  <c r="AG633" i="6" s="1"/>
  <c r="Y633" i="6"/>
  <c r="Z633" i="6"/>
  <c r="AD633" i="6"/>
  <c r="AE633" i="6" s="1"/>
  <c r="AF633" i="6"/>
  <c r="AH633" i="6"/>
  <c r="AI633" i="6" s="1"/>
  <c r="AJ633" i="6"/>
  <c r="X634" i="6"/>
  <c r="Y634" i="6"/>
  <c r="AD634" i="6" s="1"/>
  <c r="Z634" i="6"/>
  <c r="AE634" i="6"/>
  <c r="AF634" i="6"/>
  <c r="AH634" i="6"/>
  <c r="AI634" i="6" s="1"/>
  <c r="X635" i="6"/>
  <c r="Y635" i="6"/>
  <c r="Z635" i="6"/>
  <c r="AA635" i="6"/>
  <c r="AB635" i="6" s="1"/>
  <c r="AC635" i="6" s="1"/>
  <c r="AD635" i="6"/>
  <c r="AE635" i="6"/>
  <c r="AF635" i="6"/>
  <c r="AH635" i="6"/>
  <c r="AI635" i="6"/>
  <c r="AJ635" i="6"/>
  <c r="X636" i="6"/>
  <c r="Y636" i="6"/>
  <c r="Z636" i="6"/>
  <c r="AA636" i="6"/>
  <c r="AB636" i="6" s="1"/>
  <c r="AC636" i="6" s="1"/>
  <c r="AD636" i="6"/>
  <c r="AE636" i="6" s="1"/>
  <c r="AF636" i="6"/>
  <c r="AH636" i="6"/>
  <c r="AI636" i="6"/>
  <c r="AJ636" i="6"/>
  <c r="X637" i="6"/>
  <c r="Y637" i="6"/>
  <c r="Z637" i="6"/>
  <c r="AA637" i="6" s="1"/>
  <c r="AB637" i="6" s="1"/>
  <c r="AC637" i="6" s="1"/>
  <c r="AD637" i="6"/>
  <c r="AE637" i="6"/>
  <c r="AF637" i="6"/>
  <c r="AH637" i="6"/>
  <c r="AJ637" i="6" s="1"/>
  <c r="AI637" i="6"/>
  <c r="X638" i="6"/>
  <c r="Y638" i="6"/>
  <c r="Z638" i="6"/>
  <c r="AA638" i="6" s="1"/>
  <c r="AB638" i="6" s="1"/>
  <c r="AC638" i="6" s="1"/>
  <c r="AD638" i="6"/>
  <c r="AE638" i="6"/>
  <c r="AF638" i="6"/>
  <c r="AH638" i="6"/>
  <c r="X639" i="6"/>
  <c r="Y639" i="6"/>
  <c r="AD639" i="6" s="1"/>
  <c r="Z639" i="6"/>
  <c r="AA639" i="6"/>
  <c r="AB639" i="6" s="1"/>
  <c r="AC639" i="6" s="1"/>
  <c r="AE639" i="6"/>
  <c r="AF639" i="6"/>
  <c r="AH639" i="6"/>
  <c r="AI639" i="6"/>
  <c r="AJ639" i="6"/>
  <c r="X640" i="6"/>
  <c r="Y640" i="6"/>
  <c r="Z640" i="6"/>
  <c r="AA640" i="6" s="1"/>
  <c r="AB640" i="6"/>
  <c r="AC640" i="6" s="1"/>
  <c r="AG640" i="6" s="1"/>
  <c r="AD640" i="6"/>
  <c r="AE640" i="6" s="1"/>
  <c r="AF640" i="6"/>
  <c r="AH640" i="6"/>
  <c r="X641" i="6"/>
  <c r="AA641" i="6" s="1"/>
  <c r="AB641" i="6" s="1"/>
  <c r="AC641" i="6" s="1"/>
  <c r="Y641" i="6"/>
  <c r="Z641" i="6"/>
  <c r="AD641" i="6"/>
  <c r="AE641" i="6"/>
  <c r="AF641" i="6"/>
  <c r="AH641" i="6"/>
  <c r="AI641" i="6" s="1"/>
  <c r="AJ641" i="6"/>
  <c r="X642" i="6"/>
  <c r="Y642" i="6"/>
  <c r="Z642" i="6"/>
  <c r="AA642" i="6" s="1"/>
  <c r="AB642" i="6" s="1"/>
  <c r="AC642" i="6" s="1"/>
  <c r="AD642" i="6"/>
  <c r="AE642" i="6"/>
  <c r="AF642" i="6"/>
  <c r="AH642" i="6"/>
  <c r="AI642" i="6" s="1"/>
  <c r="AJ642" i="6"/>
  <c r="X643" i="6"/>
  <c r="Y643" i="6"/>
  <c r="AD643" i="6" s="1"/>
  <c r="AE643" i="6" s="1"/>
  <c r="Z643" i="6"/>
  <c r="AA643" i="6" s="1"/>
  <c r="AB643" i="6" s="1"/>
  <c r="AC643" i="6" s="1"/>
  <c r="AF643" i="6"/>
  <c r="AH643" i="6"/>
  <c r="AI643" i="6" s="1"/>
  <c r="X644" i="6"/>
  <c r="AA644" i="6" s="1"/>
  <c r="AB644" i="6" s="1"/>
  <c r="AC644" i="6" s="1"/>
  <c r="Y644" i="6"/>
  <c r="Z644" i="6"/>
  <c r="AD644" i="6"/>
  <c r="AE644" i="6" s="1"/>
  <c r="AF644" i="6"/>
  <c r="AH644" i="6"/>
  <c r="AI644" i="6"/>
  <c r="AJ644" i="6"/>
  <c r="X645" i="6"/>
  <c r="Y645" i="6"/>
  <c r="Z645" i="6"/>
  <c r="AA645" i="6"/>
  <c r="AB645" i="6" s="1"/>
  <c r="AC645" i="6" s="1"/>
  <c r="AD645" i="6"/>
  <c r="AE645" i="6"/>
  <c r="AF645" i="6"/>
  <c r="AH645" i="6"/>
  <c r="AI645" i="6" s="1"/>
  <c r="AJ645" i="6"/>
  <c r="X646" i="6"/>
  <c r="Y646" i="6"/>
  <c r="AD646" i="6" s="1"/>
  <c r="AE646" i="6" s="1"/>
  <c r="Z646" i="6"/>
  <c r="AF646" i="6"/>
  <c r="AH646" i="6"/>
  <c r="X647" i="6"/>
  <c r="Y647" i="6"/>
  <c r="Z647" i="6"/>
  <c r="AD647" i="6"/>
  <c r="AE647" i="6" s="1"/>
  <c r="AF647" i="6"/>
  <c r="AH647" i="6"/>
  <c r="X648" i="6"/>
  <c r="Y648" i="6"/>
  <c r="Z648" i="6"/>
  <c r="AA648" i="6" s="1"/>
  <c r="AB648" i="6" s="1"/>
  <c r="AC648" i="6" s="1"/>
  <c r="AD648" i="6"/>
  <c r="AE648" i="6" s="1"/>
  <c r="AF648" i="6"/>
  <c r="AH648" i="6"/>
  <c r="AI648" i="6"/>
  <c r="AJ648" i="6"/>
  <c r="X649" i="6"/>
  <c r="Y649" i="6"/>
  <c r="Z649" i="6"/>
  <c r="AA649" i="6"/>
  <c r="AB649" i="6" s="1"/>
  <c r="AC649" i="6" s="1"/>
  <c r="AG649" i="6" s="1"/>
  <c r="AD649" i="6"/>
  <c r="AE649" i="6" s="1"/>
  <c r="AF649" i="6"/>
  <c r="AH649" i="6"/>
  <c r="AI649" i="6" s="1"/>
  <c r="X650" i="6"/>
  <c r="Y650" i="6"/>
  <c r="AD650" i="6" s="1"/>
  <c r="Z650" i="6"/>
  <c r="AE650" i="6"/>
  <c r="AF650" i="6"/>
  <c r="AH650" i="6"/>
  <c r="AI650" i="6" s="1"/>
  <c r="AJ650" i="6"/>
  <c r="X651" i="6"/>
  <c r="Y651" i="6"/>
  <c r="Z651" i="6"/>
  <c r="AA651" i="6" s="1"/>
  <c r="AB651" i="6" s="1"/>
  <c r="AC651" i="6" s="1"/>
  <c r="AD651" i="6"/>
  <c r="AE651" i="6" s="1"/>
  <c r="AF651" i="6"/>
  <c r="AH651" i="6"/>
  <c r="AI651" i="6"/>
  <c r="AJ651" i="6"/>
  <c r="X652" i="6"/>
  <c r="Y652" i="6"/>
  <c r="AD652" i="6" s="1"/>
  <c r="AE652" i="6" s="1"/>
  <c r="Z652" i="6"/>
  <c r="AA652" i="6" s="1"/>
  <c r="AB652" i="6" s="1"/>
  <c r="AC652" i="6" s="1"/>
  <c r="AG652" i="6" s="1"/>
  <c r="AF652" i="6"/>
  <c r="AH652" i="6"/>
  <c r="AI652" i="6" s="1"/>
  <c r="AJ652" i="6"/>
  <c r="X653" i="6"/>
  <c r="Y653" i="6"/>
  <c r="Z653" i="6"/>
  <c r="AA653" i="6"/>
  <c r="AB653" i="6"/>
  <c r="AC653" i="6" s="1"/>
  <c r="AD653" i="6"/>
  <c r="AE653" i="6" s="1"/>
  <c r="AF653" i="6"/>
  <c r="AH653" i="6"/>
  <c r="AI653" i="6"/>
  <c r="AJ653" i="6"/>
  <c r="X654" i="6"/>
  <c r="Y654" i="6"/>
  <c r="AD654" i="6" s="1"/>
  <c r="AE654" i="6" s="1"/>
  <c r="Z654" i="6"/>
  <c r="AA654" i="6" s="1"/>
  <c r="AB654" i="6" s="1"/>
  <c r="AC654" i="6" s="1"/>
  <c r="AF654" i="6"/>
  <c r="AH654" i="6"/>
  <c r="AI654" i="6" s="1"/>
  <c r="AJ654" i="6"/>
  <c r="X655" i="6"/>
  <c r="Y655" i="6"/>
  <c r="Z655" i="6"/>
  <c r="AA655" i="6" s="1"/>
  <c r="AB655" i="6" s="1"/>
  <c r="AC655" i="6" s="1"/>
  <c r="AG655" i="6" s="1"/>
  <c r="AD655" i="6"/>
  <c r="AE655" i="6"/>
  <c r="AF655" i="6"/>
  <c r="AH655" i="6"/>
  <c r="AI655" i="6"/>
  <c r="AJ655" i="6"/>
  <c r="X656" i="6"/>
  <c r="Y656" i="6"/>
  <c r="AD656" i="6" s="1"/>
  <c r="AE656" i="6" s="1"/>
  <c r="Z656" i="6"/>
  <c r="AA656" i="6" s="1"/>
  <c r="AB656" i="6"/>
  <c r="AC656" i="6" s="1"/>
  <c r="AF656" i="6"/>
  <c r="AH656" i="6"/>
  <c r="AJ656" i="6" s="1"/>
  <c r="AI656" i="6"/>
  <c r="X657" i="6"/>
  <c r="Y657" i="6"/>
  <c r="Z657" i="6"/>
  <c r="AA657" i="6"/>
  <c r="AB657" i="6"/>
  <c r="AC657" i="6" s="1"/>
  <c r="AD657" i="6"/>
  <c r="AE657" i="6"/>
  <c r="AF657" i="6"/>
  <c r="AH657" i="6"/>
  <c r="AI657" i="6" s="1"/>
  <c r="AJ657" i="6"/>
  <c r="AK657" i="6"/>
  <c r="X658" i="6"/>
  <c r="Y658" i="6"/>
  <c r="Z658" i="6"/>
  <c r="AD658" i="6"/>
  <c r="AE658" i="6"/>
  <c r="AF658" i="6"/>
  <c r="AH658" i="6"/>
  <c r="AI658" i="6" s="1"/>
  <c r="AJ658" i="6"/>
  <c r="AK658" i="6"/>
  <c r="X659" i="6"/>
  <c r="Y659" i="6"/>
  <c r="AD659" i="6" s="1"/>
  <c r="Z659" i="6"/>
  <c r="AA659" i="6"/>
  <c r="AB659" i="6" s="1"/>
  <c r="AC659" i="6" s="1"/>
  <c r="AG659" i="6" s="1"/>
  <c r="AE659" i="6"/>
  <c r="AF659" i="6"/>
  <c r="AH659" i="6"/>
  <c r="AI659" i="6" s="1"/>
  <c r="X660" i="6"/>
  <c r="Y660" i="6"/>
  <c r="Z660" i="6"/>
  <c r="AD660" i="6"/>
  <c r="AE660" i="6" s="1"/>
  <c r="AF660" i="6"/>
  <c r="AH660" i="6"/>
  <c r="AI660" i="6"/>
  <c r="AJ660" i="6"/>
  <c r="X661" i="6"/>
  <c r="Y661" i="6"/>
  <c r="Z661" i="6"/>
  <c r="AA661" i="6"/>
  <c r="AB661" i="6" s="1"/>
  <c r="AC661" i="6" s="1"/>
  <c r="AD661" i="6"/>
  <c r="AE661" i="6" s="1"/>
  <c r="AF661" i="6"/>
  <c r="AH661" i="6"/>
  <c r="AI661" i="6" s="1"/>
  <c r="AJ661" i="6"/>
  <c r="X662" i="6"/>
  <c r="Y662" i="6"/>
  <c r="AD662" i="6" s="1"/>
  <c r="AE662" i="6" s="1"/>
  <c r="Z662" i="6"/>
  <c r="AA662" i="6" s="1"/>
  <c r="AB662" i="6" s="1"/>
  <c r="AC662" i="6" s="1"/>
  <c r="AF662" i="6"/>
  <c r="AH662" i="6"/>
  <c r="X663" i="6"/>
  <c r="Y663" i="6"/>
  <c r="Z663" i="6"/>
  <c r="AD663" i="6"/>
  <c r="AE663" i="6" s="1"/>
  <c r="AF663" i="6"/>
  <c r="AH663" i="6"/>
  <c r="X664" i="6"/>
  <c r="Y664" i="6"/>
  <c r="Z664" i="6"/>
  <c r="AA664" i="6" s="1"/>
  <c r="AB664" i="6" s="1"/>
  <c r="AC664" i="6"/>
  <c r="AG664" i="6" s="1"/>
  <c r="AD664" i="6"/>
  <c r="AE664" i="6" s="1"/>
  <c r="AF664" i="6"/>
  <c r="AH664" i="6"/>
  <c r="AI664" i="6"/>
  <c r="AJ664" i="6"/>
  <c r="X665" i="6"/>
  <c r="AA665" i="6" s="1"/>
  <c r="AB665" i="6" s="1"/>
  <c r="AC665" i="6" s="1"/>
  <c r="Y665" i="6"/>
  <c r="Z665" i="6"/>
  <c r="AD665" i="6"/>
  <c r="AE665" i="6"/>
  <c r="AF665" i="6"/>
  <c r="AH665" i="6"/>
  <c r="X666" i="6"/>
  <c r="Y666" i="6"/>
  <c r="AD666" i="6" s="1"/>
  <c r="Z666" i="6"/>
  <c r="AE666" i="6"/>
  <c r="AF666" i="6"/>
  <c r="AH666" i="6"/>
  <c r="X667" i="6"/>
  <c r="Y667" i="6"/>
  <c r="Z667" i="6"/>
  <c r="AA667" i="6"/>
  <c r="AB667" i="6" s="1"/>
  <c r="AC667" i="6" s="1"/>
  <c r="AD667" i="6"/>
  <c r="AE667" i="6"/>
  <c r="AF667" i="6"/>
  <c r="AH667" i="6"/>
  <c r="AI667" i="6"/>
  <c r="AJ667" i="6"/>
  <c r="X668" i="6"/>
  <c r="Y668" i="6"/>
  <c r="AD668" i="6" s="1"/>
  <c r="AE668" i="6" s="1"/>
  <c r="Z668" i="6"/>
  <c r="AA668" i="6"/>
  <c r="AB668" i="6" s="1"/>
  <c r="AC668" i="6" s="1"/>
  <c r="AG668" i="6" s="1"/>
  <c r="AK668" i="6" s="1"/>
  <c r="AF668" i="6"/>
  <c r="AH668" i="6"/>
  <c r="AI668" i="6"/>
  <c r="AJ668" i="6"/>
  <c r="X669" i="6"/>
  <c r="Y669" i="6"/>
  <c r="Z669" i="6"/>
  <c r="AA669" i="6"/>
  <c r="AB669" i="6" s="1"/>
  <c r="AC669" i="6" s="1"/>
  <c r="AG669" i="6" s="1"/>
  <c r="AD669" i="6"/>
  <c r="AE669" i="6" s="1"/>
  <c r="AF669" i="6"/>
  <c r="AH669" i="6"/>
  <c r="AI669" i="6"/>
  <c r="AJ669" i="6"/>
  <c r="X670" i="6"/>
  <c r="Y670" i="6"/>
  <c r="Z670" i="6"/>
  <c r="AA670" i="6" s="1"/>
  <c r="AB670" i="6" s="1"/>
  <c r="AC670" i="6" s="1"/>
  <c r="AG670" i="6" s="1"/>
  <c r="AD670" i="6"/>
  <c r="AE670" i="6" s="1"/>
  <c r="AF670" i="6"/>
  <c r="AH670" i="6"/>
  <c r="AI670" i="6" s="1"/>
  <c r="AJ670" i="6"/>
  <c r="X671" i="6"/>
  <c r="Y671" i="6"/>
  <c r="AD671" i="6" s="1"/>
  <c r="AE671" i="6" s="1"/>
  <c r="Z671" i="6"/>
  <c r="AA671" i="6" s="1"/>
  <c r="AB671" i="6" s="1"/>
  <c r="AC671" i="6" s="1"/>
  <c r="AF671" i="6"/>
  <c r="AH671" i="6"/>
  <c r="AJ671" i="6" s="1"/>
  <c r="AI671" i="6"/>
  <c r="X672" i="6"/>
  <c r="Y672" i="6"/>
  <c r="Z672" i="6"/>
  <c r="AD672" i="6"/>
  <c r="AE672" i="6" s="1"/>
  <c r="AF672" i="6"/>
  <c r="AH672" i="6"/>
  <c r="X673" i="6"/>
  <c r="Y673" i="6"/>
  <c r="Z673" i="6"/>
  <c r="AA673" i="6"/>
  <c r="AB673" i="6" s="1"/>
  <c r="AC673" i="6" s="1"/>
  <c r="AD673" i="6"/>
  <c r="AE673" i="6" s="1"/>
  <c r="AF673" i="6"/>
  <c r="AH673" i="6"/>
  <c r="AI673" i="6"/>
  <c r="AJ673" i="6"/>
  <c r="X674" i="6"/>
  <c r="Y674" i="6"/>
  <c r="AD674" i="6" s="1"/>
  <c r="AE674" i="6" s="1"/>
  <c r="Z674" i="6"/>
  <c r="AA674" i="6" s="1"/>
  <c r="AB674" i="6" s="1"/>
  <c r="AC674" i="6" s="1"/>
  <c r="AF674" i="6"/>
  <c r="AH674" i="6"/>
  <c r="AI674" i="6" s="1"/>
  <c r="X675" i="6"/>
  <c r="Y675" i="6"/>
  <c r="Z675" i="6"/>
  <c r="AA675" i="6" s="1"/>
  <c r="AD675" i="6"/>
  <c r="AE675" i="6" s="1"/>
  <c r="AF675" i="6"/>
  <c r="AH675" i="6"/>
  <c r="AI675" i="6"/>
  <c r="AJ675" i="6"/>
  <c r="X676" i="6"/>
  <c r="Y676" i="6"/>
  <c r="AD676" i="6" s="1"/>
  <c r="AE676" i="6" s="1"/>
  <c r="Z676" i="6"/>
  <c r="AA676" i="6" s="1"/>
  <c r="AB676" i="6" s="1"/>
  <c r="AC676" i="6" s="1"/>
  <c r="AG676" i="6" s="1"/>
  <c r="AF676" i="6"/>
  <c r="AH676" i="6"/>
  <c r="AI676" i="6"/>
  <c r="AJ676" i="6"/>
  <c r="X677" i="6"/>
  <c r="Y677" i="6"/>
  <c r="Z677" i="6"/>
  <c r="AA677" i="6" s="1"/>
  <c r="AB677" i="6" s="1"/>
  <c r="AC677" i="6" s="1"/>
  <c r="AD677" i="6"/>
  <c r="AE677" i="6"/>
  <c r="AF677" i="6"/>
  <c r="AH677" i="6"/>
  <c r="AJ677" i="6" s="1"/>
  <c r="AI677" i="6"/>
  <c r="X678" i="6"/>
  <c r="Y678" i="6"/>
  <c r="AD678" i="6" s="1"/>
  <c r="AE678" i="6" s="1"/>
  <c r="Z678" i="6"/>
  <c r="AA678" i="6" s="1"/>
  <c r="AF678" i="6"/>
  <c r="AH678" i="6"/>
  <c r="AI678" i="6" s="1"/>
  <c r="AJ678" i="6"/>
  <c r="X679" i="6"/>
  <c r="AA679" i="6" s="1"/>
  <c r="AB679" i="6" s="1"/>
  <c r="AC679" i="6" s="1"/>
  <c r="AG679" i="6" s="1"/>
  <c r="Y679" i="6"/>
  <c r="Z679" i="6"/>
  <c r="AD679" i="6"/>
  <c r="AE679" i="6" s="1"/>
  <c r="AF679" i="6"/>
  <c r="AH679" i="6"/>
  <c r="X680" i="6"/>
  <c r="Y680" i="6"/>
  <c r="AD680" i="6" s="1"/>
  <c r="AE680" i="6" s="1"/>
  <c r="Z680" i="6"/>
  <c r="AA680" i="6"/>
  <c r="AB680" i="6" s="1"/>
  <c r="AC680" i="6" s="1"/>
  <c r="AG680" i="6" s="1"/>
  <c r="AK680" i="6" s="1"/>
  <c r="AF680" i="6"/>
  <c r="AH680" i="6"/>
  <c r="AI680" i="6"/>
  <c r="AJ680" i="6"/>
  <c r="X681" i="6"/>
  <c r="Y681" i="6"/>
  <c r="Z681" i="6"/>
  <c r="AD681" i="6"/>
  <c r="AE681" i="6" s="1"/>
  <c r="AF681" i="6"/>
  <c r="AH681" i="6"/>
  <c r="AI681" i="6"/>
  <c r="AJ681" i="6"/>
  <c r="X682" i="6"/>
  <c r="Y682" i="6"/>
  <c r="Z682" i="6"/>
  <c r="AA682" i="6" s="1"/>
  <c r="AB682" i="6" s="1"/>
  <c r="AC682" i="6" s="1"/>
  <c r="AG682" i="6" s="1"/>
  <c r="AD682" i="6"/>
  <c r="AE682" i="6" s="1"/>
  <c r="AF682" i="6"/>
  <c r="AH682" i="6"/>
  <c r="AI682" i="6" s="1"/>
  <c r="AJ682" i="6"/>
  <c r="X683" i="6"/>
  <c r="Y683" i="6"/>
  <c r="AD683" i="6" s="1"/>
  <c r="Z683" i="6"/>
  <c r="AA683" i="6" s="1"/>
  <c r="AB683" i="6" s="1"/>
  <c r="AC683" i="6" s="1"/>
  <c r="AE683" i="6"/>
  <c r="AF683" i="6"/>
  <c r="AH683" i="6"/>
  <c r="X684" i="6"/>
  <c r="Y684" i="6"/>
  <c r="Z684" i="6"/>
  <c r="AA684" i="6"/>
  <c r="AB684" i="6" s="1"/>
  <c r="AC684" i="6" s="1"/>
  <c r="AD684" i="6"/>
  <c r="AE684" i="6" s="1"/>
  <c r="AF684" i="6"/>
  <c r="AH684" i="6"/>
  <c r="AI684" i="6"/>
  <c r="AJ684" i="6"/>
  <c r="X685" i="6"/>
  <c r="Y685" i="6"/>
  <c r="Z685" i="6"/>
  <c r="AA685" i="6" s="1"/>
  <c r="AB685" i="6" s="1"/>
  <c r="AC685" i="6" s="1"/>
  <c r="AD685" i="6"/>
  <c r="AE685" i="6" s="1"/>
  <c r="AF685" i="6"/>
  <c r="AH685" i="6"/>
  <c r="AI685" i="6" s="1"/>
  <c r="AJ685" i="6"/>
  <c r="X686" i="6"/>
  <c r="Y686" i="6"/>
  <c r="Z686" i="6"/>
  <c r="AD686" i="6"/>
  <c r="AE686" i="6" s="1"/>
  <c r="AF686" i="6"/>
  <c r="AH686" i="6"/>
  <c r="X687" i="6"/>
  <c r="Y687" i="6"/>
  <c r="AD687" i="6" s="1"/>
  <c r="AE687" i="6" s="1"/>
  <c r="Z687" i="6"/>
  <c r="AA687" i="6"/>
  <c r="AB687" i="6" s="1"/>
  <c r="AC687" i="6" s="1"/>
  <c r="AF687" i="6"/>
  <c r="AH687" i="6"/>
  <c r="AI687" i="6"/>
  <c r="AJ687" i="6"/>
  <c r="X688" i="6"/>
  <c r="AA688" i="6" s="1"/>
  <c r="AB688" i="6" s="1"/>
  <c r="AC688" i="6" s="1"/>
  <c r="Y688" i="6"/>
  <c r="Z688" i="6"/>
  <c r="AD688" i="6"/>
  <c r="AE688" i="6" s="1"/>
  <c r="AF688" i="6"/>
  <c r="AH688" i="6"/>
  <c r="AI688" i="6" s="1"/>
  <c r="AJ688" i="6"/>
  <c r="X689" i="6"/>
  <c r="Y689" i="6"/>
  <c r="Z689" i="6"/>
  <c r="AA689" i="6"/>
  <c r="AB689" i="6" s="1"/>
  <c r="AC689" i="6" s="1"/>
  <c r="AD689" i="6"/>
  <c r="AE689" i="6" s="1"/>
  <c r="AF689" i="6"/>
  <c r="AH689" i="6"/>
  <c r="AI689" i="6"/>
  <c r="AJ689" i="6"/>
  <c r="X690" i="6"/>
  <c r="Y690" i="6"/>
  <c r="AD690" i="6" s="1"/>
  <c r="Z690" i="6"/>
  <c r="AA690" i="6" s="1"/>
  <c r="AB690" i="6" s="1"/>
  <c r="AC690" i="6" s="1"/>
  <c r="AE690" i="6"/>
  <c r="AF690" i="6"/>
  <c r="AH690" i="6"/>
  <c r="AI690" i="6" s="1"/>
  <c r="X691" i="6"/>
  <c r="Y691" i="6"/>
  <c r="Z691" i="6"/>
  <c r="AA691" i="6"/>
  <c r="AB691" i="6" s="1"/>
  <c r="AC691" i="6" s="1"/>
  <c r="AD691" i="6"/>
  <c r="AE691" i="6"/>
  <c r="AF691" i="6"/>
  <c r="AH691" i="6"/>
  <c r="AI691" i="6"/>
  <c r="AJ691" i="6"/>
  <c r="X692" i="6"/>
  <c r="Y692" i="6"/>
  <c r="AD692" i="6" s="1"/>
  <c r="AE692" i="6" s="1"/>
  <c r="Z692" i="6"/>
  <c r="AA692" i="6" s="1"/>
  <c r="AB692" i="6" s="1"/>
  <c r="AC692" i="6" s="1"/>
  <c r="AG692" i="6" s="1"/>
  <c r="AF692" i="6"/>
  <c r="AH692" i="6"/>
  <c r="AI692" i="6" s="1"/>
  <c r="AJ692" i="6"/>
  <c r="X693" i="6"/>
  <c r="Y693" i="6"/>
  <c r="Z693" i="6"/>
  <c r="AD693" i="6"/>
  <c r="AE693" i="6" s="1"/>
  <c r="AF693" i="6"/>
  <c r="AH693" i="6"/>
  <c r="X694" i="6"/>
  <c r="Y694" i="6"/>
  <c r="AD694" i="6" s="1"/>
  <c r="AE694" i="6" s="1"/>
  <c r="Z694" i="6"/>
  <c r="AA694" i="6" s="1"/>
  <c r="AB694" i="6"/>
  <c r="AC694" i="6" s="1"/>
  <c r="AG694" i="6" s="1"/>
  <c r="AF694" i="6"/>
  <c r="AH694" i="6"/>
  <c r="AI694" i="6" s="1"/>
  <c r="AJ694" i="6"/>
  <c r="AK694" i="6" s="1"/>
  <c r="X695" i="6"/>
  <c r="AA695" i="6" s="1"/>
  <c r="AB695" i="6" s="1"/>
  <c r="AC695" i="6" s="1"/>
  <c r="Y695" i="6"/>
  <c r="AD695" i="6" s="1"/>
  <c r="AE695" i="6" s="1"/>
  <c r="Z695" i="6"/>
  <c r="AF695" i="6"/>
  <c r="AH695" i="6"/>
  <c r="AI695" i="6" s="1"/>
  <c r="X696" i="6"/>
  <c r="Y696" i="6"/>
  <c r="AD696" i="6" s="1"/>
  <c r="AE696" i="6" s="1"/>
  <c r="Z696" i="6"/>
  <c r="AA696" i="6"/>
  <c r="AB696" i="6"/>
  <c r="AC696" i="6" s="1"/>
  <c r="AF696" i="6"/>
  <c r="AH696" i="6"/>
  <c r="AI696" i="6"/>
  <c r="AJ696" i="6"/>
  <c r="X697" i="6"/>
  <c r="Y697" i="6"/>
  <c r="Z697" i="6"/>
  <c r="AA697" i="6" s="1"/>
  <c r="AB697" i="6" s="1"/>
  <c r="AC697" i="6" s="1"/>
  <c r="AD697" i="6"/>
  <c r="AE697" i="6"/>
  <c r="AF697" i="6"/>
  <c r="AH697" i="6"/>
  <c r="AI697" i="6"/>
  <c r="AJ697" i="6"/>
  <c r="X698" i="6"/>
  <c r="Y698" i="6"/>
  <c r="Z698" i="6"/>
  <c r="AA698" i="6" s="1"/>
  <c r="AB698" i="6"/>
  <c r="AC698" i="6" s="1"/>
  <c r="AD698" i="6"/>
  <c r="AE698" i="6" s="1"/>
  <c r="AF698" i="6"/>
  <c r="AH698" i="6"/>
  <c r="AI698" i="6" s="1"/>
  <c r="AJ698" i="6"/>
  <c r="X699" i="6"/>
  <c r="Y699" i="6"/>
  <c r="AD699" i="6" s="1"/>
  <c r="AE699" i="6" s="1"/>
  <c r="Z699" i="6"/>
  <c r="AA699" i="6" s="1"/>
  <c r="AB699" i="6" s="1"/>
  <c r="AC699" i="6" s="1"/>
  <c r="AF699" i="6"/>
  <c r="AH699" i="6"/>
  <c r="AI699" i="6"/>
  <c r="AJ699" i="6"/>
  <c r="X700" i="6"/>
  <c r="AA700" i="6" s="1"/>
  <c r="AB700" i="6" s="1"/>
  <c r="AC700" i="6" s="1"/>
  <c r="Y700" i="6"/>
  <c r="Z700" i="6"/>
  <c r="AD700" i="6"/>
  <c r="AE700" i="6" s="1"/>
  <c r="AF700" i="6"/>
  <c r="AH700" i="6"/>
  <c r="X701" i="6"/>
  <c r="Y701" i="6"/>
  <c r="Z701" i="6"/>
  <c r="AD701" i="6"/>
  <c r="AE701" i="6" s="1"/>
  <c r="AF701" i="6"/>
  <c r="AH701" i="6"/>
  <c r="AJ701" i="6" s="1"/>
  <c r="AI701" i="6"/>
  <c r="X702" i="6"/>
  <c r="Y702" i="6"/>
  <c r="Z702" i="6"/>
  <c r="AD702" i="6"/>
  <c r="AE702" i="6"/>
  <c r="AF702" i="6"/>
  <c r="AH702" i="6"/>
  <c r="X703" i="6"/>
  <c r="Y703" i="6"/>
  <c r="Z703" i="6"/>
  <c r="AA703" i="6"/>
  <c r="AB703" i="6" s="1"/>
  <c r="AC703" i="6" s="1"/>
  <c r="AD703" i="6"/>
  <c r="AE703" i="6" s="1"/>
  <c r="AF703" i="6"/>
  <c r="AH703" i="6"/>
  <c r="AI703" i="6"/>
  <c r="AJ703" i="6"/>
  <c r="X704" i="6"/>
  <c r="Y704" i="6"/>
  <c r="AD704" i="6" s="1"/>
  <c r="AE704" i="6" s="1"/>
  <c r="Z704" i="6"/>
  <c r="AA704" i="6"/>
  <c r="AB704" i="6" s="1"/>
  <c r="AC704" i="6" s="1"/>
  <c r="AF704" i="6"/>
  <c r="AH704" i="6"/>
  <c r="AI704" i="6" s="1"/>
  <c r="X705" i="6"/>
  <c r="Y705" i="6"/>
  <c r="Z705" i="6"/>
  <c r="AA705" i="6"/>
  <c r="AB705" i="6" s="1"/>
  <c r="AC705" i="6" s="1"/>
  <c r="AD705" i="6"/>
  <c r="AE705" i="6" s="1"/>
  <c r="AF705" i="6"/>
  <c r="AH705" i="6"/>
  <c r="AI705" i="6"/>
  <c r="AJ705" i="6"/>
  <c r="X706" i="6"/>
  <c r="Y706" i="6"/>
  <c r="AD706" i="6" s="1"/>
  <c r="Z706" i="6"/>
  <c r="AA706" i="6" s="1"/>
  <c r="AB706" i="6" s="1"/>
  <c r="AC706" i="6" s="1"/>
  <c r="AG706" i="6" s="1"/>
  <c r="AE706" i="6"/>
  <c r="AF706" i="6"/>
  <c r="AH706" i="6"/>
  <c r="AI706" i="6" s="1"/>
  <c r="AJ706" i="6"/>
  <c r="X707" i="6"/>
  <c r="Y707" i="6"/>
  <c r="Z707" i="6"/>
  <c r="AA707" i="6"/>
  <c r="AB707" i="6" s="1"/>
  <c r="AC707" i="6" s="1"/>
  <c r="AD707" i="6"/>
  <c r="AE707" i="6" s="1"/>
  <c r="AF707" i="6"/>
  <c r="AH707" i="6"/>
  <c r="X708" i="6"/>
  <c r="Y708" i="6"/>
  <c r="AD708" i="6" s="1"/>
  <c r="AE708" i="6" s="1"/>
  <c r="Z708" i="6"/>
  <c r="AA708" i="6" s="1"/>
  <c r="AB708" i="6" s="1"/>
  <c r="AC708" i="6" s="1"/>
  <c r="AG708" i="6" s="1"/>
  <c r="AF708" i="6"/>
  <c r="AH708" i="6"/>
  <c r="AI708" i="6"/>
  <c r="AJ708" i="6"/>
  <c r="X709" i="6"/>
  <c r="Y709" i="6"/>
  <c r="Z709" i="6"/>
  <c r="AD709" i="6"/>
  <c r="AE709" i="6"/>
  <c r="AF709" i="6"/>
  <c r="AH709" i="6"/>
  <c r="X710" i="6"/>
  <c r="Y710" i="6"/>
  <c r="AD710" i="6" s="1"/>
  <c r="AE710" i="6" s="1"/>
  <c r="Z710" i="6"/>
  <c r="AA710" i="6" s="1"/>
  <c r="AB710" i="6"/>
  <c r="AC710" i="6" s="1"/>
  <c r="AF710" i="6"/>
  <c r="AH710" i="6"/>
  <c r="AI710" i="6" s="1"/>
  <c r="AJ710" i="6"/>
  <c r="X711" i="6"/>
  <c r="Y711" i="6"/>
  <c r="AD711" i="6" s="1"/>
  <c r="Z711" i="6"/>
  <c r="AA711" i="6"/>
  <c r="AB711" i="6" s="1"/>
  <c r="AC711" i="6" s="1"/>
  <c r="AE711" i="6"/>
  <c r="AF711" i="6"/>
  <c r="AH711" i="6"/>
  <c r="X712" i="6"/>
  <c r="Y712" i="6"/>
  <c r="AD712" i="6" s="1"/>
  <c r="AE712" i="6" s="1"/>
  <c r="Z712" i="6"/>
  <c r="AA712" i="6"/>
  <c r="AB712" i="6" s="1"/>
  <c r="AC712" i="6" s="1"/>
  <c r="AF712" i="6"/>
  <c r="AH712" i="6"/>
  <c r="X713" i="6"/>
  <c r="Y713" i="6"/>
  <c r="Z713" i="6"/>
  <c r="AA713" i="6" s="1"/>
  <c r="AB713" i="6"/>
  <c r="AC713" i="6" s="1"/>
  <c r="AD713" i="6"/>
  <c r="AE713" i="6"/>
  <c r="AF713" i="6"/>
  <c r="AH713" i="6"/>
  <c r="AI713" i="6"/>
  <c r="AJ713" i="6"/>
  <c r="X714" i="6"/>
  <c r="Y714" i="6"/>
  <c r="Z714" i="6"/>
  <c r="AA714" i="6" s="1"/>
  <c r="AB714" i="6" s="1"/>
  <c r="AC714" i="6" s="1"/>
  <c r="AD714" i="6"/>
  <c r="AE714" i="6"/>
  <c r="AF714" i="6"/>
  <c r="AH714" i="6"/>
  <c r="AI714" i="6" s="1"/>
  <c r="AJ714" i="6"/>
  <c r="X715" i="6"/>
  <c r="Y715" i="6"/>
  <c r="AD715" i="6" s="1"/>
  <c r="AE715" i="6" s="1"/>
  <c r="Z715" i="6"/>
  <c r="AA715" i="6" s="1"/>
  <c r="AB715" i="6" s="1"/>
  <c r="AC715" i="6" s="1"/>
  <c r="AF715" i="6"/>
  <c r="AH715" i="6"/>
  <c r="AI715" i="6"/>
  <c r="AJ715" i="6"/>
  <c r="X716" i="6"/>
  <c r="AA716" i="6" s="1"/>
  <c r="AB716" i="6" s="1"/>
  <c r="AC716" i="6" s="1"/>
  <c r="Y716" i="6"/>
  <c r="AD716" i="6" s="1"/>
  <c r="AE716" i="6" s="1"/>
  <c r="Z716" i="6"/>
  <c r="AF716" i="6"/>
  <c r="AH716" i="6"/>
  <c r="AJ716" i="6" s="1"/>
  <c r="AI716" i="6"/>
  <c r="X717" i="6"/>
  <c r="Y717" i="6"/>
  <c r="Z717" i="6"/>
  <c r="AA717" i="6"/>
  <c r="AB717" i="6" s="1"/>
  <c r="AC717" i="6" s="1"/>
  <c r="AD717" i="6"/>
  <c r="AE717" i="6" s="1"/>
  <c r="AF717" i="6"/>
  <c r="AH717" i="6"/>
  <c r="AI717" i="6"/>
  <c r="AJ717" i="6"/>
  <c r="X718" i="6"/>
  <c r="Y718" i="6"/>
  <c r="Z718" i="6"/>
  <c r="AD718" i="6"/>
  <c r="AE718" i="6"/>
  <c r="AF718" i="6"/>
  <c r="AH718" i="6"/>
  <c r="X719" i="6"/>
  <c r="Y719" i="6"/>
  <c r="Z719" i="6"/>
  <c r="AA719" i="6" s="1"/>
  <c r="AB719" i="6" s="1"/>
  <c r="AC719" i="6" s="1"/>
  <c r="AG719" i="6" s="1"/>
  <c r="AD719" i="6"/>
  <c r="AE719" i="6" s="1"/>
  <c r="AF719" i="6"/>
  <c r="AH719" i="6"/>
  <c r="AI719" i="6"/>
  <c r="AJ719" i="6"/>
  <c r="X720" i="6"/>
  <c r="AA720" i="6" s="1"/>
  <c r="AB720" i="6" s="1"/>
  <c r="AC720" i="6" s="1"/>
  <c r="AG720" i="6" s="1"/>
  <c r="Y720" i="6"/>
  <c r="AD720" i="6" s="1"/>
  <c r="AE720" i="6" s="1"/>
  <c r="Z720" i="6"/>
  <c r="AF720" i="6"/>
  <c r="AH720" i="6"/>
  <c r="AI720" i="6" s="1"/>
  <c r="X721" i="6"/>
  <c r="Y721" i="6"/>
  <c r="Z721" i="6"/>
  <c r="AA721" i="6"/>
  <c r="AB721" i="6" s="1"/>
  <c r="AC721" i="6" s="1"/>
  <c r="AD721" i="6"/>
  <c r="AE721" i="6"/>
  <c r="AF721" i="6"/>
  <c r="AH721" i="6"/>
  <c r="X722" i="6"/>
  <c r="Y722" i="6"/>
  <c r="AD722" i="6" s="1"/>
  <c r="AE722" i="6" s="1"/>
  <c r="Z722" i="6"/>
  <c r="AA722" i="6" s="1"/>
  <c r="AB722" i="6" s="1"/>
  <c r="AC722" i="6" s="1"/>
  <c r="AG722" i="6" s="1"/>
  <c r="AF722" i="6"/>
  <c r="AH722" i="6"/>
  <c r="AI722" i="6" s="1"/>
  <c r="AJ722" i="6"/>
  <c r="X723" i="6"/>
  <c r="AA723" i="6" s="1"/>
  <c r="AB723" i="6" s="1"/>
  <c r="AC723" i="6" s="1"/>
  <c r="Y723" i="6"/>
  <c r="Z723" i="6"/>
  <c r="AD723" i="6"/>
  <c r="AE723" i="6" s="1"/>
  <c r="AF723" i="6"/>
  <c r="AG723" i="6" s="1"/>
  <c r="AH723" i="6"/>
  <c r="AJ723" i="6" s="1"/>
  <c r="AI723" i="6"/>
  <c r="X724" i="6"/>
  <c r="Y724" i="6"/>
  <c r="AD724" i="6" s="1"/>
  <c r="AE724" i="6" s="1"/>
  <c r="Z724" i="6"/>
  <c r="AA724" i="6" s="1"/>
  <c r="AB724" i="6" s="1"/>
  <c r="AC724" i="6" s="1"/>
  <c r="AF724" i="6"/>
  <c r="AH724" i="6"/>
  <c r="AI724" i="6"/>
  <c r="AJ724" i="6"/>
  <c r="X725" i="6"/>
  <c r="Y725" i="6"/>
  <c r="Z725" i="6"/>
  <c r="AA725" i="6" s="1"/>
  <c r="AB725" i="6" s="1"/>
  <c r="AC725" i="6" s="1"/>
  <c r="AD725" i="6"/>
  <c r="AE725" i="6"/>
  <c r="AF725" i="6"/>
  <c r="AH725" i="6"/>
  <c r="X726" i="6"/>
  <c r="Y726" i="6"/>
  <c r="Z726" i="6"/>
  <c r="AA726" i="6" s="1"/>
  <c r="AB726" i="6" s="1"/>
  <c r="AC726" i="6" s="1"/>
  <c r="AD726" i="6"/>
  <c r="AE726" i="6" s="1"/>
  <c r="AF726" i="6"/>
  <c r="AH726" i="6"/>
  <c r="AI726" i="6" s="1"/>
  <c r="AJ726" i="6"/>
  <c r="X727" i="6"/>
  <c r="Y727" i="6"/>
  <c r="AD727" i="6" s="1"/>
  <c r="AE727" i="6" s="1"/>
  <c r="Z727" i="6"/>
  <c r="AA727" i="6"/>
  <c r="AB727" i="6" s="1"/>
  <c r="AC727" i="6" s="1"/>
  <c r="AF727" i="6"/>
  <c r="AH727" i="6"/>
  <c r="AI727" i="6" s="1"/>
  <c r="X728" i="6"/>
  <c r="AA728" i="6" s="1"/>
  <c r="AB728" i="6" s="1"/>
  <c r="Y728" i="6"/>
  <c r="AD728" i="6" s="1"/>
  <c r="AE728" i="6" s="1"/>
  <c r="Z728" i="6"/>
  <c r="AC728" i="6"/>
  <c r="AF728" i="6"/>
  <c r="AH728" i="6"/>
  <c r="AJ728" i="6" s="1"/>
  <c r="AI728" i="6"/>
  <c r="X729" i="6"/>
  <c r="Y729" i="6"/>
  <c r="Z729" i="6"/>
  <c r="AA729" i="6"/>
  <c r="AB729" i="6" s="1"/>
  <c r="AC729" i="6" s="1"/>
  <c r="AG729" i="6" s="1"/>
  <c r="AD729" i="6"/>
  <c r="AE729" i="6"/>
  <c r="AF729" i="6"/>
  <c r="AH729" i="6"/>
  <c r="AI729" i="6"/>
  <c r="AJ729" i="6"/>
  <c r="X730" i="6"/>
  <c r="Y730" i="6"/>
  <c r="Z730" i="6"/>
  <c r="AD730" i="6"/>
  <c r="AE730" i="6" s="1"/>
  <c r="AF730" i="6"/>
  <c r="AH730" i="6"/>
  <c r="X731" i="6"/>
  <c r="Y731" i="6"/>
  <c r="Z731" i="6"/>
  <c r="AA731" i="6" s="1"/>
  <c r="AB731" i="6" s="1"/>
  <c r="AC731" i="6" s="1"/>
  <c r="AD731" i="6"/>
  <c r="AE731" i="6" s="1"/>
  <c r="AF731" i="6"/>
  <c r="AH731" i="6"/>
  <c r="AI731" i="6" s="1"/>
  <c r="AJ731" i="6"/>
  <c r="X732" i="6"/>
  <c r="Y732" i="6"/>
  <c r="Z732" i="6"/>
  <c r="AD732" i="6"/>
  <c r="AE732" i="6" s="1"/>
  <c r="AF732" i="6"/>
  <c r="AH732" i="6"/>
  <c r="AI732" i="6"/>
  <c r="AJ732" i="6"/>
  <c r="X733" i="6"/>
  <c r="Y733" i="6"/>
  <c r="Z733" i="6"/>
  <c r="AA733" i="6" s="1"/>
  <c r="AB733" i="6" s="1"/>
  <c r="AC733" i="6" s="1"/>
  <c r="AD733" i="6"/>
  <c r="AE733" i="6" s="1"/>
  <c r="AF733" i="6"/>
  <c r="AH733" i="6"/>
  <c r="AI733" i="6"/>
  <c r="AJ733" i="6"/>
  <c r="X734" i="6"/>
  <c r="Y734" i="6"/>
  <c r="AD734" i="6" s="1"/>
  <c r="Z734" i="6"/>
  <c r="AE734" i="6"/>
  <c r="AF734" i="6"/>
  <c r="AH734" i="6"/>
  <c r="X735" i="6"/>
  <c r="Y735" i="6"/>
  <c r="Z735" i="6"/>
  <c r="AA735" i="6"/>
  <c r="AB735" i="6" s="1"/>
  <c r="AC735" i="6" s="1"/>
  <c r="AD735" i="6"/>
  <c r="AE735" i="6" s="1"/>
  <c r="AF735" i="6"/>
  <c r="AH735" i="6"/>
  <c r="X736" i="6"/>
  <c r="AA736" i="6" s="1"/>
  <c r="Y736" i="6"/>
  <c r="AD736" i="6" s="1"/>
  <c r="AE736" i="6" s="1"/>
  <c r="Z736" i="6"/>
  <c r="AB736" i="6"/>
  <c r="AC736" i="6" s="1"/>
  <c r="AG736" i="6" s="1"/>
  <c r="AF736" i="6"/>
  <c r="AH736" i="6"/>
  <c r="X737" i="6"/>
  <c r="AA737" i="6" s="1"/>
  <c r="AB737" i="6" s="1"/>
  <c r="AC737" i="6" s="1"/>
  <c r="Y737" i="6"/>
  <c r="Z737" i="6"/>
  <c r="AD737" i="6"/>
  <c r="AE737" i="6"/>
  <c r="AF737" i="6"/>
  <c r="AH737" i="6"/>
  <c r="X738" i="6"/>
  <c r="Y738" i="6"/>
  <c r="Z738" i="6"/>
  <c r="AA738" i="6" s="1"/>
  <c r="AB738" i="6" s="1"/>
  <c r="AC738" i="6" s="1"/>
  <c r="AG738" i="6" s="1"/>
  <c r="AD738" i="6"/>
  <c r="AE738" i="6" s="1"/>
  <c r="AF738" i="6"/>
  <c r="AH738" i="6"/>
  <c r="AI738" i="6" s="1"/>
  <c r="AJ738" i="6"/>
  <c r="X739" i="6"/>
  <c r="Y739" i="6"/>
  <c r="AD739" i="6" s="1"/>
  <c r="Z739" i="6"/>
  <c r="AA739" i="6" s="1"/>
  <c r="AB739" i="6" s="1"/>
  <c r="AC739" i="6" s="1"/>
  <c r="AE739" i="6"/>
  <c r="AF739" i="6"/>
  <c r="AH739" i="6"/>
  <c r="X740" i="6"/>
  <c r="Y740" i="6"/>
  <c r="Z740" i="6"/>
  <c r="AA740" i="6"/>
  <c r="AB740" i="6" s="1"/>
  <c r="AC740" i="6" s="1"/>
  <c r="AG740" i="6" s="1"/>
  <c r="AD740" i="6"/>
  <c r="AE740" i="6" s="1"/>
  <c r="AF740" i="6"/>
  <c r="AH740" i="6"/>
  <c r="AI740" i="6"/>
  <c r="AJ740" i="6"/>
  <c r="X741" i="6"/>
  <c r="Y741" i="6"/>
  <c r="Z741" i="6"/>
  <c r="AA741" i="6" s="1"/>
  <c r="AB741" i="6"/>
  <c r="AC741" i="6" s="1"/>
  <c r="AD741" i="6"/>
  <c r="AE741" i="6"/>
  <c r="AF741" i="6"/>
  <c r="AH741" i="6"/>
  <c r="X742" i="6"/>
  <c r="Y742" i="6"/>
  <c r="Z742" i="6"/>
  <c r="AD742" i="6"/>
  <c r="AE742" i="6" s="1"/>
  <c r="AF742" i="6"/>
  <c r="AH742" i="6"/>
  <c r="X743" i="6"/>
  <c r="Y743" i="6"/>
  <c r="AD743" i="6" s="1"/>
  <c r="AE743" i="6" s="1"/>
  <c r="Z743" i="6"/>
  <c r="AA743" i="6"/>
  <c r="AB743" i="6" s="1"/>
  <c r="AC743" i="6" s="1"/>
  <c r="AG743" i="6" s="1"/>
  <c r="AF743" i="6"/>
  <c r="AH743" i="6"/>
  <c r="AI743" i="6" s="1"/>
  <c r="AJ743" i="6"/>
  <c r="X744" i="6"/>
  <c r="Y744" i="6"/>
  <c r="AD744" i="6" s="1"/>
  <c r="AE744" i="6" s="1"/>
  <c r="Z744" i="6"/>
  <c r="AF744" i="6"/>
  <c r="AH744" i="6"/>
  <c r="AI744" i="6"/>
  <c r="AJ744" i="6"/>
  <c r="X745" i="6"/>
  <c r="Y745" i="6"/>
  <c r="Z745" i="6"/>
  <c r="AA745" i="6"/>
  <c r="AB745" i="6" s="1"/>
  <c r="AC745" i="6" s="1"/>
  <c r="AD745" i="6"/>
  <c r="AE745" i="6" s="1"/>
  <c r="AF745" i="6"/>
  <c r="AH745" i="6"/>
  <c r="AI745" i="6"/>
  <c r="AJ745" i="6"/>
  <c r="X746" i="6"/>
  <c r="Y746" i="6"/>
  <c r="AD746" i="6" s="1"/>
  <c r="AE746" i="6" s="1"/>
  <c r="Z746" i="6"/>
  <c r="AF746" i="6"/>
  <c r="AH746" i="6"/>
  <c r="AI746" i="6" s="1"/>
  <c r="AJ746" i="6"/>
  <c r="X747" i="6"/>
  <c r="Y747" i="6"/>
  <c r="AD747" i="6" s="1"/>
  <c r="AE747" i="6" s="1"/>
  <c r="Z747" i="6"/>
  <c r="AA747" i="6"/>
  <c r="AB747" i="6" s="1"/>
  <c r="AC747" i="6" s="1"/>
  <c r="AF747" i="6"/>
  <c r="AH747" i="6"/>
  <c r="AJ747" i="6" s="1"/>
  <c r="X748" i="6"/>
  <c r="Y748" i="6"/>
  <c r="Z748" i="6"/>
  <c r="AA748" i="6" s="1"/>
  <c r="AB748" i="6" s="1"/>
  <c r="AC748" i="6" s="1"/>
  <c r="AG748" i="6" s="1"/>
  <c r="AD748" i="6"/>
  <c r="AE748" i="6" s="1"/>
  <c r="AF748" i="6"/>
  <c r="AH748" i="6"/>
  <c r="AI748" i="6"/>
  <c r="AJ748" i="6"/>
  <c r="X749" i="6"/>
  <c r="Y749" i="6"/>
  <c r="Z749" i="6"/>
  <c r="AA749" i="6" s="1"/>
  <c r="AB749" i="6" s="1"/>
  <c r="AC749" i="6" s="1"/>
  <c r="AG749" i="6" s="1"/>
  <c r="AD749" i="6"/>
  <c r="AE749" i="6" s="1"/>
  <c r="AF749" i="6"/>
  <c r="AH749" i="6"/>
  <c r="AI749" i="6" s="1"/>
  <c r="X750" i="6"/>
  <c r="Y750" i="6"/>
  <c r="AD750" i="6" s="1"/>
  <c r="AE750" i="6" s="1"/>
  <c r="Z750" i="6"/>
  <c r="AF750" i="6"/>
  <c r="AH750" i="6"/>
  <c r="X751" i="6"/>
  <c r="Y751" i="6"/>
  <c r="Z751" i="6"/>
  <c r="AA751" i="6"/>
  <c r="AB751" i="6" s="1"/>
  <c r="AC751" i="6" s="1"/>
  <c r="AD751" i="6"/>
  <c r="AE751" i="6" s="1"/>
  <c r="AF751" i="6"/>
  <c r="AH751" i="6"/>
  <c r="AJ751" i="6" s="1"/>
  <c r="AI751" i="6"/>
  <c r="X752" i="6"/>
  <c r="Y752" i="6"/>
  <c r="AD752" i="6" s="1"/>
  <c r="AE752" i="6" s="1"/>
  <c r="Z752" i="6"/>
  <c r="AA752" i="6"/>
  <c r="AB752" i="6" s="1"/>
  <c r="AC752" i="6" s="1"/>
  <c r="AG752" i="6" s="1"/>
  <c r="AF752" i="6"/>
  <c r="AH752" i="6"/>
  <c r="AI752" i="6" s="1"/>
  <c r="X753" i="6"/>
  <c r="Y753" i="6"/>
  <c r="Z753" i="6"/>
  <c r="AD753" i="6"/>
  <c r="AE753" i="6"/>
  <c r="AF753" i="6"/>
  <c r="AH753" i="6"/>
  <c r="AI753" i="6" s="1"/>
  <c r="AJ753" i="6"/>
  <c r="X754" i="6"/>
  <c r="Y754" i="6"/>
  <c r="Z754" i="6"/>
  <c r="AA754" i="6" s="1"/>
  <c r="AB754" i="6" s="1"/>
  <c r="AC754" i="6" s="1"/>
  <c r="AG754" i="6" s="1"/>
  <c r="AD754" i="6"/>
  <c r="AE754" i="6" s="1"/>
  <c r="AF754" i="6"/>
  <c r="AH754" i="6"/>
  <c r="AI754" i="6" s="1"/>
  <c r="AJ754" i="6"/>
  <c r="X755" i="6"/>
  <c r="Y755" i="6"/>
  <c r="AD755" i="6" s="1"/>
  <c r="Z755" i="6"/>
  <c r="AA755" i="6"/>
  <c r="AB755" i="6" s="1"/>
  <c r="AC755" i="6" s="1"/>
  <c r="AE755" i="6"/>
  <c r="AF755" i="6"/>
  <c r="AH755" i="6"/>
  <c r="AJ755" i="6" s="1"/>
  <c r="AI755" i="6"/>
  <c r="X756" i="6"/>
  <c r="Y756" i="6"/>
  <c r="Z756" i="6"/>
  <c r="AA756" i="6" s="1"/>
  <c r="AB756" i="6" s="1"/>
  <c r="AC756" i="6" s="1"/>
  <c r="AG756" i="6" s="1"/>
  <c r="AD756" i="6"/>
  <c r="AE756" i="6" s="1"/>
  <c r="AF756" i="6"/>
  <c r="AH756" i="6"/>
  <c r="AI756" i="6" s="1"/>
  <c r="X757" i="6"/>
  <c r="Y757" i="6"/>
  <c r="Z757" i="6"/>
  <c r="AA757" i="6" s="1"/>
  <c r="AB757" i="6" s="1"/>
  <c r="AC757" i="6" s="1"/>
  <c r="AD757" i="6"/>
  <c r="AE757" i="6"/>
  <c r="AF757" i="6"/>
  <c r="AH757" i="6"/>
  <c r="AJ757" i="6" s="1"/>
  <c r="AI757" i="6"/>
  <c r="X758" i="6"/>
  <c r="Y758" i="6"/>
  <c r="AD758" i="6" s="1"/>
  <c r="AE758" i="6" s="1"/>
  <c r="Z758" i="6"/>
  <c r="AF758" i="6"/>
  <c r="AH758" i="6"/>
  <c r="AI758" i="6" s="1"/>
  <c r="X759" i="6"/>
  <c r="AA759" i="6" s="1"/>
  <c r="AB759" i="6" s="1"/>
  <c r="AC759" i="6" s="1"/>
  <c r="AG759" i="6" s="1"/>
  <c r="Y759" i="6"/>
  <c r="AD759" i="6" s="1"/>
  <c r="AE759" i="6" s="1"/>
  <c r="Z759" i="6"/>
  <c r="AF759" i="6"/>
  <c r="AH759" i="6"/>
  <c r="AI759" i="6" s="1"/>
  <c r="AJ759" i="6"/>
  <c r="X760" i="6"/>
  <c r="Y760" i="6"/>
  <c r="AD760" i="6" s="1"/>
  <c r="AE760" i="6" s="1"/>
  <c r="Z760" i="6"/>
  <c r="AA760" i="6"/>
  <c r="AB760" i="6" s="1"/>
  <c r="AC760" i="6" s="1"/>
  <c r="AF760" i="6"/>
  <c r="AH760" i="6"/>
  <c r="AI760" i="6" s="1"/>
  <c r="AJ760" i="6"/>
  <c r="AK760" i="6" s="1"/>
  <c r="X761" i="6"/>
  <c r="Y761" i="6"/>
  <c r="Z761" i="6"/>
  <c r="AA761" i="6" s="1"/>
  <c r="AB761" i="6" s="1"/>
  <c r="AC761" i="6" s="1"/>
  <c r="AD761" i="6"/>
  <c r="AE761" i="6" s="1"/>
  <c r="AF761" i="6"/>
  <c r="AH761" i="6"/>
  <c r="AI761" i="6"/>
  <c r="AJ761" i="6"/>
  <c r="X762" i="6"/>
  <c r="Y762" i="6"/>
  <c r="AD762" i="6" s="1"/>
  <c r="AE762" i="6" s="1"/>
  <c r="Z762" i="6"/>
  <c r="AA762" i="6" s="1"/>
  <c r="AB762" i="6" s="1"/>
  <c r="AC762" i="6" s="1"/>
  <c r="AF762" i="6"/>
  <c r="AH762" i="6"/>
  <c r="X763" i="6"/>
  <c r="Y763" i="6"/>
  <c r="Z763" i="6"/>
  <c r="AA763" i="6"/>
  <c r="AB763" i="6" s="1"/>
  <c r="AC763" i="6" s="1"/>
  <c r="AG763" i="6" s="1"/>
  <c r="AD763" i="6"/>
  <c r="AE763" i="6" s="1"/>
  <c r="AF763" i="6"/>
  <c r="AH763" i="6"/>
  <c r="AI763" i="6"/>
  <c r="AJ763" i="6"/>
  <c r="X764" i="6"/>
  <c r="Y764" i="6"/>
  <c r="AD764" i="6" s="1"/>
  <c r="AE764" i="6" s="1"/>
  <c r="Z764" i="6"/>
  <c r="AA764" i="6" s="1"/>
  <c r="AB764" i="6" s="1"/>
  <c r="AC764" i="6"/>
  <c r="AF764" i="6"/>
  <c r="AH764" i="6"/>
  <c r="AI764" i="6"/>
  <c r="AJ764" i="6"/>
  <c r="X765" i="6"/>
  <c r="AA765" i="6" s="1"/>
  <c r="AB765" i="6" s="1"/>
  <c r="AC765" i="6" s="1"/>
  <c r="Y765" i="6"/>
  <c r="Z765" i="6"/>
  <c r="AD765" i="6"/>
  <c r="AE765" i="6" s="1"/>
  <c r="AF765" i="6"/>
  <c r="AH765" i="6"/>
  <c r="X766" i="6"/>
  <c r="Y766" i="6"/>
  <c r="Z766" i="6"/>
  <c r="AD766" i="6"/>
  <c r="AE766" i="6" s="1"/>
  <c r="AF766" i="6"/>
  <c r="AH766" i="6"/>
  <c r="X767" i="6"/>
  <c r="Y767" i="6"/>
  <c r="AD767" i="6" s="1"/>
  <c r="AE767" i="6" s="1"/>
  <c r="Z767" i="6"/>
  <c r="AA767" i="6" s="1"/>
  <c r="AB767" i="6" s="1"/>
  <c r="AC767" i="6" s="1"/>
  <c r="AF767" i="6"/>
  <c r="AH767" i="6"/>
  <c r="AI767" i="6" s="1"/>
  <c r="AJ767" i="6"/>
  <c r="X768" i="6"/>
  <c r="Y768" i="6"/>
  <c r="AD768" i="6" s="1"/>
  <c r="AE768" i="6" s="1"/>
  <c r="Z768" i="6"/>
  <c r="AA768" i="6"/>
  <c r="AB768" i="6" s="1"/>
  <c r="AC768" i="6" s="1"/>
  <c r="AF768" i="6"/>
  <c r="AH768" i="6"/>
  <c r="AI768" i="6" s="1"/>
  <c r="X769" i="6"/>
  <c r="Y769" i="6"/>
  <c r="Z769" i="6"/>
  <c r="AA769" i="6" s="1"/>
  <c r="AB769" i="6" s="1"/>
  <c r="AC769" i="6" s="1"/>
  <c r="AD769" i="6"/>
  <c r="AE769" i="6"/>
  <c r="AF769" i="6"/>
  <c r="AH769" i="6"/>
  <c r="AI769" i="6"/>
  <c r="AJ769" i="6"/>
  <c r="X770" i="6"/>
  <c r="Y770" i="6"/>
  <c r="Z770" i="6"/>
  <c r="AA770" i="6" s="1"/>
  <c r="AB770" i="6" s="1"/>
  <c r="AC770" i="6" s="1"/>
  <c r="AD770" i="6"/>
  <c r="AE770" i="6" s="1"/>
  <c r="AF770" i="6"/>
  <c r="AH770" i="6"/>
  <c r="AI770" i="6" s="1"/>
  <c r="AJ770" i="6"/>
  <c r="X771" i="6"/>
  <c r="Y771" i="6"/>
  <c r="Z771" i="6"/>
  <c r="AA771" i="6" s="1"/>
  <c r="AB771" i="6" s="1"/>
  <c r="AC771" i="6" s="1"/>
  <c r="AD771" i="6"/>
  <c r="AE771" i="6" s="1"/>
  <c r="AF771" i="6"/>
  <c r="AH771" i="6"/>
  <c r="AJ771" i="6" s="1"/>
  <c r="AI771" i="6"/>
  <c r="X772" i="6"/>
  <c r="Y772" i="6"/>
  <c r="AD772" i="6" s="1"/>
  <c r="AE772" i="6" s="1"/>
  <c r="Z772" i="6"/>
  <c r="AA772" i="6"/>
  <c r="AB772" i="6" s="1"/>
  <c r="AC772" i="6" s="1"/>
  <c r="AF772" i="6"/>
  <c r="AH772" i="6"/>
  <c r="AJ772" i="6" s="1"/>
  <c r="X773" i="6"/>
  <c r="Y773" i="6"/>
  <c r="Z773" i="6"/>
  <c r="AA773" i="6" s="1"/>
  <c r="AB773" i="6" s="1"/>
  <c r="AC773" i="6" s="1"/>
  <c r="AD773" i="6"/>
  <c r="AE773" i="6" s="1"/>
  <c r="AF773" i="6"/>
  <c r="AH773" i="6"/>
  <c r="AJ773" i="6" s="1"/>
  <c r="X774" i="6"/>
  <c r="Y774" i="6"/>
  <c r="Z774" i="6"/>
  <c r="AD774" i="6"/>
  <c r="AE774" i="6" s="1"/>
  <c r="AF774" i="6"/>
  <c r="AH774" i="6"/>
  <c r="AI774" i="6" s="1"/>
  <c r="AJ774" i="6"/>
  <c r="X775" i="6"/>
  <c r="Y775" i="6"/>
  <c r="Z775" i="6"/>
  <c r="AA775" i="6"/>
  <c r="AB775" i="6" s="1"/>
  <c r="AC775" i="6" s="1"/>
  <c r="AD775" i="6"/>
  <c r="AE775" i="6"/>
  <c r="AF775" i="6"/>
  <c r="AH775" i="6"/>
  <c r="AI775" i="6" s="1"/>
  <c r="AJ775" i="6"/>
  <c r="X776" i="6"/>
  <c r="Y776" i="6"/>
  <c r="AD776" i="6" s="1"/>
  <c r="AE776" i="6" s="1"/>
  <c r="Z776" i="6"/>
  <c r="AA776" i="6"/>
  <c r="AB776" i="6" s="1"/>
  <c r="AC776" i="6" s="1"/>
  <c r="AF776" i="6"/>
  <c r="AH776" i="6"/>
  <c r="AJ776" i="6" s="1"/>
  <c r="X777" i="6"/>
  <c r="Y777" i="6"/>
  <c r="Z777" i="6"/>
  <c r="AA777" i="6" s="1"/>
  <c r="AB777" i="6" s="1"/>
  <c r="AC777" i="6" s="1"/>
  <c r="AD777" i="6"/>
  <c r="AE777" i="6" s="1"/>
  <c r="AF777" i="6"/>
  <c r="AH777" i="6"/>
  <c r="AI777" i="6"/>
  <c r="AJ777" i="6"/>
  <c r="X778" i="6"/>
  <c r="Y778" i="6"/>
  <c r="AD778" i="6" s="1"/>
  <c r="Z778" i="6"/>
  <c r="AE778" i="6"/>
  <c r="AF778" i="6"/>
  <c r="AH778" i="6"/>
  <c r="AI778" i="6" s="1"/>
  <c r="AJ778" i="6"/>
  <c r="X779" i="6"/>
  <c r="Y779" i="6"/>
  <c r="Z779" i="6"/>
  <c r="AA779" i="6" s="1"/>
  <c r="AB779" i="6" s="1"/>
  <c r="AC779" i="6" s="1"/>
  <c r="AD779" i="6"/>
  <c r="AE779" i="6"/>
  <c r="AF779" i="6"/>
  <c r="AH779" i="6"/>
  <c r="AI779" i="6" s="1"/>
  <c r="AJ779" i="6"/>
  <c r="X780" i="6"/>
  <c r="AA780" i="6" s="1"/>
  <c r="AB780" i="6" s="1"/>
  <c r="AC780" i="6" s="1"/>
  <c r="Y780" i="6"/>
  <c r="AD780" i="6" s="1"/>
  <c r="AE780" i="6" s="1"/>
  <c r="Z780" i="6"/>
  <c r="AF780" i="6"/>
  <c r="AH780" i="6"/>
  <c r="AJ780" i="6" s="1"/>
  <c r="AI780" i="6"/>
  <c r="X781" i="6"/>
  <c r="Y781" i="6"/>
  <c r="Z781" i="6"/>
  <c r="AD781" i="6"/>
  <c r="AE781" i="6" s="1"/>
  <c r="AF781" i="6"/>
  <c r="AH781" i="6"/>
  <c r="AI781" i="6"/>
  <c r="AJ781" i="6"/>
  <c r="X782" i="6"/>
  <c r="Y782" i="6"/>
  <c r="AD782" i="6" s="1"/>
  <c r="Z782" i="6"/>
  <c r="AE782" i="6"/>
  <c r="AF782" i="6"/>
  <c r="AH782" i="6"/>
  <c r="X783" i="6"/>
  <c r="Y783" i="6"/>
  <c r="Z783" i="6"/>
  <c r="AA783" i="6"/>
  <c r="AB783" i="6" s="1"/>
  <c r="AC783" i="6" s="1"/>
  <c r="AD783" i="6"/>
  <c r="AE783" i="6" s="1"/>
  <c r="AF783" i="6"/>
  <c r="AH783" i="6"/>
  <c r="AI783" i="6" s="1"/>
  <c r="AJ783" i="6"/>
  <c r="X784" i="6"/>
  <c r="Y784" i="6"/>
  <c r="Z784" i="6"/>
  <c r="AA784" i="6"/>
  <c r="AB784" i="6" s="1"/>
  <c r="AC784" i="6" s="1"/>
  <c r="AG784" i="6" s="1"/>
  <c r="AK784" i="6" s="1"/>
  <c r="AD784" i="6"/>
  <c r="AE784" i="6" s="1"/>
  <c r="AF784" i="6"/>
  <c r="AH784" i="6"/>
  <c r="AI784" i="6" s="1"/>
  <c r="AJ784" i="6"/>
  <c r="X785" i="6"/>
  <c r="Y785" i="6"/>
  <c r="Z785" i="6"/>
  <c r="AA785" i="6" s="1"/>
  <c r="AB785" i="6" s="1"/>
  <c r="AC785" i="6" s="1"/>
  <c r="AD785" i="6"/>
  <c r="AE785" i="6"/>
  <c r="AF785" i="6"/>
  <c r="AH785" i="6"/>
  <c r="AI785" i="6"/>
  <c r="AJ785" i="6"/>
  <c r="X786" i="6"/>
  <c r="Y786" i="6"/>
  <c r="Z786" i="6"/>
  <c r="AA786" i="6" s="1"/>
  <c r="AB786" i="6" s="1"/>
  <c r="AC786" i="6" s="1"/>
  <c r="AD786" i="6"/>
  <c r="AE786" i="6"/>
  <c r="AF786" i="6"/>
  <c r="AH786" i="6"/>
  <c r="X787" i="6"/>
  <c r="Y787" i="6"/>
  <c r="Z787" i="6"/>
  <c r="AA787" i="6"/>
  <c r="AB787" i="6" s="1"/>
  <c r="AC787" i="6" s="1"/>
  <c r="AD787" i="6"/>
  <c r="AE787" i="6"/>
  <c r="AF787" i="6"/>
  <c r="AH787" i="6"/>
  <c r="AJ787" i="6" s="1"/>
  <c r="AK787" i="6" s="1"/>
  <c r="AI787" i="6"/>
  <c r="X788" i="6"/>
  <c r="Y788" i="6"/>
  <c r="Z788" i="6"/>
  <c r="AA788" i="6" s="1"/>
  <c r="AB788" i="6" s="1"/>
  <c r="AC788" i="6" s="1"/>
  <c r="AD788" i="6"/>
  <c r="AE788" i="6" s="1"/>
  <c r="AF788" i="6"/>
  <c r="AH788" i="6"/>
  <c r="AI788" i="6"/>
  <c r="AJ788" i="6"/>
  <c r="X789" i="6"/>
  <c r="Y789" i="6"/>
  <c r="Z789" i="6"/>
  <c r="AA789" i="6" s="1"/>
  <c r="AB789" i="6" s="1"/>
  <c r="AC789" i="6" s="1"/>
  <c r="AG789" i="6" s="1"/>
  <c r="AD789" i="6"/>
  <c r="AE789" i="6"/>
  <c r="AF789" i="6"/>
  <c r="AH789" i="6"/>
  <c r="X790" i="6"/>
  <c r="Y790" i="6"/>
  <c r="AD790" i="6" s="1"/>
  <c r="AE790" i="6" s="1"/>
  <c r="Z790" i="6"/>
  <c r="AF790" i="6"/>
  <c r="AH790" i="6"/>
  <c r="AI790" i="6" s="1"/>
  <c r="AJ790" i="6"/>
  <c r="X791" i="6"/>
  <c r="AA791" i="6" s="1"/>
  <c r="AB791" i="6" s="1"/>
  <c r="AC791" i="6" s="1"/>
  <c r="Y791" i="6"/>
  <c r="Z791" i="6"/>
  <c r="AD791" i="6"/>
  <c r="AE791" i="6"/>
  <c r="AF791" i="6"/>
  <c r="AH791" i="6"/>
  <c r="AI791" i="6" s="1"/>
  <c r="AJ791" i="6"/>
  <c r="X792" i="6"/>
  <c r="Y792" i="6"/>
  <c r="AD792" i="6" s="1"/>
  <c r="AE792" i="6" s="1"/>
  <c r="Z792" i="6"/>
  <c r="AA792" i="6"/>
  <c r="AB792" i="6" s="1"/>
  <c r="AC792" i="6" s="1"/>
  <c r="AG792" i="6" s="1"/>
  <c r="AF792" i="6"/>
  <c r="AH792" i="6"/>
  <c r="AI792" i="6" s="1"/>
  <c r="AJ792" i="6"/>
  <c r="X793" i="6"/>
  <c r="Y793" i="6"/>
  <c r="Z793" i="6"/>
  <c r="AA793" i="6"/>
  <c r="AB793" i="6" s="1"/>
  <c r="AC793" i="6" s="1"/>
  <c r="AG793" i="6" s="1"/>
  <c r="AK793" i="6" s="1"/>
  <c r="AD793" i="6"/>
  <c r="AE793" i="6"/>
  <c r="AF793" i="6"/>
  <c r="AH793" i="6"/>
  <c r="AI793" i="6"/>
  <c r="AJ793" i="6"/>
  <c r="X794" i="6"/>
  <c r="Y794" i="6"/>
  <c r="Z794" i="6"/>
  <c r="AA794" i="6" s="1"/>
  <c r="AB794" i="6" s="1"/>
  <c r="AC794" i="6" s="1"/>
  <c r="AD794" i="6"/>
  <c r="AE794" i="6" s="1"/>
  <c r="AF794" i="6"/>
  <c r="AH794" i="6"/>
  <c r="X795" i="6"/>
  <c r="Y795" i="6"/>
  <c r="Z795" i="6"/>
  <c r="AA795" i="6"/>
  <c r="AB795" i="6" s="1"/>
  <c r="AC795" i="6" s="1"/>
  <c r="AD795" i="6"/>
  <c r="AE795" i="6" s="1"/>
  <c r="AF795" i="6"/>
  <c r="AH795" i="6"/>
  <c r="AJ795" i="6" s="1"/>
  <c r="X796" i="6"/>
  <c r="Y796" i="6"/>
  <c r="Z796" i="6"/>
  <c r="AA796" i="6"/>
  <c r="AB796" i="6" s="1"/>
  <c r="AC796" i="6" s="1"/>
  <c r="AD796" i="6"/>
  <c r="AE796" i="6" s="1"/>
  <c r="AF796" i="6"/>
  <c r="AH796" i="6"/>
  <c r="AI796" i="6" s="1"/>
  <c r="AJ796" i="6"/>
  <c r="X797" i="6"/>
  <c r="Y797" i="6"/>
  <c r="Z797" i="6"/>
  <c r="AA797" i="6"/>
  <c r="AB797" i="6" s="1"/>
  <c r="AC797" i="6" s="1"/>
  <c r="AG797" i="6" s="1"/>
  <c r="AD797" i="6"/>
  <c r="AE797" i="6" s="1"/>
  <c r="AF797" i="6"/>
  <c r="AH797" i="6"/>
  <c r="AI797" i="6" s="1"/>
  <c r="AJ797" i="6"/>
  <c r="AK797" i="6" s="1"/>
  <c r="X798" i="6"/>
  <c r="Y798" i="6"/>
  <c r="AD798" i="6" s="1"/>
  <c r="AE798" i="6" s="1"/>
  <c r="Z798" i="6"/>
  <c r="AF798" i="6"/>
  <c r="AH798" i="6"/>
  <c r="X799" i="6"/>
  <c r="AA799" i="6" s="1"/>
  <c r="AB799" i="6" s="1"/>
  <c r="AC799" i="6" s="1"/>
  <c r="AG799" i="6" s="1"/>
  <c r="Y799" i="6"/>
  <c r="AD799" i="6" s="1"/>
  <c r="AE799" i="6" s="1"/>
  <c r="Z799" i="6"/>
  <c r="AF799" i="6"/>
  <c r="AH799" i="6"/>
  <c r="AJ799" i="6" s="1"/>
  <c r="AK799" i="6" s="1"/>
  <c r="AI799" i="6"/>
  <c r="X800" i="6"/>
  <c r="AA800" i="6" s="1"/>
  <c r="AB800" i="6" s="1"/>
  <c r="AC800" i="6" s="1"/>
  <c r="Y800" i="6"/>
  <c r="Z800" i="6"/>
  <c r="AD800" i="6"/>
  <c r="AE800" i="6" s="1"/>
  <c r="AF800" i="6"/>
  <c r="AH800" i="6"/>
  <c r="X801" i="6"/>
  <c r="Y801" i="6"/>
  <c r="Z801" i="6"/>
  <c r="AA801" i="6"/>
  <c r="AB801" i="6" s="1"/>
  <c r="AC801" i="6" s="1"/>
  <c r="AD801" i="6"/>
  <c r="AE801" i="6" s="1"/>
  <c r="AF801" i="6"/>
  <c r="AH801" i="6"/>
  <c r="AI801" i="6" s="1"/>
  <c r="X802" i="6"/>
  <c r="Y802" i="6"/>
  <c r="AD802" i="6" s="1"/>
  <c r="AE802" i="6" s="1"/>
  <c r="Z802" i="6"/>
  <c r="AA802" i="6" s="1"/>
  <c r="AB802" i="6"/>
  <c r="AC802" i="6" s="1"/>
  <c r="AG802" i="6" s="1"/>
  <c r="AF802" i="6"/>
  <c r="AH802" i="6"/>
  <c r="AI802" i="6" s="1"/>
  <c r="AJ802" i="6"/>
  <c r="AK802" i="6" s="1"/>
  <c r="X803" i="6"/>
  <c r="Y803" i="6"/>
  <c r="AD803" i="6" s="1"/>
  <c r="AE803" i="6" s="1"/>
  <c r="Z803" i="6"/>
  <c r="AF803" i="6"/>
  <c r="AH803" i="6"/>
  <c r="AI803" i="6"/>
  <c r="AJ803" i="6"/>
  <c r="X804" i="6"/>
  <c r="Y804" i="6"/>
  <c r="Z804" i="6"/>
  <c r="AA804" i="6"/>
  <c r="AB804" i="6" s="1"/>
  <c r="AC804" i="6" s="1"/>
  <c r="AD804" i="6"/>
  <c r="AE804" i="6" s="1"/>
  <c r="AF804" i="6"/>
  <c r="AH804" i="6"/>
  <c r="AJ804" i="6" s="1"/>
  <c r="X805" i="6"/>
  <c r="Y805" i="6"/>
  <c r="Z805" i="6"/>
  <c r="AA805" i="6" s="1"/>
  <c r="AB805" i="6" s="1"/>
  <c r="AC805" i="6" s="1"/>
  <c r="AD805" i="6"/>
  <c r="AE805" i="6" s="1"/>
  <c r="AF805" i="6"/>
  <c r="AH805" i="6"/>
  <c r="AJ805" i="6" s="1"/>
  <c r="AI805" i="6"/>
  <c r="X806" i="6"/>
  <c r="Y806" i="6"/>
  <c r="AD806" i="6" s="1"/>
  <c r="AE806" i="6" s="1"/>
  <c r="Z806" i="6"/>
  <c r="AA806" i="6" s="1"/>
  <c r="AB806" i="6" s="1"/>
  <c r="AC806" i="6" s="1"/>
  <c r="AF806" i="6"/>
  <c r="AH806" i="6"/>
  <c r="AI806" i="6" s="1"/>
  <c r="AJ806" i="6"/>
  <c r="X807" i="6"/>
  <c r="Y807" i="6"/>
  <c r="Z807" i="6"/>
  <c r="AA807" i="6"/>
  <c r="AB807" i="6" s="1"/>
  <c r="AC807" i="6" s="1"/>
  <c r="AD807" i="6"/>
  <c r="AE807" i="6"/>
  <c r="AF807" i="6"/>
  <c r="AH807" i="6"/>
  <c r="X808" i="6"/>
  <c r="Y808" i="6"/>
  <c r="AD808" i="6" s="1"/>
  <c r="AE808" i="6" s="1"/>
  <c r="Z808" i="6"/>
  <c r="AA808" i="6" s="1"/>
  <c r="AB808" i="6" s="1"/>
  <c r="AC808" i="6" s="1"/>
  <c r="AF808" i="6"/>
  <c r="AH808" i="6"/>
  <c r="AI808" i="6"/>
  <c r="AJ808" i="6"/>
  <c r="X809" i="6"/>
  <c r="Y809" i="6"/>
  <c r="Z809" i="6"/>
  <c r="AA809" i="6" s="1"/>
  <c r="AB809" i="6" s="1"/>
  <c r="AC809" i="6" s="1"/>
  <c r="AD809" i="6"/>
  <c r="AE809" i="6"/>
  <c r="AF809" i="6"/>
  <c r="AH809" i="6"/>
  <c r="AI809" i="6"/>
  <c r="AJ809" i="6"/>
  <c r="X810" i="6"/>
  <c r="Y810" i="6"/>
  <c r="AD810" i="6" s="1"/>
  <c r="AE810" i="6" s="1"/>
  <c r="Z810" i="6"/>
  <c r="AA810" i="6" s="1"/>
  <c r="AB810" i="6" s="1"/>
  <c r="AC810" i="6" s="1"/>
  <c r="AF810" i="6"/>
  <c r="AH810" i="6"/>
  <c r="AI810" i="6" s="1"/>
  <c r="AJ810" i="6"/>
  <c r="AK810" i="6"/>
  <c r="X811" i="6"/>
  <c r="Y811" i="6"/>
  <c r="Z811" i="6"/>
  <c r="AA811" i="6" s="1"/>
  <c r="AB811" i="6" s="1"/>
  <c r="AC811" i="6" s="1"/>
  <c r="AD811" i="6"/>
  <c r="AE811" i="6" s="1"/>
  <c r="AF811" i="6"/>
  <c r="AH811" i="6"/>
  <c r="AI811" i="6"/>
  <c r="AJ811" i="6"/>
  <c r="X812" i="6"/>
  <c r="Y812" i="6"/>
  <c r="Z812" i="6"/>
  <c r="AA812" i="6" s="1"/>
  <c r="AB812" i="6" s="1"/>
  <c r="AC812" i="6" s="1"/>
  <c r="AD812" i="6"/>
  <c r="AE812" i="6" s="1"/>
  <c r="AF812" i="6"/>
  <c r="AH812" i="6"/>
  <c r="AI812" i="6"/>
  <c r="AJ812" i="6"/>
  <c r="AK812" i="6" s="1"/>
  <c r="X813" i="6"/>
  <c r="Y813" i="6"/>
  <c r="Z813" i="6"/>
  <c r="AA813" i="6"/>
  <c r="AB813" i="6" s="1"/>
  <c r="AC813" i="6" s="1"/>
  <c r="AG813" i="6" s="1"/>
  <c r="AD813" i="6"/>
  <c r="AE813" i="6" s="1"/>
  <c r="AF813" i="6"/>
  <c r="AH813" i="6"/>
  <c r="AI813" i="6" s="1"/>
  <c r="AJ813" i="6"/>
  <c r="AK813" i="6" s="1"/>
  <c r="X814" i="6"/>
  <c r="Y814" i="6"/>
  <c r="Z814" i="6"/>
  <c r="AD814" i="6"/>
  <c r="AE814" i="6"/>
  <c r="AF814" i="6"/>
  <c r="AH814" i="6"/>
  <c r="X815" i="6"/>
  <c r="AA815" i="6" s="1"/>
  <c r="AB815" i="6" s="1"/>
  <c r="AC815" i="6" s="1"/>
  <c r="AG815" i="6" s="1"/>
  <c r="Y815" i="6"/>
  <c r="Z815" i="6"/>
  <c r="AD815" i="6"/>
  <c r="AE815" i="6" s="1"/>
  <c r="AF815" i="6"/>
  <c r="AH815" i="6"/>
  <c r="X816" i="6"/>
  <c r="AA816" i="6" s="1"/>
  <c r="AB816" i="6" s="1"/>
  <c r="AC816" i="6" s="1"/>
  <c r="Y816" i="6"/>
  <c r="Z816" i="6"/>
  <c r="AD816" i="6"/>
  <c r="AE816" i="6" s="1"/>
  <c r="AF816" i="6"/>
  <c r="AH816" i="6"/>
  <c r="AI816" i="6" s="1"/>
  <c r="X817" i="6"/>
  <c r="Y817" i="6"/>
  <c r="Z817" i="6"/>
  <c r="AA817" i="6"/>
  <c r="AB817" i="6" s="1"/>
  <c r="AC817" i="6" s="1"/>
  <c r="AD817" i="6"/>
  <c r="AE817" i="6"/>
  <c r="AF817" i="6"/>
  <c r="AH817" i="6"/>
  <c r="AI817" i="6" s="1"/>
  <c r="X818" i="6"/>
  <c r="Y818" i="6"/>
  <c r="Z818" i="6"/>
  <c r="AA818" i="6" s="1"/>
  <c r="AB818" i="6" s="1"/>
  <c r="AC818" i="6" s="1"/>
  <c r="AD818" i="6"/>
  <c r="AE818" i="6" s="1"/>
  <c r="AF818" i="6"/>
  <c r="AH818" i="6"/>
  <c r="AI818" i="6" s="1"/>
  <c r="AJ818" i="6"/>
  <c r="AK818" i="6" s="1"/>
  <c r="X819" i="6"/>
  <c r="Y819" i="6"/>
  <c r="Z819" i="6"/>
  <c r="AA819" i="6"/>
  <c r="AB819" i="6" s="1"/>
  <c r="AC819" i="6" s="1"/>
  <c r="AD819" i="6"/>
  <c r="AE819" i="6"/>
  <c r="AF819" i="6"/>
  <c r="AH819" i="6"/>
  <c r="AI819" i="6"/>
  <c r="AJ819" i="6"/>
  <c r="X820" i="6"/>
  <c r="Y820" i="6"/>
  <c r="Z820" i="6"/>
  <c r="AA820" i="6"/>
  <c r="AB820" i="6" s="1"/>
  <c r="AC820" i="6" s="1"/>
  <c r="AD820" i="6"/>
  <c r="AE820" i="6" s="1"/>
  <c r="AF820" i="6"/>
  <c r="AH820" i="6"/>
  <c r="X821" i="6"/>
  <c r="Y821" i="6"/>
  <c r="Z821" i="6"/>
  <c r="AA821" i="6" s="1"/>
  <c r="AB821" i="6" s="1"/>
  <c r="AC821" i="6" s="1"/>
  <c r="AD821" i="6"/>
  <c r="AE821" i="6" s="1"/>
  <c r="AF821" i="6"/>
  <c r="AH821" i="6"/>
  <c r="X822" i="6"/>
  <c r="Y822" i="6"/>
  <c r="AD822" i="6" s="1"/>
  <c r="AE822" i="6" s="1"/>
  <c r="Z822" i="6"/>
  <c r="AA822" i="6" s="1"/>
  <c r="AB822" i="6" s="1"/>
  <c r="AC822" i="6" s="1"/>
  <c r="AG822" i="6" s="1"/>
  <c r="AK822" i="6" s="1"/>
  <c r="AF822" i="6"/>
  <c r="AH822" i="6"/>
  <c r="AI822" i="6" s="1"/>
  <c r="AJ822" i="6"/>
  <c r="X823" i="6"/>
  <c r="AA823" i="6" s="1"/>
  <c r="AB823" i="6" s="1"/>
  <c r="AC823" i="6" s="1"/>
  <c r="AG823" i="6" s="1"/>
  <c r="Y823" i="6"/>
  <c r="AD823" i="6" s="1"/>
  <c r="AE823" i="6" s="1"/>
  <c r="Z823" i="6"/>
  <c r="AF823" i="6"/>
  <c r="AH823" i="6"/>
  <c r="X824" i="6"/>
  <c r="Y824" i="6"/>
  <c r="AD824" i="6" s="1"/>
  <c r="AE824" i="6" s="1"/>
  <c r="Z824" i="6"/>
  <c r="AA824" i="6"/>
  <c r="AB824" i="6" s="1"/>
  <c r="AC824" i="6" s="1"/>
  <c r="AG824" i="6" s="1"/>
  <c r="AK824" i="6" s="1"/>
  <c r="AF824" i="6"/>
  <c r="AH824" i="6"/>
  <c r="AI824" i="6"/>
  <c r="AJ824" i="6"/>
  <c r="X825" i="6"/>
  <c r="Y825" i="6"/>
  <c r="Z825" i="6"/>
  <c r="AA825" i="6"/>
  <c r="AB825" i="6" s="1"/>
  <c r="AC825" i="6" s="1"/>
  <c r="AG825" i="6" s="1"/>
  <c r="AD825" i="6"/>
  <c r="AE825" i="6" s="1"/>
  <c r="AF825" i="6"/>
  <c r="AH825" i="6"/>
  <c r="AI825" i="6"/>
  <c r="AJ825" i="6"/>
  <c r="AK825" i="6" s="1"/>
  <c r="X826" i="6"/>
  <c r="Y826" i="6"/>
  <c r="AD826" i="6" s="1"/>
  <c r="AE826" i="6" s="1"/>
  <c r="Z826" i="6"/>
  <c r="AA826" i="6" s="1"/>
  <c r="AB826" i="6" s="1"/>
  <c r="AC826" i="6" s="1"/>
  <c r="AG826" i="6" s="1"/>
  <c r="AF826" i="6"/>
  <c r="AH826" i="6"/>
  <c r="AI826" i="6" s="1"/>
  <c r="AJ826" i="6"/>
  <c r="AK826" i="6"/>
  <c r="X827" i="6"/>
  <c r="Y827" i="6"/>
  <c r="Z827" i="6"/>
  <c r="AA827" i="6" s="1"/>
  <c r="AB827" i="6" s="1"/>
  <c r="AC827" i="6" s="1"/>
  <c r="AD827" i="6"/>
  <c r="AE827" i="6" s="1"/>
  <c r="AF827" i="6"/>
  <c r="AH827" i="6"/>
  <c r="AJ827" i="6" s="1"/>
  <c r="AI827" i="6"/>
  <c r="X828" i="6"/>
  <c r="Y828" i="6"/>
  <c r="Z828" i="6"/>
  <c r="AA828" i="6"/>
  <c r="AB828" i="6" s="1"/>
  <c r="AC828" i="6" s="1"/>
  <c r="AG828" i="6" s="1"/>
  <c r="AD828" i="6"/>
  <c r="AE828" i="6" s="1"/>
  <c r="AF828" i="6"/>
  <c r="AH828" i="6"/>
  <c r="AJ828" i="6" s="1"/>
  <c r="AK828" i="6" s="1"/>
  <c r="AI828" i="6"/>
  <c r="X829" i="6"/>
  <c r="Y829" i="6"/>
  <c r="Z829" i="6"/>
  <c r="AA829" i="6"/>
  <c r="AB829" i="6" s="1"/>
  <c r="AC829" i="6" s="1"/>
  <c r="AG829" i="6" s="1"/>
  <c r="AD829" i="6"/>
  <c r="AE829" i="6" s="1"/>
  <c r="AF829" i="6"/>
  <c r="AH829" i="6"/>
  <c r="AI829" i="6" s="1"/>
  <c r="AJ829" i="6"/>
  <c r="AK829" i="6" s="1"/>
  <c r="X830" i="6"/>
  <c r="Y830" i="6"/>
  <c r="AD830" i="6" s="1"/>
  <c r="AE830" i="6" s="1"/>
  <c r="Z830" i="6"/>
  <c r="AF830" i="6"/>
  <c r="AH830" i="6"/>
  <c r="X831" i="6"/>
  <c r="Y831" i="6"/>
  <c r="AD831" i="6" s="1"/>
  <c r="AE831" i="6" s="1"/>
  <c r="Z831" i="6"/>
  <c r="AA831" i="6" s="1"/>
  <c r="AB831" i="6" s="1"/>
  <c r="AC831" i="6" s="1"/>
  <c r="AF831" i="6"/>
  <c r="AH831" i="6"/>
  <c r="AI831" i="6"/>
  <c r="AJ831" i="6"/>
  <c r="X832" i="6"/>
  <c r="Y832" i="6"/>
  <c r="Z832" i="6"/>
  <c r="AA832" i="6"/>
  <c r="AB832" i="6"/>
  <c r="AC832" i="6" s="1"/>
  <c r="AD832" i="6"/>
  <c r="AE832" i="6" s="1"/>
  <c r="AF832" i="6"/>
  <c r="AH832" i="6"/>
  <c r="X833" i="6"/>
  <c r="Y833" i="6"/>
  <c r="Z833" i="6"/>
  <c r="AA833" i="6"/>
  <c r="AB833" i="6" s="1"/>
  <c r="AC833" i="6" s="1"/>
  <c r="AD833" i="6"/>
  <c r="AE833" i="6" s="1"/>
  <c r="AF833" i="6"/>
  <c r="AH833" i="6"/>
  <c r="X834" i="6"/>
  <c r="Y834" i="6"/>
  <c r="AD834" i="6" s="1"/>
  <c r="AE834" i="6" s="1"/>
  <c r="Z834" i="6"/>
  <c r="AA834" i="6" s="1"/>
  <c r="AB834" i="6" s="1"/>
  <c r="AC834" i="6" s="1"/>
  <c r="AG834" i="6" s="1"/>
  <c r="AF834" i="6"/>
  <c r="AH834" i="6"/>
  <c r="AI834" i="6" s="1"/>
  <c r="AJ834" i="6"/>
  <c r="X835" i="6"/>
  <c r="Y835" i="6"/>
  <c r="Z835" i="6"/>
  <c r="AA835" i="6" s="1"/>
  <c r="AB835" i="6" s="1"/>
  <c r="AC835" i="6" s="1"/>
  <c r="AD835" i="6"/>
  <c r="AE835" i="6"/>
  <c r="AF835" i="6"/>
  <c r="AH835" i="6"/>
  <c r="X836" i="6"/>
  <c r="Y836" i="6"/>
  <c r="Z836" i="6"/>
  <c r="AA836" i="6"/>
  <c r="AB836" i="6" s="1"/>
  <c r="AC836" i="6"/>
  <c r="AD836" i="6"/>
  <c r="AE836" i="6" s="1"/>
  <c r="AF836" i="6"/>
  <c r="AH836" i="6"/>
  <c r="AI836" i="6"/>
  <c r="AJ836" i="6"/>
  <c r="AK836" i="6"/>
  <c r="X837" i="6"/>
  <c r="Y837" i="6"/>
  <c r="Z837" i="6"/>
  <c r="AA837" i="6" s="1"/>
  <c r="AB837" i="6" s="1"/>
  <c r="AC837" i="6" s="1"/>
  <c r="AD837" i="6"/>
  <c r="AE837" i="6" s="1"/>
  <c r="AF837" i="6"/>
  <c r="AH837" i="6"/>
  <c r="AI837" i="6"/>
  <c r="AJ837" i="6"/>
  <c r="AK837" i="6"/>
  <c r="X838" i="6"/>
  <c r="Y838" i="6"/>
  <c r="Z838" i="6"/>
  <c r="AA838" i="6" s="1"/>
  <c r="AB838" i="6"/>
  <c r="AC838" i="6" s="1"/>
  <c r="AD838" i="6"/>
  <c r="AE838" i="6" s="1"/>
  <c r="AF838" i="6"/>
  <c r="AH838" i="6"/>
  <c r="AI838" i="6" s="1"/>
  <c r="X839" i="6"/>
  <c r="Y839" i="6"/>
  <c r="Z839" i="6"/>
  <c r="AA839" i="6"/>
  <c r="AB839" i="6"/>
  <c r="AC839" i="6" s="1"/>
  <c r="AG839" i="6" s="1"/>
  <c r="AD839" i="6"/>
  <c r="AE839" i="6" s="1"/>
  <c r="AF839" i="6"/>
  <c r="AH839" i="6"/>
  <c r="AI839" i="6" s="1"/>
  <c r="AJ839" i="6"/>
  <c r="AK839" i="6" s="1"/>
  <c r="X840" i="6"/>
  <c r="Y840" i="6"/>
  <c r="AD840" i="6" s="1"/>
  <c r="AE840" i="6" s="1"/>
  <c r="Z840" i="6"/>
  <c r="AA840" i="6" s="1"/>
  <c r="AB840" i="6"/>
  <c r="AC840" i="6" s="1"/>
  <c r="AG840" i="6" s="1"/>
  <c r="AF840" i="6"/>
  <c r="AH840" i="6"/>
  <c r="AJ840" i="6" s="1"/>
  <c r="AK840" i="6" s="1"/>
  <c r="AI840" i="6"/>
  <c r="X841" i="6"/>
  <c r="Y841" i="6"/>
  <c r="Z841" i="6"/>
  <c r="AA841" i="6"/>
  <c r="AB841" i="6" s="1"/>
  <c r="AC841" i="6" s="1"/>
  <c r="AD841" i="6"/>
  <c r="AE841" i="6" s="1"/>
  <c r="AF841" i="6"/>
  <c r="AH841" i="6"/>
  <c r="AI841" i="6"/>
  <c r="AJ841" i="6"/>
  <c r="AK841" i="6"/>
  <c r="X842" i="6"/>
  <c r="Y842" i="6"/>
  <c r="Z842" i="6"/>
  <c r="AD842" i="6"/>
  <c r="AE842" i="6" s="1"/>
  <c r="AF842" i="6"/>
  <c r="AH842" i="6"/>
  <c r="X843" i="6"/>
  <c r="Y843" i="6"/>
  <c r="Z843" i="6"/>
  <c r="AA843" i="6"/>
  <c r="AB843" i="6"/>
  <c r="AC843" i="6" s="1"/>
  <c r="AD843" i="6"/>
  <c r="AE843" i="6" s="1"/>
  <c r="AF843" i="6"/>
  <c r="AH843" i="6"/>
  <c r="AJ843" i="6" s="1"/>
  <c r="AK843" i="6" s="1"/>
  <c r="AI843" i="6"/>
  <c r="X844" i="6"/>
  <c r="Y844" i="6"/>
  <c r="AD844" i="6" s="1"/>
  <c r="AE844" i="6" s="1"/>
  <c r="Z844" i="6"/>
  <c r="AA844" i="6"/>
  <c r="AB844" i="6" s="1"/>
  <c r="AC844" i="6" s="1"/>
  <c r="AG844" i="6" s="1"/>
  <c r="AF844" i="6"/>
  <c r="AH844" i="6"/>
  <c r="X845" i="6"/>
  <c r="Y845" i="6"/>
  <c r="Z845" i="6"/>
  <c r="AA845" i="6" s="1"/>
  <c r="AB845" i="6" s="1"/>
  <c r="AC845" i="6" s="1"/>
  <c r="AD845" i="6"/>
  <c r="AE845" i="6" s="1"/>
  <c r="AF845" i="6"/>
  <c r="AH845" i="6"/>
  <c r="AI845" i="6"/>
  <c r="AJ845" i="6"/>
  <c r="AK845" i="6"/>
  <c r="X846" i="6"/>
  <c r="Y846" i="6"/>
  <c r="Z846" i="6"/>
  <c r="AD846" i="6"/>
  <c r="AE846" i="6" s="1"/>
  <c r="AF846" i="6"/>
  <c r="AH846" i="6"/>
  <c r="AI846" i="6" s="1"/>
  <c r="AJ846" i="6"/>
  <c r="AK846" i="6"/>
  <c r="X847" i="6"/>
  <c r="Y847" i="6"/>
  <c r="Z847" i="6"/>
  <c r="AA847" i="6" s="1"/>
  <c r="AB847" i="6" s="1"/>
  <c r="AC847" i="6" s="1"/>
  <c r="AD847" i="6"/>
  <c r="AE847" i="6" s="1"/>
  <c r="AF847" i="6"/>
  <c r="AH847" i="6"/>
  <c r="X848" i="6"/>
  <c r="AA848" i="6" s="1"/>
  <c r="AB848" i="6" s="1"/>
  <c r="Y848" i="6"/>
  <c r="Z848" i="6"/>
  <c r="AC848" i="6"/>
  <c r="AG848" i="6" s="1"/>
  <c r="AD848" i="6"/>
  <c r="AE848" i="6" s="1"/>
  <c r="AF848" i="6"/>
  <c r="AH848" i="6"/>
  <c r="AI848" i="6" s="1"/>
  <c r="AJ848" i="6"/>
  <c r="AK848" i="6" s="1"/>
  <c r="X849" i="6"/>
  <c r="Y849" i="6"/>
  <c r="Z849" i="6"/>
  <c r="AA849" i="6"/>
  <c r="AB849" i="6" s="1"/>
  <c r="AC849" i="6" s="1"/>
  <c r="AD849" i="6"/>
  <c r="AE849" i="6"/>
  <c r="AF849" i="6"/>
  <c r="AH849" i="6"/>
  <c r="AI849" i="6"/>
  <c r="AJ849" i="6"/>
  <c r="AK849" i="6"/>
  <c r="X850" i="6"/>
  <c r="Y850" i="6"/>
  <c r="Z850" i="6"/>
  <c r="AA850" i="6" s="1"/>
  <c r="AB850" i="6" s="1"/>
  <c r="AC850" i="6" s="1"/>
  <c r="AD850" i="6"/>
  <c r="AE850" i="6" s="1"/>
  <c r="AF850" i="6"/>
  <c r="AH850" i="6"/>
  <c r="X851" i="6"/>
  <c r="AA851" i="6" s="1"/>
  <c r="AB851" i="6" s="1"/>
  <c r="AC851" i="6" s="1"/>
  <c r="Y851" i="6"/>
  <c r="Z851" i="6"/>
  <c r="AD851" i="6"/>
  <c r="AE851" i="6"/>
  <c r="AF851" i="6"/>
  <c r="AH851" i="6"/>
  <c r="X852" i="6"/>
  <c r="Y852" i="6"/>
  <c r="Z852" i="6"/>
  <c r="AA852" i="6" s="1"/>
  <c r="AB852" i="6" s="1"/>
  <c r="AC852" i="6" s="1"/>
  <c r="AG852" i="6" s="1"/>
  <c r="AD852" i="6"/>
  <c r="AE852" i="6" s="1"/>
  <c r="AF852" i="6"/>
  <c r="AH852" i="6"/>
  <c r="AI852" i="6"/>
  <c r="AJ852" i="6"/>
  <c r="AK852" i="6" s="1"/>
  <c r="X853" i="6"/>
  <c r="Y853" i="6"/>
  <c r="Z853" i="6"/>
  <c r="AD853" i="6"/>
  <c r="AE853" i="6"/>
  <c r="AF853" i="6"/>
  <c r="AH853" i="6"/>
  <c r="AJ853" i="6" s="1"/>
  <c r="AI853" i="6"/>
  <c r="X854" i="6"/>
  <c r="Y854" i="6"/>
  <c r="Z854" i="6"/>
  <c r="AD854" i="6"/>
  <c r="AE854" i="6" s="1"/>
  <c r="AF854" i="6"/>
  <c r="AH854" i="6"/>
  <c r="AI854" i="6" s="1"/>
  <c r="X855" i="6"/>
  <c r="Y855" i="6"/>
  <c r="Z855" i="6"/>
  <c r="AA855" i="6"/>
  <c r="AB855" i="6" s="1"/>
  <c r="AC855" i="6" s="1"/>
  <c r="AD855" i="6"/>
  <c r="AE855" i="6"/>
  <c r="AF855" i="6"/>
  <c r="AH855" i="6"/>
  <c r="AI855" i="6" s="1"/>
  <c r="AJ855" i="6"/>
  <c r="X856" i="6"/>
  <c r="AA856" i="6" s="1"/>
  <c r="AB856" i="6" s="1"/>
  <c r="AC856" i="6" s="1"/>
  <c r="AG856" i="6" s="1"/>
  <c r="Y856" i="6"/>
  <c r="AD856" i="6" s="1"/>
  <c r="AE856" i="6" s="1"/>
  <c r="Z856" i="6"/>
  <c r="AF856" i="6"/>
  <c r="AH856" i="6"/>
  <c r="AI856" i="6"/>
  <c r="AJ856" i="6"/>
  <c r="X857" i="6"/>
  <c r="Y857" i="6"/>
  <c r="Z857" i="6"/>
  <c r="AA857" i="6"/>
  <c r="AB857" i="6"/>
  <c r="AC857" i="6" s="1"/>
  <c r="AD857" i="6"/>
  <c r="AE857" i="6" s="1"/>
  <c r="AF857" i="6"/>
  <c r="AH857" i="6"/>
  <c r="AI857" i="6"/>
  <c r="AJ857" i="6"/>
  <c r="X858" i="6"/>
  <c r="Y858" i="6"/>
  <c r="AD858" i="6" s="1"/>
  <c r="AE858" i="6" s="1"/>
  <c r="Z858" i="6"/>
  <c r="AA858" i="6" s="1"/>
  <c r="AB858" i="6" s="1"/>
  <c r="AC858" i="6" s="1"/>
  <c r="AF858" i="6"/>
  <c r="AH858" i="6"/>
  <c r="AI858" i="6" s="1"/>
  <c r="AJ858" i="6"/>
  <c r="X859" i="6"/>
  <c r="Y859" i="6"/>
  <c r="Z859" i="6"/>
  <c r="AA859" i="6"/>
  <c r="AB859" i="6" s="1"/>
  <c r="AC859" i="6" s="1"/>
  <c r="AG859" i="6" s="1"/>
  <c r="AD859" i="6"/>
  <c r="AE859" i="6"/>
  <c r="AF859" i="6"/>
  <c r="AH859" i="6"/>
  <c r="X860" i="6"/>
  <c r="Y860" i="6"/>
  <c r="AD860" i="6" s="1"/>
  <c r="AE860" i="6" s="1"/>
  <c r="Z860" i="6"/>
  <c r="AA860" i="6"/>
  <c r="AB860" i="6" s="1"/>
  <c r="AC860" i="6" s="1"/>
  <c r="AG860" i="6" s="1"/>
  <c r="AF860" i="6"/>
  <c r="AH860" i="6"/>
  <c r="AI860" i="6" s="1"/>
  <c r="AJ860" i="6"/>
  <c r="X861" i="6"/>
  <c r="Y861" i="6"/>
  <c r="Z861" i="6"/>
  <c r="AA861" i="6" s="1"/>
  <c r="AB861" i="6" s="1"/>
  <c r="AC861" i="6" s="1"/>
  <c r="AD861" i="6"/>
  <c r="AE861" i="6" s="1"/>
  <c r="AF861" i="6"/>
  <c r="AH861" i="6"/>
  <c r="AI861" i="6" s="1"/>
  <c r="AJ861" i="6"/>
  <c r="AK861" i="6"/>
  <c r="X862" i="6"/>
  <c r="Y862" i="6"/>
  <c r="AD862" i="6" s="1"/>
  <c r="Z862" i="6"/>
  <c r="AE862" i="6"/>
  <c r="AF862" i="6"/>
  <c r="AH862" i="6"/>
  <c r="X863" i="6"/>
  <c r="Y863" i="6"/>
  <c r="AD863" i="6" s="1"/>
  <c r="AE863" i="6" s="1"/>
  <c r="Z863" i="6"/>
  <c r="AA863" i="6" s="1"/>
  <c r="AB863" i="6"/>
  <c r="AC863" i="6" s="1"/>
  <c r="AG863" i="6" s="1"/>
  <c r="AF863" i="6"/>
  <c r="AH863" i="6"/>
  <c r="X864" i="6"/>
  <c r="AA864" i="6" s="1"/>
  <c r="AB864" i="6" s="1"/>
  <c r="AC864" i="6" s="1"/>
  <c r="AG864" i="6" s="1"/>
  <c r="Y864" i="6"/>
  <c r="AD864" i="6" s="1"/>
  <c r="AE864" i="6" s="1"/>
  <c r="Z864" i="6"/>
  <c r="AF864" i="6"/>
  <c r="AH864" i="6"/>
  <c r="X865" i="6"/>
  <c r="Y865" i="6"/>
  <c r="Z865" i="6"/>
  <c r="AA865" i="6" s="1"/>
  <c r="AB865" i="6" s="1"/>
  <c r="AC865" i="6" s="1"/>
  <c r="AD865" i="6"/>
  <c r="AE865" i="6" s="1"/>
  <c r="AF865" i="6"/>
  <c r="AH865" i="6"/>
  <c r="AI865" i="6"/>
  <c r="AJ865" i="6"/>
  <c r="X866" i="6"/>
  <c r="Y866" i="6"/>
  <c r="Z866" i="6"/>
  <c r="AA866" i="6" s="1"/>
  <c r="AB866" i="6"/>
  <c r="AC866" i="6" s="1"/>
  <c r="AD866" i="6"/>
  <c r="AE866" i="6" s="1"/>
  <c r="AF866" i="6"/>
  <c r="AH866" i="6"/>
  <c r="AI866" i="6" s="1"/>
  <c r="X867" i="6"/>
  <c r="Y867" i="6"/>
  <c r="Z867" i="6"/>
  <c r="AA867" i="6"/>
  <c r="AB867" i="6" s="1"/>
  <c r="AC867" i="6" s="1"/>
  <c r="AD867" i="6"/>
  <c r="AE867" i="6" s="1"/>
  <c r="AF867" i="6"/>
  <c r="AH867" i="6"/>
  <c r="AI867" i="6"/>
  <c r="AJ867" i="6"/>
  <c r="X868" i="6"/>
  <c r="Y868" i="6"/>
  <c r="AD868" i="6" s="1"/>
  <c r="AE868" i="6" s="1"/>
  <c r="Z868" i="6"/>
  <c r="AA868" i="6" s="1"/>
  <c r="AB868" i="6" s="1"/>
  <c r="AC868" i="6" s="1"/>
  <c r="AG868" i="6" s="1"/>
  <c r="AF868" i="6"/>
  <c r="AH868" i="6"/>
  <c r="AI868" i="6"/>
  <c r="AJ868" i="6"/>
  <c r="AK868" i="6" s="1"/>
  <c r="X869" i="6"/>
  <c r="Y869" i="6"/>
  <c r="Z869" i="6"/>
  <c r="AA869" i="6"/>
  <c r="AB869" i="6" s="1"/>
  <c r="AC869" i="6" s="1"/>
  <c r="AD869" i="6"/>
  <c r="AE869" i="6" s="1"/>
  <c r="AF869" i="6"/>
  <c r="AH869" i="6"/>
  <c r="AI869" i="6" s="1"/>
  <c r="AJ869" i="6"/>
  <c r="AK869" i="6" s="1"/>
  <c r="X870" i="6"/>
  <c r="Y870" i="6"/>
  <c r="AD870" i="6" s="1"/>
  <c r="AE870" i="6" s="1"/>
  <c r="Z870" i="6"/>
  <c r="AF870" i="6"/>
  <c r="AH870" i="6"/>
  <c r="AI870" i="6" s="1"/>
  <c r="AJ870" i="6"/>
  <c r="AK870" i="6" s="1"/>
  <c r="X871" i="6"/>
  <c r="Y871" i="6"/>
  <c r="AD871" i="6" s="1"/>
  <c r="AE871" i="6" s="1"/>
  <c r="Z871" i="6"/>
  <c r="AF871" i="6"/>
  <c r="AH871" i="6"/>
  <c r="X872" i="6"/>
  <c r="Y872" i="6"/>
  <c r="Z872" i="6"/>
  <c r="AD872" i="6"/>
  <c r="AE872" i="6" s="1"/>
  <c r="AF872" i="6"/>
  <c r="AH872" i="6"/>
  <c r="X873" i="6"/>
  <c r="Y873" i="6"/>
  <c r="Z873" i="6"/>
  <c r="AD873" i="6"/>
  <c r="AE873" i="6"/>
  <c r="AF873" i="6"/>
  <c r="AH873" i="6"/>
  <c r="AJ873" i="6" s="1"/>
  <c r="AK873" i="6" s="1"/>
  <c r="X874" i="6"/>
  <c r="Y874" i="6"/>
  <c r="Z874" i="6"/>
  <c r="AA874" i="6" s="1"/>
  <c r="AB874" i="6" s="1"/>
  <c r="AC874" i="6" s="1"/>
  <c r="AG874" i="6" s="1"/>
  <c r="AD874" i="6"/>
  <c r="AE874" i="6" s="1"/>
  <c r="AF874" i="6"/>
  <c r="AH874" i="6"/>
  <c r="AI874" i="6" s="1"/>
  <c r="AJ874" i="6"/>
  <c r="AK874" i="6"/>
  <c r="X875" i="6"/>
  <c r="Y875" i="6"/>
  <c r="AD875" i="6" s="1"/>
  <c r="AE875" i="6" s="1"/>
  <c r="Z875" i="6"/>
  <c r="AA875" i="6" s="1"/>
  <c r="AB875" i="6" s="1"/>
  <c r="AC875" i="6" s="1"/>
  <c r="AG875" i="6" s="1"/>
  <c r="AF875" i="6"/>
  <c r="AH875" i="6"/>
  <c r="AJ875" i="6" s="1"/>
  <c r="AK875" i="6" s="1"/>
  <c r="AI875" i="6"/>
  <c r="X876" i="6"/>
  <c r="Y876" i="6"/>
  <c r="Z876" i="6"/>
  <c r="AA876" i="6"/>
  <c r="AB876" i="6" s="1"/>
  <c r="AC876" i="6" s="1"/>
  <c r="AG876" i="6" s="1"/>
  <c r="AD876" i="6"/>
  <c r="AE876" i="6" s="1"/>
  <c r="AF876" i="6"/>
  <c r="AH876" i="6"/>
  <c r="AI876" i="6"/>
  <c r="AJ876" i="6"/>
  <c r="AK876" i="6"/>
  <c r="X877" i="6"/>
  <c r="Y877" i="6"/>
  <c r="Z877" i="6"/>
  <c r="AD877" i="6"/>
  <c r="AE877" i="6"/>
  <c r="AF877" i="6"/>
  <c r="AH877" i="6"/>
  <c r="AJ877" i="6" s="1"/>
  <c r="AK877" i="6" s="1"/>
  <c r="AI877" i="6"/>
  <c r="X878" i="6"/>
  <c r="Y878" i="6"/>
  <c r="Z878" i="6"/>
  <c r="AA878" i="6" s="1"/>
  <c r="AB878" i="6" s="1"/>
  <c r="AC878" i="6" s="1"/>
  <c r="AD878" i="6"/>
  <c r="AE878" i="6"/>
  <c r="AF878" i="6"/>
  <c r="AH878" i="6"/>
  <c r="AI878" i="6" s="1"/>
  <c r="AJ878" i="6"/>
  <c r="X879" i="6"/>
  <c r="Y879" i="6"/>
  <c r="AD879" i="6" s="1"/>
  <c r="Z879" i="6"/>
  <c r="AA879" i="6" s="1"/>
  <c r="AB879" i="6" s="1"/>
  <c r="AC879" i="6" s="1"/>
  <c r="AE879" i="6"/>
  <c r="AF879" i="6"/>
  <c r="AH879" i="6"/>
  <c r="AJ879" i="6" s="1"/>
  <c r="AI879" i="6"/>
  <c r="X880" i="6"/>
  <c r="Y880" i="6"/>
  <c r="Z880" i="6"/>
  <c r="AA880" i="6"/>
  <c r="AB880" i="6" s="1"/>
  <c r="AC880" i="6" s="1"/>
  <c r="AD880" i="6"/>
  <c r="AE880" i="6" s="1"/>
  <c r="AF880" i="6"/>
  <c r="AH880" i="6"/>
  <c r="AI880" i="6" s="1"/>
  <c r="AJ880" i="6"/>
  <c r="X881" i="6"/>
  <c r="AA881" i="6" s="1"/>
  <c r="AB881" i="6" s="1"/>
  <c r="AC881" i="6" s="1"/>
  <c r="Y881" i="6"/>
  <c r="Z881" i="6"/>
  <c r="AD881" i="6"/>
  <c r="AE881" i="6" s="1"/>
  <c r="AF881" i="6"/>
  <c r="AH881" i="6"/>
  <c r="AI881" i="6" s="1"/>
  <c r="AJ881" i="6"/>
  <c r="X882" i="6"/>
  <c r="Y882" i="6"/>
  <c r="AD882" i="6" s="1"/>
  <c r="Z882" i="6"/>
  <c r="AA882" i="6" s="1"/>
  <c r="AB882" i="6" s="1"/>
  <c r="AC882" i="6" s="1"/>
  <c r="AE882" i="6"/>
  <c r="AF882" i="6"/>
  <c r="AH882" i="6"/>
  <c r="AI882" i="6" s="1"/>
  <c r="X883" i="6"/>
  <c r="Y883" i="6"/>
  <c r="Z883" i="6"/>
  <c r="AA883" i="6"/>
  <c r="AB883" i="6" s="1"/>
  <c r="AC883" i="6" s="1"/>
  <c r="AG883" i="6" s="1"/>
  <c r="AD883" i="6"/>
  <c r="AE883" i="6" s="1"/>
  <c r="AF883" i="6"/>
  <c r="AH883" i="6"/>
  <c r="AI883" i="6"/>
  <c r="AJ883" i="6"/>
  <c r="X884" i="6"/>
  <c r="AA884" i="6" s="1"/>
  <c r="AB884" i="6" s="1"/>
  <c r="AC884" i="6" s="1"/>
  <c r="AG884" i="6" s="1"/>
  <c r="Y884" i="6"/>
  <c r="Z884" i="6"/>
  <c r="AD884" i="6"/>
  <c r="AE884" i="6" s="1"/>
  <c r="AF884" i="6"/>
  <c r="AH884" i="6"/>
  <c r="X885" i="6"/>
  <c r="Y885" i="6"/>
  <c r="Z885" i="6"/>
  <c r="AA885" i="6" s="1"/>
  <c r="AB885" i="6" s="1"/>
  <c r="AC885" i="6" s="1"/>
  <c r="AD885" i="6"/>
  <c r="AE885" i="6"/>
  <c r="AF885" i="6"/>
  <c r="AH885" i="6"/>
  <c r="AI885" i="6"/>
  <c r="AJ885" i="6"/>
  <c r="X886" i="6"/>
  <c r="Y886" i="6"/>
  <c r="Z886" i="6"/>
  <c r="AA886" i="6" s="1"/>
  <c r="AB886" i="6" s="1"/>
  <c r="AC886" i="6" s="1"/>
  <c r="AG886" i="6" s="1"/>
  <c r="AD886" i="6"/>
  <c r="AE886" i="6"/>
  <c r="AF886" i="6"/>
  <c r="AH886" i="6"/>
  <c r="AI886" i="6" s="1"/>
  <c r="X887" i="6"/>
  <c r="Y887" i="6"/>
  <c r="AD887" i="6" s="1"/>
  <c r="AE887" i="6" s="1"/>
  <c r="Z887" i="6"/>
  <c r="AA887" i="6" s="1"/>
  <c r="AB887" i="6" s="1"/>
  <c r="AC887" i="6" s="1"/>
  <c r="AF887" i="6"/>
  <c r="AH887" i="6"/>
  <c r="AI887" i="6"/>
  <c r="AJ887" i="6"/>
  <c r="X888" i="6"/>
  <c r="Y888" i="6"/>
  <c r="AD888" i="6" s="1"/>
  <c r="AE888" i="6" s="1"/>
  <c r="Z888" i="6"/>
  <c r="AF888" i="6"/>
  <c r="AH888" i="6"/>
  <c r="X889" i="6"/>
  <c r="Y889" i="6"/>
  <c r="Z889" i="6"/>
  <c r="AA889" i="6" s="1"/>
  <c r="AB889" i="6" s="1"/>
  <c r="AC889" i="6" s="1"/>
  <c r="AG889" i="6" s="1"/>
  <c r="AD889" i="6"/>
  <c r="AE889" i="6"/>
  <c r="AF889" i="6"/>
  <c r="AH889" i="6"/>
  <c r="AI889" i="6" s="1"/>
  <c r="X890" i="6"/>
  <c r="Y890" i="6"/>
  <c r="Z890" i="6"/>
  <c r="AD890" i="6"/>
  <c r="AE890" i="6" s="1"/>
  <c r="AF890" i="6"/>
  <c r="AH890" i="6"/>
  <c r="AI890" i="6" s="1"/>
  <c r="AJ890" i="6"/>
  <c r="X891" i="6"/>
  <c r="Y891" i="6"/>
  <c r="AD891" i="6" s="1"/>
  <c r="Z891" i="6"/>
  <c r="AA891" i="6" s="1"/>
  <c r="AB891" i="6" s="1"/>
  <c r="AC891" i="6" s="1"/>
  <c r="AE891" i="6"/>
  <c r="AF891" i="6"/>
  <c r="AH891" i="6"/>
  <c r="AI891" i="6" s="1"/>
  <c r="AJ891" i="6"/>
  <c r="AK891" i="6"/>
  <c r="X892" i="6"/>
  <c r="Y892" i="6"/>
  <c r="AD892" i="6" s="1"/>
  <c r="AE892" i="6" s="1"/>
  <c r="Z892" i="6"/>
  <c r="AA892" i="6" s="1"/>
  <c r="AB892" i="6" s="1"/>
  <c r="AC892" i="6" s="1"/>
  <c r="AF892" i="6"/>
  <c r="AH892" i="6"/>
  <c r="AJ892" i="6" s="1"/>
  <c r="X893" i="6"/>
  <c r="Y893" i="6"/>
  <c r="Z893" i="6"/>
  <c r="AA893" i="6" s="1"/>
  <c r="AB893" i="6" s="1"/>
  <c r="AC893" i="6" s="1"/>
  <c r="AD893" i="6"/>
  <c r="AE893" i="6" s="1"/>
  <c r="AF893" i="6"/>
  <c r="AH893" i="6"/>
  <c r="AJ893" i="6" s="1"/>
  <c r="X894" i="6"/>
  <c r="Y894" i="6"/>
  <c r="AD894" i="6" s="1"/>
  <c r="AE894" i="6" s="1"/>
  <c r="Z894" i="6"/>
  <c r="AF894" i="6"/>
  <c r="AH894" i="6"/>
  <c r="AI894" i="6" s="1"/>
  <c r="AJ894" i="6"/>
  <c r="X895" i="6"/>
  <c r="Y895" i="6"/>
  <c r="Z895" i="6"/>
  <c r="AA895" i="6"/>
  <c r="AB895" i="6" s="1"/>
  <c r="AC895" i="6" s="1"/>
  <c r="AD895" i="6"/>
  <c r="AE895" i="6"/>
  <c r="AF895" i="6"/>
  <c r="AH895" i="6"/>
  <c r="AI895" i="6" s="1"/>
  <c r="AJ895" i="6"/>
  <c r="X896" i="6"/>
  <c r="Y896" i="6"/>
  <c r="AD896" i="6" s="1"/>
  <c r="AE896" i="6" s="1"/>
  <c r="Z896" i="6"/>
  <c r="AA896" i="6" s="1"/>
  <c r="AF896" i="6"/>
  <c r="AH896" i="6"/>
  <c r="AI896" i="6"/>
  <c r="AJ896" i="6"/>
  <c r="X897" i="6"/>
  <c r="Y897" i="6"/>
  <c r="Z897" i="6"/>
  <c r="AA897" i="6"/>
  <c r="AB897" i="6" s="1"/>
  <c r="AC897" i="6" s="1"/>
  <c r="AD897" i="6"/>
  <c r="AE897" i="6" s="1"/>
  <c r="AF897" i="6"/>
  <c r="AH897" i="6"/>
  <c r="AI897" i="6"/>
  <c r="AJ897" i="6"/>
  <c r="X898" i="6"/>
  <c r="Y898" i="6"/>
  <c r="AD898" i="6" s="1"/>
  <c r="AE898" i="6" s="1"/>
  <c r="Z898" i="6"/>
  <c r="AA898" i="6" s="1"/>
  <c r="AB898" i="6" s="1"/>
  <c r="AC898" i="6" s="1"/>
  <c r="AF898" i="6"/>
  <c r="AG898" i="6"/>
  <c r="AH898" i="6"/>
  <c r="X899" i="6"/>
  <c r="Y899" i="6"/>
  <c r="Z899" i="6"/>
  <c r="AA899" i="6"/>
  <c r="AB899" i="6" s="1"/>
  <c r="AC899" i="6" s="1"/>
  <c r="AD899" i="6"/>
  <c r="AE899" i="6" s="1"/>
  <c r="AF899" i="6"/>
  <c r="AH899" i="6"/>
  <c r="X900" i="6"/>
  <c r="Y900" i="6"/>
  <c r="AD900" i="6" s="1"/>
  <c r="AE900" i="6" s="1"/>
  <c r="Z900" i="6"/>
  <c r="AA900" i="6"/>
  <c r="AB900" i="6" s="1"/>
  <c r="AC900" i="6" s="1"/>
  <c r="AG900" i="6" s="1"/>
  <c r="AF900" i="6"/>
  <c r="AH900" i="6"/>
  <c r="AI900" i="6" s="1"/>
  <c r="X901" i="6"/>
  <c r="Y901" i="6"/>
  <c r="Z901" i="6"/>
  <c r="AA901" i="6" s="1"/>
  <c r="AB901" i="6" s="1"/>
  <c r="AC901" i="6" s="1"/>
  <c r="AD901" i="6"/>
  <c r="AE901" i="6" s="1"/>
  <c r="AF901" i="6"/>
  <c r="AH901" i="6"/>
  <c r="AI901" i="6" s="1"/>
  <c r="AJ901" i="6"/>
  <c r="X902" i="6"/>
  <c r="Y902" i="6"/>
  <c r="AD902" i="6" s="1"/>
  <c r="AE902" i="6" s="1"/>
  <c r="Z902" i="6"/>
  <c r="AF902" i="6"/>
  <c r="AH902" i="6"/>
  <c r="X903" i="6"/>
  <c r="Y903" i="6"/>
  <c r="AD903" i="6" s="1"/>
  <c r="AE903" i="6" s="1"/>
  <c r="Z903" i="6"/>
  <c r="AA903" i="6" s="1"/>
  <c r="AB903" i="6" s="1"/>
  <c r="AC903" i="6" s="1"/>
  <c r="AF903" i="6"/>
  <c r="AH903" i="6"/>
  <c r="AJ903" i="6" s="1"/>
  <c r="AK903" i="6" s="1"/>
  <c r="AI903" i="6"/>
  <c r="X904" i="6"/>
  <c r="Y904" i="6"/>
  <c r="Z904" i="6"/>
  <c r="AA904" i="6"/>
  <c r="AB904" i="6" s="1"/>
  <c r="AC904" i="6"/>
  <c r="AG904" i="6" s="1"/>
  <c r="AD904" i="6"/>
  <c r="AE904" i="6" s="1"/>
  <c r="AF904" i="6"/>
  <c r="AH904" i="6"/>
  <c r="AI904" i="6" s="1"/>
  <c r="X905" i="6"/>
  <c r="Y905" i="6"/>
  <c r="Z905" i="6"/>
  <c r="AA905" i="6"/>
  <c r="AB905" i="6" s="1"/>
  <c r="AC905" i="6" s="1"/>
  <c r="AD905" i="6"/>
  <c r="AE905" i="6" s="1"/>
  <c r="AF905" i="6"/>
  <c r="AH905" i="6"/>
  <c r="AI905" i="6" s="1"/>
  <c r="AJ905" i="6"/>
  <c r="AK905" i="6"/>
  <c r="X906" i="6"/>
  <c r="Y906" i="6"/>
  <c r="Z906" i="6"/>
  <c r="AA906" i="6" s="1"/>
  <c r="AB906" i="6"/>
  <c r="AC906" i="6" s="1"/>
  <c r="AD906" i="6"/>
  <c r="AE906" i="6"/>
  <c r="AF906" i="6"/>
  <c r="AH906" i="6"/>
  <c r="X907" i="6"/>
  <c r="Y907" i="6"/>
  <c r="Z907" i="6"/>
  <c r="AA907" i="6" s="1"/>
  <c r="AB907" i="6" s="1"/>
  <c r="AC907" i="6" s="1"/>
  <c r="AD907" i="6"/>
  <c r="AE907" i="6"/>
  <c r="AF907" i="6"/>
  <c r="AH907" i="6"/>
  <c r="X908" i="6"/>
  <c r="Y908" i="6"/>
  <c r="Z908" i="6"/>
  <c r="AA908" i="6" s="1"/>
  <c r="AB908" i="6" s="1"/>
  <c r="AC908" i="6" s="1"/>
  <c r="AD908" i="6"/>
  <c r="AE908" i="6" s="1"/>
  <c r="AF908" i="6"/>
  <c r="AH908" i="6"/>
  <c r="AI908" i="6"/>
  <c r="AJ908" i="6"/>
  <c r="AK908" i="6" s="1"/>
  <c r="X909" i="6"/>
  <c r="Y909" i="6"/>
  <c r="Z909" i="6"/>
  <c r="AA909" i="6" s="1"/>
  <c r="AB909" i="6"/>
  <c r="AC909" i="6" s="1"/>
  <c r="AD909" i="6"/>
  <c r="AE909" i="6"/>
  <c r="AF909" i="6"/>
  <c r="AH909" i="6"/>
  <c r="AJ909" i="6" s="1"/>
  <c r="AI909" i="6"/>
  <c r="AK909" i="6"/>
  <c r="X910" i="6"/>
  <c r="Y910" i="6"/>
  <c r="AD910" i="6" s="1"/>
  <c r="AE910" i="6" s="1"/>
  <c r="Z910" i="6"/>
  <c r="AF910" i="6"/>
  <c r="AH910" i="6"/>
  <c r="AI910" i="6" s="1"/>
  <c r="AJ910" i="6"/>
  <c r="X911" i="6"/>
  <c r="AA911" i="6" s="1"/>
  <c r="AB911" i="6" s="1"/>
  <c r="AC911" i="6" s="1"/>
  <c r="Y911" i="6"/>
  <c r="Z911" i="6"/>
  <c r="AD911" i="6"/>
  <c r="AE911" i="6"/>
  <c r="AF911" i="6"/>
  <c r="AH911" i="6"/>
  <c r="AI911" i="6" s="1"/>
  <c r="X912" i="6"/>
  <c r="Y912" i="6"/>
  <c r="AD912" i="6" s="1"/>
  <c r="AE912" i="6" s="1"/>
  <c r="Z912" i="6"/>
  <c r="AA912" i="6" s="1"/>
  <c r="AB912" i="6" s="1"/>
  <c r="AC912" i="6" s="1"/>
  <c r="AF912" i="6"/>
  <c r="AH912" i="6"/>
  <c r="AI912" i="6"/>
  <c r="AJ912" i="6"/>
  <c r="X913" i="6"/>
  <c r="Y913" i="6"/>
  <c r="Z913" i="6"/>
  <c r="AA913" i="6" s="1"/>
  <c r="AB913" i="6" s="1"/>
  <c r="AC913" i="6" s="1"/>
  <c r="AG913" i="6" s="1"/>
  <c r="AK913" i="6" s="1"/>
  <c r="AD913" i="6"/>
  <c r="AE913" i="6"/>
  <c r="AF913" i="6"/>
  <c r="AH913" i="6"/>
  <c r="AI913" i="6"/>
  <c r="AJ913" i="6"/>
  <c r="X914" i="6"/>
  <c r="Y914" i="6"/>
  <c r="Z914" i="6"/>
  <c r="AA914" i="6" s="1"/>
  <c r="AB914" i="6" s="1"/>
  <c r="AC914" i="6" s="1"/>
  <c r="AG914" i="6" s="1"/>
  <c r="AD914" i="6"/>
  <c r="AE914" i="6" s="1"/>
  <c r="AF914" i="6"/>
  <c r="AH914" i="6"/>
  <c r="X915" i="6"/>
  <c r="Y915" i="6"/>
  <c r="Z915" i="6"/>
  <c r="AA915" i="6" s="1"/>
  <c r="AB915" i="6" s="1"/>
  <c r="AC915" i="6" s="1"/>
  <c r="AD915" i="6"/>
  <c r="AE915" i="6"/>
  <c r="AF915" i="6"/>
  <c r="AH915" i="6"/>
  <c r="AI915" i="6"/>
  <c r="AJ915" i="6"/>
  <c r="AK915" i="6"/>
  <c r="X916" i="6"/>
  <c r="Y916" i="6"/>
  <c r="AD916" i="6" s="1"/>
  <c r="AE916" i="6" s="1"/>
  <c r="Z916" i="6"/>
  <c r="AA916" i="6" s="1"/>
  <c r="AB916" i="6" s="1"/>
  <c r="AC916" i="6" s="1"/>
  <c r="AF916" i="6"/>
  <c r="AH916" i="6"/>
  <c r="AI916" i="6"/>
  <c r="AJ916" i="6"/>
  <c r="AK916" i="6"/>
  <c r="X917" i="6"/>
  <c r="Y917" i="6"/>
  <c r="Z917" i="6"/>
  <c r="AA917" i="6" s="1"/>
  <c r="AB917" i="6" s="1"/>
  <c r="AC917" i="6" s="1"/>
  <c r="AG917" i="6" s="1"/>
  <c r="AD917" i="6"/>
  <c r="AE917" i="6"/>
  <c r="AF917" i="6"/>
  <c r="AH917" i="6"/>
  <c r="X918" i="6"/>
  <c r="Y918" i="6"/>
  <c r="Z918" i="6"/>
  <c r="AD918" i="6"/>
  <c r="AE918" i="6" s="1"/>
  <c r="AF918" i="6"/>
  <c r="AH918" i="6"/>
  <c r="AI918" i="6" s="1"/>
  <c r="AJ918" i="6"/>
  <c r="X919" i="6"/>
  <c r="AA919" i="6" s="1"/>
  <c r="AB919" i="6" s="1"/>
  <c r="AC919" i="6" s="1"/>
  <c r="AG919" i="6" s="1"/>
  <c r="Y919" i="6"/>
  <c r="AD919" i="6" s="1"/>
  <c r="Z919" i="6"/>
  <c r="AE919" i="6"/>
  <c r="AF919" i="6"/>
  <c r="AH919" i="6"/>
  <c r="X920" i="6"/>
  <c r="AA920" i="6" s="1"/>
  <c r="AB920" i="6" s="1"/>
  <c r="AC920" i="6" s="1"/>
  <c r="AG920" i="6" s="1"/>
  <c r="AK920" i="6" s="1"/>
  <c r="Y920" i="6"/>
  <c r="Z920" i="6"/>
  <c r="AD920" i="6"/>
  <c r="AE920" i="6" s="1"/>
  <c r="AF920" i="6"/>
  <c r="AH920" i="6"/>
  <c r="AI920" i="6"/>
  <c r="AJ920" i="6"/>
  <c r="X921" i="6"/>
  <c r="Y921" i="6"/>
  <c r="Z921" i="6"/>
  <c r="AA921" i="6"/>
  <c r="AB921" i="6" s="1"/>
  <c r="AC921" i="6" s="1"/>
  <c r="AG921" i="6" s="1"/>
  <c r="AD921" i="6"/>
  <c r="AE921" i="6"/>
  <c r="AF921" i="6"/>
  <c r="AH921" i="6"/>
  <c r="X922" i="6"/>
  <c r="Y922" i="6"/>
  <c r="AD922" i="6" s="1"/>
  <c r="AE922" i="6" s="1"/>
  <c r="Z922" i="6"/>
  <c r="AA922" i="6" s="1"/>
  <c r="AB922" i="6" s="1"/>
  <c r="AC922" i="6" s="1"/>
  <c r="AG922" i="6" s="1"/>
  <c r="AK922" i="6" s="1"/>
  <c r="AF922" i="6"/>
  <c r="AH922" i="6"/>
  <c r="AI922" i="6" s="1"/>
  <c r="AJ922" i="6"/>
  <c r="X923" i="6"/>
  <c r="Y923" i="6"/>
  <c r="Z923" i="6"/>
  <c r="AD923" i="6"/>
  <c r="AE923" i="6" s="1"/>
  <c r="AF923" i="6"/>
  <c r="AH923" i="6"/>
  <c r="AJ923" i="6" s="1"/>
  <c r="AI923" i="6"/>
  <c r="X924" i="6"/>
  <c r="Y924" i="6"/>
  <c r="Z924" i="6"/>
  <c r="AA924" i="6" s="1"/>
  <c r="AB924" i="6" s="1"/>
  <c r="AC924" i="6" s="1"/>
  <c r="AD924" i="6"/>
  <c r="AE924" i="6" s="1"/>
  <c r="AF924" i="6"/>
  <c r="AH924" i="6"/>
  <c r="AI924" i="6"/>
  <c r="AJ924" i="6"/>
  <c r="X925" i="6"/>
  <c r="AA925" i="6" s="1"/>
  <c r="AB925" i="6" s="1"/>
  <c r="AC925" i="6" s="1"/>
  <c r="AG925" i="6" s="1"/>
  <c r="Y925" i="6"/>
  <c r="Z925" i="6"/>
  <c r="AD925" i="6"/>
  <c r="AE925" i="6"/>
  <c r="AF925" i="6"/>
  <c r="AH925" i="6"/>
  <c r="AI925" i="6" s="1"/>
  <c r="X926" i="6"/>
  <c r="Y926" i="6"/>
  <c r="AD926" i="6" s="1"/>
  <c r="AE926" i="6" s="1"/>
  <c r="Z926" i="6"/>
  <c r="AA926" i="6" s="1"/>
  <c r="AB926" i="6" s="1"/>
  <c r="AC926" i="6" s="1"/>
  <c r="AG926" i="6" s="1"/>
  <c r="AK926" i="6" s="1"/>
  <c r="AF926" i="6"/>
  <c r="AH926" i="6"/>
  <c r="AI926" i="6" s="1"/>
  <c r="AJ926" i="6"/>
  <c r="X927" i="6"/>
  <c r="AA927" i="6" s="1"/>
  <c r="AB927" i="6" s="1"/>
  <c r="AC927" i="6" s="1"/>
  <c r="AG927" i="6" s="1"/>
  <c r="Y927" i="6"/>
  <c r="Z927" i="6"/>
  <c r="AD927" i="6"/>
  <c r="AE927" i="6"/>
  <c r="AF927" i="6"/>
  <c r="AH927" i="6"/>
  <c r="AI927" i="6"/>
  <c r="AJ927" i="6"/>
  <c r="X928" i="6"/>
  <c r="Y928" i="6"/>
  <c r="Z928" i="6"/>
  <c r="AA928" i="6"/>
  <c r="AB928" i="6" s="1"/>
  <c r="AC928" i="6" s="1"/>
  <c r="AG928" i="6" s="1"/>
  <c r="AD928" i="6"/>
  <c r="AE928" i="6" s="1"/>
  <c r="AF928" i="6"/>
  <c r="AH928" i="6"/>
  <c r="AI928" i="6"/>
  <c r="AJ928" i="6"/>
  <c r="X929" i="6"/>
  <c r="Y929" i="6"/>
  <c r="AD929" i="6" s="1"/>
  <c r="AE929" i="6" s="1"/>
  <c r="Z929" i="6"/>
  <c r="AA929" i="6" s="1"/>
  <c r="AB929" i="6" s="1"/>
  <c r="AC929" i="6" s="1"/>
  <c r="AF929" i="6"/>
  <c r="AH929" i="6"/>
  <c r="AI929" i="6"/>
  <c r="AJ929" i="6"/>
  <c r="X930" i="6"/>
  <c r="Y930" i="6"/>
  <c r="Z930" i="6"/>
  <c r="AA930" i="6"/>
  <c r="AB930" i="6" s="1"/>
  <c r="AC930" i="6" s="1"/>
  <c r="AD930" i="6"/>
  <c r="AE930" i="6" s="1"/>
  <c r="AF930" i="6"/>
  <c r="AH930" i="6"/>
  <c r="X931" i="6"/>
  <c r="Y931" i="6"/>
  <c r="Z931" i="6"/>
  <c r="AD931" i="6"/>
  <c r="AE931" i="6" s="1"/>
  <c r="AF931" i="6"/>
  <c r="AH931" i="6"/>
  <c r="X932" i="6"/>
  <c r="Y932" i="6"/>
  <c r="AD932" i="6" s="1"/>
  <c r="AE932" i="6" s="1"/>
  <c r="Z932" i="6"/>
  <c r="AA932" i="6"/>
  <c r="AB932" i="6" s="1"/>
  <c r="AC932" i="6" s="1"/>
  <c r="AF932" i="6"/>
  <c r="AH932" i="6"/>
  <c r="AI932" i="6"/>
  <c r="AJ932" i="6"/>
  <c r="AK932" i="6" s="1"/>
  <c r="X933" i="6"/>
  <c r="Y933" i="6"/>
  <c r="Z933" i="6"/>
  <c r="AD933" i="6"/>
  <c r="AE933" i="6" s="1"/>
  <c r="AF933" i="6"/>
  <c r="AH933" i="6"/>
  <c r="X934" i="6"/>
  <c r="Y934" i="6"/>
  <c r="Z934" i="6"/>
  <c r="AA934" i="6" s="1"/>
  <c r="AB934" i="6" s="1"/>
  <c r="AC934" i="6" s="1"/>
  <c r="AD934" i="6"/>
  <c r="AE934" i="6"/>
  <c r="AF934" i="6"/>
  <c r="AH934" i="6"/>
  <c r="AI934" i="6"/>
  <c r="AJ934" i="6"/>
  <c r="AK934" i="6" s="1"/>
  <c r="X935" i="6"/>
  <c r="Y935" i="6"/>
  <c r="Z935" i="6"/>
  <c r="AA935" i="6" s="1"/>
  <c r="AB935" i="6" s="1"/>
  <c r="AC935" i="6" s="1"/>
  <c r="AD935" i="6"/>
  <c r="AE935" i="6" s="1"/>
  <c r="AF935" i="6"/>
  <c r="AH935" i="6"/>
  <c r="AI935" i="6" s="1"/>
  <c r="AJ935" i="6"/>
  <c r="AK935" i="6"/>
  <c r="X936" i="6"/>
  <c r="Y936" i="6"/>
  <c r="AD936" i="6" s="1"/>
  <c r="Z936" i="6"/>
  <c r="AA936" i="6" s="1"/>
  <c r="AB936" i="6" s="1"/>
  <c r="AC936" i="6" s="1"/>
  <c r="AE936" i="6"/>
  <c r="AF936" i="6"/>
  <c r="AH936" i="6"/>
  <c r="X937" i="6"/>
  <c r="Y937" i="6"/>
  <c r="Z937" i="6"/>
  <c r="AA937" i="6"/>
  <c r="AB937" i="6" s="1"/>
  <c r="AC937" i="6" s="1"/>
  <c r="AD937" i="6"/>
  <c r="AE937" i="6" s="1"/>
  <c r="AF937" i="6"/>
  <c r="AH937" i="6"/>
  <c r="AI937" i="6"/>
  <c r="AJ937" i="6"/>
  <c r="AK937" i="6"/>
  <c r="X938" i="6"/>
  <c r="Y938" i="6"/>
  <c r="Z938" i="6"/>
  <c r="AD938" i="6"/>
  <c r="AE938" i="6" s="1"/>
  <c r="AF938" i="6"/>
  <c r="AH938" i="6"/>
  <c r="AJ938" i="6" s="1"/>
  <c r="AK938" i="6" s="1"/>
  <c r="AI938" i="6"/>
  <c r="K939" i="6"/>
  <c r="X939" i="6"/>
  <c r="Y939" i="6"/>
  <c r="AD939" i="6" s="1"/>
  <c r="Z939" i="6"/>
  <c r="AA939" i="6"/>
  <c r="AB939" i="6" s="1"/>
  <c r="AE939" i="6"/>
  <c r="AF939" i="6"/>
  <c r="AH939" i="6"/>
  <c r="AI939" i="6"/>
  <c r="AJ939" i="6"/>
  <c r="AK939" i="6"/>
  <c r="K940" i="6"/>
  <c r="X940" i="6"/>
  <c r="Y940" i="6"/>
  <c r="AD940" i="6" s="1"/>
  <c r="AE940" i="6" s="1"/>
  <c r="Z940" i="6"/>
  <c r="AA940" i="6" s="1"/>
  <c r="AB940" i="6" s="1"/>
  <c r="AC940" i="6" s="1"/>
  <c r="AF940" i="6"/>
  <c r="AH940" i="6"/>
  <c r="AI940" i="6" s="1"/>
  <c r="AJ940" i="6"/>
  <c r="K941" i="6"/>
  <c r="X941" i="6"/>
  <c r="Y941" i="6"/>
  <c r="Z941" i="6"/>
  <c r="AA941" i="6"/>
  <c r="AB941" i="6" s="1"/>
  <c r="AC941" i="6" s="1"/>
  <c r="AD941" i="6"/>
  <c r="AE941" i="6" s="1"/>
  <c r="AF941" i="6"/>
  <c r="AH941" i="6"/>
  <c r="AI941" i="6" s="1"/>
  <c r="AJ941" i="6"/>
  <c r="AK941" i="6"/>
  <c r="K942" i="6"/>
  <c r="X942" i="6"/>
  <c r="Y942" i="6"/>
  <c r="AD942" i="6" s="1"/>
  <c r="AE942" i="6" s="1"/>
  <c r="Z942" i="6"/>
  <c r="AF942" i="6"/>
  <c r="AH942" i="6"/>
  <c r="AI942" i="6"/>
  <c r="AJ942" i="6"/>
  <c r="AK942" i="6"/>
  <c r="X943" i="6"/>
  <c r="Y943" i="6"/>
  <c r="AD943" i="6" s="1"/>
  <c r="AE943" i="6" s="1"/>
  <c r="Z943" i="6"/>
  <c r="AA943" i="6" s="1"/>
  <c r="AB943" i="6" s="1"/>
  <c r="AC943" i="6" s="1"/>
  <c r="AF943" i="6"/>
  <c r="AH943" i="6"/>
  <c r="AI943" i="6"/>
  <c r="AJ943" i="6"/>
  <c r="AK943" i="6" s="1"/>
  <c r="X944" i="6"/>
  <c r="AA944" i="6" s="1"/>
  <c r="AB944" i="6" s="1"/>
  <c r="AC944" i="6" s="1"/>
  <c r="Y944" i="6"/>
  <c r="Z944" i="6"/>
  <c r="AD944" i="6"/>
  <c r="AE944" i="6" s="1"/>
  <c r="AF944" i="6"/>
  <c r="AH944" i="6"/>
  <c r="AI944" i="6" s="1"/>
  <c r="AJ944" i="6"/>
  <c r="AK944" i="6" s="1"/>
  <c r="K945" i="6"/>
  <c r="X945" i="6"/>
  <c r="AA945" i="6" s="1"/>
  <c r="AB945" i="6" s="1"/>
  <c r="AC945" i="6" s="1"/>
  <c r="Y945" i="6"/>
  <c r="Z945" i="6"/>
  <c r="AD945" i="6"/>
  <c r="AE945" i="6"/>
  <c r="AF945" i="6"/>
  <c r="AH945" i="6"/>
  <c r="AI945" i="6"/>
  <c r="AJ945" i="6"/>
  <c r="AK945" i="6"/>
  <c r="K946" i="6"/>
  <c r="X946" i="6"/>
  <c r="Y946" i="6"/>
  <c r="AD946" i="6" s="1"/>
  <c r="Z946" i="6"/>
  <c r="AE946" i="6"/>
  <c r="AF946" i="6"/>
  <c r="AH946" i="6"/>
  <c r="AI946" i="6" s="1"/>
  <c r="AJ946" i="6"/>
  <c r="AK946" i="6"/>
  <c r="K947" i="6"/>
  <c r="X947" i="6"/>
  <c r="Y947" i="6"/>
  <c r="Z947" i="6"/>
  <c r="AA947" i="6"/>
  <c r="AB947" i="6" s="1"/>
  <c r="AC947" i="6" s="1"/>
  <c r="AD947" i="6"/>
  <c r="AE947" i="6" s="1"/>
  <c r="AF947" i="6"/>
  <c r="AH947" i="6"/>
  <c r="AI947" i="6" s="1"/>
  <c r="AJ947" i="6"/>
  <c r="AK947" i="6"/>
  <c r="K948" i="6"/>
  <c r="X948" i="6"/>
  <c r="AA948" i="6" s="1"/>
  <c r="AB948" i="6" s="1"/>
  <c r="AC948" i="6" s="1"/>
  <c r="Y948" i="6"/>
  <c r="Z948" i="6"/>
  <c r="AD948" i="6"/>
  <c r="AE948" i="6"/>
  <c r="AF948" i="6"/>
  <c r="AH948" i="6"/>
  <c r="AI948" i="6" s="1"/>
  <c r="AJ948" i="6"/>
  <c r="AK948" i="6"/>
  <c r="K949" i="6"/>
  <c r="X949" i="6"/>
  <c r="Y949" i="6"/>
  <c r="AD949" i="6" s="1"/>
  <c r="AE949" i="6" s="1"/>
  <c r="Z949" i="6"/>
  <c r="AA949" i="6" s="1"/>
  <c r="AB949" i="6" s="1"/>
  <c r="AC949" i="6" s="1"/>
  <c r="AG949" i="6" s="1"/>
  <c r="AF949" i="6"/>
  <c r="AH949" i="6"/>
  <c r="AI949" i="6" s="1"/>
  <c r="AJ949" i="6"/>
  <c r="AK949" i="6"/>
  <c r="K950" i="6"/>
  <c r="X950" i="6"/>
  <c r="Y950" i="6"/>
  <c r="AD950" i="6" s="1"/>
  <c r="AE950" i="6" s="1"/>
  <c r="Z950" i="6"/>
  <c r="AA950" i="6" s="1"/>
  <c r="AB950" i="6" s="1"/>
  <c r="AC950" i="6" s="1"/>
  <c r="AG950" i="6" s="1"/>
  <c r="AF950" i="6"/>
  <c r="AH950" i="6"/>
  <c r="AI950" i="6" s="1"/>
  <c r="AJ950" i="6"/>
  <c r="AK950" i="6"/>
  <c r="K951" i="6"/>
  <c r="X951" i="6"/>
  <c r="Y951" i="6"/>
  <c r="Z951" i="6"/>
  <c r="AA951" i="6"/>
  <c r="AB951" i="6" s="1"/>
  <c r="AC951" i="6" s="1"/>
  <c r="AD951" i="6"/>
  <c r="AE951" i="6" s="1"/>
  <c r="AF951" i="6"/>
  <c r="AH951" i="6"/>
  <c r="AI951" i="6"/>
  <c r="AJ951" i="6"/>
  <c r="AK951" i="6"/>
  <c r="K952" i="6"/>
  <c r="X952" i="6"/>
  <c r="Y952" i="6"/>
  <c r="Z952" i="6"/>
  <c r="AA952" i="6"/>
  <c r="AB952" i="6" s="1"/>
  <c r="AC952" i="6" s="1"/>
  <c r="AD952" i="6"/>
  <c r="AE952" i="6"/>
  <c r="AF952" i="6"/>
  <c r="AH952" i="6"/>
  <c r="AI952" i="6"/>
  <c r="AJ952" i="6"/>
  <c r="AK952" i="6"/>
  <c r="K953" i="6"/>
  <c r="X953" i="6"/>
  <c r="AA953" i="6" s="1"/>
  <c r="AB953" i="6" s="1"/>
  <c r="AC953" i="6" s="1"/>
  <c r="Y953" i="6"/>
  <c r="Z953" i="6"/>
  <c r="AD953" i="6"/>
  <c r="AE953" i="6"/>
  <c r="AF953" i="6"/>
  <c r="AH953" i="6"/>
  <c r="AI953" i="6"/>
  <c r="AJ953" i="6"/>
  <c r="AK953" i="6"/>
  <c r="K954" i="6"/>
  <c r="X954" i="6"/>
  <c r="Y954" i="6"/>
  <c r="AD954" i="6" s="1"/>
  <c r="AE954" i="6" s="1"/>
  <c r="Z954" i="6"/>
  <c r="AF954" i="6"/>
  <c r="AH954" i="6"/>
  <c r="AI954" i="6" s="1"/>
  <c r="AJ954" i="6"/>
  <c r="AK954" i="6"/>
  <c r="K955" i="6"/>
  <c r="X955" i="6"/>
  <c r="Y955" i="6"/>
  <c r="Z955" i="6"/>
  <c r="AA955" i="6" s="1"/>
  <c r="AB955" i="6" s="1"/>
  <c r="AC955" i="6" s="1"/>
  <c r="AD955" i="6"/>
  <c r="AE955" i="6" s="1"/>
  <c r="AF955" i="6"/>
  <c r="AH955" i="6"/>
  <c r="AI955" i="6"/>
  <c r="AJ955" i="6"/>
  <c r="AK955" i="6"/>
  <c r="K956" i="6"/>
  <c r="X956" i="6"/>
  <c r="Y956" i="6"/>
  <c r="Z956" i="6"/>
  <c r="AA956" i="6"/>
  <c r="AB956" i="6" s="1"/>
  <c r="AC956" i="6" s="1"/>
  <c r="AD956" i="6"/>
  <c r="AE956" i="6" s="1"/>
  <c r="AF956" i="6"/>
  <c r="AH956" i="6"/>
  <c r="AI956" i="6"/>
  <c r="AJ956" i="6"/>
  <c r="AK956" i="6"/>
  <c r="K957" i="6"/>
  <c r="X957" i="6"/>
  <c r="Y957" i="6"/>
  <c r="AD957" i="6" s="1"/>
  <c r="AE957" i="6" s="1"/>
  <c r="Z957" i="6"/>
  <c r="AA957" i="6" s="1"/>
  <c r="AB957" i="6" s="1"/>
  <c r="AC957" i="6" s="1"/>
  <c r="AG957" i="6" s="1"/>
  <c r="AF957" i="6"/>
  <c r="AH957" i="6"/>
  <c r="AI957" i="6" s="1"/>
  <c r="AJ957" i="6"/>
  <c r="AK957" i="6"/>
  <c r="K958" i="6"/>
  <c r="X958" i="6"/>
  <c r="AA958" i="6" s="1"/>
  <c r="AB958" i="6" s="1"/>
  <c r="AC958" i="6" s="1"/>
  <c r="Y958" i="6"/>
  <c r="Z958" i="6"/>
  <c r="AD958" i="6"/>
  <c r="AE958" i="6" s="1"/>
  <c r="AF958" i="6"/>
  <c r="AH958" i="6"/>
  <c r="AI958" i="6"/>
  <c r="AJ958" i="6"/>
  <c r="AK958" i="6"/>
  <c r="K959" i="6"/>
  <c r="X959" i="6"/>
  <c r="Y959" i="6"/>
  <c r="AD959" i="6" s="1"/>
  <c r="AE959" i="6" s="1"/>
  <c r="Z959" i="6"/>
  <c r="AA959" i="6"/>
  <c r="AB959" i="6" s="1"/>
  <c r="AC959" i="6" s="1"/>
  <c r="AG959" i="6" s="1"/>
  <c r="AF959" i="6"/>
  <c r="AH959" i="6"/>
  <c r="AI959" i="6" s="1"/>
  <c r="AJ959" i="6"/>
  <c r="AK959" i="6"/>
  <c r="X960" i="6"/>
  <c r="Y960" i="6"/>
  <c r="Z960" i="6"/>
  <c r="AA960" i="6"/>
  <c r="AB960" i="6" s="1"/>
  <c r="AC960" i="6" s="1"/>
  <c r="AD960" i="6"/>
  <c r="AE960" i="6"/>
  <c r="AF960" i="6"/>
  <c r="AH960" i="6"/>
  <c r="AI960" i="6"/>
  <c r="AJ960" i="6"/>
  <c r="AK960" i="6" s="1"/>
  <c r="X961" i="6"/>
  <c r="Y961" i="6"/>
  <c r="AD961" i="6" s="1"/>
  <c r="AE961" i="6" s="1"/>
  <c r="Z961" i="6"/>
  <c r="AA961" i="6" s="1"/>
  <c r="AB961" i="6" s="1"/>
  <c r="AC961" i="6"/>
  <c r="AG961" i="6" s="1"/>
  <c r="AF961" i="6"/>
  <c r="AH961" i="6"/>
  <c r="X962" i="6"/>
  <c r="Y962" i="6"/>
  <c r="AD962" i="6" s="1"/>
  <c r="AE962" i="6" s="1"/>
  <c r="Z962" i="6"/>
  <c r="AA962" i="6" s="1"/>
  <c r="AB962" i="6" s="1"/>
  <c r="AC962" i="6" s="1"/>
  <c r="AF962" i="6"/>
  <c r="AH962" i="6"/>
  <c r="AI962" i="6"/>
  <c r="AJ962" i="6"/>
  <c r="X963" i="6"/>
  <c r="Y963" i="6"/>
  <c r="Z963" i="6"/>
  <c r="AA963" i="6"/>
  <c r="AB963" i="6" s="1"/>
  <c r="AC963" i="6" s="1"/>
  <c r="AD963" i="6"/>
  <c r="AE963" i="6" s="1"/>
  <c r="AF963" i="6"/>
  <c r="AH963" i="6"/>
  <c r="AI963" i="6"/>
  <c r="AJ963" i="6"/>
  <c r="AK963" i="6"/>
  <c r="X964" i="6"/>
  <c r="AA964" i="6" s="1"/>
  <c r="AB964" i="6" s="1"/>
  <c r="AC964" i="6" s="1"/>
  <c r="Y964" i="6"/>
  <c r="AD964" i="6" s="1"/>
  <c r="AE964" i="6" s="1"/>
  <c r="Z964" i="6"/>
  <c r="AF964" i="6"/>
  <c r="AH964" i="6"/>
  <c r="AI964" i="6"/>
  <c r="AJ964" i="6"/>
  <c r="X965" i="6"/>
  <c r="AA965" i="6" s="1"/>
  <c r="AB965" i="6" s="1"/>
  <c r="AC965" i="6" s="1"/>
  <c r="Y965" i="6"/>
  <c r="AD965" i="6" s="1"/>
  <c r="AE965" i="6" s="1"/>
  <c r="Z965" i="6"/>
  <c r="AF965" i="6"/>
  <c r="AH965" i="6"/>
  <c r="AJ965" i="6" s="1"/>
  <c r="AI965" i="6"/>
  <c r="X966" i="6"/>
  <c r="Y966" i="6"/>
  <c r="AD966" i="6" s="1"/>
  <c r="Z966" i="6"/>
  <c r="AA966" i="6"/>
  <c r="AB966" i="6" s="1"/>
  <c r="AC966" i="6" s="1"/>
  <c r="AE966" i="6"/>
  <c r="AF966" i="6"/>
  <c r="AH966" i="6"/>
  <c r="AI966" i="6" s="1"/>
  <c r="AJ966" i="6"/>
  <c r="X967" i="6"/>
  <c r="Y967" i="6"/>
  <c r="Z967" i="6"/>
  <c r="AA967" i="6" s="1"/>
  <c r="AB967" i="6" s="1"/>
  <c r="AC967" i="6" s="1"/>
  <c r="AG967" i="6" s="1"/>
  <c r="AD967" i="6"/>
  <c r="AE967" i="6"/>
  <c r="AF967" i="6"/>
  <c r="AH967" i="6"/>
  <c r="AJ967" i="6" s="1"/>
  <c r="AI967" i="6"/>
  <c r="X968" i="6"/>
  <c r="Y968" i="6"/>
  <c r="AD968" i="6" s="1"/>
  <c r="AE968" i="6" s="1"/>
  <c r="Z968" i="6"/>
  <c r="AA968" i="6"/>
  <c r="AB968" i="6"/>
  <c r="AC968" i="6" s="1"/>
  <c r="AG968" i="6" s="1"/>
  <c r="AF968" i="6"/>
  <c r="AH968" i="6"/>
  <c r="AI968" i="6"/>
  <c r="AJ968" i="6"/>
  <c r="AK968" i="6"/>
  <c r="X969" i="6"/>
  <c r="Y969" i="6"/>
  <c r="Z969" i="6"/>
  <c r="AA969" i="6"/>
  <c r="AB969" i="6" s="1"/>
  <c r="AC969" i="6" s="1"/>
  <c r="AD969" i="6"/>
  <c r="AE969" i="6"/>
  <c r="AF969" i="6"/>
  <c r="AH969" i="6"/>
  <c r="AJ969" i="6" s="1"/>
  <c r="AI969" i="6"/>
  <c r="AK969" i="6"/>
  <c r="X970" i="6"/>
  <c r="Y970" i="6"/>
  <c r="AD970" i="6" s="1"/>
  <c r="Z970" i="6"/>
  <c r="AA970" i="6"/>
  <c r="AB970" i="6" s="1"/>
  <c r="AC970" i="6" s="1"/>
  <c r="AE970" i="6"/>
  <c r="AF970" i="6"/>
  <c r="AH970" i="6"/>
  <c r="AI970" i="6"/>
  <c r="AJ970" i="6"/>
  <c r="AK970" i="6" s="1"/>
  <c r="X971" i="6"/>
  <c r="Y971" i="6"/>
  <c r="AD971" i="6" s="1"/>
  <c r="AE971" i="6" s="1"/>
  <c r="Z971" i="6"/>
  <c r="AA971" i="6"/>
  <c r="AB971" i="6" s="1"/>
  <c r="AC971" i="6" s="1"/>
  <c r="AF971" i="6"/>
  <c r="AH971" i="6"/>
  <c r="AI971" i="6"/>
  <c r="AJ971" i="6"/>
  <c r="AK971" i="6"/>
  <c r="X972" i="6"/>
  <c r="Y972" i="6"/>
  <c r="Z972" i="6"/>
  <c r="AA972" i="6"/>
  <c r="AB972" i="6" s="1"/>
  <c r="AC972" i="6" s="1"/>
  <c r="AD972" i="6"/>
  <c r="AE972" i="6"/>
  <c r="AF972" i="6"/>
  <c r="AH972" i="6"/>
  <c r="AI972" i="6"/>
  <c r="AJ972" i="6"/>
  <c r="X973" i="6"/>
  <c r="Y973" i="6"/>
  <c r="AD973" i="6" s="1"/>
  <c r="AE973" i="6" s="1"/>
  <c r="Z973" i="6"/>
  <c r="AA973" i="6" s="1"/>
  <c r="AB973" i="6" s="1"/>
  <c r="AC973" i="6" s="1"/>
  <c r="AG973" i="6" s="1"/>
  <c r="AF973" i="6"/>
  <c r="AH973" i="6"/>
  <c r="AJ973" i="6" s="1"/>
  <c r="AK973" i="6" s="1"/>
  <c r="AI973" i="6"/>
  <c r="X974" i="6"/>
  <c r="Y974" i="6"/>
  <c r="AD974" i="6" s="1"/>
  <c r="AE974" i="6" s="1"/>
  <c r="Z974" i="6"/>
  <c r="AA974" i="6"/>
  <c r="AB974" i="6" s="1"/>
  <c r="AC974" i="6" s="1"/>
  <c r="AG974" i="6" s="1"/>
  <c r="AF974" i="6"/>
  <c r="AH974" i="6"/>
  <c r="AJ974" i="6" s="1"/>
  <c r="AK974" i="6" s="1"/>
  <c r="K975" i="6"/>
  <c r="X975" i="6"/>
  <c r="Y975" i="6"/>
  <c r="Z975" i="6"/>
  <c r="AA975" i="6"/>
  <c r="AB975" i="6" s="1"/>
  <c r="AC975" i="6" s="1"/>
  <c r="AG975" i="6" s="1"/>
  <c r="AK975" i="6" s="1"/>
  <c r="AD975" i="6"/>
  <c r="AE975" i="6" s="1"/>
  <c r="AF975" i="6"/>
  <c r="AH975" i="6"/>
  <c r="AI975" i="6" s="1"/>
  <c r="AJ975" i="6"/>
  <c r="X976" i="6"/>
  <c r="AA976" i="6" s="1"/>
  <c r="AB976" i="6" s="1"/>
  <c r="AC976" i="6" s="1"/>
  <c r="Y976" i="6"/>
  <c r="Z976" i="6"/>
  <c r="AD976" i="6"/>
  <c r="AE976" i="6"/>
  <c r="AF976" i="6"/>
  <c r="AH976" i="6"/>
  <c r="AJ976" i="6" s="1"/>
  <c r="AK976" i="6" s="1"/>
  <c r="AI976" i="6"/>
  <c r="X977" i="6"/>
  <c r="Y977" i="6"/>
  <c r="Z977" i="6"/>
  <c r="AA977" i="6" s="1"/>
  <c r="AB977" i="6" s="1"/>
  <c r="AC977" i="6" s="1"/>
  <c r="AD977" i="6"/>
  <c r="AE977" i="6"/>
  <c r="AF977" i="6"/>
  <c r="AH977" i="6"/>
  <c r="AI977" i="6" s="1"/>
  <c r="AJ977" i="6"/>
  <c r="X978" i="6"/>
  <c r="Y978" i="6"/>
  <c r="Z978" i="6"/>
  <c r="AA978" i="6" s="1"/>
  <c r="AB978" i="6" s="1"/>
  <c r="AC978" i="6" s="1"/>
  <c r="AD978" i="6"/>
  <c r="AE978" i="6" s="1"/>
  <c r="AF978" i="6"/>
  <c r="AH978" i="6"/>
  <c r="AJ978" i="6" s="1"/>
  <c r="X979" i="6"/>
  <c r="Y979" i="6"/>
  <c r="AD979" i="6" s="1"/>
  <c r="AE979" i="6" s="1"/>
  <c r="Z979" i="6"/>
  <c r="AA979" i="6" s="1"/>
  <c r="AB979" i="6" s="1"/>
  <c r="AC979" i="6" s="1"/>
  <c r="AG979" i="6" s="1"/>
  <c r="AF979" i="6"/>
  <c r="AH979" i="6"/>
  <c r="AI979" i="6"/>
  <c r="AJ979" i="6"/>
  <c r="X980" i="6"/>
  <c r="Y980" i="6"/>
  <c r="Z980" i="6"/>
  <c r="AA980" i="6" s="1"/>
  <c r="AB980" i="6" s="1"/>
  <c r="AC980" i="6" s="1"/>
  <c r="AD980" i="6"/>
  <c r="AE980" i="6"/>
  <c r="AF980" i="6"/>
  <c r="AH980" i="6"/>
  <c r="X981" i="6"/>
  <c r="Y981" i="6"/>
  <c r="AD981" i="6" s="1"/>
  <c r="AE981" i="6" s="1"/>
  <c r="Z981" i="6"/>
  <c r="AA981" i="6" s="1"/>
  <c r="AB981" i="6" s="1"/>
  <c r="AC981" i="6" s="1"/>
  <c r="AF981" i="6"/>
  <c r="AH981" i="6"/>
  <c r="AI981" i="6" s="1"/>
  <c r="X982" i="6"/>
  <c r="AA982" i="6" s="1"/>
  <c r="AB982" i="6" s="1"/>
  <c r="AC982" i="6" s="1"/>
  <c r="Y982" i="6"/>
  <c r="Z982" i="6"/>
  <c r="AD982" i="6"/>
  <c r="AE982" i="6" s="1"/>
  <c r="AF982" i="6"/>
  <c r="AH982" i="6"/>
  <c r="AI982" i="6" s="1"/>
  <c r="AJ982" i="6"/>
  <c r="AK982" i="6" s="1"/>
  <c r="X983" i="6"/>
  <c r="Y983" i="6"/>
  <c r="AD983" i="6" s="1"/>
  <c r="AE983" i="6" s="1"/>
  <c r="Z983" i="6"/>
  <c r="AA983" i="6" s="1"/>
  <c r="AB983" i="6" s="1"/>
  <c r="AC983" i="6" s="1"/>
  <c r="AG983" i="6" s="1"/>
  <c r="AF983" i="6"/>
  <c r="AH983" i="6"/>
  <c r="X984" i="6"/>
  <c r="Y984" i="6"/>
  <c r="Z984" i="6"/>
  <c r="AA984" i="6"/>
  <c r="AB984" i="6" s="1"/>
  <c r="AC984" i="6" s="1"/>
  <c r="AG984" i="6" s="1"/>
  <c r="AD984" i="6"/>
  <c r="AE984" i="6"/>
  <c r="AF984" i="6"/>
  <c r="AH984" i="6"/>
  <c r="AI984" i="6"/>
  <c r="AJ984" i="6"/>
  <c r="AK984" i="6"/>
  <c r="X985" i="6"/>
  <c r="Y985" i="6"/>
  <c r="Z985" i="6"/>
  <c r="AA985" i="6" s="1"/>
  <c r="AB985" i="6" s="1"/>
  <c r="AC985" i="6" s="1"/>
  <c r="AG985" i="6" s="1"/>
  <c r="AD985" i="6"/>
  <c r="AE985" i="6" s="1"/>
  <c r="AF985" i="6"/>
  <c r="AH985" i="6"/>
  <c r="X986" i="6"/>
  <c r="Y986" i="6"/>
  <c r="Z986" i="6"/>
  <c r="AA986" i="6" s="1"/>
  <c r="AB986" i="6" s="1"/>
  <c r="AC986" i="6" s="1"/>
  <c r="AD986" i="6"/>
  <c r="AE986" i="6"/>
  <c r="AF986" i="6"/>
  <c r="AH986" i="6"/>
  <c r="AI986" i="6"/>
  <c r="AJ986" i="6"/>
  <c r="AK986" i="6" s="1"/>
  <c r="X987" i="6"/>
  <c r="Y987" i="6"/>
  <c r="AD987" i="6" s="1"/>
  <c r="AE987" i="6" s="1"/>
  <c r="Z987" i="6"/>
  <c r="AA987" i="6" s="1"/>
  <c r="AB987" i="6" s="1"/>
  <c r="AC987" i="6"/>
  <c r="AG987" i="6" s="1"/>
  <c r="AF987" i="6"/>
  <c r="AH987" i="6"/>
  <c r="AJ987" i="6" s="1"/>
  <c r="AK987" i="6" s="1"/>
  <c r="X988" i="6"/>
  <c r="Y988" i="6"/>
  <c r="Z988" i="6"/>
  <c r="AA988" i="6" s="1"/>
  <c r="AB988" i="6" s="1"/>
  <c r="AC988" i="6" s="1"/>
  <c r="AG988" i="6" s="1"/>
  <c r="AD988" i="6"/>
  <c r="AE988" i="6" s="1"/>
  <c r="AF988" i="6"/>
  <c r="AH988" i="6"/>
  <c r="AI988" i="6"/>
  <c r="AJ988" i="6"/>
  <c r="AK988" i="6" s="1"/>
  <c r="X989" i="6"/>
  <c r="Y989" i="6"/>
  <c r="Z989" i="6"/>
  <c r="AD989" i="6"/>
  <c r="AE989" i="6"/>
  <c r="AF989" i="6"/>
  <c r="AH989" i="6"/>
  <c r="AI989" i="6" s="1"/>
  <c r="X990" i="6"/>
  <c r="Y990" i="6"/>
  <c r="AD990" i="6" s="1"/>
  <c r="AE990" i="6" s="1"/>
  <c r="Z990" i="6"/>
  <c r="AA990" i="6"/>
  <c r="AB990" i="6" s="1"/>
  <c r="AC990" i="6" s="1"/>
  <c r="AG990" i="6" s="1"/>
  <c r="AF990" i="6"/>
  <c r="AH990" i="6"/>
  <c r="AI990" i="6" s="1"/>
  <c r="AJ990" i="6"/>
  <c r="AK990" i="6" s="1"/>
  <c r="X991" i="6"/>
  <c r="AA991" i="6" s="1"/>
  <c r="AB991" i="6" s="1"/>
  <c r="AC991" i="6" s="1"/>
  <c r="Y991" i="6"/>
  <c r="Z991" i="6"/>
  <c r="AD991" i="6"/>
  <c r="AE991" i="6" s="1"/>
  <c r="AF991" i="6"/>
  <c r="AH991" i="6"/>
  <c r="AI991" i="6" s="1"/>
  <c r="AJ991" i="6"/>
  <c r="AK991" i="6"/>
  <c r="X992" i="6"/>
  <c r="Y992" i="6"/>
  <c r="Z992" i="6"/>
  <c r="AA992" i="6"/>
  <c r="AB992" i="6" s="1"/>
  <c r="AC992" i="6" s="1"/>
  <c r="AD992" i="6"/>
  <c r="AE992" i="6"/>
  <c r="AF992" i="6"/>
  <c r="AH992" i="6"/>
  <c r="AI992" i="6"/>
  <c r="AJ992" i="6"/>
  <c r="AK992" i="6" s="1"/>
  <c r="X993" i="6"/>
  <c r="Y993" i="6"/>
  <c r="AD993" i="6" s="1"/>
  <c r="AE993" i="6" s="1"/>
  <c r="Z993" i="6"/>
  <c r="AA993" i="6" s="1"/>
  <c r="AB993" i="6" s="1"/>
  <c r="AC993" i="6" s="1"/>
  <c r="AF993" i="6"/>
  <c r="AH993" i="6"/>
  <c r="AI993" i="6" s="1"/>
  <c r="AJ993" i="6"/>
  <c r="AK993" i="6"/>
  <c r="X994" i="6"/>
  <c r="Y994" i="6"/>
  <c r="Z994" i="6"/>
  <c r="AD994" i="6"/>
  <c r="AE994" i="6" s="1"/>
  <c r="AF994" i="6"/>
  <c r="AH994" i="6"/>
  <c r="AJ994" i="6" s="1"/>
  <c r="AK994" i="6" s="1"/>
  <c r="AI994" i="6"/>
  <c r="X995" i="6"/>
  <c r="Y995" i="6"/>
  <c r="Z995" i="6"/>
  <c r="AA995" i="6" s="1"/>
  <c r="AB995" i="6" s="1"/>
  <c r="AC995" i="6" s="1"/>
  <c r="AG995" i="6" s="1"/>
  <c r="AD995" i="6"/>
  <c r="AE995" i="6" s="1"/>
  <c r="AF995" i="6"/>
  <c r="AH995" i="6"/>
  <c r="AI995" i="6"/>
  <c r="AJ995" i="6"/>
  <c r="AK995" i="6" s="1"/>
  <c r="X996" i="6"/>
  <c r="Y996" i="6"/>
  <c r="Z996" i="6"/>
  <c r="AA996" i="6" s="1"/>
  <c r="AB996" i="6" s="1"/>
  <c r="AC996" i="6" s="1"/>
  <c r="AG996" i="6" s="1"/>
  <c r="AD996" i="6"/>
  <c r="AE996" i="6"/>
  <c r="AF996" i="6"/>
  <c r="AH996" i="6"/>
  <c r="X997" i="6"/>
  <c r="Y997" i="6"/>
  <c r="AD997" i="6" s="1"/>
  <c r="AE997" i="6" s="1"/>
  <c r="Z997" i="6"/>
  <c r="AF997" i="6"/>
  <c r="AH997" i="6"/>
  <c r="AI997" i="6" s="1"/>
  <c r="AJ997" i="6"/>
  <c r="AK997" i="6"/>
  <c r="X998" i="6"/>
  <c r="Y998" i="6"/>
  <c r="Z998" i="6"/>
  <c r="AA998" i="6"/>
  <c r="AB998" i="6" s="1"/>
  <c r="AC998" i="6" s="1"/>
  <c r="AD998" i="6"/>
  <c r="AE998" i="6"/>
  <c r="AF998" i="6"/>
  <c r="AH998" i="6"/>
  <c r="AI998" i="6" s="1"/>
  <c r="AJ998" i="6"/>
  <c r="AK998" i="6" s="1"/>
  <c r="X999" i="6"/>
  <c r="Y999" i="6"/>
  <c r="AD999" i="6" s="1"/>
  <c r="AE999" i="6" s="1"/>
  <c r="Z999" i="6"/>
  <c r="AA999" i="6"/>
  <c r="AB999" i="6" s="1"/>
  <c r="AC999" i="6" s="1"/>
  <c r="AG999" i="6" s="1"/>
  <c r="AF999" i="6"/>
  <c r="AH999" i="6"/>
  <c r="AI999" i="6" s="1"/>
  <c r="X1000" i="6"/>
  <c r="Y1000" i="6"/>
  <c r="Z1000" i="6"/>
  <c r="AA1000" i="6"/>
  <c r="AB1000" i="6" s="1"/>
  <c r="AC1000" i="6" s="1"/>
  <c r="AG1000" i="6" s="1"/>
  <c r="AD1000" i="6"/>
  <c r="AE1000" i="6"/>
  <c r="AF1000" i="6"/>
  <c r="AH1000" i="6"/>
  <c r="AI1000" i="6"/>
  <c r="AJ1000" i="6"/>
  <c r="AK1000" i="6"/>
  <c r="X1001" i="6"/>
  <c r="Y1001" i="6"/>
  <c r="Z1001" i="6"/>
  <c r="AA1001" i="6" s="1"/>
  <c r="AB1001" i="6" s="1"/>
  <c r="AC1001" i="6" s="1"/>
  <c r="AD1001" i="6"/>
  <c r="AE1001" i="6"/>
  <c r="AF1001" i="6"/>
  <c r="AH1001" i="6"/>
  <c r="AI1001" i="6" s="1"/>
  <c r="X1002" i="6"/>
  <c r="Y1002" i="6"/>
  <c r="AD1002" i="6" s="1"/>
  <c r="AE1002" i="6" s="1"/>
  <c r="Z1002" i="6"/>
  <c r="AA1002" i="6"/>
  <c r="AB1002" i="6" s="1"/>
  <c r="AC1002" i="6" s="1"/>
  <c r="AG1002" i="6" s="1"/>
  <c r="AF1002" i="6"/>
  <c r="AH1002" i="6"/>
  <c r="AI1002" i="6"/>
  <c r="AJ1002" i="6"/>
  <c r="AK1002" i="6" s="1"/>
  <c r="X1003" i="6"/>
  <c r="Y1003" i="6"/>
  <c r="Z1003" i="6"/>
  <c r="AD1003" i="6"/>
  <c r="AE1003" i="6" s="1"/>
  <c r="AF1003" i="6"/>
  <c r="AH1003" i="6"/>
  <c r="AJ1003" i="6" s="1"/>
  <c r="AK1003" i="6" s="1"/>
  <c r="AI1003" i="6"/>
  <c r="X1004" i="6"/>
  <c r="Y1004" i="6"/>
  <c r="Z1004" i="6"/>
  <c r="AA1004" i="6" s="1"/>
  <c r="AB1004" i="6" s="1"/>
  <c r="AC1004" i="6" s="1"/>
  <c r="AD1004" i="6"/>
  <c r="AE1004" i="6" s="1"/>
  <c r="AF1004" i="6"/>
  <c r="AH1004" i="6"/>
  <c r="AI1004" i="6"/>
  <c r="AJ1004" i="6"/>
  <c r="AK1004" i="6" s="1"/>
  <c r="X1005" i="6"/>
  <c r="Y1005" i="6"/>
  <c r="Z1005" i="6"/>
  <c r="AD1005" i="6"/>
  <c r="AE1005" i="6"/>
  <c r="AF1005" i="6"/>
  <c r="AH1005" i="6"/>
  <c r="AI1005" i="6" s="1"/>
  <c r="X1006" i="6"/>
  <c r="AA1006" i="6" s="1"/>
  <c r="AB1006" i="6" s="1"/>
  <c r="AC1006" i="6" s="1"/>
  <c r="AG1006" i="6" s="1"/>
  <c r="Y1006" i="6"/>
  <c r="AD1006" i="6" s="1"/>
  <c r="AE1006" i="6" s="1"/>
  <c r="Z1006" i="6"/>
  <c r="AF1006" i="6"/>
  <c r="AH1006" i="6"/>
  <c r="AJ1006" i="6" s="1"/>
  <c r="AK1006" i="6" s="1"/>
  <c r="AI1006" i="6"/>
  <c r="X1007" i="6"/>
  <c r="Y1007" i="6"/>
  <c r="Z1007" i="6"/>
  <c r="AA1007" i="6"/>
  <c r="AB1007" i="6" s="1"/>
  <c r="AC1007" i="6" s="1"/>
  <c r="AD1007" i="6"/>
  <c r="AE1007" i="6" s="1"/>
  <c r="AF1007" i="6"/>
  <c r="AH1007" i="6"/>
  <c r="AI1007" i="6" s="1"/>
  <c r="AJ1007" i="6"/>
  <c r="AK1007" i="6" s="1"/>
  <c r="X1008" i="6"/>
  <c r="Y1008" i="6"/>
  <c r="Z1008" i="6"/>
  <c r="AA1008" i="6" s="1"/>
  <c r="AB1008" i="6" s="1"/>
  <c r="AC1008" i="6" s="1"/>
  <c r="AG1008" i="6" s="1"/>
  <c r="AD1008" i="6"/>
  <c r="AE1008" i="6"/>
  <c r="AF1008" i="6"/>
  <c r="AH1008" i="6"/>
  <c r="AI1008" i="6"/>
  <c r="AJ1008" i="6"/>
  <c r="AK1008" i="6" s="1"/>
  <c r="X1009" i="6"/>
  <c r="Y1009" i="6"/>
  <c r="Z1009" i="6"/>
  <c r="AA1009" i="6" s="1"/>
  <c r="AB1009" i="6"/>
  <c r="AC1009" i="6" s="1"/>
  <c r="AD1009" i="6"/>
  <c r="AE1009" i="6"/>
  <c r="AF1009" i="6"/>
  <c r="AH1009" i="6"/>
  <c r="X1010" i="6"/>
  <c r="Y1010" i="6"/>
  <c r="Z1010" i="6"/>
  <c r="AD1010" i="6"/>
  <c r="AE1010" i="6"/>
  <c r="AF1010" i="6"/>
  <c r="AH1010" i="6"/>
  <c r="AJ1010" i="6" s="1"/>
  <c r="AK1010" i="6" s="1"/>
  <c r="AI1010" i="6"/>
  <c r="X1011" i="6"/>
  <c r="Y1011" i="6"/>
  <c r="AD1011" i="6" s="1"/>
  <c r="AE1011" i="6" s="1"/>
  <c r="Z1011" i="6"/>
  <c r="AA1011" i="6"/>
  <c r="AB1011" i="6" s="1"/>
  <c r="AC1011" i="6" s="1"/>
  <c r="AG1011" i="6" s="1"/>
  <c r="AF1011" i="6"/>
  <c r="AH1011" i="6"/>
  <c r="AI1011" i="6"/>
  <c r="AJ1011" i="6"/>
  <c r="AK1011" i="6"/>
  <c r="X1012" i="6"/>
  <c r="Y1012" i="6"/>
  <c r="Z1012" i="6"/>
  <c r="AD1012" i="6"/>
  <c r="AE1012" i="6"/>
  <c r="AF1012" i="6"/>
  <c r="AH1012" i="6"/>
  <c r="X1013" i="6"/>
  <c r="Y1013" i="6"/>
  <c r="AD1013" i="6" s="1"/>
  <c r="AE1013" i="6" s="1"/>
  <c r="Z1013" i="6"/>
  <c r="AA1013" i="6" s="1"/>
  <c r="AB1013" i="6" s="1"/>
  <c r="AC1013" i="6" s="1"/>
  <c r="AF1013" i="6"/>
  <c r="AG1013" i="6" s="1"/>
  <c r="AH1013" i="6"/>
  <c r="AI1013" i="6" s="1"/>
  <c r="AJ1013" i="6"/>
  <c r="AK1013" i="6"/>
  <c r="X1014" i="6"/>
  <c r="Y1014" i="6"/>
  <c r="Z1014" i="6"/>
  <c r="AA1014" i="6"/>
  <c r="AB1014" i="6" s="1"/>
  <c r="AC1014" i="6" s="1"/>
  <c r="AG1014" i="6" s="1"/>
  <c r="AD1014" i="6"/>
  <c r="AE1014" i="6"/>
  <c r="AF1014" i="6"/>
  <c r="AH1014" i="6"/>
  <c r="AI1014" i="6" s="1"/>
  <c r="AJ1014" i="6"/>
  <c r="AK1014" i="6" s="1"/>
  <c r="X1015" i="6"/>
  <c r="AA1015" i="6" s="1"/>
  <c r="AB1015" i="6" s="1"/>
  <c r="AC1015" i="6" s="1"/>
  <c r="AG1015" i="6" s="1"/>
  <c r="Y1015" i="6"/>
  <c r="AD1015" i="6" s="1"/>
  <c r="AE1015" i="6" s="1"/>
  <c r="Z1015" i="6"/>
  <c r="AF1015" i="6"/>
  <c r="AH1015" i="6"/>
  <c r="AI1015" i="6"/>
  <c r="AJ1015" i="6"/>
  <c r="AK1015" i="6" s="1"/>
  <c r="X1016" i="6"/>
  <c r="Y1016" i="6"/>
  <c r="Z1016" i="6"/>
  <c r="AA1016" i="6" s="1"/>
  <c r="AB1016" i="6" s="1"/>
  <c r="AC1016" i="6" s="1"/>
  <c r="AD1016" i="6"/>
  <c r="AE1016" i="6" s="1"/>
  <c r="AF1016" i="6"/>
  <c r="AH1016" i="6"/>
  <c r="AI1016" i="6"/>
  <c r="AJ1016" i="6"/>
  <c r="AK1016" i="6"/>
  <c r="X1017" i="6"/>
  <c r="Y1017" i="6"/>
  <c r="AD1017" i="6" s="1"/>
  <c r="AE1017" i="6" s="1"/>
  <c r="Z1017" i="6"/>
  <c r="AF1017" i="6"/>
  <c r="AH1017" i="6"/>
  <c r="AI1017" i="6" s="1"/>
  <c r="AJ1017" i="6"/>
  <c r="AK1017" i="6" s="1"/>
  <c r="X1018" i="6"/>
  <c r="Y1018" i="6"/>
  <c r="Z1018" i="6"/>
  <c r="AA1018" i="6"/>
  <c r="AB1018" i="6" s="1"/>
  <c r="AC1018" i="6" s="1"/>
  <c r="AG1018" i="6" s="1"/>
  <c r="AD1018" i="6"/>
  <c r="AE1018" i="6"/>
  <c r="AF1018" i="6"/>
  <c r="AH1018" i="6"/>
  <c r="X1019" i="6"/>
  <c r="Y1019" i="6"/>
  <c r="Z1019" i="6"/>
  <c r="AD1019" i="6"/>
  <c r="AE1019" i="6" s="1"/>
  <c r="AF1019" i="6"/>
  <c r="AH1019" i="6"/>
  <c r="AJ1019" i="6" s="1"/>
  <c r="AI1019" i="6"/>
  <c r="X1020" i="6"/>
  <c r="Y1020" i="6"/>
  <c r="Z1020" i="6"/>
  <c r="AA1020" i="6"/>
  <c r="AB1020" i="6" s="1"/>
  <c r="AC1020" i="6" s="1"/>
  <c r="AG1020" i="6" s="1"/>
  <c r="AK1020" i="6" s="1"/>
  <c r="AD1020" i="6"/>
  <c r="AE1020" i="6" s="1"/>
  <c r="AF1020" i="6"/>
  <c r="AH1020" i="6"/>
  <c r="AI1020" i="6" s="1"/>
  <c r="AJ1020" i="6"/>
  <c r="X1021" i="6"/>
  <c r="Y1021" i="6"/>
  <c r="Z1021" i="6"/>
  <c r="AD1021" i="6"/>
  <c r="AE1021" i="6"/>
  <c r="AF1021" i="6"/>
  <c r="AH1021" i="6"/>
  <c r="AI1021" i="6" s="1"/>
  <c r="X1022" i="6"/>
  <c r="Y1022" i="6"/>
  <c r="AD1022" i="6" s="1"/>
  <c r="AE1022" i="6" s="1"/>
  <c r="Z1022" i="6"/>
  <c r="AA1022" i="6"/>
  <c r="AB1022" i="6" s="1"/>
  <c r="AC1022" i="6" s="1"/>
  <c r="AF1022" i="6"/>
  <c r="AH1022" i="6"/>
  <c r="AI1022" i="6"/>
  <c r="AJ1022" i="6"/>
  <c r="AK1022" i="6" s="1"/>
  <c r="X1023" i="6"/>
  <c r="Y1023" i="6"/>
  <c r="Z1023" i="6"/>
  <c r="AA1023" i="6"/>
  <c r="AB1023" i="6" s="1"/>
  <c r="AC1023" i="6" s="1"/>
  <c r="AG1023" i="6" s="1"/>
  <c r="AD1023" i="6"/>
  <c r="AE1023" i="6" s="1"/>
  <c r="AF1023" i="6"/>
  <c r="AH1023" i="6"/>
  <c r="AI1023" i="6" s="1"/>
  <c r="AJ1023" i="6"/>
  <c r="AK1023" i="6"/>
  <c r="X1024" i="6"/>
  <c r="Y1024" i="6"/>
  <c r="Z1024" i="6"/>
  <c r="AA1024" i="6" s="1"/>
  <c r="AB1024" i="6" s="1"/>
  <c r="AC1024" i="6" s="1"/>
  <c r="AD1024" i="6"/>
  <c r="AE1024" i="6"/>
  <c r="AF1024" i="6"/>
  <c r="AH1024" i="6"/>
  <c r="X1025" i="6"/>
  <c r="Y1025" i="6"/>
  <c r="Z1025" i="6"/>
  <c r="AA1025" i="6" s="1"/>
  <c r="AB1025" i="6" s="1"/>
  <c r="AC1025" i="6" s="1"/>
  <c r="AD1025" i="6"/>
  <c r="AE1025" i="6" s="1"/>
  <c r="AF1025" i="6"/>
  <c r="AH1025" i="6"/>
  <c r="AI1025" i="6" s="1"/>
  <c r="X1026" i="6"/>
  <c r="Y1026" i="6"/>
  <c r="AD1026" i="6" s="1"/>
  <c r="AE1026" i="6" s="1"/>
  <c r="Z1026" i="6"/>
  <c r="AA1026" i="6" s="1"/>
  <c r="AB1026" i="6" s="1"/>
  <c r="AC1026" i="6" s="1"/>
  <c r="AF1026" i="6"/>
  <c r="AH1026" i="6"/>
  <c r="AJ1026" i="6" s="1"/>
  <c r="AK1026" i="6" s="1"/>
  <c r="AI1026" i="6"/>
  <c r="X1027" i="6"/>
  <c r="Y1027" i="6"/>
  <c r="AD1027" i="6" s="1"/>
  <c r="AE1027" i="6" s="1"/>
  <c r="Z1027" i="6"/>
  <c r="AA1027" i="6"/>
  <c r="AB1027" i="6" s="1"/>
  <c r="AC1027" i="6" s="1"/>
  <c r="AG1027" i="6" s="1"/>
  <c r="AF1027" i="6"/>
  <c r="AH1027" i="6"/>
  <c r="AJ1027" i="6" s="1"/>
  <c r="AK1027" i="6" s="1"/>
  <c r="X1028" i="6"/>
  <c r="Y1028" i="6"/>
  <c r="Z1028" i="6"/>
  <c r="AD1028" i="6"/>
  <c r="AE1028" i="6" s="1"/>
  <c r="AF1028" i="6"/>
  <c r="AH1028" i="6"/>
  <c r="X1029" i="6"/>
  <c r="Y1029" i="6"/>
  <c r="AD1029" i="6" s="1"/>
  <c r="AE1029" i="6" s="1"/>
  <c r="Z1029" i="6"/>
  <c r="AA1029" i="6" s="1"/>
  <c r="AB1029" i="6"/>
  <c r="AC1029" i="6" s="1"/>
  <c r="AF1029" i="6"/>
  <c r="AH1029" i="6"/>
  <c r="AI1029" i="6" s="1"/>
  <c r="AJ1029" i="6"/>
  <c r="AK1029" i="6"/>
  <c r="X1030" i="6"/>
  <c r="AA1030" i="6" s="1"/>
  <c r="AB1030" i="6" s="1"/>
  <c r="AC1030" i="6" s="1"/>
  <c r="Y1030" i="6"/>
  <c r="Z1030" i="6"/>
  <c r="AD1030" i="6"/>
  <c r="AE1030" i="6"/>
  <c r="AF1030" i="6"/>
  <c r="AH1030" i="6"/>
  <c r="AI1030" i="6" s="1"/>
  <c r="AJ1030" i="6"/>
  <c r="AK1030" i="6" s="1"/>
  <c r="X1031" i="6"/>
  <c r="Y1031" i="6"/>
  <c r="AD1031" i="6" s="1"/>
  <c r="AE1031" i="6" s="1"/>
  <c r="Z1031" i="6"/>
  <c r="AA1031" i="6"/>
  <c r="AB1031" i="6" s="1"/>
  <c r="AC1031" i="6" s="1"/>
  <c r="AF1031" i="6"/>
  <c r="AH1031" i="6"/>
  <c r="AI1031" i="6"/>
  <c r="AJ1031" i="6"/>
  <c r="X1032" i="6"/>
  <c r="Y1032" i="6"/>
  <c r="Z1032" i="6"/>
  <c r="AA1032" i="6" s="1"/>
  <c r="AB1032" i="6" s="1"/>
  <c r="AC1032" i="6" s="1"/>
  <c r="AD1032" i="6"/>
  <c r="AE1032" i="6" s="1"/>
  <c r="AF1032" i="6"/>
  <c r="AH1032" i="6"/>
  <c r="AI1032" i="6"/>
  <c r="AJ1032" i="6"/>
  <c r="X1033" i="6"/>
  <c r="Y1033" i="6"/>
  <c r="AD1033" i="6" s="1"/>
  <c r="AE1033" i="6" s="1"/>
  <c r="Z1033" i="6"/>
  <c r="AA1033" i="6" s="1"/>
  <c r="AB1033" i="6" s="1"/>
  <c r="AC1033" i="6" s="1"/>
  <c r="AF1033" i="6"/>
  <c r="AH1033" i="6"/>
  <c r="AI1033" i="6" s="1"/>
  <c r="AJ1033" i="6"/>
  <c r="X1034" i="6"/>
  <c r="Y1034" i="6"/>
  <c r="AD1034" i="6" s="1"/>
  <c r="AE1034" i="6" s="1"/>
  <c r="Z1034" i="6"/>
  <c r="AA1034" i="6"/>
  <c r="AB1034" i="6" s="1"/>
  <c r="AC1034" i="6" s="1"/>
  <c r="AF1034" i="6"/>
  <c r="AH1034" i="6"/>
  <c r="AI1034" i="6"/>
  <c r="AJ1034" i="6"/>
  <c r="X1035" i="6"/>
  <c r="AA1035" i="6" s="1"/>
  <c r="AB1035" i="6" s="1"/>
  <c r="AC1035" i="6" s="1"/>
  <c r="Y1035" i="6"/>
  <c r="Z1035" i="6"/>
  <c r="AD1035" i="6"/>
  <c r="AE1035" i="6"/>
  <c r="AF1035" i="6"/>
  <c r="AH1035" i="6"/>
  <c r="AI1035" i="6"/>
  <c r="AJ1035" i="6"/>
  <c r="X1036" i="6"/>
  <c r="Y1036" i="6"/>
  <c r="AD1036" i="6" s="1"/>
  <c r="AE1036" i="6" s="1"/>
  <c r="Z1036" i="6"/>
  <c r="AA1036" i="6" s="1"/>
  <c r="AB1036" i="6" s="1"/>
  <c r="AC1036" i="6" s="1"/>
  <c r="AF1036" i="6"/>
  <c r="AH1036" i="6"/>
  <c r="X1037" i="6"/>
  <c r="AA1037" i="6" s="1"/>
  <c r="AB1037" i="6" s="1"/>
  <c r="AC1037" i="6" s="1"/>
  <c r="Y1037" i="6"/>
  <c r="AD1037" i="6" s="1"/>
  <c r="AE1037" i="6" s="1"/>
  <c r="Z1037" i="6"/>
  <c r="AF1037" i="6"/>
  <c r="AG1037" i="6"/>
  <c r="AH1037" i="6"/>
  <c r="AJ1037" i="6" s="1"/>
  <c r="AK1037" i="6" s="1"/>
  <c r="AI1037" i="6"/>
  <c r="X1038" i="6"/>
  <c r="Y1038" i="6"/>
  <c r="Z1038" i="6"/>
  <c r="AA1038" i="6"/>
  <c r="AB1038" i="6" s="1"/>
  <c r="AC1038" i="6" s="1"/>
  <c r="AD1038" i="6"/>
  <c r="AE1038" i="6" s="1"/>
  <c r="AF1038" i="6"/>
  <c r="AH1038" i="6"/>
  <c r="AI1038" i="6" s="1"/>
  <c r="X1039" i="6"/>
  <c r="AA1039" i="6" s="1"/>
  <c r="AB1039" i="6" s="1"/>
  <c r="AC1039" i="6" s="1"/>
  <c r="Y1039" i="6"/>
  <c r="Z1039" i="6"/>
  <c r="AD1039" i="6"/>
  <c r="AE1039" i="6"/>
  <c r="AF1039" i="6"/>
  <c r="AH1039" i="6"/>
  <c r="AI1039" i="6"/>
  <c r="AJ1039" i="6"/>
  <c r="AK1039" i="6"/>
  <c r="X1040" i="6"/>
  <c r="Y1040" i="6"/>
  <c r="Z1040" i="6"/>
  <c r="AA1040" i="6" s="1"/>
  <c r="AB1040" i="6" s="1"/>
  <c r="AC1040" i="6" s="1"/>
  <c r="AD1040" i="6"/>
  <c r="AE1040" i="6" s="1"/>
  <c r="AF1040" i="6"/>
  <c r="AH1040" i="6"/>
  <c r="X1041" i="6"/>
  <c r="Y1041" i="6"/>
  <c r="AD1041" i="6" s="1"/>
  <c r="AE1041" i="6" s="1"/>
  <c r="Z1041" i="6"/>
  <c r="AA1041" i="6" s="1"/>
  <c r="AB1041" i="6" s="1"/>
  <c r="AC1041" i="6" s="1"/>
  <c r="AF1041" i="6"/>
  <c r="AH1041" i="6"/>
  <c r="AI1041" i="6" s="1"/>
  <c r="AJ1041" i="6"/>
  <c r="AK1041" i="6"/>
  <c r="X1042" i="6"/>
  <c r="Y1042" i="6"/>
  <c r="Z1042" i="6"/>
  <c r="AA1042" i="6"/>
  <c r="AB1042" i="6"/>
  <c r="AC1042" i="6" s="1"/>
  <c r="AG1042" i="6" s="1"/>
  <c r="AD1042" i="6"/>
  <c r="AE1042" i="6" s="1"/>
  <c r="AF1042" i="6"/>
  <c r="AH1042" i="6"/>
  <c r="AI1042" i="6" s="1"/>
  <c r="X1043" i="6"/>
  <c r="AA1043" i="6" s="1"/>
  <c r="AB1043" i="6" s="1"/>
  <c r="AC1043" i="6" s="1"/>
  <c r="Y1043" i="6"/>
  <c r="Z1043" i="6"/>
  <c r="AD1043" i="6"/>
  <c r="AE1043" i="6"/>
  <c r="AF1043" i="6"/>
  <c r="AH1043" i="6"/>
  <c r="AI1043" i="6"/>
  <c r="AJ1043" i="6"/>
  <c r="X1044" i="6"/>
  <c r="Y1044" i="6"/>
  <c r="Z1044" i="6"/>
  <c r="AA1044" i="6" s="1"/>
  <c r="AB1044" i="6" s="1"/>
  <c r="AC1044" i="6"/>
  <c r="AD1044" i="6"/>
  <c r="AE1044" i="6" s="1"/>
  <c r="AF1044" i="6"/>
  <c r="AH1044" i="6"/>
  <c r="X1045" i="6"/>
  <c r="Y1045" i="6"/>
  <c r="AD1045" i="6" s="1"/>
  <c r="AE1045" i="6" s="1"/>
  <c r="Z1045" i="6"/>
  <c r="AA1045" i="6" s="1"/>
  <c r="AB1045" i="6" s="1"/>
  <c r="AC1045" i="6" s="1"/>
  <c r="AG1045" i="6" s="1"/>
  <c r="AF1045" i="6"/>
  <c r="AH1045" i="6"/>
  <c r="AI1045" i="6"/>
  <c r="AJ1045" i="6"/>
  <c r="AK1045" i="6" s="1"/>
  <c r="X1046" i="6"/>
  <c r="Y1046" i="6"/>
  <c r="Z1046" i="6"/>
  <c r="AA1046" i="6" s="1"/>
  <c r="AB1046" i="6" s="1"/>
  <c r="AC1046" i="6" s="1"/>
  <c r="AG1046" i="6" s="1"/>
  <c r="AD1046" i="6"/>
  <c r="AE1046" i="6" s="1"/>
  <c r="AF1046" i="6"/>
  <c r="AH1046" i="6"/>
  <c r="AI1046" i="6"/>
  <c r="AJ1046" i="6"/>
  <c r="AK1046" i="6"/>
  <c r="X1047" i="6"/>
  <c r="AA1047" i="6" s="1"/>
  <c r="AB1047" i="6" s="1"/>
  <c r="AC1047" i="6" s="1"/>
  <c r="AG1047" i="6" s="1"/>
  <c r="AK1047" i="6" s="1"/>
  <c r="Y1047" i="6"/>
  <c r="Z1047" i="6"/>
  <c r="AD1047" i="6"/>
  <c r="AE1047" i="6"/>
  <c r="AF1047" i="6"/>
  <c r="AH1047" i="6"/>
  <c r="AI1047" i="6"/>
  <c r="AJ1047" i="6"/>
  <c r="X1048" i="6"/>
  <c r="Y1048" i="6"/>
  <c r="Z1048" i="6"/>
  <c r="AD1048" i="6"/>
  <c r="AE1048" i="6"/>
  <c r="AF1048" i="6"/>
  <c r="AH1048" i="6"/>
  <c r="X1049" i="6"/>
  <c r="Y1049" i="6"/>
  <c r="AD1049" i="6" s="1"/>
  <c r="AE1049" i="6" s="1"/>
  <c r="Z1049" i="6"/>
  <c r="AA1049" i="6"/>
  <c r="AB1049" i="6" s="1"/>
  <c r="AC1049" i="6" s="1"/>
  <c r="AF1049" i="6"/>
  <c r="AH1049" i="6"/>
  <c r="AI1049" i="6"/>
  <c r="AJ1049" i="6"/>
  <c r="AK1049" i="6" s="1"/>
  <c r="X1050" i="6"/>
  <c r="Y1050" i="6"/>
  <c r="Z1050" i="6"/>
  <c r="AA1050" i="6"/>
  <c r="AB1050" i="6" s="1"/>
  <c r="AC1050" i="6" s="1"/>
  <c r="AG1050" i="6" s="1"/>
  <c r="AD1050" i="6"/>
  <c r="AE1050" i="6" s="1"/>
  <c r="AF1050" i="6"/>
  <c r="AH1050" i="6"/>
  <c r="AI1050" i="6"/>
  <c r="AJ1050" i="6"/>
  <c r="X1051" i="6"/>
  <c r="Y1051" i="6"/>
  <c r="Z1051" i="6"/>
  <c r="AA1051" i="6"/>
  <c r="AB1051" i="6" s="1"/>
  <c r="AC1051" i="6" s="1"/>
  <c r="AD1051" i="6"/>
  <c r="AE1051" i="6" s="1"/>
  <c r="AF1051" i="6"/>
  <c r="AH1051" i="6"/>
  <c r="AI1051" i="6"/>
  <c r="AJ1051" i="6"/>
  <c r="AK1051" i="6"/>
  <c r="X1052" i="6"/>
  <c r="Y1052" i="6"/>
  <c r="Z1052" i="6"/>
  <c r="AA1052" i="6" s="1"/>
  <c r="AB1052" i="6" s="1"/>
  <c r="AC1052" i="6" s="1"/>
  <c r="AD1052" i="6"/>
  <c r="AE1052" i="6" s="1"/>
  <c r="AF1052" i="6"/>
  <c r="AH1052" i="6"/>
  <c r="AI1052" i="6" s="1"/>
  <c r="AJ1052" i="6"/>
  <c r="AK1052" i="6"/>
  <c r="X1053" i="6"/>
  <c r="Y1053" i="6"/>
  <c r="AD1053" i="6" s="1"/>
  <c r="AE1053" i="6" s="1"/>
  <c r="Z1053" i="6"/>
  <c r="AA1053" i="6" s="1"/>
  <c r="AB1053" i="6" s="1"/>
  <c r="AC1053" i="6" s="1"/>
  <c r="AF1053" i="6"/>
  <c r="AH1053" i="6"/>
  <c r="AI1053" i="6"/>
  <c r="AJ1053" i="6"/>
  <c r="X1054" i="6"/>
  <c r="Y1054" i="6"/>
  <c r="Z1054" i="6"/>
  <c r="AA1054" i="6"/>
  <c r="AB1054" i="6" s="1"/>
  <c r="AC1054" i="6" s="1"/>
  <c r="AD1054" i="6"/>
  <c r="AE1054" i="6" s="1"/>
  <c r="AF1054" i="6"/>
  <c r="AG1054" i="6"/>
  <c r="AH1054" i="6"/>
  <c r="AI1054" i="6"/>
  <c r="AJ1054" i="6"/>
  <c r="X1055" i="6"/>
  <c r="Y1055" i="6"/>
  <c r="Z1055" i="6"/>
  <c r="AA1055" i="6"/>
  <c r="AB1055" i="6" s="1"/>
  <c r="AC1055" i="6" s="1"/>
  <c r="AD1055" i="6"/>
  <c r="AE1055" i="6" s="1"/>
  <c r="AF1055" i="6"/>
  <c r="AH1055" i="6"/>
  <c r="AI1055" i="6"/>
  <c r="AJ1055" i="6"/>
  <c r="AK1055" i="6"/>
  <c r="X1056" i="6"/>
  <c r="Y1056" i="6"/>
  <c r="Z1056" i="6"/>
  <c r="AA1056" i="6" s="1"/>
  <c r="AB1056" i="6" s="1"/>
  <c r="AC1056" i="6" s="1"/>
  <c r="AD1056" i="6"/>
  <c r="AE1056" i="6"/>
  <c r="AF1056" i="6"/>
  <c r="AH1056" i="6"/>
  <c r="X1057" i="6"/>
  <c r="Y1057" i="6"/>
  <c r="AD1057" i="6" s="1"/>
  <c r="AE1057" i="6" s="1"/>
  <c r="Z1057" i="6"/>
  <c r="AA1057" i="6"/>
  <c r="AB1057" i="6" s="1"/>
  <c r="AC1057" i="6" s="1"/>
  <c r="AG1057" i="6" s="1"/>
  <c r="AF1057" i="6"/>
  <c r="AH1057" i="6"/>
  <c r="AI1057" i="6"/>
  <c r="AJ1057" i="6"/>
  <c r="AK1057" i="6"/>
  <c r="X1058" i="6"/>
  <c r="Y1058" i="6"/>
  <c r="Z1058" i="6"/>
  <c r="AA1058" i="6"/>
  <c r="AB1058" i="6" s="1"/>
  <c r="AC1058" i="6" s="1"/>
  <c r="AD1058" i="6"/>
  <c r="AE1058" i="6" s="1"/>
  <c r="AF1058" i="6"/>
  <c r="AH1058" i="6"/>
  <c r="AI1058" i="6"/>
  <c r="AJ1058" i="6"/>
  <c r="AK1058" i="6" s="1"/>
  <c r="X1059" i="6"/>
  <c r="Y1059" i="6"/>
  <c r="Z1059" i="6"/>
  <c r="AA1059" i="6"/>
  <c r="AB1059" i="6" s="1"/>
  <c r="AC1059" i="6" s="1"/>
  <c r="AD1059" i="6"/>
  <c r="AE1059" i="6" s="1"/>
  <c r="AF1059" i="6"/>
  <c r="AH1059" i="6"/>
  <c r="AI1059" i="6"/>
  <c r="AJ1059" i="6"/>
  <c r="X1060" i="6"/>
  <c r="Y1060" i="6"/>
  <c r="Z1060" i="6"/>
  <c r="AA1060" i="6" s="1"/>
  <c r="AB1060" i="6" s="1"/>
  <c r="AC1060" i="6" s="1"/>
  <c r="AD1060" i="6"/>
  <c r="AE1060" i="6"/>
  <c r="AF1060" i="6"/>
  <c r="AH1060" i="6"/>
  <c r="X1061" i="6"/>
  <c r="Y1061" i="6"/>
  <c r="AD1061" i="6" s="1"/>
  <c r="AE1061" i="6" s="1"/>
  <c r="Z1061" i="6"/>
  <c r="AA1061" i="6"/>
  <c r="AB1061" i="6"/>
  <c r="AC1061" i="6" s="1"/>
  <c r="AG1061" i="6" s="1"/>
  <c r="AF1061" i="6"/>
  <c r="AH1061" i="6"/>
  <c r="AI1061" i="6"/>
  <c r="AJ1061" i="6"/>
  <c r="AK1061" i="6"/>
  <c r="X1062" i="6"/>
  <c r="Y1062" i="6"/>
  <c r="Z1062" i="6"/>
  <c r="AA1062" i="6"/>
  <c r="AB1062" i="6" s="1"/>
  <c r="AC1062" i="6" s="1"/>
  <c r="AD1062" i="6"/>
  <c r="AE1062" i="6" s="1"/>
  <c r="AF1062" i="6"/>
  <c r="AH1062" i="6"/>
  <c r="AI1062" i="6"/>
  <c r="AJ1062" i="6"/>
  <c r="X1063" i="6"/>
  <c r="Y1063" i="6"/>
  <c r="Z1063" i="6"/>
  <c r="AA1063" i="6"/>
  <c r="AB1063" i="6" s="1"/>
  <c r="AC1063" i="6" s="1"/>
  <c r="AD1063" i="6"/>
  <c r="AE1063" i="6" s="1"/>
  <c r="AF1063" i="6"/>
  <c r="AH1063" i="6"/>
  <c r="AI1063" i="6"/>
  <c r="AJ1063" i="6"/>
  <c r="AK1063" i="6" s="1"/>
  <c r="X1064" i="6"/>
  <c r="Y1064" i="6"/>
  <c r="Z1064" i="6"/>
  <c r="AA1064" i="6" s="1"/>
  <c r="AB1064" i="6" s="1"/>
  <c r="AC1064" i="6" s="1"/>
  <c r="AD1064" i="6"/>
  <c r="AE1064" i="6"/>
  <c r="AF1064" i="6"/>
  <c r="AH1064" i="6"/>
  <c r="X1065" i="6"/>
  <c r="Y1065" i="6"/>
  <c r="AD1065" i="6" s="1"/>
  <c r="AE1065" i="6" s="1"/>
  <c r="Z1065" i="6"/>
  <c r="AA1065" i="6" s="1"/>
  <c r="AB1065" i="6" s="1"/>
  <c r="AC1065" i="6" s="1"/>
  <c r="AF1065" i="6"/>
  <c r="AG1065" i="6"/>
  <c r="AH1065" i="6"/>
  <c r="AI1065" i="6"/>
  <c r="AJ1065" i="6"/>
  <c r="X1066" i="6"/>
  <c r="Y1066" i="6"/>
  <c r="AD1066" i="6" s="1"/>
  <c r="AE1066" i="6" s="1"/>
  <c r="Z1066" i="6"/>
  <c r="AA1066" i="6"/>
  <c r="AB1066" i="6" s="1"/>
  <c r="AC1066" i="6" s="1"/>
  <c r="AF1066" i="6"/>
  <c r="AH1066" i="6"/>
  <c r="AI1066" i="6" s="1"/>
  <c r="AJ1066" i="6"/>
  <c r="AK1066" i="6"/>
  <c r="X1067" i="6"/>
  <c r="Y1067" i="6"/>
  <c r="Z1067" i="6"/>
  <c r="AA1067" i="6"/>
  <c r="AB1067" i="6" s="1"/>
  <c r="AC1067" i="6" s="1"/>
  <c r="AG1067" i="6" s="1"/>
  <c r="AD1067" i="6"/>
  <c r="AE1067" i="6"/>
  <c r="AF1067" i="6"/>
  <c r="AH1067" i="6"/>
  <c r="AI1067" i="6"/>
  <c r="AJ1067" i="6"/>
  <c r="X1068" i="6"/>
  <c r="Y1068" i="6"/>
  <c r="Z1068" i="6"/>
  <c r="AA1068" i="6" s="1"/>
  <c r="AB1068" i="6" s="1"/>
  <c r="AC1068" i="6" s="1"/>
  <c r="AG1068" i="6" s="1"/>
  <c r="AD1068" i="6"/>
  <c r="AE1068" i="6"/>
  <c r="AF1068" i="6"/>
  <c r="AH1068" i="6"/>
  <c r="X1069" i="6"/>
  <c r="Y1069" i="6"/>
  <c r="AD1069" i="6" s="1"/>
  <c r="Z1069" i="6"/>
  <c r="AA1069" i="6"/>
  <c r="AB1069" i="6" s="1"/>
  <c r="AC1069" i="6" s="1"/>
  <c r="AE1069" i="6"/>
  <c r="AF1069" i="6"/>
  <c r="AH1069" i="6"/>
  <c r="X1070" i="6"/>
  <c r="Y1070" i="6"/>
  <c r="AD1070" i="6" s="1"/>
  <c r="AE1070" i="6" s="1"/>
  <c r="Z1070" i="6"/>
  <c r="AA1070" i="6" s="1"/>
  <c r="AB1070" i="6" s="1"/>
  <c r="AC1070" i="6" s="1"/>
  <c r="AG1070" i="6" s="1"/>
  <c r="AF1070" i="6"/>
  <c r="AH1070" i="6"/>
  <c r="AJ1070" i="6" s="1"/>
  <c r="X1071" i="6"/>
  <c r="Y1071" i="6"/>
  <c r="Z1071" i="6"/>
  <c r="AA1071" i="6"/>
  <c r="AB1071" i="6" s="1"/>
  <c r="AC1071" i="6" s="1"/>
  <c r="AG1071" i="6" s="1"/>
  <c r="AK1071" i="6" s="1"/>
  <c r="AD1071" i="6"/>
  <c r="AE1071" i="6"/>
  <c r="AF1071" i="6"/>
  <c r="AH1071" i="6"/>
  <c r="AI1071" i="6"/>
  <c r="AJ1071" i="6"/>
  <c r="X1072" i="6"/>
  <c r="Y1072" i="6"/>
  <c r="Z1072" i="6"/>
  <c r="AD1072" i="6"/>
  <c r="AE1072" i="6"/>
  <c r="AF1072" i="6"/>
  <c r="AH1072" i="6"/>
  <c r="X1073" i="6"/>
  <c r="Y1073" i="6"/>
  <c r="AD1073" i="6" s="1"/>
  <c r="AE1073" i="6" s="1"/>
  <c r="Z1073" i="6"/>
  <c r="AA1073" i="6"/>
  <c r="AB1073" i="6"/>
  <c r="AC1073" i="6" s="1"/>
  <c r="AF1073" i="6"/>
  <c r="AH1073" i="6"/>
  <c r="AI1073" i="6"/>
  <c r="AJ1073" i="6"/>
  <c r="X1074" i="6"/>
  <c r="Y1074" i="6"/>
  <c r="Z1074" i="6"/>
  <c r="AA1074" i="6" s="1"/>
  <c r="AB1074" i="6" s="1"/>
  <c r="AC1074" i="6" s="1"/>
  <c r="AD1074" i="6"/>
  <c r="AE1074" i="6" s="1"/>
  <c r="AF1074" i="6"/>
  <c r="AH1074" i="6"/>
  <c r="AJ1074" i="6" s="1"/>
  <c r="AI1074" i="6"/>
  <c r="X1075" i="6"/>
  <c r="Y1075" i="6"/>
  <c r="Z1075" i="6"/>
  <c r="AA1075" i="6"/>
  <c r="AB1075" i="6"/>
  <c r="AC1075" i="6" s="1"/>
  <c r="AG1075" i="6" s="1"/>
  <c r="AD1075" i="6"/>
  <c r="AE1075" i="6" s="1"/>
  <c r="AF1075" i="6"/>
  <c r="AH1075" i="6"/>
  <c r="AI1075" i="6"/>
  <c r="AJ1075" i="6"/>
  <c r="AK1075" i="6"/>
  <c r="X1076" i="6"/>
  <c r="Y1076" i="6"/>
  <c r="AD1076" i="6" s="1"/>
  <c r="AE1076" i="6" s="1"/>
  <c r="Z1076" i="6"/>
  <c r="AF1076" i="6"/>
  <c r="AH1076" i="6"/>
  <c r="X1077" i="6"/>
  <c r="Y1077" i="6"/>
  <c r="AD1077" i="6" s="1"/>
  <c r="Z1077" i="6"/>
  <c r="AA1077" i="6" s="1"/>
  <c r="AB1077" i="6" s="1"/>
  <c r="AC1077" i="6" s="1"/>
  <c r="AE1077" i="6"/>
  <c r="AF1077" i="6"/>
  <c r="AH1077" i="6"/>
  <c r="AI1077" i="6"/>
  <c r="AJ1077" i="6"/>
  <c r="X1078" i="6"/>
  <c r="Y1078" i="6"/>
  <c r="AD1078" i="6" s="1"/>
  <c r="AE1078" i="6" s="1"/>
  <c r="Z1078" i="6"/>
  <c r="AA1078" i="6"/>
  <c r="AB1078" i="6" s="1"/>
  <c r="AC1078" i="6" s="1"/>
  <c r="AF1078" i="6"/>
  <c r="AH1078" i="6"/>
  <c r="AI1078" i="6"/>
  <c r="AJ1078" i="6"/>
  <c r="X1079" i="6"/>
  <c r="Y1079" i="6"/>
  <c r="Z1079" i="6"/>
  <c r="AA1079" i="6"/>
  <c r="AB1079" i="6" s="1"/>
  <c r="AC1079" i="6" s="1"/>
  <c r="AD1079" i="6"/>
  <c r="AE1079" i="6" s="1"/>
  <c r="AF1079" i="6"/>
  <c r="AH1079" i="6"/>
  <c r="AI1079" i="6"/>
  <c r="AJ1079" i="6"/>
  <c r="AK1079" i="6"/>
  <c r="X1080" i="6"/>
  <c r="Y1080" i="6"/>
  <c r="AD1080" i="6" s="1"/>
  <c r="AE1080" i="6" s="1"/>
  <c r="Z1080" i="6"/>
  <c r="AA1080" i="6" s="1"/>
  <c r="AB1080" i="6" s="1"/>
  <c r="AC1080" i="6" s="1"/>
  <c r="AF1080" i="6"/>
  <c r="AH1080" i="6"/>
  <c r="X1081" i="6"/>
  <c r="Y1081" i="6"/>
  <c r="AD1081" i="6" s="1"/>
  <c r="Z1081" i="6"/>
  <c r="AA1081" i="6"/>
  <c r="AB1081" i="6" s="1"/>
  <c r="AC1081" i="6" s="1"/>
  <c r="AG1081" i="6" s="1"/>
  <c r="AE1081" i="6"/>
  <c r="AF1081" i="6"/>
  <c r="AH1081" i="6"/>
  <c r="AI1081" i="6" s="1"/>
  <c r="AJ1081" i="6"/>
  <c r="AK1081" i="6"/>
  <c r="X1082" i="6"/>
  <c r="Y1082" i="6"/>
  <c r="AD1082" i="6" s="1"/>
  <c r="AE1082" i="6" s="1"/>
  <c r="Z1082" i="6"/>
  <c r="AA1082" i="6"/>
  <c r="AB1082" i="6" s="1"/>
  <c r="AC1082" i="6" s="1"/>
  <c r="AF1082" i="6"/>
  <c r="AH1082" i="6"/>
  <c r="AI1082" i="6"/>
  <c r="AJ1082" i="6"/>
  <c r="AK1082" i="6"/>
  <c r="X1083" i="6"/>
  <c r="Y1083" i="6"/>
  <c r="Z1083" i="6"/>
  <c r="AA1083" i="6"/>
  <c r="AB1083" i="6" s="1"/>
  <c r="AC1083" i="6" s="1"/>
  <c r="AD1083" i="6"/>
  <c r="AE1083" i="6"/>
  <c r="AF1083" i="6"/>
  <c r="AH1083" i="6"/>
  <c r="AI1083" i="6"/>
  <c r="AJ1083" i="6"/>
  <c r="X1084" i="6"/>
  <c r="Y1084" i="6"/>
  <c r="AD1084" i="6" s="1"/>
  <c r="Z1084" i="6"/>
  <c r="AA1084" i="6" s="1"/>
  <c r="AB1084" i="6" s="1"/>
  <c r="AC1084" i="6" s="1"/>
  <c r="AE1084" i="6"/>
  <c r="AF1084" i="6"/>
  <c r="AH1084" i="6"/>
  <c r="X1085" i="6"/>
  <c r="Y1085" i="6"/>
  <c r="AD1085" i="6" s="1"/>
  <c r="Z1085" i="6"/>
  <c r="AA1085" i="6"/>
  <c r="AB1085" i="6" s="1"/>
  <c r="AC1085" i="6" s="1"/>
  <c r="AG1085" i="6" s="1"/>
  <c r="AE1085" i="6"/>
  <c r="AF1085" i="6"/>
  <c r="AH1085" i="6"/>
  <c r="X1086" i="6"/>
  <c r="Y1086" i="6"/>
  <c r="AD1086" i="6" s="1"/>
  <c r="AE1086" i="6" s="1"/>
  <c r="Z1086" i="6"/>
  <c r="AA1086" i="6"/>
  <c r="AB1086" i="6" s="1"/>
  <c r="AC1086" i="6" s="1"/>
  <c r="AF1086" i="6"/>
  <c r="AH1086" i="6"/>
  <c r="AI1086" i="6"/>
  <c r="AJ1086" i="6"/>
  <c r="AK1086" i="6"/>
  <c r="X1087" i="6"/>
  <c r="AA1087" i="6" s="1"/>
  <c r="AB1087" i="6" s="1"/>
  <c r="AC1087" i="6" s="1"/>
  <c r="AG1087" i="6" s="1"/>
  <c r="Y1087" i="6"/>
  <c r="Z1087" i="6"/>
  <c r="AD1087" i="6"/>
  <c r="AE1087" i="6"/>
  <c r="AF1087" i="6"/>
  <c r="AH1087" i="6"/>
  <c r="AI1087" i="6"/>
  <c r="AJ1087" i="6"/>
  <c r="X1088" i="6"/>
  <c r="Y1088" i="6"/>
  <c r="AD1088" i="6" s="1"/>
  <c r="AE1088" i="6" s="1"/>
  <c r="Z1088" i="6"/>
  <c r="AA1088" i="6" s="1"/>
  <c r="AB1088" i="6" s="1"/>
  <c r="AC1088" i="6" s="1"/>
  <c r="AF1088" i="6"/>
  <c r="AH1088" i="6"/>
  <c r="AI1088" i="6" s="1"/>
  <c r="AJ1088" i="6"/>
  <c r="AK1088" i="6"/>
  <c r="X1089" i="6"/>
  <c r="Y1089" i="6"/>
  <c r="AD1089" i="6" s="1"/>
  <c r="Z1089" i="6"/>
  <c r="AA1089" i="6"/>
  <c r="AB1089" i="6" s="1"/>
  <c r="AC1089" i="6" s="1"/>
  <c r="AE1089" i="6"/>
  <c r="AF1089" i="6"/>
  <c r="AH1089" i="6"/>
  <c r="X1090" i="6"/>
  <c r="Y1090" i="6"/>
  <c r="AD1090" i="6" s="1"/>
  <c r="AE1090" i="6" s="1"/>
  <c r="Z1090" i="6"/>
  <c r="AA1090" i="6"/>
  <c r="AB1090" i="6" s="1"/>
  <c r="AC1090" i="6" s="1"/>
  <c r="AF1090" i="6"/>
  <c r="AH1090" i="6"/>
  <c r="AI1090" i="6"/>
  <c r="AJ1090" i="6"/>
  <c r="X1091" i="6"/>
  <c r="AA1091" i="6" s="1"/>
  <c r="AB1091" i="6" s="1"/>
  <c r="AC1091" i="6" s="1"/>
  <c r="Y1091" i="6"/>
  <c r="Z1091" i="6"/>
  <c r="AD1091" i="6"/>
  <c r="AE1091" i="6"/>
  <c r="AF1091" i="6"/>
  <c r="AH1091" i="6"/>
  <c r="AI1091" i="6"/>
  <c r="AJ1091" i="6"/>
  <c r="X1092" i="6"/>
  <c r="Y1092" i="6"/>
  <c r="AD1092" i="6" s="1"/>
  <c r="AE1092" i="6" s="1"/>
  <c r="Z1092" i="6"/>
  <c r="AA1092" i="6" s="1"/>
  <c r="AB1092" i="6" s="1"/>
  <c r="AC1092" i="6"/>
  <c r="AG1092" i="6" s="1"/>
  <c r="AF1092" i="6"/>
  <c r="AH1092" i="6"/>
  <c r="X1093" i="6"/>
  <c r="AA1093" i="6" s="1"/>
  <c r="AB1093" i="6" s="1"/>
  <c r="AC1093" i="6" s="1"/>
  <c r="Y1093" i="6"/>
  <c r="AD1093" i="6" s="1"/>
  <c r="AE1093" i="6" s="1"/>
  <c r="Z1093" i="6"/>
  <c r="AF1093" i="6"/>
  <c r="AH1093" i="6"/>
  <c r="AJ1093" i="6" s="1"/>
  <c r="X1094" i="6"/>
  <c r="Y1094" i="6"/>
  <c r="AD1094" i="6" s="1"/>
  <c r="AE1094" i="6" s="1"/>
  <c r="Z1094" i="6"/>
  <c r="AA1094" i="6"/>
  <c r="AB1094" i="6" s="1"/>
  <c r="AC1094" i="6" s="1"/>
  <c r="AF1094" i="6"/>
  <c r="AH1094" i="6"/>
  <c r="AI1094" i="6" s="1"/>
  <c r="AJ1094" i="6"/>
  <c r="X1095" i="6"/>
  <c r="AA1095" i="6" s="1"/>
  <c r="Y1095" i="6"/>
  <c r="Z1095" i="6"/>
  <c r="AB1095" i="6"/>
  <c r="AC1095" i="6" s="1"/>
  <c r="AD1095" i="6"/>
  <c r="AE1095" i="6"/>
  <c r="AF1095" i="6"/>
  <c r="AH1095" i="6"/>
  <c r="AI1095" i="6"/>
  <c r="AJ1095" i="6"/>
  <c r="X1096" i="6"/>
  <c r="Y1096" i="6"/>
  <c r="AD1096" i="6" s="1"/>
  <c r="AE1096" i="6" s="1"/>
  <c r="Z1096" i="6"/>
  <c r="AA1096" i="6" s="1"/>
  <c r="AB1096" i="6" s="1"/>
  <c r="AC1096" i="6" s="1"/>
  <c r="AF1096" i="6"/>
  <c r="AH1096" i="6"/>
  <c r="X1097" i="6"/>
  <c r="Y1097" i="6"/>
  <c r="AD1097" i="6" s="1"/>
  <c r="AE1097" i="6" s="1"/>
  <c r="Z1097" i="6"/>
  <c r="AA1097" i="6" s="1"/>
  <c r="AB1097" i="6" s="1"/>
  <c r="AC1097" i="6" s="1"/>
  <c r="AG1097" i="6" s="1"/>
  <c r="AF1097" i="6"/>
  <c r="AH1097" i="6"/>
  <c r="AI1097" i="6"/>
  <c r="AJ1097" i="6"/>
  <c r="X1098" i="6"/>
  <c r="Y1098" i="6"/>
  <c r="Z1098" i="6"/>
  <c r="AA1098" i="6" s="1"/>
  <c r="AB1098" i="6" s="1"/>
  <c r="AC1098" i="6" s="1"/>
  <c r="AG1098" i="6" s="1"/>
  <c r="AD1098" i="6"/>
  <c r="AE1098" i="6" s="1"/>
  <c r="AF1098" i="6"/>
  <c r="AH1098" i="6"/>
  <c r="AI1098" i="6"/>
  <c r="AJ1098" i="6"/>
  <c r="AK1098" i="6"/>
  <c r="X1099" i="6"/>
  <c r="AA1099" i="6" s="1"/>
  <c r="AB1099" i="6" s="1"/>
  <c r="AC1099" i="6" s="1"/>
  <c r="Y1099" i="6"/>
  <c r="Z1099" i="6"/>
  <c r="AD1099" i="6"/>
  <c r="AE1099" i="6"/>
  <c r="AF1099" i="6"/>
  <c r="AH1099" i="6"/>
  <c r="AI1099" i="6"/>
  <c r="AJ1099" i="6"/>
  <c r="X1100" i="6"/>
  <c r="Y1100" i="6"/>
  <c r="Z1100" i="6"/>
  <c r="AA1100" i="6" s="1"/>
  <c r="AB1100" i="6" s="1"/>
  <c r="AC1100" i="6" s="1"/>
  <c r="AD1100" i="6"/>
  <c r="AE1100" i="6" s="1"/>
  <c r="AF1100" i="6"/>
  <c r="AH1100" i="6"/>
  <c r="X1101" i="6"/>
  <c r="Y1101" i="6"/>
  <c r="AD1101" i="6" s="1"/>
  <c r="AE1101" i="6" s="1"/>
  <c r="Z1101" i="6"/>
  <c r="AA1101" i="6"/>
  <c r="AB1101" i="6" s="1"/>
  <c r="AC1101" i="6" s="1"/>
  <c r="AF1101" i="6"/>
  <c r="AH1101" i="6"/>
  <c r="AI1101" i="6"/>
  <c r="AJ1101" i="6"/>
  <c r="AK1101" i="6" s="1"/>
  <c r="X1102" i="6"/>
  <c r="Y1102" i="6"/>
  <c r="Z1102" i="6"/>
  <c r="AA1102" i="6"/>
  <c r="AB1102" i="6" s="1"/>
  <c r="AC1102" i="6" s="1"/>
  <c r="AD1102" i="6"/>
  <c r="AE1102" i="6" s="1"/>
  <c r="AF1102" i="6"/>
  <c r="AH1102" i="6"/>
  <c r="AI1102" i="6"/>
  <c r="AJ1102" i="6"/>
  <c r="X1103" i="6"/>
  <c r="AA1103" i="6" s="1"/>
  <c r="AB1103" i="6" s="1"/>
  <c r="AC1103" i="6" s="1"/>
  <c r="Y1103" i="6"/>
  <c r="Z1103" i="6"/>
  <c r="AD1103" i="6"/>
  <c r="AE1103" i="6" s="1"/>
  <c r="AF1103" i="6"/>
  <c r="AH1103" i="6"/>
  <c r="AI1103" i="6"/>
  <c r="AJ1103" i="6"/>
  <c r="X1104" i="6"/>
  <c r="Y1104" i="6"/>
  <c r="Z1104" i="6"/>
  <c r="AA1104" i="6" s="1"/>
  <c r="AB1104" i="6" s="1"/>
  <c r="AC1104" i="6" s="1"/>
  <c r="AD1104" i="6"/>
  <c r="AE1104" i="6"/>
  <c r="AF1104" i="6"/>
  <c r="AH1104" i="6"/>
  <c r="X1105" i="6"/>
  <c r="Y1105" i="6"/>
  <c r="AD1105" i="6" s="1"/>
  <c r="AE1105" i="6" s="1"/>
  <c r="Z1105" i="6"/>
  <c r="AA1105" i="6" s="1"/>
  <c r="AB1105" i="6" s="1"/>
  <c r="AC1105" i="6" s="1"/>
  <c r="AF1105" i="6"/>
  <c r="AH1105" i="6"/>
  <c r="X1106" i="6"/>
  <c r="Y1106" i="6"/>
  <c r="AD1106" i="6" s="1"/>
  <c r="AE1106" i="6" s="1"/>
  <c r="Z1106" i="6"/>
  <c r="AA1106" i="6"/>
  <c r="AB1106" i="6" s="1"/>
  <c r="AC1106" i="6" s="1"/>
  <c r="AG1106" i="6" s="1"/>
  <c r="AF1106" i="6"/>
  <c r="AH1106" i="6"/>
  <c r="X1107" i="6"/>
  <c r="AA1107" i="6" s="1"/>
  <c r="AB1107" i="6" s="1"/>
  <c r="AC1107" i="6" s="1"/>
  <c r="Y1107" i="6"/>
  <c r="Z1107" i="6"/>
  <c r="AD1107" i="6"/>
  <c r="AE1107" i="6"/>
  <c r="AF1107" i="6"/>
  <c r="AH1107" i="6"/>
  <c r="AI1107" i="6"/>
  <c r="AJ1107" i="6"/>
  <c r="X1108" i="6"/>
  <c r="Y1108" i="6"/>
  <c r="Z1108" i="6"/>
  <c r="AA1108" i="6" s="1"/>
  <c r="AB1108" i="6" s="1"/>
  <c r="AC1108" i="6" s="1"/>
  <c r="AD1108" i="6"/>
  <c r="AE1108" i="6"/>
  <c r="AF1108" i="6"/>
  <c r="AH1108" i="6"/>
  <c r="X1109" i="6"/>
  <c r="Y1109" i="6"/>
  <c r="AD1109" i="6" s="1"/>
  <c r="Z1109" i="6"/>
  <c r="AA1109" i="6"/>
  <c r="AB1109" i="6" s="1"/>
  <c r="AC1109" i="6" s="1"/>
  <c r="AE1109" i="6"/>
  <c r="AF1109" i="6"/>
  <c r="AH1109" i="6"/>
  <c r="AI1109" i="6"/>
  <c r="AJ1109" i="6"/>
  <c r="X1110" i="6"/>
  <c r="Y1110" i="6"/>
  <c r="AD1110" i="6" s="1"/>
  <c r="AE1110" i="6" s="1"/>
  <c r="Z1110" i="6"/>
  <c r="AA1110" i="6" s="1"/>
  <c r="AB1110" i="6" s="1"/>
  <c r="AC1110" i="6" s="1"/>
  <c r="AF1110" i="6"/>
  <c r="AH1110" i="6"/>
  <c r="AJ1110" i="6" s="1"/>
  <c r="AI1110" i="6"/>
  <c r="X1111" i="6"/>
  <c r="AA1111" i="6" s="1"/>
  <c r="AB1111" i="6" s="1"/>
  <c r="AC1111" i="6" s="1"/>
  <c r="Y1111" i="6"/>
  <c r="Z1111" i="6"/>
  <c r="AD1111" i="6"/>
  <c r="AE1111" i="6"/>
  <c r="AF1111" i="6"/>
  <c r="AH1111" i="6"/>
  <c r="AI1111" i="6"/>
  <c r="AJ1111" i="6"/>
  <c r="X1112" i="6"/>
  <c r="Y1112" i="6"/>
  <c r="Z1112" i="6"/>
  <c r="AD1112" i="6"/>
  <c r="AE1112" i="6" s="1"/>
  <c r="AF1112" i="6"/>
  <c r="AH1112" i="6"/>
  <c r="X1113" i="6"/>
  <c r="Y1113" i="6"/>
  <c r="AD1113" i="6" s="1"/>
  <c r="AE1113" i="6" s="1"/>
  <c r="Z1113" i="6"/>
  <c r="AA1113" i="6"/>
  <c r="AB1113" i="6" s="1"/>
  <c r="AC1113" i="6" s="1"/>
  <c r="AG1113" i="6" s="1"/>
  <c r="AF1113" i="6"/>
  <c r="AH1113" i="6"/>
  <c r="AI1113" i="6"/>
  <c r="AJ1113" i="6"/>
  <c r="X1114" i="6"/>
  <c r="Y1114" i="6"/>
  <c r="AD1114" i="6" s="1"/>
  <c r="AE1114" i="6" s="1"/>
  <c r="Z1114" i="6"/>
  <c r="AA1114" i="6" s="1"/>
  <c r="AB1114" i="6" s="1"/>
  <c r="AC1114" i="6" s="1"/>
  <c r="AF1114" i="6"/>
  <c r="AH1114" i="6"/>
  <c r="AI1114" i="6"/>
  <c r="AJ1114" i="6"/>
  <c r="X1115" i="6"/>
  <c r="Y1115" i="6"/>
  <c r="Z1115" i="6"/>
  <c r="AA1115" i="6"/>
  <c r="AB1115" i="6" s="1"/>
  <c r="AC1115" i="6" s="1"/>
  <c r="AD1115" i="6"/>
  <c r="AE1115" i="6" s="1"/>
  <c r="AF1115" i="6"/>
  <c r="AH1115" i="6"/>
  <c r="AI1115" i="6"/>
  <c r="AJ1115" i="6"/>
  <c r="X1116" i="6"/>
  <c r="Y1116" i="6"/>
  <c r="Z1116" i="6"/>
  <c r="AD1116" i="6"/>
  <c r="AE1116" i="6" s="1"/>
  <c r="AF1116" i="6"/>
  <c r="AH1116" i="6"/>
  <c r="X1117" i="6"/>
  <c r="Y1117" i="6"/>
  <c r="AD1117" i="6" s="1"/>
  <c r="Z1117" i="6"/>
  <c r="AA1117" i="6" s="1"/>
  <c r="AB1117" i="6" s="1"/>
  <c r="AC1117" i="6" s="1"/>
  <c r="AE1117" i="6"/>
  <c r="AF1117" i="6"/>
  <c r="AH1117" i="6"/>
  <c r="AI1117" i="6"/>
  <c r="AJ1117" i="6"/>
  <c r="X1118" i="6"/>
  <c r="Y1118" i="6"/>
  <c r="AD1118" i="6" s="1"/>
  <c r="AE1118" i="6" s="1"/>
  <c r="Z1118" i="6"/>
  <c r="AA1118" i="6"/>
  <c r="AB1118" i="6" s="1"/>
  <c r="AC1118" i="6" s="1"/>
  <c r="AG1118" i="6" s="1"/>
  <c r="AF1118" i="6"/>
  <c r="AH1118" i="6"/>
  <c r="AJ1118" i="6" s="1"/>
  <c r="X1119" i="6"/>
  <c r="Y1119" i="6"/>
  <c r="Z1119" i="6"/>
  <c r="AA1119" i="6"/>
  <c r="AB1119" i="6" s="1"/>
  <c r="AC1119" i="6" s="1"/>
  <c r="AG1119" i="6" s="1"/>
  <c r="AK1119" i="6" s="1"/>
  <c r="AD1119" i="6"/>
  <c r="AE1119" i="6"/>
  <c r="AF1119" i="6"/>
  <c r="AH1119" i="6"/>
  <c r="AI1119" i="6"/>
  <c r="AJ1119" i="6"/>
  <c r="X1120" i="6"/>
  <c r="Y1120" i="6"/>
  <c r="AD1120" i="6" s="1"/>
  <c r="Z1120" i="6"/>
  <c r="AE1120" i="6"/>
  <c r="AF1120" i="6"/>
  <c r="AH1120" i="6"/>
  <c r="AI1120" i="6" s="1"/>
  <c r="AJ1120" i="6"/>
  <c r="AK1120" i="6"/>
  <c r="X1121" i="6"/>
  <c r="Y1121" i="6"/>
  <c r="AD1121" i="6" s="1"/>
  <c r="Z1121" i="6"/>
  <c r="AA1121" i="6" s="1"/>
  <c r="AB1121" i="6" s="1"/>
  <c r="AC1121" i="6" s="1"/>
  <c r="AE1121" i="6"/>
  <c r="AF1121" i="6"/>
  <c r="AH1121" i="6"/>
  <c r="AI1121" i="6"/>
  <c r="AJ1121" i="6"/>
  <c r="X1122" i="6"/>
  <c r="Y1122" i="6"/>
  <c r="AD1122" i="6" s="1"/>
  <c r="AE1122" i="6" s="1"/>
  <c r="Z1122" i="6"/>
  <c r="AA1122" i="6"/>
  <c r="AB1122" i="6" s="1"/>
  <c r="AC1122" i="6" s="1"/>
  <c r="AG1122" i="6" s="1"/>
  <c r="AF1122" i="6"/>
  <c r="AH1122" i="6"/>
  <c r="AI1122" i="6" s="1"/>
  <c r="X1123" i="6"/>
  <c r="Y1123" i="6"/>
  <c r="Z1123" i="6"/>
  <c r="AA1123" i="6"/>
  <c r="AB1123" i="6" s="1"/>
  <c r="AC1123" i="6" s="1"/>
  <c r="AG1123" i="6" s="1"/>
  <c r="AK1123" i="6" s="1"/>
  <c r="AD1123" i="6"/>
  <c r="AE1123" i="6"/>
  <c r="AF1123" i="6"/>
  <c r="AH1123" i="6"/>
  <c r="AI1123" i="6"/>
  <c r="AJ1123" i="6"/>
  <c r="X1124" i="6"/>
  <c r="Y1124" i="6"/>
  <c r="AD1124" i="6" s="1"/>
  <c r="Z1124" i="6"/>
  <c r="AA1124" i="6" s="1"/>
  <c r="AB1124" i="6" s="1"/>
  <c r="AC1124" i="6" s="1"/>
  <c r="AE1124" i="6"/>
  <c r="AF1124" i="6"/>
  <c r="AH1124" i="6"/>
  <c r="X1125" i="6"/>
  <c r="Y1125" i="6"/>
  <c r="AD1125" i="6" s="1"/>
  <c r="Z1125" i="6"/>
  <c r="AA1125" i="6"/>
  <c r="AB1125" i="6" s="1"/>
  <c r="AC1125" i="6" s="1"/>
  <c r="AE1125" i="6"/>
  <c r="AF1125" i="6"/>
  <c r="AH1125" i="6"/>
  <c r="X1126" i="6"/>
  <c r="Y1126" i="6"/>
  <c r="AD1126" i="6" s="1"/>
  <c r="AE1126" i="6" s="1"/>
  <c r="Z1126" i="6"/>
  <c r="AA1126" i="6"/>
  <c r="AB1126" i="6" s="1"/>
  <c r="AC1126" i="6" s="1"/>
  <c r="AG1126" i="6" s="1"/>
  <c r="AF1126" i="6"/>
  <c r="AH1126" i="6"/>
  <c r="AI1126" i="6"/>
  <c r="AJ1126" i="6"/>
  <c r="X1127" i="6"/>
  <c r="Y1127" i="6"/>
  <c r="Z1127" i="6"/>
  <c r="AA1127" i="6"/>
  <c r="AB1127" i="6" s="1"/>
  <c r="AC1127" i="6" s="1"/>
  <c r="AD1127" i="6"/>
  <c r="AE1127" i="6" s="1"/>
  <c r="AF1127" i="6"/>
  <c r="AH1127" i="6"/>
  <c r="AI1127" i="6"/>
  <c r="AJ1127" i="6"/>
  <c r="X1128" i="6"/>
  <c r="Y1128" i="6"/>
  <c r="AD1128" i="6" s="1"/>
  <c r="AE1128" i="6" s="1"/>
  <c r="Z1128" i="6"/>
  <c r="AA1128" i="6" s="1"/>
  <c r="AB1128" i="6" s="1"/>
  <c r="AC1128" i="6" s="1"/>
  <c r="AF1128" i="6"/>
  <c r="AH1128" i="6"/>
  <c r="X1129" i="6"/>
  <c r="AA1129" i="6" s="1"/>
  <c r="AB1129" i="6" s="1"/>
  <c r="AC1129" i="6" s="1"/>
  <c r="Y1129" i="6"/>
  <c r="AD1129" i="6" s="1"/>
  <c r="AE1129" i="6" s="1"/>
  <c r="Z1129" i="6"/>
  <c r="AF1129" i="6"/>
  <c r="AH1129" i="6"/>
  <c r="AJ1129" i="6" s="1"/>
  <c r="AK1129" i="6" s="1"/>
  <c r="AI1129" i="6"/>
  <c r="X1130" i="6"/>
  <c r="Y1130" i="6"/>
  <c r="AD1130" i="6" s="1"/>
  <c r="AE1130" i="6" s="1"/>
  <c r="Z1130" i="6"/>
  <c r="AA1130" i="6"/>
  <c r="AB1130" i="6" s="1"/>
  <c r="AC1130" i="6" s="1"/>
  <c r="AF1130" i="6"/>
  <c r="AH1130" i="6"/>
  <c r="AJ1130" i="6" s="1"/>
  <c r="AK1130" i="6" s="1"/>
  <c r="X1131" i="6"/>
  <c r="AA1131" i="6" s="1"/>
  <c r="AB1131" i="6" s="1"/>
  <c r="AC1131" i="6" s="1"/>
  <c r="AG1131" i="6" s="1"/>
  <c r="Y1131" i="6"/>
  <c r="Z1131" i="6"/>
  <c r="AD1131" i="6"/>
  <c r="AE1131" i="6" s="1"/>
  <c r="AF1131" i="6"/>
  <c r="AH1131" i="6"/>
  <c r="AI1131" i="6"/>
  <c r="AJ1131" i="6"/>
  <c r="AK1131" i="6"/>
  <c r="X1132" i="6"/>
  <c r="Y1132" i="6"/>
  <c r="AD1132" i="6" s="1"/>
  <c r="AE1132" i="6" s="1"/>
  <c r="Z1132" i="6"/>
  <c r="AF1132" i="6"/>
  <c r="AH1132" i="6"/>
  <c r="X1133" i="6"/>
  <c r="Y1133" i="6"/>
  <c r="AD1133" i="6" s="1"/>
  <c r="Z1133" i="6"/>
  <c r="AE1133" i="6"/>
  <c r="AF1133" i="6"/>
  <c r="AH1133" i="6"/>
  <c r="AI1133" i="6"/>
  <c r="AJ1133" i="6"/>
  <c r="AK1133" i="6" s="1"/>
  <c r="X1134" i="6"/>
  <c r="Y1134" i="6"/>
  <c r="Z1134" i="6"/>
  <c r="AA1134" i="6" s="1"/>
  <c r="AB1134" i="6" s="1"/>
  <c r="AC1134" i="6" s="1"/>
  <c r="AG1134" i="6" s="1"/>
  <c r="AD1134" i="6"/>
  <c r="AE1134" i="6" s="1"/>
  <c r="AF1134" i="6"/>
  <c r="AH1134" i="6"/>
  <c r="AI1134" i="6"/>
  <c r="AJ1134" i="6"/>
  <c r="AK1134" i="6" s="1"/>
  <c r="X1135" i="6"/>
  <c r="AA1135" i="6" s="1"/>
  <c r="AB1135" i="6" s="1"/>
  <c r="AC1135" i="6" s="1"/>
  <c r="AG1135" i="6" s="1"/>
  <c r="AK1135" i="6" s="1"/>
  <c r="Y1135" i="6"/>
  <c r="Z1135" i="6"/>
  <c r="AD1135" i="6"/>
  <c r="AE1135" i="6"/>
  <c r="AF1135" i="6"/>
  <c r="AH1135" i="6"/>
  <c r="AI1135" i="6"/>
  <c r="AJ1135" i="6"/>
  <c r="X1136" i="6"/>
  <c r="Y1136" i="6"/>
  <c r="AD1136" i="6" s="1"/>
  <c r="AE1136" i="6" s="1"/>
  <c r="Z1136" i="6"/>
  <c r="AF1136" i="6"/>
  <c r="AH1136" i="6"/>
  <c r="X1137" i="6"/>
  <c r="AA1137" i="6" s="1"/>
  <c r="AB1137" i="6" s="1"/>
  <c r="AC1137" i="6" s="1"/>
  <c r="AG1137" i="6" s="1"/>
  <c r="Y1137" i="6"/>
  <c r="AD1137" i="6" s="1"/>
  <c r="AE1137" i="6" s="1"/>
  <c r="Z1137" i="6"/>
  <c r="AF1137" i="6"/>
  <c r="AH1137" i="6"/>
  <c r="AI1137" i="6"/>
  <c r="AJ1137" i="6"/>
  <c r="X1138" i="6"/>
  <c r="Y1138" i="6"/>
  <c r="Z1138" i="6"/>
  <c r="AA1138" i="6"/>
  <c r="AB1138" i="6"/>
  <c r="AC1138" i="6" s="1"/>
  <c r="AD1138" i="6"/>
  <c r="AE1138" i="6" s="1"/>
  <c r="AF1138" i="6"/>
  <c r="AH1138" i="6"/>
  <c r="AI1138" i="6"/>
  <c r="AJ1138" i="6"/>
  <c r="X1139" i="6"/>
  <c r="AA1139" i="6" s="1"/>
  <c r="AB1139" i="6" s="1"/>
  <c r="AC1139" i="6" s="1"/>
  <c r="Y1139" i="6"/>
  <c r="Z1139" i="6"/>
  <c r="AD1139" i="6"/>
  <c r="AE1139" i="6"/>
  <c r="AF1139" i="6"/>
  <c r="AH1139" i="6"/>
  <c r="AI1139" i="6"/>
  <c r="AJ1139" i="6"/>
  <c r="AK1139" i="6" s="1"/>
  <c r="X1140" i="6"/>
  <c r="Y1140" i="6"/>
  <c r="Z1140" i="6"/>
  <c r="AA1140" i="6" s="1"/>
  <c r="AB1140" i="6" s="1"/>
  <c r="AC1140" i="6" s="1"/>
  <c r="AD1140" i="6"/>
  <c r="AE1140" i="6"/>
  <c r="AF1140" i="6"/>
  <c r="AH1140" i="6"/>
  <c r="X1141" i="6"/>
  <c r="Y1141" i="6"/>
  <c r="AD1141" i="6" s="1"/>
  <c r="AE1141" i="6" s="1"/>
  <c r="Z1141" i="6"/>
  <c r="AA1141" i="6" s="1"/>
  <c r="AB1141" i="6" s="1"/>
  <c r="AC1141" i="6" s="1"/>
  <c r="AG1141" i="6" s="1"/>
  <c r="AF1141" i="6"/>
  <c r="AH1141" i="6"/>
  <c r="X1142" i="6"/>
  <c r="Y1142" i="6"/>
  <c r="AD1142" i="6" s="1"/>
  <c r="AE1142" i="6" s="1"/>
  <c r="Z1142" i="6"/>
  <c r="AA1142" i="6"/>
  <c r="AB1142" i="6"/>
  <c r="AC1142" i="6" s="1"/>
  <c r="AG1142" i="6" s="1"/>
  <c r="AF1142" i="6"/>
  <c r="AH1142" i="6"/>
  <c r="X1143" i="6"/>
  <c r="AA1143" i="6" s="1"/>
  <c r="AB1143" i="6" s="1"/>
  <c r="AC1143" i="6" s="1"/>
  <c r="Y1143" i="6"/>
  <c r="Z1143" i="6"/>
  <c r="AD1143" i="6"/>
  <c r="AE1143" i="6"/>
  <c r="AF1143" i="6"/>
  <c r="AH1143" i="6"/>
  <c r="AI1143" i="6"/>
  <c r="AJ1143" i="6"/>
  <c r="X1144" i="6"/>
  <c r="Y1144" i="6"/>
  <c r="Z1144" i="6"/>
  <c r="AA1144" i="6" s="1"/>
  <c r="AB1144" i="6" s="1"/>
  <c r="AC1144" i="6" s="1"/>
  <c r="AG1144" i="6" s="1"/>
  <c r="AD1144" i="6"/>
  <c r="AE1144" i="6"/>
  <c r="AF1144" i="6"/>
  <c r="AH1144" i="6"/>
  <c r="X1145" i="6"/>
  <c r="Y1145" i="6"/>
  <c r="AD1145" i="6" s="1"/>
  <c r="Z1145" i="6"/>
  <c r="AA1145" i="6"/>
  <c r="AB1145" i="6"/>
  <c r="AC1145" i="6" s="1"/>
  <c r="AG1145" i="6" s="1"/>
  <c r="AE1145" i="6"/>
  <c r="AF1145" i="6"/>
  <c r="AH1145" i="6"/>
  <c r="AI1145" i="6"/>
  <c r="AJ1145" i="6"/>
  <c r="X1146" i="6"/>
  <c r="Y1146" i="6"/>
  <c r="AD1146" i="6" s="1"/>
  <c r="AE1146" i="6" s="1"/>
  <c r="Z1146" i="6"/>
  <c r="AA1146" i="6" s="1"/>
  <c r="AB1146" i="6" s="1"/>
  <c r="AC1146" i="6" s="1"/>
  <c r="AG1146" i="6" s="1"/>
  <c r="AF1146" i="6"/>
  <c r="AH1146" i="6"/>
  <c r="AJ1146" i="6" s="1"/>
  <c r="AI1146" i="6"/>
  <c r="X1147" i="6"/>
  <c r="AA1147" i="6" s="1"/>
  <c r="AB1147" i="6" s="1"/>
  <c r="AC1147" i="6" s="1"/>
  <c r="Y1147" i="6"/>
  <c r="Z1147" i="6"/>
  <c r="AD1147" i="6"/>
  <c r="AE1147" i="6"/>
  <c r="AF1147" i="6"/>
  <c r="AH1147" i="6"/>
  <c r="AI1147" i="6"/>
  <c r="AJ1147" i="6"/>
  <c r="X1148" i="6"/>
  <c r="Y1148" i="6"/>
  <c r="Z1148" i="6"/>
  <c r="AD1148" i="6"/>
  <c r="AE1148" i="6"/>
  <c r="AF1148" i="6"/>
  <c r="AH1148" i="6"/>
  <c r="X1149" i="6"/>
  <c r="Y1149" i="6"/>
  <c r="AD1149" i="6" s="1"/>
  <c r="AE1149" i="6" s="1"/>
  <c r="Z1149" i="6"/>
  <c r="AA1149" i="6"/>
  <c r="AB1149" i="6" s="1"/>
  <c r="AC1149" i="6" s="1"/>
  <c r="AF1149" i="6"/>
  <c r="AH1149" i="6"/>
  <c r="AI1149" i="6"/>
  <c r="AJ1149" i="6"/>
  <c r="X1150" i="6"/>
  <c r="Y1150" i="6"/>
  <c r="AD1150" i="6" s="1"/>
  <c r="AE1150" i="6" s="1"/>
  <c r="Z1150" i="6"/>
  <c r="AA1150" i="6" s="1"/>
  <c r="AB1150" i="6" s="1"/>
  <c r="AC1150" i="6" s="1"/>
  <c r="AF1150" i="6"/>
  <c r="AH1150" i="6"/>
  <c r="AI1150" i="6"/>
  <c r="AJ1150" i="6"/>
  <c r="X1151" i="6"/>
  <c r="Y1151" i="6"/>
  <c r="Z1151" i="6"/>
  <c r="AA1151" i="6"/>
  <c r="AB1151" i="6" s="1"/>
  <c r="AC1151" i="6" s="1"/>
  <c r="AG1151" i="6" s="1"/>
  <c r="AK1151" i="6" s="1"/>
  <c r="AD1151" i="6"/>
  <c r="AE1151" i="6" s="1"/>
  <c r="AF1151" i="6"/>
  <c r="AH1151" i="6"/>
  <c r="AI1151" i="6"/>
  <c r="AJ1151" i="6"/>
  <c r="X1152" i="6"/>
  <c r="Y1152" i="6"/>
  <c r="Z1152" i="6"/>
  <c r="AD1152" i="6"/>
  <c r="AE1152" i="6"/>
  <c r="AF1152" i="6"/>
  <c r="AH1152" i="6"/>
  <c r="X1153" i="6"/>
  <c r="Y1153" i="6"/>
  <c r="AD1153" i="6" s="1"/>
  <c r="Z1153" i="6"/>
  <c r="AA1153" i="6" s="1"/>
  <c r="AB1153" i="6" s="1"/>
  <c r="AC1153" i="6" s="1"/>
  <c r="AG1153" i="6" s="1"/>
  <c r="AE1153" i="6"/>
  <c r="AF1153" i="6"/>
  <c r="AH1153" i="6"/>
  <c r="AI1153" i="6"/>
  <c r="AJ1153" i="6"/>
  <c r="X1154" i="6"/>
  <c r="Y1154" i="6"/>
  <c r="AD1154" i="6" s="1"/>
  <c r="AE1154" i="6" s="1"/>
  <c r="Z1154" i="6"/>
  <c r="AA1154" i="6"/>
  <c r="AB1154" i="6" s="1"/>
  <c r="AC1154" i="6" s="1"/>
  <c r="AG1154" i="6" s="1"/>
  <c r="AF1154" i="6"/>
  <c r="AH1154" i="6"/>
  <c r="AJ1154" i="6" s="1"/>
  <c r="X1155" i="6"/>
  <c r="Y1155" i="6"/>
  <c r="Z1155" i="6"/>
  <c r="AA1155" i="6"/>
  <c r="AB1155" i="6" s="1"/>
  <c r="AC1155" i="6" s="1"/>
  <c r="AG1155" i="6" s="1"/>
  <c r="AK1155" i="6" s="1"/>
  <c r="AD1155" i="6"/>
  <c r="AE1155" i="6"/>
  <c r="AF1155" i="6"/>
  <c r="AH1155" i="6"/>
  <c r="AI1155" i="6"/>
  <c r="AJ1155" i="6"/>
  <c r="X1156" i="6"/>
  <c r="Y1156" i="6"/>
  <c r="AD1156" i="6" s="1"/>
  <c r="Z1156" i="6"/>
  <c r="AE1156" i="6"/>
  <c r="AF1156" i="6"/>
  <c r="AH1156" i="6"/>
  <c r="X1157" i="6"/>
  <c r="AA1157" i="6" s="1"/>
  <c r="AB1157" i="6" s="1"/>
  <c r="AC1157" i="6" s="1"/>
  <c r="Y1157" i="6"/>
  <c r="AD1157" i="6" s="1"/>
  <c r="Z1157" i="6"/>
  <c r="AE1157" i="6"/>
  <c r="AF1157" i="6"/>
  <c r="AH1157" i="6"/>
  <c r="X1158" i="6"/>
  <c r="Y1158" i="6"/>
  <c r="AD1158" i="6" s="1"/>
  <c r="AE1158" i="6" s="1"/>
  <c r="Z1158" i="6"/>
  <c r="AA1158" i="6" s="1"/>
  <c r="AB1158" i="6" s="1"/>
  <c r="AC1158" i="6" s="1"/>
  <c r="AG1158" i="6" s="1"/>
  <c r="AF1158" i="6"/>
  <c r="AH1158" i="6"/>
  <c r="AI1158" i="6"/>
  <c r="AJ1158" i="6"/>
  <c r="AK1158" i="6" s="1"/>
  <c r="X1159" i="6"/>
  <c r="Y1159" i="6"/>
  <c r="Z1159" i="6"/>
  <c r="AA1159" i="6"/>
  <c r="AB1159" i="6" s="1"/>
  <c r="AC1159" i="6" s="1"/>
  <c r="AD1159" i="6"/>
  <c r="AE1159" i="6" s="1"/>
  <c r="AF1159" i="6"/>
  <c r="AH1159" i="6"/>
  <c r="AI1159" i="6"/>
  <c r="AJ1159" i="6"/>
  <c r="AK1159" i="6" s="1"/>
  <c r="X1160" i="6"/>
  <c r="Y1160" i="6"/>
  <c r="AD1160" i="6" s="1"/>
  <c r="AE1160" i="6" s="1"/>
  <c r="Z1160" i="6"/>
  <c r="AA1160" i="6" s="1"/>
  <c r="AB1160" i="6" s="1"/>
  <c r="AC1160" i="6" s="1"/>
  <c r="AG1160" i="6" s="1"/>
  <c r="AF1160" i="6"/>
  <c r="AH1160" i="6"/>
  <c r="X1161" i="6"/>
  <c r="AA1161" i="6" s="1"/>
  <c r="AB1161" i="6" s="1"/>
  <c r="AC1161" i="6" s="1"/>
  <c r="AG1161" i="6" s="1"/>
  <c r="Y1161" i="6"/>
  <c r="AD1161" i="6" s="1"/>
  <c r="Z1161" i="6"/>
  <c r="AE1161" i="6"/>
  <c r="AF1161" i="6"/>
  <c r="AH1161" i="6"/>
  <c r="AJ1161" i="6" s="1"/>
  <c r="AK1161" i="6" s="1"/>
  <c r="AI1161" i="6"/>
  <c r="X1162" i="6"/>
  <c r="Y1162" i="6"/>
  <c r="AD1162" i="6" s="1"/>
  <c r="AE1162" i="6" s="1"/>
  <c r="Z1162" i="6"/>
  <c r="AA1162" i="6"/>
  <c r="AB1162" i="6" s="1"/>
  <c r="AC1162" i="6" s="1"/>
  <c r="AF1162" i="6"/>
  <c r="AH1162" i="6"/>
  <c r="AI1162" i="6" s="1"/>
  <c r="X1163" i="6"/>
  <c r="AA1163" i="6" s="1"/>
  <c r="AB1163" i="6" s="1"/>
  <c r="AC1163" i="6" s="1"/>
  <c r="Y1163" i="6"/>
  <c r="Z1163" i="6"/>
  <c r="AD1163" i="6"/>
  <c r="AE1163" i="6" s="1"/>
  <c r="AF1163" i="6"/>
  <c r="AH1163" i="6"/>
  <c r="AI1163" i="6"/>
  <c r="AJ1163" i="6"/>
  <c r="AK1163" i="6"/>
  <c r="X1164" i="6"/>
  <c r="Y1164" i="6"/>
  <c r="Z1164" i="6"/>
  <c r="AD1164" i="6"/>
  <c r="AE1164" i="6" s="1"/>
  <c r="AF1164" i="6"/>
  <c r="AH1164" i="6"/>
  <c r="X1165" i="6"/>
  <c r="Y1165" i="6"/>
  <c r="AD1165" i="6" s="1"/>
  <c r="Z1165" i="6"/>
  <c r="AA1165" i="6" s="1"/>
  <c r="AB1165" i="6" s="1"/>
  <c r="AC1165" i="6" s="1"/>
  <c r="AE1165" i="6"/>
  <c r="AF1165" i="6"/>
  <c r="AH1165" i="6"/>
  <c r="AI1165" i="6"/>
  <c r="AJ1165" i="6"/>
  <c r="X1166" i="6"/>
  <c r="Y1166" i="6"/>
  <c r="Z1166" i="6"/>
  <c r="AA1166" i="6" s="1"/>
  <c r="AB1166" i="6" s="1"/>
  <c r="AC1166" i="6" s="1"/>
  <c r="AD1166" i="6"/>
  <c r="AE1166" i="6" s="1"/>
  <c r="AF1166" i="6"/>
  <c r="AH1166" i="6"/>
  <c r="AI1166" i="6"/>
  <c r="AJ1166" i="6"/>
  <c r="AK1166" i="6"/>
  <c r="X1167" i="6"/>
  <c r="AA1167" i="6" s="1"/>
  <c r="AB1167" i="6" s="1"/>
  <c r="Y1167" i="6"/>
  <c r="Z1167" i="6"/>
  <c r="AC1167" i="6"/>
  <c r="AD1167" i="6"/>
  <c r="AE1167" i="6"/>
  <c r="AF1167" i="6"/>
  <c r="AH1167" i="6"/>
  <c r="AI1167" i="6"/>
  <c r="AJ1167" i="6"/>
  <c r="X1168" i="6"/>
  <c r="Y1168" i="6"/>
  <c r="Z1168" i="6"/>
  <c r="AD1168" i="6"/>
  <c r="AE1168" i="6"/>
  <c r="AF1168" i="6"/>
  <c r="AH1168" i="6"/>
  <c r="X1169" i="6"/>
  <c r="Y1169" i="6"/>
  <c r="AD1169" i="6" s="1"/>
  <c r="AE1169" i="6" s="1"/>
  <c r="Z1169" i="6"/>
  <c r="AA1169" i="6" s="1"/>
  <c r="AB1169" i="6" s="1"/>
  <c r="AC1169" i="6" s="1"/>
  <c r="AG1169" i="6" s="1"/>
  <c r="AF1169" i="6"/>
  <c r="AH1169" i="6"/>
  <c r="AI1169" i="6"/>
  <c r="AJ1169" i="6"/>
  <c r="AK1169" i="6" s="1"/>
  <c r="X1170" i="6"/>
  <c r="Y1170" i="6"/>
  <c r="Z1170" i="6"/>
  <c r="AA1170" i="6"/>
  <c r="AB1170" i="6" s="1"/>
  <c r="AC1170" i="6" s="1"/>
  <c r="AG1170" i="6" s="1"/>
  <c r="AD1170" i="6"/>
  <c r="AE1170" i="6" s="1"/>
  <c r="AF1170" i="6"/>
  <c r="AH1170" i="6"/>
  <c r="AI1170" i="6"/>
  <c r="AJ1170" i="6"/>
  <c r="AK1170" i="6" s="1"/>
  <c r="X1171" i="6"/>
  <c r="Y1171" i="6"/>
  <c r="Z1171" i="6"/>
  <c r="AA1171" i="6"/>
  <c r="AB1171" i="6" s="1"/>
  <c r="AC1171" i="6" s="1"/>
  <c r="AD1171" i="6"/>
  <c r="AE1171" i="6"/>
  <c r="AF1171" i="6"/>
  <c r="AH1171" i="6"/>
  <c r="AI1171" i="6"/>
  <c r="AJ1171" i="6"/>
  <c r="AK1171" i="6" s="1"/>
  <c r="X1172" i="6"/>
  <c r="Y1172" i="6"/>
  <c r="Z1172" i="6"/>
  <c r="AA1172" i="6" s="1"/>
  <c r="AB1172" i="6" s="1"/>
  <c r="AC1172" i="6" s="1"/>
  <c r="AD1172" i="6"/>
  <c r="AE1172" i="6" s="1"/>
  <c r="AF1172" i="6"/>
  <c r="AH1172" i="6"/>
  <c r="X1173" i="6"/>
  <c r="Y1173" i="6"/>
  <c r="AD1173" i="6" s="1"/>
  <c r="AE1173" i="6" s="1"/>
  <c r="Z1173" i="6"/>
  <c r="AA1173" i="6"/>
  <c r="AB1173" i="6" s="1"/>
  <c r="AC1173" i="6" s="1"/>
  <c r="AG1173" i="6" s="1"/>
  <c r="AF1173" i="6"/>
  <c r="AH1173" i="6"/>
  <c r="AI1173" i="6"/>
  <c r="AJ1173" i="6"/>
  <c r="AK1173" i="6" s="1"/>
  <c r="X1174" i="6"/>
  <c r="Y1174" i="6"/>
  <c r="AD1174" i="6" s="1"/>
  <c r="AE1174" i="6" s="1"/>
  <c r="Z1174" i="6"/>
  <c r="AA1174" i="6"/>
  <c r="AB1174" i="6" s="1"/>
  <c r="AC1174" i="6" s="1"/>
  <c r="AF1174" i="6"/>
  <c r="AG1174" i="6"/>
  <c r="AH1174" i="6"/>
  <c r="M1175" i="6"/>
  <c r="X1175" i="6"/>
  <c r="Y1175" i="6"/>
  <c r="Z1175" i="6"/>
  <c r="AA1175" i="6"/>
  <c r="AB1175" i="6" s="1"/>
  <c r="AC1175" i="6" s="1"/>
  <c r="AD1175" i="6"/>
  <c r="AE1175" i="6"/>
  <c r="AF1175" i="6"/>
  <c r="AH1175" i="6"/>
  <c r="AI1175" i="6"/>
  <c r="AJ1175" i="6"/>
  <c r="X1176" i="6"/>
  <c r="AA1176" i="6" s="1"/>
  <c r="AB1176" i="6" s="1"/>
  <c r="AC1176" i="6" s="1"/>
  <c r="AG1176" i="6" s="1"/>
  <c r="AK1176" i="6" s="1"/>
  <c r="Y1176" i="6"/>
  <c r="AD1176" i="6" s="1"/>
  <c r="AE1176" i="6" s="1"/>
  <c r="Z1176" i="6"/>
  <c r="AF1176" i="6"/>
  <c r="AH1176" i="6"/>
  <c r="AI1176" i="6"/>
  <c r="AJ1176" i="6"/>
  <c r="X1177" i="6"/>
  <c r="AA1177" i="6" s="1"/>
  <c r="AB1177" i="6" s="1"/>
  <c r="AC1177" i="6" s="1"/>
  <c r="Y1177" i="6"/>
  <c r="Z1177" i="6"/>
  <c r="AD1177" i="6"/>
  <c r="AE1177" i="6"/>
  <c r="AF1177" i="6"/>
  <c r="AH1177" i="6"/>
  <c r="X1178" i="6"/>
  <c r="Y1178" i="6"/>
  <c r="AD1178" i="6" s="1"/>
  <c r="AE1178" i="6" s="1"/>
  <c r="Z1178" i="6"/>
  <c r="AA1178" i="6"/>
  <c r="AB1178" i="6"/>
  <c r="AC1178" i="6" s="1"/>
  <c r="AG1178" i="6" s="1"/>
  <c r="AK1178" i="6" s="1"/>
  <c r="AF1178" i="6"/>
  <c r="AH1178" i="6"/>
  <c r="AI1178" i="6"/>
  <c r="AJ1178" i="6"/>
  <c r="X1179" i="6"/>
  <c r="Y1179" i="6"/>
  <c r="Z1179" i="6"/>
  <c r="AA1179" i="6" s="1"/>
  <c r="AB1179" i="6" s="1"/>
  <c r="AC1179" i="6" s="1"/>
  <c r="AG1179" i="6" s="1"/>
  <c r="AD1179" i="6"/>
  <c r="AE1179" i="6"/>
  <c r="AF1179" i="6"/>
  <c r="AH1179" i="6"/>
  <c r="AI1179" i="6"/>
  <c r="AJ1179" i="6"/>
  <c r="AK1179" i="6" s="1"/>
  <c r="X1180" i="6"/>
  <c r="AA1180" i="6" s="1"/>
  <c r="AB1180" i="6" s="1"/>
  <c r="AC1180" i="6" s="1"/>
  <c r="Y1180" i="6"/>
  <c r="Z1180" i="6"/>
  <c r="AD1180" i="6"/>
  <c r="AE1180" i="6"/>
  <c r="AF1180" i="6"/>
  <c r="AH1180" i="6"/>
  <c r="AI1180" i="6"/>
  <c r="AJ1180" i="6"/>
  <c r="AK1180" i="6"/>
  <c r="X1181" i="6"/>
  <c r="AA1181" i="6" s="1"/>
  <c r="AB1181" i="6" s="1"/>
  <c r="AC1181" i="6" s="1"/>
  <c r="Y1181" i="6"/>
  <c r="Z1181" i="6"/>
  <c r="AD1181" i="6"/>
  <c r="AE1181" i="6"/>
  <c r="AF1181" i="6"/>
  <c r="AH1181" i="6"/>
  <c r="AJ1181" i="6" s="1"/>
  <c r="X1182" i="6"/>
  <c r="Y1182" i="6"/>
  <c r="AD1182" i="6" s="1"/>
  <c r="AE1182" i="6" s="1"/>
  <c r="Z1182" i="6"/>
  <c r="AA1182" i="6"/>
  <c r="AB1182" i="6" s="1"/>
  <c r="AC1182" i="6" s="1"/>
  <c r="AG1182" i="6" s="1"/>
  <c r="AF1182" i="6"/>
  <c r="AH1182" i="6"/>
  <c r="AI1182" i="6"/>
  <c r="AJ1182" i="6"/>
  <c r="AK1182" i="6" s="1"/>
  <c r="X1183" i="6"/>
  <c r="Y1183" i="6"/>
  <c r="Z1183" i="6"/>
  <c r="AA1183" i="6" s="1"/>
  <c r="AB1183" i="6" s="1"/>
  <c r="AC1183" i="6" s="1"/>
  <c r="AD1183" i="6"/>
  <c r="AE1183" i="6"/>
  <c r="AF1183" i="6"/>
  <c r="AH1183" i="6"/>
  <c r="X1184" i="6"/>
  <c r="AA1184" i="6" s="1"/>
  <c r="AB1184" i="6" s="1"/>
  <c r="AC1184" i="6" s="1"/>
  <c r="Y1184" i="6"/>
  <c r="Z1184" i="6"/>
  <c r="AD1184" i="6"/>
  <c r="AE1184" i="6" s="1"/>
  <c r="AF1184" i="6"/>
  <c r="AH1184" i="6"/>
  <c r="AI1184" i="6"/>
  <c r="AJ1184" i="6"/>
  <c r="X1185" i="6"/>
  <c r="AA1185" i="6" s="1"/>
  <c r="AB1185" i="6" s="1"/>
  <c r="AC1185" i="6" s="1"/>
  <c r="AG1185" i="6" s="1"/>
  <c r="Y1185" i="6"/>
  <c r="AD1185" i="6" s="1"/>
  <c r="AE1185" i="6" s="1"/>
  <c r="Z1185" i="6"/>
  <c r="AF1185" i="6"/>
  <c r="AH1185" i="6"/>
  <c r="AJ1185" i="6" s="1"/>
  <c r="AK1185" i="6" s="1"/>
  <c r="X1186" i="6"/>
  <c r="Y1186" i="6"/>
  <c r="AD1186" i="6" s="1"/>
  <c r="AE1186" i="6" s="1"/>
  <c r="Z1186" i="6"/>
  <c r="AA1186" i="6"/>
  <c r="AB1186" i="6" s="1"/>
  <c r="AC1186" i="6" s="1"/>
  <c r="AF1186" i="6"/>
  <c r="AH1186" i="6"/>
  <c r="AI1186" i="6"/>
  <c r="AJ1186" i="6"/>
  <c r="AK1186" i="6"/>
  <c r="X1187" i="6"/>
  <c r="Y1187" i="6"/>
  <c r="Z1187" i="6"/>
  <c r="AA1187" i="6" s="1"/>
  <c r="AB1187" i="6" s="1"/>
  <c r="AC1187" i="6" s="1"/>
  <c r="AD1187" i="6"/>
  <c r="AE1187" i="6" s="1"/>
  <c r="AF1187" i="6"/>
  <c r="AH1187" i="6"/>
  <c r="AI1187" i="6" s="1"/>
  <c r="X1188" i="6"/>
  <c r="AA1188" i="6" s="1"/>
  <c r="AB1188" i="6" s="1"/>
  <c r="AC1188" i="6" s="1"/>
  <c r="Y1188" i="6"/>
  <c r="AD1188" i="6" s="1"/>
  <c r="AE1188" i="6" s="1"/>
  <c r="Z1188" i="6"/>
  <c r="AF1188" i="6"/>
  <c r="AH1188" i="6"/>
  <c r="AI1188" i="6"/>
  <c r="AJ1188" i="6"/>
  <c r="AK1188" i="6" s="1"/>
  <c r="X1189" i="6"/>
  <c r="AA1189" i="6" s="1"/>
  <c r="AB1189" i="6" s="1"/>
  <c r="AC1189" i="6" s="1"/>
  <c r="Y1189" i="6"/>
  <c r="AD1189" i="6" s="1"/>
  <c r="Z1189" i="6"/>
  <c r="AE1189" i="6"/>
  <c r="AF1189" i="6"/>
  <c r="AH1189" i="6"/>
  <c r="AJ1189" i="6" s="1"/>
  <c r="AK1189" i="6" s="1"/>
  <c r="AI1189" i="6"/>
  <c r="X1190" i="6"/>
  <c r="Y1190" i="6"/>
  <c r="AD1190" i="6" s="1"/>
  <c r="AE1190" i="6" s="1"/>
  <c r="Z1190" i="6"/>
  <c r="AA1190" i="6"/>
  <c r="AB1190" i="6" s="1"/>
  <c r="AC1190" i="6" s="1"/>
  <c r="AG1190" i="6" s="1"/>
  <c r="AK1190" i="6" s="1"/>
  <c r="AF1190" i="6"/>
  <c r="AH1190" i="6"/>
  <c r="AI1190" i="6"/>
  <c r="AJ1190" i="6"/>
  <c r="X1191" i="6"/>
  <c r="Y1191" i="6"/>
  <c r="Z1191" i="6"/>
  <c r="AA1191" i="6"/>
  <c r="AB1191" i="6" s="1"/>
  <c r="AC1191" i="6" s="1"/>
  <c r="AD1191" i="6"/>
  <c r="AE1191" i="6" s="1"/>
  <c r="AF1191" i="6"/>
  <c r="AH1191" i="6"/>
  <c r="AI1191" i="6"/>
  <c r="AJ1191" i="6"/>
  <c r="X1192" i="6"/>
  <c r="AA1192" i="6" s="1"/>
  <c r="AB1192" i="6" s="1"/>
  <c r="AC1192" i="6" s="1"/>
  <c r="Y1192" i="6"/>
  <c r="Z1192" i="6"/>
  <c r="AD1192" i="6"/>
  <c r="AE1192" i="6"/>
  <c r="AF1192" i="6"/>
  <c r="AH1192" i="6"/>
  <c r="AI1192" i="6"/>
  <c r="AJ1192" i="6"/>
  <c r="AK1192" i="6" s="1"/>
  <c r="X1193" i="6"/>
  <c r="AA1193" i="6" s="1"/>
  <c r="AB1193" i="6" s="1"/>
  <c r="AC1193" i="6" s="1"/>
  <c r="Y1193" i="6"/>
  <c r="Z1193" i="6"/>
  <c r="AD1193" i="6"/>
  <c r="AE1193" i="6" s="1"/>
  <c r="AF1193" i="6"/>
  <c r="AH1193" i="6"/>
  <c r="AJ1193" i="6" s="1"/>
  <c r="AK1193" i="6" s="1"/>
  <c r="AI1193" i="6"/>
  <c r="X1194" i="6"/>
  <c r="Y1194" i="6"/>
  <c r="AD1194" i="6" s="1"/>
  <c r="AE1194" i="6" s="1"/>
  <c r="Z1194" i="6"/>
  <c r="AA1194" i="6" s="1"/>
  <c r="AB1194" i="6" s="1"/>
  <c r="AC1194" i="6" s="1"/>
  <c r="AG1194" i="6" s="1"/>
  <c r="AF1194" i="6"/>
  <c r="AH1194" i="6"/>
  <c r="AI1194" i="6"/>
  <c r="AJ1194" i="6"/>
  <c r="X1195" i="6"/>
  <c r="Y1195" i="6"/>
  <c r="Z1195" i="6"/>
  <c r="AA1195" i="6"/>
  <c r="AB1195" i="6" s="1"/>
  <c r="AC1195" i="6" s="1"/>
  <c r="AD1195" i="6"/>
  <c r="AE1195" i="6"/>
  <c r="AF1195" i="6"/>
  <c r="AH1195" i="6"/>
  <c r="AI1195" i="6"/>
  <c r="AJ1195" i="6"/>
  <c r="X1196" i="6"/>
  <c r="AA1196" i="6" s="1"/>
  <c r="AB1196" i="6" s="1"/>
  <c r="AC1196" i="6" s="1"/>
  <c r="AG1196" i="6" s="1"/>
  <c r="Y1196" i="6"/>
  <c r="AD1196" i="6" s="1"/>
  <c r="AE1196" i="6" s="1"/>
  <c r="Z1196" i="6"/>
  <c r="AF1196" i="6"/>
  <c r="AH1196" i="6"/>
  <c r="AI1196" i="6"/>
  <c r="AJ1196" i="6"/>
  <c r="AK1196" i="6"/>
  <c r="X1197" i="6"/>
  <c r="AA1197" i="6" s="1"/>
  <c r="AB1197" i="6" s="1"/>
  <c r="AC1197" i="6" s="1"/>
  <c r="AG1197" i="6" s="1"/>
  <c r="Y1197" i="6"/>
  <c r="Z1197" i="6"/>
  <c r="AD1197" i="6"/>
  <c r="AE1197" i="6" s="1"/>
  <c r="AF1197" i="6"/>
  <c r="AH1197" i="6"/>
  <c r="AJ1197" i="6" s="1"/>
  <c r="AK1197" i="6" s="1"/>
  <c r="AI1197" i="6"/>
  <c r="X1198" i="6"/>
  <c r="Y1198" i="6"/>
  <c r="AD1198" i="6" s="1"/>
  <c r="AE1198" i="6" s="1"/>
  <c r="Z1198" i="6"/>
  <c r="AA1198" i="6" s="1"/>
  <c r="AB1198" i="6" s="1"/>
  <c r="AC1198" i="6" s="1"/>
  <c r="AG1198" i="6" s="1"/>
  <c r="AF1198" i="6"/>
  <c r="AH1198" i="6"/>
  <c r="AI1198" i="6"/>
  <c r="AJ1198" i="6"/>
  <c r="AK1198" i="6" s="1"/>
  <c r="X1199" i="6"/>
  <c r="Y1199" i="6"/>
  <c r="Z1199" i="6"/>
  <c r="AA1199" i="6" s="1"/>
  <c r="AB1199" i="6" s="1"/>
  <c r="AC1199" i="6" s="1"/>
  <c r="AG1199" i="6" s="1"/>
  <c r="AD1199" i="6"/>
  <c r="AE1199" i="6"/>
  <c r="AF1199" i="6"/>
  <c r="AH1199" i="6"/>
  <c r="AI1199" i="6"/>
  <c r="AJ1199" i="6"/>
  <c r="AK1199" i="6" s="1"/>
  <c r="X1200" i="6"/>
  <c r="AA1200" i="6" s="1"/>
  <c r="AB1200" i="6" s="1"/>
  <c r="AC1200" i="6" s="1"/>
  <c r="Y1200" i="6"/>
  <c r="AD1200" i="6" s="1"/>
  <c r="AE1200" i="6" s="1"/>
  <c r="Z1200" i="6"/>
  <c r="AF1200" i="6"/>
  <c r="AH1200" i="6"/>
  <c r="AI1200" i="6"/>
  <c r="AJ1200" i="6"/>
  <c r="AK1200" i="6"/>
  <c r="X1201" i="6"/>
  <c r="AA1201" i="6" s="1"/>
  <c r="AB1201" i="6" s="1"/>
  <c r="AC1201" i="6" s="1"/>
  <c r="Y1201" i="6"/>
  <c r="Z1201" i="6"/>
  <c r="AD1201" i="6"/>
  <c r="AE1201" i="6"/>
  <c r="AF1201" i="6"/>
  <c r="AH1201" i="6"/>
  <c r="AJ1201" i="6" s="1"/>
  <c r="AK1201" i="6" s="1"/>
  <c r="AI1201" i="6"/>
  <c r="X1202" i="6"/>
  <c r="Y1202" i="6"/>
  <c r="AD1202" i="6" s="1"/>
  <c r="AE1202" i="6" s="1"/>
  <c r="Z1202" i="6"/>
  <c r="AA1202" i="6" s="1"/>
  <c r="AB1202" i="6" s="1"/>
  <c r="AC1202" i="6" s="1"/>
  <c r="AF1202" i="6"/>
  <c r="AH1202" i="6"/>
  <c r="AI1202" i="6"/>
  <c r="AJ1202" i="6"/>
  <c r="AK1202" i="6"/>
  <c r="X1203" i="6"/>
  <c r="Y1203" i="6"/>
  <c r="Z1203" i="6"/>
  <c r="AA1203" i="6"/>
  <c r="AB1203" i="6" s="1"/>
  <c r="AC1203" i="6" s="1"/>
  <c r="AG1203" i="6" s="1"/>
  <c r="AD1203" i="6"/>
  <c r="AE1203" i="6"/>
  <c r="AF1203" i="6"/>
  <c r="AH1203" i="6"/>
  <c r="AJ1203" i="6" s="1"/>
  <c r="AI1203" i="6"/>
  <c r="X1204" i="6"/>
  <c r="AA1204" i="6" s="1"/>
  <c r="AB1204" i="6" s="1"/>
  <c r="AC1204" i="6" s="1"/>
  <c r="Y1204" i="6"/>
  <c r="AD1204" i="6" s="1"/>
  <c r="AE1204" i="6" s="1"/>
  <c r="Z1204" i="6"/>
  <c r="AF1204" i="6"/>
  <c r="AH1204" i="6"/>
  <c r="AI1204" i="6"/>
  <c r="AJ1204" i="6"/>
  <c r="X1205" i="6"/>
  <c r="AA1205" i="6" s="1"/>
  <c r="AB1205" i="6" s="1"/>
  <c r="AC1205" i="6" s="1"/>
  <c r="Y1205" i="6"/>
  <c r="Z1205" i="6"/>
  <c r="AD1205" i="6"/>
  <c r="AE1205" i="6" s="1"/>
  <c r="AF1205" i="6"/>
  <c r="AG1205" i="6"/>
  <c r="AH1205" i="6"/>
  <c r="AJ1205" i="6" s="1"/>
  <c r="X1206" i="6"/>
  <c r="Y1206" i="6"/>
  <c r="AD1206" i="6" s="1"/>
  <c r="AE1206" i="6" s="1"/>
  <c r="Z1206" i="6"/>
  <c r="AA1206" i="6" s="1"/>
  <c r="AB1206" i="6" s="1"/>
  <c r="AC1206" i="6"/>
  <c r="AG1206" i="6" s="1"/>
  <c r="AF1206" i="6"/>
  <c r="AH1206" i="6"/>
  <c r="AI1206" i="6"/>
  <c r="AJ1206" i="6"/>
  <c r="AK1206" i="6" s="1"/>
  <c r="X1207" i="6"/>
  <c r="Y1207" i="6"/>
  <c r="Z1207" i="6"/>
  <c r="AA1207" i="6" s="1"/>
  <c r="AB1207" i="6" s="1"/>
  <c r="AC1207" i="6" s="1"/>
  <c r="AD1207" i="6"/>
  <c r="AE1207" i="6"/>
  <c r="AF1207" i="6"/>
  <c r="AH1207" i="6"/>
  <c r="AI1207" i="6"/>
  <c r="AJ1207" i="6"/>
  <c r="AK1207" i="6"/>
  <c r="X1208" i="6"/>
  <c r="AA1208" i="6" s="1"/>
  <c r="Y1208" i="6"/>
  <c r="Z1208" i="6"/>
  <c r="AB1208" i="6"/>
  <c r="AC1208" i="6"/>
  <c r="AD1208" i="6"/>
  <c r="AE1208" i="6"/>
  <c r="AF1208" i="6"/>
  <c r="AH1208" i="6"/>
  <c r="AI1208" i="6"/>
  <c r="AJ1208" i="6"/>
  <c r="X1209" i="6"/>
  <c r="AA1209" i="6" s="1"/>
  <c r="AB1209" i="6" s="1"/>
  <c r="AC1209" i="6" s="1"/>
  <c r="AG1209" i="6" s="1"/>
  <c r="Y1209" i="6"/>
  <c r="AD1209" i="6" s="1"/>
  <c r="Z1209" i="6"/>
  <c r="AE1209" i="6"/>
  <c r="AF1209" i="6"/>
  <c r="AH1209" i="6"/>
  <c r="AJ1209" i="6" s="1"/>
  <c r="AI1209" i="6"/>
  <c r="X1210" i="6"/>
  <c r="Y1210" i="6"/>
  <c r="AD1210" i="6" s="1"/>
  <c r="AE1210" i="6" s="1"/>
  <c r="Z1210" i="6"/>
  <c r="AA1210" i="6"/>
  <c r="AB1210" i="6" s="1"/>
  <c r="AC1210" i="6" s="1"/>
  <c r="AF1210" i="6"/>
  <c r="AH1210" i="6"/>
  <c r="AI1210" i="6"/>
  <c r="AJ1210" i="6"/>
  <c r="AK1210" i="6"/>
  <c r="X1211" i="6"/>
  <c r="Y1211" i="6"/>
  <c r="Z1211" i="6"/>
  <c r="AA1211" i="6"/>
  <c r="AB1211" i="6" s="1"/>
  <c r="AC1211" i="6" s="1"/>
  <c r="AG1211" i="6" s="1"/>
  <c r="AD1211" i="6"/>
  <c r="AE1211" i="6"/>
  <c r="AF1211" i="6"/>
  <c r="AH1211" i="6"/>
  <c r="AI1211" i="6"/>
  <c r="AJ1211" i="6"/>
  <c r="X1212" i="6"/>
  <c r="AA1212" i="6" s="1"/>
  <c r="AB1212" i="6" s="1"/>
  <c r="AC1212" i="6" s="1"/>
  <c r="Y1212" i="6"/>
  <c r="AD1212" i="6" s="1"/>
  <c r="AE1212" i="6" s="1"/>
  <c r="Z1212" i="6"/>
  <c r="AF1212" i="6"/>
  <c r="AH1212" i="6"/>
  <c r="AI1212" i="6"/>
  <c r="AJ1212" i="6"/>
  <c r="X1213" i="6"/>
  <c r="Y1213" i="6"/>
  <c r="Z1213" i="6"/>
  <c r="AA1213" i="6"/>
  <c r="AB1213" i="6" s="1"/>
  <c r="AC1213" i="6" s="1"/>
  <c r="AD1213" i="6"/>
  <c r="AE1213" i="6" s="1"/>
  <c r="AF1213" i="6"/>
  <c r="AG1213" i="6"/>
  <c r="AH1213" i="6"/>
  <c r="AJ1213" i="6" s="1"/>
  <c r="AK1213" i="6" s="1"/>
  <c r="AI1213" i="6"/>
  <c r="X1214" i="6"/>
  <c r="Y1214" i="6"/>
  <c r="AD1214" i="6" s="1"/>
  <c r="AE1214" i="6" s="1"/>
  <c r="Z1214" i="6"/>
  <c r="AA1214" i="6" s="1"/>
  <c r="AB1214" i="6" s="1"/>
  <c r="AC1214" i="6" s="1"/>
  <c r="AF1214" i="6"/>
  <c r="AH1214" i="6"/>
  <c r="AI1214" i="6"/>
  <c r="AJ1214" i="6"/>
  <c r="AK1214" i="6" s="1"/>
  <c r="X1215" i="6"/>
  <c r="Y1215" i="6"/>
  <c r="Z1215" i="6"/>
  <c r="AA1215" i="6"/>
  <c r="AB1215" i="6" s="1"/>
  <c r="AC1215" i="6" s="1"/>
  <c r="AD1215" i="6"/>
  <c r="AE1215" i="6" s="1"/>
  <c r="AF1215" i="6"/>
  <c r="AH1215" i="6"/>
  <c r="AI1215" i="6"/>
  <c r="AJ1215" i="6"/>
  <c r="AK1215" i="6" s="1"/>
  <c r="X1216" i="6"/>
  <c r="AA1216" i="6" s="1"/>
  <c r="Y1216" i="6"/>
  <c r="AD1216" i="6" s="1"/>
  <c r="Z1216" i="6"/>
  <c r="AB1216" i="6"/>
  <c r="AC1216" i="6" s="1"/>
  <c r="AE1216" i="6"/>
  <c r="AF1216" i="6"/>
  <c r="AH1216" i="6"/>
  <c r="AI1216" i="6"/>
  <c r="AJ1216" i="6"/>
  <c r="X1217" i="6"/>
  <c r="Y1217" i="6"/>
  <c r="AD1217" i="6" s="1"/>
  <c r="AE1217" i="6" s="1"/>
  <c r="Z1217" i="6"/>
  <c r="AA1217" i="6"/>
  <c r="AB1217" i="6" s="1"/>
  <c r="AC1217" i="6" s="1"/>
  <c r="AF1217" i="6"/>
  <c r="AH1217" i="6"/>
  <c r="X1218" i="6"/>
  <c r="Y1218" i="6"/>
  <c r="AD1218" i="6" s="1"/>
  <c r="AE1218" i="6" s="1"/>
  <c r="Z1218" i="6"/>
  <c r="AA1218" i="6" s="1"/>
  <c r="AB1218" i="6" s="1"/>
  <c r="AC1218" i="6" s="1"/>
  <c r="AG1218" i="6" s="1"/>
  <c r="AF1218" i="6"/>
  <c r="AH1218" i="6"/>
  <c r="AI1218" i="6"/>
  <c r="AJ1218" i="6"/>
  <c r="AK1218" i="6" s="1"/>
  <c r="X1219" i="6"/>
  <c r="Y1219" i="6"/>
  <c r="Z1219" i="6"/>
  <c r="AA1219" i="6" s="1"/>
  <c r="AB1219" i="6" s="1"/>
  <c r="AC1219" i="6" s="1"/>
  <c r="AD1219" i="6"/>
  <c r="AE1219" i="6"/>
  <c r="AF1219" i="6"/>
  <c r="AH1219" i="6"/>
  <c r="AI1219" i="6"/>
  <c r="AJ1219" i="6"/>
  <c r="AK1219" i="6"/>
  <c r="X1220" i="6"/>
  <c r="AA1220" i="6" s="1"/>
  <c r="AB1220" i="6" s="1"/>
  <c r="AC1220" i="6" s="1"/>
  <c r="Y1220" i="6"/>
  <c r="AD1220" i="6" s="1"/>
  <c r="AE1220" i="6" s="1"/>
  <c r="Z1220" i="6"/>
  <c r="AF1220" i="6"/>
  <c r="AH1220" i="6"/>
  <c r="AI1220" i="6"/>
  <c r="AJ1220" i="6"/>
  <c r="X1221" i="6"/>
  <c r="Y1221" i="6"/>
  <c r="AD1221" i="6" s="1"/>
  <c r="Z1221" i="6"/>
  <c r="AA1221" i="6"/>
  <c r="AB1221" i="6" s="1"/>
  <c r="AC1221" i="6" s="1"/>
  <c r="AE1221" i="6"/>
  <c r="AF1221" i="6"/>
  <c r="AH1221" i="6"/>
  <c r="X1222" i="6"/>
  <c r="Y1222" i="6"/>
  <c r="AD1222" i="6" s="1"/>
  <c r="Z1222" i="6"/>
  <c r="AA1222" i="6" s="1"/>
  <c r="AB1222" i="6" s="1"/>
  <c r="AC1222" i="6" s="1"/>
  <c r="AG1222" i="6" s="1"/>
  <c r="AK1222" i="6" s="1"/>
  <c r="AE1222" i="6"/>
  <c r="AF1222" i="6"/>
  <c r="AH1222" i="6"/>
  <c r="AI1222" i="6"/>
  <c r="AJ1222" i="6"/>
  <c r="X1223" i="6"/>
  <c r="Y1223" i="6"/>
  <c r="Z1223" i="6"/>
  <c r="AA1223" i="6" s="1"/>
  <c r="AB1223" i="6" s="1"/>
  <c r="AC1223" i="6" s="1"/>
  <c r="AG1223" i="6" s="1"/>
  <c r="AK1223" i="6" s="1"/>
  <c r="AD1223" i="6"/>
  <c r="AE1223" i="6" s="1"/>
  <c r="AF1223" i="6"/>
  <c r="AH1223" i="6"/>
  <c r="AJ1223" i="6" s="1"/>
  <c r="AI1223" i="6"/>
  <c r="X1224" i="6"/>
  <c r="AA1224" i="6" s="1"/>
  <c r="AB1224" i="6" s="1"/>
  <c r="AC1224" i="6" s="1"/>
  <c r="Y1224" i="6"/>
  <c r="AD1224" i="6" s="1"/>
  <c r="Z1224" i="6"/>
  <c r="AE1224" i="6"/>
  <c r="AF1224" i="6"/>
  <c r="AH1224" i="6"/>
  <c r="AI1224" i="6"/>
  <c r="AJ1224" i="6"/>
  <c r="X1225" i="6"/>
  <c r="Y1225" i="6"/>
  <c r="AD1225" i="6" s="1"/>
  <c r="AE1225" i="6" s="1"/>
  <c r="Z1225" i="6"/>
  <c r="AA1225" i="6" s="1"/>
  <c r="AB1225" i="6" s="1"/>
  <c r="AC1225" i="6" s="1"/>
  <c r="AG1225" i="6" s="1"/>
  <c r="AK1225" i="6" s="1"/>
  <c r="AF1225" i="6"/>
  <c r="AH1225" i="6"/>
  <c r="AJ1225" i="6" s="1"/>
  <c r="AI1225" i="6"/>
  <c r="X1226" i="6"/>
  <c r="AA1226" i="6" s="1"/>
  <c r="AB1226" i="6" s="1"/>
  <c r="AC1226" i="6" s="1"/>
  <c r="Y1226" i="6"/>
  <c r="AD1226" i="6" s="1"/>
  <c r="AE1226" i="6" s="1"/>
  <c r="Z1226" i="6"/>
  <c r="AF1226" i="6"/>
  <c r="AH1226" i="6"/>
  <c r="AJ1226" i="6" s="1"/>
  <c r="AI1226" i="6"/>
  <c r="X1227" i="6"/>
  <c r="Y1227" i="6"/>
  <c r="AD1227" i="6" s="1"/>
  <c r="AE1227" i="6" s="1"/>
  <c r="Z1227" i="6"/>
  <c r="AA1227" i="6"/>
  <c r="AB1227" i="6" s="1"/>
  <c r="AC1227" i="6" s="1"/>
  <c r="AF1227" i="6"/>
  <c r="AH1227" i="6"/>
  <c r="AI1227" i="6" s="1"/>
  <c r="AJ1227" i="6"/>
  <c r="X1228" i="6"/>
  <c r="AA1228" i="6" s="1"/>
  <c r="AB1228" i="6" s="1"/>
  <c r="AC1228" i="6" s="1"/>
  <c r="Y1228" i="6"/>
  <c r="Z1228" i="6"/>
  <c r="AD1228" i="6"/>
  <c r="AE1228" i="6" s="1"/>
  <c r="AF1228" i="6"/>
  <c r="AH1228" i="6"/>
  <c r="AI1228" i="6"/>
  <c r="AJ1228" i="6"/>
  <c r="X1229" i="6"/>
  <c r="Y1229" i="6"/>
  <c r="Z1229" i="6"/>
  <c r="AA1229" i="6" s="1"/>
  <c r="AB1229" i="6" s="1"/>
  <c r="AC1229" i="6" s="1"/>
  <c r="AG1229" i="6" s="1"/>
  <c r="AD1229" i="6"/>
  <c r="AE1229" i="6" s="1"/>
  <c r="AF1229" i="6"/>
  <c r="AH1229" i="6"/>
  <c r="AJ1229" i="6" s="1"/>
  <c r="AI1229" i="6"/>
  <c r="X1230" i="6"/>
  <c r="Y1230" i="6"/>
  <c r="AD1230" i="6" s="1"/>
  <c r="AE1230" i="6" s="1"/>
  <c r="Z1230" i="6"/>
  <c r="AA1230" i="6" s="1"/>
  <c r="AB1230" i="6" s="1"/>
  <c r="AC1230" i="6" s="1"/>
  <c r="AF1230" i="6"/>
  <c r="AH1230" i="6"/>
  <c r="AJ1230" i="6" s="1"/>
  <c r="AI1230" i="6"/>
  <c r="X1231" i="6"/>
  <c r="Y1231" i="6"/>
  <c r="AD1231" i="6" s="1"/>
  <c r="AE1231" i="6" s="1"/>
  <c r="Z1231" i="6"/>
  <c r="AA1231" i="6"/>
  <c r="AB1231" i="6" s="1"/>
  <c r="AC1231" i="6" s="1"/>
  <c r="AG1231" i="6" s="1"/>
  <c r="AF1231" i="6"/>
  <c r="AH1231" i="6"/>
  <c r="AI1231" i="6"/>
  <c r="AJ1231" i="6"/>
  <c r="AK1231" i="6"/>
  <c r="X1232" i="6"/>
  <c r="Y1232" i="6"/>
  <c r="Z1232" i="6"/>
  <c r="AA1232" i="6"/>
  <c r="AB1232" i="6" s="1"/>
  <c r="AC1232" i="6" s="1"/>
  <c r="AD1232" i="6"/>
  <c r="AE1232" i="6" s="1"/>
  <c r="AF1232" i="6"/>
  <c r="AH1232" i="6"/>
  <c r="AI1232" i="6"/>
  <c r="AJ1232" i="6"/>
  <c r="X1233" i="6"/>
  <c r="Y1233" i="6"/>
  <c r="Z1233" i="6"/>
  <c r="AD1233" i="6"/>
  <c r="AE1233" i="6" s="1"/>
  <c r="AF1233" i="6"/>
  <c r="AH1233" i="6"/>
  <c r="AJ1233" i="6" s="1"/>
  <c r="AK1233" i="6"/>
  <c r="X1234" i="6"/>
  <c r="Y1234" i="6"/>
  <c r="AD1234" i="6" s="1"/>
  <c r="Z1234" i="6"/>
  <c r="AA1234" i="6"/>
  <c r="AB1234" i="6" s="1"/>
  <c r="AC1234" i="6" s="1"/>
  <c r="AE1234" i="6"/>
  <c r="AF1234" i="6"/>
  <c r="AH1234" i="6"/>
  <c r="AI1234" i="6" s="1"/>
  <c r="AJ1234" i="6"/>
  <c r="X1235" i="6"/>
  <c r="Y1235" i="6"/>
  <c r="AD1235" i="6" s="1"/>
  <c r="AE1235" i="6" s="1"/>
  <c r="Z1235" i="6"/>
  <c r="AA1235" i="6" s="1"/>
  <c r="AB1235" i="6" s="1"/>
  <c r="AC1235" i="6" s="1"/>
  <c r="AG1235" i="6" s="1"/>
  <c r="AF1235" i="6"/>
  <c r="AH1235" i="6"/>
  <c r="AI1235" i="6"/>
  <c r="AJ1235" i="6"/>
  <c r="X1236" i="6"/>
  <c r="Y1236" i="6"/>
  <c r="Z1236" i="6"/>
  <c r="AA1236" i="6"/>
  <c r="AB1236" i="6" s="1"/>
  <c r="AC1236" i="6" s="1"/>
  <c r="AD1236" i="6"/>
  <c r="AE1236" i="6" s="1"/>
  <c r="AF1236" i="6"/>
  <c r="AH1236" i="6"/>
  <c r="AI1236" i="6"/>
  <c r="AJ1236" i="6"/>
  <c r="X1237" i="6"/>
  <c r="Y1237" i="6"/>
  <c r="Z1237" i="6"/>
  <c r="AA1237" i="6" s="1"/>
  <c r="AB1237" i="6" s="1"/>
  <c r="AC1237" i="6" s="1"/>
  <c r="AD1237" i="6"/>
  <c r="AE1237" i="6" s="1"/>
  <c r="AF1237" i="6"/>
  <c r="AH1237" i="6"/>
  <c r="AJ1237" i="6" s="1"/>
  <c r="AI1237" i="6"/>
  <c r="X1238" i="6"/>
  <c r="Y1238" i="6"/>
  <c r="AD1238" i="6" s="1"/>
  <c r="AE1238" i="6" s="1"/>
  <c r="Z1238" i="6"/>
  <c r="AA1238" i="6"/>
  <c r="AB1238" i="6" s="1"/>
  <c r="AC1238" i="6" s="1"/>
  <c r="AG1238" i="6" s="1"/>
  <c r="AF1238" i="6"/>
  <c r="AH1238" i="6"/>
  <c r="AI1238" i="6"/>
  <c r="AJ1238" i="6"/>
  <c r="AK1238" i="6"/>
  <c r="X1239" i="6"/>
  <c r="Y1239" i="6"/>
  <c r="AD1239" i="6" s="1"/>
  <c r="AE1239" i="6" s="1"/>
  <c r="Z1239" i="6"/>
  <c r="AA1239" i="6" s="1"/>
  <c r="AB1239" i="6" s="1"/>
  <c r="AC1239" i="6" s="1"/>
  <c r="AF1239" i="6"/>
  <c r="AH1239" i="6"/>
  <c r="X1240" i="6"/>
  <c r="Y1240" i="6"/>
  <c r="AD1240" i="6" s="1"/>
  <c r="Z1240" i="6"/>
  <c r="AA1240" i="6"/>
  <c r="AB1240" i="6" s="1"/>
  <c r="AC1240" i="6" s="1"/>
  <c r="AG1240" i="6" s="1"/>
  <c r="AE1240" i="6"/>
  <c r="AF1240" i="6"/>
  <c r="AH1240" i="6"/>
  <c r="AI1240" i="6"/>
  <c r="AJ1240" i="6"/>
  <c r="X1241" i="6"/>
  <c r="Y1241" i="6"/>
  <c r="Z1241" i="6"/>
  <c r="AA1241" i="6"/>
  <c r="AB1241" i="6" s="1"/>
  <c r="AC1241" i="6" s="1"/>
  <c r="AD1241" i="6"/>
  <c r="AE1241" i="6" s="1"/>
  <c r="AF1241" i="6"/>
  <c r="AH1241" i="6"/>
  <c r="AJ1241" i="6" s="1"/>
  <c r="AI1241" i="6"/>
  <c r="X1242" i="6"/>
  <c r="Y1242" i="6"/>
  <c r="AD1242" i="6" s="1"/>
  <c r="Z1242" i="6"/>
  <c r="AA1242" i="6" s="1"/>
  <c r="AB1242" i="6" s="1"/>
  <c r="AC1242" i="6" s="1"/>
  <c r="AG1242" i="6" s="1"/>
  <c r="AE1242" i="6"/>
  <c r="AF1242" i="6"/>
  <c r="AH1242" i="6"/>
  <c r="AI1242" i="6"/>
  <c r="AJ1242" i="6"/>
  <c r="AK1242" i="6" s="1"/>
  <c r="X1243" i="6"/>
  <c r="Y1243" i="6"/>
  <c r="Z1243" i="6"/>
  <c r="AA1243" i="6" s="1"/>
  <c r="AB1243" i="6" s="1"/>
  <c r="AC1243" i="6" s="1"/>
  <c r="AG1243" i="6" s="1"/>
  <c r="AD1243" i="6"/>
  <c r="AE1243" i="6"/>
  <c r="AF1243" i="6"/>
  <c r="AH1243" i="6"/>
  <c r="AI1243" i="6" s="1"/>
  <c r="AJ1243" i="6"/>
  <c r="AK1243" i="6" s="1"/>
  <c r="X1244" i="6"/>
  <c r="AA1244" i="6" s="1"/>
  <c r="AB1244" i="6" s="1"/>
  <c r="AC1244" i="6" s="1"/>
  <c r="AG1244" i="6" s="1"/>
  <c r="Y1244" i="6"/>
  <c r="AD1244" i="6" s="1"/>
  <c r="AE1244" i="6" s="1"/>
  <c r="Z1244" i="6"/>
  <c r="AF1244" i="6"/>
  <c r="AH1244" i="6"/>
  <c r="AI1244" i="6"/>
  <c r="AJ1244" i="6"/>
  <c r="AK1244" i="6" s="1"/>
  <c r="X1245" i="6"/>
  <c r="Y1245" i="6"/>
  <c r="Z1245" i="6"/>
  <c r="AA1245" i="6" s="1"/>
  <c r="AB1245" i="6" s="1"/>
  <c r="AC1245" i="6" s="1"/>
  <c r="AD1245" i="6"/>
  <c r="AE1245" i="6"/>
  <c r="AF1245" i="6"/>
  <c r="AH1245" i="6"/>
  <c r="AJ1245" i="6" s="1"/>
  <c r="AI1245" i="6"/>
  <c r="AK1245" i="6"/>
  <c r="X1246" i="6"/>
  <c r="Y1246" i="6"/>
  <c r="AD1246" i="6" s="1"/>
  <c r="AE1246" i="6" s="1"/>
  <c r="Z1246" i="6"/>
  <c r="AF1246" i="6"/>
  <c r="AH1246" i="6"/>
  <c r="AJ1246" i="6" s="1"/>
  <c r="X1247" i="6"/>
  <c r="Y1247" i="6"/>
  <c r="AD1247" i="6" s="1"/>
  <c r="Z1247" i="6"/>
  <c r="AA1247" i="6"/>
  <c r="AB1247" i="6" s="1"/>
  <c r="AC1247" i="6" s="1"/>
  <c r="AE1247" i="6"/>
  <c r="AF1247" i="6"/>
  <c r="AH1247" i="6"/>
  <c r="AI1247" i="6"/>
  <c r="AJ1247" i="6"/>
  <c r="AK1247" i="6" s="1"/>
  <c r="X1248" i="6"/>
  <c r="Y1248" i="6"/>
  <c r="AD1248" i="6" s="1"/>
  <c r="AE1248" i="6" s="1"/>
  <c r="Z1248" i="6"/>
  <c r="AA1248" i="6"/>
  <c r="AB1248" i="6" s="1"/>
  <c r="AC1248" i="6" s="1"/>
  <c r="AF1248" i="6"/>
  <c r="AH1248" i="6"/>
  <c r="AI1248" i="6"/>
  <c r="AJ1248" i="6"/>
  <c r="X1249" i="6"/>
  <c r="AA1249" i="6" s="1"/>
  <c r="AB1249" i="6" s="1"/>
  <c r="AC1249" i="6" s="1"/>
  <c r="Y1249" i="6"/>
  <c r="Z1249" i="6"/>
  <c r="AD1249" i="6"/>
  <c r="AE1249" i="6" s="1"/>
  <c r="AF1249" i="6"/>
  <c r="AH1249" i="6"/>
  <c r="X1250" i="6"/>
  <c r="Y1250" i="6"/>
  <c r="AD1250" i="6" s="1"/>
  <c r="AE1250" i="6" s="1"/>
  <c r="Z1250" i="6"/>
  <c r="AA1250" i="6" s="1"/>
  <c r="AB1250" i="6" s="1"/>
  <c r="AC1250" i="6" s="1"/>
  <c r="AF1250" i="6"/>
  <c r="AH1250" i="6"/>
  <c r="AI1250" i="6" s="1"/>
  <c r="X1251" i="6"/>
  <c r="Y1251" i="6"/>
  <c r="Z1251" i="6"/>
  <c r="AA1251" i="6"/>
  <c r="AB1251" i="6" s="1"/>
  <c r="AC1251" i="6" s="1"/>
  <c r="AD1251" i="6"/>
  <c r="AE1251" i="6" s="1"/>
  <c r="AF1251" i="6"/>
  <c r="AH1251" i="6"/>
  <c r="AI1251" i="6" s="1"/>
  <c r="AJ1251" i="6"/>
  <c r="X1252" i="6"/>
  <c r="AA1252" i="6" s="1"/>
  <c r="AB1252" i="6" s="1"/>
  <c r="AC1252" i="6" s="1"/>
  <c r="Y1252" i="6"/>
  <c r="AD1252" i="6" s="1"/>
  <c r="AE1252" i="6" s="1"/>
  <c r="Z1252" i="6"/>
  <c r="AF1252" i="6"/>
  <c r="AH1252" i="6"/>
  <c r="AI1252" i="6"/>
  <c r="AJ1252" i="6"/>
  <c r="X1253" i="6"/>
  <c r="Y1253" i="6"/>
  <c r="AD1253" i="6" s="1"/>
  <c r="AE1253" i="6" s="1"/>
  <c r="Z1253" i="6"/>
  <c r="AA1253" i="6"/>
  <c r="AB1253" i="6" s="1"/>
  <c r="AC1253" i="6" s="1"/>
  <c r="AG1253" i="6" s="1"/>
  <c r="AK1253" i="6" s="1"/>
  <c r="AF1253" i="6"/>
  <c r="AH1253" i="6"/>
  <c r="AJ1253" i="6" s="1"/>
  <c r="AI1253" i="6"/>
  <c r="X1254" i="6"/>
  <c r="AA1254" i="6" s="1"/>
  <c r="AB1254" i="6" s="1"/>
  <c r="AC1254" i="6" s="1"/>
  <c r="AG1254" i="6" s="1"/>
  <c r="Y1254" i="6"/>
  <c r="AD1254" i="6" s="1"/>
  <c r="Z1254" i="6"/>
  <c r="AE1254" i="6"/>
  <c r="AF1254" i="6"/>
  <c r="AH1254" i="6"/>
  <c r="AI1254" i="6"/>
  <c r="AJ1254" i="6"/>
  <c r="AK1254" i="6"/>
  <c r="X1255" i="6"/>
  <c r="Y1255" i="6"/>
  <c r="AD1255" i="6" s="1"/>
  <c r="AE1255" i="6" s="1"/>
  <c r="Z1255" i="6"/>
  <c r="AA1255" i="6" s="1"/>
  <c r="AB1255" i="6" s="1"/>
  <c r="AC1255" i="6" s="1"/>
  <c r="AG1255" i="6" s="1"/>
  <c r="AK1255" i="6" s="1"/>
  <c r="AF1255" i="6"/>
  <c r="AH1255" i="6"/>
  <c r="AJ1255" i="6" s="1"/>
  <c r="X1256" i="6"/>
  <c r="AA1256" i="6" s="1"/>
  <c r="AB1256" i="6" s="1"/>
  <c r="AC1256" i="6" s="1"/>
  <c r="AG1256" i="6" s="1"/>
  <c r="Y1256" i="6"/>
  <c r="AD1256" i="6" s="1"/>
  <c r="Z1256" i="6"/>
  <c r="AE1256" i="6"/>
  <c r="AF1256" i="6"/>
  <c r="AH1256" i="6"/>
  <c r="AI1256" i="6"/>
  <c r="AJ1256" i="6"/>
  <c r="X1257" i="6"/>
  <c r="Y1257" i="6"/>
  <c r="AD1257" i="6" s="1"/>
  <c r="Z1257" i="6"/>
  <c r="AA1257" i="6" s="1"/>
  <c r="AB1257" i="6" s="1"/>
  <c r="AC1257" i="6" s="1"/>
  <c r="AG1257" i="6" s="1"/>
  <c r="AE1257" i="6"/>
  <c r="AF1257" i="6"/>
  <c r="AH1257" i="6"/>
  <c r="AJ1257" i="6" s="1"/>
  <c r="X1258" i="6"/>
  <c r="Y1258" i="6"/>
  <c r="AD1258" i="6" s="1"/>
  <c r="Z1258" i="6"/>
  <c r="AA1258" i="6"/>
  <c r="AB1258" i="6" s="1"/>
  <c r="AC1258" i="6" s="1"/>
  <c r="AE1258" i="6"/>
  <c r="AF1258" i="6"/>
  <c r="AH1258" i="6"/>
  <c r="X1259" i="6"/>
  <c r="Y1259" i="6"/>
  <c r="AD1259" i="6" s="1"/>
  <c r="AE1259" i="6" s="1"/>
  <c r="Z1259" i="6"/>
  <c r="AA1259" i="6" s="1"/>
  <c r="AB1259" i="6" s="1"/>
  <c r="AC1259" i="6" s="1"/>
  <c r="AF1259" i="6"/>
  <c r="AH1259" i="6"/>
  <c r="AI1259" i="6" s="1"/>
  <c r="AJ1259" i="6"/>
  <c r="AK1259" i="6" s="1"/>
  <c r="X1260" i="6"/>
  <c r="AA1260" i="6" s="1"/>
  <c r="AB1260" i="6" s="1"/>
  <c r="AC1260" i="6" s="1"/>
  <c r="AG1260" i="6" s="1"/>
  <c r="AK1260" i="6" s="1"/>
  <c r="Y1260" i="6"/>
  <c r="Z1260" i="6"/>
  <c r="AD1260" i="6"/>
  <c r="AE1260" i="6" s="1"/>
  <c r="AF1260" i="6"/>
  <c r="AH1260" i="6"/>
  <c r="AI1260" i="6"/>
  <c r="AJ1260" i="6"/>
  <c r="X1261" i="6"/>
  <c r="Y1261" i="6"/>
  <c r="AD1261" i="6" s="1"/>
  <c r="AE1261" i="6" s="1"/>
  <c r="Z1261" i="6"/>
  <c r="AA1261" i="6" s="1"/>
  <c r="AB1261" i="6" s="1"/>
  <c r="AC1261" i="6" s="1"/>
  <c r="AF1261" i="6"/>
  <c r="AH1261" i="6"/>
  <c r="AJ1261" i="6" s="1"/>
  <c r="AI1261" i="6"/>
  <c r="X1262" i="6"/>
  <c r="AA1262" i="6" s="1"/>
  <c r="AB1262" i="6" s="1"/>
  <c r="AC1262" i="6" s="1"/>
  <c r="Y1262" i="6"/>
  <c r="AD1262" i="6" s="1"/>
  <c r="AE1262" i="6" s="1"/>
  <c r="Z1262" i="6"/>
  <c r="AF1262" i="6"/>
  <c r="AH1262" i="6"/>
  <c r="X1263" i="6"/>
  <c r="Y1263" i="6"/>
  <c r="AD1263" i="6" s="1"/>
  <c r="Z1263" i="6"/>
  <c r="AA1263" i="6"/>
  <c r="AB1263" i="6" s="1"/>
  <c r="AC1263" i="6" s="1"/>
  <c r="AG1263" i="6" s="1"/>
  <c r="AE1263" i="6"/>
  <c r="AF1263" i="6"/>
  <c r="AH1263" i="6"/>
  <c r="AI1263" i="6"/>
  <c r="AJ1263" i="6"/>
  <c r="AK1263" i="6" s="1"/>
  <c r="X1264" i="6"/>
  <c r="Y1264" i="6"/>
  <c r="Z1264" i="6"/>
  <c r="AA1264" i="6"/>
  <c r="AB1264" i="6" s="1"/>
  <c r="AC1264" i="6" s="1"/>
  <c r="AG1264" i="6" s="1"/>
  <c r="AK1264" i="6" s="1"/>
  <c r="AD1264" i="6"/>
  <c r="AE1264" i="6" s="1"/>
  <c r="AF1264" i="6"/>
  <c r="AH1264" i="6"/>
  <c r="AI1264" i="6"/>
  <c r="AJ1264" i="6"/>
  <c r="X1265" i="6"/>
  <c r="AA1265" i="6" s="1"/>
  <c r="AB1265" i="6" s="1"/>
  <c r="AC1265" i="6" s="1"/>
  <c r="AG1265" i="6" s="1"/>
  <c r="Y1265" i="6"/>
  <c r="AD1265" i="6" s="1"/>
  <c r="AE1265" i="6" s="1"/>
  <c r="Z1265" i="6"/>
  <c r="AF1265" i="6"/>
  <c r="AH1265" i="6"/>
  <c r="AJ1265" i="6" s="1"/>
  <c r="AI1265" i="6"/>
  <c r="X1266" i="6"/>
  <c r="Y1266" i="6"/>
  <c r="AD1266" i="6" s="1"/>
  <c r="AE1266" i="6" s="1"/>
  <c r="Z1266" i="6"/>
  <c r="AA1266" i="6"/>
  <c r="AB1266" i="6" s="1"/>
  <c r="AC1266" i="6" s="1"/>
  <c r="AF1266" i="6"/>
  <c r="AH1266" i="6"/>
  <c r="AI1266" i="6" s="1"/>
  <c r="X1267" i="6"/>
  <c r="Y1267" i="6"/>
  <c r="AD1267" i="6" s="1"/>
  <c r="AE1267" i="6" s="1"/>
  <c r="Z1267" i="6"/>
  <c r="AA1267" i="6" s="1"/>
  <c r="AB1267" i="6" s="1"/>
  <c r="AC1267" i="6" s="1"/>
  <c r="AF1267" i="6"/>
  <c r="AH1267" i="6"/>
  <c r="AJ1267" i="6" s="1"/>
  <c r="X1268" i="6"/>
  <c r="Y1268" i="6"/>
  <c r="AD1268" i="6" s="1"/>
  <c r="AE1268" i="6" s="1"/>
  <c r="Z1268" i="6"/>
  <c r="AA1268" i="6"/>
  <c r="AB1268" i="6" s="1"/>
  <c r="AC1268" i="6" s="1"/>
  <c r="AF1268" i="6"/>
  <c r="AH1268" i="6"/>
  <c r="AI1268" i="6"/>
  <c r="AJ1268" i="6"/>
  <c r="X1269" i="6"/>
  <c r="AA1269" i="6" s="1"/>
  <c r="AB1269" i="6" s="1"/>
  <c r="AC1269" i="6" s="1"/>
  <c r="AG1269" i="6" s="1"/>
  <c r="AK1269" i="6" s="1"/>
  <c r="Y1269" i="6"/>
  <c r="Z1269" i="6"/>
  <c r="AD1269" i="6"/>
  <c r="AE1269" i="6"/>
  <c r="AF1269" i="6"/>
  <c r="AH1269" i="6"/>
  <c r="AJ1269" i="6" s="1"/>
  <c r="AI1269" i="6"/>
  <c r="X1270" i="6"/>
  <c r="Y1270" i="6"/>
  <c r="AD1270" i="6" s="1"/>
  <c r="Z1270" i="6"/>
  <c r="AA1270" i="6"/>
  <c r="AB1270" i="6" s="1"/>
  <c r="AC1270" i="6" s="1"/>
  <c r="AE1270" i="6"/>
  <c r="AF1270" i="6"/>
  <c r="AH1270" i="6"/>
  <c r="AI1270" i="6" s="1"/>
  <c r="X1271" i="6"/>
  <c r="Y1271" i="6"/>
  <c r="AD1271" i="6" s="1"/>
  <c r="AE1271" i="6" s="1"/>
  <c r="Z1271" i="6"/>
  <c r="AA1271" i="6"/>
  <c r="AB1271" i="6" s="1"/>
  <c r="AC1271" i="6" s="1"/>
  <c r="AF1271" i="6"/>
  <c r="AH1271" i="6"/>
  <c r="AI1271" i="6"/>
  <c r="AJ1271" i="6"/>
  <c r="X1272" i="6"/>
  <c r="Y1272" i="6"/>
  <c r="Z1272" i="6"/>
  <c r="AA1272" i="6"/>
  <c r="AB1272" i="6" s="1"/>
  <c r="AC1272" i="6" s="1"/>
  <c r="AD1272" i="6"/>
  <c r="AE1272" i="6" s="1"/>
  <c r="AF1272" i="6"/>
  <c r="AH1272" i="6"/>
  <c r="AI1272" i="6"/>
  <c r="AJ1272" i="6"/>
  <c r="X1273" i="6"/>
  <c r="Y1273" i="6"/>
  <c r="AD1273" i="6" s="1"/>
  <c r="AE1273" i="6" s="1"/>
  <c r="Z1273" i="6"/>
  <c r="AA1273" i="6" s="1"/>
  <c r="AB1273" i="6" s="1"/>
  <c r="AC1273" i="6" s="1"/>
  <c r="AF1273" i="6"/>
  <c r="AH1273" i="6"/>
  <c r="AJ1273" i="6" s="1"/>
  <c r="AK1273" i="6"/>
  <c r="X1274" i="6"/>
  <c r="Y1274" i="6"/>
  <c r="AD1274" i="6" s="1"/>
  <c r="AE1274" i="6" s="1"/>
  <c r="Z1274" i="6"/>
  <c r="AA1274" i="6" s="1"/>
  <c r="AB1274" i="6" s="1"/>
  <c r="AC1274" i="6" s="1"/>
  <c r="AF1274" i="6"/>
  <c r="AH1274" i="6"/>
  <c r="AI1274" i="6"/>
  <c r="AJ1274" i="6"/>
  <c r="AK1274" i="6" s="1"/>
  <c r="X1275" i="6"/>
  <c r="Y1275" i="6"/>
  <c r="Z1275" i="6"/>
  <c r="AA1275" i="6" s="1"/>
  <c r="AB1275" i="6" s="1"/>
  <c r="AC1275" i="6" s="1"/>
  <c r="AD1275" i="6"/>
  <c r="AE1275" i="6"/>
  <c r="AF1275" i="6"/>
  <c r="AH1275" i="6"/>
  <c r="AI1275" i="6" s="1"/>
  <c r="X1276" i="6"/>
  <c r="AA1276" i="6" s="1"/>
  <c r="AB1276" i="6" s="1"/>
  <c r="AC1276" i="6" s="1"/>
  <c r="Y1276" i="6"/>
  <c r="Z1276" i="6"/>
  <c r="AD1276" i="6"/>
  <c r="AE1276" i="6" s="1"/>
  <c r="AF1276" i="6"/>
  <c r="AH1276" i="6"/>
  <c r="AI1276" i="6"/>
  <c r="AJ1276" i="6"/>
  <c r="X1277" i="6"/>
  <c r="Y1277" i="6"/>
  <c r="AD1277" i="6" s="1"/>
  <c r="AE1277" i="6" s="1"/>
  <c r="Z1277" i="6"/>
  <c r="AA1277" i="6" s="1"/>
  <c r="AB1277" i="6" s="1"/>
  <c r="AC1277" i="6" s="1"/>
  <c r="AF1277" i="6"/>
  <c r="AH1277" i="6"/>
  <c r="AJ1277" i="6" s="1"/>
  <c r="AI1277" i="6"/>
  <c r="AK1277" i="6"/>
  <c r="X1278" i="6"/>
  <c r="Y1278" i="6"/>
  <c r="AD1278" i="6" s="1"/>
  <c r="Z1278" i="6"/>
  <c r="AE1278" i="6"/>
  <c r="AF1278" i="6"/>
  <c r="AH1278" i="6"/>
  <c r="X1279" i="6"/>
  <c r="Y1279" i="6"/>
  <c r="AD1279" i="6" s="1"/>
  <c r="Z1279" i="6"/>
  <c r="AA1279" i="6"/>
  <c r="AB1279" i="6" s="1"/>
  <c r="AC1279" i="6" s="1"/>
  <c r="AE1279" i="6"/>
  <c r="AF1279" i="6"/>
  <c r="AH1279" i="6"/>
  <c r="AI1279" i="6"/>
  <c r="AJ1279" i="6"/>
  <c r="AK1279" i="6"/>
  <c r="X1280" i="6"/>
  <c r="Y1280" i="6"/>
  <c r="AD1280" i="6" s="1"/>
  <c r="AE1280" i="6" s="1"/>
  <c r="Z1280" i="6"/>
  <c r="AA1280" i="6"/>
  <c r="AB1280" i="6" s="1"/>
  <c r="AC1280" i="6" s="1"/>
  <c r="AF1280" i="6"/>
  <c r="AH1280" i="6"/>
  <c r="AI1280" i="6"/>
  <c r="AJ1280" i="6"/>
  <c r="AK1280" i="6"/>
  <c r="X1281" i="6"/>
  <c r="Y1281" i="6"/>
  <c r="AD1281" i="6" s="1"/>
  <c r="AE1281" i="6" s="1"/>
  <c r="Z1281" i="6"/>
  <c r="AA1281" i="6"/>
  <c r="AB1281" i="6" s="1"/>
  <c r="AC1281" i="6" s="1"/>
  <c r="AF1281" i="6"/>
  <c r="AH1281" i="6"/>
  <c r="X1282" i="6"/>
  <c r="AA1282" i="6" s="1"/>
  <c r="AB1282" i="6" s="1"/>
  <c r="AC1282" i="6" s="1"/>
  <c r="Y1282" i="6"/>
  <c r="AD1282" i="6" s="1"/>
  <c r="AE1282" i="6" s="1"/>
  <c r="Z1282" i="6"/>
  <c r="AF1282" i="6"/>
  <c r="AH1282" i="6"/>
  <c r="AJ1282" i="6" s="1"/>
  <c r="AI1282" i="6"/>
  <c r="X1283" i="6"/>
  <c r="Y1283" i="6"/>
  <c r="Z1283" i="6"/>
  <c r="AA1283" i="6" s="1"/>
  <c r="AB1283" i="6" s="1"/>
  <c r="AC1283" i="6" s="1"/>
  <c r="AD1283" i="6"/>
  <c r="AE1283" i="6"/>
  <c r="AF1283" i="6"/>
  <c r="AH1283" i="6"/>
  <c r="X1284" i="6"/>
  <c r="AA1284" i="6" s="1"/>
  <c r="AB1284" i="6" s="1"/>
  <c r="Y1284" i="6"/>
  <c r="Z1284" i="6"/>
  <c r="AC1284" i="6"/>
  <c r="AD1284" i="6"/>
  <c r="AE1284" i="6" s="1"/>
  <c r="AF1284" i="6"/>
  <c r="AH1284" i="6"/>
  <c r="AI1284" i="6"/>
  <c r="AJ1284" i="6"/>
  <c r="X1285" i="6"/>
  <c r="Y1285" i="6"/>
  <c r="AD1285" i="6" s="1"/>
  <c r="AE1285" i="6" s="1"/>
  <c r="Z1285" i="6"/>
  <c r="AA1285" i="6" s="1"/>
  <c r="AB1285" i="6" s="1"/>
  <c r="AC1285" i="6" s="1"/>
  <c r="AG1285" i="6" s="1"/>
  <c r="AF1285" i="6"/>
  <c r="AH1285" i="6"/>
  <c r="AJ1285" i="6" s="1"/>
  <c r="AI1285" i="6"/>
  <c r="AK1285" i="6"/>
  <c r="X1286" i="6"/>
  <c r="AA1286" i="6" s="1"/>
  <c r="AB1286" i="6" s="1"/>
  <c r="AC1286" i="6" s="1"/>
  <c r="AG1286" i="6" s="1"/>
  <c r="Y1286" i="6"/>
  <c r="AD1286" i="6" s="1"/>
  <c r="Z1286" i="6"/>
  <c r="AE1286" i="6"/>
  <c r="AF1286" i="6"/>
  <c r="AH1286" i="6"/>
  <c r="AI1286" i="6"/>
  <c r="AJ1286" i="6"/>
  <c r="AK1286" i="6"/>
  <c r="X1287" i="6"/>
  <c r="Y1287" i="6"/>
  <c r="AD1287" i="6" s="1"/>
  <c r="AE1287" i="6" s="1"/>
  <c r="Z1287" i="6"/>
  <c r="AA1287" i="6" s="1"/>
  <c r="AB1287" i="6" s="1"/>
  <c r="AC1287" i="6" s="1"/>
  <c r="AG1287" i="6" s="1"/>
  <c r="AK1287" i="6" s="1"/>
  <c r="AF1287" i="6"/>
  <c r="AH1287" i="6"/>
  <c r="AJ1287" i="6" s="1"/>
  <c r="X1288" i="6"/>
  <c r="Y1288" i="6"/>
  <c r="AD1288" i="6" s="1"/>
  <c r="Z1288" i="6"/>
  <c r="AA1288" i="6"/>
  <c r="AB1288" i="6" s="1"/>
  <c r="AC1288" i="6" s="1"/>
  <c r="AE1288" i="6"/>
  <c r="AF1288" i="6"/>
  <c r="AH1288" i="6"/>
  <c r="AI1288" i="6"/>
  <c r="AJ1288" i="6"/>
  <c r="AK1288" i="6"/>
  <c r="X1289" i="6"/>
  <c r="Y1289" i="6"/>
  <c r="Z1289" i="6"/>
  <c r="AA1289" i="6" s="1"/>
  <c r="AB1289" i="6" s="1"/>
  <c r="AC1289" i="6" s="1"/>
  <c r="AD1289" i="6"/>
  <c r="AE1289" i="6" s="1"/>
  <c r="AF1289" i="6"/>
  <c r="AH1289" i="6"/>
  <c r="AJ1289" i="6" s="1"/>
  <c r="AI1289" i="6"/>
  <c r="AK1289" i="6"/>
  <c r="X1290" i="6"/>
  <c r="Y1290" i="6"/>
  <c r="AD1290" i="6" s="1"/>
  <c r="Z1290" i="6"/>
  <c r="AA1290" i="6" s="1"/>
  <c r="AB1290" i="6" s="1"/>
  <c r="AC1290" i="6" s="1"/>
  <c r="AG1290" i="6" s="1"/>
  <c r="AE1290" i="6"/>
  <c r="AF1290" i="6"/>
  <c r="AH1290" i="6"/>
  <c r="AI1290" i="6"/>
  <c r="AJ1290" i="6"/>
  <c r="X1291" i="6"/>
  <c r="Y1291" i="6"/>
  <c r="AD1291" i="6" s="1"/>
  <c r="AE1291" i="6" s="1"/>
  <c r="Z1291" i="6"/>
  <c r="AA1291" i="6"/>
  <c r="AB1291" i="6" s="1"/>
  <c r="AC1291" i="6" s="1"/>
  <c r="AG1291" i="6" s="1"/>
  <c r="AF1291" i="6"/>
  <c r="AH1291" i="6"/>
  <c r="X1292" i="6"/>
  <c r="Y1292" i="6"/>
  <c r="Z1292" i="6"/>
  <c r="AA1292" i="6"/>
  <c r="AB1292" i="6" s="1"/>
  <c r="AC1292" i="6" s="1"/>
  <c r="AD1292" i="6"/>
  <c r="AE1292" i="6" s="1"/>
  <c r="AF1292" i="6"/>
  <c r="AH1292" i="6"/>
  <c r="AI1292" i="6"/>
  <c r="AJ1292" i="6"/>
  <c r="X1293" i="6"/>
  <c r="Y1293" i="6"/>
  <c r="AD1293" i="6" s="1"/>
  <c r="AE1293" i="6" s="1"/>
  <c r="Z1293" i="6"/>
  <c r="AF1293" i="6"/>
  <c r="AH1293" i="6"/>
  <c r="AJ1293" i="6" s="1"/>
  <c r="AI1293" i="6"/>
  <c r="X1294" i="6"/>
  <c r="AA1294" i="6" s="1"/>
  <c r="AB1294" i="6" s="1"/>
  <c r="AC1294" i="6" s="1"/>
  <c r="AG1294" i="6" s="1"/>
  <c r="AK1294" i="6" s="1"/>
  <c r="Y1294" i="6"/>
  <c r="AD1294" i="6" s="1"/>
  <c r="Z1294" i="6"/>
  <c r="AE1294" i="6"/>
  <c r="AF1294" i="6"/>
  <c r="AH1294" i="6"/>
  <c r="AI1294" i="6"/>
  <c r="AJ1294" i="6"/>
  <c r="X1295" i="6"/>
  <c r="Y1295" i="6"/>
  <c r="Z1295" i="6"/>
  <c r="AA1295" i="6"/>
  <c r="AB1295" i="6" s="1"/>
  <c r="AC1295" i="6" s="1"/>
  <c r="AD1295" i="6"/>
  <c r="AE1295" i="6" s="1"/>
  <c r="AF1295" i="6"/>
  <c r="AH1295" i="6"/>
  <c r="AI1295" i="6"/>
  <c r="AJ1295" i="6"/>
  <c r="X1296" i="6"/>
  <c r="AA1296" i="6" s="1"/>
  <c r="AB1296" i="6" s="1"/>
  <c r="AC1296" i="6" s="1"/>
  <c r="Y1296" i="6"/>
  <c r="Z1296" i="6"/>
  <c r="AD1296" i="6"/>
  <c r="AE1296" i="6" s="1"/>
  <c r="AF1296" i="6"/>
  <c r="AH1296" i="6"/>
  <c r="AI1296" i="6"/>
  <c r="AJ1296" i="6"/>
  <c r="X1297" i="6"/>
  <c r="Y1297" i="6"/>
  <c r="Z1297" i="6"/>
  <c r="AA1297" i="6"/>
  <c r="AB1297" i="6" s="1"/>
  <c r="AC1297" i="6" s="1"/>
  <c r="AD1297" i="6"/>
  <c r="AE1297" i="6" s="1"/>
  <c r="AF1297" i="6"/>
  <c r="AH1297" i="6"/>
  <c r="X1298" i="6"/>
  <c r="Y1298" i="6"/>
  <c r="AD1298" i="6" s="1"/>
  <c r="AE1298" i="6" s="1"/>
  <c r="Z1298" i="6"/>
  <c r="AA1298" i="6"/>
  <c r="AB1298" i="6" s="1"/>
  <c r="AC1298" i="6" s="1"/>
  <c r="AG1298" i="6" s="1"/>
  <c r="AF1298" i="6"/>
  <c r="AH1298" i="6"/>
  <c r="AI1298" i="6" s="1"/>
  <c r="X1299" i="6"/>
  <c r="Y1299" i="6"/>
  <c r="Z1299" i="6"/>
  <c r="AA1299" i="6"/>
  <c r="AB1299" i="6" s="1"/>
  <c r="AC1299" i="6" s="1"/>
  <c r="AD1299" i="6"/>
  <c r="AE1299" i="6" s="1"/>
  <c r="AF1299" i="6"/>
  <c r="AH1299" i="6"/>
  <c r="X1300" i="6"/>
  <c r="Y1300" i="6"/>
  <c r="AD1300" i="6" s="1"/>
  <c r="AE1300" i="6" s="1"/>
  <c r="Z1300" i="6"/>
  <c r="AA1300" i="6"/>
  <c r="AB1300" i="6" s="1"/>
  <c r="AC1300" i="6" s="1"/>
  <c r="AG1300" i="6" s="1"/>
  <c r="AK1300" i="6" s="1"/>
  <c r="AF1300" i="6"/>
  <c r="AH1300" i="6"/>
  <c r="AI1300" i="6"/>
  <c r="AJ1300" i="6"/>
  <c r="X1301" i="6"/>
  <c r="Y1301" i="6"/>
  <c r="Z1301" i="6"/>
  <c r="AA1301" i="6"/>
  <c r="AB1301" i="6" s="1"/>
  <c r="AC1301" i="6" s="1"/>
  <c r="AG1301" i="6" s="1"/>
  <c r="AK1301" i="6" s="1"/>
  <c r="AD1301" i="6"/>
  <c r="AE1301" i="6"/>
  <c r="AF1301" i="6"/>
  <c r="AH1301" i="6"/>
  <c r="AJ1301" i="6" s="1"/>
  <c r="AI1301" i="6"/>
  <c r="X1302" i="6"/>
  <c r="Y1302" i="6"/>
  <c r="AD1302" i="6" s="1"/>
  <c r="AE1302" i="6" s="1"/>
  <c r="Z1302" i="6"/>
  <c r="AA1302" i="6"/>
  <c r="AB1302" i="6" s="1"/>
  <c r="AC1302" i="6" s="1"/>
  <c r="AF1302" i="6"/>
  <c r="AH1302" i="6"/>
  <c r="AI1302" i="6" s="1"/>
  <c r="X1303" i="6"/>
  <c r="Y1303" i="6"/>
  <c r="Z1303" i="6"/>
  <c r="AA1303" i="6"/>
  <c r="AB1303" i="6" s="1"/>
  <c r="AC1303" i="6" s="1"/>
  <c r="AD1303" i="6"/>
  <c r="AE1303" i="6"/>
  <c r="AF1303" i="6"/>
  <c r="AH1303" i="6"/>
  <c r="AI1303" i="6"/>
  <c r="AJ1303" i="6"/>
  <c r="X1304" i="6"/>
  <c r="AA1304" i="6" s="1"/>
  <c r="AB1304" i="6" s="1"/>
  <c r="AC1304" i="6" s="1"/>
  <c r="AG1304" i="6" s="1"/>
  <c r="AK1304" i="6" s="1"/>
  <c r="Y1304" i="6"/>
  <c r="Z1304" i="6"/>
  <c r="AD1304" i="6"/>
  <c r="AE1304" i="6"/>
  <c r="AF1304" i="6"/>
  <c r="AH1304" i="6"/>
  <c r="AI1304" i="6"/>
  <c r="AJ1304" i="6"/>
  <c r="X1305" i="6"/>
  <c r="Y1305" i="6"/>
  <c r="AD1305" i="6" s="1"/>
  <c r="AE1305" i="6" s="1"/>
  <c r="Z1305" i="6"/>
  <c r="AA1305" i="6" s="1"/>
  <c r="AB1305" i="6" s="1"/>
  <c r="AC1305" i="6" s="1"/>
  <c r="AF1305" i="6"/>
  <c r="AH1305" i="6"/>
  <c r="AJ1305" i="6" s="1"/>
  <c r="X1306" i="6"/>
  <c r="Y1306" i="6"/>
  <c r="AD1306" i="6" s="1"/>
  <c r="AE1306" i="6" s="1"/>
  <c r="Z1306" i="6"/>
  <c r="AA1306" i="6"/>
  <c r="AB1306" i="6" s="1"/>
  <c r="AC1306" i="6" s="1"/>
  <c r="AF1306" i="6"/>
  <c r="AH1306" i="6"/>
  <c r="AJ1306" i="6" s="1"/>
  <c r="X1307" i="6"/>
  <c r="Y1307" i="6"/>
  <c r="Z1307" i="6"/>
  <c r="AA1307" i="6" s="1"/>
  <c r="AB1307" i="6" s="1"/>
  <c r="AC1307" i="6" s="1"/>
  <c r="AG1307" i="6" s="1"/>
  <c r="AK1307" i="6" s="1"/>
  <c r="AD1307" i="6"/>
  <c r="AE1307" i="6" s="1"/>
  <c r="AF1307" i="6"/>
  <c r="AH1307" i="6"/>
  <c r="AI1307" i="6" s="1"/>
  <c r="AJ1307" i="6"/>
  <c r="X1308" i="6"/>
  <c r="AA1308" i="6" s="1"/>
  <c r="Y1308" i="6"/>
  <c r="Z1308" i="6"/>
  <c r="AB1308" i="6"/>
  <c r="AC1308" i="6" s="1"/>
  <c r="AG1308" i="6" s="1"/>
  <c r="AD1308" i="6"/>
  <c r="AE1308" i="6" s="1"/>
  <c r="AF1308" i="6"/>
  <c r="AH1308" i="6"/>
  <c r="AI1308" i="6"/>
  <c r="AJ1308" i="6"/>
  <c r="X1309" i="6"/>
  <c r="AA1309" i="6" s="1"/>
  <c r="AB1309" i="6" s="1"/>
  <c r="AC1309" i="6" s="1"/>
  <c r="AG1309" i="6" s="1"/>
  <c r="Y1309" i="6"/>
  <c r="Z1309" i="6"/>
  <c r="AD1309" i="6"/>
  <c r="AE1309" i="6" s="1"/>
  <c r="AF1309" i="6"/>
  <c r="AH1309" i="6"/>
  <c r="AJ1309" i="6" s="1"/>
  <c r="X1310" i="6"/>
  <c r="Y1310" i="6"/>
  <c r="AD1310" i="6" s="1"/>
  <c r="Z1310" i="6"/>
  <c r="AE1310" i="6"/>
  <c r="AF1310" i="6"/>
  <c r="AH1310" i="6"/>
  <c r="AJ1310" i="6" s="1"/>
  <c r="AK1310" i="6" s="1"/>
  <c r="AI1310" i="6"/>
  <c r="X1311" i="6"/>
  <c r="Y1311" i="6"/>
  <c r="AD1311" i="6" s="1"/>
  <c r="AE1311" i="6" s="1"/>
  <c r="Z1311" i="6"/>
  <c r="AA1311" i="6"/>
  <c r="AB1311" i="6" s="1"/>
  <c r="AC1311" i="6" s="1"/>
  <c r="AG1311" i="6" s="1"/>
  <c r="AF1311" i="6"/>
  <c r="AH1311" i="6"/>
  <c r="AJ1311" i="6" s="1"/>
  <c r="AI1311" i="6"/>
  <c r="X1312" i="6"/>
  <c r="Y1312" i="6"/>
  <c r="AD1312" i="6" s="1"/>
  <c r="AE1312" i="6" s="1"/>
  <c r="Z1312" i="6"/>
  <c r="AA1312" i="6"/>
  <c r="AB1312" i="6"/>
  <c r="AC1312" i="6" s="1"/>
  <c r="AF1312" i="6"/>
  <c r="AH1312" i="6"/>
  <c r="AI1312" i="6"/>
  <c r="AJ1312" i="6"/>
  <c r="X1313" i="6"/>
  <c r="Y1313" i="6"/>
  <c r="AD1313" i="6" s="1"/>
  <c r="AE1313" i="6" s="1"/>
  <c r="Z1313" i="6"/>
  <c r="AA1313" i="6"/>
  <c r="AB1313" i="6" s="1"/>
  <c r="AC1313" i="6" s="1"/>
  <c r="AF1313" i="6"/>
  <c r="AH1313" i="6"/>
  <c r="X1314" i="6"/>
  <c r="AA1314" i="6" s="1"/>
  <c r="AB1314" i="6" s="1"/>
  <c r="AC1314" i="6" s="1"/>
  <c r="Y1314" i="6"/>
  <c r="AD1314" i="6" s="1"/>
  <c r="AE1314" i="6" s="1"/>
  <c r="Z1314" i="6"/>
  <c r="AF1314" i="6"/>
  <c r="AH1314" i="6"/>
  <c r="X1315" i="6"/>
  <c r="Y1315" i="6"/>
  <c r="Z1315" i="6"/>
  <c r="AA1315" i="6"/>
  <c r="AB1315" i="6"/>
  <c r="AC1315" i="6" s="1"/>
  <c r="AD1315" i="6"/>
  <c r="AE1315" i="6"/>
  <c r="AF1315" i="6"/>
  <c r="AH1315" i="6"/>
  <c r="AI1315" i="6" s="1"/>
  <c r="X1316" i="6"/>
  <c r="AA1316" i="6" s="1"/>
  <c r="Y1316" i="6"/>
  <c r="Z1316" i="6"/>
  <c r="AB1316" i="6"/>
  <c r="AC1316" i="6" s="1"/>
  <c r="AG1316" i="6" s="1"/>
  <c r="AD1316" i="6"/>
  <c r="AE1316" i="6"/>
  <c r="AF1316" i="6"/>
  <c r="AH1316" i="6"/>
  <c r="AI1316" i="6"/>
  <c r="AJ1316" i="6"/>
  <c r="X1317" i="6"/>
  <c r="Y1317" i="6"/>
  <c r="AD1317" i="6" s="1"/>
  <c r="Z1317" i="6"/>
  <c r="AE1317" i="6"/>
  <c r="AF1317" i="6"/>
  <c r="AH1317" i="6"/>
  <c r="X1318" i="6"/>
  <c r="Y1318" i="6"/>
  <c r="AD1318" i="6" s="1"/>
  <c r="Z1318" i="6"/>
  <c r="AA1318" i="6"/>
  <c r="AB1318" i="6" s="1"/>
  <c r="AC1318" i="6" s="1"/>
  <c r="AE1318" i="6"/>
  <c r="AF1318" i="6"/>
  <c r="AH1318" i="6"/>
  <c r="AI1318" i="6"/>
  <c r="AJ1318" i="6"/>
  <c r="X1319" i="6"/>
  <c r="Y1319" i="6"/>
  <c r="AD1319" i="6" s="1"/>
  <c r="AE1319" i="6" s="1"/>
  <c r="Z1319" i="6"/>
  <c r="AA1319" i="6" s="1"/>
  <c r="AB1319" i="6" s="1"/>
  <c r="AC1319" i="6" s="1"/>
  <c r="AF1319" i="6"/>
  <c r="AH1319" i="6"/>
  <c r="AJ1319" i="6" s="1"/>
  <c r="X1320" i="6"/>
  <c r="Y1320" i="6"/>
  <c r="AD1320" i="6" s="1"/>
  <c r="Z1320" i="6"/>
  <c r="AA1320" i="6"/>
  <c r="AB1320" i="6"/>
  <c r="AC1320" i="6" s="1"/>
  <c r="AE1320" i="6"/>
  <c r="AF1320" i="6"/>
  <c r="AH1320" i="6"/>
  <c r="AI1320" i="6"/>
  <c r="AJ1320" i="6"/>
  <c r="AK1320" i="6" s="1"/>
  <c r="X1321" i="6"/>
  <c r="Y1321" i="6"/>
  <c r="Z1321" i="6"/>
  <c r="AA1321" i="6"/>
  <c r="AB1321" i="6" s="1"/>
  <c r="AC1321" i="6" s="1"/>
  <c r="AG1321" i="6" s="1"/>
  <c r="AD1321" i="6"/>
  <c r="AE1321" i="6" s="1"/>
  <c r="AF1321" i="6"/>
  <c r="AH1321" i="6"/>
  <c r="AJ1321" i="6" s="1"/>
  <c r="AI1321" i="6"/>
  <c r="X1322" i="6"/>
  <c r="Y1322" i="6"/>
  <c r="AD1322" i="6" s="1"/>
  <c r="AE1322" i="6" s="1"/>
  <c r="Z1322" i="6"/>
  <c r="AA1322" i="6" s="1"/>
  <c r="AB1322" i="6" s="1"/>
  <c r="AC1322" i="6" s="1"/>
  <c r="AF1322" i="6"/>
  <c r="AH1322" i="6"/>
  <c r="AI1322" i="6"/>
  <c r="AJ1322" i="6"/>
  <c r="X1323" i="6"/>
  <c r="Y1323" i="6"/>
  <c r="AD1323" i="6" s="1"/>
  <c r="AE1323" i="6" s="1"/>
  <c r="Z1323" i="6"/>
  <c r="AA1323" i="6" s="1"/>
  <c r="AB1323" i="6" s="1"/>
  <c r="AC1323" i="6" s="1"/>
  <c r="AF1323" i="6"/>
  <c r="AH1323" i="6"/>
  <c r="AI1323" i="6"/>
  <c r="AJ1323" i="6"/>
  <c r="X1324" i="6"/>
  <c r="Y1324" i="6"/>
  <c r="Z1324" i="6"/>
  <c r="AA1324" i="6"/>
  <c r="AB1324" i="6" s="1"/>
  <c r="AC1324" i="6" s="1"/>
  <c r="AD1324" i="6"/>
  <c r="AE1324" i="6" s="1"/>
  <c r="AF1324" i="6"/>
  <c r="AH1324" i="6"/>
  <c r="AI1324" i="6"/>
  <c r="AJ1324" i="6"/>
  <c r="X1325" i="6"/>
  <c r="Y1325" i="6"/>
  <c r="Z1325" i="6"/>
  <c r="AD1325" i="6"/>
  <c r="AE1325" i="6" s="1"/>
  <c r="AF1325" i="6"/>
  <c r="AH1325" i="6"/>
  <c r="AJ1325" i="6" s="1"/>
  <c r="AI1325" i="6"/>
  <c r="X1326" i="6"/>
  <c r="Y1326" i="6"/>
  <c r="AD1326" i="6" s="1"/>
  <c r="Z1326" i="6"/>
  <c r="AA1326" i="6" s="1"/>
  <c r="AB1326" i="6" s="1"/>
  <c r="AC1326" i="6" s="1"/>
  <c r="AG1326" i="6" s="1"/>
  <c r="AE1326" i="6"/>
  <c r="AF1326" i="6"/>
  <c r="AH1326" i="6"/>
  <c r="AI1326" i="6"/>
  <c r="AJ1326" i="6"/>
  <c r="X1327" i="6"/>
  <c r="Y1327" i="6"/>
  <c r="Z1327" i="6"/>
  <c r="AA1327" i="6"/>
  <c r="AB1327" i="6"/>
  <c r="AC1327" i="6" s="1"/>
  <c r="AD1327" i="6"/>
  <c r="AE1327" i="6" s="1"/>
  <c r="AF1327" i="6"/>
  <c r="AH1327" i="6"/>
  <c r="AI1327" i="6"/>
  <c r="AJ1327" i="6"/>
  <c r="X1328" i="6"/>
  <c r="AA1328" i="6" s="1"/>
  <c r="AB1328" i="6" s="1"/>
  <c r="AC1328" i="6" s="1"/>
  <c r="AG1328" i="6" s="1"/>
  <c r="AK1328" i="6" s="1"/>
  <c r="Y1328" i="6"/>
  <c r="AD1328" i="6" s="1"/>
  <c r="AE1328" i="6" s="1"/>
  <c r="Z1328" i="6"/>
  <c r="AF1328" i="6"/>
  <c r="AH1328" i="6"/>
  <c r="AI1328" i="6"/>
  <c r="AJ1328" i="6"/>
  <c r="X1329" i="6"/>
  <c r="Y1329" i="6"/>
  <c r="Z1329" i="6"/>
  <c r="AA1329" i="6" s="1"/>
  <c r="AB1329" i="6" s="1"/>
  <c r="AC1329" i="6" s="1"/>
  <c r="AG1329" i="6" s="1"/>
  <c r="AK1329" i="6" s="1"/>
  <c r="AD1329" i="6"/>
  <c r="AE1329" i="6" s="1"/>
  <c r="AF1329" i="6"/>
  <c r="AH1329" i="6"/>
  <c r="AJ1329" i="6" s="1"/>
  <c r="AI1329" i="6"/>
  <c r="X1330" i="6"/>
  <c r="Y1330" i="6"/>
  <c r="AD1330" i="6" s="1"/>
  <c r="AE1330" i="6" s="1"/>
  <c r="Z1330" i="6"/>
  <c r="AA1330" i="6"/>
  <c r="AB1330" i="6" s="1"/>
  <c r="AC1330" i="6" s="1"/>
  <c r="AF1330" i="6"/>
  <c r="AH1330" i="6"/>
  <c r="AI1330" i="6" s="1"/>
  <c r="X1331" i="6"/>
  <c r="Y1331" i="6"/>
  <c r="Z1331" i="6"/>
  <c r="AA1331" i="6"/>
  <c r="AB1331" i="6"/>
  <c r="AC1331" i="6" s="1"/>
  <c r="AD1331" i="6"/>
  <c r="AE1331" i="6" s="1"/>
  <c r="AF1331" i="6"/>
  <c r="AH1331" i="6"/>
  <c r="AI1331" i="6"/>
  <c r="AJ1331" i="6"/>
  <c r="X1332" i="6"/>
  <c r="Y1332" i="6"/>
  <c r="AD1332" i="6" s="1"/>
  <c r="AE1332" i="6" s="1"/>
  <c r="Z1332" i="6"/>
  <c r="AA1332" i="6"/>
  <c r="AB1332" i="6" s="1"/>
  <c r="AC1332" i="6" s="1"/>
  <c r="AG1332" i="6" s="1"/>
  <c r="AF1332" i="6"/>
  <c r="AH1332" i="6"/>
  <c r="AI1332" i="6"/>
  <c r="AJ1332" i="6"/>
  <c r="AK1332" i="6" s="1"/>
  <c r="X1333" i="6"/>
  <c r="Y1333" i="6"/>
  <c r="Z1333" i="6"/>
  <c r="AA1333" i="6" s="1"/>
  <c r="AB1333" i="6" s="1"/>
  <c r="AC1333" i="6" s="1"/>
  <c r="AG1333" i="6" s="1"/>
  <c r="AK1333" i="6" s="1"/>
  <c r="AD1333" i="6"/>
  <c r="AE1333" i="6"/>
  <c r="AF1333" i="6"/>
  <c r="AH1333" i="6"/>
  <c r="AJ1333" i="6" s="1"/>
  <c r="AI1333" i="6"/>
  <c r="X1334" i="6"/>
  <c r="Y1334" i="6"/>
  <c r="AD1334" i="6" s="1"/>
  <c r="AE1334" i="6" s="1"/>
  <c r="Z1334" i="6"/>
  <c r="AA1334" i="6"/>
  <c r="AB1334" i="6" s="1"/>
  <c r="AC1334" i="6" s="1"/>
  <c r="AG1334" i="6" s="1"/>
  <c r="AF1334" i="6"/>
  <c r="AH1334" i="6"/>
  <c r="AI1334" i="6" s="1"/>
  <c r="X1335" i="6"/>
  <c r="Y1335" i="6"/>
  <c r="Z1335" i="6"/>
  <c r="AA1335" i="6"/>
  <c r="AB1335" i="6" s="1"/>
  <c r="AC1335" i="6" s="1"/>
  <c r="AG1335" i="6" s="1"/>
  <c r="AD1335" i="6"/>
  <c r="AE1335" i="6"/>
  <c r="AF1335" i="6"/>
  <c r="AH1335" i="6"/>
  <c r="AI1335" i="6" s="1"/>
  <c r="AJ1335" i="6"/>
  <c r="X1336" i="6"/>
  <c r="AA1336" i="6" s="1"/>
  <c r="AB1336" i="6" s="1"/>
  <c r="AC1336" i="6" s="1"/>
  <c r="Y1336" i="6"/>
  <c r="Z1336" i="6"/>
  <c r="AD1336" i="6"/>
  <c r="AE1336" i="6"/>
  <c r="AF1336" i="6"/>
  <c r="AH1336" i="6"/>
  <c r="AI1336" i="6"/>
  <c r="AJ1336" i="6"/>
  <c r="X1337" i="6"/>
  <c r="Y1337" i="6"/>
  <c r="AD1337" i="6" s="1"/>
  <c r="AE1337" i="6" s="1"/>
  <c r="Z1337" i="6"/>
  <c r="AA1337" i="6" s="1"/>
  <c r="AB1337" i="6" s="1"/>
  <c r="AC1337" i="6" s="1"/>
  <c r="AF1337" i="6"/>
  <c r="AH1337" i="6"/>
  <c r="AJ1337" i="6" s="1"/>
  <c r="AI1337" i="6"/>
  <c r="X1338" i="6"/>
  <c r="Y1338" i="6"/>
  <c r="AD1338" i="6" s="1"/>
  <c r="Z1338" i="6"/>
  <c r="AA1338" i="6"/>
  <c r="AB1338" i="6" s="1"/>
  <c r="AC1338" i="6" s="1"/>
  <c r="AE1338" i="6"/>
  <c r="AF1338" i="6"/>
  <c r="AH1338" i="6"/>
  <c r="X1339" i="6"/>
  <c r="Y1339" i="6"/>
  <c r="AD1339" i="6" s="1"/>
  <c r="AE1339" i="6" s="1"/>
  <c r="Z1339" i="6"/>
  <c r="AA1339" i="6" s="1"/>
  <c r="AB1339" i="6" s="1"/>
  <c r="AC1339" i="6" s="1"/>
  <c r="AF1339" i="6"/>
  <c r="AH1339" i="6"/>
  <c r="AI1339" i="6" s="1"/>
  <c r="X1340" i="6"/>
  <c r="Y1340" i="6"/>
  <c r="Z1340" i="6"/>
  <c r="AA1340" i="6"/>
  <c r="AB1340" i="6" s="1"/>
  <c r="AC1340" i="6" s="1"/>
  <c r="AD1340" i="6"/>
  <c r="AE1340" i="6" s="1"/>
  <c r="AF1340" i="6"/>
  <c r="AH1340" i="6"/>
  <c r="AI1340" i="6"/>
  <c r="AJ1340" i="6"/>
  <c r="AK1340" i="6" s="1"/>
  <c r="X1341" i="6"/>
  <c r="Y1341" i="6"/>
  <c r="AD1341" i="6" s="1"/>
  <c r="AE1341" i="6" s="1"/>
  <c r="Z1341" i="6"/>
  <c r="AF1341" i="6"/>
  <c r="AH1341" i="6"/>
  <c r="AJ1341" i="6" s="1"/>
  <c r="AI1341" i="6"/>
  <c r="AK1341" i="6"/>
  <c r="X1342" i="6"/>
  <c r="Y1342" i="6"/>
  <c r="AD1342" i="6" s="1"/>
  <c r="Z1342" i="6"/>
  <c r="AE1342" i="6"/>
  <c r="AF1342" i="6"/>
  <c r="AH1342" i="6"/>
  <c r="X1343" i="6"/>
  <c r="Y1343" i="6"/>
  <c r="AD1343" i="6" s="1"/>
  <c r="AE1343" i="6" s="1"/>
  <c r="Z1343" i="6"/>
  <c r="AA1343" i="6"/>
  <c r="AB1343" i="6" s="1"/>
  <c r="AC1343" i="6" s="1"/>
  <c r="AG1343" i="6" s="1"/>
  <c r="AK1343" i="6" s="1"/>
  <c r="AF1343" i="6"/>
  <c r="AH1343" i="6"/>
  <c r="AI1343" i="6"/>
  <c r="AJ1343" i="6"/>
  <c r="X1344" i="6"/>
  <c r="Y1344" i="6"/>
  <c r="Z1344" i="6"/>
  <c r="AA1344" i="6"/>
  <c r="AB1344" i="6" s="1"/>
  <c r="AC1344" i="6" s="1"/>
  <c r="AG1344" i="6" s="1"/>
  <c r="AD1344" i="6"/>
  <c r="AE1344" i="6"/>
  <c r="AF1344" i="6"/>
  <c r="AH1344" i="6"/>
  <c r="AI1344" i="6"/>
  <c r="AJ1344" i="6"/>
  <c r="X1345" i="6"/>
  <c r="AA1345" i="6" s="1"/>
  <c r="AB1345" i="6" s="1"/>
  <c r="AC1345" i="6" s="1"/>
  <c r="Y1345" i="6"/>
  <c r="AD1345" i="6" s="1"/>
  <c r="AE1345" i="6" s="1"/>
  <c r="Z1345" i="6"/>
  <c r="AF1345" i="6"/>
  <c r="AH1345" i="6"/>
  <c r="X1346" i="6"/>
  <c r="Y1346" i="6"/>
  <c r="AD1346" i="6" s="1"/>
  <c r="AE1346" i="6" s="1"/>
  <c r="Z1346" i="6"/>
  <c r="AA1346" i="6"/>
  <c r="AB1346" i="6" s="1"/>
  <c r="AC1346" i="6" s="1"/>
  <c r="AG1346" i="6" s="1"/>
  <c r="AK1346" i="6" s="1"/>
  <c r="AF1346" i="6"/>
  <c r="AH1346" i="6"/>
  <c r="AI1346" i="6"/>
  <c r="AJ1346" i="6"/>
  <c r="X1347" i="6"/>
  <c r="Y1347" i="6"/>
  <c r="Z1347" i="6"/>
  <c r="AA1347" i="6"/>
  <c r="AB1347" i="6" s="1"/>
  <c r="AC1347" i="6" s="1"/>
  <c r="AD1347" i="6"/>
  <c r="AE1347" i="6"/>
  <c r="AF1347" i="6"/>
  <c r="AH1347" i="6"/>
  <c r="X1348" i="6"/>
  <c r="AA1348" i="6" s="1"/>
  <c r="AB1348" i="6" s="1"/>
  <c r="AC1348" i="6" s="1"/>
  <c r="Y1348" i="6"/>
  <c r="Z1348" i="6"/>
  <c r="AD1348" i="6"/>
  <c r="AE1348" i="6" s="1"/>
  <c r="AF1348" i="6"/>
  <c r="AH1348" i="6"/>
  <c r="AI1348" i="6"/>
  <c r="AJ1348" i="6"/>
  <c r="X1349" i="6"/>
  <c r="AA1349" i="6" s="1"/>
  <c r="AB1349" i="6" s="1"/>
  <c r="Y1349" i="6"/>
  <c r="AD1349" i="6" s="1"/>
  <c r="AE1349" i="6" s="1"/>
  <c r="Z1349" i="6"/>
  <c r="AC1349" i="6"/>
  <c r="AF1349" i="6"/>
  <c r="AH1349" i="6"/>
  <c r="AJ1349" i="6" s="1"/>
  <c r="AK1349" i="6" s="1"/>
  <c r="X1350" i="6"/>
  <c r="Y1350" i="6"/>
  <c r="AD1350" i="6" s="1"/>
  <c r="Z1350" i="6"/>
  <c r="AA1350" i="6" s="1"/>
  <c r="AB1350" i="6" s="1"/>
  <c r="AC1350" i="6" s="1"/>
  <c r="AE1350" i="6"/>
  <c r="AF1350" i="6"/>
  <c r="AH1350" i="6"/>
  <c r="AI1350" i="6"/>
  <c r="AJ1350" i="6"/>
  <c r="AK1350" i="6" s="1"/>
  <c r="X1351" i="6"/>
  <c r="Y1351" i="6"/>
  <c r="Z1351" i="6"/>
  <c r="AA1351" i="6"/>
  <c r="AB1351" i="6" s="1"/>
  <c r="AC1351" i="6" s="1"/>
  <c r="AG1351" i="6" s="1"/>
  <c r="AD1351" i="6"/>
  <c r="AE1351" i="6" s="1"/>
  <c r="AF1351" i="6"/>
  <c r="AH1351" i="6"/>
  <c r="X1352" i="6"/>
  <c r="AA1352" i="6" s="1"/>
  <c r="AB1352" i="6" s="1"/>
  <c r="AC1352" i="6" s="1"/>
  <c r="AG1352" i="6" s="1"/>
  <c r="Y1352" i="6"/>
  <c r="AD1352" i="6" s="1"/>
  <c r="AE1352" i="6" s="1"/>
  <c r="Z1352" i="6"/>
  <c r="AF1352" i="6"/>
  <c r="AH1352" i="6"/>
  <c r="AI1352" i="6"/>
  <c r="AJ1352" i="6"/>
  <c r="AK1352" i="6" s="1"/>
  <c r="X1353" i="6"/>
  <c r="Y1353" i="6"/>
  <c r="Z1353" i="6"/>
  <c r="AA1353" i="6"/>
  <c r="AB1353" i="6" s="1"/>
  <c r="AC1353" i="6" s="1"/>
  <c r="AD1353" i="6"/>
  <c r="AE1353" i="6"/>
  <c r="AF1353" i="6"/>
  <c r="AH1353" i="6"/>
  <c r="X1354" i="6"/>
  <c r="Y1354" i="6"/>
  <c r="AD1354" i="6" s="1"/>
  <c r="Z1354" i="6"/>
  <c r="AA1354" i="6"/>
  <c r="AB1354" i="6" s="1"/>
  <c r="AC1354" i="6" s="1"/>
  <c r="AE1354" i="6"/>
  <c r="AF1354" i="6"/>
  <c r="AH1354" i="6"/>
  <c r="AI1354" i="6" s="1"/>
  <c r="X1355" i="6"/>
  <c r="Y1355" i="6"/>
  <c r="AD1355" i="6" s="1"/>
  <c r="AE1355" i="6" s="1"/>
  <c r="Z1355" i="6"/>
  <c r="AF1355" i="6"/>
  <c r="AH1355" i="6"/>
  <c r="AJ1355" i="6" s="1"/>
  <c r="AK1355" i="6" s="1"/>
  <c r="AI1355" i="6"/>
  <c r="X1356" i="6"/>
  <c r="AA1356" i="6" s="1"/>
  <c r="AB1356" i="6" s="1"/>
  <c r="AC1356" i="6" s="1"/>
  <c r="Y1356" i="6"/>
  <c r="Z1356" i="6"/>
  <c r="AD1356" i="6"/>
  <c r="AE1356" i="6"/>
  <c r="AF1356" i="6"/>
  <c r="AH1356" i="6"/>
  <c r="AI1356" i="6" s="1"/>
  <c r="AJ1356" i="6"/>
  <c r="AK1356" i="6" s="1"/>
  <c r="X1357" i="6"/>
  <c r="Y1357" i="6"/>
  <c r="AD1357" i="6" s="1"/>
  <c r="Z1357" i="6"/>
  <c r="AE1357" i="6"/>
  <c r="AF1357" i="6"/>
  <c r="AH1357" i="6"/>
  <c r="AI1357" i="6" s="1"/>
  <c r="X1358" i="6"/>
  <c r="Y1358" i="6"/>
  <c r="Z1358" i="6"/>
  <c r="AA1358" i="6"/>
  <c r="AB1358" i="6" s="1"/>
  <c r="AC1358" i="6" s="1"/>
  <c r="AG1358" i="6" s="1"/>
  <c r="AD1358" i="6"/>
  <c r="AE1358" i="6" s="1"/>
  <c r="AF1358" i="6"/>
  <c r="AH1358" i="6"/>
  <c r="AI1358" i="6"/>
  <c r="AJ1358" i="6"/>
  <c r="AK1358" i="6" s="1"/>
  <c r="X1359" i="6"/>
  <c r="Y1359" i="6"/>
  <c r="Z1359" i="6"/>
  <c r="AD1359" i="6"/>
  <c r="AE1359" i="6" s="1"/>
  <c r="AF1359" i="6"/>
  <c r="AH1359" i="6"/>
  <c r="AI1359" i="6"/>
  <c r="AJ1359" i="6"/>
  <c r="AK1359" i="6" s="1"/>
  <c r="X1360" i="6"/>
  <c r="Y1360" i="6"/>
  <c r="Z1360" i="6"/>
  <c r="AA1360" i="6" s="1"/>
  <c r="AB1360" i="6" s="1"/>
  <c r="AC1360" i="6" s="1"/>
  <c r="AG1360" i="6" s="1"/>
  <c r="AD1360" i="6"/>
  <c r="AE1360" i="6" s="1"/>
  <c r="AF1360" i="6"/>
  <c r="AH1360" i="6"/>
  <c r="AI1360" i="6"/>
  <c r="AJ1360" i="6"/>
  <c r="AK1360" i="6" s="1"/>
  <c r="X1361" i="6"/>
  <c r="Y1361" i="6"/>
  <c r="Z1361" i="6"/>
  <c r="AD1361" i="6"/>
  <c r="AE1361" i="6" s="1"/>
  <c r="AF1361" i="6"/>
  <c r="AH1361" i="6"/>
  <c r="AI1361" i="6" s="1"/>
  <c r="X1362" i="6"/>
  <c r="Y1362" i="6"/>
  <c r="Z1362" i="6"/>
  <c r="AA1362" i="6" s="1"/>
  <c r="AB1362" i="6" s="1"/>
  <c r="AC1362" i="6" s="1"/>
  <c r="AD1362" i="6"/>
  <c r="AE1362" i="6" s="1"/>
  <c r="AF1362" i="6"/>
  <c r="AH1362" i="6"/>
  <c r="AI1362" i="6"/>
  <c r="AJ1362" i="6"/>
  <c r="AK1362" i="6"/>
  <c r="X1363" i="6"/>
  <c r="AA1363" i="6" s="1"/>
  <c r="AB1363" i="6" s="1"/>
  <c r="AC1363" i="6" s="1"/>
  <c r="Y1363" i="6"/>
  <c r="AD1363" i="6" s="1"/>
  <c r="AE1363" i="6" s="1"/>
  <c r="Z1363" i="6"/>
  <c r="AF1363" i="6"/>
  <c r="AH1363" i="6"/>
  <c r="AI1363" i="6" s="1"/>
  <c r="AJ1363" i="6"/>
  <c r="AK1363" i="6"/>
  <c r="X1364" i="6"/>
  <c r="Y1364" i="6"/>
  <c r="Z1364" i="6"/>
  <c r="AA1364" i="6"/>
  <c r="AB1364" i="6"/>
  <c r="AC1364" i="6" s="1"/>
  <c r="AD1364" i="6"/>
  <c r="AE1364" i="6"/>
  <c r="AF1364" i="6"/>
  <c r="AH1364" i="6"/>
  <c r="AI1364" i="6"/>
  <c r="AJ1364" i="6"/>
  <c r="X1365" i="6"/>
  <c r="Y1365" i="6"/>
  <c r="Z1365" i="6"/>
  <c r="AA1365" i="6" s="1"/>
  <c r="AB1365" i="6" s="1"/>
  <c r="AC1365" i="6" s="1"/>
  <c r="AD1365" i="6"/>
  <c r="AE1365" i="6" s="1"/>
  <c r="AF1365" i="6"/>
  <c r="AH1365" i="6"/>
  <c r="AI1365" i="6" s="1"/>
  <c r="AJ1365" i="6"/>
  <c r="AK1365" i="6"/>
  <c r="X1366" i="6"/>
  <c r="Y1366" i="6"/>
  <c r="Z1366" i="6"/>
  <c r="AA1366" i="6" s="1"/>
  <c r="AB1366" i="6" s="1"/>
  <c r="AC1366" i="6" s="1"/>
  <c r="AG1366" i="6" s="1"/>
  <c r="AD1366" i="6"/>
  <c r="AE1366" i="6"/>
  <c r="AF1366" i="6"/>
  <c r="AH1366" i="6"/>
  <c r="AI1366" i="6"/>
  <c r="AJ1366" i="6"/>
  <c r="AK1366" i="6" s="1"/>
  <c r="X1367" i="6"/>
  <c r="Y1367" i="6"/>
  <c r="AD1367" i="6" s="1"/>
  <c r="AE1367" i="6" s="1"/>
  <c r="Z1367" i="6"/>
  <c r="AA1367" i="6"/>
  <c r="AB1367" i="6" s="1"/>
  <c r="AC1367" i="6" s="1"/>
  <c r="AG1367" i="6" s="1"/>
  <c r="AF1367" i="6"/>
  <c r="AH1367" i="6"/>
  <c r="X1368" i="6"/>
  <c r="Y1368" i="6"/>
  <c r="Z1368" i="6"/>
  <c r="AD1368" i="6"/>
  <c r="AE1368" i="6" s="1"/>
  <c r="AF1368" i="6"/>
  <c r="AH1368" i="6"/>
  <c r="X1369" i="6"/>
  <c r="Y1369" i="6"/>
  <c r="AD1369" i="6" s="1"/>
  <c r="AE1369" i="6" s="1"/>
  <c r="Z1369" i="6"/>
  <c r="AF1369" i="6"/>
  <c r="AH1369" i="6"/>
  <c r="AI1369" i="6" s="1"/>
  <c r="AJ1369" i="6"/>
  <c r="AK1369" i="6"/>
  <c r="X1370" i="6"/>
  <c r="AA1370" i="6" s="1"/>
  <c r="AB1370" i="6" s="1"/>
  <c r="AC1370" i="6" s="1"/>
  <c r="Y1370" i="6"/>
  <c r="AD1370" i="6" s="1"/>
  <c r="AE1370" i="6" s="1"/>
  <c r="Z1370" i="6"/>
  <c r="AF1370" i="6"/>
  <c r="AH1370" i="6"/>
  <c r="X1371" i="6"/>
  <c r="Y1371" i="6"/>
  <c r="AD1371" i="6" s="1"/>
  <c r="AE1371" i="6" s="1"/>
  <c r="Z1371" i="6"/>
  <c r="AA1371" i="6" s="1"/>
  <c r="AB1371" i="6" s="1"/>
  <c r="AC1371" i="6" s="1"/>
  <c r="AF1371" i="6"/>
  <c r="AH1371" i="6"/>
  <c r="AI1371" i="6"/>
  <c r="AJ1371" i="6"/>
  <c r="AK1371" i="6" s="1"/>
  <c r="X1372" i="6"/>
  <c r="Y1372" i="6"/>
  <c r="Z1372" i="6"/>
  <c r="AA1372" i="6" s="1"/>
  <c r="AB1372" i="6" s="1"/>
  <c r="AC1372" i="6" s="1"/>
  <c r="AD1372" i="6"/>
  <c r="AE1372" i="6" s="1"/>
  <c r="AF1372" i="6"/>
  <c r="AH1372" i="6"/>
  <c r="AI1372" i="6"/>
  <c r="AJ1372" i="6"/>
  <c r="AK1372" i="6" s="1"/>
  <c r="X1373" i="6"/>
  <c r="Y1373" i="6"/>
  <c r="Z1373" i="6"/>
  <c r="AA1373" i="6" s="1"/>
  <c r="AB1373" i="6" s="1"/>
  <c r="AC1373" i="6" s="1"/>
  <c r="AD1373" i="6"/>
  <c r="AE1373" i="6" s="1"/>
  <c r="AF1373" i="6"/>
  <c r="AH1373" i="6"/>
  <c r="AI1373" i="6" s="1"/>
  <c r="AJ1373" i="6"/>
  <c r="AK1373" i="6" s="1"/>
  <c r="X1374" i="6"/>
  <c r="Y1374" i="6"/>
  <c r="AD1374" i="6" s="1"/>
  <c r="AE1374" i="6" s="1"/>
  <c r="Z1374" i="6"/>
  <c r="AA1374" i="6" s="1"/>
  <c r="AB1374" i="6" s="1"/>
  <c r="AC1374" i="6" s="1"/>
  <c r="AG1374" i="6" s="1"/>
  <c r="AF1374" i="6"/>
  <c r="AH1374" i="6"/>
  <c r="AI1374" i="6" s="1"/>
  <c r="X1375" i="6"/>
  <c r="AA1375" i="6" s="1"/>
  <c r="AB1375" i="6" s="1"/>
  <c r="AC1375" i="6" s="1"/>
  <c r="AG1375" i="6" s="1"/>
  <c r="Y1375" i="6"/>
  <c r="Z1375" i="6"/>
  <c r="AD1375" i="6"/>
  <c r="AE1375" i="6" s="1"/>
  <c r="AF1375" i="6"/>
  <c r="AH1375" i="6"/>
  <c r="X1376" i="6"/>
  <c r="AA1376" i="6" s="1"/>
  <c r="AB1376" i="6" s="1"/>
  <c r="AC1376" i="6" s="1"/>
  <c r="Y1376" i="6"/>
  <c r="Z1376" i="6"/>
  <c r="AD1376" i="6"/>
  <c r="AE1376" i="6" s="1"/>
  <c r="AF1376" i="6"/>
  <c r="AH1376" i="6"/>
  <c r="AI1376" i="6" s="1"/>
  <c r="X1377" i="6"/>
  <c r="Y1377" i="6"/>
  <c r="Z1377" i="6"/>
  <c r="AD1377" i="6"/>
  <c r="AE1377" i="6" s="1"/>
  <c r="AF1377" i="6"/>
  <c r="AH1377" i="6"/>
  <c r="X1378" i="6"/>
  <c r="Y1378" i="6"/>
  <c r="AD1378" i="6" s="1"/>
  <c r="AE1378" i="6" s="1"/>
  <c r="Z1378" i="6"/>
  <c r="AA1378" i="6" s="1"/>
  <c r="AB1378" i="6" s="1"/>
  <c r="AC1378" i="6" s="1"/>
  <c r="AF1378" i="6"/>
  <c r="AH1378" i="6"/>
  <c r="AI1378" i="6"/>
  <c r="AJ1378" i="6"/>
  <c r="AK1378" i="6" s="1"/>
  <c r="X1379" i="6"/>
  <c r="AA1379" i="6" s="1"/>
  <c r="AB1379" i="6" s="1"/>
  <c r="AC1379" i="6" s="1"/>
  <c r="Y1379" i="6"/>
  <c r="AD1379" i="6" s="1"/>
  <c r="AE1379" i="6" s="1"/>
  <c r="Z1379" i="6"/>
  <c r="AF1379" i="6"/>
  <c r="AH1379" i="6"/>
  <c r="X1380" i="6"/>
  <c r="Y1380" i="6"/>
  <c r="Z1380" i="6"/>
  <c r="AA1380" i="6"/>
  <c r="AB1380" i="6" s="1"/>
  <c r="AC1380" i="6" s="1"/>
  <c r="AD1380" i="6"/>
  <c r="AE1380" i="6" s="1"/>
  <c r="AF1380" i="6"/>
  <c r="AH1380" i="6"/>
  <c r="AI1380" i="6"/>
  <c r="AJ1380" i="6"/>
  <c r="AK1380" i="6"/>
  <c r="X1381" i="6"/>
  <c r="Y1381" i="6"/>
  <c r="AD1381" i="6" s="1"/>
  <c r="AE1381" i="6" s="1"/>
  <c r="Z1381" i="6"/>
  <c r="AA1381" i="6" s="1"/>
  <c r="AB1381" i="6" s="1"/>
  <c r="AC1381" i="6" s="1"/>
  <c r="AG1381" i="6" s="1"/>
  <c r="AF1381" i="6"/>
  <c r="AH1381" i="6"/>
  <c r="AI1381" i="6" s="1"/>
  <c r="AJ1381" i="6"/>
  <c r="AK1381" i="6" s="1"/>
  <c r="X1382" i="6"/>
  <c r="AA1382" i="6" s="1"/>
  <c r="AB1382" i="6" s="1"/>
  <c r="AC1382" i="6" s="1"/>
  <c r="Y1382" i="6"/>
  <c r="Z1382" i="6"/>
  <c r="AD1382" i="6"/>
  <c r="AE1382" i="6"/>
  <c r="AF1382" i="6"/>
  <c r="AH1382" i="6"/>
  <c r="X1383" i="6"/>
  <c r="Y1383" i="6"/>
  <c r="AD1383" i="6" s="1"/>
  <c r="AE1383" i="6" s="1"/>
  <c r="Z1383" i="6"/>
  <c r="AA1383" i="6"/>
  <c r="AB1383" i="6" s="1"/>
  <c r="AC1383" i="6" s="1"/>
  <c r="AG1383" i="6" s="1"/>
  <c r="AF1383" i="6"/>
  <c r="AH1383" i="6"/>
  <c r="X1384" i="6"/>
  <c r="Y1384" i="6"/>
  <c r="Z1384" i="6"/>
  <c r="AD1384" i="6"/>
  <c r="AE1384" i="6" s="1"/>
  <c r="AF1384" i="6"/>
  <c r="AH1384" i="6"/>
  <c r="AJ1384" i="6" s="1"/>
  <c r="AK1384" i="6" s="1"/>
  <c r="AI1384" i="6"/>
  <c r="X1385" i="6"/>
  <c r="Y1385" i="6"/>
  <c r="AD1385" i="6" s="1"/>
  <c r="AE1385" i="6" s="1"/>
  <c r="Z1385" i="6"/>
  <c r="AA1385" i="6" s="1"/>
  <c r="AB1385" i="6" s="1"/>
  <c r="AC1385" i="6" s="1"/>
  <c r="AG1385" i="6" s="1"/>
  <c r="AF1385" i="6"/>
  <c r="AH1385" i="6"/>
  <c r="AI1385" i="6" s="1"/>
  <c r="AJ1385" i="6"/>
  <c r="AK1385" i="6"/>
  <c r="X1386" i="6"/>
  <c r="Y1386" i="6"/>
  <c r="AD1386" i="6" s="1"/>
  <c r="AE1386" i="6" s="1"/>
  <c r="Z1386" i="6"/>
  <c r="AA1386" i="6"/>
  <c r="AB1386" i="6" s="1"/>
  <c r="AC1386" i="6" s="1"/>
  <c r="AG1386" i="6" s="1"/>
  <c r="AF1386" i="6"/>
  <c r="AH1386" i="6"/>
  <c r="X1387" i="6"/>
  <c r="AA1387" i="6" s="1"/>
  <c r="AB1387" i="6" s="1"/>
  <c r="AC1387" i="6" s="1"/>
  <c r="AG1387" i="6" s="1"/>
  <c r="Y1387" i="6"/>
  <c r="AD1387" i="6" s="1"/>
  <c r="AE1387" i="6" s="1"/>
  <c r="Z1387" i="6"/>
  <c r="AF1387" i="6"/>
  <c r="AH1387" i="6"/>
  <c r="X1388" i="6"/>
  <c r="AA1388" i="6" s="1"/>
  <c r="Y1388" i="6"/>
  <c r="Z1388" i="6"/>
  <c r="AB1388" i="6"/>
  <c r="AC1388" i="6" s="1"/>
  <c r="AG1388" i="6" s="1"/>
  <c r="AD1388" i="6"/>
  <c r="AE1388" i="6"/>
  <c r="AF1388" i="6"/>
  <c r="AH1388" i="6"/>
  <c r="AI1388" i="6"/>
  <c r="AJ1388" i="6"/>
  <c r="AK1388" i="6"/>
  <c r="X1389" i="6"/>
  <c r="Y1389" i="6"/>
  <c r="Z1389" i="6"/>
  <c r="AA1389" i="6" s="1"/>
  <c r="AB1389" i="6" s="1"/>
  <c r="AC1389" i="6" s="1"/>
  <c r="AD1389" i="6"/>
  <c r="AE1389" i="6" s="1"/>
  <c r="AF1389" i="6"/>
  <c r="AH1389" i="6"/>
  <c r="AI1389" i="6" s="1"/>
  <c r="AJ1389" i="6"/>
  <c r="AK1389" i="6"/>
  <c r="X1390" i="6"/>
  <c r="Y1390" i="6"/>
  <c r="AD1390" i="6" s="1"/>
  <c r="AE1390" i="6" s="1"/>
  <c r="Z1390" i="6"/>
  <c r="AA1390" i="6"/>
  <c r="AB1390" i="6" s="1"/>
  <c r="AC1390" i="6" s="1"/>
  <c r="AF1390" i="6"/>
  <c r="AH1390" i="6"/>
  <c r="AI1390" i="6"/>
  <c r="AJ1390" i="6"/>
  <c r="AK1390" i="6" s="1"/>
  <c r="X1391" i="6"/>
  <c r="AA1391" i="6" s="1"/>
  <c r="AB1391" i="6" s="1"/>
  <c r="AC1391" i="6" s="1"/>
  <c r="Y1391" i="6"/>
  <c r="Z1391" i="6"/>
  <c r="AD1391" i="6"/>
  <c r="AE1391" i="6" s="1"/>
  <c r="AF1391" i="6"/>
  <c r="AH1391" i="6"/>
  <c r="AJ1391" i="6" s="1"/>
  <c r="AK1391" i="6" s="1"/>
  <c r="X1392" i="6"/>
  <c r="Y1392" i="6"/>
  <c r="Z1392" i="6"/>
  <c r="AA1392" i="6"/>
  <c r="AB1392" i="6" s="1"/>
  <c r="AC1392" i="6"/>
  <c r="AG1392" i="6" s="1"/>
  <c r="AD1392" i="6"/>
  <c r="AE1392" i="6" s="1"/>
  <c r="AF1392" i="6"/>
  <c r="AH1392" i="6"/>
  <c r="AI1392" i="6"/>
  <c r="AJ1392" i="6"/>
  <c r="AK1392" i="6"/>
  <c r="X1393" i="6"/>
  <c r="Y1393" i="6"/>
  <c r="AD1393" i="6" s="1"/>
  <c r="AE1393" i="6" s="1"/>
  <c r="Z1393" i="6"/>
  <c r="AF1393" i="6"/>
  <c r="AH1393" i="6"/>
  <c r="AI1393" i="6" s="1"/>
  <c r="AJ1393" i="6"/>
  <c r="AK1393" i="6"/>
  <c r="X1394" i="6"/>
  <c r="Y1394" i="6"/>
  <c r="Z1394" i="6"/>
  <c r="AA1394" i="6"/>
  <c r="AB1394" i="6" s="1"/>
  <c r="AC1394" i="6" s="1"/>
  <c r="AD1394" i="6"/>
  <c r="AE1394" i="6" s="1"/>
  <c r="AF1394" i="6"/>
  <c r="AH1394" i="6"/>
  <c r="AI1394" i="6"/>
  <c r="AJ1394" i="6"/>
  <c r="X1395" i="6"/>
  <c r="Y1395" i="6"/>
  <c r="Z1395" i="6"/>
  <c r="AA1395" i="6"/>
  <c r="AB1395" i="6" s="1"/>
  <c r="AC1395" i="6" s="1"/>
  <c r="AD1395" i="6"/>
  <c r="AE1395" i="6" s="1"/>
  <c r="AF1395" i="6"/>
  <c r="AH1395" i="6"/>
  <c r="AI1395" i="6" s="1"/>
  <c r="X1396" i="6"/>
  <c r="Y1396" i="6"/>
  <c r="Z1396" i="6"/>
  <c r="AA1396" i="6"/>
  <c r="AB1396" i="6" s="1"/>
  <c r="AC1396" i="6" s="1"/>
  <c r="AD1396" i="6"/>
  <c r="AE1396" i="6" s="1"/>
  <c r="AF1396" i="6"/>
  <c r="AH1396" i="6"/>
  <c r="AI1396" i="6"/>
  <c r="AJ1396" i="6"/>
  <c r="AK1396" i="6"/>
  <c r="X1397" i="6"/>
  <c r="Y1397" i="6"/>
  <c r="AD1397" i="6" s="1"/>
  <c r="AE1397" i="6" s="1"/>
  <c r="Z1397" i="6"/>
  <c r="AA1397" i="6" s="1"/>
  <c r="AB1397" i="6" s="1"/>
  <c r="AC1397" i="6" s="1"/>
  <c r="AF1397" i="6"/>
  <c r="AH1397" i="6"/>
  <c r="AI1397" i="6" s="1"/>
  <c r="AJ1397" i="6"/>
  <c r="AK1397" i="6" s="1"/>
  <c r="X1398" i="6"/>
  <c r="AA1398" i="6" s="1"/>
  <c r="AB1398" i="6" s="1"/>
  <c r="AC1398" i="6" s="1"/>
  <c r="Y1398" i="6"/>
  <c r="Z1398" i="6"/>
  <c r="AD1398" i="6"/>
  <c r="AE1398" i="6" s="1"/>
  <c r="AF1398" i="6"/>
  <c r="AH1398" i="6"/>
  <c r="X1399" i="6"/>
  <c r="Y1399" i="6"/>
  <c r="AD1399" i="6" s="1"/>
  <c r="AE1399" i="6" s="1"/>
  <c r="Z1399" i="6"/>
  <c r="AA1399" i="6"/>
  <c r="AB1399" i="6" s="1"/>
  <c r="AC1399" i="6" s="1"/>
  <c r="AG1399" i="6" s="1"/>
  <c r="AF1399" i="6"/>
  <c r="AH1399" i="6"/>
  <c r="AI1399" i="6" s="1"/>
  <c r="X1400" i="6"/>
  <c r="Y1400" i="6"/>
  <c r="Z1400" i="6"/>
  <c r="AD1400" i="6"/>
  <c r="AE1400" i="6" s="1"/>
  <c r="AF1400" i="6"/>
  <c r="AH1400" i="6"/>
  <c r="AI1400" i="6"/>
  <c r="AJ1400" i="6"/>
  <c r="AK1400" i="6"/>
  <c r="X1401" i="6"/>
  <c r="Y1401" i="6"/>
  <c r="Z1401" i="6"/>
  <c r="AD1401" i="6"/>
  <c r="AE1401" i="6" s="1"/>
  <c r="AF1401" i="6"/>
  <c r="AH1401" i="6"/>
  <c r="AI1401" i="6" s="1"/>
  <c r="AJ1401" i="6"/>
  <c r="X1402" i="6"/>
  <c r="AA1402" i="6" s="1"/>
  <c r="AB1402" i="6" s="1"/>
  <c r="AC1402" i="6" s="1"/>
  <c r="Y1402" i="6"/>
  <c r="Z1402" i="6"/>
  <c r="AD1402" i="6"/>
  <c r="AE1402" i="6" s="1"/>
  <c r="AF1402" i="6"/>
  <c r="AH1402" i="6"/>
  <c r="AI1402" i="6" s="1"/>
  <c r="X1403" i="6"/>
  <c r="Y1403" i="6"/>
  <c r="AD1403" i="6" s="1"/>
  <c r="AE1403" i="6" s="1"/>
  <c r="Z1403" i="6"/>
  <c r="AA1403" i="6" s="1"/>
  <c r="AB1403" i="6" s="1"/>
  <c r="AC1403" i="6" s="1"/>
  <c r="AG1403" i="6" s="1"/>
  <c r="AF1403" i="6"/>
  <c r="AH1403" i="6"/>
  <c r="AI1403" i="6"/>
  <c r="AJ1403" i="6"/>
  <c r="AK1403" i="6" s="1"/>
  <c r="X1404" i="6"/>
  <c r="Y1404" i="6"/>
  <c r="Z1404" i="6"/>
  <c r="AD1404" i="6"/>
  <c r="AE1404" i="6"/>
  <c r="AF1404" i="6"/>
  <c r="AH1404" i="6"/>
  <c r="AI1404" i="6"/>
  <c r="AJ1404" i="6"/>
  <c r="AK1404" i="6" s="1"/>
  <c r="X1405" i="6"/>
  <c r="Y1405" i="6"/>
  <c r="Z1405" i="6"/>
  <c r="AA1405" i="6" s="1"/>
  <c r="AB1405" i="6" s="1"/>
  <c r="AC1405" i="6" s="1"/>
  <c r="AD1405" i="6"/>
  <c r="AE1405" i="6" s="1"/>
  <c r="AF1405" i="6"/>
  <c r="AH1405" i="6"/>
  <c r="AI1405" i="6" s="1"/>
  <c r="AJ1405" i="6"/>
  <c r="X1406" i="6"/>
  <c r="Y1406" i="6"/>
  <c r="AD1406" i="6" s="1"/>
  <c r="Z1406" i="6"/>
  <c r="AA1406" i="6" s="1"/>
  <c r="AB1406" i="6" s="1"/>
  <c r="AC1406" i="6" s="1"/>
  <c r="AG1406" i="6" s="1"/>
  <c r="AE1406" i="6"/>
  <c r="AF1406" i="6"/>
  <c r="AH1406" i="6"/>
  <c r="AI1406" i="6" s="1"/>
  <c r="X1407" i="6"/>
  <c r="Y1407" i="6"/>
  <c r="Z1407" i="6"/>
  <c r="AA1407" i="6"/>
  <c r="AB1407" i="6" s="1"/>
  <c r="AC1407" i="6"/>
  <c r="AG1407" i="6" s="1"/>
  <c r="AD1407" i="6"/>
  <c r="AE1407" i="6" s="1"/>
  <c r="AF1407" i="6"/>
  <c r="AH1407" i="6"/>
  <c r="X1408" i="6"/>
  <c r="Y1408" i="6"/>
  <c r="Z1408" i="6"/>
  <c r="AA1408" i="6" s="1"/>
  <c r="AB1408" i="6" s="1"/>
  <c r="AC1408" i="6" s="1"/>
  <c r="AD1408" i="6"/>
  <c r="AE1408" i="6" s="1"/>
  <c r="AF1408" i="6"/>
  <c r="AH1408" i="6"/>
  <c r="AI1408" i="6" s="1"/>
  <c r="AJ1408" i="6"/>
  <c r="AK1408" i="6"/>
  <c r="X1409" i="6"/>
  <c r="Y1409" i="6"/>
  <c r="Z1409" i="6"/>
  <c r="AD1409" i="6"/>
  <c r="AE1409" i="6" s="1"/>
  <c r="AF1409" i="6"/>
  <c r="AH1409" i="6"/>
  <c r="X1410" i="6"/>
  <c r="Y1410" i="6"/>
  <c r="Z1410" i="6"/>
  <c r="AA1410" i="6"/>
  <c r="AB1410" i="6" s="1"/>
  <c r="AC1410" i="6" s="1"/>
  <c r="AD1410" i="6"/>
  <c r="AE1410" i="6" s="1"/>
  <c r="AF1410" i="6"/>
  <c r="AH1410" i="6"/>
  <c r="AI1410" i="6"/>
  <c r="AJ1410" i="6"/>
  <c r="AK1410" i="6" s="1"/>
  <c r="X1411" i="6"/>
  <c r="Y1411" i="6"/>
  <c r="AD1411" i="6" s="1"/>
  <c r="AE1411" i="6" s="1"/>
  <c r="Z1411" i="6"/>
  <c r="AA1411" i="6"/>
  <c r="AB1411" i="6" s="1"/>
  <c r="AC1411" i="6" s="1"/>
  <c r="AF1411" i="6"/>
  <c r="AH1411" i="6"/>
  <c r="AI1411" i="6" s="1"/>
  <c r="AJ1411" i="6"/>
  <c r="X1412" i="6"/>
  <c r="Y1412" i="6"/>
  <c r="Z1412" i="6"/>
  <c r="AA1412" i="6" s="1"/>
  <c r="AB1412" i="6" s="1"/>
  <c r="AC1412" i="6" s="1"/>
  <c r="AD1412" i="6"/>
  <c r="AE1412" i="6"/>
  <c r="AF1412" i="6"/>
  <c r="AH1412" i="6"/>
  <c r="AI1412" i="6"/>
  <c r="AJ1412" i="6"/>
  <c r="AK1412" i="6" s="1"/>
  <c r="X1413" i="6"/>
  <c r="Y1413" i="6"/>
  <c r="AD1413" i="6" s="1"/>
  <c r="Z1413" i="6"/>
  <c r="AA1413" i="6" s="1"/>
  <c r="AB1413" i="6" s="1"/>
  <c r="AC1413" i="6" s="1"/>
  <c r="AE1413" i="6"/>
  <c r="AF1413" i="6"/>
  <c r="AH1413" i="6"/>
  <c r="X1414" i="6"/>
  <c r="Y1414" i="6"/>
  <c r="Z1414" i="6"/>
  <c r="AA1414" i="6"/>
  <c r="AB1414" i="6" s="1"/>
  <c r="AC1414" i="6" s="1"/>
  <c r="AD1414" i="6"/>
  <c r="AE1414" i="6"/>
  <c r="AF1414" i="6"/>
  <c r="AH1414" i="6"/>
  <c r="X1415" i="6"/>
  <c r="Y1415" i="6"/>
  <c r="AD1415" i="6" s="1"/>
  <c r="AE1415" i="6" s="1"/>
  <c r="Z1415" i="6"/>
  <c r="AA1415" i="6"/>
  <c r="AB1415" i="6" s="1"/>
  <c r="AC1415" i="6" s="1"/>
  <c r="AF1415" i="6"/>
  <c r="AH1415" i="6"/>
  <c r="AI1415" i="6"/>
  <c r="AJ1415" i="6"/>
  <c r="X1416" i="6"/>
  <c r="Y1416" i="6"/>
  <c r="Z1416" i="6"/>
  <c r="AD1416" i="6"/>
  <c r="AE1416" i="6"/>
  <c r="AF1416" i="6"/>
  <c r="AH1416" i="6"/>
  <c r="AJ1416" i="6" s="1"/>
  <c r="AK1416" i="6" s="1"/>
  <c r="AI1416" i="6"/>
  <c r="X1417" i="6"/>
  <c r="Y1417" i="6"/>
  <c r="Z1417" i="6"/>
  <c r="AA1417" i="6" s="1"/>
  <c r="AB1417" i="6" s="1"/>
  <c r="AC1417" i="6" s="1"/>
  <c r="AD1417" i="6"/>
  <c r="AE1417" i="6" s="1"/>
  <c r="AF1417" i="6"/>
  <c r="AH1417" i="6"/>
  <c r="AI1417" i="6" s="1"/>
  <c r="AJ1417" i="6"/>
  <c r="AK1417" i="6"/>
  <c r="X1418" i="6"/>
  <c r="Y1418" i="6"/>
  <c r="AD1418" i="6" s="1"/>
  <c r="Z1418" i="6"/>
  <c r="AA1418" i="6"/>
  <c r="AB1418" i="6" s="1"/>
  <c r="AC1418" i="6" s="1"/>
  <c r="AE1418" i="6"/>
  <c r="AF1418" i="6"/>
  <c r="AH1418" i="6"/>
  <c r="AI1418" i="6" s="1"/>
  <c r="X1419" i="6"/>
  <c r="Y1419" i="6"/>
  <c r="AD1419" i="6" s="1"/>
  <c r="AE1419" i="6" s="1"/>
  <c r="Z1419" i="6"/>
  <c r="AA1419" i="6"/>
  <c r="AB1419" i="6" s="1"/>
  <c r="AC1419" i="6"/>
  <c r="AG1419" i="6" s="1"/>
  <c r="AF1419" i="6"/>
  <c r="AH1419" i="6"/>
  <c r="X1420" i="6"/>
  <c r="Y1420" i="6"/>
  <c r="Z1420" i="6"/>
  <c r="AA1420" i="6"/>
  <c r="AB1420" i="6" s="1"/>
  <c r="AC1420" i="6" s="1"/>
  <c r="AG1420" i="6" s="1"/>
  <c r="AD1420" i="6"/>
  <c r="AE1420" i="6"/>
  <c r="AF1420" i="6"/>
  <c r="AH1420" i="6"/>
  <c r="AI1420" i="6"/>
  <c r="AJ1420" i="6"/>
  <c r="AK1420" i="6"/>
  <c r="X1421" i="6"/>
  <c r="Y1421" i="6"/>
  <c r="Z1421" i="6"/>
  <c r="AA1421" i="6" s="1"/>
  <c r="AB1421" i="6" s="1"/>
  <c r="AC1421" i="6" s="1"/>
  <c r="AD1421" i="6"/>
  <c r="AE1421" i="6" s="1"/>
  <c r="AF1421" i="6"/>
  <c r="AH1421" i="6"/>
  <c r="AI1421" i="6" s="1"/>
  <c r="AJ1421" i="6"/>
  <c r="X1422" i="6"/>
  <c r="Y1422" i="6"/>
  <c r="AD1422" i="6" s="1"/>
  <c r="AE1422" i="6" s="1"/>
  <c r="Z1422" i="6"/>
  <c r="AA1422" i="6"/>
  <c r="AB1422" i="6" s="1"/>
  <c r="AC1422" i="6" s="1"/>
  <c r="AG1422" i="6" s="1"/>
  <c r="AF1422" i="6"/>
  <c r="AH1422" i="6"/>
  <c r="AI1422" i="6"/>
  <c r="AJ1422" i="6"/>
  <c r="AK1422" i="6" s="1"/>
  <c r="X1423" i="6"/>
  <c r="AA1423" i="6" s="1"/>
  <c r="AB1423" i="6" s="1"/>
  <c r="AC1423" i="6" s="1"/>
  <c r="AG1423" i="6" s="1"/>
  <c r="Y1423" i="6"/>
  <c r="Z1423" i="6"/>
  <c r="AD1423" i="6"/>
  <c r="AE1423" i="6" s="1"/>
  <c r="AF1423" i="6"/>
  <c r="AH1423" i="6"/>
  <c r="AI1423" i="6"/>
  <c r="AJ1423" i="6"/>
  <c r="AK1423" i="6"/>
  <c r="X1424" i="6"/>
  <c r="AA1424" i="6" s="1"/>
  <c r="AB1424" i="6" s="1"/>
  <c r="AC1424" i="6" s="1"/>
  <c r="Y1424" i="6"/>
  <c r="Z1424" i="6"/>
  <c r="AD1424" i="6"/>
  <c r="AE1424" i="6" s="1"/>
  <c r="AF1424" i="6"/>
  <c r="AH1424" i="6"/>
  <c r="X1425" i="6"/>
  <c r="Y1425" i="6"/>
  <c r="AD1425" i="6" s="1"/>
  <c r="AE1425" i="6" s="1"/>
  <c r="Z1425" i="6"/>
  <c r="AF1425" i="6"/>
  <c r="AH1425" i="6"/>
  <c r="X1426" i="6"/>
  <c r="Y1426" i="6"/>
  <c r="AD1426" i="6" s="1"/>
  <c r="AE1426" i="6" s="1"/>
  <c r="Z1426" i="6"/>
  <c r="AA1426" i="6" s="1"/>
  <c r="AB1426" i="6" s="1"/>
  <c r="AC1426" i="6" s="1"/>
  <c r="AG1426" i="6" s="1"/>
  <c r="AF1426" i="6"/>
  <c r="AH1426" i="6"/>
  <c r="AI1426" i="6"/>
  <c r="AJ1426" i="6"/>
  <c r="X1427" i="6"/>
  <c r="AA1427" i="6" s="1"/>
  <c r="AB1427" i="6" s="1"/>
  <c r="AC1427" i="6" s="1"/>
  <c r="AG1427" i="6" s="1"/>
  <c r="Y1427" i="6"/>
  <c r="AD1427" i="6" s="1"/>
  <c r="AE1427" i="6" s="1"/>
  <c r="Z1427" i="6"/>
  <c r="AF1427" i="6"/>
  <c r="AH1427" i="6"/>
  <c r="AI1427" i="6" s="1"/>
  <c r="AJ1427" i="6"/>
  <c r="AK1427" i="6" s="1"/>
  <c r="X1428" i="6"/>
  <c r="Y1428" i="6"/>
  <c r="Z1428" i="6"/>
  <c r="AA1428" i="6"/>
  <c r="AB1428" i="6" s="1"/>
  <c r="AC1428" i="6" s="1"/>
  <c r="AD1428" i="6"/>
  <c r="AE1428" i="6"/>
  <c r="AF1428" i="6"/>
  <c r="AH1428" i="6"/>
  <c r="AI1428" i="6"/>
  <c r="AJ1428" i="6"/>
  <c r="AK1428" i="6"/>
  <c r="X1429" i="6"/>
  <c r="Y1429" i="6"/>
  <c r="AD1429" i="6" s="1"/>
  <c r="Z1429" i="6"/>
  <c r="AA1429" i="6" s="1"/>
  <c r="AB1429" i="6" s="1"/>
  <c r="AC1429" i="6" s="1"/>
  <c r="AE1429" i="6"/>
  <c r="AF1429" i="6"/>
  <c r="AH1429" i="6"/>
  <c r="AI1429" i="6" s="1"/>
  <c r="AJ1429" i="6"/>
  <c r="X1430" i="6"/>
  <c r="Y1430" i="6"/>
  <c r="Z1430" i="6"/>
  <c r="AA1430" i="6"/>
  <c r="AB1430" i="6" s="1"/>
  <c r="AC1430" i="6" s="1"/>
  <c r="AG1430" i="6" s="1"/>
  <c r="AD1430" i="6"/>
  <c r="AE1430" i="6"/>
  <c r="AF1430" i="6"/>
  <c r="AH1430" i="6"/>
  <c r="X1431" i="6"/>
  <c r="Y1431" i="6"/>
  <c r="AD1431" i="6" s="1"/>
  <c r="AE1431" i="6" s="1"/>
  <c r="Z1431" i="6"/>
  <c r="AA1431" i="6" s="1"/>
  <c r="AB1431" i="6" s="1"/>
  <c r="AC1431" i="6" s="1"/>
  <c r="AG1431" i="6" s="1"/>
  <c r="AF1431" i="6"/>
  <c r="AH1431" i="6"/>
  <c r="AI1431" i="6"/>
  <c r="AJ1431" i="6"/>
  <c r="AK1431" i="6" s="1"/>
  <c r="X1432" i="6"/>
  <c r="Y1432" i="6"/>
  <c r="Z1432" i="6"/>
  <c r="AD1432" i="6"/>
  <c r="AE1432" i="6"/>
  <c r="AF1432" i="6"/>
  <c r="AH1432" i="6"/>
  <c r="AJ1432" i="6" s="1"/>
  <c r="AK1432" i="6" s="1"/>
  <c r="X1433" i="6"/>
  <c r="Y1433" i="6"/>
  <c r="Z1433" i="6"/>
  <c r="AA1433" i="6" s="1"/>
  <c r="AB1433" i="6" s="1"/>
  <c r="AC1433" i="6"/>
  <c r="AG1433" i="6" s="1"/>
  <c r="AD1433" i="6"/>
  <c r="AE1433" i="6" s="1"/>
  <c r="AF1433" i="6"/>
  <c r="AH1433" i="6"/>
  <c r="AI1433" i="6" s="1"/>
  <c r="AJ1433" i="6"/>
  <c r="AK1433" i="6"/>
  <c r="X1434" i="6"/>
  <c r="AA1434" i="6" s="1"/>
  <c r="AB1434" i="6" s="1"/>
  <c r="AC1434" i="6" s="1"/>
  <c r="AG1434" i="6" s="1"/>
  <c r="Y1434" i="6"/>
  <c r="AD1434" i="6" s="1"/>
  <c r="Z1434" i="6"/>
  <c r="AE1434" i="6"/>
  <c r="AF1434" i="6"/>
  <c r="AH1434" i="6"/>
  <c r="AI1434" i="6" s="1"/>
  <c r="AJ1434" i="6"/>
  <c r="X1435" i="6"/>
  <c r="Y1435" i="6"/>
  <c r="AD1435" i="6" s="1"/>
  <c r="AE1435" i="6" s="1"/>
  <c r="Z1435" i="6"/>
  <c r="AA1435" i="6"/>
  <c r="AB1435" i="6" s="1"/>
  <c r="AC1435" i="6" s="1"/>
  <c r="AF1435" i="6"/>
  <c r="AH1435" i="6"/>
  <c r="X1436" i="6"/>
  <c r="AA1436" i="6" s="1"/>
  <c r="AB1436" i="6" s="1"/>
  <c r="AC1436" i="6" s="1"/>
  <c r="AG1436" i="6" s="1"/>
  <c r="Y1436" i="6"/>
  <c r="Z1436" i="6"/>
  <c r="AD1436" i="6"/>
  <c r="AE1436" i="6"/>
  <c r="AF1436" i="6"/>
  <c r="AH1436" i="6"/>
  <c r="AI1436" i="6"/>
  <c r="AJ1436" i="6"/>
  <c r="AK1436" i="6"/>
  <c r="X1437" i="6"/>
  <c r="Y1437" i="6"/>
  <c r="Z1437" i="6"/>
  <c r="AA1437" i="6" s="1"/>
  <c r="AB1437" i="6"/>
  <c r="AC1437" i="6" s="1"/>
  <c r="AG1437" i="6" s="1"/>
  <c r="AD1437" i="6"/>
  <c r="AE1437" i="6" s="1"/>
  <c r="AF1437" i="6"/>
  <c r="AH1437" i="6"/>
  <c r="AI1437" i="6" s="1"/>
  <c r="AJ1437" i="6"/>
  <c r="AK1437" i="6"/>
  <c r="X1438" i="6"/>
  <c r="Y1438" i="6"/>
  <c r="AD1438" i="6" s="1"/>
  <c r="AE1438" i="6" s="1"/>
  <c r="Z1438" i="6"/>
  <c r="AA1438" i="6" s="1"/>
  <c r="AB1438" i="6" s="1"/>
  <c r="AC1438" i="6" s="1"/>
  <c r="AF1438" i="6"/>
  <c r="AH1438" i="6"/>
  <c r="AI1438" i="6" s="1"/>
  <c r="AJ1438" i="6"/>
  <c r="AK1438" i="6" s="1"/>
  <c r="X1439" i="6"/>
  <c r="AA1439" i="6" s="1"/>
  <c r="AB1439" i="6" s="1"/>
  <c r="AC1439" i="6" s="1"/>
  <c r="Y1439" i="6"/>
  <c r="AD1439" i="6" s="1"/>
  <c r="AE1439" i="6" s="1"/>
  <c r="Z1439" i="6"/>
  <c r="AF1439" i="6"/>
  <c r="AH1439" i="6"/>
  <c r="AJ1439" i="6" s="1"/>
  <c r="AK1439" i="6" s="1"/>
  <c r="X1440" i="6"/>
  <c r="Y1440" i="6"/>
  <c r="Z1440" i="6"/>
  <c r="AA1440" i="6"/>
  <c r="AB1440" i="6" s="1"/>
  <c r="AC1440" i="6" s="1"/>
  <c r="AD1440" i="6"/>
  <c r="AE1440" i="6" s="1"/>
  <c r="AF1440" i="6"/>
  <c r="AH1440" i="6"/>
  <c r="AI1440" i="6"/>
  <c r="AJ1440" i="6"/>
  <c r="X1441" i="6"/>
  <c r="AA1441" i="6" s="1"/>
  <c r="AB1441" i="6" s="1"/>
  <c r="AC1441" i="6" s="1"/>
  <c r="Y1441" i="6"/>
  <c r="Z1441" i="6"/>
  <c r="AD1441" i="6"/>
  <c r="AE1441" i="6" s="1"/>
  <c r="AF1441" i="6"/>
  <c r="AH1441" i="6"/>
  <c r="AI1441" i="6"/>
  <c r="AJ1441" i="6"/>
  <c r="AK1441" i="6"/>
  <c r="X1442" i="6"/>
  <c r="AA1442" i="6" s="1"/>
  <c r="AB1442" i="6" s="1"/>
  <c r="AC1442" i="6" s="1"/>
  <c r="AG1442" i="6" s="1"/>
  <c r="Y1442" i="6"/>
  <c r="AD1442" i="6" s="1"/>
  <c r="AE1442" i="6" s="1"/>
  <c r="Z1442" i="6"/>
  <c r="AF1442" i="6"/>
  <c r="AH1442" i="6"/>
  <c r="X1443" i="6"/>
  <c r="Y1443" i="6"/>
  <c r="AD1443" i="6" s="1"/>
  <c r="Z1443" i="6"/>
  <c r="AA1443" i="6"/>
  <c r="AB1443" i="6" s="1"/>
  <c r="AC1443" i="6" s="1"/>
  <c r="AG1443" i="6" s="1"/>
  <c r="AK1443" i="6" s="1"/>
  <c r="AE1443" i="6"/>
  <c r="AF1443" i="6"/>
  <c r="AH1443" i="6"/>
  <c r="AI1443" i="6"/>
  <c r="AJ1443" i="6"/>
  <c r="X1444" i="6"/>
  <c r="Y1444" i="6"/>
  <c r="AD1444" i="6" s="1"/>
  <c r="Z1444" i="6"/>
  <c r="AA1444" i="6"/>
  <c r="AB1444" i="6" s="1"/>
  <c r="AC1444" i="6" s="1"/>
  <c r="AE1444" i="6"/>
  <c r="AF1444" i="6"/>
  <c r="AH1444" i="6"/>
  <c r="X1445" i="6"/>
  <c r="Y1445" i="6"/>
  <c r="AD1445" i="6" s="1"/>
  <c r="AE1445" i="6" s="1"/>
  <c r="Z1445" i="6"/>
  <c r="AA1445" i="6"/>
  <c r="AB1445" i="6" s="1"/>
  <c r="AC1445" i="6" s="1"/>
  <c r="AF1445" i="6"/>
  <c r="AH1445" i="6"/>
  <c r="AI1445" i="6"/>
  <c r="AJ1445" i="6"/>
  <c r="X1446" i="6"/>
  <c r="Y1446" i="6"/>
  <c r="Z1446" i="6"/>
  <c r="AA1446" i="6" s="1"/>
  <c r="AB1446" i="6" s="1"/>
  <c r="AC1446" i="6" s="1"/>
  <c r="AG1446" i="6" s="1"/>
  <c r="AK1446" i="6" s="1"/>
  <c r="AD1446" i="6"/>
  <c r="AE1446" i="6"/>
  <c r="AF1446" i="6"/>
  <c r="AH1446" i="6"/>
  <c r="AJ1446" i="6" s="1"/>
  <c r="AI1446" i="6"/>
  <c r="X1447" i="6"/>
  <c r="Y1447" i="6"/>
  <c r="AD1447" i="6" s="1"/>
  <c r="Z1447" i="6"/>
  <c r="AA1447" i="6"/>
  <c r="AB1447" i="6" s="1"/>
  <c r="AC1447" i="6" s="1"/>
  <c r="AE1447" i="6"/>
  <c r="AF1447" i="6"/>
  <c r="AH1447" i="6"/>
  <c r="X1448" i="6"/>
  <c r="Y1448" i="6"/>
  <c r="AD1448" i="6" s="1"/>
  <c r="AE1448" i="6" s="1"/>
  <c r="Z1448" i="6"/>
  <c r="AA1448" i="6" s="1"/>
  <c r="AB1448" i="6" s="1"/>
  <c r="AC1448" i="6" s="1"/>
  <c r="AG1448" i="6" s="1"/>
  <c r="AK1448" i="6" s="1"/>
  <c r="AF1448" i="6"/>
  <c r="AH1448" i="6"/>
  <c r="AJ1448" i="6" s="1"/>
  <c r="AI1448" i="6"/>
  <c r="X1449" i="6"/>
  <c r="AA1449" i="6" s="1"/>
  <c r="AB1449" i="6" s="1"/>
  <c r="AC1449" i="6" s="1"/>
  <c r="Y1449" i="6"/>
  <c r="Z1449" i="6"/>
  <c r="AD1449" i="6"/>
  <c r="AE1449" i="6"/>
  <c r="AF1449" i="6"/>
  <c r="AH1449" i="6"/>
  <c r="AI1449" i="6"/>
  <c r="AJ1449" i="6"/>
  <c r="AK1449" i="6"/>
  <c r="X1450" i="6"/>
  <c r="Y1450" i="6"/>
  <c r="Z1450" i="6"/>
  <c r="AD1450" i="6"/>
  <c r="AE1450" i="6" s="1"/>
  <c r="AF1450" i="6"/>
  <c r="AH1450" i="6"/>
  <c r="AJ1450" i="6" s="1"/>
  <c r="AK1450" i="6" s="1"/>
  <c r="AI1450" i="6"/>
  <c r="X1451" i="6"/>
  <c r="Y1451" i="6"/>
  <c r="AD1451" i="6" s="1"/>
  <c r="AE1451" i="6" s="1"/>
  <c r="Z1451" i="6"/>
  <c r="AA1451" i="6" s="1"/>
  <c r="AB1451" i="6" s="1"/>
  <c r="AC1451" i="6" s="1"/>
  <c r="AF1451" i="6"/>
  <c r="AH1451" i="6"/>
  <c r="AI1451" i="6"/>
  <c r="AJ1451" i="6"/>
  <c r="AK1451" i="6" s="1"/>
  <c r="X1452" i="6"/>
  <c r="Y1452" i="6"/>
  <c r="Z1452" i="6"/>
  <c r="AA1452" i="6"/>
  <c r="AB1452" i="6" s="1"/>
  <c r="AC1452" i="6" s="1"/>
  <c r="AD1452" i="6"/>
  <c r="AE1452" i="6" s="1"/>
  <c r="AF1452" i="6"/>
  <c r="AH1452" i="6"/>
  <c r="AI1452" i="6"/>
  <c r="AJ1452" i="6"/>
  <c r="AK1452" i="6"/>
  <c r="X1453" i="6"/>
  <c r="AA1453" i="6" s="1"/>
  <c r="AB1453" i="6" s="1"/>
  <c r="AC1453" i="6" s="1"/>
  <c r="AG1453" i="6" s="1"/>
  <c r="Y1453" i="6"/>
  <c r="Z1453" i="6"/>
  <c r="AD1453" i="6"/>
  <c r="AE1453" i="6"/>
  <c r="AF1453" i="6"/>
  <c r="AH1453" i="6"/>
  <c r="AI1453" i="6"/>
  <c r="AJ1453" i="6"/>
  <c r="AK1453" i="6"/>
  <c r="X1454" i="6"/>
  <c r="Y1454" i="6"/>
  <c r="AD1454" i="6" s="1"/>
  <c r="AE1454" i="6" s="1"/>
  <c r="Z1454" i="6"/>
  <c r="AA1454" i="6"/>
  <c r="AB1454" i="6" s="1"/>
  <c r="AC1454" i="6" s="1"/>
  <c r="AF1454" i="6"/>
  <c r="AH1454" i="6"/>
  <c r="AJ1454" i="6" s="1"/>
  <c r="AK1454" i="6" s="1"/>
  <c r="AI1454" i="6"/>
  <c r="X1455" i="6"/>
  <c r="AA1455" i="6" s="1"/>
  <c r="AB1455" i="6" s="1"/>
  <c r="AC1455" i="6" s="1"/>
  <c r="Y1455" i="6"/>
  <c r="AD1455" i="6" s="1"/>
  <c r="AE1455" i="6" s="1"/>
  <c r="Z1455" i="6"/>
  <c r="AF1455" i="6"/>
  <c r="AH1455" i="6"/>
  <c r="X1456" i="6"/>
  <c r="Y1456" i="6"/>
  <c r="AD1456" i="6" s="1"/>
  <c r="Z1456" i="6"/>
  <c r="AA1456" i="6"/>
  <c r="AB1456" i="6" s="1"/>
  <c r="AC1456" i="6" s="1"/>
  <c r="AE1456" i="6"/>
  <c r="AF1456" i="6"/>
  <c r="AH1456" i="6"/>
  <c r="AI1456" i="6" s="1"/>
  <c r="X1457" i="6"/>
  <c r="Y1457" i="6"/>
  <c r="AD1457" i="6" s="1"/>
  <c r="AE1457" i="6" s="1"/>
  <c r="Z1457" i="6"/>
  <c r="AA1457" i="6"/>
  <c r="AB1457" i="6" s="1"/>
  <c r="AC1457" i="6" s="1"/>
  <c r="AG1457" i="6" s="1"/>
  <c r="AF1457" i="6"/>
  <c r="AH1457" i="6"/>
  <c r="AI1457" i="6"/>
  <c r="AJ1457" i="6"/>
  <c r="AK1457" i="6"/>
  <c r="X1458" i="6"/>
  <c r="Y1458" i="6"/>
  <c r="Z1458" i="6"/>
  <c r="AA1458" i="6"/>
  <c r="AB1458" i="6" s="1"/>
  <c r="AC1458" i="6" s="1"/>
  <c r="AG1458" i="6" s="1"/>
  <c r="AK1458" i="6" s="1"/>
  <c r="AD1458" i="6"/>
  <c r="AE1458" i="6"/>
  <c r="AF1458" i="6"/>
  <c r="AH1458" i="6"/>
  <c r="AJ1458" i="6" s="1"/>
  <c r="AI1458" i="6"/>
  <c r="X1459" i="6"/>
  <c r="Y1459" i="6"/>
  <c r="AD1459" i="6" s="1"/>
  <c r="AE1459" i="6" s="1"/>
  <c r="Z1459" i="6"/>
  <c r="AA1459" i="6"/>
  <c r="AB1459" i="6" s="1"/>
  <c r="AC1459" i="6" s="1"/>
  <c r="AF1459" i="6"/>
  <c r="AH1459" i="6"/>
  <c r="AJ1459" i="6" s="1"/>
  <c r="X1460" i="6"/>
  <c r="Y1460" i="6"/>
  <c r="Z1460" i="6"/>
  <c r="AA1460" i="6"/>
  <c r="AB1460" i="6" s="1"/>
  <c r="AC1460" i="6" s="1"/>
  <c r="AG1460" i="6" s="1"/>
  <c r="AD1460" i="6"/>
  <c r="AE1460" i="6"/>
  <c r="AF1460" i="6"/>
  <c r="AH1460" i="6"/>
  <c r="AI1460" i="6" s="1"/>
  <c r="X1461" i="6"/>
  <c r="AA1461" i="6" s="1"/>
  <c r="AB1461" i="6" s="1"/>
  <c r="AC1461" i="6" s="1"/>
  <c r="Y1461" i="6"/>
  <c r="AD1461" i="6" s="1"/>
  <c r="AE1461" i="6" s="1"/>
  <c r="Z1461" i="6"/>
  <c r="AF1461" i="6"/>
  <c r="AH1461" i="6"/>
  <c r="AI1461" i="6"/>
  <c r="AJ1461" i="6"/>
  <c r="AK1461" i="6" s="1"/>
  <c r="X1462" i="6"/>
  <c r="Y1462" i="6"/>
  <c r="AD1462" i="6" s="1"/>
  <c r="Z1462" i="6"/>
  <c r="AA1462" i="6" s="1"/>
  <c r="AB1462" i="6" s="1"/>
  <c r="AC1462" i="6" s="1"/>
  <c r="AE1462" i="6"/>
  <c r="AF1462" i="6"/>
  <c r="AH1462" i="6"/>
  <c r="AJ1462" i="6" s="1"/>
  <c r="AK1462" i="6" s="1"/>
  <c r="X1463" i="6"/>
  <c r="Y1463" i="6"/>
  <c r="AD1463" i="6" s="1"/>
  <c r="Z1463" i="6"/>
  <c r="AA1463" i="6"/>
  <c r="AB1463" i="6" s="1"/>
  <c r="AC1463" i="6" s="1"/>
  <c r="AG1463" i="6" s="1"/>
  <c r="AK1463" i="6" s="1"/>
  <c r="AE1463" i="6"/>
  <c r="AF1463" i="6"/>
  <c r="AH1463" i="6"/>
  <c r="AI1463" i="6"/>
  <c r="AJ1463" i="6"/>
  <c r="X1464" i="6"/>
  <c r="Y1464" i="6"/>
  <c r="Z1464" i="6"/>
  <c r="AA1464" i="6" s="1"/>
  <c r="AB1464" i="6" s="1"/>
  <c r="AC1464" i="6" s="1"/>
  <c r="AD1464" i="6"/>
  <c r="AE1464" i="6" s="1"/>
  <c r="AF1464" i="6"/>
  <c r="AH1464" i="6"/>
  <c r="X1465" i="6"/>
  <c r="Y1465" i="6"/>
  <c r="AD1465" i="6" s="1"/>
  <c r="Z1465" i="6"/>
  <c r="AA1465" i="6"/>
  <c r="AB1465" i="6" s="1"/>
  <c r="AC1465" i="6" s="1"/>
  <c r="AE1465" i="6"/>
  <c r="AF1465" i="6"/>
  <c r="AH1465" i="6"/>
  <c r="AI1465" i="6"/>
  <c r="AJ1465" i="6"/>
  <c r="X1466" i="6"/>
  <c r="Y1466" i="6"/>
  <c r="AD1466" i="6" s="1"/>
  <c r="AE1466" i="6" s="1"/>
  <c r="Z1466" i="6"/>
  <c r="AA1466" i="6" s="1"/>
  <c r="AB1466" i="6" s="1"/>
  <c r="AC1466" i="6" s="1"/>
  <c r="AF1466" i="6"/>
  <c r="AH1466" i="6"/>
  <c r="X1467" i="6"/>
  <c r="Y1467" i="6"/>
  <c r="AD1467" i="6" s="1"/>
  <c r="Z1467" i="6"/>
  <c r="AE1467" i="6"/>
  <c r="AF1467" i="6"/>
  <c r="AH1467" i="6"/>
  <c r="AJ1467" i="6" s="1"/>
  <c r="AK1467" i="6" s="1"/>
  <c r="X1468" i="6"/>
  <c r="Y1468" i="6"/>
  <c r="AD1468" i="6" s="1"/>
  <c r="AE1468" i="6" s="1"/>
  <c r="Z1468" i="6"/>
  <c r="AA1468" i="6"/>
  <c r="AB1468" i="6" s="1"/>
  <c r="AC1468" i="6" s="1"/>
  <c r="AG1468" i="6" s="1"/>
  <c r="AF1468" i="6"/>
  <c r="AH1468" i="6"/>
  <c r="AI1468" i="6" s="1"/>
  <c r="X1469" i="6"/>
  <c r="Y1469" i="6"/>
  <c r="Z1469" i="6"/>
  <c r="AA1469" i="6"/>
  <c r="AB1469" i="6" s="1"/>
  <c r="AC1469" i="6" s="1"/>
  <c r="AG1469" i="6" s="1"/>
  <c r="AD1469" i="6"/>
  <c r="AE1469" i="6"/>
  <c r="AF1469" i="6"/>
  <c r="AH1469" i="6"/>
  <c r="AI1469" i="6"/>
  <c r="AJ1469" i="6"/>
  <c r="AK1469" i="6" s="1"/>
  <c r="X1470" i="6"/>
  <c r="AA1470" i="6" s="1"/>
  <c r="AB1470" i="6" s="1"/>
  <c r="AC1470" i="6" s="1"/>
  <c r="AG1470" i="6" s="1"/>
  <c r="Y1470" i="6"/>
  <c r="Z1470" i="6"/>
  <c r="AD1470" i="6"/>
  <c r="AE1470" i="6"/>
  <c r="AF1470" i="6"/>
  <c r="AH1470" i="6"/>
  <c r="X1471" i="6"/>
  <c r="Y1471" i="6"/>
  <c r="AD1471" i="6" s="1"/>
  <c r="AE1471" i="6" s="1"/>
  <c r="Z1471" i="6"/>
  <c r="AA1471" i="6" s="1"/>
  <c r="AB1471" i="6" s="1"/>
  <c r="AC1471" i="6" s="1"/>
  <c r="AG1471" i="6" s="1"/>
  <c r="AF1471" i="6"/>
  <c r="AH1471" i="6"/>
  <c r="AI1471" i="6"/>
  <c r="AJ1471" i="6"/>
  <c r="AK1471" i="6" s="1"/>
  <c r="X1472" i="6"/>
  <c r="Y1472" i="6"/>
  <c r="Z1472" i="6"/>
  <c r="AA1472" i="6"/>
  <c r="AB1472" i="6" s="1"/>
  <c r="AC1472" i="6" s="1"/>
  <c r="AD1472" i="6"/>
  <c r="AE1472" i="6" s="1"/>
  <c r="AF1472" i="6"/>
  <c r="AH1472" i="6"/>
  <c r="AI1472" i="6"/>
  <c r="AJ1472" i="6"/>
  <c r="AK1472" i="6"/>
  <c r="X1473" i="6"/>
  <c r="AA1473" i="6" s="1"/>
  <c r="AB1473" i="6" s="1"/>
  <c r="AC1473" i="6" s="1"/>
  <c r="Y1473" i="6"/>
  <c r="Z1473" i="6"/>
  <c r="AD1473" i="6"/>
  <c r="AE1473" i="6" s="1"/>
  <c r="AF1473" i="6"/>
  <c r="AH1473" i="6"/>
  <c r="AI1473" i="6"/>
  <c r="AJ1473" i="6"/>
  <c r="X1474" i="6"/>
  <c r="AA1474" i="6" s="1"/>
  <c r="AB1474" i="6" s="1"/>
  <c r="AC1474" i="6" s="1"/>
  <c r="AG1474" i="6" s="1"/>
  <c r="Y1474" i="6"/>
  <c r="AD1474" i="6" s="1"/>
  <c r="AE1474" i="6" s="1"/>
  <c r="Z1474" i="6"/>
  <c r="AF1474" i="6"/>
  <c r="AH1474" i="6"/>
  <c r="AJ1474" i="6" s="1"/>
  <c r="X1475" i="6"/>
  <c r="Y1475" i="6"/>
  <c r="AD1475" i="6" s="1"/>
  <c r="Z1475" i="6"/>
  <c r="AA1475" i="6"/>
  <c r="AB1475" i="6" s="1"/>
  <c r="AC1475" i="6" s="1"/>
  <c r="AE1475" i="6"/>
  <c r="AF1475" i="6"/>
  <c r="AH1475" i="6"/>
  <c r="AI1475" i="6"/>
  <c r="AJ1475" i="6"/>
  <c r="AK1475" i="6" s="1"/>
  <c r="X1476" i="6"/>
  <c r="Y1476" i="6"/>
  <c r="AD1476" i="6" s="1"/>
  <c r="AE1476" i="6" s="1"/>
  <c r="Z1476" i="6"/>
  <c r="AA1476" i="6" s="1"/>
  <c r="AB1476" i="6" s="1"/>
  <c r="AC1476" i="6" s="1"/>
  <c r="AF1476" i="6"/>
  <c r="AH1476" i="6"/>
  <c r="AJ1476" i="6" s="1"/>
  <c r="AI1476" i="6"/>
  <c r="X1477" i="6"/>
  <c r="Y1477" i="6"/>
  <c r="AD1477" i="6" s="1"/>
  <c r="AE1477" i="6" s="1"/>
  <c r="Z1477" i="6"/>
  <c r="AA1477" i="6"/>
  <c r="AB1477" i="6" s="1"/>
  <c r="AC1477" i="6" s="1"/>
  <c r="AG1477" i="6" s="1"/>
  <c r="AK1477" i="6" s="1"/>
  <c r="AF1477" i="6"/>
  <c r="AH1477" i="6"/>
  <c r="AI1477" i="6"/>
  <c r="AJ1477" i="6"/>
  <c r="X1478" i="6"/>
  <c r="Y1478" i="6"/>
  <c r="Z1478" i="6"/>
  <c r="AA1478" i="6" s="1"/>
  <c r="AB1478" i="6" s="1"/>
  <c r="AC1478" i="6" s="1"/>
  <c r="AD1478" i="6"/>
  <c r="AE1478" i="6"/>
  <c r="AF1478" i="6"/>
  <c r="AH1478" i="6"/>
  <c r="AJ1478" i="6" s="1"/>
  <c r="AI1478" i="6"/>
  <c r="AK1478" i="6"/>
  <c r="X1479" i="6"/>
  <c r="AA1479" i="6" s="1"/>
  <c r="AB1479" i="6" s="1"/>
  <c r="AC1479" i="6" s="1"/>
  <c r="Y1479" i="6"/>
  <c r="AD1479" i="6" s="1"/>
  <c r="Z1479" i="6"/>
  <c r="AE1479" i="6"/>
  <c r="AF1479" i="6"/>
  <c r="AH1479" i="6"/>
  <c r="AJ1479" i="6" s="1"/>
  <c r="X1480" i="6"/>
  <c r="Y1480" i="6"/>
  <c r="Z1480" i="6"/>
  <c r="AA1480" i="6"/>
  <c r="AB1480" i="6" s="1"/>
  <c r="AC1480" i="6" s="1"/>
  <c r="AD1480" i="6"/>
  <c r="AE1480" i="6" s="1"/>
  <c r="AF1480" i="6"/>
  <c r="AH1480" i="6"/>
  <c r="AI1480" i="6"/>
  <c r="AJ1480" i="6"/>
  <c r="X1481" i="6"/>
  <c r="AA1481" i="6" s="1"/>
  <c r="AB1481" i="6" s="1"/>
  <c r="AC1481" i="6" s="1"/>
  <c r="Y1481" i="6"/>
  <c r="Z1481" i="6"/>
  <c r="AD1481" i="6"/>
  <c r="AE1481" i="6" s="1"/>
  <c r="AF1481" i="6"/>
  <c r="AH1481" i="6"/>
  <c r="AI1481" i="6"/>
  <c r="AJ1481" i="6"/>
  <c r="X1482" i="6"/>
  <c r="Y1482" i="6"/>
  <c r="AD1482" i="6" s="1"/>
  <c r="AE1482" i="6" s="1"/>
  <c r="Z1482" i="6"/>
  <c r="AF1482" i="6"/>
  <c r="AH1482" i="6"/>
  <c r="AJ1482" i="6" s="1"/>
  <c r="AI1482" i="6"/>
  <c r="X1483" i="6"/>
  <c r="Y1483" i="6"/>
  <c r="AD1483" i="6" s="1"/>
  <c r="AE1483" i="6" s="1"/>
  <c r="Z1483" i="6"/>
  <c r="AA1483" i="6"/>
  <c r="AB1483" i="6" s="1"/>
  <c r="AC1483" i="6" s="1"/>
  <c r="AF1483" i="6"/>
  <c r="AH1483" i="6"/>
  <c r="AI1483" i="6" s="1"/>
  <c r="X1484" i="6"/>
  <c r="Y1484" i="6"/>
  <c r="Z1484" i="6"/>
  <c r="AA1484" i="6"/>
  <c r="AB1484" i="6" s="1"/>
  <c r="AC1484" i="6" s="1"/>
  <c r="AD1484" i="6"/>
  <c r="AE1484" i="6" s="1"/>
  <c r="AF1484" i="6"/>
  <c r="AH1484" i="6"/>
  <c r="AI1484" i="6"/>
  <c r="AJ1484" i="6"/>
  <c r="AK1484" i="6" s="1"/>
  <c r="X1485" i="6"/>
  <c r="AA1485" i="6" s="1"/>
  <c r="AB1485" i="6" s="1"/>
  <c r="AC1485" i="6" s="1"/>
  <c r="Y1485" i="6"/>
  <c r="AD1485" i="6" s="1"/>
  <c r="Z1485" i="6"/>
  <c r="AE1485" i="6"/>
  <c r="AF1485" i="6"/>
  <c r="AH1485" i="6"/>
  <c r="AI1485" i="6"/>
  <c r="AJ1485" i="6"/>
  <c r="X1486" i="6"/>
  <c r="Y1486" i="6"/>
  <c r="Z1486" i="6"/>
  <c r="AA1486" i="6" s="1"/>
  <c r="AB1486" i="6" s="1"/>
  <c r="AC1486" i="6" s="1"/>
  <c r="AG1486" i="6" s="1"/>
  <c r="AD1486" i="6"/>
  <c r="AE1486" i="6" s="1"/>
  <c r="AF1486" i="6"/>
  <c r="AH1486" i="6"/>
  <c r="AJ1486" i="6" s="1"/>
  <c r="AI1486" i="6"/>
  <c r="AK1486" i="6"/>
  <c r="X1487" i="6"/>
  <c r="AA1487" i="6" s="1"/>
  <c r="AB1487" i="6" s="1"/>
  <c r="AC1487" i="6" s="1"/>
  <c r="AG1487" i="6" s="1"/>
  <c r="Y1487" i="6"/>
  <c r="AD1487" i="6" s="1"/>
  <c r="AE1487" i="6" s="1"/>
  <c r="Z1487" i="6"/>
  <c r="AF1487" i="6"/>
  <c r="AH1487" i="6"/>
  <c r="X1488" i="6"/>
  <c r="Y1488" i="6"/>
  <c r="AD1488" i="6" s="1"/>
  <c r="Z1488" i="6"/>
  <c r="AA1488" i="6" s="1"/>
  <c r="AB1488" i="6" s="1"/>
  <c r="AC1488" i="6" s="1"/>
  <c r="AG1488" i="6" s="1"/>
  <c r="AE1488" i="6"/>
  <c r="AF1488" i="6"/>
  <c r="AH1488" i="6"/>
  <c r="AJ1488" i="6" s="1"/>
  <c r="AK1488" i="6" s="1"/>
  <c r="AI1488" i="6"/>
  <c r="X1489" i="6"/>
  <c r="Y1489" i="6"/>
  <c r="Z1489" i="6"/>
  <c r="AA1489" i="6"/>
  <c r="AB1489" i="6" s="1"/>
  <c r="AC1489" i="6" s="1"/>
  <c r="AG1489" i="6" s="1"/>
  <c r="AD1489" i="6"/>
  <c r="AE1489" i="6" s="1"/>
  <c r="AF1489" i="6"/>
  <c r="AH1489" i="6"/>
  <c r="AI1489" i="6"/>
  <c r="AJ1489" i="6"/>
  <c r="AK1489" i="6" s="1"/>
  <c r="X1490" i="6"/>
  <c r="AA1490" i="6" s="1"/>
  <c r="AB1490" i="6" s="1"/>
  <c r="AC1490" i="6" s="1"/>
  <c r="Y1490" i="6"/>
  <c r="Z1490" i="6"/>
  <c r="AD1490" i="6"/>
  <c r="AE1490" i="6"/>
  <c r="AF1490" i="6"/>
  <c r="AH1490" i="6"/>
  <c r="AJ1490" i="6" s="1"/>
  <c r="AI1490" i="6"/>
  <c r="X1491" i="6"/>
  <c r="Y1491" i="6"/>
  <c r="AD1491" i="6" s="1"/>
  <c r="AE1491" i="6" s="1"/>
  <c r="Z1491" i="6"/>
  <c r="AA1491" i="6" s="1"/>
  <c r="AB1491" i="6"/>
  <c r="AC1491" i="6" s="1"/>
  <c r="AF1491" i="6"/>
  <c r="AH1491" i="6"/>
  <c r="AI1491" i="6"/>
  <c r="AJ1491" i="6"/>
  <c r="AK1491" i="6"/>
  <c r="X1492" i="6"/>
  <c r="Y1492" i="6"/>
  <c r="Z1492" i="6"/>
  <c r="AA1492" i="6" s="1"/>
  <c r="AB1492" i="6" s="1"/>
  <c r="AC1492" i="6" s="1"/>
  <c r="AD1492" i="6"/>
  <c r="AE1492" i="6" s="1"/>
  <c r="AF1492" i="6"/>
  <c r="AH1492" i="6"/>
  <c r="AJ1492" i="6" s="1"/>
  <c r="AI1492" i="6"/>
  <c r="X1493" i="6"/>
  <c r="AA1493" i="6" s="1"/>
  <c r="AB1493" i="6" s="1"/>
  <c r="Y1493" i="6"/>
  <c r="Z1493" i="6"/>
  <c r="AC1493" i="6"/>
  <c r="AG1493" i="6" s="1"/>
  <c r="AD1493" i="6"/>
  <c r="AE1493" i="6" s="1"/>
  <c r="AF1493" i="6"/>
  <c r="AH1493" i="6"/>
  <c r="AI1493" i="6"/>
  <c r="AJ1493" i="6"/>
  <c r="AK1493" i="6"/>
  <c r="X1494" i="6"/>
  <c r="AA1494" i="6" s="1"/>
  <c r="AB1494" i="6" s="1"/>
  <c r="AC1494" i="6" s="1"/>
  <c r="Y1494" i="6"/>
  <c r="Z1494" i="6"/>
  <c r="AD1494" i="6"/>
  <c r="AE1494" i="6" s="1"/>
  <c r="AF1494" i="6"/>
  <c r="AH1494" i="6"/>
  <c r="X1495" i="6"/>
  <c r="Y1495" i="6"/>
  <c r="AD1495" i="6" s="1"/>
  <c r="AE1495" i="6" s="1"/>
  <c r="Z1495" i="6"/>
  <c r="AA1495" i="6" s="1"/>
  <c r="AB1495" i="6"/>
  <c r="AC1495" i="6" s="1"/>
  <c r="AF1495" i="6"/>
  <c r="AH1495" i="6"/>
  <c r="AI1495" i="6"/>
  <c r="AJ1495" i="6"/>
  <c r="AK1495" i="6" s="1"/>
  <c r="X1496" i="6"/>
  <c r="Y1496" i="6"/>
  <c r="AD1496" i="6" s="1"/>
  <c r="AE1496" i="6" s="1"/>
  <c r="Z1496" i="6"/>
  <c r="AA1496" i="6" s="1"/>
  <c r="AB1496" i="6" s="1"/>
  <c r="AC1496" i="6" s="1"/>
  <c r="AF1496" i="6"/>
  <c r="AH1496" i="6"/>
  <c r="AI1496" i="6" s="1"/>
  <c r="AJ1496" i="6"/>
  <c r="AK1496" i="6" s="1"/>
  <c r="X1497" i="6"/>
  <c r="AA1497" i="6" s="1"/>
  <c r="AB1497" i="6" s="1"/>
  <c r="AC1497" i="6" s="1"/>
  <c r="Y1497" i="6"/>
  <c r="AD1497" i="6" s="1"/>
  <c r="AE1497" i="6" s="1"/>
  <c r="Z1497" i="6"/>
  <c r="AF1497" i="6"/>
  <c r="AH1497" i="6"/>
  <c r="AI1497" i="6"/>
  <c r="AJ1497" i="6"/>
  <c r="AK1497" i="6"/>
  <c r="X1498" i="6"/>
  <c r="AA1498" i="6" s="1"/>
  <c r="AB1498" i="6" s="1"/>
  <c r="AC1498" i="6" s="1"/>
  <c r="Y1498" i="6"/>
  <c r="Z1498" i="6"/>
  <c r="AD1498" i="6"/>
  <c r="AE1498" i="6" s="1"/>
  <c r="AF1498" i="6"/>
  <c r="AH1498" i="6"/>
  <c r="X1499" i="6"/>
  <c r="Y1499" i="6"/>
  <c r="AD1499" i="6" s="1"/>
  <c r="Z1499" i="6"/>
  <c r="AE1499" i="6"/>
  <c r="AF1499" i="6"/>
  <c r="AH1499" i="6"/>
  <c r="AJ1499" i="6" s="1"/>
  <c r="AK1499" i="6" s="1"/>
  <c r="AI1499" i="6"/>
  <c r="X1500" i="6"/>
  <c r="Y1500" i="6"/>
  <c r="AD1500" i="6" s="1"/>
  <c r="Z1500" i="6"/>
  <c r="AA1500" i="6" s="1"/>
  <c r="AB1500" i="6" s="1"/>
  <c r="AC1500" i="6"/>
  <c r="AG1500" i="6" s="1"/>
  <c r="AE1500" i="6"/>
  <c r="AF1500" i="6"/>
  <c r="AH1500" i="6"/>
  <c r="AJ1500" i="6" s="1"/>
  <c r="AK1500" i="6" s="1"/>
  <c r="X1501" i="6"/>
  <c r="Y1501" i="6"/>
  <c r="AD1501" i="6" s="1"/>
  <c r="AE1501" i="6" s="1"/>
  <c r="Z1501" i="6"/>
  <c r="AA1501" i="6"/>
  <c r="AB1501" i="6"/>
  <c r="AC1501" i="6" s="1"/>
  <c r="AG1501" i="6" s="1"/>
  <c r="AF1501" i="6"/>
  <c r="AH1501" i="6"/>
  <c r="AI1501" i="6"/>
  <c r="AJ1501" i="6"/>
  <c r="AK1501" i="6"/>
  <c r="X1502" i="6"/>
  <c r="Y1502" i="6"/>
  <c r="Z1502" i="6"/>
  <c r="AA1502" i="6"/>
  <c r="AB1502" i="6" s="1"/>
  <c r="AC1502" i="6" s="1"/>
  <c r="AD1502" i="6"/>
  <c r="AE1502" i="6"/>
  <c r="AF1502" i="6"/>
  <c r="AH1502" i="6"/>
  <c r="X1503" i="6"/>
  <c r="Y1503" i="6"/>
  <c r="AD1503" i="6" s="1"/>
  <c r="AE1503" i="6" s="1"/>
  <c r="Z1503" i="6"/>
  <c r="AA1503" i="6" s="1"/>
  <c r="AB1503" i="6" s="1"/>
  <c r="AC1503" i="6" s="1"/>
  <c r="AG1503" i="6" s="1"/>
  <c r="AF1503" i="6"/>
  <c r="AH1503" i="6"/>
  <c r="AI1503" i="6" s="1"/>
  <c r="X1504" i="6"/>
  <c r="Y1504" i="6"/>
  <c r="Z1504" i="6"/>
  <c r="AA1504" i="6"/>
  <c r="AB1504" i="6" s="1"/>
  <c r="AC1504" i="6" s="1"/>
  <c r="AG1504" i="6" s="1"/>
  <c r="AK1504" i="6" s="1"/>
  <c r="AD1504" i="6"/>
  <c r="AE1504" i="6" s="1"/>
  <c r="AF1504" i="6"/>
  <c r="AH1504" i="6"/>
  <c r="AI1504" i="6"/>
  <c r="AJ1504" i="6"/>
  <c r="X1505" i="6"/>
  <c r="AA1505" i="6" s="1"/>
  <c r="AB1505" i="6" s="1"/>
  <c r="AC1505" i="6" s="1"/>
  <c r="Y1505" i="6"/>
  <c r="AD1505" i="6" s="1"/>
  <c r="AE1505" i="6" s="1"/>
  <c r="Z1505" i="6"/>
  <c r="AF1505" i="6"/>
  <c r="AH1505" i="6"/>
  <c r="AI1505" i="6"/>
  <c r="AJ1505" i="6"/>
  <c r="AK1505" i="6" s="1"/>
  <c r="X1506" i="6"/>
  <c r="Y1506" i="6"/>
  <c r="AD1506" i="6" s="1"/>
  <c r="AE1506" i="6" s="1"/>
  <c r="Z1506" i="6"/>
  <c r="AA1506" i="6" s="1"/>
  <c r="AB1506" i="6" s="1"/>
  <c r="AC1506" i="6" s="1"/>
  <c r="AF1506" i="6"/>
  <c r="AH1506" i="6"/>
  <c r="AI1506" i="6"/>
  <c r="AJ1506" i="6"/>
  <c r="AK1506" i="6"/>
  <c r="X1507" i="6"/>
  <c r="Y1507" i="6"/>
  <c r="AD1507" i="6" s="1"/>
  <c r="Z1507" i="6"/>
  <c r="AA1507" i="6" s="1"/>
  <c r="AB1507" i="6" s="1"/>
  <c r="AC1507" i="6" s="1"/>
  <c r="AE1507" i="6"/>
  <c r="AF1507" i="6"/>
  <c r="AH1507" i="6"/>
  <c r="AI1507" i="6" s="1"/>
  <c r="X1508" i="6"/>
  <c r="Y1508" i="6"/>
  <c r="Z1508" i="6"/>
  <c r="AA1508" i="6" s="1"/>
  <c r="AB1508" i="6" s="1"/>
  <c r="AC1508" i="6" s="1"/>
  <c r="AG1508" i="6" s="1"/>
  <c r="AD1508" i="6"/>
  <c r="AE1508" i="6"/>
  <c r="AF1508" i="6"/>
  <c r="AH1508" i="6"/>
  <c r="AI1508" i="6" s="1"/>
  <c r="X1509" i="6"/>
  <c r="AA1509" i="6" s="1"/>
  <c r="AB1509" i="6" s="1"/>
  <c r="AC1509" i="6" s="1"/>
  <c r="Y1509" i="6"/>
  <c r="Z1509" i="6"/>
  <c r="AD1509" i="6"/>
  <c r="AE1509" i="6"/>
  <c r="AG1509" i="6" s="1"/>
  <c r="AF1509" i="6"/>
  <c r="AH1509" i="6"/>
  <c r="AI1509" i="6"/>
  <c r="AJ1509" i="6"/>
  <c r="AK1509" i="6" s="1"/>
  <c r="X1510" i="6"/>
  <c r="Y1510" i="6"/>
  <c r="Z1510" i="6"/>
  <c r="AA1510" i="6" s="1"/>
  <c r="AB1510" i="6" s="1"/>
  <c r="AC1510" i="6" s="1"/>
  <c r="AD1510" i="6"/>
  <c r="AE1510" i="6" s="1"/>
  <c r="AF1510" i="6"/>
  <c r="AH1510" i="6"/>
  <c r="AJ1510" i="6" s="1"/>
  <c r="AK1510" i="6" s="1"/>
  <c r="AI1510" i="6"/>
  <c r="X1511" i="6"/>
  <c r="Y1511" i="6"/>
  <c r="AD1511" i="6" s="1"/>
  <c r="AE1511" i="6" s="1"/>
  <c r="Z1511" i="6"/>
  <c r="AF1511" i="6"/>
  <c r="AH1511" i="6"/>
  <c r="AJ1511" i="6" s="1"/>
  <c r="AI1511" i="6"/>
  <c r="AK1511" i="6"/>
  <c r="X1512" i="6"/>
  <c r="Y1512" i="6"/>
  <c r="AD1512" i="6" s="1"/>
  <c r="Z1512" i="6"/>
  <c r="AA1512" i="6"/>
  <c r="AB1512" i="6" s="1"/>
  <c r="AC1512" i="6" s="1"/>
  <c r="AE1512" i="6"/>
  <c r="AF1512" i="6"/>
  <c r="AH1512" i="6"/>
  <c r="AI1512" i="6"/>
  <c r="AJ1512" i="6"/>
  <c r="AK1512" i="6" s="1"/>
  <c r="X1513" i="6"/>
  <c r="Y1513" i="6"/>
  <c r="AD1513" i="6" s="1"/>
  <c r="AE1513" i="6" s="1"/>
  <c r="Z1513" i="6"/>
  <c r="AA1513" i="6"/>
  <c r="AB1513" i="6" s="1"/>
  <c r="AC1513" i="6" s="1"/>
  <c r="AF1513" i="6"/>
  <c r="AH1513" i="6"/>
  <c r="AI1513" i="6"/>
  <c r="AJ1513" i="6"/>
  <c r="AK1513" i="6"/>
  <c r="X1514" i="6"/>
  <c r="AA1514" i="6" s="1"/>
  <c r="AB1514" i="6" s="1"/>
  <c r="AC1514" i="6" s="1"/>
  <c r="AG1514" i="6" s="1"/>
  <c r="Y1514" i="6"/>
  <c r="AD1514" i="6" s="1"/>
  <c r="AE1514" i="6" s="1"/>
  <c r="Z1514" i="6"/>
  <c r="AF1514" i="6"/>
  <c r="AH1514" i="6"/>
  <c r="X1515" i="6"/>
  <c r="AA1515" i="6" s="1"/>
  <c r="AB1515" i="6" s="1"/>
  <c r="AC1515" i="6" s="1"/>
  <c r="AG1515" i="6" s="1"/>
  <c r="Y1515" i="6"/>
  <c r="AD1515" i="6" s="1"/>
  <c r="AE1515" i="6" s="1"/>
  <c r="Z1515" i="6"/>
  <c r="AF1515" i="6"/>
  <c r="AH1515" i="6"/>
  <c r="X1516" i="6"/>
  <c r="Y1516" i="6"/>
  <c r="Z1516" i="6"/>
  <c r="AA1516" i="6"/>
  <c r="AB1516" i="6" s="1"/>
  <c r="AC1516" i="6" s="1"/>
  <c r="AD1516" i="6"/>
  <c r="AE1516" i="6"/>
  <c r="AF1516" i="6"/>
  <c r="AH1516" i="6"/>
  <c r="AI1516" i="6" s="1"/>
  <c r="AJ1516" i="6"/>
  <c r="AK1516" i="6" s="1"/>
  <c r="X1517" i="6"/>
  <c r="AA1517" i="6" s="1"/>
  <c r="AB1517" i="6" s="1"/>
  <c r="AC1517" i="6" s="1"/>
  <c r="AG1517" i="6" s="1"/>
  <c r="Y1517" i="6"/>
  <c r="Z1517" i="6"/>
  <c r="AD1517" i="6"/>
  <c r="AE1517" i="6"/>
  <c r="AF1517" i="6"/>
  <c r="AH1517" i="6"/>
  <c r="AI1517" i="6"/>
  <c r="AJ1517" i="6"/>
  <c r="AK1517" i="6"/>
  <c r="X1518" i="6"/>
  <c r="Y1518" i="6"/>
  <c r="AD1518" i="6" s="1"/>
  <c r="AE1518" i="6" s="1"/>
  <c r="Z1518" i="6"/>
  <c r="AA1518" i="6" s="1"/>
  <c r="AB1518" i="6" s="1"/>
  <c r="AC1518" i="6" s="1"/>
  <c r="AG1518" i="6" s="1"/>
  <c r="AF1518" i="6"/>
  <c r="AH1518" i="6"/>
  <c r="AJ1518" i="6" s="1"/>
  <c r="AI1518" i="6"/>
  <c r="AK1518" i="6"/>
  <c r="X1519" i="6"/>
  <c r="AA1519" i="6" s="1"/>
  <c r="AB1519" i="6" s="1"/>
  <c r="AC1519" i="6" s="1"/>
  <c r="AG1519" i="6" s="1"/>
  <c r="Y1519" i="6"/>
  <c r="AD1519" i="6" s="1"/>
  <c r="Z1519" i="6"/>
  <c r="AE1519" i="6"/>
  <c r="AF1519" i="6"/>
  <c r="AH1519" i="6"/>
  <c r="AI1519" i="6"/>
  <c r="AJ1519" i="6"/>
  <c r="AK1519" i="6"/>
  <c r="X1520" i="6"/>
  <c r="Y1520" i="6"/>
  <c r="AD1520" i="6" s="1"/>
  <c r="Z1520" i="6"/>
  <c r="AA1520" i="6" s="1"/>
  <c r="AB1520" i="6" s="1"/>
  <c r="AC1520" i="6" s="1"/>
  <c r="AE1520" i="6"/>
  <c r="AF1520" i="6"/>
  <c r="AH1520" i="6"/>
  <c r="AJ1520" i="6" s="1"/>
  <c r="AI1520" i="6"/>
  <c r="AK1520" i="6"/>
  <c r="X1521" i="6"/>
  <c r="Y1521" i="6"/>
  <c r="AD1521" i="6" s="1"/>
  <c r="Z1521" i="6"/>
  <c r="AA1521" i="6"/>
  <c r="AB1521" i="6" s="1"/>
  <c r="AC1521" i="6" s="1"/>
  <c r="AE1521" i="6"/>
  <c r="AF1521" i="6"/>
  <c r="AH1521" i="6"/>
  <c r="AI1521" i="6"/>
  <c r="AJ1521" i="6"/>
  <c r="AK1521" i="6" s="1"/>
  <c r="X1522" i="6"/>
  <c r="Y1522" i="6"/>
  <c r="AD1522" i="6" s="1"/>
  <c r="AE1522" i="6" s="1"/>
  <c r="Z1522" i="6"/>
  <c r="AA1522" i="6" s="1"/>
  <c r="AB1522" i="6" s="1"/>
  <c r="AC1522" i="6" s="1"/>
  <c r="AF1522" i="6"/>
  <c r="AH1522" i="6"/>
  <c r="AJ1522" i="6" s="1"/>
  <c r="AK1522" i="6" s="1"/>
  <c r="AI1522" i="6"/>
  <c r="X1523" i="6"/>
  <c r="Y1523" i="6"/>
  <c r="AD1523" i="6" s="1"/>
  <c r="Z1523" i="6"/>
  <c r="AA1523" i="6"/>
  <c r="AB1523" i="6" s="1"/>
  <c r="AC1523" i="6" s="1"/>
  <c r="AE1523" i="6"/>
  <c r="AF1523" i="6"/>
  <c r="AH1523" i="6"/>
  <c r="AI1523" i="6"/>
  <c r="AJ1523" i="6"/>
  <c r="AK1523" i="6" s="1"/>
  <c r="X1524" i="6"/>
  <c r="Y1524" i="6"/>
  <c r="AD1524" i="6" s="1"/>
  <c r="AE1524" i="6" s="1"/>
  <c r="Z1524" i="6"/>
  <c r="AA1524" i="6" s="1"/>
  <c r="AB1524" i="6" s="1"/>
  <c r="AC1524" i="6" s="1"/>
  <c r="AG1524" i="6" s="1"/>
  <c r="AF1524" i="6"/>
  <c r="AH1524" i="6"/>
  <c r="AI1524" i="6"/>
  <c r="AJ1524" i="6"/>
  <c r="AK1524" i="6"/>
  <c r="X1525" i="6"/>
  <c r="Y1525" i="6"/>
  <c r="Z1525" i="6"/>
  <c r="AA1525" i="6"/>
  <c r="AB1525" i="6" s="1"/>
  <c r="AC1525" i="6" s="1"/>
  <c r="AG1525" i="6" s="1"/>
  <c r="AD1525" i="6"/>
  <c r="AE1525" i="6"/>
  <c r="AF1525" i="6"/>
  <c r="AH1525" i="6"/>
  <c r="AI1525" i="6"/>
  <c r="AJ1525" i="6"/>
  <c r="AK1525" i="6" s="1"/>
  <c r="X1526" i="6"/>
  <c r="Y1526" i="6"/>
  <c r="AD1526" i="6" s="1"/>
  <c r="AE1526" i="6" s="1"/>
  <c r="Z1526" i="6"/>
  <c r="AF1526" i="6"/>
  <c r="AH1526" i="6"/>
  <c r="AJ1526" i="6" s="1"/>
  <c r="AK1526" i="6" s="1"/>
  <c r="AI1526" i="6"/>
  <c r="X1527" i="6"/>
  <c r="AA1527" i="6" s="1"/>
  <c r="AB1527" i="6" s="1"/>
  <c r="AC1527" i="6" s="1"/>
  <c r="Y1527" i="6"/>
  <c r="AD1527" i="6" s="1"/>
  <c r="Z1527" i="6"/>
  <c r="AE1527" i="6"/>
  <c r="AF1527" i="6"/>
  <c r="AH1527" i="6"/>
  <c r="AI1527" i="6"/>
  <c r="AJ1527" i="6"/>
  <c r="AK1527" i="6" s="1"/>
  <c r="X1528" i="6"/>
  <c r="Y1528" i="6"/>
  <c r="AD1528" i="6" s="1"/>
  <c r="AE1528" i="6" s="1"/>
  <c r="Z1528" i="6"/>
  <c r="AA1528" i="6"/>
  <c r="AB1528" i="6" s="1"/>
  <c r="AC1528" i="6" s="1"/>
  <c r="AF1528" i="6"/>
  <c r="AH1528" i="6"/>
  <c r="AI1528" i="6"/>
  <c r="AJ1528" i="6"/>
  <c r="AK1528" i="6"/>
  <c r="X1529" i="6"/>
  <c r="AA1529" i="6" s="1"/>
  <c r="AB1529" i="6" s="1"/>
  <c r="AC1529" i="6" s="1"/>
  <c r="AG1529" i="6" s="1"/>
  <c r="Y1529" i="6"/>
  <c r="Z1529" i="6"/>
  <c r="AD1529" i="6"/>
  <c r="AE1529" i="6" s="1"/>
  <c r="AF1529" i="6"/>
  <c r="AH1529" i="6"/>
  <c r="AI1529" i="6"/>
  <c r="AJ1529" i="6"/>
  <c r="AK1529" i="6"/>
  <c r="X1530" i="6"/>
  <c r="Y1530" i="6"/>
  <c r="Z1530" i="6"/>
  <c r="AA1530" i="6"/>
  <c r="AB1530" i="6" s="1"/>
  <c r="AC1530" i="6" s="1"/>
  <c r="AD1530" i="6"/>
  <c r="AE1530" i="6" s="1"/>
  <c r="AF1530" i="6"/>
  <c r="AH1530" i="6"/>
  <c r="X1531" i="6"/>
  <c r="AA1531" i="6" s="1"/>
  <c r="AB1531" i="6" s="1"/>
  <c r="AC1531" i="6" s="1"/>
  <c r="AG1531" i="6" s="1"/>
  <c r="Y1531" i="6"/>
  <c r="AD1531" i="6" s="1"/>
  <c r="AE1531" i="6" s="1"/>
  <c r="Z1531" i="6"/>
  <c r="AF1531" i="6"/>
  <c r="AH1531" i="6"/>
  <c r="X1532" i="6"/>
  <c r="Y1532" i="6"/>
  <c r="AD1532" i="6" s="1"/>
  <c r="AE1532" i="6" s="1"/>
  <c r="Z1532" i="6"/>
  <c r="AA1532" i="6"/>
  <c r="AB1532" i="6" s="1"/>
  <c r="AC1532" i="6" s="1"/>
  <c r="AF1532" i="6"/>
  <c r="AH1532" i="6"/>
  <c r="X1533" i="6"/>
  <c r="AA1533" i="6" s="1"/>
  <c r="AB1533" i="6" s="1"/>
  <c r="AC1533" i="6" s="1"/>
  <c r="AG1533" i="6" s="1"/>
  <c r="Y1533" i="6"/>
  <c r="AD1533" i="6" s="1"/>
  <c r="AE1533" i="6" s="1"/>
  <c r="Z1533" i="6"/>
  <c r="AF1533" i="6"/>
  <c r="AH1533" i="6"/>
  <c r="AI1533" i="6"/>
  <c r="AJ1533" i="6"/>
  <c r="AK1533" i="6" s="1"/>
  <c r="X1534" i="6"/>
  <c r="Y1534" i="6"/>
  <c r="Z1534" i="6"/>
  <c r="AA1534" i="6"/>
  <c r="AB1534" i="6" s="1"/>
  <c r="AC1534" i="6" s="1"/>
  <c r="AD1534" i="6"/>
  <c r="AE1534" i="6"/>
  <c r="AF1534" i="6"/>
  <c r="AH1534" i="6"/>
  <c r="AJ1534" i="6" s="1"/>
  <c r="AI1534" i="6"/>
  <c r="AK1534" i="6"/>
  <c r="X1535" i="6"/>
  <c r="Y1535" i="6"/>
  <c r="AD1535" i="6" s="1"/>
  <c r="AE1535" i="6" s="1"/>
  <c r="Z1535" i="6"/>
  <c r="AA1535" i="6" s="1"/>
  <c r="AB1535" i="6" s="1"/>
  <c r="AC1535" i="6" s="1"/>
  <c r="AF1535" i="6"/>
  <c r="AH1535" i="6"/>
  <c r="X1536" i="6"/>
  <c r="Y1536" i="6"/>
  <c r="Z1536" i="6"/>
  <c r="AA1536" i="6"/>
  <c r="AB1536" i="6" s="1"/>
  <c r="AC1536" i="6" s="1"/>
  <c r="AD1536" i="6"/>
  <c r="AE1536" i="6" s="1"/>
  <c r="AF1536" i="6"/>
  <c r="AH1536" i="6"/>
  <c r="AI1536" i="6" s="1"/>
  <c r="X1537" i="6"/>
  <c r="AA1537" i="6" s="1"/>
  <c r="AB1537" i="6" s="1"/>
  <c r="AC1537" i="6" s="1"/>
  <c r="AG1537" i="6" s="1"/>
  <c r="Y1537" i="6"/>
  <c r="AD1537" i="6" s="1"/>
  <c r="AE1537" i="6" s="1"/>
  <c r="Z1537" i="6"/>
  <c r="AF1537" i="6"/>
  <c r="AH1537" i="6"/>
  <c r="AI1537" i="6"/>
  <c r="AJ1537" i="6"/>
  <c r="AK1537" i="6" s="1"/>
  <c r="X1538" i="6"/>
  <c r="AA1538" i="6" s="1"/>
  <c r="AB1538" i="6" s="1"/>
  <c r="AC1538" i="6" s="1"/>
  <c r="AG1538" i="6" s="1"/>
  <c r="Y1538" i="6"/>
  <c r="Z1538" i="6"/>
  <c r="AD1538" i="6"/>
  <c r="AE1538" i="6" s="1"/>
  <c r="AF1538" i="6"/>
  <c r="AH1538" i="6"/>
  <c r="X1539" i="6"/>
  <c r="Y1539" i="6"/>
  <c r="AD1539" i="6" s="1"/>
  <c r="AE1539" i="6" s="1"/>
  <c r="Z1539" i="6"/>
  <c r="AA1539" i="6"/>
  <c r="AB1539" i="6" s="1"/>
  <c r="AC1539" i="6" s="1"/>
  <c r="AF1539" i="6"/>
  <c r="AH1539" i="6"/>
  <c r="AJ1539" i="6" s="1"/>
  <c r="AK1539" i="6" s="1"/>
  <c r="X1540" i="6"/>
  <c r="Y1540" i="6"/>
  <c r="AD1540" i="6" s="1"/>
  <c r="AE1540" i="6" s="1"/>
  <c r="Z1540" i="6"/>
  <c r="AA1540" i="6" s="1"/>
  <c r="AB1540" i="6" s="1"/>
  <c r="AC1540" i="6" s="1"/>
  <c r="AF1540" i="6"/>
  <c r="AH1540" i="6"/>
  <c r="AI1540" i="6" s="1"/>
  <c r="AJ1540" i="6"/>
  <c r="AK1540" i="6" s="1"/>
  <c r="X1541" i="6"/>
  <c r="AA1541" i="6" s="1"/>
  <c r="AB1541" i="6" s="1"/>
  <c r="AC1541" i="6" s="1"/>
  <c r="Y1541" i="6"/>
  <c r="AD1541" i="6" s="1"/>
  <c r="AE1541" i="6" s="1"/>
  <c r="Z1541" i="6"/>
  <c r="AF1541" i="6"/>
  <c r="AH1541" i="6"/>
  <c r="AI1541" i="6"/>
  <c r="AJ1541" i="6"/>
  <c r="AK1541" i="6" s="1"/>
  <c r="X1542" i="6"/>
  <c r="Y1542" i="6"/>
  <c r="Z1542" i="6"/>
  <c r="AA1542" i="6" s="1"/>
  <c r="AB1542" i="6" s="1"/>
  <c r="AC1542" i="6" s="1"/>
  <c r="AG1542" i="6" s="1"/>
  <c r="AD1542" i="6"/>
  <c r="AE1542" i="6" s="1"/>
  <c r="AF1542" i="6"/>
  <c r="AH1542" i="6"/>
  <c r="AJ1542" i="6" s="1"/>
  <c r="AI1542" i="6"/>
  <c r="AK1542" i="6"/>
  <c r="X1543" i="6"/>
  <c r="Y1543" i="6"/>
  <c r="AD1543" i="6" s="1"/>
  <c r="AE1543" i="6" s="1"/>
  <c r="Z1543" i="6"/>
  <c r="AF1543" i="6"/>
  <c r="AH1543" i="6"/>
  <c r="AJ1543" i="6" s="1"/>
  <c r="AI1543" i="6"/>
  <c r="X1544" i="6"/>
  <c r="Y1544" i="6"/>
  <c r="AD1544" i="6" s="1"/>
  <c r="AE1544" i="6" s="1"/>
  <c r="Z1544" i="6"/>
  <c r="AA1544" i="6" s="1"/>
  <c r="AB1544" i="6" s="1"/>
  <c r="AC1544" i="6" s="1"/>
  <c r="AF1544" i="6"/>
  <c r="AH1544" i="6"/>
  <c r="AI1544" i="6" s="1"/>
  <c r="X1545" i="6"/>
  <c r="Y1545" i="6"/>
  <c r="AD1545" i="6" s="1"/>
  <c r="AE1545" i="6" s="1"/>
  <c r="Z1545" i="6"/>
  <c r="AA1545" i="6"/>
  <c r="AB1545" i="6"/>
  <c r="AC1545" i="6" s="1"/>
  <c r="AG1545" i="6" s="1"/>
  <c r="AF1545" i="6"/>
  <c r="AH1545" i="6"/>
  <c r="AI1545" i="6"/>
  <c r="AJ1545" i="6"/>
  <c r="AK1545" i="6" s="1"/>
  <c r="X1546" i="6"/>
  <c r="Y1546" i="6"/>
  <c r="Z1546" i="6"/>
  <c r="AA1546" i="6"/>
  <c r="AB1546" i="6" s="1"/>
  <c r="AC1546" i="6" s="1"/>
  <c r="AG1546" i="6" s="1"/>
  <c r="AD1546" i="6"/>
  <c r="AE1546" i="6" s="1"/>
  <c r="AF1546" i="6"/>
  <c r="AH1546" i="6"/>
  <c r="X1547" i="6"/>
  <c r="Y1547" i="6"/>
  <c r="AD1547" i="6" s="1"/>
  <c r="AE1547" i="6" s="1"/>
  <c r="Z1547" i="6"/>
  <c r="AA1547" i="6" s="1"/>
  <c r="AB1547" i="6" s="1"/>
  <c r="AC1547" i="6" s="1"/>
  <c r="AF1547" i="6"/>
  <c r="AH1547" i="6"/>
  <c r="X1548" i="6"/>
  <c r="Y1548" i="6"/>
  <c r="Z1548" i="6"/>
  <c r="AA1548" i="6" s="1"/>
  <c r="AB1548" i="6" s="1"/>
  <c r="AC1548" i="6" s="1"/>
  <c r="AD1548" i="6"/>
  <c r="AE1548" i="6" s="1"/>
  <c r="AF1548" i="6"/>
  <c r="AH1548" i="6"/>
  <c r="AJ1548" i="6" s="1"/>
  <c r="AI1548" i="6"/>
  <c r="X1549" i="6"/>
  <c r="AA1549" i="6" s="1"/>
  <c r="AB1549" i="6" s="1"/>
  <c r="AC1549" i="6" s="1"/>
  <c r="Y1549" i="6"/>
  <c r="AD1549" i="6" s="1"/>
  <c r="AE1549" i="6" s="1"/>
  <c r="Z1549" i="6"/>
  <c r="AF1549" i="6"/>
  <c r="AH1549" i="6"/>
  <c r="AI1549" i="6"/>
  <c r="AJ1549" i="6"/>
  <c r="AK1549" i="6"/>
  <c r="X1550" i="6"/>
  <c r="Y1550" i="6"/>
  <c r="AD1550" i="6" s="1"/>
  <c r="AE1550" i="6" s="1"/>
  <c r="Z1550" i="6"/>
  <c r="AA1550" i="6" s="1"/>
  <c r="AB1550" i="6" s="1"/>
  <c r="AC1550" i="6" s="1"/>
  <c r="AF1550" i="6"/>
  <c r="AH1550" i="6"/>
  <c r="X1551" i="6"/>
  <c r="Y1551" i="6"/>
  <c r="AD1551" i="6" s="1"/>
  <c r="Z1551" i="6"/>
  <c r="AA1551" i="6"/>
  <c r="AB1551" i="6" s="1"/>
  <c r="AC1551" i="6" s="1"/>
  <c r="AG1551" i="6" s="1"/>
  <c r="AE1551" i="6"/>
  <c r="AF1551" i="6"/>
  <c r="AH1551" i="6"/>
  <c r="AI1551" i="6"/>
  <c r="AJ1551" i="6"/>
  <c r="AK1551" i="6"/>
  <c r="X1552" i="6"/>
  <c r="Y1552" i="6"/>
  <c r="AD1552" i="6" s="1"/>
  <c r="AE1552" i="6" s="1"/>
  <c r="Z1552" i="6"/>
  <c r="AA1552" i="6" s="1"/>
  <c r="AB1552" i="6" s="1"/>
  <c r="AC1552" i="6" s="1"/>
  <c r="AF1552" i="6"/>
  <c r="AH1552" i="6"/>
  <c r="AJ1552" i="6" s="1"/>
  <c r="AI1552" i="6"/>
  <c r="X1553" i="6"/>
  <c r="AA1553" i="6" s="1"/>
  <c r="AB1553" i="6" s="1"/>
  <c r="AC1553" i="6" s="1"/>
  <c r="Y1553" i="6"/>
  <c r="AD1553" i="6" s="1"/>
  <c r="AE1553" i="6" s="1"/>
  <c r="Z1553" i="6"/>
  <c r="AF1553" i="6"/>
  <c r="AH1553" i="6"/>
  <c r="AI1553" i="6"/>
  <c r="AJ1553" i="6"/>
  <c r="AK1553" i="6"/>
  <c r="X1554" i="6"/>
  <c r="Y1554" i="6"/>
  <c r="AD1554" i="6" s="1"/>
  <c r="AE1554" i="6" s="1"/>
  <c r="Z1554" i="6"/>
  <c r="AA1554" i="6"/>
  <c r="AB1554" i="6" s="1"/>
  <c r="AC1554" i="6" s="1"/>
  <c r="AF1554" i="6"/>
  <c r="AH1554" i="6"/>
  <c r="X1555" i="6"/>
  <c r="Y1555" i="6"/>
  <c r="AD1555" i="6" s="1"/>
  <c r="AE1555" i="6" s="1"/>
  <c r="Z1555" i="6"/>
  <c r="AF1555" i="6"/>
  <c r="AH1555" i="6"/>
  <c r="AJ1555" i="6" s="1"/>
  <c r="AK1555" i="6" s="1"/>
  <c r="AI1555" i="6"/>
  <c r="X1556" i="6"/>
  <c r="Y1556" i="6"/>
  <c r="Z1556" i="6"/>
  <c r="AA1556" i="6"/>
  <c r="AB1556" i="6" s="1"/>
  <c r="AC1556" i="6" s="1"/>
  <c r="AD1556" i="6"/>
  <c r="AE1556" i="6" s="1"/>
  <c r="AF1556" i="6"/>
  <c r="AH1556" i="6"/>
  <c r="AI1556" i="6" s="1"/>
  <c r="AJ1556" i="6"/>
  <c r="AK1556" i="6"/>
  <c r="X1557" i="6"/>
  <c r="AA1557" i="6" s="1"/>
  <c r="AB1557" i="6" s="1"/>
  <c r="AC1557" i="6" s="1"/>
  <c r="AG1557" i="6" s="1"/>
  <c r="Y1557" i="6"/>
  <c r="Z1557" i="6"/>
  <c r="AD1557" i="6"/>
  <c r="AE1557" i="6" s="1"/>
  <c r="AF1557" i="6"/>
  <c r="AH1557" i="6"/>
  <c r="AI1557" i="6"/>
  <c r="AJ1557" i="6"/>
  <c r="AK1557" i="6"/>
  <c r="X1558" i="6"/>
  <c r="Y1558" i="6"/>
  <c r="Z1558" i="6"/>
  <c r="AD1558" i="6"/>
  <c r="AE1558" i="6" s="1"/>
  <c r="AF1558" i="6"/>
  <c r="AH1558" i="6"/>
  <c r="AJ1558" i="6" s="1"/>
  <c r="AK1558" i="6" s="1"/>
  <c r="X1559" i="6"/>
  <c r="Y1559" i="6"/>
  <c r="AD1559" i="6" s="1"/>
  <c r="Z1559" i="6"/>
  <c r="AA1559" i="6" s="1"/>
  <c r="AB1559" i="6" s="1"/>
  <c r="AC1559" i="6" s="1"/>
  <c r="AG1559" i="6" s="1"/>
  <c r="AE1559" i="6"/>
  <c r="AF1559" i="6"/>
  <c r="AH1559" i="6"/>
  <c r="AI1559" i="6"/>
  <c r="AJ1559" i="6"/>
  <c r="X1560" i="6"/>
  <c r="Y1560" i="6"/>
  <c r="Z1560" i="6"/>
  <c r="AA1560" i="6"/>
  <c r="AB1560" i="6"/>
  <c r="AC1560" i="6" s="1"/>
  <c r="AD1560" i="6"/>
  <c r="AE1560" i="6" s="1"/>
  <c r="AF1560" i="6"/>
  <c r="AH1560" i="6"/>
  <c r="AI1560" i="6"/>
  <c r="AJ1560" i="6"/>
  <c r="AK1560" i="6"/>
  <c r="X1561" i="6"/>
  <c r="AA1561" i="6" s="1"/>
  <c r="AB1561" i="6" s="1"/>
  <c r="AC1561" i="6" s="1"/>
  <c r="Y1561" i="6"/>
  <c r="AD1561" i="6" s="1"/>
  <c r="AE1561" i="6" s="1"/>
  <c r="Z1561" i="6"/>
  <c r="AF1561" i="6"/>
  <c r="AH1561" i="6"/>
  <c r="AI1561" i="6"/>
  <c r="AJ1561" i="6"/>
  <c r="AK1561" i="6"/>
  <c r="X1562" i="6"/>
  <c r="Y1562" i="6"/>
  <c r="Z1562" i="6"/>
  <c r="AA1562" i="6"/>
  <c r="AB1562" i="6" s="1"/>
  <c r="AC1562" i="6"/>
  <c r="AG1562" i="6" s="1"/>
  <c r="AD1562" i="6"/>
  <c r="AE1562" i="6" s="1"/>
  <c r="AF1562" i="6"/>
  <c r="AH1562" i="6"/>
  <c r="AJ1562" i="6" s="1"/>
  <c r="AI1562" i="6"/>
  <c r="AK1562" i="6"/>
  <c r="X1563" i="6"/>
  <c r="Y1563" i="6"/>
  <c r="AD1563" i="6" s="1"/>
  <c r="AE1563" i="6" s="1"/>
  <c r="Z1563" i="6"/>
  <c r="AA1563" i="6"/>
  <c r="AB1563" i="6" s="1"/>
  <c r="AC1563" i="6" s="1"/>
  <c r="AF1563" i="6"/>
  <c r="AH1563" i="6"/>
  <c r="AI1563" i="6" s="1"/>
  <c r="AJ1563" i="6"/>
  <c r="AK1563" i="6" s="1"/>
  <c r="X1564" i="6"/>
  <c r="Y1564" i="6"/>
  <c r="Z1564" i="6"/>
  <c r="AA1564" i="6" s="1"/>
  <c r="AB1564" i="6" s="1"/>
  <c r="AC1564" i="6" s="1"/>
  <c r="AD1564" i="6"/>
  <c r="AE1564" i="6"/>
  <c r="AF1564" i="6"/>
  <c r="AG1564" i="6"/>
  <c r="AH1564" i="6"/>
  <c r="AI1564" i="6"/>
  <c r="AJ1564" i="6"/>
  <c r="AK1564" i="6" s="1"/>
  <c r="X1565" i="6"/>
  <c r="Y1565" i="6"/>
  <c r="Z1565" i="6"/>
  <c r="AA1565" i="6"/>
  <c r="AB1565" i="6"/>
  <c r="AC1565" i="6" s="1"/>
  <c r="AG1565" i="6" s="1"/>
  <c r="AD1565" i="6"/>
  <c r="AE1565" i="6" s="1"/>
  <c r="AF1565" i="6"/>
  <c r="AH1565" i="6"/>
  <c r="AI1565" i="6"/>
  <c r="AJ1565" i="6"/>
  <c r="AK1565" i="6" s="1"/>
  <c r="X1566" i="6"/>
  <c r="Y1566" i="6"/>
  <c r="Z1566" i="6"/>
  <c r="AA1566" i="6" s="1"/>
  <c r="AB1566" i="6" s="1"/>
  <c r="AC1566" i="6" s="1"/>
  <c r="AD1566" i="6"/>
  <c r="AE1566" i="6"/>
  <c r="AF1566" i="6"/>
  <c r="AH1566" i="6"/>
  <c r="AJ1566" i="6" s="1"/>
  <c r="AI1566" i="6"/>
  <c r="AK1566" i="6"/>
  <c r="X1567" i="6"/>
  <c r="Y1567" i="6"/>
  <c r="AD1567" i="6" s="1"/>
  <c r="Z1567" i="6"/>
  <c r="AA1567" i="6"/>
  <c r="AB1567" i="6" s="1"/>
  <c r="AC1567" i="6" s="1"/>
  <c r="AG1567" i="6" s="1"/>
  <c r="AE1567" i="6"/>
  <c r="AF1567" i="6"/>
  <c r="AH1567" i="6"/>
  <c r="AI1567" i="6" s="1"/>
  <c r="X1568" i="6"/>
  <c r="Y1568" i="6"/>
  <c r="AD1568" i="6" s="1"/>
  <c r="AE1568" i="6" s="1"/>
  <c r="Z1568" i="6"/>
  <c r="AA1568" i="6" s="1"/>
  <c r="AB1568" i="6" s="1"/>
  <c r="AC1568" i="6" s="1"/>
  <c r="AG1568" i="6" s="1"/>
  <c r="AF1568" i="6"/>
  <c r="AH1568" i="6"/>
  <c r="X1569" i="6"/>
  <c r="Y1569" i="6"/>
  <c r="Z1569" i="6"/>
  <c r="AA1569" i="6"/>
  <c r="AB1569" i="6" s="1"/>
  <c r="AC1569" i="6" s="1"/>
  <c r="AD1569" i="6"/>
  <c r="AE1569" i="6" s="1"/>
  <c r="AF1569" i="6"/>
  <c r="AH1569" i="6"/>
  <c r="AI1569" i="6"/>
  <c r="AJ1569" i="6"/>
  <c r="AK1569" i="6" s="1"/>
  <c r="X1570" i="6"/>
  <c r="AA1570" i="6" s="1"/>
  <c r="AB1570" i="6" s="1"/>
  <c r="AC1570" i="6" s="1"/>
  <c r="Y1570" i="6"/>
  <c r="AD1570" i="6" s="1"/>
  <c r="Z1570" i="6"/>
  <c r="AE1570" i="6"/>
  <c r="AF1570" i="6"/>
  <c r="AH1570" i="6"/>
  <c r="AJ1570" i="6" s="1"/>
  <c r="AK1570" i="6" s="1"/>
  <c r="AI1570" i="6"/>
  <c r="X1571" i="6"/>
  <c r="Y1571" i="6"/>
  <c r="AD1571" i="6" s="1"/>
  <c r="Z1571" i="6"/>
  <c r="AA1571" i="6" s="1"/>
  <c r="AB1571" i="6" s="1"/>
  <c r="AC1571" i="6" s="1"/>
  <c r="AG1571" i="6" s="1"/>
  <c r="AE1571" i="6"/>
  <c r="AF1571" i="6"/>
  <c r="AH1571" i="6"/>
  <c r="AI1571" i="6" s="1"/>
  <c r="AJ1571" i="6"/>
  <c r="AK1571" i="6"/>
  <c r="X1572" i="6"/>
  <c r="Y1572" i="6"/>
  <c r="AD1572" i="6" s="1"/>
  <c r="AE1572" i="6" s="1"/>
  <c r="Z1572" i="6"/>
  <c r="AA1572" i="6" s="1"/>
  <c r="AB1572" i="6" s="1"/>
  <c r="AC1572" i="6" s="1"/>
  <c r="AG1572" i="6" s="1"/>
  <c r="AF1572" i="6"/>
  <c r="AH1572" i="6"/>
  <c r="AI1572" i="6" s="1"/>
  <c r="AJ1572" i="6"/>
  <c r="AK1572" i="6" s="1"/>
  <c r="X1573" i="6"/>
  <c r="AA1573" i="6" s="1"/>
  <c r="AB1573" i="6" s="1"/>
  <c r="AC1573" i="6" s="1"/>
  <c r="Y1573" i="6"/>
  <c r="Z1573" i="6"/>
  <c r="AD1573" i="6"/>
  <c r="AE1573" i="6"/>
  <c r="AF1573" i="6"/>
  <c r="AH1573" i="6"/>
  <c r="AI1573" i="6"/>
  <c r="AJ1573" i="6"/>
  <c r="AK1573" i="6" s="1"/>
  <c r="X1574" i="6"/>
  <c r="Y1574" i="6"/>
  <c r="AD1574" i="6" s="1"/>
  <c r="AE1574" i="6" s="1"/>
  <c r="Z1574" i="6"/>
  <c r="AA1574" i="6" s="1"/>
  <c r="AB1574" i="6" s="1"/>
  <c r="AC1574" i="6" s="1"/>
  <c r="AG1574" i="6" s="1"/>
  <c r="AF1574" i="6"/>
  <c r="AH1574" i="6"/>
  <c r="X1575" i="6"/>
  <c r="Y1575" i="6"/>
  <c r="AD1575" i="6" s="1"/>
  <c r="Z1575" i="6"/>
  <c r="AE1575" i="6"/>
  <c r="AF1575" i="6"/>
  <c r="AH1575" i="6"/>
  <c r="X1576" i="6"/>
  <c r="Y1576" i="6"/>
  <c r="AD1576" i="6" s="1"/>
  <c r="AE1576" i="6" s="1"/>
  <c r="Z1576" i="6"/>
  <c r="AA1576" i="6"/>
  <c r="AB1576" i="6" s="1"/>
  <c r="AC1576" i="6" s="1"/>
  <c r="AF1576" i="6"/>
  <c r="AH1576" i="6"/>
  <c r="AI1576" i="6" s="1"/>
  <c r="AJ1576" i="6"/>
  <c r="AK1576" i="6"/>
  <c r="X1577" i="6"/>
  <c r="Y1577" i="6"/>
  <c r="Z1577" i="6"/>
  <c r="AA1577" i="6"/>
  <c r="AB1577" i="6" s="1"/>
  <c r="AC1577" i="6" s="1"/>
  <c r="AD1577" i="6"/>
  <c r="AE1577" i="6"/>
  <c r="AF1577" i="6"/>
  <c r="AH1577" i="6"/>
  <c r="AI1577" i="6"/>
  <c r="AJ1577" i="6"/>
  <c r="AK1577" i="6"/>
  <c r="X1578" i="6"/>
  <c r="AA1578" i="6" s="1"/>
  <c r="AB1578" i="6" s="1"/>
  <c r="AC1578" i="6" s="1"/>
  <c r="Y1578" i="6"/>
  <c r="Z1578" i="6"/>
  <c r="AD1578" i="6"/>
  <c r="AE1578" i="6" s="1"/>
  <c r="AF1578" i="6"/>
  <c r="AH1578" i="6"/>
  <c r="AI1578" i="6" s="1"/>
  <c r="AJ1578" i="6"/>
  <c r="AK1578" i="6"/>
  <c r="X1579" i="6"/>
  <c r="Y1579" i="6"/>
  <c r="AD1579" i="6" s="1"/>
  <c r="AE1579" i="6" s="1"/>
  <c r="Z1579" i="6"/>
  <c r="AA1579" i="6"/>
  <c r="AB1579" i="6" s="1"/>
  <c r="AC1579" i="6" s="1"/>
  <c r="AF1579" i="6"/>
  <c r="AH1579" i="6"/>
  <c r="AJ1579" i="6" s="1"/>
  <c r="AI1579" i="6"/>
  <c r="X1580" i="6"/>
  <c r="Y1580" i="6"/>
  <c r="Z1580" i="6"/>
  <c r="AA1580" i="6"/>
  <c r="AB1580" i="6" s="1"/>
  <c r="AC1580" i="6"/>
  <c r="AD1580" i="6"/>
  <c r="AE1580" i="6"/>
  <c r="AF1580" i="6"/>
  <c r="AH1580" i="6"/>
  <c r="AI1580" i="6"/>
  <c r="AJ1580" i="6"/>
  <c r="X1581" i="6"/>
  <c r="AA1581" i="6" s="1"/>
  <c r="AB1581" i="6" s="1"/>
  <c r="AC1581" i="6" s="1"/>
  <c r="Y1581" i="6"/>
  <c r="AD1581" i="6" s="1"/>
  <c r="Z1581" i="6"/>
  <c r="AE1581" i="6"/>
  <c r="AF1581" i="6"/>
  <c r="AH1581" i="6"/>
  <c r="AI1581" i="6"/>
  <c r="AJ1581" i="6"/>
  <c r="AK1581" i="6"/>
  <c r="X1582" i="6"/>
  <c r="Y1582" i="6"/>
  <c r="AD1582" i="6" s="1"/>
  <c r="AE1582" i="6" s="1"/>
  <c r="Z1582" i="6"/>
  <c r="AA1582" i="6"/>
  <c r="AB1582" i="6" s="1"/>
  <c r="AC1582" i="6" s="1"/>
  <c r="AF1582" i="6"/>
  <c r="AH1582" i="6"/>
  <c r="AJ1582" i="6" s="1"/>
  <c r="AK1582" i="6" s="1"/>
  <c r="AI1582" i="6"/>
  <c r="X1583" i="6"/>
  <c r="Y1583" i="6"/>
  <c r="AD1583" i="6" s="1"/>
  <c r="Z1583" i="6"/>
  <c r="AA1583" i="6"/>
  <c r="AB1583" i="6"/>
  <c r="AC1583" i="6" s="1"/>
  <c r="AG1583" i="6" s="1"/>
  <c r="AE1583" i="6"/>
  <c r="AF1583" i="6"/>
  <c r="AH1583" i="6"/>
  <c r="AI1583" i="6" s="1"/>
  <c r="X1584" i="6"/>
  <c r="Y1584" i="6"/>
  <c r="AD1584" i="6" s="1"/>
  <c r="AE1584" i="6" s="1"/>
  <c r="Z1584" i="6"/>
  <c r="AA1584" i="6" s="1"/>
  <c r="AB1584" i="6" s="1"/>
  <c r="AC1584" i="6" s="1"/>
  <c r="AG1584" i="6" s="1"/>
  <c r="AF1584" i="6"/>
  <c r="AH1584" i="6"/>
  <c r="AI1584" i="6" s="1"/>
  <c r="AJ1584" i="6"/>
  <c r="AK1584" i="6" s="1"/>
  <c r="X1585" i="6"/>
  <c r="AA1585" i="6" s="1"/>
  <c r="Y1585" i="6"/>
  <c r="Z1585" i="6"/>
  <c r="AB1585" i="6"/>
  <c r="AC1585" i="6" s="1"/>
  <c r="AD1585" i="6"/>
  <c r="AE1585" i="6"/>
  <c r="AF1585" i="6"/>
  <c r="AH1585" i="6"/>
  <c r="AI1585" i="6"/>
  <c r="AJ1585" i="6"/>
  <c r="X1586" i="6"/>
  <c r="Y1586" i="6"/>
  <c r="AD1586" i="6" s="1"/>
  <c r="AE1586" i="6" s="1"/>
  <c r="Z1586" i="6"/>
  <c r="AA1586" i="6" s="1"/>
  <c r="AB1586" i="6" s="1"/>
  <c r="AC1586" i="6" s="1"/>
  <c r="AF1586" i="6"/>
  <c r="AH1586" i="6"/>
  <c r="AJ1586" i="6" s="1"/>
  <c r="AK1586" i="6" s="1"/>
  <c r="AI1586" i="6"/>
  <c r="X1587" i="6"/>
  <c r="Y1587" i="6"/>
  <c r="AD1587" i="6" s="1"/>
  <c r="Z1587" i="6"/>
  <c r="AE1587" i="6"/>
  <c r="AF1587" i="6"/>
  <c r="AH1587" i="6"/>
  <c r="AJ1587" i="6" s="1"/>
  <c r="AK1587" i="6" s="1"/>
  <c r="X1588" i="6"/>
  <c r="Y1588" i="6"/>
  <c r="AD1588" i="6" s="1"/>
  <c r="AE1588" i="6" s="1"/>
  <c r="Z1588" i="6"/>
  <c r="AA1588" i="6"/>
  <c r="AB1588" i="6" s="1"/>
  <c r="AC1588" i="6" s="1"/>
  <c r="AG1588" i="6" s="1"/>
  <c r="AF1588" i="6"/>
  <c r="AH1588" i="6"/>
  <c r="AI1588" i="6" s="1"/>
  <c r="X1589" i="6"/>
  <c r="Y1589" i="6"/>
  <c r="Z1589" i="6"/>
  <c r="AA1589" i="6"/>
  <c r="AB1589" i="6" s="1"/>
  <c r="AC1589" i="6" s="1"/>
  <c r="AG1589" i="6" s="1"/>
  <c r="AD1589" i="6"/>
  <c r="AE1589" i="6" s="1"/>
  <c r="AF1589" i="6"/>
  <c r="AH1589" i="6"/>
  <c r="AI1589" i="6"/>
  <c r="AJ1589" i="6"/>
  <c r="AK1589" i="6" s="1"/>
  <c r="X1590" i="6"/>
  <c r="AA1590" i="6" s="1"/>
  <c r="AB1590" i="6" s="1"/>
  <c r="AC1590" i="6" s="1"/>
  <c r="Y1590" i="6"/>
  <c r="Z1590" i="6"/>
  <c r="AD1590" i="6"/>
  <c r="AE1590" i="6"/>
  <c r="AF1590" i="6"/>
  <c r="AG1590" i="6"/>
  <c r="AH1590" i="6"/>
  <c r="X1591" i="6"/>
  <c r="Y1591" i="6"/>
  <c r="AD1591" i="6" s="1"/>
  <c r="AE1591" i="6" s="1"/>
  <c r="Z1591" i="6"/>
  <c r="AA1591" i="6"/>
  <c r="AB1591" i="6" s="1"/>
  <c r="AC1591" i="6" s="1"/>
  <c r="AF1591" i="6"/>
  <c r="AH1591" i="6"/>
  <c r="AI1591" i="6" s="1"/>
  <c r="AJ1591" i="6"/>
  <c r="AK1591" i="6"/>
  <c r="X1592" i="6"/>
  <c r="Y1592" i="6"/>
  <c r="Z1592" i="6"/>
  <c r="AA1592" i="6"/>
  <c r="AB1592" i="6" s="1"/>
  <c r="AC1592" i="6" s="1"/>
  <c r="AD1592" i="6"/>
  <c r="AE1592" i="6"/>
  <c r="AF1592" i="6"/>
  <c r="AH1592" i="6"/>
  <c r="X1593" i="6"/>
  <c r="AA1593" i="6" s="1"/>
  <c r="AB1593" i="6" s="1"/>
  <c r="AC1593" i="6" s="1"/>
  <c r="Y1593" i="6"/>
  <c r="AD1593" i="6" s="1"/>
  <c r="AE1593" i="6" s="1"/>
  <c r="Z1593" i="6"/>
  <c r="AF1593" i="6"/>
  <c r="AH1593" i="6"/>
  <c r="AI1593" i="6"/>
  <c r="AJ1593" i="6"/>
  <c r="AK1593" i="6"/>
  <c r="X1594" i="6"/>
  <c r="Y1594" i="6"/>
  <c r="AD1594" i="6" s="1"/>
  <c r="Z1594" i="6"/>
  <c r="AA1594" i="6" s="1"/>
  <c r="AB1594" i="6" s="1"/>
  <c r="AC1594" i="6" s="1"/>
  <c r="AE1594" i="6"/>
  <c r="AF1594" i="6"/>
  <c r="AH1594" i="6"/>
  <c r="AJ1594" i="6" s="1"/>
  <c r="AK1594" i="6" s="1"/>
  <c r="AI1594" i="6"/>
  <c r="X1595" i="6"/>
  <c r="Y1595" i="6"/>
  <c r="AD1595" i="6" s="1"/>
  <c r="Z1595" i="6"/>
  <c r="AA1595" i="6" s="1"/>
  <c r="AB1595" i="6"/>
  <c r="AC1595" i="6" s="1"/>
  <c r="AG1595" i="6" s="1"/>
  <c r="AE1595" i="6"/>
  <c r="AF1595" i="6"/>
  <c r="AH1595" i="6"/>
  <c r="AI1595" i="6"/>
  <c r="AJ1595" i="6"/>
  <c r="AK1595" i="6"/>
  <c r="X1596" i="6"/>
  <c r="Y1596" i="6"/>
  <c r="Z1596" i="6"/>
  <c r="AA1596" i="6" s="1"/>
  <c r="AB1596" i="6" s="1"/>
  <c r="AC1596" i="6" s="1"/>
  <c r="AD1596" i="6"/>
  <c r="AE1596" i="6" s="1"/>
  <c r="AF1596" i="6"/>
  <c r="AH1596" i="6"/>
  <c r="AJ1596" i="6" s="1"/>
  <c r="AK1596" i="6" s="1"/>
  <c r="X1597" i="6"/>
  <c r="Y1597" i="6"/>
  <c r="AD1597" i="6" s="1"/>
  <c r="AE1597" i="6" s="1"/>
  <c r="Z1597" i="6"/>
  <c r="AA1597" i="6"/>
  <c r="AB1597" i="6" s="1"/>
  <c r="AC1597" i="6" s="1"/>
  <c r="AG1597" i="6" s="1"/>
  <c r="AF1597" i="6"/>
  <c r="AH1597" i="6"/>
  <c r="AI1597" i="6"/>
  <c r="AJ1597" i="6"/>
  <c r="X1598" i="6"/>
  <c r="Y1598" i="6"/>
  <c r="Z1598" i="6"/>
  <c r="AA1598" i="6"/>
  <c r="AB1598" i="6" s="1"/>
  <c r="AC1598" i="6" s="1"/>
  <c r="AD1598" i="6"/>
  <c r="AE1598" i="6"/>
  <c r="AF1598" i="6"/>
  <c r="AH1598" i="6"/>
  <c r="AJ1598" i="6" s="1"/>
  <c r="AK1598" i="6" s="1"/>
  <c r="X1599" i="6"/>
  <c r="Y1599" i="6"/>
  <c r="AD1599" i="6" s="1"/>
  <c r="AE1599" i="6" s="1"/>
  <c r="Z1599" i="6"/>
  <c r="AA1599" i="6"/>
  <c r="AB1599" i="6" s="1"/>
  <c r="AC1599" i="6" s="1"/>
  <c r="AF1599" i="6"/>
  <c r="AH1599" i="6"/>
  <c r="AJ1599" i="6" s="1"/>
  <c r="AI1599" i="6"/>
  <c r="X1600" i="6"/>
  <c r="Y1600" i="6"/>
  <c r="Z1600" i="6"/>
  <c r="AA1600" i="6" s="1"/>
  <c r="AB1600" i="6" s="1"/>
  <c r="AC1600" i="6" s="1"/>
  <c r="AG1600" i="6" s="1"/>
  <c r="AD1600" i="6"/>
  <c r="AE1600" i="6" s="1"/>
  <c r="AF1600" i="6"/>
  <c r="AH1600" i="6"/>
  <c r="AJ1600" i="6" s="1"/>
  <c r="AI1600" i="6"/>
  <c r="X1601" i="6"/>
  <c r="Y1601" i="6"/>
  <c r="Z1601" i="6"/>
  <c r="AA1601" i="6"/>
  <c r="AB1601" i="6" s="1"/>
  <c r="AC1601" i="6" s="1"/>
  <c r="AG1601" i="6" s="1"/>
  <c r="AD1601" i="6"/>
  <c r="AE1601" i="6" s="1"/>
  <c r="AF1601" i="6"/>
  <c r="AH1601" i="6"/>
  <c r="AI1601" i="6"/>
  <c r="AJ1601" i="6"/>
  <c r="AK1601" i="6" s="1"/>
  <c r="X1602" i="6"/>
  <c r="Y1602" i="6"/>
  <c r="Z1602" i="6"/>
  <c r="AD1602" i="6"/>
  <c r="AE1602" i="6" s="1"/>
  <c r="AF1602" i="6"/>
  <c r="AH1602" i="6"/>
  <c r="AJ1602" i="6" s="1"/>
  <c r="AK1602" i="6" s="1"/>
  <c r="X1603" i="6"/>
  <c r="Y1603" i="6"/>
  <c r="AD1603" i="6" s="1"/>
  <c r="Z1603" i="6"/>
  <c r="AA1603" i="6" s="1"/>
  <c r="AB1603" i="6" s="1"/>
  <c r="AC1603" i="6" s="1"/>
  <c r="AE1603" i="6"/>
  <c r="AF1603" i="6"/>
  <c r="AH1603" i="6"/>
  <c r="AJ1603" i="6" s="1"/>
  <c r="AI1603" i="6"/>
  <c r="AK1603" i="6"/>
  <c r="X1604" i="6"/>
  <c r="Y1604" i="6"/>
  <c r="AD1604" i="6" s="1"/>
  <c r="AE1604" i="6" s="1"/>
  <c r="Z1604" i="6"/>
  <c r="AA1604" i="6"/>
  <c r="AB1604" i="6" s="1"/>
  <c r="AC1604" i="6" s="1"/>
  <c r="AF1604" i="6"/>
  <c r="AH1604" i="6"/>
  <c r="AI1604" i="6"/>
  <c r="AJ1604" i="6"/>
  <c r="AK1604" i="6"/>
  <c r="X1605" i="6"/>
  <c r="Y1605" i="6"/>
  <c r="AD1605" i="6" s="1"/>
  <c r="AE1605" i="6" s="1"/>
  <c r="Z1605" i="6"/>
  <c r="AA1605" i="6"/>
  <c r="AB1605" i="6" s="1"/>
  <c r="AC1605" i="6" s="1"/>
  <c r="AF1605" i="6"/>
  <c r="AH1605" i="6"/>
  <c r="AI1605" i="6"/>
  <c r="AJ1605" i="6"/>
  <c r="AK1605" i="6"/>
  <c r="X1606" i="6"/>
  <c r="Y1606" i="6"/>
  <c r="AD1606" i="6" s="1"/>
  <c r="AE1606" i="6" s="1"/>
  <c r="Z1606" i="6"/>
  <c r="AA1606" i="6" s="1"/>
  <c r="AB1606" i="6" s="1"/>
  <c r="AC1606" i="6" s="1"/>
  <c r="AF1606" i="6"/>
  <c r="AH1606" i="6"/>
  <c r="AJ1606" i="6" s="1"/>
  <c r="AI1606" i="6"/>
  <c r="AK1606" i="6"/>
  <c r="X1607" i="6"/>
  <c r="Y1607" i="6"/>
  <c r="AD1607" i="6" s="1"/>
  <c r="AE1607" i="6" s="1"/>
  <c r="Z1607" i="6"/>
  <c r="AA1607" i="6"/>
  <c r="AB1607" i="6" s="1"/>
  <c r="AC1607" i="6" s="1"/>
  <c r="AF1607" i="6"/>
  <c r="AH1607" i="6"/>
  <c r="X1608" i="6"/>
  <c r="Y1608" i="6"/>
  <c r="Z1608" i="6"/>
  <c r="AA1608" i="6"/>
  <c r="AB1608" i="6" s="1"/>
  <c r="AC1608" i="6" s="1"/>
  <c r="AD1608" i="6"/>
  <c r="AE1608" i="6" s="1"/>
  <c r="AF1608" i="6"/>
  <c r="AH1608" i="6"/>
  <c r="AI1608" i="6"/>
  <c r="AJ1608" i="6"/>
  <c r="AK1608" i="6" s="1"/>
  <c r="X1609" i="6"/>
  <c r="Y1609" i="6"/>
  <c r="AD1609" i="6" s="1"/>
  <c r="AE1609" i="6" s="1"/>
  <c r="Z1609" i="6"/>
  <c r="AA1609" i="6"/>
  <c r="AB1609" i="6" s="1"/>
  <c r="AC1609" i="6" s="1"/>
  <c r="AF1609" i="6"/>
  <c r="AH1609" i="6"/>
  <c r="AI1609" i="6"/>
  <c r="AJ1609" i="6"/>
  <c r="X1610" i="6"/>
  <c r="Y1610" i="6"/>
  <c r="Z1610" i="6"/>
  <c r="AA1610" i="6" s="1"/>
  <c r="AB1610" i="6" s="1"/>
  <c r="AC1610" i="6" s="1"/>
  <c r="AD1610" i="6"/>
  <c r="AE1610" i="6"/>
  <c r="AF1610" i="6"/>
  <c r="AH1610" i="6"/>
  <c r="AJ1610" i="6" s="1"/>
  <c r="AI1610" i="6"/>
  <c r="X1611" i="6"/>
  <c r="Y1611" i="6"/>
  <c r="AD1611" i="6" s="1"/>
  <c r="Z1611" i="6"/>
  <c r="AA1611" i="6" s="1"/>
  <c r="AB1611" i="6" s="1"/>
  <c r="AC1611" i="6" s="1"/>
  <c r="AE1611" i="6"/>
  <c r="AF1611" i="6"/>
  <c r="AH1611" i="6"/>
  <c r="AI1611" i="6" s="1"/>
  <c r="X1612" i="6"/>
  <c r="Y1612" i="6"/>
  <c r="Z1612" i="6"/>
  <c r="AA1612" i="6" s="1"/>
  <c r="AB1612" i="6" s="1"/>
  <c r="AC1612" i="6" s="1"/>
  <c r="AD1612" i="6"/>
  <c r="AE1612" i="6" s="1"/>
  <c r="AF1612" i="6"/>
  <c r="AH1612" i="6"/>
  <c r="AI1612" i="6" s="1"/>
  <c r="X1613" i="6"/>
  <c r="AA1613" i="6" s="1"/>
  <c r="Y1613" i="6"/>
  <c r="Z1613" i="6"/>
  <c r="AB1613" i="6"/>
  <c r="AC1613" i="6" s="1"/>
  <c r="AD1613" i="6"/>
  <c r="AE1613" i="6" s="1"/>
  <c r="AF1613" i="6"/>
  <c r="AH1613" i="6"/>
  <c r="AI1613" i="6"/>
  <c r="AJ1613" i="6"/>
  <c r="X1614" i="6"/>
  <c r="Y1614" i="6"/>
  <c r="AD1614" i="6" s="1"/>
  <c r="AE1614" i="6" s="1"/>
  <c r="Z1614" i="6"/>
  <c r="AA1614" i="6" s="1"/>
  <c r="AB1614" i="6" s="1"/>
  <c r="AC1614" i="6" s="1"/>
  <c r="AF1614" i="6"/>
  <c r="AH1614" i="6"/>
  <c r="X1615" i="6"/>
  <c r="Y1615" i="6"/>
  <c r="AD1615" i="6" s="1"/>
  <c r="Z1615" i="6"/>
  <c r="AA1615" i="6"/>
  <c r="AB1615" i="6" s="1"/>
  <c r="AC1615" i="6" s="1"/>
  <c r="AG1615" i="6" s="1"/>
  <c r="AE1615" i="6"/>
  <c r="AF1615" i="6"/>
  <c r="AH1615" i="6"/>
  <c r="AI1615" i="6" s="1"/>
  <c r="AJ1615" i="6"/>
  <c r="AK1615" i="6"/>
  <c r="X1616" i="6"/>
  <c r="Y1616" i="6"/>
  <c r="AD1616" i="6" s="1"/>
  <c r="AE1616" i="6" s="1"/>
  <c r="Z1616" i="6"/>
  <c r="AA1616" i="6" s="1"/>
  <c r="AB1616" i="6" s="1"/>
  <c r="AC1616" i="6" s="1"/>
  <c r="AF1616" i="6"/>
  <c r="AH1616" i="6"/>
  <c r="X1617" i="6"/>
  <c r="Y1617" i="6"/>
  <c r="Z1617" i="6"/>
  <c r="AA1617" i="6"/>
  <c r="AB1617" i="6" s="1"/>
  <c r="AC1617" i="6" s="1"/>
  <c r="AG1617" i="6" s="1"/>
  <c r="AD1617" i="6"/>
  <c r="AE1617" i="6" s="1"/>
  <c r="AF1617" i="6"/>
  <c r="AH1617" i="6"/>
  <c r="AI1617" i="6"/>
  <c r="AJ1617" i="6"/>
  <c r="X1618" i="6"/>
  <c r="Y1618" i="6"/>
  <c r="AD1618" i="6" s="1"/>
  <c r="AE1618" i="6" s="1"/>
  <c r="Z1618" i="6"/>
  <c r="AA1618" i="6"/>
  <c r="AB1618" i="6" s="1"/>
  <c r="AC1618" i="6" s="1"/>
  <c r="AF1618" i="6"/>
  <c r="AH1618" i="6"/>
  <c r="X1619" i="6"/>
  <c r="Y1619" i="6"/>
  <c r="AD1619" i="6" s="1"/>
  <c r="Z1619" i="6"/>
  <c r="AA1619" i="6" s="1"/>
  <c r="AB1619" i="6" s="1"/>
  <c r="AC1619" i="6" s="1"/>
  <c r="AE1619" i="6"/>
  <c r="AF1619" i="6"/>
  <c r="AH1619" i="6"/>
  <c r="AJ1619" i="6" s="1"/>
  <c r="X1620" i="6"/>
  <c r="Y1620" i="6"/>
  <c r="AD1620" i="6" s="1"/>
  <c r="AE1620" i="6" s="1"/>
  <c r="Z1620" i="6"/>
  <c r="AA1620" i="6" s="1"/>
  <c r="AB1620" i="6" s="1"/>
  <c r="AC1620" i="6" s="1"/>
  <c r="AF1620" i="6"/>
  <c r="AH1620" i="6"/>
  <c r="AI1620" i="6"/>
  <c r="AJ1620" i="6"/>
  <c r="X1621" i="6"/>
  <c r="Y1621" i="6"/>
  <c r="Z1621" i="6"/>
  <c r="AA1621" i="6"/>
  <c r="AB1621" i="6" s="1"/>
  <c r="AC1621" i="6"/>
  <c r="AD1621" i="6"/>
  <c r="AE1621" i="6"/>
  <c r="AF1621" i="6"/>
  <c r="AH1621" i="6"/>
  <c r="AI1621" i="6"/>
  <c r="AJ1621" i="6"/>
  <c r="X1622" i="6"/>
  <c r="AA1622" i="6" s="1"/>
  <c r="AB1622" i="6" s="1"/>
  <c r="AC1622" i="6" s="1"/>
  <c r="Y1622" i="6"/>
  <c r="AD1622" i="6" s="1"/>
  <c r="AE1622" i="6" s="1"/>
  <c r="Z1622" i="6"/>
  <c r="AF1622" i="6"/>
  <c r="AH1622" i="6"/>
  <c r="X1623" i="6"/>
  <c r="Y1623" i="6"/>
  <c r="AD1623" i="6" s="1"/>
  <c r="AE1623" i="6" s="1"/>
  <c r="Z1623" i="6"/>
  <c r="AA1623" i="6" s="1"/>
  <c r="AB1623" i="6" s="1"/>
  <c r="AC1623" i="6" s="1"/>
  <c r="AF1623" i="6"/>
  <c r="AH1623" i="6"/>
  <c r="AI1623" i="6"/>
  <c r="AJ1623" i="6"/>
  <c r="X1624" i="6"/>
  <c r="Y1624" i="6"/>
  <c r="Z1624" i="6"/>
  <c r="AA1624" i="6" s="1"/>
  <c r="AB1624" i="6" s="1"/>
  <c r="AC1624" i="6" s="1"/>
  <c r="AG1624" i="6" s="1"/>
  <c r="AD1624" i="6"/>
  <c r="AE1624" i="6" s="1"/>
  <c r="AF1624" i="6"/>
  <c r="AH1624" i="6"/>
  <c r="AJ1624" i="6" s="1"/>
  <c r="AK1624" i="6" s="1"/>
  <c r="AI1624" i="6"/>
  <c r="X1625" i="6"/>
  <c r="AA1625" i="6" s="1"/>
  <c r="Y1625" i="6"/>
  <c r="AD1625" i="6" s="1"/>
  <c r="AE1625" i="6" s="1"/>
  <c r="Z1625" i="6"/>
  <c r="AB1625" i="6"/>
  <c r="AC1625" i="6" s="1"/>
  <c r="AG1625" i="6" s="1"/>
  <c r="AF1625" i="6"/>
  <c r="AH1625" i="6"/>
  <c r="AI1625" i="6"/>
  <c r="AJ1625" i="6"/>
  <c r="X1626" i="6"/>
  <c r="AA1626" i="6" s="1"/>
  <c r="AB1626" i="6" s="1"/>
  <c r="AC1626" i="6" s="1"/>
  <c r="AG1626" i="6" s="1"/>
  <c r="Y1626" i="6"/>
  <c r="AD1626" i="6" s="1"/>
  <c r="Z1626" i="6"/>
  <c r="AE1626" i="6"/>
  <c r="AF1626" i="6"/>
  <c r="AH1626" i="6"/>
  <c r="X1627" i="6"/>
  <c r="Y1627" i="6"/>
  <c r="AD1627" i="6" s="1"/>
  <c r="Z1627" i="6"/>
  <c r="AA1627" i="6"/>
  <c r="AB1627" i="6" s="1"/>
  <c r="AC1627" i="6" s="1"/>
  <c r="AG1627" i="6" s="1"/>
  <c r="AE1627" i="6"/>
  <c r="AF1627" i="6"/>
  <c r="AH1627" i="6"/>
  <c r="AI1627" i="6"/>
  <c r="AJ1627" i="6"/>
  <c r="AK1627" i="6" s="1"/>
  <c r="X1628" i="6"/>
  <c r="Y1628" i="6"/>
  <c r="Z1628" i="6"/>
  <c r="AA1628" i="6"/>
  <c r="AB1628" i="6" s="1"/>
  <c r="AC1628" i="6" s="1"/>
  <c r="AD1628" i="6"/>
  <c r="AE1628" i="6"/>
  <c r="AF1628" i="6"/>
  <c r="AH1628" i="6"/>
  <c r="AJ1628" i="6" s="1"/>
  <c r="AI1628" i="6"/>
  <c r="X1629" i="6"/>
  <c r="AA1629" i="6" s="1"/>
  <c r="AB1629" i="6" s="1"/>
  <c r="AC1629" i="6" s="1"/>
  <c r="Y1629" i="6"/>
  <c r="AD1629" i="6" s="1"/>
  <c r="AE1629" i="6" s="1"/>
  <c r="Z1629" i="6"/>
  <c r="AF1629" i="6"/>
  <c r="AH1629" i="6"/>
  <c r="AI1629" i="6"/>
  <c r="AJ1629" i="6"/>
  <c r="AK1629" i="6"/>
  <c r="X1630" i="6"/>
  <c r="Y1630" i="6"/>
  <c r="Z1630" i="6"/>
  <c r="AA1630" i="6" s="1"/>
  <c r="AB1630" i="6" s="1"/>
  <c r="AC1630" i="6" s="1"/>
  <c r="AD1630" i="6"/>
  <c r="AE1630" i="6" s="1"/>
  <c r="AF1630" i="6"/>
  <c r="AH1630" i="6"/>
  <c r="AJ1630" i="6" s="1"/>
  <c r="AI1630" i="6"/>
  <c r="AK1630" i="6"/>
  <c r="X1631" i="6"/>
  <c r="Y1631" i="6"/>
  <c r="AD1631" i="6" s="1"/>
  <c r="AE1631" i="6" s="1"/>
  <c r="Z1631" i="6"/>
  <c r="AA1631" i="6" s="1"/>
  <c r="AB1631" i="6" s="1"/>
  <c r="AC1631" i="6"/>
  <c r="AF1631" i="6"/>
  <c r="AH1631" i="6"/>
  <c r="AI1631" i="6" s="1"/>
  <c r="AJ1631" i="6"/>
  <c r="AK1631" i="6" s="1"/>
  <c r="X1632" i="6"/>
  <c r="Y1632" i="6"/>
  <c r="AD1632" i="6" s="1"/>
  <c r="AE1632" i="6" s="1"/>
  <c r="Z1632" i="6"/>
  <c r="AA1632" i="6"/>
  <c r="AB1632" i="6"/>
  <c r="AC1632" i="6" s="1"/>
  <c r="AF1632" i="6"/>
  <c r="AH1632" i="6"/>
  <c r="X1633" i="6"/>
  <c r="AA1633" i="6" s="1"/>
  <c r="AB1633" i="6" s="1"/>
  <c r="AC1633" i="6" s="1"/>
  <c r="Y1633" i="6"/>
  <c r="Z1633" i="6"/>
  <c r="AD1633" i="6"/>
  <c r="AE1633" i="6"/>
  <c r="AF1633" i="6"/>
  <c r="AH1633" i="6"/>
  <c r="AI1633" i="6"/>
  <c r="AJ1633" i="6"/>
  <c r="AK1633" i="6"/>
  <c r="X1634" i="6"/>
  <c r="Y1634" i="6"/>
  <c r="Z1634" i="6"/>
  <c r="AA1634" i="6" s="1"/>
  <c r="AB1634" i="6" s="1"/>
  <c r="AC1634" i="6" s="1"/>
  <c r="AD1634" i="6"/>
  <c r="AE1634" i="6"/>
  <c r="AF1634" i="6"/>
  <c r="AH1634" i="6"/>
  <c r="AJ1634" i="6" s="1"/>
  <c r="AK1634" i="6" s="1"/>
  <c r="AI1634" i="6"/>
  <c r="X1635" i="6"/>
  <c r="Y1635" i="6"/>
  <c r="AD1635" i="6" s="1"/>
  <c r="AE1635" i="6" s="1"/>
  <c r="Z1635" i="6"/>
  <c r="AA1635" i="6"/>
  <c r="AB1635" i="6" s="1"/>
  <c r="AC1635" i="6" s="1"/>
  <c r="AF1635" i="6"/>
  <c r="AH1635" i="6"/>
  <c r="AI1635" i="6" s="1"/>
  <c r="X1636" i="6"/>
  <c r="Y1636" i="6"/>
  <c r="Z1636" i="6"/>
  <c r="AA1636" i="6"/>
  <c r="AB1636" i="6" s="1"/>
  <c r="AC1636" i="6" s="1"/>
  <c r="AG1636" i="6" s="1"/>
  <c r="AD1636" i="6"/>
  <c r="AE1636" i="6" s="1"/>
  <c r="AF1636" i="6"/>
  <c r="AH1636" i="6"/>
  <c r="AI1636" i="6"/>
  <c r="AJ1636" i="6"/>
  <c r="AK1636" i="6" s="1"/>
  <c r="X1637" i="6"/>
  <c r="AA1637" i="6" s="1"/>
  <c r="AB1637" i="6" s="1"/>
  <c r="AC1637" i="6" s="1"/>
  <c r="Y1637" i="6"/>
  <c r="Z1637" i="6"/>
  <c r="AD1637" i="6"/>
  <c r="AE1637" i="6" s="1"/>
  <c r="AF1637" i="6"/>
  <c r="AH1637" i="6"/>
  <c r="AI1637" i="6"/>
  <c r="AJ1637" i="6"/>
  <c r="AK1637" i="6"/>
  <c r="X1638" i="6"/>
  <c r="Y1638" i="6"/>
  <c r="AD1638" i="6" s="1"/>
  <c r="AE1638" i="6" s="1"/>
  <c r="Z1638" i="6"/>
  <c r="AA1638" i="6"/>
  <c r="AB1638" i="6" s="1"/>
  <c r="AC1638" i="6" s="1"/>
  <c r="AF1638" i="6"/>
  <c r="AH1638" i="6"/>
  <c r="AJ1638" i="6" s="1"/>
  <c r="AK1638" i="6" s="1"/>
  <c r="AI1638" i="6"/>
  <c r="X1639" i="6"/>
  <c r="AA1639" i="6" s="1"/>
  <c r="AB1639" i="6" s="1"/>
  <c r="AC1639" i="6" s="1"/>
  <c r="Y1639" i="6"/>
  <c r="AD1639" i="6" s="1"/>
  <c r="Z1639" i="6"/>
  <c r="AE1639" i="6"/>
  <c r="AF1639" i="6"/>
  <c r="AH1639" i="6"/>
  <c r="AI1639" i="6" s="1"/>
  <c r="AJ1639" i="6"/>
  <c r="AK1639" i="6" s="1"/>
  <c r="X1640" i="6"/>
  <c r="Y1640" i="6"/>
  <c r="AD1640" i="6" s="1"/>
  <c r="Z1640" i="6"/>
  <c r="AA1640" i="6" s="1"/>
  <c r="AB1640" i="6" s="1"/>
  <c r="AC1640" i="6" s="1"/>
  <c r="AG1640" i="6" s="1"/>
  <c r="AE1640" i="6"/>
  <c r="AF1640" i="6"/>
  <c r="AH1640" i="6"/>
  <c r="X1641" i="6"/>
  <c r="AA1641" i="6" s="1"/>
  <c r="AB1641" i="6" s="1"/>
  <c r="AC1641" i="6" s="1"/>
  <c r="AG1641" i="6" s="1"/>
  <c r="Y1641" i="6"/>
  <c r="Z1641" i="6"/>
  <c r="AD1641" i="6"/>
  <c r="AE1641" i="6" s="1"/>
  <c r="AF1641" i="6"/>
  <c r="AH1641" i="6"/>
  <c r="AI1641" i="6"/>
  <c r="AJ1641" i="6"/>
  <c r="AK1641" i="6" s="1"/>
  <c r="X1642" i="6"/>
  <c r="AA1642" i="6" s="1"/>
  <c r="AB1642" i="6" s="1"/>
  <c r="AC1642" i="6" s="1"/>
  <c r="Y1642" i="6"/>
  <c r="Z1642" i="6"/>
  <c r="AD1642" i="6"/>
  <c r="AE1642" i="6" s="1"/>
  <c r="AF1642" i="6"/>
  <c r="AH1642" i="6"/>
  <c r="AJ1642" i="6" s="1"/>
  <c r="AI1642" i="6"/>
  <c r="AK1642" i="6"/>
  <c r="X1643" i="6"/>
  <c r="Y1643" i="6"/>
  <c r="AD1643" i="6" s="1"/>
  <c r="Z1643" i="6"/>
  <c r="AA1643" i="6" s="1"/>
  <c r="AB1643" i="6" s="1"/>
  <c r="AC1643" i="6" s="1"/>
  <c r="AE1643" i="6"/>
  <c r="AF1643" i="6"/>
  <c r="AH1643" i="6"/>
  <c r="AJ1643" i="6" s="1"/>
  <c r="AK1643" i="6" s="1"/>
  <c r="AI1643" i="6"/>
  <c r="X1644" i="6"/>
  <c r="Y1644" i="6"/>
  <c r="AD1644" i="6" s="1"/>
  <c r="AE1644" i="6" s="1"/>
  <c r="Z1644" i="6"/>
  <c r="AA1644" i="6"/>
  <c r="AB1644" i="6" s="1"/>
  <c r="AC1644" i="6" s="1"/>
  <c r="AF1644" i="6"/>
  <c r="AH1644" i="6"/>
  <c r="AI1644" i="6"/>
  <c r="AJ1644" i="6"/>
  <c r="AK1644" i="6"/>
  <c r="X1645" i="6"/>
  <c r="Y1645" i="6"/>
  <c r="Z1645" i="6"/>
  <c r="AA1645" i="6"/>
  <c r="AB1645" i="6" s="1"/>
  <c r="AC1645" i="6"/>
  <c r="AD1645" i="6"/>
  <c r="AE1645" i="6"/>
  <c r="AF1645" i="6"/>
  <c r="AH1645" i="6"/>
  <c r="AI1645" i="6"/>
  <c r="AJ1645" i="6"/>
  <c r="AK1645" i="6"/>
  <c r="X1646" i="6"/>
  <c r="Y1646" i="6"/>
  <c r="Z1646" i="6"/>
  <c r="AA1646" i="6" s="1"/>
  <c r="AB1646" i="6" s="1"/>
  <c r="AC1646" i="6" s="1"/>
  <c r="AG1646" i="6" s="1"/>
  <c r="AD1646" i="6"/>
  <c r="AE1646" i="6" s="1"/>
  <c r="AF1646" i="6"/>
  <c r="AH1646" i="6"/>
  <c r="AJ1646" i="6" s="1"/>
  <c r="AK1646" i="6" s="1"/>
  <c r="AI1646" i="6"/>
  <c r="X1647" i="6"/>
  <c r="Y1647" i="6"/>
  <c r="AD1647" i="6" s="1"/>
  <c r="AE1647" i="6" s="1"/>
  <c r="Z1647" i="6"/>
  <c r="AA1647" i="6" s="1"/>
  <c r="AB1647" i="6" s="1"/>
  <c r="AC1647" i="6" s="1"/>
  <c r="AF1647" i="6"/>
  <c r="AH1647" i="6"/>
  <c r="AI1647" i="6"/>
  <c r="AJ1647" i="6"/>
  <c r="AK1647" i="6" s="1"/>
  <c r="X1648" i="6"/>
  <c r="Y1648" i="6"/>
  <c r="Z1648" i="6"/>
  <c r="AA1648" i="6" s="1"/>
  <c r="AB1648" i="6" s="1"/>
  <c r="AC1648" i="6" s="1"/>
  <c r="AD1648" i="6"/>
  <c r="AE1648" i="6"/>
  <c r="AF1648" i="6"/>
  <c r="AH1648" i="6"/>
  <c r="AI1648" i="6" s="1"/>
  <c r="AJ1648" i="6"/>
  <c r="AK1648" i="6" s="1"/>
  <c r="X1649" i="6"/>
  <c r="Y1649" i="6"/>
  <c r="AD1649" i="6" s="1"/>
  <c r="AE1649" i="6" s="1"/>
  <c r="Z1649" i="6"/>
  <c r="AA1649" i="6"/>
  <c r="AB1649" i="6"/>
  <c r="AC1649" i="6" s="1"/>
  <c r="AF1649" i="6"/>
  <c r="AH1649" i="6"/>
  <c r="AI1649" i="6"/>
  <c r="AJ1649" i="6"/>
  <c r="AK1649" i="6" s="1"/>
  <c r="X1650" i="6"/>
  <c r="Y1650" i="6"/>
  <c r="Z1650" i="6"/>
  <c r="AD1650" i="6"/>
  <c r="AE1650" i="6" s="1"/>
  <c r="AF1650" i="6"/>
  <c r="AH1650" i="6"/>
  <c r="AJ1650" i="6" s="1"/>
  <c r="AK1650" i="6" s="1"/>
  <c r="AI1650" i="6"/>
  <c r="X1651" i="6"/>
  <c r="Y1651" i="6"/>
  <c r="AD1651" i="6" s="1"/>
  <c r="AE1651" i="6" s="1"/>
  <c r="Z1651" i="6"/>
  <c r="AA1651" i="6" s="1"/>
  <c r="AB1651" i="6" s="1"/>
  <c r="AC1651" i="6" s="1"/>
  <c r="AF1651" i="6"/>
  <c r="AH1651" i="6"/>
  <c r="AJ1651" i="6" s="1"/>
  <c r="AI1651" i="6"/>
  <c r="AK1651" i="6"/>
  <c r="X1652" i="6"/>
  <c r="Y1652" i="6"/>
  <c r="AD1652" i="6" s="1"/>
  <c r="Z1652" i="6"/>
  <c r="AA1652" i="6"/>
  <c r="AB1652" i="6" s="1"/>
  <c r="AC1652" i="6" s="1"/>
  <c r="AE1652" i="6"/>
  <c r="AF1652" i="6"/>
  <c r="AH1652" i="6"/>
  <c r="AI1652" i="6" s="1"/>
  <c r="X1653" i="6"/>
  <c r="Y1653" i="6"/>
  <c r="Z1653" i="6"/>
  <c r="AA1653" i="6"/>
  <c r="AB1653" i="6"/>
  <c r="AC1653" i="6" s="1"/>
  <c r="AG1653" i="6" s="1"/>
  <c r="AD1653" i="6"/>
  <c r="AE1653" i="6" s="1"/>
  <c r="AF1653" i="6"/>
  <c r="AH1653" i="6"/>
  <c r="AI1653" i="6"/>
  <c r="AJ1653" i="6"/>
  <c r="AK1653" i="6" s="1"/>
  <c r="X1654" i="6"/>
  <c r="Y1654" i="6"/>
  <c r="Z1654" i="6"/>
  <c r="AA1654" i="6"/>
  <c r="AB1654" i="6" s="1"/>
  <c r="AC1654" i="6" s="1"/>
  <c r="AD1654" i="6"/>
  <c r="AE1654" i="6"/>
  <c r="AF1654" i="6"/>
  <c r="AH1654" i="6"/>
  <c r="X1655" i="6"/>
  <c r="Y1655" i="6"/>
  <c r="AD1655" i="6" s="1"/>
  <c r="AE1655" i="6" s="1"/>
  <c r="Z1655" i="6"/>
  <c r="AA1655" i="6"/>
  <c r="AB1655" i="6" s="1"/>
  <c r="AC1655" i="6" s="1"/>
  <c r="AF1655" i="6"/>
  <c r="AH1655" i="6"/>
  <c r="AJ1655" i="6" s="1"/>
  <c r="AI1655" i="6"/>
  <c r="AK1655" i="6"/>
  <c r="X1656" i="6"/>
  <c r="Y1656" i="6"/>
  <c r="Z1656" i="6"/>
  <c r="AA1656" i="6" s="1"/>
  <c r="AB1656" i="6" s="1"/>
  <c r="AC1656" i="6" s="1"/>
  <c r="AD1656" i="6"/>
  <c r="AE1656" i="6"/>
  <c r="AF1656" i="6"/>
  <c r="AH1656" i="6"/>
  <c r="X1657" i="6"/>
  <c r="AA1657" i="6" s="1"/>
  <c r="AB1657" i="6" s="1"/>
  <c r="AC1657" i="6" s="1"/>
  <c r="Y1657" i="6"/>
  <c r="AD1657" i="6" s="1"/>
  <c r="AE1657" i="6" s="1"/>
  <c r="Z1657" i="6"/>
  <c r="AF1657" i="6"/>
  <c r="AH1657" i="6"/>
  <c r="AI1657" i="6"/>
  <c r="AJ1657" i="6"/>
  <c r="AK1657" i="6"/>
  <c r="X1658" i="6"/>
  <c r="Y1658" i="6"/>
  <c r="AD1658" i="6" s="1"/>
  <c r="Z1658" i="6"/>
  <c r="AA1658" i="6" s="1"/>
  <c r="AB1658" i="6" s="1"/>
  <c r="AC1658" i="6" s="1"/>
  <c r="AE1658" i="6"/>
  <c r="AF1658" i="6"/>
  <c r="AH1658" i="6"/>
  <c r="AJ1658" i="6" s="1"/>
  <c r="X1659" i="6"/>
  <c r="Y1659" i="6"/>
  <c r="AD1659" i="6" s="1"/>
  <c r="Z1659" i="6"/>
  <c r="AA1659" i="6" s="1"/>
  <c r="AB1659" i="6" s="1"/>
  <c r="AC1659" i="6" s="1"/>
  <c r="AG1659" i="6" s="1"/>
  <c r="AK1659" i="6" s="1"/>
  <c r="AE1659" i="6"/>
  <c r="AF1659" i="6"/>
  <c r="AH1659" i="6"/>
  <c r="AI1659" i="6"/>
  <c r="AJ1659" i="6"/>
  <c r="X1660" i="6"/>
  <c r="Y1660" i="6"/>
  <c r="Z1660" i="6"/>
  <c r="AA1660" i="6" s="1"/>
  <c r="AB1660" i="6" s="1"/>
  <c r="AC1660" i="6" s="1"/>
  <c r="AG1660" i="6" s="1"/>
  <c r="AD1660" i="6"/>
  <c r="AE1660" i="6" s="1"/>
  <c r="AF1660" i="6"/>
  <c r="AH1660" i="6"/>
  <c r="AJ1660" i="6" s="1"/>
  <c r="AI1660" i="6"/>
  <c r="AK1660" i="6"/>
  <c r="X1661" i="6"/>
  <c r="Y1661" i="6"/>
  <c r="AD1661" i="6" s="1"/>
  <c r="AE1661" i="6" s="1"/>
  <c r="Z1661" i="6"/>
  <c r="AA1661" i="6"/>
  <c r="AB1661" i="6" s="1"/>
  <c r="AC1661" i="6" s="1"/>
  <c r="AF1661" i="6"/>
  <c r="AH1661" i="6"/>
  <c r="AI1661" i="6"/>
  <c r="AJ1661" i="6"/>
  <c r="AK1661" i="6" s="1"/>
  <c r="X1662" i="6"/>
  <c r="Y1662" i="6"/>
  <c r="AD1662" i="6" s="1"/>
  <c r="Z1662" i="6"/>
  <c r="AA1662" i="6" s="1"/>
  <c r="AB1662" i="6" s="1"/>
  <c r="AC1662" i="6" s="1"/>
  <c r="AG1662" i="6" s="1"/>
  <c r="AE1662" i="6"/>
  <c r="AF1662" i="6"/>
  <c r="AH1662" i="6"/>
  <c r="AJ1662" i="6" s="1"/>
  <c r="AI1662" i="6"/>
  <c r="AK1662" i="6"/>
  <c r="X1663" i="6"/>
  <c r="Y1663" i="6"/>
  <c r="AD1663" i="6" s="1"/>
  <c r="AE1663" i="6" s="1"/>
  <c r="Z1663" i="6"/>
  <c r="AA1663" i="6"/>
  <c r="AB1663" i="6" s="1"/>
  <c r="AC1663" i="6" s="1"/>
  <c r="AG1663" i="6" s="1"/>
  <c r="AF1663" i="6"/>
  <c r="AH1663" i="6"/>
  <c r="AI1663" i="6"/>
  <c r="AJ1663" i="6"/>
  <c r="X1664" i="6"/>
  <c r="Y1664" i="6"/>
  <c r="Z1664" i="6"/>
  <c r="AA1664" i="6"/>
  <c r="AB1664" i="6" s="1"/>
  <c r="AC1664" i="6" s="1"/>
  <c r="AD1664" i="6"/>
  <c r="AE1664" i="6" s="1"/>
  <c r="AF1664" i="6"/>
  <c r="AH1664" i="6"/>
  <c r="AI1664" i="6" s="1"/>
  <c r="AJ1664" i="6"/>
  <c r="X1665" i="6"/>
  <c r="Y1665" i="6"/>
  <c r="Z1665" i="6"/>
  <c r="AA1665" i="6"/>
  <c r="AB1665" i="6" s="1"/>
  <c r="AC1665" i="6" s="1"/>
  <c r="AG1665" i="6" s="1"/>
  <c r="AD1665" i="6"/>
  <c r="AE1665" i="6"/>
  <c r="AF1665" i="6"/>
  <c r="AH1665" i="6"/>
  <c r="AI1665" i="6"/>
  <c r="AJ1665" i="6"/>
  <c r="AK1665" i="6" s="1"/>
  <c r="X1666" i="6"/>
  <c r="Y1666" i="6"/>
  <c r="AD1666" i="6" s="1"/>
  <c r="AE1666" i="6" s="1"/>
  <c r="Z1666" i="6"/>
  <c r="AA1666" i="6" s="1"/>
  <c r="AB1666" i="6" s="1"/>
  <c r="AC1666" i="6" s="1"/>
  <c r="AF1666" i="6"/>
  <c r="AH1666" i="6"/>
  <c r="AJ1666" i="6" s="1"/>
  <c r="AK1666" i="6" s="1"/>
  <c r="AI1666" i="6"/>
  <c r="X1667" i="6"/>
  <c r="Y1667" i="6"/>
  <c r="AD1667" i="6" s="1"/>
  <c r="AE1667" i="6" s="1"/>
  <c r="Z1667" i="6"/>
  <c r="AA1667" i="6" s="1"/>
  <c r="AB1667" i="6" s="1"/>
  <c r="AC1667" i="6" s="1"/>
  <c r="AF1667" i="6"/>
  <c r="AH1667" i="6"/>
  <c r="AI1667" i="6"/>
  <c r="AJ1667" i="6"/>
  <c r="AK1667" i="6"/>
  <c r="X1668" i="6"/>
  <c r="Y1668" i="6"/>
  <c r="Z1668" i="6"/>
  <c r="AA1668" i="6"/>
  <c r="AB1668" i="6" s="1"/>
  <c r="AC1668" i="6" s="1"/>
  <c r="AG1668" i="6" s="1"/>
  <c r="AD1668" i="6"/>
  <c r="AE1668" i="6"/>
  <c r="AF1668" i="6"/>
  <c r="AH1668" i="6"/>
  <c r="AI1668" i="6"/>
  <c r="AJ1668" i="6"/>
  <c r="AK1668" i="6"/>
  <c r="X1669" i="6"/>
  <c r="AA1669" i="6" s="1"/>
  <c r="AB1669" i="6" s="1"/>
  <c r="AC1669" i="6" s="1"/>
  <c r="Y1669" i="6"/>
  <c r="Z1669" i="6"/>
  <c r="AD1669" i="6"/>
  <c r="AE1669" i="6" s="1"/>
  <c r="AF1669" i="6"/>
  <c r="AH1669" i="6"/>
  <c r="AI1669" i="6"/>
  <c r="AJ1669" i="6"/>
  <c r="AK1669" i="6"/>
  <c r="X1670" i="6"/>
  <c r="Y1670" i="6"/>
  <c r="AD1670" i="6" s="1"/>
  <c r="AE1670" i="6" s="1"/>
  <c r="Z1670" i="6"/>
  <c r="AA1670" i="6" s="1"/>
  <c r="AB1670" i="6" s="1"/>
  <c r="AC1670" i="6" s="1"/>
  <c r="AF1670" i="6"/>
  <c r="AH1670" i="6"/>
  <c r="X1671" i="6"/>
  <c r="AA1671" i="6" s="1"/>
  <c r="AB1671" i="6" s="1"/>
  <c r="AC1671" i="6" s="1"/>
  <c r="AG1671" i="6" s="1"/>
  <c r="Y1671" i="6"/>
  <c r="AD1671" i="6" s="1"/>
  <c r="AE1671" i="6" s="1"/>
  <c r="Z1671" i="6"/>
  <c r="AF1671" i="6"/>
  <c r="AH1671" i="6"/>
  <c r="X1672" i="6"/>
  <c r="Y1672" i="6"/>
  <c r="AD1672" i="6" s="1"/>
  <c r="AE1672" i="6" s="1"/>
  <c r="Z1672" i="6"/>
  <c r="AA1672" i="6"/>
  <c r="AB1672" i="6" s="1"/>
  <c r="AC1672" i="6" s="1"/>
  <c r="AF1672" i="6"/>
  <c r="AH1672" i="6"/>
  <c r="X1673" i="6"/>
  <c r="AA1673" i="6" s="1"/>
  <c r="AB1673" i="6" s="1"/>
  <c r="AC1673" i="6" s="1"/>
  <c r="Y1673" i="6"/>
  <c r="AD1673" i="6" s="1"/>
  <c r="AE1673" i="6" s="1"/>
  <c r="Z1673" i="6"/>
  <c r="AF1673" i="6"/>
  <c r="AH1673" i="6"/>
  <c r="AI1673" i="6"/>
  <c r="AJ1673" i="6"/>
  <c r="AK1673" i="6"/>
  <c r="X1674" i="6"/>
  <c r="Y1674" i="6"/>
  <c r="Z1674" i="6"/>
  <c r="AD1674" i="6"/>
  <c r="AE1674" i="6"/>
  <c r="AF1674" i="6"/>
  <c r="AH1674" i="6"/>
  <c r="AJ1674" i="6" s="1"/>
  <c r="AI1674" i="6"/>
  <c r="X1675" i="6"/>
  <c r="Y1675" i="6"/>
  <c r="AD1675" i="6" s="1"/>
  <c r="Z1675" i="6"/>
  <c r="AA1675" i="6"/>
  <c r="AB1675" i="6" s="1"/>
  <c r="AC1675" i="6" s="1"/>
  <c r="AE1675" i="6"/>
  <c r="AF1675" i="6"/>
  <c r="AH1675" i="6"/>
  <c r="X1676" i="6"/>
  <c r="Y1676" i="6"/>
  <c r="AD1676" i="6" s="1"/>
  <c r="AE1676" i="6" s="1"/>
  <c r="Z1676" i="6"/>
  <c r="AA1676" i="6" s="1"/>
  <c r="AB1676" i="6" s="1"/>
  <c r="AC1676" i="6" s="1"/>
  <c r="AF1676" i="6"/>
  <c r="AH1676" i="6"/>
  <c r="AI1676" i="6" s="1"/>
  <c r="AJ1676" i="6"/>
  <c r="X1677" i="6"/>
  <c r="Y1677" i="6"/>
  <c r="AD1677" i="6" s="1"/>
  <c r="AE1677" i="6" s="1"/>
  <c r="Z1677" i="6"/>
  <c r="AA1677" i="6"/>
  <c r="AB1677" i="6"/>
  <c r="AC1677" i="6" s="1"/>
  <c r="AF1677" i="6"/>
  <c r="AH1677" i="6"/>
  <c r="AI1677" i="6"/>
  <c r="AJ1677" i="6"/>
  <c r="X1678" i="6"/>
  <c r="AA1678" i="6" s="1"/>
  <c r="AB1678" i="6" s="1"/>
  <c r="AC1678" i="6" s="1"/>
  <c r="AG1678" i="6" s="1"/>
  <c r="Y1678" i="6"/>
  <c r="Z1678" i="6"/>
  <c r="AD1678" i="6"/>
  <c r="AE1678" i="6" s="1"/>
  <c r="AF1678" i="6"/>
  <c r="AH1678" i="6"/>
  <c r="X1679" i="6"/>
  <c r="Y1679" i="6"/>
  <c r="AD1679" i="6" s="1"/>
  <c r="AE1679" i="6" s="1"/>
  <c r="Z1679" i="6"/>
  <c r="AA1679" i="6" s="1"/>
  <c r="AB1679" i="6" s="1"/>
  <c r="AC1679" i="6" s="1"/>
  <c r="AF1679" i="6"/>
  <c r="AH1679" i="6"/>
  <c r="X1680" i="6"/>
  <c r="Y1680" i="6"/>
  <c r="Z1680" i="6"/>
  <c r="AA1680" i="6" s="1"/>
  <c r="AB1680" i="6"/>
  <c r="AC1680" i="6" s="1"/>
  <c r="AD1680" i="6"/>
  <c r="AE1680" i="6" s="1"/>
  <c r="AF1680" i="6"/>
  <c r="AH1680" i="6"/>
  <c r="X1681" i="6"/>
  <c r="Y1681" i="6"/>
  <c r="Z1681" i="6"/>
  <c r="AA1681" i="6"/>
  <c r="AB1681" i="6" s="1"/>
  <c r="AC1681" i="6" s="1"/>
  <c r="AG1681" i="6" s="1"/>
  <c r="AD1681" i="6"/>
  <c r="AE1681" i="6" s="1"/>
  <c r="AF1681" i="6"/>
  <c r="AH1681" i="6"/>
  <c r="AI1681" i="6"/>
  <c r="AJ1681" i="6"/>
  <c r="X1682" i="6"/>
  <c r="Y1682" i="6"/>
  <c r="Z1682" i="6"/>
  <c r="AA1682" i="6"/>
  <c r="AB1682" i="6" s="1"/>
  <c r="AC1682" i="6" s="1"/>
  <c r="AD1682" i="6"/>
  <c r="AE1682" i="6" s="1"/>
  <c r="AF1682" i="6"/>
  <c r="AH1682" i="6"/>
  <c r="X1683" i="6"/>
  <c r="Y1683" i="6"/>
  <c r="AD1683" i="6" s="1"/>
  <c r="AE1683" i="6" s="1"/>
  <c r="Z1683" i="6"/>
  <c r="AF1683" i="6"/>
  <c r="AH1683" i="6"/>
  <c r="X1684" i="6"/>
  <c r="Y1684" i="6"/>
  <c r="AD1684" i="6" s="1"/>
  <c r="Z1684" i="6"/>
  <c r="AA1684" i="6" s="1"/>
  <c r="AB1684" i="6"/>
  <c r="AC1684" i="6" s="1"/>
  <c r="AE1684" i="6"/>
  <c r="AF1684" i="6"/>
  <c r="AH1684" i="6"/>
  <c r="AJ1684" i="6" s="1"/>
  <c r="AK1684" i="6" s="1"/>
  <c r="AI1684" i="6"/>
  <c r="X1685" i="6"/>
  <c r="Y1685" i="6"/>
  <c r="AD1685" i="6" s="1"/>
  <c r="Z1685" i="6"/>
  <c r="AA1685" i="6"/>
  <c r="AB1685" i="6" s="1"/>
  <c r="AC1685" i="6" s="1"/>
  <c r="AE1685" i="6"/>
  <c r="AF1685" i="6"/>
  <c r="AH1685" i="6"/>
  <c r="AI1685" i="6"/>
  <c r="AJ1685" i="6"/>
  <c r="AK1685" i="6"/>
  <c r="X1686" i="6"/>
  <c r="Y1686" i="6"/>
  <c r="AD1686" i="6" s="1"/>
  <c r="AE1686" i="6" s="1"/>
  <c r="Z1686" i="6"/>
  <c r="AA1686" i="6"/>
  <c r="AB1686" i="6" s="1"/>
  <c r="AC1686" i="6"/>
  <c r="AF1686" i="6"/>
  <c r="AH1686" i="6"/>
  <c r="X1687" i="6"/>
  <c r="Y1687" i="6"/>
  <c r="AD1687" i="6" s="1"/>
  <c r="AE1687" i="6" s="1"/>
  <c r="Z1687" i="6"/>
  <c r="AA1687" i="6" s="1"/>
  <c r="AB1687" i="6" s="1"/>
  <c r="AC1687" i="6" s="1"/>
  <c r="AF1687" i="6"/>
  <c r="AH1687" i="6"/>
  <c r="X1688" i="6"/>
  <c r="Y1688" i="6"/>
  <c r="Z1688" i="6"/>
  <c r="AA1688" i="6" s="1"/>
  <c r="AB1688" i="6" s="1"/>
  <c r="AC1688" i="6" s="1"/>
  <c r="AD1688" i="6"/>
  <c r="AE1688" i="6" s="1"/>
  <c r="AF1688" i="6"/>
  <c r="AH1688" i="6"/>
  <c r="AI1688" i="6"/>
  <c r="AJ1688" i="6"/>
  <c r="AK1688" i="6" s="1"/>
  <c r="X1689" i="6"/>
  <c r="AA1689" i="6" s="1"/>
  <c r="AB1689" i="6" s="1"/>
  <c r="AC1689" i="6" s="1"/>
  <c r="Y1689" i="6"/>
  <c r="Z1689" i="6"/>
  <c r="AD1689" i="6"/>
  <c r="AE1689" i="6" s="1"/>
  <c r="AF1689" i="6"/>
  <c r="AH1689" i="6"/>
  <c r="AI1689" i="6"/>
  <c r="AJ1689" i="6"/>
  <c r="AK1689" i="6" s="1"/>
  <c r="X1690" i="6"/>
  <c r="Y1690" i="6"/>
  <c r="AD1690" i="6" s="1"/>
  <c r="AE1690" i="6" s="1"/>
  <c r="Z1690" i="6"/>
  <c r="AA1690" i="6"/>
  <c r="AB1690" i="6" s="1"/>
  <c r="AC1690" i="6" s="1"/>
  <c r="AF1690" i="6"/>
  <c r="AH1690" i="6"/>
  <c r="X1691" i="6"/>
  <c r="AA1691" i="6" s="1"/>
  <c r="AB1691" i="6" s="1"/>
  <c r="AC1691" i="6" s="1"/>
  <c r="AG1691" i="6" s="1"/>
  <c r="Y1691" i="6"/>
  <c r="AD1691" i="6" s="1"/>
  <c r="Z1691" i="6"/>
  <c r="AE1691" i="6"/>
  <c r="AF1691" i="6"/>
  <c r="AH1691" i="6"/>
  <c r="AI1691" i="6"/>
  <c r="AJ1691" i="6"/>
  <c r="X1692" i="6"/>
  <c r="Y1692" i="6"/>
  <c r="AD1692" i="6" s="1"/>
  <c r="AE1692" i="6" s="1"/>
  <c r="Z1692" i="6"/>
  <c r="AA1692" i="6" s="1"/>
  <c r="AB1692" i="6" s="1"/>
  <c r="AC1692" i="6" s="1"/>
  <c r="AF1692" i="6"/>
  <c r="AH1692" i="6"/>
  <c r="AJ1692" i="6" s="1"/>
  <c r="AI1692" i="6"/>
  <c r="AK1692" i="6"/>
  <c r="X1693" i="6"/>
  <c r="AA1693" i="6" s="1"/>
  <c r="AB1693" i="6" s="1"/>
  <c r="AC1693" i="6" s="1"/>
  <c r="Y1693" i="6"/>
  <c r="AD1693" i="6" s="1"/>
  <c r="Z1693" i="6"/>
  <c r="AE1693" i="6"/>
  <c r="AF1693" i="6"/>
  <c r="AG1693" i="6"/>
  <c r="AH1693" i="6"/>
  <c r="AI1693" i="6"/>
  <c r="AJ1693" i="6"/>
  <c r="AK1693" i="6" s="1"/>
  <c r="X1694" i="6"/>
  <c r="Y1694" i="6"/>
  <c r="AD1694" i="6" s="1"/>
  <c r="Z1694" i="6"/>
  <c r="AA1694" i="6" s="1"/>
  <c r="AB1694" i="6" s="1"/>
  <c r="AC1694" i="6" s="1"/>
  <c r="AE1694" i="6"/>
  <c r="AF1694" i="6"/>
  <c r="AH1694" i="6"/>
  <c r="AJ1694" i="6" s="1"/>
  <c r="AK1694" i="6"/>
  <c r="X1695" i="6"/>
  <c r="AA1695" i="6" s="1"/>
  <c r="AB1695" i="6" s="1"/>
  <c r="AC1695" i="6" s="1"/>
  <c r="Y1695" i="6"/>
  <c r="AD1695" i="6" s="1"/>
  <c r="AE1695" i="6" s="1"/>
  <c r="Z1695" i="6"/>
  <c r="AF1695" i="6"/>
  <c r="AH1695" i="6"/>
  <c r="X1696" i="6"/>
  <c r="Y1696" i="6"/>
  <c r="Z1696" i="6"/>
  <c r="AA1696" i="6" s="1"/>
  <c r="AB1696" i="6" s="1"/>
  <c r="AC1696" i="6" s="1"/>
  <c r="AD1696" i="6"/>
  <c r="AE1696" i="6" s="1"/>
  <c r="AF1696" i="6"/>
  <c r="AH1696" i="6"/>
  <c r="AJ1696" i="6" s="1"/>
  <c r="AI1696" i="6"/>
  <c r="AK1696" i="6"/>
  <c r="X1697" i="6"/>
  <c r="Y1697" i="6"/>
  <c r="Z1697" i="6"/>
  <c r="AA1697" i="6"/>
  <c r="AB1697" i="6" s="1"/>
  <c r="AC1697" i="6" s="1"/>
  <c r="AD1697" i="6"/>
  <c r="AE1697" i="6"/>
  <c r="AF1697" i="6"/>
  <c r="AH1697" i="6"/>
  <c r="AI1697" i="6"/>
  <c r="AJ1697" i="6"/>
  <c r="AK1697" i="6" s="1"/>
  <c r="X1698" i="6"/>
  <c r="Y1698" i="6"/>
  <c r="Z1698" i="6"/>
  <c r="AA1698" i="6" s="1"/>
  <c r="AB1698" i="6" s="1"/>
  <c r="AC1698" i="6" s="1"/>
  <c r="AG1698" i="6" s="1"/>
  <c r="AD1698" i="6"/>
  <c r="AE1698" i="6" s="1"/>
  <c r="AF1698" i="6"/>
  <c r="AH1698" i="6"/>
  <c r="AJ1698" i="6" s="1"/>
  <c r="AK1698" i="6" s="1"/>
  <c r="X1699" i="6"/>
  <c r="Y1699" i="6"/>
  <c r="AD1699" i="6" s="1"/>
  <c r="AE1699" i="6" s="1"/>
  <c r="Z1699" i="6"/>
  <c r="AA1699" i="6" s="1"/>
  <c r="AB1699" i="6" s="1"/>
  <c r="AC1699" i="6" s="1"/>
  <c r="AG1699" i="6" s="1"/>
  <c r="AF1699" i="6"/>
  <c r="AH1699" i="6"/>
  <c r="X1700" i="6"/>
  <c r="Y1700" i="6"/>
  <c r="AD1700" i="6" s="1"/>
  <c r="AE1700" i="6" s="1"/>
  <c r="Z1700" i="6"/>
  <c r="AA1700" i="6"/>
  <c r="AB1700" i="6" s="1"/>
  <c r="AC1700" i="6" s="1"/>
  <c r="AG1700" i="6" s="1"/>
  <c r="AF1700" i="6"/>
  <c r="AH1700" i="6"/>
  <c r="AI1700" i="6"/>
  <c r="AJ1700" i="6"/>
  <c r="AK1700" i="6" s="1"/>
  <c r="X1701" i="6"/>
  <c r="Y1701" i="6"/>
  <c r="AD1701" i="6" s="1"/>
  <c r="AE1701" i="6" s="1"/>
  <c r="Z1701" i="6"/>
  <c r="AA1701" i="6"/>
  <c r="AB1701" i="6" s="1"/>
  <c r="AC1701" i="6" s="1"/>
  <c r="AF1701" i="6"/>
  <c r="AH1701" i="6"/>
  <c r="AI1701" i="6"/>
  <c r="AJ1701" i="6"/>
  <c r="AK1701" i="6"/>
  <c r="X1702" i="6"/>
  <c r="Y1702" i="6"/>
  <c r="AD1702" i="6" s="1"/>
  <c r="AE1702" i="6" s="1"/>
  <c r="Z1702" i="6"/>
  <c r="AA1702" i="6" s="1"/>
  <c r="AB1702" i="6" s="1"/>
  <c r="AC1702" i="6" s="1"/>
  <c r="AG1702" i="6" s="1"/>
  <c r="AF1702" i="6"/>
  <c r="AH1702" i="6"/>
  <c r="X1703" i="6"/>
  <c r="Y1703" i="6"/>
  <c r="AD1703" i="6" s="1"/>
  <c r="Z1703" i="6"/>
  <c r="AA1703" i="6"/>
  <c r="AB1703" i="6" s="1"/>
  <c r="AC1703" i="6" s="1"/>
  <c r="AE1703" i="6"/>
  <c r="AF1703" i="6"/>
  <c r="AH1703" i="6"/>
  <c r="X1704" i="6"/>
  <c r="Y1704" i="6"/>
  <c r="Z1704" i="6"/>
  <c r="AA1704" i="6" s="1"/>
  <c r="AB1704" i="6" s="1"/>
  <c r="AC1704" i="6" s="1"/>
  <c r="AD1704" i="6"/>
  <c r="AE1704" i="6" s="1"/>
  <c r="AF1704" i="6"/>
  <c r="AH1704" i="6"/>
  <c r="AJ1704" i="6" s="1"/>
  <c r="AK1704" i="6" s="1"/>
  <c r="AI1704" i="6"/>
  <c r="X1705" i="6"/>
  <c r="Y1705" i="6"/>
  <c r="Z1705" i="6"/>
  <c r="AA1705" i="6"/>
  <c r="AB1705" i="6" s="1"/>
  <c r="AC1705" i="6" s="1"/>
  <c r="AG1705" i="6" s="1"/>
  <c r="AD1705" i="6"/>
  <c r="AE1705" i="6" s="1"/>
  <c r="AF1705" i="6"/>
  <c r="AH1705" i="6"/>
  <c r="X1706" i="6"/>
  <c r="Y1706" i="6"/>
  <c r="Z1706" i="6"/>
  <c r="AA1706" i="6" s="1"/>
  <c r="AB1706" i="6" s="1"/>
  <c r="AC1706" i="6" s="1"/>
  <c r="AD1706" i="6"/>
  <c r="AE1706" i="6" s="1"/>
  <c r="AF1706" i="6"/>
  <c r="AH1706" i="6"/>
  <c r="X1707" i="6"/>
  <c r="Y1707" i="6"/>
  <c r="AD1707" i="6" s="1"/>
  <c r="AE1707" i="6" s="1"/>
  <c r="Z1707" i="6"/>
  <c r="AA1707" i="6" s="1"/>
  <c r="AB1707" i="6" s="1"/>
  <c r="AC1707" i="6" s="1"/>
  <c r="AG1707" i="6" s="1"/>
  <c r="AF1707" i="6"/>
  <c r="AH1707" i="6"/>
  <c r="X1708" i="6"/>
  <c r="Y1708" i="6"/>
  <c r="Z1708" i="6"/>
  <c r="AA1708" i="6"/>
  <c r="AB1708" i="6" s="1"/>
  <c r="AC1708" i="6" s="1"/>
  <c r="AG1708" i="6" s="1"/>
  <c r="AD1708" i="6"/>
  <c r="AE1708" i="6" s="1"/>
  <c r="AF1708" i="6"/>
  <c r="AH1708" i="6"/>
  <c r="AI1708" i="6" s="1"/>
  <c r="AJ1708" i="6"/>
  <c r="X1709" i="6"/>
  <c r="Y1709" i="6"/>
  <c r="AD1709" i="6" s="1"/>
  <c r="AE1709" i="6" s="1"/>
  <c r="Z1709" i="6"/>
  <c r="AA1709" i="6"/>
  <c r="AB1709" i="6" s="1"/>
  <c r="AC1709" i="6" s="1"/>
  <c r="AF1709" i="6"/>
  <c r="AH1709" i="6"/>
  <c r="AI1709" i="6" s="1"/>
  <c r="X1710" i="6"/>
  <c r="Y1710" i="6"/>
  <c r="Z1710" i="6"/>
  <c r="AA1710" i="6" s="1"/>
  <c r="AB1710" i="6"/>
  <c r="AC1710" i="6" s="1"/>
  <c r="AD1710" i="6"/>
  <c r="AE1710" i="6" s="1"/>
  <c r="AF1710" i="6"/>
  <c r="AH1710" i="6"/>
  <c r="AI1710" i="6"/>
  <c r="AJ1710" i="6"/>
  <c r="AK1710" i="6"/>
  <c r="X1711" i="6"/>
  <c r="Y1711" i="6"/>
  <c r="AD1711" i="6" s="1"/>
  <c r="AE1711" i="6" s="1"/>
  <c r="Z1711" i="6"/>
  <c r="AA1711" i="6" s="1"/>
  <c r="AB1711" i="6" s="1"/>
  <c r="AC1711" i="6" s="1"/>
  <c r="AF1711" i="6"/>
  <c r="AH1711" i="6"/>
  <c r="AI1711" i="6" s="1"/>
  <c r="AJ1711" i="6"/>
  <c r="AK1711" i="6" s="1"/>
  <c r="X1712" i="6"/>
  <c r="Y1712" i="6"/>
  <c r="AD1712" i="6" s="1"/>
  <c r="AE1712" i="6" s="1"/>
  <c r="Z1712" i="6"/>
  <c r="AA1712" i="6"/>
  <c r="AB1712" i="6" s="1"/>
  <c r="AC1712" i="6" s="1"/>
  <c r="AF1712" i="6"/>
  <c r="AH1712" i="6"/>
  <c r="AI1712" i="6" s="1"/>
  <c r="X1713" i="6"/>
  <c r="Y1713" i="6"/>
  <c r="AD1713" i="6" s="1"/>
  <c r="AE1713" i="6" s="1"/>
  <c r="Z1713" i="6"/>
  <c r="AA1713" i="6" s="1"/>
  <c r="AB1713" i="6" s="1"/>
  <c r="AC1713" i="6" s="1"/>
  <c r="AF1713" i="6"/>
  <c r="AH1713" i="6"/>
  <c r="AJ1713" i="6" s="1"/>
  <c r="AK1713" i="6" s="1"/>
  <c r="AI1713" i="6"/>
  <c r="X1714" i="6"/>
  <c r="Y1714" i="6"/>
  <c r="Z1714" i="6"/>
  <c r="AA1714" i="6" s="1"/>
  <c r="AB1714" i="6" s="1"/>
  <c r="AC1714" i="6" s="1"/>
  <c r="AG1714" i="6" s="1"/>
  <c r="AD1714" i="6"/>
  <c r="AE1714" i="6" s="1"/>
  <c r="AF1714" i="6"/>
  <c r="AH1714" i="6"/>
  <c r="AI1714" i="6"/>
  <c r="AJ1714" i="6"/>
  <c r="AK1714" i="6"/>
  <c r="X1715" i="6"/>
  <c r="Y1715" i="6"/>
  <c r="Z1715" i="6"/>
  <c r="AD1715" i="6"/>
  <c r="AE1715" i="6" s="1"/>
  <c r="AF1715" i="6"/>
  <c r="AH1715" i="6"/>
  <c r="AI1715" i="6" s="1"/>
  <c r="X1716" i="6"/>
  <c r="Y1716" i="6"/>
  <c r="AD1716" i="6" s="1"/>
  <c r="AE1716" i="6" s="1"/>
  <c r="Z1716" i="6"/>
  <c r="AA1716" i="6"/>
  <c r="AB1716" i="6" s="1"/>
  <c r="AC1716" i="6" s="1"/>
  <c r="AG1716" i="6" s="1"/>
  <c r="AF1716" i="6"/>
  <c r="AH1716" i="6"/>
  <c r="X1717" i="6"/>
  <c r="Y1717" i="6"/>
  <c r="AD1717" i="6" s="1"/>
  <c r="AE1717" i="6" s="1"/>
  <c r="Z1717" i="6"/>
  <c r="AA1717" i="6"/>
  <c r="AB1717" i="6" s="1"/>
  <c r="AC1717" i="6" s="1"/>
  <c r="AG1717" i="6" s="1"/>
  <c r="AF1717" i="6"/>
  <c r="AH1717" i="6"/>
  <c r="AI1717" i="6" s="1"/>
  <c r="AJ1717" i="6"/>
  <c r="AK1717" i="6" s="1"/>
  <c r="X1718" i="6"/>
  <c r="Y1718" i="6"/>
  <c r="Z1718" i="6"/>
  <c r="AA1718" i="6" s="1"/>
  <c r="AB1718" i="6" s="1"/>
  <c r="AC1718" i="6" s="1"/>
  <c r="AG1718" i="6" s="1"/>
  <c r="AD1718" i="6"/>
  <c r="AE1718" i="6" s="1"/>
  <c r="AF1718" i="6"/>
  <c r="AH1718" i="6"/>
  <c r="AI1718" i="6"/>
  <c r="AJ1718" i="6"/>
  <c r="X1719" i="6"/>
  <c r="Y1719" i="6"/>
  <c r="Z1719" i="6"/>
  <c r="AA1719" i="6" s="1"/>
  <c r="AB1719" i="6"/>
  <c r="AC1719" i="6" s="1"/>
  <c r="AD1719" i="6"/>
  <c r="AE1719" i="6" s="1"/>
  <c r="AF1719" i="6"/>
  <c r="AH1719" i="6"/>
  <c r="X1720" i="6"/>
  <c r="Y1720" i="6"/>
  <c r="Z1720" i="6"/>
  <c r="AA1720" i="6" s="1"/>
  <c r="AB1720" i="6" s="1"/>
  <c r="AC1720" i="6" s="1"/>
  <c r="AD1720" i="6"/>
  <c r="AE1720" i="6" s="1"/>
  <c r="AF1720" i="6"/>
  <c r="AH1720" i="6"/>
  <c r="AJ1720" i="6" s="1"/>
  <c r="AK1720" i="6" s="1"/>
  <c r="AI1720" i="6"/>
  <c r="X1721" i="6"/>
  <c r="Y1721" i="6"/>
  <c r="Z1721" i="6"/>
  <c r="AA1721" i="6"/>
  <c r="AB1721" i="6" s="1"/>
  <c r="AC1721" i="6"/>
  <c r="AG1721" i="6" s="1"/>
  <c r="AD1721" i="6"/>
  <c r="AE1721" i="6" s="1"/>
  <c r="AF1721" i="6"/>
  <c r="AH1721" i="6"/>
  <c r="AI1721" i="6" s="1"/>
  <c r="AJ1721" i="6"/>
  <c r="AK1721" i="6" s="1"/>
  <c r="X1722" i="6"/>
  <c r="Y1722" i="6"/>
  <c r="Z1722" i="6"/>
  <c r="AA1722" i="6" s="1"/>
  <c r="AB1722" i="6"/>
  <c r="AC1722" i="6" s="1"/>
  <c r="AG1722" i="6" s="1"/>
  <c r="AD1722" i="6"/>
  <c r="AE1722" i="6" s="1"/>
  <c r="AF1722" i="6"/>
  <c r="AH1722" i="6"/>
  <c r="X1723" i="6"/>
  <c r="Y1723" i="6"/>
  <c r="AD1723" i="6" s="1"/>
  <c r="AE1723" i="6" s="1"/>
  <c r="Z1723" i="6"/>
  <c r="AA1723" i="6" s="1"/>
  <c r="AB1723" i="6" s="1"/>
  <c r="AC1723" i="6" s="1"/>
  <c r="AF1723" i="6"/>
  <c r="AH1723" i="6"/>
  <c r="X1724" i="6"/>
  <c r="Y1724" i="6"/>
  <c r="Z1724" i="6"/>
  <c r="AA1724" i="6"/>
  <c r="AB1724" i="6" s="1"/>
  <c r="AC1724" i="6" s="1"/>
  <c r="AD1724" i="6"/>
  <c r="AE1724" i="6" s="1"/>
  <c r="AF1724" i="6"/>
  <c r="AH1724" i="6"/>
  <c r="AI1724" i="6" s="1"/>
  <c r="AJ1724" i="6"/>
  <c r="AK1724" i="6" s="1"/>
  <c r="X1725" i="6"/>
  <c r="Y1725" i="6"/>
  <c r="AD1725" i="6" s="1"/>
  <c r="AE1725" i="6" s="1"/>
  <c r="Z1725" i="6"/>
  <c r="AA1725" i="6"/>
  <c r="AB1725" i="6" s="1"/>
  <c r="AC1725" i="6" s="1"/>
  <c r="AF1725" i="6"/>
  <c r="AH1725" i="6"/>
  <c r="AI1725" i="6" s="1"/>
  <c r="AJ1725" i="6"/>
  <c r="AK1725" i="6" s="1"/>
  <c r="X1726" i="6"/>
  <c r="Y1726" i="6"/>
  <c r="Z1726" i="6"/>
  <c r="AA1726" i="6" s="1"/>
  <c r="AB1726" i="6" s="1"/>
  <c r="AC1726" i="6" s="1"/>
  <c r="AD1726" i="6"/>
  <c r="AE1726" i="6"/>
  <c r="AF1726" i="6"/>
  <c r="AH1726" i="6"/>
  <c r="AI1726" i="6"/>
  <c r="AJ1726" i="6"/>
  <c r="AK1726" i="6"/>
  <c r="X1727" i="6"/>
  <c r="Y1727" i="6"/>
  <c r="Z1727" i="6"/>
  <c r="AA1727" i="6" s="1"/>
  <c r="AB1727" i="6" s="1"/>
  <c r="AC1727" i="6" s="1"/>
  <c r="AD1727" i="6"/>
  <c r="AE1727" i="6" s="1"/>
  <c r="AF1727" i="6"/>
  <c r="AH1727" i="6"/>
  <c r="AI1727" i="6" s="1"/>
  <c r="AJ1727" i="6"/>
  <c r="AK1727" i="6" s="1"/>
  <c r="X1728" i="6"/>
  <c r="Y1728" i="6"/>
  <c r="Z1728" i="6"/>
  <c r="AA1728" i="6"/>
  <c r="AB1728" i="6" s="1"/>
  <c r="AC1728" i="6" s="1"/>
  <c r="AD1728" i="6"/>
  <c r="AE1728" i="6" s="1"/>
  <c r="AF1728" i="6"/>
  <c r="AH1728" i="6"/>
  <c r="X1729" i="6"/>
  <c r="Y1729" i="6"/>
  <c r="AD1729" i="6" s="1"/>
  <c r="AE1729" i="6" s="1"/>
  <c r="Z1729" i="6"/>
  <c r="AA1729" i="6" s="1"/>
  <c r="AB1729" i="6" s="1"/>
  <c r="AC1729" i="6" s="1"/>
  <c r="AF1729" i="6"/>
  <c r="AH1729" i="6"/>
  <c r="AJ1729" i="6" s="1"/>
  <c r="AK1729" i="6" s="1"/>
  <c r="AI1729" i="6"/>
  <c r="X1730" i="6"/>
  <c r="Y1730" i="6"/>
  <c r="Z1730" i="6"/>
  <c r="AD1730" i="6"/>
  <c r="AE1730" i="6" s="1"/>
  <c r="AF1730" i="6"/>
  <c r="AH1730" i="6"/>
  <c r="AI1730" i="6"/>
  <c r="AJ1730" i="6"/>
  <c r="AK1730" i="6"/>
  <c r="X1731" i="6"/>
  <c r="Y1731" i="6"/>
  <c r="Z1731" i="6"/>
  <c r="AD1731" i="6"/>
  <c r="AE1731" i="6" s="1"/>
  <c r="AF1731" i="6"/>
  <c r="AH1731" i="6"/>
  <c r="AI1731" i="6" s="1"/>
  <c r="X1732" i="6"/>
  <c r="Y1732" i="6"/>
  <c r="AD1732" i="6" s="1"/>
  <c r="AE1732" i="6" s="1"/>
  <c r="Z1732" i="6"/>
  <c r="AA1732" i="6"/>
  <c r="AB1732" i="6" s="1"/>
  <c r="AC1732" i="6" s="1"/>
  <c r="AG1732" i="6" s="1"/>
  <c r="AF1732" i="6"/>
  <c r="AH1732" i="6"/>
  <c r="AI1732" i="6" s="1"/>
  <c r="AJ1732" i="6"/>
  <c r="AK1732" i="6" s="1"/>
  <c r="X1733" i="6"/>
  <c r="Y1733" i="6"/>
  <c r="AD1733" i="6" s="1"/>
  <c r="AE1733" i="6" s="1"/>
  <c r="Z1733" i="6"/>
  <c r="AA1733" i="6"/>
  <c r="AB1733" i="6" s="1"/>
  <c r="AC1733" i="6" s="1"/>
  <c r="AG1733" i="6" s="1"/>
  <c r="AF1733" i="6"/>
  <c r="AH1733" i="6"/>
  <c r="AI1733" i="6" s="1"/>
  <c r="AJ1733" i="6"/>
  <c r="AK1733" i="6" s="1"/>
  <c r="X1734" i="6"/>
  <c r="Y1734" i="6"/>
  <c r="Z1734" i="6"/>
  <c r="AA1734" i="6" s="1"/>
  <c r="AB1734" i="6" s="1"/>
  <c r="AC1734" i="6" s="1"/>
  <c r="AD1734" i="6"/>
  <c r="AE1734" i="6" s="1"/>
  <c r="AF1734" i="6"/>
  <c r="AH1734" i="6"/>
  <c r="AI1734" i="6"/>
  <c r="AJ1734" i="6"/>
  <c r="AK1734" i="6" s="1"/>
  <c r="X1735" i="6"/>
  <c r="Y1735" i="6"/>
  <c r="AD1735" i="6" s="1"/>
  <c r="AE1735" i="6" s="1"/>
  <c r="Z1735" i="6"/>
  <c r="AA1735" i="6" s="1"/>
  <c r="AB1735" i="6" s="1"/>
  <c r="AC1735" i="6" s="1"/>
  <c r="AF1735" i="6"/>
  <c r="AH1735" i="6"/>
  <c r="X1736" i="6"/>
  <c r="Y1736" i="6"/>
  <c r="AD1736" i="6" s="1"/>
  <c r="AE1736" i="6" s="1"/>
  <c r="Z1736" i="6"/>
  <c r="AA1736" i="6" s="1"/>
  <c r="AB1736" i="6" s="1"/>
  <c r="AC1736" i="6" s="1"/>
  <c r="AF1736" i="6"/>
  <c r="AH1736" i="6"/>
  <c r="AJ1736" i="6" s="1"/>
  <c r="AK1736" i="6" s="1"/>
  <c r="X1737" i="6"/>
  <c r="Y1737" i="6"/>
  <c r="AD1737" i="6" s="1"/>
  <c r="AE1737" i="6" s="1"/>
  <c r="Z1737" i="6"/>
  <c r="AA1737" i="6"/>
  <c r="AB1737" i="6" s="1"/>
  <c r="AC1737" i="6" s="1"/>
  <c r="AF1737" i="6"/>
  <c r="AH1737" i="6"/>
  <c r="AI1737" i="6" s="1"/>
  <c r="AJ1737" i="6"/>
  <c r="AK1737" i="6" s="1"/>
  <c r="X1738" i="6"/>
  <c r="Y1738" i="6"/>
  <c r="Z1738" i="6"/>
  <c r="AD1738" i="6"/>
  <c r="AE1738" i="6" s="1"/>
  <c r="AF1738" i="6"/>
  <c r="AH1738" i="6"/>
  <c r="X1739" i="6"/>
  <c r="Y1739" i="6"/>
  <c r="AD1739" i="6" s="1"/>
  <c r="AE1739" i="6" s="1"/>
  <c r="Z1739" i="6"/>
  <c r="AA1739" i="6" s="1"/>
  <c r="AB1739" i="6"/>
  <c r="AC1739" i="6" s="1"/>
  <c r="AF1739" i="6"/>
  <c r="AH1739" i="6"/>
  <c r="X1740" i="6"/>
  <c r="AA1740" i="6" s="1"/>
  <c r="AB1740" i="6" s="1"/>
  <c r="AC1740" i="6" s="1"/>
  <c r="AG1740" i="6" s="1"/>
  <c r="Y1740" i="6"/>
  <c r="Z1740" i="6"/>
  <c r="AD1740" i="6"/>
  <c r="AE1740" i="6" s="1"/>
  <c r="AF1740" i="6"/>
  <c r="AH1740" i="6"/>
  <c r="AI1740" i="6" s="1"/>
  <c r="AJ1740" i="6"/>
  <c r="AK1740" i="6" s="1"/>
  <c r="X1741" i="6"/>
  <c r="Y1741" i="6"/>
  <c r="AD1741" i="6" s="1"/>
  <c r="AE1741" i="6" s="1"/>
  <c r="Z1741" i="6"/>
  <c r="AA1741" i="6"/>
  <c r="AB1741" i="6" s="1"/>
  <c r="AC1741" i="6" s="1"/>
  <c r="AG1741" i="6" s="1"/>
  <c r="AF1741" i="6"/>
  <c r="AH1741" i="6"/>
  <c r="X1742" i="6"/>
  <c r="Y1742" i="6"/>
  <c r="Z1742" i="6"/>
  <c r="AA1742" i="6" s="1"/>
  <c r="AB1742" i="6" s="1"/>
  <c r="AC1742" i="6" s="1"/>
  <c r="AD1742" i="6"/>
  <c r="AE1742" i="6"/>
  <c r="AF1742" i="6"/>
  <c r="AH1742" i="6"/>
  <c r="AI1742" i="6"/>
  <c r="AJ1742" i="6"/>
  <c r="AK1742" i="6"/>
  <c r="X1743" i="6"/>
  <c r="Y1743" i="6"/>
  <c r="AD1743" i="6" s="1"/>
  <c r="AE1743" i="6" s="1"/>
  <c r="Z1743" i="6"/>
  <c r="AA1743" i="6" s="1"/>
  <c r="AB1743" i="6" s="1"/>
  <c r="AC1743" i="6" s="1"/>
  <c r="AF1743" i="6"/>
  <c r="AH1743" i="6"/>
  <c r="AI1743" i="6" s="1"/>
  <c r="AJ1743" i="6"/>
  <c r="AK1743" i="6" s="1"/>
  <c r="X1744" i="6"/>
  <c r="Y1744" i="6"/>
  <c r="AD1744" i="6" s="1"/>
  <c r="AE1744" i="6" s="1"/>
  <c r="Z1744" i="6"/>
  <c r="AA1744" i="6"/>
  <c r="AB1744" i="6" s="1"/>
  <c r="AC1744" i="6" s="1"/>
  <c r="AF1744" i="6"/>
  <c r="AH1744" i="6"/>
  <c r="AI1744" i="6" s="1"/>
  <c r="AJ1744" i="6"/>
  <c r="AK1744" i="6" s="1"/>
  <c r="X1745" i="6"/>
  <c r="Y1745" i="6"/>
  <c r="AD1745" i="6" s="1"/>
  <c r="AE1745" i="6" s="1"/>
  <c r="Z1745" i="6"/>
  <c r="AA1745" i="6"/>
  <c r="AB1745" i="6" s="1"/>
  <c r="AC1745" i="6"/>
  <c r="AF1745" i="6"/>
  <c r="AH1745" i="6"/>
  <c r="AI1745" i="6"/>
  <c r="AJ1745" i="6"/>
  <c r="AK1745" i="6" s="1"/>
  <c r="X1746" i="6"/>
  <c r="Y1746" i="6"/>
  <c r="Z1746" i="6"/>
  <c r="AD1746" i="6"/>
  <c r="AE1746" i="6" s="1"/>
  <c r="AF1746" i="6"/>
  <c r="AH1746" i="6"/>
  <c r="AI1746" i="6"/>
  <c r="AJ1746" i="6"/>
  <c r="AK1746" i="6"/>
  <c r="X1747" i="6"/>
  <c r="Y1747" i="6"/>
  <c r="Z1747" i="6"/>
  <c r="AD1747" i="6"/>
  <c r="AE1747" i="6" s="1"/>
  <c r="AF1747" i="6"/>
  <c r="AH1747" i="6"/>
  <c r="X1748" i="6"/>
  <c r="Y1748" i="6"/>
  <c r="AD1748" i="6" s="1"/>
  <c r="AE1748" i="6" s="1"/>
  <c r="Z1748" i="6"/>
  <c r="AA1748" i="6"/>
  <c r="AB1748" i="6" s="1"/>
  <c r="AC1748" i="6" s="1"/>
  <c r="AF1748" i="6"/>
  <c r="AH1748" i="6"/>
  <c r="AI1748" i="6" s="1"/>
  <c r="AJ1748" i="6"/>
  <c r="AK1748" i="6" s="1"/>
  <c r="X1749" i="6"/>
  <c r="Y1749" i="6"/>
  <c r="AD1749" i="6" s="1"/>
  <c r="AE1749" i="6" s="1"/>
  <c r="Z1749" i="6"/>
  <c r="AA1749" i="6"/>
  <c r="AB1749" i="6" s="1"/>
  <c r="AC1749" i="6" s="1"/>
  <c r="AG1749" i="6" s="1"/>
  <c r="AF1749" i="6"/>
  <c r="AH1749" i="6"/>
  <c r="AI1749" i="6" s="1"/>
  <c r="X1750" i="6"/>
  <c r="Y1750" i="6"/>
  <c r="Z1750" i="6"/>
  <c r="AA1750" i="6" s="1"/>
  <c r="AB1750" i="6" s="1"/>
  <c r="AC1750" i="6" s="1"/>
  <c r="AD1750" i="6"/>
  <c r="AE1750" i="6" s="1"/>
  <c r="AF1750" i="6"/>
  <c r="AH1750" i="6"/>
  <c r="AI1750" i="6"/>
  <c r="AJ1750" i="6"/>
  <c r="AK1750" i="6" s="1"/>
  <c r="X1751" i="6"/>
  <c r="Y1751" i="6"/>
  <c r="AD1751" i="6" s="1"/>
  <c r="AE1751" i="6" s="1"/>
  <c r="Z1751" i="6"/>
  <c r="AA1751" i="6" s="1"/>
  <c r="AB1751" i="6"/>
  <c r="AC1751" i="6" s="1"/>
  <c r="AF1751" i="6"/>
  <c r="AH1751" i="6"/>
  <c r="X1752" i="6"/>
  <c r="Y1752" i="6"/>
  <c r="Z1752" i="6"/>
  <c r="AA1752" i="6" s="1"/>
  <c r="AB1752" i="6" s="1"/>
  <c r="AC1752" i="6" s="1"/>
  <c r="AG1752" i="6" s="1"/>
  <c r="AD1752" i="6"/>
  <c r="AE1752" i="6" s="1"/>
  <c r="AF1752" i="6"/>
  <c r="AH1752" i="6"/>
  <c r="AI1752" i="6" s="1"/>
  <c r="X1753" i="6"/>
  <c r="Y1753" i="6"/>
  <c r="Z1753" i="6"/>
  <c r="AA1753" i="6"/>
  <c r="AB1753" i="6" s="1"/>
  <c r="AC1753" i="6" s="1"/>
  <c r="AG1753" i="6" s="1"/>
  <c r="AD1753" i="6"/>
  <c r="AE1753" i="6" s="1"/>
  <c r="AF1753" i="6"/>
  <c r="AH1753" i="6"/>
  <c r="AI1753" i="6" s="1"/>
  <c r="X1754" i="6"/>
  <c r="Y1754" i="6"/>
  <c r="Z1754" i="6"/>
  <c r="AA1754" i="6" s="1"/>
  <c r="AB1754" i="6" s="1"/>
  <c r="AC1754" i="6" s="1"/>
  <c r="AG1754" i="6" s="1"/>
  <c r="AD1754" i="6"/>
  <c r="AE1754" i="6" s="1"/>
  <c r="AF1754" i="6"/>
  <c r="AH1754" i="6"/>
  <c r="AJ1754" i="6" s="1"/>
  <c r="AK1754" i="6"/>
  <c r="X1755" i="6"/>
  <c r="Y1755" i="6"/>
  <c r="AD1755" i="6" s="1"/>
  <c r="AE1755" i="6" s="1"/>
  <c r="Z1755" i="6"/>
  <c r="AA1755" i="6" s="1"/>
  <c r="AB1755" i="6" s="1"/>
  <c r="AC1755" i="6" s="1"/>
  <c r="AF1755" i="6"/>
  <c r="AH1755" i="6"/>
  <c r="X1756" i="6"/>
  <c r="AA1756" i="6" s="1"/>
  <c r="AB1756" i="6" s="1"/>
  <c r="AC1756" i="6" s="1"/>
  <c r="Y1756" i="6"/>
  <c r="AD1756" i="6" s="1"/>
  <c r="AE1756" i="6" s="1"/>
  <c r="Z1756" i="6"/>
  <c r="AF1756" i="6"/>
  <c r="AH1756" i="6"/>
  <c r="AI1756" i="6" s="1"/>
  <c r="AJ1756" i="6"/>
  <c r="X1757" i="6"/>
  <c r="Y1757" i="6"/>
  <c r="AD1757" i="6" s="1"/>
  <c r="AE1757" i="6" s="1"/>
  <c r="Z1757" i="6"/>
  <c r="AA1757" i="6"/>
  <c r="AB1757" i="6" s="1"/>
  <c r="AC1757" i="6" s="1"/>
  <c r="AF1757" i="6"/>
  <c r="AH1757" i="6"/>
  <c r="AI1757" i="6" s="1"/>
  <c r="AJ1757" i="6"/>
  <c r="X1758" i="6"/>
  <c r="Y1758" i="6"/>
  <c r="Z1758" i="6"/>
  <c r="AA1758" i="6" s="1"/>
  <c r="AB1758" i="6" s="1"/>
  <c r="AC1758" i="6" s="1"/>
  <c r="AD1758" i="6"/>
  <c r="AE1758" i="6"/>
  <c r="AF1758" i="6"/>
  <c r="AH1758" i="6"/>
  <c r="AI1758" i="6"/>
  <c r="AJ1758" i="6"/>
  <c r="AK1758" i="6"/>
  <c r="X1759" i="6"/>
  <c r="Y1759" i="6"/>
  <c r="Z1759" i="6"/>
  <c r="AA1759" i="6" s="1"/>
  <c r="AB1759" i="6"/>
  <c r="AC1759" i="6" s="1"/>
  <c r="AG1759" i="6" s="1"/>
  <c r="AD1759" i="6"/>
  <c r="AE1759" i="6" s="1"/>
  <c r="AF1759" i="6"/>
  <c r="AH1759" i="6"/>
  <c r="AI1759" i="6" s="1"/>
  <c r="AJ1759" i="6"/>
  <c r="X1760" i="6"/>
  <c r="Y1760" i="6"/>
  <c r="AD1760" i="6" s="1"/>
  <c r="AE1760" i="6" s="1"/>
  <c r="Z1760" i="6"/>
  <c r="AA1760" i="6"/>
  <c r="AB1760" i="6" s="1"/>
  <c r="AC1760" i="6" s="1"/>
  <c r="AF1760" i="6"/>
  <c r="AH1760" i="6"/>
  <c r="AI1760" i="6" s="1"/>
  <c r="X1761" i="6"/>
  <c r="Y1761" i="6"/>
  <c r="AD1761" i="6" s="1"/>
  <c r="AE1761" i="6" s="1"/>
  <c r="Z1761" i="6"/>
  <c r="AA1761" i="6" s="1"/>
  <c r="AB1761" i="6" s="1"/>
  <c r="AC1761" i="6" s="1"/>
  <c r="AF1761" i="6"/>
  <c r="AH1761" i="6"/>
  <c r="AI1761" i="6" s="1"/>
  <c r="AJ1761" i="6"/>
  <c r="AK1761" i="6" s="1"/>
  <c r="X1762" i="6"/>
  <c r="Y1762" i="6"/>
  <c r="Z1762" i="6"/>
  <c r="AD1762" i="6"/>
  <c r="AE1762" i="6" s="1"/>
  <c r="AF1762" i="6"/>
  <c r="AH1762" i="6"/>
  <c r="AI1762" i="6"/>
  <c r="AJ1762" i="6"/>
  <c r="AK1762" i="6"/>
  <c r="X1763" i="6"/>
  <c r="Y1763" i="6"/>
  <c r="Z1763" i="6"/>
  <c r="AD1763" i="6"/>
  <c r="AE1763" i="6" s="1"/>
  <c r="AF1763" i="6"/>
  <c r="AH1763" i="6"/>
  <c r="X1764" i="6"/>
  <c r="Y1764" i="6"/>
  <c r="Z1764" i="6"/>
  <c r="AA1764" i="6"/>
  <c r="AB1764" i="6" s="1"/>
  <c r="AC1764" i="6" s="1"/>
  <c r="AG1764" i="6" s="1"/>
  <c r="AD1764" i="6"/>
  <c r="AE1764" i="6" s="1"/>
  <c r="AF1764" i="6"/>
  <c r="AH1764" i="6"/>
  <c r="AI1764" i="6" s="1"/>
  <c r="AJ1764" i="6"/>
  <c r="AK1764" i="6" s="1"/>
  <c r="X1765" i="6"/>
  <c r="Y1765" i="6"/>
  <c r="AD1765" i="6" s="1"/>
  <c r="AE1765" i="6" s="1"/>
  <c r="Z1765" i="6"/>
  <c r="AA1765" i="6"/>
  <c r="AB1765" i="6" s="1"/>
  <c r="AC1765" i="6" s="1"/>
  <c r="AF1765" i="6"/>
  <c r="AH1765" i="6"/>
  <c r="AI1765" i="6" s="1"/>
  <c r="X1766" i="6"/>
  <c r="Y1766" i="6"/>
  <c r="Z1766" i="6"/>
  <c r="AA1766" i="6" s="1"/>
  <c r="AB1766" i="6" s="1"/>
  <c r="AC1766" i="6" s="1"/>
  <c r="AG1766" i="6" s="1"/>
  <c r="AD1766" i="6"/>
  <c r="AE1766" i="6" s="1"/>
  <c r="AF1766" i="6"/>
  <c r="AH1766" i="6"/>
  <c r="AI1766" i="6"/>
  <c r="AJ1766" i="6"/>
  <c r="AK1766" i="6"/>
  <c r="X1767" i="6"/>
  <c r="Y1767" i="6"/>
  <c r="Z1767" i="6"/>
  <c r="AA1767" i="6" s="1"/>
  <c r="AB1767" i="6" s="1"/>
  <c r="AC1767" i="6" s="1"/>
  <c r="AD1767" i="6"/>
  <c r="AE1767" i="6" s="1"/>
  <c r="AF1767" i="6"/>
  <c r="AH1767" i="6"/>
  <c r="X1768" i="6"/>
  <c r="Y1768" i="6"/>
  <c r="AD1768" i="6" s="1"/>
  <c r="AE1768" i="6" s="1"/>
  <c r="Z1768" i="6"/>
  <c r="AA1768" i="6" s="1"/>
  <c r="AB1768" i="6" s="1"/>
  <c r="AC1768" i="6" s="1"/>
  <c r="AF1768" i="6"/>
  <c r="AH1768" i="6"/>
  <c r="X1769" i="6"/>
  <c r="Y1769" i="6"/>
  <c r="Z1769" i="6"/>
  <c r="AA1769" i="6"/>
  <c r="AB1769" i="6" s="1"/>
  <c r="AC1769" i="6" s="1"/>
  <c r="AD1769" i="6"/>
  <c r="AE1769" i="6" s="1"/>
  <c r="AF1769" i="6"/>
  <c r="AH1769" i="6"/>
  <c r="AI1769" i="6" s="1"/>
  <c r="AJ1769" i="6"/>
  <c r="X1770" i="6"/>
  <c r="Y1770" i="6"/>
  <c r="Z1770" i="6"/>
  <c r="AD1770" i="6"/>
  <c r="AE1770" i="6" s="1"/>
  <c r="AF1770" i="6"/>
  <c r="AH1770" i="6"/>
  <c r="AJ1770" i="6" s="1"/>
  <c r="AI1770" i="6"/>
  <c r="X1771" i="6"/>
  <c r="Y1771" i="6"/>
  <c r="Z1771" i="6"/>
  <c r="AA1771" i="6" s="1"/>
  <c r="AB1771" i="6"/>
  <c r="AC1771" i="6" s="1"/>
  <c r="AD1771" i="6"/>
  <c r="AE1771" i="6" s="1"/>
  <c r="AF1771" i="6"/>
  <c r="AH1771" i="6"/>
  <c r="X1772" i="6"/>
  <c r="Y1772" i="6"/>
  <c r="AD1772" i="6" s="1"/>
  <c r="AE1772" i="6" s="1"/>
  <c r="Z1772" i="6"/>
  <c r="AA1772" i="6"/>
  <c r="AB1772" i="6" s="1"/>
  <c r="AC1772" i="6" s="1"/>
  <c r="AF1772" i="6"/>
  <c r="AH1772" i="6"/>
  <c r="AI1772" i="6" s="1"/>
  <c r="X1773" i="6"/>
  <c r="Y1773" i="6"/>
  <c r="AD1773" i="6" s="1"/>
  <c r="AE1773" i="6" s="1"/>
  <c r="Z1773" i="6"/>
  <c r="AA1773" i="6"/>
  <c r="AB1773" i="6" s="1"/>
  <c r="AC1773" i="6" s="1"/>
  <c r="AF1773" i="6"/>
  <c r="AH1773" i="6"/>
  <c r="AI1773" i="6" s="1"/>
  <c r="AJ1773" i="6"/>
  <c r="AK1773" i="6"/>
  <c r="X1774" i="6"/>
  <c r="Y1774" i="6"/>
  <c r="Z1774" i="6"/>
  <c r="AD1774" i="6"/>
  <c r="AE1774" i="6" s="1"/>
  <c r="AF1774" i="6"/>
  <c r="AH1774" i="6"/>
  <c r="AI1774" i="6"/>
  <c r="AJ1774" i="6"/>
  <c r="AK1774" i="6"/>
  <c r="X1775" i="6"/>
  <c r="Y1775" i="6"/>
  <c r="Z1775" i="6"/>
  <c r="AA1775" i="6" s="1"/>
  <c r="AB1775" i="6"/>
  <c r="AC1775" i="6" s="1"/>
  <c r="AD1775" i="6"/>
  <c r="AE1775" i="6" s="1"/>
  <c r="AF1775" i="6"/>
  <c r="AH1775" i="6"/>
  <c r="AI1775" i="6" s="1"/>
  <c r="AJ1775" i="6"/>
  <c r="AK1775" i="6" s="1"/>
  <c r="X1776" i="6"/>
  <c r="Y1776" i="6"/>
  <c r="Z1776" i="6"/>
  <c r="AA1776" i="6"/>
  <c r="AB1776" i="6" s="1"/>
  <c r="AC1776" i="6" s="1"/>
  <c r="AD1776" i="6"/>
  <c r="AE1776" i="6" s="1"/>
  <c r="AF1776" i="6"/>
  <c r="AH1776" i="6"/>
  <c r="AI1776" i="6" s="1"/>
  <c r="X1777" i="6"/>
  <c r="Y1777" i="6"/>
  <c r="AD1777" i="6" s="1"/>
  <c r="AE1777" i="6" s="1"/>
  <c r="Z1777" i="6"/>
  <c r="AA1777" i="6" s="1"/>
  <c r="AB1777" i="6" s="1"/>
  <c r="AC1777" i="6" s="1"/>
  <c r="AG1777" i="6" s="1"/>
  <c r="AF1777" i="6"/>
  <c r="AH1777" i="6"/>
  <c r="AI1777" i="6" s="1"/>
  <c r="X1778" i="6"/>
  <c r="Y1778" i="6"/>
  <c r="Z1778" i="6"/>
  <c r="AA1778" i="6" s="1"/>
  <c r="AB1778" i="6" s="1"/>
  <c r="AC1778" i="6" s="1"/>
  <c r="AD1778" i="6"/>
  <c r="AE1778" i="6" s="1"/>
  <c r="AF1778" i="6"/>
  <c r="AH1778" i="6"/>
  <c r="AI1778" i="6"/>
  <c r="AJ1778" i="6"/>
  <c r="X1779" i="6"/>
  <c r="Y1779" i="6"/>
  <c r="AD1779" i="6" s="1"/>
  <c r="AE1779" i="6" s="1"/>
  <c r="Z1779" i="6"/>
  <c r="AF1779" i="6"/>
  <c r="AH1779" i="6"/>
  <c r="X1780" i="6"/>
  <c r="Y1780" i="6"/>
  <c r="Z1780" i="6"/>
  <c r="AA1780" i="6"/>
  <c r="AB1780" i="6" s="1"/>
  <c r="AC1780" i="6" s="1"/>
  <c r="AD1780" i="6"/>
  <c r="AE1780" i="6" s="1"/>
  <c r="AF1780" i="6"/>
  <c r="AH1780" i="6"/>
  <c r="AI1780" i="6" s="1"/>
  <c r="AJ1780" i="6"/>
  <c r="X1781" i="6"/>
  <c r="Y1781" i="6"/>
  <c r="AD1781" i="6" s="1"/>
  <c r="AE1781" i="6" s="1"/>
  <c r="Z1781" i="6"/>
  <c r="AA1781" i="6"/>
  <c r="AB1781" i="6" s="1"/>
  <c r="AC1781" i="6"/>
  <c r="AG1781" i="6" s="1"/>
  <c r="AF1781" i="6"/>
  <c r="AH1781" i="6"/>
  <c r="AI1781" i="6" s="1"/>
  <c r="X1782" i="6"/>
  <c r="Y1782" i="6"/>
  <c r="Z1782" i="6"/>
  <c r="AA1782" i="6"/>
  <c r="AB1782" i="6" s="1"/>
  <c r="AC1782" i="6" s="1"/>
  <c r="AD1782" i="6"/>
  <c r="AE1782" i="6" s="1"/>
  <c r="AF1782" i="6"/>
  <c r="AH1782" i="6"/>
  <c r="AI1782" i="6"/>
  <c r="AJ1782" i="6"/>
  <c r="AK1782" i="6"/>
  <c r="X1783" i="6"/>
  <c r="Y1783" i="6"/>
  <c r="AD1783" i="6" s="1"/>
  <c r="AE1783" i="6" s="1"/>
  <c r="Z1783" i="6"/>
  <c r="AA1783" i="6" s="1"/>
  <c r="AB1783" i="6"/>
  <c r="AC1783" i="6" s="1"/>
  <c r="AF1783" i="6"/>
  <c r="AH1783" i="6"/>
  <c r="X1784" i="6"/>
  <c r="Y1784" i="6"/>
  <c r="Z1784" i="6"/>
  <c r="AA1784" i="6" s="1"/>
  <c r="AB1784" i="6" s="1"/>
  <c r="AC1784" i="6" s="1"/>
  <c r="AG1784" i="6" s="1"/>
  <c r="AD1784" i="6"/>
  <c r="AE1784" i="6" s="1"/>
  <c r="AF1784" i="6"/>
  <c r="AH1784" i="6"/>
  <c r="AJ1784" i="6" s="1"/>
  <c r="AK1784" i="6" s="1"/>
  <c r="AI1784" i="6"/>
  <c r="X1785" i="6"/>
  <c r="Y1785" i="6"/>
  <c r="Z1785" i="6"/>
  <c r="AA1785" i="6"/>
  <c r="AB1785" i="6" s="1"/>
  <c r="AC1785" i="6" s="1"/>
  <c r="AG1785" i="6" s="1"/>
  <c r="AD1785" i="6"/>
  <c r="AE1785" i="6" s="1"/>
  <c r="AF1785" i="6"/>
  <c r="AH1785" i="6"/>
  <c r="AI1785" i="6" s="1"/>
  <c r="X1786" i="6"/>
  <c r="Y1786" i="6"/>
  <c r="Z1786" i="6"/>
  <c r="AD1786" i="6"/>
  <c r="AE1786" i="6" s="1"/>
  <c r="AF1786" i="6"/>
  <c r="AH1786" i="6"/>
  <c r="AJ1786" i="6" s="1"/>
  <c r="X1787" i="6"/>
  <c r="Y1787" i="6"/>
  <c r="Z1787" i="6"/>
  <c r="AA1787" i="6" s="1"/>
  <c r="AB1787" i="6" s="1"/>
  <c r="AC1787" i="6" s="1"/>
  <c r="AD1787" i="6"/>
  <c r="AE1787" i="6" s="1"/>
  <c r="AF1787" i="6"/>
  <c r="AH1787" i="6"/>
  <c r="X1788" i="6"/>
  <c r="Y1788" i="6"/>
  <c r="Z1788" i="6"/>
  <c r="AA1788" i="6"/>
  <c r="AB1788" i="6" s="1"/>
  <c r="AC1788" i="6" s="1"/>
  <c r="AD1788" i="6"/>
  <c r="AE1788" i="6" s="1"/>
  <c r="AF1788" i="6"/>
  <c r="AH1788" i="6"/>
  <c r="AI1788" i="6" s="1"/>
  <c r="AJ1788" i="6"/>
  <c r="X1789" i="6"/>
  <c r="Y1789" i="6"/>
  <c r="AD1789" i="6" s="1"/>
  <c r="AE1789" i="6" s="1"/>
  <c r="Z1789" i="6"/>
  <c r="AA1789" i="6"/>
  <c r="AB1789" i="6" s="1"/>
  <c r="AC1789" i="6" s="1"/>
  <c r="AG1789" i="6" s="1"/>
  <c r="AF1789" i="6"/>
  <c r="AH1789" i="6"/>
  <c r="AI1789" i="6" s="1"/>
  <c r="X1790" i="6"/>
  <c r="Y1790" i="6"/>
  <c r="Z1790" i="6"/>
  <c r="AD1790" i="6"/>
  <c r="AE1790" i="6"/>
  <c r="AF1790" i="6"/>
  <c r="AH1790" i="6"/>
  <c r="AI1790" i="6"/>
  <c r="AJ1790" i="6"/>
  <c r="X1791" i="6"/>
  <c r="Y1791" i="6"/>
  <c r="Z1791" i="6"/>
  <c r="AA1791" i="6" s="1"/>
  <c r="AB1791" i="6" s="1"/>
  <c r="AC1791" i="6" s="1"/>
  <c r="AD1791" i="6"/>
  <c r="AE1791" i="6" s="1"/>
  <c r="AF1791" i="6"/>
  <c r="AH1791" i="6"/>
  <c r="AI1791" i="6" s="1"/>
  <c r="X1792" i="6"/>
  <c r="Y1792" i="6"/>
  <c r="Z1792" i="6"/>
  <c r="AA1792" i="6"/>
  <c r="AB1792" i="6" s="1"/>
  <c r="AC1792" i="6" s="1"/>
  <c r="AD1792" i="6"/>
  <c r="AE1792" i="6" s="1"/>
  <c r="AF1792" i="6"/>
  <c r="AH1792" i="6"/>
  <c r="AI1792" i="6" s="1"/>
  <c r="X1793" i="6"/>
  <c r="Y1793" i="6"/>
  <c r="AD1793" i="6" s="1"/>
  <c r="AE1793" i="6" s="1"/>
  <c r="Z1793" i="6"/>
  <c r="AA1793" i="6"/>
  <c r="AB1793" i="6" s="1"/>
  <c r="AC1793" i="6" s="1"/>
  <c r="AG1793" i="6" s="1"/>
  <c r="AF1793" i="6"/>
  <c r="AH1793" i="6"/>
  <c r="AI1793" i="6" s="1"/>
  <c r="AJ1793" i="6"/>
  <c r="X1794" i="6"/>
  <c r="Y1794" i="6"/>
  <c r="Z1794" i="6"/>
  <c r="AA1794" i="6" s="1"/>
  <c r="AB1794" i="6" s="1"/>
  <c r="AC1794" i="6" s="1"/>
  <c r="AG1794" i="6" s="1"/>
  <c r="AK1794" i="6" s="1"/>
  <c r="AD1794" i="6"/>
  <c r="AE1794" i="6" s="1"/>
  <c r="AF1794" i="6"/>
  <c r="AH1794" i="6"/>
  <c r="AI1794" i="6"/>
  <c r="AJ1794" i="6"/>
  <c r="X1795" i="6"/>
  <c r="Y1795" i="6"/>
  <c r="Z1795" i="6"/>
  <c r="AD1795" i="6"/>
  <c r="AE1795" i="6" s="1"/>
  <c r="AF1795" i="6"/>
  <c r="AH1795" i="6"/>
  <c r="X1796" i="6"/>
  <c r="Y1796" i="6"/>
  <c r="Z1796" i="6"/>
  <c r="AA1796" i="6"/>
  <c r="AB1796" i="6" s="1"/>
  <c r="AC1796" i="6" s="1"/>
  <c r="AD1796" i="6"/>
  <c r="AE1796" i="6" s="1"/>
  <c r="AF1796" i="6"/>
  <c r="AH1796" i="6"/>
  <c r="AI1796" i="6" s="1"/>
  <c r="X1797" i="6"/>
  <c r="AA1797" i="6" s="1"/>
  <c r="AB1797" i="6" s="1"/>
  <c r="AC1797" i="6" s="1"/>
  <c r="Y1797" i="6"/>
  <c r="AD1797" i="6" s="1"/>
  <c r="AE1797" i="6" s="1"/>
  <c r="Z1797" i="6"/>
  <c r="AF1797" i="6"/>
  <c r="AH1797" i="6"/>
  <c r="AI1797" i="6" s="1"/>
  <c r="AJ1797" i="6"/>
  <c r="AK1797" i="6" s="1"/>
  <c r="X1798" i="6"/>
  <c r="Y1798" i="6"/>
  <c r="Z1798" i="6"/>
  <c r="AA1798" i="6"/>
  <c r="AB1798" i="6" s="1"/>
  <c r="AC1798" i="6" s="1"/>
  <c r="AD1798" i="6"/>
  <c r="AE1798" i="6" s="1"/>
  <c r="AF1798" i="6"/>
  <c r="AH1798" i="6"/>
  <c r="AI1798" i="6"/>
  <c r="AJ1798" i="6"/>
  <c r="X1799" i="6"/>
  <c r="Y1799" i="6"/>
  <c r="AD1799" i="6" s="1"/>
  <c r="AE1799" i="6" s="1"/>
  <c r="Z1799" i="6"/>
  <c r="AA1799" i="6" s="1"/>
  <c r="AB1799" i="6" s="1"/>
  <c r="AC1799" i="6" s="1"/>
  <c r="AF1799" i="6"/>
  <c r="AH1799" i="6"/>
  <c r="X1800" i="6"/>
  <c r="Y1800" i="6"/>
  <c r="AD1800" i="6" s="1"/>
  <c r="AE1800" i="6" s="1"/>
  <c r="Z1800" i="6"/>
  <c r="AA1800" i="6"/>
  <c r="AB1800" i="6" s="1"/>
  <c r="AC1800" i="6" s="1"/>
  <c r="AF1800" i="6"/>
  <c r="AH1800" i="6"/>
  <c r="AI1800" i="6"/>
  <c r="AJ1800" i="6"/>
  <c r="X1801" i="6"/>
  <c r="Y1801" i="6"/>
  <c r="Z1801" i="6"/>
  <c r="AA1801" i="6"/>
  <c r="AB1801" i="6" s="1"/>
  <c r="AC1801" i="6" s="1"/>
  <c r="AD1801" i="6"/>
  <c r="AE1801" i="6" s="1"/>
  <c r="AF1801" i="6"/>
  <c r="AH1801" i="6"/>
  <c r="X1802" i="6"/>
  <c r="Y1802" i="6"/>
  <c r="Z1802" i="6"/>
  <c r="AA1802" i="6" s="1"/>
  <c r="AB1802" i="6" s="1"/>
  <c r="AC1802" i="6" s="1"/>
  <c r="AD1802" i="6"/>
  <c r="AE1802" i="6" s="1"/>
  <c r="AF1802" i="6"/>
  <c r="AH1802" i="6"/>
  <c r="X1803" i="6"/>
  <c r="Y1803" i="6"/>
  <c r="Z1803" i="6"/>
  <c r="AA1803" i="6" s="1"/>
  <c r="AB1803" i="6"/>
  <c r="AC1803" i="6" s="1"/>
  <c r="AD1803" i="6"/>
  <c r="AE1803" i="6" s="1"/>
  <c r="AF1803" i="6"/>
  <c r="AH1803" i="6"/>
  <c r="X1804" i="6"/>
  <c r="Y1804" i="6"/>
  <c r="Z1804" i="6"/>
  <c r="AA1804" i="6"/>
  <c r="AB1804" i="6" s="1"/>
  <c r="AC1804" i="6" s="1"/>
  <c r="AG1804" i="6" s="1"/>
  <c r="AD1804" i="6"/>
  <c r="AE1804" i="6" s="1"/>
  <c r="AF1804" i="6"/>
  <c r="AH1804" i="6"/>
  <c r="AI1804" i="6" s="1"/>
  <c r="X1805" i="6"/>
  <c r="Y1805" i="6"/>
  <c r="AD1805" i="6" s="1"/>
  <c r="AE1805" i="6" s="1"/>
  <c r="Z1805" i="6"/>
  <c r="AA1805" i="6"/>
  <c r="AB1805" i="6" s="1"/>
  <c r="AC1805" i="6" s="1"/>
  <c r="AG1805" i="6" s="1"/>
  <c r="AF1805" i="6"/>
  <c r="AH1805" i="6"/>
  <c r="AI1805" i="6" s="1"/>
  <c r="AJ1805" i="6"/>
  <c r="X1806" i="6"/>
  <c r="Y1806" i="6"/>
  <c r="Z1806" i="6"/>
  <c r="AD1806" i="6"/>
  <c r="AE1806" i="6" s="1"/>
  <c r="AF1806" i="6"/>
  <c r="AH1806" i="6"/>
  <c r="AI1806" i="6"/>
  <c r="AJ1806" i="6"/>
  <c r="X1807" i="6"/>
  <c r="Y1807" i="6"/>
  <c r="AD1807" i="6" s="1"/>
  <c r="AE1807" i="6" s="1"/>
  <c r="Z1807" i="6"/>
  <c r="AA1807" i="6" s="1"/>
  <c r="AB1807" i="6" s="1"/>
  <c r="AC1807" i="6" s="1"/>
  <c r="AF1807" i="6"/>
  <c r="AH1807" i="6"/>
  <c r="X1808" i="6"/>
  <c r="Y1808" i="6"/>
  <c r="Z1808" i="6"/>
  <c r="AA1808" i="6"/>
  <c r="AB1808" i="6" s="1"/>
  <c r="AC1808" i="6" s="1"/>
  <c r="AD1808" i="6"/>
  <c r="AE1808" i="6" s="1"/>
  <c r="AF1808" i="6"/>
  <c r="AH1808" i="6"/>
  <c r="AI1808" i="6" s="1"/>
  <c r="AJ1808" i="6"/>
  <c r="X1809" i="6"/>
  <c r="Y1809" i="6"/>
  <c r="AD1809" i="6" s="1"/>
  <c r="AE1809" i="6" s="1"/>
  <c r="Z1809" i="6"/>
  <c r="AA1809" i="6"/>
  <c r="AB1809" i="6" s="1"/>
  <c r="AC1809" i="6" s="1"/>
  <c r="AF1809" i="6"/>
  <c r="AH1809" i="6"/>
  <c r="AI1809" i="6"/>
  <c r="AJ1809" i="6"/>
  <c r="X1810" i="6"/>
  <c r="Y1810" i="6"/>
  <c r="Z1810" i="6"/>
  <c r="AA1810" i="6" s="1"/>
  <c r="AB1810" i="6" s="1"/>
  <c r="AC1810" i="6" s="1"/>
  <c r="AD1810" i="6"/>
  <c r="AE1810" i="6" s="1"/>
  <c r="AF1810" i="6"/>
  <c r="AH1810" i="6"/>
  <c r="AI1810" i="6"/>
  <c r="AJ1810" i="6"/>
  <c r="X1811" i="6"/>
  <c r="Y1811" i="6"/>
  <c r="AD1811" i="6" s="1"/>
  <c r="AE1811" i="6" s="1"/>
  <c r="Z1811" i="6"/>
  <c r="AF1811" i="6"/>
  <c r="AH1811" i="6"/>
  <c r="X1812" i="6"/>
  <c r="Y1812" i="6"/>
  <c r="Z1812" i="6"/>
  <c r="AA1812" i="6"/>
  <c r="AB1812" i="6" s="1"/>
  <c r="AC1812" i="6" s="1"/>
  <c r="AD1812" i="6"/>
  <c r="AE1812" i="6" s="1"/>
  <c r="AF1812" i="6"/>
  <c r="AH1812" i="6"/>
  <c r="X1813" i="6"/>
  <c r="Y1813" i="6"/>
  <c r="AD1813" i="6" s="1"/>
  <c r="AE1813" i="6" s="1"/>
  <c r="Z1813" i="6"/>
  <c r="AA1813" i="6"/>
  <c r="AB1813" i="6" s="1"/>
  <c r="AC1813" i="6" s="1"/>
  <c r="AG1813" i="6" s="1"/>
  <c r="AF1813" i="6"/>
  <c r="AH1813" i="6"/>
  <c r="AI1813" i="6" s="1"/>
  <c r="X1814" i="6"/>
  <c r="Y1814" i="6"/>
  <c r="Z1814" i="6"/>
  <c r="AA1814" i="6" s="1"/>
  <c r="AB1814" i="6" s="1"/>
  <c r="AC1814" i="6" s="1"/>
  <c r="AG1814" i="6" s="1"/>
  <c r="AK1814" i="6" s="1"/>
  <c r="AD1814" i="6"/>
  <c r="AE1814" i="6" s="1"/>
  <c r="AF1814" i="6"/>
  <c r="AH1814" i="6"/>
  <c r="AI1814" i="6"/>
  <c r="AJ1814" i="6"/>
  <c r="X1815" i="6"/>
  <c r="Y1815" i="6"/>
  <c r="AD1815" i="6" s="1"/>
  <c r="AE1815" i="6" s="1"/>
  <c r="Z1815" i="6"/>
  <c r="AA1815" i="6" s="1"/>
  <c r="AB1815" i="6"/>
  <c r="AC1815" i="6" s="1"/>
  <c r="AG1815" i="6" s="1"/>
  <c r="AF1815" i="6"/>
  <c r="AH1815" i="6"/>
  <c r="X1816" i="6"/>
  <c r="Y1816" i="6"/>
  <c r="AD1816" i="6" s="1"/>
  <c r="AE1816" i="6" s="1"/>
  <c r="Z1816" i="6"/>
  <c r="AA1816" i="6" s="1"/>
  <c r="AB1816" i="6" s="1"/>
  <c r="AC1816" i="6" s="1"/>
  <c r="AF1816" i="6"/>
  <c r="AH1816" i="6"/>
  <c r="AI1816" i="6" s="1"/>
  <c r="AJ1816" i="6"/>
  <c r="X1817" i="6"/>
  <c r="Y1817" i="6"/>
  <c r="AD1817" i="6" s="1"/>
  <c r="AE1817" i="6" s="1"/>
  <c r="Z1817" i="6"/>
  <c r="AA1817" i="6"/>
  <c r="AB1817" i="6" s="1"/>
  <c r="AC1817" i="6" s="1"/>
  <c r="AF1817" i="6"/>
  <c r="AH1817" i="6"/>
  <c r="AI1817" i="6" s="1"/>
  <c r="X1818" i="6"/>
  <c r="Y1818" i="6"/>
  <c r="Z1818" i="6"/>
  <c r="AD1818" i="6"/>
  <c r="AE1818" i="6" s="1"/>
  <c r="AF1818" i="6"/>
  <c r="AH1818" i="6"/>
  <c r="AJ1818" i="6" s="1"/>
  <c r="AI1818" i="6"/>
  <c r="X1819" i="6"/>
  <c r="Y1819" i="6"/>
  <c r="Z1819" i="6"/>
  <c r="AA1819" i="6" s="1"/>
  <c r="AB1819" i="6" s="1"/>
  <c r="AC1819" i="6" s="1"/>
  <c r="AD1819" i="6"/>
  <c r="AE1819" i="6" s="1"/>
  <c r="AF1819" i="6"/>
  <c r="AH1819" i="6"/>
  <c r="X1820" i="6"/>
  <c r="AA1820" i="6" s="1"/>
  <c r="AB1820" i="6" s="1"/>
  <c r="AC1820" i="6" s="1"/>
  <c r="Y1820" i="6"/>
  <c r="Z1820" i="6"/>
  <c r="AD1820" i="6"/>
  <c r="AE1820" i="6" s="1"/>
  <c r="AF1820" i="6"/>
  <c r="AG1820" i="6" s="1"/>
  <c r="AH1820" i="6"/>
  <c r="AI1820" i="6" s="1"/>
  <c r="AJ1820" i="6"/>
  <c r="X1821" i="6"/>
  <c r="Y1821" i="6"/>
  <c r="AD1821" i="6" s="1"/>
  <c r="AE1821" i="6" s="1"/>
  <c r="Z1821" i="6"/>
  <c r="AA1821" i="6"/>
  <c r="AB1821" i="6" s="1"/>
  <c r="AC1821" i="6" s="1"/>
  <c r="AF1821" i="6"/>
  <c r="AH1821" i="6"/>
  <c r="AI1821" i="6" s="1"/>
  <c r="X1822" i="6"/>
  <c r="Y1822" i="6"/>
  <c r="Z1822" i="6"/>
  <c r="AA1822" i="6" s="1"/>
  <c r="AB1822" i="6" s="1"/>
  <c r="AC1822" i="6" s="1"/>
  <c r="AD1822" i="6"/>
  <c r="AE1822" i="6"/>
  <c r="AF1822" i="6"/>
  <c r="AH1822" i="6"/>
  <c r="AI1822" i="6"/>
  <c r="AJ1822" i="6"/>
  <c r="X1823" i="6"/>
  <c r="Y1823" i="6"/>
  <c r="Z1823" i="6"/>
  <c r="AA1823" i="6" s="1"/>
  <c r="AD1823" i="6"/>
  <c r="AE1823" i="6" s="1"/>
  <c r="AF1823" i="6"/>
  <c r="AH1823" i="6"/>
  <c r="AI1823" i="6" s="1"/>
  <c r="X1824" i="6"/>
  <c r="Y1824" i="6"/>
  <c r="AD1824" i="6" s="1"/>
  <c r="Z1824" i="6"/>
  <c r="AA1824" i="6"/>
  <c r="AB1824" i="6" s="1"/>
  <c r="AC1824" i="6" s="1"/>
  <c r="AE1824" i="6"/>
  <c r="AF1824" i="6"/>
  <c r="AH1824" i="6"/>
  <c r="X1825" i="6"/>
  <c r="Y1825" i="6"/>
  <c r="AD1825" i="6" s="1"/>
  <c r="AE1825" i="6" s="1"/>
  <c r="Z1825" i="6"/>
  <c r="AA1825" i="6" s="1"/>
  <c r="AB1825" i="6" s="1"/>
  <c r="AC1825" i="6" s="1"/>
  <c r="AF1825" i="6"/>
  <c r="AH1825" i="6"/>
  <c r="AI1825" i="6"/>
  <c r="AJ1825" i="6"/>
  <c r="X1826" i="6"/>
  <c r="Y1826" i="6"/>
  <c r="Z1826" i="6"/>
  <c r="AA1826" i="6" s="1"/>
  <c r="AB1826" i="6" s="1"/>
  <c r="AC1826" i="6" s="1"/>
  <c r="AD1826" i="6"/>
  <c r="AE1826" i="6" s="1"/>
  <c r="AF1826" i="6"/>
  <c r="AH1826" i="6"/>
  <c r="AI1826" i="6"/>
  <c r="AJ1826" i="6"/>
  <c r="X1827" i="6"/>
  <c r="Y1827" i="6"/>
  <c r="Z1827" i="6"/>
  <c r="AD1827" i="6"/>
  <c r="AE1827" i="6" s="1"/>
  <c r="AF1827" i="6"/>
  <c r="AH1827" i="6"/>
  <c r="X1828" i="6"/>
  <c r="Y1828" i="6"/>
  <c r="Z1828" i="6"/>
  <c r="AA1828" i="6" s="1"/>
  <c r="AB1828" i="6" s="1"/>
  <c r="AC1828" i="6" s="1"/>
  <c r="AG1828" i="6" s="1"/>
  <c r="AD1828" i="6"/>
  <c r="AE1828" i="6" s="1"/>
  <c r="AF1828" i="6"/>
  <c r="AH1828" i="6"/>
  <c r="AI1828" i="6"/>
  <c r="AJ1828" i="6"/>
  <c r="X1829" i="6"/>
  <c r="Y1829" i="6"/>
  <c r="AD1829" i="6" s="1"/>
  <c r="AE1829" i="6" s="1"/>
  <c r="Z1829" i="6"/>
  <c r="AA1829" i="6"/>
  <c r="AB1829" i="6" s="1"/>
  <c r="AC1829" i="6" s="1"/>
  <c r="AF1829" i="6"/>
  <c r="AH1829" i="6"/>
  <c r="AI1829" i="6" s="1"/>
  <c r="X1830" i="6"/>
  <c r="Y1830" i="6"/>
  <c r="Z1830" i="6"/>
  <c r="AD1830" i="6"/>
  <c r="AE1830" i="6" s="1"/>
  <c r="AF1830" i="6"/>
  <c r="AH1830" i="6"/>
  <c r="AI1830" i="6"/>
  <c r="AJ1830" i="6"/>
  <c r="X1831" i="6"/>
  <c r="Y1831" i="6"/>
  <c r="Z1831" i="6"/>
  <c r="AD1831" i="6"/>
  <c r="AE1831" i="6"/>
  <c r="AF1831" i="6"/>
  <c r="AH1831" i="6"/>
  <c r="X1832" i="6"/>
  <c r="Y1832" i="6"/>
  <c r="Z1832" i="6"/>
  <c r="AA1832" i="6"/>
  <c r="AB1832" i="6" s="1"/>
  <c r="AC1832" i="6" s="1"/>
  <c r="AG1832" i="6" s="1"/>
  <c r="AD1832" i="6"/>
  <c r="AE1832" i="6" s="1"/>
  <c r="AF1832" i="6"/>
  <c r="AH1832" i="6"/>
  <c r="AI1832" i="6" s="1"/>
  <c r="AJ1832" i="6"/>
  <c r="X1833" i="6"/>
  <c r="Y1833" i="6"/>
  <c r="AD1833" i="6" s="1"/>
  <c r="AE1833" i="6" s="1"/>
  <c r="Z1833" i="6"/>
  <c r="AA1833" i="6"/>
  <c r="AB1833" i="6" s="1"/>
  <c r="AC1833" i="6" s="1"/>
  <c r="AG1833" i="6" s="1"/>
  <c r="AK1833" i="6" s="1"/>
  <c r="AF1833" i="6"/>
  <c r="AH1833" i="6"/>
  <c r="AI1833" i="6" s="1"/>
  <c r="AJ1833" i="6"/>
  <c r="X1834" i="6"/>
  <c r="Y1834" i="6"/>
  <c r="Z1834" i="6"/>
  <c r="AD1834" i="6"/>
  <c r="AE1834" i="6" s="1"/>
  <c r="AF1834" i="6"/>
  <c r="AH1834" i="6"/>
  <c r="AJ1834" i="6" s="1"/>
  <c r="X1835" i="6"/>
  <c r="Y1835" i="6"/>
  <c r="Z1835" i="6"/>
  <c r="AA1835" i="6" s="1"/>
  <c r="AB1835" i="6" s="1"/>
  <c r="AC1835" i="6" s="1"/>
  <c r="AG1835" i="6" s="1"/>
  <c r="AD1835" i="6"/>
  <c r="AE1835" i="6" s="1"/>
  <c r="AF1835" i="6"/>
  <c r="AH1835" i="6"/>
  <c r="AI1835" i="6" s="1"/>
  <c r="AJ1835" i="6"/>
  <c r="X1836" i="6"/>
  <c r="Y1836" i="6"/>
  <c r="Z1836" i="6"/>
  <c r="AA1836" i="6"/>
  <c r="AB1836" i="6" s="1"/>
  <c r="AC1836" i="6" s="1"/>
  <c r="AG1836" i="6" s="1"/>
  <c r="AD1836" i="6"/>
  <c r="AE1836" i="6" s="1"/>
  <c r="AF1836" i="6"/>
  <c r="AH1836" i="6"/>
  <c r="AI1836" i="6" s="1"/>
  <c r="X1837" i="6"/>
  <c r="Y1837" i="6"/>
  <c r="AD1837" i="6" s="1"/>
  <c r="AE1837" i="6" s="1"/>
  <c r="Z1837" i="6"/>
  <c r="AA1837" i="6" s="1"/>
  <c r="AB1837" i="6" s="1"/>
  <c r="AC1837" i="6" s="1"/>
  <c r="AG1837" i="6" s="1"/>
  <c r="AK1837" i="6" s="1"/>
  <c r="AF1837" i="6"/>
  <c r="AH1837" i="6"/>
  <c r="AI1837" i="6"/>
  <c r="AJ1837" i="6"/>
  <c r="X1838" i="6"/>
  <c r="Y1838" i="6"/>
  <c r="Z1838" i="6"/>
  <c r="AA1838" i="6" s="1"/>
  <c r="AB1838" i="6" s="1"/>
  <c r="AC1838" i="6" s="1"/>
  <c r="AD1838" i="6"/>
  <c r="AE1838" i="6" s="1"/>
  <c r="AF1838" i="6"/>
  <c r="AH1838" i="6"/>
  <c r="AJ1838" i="6" s="1"/>
  <c r="AI1838" i="6"/>
  <c r="X1839" i="6"/>
  <c r="Y1839" i="6"/>
  <c r="Z1839" i="6"/>
  <c r="AA1839" i="6" s="1"/>
  <c r="AB1839" i="6" s="1"/>
  <c r="AC1839" i="6" s="1"/>
  <c r="AD1839" i="6"/>
  <c r="AE1839" i="6" s="1"/>
  <c r="AF1839" i="6"/>
  <c r="AH1839" i="6"/>
  <c r="AI1839" i="6" s="1"/>
  <c r="AJ1839" i="6"/>
  <c r="X1840" i="6"/>
  <c r="Y1840" i="6"/>
  <c r="AD1840" i="6" s="1"/>
  <c r="AE1840" i="6" s="1"/>
  <c r="Z1840" i="6"/>
  <c r="AA1840" i="6"/>
  <c r="AB1840" i="6"/>
  <c r="AC1840" i="6" s="1"/>
  <c r="AF1840" i="6"/>
  <c r="AH1840" i="6"/>
  <c r="AI1840" i="6" s="1"/>
  <c r="X1841" i="6"/>
  <c r="Y1841" i="6"/>
  <c r="AD1841" i="6" s="1"/>
  <c r="AE1841" i="6" s="1"/>
  <c r="Z1841" i="6"/>
  <c r="AA1841" i="6" s="1"/>
  <c r="AB1841" i="6" s="1"/>
  <c r="AC1841" i="6" s="1"/>
  <c r="AF1841" i="6"/>
  <c r="AH1841" i="6"/>
  <c r="AJ1841" i="6" s="1"/>
  <c r="AI1841" i="6"/>
  <c r="X1842" i="6"/>
  <c r="Y1842" i="6"/>
  <c r="Z1842" i="6"/>
  <c r="AA1842" i="6" s="1"/>
  <c r="AB1842" i="6" s="1"/>
  <c r="AC1842" i="6" s="1"/>
  <c r="AG1842" i="6" s="1"/>
  <c r="AD1842" i="6"/>
  <c r="AE1842" i="6" s="1"/>
  <c r="AF1842" i="6"/>
  <c r="AH1842" i="6"/>
  <c r="AI1842" i="6"/>
  <c r="AJ1842" i="6"/>
  <c r="X1843" i="6"/>
  <c r="Y1843" i="6"/>
  <c r="AD1843" i="6" s="1"/>
  <c r="AE1843" i="6" s="1"/>
  <c r="Z1843" i="6"/>
  <c r="AF1843" i="6"/>
  <c r="AH1843" i="6"/>
  <c r="AI1843" i="6" s="1"/>
  <c r="AJ1843" i="6"/>
  <c r="X1844" i="6"/>
  <c r="Y1844" i="6"/>
  <c r="Z1844" i="6"/>
  <c r="AA1844" i="6"/>
  <c r="AB1844" i="6" s="1"/>
  <c r="AC1844" i="6" s="1"/>
  <c r="AD1844" i="6"/>
  <c r="AE1844" i="6" s="1"/>
  <c r="AF1844" i="6"/>
  <c r="AH1844" i="6"/>
  <c r="AI1844" i="6"/>
  <c r="AJ1844" i="6"/>
  <c r="X1845" i="6"/>
  <c r="Y1845" i="6"/>
  <c r="AD1845" i="6" s="1"/>
  <c r="AE1845" i="6" s="1"/>
  <c r="Z1845" i="6"/>
  <c r="AA1845" i="6" s="1"/>
  <c r="AB1845" i="6" s="1"/>
  <c r="AC1845" i="6" s="1"/>
  <c r="AG1845" i="6" s="1"/>
  <c r="AF1845" i="6"/>
  <c r="AH1845" i="6"/>
  <c r="AI1845" i="6" s="1"/>
  <c r="AJ1845" i="6"/>
  <c r="X1846" i="6"/>
  <c r="AA1846" i="6" s="1"/>
  <c r="AB1846" i="6" s="1"/>
  <c r="AC1846" i="6" s="1"/>
  <c r="AG1846" i="6" s="1"/>
  <c r="Y1846" i="6"/>
  <c r="Z1846" i="6"/>
  <c r="AD1846" i="6"/>
  <c r="AE1846" i="6" s="1"/>
  <c r="AF1846" i="6"/>
  <c r="AH1846" i="6"/>
  <c r="AJ1846" i="6" s="1"/>
  <c r="AI1846" i="6"/>
  <c r="X1847" i="6"/>
  <c r="Y1847" i="6"/>
  <c r="Z1847" i="6"/>
  <c r="AD1847" i="6"/>
  <c r="AE1847" i="6" s="1"/>
  <c r="AF1847" i="6"/>
  <c r="AH1847" i="6"/>
  <c r="AI1847" i="6" s="1"/>
  <c r="X1848" i="6"/>
  <c r="AA1848" i="6" s="1"/>
  <c r="AB1848" i="6" s="1"/>
  <c r="AC1848" i="6" s="1"/>
  <c r="Y1848" i="6"/>
  <c r="AD1848" i="6" s="1"/>
  <c r="AE1848" i="6" s="1"/>
  <c r="Z1848" i="6"/>
  <c r="AF1848" i="6"/>
  <c r="AH1848" i="6"/>
  <c r="X1849" i="6"/>
  <c r="Y1849" i="6"/>
  <c r="AD1849" i="6" s="1"/>
  <c r="AE1849" i="6" s="1"/>
  <c r="Z1849" i="6"/>
  <c r="AA1849" i="6"/>
  <c r="AB1849" i="6" s="1"/>
  <c r="AC1849" i="6" s="1"/>
  <c r="AF1849" i="6"/>
  <c r="AH1849" i="6"/>
  <c r="AI1849" i="6" s="1"/>
  <c r="AJ1849" i="6"/>
  <c r="X1850" i="6"/>
  <c r="Y1850" i="6"/>
  <c r="Z1850" i="6"/>
  <c r="AA1850" i="6" s="1"/>
  <c r="AB1850" i="6" s="1"/>
  <c r="AC1850" i="6" s="1"/>
  <c r="AG1850" i="6" s="1"/>
  <c r="AK1850" i="6" s="1"/>
  <c r="AD1850" i="6"/>
  <c r="AE1850" i="6"/>
  <c r="AF1850" i="6"/>
  <c r="AH1850" i="6"/>
  <c r="AI1850" i="6"/>
  <c r="AJ1850" i="6"/>
  <c r="X1851" i="6"/>
  <c r="Y1851" i="6"/>
  <c r="AD1851" i="6" s="1"/>
  <c r="AE1851" i="6" s="1"/>
  <c r="Z1851" i="6"/>
  <c r="AA1851" i="6" s="1"/>
  <c r="AB1851" i="6" s="1"/>
  <c r="AC1851" i="6" s="1"/>
  <c r="AF1851" i="6"/>
  <c r="AH1851" i="6"/>
  <c r="AI1851" i="6" s="1"/>
  <c r="AJ1851" i="6"/>
  <c r="X1852" i="6"/>
  <c r="Y1852" i="6"/>
  <c r="Z1852" i="6"/>
  <c r="AA1852" i="6"/>
  <c r="AB1852" i="6" s="1"/>
  <c r="AC1852" i="6" s="1"/>
  <c r="AD1852" i="6"/>
  <c r="AE1852" i="6"/>
  <c r="AF1852" i="6"/>
  <c r="AH1852" i="6"/>
  <c r="AI1852" i="6" s="1"/>
  <c r="AJ1852" i="6"/>
  <c r="X1853" i="6"/>
  <c r="Y1853" i="6"/>
  <c r="AD1853" i="6" s="1"/>
  <c r="AE1853" i="6" s="1"/>
  <c r="Z1853" i="6"/>
  <c r="AA1853" i="6" s="1"/>
  <c r="AB1853" i="6" s="1"/>
  <c r="AC1853" i="6" s="1"/>
  <c r="AG1853" i="6" s="1"/>
  <c r="AF1853" i="6"/>
  <c r="AH1853" i="6"/>
  <c r="X1854" i="6"/>
  <c r="Y1854" i="6"/>
  <c r="Z1854" i="6"/>
  <c r="AA1854" i="6" s="1"/>
  <c r="AB1854" i="6" s="1"/>
  <c r="AC1854" i="6" s="1"/>
  <c r="AD1854" i="6"/>
  <c r="AE1854" i="6" s="1"/>
  <c r="AF1854" i="6"/>
  <c r="AH1854" i="6"/>
  <c r="AJ1854" i="6" s="1"/>
  <c r="AI1854" i="6"/>
  <c r="X1855" i="6"/>
  <c r="Y1855" i="6"/>
  <c r="Z1855" i="6"/>
  <c r="AD1855" i="6"/>
  <c r="AE1855" i="6" s="1"/>
  <c r="AF1855" i="6"/>
  <c r="AH1855" i="6"/>
  <c r="X1856" i="6"/>
  <c r="Y1856" i="6"/>
  <c r="Z1856" i="6"/>
  <c r="AA1856" i="6"/>
  <c r="AB1856" i="6" s="1"/>
  <c r="AC1856" i="6" s="1"/>
  <c r="AG1856" i="6" s="1"/>
  <c r="AD1856" i="6"/>
  <c r="AE1856" i="6" s="1"/>
  <c r="AF1856" i="6"/>
  <c r="AH1856" i="6"/>
  <c r="AI1856" i="6" s="1"/>
  <c r="X1857" i="6"/>
  <c r="Y1857" i="6"/>
  <c r="AD1857" i="6" s="1"/>
  <c r="AE1857" i="6" s="1"/>
  <c r="Z1857" i="6"/>
  <c r="AA1857" i="6"/>
  <c r="AB1857" i="6" s="1"/>
  <c r="AC1857" i="6" s="1"/>
  <c r="AF1857" i="6"/>
  <c r="AH1857" i="6"/>
  <c r="AI1857" i="6" s="1"/>
  <c r="AJ1857" i="6"/>
  <c r="X1858" i="6"/>
  <c r="Y1858" i="6"/>
  <c r="Z1858" i="6"/>
  <c r="AD1858" i="6"/>
  <c r="AE1858" i="6" s="1"/>
  <c r="AF1858" i="6"/>
  <c r="AH1858" i="6"/>
  <c r="AI1858" i="6"/>
  <c r="AJ1858" i="6"/>
  <c r="X1859" i="6"/>
  <c r="Y1859" i="6"/>
  <c r="AD1859" i="6" s="1"/>
  <c r="Z1859" i="6"/>
  <c r="AA1859" i="6" s="1"/>
  <c r="AB1859" i="6" s="1"/>
  <c r="AC1859" i="6" s="1"/>
  <c r="AE1859" i="6"/>
  <c r="AF1859" i="6"/>
  <c r="AH1859" i="6"/>
  <c r="X1860" i="6"/>
  <c r="Y1860" i="6"/>
  <c r="Z1860" i="6"/>
  <c r="AA1860" i="6"/>
  <c r="AB1860" i="6" s="1"/>
  <c r="AC1860" i="6" s="1"/>
  <c r="AD1860" i="6"/>
  <c r="AE1860" i="6" s="1"/>
  <c r="AF1860" i="6"/>
  <c r="AH1860" i="6"/>
  <c r="AI1860" i="6" s="1"/>
  <c r="X1861" i="6"/>
  <c r="Y1861" i="6"/>
  <c r="Z1861" i="6"/>
  <c r="AA1861" i="6"/>
  <c r="AB1861" i="6" s="1"/>
  <c r="AC1861" i="6" s="1"/>
  <c r="AG1861" i="6" s="1"/>
  <c r="AD1861" i="6"/>
  <c r="AE1861" i="6" s="1"/>
  <c r="AF1861" i="6"/>
  <c r="AH1861" i="6"/>
  <c r="AI1861" i="6" s="1"/>
  <c r="AJ1861" i="6"/>
  <c r="X1862" i="6"/>
  <c r="Y1862" i="6"/>
  <c r="Z1862" i="6"/>
  <c r="AA1862" i="6" s="1"/>
  <c r="AB1862" i="6" s="1"/>
  <c r="AC1862" i="6" s="1"/>
  <c r="AG1862" i="6" s="1"/>
  <c r="AD1862" i="6"/>
  <c r="AE1862" i="6" s="1"/>
  <c r="AF1862" i="6"/>
  <c r="AH1862" i="6"/>
  <c r="AJ1862" i="6" s="1"/>
  <c r="AI1862" i="6"/>
  <c r="X1863" i="6"/>
  <c r="Y1863" i="6"/>
  <c r="AD1863" i="6" s="1"/>
  <c r="AE1863" i="6" s="1"/>
  <c r="Z1863" i="6"/>
  <c r="AF1863" i="6"/>
  <c r="AH1863" i="6"/>
  <c r="X1864" i="6"/>
  <c r="AA1864" i="6" s="1"/>
  <c r="AB1864" i="6" s="1"/>
  <c r="AC1864" i="6" s="1"/>
  <c r="AG1864" i="6" s="1"/>
  <c r="Y1864" i="6"/>
  <c r="AD1864" i="6" s="1"/>
  <c r="AE1864" i="6" s="1"/>
  <c r="Z1864" i="6"/>
  <c r="AF1864" i="6"/>
  <c r="AH1864" i="6"/>
  <c r="AI1864" i="6" s="1"/>
  <c r="AJ1864" i="6"/>
  <c r="X1865" i="6"/>
  <c r="Y1865" i="6"/>
  <c r="AD1865" i="6" s="1"/>
  <c r="AE1865" i="6" s="1"/>
  <c r="Z1865" i="6"/>
  <c r="AA1865" i="6"/>
  <c r="AB1865" i="6"/>
  <c r="AC1865" i="6" s="1"/>
  <c r="AG1865" i="6" s="1"/>
  <c r="AF1865" i="6"/>
  <c r="AH1865" i="6"/>
  <c r="X1866" i="6"/>
  <c r="Y1866" i="6"/>
  <c r="Z1866" i="6"/>
  <c r="AD1866" i="6"/>
  <c r="AE1866" i="6"/>
  <c r="AF1866" i="6"/>
  <c r="AH1866" i="6"/>
  <c r="AI1866" i="6"/>
  <c r="AJ1866" i="6"/>
  <c r="X1867" i="6"/>
  <c r="Y1867" i="6"/>
  <c r="Z1867" i="6"/>
  <c r="AA1867" i="6" s="1"/>
  <c r="AB1867" i="6" s="1"/>
  <c r="AC1867" i="6" s="1"/>
  <c r="AD1867" i="6"/>
  <c r="AE1867" i="6" s="1"/>
  <c r="AF1867" i="6"/>
  <c r="AH1867" i="6"/>
  <c r="AI1867" i="6" s="1"/>
  <c r="AJ1867" i="6"/>
  <c r="X1868" i="6"/>
  <c r="Y1868" i="6"/>
  <c r="AD1868" i="6" s="1"/>
  <c r="AE1868" i="6" s="1"/>
  <c r="Z1868" i="6"/>
  <c r="AA1868" i="6"/>
  <c r="AB1868" i="6" s="1"/>
  <c r="AC1868" i="6" s="1"/>
  <c r="AF1868" i="6"/>
  <c r="AH1868" i="6"/>
  <c r="AI1868" i="6" s="1"/>
  <c r="AJ1868" i="6"/>
  <c r="X1869" i="6"/>
  <c r="Y1869" i="6"/>
  <c r="AD1869" i="6" s="1"/>
  <c r="AE1869" i="6" s="1"/>
  <c r="Z1869" i="6"/>
  <c r="AA1869" i="6" s="1"/>
  <c r="AB1869" i="6" s="1"/>
  <c r="AC1869" i="6" s="1"/>
  <c r="AF1869" i="6"/>
  <c r="AH1869" i="6"/>
  <c r="AI1869" i="6"/>
  <c r="AJ1869" i="6"/>
  <c r="X1870" i="6"/>
  <c r="Y1870" i="6"/>
  <c r="Z1870" i="6"/>
  <c r="AA1870" i="6" s="1"/>
  <c r="AB1870" i="6" s="1"/>
  <c r="AC1870" i="6" s="1"/>
  <c r="AD1870" i="6"/>
  <c r="AE1870" i="6" s="1"/>
  <c r="AF1870" i="6"/>
  <c r="AH1870" i="6"/>
  <c r="AJ1870" i="6" s="1"/>
  <c r="AI1870" i="6"/>
  <c r="X1871" i="6"/>
  <c r="Y1871" i="6"/>
  <c r="AD1871" i="6" s="1"/>
  <c r="AE1871" i="6" s="1"/>
  <c r="Z1871" i="6"/>
  <c r="AF1871" i="6"/>
  <c r="AH1871" i="6"/>
  <c r="X1872" i="6"/>
  <c r="Y1872" i="6"/>
  <c r="Z1872" i="6"/>
  <c r="AA1872" i="6"/>
  <c r="AB1872" i="6" s="1"/>
  <c r="AC1872" i="6" s="1"/>
  <c r="AG1872" i="6" s="1"/>
  <c r="AD1872" i="6"/>
  <c r="AE1872" i="6" s="1"/>
  <c r="AF1872" i="6"/>
  <c r="AH1872" i="6"/>
  <c r="AI1872" i="6" s="1"/>
  <c r="X1873" i="6"/>
  <c r="Y1873" i="6"/>
  <c r="AD1873" i="6" s="1"/>
  <c r="AE1873" i="6" s="1"/>
  <c r="Z1873" i="6"/>
  <c r="AA1873" i="6"/>
  <c r="AB1873" i="6" s="1"/>
  <c r="AC1873" i="6" s="1"/>
  <c r="AF1873" i="6"/>
  <c r="AH1873" i="6"/>
  <c r="AI1873" i="6" s="1"/>
  <c r="AJ1873" i="6"/>
  <c r="AK1873" i="6" s="1"/>
  <c r="X1874" i="6"/>
  <c r="Y1874" i="6"/>
  <c r="Z1874" i="6"/>
  <c r="AA1874" i="6" s="1"/>
  <c r="AB1874" i="6" s="1"/>
  <c r="AC1874" i="6" s="1"/>
  <c r="AG1874" i="6" s="1"/>
  <c r="AD1874" i="6"/>
  <c r="AE1874" i="6" s="1"/>
  <c r="AF1874" i="6"/>
  <c r="AH1874" i="6"/>
  <c r="AI1874" i="6"/>
  <c r="AJ1874" i="6"/>
  <c r="AK1874" i="6"/>
  <c r="X1875" i="6"/>
  <c r="Y1875" i="6"/>
  <c r="AD1875" i="6" s="1"/>
  <c r="AE1875" i="6" s="1"/>
  <c r="Z1875" i="6"/>
  <c r="AA1875" i="6" s="1"/>
  <c r="AB1875" i="6" s="1"/>
  <c r="AC1875" i="6" s="1"/>
  <c r="AF1875" i="6"/>
  <c r="AH1875" i="6"/>
  <c r="X1876" i="6"/>
  <c r="Y1876" i="6"/>
  <c r="AD1876" i="6" s="1"/>
  <c r="AE1876" i="6" s="1"/>
  <c r="Z1876" i="6"/>
  <c r="AA1876" i="6"/>
  <c r="AB1876" i="6" s="1"/>
  <c r="AC1876" i="6" s="1"/>
  <c r="AF1876" i="6"/>
  <c r="AH1876" i="6"/>
  <c r="X1877" i="6"/>
  <c r="Y1877" i="6"/>
  <c r="Z1877" i="6"/>
  <c r="AA1877" i="6"/>
  <c r="AB1877" i="6" s="1"/>
  <c r="AC1877" i="6" s="1"/>
  <c r="AD1877" i="6"/>
  <c r="AE1877" i="6" s="1"/>
  <c r="AF1877" i="6"/>
  <c r="AH1877" i="6"/>
  <c r="AI1877" i="6" s="1"/>
  <c r="X1878" i="6"/>
  <c r="Y1878" i="6"/>
  <c r="Z1878" i="6"/>
  <c r="AD1878" i="6"/>
  <c r="AE1878" i="6" s="1"/>
  <c r="AF1878" i="6"/>
  <c r="AH1878" i="6"/>
  <c r="AJ1878" i="6" s="1"/>
  <c r="AK1878" i="6" s="1"/>
  <c r="X1879" i="6"/>
  <c r="Y1879" i="6"/>
  <c r="Z1879" i="6"/>
  <c r="AD1879" i="6"/>
  <c r="AE1879" i="6" s="1"/>
  <c r="AF1879" i="6"/>
  <c r="AH1879" i="6"/>
  <c r="X1880" i="6"/>
  <c r="Y1880" i="6"/>
  <c r="Z1880" i="6"/>
  <c r="AA1880" i="6"/>
  <c r="AB1880" i="6" s="1"/>
  <c r="AC1880" i="6" s="1"/>
  <c r="AD1880" i="6"/>
  <c r="AE1880" i="6" s="1"/>
  <c r="AF1880" i="6"/>
  <c r="AH1880" i="6"/>
  <c r="AI1880" i="6" s="1"/>
  <c r="X1881" i="6"/>
  <c r="Y1881" i="6"/>
  <c r="AD1881" i="6" s="1"/>
  <c r="AE1881" i="6" s="1"/>
  <c r="Z1881" i="6"/>
  <c r="AA1881" i="6"/>
  <c r="AB1881" i="6" s="1"/>
  <c r="AC1881" i="6" s="1"/>
  <c r="AF1881" i="6"/>
  <c r="AH1881" i="6"/>
  <c r="AI1881" i="6" s="1"/>
  <c r="AJ1881" i="6"/>
  <c r="X1882" i="6"/>
  <c r="Y1882" i="6"/>
  <c r="Z1882" i="6"/>
  <c r="AA1882" i="6" s="1"/>
  <c r="AB1882" i="6" s="1"/>
  <c r="AC1882" i="6" s="1"/>
  <c r="AD1882" i="6"/>
  <c r="AE1882" i="6" s="1"/>
  <c r="AF1882" i="6"/>
  <c r="AH1882" i="6"/>
  <c r="AI1882" i="6"/>
  <c r="AJ1882" i="6"/>
  <c r="AK1882" i="6"/>
  <c r="X1883" i="6"/>
  <c r="Y1883" i="6"/>
  <c r="Z1883" i="6"/>
  <c r="AA1883" i="6" s="1"/>
  <c r="AB1883" i="6" s="1"/>
  <c r="AC1883" i="6" s="1"/>
  <c r="AD1883" i="6"/>
  <c r="AE1883" i="6" s="1"/>
  <c r="AF1883" i="6"/>
  <c r="AH1883" i="6"/>
  <c r="AI1883" i="6" s="1"/>
  <c r="X1884" i="6"/>
  <c r="Y1884" i="6"/>
  <c r="Z1884" i="6"/>
  <c r="AA1884" i="6"/>
  <c r="AB1884" i="6" s="1"/>
  <c r="AC1884" i="6" s="1"/>
  <c r="AG1884" i="6" s="1"/>
  <c r="AD1884" i="6"/>
  <c r="AE1884" i="6"/>
  <c r="AF1884" i="6"/>
  <c r="AH1884" i="6"/>
  <c r="AI1884" i="6" s="1"/>
  <c r="AJ1884" i="6"/>
  <c r="AK1884" i="6" s="1"/>
  <c r="X1885" i="6"/>
  <c r="Y1885" i="6"/>
  <c r="AD1885" i="6" s="1"/>
  <c r="AE1885" i="6" s="1"/>
  <c r="Z1885" i="6"/>
  <c r="AA1885" i="6" s="1"/>
  <c r="AB1885" i="6" s="1"/>
  <c r="AC1885" i="6" s="1"/>
  <c r="AG1885" i="6" s="1"/>
  <c r="AF1885" i="6"/>
  <c r="AH1885" i="6"/>
  <c r="AI1885" i="6"/>
  <c r="AJ1885" i="6"/>
  <c r="AK1885" i="6" s="1"/>
  <c r="X1886" i="6"/>
  <c r="Y1886" i="6"/>
  <c r="Z1886" i="6"/>
  <c r="AA1886" i="6" s="1"/>
  <c r="AB1886" i="6"/>
  <c r="AC1886" i="6" s="1"/>
  <c r="AG1886" i="6" s="1"/>
  <c r="AD1886" i="6"/>
  <c r="AE1886" i="6" s="1"/>
  <c r="AF1886" i="6"/>
  <c r="AH1886" i="6"/>
  <c r="AJ1886" i="6" s="1"/>
  <c r="AI1886" i="6"/>
  <c r="AK1886" i="6"/>
  <c r="X1887" i="6"/>
  <c r="Y1887" i="6"/>
  <c r="AD1887" i="6" s="1"/>
  <c r="AE1887" i="6" s="1"/>
  <c r="Z1887" i="6"/>
  <c r="AF1887" i="6"/>
  <c r="AH1887" i="6"/>
  <c r="X1888" i="6"/>
  <c r="Y1888" i="6"/>
  <c r="AD1888" i="6" s="1"/>
  <c r="AE1888" i="6" s="1"/>
  <c r="Z1888" i="6"/>
  <c r="AA1888" i="6"/>
  <c r="AB1888" i="6" s="1"/>
  <c r="AC1888" i="6" s="1"/>
  <c r="AG1888" i="6" s="1"/>
  <c r="AF1888" i="6"/>
  <c r="AH1888" i="6"/>
  <c r="AI1888" i="6" s="1"/>
  <c r="AJ1888" i="6"/>
  <c r="X1889" i="6"/>
  <c r="AA1889" i="6" s="1"/>
  <c r="AB1889" i="6" s="1"/>
  <c r="AC1889" i="6" s="1"/>
  <c r="AG1889" i="6" s="1"/>
  <c r="Y1889" i="6"/>
  <c r="AD1889" i="6" s="1"/>
  <c r="AE1889" i="6" s="1"/>
  <c r="Z1889" i="6"/>
  <c r="AF1889" i="6"/>
  <c r="AH1889" i="6"/>
  <c r="AI1889" i="6" s="1"/>
  <c r="X1890" i="6"/>
  <c r="Y1890" i="6"/>
  <c r="Z1890" i="6"/>
  <c r="AA1890" i="6" s="1"/>
  <c r="AB1890" i="6" s="1"/>
  <c r="AC1890" i="6" s="1"/>
  <c r="AD1890" i="6"/>
  <c r="AE1890" i="6" s="1"/>
  <c r="AF1890" i="6"/>
  <c r="AH1890" i="6"/>
  <c r="AI1890" i="6"/>
  <c r="AJ1890" i="6"/>
  <c r="AK1890" i="6" s="1"/>
  <c r="X1891" i="6"/>
  <c r="Y1891" i="6"/>
  <c r="AD1891" i="6" s="1"/>
  <c r="AE1891" i="6" s="1"/>
  <c r="Z1891" i="6"/>
  <c r="AA1891" i="6" s="1"/>
  <c r="AB1891" i="6" s="1"/>
  <c r="AC1891" i="6" s="1"/>
  <c r="AF1891" i="6"/>
  <c r="AH1891" i="6"/>
  <c r="X1892" i="6"/>
  <c r="Y1892" i="6"/>
  <c r="AD1892" i="6" s="1"/>
  <c r="AE1892" i="6" s="1"/>
  <c r="Z1892" i="6"/>
  <c r="AA1892" i="6" s="1"/>
  <c r="AB1892" i="6" s="1"/>
  <c r="AC1892" i="6" s="1"/>
  <c r="AF1892" i="6"/>
  <c r="AH1892" i="6"/>
  <c r="AI1892" i="6" s="1"/>
  <c r="AJ1892" i="6"/>
  <c r="X1893" i="6"/>
  <c r="Y1893" i="6"/>
  <c r="AD1893" i="6" s="1"/>
  <c r="AE1893" i="6" s="1"/>
  <c r="Z1893" i="6"/>
  <c r="AA1893" i="6"/>
  <c r="AB1893" i="6" s="1"/>
  <c r="AC1893" i="6" s="1"/>
  <c r="AF1893" i="6"/>
  <c r="AH1893" i="6"/>
  <c r="X1894" i="6"/>
  <c r="Y1894" i="6"/>
  <c r="Z1894" i="6"/>
  <c r="AD1894" i="6"/>
  <c r="AE1894" i="6" s="1"/>
  <c r="AF1894" i="6"/>
  <c r="AH1894" i="6"/>
  <c r="X1895" i="6"/>
  <c r="Y1895" i="6"/>
  <c r="Z1895" i="6"/>
  <c r="AD1895" i="6"/>
  <c r="AE1895" i="6" s="1"/>
  <c r="AF1895" i="6"/>
  <c r="AH1895" i="6"/>
  <c r="X1896" i="6"/>
  <c r="Y1896" i="6"/>
  <c r="Z1896" i="6"/>
  <c r="AA1896" i="6"/>
  <c r="AB1896" i="6" s="1"/>
  <c r="AC1896" i="6" s="1"/>
  <c r="AD1896" i="6"/>
  <c r="AE1896" i="6" s="1"/>
  <c r="AF1896" i="6"/>
  <c r="AH1896" i="6"/>
  <c r="AI1896" i="6" s="1"/>
  <c r="X1897" i="6"/>
  <c r="Y1897" i="6"/>
  <c r="AD1897" i="6" s="1"/>
  <c r="AE1897" i="6" s="1"/>
  <c r="Z1897" i="6"/>
  <c r="AA1897" i="6"/>
  <c r="AB1897" i="6" s="1"/>
  <c r="AC1897" i="6" s="1"/>
  <c r="AG1897" i="6" s="1"/>
  <c r="AF1897" i="6"/>
  <c r="AH1897" i="6"/>
  <c r="AI1897" i="6" s="1"/>
  <c r="AJ1897" i="6"/>
  <c r="X1898" i="6"/>
  <c r="Y1898" i="6"/>
  <c r="Z1898" i="6"/>
  <c r="AA1898" i="6" s="1"/>
  <c r="AB1898" i="6" s="1"/>
  <c r="AC1898" i="6" s="1"/>
  <c r="AD1898" i="6"/>
  <c r="AE1898" i="6" s="1"/>
  <c r="AF1898" i="6"/>
  <c r="AH1898" i="6"/>
  <c r="AI1898" i="6"/>
  <c r="AJ1898" i="6"/>
  <c r="X1899" i="6"/>
  <c r="Y1899" i="6"/>
  <c r="AD1899" i="6" s="1"/>
  <c r="AE1899" i="6" s="1"/>
  <c r="Z1899" i="6"/>
  <c r="AA1899" i="6" s="1"/>
  <c r="AB1899" i="6"/>
  <c r="AC1899" i="6" s="1"/>
  <c r="AF1899" i="6"/>
  <c r="AH1899" i="6"/>
  <c r="X1900" i="6"/>
  <c r="Y1900" i="6"/>
  <c r="AD1900" i="6" s="1"/>
  <c r="Z1900" i="6"/>
  <c r="AA1900" i="6"/>
  <c r="AB1900" i="6" s="1"/>
  <c r="AC1900" i="6" s="1"/>
  <c r="AE1900" i="6"/>
  <c r="AF1900" i="6"/>
  <c r="AH1900" i="6"/>
  <c r="AI1900" i="6" s="1"/>
  <c r="AJ1900" i="6"/>
  <c r="AK1900" i="6"/>
  <c r="X1901" i="6"/>
  <c r="Y1901" i="6"/>
  <c r="Z1901" i="6"/>
  <c r="AD1901" i="6"/>
  <c r="AE1901" i="6" s="1"/>
  <c r="AF1901" i="6"/>
  <c r="AH1901" i="6"/>
  <c r="AJ1901" i="6" s="1"/>
  <c r="AI1901" i="6"/>
  <c r="X1902" i="6"/>
  <c r="Y1902" i="6"/>
  <c r="Z1902" i="6"/>
  <c r="AA1902" i="6"/>
  <c r="AB1902" i="6" s="1"/>
  <c r="AC1902" i="6" s="1"/>
  <c r="AD1902" i="6"/>
  <c r="AE1902" i="6"/>
  <c r="AF1902" i="6"/>
  <c r="AH1902" i="6"/>
  <c r="X1903" i="6"/>
  <c r="Y1903" i="6"/>
  <c r="Z1903" i="6"/>
  <c r="AA1903" i="6" s="1"/>
  <c r="AB1903" i="6" s="1"/>
  <c r="AC1903" i="6" s="1"/>
  <c r="AD1903" i="6"/>
  <c r="AE1903" i="6"/>
  <c r="AF1903" i="6"/>
  <c r="AH1903" i="6"/>
  <c r="AI1903" i="6" s="1"/>
  <c r="AJ1903" i="6"/>
  <c r="X1904" i="6"/>
  <c r="Y1904" i="6"/>
  <c r="AD1904" i="6" s="1"/>
  <c r="Z1904" i="6"/>
  <c r="AA1904" i="6"/>
  <c r="AB1904" i="6" s="1"/>
  <c r="AC1904" i="6" s="1"/>
  <c r="AE1904" i="6"/>
  <c r="AF1904" i="6"/>
  <c r="AH1904" i="6"/>
  <c r="AI1904" i="6"/>
  <c r="AJ1904" i="6"/>
  <c r="X1905" i="6"/>
  <c r="Y1905" i="6"/>
  <c r="Z1905" i="6"/>
  <c r="AD1905" i="6"/>
  <c r="AE1905" i="6" s="1"/>
  <c r="AF1905" i="6"/>
  <c r="AH1905" i="6"/>
  <c r="AI1905" i="6"/>
  <c r="AJ1905" i="6"/>
  <c r="X1906" i="6"/>
  <c r="Y1906" i="6"/>
  <c r="Z1906" i="6"/>
  <c r="AA1906" i="6" s="1"/>
  <c r="AB1906" i="6" s="1"/>
  <c r="AC1906" i="6" s="1"/>
  <c r="AD1906" i="6"/>
  <c r="AE1906" i="6"/>
  <c r="AF1906" i="6"/>
  <c r="AH1906" i="6"/>
  <c r="AI1906" i="6" s="1"/>
  <c r="AJ1906" i="6"/>
  <c r="X1907" i="6"/>
  <c r="Y1907" i="6"/>
  <c r="Z1907" i="6"/>
  <c r="AA1907" i="6" s="1"/>
  <c r="AB1907" i="6" s="1"/>
  <c r="AC1907" i="6" s="1"/>
  <c r="AD1907" i="6"/>
  <c r="AE1907" i="6" s="1"/>
  <c r="AF1907" i="6"/>
  <c r="AH1907" i="6"/>
  <c r="AI1907" i="6" s="1"/>
  <c r="AJ1907" i="6"/>
  <c r="X1908" i="6"/>
  <c r="Y1908" i="6"/>
  <c r="AD1908" i="6" s="1"/>
  <c r="AE1908" i="6" s="1"/>
  <c r="Z1908" i="6"/>
  <c r="AF1908" i="6"/>
  <c r="AH1908" i="6"/>
  <c r="AJ1908" i="6" s="1"/>
  <c r="AI1908" i="6"/>
  <c r="X1909" i="6"/>
  <c r="Y1909" i="6"/>
  <c r="Z1909" i="6"/>
  <c r="AD1909" i="6"/>
  <c r="AE1909" i="6" s="1"/>
  <c r="AF1909" i="6"/>
  <c r="AH1909" i="6"/>
  <c r="AJ1909" i="6" s="1"/>
  <c r="AI1909" i="6"/>
  <c r="X1910" i="6"/>
  <c r="Y1910" i="6"/>
  <c r="Z1910" i="6"/>
  <c r="AA1910" i="6"/>
  <c r="AB1910" i="6" s="1"/>
  <c r="AC1910" i="6"/>
  <c r="AG1910" i="6" s="1"/>
  <c r="AD1910" i="6"/>
  <c r="AE1910" i="6"/>
  <c r="AF1910" i="6"/>
  <c r="AH1910" i="6"/>
  <c r="AI1910" i="6" s="1"/>
  <c r="AJ1910" i="6"/>
  <c r="X1911" i="6"/>
  <c r="Y1911" i="6"/>
  <c r="AD1911" i="6" s="1"/>
  <c r="Z1911" i="6"/>
  <c r="AA1911" i="6" s="1"/>
  <c r="AB1911" i="6" s="1"/>
  <c r="AC1911" i="6" s="1"/>
  <c r="AE1911" i="6"/>
  <c r="AF1911" i="6"/>
  <c r="AH1911" i="6"/>
  <c r="AI1911" i="6" s="1"/>
  <c r="AJ1911" i="6"/>
  <c r="X1912" i="6"/>
  <c r="Y1912" i="6"/>
  <c r="Z1912" i="6"/>
  <c r="AA1912" i="6" s="1"/>
  <c r="AB1912" i="6" s="1"/>
  <c r="AC1912" i="6" s="1"/>
  <c r="AD1912" i="6"/>
  <c r="AE1912" i="6"/>
  <c r="AF1912" i="6"/>
  <c r="AH1912" i="6"/>
  <c r="AI1912" i="6"/>
  <c r="AJ1912" i="6"/>
  <c r="X1913" i="6"/>
  <c r="Y1913" i="6"/>
  <c r="Z1913" i="6"/>
  <c r="AA1913" i="6"/>
  <c r="AB1913" i="6"/>
  <c r="AC1913" i="6" s="1"/>
  <c r="AD1913" i="6"/>
  <c r="AE1913" i="6" s="1"/>
  <c r="AF1913" i="6"/>
  <c r="AH1913" i="6"/>
  <c r="AI1913" i="6"/>
  <c r="AJ1913" i="6"/>
  <c r="X1914" i="6"/>
  <c r="Y1914" i="6"/>
  <c r="Z1914" i="6"/>
  <c r="AA1914" i="6"/>
  <c r="AB1914" i="6" s="1"/>
  <c r="AC1914" i="6" s="1"/>
  <c r="AD1914" i="6"/>
  <c r="AE1914" i="6" s="1"/>
  <c r="AF1914" i="6"/>
  <c r="AH1914" i="6"/>
  <c r="X1915" i="6"/>
  <c r="Y1915" i="6"/>
  <c r="AD1915" i="6" s="1"/>
  <c r="AE1915" i="6" s="1"/>
  <c r="Z1915" i="6"/>
  <c r="AF1915" i="6"/>
  <c r="AH1915" i="6"/>
  <c r="AI1915" i="6" s="1"/>
  <c r="AJ1915" i="6"/>
  <c r="X1916" i="6"/>
  <c r="Y1916" i="6"/>
  <c r="Z1916" i="6"/>
  <c r="AD1916" i="6"/>
  <c r="AE1916" i="6"/>
  <c r="AF1916" i="6"/>
  <c r="AH1916" i="6"/>
  <c r="AJ1916" i="6" s="1"/>
  <c r="AI1916" i="6"/>
  <c r="X1917" i="6"/>
  <c r="Y1917" i="6"/>
  <c r="Z1917" i="6"/>
  <c r="AD1917" i="6"/>
  <c r="AE1917" i="6" s="1"/>
  <c r="AF1917" i="6"/>
  <c r="AH1917" i="6"/>
  <c r="AJ1917" i="6" s="1"/>
  <c r="AI1917" i="6"/>
  <c r="X1918" i="6"/>
  <c r="Y1918" i="6"/>
  <c r="Z1918" i="6"/>
  <c r="AA1918" i="6"/>
  <c r="AB1918" i="6" s="1"/>
  <c r="AC1918" i="6" s="1"/>
  <c r="AD1918" i="6"/>
  <c r="AE1918" i="6"/>
  <c r="AF1918" i="6"/>
  <c r="AH1918" i="6"/>
  <c r="X1919" i="6"/>
  <c r="Y1919" i="6"/>
  <c r="Z1919" i="6"/>
  <c r="AD1919" i="6"/>
  <c r="AE1919" i="6"/>
  <c r="AF1919" i="6"/>
  <c r="AH1919" i="6"/>
  <c r="AI1919" i="6" s="1"/>
  <c r="AJ1919" i="6"/>
  <c r="X1920" i="6"/>
  <c r="Y1920" i="6"/>
  <c r="AD1920" i="6" s="1"/>
  <c r="Z1920" i="6"/>
  <c r="AA1920" i="6"/>
  <c r="AB1920" i="6" s="1"/>
  <c r="AC1920" i="6" s="1"/>
  <c r="AG1920" i="6" s="1"/>
  <c r="AE1920" i="6"/>
  <c r="AF1920" i="6"/>
  <c r="AH1920" i="6"/>
  <c r="AI1920" i="6"/>
  <c r="AJ1920" i="6"/>
  <c r="X1921" i="6"/>
  <c r="Y1921" i="6"/>
  <c r="Z1921" i="6"/>
  <c r="AD1921" i="6"/>
  <c r="AE1921" i="6" s="1"/>
  <c r="AF1921" i="6"/>
  <c r="AH1921" i="6"/>
  <c r="AI1921" i="6"/>
  <c r="AJ1921" i="6"/>
  <c r="AK1921" i="6"/>
  <c r="X1922" i="6"/>
  <c r="Y1922" i="6"/>
  <c r="Z1922" i="6"/>
  <c r="AA1922" i="6" s="1"/>
  <c r="AB1922" i="6" s="1"/>
  <c r="AC1922" i="6" s="1"/>
  <c r="AG1922" i="6" s="1"/>
  <c r="AD1922" i="6"/>
  <c r="AE1922" i="6"/>
  <c r="AF1922" i="6"/>
  <c r="AH1922" i="6"/>
  <c r="AI1922" i="6" s="1"/>
  <c r="X1923" i="6"/>
  <c r="Y1923" i="6"/>
  <c r="Z1923" i="6"/>
  <c r="AA1923" i="6" s="1"/>
  <c r="AB1923" i="6" s="1"/>
  <c r="AC1923" i="6" s="1"/>
  <c r="AG1923" i="6" s="1"/>
  <c r="AD1923" i="6"/>
  <c r="AE1923" i="6" s="1"/>
  <c r="AF1923" i="6"/>
  <c r="AH1923" i="6"/>
  <c r="AI1923" i="6" s="1"/>
  <c r="AJ1923" i="6"/>
  <c r="X1924" i="6"/>
  <c r="Y1924" i="6"/>
  <c r="AD1924" i="6" s="1"/>
  <c r="AE1924" i="6" s="1"/>
  <c r="Z1924" i="6"/>
  <c r="AF1924" i="6"/>
  <c r="AH1924" i="6"/>
  <c r="AJ1924" i="6" s="1"/>
  <c r="AI1924" i="6"/>
  <c r="X1925" i="6"/>
  <c r="Y1925" i="6"/>
  <c r="Z1925" i="6"/>
  <c r="AA1925" i="6" s="1"/>
  <c r="AB1925" i="6" s="1"/>
  <c r="AC1925" i="6" s="1"/>
  <c r="AG1925" i="6" s="1"/>
  <c r="AD1925" i="6"/>
  <c r="AE1925" i="6" s="1"/>
  <c r="AF1925" i="6"/>
  <c r="AH1925" i="6"/>
  <c r="AJ1925" i="6" s="1"/>
  <c r="AI1925" i="6"/>
  <c r="AK1925" i="6"/>
  <c r="X1926" i="6"/>
  <c r="Y1926" i="6"/>
  <c r="Z1926" i="6"/>
  <c r="AA1926" i="6"/>
  <c r="AB1926" i="6" s="1"/>
  <c r="AC1926" i="6" s="1"/>
  <c r="AG1926" i="6" s="1"/>
  <c r="AD1926" i="6"/>
  <c r="AE1926" i="6"/>
  <c r="AF1926" i="6"/>
  <c r="AH1926" i="6"/>
  <c r="AI1926" i="6" s="1"/>
  <c r="AJ1926" i="6"/>
  <c r="AK1926" i="6" s="1"/>
  <c r="X1927" i="6"/>
  <c r="Y1927" i="6"/>
  <c r="AD1927" i="6" s="1"/>
  <c r="Z1927" i="6"/>
  <c r="AA1927" i="6" s="1"/>
  <c r="AB1927" i="6" s="1"/>
  <c r="AC1927" i="6" s="1"/>
  <c r="AE1927" i="6"/>
  <c r="AF1927" i="6"/>
  <c r="AH1927" i="6"/>
  <c r="AI1927" i="6" s="1"/>
  <c r="AJ1927" i="6"/>
  <c r="AK1927" i="6"/>
  <c r="X1928" i="6"/>
  <c r="Y1928" i="6"/>
  <c r="Z1928" i="6"/>
  <c r="AA1928" i="6" s="1"/>
  <c r="AB1928" i="6" s="1"/>
  <c r="AC1928" i="6" s="1"/>
  <c r="AG1928" i="6" s="1"/>
  <c r="AD1928" i="6"/>
  <c r="AE1928" i="6"/>
  <c r="AF1928" i="6"/>
  <c r="AH1928" i="6"/>
  <c r="AI1928" i="6"/>
  <c r="AJ1928" i="6"/>
  <c r="AK1928" i="6"/>
  <c r="X1929" i="6"/>
  <c r="Y1929" i="6"/>
  <c r="Z1929" i="6"/>
  <c r="AA1929" i="6" s="1"/>
  <c r="AB1929" i="6" s="1"/>
  <c r="AC1929" i="6" s="1"/>
  <c r="AD1929" i="6"/>
  <c r="AE1929" i="6" s="1"/>
  <c r="AF1929" i="6"/>
  <c r="AH1929" i="6"/>
  <c r="AI1929" i="6" s="1"/>
  <c r="X1930" i="6"/>
  <c r="Y1930" i="6"/>
  <c r="Z1930" i="6"/>
  <c r="AD1930" i="6"/>
  <c r="AE1930" i="6" s="1"/>
  <c r="AF1930" i="6"/>
  <c r="AH1930" i="6"/>
  <c r="AJ1930" i="6" s="1"/>
  <c r="AI1930" i="6"/>
  <c r="X1931" i="6"/>
  <c r="Y1931" i="6"/>
  <c r="AD1931" i="6" s="1"/>
  <c r="AE1931" i="6" s="1"/>
  <c r="Z1931" i="6"/>
  <c r="AF1931" i="6"/>
  <c r="AH1931" i="6"/>
  <c r="X1932" i="6"/>
  <c r="Y1932" i="6"/>
  <c r="AD1932" i="6" s="1"/>
  <c r="AE1932" i="6" s="1"/>
  <c r="Z1932" i="6"/>
  <c r="AA1932" i="6"/>
  <c r="AB1932" i="6"/>
  <c r="AC1932" i="6" s="1"/>
  <c r="AF1932" i="6"/>
  <c r="AH1932" i="6"/>
  <c r="AI1932" i="6" s="1"/>
  <c r="AJ1932" i="6"/>
  <c r="X1933" i="6"/>
  <c r="Y1933" i="6"/>
  <c r="AD1933" i="6" s="1"/>
  <c r="AE1933" i="6" s="1"/>
  <c r="Z1933" i="6"/>
  <c r="AA1933" i="6"/>
  <c r="AB1933" i="6"/>
  <c r="AC1933" i="6" s="1"/>
  <c r="AF1933" i="6"/>
  <c r="AH1933" i="6"/>
  <c r="AI1933" i="6" s="1"/>
  <c r="AJ1933" i="6"/>
  <c r="X1934" i="6"/>
  <c r="Y1934" i="6"/>
  <c r="Z1934" i="6"/>
  <c r="AA1934" i="6" s="1"/>
  <c r="AB1934" i="6" s="1"/>
  <c r="AC1934" i="6" s="1"/>
  <c r="AD1934" i="6"/>
  <c r="AE1934" i="6"/>
  <c r="AF1934" i="6"/>
  <c r="AH1934" i="6"/>
  <c r="AI1934" i="6"/>
  <c r="AJ1934" i="6"/>
  <c r="X1935" i="6"/>
  <c r="Y1935" i="6"/>
  <c r="Z1935" i="6"/>
  <c r="AA1935" i="6" s="1"/>
  <c r="AB1935" i="6"/>
  <c r="AC1935" i="6" s="1"/>
  <c r="AG1935" i="6" s="1"/>
  <c r="AD1935" i="6"/>
  <c r="AE1935" i="6"/>
  <c r="AF1935" i="6"/>
  <c r="AH1935" i="6"/>
  <c r="AI1935" i="6" s="1"/>
  <c r="AJ1935" i="6"/>
  <c r="X1936" i="6"/>
  <c r="Y1936" i="6"/>
  <c r="AD1936" i="6" s="1"/>
  <c r="AE1936" i="6" s="1"/>
  <c r="Z1936" i="6"/>
  <c r="AA1936" i="6"/>
  <c r="AB1936" i="6" s="1"/>
  <c r="AC1936" i="6" s="1"/>
  <c r="AF1936" i="6"/>
  <c r="AH1936" i="6"/>
  <c r="AI1936" i="6"/>
  <c r="AJ1936" i="6"/>
  <c r="X1937" i="6"/>
  <c r="Y1937" i="6"/>
  <c r="AD1937" i="6" s="1"/>
  <c r="AE1937" i="6" s="1"/>
  <c r="Z1937" i="6"/>
  <c r="AA1937" i="6" s="1"/>
  <c r="AB1937" i="6" s="1"/>
  <c r="AC1937" i="6" s="1"/>
  <c r="AF1937" i="6"/>
  <c r="AH1937" i="6"/>
  <c r="X1938" i="6"/>
  <c r="Y1938" i="6"/>
  <c r="Z1938" i="6"/>
  <c r="AD1938" i="6"/>
  <c r="AE1938" i="6" s="1"/>
  <c r="AF1938" i="6"/>
  <c r="AH1938" i="6"/>
  <c r="AJ1938" i="6" s="1"/>
  <c r="X1939" i="6"/>
  <c r="Y1939" i="6"/>
  <c r="Z1939" i="6"/>
  <c r="AD1939" i="6"/>
  <c r="AE1939" i="6" s="1"/>
  <c r="AF1939" i="6"/>
  <c r="AH1939" i="6"/>
  <c r="X1940" i="6"/>
  <c r="Y1940" i="6"/>
  <c r="AD1940" i="6" s="1"/>
  <c r="AE1940" i="6" s="1"/>
  <c r="Z1940" i="6"/>
  <c r="AA1940" i="6"/>
  <c r="AB1940" i="6" s="1"/>
  <c r="AC1940" i="6" s="1"/>
  <c r="AF1940" i="6"/>
  <c r="AH1940" i="6"/>
  <c r="AI1940" i="6" s="1"/>
  <c r="AJ1940" i="6"/>
  <c r="AK1940" i="6" s="1"/>
  <c r="X1941" i="6"/>
  <c r="AA1941" i="6" s="1"/>
  <c r="AB1941" i="6" s="1"/>
  <c r="AC1941" i="6" s="1"/>
  <c r="Y1941" i="6"/>
  <c r="AD1941" i="6" s="1"/>
  <c r="AE1941" i="6" s="1"/>
  <c r="Z1941" i="6"/>
  <c r="AF1941" i="6"/>
  <c r="AH1941" i="6"/>
  <c r="AI1941" i="6" s="1"/>
  <c r="AJ1941" i="6"/>
  <c r="X1942" i="6"/>
  <c r="Y1942" i="6"/>
  <c r="Z1942" i="6"/>
  <c r="AA1942" i="6"/>
  <c r="AB1942" i="6"/>
  <c r="AC1942" i="6" s="1"/>
  <c r="AG1942" i="6" s="1"/>
  <c r="AD1942" i="6"/>
  <c r="AE1942" i="6"/>
  <c r="AF1942" i="6"/>
  <c r="AH1942" i="6"/>
  <c r="AI1942" i="6"/>
  <c r="AJ1942" i="6"/>
  <c r="AK1942" i="6"/>
  <c r="X1943" i="6"/>
  <c r="Y1943" i="6"/>
  <c r="AD1943" i="6" s="1"/>
  <c r="AE1943" i="6" s="1"/>
  <c r="Z1943" i="6"/>
  <c r="AA1943" i="6" s="1"/>
  <c r="AB1943" i="6" s="1"/>
  <c r="AC1943" i="6" s="1"/>
  <c r="AF1943" i="6"/>
  <c r="AH1943" i="6"/>
  <c r="AI1943" i="6" s="1"/>
  <c r="AJ1943" i="6"/>
  <c r="AK1943" i="6" s="1"/>
  <c r="X1944" i="6"/>
  <c r="Y1944" i="6"/>
  <c r="AD1944" i="6" s="1"/>
  <c r="AE1944" i="6" s="1"/>
  <c r="Z1944" i="6"/>
  <c r="AA1944" i="6"/>
  <c r="AB1944" i="6" s="1"/>
  <c r="AC1944" i="6" s="1"/>
  <c r="AF1944" i="6"/>
  <c r="AH1944" i="6"/>
  <c r="AI1944" i="6"/>
  <c r="AJ1944" i="6"/>
  <c r="X1945" i="6"/>
  <c r="Y1945" i="6"/>
  <c r="AD1945" i="6" s="1"/>
  <c r="AE1945" i="6" s="1"/>
  <c r="Z1945" i="6"/>
  <c r="AA1945" i="6"/>
  <c r="AB1945" i="6" s="1"/>
  <c r="AC1945" i="6" s="1"/>
  <c r="AF1945" i="6"/>
  <c r="AH1945" i="6"/>
  <c r="AI1945" i="6" s="1"/>
  <c r="AJ1945" i="6"/>
  <c r="X1946" i="6"/>
  <c r="Y1946" i="6"/>
  <c r="Z1946" i="6"/>
  <c r="AA1946" i="6" s="1"/>
  <c r="AB1946" i="6" s="1"/>
  <c r="AC1946" i="6" s="1"/>
  <c r="AD1946" i="6"/>
  <c r="AE1946" i="6" s="1"/>
  <c r="AF1946" i="6"/>
  <c r="AH1946" i="6"/>
  <c r="AJ1946" i="6" s="1"/>
  <c r="X1947" i="6"/>
  <c r="Y1947" i="6"/>
  <c r="Z1947" i="6"/>
  <c r="AD1947" i="6"/>
  <c r="AE1947" i="6" s="1"/>
  <c r="AF1947" i="6"/>
  <c r="AH1947" i="6"/>
  <c r="X1948" i="6"/>
  <c r="AA1948" i="6" s="1"/>
  <c r="AB1948" i="6" s="1"/>
  <c r="AC1948" i="6" s="1"/>
  <c r="Y1948" i="6"/>
  <c r="Z1948" i="6"/>
  <c r="AD1948" i="6"/>
  <c r="AE1948" i="6" s="1"/>
  <c r="AF1948" i="6"/>
  <c r="AH1948" i="6"/>
  <c r="AI1948" i="6" s="1"/>
  <c r="X1949" i="6"/>
  <c r="Y1949" i="6"/>
  <c r="AD1949" i="6" s="1"/>
  <c r="AE1949" i="6" s="1"/>
  <c r="Z1949" i="6"/>
  <c r="AA1949" i="6"/>
  <c r="AB1949" i="6" s="1"/>
  <c r="AC1949" i="6" s="1"/>
  <c r="AG1949" i="6" s="1"/>
  <c r="AF1949" i="6"/>
  <c r="AH1949" i="6"/>
  <c r="AI1949" i="6" s="1"/>
  <c r="AJ1949" i="6"/>
  <c r="AK1949" i="6" s="1"/>
  <c r="X1950" i="6"/>
  <c r="Y1950" i="6"/>
  <c r="Z1950" i="6"/>
  <c r="AA1950" i="6"/>
  <c r="AB1950" i="6" s="1"/>
  <c r="AC1950" i="6" s="1"/>
  <c r="AG1950" i="6" s="1"/>
  <c r="AK1950" i="6" s="1"/>
  <c r="AD1950" i="6"/>
  <c r="AE1950" i="6"/>
  <c r="AF1950" i="6"/>
  <c r="AH1950" i="6"/>
  <c r="AI1950" i="6"/>
  <c r="AJ1950" i="6"/>
  <c r="X1951" i="6"/>
  <c r="Y1951" i="6"/>
  <c r="Z1951" i="6"/>
  <c r="AA1951" i="6" s="1"/>
  <c r="AB1951" i="6" s="1"/>
  <c r="AC1951" i="6" s="1"/>
  <c r="AD1951" i="6"/>
  <c r="AE1951" i="6"/>
  <c r="AF1951" i="6"/>
  <c r="AH1951" i="6"/>
  <c r="AI1951" i="6" s="1"/>
  <c r="X1952" i="6"/>
  <c r="Y1952" i="6"/>
  <c r="Z1952" i="6"/>
  <c r="AA1952" i="6"/>
  <c r="AB1952" i="6" s="1"/>
  <c r="AC1952" i="6" s="1"/>
  <c r="AD1952" i="6"/>
  <c r="AE1952" i="6"/>
  <c r="AF1952" i="6"/>
  <c r="AH1952" i="6"/>
  <c r="AI1952" i="6" s="1"/>
  <c r="X1953" i="6"/>
  <c r="Y1953" i="6"/>
  <c r="AD1953" i="6" s="1"/>
  <c r="AE1953" i="6" s="1"/>
  <c r="Z1953" i="6"/>
  <c r="AA1953" i="6" s="1"/>
  <c r="AB1953" i="6" s="1"/>
  <c r="AC1953" i="6" s="1"/>
  <c r="AG1953" i="6" s="1"/>
  <c r="AF1953" i="6"/>
  <c r="AH1953" i="6"/>
  <c r="X1954" i="6"/>
  <c r="Y1954" i="6"/>
  <c r="Z1954" i="6"/>
  <c r="AD1954" i="6"/>
  <c r="AE1954" i="6"/>
  <c r="AF1954" i="6"/>
  <c r="AH1954" i="6"/>
  <c r="AJ1954" i="6" s="1"/>
  <c r="AI1954" i="6"/>
  <c r="X1955" i="6"/>
  <c r="Y1955" i="6"/>
  <c r="AD1955" i="6" s="1"/>
  <c r="AE1955" i="6" s="1"/>
  <c r="Z1955" i="6"/>
  <c r="AF1955" i="6"/>
  <c r="AH1955" i="6"/>
  <c r="AI1955" i="6" s="1"/>
  <c r="AJ1955" i="6"/>
  <c r="X1956" i="6"/>
  <c r="AA1956" i="6" s="1"/>
  <c r="AB1956" i="6" s="1"/>
  <c r="AC1956" i="6" s="1"/>
  <c r="Y1956" i="6"/>
  <c r="Z1956" i="6"/>
  <c r="AD1956" i="6"/>
  <c r="AE1956" i="6"/>
  <c r="AF1956" i="6"/>
  <c r="AH1956" i="6"/>
  <c r="AI1956" i="6" s="1"/>
  <c r="X1957" i="6"/>
  <c r="Y1957" i="6"/>
  <c r="AD1957" i="6" s="1"/>
  <c r="AE1957" i="6" s="1"/>
  <c r="Z1957" i="6"/>
  <c r="AA1957" i="6"/>
  <c r="AB1957" i="6" s="1"/>
  <c r="AC1957" i="6" s="1"/>
  <c r="AF1957" i="6"/>
  <c r="AH1957" i="6"/>
  <c r="AI1957" i="6" s="1"/>
  <c r="X1958" i="6"/>
  <c r="Y1958" i="6"/>
  <c r="Z1958" i="6"/>
  <c r="AA1958" i="6" s="1"/>
  <c r="AB1958" i="6" s="1"/>
  <c r="AC1958" i="6" s="1"/>
  <c r="AD1958" i="6"/>
  <c r="AE1958" i="6"/>
  <c r="AF1958" i="6"/>
  <c r="AH1958" i="6"/>
  <c r="AI1958" i="6"/>
  <c r="AJ1958" i="6"/>
  <c r="AK1958" i="6"/>
  <c r="X1959" i="6"/>
  <c r="Y1959" i="6"/>
  <c r="Z1959" i="6"/>
  <c r="AA1959" i="6" s="1"/>
  <c r="AB1959" i="6" s="1"/>
  <c r="AC1959" i="6" s="1"/>
  <c r="AG1959" i="6" s="1"/>
  <c r="AK1959" i="6" s="1"/>
  <c r="AD1959" i="6"/>
  <c r="AE1959" i="6" s="1"/>
  <c r="AF1959" i="6"/>
  <c r="AH1959" i="6"/>
  <c r="AI1959" i="6" s="1"/>
  <c r="AJ1959" i="6"/>
  <c r="X1960" i="6"/>
  <c r="Y1960" i="6"/>
  <c r="AD1960" i="6" s="1"/>
  <c r="AE1960" i="6" s="1"/>
  <c r="Z1960" i="6"/>
  <c r="AA1960" i="6" s="1"/>
  <c r="AB1960" i="6" s="1"/>
  <c r="AC1960" i="6" s="1"/>
  <c r="AF1960" i="6"/>
  <c r="AH1960" i="6"/>
  <c r="AI1960" i="6"/>
  <c r="AJ1960" i="6"/>
  <c r="X1961" i="6"/>
  <c r="Y1961" i="6"/>
  <c r="AD1961" i="6" s="1"/>
  <c r="AE1961" i="6" s="1"/>
  <c r="Z1961" i="6"/>
  <c r="AA1961" i="6"/>
  <c r="AB1961" i="6" s="1"/>
  <c r="AC1961" i="6"/>
  <c r="AF1961" i="6"/>
  <c r="AH1961" i="6"/>
  <c r="AJ1961" i="6" s="1"/>
  <c r="AI1961" i="6"/>
  <c r="X1962" i="6"/>
  <c r="Y1962" i="6"/>
  <c r="Z1962" i="6"/>
  <c r="AA1962" i="6"/>
  <c r="AB1962" i="6" s="1"/>
  <c r="AC1962" i="6" s="1"/>
  <c r="AG1962" i="6" s="1"/>
  <c r="AD1962" i="6"/>
  <c r="AE1962" i="6" s="1"/>
  <c r="AF1962" i="6"/>
  <c r="AH1962" i="6"/>
  <c r="AJ1962" i="6" s="1"/>
  <c r="AI1962" i="6"/>
  <c r="X1963" i="6"/>
  <c r="Y1963" i="6"/>
  <c r="Z1963" i="6"/>
  <c r="AD1963" i="6"/>
  <c r="AE1963" i="6" s="1"/>
  <c r="AF1963" i="6"/>
  <c r="AH1963" i="6"/>
  <c r="X1964" i="6"/>
  <c r="Y1964" i="6"/>
  <c r="AD1964" i="6" s="1"/>
  <c r="AE1964" i="6" s="1"/>
  <c r="Z1964" i="6"/>
  <c r="AA1964" i="6" s="1"/>
  <c r="AB1964" i="6" s="1"/>
  <c r="AC1964" i="6" s="1"/>
  <c r="AF1964" i="6"/>
  <c r="AH1964" i="6"/>
  <c r="AI1964" i="6"/>
  <c r="AJ1964" i="6"/>
  <c r="AK1964" i="6"/>
  <c r="X1965" i="6"/>
  <c r="AA1965" i="6" s="1"/>
  <c r="AB1965" i="6" s="1"/>
  <c r="AC1965" i="6" s="1"/>
  <c r="AG1965" i="6" s="1"/>
  <c r="Y1965" i="6"/>
  <c r="Z1965" i="6"/>
  <c r="AD1965" i="6"/>
  <c r="AE1965" i="6" s="1"/>
  <c r="AF1965" i="6"/>
  <c r="AH1965" i="6"/>
  <c r="AI1965" i="6"/>
  <c r="AJ1965" i="6"/>
  <c r="X1966" i="6"/>
  <c r="Y1966" i="6"/>
  <c r="Z1966" i="6"/>
  <c r="AA1966" i="6"/>
  <c r="AB1966" i="6" s="1"/>
  <c r="AC1966" i="6" s="1"/>
  <c r="AG1966" i="6" s="1"/>
  <c r="AD1966" i="6"/>
  <c r="AE1966" i="6"/>
  <c r="AF1966" i="6"/>
  <c r="AH1966" i="6"/>
  <c r="AJ1966" i="6" s="1"/>
  <c r="AI1966" i="6"/>
  <c r="X1967" i="6"/>
  <c r="Y1967" i="6"/>
  <c r="Z1967" i="6"/>
  <c r="AD1967" i="6"/>
  <c r="AE1967" i="6"/>
  <c r="AF1967" i="6"/>
  <c r="AH1967" i="6"/>
  <c r="AI1967" i="6" s="1"/>
  <c r="X1968" i="6"/>
  <c r="Y1968" i="6"/>
  <c r="Z1968" i="6"/>
  <c r="AA1968" i="6" s="1"/>
  <c r="AB1968" i="6" s="1"/>
  <c r="AC1968" i="6" s="1"/>
  <c r="AG1968" i="6" s="1"/>
  <c r="AD1968" i="6"/>
  <c r="AE1968" i="6" s="1"/>
  <c r="AF1968" i="6"/>
  <c r="AH1968" i="6"/>
  <c r="AJ1968" i="6" s="1"/>
  <c r="AI1968" i="6"/>
  <c r="X1969" i="6"/>
  <c r="Y1969" i="6"/>
  <c r="AD1969" i="6" s="1"/>
  <c r="AE1969" i="6" s="1"/>
  <c r="Z1969" i="6"/>
  <c r="AA1969" i="6" s="1"/>
  <c r="AB1969" i="6" s="1"/>
  <c r="AC1969" i="6" s="1"/>
  <c r="AF1969" i="6"/>
  <c r="AH1969" i="6"/>
  <c r="AI1969" i="6"/>
  <c r="AJ1969" i="6"/>
  <c r="X1970" i="6"/>
  <c r="Y1970" i="6"/>
  <c r="Z1970" i="6"/>
  <c r="AA1970" i="6"/>
  <c r="AB1970" i="6" s="1"/>
  <c r="AC1970" i="6" s="1"/>
  <c r="AD1970" i="6"/>
  <c r="AE1970" i="6" s="1"/>
  <c r="AF1970" i="6"/>
  <c r="AH1970" i="6"/>
  <c r="AI1970" i="6"/>
  <c r="AJ1970" i="6"/>
  <c r="X1971" i="6"/>
  <c r="Y1971" i="6"/>
  <c r="Z1971" i="6"/>
  <c r="AD1971" i="6"/>
  <c r="AE1971" i="6"/>
  <c r="AF1971" i="6"/>
  <c r="AH1971" i="6"/>
  <c r="AI1971" i="6" s="1"/>
  <c r="X1972" i="6"/>
  <c r="Y1972" i="6"/>
  <c r="AD1972" i="6" s="1"/>
  <c r="AE1972" i="6" s="1"/>
  <c r="Z1972" i="6"/>
  <c r="AA1972" i="6" s="1"/>
  <c r="AB1972" i="6" s="1"/>
  <c r="AC1972" i="6" s="1"/>
  <c r="AG1972" i="6" s="1"/>
  <c r="AF1972" i="6"/>
  <c r="AH1972" i="6"/>
  <c r="AJ1972" i="6" s="1"/>
  <c r="AI1972" i="6"/>
  <c r="X1973" i="6"/>
  <c r="AA1973" i="6" s="1"/>
  <c r="AB1973" i="6" s="1"/>
  <c r="AC1973" i="6" s="1"/>
  <c r="Y1973" i="6"/>
  <c r="Z1973" i="6"/>
  <c r="AD1973" i="6"/>
  <c r="AE1973" i="6" s="1"/>
  <c r="AF1973" i="6"/>
  <c r="AH1973" i="6"/>
  <c r="AI1973" i="6" s="1"/>
  <c r="AJ1973" i="6"/>
  <c r="X1974" i="6"/>
  <c r="Y1974" i="6"/>
  <c r="Z1974" i="6"/>
  <c r="AA1974" i="6"/>
  <c r="AB1974" i="6" s="1"/>
  <c r="AC1974" i="6" s="1"/>
  <c r="AG1974" i="6" s="1"/>
  <c r="AD1974" i="6"/>
  <c r="AE1974" i="6" s="1"/>
  <c r="AF1974" i="6"/>
  <c r="AH1974" i="6"/>
  <c r="AI1974" i="6" s="1"/>
  <c r="X1975" i="6"/>
  <c r="Y1975" i="6"/>
  <c r="AD1975" i="6" s="1"/>
  <c r="Z1975" i="6"/>
  <c r="AE1975" i="6"/>
  <c r="AF1975" i="6"/>
  <c r="AH1975" i="6"/>
  <c r="AI1975" i="6" s="1"/>
  <c r="X1976" i="6"/>
  <c r="Y1976" i="6"/>
  <c r="Z1976" i="6"/>
  <c r="AA1976" i="6" s="1"/>
  <c r="AB1976" i="6" s="1"/>
  <c r="AC1976" i="6" s="1"/>
  <c r="AD1976" i="6"/>
  <c r="AE1976" i="6" s="1"/>
  <c r="AF1976" i="6"/>
  <c r="AH1976" i="6"/>
  <c r="AI1976" i="6"/>
  <c r="AJ1976" i="6"/>
  <c r="X1977" i="6"/>
  <c r="Y1977" i="6"/>
  <c r="Z1977" i="6"/>
  <c r="AA1977" i="6"/>
  <c r="AB1977" i="6" s="1"/>
  <c r="AC1977" i="6" s="1"/>
  <c r="AG1977" i="6" s="1"/>
  <c r="AD1977" i="6"/>
  <c r="AE1977" i="6" s="1"/>
  <c r="AF1977" i="6"/>
  <c r="AH1977" i="6"/>
  <c r="AI1977" i="6" s="1"/>
  <c r="X1978" i="6"/>
  <c r="Y1978" i="6"/>
  <c r="Z1978" i="6"/>
  <c r="AA1978" i="6" s="1"/>
  <c r="AB1978" i="6" s="1"/>
  <c r="AC1978" i="6" s="1"/>
  <c r="AG1978" i="6" s="1"/>
  <c r="AD1978" i="6"/>
  <c r="AE1978" i="6"/>
  <c r="AF1978" i="6"/>
  <c r="AH1978" i="6"/>
  <c r="X1979" i="6"/>
  <c r="Y1979" i="6"/>
  <c r="AD1979" i="6" s="1"/>
  <c r="AE1979" i="6" s="1"/>
  <c r="Z1979" i="6"/>
  <c r="AA1979" i="6" s="1"/>
  <c r="AB1979" i="6" s="1"/>
  <c r="AC1979" i="6" s="1"/>
  <c r="AF1979" i="6"/>
  <c r="AH1979" i="6"/>
  <c r="AI1979" i="6" s="1"/>
  <c r="AJ1979" i="6"/>
  <c r="AK1979" i="6" s="1"/>
  <c r="X1980" i="6"/>
  <c r="AA1980" i="6" s="1"/>
  <c r="AB1980" i="6" s="1"/>
  <c r="AC1980" i="6" s="1"/>
  <c r="Y1980" i="6"/>
  <c r="Z1980" i="6"/>
  <c r="AD1980" i="6"/>
  <c r="AE1980" i="6"/>
  <c r="AF1980" i="6"/>
  <c r="AH1980" i="6"/>
  <c r="AI1980" i="6" s="1"/>
  <c r="AJ1980" i="6"/>
  <c r="AK1980" i="6" s="1"/>
  <c r="X1981" i="6"/>
  <c r="Y1981" i="6"/>
  <c r="AD1981" i="6" s="1"/>
  <c r="AE1981" i="6" s="1"/>
  <c r="Z1981" i="6"/>
  <c r="AA1981" i="6" s="1"/>
  <c r="AB1981" i="6" s="1"/>
  <c r="AC1981" i="6" s="1"/>
  <c r="AF1981" i="6"/>
  <c r="AH1981" i="6"/>
  <c r="AJ1981" i="6" s="1"/>
  <c r="AI1981" i="6"/>
  <c r="X1982" i="6"/>
  <c r="Y1982" i="6"/>
  <c r="Z1982" i="6"/>
  <c r="AA1982" i="6" s="1"/>
  <c r="AB1982" i="6" s="1"/>
  <c r="AC1982" i="6" s="1"/>
  <c r="AD1982" i="6"/>
  <c r="AE1982" i="6"/>
  <c r="AF1982" i="6"/>
  <c r="AH1982" i="6"/>
  <c r="AJ1982" i="6" s="1"/>
  <c r="AK1982" i="6" s="1"/>
  <c r="AI1982" i="6"/>
  <c r="X1983" i="6"/>
  <c r="Y1983" i="6"/>
  <c r="Z1983" i="6"/>
  <c r="AA1983" i="6" s="1"/>
  <c r="AB1983" i="6" s="1"/>
  <c r="AC1983" i="6" s="1"/>
  <c r="AG1983" i="6" s="1"/>
  <c r="AD1983" i="6"/>
  <c r="AE1983" i="6" s="1"/>
  <c r="AF1983" i="6"/>
  <c r="AH1983" i="6"/>
  <c r="AI1983" i="6" s="1"/>
  <c r="AJ1983" i="6"/>
  <c r="AK1983" i="6" s="1"/>
  <c r="X1984" i="6"/>
  <c r="Y1984" i="6"/>
  <c r="AD1984" i="6" s="1"/>
  <c r="AE1984" i="6" s="1"/>
  <c r="Z1984" i="6"/>
  <c r="AA1984" i="6"/>
  <c r="AB1984" i="6"/>
  <c r="AC1984" i="6" s="1"/>
  <c r="AF1984" i="6"/>
  <c r="AH1984" i="6"/>
  <c r="AI1984" i="6" s="1"/>
  <c r="X1985" i="6"/>
  <c r="Y1985" i="6"/>
  <c r="AD1985" i="6" s="1"/>
  <c r="AE1985" i="6" s="1"/>
  <c r="Z1985" i="6"/>
  <c r="AA1985" i="6" s="1"/>
  <c r="AB1985" i="6" s="1"/>
  <c r="AC1985" i="6" s="1"/>
  <c r="AF1985" i="6"/>
  <c r="AH1985" i="6"/>
  <c r="AI1985" i="6"/>
  <c r="AJ1985" i="6"/>
  <c r="AK1985" i="6" s="1"/>
  <c r="X1986" i="6"/>
  <c r="Y1986" i="6"/>
  <c r="Z1986" i="6"/>
  <c r="AA1986" i="6"/>
  <c r="AB1986" i="6" s="1"/>
  <c r="AC1986" i="6" s="1"/>
  <c r="AG1986" i="6" s="1"/>
  <c r="AD1986" i="6"/>
  <c r="AE1986" i="6" s="1"/>
  <c r="AF1986" i="6"/>
  <c r="AH1986" i="6"/>
  <c r="AI1986" i="6"/>
  <c r="AJ1986" i="6"/>
  <c r="AK1986" i="6" s="1"/>
  <c r="X1987" i="6"/>
  <c r="Y1987" i="6"/>
  <c r="Z1987" i="6"/>
  <c r="AD1987" i="6"/>
  <c r="AE1987" i="6"/>
  <c r="AF1987" i="6"/>
  <c r="AH1987" i="6"/>
  <c r="AI1987" i="6" s="1"/>
  <c r="X1988" i="6"/>
  <c r="Y1988" i="6"/>
  <c r="AD1988" i="6" s="1"/>
  <c r="AE1988" i="6" s="1"/>
  <c r="Z1988" i="6"/>
  <c r="AA1988" i="6" s="1"/>
  <c r="AB1988" i="6" s="1"/>
  <c r="AC1988" i="6" s="1"/>
  <c r="AG1988" i="6" s="1"/>
  <c r="AF1988" i="6"/>
  <c r="AH1988" i="6"/>
  <c r="AJ1988" i="6" s="1"/>
  <c r="AI1988" i="6"/>
  <c r="X1989" i="6"/>
  <c r="AA1989" i="6" s="1"/>
  <c r="AB1989" i="6" s="1"/>
  <c r="AC1989" i="6" s="1"/>
  <c r="Y1989" i="6"/>
  <c r="Z1989" i="6"/>
  <c r="AD1989" i="6"/>
  <c r="AE1989" i="6" s="1"/>
  <c r="AF1989" i="6"/>
  <c r="AH1989" i="6"/>
  <c r="AI1989" i="6" s="1"/>
  <c r="AJ1989" i="6"/>
  <c r="AK1989" i="6" s="1"/>
  <c r="X1990" i="6"/>
  <c r="Y1990" i="6"/>
  <c r="Z1990" i="6"/>
  <c r="AA1990" i="6"/>
  <c r="AB1990" i="6" s="1"/>
  <c r="AC1990" i="6" s="1"/>
  <c r="AD1990" i="6"/>
  <c r="AE1990" i="6" s="1"/>
  <c r="AF1990" i="6"/>
  <c r="AH1990" i="6"/>
  <c r="AI1990" i="6" s="1"/>
  <c r="X1991" i="6"/>
  <c r="Y1991" i="6"/>
  <c r="AD1991" i="6" s="1"/>
  <c r="AE1991" i="6" s="1"/>
  <c r="Z1991" i="6"/>
  <c r="AF1991" i="6"/>
  <c r="AH1991" i="6"/>
  <c r="AI1991" i="6" s="1"/>
  <c r="X1992" i="6"/>
  <c r="Y1992" i="6"/>
  <c r="Z1992" i="6"/>
  <c r="AA1992" i="6" s="1"/>
  <c r="AB1992" i="6" s="1"/>
  <c r="AC1992" i="6" s="1"/>
  <c r="AG1992" i="6" s="1"/>
  <c r="AD1992" i="6"/>
  <c r="AE1992" i="6" s="1"/>
  <c r="AF1992" i="6"/>
  <c r="AH1992" i="6"/>
  <c r="AI1992" i="6"/>
  <c r="AJ1992" i="6"/>
  <c r="X1993" i="6"/>
  <c r="Y1993" i="6"/>
  <c r="Z1993" i="6"/>
  <c r="AA1993" i="6"/>
  <c r="AB1993" i="6" s="1"/>
  <c r="AC1993" i="6" s="1"/>
  <c r="AG1993" i="6" s="1"/>
  <c r="AD1993" i="6"/>
  <c r="AE1993" i="6" s="1"/>
  <c r="AF1993" i="6"/>
  <c r="AH1993" i="6"/>
  <c r="AI1993" i="6" s="1"/>
  <c r="X1994" i="6"/>
  <c r="Y1994" i="6"/>
  <c r="Z1994" i="6"/>
  <c r="AA1994" i="6" s="1"/>
  <c r="AB1994" i="6" s="1"/>
  <c r="AC1994" i="6" s="1"/>
  <c r="AD1994" i="6"/>
  <c r="AE1994" i="6"/>
  <c r="AF1994" i="6"/>
  <c r="AH1994" i="6"/>
  <c r="X1995" i="6"/>
  <c r="Y1995" i="6"/>
  <c r="AD1995" i="6" s="1"/>
  <c r="AE1995" i="6" s="1"/>
  <c r="Z1995" i="6"/>
  <c r="AA1995" i="6" s="1"/>
  <c r="AB1995" i="6" s="1"/>
  <c r="AC1995" i="6" s="1"/>
  <c r="AF1995" i="6"/>
  <c r="AH1995" i="6"/>
  <c r="AI1995" i="6" s="1"/>
  <c r="AJ1995" i="6"/>
  <c r="X1996" i="6"/>
  <c r="AA1996" i="6" s="1"/>
  <c r="AB1996" i="6" s="1"/>
  <c r="AC1996" i="6" s="1"/>
  <c r="AG1996" i="6" s="1"/>
  <c r="Y1996" i="6"/>
  <c r="Z1996" i="6"/>
  <c r="AD1996" i="6"/>
  <c r="AE1996" i="6"/>
  <c r="AF1996" i="6"/>
  <c r="AH1996" i="6"/>
  <c r="AI1996" i="6" s="1"/>
  <c r="AJ1996" i="6"/>
  <c r="X1997" i="6"/>
  <c r="Y1997" i="6"/>
  <c r="AD1997" i="6" s="1"/>
  <c r="AE1997" i="6" s="1"/>
  <c r="Z1997" i="6"/>
  <c r="AA1997" i="6" s="1"/>
  <c r="AB1997" i="6" s="1"/>
  <c r="AC1997" i="6" s="1"/>
  <c r="AG1997" i="6" s="1"/>
  <c r="AF1997" i="6"/>
  <c r="AH1997" i="6"/>
  <c r="AJ1997" i="6" s="1"/>
  <c r="AI1997" i="6"/>
  <c r="AK1997" i="6"/>
  <c r="X1998" i="6"/>
  <c r="Y1998" i="6"/>
  <c r="Z1998" i="6"/>
  <c r="AA1998" i="6" s="1"/>
  <c r="AB1998" i="6" s="1"/>
  <c r="AC1998" i="6" s="1"/>
  <c r="AD1998" i="6"/>
  <c r="AE1998" i="6"/>
  <c r="AF1998" i="6"/>
  <c r="AH1998" i="6"/>
  <c r="AJ1998" i="6" s="1"/>
  <c r="AK1998" i="6" s="1"/>
  <c r="AI1998" i="6"/>
  <c r="X1999" i="6"/>
  <c r="Y1999" i="6"/>
  <c r="Z1999" i="6"/>
  <c r="AD1999" i="6"/>
  <c r="AE1999" i="6" s="1"/>
  <c r="AF1999" i="6"/>
  <c r="AH1999" i="6"/>
  <c r="AI1999" i="6" s="1"/>
  <c r="AJ1999" i="6"/>
  <c r="AK1999" i="6" s="1"/>
  <c r="X2000" i="6"/>
  <c r="Y2000" i="6"/>
  <c r="AD2000" i="6" s="1"/>
  <c r="AE2000" i="6" s="1"/>
  <c r="Z2000" i="6"/>
  <c r="AA2000" i="6"/>
  <c r="AB2000" i="6"/>
  <c r="AC2000" i="6" s="1"/>
  <c r="AF2000" i="6"/>
  <c r="AH2000" i="6"/>
  <c r="X2001" i="6"/>
  <c r="Y2001" i="6"/>
  <c r="AD2001" i="6" s="1"/>
  <c r="AE2001" i="6" s="1"/>
  <c r="Z2001" i="6"/>
  <c r="AF2001" i="6"/>
  <c r="AH2001" i="6"/>
  <c r="AI2001" i="6"/>
  <c r="AJ2001" i="6"/>
  <c r="AK2001" i="6" s="1"/>
  <c r="X2002" i="6"/>
  <c r="AA2002" i="6" s="1"/>
  <c r="AB2002" i="6" s="1"/>
  <c r="AC2002" i="6" s="1"/>
  <c r="Y2002" i="6"/>
  <c r="Z2002" i="6"/>
  <c r="AD2002" i="6"/>
  <c r="AE2002" i="6" s="1"/>
  <c r="AF2002" i="6"/>
  <c r="AH2002" i="6"/>
  <c r="AI2002" i="6"/>
  <c r="AJ2002" i="6"/>
  <c r="AK2002" i="6" s="1"/>
  <c r="X2003" i="6"/>
  <c r="Y2003" i="6"/>
  <c r="Z2003" i="6"/>
  <c r="AD2003" i="6"/>
  <c r="AE2003" i="6"/>
  <c r="AF2003" i="6"/>
  <c r="AH2003" i="6"/>
  <c r="AI2003" i="6" s="1"/>
  <c r="X2004" i="6"/>
  <c r="Y2004" i="6"/>
  <c r="AD2004" i="6" s="1"/>
  <c r="AE2004" i="6" s="1"/>
  <c r="Z2004" i="6"/>
  <c r="AA2004" i="6" s="1"/>
  <c r="AB2004" i="6" s="1"/>
  <c r="AC2004" i="6" s="1"/>
  <c r="AG2004" i="6" s="1"/>
  <c r="AF2004" i="6"/>
  <c r="AH2004" i="6"/>
  <c r="AJ2004" i="6" s="1"/>
  <c r="AK2004" i="6" s="1"/>
  <c r="AI2004" i="6"/>
  <c r="X2005" i="6"/>
  <c r="Y2005" i="6"/>
  <c r="Z2005" i="6"/>
  <c r="AA2005" i="6"/>
  <c r="AB2005" i="6" s="1"/>
  <c r="AC2005" i="6" s="1"/>
  <c r="AG2005" i="6" s="1"/>
  <c r="AD2005" i="6"/>
  <c r="AE2005" i="6" s="1"/>
  <c r="AF2005" i="6"/>
  <c r="AH2005" i="6"/>
  <c r="AI2005" i="6" s="1"/>
  <c r="AJ2005" i="6"/>
  <c r="AK2005" i="6" s="1"/>
  <c r="X2006" i="6"/>
  <c r="Y2006" i="6"/>
  <c r="Z2006" i="6"/>
  <c r="AA2006" i="6"/>
  <c r="AB2006" i="6" s="1"/>
  <c r="AC2006" i="6" s="1"/>
  <c r="AG2006" i="6" s="1"/>
  <c r="AD2006" i="6"/>
  <c r="AE2006" i="6" s="1"/>
  <c r="AF2006" i="6"/>
  <c r="AH2006" i="6"/>
  <c r="AI2006" i="6" s="1"/>
  <c r="X2007" i="6"/>
  <c r="Y2007" i="6"/>
  <c r="AD2007" i="6" s="1"/>
  <c r="Z2007" i="6"/>
  <c r="AE2007" i="6"/>
  <c r="AF2007" i="6"/>
  <c r="AH2007" i="6"/>
  <c r="X2008" i="6"/>
  <c r="Y2008" i="6"/>
  <c r="Z2008" i="6"/>
  <c r="AA2008" i="6" s="1"/>
  <c r="AB2008" i="6" s="1"/>
  <c r="AC2008" i="6" s="1"/>
  <c r="AD2008" i="6"/>
  <c r="AE2008" i="6" s="1"/>
  <c r="AF2008" i="6"/>
  <c r="AH2008" i="6"/>
  <c r="AI2008" i="6"/>
  <c r="AJ2008" i="6"/>
  <c r="AK2008" i="6" s="1"/>
  <c r="X2009" i="6"/>
  <c r="Y2009" i="6"/>
  <c r="Z2009" i="6"/>
  <c r="AA2009" i="6"/>
  <c r="AB2009" i="6"/>
  <c r="AC2009" i="6" s="1"/>
  <c r="AG2009" i="6" s="1"/>
  <c r="AD2009" i="6"/>
  <c r="AE2009" i="6" s="1"/>
  <c r="AF2009" i="6"/>
  <c r="AH2009" i="6"/>
  <c r="AI2009" i="6" s="1"/>
  <c r="AJ2009" i="6"/>
  <c r="AK2009" i="6" s="1"/>
  <c r="X2010" i="6"/>
  <c r="Y2010" i="6"/>
  <c r="Z2010" i="6"/>
  <c r="AA2010" i="6" s="1"/>
  <c r="AB2010" i="6" s="1"/>
  <c r="AC2010" i="6" s="1"/>
  <c r="AD2010" i="6"/>
  <c r="AE2010" i="6" s="1"/>
  <c r="AF2010" i="6"/>
  <c r="AH2010" i="6"/>
  <c r="X2011" i="6"/>
  <c r="Y2011" i="6"/>
  <c r="AD2011" i="6" s="1"/>
  <c r="AE2011" i="6" s="1"/>
  <c r="Z2011" i="6"/>
  <c r="AA2011" i="6" s="1"/>
  <c r="AB2011" i="6" s="1"/>
  <c r="AC2011" i="6" s="1"/>
  <c r="AF2011" i="6"/>
  <c r="AH2011" i="6"/>
  <c r="AI2011" i="6" s="1"/>
  <c r="X2012" i="6"/>
  <c r="AA2012" i="6" s="1"/>
  <c r="AB2012" i="6" s="1"/>
  <c r="AC2012" i="6" s="1"/>
  <c r="AG2012" i="6" s="1"/>
  <c r="Y2012" i="6"/>
  <c r="Z2012" i="6"/>
  <c r="AD2012" i="6"/>
  <c r="AE2012" i="6" s="1"/>
  <c r="AF2012" i="6"/>
  <c r="AH2012" i="6"/>
  <c r="AI2012" i="6" s="1"/>
  <c r="AJ2012" i="6"/>
  <c r="X2013" i="6"/>
  <c r="Y2013" i="6"/>
  <c r="AD2013" i="6" s="1"/>
  <c r="AE2013" i="6" s="1"/>
  <c r="Z2013" i="6"/>
  <c r="AA2013" i="6" s="1"/>
  <c r="AB2013" i="6" s="1"/>
  <c r="AC2013" i="6" s="1"/>
  <c r="AF2013" i="6"/>
  <c r="AH2013" i="6"/>
  <c r="AJ2013" i="6" s="1"/>
  <c r="AI2013" i="6"/>
  <c r="AK2013" i="6"/>
  <c r="X2014" i="6"/>
  <c r="Y2014" i="6"/>
  <c r="Z2014" i="6"/>
  <c r="AA2014" i="6" s="1"/>
  <c r="AB2014" i="6" s="1"/>
  <c r="AC2014" i="6" s="1"/>
  <c r="AD2014" i="6"/>
  <c r="AE2014" i="6"/>
  <c r="AF2014" i="6"/>
  <c r="AH2014" i="6"/>
  <c r="AJ2014" i="6" s="1"/>
  <c r="AI2014" i="6"/>
  <c r="X2015" i="6"/>
  <c r="Y2015" i="6"/>
  <c r="Z2015" i="6"/>
  <c r="AA2015" i="6" s="1"/>
  <c r="AB2015" i="6" s="1"/>
  <c r="AC2015" i="6" s="1"/>
  <c r="AD2015" i="6"/>
  <c r="AE2015" i="6" s="1"/>
  <c r="AF2015" i="6"/>
  <c r="AH2015" i="6"/>
  <c r="AI2015" i="6" s="1"/>
  <c r="AJ2015" i="6"/>
  <c r="X2016" i="6"/>
  <c r="Y2016" i="6"/>
  <c r="AD2016" i="6" s="1"/>
  <c r="Z2016" i="6"/>
  <c r="AA2016" i="6"/>
  <c r="AB2016" i="6" s="1"/>
  <c r="AC2016" i="6" s="1"/>
  <c r="AG2016" i="6" s="1"/>
  <c r="AE2016" i="6"/>
  <c r="AF2016" i="6"/>
  <c r="AH2016" i="6"/>
  <c r="AI2016" i="6" s="1"/>
  <c r="X2017" i="6"/>
  <c r="Y2017" i="6"/>
  <c r="AD2017" i="6" s="1"/>
  <c r="AE2017" i="6" s="1"/>
  <c r="Z2017" i="6"/>
  <c r="AA2017" i="6" s="1"/>
  <c r="AB2017" i="6" s="1"/>
  <c r="AC2017" i="6" s="1"/>
  <c r="AG2017" i="6" s="1"/>
  <c r="AF2017" i="6"/>
  <c r="AH2017" i="6"/>
  <c r="AI2017" i="6"/>
  <c r="AJ2017" i="6"/>
  <c r="AK2017" i="6" s="1"/>
  <c r="X2018" i="6"/>
  <c r="Y2018" i="6"/>
  <c r="Z2018" i="6"/>
  <c r="AA2018" i="6" s="1"/>
  <c r="AB2018" i="6" s="1"/>
  <c r="AC2018" i="6" s="1"/>
  <c r="AD2018" i="6"/>
  <c r="AE2018" i="6" s="1"/>
  <c r="AF2018" i="6"/>
  <c r="AH2018" i="6"/>
  <c r="AI2018" i="6"/>
  <c r="AJ2018" i="6"/>
  <c r="X2019" i="6"/>
  <c r="Y2019" i="6"/>
  <c r="Z2019" i="6"/>
  <c r="AD2019" i="6"/>
  <c r="AE2019" i="6"/>
  <c r="AF2019" i="6"/>
  <c r="AH2019" i="6"/>
  <c r="AI2019" i="6" s="1"/>
  <c r="X2020" i="6"/>
  <c r="Y2020" i="6"/>
  <c r="AD2020" i="6" s="1"/>
  <c r="AE2020" i="6" s="1"/>
  <c r="Z2020" i="6"/>
  <c r="AA2020" i="6" s="1"/>
  <c r="AB2020" i="6" s="1"/>
  <c r="AC2020" i="6" s="1"/>
  <c r="AF2020" i="6"/>
  <c r="AH2020" i="6"/>
  <c r="X2021" i="6"/>
  <c r="AA2021" i="6" s="1"/>
  <c r="AB2021" i="6" s="1"/>
  <c r="AC2021" i="6" s="1"/>
  <c r="AG2021" i="6" s="1"/>
  <c r="Y2021" i="6"/>
  <c r="Z2021" i="6"/>
  <c r="AD2021" i="6"/>
  <c r="AE2021" i="6" s="1"/>
  <c r="AF2021" i="6"/>
  <c r="AH2021" i="6"/>
  <c r="AI2021" i="6" s="1"/>
  <c r="AJ2021" i="6"/>
  <c r="X2022" i="6"/>
  <c r="Y2022" i="6"/>
  <c r="Z2022" i="6"/>
  <c r="AA2022" i="6"/>
  <c r="AB2022" i="6" s="1"/>
  <c r="AC2022" i="6" s="1"/>
  <c r="AD2022" i="6"/>
  <c r="AE2022" i="6" s="1"/>
  <c r="AF2022" i="6"/>
  <c r="AH2022" i="6"/>
  <c r="AI2022" i="6" s="1"/>
  <c r="X2023" i="6"/>
  <c r="Y2023" i="6"/>
  <c r="AD2023" i="6" s="1"/>
  <c r="Z2023" i="6"/>
  <c r="AE2023" i="6"/>
  <c r="AF2023" i="6"/>
  <c r="AH2023" i="6"/>
  <c r="X2024" i="6"/>
  <c r="Y2024" i="6"/>
  <c r="Z2024" i="6"/>
  <c r="AA2024" i="6" s="1"/>
  <c r="AB2024" i="6" s="1"/>
  <c r="AC2024" i="6" s="1"/>
  <c r="AD2024" i="6"/>
  <c r="AE2024" i="6" s="1"/>
  <c r="AF2024" i="6"/>
  <c r="AH2024" i="6"/>
  <c r="AI2024" i="6"/>
  <c r="AJ2024" i="6"/>
  <c r="AK2024" i="6" s="1"/>
  <c r="X2025" i="6"/>
  <c r="Y2025" i="6"/>
  <c r="AD2025" i="6" s="1"/>
  <c r="AE2025" i="6" s="1"/>
  <c r="Z2025" i="6"/>
  <c r="AA2025" i="6"/>
  <c r="AB2025" i="6" s="1"/>
  <c r="AC2025" i="6" s="1"/>
  <c r="AF2025" i="6"/>
  <c r="AH2025" i="6"/>
  <c r="AI2025" i="6" s="1"/>
  <c r="AJ2025" i="6"/>
  <c r="X2026" i="6"/>
  <c r="Y2026" i="6"/>
  <c r="Z2026" i="6"/>
  <c r="AA2026" i="6" s="1"/>
  <c r="AB2026" i="6" s="1"/>
  <c r="AC2026" i="6" s="1"/>
  <c r="AD2026" i="6"/>
  <c r="AE2026" i="6" s="1"/>
  <c r="AF2026" i="6"/>
  <c r="AH2026" i="6"/>
  <c r="X2027" i="6"/>
  <c r="Y2027" i="6"/>
  <c r="AD2027" i="6" s="1"/>
  <c r="AE2027" i="6" s="1"/>
  <c r="Z2027" i="6"/>
  <c r="AA2027" i="6" s="1"/>
  <c r="AB2027" i="6" s="1"/>
  <c r="AC2027" i="6" s="1"/>
  <c r="AG2027" i="6" s="1"/>
  <c r="AF2027" i="6"/>
  <c r="AH2027" i="6"/>
  <c r="AI2027" i="6" s="1"/>
  <c r="AJ2027" i="6"/>
  <c r="AK2027" i="6" s="1"/>
  <c r="X2028" i="6"/>
  <c r="AA2028" i="6" s="1"/>
  <c r="AB2028" i="6" s="1"/>
  <c r="AC2028" i="6" s="1"/>
  <c r="Y2028" i="6"/>
  <c r="Z2028" i="6"/>
  <c r="AD2028" i="6"/>
  <c r="AE2028" i="6" s="1"/>
  <c r="AF2028" i="6"/>
  <c r="AH2028" i="6"/>
  <c r="AI2028" i="6" s="1"/>
  <c r="AJ2028" i="6"/>
  <c r="AK2028" i="6" s="1"/>
  <c r="X2029" i="6"/>
  <c r="Y2029" i="6"/>
  <c r="AD2029" i="6" s="1"/>
  <c r="AE2029" i="6" s="1"/>
  <c r="Z2029" i="6"/>
  <c r="AA2029" i="6" s="1"/>
  <c r="AB2029" i="6" s="1"/>
  <c r="AC2029" i="6" s="1"/>
  <c r="AG2029" i="6" s="1"/>
  <c r="AF2029" i="6"/>
  <c r="AH2029" i="6"/>
  <c r="AJ2029" i="6" s="1"/>
  <c r="AI2029" i="6"/>
  <c r="AK2029" i="6"/>
  <c r="X2030" i="6"/>
  <c r="Y2030" i="6"/>
  <c r="Z2030" i="6"/>
  <c r="AA2030" i="6" s="1"/>
  <c r="AB2030" i="6" s="1"/>
  <c r="AC2030" i="6" s="1"/>
  <c r="AD2030" i="6"/>
  <c r="AE2030" i="6"/>
  <c r="AF2030" i="6"/>
  <c r="AH2030" i="6"/>
  <c r="AJ2030" i="6" s="1"/>
  <c r="AK2030" i="6" s="1"/>
  <c r="AI2030" i="6"/>
  <c r="X2031" i="6"/>
  <c r="Y2031" i="6"/>
  <c r="Z2031" i="6"/>
  <c r="AA2031" i="6" s="1"/>
  <c r="AB2031" i="6" s="1"/>
  <c r="AC2031" i="6" s="1"/>
  <c r="AD2031" i="6"/>
  <c r="AE2031" i="6" s="1"/>
  <c r="AG2031" i="6" s="1"/>
  <c r="AF2031" i="6"/>
  <c r="AH2031" i="6"/>
  <c r="AI2031" i="6" s="1"/>
  <c r="AJ2031" i="6"/>
  <c r="AK2031" i="6" s="1"/>
  <c r="X2032" i="6"/>
  <c r="Y2032" i="6"/>
  <c r="AD2032" i="6" s="1"/>
  <c r="Z2032" i="6"/>
  <c r="AA2032" i="6"/>
  <c r="AB2032" i="6" s="1"/>
  <c r="AC2032" i="6" s="1"/>
  <c r="AG2032" i="6" s="1"/>
  <c r="AE2032" i="6"/>
  <c r="AF2032" i="6"/>
  <c r="AH2032" i="6"/>
  <c r="AI2032" i="6" s="1"/>
  <c r="X2033" i="6"/>
  <c r="Y2033" i="6"/>
  <c r="AD2033" i="6" s="1"/>
  <c r="AE2033" i="6" s="1"/>
  <c r="Z2033" i="6"/>
  <c r="AA2033" i="6" s="1"/>
  <c r="AB2033" i="6" s="1"/>
  <c r="AC2033" i="6" s="1"/>
  <c r="AF2033" i="6"/>
  <c r="AH2033" i="6"/>
  <c r="AI2033" i="6"/>
  <c r="AJ2033" i="6"/>
  <c r="X2034" i="6"/>
  <c r="Y2034" i="6"/>
  <c r="Z2034" i="6"/>
  <c r="AA2034" i="6" s="1"/>
  <c r="AB2034" i="6" s="1"/>
  <c r="AC2034" i="6" s="1"/>
  <c r="AD2034" i="6"/>
  <c r="AE2034" i="6" s="1"/>
  <c r="AF2034" i="6"/>
  <c r="AH2034" i="6"/>
  <c r="AI2034" i="6"/>
  <c r="AJ2034" i="6"/>
  <c r="X2035" i="6"/>
  <c r="Y2035" i="6"/>
  <c r="Z2035" i="6"/>
  <c r="AD2035" i="6"/>
  <c r="AE2035" i="6"/>
  <c r="AF2035" i="6"/>
  <c r="AH2035" i="6"/>
  <c r="AI2035" i="6" s="1"/>
  <c r="X2036" i="6"/>
  <c r="Y2036" i="6"/>
  <c r="AD2036" i="6" s="1"/>
  <c r="AE2036" i="6" s="1"/>
  <c r="Z2036" i="6"/>
  <c r="AA2036" i="6" s="1"/>
  <c r="AB2036" i="6" s="1"/>
  <c r="AC2036" i="6" s="1"/>
  <c r="AF2036" i="6"/>
  <c r="AH2036" i="6"/>
  <c r="X2037" i="6"/>
  <c r="AA2037" i="6" s="1"/>
  <c r="AB2037" i="6" s="1"/>
  <c r="AC2037" i="6" s="1"/>
  <c r="Y2037" i="6"/>
  <c r="Z2037" i="6"/>
  <c r="AD2037" i="6"/>
  <c r="AE2037" i="6" s="1"/>
  <c r="AF2037" i="6"/>
  <c r="AH2037" i="6"/>
  <c r="AI2037" i="6" s="1"/>
  <c r="AJ2037" i="6"/>
  <c r="AK2037" i="6" s="1"/>
  <c r="X2038" i="6"/>
  <c r="Y2038" i="6"/>
  <c r="Z2038" i="6"/>
  <c r="AA2038" i="6"/>
  <c r="AB2038" i="6" s="1"/>
  <c r="AC2038" i="6" s="1"/>
  <c r="AD2038" i="6"/>
  <c r="AE2038" i="6" s="1"/>
  <c r="AF2038" i="6"/>
  <c r="AH2038" i="6"/>
  <c r="AI2038" i="6" s="1"/>
  <c r="X2039" i="6"/>
  <c r="Y2039" i="6"/>
  <c r="AD2039" i="6" s="1"/>
  <c r="Z2039" i="6"/>
  <c r="AE2039" i="6"/>
  <c r="AF2039" i="6"/>
  <c r="AH2039" i="6"/>
  <c r="X2040" i="6"/>
  <c r="Y2040" i="6"/>
  <c r="Z2040" i="6"/>
  <c r="AA2040" i="6" s="1"/>
  <c r="AB2040" i="6" s="1"/>
  <c r="AC2040" i="6" s="1"/>
  <c r="AD2040" i="6"/>
  <c r="AE2040" i="6" s="1"/>
  <c r="AF2040" i="6"/>
  <c r="AH2040" i="6"/>
  <c r="AI2040" i="6"/>
  <c r="AJ2040" i="6"/>
  <c r="AK2040" i="6" s="1"/>
  <c r="X2041" i="6"/>
  <c r="Y2041" i="6"/>
  <c r="AD2041" i="6" s="1"/>
  <c r="AE2041" i="6" s="1"/>
  <c r="Z2041" i="6"/>
  <c r="AA2041" i="6"/>
  <c r="AB2041" i="6" s="1"/>
  <c r="AC2041" i="6" s="1"/>
  <c r="AF2041" i="6"/>
  <c r="AH2041" i="6"/>
  <c r="AI2041" i="6" s="1"/>
  <c r="X2042" i="6"/>
  <c r="Y2042" i="6"/>
  <c r="Z2042" i="6"/>
  <c r="AA2042" i="6" s="1"/>
  <c r="AB2042" i="6" s="1"/>
  <c r="AC2042" i="6" s="1"/>
  <c r="AG2042" i="6" s="1"/>
  <c r="AD2042" i="6"/>
  <c r="AE2042" i="6" s="1"/>
  <c r="AF2042" i="6"/>
  <c r="AH2042" i="6"/>
  <c r="X2043" i="6"/>
  <c r="Y2043" i="6"/>
  <c r="AD2043" i="6" s="1"/>
  <c r="AE2043" i="6" s="1"/>
  <c r="Z2043" i="6"/>
  <c r="AA2043" i="6" s="1"/>
  <c r="AB2043" i="6" s="1"/>
  <c r="AC2043" i="6" s="1"/>
  <c r="AF2043" i="6"/>
  <c r="AH2043" i="6"/>
  <c r="AI2043" i="6" s="1"/>
  <c r="AJ2043" i="6"/>
  <c r="X2044" i="6"/>
  <c r="AA2044" i="6" s="1"/>
  <c r="AB2044" i="6" s="1"/>
  <c r="AC2044" i="6" s="1"/>
  <c r="Y2044" i="6"/>
  <c r="Z2044" i="6"/>
  <c r="AD2044" i="6"/>
  <c r="AE2044" i="6" s="1"/>
  <c r="AF2044" i="6"/>
  <c r="AH2044" i="6"/>
  <c r="AI2044" i="6" s="1"/>
  <c r="AJ2044" i="6"/>
  <c r="X2045" i="6"/>
  <c r="Y2045" i="6"/>
  <c r="AD2045" i="6" s="1"/>
  <c r="AE2045" i="6" s="1"/>
  <c r="Z2045" i="6"/>
  <c r="AA2045" i="6" s="1"/>
  <c r="AB2045" i="6" s="1"/>
  <c r="AC2045" i="6" s="1"/>
  <c r="AG2045" i="6" s="1"/>
  <c r="AK2045" i="6" s="1"/>
  <c r="AF2045" i="6"/>
  <c r="AH2045" i="6"/>
  <c r="AJ2045" i="6" s="1"/>
  <c r="AI2045" i="6"/>
  <c r="X2046" i="6"/>
  <c r="Y2046" i="6"/>
  <c r="Z2046" i="6"/>
  <c r="AA2046" i="6" s="1"/>
  <c r="AB2046" i="6" s="1"/>
  <c r="AC2046" i="6" s="1"/>
  <c r="AG2046" i="6" s="1"/>
  <c r="AD2046" i="6"/>
  <c r="AE2046" i="6"/>
  <c r="AF2046" i="6"/>
  <c r="AH2046" i="6"/>
  <c r="AJ2046" i="6" s="1"/>
  <c r="AI2046" i="6"/>
  <c r="X2047" i="6"/>
  <c r="Y2047" i="6"/>
  <c r="Z2047" i="6"/>
  <c r="AA2047" i="6" s="1"/>
  <c r="AB2047" i="6" s="1"/>
  <c r="AC2047" i="6" s="1"/>
  <c r="AD2047" i="6"/>
  <c r="AE2047" i="6" s="1"/>
  <c r="AF2047" i="6"/>
  <c r="AH2047" i="6"/>
  <c r="AI2047" i="6" s="1"/>
  <c r="AJ2047" i="6"/>
  <c r="X2048" i="6"/>
  <c r="Y2048" i="6"/>
  <c r="AD2048" i="6" s="1"/>
  <c r="Z2048" i="6"/>
  <c r="AA2048" i="6"/>
  <c r="AB2048" i="6" s="1"/>
  <c r="AC2048" i="6" s="1"/>
  <c r="AE2048" i="6"/>
  <c r="AF2048" i="6"/>
  <c r="AH2048" i="6"/>
  <c r="AI2048" i="6" s="1"/>
  <c r="X2049" i="6"/>
  <c r="Y2049" i="6"/>
  <c r="AD2049" i="6" s="1"/>
  <c r="AE2049" i="6" s="1"/>
  <c r="Z2049" i="6"/>
  <c r="AA2049" i="6" s="1"/>
  <c r="AB2049" i="6" s="1"/>
  <c r="AC2049" i="6" s="1"/>
  <c r="AF2049" i="6"/>
  <c r="AH2049" i="6"/>
  <c r="AI2049" i="6"/>
  <c r="AJ2049" i="6"/>
  <c r="X2050" i="6"/>
  <c r="Y2050" i="6"/>
  <c r="Z2050" i="6"/>
  <c r="AA2050" i="6" s="1"/>
  <c r="AB2050" i="6" s="1"/>
  <c r="AC2050" i="6" s="1"/>
  <c r="AD2050" i="6"/>
  <c r="AE2050" i="6" s="1"/>
  <c r="AF2050" i="6"/>
  <c r="AH2050" i="6"/>
  <c r="AI2050" i="6"/>
  <c r="AJ2050" i="6"/>
  <c r="X2051" i="6"/>
  <c r="Y2051" i="6"/>
  <c r="Z2051" i="6"/>
  <c r="AD2051" i="6"/>
  <c r="AE2051" i="6" s="1"/>
  <c r="AF2051" i="6"/>
  <c r="AH2051" i="6"/>
  <c r="AI2051" i="6" s="1"/>
  <c r="X2052" i="6"/>
  <c r="Y2052" i="6"/>
  <c r="AD2052" i="6" s="1"/>
  <c r="AE2052" i="6" s="1"/>
  <c r="Z2052" i="6"/>
  <c r="AA2052" i="6" s="1"/>
  <c r="AB2052" i="6" s="1"/>
  <c r="AC2052" i="6" s="1"/>
  <c r="AF2052" i="6"/>
  <c r="AH2052" i="6"/>
  <c r="X2053" i="6"/>
  <c r="AA2053" i="6" s="1"/>
  <c r="AB2053" i="6" s="1"/>
  <c r="AC2053" i="6" s="1"/>
  <c r="Y2053" i="6"/>
  <c r="Z2053" i="6"/>
  <c r="AD2053" i="6"/>
  <c r="AE2053" i="6" s="1"/>
  <c r="AF2053" i="6"/>
  <c r="AH2053" i="6"/>
  <c r="AI2053" i="6" s="1"/>
  <c r="AJ2053" i="6"/>
  <c r="X2054" i="6"/>
  <c r="Y2054" i="6"/>
  <c r="Z2054" i="6"/>
  <c r="AA2054" i="6"/>
  <c r="AB2054" i="6" s="1"/>
  <c r="AC2054" i="6" s="1"/>
  <c r="AD2054" i="6"/>
  <c r="AE2054" i="6" s="1"/>
  <c r="AF2054" i="6"/>
  <c r="AH2054" i="6"/>
  <c r="AI2054" i="6" s="1"/>
  <c r="X2055" i="6"/>
  <c r="Y2055" i="6"/>
  <c r="AD2055" i="6" s="1"/>
  <c r="Z2055" i="6"/>
  <c r="AE2055" i="6"/>
  <c r="AF2055" i="6"/>
  <c r="AH2055" i="6"/>
  <c r="X2056" i="6"/>
  <c r="Y2056" i="6"/>
  <c r="Z2056" i="6"/>
  <c r="AA2056" i="6" s="1"/>
  <c r="AB2056" i="6" s="1"/>
  <c r="AC2056" i="6" s="1"/>
  <c r="AG2056" i="6" s="1"/>
  <c r="AD2056" i="6"/>
  <c r="AE2056" i="6" s="1"/>
  <c r="AF2056" i="6"/>
  <c r="AH2056" i="6"/>
  <c r="AI2056" i="6"/>
  <c r="AJ2056" i="6"/>
  <c r="X2057" i="6"/>
  <c r="Y2057" i="6"/>
  <c r="AD2057" i="6" s="1"/>
  <c r="AE2057" i="6" s="1"/>
  <c r="Z2057" i="6"/>
  <c r="AA2057" i="6"/>
  <c r="AB2057" i="6" s="1"/>
  <c r="AC2057" i="6" s="1"/>
  <c r="AF2057" i="6"/>
  <c r="AH2057" i="6"/>
  <c r="AI2057" i="6" s="1"/>
  <c r="X2058" i="6"/>
  <c r="Y2058" i="6"/>
  <c r="Z2058" i="6"/>
  <c r="AA2058" i="6" s="1"/>
  <c r="AB2058" i="6" s="1"/>
  <c r="AC2058" i="6" s="1"/>
  <c r="AG2058" i="6" s="1"/>
  <c r="AD2058" i="6"/>
  <c r="AE2058" i="6"/>
  <c r="AF2058" i="6"/>
  <c r="AH2058" i="6"/>
  <c r="X2059" i="6"/>
  <c r="Y2059" i="6"/>
  <c r="AD2059" i="6" s="1"/>
  <c r="AE2059" i="6" s="1"/>
  <c r="Z2059" i="6"/>
  <c r="AA2059" i="6" s="1"/>
  <c r="AB2059" i="6" s="1"/>
  <c r="AC2059" i="6" s="1"/>
  <c r="AF2059" i="6"/>
  <c r="AH2059" i="6"/>
  <c r="AI2059" i="6" s="1"/>
  <c r="AJ2059" i="6"/>
  <c r="X2060" i="6"/>
  <c r="AA2060" i="6" s="1"/>
  <c r="AB2060" i="6" s="1"/>
  <c r="AC2060" i="6" s="1"/>
  <c r="Y2060" i="6"/>
  <c r="Z2060" i="6"/>
  <c r="AD2060" i="6"/>
  <c r="AE2060" i="6"/>
  <c r="AF2060" i="6"/>
  <c r="AH2060" i="6"/>
  <c r="AI2060" i="6" s="1"/>
  <c r="AJ2060" i="6"/>
  <c r="X2061" i="6"/>
  <c r="Y2061" i="6"/>
  <c r="AD2061" i="6" s="1"/>
  <c r="AE2061" i="6" s="1"/>
  <c r="Z2061" i="6"/>
  <c r="AA2061" i="6" s="1"/>
  <c r="AB2061" i="6" s="1"/>
  <c r="AC2061" i="6" s="1"/>
  <c r="AG2061" i="6" s="1"/>
  <c r="AK2061" i="6" s="1"/>
  <c r="AF2061" i="6"/>
  <c r="AH2061" i="6"/>
  <c r="AJ2061" i="6" s="1"/>
  <c r="AI2061" i="6"/>
  <c r="X2062" i="6"/>
  <c r="Y2062" i="6"/>
  <c r="Z2062" i="6"/>
  <c r="AA2062" i="6" s="1"/>
  <c r="AB2062" i="6" s="1"/>
  <c r="AC2062" i="6" s="1"/>
  <c r="AD2062" i="6"/>
  <c r="AE2062" i="6"/>
  <c r="AF2062" i="6"/>
  <c r="AH2062" i="6"/>
  <c r="AJ2062" i="6" s="1"/>
  <c r="AI2062" i="6"/>
  <c r="X2063" i="6"/>
  <c r="Y2063" i="6"/>
  <c r="Z2063" i="6"/>
  <c r="AA2063" i="6" s="1"/>
  <c r="AB2063" i="6" s="1"/>
  <c r="AC2063" i="6" s="1"/>
  <c r="AD2063" i="6"/>
  <c r="AE2063" i="6" s="1"/>
  <c r="AF2063" i="6"/>
  <c r="AH2063" i="6"/>
  <c r="AI2063" i="6" s="1"/>
  <c r="AJ2063" i="6"/>
  <c r="X2064" i="6"/>
  <c r="Y2064" i="6"/>
  <c r="AD2064" i="6" s="1"/>
  <c r="Z2064" i="6"/>
  <c r="AA2064" i="6"/>
  <c r="AB2064" i="6" s="1"/>
  <c r="AC2064" i="6" s="1"/>
  <c r="AE2064" i="6"/>
  <c r="AF2064" i="6"/>
  <c r="AH2064" i="6"/>
  <c r="AI2064" i="6" s="1"/>
  <c r="X2065" i="6"/>
  <c r="Y2065" i="6"/>
  <c r="AD2065" i="6" s="1"/>
  <c r="AE2065" i="6" s="1"/>
  <c r="Z2065" i="6"/>
  <c r="AA2065" i="6" s="1"/>
  <c r="AB2065" i="6" s="1"/>
  <c r="AC2065" i="6" s="1"/>
  <c r="AF2065" i="6"/>
  <c r="AH2065" i="6"/>
  <c r="AI2065" i="6"/>
  <c r="AJ2065" i="6"/>
  <c r="X2066" i="6"/>
  <c r="Y2066" i="6"/>
  <c r="Z2066" i="6"/>
  <c r="AA2066" i="6" s="1"/>
  <c r="AB2066" i="6" s="1"/>
  <c r="AC2066" i="6" s="1"/>
  <c r="AD2066" i="6"/>
  <c r="AE2066" i="6" s="1"/>
  <c r="AF2066" i="6"/>
  <c r="AH2066" i="6"/>
  <c r="AI2066" i="6"/>
  <c r="AJ2066" i="6"/>
  <c r="X2067" i="6"/>
  <c r="Y2067" i="6"/>
  <c r="Z2067" i="6"/>
  <c r="AD2067" i="6"/>
  <c r="AE2067" i="6" s="1"/>
  <c r="AF2067" i="6"/>
  <c r="AH2067" i="6"/>
  <c r="AI2067" i="6" s="1"/>
  <c r="X2068" i="6"/>
  <c r="Y2068" i="6"/>
  <c r="AD2068" i="6" s="1"/>
  <c r="AE2068" i="6" s="1"/>
  <c r="Z2068" i="6"/>
  <c r="AA2068" i="6" s="1"/>
  <c r="AB2068" i="6" s="1"/>
  <c r="AC2068" i="6" s="1"/>
  <c r="AG2068" i="6" s="1"/>
  <c r="AF2068" i="6"/>
  <c r="AH2068" i="6"/>
  <c r="X2069" i="6"/>
  <c r="Y2069" i="6"/>
  <c r="Z2069" i="6"/>
  <c r="AA2069" i="6"/>
  <c r="AB2069" i="6" s="1"/>
  <c r="AC2069" i="6" s="1"/>
  <c r="AG2069" i="6" s="1"/>
  <c r="AD2069" i="6"/>
  <c r="AE2069" i="6" s="1"/>
  <c r="AF2069" i="6"/>
  <c r="AH2069" i="6"/>
  <c r="AI2069" i="6" s="1"/>
  <c r="AJ2069" i="6"/>
  <c r="X2070" i="6"/>
  <c r="Y2070" i="6"/>
  <c r="Z2070" i="6"/>
  <c r="AA2070" i="6"/>
  <c r="AB2070" i="6" s="1"/>
  <c r="AC2070" i="6" s="1"/>
  <c r="AD2070" i="6"/>
  <c r="AE2070" i="6" s="1"/>
  <c r="AF2070" i="6"/>
  <c r="AH2070" i="6"/>
  <c r="AI2070" i="6" s="1"/>
  <c r="AJ2070" i="6"/>
  <c r="X2071" i="6"/>
  <c r="Y2071" i="6"/>
  <c r="AD2071" i="6" s="1"/>
  <c r="Z2071" i="6"/>
  <c r="AE2071" i="6"/>
  <c r="AF2071" i="6"/>
  <c r="AH2071" i="6"/>
  <c r="X2072" i="6"/>
  <c r="Y2072" i="6"/>
  <c r="Z2072" i="6"/>
  <c r="AA2072" i="6" s="1"/>
  <c r="AB2072" i="6" s="1"/>
  <c r="AC2072" i="6" s="1"/>
  <c r="AG2072" i="6" s="1"/>
  <c r="AD2072" i="6"/>
  <c r="AE2072" i="6" s="1"/>
  <c r="AF2072" i="6"/>
  <c r="AH2072" i="6"/>
  <c r="AI2072" i="6"/>
  <c r="AJ2072" i="6"/>
  <c r="X2073" i="6"/>
  <c r="Y2073" i="6"/>
  <c r="AD2073" i="6" s="1"/>
  <c r="AE2073" i="6" s="1"/>
  <c r="Z2073" i="6"/>
  <c r="AA2073" i="6"/>
  <c r="AB2073" i="6" s="1"/>
  <c r="AC2073" i="6" s="1"/>
  <c r="AF2073" i="6"/>
  <c r="AH2073" i="6"/>
  <c r="AI2073" i="6" s="1"/>
  <c r="X2074" i="6"/>
  <c r="Y2074" i="6"/>
  <c r="Z2074" i="6"/>
  <c r="AA2074" i="6" s="1"/>
  <c r="AB2074" i="6" s="1"/>
  <c r="AC2074" i="6" s="1"/>
  <c r="AD2074" i="6"/>
  <c r="AE2074" i="6"/>
  <c r="AF2074" i="6"/>
  <c r="AH2074" i="6"/>
  <c r="X2075" i="6"/>
  <c r="Y2075" i="6"/>
  <c r="AD2075" i="6" s="1"/>
  <c r="AE2075" i="6" s="1"/>
  <c r="Z2075" i="6"/>
  <c r="AA2075" i="6" s="1"/>
  <c r="AB2075" i="6" s="1"/>
  <c r="AC2075" i="6" s="1"/>
  <c r="AG2075" i="6" s="1"/>
  <c r="AF2075" i="6"/>
  <c r="AH2075" i="6"/>
  <c r="AI2075" i="6" s="1"/>
  <c r="AJ2075" i="6"/>
  <c r="X2076" i="6"/>
  <c r="AA2076" i="6" s="1"/>
  <c r="AB2076" i="6" s="1"/>
  <c r="AC2076" i="6" s="1"/>
  <c r="AG2076" i="6" s="1"/>
  <c r="Y2076" i="6"/>
  <c r="Z2076" i="6"/>
  <c r="AD2076" i="6"/>
  <c r="AE2076" i="6"/>
  <c r="AF2076" i="6"/>
  <c r="AH2076" i="6"/>
  <c r="AI2076" i="6" s="1"/>
  <c r="AJ2076" i="6"/>
  <c r="X2077" i="6"/>
  <c r="Y2077" i="6"/>
  <c r="AD2077" i="6" s="1"/>
  <c r="AE2077" i="6" s="1"/>
  <c r="Z2077" i="6"/>
  <c r="AA2077" i="6" s="1"/>
  <c r="AB2077" i="6" s="1"/>
  <c r="AC2077" i="6" s="1"/>
  <c r="AF2077" i="6"/>
  <c r="AH2077" i="6"/>
  <c r="AJ2077" i="6" s="1"/>
  <c r="X2078" i="6"/>
  <c r="Y2078" i="6"/>
  <c r="Z2078" i="6"/>
  <c r="AA2078" i="6" s="1"/>
  <c r="AB2078" i="6" s="1"/>
  <c r="AC2078" i="6" s="1"/>
  <c r="AD2078" i="6"/>
  <c r="AE2078" i="6"/>
  <c r="AF2078" i="6"/>
  <c r="AH2078" i="6"/>
  <c r="AJ2078" i="6" s="1"/>
  <c r="AI2078" i="6"/>
  <c r="X2079" i="6"/>
  <c r="Y2079" i="6"/>
  <c r="Z2079" i="6"/>
  <c r="AA2079" i="6" s="1"/>
  <c r="AB2079" i="6" s="1"/>
  <c r="AC2079" i="6" s="1"/>
  <c r="AD2079" i="6"/>
  <c r="AE2079" i="6" s="1"/>
  <c r="AF2079" i="6"/>
  <c r="AH2079" i="6"/>
  <c r="AI2079" i="6" s="1"/>
  <c r="AJ2079" i="6"/>
  <c r="X2080" i="6"/>
  <c r="Y2080" i="6"/>
  <c r="AD2080" i="6" s="1"/>
  <c r="Z2080" i="6"/>
  <c r="AA2080" i="6"/>
  <c r="AB2080" i="6" s="1"/>
  <c r="AC2080" i="6" s="1"/>
  <c r="AG2080" i="6" s="1"/>
  <c r="AE2080" i="6"/>
  <c r="AF2080" i="6"/>
  <c r="AH2080" i="6"/>
  <c r="AI2080" i="6" s="1"/>
  <c r="X2081" i="6"/>
  <c r="Y2081" i="6"/>
  <c r="AD2081" i="6" s="1"/>
  <c r="AE2081" i="6" s="1"/>
  <c r="Z2081" i="6"/>
  <c r="AA2081" i="6" s="1"/>
  <c r="AB2081" i="6" s="1"/>
  <c r="AC2081" i="6" s="1"/>
  <c r="AF2081" i="6"/>
  <c r="AH2081" i="6"/>
  <c r="AI2081" i="6"/>
  <c r="AJ2081" i="6"/>
  <c r="X2082" i="6"/>
  <c r="Y2082" i="6"/>
  <c r="Z2082" i="6"/>
  <c r="AD2082" i="6"/>
  <c r="AE2082" i="6" s="1"/>
  <c r="AF2082" i="6"/>
  <c r="AH2082" i="6"/>
  <c r="AI2082" i="6"/>
  <c r="AJ2082" i="6"/>
  <c r="X2083" i="6"/>
  <c r="Y2083" i="6"/>
  <c r="Z2083" i="6"/>
  <c r="AD2083" i="6"/>
  <c r="AE2083" i="6" s="1"/>
  <c r="AF2083" i="6"/>
  <c r="AH2083" i="6"/>
  <c r="AI2083" i="6" s="1"/>
  <c r="X2084" i="6"/>
  <c r="Y2084" i="6"/>
  <c r="AD2084" i="6" s="1"/>
  <c r="AE2084" i="6" s="1"/>
  <c r="Z2084" i="6"/>
  <c r="AA2084" i="6" s="1"/>
  <c r="AB2084" i="6" s="1"/>
  <c r="AC2084" i="6" s="1"/>
  <c r="AF2084" i="6"/>
  <c r="AH2084" i="6"/>
  <c r="X2085" i="6"/>
  <c r="Y2085" i="6"/>
  <c r="Z2085" i="6"/>
  <c r="AA2085" i="6"/>
  <c r="AB2085" i="6" s="1"/>
  <c r="AC2085" i="6" s="1"/>
  <c r="AG2085" i="6" s="1"/>
  <c r="AD2085" i="6"/>
  <c r="AE2085" i="6" s="1"/>
  <c r="AF2085" i="6"/>
  <c r="AH2085" i="6"/>
  <c r="AI2085" i="6" s="1"/>
  <c r="AJ2085" i="6"/>
  <c r="X2086" i="6"/>
  <c r="Y2086" i="6"/>
  <c r="Z2086" i="6"/>
  <c r="AA2086" i="6"/>
  <c r="AB2086" i="6" s="1"/>
  <c r="AC2086" i="6" s="1"/>
  <c r="AG2086" i="6" s="1"/>
  <c r="AD2086" i="6"/>
  <c r="AE2086" i="6" s="1"/>
  <c r="AF2086" i="6"/>
  <c r="AH2086" i="6"/>
  <c r="AI2086" i="6" s="1"/>
  <c r="AJ2086" i="6"/>
  <c r="X2087" i="6"/>
  <c r="Y2087" i="6"/>
  <c r="AD2087" i="6" s="1"/>
  <c r="Z2087" i="6"/>
  <c r="AE2087" i="6"/>
  <c r="AF2087" i="6"/>
  <c r="AH2087" i="6"/>
  <c r="X2088" i="6"/>
  <c r="Y2088" i="6"/>
  <c r="Z2088" i="6"/>
  <c r="AA2088" i="6" s="1"/>
  <c r="AB2088" i="6" s="1"/>
  <c r="AC2088" i="6" s="1"/>
  <c r="AD2088" i="6"/>
  <c r="AE2088" i="6" s="1"/>
  <c r="AF2088" i="6"/>
  <c r="AH2088" i="6"/>
  <c r="AI2088" i="6"/>
  <c r="AJ2088" i="6"/>
  <c r="X2089" i="6"/>
  <c r="Y2089" i="6"/>
  <c r="AD2089" i="6" s="1"/>
  <c r="AE2089" i="6" s="1"/>
  <c r="Z2089" i="6"/>
  <c r="AA2089" i="6"/>
  <c r="AB2089" i="6" s="1"/>
  <c r="AC2089" i="6" s="1"/>
  <c r="AG2089" i="6" s="1"/>
  <c r="AF2089" i="6"/>
  <c r="AH2089" i="6"/>
  <c r="AI2089" i="6" s="1"/>
  <c r="X2090" i="6"/>
  <c r="Y2090" i="6"/>
  <c r="Z2090" i="6"/>
  <c r="AA2090" i="6" s="1"/>
  <c r="AB2090" i="6" s="1"/>
  <c r="AC2090" i="6" s="1"/>
  <c r="AD2090" i="6"/>
  <c r="AE2090" i="6"/>
  <c r="AF2090" i="6"/>
  <c r="AH2090" i="6"/>
  <c r="X2091" i="6"/>
  <c r="Y2091" i="6"/>
  <c r="AD2091" i="6" s="1"/>
  <c r="AE2091" i="6" s="1"/>
  <c r="Z2091" i="6"/>
  <c r="AA2091" i="6" s="1"/>
  <c r="AB2091" i="6" s="1"/>
  <c r="AC2091" i="6" s="1"/>
  <c r="AG2091" i="6" s="1"/>
  <c r="AF2091" i="6"/>
  <c r="AH2091" i="6"/>
  <c r="AI2091" i="6" s="1"/>
  <c r="AJ2091" i="6"/>
  <c r="X2092" i="6"/>
  <c r="AA2092" i="6" s="1"/>
  <c r="AB2092" i="6" s="1"/>
  <c r="AC2092" i="6" s="1"/>
  <c r="Y2092" i="6"/>
  <c r="Z2092" i="6"/>
  <c r="AD2092" i="6"/>
  <c r="AE2092" i="6"/>
  <c r="AF2092" i="6"/>
  <c r="AH2092" i="6"/>
  <c r="AI2092" i="6" s="1"/>
  <c r="AJ2092" i="6"/>
  <c r="AK2092" i="6" s="1"/>
  <c r="X2093" i="6"/>
  <c r="Y2093" i="6"/>
  <c r="AD2093" i="6" s="1"/>
  <c r="AE2093" i="6" s="1"/>
  <c r="Z2093" i="6"/>
  <c r="AA2093" i="6" s="1"/>
  <c r="AB2093" i="6" s="1"/>
  <c r="AC2093" i="6" s="1"/>
  <c r="AF2093" i="6"/>
  <c r="AH2093" i="6"/>
  <c r="AJ2093" i="6" s="1"/>
  <c r="AK2093" i="6"/>
  <c r="X2094" i="6"/>
  <c r="Y2094" i="6"/>
  <c r="Z2094" i="6"/>
  <c r="AA2094" i="6" s="1"/>
  <c r="AB2094" i="6" s="1"/>
  <c r="AC2094" i="6" s="1"/>
  <c r="AD2094" i="6"/>
  <c r="AE2094" i="6"/>
  <c r="AF2094" i="6"/>
  <c r="AH2094" i="6"/>
  <c r="AJ2094" i="6" s="1"/>
  <c r="AI2094" i="6"/>
  <c r="AK2094" i="6"/>
  <c r="X2095" i="6"/>
  <c r="Y2095" i="6"/>
  <c r="Z2095" i="6"/>
  <c r="AA2095" i="6" s="1"/>
  <c r="AB2095" i="6" s="1"/>
  <c r="AC2095" i="6" s="1"/>
  <c r="AD2095" i="6"/>
  <c r="AE2095" i="6" s="1"/>
  <c r="AF2095" i="6"/>
  <c r="AH2095" i="6"/>
  <c r="AI2095" i="6" s="1"/>
  <c r="AJ2095" i="6"/>
  <c r="AK2095" i="6" s="1"/>
  <c r="X2096" i="6"/>
  <c r="Y2096" i="6"/>
  <c r="AD2096" i="6" s="1"/>
  <c r="Z2096" i="6"/>
  <c r="AA2096" i="6"/>
  <c r="AB2096" i="6" s="1"/>
  <c r="AC2096" i="6" s="1"/>
  <c r="AG2096" i="6" s="1"/>
  <c r="AE2096" i="6"/>
  <c r="AF2096" i="6"/>
  <c r="AH2096" i="6"/>
  <c r="AI2096" i="6" s="1"/>
  <c r="X2097" i="6"/>
  <c r="Y2097" i="6"/>
  <c r="AD2097" i="6" s="1"/>
  <c r="AE2097" i="6" s="1"/>
  <c r="Z2097" i="6"/>
  <c r="AA2097" i="6" s="1"/>
  <c r="AB2097" i="6" s="1"/>
  <c r="AC2097" i="6" s="1"/>
  <c r="AF2097" i="6"/>
  <c r="AH2097" i="6"/>
  <c r="AI2097" i="6"/>
  <c r="AJ2097" i="6"/>
  <c r="AK2097" i="6" s="1"/>
  <c r="X2098" i="6"/>
  <c r="Y2098" i="6"/>
  <c r="Z2098" i="6"/>
  <c r="AD2098" i="6"/>
  <c r="AE2098" i="6" s="1"/>
  <c r="AF2098" i="6"/>
  <c r="AH2098" i="6"/>
  <c r="AI2098" i="6"/>
  <c r="AJ2098" i="6"/>
  <c r="AK2098" i="6" s="1"/>
  <c r="X2099" i="6"/>
  <c r="Y2099" i="6"/>
  <c r="Z2099" i="6"/>
  <c r="AD2099" i="6"/>
  <c r="AE2099" i="6" s="1"/>
  <c r="AF2099" i="6"/>
  <c r="AH2099" i="6"/>
  <c r="AI2099" i="6" s="1"/>
  <c r="X2100" i="6"/>
  <c r="Y2100" i="6"/>
  <c r="AD2100" i="6" s="1"/>
  <c r="AE2100" i="6" s="1"/>
  <c r="Z2100" i="6"/>
  <c r="AA2100" i="6" s="1"/>
  <c r="AB2100" i="6" s="1"/>
  <c r="AC2100" i="6" s="1"/>
  <c r="AF2100" i="6"/>
  <c r="AH2100" i="6"/>
  <c r="AJ2100" i="6" s="1"/>
  <c r="AK2100" i="6" s="1"/>
  <c r="AI2100" i="6"/>
  <c r="X2101" i="6"/>
  <c r="Y2101" i="6"/>
  <c r="Z2101" i="6"/>
  <c r="AA2101" i="6"/>
  <c r="AB2101" i="6" s="1"/>
  <c r="AC2101" i="6" s="1"/>
  <c r="AG2101" i="6" s="1"/>
  <c r="AD2101" i="6"/>
  <c r="AE2101" i="6" s="1"/>
  <c r="AF2101" i="6"/>
  <c r="AH2101" i="6"/>
  <c r="AI2101" i="6" s="1"/>
  <c r="AJ2101" i="6"/>
  <c r="AK2101" i="6" s="1"/>
  <c r="X2102" i="6"/>
  <c r="Y2102" i="6"/>
  <c r="Z2102" i="6"/>
  <c r="AA2102" i="6"/>
  <c r="AB2102" i="6" s="1"/>
  <c r="AC2102" i="6" s="1"/>
  <c r="AD2102" i="6"/>
  <c r="AE2102" i="6" s="1"/>
  <c r="AF2102" i="6"/>
  <c r="AH2102" i="6"/>
  <c r="AI2102" i="6" s="1"/>
  <c r="AJ2102" i="6"/>
  <c r="AK2102" i="6" s="1"/>
  <c r="X2103" i="6"/>
  <c r="Y2103" i="6"/>
  <c r="AD2103" i="6" s="1"/>
  <c r="AE2103" i="6" s="1"/>
  <c r="Z2103" i="6"/>
  <c r="AF2103" i="6"/>
  <c r="AH2103" i="6"/>
  <c r="X2104" i="6"/>
  <c r="Y2104" i="6"/>
  <c r="Z2104" i="6"/>
  <c r="AA2104" i="6" s="1"/>
  <c r="AB2104" i="6" s="1"/>
  <c r="AC2104" i="6" s="1"/>
  <c r="AD2104" i="6"/>
  <c r="AE2104" i="6" s="1"/>
  <c r="AF2104" i="6"/>
  <c r="AH2104" i="6"/>
  <c r="AI2104" i="6"/>
  <c r="AJ2104" i="6"/>
  <c r="X2105" i="6"/>
  <c r="Y2105" i="6"/>
  <c r="AD2105" i="6" s="1"/>
  <c r="AE2105" i="6" s="1"/>
  <c r="Z2105" i="6"/>
  <c r="AA2105" i="6"/>
  <c r="AB2105" i="6" s="1"/>
  <c r="AC2105" i="6" s="1"/>
  <c r="AF2105" i="6"/>
  <c r="AH2105" i="6"/>
  <c r="X2106" i="6"/>
  <c r="Y2106" i="6"/>
  <c r="Z2106" i="6"/>
  <c r="AA2106" i="6" s="1"/>
  <c r="AB2106" i="6" s="1"/>
  <c r="AC2106" i="6" s="1"/>
  <c r="AD2106" i="6"/>
  <c r="AE2106" i="6"/>
  <c r="AF2106" i="6"/>
  <c r="AH2106" i="6"/>
  <c r="X2107" i="6"/>
  <c r="Y2107" i="6"/>
  <c r="AD2107" i="6" s="1"/>
  <c r="AE2107" i="6" s="1"/>
  <c r="Z2107" i="6"/>
  <c r="AA2107" i="6" s="1"/>
  <c r="AB2107" i="6" s="1"/>
  <c r="AC2107" i="6" s="1"/>
  <c r="AF2107" i="6"/>
  <c r="AH2107" i="6"/>
  <c r="AI2107" i="6" s="1"/>
  <c r="AJ2107" i="6"/>
  <c r="AK2107" i="6" s="1"/>
  <c r="X2108" i="6"/>
  <c r="AA2108" i="6" s="1"/>
  <c r="AB2108" i="6" s="1"/>
  <c r="AC2108" i="6" s="1"/>
  <c r="Y2108" i="6"/>
  <c r="Z2108" i="6"/>
  <c r="AD2108" i="6"/>
  <c r="AE2108" i="6"/>
  <c r="AF2108" i="6"/>
  <c r="AH2108" i="6"/>
  <c r="AI2108" i="6" s="1"/>
  <c r="AJ2108" i="6"/>
  <c r="AK2108" i="6" s="1"/>
  <c r="X2109" i="6"/>
  <c r="Y2109" i="6"/>
  <c r="AD2109" i="6" s="1"/>
  <c r="AE2109" i="6" s="1"/>
  <c r="Z2109" i="6"/>
  <c r="AA2109" i="6" s="1"/>
  <c r="AB2109" i="6" s="1"/>
  <c r="AC2109" i="6" s="1"/>
  <c r="AF2109" i="6"/>
  <c r="AH2109" i="6"/>
  <c r="AJ2109" i="6" s="1"/>
  <c r="AK2109" i="6" s="1"/>
  <c r="AI2109" i="6"/>
  <c r="X2110" i="6"/>
  <c r="Y2110" i="6"/>
  <c r="Z2110" i="6"/>
  <c r="AA2110" i="6" s="1"/>
  <c r="AB2110" i="6" s="1"/>
  <c r="AC2110" i="6" s="1"/>
  <c r="AG2110" i="6" s="1"/>
  <c r="AK2110" i="6" s="1"/>
  <c r="AD2110" i="6"/>
  <c r="AE2110" i="6"/>
  <c r="AF2110" i="6"/>
  <c r="AH2110" i="6"/>
  <c r="AJ2110" i="6" s="1"/>
  <c r="AI2110" i="6"/>
  <c r="X2111" i="6"/>
  <c r="Y2111" i="6"/>
  <c r="Z2111" i="6"/>
  <c r="AD2111" i="6"/>
  <c r="AE2111" i="6" s="1"/>
  <c r="AF2111" i="6"/>
  <c r="AH2111" i="6"/>
  <c r="AI2111" i="6" s="1"/>
  <c r="AJ2111" i="6"/>
  <c r="AK2111" i="6" s="1"/>
  <c r="X2112" i="6"/>
  <c r="Y2112" i="6"/>
  <c r="AD2112" i="6" s="1"/>
  <c r="Z2112" i="6"/>
  <c r="AA2112" i="6"/>
  <c r="AB2112" i="6"/>
  <c r="AC2112" i="6" s="1"/>
  <c r="AG2112" i="6" s="1"/>
  <c r="AE2112" i="6"/>
  <c r="AF2112" i="6"/>
  <c r="AH2112" i="6"/>
  <c r="AI2112" i="6" s="1"/>
  <c r="AJ2112" i="6"/>
  <c r="AK2112" i="6" s="1"/>
  <c r="X2113" i="6"/>
  <c r="Y2113" i="6"/>
  <c r="AD2113" i="6" s="1"/>
  <c r="AE2113" i="6" s="1"/>
  <c r="Z2113" i="6"/>
  <c r="AA2113" i="6" s="1"/>
  <c r="AB2113" i="6" s="1"/>
  <c r="AC2113" i="6"/>
  <c r="AG2113" i="6" s="1"/>
  <c r="AF2113" i="6"/>
  <c r="AH2113" i="6"/>
  <c r="AI2113" i="6"/>
  <c r="AJ2113" i="6"/>
  <c r="AK2113" i="6" s="1"/>
  <c r="X2114" i="6"/>
  <c r="Y2114" i="6"/>
  <c r="Z2114" i="6"/>
  <c r="AA2114" i="6" s="1"/>
  <c r="AB2114" i="6" s="1"/>
  <c r="AC2114" i="6"/>
  <c r="AG2114" i="6" s="1"/>
  <c r="AD2114" i="6"/>
  <c r="AE2114" i="6" s="1"/>
  <c r="AF2114" i="6"/>
  <c r="AH2114" i="6"/>
  <c r="AI2114" i="6"/>
  <c r="AJ2114" i="6"/>
  <c r="X2115" i="6"/>
  <c r="Y2115" i="6"/>
  <c r="Z2115" i="6"/>
  <c r="AD2115" i="6"/>
  <c r="AE2115" i="6" s="1"/>
  <c r="AF2115" i="6"/>
  <c r="AH2115" i="6"/>
  <c r="AI2115" i="6" s="1"/>
  <c r="X2116" i="6"/>
  <c r="Y2116" i="6"/>
  <c r="AD2116" i="6" s="1"/>
  <c r="AE2116" i="6" s="1"/>
  <c r="Z2116" i="6"/>
  <c r="AA2116" i="6" s="1"/>
  <c r="AB2116" i="6" s="1"/>
  <c r="AC2116" i="6" s="1"/>
  <c r="AF2116" i="6"/>
  <c r="AH2116" i="6"/>
  <c r="AJ2116" i="6" s="1"/>
  <c r="AK2116" i="6" s="1"/>
  <c r="AI2116" i="6"/>
  <c r="X2117" i="6"/>
  <c r="Y2117" i="6"/>
  <c r="Z2117" i="6"/>
  <c r="AA2117" i="6"/>
  <c r="AB2117" i="6" s="1"/>
  <c r="AC2117" i="6" s="1"/>
  <c r="AD2117" i="6"/>
  <c r="AE2117" i="6" s="1"/>
  <c r="AF2117" i="6"/>
  <c r="AH2117" i="6"/>
  <c r="AI2117" i="6" s="1"/>
  <c r="AJ2117" i="6"/>
  <c r="AK2117" i="6" s="1"/>
  <c r="X2118" i="6"/>
  <c r="Y2118" i="6"/>
  <c r="Z2118" i="6"/>
  <c r="AA2118" i="6"/>
  <c r="AB2118" i="6" s="1"/>
  <c r="AC2118" i="6" s="1"/>
  <c r="AG2118" i="6" s="1"/>
  <c r="AD2118" i="6"/>
  <c r="AE2118" i="6" s="1"/>
  <c r="AF2118" i="6"/>
  <c r="AH2118" i="6"/>
  <c r="AI2118" i="6" s="1"/>
  <c r="AJ2118" i="6"/>
  <c r="AK2118" i="6" s="1"/>
  <c r="X2119" i="6"/>
  <c r="Y2119" i="6"/>
  <c r="AD2119" i="6" s="1"/>
  <c r="AE2119" i="6" s="1"/>
  <c r="Z2119" i="6"/>
  <c r="AF2119" i="6"/>
  <c r="AH2119" i="6"/>
  <c r="X2120" i="6"/>
  <c r="Y2120" i="6"/>
  <c r="Z2120" i="6"/>
  <c r="AA2120" i="6" s="1"/>
  <c r="AB2120" i="6" s="1"/>
  <c r="AC2120" i="6" s="1"/>
  <c r="AD2120" i="6"/>
  <c r="AE2120" i="6" s="1"/>
  <c r="AF2120" i="6"/>
  <c r="AH2120" i="6"/>
  <c r="AI2120" i="6"/>
  <c r="AJ2120" i="6"/>
  <c r="AK2120" i="6" s="1"/>
  <c r="X2121" i="6"/>
  <c r="Y2121" i="6"/>
  <c r="AD2121" i="6" s="1"/>
  <c r="AE2121" i="6" s="1"/>
  <c r="Z2121" i="6"/>
  <c r="AA2121" i="6"/>
  <c r="AB2121" i="6" s="1"/>
  <c r="AC2121" i="6" s="1"/>
  <c r="AF2121" i="6"/>
  <c r="AH2121" i="6"/>
  <c r="X2122" i="6"/>
  <c r="Y2122" i="6"/>
  <c r="Z2122" i="6"/>
  <c r="AA2122" i="6" s="1"/>
  <c r="AB2122" i="6"/>
  <c r="AC2122" i="6" s="1"/>
  <c r="AD2122" i="6"/>
  <c r="AE2122" i="6"/>
  <c r="AF2122" i="6"/>
  <c r="AH2122" i="6"/>
  <c r="X2123" i="6"/>
  <c r="Y2123" i="6"/>
  <c r="AD2123" i="6" s="1"/>
  <c r="AE2123" i="6" s="1"/>
  <c r="Z2123" i="6"/>
  <c r="AA2123" i="6" s="1"/>
  <c r="AB2123" i="6" s="1"/>
  <c r="AC2123" i="6" s="1"/>
  <c r="AF2123" i="6"/>
  <c r="AH2123" i="6"/>
  <c r="AI2123" i="6" s="1"/>
  <c r="AJ2123" i="6"/>
  <c r="AK2123" i="6" s="1"/>
  <c r="X2124" i="6"/>
  <c r="Y2124" i="6"/>
  <c r="Z2124" i="6"/>
  <c r="AA2124" i="6"/>
  <c r="AB2124" i="6" s="1"/>
  <c r="AC2124" i="6" s="1"/>
  <c r="AD2124" i="6"/>
  <c r="AE2124" i="6"/>
  <c r="AF2124" i="6"/>
  <c r="AH2124" i="6"/>
  <c r="AI2124" i="6" s="1"/>
  <c r="AJ2124" i="6"/>
  <c r="X2125" i="6"/>
  <c r="Y2125" i="6"/>
  <c r="AD2125" i="6" s="1"/>
  <c r="AE2125" i="6" s="1"/>
  <c r="Z2125" i="6"/>
  <c r="AA2125" i="6" s="1"/>
  <c r="AB2125" i="6" s="1"/>
  <c r="AC2125" i="6" s="1"/>
  <c r="AF2125" i="6"/>
  <c r="AH2125" i="6"/>
  <c r="AJ2125" i="6" s="1"/>
  <c r="AI2125" i="6"/>
  <c r="AK2125" i="6"/>
  <c r="X2126" i="6"/>
  <c r="Y2126" i="6"/>
  <c r="Z2126" i="6"/>
  <c r="AA2126" i="6" s="1"/>
  <c r="AB2126" i="6" s="1"/>
  <c r="AC2126" i="6" s="1"/>
  <c r="AD2126" i="6"/>
  <c r="AE2126" i="6"/>
  <c r="AF2126" i="6"/>
  <c r="AH2126" i="6"/>
  <c r="AJ2126" i="6" s="1"/>
  <c r="AI2126" i="6"/>
  <c r="AK2126" i="6"/>
  <c r="X2127" i="6"/>
  <c r="Y2127" i="6"/>
  <c r="Z2127" i="6"/>
  <c r="AD2127" i="6"/>
  <c r="AE2127" i="6" s="1"/>
  <c r="AF2127" i="6"/>
  <c r="AH2127" i="6"/>
  <c r="AI2127" i="6" s="1"/>
  <c r="AJ2127" i="6"/>
  <c r="X2128" i="6"/>
  <c r="Y2128" i="6"/>
  <c r="AD2128" i="6" s="1"/>
  <c r="Z2128" i="6"/>
  <c r="AA2128" i="6"/>
  <c r="AB2128" i="6" s="1"/>
  <c r="AC2128" i="6" s="1"/>
  <c r="AE2128" i="6"/>
  <c r="AF2128" i="6"/>
  <c r="AH2128" i="6"/>
  <c r="X2129" i="6"/>
  <c r="Y2129" i="6"/>
  <c r="AD2129" i="6" s="1"/>
  <c r="AE2129" i="6" s="1"/>
  <c r="Z2129" i="6"/>
  <c r="AA2129" i="6" s="1"/>
  <c r="AB2129" i="6" s="1"/>
  <c r="AC2129" i="6" s="1"/>
  <c r="AF2129" i="6"/>
  <c r="AH2129" i="6"/>
  <c r="AI2129" i="6"/>
  <c r="AJ2129" i="6"/>
  <c r="AK2129" i="6" s="1"/>
  <c r="X2130" i="6"/>
  <c r="Y2130" i="6"/>
  <c r="Z2130" i="6"/>
  <c r="AD2130" i="6"/>
  <c r="AE2130" i="6" s="1"/>
  <c r="AF2130" i="6"/>
  <c r="AH2130" i="6"/>
  <c r="AI2130" i="6"/>
  <c r="AJ2130" i="6"/>
  <c r="X2131" i="6"/>
  <c r="Y2131" i="6"/>
  <c r="Z2131" i="6"/>
  <c r="AD2131" i="6"/>
  <c r="AE2131" i="6" s="1"/>
  <c r="AF2131" i="6"/>
  <c r="AH2131" i="6"/>
  <c r="AI2131" i="6" s="1"/>
  <c r="X2132" i="6"/>
  <c r="Y2132" i="6"/>
  <c r="AD2132" i="6" s="1"/>
  <c r="AE2132" i="6" s="1"/>
  <c r="Z2132" i="6"/>
  <c r="AA2132" i="6" s="1"/>
  <c r="AB2132" i="6" s="1"/>
  <c r="AC2132" i="6" s="1"/>
  <c r="AF2132" i="6"/>
  <c r="AH2132" i="6"/>
  <c r="X2133" i="6"/>
  <c r="Y2133" i="6"/>
  <c r="Z2133" i="6"/>
  <c r="AA2133" i="6"/>
  <c r="AB2133" i="6" s="1"/>
  <c r="AC2133" i="6" s="1"/>
  <c r="AG2133" i="6" s="1"/>
  <c r="AD2133" i="6"/>
  <c r="AE2133" i="6" s="1"/>
  <c r="AF2133" i="6"/>
  <c r="AH2133" i="6"/>
  <c r="AI2133" i="6" s="1"/>
  <c r="AJ2133" i="6"/>
  <c r="AK2133" i="6" s="1"/>
  <c r="X2134" i="6"/>
  <c r="AA2134" i="6" s="1"/>
  <c r="AB2134" i="6" s="1"/>
  <c r="AC2134" i="6" s="1"/>
  <c r="Y2134" i="6"/>
  <c r="Z2134" i="6"/>
  <c r="AD2134" i="6"/>
  <c r="AE2134" i="6" s="1"/>
  <c r="AF2134" i="6"/>
  <c r="AH2134" i="6"/>
  <c r="AI2134" i="6" s="1"/>
  <c r="AJ2134" i="6"/>
  <c r="AK2134" i="6" s="1"/>
  <c r="X2135" i="6"/>
  <c r="Y2135" i="6"/>
  <c r="AD2135" i="6" s="1"/>
  <c r="Z2135" i="6"/>
  <c r="AE2135" i="6"/>
  <c r="AF2135" i="6"/>
  <c r="AH2135" i="6"/>
  <c r="X2136" i="6"/>
  <c r="Y2136" i="6"/>
  <c r="Z2136" i="6"/>
  <c r="AA2136" i="6" s="1"/>
  <c r="AB2136" i="6" s="1"/>
  <c r="AC2136" i="6" s="1"/>
  <c r="AD2136" i="6"/>
  <c r="AE2136" i="6" s="1"/>
  <c r="AF2136" i="6"/>
  <c r="AH2136" i="6"/>
  <c r="AI2136" i="6"/>
  <c r="AJ2136" i="6"/>
  <c r="X2137" i="6"/>
  <c r="Y2137" i="6"/>
  <c r="Z2137" i="6"/>
  <c r="AA2137" i="6"/>
  <c r="AB2137" i="6" s="1"/>
  <c r="AC2137" i="6" s="1"/>
  <c r="AD2137" i="6"/>
  <c r="AE2137" i="6" s="1"/>
  <c r="AF2137" i="6"/>
  <c r="AH2137" i="6"/>
  <c r="AI2137" i="6" s="1"/>
  <c r="AJ2137" i="6"/>
  <c r="AK2137" i="6"/>
  <c r="X2138" i="6"/>
  <c r="Y2138" i="6"/>
  <c r="Z2138" i="6"/>
  <c r="AA2138" i="6" s="1"/>
  <c r="AB2138" i="6"/>
  <c r="AC2138" i="6" s="1"/>
  <c r="AD2138" i="6"/>
  <c r="AE2138" i="6" s="1"/>
  <c r="AF2138" i="6"/>
  <c r="AH2138" i="6"/>
  <c r="X2139" i="6"/>
  <c r="Y2139" i="6"/>
  <c r="AD2139" i="6" s="1"/>
  <c r="AE2139" i="6" s="1"/>
  <c r="Z2139" i="6"/>
  <c r="AA2139" i="6" s="1"/>
  <c r="AB2139" i="6" s="1"/>
  <c r="AC2139" i="6" s="1"/>
  <c r="AG2139" i="6" s="1"/>
  <c r="AF2139" i="6"/>
  <c r="AH2139" i="6"/>
  <c r="AI2139" i="6" s="1"/>
  <c r="AJ2139" i="6"/>
  <c r="AK2139" i="6" s="1"/>
  <c r="X2140" i="6"/>
  <c r="Y2140" i="6"/>
  <c r="Z2140" i="6"/>
  <c r="AA2140" i="6"/>
  <c r="AB2140" i="6" s="1"/>
  <c r="AC2140" i="6" s="1"/>
  <c r="AD2140" i="6"/>
  <c r="AE2140" i="6" s="1"/>
  <c r="AF2140" i="6"/>
  <c r="AH2140" i="6"/>
  <c r="AI2140" i="6" s="1"/>
  <c r="AJ2140" i="6"/>
  <c r="AK2140" i="6" s="1"/>
  <c r="X2141" i="6"/>
  <c r="Y2141" i="6"/>
  <c r="AD2141" i="6" s="1"/>
  <c r="AE2141" i="6" s="1"/>
  <c r="Z2141" i="6"/>
  <c r="AA2141" i="6" s="1"/>
  <c r="AB2141" i="6" s="1"/>
  <c r="AC2141" i="6" s="1"/>
  <c r="AF2141" i="6"/>
  <c r="AH2141" i="6"/>
  <c r="AJ2141" i="6" s="1"/>
  <c r="AK2141" i="6"/>
  <c r="X2142" i="6"/>
  <c r="Y2142" i="6"/>
  <c r="Z2142" i="6"/>
  <c r="AA2142" i="6" s="1"/>
  <c r="AB2142" i="6" s="1"/>
  <c r="AC2142" i="6" s="1"/>
  <c r="AG2142" i="6" s="1"/>
  <c r="AD2142" i="6"/>
  <c r="AE2142" i="6"/>
  <c r="AF2142" i="6"/>
  <c r="AH2142" i="6"/>
  <c r="AJ2142" i="6" s="1"/>
  <c r="AI2142" i="6"/>
  <c r="AK2142" i="6"/>
  <c r="X2143" i="6"/>
  <c r="Y2143" i="6"/>
  <c r="Z2143" i="6"/>
  <c r="AD2143" i="6"/>
  <c r="AE2143" i="6" s="1"/>
  <c r="AF2143" i="6"/>
  <c r="AH2143" i="6"/>
  <c r="AI2143" i="6" s="1"/>
  <c r="AJ2143" i="6"/>
  <c r="AK2143" i="6" s="1"/>
  <c r="X2144" i="6"/>
  <c r="Y2144" i="6"/>
  <c r="AD2144" i="6" s="1"/>
  <c r="Z2144" i="6"/>
  <c r="AA2144" i="6"/>
  <c r="AB2144" i="6" s="1"/>
  <c r="AC2144" i="6" s="1"/>
  <c r="AG2144" i="6" s="1"/>
  <c r="AE2144" i="6"/>
  <c r="AF2144" i="6"/>
  <c r="AH2144" i="6"/>
  <c r="X2145" i="6"/>
  <c r="Y2145" i="6"/>
  <c r="AD2145" i="6" s="1"/>
  <c r="AE2145" i="6" s="1"/>
  <c r="Z2145" i="6"/>
  <c r="AA2145" i="6" s="1"/>
  <c r="AB2145" i="6" s="1"/>
  <c r="AC2145" i="6" s="1"/>
  <c r="AF2145" i="6"/>
  <c r="AH2145" i="6"/>
  <c r="AI2145" i="6"/>
  <c r="AJ2145" i="6"/>
  <c r="AK2145" i="6" s="1"/>
  <c r="X2146" i="6"/>
  <c r="Y2146" i="6"/>
  <c r="Z2146" i="6"/>
  <c r="AA2146" i="6"/>
  <c r="AB2146" i="6" s="1"/>
  <c r="AC2146" i="6" s="1"/>
  <c r="AD2146" i="6"/>
  <c r="AE2146" i="6" s="1"/>
  <c r="AF2146" i="6"/>
  <c r="AH2146" i="6"/>
  <c r="AI2146" i="6"/>
  <c r="AJ2146" i="6"/>
  <c r="AK2146" i="6" s="1"/>
  <c r="X2147" i="6"/>
  <c r="Y2147" i="6"/>
  <c r="Z2147" i="6"/>
  <c r="AD2147" i="6"/>
  <c r="AE2147" i="6" s="1"/>
  <c r="AF2147" i="6"/>
  <c r="AH2147" i="6"/>
  <c r="AI2147" i="6" s="1"/>
  <c r="X2148" i="6"/>
  <c r="Y2148" i="6"/>
  <c r="AD2148" i="6" s="1"/>
  <c r="AE2148" i="6" s="1"/>
  <c r="Z2148" i="6"/>
  <c r="AA2148" i="6" s="1"/>
  <c r="AB2148" i="6" s="1"/>
  <c r="AC2148" i="6" s="1"/>
  <c r="AF2148" i="6"/>
  <c r="AH2148" i="6"/>
  <c r="AJ2148" i="6" s="1"/>
  <c r="AK2148" i="6" s="1"/>
  <c r="AI2148" i="6"/>
  <c r="X2149" i="6"/>
  <c r="Y2149" i="6"/>
  <c r="Z2149" i="6"/>
  <c r="AA2149" i="6"/>
  <c r="AB2149" i="6" s="1"/>
  <c r="AC2149" i="6" s="1"/>
  <c r="AD2149" i="6"/>
  <c r="AE2149" i="6" s="1"/>
  <c r="AF2149" i="6"/>
  <c r="AH2149" i="6"/>
  <c r="AI2149" i="6" s="1"/>
  <c r="AJ2149" i="6"/>
  <c r="AK2149" i="6" s="1"/>
  <c r="X2150" i="6"/>
  <c r="Y2150" i="6"/>
  <c r="Z2150" i="6"/>
  <c r="AA2150" i="6"/>
  <c r="AB2150" i="6" s="1"/>
  <c r="AC2150" i="6" s="1"/>
  <c r="AD2150" i="6"/>
  <c r="AE2150" i="6" s="1"/>
  <c r="AF2150" i="6"/>
  <c r="AH2150" i="6"/>
  <c r="AI2150" i="6" s="1"/>
  <c r="X2151" i="6"/>
  <c r="Y2151" i="6"/>
  <c r="AD2151" i="6" s="1"/>
  <c r="AE2151" i="6" s="1"/>
  <c r="Z2151" i="6"/>
  <c r="AF2151" i="6"/>
  <c r="AH2151" i="6"/>
  <c r="X2152" i="6"/>
  <c r="Y2152" i="6"/>
  <c r="Z2152" i="6"/>
  <c r="AA2152" i="6" s="1"/>
  <c r="AB2152" i="6" s="1"/>
  <c r="AC2152" i="6" s="1"/>
  <c r="AD2152" i="6"/>
  <c r="AE2152" i="6" s="1"/>
  <c r="AF2152" i="6"/>
  <c r="AH2152" i="6"/>
  <c r="AI2152" i="6"/>
  <c r="AJ2152" i="6"/>
  <c r="X2153" i="6"/>
  <c r="Y2153" i="6"/>
  <c r="AD2153" i="6" s="1"/>
  <c r="AE2153" i="6" s="1"/>
  <c r="Z2153" i="6"/>
  <c r="AA2153" i="6"/>
  <c r="AB2153" i="6"/>
  <c r="AC2153" i="6" s="1"/>
  <c r="AF2153" i="6"/>
  <c r="AH2153" i="6"/>
  <c r="X2154" i="6"/>
  <c r="Y2154" i="6"/>
  <c r="Z2154" i="6"/>
  <c r="AA2154" i="6" s="1"/>
  <c r="AB2154" i="6" s="1"/>
  <c r="AC2154" i="6" s="1"/>
  <c r="AD2154" i="6"/>
  <c r="AE2154" i="6" s="1"/>
  <c r="AF2154" i="6"/>
  <c r="AH2154" i="6"/>
  <c r="AJ2154" i="6" s="1"/>
  <c r="AI2154" i="6"/>
  <c r="X2155" i="6"/>
  <c r="Y2155" i="6"/>
  <c r="AD2155" i="6" s="1"/>
  <c r="AE2155" i="6" s="1"/>
  <c r="Z2155" i="6"/>
  <c r="AA2155" i="6" s="1"/>
  <c r="AB2155" i="6" s="1"/>
  <c r="AC2155" i="6" s="1"/>
  <c r="AF2155" i="6"/>
  <c r="AH2155" i="6"/>
  <c r="AI2155" i="6" s="1"/>
  <c r="AJ2155" i="6"/>
  <c r="AK2155" i="6" s="1"/>
  <c r="X2156" i="6"/>
  <c r="AA2156" i="6" s="1"/>
  <c r="AB2156" i="6" s="1"/>
  <c r="AC2156" i="6" s="1"/>
  <c r="AG2156" i="6" s="1"/>
  <c r="Y2156" i="6"/>
  <c r="AD2156" i="6" s="1"/>
  <c r="AE2156" i="6" s="1"/>
  <c r="Z2156" i="6"/>
  <c r="AF2156" i="6"/>
  <c r="AH2156" i="6"/>
  <c r="X2157" i="6"/>
  <c r="Y2157" i="6"/>
  <c r="AD2157" i="6" s="1"/>
  <c r="AE2157" i="6" s="1"/>
  <c r="Z2157" i="6"/>
  <c r="AA2157" i="6" s="1"/>
  <c r="AB2157" i="6"/>
  <c r="AC2157" i="6" s="1"/>
  <c r="AF2157" i="6"/>
  <c r="AH2157" i="6"/>
  <c r="X2158" i="6"/>
  <c r="Y2158" i="6"/>
  <c r="Z2158" i="6"/>
  <c r="AD2158" i="6"/>
  <c r="AE2158" i="6"/>
  <c r="AF2158" i="6"/>
  <c r="AH2158" i="6"/>
  <c r="AJ2158" i="6" s="1"/>
  <c r="AI2158" i="6"/>
  <c r="X2159" i="6"/>
  <c r="Y2159" i="6"/>
  <c r="Z2159" i="6"/>
  <c r="AA2159" i="6" s="1"/>
  <c r="AB2159" i="6" s="1"/>
  <c r="AC2159" i="6" s="1"/>
  <c r="AD2159" i="6"/>
  <c r="AE2159" i="6" s="1"/>
  <c r="AF2159" i="6"/>
  <c r="AH2159" i="6"/>
  <c r="AI2159" i="6" s="1"/>
  <c r="AJ2159" i="6"/>
  <c r="AK2159" i="6"/>
  <c r="X2160" i="6"/>
  <c r="Y2160" i="6"/>
  <c r="AD2160" i="6" s="1"/>
  <c r="AE2160" i="6" s="1"/>
  <c r="Z2160" i="6"/>
  <c r="AA2160" i="6"/>
  <c r="AB2160" i="6" s="1"/>
  <c r="AC2160" i="6" s="1"/>
  <c r="AF2160" i="6"/>
  <c r="AH2160" i="6"/>
  <c r="AI2160" i="6" s="1"/>
  <c r="AJ2160" i="6"/>
  <c r="X2161" i="6"/>
  <c r="Y2161" i="6"/>
  <c r="AD2161" i="6" s="1"/>
  <c r="AE2161" i="6" s="1"/>
  <c r="Z2161" i="6"/>
  <c r="AA2161" i="6" s="1"/>
  <c r="AB2161" i="6" s="1"/>
  <c r="AC2161" i="6" s="1"/>
  <c r="AG2161" i="6" s="1"/>
  <c r="AF2161" i="6"/>
  <c r="AH2161" i="6"/>
  <c r="AI2161" i="6"/>
  <c r="AJ2161" i="6"/>
  <c r="X2162" i="6"/>
  <c r="AA2162" i="6" s="1"/>
  <c r="AB2162" i="6" s="1"/>
  <c r="AC2162" i="6" s="1"/>
  <c r="AG2162" i="6" s="1"/>
  <c r="Y2162" i="6"/>
  <c r="Z2162" i="6"/>
  <c r="AD2162" i="6"/>
  <c r="AE2162" i="6" s="1"/>
  <c r="AF2162" i="6"/>
  <c r="AH2162" i="6"/>
  <c r="AI2162" i="6"/>
  <c r="AJ2162" i="6"/>
  <c r="AK2162" i="6" s="1"/>
  <c r="X2163" i="6"/>
  <c r="Y2163" i="6"/>
  <c r="AD2163" i="6" s="1"/>
  <c r="AE2163" i="6" s="1"/>
  <c r="Z2163" i="6"/>
  <c r="AF2163" i="6"/>
  <c r="AH2163" i="6"/>
  <c r="X2164" i="6"/>
  <c r="Y2164" i="6"/>
  <c r="Z2164" i="6"/>
  <c r="AA2164" i="6" s="1"/>
  <c r="AB2164" i="6" s="1"/>
  <c r="AC2164" i="6" s="1"/>
  <c r="AD2164" i="6"/>
  <c r="AE2164" i="6" s="1"/>
  <c r="AF2164" i="6"/>
  <c r="AH2164" i="6"/>
  <c r="AJ2164" i="6" s="1"/>
  <c r="AK2164" i="6" s="1"/>
  <c r="X2165" i="6"/>
  <c r="Y2165" i="6"/>
  <c r="AD2165" i="6" s="1"/>
  <c r="AE2165" i="6" s="1"/>
  <c r="Z2165" i="6"/>
  <c r="AA2165" i="6"/>
  <c r="AB2165" i="6" s="1"/>
  <c r="AC2165" i="6" s="1"/>
  <c r="AG2165" i="6" s="1"/>
  <c r="AF2165" i="6"/>
  <c r="AH2165" i="6"/>
  <c r="AI2165" i="6" s="1"/>
  <c r="AJ2165" i="6"/>
  <c r="X2166" i="6"/>
  <c r="AA2166" i="6" s="1"/>
  <c r="AB2166" i="6" s="1"/>
  <c r="AC2166" i="6" s="1"/>
  <c r="Y2166" i="6"/>
  <c r="Z2166" i="6"/>
  <c r="AD2166" i="6"/>
  <c r="AE2166" i="6" s="1"/>
  <c r="AF2166" i="6"/>
  <c r="AH2166" i="6"/>
  <c r="AI2166" i="6" s="1"/>
  <c r="AJ2166" i="6"/>
  <c r="AK2166" i="6"/>
  <c r="X2167" i="6"/>
  <c r="Y2167" i="6"/>
  <c r="AD2167" i="6" s="1"/>
  <c r="Z2167" i="6"/>
  <c r="AE2167" i="6"/>
  <c r="AF2167" i="6"/>
  <c r="AH2167" i="6"/>
  <c r="X2168" i="6"/>
  <c r="Y2168" i="6"/>
  <c r="Z2168" i="6"/>
  <c r="AA2168" i="6" s="1"/>
  <c r="AB2168" i="6" s="1"/>
  <c r="AC2168" i="6" s="1"/>
  <c r="AG2168" i="6" s="1"/>
  <c r="AD2168" i="6"/>
  <c r="AE2168" i="6" s="1"/>
  <c r="AF2168" i="6"/>
  <c r="AH2168" i="6"/>
  <c r="AI2168" i="6"/>
  <c r="AJ2168" i="6"/>
  <c r="AK2168" i="6" s="1"/>
  <c r="X2169" i="6"/>
  <c r="Y2169" i="6"/>
  <c r="AD2169" i="6" s="1"/>
  <c r="AE2169" i="6" s="1"/>
  <c r="Z2169" i="6"/>
  <c r="AA2169" i="6"/>
  <c r="AB2169" i="6" s="1"/>
  <c r="AC2169" i="6" s="1"/>
  <c r="AG2169" i="6" s="1"/>
  <c r="AF2169" i="6"/>
  <c r="AH2169" i="6"/>
  <c r="AI2169" i="6" s="1"/>
  <c r="AJ2169" i="6"/>
  <c r="AK2169" i="6" s="1"/>
  <c r="X2170" i="6"/>
  <c r="Y2170" i="6"/>
  <c r="Z2170" i="6"/>
  <c r="AA2170" i="6" s="1"/>
  <c r="AB2170" i="6" s="1"/>
  <c r="AC2170" i="6" s="1"/>
  <c r="AG2170" i="6" s="1"/>
  <c r="AD2170" i="6"/>
  <c r="AE2170" i="6"/>
  <c r="AF2170" i="6"/>
  <c r="AH2170" i="6"/>
  <c r="AJ2170" i="6" s="1"/>
  <c r="AK2170" i="6" s="1"/>
  <c r="X2171" i="6"/>
  <c r="Y2171" i="6"/>
  <c r="Z2171" i="6"/>
  <c r="AA2171" i="6" s="1"/>
  <c r="AB2171" i="6" s="1"/>
  <c r="AC2171" i="6" s="1"/>
  <c r="AD2171" i="6"/>
  <c r="AE2171" i="6" s="1"/>
  <c r="AF2171" i="6"/>
  <c r="AH2171" i="6"/>
  <c r="AI2171" i="6" s="1"/>
  <c r="AJ2171" i="6"/>
  <c r="AK2171" i="6" s="1"/>
  <c r="X2172" i="6"/>
  <c r="AA2172" i="6" s="1"/>
  <c r="AB2172" i="6" s="1"/>
  <c r="AC2172" i="6" s="1"/>
  <c r="AG2172" i="6" s="1"/>
  <c r="Y2172" i="6"/>
  <c r="Z2172" i="6"/>
  <c r="AD2172" i="6"/>
  <c r="AE2172" i="6" s="1"/>
  <c r="AF2172" i="6"/>
  <c r="AH2172" i="6"/>
  <c r="AI2172" i="6" s="1"/>
  <c r="X2173" i="6"/>
  <c r="Y2173" i="6"/>
  <c r="AD2173" i="6" s="1"/>
  <c r="AE2173" i="6" s="1"/>
  <c r="Z2173" i="6"/>
  <c r="AA2173" i="6" s="1"/>
  <c r="AB2173" i="6" s="1"/>
  <c r="AC2173" i="6" s="1"/>
  <c r="AF2173" i="6"/>
  <c r="AH2173" i="6"/>
  <c r="AJ2173" i="6" s="1"/>
  <c r="AK2173" i="6" s="1"/>
  <c r="X2174" i="6"/>
  <c r="Y2174" i="6"/>
  <c r="Z2174" i="6"/>
  <c r="AA2174" i="6" s="1"/>
  <c r="AB2174" i="6" s="1"/>
  <c r="AC2174" i="6" s="1"/>
  <c r="AD2174" i="6"/>
  <c r="AE2174" i="6"/>
  <c r="AF2174" i="6"/>
  <c r="AH2174" i="6"/>
  <c r="AJ2174" i="6" s="1"/>
  <c r="AI2174" i="6"/>
  <c r="X2175" i="6"/>
  <c r="Y2175" i="6"/>
  <c r="Z2175" i="6"/>
  <c r="AA2175" i="6" s="1"/>
  <c r="AB2175" i="6" s="1"/>
  <c r="AC2175" i="6" s="1"/>
  <c r="AG2175" i="6" s="1"/>
  <c r="AD2175" i="6"/>
  <c r="AE2175" i="6" s="1"/>
  <c r="AF2175" i="6"/>
  <c r="AH2175" i="6"/>
  <c r="AI2175" i="6" s="1"/>
  <c r="AJ2175" i="6"/>
  <c r="AK2175" i="6" s="1"/>
  <c r="X2176" i="6"/>
  <c r="Y2176" i="6"/>
  <c r="AD2176" i="6" s="1"/>
  <c r="Z2176" i="6"/>
  <c r="AA2176" i="6"/>
  <c r="AB2176" i="6" s="1"/>
  <c r="AC2176" i="6" s="1"/>
  <c r="AG2176" i="6" s="1"/>
  <c r="AE2176" i="6"/>
  <c r="AF2176" i="6"/>
  <c r="AH2176" i="6"/>
  <c r="AI2176" i="6" s="1"/>
  <c r="AJ2176" i="6"/>
  <c r="AK2176" i="6" s="1"/>
  <c r="X2177" i="6"/>
  <c r="Y2177" i="6"/>
  <c r="AD2177" i="6" s="1"/>
  <c r="AE2177" i="6" s="1"/>
  <c r="Z2177" i="6"/>
  <c r="AA2177" i="6" s="1"/>
  <c r="AB2177" i="6" s="1"/>
  <c r="AC2177" i="6" s="1"/>
  <c r="AF2177" i="6"/>
  <c r="AH2177" i="6"/>
  <c r="AI2177" i="6"/>
  <c r="AJ2177" i="6"/>
  <c r="AK2177" i="6" s="1"/>
  <c r="X2178" i="6"/>
  <c r="Y2178" i="6"/>
  <c r="Z2178" i="6"/>
  <c r="AA2178" i="6" s="1"/>
  <c r="AB2178" i="6" s="1"/>
  <c r="AC2178" i="6" s="1"/>
  <c r="AD2178" i="6"/>
  <c r="AE2178" i="6" s="1"/>
  <c r="AF2178" i="6"/>
  <c r="AH2178" i="6"/>
  <c r="AI2178" i="6"/>
  <c r="AJ2178" i="6"/>
  <c r="AK2178" i="6" s="1"/>
  <c r="X2179" i="6"/>
  <c r="Y2179" i="6"/>
  <c r="AD2179" i="6" s="1"/>
  <c r="AE2179" i="6" s="1"/>
  <c r="Z2179" i="6"/>
  <c r="AF2179" i="6"/>
  <c r="AH2179" i="6"/>
  <c r="X2180" i="6"/>
  <c r="Y2180" i="6"/>
  <c r="Z2180" i="6"/>
  <c r="AA2180" i="6" s="1"/>
  <c r="AB2180" i="6" s="1"/>
  <c r="AC2180" i="6" s="1"/>
  <c r="AG2180" i="6" s="1"/>
  <c r="AD2180" i="6"/>
  <c r="AE2180" i="6" s="1"/>
  <c r="AF2180" i="6"/>
  <c r="AH2180" i="6"/>
  <c r="AJ2180" i="6" s="1"/>
  <c r="AK2180" i="6" s="1"/>
  <c r="X2181" i="6"/>
  <c r="AA2181" i="6" s="1"/>
  <c r="AB2181" i="6" s="1"/>
  <c r="AC2181" i="6" s="1"/>
  <c r="Y2181" i="6"/>
  <c r="AD2181" i="6" s="1"/>
  <c r="AE2181" i="6" s="1"/>
  <c r="Z2181" i="6"/>
  <c r="AF2181" i="6"/>
  <c r="AH2181" i="6"/>
  <c r="AI2181" i="6" s="1"/>
  <c r="AJ2181" i="6"/>
  <c r="AK2181" i="6" s="1"/>
  <c r="X2182" i="6"/>
  <c r="Y2182" i="6"/>
  <c r="Z2182" i="6"/>
  <c r="AA2182" i="6" s="1"/>
  <c r="AB2182" i="6" s="1"/>
  <c r="AC2182" i="6" s="1"/>
  <c r="AG2182" i="6" s="1"/>
  <c r="AD2182" i="6"/>
  <c r="AE2182" i="6" s="1"/>
  <c r="AF2182" i="6"/>
  <c r="AH2182" i="6"/>
  <c r="X2183" i="6"/>
  <c r="Y2183" i="6"/>
  <c r="Z2183" i="6"/>
  <c r="AD2183" i="6"/>
  <c r="AE2183" i="6" s="1"/>
  <c r="AF2183" i="6"/>
  <c r="AH2183" i="6"/>
  <c r="X2184" i="6"/>
  <c r="Y2184" i="6"/>
  <c r="AD2184" i="6" s="1"/>
  <c r="AE2184" i="6" s="1"/>
  <c r="Z2184" i="6"/>
  <c r="AA2184" i="6"/>
  <c r="AB2184" i="6" s="1"/>
  <c r="AC2184" i="6" s="1"/>
  <c r="AF2184" i="6"/>
  <c r="AH2184" i="6"/>
  <c r="AI2184" i="6"/>
  <c r="AJ2184" i="6"/>
  <c r="X2185" i="6"/>
  <c r="Y2185" i="6"/>
  <c r="Z2185" i="6"/>
  <c r="AA2185" i="6"/>
  <c r="AB2185" i="6" s="1"/>
  <c r="AC2185" i="6" s="1"/>
  <c r="AD2185" i="6"/>
  <c r="AE2185" i="6" s="1"/>
  <c r="AF2185" i="6"/>
  <c r="AH2185" i="6"/>
  <c r="AI2185" i="6" s="1"/>
  <c r="AJ2185" i="6"/>
  <c r="X2186" i="6"/>
  <c r="Y2186" i="6"/>
  <c r="Z2186" i="6"/>
  <c r="AA2186" i="6" s="1"/>
  <c r="AB2186" i="6" s="1"/>
  <c r="AC2186" i="6" s="1"/>
  <c r="AD2186" i="6"/>
  <c r="AE2186" i="6" s="1"/>
  <c r="AF2186" i="6"/>
  <c r="AH2186" i="6"/>
  <c r="AJ2186" i="6" s="1"/>
  <c r="AI2186" i="6"/>
  <c r="X2187" i="6"/>
  <c r="Y2187" i="6"/>
  <c r="AD2187" i="6" s="1"/>
  <c r="AE2187" i="6" s="1"/>
  <c r="Z2187" i="6"/>
  <c r="AA2187" i="6" s="1"/>
  <c r="AB2187" i="6" s="1"/>
  <c r="AC2187" i="6" s="1"/>
  <c r="AG2187" i="6" s="1"/>
  <c r="AF2187" i="6"/>
  <c r="AH2187" i="6"/>
  <c r="AI2187" i="6" s="1"/>
  <c r="AJ2187" i="6"/>
  <c r="X2188" i="6"/>
  <c r="AA2188" i="6" s="1"/>
  <c r="AB2188" i="6" s="1"/>
  <c r="AC2188" i="6" s="1"/>
  <c r="Y2188" i="6"/>
  <c r="AD2188" i="6" s="1"/>
  <c r="AE2188" i="6" s="1"/>
  <c r="Z2188" i="6"/>
  <c r="AF2188" i="6"/>
  <c r="AH2188" i="6"/>
  <c r="AI2188" i="6" s="1"/>
  <c r="X2189" i="6"/>
  <c r="Y2189" i="6"/>
  <c r="AD2189" i="6" s="1"/>
  <c r="AE2189" i="6" s="1"/>
  <c r="Z2189" i="6"/>
  <c r="AA2189" i="6"/>
  <c r="AB2189" i="6" s="1"/>
  <c r="AC2189" i="6" s="1"/>
  <c r="AG2189" i="6" s="1"/>
  <c r="AF2189" i="6"/>
  <c r="AH2189" i="6"/>
  <c r="AJ2189" i="6" s="1"/>
  <c r="AI2189" i="6"/>
  <c r="AK2189" i="6"/>
  <c r="X2190" i="6"/>
  <c r="Y2190" i="6"/>
  <c r="Z2190" i="6"/>
  <c r="AA2190" i="6" s="1"/>
  <c r="AB2190" i="6"/>
  <c r="AC2190" i="6" s="1"/>
  <c r="AG2190" i="6" s="1"/>
  <c r="AD2190" i="6"/>
  <c r="AE2190" i="6" s="1"/>
  <c r="AF2190" i="6"/>
  <c r="AH2190" i="6"/>
  <c r="AJ2190" i="6" s="1"/>
  <c r="AI2190" i="6"/>
  <c r="AK2190" i="6"/>
  <c r="X2191" i="6"/>
  <c r="Y2191" i="6"/>
  <c r="AD2191" i="6" s="1"/>
  <c r="AE2191" i="6" s="1"/>
  <c r="Z2191" i="6"/>
  <c r="AA2191" i="6" s="1"/>
  <c r="AB2191" i="6" s="1"/>
  <c r="AC2191" i="6" s="1"/>
  <c r="AG2191" i="6" s="1"/>
  <c r="AK2191" i="6" s="1"/>
  <c r="AF2191" i="6"/>
  <c r="AH2191" i="6"/>
  <c r="AI2191" i="6" s="1"/>
  <c r="AJ2191" i="6"/>
  <c r="X2192" i="6"/>
  <c r="Y2192" i="6"/>
  <c r="Z2192" i="6"/>
  <c r="AA2192" i="6"/>
  <c r="AB2192" i="6" s="1"/>
  <c r="AC2192" i="6" s="1"/>
  <c r="AD2192" i="6"/>
  <c r="AE2192" i="6"/>
  <c r="AF2192" i="6"/>
  <c r="AH2192" i="6"/>
  <c r="X2193" i="6"/>
  <c r="Y2193" i="6"/>
  <c r="AD2193" i="6" s="1"/>
  <c r="AE2193" i="6" s="1"/>
  <c r="Z2193" i="6"/>
  <c r="AA2193" i="6" s="1"/>
  <c r="AB2193" i="6" s="1"/>
  <c r="AC2193" i="6" s="1"/>
  <c r="AG2193" i="6" s="1"/>
  <c r="AF2193" i="6"/>
  <c r="AH2193" i="6"/>
  <c r="AI2193" i="6"/>
  <c r="AJ2193" i="6"/>
  <c r="AK2193" i="6" s="1"/>
  <c r="X2194" i="6"/>
  <c r="AA2194" i="6" s="1"/>
  <c r="AB2194" i="6" s="1"/>
  <c r="AC2194" i="6" s="1"/>
  <c r="AG2194" i="6" s="1"/>
  <c r="Y2194" i="6"/>
  <c r="Z2194" i="6"/>
  <c r="AD2194" i="6"/>
  <c r="AE2194" i="6" s="1"/>
  <c r="AF2194" i="6"/>
  <c r="AH2194" i="6"/>
  <c r="AI2194" i="6"/>
  <c r="AJ2194" i="6"/>
  <c r="X2195" i="6"/>
  <c r="Y2195" i="6"/>
  <c r="Z2195" i="6"/>
  <c r="AD2195" i="6"/>
  <c r="AE2195" i="6"/>
  <c r="AF2195" i="6"/>
  <c r="AH2195" i="6"/>
  <c r="X2196" i="6"/>
  <c r="Y2196" i="6"/>
  <c r="AD2196" i="6" s="1"/>
  <c r="AE2196" i="6" s="1"/>
  <c r="Z2196" i="6"/>
  <c r="AA2196" i="6"/>
  <c r="AB2196" i="6" s="1"/>
  <c r="AC2196" i="6" s="1"/>
  <c r="AF2196" i="6"/>
  <c r="AH2196" i="6"/>
  <c r="AI2196" i="6"/>
  <c r="AJ2196" i="6"/>
  <c r="X2197" i="6"/>
  <c r="Y2197" i="6"/>
  <c r="AD2197" i="6" s="1"/>
  <c r="AE2197" i="6" s="1"/>
  <c r="Z2197" i="6"/>
  <c r="AA2197" i="6" s="1"/>
  <c r="AB2197" i="6" s="1"/>
  <c r="AC2197" i="6" s="1"/>
  <c r="AG2197" i="6" s="1"/>
  <c r="AF2197" i="6"/>
  <c r="AH2197" i="6"/>
  <c r="AI2197" i="6" s="1"/>
  <c r="AJ2197" i="6"/>
  <c r="X2198" i="6"/>
  <c r="Y2198" i="6"/>
  <c r="Z2198" i="6"/>
  <c r="AA2198" i="6"/>
  <c r="AB2198" i="6" s="1"/>
  <c r="AC2198" i="6" s="1"/>
  <c r="AG2198" i="6" s="1"/>
  <c r="AD2198" i="6"/>
  <c r="AE2198" i="6" s="1"/>
  <c r="AF2198" i="6"/>
  <c r="AH2198" i="6"/>
  <c r="AI2198" i="6"/>
  <c r="AJ2198" i="6"/>
  <c r="AK2198" i="6"/>
  <c r="X2199" i="6"/>
  <c r="Y2199" i="6"/>
  <c r="AD2199" i="6" s="1"/>
  <c r="AE2199" i="6" s="1"/>
  <c r="Z2199" i="6"/>
  <c r="AF2199" i="6"/>
  <c r="AH2199" i="6"/>
  <c r="X2200" i="6"/>
  <c r="Y2200" i="6"/>
  <c r="Z2200" i="6"/>
  <c r="AA2200" i="6" s="1"/>
  <c r="AB2200" i="6" s="1"/>
  <c r="AC2200" i="6" s="1"/>
  <c r="AD2200" i="6"/>
  <c r="AE2200" i="6" s="1"/>
  <c r="AF2200" i="6"/>
  <c r="AH2200" i="6"/>
  <c r="AI2200" i="6" s="1"/>
  <c r="AJ2200" i="6"/>
  <c r="X2201" i="6"/>
  <c r="Y2201" i="6"/>
  <c r="AD2201" i="6" s="1"/>
  <c r="AE2201" i="6" s="1"/>
  <c r="Z2201" i="6"/>
  <c r="AA2201" i="6"/>
  <c r="AB2201" i="6"/>
  <c r="AC2201" i="6" s="1"/>
  <c r="AF2201" i="6"/>
  <c r="AH2201" i="6"/>
  <c r="AI2201" i="6" s="1"/>
  <c r="X2202" i="6"/>
  <c r="AA2202" i="6" s="1"/>
  <c r="AB2202" i="6" s="1"/>
  <c r="AC2202" i="6" s="1"/>
  <c r="Y2202" i="6"/>
  <c r="Z2202" i="6"/>
  <c r="AD2202" i="6"/>
  <c r="AE2202" i="6" s="1"/>
  <c r="AF2202" i="6"/>
  <c r="AH2202" i="6"/>
  <c r="AJ2202" i="6" s="1"/>
  <c r="AI2202" i="6"/>
  <c r="X2203" i="6"/>
  <c r="Y2203" i="6"/>
  <c r="AD2203" i="6" s="1"/>
  <c r="AE2203" i="6" s="1"/>
  <c r="Z2203" i="6"/>
  <c r="AA2203" i="6" s="1"/>
  <c r="AB2203" i="6" s="1"/>
  <c r="AC2203" i="6" s="1"/>
  <c r="AG2203" i="6" s="1"/>
  <c r="AF2203" i="6"/>
  <c r="AH2203" i="6"/>
  <c r="AI2203" i="6" s="1"/>
  <c r="X2204" i="6"/>
  <c r="Y2204" i="6"/>
  <c r="Z2204" i="6"/>
  <c r="AA2204" i="6" s="1"/>
  <c r="AB2204" i="6" s="1"/>
  <c r="AC2204" i="6" s="1"/>
  <c r="AD2204" i="6"/>
  <c r="AE2204" i="6"/>
  <c r="AF2204" i="6"/>
  <c r="AH2204" i="6"/>
  <c r="AI2204" i="6" s="1"/>
  <c r="X2205" i="6"/>
  <c r="Y2205" i="6"/>
  <c r="AD2205" i="6" s="1"/>
  <c r="AE2205" i="6" s="1"/>
  <c r="Z2205" i="6"/>
  <c r="AA2205" i="6" s="1"/>
  <c r="AB2205" i="6" s="1"/>
  <c r="AC2205" i="6" s="1"/>
  <c r="AF2205" i="6"/>
  <c r="AH2205" i="6"/>
  <c r="AI2205" i="6"/>
  <c r="AJ2205" i="6"/>
  <c r="AK2205" i="6" s="1"/>
  <c r="X2206" i="6"/>
  <c r="Y2206" i="6"/>
  <c r="Z2206" i="6"/>
  <c r="AA2206" i="6" s="1"/>
  <c r="AB2206" i="6" s="1"/>
  <c r="AC2206" i="6" s="1"/>
  <c r="AD2206" i="6"/>
  <c r="AE2206" i="6"/>
  <c r="AF2206" i="6"/>
  <c r="AH2206" i="6"/>
  <c r="AJ2206" i="6" s="1"/>
  <c r="AI2206" i="6"/>
  <c r="AK2206" i="6"/>
  <c r="X2207" i="6"/>
  <c r="Y2207" i="6"/>
  <c r="AD2207" i="6" s="1"/>
  <c r="AE2207" i="6" s="1"/>
  <c r="Z2207" i="6"/>
  <c r="AA2207" i="6" s="1"/>
  <c r="AB2207" i="6" s="1"/>
  <c r="AC2207" i="6" s="1"/>
  <c r="AF2207" i="6"/>
  <c r="AH2207" i="6"/>
  <c r="AI2207" i="6" s="1"/>
  <c r="AJ2207" i="6"/>
  <c r="X2208" i="6"/>
  <c r="AA2208" i="6" s="1"/>
  <c r="AB2208" i="6" s="1"/>
  <c r="AC2208" i="6" s="1"/>
  <c r="Y2208" i="6"/>
  <c r="AD2208" i="6" s="1"/>
  <c r="AE2208" i="6" s="1"/>
  <c r="Z2208" i="6"/>
  <c r="AF2208" i="6"/>
  <c r="AH2208" i="6"/>
  <c r="AI2208" i="6" s="1"/>
  <c r="X2209" i="6"/>
  <c r="AA2209" i="6" s="1"/>
  <c r="AB2209" i="6" s="1"/>
  <c r="Y2209" i="6"/>
  <c r="AD2209" i="6" s="1"/>
  <c r="AE2209" i="6" s="1"/>
  <c r="Z2209" i="6"/>
  <c r="AC2209" i="6"/>
  <c r="AG2209" i="6" s="1"/>
  <c r="AF2209" i="6"/>
  <c r="AH2209" i="6"/>
  <c r="AI2209" i="6" s="1"/>
  <c r="X2210" i="6"/>
  <c r="Y2210" i="6"/>
  <c r="Z2210" i="6"/>
  <c r="AA2210" i="6" s="1"/>
  <c r="AB2210" i="6" s="1"/>
  <c r="AC2210" i="6" s="1"/>
  <c r="AD2210" i="6"/>
  <c r="AE2210" i="6"/>
  <c r="AF2210" i="6"/>
  <c r="AH2210" i="6"/>
  <c r="AI2210" i="6"/>
  <c r="AJ2210" i="6"/>
  <c r="AK2210" i="6"/>
  <c r="X2211" i="6"/>
  <c r="Y2211" i="6"/>
  <c r="Z2211" i="6"/>
  <c r="AA2211" i="6" s="1"/>
  <c r="AB2211" i="6"/>
  <c r="AC2211" i="6" s="1"/>
  <c r="AD2211" i="6"/>
  <c r="AE2211" i="6" s="1"/>
  <c r="AF2211" i="6"/>
  <c r="AH2211" i="6"/>
  <c r="AI2211" i="6" s="1"/>
  <c r="X2212" i="6"/>
  <c r="Y2212" i="6"/>
  <c r="AD2212" i="6" s="1"/>
  <c r="AE2212" i="6" s="1"/>
  <c r="Z2212" i="6"/>
  <c r="AA2212" i="6" s="1"/>
  <c r="AB2212" i="6" s="1"/>
  <c r="AC2212" i="6" s="1"/>
  <c r="AG2212" i="6" s="1"/>
  <c r="AF2212" i="6"/>
  <c r="AH2212" i="6"/>
  <c r="AJ2212" i="6" s="1"/>
  <c r="AK2212" i="6" s="1"/>
  <c r="AI2212" i="6"/>
  <c r="X2213" i="6"/>
  <c r="Y2213" i="6"/>
  <c r="AD2213" i="6" s="1"/>
  <c r="AE2213" i="6" s="1"/>
  <c r="Z2213" i="6"/>
  <c r="AA2213" i="6" s="1"/>
  <c r="AB2213" i="6" s="1"/>
  <c r="AC2213" i="6" s="1"/>
  <c r="AF2213" i="6"/>
  <c r="AH2213" i="6"/>
  <c r="AI2213" i="6"/>
  <c r="AJ2213" i="6"/>
  <c r="AK2213" i="6" s="1"/>
  <c r="X2214" i="6"/>
  <c r="Y2214" i="6"/>
  <c r="Z2214" i="6"/>
  <c r="AA2214" i="6"/>
  <c r="AB2214" i="6" s="1"/>
  <c r="AC2214" i="6" s="1"/>
  <c r="AG2214" i="6" s="1"/>
  <c r="AD2214" i="6"/>
  <c r="AE2214" i="6" s="1"/>
  <c r="AF2214" i="6"/>
  <c r="AH2214" i="6"/>
  <c r="AI2214" i="6"/>
  <c r="AJ2214" i="6"/>
  <c r="AK2214" i="6"/>
  <c r="X2215" i="6"/>
  <c r="Y2215" i="6"/>
  <c r="Z2215" i="6"/>
  <c r="AD2215" i="6"/>
  <c r="AE2215" i="6"/>
  <c r="AF2215" i="6"/>
  <c r="AH2215" i="6"/>
  <c r="X2216" i="6"/>
  <c r="Y2216" i="6"/>
  <c r="Z2216" i="6"/>
  <c r="AA2216" i="6"/>
  <c r="AB2216" i="6" s="1"/>
  <c r="AC2216" i="6" s="1"/>
  <c r="AG2216" i="6" s="1"/>
  <c r="AD2216" i="6"/>
  <c r="AE2216" i="6" s="1"/>
  <c r="AF2216" i="6"/>
  <c r="AH2216" i="6"/>
  <c r="AI2216" i="6" s="1"/>
  <c r="AJ2216" i="6"/>
  <c r="X2217" i="6"/>
  <c r="AA2217" i="6" s="1"/>
  <c r="AB2217" i="6" s="1"/>
  <c r="AC2217" i="6" s="1"/>
  <c r="Y2217" i="6"/>
  <c r="AD2217" i="6" s="1"/>
  <c r="AE2217" i="6" s="1"/>
  <c r="Z2217" i="6"/>
  <c r="AF2217" i="6"/>
  <c r="AH2217" i="6"/>
  <c r="X2218" i="6"/>
  <c r="Y2218" i="6"/>
  <c r="Z2218" i="6"/>
  <c r="AA2218" i="6"/>
  <c r="AB2218" i="6" s="1"/>
  <c r="AC2218" i="6" s="1"/>
  <c r="AD2218" i="6"/>
  <c r="AE2218" i="6" s="1"/>
  <c r="AF2218" i="6"/>
  <c r="AH2218" i="6"/>
  <c r="AI2218" i="6" s="1"/>
  <c r="X2219" i="6"/>
  <c r="Y2219" i="6"/>
  <c r="AD2219" i="6" s="1"/>
  <c r="AE2219" i="6" s="1"/>
  <c r="Z2219" i="6"/>
  <c r="AA2219" i="6" s="1"/>
  <c r="AB2219" i="6" s="1"/>
  <c r="AC2219" i="6" s="1"/>
  <c r="AF2219" i="6"/>
  <c r="AH2219" i="6"/>
  <c r="AI2219" i="6" s="1"/>
  <c r="AJ2219" i="6"/>
  <c r="X2220" i="6"/>
  <c r="Y2220" i="6"/>
  <c r="Z2220" i="6"/>
  <c r="AA2220" i="6" s="1"/>
  <c r="AB2220" i="6" s="1"/>
  <c r="AC2220" i="6" s="1"/>
  <c r="AD2220" i="6"/>
  <c r="AE2220" i="6" s="1"/>
  <c r="AF2220" i="6"/>
  <c r="AH2220" i="6"/>
  <c r="AI2220" i="6"/>
  <c r="AJ2220" i="6"/>
  <c r="X2221" i="6"/>
  <c r="Y2221" i="6"/>
  <c r="AD2221" i="6" s="1"/>
  <c r="AE2221" i="6" s="1"/>
  <c r="Z2221" i="6"/>
  <c r="AA2221" i="6"/>
  <c r="AB2221" i="6" s="1"/>
  <c r="AC2221" i="6" s="1"/>
  <c r="AG2221" i="6" s="1"/>
  <c r="AF2221" i="6"/>
  <c r="AH2221" i="6"/>
  <c r="AI2221" i="6"/>
  <c r="AJ2221" i="6"/>
  <c r="AK2221" i="6"/>
  <c r="X2222" i="6"/>
  <c r="Y2222" i="6"/>
  <c r="Z2222" i="6"/>
  <c r="AA2222" i="6" s="1"/>
  <c r="AB2222" i="6" s="1"/>
  <c r="AC2222" i="6" s="1"/>
  <c r="AG2222" i="6" s="1"/>
  <c r="AD2222" i="6"/>
  <c r="AE2222" i="6" s="1"/>
  <c r="AF2222" i="6"/>
  <c r="AH2222" i="6"/>
  <c r="AJ2222" i="6" s="1"/>
  <c r="AK2222" i="6"/>
  <c r="X2223" i="6"/>
  <c r="Y2223" i="6"/>
  <c r="Z2223" i="6"/>
  <c r="AA2223" i="6" s="1"/>
  <c r="AB2223" i="6" s="1"/>
  <c r="AC2223" i="6"/>
  <c r="AG2223" i="6" s="1"/>
  <c r="AD2223" i="6"/>
  <c r="AE2223" i="6" s="1"/>
  <c r="AF2223" i="6"/>
  <c r="AH2223" i="6"/>
  <c r="AI2223" i="6" s="1"/>
  <c r="X2224" i="6"/>
  <c r="AA2224" i="6" s="1"/>
  <c r="AB2224" i="6" s="1"/>
  <c r="AC2224" i="6" s="1"/>
  <c r="AG2224" i="6" s="1"/>
  <c r="Y2224" i="6"/>
  <c r="AD2224" i="6" s="1"/>
  <c r="AE2224" i="6" s="1"/>
  <c r="Z2224" i="6"/>
  <c r="AF2224" i="6"/>
  <c r="AH2224" i="6"/>
  <c r="X2225" i="6"/>
  <c r="Y2225" i="6"/>
  <c r="AD2225" i="6" s="1"/>
  <c r="AE2225" i="6" s="1"/>
  <c r="Z2225" i="6"/>
  <c r="AA2225" i="6" s="1"/>
  <c r="AB2225" i="6" s="1"/>
  <c r="AC2225" i="6" s="1"/>
  <c r="AF2225" i="6"/>
  <c r="AH2225" i="6"/>
  <c r="AI2225" i="6"/>
  <c r="AJ2225" i="6"/>
  <c r="X2226" i="6"/>
  <c r="Y2226" i="6"/>
  <c r="Z2226" i="6"/>
  <c r="AA2226" i="6" s="1"/>
  <c r="AB2226" i="6" s="1"/>
  <c r="AC2226" i="6" s="1"/>
  <c r="AD2226" i="6"/>
  <c r="AE2226" i="6" s="1"/>
  <c r="AF2226" i="6"/>
  <c r="AH2226" i="6"/>
  <c r="AI2226" i="6"/>
  <c r="AJ2226" i="6"/>
  <c r="X2227" i="6"/>
  <c r="Y2227" i="6"/>
  <c r="Z2227" i="6"/>
  <c r="AD2227" i="6"/>
  <c r="AE2227" i="6"/>
  <c r="AF2227" i="6"/>
  <c r="AH2227" i="6"/>
  <c r="AI2227" i="6" s="1"/>
  <c r="X2228" i="6"/>
  <c r="Y2228" i="6"/>
  <c r="Z2228" i="6"/>
  <c r="AA2228" i="6" s="1"/>
  <c r="AB2228" i="6" s="1"/>
  <c r="AC2228" i="6" s="1"/>
  <c r="AG2228" i="6" s="1"/>
  <c r="AD2228" i="6"/>
  <c r="AE2228" i="6" s="1"/>
  <c r="AF2228" i="6"/>
  <c r="AH2228" i="6"/>
  <c r="AI2228" i="6" s="1"/>
  <c r="AJ2228" i="6"/>
  <c r="X2229" i="6"/>
  <c r="Y2229" i="6"/>
  <c r="Z2229" i="6"/>
  <c r="AA2229" i="6" s="1"/>
  <c r="AB2229" i="6" s="1"/>
  <c r="AC2229" i="6" s="1"/>
  <c r="AG2229" i="6" s="1"/>
  <c r="AD2229" i="6"/>
  <c r="AE2229" i="6" s="1"/>
  <c r="AF2229" i="6"/>
  <c r="AH2229" i="6"/>
  <c r="AI2229" i="6" s="1"/>
  <c r="AJ2229" i="6"/>
  <c r="X2230" i="6"/>
  <c r="Y2230" i="6"/>
  <c r="Z2230" i="6"/>
  <c r="AA2230" i="6" s="1"/>
  <c r="AB2230" i="6" s="1"/>
  <c r="AC2230" i="6" s="1"/>
  <c r="AG2230" i="6" s="1"/>
  <c r="AD2230" i="6"/>
  <c r="AE2230" i="6" s="1"/>
  <c r="AF2230" i="6"/>
  <c r="AH2230" i="6"/>
  <c r="AI2230" i="6" s="1"/>
  <c r="AJ2230" i="6"/>
  <c r="X2231" i="6"/>
  <c r="Y2231" i="6"/>
  <c r="AD2231" i="6" s="1"/>
  <c r="AE2231" i="6" s="1"/>
  <c r="Z2231" i="6"/>
  <c r="AF2231" i="6"/>
  <c r="AH2231" i="6"/>
  <c r="X2232" i="6"/>
  <c r="Y2232" i="6"/>
  <c r="Z2232" i="6"/>
  <c r="AA2232" i="6"/>
  <c r="AB2232" i="6" s="1"/>
  <c r="AC2232" i="6" s="1"/>
  <c r="AD2232" i="6"/>
  <c r="AE2232" i="6" s="1"/>
  <c r="AF2232" i="6"/>
  <c r="AH2232" i="6"/>
  <c r="AI2232" i="6" s="1"/>
  <c r="X2233" i="6"/>
  <c r="AA2233" i="6" s="1"/>
  <c r="AB2233" i="6" s="1"/>
  <c r="AC2233" i="6" s="1"/>
  <c r="Y2233" i="6"/>
  <c r="AD2233" i="6" s="1"/>
  <c r="AE2233" i="6" s="1"/>
  <c r="Z2233" i="6"/>
  <c r="AF2233" i="6"/>
  <c r="AH2233" i="6"/>
  <c r="AI2233" i="6" s="1"/>
  <c r="AJ2233" i="6"/>
  <c r="X2234" i="6"/>
  <c r="Y2234" i="6"/>
  <c r="Z2234" i="6"/>
  <c r="AA2234" i="6" s="1"/>
  <c r="AB2234" i="6" s="1"/>
  <c r="AC2234" i="6" s="1"/>
  <c r="AG2234" i="6" s="1"/>
  <c r="AD2234" i="6"/>
  <c r="AE2234" i="6"/>
  <c r="AF2234" i="6"/>
  <c r="AH2234" i="6"/>
  <c r="AI2234" i="6"/>
  <c r="AJ2234" i="6"/>
  <c r="X2235" i="6"/>
  <c r="Y2235" i="6"/>
  <c r="Z2235" i="6"/>
  <c r="AA2235" i="6" s="1"/>
  <c r="AB2235" i="6" s="1"/>
  <c r="AC2235" i="6" s="1"/>
  <c r="AG2235" i="6" s="1"/>
  <c r="AD2235" i="6"/>
  <c r="AE2235" i="6" s="1"/>
  <c r="AF2235" i="6"/>
  <c r="AH2235" i="6"/>
  <c r="AI2235" i="6" s="1"/>
  <c r="X2236" i="6"/>
  <c r="Y2236" i="6"/>
  <c r="AD2236" i="6" s="1"/>
  <c r="AE2236" i="6" s="1"/>
  <c r="Z2236" i="6"/>
  <c r="AA2236" i="6" s="1"/>
  <c r="AB2236" i="6" s="1"/>
  <c r="AC2236" i="6" s="1"/>
  <c r="AF2236" i="6"/>
  <c r="AH2236" i="6"/>
  <c r="AI2236" i="6" s="1"/>
  <c r="AJ2236" i="6"/>
  <c r="X2237" i="6"/>
  <c r="Y2237" i="6"/>
  <c r="Z2237" i="6"/>
  <c r="AA2237" i="6" s="1"/>
  <c r="AB2237" i="6" s="1"/>
  <c r="AC2237" i="6" s="1"/>
  <c r="AG2237" i="6" s="1"/>
  <c r="AD2237" i="6"/>
  <c r="AE2237" i="6" s="1"/>
  <c r="AF2237" i="6"/>
  <c r="AH2237" i="6"/>
  <c r="AI2237" i="6" s="1"/>
  <c r="AJ2237" i="6"/>
  <c r="X2238" i="6"/>
  <c r="Y2238" i="6"/>
  <c r="Z2238" i="6"/>
  <c r="AD2238" i="6"/>
  <c r="AE2238" i="6"/>
  <c r="AF2238" i="6"/>
  <c r="AH2238" i="6"/>
  <c r="X2239" i="6"/>
  <c r="Y2239" i="6"/>
  <c r="Z2239" i="6"/>
  <c r="AD2239" i="6"/>
  <c r="AE2239" i="6" s="1"/>
  <c r="AF2239" i="6"/>
  <c r="AH2239" i="6"/>
  <c r="AI2239" i="6" s="1"/>
  <c r="X2240" i="6"/>
  <c r="AA2240" i="6" s="1"/>
  <c r="AB2240" i="6" s="1"/>
  <c r="AC2240" i="6" s="1"/>
  <c r="Y2240" i="6"/>
  <c r="Z2240" i="6"/>
  <c r="AD2240" i="6"/>
  <c r="AE2240" i="6" s="1"/>
  <c r="AF2240" i="6"/>
  <c r="AH2240" i="6"/>
  <c r="AI2240" i="6" s="1"/>
  <c r="AJ2240" i="6"/>
  <c r="X2241" i="6"/>
  <c r="Y2241" i="6"/>
  <c r="AD2241" i="6" s="1"/>
  <c r="AE2241" i="6" s="1"/>
  <c r="Z2241" i="6"/>
  <c r="AA2241" i="6" s="1"/>
  <c r="AB2241" i="6" s="1"/>
  <c r="AC2241" i="6" s="1"/>
  <c r="AG2241" i="6" s="1"/>
  <c r="AF2241" i="6"/>
  <c r="AH2241" i="6"/>
  <c r="AI2241" i="6" s="1"/>
  <c r="AJ2241" i="6"/>
  <c r="AK2241" i="6" s="1"/>
  <c r="X2242" i="6"/>
  <c r="Y2242" i="6"/>
  <c r="Z2242" i="6"/>
  <c r="AA2242" i="6"/>
  <c r="AB2242" i="6" s="1"/>
  <c r="AC2242" i="6" s="1"/>
  <c r="AG2242" i="6" s="1"/>
  <c r="AD2242" i="6"/>
  <c r="AE2242" i="6" s="1"/>
  <c r="AF2242" i="6"/>
  <c r="AH2242" i="6"/>
  <c r="AI2242" i="6"/>
  <c r="AJ2242" i="6"/>
  <c r="X2243" i="6"/>
  <c r="Y2243" i="6"/>
  <c r="Z2243" i="6"/>
  <c r="AA2243" i="6" s="1"/>
  <c r="AB2243" i="6" s="1"/>
  <c r="AC2243" i="6" s="1"/>
  <c r="AD2243" i="6"/>
  <c r="AE2243" i="6" s="1"/>
  <c r="AF2243" i="6"/>
  <c r="AH2243" i="6"/>
  <c r="AI2243" i="6" s="1"/>
  <c r="AJ2243" i="6"/>
  <c r="X2244" i="6"/>
  <c r="Y2244" i="6"/>
  <c r="AD2244" i="6" s="1"/>
  <c r="AE2244" i="6" s="1"/>
  <c r="Z2244" i="6"/>
  <c r="AA2244" i="6"/>
  <c r="AB2244" i="6" s="1"/>
  <c r="AC2244" i="6" s="1"/>
  <c r="AF2244" i="6"/>
  <c r="AH2244" i="6"/>
  <c r="AI2244" i="6"/>
  <c r="AJ2244" i="6"/>
  <c r="X2245" i="6"/>
  <c r="AA2245" i="6" s="1"/>
  <c r="AB2245" i="6" s="1"/>
  <c r="AC2245" i="6" s="1"/>
  <c r="Y2245" i="6"/>
  <c r="AD2245" i="6" s="1"/>
  <c r="AE2245" i="6" s="1"/>
  <c r="Z2245" i="6"/>
  <c r="AF2245" i="6"/>
  <c r="AH2245" i="6"/>
  <c r="X2246" i="6"/>
  <c r="Y2246" i="6"/>
  <c r="Z2246" i="6"/>
  <c r="AA2246" i="6"/>
  <c r="AB2246" i="6" s="1"/>
  <c r="AC2246" i="6" s="1"/>
  <c r="AG2246" i="6" s="1"/>
  <c r="AD2246" i="6"/>
  <c r="AE2246" i="6" s="1"/>
  <c r="AF2246" i="6"/>
  <c r="AH2246" i="6"/>
  <c r="AI2246" i="6" s="1"/>
  <c r="X2247" i="6"/>
  <c r="Y2247" i="6"/>
  <c r="AD2247" i="6" s="1"/>
  <c r="AE2247" i="6" s="1"/>
  <c r="Z2247" i="6"/>
  <c r="AF2247" i="6"/>
  <c r="AH2247" i="6"/>
  <c r="X2248" i="6"/>
  <c r="Y2248" i="6"/>
  <c r="Z2248" i="6"/>
  <c r="AA2248" i="6"/>
  <c r="AB2248" i="6" s="1"/>
  <c r="AC2248" i="6" s="1"/>
  <c r="AG2248" i="6" s="1"/>
  <c r="AD2248" i="6"/>
  <c r="AE2248" i="6" s="1"/>
  <c r="AF2248" i="6"/>
  <c r="AH2248" i="6"/>
  <c r="AI2248" i="6" s="1"/>
  <c r="AJ2248" i="6"/>
  <c r="X2249" i="6"/>
  <c r="Y2249" i="6"/>
  <c r="AD2249" i="6" s="1"/>
  <c r="AE2249" i="6" s="1"/>
  <c r="Z2249" i="6"/>
  <c r="AA2249" i="6" s="1"/>
  <c r="AB2249" i="6" s="1"/>
  <c r="AC2249" i="6" s="1"/>
  <c r="AF2249" i="6"/>
  <c r="AH2249" i="6"/>
  <c r="X2250" i="6"/>
  <c r="Y2250" i="6"/>
  <c r="Z2250" i="6"/>
  <c r="AA2250" i="6" s="1"/>
  <c r="AB2250" i="6" s="1"/>
  <c r="AC2250" i="6" s="1"/>
  <c r="AD2250" i="6"/>
  <c r="AE2250" i="6"/>
  <c r="AF2250" i="6"/>
  <c r="AH2250" i="6"/>
  <c r="AI2250" i="6"/>
  <c r="AJ2250" i="6"/>
  <c r="X2251" i="6"/>
  <c r="Y2251" i="6"/>
  <c r="Z2251" i="6"/>
  <c r="AA2251" i="6" s="1"/>
  <c r="AB2251" i="6" s="1"/>
  <c r="AC2251" i="6" s="1"/>
  <c r="AD2251" i="6"/>
  <c r="AE2251" i="6" s="1"/>
  <c r="AF2251" i="6"/>
  <c r="AH2251" i="6"/>
  <c r="AI2251" i="6" s="1"/>
  <c r="AJ2251" i="6"/>
  <c r="X2252" i="6"/>
  <c r="Y2252" i="6"/>
  <c r="AD2252" i="6" s="1"/>
  <c r="AE2252" i="6" s="1"/>
  <c r="Z2252" i="6"/>
  <c r="AA2252" i="6"/>
  <c r="AB2252" i="6" s="1"/>
  <c r="AC2252" i="6" s="1"/>
  <c r="AF2252" i="6"/>
  <c r="AH2252" i="6"/>
  <c r="AI2252" i="6" s="1"/>
  <c r="X2253" i="6"/>
  <c r="Y2253" i="6"/>
  <c r="Z2253" i="6"/>
  <c r="AA2253" i="6" s="1"/>
  <c r="AB2253" i="6" s="1"/>
  <c r="AC2253" i="6" s="1"/>
  <c r="AD2253" i="6"/>
  <c r="AE2253" i="6" s="1"/>
  <c r="AF2253" i="6"/>
  <c r="AH2253" i="6"/>
  <c r="AI2253" i="6"/>
  <c r="AJ2253" i="6"/>
  <c r="X2254" i="6"/>
  <c r="Y2254" i="6"/>
  <c r="Z2254" i="6"/>
  <c r="AA2254" i="6" s="1"/>
  <c r="AB2254" i="6" s="1"/>
  <c r="AC2254" i="6" s="1"/>
  <c r="AD2254" i="6"/>
  <c r="AE2254" i="6" s="1"/>
  <c r="AF2254" i="6"/>
  <c r="AH2254" i="6"/>
  <c r="AI2254" i="6"/>
  <c r="AJ2254" i="6"/>
  <c r="X2255" i="6"/>
  <c r="Y2255" i="6"/>
  <c r="Z2255" i="6"/>
  <c r="AD2255" i="6"/>
  <c r="AE2255" i="6" s="1"/>
  <c r="AF2255" i="6"/>
  <c r="AH2255" i="6"/>
  <c r="AI2255" i="6" s="1"/>
  <c r="X2256" i="6"/>
  <c r="Y2256" i="6"/>
  <c r="AD2256" i="6" s="1"/>
  <c r="AE2256" i="6" s="1"/>
  <c r="Z2256" i="6"/>
  <c r="AA2256" i="6" s="1"/>
  <c r="AB2256" i="6" s="1"/>
  <c r="AC2256" i="6" s="1"/>
  <c r="AF2256" i="6"/>
  <c r="AH2256" i="6"/>
  <c r="X2257" i="6"/>
  <c r="Y2257" i="6"/>
  <c r="Z2257" i="6"/>
  <c r="AA2257" i="6"/>
  <c r="AB2257" i="6" s="1"/>
  <c r="AC2257" i="6" s="1"/>
  <c r="AG2257" i="6" s="1"/>
  <c r="AD2257" i="6"/>
  <c r="AE2257" i="6" s="1"/>
  <c r="AF2257" i="6"/>
  <c r="AH2257" i="6"/>
  <c r="AI2257" i="6" s="1"/>
  <c r="AJ2257" i="6"/>
  <c r="AK2257" i="6" s="1"/>
  <c r="X2258" i="6"/>
  <c r="AA2258" i="6" s="1"/>
  <c r="AB2258" i="6" s="1"/>
  <c r="AC2258" i="6" s="1"/>
  <c r="Y2258" i="6"/>
  <c r="Z2258" i="6"/>
  <c r="AD2258" i="6"/>
  <c r="AE2258" i="6" s="1"/>
  <c r="AF2258" i="6"/>
  <c r="AH2258" i="6"/>
  <c r="AI2258" i="6" s="1"/>
  <c r="AJ2258" i="6"/>
  <c r="AK2258" i="6" s="1"/>
  <c r="X2259" i="6"/>
  <c r="Y2259" i="6"/>
  <c r="AD2259" i="6" s="1"/>
  <c r="AE2259" i="6" s="1"/>
  <c r="Z2259" i="6"/>
  <c r="AA2259" i="6" s="1"/>
  <c r="AB2259" i="6" s="1"/>
  <c r="AC2259" i="6" s="1"/>
  <c r="AG2259" i="6" s="1"/>
  <c r="AF2259" i="6"/>
  <c r="AH2259" i="6"/>
  <c r="X2260" i="6"/>
  <c r="Y2260" i="6"/>
  <c r="Z2260" i="6"/>
  <c r="AA2260" i="6" s="1"/>
  <c r="AB2260" i="6" s="1"/>
  <c r="AC2260" i="6" s="1"/>
  <c r="AD2260" i="6"/>
  <c r="AE2260" i="6" s="1"/>
  <c r="AF2260" i="6"/>
  <c r="AH2260" i="6"/>
  <c r="AI2260" i="6"/>
  <c r="AJ2260" i="6"/>
  <c r="AK2260" i="6" s="1"/>
  <c r="X2261" i="6"/>
  <c r="Y2261" i="6"/>
  <c r="AD2261" i="6" s="1"/>
  <c r="AE2261" i="6" s="1"/>
  <c r="Z2261" i="6"/>
  <c r="AA2261" i="6"/>
  <c r="AB2261" i="6" s="1"/>
  <c r="AC2261" i="6" s="1"/>
  <c r="AF2261" i="6"/>
  <c r="AH2261" i="6"/>
  <c r="AI2261" i="6" s="1"/>
  <c r="AJ2261" i="6"/>
  <c r="AK2261" i="6" s="1"/>
  <c r="X2262" i="6"/>
  <c r="Y2262" i="6"/>
  <c r="Z2262" i="6"/>
  <c r="AA2262" i="6" s="1"/>
  <c r="AB2262" i="6" s="1"/>
  <c r="AC2262" i="6" s="1"/>
  <c r="AG2262" i="6" s="1"/>
  <c r="AD2262" i="6"/>
  <c r="AE2262" i="6" s="1"/>
  <c r="AF2262" i="6"/>
  <c r="AH2262" i="6"/>
  <c r="AI2262" i="6" s="1"/>
  <c r="X2263" i="6"/>
  <c r="Y2263" i="6"/>
  <c r="AD2263" i="6" s="1"/>
  <c r="AE2263" i="6" s="1"/>
  <c r="Z2263" i="6"/>
  <c r="AA2263" i="6" s="1"/>
  <c r="AB2263" i="6" s="1"/>
  <c r="AC2263" i="6" s="1"/>
  <c r="AF2263" i="6"/>
  <c r="AH2263" i="6"/>
  <c r="X2264" i="6"/>
  <c r="Y2264" i="6"/>
  <c r="Z2264" i="6"/>
  <c r="AA2264" i="6"/>
  <c r="AB2264" i="6" s="1"/>
  <c r="AC2264" i="6" s="1"/>
  <c r="AD2264" i="6"/>
  <c r="AE2264" i="6" s="1"/>
  <c r="AF2264" i="6"/>
  <c r="AH2264" i="6"/>
  <c r="AI2264" i="6" s="1"/>
  <c r="AJ2264" i="6"/>
  <c r="AK2264" i="6" s="1"/>
  <c r="X2265" i="6"/>
  <c r="Y2265" i="6"/>
  <c r="AD2265" i="6" s="1"/>
  <c r="AE2265" i="6" s="1"/>
  <c r="Z2265" i="6"/>
  <c r="AA2265" i="6" s="1"/>
  <c r="AB2265" i="6" s="1"/>
  <c r="AC2265" i="6" s="1"/>
  <c r="AG2265" i="6" s="1"/>
  <c r="AF2265" i="6"/>
  <c r="AH2265" i="6"/>
  <c r="X2266" i="6"/>
  <c r="Y2266" i="6"/>
  <c r="Z2266" i="6"/>
  <c r="AA2266" i="6" s="1"/>
  <c r="AB2266" i="6" s="1"/>
  <c r="AC2266" i="6" s="1"/>
  <c r="AG2266" i="6" s="1"/>
  <c r="AD2266" i="6"/>
  <c r="AE2266" i="6"/>
  <c r="AF2266" i="6"/>
  <c r="AH2266" i="6"/>
  <c r="AI2266" i="6"/>
  <c r="AJ2266" i="6"/>
  <c r="AK2266" i="6"/>
  <c r="X2267" i="6"/>
  <c r="Y2267" i="6"/>
  <c r="Z2267" i="6"/>
  <c r="AA2267" i="6" s="1"/>
  <c r="AB2267" i="6" s="1"/>
  <c r="AC2267" i="6" s="1"/>
  <c r="AD2267" i="6"/>
  <c r="AE2267" i="6" s="1"/>
  <c r="AF2267" i="6"/>
  <c r="AH2267" i="6"/>
  <c r="AI2267" i="6" s="1"/>
  <c r="AJ2267" i="6"/>
  <c r="AK2267" i="6" s="1"/>
  <c r="X2268" i="6"/>
  <c r="Y2268" i="6"/>
  <c r="AD2268" i="6" s="1"/>
  <c r="AE2268" i="6" s="1"/>
  <c r="Z2268" i="6"/>
  <c r="AA2268" i="6"/>
  <c r="AB2268" i="6" s="1"/>
  <c r="AC2268" i="6" s="1"/>
  <c r="AG2268" i="6" s="1"/>
  <c r="AF2268" i="6"/>
  <c r="AH2268" i="6"/>
  <c r="AI2268" i="6" s="1"/>
  <c r="X2269" i="6"/>
  <c r="Y2269" i="6"/>
  <c r="Z2269" i="6"/>
  <c r="AA2269" i="6" s="1"/>
  <c r="AB2269" i="6" s="1"/>
  <c r="AC2269" i="6" s="1"/>
  <c r="AG2269" i="6" s="1"/>
  <c r="AD2269" i="6"/>
  <c r="AE2269" i="6" s="1"/>
  <c r="AF2269" i="6"/>
  <c r="AH2269" i="6"/>
  <c r="AI2269" i="6"/>
  <c r="AJ2269" i="6"/>
  <c r="AK2269" i="6" s="1"/>
  <c r="X2270" i="6"/>
  <c r="Y2270" i="6"/>
  <c r="Z2270" i="6"/>
  <c r="AD2270" i="6"/>
  <c r="AE2270" i="6" s="1"/>
  <c r="AF2270" i="6"/>
  <c r="AH2270" i="6"/>
  <c r="AI2270" i="6"/>
  <c r="AJ2270" i="6"/>
  <c r="AK2270" i="6" s="1"/>
  <c r="X2271" i="6"/>
  <c r="Y2271" i="6"/>
  <c r="Z2271" i="6"/>
  <c r="AD2271" i="6"/>
  <c r="AE2271" i="6" s="1"/>
  <c r="AF2271" i="6"/>
  <c r="AH2271" i="6"/>
  <c r="AI2271" i="6" s="1"/>
  <c r="X2272" i="6"/>
  <c r="Y2272" i="6"/>
  <c r="AD2272" i="6" s="1"/>
  <c r="AE2272" i="6" s="1"/>
  <c r="Z2272" i="6"/>
  <c r="AA2272" i="6" s="1"/>
  <c r="AB2272" i="6" s="1"/>
  <c r="AC2272" i="6" s="1"/>
  <c r="AF2272" i="6"/>
  <c r="AH2272" i="6"/>
  <c r="X2273" i="6"/>
  <c r="Y2273" i="6"/>
  <c r="Z2273" i="6"/>
  <c r="AA2273" i="6"/>
  <c r="AB2273" i="6" s="1"/>
  <c r="AC2273" i="6"/>
  <c r="AG2273" i="6" s="1"/>
  <c r="AD2273" i="6"/>
  <c r="AE2273" i="6" s="1"/>
  <c r="AF2273" i="6"/>
  <c r="AH2273" i="6"/>
  <c r="AI2273" i="6" s="1"/>
  <c r="AJ2273" i="6"/>
  <c r="AK2273" i="6" s="1"/>
  <c r="X2274" i="6"/>
  <c r="AA2274" i="6" s="1"/>
  <c r="AB2274" i="6" s="1"/>
  <c r="AC2274" i="6" s="1"/>
  <c r="Y2274" i="6"/>
  <c r="Z2274" i="6"/>
  <c r="AD2274" i="6"/>
  <c r="AE2274" i="6" s="1"/>
  <c r="AF2274" i="6"/>
  <c r="AH2274" i="6"/>
  <c r="AI2274" i="6" s="1"/>
  <c r="AJ2274" i="6"/>
  <c r="AK2274" i="6" s="1"/>
  <c r="X2275" i="6"/>
  <c r="Y2275" i="6"/>
  <c r="AD2275" i="6" s="1"/>
  <c r="AE2275" i="6" s="1"/>
  <c r="Z2275" i="6"/>
  <c r="AA2275" i="6" s="1"/>
  <c r="AB2275" i="6" s="1"/>
  <c r="AC2275" i="6" s="1"/>
  <c r="AG2275" i="6" s="1"/>
  <c r="AF2275" i="6"/>
  <c r="AH2275" i="6"/>
  <c r="X2276" i="6"/>
  <c r="Y2276" i="6"/>
  <c r="Z2276" i="6"/>
  <c r="AA2276" i="6" s="1"/>
  <c r="AB2276" i="6" s="1"/>
  <c r="AC2276" i="6" s="1"/>
  <c r="AD2276" i="6"/>
  <c r="AE2276" i="6" s="1"/>
  <c r="AF2276" i="6"/>
  <c r="AH2276" i="6"/>
  <c r="AI2276" i="6"/>
  <c r="AJ2276" i="6"/>
  <c r="X2277" i="6"/>
  <c r="Y2277" i="6"/>
  <c r="AD2277" i="6" s="1"/>
  <c r="AE2277" i="6" s="1"/>
  <c r="Z2277" i="6"/>
  <c r="AA2277" i="6"/>
  <c r="AB2277" i="6" s="1"/>
  <c r="AC2277" i="6" s="1"/>
  <c r="AF2277" i="6"/>
  <c r="AH2277" i="6"/>
  <c r="AI2277" i="6" s="1"/>
  <c r="X2278" i="6"/>
  <c r="Y2278" i="6"/>
  <c r="Z2278" i="6"/>
  <c r="AA2278" i="6" s="1"/>
  <c r="AB2278" i="6" s="1"/>
  <c r="AC2278" i="6" s="1"/>
  <c r="AG2278" i="6" s="1"/>
  <c r="AD2278" i="6"/>
  <c r="AE2278" i="6" s="1"/>
  <c r="AF2278" i="6"/>
  <c r="AH2278" i="6"/>
  <c r="AI2278" i="6" s="1"/>
  <c r="X2279" i="6"/>
  <c r="Y2279" i="6"/>
  <c r="AD2279" i="6" s="1"/>
  <c r="AE2279" i="6" s="1"/>
  <c r="Z2279" i="6"/>
  <c r="AA2279" i="6" s="1"/>
  <c r="AB2279" i="6" s="1"/>
  <c r="AC2279" i="6" s="1"/>
  <c r="AF2279" i="6"/>
  <c r="AH2279" i="6"/>
  <c r="X2280" i="6"/>
  <c r="Y2280" i="6"/>
  <c r="Z2280" i="6"/>
  <c r="AA2280" i="6"/>
  <c r="AB2280" i="6" s="1"/>
  <c r="AC2280" i="6" s="1"/>
  <c r="AG2280" i="6" s="1"/>
  <c r="AD2280" i="6"/>
  <c r="AE2280" i="6" s="1"/>
  <c r="AF2280" i="6"/>
  <c r="AH2280" i="6"/>
  <c r="AI2280" i="6" s="1"/>
  <c r="AJ2280" i="6"/>
  <c r="X2281" i="6"/>
  <c r="Y2281" i="6"/>
  <c r="AD2281" i="6" s="1"/>
  <c r="AE2281" i="6" s="1"/>
  <c r="Z2281" i="6"/>
  <c r="AA2281" i="6" s="1"/>
  <c r="AB2281" i="6" s="1"/>
  <c r="AC2281" i="6" s="1"/>
  <c r="AF2281" i="6"/>
  <c r="AH2281" i="6"/>
  <c r="X2282" i="6"/>
  <c r="Y2282" i="6"/>
  <c r="Z2282" i="6"/>
  <c r="AA2282" i="6" s="1"/>
  <c r="AB2282" i="6" s="1"/>
  <c r="AC2282" i="6" s="1"/>
  <c r="AG2282" i="6" s="1"/>
  <c r="AK2282" i="6" s="1"/>
  <c r="AD2282" i="6"/>
  <c r="AE2282" i="6"/>
  <c r="AF2282" i="6"/>
  <c r="AH2282" i="6"/>
  <c r="AI2282" i="6"/>
  <c r="AJ2282" i="6"/>
  <c r="X2283" i="6"/>
  <c r="Y2283" i="6"/>
  <c r="Z2283" i="6"/>
  <c r="AA2283" i="6" s="1"/>
  <c r="AB2283" i="6" s="1"/>
  <c r="AC2283" i="6" s="1"/>
  <c r="AD2283" i="6"/>
  <c r="AE2283" i="6" s="1"/>
  <c r="AF2283" i="6"/>
  <c r="AH2283" i="6"/>
  <c r="AI2283" i="6" s="1"/>
  <c r="AJ2283" i="6"/>
  <c r="X2284" i="6"/>
  <c r="Y2284" i="6"/>
  <c r="AD2284" i="6" s="1"/>
  <c r="Z2284" i="6"/>
  <c r="AA2284" i="6"/>
  <c r="AB2284" i="6" s="1"/>
  <c r="AC2284" i="6" s="1"/>
  <c r="AE2284" i="6"/>
  <c r="AF2284" i="6"/>
  <c r="AH2284" i="6"/>
  <c r="AI2284" i="6" s="1"/>
  <c r="X2285" i="6"/>
  <c r="Y2285" i="6"/>
  <c r="Z2285" i="6"/>
  <c r="AA2285" i="6" s="1"/>
  <c r="AB2285" i="6" s="1"/>
  <c r="AC2285" i="6" s="1"/>
  <c r="AG2285" i="6" s="1"/>
  <c r="AD2285" i="6"/>
  <c r="AE2285" i="6" s="1"/>
  <c r="AF2285" i="6"/>
  <c r="AH2285" i="6"/>
  <c r="AI2285" i="6"/>
  <c r="AJ2285" i="6"/>
  <c r="X2286" i="6"/>
  <c r="Y2286" i="6"/>
  <c r="Z2286" i="6"/>
  <c r="AA2286" i="6" s="1"/>
  <c r="AB2286" i="6" s="1"/>
  <c r="AC2286" i="6" s="1"/>
  <c r="AD2286" i="6"/>
  <c r="AE2286" i="6" s="1"/>
  <c r="AF2286" i="6"/>
  <c r="AH2286" i="6"/>
  <c r="AI2286" i="6"/>
  <c r="AJ2286" i="6"/>
  <c r="X2287" i="6"/>
  <c r="Y2287" i="6"/>
  <c r="Z2287" i="6"/>
  <c r="AD2287" i="6"/>
  <c r="AE2287" i="6" s="1"/>
  <c r="AF2287" i="6"/>
  <c r="AH2287" i="6"/>
  <c r="AI2287" i="6" s="1"/>
  <c r="X2288" i="6"/>
  <c r="Y2288" i="6"/>
  <c r="AD2288" i="6" s="1"/>
  <c r="AE2288" i="6" s="1"/>
  <c r="Z2288" i="6"/>
  <c r="AA2288" i="6" s="1"/>
  <c r="AB2288" i="6" s="1"/>
  <c r="AC2288" i="6" s="1"/>
  <c r="AG2288" i="6" s="1"/>
  <c r="AF2288" i="6"/>
  <c r="AH2288" i="6"/>
  <c r="X2289" i="6"/>
  <c r="Y2289" i="6"/>
  <c r="Z2289" i="6"/>
  <c r="AA2289" i="6"/>
  <c r="AB2289" i="6" s="1"/>
  <c r="AC2289" i="6" s="1"/>
  <c r="AG2289" i="6" s="1"/>
  <c r="AD2289" i="6"/>
  <c r="AE2289" i="6" s="1"/>
  <c r="AF2289" i="6"/>
  <c r="AH2289" i="6"/>
  <c r="AI2289" i="6" s="1"/>
  <c r="AJ2289" i="6"/>
  <c r="X2290" i="6"/>
  <c r="Y2290" i="6"/>
  <c r="Z2290" i="6"/>
  <c r="AA2290" i="6"/>
  <c r="AB2290" i="6" s="1"/>
  <c r="AC2290" i="6" s="1"/>
  <c r="AG2290" i="6" s="1"/>
  <c r="AD2290" i="6"/>
  <c r="AE2290" i="6" s="1"/>
  <c r="AF2290" i="6"/>
  <c r="AH2290" i="6"/>
  <c r="AI2290" i="6" s="1"/>
  <c r="AJ2290" i="6"/>
  <c r="X2291" i="6"/>
  <c r="Y2291" i="6"/>
  <c r="AD2291" i="6" s="1"/>
  <c r="AE2291" i="6" s="1"/>
  <c r="Z2291" i="6"/>
  <c r="AA2291" i="6" s="1"/>
  <c r="AB2291" i="6" s="1"/>
  <c r="AC2291" i="6" s="1"/>
  <c r="AF2291" i="6"/>
  <c r="AH2291" i="6"/>
  <c r="X2292" i="6"/>
  <c r="Y2292" i="6"/>
  <c r="Z2292" i="6"/>
  <c r="AA2292" i="6" s="1"/>
  <c r="AB2292" i="6" s="1"/>
  <c r="AC2292" i="6" s="1"/>
  <c r="AD2292" i="6"/>
  <c r="AE2292" i="6" s="1"/>
  <c r="AF2292" i="6"/>
  <c r="AH2292" i="6"/>
  <c r="AI2292" i="6"/>
  <c r="AJ2292" i="6"/>
  <c r="X2293" i="6"/>
  <c r="Y2293" i="6"/>
  <c r="AD2293" i="6" s="1"/>
  <c r="AE2293" i="6" s="1"/>
  <c r="Z2293" i="6"/>
  <c r="AA2293" i="6"/>
  <c r="AB2293" i="6" s="1"/>
  <c r="AC2293" i="6" s="1"/>
  <c r="AF2293" i="6"/>
  <c r="AH2293" i="6"/>
  <c r="AI2293" i="6" s="1"/>
  <c r="AJ2293" i="6"/>
  <c r="X2294" i="6"/>
  <c r="Y2294" i="6"/>
  <c r="Z2294" i="6"/>
  <c r="AA2294" i="6" s="1"/>
  <c r="AB2294" i="6"/>
  <c r="AC2294" i="6" s="1"/>
  <c r="AD2294" i="6"/>
  <c r="AE2294" i="6" s="1"/>
  <c r="AF2294" i="6"/>
  <c r="AH2294" i="6"/>
  <c r="X2295" i="6"/>
  <c r="Y2295" i="6"/>
  <c r="AD2295" i="6" s="1"/>
  <c r="AE2295" i="6" s="1"/>
  <c r="Z2295" i="6"/>
  <c r="AA2295" i="6" s="1"/>
  <c r="AB2295" i="6" s="1"/>
  <c r="AC2295" i="6" s="1"/>
  <c r="AF2295" i="6"/>
  <c r="AH2295" i="6"/>
  <c r="X2296" i="6"/>
  <c r="Y2296" i="6"/>
  <c r="Z2296" i="6"/>
  <c r="AA2296" i="6"/>
  <c r="AB2296" i="6" s="1"/>
  <c r="AC2296" i="6" s="1"/>
  <c r="AG2296" i="6" s="1"/>
  <c r="AD2296" i="6"/>
  <c r="AE2296" i="6" s="1"/>
  <c r="AF2296" i="6"/>
  <c r="AH2296" i="6"/>
  <c r="AI2296" i="6" s="1"/>
  <c r="AJ2296" i="6"/>
  <c r="X2297" i="6"/>
  <c r="Y2297" i="6"/>
  <c r="AD2297" i="6" s="1"/>
  <c r="AE2297" i="6" s="1"/>
  <c r="Z2297" i="6"/>
  <c r="AA2297" i="6" s="1"/>
  <c r="AB2297" i="6" s="1"/>
  <c r="AC2297" i="6" s="1"/>
  <c r="AF2297" i="6"/>
  <c r="AH2297" i="6"/>
  <c r="X2298" i="6"/>
  <c r="Y2298" i="6"/>
  <c r="Z2298" i="6"/>
  <c r="AA2298" i="6" s="1"/>
  <c r="AB2298" i="6" s="1"/>
  <c r="AC2298" i="6" s="1"/>
  <c r="AD2298" i="6"/>
  <c r="AE2298" i="6"/>
  <c r="AF2298" i="6"/>
  <c r="AH2298" i="6"/>
  <c r="AI2298" i="6"/>
  <c r="AJ2298" i="6"/>
  <c r="X2299" i="6"/>
  <c r="Y2299" i="6"/>
  <c r="Z2299" i="6"/>
  <c r="AA2299" i="6" s="1"/>
  <c r="AB2299" i="6" s="1"/>
  <c r="AC2299" i="6" s="1"/>
  <c r="AG2299" i="6" s="1"/>
  <c r="AD2299" i="6"/>
  <c r="AE2299" i="6" s="1"/>
  <c r="AF2299" i="6"/>
  <c r="AH2299" i="6"/>
  <c r="AI2299" i="6" s="1"/>
  <c r="AJ2299" i="6"/>
  <c r="X2300" i="6"/>
  <c r="Y2300" i="6"/>
  <c r="AD2300" i="6" s="1"/>
  <c r="AE2300" i="6" s="1"/>
  <c r="Z2300" i="6"/>
  <c r="AA2300" i="6"/>
  <c r="AB2300" i="6" s="1"/>
  <c r="AC2300" i="6" s="1"/>
  <c r="AF2300" i="6"/>
  <c r="AH2300" i="6"/>
  <c r="AI2300" i="6" s="1"/>
  <c r="AJ2300" i="6"/>
  <c r="X2301" i="6"/>
  <c r="Y2301" i="6"/>
  <c r="Z2301" i="6"/>
  <c r="AA2301" i="6" s="1"/>
  <c r="AB2301" i="6" s="1"/>
  <c r="AC2301" i="6" s="1"/>
  <c r="AG2301" i="6" s="1"/>
  <c r="AD2301" i="6"/>
  <c r="AE2301" i="6" s="1"/>
  <c r="AF2301" i="6"/>
  <c r="AH2301" i="6"/>
  <c r="AI2301" i="6"/>
  <c r="AJ2301" i="6"/>
  <c r="X2302" i="6"/>
  <c r="Y2302" i="6"/>
  <c r="Z2302" i="6"/>
  <c r="AA2302" i="6" s="1"/>
  <c r="AB2302" i="6" s="1"/>
  <c r="AC2302" i="6" s="1"/>
  <c r="AG2302" i="6" s="1"/>
  <c r="AD2302" i="6"/>
  <c r="AE2302" i="6" s="1"/>
  <c r="AF2302" i="6"/>
  <c r="AH2302" i="6"/>
  <c r="AI2302" i="6"/>
  <c r="AJ2302" i="6"/>
  <c r="X2303" i="6"/>
  <c r="Y2303" i="6"/>
  <c r="Z2303" i="6"/>
  <c r="AD2303" i="6"/>
  <c r="AE2303" i="6" s="1"/>
  <c r="AF2303" i="6"/>
  <c r="AH2303" i="6"/>
  <c r="AI2303" i="6" s="1"/>
  <c r="X2304" i="6"/>
  <c r="Y2304" i="6"/>
  <c r="AD2304" i="6" s="1"/>
  <c r="AE2304" i="6" s="1"/>
  <c r="Z2304" i="6"/>
  <c r="AA2304" i="6" s="1"/>
  <c r="AB2304" i="6" s="1"/>
  <c r="AC2304" i="6" s="1"/>
  <c r="AF2304" i="6"/>
  <c r="AH2304" i="6"/>
  <c r="X2305" i="6"/>
  <c r="AA2305" i="6" s="1"/>
  <c r="AB2305" i="6" s="1"/>
  <c r="AC2305" i="6" s="1"/>
  <c r="AG2305" i="6" s="1"/>
  <c r="Y2305" i="6"/>
  <c r="Z2305" i="6"/>
  <c r="AD2305" i="6"/>
  <c r="AE2305" i="6" s="1"/>
  <c r="AF2305" i="6"/>
  <c r="AH2305" i="6"/>
  <c r="AI2305" i="6" s="1"/>
  <c r="AJ2305" i="6"/>
  <c r="X2306" i="6"/>
  <c r="AA2306" i="6" s="1"/>
  <c r="AB2306" i="6" s="1"/>
  <c r="AC2306" i="6" s="1"/>
  <c r="Y2306" i="6"/>
  <c r="Z2306" i="6"/>
  <c r="AD2306" i="6"/>
  <c r="AE2306" i="6" s="1"/>
  <c r="AF2306" i="6"/>
  <c r="AH2306" i="6"/>
  <c r="AI2306" i="6" s="1"/>
  <c r="AJ2306" i="6"/>
  <c r="X2307" i="6"/>
  <c r="Y2307" i="6"/>
  <c r="AD2307" i="6" s="1"/>
  <c r="Z2307" i="6"/>
  <c r="AA2307" i="6" s="1"/>
  <c r="AB2307" i="6" s="1"/>
  <c r="AC2307" i="6" s="1"/>
  <c r="AE2307" i="6"/>
  <c r="AF2307" i="6"/>
  <c r="AH2307" i="6"/>
  <c r="AI2307" i="6" s="1"/>
  <c r="X2308" i="6"/>
  <c r="Y2308" i="6"/>
  <c r="Z2308" i="6"/>
  <c r="AA2308" i="6" s="1"/>
  <c r="AB2308" i="6" s="1"/>
  <c r="AC2308" i="6" s="1"/>
  <c r="AD2308" i="6"/>
  <c r="AE2308" i="6"/>
  <c r="AF2308" i="6"/>
  <c r="AH2308" i="6"/>
  <c r="AI2308" i="6"/>
  <c r="AJ2308" i="6"/>
  <c r="X2309" i="6"/>
  <c r="Y2309" i="6"/>
  <c r="Z2309" i="6"/>
  <c r="AA2309" i="6"/>
  <c r="AB2309" i="6" s="1"/>
  <c r="AC2309" i="6" s="1"/>
  <c r="AD2309" i="6"/>
  <c r="AE2309" i="6" s="1"/>
  <c r="AF2309" i="6"/>
  <c r="AH2309" i="6"/>
  <c r="AI2309" i="6" s="1"/>
  <c r="X2310" i="6"/>
  <c r="Y2310" i="6"/>
  <c r="Z2310" i="6"/>
  <c r="AA2310" i="6" s="1"/>
  <c r="AB2310" i="6" s="1"/>
  <c r="AC2310" i="6" s="1"/>
  <c r="AG2310" i="6" s="1"/>
  <c r="AD2310" i="6"/>
  <c r="AE2310" i="6" s="1"/>
  <c r="AF2310" i="6"/>
  <c r="AH2310" i="6"/>
  <c r="X2311" i="6"/>
  <c r="Y2311" i="6"/>
  <c r="AD2311" i="6" s="1"/>
  <c r="AE2311" i="6" s="1"/>
  <c r="Z2311" i="6"/>
  <c r="AF2311" i="6"/>
  <c r="AH2311" i="6"/>
  <c r="AI2311" i="6" s="1"/>
  <c r="X2312" i="6"/>
  <c r="Y2312" i="6"/>
  <c r="Z2312" i="6"/>
  <c r="AA2312" i="6"/>
  <c r="AB2312" i="6" s="1"/>
  <c r="AC2312" i="6" s="1"/>
  <c r="AG2312" i="6" s="1"/>
  <c r="AD2312" i="6"/>
  <c r="AE2312" i="6"/>
  <c r="AF2312" i="6"/>
  <c r="AH2312" i="6"/>
  <c r="AI2312" i="6" s="1"/>
  <c r="AJ2312" i="6"/>
  <c r="X2313" i="6"/>
  <c r="Y2313" i="6"/>
  <c r="AD2313" i="6" s="1"/>
  <c r="AE2313" i="6" s="1"/>
  <c r="Z2313" i="6"/>
  <c r="AF2313" i="6"/>
  <c r="AH2313" i="6"/>
  <c r="AJ2313" i="6" s="1"/>
  <c r="AI2313" i="6"/>
  <c r="X2314" i="6"/>
  <c r="Y2314" i="6"/>
  <c r="Z2314" i="6"/>
  <c r="AA2314" i="6"/>
  <c r="AB2314" i="6" s="1"/>
  <c r="AC2314" i="6" s="1"/>
  <c r="AD2314" i="6"/>
  <c r="AE2314" i="6"/>
  <c r="AF2314" i="6"/>
  <c r="AH2314" i="6"/>
  <c r="AI2314" i="6"/>
  <c r="AJ2314" i="6"/>
  <c r="X2315" i="6"/>
  <c r="Y2315" i="6"/>
  <c r="Z2315" i="6"/>
  <c r="AD2315" i="6"/>
  <c r="AE2315" i="6" s="1"/>
  <c r="AF2315" i="6"/>
  <c r="AH2315" i="6"/>
  <c r="AI2315" i="6" s="1"/>
  <c r="AJ2315" i="6"/>
  <c r="X2316" i="6"/>
  <c r="Y2316" i="6"/>
  <c r="AD2316" i="6" s="1"/>
  <c r="Z2316" i="6"/>
  <c r="AA2316" i="6" s="1"/>
  <c r="AB2316" i="6" s="1"/>
  <c r="AC2316" i="6" s="1"/>
  <c r="AG2316" i="6" s="1"/>
  <c r="AE2316" i="6"/>
  <c r="AF2316" i="6"/>
  <c r="AH2316" i="6"/>
  <c r="AJ2316" i="6" s="1"/>
  <c r="AK2316" i="6" s="1"/>
  <c r="AI2316" i="6"/>
  <c r="X2317" i="6"/>
  <c r="Y2317" i="6"/>
  <c r="Z2317" i="6"/>
  <c r="AD2317" i="6"/>
  <c r="AE2317" i="6" s="1"/>
  <c r="AF2317" i="6"/>
  <c r="AH2317" i="6"/>
  <c r="AI2317" i="6"/>
  <c r="AJ2317" i="6"/>
  <c r="X2318" i="6"/>
  <c r="Y2318" i="6"/>
  <c r="Z2318" i="6"/>
  <c r="AA2318" i="6"/>
  <c r="AB2318" i="6" s="1"/>
  <c r="AC2318" i="6" s="1"/>
  <c r="AD2318" i="6"/>
  <c r="AE2318" i="6" s="1"/>
  <c r="AF2318" i="6"/>
  <c r="AH2318" i="6"/>
  <c r="AI2318" i="6"/>
  <c r="AJ2318" i="6"/>
  <c r="X2319" i="6"/>
  <c r="Y2319" i="6"/>
  <c r="Z2319" i="6"/>
  <c r="AD2319" i="6"/>
  <c r="AE2319" i="6"/>
  <c r="AF2319" i="6"/>
  <c r="AH2319" i="6"/>
  <c r="AI2319" i="6" s="1"/>
  <c r="X2320" i="6"/>
  <c r="Y2320" i="6"/>
  <c r="AD2320" i="6" s="1"/>
  <c r="AE2320" i="6" s="1"/>
  <c r="Z2320" i="6"/>
  <c r="AF2320" i="6"/>
  <c r="AH2320" i="6"/>
  <c r="AJ2320" i="6" s="1"/>
  <c r="AI2320" i="6"/>
  <c r="X2321" i="6"/>
  <c r="Y2321" i="6"/>
  <c r="Z2321" i="6"/>
  <c r="AA2321" i="6"/>
  <c r="AB2321" i="6" s="1"/>
  <c r="AC2321" i="6" s="1"/>
  <c r="AG2321" i="6" s="1"/>
  <c r="AK2321" i="6" s="1"/>
  <c r="AD2321" i="6"/>
  <c r="AE2321" i="6" s="1"/>
  <c r="AF2321" i="6"/>
  <c r="AH2321" i="6"/>
  <c r="AI2321" i="6" s="1"/>
  <c r="AJ2321" i="6"/>
  <c r="X2322" i="6"/>
  <c r="Y2322" i="6"/>
  <c r="Z2322" i="6"/>
  <c r="AA2322" i="6"/>
  <c r="AB2322" i="6" s="1"/>
  <c r="AC2322" i="6" s="1"/>
  <c r="AD2322" i="6"/>
  <c r="AE2322" i="6"/>
  <c r="AF2322" i="6"/>
  <c r="AH2322" i="6"/>
  <c r="AI2322" i="6" s="1"/>
  <c r="X2323" i="6"/>
  <c r="Y2323" i="6"/>
  <c r="AD2323" i="6" s="1"/>
  <c r="AE2323" i="6" s="1"/>
  <c r="Z2323" i="6"/>
  <c r="AA2323" i="6" s="1"/>
  <c r="AB2323" i="6" s="1"/>
  <c r="AC2323" i="6" s="1"/>
  <c r="AF2323" i="6"/>
  <c r="AH2323" i="6"/>
  <c r="AI2323" i="6" s="1"/>
  <c r="X2324" i="6"/>
  <c r="Y2324" i="6"/>
  <c r="Z2324" i="6"/>
  <c r="AA2324" i="6" s="1"/>
  <c r="AB2324" i="6" s="1"/>
  <c r="AC2324" i="6" s="1"/>
  <c r="AG2324" i="6" s="1"/>
  <c r="AD2324" i="6"/>
  <c r="AE2324" i="6"/>
  <c r="AF2324" i="6"/>
  <c r="AH2324" i="6"/>
  <c r="AI2324" i="6"/>
  <c r="AJ2324" i="6"/>
  <c r="X2325" i="6"/>
  <c r="Y2325" i="6"/>
  <c r="Z2325" i="6"/>
  <c r="AA2325" i="6" s="1"/>
  <c r="AB2325" i="6" s="1"/>
  <c r="AC2325" i="6" s="1"/>
  <c r="AG2325" i="6" s="1"/>
  <c r="AD2325" i="6"/>
  <c r="AE2325" i="6" s="1"/>
  <c r="AF2325" i="6"/>
  <c r="AH2325" i="6"/>
  <c r="AJ2325" i="6" s="1"/>
  <c r="AI2325" i="6"/>
  <c r="X2326" i="6"/>
  <c r="Y2326" i="6"/>
  <c r="Z2326" i="6"/>
  <c r="AA2326" i="6" s="1"/>
  <c r="AB2326" i="6" s="1"/>
  <c r="AC2326" i="6" s="1"/>
  <c r="AG2326" i="6" s="1"/>
  <c r="AD2326" i="6"/>
  <c r="AE2326" i="6" s="1"/>
  <c r="AF2326" i="6"/>
  <c r="AH2326" i="6"/>
  <c r="X2327" i="6"/>
  <c r="Y2327" i="6"/>
  <c r="AD2327" i="6" s="1"/>
  <c r="AE2327" i="6" s="1"/>
  <c r="Z2327" i="6"/>
  <c r="AA2327" i="6" s="1"/>
  <c r="AB2327" i="6" s="1"/>
  <c r="AC2327" i="6" s="1"/>
  <c r="AF2327" i="6"/>
  <c r="AH2327" i="6"/>
  <c r="AI2327" i="6" s="1"/>
  <c r="X2328" i="6"/>
  <c r="Y2328" i="6"/>
  <c r="Z2328" i="6"/>
  <c r="AA2328" i="6"/>
  <c r="AB2328" i="6" s="1"/>
  <c r="AC2328" i="6" s="1"/>
  <c r="AG2328" i="6" s="1"/>
  <c r="AD2328" i="6"/>
  <c r="AE2328" i="6" s="1"/>
  <c r="AF2328" i="6"/>
  <c r="AH2328" i="6"/>
  <c r="AI2328" i="6" s="1"/>
  <c r="AJ2328" i="6"/>
  <c r="AK2328" i="6" s="1"/>
  <c r="X2329" i="6"/>
  <c r="Y2329" i="6"/>
  <c r="AD2329" i="6" s="1"/>
  <c r="AE2329" i="6" s="1"/>
  <c r="Z2329" i="6"/>
  <c r="AF2329" i="6"/>
  <c r="AH2329" i="6"/>
  <c r="AJ2329" i="6" s="1"/>
  <c r="AI2329" i="6"/>
  <c r="X2330" i="6"/>
  <c r="Y2330" i="6"/>
  <c r="Z2330" i="6"/>
  <c r="AA2330" i="6" s="1"/>
  <c r="AB2330" i="6" s="1"/>
  <c r="AC2330" i="6" s="1"/>
  <c r="AD2330" i="6"/>
  <c r="AE2330" i="6"/>
  <c r="AF2330" i="6"/>
  <c r="AH2330" i="6"/>
  <c r="AI2330" i="6"/>
  <c r="AJ2330" i="6"/>
  <c r="X2331" i="6"/>
  <c r="Y2331" i="6"/>
  <c r="Z2331" i="6"/>
  <c r="AA2331" i="6" s="1"/>
  <c r="AB2331" i="6" s="1"/>
  <c r="AC2331" i="6" s="1"/>
  <c r="AG2331" i="6" s="1"/>
  <c r="AD2331" i="6"/>
  <c r="AE2331" i="6"/>
  <c r="AF2331" i="6"/>
  <c r="AH2331" i="6"/>
  <c r="AI2331" i="6" s="1"/>
  <c r="AJ2331" i="6"/>
  <c r="X2332" i="6"/>
  <c r="Y2332" i="6"/>
  <c r="AD2332" i="6" s="1"/>
  <c r="AE2332" i="6" s="1"/>
  <c r="Z2332" i="6"/>
  <c r="AA2332" i="6"/>
  <c r="AB2332" i="6" s="1"/>
  <c r="AC2332" i="6" s="1"/>
  <c r="AF2332" i="6"/>
  <c r="AH2332" i="6"/>
  <c r="AI2332" i="6"/>
  <c r="AJ2332" i="6"/>
  <c r="X2333" i="6"/>
  <c r="Y2333" i="6"/>
  <c r="Z2333" i="6"/>
  <c r="AA2333" i="6" s="1"/>
  <c r="AB2333" i="6" s="1"/>
  <c r="AC2333" i="6" s="1"/>
  <c r="AD2333" i="6"/>
  <c r="AE2333" i="6" s="1"/>
  <c r="AF2333" i="6"/>
  <c r="AH2333" i="6"/>
  <c r="AI2333" i="6"/>
  <c r="AJ2333" i="6"/>
  <c r="X2334" i="6"/>
  <c r="Y2334" i="6"/>
  <c r="Z2334" i="6"/>
  <c r="AA2334" i="6"/>
  <c r="AB2334" i="6" s="1"/>
  <c r="AC2334" i="6" s="1"/>
  <c r="AD2334" i="6"/>
  <c r="AE2334" i="6" s="1"/>
  <c r="AF2334" i="6"/>
  <c r="AH2334" i="6"/>
  <c r="AJ2334" i="6" s="1"/>
  <c r="X2335" i="6"/>
  <c r="Y2335" i="6"/>
  <c r="Z2335" i="6"/>
  <c r="AD2335" i="6"/>
  <c r="AE2335" i="6" s="1"/>
  <c r="AF2335" i="6"/>
  <c r="AH2335" i="6"/>
  <c r="AI2335" i="6" s="1"/>
  <c r="X2336" i="6"/>
  <c r="Y2336" i="6"/>
  <c r="AD2336" i="6" s="1"/>
  <c r="AE2336" i="6" s="1"/>
  <c r="Z2336" i="6"/>
  <c r="AF2336" i="6"/>
  <c r="AH2336" i="6"/>
  <c r="AJ2336" i="6" s="1"/>
  <c r="AI2336" i="6"/>
  <c r="X2337" i="6"/>
  <c r="AA2337" i="6" s="1"/>
  <c r="AB2337" i="6" s="1"/>
  <c r="AC2337" i="6" s="1"/>
  <c r="Y2337" i="6"/>
  <c r="Z2337" i="6"/>
  <c r="AD2337" i="6"/>
  <c r="AE2337" i="6" s="1"/>
  <c r="AF2337" i="6"/>
  <c r="AH2337" i="6"/>
  <c r="AI2337" i="6" s="1"/>
  <c r="AJ2337" i="6"/>
  <c r="X2338" i="6"/>
  <c r="Y2338" i="6"/>
  <c r="Z2338" i="6"/>
  <c r="AA2338" i="6"/>
  <c r="AB2338" i="6" s="1"/>
  <c r="AC2338" i="6" s="1"/>
  <c r="AG2338" i="6" s="1"/>
  <c r="AD2338" i="6"/>
  <c r="AE2338" i="6" s="1"/>
  <c r="AF2338" i="6"/>
  <c r="AH2338" i="6"/>
  <c r="AI2338" i="6" s="1"/>
  <c r="X2339" i="6"/>
  <c r="Y2339" i="6"/>
  <c r="AD2339" i="6" s="1"/>
  <c r="AE2339" i="6" s="1"/>
  <c r="Z2339" i="6"/>
  <c r="AA2339" i="6" s="1"/>
  <c r="AB2339" i="6" s="1"/>
  <c r="AC2339" i="6" s="1"/>
  <c r="AF2339" i="6"/>
  <c r="AH2339" i="6"/>
  <c r="AI2339" i="6" s="1"/>
  <c r="AJ2339" i="6"/>
  <c r="X2340" i="6"/>
  <c r="Y2340" i="6"/>
  <c r="Z2340" i="6"/>
  <c r="AD2340" i="6"/>
  <c r="AE2340" i="6" s="1"/>
  <c r="AF2340" i="6"/>
  <c r="AH2340" i="6"/>
  <c r="AI2340" i="6"/>
  <c r="AJ2340" i="6"/>
  <c r="X2341" i="6"/>
  <c r="Y2341" i="6"/>
  <c r="Z2341" i="6"/>
  <c r="AA2341" i="6" s="1"/>
  <c r="AB2341" i="6" s="1"/>
  <c r="AC2341" i="6" s="1"/>
  <c r="AD2341" i="6"/>
  <c r="AE2341" i="6" s="1"/>
  <c r="AF2341" i="6"/>
  <c r="AH2341" i="6"/>
  <c r="AI2341" i="6" s="1"/>
  <c r="X2342" i="6"/>
  <c r="Y2342" i="6"/>
  <c r="Z2342" i="6"/>
  <c r="AA2342" i="6" s="1"/>
  <c r="AB2342" i="6"/>
  <c r="AC2342" i="6" s="1"/>
  <c r="AG2342" i="6" s="1"/>
  <c r="AD2342" i="6"/>
  <c r="AE2342" i="6"/>
  <c r="AF2342" i="6"/>
  <c r="AH2342" i="6"/>
  <c r="X2343" i="6"/>
  <c r="Y2343" i="6"/>
  <c r="AD2343" i="6" s="1"/>
  <c r="AE2343" i="6" s="1"/>
  <c r="Z2343" i="6"/>
  <c r="AA2343" i="6" s="1"/>
  <c r="AB2343" i="6" s="1"/>
  <c r="AC2343" i="6" s="1"/>
  <c r="AF2343" i="6"/>
  <c r="AH2343" i="6"/>
  <c r="AI2343" i="6" s="1"/>
  <c r="AJ2343" i="6"/>
  <c r="X2344" i="6"/>
  <c r="AA2344" i="6" s="1"/>
  <c r="AB2344" i="6" s="1"/>
  <c r="AC2344" i="6" s="1"/>
  <c r="Y2344" i="6"/>
  <c r="Z2344" i="6"/>
  <c r="AD2344" i="6"/>
  <c r="AE2344" i="6" s="1"/>
  <c r="AF2344" i="6"/>
  <c r="AH2344" i="6"/>
  <c r="AI2344" i="6" s="1"/>
  <c r="AJ2344" i="6"/>
  <c r="AK2344" i="6" s="1"/>
  <c r="X2345" i="6"/>
  <c r="Y2345" i="6"/>
  <c r="AD2345" i="6" s="1"/>
  <c r="AE2345" i="6" s="1"/>
  <c r="Z2345" i="6"/>
  <c r="AA2345" i="6" s="1"/>
  <c r="AB2345" i="6" s="1"/>
  <c r="AC2345" i="6" s="1"/>
  <c r="AG2345" i="6" s="1"/>
  <c r="AF2345" i="6"/>
  <c r="AH2345" i="6"/>
  <c r="X2346" i="6"/>
  <c r="Y2346" i="6"/>
  <c r="Z2346" i="6"/>
  <c r="AA2346" i="6"/>
  <c r="AB2346" i="6" s="1"/>
  <c r="AC2346" i="6" s="1"/>
  <c r="AG2346" i="6" s="1"/>
  <c r="AK2346" i="6" s="1"/>
  <c r="AD2346" i="6"/>
  <c r="AE2346" i="6"/>
  <c r="AF2346" i="6"/>
  <c r="AH2346" i="6"/>
  <c r="AI2346" i="6"/>
  <c r="AJ2346" i="6"/>
  <c r="X2347" i="6"/>
  <c r="Y2347" i="6"/>
  <c r="Z2347" i="6"/>
  <c r="AD2347" i="6"/>
  <c r="AE2347" i="6" s="1"/>
  <c r="AF2347" i="6"/>
  <c r="AH2347" i="6"/>
  <c r="AI2347" i="6" s="1"/>
  <c r="AJ2347" i="6"/>
  <c r="X2348" i="6"/>
  <c r="Y2348" i="6"/>
  <c r="AD2348" i="6" s="1"/>
  <c r="Z2348" i="6"/>
  <c r="AA2348" i="6" s="1"/>
  <c r="AB2348" i="6" s="1"/>
  <c r="AC2348" i="6" s="1"/>
  <c r="AG2348" i="6" s="1"/>
  <c r="AE2348" i="6"/>
  <c r="AF2348" i="6"/>
  <c r="AH2348" i="6"/>
  <c r="X2349" i="6"/>
  <c r="Y2349" i="6"/>
  <c r="Z2349" i="6"/>
  <c r="AD2349" i="6"/>
  <c r="AE2349" i="6" s="1"/>
  <c r="AF2349" i="6"/>
  <c r="AH2349" i="6"/>
  <c r="AI2349" i="6"/>
  <c r="AJ2349" i="6"/>
  <c r="X2350" i="6"/>
  <c r="Y2350" i="6"/>
  <c r="Z2350" i="6"/>
  <c r="AA2350" i="6"/>
  <c r="AB2350" i="6" s="1"/>
  <c r="AC2350" i="6" s="1"/>
  <c r="AD2350" i="6"/>
  <c r="AE2350" i="6" s="1"/>
  <c r="AF2350" i="6"/>
  <c r="AH2350" i="6"/>
  <c r="AI2350" i="6" s="1"/>
  <c r="AJ2350" i="6"/>
  <c r="X2351" i="6"/>
  <c r="Y2351" i="6"/>
  <c r="Z2351" i="6"/>
  <c r="AD2351" i="6"/>
  <c r="AE2351" i="6" s="1"/>
  <c r="AF2351" i="6"/>
  <c r="AH2351" i="6"/>
  <c r="AI2351" i="6" s="1"/>
  <c r="X2352" i="6"/>
  <c r="Y2352" i="6"/>
  <c r="AD2352" i="6" s="1"/>
  <c r="AE2352" i="6" s="1"/>
  <c r="Z2352" i="6"/>
  <c r="AA2352" i="6" s="1"/>
  <c r="AB2352" i="6" s="1"/>
  <c r="AC2352" i="6" s="1"/>
  <c r="AG2352" i="6" s="1"/>
  <c r="AF2352" i="6"/>
  <c r="AH2352" i="6"/>
  <c r="X2353" i="6"/>
  <c r="AA2353" i="6" s="1"/>
  <c r="AB2353" i="6" s="1"/>
  <c r="AC2353" i="6" s="1"/>
  <c r="Y2353" i="6"/>
  <c r="Z2353" i="6"/>
  <c r="AD2353" i="6"/>
  <c r="AE2353" i="6" s="1"/>
  <c r="AF2353" i="6"/>
  <c r="AH2353" i="6"/>
  <c r="AI2353" i="6" s="1"/>
  <c r="AJ2353" i="6"/>
  <c r="X2354" i="6"/>
  <c r="Y2354" i="6"/>
  <c r="Z2354" i="6"/>
  <c r="AA2354" i="6"/>
  <c r="AB2354" i="6" s="1"/>
  <c r="AC2354" i="6" s="1"/>
  <c r="AG2354" i="6" s="1"/>
  <c r="AD2354" i="6"/>
  <c r="AE2354" i="6"/>
  <c r="AF2354" i="6"/>
  <c r="AH2354" i="6"/>
  <c r="AI2354" i="6" s="1"/>
  <c r="AJ2354" i="6"/>
  <c r="X2355" i="6"/>
  <c r="Y2355" i="6"/>
  <c r="AD2355" i="6" s="1"/>
  <c r="AE2355" i="6" s="1"/>
  <c r="Z2355" i="6"/>
  <c r="AA2355" i="6" s="1"/>
  <c r="AB2355" i="6" s="1"/>
  <c r="AC2355" i="6" s="1"/>
  <c r="AG2355" i="6" s="1"/>
  <c r="AK2355" i="6" s="1"/>
  <c r="AF2355" i="6"/>
  <c r="AH2355" i="6"/>
  <c r="AI2355" i="6" s="1"/>
  <c r="AJ2355" i="6"/>
  <c r="X2356" i="6"/>
  <c r="Y2356" i="6"/>
  <c r="Z2356" i="6"/>
  <c r="AD2356" i="6"/>
  <c r="AE2356" i="6" s="1"/>
  <c r="AF2356" i="6"/>
  <c r="AH2356" i="6"/>
  <c r="AI2356" i="6"/>
  <c r="AJ2356" i="6"/>
  <c r="X2357" i="6"/>
  <c r="Y2357" i="6"/>
  <c r="Z2357" i="6"/>
  <c r="AA2357" i="6"/>
  <c r="AB2357" i="6"/>
  <c r="AC2357" i="6" s="1"/>
  <c r="AD2357" i="6"/>
  <c r="AE2357" i="6" s="1"/>
  <c r="AF2357" i="6"/>
  <c r="AH2357" i="6"/>
  <c r="AI2357" i="6"/>
  <c r="AJ2357" i="6"/>
  <c r="X2358" i="6"/>
  <c r="Y2358" i="6"/>
  <c r="Z2358" i="6"/>
  <c r="AA2358" i="6" s="1"/>
  <c r="AB2358" i="6" s="1"/>
  <c r="AC2358" i="6" s="1"/>
  <c r="AG2358" i="6" s="1"/>
  <c r="AD2358" i="6"/>
  <c r="AE2358" i="6" s="1"/>
  <c r="AF2358" i="6"/>
  <c r="AH2358" i="6"/>
  <c r="X2359" i="6"/>
  <c r="Y2359" i="6"/>
  <c r="AD2359" i="6" s="1"/>
  <c r="AE2359" i="6" s="1"/>
  <c r="Z2359" i="6"/>
  <c r="AF2359" i="6"/>
  <c r="AH2359" i="6"/>
  <c r="AI2359" i="6" s="1"/>
  <c r="AJ2359" i="6"/>
  <c r="X2360" i="6"/>
  <c r="AA2360" i="6" s="1"/>
  <c r="AB2360" i="6" s="1"/>
  <c r="AC2360" i="6" s="1"/>
  <c r="Y2360" i="6"/>
  <c r="Z2360" i="6"/>
  <c r="AD2360" i="6"/>
  <c r="AE2360" i="6"/>
  <c r="AF2360" i="6"/>
  <c r="AG2360" i="6"/>
  <c r="AH2360" i="6"/>
  <c r="AI2360" i="6" s="1"/>
  <c r="AJ2360" i="6"/>
  <c r="X2361" i="6"/>
  <c r="Y2361" i="6"/>
  <c r="AD2361" i="6" s="1"/>
  <c r="AE2361" i="6" s="1"/>
  <c r="Z2361" i="6"/>
  <c r="AF2361" i="6"/>
  <c r="AH2361" i="6"/>
  <c r="AJ2361" i="6" s="1"/>
  <c r="X2362" i="6"/>
  <c r="Y2362" i="6"/>
  <c r="Z2362" i="6"/>
  <c r="AA2362" i="6"/>
  <c r="AB2362" i="6" s="1"/>
  <c r="AC2362" i="6" s="1"/>
  <c r="AG2362" i="6" s="1"/>
  <c r="AK2362" i="6" s="1"/>
  <c r="AD2362" i="6"/>
  <c r="AE2362" i="6"/>
  <c r="AF2362" i="6"/>
  <c r="AH2362" i="6"/>
  <c r="AI2362" i="6"/>
  <c r="AJ2362" i="6"/>
  <c r="X2363" i="6"/>
  <c r="Y2363" i="6"/>
  <c r="Z2363" i="6"/>
  <c r="AD2363" i="6"/>
  <c r="AE2363" i="6" s="1"/>
  <c r="AF2363" i="6"/>
  <c r="AH2363" i="6"/>
  <c r="AI2363" i="6" s="1"/>
  <c r="AJ2363" i="6"/>
  <c r="X2364" i="6"/>
  <c r="Y2364" i="6"/>
  <c r="AD2364" i="6" s="1"/>
  <c r="Z2364" i="6"/>
  <c r="AA2364" i="6" s="1"/>
  <c r="AB2364" i="6" s="1"/>
  <c r="AC2364" i="6" s="1"/>
  <c r="AE2364" i="6"/>
  <c r="AF2364" i="6"/>
  <c r="AH2364" i="6"/>
  <c r="AI2364" i="6" s="1"/>
  <c r="X2365" i="6"/>
  <c r="Y2365" i="6"/>
  <c r="Z2365" i="6"/>
  <c r="AA2365" i="6" s="1"/>
  <c r="AB2365" i="6" s="1"/>
  <c r="AC2365" i="6"/>
  <c r="AG2365" i="6" s="1"/>
  <c r="AD2365" i="6"/>
  <c r="AE2365" i="6" s="1"/>
  <c r="AF2365" i="6"/>
  <c r="AH2365" i="6"/>
  <c r="AI2365" i="6"/>
  <c r="AJ2365" i="6"/>
  <c r="X2366" i="6"/>
  <c r="Y2366" i="6"/>
  <c r="Z2366" i="6"/>
  <c r="AA2366" i="6" s="1"/>
  <c r="AB2366" i="6" s="1"/>
  <c r="AC2366" i="6" s="1"/>
  <c r="AG2366" i="6" s="1"/>
  <c r="AD2366" i="6"/>
  <c r="AE2366" i="6" s="1"/>
  <c r="AF2366" i="6"/>
  <c r="AH2366" i="6"/>
  <c r="AI2366" i="6"/>
  <c r="AJ2366" i="6"/>
  <c r="AK2366" i="6" s="1"/>
  <c r="X2367" i="6"/>
  <c r="Y2367" i="6"/>
  <c r="Z2367" i="6"/>
  <c r="AD2367" i="6"/>
  <c r="AE2367" i="6"/>
  <c r="AF2367" i="6"/>
  <c r="AH2367" i="6"/>
  <c r="AI2367" i="6" s="1"/>
  <c r="X2368" i="6"/>
  <c r="Y2368" i="6"/>
  <c r="AD2368" i="6" s="1"/>
  <c r="AE2368" i="6" s="1"/>
  <c r="Z2368" i="6"/>
  <c r="AF2368" i="6"/>
  <c r="AH2368" i="6"/>
  <c r="AJ2368" i="6" s="1"/>
  <c r="X2369" i="6"/>
  <c r="Y2369" i="6"/>
  <c r="Z2369" i="6"/>
  <c r="AA2369" i="6"/>
  <c r="AB2369" i="6" s="1"/>
  <c r="AC2369" i="6" s="1"/>
  <c r="AG2369" i="6" s="1"/>
  <c r="AD2369" i="6"/>
  <c r="AE2369" i="6" s="1"/>
  <c r="AF2369" i="6"/>
  <c r="AH2369" i="6"/>
  <c r="AI2369" i="6" s="1"/>
  <c r="AJ2369" i="6"/>
  <c r="AK2369" i="6"/>
  <c r="X2370" i="6"/>
  <c r="AA2370" i="6" s="1"/>
  <c r="AB2370" i="6" s="1"/>
  <c r="AC2370" i="6" s="1"/>
  <c r="Y2370" i="6"/>
  <c r="Z2370" i="6"/>
  <c r="AD2370" i="6"/>
  <c r="AE2370" i="6" s="1"/>
  <c r="AF2370" i="6"/>
  <c r="AH2370" i="6"/>
  <c r="AI2370" i="6" s="1"/>
  <c r="AJ2370" i="6"/>
  <c r="AK2370" i="6" s="1"/>
  <c r="X2371" i="6"/>
  <c r="Y2371" i="6"/>
  <c r="AD2371" i="6" s="1"/>
  <c r="AE2371" i="6" s="1"/>
  <c r="Z2371" i="6"/>
  <c r="AA2371" i="6" s="1"/>
  <c r="AB2371" i="6"/>
  <c r="AC2371" i="6" s="1"/>
  <c r="AF2371" i="6"/>
  <c r="AH2371" i="6"/>
  <c r="AI2371" i="6" s="1"/>
  <c r="AJ2371" i="6"/>
  <c r="AK2371" i="6" s="1"/>
  <c r="X2372" i="6"/>
  <c r="Y2372" i="6"/>
  <c r="Z2372" i="6"/>
  <c r="AA2372" i="6" s="1"/>
  <c r="AB2372" i="6" s="1"/>
  <c r="AC2372" i="6" s="1"/>
  <c r="AG2372" i="6" s="1"/>
  <c r="AD2372" i="6"/>
  <c r="AE2372" i="6"/>
  <c r="AF2372" i="6"/>
  <c r="AH2372" i="6"/>
  <c r="AI2372" i="6"/>
  <c r="AJ2372" i="6"/>
  <c r="AK2372" i="6" s="1"/>
  <c r="X2373" i="6"/>
  <c r="Y2373" i="6"/>
  <c r="Z2373" i="6"/>
  <c r="AA2373" i="6"/>
  <c r="AB2373" i="6" s="1"/>
  <c r="AC2373" i="6" s="1"/>
  <c r="AG2373" i="6" s="1"/>
  <c r="AD2373" i="6"/>
  <c r="AE2373" i="6" s="1"/>
  <c r="AF2373" i="6"/>
  <c r="AH2373" i="6"/>
  <c r="AJ2373" i="6" s="1"/>
  <c r="AK2373" i="6" s="1"/>
  <c r="X2374" i="6"/>
  <c r="Y2374" i="6"/>
  <c r="Z2374" i="6"/>
  <c r="AA2374" i="6" s="1"/>
  <c r="AB2374" i="6" s="1"/>
  <c r="AC2374" i="6" s="1"/>
  <c r="AG2374" i="6" s="1"/>
  <c r="AD2374" i="6"/>
  <c r="AE2374" i="6" s="1"/>
  <c r="AF2374" i="6"/>
  <c r="AH2374" i="6"/>
  <c r="X2375" i="6"/>
  <c r="Y2375" i="6"/>
  <c r="AD2375" i="6" s="1"/>
  <c r="AE2375" i="6" s="1"/>
  <c r="Z2375" i="6"/>
  <c r="AF2375" i="6"/>
  <c r="AH2375" i="6"/>
  <c r="AI2375" i="6" s="1"/>
  <c r="AJ2375" i="6"/>
  <c r="X2376" i="6"/>
  <c r="AA2376" i="6" s="1"/>
  <c r="AB2376" i="6" s="1"/>
  <c r="AC2376" i="6" s="1"/>
  <c r="AG2376" i="6" s="1"/>
  <c r="Y2376" i="6"/>
  <c r="Z2376" i="6"/>
  <c r="AD2376" i="6"/>
  <c r="AE2376" i="6"/>
  <c r="AF2376" i="6"/>
  <c r="AH2376" i="6"/>
  <c r="AI2376" i="6" s="1"/>
  <c r="AJ2376" i="6"/>
  <c r="X2377" i="6"/>
  <c r="Y2377" i="6"/>
  <c r="AD2377" i="6" s="1"/>
  <c r="AE2377" i="6" s="1"/>
  <c r="Z2377" i="6"/>
  <c r="AA2377" i="6" s="1"/>
  <c r="AB2377" i="6"/>
  <c r="AC2377" i="6" s="1"/>
  <c r="AF2377" i="6"/>
  <c r="AG2377" i="6" s="1"/>
  <c r="AK2377" i="6" s="1"/>
  <c r="AH2377" i="6"/>
  <c r="AJ2377" i="6" s="1"/>
  <c r="AI2377" i="6"/>
  <c r="X2378" i="6"/>
  <c r="Y2378" i="6"/>
  <c r="Z2378" i="6"/>
  <c r="AA2378" i="6"/>
  <c r="AB2378" i="6" s="1"/>
  <c r="AC2378" i="6" s="1"/>
  <c r="AD2378" i="6"/>
  <c r="AE2378" i="6"/>
  <c r="AF2378" i="6"/>
  <c r="AH2378" i="6"/>
  <c r="AI2378" i="6"/>
  <c r="AJ2378" i="6"/>
  <c r="X2379" i="6"/>
  <c r="Y2379" i="6"/>
  <c r="Z2379" i="6"/>
  <c r="AA2379" i="6" s="1"/>
  <c r="AB2379" i="6" s="1"/>
  <c r="AC2379" i="6" s="1"/>
  <c r="AD2379" i="6"/>
  <c r="AE2379" i="6"/>
  <c r="AF2379" i="6"/>
  <c r="AH2379" i="6"/>
  <c r="AI2379" i="6" s="1"/>
  <c r="AJ2379" i="6"/>
  <c r="X2380" i="6"/>
  <c r="Y2380" i="6"/>
  <c r="Z2380" i="6"/>
  <c r="AA2380" i="6"/>
  <c r="AB2380" i="6"/>
  <c r="AC2380" i="6" s="1"/>
  <c r="AG2380" i="6" s="1"/>
  <c r="AD2380" i="6"/>
  <c r="AE2380" i="6" s="1"/>
  <c r="AF2380" i="6"/>
  <c r="AH2380" i="6"/>
  <c r="AJ2380" i="6" s="1"/>
  <c r="X2381" i="6"/>
  <c r="Y2381" i="6"/>
  <c r="Z2381" i="6"/>
  <c r="AA2381" i="6"/>
  <c r="AB2381" i="6" s="1"/>
  <c r="AC2381" i="6" s="1"/>
  <c r="AD2381" i="6"/>
  <c r="AE2381" i="6" s="1"/>
  <c r="AF2381" i="6"/>
  <c r="AH2381" i="6"/>
  <c r="AI2381" i="6"/>
  <c r="AJ2381" i="6"/>
  <c r="X2382" i="6"/>
  <c r="Y2382" i="6"/>
  <c r="Z2382" i="6"/>
  <c r="AA2382" i="6" s="1"/>
  <c r="AB2382" i="6" s="1"/>
  <c r="AC2382" i="6" s="1"/>
  <c r="AD2382" i="6"/>
  <c r="AE2382" i="6"/>
  <c r="AF2382" i="6"/>
  <c r="AH2382" i="6"/>
  <c r="X2383" i="6"/>
  <c r="Y2383" i="6"/>
  <c r="AD2383" i="6" s="1"/>
  <c r="Z2383" i="6"/>
  <c r="AE2383" i="6"/>
  <c r="AF2383" i="6"/>
  <c r="AH2383" i="6"/>
  <c r="AI2383" i="6" s="1"/>
  <c r="AJ2383" i="6"/>
  <c r="X2384" i="6"/>
  <c r="Y2384" i="6"/>
  <c r="Z2384" i="6"/>
  <c r="AA2384" i="6"/>
  <c r="AB2384" i="6" s="1"/>
  <c r="AC2384" i="6" s="1"/>
  <c r="AG2384" i="6" s="1"/>
  <c r="AD2384" i="6"/>
  <c r="AE2384" i="6" s="1"/>
  <c r="AF2384" i="6"/>
  <c r="AH2384" i="6"/>
  <c r="AI2384" i="6" s="1"/>
  <c r="AJ2384" i="6"/>
  <c r="X2385" i="6"/>
  <c r="AA2385" i="6" s="1"/>
  <c r="AB2385" i="6" s="1"/>
  <c r="AC2385" i="6" s="1"/>
  <c r="AG2385" i="6" s="1"/>
  <c r="Y2385" i="6"/>
  <c r="Z2385" i="6"/>
  <c r="AD2385" i="6"/>
  <c r="AE2385" i="6" s="1"/>
  <c r="AF2385" i="6"/>
  <c r="AH2385" i="6"/>
  <c r="AI2385" i="6"/>
  <c r="AJ2385" i="6"/>
  <c r="AK2385" i="6" s="1"/>
  <c r="X2386" i="6"/>
  <c r="Y2386" i="6"/>
  <c r="Z2386" i="6"/>
  <c r="AD2386" i="6"/>
  <c r="AE2386" i="6"/>
  <c r="AF2386" i="6"/>
  <c r="AH2386" i="6"/>
  <c r="X2387" i="6"/>
  <c r="Y2387" i="6"/>
  <c r="AD2387" i="6" s="1"/>
  <c r="Z2387" i="6"/>
  <c r="AA2387" i="6" s="1"/>
  <c r="AB2387" i="6"/>
  <c r="AC2387" i="6" s="1"/>
  <c r="AG2387" i="6" s="1"/>
  <c r="AE2387" i="6"/>
  <c r="AF2387" i="6"/>
  <c r="AH2387" i="6"/>
  <c r="AI2387" i="6" s="1"/>
  <c r="AJ2387" i="6"/>
  <c r="AK2387" i="6" s="1"/>
  <c r="X2388" i="6"/>
  <c r="Y2388" i="6"/>
  <c r="AD2388" i="6" s="1"/>
  <c r="AE2388" i="6" s="1"/>
  <c r="Z2388" i="6"/>
  <c r="AA2388" i="6"/>
  <c r="AB2388" i="6" s="1"/>
  <c r="AC2388" i="6" s="1"/>
  <c r="AF2388" i="6"/>
  <c r="AH2388" i="6"/>
  <c r="AI2388" i="6"/>
  <c r="AJ2388" i="6"/>
  <c r="AK2388" i="6" s="1"/>
  <c r="X2389" i="6"/>
  <c r="AA2389" i="6" s="1"/>
  <c r="AB2389" i="6" s="1"/>
  <c r="AC2389" i="6" s="1"/>
  <c r="Y2389" i="6"/>
  <c r="Z2389" i="6"/>
  <c r="AD2389" i="6"/>
  <c r="AE2389" i="6" s="1"/>
  <c r="AF2389" i="6"/>
  <c r="AH2389" i="6"/>
  <c r="AI2389" i="6"/>
  <c r="AJ2389" i="6"/>
  <c r="AK2389" i="6"/>
  <c r="X2390" i="6"/>
  <c r="Y2390" i="6"/>
  <c r="Z2390" i="6"/>
  <c r="AA2390" i="6" s="1"/>
  <c r="AB2390" i="6" s="1"/>
  <c r="AC2390" i="6" s="1"/>
  <c r="AD2390" i="6"/>
  <c r="AE2390" i="6" s="1"/>
  <c r="AF2390" i="6"/>
  <c r="AH2390" i="6"/>
  <c r="X2391" i="6"/>
  <c r="Y2391" i="6"/>
  <c r="AD2391" i="6" s="1"/>
  <c r="Z2391" i="6"/>
  <c r="AA2391" i="6" s="1"/>
  <c r="AB2391" i="6" s="1"/>
  <c r="AC2391" i="6" s="1"/>
  <c r="AG2391" i="6" s="1"/>
  <c r="AE2391" i="6"/>
  <c r="AF2391" i="6"/>
  <c r="AH2391" i="6"/>
  <c r="AI2391" i="6" s="1"/>
  <c r="X2392" i="6"/>
  <c r="Y2392" i="6"/>
  <c r="AD2392" i="6" s="1"/>
  <c r="AE2392" i="6" s="1"/>
  <c r="Z2392" i="6"/>
  <c r="AA2392" i="6" s="1"/>
  <c r="AB2392" i="6" s="1"/>
  <c r="AC2392" i="6" s="1"/>
  <c r="AG2392" i="6" s="1"/>
  <c r="AF2392" i="6"/>
  <c r="AH2392" i="6"/>
  <c r="AI2392" i="6"/>
  <c r="AJ2392" i="6"/>
  <c r="AK2392" i="6" s="1"/>
  <c r="X2393" i="6"/>
  <c r="AA2393" i="6" s="1"/>
  <c r="AB2393" i="6" s="1"/>
  <c r="AC2393" i="6" s="1"/>
  <c r="Y2393" i="6"/>
  <c r="Z2393" i="6"/>
  <c r="AD2393" i="6"/>
  <c r="AE2393" i="6" s="1"/>
  <c r="AF2393" i="6"/>
  <c r="AH2393" i="6"/>
  <c r="AI2393" i="6"/>
  <c r="AJ2393" i="6"/>
  <c r="X2394" i="6"/>
  <c r="Y2394" i="6"/>
  <c r="Z2394" i="6"/>
  <c r="AA2394" i="6" s="1"/>
  <c r="AB2394" i="6" s="1"/>
  <c r="AC2394" i="6"/>
  <c r="AG2394" i="6" s="1"/>
  <c r="AD2394" i="6"/>
  <c r="AE2394" i="6" s="1"/>
  <c r="AF2394" i="6"/>
  <c r="AH2394" i="6"/>
  <c r="X2395" i="6"/>
  <c r="Y2395" i="6"/>
  <c r="AD2395" i="6" s="1"/>
  <c r="AE2395" i="6" s="1"/>
  <c r="Z2395" i="6"/>
  <c r="AA2395" i="6" s="1"/>
  <c r="AB2395" i="6" s="1"/>
  <c r="AC2395" i="6" s="1"/>
  <c r="AF2395" i="6"/>
  <c r="AH2395" i="6"/>
  <c r="AI2395" i="6" s="1"/>
  <c r="AJ2395" i="6"/>
  <c r="X2396" i="6"/>
  <c r="Y2396" i="6"/>
  <c r="AD2396" i="6" s="1"/>
  <c r="AE2396" i="6" s="1"/>
  <c r="Z2396" i="6"/>
  <c r="AA2396" i="6" s="1"/>
  <c r="AB2396" i="6" s="1"/>
  <c r="AC2396" i="6" s="1"/>
  <c r="AG2396" i="6" s="1"/>
  <c r="AF2396" i="6"/>
  <c r="AH2396" i="6"/>
  <c r="AI2396" i="6"/>
  <c r="AJ2396" i="6"/>
  <c r="AK2396" i="6" s="1"/>
  <c r="X2397" i="6"/>
  <c r="AA2397" i="6" s="1"/>
  <c r="AB2397" i="6" s="1"/>
  <c r="AC2397" i="6" s="1"/>
  <c r="Y2397" i="6"/>
  <c r="Z2397" i="6"/>
  <c r="AD2397" i="6"/>
  <c r="AE2397" i="6" s="1"/>
  <c r="AF2397" i="6"/>
  <c r="AH2397" i="6"/>
  <c r="AI2397" i="6"/>
  <c r="AJ2397" i="6"/>
  <c r="X2398" i="6"/>
  <c r="Y2398" i="6"/>
  <c r="Z2398" i="6"/>
  <c r="AA2398" i="6" s="1"/>
  <c r="AB2398" i="6" s="1"/>
  <c r="AC2398" i="6" s="1"/>
  <c r="AD2398" i="6"/>
  <c r="AE2398" i="6"/>
  <c r="AF2398" i="6"/>
  <c r="AH2398" i="6"/>
  <c r="X2399" i="6"/>
  <c r="Y2399" i="6"/>
  <c r="AD2399" i="6" s="1"/>
  <c r="AE2399" i="6" s="1"/>
  <c r="Z2399" i="6"/>
  <c r="AA2399" i="6" s="1"/>
  <c r="AB2399" i="6" s="1"/>
  <c r="AC2399" i="6" s="1"/>
  <c r="AF2399" i="6"/>
  <c r="AH2399" i="6"/>
  <c r="AI2399" i="6" s="1"/>
  <c r="AJ2399" i="6"/>
  <c r="AK2399" i="6" s="1"/>
  <c r="X2400" i="6"/>
  <c r="Y2400" i="6"/>
  <c r="AD2400" i="6" s="1"/>
  <c r="AE2400" i="6" s="1"/>
  <c r="Z2400" i="6"/>
  <c r="AA2400" i="6"/>
  <c r="AB2400" i="6" s="1"/>
  <c r="AC2400" i="6" s="1"/>
  <c r="AF2400" i="6"/>
  <c r="AH2400" i="6"/>
  <c r="AJ2400" i="6" s="1"/>
  <c r="AK2400" i="6" s="1"/>
  <c r="X2401" i="6"/>
  <c r="Y2401" i="6"/>
  <c r="Z2401" i="6"/>
  <c r="AA2401" i="6"/>
  <c r="AB2401" i="6"/>
  <c r="AC2401" i="6" s="1"/>
  <c r="AG2401" i="6" s="1"/>
  <c r="AD2401" i="6"/>
  <c r="AE2401" i="6" s="1"/>
  <c r="AF2401" i="6"/>
  <c r="AH2401" i="6"/>
  <c r="AI2401" i="6"/>
  <c r="AJ2401" i="6"/>
  <c r="AK2401" i="6"/>
  <c r="X2402" i="6"/>
  <c r="Y2402" i="6"/>
  <c r="Z2402" i="6"/>
  <c r="AA2402" i="6" s="1"/>
  <c r="AB2402" i="6" s="1"/>
  <c r="AC2402" i="6" s="1"/>
  <c r="AD2402" i="6"/>
  <c r="AE2402" i="6" s="1"/>
  <c r="AF2402" i="6"/>
  <c r="AH2402" i="6"/>
  <c r="X2403" i="6"/>
  <c r="Y2403" i="6"/>
  <c r="AD2403" i="6" s="1"/>
  <c r="AE2403" i="6" s="1"/>
  <c r="Z2403" i="6"/>
  <c r="AF2403" i="6"/>
  <c r="AH2403" i="6"/>
  <c r="AI2403" i="6" s="1"/>
  <c r="AJ2403" i="6"/>
  <c r="X2404" i="6"/>
  <c r="Y2404" i="6"/>
  <c r="Z2404" i="6"/>
  <c r="AA2404" i="6" s="1"/>
  <c r="AB2404" i="6" s="1"/>
  <c r="AC2404" i="6" s="1"/>
  <c r="AD2404" i="6"/>
  <c r="AE2404" i="6" s="1"/>
  <c r="AF2404" i="6"/>
  <c r="AG2404" i="6" s="1"/>
  <c r="AH2404" i="6"/>
  <c r="X2405" i="6"/>
  <c r="Y2405" i="6"/>
  <c r="Z2405" i="6"/>
  <c r="AA2405" i="6"/>
  <c r="AB2405" i="6" s="1"/>
  <c r="AC2405" i="6" s="1"/>
  <c r="AD2405" i="6"/>
  <c r="AE2405" i="6" s="1"/>
  <c r="AF2405" i="6"/>
  <c r="AH2405" i="6"/>
  <c r="AI2405" i="6"/>
  <c r="AJ2405" i="6"/>
  <c r="X2406" i="6"/>
  <c r="Y2406" i="6"/>
  <c r="Z2406" i="6"/>
  <c r="AD2406" i="6"/>
  <c r="AE2406" i="6" s="1"/>
  <c r="AF2406" i="6"/>
  <c r="AH2406" i="6"/>
  <c r="X2407" i="6"/>
  <c r="Y2407" i="6"/>
  <c r="AD2407" i="6" s="1"/>
  <c r="AE2407" i="6" s="1"/>
  <c r="Z2407" i="6"/>
  <c r="AF2407" i="6"/>
  <c r="AH2407" i="6"/>
  <c r="AI2407" i="6" s="1"/>
  <c r="X2408" i="6"/>
  <c r="Y2408" i="6"/>
  <c r="Z2408" i="6"/>
  <c r="AA2408" i="6" s="1"/>
  <c r="AB2408" i="6" s="1"/>
  <c r="AC2408" i="6" s="1"/>
  <c r="AG2408" i="6" s="1"/>
  <c r="AD2408" i="6"/>
  <c r="AE2408" i="6" s="1"/>
  <c r="AF2408" i="6"/>
  <c r="AH2408" i="6"/>
  <c r="AI2408" i="6"/>
  <c r="AJ2408" i="6"/>
  <c r="AK2408" i="6"/>
  <c r="X2409" i="6"/>
  <c r="Y2409" i="6"/>
  <c r="Z2409" i="6"/>
  <c r="AA2409" i="6"/>
  <c r="AB2409" i="6" s="1"/>
  <c r="AC2409" i="6" s="1"/>
  <c r="AG2409" i="6" s="1"/>
  <c r="AD2409" i="6"/>
  <c r="AE2409" i="6" s="1"/>
  <c r="AF2409" i="6"/>
  <c r="AH2409" i="6"/>
  <c r="AI2409" i="6"/>
  <c r="AJ2409" i="6"/>
  <c r="X2410" i="6"/>
  <c r="Y2410" i="6"/>
  <c r="Z2410" i="6"/>
  <c r="AA2410" i="6" s="1"/>
  <c r="AB2410" i="6" s="1"/>
  <c r="AC2410" i="6" s="1"/>
  <c r="AD2410" i="6"/>
  <c r="AE2410" i="6"/>
  <c r="AF2410" i="6"/>
  <c r="AH2410" i="6"/>
  <c r="X2411" i="6"/>
  <c r="Y2411" i="6"/>
  <c r="AD2411" i="6" s="1"/>
  <c r="Z2411" i="6"/>
  <c r="AE2411" i="6"/>
  <c r="AF2411" i="6"/>
  <c r="AH2411" i="6"/>
  <c r="AI2411" i="6" s="1"/>
  <c r="AJ2411" i="6"/>
  <c r="AK2411" i="6" s="1"/>
  <c r="X2412" i="6"/>
  <c r="Y2412" i="6"/>
  <c r="Z2412" i="6"/>
  <c r="AA2412" i="6"/>
  <c r="AB2412" i="6"/>
  <c r="AC2412" i="6" s="1"/>
  <c r="AG2412" i="6" s="1"/>
  <c r="AD2412" i="6"/>
  <c r="AE2412" i="6" s="1"/>
  <c r="AF2412" i="6"/>
  <c r="AH2412" i="6"/>
  <c r="AI2412" i="6" s="1"/>
  <c r="AJ2412" i="6"/>
  <c r="AK2412" i="6" s="1"/>
  <c r="X2413" i="6"/>
  <c r="AA2413" i="6" s="1"/>
  <c r="AB2413" i="6" s="1"/>
  <c r="AC2413" i="6" s="1"/>
  <c r="AG2413" i="6" s="1"/>
  <c r="Y2413" i="6"/>
  <c r="Z2413" i="6"/>
  <c r="AD2413" i="6"/>
  <c r="AE2413" i="6" s="1"/>
  <c r="AF2413" i="6"/>
  <c r="AH2413" i="6"/>
  <c r="AI2413" i="6"/>
  <c r="AJ2413" i="6"/>
  <c r="X2414" i="6"/>
  <c r="Y2414" i="6"/>
  <c r="Z2414" i="6"/>
  <c r="AD2414" i="6"/>
  <c r="AE2414" i="6"/>
  <c r="AF2414" i="6"/>
  <c r="AH2414" i="6"/>
  <c r="X2415" i="6"/>
  <c r="Y2415" i="6"/>
  <c r="AD2415" i="6" s="1"/>
  <c r="Z2415" i="6"/>
  <c r="AA2415" i="6" s="1"/>
  <c r="AB2415" i="6" s="1"/>
  <c r="AC2415" i="6" s="1"/>
  <c r="AG2415" i="6" s="1"/>
  <c r="AE2415" i="6"/>
  <c r="AF2415" i="6"/>
  <c r="AH2415" i="6"/>
  <c r="AI2415" i="6" s="1"/>
  <c r="X2416" i="6"/>
  <c r="Y2416" i="6"/>
  <c r="AD2416" i="6" s="1"/>
  <c r="AE2416" i="6" s="1"/>
  <c r="Z2416" i="6"/>
  <c r="AA2416" i="6"/>
  <c r="AB2416" i="6" s="1"/>
  <c r="AC2416" i="6" s="1"/>
  <c r="AG2416" i="6" s="1"/>
  <c r="AF2416" i="6"/>
  <c r="AH2416" i="6"/>
  <c r="AI2416" i="6"/>
  <c r="AJ2416" i="6"/>
  <c r="X2417" i="6"/>
  <c r="AA2417" i="6" s="1"/>
  <c r="AB2417" i="6" s="1"/>
  <c r="AC2417" i="6" s="1"/>
  <c r="Y2417" i="6"/>
  <c r="Z2417" i="6"/>
  <c r="AD2417" i="6"/>
  <c r="AE2417" i="6" s="1"/>
  <c r="AF2417" i="6"/>
  <c r="AH2417" i="6"/>
  <c r="AI2417" i="6"/>
  <c r="AJ2417" i="6"/>
  <c r="X2418" i="6"/>
  <c r="Y2418" i="6"/>
  <c r="Z2418" i="6"/>
  <c r="AA2418" i="6" s="1"/>
  <c r="AB2418" i="6" s="1"/>
  <c r="AC2418" i="6" s="1"/>
  <c r="AD2418" i="6"/>
  <c r="AE2418" i="6" s="1"/>
  <c r="AF2418" i="6"/>
  <c r="AH2418" i="6"/>
  <c r="X2419" i="6"/>
  <c r="Y2419" i="6"/>
  <c r="AD2419" i="6" s="1"/>
  <c r="Z2419" i="6"/>
  <c r="AA2419" i="6" s="1"/>
  <c r="AB2419" i="6"/>
  <c r="AC2419" i="6" s="1"/>
  <c r="AE2419" i="6"/>
  <c r="AF2419" i="6"/>
  <c r="AH2419" i="6"/>
  <c r="AI2419" i="6" s="1"/>
  <c r="X2420" i="6"/>
  <c r="Y2420" i="6"/>
  <c r="AD2420" i="6" s="1"/>
  <c r="AE2420" i="6" s="1"/>
  <c r="Z2420" i="6"/>
  <c r="AA2420" i="6" s="1"/>
  <c r="AB2420" i="6" s="1"/>
  <c r="AC2420" i="6" s="1"/>
  <c r="AG2420" i="6" s="1"/>
  <c r="AF2420" i="6"/>
  <c r="AH2420" i="6"/>
  <c r="AI2420" i="6"/>
  <c r="AJ2420" i="6"/>
  <c r="AK2420" i="6" s="1"/>
  <c r="X2421" i="6"/>
  <c r="AA2421" i="6" s="1"/>
  <c r="AB2421" i="6" s="1"/>
  <c r="AC2421" i="6" s="1"/>
  <c r="Y2421" i="6"/>
  <c r="Z2421" i="6"/>
  <c r="AD2421" i="6"/>
  <c r="AE2421" i="6" s="1"/>
  <c r="AF2421" i="6"/>
  <c r="AH2421" i="6"/>
  <c r="AI2421" i="6"/>
  <c r="AJ2421" i="6"/>
  <c r="X2422" i="6"/>
  <c r="Y2422" i="6"/>
  <c r="Z2422" i="6"/>
  <c r="AA2422" i="6" s="1"/>
  <c r="AB2422" i="6" s="1"/>
  <c r="AC2422" i="6" s="1"/>
  <c r="AD2422" i="6"/>
  <c r="AE2422" i="6" s="1"/>
  <c r="AF2422" i="6"/>
  <c r="AH2422" i="6"/>
  <c r="X2423" i="6"/>
  <c r="Y2423" i="6"/>
  <c r="AD2423" i="6" s="1"/>
  <c r="AE2423" i="6" s="1"/>
  <c r="Z2423" i="6"/>
  <c r="AA2423" i="6" s="1"/>
  <c r="AB2423" i="6" s="1"/>
  <c r="AC2423" i="6" s="1"/>
  <c r="AF2423" i="6"/>
  <c r="AH2423" i="6"/>
  <c r="AI2423" i="6" s="1"/>
  <c r="AJ2423" i="6"/>
  <c r="X2424" i="6"/>
  <c r="Y2424" i="6"/>
  <c r="AD2424" i="6" s="1"/>
  <c r="AE2424" i="6" s="1"/>
  <c r="Z2424" i="6"/>
  <c r="AA2424" i="6" s="1"/>
  <c r="AB2424" i="6" s="1"/>
  <c r="AC2424" i="6" s="1"/>
  <c r="AG2424" i="6" s="1"/>
  <c r="AF2424" i="6"/>
  <c r="AH2424" i="6"/>
  <c r="AI2424" i="6"/>
  <c r="AJ2424" i="6"/>
  <c r="X2425" i="6"/>
  <c r="Y2425" i="6"/>
  <c r="Z2425" i="6"/>
  <c r="AA2425" i="6"/>
  <c r="AB2425" i="6" s="1"/>
  <c r="AC2425" i="6" s="1"/>
  <c r="AD2425" i="6"/>
  <c r="AE2425" i="6" s="1"/>
  <c r="AF2425" i="6"/>
  <c r="AH2425" i="6"/>
  <c r="AI2425" i="6"/>
  <c r="AJ2425" i="6"/>
  <c r="X2426" i="6"/>
  <c r="Y2426" i="6"/>
  <c r="Z2426" i="6"/>
  <c r="AA2426" i="6" s="1"/>
  <c r="AB2426" i="6" s="1"/>
  <c r="AC2426" i="6" s="1"/>
  <c r="AG2426" i="6" s="1"/>
  <c r="AD2426" i="6"/>
  <c r="AE2426" i="6"/>
  <c r="AF2426" i="6"/>
  <c r="AH2426" i="6"/>
  <c r="X2427" i="6"/>
  <c r="Y2427" i="6"/>
  <c r="AD2427" i="6" s="1"/>
  <c r="AE2427" i="6" s="1"/>
  <c r="Z2427" i="6"/>
  <c r="AA2427" i="6" s="1"/>
  <c r="AB2427" i="6" s="1"/>
  <c r="AC2427" i="6" s="1"/>
  <c r="AF2427" i="6"/>
  <c r="AH2427" i="6"/>
  <c r="AI2427" i="6" s="1"/>
  <c r="AJ2427" i="6"/>
  <c r="X2428" i="6"/>
  <c r="Y2428" i="6"/>
  <c r="AD2428" i="6" s="1"/>
  <c r="AE2428" i="6" s="1"/>
  <c r="Z2428" i="6"/>
  <c r="AA2428" i="6"/>
  <c r="AB2428" i="6" s="1"/>
  <c r="AC2428" i="6" s="1"/>
  <c r="AG2428" i="6" s="1"/>
  <c r="AF2428" i="6"/>
  <c r="AH2428" i="6"/>
  <c r="AJ2428" i="6" s="1"/>
  <c r="AI2428" i="6"/>
  <c r="X2429" i="6"/>
  <c r="Y2429" i="6"/>
  <c r="Z2429" i="6"/>
  <c r="AA2429" i="6"/>
  <c r="AB2429" i="6" s="1"/>
  <c r="AC2429" i="6" s="1"/>
  <c r="AG2429" i="6" s="1"/>
  <c r="AK2429" i="6" s="1"/>
  <c r="AD2429" i="6"/>
  <c r="AE2429" i="6" s="1"/>
  <c r="AF2429" i="6"/>
  <c r="AH2429" i="6"/>
  <c r="AI2429" i="6"/>
  <c r="AJ2429" i="6"/>
  <c r="X2430" i="6"/>
  <c r="Y2430" i="6"/>
  <c r="Z2430" i="6"/>
  <c r="AA2430" i="6" s="1"/>
  <c r="AB2430" i="6" s="1"/>
  <c r="AC2430" i="6" s="1"/>
  <c r="AD2430" i="6"/>
  <c r="AE2430" i="6" s="1"/>
  <c r="AF2430" i="6"/>
  <c r="AH2430" i="6"/>
  <c r="X2431" i="6"/>
  <c r="Y2431" i="6"/>
  <c r="AD2431" i="6" s="1"/>
  <c r="AE2431" i="6" s="1"/>
  <c r="Z2431" i="6"/>
  <c r="AF2431" i="6"/>
  <c r="AH2431" i="6"/>
  <c r="AI2431" i="6" s="1"/>
  <c r="AJ2431" i="6"/>
  <c r="X2432" i="6"/>
  <c r="Y2432" i="6"/>
  <c r="Z2432" i="6"/>
  <c r="AA2432" i="6" s="1"/>
  <c r="AB2432" i="6" s="1"/>
  <c r="AC2432" i="6" s="1"/>
  <c r="AD2432" i="6"/>
  <c r="AE2432" i="6" s="1"/>
  <c r="AF2432" i="6"/>
  <c r="AH2432" i="6"/>
  <c r="X2433" i="6"/>
  <c r="Y2433" i="6"/>
  <c r="Z2433" i="6"/>
  <c r="AA2433" i="6"/>
  <c r="AB2433" i="6" s="1"/>
  <c r="AC2433" i="6" s="1"/>
  <c r="AD2433" i="6"/>
  <c r="AE2433" i="6" s="1"/>
  <c r="AF2433" i="6"/>
  <c r="AH2433" i="6"/>
  <c r="AI2433" i="6"/>
  <c r="AJ2433" i="6"/>
  <c r="X2434" i="6"/>
  <c r="Y2434" i="6"/>
  <c r="Z2434" i="6"/>
  <c r="AD2434" i="6"/>
  <c r="AE2434" i="6" s="1"/>
  <c r="AF2434" i="6"/>
  <c r="AH2434" i="6"/>
  <c r="X2435" i="6"/>
  <c r="Y2435" i="6"/>
  <c r="AD2435" i="6" s="1"/>
  <c r="AE2435" i="6" s="1"/>
  <c r="Z2435" i="6"/>
  <c r="AF2435" i="6"/>
  <c r="AH2435" i="6"/>
  <c r="AI2435" i="6" s="1"/>
  <c r="AJ2435" i="6"/>
  <c r="AK2435" i="6" s="1"/>
  <c r="X2436" i="6"/>
  <c r="Y2436" i="6"/>
  <c r="Z2436" i="6"/>
  <c r="AA2436" i="6" s="1"/>
  <c r="AB2436" i="6" s="1"/>
  <c r="AC2436" i="6" s="1"/>
  <c r="AG2436" i="6" s="1"/>
  <c r="AD2436" i="6"/>
  <c r="AE2436" i="6" s="1"/>
  <c r="AF2436" i="6"/>
  <c r="AH2436" i="6"/>
  <c r="AI2436" i="6"/>
  <c r="AJ2436" i="6"/>
  <c r="AK2436" i="6" s="1"/>
  <c r="X2437" i="6"/>
  <c r="Y2437" i="6"/>
  <c r="Z2437" i="6"/>
  <c r="AA2437" i="6"/>
  <c r="AB2437" i="6"/>
  <c r="AC2437" i="6" s="1"/>
  <c r="AG2437" i="6" s="1"/>
  <c r="AD2437" i="6"/>
  <c r="AE2437" i="6" s="1"/>
  <c r="AF2437" i="6"/>
  <c r="AH2437" i="6"/>
  <c r="AI2437" i="6"/>
  <c r="AJ2437" i="6"/>
  <c r="AK2437" i="6"/>
  <c r="X2438" i="6"/>
  <c r="Y2438" i="6"/>
  <c r="Z2438" i="6"/>
  <c r="AD2438" i="6"/>
  <c r="AE2438" i="6"/>
  <c r="AF2438" i="6"/>
  <c r="AH2438" i="6"/>
  <c r="X2439" i="6"/>
  <c r="Y2439" i="6"/>
  <c r="AD2439" i="6" s="1"/>
  <c r="Z2439" i="6"/>
  <c r="AA2439" i="6" s="1"/>
  <c r="AB2439" i="6" s="1"/>
  <c r="AC2439" i="6" s="1"/>
  <c r="AG2439" i="6" s="1"/>
  <c r="AE2439" i="6"/>
  <c r="AF2439" i="6"/>
  <c r="AH2439" i="6"/>
  <c r="X2440" i="6"/>
  <c r="Y2440" i="6"/>
  <c r="Z2440" i="6"/>
  <c r="AA2440" i="6"/>
  <c r="AB2440" i="6"/>
  <c r="AC2440" i="6" s="1"/>
  <c r="AG2440" i="6" s="1"/>
  <c r="AD2440" i="6"/>
  <c r="AE2440" i="6" s="1"/>
  <c r="AF2440" i="6"/>
  <c r="AH2440" i="6"/>
  <c r="AJ2440" i="6" s="1"/>
  <c r="X2441" i="6"/>
  <c r="Y2441" i="6"/>
  <c r="Z2441" i="6"/>
  <c r="AA2441" i="6"/>
  <c r="AB2441" i="6" s="1"/>
  <c r="AC2441" i="6" s="1"/>
  <c r="AG2441" i="6" s="1"/>
  <c r="AD2441" i="6"/>
  <c r="AE2441" i="6" s="1"/>
  <c r="AF2441" i="6"/>
  <c r="AH2441" i="6"/>
  <c r="AI2441" i="6"/>
  <c r="AJ2441" i="6"/>
  <c r="AK2441" i="6" s="1"/>
  <c r="X2442" i="6"/>
  <c r="Y2442" i="6"/>
  <c r="Z2442" i="6"/>
  <c r="AA2442" i="6" s="1"/>
  <c r="AB2442" i="6" s="1"/>
  <c r="AC2442" i="6" s="1"/>
  <c r="AG2442" i="6" s="1"/>
  <c r="AD2442" i="6"/>
  <c r="AE2442" i="6"/>
  <c r="AF2442" i="6"/>
  <c r="AH2442" i="6"/>
  <c r="X2443" i="6"/>
  <c r="Y2443" i="6"/>
  <c r="AD2443" i="6" s="1"/>
  <c r="Z2443" i="6"/>
  <c r="AE2443" i="6"/>
  <c r="AF2443" i="6"/>
  <c r="AH2443" i="6"/>
  <c r="AI2443" i="6" s="1"/>
  <c r="AJ2443" i="6"/>
  <c r="AK2443" i="6" s="1"/>
  <c r="X2444" i="6"/>
  <c r="Y2444" i="6"/>
  <c r="Z2444" i="6"/>
  <c r="AA2444" i="6"/>
  <c r="AB2444" i="6"/>
  <c r="AC2444" i="6" s="1"/>
  <c r="AD2444" i="6"/>
  <c r="AE2444" i="6" s="1"/>
  <c r="AF2444" i="6"/>
  <c r="AH2444" i="6"/>
  <c r="AI2444" i="6" s="1"/>
  <c r="AJ2444" i="6"/>
  <c r="AK2444" i="6" s="1"/>
  <c r="X2445" i="6"/>
  <c r="AA2445" i="6" s="1"/>
  <c r="AB2445" i="6" s="1"/>
  <c r="AC2445" i="6" s="1"/>
  <c r="Y2445" i="6"/>
  <c r="Z2445" i="6"/>
  <c r="AD2445" i="6"/>
  <c r="AE2445" i="6" s="1"/>
  <c r="AF2445" i="6"/>
  <c r="AH2445" i="6"/>
  <c r="AI2445" i="6"/>
  <c r="AJ2445" i="6"/>
  <c r="X2446" i="6"/>
  <c r="Y2446" i="6"/>
  <c r="Z2446" i="6"/>
  <c r="AD2446" i="6"/>
  <c r="AE2446" i="6"/>
  <c r="AF2446" i="6"/>
  <c r="AH2446" i="6"/>
  <c r="X2447" i="6"/>
  <c r="Y2447" i="6"/>
  <c r="AD2447" i="6" s="1"/>
  <c r="Z2447" i="6"/>
  <c r="AA2447" i="6" s="1"/>
  <c r="AB2447" i="6" s="1"/>
  <c r="AC2447" i="6" s="1"/>
  <c r="AE2447" i="6"/>
  <c r="AF2447" i="6"/>
  <c r="AH2447" i="6"/>
  <c r="AI2447" i="6" s="1"/>
  <c r="X2448" i="6"/>
  <c r="Y2448" i="6"/>
  <c r="AD2448" i="6" s="1"/>
  <c r="AE2448" i="6" s="1"/>
  <c r="Z2448" i="6"/>
  <c r="AA2448" i="6"/>
  <c r="AB2448" i="6" s="1"/>
  <c r="AC2448" i="6" s="1"/>
  <c r="AF2448" i="6"/>
  <c r="AH2448" i="6"/>
  <c r="AI2448" i="6"/>
  <c r="AJ2448" i="6"/>
  <c r="AK2448" i="6" s="1"/>
  <c r="X2449" i="6"/>
  <c r="AA2449" i="6" s="1"/>
  <c r="AB2449" i="6" s="1"/>
  <c r="AC2449" i="6" s="1"/>
  <c r="Y2449" i="6"/>
  <c r="Z2449" i="6"/>
  <c r="AD2449" i="6"/>
  <c r="AE2449" i="6" s="1"/>
  <c r="AF2449" i="6"/>
  <c r="AH2449" i="6"/>
  <c r="AI2449" i="6"/>
  <c r="AJ2449" i="6"/>
  <c r="X2450" i="6"/>
  <c r="Y2450" i="6"/>
  <c r="Z2450" i="6"/>
  <c r="AA2450" i="6" s="1"/>
  <c r="AB2450" i="6" s="1"/>
  <c r="AC2450" i="6" s="1"/>
  <c r="AD2450" i="6"/>
  <c r="AE2450" i="6"/>
  <c r="AF2450" i="6"/>
  <c r="AH2450" i="6"/>
  <c r="X2451" i="6"/>
  <c r="Y2451" i="6"/>
  <c r="AD2451" i="6" s="1"/>
  <c r="Z2451" i="6"/>
  <c r="AA2451" i="6" s="1"/>
  <c r="AB2451" i="6" s="1"/>
  <c r="AC2451" i="6" s="1"/>
  <c r="AE2451" i="6"/>
  <c r="AF2451" i="6"/>
  <c r="AH2451" i="6"/>
  <c r="AI2451" i="6" s="1"/>
  <c r="X2452" i="6"/>
  <c r="Y2452" i="6"/>
  <c r="AD2452" i="6" s="1"/>
  <c r="AE2452" i="6" s="1"/>
  <c r="Z2452" i="6"/>
  <c r="AA2452" i="6"/>
  <c r="AB2452" i="6" s="1"/>
  <c r="AC2452" i="6" s="1"/>
  <c r="AG2452" i="6" s="1"/>
  <c r="AF2452" i="6"/>
  <c r="AH2452" i="6"/>
  <c r="AI2452" i="6"/>
  <c r="AJ2452" i="6"/>
  <c r="X2453" i="6"/>
  <c r="AA2453" i="6" s="1"/>
  <c r="AB2453" i="6" s="1"/>
  <c r="AC2453" i="6" s="1"/>
  <c r="Y2453" i="6"/>
  <c r="Z2453" i="6"/>
  <c r="AD2453" i="6"/>
  <c r="AE2453" i="6" s="1"/>
  <c r="AF2453" i="6"/>
  <c r="AH2453" i="6"/>
  <c r="AI2453" i="6"/>
  <c r="AJ2453" i="6"/>
  <c r="AK2453" i="6" s="1"/>
  <c r="X2454" i="6"/>
  <c r="Y2454" i="6"/>
  <c r="Z2454" i="6"/>
  <c r="AA2454" i="6" s="1"/>
  <c r="AB2454" i="6" s="1"/>
  <c r="AC2454" i="6" s="1"/>
  <c r="AD2454" i="6"/>
  <c r="AE2454" i="6" s="1"/>
  <c r="AF2454" i="6"/>
  <c r="AH2454" i="6"/>
  <c r="X2455" i="6"/>
  <c r="Y2455" i="6"/>
  <c r="AD2455" i="6" s="1"/>
  <c r="AE2455" i="6" s="1"/>
  <c r="Z2455" i="6"/>
  <c r="AA2455" i="6" s="1"/>
  <c r="AB2455" i="6" s="1"/>
  <c r="AC2455" i="6" s="1"/>
  <c r="AF2455" i="6"/>
  <c r="AH2455" i="6"/>
  <c r="AI2455" i="6" s="1"/>
  <c r="AJ2455" i="6"/>
  <c r="AK2455" i="6" s="1"/>
  <c r="X2456" i="6"/>
  <c r="Y2456" i="6"/>
  <c r="AD2456" i="6" s="1"/>
  <c r="AE2456" i="6" s="1"/>
  <c r="Z2456" i="6"/>
  <c r="AA2456" i="6" s="1"/>
  <c r="AB2456" i="6" s="1"/>
  <c r="AC2456" i="6" s="1"/>
  <c r="AF2456" i="6"/>
  <c r="AH2456" i="6"/>
  <c r="AI2456" i="6"/>
  <c r="AJ2456" i="6"/>
  <c r="AK2456" i="6" s="1"/>
  <c r="X2457" i="6"/>
  <c r="Y2457" i="6"/>
  <c r="Z2457" i="6"/>
  <c r="AA2457" i="6"/>
  <c r="AB2457" i="6"/>
  <c r="AC2457" i="6" s="1"/>
  <c r="AD2457" i="6"/>
  <c r="AE2457" i="6" s="1"/>
  <c r="AF2457" i="6"/>
  <c r="AH2457" i="6"/>
  <c r="AI2457" i="6"/>
  <c r="AJ2457" i="6"/>
  <c r="X2458" i="6"/>
  <c r="Y2458" i="6"/>
  <c r="Z2458" i="6"/>
  <c r="AA2458" i="6" s="1"/>
  <c r="AB2458" i="6" s="1"/>
  <c r="AC2458" i="6" s="1"/>
  <c r="AD2458" i="6"/>
  <c r="AE2458" i="6"/>
  <c r="AF2458" i="6"/>
  <c r="AH2458" i="6"/>
  <c r="X2459" i="6"/>
  <c r="Y2459" i="6"/>
  <c r="AD2459" i="6" s="1"/>
  <c r="AE2459" i="6" s="1"/>
  <c r="Z2459" i="6"/>
  <c r="AA2459" i="6" s="1"/>
  <c r="AB2459" i="6" s="1"/>
  <c r="AC2459" i="6" s="1"/>
  <c r="AG2459" i="6" s="1"/>
  <c r="AF2459" i="6"/>
  <c r="AH2459" i="6"/>
  <c r="AI2459" i="6" s="1"/>
  <c r="AJ2459" i="6"/>
  <c r="AK2459" i="6" s="1"/>
  <c r="X2460" i="6"/>
  <c r="Y2460" i="6"/>
  <c r="AD2460" i="6" s="1"/>
  <c r="AE2460" i="6" s="1"/>
  <c r="Z2460" i="6"/>
  <c r="AA2460" i="6"/>
  <c r="AB2460" i="6" s="1"/>
  <c r="AC2460" i="6" s="1"/>
  <c r="AF2460" i="6"/>
  <c r="AH2460" i="6"/>
  <c r="AJ2460" i="6" s="1"/>
  <c r="AK2460" i="6" s="1"/>
  <c r="AI2460" i="6"/>
  <c r="X2461" i="6"/>
  <c r="Y2461" i="6"/>
  <c r="Z2461" i="6"/>
  <c r="AA2461" i="6"/>
  <c r="AB2461" i="6" s="1"/>
  <c r="AC2461" i="6" s="1"/>
  <c r="AG2461" i="6" s="1"/>
  <c r="AD2461" i="6"/>
  <c r="AE2461" i="6" s="1"/>
  <c r="AF2461" i="6"/>
  <c r="AH2461" i="6"/>
  <c r="AI2461" i="6"/>
  <c r="AJ2461" i="6"/>
  <c r="AK2461" i="6"/>
  <c r="X2462" i="6"/>
  <c r="Y2462" i="6"/>
  <c r="Z2462" i="6"/>
  <c r="AA2462" i="6" s="1"/>
  <c r="AB2462" i="6" s="1"/>
  <c r="AC2462" i="6" s="1"/>
  <c r="AD2462" i="6"/>
  <c r="AE2462" i="6" s="1"/>
  <c r="AF2462" i="6"/>
  <c r="AH2462" i="6"/>
  <c r="X2463" i="6"/>
  <c r="Y2463" i="6"/>
  <c r="AD2463" i="6" s="1"/>
  <c r="AE2463" i="6" s="1"/>
  <c r="Z2463" i="6"/>
  <c r="AF2463" i="6"/>
  <c r="AH2463" i="6"/>
  <c r="AI2463" i="6" s="1"/>
  <c r="AJ2463" i="6"/>
  <c r="X2464" i="6"/>
  <c r="Y2464" i="6"/>
  <c r="Z2464" i="6"/>
  <c r="AA2464" i="6" s="1"/>
  <c r="AB2464" i="6" s="1"/>
  <c r="AC2464" i="6" s="1"/>
  <c r="AD2464" i="6"/>
  <c r="AE2464" i="6" s="1"/>
  <c r="AF2464" i="6"/>
  <c r="AG2464" i="6"/>
  <c r="AH2464" i="6"/>
  <c r="X2465" i="6"/>
  <c r="Y2465" i="6"/>
  <c r="Z2465" i="6"/>
  <c r="AA2465" i="6"/>
  <c r="AB2465" i="6" s="1"/>
  <c r="AC2465" i="6" s="1"/>
  <c r="AD2465" i="6"/>
  <c r="AE2465" i="6" s="1"/>
  <c r="AF2465" i="6"/>
  <c r="AH2465" i="6"/>
  <c r="AI2465" i="6"/>
  <c r="AJ2465" i="6"/>
  <c r="AK2465" i="6"/>
  <c r="X2466" i="6"/>
  <c r="Y2466" i="6"/>
  <c r="Z2466" i="6"/>
  <c r="AD2466" i="6"/>
  <c r="AE2466" i="6" s="1"/>
  <c r="AF2466" i="6"/>
  <c r="AH2466" i="6"/>
  <c r="X2467" i="6"/>
  <c r="Y2467" i="6"/>
  <c r="AD2467" i="6" s="1"/>
  <c r="AE2467" i="6" s="1"/>
  <c r="Z2467" i="6"/>
  <c r="AF2467" i="6"/>
  <c r="AH2467" i="6"/>
  <c r="AI2467" i="6" s="1"/>
  <c r="AJ2467" i="6"/>
  <c r="X2468" i="6"/>
  <c r="Y2468" i="6"/>
  <c r="Z2468" i="6"/>
  <c r="AA2468" i="6" s="1"/>
  <c r="AB2468" i="6" s="1"/>
  <c r="AC2468" i="6" s="1"/>
  <c r="AG2468" i="6" s="1"/>
  <c r="AD2468" i="6"/>
  <c r="AE2468" i="6" s="1"/>
  <c r="AF2468" i="6"/>
  <c r="AH2468" i="6"/>
  <c r="AI2468" i="6"/>
  <c r="AJ2468" i="6"/>
  <c r="X2469" i="6"/>
  <c r="Y2469" i="6"/>
  <c r="Z2469" i="6"/>
  <c r="AA2469" i="6"/>
  <c r="AB2469" i="6" s="1"/>
  <c r="AC2469" i="6" s="1"/>
  <c r="AG2469" i="6" s="1"/>
  <c r="AK2469" i="6" s="1"/>
  <c r="AD2469" i="6"/>
  <c r="AE2469" i="6" s="1"/>
  <c r="AF2469" i="6"/>
  <c r="AH2469" i="6"/>
  <c r="AI2469" i="6"/>
  <c r="AJ2469" i="6"/>
  <c r="X2470" i="6"/>
  <c r="Y2470" i="6"/>
  <c r="Z2470" i="6"/>
  <c r="AD2470" i="6"/>
  <c r="AE2470" i="6"/>
  <c r="AF2470" i="6"/>
  <c r="AH2470" i="6"/>
  <c r="X2471" i="6"/>
  <c r="Y2471" i="6"/>
  <c r="Z2471" i="6"/>
  <c r="AA2471" i="6" s="1"/>
  <c r="AB2471" i="6" s="1"/>
  <c r="AC2471" i="6" s="1"/>
  <c r="AD2471" i="6"/>
  <c r="AE2471" i="6" s="1"/>
  <c r="AF2471" i="6"/>
  <c r="AH2471" i="6"/>
  <c r="AI2471" i="6" s="1"/>
  <c r="X2472" i="6"/>
  <c r="Y2472" i="6"/>
  <c r="AD2472" i="6" s="1"/>
  <c r="AE2472" i="6" s="1"/>
  <c r="Z2472" i="6"/>
  <c r="AA2472" i="6"/>
  <c r="AB2472" i="6" s="1"/>
  <c r="AC2472" i="6" s="1"/>
  <c r="AG2472" i="6" s="1"/>
  <c r="AF2472" i="6"/>
  <c r="AH2472" i="6"/>
  <c r="AI2472" i="6"/>
  <c r="AJ2472" i="6"/>
  <c r="AK2472" i="6" s="1"/>
  <c r="X2473" i="6"/>
  <c r="Y2473" i="6"/>
  <c r="Z2473" i="6"/>
  <c r="AA2473" i="6" s="1"/>
  <c r="AB2473" i="6" s="1"/>
  <c r="AC2473" i="6" s="1"/>
  <c r="AD2473" i="6"/>
  <c r="AE2473" i="6" s="1"/>
  <c r="AF2473" i="6"/>
  <c r="AH2473" i="6"/>
  <c r="X2474" i="6"/>
  <c r="Y2474" i="6"/>
  <c r="Z2474" i="6"/>
  <c r="AA2474" i="6" s="1"/>
  <c r="AB2474" i="6" s="1"/>
  <c r="AC2474" i="6" s="1"/>
  <c r="AD2474" i="6"/>
  <c r="AE2474" i="6"/>
  <c r="AF2474" i="6"/>
  <c r="AH2474" i="6"/>
  <c r="AI2474" i="6" s="1"/>
  <c r="AJ2474" i="6"/>
  <c r="X2475" i="6"/>
  <c r="Y2475" i="6"/>
  <c r="AD2475" i="6" s="1"/>
  <c r="AE2475" i="6" s="1"/>
  <c r="Z2475" i="6"/>
  <c r="AF2475" i="6"/>
  <c r="AH2475" i="6"/>
  <c r="AI2475" i="6" s="1"/>
  <c r="X2476" i="6"/>
  <c r="Y2476" i="6"/>
  <c r="Z2476" i="6"/>
  <c r="AA2476" i="6" s="1"/>
  <c r="AB2476" i="6" s="1"/>
  <c r="AC2476" i="6" s="1"/>
  <c r="AD2476" i="6"/>
  <c r="AE2476" i="6" s="1"/>
  <c r="AF2476" i="6"/>
  <c r="AH2476" i="6"/>
  <c r="AI2476" i="6"/>
  <c r="AJ2476" i="6"/>
  <c r="AK2476" i="6" s="1"/>
  <c r="X2477" i="6"/>
  <c r="Y2477" i="6"/>
  <c r="Z2477" i="6"/>
  <c r="AA2477" i="6"/>
  <c r="AB2477" i="6" s="1"/>
  <c r="AC2477" i="6" s="1"/>
  <c r="AD2477" i="6"/>
  <c r="AE2477" i="6" s="1"/>
  <c r="AF2477" i="6"/>
  <c r="AH2477" i="6"/>
  <c r="AI2477" i="6"/>
  <c r="AJ2477" i="6"/>
  <c r="AK2477" i="6"/>
  <c r="X2478" i="6"/>
  <c r="Y2478" i="6"/>
  <c r="Z2478" i="6"/>
  <c r="AD2478" i="6"/>
  <c r="AE2478" i="6"/>
  <c r="AF2478" i="6"/>
  <c r="AH2478" i="6"/>
  <c r="X2479" i="6"/>
  <c r="Y2479" i="6"/>
  <c r="Z2479" i="6"/>
  <c r="AA2479" i="6" s="1"/>
  <c r="AB2479" i="6" s="1"/>
  <c r="AC2479" i="6" s="1"/>
  <c r="AD2479" i="6"/>
  <c r="AE2479" i="6"/>
  <c r="AF2479" i="6"/>
  <c r="AH2479" i="6"/>
  <c r="AI2479" i="6" s="1"/>
  <c r="X2480" i="6"/>
  <c r="Y2480" i="6"/>
  <c r="AD2480" i="6" s="1"/>
  <c r="AE2480" i="6" s="1"/>
  <c r="Z2480" i="6"/>
  <c r="AA2480" i="6" s="1"/>
  <c r="AB2480" i="6" s="1"/>
  <c r="AC2480" i="6" s="1"/>
  <c r="AG2480" i="6" s="1"/>
  <c r="AF2480" i="6"/>
  <c r="AH2480" i="6"/>
  <c r="AI2480" i="6"/>
  <c r="AJ2480" i="6"/>
  <c r="X2481" i="6"/>
  <c r="Y2481" i="6"/>
  <c r="Z2481" i="6"/>
  <c r="AA2481" i="6" s="1"/>
  <c r="AB2481" i="6" s="1"/>
  <c r="AC2481" i="6" s="1"/>
  <c r="AD2481" i="6"/>
  <c r="AE2481" i="6" s="1"/>
  <c r="AF2481" i="6"/>
  <c r="AH2481" i="6"/>
  <c r="X2482" i="6"/>
  <c r="Y2482" i="6"/>
  <c r="Z2482" i="6"/>
  <c r="AA2482" i="6" s="1"/>
  <c r="AB2482" i="6" s="1"/>
  <c r="AC2482" i="6" s="1"/>
  <c r="AG2482" i="6" s="1"/>
  <c r="AK2482" i="6" s="1"/>
  <c r="AD2482" i="6"/>
  <c r="AE2482" i="6"/>
  <c r="AF2482" i="6"/>
  <c r="AH2482" i="6"/>
  <c r="AI2482" i="6" s="1"/>
  <c r="AJ2482" i="6"/>
  <c r="X2483" i="6"/>
  <c r="Y2483" i="6"/>
  <c r="AD2483" i="6" s="1"/>
  <c r="AE2483" i="6" s="1"/>
  <c r="Z2483" i="6"/>
  <c r="AF2483" i="6"/>
  <c r="AH2483" i="6"/>
  <c r="AI2483" i="6" s="1"/>
  <c r="AJ2483" i="6"/>
  <c r="X2484" i="6"/>
  <c r="Y2484" i="6"/>
  <c r="Z2484" i="6"/>
  <c r="AA2484" i="6" s="1"/>
  <c r="AB2484" i="6" s="1"/>
  <c r="AC2484" i="6" s="1"/>
  <c r="AD2484" i="6"/>
  <c r="AE2484" i="6" s="1"/>
  <c r="AF2484" i="6"/>
  <c r="AH2484" i="6"/>
  <c r="AI2484" i="6"/>
  <c r="AJ2484" i="6"/>
  <c r="X2485" i="6"/>
  <c r="Y2485" i="6"/>
  <c r="Z2485" i="6"/>
  <c r="AA2485" i="6"/>
  <c r="AB2485" i="6" s="1"/>
  <c r="AC2485" i="6" s="1"/>
  <c r="AG2485" i="6" s="1"/>
  <c r="AD2485" i="6"/>
  <c r="AE2485" i="6" s="1"/>
  <c r="AF2485" i="6"/>
  <c r="AH2485" i="6"/>
  <c r="AI2485" i="6"/>
  <c r="AJ2485" i="6"/>
  <c r="AK2485" i="6"/>
  <c r="X2486" i="6"/>
  <c r="Y2486" i="6"/>
  <c r="Z2486" i="6"/>
  <c r="AD2486" i="6"/>
  <c r="AE2486" i="6"/>
  <c r="AF2486" i="6"/>
  <c r="AH2486" i="6"/>
  <c r="X2487" i="6"/>
  <c r="Y2487" i="6"/>
  <c r="Z2487" i="6"/>
  <c r="AA2487" i="6" s="1"/>
  <c r="AB2487" i="6" s="1"/>
  <c r="AC2487" i="6" s="1"/>
  <c r="AD2487" i="6"/>
  <c r="AE2487" i="6" s="1"/>
  <c r="AF2487" i="6"/>
  <c r="AH2487" i="6"/>
  <c r="AI2487" i="6" s="1"/>
  <c r="X2488" i="6"/>
  <c r="Y2488" i="6"/>
  <c r="AD2488" i="6" s="1"/>
  <c r="AE2488" i="6" s="1"/>
  <c r="Z2488" i="6"/>
  <c r="AA2488" i="6" s="1"/>
  <c r="AB2488" i="6" s="1"/>
  <c r="AC2488" i="6" s="1"/>
  <c r="AF2488" i="6"/>
  <c r="AH2488" i="6"/>
  <c r="AI2488" i="6"/>
  <c r="AJ2488" i="6"/>
  <c r="AK2488" i="6" s="1"/>
  <c r="X2489" i="6"/>
  <c r="Y2489" i="6"/>
  <c r="Z2489" i="6"/>
  <c r="AA2489" i="6" s="1"/>
  <c r="AB2489" i="6" s="1"/>
  <c r="AC2489" i="6" s="1"/>
  <c r="AD2489" i="6"/>
  <c r="AE2489" i="6" s="1"/>
  <c r="AF2489" i="6"/>
  <c r="AH2489" i="6"/>
  <c r="X2490" i="6"/>
  <c r="Y2490" i="6"/>
  <c r="Z2490" i="6"/>
  <c r="AA2490" i="6" s="1"/>
  <c r="AB2490" i="6" s="1"/>
  <c r="AC2490" i="6" s="1"/>
  <c r="AG2490" i="6" s="1"/>
  <c r="AD2490" i="6"/>
  <c r="AE2490" i="6"/>
  <c r="AF2490" i="6"/>
  <c r="AH2490" i="6"/>
  <c r="AI2490" i="6" s="1"/>
  <c r="AJ2490" i="6"/>
  <c r="AK2490" i="6"/>
  <c r="X2491" i="6"/>
  <c r="Y2491" i="6"/>
  <c r="AD2491" i="6" s="1"/>
  <c r="AE2491" i="6" s="1"/>
  <c r="Z2491" i="6"/>
  <c r="AF2491" i="6"/>
  <c r="AH2491" i="6"/>
  <c r="AI2491" i="6" s="1"/>
  <c r="X2492" i="6"/>
  <c r="Y2492" i="6"/>
  <c r="Z2492" i="6"/>
  <c r="AA2492" i="6" s="1"/>
  <c r="AB2492" i="6" s="1"/>
  <c r="AC2492" i="6" s="1"/>
  <c r="AD2492" i="6"/>
  <c r="AE2492" i="6" s="1"/>
  <c r="AF2492" i="6"/>
  <c r="AH2492" i="6"/>
  <c r="AJ2492" i="6" s="1"/>
  <c r="AK2492" i="6" s="1"/>
  <c r="AI2492" i="6"/>
  <c r="X2493" i="6"/>
  <c r="Y2493" i="6"/>
  <c r="Z2493" i="6"/>
  <c r="AA2493" i="6"/>
  <c r="AB2493" i="6" s="1"/>
  <c r="AC2493" i="6" s="1"/>
  <c r="AD2493" i="6"/>
  <c r="AE2493" i="6" s="1"/>
  <c r="AF2493" i="6"/>
  <c r="AH2493" i="6"/>
  <c r="AI2493" i="6"/>
  <c r="AJ2493" i="6"/>
  <c r="X2494" i="6"/>
  <c r="Y2494" i="6"/>
  <c r="Z2494" i="6"/>
  <c r="AD2494" i="6"/>
  <c r="AE2494" i="6"/>
  <c r="AF2494" i="6"/>
  <c r="AH2494" i="6"/>
  <c r="X2495" i="6"/>
  <c r="Y2495" i="6"/>
  <c r="Z2495" i="6"/>
  <c r="AA2495" i="6" s="1"/>
  <c r="AB2495" i="6" s="1"/>
  <c r="AC2495" i="6" s="1"/>
  <c r="AD2495" i="6"/>
  <c r="AE2495" i="6" s="1"/>
  <c r="AF2495" i="6"/>
  <c r="AH2495" i="6"/>
  <c r="AI2495" i="6" s="1"/>
  <c r="X2496" i="6"/>
  <c r="Y2496" i="6"/>
  <c r="AD2496" i="6" s="1"/>
  <c r="AE2496" i="6" s="1"/>
  <c r="Z2496" i="6"/>
  <c r="AA2496" i="6"/>
  <c r="AB2496" i="6" s="1"/>
  <c r="AC2496" i="6" s="1"/>
  <c r="AG2496" i="6" s="1"/>
  <c r="AF2496" i="6"/>
  <c r="AH2496" i="6"/>
  <c r="AI2496" i="6"/>
  <c r="AJ2496" i="6"/>
  <c r="AK2496" i="6" s="1"/>
  <c r="X2497" i="6"/>
  <c r="Y2497" i="6"/>
  <c r="Z2497" i="6"/>
  <c r="AD2497" i="6"/>
  <c r="AE2497" i="6" s="1"/>
  <c r="AF2497" i="6"/>
  <c r="AH2497" i="6"/>
  <c r="X2498" i="6"/>
  <c r="Y2498" i="6"/>
  <c r="Z2498" i="6"/>
  <c r="AA2498" i="6" s="1"/>
  <c r="AB2498" i="6" s="1"/>
  <c r="AC2498" i="6" s="1"/>
  <c r="AD2498" i="6"/>
  <c r="AE2498" i="6"/>
  <c r="AF2498" i="6"/>
  <c r="AH2498" i="6"/>
  <c r="AI2498" i="6" s="1"/>
  <c r="AJ2498" i="6"/>
  <c r="X2499" i="6"/>
  <c r="Y2499" i="6"/>
  <c r="AD2499" i="6" s="1"/>
  <c r="AE2499" i="6" s="1"/>
  <c r="Z2499" i="6"/>
  <c r="AF2499" i="6"/>
  <c r="AH2499" i="6"/>
  <c r="AI2499" i="6" s="1"/>
  <c r="X2500" i="6"/>
  <c r="Y2500" i="6"/>
  <c r="Z2500" i="6"/>
  <c r="AA2500" i="6" s="1"/>
  <c r="AB2500" i="6" s="1"/>
  <c r="AC2500" i="6" s="1"/>
  <c r="AG2500" i="6" s="1"/>
  <c r="AD2500" i="6"/>
  <c r="AE2500" i="6" s="1"/>
  <c r="AF2500" i="6"/>
  <c r="AH2500" i="6"/>
  <c r="AJ2500" i="6" s="1"/>
  <c r="AI2500" i="6"/>
  <c r="X2501" i="6"/>
  <c r="Y2501" i="6"/>
  <c r="Z2501" i="6"/>
  <c r="AA2501" i="6"/>
  <c r="AB2501" i="6" s="1"/>
  <c r="AC2501" i="6" s="1"/>
  <c r="AG2501" i="6" s="1"/>
  <c r="AK2501" i="6" s="1"/>
  <c r="AD2501" i="6"/>
  <c r="AE2501" i="6" s="1"/>
  <c r="AF2501" i="6"/>
  <c r="AH2501" i="6"/>
  <c r="AI2501" i="6"/>
  <c r="AJ2501" i="6"/>
  <c r="X2502" i="6"/>
  <c r="Y2502" i="6"/>
  <c r="Z2502" i="6"/>
  <c r="AD2502" i="6"/>
  <c r="AE2502" i="6"/>
  <c r="AF2502" i="6"/>
  <c r="AH2502" i="6"/>
  <c r="X2503" i="6"/>
  <c r="Y2503" i="6"/>
  <c r="Z2503" i="6"/>
  <c r="AA2503" i="6" s="1"/>
  <c r="AB2503" i="6" s="1"/>
  <c r="AC2503" i="6" s="1"/>
  <c r="AD2503" i="6"/>
  <c r="AE2503" i="6" s="1"/>
  <c r="AF2503" i="6"/>
  <c r="AH2503" i="6"/>
  <c r="AI2503" i="6" s="1"/>
  <c r="X2504" i="6"/>
  <c r="Y2504" i="6"/>
  <c r="AD2504" i="6" s="1"/>
  <c r="AE2504" i="6" s="1"/>
  <c r="Z2504" i="6"/>
  <c r="AA2504" i="6"/>
  <c r="AB2504" i="6" s="1"/>
  <c r="AC2504" i="6" s="1"/>
  <c r="AG2504" i="6" s="1"/>
  <c r="AF2504" i="6"/>
  <c r="AH2504" i="6"/>
  <c r="AI2504" i="6"/>
  <c r="AJ2504" i="6"/>
  <c r="AK2504" i="6" s="1"/>
  <c r="X2505" i="6"/>
  <c r="Y2505" i="6"/>
  <c r="Z2505" i="6"/>
  <c r="AD2505" i="6"/>
  <c r="AE2505" i="6" s="1"/>
  <c r="AF2505" i="6"/>
  <c r="AH2505" i="6"/>
  <c r="X2506" i="6"/>
  <c r="Y2506" i="6"/>
  <c r="Z2506" i="6"/>
  <c r="AA2506" i="6" s="1"/>
  <c r="AB2506" i="6" s="1"/>
  <c r="AC2506" i="6" s="1"/>
  <c r="AG2506" i="6" s="1"/>
  <c r="AD2506" i="6"/>
  <c r="AE2506" i="6"/>
  <c r="AF2506" i="6"/>
  <c r="AH2506" i="6"/>
  <c r="AI2506" i="6" s="1"/>
  <c r="AJ2506" i="6"/>
  <c r="AK2506" i="6"/>
  <c r="X2507" i="6"/>
  <c r="Y2507" i="6"/>
  <c r="AD2507" i="6" s="1"/>
  <c r="AE2507" i="6" s="1"/>
  <c r="Z2507" i="6"/>
  <c r="AF2507" i="6"/>
  <c r="AH2507" i="6"/>
  <c r="AI2507" i="6" s="1"/>
  <c r="AJ2507" i="6"/>
  <c r="X2508" i="6"/>
  <c r="Y2508" i="6"/>
  <c r="Z2508" i="6"/>
  <c r="AA2508" i="6" s="1"/>
  <c r="AB2508" i="6" s="1"/>
  <c r="AC2508" i="6" s="1"/>
  <c r="AG2508" i="6" s="1"/>
  <c r="AD2508" i="6"/>
  <c r="AE2508" i="6" s="1"/>
  <c r="AF2508" i="6"/>
  <c r="AH2508" i="6"/>
  <c r="AJ2508" i="6" s="1"/>
  <c r="AI2508" i="6"/>
  <c r="X2509" i="6"/>
  <c r="Y2509" i="6"/>
  <c r="Z2509" i="6"/>
  <c r="AA2509" i="6"/>
  <c r="AB2509" i="6" s="1"/>
  <c r="AC2509" i="6" s="1"/>
  <c r="AG2509" i="6" s="1"/>
  <c r="AK2509" i="6" s="1"/>
  <c r="AD2509" i="6"/>
  <c r="AE2509" i="6" s="1"/>
  <c r="AF2509" i="6"/>
  <c r="AH2509" i="6"/>
  <c r="AI2509" i="6"/>
  <c r="AJ2509" i="6"/>
  <c r="X2510" i="6"/>
  <c r="Y2510" i="6"/>
  <c r="Z2510" i="6"/>
  <c r="AD2510" i="6"/>
  <c r="AE2510" i="6"/>
  <c r="AF2510" i="6"/>
  <c r="AH2510" i="6"/>
  <c r="X2511" i="6"/>
  <c r="Y2511" i="6"/>
  <c r="Z2511" i="6"/>
  <c r="AA2511" i="6" s="1"/>
  <c r="AB2511" i="6" s="1"/>
  <c r="AC2511" i="6" s="1"/>
  <c r="AG2511" i="6" s="1"/>
  <c r="AD2511" i="6"/>
  <c r="AE2511" i="6"/>
  <c r="AF2511" i="6"/>
  <c r="AH2511" i="6"/>
  <c r="AI2511" i="6" s="1"/>
  <c r="X2512" i="6"/>
  <c r="Y2512" i="6"/>
  <c r="AD2512" i="6" s="1"/>
  <c r="AE2512" i="6" s="1"/>
  <c r="Z2512" i="6"/>
  <c r="AA2512" i="6" s="1"/>
  <c r="AB2512" i="6" s="1"/>
  <c r="AC2512" i="6" s="1"/>
  <c r="AG2512" i="6" s="1"/>
  <c r="AF2512" i="6"/>
  <c r="AH2512" i="6"/>
  <c r="AI2512" i="6"/>
  <c r="AJ2512" i="6"/>
  <c r="X2513" i="6"/>
  <c r="Y2513" i="6"/>
  <c r="Z2513" i="6"/>
  <c r="AA2513" i="6" s="1"/>
  <c r="AB2513" i="6" s="1"/>
  <c r="AC2513" i="6" s="1"/>
  <c r="AG2513" i="6" s="1"/>
  <c r="AD2513" i="6"/>
  <c r="AE2513" i="6" s="1"/>
  <c r="AF2513" i="6"/>
  <c r="AH2513" i="6"/>
  <c r="X2514" i="6"/>
  <c r="Y2514" i="6"/>
  <c r="Z2514" i="6"/>
  <c r="AA2514" i="6" s="1"/>
  <c r="AB2514" i="6" s="1"/>
  <c r="AC2514" i="6" s="1"/>
  <c r="AD2514" i="6"/>
  <c r="AE2514" i="6"/>
  <c r="AF2514" i="6"/>
  <c r="AH2514" i="6"/>
  <c r="AI2514" i="6" s="1"/>
  <c r="AJ2514" i="6"/>
  <c r="X2515" i="6"/>
  <c r="Y2515" i="6"/>
  <c r="AD2515" i="6" s="1"/>
  <c r="AE2515" i="6" s="1"/>
  <c r="Z2515" i="6"/>
  <c r="AF2515" i="6"/>
  <c r="AH2515" i="6"/>
  <c r="AI2515" i="6" s="1"/>
  <c r="X2516" i="6"/>
  <c r="Y2516" i="6"/>
  <c r="Z2516" i="6"/>
  <c r="AA2516" i="6" s="1"/>
  <c r="AB2516" i="6" s="1"/>
  <c r="AC2516" i="6" s="1"/>
  <c r="AD2516" i="6"/>
  <c r="AE2516" i="6" s="1"/>
  <c r="AF2516" i="6"/>
  <c r="AH2516" i="6"/>
  <c r="AJ2516" i="6" s="1"/>
  <c r="AI2516" i="6"/>
  <c r="X2517" i="6"/>
  <c r="Y2517" i="6"/>
  <c r="Z2517" i="6"/>
  <c r="AA2517" i="6"/>
  <c r="AB2517" i="6"/>
  <c r="AC2517" i="6" s="1"/>
  <c r="AD2517" i="6"/>
  <c r="AE2517" i="6" s="1"/>
  <c r="AF2517" i="6"/>
  <c r="AH2517" i="6"/>
  <c r="AI2517" i="6"/>
  <c r="AJ2517" i="6"/>
  <c r="X2518" i="6"/>
  <c r="Y2518" i="6"/>
  <c r="Z2518" i="6"/>
  <c r="AD2518" i="6"/>
  <c r="AE2518" i="6"/>
  <c r="AF2518" i="6"/>
  <c r="AH2518" i="6"/>
  <c r="X2519" i="6"/>
  <c r="Y2519" i="6"/>
  <c r="Z2519" i="6"/>
  <c r="AA2519" i="6" s="1"/>
  <c r="AB2519" i="6"/>
  <c r="AC2519" i="6" s="1"/>
  <c r="AD2519" i="6"/>
  <c r="AE2519" i="6" s="1"/>
  <c r="AF2519" i="6"/>
  <c r="AH2519" i="6"/>
  <c r="AI2519" i="6" s="1"/>
  <c r="X2520" i="6"/>
  <c r="Y2520" i="6"/>
  <c r="AD2520" i="6" s="1"/>
  <c r="AE2520" i="6" s="1"/>
  <c r="Z2520" i="6"/>
  <c r="AA2520" i="6" s="1"/>
  <c r="AB2520" i="6" s="1"/>
  <c r="AC2520" i="6" s="1"/>
  <c r="AG2520" i="6" s="1"/>
  <c r="AF2520" i="6"/>
  <c r="AH2520" i="6"/>
  <c r="AI2520" i="6"/>
  <c r="AJ2520" i="6"/>
  <c r="X2521" i="6"/>
  <c r="Y2521" i="6"/>
  <c r="Z2521" i="6"/>
  <c r="AA2521" i="6" s="1"/>
  <c r="AB2521" i="6" s="1"/>
  <c r="AC2521" i="6" s="1"/>
  <c r="AG2521" i="6" s="1"/>
  <c r="AD2521" i="6"/>
  <c r="AE2521" i="6" s="1"/>
  <c r="AF2521" i="6"/>
  <c r="AH2521" i="6"/>
  <c r="X2522" i="6"/>
  <c r="Y2522" i="6"/>
  <c r="Z2522" i="6"/>
  <c r="AA2522" i="6" s="1"/>
  <c r="AB2522" i="6"/>
  <c r="AC2522" i="6"/>
  <c r="AG2522" i="6" s="1"/>
  <c r="AK2522" i="6" s="1"/>
  <c r="AD2522" i="6"/>
  <c r="AE2522" i="6"/>
  <c r="AF2522" i="6"/>
  <c r="AH2522" i="6"/>
  <c r="AI2522" i="6" s="1"/>
  <c r="AJ2522" i="6"/>
  <c r="X2523" i="6"/>
  <c r="Y2523" i="6"/>
  <c r="AD2523" i="6" s="1"/>
  <c r="AE2523" i="6" s="1"/>
  <c r="Z2523" i="6"/>
  <c r="AF2523" i="6"/>
  <c r="AH2523" i="6"/>
  <c r="AI2523" i="6" s="1"/>
  <c r="AJ2523" i="6"/>
  <c r="X2524" i="6"/>
  <c r="Y2524" i="6"/>
  <c r="Z2524" i="6"/>
  <c r="AA2524" i="6" s="1"/>
  <c r="AB2524" i="6" s="1"/>
  <c r="AC2524" i="6" s="1"/>
  <c r="AD2524" i="6"/>
  <c r="AE2524" i="6" s="1"/>
  <c r="AF2524" i="6"/>
  <c r="AH2524" i="6"/>
  <c r="AJ2524" i="6" s="1"/>
  <c r="AI2524" i="6"/>
  <c r="X2525" i="6"/>
  <c r="Y2525" i="6"/>
  <c r="Z2525" i="6"/>
  <c r="AA2525" i="6" s="1"/>
  <c r="AB2525" i="6" s="1"/>
  <c r="AC2525" i="6" s="1"/>
  <c r="AG2525" i="6" s="1"/>
  <c r="AK2525" i="6" s="1"/>
  <c r="AD2525" i="6"/>
  <c r="AE2525" i="6" s="1"/>
  <c r="AF2525" i="6"/>
  <c r="AH2525" i="6"/>
  <c r="AI2525" i="6"/>
  <c r="AJ2525" i="6"/>
  <c r="X2526" i="6"/>
  <c r="Y2526" i="6"/>
  <c r="Z2526" i="6"/>
  <c r="AD2526" i="6"/>
  <c r="AE2526" i="6"/>
  <c r="AF2526" i="6"/>
  <c r="AH2526" i="6"/>
  <c r="X2527" i="6"/>
  <c r="Y2527" i="6"/>
  <c r="Z2527" i="6"/>
  <c r="AA2527" i="6" s="1"/>
  <c r="AB2527" i="6" s="1"/>
  <c r="AC2527" i="6" s="1"/>
  <c r="AD2527" i="6"/>
  <c r="AE2527" i="6"/>
  <c r="AF2527" i="6"/>
  <c r="AH2527" i="6"/>
  <c r="AI2527" i="6" s="1"/>
  <c r="X2528" i="6"/>
  <c r="Y2528" i="6"/>
  <c r="AD2528" i="6" s="1"/>
  <c r="AE2528" i="6" s="1"/>
  <c r="Z2528" i="6"/>
  <c r="AA2528" i="6" s="1"/>
  <c r="AB2528" i="6" s="1"/>
  <c r="AC2528" i="6" s="1"/>
  <c r="AG2528" i="6" s="1"/>
  <c r="AF2528" i="6"/>
  <c r="AH2528" i="6"/>
  <c r="AJ2528" i="6" s="1"/>
  <c r="AI2528" i="6"/>
  <c r="X2529" i="6"/>
  <c r="Y2529" i="6"/>
  <c r="Z2529" i="6"/>
  <c r="AD2529" i="6"/>
  <c r="AE2529" i="6" s="1"/>
  <c r="AF2529" i="6"/>
  <c r="AH2529" i="6"/>
  <c r="X2530" i="6"/>
  <c r="Y2530" i="6"/>
  <c r="Z2530" i="6"/>
  <c r="AA2530" i="6" s="1"/>
  <c r="AB2530" i="6" s="1"/>
  <c r="AC2530" i="6" s="1"/>
  <c r="AG2530" i="6" s="1"/>
  <c r="AD2530" i="6"/>
  <c r="AE2530" i="6"/>
  <c r="AF2530" i="6"/>
  <c r="AH2530" i="6"/>
  <c r="AI2530" i="6" s="1"/>
  <c r="AJ2530" i="6"/>
  <c r="X2531" i="6"/>
  <c r="Y2531" i="6"/>
  <c r="AD2531" i="6" s="1"/>
  <c r="AE2531" i="6" s="1"/>
  <c r="Z2531" i="6"/>
  <c r="AF2531" i="6"/>
  <c r="AH2531" i="6"/>
  <c r="AI2531" i="6" s="1"/>
  <c r="AJ2531" i="6"/>
  <c r="X2532" i="6"/>
  <c r="Y2532" i="6"/>
  <c r="Z2532" i="6"/>
  <c r="AA2532" i="6" s="1"/>
  <c r="AB2532" i="6" s="1"/>
  <c r="AC2532" i="6" s="1"/>
  <c r="AG2532" i="6" s="1"/>
  <c r="AD2532" i="6"/>
  <c r="AE2532" i="6" s="1"/>
  <c r="AF2532" i="6"/>
  <c r="AH2532" i="6"/>
  <c r="AJ2532" i="6" s="1"/>
  <c r="AI2532" i="6"/>
  <c r="X2533" i="6"/>
  <c r="Y2533" i="6"/>
  <c r="Z2533" i="6"/>
  <c r="AA2533" i="6"/>
  <c r="AB2533" i="6" s="1"/>
  <c r="AC2533" i="6" s="1"/>
  <c r="AD2533" i="6"/>
  <c r="AE2533" i="6" s="1"/>
  <c r="AF2533" i="6"/>
  <c r="AH2533" i="6"/>
  <c r="AI2533" i="6"/>
  <c r="AJ2533" i="6"/>
  <c r="X2534" i="6"/>
  <c r="Y2534" i="6"/>
  <c r="Z2534" i="6"/>
  <c r="AD2534" i="6"/>
  <c r="AE2534" i="6" s="1"/>
  <c r="AF2534" i="6"/>
  <c r="AH2534" i="6"/>
  <c r="X2535" i="6"/>
  <c r="Y2535" i="6"/>
  <c r="Z2535" i="6"/>
  <c r="AA2535" i="6" s="1"/>
  <c r="AB2535" i="6" s="1"/>
  <c r="AC2535" i="6" s="1"/>
  <c r="AG2535" i="6" s="1"/>
  <c r="AD2535" i="6"/>
  <c r="AE2535" i="6" s="1"/>
  <c r="AF2535" i="6"/>
  <c r="AH2535" i="6"/>
  <c r="AI2535" i="6" s="1"/>
  <c r="X2536" i="6"/>
  <c r="Y2536" i="6"/>
  <c r="AD2536" i="6" s="1"/>
  <c r="AE2536" i="6" s="1"/>
  <c r="Z2536" i="6"/>
  <c r="AA2536" i="6" s="1"/>
  <c r="AB2536" i="6" s="1"/>
  <c r="AC2536" i="6" s="1"/>
  <c r="AF2536" i="6"/>
  <c r="AH2536" i="6"/>
  <c r="AI2536" i="6" s="1"/>
  <c r="X2537" i="6"/>
  <c r="Y2537" i="6"/>
  <c r="Z2537" i="6"/>
  <c r="AA2537" i="6" s="1"/>
  <c r="AB2537" i="6" s="1"/>
  <c r="AC2537" i="6" s="1"/>
  <c r="AG2537" i="6" s="1"/>
  <c r="AD2537" i="6"/>
  <c r="AE2537" i="6" s="1"/>
  <c r="AF2537" i="6"/>
  <c r="AH2537" i="6"/>
  <c r="X2538" i="6"/>
  <c r="Y2538" i="6"/>
  <c r="Z2538" i="6"/>
  <c r="AA2538" i="6" s="1"/>
  <c r="AB2538" i="6" s="1"/>
  <c r="AC2538" i="6" s="1"/>
  <c r="AG2538" i="6" s="1"/>
  <c r="AK2538" i="6" s="1"/>
  <c r="AD2538" i="6"/>
  <c r="AE2538" i="6"/>
  <c r="AF2538" i="6"/>
  <c r="AH2538" i="6"/>
  <c r="AI2538" i="6" s="1"/>
  <c r="AJ2538" i="6"/>
  <c r="X2539" i="6"/>
  <c r="Y2539" i="6"/>
  <c r="AD2539" i="6" s="1"/>
  <c r="AE2539" i="6" s="1"/>
  <c r="Z2539" i="6"/>
  <c r="AF2539" i="6"/>
  <c r="AH2539" i="6"/>
  <c r="AI2539" i="6" s="1"/>
  <c r="AJ2539" i="6"/>
  <c r="X2540" i="6"/>
  <c r="Y2540" i="6"/>
  <c r="Z2540" i="6"/>
  <c r="AA2540" i="6" s="1"/>
  <c r="AB2540" i="6"/>
  <c r="AC2540" i="6" s="1"/>
  <c r="AG2540" i="6" s="1"/>
  <c r="AD2540" i="6"/>
  <c r="AE2540" i="6" s="1"/>
  <c r="AF2540" i="6"/>
  <c r="AH2540" i="6"/>
  <c r="AJ2540" i="6" s="1"/>
  <c r="AI2540" i="6"/>
  <c r="X2541" i="6"/>
  <c r="Y2541" i="6"/>
  <c r="Z2541" i="6"/>
  <c r="AA2541" i="6" s="1"/>
  <c r="AB2541" i="6" s="1"/>
  <c r="AC2541" i="6" s="1"/>
  <c r="AG2541" i="6" s="1"/>
  <c r="AK2541" i="6" s="1"/>
  <c r="AD2541" i="6"/>
  <c r="AE2541" i="6" s="1"/>
  <c r="AF2541" i="6"/>
  <c r="AH2541" i="6"/>
  <c r="AI2541" i="6"/>
  <c r="AJ2541" i="6"/>
  <c r="X2542" i="6"/>
  <c r="Y2542" i="6"/>
  <c r="Z2542" i="6"/>
  <c r="AD2542" i="6"/>
  <c r="AE2542" i="6"/>
  <c r="AF2542" i="6"/>
  <c r="AH2542" i="6"/>
  <c r="X2543" i="6"/>
  <c r="Y2543" i="6"/>
  <c r="Z2543" i="6"/>
  <c r="AA2543" i="6" s="1"/>
  <c r="AB2543" i="6" s="1"/>
  <c r="AC2543" i="6" s="1"/>
  <c r="AG2543" i="6" s="1"/>
  <c r="AD2543" i="6"/>
  <c r="AE2543" i="6"/>
  <c r="AF2543" i="6"/>
  <c r="AH2543" i="6"/>
  <c r="AI2543" i="6" s="1"/>
  <c r="X2544" i="6"/>
  <c r="Y2544" i="6"/>
  <c r="Z2544" i="6"/>
  <c r="AA2544" i="6"/>
  <c r="AB2544" i="6" s="1"/>
  <c r="AC2544" i="6" s="1"/>
  <c r="AD2544" i="6"/>
  <c r="AE2544" i="6" s="1"/>
  <c r="AF2544" i="6"/>
  <c r="AH2544" i="6"/>
  <c r="AJ2544" i="6" s="1"/>
  <c r="X2545" i="6"/>
  <c r="Y2545" i="6"/>
  <c r="Z2545" i="6"/>
  <c r="AA2545" i="6" s="1"/>
  <c r="AB2545" i="6" s="1"/>
  <c r="AC2545" i="6" s="1"/>
  <c r="AD2545" i="6"/>
  <c r="AE2545" i="6" s="1"/>
  <c r="AF2545" i="6"/>
  <c r="AH2545" i="6"/>
  <c r="AI2545" i="6" s="1"/>
  <c r="X2546" i="6"/>
  <c r="Y2546" i="6"/>
  <c r="Z2546" i="6"/>
  <c r="AA2546" i="6" s="1"/>
  <c r="AB2546" i="6" s="1"/>
  <c r="AC2546" i="6" s="1"/>
  <c r="AG2546" i="6" s="1"/>
  <c r="AK2546" i="6" s="1"/>
  <c r="AD2546" i="6"/>
  <c r="AE2546" i="6"/>
  <c r="AF2546" i="6"/>
  <c r="AH2546" i="6"/>
  <c r="AI2546" i="6" s="1"/>
  <c r="AJ2546" i="6"/>
  <c r="X2547" i="6"/>
  <c r="Y2547" i="6"/>
  <c r="AD2547" i="6" s="1"/>
  <c r="AE2547" i="6" s="1"/>
  <c r="Z2547" i="6"/>
  <c r="AF2547" i="6"/>
  <c r="AH2547" i="6"/>
  <c r="AI2547" i="6" s="1"/>
  <c r="AJ2547" i="6"/>
  <c r="X2548" i="6"/>
  <c r="Y2548" i="6"/>
  <c r="Z2548" i="6"/>
  <c r="AA2548" i="6" s="1"/>
  <c r="AB2548" i="6" s="1"/>
  <c r="AC2548" i="6" s="1"/>
  <c r="AG2548" i="6" s="1"/>
  <c r="AD2548" i="6"/>
  <c r="AE2548" i="6" s="1"/>
  <c r="AF2548" i="6"/>
  <c r="AH2548" i="6"/>
  <c r="AJ2548" i="6" s="1"/>
  <c r="AI2548" i="6"/>
  <c r="X2549" i="6"/>
  <c r="Y2549" i="6"/>
  <c r="Z2549" i="6"/>
  <c r="AA2549" i="6" s="1"/>
  <c r="AB2549" i="6" s="1"/>
  <c r="AC2549" i="6" s="1"/>
  <c r="AG2549" i="6" s="1"/>
  <c r="AD2549" i="6"/>
  <c r="AE2549" i="6" s="1"/>
  <c r="AF2549" i="6"/>
  <c r="AH2549" i="6"/>
  <c r="AI2549" i="6"/>
  <c r="AJ2549" i="6"/>
  <c r="X2550" i="6"/>
  <c r="Y2550" i="6"/>
  <c r="Z2550" i="6"/>
  <c r="AA2550" i="6" s="1"/>
  <c r="AB2550" i="6" s="1"/>
  <c r="AC2550" i="6" s="1"/>
  <c r="AD2550" i="6"/>
  <c r="AE2550" i="6" s="1"/>
  <c r="AF2550" i="6"/>
  <c r="AH2550" i="6"/>
  <c r="X2551" i="6"/>
  <c r="Y2551" i="6"/>
  <c r="Z2551" i="6"/>
  <c r="AA2551" i="6" s="1"/>
  <c r="AB2551" i="6" s="1"/>
  <c r="AC2551" i="6" s="1"/>
  <c r="AD2551" i="6"/>
  <c r="AE2551" i="6" s="1"/>
  <c r="AF2551" i="6"/>
  <c r="AH2551" i="6"/>
  <c r="AI2551" i="6" s="1"/>
  <c r="X2552" i="6"/>
  <c r="Y2552" i="6"/>
  <c r="AD2552" i="6" s="1"/>
  <c r="AE2552" i="6" s="1"/>
  <c r="Z2552" i="6"/>
  <c r="AA2552" i="6" s="1"/>
  <c r="AB2552" i="6" s="1"/>
  <c r="AC2552" i="6" s="1"/>
  <c r="AG2552" i="6" s="1"/>
  <c r="AF2552" i="6"/>
  <c r="AH2552" i="6"/>
  <c r="AI2552" i="6" s="1"/>
  <c r="AJ2552" i="6"/>
  <c r="X2553" i="6"/>
  <c r="Y2553" i="6"/>
  <c r="Z2553" i="6"/>
  <c r="AD2553" i="6"/>
  <c r="AE2553" i="6" s="1"/>
  <c r="AF2553" i="6"/>
  <c r="AH2553" i="6"/>
  <c r="AI2553" i="6" s="1"/>
  <c r="AJ2553" i="6"/>
  <c r="X2554" i="6"/>
  <c r="Y2554" i="6"/>
  <c r="Z2554" i="6"/>
  <c r="AA2554" i="6" s="1"/>
  <c r="AB2554" i="6" s="1"/>
  <c r="AC2554" i="6" s="1"/>
  <c r="AD2554" i="6"/>
  <c r="AE2554" i="6"/>
  <c r="AF2554" i="6"/>
  <c r="AH2554" i="6"/>
  <c r="AI2554" i="6" s="1"/>
  <c r="AJ2554" i="6"/>
  <c r="X2555" i="6"/>
  <c r="Y2555" i="6"/>
  <c r="AD2555" i="6" s="1"/>
  <c r="AE2555" i="6" s="1"/>
  <c r="Z2555" i="6"/>
  <c r="AF2555" i="6"/>
  <c r="AH2555" i="6"/>
  <c r="AI2555" i="6" s="1"/>
  <c r="X2556" i="6"/>
  <c r="Y2556" i="6"/>
  <c r="AD2556" i="6" s="1"/>
  <c r="AE2556" i="6" s="1"/>
  <c r="Z2556" i="6"/>
  <c r="AA2556" i="6" s="1"/>
  <c r="AB2556" i="6" s="1"/>
  <c r="AC2556" i="6" s="1"/>
  <c r="AF2556" i="6"/>
  <c r="AH2556" i="6"/>
  <c r="AJ2556" i="6" s="1"/>
  <c r="AI2556" i="6"/>
  <c r="X2557" i="6"/>
  <c r="Y2557" i="6"/>
  <c r="Z2557" i="6"/>
  <c r="AA2557" i="6"/>
  <c r="AB2557" i="6" s="1"/>
  <c r="AC2557" i="6" s="1"/>
  <c r="AD2557" i="6"/>
  <c r="AE2557" i="6" s="1"/>
  <c r="AF2557" i="6"/>
  <c r="AH2557" i="6"/>
  <c r="AI2557" i="6"/>
  <c r="AJ2557" i="6"/>
  <c r="X2558" i="6"/>
  <c r="Y2558" i="6"/>
  <c r="Z2558" i="6"/>
  <c r="AA2558" i="6" s="1"/>
  <c r="AB2558" i="6" s="1"/>
  <c r="AC2558" i="6" s="1"/>
  <c r="AD2558" i="6"/>
  <c r="AE2558" i="6" s="1"/>
  <c r="AF2558" i="6"/>
  <c r="AH2558" i="6"/>
  <c r="X2559" i="6"/>
  <c r="Y2559" i="6"/>
  <c r="Z2559" i="6"/>
  <c r="AA2559" i="6" s="1"/>
  <c r="AB2559" i="6" s="1"/>
  <c r="AC2559" i="6" s="1"/>
  <c r="AG2559" i="6" s="1"/>
  <c r="AD2559" i="6"/>
  <c r="AE2559" i="6"/>
  <c r="AF2559" i="6"/>
  <c r="AH2559" i="6"/>
  <c r="AI2559" i="6" s="1"/>
  <c r="X2560" i="6"/>
  <c r="Y2560" i="6"/>
  <c r="Z2560" i="6"/>
  <c r="AA2560" i="6" s="1"/>
  <c r="AB2560" i="6" s="1"/>
  <c r="AC2560" i="6" s="1"/>
  <c r="AD2560" i="6"/>
  <c r="AE2560" i="6" s="1"/>
  <c r="AF2560" i="6"/>
  <c r="AH2560" i="6"/>
  <c r="AI2560" i="6"/>
  <c r="AJ2560" i="6"/>
  <c r="X2561" i="6"/>
  <c r="Y2561" i="6"/>
  <c r="Z2561" i="6"/>
  <c r="AD2561" i="6"/>
  <c r="AE2561" i="6" s="1"/>
  <c r="AF2561" i="6"/>
  <c r="AH2561" i="6"/>
  <c r="AI2561" i="6" s="1"/>
  <c r="AJ2561" i="6"/>
  <c r="X2562" i="6"/>
  <c r="Y2562" i="6"/>
  <c r="Z2562" i="6"/>
  <c r="AA2562" i="6" s="1"/>
  <c r="AB2562" i="6" s="1"/>
  <c r="AC2562" i="6" s="1"/>
  <c r="AG2562" i="6" s="1"/>
  <c r="AD2562" i="6"/>
  <c r="AE2562" i="6"/>
  <c r="AF2562" i="6"/>
  <c r="AH2562" i="6"/>
  <c r="AI2562" i="6" s="1"/>
  <c r="AJ2562" i="6"/>
  <c r="X2563" i="6"/>
  <c r="Y2563" i="6"/>
  <c r="AD2563" i="6" s="1"/>
  <c r="AE2563" i="6" s="1"/>
  <c r="Z2563" i="6"/>
  <c r="AF2563" i="6"/>
  <c r="AH2563" i="6"/>
  <c r="AI2563" i="6" s="1"/>
  <c r="X2564" i="6"/>
  <c r="Y2564" i="6"/>
  <c r="Z2564" i="6"/>
  <c r="AA2564" i="6" s="1"/>
  <c r="AB2564" i="6" s="1"/>
  <c r="AC2564" i="6" s="1"/>
  <c r="AD2564" i="6"/>
  <c r="AE2564" i="6" s="1"/>
  <c r="AF2564" i="6"/>
  <c r="AH2564" i="6"/>
  <c r="AJ2564" i="6" s="1"/>
  <c r="AI2564" i="6"/>
  <c r="X2565" i="6"/>
  <c r="Y2565" i="6"/>
  <c r="Z2565" i="6"/>
  <c r="AA2565" i="6"/>
  <c r="AB2565" i="6" s="1"/>
  <c r="AC2565" i="6" s="1"/>
  <c r="AG2565" i="6" s="1"/>
  <c r="AK2565" i="6" s="1"/>
  <c r="AD2565" i="6"/>
  <c r="AE2565" i="6" s="1"/>
  <c r="AF2565" i="6"/>
  <c r="AH2565" i="6"/>
  <c r="AI2565" i="6"/>
  <c r="AJ2565" i="6"/>
  <c r="X2566" i="6"/>
  <c r="Y2566" i="6"/>
  <c r="Z2566" i="6"/>
  <c r="AD2566" i="6"/>
  <c r="AE2566" i="6"/>
  <c r="AF2566" i="6"/>
  <c r="AH2566" i="6"/>
  <c r="X2567" i="6"/>
  <c r="Y2567" i="6"/>
  <c r="Z2567" i="6"/>
  <c r="AA2567" i="6" s="1"/>
  <c r="AB2567" i="6" s="1"/>
  <c r="AC2567" i="6" s="1"/>
  <c r="AD2567" i="6"/>
  <c r="AE2567" i="6" s="1"/>
  <c r="AF2567" i="6"/>
  <c r="AH2567" i="6"/>
  <c r="AI2567" i="6" s="1"/>
  <c r="X2568" i="6"/>
  <c r="Y2568" i="6"/>
  <c r="AD2568" i="6" s="1"/>
  <c r="AE2568" i="6" s="1"/>
  <c r="Z2568" i="6"/>
  <c r="AA2568" i="6"/>
  <c r="AB2568" i="6" s="1"/>
  <c r="AC2568" i="6" s="1"/>
  <c r="AF2568" i="6"/>
  <c r="AH2568" i="6"/>
  <c r="AI2568" i="6"/>
  <c r="AJ2568" i="6"/>
  <c r="X2569" i="6"/>
  <c r="Y2569" i="6"/>
  <c r="Z2569" i="6"/>
  <c r="AA2569" i="6" s="1"/>
  <c r="AB2569" i="6" s="1"/>
  <c r="AC2569" i="6" s="1"/>
  <c r="AD2569" i="6"/>
  <c r="AE2569" i="6" s="1"/>
  <c r="AF2569" i="6"/>
  <c r="AH2569" i="6"/>
  <c r="AI2569" i="6" s="1"/>
  <c r="X2570" i="6"/>
  <c r="Y2570" i="6"/>
  <c r="Z2570" i="6"/>
  <c r="AA2570" i="6" s="1"/>
  <c r="AB2570" i="6" s="1"/>
  <c r="AC2570" i="6" s="1"/>
  <c r="AG2570" i="6" s="1"/>
  <c r="AK2570" i="6" s="1"/>
  <c r="AD2570" i="6"/>
  <c r="AE2570" i="6"/>
  <c r="AF2570" i="6"/>
  <c r="AH2570" i="6"/>
  <c r="AI2570" i="6" s="1"/>
  <c r="AJ2570" i="6"/>
  <c r="X2571" i="6"/>
  <c r="Y2571" i="6"/>
  <c r="AD2571" i="6" s="1"/>
  <c r="AE2571" i="6" s="1"/>
  <c r="Z2571" i="6"/>
  <c r="AF2571" i="6"/>
  <c r="AH2571" i="6"/>
  <c r="AI2571" i="6" s="1"/>
  <c r="AJ2571" i="6"/>
  <c r="X2572" i="6"/>
  <c r="Y2572" i="6"/>
  <c r="Z2572" i="6"/>
  <c r="AA2572" i="6" s="1"/>
  <c r="AB2572" i="6" s="1"/>
  <c r="AC2572" i="6" s="1"/>
  <c r="AG2572" i="6" s="1"/>
  <c r="AD2572" i="6"/>
  <c r="AE2572" i="6" s="1"/>
  <c r="AF2572" i="6"/>
  <c r="AH2572" i="6"/>
  <c r="AJ2572" i="6" s="1"/>
  <c r="AI2572" i="6"/>
  <c r="X2573" i="6"/>
  <c r="Y2573" i="6"/>
  <c r="Z2573" i="6"/>
  <c r="AA2573" i="6" s="1"/>
  <c r="AB2573" i="6" s="1"/>
  <c r="AC2573" i="6" s="1"/>
  <c r="AG2573" i="6" s="1"/>
  <c r="AK2573" i="6" s="1"/>
  <c r="AD2573" i="6"/>
  <c r="AE2573" i="6" s="1"/>
  <c r="AF2573" i="6"/>
  <c r="AH2573" i="6"/>
  <c r="AI2573" i="6"/>
  <c r="AJ2573" i="6"/>
  <c r="X2574" i="6"/>
  <c r="Y2574" i="6"/>
  <c r="Z2574" i="6"/>
  <c r="AD2574" i="6"/>
  <c r="AE2574" i="6" s="1"/>
  <c r="AF2574" i="6"/>
  <c r="AH2574" i="6"/>
  <c r="X2575" i="6"/>
  <c r="Y2575" i="6"/>
  <c r="Z2575" i="6"/>
  <c r="AA2575" i="6" s="1"/>
  <c r="AB2575" i="6" s="1"/>
  <c r="AC2575" i="6" s="1"/>
  <c r="AD2575" i="6"/>
  <c r="AE2575" i="6" s="1"/>
  <c r="AF2575" i="6"/>
  <c r="AH2575" i="6"/>
  <c r="AI2575" i="6" s="1"/>
  <c r="X2576" i="6"/>
  <c r="Y2576" i="6"/>
  <c r="AD2576" i="6" s="1"/>
  <c r="AE2576" i="6" s="1"/>
  <c r="Z2576" i="6"/>
  <c r="AA2576" i="6" s="1"/>
  <c r="AB2576" i="6" s="1"/>
  <c r="AC2576" i="6" s="1"/>
  <c r="AF2576" i="6"/>
  <c r="AH2576" i="6"/>
  <c r="AI2576" i="6" s="1"/>
  <c r="X2577" i="6"/>
  <c r="Y2577" i="6"/>
  <c r="Z2577" i="6"/>
  <c r="AA2577" i="6" s="1"/>
  <c r="AB2577" i="6" s="1"/>
  <c r="AC2577" i="6" s="1"/>
  <c r="AG2577" i="6" s="1"/>
  <c r="AD2577" i="6"/>
  <c r="AE2577" i="6" s="1"/>
  <c r="AF2577" i="6"/>
  <c r="AH2577" i="6"/>
  <c r="AI2577" i="6" s="1"/>
  <c r="X2578" i="6"/>
  <c r="Y2578" i="6"/>
  <c r="Z2578" i="6"/>
  <c r="AA2578" i="6" s="1"/>
  <c r="AB2578" i="6" s="1"/>
  <c r="AC2578" i="6" s="1"/>
  <c r="AD2578" i="6"/>
  <c r="AE2578" i="6"/>
  <c r="AF2578" i="6"/>
  <c r="AH2578" i="6"/>
  <c r="AI2578" i="6" s="1"/>
  <c r="AJ2578" i="6"/>
  <c r="X2579" i="6"/>
  <c r="Y2579" i="6"/>
  <c r="AD2579" i="6" s="1"/>
  <c r="AE2579" i="6" s="1"/>
  <c r="Z2579" i="6"/>
  <c r="AF2579" i="6"/>
  <c r="AH2579" i="6"/>
  <c r="AI2579" i="6" s="1"/>
  <c r="X2580" i="6"/>
  <c r="Y2580" i="6"/>
  <c r="Z2580" i="6"/>
  <c r="AA2580" i="6" s="1"/>
  <c r="AB2580" i="6" s="1"/>
  <c r="AC2580" i="6" s="1"/>
  <c r="AD2580" i="6"/>
  <c r="AE2580" i="6" s="1"/>
  <c r="AF2580" i="6"/>
  <c r="AH2580" i="6"/>
  <c r="AJ2580" i="6" s="1"/>
  <c r="X2581" i="6"/>
  <c r="Y2581" i="6"/>
  <c r="Z2581" i="6"/>
  <c r="AA2581" i="6" s="1"/>
  <c r="AB2581" i="6" s="1"/>
  <c r="AC2581" i="6" s="1"/>
  <c r="AG2581" i="6" s="1"/>
  <c r="AD2581" i="6"/>
  <c r="AE2581" i="6" s="1"/>
  <c r="AF2581" i="6"/>
  <c r="AH2581" i="6"/>
  <c r="AI2581" i="6"/>
  <c r="AJ2581" i="6"/>
  <c r="X2582" i="6"/>
  <c r="Y2582" i="6"/>
  <c r="Z2582" i="6"/>
  <c r="AA2582" i="6" s="1"/>
  <c r="AB2582" i="6" s="1"/>
  <c r="AC2582" i="6" s="1"/>
  <c r="AD2582" i="6"/>
  <c r="AE2582" i="6"/>
  <c r="AF2582" i="6"/>
  <c r="AH2582" i="6"/>
  <c r="AI2582" i="6" s="1"/>
  <c r="X2583" i="6"/>
  <c r="Y2583" i="6"/>
  <c r="Z2583" i="6"/>
  <c r="AA2583" i="6" s="1"/>
  <c r="AB2583" i="6" s="1"/>
  <c r="AC2583" i="6" s="1"/>
  <c r="AD2583" i="6"/>
  <c r="AE2583" i="6" s="1"/>
  <c r="AF2583" i="6"/>
  <c r="AH2583" i="6"/>
  <c r="AI2583" i="6" s="1"/>
  <c r="X2584" i="6"/>
  <c r="Y2584" i="6"/>
  <c r="Z2584" i="6"/>
  <c r="AA2584" i="6"/>
  <c r="AB2584" i="6" s="1"/>
  <c r="AC2584" i="6" s="1"/>
  <c r="AD2584" i="6"/>
  <c r="AE2584" i="6" s="1"/>
  <c r="AF2584" i="6"/>
  <c r="AH2584" i="6"/>
  <c r="AJ2584" i="6" s="1"/>
  <c r="X2585" i="6"/>
  <c r="Y2585" i="6"/>
  <c r="Z2585" i="6"/>
  <c r="AA2585" i="6" s="1"/>
  <c r="AB2585" i="6" s="1"/>
  <c r="AC2585" i="6" s="1"/>
  <c r="AG2585" i="6" s="1"/>
  <c r="AD2585" i="6"/>
  <c r="AE2585" i="6" s="1"/>
  <c r="AF2585" i="6"/>
  <c r="AH2585" i="6"/>
  <c r="AI2585" i="6" s="1"/>
  <c r="X2586" i="6"/>
  <c r="Y2586" i="6"/>
  <c r="Z2586" i="6"/>
  <c r="AA2586" i="6" s="1"/>
  <c r="AB2586" i="6" s="1"/>
  <c r="AC2586" i="6" s="1"/>
  <c r="AD2586" i="6"/>
  <c r="AE2586" i="6" s="1"/>
  <c r="AF2586" i="6"/>
  <c r="AH2586" i="6"/>
  <c r="AI2586" i="6" s="1"/>
  <c r="AJ2586" i="6"/>
  <c r="X2587" i="6"/>
  <c r="Y2587" i="6"/>
  <c r="AD2587" i="6" s="1"/>
  <c r="AE2587" i="6" s="1"/>
  <c r="Z2587" i="6"/>
  <c r="AA2587" i="6" s="1"/>
  <c r="AB2587" i="6" s="1"/>
  <c r="AC2587" i="6" s="1"/>
  <c r="AG2587" i="6" s="1"/>
  <c r="AF2587" i="6"/>
  <c r="AH2587" i="6"/>
  <c r="AI2587" i="6" s="1"/>
  <c r="X2588" i="6"/>
  <c r="Y2588" i="6"/>
  <c r="AD2588" i="6" s="1"/>
  <c r="AE2588" i="6" s="1"/>
  <c r="Z2588" i="6"/>
  <c r="AA2588" i="6" s="1"/>
  <c r="AB2588" i="6" s="1"/>
  <c r="AC2588" i="6" s="1"/>
  <c r="AF2588" i="6"/>
  <c r="AH2588" i="6"/>
  <c r="AJ2588" i="6" s="1"/>
  <c r="X2589" i="6"/>
  <c r="Y2589" i="6"/>
  <c r="Z2589" i="6"/>
  <c r="AA2589" i="6"/>
  <c r="AB2589" i="6"/>
  <c r="AC2589" i="6" s="1"/>
  <c r="AG2589" i="6" s="1"/>
  <c r="AK2589" i="6" s="1"/>
  <c r="AD2589" i="6"/>
  <c r="AE2589" i="6" s="1"/>
  <c r="AF2589" i="6"/>
  <c r="AH2589" i="6"/>
  <c r="AI2589" i="6"/>
  <c r="AJ2589" i="6"/>
  <c r="X2590" i="6"/>
  <c r="Y2590" i="6"/>
  <c r="Z2590" i="6"/>
  <c r="AD2590" i="6"/>
  <c r="AE2590" i="6"/>
  <c r="AF2590" i="6"/>
  <c r="AH2590" i="6"/>
  <c r="AI2590" i="6" s="1"/>
  <c r="AJ2590" i="6"/>
  <c r="X2591" i="6"/>
  <c r="Y2591" i="6"/>
  <c r="Z2591" i="6"/>
  <c r="AA2591" i="6" s="1"/>
  <c r="AB2591" i="6" s="1"/>
  <c r="AC2591" i="6" s="1"/>
  <c r="AD2591" i="6"/>
  <c r="AE2591" i="6" s="1"/>
  <c r="AF2591" i="6"/>
  <c r="AH2591" i="6"/>
  <c r="AI2591" i="6" s="1"/>
  <c r="X2592" i="6"/>
  <c r="Y2592" i="6"/>
  <c r="Z2592" i="6"/>
  <c r="AA2592" i="6" s="1"/>
  <c r="AB2592" i="6" s="1"/>
  <c r="AC2592" i="6" s="1"/>
  <c r="AG2592" i="6" s="1"/>
  <c r="AD2592" i="6"/>
  <c r="AE2592" i="6" s="1"/>
  <c r="AF2592" i="6"/>
  <c r="AH2592" i="6"/>
  <c r="AJ2592" i="6" s="1"/>
  <c r="AI2592" i="6"/>
  <c r="X2593" i="6"/>
  <c r="Y2593" i="6"/>
  <c r="Z2593" i="6"/>
  <c r="AD2593" i="6"/>
  <c r="AE2593" i="6" s="1"/>
  <c r="AF2593" i="6"/>
  <c r="AH2593" i="6"/>
  <c r="AI2593" i="6" s="1"/>
  <c r="AJ2593" i="6"/>
  <c r="X2594" i="6"/>
  <c r="Y2594" i="6"/>
  <c r="Z2594" i="6"/>
  <c r="AA2594" i="6" s="1"/>
  <c r="AB2594" i="6"/>
  <c r="AC2594" i="6" s="1"/>
  <c r="AD2594" i="6"/>
  <c r="AE2594" i="6" s="1"/>
  <c r="AF2594" i="6"/>
  <c r="AH2594" i="6"/>
  <c r="AI2594" i="6" s="1"/>
  <c r="AJ2594" i="6"/>
  <c r="X2595" i="6"/>
  <c r="Y2595" i="6"/>
  <c r="AD2595" i="6" s="1"/>
  <c r="AE2595" i="6" s="1"/>
  <c r="Z2595" i="6"/>
  <c r="AF2595" i="6"/>
  <c r="AH2595" i="6"/>
  <c r="AI2595" i="6" s="1"/>
  <c r="AJ2595" i="6"/>
  <c r="X2596" i="6"/>
  <c r="Y2596" i="6"/>
  <c r="Z2596" i="6"/>
  <c r="AD2596" i="6"/>
  <c r="AE2596" i="6" s="1"/>
  <c r="AF2596" i="6"/>
  <c r="AH2596" i="6"/>
  <c r="AJ2596" i="6" s="1"/>
  <c r="AI2596" i="6"/>
  <c r="X2597" i="6"/>
  <c r="Y2597" i="6"/>
  <c r="Z2597" i="6"/>
  <c r="AA2597" i="6"/>
  <c r="AB2597" i="6" s="1"/>
  <c r="AC2597" i="6" s="1"/>
  <c r="AG2597" i="6" s="1"/>
  <c r="AK2597" i="6" s="1"/>
  <c r="AD2597" i="6"/>
  <c r="AE2597" i="6" s="1"/>
  <c r="AF2597" i="6"/>
  <c r="AH2597" i="6"/>
  <c r="AI2597" i="6"/>
  <c r="AJ2597" i="6"/>
  <c r="X2598" i="6"/>
  <c r="Y2598" i="6"/>
  <c r="Z2598" i="6"/>
  <c r="AD2598" i="6"/>
  <c r="AE2598" i="6" s="1"/>
  <c r="AF2598" i="6"/>
  <c r="AH2598" i="6"/>
  <c r="AI2598" i="6" s="1"/>
  <c r="AJ2598" i="6"/>
  <c r="X2599" i="6"/>
  <c r="Y2599" i="6"/>
  <c r="Z2599" i="6"/>
  <c r="AA2599" i="6" s="1"/>
  <c r="AB2599" i="6" s="1"/>
  <c r="AC2599" i="6" s="1"/>
  <c r="AD2599" i="6"/>
  <c r="AE2599" i="6" s="1"/>
  <c r="AF2599" i="6"/>
  <c r="AH2599" i="6"/>
  <c r="AI2599" i="6" s="1"/>
  <c r="X2600" i="6"/>
  <c r="Y2600" i="6"/>
  <c r="AD2600" i="6" s="1"/>
  <c r="AE2600" i="6" s="1"/>
  <c r="Z2600" i="6"/>
  <c r="AA2600" i="6"/>
  <c r="AB2600" i="6" s="1"/>
  <c r="AC2600" i="6" s="1"/>
  <c r="AF2600" i="6"/>
  <c r="AH2600" i="6"/>
  <c r="AI2600" i="6"/>
  <c r="AJ2600" i="6"/>
  <c r="X2601" i="6"/>
  <c r="Y2601" i="6"/>
  <c r="Z2601" i="6"/>
  <c r="AD2601" i="6"/>
  <c r="AE2601" i="6" s="1"/>
  <c r="AF2601" i="6"/>
  <c r="AH2601" i="6"/>
  <c r="AI2601" i="6"/>
  <c r="AJ2601" i="6"/>
  <c r="X2602" i="6"/>
  <c r="Y2602" i="6"/>
  <c r="Z2602" i="6"/>
  <c r="AA2602" i="6" s="1"/>
  <c r="AB2602" i="6" s="1"/>
  <c r="AC2602" i="6" s="1"/>
  <c r="AD2602" i="6"/>
  <c r="AE2602" i="6"/>
  <c r="AF2602" i="6"/>
  <c r="AH2602" i="6"/>
  <c r="AI2602" i="6" s="1"/>
  <c r="AJ2602" i="6"/>
  <c r="X2603" i="6"/>
  <c r="Y2603" i="6"/>
  <c r="AD2603" i="6" s="1"/>
  <c r="AE2603" i="6" s="1"/>
  <c r="Z2603" i="6"/>
  <c r="AA2603" i="6" s="1"/>
  <c r="AB2603" i="6" s="1"/>
  <c r="AC2603" i="6" s="1"/>
  <c r="AG2603" i="6" s="1"/>
  <c r="AF2603" i="6"/>
  <c r="AH2603" i="6"/>
  <c r="AI2603" i="6" s="1"/>
  <c r="AJ2603" i="6"/>
  <c r="X2604" i="6"/>
  <c r="Y2604" i="6"/>
  <c r="Z2604" i="6"/>
  <c r="AA2604" i="6" s="1"/>
  <c r="AB2604" i="6"/>
  <c r="AC2604" i="6" s="1"/>
  <c r="AG2604" i="6" s="1"/>
  <c r="AD2604" i="6"/>
  <c r="AE2604" i="6" s="1"/>
  <c r="AF2604" i="6"/>
  <c r="AH2604" i="6"/>
  <c r="AJ2604" i="6" s="1"/>
  <c r="X2605" i="6"/>
  <c r="Y2605" i="6"/>
  <c r="Z2605" i="6"/>
  <c r="AA2605" i="6" s="1"/>
  <c r="AB2605" i="6" s="1"/>
  <c r="AC2605" i="6" s="1"/>
  <c r="AD2605" i="6"/>
  <c r="AE2605" i="6" s="1"/>
  <c r="AF2605" i="6"/>
  <c r="AH2605" i="6"/>
  <c r="AI2605" i="6"/>
  <c r="AJ2605" i="6"/>
  <c r="X2606" i="6"/>
  <c r="Y2606" i="6"/>
  <c r="Z2606" i="6"/>
  <c r="AA2606" i="6" s="1"/>
  <c r="AB2606" i="6" s="1"/>
  <c r="AC2606" i="6" s="1"/>
  <c r="AD2606" i="6"/>
  <c r="AE2606" i="6" s="1"/>
  <c r="AF2606" i="6"/>
  <c r="AH2606" i="6"/>
  <c r="AI2606" i="6" s="1"/>
  <c r="X2607" i="6"/>
  <c r="Y2607" i="6"/>
  <c r="Z2607" i="6"/>
  <c r="AA2607" i="6" s="1"/>
  <c r="AB2607" i="6" s="1"/>
  <c r="AC2607" i="6" s="1"/>
  <c r="AG2607" i="6" s="1"/>
  <c r="AD2607" i="6"/>
  <c r="AE2607" i="6"/>
  <c r="AF2607" i="6"/>
  <c r="AH2607" i="6"/>
  <c r="AI2607" i="6" s="1"/>
  <c r="X2608" i="6"/>
  <c r="AA2608" i="6" s="1"/>
  <c r="AB2608" i="6" s="1"/>
  <c r="AC2608" i="6" s="1"/>
  <c r="Y2608" i="6"/>
  <c r="Z2608" i="6"/>
  <c r="AD2608" i="6"/>
  <c r="AE2608" i="6" s="1"/>
  <c r="AF2608" i="6"/>
  <c r="AH2608" i="6"/>
  <c r="AI2608" i="6"/>
  <c r="AJ2608" i="6"/>
  <c r="AK2608" i="6"/>
  <c r="X2609" i="6"/>
  <c r="Y2609" i="6"/>
  <c r="Z2609" i="6"/>
  <c r="AA2609" i="6" s="1"/>
  <c r="AB2609" i="6" s="1"/>
  <c r="AC2609" i="6" s="1"/>
  <c r="AG2609" i="6" s="1"/>
  <c r="AD2609" i="6"/>
  <c r="AE2609" i="6" s="1"/>
  <c r="AF2609" i="6"/>
  <c r="AH2609" i="6"/>
  <c r="AJ2609" i="6" s="1"/>
  <c r="AI2609" i="6"/>
  <c r="X2610" i="6"/>
  <c r="Y2610" i="6"/>
  <c r="Z2610" i="6"/>
  <c r="AD2610" i="6"/>
  <c r="AE2610" i="6" s="1"/>
  <c r="AF2610" i="6"/>
  <c r="AH2610" i="6"/>
  <c r="AI2610" i="6" s="1"/>
  <c r="AJ2610" i="6"/>
  <c r="X2611" i="6"/>
  <c r="Y2611" i="6"/>
  <c r="AD2611" i="6" s="1"/>
  <c r="Z2611" i="6"/>
  <c r="AA2611" i="6" s="1"/>
  <c r="AB2611" i="6" s="1"/>
  <c r="AC2611" i="6" s="1"/>
  <c r="AG2611" i="6" s="1"/>
  <c r="AE2611" i="6"/>
  <c r="AF2611" i="6"/>
  <c r="AH2611" i="6"/>
  <c r="AI2611" i="6" s="1"/>
  <c r="X2612" i="6"/>
  <c r="AA2612" i="6" s="1"/>
  <c r="AB2612" i="6" s="1"/>
  <c r="AC2612" i="6" s="1"/>
  <c r="Y2612" i="6"/>
  <c r="Z2612" i="6"/>
  <c r="AD2612" i="6"/>
  <c r="AE2612" i="6" s="1"/>
  <c r="AF2612" i="6"/>
  <c r="AH2612" i="6"/>
  <c r="X2613" i="6"/>
  <c r="Y2613" i="6"/>
  <c r="Z2613" i="6"/>
  <c r="AA2613" i="6" s="1"/>
  <c r="AB2613" i="6" s="1"/>
  <c r="AC2613" i="6" s="1"/>
  <c r="AG2613" i="6" s="1"/>
  <c r="AD2613" i="6"/>
  <c r="AE2613" i="6" s="1"/>
  <c r="AF2613" i="6"/>
  <c r="AH2613" i="6"/>
  <c r="AI2613" i="6"/>
  <c r="AJ2613" i="6"/>
  <c r="X2614" i="6"/>
  <c r="Y2614" i="6"/>
  <c r="Z2614" i="6"/>
  <c r="AD2614" i="6"/>
  <c r="AE2614" i="6"/>
  <c r="AF2614" i="6"/>
  <c r="AH2614" i="6"/>
  <c r="AI2614" i="6" s="1"/>
  <c r="AJ2614" i="6"/>
  <c r="X2615" i="6"/>
  <c r="Y2615" i="6"/>
  <c r="Z2615" i="6"/>
  <c r="AA2615" i="6" s="1"/>
  <c r="AB2615" i="6" s="1"/>
  <c r="AC2615" i="6" s="1"/>
  <c r="AG2615" i="6" s="1"/>
  <c r="AD2615" i="6"/>
  <c r="AE2615" i="6" s="1"/>
  <c r="AF2615" i="6"/>
  <c r="AH2615" i="6"/>
  <c r="AI2615" i="6" s="1"/>
  <c r="AJ2615" i="6"/>
  <c r="X2616" i="6"/>
  <c r="Y2616" i="6"/>
  <c r="AD2616" i="6" s="1"/>
  <c r="AE2616" i="6" s="1"/>
  <c r="Z2616" i="6"/>
  <c r="AA2616" i="6"/>
  <c r="AB2616" i="6" s="1"/>
  <c r="AC2616" i="6" s="1"/>
  <c r="AF2616" i="6"/>
  <c r="AH2616" i="6"/>
  <c r="AI2616" i="6" s="1"/>
  <c r="X2617" i="6"/>
  <c r="Y2617" i="6"/>
  <c r="Z2617" i="6"/>
  <c r="AA2617" i="6" s="1"/>
  <c r="AB2617" i="6" s="1"/>
  <c r="AC2617" i="6" s="1"/>
  <c r="AD2617" i="6"/>
  <c r="AE2617" i="6" s="1"/>
  <c r="AF2617" i="6"/>
  <c r="AH2617" i="6"/>
  <c r="AJ2617" i="6" s="1"/>
  <c r="X2618" i="6"/>
  <c r="Y2618" i="6"/>
  <c r="Z2618" i="6"/>
  <c r="AD2618" i="6"/>
  <c r="AE2618" i="6" s="1"/>
  <c r="AF2618" i="6"/>
  <c r="AH2618" i="6"/>
  <c r="AI2618" i="6" s="1"/>
  <c r="AJ2618" i="6"/>
  <c r="X2619" i="6"/>
  <c r="Y2619" i="6"/>
  <c r="AD2619" i="6" s="1"/>
  <c r="Z2619" i="6"/>
  <c r="AA2619" i="6" s="1"/>
  <c r="AB2619" i="6" s="1"/>
  <c r="AC2619" i="6" s="1"/>
  <c r="AE2619" i="6"/>
  <c r="AF2619" i="6"/>
  <c r="AH2619" i="6"/>
  <c r="AI2619" i="6" s="1"/>
  <c r="X2620" i="6"/>
  <c r="Y2620" i="6"/>
  <c r="Z2620" i="6"/>
  <c r="AA2620" i="6"/>
  <c r="AB2620" i="6" s="1"/>
  <c r="AC2620" i="6" s="1"/>
  <c r="AG2620" i="6" s="1"/>
  <c r="AD2620" i="6"/>
  <c r="AE2620" i="6" s="1"/>
  <c r="AF2620" i="6"/>
  <c r="AH2620" i="6"/>
  <c r="X2621" i="6"/>
  <c r="Y2621" i="6"/>
  <c r="Z2621" i="6"/>
  <c r="AA2621" i="6"/>
  <c r="AB2621" i="6" s="1"/>
  <c r="AC2621" i="6" s="1"/>
  <c r="AG2621" i="6" s="1"/>
  <c r="AD2621" i="6"/>
  <c r="AE2621" i="6" s="1"/>
  <c r="AF2621" i="6"/>
  <c r="AH2621" i="6"/>
  <c r="AI2621" i="6"/>
  <c r="AJ2621" i="6"/>
  <c r="AK2621" i="6"/>
  <c r="X2622" i="6"/>
  <c r="Y2622" i="6"/>
  <c r="Z2622" i="6"/>
  <c r="AD2622" i="6"/>
  <c r="AE2622" i="6"/>
  <c r="AF2622" i="6"/>
  <c r="AH2622" i="6"/>
  <c r="AI2622" i="6" s="1"/>
  <c r="X2623" i="6"/>
  <c r="Y2623" i="6"/>
  <c r="Z2623" i="6"/>
  <c r="AA2623" i="6" s="1"/>
  <c r="AB2623" i="6" s="1"/>
  <c r="AC2623" i="6" s="1"/>
  <c r="AD2623" i="6"/>
  <c r="AE2623" i="6" s="1"/>
  <c r="AF2623" i="6"/>
  <c r="AH2623" i="6"/>
  <c r="AI2623" i="6" s="1"/>
  <c r="AJ2623" i="6"/>
  <c r="AK2623" i="6" s="1"/>
  <c r="X2624" i="6"/>
  <c r="Y2624" i="6"/>
  <c r="AD2624" i="6" s="1"/>
  <c r="AE2624" i="6" s="1"/>
  <c r="Z2624" i="6"/>
  <c r="AA2624" i="6"/>
  <c r="AB2624" i="6" s="1"/>
  <c r="AC2624" i="6" s="1"/>
  <c r="AF2624" i="6"/>
  <c r="AH2624" i="6"/>
  <c r="AJ2624" i="6" s="1"/>
  <c r="AK2624" i="6" s="1"/>
  <c r="X2625" i="6"/>
  <c r="Y2625" i="6"/>
  <c r="Z2625" i="6"/>
  <c r="AA2625" i="6" s="1"/>
  <c r="AB2625" i="6" s="1"/>
  <c r="AC2625" i="6" s="1"/>
  <c r="AD2625" i="6"/>
  <c r="AE2625" i="6" s="1"/>
  <c r="AF2625" i="6"/>
  <c r="AH2625" i="6"/>
  <c r="AJ2625" i="6" s="1"/>
  <c r="AK2625" i="6" s="1"/>
  <c r="AI2625" i="6"/>
  <c r="X2626" i="6"/>
  <c r="Y2626" i="6"/>
  <c r="Z2626" i="6"/>
  <c r="AD2626" i="6"/>
  <c r="AE2626" i="6" s="1"/>
  <c r="AF2626" i="6"/>
  <c r="AH2626" i="6"/>
  <c r="AI2626" i="6" s="1"/>
  <c r="AJ2626" i="6"/>
  <c r="AK2626" i="6" s="1"/>
  <c r="X2627" i="6"/>
  <c r="Y2627" i="6"/>
  <c r="AD2627" i="6" s="1"/>
  <c r="Z2627" i="6"/>
  <c r="AA2627" i="6" s="1"/>
  <c r="AB2627" i="6" s="1"/>
  <c r="AC2627" i="6" s="1"/>
  <c r="AG2627" i="6" s="1"/>
  <c r="AE2627" i="6"/>
  <c r="AF2627" i="6"/>
  <c r="AH2627" i="6"/>
  <c r="AI2627" i="6" s="1"/>
  <c r="AJ2627" i="6"/>
  <c r="AK2627" i="6"/>
  <c r="X2628" i="6"/>
  <c r="Y2628" i="6"/>
  <c r="Z2628" i="6"/>
  <c r="AA2628" i="6" s="1"/>
  <c r="AB2628" i="6" s="1"/>
  <c r="AC2628" i="6" s="1"/>
  <c r="AG2628" i="6" s="1"/>
  <c r="AD2628" i="6"/>
  <c r="AE2628" i="6" s="1"/>
  <c r="AF2628" i="6"/>
  <c r="AH2628" i="6"/>
  <c r="AI2628" i="6" s="1"/>
  <c r="AJ2628" i="6"/>
  <c r="X2629" i="6"/>
  <c r="Y2629" i="6"/>
  <c r="Z2629" i="6"/>
  <c r="AA2629" i="6"/>
  <c r="AB2629" i="6" s="1"/>
  <c r="AC2629" i="6" s="1"/>
  <c r="AD2629" i="6"/>
  <c r="AE2629" i="6" s="1"/>
  <c r="AF2629" i="6"/>
  <c r="AH2629" i="6"/>
  <c r="AJ2629" i="6" s="1"/>
  <c r="X2630" i="6"/>
  <c r="Y2630" i="6"/>
  <c r="Z2630" i="6"/>
  <c r="AD2630" i="6"/>
  <c r="AE2630" i="6" s="1"/>
  <c r="AF2630" i="6"/>
  <c r="AH2630" i="6"/>
  <c r="AI2630" i="6" s="1"/>
  <c r="AJ2630" i="6"/>
  <c r="AK2630" i="6"/>
  <c r="X2631" i="6"/>
  <c r="Y2631" i="6"/>
  <c r="AD2631" i="6" s="1"/>
  <c r="AE2631" i="6" s="1"/>
  <c r="Z2631" i="6"/>
  <c r="AA2631" i="6" s="1"/>
  <c r="AB2631" i="6" s="1"/>
  <c r="AC2631" i="6" s="1"/>
  <c r="AF2631" i="6"/>
  <c r="AH2631" i="6"/>
  <c r="AI2631" i="6" s="1"/>
  <c r="X2632" i="6"/>
  <c r="AA2632" i="6" s="1"/>
  <c r="AB2632" i="6" s="1"/>
  <c r="AC2632" i="6" s="1"/>
  <c r="Y2632" i="6"/>
  <c r="AD2632" i="6" s="1"/>
  <c r="AE2632" i="6" s="1"/>
  <c r="Z2632" i="6"/>
  <c r="AF2632" i="6"/>
  <c r="AH2632" i="6"/>
  <c r="AI2632" i="6" s="1"/>
  <c r="AJ2632" i="6"/>
  <c r="AK2632" i="6" s="1"/>
  <c r="X2633" i="6"/>
  <c r="Y2633" i="6"/>
  <c r="Z2633" i="6"/>
  <c r="AA2633" i="6"/>
  <c r="AB2633" i="6" s="1"/>
  <c r="AC2633" i="6" s="1"/>
  <c r="AD2633" i="6"/>
  <c r="AE2633" i="6" s="1"/>
  <c r="AF2633" i="6"/>
  <c r="AH2633" i="6"/>
  <c r="AI2633" i="6" s="1"/>
  <c r="AJ2633" i="6"/>
  <c r="AK2633" i="6"/>
  <c r="X2634" i="6"/>
  <c r="Y2634" i="6"/>
  <c r="Z2634" i="6"/>
  <c r="AD2634" i="6"/>
  <c r="AE2634" i="6" s="1"/>
  <c r="AF2634" i="6"/>
  <c r="AH2634" i="6"/>
  <c r="AI2634" i="6" s="1"/>
  <c r="AJ2634" i="6"/>
  <c r="AK2634" i="6"/>
  <c r="X2635" i="6"/>
  <c r="Y2635" i="6"/>
  <c r="Z2635" i="6"/>
  <c r="AD2635" i="6"/>
  <c r="AE2635" i="6" s="1"/>
  <c r="AF2635" i="6"/>
  <c r="AH2635" i="6"/>
  <c r="AI2635" i="6" s="1"/>
  <c r="AJ2635" i="6"/>
  <c r="AK2635" i="6"/>
  <c r="X2636" i="6"/>
  <c r="Y2636" i="6"/>
  <c r="Z2636" i="6"/>
  <c r="AA2636" i="6"/>
  <c r="AB2636" i="6"/>
  <c r="AC2636" i="6" s="1"/>
  <c r="AG2636" i="6" s="1"/>
  <c r="AD2636" i="6"/>
  <c r="AE2636" i="6" s="1"/>
  <c r="AF2636" i="6"/>
  <c r="AH2636" i="6"/>
  <c r="AI2636" i="6"/>
  <c r="AJ2636" i="6"/>
  <c r="AK2636" i="6"/>
  <c r="X2637" i="6"/>
  <c r="Y2637" i="6"/>
  <c r="Z2637" i="6"/>
  <c r="AA2637" i="6" s="1"/>
  <c r="AB2637" i="6" s="1"/>
  <c r="AC2637" i="6" s="1"/>
  <c r="AD2637" i="6"/>
  <c r="AE2637" i="6" s="1"/>
  <c r="AF2637" i="6"/>
  <c r="AH2637" i="6"/>
  <c r="AI2637" i="6" s="1"/>
  <c r="AJ2637" i="6"/>
  <c r="AK2637" i="6"/>
  <c r="X2638" i="6"/>
  <c r="Y2638" i="6"/>
  <c r="Z2638" i="6"/>
  <c r="AA2638" i="6" s="1"/>
  <c r="AB2638" i="6" s="1"/>
  <c r="AC2638" i="6" s="1"/>
  <c r="AD2638" i="6"/>
  <c r="AE2638" i="6"/>
  <c r="AF2638" i="6"/>
  <c r="AH2638" i="6"/>
  <c r="AI2638" i="6" s="1"/>
  <c r="AJ2638" i="6"/>
  <c r="AK2638" i="6"/>
  <c r="X2639" i="6"/>
  <c r="Y2639" i="6"/>
  <c r="AD2639" i="6" s="1"/>
  <c r="AE2639" i="6" s="1"/>
  <c r="Z2639" i="6"/>
  <c r="AF2639" i="6"/>
  <c r="AH2639" i="6"/>
  <c r="AI2639" i="6" s="1"/>
  <c r="AJ2639" i="6"/>
  <c r="AK2639" i="6"/>
  <c r="X2640" i="6"/>
  <c r="Y2640" i="6"/>
  <c r="Z2640" i="6"/>
  <c r="AA2640" i="6"/>
  <c r="AB2640" i="6" s="1"/>
  <c r="AC2640" i="6" s="1"/>
  <c r="AG2640" i="6" s="1"/>
  <c r="AD2640" i="6"/>
  <c r="AE2640" i="6" s="1"/>
  <c r="AF2640" i="6"/>
  <c r="AH2640" i="6"/>
  <c r="AI2640" i="6" s="1"/>
  <c r="AJ2640" i="6"/>
  <c r="AK2640" i="6"/>
  <c r="X2641" i="6"/>
  <c r="Y2641" i="6"/>
  <c r="Z2641" i="6"/>
  <c r="AA2641" i="6" s="1"/>
  <c r="AB2641" i="6" s="1"/>
  <c r="AC2641" i="6" s="1"/>
  <c r="AG2641" i="6" s="1"/>
  <c r="AD2641" i="6"/>
  <c r="AE2641" i="6" s="1"/>
  <c r="AF2641" i="6"/>
  <c r="AH2641" i="6"/>
  <c r="AI2641" i="6"/>
  <c r="AJ2641" i="6"/>
  <c r="AK2641" i="6"/>
  <c r="X2642" i="6"/>
  <c r="Y2642" i="6"/>
  <c r="Z2642" i="6"/>
  <c r="AD2642" i="6"/>
  <c r="AE2642" i="6" s="1"/>
  <c r="AF2642" i="6"/>
  <c r="AH2642" i="6"/>
  <c r="X2643" i="6"/>
  <c r="Y2643" i="6"/>
  <c r="Z2643" i="6"/>
  <c r="AD2643" i="6"/>
  <c r="AE2643" i="6" s="1"/>
  <c r="AF2643" i="6"/>
  <c r="AH2643" i="6"/>
  <c r="AI2643" i="6" s="1"/>
  <c r="AJ2643" i="6"/>
  <c r="AK2643" i="6"/>
  <c r="X2644" i="6"/>
  <c r="Y2644" i="6"/>
  <c r="Z2644" i="6"/>
  <c r="AA2644" i="6" s="1"/>
  <c r="AB2644" i="6" s="1"/>
  <c r="AC2644" i="6" s="1"/>
  <c r="AD2644" i="6"/>
  <c r="AE2644" i="6" s="1"/>
  <c r="AF2644" i="6"/>
  <c r="AH2644" i="6"/>
  <c r="AI2644" i="6" s="1"/>
  <c r="AJ2644" i="6"/>
  <c r="AK2644" i="6"/>
  <c r="X2645" i="6"/>
  <c r="Y2645" i="6"/>
  <c r="Z2645" i="6"/>
  <c r="AA2645" i="6" s="1"/>
  <c r="AB2645" i="6" s="1"/>
  <c r="AC2645" i="6" s="1"/>
  <c r="AD2645" i="6"/>
  <c r="AE2645" i="6" s="1"/>
  <c r="AF2645" i="6"/>
  <c r="AH2645" i="6"/>
  <c r="AI2645" i="6"/>
  <c r="AJ2645" i="6"/>
  <c r="AK2645" i="6" s="1"/>
  <c r="X2646" i="6"/>
  <c r="Y2646" i="6"/>
  <c r="Z2646" i="6"/>
  <c r="AD2646" i="6"/>
  <c r="AE2646" i="6"/>
  <c r="AF2646" i="6"/>
  <c r="AH2646" i="6"/>
  <c r="AI2646" i="6" s="1"/>
  <c r="X2647" i="6"/>
  <c r="Y2647" i="6"/>
  <c r="Z2647" i="6"/>
  <c r="AA2647" i="6" s="1"/>
  <c r="AB2647" i="6" s="1"/>
  <c r="AC2647" i="6" s="1"/>
  <c r="AG2647" i="6" s="1"/>
  <c r="AD2647" i="6"/>
  <c r="AE2647" i="6"/>
  <c r="AF2647" i="6"/>
  <c r="AH2647" i="6"/>
  <c r="AI2647" i="6" s="1"/>
  <c r="AJ2647" i="6"/>
  <c r="AK2647" i="6"/>
  <c r="X2648" i="6"/>
  <c r="Y2648" i="6"/>
  <c r="AD2648" i="6" s="1"/>
  <c r="AE2648" i="6" s="1"/>
  <c r="Z2648" i="6"/>
  <c r="AA2648" i="6" s="1"/>
  <c r="AB2648" i="6" s="1"/>
  <c r="AC2648" i="6" s="1"/>
  <c r="AF2648" i="6"/>
  <c r="AH2648" i="6"/>
  <c r="AI2648" i="6"/>
  <c r="AJ2648" i="6"/>
  <c r="AK2648" i="6" s="1"/>
  <c r="X2649" i="6"/>
  <c r="Y2649" i="6"/>
  <c r="Z2649" i="6"/>
  <c r="AA2649" i="6" s="1"/>
  <c r="AB2649" i="6" s="1"/>
  <c r="AC2649" i="6" s="1"/>
  <c r="AD2649" i="6"/>
  <c r="AE2649" i="6" s="1"/>
  <c r="AF2649" i="6"/>
  <c r="AH2649" i="6"/>
  <c r="AJ2649" i="6" s="1"/>
  <c r="AI2649" i="6"/>
  <c r="X2650" i="6"/>
  <c r="Y2650" i="6"/>
  <c r="Z2650" i="6"/>
  <c r="AA2650" i="6" s="1"/>
  <c r="AB2650" i="6" s="1"/>
  <c r="AC2650" i="6" s="1"/>
  <c r="AG2650" i="6" s="1"/>
  <c r="AD2650" i="6"/>
  <c r="AE2650" i="6" s="1"/>
  <c r="AF2650" i="6"/>
  <c r="AH2650" i="6"/>
  <c r="AI2650" i="6" s="1"/>
  <c r="X2651" i="6"/>
  <c r="Y2651" i="6"/>
  <c r="AD2651" i="6" s="1"/>
  <c r="Z2651" i="6"/>
  <c r="AA2651" i="6" s="1"/>
  <c r="AB2651" i="6" s="1"/>
  <c r="AC2651" i="6" s="1"/>
  <c r="AE2651" i="6"/>
  <c r="AF2651" i="6"/>
  <c r="AH2651" i="6"/>
  <c r="AI2651" i="6" s="1"/>
  <c r="AJ2651" i="6"/>
  <c r="AK2651" i="6" s="1"/>
  <c r="X2652" i="6"/>
  <c r="Y2652" i="6"/>
  <c r="Z2652" i="6"/>
  <c r="AA2652" i="6"/>
  <c r="AB2652" i="6" s="1"/>
  <c r="AC2652" i="6" s="1"/>
  <c r="AD2652" i="6"/>
  <c r="AE2652" i="6" s="1"/>
  <c r="AF2652" i="6"/>
  <c r="AH2652" i="6"/>
  <c r="X2653" i="6"/>
  <c r="Y2653" i="6"/>
  <c r="Z2653" i="6"/>
  <c r="AA2653" i="6" s="1"/>
  <c r="AB2653" i="6" s="1"/>
  <c r="AC2653" i="6" s="1"/>
  <c r="AG2653" i="6" s="1"/>
  <c r="AD2653" i="6"/>
  <c r="AE2653" i="6" s="1"/>
  <c r="AF2653" i="6"/>
  <c r="AH2653" i="6"/>
  <c r="AI2653" i="6"/>
  <c r="AJ2653" i="6"/>
  <c r="X2654" i="6"/>
  <c r="Y2654" i="6"/>
  <c r="Z2654" i="6"/>
  <c r="AD2654" i="6"/>
  <c r="AE2654" i="6"/>
  <c r="AF2654" i="6"/>
  <c r="AH2654" i="6"/>
  <c r="AI2654" i="6" s="1"/>
  <c r="AJ2654" i="6"/>
  <c r="X2655" i="6"/>
  <c r="Y2655" i="6"/>
  <c r="Z2655" i="6"/>
  <c r="AA2655" i="6" s="1"/>
  <c r="AB2655" i="6" s="1"/>
  <c r="AC2655" i="6" s="1"/>
  <c r="AD2655" i="6"/>
  <c r="AE2655" i="6" s="1"/>
  <c r="AF2655" i="6"/>
  <c r="AH2655" i="6"/>
  <c r="AI2655" i="6" s="1"/>
  <c r="AJ2655" i="6"/>
  <c r="X2656" i="6"/>
  <c r="Y2656" i="6"/>
  <c r="AD2656" i="6" s="1"/>
  <c r="AE2656" i="6" s="1"/>
  <c r="Z2656" i="6"/>
  <c r="AA2656" i="6" s="1"/>
  <c r="AB2656" i="6" s="1"/>
  <c r="AC2656" i="6" s="1"/>
  <c r="AG2656" i="6" s="1"/>
  <c r="AF2656" i="6"/>
  <c r="AH2656" i="6"/>
  <c r="AI2656" i="6"/>
  <c r="AJ2656" i="6"/>
  <c r="X2657" i="6"/>
  <c r="Y2657" i="6"/>
  <c r="Z2657" i="6"/>
  <c r="AD2657" i="6"/>
  <c r="AE2657" i="6" s="1"/>
  <c r="AF2657" i="6"/>
  <c r="AH2657" i="6"/>
  <c r="AI2657" i="6" s="1"/>
  <c r="X2658" i="6"/>
  <c r="Y2658" i="6"/>
  <c r="Z2658" i="6"/>
  <c r="AA2658" i="6" s="1"/>
  <c r="AB2658" i="6" s="1"/>
  <c r="AC2658" i="6" s="1"/>
  <c r="AD2658" i="6"/>
  <c r="AE2658" i="6" s="1"/>
  <c r="AF2658" i="6"/>
  <c r="AH2658" i="6"/>
  <c r="AI2658" i="6" s="1"/>
  <c r="AJ2658" i="6"/>
  <c r="X2659" i="6"/>
  <c r="Y2659" i="6"/>
  <c r="AD2659" i="6" s="1"/>
  <c r="Z2659" i="6"/>
  <c r="AA2659" i="6" s="1"/>
  <c r="AB2659" i="6" s="1"/>
  <c r="AC2659" i="6" s="1"/>
  <c r="AG2659" i="6" s="1"/>
  <c r="AE2659" i="6"/>
  <c r="AF2659" i="6"/>
  <c r="AH2659" i="6"/>
  <c r="AI2659" i="6" s="1"/>
  <c r="X2660" i="6"/>
  <c r="Y2660" i="6"/>
  <c r="AD2660" i="6" s="1"/>
  <c r="AE2660" i="6" s="1"/>
  <c r="Z2660" i="6"/>
  <c r="AA2660" i="6"/>
  <c r="AB2660" i="6" s="1"/>
  <c r="AC2660" i="6" s="1"/>
  <c r="AF2660" i="6"/>
  <c r="AH2660" i="6"/>
  <c r="AI2660" i="6"/>
  <c r="AJ2660" i="6"/>
  <c r="AK2660" i="6"/>
  <c r="X2661" i="6"/>
  <c r="Y2661" i="6"/>
  <c r="Z2661" i="6"/>
  <c r="AA2661" i="6" s="1"/>
  <c r="AB2661" i="6" s="1"/>
  <c r="AC2661" i="6" s="1"/>
  <c r="AG2661" i="6" s="1"/>
  <c r="AD2661" i="6"/>
  <c r="AE2661" i="6" s="1"/>
  <c r="AF2661" i="6"/>
  <c r="AH2661" i="6"/>
  <c r="AI2661" i="6"/>
  <c r="AJ2661" i="6"/>
  <c r="X2662" i="6"/>
  <c r="Y2662" i="6"/>
  <c r="Z2662" i="6"/>
  <c r="AD2662" i="6"/>
  <c r="AE2662" i="6" s="1"/>
  <c r="AF2662" i="6"/>
  <c r="AH2662" i="6"/>
  <c r="AI2662" i="6" s="1"/>
  <c r="AJ2662" i="6"/>
  <c r="X2663" i="6"/>
  <c r="Y2663" i="6"/>
  <c r="AD2663" i="6" s="1"/>
  <c r="AE2663" i="6" s="1"/>
  <c r="Z2663" i="6"/>
  <c r="AF2663" i="6"/>
  <c r="AH2663" i="6"/>
  <c r="AI2663" i="6" s="1"/>
  <c r="X2664" i="6"/>
  <c r="Y2664" i="6"/>
  <c r="AD2664" i="6" s="1"/>
  <c r="AE2664" i="6" s="1"/>
  <c r="Z2664" i="6"/>
  <c r="AA2664" i="6" s="1"/>
  <c r="AB2664" i="6" s="1"/>
  <c r="AC2664" i="6" s="1"/>
  <c r="AG2664" i="6" s="1"/>
  <c r="AF2664" i="6"/>
  <c r="AH2664" i="6"/>
  <c r="AJ2664" i="6" s="1"/>
  <c r="AI2664" i="6"/>
  <c r="X2665" i="6"/>
  <c r="AA2665" i="6" s="1"/>
  <c r="AB2665" i="6" s="1"/>
  <c r="AC2665" i="6" s="1"/>
  <c r="Y2665" i="6"/>
  <c r="Z2665" i="6"/>
  <c r="AD2665" i="6"/>
  <c r="AE2665" i="6" s="1"/>
  <c r="AF2665" i="6"/>
  <c r="AH2665" i="6"/>
  <c r="AJ2665" i="6" s="1"/>
  <c r="X2666" i="6"/>
  <c r="Y2666" i="6"/>
  <c r="Z2666" i="6"/>
  <c r="AA2666" i="6" s="1"/>
  <c r="AB2666" i="6" s="1"/>
  <c r="AC2666" i="6" s="1"/>
  <c r="AG2666" i="6" s="1"/>
  <c r="AK2666" i="6" s="1"/>
  <c r="AD2666" i="6"/>
  <c r="AE2666" i="6" s="1"/>
  <c r="AF2666" i="6"/>
  <c r="AH2666" i="6"/>
  <c r="AI2666" i="6" s="1"/>
  <c r="AJ2666" i="6"/>
  <c r="X2667" i="6"/>
  <c r="Y2667" i="6"/>
  <c r="AD2667" i="6" s="1"/>
  <c r="AE2667" i="6" s="1"/>
  <c r="Z2667" i="6"/>
  <c r="AF2667" i="6"/>
  <c r="AH2667" i="6"/>
  <c r="AI2667" i="6" s="1"/>
  <c r="X2668" i="6"/>
  <c r="Y2668" i="6"/>
  <c r="Z2668" i="6"/>
  <c r="AA2668" i="6" s="1"/>
  <c r="AB2668" i="6" s="1"/>
  <c r="AC2668" i="6" s="1"/>
  <c r="AG2668" i="6" s="1"/>
  <c r="AD2668" i="6"/>
  <c r="AE2668" i="6" s="1"/>
  <c r="AF2668" i="6"/>
  <c r="AH2668" i="6"/>
  <c r="AI2668" i="6" s="1"/>
  <c r="X2669" i="6"/>
  <c r="AA2669" i="6" s="1"/>
  <c r="AB2669" i="6" s="1"/>
  <c r="AC2669" i="6" s="1"/>
  <c r="Y2669" i="6"/>
  <c r="Z2669" i="6"/>
  <c r="AD2669" i="6"/>
  <c r="AE2669" i="6" s="1"/>
  <c r="AF2669" i="6"/>
  <c r="AH2669" i="6"/>
  <c r="AJ2669" i="6" s="1"/>
  <c r="X2670" i="6"/>
  <c r="Y2670" i="6"/>
  <c r="Z2670" i="6"/>
  <c r="AD2670" i="6"/>
  <c r="AE2670" i="6" s="1"/>
  <c r="AF2670" i="6"/>
  <c r="AH2670" i="6"/>
  <c r="AI2670" i="6" s="1"/>
  <c r="X2671" i="6"/>
  <c r="Y2671" i="6"/>
  <c r="Z2671" i="6"/>
  <c r="AA2671" i="6" s="1"/>
  <c r="AB2671" i="6" s="1"/>
  <c r="AC2671" i="6" s="1"/>
  <c r="AD2671" i="6"/>
  <c r="AE2671" i="6"/>
  <c r="AF2671" i="6"/>
  <c r="AH2671" i="6"/>
  <c r="AI2671" i="6" s="1"/>
  <c r="AJ2671" i="6"/>
  <c r="X2672" i="6"/>
  <c r="Y2672" i="6"/>
  <c r="AD2672" i="6" s="1"/>
  <c r="AE2672" i="6" s="1"/>
  <c r="Z2672" i="6"/>
  <c r="AA2672" i="6" s="1"/>
  <c r="AB2672" i="6" s="1"/>
  <c r="AC2672" i="6" s="1"/>
  <c r="AF2672" i="6"/>
  <c r="AH2672" i="6"/>
  <c r="AI2672" i="6" s="1"/>
  <c r="AJ2672" i="6"/>
  <c r="X2673" i="6"/>
  <c r="Y2673" i="6"/>
  <c r="Z2673" i="6"/>
  <c r="AA2673" i="6"/>
  <c r="AB2673" i="6" s="1"/>
  <c r="AC2673" i="6" s="1"/>
  <c r="AG2673" i="6" s="1"/>
  <c r="AK2673" i="6" s="1"/>
  <c r="AD2673" i="6"/>
  <c r="AE2673" i="6" s="1"/>
  <c r="AF2673" i="6"/>
  <c r="AH2673" i="6"/>
  <c r="AJ2673" i="6" s="1"/>
  <c r="X2674" i="6"/>
  <c r="Y2674" i="6"/>
  <c r="Z2674" i="6"/>
  <c r="AD2674" i="6"/>
  <c r="AE2674" i="6" s="1"/>
  <c r="AF2674" i="6"/>
  <c r="AH2674" i="6"/>
  <c r="AI2674" i="6" s="1"/>
  <c r="AJ2674" i="6"/>
  <c r="X2675" i="6"/>
  <c r="Y2675" i="6"/>
  <c r="Z2675" i="6"/>
  <c r="AA2675" i="6" s="1"/>
  <c r="AB2675" i="6" s="1"/>
  <c r="AC2675" i="6" s="1"/>
  <c r="AD2675" i="6"/>
  <c r="AE2675" i="6" s="1"/>
  <c r="AF2675" i="6"/>
  <c r="AH2675" i="6"/>
  <c r="AI2675" i="6" s="1"/>
  <c r="AJ2675" i="6"/>
  <c r="X2676" i="6"/>
  <c r="Y2676" i="6"/>
  <c r="Z2676" i="6"/>
  <c r="AA2676" i="6" s="1"/>
  <c r="AB2676" i="6" s="1"/>
  <c r="AC2676" i="6" s="1"/>
  <c r="AG2676" i="6" s="1"/>
  <c r="AD2676" i="6"/>
  <c r="AE2676" i="6" s="1"/>
  <c r="AF2676" i="6"/>
  <c r="AH2676" i="6"/>
  <c r="AI2676" i="6" s="1"/>
  <c r="AJ2676" i="6"/>
  <c r="X2677" i="6"/>
  <c r="Y2677" i="6"/>
  <c r="Z2677" i="6"/>
  <c r="AA2677" i="6"/>
  <c r="AB2677" i="6" s="1"/>
  <c r="AC2677" i="6" s="1"/>
  <c r="AG2677" i="6" s="1"/>
  <c r="AK2677" i="6" s="1"/>
  <c r="AD2677" i="6"/>
  <c r="AE2677" i="6" s="1"/>
  <c r="AF2677" i="6"/>
  <c r="AH2677" i="6"/>
  <c r="AI2677" i="6" s="1"/>
  <c r="AJ2677" i="6"/>
  <c r="X2678" i="6"/>
  <c r="Y2678" i="6"/>
  <c r="Z2678" i="6"/>
  <c r="AD2678" i="6"/>
  <c r="AE2678" i="6"/>
  <c r="AF2678" i="6"/>
  <c r="AH2678" i="6"/>
  <c r="AI2678" i="6" s="1"/>
  <c r="AJ2678" i="6"/>
  <c r="X2679" i="6"/>
  <c r="Y2679" i="6"/>
  <c r="AD2679" i="6" s="1"/>
  <c r="AE2679" i="6" s="1"/>
  <c r="Z2679" i="6"/>
  <c r="AA2679" i="6" s="1"/>
  <c r="AB2679" i="6" s="1"/>
  <c r="AC2679" i="6" s="1"/>
  <c r="AF2679" i="6"/>
  <c r="AH2679" i="6"/>
  <c r="AI2679" i="6" s="1"/>
  <c r="X2680" i="6"/>
  <c r="AA2680" i="6" s="1"/>
  <c r="AB2680" i="6" s="1"/>
  <c r="AC2680" i="6" s="1"/>
  <c r="AG2680" i="6" s="1"/>
  <c r="Y2680" i="6"/>
  <c r="AD2680" i="6" s="1"/>
  <c r="AE2680" i="6" s="1"/>
  <c r="Z2680" i="6"/>
  <c r="AF2680" i="6"/>
  <c r="AH2680" i="6"/>
  <c r="AI2680" i="6"/>
  <c r="AJ2680" i="6"/>
  <c r="X2681" i="6"/>
  <c r="Y2681" i="6"/>
  <c r="Z2681" i="6"/>
  <c r="AA2681" i="6"/>
  <c r="AB2681" i="6" s="1"/>
  <c r="AC2681" i="6" s="1"/>
  <c r="AG2681" i="6" s="1"/>
  <c r="AK2681" i="6" s="1"/>
  <c r="AD2681" i="6"/>
  <c r="AE2681" i="6" s="1"/>
  <c r="AF2681" i="6"/>
  <c r="AH2681" i="6"/>
  <c r="AJ2681" i="6" s="1"/>
  <c r="AI2681" i="6"/>
  <c r="X2682" i="6"/>
  <c r="Y2682" i="6"/>
  <c r="Z2682" i="6"/>
  <c r="AD2682" i="6"/>
  <c r="AE2682" i="6" s="1"/>
  <c r="AF2682" i="6"/>
  <c r="AH2682" i="6"/>
  <c r="AI2682" i="6" s="1"/>
  <c r="X2683" i="6"/>
  <c r="Y2683" i="6"/>
  <c r="AD2683" i="6" s="1"/>
  <c r="AE2683" i="6" s="1"/>
  <c r="Z2683" i="6"/>
  <c r="AA2683" i="6" s="1"/>
  <c r="AB2683" i="6" s="1"/>
  <c r="AC2683" i="6" s="1"/>
  <c r="AF2683" i="6"/>
  <c r="AH2683" i="6"/>
  <c r="AI2683" i="6" s="1"/>
  <c r="X2684" i="6"/>
  <c r="AA2684" i="6" s="1"/>
  <c r="AB2684" i="6" s="1"/>
  <c r="AC2684" i="6" s="1"/>
  <c r="Y2684" i="6"/>
  <c r="Z2684" i="6"/>
  <c r="AD2684" i="6"/>
  <c r="AE2684" i="6" s="1"/>
  <c r="AF2684" i="6"/>
  <c r="AH2684" i="6"/>
  <c r="AI2684" i="6" s="1"/>
  <c r="X2685" i="6"/>
  <c r="Y2685" i="6"/>
  <c r="Z2685" i="6"/>
  <c r="AA2685" i="6" s="1"/>
  <c r="AB2685" i="6" s="1"/>
  <c r="AC2685" i="6" s="1"/>
  <c r="AD2685" i="6"/>
  <c r="AE2685" i="6" s="1"/>
  <c r="AF2685" i="6"/>
  <c r="AH2685" i="6"/>
  <c r="AI2685" i="6"/>
  <c r="AJ2685" i="6"/>
  <c r="X2686" i="6"/>
  <c r="Y2686" i="6"/>
  <c r="Z2686" i="6"/>
  <c r="AD2686" i="6"/>
  <c r="AE2686" i="6"/>
  <c r="AF2686" i="6"/>
  <c r="AH2686" i="6"/>
  <c r="AI2686" i="6" s="1"/>
  <c r="X2687" i="6"/>
  <c r="Y2687" i="6"/>
  <c r="Z2687" i="6"/>
  <c r="AD2687" i="6"/>
  <c r="AE2687" i="6" s="1"/>
  <c r="AF2687" i="6"/>
  <c r="AH2687" i="6"/>
  <c r="AI2687" i="6" s="1"/>
  <c r="AJ2687" i="6"/>
  <c r="X2688" i="6"/>
  <c r="Y2688" i="6"/>
  <c r="AD2688" i="6" s="1"/>
  <c r="AE2688" i="6" s="1"/>
  <c r="Z2688" i="6"/>
  <c r="AA2688" i="6"/>
  <c r="AB2688" i="6" s="1"/>
  <c r="AC2688" i="6" s="1"/>
  <c r="AG2688" i="6" s="1"/>
  <c r="AF2688" i="6"/>
  <c r="AH2688" i="6"/>
  <c r="AJ2688" i="6" s="1"/>
  <c r="X2689" i="6"/>
  <c r="Y2689" i="6"/>
  <c r="Z2689" i="6"/>
  <c r="AA2689" i="6"/>
  <c r="AB2689" i="6" s="1"/>
  <c r="AC2689" i="6" s="1"/>
  <c r="AG2689" i="6" s="1"/>
  <c r="AK2689" i="6" s="1"/>
  <c r="AD2689" i="6"/>
  <c r="AE2689" i="6" s="1"/>
  <c r="AF2689" i="6"/>
  <c r="AH2689" i="6"/>
  <c r="AJ2689" i="6" s="1"/>
  <c r="AI2689" i="6"/>
  <c r="X2690" i="6"/>
  <c r="Y2690" i="6"/>
  <c r="Z2690" i="6"/>
  <c r="AD2690" i="6"/>
  <c r="AE2690" i="6" s="1"/>
  <c r="AF2690" i="6"/>
  <c r="AH2690" i="6"/>
  <c r="AI2690" i="6" s="1"/>
  <c r="AJ2690" i="6"/>
  <c r="X2691" i="6"/>
  <c r="Y2691" i="6"/>
  <c r="Z2691" i="6"/>
  <c r="AD2691" i="6"/>
  <c r="AE2691" i="6"/>
  <c r="AF2691" i="6"/>
  <c r="AH2691" i="6"/>
  <c r="AI2691" i="6" s="1"/>
  <c r="AJ2691" i="6"/>
  <c r="X2692" i="6"/>
  <c r="Y2692" i="6"/>
  <c r="Z2692" i="6"/>
  <c r="AA2692" i="6"/>
  <c r="AB2692" i="6" s="1"/>
  <c r="AC2692" i="6" s="1"/>
  <c r="AD2692" i="6"/>
  <c r="AE2692" i="6" s="1"/>
  <c r="AF2692" i="6"/>
  <c r="AH2692" i="6"/>
  <c r="AI2692" i="6" s="1"/>
  <c r="X2693" i="6"/>
  <c r="Y2693" i="6"/>
  <c r="Z2693" i="6"/>
  <c r="AA2693" i="6"/>
  <c r="AB2693" i="6" s="1"/>
  <c r="AC2693" i="6" s="1"/>
  <c r="AG2693" i="6" s="1"/>
  <c r="AK2693" i="6" s="1"/>
  <c r="AD2693" i="6"/>
  <c r="AE2693" i="6" s="1"/>
  <c r="AF2693" i="6"/>
  <c r="AH2693" i="6"/>
  <c r="AI2693" i="6"/>
  <c r="AJ2693" i="6"/>
  <c r="X2694" i="6"/>
  <c r="Y2694" i="6"/>
  <c r="Z2694" i="6"/>
  <c r="AD2694" i="6"/>
  <c r="AE2694" i="6" s="1"/>
  <c r="AF2694" i="6"/>
  <c r="AH2694" i="6"/>
  <c r="AI2694" i="6" s="1"/>
  <c r="AJ2694" i="6"/>
  <c r="X2695" i="6"/>
  <c r="Y2695" i="6"/>
  <c r="Z2695" i="6"/>
  <c r="AA2695" i="6" s="1"/>
  <c r="AB2695" i="6"/>
  <c r="AC2695" i="6" s="1"/>
  <c r="AD2695" i="6"/>
  <c r="AE2695" i="6"/>
  <c r="AF2695" i="6"/>
  <c r="AH2695" i="6"/>
  <c r="AI2695" i="6" s="1"/>
  <c r="X2696" i="6"/>
  <c r="Y2696" i="6"/>
  <c r="AD2696" i="6" s="1"/>
  <c r="AE2696" i="6" s="1"/>
  <c r="Z2696" i="6"/>
  <c r="AA2696" i="6" s="1"/>
  <c r="AB2696" i="6" s="1"/>
  <c r="AC2696" i="6" s="1"/>
  <c r="AF2696" i="6"/>
  <c r="AH2696" i="6"/>
  <c r="AI2696" i="6" s="1"/>
  <c r="AJ2696" i="6"/>
  <c r="X2697" i="6"/>
  <c r="AA2697" i="6" s="1"/>
  <c r="AB2697" i="6" s="1"/>
  <c r="AC2697" i="6" s="1"/>
  <c r="AG2697" i="6" s="1"/>
  <c r="Y2697" i="6"/>
  <c r="Z2697" i="6"/>
  <c r="AD2697" i="6"/>
  <c r="AE2697" i="6" s="1"/>
  <c r="AF2697" i="6"/>
  <c r="AH2697" i="6"/>
  <c r="AJ2697" i="6" s="1"/>
  <c r="X2698" i="6"/>
  <c r="Y2698" i="6"/>
  <c r="Z2698" i="6"/>
  <c r="AA2698" i="6" s="1"/>
  <c r="AB2698" i="6" s="1"/>
  <c r="AC2698" i="6" s="1"/>
  <c r="AG2698" i="6" s="1"/>
  <c r="AD2698" i="6"/>
  <c r="AE2698" i="6" s="1"/>
  <c r="AF2698" i="6"/>
  <c r="AH2698" i="6"/>
  <c r="AI2698" i="6" s="1"/>
  <c r="X2699" i="6"/>
  <c r="Y2699" i="6"/>
  <c r="Z2699" i="6"/>
  <c r="AA2699" i="6" s="1"/>
  <c r="AB2699" i="6" s="1"/>
  <c r="AC2699" i="6" s="1"/>
  <c r="AD2699" i="6"/>
  <c r="AE2699" i="6" s="1"/>
  <c r="AF2699" i="6"/>
  <c r="AH2699" i="6"/>
  <c r="AI2699" i="6" s="1"/>
  <c r="X2700" i="6"/>
  <c r="Y2700" i="6"/>
  <c r="Z2700" i="6"/>
  <c r="AA2700" i="6" s="1"/>
  <c r="AB2700" i="6" s="1"/>
  <c r="AC2700" i="6" s="1"/>
  <c r="AG2700" i="6" s="1"/>
  <c r="AD2700" i="6"/>
  <c r="AE2700" i="6" s="1"/>
  <c r="AF2700" i="6"/>
  <c r="AH2700" i="6"/>
  <c r="AI2700" i="6" s="1"/>
  <c r="AJ2700" i="6"/>
  <c r="X2701" i="6"/>
  <c r="Y2701" i="6"/>
  <c r="Z2701" i="6"/>
  <c r="AA2701" i="6" s="1"/>
  <c r="AB2701" i="6" s="1"/>
  <c r="AC2701" i="6" s="1"/>
  <c r="AD2701" i="6"/>
  <c r="AE2701" i="6" s="1"/>
  <c r="AF2701" i="6"/>
  <c r="AH2701" i="6"/>
  <c r="AI2701" i="6" s="1"/>
  <c r="X2702" i="6"/>
  <c r="Y2702" i="6"/>
  <c r="Z2702" i="6"/>
  <c r="AD2702" i="6"/>
  <c r="AE2702" i="6"/>
  <c r="AF2702" i="6"/>
  <c r="AH2702" i="6"/>
  <c r="AI2702" i="6" s="1"/>
  <c r="X2703" i="6"/>
  <c r="Y2703" i="6"/>
  <c r="Z2703" i="6"/>
  <c r="AA2703" i="6" s="1"/>
  <c r="AB2703" i="6" s="1"/>
  <c r="AC2703" i="6" s="1"/>
  <c r="AG2703" i="6" s="1"/>
  <c r="AD2703" i="6"/>
  <c r="AE2703" i="6" s="1"/>
  <c r="AF2703" i="6"/>
  <c r="AH2703" i="6"/>
  <c r="AI2703" i="6" s="1"/>
  <c r="X2704" i="6"/>
  <c r="Y2704" i="6"/>
  <c r="AD2704" i="6" s="1"/>
  <c r="AE2704" i="6" s="1"/>
  <c r="Z2704" i="6"/>
  <c r="AA2704" i="6"/>
  <c r="AB2704" i="6" s="1"/>
  <c r="AC2704" i="6" s="1"/>
  <c r="AF2704" i="6"/>
  <c r="AH2704" i="6"/>
  <c r="AI2704" i="6"/>
  <c r="AJ2704" i="6"/>
  <c r="X2705" i="6"/>
  <c r="Y2705" i="6"/>
  <c r="Z2705" i="6"/>
  <c r="AA2705" i="6"/>
  <c r="AB2705" i="6" s="1"/>
  <c r="AC2705" i="6" s="1"/>
  <c r="AG2705" i="6" s="1"/>
  <c r="AD2705" i="6"/>
  <c r="AE2705" i="6" s="1"/>
  <c r="AF2705" i="6"/>
  <c r="AH2705" i="6"/>
  <c r="AJ2705" i="6" s="1"/>
  <c r="AI2705" i="6"/>
  <c r="X2706" i="6"/>
  <c r="Y2706" i="6"/>
  <c r="Z2706" i="6"/>
  <c r="AD2706" i="6"/>
  <c r="AE2706" i="6" s="1"/>
  <c r="AF2706" i="6"/>
  <c r="AH2706" i="6"/>
  <c r="AI2706" i="6" s="1"/>
  <c r="AJ2706" i="6"/>
  <c r="X2707" i="6"/>
  <c r="Y2707" i="6"/>
  <c r="Z2707" i="6"/>
  <c r="AA2707" i="6" s="1"/>
  <c r="AB2707" i="6" s="1"/>
  <c r="AC2707" i="6" s="1"/>
  <c r="AD2707" i="6"/>
  <c r="AE2707" i="6"/>
  <c r="AF2707" i="6"/>
  <c r="AH2707" i="6"/>
  <c r="AI2707" i="6" s="1"/>
  <c r="X2708" i="6"/>
  <c r="Y2708" i="6"/>
  <c r="Z2708" i="6"/>
  <c r="AA2708" i="6"/>
  <c r="AB2708" i="6" s="1"/>
  <c r="AC2708" i="6" s="1"/>
  <c r="AG2708" i="6" s="1"/>
  <c r="AD2708" i="6"/>
  <c r="AE2708" i="6" s="1"/>
  <c r="AF2708" i="6"/>
  <c r="AH2708" i="6"/>
  <c r="AI2708" i="6" s="1"/>
  <c r="AJ2708" i="6"/>
  <c r="X2709" i="6"/>
  <c r="Y2709" i="6"/>
  <c r="Z2709" i="6"/>
  <c r="AA2709" i="6"/>
  <c r="AB2709" i="6" s="1"/>
  <c r="AC2709" i="6" s="1"/>
  <c r="AG2709" i="6" s="1"/>
  <c r="AD2709" i="6"/>
  <c r="AE2709" i="6" s="1"/>
  <c r="AF2709" i="6"/>
  <c r="AH2709" i="6"/>
  <c r="AJ2709" i="6" s="1"/>
  <c r="AI2709" i="6"/>
  <c r="X2710" i="6"/>
  <c r="Y2710" i="6"/>
  <c r="Z2710" i="6"/>
  <c r="AD2710" i="6"/>
  <c r="AE2710" i="6" s="1"/>
  <c r="AF2710" i="6"/>
  <c r="AH2710" i="6"/>
  <c r="AI2710" i="6" s="1"/>
  <c r="X2711" i="6"/>
  <c r="Y2711" i="6"/>
  <c r="AD2711" i="6" s="1"/>
  <c r="AE2711" i="6" s="1"/>
  <c r="Z2711" i="6"/>
  <c r="AA2711" i="6" s="1"/>
  <c r="AB2711" i="6" s="1"/>
  <c r="AC2711" i="6" s="1"/>
  <c r="AF2711" i="6"/>
  <c r="AH2711" i="6"/>
  <c r="AI2711" i="6" s="1"/>
  <c r="AJ2711" i="6"/>
  <c r="X2712" i="6"/>
  <c r="Y2712" i="6"/>
  <c r="AD2712" i="6" s="1"/>
  <c r="AE2712" i="6" s="1"/>
  <c r="Z2712" i="6"/>
  <c r="AA2712" i="6" s="1"/>
  <c r="AB2712" i="6" s="1"/>
  <c r="AC2712" i="6" s="1"/>
  <c r="AG2712" i="6" s="1"/>
  <c r="AF2712" i="6"/>
  <c r="AH2712" i="6"/>
  <c r="AI2712" i="6"/>
  <c r="AJ2712" i="6"/>
  <c r="X2713" i="6"/>
  <c r="AA2713" i="6" s="1"/>
  <c r="AB2713" i="6" s="1"/>
  <c r="AC2713" i="6" s="1"/>
  <c r="AG2713" i="6" s="1"/>
  <c r="Y2713" i="6"/>
  <c r="Z2713" i="6"/>
  <c r="AD2713" i="6"/>
  <c r="AE2713" i="6" s="1"/>
  <c r="AF2713" i="6"/>
  <c r="AH2713" i="6"/>
  <c r="AJ2713" i="6" s="1"/>
  <c r="X2714" i="6"/>
  <c r="Y2714" i="6"/>
  <c r="Z2714" i="6"/>
  <c r="AA2714" i="6" s="1"/>
  <c r="AB2714" i="6" s="1"/>
  <c r="AC2714" i="6" s="1"/>
  <c r="AG2714" i="6" s="1"/>
  <c r="AD2714" i="6"/>
  <c r="AE2714" i="6" s="1"/>
  <c r="AF2714" i="6"/>
  <c r="AH2714" i="6"/>
  <c r="AI2714" i="6" s="1"/>
  <c r="X2715" i="6"/>
  <c r="Y2715" i="6"/>
  <c r="AD2715" i="6" s="1"/>
  <c r="AE2715" i="6" s="1"/>
  <c r="Z2715" i="6"/>
  <c r="AA2715" i="6" s="1"/>
  <c r="AB2715" i="6" s="1"/>
  <c r="AC2715" i="6" s="1"/>
  <c r="AF2715" i="6"/>
  <c r="AH2715" i="6"/>
  <c r="AI2715" i="6" s="1"/>
  <c r="AJ2715" i="6"/>
  <c r="X2716" i="6"/>
  <c r="Y2716" i="6"/>
  <c r="Z2716" i="6"/>
  <c r="AA2716" i="6" s="1"/>
  <c r="AB2716" i="6" s="1"/>
  <c r="AC2716" i="6" s="1"/>
  <c r="AD2716" i="6"/>
  <c r="AE2716" i="6" s="1"/>
  <c r="AF2716" i="6"/>
  <c r="AH2716" i="6"/>
  <c r="AI2716" i="6" s="1"/>
  <c r="X2717" i="6"/>
  <c r="Y2717" i="6"/>
  <c r="Z2717" i="6"/>
  <c r="AA2717" i="6" s="1"/>
  <c r="AB2717" i="6" s="1"/>
  <c r="AC2717" i="6" s="1"/>
  <c r="AG2717" i="6" s="1"/>
  <c r="AD2717" i="6"/>
  <c r="AE2717" i="6" s="1"/>
  <c r="AF2717" i="6"/>
  <c r="AH2717" i="6"/>
  <c r="AI2717" i="6" s="1"/>
  <c r="X2718" i="6"/>
  <c r="Y2718" i="6"/>
  <c r="Z2718" i="6"/>
  <c r="AD2718" i="6"/>
  <c r="AE2718" i="6"/>
  <c r="AF2718" i="6"/>
  <c r="AH2718" i="6"/>
  <c r="AI2718" i="6" s="1"/>
  <c r="AJ2718" i="6"/>
  <c r="X2719" i="6"/>
  <c r="Y2719" i="6"/>
  <c r="Z2719" i="6"/>
  <c r="AD2719" i="6"/>
  <c r="AE2719" i="6" s="1"/>
  <c r="AF2719" i="6"/>
  <c r="AH2719" i="6"/>
  <c r="AI2719" i="6" s="1"/>
  <c r="AJ2719" i="6"/>
  <c r="X2720" i="6"/>
  <c r="Y2720" i="6"/>
  <c r="AD2720" i="6" s="1"/>
  <c r="AE2720" i="6" s="1"/>
  <c r="Z2720" i="6"/>
  <c r="AA2720" i="6"/>
  <c r="AB2720" i="6" s="1"/>
  <c r="AC2720" i="6" s="1"/>
  <c r="AF2720" i="6"/>
  <c r="AH2720" i="6"/>
  <c r="AI2720" i="6" s="1"/>
  <c r="X2721" i="6"/>
  <c r="Y2721" i="6"/>
  <c r="Z2721" i="6"/>
  <c r="AA2721" i="6"/>
  <c r="AB2721" i="6"/>
  <c r="AC2721" i="6" s="1"/>
  <c r="AG2721" i="6" s="1"/>
  <c r="AK2721" i="6" s="1"/>
  <c r="AD2721" i="6"/>
  <c r="AE2721" i="6" s="1"/>
  <c r="AF2721" i="6"/>
  <c r="AH2721" i="6"/>
  <c r="AJ2721" i="6" s="1"/>
  <c r="AI2721" i="6"/>
  <c r="X2722" i="6"/>
  <c r="Y2722" i="6"/>
  <c r="Z2722" i="6"/>
  <c r="AA2722" i="6" s="1"/>
  <c r="AB2722" i="6" s="1"/>
  <c r="AC2722" i="6" s="1"/>
  <c r="AG2722" i="6" s="1"/>
  <c r="AD2722" i="6"/>
  <c r="AE2722" i="6" s="1"/>
  <c r="AF2722" i="6"/>
  <c r="AH2722" i="6"/>
  <c r="AI2722" i="6" s="1"/>
  <c r="X2723" i="6"/>
  <c r="Y2723" i="6"/>
  <c r="AD2723" i="6" s="1"/>
  <c r="AE2723" i="6" s="1"/>
  <c r="Z2723" i="6"/>
  <c r="AF2723" i="6"/>
  <c r="AH2723" i="6"/>
  <c r="AI2723" i="6" s="1"/>
  <c r="AJ2723" i="6"/>
  <c r="X2724" i="6"/>
  <c r="Y2724" i="6"/>
  <c r="Z2724" i="6"/>
  <c r="AA2724" i="6"/>
  <c r="AB2724" i="6" s="1"/>
  <c r="AC2724" i="6" s="1"/>
  <c r="AD2724" i="6"/>
  <c r="AE2724" i="6" s="1"/>
  <c r="AF2724" i="6"/>
  <c r="AH2724" i="6"/>
  <c r="AI2724" i="6" s="1"/>
  <c r="AJ2724" i="6"/>
  <c r="X2725" i="6"/>
  <c r="Y2725" i="6"/>
  <c r="Z2725" i="6"/>
  <c r="AA2725" i="6" s="1"/>
  <c r="AB2725" i="6" s="1"/>
  <c r="AC2725" i="6" s="1"/>
  <c r="AG2725" i="6" s="1"/>
  <c r="AD2725" i="6"/>
  <c r="AE2725" i="6" s="1"/>
  <c r="AF2725" i="6"/>
  <c r="AH2725" i="6"/>
  <c r="AI2725" i="6"/>
  <c r="AJ2725" i="6"/>
  <c r="X2726" i="6"/>
  <c r="Y2726" i="6"/>
  <c r="Z2726" i="6"/>
  <c r="AD2726" i="6"/>
  <c r="AE2726" i="6" s="1"/>
  <c r="AF2726" i="6"/>
  <c r="AH2726" i="6"/>
  <c r="AI2726" i="6" s="1"/>
  <c r="AJ2726" i="6"/>
  <c r="X2727" i="6"/>
  <c r="Y2727" i="6"/>
  <c r="AD2727" i="6" s="1"/>
  <c r="AE2727" i="6" s="1"/>
  <c r="Z2727" i="6"/>
  <c r="AF2727" i="6"/>
  <c r="AH2727" i="6"/>
  <c r="AI2727" i="6" s="1"/>
  <c r="X2728" i="6"/>
  <c r="Y2728" i="6"/>
  <c r="AD2728" i="6" s="1"/>
  <c r="AE2728" i="6" s="1"/>
  <c r="Z2728" i="6"/>
  <c r="AA2728" i="6" s="1"/>
  <c r="AB2728" i="6" s="1"/>
  <c r="AC2728" i="6" s="1"/>
  <c r="AG2728" i="6" s="1"/>
  <c r="AF2728" i="6"/>
  <c r="AH2728" i="6"/>
  <c r="AJ2728" i="6" s="1"/>
  <c r="AI2728" i="6"/>
  <c r="X2729" i="6"/>
  <c r="AA2729" i="6" s="1"/>
  <c r="AB2729" i="6" s="1"/>
  <c r="AC2729" i="6" s="1"/>
  <c r="Y2729" i="6"/>
  <c r="Z2729" i="6"/>
  <c r="AD2729" i="6"/>
  <c r="AE2729" i="6" s="1"/>
  <c r="AF2729" i="6"/>
  <c r="AH2729" i="6"/>
  <c r="AJ2729" i="6" s="1"/>
  <c r="X2730" i="6"/>
  <c r="Y2730" i="6"/>
  <c r="Z2730" i="6"/>
  <c r="AA2730" i="6" s="1"/>
  <c r="AB2730" i="6" s="1"/>
  <c r="AC2730" i="6" s="1"/>
  <c r="AG2730" i="6" s="1"/>
  <c r="AK2730" i="6" s="1"/>
  <c r="AD2730" i="6"/>
  <c r="AE2730" i="6" s="1"/>
  <c r="AF2730" i="6"/>
  <c r="AH2730" i="6"/>
  <c r="AI2730" i="6" s="1"/>
  <c r="AJ2730" i="6"/>
  <c r="X2731" i="6"/>
  <c r="Y2731" i="6"/>
  <c r="AD2731" i="6" s="1"/>
  <c r="AE2731" i="6" s="1"/>
  <c r="Z2731" i="6"/>
  <c r="AF2731" i="6"/>
  <c r="AH2731" i="6"/>
  <c r="AI2731" i="6" s="1"/>
  <c r="X2732" i="6"/>
  <c r="Y2732" i="6"/>
  <c r="Z2732" i="6"/>
  <c r="AA2732" i="6" s="1"/>
  <c r="AB2732" i="6" s="1"/>
  <c r="AC2732" i="6" s="1"/>
  <c r="AG2732" i="6" s="1"/>
  <c r="AD2732" i="6"/>
  <c r="AE2732" i="6" s="1"/>
  <c r="AF2732" i="6"/>
  <c r="AH2732" i="6"/>
  <c r="AI2732" i="6" s="1"/>
  <c r="X2733" i="6"/>
  <c r="AA2733" i="6" s="1"/>
  <c r="AB2733" i="6" s="1"/>
  <c r="AC2733" i="6" s="1"/>
  <c r="Y2733" i="6"/>
  <c r="Z2733" i="6"/>
  <c r="AD2733" i="6"/>
  <c r="AE2733" i="6" s="1"/>
  <c r="AF2733" i="6"/>
  <c r="AH2733" i="6"/>
  <c r="AJ2733" i="6" s="1"/>
  <c r="X2734" i="6"/>
  <c r="Y2734" i="6"/>
  <c r="Z2734" i="6"/>
  <c r="AD2734" i="6"/>
  <c r="AE2734" i="6" s="1"/>
  <c r="AF2734" i="6"/>
  <c r="AH2734" i="6"/>
  <c r="AI2734" i="6" s="1"/>
  <c r="X2735" i="6"/>
  <c r="Y2735" i="6"/>
  <c r="Z2735" i="6"/>
  <c r="AD2735" i="6"/>
  <c r="AE2735" i="6"/>
  <c r="AF2735" i="6"/>
  <c r="AH2735" i="6"/>
  <c r="AI2735" i="6" s="1"/>
  <c r="AJ2735" i="6"/>
  <c r="AK2735" i="6" s="1"/>
  <c r="X2736" i="6"/>
  <c r="Y2736" i="6"/>
  <c r="Z2736" i="6"/>
  <c r="AA2736" i="6" s="1"/>
  <c r="AB2736" i="6" s="1"/>
  <c r="AC2736" i="6" s="1"/>
  <c r="AD2736" i="6"/>
  <c r="AE2736" i="6" s="1"/>
  <c r="AF2736" i="6"/>
  <c r="AH2736" i="6"/>
  <c r="AJ2736" i="6" s="1"/>
  <c r="AK2736" i="6" s="1"/>
  <c r="AI2736" i="6"/>
  <c r="X2737" i="6"/>
  <c r="Y2737" i="6"/>
  <c r="AD2737" i="6" s="1"/>
  <c r="AE2737" i="6" s="1"/>
  <c r="Z2737" i="6"/>
  <c r="AA2737" i="6" s="1"/>
  <c r="AB2737" i="6" s="1"/>
  <c r="AC2737" i="6" s="1"/>
  <c r="AF2737" i="6"/>
  <c r="AH2737" i="6"/>
  <c r="AJ2737" i="6" s="1"/>
  <c r="AI2737" i="6"/>
  <c r="X2738" i="6"/>
  <c r="Y2738" i="6"/>
  <c r="Z2738" i="6"/>
  <c r="AA2738" i="6"/>
  <c r="AB2738" i="6" s="1"/>
  <c r="AC2738" i="6" s="1"/>
  <c r="AD2738" i="6"/>
  <c r="AE2738" i="6"/>
  <c r="AF2738" i="6"/>
  <c r="AH2738" i="6"/>
  <c r="AI2738" i="6" s="1"/>
  <c r="AJ2738" i="6"/>
  <c r="X2739" i="6"/>
  <c r="Y2739" i="6"/>
  <c r="AD2739" i="6" s="1"/>
  <c r="AE2739" i="6" s="1"/>
  <c r="Z2739" i="6"/>
  <c r="AF2739" i="6"/>
  <c r="AH2739" i="6"/>
  <c r="AI2739" i="6" s="1"/>
  <c r="AJ2739" i="6"/>
  <c r="X2740" i="6"/>
  <c r="AA2740" i="6" s="1"/>
  <c r="AB2740" i="6" s="1"/>
  <c r="AC2740" i="6" s="1"/>
  <c r="AG2740" i="6" s="1"/>
  <c r="Y2740" i="6"/>
  <c r="Z2740" i="6"/>
  <c r="AD2740" i="6"/>
  <c r="AE2740" i="6"/>
  <c r="AF2740" i="6"/>
  <c r="AH2740" i="6"/>
  <c r="AI2740" i="6"/>
  <c r="AJ2740" i="6"/>
  <c r="X2741" i="6"/>
  <c r="Y2741" i="6"/>
  <c r="AD2741" i="6" s="1"/>
  <c r="AE2741" i="6" s="1"/>
  <c r="Z2741" i="6"/>
  <c r="AA2741" i="6" s="1"/>
  <c r="AB2741" i="6" s="1"/>
  <c r="AC2741" i="6" s="1"/>
  <c r="AF2741" i="6"/>
  <c r="AH2741" i="6"/>
  <c r="AI2741" i="6" s="1"/>
  <c r="X2742" i="6"/>
  <c r="Y2742" i="6"/>
  <c r="Z2742" i="6"/>
  <c r="AA2742" i="6"/>
  <c r="AB2742" i="6" s="1"/>
  <c r="AC2742" i="6" s="1"/>
  <c r="AD2742" i="6"/>
  <c r="AE2742" i="6" s="1"/>
  <c r="AF2742" i="6"/>
  <c r="AH2742" i="6"/>
  <c r="AI2742" i="6" s="1"/>
  <c r="AJ2742" i="6"/>
  <c r="AK2742" i="6"/>
  <c r="X2743" i="6"/>
  <c r="Y2743" i="6"/>
  <c r="AD2743" i="6" s="1"/>
  <c r="AE2743" i="6" s="1"/>
  <c r="Z2743" i="6"/>
  <c r="AF2743" i="6"/>
  <c r="AH2743" i="6"/>
  <c r="AI2743" i="6" s="1"/>
  <c r="AJ2743" i="6"/>
  <c r="X2744" i="6"/>
  <c r="Y2744" i="6"/>
  <c r="Z2744" i="6"/>
  <c r="AA2744" i="6" s="1"/>
  <c r="AB2744" i="6" s="1"/>
  <c r="AC2744" i="6" s="1"/>
  <c r="AD2744" i="6"/>
  <c r="AE2744" i="6" s="1"/>
  <c r="AF2744" i="6"/>
  <c r="AH2744" i="6"/>
  <c r="AJ2744" i="6" s="1"/>
  <c r="X2745" i="6"/>
  <c r="Y2745" i="6"/>
  <c r="AD2745" i="6" s="1"/>
  <c r="AE2745" i="6" s="1"/>
  <c r="Z2745" i="6"/>
  <c r="AA2745" i="6" s="1"/>
  <c r="AB2745" i="6"/>
  <c r="AC2745" i="6" s="1"/>
  <c r="AF2745" i="6"/>
  <c r="AH2745" i="6"/>
  <c r="AJ2745" i="6" s="1"/>
  <c r="AI2745" i="6"/>
  <c r="X2746" i="6"/>
  <c r="Y2746" i="6"/>
  <c r="Z2746" i="6"/>
  <c r="AA2746" i="6" s="1"/>
  <c r="AB2746" i="6" s="1"/>
  <c r="AC2746" i="6" s="1"/>
  <c r="AD2746" i="6"/>
  <c r="AE2746" i="6"/>
  <c r="AF2746" i="6"/>
  <c r="AH2746" i="6"/>
  <c r="AI2746" i="6"/>
  <c r="AJ2746" i="6"/>
  <c r="AK2746" i="6" s="1"/>
  <c r="X2747" i="6"/>
  <c r="Y2747" i="6"/>
  <c r="Z2747" i="6"/>
  <c r="AA2747" i="6" s="1"/>
  <c r="AB2747" i="6"/>
  <c r="AC2747" i="6" s="1"/>
  <c r="AD2747" i="6"/>
  <c r="AE2747" i="6" s="1"/>
  <c r="AF2747" i="6"/>
  <c r="AH2747" i="6"/>
  <c r="AI2747" i="6" s="1"/>
  <c r="AJ2747" i="6"/>
  <c r="X2748" i="6"/>
  <c r="Y2748" i="6"/>
  <c r="AD2748" i="6" s="1"/>
  <c r="Z2748" i="6"/>
  <c r="AA2748" i="6" s="1"/>
  <c r="AB2748" i="6" s="1"/>
  <c r="AC2748" i="6" s="1"/>
  <c r="AE2748" i="6"/>
  <c r="AF2748" i="6"/>
  <c r="AH2748" i="6"/>
  <c r="AI2748" i="6"/>
  <c r="AJ2748" i="6"/>
  <c r="X2749" i="6"/>
  <c r="Y2749" i="6"/>
  <c r="Z2749" i="6"/>
  <c r="AA2749" i="6" s="1"/>
  <c r="AB2749" i="6" s="1"/>
  <c r="AC2749" i="6" s="1"/>
  <c r="AD2749" i="6"/>
  <c r="AE2749" i="6" s="1"/>
  <c r="AF2749" i="6"/>
  <c r="AH2749" i="6"/>
  <c r="AI2749" i="6"/>
  <c r="AJ2749" i="6"/>
  <c r="X2750" i="6"/>
  <c r="Y2750" i="6"/>
  <c r="Z2750" i="6"/>
  <c r="AA2750" i="6" s="1"/>
  <c r="AB2750" i="6" s="1"/>
  <c r="AC2750" i="6" s="1"/>
  <c r="AD2750" i="6"/>
  <c r="AE2750" i="6" s="1"/>
  <c r="AF2750" i="6"/>
  <c r="AH2750" i="6"/>
  <c r="AI2750" i="6"/>
  <c r="AJ2750" i="6"/>
  <c r="AK2750" i="6" s="1"/>
  <c r="X2751" i="6"/>
  <c r="Y2751" i="6"/>
  <c r="AD2751" i="6" s="1"/>
  <c r="AE2751" i="6" s="1"/>
  <c r="Z2751" i="6"/>
  <c r="AA2751" i="6" s="1"/>
  <c r="AB2751" i="6" s="1"/>
  <c r="AC2751" i="6" s="1"/>
  <c r="AF2751" i="6"/>
  <c r="AH2751" i="6"/>
  <c r="AI2751" i="6" s="1"/>
  <c r="AJ2751" i="6"/>
  <c r="AK2751" i="6" s="1"/>
  <c r="X2752" i="6"/>
  <c r="Y2752" i="6"/>
  <c r="Z2752" i="6"/>
  <c r="AD2752" i="6"/>
  <c r="AE2752" i="6"/>
  <c r="AF2752" i="6"/>
  <c r="AH2752" i="6"/>
  <c r="AJ2752" i="6" s="1"/>
  <c r="X2753" i="6"/>
  <c r="AA2753" i="6" s="1"/>
  <c r="AB2753" i="6" s="1"/>
  <c r="AC2753" i="6" s="1"/>
  <c r="Y2753" i="6"/>
  <c r="Z2753" i="6"/>
  <c r="AD2753" i="6"/>
  <c r="AE2753" i="6" s="1"/>
  <c r="AF2753" i="6"/>
  <c r="AH2753" i="6"/>
  <c r="AI2753" i="6" s="1"/>
  <c r="AJ2753" i="6"/>
  <c r="AK2753" i="6"/>
  <c r="X2754" i="6"/>
  <c r="Y2754" i="6"/>
  <c r="Z2754" i="6"/>
  <c r="AA2754" i="6"/>
  <c r="AB2754" i="6" s="1"/>
  <c r="AC2754" i="6" s="1"/>
  <c r="AD2754" i="6"/>
  <c r="AE2754" i="6"/>
  <c r="AF2754" i="6"/>
  <c r="AH2754" i="6"/>
  <c r="AI2754" i="6" s="1"/>
  <c r="X2755" i="6"/>
  <c r="Y2755" i="6"/>
  <c r="AD2755" i="6" s="1"/>
  <c r="Z2755" i="6"/>
  <c r="AA2755" i="6" s="1"/>
  <c r="AB2755" i="6" s="1"/>
  <c r="AC2755" i="6" s="1"/>
  <c r="AG2755" i="6" s="1"/>
  <c r="AE2755" i="6"/>
  <c r="AF2755" i="6"/>
  <c r="AH2755" i="6"/>
  <c r="AI2755" i="6" s="1"/>
  <c r="X2756" i="6"/>
  <c r="Y2756" i="6"/>
  <c r="Z2756" i="6"/>
  <c r="AA2756" i="6" s="1"/>
  <c r="AB2756" i="6" s="1"/>
  <c r="AC2756" i="6" s="1"/>
  <c r="AD2756" i="6"/>
  <c r="AE2756" i="6" s="1"/>
  <c r="AF2756" i="6"/>
  <c r="AH2756" i="6"/>
  <c r="AI2756" i="6"/>
  <c r="AJ2756" i="6"/>
  <c r="X2757" i="6"/>
  <c r="AA2757" i="6" s="1"/>
  <c r="AB2757" i="6" s="1"/>
  <c r="AC2757" i="6" s="1"/>
  <c r="AG2757" i="6" s="1"/>
  <c r="Y2757" i="6"/>
  <c r="Z2757" i="6"/>
  <c r="AD2757" i="6"/>
  <c r="AE2757" i="6" s="1"/>
  <c r="AF2757" i="6"/>
  <c r="AH2757" i="6"/>
  <c r="AJ2757" i="6" s="1"/>
  <c r="X2758" i="6"/>
  <c r="Y2758" i="6"/>
  <c r="Z2758" i="6"/>
  <c r="AA2758" i="6" s="1"/>
  <c r="AB2758" i="6" s="1"/>
  <c r="AC2758" i="6" s="1"/>
  <c r="AG2758" i="6" s="1"/>
  <c r="AD2758" i="6"/>
  <c r="AE2758" i="6"/>
  <c r="AF2758" i="6"/>
  <c r="AH2758" i="6"/>
  <c r="AJ2758" i="6" s="1"/>
  <c r="AI2758" i="6"/>
  <c r="X2759" i="6"/>
  <c r="Y2759" i="6"/>
  <c r="Z2759" i="6"/>
  <c r="AA2759" i="6" s="1"/>
  <c r="AB2759" i="6" s="1"/>
  <c r="AC2759" i="6" s="1"/>
  <c r="AG2759" i="6" s="1"/>
  <c r="AD2759" i="6"/>
  <c r="AE2759" i="6"/>
  <c r="AF2759" i="6"/>
  <c r="AH2759" i="6"/>
  <c r="AI2759" i="6" s="1"/>
  <c r="X2760" i="6"/>
  <c r="Y2760" i="6"/>
  <c r="AD2760" i="6" s="1"/>
  <c r="AE2760" i="6" s="1"/>
  <c r="Z2760" i="6"/>
  <c r="AA2760" i="6" s="1"/>
  <c r="AB2760" i="6" s="1"/>
  <c r="AC2760" i="6" s="1"/>
  <c r="AF2760" i="6"/>
  <c r="AH2760" i="6"/>
  <c r="AJ2760" i="6" s="1"/>
  <c r="AK2760" i="6" s="1"/>
  <c r="AI2760" i="6"/>
  <c r="X2761" i="6"/>
  <c r="AA2761" i="6" s="1"/>
  <c r="AB2761" i="6" s="1"/>
  <c r="AC2761" i="6" s="1"/>
  <c r="Y2761" i="6"/>
  <c r="Z2761" i="6"/>
  <c r="AD2761" i="6"/>
  <c r="AE2761" i="6" s="1"/>
  <c r="AF2761" i="6"/>
  <c r="AH2761" i="6"/>
  <c r="AI2761" i="6" s="1"/>
  <c r="AJ2761" i="6"/>
  <c r="AK2761" i="6"/>
  <c r="X2762" i="6"/>
  <c r="Y2762" i="6"/>
  <c r="Z2762" i="6"/>
  <c r="AA2762" i="6"/>
  <c r="AB2762" i="6" s="1"/>
  <c r="AC2762" i="6" s="1"/>
  <c r="AD2762" i="6"/>
  <c r="AE2762" i="6"/>
  <c r="AF2762" i="6"/>
  <c r="AH2762" i="6"/>
  <c r="AI2762" i="6" s="1"/>
  <c r="X2763" i="6"/>
  <c r="Y2763" i="6"/>
  <c r="AD2763" i="6" s="1"/>
  <c r="AE2763" i="6" s="1"/>
  <c r="Z2763" i="6"/>
  <c r="AA2763" i="6" s="1"/>
  <c r="AB2763" i="6" s="1"/>
  <c r="AC2763" i="6" s="1"/>
  <c r="AF2763" i="6"/>
  <c r="AH2763" i="6"/>
  <c r="AI2763" i="6" s="1"/>
  <c r="AJ2763" i="6"/>
  <c r="X2764" i="6"/>
  <c r="Y2764" i="6"/>
  <c r="Z2764" i="6"/>
  <c r="AA2764" i="6" s="1"/>
  <c r="AB2764" i="6" s="1"/>
  <c r="AC2764" i="6" s="1"/>
  <c r="AG2764" i="6" s="1"/>
  <c r="AD2764" i="6"/>
  <c r="AE2764" i="6"/>
  <c r="AF2764" i="6"/>
  <c r="AH2764" i="6"/>
  <c r="AI2764" i="6"/>
  <c r="AJ2764" i="6"/>
  <c r="AK2764" i="6" s="1"/>
  <c r="X2765" i="6"/>
  <c r="Y2765" i="6"/>
  <c r="Z2765" i="6"/>
  <c r="AA2765" i="6" s="1"/>
  <c r="AB2765" i="6" s="1"/>
  <c r="AC2765" i="6" s="1"/>
  <c r="AG2765" i="6" s="1"/>
  <c r="AK2765" i="6" s="1"/>
  <c r="AD2765" i="6"/>
  <c r="AE2765" i="6" s="1"/>
  <c r="AF2765" i="6"/>
  <c r="AH2765" i="6"/>
  <c r="AI2765" i="6"/>
  <c r="AJ2765" i="6"/>
  <c r="X2766" i="6"/>
  <c r="Y2766" i="6"/>
  <c r="Z2766" i="6"/>
  <c r="AA2766" i="6" s="1"/>
  <c r="AB2766" i="6" s="1"/>
  <c r="AC2766" i="6" s="1"/>
  <c r="AD2766" i="6"/>
  <c r="AE2766" i="6"/>
  <c r="AF2766" i="6"/>
  <c r="AH2766" i="6"/>
  <c r="AJ2766" i="6" s="1"/>
  <c r="AK2766" i="6" s="1"/>
  <c r="X2767" i="6"/>
  <c r="Y2767" i="6"/>
  <c r="AD2767" i="6" s="1"/>
  <c r="AE2767" i="6" s="1"/>
  <c r="Z2767" i="6"/>
  <c r="AF2767" i="6"/>
  <c r="AH2767" i="6"/>
  <c r="AI2767" i="6" s="1"/>
  <c r="AJ2767" i="6"/>
  <c r="AK2767" i="6" s="1"/>
  <c r="X2768" i="6"/>
  <c r="AA2768" i="6" s="1"/>
  <c r="AB2768" i="6" s="1"/>
  <c r="AC2768" i="6" s="1"/>
  <c r="AG2768" i="6" s="1"/>
  <c r="Y2768" i="6"/>
  <c r="Z2768" i="6"/>
  <c r="AD2768" i="6"/>
  <c r="AE2768" i="6"/>
  <c r="AF2768" i="6"/>
  <c r="AH2768" i="6"/>
  <c r="AI2768" i="6" s="1"/>
  <c r="AJ2768" i="6"/>
  <c r="AK2768" i="6"/>
  <c r="X2769" i="6"/>
  <c r="Y2769" i="6"/>
  <c r="AD2769" i="6" s="1"/>
  <c r="AE2769" i="6" s="1"/>
  <c r="Z2769" i="6"/>
  <c r="AA2769" i="6"/>
  <c r="AB2769" i="6" s="1"/>
  <c r="AC2769" i="6" s="1"/>
  <c r="AG2769" i="6" s="1"/>
  <c r="AF2769" i="6"/>
  <c r="AH2769" i="6"/>
  <c r="AI2769" i="6" s="1"/>
  <c r="X2770" i="6"/>
  <c r="Y2770" i="6"/>
  <c r="Z2770" i="6"/>
  <c r="AA2770" i="6" s="1"/>
  <c r="AB2770" i="6" s="1"/>
  <c r="AC2770" i="6" s="1"/>
  <c r="AG2770" i="6" s="1"/>
  <c r="AD2770" i="6"/>
  <c r="AE2770" i="6" s="1"/>
  <c r="AF2770" i="6"/>
  <c r="AH2770" i="6"/>
  <c r="AI2770" i="6"/>
  <c r="AJ2770" i="6"/>
  <c r="AK2770" i="6"/>
  <c r="X2771" i="6"/>
  <c r="Y2771" i="6"/>
  <c r="Z2771" i="6"/>
  <c r="AA2771" i="6" s="1"/>
  <c r="AB2771" i="6" s="1"/>
  <c r="AC2771" i="6" s="1"/>
  <c r="AD2771" i="6"/>
  <c r="AE2771" i="6" s="1"/>
  <c r="AF2771" i="6"/>
  <c r="AH2771" i="6"/>
  <c r="AI2771" i="6" s="1"/>
  <c r="X2772" i="6"/>
  <c r="Y2772" i="6"/>
  <c r="AD2772" i="6" s="1"/>
  <c r="AE2772" i="6" s="1"/>
  <c r="Z2772" i="6"/>
  <c r="AA2772" i="6"/>
  <c r="AB2772" i="6" s="1"/>
  <c r="AC2772" i="6" s="1"/>
  <c r="AG2772" i="6" s="1"/>
  <c r="AF2772" i="6"/>
  <c r="AH2772" i="6"/>
  <c r="AI2772" i="6" s="1"/>
  <c r="X2773" i="6"/>
  <c r="Y2773" i="6"/>
  <c r="AD2773" i="6" s="1"/>
  <c r="AE2773" i="6" s="1"/>
  <c r="Z2773" i="6"/>
  <c r="AA2773" i="6" s="1"/>
  <c r="AB2773" i="6" s="1"/>
  <c r="AC2773" i="6" s="1"/>
  <c r="AF2773" i="6"/>
  <c r="AH2773" i="6"/>
  <c r="AJ2773" i="6" s="1"/>
  <c r="AK2773" i="6" s="1"/>
  <c r="X2774" i="6"/>
  <c r="Y2774" i="6"/>
  <c r="Z2774" i="6"/>
  <c r="AA2774" i="6" s="1"/>
  <c r="AB2774" i="6" s="1"/>
  <c r="AC2774" i="6" s="1"/>
  <c r="AD2774" i="6"/>
  <c r="AE2774" i="6"/>
  <c r="AF2774" i="6"/>
  <c r="AH2774" i="6"/>
  <c r="AJ2774" i="6" s="1"/>
  <c r="AK2774" i="6" s="1"/>
  <c r="AI2774" i="6"/>
  <c r="X2775" i="6"/>
  <c r="Y2775" i="6"/>
  <c r="Z2775" i="6"/>
  <c r="AA2775" i="6" s="1"/>
  <c r="AB2775" i="6"/>
  <c r="AC2775" i="6" s="1"/>
  <c r="AD2775" i="6"/>
  <c r="AE2775" i="6" s="1"/>
  <c r="AF2775" i="6"/>
  <c r="AH2775" i="6"/>
  <c r="AI2775" i="6" s="1"/>
  <c r="AJ2775" i="6"/>
  <c r="AK2775" i="6"/>
  <c r="X2776" i="6"/>
  <c r="Y2776" i="6"/>
  <c r="AD2776" i="6" s="1"/>
  <c r="AE2776" i="6" s="1"/>
  <c r="Z2776" i="6"/>
  <c r="AA2776" i="6"/>
  <c r="AB2776" i="6" s="1"/>
  <c r="AC2776" i="6" s="1"/>
  <c r="AF2776" i="6"/>
  <c r="AH2776" i="6"/>
  <c r="AI2776" i="6" s="1"/>
  <c r="X2777" i="6"/>
  <c r="Y2777" i="6"/>
  <c r="AD2777" i="6" s="1"/>
  <c r="AE2777" i="6" s="1"/>
  <c r="Z2777" i="6"/>
  <c r="AA2777" i="6"/>
  <c r="AB2777" i="6" s="1"/>
  <c r="AC2777" i="6" s="1"/>
  <c r="AF2777" i="6"/>
  <c r="AH2777" i="6"/>
  <c r="AI2777" i="6"/>
  <c r="AJ2777" i="6"/>
  <c r="AK2777" i="6" s="1"/>
  <c r="X2778" i="6"/>
  <c r="Y2778" i="6"/>
  <c r="Z2778" i="6"/>
  <c r="AA2778" i="6" s="1"/>
  <c r="AB2778" i="6" s="1"/>
  <c r="AC2778" i="6" s="1"/>
  <c r="AD2778" i="6"/>
  <c r="AE2778" i="6" s="1"/>
  <c r="AF2778" i="6"/>
  <c r="AH2778" i="6"/>
  <c r="AI2778" i="6"/>
  <c r="AJ2778" i="6"/>
  <c r="AK2778" i="6" s="1"/>
  <c r="X2779" i="6"/>
  <c r="Y2779" i="6"/>
  <c r="AD2779" i="6" s="1"/>
  <c r="AE2779" i="6" s="1"/>
  <c r="Z2779" i="6"/>
  <c r="AA2779" i="6" s="1"/>
  <c r="AB2779" i="6" s="1"/>
  <c r="AC2779" i="6" s="1"/>
  <c r="AF2779" i="6"/>
  <c r="AH2779" i="6"/>
  <c r="AI2779" i="6" s="1"/>
  <c r="X2780" i="6"/>
  <c r="Y2780" i="6"/>
  <c r="Z2780" i="6"/>
  <c r="AA2780" i="6" s="1"/>
  <c r="AB2780" i="6" s="1"/>
  <c r="AC2780" i="6" s="1"/>
  <c r="AD2780" i="6"/>
  <c r="AE2780" i="6" s="1"/>
  <c r="AF2780" i="6"/>
  <c r="AH2780" i="6"/>
  <c r="AJ2780" i="6" s="1"/>
  <c r="AK2780" i="6" s="1"/>
  <c r="X2781" i="6"/>
  <c r="Y2781" i="6"/>
  <c r="AD2781" i="6" s="1"/>
  <c r="AE2781" i="6" s="1"/>
  <c r="Z2781" i="6"/>
  <c r="AA2781" i="6"/>
  <c r="AB2781" i="6" s="1"/>
  <c r="AC2781" i="6" s="1"/>
  <c r="AF2781" i="6"/>
  <c r="AH2781" i="6"/>
  <c r="AI2781" i="6" s="1"/>
  <c r="X2782" i="6"/>
  <c r="AA2782" i="6" s="1"/>
  <c r="AB2782" i="6" s="1"/>
  <c r="AC2782" i="6" s="1"/>
  <c r="Y2782" i="6"/>
  <c r="Z2782" i="6"/>
  <c r="AD2782" i="6"/>
  <c r="AE2782" i="6" s="1"/>
  <c r="AF2782" i="6"/>
  <c r="AH2782" i="6"/>
  <c r="AI2782" i="6" s="1"/>
  <c r="AJ2782" i="6"/>
  <c r="X2783" i="6"/>
  <c r="Y2783" i="6"/>
  <c r="AD2783" i="6" s="1"/>
  <c r="AE2783" i="6" s="1"/>
  <c r="Z2783" i="6"/>
  <c r="AF2783" i="6"/>
  <c r="AH2783" i="6"/>
  <c r="AI2783" i="6" s="1"/>
  <c r="AJ2783" i="6"/>
  <c r="AK2783" i="6"/>
  <c r="X2784" i="6"/>
  <c r="Y2784" i="6"/>
  <c r="Z2784" i="6"/>
  <c r="AA2784" i="6"/>
  <c r="AB2784" i="6" s="1"/>
  <c r="AC2784" i="6" s="1"/>
  <c r="AD2784" i="6"/>
  <c r="AE2784" i="6" s="1"/>
  <c r="AF2784" i="6"/>
  <c r="AH2784" i="6"/>
  <c r="AI2784" i="6"/>
  <c r="AJ2784" i="6"/>
  <c r="X2785" i="6"/>
  <c r="Y2785" i="6"/>
  <c r="AD2785" i="6" s="1"/>
  <c r="AE2785" i="6" s="1"/>
  <c r="Z2785" i="6"/>
  <c r="AA2785" i="6"/>
  <c r="AB2785" i="6" s="1"/>
  <c r="AC2785" i="6" s="1"/>
  <c r="AF2785" i="6"/>
  <c r="AH2785" i="6"/>
  <c r="AI2785" i="6" s="1"/>
  <c r="X2786" i="6"/>
  <c r="Y2786" i="6"/>
  <c r="Z2786" i="6"/>
  <c r="AA2786" i="6" s="1"/>
  <c r="AB2786" i="6" s="1"/>
  <c r="AC2786" i="6" s="1"/>
  <c r="AG2786" i="6" s="1"/>
  <c r="AK2786" i="6" s="1"/>
  <c r="AD2786" i="6"/>
  <c r="AE2786" i="6" s="1"/>
  <c r="AF2786" i="6"/>
  <c r="AH2786" i="6"/>
  <c r="AI2786" i="6"/>
  <c r="AJ2786" i="6"/>
  <c r="X2787" i="6"/>
  <c r="Y2787" i="6"/>
  <c r="Z2787" i="6"/>
  <c r="AA2787" i="6" s="1"/>
  <c r="AB2787" i="6" s="1"/>
  <c r="AC2787" i="6" s="1"/>
  <c r="AG2787" i="6" s="1"/>
  <c r="AD2787" i="6"/>
  <c r="AE2787" i="6" s="1"/>
  <c r="AF2787" i="6"/>
  <c r="AH2787" i="6"/>
  <c r="AI2787" i="6" s="1"/>
  <c r="X2788" i="6"/>
  <c r="Y2788" i="6"/>
  <c r="AD2788" i="6" s="1"/>
  <c r="AE2788" i="6" s="1"/>
  <c r="Z2788" i="6"/>
  <c r="AA2788" i="6"/>
  <c r="AF2788" i="6"/>
  <c r="AH2788" i="6"/>
  <c r="AI2788" i="6" s="1"/>
  <c r="X2789" i="6"/>
  <c r="Y2789" i="6"/>
  <c r="AD2789" i="6" s="1"/>
  <c r="AE2789" i="6" s="1"/>
  <c r="Z2789" i="6"/>
  <c r="AA2789" i="6" s="1"/>
  <c r="AB2789" i="6" s="1"/>
  <c r="AC2789" i="6" s="1"/>
  <c r="AF2789" i="6"/>
  <c r="AH2789" i="6"/>
  <c r="AJ2789" i="6" s="1"/>
  <c r="AK2789" i="6" s="1"/>
  <c r="X2790" i="6"/>
  <c r="Y2790" i="6"/>
  <c r="Z2790" i="6"/>
  <c r="AA2790" i="6" s="1"/>
  <c r="AD2790" i="6"/>
  <c r="AE2790" i="6"/>
  <c r="AF2790" i="6"/>
  <c r="AH2790" i="6"/>
  <c r="AJ2790" i="6" s="1"/>
  <c r="AK2790" i="6" s="1"/>
  <c r="AI2790" i="6"/>
  <c r="X2791" i="6"/>
  <c r="Y2791" i="6"/>
  <c r="Z2791" i="6"/>
  <c r="AA2791" i="6" s="1"/>
  <c r="AB2791" i="6" s="1"/>
  <c r="AC2791" i="6" s="1"/>
  <c r="AG2791" i="6" s="1"/>
  <c r="AK2791" i="6" s="1"/>
  <c r="AD2791" i="6"/>
  <c r="AE2791" i="6" s="1"/>
  <c r="AF2791" i="6"/>
  <c r="AH2791" i="6"/>
  <c r="AI2791" i="6" s="1"/>
  <c r="AJ2791" i="6"/>
  <c r="X2792" i="6"/>
  <c r="Y2792" i="6"/>
  <c r="AD2792" i="6" s="1"/>
  <c r="AE2792" i="6" s="1"/>
  <c r="Z2792" i="6"/>
  <c r="AA2792" i="6"/>
  <c r="AB2792" i="6" s="1"/>
  <c r="AC2792" i="6" s="1"/>
  <c r="AF2792" i="6"/>
  <c r="AH2792" i="6"/>
  <c r="AI2792" i="6" s="1"/>
  <c r="X2793" i="6"/>
  <c r="Y2793" i="6"/>
  <c r="Z2793" i="6"/>
  <c r="AA2793" i="6"/>
  <c r="AB2793" i="6" s="1"/>
  <c r="AC2793" i="6" s="1"/>
  <c r="AG2793" i="6" s="1"/>
  <c r="AD2793" i="6"/>
  <c r="AE2793" i="6" s="1"/>
  <c r="AF2793" i="6"/>
  <c r="AH2793" i="6"/>
  <c r="AI2793" i="6"/>
  <c r="AJ2793" i="6"/>
  <c r="X2794" i="6"/>
  <c r="Y2794" i="6"/>
  <c r="Z2794" i="6"/>
  <c r="AA2794" i="6" s="1"/>
  <c r="AB2794" i="6" s="1"/>
  <c r="AC2794" i="6" s="1"/>
  <c r="AG2794" i="6" s="1"/>
  <c r="AD2794" i="6"/>
  <c r="AE2794" i="6" s="1"/>
  <c r="AF2794" i="6"/>
  <c r="AH2794" i="6"/>
  <c r="AI2794" i="6"/>
  <c r="AJ2794" i="6"/>
  <c r="AK2794" i="6" s="1"/>
  <c r="X2795" i="6"/>
  <c r="Y2795" i="6"/>
  <c r="AD2795" i="6" s="1"/>
  <c r="AE2795" i="6" s="1"/>
  <c r="Z2795" i="6"/>
  <c r="AA2795" i="6" s="1"/>
  <c r="AB2795" i="6" s="1"/>
  <c r="AC2795" i="6" s="1"/>
  <c r="AF2795" i="6"/>
  <c r="AH2795" i="6"/>
  <c r="AI2795" i="6" s="1"/>
  <c r="X2796" i="6"/>
  <c r="Y2796" i="6"/>
  <c r="Z2796" i="6"/>
  <c r="AA2796" i="6" s="1"/>
  <c r="AB2796" i="6" s="1"/>
  <c r="AC2796" i="6" s="1"/>
  <c r="AD2796" i="6"/>
  <c r="AE2796" i="6" s="1"/>
  <c r="AF2796" i="6"/>
  <c r="AH2796" i="6"/>
  <c r="AJ2796" i="6" s="1"/>
  <c r="X2797" i="6"/>
  <c r="Y2797" i="6"/>
  <c r="AD2797" i="6" s="1"/>
  <c r="AE2797" i="6" s="1"/>
  <c r="Z2797" i="6"/>
  <c r="AA2797" i="6"/>
  <c r="AB2797" i="6" s="1"/>
  <c r="AC2797" i="6" s="1"/>
  <c r="AF2797" i="6"/>
  <c r="AH2797" i="6"/>
  <c r="AI2797" i="6" s="1"/>
  <c r="X2798" i="6"/>
  <c r="AA2798" i="6" s="1"/>
  <c r="AB2798" i="6" s="1"/>
  <c r="AC2798" i="6" s="1"/>
  <c r="AG2798" i="6" s="1"/>
  <c r="Y2798" i="6"/>
  <c r="Z2798" i="6"/>
  <c r="AD2798" i="6"/>
  <c r="AE2798" i="6" s="1"/>
  <c r="AF2798" i="6"/>
  <c r="AH2798" i="6"/>
  <c r="AI2798" i="6" s="1"/>
  <c r="AJ2798" i="6"/>
  <c r="AK2798" i="6"/>
  <c r="X2799" i="6"/>
  <c r="Y2799" i="6"/>
  <c r="AD2799" i="6" s="1"/>
  <c r="AE2799" i="6" s="1"/>
  <c r="Z2799" i="6"/>
  <c r="AF2799" i="6"/>
  <c r="AH2799" i="6"/>
  <c r="AI2799" i="6" s="1"/>
  <c r="X2800" i="6"/>
  <c r="Y2800" i="6"/>
  <c r="Z2800" i="6"/>
  <c r="AA2800" i="6"/>
  <c r="AB2800" i="6" s="1"/>
  <c r="AC2800" i="6" s="1"/>
  <c r="AG2800" i="6" s="1"/>
  <c r="AD2800" i="6"/>
  <c r="AE2800" i="6" s="1"/>
  <c r="AF2800" i="6"/>
  <c r="AH2800" i="6"/>
  <c r="AI2800" i="6"/>
  <c r="AJ2800" i="6"/>
  <c r="X2801" i="6"/>
  <c r="Y2801" i="6"/>
  <c r="AD2801" i="6" s="1"/>
  <c r="AE2801" i="6" s="1"/>
  <c r="Z2801" i="6"/>
  <c r="AA2801" i="6"/>
  <c r="AB2801" i="6" s="1"/>
  <c r="AC2801" i="6" s="1"/>
  <c r="AF2801" i="6"/>
  <c r="AH2801" i="6"/>
  <c r="AI2801" i="6" s="1"/>
  <c r="X2802" i="6"/>
  <c r="Y2802" i="6"/>
  <c r="Z2802" i="6"/>
  <c r="AA2802" i="6" s="1"/>
  <c r="AB2802" i="6" s="1"/>
  <c r="AC2802" i="6" s="1"/>
  <c r="AD2802" i="6"/>
  <c r="AE2802" i="6" s="1"/>
  <c r="AF2802" i="6"/>
  <c r="AH2802" i="6"/>
  <c r="AI2802" i="6"/>
  <c r="AJ2802" i="6"/>
  <c r="AK2802" i="6"/>
  <c r="X2803" i="6"/>
  <c r="Y2803" i="6"/>
  <c r="Z2803" i="6"/>
  <c r="AA2803" i="6" s="1"/>
  <c r="AB2803" i="6" s="1"/>
  <c r="AC2803" i="6" s="1"/>
  <c r="AD2803" i="6"/>
  <c r="AE2803" i="6" s="1"/>
  <c r="AF2803" i="6"/>
  <c r="AH2803" i="6"/>
  <c r="AI2803" i="6" s="1"/>
  <c r="X2804" i="6"/>
  <c r="Y2804" i="6"/>
  <c r="AD2804" i="6" s="1"/>
  <c r="AE2804" i="6" s="1"/>
  <c r="Z2804" i="6"/>
  <c r="AA2804" i="6"/>
  <c r="AB2804" i="6" s="1"/>
  <c r="AC2804" i="6" s="1"/>
  <c r="AF2804" i="6"/>
  <c r="AH2804" i="6"/>
  <c r="AI2804" i="6" s="1"/>
  <c r="X2805" i="6"/>
  <c r="Y2805" i="6"/>
  <c r="AD2805" i="6" s="1"/>
  <c r="AE2805" i="6" s="1"/>
  <c r="Z2805" i="6"/>
  <c r="AA2805" i="6" s="1"/>
  <c r="AB2805" i="6" s="1"/>
  <c r="AC2805" i="6" s="1"/>
  <c r="AF2805" i="6"/>
  <c r="AH2805" i="6"/>
  <c r="AI2805" i="6" s="1"/>
  <c r="AJ2805" i="6"/>
  <c r="AK2805" i="6"/>
  <c r="X2806" i="6"/>
  <c r="Y2806" i="6"/>
  <c r="Z2806" i="6"/>
  <c r="AA2806" i="6" s="1"/>
  <c r="AB2806" i="6" s="1"/>
  <c r="AC2806" i="6" s="1"/>
  <c r="AG2806" i="6" s="1"/>
  <c r="AD2806" i="6"/>
  <c r="AE2806" i="6"/>
  <c r="AF2806" i="6"/>
  <c r="AH2806" i="6"/>
  <c r="AJ2806" i="6" s="1"/>
  <c r="AI2806" i="6"/>
  <c r="X2807" i="6"/>
  <c r="Y2807" i="6"/>
  <c r="Z2807" i="6"/>
  <c r="AA2807" i="6" s="1"/>
  <c r="AB2807" i="6" s="1"/>
  <c r="AC2807" i="6" s="1"/>
  <c r="AD2807" i="6"/>
  <c r="AE2807" i="6" s="1"/>
  <c r="AF2807" i="6"/>
  <c r="AH2807" i="6"/>
  <c r="AI2807" i="6" s="1"/>
  <c r="AJ2807" i="6"/>
  <c r="AK2807" i="6"/>
  <c r="X2808" i="6"/>
  <c r="Y2808" i="6"/>
  <c r="AD2808" i="6" s="1"/>
  <c r="AE2808" i="6" s="1"/>
  <c r="Z2808" i="6"/>
  <c r="AA2808" i="6"/>
  <c r="AB2808" i="6" s="1"/>
  <c r="AC2808" i="6" s="1"/>
  <c r="AG2808" i="6" s="1"/>
  <c r="AF2808" i="6"/>
  <c r="AH2808" i="6"/>
  <c r="AI2808" i="6" s="1"/>
  <c r="X2809" i="6"/>
  <c r="Y2809" i="6"/>
  <c r="Z2809" i="6"/>
  <c r="AA2809" i="6"/>
  <c r="AB2809" i="6" s="1"/>
  <c r="AC2809" i="6" s="1"/>
  <c r="AG2809" i="6" s="1"/>
  <c r="AD2809" i="6"/>
  <c r="AE2809" i="6" s="1"/>
  <c r="AF2809" i="6"/>
  <c r="AH2809" i="6"/>
  <c r="AI2809" i="6"/>
  <c r="AJ2809" i="6"/>
  <c r="AK2809" i="6" s="1"/>
  <c r="X2810" i="6"/>
  <c r="Y2810" i="6"/>
  <c r="Z2810" i="6"/>
  <c r="AA2810" i="6" s="1"/>
  <c r="AB2810" i="6" s="1"/>
  <c r="AC2810" i="6" s="1"/>
  <c r="AG2810" i="6" s="1"/>
  <c r="AD2810" i="6"/>
  <c r="AE2810" i="6" s="1"/>
  <c r="AF2810" i="6"/>
  <c r="AH2810" i="6"/>
  <c r="AI2810" i="6"/>
  <c r="AJ2810" i="6"/>
  <c r="X2811" i="6"/>
  <c r="Y2811" i="6"/>
  <c r="AD2811" i="6" s="1"/>
  <c r="AE2811" i="6" s="1"/>
  <c r="Z2811" i="6"/>
  <c r="AA2811" i="6" s="1"/>
  <c r="AB2811" i="6" s="1"/>
  <c r="AC2811" i="6" s="1"/>
  <c r="AF2811" i="6"/>
  <c r="AH2811" i="6"/>
  <c r="AI2811" i="6" s="1"/>
  <c r="X2812" i="6"/>
  <c r="Y2812" i="6"/>
  <c r="Z2812" i="6"/>
  <c r="AA2812" i="6" s="1"/>
  <c r="AB2812" i="6" s="1"/>
  <c r="AC2812" i="6" s="1"/>
  <c r="AG2812" i="6" s="1"/>
  <c r="AD2812" i="6"/>
  <c r="AE2812" i="6" s="1"/>
  <c r="AF2812" i="6"/>
  <c r="AH2812" i="6"/>
  <c r="AJ2812" i="6" s="1"/>
  <c r="X2813" i="6"/>
  <c r="Y2813" i="6"/>
  <c r="AD2813" i="6" s="1"/>
  <c r="AE2813" i="6" s="1"/>
  <c r="Z2813" i="6"/>
  <c r="AA2813" i="6"/>
  <c r="AB2813" i="6" s="1"/>
  <c r="AC2813" i="6" s="1"/>
  <c r="AF2813" i="6"/>
  <c r="AH2813" i="6"/>
  <c r="AI2813" i="6" s="1"/>
  <c r="X2814" i="6"/>
  <c r="AA2814" i="6" s="1"/>
  <c r="AB2814" i="6" s="1"/>
  <c r="AC2814" i="6" s="1"/>
  <c r="Y2814" i="6"/>
  <c r="Z2814" i="6"/>
  <c r="AD2814" i="6"/>
  <c r="AE2814" i="6" s="1"/>
  <c r="AF2814" i="6"/>
  <c r="AH2814" i="6"/>
  <c r="AI2814" i="6" s="1"/>
  <c r="AJ2814" i="6"/>
  <c r="AK2814" i="6"/>
  <c r="X2815" i="6"/>
  <c r="Y2815" i="6"/>
  <c r="AD2815" i="6" s="1"/>
  <c r="AE2815" i="6" s="1"/>
  <c r="Z2815" i="6"/>
  <c r="AF2815" i="6"/>
  <c r="AH2815" i="6"/>
  <c r="AI2815" i="6" s="1"/>
  <c r="AG2760" i="6" l="1"/>
  <c r="AG2704" i="6"/>
  <c r="AG2675" i="6"/>
  <c r="AG2648" i="6"/>
  <c r="AG2631" i="6"/>
  <c r="AG2123" i="6"/>
  <c r="AG1933" i="6"/>
  <c r="AK1933" i="6" s="1"/>
  <c r="AG1932" i="6"/>
  <c r="AK1932" i="6" s="1"/>
  <c r="AG1821" i="6"/>
  <c r="AG1635" i="6"/>
  <c r="AG1632" i="6"/>
  <c r="AG1631" i="6"/>
  <c r="AG2813" i="6"/>
  <c r="AG2762" i="6"/>
  <c r="AG2749" i="6"/>
  <c r="AK2749" i="6" s="1"/>
  <c r="AG2748" i="6"/>
  <c r="AK2748" i="6" s="1"/>
  <c r="AG2737" i="6"/>
  <c r="AG2720" i="6"/>
  <c r="AG2699" i="6"/>
  <c r="AG2692" i="6"/>
  <c r="AG2649" i="6"/>
  <c r="AK2649" i="6" s="1"/>
  <c r="AG2645" i="6"/>
  <c r="AG2644" i="6"/>
  <c r="AG2638" i="6"/>
  <c r="AG2624" i="6"/>
  <c r="AG2619" i="6"/>
  <c r="AG2608" i="6"/>
  <c r="AG2588" i="6"/>
  <c r="AK2588" i="6" s="1"/>
  <c r="AG2584" i="6"/>
  <c r="AK2584" i="6" s="1"/>
  <c r="AG2560" i="6"/>
  <c r="AG2533" i="6"/>
  <c r="AK2533" i="6" s="1"/>
  <c r="AG2524" i="6"/>
  <c r="AK2524" i="6" s="1"/>
  <c r="AG2498" i="6"/>
  <c r="AK2498" i="6" s="1"/>
  <c r="AG2488" i="6"/>
  <c r="AG2458" i="6"/>
  <c r="AG2455" i="6"/>
  <c r="AG2430" i="6"/>
  <c r="AG2419" i="6"/>
  <c r="AG2405" i="6"/>
  <c r="AK2405" i="6" s="1"/>
  <c r="AG2364" i="6"/>
  <c r="AG2173" i="6"/>
  <c r="AG2104" i="6"/>
  <c r="AG2066" i="6"/>
  <c r="AG2020" i="6"/>
  <c r="AG1964" i="6"/>
  <c r="AG1913" i="6"/>
  <c r="AK1913" i="6" s="1"/>
  <c r="AG1907" i="6"/>
  <c r="AK1907" i="6" s="1"/>
  <c r="AG1906" i="6"/>
  <c r="AK1906" i="6" s="1"/>
  <c r="AG1904" i="6"/>
  <c r="AG1902" i="6"/>
  <c r="AG1810" i="6"/>
  <c r="AK1810" i="6" s="1"/>
  <c r="AG1768" i="6"/>
  <c r="AK1143" i="6"/>
  <c r="AG1143" i="6"/>
  <c r="AK912" i="6"/>
  <c r="AK322" i="6"/>
  <c r="AG313" i="6"/>
  <c r="AG282" i="6"/>
  <c r="AG2746" i="6"/>
  <c r="AG2707" i="6"/>
  <c r="AG2602" i="6"/>
  <c r="AK2602" i="6" s="1"/>
  <c r="AG2578" i="6"/>
  <c r="AG2514" i="6"/>
  <c r="AK2514" i="6" s="1"/>
  <c r="AG2314" i="6"/>
  <c r="AG2210" i="6"/>
  <c r="AG2126" i="6"/>
  <c r="AG1994" i="6"/>
  <c r="AG1941" i="6"/>
  <c r="AK1941" i="6" s="1"/>
  <c r="AG1656" i="6"/>
  <c r="AG1648" i="6"/>
  <c r="AG1582" i="6"/>
  <c r="AK1303" i="6"/>
  <c r="AG1248" i="6"/>
  <c r="AK1248" i="6" s="1"/>
  <c r="AG2797" i="6"/>
  <c r="AG2789" i="6"/>
  <c r="AG2766" i="6"/>
  <c r="AG2754" i="6"/>
  <c r="AG2741" i="6"/>
  <c r="AG2696" i="6"/>
  <c r="AK2696" i="6" s="1"/>
  <c r="AG2679" i="6"/>
  <c r="AG2669" i="6"/>
  <c r="AG2665" i="6"/>
  <c r="AG2616" i="6"/>
  <c r="AG2612" i="6"/>
  <c r="AG2456" i="6"/>
  <c r="AG2448" i="6"/>
  <c r="AG2445" i="6"/>
  <c r="AG2294" i="6"/>
  <c r="AG2250" i="6"/>
  <c r="AK2250" i="6" s="1"/>
  <c r="AG2213" i="6"/>
  <c r="AG2201" i="6"/>
  <c r="AG2002" i="6"/>
  <c r="AG1995" i="6"/>
  <c r="AK1995" i="6" s="1"/>
  <c r="AG1911" i="6"/>
  <c r="AK1911" i="6" s="1"/>
  <c r="AG1890" i="6"/>
  <c r="AG1869" i="6"/>
  <c r="AK1869" i="6" s="1"/>
  <c r="AG1687" i="6"/>
  <c r="AG1685" i="6"/>
  <c r="AG483" i="6"/>
  <c r="AG470" i="6"/>
  <c r="AK470" i="6" s="1"/>
  <c r="AG2738" i="6"/>
  <c r="AK2738" i="6" s="1"/>
  <c r="AG2695" i="6"/>
  <c r="AG2474" i="6"/>
  <c r="AK2474" i="6" s="1"/>
  <c r="AG2379" i="6"/>
  <c r="AK2379" i="6" s="1"/>
  <c r="AG2761" i="6"/>
  <c r="AG2701" i="6"/>
  <c r="AG2652" i="6"/>
  <c r="AG2633" i="6"/>
  <c r="AG2625" i="6"/>
  <c r="AG2605" i="6"/>
  <c r="AG2567" i="6"/>
  <c r="AG2544" i="6"/>
  <c r="AK2544" i="6" s="1"/>
  <c r="AG2517" i="6"/>
  <c r="AK2517" i="6" s="1"/>
  <c r="AG2477" i="6"/>
  <c r="AG2150" i="6"/>
  <c r="AG1929" i="6"/>
  <c r="AG1788" i="6"/>
  <c r="AK1788" i="6" s="1"/>
  <c r="AG1771" i="6"/>
  <c r="AG1706" i="6"/>
  <c r="AG1696" i="6"/>
  <c r="AG1669" i="6"/>
  <c r="AG1664" i="6"/>
  <c r="AK1664" i="6" s="1"/>
  <c r="AG1619" i="6"/>
  <c r="AK1619" i="6" s="1"/>
  <c r="AG2784" i="6"/>
  <c r="AG2774" i="6"/>
  <c r="AG2724" i="6"/>
  <c r="AG2716" i="6"/>
  <c r="AK2705" i="6"/>
  <c r="AG2685" i="6"/>
  <c r="AG2684" i="6"/>
  <c r="AG2672" i="6"/>
  <c r="AG2671" i="6"/>
  <c r="AG2632" i="6"/>
  <c r="AG2586" i="6"/>
  <c r="AG2580" i="6"/>
  <c r="AK2580" i="6" s="1"/>
  <c r="AK2578" i="6"/>
  <c r="AG2556" i="6"/>
  <c r="AG2551" i="6"/>
  <c r="AG2536" i="6"/>
  <c r="AG2516" i="6"/>
  <c r="AK2516" i="6" s="1"/>
  <c r="AG2493" i="6"/>
  <c r="AK2493" i="6" s="1"/>
  <c r="AG2492" i="6"/>
  <c r="AG2481" i="6"/>
  <c r="AG2476" i="6"/>
  <c r="AG2451" i="6"/>
  <c r="AG2371" i="6"/>
  <c r="AG2261" i="6"/>
  <c r="AG2177" i="6"/>
  <c r="AG2084" i="6"/>
  <c r="AG2077" i="6"/>
  <c r="AG2053" i="6"/>
  <c r="AK2053" i="6" s="1"/>
  <c r="AG2049" i="6"/>
  <c r="AK2049" i="6" s="1"/>
  <c r="AG1755" i="6"/>
  <c r="AG1723" i="6"/>
  <c r="AG1461" i="6"/>
  <c r="AG1364" i="6"/>
  <c r="AK1364" i="6" s="1"/>
  <c r="AG976" i="6"/>
  <c r="AG2554" i="6"/>
  <c r="AK2554" i="6" s="1"/>
  <c r="AG2814" i="6"/>
  <c r="AG2753" i="6"/>
  <c r="AG2733" i="6"/>
  <c r="AG2729" i="6"/>
  <c r="AG2629" i="6"/>
  <c r="AK2629" i="6" s="1"/>
  <c r="AG2617" i="6"/>
  <c r="AK2617" i="6" s="1"/>
  <c r="AG2569" i="6"/>
  <c r="AG2557" i="6"/>
  <c r="AK2557" i="6" s="1"/>
  <c r="AG2545" i="6"/>
  <c r="AG2449" i="6"/>
  <c r="AK2449" i="6" s="1"/>
  <c r="AG2433" i="6"/>
  <c r="AK2433" i="6" s="1"/>
  <c r="AG2389" i="6"/>
  <c r="AG2333" i="6"/>
  <c r="AK2333" i="6" s="1"/>
  <c r="AG2226" i="6"/>
  <c r="AG2178" i="6"/>
  <c r="AG1989" i="6"/>
  <c r="AG1791" i="6"/>
  <c r="AG1782" i="6"/>
  <c r="AG1776" i="6"/>
  <c r="AG1734" i="6"/>
  <c r="AG1688" i="6"/>
  <c r="AG1111" i="6"/>
  <c r="AK1111" i="6" s="1"/>
  <c r="AK1054" i="6"/>
  <c r="AG911" i="6"/>
  <c r="AG901" i="6"/>
  <c r="AK901" i="6" s="1"/>
  <c r="AG851" i="6"/>
  <c r="AG2465" i="6"/>
  <c r="AG2427" i="6"/>
  <c r="AG2353" i="6"/>
  <c r="AG2350" i="6"/>
  <c r="AK2350" i="6" s="1"/>
  <c r="AG2344" i="6"/>
  <c r="AG2339" i="6"/>
  <c r="AK2339" i="6" s="1"/>
  <c r="AG2337" i="6"/>
  <c r="AK2337" i="6" s="1"/>
  <c r="AG2334" i="6"/>
  <c r="AG2323" i="6"/>
  <c r="AG2297" i="6"/>
  <c r="AG2206" i="6"/>
  <c r="AG2200" i="6"/>
  <c r="AK2200" i="6" s="1"/>
  <c r="AG2159" i="6"/>
  <c r="AG2152" i="6"/>
  <c r="AK2152" i="6" s="1"/>
  <c r="AG2145" i="6"/>
  <c r="AG2128" i="6"/>
  <c r="AG2124" i="6"/>
  <c r="AG2116" i="6"/>
  <c r="AG2108" i="6"/>
  <c r="AG2093" i="6"/>
  <c r="AG2064" i="6"/>
  <c r="AG2063" i="6"/>
  <c r="AK2063" i="6" s="1"/>
  <c r="AG2062" i="6"/>
  <c r="AK2062" i="6" s="1"/>
  <c r="AG2060" i="6"/>
  <c r="AG2050" i="6"/>
  <c r="AG2043" i="6"/>
  <c r="AG2013" i="6"/>
  <c r="AG1979" i="6"/>
  <c r="AG1970" i="6"/>
  <c r="AG1946" i="6"/>
  <c r="AK1946" i="6" s="1"/>
  <c r="AG1914" i="6"/>
  <c r="AG1892" i="6"/>
  <c r="AG1870" i="6"/>
  <c r="AK1864" i="6"/>
  <c r="AG1839" i="6"/>
  <c r="AG1787" i="6"/>
  <c r="AG1778" i="6"/>
  <c r="AK1778" i="6" s="1"/>
  <c r="AG1757" i="6"/>
  <c r="AG1750" i="6"/>
  <c r="AG1697" i="6"/>
  <c r="AG1695" i="6"/>
  <c r="AG1670" i="6"/>
  <c r="AG1655" i="6"/>
  <c r="AG1654" i="6"/>
  <c r="AG1606" i="6"/>
  <c r="AG1605" i="6"/>
  <c r="AG1520" i="6"/>
  <c r="AG1490" i="6"/>
  <c r="AK1490" i="6" s="1"/>
  <c r="AG1480" i="6"/>
  <c r="AG1478" i="6"/>
  <c r="AG1429" i="6"/>
  <c r="AK1429" i="6" s="1"/>
  <c r="AG1362" i="6"/>
  <c r="AG1166" i="6"/>
  <c r="AG1093" i="6"/>
  <c r="AK1093" i="6" s="1"/>
  <c r="AG1058" i="6"/>
  <c r="AG1031" i="6"/>
  <c r="AG1029" i="6"/>
  <c r="AG1024" i="6"/>
  <c r="AG1022" i="6"/>
  <c r="AG909" i="6"/>
  <c r="AG804" i="6"/>
  <c r="AG713" i="6"/>
  <c r="AK713" i="6" s="1"/>
  <c r="AG703" i="6"/>
  <c r="AK703" i="6" s="1"/>
  <c r="AG388" i="6"/>
  <c r="AG26" i="6"/>
  <c r="AG2417" i="6"/>
  <c r="AK2417" i="6" s="1"/>
  <c r="AG2393" i="6"/>
  <c r="AK2393" i="6" s="1"/>
  <c r="AG2382" i="6"/>
  <c r="AG2381" i="6"/>
  <c r="AG2341" i="6"/>
  <c r="AG2330" i="6"/>
  <c r="AK2330" i="6" s="1"/>
  <c r="AG2306" i="6"/>
  <c r="AG2256" i="6"/>
  <c r="AG2192" i="6"/>
  <c r="AG2188" i="6"/>
  <c r="AG2174" i="6"/>
  <c r="AK2174" i="6" s="1"/>
  <c r="AG2155" i="6"/>
  <c r="AG2148" i="6"/>
  <c r="AG2134" i="6"/>
  <c r="AG2129" i="6"/>
  <c r="AG2097" i="6"/>
  <c r="AG2092" i="6"/>
  <c r="AG2065" i="6"/>
  <c r="AG2052" i="6"/>
  <c r="AG2037" i="6"/>
  <c r="AG2030" i="6"/>
  <c r="AG2028" i="6"/>
  <c r="AG2024" i="6"/>
  <c r="AG2008" i="6"/>
  <c r="AG1998" i="6"/>
  <c r="AG1981" i="6"/>
  <c r="AK1981" i="6" s="1"/>
  <c r="AG1957" i="6"/>
  <c r="AG1841" i="6"/>
  <c r="AG1822" i="6"/>
  <c r="AK1822" i="6" s="1"/>
  <c r="AG1816" i="6"/>
  <c r="AK1816" i="6" s="1"/>
  <c r="AG1809" i="6"/>
  <c r="AG1798" i="6"/>
  <c r="AG1743" i="6"/>
  <c r="AG1725" i="6"/>
  <c r="AG1724" i="6"/>
  <c r="AG1673" i="6"/>
  <c r="AG1658" i="6"/>
  <c r="AK1658" i="6" s="1"/>
  <c r="AG1629" i="6"/>
  <c r="AG1611" i="6"/>
  <c r="AG1610" i="6"/>
  <c r="AK1610" i="6" s="1"/>
  <c r="AG1608" i="6"/>
  <c r="AG1603" i="6"/>
  <c r="AK1597" i="6"/>
  <c r="AG1585" i="6"/>
  <c r="AG1580" i="6"/>
  <c r="AK1580" i="6" s="1"/>
  <c r="AG1579" i="6"/>
  <c r="AK1579" i="6" s="1"/>
  <c r="AG1570" i="6"/>
  <c r="AG1497" i="6"/>
  <c r="AG1456" i="6"/>
  <c r="AG1455" i="6"/>
  <c r="AG1435" i="6"/>
  <c r="AG1219" i="6"/>
  <c r="AG1212" i="6"/>
  <c r="AK1212" i="6" s="1"/>
  <c r="AK1154" i="6"/>
  <c r="AK1107" i="6"/>
  <c r="AG1107" i="6"/>
  <c r="AG1102" i="6"/>
  <c r="AG912" i="6"/>
  <c r="AG887" i="6"/>
  <c r="AK887" i="6" s="1"/>
  <c r="AK722" i="6"/>
  <c r="AG657" i="6"/>
  <c r="AG485" i="6"/>
  <c r="AG413" i="6"/>
  <c r="AG2410" i="6"/>
  <c r="AG2398" i="6"/>
  <c r="AG2388" i="6"/>
  <c r="AG2304" i="6"/>
  <c r="AG2244" i="6"/>
  <c r="AG2236" i="6"/>
  <c r="AG2140" i="6"/>
  <c r="AG2107" i="6"/>
  <c r="AG2088" i="6"/>
  <c r="AG2081" i="6"/>
  <c r="AG2074" i="6"/>
  <c r="AG2059" i="6"/>
  <c r="AK2059" i="6" s="1"/>
  <c r="AG2040" i="6"/>
  <c r="AG2033" i="6"/>
  <c r="AK2033" i="6" s="1"/>
  <c r="AG2026" i="6"/>
  <c r="AG2018" i="6"/>
  <c r="AG2011" i="6"/>
  <c r="AG1982" i="6"/>
  <c r="AG1980" i="6"/>
  <c r="AG1960" i="6"/>
  <c r="AK1960" i="6" s="1"/>
  <c r="AG1956" i="6"/>
  <c r="AG1952" i="6"/>
  <c r="AG1918" i="6"/>
  <c r="AG1912" i="6"/>
  <c r="AK1897" i="6"/>
  <c r="AG1873" i="6"/>
  <c r="AG1848" i="6"/>
  <c r="AG1825" i="6"/>
  <c r="AK1805" i="6"/>
  <c r="AG1765" i="6"/>
  <c r="AG1748" i="6"/>
  <c r="AG1742" i="6"/>
  <c r="AG1729" i="6"/>
  <c r="AG1726" i="6"/>
  <c r="AG1679" i="6"/>
  <c r="AG1667" i="6"/>
  <c r="AG1621" i="6"/>
  <c r="AK1621" i="6" s="1"/>
  <c r="AG1573" i="6"/>
  <c r="AG1553" i="6"/>
  <c r="AG1345" i="6"/>
  <c r="AG1331" i="6"/>
  <c r="AG1009" i="6"/>
  <c r="AG971" i="6"/>
  <c r="AG728" i="6"/>
  <c r="AK728" i="6" s="1"/>
  <c r="AG592" i="6"/>
  <c r="AG588" i="6"/>
  <c r="AG499" i="6"/>
  <c r="AG174" i="6"/>
  <c r="AG2432" i="6"/>
  <c r="AG2423" i="6"/>
  <c r="AG2402" i="6"/>
  <c r="AG2399" i="6"/>
  <c r="AG2378" i="6"/>
  <c r="AG2327" i="6"/>
  <c r="AG2295" i="6"/>
  <c r="AG2279" i="6"/>
  <c r="AG2185" i="6"/>
  <c r="AG2120" i="6"/>
  <c r="AK2077" i="6"/>
  <c r="AG2048" i="6"/>
  <c r="AG2047" i="6"/>
  <c r="AG2034" i="6"/>
  <c r="AK2034" i="6" s="1"/>
  <c r="AG1973" i="6"/>
  <c r="AK1973" i="6" s="1"/>
  <c r="AG1927" i="6"/>
  <c r="AG1880" i="6"/>
  <c r="AG1867" i="6"/>
  <c r="AK1867" i="6" s="1"/>
  <c r="AG1826" i="6"/>
  <c r="AK1826" i="6" s="1"/>
  <c r="AG1703" i="6"/>
  <c r="AG1694" i="6"/>
  <c r="AG1689" i="6"/>
  <c r="AG1672" i="6"/>
  <c r="AG1642" i="6"/>
  <c r="AG1620" i="6"/>
  <c r="AK1620" i="6" s="1"/>
  <c r="AG1613" i="6"/>
  <c r="AG1464" i="6"/>
  <c r="AG1462" i="6"/>
  <c r="AG1373" i="6"/>
  <c r="AG1372" i="6"/>
  <c r="AG1365" i="6"/>
  <c r="AG1318" i="6"/>
  <c r="AK1318" i="6" s="1"/>
  <c r="AG1247" i="6"/>
  <c r="AG861" i="6"/>
  <c r="AG801" i="6"/>
  <c r="AG91" i="6"/>
  <c r="AG1643" i="6"/>
  <c r="AG1639" i="6"/>
  <c r="AG1609" i="6"/>
  <c r="AG1563" i="6"/>
  <c r="AG1552" i="6"/>
  <c r="AG1544" i="6"/>
  <c r="AG1539" i="6"/>
  <c r="AG1523" i="6"/>
  <c r="AG1521" i="6"/>
  <c r="AG1494" i="6"/>
  <c r="AG1452" i="6"/>
  <c r="AG1441" i="6"/>
  <c r="AG1376" i="6"/>
  <c r="AG1371" i="6"/>
  <c r="AG1297" i="6"/>
  <c r="AG1283" i="6"/>
  <c r="AG1282" i="6"/>
  <c r="AG1273" i="6"/>
  <c r="AG1210" i="6"/>
  <c r="AG1189" i="6"/>
  <c r="AG1187" i="6"/>
  <c r="AG1172" i="6"/>
  <c r="AG1162" i="6"/>
  <c r="AG1149" i="6"/>
  <c r="AK1149" i="6" s="1"/>
  <c r="AG1139" i="6"/>
  <c r="AG1110" i="6"/>
  <c r="AK1110" i="6" s="1"/>
  <c r="AG1090" i="6"/>
  <c r="AK1090" i="6" s="1"/>
  <c r="AG1086" i="6"/>
  <c r="AG1059" i="6"/>
  <c r="AG1041" i="6"/>
  <c r="AG982" i="6"/>
  <c r="AG966" i="6"/>
  <c r="AK966" i="6" s="1"/>
  <c r="AG951" i="6"/>
  <c r="AG943" i="6"/>
  <c r="AG930" i="6"/>
  <c r="AG929" i="6"/>
  <c r="AG892" i="6"/>
  <c r="AG891" i="6"/>
  <c r="AG882" i="6"/>
  <c r="AG865" i="6"/>
  <c r="AK865" i="6" s="1"/>
  <c r="AG671" i="6"/>
  <c r="AG644" i="6"/>
  <c r="AK644" i="6" s="1"/>
  <c r="AG616" i="6"/>
  <c r="AG600" i="6"/>
  <c r="AG593" i="6"/>
  <c r="AG591" i="6"/>
  <c r="AG578" i="6"/>
  <c r="AG577" i="6"/>
  <c r="AG568" i="6"/>
  <c r="AG479" i="6"/>
  <c r="AG451" i="6"/>
  <c r="AK451" i="6" s="1"/>
  <c r="AG220" i="6"/>
  <c r="AG190" i="6"/>
  <c r="AK190" i="6" s="1"/>
  <c r="AG183" i="6"/>
  <c r="AG162" i="6"/>
  <c r="AG105" i="6"/>
  <c r="AK105" i="6" s="1"/>
  <c r="AG87" i="6"/>
  <c r="AG53" i="6"/>
  <c r="AG33" i="6"/>
  <c r="AG1623" i="6"/>
  <c r="AG1612" i="6"/>
  <c r="AG1581" i="6"/>
  <c r="AG1547" i="6"/>
  <c r="AG1534" i="6"/>
  <c r="AG1527" i="6"/>
  <c r="AG1512" i="6"/>
  <c r="AG1485" i="6"/>
  <c r="AK1485" i="6" s="1"/>
  <c r="AG1466" i="6"/>
  <c r="AG1465" i="6"/>
  <c r="AG1454" i="6"/>
  <c r="AG1444" i="6"/>
  <c r="AG1408" i="6"/>
  <c r="AG1356" i="6"/>
  <c r="AG1324" i="6"/>
  <c r="AK1324" i="6" s="1"/>
  <c r="AG1323" i="6"/>
  <c r="AG1319" i="6"/>
  <c r="AG1302" i="6"/>
  <c r="AG1296" i="6"/>
  <c r="AK1296" i="6" s="1"/>
  <c r="AG1281" i="6"/>
  <c r="AG1258" i="6"/>
  <c r="AG1250" i="6"/>
  <c r="AG1249" i="6"/>
  <c r="AG1147" i="6"/>
  <c r="AK1147" i="6" s="1"/>
  <c r="AG1130" i="6"/>
  <c r="AG1115" i="6"/>
  <c r="AK1115" i="6" s="1"/>
  <c r="AG1100" i="6"/>
  <c r="AG1096" i="6"/>
  <c r="AG1091" i="6"/>
  <c r="AG1077" i="6"/>
  <c r="AK1077" i="6" s="1"/>
  <c r="AG1074" i="6"/>
  <c r="AK1074" i="6" s="1"/>
  <c r="AG1066" i="6"/>
  <c r="AG1055" i="6"/>
  <c r="AG1043" i="6"/>
  <c r="AK1043" i="6" s="1"/>
  <c r="AG1036" i="6"/>
  <c r="AG1032" i="6"/>
  <c r="AK1032" i="6" s="1"/>
  <c r="AG1025" i="6"/>
  <c r="AG981" i="6"/>
  <c r="AG958" i="6"/>
  <c r="AG945" i="6"/>
  <c r="AG944" i="6"/>
  <c r="AG932" i="6"/>
  <c r="AG916" i="6"/>
  <c r="AG893" i="6"/>
  <c r="AK893" i="6" s="1"/>
  <c r="AG817" i="6"/>
  <c r="AG779" i="6"/>
  <c r="AK779" i="6" s="1"/>
  <c r="AG500" i="6"/>
  <c r="AK500" i="6" s="1"/>
  <c r="AG495" i="6"/>
  <c r="AG314" i="6"/>
  <c r="AG161" i="6"/>
  <c r="AG1647" i="6"/>
  <c r="AG1634" i="6"/>
  <c r="AG1630" i="6"/>
  <c r="AG1628" i="6"/>
  <c r="AK1628" i="6" s="1"/>
  <c r="AG1594" i="6"/>
  <c r="AG1591" i="6"/>
  <c r="AG1578" i="6"/>
  <c r="AG1576" i="6"/>
  <c r="AG1561" i="6"/>
  <c r="AG1556" i="6"/>
  <c r="AG1516" i="6"/>
  <c r="AG1459" i="6"/>
  <c r="AK1459" i="6" s="1"/>
  <c r="AG1445" i="6"/>
  <c r="AK1445" i="6" s="1"/>
  <c r="AG1418" i="6"/>
  <c r="AG1415" i="6"/>
  <c r="AG1414" i="6"/>
  <c r="AG1412" i="6"/>
  <c r="AG1389" i="6"/>
  <c r="AG1363" i="6"/>
  <c r="AG1354" i="6"/>
  <c r="AG1350" i="6"/>
  <c r="AG1348" i="6"/>
  <c r="AK1348" i="6" s="1"/>
  <c r="AG1339" i="6"/>
  <c r="AG1336" i="6"/>
  <c r="AK1336" i="6" s="1"/>
  <c r="AG1314" i="6"/>
  <c r="AG1303" i="6"/>
  <c r="AG1259" i="6"/>
  <c r="AG1251" i="6"/>
  <c r="AK1251" i="6" s="1"/>
  <c r="AG1234" i="6"/>
  <c r="AG1230" i="6"/>
  <c r="AG1221" i="6"/>
  <c r="AG1214" i="6"/>
  <c r="AG1207" i="6"/>
  <c r="AG1202" i="6"/>
  <c r="AG1193" i="6"/>
  <c r="AG1177" i="6"/>
  <c r="AG1121" i="6"/>
  <c r="AG1117" i="6"/>
  <c r="AG1105" i="6"/>
  <c r="AG1089" i="6"/>
  <c r="AG1062" i="6"/>
  <c r="AG1053" i="6"/>
  <c r="AG1030" i="6"/>
  <c r="AG1026" i="6"/>
  <c r="AG998" i="6"/>
  <c r="AG952" i="6"/>
  <c r="AG948" i="6"/>
  <c r="AG936" i="6"/>
  <c r="AG907" i="6"/>
  <c r="AG905" i="6"/>
  <c r="AG903" i="6"/>
  <c r="AG841" i="6"/>
  <c r="AG807" i="6"/>
  <c r="AG554" i="6"/>
  <c r="AG550" i="6"/>
  <c r="AG330" i="6"/>
  <c r="AG296" i="6"/>
  <c r="AG233" i="6"/>
  <c r="AG149" i="6"/>
  <c r="AG135" i="6"/>
  <c r="AG39" i="6"/>
  <c r="AG34" i="6"/>
  <c r="AG5" i="6"/>
  <c r="AG1530" i="6"/>
  <c r="AG1475" i="6"/>
  <c r="AG1424" i="6"/>
  <c r="AG1391" i="6"/>
  <c r="AG1370" i="6"/>
  <c r="AG1279" i="6"/>
  <c r="AG1276" i="6"/>
  <c r="AG1237" i="6"/>
  <c r="AK1237" i="6" s="1"/>
  <c r="AG1228" i="6"/>
  <c r="AK1228" i="6" s="1"/>
  <c r="AG1159" i="6"/>
  <c r="AG1157" i="6"/>
  <c r="AG1125" i="6"/>
  <c r="AG1103" i="6"/>
  <c r="AK1103" i="6" s="1"/>
  <c r="AG1040" i="6"/>
  <c r="AG1038" i="6"/>
  <c r="AG991" i="6"/>
  <c r="AG937" i="6"/>
  <c r="AG880" i="6"/>
  <c r="AK880" i="6" s="1"/>
  <c r="AG879" i="6"/>
  <c r="AG878" i="6"/>
  <c r="AK878" i="6" s="1"/>
  <c r="AK804" i="6"/>
  <c r="AG794" i="6"/>
  <c r="AG785" i="6"/>
  <c r="AG767" i="6"/>
  <c r="AG586" i="6"/>
  <c r="AG584" i="6"/>
  <c r="AK584" i="6" s="1"/>
  <c r="AG548" i="6"/>
  <c r="AG464" i="6"/>
  <c r="AG452" i="6"/>
  <c r="AK452" i="6" s="1"/>
  <c r="AG418" i="6"/>
  <c r="AG343" i="6"/>
  <c r="AG308" i="6"/>
  <c r="AK308" i="6" s="1"/>
  <c r="AG143" i="6"/>
  <c r="AG141" i="6"/>
  <c r="AG122" i="6"/>
  <c r="AK122" i="6" s="1"/>
  <c r="AG115" i="6"/>
  <c r="AG76" i="6"/>
  <c r="AK76" i="6" s="1"/>
  <c r="AG463" i="6"/>
  <c r="AG439" i="6"/>
  <c r="AG427" i="6"/>
  <c r="AG422" i="6"/>
  <c r="AG411" i="6"/>
  <c r="AG402" i="6"/>
  <c r="AG395" i="6"/>
  <c r="AG387" i="6"/>
  <c r="AG368" i="6"/>
  <c r="AG310" i="6"/>
  <c r="AG244" i="6"/>
  <c r="AG223" i="6"/>
  <c r="AG136" i="6"/>
  <c r="AG82" i="6"/>
  <c r="AK82" i="6" s="1"/>
  <c r="AG8" i="6"/>
  <c r="AG833" i="6"/>
  <c r="AG831" i="6"/>
  <c r="AG821" i="6"/>
  <c r="AG791" i="6"/>
  <c r="AG712" i="6"/>
  <c r="AG696" i="6"/>
  <c r="AK696" i="6" s="1"/>
  <c r="AG685" i="6"/>
  <c r="AK685" i="6" s="1"/>
  <c r="AG661" i="6"/>
  <c r="AG648" i="6"/>
  <c r="AK648" i="6" s="1"/>
  <c r="AG639" i="6"/>
  <c r="AG637" i="6"/>
  <c r="AG617" i="6"/>
  <c r="AG561" i="6"/>
  <c r="AG527" i="6"/>
  <c r="AG480" i="6"/>
  <c r="AG424" i="6"/>
  <c r="AK424" i="6" s="1"/>
  <c r="AG405" i="6"/>
  <c r="AG365" i="6"/>
  <c r="AG346" i="6"/>
  <c r="AG322" i="6"/>
  <c r="AG317" i="6"/>
  <c r="AG315" i="6"/>
  <c r="AG269" i="6"/>
  <c r="AG231" i="6"/>
  <c r="AG208" i="6"/>
  <c r="AG192" i="6"/>
  <c r="AG182" i="6"/>
  <c r="AG167" i="6"/>
  <c r="AG166" i="6"/>
  <c r="AG151" i="6"/>
  <c r="AG150" i="6"/>
  <c r="AK150" i="6" s="1"/>
  <c r="AG102" i="6"/>
  <c r="AG75" i="6"/>
  <c r="AK75" i="6" s="1"/>
  <c r="AG66" i="6"/>
  <c r="AG65" i="6"/>
  <c r="AG46" i="6"/>
  <c r="AG43" i="6"/>
  <c r="AK43" i="6" s="1"/>
  <c r="AG11" i="6"/>
  <c r="AG2" i="6"/>
  <c r="AK2" i="6" s="1"/>
  <c r="AK2816" i="6" s="1"/>
  <c r="AG847" i="6"/>
  <c r="AG837" i="6"/>
  <c r="AG751" i="6"/>
  <c r="AG745" i="6"/>
  <c r="AK745" i="6" s="1"/>
  <c r="AK740" i="6"/>
  <c r="AG724" i="6"/>
  <c r="AK706" i="6"/>
  <c r="AG697" i="6"/>
  <c r="AG695" i="6"/>
  <c r="AG673" i="6"/>
  <c r="AK673" i="6" s="1"/>
  <c r="AK670" i="6"/>
  <c r="AG662" i="6"/>
  <c r="AG643" i="6"/>
  <c r="AG582" i="6"/>
  <c r="AG570" i="6"/>
  <c r="AG543" i="6"/>
  <c r="AG536" i="6"/>
  <c r="AG532" i="6"/>
  <c r="AG525" i="6"/>
  <c r="AG513" i="6"/>
  <c r="AG503" i="6"/>
  <c r="AG502" i="6"/>
  <c r="AG433" i="6"/>
  <c r="AG409" i="6"/>
  <c r="AG378" i="6"/>
  <c r="AG375" i="6"/>
  <c r="AG357" i="6"/>
  <c r="AG351" i="6"/>
  <c r="AG350" i="6"/>
  <c r="AG333" i="6"/>
  <c r="AG323" i="6"/>
  <c r="AG319" i="6"/>
  <c r="AK319" i="6" s="1"/>
  <c r="AG307" i="6"/>
  <c r="AG302" i="6"/>
  <c r="AG297" i="6"/>
  <c r="AG295" i="6"/>
  <c r="AG294" i="6"/>
  <c r="AG207" i="6"/>
  <c r="AG189" i="6"/>
  <c r="AK189" i="6" s="1"/>
  <c r="AG181" i="6"/>
  <c r="AK181" i="6" s="1"/>
  <c r="AG169" i="6"/>
  <c r="AG165" i="6"/>
  <c r="AK165" i="6" s="1"/>
  <c r="AG158" i="6"/>
  <c r="AG90" i="6"/>
  <c r="AG88" i="6"/>
  <c r="AK88" i="6" s="1"/>
  <c r="AG77" i="6"/>
  <c r="AK77" i="6" s="1"/>
  <c r="AG74" i="6"/>
  <c r="AK74" i="6" s="1"/>
  <c r="AG69" i="6"/>
  <c r="AG47" i="6"/>
  <c r="AG35" i="6"/>
  <c r="AG24" i="6"/>
  <c r="AG6" i="6"/>
  <c r="AK6" i="6" s="1"/>
  <c r="AG3" i="6"/>
  <c r="AG808" i="6"/>
  <c r="AK808" i="6" s="1"/>
  <c r="AG771" i="6"/>
  <c r="AG762" i="6"/>
  <c r="AG761" i="6"/>
  <c r="AG760" i="6"/>
  <c r="AG755" i="6"/>
  <c r="AG726" i="6"/>
  <c r="AK726" i="6" s="1"/>
  <c r="AG717" i="6"/>
  <c r="AK717" i="6" s="1"/>
  <c r="AG704" i="6"/>
  <c r="AG700" i="6"/>
  <c r="AG691" i="6"/>
  <c r="AG645" i="6"/>
  <c r="AK645" i="6" s="1"/>
  <c r="AG641" i="6"/>
  <c r="AK641" i="6" s="1"/>
  <c r="AG621" i="6"/>
  <c r="AG555" i="6"/>
  <c r="AG515" i="6"/>
  <c r="AG441" i="6"/>
  <c r="AG434" i="6"/>
  <c r="AG430" i="6"/>
  <c r="AG423" i="6"/>
  <c r="AG393" i="6"/>
  <c r="AG389" i="6"/>
  <c r="AK389" i="6" s="1"/>
  <c r="AG376" i="6"/>
  <c r="AG373" i="6"/>
  <c r="AG353" i="6"/>
  <c r="AG340" i="6"/>
  <c r="AK340" i="6" s="1"/>
  <c r="AG337" i="6"/>
  <c r="AG326" i="6"/>
  <c r="AG288" i="6"/>
  <c r="AG287" i="6"/>
  <c r="AG286" i="6"/>
  <c r="AG283" i="6"/>
  <c r="AG279" i="6"/>
  <c r="AG263" i="6"/>
  <c r="AG257" i="6"/>
  <c r="AG228" i="6"/>
  <c r="AG221" i="6"/>
  <c r="AG191" i="6"/>
  <c r="AG133" i="6"/>
  <c r="AG95" i="6"/>
  <c r="AG85" i="6"/>
  <c r="AG83" i="6"/>
  <c r="AK83" i="6" s="1"/>
  <c r="AG81" i="6"/>
  <c r="AK81" i="6" s="1"/>
  <c r="AG55" i="6"/>
  <c r="AK1091" i="6"/>
  <c r="AK2194" i="6"/>
  <c r="AG1969" i="6"/>
  <c r="AG399" i="6"/>
  <c r="AK2733" i="6"/>
  <c r="AK2709" i="6"/>
  <c r="AK2665" i="6"/>
  <c r="AK2661" i="6"/>
  <c r="AK2581" i="6"/>
  <c r="AG2575" i="6"/>
  <c r="AG2564" i="6"/>
  <c r="AK2334" i="6"/>
  <c r="AG2211" i="6"/>
  <c r="AG2208" i="6"/>
  <c r="AG1896" i="6"/>
  <c r="AK1892" i="6"/>
  <c r="AG1447" i="6"/>
  <c r="AG1216" i="6"/>
  <c r="AG838" i="6"/>
  <c r="AK834" i="6"/>
  <c r="AK587" i="6"/>
  <c r="AG407" i="6"/>
  <c r="AK1935" i="6"/>
  <c r="AK439" i="6"/>
  <c r="AK2409" i="6"/>
  <c r="AG1532" i="6"/>
  <c r="AK2528" i="6"/>
  <c r="AK2234" i="6"/>
  <c r="AG1637" i="6"/>
  <c r="AG1220" i="6"/>
  <c r="AK1220" i="6" s="1"/>
  <c r="AG108" i="6"/>
  <c r="AK2562" i="6"/>
  <c r="AK1988" i="6"/>
  <c r="AK2605" i="6"/>
  <c r="AK2530" i="6"/>
  <c r="AK2187" i="6"/>
  <c r="AG2184" i="6"/>
  <c r="AK2018" i="6"/>
  <c r="AG1976" i="6"/>
  <c r="AG1560" i="6"/>
  <c r="AG1541" i="6"/>
  <c r="AK1335" i="6"/>
  <c r="AG2683" i="6"/>
  <c r="AK2424" i="6"/>
  <c r="AK2688" i="6"/>
  <c r="AG2651" i="6"/>
  <c r="AG2591" i="6"/>
  <c r="AG2484" i="6"/>
  <c r="AK2484" i="6" s="1"/>
  <c r="AG2015" i="6"/>
  <c r="AK2015" i="6" s="1"/>
  <c r="AK1759" i="6"/>
  <c r="AG1677" i="6"/>
  <c r="AK1677" i="6" s="1"/>
  <c r="AG445" i="6"/>
  <c r="AK445" i="6" s="1"/>
  <c r="AG258" i="6"/>
  <c r="AK258" i="6" s="1"/>
  <c r="AG1280" i="6"/>
  <c r="AG1224" i="6"/>
  <c r="AK1224" i="6" s="1"/>
  <c r="AG1186" i="6"/>
  <c r="AK1137" i="6"/>
  <c r="AK1067" i="6"/>
  <c r="AK1059" i="6"/>
  <c r="AG1033" i="6"/>
  <c r="AK979" i="6"/>
  <c r="AK637" i="6"/>
  <c r="AG435" i="6"/>
  <c r="AG243" i="6"/>
  <c r="AG121" i="6"/>
  <c r="AK566" i="6"/>
  <c r="AK534" i="6"/>
  <c r="AG50" i="6"/>
  <c r="AG1402" i="6"/>
  <c r="AK1126" i="6"/>
  <c r="AK1070" i="6"/>
  <c r="AG812" i="6"/>
  <c r="AK792" i="6"/>
  <c r="AK676" i="6"/>
  <c r="AG436" i="6"/>
  <c r="AK58" i="6"/>
  <c r="AG52" i="6"/>
  <c r="AK46" i="6"/>
  <c r="AG1421" i="6"/>
  <c r="AK1421" i="6" s="1"/>
  <c r="AG970" i="6"/>
  <c r="AK856" i="6"/>
  <c r="AK785" i="6"/>
  <c r="AK446" i="6"/>
  <c r="AK269" i="6"/>
  <c r="AG177" i="6"/>
  <c r="AK177" i="6" s="1"/>
  <c r="AG84" i="6"/>
  <c r="AK84" i="6" s="1"/>
  <c r="AK22" i="6"/>
  <c r="AG1299" i="6"/>
  <c r="AK554" i="6"/>
  <c r="AG428" i="6"/>
  <c r="AG392" i="6"/>
  <c r="AG275" i="6"/>
  <c r="AK184" i="6"/>
  <c r="AG155" i="6"/>
  <c r="AG2776" i="6"/>
  <c r="AK2757" i="6"/>
  <c r="AK2728" i="6"/>
  <c r="AK2812" i="6"/>
  <c r="AG2811" i="6"/>
  <c r="AG2807" i="6"/>
  <c r="AG2805" i="6"/>
  <c r="AG2785" i="6"/>
  <c r="AG2775" i="6"/>
  <c r="AK2758" i="6"/>
  <c r="AK2729" i="6"/>
  <c r="AK2725" i="6"/>
  <c r="AK2685" i="6"/>
  <c r="AG2594" i="6"/>
  <c r="AK2594" i="6" s="1"/>
  <c r="AG2792" i="6"/>
  <c r="AG2779" i="6"/>
  <c r="AG2777" i="6"/>
  <c r="AG2801" i="6"/>
  <c r="AG2795" i="6"/>
  <c r="AG2782" i="6"/>
  <c r="AK2782" i="6" s="1"/>
  <c r="AG2778" i="6"/>
  <c r="AG2771" i="6"/>
  <c r="AG2756" i="6"/>
  <c r="AK2756" i="6" s="1"/>
  <c r="AG2742" i="6"/>
  <c r="AG2715" i="6"/>
  <c r="AK2715" i="6" s="1"/>
  <c r="AK2697" i="6"/>
  <c r="AG2658" i="6"/>
  <c r="AK2653" i="6"/>
  <c r="AK2613" i="6"/>
  <c r="AG2576" i="6"/>
  <c r="AG2744" i="6"/>
  <c r="AK2744" i="6" s="1"/>
  <c r="AK2713" i="6"/>
  <c r="AG2660" i="6"/>
  <c r="AG2599" i="6"/>
  <c r="AK2592" i="6"/>
  <c r="AG2583" i="6"/>
  <c r="AK2549" i="6"/>
  <c r="AG2780" i="6"/>
  <c r="AK2806" i="6"/>
  <c r="AG2804" i="6"/>
  <c r="AG2796" i="6"/>
  <c r="AK2796" i="6" s="1"/>
  <c r="AG2781" i="6"/>
  <c r="AG2747" i="6"/>
  <c r="AK2747" i="6" s="1"/>
  <c r="AG2745" i="6"/>
  <c r="AK2745" i="6" s="1"/>
  <c r="AK2737" i="6"/>
  <c r="AG2600" i="6"/>
  <c r="AK2600" i="6" s="1"/>
  <c r="AK2586" i="6"/>
  <c r="AK2810" i="6"/>
  <c r="AG2803" i="6"/>
  <c r="AG2802" i="6"/>
  <c r="AK2793" i="6"/>
  <c r="AG2773" i="6"/>
  <c r="AG2763" i="6"/>
  <c r="AK2763" i="6" s="1"/>
  <c r="AG2751" i="6"/>
  <c r="AG2750" i="6"/>
  <c r="AG2736" i="6"/>
  <c r="AK2669" i="6"/>
  <c r="AK2664" i="6"/>
  <c r="AK2658" i="6"/>
  <c r="AG2655" i="6"/>
  <c r="AK2655" i="6" s="1"/>
  <c r="AI2812" i="6"/>
  <c r="AJ2803" i="6"/>
  <c r="AI2796" i="6"/>
  <c r="AI2789" i="6"/>
  <c r="AJ2787" i="6"/>
  <c r="AK2787" i="6" s="1"/>
  <c r="AI2780" i="6"/>
  <c r="AI2773" i="6"/>
  <c r="AJ2771" i="6"/>
  <c r="AK2771" i="6" s="1"/>
  <c r="AI2766" i="6"/>
  <c r="AI2757" i="6"/>
  <c r="AI2744" i="6"/>
  <c r="AI2733" i="6"/>
  <c r="AI2729" i="6"/>
  <c r="AJ2714" i="6"/>
  <c r="AK2714" i="6" s="1"/>
  <c r="AJ2702" i="6"/>
  <c r="AJ2699" i="6"/>
  <c r="AK2699" i="6" s="1"/>
  <c r="AJ2695" i="6"/>
  <c r="AK2695" i="6" s="1"/>
  <c r="AI2688" i="6"/>
  <c r="AJ2684" i="6"/>
  <c r="AK2684" i="6" s="1"/>
  <c r="AK2680" i="6"/>
  <c r="AI2669" i="6"/>
  <c r="AI2665" i="6"/>
  <c r="AJ2652" i="6"/>
  <c r="AK2652" i="6" s="1"/>
  <c r="AI2652" i="6"/>
  <c r="AI2629" i="6"/>
  <c r="AI2624" i="6"/>
  <c r="AJ2619" i="6"/>
  <c r="AK2619" i="6" s="1"/>
  <c r="AI2604" i="6"/>
  <c r="AI2584" i="6"/>
  <c r="AG2582" i="6"/>
  <c r="AJ2579" i="6"/>
  <c r="AI2558" i="6"/>
  <c r="AJ2558" i="6"/>
  <c r="AI2544" i="6"/>
  <c r="AG2519" i="6"/>
  <c r="AK2500" i="6"/>
  <c r="AI2489" i="6"/>
  <c r="AJ2489" i="6"/>
  <c r="AI2470" i="6"/>
  <c r="AJ2470" i="6"/>
  <c r="AK2470" i="6" s="1"/>
  <c r="AK2452" i="6"/>
  <c r="AK2440" i="6"/>
  <c r="AI2439" i="6"/>
  <c r="AJ2439" i="6"/>
  <c r="AK2439" i="6" s="1"/>
  <c r="AI2438" i="6"/>
  <c r="AJ2438" i="6"/>
  <c r="AK2438" i="6" s="1"/>
  <c r="AJ2407" i="6"/>
  <c r="AK2407" i="6" s="1"/>
  <c r="AI2404" i="6"/>
  <c r="AJ2404" i="6"/>
  <c r="AK2404" i="6" s="1"/>
  <c r="AK2784" i="6"/>
  <c r="AK2708" i="6"/>
  <c r="AK2704" i="6"/>
  <c r="AJ2801" i="6"/>
  <c r="AK2801" i="6" s="1"/>
  <c r="AJ2792" i="6"/>
  <c r="AK2792" i="6" s="1"/>
  <c r="AJ2776" i="6"/>
  <c r="AJ2762" i="6"/>
  <c r="AK2762" i="6" s="1"/>
  <c r="AA2735" i="6"/>
  <c r="AB2735" i="6" s="1"/>
  <c r="AC2735" i="6" s="1"/>
  <c r="AG2735" i="6" s="1"/>
  <c r="AJ2717" i="6"/>
  <c r="AK2717" i="6" s="1"/>
  <c r="AA2690" i="6"/>
  <c r="AB2690" i="6" s="1"/>
  <c r="AC2690" i="6" s="1"/>
  <c r="AG2690" i="6" s="1"/>
  <c r="AK2690" i="6" s="1"/>
  <c r="AK2676" i="6"/>
  <c r="AK2672" i="6"/>
  <c r="AK2628" i="6"/>
  <c r="AG2606" i="6"/>
  <c r="AK2604" i="6"/>
  <c r="AK2603" i="6"/>
  <c r="AK2572" i="6"/>
  <c r="AG2568" i="6"/>
  <c r="AK2568" i="6" s="1"/>
  <c r="AI2550" i="6"/>
  <c r="AJ2550" i="6"/>
  <c r="AK2532" i="6"/>
  <c r="AG2503" i="6"/>
  <c r="AG2495" i="6"/>
  <c r="AI2481" i="6"/>
  <c r="AJ2481" i="6"/>
  <c r="AK2481" i="6" s="1"/>
  <c r="AJ2808" i="6"/>
  <c r="AK2808" i="6" s="1"/>
  <c r="AJ2785" i="6"/>
  <c r="AK2785" i="6" s="1"/>
  <c r="AJ2769" i="6"/>
  <c r="AK2769" i="6" s="1"/>
  <c r="AA2752" i="6"/>
  <c r="AB2752" i="6" s="1"/>
  <c r="AC2752" i="6" s="1"/>
  <c r="AG2752" i="6" s="1"/>
  <c r="AJ2815" i="6"/>
  <c r="AK2815" i="6" s="1"/>
  <c r="AA2815" i="6"/>
  <c r="AB2815" i="6" s="1"/>
  <c r="AC2815" i="6" s="1"/>
  <c r="AG2815" i="6" s="1"/>
  <c r="AJ2799" i="6"/>
  <c r="AK2799" i="6" s="1"/>
  <c r="AA2799" i="6"/>
  <c r="AB2799" i="6" s="1"/>
  <c r="AC2799" i="6" s="1"/>
  <c r="AG2799" i="6" s="1"/>
  <c r="AA2783" i="6"/>
  <c r="AB2783" i="6" s="1"/>
  <c r="AC2783" i="6" s="1"/>
  <c r="AG2783" i="6" s="1"/>
  <c r="AJ2754" i="6"/>
  <c r="AK2754" i="6" s="1"/>
  <c r="AI2752" i="6"/>
  <c r="AA2743" i="6"/>
  <c r="AB2743" i="6" s="1"/>
  <c r="AC2743" i="6" s="1"/>
  <c r="AG2743" i="6" s="1"/>
  <c r="AK2743" i="6" s="1"/>
  <c r="AA2739" i="6"/>
  <c r="AB2739" i="6" s="1"/>
  <c r="AC2739" i="6" s="1"/>
  <c r="AG2739" i="6" s="1"/>
  <c r="AK2739" i="6" s="1"/>
  <c r="AJ2732" i="6"/>
  <c r="AK2732" i="6" s="1"/>
  <c r="AA2731" i="6"/>
  <c r="AB2731" i="6" s="1"/>
  <c r="AC2731" i="6" s="1"/>
  <c r="AG2731" i="6" s="1"/>
  <c r="AA2727" i="6"/>
  <c r="AB2727" i="6" s="1"/>
  <c r="AC2727" i="6" s="1"/>
  <c r="AG2727" i="6" s="1"/>
  <c r="AI2713" i="6"/>
  <c r="AJ2698" i="6"/>
  <c r="AK2698" i="6" s="1"/>
  <c r="AJ2686" i="6"/>
  <c r="AJ2683" i="6"/>
  <c r="AA2682" i="6"/>
  <c r="AB2682" i="6" s="1"/>
  <c r="AC2682" i="6" s="1"/>
  <c r="AG2682" i="6" s="1"/>
  <c r="AJ2679" i="6"/>
  <c r="AJ2668" i="6"/>
  <c r="AK2668" i="6" s="1"/>
  <c r="AA2667" i="6"/>
  <c r="AB2667" i="6" s="1"/>
  <c r="AC2667" i="6" s="1"/>
  <c r="AG2667" i="6" s="1"/>
  <c r="AA2663" i="6"/>
  <c r="AB2663" i="6" s="1"/>
  <c r="AC2663" i="6" s="1"/>
  <c r="AG2663" i="6" s="1"/>
  <c r="AA2657" i="6"/>
  <c r="AB2657" i="6" s="1"/>
  <c r="AC2657" i="6" s="1"/>
  <c r="AG2657" i="6" s="1"/>
  <c r="AJ2650" i="6"/>
  <c r="AK2650" i="6" s="1"/>
  <c r="AJ2646" i="6"/>
  <c r="AI2642" i="6"/>
  <c r="AJ2642" i="6"/>
  <c r="AJ2631" i="6"/>
  <c r="AJ2622" i="6"/>
  <c r="AI2617" i="6"/>
  <c r="AA2601" i="6"/>
  <c r="AB2601" i="6" s="1"/>
  <c r="AC2601" i="6" s="1"/>
  <c r="AG2601" i="6" s="1"/>
  <c r="AK2601" i="6" s="1"/>
  <c r="AI2588" i="6"/>
  <c r="AA2574" i="6"/>
  <c r="AB2574" i="6" s="1"/>
  <c r="AC2574" i="6" s="1"/>
  <c r="AG2574" i="6" s="1"/>
  <c r="AK2564" i="6"/>
  <c r="AJ2563" i="6"/>
  <c r="AA2561" i="6"/>
  <c r="AB2561" i="6" s="1"/>
  <c r="AC2561" i="6" s="1"/>
  <c r="AG2561" i="6" s="1"/>
  <c r="AK2561" i="6" s="1"/>
  <c r="AI2542" i="6"/>
  <c r="AJ2542" i="6"/>
  <c r="AI2526" i="6"/>
  <c r="AJ2526" i="6"/>
  <c r="AA2505" i="6"/>
  <c r="AB2505" i="6" s="1"/>
  <c r="AC2505" i="6" s="1"/>
  <c r="AG2505" i="6" s="1"/>
  <c r="AA2497" i="6"/>
  <c r="AB2497" i="6" s="1"/>
  <c r="AC2497" i="6" s="1"/>
  <c r="AG2497" i="6" s="1"/>
  <c r="AG2487" i="6"/>
  <c r="AJ2475" i="6"/>
  <c r="AK2475" i="6" s="1"/>
  <c r="AI2473" i="6"/>
  <c r="AJ2473" i="6"/>
  <c r="AG2444" i="6"/>
  <c r="AK2428" i="6"/>
  <c r="AG2422" i="6"/>
  <c r="AG2400" i="6"/>
  <c r="AG2397" i="6"/>
  <c r="AG2370" i="6"/>
  <c r="AJ2352" i="6"/>
  <c r="AK2352" i="6" s="1"/>
  <c r="AI2352" i="6"/>
  <c r="AJ2804" i="6"/>
  <c r="AJ2788" i="6"/>
  <c r="AK2788" i="6" s="1"/>
  <c r="AJ2772" i="6"/>
  <c r="AK2772" i="6" s="1"/>
  <c r="AA2767" i="6"/>
  <c r="AB2767" i="6" s="1"/>
  <c r="AC2767" i="6" s="1"/>
  <c r="AG2767" i="6" s="1"/>
  <c r="AJ2741" i="6"/>
  <c r="AK2741" i="6" s="1"/>
  <c r="AK2724" i="6"/>
  <c r="AA2719" i="6"/>
  <c r="AB2719" i="6" s="1"/>
  <c r="AC2719" i="6" s="1"/>
  <c r="AG2719" i="6" s="1"/>
  <c r="AK2719" i="6" s="1"/>
  <c r="AG2711" i="6"/>
  <c r="AK2711" i="6" s="1"/>
  <c r="AJ2701" i="6"/>
  <c r="AK2701" i="6" s="1"/>
  <c r="AK2675" i="6"/>
  <c r="AA2674" i="6"/>
  <c r="AB2674" i="6" s="1"/>
  <c r="AC2674" i="6" s="1"/>
  <c r="AG2674" i="6" s="1"/>
  <c r="AK2674" i="6" s="1"/>
  <c r="AK2671" i="6"/>
  <c r="AJ2657" i="6"/>
  <c r="AG2637" i="6"/>
  <c r="AA2634" i="6"/>
  <c r="AB2634" i="6" s="1"/>
  <c r="AC2634" i="6" s="1"/>
  <c r="AG2634" i="6" s="1"/>
  <c r="AA2626" i="6"/>
  <c r="AB2626" i="6" s="1"/>
  <c r="AC2626" i="6" s="1"/>
  <c r="AG2626" i="6" s="1"/>
  <c r="AJ2616" i="6"/>
  <c r="AK2616" i="6" s="1"/>
  <c r="AJ2612" i="6"/>
  <c r="AK2612" i="6" s="1"/>
  <c r="AI2612" i="6"/>
  <c r="AA2610" i="6"/>
  <c r="AB2610" i="6" s="1"/>
  <c r="AC2610" i="6" s="1"/>
  <c r="AG2610" i="6" s="1"/>
  <c r="AK2610" i="6" s="1"/>
  <c r="AA2596" i="6"/>
  <c r="AB2596" i="6" s="1"/>
  <c r="AC2596" i="6" s="1"/>
  <c r="AG2596" i="6" s="1"/>
  <c r="AA2595" i="6"/>
  <c r="AB2595" i="6" s="1"/>
  <c r="AC2595" i="6" s="1"/>
  <c r="AG2595" i="6" s="1"/>
  <c r="AK2595" i="6" s="1"/>
  <c r="AA2590" i="6"/>
  <c r="AB2590" i="6" s="1"/>
  <c r="AC2590" i="6" s="1"/>
  <c r="AG2590" i="6" s="1"/>
  <c r="AK2590" i="6" s="1"/>
  <c r="AJ2587" i="6"/>
  <c r="AK2587" i="6" s="1"/>
  <c r="AJ2582" i="6"/>
  <c r="AK2582" i="6" s="1"/>
  <c r="AJ2577" i="6"/>
  <c r="AK2577" i="6" s="1"/>
  <c r="AJ2576" i="6"/>
  <c r="AA2566" i="6"/>
  <c r="AB2566" i="6" s="1"/>
  <c r="AC2566" i="6" s="1"/>
  <c r="AG2566" i="6" s="1"/>
  <c r="AK2556" i="6"/>
  <c r="AJ2555" i="6"/>
  <c r="AA2553" i="6"/>
  <c r="AB2553" i="6" s="1"/>
  <c r="AC2553" i="6" s="1"/>
  <c r="AG2553" i="6" s="1"/>
  <c r="AK2553" i="6" s="1"/>
  <c r="AI2529" i="6"/>
  <c r="AJ2529" i="6"/>
  <c r="AK2529" i="6" s="1"/>
  <c r="AG2489" i="6"/>
  <c r="AG2479" i="6"/>
  <c r="AG2447" i="6"/>
  <c r="AI2432" i="6"/>
  <c r="AJ2432" i="6"/>
  <c r="AK2432" i="6" s="1"/>
  <c r="AK2397" i="6"/>
  <c r="AK2381" i="6"/>
  <c r="AK2353" i="6"/>
  <c r="AK2800" i="6"/>
  <c r="AJ2813" i="6"/>
  <c r="AJ2797" i="6"/>
  <c r="AK2797" i="6" s="1"/>
  <c r="AJ2781" i="6"/>
  <c r="AK2781" i="6" s="1"/>
  <c r="AK2752" i="6"/>
  <c r="AA2723" i="6"/>
  <c r="AB2723" i="6" s="1"/>
  <c r="AC2723" i="6" s="1"/>
  <c r="AG2723" i="6" s="1"/>
  <c r="AK2723" i="6" s="1"/>
  <c r="AJ2720" i="6"/>
  <c r="AK2720" i="6" s="1"/>
  <c r="AJ2811" i="6"/>
  <c r="AJ2795" i="6"/>
  <c r="AJ2779" i="6"/>
  <c r="AK2779" i="6" s="1"/>
  <c r="AJ2734" i="6"/>
  <c r="AJ2731" i="6"/>
  <c r="AJ2727" i="6"/>
  <c r="AJ2716" i="6"/>
  <c r="AK2712" i="6"/>
  <c r="AI2697" i="6"/>
  <c r="AJ2682" i="6"/>
  <c r="AJ2670" i="6"/>
  <c r="AJ2667" i="6"/>
  <c r="AJ2663" i="6"/>
  <c r="AK2663" i="6" s="1"/>
  <c r="AJ2611" i="6"/>
  <c r="AK2611" i="6" s="1"/>
  <c r="AJ2606" i="6"/>
  <c r="AJ2569" i="6"/>
  <c r="AK2569" i="6" s="1"/>
  <c r="AG2558" i="6"/>
  <c r="AK2548" i="6"/>
  <c r="AK2520" i="6"/>
  <c r="AI2518" i="6"/>
  <c r="AJ2518" i="6"/>
  <c r="AK2512" i="6"/>
  <c r="AI2510" i="6"/>
  <c r="AJ2510" i="6"/>
  <c r="AG2471" i="6"/>
  <c r="AI2464" i="6"/>
  <c r="AJ2464" i="6"/>
  <c r="AK2464" i="6" s="1"/>
  <c r="AG2462" i="6"/>
  <c r="AG2454" i="6"/>
  <c r="AK2413" i="6"/>
  <c r="AK2380" i="6"/>
  <c r="AG2332" i="6"/>
  <c r="AK2325" i="6"/>
  <c r="AG2550" i="6"/>
  <c r="AK2540" i="6"/>
  <c r="AI2502" i="6"/>
  <c r="AJ2502" i="6"/>
  <c r="AI2494" i="6"/>
  <c r="AJ2494" i="6"/>
  <c r="AG2473" i="6"/>
  <c r="AG2421" i="6"/>
  <c r="AK2421" i="6" s="1"/>
  <c r="AI2410" i="6"/>
  <c r="AJ2410" i="6"/>
  <c r="AK2410" i="6" s="1"/>
  <c r="AG2395" i="6"/>
  <c r="AK2395" i="6" s="1"/>
  <c r="AK2378" i="6"/>
  <c r="AI2348" i="6"/>
  <c r="AJ2348" i="6"/>
  <c r="AK2348" i="6" s="1"/>
  <c r="AG2343" i="6"/>
  <c r="AK2343" i="6" s="1"/>
  <c r="AK2314" i="6"/>
  <c r="AK2740" i="6"/>
  <c r="AK2700" i="6"/>
  <c r="AG2623" i="6"/>
  <c r="AA2598" i="6"/>
  <c r="AB2598" i="6" s="1"/>
  <c r="AC2598" i="6" s="1"/>
  <c r="AG2598" i="6" s="1"/>
  <c r="AK2598" i="6" s="1"/>
  <c r="AK2596" i="6"/>
  <c r="AJ2585" i="6"/>
  <c r="AK2585" i="6" s="1"/>
  <c r="AI2574" i="6"/>
  <c r="AJ2574" i="6"/>
  <c r="AK2552" i="6"/>
  <c r="AJ2536" i="6"/>
  <c r="AK2536" i="6" s="1"/>
  <c r="AI2534" i="6"/>
  <c r="AJ2534" i="6"/>
  <c r="AG2527" i="6"/>
  <c r="AI2521" i="6"/>
  <c r="AJ2521" i="6"/>
  <c r="AK2521" i="6" s="1"/>
  <c r="AJ2515" i="6"/>
  <c r="AI2513" i="6"/>
  <c r="AJ2513" i="6"/>
  <c r="AK2513" i="6" s="1"/>
  <c r="AI2486" i="6"/>
  <c r="AJ2486" i="6"/>
  <c r="AG2460" i="6"/>
  <c r="AK2445" i="6"/>
  <c r="AJ2345" i="6"/>
  <c r="AK2345" i="6" s="1"/>
  <c r="AI2345" i="6"/>
  <c r="AK2656" i="6"/>
  <c r="AK2615" i="6"/>
  <c r="AK2560" i="6"/>
  <c r="AJ2759" i="6"/>
  <c r="AK2759" i="6" s="1"/>
  <c r="AJ2755" i="6"/>
  <c r="AK2755" i="6" s="1"/>
  <c r="AJ2722" i="6"/>
  <c r="AK2722" i="6" s="1"/>
  <c r="AJ2710" i="6"/>
  <c r="AJ2707" i="6"/>
  <c r="AA2706" i="6"/>
  <c r="AB2706" i="6" s="1"/>
  <c r="AC2706" i="6" s="1"/>
  <c r="AG2706" i="6" s="1"/>
  <c r="AK2706" i="6" s="1"/>
  <c r="AJ2703" i="6"/>
  <c r="AK2703" i="6" s="1"/>
  <c r="AJ2692" i="6"/>
  <c r="AA2691" i="6"/>
  <c r="AB2691" i="6" s="1"/>
  <c r="AC2691" i="6" s="1"/>
  <c r="AG2691" i="6" s="1"/>
  <c r="AK2691" i="6" s="1"/>
  <c r="AA2687" i="6"/>
  <c r="AB2687" i="6" s="1"/>
  <c r="AC2687" i="6" s="1"/>
  <c r="AG2687" i="6" s="1"/>
  <c r="AK2687" i="6" s="1"/>
  <c r="AI2673" i="6"/>
  <c r="AJ2659" i="6"/>
  <c r="AK2659" i="6" s="1"/>
  <c r="AA2646" i="6"/>
  <c r="AB2646" i="6" s="1"/>
  <c r="AC2646" i="6" s="1"/>
  <c r="AG2646" i="6" s="1"/>
  <c r="AA2643" i="6"/>
  <c r="AB2643" i="6" s="1"/>
  <c r="AC2643" i="6" s="1"/>
  <c r="AG2643" i="6" s="1"/>
  <c r="AA2639" i="6"/>
  <c r="AB2639" i="6" s="1"/>
  <c r="AC2639" i="6" s="1"/>
  <c r="AG2639" i="6" s="1"/>
  <c r="AJ2620" i="6"/>
  <c r="AK2620" i="6" s="1"/>
  <c r="AI2620" i="6"/>
  <c r="AA2618" i="6"/>
  <c r="AB2618" i="6" s="1"/>
  <c r="AC2618" i="6" s="1"/>
  <c r="AG2618" i="6" s="1"/>
  <c r="AK2618" i="6" s="1"/>
  <c r="AK2609" i="6"/>
  <c r="AA2593" i="6"/>
  <c r="AB2593" i="6" s="1"/>
  <c r="AC2593" i="6" s="1"/>
  <c r="AG2593" i="6" s="1"/>
  <c r="AK2593" i="6" s="1"/>
  <c r="AI2580" i="6"/>
  <c r="AI2566" i="6"/>
  <c r="AJ2566" i="6"/>
  <c r="AK2566" i="6" s="1"/>
  <c r="AJ2545" i="6"/>
  <c r="AI2537" i="6"/>
  <c r="AJ2537" i="6"/>
  <c r="AK2537" i="6" s="1"/>
  <c r="AA2529" i="6"/>
  <c r="AB2529" i="6" s="1"/>
  <c r="AC2529" i="6" s="1"/>
  <c r="AG2529" i="6" s="1"/>
  <c r="AK2508" i="6"/>
  <c r="AI2505" i="6"/>
  <c r="AJ2505" i="6"/>
  <c r="AK2505" i="6" s="1"/>
  <c r="AJ2499" i="6"/>
  <c r="AI2497" i="6"/>
  <c r="AJ2497" i="6"/>
  <c r="AK2497" i="6" s="1"/>
  <c r="AJ2491" i="6"/>
  <c r="AK2480" i="6"/>
  <c r="AI2478" i="6"/>
  <c r="AJ2478" i="6"/>
  <c r="AK2478" i="6" s="1"/>
  <c r="AG2453" i="6"/>
  <c r="AI2442" i="6"/>
  <c r="AJ2442" i="6"/>
  <c r="AK2442" i="6" s="1"/>
  <c r="AI2400" i="6"/>
  <c r="AA2654" i="6"/>
  <c r="AB2654" i="6" s="1"/>
  <c r="AC2654" i="6" s="1"/>
  <c r="AG2654" i="6" s="1"/>
  <c r="AK2654" i="6" s="1"/>
  <c r="AA2635" i="6"/>
  <c r="AB2635" i="6" s="1"/>
  <c r="AC2635" i="6" s="1"/>
  <c r="AG2635" i="6" s="1"/>
  <c r="AA2622" i="6"/>
  <c r="AB2622" i="6" s="1"/>
  <c r="AC2622" i="6" s="1"/>
  <c r="AG2622" i="6" s="1"/>
  <c r="AA2614" i="6"/>
  <c r="AB2614" i="6" s="1"/>
  <c r="AC2614" i="6" s="1"/>
  <c r="AG2614" i="6" s="1"/>
  <c r="AK2614" i="6" s="1"/>
  <c r="AK2468" i="6"/>
  <c r="AI2454" i="6"/>
  <c r="AJ2454" i="6"/>
  <c r="AK2454" i="6" s="1"/>
  <c r="AJ2447" i="6"/>
  <c r="AK2447" i="6" s="1"/>
  <c r="AI2440" i="6"/>
  <c r="AI2422" i="6"/>
  <c r="AJ2422" i="6"/>
  <c r="AJ2415" i="6"/>
  <c r="AK2415" i="6" s="1"/>
  <c r="AI2394" i="6"/>
  <c r="AJ2394" i="6"/>
  <c r="AK2394" i="6" s="1"/>
  <c r="AI2380" i="6"/>
  <c r="AI2373" i="6"/>
  <c r="AI2334" i="6"/>
  <c r="AI2326" i="6"/>
  <c r="AJ2326" i="6"/>
  <c r="AK2326" i="6" s="1"/>
  <c r="AJ2322" i="6"/>
  <c r="AJ2311" i="6"/>
  <c r="AG2308" i="6"/>
  <c r="AK2308" i="6" s="1"/>
  <c r="AG2307" i="6"/>
  <c r="AK2296" i="6"/>
  <c r="AI2294" i="6"/>
  <c r="AJ2294" i="6"/>
  <c r="AI2291" i="6"/>
  <c r="AJ2291" i="6"/>
  <c r="AI2263" i="6"/>
  <c r="AJ2263" i="6"/>
  <c r="AK2263" i="6" s="1"/>
  <c r="AG2245" i="6"/>
  <c r="AK2242" i="6"/>
  <c r="AG2233" i="6"/>
  <c r="AK2233" i="6" s="1"/>
  <c r="AG2225" i="6"/>
  <c r="AG2218" i="6"/>
  <c r="AG2217" i="6"/>
  <c r="AG2207" i="6"/>
  <c r="AK2207" i="6" s="1"/>
  <c r="AG2204" i="6"/>
  <c r="AG2196" i="6"/>
  <c r="AK2196" i="6" s="1"/>
  <c r="AG2181" i="6"/>
  <c r="AJ2157" i="6"/>
  <c r="AK2157" i="6" s="1"/>
  <c r="AI2157" i="6"/>
  <c r="AA2542" i="6"/>
  <c r="AB2542" i="6" s="1"/>
  <c r="AC2542" i="6" s="1"/>
  <c r="AG2542" i="6" s="1"/>
  <c r="AA2534" i="6"/>
  <c r="AB2534" i="6" s="1"/>
  <c r="AC2534" i="6" s="1"/>
  <c r="AG2534" i="6" s="1"/>
  <c r="AA2526" i="6"/>
  <c r="AB2526" i="6" s="1"/>
  <c r="AC2526" i="6" s="1"/>
  <c r="AG2526" i="6" s="1"/>
  <c r="AA2518" i="6"/>
  <c r="AB2518" i="6" s="1"/>
  <c r="AC2518" i="6" s="1"/>
  <c r="AG2518" i="6" s="1"/>
  <c r="AA2510" i="6"/>
  <c r="AB2510" i="6" s="1"/>
  <c r="AC2510" i="6" s="1"/>
  <c r="AG2510" i="6" s="1"/>
  <c r="AA2502" i="6"/>
  <c r="AB2502" i="6" s="1"/>
  <c r="AC2502" i="6" s="1"/>
  <c r="AG2502" i="6" s="1"/>
  <c r="AA2494" i="6"/>
  <c r="AB2494" i="6" s="1"/>
  <c r="AC2494" i="6" s="1"/>
  <c r="AG2494" i="6" s="1"/>
  <c r="AA2486" i="6"/>
  <c r="AB2486" i="6" s="1"/>
  <c r="AC2486" i="6" s="1"/>
  <c r="AG2486" i="6" s="1"/>
  <c r="AA2478" i="6"/>
  <c r="AB2478" i="6" s="1"/>
  <c r="AC2478" i="6" s="1"/>
  <c r="AG2478" i="6" s="1"/>
  <c r="AA2470" i="6"/>
  <c r="AB2470" i="6" s="1"/>
  <c r="AC2470" i="6" s="1"/>
  <c r="AG2470" i="6" s="1"/>
  <c r="AA2467" i="6"/>
  <c r="AB2467" i="6" s="1"/>
  <c r="AC2467" i="6" s="1"/>
  <c r="AG2467" i="6" s="1"/>
  <c r="AK2467" i="6" s="1"/>
  <c r="AI2450" i="6"/>
  <c r="AJ2450" i="6"/>
  <c r="AA2438" i="6"/>
  <c r="AB2438" i="6" s="1"/>
  <c r="AC2438" i="6" s="1"/>
  <c r="AG2438" i="6" s="1"/>
  <c r="AA2435" i="6"/>
  <c r="AB2435" i="6" s="1"/>
  <c r="AC2435" i="6" s="1"/>
  <c r="AG2435" i="6" s="1"/>
  <c r="AI2418" i="6"/>
  <c r="AJ2418" i="6"/>
  <c r="AA2407" i="6"/>
  <c r="AB2407" i="6" s="1"/>
  <c r="AC2407" i="6" s="1"/>
  <c r="AG2407" i="6" s="1"/>
  <c r="AI2390" i="6"/>
  <c r="AJ2390" i="6"/>
  <c r="AK2390" i="6" s="1"/>
  <c r="AK2376" i="6"/>
  <c r="AA2375" i="6"/>
  <c r="AB2375" i="6" s="1"/>
  <c r="AC2375" i="6" s="1"/>
  <c r="AG2375" i="6" s="1"/>
  <c r="AK2375" i="6" s="1"/>
  <c r="AJ2364" i="6"/>
  <c r="AA2363" i="6"/>
  <c r="AB2363" i="6" s="1"/>
  <c r="AC2363" i="6" s="1"/>
  <c r="AG2363" i="6" s="1"/>
  <c r="AA2356" i="6"/>
  <c r="AB2356" i="6" s="1"/>
  <c r="AC2356" i="6" s="1"/>
  <c r="AG2356" i="6" s="1"/>
  <c r="AJ2341" i="6"/>
  <c r="AK2341" i="6" s="1"/>
  <c r="AA2336" i="6"/>
  <c r="AB2336" i="6" s="1"/>
  <c r="AC2336" i="6" s="1"/>
  <c r="AG2336" i="6" s="1"/>
  <c r="AK2336" i="6" s="1"/>
  <c r="AA2329" i="6"/>
  <c r="AB2329" i="6" s="1"/>
  <c r="AC2329" i="6" s="1"/>
  <c r="AG2329" i="6" s="1"/>
  <c r="AK2329" i="6" s="1"/>
  <c r="AA2317" i="6"/>
  <c r="AB2317" i="6" s="1"/>
  <c r="AC2317" i="6" s="1"/>
  <c r="AG2317" i="6" s="1"/>
  <c r="AK2317" i="6" s="1"/>
  <c r="AI2310" i="6"/>
  <c r="AJ2310" i="6"/>
  <c r="AK2310" i="6" s="1"/>
  <c r="AJ2309" i="6"/>
  <c r="AI2295" i="6"/>
  <c r="AJ2295" i="6"/>
  <c r="AI2288" i="6"/>
  <c r="AJ2288" i="6"/>
  <c r="AK2288" i="6" s="1"/>
  <c r="AK2285" i="6"/>
  <c r="AK2280" i="6"/>
  <c r="AI2279" i="6"/>
  <c r="AJ2279" i="6"/>
  <c r="AK2279" i="6" s="1"/>
  <c r="AG2277" i="6"/>
  <c r="AG2260" i="6"/>
  <c r="AG2258" i="6"/>
  <c r="AJ2252" i="6"/>
  <c r="AG2205" i="6"/>
  <c r="AA2579" i="6"/>
  <c r="AB2579" i="6" s="1"/>
  <c r="AC2579" i="6" s="1"/>
  <c r="AG2579" i="6" s="1"/>
  <c r="AA2571" i="6"/>
  <c r="AB2571" i="6" s="1"/>
  <c r="AC2571" i="6" s="1"/>
  <c r="AG2571" i="6" s="1"/>
  <c r="AK2571" i="6" s="1"/>
  <c r="AA2563" i="6"/>
  <c r="AB2563" i="6" s="1"/>
  <c r="AC2563" i="6" s="1"/>
  <c r="AG2563" i="6" s="1"/>
  <c r="AA2555" i="6"/>
  <c r="AB2555" i="6" s="1"/>
  <c r="AC2555" i="6" s="1"/>
  <c r="AG2555" i="6" s="1"/>
  <c r="AA2547" i="6"/>
  <c r="AB2547" i="6" s="1"/>
  <c r="AC2547" i="6" s="1"/>
  <c r="AG2547" i="6" s="1"/>
  <c r="AK2547" i="6" s="1"/>
  <c r="AA2539" i="6"/>
  <c r="AB2539" i="6" s="1"/>
  <c r="AC2539" i="6" s="1"/>
  <c r="AG2539" i="6" s="1"/>
  <c r="AK2539" i="6" s="1"/>
  <c r="AA2531" i="6"/>
  <c r="AB2531" i="6" s="1"/>
  <c r="AC2531" i="6" s="1"/>
  <c r="AG2531" i="6" s="1"/>
  <c r="AK2531" i="6" s="1"/>
  <c r="AA2523" i="6"/>
  <c r="AB2523" i="6" s="1"/>
  <c r="AC2523" i="6" s="1"/>
  <c r="AG2523" i="6" s="1"/>
  <c r="AK2523" i="6" s="1"/>
  <c r="AA2515" i="6"/>
  <c r="AB2515" i="6" s="1"/>
  <c r="AC2515" i="6" s="1"/>
  <c r="AG2515" i="6" s="1"/>
  <c r="AA2507" i="6"/>
  <c r="AB2507" i="6" s="1"/>
  <c r="AC2507" i="6" s="1"/>
  <c r="AG2507" i="6" s="1"/>
  <c r="AK2507" i="6" s="1"/>
  <c r="AA2499" i="6"/>
  <c r="AB2499" i="6" s="1"/>
  <c r="AC2499" i="6" s="1"/>
  <c r="AG2499" i="6" s="1"/>
  <c r="AA2491" i="6"/>
  <c r="AB2491" i="6" s="1"/>
  <c r="AC2491" i="6" s="1"/>
  <c r="AG2491" i="6" s="1"/>
  <c r="AA2483" i="6"/>
  <c r="AB2483" i="6" s="1"/>
  <c r="AC2483" i="6" s="1"/>
  <c r="AG2483" i="6" s="1"/>
  <c r="AK2483" i="6" s="1"/>
  <c r="AA2475" i="6"/>
  <c r="AB2475" i="6" s="1"/>
  <c r="AC2475" i="6" s="1"/>
  <c r="AG2475" i="6" s="1"/>
  <c r="AA2466" i="6"/>
  <c r="AB2466" i="6" s="1"/>
  <c r="AC2466" i="6" s="1"/>
  <c r="AG2466" i="6" s="1"/>
  <c r="AA2463" i="6"/>
  <c r="AB2463" i="6" s="1"/>
  <c r="AC2463" i="6" s="1"/>
  <c r="AG2463" i="6" s="1"/>
  <c r="AK2463" i="6" s="1"/>
  <c r="AI2446" i="6"/>
  <c r="AJ2446" i="6"/>
  <c r="AK2446" i="6" s="1"/>
  <c r="AA2434" i="6"/>
  <c r="AB2434" i="6" s="1"/>
  <c r="AC2434" i="6" s="1"/>
  <c r="AG2434" i="6" s="1"/>
  <c r="AA2431" i="6"/>
  <c r="AB2431" i="6" s="1"/>
  <c r="AC2431" i="6" s="1"/>
  <c r="AG2431" i="6" s="1"/>
  <c r="AK2431" i="6" s="1"/>
  <c r="AI2414" i="6"/>
  <c r="AJ2414" i="6"/>
  <c r="AA2406" i="6"/>
  <c r="AB2406" i="6" s="1"/>
  <c r="AC2406" i="6" s="1"/>
  <c r="AG2406" i="6" s="1"/>
  <c r="AA2403" i="6"/>
  <c r="AB2403" i="6" s="1"/>
  <c r="AC2403" i="6" s="1"/>
  <c r="AG2403" i="6" s="1"/>
  <c r="AK2403" i="6" s="1"/>
  <c r="AI2386" i="6"/>
  <c r="AJ2386" i="6"/>
  <c r="AK2386" i="6" s="1"/>
  <c r="AI2368" i="6"/>
  <c r="AI2361" i="6"/>
  <c r="AK2360" i="6"/>
  <c r="AA2359" i="6"/>
  <c r="AB2359" i="6" s="1"/>
  <c r="AC2359" i="6" s="1"/>
  <c r="AG2359" i="6" s="1"/>
  <c r="AK2359" i="6" s="1"/>
  <c r="AA2347" i="6"/>
  <c r="AB2347" i="6" s="1"/>
  <c r="AC2347" i="6" s="1"/>
  <c r="AG2347" i="6" s="1"/>
  <c r="AK2347" i="6" s="1"/>
  <c r="AA2340" i="6"/>
  <c r="AB2340" i="6" s="1"/>
  <c r="AC2340" i="6" s="1"/>
  <c r="AG2340" i="6" s="1"/>
  <c r="AK2340" i="6" s="1"/>
  <c r="AA2320" i="6"/>
  <c r="AB2320" i="6" s="1"/>
  <c r="AC2320" i="6" s="1"/>
  <c r="AG2320" i="6" s="1"/>
  <c r="AK2320" i="6" s="1"/>
  <c r="AA2313" i="6"/>
  <c r="AB2313" i="6" s="1"/>
  <c r="AC2313" i="6" s="1"/>
  <c r="AG2313" i="6" s="1"/>
  <c r="AK2313" i="6" s="1"/>
  <c r="AI2297" i="6"/>
  <c r="AJ2297" i="6"/>
  <c r="AK2297" i="6" s="1"/>
  <c r="AJ2284" i="6"/>
  <c r="AG2276" i="6"/>
  <c r="AG2274" i="6"/>
  <c r="AJ2268" i="6"/>
  <c r="AK2268" i="6" s="1"/>
  <c r="AG2263" i="6"/>
  <c r="AI2249" i="6"/>
  <c r="AJ2249" i="6"/>
  <c r="AG2219" i="6"/>
  <c r="AK2219" i="6" s="1"/>
  <c r="AI2192" i="6"/>
  <c r="AJ2192" i="6"/>
  <c r="AK2192" i="6" s="1"/>
  <c r="AG2149" i="6"/>
  <c r="AG2138" i="6"/>
  <c r="AI2382" i="6"/>
  <c r="AJ2382" i="6"/>
  <c r="AK2363" i="6"/>
  <c r="AK2332" i="6"/>
  <c r="AG2300" i="6"/>
  <c r="AG2293" i="6"/>
  <c r="AK2293" i="6" s="1"/>
  <c r="AG2291" i="6"/>
  <c r="AI2265" i="6"/>
  <c r="AJ2265" i="6"/>
  <c r="AK2265" i="6" s="1"/>
  <c r="AI2256" i="6"/>
  <c r="AJ2256" i="6"/>
  <c r="AK2256" i="6" s="1"/>
  <c r="AI2224" i="6"/>
  <c r="AJ2224" i="6"/>
  <c r="AK2224" i="6" s="1"/>
  <c r="AA2315" i="6"/>
  <c r="AB2315" i="6" s="1"/>
  <c r="AC2315" i="6" s="1"/>
  <c r="AG2315" i="6" s="1"/>
  <c r="AJ2307" i="6"/>
  <c r="AK2307" i="6" s="1"/>
  <c r="AK2306" i="6"/>
  <c r="AK2305" i="6"/>
  <c r="AG2292" i="6"/>
  <c r="AK2292" i="6" s="1"/>
  <c r="AI2281" i="6"/>
  <c r="AJ2281" i="6"/>
  <c r="AI2272" i="6"/>
  <c r="AJ2272" i="6"/>
  <c r="AK2272" i="6" s="1"/>
  <c r="AG2264" i="6"/>
  <c r="AG2252" i="6"/>
  <c r="AG2251" i="6"/>
  <c r="AK2251" i="6" s="1"/>
  <c r="AG2249" i="6"/>
  <c r="AI2245" i="6"/>
  <c r="AJ2245" i="6"/>
  <c r="AK2237" i="6"/>
  <c r="AG2232" i="6"/>
  <c r="AK2226" i="6"/>
  <c r="AK2225" i="6"/>
  <c r="AG2220" i="6"/>
  <c r="AI2217" i="6"/>
  <c r="AJ2217" i="6"/>
  <c r="AK2217" i="6" s="1"/>
  <c r="AG2186" i="6"/>
  <c r="AK2186" i="6" s="1"/>
  <c r="AG2166" i="6"/>
  <c r="AI2144" i="6"/>
  <c r="AJ2144" i="6"/>
  <c r="AK2144" i="6" s="1"/>
  <c r="AI2106" i="6"/>
  <c r="AJ2106" i="6"/>
  <c r="AK2106" i="6" s="1"/>
  <c r="AI2466" i="6"/>
  <c r="AJ2466" i="6"/>
  <c r="AG2457" i="6"/>
  <c r="AK2457" i="6" s="1"/>
  <c r="AG2450" i="6"/>
  <c r="AI2434" i="6"/>
  <c r="AJ2434" i="6"/>
  <c r="AK2434" i="6" s="1"/>
  <c r="AK2427" i="6"/>
  <c r="AG2425" i="6"/>
  <c r="AK2425" i="6" s="1"/>
  <c r="AG2418" i="6"/>
  <c r="AK2416" i="6"/>
  <c r="AI2406" i="6"/>
  <c r="AJ2406" i="6"/>
  <c r="AG2390" i="6"/>
  <c r="AI2374" i="6"/>
  <c r="AJ2374" i="6"/>
  <c r="AK2374" i="6" s="1"/>
  <c r="AG2357" i="6"/>
  <c r="AK2357" i="6" s="1"/>
  <c r="AK2331" i="6"/>
  <c r="AG2322" i="6"/>
  <c r="AG2318" i="6"/>
  <c r="AK2318" i="6" s="1"/>
  <c r="AK2312" i="6"/>
  <c r="AK2302" i="6"/>
  <c r="AG2298" i="6"/>
  <c r="AK2298" i="6" s="1"/>
  <c r="AG2286" i="6"/>
  <c r="AK2286" i="6" s="1"/>
  <c r="AG2267" i="6"/>
  <c r="AI2259" i="6"/>
  <c r="AJ2259" i="6"/>
  <c r="AK2259" i="6" s="1"/>
  <c r="AG2254" i="6"/>
  <c r="AK2254" i="6" s="1"/>
  <c r="AG2253" i="6"/>
  <c r="AK2253" i="6" s="1"/>
  <c r="AG2243" i="6"/>
  <c r="AK2243" i="6" s="1"/>
  <c r="AJ2238" i="6"/>
  <c r="AI2238" i="6"/>
  <c r="AI2199" i="6"/>
  <c r="AJ2199" i="6"/>
  <c r="AJ2182" i="6"/>
  <c r="AK2182" i="6" s="1"/>
  <c r="AI2182" i="6"/>
  <c r="AJ2132" i="6"/>
  <c r="AK2132" i="6" s="1"/>
  <c r="AI2132" i="6"/>
  <c r="AI2462" i="6"/>
  <c r="AJ2462" i="6"/>
  <c r="AI2430" i="6"/>
  <c r="AJ2430" i="6"/>
  <c r="AK2423" i="6"/>
  <c r="AI2402" i="6"/>
  <c r="AJ2402" i="6"/>
  <c r="AK2402" i="6" s="1"/>
  <c r="AK2384" i="6"/>
  <c r="AI2358" i="6"/>
  <c r="AJ2358" i="6"/>
  <c r="AK2358" i="6" s="1"/>
  <c r="AK2354" i="6"/>
  <c r="AK2315" i="6"/>
  <c r="AG2309" i="6"/>
  <c r="AI2304" i="6"/>
  <c r="AJ2304" i="6"/>
  <c r="AK2304" i="6" s="1"/>
  <c r="AK2301" i="6"/>
  <c r="AG2284" i="6"/>
  <c r="AG2283" i="6"/>
  <c r="AK2283" i="6" s="1"/>
  <c r="AG2281" i="6"/>
  <c r="AJ2277" i="6"/>
  <c r="AI2275" i="6"/>
  <c r="AJ2275" i="6"/>
  <c r="AK2275" i="6" s="1"/>
  <c r="AG2272" i="6"/>
  <c r="AA2270" i="6"/>
  <c r="AB2270" i="6" s="1"/>
  <c r="AC2270" i="6" s="1"/>
  <c r="AG2270" i="6" s="1"/>
  <c r="AG2240" i="6"/>
  <c r="AK2240" i="6" s="1"/>
  <c r="AK2230" i="6"/>
  <c r="AK2228" i="6"/>
  <c r="AG2202" i="6"/>
  <c r="AK2202" i="6" s="1"/>
  <c r="AG2141" i="6"/>
  <c r="AK2127" i="6"/>
  <c r="AG2117" i="6"/>
  <c r="AA2734" i="6"/>
  <c r="AB2734" i="6" s="1"/>
  <c r="AC2734" i="6" s="1"/>
  <c r="AG2734" i="6" s="1"/>
  <c r="AA2726" i="6"/>
  <c r="AB2726" i="6" s="1"/>
  <c r="AC2726" i="6" s="1"/>
  <c r="AG2726" i="6" s="1"/>
  <c r="AK2726" i="6" s="1"/>
  <c r="AA2718" i="6"/>
  <c r="AB2718" i="6" s="1"/>
  <c r="AC2718" i="6" s="1"/>
  <c r="AG2718" i="6" s="1"/>
  <c r="AK2718" i="6" s="1"/>
  <c r="AA2710" i="6"/>
  <c r="AB2710" i="6" s="1"/>
  <c r="AC2710" i="6" s="1"/>
  <c r="AG2710" i="6" s="1"/>
  <c r="AA2702" i="6"/>
  <c r="AB2702" i="6" s="1"/>
  <c r="AC2702" i="6" s="1"/>
  <c r="AG2702" i="6" s="1"/>
  <c r="AA2694" i="6"/>
  <c r="AB2694" i="6" s="1"/>
  <c r="AC2694" i="6" s="1"/>
  <c r="AG2694" i="6" s="1"/>
  <c r="AK2694" i="6" s="1"/>
  <c r="AA2686" i="6"/>
  <c r="AB2686" i="6" s="1"/>
  <c r="AC2686" i="6" s="1"/>
  <c r="AG2686" i="6" s="1"/>
  <c r="AA2678" i="6"/>
  <c r="AB2678" i="6" s="1"/>
  <c r="AC2678" i="6" s="1"/>
  <c r="AG2678" i="6" s="1"/>
  <c r="AK2678" i="6" s="1"/>
  <c r="AA2670" i="6"/>
  <c r="AB2670" i="6" s="1"/>
  <c r="AC2670" i="6" s="1"/>
  <c r="AG2670" i="6" s="1"/>
  <c r="AA2662" i="6"/>
  <c r="AB2662" i="6" s="1"/>
  <c r="AC2662" i="6" s="1"/>
  <c r="AG2662" i="6" s="1"/>
  <c r="AK2662" i="6" s="1"/>
  <c r="AA2642" i="6"/>
  <c r="AB2642" i="6" s="1"/>
  <c r="AC2642" i="6" s="1"/>
  <c r="AG2642" i="6" s="1"/>
  <c r="AA2630" i="6"/>
  <c r="AB2630" i="6" s="1"/>
  <c r="AC2630" i="6" s="1"/>
  <c r="AG2630" i="6" s="1"/>
  <c r="AJ2607" i="6"/>
  <c r="AK2607" i="6" s="1"/>
  <c r="AJ2599" i="6"/>
  <c r="AJ2591" i="6"/>
  <c r="AK2591" i="6" s="1"/>
  <c r="AJ2583" i="6"/>
  <c r="AK2583" i="6" s="1"/>
  <c r="AJ2575" i="6"/>
  <c r="AK2575" i="6" s="1"/>
  <c r="AJ2567" i="6"/>
  <c r="AJ2559" i="6"/>
  <c r="AK2559" i="6" s="1"/>
  <c r="AJ2551" i="6"/>
  <c r="AK2551" i="6" s="1"/>
  <c r="AJ2543" i="6"/>
  <c r="AK2543" i="6" s="1"/>
  <c r="AJ2535" i="6"/>
  <c r="AK2535" i="6" s="1"/>
  <c r="AJ2527" i="6"/>
  <c r="AK2527" i="6" s="1"/>
  <c r="AJ2519" i="6"/>
  <c r="AK2519" i="6" s="1"/>
  <c r="AJ2511" i="6"/>
  <c r="AK2511" i="6" s="1"/>
  <c r="AJ2503" i="6"/>
  <c r="AJ2495" i="6"/>
  <c r="AK2495" i="6" s="1"/>
  <c r="AJ2487" i="6"/>
  <c r="AK2487" i="6" s="1"/>
  <c r="AJ2479" i="6"/>
  <c r="AK2479" i="6" s="1"/>
  <c r="AJ2471" i="6"/>
  <c r="AK2471" i="6" s="1"/>
  <c r="AI2458" i="6"/>
  <c r="AJ2458" i="6"/>
  <c r="AK2458" i="6" s="1"/>
  <c r="AJ2451" i="6"/>
  <c r="AK2451" i="6" s="1"/>
  <c r="AA2446" i="6"/>
  <c r="AB2446" i="6" s="1"/>
  <c r="AC2446" i="6" s="1"/>
  <c r="AG2446" i="6" s="1"/>
  <c r="AA2443" i="6"/>
  <c r="AB2443" i="6" s="1"/>
  <c r="AC2443" i="6" s="1"/>
  <c r="AG2443" i="6" s="1"/>
  <c r="AI2426" i="6"/>
  <c r="AJ2426" i="6"/>
  <c r="AK2426" i="6" s="1"/>
  <c r="AJ2419" i="6"/>
  <c r="AK2419" i="6" s="1"/>
  <c r="AA2414" i="6"/>
  <c r="AB2414" i="6" s="1"/>
  <c r="AC2414" i="6" s="1"/>
  <c r="AG2414" i="6" s="1"/>
  <c r="AA2411" i="6"/>
  <c r="AB2411" i="6" s="1"/>
  <c r="AC2411" i="6" s="1"/>
  <c r="AG2411" i="6" s="1"/>
  <c r="AI2398" i="6"/>
  <c r="AJ2398" i="6"/>
  <c r="AK2398" i="6" s="1"/>
  <c r="AJ2391" i="6"/>
  <c r="AK2391" i="6" s="1"/>
  <c r="AA2386" i="6"/>
  <c r="AB2386" i="6" s="1"/>
  <c r="AC2386" i="6" s="1"/>
  <c r="AG2386" i="6" s="1"/>
  <c r="AA2383" i="6"/>
  <c r="AB2383" i="6" s="1"/>
  <c r="AC2383" i="6" s="1"/>
  <c r="AG2383" i="6" s="1"/>
  <c r="AK2383" i="6" s="1"/>
  <c r="AA2368" i="6"/>
  <c r="AB2368" i="6" s="1"/>
  <c r="AC2368" i="6" s="1"/>
  <c r="AG2368" i="6" s="1"/>
  <c r="AK2368" i="6" s="1"/>
  <c r="AK2365" i="6"/>
  <c r="AA2361" i="6"/>
  <c r="AB2361" i="6" s="1"/>
  <c r="AC2361" i="6" s="1"/>
  <c r="AG2361" i="6" s="1"/>
  <c r="AK2361" i="6" s="1"/>
  <c r="AA2349" i="6"/>
  <c r="AB2349" i="6" s="1"/>
  <c r="AC2349" i="6" s="1"/>
  <c r="AG2349" i="6" s="1"/>
  <c r="AK2349" i="6" s="1"/>
  <c r="AI2342" i="6"/>
  <c r="AJ2342" i="6"/>
  <c r="AK2342" i="6" s="1"/>
  <c r="AJ2338" i="6"/>
  <c r="AK2338" i="6" s="1"/>
  <c r="AJ2327" i="6"/>
  <c r="AK2327" i="6" s="1"/>
  <c r="AJ2323" i="6"/>
  <c r="AK2323" i="6" s="1"/>
  <c r="AK2300" i="6"/>
  <c r="AK2299" i="6"/>
  <c r="AK2290" i="6"/>
  <c r="AK2289" i="6"/>
  <c r="AK2248" i="6"/>
  <c r="AI2247" i="6"/>
  <c r="AJ2247" i="6"/>
  <c r="AK2247" i="6" s="1"/>
  <c r="AI2156" i="6"/>
  <c r="AJ2156" i="6"/>
  <c r="AK2156" i="6" s="1"/>
  <c r="AI2128" i="6"/>
  <c r="AJ2128" i="6"/>
  <c r="AK2128" i="6" s="1"/>
  <c r="AA2238" i="6"/>
  <c r="AB2238" i="6" s="1"/>
  <c r="AC2238" i="6" s="1"/>
  <c r="AG2238" i="6" s="1"/>
  <c r="AI2222" i="6"/>
  <c r="AI2215" i="6"/>
  <c r="AJ2215" i="6"/>
  <c r="AK2215" i="6" s="1"/>
  <c r="AJ2208" i="6"/>
  <c r="AK2208" i="6" s="1"/>
  <c r="AJ2203" i="6"/>
  <c r="AK2203" i="6" s="1"/>
  <c r="AJ2188" i="6"/>
  <c r="AK2188" i="6" s="1"/>
  <c r="AI2183" i="6"/>
  <c r="AJ2183" i="6"/>
  <c r="AI2170" i="6"/>
  <c r="AI2164" i="6"/>
  <c r="AG2160" i="6"/>
  <c r="AK2160" i="6" s="1"/>
  <c r="AI2135" i="6"/>
  <c r="AJ2135" i="6"/>
  <c r="AK2135" i="6" s="1"/>
  <c r="AI2093" i="6"/>
  <c r="AG2057" i="6"/>
  <c r="AG2025" i="6"/>
  <c r="AK2025" i="6" s="1"/>
  <c r="AI2000" i="6"/>
  <c r="AJ2000" i="6"/>
  <c r="AK2000" i="6" s="1"/>
  <c r="AA2311" i="6"/>
  <c r="AB2311" i="6" s="1"/>
  <c r="AC2311" i="6" s="1"/>
  <c r="AG2311" i="6" s="1"/>
  <c r="AI2231" i="6"/>
  <c r="AJ2231" i="6"/>
  <c r="AI2163" i="6"/>
  <c r="AJ2163" i="6"/>
  <c r="AG2122" i="6"/>
  <c r="AG2121" i="6"/>
  <c r="AJ2068" i="6"/>
  <c r="AK2068" i="6" s="1"/>
  <c r="AI2068" i="6"/>
  <c r="AJ2052" i="6"/>
  <c r="AK2052" i="6" s="1"/>
  <c r="AI2052" i="6"/>
  <c r="AJ2020" i="6"/>
  <c r="AI2020" i="6"/>
  <c r="AG2014" i="6"/>
  <c r="AG1985" i="6"/>
  <c r="AK2244" i="6"/>
  <c r="AJ2235" i="6"/>
  <c r="AK2235" i="6" s="1"/>
  <c r="AI2180" i="6"/>
  <c r="AI2179" i="6"/>
  <c r="AJ2179" i="6"/>
  <c r="AK2179" i="6" s="1"/>
  <c r="AG2171" i="6"/>
  <c r="AK2161" i="6"/>
  <c r="AG2146" i="6"/>
  <c r="AG2137" i="6"/>
  <c r="AK2124" i="6"/>
  <c r="AI2105" i="6"/>
  <c r="AJ2105" i="6"/>
  <c r="AK2105" i="6" s="1"/>
  <c r="AG2095" i="6"/>
  <c r="AG2079" i="6"/>
  <c r="AK2079" i="6" s="1"/>
  <c r="AG2078" i="6"/>
  <c r="AK2078" i="6" s="1"/>
  <c r="AK2046" i="6"/>
  <c r="AG2010" i="6"/>
  <c r="AK2216" i="6"/>
  <c r="AI2195" i="6"/>
  <c r="AJ2195" i="6"/>
  <c r="AK2185" i="6"/>
  <c r="AG2164" i="6"/>
  <c r="AG2157" i="6"/>
  <c r="AI2153" i="6"/>
  <c r="AJ2153" i="6"/>
  <c r="AK2153" i="6" s="1"/>
  <c r="AG2136" i="6"/>
  <c r="AK2136" i="6" s="1"/>
  <c r="AG2132" i="6"/>
  <c r="AA2111" i="6"/>
  <c r="AB2111" i="6" s="1"/>
  <c r="AC2111" i="6" s="1"/>
  <c r="AG2111" i="6" s="1"/>
  <c r="AA2098" i="6"/>
  <c r="AB2098" i="6" s="1"/>
  <c r="AC2098" i="6" s="1"/>
  <c r="AG2098" i="6" s="1"/>
  <c r="AG2094" i="6"/>
  <c r="AI2074" i="6"/>
  <c r="AJ2074" i="6"/>
  <c r="AK2074" i="6" s="1"/>
  <c r="AJ2367" i="6"/>
  <c r="AK2367" i="6" s="1"/>
  <c r="AA2367" i="6"/>
  <c r="AB2367" i="6" s="1"/>
  <c r="AC2367" i="6" s="1"/>
  <c r="AG2367" i="6" s="1"/>
  <c r="AJ2351" i="6"/>
  <c r="AA2351" i="6"/>
  <c r="AB2351" i="6" s="1"/>
  <c r="AC2351" i="6" s="1"/>
  <c r="AG2351" i="6" s="1"/>
  <c r="AJ2335" i="6"/>
  <c r="AK2335" i="6" s="1"/>
  <c r="AA2335" i="6"/>
  <c r="AB2335" i="6" s="1"/>
  <c r="AC2335" i="6" s="1"/>
  <c r="AG2335" i="6" s="1"/>
  <c r="AJ2319" i="6"/>
  <c r="AK2319" i="6" s="1"/>
  <c r="AA2319" i="6"/>
  <c r="AB2319" i="6" s="1"/>
  <c r="AC2319" i="6" s="1"/>
  <c r="AG2319" i="6" s="1"/>
  <c r="AJ2303" i="6"/>
  <c r="AA2303" i="6"/>
  <c r="AB2303" i="6" s="1"/>
  <c r="AC2303" i="6" s="1"/>
  <c r="AG2303" i="6" s="1"/>
  <c r="AJ2287" i="6"/>
  <c r="AA2287" i="6"/>
  <c r="AB2287" i="6" s="1"/>
  <c r="AC2287" i="6" s="1"/>
  <c r="AG2287" i="6" s="1"/>
  <c r="AJ2278" i="6"/>
  <c r="AK2278" i="6" s="1"/>
  <c r="AJ2271" i="6"/>
  <c r="AK2271" i="6" s="1"/>
  <c r="AA2271" i="6"/>
  <c r="AB2271" i="6" s="1"/>
  <c r="AC2271" i="6" s="1"/>
  <c r="AG2271" i="6" s="1"/>
  <c r="AJ2262" i="6"/>
  <c r="AK2262" i="6" s="1"/>
  <c r="AJ2255" i="6"/>
  <c r="AK2255" i="6" s="1"/>
  <c r="AA2255" i="6"/>
  <c r="AB2255" i="6" s="1"/>
  <c r="AC2255" i="6" s="1"/>
  <c r="AG2255" i="6" s="1"/>
  <c r="AJ2246" i="6"/>
  <c r="AK2246" i="6" s="1"/>
  <c r="AA2239" i="6"/>
  <c r="AB2239" i="6" s="1"/>
  <c r="AC2239" i="6" s="1"/>
  <c r="AG2239" i="6" s="1"/>
  <c r="AJ2232" i="6"/>
  <c r="AA2227" i="6"/>
  <c r="AB2227" i="6" s="1"/>
  <c r="AC2227" i="6" s="1"/>
  <c r="AG2227" i="6" s="1"/>
  <c r="AJ2223" i="6"/>
  <c r="AK2223" i="6" s="1"/>
  <c r="AJ2218" i="6"/>
  <c r="AK2218" i="6" s="1"/>
  <c r="AJ2211" i="6"/>
  <c r="AK2211" i="6" s="1"/>
  <c r="AJ2209" i="6"/>
  <c r="AK2209" i="6" s="1"/>
  <c r="AJ2204" i="6"/>
  <c r="AK2204" i="6" s="1"/>
  <c r="AJ2201" i="6"/>
  <c r="AK2201" i="6" s="1"/>
  <c r="AI2173" i="6"/>
  <c r="AJ2172" i="6"/>
  <c r="AK2172" i="6" s="1"/>
  <c r="AA2158" i="6"/>
  <c r="AB2158" i="6" s="1"/>
  <c r="AC2158" i="6" s="1"/>
  <c r="AG2158" i="6" s="1"/>
  <c r="AK2158" i="6" s="1"/>
  <c r="AI2141" i="6"/>
  <c r="AA2130" i="6"/>
  <c r="AB2130" i="6" s="1"/>
  <c r="AC2130" i="6" s="1"/>
  <c r="AG2130" i="6" s="1"/>
  <c r="AK2130" i="6" s="1"/>
  <c r="AI2122" i="6"/>
  <c r="AJ2122" i="6"/>
  <c r="AK2114" i="6"/>
  <c r="AG2109" i="6"/>
  <c r="AG2105" i="6"/>
  <c r="AG2102" i="6"/>
  <c r="AG2100" i="6"/>
  <c r="AJ2084" i="6"/>
  <c r="AI2084" i="6"/>
  <c r="AK2075" i="6"/>
  <c r="AK2066" i="6"/>
  <c r="AK2050" i="6"/>
  <c r="AK2014" i="6"/>
  <c r="AK2356" i="6"/>
  <c r="AK2324" i="6"/>
  <c r="AK2276" i="6"/>
  <c r="AJ2239" i="6"/>
  <c r="AK2239" i="6" s="1"/>
  <c r="AJ2227" i="6"/>
  <c r="AK2227" i="6" s="1"/>
  <c r="AK2220" i="6"/>
  <c r="AK2184" i="6"/>
  <c r="AI2167" i="6"/>
  <c r="AJ2167" i="6"/>
  <c r="AK2167" i="6" s="1"/>
  <c r="AI2151" i="6"/>
  <c r="AJ2151" i="6"/>
  <c r="AK2151" i="6" s="1"/>
  <c r="AJ2150" i="6"/>
  <c r="AK2150" i="6" s="1"/>
  <c r="AI2138" i="6"/>
  <c r="AJ2138" i="6"/>
  <c r="AK2138" i="6" s="1"/>
  <c r="AA2127" i="6"/>
  <c r="AB2127" i="6" s="1"/>
  <c r="AC2127" i="6" s="1"/>
  <c r="AG2127" i="6" s="1"/>
  <c r="AI2121" i="6"/>
  <c r="AJ2121" i="6"/>
  <c r="AI2119" i="6"/>
  <c r="AJ2119" i="6"/>
  <c r="AK2119" i="6" s="1"/>
  <c r="AI2090" i="6"/>
  <c r="AJ2090" i="6"/>
  <c r="AA2082" i="6"/>
  <c r="AB2082" i="6" s="1"/>
  <c r="AC2082" i="6" s="1"/>
  <c r="AG2082" i="6" s="1"/>
  <c r="AK2082" i="6" s="1"/>
  <c r="AI2077" i="6"/>
  <c r="AG2073" i="6"/>
  <c r="AG2044" i="6"/>
  <c r="AK2044" i="6" s="1"/>
  <c r="AG2041" i="6"/>
  <c r="AI1875" i="6"/>
  <c r="AJ1875" i="6"/>
  <c r="AI1865" i="6"/>
  <c r="AJ1865" i="6"/>
  <c r="AK1865" i="6" s="1"/>
  <c r="AK2236" i="6"/>
  <c r="AK2229" i="6"/>
  <c r="AK2197" i="6"/>
  <c r="AK2165" i="6"/>
  <c r="AG2154" i="6"/>
  <c r="AK2154" i="6" s="1"/>
  <c r="AG2153" i="6"/>
  <c r="AA2143" i="6"/>
  <c r="AB2143" i="6" s="1"/>
  <c r="AC2143" i="6" s="1"/>
  <c r="AG2143" i="6" s="1"/>
  <c r="AG2125" i="6"/>
  <c r="AK2091" i="6"/>
  <c r="AJ2036" i="6"/>
  <c r="AK2036" i="6" s="1"/>
  <c r="AI2036" i="6"/>
  <c r="AI1893" i="6"/>
  <c r="AJ1893" i="6"/>
  <c r="AI1887" i="6"/>
  <c r="AJ1887" i="6"/>
  <c r="AK1887" i="6" s="1"/>
  <c r="AI1947" i="6"/>
  <c r="AJ1947" i="6"/>
  <c r="AG1940" i="6"/>
  <c r="AI1902" i="6"/>
  <c r="AJ1902" i="6"/>
  <c r="AK1902" i="6" s="1"/>
  <c r="AG1849" i="6"/>
  <c r="AK1849" i="6" s="1"/>
  <c r="AK2076" i="6"/>
  <c r="AK2060" i="6"/>
  <c r="AK2012" i="6"/>
  <c r="AG1961" i="6"/>
  <c r="AK1961" i="6" s="1"/>
  <c r="AI1937" i="6"/>
  <c r="AJ1937" i="6"/>
  <c r="AK1937" i="6" s="1"/>
  <c r="AK1901" i="6"/>
  <c r="AI1899" i="6"/>
  <c r="AJ1899" i="6"/>
  <c r="AI1741" i="6"/>
  <c r="AJ1741" i="6"/>
  <c r="AK1741" i="6" s="1"/>
  <c r="AI1728" i="6"/>
  <c r="AJ1728" i="6"/>
  <c r="AK1728" i="6" s="1"/>
  <c r="AI1705" i="6"/>
  <c r="AJ1705" i="6"/>
  <c r="AK1705" i="6" s="1"/>
  <c r="AG2070" i="6"/>
  <c r="AI2058" i="6"/>
  <c r="AJ2058" i="6"/>
  <c r="AK2058" i="6" s="1"/>
  <c r="AG2054" i="6"/>
  <c r="AK2043" i="6"/>
  <c r="AI2042" i="6"/>
  <c r="AJ2042" i="6"/>
  <c r="AK2042" i="6" s="1"/>
  <c r="AG2038" i="6"/>
  <c r="AI2026" i="6"/>
  <c r="AJ2026" i="6"/>
  <c r="AK2026" i="6" s="1"/>
  <c r="AG2022" i="6"/>
  <c r="AJ2011" i="6"/>
  <c r="AK2011" i="6" s="1"/>
  <c r="AI2010" i="6"/>
  <c r="AJ2010" i="6"/>
  <c r="AK2010" i="6" s="1"/>
  <c r="AK1996" i="6"/>
  <c r="AI1994" i="6"/>
  <c r="AJ1994" i="6"/>
  <c r="AK1994" i="6" s="1"/>
  <c r="AJ1990" i="6"/>
  <c r="AK1990" i="6" s="1"/>
  <c r="AG1937" i="6"/>
  <c r="AG1854" i="6"/>
  <c r="AK1854" i="6" s="1"/>
  <c r="AA2247" i="6"/>
  <c r="AB2247" i="6" s="1"/>
  <c r="AC2247" i="6" s="1"/>
  <c r="AG2247" i="6" s="1"/>
  <c r="AA2231" i="6"/>
  <c r="AB2231" i="6" s="1"/>
  <c r="AC2231" i="6" s="1"/>
  <c r="AG2231" i="6" s="1"/>
  <c r="AA2215" i="6"/>
  <c r="AB2215" i="6" s="1"/>
  <c r="AC2215" i="6" s="1"/>
  <c r="AG2215" i="6" s="1"/>
  <c r="AJ2089" i="6"/>
  <c r="AK2089" i="6" s="1"/>
  <c r="AK2081" i="6"/>
  <c r="AJ2073" i="6"/>
  <c r="AK2065" i="6"/>
  <c r="AJ2057" i="6"/>
  <c r="AJ2041" i="6"/>
  <c r="AG2036" i="6"/>
  <c r="AK1970" i="6"/>
  <c r="AG1958" i="6"/>
  <c r="AI1953" i="6"/>
  <c r="AJ1953" i="6"/>
  <c r="AK1953" i="6" s="1"/>
  <c r="AJ1894" i="6"/>
  <c r="AI1894" i="6"/>
  <c r="AG1881" i="6"/>
  <c r="AK1881" i="6" s="1"/>
  <c r="AI1876" i="6"/>
  <c r="AJ1876" i="6"/>
  <c r="AK1876" i="6" s="1"/>
  <c r="AG1857" i="6"/>
  <c r="AK1857" i="6" s="1"/>
  <c r="AJ2096" i="6"/>
  <c r="AK2096" i="6" s="1"/>
  <c r="AJ2080" i="6"/>
  <c r="AK2080" i="6" s="1"/>
  <c r="AJ2064" i="6"/>
  <c r="AK2064" i="6" s="1"/>
  <c r="AJ2048" i="6"/>
  <c r="AJ2032" i="6"/>
  <c r="AK2032" i="6" s="1"/>
  <c r="AJ2016" i="6"/>
  <c r="AK2016" i="6" s="1"/>
  <c r="AJ2006" i="6"/>
  <c r="AK2006" i="6" s="1"/>
  <c r="AG2000" i="6"/>
  <c r="AI1978" i="6"/>
  <c r="AJ1978" i="6"/>
  <c r="AK1978" i="6" s="1"/>
  <c r="AJ1974" i="6"/>
  <c r="AK1974" i="6" s="1"/>
  <c r="AG1951" i="6"/>
  <c r="AG1934" i="6"/>
  <c r="AK1934" i="6" s="1"/>
  <c r="AI1914" i="6"/>
  <c r="AJ1914" i="6"/>
  <c r="AG1903" i="6"/>
  <c r="AK1903" i="6" s="1"/>
  <c r="AG1882" i="6"/>
  <c r="AK1862" i="6"/>
  <c r="AK2047" i="6"/>
  <c r="AI2007" i="6"/>
  <c r="AJ2007" i="6"/>
  <c r="AK1972" i="6"/>
  <c r="AK1969" i="6"/>
  <c r="AK1966" i="6"/>
  <c r="AK1965" i="6"/>
  <c r="AI1918" i="6"/>
  <c r="AJ1918" i="6"/>
  <c r="AK1870" i="6"/>
  <c r="AA1858" i="6"/>
  <c r="AB1858" i="6" s="1"/>
  <c r="AC1858" i="6" s="1"/>
  <c r="AG1858" i="6" s="1"/>
  <c r="AK1858" i="6" s="1"/>
  <c r="AI1853" i="6"/>
  <c r="AJ1853" i="6"/>
  <c r="AK1853" i="6" s="1"/>
  <c r="AG2106" i="6"/>
  <c r="AI2103" i="6"/>
  <c r="AJ2103" i="6"/>
  <c r="AK2103" i="6" s="1"/>
  <c r="AG2090" i="6"/>
  <c r="AI2087" i="6"/>
  <c r="AJ2087" i="6"/>
  <c r="AK2086" i="6"/>
  <c r="AK2085" i="6"/>
  <c r="AI2071" i="6"/>
  <c r="AJ2071" i="6"/>
  <c r="AK2070" i="6"/>
  <c r="AK2069" i="6"/>
  <c r="AI2055" i="6"/>
  <c r="AJ2055" i="6"/>
  <c r="AJ2054" i="6"/>
  <c r="AI2039" i="6"/>
  <c r="AJ2039" i="6"/>
  <c r="AJ2038" i="6"/>
  <c r="AK2038" i="6" s="1"/>
  <c r="AI2023" i="6"/>
  <c r="AJ2023" i="6"/>
  <c r="AK2023" i="6" s="1"/>
  <c r="AJ2022" i="6"/>
  <c r="AK2022" i="6" s="1"/>
  <c r="AK2021" i="6"/>
  <c r="AA2001" i="6"/>
  <c r="AB2001" i="6" s="1"/>
  <c r="AC2001" i="6" s="1"/>
  <c r="AG2001" i="6" s="1"/>
  <c r="AA1999" i="6"/>
  <c r="AB1999" i="6" s="1"/>
  <c r="AC1999" i="6" s="1"/>
  <c r="AG1999" i="6" s="1"/>
  <c r="AG1990" i="6"/>
  <c r="AG1984" i="6"/>
  <c r="AK1962" i="6"/>
  <c r="AG1948" i="6"/>
  <c r="AG1945" i="6"/>
  <c r="AK1945" i="6" s="1"/>
  <c r="AG1943" i="6"/>
  <c r="AK1845" i="6"/>
  <c r="AJ1993" i="6"/>
  <c r="AK1993" i="6" s="1"/>
  <c r="AJ1984" i="6"/>
  <c r="AK1984" i="6" s="1"/>
  <c r="AJ1977" i="6"/>
  <c r="AK1977" i="6" s="1"/>
  <c r="AJ1957" i="6"/>
  <c r="AK1957" i="6" s="1"/>
  <c r="AJ1952" i="6"/>
  <c r="AJ1929" i="6"/>
  <c r="AK1929" i="6" s="1"/>
  <c r="AK1923" i="6"/>
  <c r="AK1920" i="6"/>
  <c r="AA1917" i="6"/>
  <c r="AB1917" i="6" s="1"/>
  <c r="AC1917" i="6" s="1"/>
  <c r="AG1917" i="6" s="1"/>
  <c r="AK1917" i="6" s="1"/>
  <c r="AK1904" i="6"/>
  <c r="AA1901" i="6"/>
  <c r="AB1901" i="6" s="1"/>
  <c r="AC1901" i="6" s="1"/>
  <c r="AG1901" i="6" s="1"/>
  <c r="AG1883" i="6"/>
  <c r="AG1877" i="6"/>
  <c r="AG1860" i="6"/>
  <c r="AK1842" i="6"/>
  <c r="AI1827" i="6"/>
  <c r="AJ1827" i="6"/>
  <c r="AG1819" i="6"/>
  <c r="AI1812" i="6"/>
  <c r="AJ1812" i="6"/>
  <c r="AG1772" i="6"/>
  <c r="AI1767" i="6"/>
  <c r="AJ1767" i="6"/>
  <c r="AG1756" i="6"/>
  <c r="AK1756" i="6" s="1"/>
  <c r="AA2199" i="6"/>
  <c r="AB2199" i="6" s="1"/>
  <c r="AC2199" i="6" s="1"/>
  <c r="AG2199" i="6" s="1"/>
  <c r="AA2183" i="6"/>
  <c r="AB2183" i="6" s="1"/>
  <c r="AC2183" i="6" s="1"/>
  <c r="AG2183" i="6" s="1"/>
  <c r="AA2167" i="6"/>
  <c r="AB2167" i="6" s="1"/>
  <c r="AC2167" i="6" s="1"/>
  <c r="AG2167" i="6" s="1"/>
  <c r="AA2151" i="6"/>
  <c r="AB2151" i="6" s="1"/>
  <c r="AC2151" i="6" s="1"/>
  <c r="AG2151" i="6" s="1"/>
  <c r="AA2135" i="6"/>
  <c r="AB2135" i="6" s="1"/>
  <c r="AC2135" i="6" s="1"/>
  <c r="AG2135" i="6" s="1"/>
  <c r="AA2119" i="6"/>
  <c r="AB2119" i="6" s="1"/>
  <c r="AC2119" i="6" s="1"/>
  <c r="AG2119" i="6" s="1"/>
  <c r="AA2103" i="6"/>
  <c r="AB2103" i="6" s="1"/>
  <c r="AC2103" i="6" s="1"/>
  <c r="AG2103" i="6" s="1"/>
  <c r="AA2087" i="6"/>
  <c r="AB2087" i="6" s="1"/>
  <c r="AC2087" i="6" s="1"/>
  <c r="AG2087" i="6" s="1"/>
  <c r="AA2071" i="6"/>
  <c r="AB2071" i="6" s="1"/>
  <c r="AC2071" i="6" s="1"/>
  <c r="AG2071" i="6" s="1"/>
  <c r="AA2055" i="6"/>
  <c r="AB2055" i="6" s="1"/>
  <c r="AC2055" i="6" s="1"/>
  <c r="AG2055" i="6" s="1"/>
  <c r="AA2039" i="6"/>
  <c r="AB2039" i="6" s="1"/>
  <c r="AC2039" i="6" s="1"/>
  <c r="AG2039" i="6" s="1"/>
  <c r="AA2023" i="6"/>
  <c r="AB2023" i="6" s="1"/>
  <c r="AC2023" i="6" s="1"/>
  <c r="AG2023" i="6" s="1"/>
  <c r="AA2007" i="6"/>
  <c r="AB2007" i="6" s="1"/>
  <c r="AC2007" i="6" s="1"/>
  <c r="AG2007" i="6" s="1"/>
  <c r="AJ1991" i="6"/>
  <c r="AK1991" i="6" s="1"/>
  <c r="AA1991" i="6"/>
  <c r="AB1991" i="6" s="1"/>
  <c r="AC1991" i="6" s="1"/>
  <c r="AG1991" i="6" s="1"/>
  <c r="AJ1975" i="6"/>
  <c r="AA1975" i="6"/>
  <c r="AB1975" i="6" s="1"/>
  <c r="AC1975" i="6" s="1"/>
  <c r="AG1975" i="6" s="1"/>
  <c r="AK1968" i="6"/>
  <c r="AA1954" i="6"/>
  <c r="AB1954" i="6" s="1"/>
  <c r="AC1954" i="6" s="1"/>
  <c r="AG1954" i="6" s="1"/>
  <c r="AK1954" i="6" s="1"/>
  <c r="AI1946" i="6"/>
  <c r="AG1900" i="6"/>
  <c r="AI1891" i="6"/>
  <c r="AJ1891" i="6"/>
  <c r="AK1891" i="6" s="1"/>
  <c r="AJ1880" i="6"/>
  <c r="AK1880" i="6" s="1"/>
  <c r="AA1878" i="6"/>
  <c r="AB1878" i="6" s="1"/>
  <c r="AC1878" i="6" s="1"/>
  <c r="AG1878" i="6" s="1"/>
  <c r="AI1863" i="6"/>
  <c r="AJ1863" i="6"/>
  <c r="AG1859" i="6"/>
  <c r="AJ1856" i="6"/>
  <c r="AK1856" i="6" s="1"/>
  <c r="AI1848" i="6"/>
  <c r="AJ1848" i="6"/>
  <c r="AK1846" i="6"/>
  <c r="AJ1840" i="6"/>
  <c r="AK1839" i="6"/>
  <c r="AK1835" i="6"/>
  <c r="AI1834" i="6"/>
  <c r="AI1811" i="6"/>
  <c r="AJ1811" i="6"/>
  <c r="AG1761" i="6"/>
  <c r="AG1758" i="6"/>
  <c r="AI1706" i="6"/>
  <c r="AJ1706" i="6"/>
  <c r="AK1706" i="6" s="1"/>
  <c r="AG1944" i="6"/>
  <c r="AK1944" i="6" s="1"/>
  <c r="AI1939" i="6"/>
  <c r="AJ1939" i="6"/>
  <c r="AA1938" i="6"/>
  <c r="AB1938" i="6" s="1"/>
  <c r="AC1938" i="6" s="1"/>
  <c r="AG1938" i="6" s="1"/>
  <c r="AK1938" i="6" s="1"/>
  <c r="AJ1922" i="6"/>
  <c r="AK1922" i="6" s="1"/>
  <c r="AA1919" i="6"/>
  <c r="AB1919" i="6" s="1"/>
  <c r="AC1919" i="6" s="1"/>
  <c r="AG1919" i="6" s="1"/>
  <c r="AK1919" i="6" s="1"/>
  <c r="AA1916" i="6"/>
  <c r="AB1916" i="6" s="1"/>
  <c r="AC1916" i="6" s="1"/>
  <c r="AG1916" i="6" s="1"/>
  <c r="AK1916" i="6" s="1"/>
  <c r="AK1910" i="6"/>
  <c r="AG1899" i="6"/>
  <c r="AG1893" i="6"/>
  <c r="AG1876" i="6"/>
  <c r="AA1866" i="6"/>
  <c r="AB1866" i="6" s="1"/>
  <c r="AC1866" i="6" s="1"/>
  <c r="AG1866" i="6" s="1"/>
  <c r="AK1866" i="6" s="1"/>
  <c r="AK1861" i="6"/>
  <c r="AG1852" i="6"/>
  <c r="AK1852" i="6" s="1"/>
  <c r="AG1851" i="6"/>
  <c r="AK1851" i="6" s="1"/>
  <c r="AG1829" i="6"/>
  <c r="AI1807" i="6"/>
  <c r="AJ1807" i="6"/>
  <c r="AG1797" i="6"/>
  <c r="AI1795" i="6"/>
  <c r="AJ1795" i="6"/>
  <c r="AI1716" i="6"/>
  <c r="AJ1716" i="6"/>
  <c r="AK1716" i="6" s="1"/>
  <c r="AG1713" i="6"/>
  <c r="AA2195" i="6"/>
  <c r="AB2195" i="6" s="1"/>
  <c r="AC2195" i="6" s="1"/>
  <c r="AG2195" i="6" s="1"/>
  <c r="AA2179" i="6"/>
  <c r="AB2179" i="6" s="1"/>
  <c r="AC2179" i="6" s="1"/>
  <c r="AG2179" i="6" s="1"/>
  <c r="AA2163" i="6"/>
  <c r="AB2163" i="6" s="1"/>
  <c r="AC2163" i="6" s="1"/>
  <c r="AG2163" i="6" s="1"/>
  <c r="AJ2147" i="6"/>
  <c r="AK2147" i="6" s="1"/>
  <c r="AA2147" i="6"/>
  <c r="AB2147" i="6" s="1"/>
  <c r="AC2147" i="6" s="1"/>
  <c r="AG2147" i="6" s="1"/>
  <c r="AJ2131" i="6"/>
  <c r="AA2131" i="6"/>
  <c r="AB2131" i="6" s="1"/>
  <c r="AC2131" i="6" s="1"/>
  <c r="AG2131" i="6" s="1"/>
  <c r="AJ2115" i="6"/>
  <c r="AA2115" i="6"/>
  <c r="AB2115" i="6" s="1"/>
  <c r="AC2115" i="6" s="1"/>
  <c r="AG2115" i="6" s="1"/>
  <c r="AJ2099" i="6"/>
  <c r="AK2099" i="6" s="1"/>
  <c r="AA2099" i="6"/>
  <c r="AB2099" i="6" s="1"/>
  <c r="AC2099" i="6" s="1"/>
  <c r="AG2099" i="6" s="1"/>
  <c r="AJ2083" i="6"/>
  <c r="AA2083" i="6"/>
  <c r="AB2083" i="6" s="1"/>
  <c r="AC2083" i="6" s="1"/>
  <c r="AG2083" i="6" s="1"/>
  <c r="AJ2067" i="6"/>
  <c r="AA2067" i="6"/>
  <c r="AB2067" i="6" s="1"/>
  <c r="AC2067" i="6" s="1"/>
  <c r="AG2067" i="6" s="1"/>
  <c r="AJ2051" i="6"/>
  <c r="AA2051" i="6"/>
  <c r="AB2051" i="6" s="1"/>
  <c r="AC2051" i="6" s="1"/>
  <c r="AG2051" i="6" s="1"/>
  <c r="AJ2035" i="6"/>
  <c r="AA2035" i="6"/>
  <c r="AB2035" i="6" s="1"/>
  <c r="AC2035" i="6" s="1"/>
  <c r="AG2035" i="6" s="1"/>
  <c r="AJ2019" i="6"/>
  <c r="AA2019" i="6"/>
  <c r="AB2019" i="6" s="1"/>
  <c r="AC2019" i="6" s="1"/>
  <c r="AG2019" i="6" s="1"/>
  <c r="AJ2003" i="6"/>
  <c r="AK2003" i="6" s="1"/>
  <c r="AA2003" i="6"/>
  <c r="AB2003" i="6" s="1"/>
  <c r="AC2003" i="6" s="1"/>
  <c r="AG2003" i="6" s="1"/>
  <c r="AJ1987" i="6"/>
  <c r="AA1987" i="6"/>
  <c r="AB1987" i="6" s="1"/>
  <c r="AC1987" i="6" s="1"/>
  <c r="AG1987" i="6" s="1"/>
  <c r="AJ1971" i="6"/>
  <c r="AA1971" i="6"/>
  <c r="AB1971" i="6" s="1"/>
  <c r="AC1971" i="6" s="1"/>
  <c r="AG1971" i="6" s="1"/>
  <c r="AJ1967" i="6"/>
  <c r="AA1967" i="6"/>
  <c r="AB1967" i="6" s="1"/>
  <c r="AC1967" i="6" s="1"/>
  <c r="AG1967" i="6" s="1"/>
  <c r="AI1963" i="6"/>
  <c r="AJ1963" i="6"/>
  <c r="AK1963" i="6" s="1"/>
  <c r="AJ1956" i="6"/>
  <c r="AK1956" i="6" s="1"/>
  <c r="AA1915" i="6"/>
  <c r="AB1915" i="6" s="1"/>
  <c r="AC1915" i="6" s="1"/>
  <c r="AG1915" i="6" s="1"/>
  <c r="AJ1896" i="6"/>
  <c r="AK1896" i="6" s="1"/>
  <c r="AA1894" i="6"/>
  <c r="AB1894" i="6" s="1"/>
  <c r="AC1894" i="6" s="1"/>
  <c r="AG1894" i="6" s="1"/>
  <c r="AI1879" i="6"/>
  <c r="AJ1879" i="6"/>
  <c r="AK1879" i="6" s="1"/>
  <c r="AG1875" i="6"/>
  <c r="AJ1872" i="6"/>
  <c r="AK1872" i="6" s="1"/>
  <c r="AJ1860" i="6"/>
  <c r="AK1860" i="6" s="1"/>
  <c r="AI1855" i="6"/>
  <c r="AJ1855" i="6"/>
  <c r="AK1841" i="6"/>
  <c r="AI1824" i="6"/>
  <c r="AJ1824" i="6"/>
  <c r="AJ1823" i="6"/>
  <c r="AK1823" i="6" s="1"/>
  <c r="AK1798" i="6"/>
  <c r="AJ1768" i="6"/>
  <c r="AK1768" i="6" s="1"/>
  <c r="AI1768" i="6"/>
  <c r="AI1707" i="6"/>
  <c r="AJ1707" i="6"/>
  <c r="AK1707" i="6" s="1"/>
  <c r="AK2104" i="6"/>
  <c r="AK2088" i="6"/>
  <c r="AK2072" i="6"/>
  <c r="AK2056" i="6"/>
  <c r="AK1992" i="6"/>
  <c r="AK1976" i="6"/>
  <c r="AJ1951" i="6"/>
  <c r="AK1951" i="6" s="1"/>
  <c r="AJ1948" i="6"/>
  <c r="AI1938" i="6"/>
  <c r="AA1909" i="6"/>
  <c r="AB1909" i="6" s="1"/>
  <c r="AC1909" i="6" s="1"/>
  <c r="AG1909" i="6" s="1"/>
  <c r="AK1909" i="6" s="1"/>
  <c r="AJ1889" i="6"/>
  <c r="AK1889" i="6" s="1"/>
  <c r="AJ1883" i="6"/>
  <c r="AK1883" i="6" s="1"/>
  <c r="AI1878" i="6"/>
  <c r="AJ1877" i="6"/>
  <c r="AJ1817" i="6"/>
  <c r="AK1757" i="6"/>
  <c r="AI1687" i="6"/>
  <c r="AJ1687" i="6"/>
  <c r="AK1687" i="6" s="1"/>
  <c r="AJ1683" i="6"/>
  <c r="AI1683" i="6"/>
  <c r="AG1936" i="6"/>
  <c r="AK1936" i="6" s="1"/>
  <c r="AI1931" i="6"/>
  <c r="AJ1931" i="6"/>
  <c r="AK1931" i="6" s="1"/>
  <c r="AA1930" i="6"/>
  <c r="AB1930" i="6" s="1"/>
  <c r="AC1930" i="6" s="1"/>
  <c r="AG1930" i="6" s="1"/>
  <c r="AK1930" i="6" s="1"/>
  <c r="AA1924" i="6"/>
  <c r="AB1924" i="6" s="1"/>
  <c r="AC1924" i="6" s="1"/>
  <c r="AG1924" i="6" s="1"/>
  <c r="AK1924" i="6" s="1"/>
  <c r="AA1921" i="6"/>
  <c r="AB1921" i="6" s="1"/>
  <c r="AC1921" i="6" s="1"/>
  <c r="AG1921" i="6" s="1"/>
  <c r="AK1915" i="6"/>
  <c r="AA1908" i="6"/>
  <c r="AB1908" i="6" s="1"/>
  <c r="AC1908" i="6" s="1"/>
  <c r="AG1908" i="6" s="1"/>
  <c r="AK1908" i="6" s="1"/>
  <c r="AA1905" i="6"/>
  <c r="AB1905" i="6" s="1"/>
  <c r="AC1905" i="6" s="1"/>
  <c r="AG1905" i="6" s="1"/>
  <c r="AK1905" i="6" s="1"/>
  <c r="AG1898" i="6"/>
  <c r="AK1898" i="6" s="1"/>
  <c r="AI1895" i="6"/>
  <c r="AJ1895" i="6"/>
  <c r="AG1891" i="6"/>
  <c r="AK1888" i="6"/>
  <c r="AI1871" i="6"/>
  <c r="AJ1871" i="6"/>
  <c r="AG1868" i="6"/>
  <c r="AK1868" i="6" s="1"/>
  <c r="AI1859" i="6"/>
  <c r="AJ1859" i="6"/>
  <c r="AG1844" i="6"/>
  <c r="AK1844" i="6" s="1"/>
  <c r="AA1830" i="6"/>
  <c r="AB1830" i="6" s="1"/>
  <c r="AC1830" i="6" s="1"/>
  <c r="AG1830" i="6" s="1"/>
  <c r="AK1830" i="6" s="1"/>
  <c r="AI1819" i="6"/>
  <c r="AJ1819" i="6"/>
  <c r="AK1819" i="6" s="1"/>
  <c r="AI1801" i="6"/>
  <c r="AJ1801" i="6"/>
  <c r="AK1801" i="6" s="1"/>
  <c r="AJ1702" i="6"/>
  <c r="AK1702" i="6" s="1"/>
  <c r="AI1702" i="6"/>
  <c r="AA1955" i="6"/>
  <c r="AB1955" i="6" s="1"/>
  <c r="AC1955" i="6" s="1"/>
  <c r="AG1955" i="6" s="1"/>
  <c r="AK1955" i="6" s="1"/>
  <c r="AG1838" i="6"/>
  <c r="AK1838" i="6" s="1"/>
  <c r="AJ1802" i="6"/>
  <c r="AK1802" i="6" s="1"/>
  <c r="AI1802" i="6"/>
  <c r="AG1796" i="6"/>
  <c r="AJ1690" i="6"/>
  <c r="AK1690" i="6" s="1"/>
  <c r="AI1690" i="6"/>
  <c r="AA1806" i="6"/>
  <c r="AB1806" i="6" s="1"/>
  <c r="AC1806" i="6" s="1"/>
  <c r="AG1806" i="6" s="1"/>
  <c r="AK1806" i="6" s="1"/>
  <c r="AI1779" i="6"/>
  <c r="AJ1779" i="6"/>
  <c r="AG1760" i="6"/>
  <c r="AI1751" i="6"/>
  <c r="AJ1751" i="6"/>
  <c r="AK1751" i="6" s="1"/>
  <c r="AG1712" i="6"/>
  <c r="AG1711" i="6"/>
  <c r="AI1703" i="6"/>
  <c r="AJ1703" i="6"/>
  <c r="AK1703" i="6" s="1"/>
  <c r="AI1695" i="6"/>
  <c r="AJ1695" i="6"/>
  <c r="AK1695" i="6" s="1"/>
  <c r="AJ1686" i="6"/>
  <c r="AK1686" i="6" s="1"/>
  <c r="AI1686" i="6"/>
  <c r="AI1680" i="6"/>
  <c r="AJ1680" i="6"/>
  <c r="AJ1679" i="6"/>
  <c r="AK1679" i="6" s="1"/>
  <c r="AI1679" i="6"/>
  <c r="AG1676" i="6"/>
  <c r="AK1676" i="6" s="1"/>
  <c r="AI1671" i="6"/>
  <c r="AJ1671" i="6"/>
  <c r="AK1671" i="6" s="1"/>
  <c r="AJ1640" i="6"/>
  <c r="AK1640" i="6" s="1"/>
  <c r="AI1640" i="6"/>
  <c r="AG1586" i="6"/>
  <c r="AG1803" i="6"/>
  <c r="AG1792" i="6"/>
  <c r="AI1783" i="6"/>
  <c r="AJ1783" i="6"/>
  <c r="AG1780" i="6"/>
  <c r="AK1780" i="6" s="1"/>
  <c r="AG1775" i="6"/>
  <c r="AG1769" i="6"/>
  <c r="AK1769" i="6" s="1"/>
  <c r="AG1720" i="6"/>
  <c r="AG1719" i="6"/>
  <c r="AG1710" i="6"/>
  <c r="AG1709" i="6"/>
  <c r="AI1672" i="6"/>
  <c r="AJ1672" i="6"/>
  <c r="AK1672" i="6" s="1"/>
  <c r="AG1651" i="6"/>
  <c r="AA1939" i="6"/>
  <c r="AB1939" i="6" s="1"/>
  <c r="AC1939" i="6" s="1"/>
  <c r="AG1939" i="6" s="1"/>
  <c r="AA1895" i="6"/>
  <c r="AB1895" i="6" s="1"/>
  <c r="AC1895" i="6" s="1"/>
  <c r="AG1895" i="6" s="1"/>
  <c r="AA1879" i="6"/>
  <c r="AB1879" i="6" s="1"/>
  <c r="AC1879" i="6" s="1"/>
  <c r="AG1879" i="6" s="1"/>
  <c r="AA1863" i="6"/>
  <c r="AB1863" i="6" s="1"/>
  <c r="AC1863" i="6" s="1"/>
  <c r="AG1863" i="6" s="1"/>
  <c r="AJ1847" i="6"/>
  <c r="AJ1836" i="6"/>
  <c r="AK1836" i="6" s="1"/>
  <c r="AJ1829" i="6"/>
  <c r="AK1829" i="6" s="1"/>
  <c r="AG1808" i="6"/>
  <c r="AI1799" i="6"/>
  <c r="AJ1799" i="6"/>
  <c r="AJ1789" i="6"/>
  <c r="AK1789" i="6" s="1"/>
  <c r="AJ1777" i="6"/>
  <c r="AK1777" i="6" s="1"/>
  <c r="AJ1772" i="6"/>
  <c r="AK1772" i="6" s="1"/>
  <c r="AA1770" i="6"/>
  <c r="AB1770" i="6" s="1"/>
  <c r="AC1770" i="6" s="1"/>
  <c r="AG1770" i="6" s="1"/>
  <c r="AK1770" i="6" s="1"/>
  <c r="AJ1760" i="6"/>
  <c r="AK1760" i="6" s="1"/>
  <c r="AJ1749" i="6"/>
  <c r="AK1749" i="6" s="1"/>
  <c r="AI1739" i="6"/>
  <c r="AJ1739" i="6"/>
  <c r="AK1739" i="6" s="1"/>
  <c r="AI1738" i="6"/>
  <c r="AJ1738" i="6"/>
  <c r="AI1736" i="6"/>
  <c r="AI1735" i="6"/>
  <c r="AJ1735" i="6"/>
  <c r="AK1735" i="6" s="1"/>
  <c r="AJ1712" i="6"/>
  <c r="AK1712" i="6" s="1"/>
  <c r="AG1690" i="6"/>
  <c r="AG1682" i="6"/>
  <c r="AG1680" i="6"/>
  <c r="AK1832" i="6"/>
  <c r="AG1824" i="6"/>
  <c r="AI1815" i="6"/>
  <c r="AJ1815" i="6"/>
  <c r="AK1815" i="6" s="1"/>
  <c r="AG1812" i="6"/>
  <c r="AG1807" i="6"/>
  <c r="AG1802" i="6"/>
  <c r="AG1801" i="6"/>
  <c r="AK1793" i="6"/>
  <c r="AA1786" i="6"/>
  <c r="AB1786" i="6" s="1"/>
  <c r="AC1786" i="6" s="1"/>
  <c r="AG1786" i="6" s="1"/>
  <c r="AK1786" i="6" s="1"/>
  <c r="AJ1776" i="6"/>
  <c r="AK1776" i="6" s="1"/>
  <c r="AJ1765" i="6"/>
  <c r="AI1755" i="6"/>
  <c r="AJ1755" i="6"/>
  <c r="AK1755" i="6" s="1"/>
  <c r="AG1751" i="6"/>
  <c r="AG1644" i="6"/>
  <c r="AK1912" i="6"/>
  <c r="AK1828" i="6"/>
  <c r="AK1825" i="6"/>
  <c r="AJ1821" i="6"/>
  <c r="AK1821" i="6" s="1"/>
  <c r="AG1817" i="6"/>
  <c r="AK1809" i="6"/>
  <c r="AJ1804" i="6"/>
  <c r="AK1804" i="6" s="1"/>
  <c r="AJ1792" i="6"/>
  <c r="AK1792" i="6" s="1"/>
  <c r="AJ1781" i="6"/>
  <c r="AK1781" i="6" s="1"/>
  <c r="AG1773" i="6"/>
  <c r="AI1771" i="6"/>
  <c r="AJ1771" i="6"/>
  <c r="AK1771" i="6" s="1"/>
  <c r="AG1767" i="6"/>
  <c r="AI1754" i="6"/>
  <c r="AJ1753" i="6"/>
  <c r="AK1753" i="6" s="1"/>
  <c r="AG1745" i="6"/>
  <c r="AG1739" i="6"/>
  <c r="AG1728" i="6"/>
  <c r="AG1727" i="6"/>
  <c r="AG1704" i="6"/>
  <c r="AI1699" i="6"/>
  <c r="AJ1699" i="6"/>
  <c r="AK1699" i="6" s="1"/>
  <c r="AG1692" i="6"/>
  <c r="AG1684" i="6"/>
  <c r="AJ1670" i="6"/>
  <c r="AK1670" i="6" s="1"/>
  <c r="AI1670" i="6"/>
  <c r="AG1657" i="6"/>
  <c r="AJ1515" i="6"/>
  <c r="AK1515" i="6" s="1"/>
  <c r="AI1515" i="6"/>
  <c r="AG1840" i="6"/>
  <c r="AA1834" i="6"/>
  <c r="AB1834" i="6" s="1"/>
  <c r="AC1834" i="6" s="1"/>
  <c r="AG1834" i="6" s="1"/>
  <c r="AK1834" i="6" s="1"/>
  <c r="AK1820" i="6"/>
  <c r="AA1818" i="6"/>
  <c r="AB1818" i="6" s="1"/>
  <c r="AC1818" i="6" s="1"/>
  <c r="AG1818" i="6" s="1"/>
  <c r="AK1818" i="6" s="1"/>
  <c r="AK1808" i="6"/>
  <c r="AG1800" i="6"/>
  <c r="AK1800" i="6" s="1"/>
  <c r="AI1787" i="6"/>
  <c r="AJ1787" i="6"/>
  <c r="AG1783" i="6"/>
  <c r="AA1774" i="6"/>
  <c r="AB1774" i="6" s="1"/>
  <c r="AC1774" i="6" s="1"/>
  <c r="AG1774" i="6" s="1"/>
  <c r="AJ1752" i="6"/>
  <c r="AK1752" i="6" s="1"/>
  <c r="AI1747" i="6"/>
  <c r="AJ1747" i="6"/>
  <c r="AK1747" i="6" s="1"/>
  <c r="AA1746" i="6"/>
  <c r="AB1746" i="6" s="1"/>
  <c r="AC1746" i="6" s="1"/>
  <c r="AG1746" i="6" s="1"/>
  <c r="AG1737" i="6"/>
  <c r="AA1730" i="6"/>
  <c r="AB1730" i="6" s="1"/>
  <c r="AC1730" i="6" s="1"/>
  <c r="AG1730" i="6" s="1"/>
  <c r="AI1723" i="6"/>
  <c r="AJ1723" i="6"/>
  <c r="AK1723" i="6" s="1"/>
  <c r="AI1722" i="6"/>
  <c r="AJ1722" i="6"/>
  <c r="AK1722" i="6" s="1"/>
  <c r="AI1719" i="6"/>
  <c r="AJ1719" i="6"/>
  <c r="AK1719" i="6" s="1"/>
  <c r="AK1718" i="6"/>
  <c r="AG1701" i="6"/>
  <c r="AG1675" i="6"/>
  <c r="AJ1550" i="6"/>
  <c r="AI1550" i="6"/>
  <c r="AA1963" i="6"/>
  <c r="AB1963" i="6" s="1"/>
  <c r="AC1963" i="6" s="1"/>
  <c r="AG1963" i="6" s="1"/>
  <c r="AA1947" i="6"/>
  <c r="AB1947" i="6" s="1"/>
  <c r="AC1947" i="6" s="1"/>
  <c r="AG1947" i="6" s="1"/>
  <c r="AA1931" i="6"/>
  <c r="AB1931" i="6" s="1"/>
  <c r="AC1931" i="6" s="1"/>
  <c r="AG1931" i="6" s="1"/>
  <c r="AA1887" i="6"/>
  <c r="AB1887" i="6" s="1"/>
  <c r="AC1887" i="6" s="1"/>
  <c r="AG1887" i="6" s="1"/>
  <c r="AA1871" i="6"/>
  <c r="AB1871" i="6" s="1"/>
  <c r="AC1871" i="6" s="1"/>
  <c r="AG1871" i="6" s="1"/>
  <c r="AA1855" i="6"/>
  <c r="AB1855" i="6" s="1"/>
  <c r="AC1855" i="6" s="1"/>
  <c r="AG1855" i="6" s="1"/>
  <c r="AI1831" i="6"/>
  <c r="AJ1831" i="6"/>
  <c r="AJ1813" i="6"/>
  <c r="AK1813" i="6" s="1"/>
  <c r="AI1803" i="6"/>
  <c r="AJ1803" i="6"/>
  <c r="AG1799" i="6"/>
  <c r="AJ1796" i="6"/>
  <c r="AJ1791" i="6"/>
  <c r="AA1790" i="6"/>
  <c r="AB1790" i="6" s="1"/>
  <c r="AC1790" i="6" s="1"/>
  <c r="AG1790" i="6" s="1"/>
  <c r="AK1790" i="6" s="1"/>
  <c r="AI1786" i="6"/>
  <c r="AJ1785" i="6"/>
  <c r="AK1785" i="6" s="1"/>
  <c r="AI1763" i="6"/>
  <c r="AJ1763" i="6"/>
  <c r="AA1762" i="6"/>
  <c r="AB1762" i="6" s="1"/>
  <c r="AC1762" i="6" s="1"/>
  <c r="AG1762" i="6" s="1"/>
  <c r="AG1744" i="6"/>
  <c r="AA1738" i="6"/>
  <c r="AB1738" i="6" s="1"/>
  <c r="AC1738" i="6" s="1"/>
  <c r="AG1738" i="6" s="1"/>
  <c r="AG1736" i="6"/>
  <c r="AG1735" i="6"/>
  <c r="AJ1709" i="6"/>
  <c r="AK1709" i="6" s="1"/>
  <c r="AK1708" i="6"/>
  <c r="AJ1678" i="6"/>
  <c r="AK1678" i="6" s="1"/>
  <c r="AI1678" i="6"/>
  <c r="AG1633" i="6"/>
  <c r="AK1623" i="6"/>
  <c r="AJ1622" i="6"/>
  <c r="AK1622" i="6" s="1"/>
  <c r="AI1622" i="6"/>
  <c r="AG1614" i="6"/>
  <c r="AG1607" i="6"/>
  <c r="AI1568" i="6"/>
  <c r="AJ1568" i="6"/>
  <c r="AK1568" i="6" s="1"/>
  <c r="AG1535" i="6"/>
  <c r="AG1496" i="6"/>
  <c r="AI1698" i="6"/>
  <c r="AI1694" i="6"/>
  <c r="AJ1682" i="6"/>
  <c r="AK1682" i="6" s="1"/>
  <c r="AI1682" i="6"/>
  <c r="AG1652" i="6"/>
  <c r="AK1600" i="6"/>
  <c r="AG1577" i="6"/>
  <c r="AG1566" i="6"/>
  <c r="AG1536" i="6"/>
  <c r="AG1513" i="6"/>
  <c r="AK1691" i="6"/>
  <c r="AG1686" i="6"/>
  <c r="AK1681" i="6"/>
  <c r="AA1674" i="6"/>
  <c r="AB1674" i="6" s="1"/>
  <c r="AC1674" i="6" s="1"/>
  <c r="AG1674" i="6" s="1"/>
  <c r="AK1674" i="6" s="1"/>
  <c r="AG1661" i="6"/>
  <c r="AG1645" i="6"/>
  <c r="AK1617" i="6"/>
  <c r="AK1613" i="6"/>
  <c r="AG1604" i="6"/>
  <c r="AI1592" i="6"/>
  <c r="AJ1592" i="6"/>
  <c r="AG1569" i="6"/>
  <c r="AA1555" i="6"/>
  <c r="AB1555" i="6" s="1"/>
  <c r="AC1555" i="6" s="1"/>
  <c r="AG1555" i="6" s="1"/>
  <c r="AG1550" i="6"/>
  <c r="AG1549" i="6"/>
  <c r="AG1548" i="6"/>
  <c r="AK1548" i="6" s="1"/>
  <c r="AA1847" i="6"/>
  <c r="AB1847" i="6" s="1"/>
  <c r="AC1847" i="6" s="1"/>
  <c r="AG1847" i="6" s="1"/>
  <c r="AA1831" i="6"/>
  <c r="AB1831" i="6" s="1"/>
  <c r="AC1831" i="6" s="1"/>
  <c r="AG1831" i="6" s="1"/>
  <c r="AI1675" i="6"/>
  <c r="AJ1675" i="6"/>
  <c r="AG1666" i="6"/>
  <c r="AA1650" i="6"/>
  <c r="AB1650" i="6" s="1"/>
  <c r="AC1650" i="6" s="1"/>
  <c r="AG1650" i="6" s="1"/>
  <c r="AG1649" i="6"/>
  <c r="AJ1612" i="6"/>
  <c r="AK1612" i="6" s="1"/>
  <c r="AJ1611" i="6"/>
  <c r="AK1611" i="6" s="1"/>
  <c r="AK1609" i="6"/>
  <c r="AG1599" i="6"/>
  <c r="AK1599" i="6" s="1"/>
  <c r="AG1598" i="6"/>
  <c r="AG1596" i="6"/>
  <c r="AI1531" i="6"/>
  <c r="AJ1531" i="6"/>
  <c r="AK1531" i="6" s="1"/>
  <c r="AG1510" i="6"/>
  <c r="AG1506" i="6"/>
  <c r="AG1498" i="6"/>
  <c r="AI1239" i="6"/>
  <c r="AJ1239" i="6"/>
  <c r="AG1638" i="6"/>
  <c r="AI1632" i="6"/>
  <c r="AJ1632" i="6"/>
  <c r="AK1632" i="6" s="1"/>
  <c r="AG1622" i="6"/>
  <c r="AJ1618" i="6"/>
  <c r="AK1618" i="6" s="1"/>
  <c r="AI1618" i="6"/>
  <c r="AI1616" i="6"/>
  <c r="AJ1616" i="6"/>
  <c r="AG1449" i="6"/>
  <c r="AI1447" i="6"/>
  <c r="AJ1447" i="6"/>
  <c r="AK1447" i="6" s="1"/>
  <c r="AA1843" i="6"/>
  <c r="AB1843" i="6" s="1"/>
  <c r="AC1843" i="6" s="1"/>
  <c r="AG1843" i="6" s="1"/>
  <c r="AK1843" i="6" s="1"/>
  <c r="AA1827" i="6"/>
  <c r="AB1827" i="6" s="1"/>
  <c r="AC1827" i="6" s="1"/>
  <c r="AG1827" i="6" s="1"/>
  <c r="AA1811" i="6"/>
  <c r="AB1811" i="6" s="1"/>
  <c r="AC1811" i="6" s="1"/>
  <c r="AG1811" i="6" s="1"/>
  <c r="AA1795" i="6"/>
  <c r="AB1795" i="6" s="1"/>
  <c r="AC1795" i="6" s="1"/>
  <c r="AG1795" i="6" s="1"/>
  <c r="AA1779" i="6"/>
  <c r="AB1779" i="6" s="1"/>
  <c r="AC1779" i="6" s="1"/>
  <c r="AG1779" i="6" s="1"/>
  <c r="AA1763" i="6"/>
  <c r="AB1763" i="6" s="1"/>
  <c r="AC1763" i="6" s="1"/>
  <c r="AG1763" i="6" s="1"/>
  <c r="AA1747" i="6"/>
  <c r="AB1747" i="6" s="1"/>
  <c r="AC1747" i="6" s="1"/>
  <c r="AG1747" i="6" s="1"/>
  <c r="AJ1731" i="6"/>
  <c r="AK1731" i="6" s="1"/>
  <c r="AA1731" i="6"/>
  <c r="AB1731" i="6" s="1"/>
  <c r="AC1731" i="6" s="1"/>
  <c r="AG1731" i="6" s="1"/>
  <c r="AJ1715" i="6"/>
  <c r="AK1715" i="6" s="1"/>
  <c r="AA1715" i="6"/>
  <c r="AB1715" i="6" s="1"/>
  <c r="AC1715" i="6" s="1"/>
  <c r="AG1715" i="6" s="1"/>
  <c r="AA1683" i="6"/>
  <c r="AB1683" i="6" s="1"/>
  <c r="AC1683" i="6" s="1"/>
  <c r="AG1683" i="6" s="1"/>
  <c r="AJ1652" i="6"/>
  <c r="AK1652" i="6" s="1"/>
  <c r="AJ1635" i="6"/>
  <c r="AK1635" i="6" s="1"/>
  <c r="AJ1614" i="6"/>
  <c r="AK1614" i="6" s="1"/>
  <c r="AI1614" i="6"/>
  <c r="AI1607" i="6"/>
  <c r="AJ1607" i="6"/>
  <c r="AK1607" i="6" s="1"/>
  <c r="AG1593" i="6"/>
  <c r="AJ1588" i="6"/>
  <c r="AK1588" i="6" s="1"/>
  <c r="AK1559" i="6"/>
  <c r="AJ1554" i="6"/>
  <c r="AI1554" i="6"/>
  <c r="AG1540" i="6"/>
  <c r="AI1535" i="6"/>
  <c r="AJ1535" i="6"/>
  <c r="AG1528" i="6"/>
  <c r="AK1311" i="6"/>
  <c r="AI1656" i="6"/>
  <c r="AJ1656" i="6"/>
  <c r="AK1656" i="6" s="1"/>
  <c r="AJ1626" i="6"/>
  <c r="AK1626" i="6" s="1"/>
  <c r="AI1626" i="6"/>
  <c r="AK1625" i="6"/>
  <c r="AG1618" i="6"/>
  <c r="AG1616" i="6"/>
  <c r="AG1592" i="6"/>
  <c r="AJ1574" i="6"/>
  <c r="AK1574" i="6" s="1"/>
  <c r="AI1574" i="6"/>
  <c r="AI1547" i="6"/>
  <c r="AJ1547" i="6"/>
  <c r="AK1547" i="6" s="1"/>
  <c r="AG1495" i="6"/>
  <c r="AI1532" i="6"/>
  <c r="AJ1532" i="6"/>
  <c r="AK1532" i="6" s="1"/>
  <c r="AG1483" i="6"/>
  <c r="AI1424" i="6"/>
  <c r="AJ1424" i="6"/>
  <c r="AK1424" i="6" s="1"/>
  <c r="AK1415" i="6"/>
  <c r="AI1383" i="6"/>
  <c r="AJ1383" i="6"/>
  <c r="AK1383" i="6" s="1"/>
  <c r="AI1382" i="6"/>
  <c r="AJ1382" i="6"/>
  <c r="AK1382" i="6" s="1"/>
  <c r="AG1378" i="6"/>
  <c r="AA1359" i="6"/>
  <c r="AB1359" i="6" s="1"/>
  <c r="AC1359" i="6" s="1"/>
  <c r="AG1359" i="6" s="1"/>
  <c r="AI1347" i="6"/>
  <c r="AJ1347" i="6"/>
  <c r="AK1347" i="6" s="1"/>
  <c r="AI1314" i="6"/>
  <c r="AJ1314" i="6"/>
  <c r="AG1312" i="6"/>
  <c r="AK1312" i="6" s="1"/>
  <c r="AG1305" i="6"/>
  <c r="AK1305" i="6" s="1"/>
  <c r="AI1291" i="6"/>
  <c r="AJ1291" i="6"/>
  <c r="AK1291" i="6" s="1"/>
  <c r="AG1277" i="6"/>
  <c r="AG1274" i="6"/>
  <c r="AG1268" i="6"/>
  <c r="AK1268" i="6" s="1"/>
  <c r="AG1262" i="6"/>
  <c r="AG1184" i="6"/>
  <c r="AK1184" i="6" s="1"/>
  <c r="AK1552" i="6"/>
  <c r="AI1487" i="6"/>
  <c r="AJ1487" i="6"/>
  <c r="AK1487" i="6" s="1"/>
  <c r="AG1481" i="6"/>
  <c r="AK1481" i="6" s="1"/>
  <c r="AG1473" i="6"/>
  <c r="AK1473" i="6" s="1"/>
  <c r="AJ1442" i="6"/>
  <c r="AK1442" i="6" s="1"/>
  <c r="AI1442" i="6"/>
  <c r="AG1439" i="6"/>
  <c r="AI1413" i="6"/>
  <c r="AJ1413" i="6"/>
  <c r="AK1413" i="6" s="1"/>
  <c r="AI1338" i="6"/>
  <c r="AJ1338" i="6"/>
  <c r="AG1322" i="6"/>
  <c r="AK1322" i="6" s="1"/>
  <c r="AK1153" i="6"/>
  <c r="AK1585" i="6"/>
  <c r="AJ1536" i="6"/>
  <c r="AK1536" i="6" s="1"/>
  <c r="AJ1530" i="6"/>
  <c r="AK1530" i="6" s="1"/>
  <c r="AI1530" i="6"/>
  <c r="AG1507" i="6"/>
  <c r="AG1492" i="6"/>
  <c r="AG1491" i="6"/>
  <c r="AG1472" i="6"/>
  <c r="AK1465" i="6"/>
  <c r="AA1450" i="6"/>
  <c r="AB1450" i="6" s="1"/>
  <c r="AC1450" i="6" s="1"/>
  <c r="AG1450" i="6" s="1"/>
  <c r="AK1434" i="6"/>
  <c r="AG1395" i="6"/>
  <c r="AI1386" i="6"/>
  <c r="AJ1386" i="6"/>
  <c r="AK1386" i="6" s="1"/>
  <c r="AG1380" i="6"/>
  <c r="AG1379" i="6"/>
  <c r="AI1377" i="6"/>
  <c r="AJ1377" i="6"/>
  <c r="AK1377" i="6" s="1"/>
  <c r="AI1370" i="6"/>
  <c r="AJ1370" i="6"/>
  <c r="AK1370" i="6" s="1"/>
  <c r="AG1349" i="6"/>
  <c r="AG1295" i="6"/>
  <c r="AK1295" i="6" s="1"/>
  <c r="AG1292" i="6"/>
  <c r="AK1292" i="6" s="1"/>
  <c r="AG1252" i="6"/>
  <c r="AK1252" i="6" s="1"/>
  <c r="AG1241" i="6"/>
  <c r="AK1241" i="6" s="1"/>
  <c r="AG1226" i="6"/>
  <c r="AK1226" i="6" s="1"/>
  <c r="AI1658" i="6"/>
  <c r="AI1619" i="6"/>
  <c r="AA1602" i="6"/>
  <c r="AB1602" i="6" s="1"/>
  <c r="AC1602" i="6" s="1"/>
  <c r="AG1602" i="6" s="1"/>
  <c r="AA1587" i="6"/>
  <c r="AB1587" i="6" s="1"/>
  <c r="AC1587" i="6" s="1"/>
  <c r="AG1587" i="6" s="1"/>
  <c r="AJ1583" i="6"/>
  <c r="AK1583" i="6" s="1"/>
  <c r="AJ1567" i="6"/>
  <c r="AK1567" i="6" s="1"/>
  <c r="AJ1546" i="6"/>
  <c r="AK1546" i="6" s="1"/>
  <c r="AI1546" i="6"/>
  <c r="AJ1544" i="6"/>
  <c r="AK1544" i="6" s="1"/>
  <c r="AA1526" i="6"/>
  <c r="AB1526" i="6" s="1"/>
  <c r="AC1526" i="6" s="1"/>
  <c r="AG1526" i="6" s="1"/>
  <c r="AJ1494" i="6"/>
  <c r="AK1494" i="6" s="1"/>
  <c r="AI1494" i="6"/>
  <c r="AI1474" i="6"/>
  <c r="AI1464" i="6"/>
  <c r="AJ1464" i="6"/>
  <c r="AI1455" i="6"/>
  <c r="AJ1455" i="6"/>
  <c r="AK1455" i="6" s="1"/>
  <c r="AG1451" i="6"/>
  <c r="AI1439" i="6"/>
  <c r="AG1428" i="6"/>
  <c r="AG1413" i="6"/>
  <c r="AG1396" i="6"/>
  <c r="AA1341" i="6"/>
  <c r="AB1341" i="6" s="1"/>
  <c r="AC1341" i="6" s="1"/>
  <c r="AG1341" i="6" s="1"/>
  <c r="AG1340" i="6"/>
  <c r="AI1283" i="6"/>
  <c r="AJ1283" i="6"/>
  <c r="AG1239" i="6"/>
  <c r="AG1236" i="6"/>
  <c r="AK1236" i="6" s="1"/>
  <c r="AG1227" i="6"/>
  <c r="AK1227" i="6" s="1"/>
  <c r="AJ1654" i="6"/>
  <c r="AK1654" i="6" s="1"/>
  <c r="AI1654" i="6"/>
  <c r="AI1602" i="6"/>
  <c r="AI1598" i="6"/>
  <c r="AI1596" i="6"/>
  <c r="AI1587" i="6"/>
  <c r="AA1575" i="6"/>
  <c r="AB1575" i="6" s="1"/>
  <c r="AC1575" i="6" s="1"/>
  <c r="AG1575" i="6" s="1"/>
  <c r="AI1558" i="6"/>
  <c r="AI1539" i="6"/>
  <c r="AG1522" i="6"/>
  <c r="AJ1508" i="6"/>
  <c r="AK1508" i="6" s="1"/>
  <c r="AG1502" i="6"/>
  <c r="AI1500" i="6"/>
  <c r="AJ1483" i="6"/>
  <c r="AK1480" i="6"/>
  <c r="AG1479" i="6"/>
  <c r="AK1479" i="6" s="1"/>
  <c r="AK1474" i="6"/>
  <c r="AI1467" i="6"/>
  <c r="AJ1466" i="6"/>
  <c r="AK1466" i="6" s="1"/>
  <c r="AI1466" i="6"/>
  <c r="AI1459" i="6"/>
  <c r="AJ1444" i="6"/>
  <c r="AI1444" i="6"/>
  <c r="AG1438" i="6"/>
  <c r="AG1337" i="6"/>
  <c r="AK1337" i="6" s="1"/>
  <c r="AK1326" i="6"/>
  <c r="AK1316" i="6"/>
  <c r="AK1309" i="6"/>
  <c r="AG1554" i="6"/>
  <c r="AJ1507" i="6"/>
  <c r="AK1507" i="6" s="1"/>
  <c r="AG1505" i="6"/>
  <c r="AG1411" i="6"/>
  <c r="AK1411" i="6" s="1"/>
  <c r="AG1398" i="6"/>
  <c r="AI1387" i="6"/>
  <c r="AJ1387" i="6"/>
  <c r="AK1387" i="6" s="1"/>
  <c r="AG1382" i="6"/>
  <c r="AG1330" i="6"/>
  <c r="AJ1278" i="6"/>
  <c r="AK1278" i="6" s="1"/>
  <c r="AI1278" i="6"/>
  <c r="AG1272" i="6"/>
  <c r="AK1272" i="6" s="1"/>
  <c r="AG1271" i="6"/>
  <c r="AK1271" i="6" s="1"/>
  <c r="AG1270" i="6"/>
  <c r="AG1217" i="6"/>
  <c r="AK1663" i="6"/>
  <c r="AJ1590" i="6"/>
  <c r="AK1590" i="6" s="1"/>
  <c r="AI1590" i="6"/>
  <c r="AJ1575" i="6"/>
  <c r="AK1575" i="6" s="1"/>
  <c r="AI1575" i="6"/>
  <c r="AJ1538" i="6"/>
  <c r="AK1538" i="6" s="1"/>
  <c r="AI1538" i="6"/>
  <c r="AA1511" i="6"/>
  <c r="AB1511" i="6" s="1"/>
  <c r="AC1511" i="6" s="1"/>
  <c r="AG1511" i="6" s="1"/>
  <c r="AJ1503" i="6"/>
  <c r="AK1503" i="6" s="1"/>
  <c r="AJ1498" i="6"/>
  <c r="AK1498" i="6" s="1"/>
  <c r="AI1498" i="6"/>
  <c r="AK1492" i="6"/>
  <c r="AG1484" i="6"/>
  <c r="AI1479" i="6"/>
  <c r="AG1476" i="6"/>
  <c r="AK1476" i="6" s="1"/>
  <c r="AG1440" i="6"/>
  <c r="AK1440" i="6" s="1"/>
  <c r="AG1410" i="6"/>
  <c r="AA1404" i="6"/>
  <c r="AB1404" i="6" s="1"/>
  <c r="AC1404" i="6" s="1"/>
  <c r="AG1404" i="6" s="1"/>
  <c r="AI1379" i="6"/>
  <c r="AJ1379" i="6"/>
  <c r="AK1379" i="6" s="1"/>
  <c r="AJ1374" i="6"/>
  <c r="AK1374" i="6" s="1"/>
  <c r="AI1367" i="6"/>
  <c r="AJ1367" i="6"/>
  <c r="AK1367" i="6" s="1"/>
  <c r="AK1344" i="6"/>
  <c r="AG1327" i="6"/>
  <c r="AK1327" i="6" s="1"/>
  <c r="AJ1317" i="6"/>
  <c r="AI1317" i="6"/>
  <c r="AG1313" i="6"/>
  <c r="AK1290" i="6"/>
  <c r="AG1284" i="6"/>
  <c r="AK1284" i="6" s="1"/>
  <c r="AG1267" i="6"/>
  <c r="AK1267" i="6" s="1"/>
  <c r="AG1261" i="6"/>
  <c r="AK1261" i="6" s="1"/>
  <c r="AK1257" i="6"/>
  <c r="AJ1502" i="6"/>
  <c r="AK1502" i="6" s="1"/>
  <c r="AI1502" i="6"/>
  <c r="AJ1468" i="6"/>
  <c r="AK1468" i="6" s="1"/>
  <c r="AJ1460" i="6"/>
  <c r="AK1460" i="6" s="1"/>
  <c r="AJ1456" i="6"/>
  <c r="AK1456" i="6" s="1"/>
  <c r="AI1419" i="6"/>
  <c r="AJ1419" i="6"/>
  <c r="AK1419" i="6" s="1"/>
  <c r="AI1414" i="6"/>
  <c r="AJ1414" i="6"/>
  <c r="AJ1406" i="6"/>
  <c r="AK1406" i="6" s="1"/>
  <c r="AJ1399" i="6"/>
  <c r="AK1399" i="6" s="1"/>
  <c r="AG1397" i="6"/>
  <c r="AJ1376" i="6"/>
  <c r="AK1376" i="6" s="1"/>
  <c r="AJ1368" i="6"/>
  <c r="AK1368" i="6" s="1"/>
  <c r="AI1368" i="6"/>
  <c r="AJ1354" i="6"/>
  <c r="AK1354" i="6" s="1"/>
  <c r="AG1347" i="6"/>
  <c r="AK1331" i="6"/>
  <c r="AK1321" i="6"/>
  <c r="AA1317" i="6"/>
  <c r="AB1317" i="6" s="1"/>
  <c r="AC1317" i="6" s="1"/>
  <c r="AG1317" i="6" s="1"/>
  <c r="AJ1315" i="6"/>
  <c r="AK1315" i="6" s="1"/>
  <c r="AJ1302" i="6"/>
  <c r="AK1302" i="6" s="1"/>
  <c r="AJ1281" i="6"/>
  <c r="AK1281" i="6" s="1"/>
  <c r="AI1281" i="6"/>
  <c r="AA1278" i="6"/>
  <c r="AB1278" i="6" s="1"/>
  <c r="AC1278" i="6" s="1"/>
  <c r="AG1278" i="6" s="1"/>
  <c r="AJ1270" i="6"/>
  <c r="AI1267" i="6"/>
  <c r="AJ1250" i="6"/>
  <c r="AK1250" i="6" s="1"/>
  <c r="AK1240" i="6"/>
  <c r="AI1233" i="6"/>
  <c r="AK1230" i="6"/>
  <c r="AJ1221" i="6"/>
  <c r="AK1221" i="6" s="1"/>
  <c r="AI1221" i="6"/>
  <c r="AG1201" i="6"/>
  <c r="AG1181" i="6"/>
  <c r="AK1181" i="6" s="1"/>
  <c r="AG1180" i="6"/>
  <c r="AG1163" i="6"/>
  <c r="AI1118" i="6"/>
  <c r="AK1114" i="6"/>
  <c r="AG1084" i="6"/>
  <c r="AI1069" i="6"/>
  <c r="AJ1069" i="6"/>
  <c r="AA1558" i="6"/>
  <c r="AB1558" i="6" s="1"/>
  <c r="AC1558" i="6" s="1"/>
  <c r="AG1558" i="6" s="1"/>
  <c r="AA1543" i="6"/>
  <c r="AB1543" i="6" s="1"/>
  <c r="AC1543" i="6" s="1"/>
  <c r="AG1543" i="6" s="1"/>
  <c r="AK1543" i="6" s="1"/>
  <c r="AJ1470" i="6"/>
  <c r="AK1470" i="6" s="1"/>
  <c r="AI1470" i="6"/>
  <c r="AA1467" i="6"/>
  <c r="AB1467" i="6" s="1"/>
  <c r="AC1467" i="6" s="1"/>
  <c r="AG1467" i="6" s="1"/>
  <c r="AI1462" i="6"/>
  <c r="AI1432" i="6"/>
  <c r="AJ1418" i="6"/>
  <c r="AK1418" i="6" s="1"/>
  <c r="AJ1402" i="6"/>
  <c r="AK1402" i="6" s="1"/>
  <c r="AA1401" i="6"/>
  <c r="AB1401" i="6" s="1"/>
  <c r="AC1401" i="6" s="1"/>
  <c r="AG1401" i="6" s="1"/>
  <c r="AK1401" i="6" s="1"/>
  <c r="AJ1395" i="6"/>
  <c r="AK1395" i="6" s="1"/>
  <c r="AJ1361" i="6"/>
  <c r="AK1361" i="6" s="1"/>
  <c r="AJ1345" i="6"/>
  <c r="AK1345" i="6" s="1"/>
  <c r="AI1345" i="6"/>
  <c r="AJ1334" i="6"/>
  <c r="AK1334" i="6" s="1"/>
  <c r="AA1293" i="6"/>
  <c r="AB1293" i="6" s="1"/>
  <c r="AC1293" i="6" s="1"/>
  <c r="AG1293" i="6" s="1"/>
  <c r="AK1293" i="6" s="1"/>
  <c r="AJ1275" i="6"/>
  <c r="AI1257" i="6"/>
  <c r="AK1256" i="6"/>
  <c r="AI1246" i="6"/>
  <c r="AG1208" i="6"/>
  <c r="AK1208" i="6" s="1"/>
  <c r="AG1204" i="6"/>
  <c r="AK1204" i="6" s="1"/>
  <c r="AI1185" i="6"/>
  <c r="AG1150" i="6"/>
  <c r="AK1150" i="6" s="1"/>
  <c r="AK1118" i="6"/>
  <c r="AG1094" i="6"/>
  <c r="AK1094" i="6" s="1"/>
  <c r="AG965" i="6"/>
  <c r="AK965" i="6" s="1"/>
  <c r="AI1409" i="6"/>
  <c r="AJ1409" i="6"/>
  <c r="AK1409" i="6" s="1"/>
  <c r="AI1398" i="6"/>
  <c r="AJ1398" i="6"/>
  <c r="AK1398" i="6" s="1"/>
  <c r="AK1394" i="6"/>
  <c r="AI1391" i="6"/>
  <c r="AJ1357" i="6"/>
  <c r="AK1357" i="6" s="1"/>
  <c r="AJ1353" i="6"/>
  <c r="AK1353" i="6" s="1"/>
  <c r="AI1353" i="6"/>
  <c r="AJ1342" i="6"/>
  <c r="AI1342" i="6"/>
  <c r="AJ1339" i="6"/>
  <c r="AK1339" i="6" s="1"/>
  <c r="AI1309" i="6"/>
  <c r="AI1306" i="6"/>
  <c r="AI1299" i="6"/>
  <c r="AJ1299" i="6"/>
  <c r="AK1299" i="6" s="1"/>
  <c r="AJ1266" i="6"/>
  <c r="AK1266" i="6" s="1"/>
  <c r="AI1205" i="6"/>
  <c r="AK1194" i="6"/>
  <c r="AI1183" i="6"/>
  <c r="AJ1183" i="6"/>
  <c r="AK1183" i="6" s="1"/>
  <c r="AI1157" i="6"/>
  <c r="AJ1157" i="6"/>
  <c r="AK1157" i="6" s="1"/>
  <c r="AI1130" i="6"/>
  <c r="AG1128" i="6"/>
  <c r="AI1105" i="6"/>
  <c r="AJ1105" i="6"/>
  <c r="AK1105" i="6" s="1"/>
  <c r="AI1070" i="6"/>
  <c r="AI1009" i="6"/>
  <c r="AJ1009" i="6"/>
  <c r="AK1009" i="6" s="1"/>
  <c r="AI851" i="6"/>
  <c r="AJ851" i="6"/>
  <c r="AK851" i="6" s="1"/>
  <c r="AI527" i="6"/>
  <c r="AJ527" i="6"/>
  <c r="AI522" i="6"/>
  <c r="AJ522" i="6"/>
  <c r="AK522" i="6" s="1"/>
  <c r="AI1375" i="6"/>
  <c r="AJ1375" i="6"/>
  <c r="AK1375" i="6" s="1"/>
  <c r="AK1323" i="6"/>
  <c r="AK1235" i="6"/>
  <c r="AK1205" i="6"/>
  <c r="AI1174" i="6"/>
  <c r="AJ1174" i="6"/>
  <c r="AK1174" i="6" s="1"/>
  <c r="AI1160" i="6"/>
  <c r="AJ1160" i="6"/>
  <c r="AK1160" i="6" s="1"/>
  <c r="AI597" i="6"/>
  <c r="AJ597" i="6"/>
  <c r="AK597" i="6" s="1"/>
  <c r="AG1138" i="6"/>
  <c r="AK1138" i="6" s="1"/>
  <c r="AG1114" i="6"/>
  <c r="AG1109" i="6"/>
  <c r="AG1080" i="6"/>
  <c r="AI974" i="6"/>
  <c r="AJ1514" i="6"/>
  <c r="AK1514" i="6" s="1"/>
  <c r="AI1514" i="6"/>
  <c r="AA1499" i="6"/>
  <c r="AB1499" i="6" s="1"/>
  <c r="AC1499" i="6" s="1"/>
  <c r="AG1499" i="6" s="1"/>
  <c r="AA1482" i="6"/>
  <c r="AB1482" i="6" s="1"/>
  <c r="AC1482" i="6" s="1"/>
  <c r="AG1482" i="6" s="1"/>
  <c r="AK1482" i="6" s="1"/>
  <c r="AI1435" i="6"/>
  <c r="AJ1435" i="6"/>
  <c r="AI1430" i="6"/>
  <c r="AJ1430" i="6"/>
  <c r="AK1430" i="6" s="1"/>
  <c r="AK1426" i="6"/>
  <c r="AA1369" i="6"/>
  <c r="AB1369" i="6" s="1"/>
  <c r="AC1369" i="6" s="1"/>
  <c r="AG1369" i="6" s="1"/>
  <c r="AA1355" i="6"/>
  <c r="AB1355" i="6" s="1"/>
  <c r="AC1355" i="6" s="1"/>
  <c r="AG1355" i="6" s="1"/>
  <c r="AI1349" i="6"/>
  <c r="AJ1330" i="6"/>
  <c r="AI1319" i="6"/>
  <c r="AI1305" i="6"/>
  <c r="AJ1298" i="6"/>
  <c r="AK1298" i="6" s="1"/>
  <c r="AG1289" i="6"/>
  <c r="AI1287" i="6"/>
  <c r="AI1273" i="6"/>
  <c r="AK1265" i="6"/>
  <c r="AI1262" i="6"/>
  <c r="AJ1262" i="6"/>
  <c r="AK1262" i="6" s="1"/>
  <c r="AI1255" i="6"/>
  <c r="AA1246" i="6"/>
  <c r="AB1246" i="6" s="1"/>
  <c r="AC1246" i="6" s="1"/>
  <c r="AG1246" i="6" s="1"/>
  <c r="AK1246" i="6" s="1"/>
  <c r="AK1234" i="6"/>
  <c r="AA1233" i="6"/>
  <c r="AB1233" i="6" s="1"/>
  <c r="AC1233" i="6" s="1"/>
  <c r="AG1233" i="6" s="1"/>
  <c r="AK1209" i="6"/>
  <c r="AI1154" i="6"/>
  <c r="AG1124" i="6"/>
  <c r="AG1108" i="6"/>
  <c r="AG1353" i="6"/>
  <c r="AK1319" i="6"/>
  <c r="AG1315" i="6"/>
  <c r="AJ1313" i="6"/>
  <c r="AK1313" i="6" s="1"/>
  <c r="AI1313" i="6"/>
  <c r="AG1306" i="6"/>
  <c r="AK1306" i="6" s="1"/>
  <c r="AG1288" i="6"/>
  <c r="AG1275" i="6"/>
  <c r="AG1266" i="6"/>
  <c r="AG1245" i="6"/>
  <c r="AJ1217" i="6"/>
  <c r="AI1217" i="6"/>
  <c r="AG1183" i="6"/>
  <c r="AG1175" i="6"/>
  <c r="AG1165" i="6"/>
  <c r="AI1425" i="6"/>
  <c r="AJ1425" i="6"/>
  <c r="AG1417" i="6"/>
  <c r="AI1407" i="6"/>
  <c r="AJ1407" i="6"/>
  <c r="AK1407" i="6" s="1"/>
  <c r="AG1405" i="6"/>
  <c r="AK1405" i="6" s="1"/>
  <c r="AG1394" i="6"/>
  <c r="AG1390" i="6"/>
  <c r="AJ1351" i="6"/>
  <c r="AK1351" i="6" s="1"/>
  <c r="AI1351" i="6"/>
  <c r="AG1338" i="6"/>
  <c r="AG1320" i="6"/>
  <c r="AJ1297" i="6"/>
  <c r="AK1297" i="6" s="1"/>
  <c r="AI1297" i="6"/>
  <c r="AK1282" i="6"/>
  <c r="AI1258" i="6"/>
  <c r="AJ1258" i="6"/>
  <c r="AK1258" i="6" s="1"/>
  <c r="AG1232" i="6"/>
  <c r="AK1232" i="6" s="1"/>
  <c r="AK1216" i="6"/>
  <c r="AG1215" i="6"/>
  <c r="AK1211" i="6"/>
  <c r="AK1203" i="6"/>
  <c r="AJ1177" i="6"/>
  <c r="AI1177" i="6"/>
  <c r="AI1141" i="6"/>
  <c r="AJ1141" i="6"/>
  <c r="AK1141" i="6" s="1"/>
  <c r="AG1129" i="6"/>
  <c r="AK1117" i="6"/>
  <c r="AG1101" i="6"/>
  <c r="AG1052" i="6"/>
  <c r="AI1048" i="6"/>
  <c r="AJ1048" i="6"/>
  <c r="AA1368" i="6"/>
  <c r="AB1368" i="6" s="1"/>
  <c r="AC1368" i="6" s="1"/>
  <c r="AG1368" i="6" s="1"/>
  <c r="AA1342" i="6"/>
  <c r="AB1342" i="6" s="1"/>
  <c r="AC1342" i="6" s="1"/>
  <c r="AG1342" i="6" s="1"/>
  <c r="AK1308" i="6"/>
  <c r="AG1191" i="6"/>
  <c r="AK1191" i="6" s="1"/>
  <c r="AG1188" i="6"/>
  <c r="AK1175" i="6"/>
  <c r="AI1168" i="6"/>
  <c r="AJ1168" i="6"/>
  <c r="AK1168" i="6" s="1"/>
  <c r="AI1164" i="6"/>
  <c r="AJ1164" i="6"/>
  <c r="AK1164" i="6" s="1"/>
  <c r="AA1156" i="6"/>
  <c r="AB1156" i="6" s="1"/>
  <c r="AC1156" i="6" s="1"/>
  <c r="AG1156" i="6" s="1"/>
  <c r="AA1133" i="6"/>
  <c r="AB1133" i="6" s="1"/>
  <c r="AC1133" i="6" s="1"/>
  <c r="AG1133" i="6" s="1"/>
  <c r="AI1124" i="6"/>
  <c r="AJ1124" i="6"/>
  <c r="AK1124" i="6" s="1"/>
  <c r="AA1120" i="6"/>
  <c r="AB1120" i="6" s="1"/>
  <c r="AC1120" i="6" s="1"/>
  <c r="AG1120" i="6" s="1"/>
  <c r="AI1084" i="6"/>
  <c r="AJ1084" i="6"/>
  <c r="AK1084" i="6" s="1"/>
  <c r="AK1065" i="6"/>
  <c r="AG1063" i="6"/>
  <c r="AG1044" i="6"/>
  <c r="AG1035" i="6"/>
  <c r="AK1035" i="6" s="1"/>
  <c r="AI1027" i="6"/>
  <c r="AI1018" i="6"/>
  <c r="AJ1018" i="6"/>
  <c r="AK1018" i="6" s="1"/>
  <c r="AG993" i="6"/>
  <c r="AG885" i="6"/>
  <c r="AK885" i="6" s="1"/>
  <c r="AG881" i="6"/>
  <c r="AK881" i="6" s="1"/>
  <c r="AA1432" i="6"/>
  <c r="AB1432" i="6" s="1"/>
  <c r="AC1432" i="6" s="1"/>
  <c r="AG1432" i="6" s="1"/>
  <c r="AA1416" i="6"/>
  <c r="AB1416" i="6" s="1"/>
  <c r="AC1416" i="6" s="1"/>
  <c r="AG1416" i="6" s="1"/>
  <c r="AA1400" i="6"/>
  <c r="AB1400" i="6" s="1"/>
  <c r="AC1400" i="6" s="1"/>
  <c r="AG1400" i="6" s="1"/>
  <c r="AA1384" i="6"/>
  <c r="AB1384" i="6" s="1"/>
  <c r="AC1384" i="6" s="1"/>
  <c r="AG1384" i="6" s="1"/>
  <c r="AA1361" i="6"/>
  <c r="AB1361" i="6" s="1"/>
  <c r="AC1361" i="6" s="1"/>
  <c r="AG1361" i="6" s="1"/>
  <c r="AA1357" i="6"/>
  <c r="AB1357" i="6" s="1"/>
  <c r="AC1357" i="6" s="1"/>
  <c r="AG1357" i="6" s="1"/>
  <c r="AA1325" i="6"/>
  <c r="AB1325" i="6" s="1"/>
  <c r="AC1325" i="6" s="1"/>
  <c r="AG1325" i="6" s="1"/>
  <c r="AK1325" i="6" s="1"/>
  <c r="AA1310" i="6"/>
  <c r="AB1310" i="6" s="1"/>
  <c r="AC1310" i="6" s="1"/>
  <c r="AG1310" i="6" s="1"/>
  <c r="AK1276" i="6"/>
  <c r="AA1136" i="6"/>
  <c r="AB1136" i="6" s="1"/>
  <c r="AC1136" i="6" s="1"/>
  <c r="AG1136" i="6" s="1"/>
  <c r="AA1132" i="6"/>
  <c r="AB1132" i="6" s="1"/>
  <c r="AC1132" i="6" s="1"/>
  <c r="AG1132" i="6" s="1"/>
  <c r="AI1089" i="6"/>
  <c r="AJ1089" i="6"/>
  <c r="AK1087" i="6"/>
  <c r="AK1050" i="6"/>
  <c r="AI1012" i="6"/>
  <c r="AJ1012" i="6"/>
  <c r="AK1012" i="6" s="1"/>
  <c r="AG1004" i="6"/>
  <c r="AG986" i="6"/>
  <c r="AG955" i="6"/>
  <c r="AC939" i="6"/>
  <c r="AG939" i="6" s="1"/>
  <c r="AI936" i="6"/>
  <c r="AJ936" i="6"/>
  <c r="AK936" i="6" s="1"/>
  <c r="AI933" i="6"/>
  <c r="AJ933" i="6"/>
  <c r="AK933" i="6" s="1"/>
  <c r="AI914" i="6"/>
  <c r="AJ914" i="6"/>
  <c r="AK914" i="6" s="1"/>
  <c r="AG906" i="6"/>
  <c r="AI898" i="6"/>
  <c r="AJ898" i="6"/>
  <c r="AK898" i="6" s="1"/>
  <c r="AG858" i="6"/>
  <c r="AK858" i="6" s="1"/>
  <c r="AI1156" i="6"/>
  <c r="AJ1156" i="6"/>
  <c r="AK1156" i="6" s="1"/>
  <c r="AI1136" i="6"/>
  <c r="AJ1136" i="6"/>
  <c r="AI1132" i="6"/>
  <c r="AJ1132" i="6"/>
  <c r="AK1132" i="6" s="1"/>
  <c r="AG1127" i="6"/>
  <c r="AK1127" i="6" s="1"/>
  <c r="AK1102" i="6"/>
  <c r="AK1097" i="6"/>
  <c r="AI1093" i="6"/>
  <c r="AG1083" i="6"/>
  <c r="AK1083" i="6" s="1"/>
  <c r="AG1079" i="6"/>
  <c r="AI1072" i="6"/>
  <c r="AJ1072" i="6"/>
  <c r="AK1072" i="6" s="1"/>
  <c r="AK1062" i="6"/>
  <c r="AG1016" i="6"/>
  <c r="AI985" i="6"/>
  <c r="AJ985" i="6"/>
  <c r="AK985" i="6" s="1"/>
  <c r="AG978" i="6"/>
  <c r="AG977" i="6"/>
  <c r="AK977" i="6" s="1"/>
  <c r="AG963" i="6"/>
  <c r="AG953" i="6"/>
  <c r="AG947" i="6"/>
  <c r="AG941" i="6"/>
  <c r="AG899" i="6"/>
  <c r="AG897" i="6"/>
  <c r="AI884" i="6"/>
  <c r="AJ884" i="6"/>
  <c r="AK884" i="6" s="1"/>
  <c r="AI823" i="6"/>
  <c r="AJ823" i="6"/>
  <c r="AK823" i="6" s="1"/>
  <c r="AJ765" i="6"/>
  <c r="AI765" i="6"/>
  <c r="AI762" i="6"/>
  <c r="AJ762" i="6"/>
  <c r="AK762" i="6" s="1"/>
  <c r="AG1195" i="6"/>
  <c r="AK1195" i="6" s="1"/>
  <c r="AG1192" i="6"/>
  <c r="AJ1187" i="6"/>
  <c r="AK1187" i="6" s="1"/>
  <c r="AG1171" i="6"/>
  <c r="AA1168" i="6"/>
  <c r="AB1168" i="6" s="1"/>
  <c r="AC1168" i="6" s="1"/>
  <c r="AG1168" i="6" s="1"/>
  <c r="AA1164" i="6"/>
  <c r="AB1164" i="6" s="1"/>
  <c r="AC1164" i="6" s="1"/>
  <c r="AG1164" i="6" s="1"/>
  <c r="AJ1162" i="6"/>
  <c r="AK1162" i="6" s="1"/>
  <c r="AJ1122" i="6"/>
  <c r="AK1122" i="6" s="1"/>
  <c r="AK1113" i="6"/>
  <c r="AG1099" i="6"/>
  <c r="AK1099" i="6" s="1"/>
  <c r="AG1095" i="6"/>
  <c r="AK1095" i="6" s="1"/>
  <c r="AG1088" i="6"/>
  <c r="AG1069" i="6"/>
  <c r="AG1056" i="6"/>
  <c r="AK1053" i="6"/>
  <c r="AG1051" i="6"/>
  <c r="AK1031" i="6"/>
  <c r="AG964" i="6"/>
  <c r="AK964" i="6" s="1"/>
  <c r="AG960" i="6"/>
  <c r="AG935" i="6"/>
  <c r="AG924" i="6"/>
  <c r="AK924" i="6" s="1"/>
  <c r="AI906" i="6"/>
  <c r="AJ906" i="6"/>
  <c r="AK906" i="6" s="1"/>
  <c r="AG895" i="6"/>
  <c r="AJ888" i="6"/>
  <c r="AI888" i="6"/>
  <c r="AI736" i="6"/>
  <c r="AJ736" i="6"/>
  <c r="AK736" i="6" s="1"/>
  <c r="AJ1249" i="6"/>
  <c r="AK1249" i="6" s="1"/>
  <c r="AI1249" i="6"/>
  <c r="AK1229" i="6"/>
  <c r="AI1181" i="6"/>
  <c r="AG1167" i="6"/>
  <c r="AK1167" i="6" s="1"/>
  <c r="AK1165" i="6"/>
  <c r="AK1146" i="6"/>
  <c r="AK1145" i="6"/>
  <c r="AI1142" i="6"/>
  <c r="AJ1142" i="6"/>
  <c r="AK1142" i="6" s="1"/>
  <c r="AI1128" i="6"/>
  <c r="AJ1128" i="6"/>
  <c r="AI1125" i="6"/>
  <c r="AJ1125" i="6"/>
  <c r="AK1125" i="6" s="1"/>
  <c r="AK1109" i="6"/>
  <c r="AI1106" i="6"/>
  <c r="AJ1106" i="6"/>
  <c r="AK1106" i="6" s="1"/>
  <c r="AI1076" i="6"/>
  <c r="AJ1076" i="6"/>
  <c r="AG1060" i="6"/>
  <c r="AG1034" i="6"/>
  <c r="AK1034" i="6" s="1"/>
  <c r="AI1024" i="6"/>
  <c r="AJ1024" i="6"/>
  <c r="AK1024" i="6" s="1"/>
  <c r="AG962" i="6"/>
  <c r="AK962" i="6" s="1"/>
  <c r="AG940" i="6"/>
  <c r="AK940" i="6" s="1"/>
  <c r="AG934" i="6"/>
  <c r="AK929" i="6"/>
  <c r="AI907" i="6"/>
  <c r="AJ907" i="6"/>
  <c r="AK907" i="6" s="1"/>
  <c r="AI902" i="6"/>
  <c r="AJ902" i="6"/>
  <c r="AI873" i="6"/>
  <c r="AG1200" i="6"/>
  <c r="AI1152" i="6"/>
  <c r="AJ1152" i="6"/>
  <c r="AI1148" i="6"/>
  <c r="AJ1148" i="6"/>
  <c r="AG1140" i="6"/>
  <c r="AK1121" i="6"/>
  <c r="AI1116" i="6"/>
  <c r="AJ1116" i="6"/>
  <c r="AI1112" i="6"/>
  <c r="AJ1112" i="6"/>
  <c r="AG1104" i="6"/>
  <c r="AI1100" i="6"/>
  <c r="AJ1100" i="6"/>
  <c r="AK1100" i="6" s="1"/>
  <c r="AI1085" i="6"/>
  <c r="AJ1085" i="6"/>
  <c r="AK1085" i="6" s="1"/>
  <c r="AG1082" i="6"/>
  <c r="AI1080" i="6"/>
  <c r="AJ1080" i="6"/>
  <c r="AK1080" i="6" s="1"/>
  <c r="AG1078" i="6"/>
  <c r="AK1078" i="6" s="1"/>
  <c r="AG1073" i="6"/>
  <c r="AG1064" i="6"/>
  <c r="AG1049" i="6"/>
  <c r="AG1039" i="6"/>
  <c r="AG1007" i="6"/>
  <c r="AG1001" i="6"/>
  <c r="AI983" i="6"/>
  <c r="AJ983" i="6"/>
  <c r="AK983" i="6" s="1"/>
  <c r="AG980" i="6"/>
  <c r="AI930" i="6"/>
  <c r="AJ930" i="6"/>
  <c r="AK930" i="6" s="1"/>
  <c r="AK897" i="6"/>
  <c r="AI842" i="6"/>
  <c r="AJ842" i="6"/>
  <c r="AK842" i="6" s="1"/>
  <c r="AG827" i="6"/>
  <c r="AK827" i="6" s="1"/>
  <c r="AI1172" i="6"/>
  <c r="AJ1172" i="6"/>
  <c r="AK1172" i="6" s="1"/>
  <c r="AA1148" i="6"/>
  <c r="AB1148" i="6" s="1"/>
  <c r="AC1148" i="6" s="1"/>
  <c r="AG1148" i="6" s="1"/>
  <c r="AI1140" i="6"/>
  <c r="AJ1140" i="6"/>
  <c r="AK1140" i="6" s="1"/>
  <c r="AA1112" i="6"/>
  <c r="AB1112" i="6" s="1"/>
  <c r="AC1112" i="6" s="1"/>
  <c r="AG1112" i="6" s="1"/>
  <c r="AI1104" i="6"/>
  <c r="AJ1104" i="6"/>
  <c r="AA1072" i="6"/>
  <c r="AB1072" i="6" s="1"/>
  <c r="AC1072" i="6" s="1"/>
  <c r="AG1072" i="6" s="1"/>
  <c r="AI1064" i="6"/>
  <c r="AJ1064" i="6"/>
  <c r="AK1064" i="6" s="1"/>
  <c r="AI1060" i="6"/>
  <c r="AJ1060" i="6"/>
  <c r="AI1056" i="6"/>
  <c r="AJ1056" i="6"/>
  <c r="AK1056" i="6" s="1"/>
  <c r="AK1033" i="6"/>
  <c r="AA1012" i="6"/>
  <c r="AB1012" i="6" s="1"/>
  <c r="AC1012" i="6" s="1"/>
  <c r="AG1012" i="6" s="1"/>
  <c r="AA1003" i="6"/>
  <c r="AB1003" i="6" s="1"/>
  <c r="AC1003" i="6" s="1"/>
  <c r="AG1003" i="6" s="1"/>
  <c r="AA994" i="6"/>
  <c r="AB994" i="6" s="1"/>
  <c r="AC994" i="6" s="1"/>
  <c r="AG994" i="6" s="1"/>
  <c r="AI980" i="6"/>
  <c r="AJ980" i="6"/>
  <c r="AK980" i="6" s="1"/>
  <c r="AA946" i="6"/>
  <c r="AB946" i="6" s="1"/>
  <c r="AC946" i="6" s="1"/>
  <c r="AG946" i="6" s="1"/>
  <c r="AA933" i="6"/>
  <c r="AB933" i="6" s="1"/>
  <c r="AC933" i="6" s="1"/>
  <c r="AG933" i="6" s="1"/>
  <c r="AK927" i="6"/>
  <c r="AK879" i="6"/>
  <c r="AA877" i="6"/>
  <c r="AB877" i="6" s="1"/>
  <c r="AC877" i="6" s="1"/>
  <c r="AG877" i="6" s="1"/>
  <c r="AA873" i="6"/>
  <c r="AB873" i="6" s="1"/>
  <c r="AC873" i="6" s="1"/>
  <c r="AG873" i="6" s="1"/>
  <c r="AA870" i="6"/>
  <c r="AB870" i="6" s="1"/>
  <c r="AC870" i="6" s="1"/>
  <c r="AG870" i="6" s="1"/>
  <c r="AG869" i="6"/>
  <c r="AG855" i="6"/>
  <c r="AI844" i="6"/>
  <c r="AJ844" i="6"/>
  <c r="AK844" i="6" s="1"/>
  <c r="AG835" i="6"/>
  <c r="AG832" i="6"/>
  <c r="AG810" i="6"/>
  <c r="AG806" i="6"/>
  <c r="AK806" i="6" s="1"/>
  <c r="AI794" i="6"/>
  <c r="AJ794" i="6"/>
  <c r="AK794" i="6" s="1"/>
  <c r="AG788" i="6"/>
  <c r="AK788" i="6" s="1"/>
  <c r="AG776" i="6"/>
  <c r="AK776" i="6" s="1"/>
  <c r="AG768" i="6"/>
  <c r="AK708" i="6"/>
  <c r="AA1425" i="6"/>
  <c r="AB1425" i="6" s="1"/>
  <c r="AC1425" i="6" s="1"/>
  <c r="AG1425" i="6" s="1"/>
  <c r="AA1409" i="6"/>
  <c r="AB1409" i="6" s="1"/>
  <c r="AC1409" i="6" s="1"/>
  <c r="AG1409" i="6" s="1"/>
  <c r="AA1393" i="6"/>
  <c r="AB1393" i="6" s="1"/>
  <c r="AC1393" i="6" s="1"/>
  <c r="AG1393" i="6" s="1"/>
  <c r="AA1377" i="6"/>
  <c r="AB1377" i="6" s="1"/>
  <c r="AC1377" i="6" s="1"/>
  <c r="AG1377" i="6" s="1"/>
  <c r="AA1152" i="6"/>
  <c r="AB1152" i="6" s="1"/>
  <c r="AC1152" i="6" s="1"/>
  <c r="AG1152" i="6" s="1"/>
  <c r="AI1144" i="6"/>
  <c r="AJ1144" i="6"/>
  <c r="AK1144" i="6" s="1"/>
  <c r="AA1116" i="6"/>
  <c r="AB1116" i="6" s="1"/>
  <c r="AC1116" i="6" s="1"/>
  <c r="AG1116" i="6" s="1"/>
  <c r="AI1108" i="6"/>
  <c r="AJ1108" i="6"/>
  <c r="AK1108" i="6" s="1"/>
  <c r="AA1076" i="6"/>
  <c r="AB1076" i="6" s="1"/>
  <c r="AC1076" i="6" s="1"/>
  <c r="AG1076" i="6" s="1"/>
  <c r="AI1068" i="6"/>
  <c r="AJ1068" i="6"/>
  <c r="AK1068" i="6" s="1"/>
  <c r="AA1017" i="6"/>
  <c r="AB1017" i="6" s="1"/>
  <c r="AC1017" i="6" s="1"/>
  <c r="AG1017" i="6" s="1"/>
  <c r="AA997" i="6"/>
  <c r="AB997" i="6" s="1"/>
  <c r="AC997" i="6" s="1"/>
  <c r="AG997" i="6" s="1"/>
  <c r="AK967" i="6"/>
  <c r="AA954" i="6"/>
  <c r="AB954" i="6" s="1"/>
  <c r="AC954" i="6" s="1"/>
  <c r="AG954" i="6" s="1"/>
  <c r="AA942" i="6"/>
  <c r="AB942" i="6" s="1"/>
  <c r="AC942" i="6" s="1"/>
  <c r="AG942" i="6" s="1"/>
  <c r="AA938" i="6"/>
  <c r="AB938" i="6" s="1"/>
  <c r="AC938" i="6" s="1"/>
  <c r="AG938" i="6" s="1"/>
  <c r="AI917" i="6"/>
  <c r="AJ917" i="6"/>
  <c r="AK917" i="6" s="1"/>
  <c r="AA910" i="6"/>
  <c r="AB910" i="6" s="1"/>
  <c r="AC910" i="6" s="1"/>
  <c r="AG910" i="6" s="1"/>
  <c r="AK910" i="6" s="1"/>
  <c r="AK895" i="6"/>
  <c r="AA894" i="6"/>
  <c r="AB894" i="6" s="1"/>
  <c r="AC894" i="6" s="1"/>
  <c r="AG894" i="6" s="1"/>
  <c r="AK894" i="6" s="1"/>
  <c r="AA872" i="6"/>
  <c r="AB872" i="6" s="1"/>
  <c r="AC872" i="6" s="1"/>
  <c r="AG872" i="6" s="1"/>
  <c r="AA871" i="6"/>
  <c r="AB871" i="6" s="1"/>
  <c r="AC871" i="6" s="1"/>
  <c r="AG871" i="6" s="1"/>
  <c r="AG849" i="6"/>
  <c r="AJ815" i="6"/>
  <c r="AK815" i="6" s="1"/>
  <c r="AI815" i="6"/>
  <c r="AG787" i="6"/>
  <c r="AG777" i="6"/>
  <c r="AK777" i="6" s="1"/>
  <c r="AG770" i="6"/>
  <c r="AK770" i="6" s="1"/>
  <c r="AK761" i="6"/>
  <c r="AG992" i="6"/>
  <c r="AG972" i="6"/>
  <c r="AK972" i="6" s="1"/>
  <c r="AI919" i="6"/>
  <c r="AJ919" i="6"/>
  <c r="AK919" i="6" s="1"/>
  <c r="AG915" i="6"/>
  <c r="AG908" i="6"/>
  <c r="AK883" i="6"/>
  <c r="AJ872" i="6"/>
  <c r="AK872" i="6" s="1"/>
  <c r="AI872" i="6"/>
  <c r="AI871" i="6"/>
  <c r="AJ871" i="6"/>
  <c r="AK871" i="6" s="1"/>
  <c r="AG867" i="6"/>
  <c r="AK867" i="6" s="1"/>
  <c r="AG866" i="6"/>
  <c r="AI863" i="6"/>
  <c r="AJ863" i="6"/>
  <c r="AK863" i="6" s="1"/>
  <c r="AI862" i="6"/>
  <c r="AJ862" i="6"/>
  <c r="AK862" i="6" s="1"/>
  <c r="AG857" i="6"/>
  <c r="AK857" i="6" s="1"/>
  <c r="AI850" i="6"/>
  <c r="AJ850" i="6"/>
  <c r="AK850" i="6" s="1"/>
  <c r="AG843" i="6"/>
  <c r="AI835" i="6"/>
  <c r="AJ835" i="6"/>
  <c r="AK835" i="6" s="1"/>
  <c r="AI833" i="6"/>
  <c r="AJ833" i="6"/>
  <c r="AG818" i="6"/>
  <c r="AG816" i="6"/>
  <c r="AG780" i="6"/>
  <c r="AI739" i="6"/>
  <c r="AJ739" i="6"/>
  <c r="AG705" i="6"/>
  <c r="AK705" i="6" s="1"/>
  <c r="AI1092" i="6"/>
  <c r="AJ1092" i="6"/>
  <c r="AK1092" i="6" s="1"/>
  <c r="AA1048" i="6"/>
  <c r="AB1048" i="6" s="1"/>
  <c r="AC1048" i="6" s="1"/>
  <c r="AG1048" i="6" s="1"/>
  <c r="AJ1042" i="6"/>
  <c r="AK1042" i="6" s="1"/>
  <c r="AJ1038" i="6"/>
  <c r="AK1038" i="6" s="1"/>
  <c r="AI1036" i="6"/>
  <c r="AJ1036" i="6"/>
  <c r="AA1028" i="6"/>
  <c r="AB1028" i="6" s="1"/>
  <c r="AC1028" i="6" s="1"/>
  <c r="AG1028" i="6" s="1"/>
  <c r="AA1019" i="6"/>
  <c r="AB1019" i="6" s="1"/>
  <c r="AC1019" i="6" s="1"/>
  <c r="AG1019" i="6" s="1"/>
  <c r="AK1019" i="6" s="1"/>
  <c r="AA1010" i="6"/>
  <c r="AB1010" i="6" s="1"/>
  <c r="AC1010" i="6" s="1"/>
  <c r="AG1010" i="6" s="1"/>
  <c r="AJ999" i="6"/>
  <c r="AK999" i="6" s="1"/>
  <c r="AI996" i="6"/>
  <c r="AJ996" i="6"/>
  <c r="AK996" i="6" s="1"/>
  <c r="AI987" i="6"/>
  <c r="AI978" i="6"/>
  <c r="AJ961" i="6"/>
  <c r="AK961" i="6" s="1"/>
  <c r="AI961" i="6"/>
  <c r="AK928" i="6"/>
  <c r="AJ925" i="6"/>
  <c r="AK925" i="6" s="1"/>
  <c r="AA918" i="6"/>
  <c r="AB918" i="6" s="1"/>
  <c r="AC918" i="6" s="1"/>
  <c r="AG918" i="6" s="1"/>
  <c r="AK918" i="6" s="1"/>
  <c r="AJ900" i="6"/>
  <c r="AK900" i="6" s="1"/>
  <c r="AI893" i="6"/>
  <c r="AJ889" i="6"/>
  <c r="AK889" i="6" s="1"/>
  <c r="AK860" i="6"/>
  <c r="AJ854" i="6"/>
  <c r="AK854" i="6" s="1"/>
  <c r="AA853" i="6"/>
  <c r="AB853" i="6" s="1"/>
  <c r="AC853" i="6" s="1"/>
  <c r="AG853" i="6" s="1"/>
  <c r="AK853" i="6" s="1"/>
  <c r="AG845" i="6"/>
  <c r="AI804" i="6"/>
  <c r="AI772" i="6"/>
  <c r="AI665" i="6"/>
  <c r="AJ665" i="6"/>
  <c r="AI1096" i="6"/>
  <c r="AJ1096" i="6"/>
  <c r="AK1096" i="6" s="1"/>
  <c r="AK1073" i="6"/>
  <c r="AI1044" i="6"/>
  <c r="AJ1044" i="6"/>
  <c r="AI1040" i="6"/>
  <c r="AJ1040" i="6"/>
  <c r="AK1040" i="6" s="1"/>
  <c r="AJ1025" i="6"/>
  <c r="AK1025" i="6" s="1"/>
  <c r="AJ1001" i="6"/>
  <c r="AK1001" i="6" s="1"/>
  <c r="AJ981" i="6"/>
  <c r="AK981" i="6" s="1"/>
  <c r="AK978" i="6"/>
  <c r="AI931" i="6"/>
  <c r="AJ931" i="6"/>
  <c r="AK931" i="6" s="1"/>
  <c r="AI921" i="6"/>
  <c r="AJ921" i="6"/>
  <c r="AK921" i="6" s="1"/>
  <c r="AI892" i="6"/>
  <c r="AJ859" i="6"/>
  <c r="AK859" i="6" s="1"/>
  <c r="AI859" i="6"/>
  <c r="AK831" i="6"/>
  <c r="AG800" i="6"/>
  <c r="AI1028" i="6"/>
  <c r="AJ1028" i="6"/>
  <c r="AK1028" i="6" s="1"/>
  <c r="AG969" i="6"/>
  <c r="AG956" i="6"/>
  <c r="AI899" i="6"/>
  <c r="AJ899" i="6"/>
  <c r="AK892" i="6"/>
  <c r="AG850" i="6"/>
  <c r="AI847" i="6"/>
  <c r="AJ847" i="6"/>
  <c r="AK847" i="6" s="1"/>
  <c r="AG836" i="6"/>
  <c r="AI820" i="6"/>
  <c r="AJ820" i="6"/>
  <c r="AK820" i="6" s="1"/>
  <c r="AJ1021" i="6"/>
  <c r="AK1021" i="6" s="1"/>
  <c r="AA1021" i="6"/>
  <c r="AB1021" i="6" s="1"/>
  <c r="AC1021" i="6" s="1"/>
  <c r="AG1021" i="6" s="1"/>
  <c r="AJ1005" i="6"/>
  <c r="AK1005" i="6" s="1"/>
  <c r="AA1005" i="6"/>
  <c r="AB1005" i="6" s="1"/>
  <c r="AC1005" i="6" s="1"/>
  <c r="AG1005" i="6" s="1"/>
  <c r="AJ989" i="6"/>
  <c r="AK989" i="6" s="1"/>
  <c r="AA989" i="6"/>
  <c r="AB989" i="6" s="1"/>
  <c r="AC989" i="6" s="1"/>
  <c r="AG989" i="6" s="1"/>
  <c r="AJ911" i="6"/>
  <c r="AK911" i="6" s="1"/>
  <c r="AJ904" i="6"/>
  <c r="AK904" i="6" s="1"/>
  <c r="AJ886" i="6"/>
  <c r="AK886" i="6" s="1"/>
  <c r="AJ882" i="6"/>
  <c r="AK882" i="6" s="1"/>
  <c r="AJ866" i="6"/>
  <c r="AA854" i="6"/>
  <c r="AB854" i="6" s="1"/>
  <c r="AC854" i="6" s="1"/>
  <c r="AG854" i="6" s="1"/>
  <c r="AA842" i="6"/>
  <c r="AB842" i="6" s="1"/>
  <c r="AC842" i="6" s="1"/>
  <c r="AG842" i="6" s="1"/>
  <c r="AJ838" i="6"/>
  <c r="AK838" i="6" s="1"/>
  <c r="AI832" i="6"/>
  <c r="AJ832" i="6"/>
  <c r="AJ816" i="6"/>
  <c r="AK816" i="6" s="1"/>
  <c r="AI800" i="6"/>
  <c r="AJ800" i="6"/>
  <c r="AK800" i="6" s="1"/>
  <c r="AI795" i="6"/>
  <c r="AI776" i="6"/>
  <c r="AJ768" i="6"/>
  <c r="AK767" i="6"/>
  <c r="AI766" i="6"/>
  <c r="AJ766" i="6"/>
  <c r="AG757" i="6"/>
  <c r="AK757" i="6" s="1"/>
  <c r="AG747" i="6"/>
  <c r="AK747" i="6" s="1"/>
  <c r="AJ741" i="6"/>
  <c r="AI741" i="6"/>
  <c r="AG711" i="6"/>
  <c r="AI702" i="6"/>
  <c r="AJ702" i="6"/>
  <c r="AG698" i="6"/>
  <c r="AK698" i="6" s="1"/>
  <c r="AI662" i="6"/>
  <c r="AJ662" i="6"/>
  <c r="AK662" i="6" s="1"/>
  <c r="AA931" i="6"/>
  <c r="AB931" i="6" s="1"/>
  <c r="AC931" i="6" s="1"/>
  <c r="AG931" i="6" s="1"/>
  <c r="AA923" i="6"/>
  <c r="AB923" i="6" s="1"/>
  <c r="AC923" i="6" s="1"/>
  <c r="AG923" i="6" s="1"/>
  <c r="AK923" i="6" s="1"/>
  <c r="AA890" i="6"/>
  <c r="AB890" i="6" s="1"/>
  <c r="AC890" i="6" s="1"/>
  <c r="AG890" i="6" s="1"/>
  <c r="AK890" i="6" s="1"/>
  <c r="AA888" i="6"/>
  <c r="AB888" i="6" s="1"/>
  <c r="AC888" i="6" s="1"/>
  <c r="AG888" i="6" s="1"/>
  <c r="AK819" i="6"/>
  <c r="AA803" i="6"/>
  <c r="AB803" i="6" s="1"/>
  <c r="AC803" i="6" s="1"/>
  <c r="AG803" i="6" s="1"/>
  <c r="AK803" i="6" s="1"/>
  <c r="AK791" i="6"/>
  <c r="AK738" i="6"/>
  <c r="AJ737" i="6"/>
  <c r="AI737" i="6"/>
  <c r="AG727" i="6"/>
  <c r="AG721" i="6"/>
  <c r="AG715" i="6"/>
  <c r="AK715" i="6" s="1"/>
  <c r="AG714" i="6"/>
  <c r="AK714" i="6" s="1"/>
  <c r="AG707" i="6"/>
  <c r="AG699" i="6"/>
  <c r="AK699" i="6" s="1"/>
  <c r="AK692" i="6"/>
  <c r="AI683" i="6"/>
  <c r="AJ683" i="6"/>
  <c r="AG677" i="6"/>
  <c r="AK677" i="6" s="1"/>
  <c r="AK664" i="6"/>
  <c r="AI638" i="6"/>
  <c r="AJ638" i="6"/>
  <c r="AK632" i="6"/>
  <c r="AG805" i="6"/>
  <c r="AK805" i="6" s="1"/>
  <c r="AI798" i="6"/>
  <c r="AJ798" i="6"/>
  <c r="AK798" i="6" s="1"/>
  <c r="AG796" i="6"/>
  <c r="AG795" i="6"/>
  <c r="AK795" i="6" s="1"/>
  <c r="AG783" i="6"/>
  <c r="AK783" i="6" s="1"/>
  <c r="AK780" i="6"/>
  <c r="AG764" i="6"/>
  <c r="AK764" i="6" s="1"/>
  <c r="AK759" i="6"/>
  <c r="AI750" i="6"/>
  <c r="AJ750" i="6"/>
  <c r="AG735" i="6"/>
  <c r="AG731" i="6"/>
  <c r="AK731" i="6" s="1"/>
  <c r="AK724" i="6"/>
  <c r="AK719" i="6"/>
  <c r="AG716" i="6"/>
  <c r="AK716" i="6" s="1"/>
  <c r="AA701" i="6"/>
  <c r="AB701" i="6" s="1"/>
  <c r="AC701" i="6" s="1"/>
  <c r="AG701" i="6" s="1"/>
  <c r="AK701" i="6" s="1"/>
  <c r="AG689" i="6"/>
  <c r="AK689" i="6" s="1"/>
  <c r="AG688" i="6"/>
  <c r="AK688" i="6" s="1"/>
  <c r="AG687" i="6"/>
  <c r="AK687" i="6" s="1"/>
  <c r="AG684" i="6"/>
  <c r="AK684" i="6" s="1"/>
  <c r="AI666" i="6"/>
  <c r="AJ666" i="6"/>
  <c r="AK666" i="6" s="1"/>
  <c r="AK652" i="6"/>
  <c r="AI830" i="6"/>
  <c r="AJ830" i="6"/>
  <c r="AG820" i="6"/>
  <c r="AJ817" i="6"/>
  <c r="AK817" i="6" s="1"/>
  <c r="AG809" i="6"/>
  <c r="AK809" i="6" s="1"/>
  <c r="AJ789" i="6"/>
  <c r="AK789" i="6" s="1"/>
  <c r="AI789" i="6"/>
  <c r="AG775" i="6"/>
  <c r="AK775" i="6" s="1"/>
  <c r="AK771" i="6"/>
  <c r="AG769" i="6"/>
  <c r="AK769" i="6" s="1"/>
  <c r="AJ756" i="6"/>
  <c r="AK756" i="6" s="1"/>
  <c r="AI747" i="6"/>
  <c r="AG733" i="6"/>
  <c r="AK733" i="6" s="1"/>
  <c r="AJ725" i="6"/>
  <c r="AI725" i="6"/>
  <c r="AJ720" i="6"/>
  <c r="AK720" i="6" s="1"/>
  <c r="AI718" i="6"/>
  <c r="AJ718" i="6"/>
  <c r="AI711" i="6"/>
  <c r="AJ711" i="6"/>
  <c r="AK711" i="6" s="1"/>
  <c r="AK671" i="6"/>
  <c r="AI864" i="6"/>
  <c r="AJ864" i="6"/>
  <c r="AK864" i="6" s="1"/>
  <c r="AK855" i="6"/>
  <c r="AJ821" i="6"/>
  <c r="AK821" i="6" s="1"/>
  <c r="AI821" i="6"/>
  <c r="AJ801" i="6"/>
  <c r="AK801" i="6" s="1"/>
  <c r="AG786" i="6"/>
  <c r="AG773" i="6"/>
  <c r="AK773" i="6" s="1"/>
  <c r="AG772" i="6"/>
  <c r="AK772" i="6" s="1"/>
  <c r="AK755" i="6"/>
  <c r="AK754" i="6"/>
  <c r="AK743" i="6"/>
  <c r="AG739" i="6"/>
  <c r="AK729" i="6"/>
  <c r="AJ709" i="6"/>
  <c r="AI709" i="6"/>
  <c r="AG819" i="6"/>
  <c r="AG811" i="6"/>
  <c r="AK811" i="6" s="1"/>
  <c r="AK796" i="6"/>
  <c r="AG765" i="6"/>
  <c r="AK682" i="6"/>
  <c r="AG656" i="6"/>
  <c r="AK656" i="6" s="1"/>
  <c r="AG653" i="6"/>
  <c r="AK653" i="6" s="1"/>
  <c r="AG651" i="6"/>
  <c r="AK651" i="6" s="1"/>
  <c r="AA902" i="6"/>
  <c r="AB902" i="6" s="1"/>
  <c r="AC902" i="6" s="1"/>
  <c r="AG902" i="6" s="1"/>
  <c r="AI807" i="6"/>
  <c r="AJ807" i="6"/>
  <c r="AK807" i="6" s="1"/>
  <c r="AI786" i="6"/>
  <c r="AJ786" i="6"/>
  <c r="AA774" i="6"/>
  <c r="AB774" i="6" s="1"/>
  <c r="AC774" i="6" s="1"/>
  <c r="AG774" i="6" s="1"/>
  <c r="AK774" i="6" s="1"/>
  <c r="AA753" i="6"/>
  <c r="AB753" i="6" s="1"/>
  <c r="AC753" i="6" s="1"/>
  <c r="AG753" i="6" s="1"/>
  <c r="AK753" i="6" s="1"/>
  <c r="AK751" i="6"/>
  <c r="AA744" i="6"/>
  <c r="AB744" i="6" s="1"/>
  <c r="AC744" i="6" s="1"/>
  <c r="AG744" i="6" s="1"/>
  <c r="AK744" i="6" s="1"/>
  <c r="AA732" i="6"/>
  <c r="AB732" i="6" s="1"/>
  <c r="AC732" i="6" s="1"/>
  <c r="AG732" i="6" s="1"/>
  <c r="AK732" i="6" s="1"/>
  <c r="AI721" i="6"/>
  <c r="AJ721" i="6"/>
  <c r="AG690" i="6"/>
  <c r="AA681" i="6"/>
  <c r="AB681" i="6" s="1"/>
  <c r="AC681" i="6" s="1"/>
  <c r="AG681" i="6" s="1"/>
  <c r="AK681" i="6" s="1"/>
  <c r="AG665" i="6"/>
  <c r="AJ659" i="6"/>
  <c r="AK659" i="6" s="1"/>
  <c r="AJ643" i="6"/>
  <c r="AK643" i="6" s="1"/>
  <c r="AA629" i="6"/>
  <c r="AB629" i="6" s="1"/>
  <c r="AC629" i="6" s="1"/>
  <c r="AG629" i="6" s="1"/>
  <c r="AK629" i="6" s="1"/>
  <c r="AJ609" i="6"/>
  <c r="AI609" i="6"/>
  <c r="AI672" i="6"/>
  <c r="AJ672" i="6"/>
  <c r="AI616" i="6"/>
  <c r="AJ616" i="6"/>
  <c r="AK616" i="6" s="1"/>
  <c r="AJ649" i="6"/>
  <c r="AK649" i="6" s="1"/>
  <c r="AK633" i="6"/>
  <c r="AG607" i="6"/>
  <c r="AJ588" i="6"/>
  <c r="AK588" i="6" s="1"/>
  <c r="AI588" i="6"/>
  <c r="AA790" i="6"/>
  <c r="AB790" i="6" s="1"/>
  <c r="AC790" i="6" s="1"/>
  <c r="AG790" i="6" s="1"/>
  <c r="AK790" i="6" s="1"/>
  <c r="AI782" i="6"/>
  <c r="AJ782" i="6"/>
  <c r="AA778" i="6"/>
  <c r="AB778" i="6" s="1"/>
  <c r="AC778" i="6" s="1"/>
  <c r="AG778" i="6" s="1"/>
  <c r="AK778" i="6" s="1"/>
  <c r="AI773" i="6"/>
  <c r="AK763" i="6"/>
  <c r="AJ758" i="6"/>
  <c r="AJ752" i="6"/>
  <c r="AK752" i="6" s="1"/>
  <c r="AJ749" i="6"/>
  <c r="AK749" i="6" s="1"/>
  <c r="AI735" i="6"/>
  <c r="AJ735" i="6"/>
  <c r="AK735" i="6" s="1"/>
  <c r="AJ727" i="6"/>
  <c r="AG710" i="6"/>
  <c r="AK710" i="6" s="1"/>
  <c r="AJ704" i="6"/>
  <c r="AK704" i="6" s="1"/>
  <c r="AI700" i="6"/>
  <c r="AJ700" i="6"/>
  <c r="AK700" i="6" s="1"/>
  <c r="AJ695" i="6"/>
  <c r="AK695" i="6" s="1"/>
  <c r="AJ690" i="6"/>
  <c r="AK690" i="6" s="1"/>
  <c r="AJ674" i="6"/>
  <c r="AJ634" i="6"/>
  <c r="AK621" i="6"/>
  <c r="AI544" i="6"/>
  <c r="AJ544" i="6"/>
  <c r="AK544" i="6" s="1"/>
  <c r="AA781" i="6"/>
  <c r="AB781" i="6" s="1"/>
  <c r="AC781" i="6" s="1"/>
  <c r="AG781" i="6" s="1"/>
  <c r="AK781" i="6" s="1"/>
  <c r="AG741" i="6"/>
  <c r="AG737" i="6"/>
  <c r="AI730" i="6"/>
  <c r="AJ730" i="6"/>
  <c r="AI712" i="6"/>
  <c r="AJ712" i="6"/>
  <c r="AI707" i="6"/>
  <c r="AJ707" i="6"/>
  <c r="AK707" i="6" s="1"/>
  <c r="AG683" i="6"/>
  <c r="AG667" i="6"/>
  <c r="AK667" i="6" s="1"/>
  <c r="AJ663" i="6"/>
  <c r="AI663" i="6"/>
  <c r="AA660" i="6"/>
  <c r="AB660" i="6" s="1"/>
  <c r="AC660" i="6" s="1"/>
  <c r="AG660" i="6" s="1"/>
  <c r="AK660" i="6" s="1"/>
  <c r="AJ647" i="6"/>
  <c r="AI647" i="6"/>
  <c r="AG642" i="6"/>
  <c r="AK642" i="6" s="1"/>
  <c r="AG636" i="6"/>
  <c r="AK636" i="6" s="1"/>
  <c r="AJ467" i="6"/>
  <c r="AK467" i="6" s="1"/>
  <c r="AI467" i="6"/>
  <c r="AK748" i="6"/>
  <c r="AI742" i="6"/>
  <c r="AJ742" i="6"/>
  <c r="AI734" i="6"/>
  <c r="AJ734" i="6"/>
  <c r="AG725" i="6"/>
  <c r="AK723" i="6"/>
  <c r="AK697" i="6"/>
  <c r="AJ693" i="6"/>
  <c r="AI693" i="6"/>
  <c r="AI679" i="6"/>
  <c r="AJ679" i="6"/>
  <c r="AK679" i="6" s="1"/>
  <c r="AK661" i="6"/>
  <c r="AG654" i="6"/>
  <c r="AK654" i="6" s="1"/>
  <c r="AI646" i="6"/>
  <c r="AJ646" i="6"/>
  <c r="AI594" i="6"/>
  <c r="AJ594" i="6"/>
  <c r="AK594" i="6" s="1"/>
  <c r="AA742" i="6"/>
  <c r="AB742" i="6" s="1"/>
  <c r="AC742" i="6" s="1"/>
  <c r="AG742" i="6" s="1"/>
  <c r="AA730" i="6"/>
  <c r="AB730" i="6" s="1"/>
  <c r="AC730" i="6" s="1"/>
  <c r="AG730" i="6" s="1"/>
  <c r="AA693" i="6"/>
  <c r="AB693" i="6" s="1"/>
  <c r="AC693" i="6" s="1"/>
  <c r="AG693" i="6" s="1"/>
  <c r="AA672" i="6"/>
  <c r="AB672" i="6" s="1"/>
  <c r="AC672" i="6" s="1"/>
  <c r="AG672" i="6" s="1"/>
  <c r="AA666" i="6"/>
  <c r="AB666" i="6" s="1"/>
  <c r="AC666" i="6" s="1"/>
  <c r="AG666" i="6" s="1"/>
  <c r="AA658" i="6"/>
  <c r="AB658" i="6" s="1"/>
  <c r="AC658" i="6" s="1"/>
  <c r="AG658" i="6" s="1"/>
  <c r="AA650" i="6"/>
  <c r="AB650" i="6" s="1"/>
  <c r="AC650" i="6" s="1"/>
  <c r="AG650" i="6" s="1"/>
  <c r="AK650" i="6" s="1"/>
  <c r="AA634" i="6"/>
  <c r="AB634" i="6" s="1"/>
  <c r="AC634" i="6" s="1"/>
  <c r="AG634" i="6" s="1"/>
  <c r="AJ627" i="6"/>
  <c r="AK627" i="6" s="1"/>
  <c r="AG606" i="6"/>
  <c r="AK606" i="6" s="1"/>
  <c r="AG602" i="6"/>
  <c r="AG598" i="6"/>
  <c r="AK598" i="6" s="1"/>
  <c r="AK596" i="6"/>
  <c r="AJ592" i="6"/>
  <c r="AK592" i="6" s="1"/>
  <c r="AI592" i="6"/>
  <c r="AI582" i="6"/>
  <c r="AJ582" i="6"/>
  <c r="AK582" i="6" s="1"/>
  <c r="AG556" i="6"/>
  <c r="AK556" i="6" s="1"/>
  <c r="AG545" i="6"/>
  <c r="AG496" i="6"/>
  <c r="AG487" i="6"/>
  <c r="AJ484" i="6"/>
  <c r="AK484" i="6" s="1"/>
  <c r="AI484" i="6"/>
  <c r="AJ447" i="6"/>
  <c r="AK447" i="6" s="1"/>
  <c r="AI447" i="6"/>
  <c r="AI814" i="6"/>
  <c r="AJ814" i="6"/>
  <c r="AK814" i="6" s="1"/>
  <c r="AA758" i="6"/>
  <c r="AB758" i="6" s="1"/>
  <c r="AC758" i="6" s="1"/>
  <c r="AG758" i="6" s="1"/>
  <c r="AA746" i="6"/>
  <c r="AB746" i="6" s="1"/>
  <c r="AC746" i="6" s="1"/>
  <c r="AG746" i="6" s="1"/>
  <c r="AK746" i="6" s="1"/>
  <c r="AA709" i="6"/>
  <c r="AB709" i="6" s="1"/>
  <c r="AC709" i="6" s="1"/>
  <c r="AG709" i="6" s="1"/>
  <c r="AI686" i="6"/>
  <c r="AJ686" i="6"/>
  <c r="AK655" i="6"/>
  <c r="AI630" i="6"/>
  <c r="AJ630" i="6"/>
  <c r="AJ624" i="6"/>
  <c r="AI624" i="6"/>
  <c r="AK623" i="6"/>
  <c r="AG622" i="6"/>
  <c r="AK622" i="6" s="1"/>
  <c r="AG608" i="6"/>
  <c r="AJ574" i="6"/>
  <c r="AI574" i="6"/>
  <c r="AI572" i="6"/>
  <c r="AJ572" i="6"/>
  <c r="AK572" i="6" s="1"/>
  <c r="AG549" i="6"/>
  <c r="AK549" i="6" s="1"/>
  <c r="AG524" i="6"/>
  <c r="AG512" i="6"/>
  <c r="AG511" i="6"/>
  <c r="AG508" i="6"/>
  <c r="AK492" i="6"/>
  <c r="AI601" i="6"/>
  <c r="AJ601" i="6"/>
  <c r="AI599" i="6"/>
  <c r="AJ599" i="6"/>
  <c r="AG574" i="6"/>
  <c r="AG573" i="6"/>
  <c r="AG572" i="6"/>
  <c r="AK541" i="6"/>
  <c r="AG501" i="6"/>
  <c r="AK496" i="6"/>
  <c r="AG466" i="6"/>
  <c r="AK466" i="6" s="1"/>
  <c r="AK457" i="6"/>
  <c r="AJ602" i="6"/>
  <c r="AI602" i="6"/>
  <c r="AJ535" i="6"/>
  <c r="AI535" i="6"/>
  <c r="AG518" i="6"/>
  <c r="AG516" i="6"/>
  <c r="AG486" i="6"/>
  <c r="AJ640" i="6"/>
  <c r="AK640" i="6" s="1"/>
  <c r="AI640" i="6"/>
  <c r="AG635" i="6"/>
  <c r="AK635" i="6" s="1"/>
  <c r="AI614" i="6"/>
  <c r="AJ614" i="6"/>
  <c r="AK613" i="6"/>
  <c r="AK603" i="6"/>
  <c r="AG590" i="6"/>
  <c r="AK590" i="6" s="1"/>
  <c r="AI581" i="6"/>
  <c r="AJ581" i="6"/>
  <c r="AK581" i="6" s="1"/>
  <c r="AG571" i="6"/>
  <c r="AG565" i="6"/>
  <c r="AI561" i="6"/>
  <c r="AJ561" i="6"/>
  <c r="AK561" i="6" s="1"/>
  <c r="AI545" i="6"/>
  <c r="AJ545" i="6"/>
  <c r="AK545" i="6" s="1"/>
  <c r="AK539" i="6"/>
  <c r="AG523" i="6"/>
  <c r="AK460" i="6"/>
  <c r="AK691" i="6"/>
  <c r="AG674" i="6"/>
  <c r="AK669" i="6"/>
  <c r="AK639" i="6"/>
  <c r="AG638" i="6"/>
  <c r="AG619" i="6"/>
  <c r="AK619" i="6" s="1"/>
  <c r="AG599" i="6"/>
  <c r="AI568" i="6"/>
  <c r="AJ568" i="6"/>
  <c r="AK568" i="6" s="1"/>
  <c r="AK546" i="6"/>
  <c r="AJ531" i="6"/>
  <c r="AK531" i="6" s="1"/>
  <c r="AI531" i="6"/>
  <c r="AG514" i="6"/>
  <c r="AG507" i="6"/>
  <c r="AK483" i="6"/>
  <c r="AA626" i="6"/>
  <c r="AB626" i="6" s="1"/>
  <c r="AC626" i="6" s="1"/>
  <c r="AG626" i="6" s="1"/>
  <c r="AK626" i="6" s="1"/>
  <c r="AA624" i="6"/>
  <c r="AB624" i="6" s="1"/>
  <c r="AC624" i="6" s="1"/>
  <c r="AG624" i="6" s="1"/>
  <c r="AA614" i="6"/>
  <c r="AB614" i="6" s="1"/>
  <c r="AC614" i="6" s="1"/>
  <c r="AG614" i="6" s="1"/>
  <c r="AA609" i="6"/>
  <c r="AB609" i="6" s="1"/>
  <c r="AC609" i="6" s="1"/>
  <c r="AG609" i="6" s="1"/>
  <c r="AG605" i="6"/>
  <c r="AI593" i="6"/>
  <c r="AJ593" i="6"/>
  <c r="AK593" i="6" s="1"/>
  <c r="AK540" i="6"/>
  <c r="AA529" i="6"/>
  <c r="AB529" i="6" s="1"/>
  <c r="AC529" i="6" s="1"/>
  <c r="AG529" i="6" s="1"/>
  <c r="AK529" i="6" s="1"/>
  <c r="AJ491" i="6"/>
  <c r="AK491" i="6" s="1"/>
  <c r="AI491" i="6"/>
  <c r="AA462" i="6"/>
  <c r="AB462" i="6" s="1"/>
  <c r="AC462" i="6" s="1"/>
  <c r="AG462" i="6" s="1"/>
  <c r="AG443" i="6"/>
  <c r="AJ429" i="6"/>
  <c r="AI429" i="6"/>
  <c r="AA647" i="6"/>
  <c r="AB647" i="6" s="1"/>
  <c r="AC647" i="6" s="1"/>
  <c r="AG647" i="6" s="1"/>
  <c r="AA630" i="6"/>
  <c r="AB630" i="6" s="1"/>
  <c r="AC630" i="6" s="1"/>
  <c r="AG630" i="6" s="1"/>
  <c r="AA580" i="6"/>
  <c r="AB580" i="6" s="1"/>
  <c r="AC580" i="6" s="1"/>
  <c r="AG580" i="6" s="1"/>
  <c r="AA533" i="6"/>
  <c r="AB533" i="6" s="1"/>
  <c r="AC533" i="6" s="1"/>
  <c r="AG533" i="6" s="1"/>
  <c r="AK533" i="6" s="1"/>
  <c r="AK530" i="6"/>
  <c r="AJ510" i="6"/>
  <c r="AK510" i="6" s="1"/>
  <c r="AI510" i="6"/>
  <c r="AG472" i="6"/>
  <c r="AI465" i="6"/>
  <c r="AJ465" i="6"/>
  <c r="AI560" i="6"/>
  <c r="AJ560" i="6"/>
  <c r="AK560" i="6" s="1"/>
  <c r="AG547" i="6"/>
  <c r="AG541" i="6"/>
  <c r="AK538" i="6"/>
  <c r="AJ519" i="6"/>
  <c r="AK519" i="6" s="1"/>
  <c r="AI519" i="6"/>
  <c r="AG491" i="6"/>
  <c r="AI461" i="6"/>
  <c r="AJ461" i="6"/>
  <c r="AK461" i="6" s="1"/>
  <c r="AJ458" i="6"/>
  <c r="AI458" i="6"/>
  <c r="AG449" i="6"/>
  <c r="AG448" i="6"/>
  <c r="AK448" i="6" s="1"/>
  <c r="AG417" i="6"/>
  <c r="AG615" i="6"/>
  <c r="AK615" i="6" s="1"/>
  <c r="AK604" i="6"/>
  <c r="AK595" i="6"/>
  <c r="AG589" i="6"/>
  <c r="AK589" i="6" s="1"/>
  <c r="AK586" i="6"/>
  <c r="AI565" i="6"/>
  <c r="AJ565" i="6"/>
  <c r="AK565" i="6" s="1"/>
  <c r="AK559" i="6"/>
  <c r="AG490" i="6"/>
  <c r="AJ463" i="6"/>
  <c r="AK463" i="6" s="1"/>
  <c r="AI463" i="6"/>
  <c r="AI459" i="6"/>
  <c r="AJ459" i="6"/>
  <c r="AJ441" i="6"/>
  <c r="AK441" i="6" s="1"/>
  <c r="AI441" i="6"/>
  <c r="AA862" i="6"/>
  <c r="AB862" i="6" s="1"/>
  <c r="AC862" i="6" s="1"/>
  <c r="AG862" i="6" s="1"/>
  <c r="AA846" i="6"/>
  <c r="AB846" i="6" s="1"/>
  <c r="AC846" i="6" s="1"/>
  <c r="AG846" i="6" s="1"/>
  <c r="AA830" i="6"/>
  <c r="AB830" i="6" s="1"/>
  <c r="AC830" i="6" s="1"/>
  <c r="AG830" i="6" s="1"/>
  <c r="AA814" i="6"/>
  <c r="AB814" i="6" s="1"/>
  <c r="AC814" i="6" s="1"/>
  <c r="AG814" i="6" s="1"/>
  <c r="AA798" i="6"/>
  <c r="AB798" i="6" s="1"/>
  <c r="AC798" i="6" s="1"/>
  <c r="AG798" i="6" s="1"/>
  <c r="AA782" i="6"/>
  <c r="AB782" i="6" s="1"/>
  <c r="AC782" i="6" s="1"/>
  <c r="AG782" i="6" s="1"/>
  <c r="AA766" i="6"/>
  <c r="AB766" i="6" s="1"/>
  <c r="AC766" i="6" s="1"/>
  <c r="AG766" i="6" s="1"/>
  <c r="AA750" i="6"/>
  <c r="AB750" i="6" s="1"/>
  <c r="AC750" i="6" s="1"/>
  <c r="AG750" i="6" s="1"/>
  <c r="AA734" i="6"/>
  <c r="AB734" i="6" s="1"/>
  <c r="AC734" i="6" s="1"/>
  <c r="AG734" i="6" s="1"/>
  <c r="AA718" i="6"/>
  <c r="AB718" i="6" s="1"/>
  <c r="AC718" i="6" s="1"/>
  <c r="AG718" i="6" s="1"/>
  <c r="AA702" i="6"/>
  <c r="AB702" i="6" s="1"/>
  <c r="AC702" i="6" s="1"/>
  <c r="AG702" i="6" s="1"/>
  <c r="AA686" i="6"/>
  <c r="AB686" i="6" s="1"/>
  <c r="AC686" i="6" s="1"/>
  <c r="AG686" i="6" s="1"/>
  <c r="AA663" i="6"/>
  <c r="AB663" i="6" s="1"/>
  <c r="AC663" i="6" s="1"/>
  <c r="AG663" i="6" s="1"/>
  <c r="AA646" i="6"/>
  <c r="AB646" i="6" s="1"/>
  <c r="AC646" i="6" s="1"/>
  <c r="AG646" i="6" s="1"/>
  <c r="AA631" i="6"/>
  <c r="AB631" i="6" s="1"/>
  <c r="AC631" i="6" s="1"/>
  <c r="AG631" i="6" s="1"/>
  <c r="AK631" i="6" s="1"/>
  <c r="AA610" i="6"/>
  <c r="AB610" i="6" s="1"/>
  <c r="AC610" i="6" s="1"/>
  <c r="AG610" i="6" s="1"/>
  <c r="AA581" i="6"/>
  <c r="AB581" i="6" s="1"/>
  <c r="AC581" i="6" s="1"/>
  <c r="AG581" i="6" s="1"/>
  <c r="AI579" i="6"/>
  <c r="AJ557" i="6"/>
  <c r="AK557" i="6" s="1"/>
  <c r="AJ517" i="6"/>
  <c r="AK517" i="6" s="1"/>
  <c r="AJ513" i="6"/>
  <c r="AK513" i="6" s="1"/>
  <c r="AI501" i="6"/>
  <c r="AJ501" i="6"/>
  <c r="AK501" i="6" s="1"/>
  <c r="AI494" i="6"/>
  <c r="AJ494" i="6"/>
  <c r="AK494" i="6" s="1"/>
  <c r="AK476" i="6"/>
  <c r="AG467" i="6"/>
  <c r="AG410" i="6"/>
  <c r="AI578" i="6"/>
  <c r="AJ578" i="6"/>
  <c r="AK578" i="6" s="1"/>
  <c r="AA498" i="6"/>
  <c r="AB498" i="6" s="1"/>
  <c r="AC498" i="6" s="1"/>
  <c r="AG498" i="6" s="1"/>
  <c r="AI477" i="6"/>
  <c r="AJ477" i="6"/>
  <c r="AK477" i="6" s="1"/>
  <c r="AA618" i="6"/>
  <c r="AB618" i="6" s="1"/>
  <c r="AC618" i="6" s="1"/>
  <c r="AG618" i="6" s="1"/>
  <c r="AI585" i="6"/>
  <c r="AJ585" i="6"/>
  <c r="AK585" i="6" s="1"/>
  <c r="AA544" i="6"/>
  <c r="AB544" i="6" s="1"/>
  <c r="AC544" i="6" s="1"/>
  <c r="AG544" i="6" s="1"/>
  <c r="AA535" i="6"/>
  <c r="AB535" i="6" s="1"/>
  <c r="AC535" i="6" s="1"/>
  <c r="AG535" i="6" s="1"/>
  <c r="AA526" i="6"/>
  <c r="AB526" i="6" s="1"/>
  <c r="AC526" i="6" s="1"/>
  <c r="AG526" i="6" s="1"/>
  <c r="AI512" i="6"/>
  <c r="AJ512" i="6"/>
  <c r="AK512" i="6" s="1"/>
  <c r="AA489" i="6"/>
  <c r="AB489" i="6" s="1"/>
  <c r="AC489" i="6" s="1"/>
  <c r="AG489" i="6" s="1"/>
  <c r="AI479" i="6"/>
  <c r="AJ479" i="6"/>
  <c r="AK479" i="6" s="1"/>
  <c r="AJ426" i="6"/>
  <c r="AK426" i="6" s="1"/>
  <c r="AG419" i="6"/>
  <c r="AJ413" i="6"/>
  <c r="AK413" i="6" s="1"/>
  <c r="AI413" i="6"/>
  <c r="AJ425" i="6"/>
  <c r="AK425" i="6" s="1"/>
  <c r="AI425" i="6"/>
  <c r="AG408" i="6"/>
  <c r="AG361" i="6"/>
  <c r="AG354" i="6"/>
  <c r="AK354" i="6" s="1"/>
  <c r="AK474" i="6"/>
  <c r="AK471" i="6"/>
  <c r="AI450" i="6"/>
  <c r="AJ450" i="6"/>
  <c r="AK450" i="6" s="1"/>
  <c r="AG440" i="6"/>
  <c r="AK440" i="6" s="1"/>
  <c r="AI438" i="6"/>
  <c r="AG432" i="6"/>
  <c r="AG421" i="6"/>
  <c r="AK421" i="6" s="1"/>
  <c r="AG371" i="6"/>
  <c r="AG362" i="6"/>
  <c r="AJ288" i="6"/>
  <c r="AI288" i="6"/>
  <c r="AG444" i="6"/>
  <c r="AG412" i="6"/>
  <c r="AK412" i="6" s="1"/>
  <c r="AA597" i="6"/>
  <c r="AB597" i="6" s="1"/>
  <c r="AC597" i="6" s="1"/>
  <c r="AG597" i="6" s="1"/>
  <c r="AA560" i="6"/>
  <c r="AB560" i="6" s="1"/>
  <c r="AC560" i="6" s="1"/>
  <c r="AG560" i="6" s="1"/>
  <c r="AK558" i="6"/>
  <c r="AA551" i="6"/>
  <c r="AB551" i="6" s="1"/>
  <c r="AC551" i="6" s="1"/>
  <c r="AG551" i="6" s="1"/>
  <c r="AA542" i="6"/>
  <c r="AB542" i="6" s="1"/>
  <c r="AC542" i="6" s="1"/>
  <c r="AG542" i="6" s="1"/>
  <c r="AI528" i="6"/>
  <c r="AJ528" i="6"/>
  <c r="AK528" i="6" s="1"/>
  <c r="AJ497" i="6"/>
  <c r="AK497" i="6" s="1"/>
  <c r="AA473" i="6"/>
  <c r="AB473" i="6" s="1"/>
  <c r="AC473" i="6" s="1"/>
  <c r="AG473" i="6" s="1"/>
  <c r="AK473" i="6" s="1"/>
  <c r="AA469" i="6"/>
  <c r="AB469" i="6" s="1"/>
  <c r="AC469" i="6" s="1"/>
  <c r="AG469" i="6" s="1"/>
  <c r="AA459" i="6"/>
  <c r="AB459" i="6" s="1"/>
  <c r="AC459" i="6" s="1"/>
  <c r="AG459" i="6" s="1"/>
  <c r="AA458" i="6"/>
  <c r="AB458" i="6" s="1"/>
  <c r="AC458" i="6" s="1"/>
  <c r="AG458" i="6" s="1"/>
  <c r="AG429" i="6"/>
  <c r="AG420" i="6"/>
  <c r="AI410" i="6"/>
  <c r="AJ410" i="6"/>
  <c r="AK410" i="6" s="1"/>
  <c r="AG396" i="6"/>
  <c r="AK396" i="6" s="1"/>
  <c r="AG384" i="6"/>
  <c r="AG379" i="6"/>
  <c r="AG372" i="6"/>
  <c r="AI323" i="6"/>
  <c r="AJ323" i="6"/>
  <c r="AK323" i="6" s="1"/>
  <c r="AK382" i="6"/>
  <c r="AG377" i="6"/>
  <c r="AK337" i="6"/>
  <c r="AA601" i="6"/>
  <c r="AB601" i="6" s="1"/>
  <c r="AC601" i="6" s="1"/>
  <c r="AG601" i="6" s="1"/>
  <c r="AA585" i="6"/>
  <c r="AB585" i="6" s="1"/>
  <c r="AC585" i="6" s="1"/>
  <c r="AG585" i="6" s="1"/>
  <c r="AJ569" i="6"/>
  <c r="AK569" i="6" s="1"/>
  <c r="AA569" i="6"/>
  <c r="AB569" i="6" s="1"/>
  <c r="AC569" i="6" s="1"/>
  <c r="AG569" i="6" s="1"/>
  <c r="AJ553" i="6"/>
  <c r="AK553" i="6" s="1"/>
  <c r="AA553" i="6"/>
  <c r="AB553" i="6" s="1"/>
  <c r="AC553" i="6" s="1"/>
  <c r="AG553" i="6" s="1"/>
  <c r="AJ537" i="6"/>
  <c r="AA537" i="6"/>
  <c r="AB537" i="6" s="1"/>
  <c r="AC537" i="6" s="1"/>
  <c r="AG537" i="6" s="1"/>
  <c r="AJ521" i="6"/>
  <c r="AK521" i="6" s="1"/>
  <c r="AA521" i="6"/>
  <c r="AB521" i="6" s="1"/>
  <c r="AC521" i="6" s="1"/>
  <c r="AG521" i="6" s="1"/>
  <c r="AJ493" i="6"/>
  <c r="AK493" i="6" s="1"/>
  <c r="AA493" i="6"/>
  <c r="AB493" i="6" s="1"/>
  <c r="AC493" i="6" s="1"/>
  <c r="AG493" i="6" s="1"/>
  <c r="AA465" i="6"/>
  <c r="AB465" i="6" s="1"/>
  <c r="AC465" i="6" s="1"/>
  <c r="AG465" i="6" s="1"/>
  <c r="AA461" i="6"/>
  <c r="AB461" i="6" s="1"/>
  <c r="AC461" i="6" s="1"/>
  <c r="AG461" i="6" s="1"/>
  <c r="AJ433" i="6"/>
  <c r="AK433" i="6" s="1"/>
  <c r="AI433" i="6"/>
  <c r="AJ430" i="6"/>
  <c r="AK430" i="6" s="1"/>
  <c r="AI430" i="6"/>
  <c r="AI417" i="6"/>
  <c r="AI414" i="6"/>
  <c r="AG404" i="6"/>
  <c r="AK404" i="6" s="1"/>
  <c r="AJ390" i="6"/>
  <c r="AK390" i="6" s="1"/>
  <c r="AK370" i="6"/>
  <c r="AG339" i="6"/>
  <c r="AG338" i="6"/>
  <c r="AK338" i="6" s="1"/>
  <c r="AG304" i="6"/>
  <c r="AK304" i="6" s="1"/>
  <c r="AJ292" i="6"/>
  <c r="AK292" i="6" s="1"/>
  <c r="AI292" i="6"/>
  <c r="AA505" i="6"/>
  <c r="AB505" i="6" s="1"/>
  <c r="AC505" i="6" s="1"/>
  <c r="AG505" i="6" s="1"/>
  <c r="AA477" i="6"/>
  <c r="AB477" i="6" s="1"/>
  <c r="AC477" i="6" s="1"/>
  <c r="AG477" i="6" s="1"/>
  <c r="AA454" i="6"/>
  <c r="AB454" i="6" s="1"/>
  <c r="AC454" i="6" s="1"/>
  <c r="AG454" i="6" s="1"/>
  <c r="AA425" i="6"/>
  <c r="AB425" i="6" s="1"/>
  <c r="AC425" i="6" s="1"/>
  <c r="AG425" i="6" s="1"/>
  <c r="AG345" i="6"/>
  <c r="AK345" i="6" s="1"/>
  <c r="AG331" i="6"/>
  <c r="AG305" i="6"/>
  <c r="AK285" i="6"/>
  <c r="AJ264" i="6"/>
  <c r="AK264" i="6" s="1"/>
  <c r="AI264" i="6"/>
  <c r="AI398" i="6"/>
  <c r="AG390" i="6"/>
  <c r="AG364" i="6"/>
  <c r="AI352" i="6"/>
  <c r="AJ352" i="6"/>
  <c r="AK352" i="6" s="1"/>
  <c r="AJ346" i="6"/>
  <c r="AK346" i="6" s="1"/>
  <c r="AI344" i="6"/>
  <c r="AJ344" i="6"/>
  <c r="AK344" i="6" s="1"/>
  <c r="AI341" i="6"/>
  <c r="AJ307" i="6"/>
  <c r="AK307" i="6" s="1"/>
  <c r="AI307" i="6"/>
  <c r="AG355" i="6"/>
  <c r="AJ351" i="6"/>
  <c r="AK351" i="6" s="1"/>
  <c r="AI351" i="6"/>
  <c r="AG348" i="6"/>
  <c r="AI270" i="6"/>
  <c r="AJ270" i="6"/>
  <c r="AK270" i="6" s="1"/>
  <c r="AK409" i="6"/>
  <c r="AK406" i="6"/>
  <c r="AK397" i="6"/>
  <c r="AI381" i="6"/>
  <c r="AK371" i="6"/>
  <c r="AJ357" i="6"/>
  <c r="AK357" i="6" s="1"/>
  <c r="AI357" i="6"/>
  <c r="AG347" i="6"/>
  <c r="AJ334" i="6"/>
  <c r="AI334" i="6"/>
  <c r="AJ311" i="6"/>
  <c r="AK311" i="6" s="1"/>
  <c r="AI311" i="6"/>
  <c r="AJ296" i="6"/>
  <c r="AK296" i="6" s="1"/>
  <c r="AI296" i="6"/>
  <c r="AJ208" i="6"/>
  <c r="AK208" i="6" s="1"/>
  <c r="AI208" i="6"/>
  <c r="AG386" i="6"/>
  <c r="AK386" i="6" s="1"/>
  <c r="AG359" i="6"/>
  <c r="AI210" i="6"/>
  <c r="AJ210" i="6"/>
  <c r="AK210" i="6" s="1"/>
  <c r="AK393" i="6"/>
  <c r="AI347" i="6"/>
  <c r="AJ347" i="6"/>
  <c r="AG281" i="6"/>
  <c r="AG250" i="6"/>
  <c r="AG247" i="6"/>
  <c r="AK247" i="6" s="1"/>
  <c r="AG238" i="6"/>
  <c r="AG234" i="6"/>
  <c r="AK234" i="6" s="1"/>
  <c r="AA325" i="6"/>
  <c r="AB325" i="6" s="1"/>
  <c r="AC325" i="6" s="1"/>
  <c r="AG325" i="6" s="1"/>
  <c r="AG216" i="6"/>
  <c r="AK216" i="6" s="1"/>
  <c r="AI41" i="6"/>
  <c r="AJ41" i="6"/>
  <c r="AK41" i="6" s="1"/>
  <c r="AJ31" i="6"/>
  <c r="AK31" i="6" s="1"/>
  <c r="AI31" i="6"/>
  <c r="AJ220" i="6"/>
  <c r="AK220" i="6" s="1"/>
  <c r="AI220" i="6"/>
  <c r="AG212" i="6"/>
  <c r="AG117" i="6"/>
  <c r="AG48" i="6"/>
  <c r="AI16" i="6"/>
  <c r="AJ16" i="6"/>
  <c r="AK16" i="6" s="1"/>
  <c r="AJ314" i="6"/>
  <c r="AK314" i="6" s="1"/>
  <c r="AI314" i="6"/>
  <c r="AG256" i="6"/>
  <c r="AJ186" i="6"/>
  <c r="AK186" i="6" s="1"/>
  <c r="AI186" i="6"/>
  <c r="AG160" i="6"/>
  <c r="AJ69" i="6"/>
  <c r="AK69" i="6" s="1"/>
  <c r="AI69" i="6"/>
  <c r="AI361" i="6"/>
  <c r="AG360" i="6"/>
  <c r="AA334" i="6"/>
  <c r="AB334" i="6" s="1"/>
  <c r="AC334" i="6" s="1"/>
  <c r="AG334" i="6" s="1"/>
  <c r="AA332" i="6"/>
  <c r="AB332" i="6" s="1"/>
  <c r="AC332" i="6" s="1"/>
  <c r="AG332" i="6" s="1"/>
  <c r="AJ312" i="6"/>
  <c r="AK312" i="6" s="1"/>
  <c r="AK287" i="6"/>
  <c r="AG255" i="6"/>
  <c r="AG245" i="6"/>
  <c r="AG229" i="6"/>
  <c r="AJ353" i="6"/>
  <c r="AK353" i="6" s="1"/>
  <c r="AI353" i="6"/>
  <c r="AK335" i="6"/>
  <c r="AK321" i="6"/>
  <c r="AG309" i="6"/>
  <c r="AG300" i="6"/>
  <c r="AI286" i="6"/>
  <c r="AJ286" i="6"/>
  <c r="AK286" i="6" s="1"/>
  <c r="AJ327" i="6"/>
  <c r="AK327" i="6" s="1"/>
  <c r="AI327" i="6"/>
  <c r="AG311" i="6"/>
  <c r="AG271" i="6"/>
  <c r="AK271" i="6" s="1"/>
  <c r="AG267" i="6"/>
  <c r="AK267" i="6" s="1"/>
  <c r="AG262" i="6"/>
  <c r="AI254" i="6"/>
  <c r="AJ254" i="6"/>
  <c r="AK254" i="6" s="1"/>
  <c r="AA236" i="6"/>
  <c r="AB236" i="6" s="1"/>
  <c r="AC236" i="6" s="1"/>
  <c r="AG236" i="6" s="1"/>
  <c r="AK236" i="6" s="1"/>
  <c r="AG219" i="6"/>
  <c r="AJ212" i="6"/>
  <c r="AI212" i="6"/>
  <c r="AK207" i="6"/>
  <c r="AJ332" i="6"/>
  <c r="AK332" i="6" s="1"/>
  <c r="AA328" i="6"/>
  <c r="AB328" i="6" s="1"/>
  <c r="AC328" i="6" s="1"/>
  <c r="AG328" i="6" s="1"/>
  <c r="AA318" i="6"/>
  <c r="AB318" i="6" s="1"/>
  <c r="AC318" i="6" s="1"/>
  <c r="AG318" i="6" s="1"/>
  <c r="AK318" i="6" s="1"/>
  <c r="AI309" i="6"/>
  <c r="AG277" i="6"/>
  <c r="AK277" i="6" s="1"/>
  <c r="AI268" i="6"/>
  <c r="AJ238" i="6"/>
  <c r="AK238" i="6" s="1"/>
  <c r="AI232" i="6"/>
  <c r="AG194" i="6"/>
  <c r="AG298" i="6"/>
  <c r="AK284" i="6"/>
  <c r="AG274" i="6"/>
  <c r="AK274" i="6" s="1"/>
  <c r="AG261" i="6"/>
  <c r="AJ233" i="6"/>
  <c r="AK233" i="6" s="1"/>
  <c r="AI233" i="6"/>
  <c r="AA316" i="6"/>
  <c r="AB316" i="6" s="1"/>
  <c r="AC316" i="6" s="1"/>
  <c r="AG316" i="6" s="1"/>
  <c r="AK316" i="6" s="1"/>
  <c r="AJ300" i="6"/>
  <c r="AK300" i="6" s="1"/>
  <c r="AI300" i="6"/>
  <c r="AG280" i="6"/>
  <c r="AA273" i="6"/>
  <c r="AB273" i="6" s="1"/>
  <c r="AC273" i="6" s="1"/>
  <c r="AG273" i="6" s="1"/>
  <c r="AK273" i="6" s="1"/>
  <c r="AG266" i="6"/>
  <c r="AG259" i="6"/>
  <c r="AG240" i="6"/>
  <c r="AG227" i="6"/>
  <c r="AK227" i="6" s="1"/>
  <c r="AI206" i="6"/>
  <c r="AJ206" i="6"/>
  <c r="AK206" i="6" s="1"/>
  <c r="AG163" i="6"/>
  <c r="AA268" i="6"/>
  <c r="AB268" i="6" s="1"/>
  <c r="AC268" i="6" s="1"/>
  <c r="AG268" i="6" s="1"/>
  <c r="AK268" i="6" s="1"/>
  <c r="AA252" i="6"/>
  <c r="AB252" i="6" s="1"/>
  <c r="AC252" i="6" s="1"/>
  <c r="AG252" i="6" s="1"/>
  <c r="AG222" i="6"/>
  <c r="AG218" i="6"/>
  <c r="AG175" i="6"/>
  <c r="AJ281" i="6"/>
  <c r="AK281" i="6" s="1"/>
  <c r="AG270" i="6"/>
  <c r="AA265" i="6"/>
  <c r="AB265" i="6" s="1"/>
  <c r="AC265" i="6" s="1"/>
  <c r="AG265" i="6" s="1"/>
  <c r="AK265" i="6" s="1"/>
  <c r="AI262" i="6"/>
  <c r="AJ262" i="6"/>
  <c r="AK262" i="6" s="1"/>
  <c r="AG254" i="6"/>
  <c r="AI250" i="6"/>
  <c r="AJ250" i="6"/>
  <c r="AK250" i="6" s="1"/>
  <c r="AI245" i="6"/>
  <c r="AJ241" i="6"/>
  <c r="AK241" i="6" s="1"/>
  <c r="AJ228" i="6"/>
  <c r="AK228" i="6" s="1"/>
  <c r="AI228" i="6"/>
  <c r="AI218" i="6"/>
  <c r="AJ218" i="6"/>
  <c r="AK218" i="6" s="1"/>
  <c r="AI216" i="6"/>
  <c r="AG213" i="6"/>
  <c r="AK213" i="6" s="1"/>
  <c r="AA293" i="6"/>
  <c r="AB293" i="6" s="1"/>
  <c r="AC293" i="6" s="1"/>
  <c r="AG293" i="6" s="1"/>
  <c r="AK293" i="6" s="1"/>
  <c r="AJ280" i="6"/>
  <c r="AK280" i="6" s="1"/>
  <c r="AI280" i="6"/>
  <c r="AK275" i="6"/>
  <c r="AJ266" i="6"/>
  <c r="AI261" i="6"/>
  <c r="AJ261" i="6"/>
  <c r="AK261" i="6" s="1"/>
  <c r="AK249" i="6"/>
  <c r="AK215" i="6"/>
  <c r="AG214" i="6"/>
  <c r="AJ198" i="6"/>
  <c r="AK198" i="6" s="1"/>
  <c r="AI198" i="6"/>
  <c r="AK180" i="6"/>
  <c r="AG172" i="6"/>
  <c r="AI133" i="6"/>
  <c r="AJ133" i="6"/>
  <c r="AK133" i="6" s="1"/>
  <c r="AA336" i="6"/>
  <c r="AB336" i="6" s="1"/>
  <c r="AC336" i="6" s="1"/>
  <c r="AG336" i="6" s="1"/>
  <c r="AK336" i="6" s="1"/>
  <c r="AA320" i="6"/>
  <c r="AB320" i="6" s="1"/>
  <c r="AC320" i="6" s="1"/>
  <c r="AG320" i="6" s="1"/>
  <c r="AJ260" i="6"/>
  <c r="AK260" i="6" s="1"/>
  <c r="AI260" i="6"/>
  <c r="AJ248" i="6"/>
  <c r="AK248" i="6" s="1"/>
  <c r="AI248" i="6"/>
  <c r="AG237" i="6"/>
  <c r="AK237" i="6" s="1"/>
  <c r="AI226" i="6"/>
  <c r="AJ226" i="6"/>
  <c r="AK226" i="6" s="1"/>
  <c r="AG209" i="6"/>
  <c r="AG203" i="6"/>
  <c r="AG187" i="6"/>
  <c r="AG168" i="6"/>
  <c r="AI124" i="6"/>
  <c r="AJ124" i="6"/>
  <c r="AK124" i="6" s="1"/>
  <c r="AG118" i="6"/>
  <c r="AK118" i="6" s="1"/>
  <c r="AG164" i="6"/>
  <c r="AJ117" i="6"/>
  <c r="AK117" i="6" s="1"/>
  <c r="AI117" i="6"/>
  <c r="AJ278" i="6"/>
  <c r="AK278" i="6" s="1"/>
  <c r="AI276" i="6"/>
  <c r="AJ246" i="6"/>
  <c r="AK246" i="6" s="1"/>
  <c r="AI244" i="6"/>
  <c r="AK197" i="6"/>
  <c r="AK185" i="6"/>
  <c r="AG159" i="6"/>
  <c r="AG119" i="6"/>
  <c r="AJ62" i="6"/>
  <c r="AK62" i="6" s="1"/>
  <c r="AI62" i="6"/>
  <c r="AI54" i="6"/>
  <c r="AJ54" i="6"/>
  <c r="AK54" i="6" s="1"/>
  <c r="AG202" i="6"/>
  <c r="AG201" i="6"/>
  <c r="AK201" i="6" s="1"/>
  <c r="AJ196" i="6"/>
  <c r="AK196" i="6" s="1"/>
  <c r="AI196" i="6"/>
  <c r="AG154" i="6"/>
  <c r="AK154" i="6" s="1"/>
  <c r="AG139" i="6"/>
  <c r="AG138" i="6"/>
  <c r="AG129" i="6"/>
  <c r="AI125" i="6"/>
  <c r="AJ125" i="6"/>
  <c r="AG60" i="6"/>
  <c r="AI230" i="6"/>
  <c r="AJ230" i="6"/>
  <c r="AK230" i="6" s="1"/>
  <c r="AI222" i="6"/>
  <c r="AJ222" i="6"/>
  <c r="AK222" i="6" s="1"/>
  <c r="AI214" i="6"/>
  <c r="AJ214" i="6"/>
  <c r="AK214" i="6" s="1"/>
  <c r="AK211" i="6"/>
  <c r="AG200" i="6"/>
  <c r="AG199" i="6"/>
  <c r="AK199" i="6" s="1"/>
  <c r="AG198" i="6"/>
  <c r="AG173" i="6"/>
  <c r="AK173" i="6" s="1"/>
  <c r="AG152" i="6"/>
  <c r="AJ131" i="6"/>
  <c r="AK131" i="6" s="1"/>
  <c r="AI131" i="6"/>
  <c r="AG125" i="6"/>
  <c r="AG124" i="6"/>
  <c r="AJ53" i="6"/>
  <c r="AK53" i="6" s="1"/>
  <c r="AI53" i="6"/>
  <c r="AI194" i="6"/>
  <c r="AI192" i="6"/>
  <c r="AI190" i="6"/>
  <c r="AI143" i="6"/>
  <c r="AG109" i="6"/>
  <c r="AK143" i="6"/>
  <c r="AG142" i="6"/>
  <c r="AG106" i="6"/>
  <c r="AJ99" i="6"/>
  <c r="AI99" i="6"/>
  <c r="AG176" i="6"/>
  <c r="AA128" i="6"/>
  <c r="AB128" i="6" s="1"/>
  <c r="AC128" i="6" s="1"/>
  <c r="AG128" i="6" s="1"/>
  <c r="AG113" i="6"/>
  <c r="AA99" i="6"/>
  <c r="AB99" i="6" s="1"/>
  <c r="AC99" i="6" s="1"/>
  <c r="AG99" i="6" s="1"/>
  <c r="AJ95" i="6"/>
  <c r="AK95" i="6" s="1"/>
  <c r="AI95" i="6"/>
  <c r="AI24" i="6"/>
  <c r="AJ24" i="6"/>
  <c r="AK24" i="6" s="1"/>
  <c r="AG94" i="6"/>
  <c r="AK39" i="6"/>
  <c r="AI38" i="6"/>
  <c r="AJ38" i="6"/>
  <c r="AK38" i="6" s="1"/>
  <c r="AJ139" i="6"/>
  <c r="AK139" i="6" s="1"/>
  <c r="AI139" i="6"/>
  <c r="AJ70" i="6"/>
  <c r="AK70" i="6" s="1"/>
  <c r="AI70" i="6"/>
  <c r="AG59" i="6"/>
  <c r="AK59" i="6" s="1"/>
  <c r="AI49" i="6"/>
  <c r="AJ49" i="6"/>
  <c r="AI34" i="6"/>
  <c r="AJ34" i="6"/>
  <c r="AK34" i="6" s="1"/>
  <c r="AI28" i="6"/>
  <c r="AJ28" i="6"/>
  <c r="AK80" i="6"/>
  <c r="AG73" i="6"/>
  <c r="AI12" i="6"/>
  <c r="AJ12" i="6"/>
  <c r="AK12" i="6" s="1"/>
  <c r="AG107" i="6"/>
  <c r="AK97" i="6"/>
  <c r="AG56" i="6"/>
  <c r="AG51" i="6"/>
  <c r="AI40" i="6"/>
  <c r="AJ40" i="6"/>
  <c r="AK40" i="6" s="1"/>
  <c r="AI15" i="6"/>
  <c r="AJ15" i="6"/>
  <c r="AK15" i="6" s="1"/>
  <c r="AK85" i="6"/>
  <c r="AG27" i="6"/>
  <c r="AK9" i="6"/>
  <c r="AI7" i="6"/>
  <c r="AJ7" i="6"/>
  <c r="AK7" i="6" s="1"/>
  <c r="AA110" i="6"/>
  <c r="AB110" i="6" s="1"/>
  <c r="AC110" i="6" s="1"/>
  <c r="AG110" i="6" s="1"/>
  <c r="AA93" i="6"/>
  <c r="AB93" i="6" s="1"/>
  <c r="AC93" i="6" s="1"/>
  <c r="AG93" i="6" s="1"/>
  <c r="AK93" i="6" s="1"/>
  <c r="AA61" i="6"/>
  <c r="AB61" i="6" s="1"/>
  <c r="AC61" i="6" s="1"/>
  <c r="AG61" i="6" s="1"/>
  <c r="AK61" i="6" s="1"/>
  <c r="AG44" i="6"/>
  <c r="AK44" i="6" s="1"/>
  <c r="AG42" i="6"/>
  <c r="AI23" i="6"/>
  <c r="AJ23" i="6"/>
  <c r="AK23" i="6" s="1"/>
  <c r="AI115" i="6"/>
  <c r="AI106" i="6"/>
  <c r="AG72" i="6"/>
  <c r="AG40" i="6"/>
  <c r="AG37" i="6"/>
  <c r="AG19" i="6"/>
  <c r="AG13" i="6"/>
  <c r="AK13" i="6" s="1"/>
  <c r="AA36" i="6"/>
  <c r="AB36" i="6" s="1"/>
  <c r="AC36" i="6" s="1"/>
  <c r="AG36" i="6" s="1"/>
  <c r="AK36" i="6" s="1"/>
  <c r="AI32" i="6"/>
  <c r="AJ32" i="6"/>
  <c r="AG45" i="6"/>
  <c r="AK45" i="6" s="1"/>
  <c r="AG17" i="6"/>
  <c r="AJ4" i="6"/>
  <c r="AK4" i="6" s="1"/>
  <c r="AI57" i="6"/>
  <c r="AI50" i="6"/>
  <c r="AK48" i="6"/>
  <c r="AI47" i="6"/>
  <c r="AI42" i="6"/>
  <c r="AJ42" i="6"/>
  <c r="AA16" i="6"/>
  <c r="AB16" i="6" s="1"/>
  <c r="AC16" i="6" s="1"/>
  <c r="AG16" i="6" s="1"/>
  <c r="AA38" i="6"/>
  <c r="AB38" i="6" s="1"/>
  <c r="AC38" i="6" s="1"/>
  <c r="AG38" i="6" s="1"/>
  <c r="AA32" i="6"/>
  <c r="AB32" i="6" s="1"/>
  <c r="AC32" i="6" s="1"/>
  <c r="AG32" i="6" s="1"/>
  <c r="AG31" i="6"/>
  <c r="AA25" i="6"/>
  <c r="AB25" i="6" s="1"/>
  <c r="AC25" i="6" s="1"/>
  <c r="AG25" i="6" s="1"/>
  <c r="AG23" i="6"/>
  <c r="AG15" i="6"/>
  <c r="AA54" i="6"/>
  <c r="AB54" i="6" s="1"/>
  <c r="AC54" i="6" s="1"/>
  <c r="AG54" i="6" s="1"/>
  <c r="AJ8" i="6"/>
  <c r="AK8" i="6" s="1"/>
  <c r="AA49" i="6"/>
  <c r="AB49" i="6" s="1"/>
  <c r="AC49" i="6" s="1"/>
  <c r="AG49" i="6" s="1"/>
  <c r="AJ26" i="6"/>
  <c r="AK26" i="6" s="1"/>
  <c r="AJ18" i="6"/>
  <c r="AK18" i="6" s="1"/>
  <c r="AJ10" i="6"/>
  <c r="AK10" i="6" s="1"/>
  <c r="AA28" i="6"/>
  <c r="AB28" i="6" s="1"/>
  <c r="AC28" i="6" s="1"/>
  <c r="AG28" i="6" s="1"/>
  <c r="AA20" i="6"/>
  <c r="AB20" i="6" s="1"/>
  <c r="AC20" i="6" s="1"/>
  <c r="AG20" i="6" s="1"/>
  <c r="AA12" i="6"/>
  <c r="AB12" i="6" s="1"/>
  <c r="AC12" i="6" s="1"/>
  <c r="AG12" i="6" s="1"/>
  <c r="AA4" i="6"/>
  <c r="AB4" i="6" s="1"/>
  <c r="AC4" i="6" s="1"/>
  <c r="AG4" i="6" s="1"/>
  <c r="AK1217" i="6" l="1"/>
  <c r="AK2813" i="6"/>
  <c r="AK2631" i="6"/>
  <c r="AK288" i="6"/>
  <c r="AK712" i="6"/>
  <c r="AK768" i="6"/>
  <c r="AK1036" i="6"/>
  <c r="AK1464" i="6"/>
  <c r="AK1314" i="6"/>
  <c r="AK1987" i="6"/>
  <c r="AK2051" i="6"/>
  <c r="AK2115" i="6"/>
  <c r="AK1952" i="6"/>
  <c r="AK1914" i="6"/>
  <c r="AK2121" i="6"/>
  <c r="AK2084" i="6"/>
  <c r="AK2599" i="6"/>
  <c r="AK2545" i="6"/>
  <c r="AK2692" i="6"/>
  <c r="AK2795" i="6"/>
  <c r="AK2679" i="6"/>
  <c r="AK1918" i="6"/>
  <c r="AK786" i="6"/>
  <c r="AK2073" i="6"/>
  <c r="AK1044" i="6"/>
  <c r="AK1089" i="6"/>
  <c r="AK1270" i="6"/>
  <c r="AK1444" i="6"/>
  <c r="AK1791" i="6"/>
  <c r="AK1817" i="6"/>
  <c r="AK1824" i="6"/>
  <c r="AK2430" i="6"/>
  <c r="AK2382" i="6"/>
  <c r="AK2707" i="6"/>
  <c r="AK2716" i="6"/>
  <c r="AK599" i="6"/>
  <c r="AK2466" i="6"/>
  <c r="AK28" i="6"/>
  <c r="AK99" i="6"/>
  <c r="AK266" i="6"/>
  <c r="AK1177" i="6"/>
  <c r="AK1435" i="6"/>
  <c r="AK527" i="6"/>
  <c r="AK1414" i="6"/>
  <c r="AK1787" i="6"/>
  <c r="AK2048" i="6"/>
  <c r="AK2232" i="6"/>
  <c r="AK2020" i="6"/>
  <c r="AK2503" i="6"/>
  <c r="AK2567" i="6"/>
  <c r="AK2294" i="6"/>
  <c r="AK2727" i="6"/>
  <c r="AK2804" i="6"/>
  <c r="AK2295" i="6"/>
  <c r="AK833" i="6"/>
  <c r="AK1283" i="6"/>
  <c r="AK1765" i="6"/>
  <c r="AK1848" i="6"/>
  <c r="AK1893" i="6"/>
  <c r="AK2364" i="6"/>
  <c r="AK2574" i="6"/>
  <c r="AK2731" i="6"/>
  <c r="AK1863" i="6"/>
  <c r="AK2057" i="6"/>
  <c r="AK2683" i="6"/>
  <c r="AK212" i="6"/>
  <c r="AK734" i="6"/>
  <c r="AK721" i="6"/>
  <c r="AK737" i="6"/>
  <c r="AK1076" i="6"/>
  <c r="AK1128" i="6"/>
  <c r="AK1275" i="6"/>
  <c r="AK1616" i="6"/>
  <c r="AK1239" i="6"/>
  <c r="AK1675" i="6"/>
  <c r="AK1795" i="6"/>
  <c r="AK2462" i="6"/>
  <c r="AK2309" i="6"/>
  <c r="AK2422" i="6"/>
  <c r="AK2776" i="6"/>
  <c r="AK2579" i="6"/>
  <c r="AK2803" i="6"/>
  <c r="AK1796" i="6"/>
  <c r="AK1975" i="6"/>
  <c r="AK2710" i="6"/>
  <c r="AK125" i="6"/>
  <c r="AK742" i="6"/>
  <c r="AK347" i="6"/>
  <c r="AK686" i="6"/>
  <c r="AK1535" i="6"/>
  <c r="AK1895" i="6"/>
  <c r="AK2277" i="6"/>
  <c r="AK2510" i="6"/>
  <c r="AK2682" i="6"/>
  <c r="AK42" i="6"/>
  <c r="AK602" i="6"/>
  <c r="AK902" i="6"/>
  <c r="AK1342" i="6"/>
  <c r="AK1859" i="6"/>
  <c r="AK2576" i="6"/>
  <c r="AK2657" i="6"/>
  <c r="AK1317" i="6"/>
  <c r="AK1948" i="6"/>
  <c r="AK2284" i="6"/>
  <c r="AK2606" i="6"/>
  <c r="AK429" i="6"/>
  <c r="AK624" i="6"/>
  <c r="AK646" i="6"/>
  <c r="AK663" i="6"/>
  <c r="AK730" i="6"/>
  <c r="AK634" i="6"/>
  <c r="AK725" i="6"/>
  <c r="AK750" i="6"/>
  <c r="AK766" i="6"/>
  <c r="AK1738" i="6"/>
  <c r="AK1783" i="6"/>
  <c r="AK1871" i="6"/>
  <c r="AK1877" i="6"/>
  <c r="AK1939" i="6"/>
  <c r="AK1811" i="6"/>
  <c r="AK2054" i="6"/>
  <c r="AK2534" i="6"/>
  <c r="AK49" i="6"/>
  <c r="AK334" i="6"/>
  <c r="AK458" i="6"/>
  <c r="AK614" i="6"/>
  <c r="AK630" i="6"/>
  <c r="AK665" i="6"/>
  <c r="AK1104" i="6"/>
  <c r="AK1779" i="6"/>
  <c r="AK1683" i="6"/>
  <c r="AK2055" i="6"/>
  <c r="AK2087" i="6"/>
  <c r="AK2090" i="6"/>
  <c r="AK2418" i="6"/>
  <c r="AK2473" i="6"/>
  <c r="AK2542" i="6"/>
  <c r="AK2558" i="6"/>
  <c r="AK535" i="6"/>
  <c r="AK574" i="6"/>
  <c r="AK674" i="6"/>
  <c r="AK758" i="6"/>
  <c r="AK672" i="6"/>
  <c r="AK683" i="6"/>
  <c r="AK832" i="6"/>
  <c r="AK899" i="6"/>
  <c r="AK1148" i="6"/>
  <c r="AK1136" i="6"/>
  <c r="AK1483" i="6"/>
  <c r="AK1554" i="6"/>
  <c r="AK1763" i="6"/>
  <c r="AK1803" i="6"/>
  <c r="AK1799" i="6"/>
  <c r="AK2067" i="6"/>
  <c r="AK2131" i="6"/>
  <c r="AK1812" i="6"/>
  <c r="AK1875" i="6"/>
  <c r="AK2238" i="6"/>
  <c r="AK2249" i="6"/>
  <c r="AK2414" i="6"/>
  <c r="AK2494" i="6"/>
  <c r="AK2622" i="6"/>
  <c r="AK537" i="6"/>
  <c r="AK727" i="6"/>
  <c r="AK709" i="6"/>
  <c r="AK718" i="6"/>
  <c r="AK741" i="6"/>
  <c r="AK1060" i="6"/>
  <c r="AK1112" i="6"/>
  <c r="AK1152" i="6"/>
  <c r="AK1048" i="6"/>
  <c r="AK1330" i="6"/>
  <c r="AK1680" i="6"/>
  <c r="AK1855" i="6"/>
  <c r="AK1967" i="6"/>
  <c r="AK2019" i="6"/>
  <c r="AK2083" i="6"/>
  <c r="AK2007" i="6"/>
  <c r="AK2163" i="6"/>
  <c r="AK2183" i="6"/>
  <c r="AK2252" i="6"/>
  <c r="AK2311" i="6"/>
  <c r="AK2491" i="6"/>
  <c r="AK2515" i="6"/>
  <c r="AK2502" i="6"/>
  <c r="AK2667" i="6"/>
  <c r="AK2734" i="6"/>
  <c r="AK2563" i="6"/>
  <c r="AK2642" i="6"/>
  <c r="AK2489" i="6"/>
  <c r="AK465" i="6"/>
  <c r="AK647" i="6"/>
  <c r="AK609" i="6"/>
  <c r="AK830" i="6"/>
  <c r="AK638" i="6"/>
  <c r="AK702" i="6"/>
  <c r="AK739" i="6"/>
  <c r="AK765" i="6"/>
  <c r="AK1425" i="6"/>
  <c r="AK1338" i="6"/>
  <c r="AK1592" i="6"/>
  <c r="AK1831" i="6"/>
  <c r="AK1840" i="6"/>
  <c r="AK1827" i="6"/>
  <c r="AK2039" i="6"/>
  <c r="AK2071" i="6"/>
  <c r="AK1947" i="6"/>
  <c r="AK2122" i="6"/>
  <c r="AK2287" i="6"/>
  <c r="AK2351" i="6"/>
  <c r="AK2195" i="6"/>
  <c r="AK2450" i="6"/>
  <c r="AK2291" i="6"/>
  <c r="AK2670" i="6"/>
  <c r="AK2702" i="6"/>
  <c r="AK782" i="6"/>
  <c r="AK1116" i="6"/>
  <c r="AK888" i="6"/>
  <c r="AK1550" i="6"/>
  <c r="AK1971" i="6"/>
  <c r="AK2035" i="6"/>
  <c r="AK1807" i="6"/>
  <c r="AK1894" i="6"/>
  <c r="AK1899" i="6"/>
  <c r="AK2406" i="6"/>
  <c r="AK2322" i="6"/>
  <c r="AK2518" i="6"/>
  <c r="AK2555" i="6"/>
  <c r="AK2646" i="6"/>
  <c r="AK32" i="6"/>
  <c r="AK459" i="6"/>
  <c r="AK601" i="6"/>
  <c r="AK693" i="6"/>
  <c r="AK866" i="6"/>
  <c r="AK1069" i="6"/>
  <c r="AK1847" i="6"/>
  <c r="AK1767" i="6"/>
  <c r="AK2041" i="6"/>
  <c r="AK2303" i="6"/>
  <c r="AK2231" i="6"/>
  <c r="AK2199" i="6"/>
  <c r="AK2245" i="6"/>
  <c r="AK2281" i="6"/>
  <c r="AK2499" i="6"/>
  <c r="AK2486" i="6"/>
  <c r="AK2811" i="6"/>
  <c r="AK2526" i="6"/>
  <c r="AK2686" i="6"/>
  <c r="AK2550" i="6"/>
  <c r="I392" i="6" l="1"/>
  <c r="I478" i="6"/>
  <c r="I624" i="6"/>
  <c r="I672" i="6"/>
  <c r="I83" i="6"/>
  <c r="I249" i="6"/>
  <c r="I265" i="6"/>
  <c r="I329" i="6"/>
  <c r="I365" i="6"/>
  <c r="I308" i="6"/>
  <c r="I312" i="6"/>
  <c r="I316" i="6"/>
  <c r="I328" i="6"/>
  <c r="I332" i="6"/>
  <c r="I336" i="6"/>
  <c r="I344" i="6"/>
  <c r="I348" i="6"/>
  <c r="I386" i="6"/>
  <c r="I395" i="6"/>
  <c r="I405" i="6"/>
  <c r="I409" i="6"/>
  <c r="I413" i="6"/>
  <c r="I421" i="6"/>
  <c r="I429" i="6"/>
  <c r="I515" i="6"/>
  <c r="I519" i="6"/>
  <c r="I523" i="6"/>
  <c r="I527" i="6"/>
  <c r="I531" i="6"/>
  <c r="I543" i="6"/>
  <c r="I547" i="6"/>
  <c r="I551" i="6"/>
  <c r="I563" i="6"/>
  <c r="I567" i="6"/>
  <c r="I571" i="6"/>
  <c r="I579" i="6"/>
  <c r="I595" i="6"/>
  <c r="I599" i="6"/>
  <c r="I607" i="6"/>
  <c r="I611" i="6"/>
  <c r="I615" i="6"/>
  <c r="I623" i="6"/>
  <c r="I627" i="6"/>
  <c r="I639" i="6"/>
  <c r="I643" i="6"/>
  <c r="I647" i="6"/>
  <c r="I651" i="6"/>
  <c r="I655" i="6"/>
  <c r="I659" i="6"/>
  <c r="I663" i="6"/>
  <c r="I675" i="6"/>
  <c r="I683" i="6"/>
  <c r="I691" i="6"/>
  <c r="I703" i="6"/>
  <c r="I707" i="6"/>
  <c r="I711" i="6"/>
  <c r="I719" i="6"/>
  <c r="I728" i="6"/>
  <c r="I740" i="6"/>
  <c r="I744" i="6"/>
  <c r="I756" i="6"/>
  <c r="I772" i="6"/>
  <c r="I350" i="6"/>
  <c r="I354" i="6"/>
  <c r="I364" i="6"/>
  <c r="I384" i="6"/>
  <c r="I388" i="6"/>
  <c r="I6" i="6"/>
  <c r="I14" i="6"/>
  <c r="I18" i="6"/>
  <c r="I30" i="6"/>
  <c r="I46" i="6"/>
  <c r="I50" i="6"/>
  <c r="I68" i="6"/>
  <c r="I84" i="6"/>
  <c r="I88" i="6"/>
  <c r="I96" i="6"/>
  <c r="I100" i="6"/>
  <c r="I132" i="6"/>
  <c r="I136" i="6"/>
  <c r="I140" i="6"/>
  <c r="I196" i="6"/>
  <c r="I212" i="6"/>
  <c r="I244" i="6"/>
  <c r="I252" i="6"/>
  <c r="I260" i="6"/>
  <c r="I272" i="6"/>
  <c r="I276" i="6"/>
  <c r="I280" i="6"/>
  <c r="I288" i="6"/>
  <c r="I292" i="6"/>
  <c r="I788" i="6"/>
  <c r="I800" i="6"/>
  <c r="I804" i="6"/>
  <c r="I816" i="6"/>
  <c r="I832" i="6"/>
  <c r="I836" i="6"/>
  <c r="I850" i="6"/>
  <c r="I854" i="6"/>
  <c r="I858" i="6"/>
  <c r="I862" i="6"/>
  <c r="I866" i="6"/>
  <c r="I870" i="6"/>
  <c r="I882" i="6"/>
  <c r="I886" i="6"/>
  <c r="I890" i="6"/>
  <c r="I930" i="6"/>
  <c r="I934" i="6"/>
  <c r="I940" i="6"/>
  <c r="I976" i="6"/>
  <c r="I980" i="6"/>
  <c r="I988" i="6"/>
  <c r="I393" i="6"/>
  <c r="I403" i="6"/>
  <c r="I404" i="6"/>
  <c r="I412" i="6"/>
  <c r="I419" i="6"/>
  <c r="I420" i="6"/>
  <c r="I427" i="6"/>
  <c r="I428" i="6"/>
  <c r="I435" i="6"/>
  <c r="I437" i="6"/>
  <c r="I439" i="6"/>
  <c r="I443" i="6"/>
  <c r="I445" i="6"/>
  <c r="I447" i="6"/>
  <c r="I453" i="6"/>
  <c r="I455" i="6"/>
  <c r="I463" i="6"/>
  <c r="I469" i="6"/>
  <c r="I471" i="6"/>
  <c r="I473" i="6"/>
  <c r="I475" i="6"/>
  <c r="I477" i="6"/>
  <c r="I485" i="6"/>
  <c r="I487" i="6"/>
  <c r="I489" i="6"/>
  <c r="I491" i="6"/>
  <c r="I493" i="6"/>
  <c r="I495" i="6"/>
  <c r="I499" i="6"/>
  <c r="I501" i="6"/>
  <c r="I504" i="6"/>
  <c r="I513" i="6"/>
  <c r="I514" i="6"/>
  <c r="I521" i="6"/>
  <c r="I522" i="6"/>
  <c r="I530" i="6"/>
  <c r="I537" i="6"/>
  <c r="I538" i="6"/>
  <c r="I545" i="6"/>
  <c r="I546" i="6"/>
  <c r="I553" i="6"/>
  <c r="I554" i="6"/>
  <c r="I562" i="6"/>
  <c r="I569" i="6"/>
  <c r="I570" i="6"/>
  <c r="I4" i="6"/>
  <c r="I5" i="6"/>
  <c r="I8" i="6"/>
  <c r="I9" i="6"/>
  <c r="I13" i="6"/>
  <c r="I16" i="6"/>
  <c r="I17" i="6"/>
  <c r="I20" i="6"/>
  <c r="I21" i="6"/>
  <c r="I24" i="6"/>
  <c r="I25" i="6"/>
  <c r="I29" i="6"/>
  <c r="I32" i="6"/>
  <c r="I33" i="6"/>
  <c r="I36" i="6"/>
  <c r="I37" i="6"/>
  <c r="I44" i="6"/>
  <c r="I45" i="6"/>
  <c r="I48" i="6"/>
  <c r="I49" i="6"/>
  <c r="I52" i="6"/>
  <c r="I53" i="6"/>
  <c r="I66" i="6"/>
  <c r="I69" i="6"/>
  <c r="I73" i="6"/>
  <c r="I74" i="6"/>
  <c r="I81" i="6"/>
  <c r="I82" i="6"/>
  <c r="I85" i="6"/>
  <c r="I86" i="6"/>
  <c r="I89" i="6"/>
  <c r="I90" i="6"/>
  <c r="I97" i="6"/>
  <c r="I98" i="6"/>
  <c r="I101" i="6"/>
  <c r="I126" i="6"/>
  <c r="I127" i="6"/>
  <c r="I134" i="6"/>
  <c r="I135" i="6"/>
  <c r="I138" i="6"/>
  <c r="I149" i="6"/>
  <c r="I150" i="6"/>
  <c r="I166" i="6"/>
  <c r="I178" i="6"/>
  <c r="I182" i="6"/>
  <c r="I185" i="6"/>
  <c r="I186" i="6"/>
  <c r="I197" i="6"/>
  <c r="I198" i="6"/>
  <c r="I203" i="6"/>
  <c r="I206" i="6"/>
  <c r="I210" i="6"/>
  <c r="I214" i="6"/>
  <c r="I215" i="6"/>
  <c r="I218" i="6"/>
  <c r="I219" i="6"/>
  <c r="I243" i="6"/>
  <c r="I246" i="6"/>
  <c r="I247" i="6"/>
  <c r="I250" i="6"/>
  <c r="I251" i="6"/>
  <c r="I254" i="6"/>
  <c r="I255" i="6"/>
  <c r="I259" i="6"/>
  <c r="I262" i="6"/>
  <c r="I263" i="6"/>
  <c r="I271" i="6"/>
  <c r="I275" i="6"/>
  <c r="I278" i="6"/>
  <c r="I279" i="6"/>
  <c r="I282" i="6"/>
  <c r="I283" i="6"/>
  <c r="I286" i="6"/>
  <c r="I287" i="6"/>
  <c r="I291" i="6"/>
  <c r="I301" i="6"/>
  <c r="I307" i="6"/>
  <c r="I310" i="6"/>
  <c r="I311" i="6"/>
  <c r="I318" i="6"/>
  <c r="I319" i="6"/>
  <c r="I322" i="6"/>
  <c r="I323" i="6"/>
  <c r="I326" i="6"/>
  <c r="I327" i="6"/>
  <c r="I330" i="6"/>
  <c r="I334" i="6"/>
  <c r="I335" i="6"/>
  <c r="I338" i="6"/>
  <c r="I339" i="6"/>
  <c r="I342" i="6"/>
  <c r="I347" i="6"/>
  <c r="I351" i="6"/>
  <c r="I352" i="6"/>
  <c r="I357" i="6"/>
  <c r="I358" i="6"/>
  <c r="I363" i="6"/>
  <c r="I366" i="6"/>
  <c r="I377" i="6"/>
  <c r="I382" i="6"/>
  <c r="I383" i="6"/>
  <c r="I397" i="6"/>
  <c r="I398" i="6"/>
  <c r="I407" i="6"/>
  <c r="I408" i="6"/>
  <c r="I424" i="6"/>
  <c r="I431" i="6"/>
  <c r="I510" i="6"/>
  <c r="I517" i="6"/>
  <c r="I526" i="6"/>
  <c r="I533" i="6"/>
  <c r="I541" i="6"/>
  <c r="I542" i="6"/>
  <c r="I550" i="6"/>
  <c r="I557" i="6"/>
  <c r="I558" i="6"/>
  <c r="I566" i="6"/>
  <c r="I573" i="6"/>
  <c r="I577" i="6"/>
  <c r="I578" i="6"/>
  <c r="I585" i="6"/>
  <c r="I593" i="6"/>
  <c r="I601" i="6"/>
  <c r="I610" i="6"/>
  <c r="I625" i="6"/>
  <c r="I626" i="6"/>
  <c r="I633" i="6"/>
  <c r="I634" i="6"/>
  <c r="I642" i="6"/>
  <c r="I657" i="6"/>
  <c r="I658" i="6"/>
  <c r="I666" i="6"/>
  <c r="I673" i="6"/>
  <c r="I674" i="6"/>
  <c r="I689" i="6"/>
  <c r="I690" i="6"/>
  <c r="I698" i="6"/>
  <c r="I706" i="6"/>
  <c r="I721" i="6"/>
  <c r="I729" i="6"/>
  <c r="I730" i="6"/>
  <c r="I737" i="6"/>
  <c r="I745" i="6"/>
  <c r="I753" i="6"/>
  <c r="I754" i="6"/>
  <c r="I761" i="6"/>
  <c r="I762" i="6"/>
  <c r="I769" i="6"/>
  <c r="I777" i="6"/>
  <c r="I785" i="6"/>
  <c r="I786" i="6"/>
  <c r="I793" i="6"/>
  <c r="I794" i="6"/>
  <c r="I801" i="6"/>
  <c r="I802" i="6"/>
  <c r="I809" i="6"/>
  <c r="I817" i="6"/>
  <c r="I818" i="6"/>
  <c r="I825" i="6"/>
  <c r="I826" i="6"/>
  <c r="I834" i="6"/>
  <c r="I852" i="6"/>
  <c r="I859" i="6"/>
  <c r="I860" i="6"/>
  <c r="I867" i="6"/>
  <c r="I868" i="6"/>
  <c r="I875" i="6"/>
  <c r="I884" i="6"/>
  <c r="I932" i="6"/>
  <c r="I933" i="6"/>
  <c r="I961" i="6"/>
  <c r="I970" i="6"/>
  <c r="I978" i="6"/>
  <c r="I581" i="6"/>
  <c r="I582" i="6"/>
  <c r="I590" i="6"/>
  <c r="I605" i="6"/>
  <c r="I613" i="6"/>
  <c r="I614" i="6"/>
  <c r="I621" i="6"/>
  <c r="I622" i="6"/>
  <c r="I637" i="6"/>
  <c r="I638" i="6"/>
  <c r="I645" i="6"/>
  <c r="I646" i="6"/>
  <c r="I653" i="6"/>
  <c r="I654" i="6"/>
  <c r="I662" i="6"/>
  <c r="I677" i="6"/>
  <c r="I686" i="6"/>
  <c r="I693" i="6"/>
  <c r="I694" i="6"/>
  <c r="I701" i="6"/>
  <c r="I717" i="6"/>
  <c r="I718" i="6"/>
  <c r="I733" i="6"/>
  <c r="I749" i="6"/>
  <c r="I750" i="6"/>
  <c r="I765" i="6"/>
  <c r="I781" i="6"/>
  <c r="I782" i="6"/>
  <c r="I789" i="6"/>
  <c r="I790" i="6"/>
  <c r="I797" i="6"/>
  <c r="I805" i="6"/>
  <c r="I806" i="6"/>
  <c r="I813" i="6"/>
  <c r="I814" i="6"/>
  <c r="I821" i="6"/>
  <c r="I822" i="6"/>
  <c r="I829" i="6"/>
  <c r="I847" i="6"/>
  <c r="I848" i="6"/>
  <c r="I855" i="6"/>
  <c r="I856" i="6"/>
  <c r="I863" i="6"/>
  <c r="I871" i="6"/>
  <c r="I872" i="6"/>
  <c r="I879" i="6"/>
  <c r="I880" i="6"/>
  <c r="I888" i="6"/>
  <c r="I928" i="6"/>
  <c r="I936" i="6"/>
  <c r="I937" i="6"/>
  <c r="I943" i="6"/>
  <c r="I944" i="6"/>
  <c r="I966" i="6"/>
  <c r="I981" i="6"/>
  <c r="I982" i="6"/>
  <c r="I990" i="6"/>
  <c r="I992" i="6"/>
  <c r="I994" i="6"/>
  <c r="I996" i="6"/>
  <c r="I998" i="6"/>
  <c r="I1000" i="6"/>
  <c r="I1002" i="6"/>
  <c r="I1006" i="6"/>
  <c r="I1008" i="6"/>
  <c r="I1010" i="6"/>
  <c r="I1016" i="6"/>
  <c r="I1018" i="6"/>
  <c r="I34" i="6"/>
  <c r="I35" i="6"/>
  <c r="I47" i="6"/>
  <c r="I199" i="6"/>
  <c r="I368" i="6"/>
  <c r="I503" i="6"/>
  <c r="I787" i="6"/>
  <c r="I791" i="6"/>
  <c r="I795" i="6"/>
  <c r="I798" i="6"/>
  <c r="I799" i="6"/>
  <c r="I803" i="6"/>
  <c r="I807" i="6"/>
  <c r="I810" i="6"/>
  <c r="I811" i="6"/>
  <c r="I815" i="6"/>
  <c r="H838" i="6"/>
  <c r="H840" i="6"/>
  <c r="H842" i="6"/>
  <c r="H844" i="6"/>
  <c r="I846" i="6"/>
  <c r="I864" i="6"/>
  <c r="I874" i="6"/>
  <c r="I876" i="6"/>
  <c r="I878" i="6"/>
  <c r="I915" i="6"/>
  <c r="I916" i="6"/>
  <c r="H917" i="6"/>
  <c r="H918" i="6"/>
  <c r="H919" i="6"/>
  <c r="H920" i="6"/>
  <c r="H921" i="6"/>
  <c r="H922" i="6"/>
  <c r="H923" i="6"/>
  <c r="H924" i="6"/>
  <c r="H925" i="6"/>
  <c r="H926" i="6"/>
  <c r="I927" i="6"/>
  <c r="I929" i="6"/>
  <c r="I931" i="6"/>
  <c r="I935" i="6"/>
  <c r="I938" i="6"/>
  <c r="I939" i="6"/>
  <c r="I941" i="6"/>
  <c r="I942" i="6"/>
  <c r="I945" i="6"/>
  <c r="I946" i="6"/>
  <c r="I947" i="6"/>
  <c r="I948" i="6"/>
  <c r="I949" i="6"/>
  <c r="I951" i="6"/>
  <c r="I952" i="6"/>
  <c r="I953" i="6"/>
  <c r="I955" i="6"/>
  <c r="I956" i="6"/>
  <c r="I957" i="6"/>
  <c r="I958" i="6"/>
  <c r="I959" i="6"/>
  <c r="H960" i="6"/>
  <c r="H962" i="6"/>
  <c r="I967" i="6"/>
  <c r="I971" i="6"/>
  <c r="I972" i="6"/>
  <c r="I974" i="6"/>
  <c r="I975" i="6"/>
  <c r="I979" i="6"/>
  <c r="I983" i="6"/>
  <c r="I984" i="6"/>
  <c r="I986" i="6"/>
  <c r="I989" i="6"/>
  <c r="H991" i="6"/>
  <c r="H995" i="6"/>
  <c r="I997" i="6"/>
  <c r="I999" i="6"/>
  <c r="I1001" i="6"/>
  <c r="I1003" i="6"/>
  <c r="I1004" i="6"/>
  <c r="I1005" i="6"/>
  <c r="I1007" i="6"/>
  <c r="I1009" i="6"/>
  <c r="I1011" i="6"/>
  <c r="H1012" i="6"/>
  <c r="H1014" i="6"/>
  <c r="I3" i="6"/>
  <c r="I7" i="6"/>
  <c r="I10" i="6"/>
  <c r="I11" i="6"/>
  <c r="I12" i="6"/>
  <c r="I15" i="6"/>
  <c r="I19" i="6"/>
  <c r="I22" i="6"/>
  <c r="I23" i="6"/>
  <c r="I26" i="6"/>
  <c r="I27" i="6"/>
  <c r="I28" i="6"/>
  <c r="I31" i="6"/>
  <c r="I38" i="6"/>
  <c r="I39" i="6"/>
  <c r="I40" i="6"/>
  <c r="I41" i="6"/>
  <c r="I42" i="6"/>
  <c r="I43" i="6"/>
  <c r="I54" i="6"/>
  <c r="I56" i="6"/>
  <c r="I65" i="6"/>
  <c r="I67" i="6"/>
  <c r="I70" i="6"/>
  <c r="I71" i="6"/>
  <c r="I72" i="6"/>
  <c r="I75" i="6"/>
  <c r="I76" i="6"/>
  <c r="I77" i="6"/>
  <c r="I78" i="6"/>
  <c r="I79" i="6"/>
  <c r="I80" i="6"/>
  <c r="I87" i="6"/>
  <c r="I91" i="6"/>
  <c r="I92" i="6"/>
  <c r="I93" i="6"/>
  <c r="I94" i="6"/>
  <c r="I95" i="6"/>
  <c r="I99" i="6"/>
  <c r="I102" i="6"/>
  <c r="I122" i="6"/>
  <c r="I123" i="6"/>
  <c r="I124" i="6"/>
  <c r="I125" i="6"/>
  <c r="I128" i="6"/>
  <c r="I129" i="6"/>
  <c r="I130" i="6"/>
  <c r="I131" i="6"/>
  <c r="I133" i="6"/>
  <c r="I137" i="6"/>
  <c r="I139" i="6"/>
  <c r="I141" i="6"/>
  <c r="I142" i="6"/>
  <c r="I143" i="6"/>
  <c r="I144" i="6"/>
  <c r="I145" i="6"/>
  <c r="I146" i="6"/>
  <c r="I147" i="6"/>
  <c r="I155" i="6"/>
  <c r="I156" i="6"/>
  <c r="I161" i="6"/>
  <c r="I171" i="6"/>
  <c r="I172" i="6"/>
  <c r="I175" i="6"/>
  <c r="I177" i="6"/>
  <c r="I184" i="6"/>
  <c r="I191" i="6"/>
  <c r="I192" i="6"/>
  <c r="I193" i="6"/>
  <c r="I194" i="6"/>
  <c r="I195" i="6"/>
  <c r="I202" i="6"/>
  <c r="I204" i="6"/>
  <c r="I205" i="6"/>
  <c r="I207" i="6"/>
  <c r="I208" i="6"/>
  <c r="I209" i="6"/>
  <c r="I211" i="6"/>
  <c r="I217" i="6"/>
  <c r="I245" i="6"/>
  <c r="I248" i="6"/>
  <c r="I253" i="6"/>
  <c r="I256" i="6"/>
  <c r="I257" i="6"/>
  <c r="I258" i="6"/>
  <c r="I261" i="6"/>
  <c r="I264" i="6"/>
  <c r="I268" i="6"/>
  <c r="I269" i="6"/>
  <c r="I270" i="6"/>
  <c r="I273" i="6"/>
  <c r="I274" i="6"/>
  <c r="I277" i="6"/>
  <c r="I281" i="6"/>
  <c r="I284" i="6"/>
  <c r="I285" i="6"/>
  <c r="I289" i="6"/>
  <c r="I290" i="6"/>
  <c r="I293" i="6"/>
  <c r="I294" i="6"/>
  <c r="I297" i="6"/>
  <c r="I302" i="6"/>
  <c r="I303" i="6"/>
  <c r="I304" i="6"/>
  <c r="I305" i="6"/>
  <c r="I306" i="6"/>
  <c r="I309" i="6"/>
  <c r="I313" i="6"/>
  <c r="I314" i="6"/>
  <c r="I315" i="6"/>
  <c r="I317" i="6"/>
  <c r="I320" i="6"/>
  <c r="I321" i="6"/>
  <c r="I324" i="6"/>
  <c r="I325" i="6"/>
  <c r="I331" i="6"/>
  <c r="I333" i="6"/>
  <c r="I337" i="6"/>
  <c r="I340" i="6"/>
  <c r="I341" i="6"/>
  <c r="I343" i="6"/>
  <c r="I345" i="6"/>
  <c r="I346" i="6"/>
  <c r="I349" i="6"/>
  <c r="I353" i="6"/>
  <c r="I355" i="6"/>
  <c r="I356" i="6"/>
  <c r="I359" i="6"/>
  <c r="I360" i="6"/>
  <c r="I361" i="6"/>
  <c r="I362" i="6"/>
  <c r="I367" i="6"/>
  <c r="I369" i="6"/>
  <c r="I370" i="6"/>
  <c r="I371" i="6"/>
  <c r="I372" i="6"/>
  <c r="I373" i="6"/>
  <c r="I374" i="6"/>
  <c r="I375" i="6"/>
  <c r="I376" i="6"/>
  <c r="I378" i="6"/>
  <c r="I379" i="6"/>
  <c r="I380" i="6"/>
  <c r="I381" i="6"/>
  <c r="I385" i="6"/>
  <c r="I387" i="6"/>
  <c r="I389" i="6"/>
  <c r="I390" i="6"/>
  <c r="I391" i="6"/>
  <c r="I394" i="6"/>
  <c r="I396" i="6"/>
  <c r="I399" i="6"/>
  <c r="I400" i="6"/>
  <c r="I401" i="6"/>
  <c r="I402" i="6"/>
  <c r="I406" i="6"/>
  <c r="I410" i="6"/>
  <c r="I411" i="6"/>
  <c r="I414" i="6"/>
  <c r="I415" i="6"/>
  <c r="I416" i="6"/>
  <c r="I417" i="6"/>
  <c r="I418" i="6"/>
  <c r="I422" i="6"/>
  <c r="I423" i="6"/>
  <c r="I425" i="6"/>
  <c r="I426" i="6"/>
  <c r="I430" i="6"/>
  <c r="I432" i="6"/>
  <c r="I433" i="6"/>
  <c r="I434" i="6"/>
  <c r="I436" i="6"/>
  <c r="I438" i="6"/>
  <c r="I440" i="6"/>
  <c r="I441" i="6"/>
  <c r="I442" i="6"/>
  <c r="I444" i="6"/>
  <c r="I452" i="6"/>
  <c r="I458" i="6"/>
  <c r="I460" i="6"/>
  <c r="I461" i="6"/>
  <c r="I466" i="6"/>
  <c r="I468" i="6"/>
  <c r="I472" i="6"/>
  <c r="I479" i="6"/>
  <c r="I481" i="6"/>
  <c r="I482" i="6"/>
  <c r="I484" i="6"/>
  <c r="I486" i="6"/>
  <c r="I488" i="6"/>
  <c r="I490" i="6"/>
  <c r="I492" i="6"/>
  <c r="I494" i="6"/>
  <c r="I496" i="6"/>
  <c r="I497" i="6"/>
  <c r="I498" i="6"/>
  <c r="I500" i="6"/>
  <c r="I502" i="6"/>
  <c r="I505" i="6"/>
  <c r="I506" i="6"/>
  <c r="I507" i="6"/>
  <c r="I508" i="6"/>
  <c r="I509" i="6"/>
  <c r="I511" i="6"/>
  <c r="I512" i="6"/>
  <c r="I516" i="6"/>
  <c r="I518" i="6"/>
  <c r="I520" i="6"/>
  <c r="I524" i="6"/>
  <c r="I525" i="6"/>
  <c r="I528" i="6"/>
  <c r="I529" i="6"/>
  <c r="I532" i="6"/>
  <c r="I534" i="6"/>
  <c r="I535" i="6"/>
  <c r="I536" i="6"/>
  <c r="I539" i="6"/>
  <c r="I540" i="6"/>
  <c r="I544" i="6"/>
  <c r="I548" i="6"/>
  <c r="I549" i="6"/>
  <c r="I552" i="6"/>
  <c r="I555" i="6"/>
  <c r="I556" i="6"/>
  <c r="I559" i="6"/>
  <c r="I560" i="6"/>
  <c r="I561" i="6"/>
  <c r="I564" i="6"/>
  <c r="I565" i="6"/>
  <c r="I568" i="6"/>
  <c r="I572" i="6"/>
  <c r="I574" i="6"/>
  <c r="I575" i="6"/>
  <c r="I576" i="6"/>
  <c r="I580" i="6"/>
  <c r="I583" i="6"/>
  <c r="I584" i="6"/>
  <c r="I586" i="6"/>
  <c r="I587" i="6"/>
  <c r="I592" i="6"/>
  <c r="I598" i="6"/>
  <c r="I600" i="6"/>
  <c r="I602" i="6"/>
  <c r="I603" i="6"/>
  <c r="I604" i="6"/>
  <c r="I606" i="6"/>
  <c r="I608" i="6"/>
  <c r="I609" i="6"/>
  <c r="I612" i="6"/>
  <c r="I616" i="6"/>
  <c r="I617" i="6"/>
  <c r="I618" i="6"/>
  <c r="I620" i="6"/>
  <c r="I628" i="6"/>
  <c r="I629" i="6"/>
  <c r="I631" i="6"/>
  <c r="I632" i="6"/>
  <c r="I635" i="6"/>
  <c r="I636" i="6"/>
  <c r="I641" i="6"/>
  <c r="I644" i="6"/>
  <c r="I648" i="6"/>
  <c r="I649" i="6"/>
  <c r="I650" i="6"/>
  <c r="I652" i="6"/>
  <c r="I656" i="6"/>
  <c r="I660" i="6"/>
  <c r="I661" i="6"/>
  <c r="I664" i="6"/>
  <c r="I665" i="6"/>
  <c r="I667" i="6"/>
  <c r="I668" i="6"/>
  <c r="I669" i="6"/>
  <c r="I670" i="6"/>
  <c r="I671" i="6"/>
  <c r="I676" i="6"/>
  <c r="I678" i="6"/>
  <c r="I679" i="6"/>
  <c r="I680" i="6"/>
  <c r="I681" i="6"/>
  <c r="I682" i="6"/>
  <c r="I684" i="6"/>
  <c r="I685" i="6"/>
  <c r="I687" i="6"/>
  <c r="I688" i="6"/>
  <c r="I692" i="6"/>
  <c r="I695" i="6"/>
  <c r="I696" i="6"/>
  <c r="I697" i="6"/>
  <c r="I699" i="6"/>
  <c r="I700" i="6"/>
  <c r="I702" i="6"/>
  <c r="I708" i="6"/>
  <c r="I712" i="6"/>
  <c r="I713" i="6"/>
  <c r="I714" i="6"/>
  <c r="I716" i="6"/>
  <c r="I722" i="6"/>
  <c r="I723" i="6"/>
  <c r="I724" i="6"/>
  <c r="I727" i="6"/>
  <c r="I732" i="6"/>
  <c r="I734" i="6"/>
  <c r="I735" i="6"/>
  <c r="I738" i="6"/>
  <c r="I739" i="6"/>
  <c r="I743" i="6"/>
  <c r="I746" i="6"/>
  <c r="I748" i="6"/>
  <c r="I751" i="6"/>
  <c r="I755" i="6"/>
  <c r="I759" i="6"/>
  <c r="I760" i="6"/>
  <c r="I764" i="6"/>
  <c r="I766" i="6"/>
  <c r="I767" i="6"/>
  <c r="I770" i="6"/>
  <c r="I771" i="6"/>
  <c r="I775" i="6"/>
  <c r="I776" i="6"/>
  <c r="I778" i="6"/>
  <c r="I780" i="6"/>
  <c r="I783" i="6"/>
  <c r="I792" i="6"/>
  <c r="I796" i="6"/>
  <c r="I808" i="6"/>
  <c r="I812" i="6"/>
  <c r="I819" i="6"/>
  <c r="I820" i="6"/>
  <c r="I823" i="6"/>
  <c r="I824" i="6"/>
  <c r="I827" i="6"/>
  <c r="I828" i="6"/>
  <c r="I830" i="6"/>
  <c r="I831" i="6"/>
  <c r="I833" i="6"/>
  <c r="I835" i="6"/>
  <c r="I837" i="6"/>
  <c r="I849" i="6"/>
  <c r="I851" i="6"/>
  <c r="I853" i="6"/>
  <c r="I857" i="6"/>
  <c r="I861" i="6"/>
  <c r="I865" i="6"/>
  <c r="I869" i="6"/>
  <c r="I873" i="6"/>
  <c r="I877" i="6"/>
  <c r="I881" i="6"/>
  <c r="I883" i="6"/>
  <c r="I885" i="6"/>
  <c r="I887" i="6"/>
  <c r="I889" i="6"/>
  <c r="I891" i="6"/>
  <c r="I950" i="6"/>
  <c r="I954" i="6"/>
  <c r="H847" i="6"/>
  <c r="H849" i="6"/>
  <c r="H851" i="6"/>
  <c r="H853" i="6"/>
  <c r="H855" i="6"/>
  <c r="H857" i="6"/>
  <c r="H859" i="6"/>
  <c r="H861" i="6"/>
  <c r="H863" i="6"/>
  <c r="H865" i="6"/>
  <c r="H867" i="6"/>
  <c r="H869" i="6"/>
  <c r="H871" i="6"/>
  <c r="H873" i="6"/>
  <c r="H875" i="6"/>
  <c r="H877" i="6"/>
  <c r="H879" i="6"/>
  <c r="H881" i="6"/>
  <c r="H883" i="6"/>
  <c r="H885" i="6"/>
  <c r="H887" i="6"/>
  <c r="H888" i="6"/>
  <c r="H889" i="6"/>
  <c r="H890" i="6"/>
  <c r="H891" i="6"/>
  <c r="H893" i="6"/>
  <c r="H895" i="6"/>
  <c r="H897" i="6"/>
  <c r="H899" i="6"/>
  <c r="H901" i="6"/>
  <c r="H903" i="6"/>
  <c r="H905" i="6"/>
  <c r="H907" i="6"/>
  <c r="H909" i="6"/>
  <c r="H911" i="6"/>
  <c r="H913" i="6"/>
  <c r="H935" i="6"/>
  <c r="H939" i="6"/>
  <c r="H941" i="6"/>
  <c r="H943" i="6"/>
  <c r="H945" i="6"/>
  <c r="H949" i="6"/>
  <c r="H953" i="6"/>
  <c r="H957" i="6"/>
  <c r="H964" i="6"/>
  <c r="H968" i="6"/>
  <c r="H971" i="6"/>
  <c r="H974" i="6"/>
  <c r="H979" i="6"/>
  <c r="H151" i="6"/>
  <c r="H152" i="6"/>
  <c r="H153" i="6"/>
  <c r="H154" i="6"/>
  <c r="H155" i="6"/>
  <c r="H156" i="6"/>
  <c r="H157" i="6"/>
  <c r="H158" i="6"/>
  <c r="H159" i="6"/>
  <c r="H160" i="6"/>
  <c r="H161" i="6"/>
  <c r="H162" i="6"/>
  <c r="H163" i="6"/>
  <c r="H164" i="6"/>
  <c r="H165" i="6"/>
  <c r="H166" i="6"/>
  <c r="H167" i="6"/>
  <c r="H168" i="6"/>
  <c r="H169" i="6"/>
  <c r="H170" i="6"/>
  <c r="H171" i="6"/>
  <c r="H172" i="6"/>
  <c r="H173" i="6"/>
  <c r="H174" i="6"/>
  <c r="H175" i="6"/>
  <c r="H176" i="6"/>
  <c r="H177" i="6"/>
  <c r="H178" i="6"/>
  <c r="H179" i="6"/>
  <c r="H180" i="6"/>
  <c r="H181" i="6"/>
  <c r="H182" i="6"/>
  <c r="H183" i="6"/>
  <c r="H184" i="6"/>
  <c r="H185" i="6"/>
  <c r="H186" i="6"/>
  <c r="H187" i="6"/>
  <c r="H188" i="6"/>
  <c r="H189" i="6"/>
  <c r="H190" i="6"/>
  <c r="H191" i="6"/>
  <c r="H192" i="6"/>
  <c r="H193" i="6"/>
  <c r="H194" i="6"/>
  <c r="H195" i="6"/>
  <c r="H196" i="6"/>
  <c r="H197" i="6"/>
  <c r="H198" i="6"/>
  <c r="H199" i="6"/>
  <c r="H200" i="6"/>
  <c r="H201" i="6"/>
  <c r="H202" i="6"/>
  <c r="H203" i="6"/>
  <c r="H204" i="6"/>
  <c r="H205" i="6"/>
  <c r="H206" i="6"/>
  <c r="H207" i="6"/>
  <c r="H208" i="6"/>
  <c r="H209" i="6"/>
  <c r="H210" i="6"/>
  <c r="H211" i="6"/>
  <c r="H212" i="6"/>
  <c r="H213" i="6"/>
  <c r="H214" i="6"/>
  <c r="H215" i="6"/>
  <c r="H216" i="6"/>
  <c r="H217" i="6"/>
  <c r="H218" i="6"/>
  <c r="H219" i="6"/>
  <c r="H220" i="6"/>
  <c r="H221" i="6"/>
  <c r="H222" i="6"/>
  <c r="H223" i="6"/>
  <c r="H224" i="6"/>
  <c r="H225" i="6"/>
  <c r="H226" i="6"/>
  <c r="H227" i="6"/>
  <c r="H228" i="6"/>
  <c r="H229" i="6"/>
  <c r="H230" i="6"/>
  <c r="H231" i="6"/>
  <c r="H232" i="6"/>
  <c r="H233" i="6"/>
  <c r="H234" i="6"/>
  <c r="H235" i="6"/>
  <c r="H236" i="6"/>
  <c r="H237" i="6"/>
  <c r="H238" i="6"/>
  <c r="H239" i="6"/>
  <c r="H240" i="6"/>
  <c r="H241" i="6"/>
  <c r="H242" i="6"/>
  <c r="H243" i="6"/>
  <c r="H244" i="6"/>
  <c r="H245" i="6"/>
  <c r="H246" i="6"/>
  <c r="H247" i="6"/>
  <c r="H248" i="6"/>
  <c r="H249" i="6"/>
  <c r="H250" i="6"/>
  <c r="H251" i="6"/>
  <c r="H252" i="6"/>
  <c r="H253" i="6"/>
  <c r="H254" i="6"/>
  <c r="H255" i="6"/>
  <c r="H256" i="6"/>
  <c r="H257" i="6"/>
  <c r="H258" i="6"/>
  <c r="H259" i="6"/>
  <c r="H260" i="6"/>
  <c r="H261" i="6"/>
  <c r="H262" i="6"/>
  <c r="H263" i="6"/>
  <c r="H264" i="6"/>
  <c r="H265" i="6"/>
  <c r="H266" i="6"/>
  <c r="H267" i="6"/>
  <c r="H268" i="6"/>
  <c r="H269" i="6"/>
  <c r="H270" i="6"/>
  <c r="H271" i="6"/>
  <c r="H272" i="6"/>
  <c r="H273" i="6"/>
  <c r="H274" i="6"/>
  <c r="H275" i="6"/>
  <c r="H276" i="6"/>
  <c r="H277" i="6"/>
  <c r="H278" i="6"/>
  <c r="H279" i="6"/>
  <c r="H280" i="6"/>
  <c r="H281" i="6"/>
  <c r="H282" i="6"/>
  <c r="H283" i="6"/>
  <c r="H284" i="6"/>
  <c r="H285" i="6"/>
  <c r="H286" i="6"/>
  <c r="H287" i="6"/>
  <c r="H288" i="6"/>
  <c r="H289" i="6"/>
  <c r="H290" i="6"/>
  <c r="H291" i="6"/>
  <c r="H292" i="6"/>
  <c r="H293" i="6"/>
  <c r="H294" i="6"/>
  <c r="H295" i="6"/>
  <c r="H296" i="6"/>
  <c r="H297" i="6"/>
  <c r="H298" i="6"/>
  <c r="H299" i="6"/>
  <c r="H300" i="6"/>
  <c r="H301" i="6"/>
  <c r="H302" i="6"/>
  <c r="H303" i="6"/>
  <c r="H304" i="6"/>
  <c r="H305" i="6"/>
  <c r="H306" i="6"/>
  <c r="H307" i="6"/>
  <c r="H308" i="6"/>
  <c r="H309" i="6"/>
  <c r="H310" i="6"/>
  <c r="H311" i="6"/>
  <c r="H312" i="6"/>
  <c r="H313" i="6"/>
  <c r="H314" i="6"/>
  <c r="H315" i="6"/>
  <c r="H316" i="6"/>
  <c r="H317" i="6"/>
  <c r="H318" i="6"/>
  <c r="H319" i="6"/>
  <c r="H320" i="6"/>
  <c r="H321" i="6"/>
  <c r="H322" i="6"/>
  <c r="H323" i="6"/>
  <c r="H324" i="6"/>
  <c r="H325" i="6"/>
  <c r="H326" i="6"/>
  <c r="H327" i="6"/>
  <c r="H328" i="6"/>
  <c r="H329" i="6"/>
  <c r="H330" i="6"/>
  <c r="H331" i="6"/>
  <c r="H332" i="6"/>
  <c r="H333" i="6"/>
  <c r="H334" i="6"/>
  <c r="H335" i="6"/>
  <c r="H336" i="6"/>
  <c r="H337" i="6"/>
  <c r="H338" i="6"/>
  <c r="H339" i="6"/>
  <c r="H340" i="6"/>
  <c r="H341" i="6"/>
  <c r="H342" i="6"/>
  <c r="H343" i="6"/>
  <c r="H344" i="6"/>
  <c r="H345" i="6"/>
  <c r="H346" i="6"/>
  <c r="H347" i="6"/>
  <c r="H348" i="6"/>
  <c r="H349" i="6"/>
  <c r="H350" i="6"/>
  <c r="H351" i="6"/>
  <c r="H352" i="6"/>
  <c r="H353" i="6"/>
  <c r="H354" i="6"/>
  <c r="H355" i="6"/>
  <c r="H356" i="6"/>
  <c r="H357" i="6"/>
  <c r="H358" i="6"/>
  <c r="H359" i="6"/>
  <c r="H360" i="6"/>
  <c r="H361" i="6"/>
  <c r="H362" i="6"/>
  <c r="H363" i="6"/>
  <c r="H364" i="6"/>
  <c r="H365" i="6"/>
  <c r="H366" i="6"/>
  <c r="H367" i="6"/>
  <c r="H368" i="6"/>
  <c r="H369" i="6"/>
  <c r="H370" i="6"/>
  <c r="H371" i="6"/>
  <c r="H372" i="6"/>
  <c r="H373" i="6"/>
  <c r="H374" i="6"/>
  <c r="H375" i="6"/>
  <c r="H376" i="6"/>
  <c r="H377" i="6"/>
  <c r="H378" i="6"/>
  <c r="H379" i="6"/>
  <c r="H380" i="6"/>
  <c r="H381" i="6"/>
  <c r="H382" i="6"/>
  <c r="H383" i="6"/>
  <c r="H384" i="6"/>
  <c r="H385" i="6"/>
  <c r="H386" i="6"/>
  <c r="H387" i="6"/>
  <c r="H388" i="6"/>
  <c r="H389" i="6"/>
  <c r="H390" i="6"/>
  <c r="H391" i="6"/>
  <c r="H392" i="6"/>
  <c r="H393" i="6"/>
  <c r="H394" i="6"/>
  <c r="H395" i="6"/>
  <c r="H396" i="6"/>
  <c r="H397" i="6"/>
  <c r="H398" i="6"/>
  <c r="H399" i="6"/>
  <c r="H400" i="6"/>
  <c r="H401" i="6"/>
  <c r="H402" i="6"/>
  <c r="H403" i="6"/>
  <c r="H404" i="6"/>
  <c r="H405" i="6"/>
  <c r="H406" i="6"/>
  <c r="H407" i="6"/>
  <c r="H408" i="6"/>
  <c r="H409" i="6"/>
  <c r="H410" i="6"/>
  <c r="H411" i="6"/>
  <c r="H412" i="6"/>
  <c r="H413" i="6"/>
  <c r="H414" i="6"/>
  <c r="H415" i="6"/>
  <c r="H416" i="6"/>
  <c r="H417" i="6"/>
  <c r="H418" i="6"/>
  <c r="H419" i="6"/>
  <c r="H420" i="6"/>
  <c r="H421" i="6"/>
  <c r="H422" i="6"/>
  <c r="H423" i="6"/>
  <c r="H424" i="6"/>
  <c r="H425" i="6"/>
  <c r="H426" i="6"/>
  <c r="H427" i="6"/>
  <c r="H428" i="6"/>
  <c r="H429" i="6"/>
  <c r="H430" i="6"/>
  <c r="H431" i="6"/>
  <c r="H432" i="6"/>
  <c r="H433" i="6"/>
  <c r="H434" i="6"/>
  <c r="H435" i="6"/>
  <c r="H436" i="6"/>
  <c r="H437" i="6"/>
  <c r="H438" i="6"/>
  <c r="H439" i="6"/>
  <c r="H440" i="6"/>
  <c r="H441" i="6"/>
  <c r="H442" i="6"/>
  <c r="H443" i="6"/>
  <c r="H444" i="6"/>
  <c r="H445" i="6"/>
  <c r="H446" i="6"/>
  <c r="H447" i="6"/>
  <c r="H448" i="6"/>
  <c r="H449" i="6"/>
  <c r="H450" i="6"/>
  <c r="H451" i="6"/>
  <c r="H452" i="6"/>
  <c r="H453" i="6"/>
  <c r="H454" i="6"/>
  <c r="H455" i="6"/>
  <c r="H456" i="6"/>
  <c r="H457" i="6"/>
  <c r="H458" i="6"/>
  <c r="H459" i="6"/>
  <c r="H460" i="6"/>
  <c r="H461" i="6"/>
  <c r="H462" i="6"/>
  <c r="H463" i="6"/>
  <c r="H464" i="6"/>
  <c r="H465" i="6"/>
  <c r="H466" i="6"/>
  <c r="H467" i="6"/>
  <c r="H468" i="6"/>
  <c r="H469" i="6"/>
  <c r="H470" i="6"/>
  <c r="H471" i="6"/>
  <c r="H472" i="6"/>
  <c r="H473" i="6"/>
  <c r="H474" i="6"/>
  <c r="H475" i="6"/>
  <c r="H476" i="6"/>
  <c r="H477" i="6"/>
  <c r="H478" i="6"/>
  <c r="H479" i="6"/>
  <c r="H480" i="6"/>
  <c r="H481" i="6"/>
  <c r="H482" i="6"/>
  <c r="H483" i="6"/>
  <c r="H484" i="6"/>
  <c r="H485" i="6"/>
  <c r="H486" i="6"/>
  <c r="H487" i="6"/>
  <c r="H488" i="6"/>
  <c r="H489" i="6"/>
  <c r="H490" i="6"/>
  <c r="H491" i="6"/>
  <c r="H492" i="6"/>
  <c r="H493" i="6"/>
  <c r="H494" i="6"/>
  <c r="H495" i="6"/>
  <c r="H496" i="6"/>
  <c r="H497" i="6"/>
  <c r="H498" i="6"/>
  <c r="H499" i="6"/>
  <c r="H500" i="6"/>
  <c r="H501" i="6"/>
  <c r="H502" i="6"/>
  <c r="H503" i="6"/>
  <c r="H504" i="6"/>
  <c r="H505" i="6"/>
  <c r="H506" i="6"/>
  <c r="H507" i="6"/>
  <c r="H508" i="6"/>
  <c r="H509" i="6"/>
  <c r="H510" i="6"/>
  <c r="H511" i="6"/>
  <c r="H512" i="6"/>
  <c r="H513" i="6"/>
  <c r="H514" i="6"/>
  <c r="H515" i="6"/>
  <c r="H516" i="6"/>
  <c r="H517" i="6"/>
  <c r="H518" i="6"/>
  <c r="H519" i="6"/>
  <c r="H520" i="6"/>
  <c r="H521" i="6"/>
  <c r="H522" i="6"/>
  <c r="H523" i="6"/>
  <c r="H524" i="6"/>
  <c r="H525" i="6"/>
  <c r="H526" i="6"/>
  <c r="H527" i="6"/>
  <c r="H528" i="6"/>
  <c r="H529" i="6"/>
  <c r="H530" i="6"/>
  <c r="H531" i="6"/>
  <c r="H532" i="6"/>
  <c r="H533" i="6"/>
  <c r="H534" i="6"/>
  <c r="H535" i="6"/>
  <c r="H536" i="6"/>
  <c r="H537" i="6"/>
  <c r="H538" i="6"/>
  <c r="H539" i="6"/>
  <c r="H540" i="6"/>
  <c r="H541" i="6"/>
  <c r="H542" i="6"/>
  <c r="H543" i="6"/>
  <c r="H544" i="6"/>
  <c r="H545" i="6"/>
  <c r="H546" i="6"/>
  <c r="H547" i="6"/>
  <c r="H548" i="6"/>
  <c r="H549" i="6"/>
  <c r="H550" i="6"/>
  <c r="H551" i="6"/>
  <c r="H552" i="6"/>
  <c r="H553" i="6"/>
  <c r="H554" i="6"/>
  <c r="H555" i="6"/>
  <c r="H556" i="6"/>
  <c r="H557" i="6"/>
  <c r="H558" i="6"/>
  <c r="H559" i="6"/>
  <c r="H560" i="6"/>
  <c r="H561" i="6"/>
  <c r="H562" i="6"/>
  <c r="H563" i="6"/>
  <c r="H564" i="6"/>
  <c r="H565" i="6"/>
  <c r="H566" i="6"/>
  <c r="H567" i="6"/>
  <c r="H568" i="6"/>
  <c r="H569" i="6"/>
  <c r="H570" i="6"/>
  <c r="H571" i="6"/>
  <c r="H572" i="6"/>
  <c r="H573" i="6"/>
  <c r="H574" i="6"/>
  <c r="H575" i="6"/>
  <c r="H576" i="6"/>
  <c r="H577" i="6"/>
  <c r="H578" i="6"/>
  <c r="H579" i="6"/>
  <c r="H580" i="6"/>
  <c r="H581" i="6"/>
  <c r="H582" i="6"/>
  <c r="H583" i="6"/>
  <c r="H584" i="6"/>
  <c r="H585" i="6"/>
  <c r="H586" i="6"/>
  <c r="H587" i="6"/>
  <c r="H588" i="6"/>
  <c r="H589" i="6"/>
  <c r="H590" i="6"/>
  <c r="H591" i="6"/>
  <c r="H592" i="6"/>
  <c r="H593" i="6"/>
  <c r="H594" i="6"/>
  <c r="H595" i="6"/>
  <c r="H596" i="6"/>
  <c r="H597" i="6"/>
  <c r="H598" i="6"/>
  <c r="H599" i="6"/>
  <c r="H600" i="6"/>
  <c r="H601" i="6"/>
  <c r="H602" i="6"/>
  <c r="H603" i="6"/>
  <c r="H604" i="6"/>
  <c r="H605" i="6"/>
  <c r="H606" i="6"/>
  <c r="H607" i="6"/>
  <c r="H608" i="6"/>
  <c r="H609" i="6"/>
  <c r="H610" i="6"/>
  <c r="H611" i="6"/>
  <c r="H612" i="6"/>
  <c r="H613" i="6"/>
  <c r="H614" i="6"/>
  <c r="H615" i="6"/>
  <c r="H616" i="6"/>
  <c r="H617" i="6"/>
  <c r="H618" i="6"/>
  <c r="H619" i="6"/>
  <c r="H620" i="6"/>
  <c r="H621" i="6"/>
  <c r="H622" i="6"/>
  <c r="H623" i="6"/>
  <c r="H624" i="6"/>
  <c r="H625" i="6"/>
  <c r="H626" i="6"/>
  <c r="H627" i="6"/>
  <c r="H628" i="6"/>
  <c r="H629" i="6"/>
  <c r="H630" i="6"/>
  <c r="H631" i="6"/>
  <c r="H632" i="6"/>
  <c r="H633" i="6"/>
  <c r="H634" i="6"/>
  <c r="H635" i="6"/>
  <c r="H636" i="6"/>
  <c r="H637" i="6"/>
  <c r="H638" i="6"/>
  <c r="H639" i="6"/>
  <c r="H640" i="6"/>
  <c r="H641" i="6"/>
  <c r="H642" i="6"/>
  <c r="H643" i="6"/>
  <c r="H644" i="6"/>
  <c r="H645" i="6"/>
  <c r="H646" i="6"/>
  <c r="H647" i="6"/>
  <c r="H648" i="6"/>
  <c r="H649" i="6"/>
  <c r="H650" i="6"/>
  <c r="H651" i="6"/>
  <c r="H652" i="6"/>
  <c r="H653" i="6"/>
  <c r="H654" i="6"/>
  <c r="H655" i="6"/>
  <c r="H656" i="6"/>
  <c r="H657" i="6"/>
  <c r="H658" i="6"/>
  <c r="H659" i="6"/>
  <c r="H660" i="6"/>
  <c r="H661" i="6"/>
  <c r="H662" i="6"/>
  <c r="H663" i="6"/>
  <c r="H664" i="6"/>
  <c r="H665" i="6"/>
  <c r="H666" i="6"/>
  <c r="H667" i="6"/>
  <c r="H668" i="6"/>
  <c r="H669" i="6"/>
  <c r="H670" i="6"/>
  <c r="H671" i="6"/>
  <c r="H672" i="6"/>
  <c r="H673" i="6"/>
  <c r="H674" i="6"/>
  <c r="H675" i="6"/>
  <c r="H676" i="6"/>
  <c r="H677" i="6"/>
  <c r="H678" i="6"/>
  <c r="H679" i="6"/>
  <c r="H680" i="6"/>
  <c r="H681" i="6"/>
  <c r="H682" i="6"/>
  <c r="H683" i="6"/>
  <c r="H684" i="6"/>
  <c r="H685" i="6"/>
  <c r="H686" i="6"/>
  <c r="H687" i="6"/>
  <c r="H688" i="6"/>
  <c r="H689" i="6"/>
  <c r="H690" i="6"/>
  <c r="H691" i="6"/>
  <c r="H692" i="6"/>
  <c r="H693" i="6"/>
  <c r="H694" i="6"/>
  <c r="H695" i="6"/>
  <c r="H696" i="6"/>
  <c r="H697" i="6"/>
  <c r="H698" i="6"/>
  <c r="H699" i="6"/>
  <c r="H700" i="6"/>
  <c r="H701" i="6"/>
  <c r="H702" i="6"/>
  <c r="H703" i="6"/>
  <c r="H704" i="6"/>
  <c r="H705" i="6"/>
  <c r="H706" i="6"/>
  <c r="H707" i="6"/>
  <c r="H708" i="6"/>
  <c r="H709" i="6"/>
  <c r="H710" i="6"/>
  <c r="H711" i="6"/>
  <c r="H712" i="6"/>
  <c r="H713" i="6"/>
  <c r="H714" i="6"/>
  <c r="H715" i="6"/>
  <c r="H716" i="6"/>
  <c r="H717" i="6"/>
  <c r="H718" i="6"/>
  <c r="H719" i="6"/>
  <c r="H720" i="6"/>
  <c r="H721" i="6"/>
  <c r="H722" i="6"/>
  <c r="H723" i="6"/>
  <c r="H724" i="6"/>
  <c r="H725" i="6"/>
  <c r="H726" i="6"/>
  <c r="H727" i="6"/>
  <c r="H728" i="6"/>
  <c r="H729" i="6"/>
  <c r="H730" i="6"/>
  <c r="H731" i="6"/>
  <c r="H732" i="6"/>
  <c r="H733" i="6"/>
  <c r="H734" i="6"/>
  <c r="H735" i="6"/>
  <c r="H736" i="6"/>
  <c r="H737" i="6"/>
  <c r="H738" i="6"/>
  <c r="H739" i="6"/>
  <c r="H740" i="6"/>
  <c r="H741" i="6"/>
  <c r="H742" i="6"/>
  <c r="H743" i="6"/>
  <c r="H744" i="6"/>
  <c r="H745" i="6"/>
  <c r="H746" i="6"/>
  <c r="H747" i="6"/>
  <c r="H748" i="6"/>
  <c r="H749" i="6"/>
  <c r="H750" i="6"/>
  <c r="H751" i="6"/>
  <c r="H752" i="6"/>
  <c r="H753" i="6"/>
  <c r="H754" i="6"/>
  <c r="H755" i="6"/>
  <c r="H756" i="6"/>
  <c r="H757" i="6"/>
  <c r="H758" i="6"/>
  <c r="H759" i="6"/>
  <c r="H760" i="6"/>
  <c r="H761" i="6"/>
  <c r="H762" i="6"/>
  <c r="H763" i="6"/>
  <c r="H764" i="6"/>
  <c r="H765" i="6"/>
  <c r="H766" i="6"/>
  <c r="H767" i="6"/>
  <c r="H768" i="6"/>
  <c r="H769" i="6"/>
  <c r="H770" i="6"/>
  <c r="H771" i="6"/>
  <c r="H772" i="6"/>
  <c r="H773" i="6"/>
  <c r="H774" i="6"/>
  <c r="H775" i="6"/>
  <c r="H776" i="6"/>
  <c r="H777" i="6"/>
  <c r="H778" i="6"/>
  <c r="H779" i="6"/>
  <c r="H780" i="6"/>
  <c r="H781" i="6"/>
  <c r="H782" i="6"/>
  <c r="H783" i="6"/>
  <c r="H784" i="6"/>
  <c r="H786" i="6"/>
  <c r="H790" i="6"/>
  <c r="H794" i="6"/>
  <c r="H798" i="6"/>
  <c r="H802" i="6"/>
  <c r="H806" i="6"/>
  <c r="H810" i="6"/>
  <c r="H814" i="6"/>
  <c r="H818" i="6"/>
  <c r="H819" i="6"/>
  <c r="H820" i="6"/>
  <c r="H821" i="6"/>
  <c r="H822" i="6"/>
  <c r="H823" i="6"/>
  <c r="H824" i="6"/>
  <c r="H825" i="6"/>
  <c r="H826" i="6"/>
  <c r="H827" i="6"/>
  <c r="H828" i="6"/>
  <c r="H829" i="6"/>
  <c r="H830" i="6"/>
  <c r="H831" i="6"/>
  <c r="H832" i="6"/>
  <c r="H833" i="6"/>
  <c r="H834" i="6"/>
  <c r="H835" i="6"/>
  <c r="H836" i="6"/>
  <c r="H837" i="6"/>
  <c r="H839" i="6"/>
  <c r="H841" i="6"/>
  <c r="H843" i="6"/>
  <c r="H845" i="6"/>
  <c r="H3" i="6"/>
  <c r="H5" i="6"/>
  <c r="H6" i="6"/>
  <c r="H7" i="6"/>
  <c r="H8" i="6"/>
  <c r="H9" i="6"/>
  <c r="H10" i="6"/>
  <c r="H11" i="6"/>
  <c r="H12" i="6"/>
  <c r="H13" i="6"/>
  <c r="H14" i="6"/>
  <c r="H15" i="6"/>
  <c r="H16" i="6"/>
  <c r="H17" i="6"/>
  <c r="H18" i="6"/>
  <c r="H19" i="6"/>
  <c r="H20" i="6"/>
  <c r="H21" i="6"/>
  <c r="H22" i="6"/>
  <c r="H23" i="6"/>
  <c r="H24" i="6"/>
  <c r="H25" i="6"/>
  <c r="H26" i="6"/>
  <c r="H27" i="6"/>
  <c r="H28" i="6"/>
  <c r="H29" i="6"/>
  <c r="H30" i="6"/>
  <c r="H31" i="6"/>
  <c r="H32" i="6"/>
  <c r="H33" i="6"/>
  <c r="H34" i="6"/>
  <c r="H35" i="6"/>
  <c r="H36" i="6"/>
  <c r="H37" i="6"/>
  <c r="H38" i="6"/>
  <c r="H39" i="6"/>
  <c r="H40" i="6"/>
  <c r="H41" i="6"/>
  <c r="H42" i="6"/>
  <c r="H43" i="6"/>
  <c r="H44" i="6"/>
  <c r="H45" i="6"/>
  <c r="H46" i="6"/>
  <c r="H47" i="6"/>
  <c r="H48" i="6"/>
  <c r="H49" i="6"/>
  <c r="H50" i="6"/>
  <c r="H52" i="6"/>
  <c r="H53" i="6"/>
  <c r="H54" i="6"/>
  <c r="H56" i="6"/>
  <c r="H57" i="6"/>
  <c r="H58" i="6"/>
  <c r="H59" i="6"/>
  <c r="H60" i="6"/>
  <c r="H61" i="6"/>
  <c r="H62" i="6"/>
  <c r="H63" i="6"/>
  <c r="H64" i="6"/>
  <c r="H65" i="6"/>
  <c r="H66" i="6"/>
  <c r="H67" i="6"/>
  <c r="H68" i="6"/>
  <c r="H69" i="6"/>
  <c r="H70" i="6"/>
  <c r="H71" i="6"/>
  <c r="H72" i="6"/>
  <c r="H73" i="6"/>
  <c r="H74" i="6"/>
  <c r="H75" i="6"/>
  <c r="H76" i="6"/>
  <c r="H77" i="6"/>
  <c r="H78" i="6"/>
  <c r="H79" i="6"/>
  <c r="H80" i="6"/>
  <c r="H81" i="6"/>
  <c r="H82" i="6"/>
  <c r="H83" i="6"/>
  <c r="H84" i="6"/>
  <c r="H85" i="6"/>
  <c r="H86" i="6"/>
  <c r="H87" i="6"/>
  <c r="H88" i="6"/>
  <c r="H89" i="6"/>
  <c r="H90" i="6"/>
  <c r="H91" i="6"/>
  <c r="H92" i="6"/>
  <c r="H93" i="6"/>
  <c r="H94" i="6"/>
  <c r="H95" i="6"/>
  <c r="H96" i="6"/>
  <c r="H97" i="6"/>
  <c r="H98" i="6"/>
  <c r="H99" i="6"/>
  <c r="H100" i="6"/>
  <c r="H101" i="6"/>
  <c r="H102" i="6"/>
  <c r="H103" i="6"/>
  <c r="H104" i="6"/>
  <c r="H105" i="6"/>
  <c r="H106" i="6"/>
  <c r="H107" i="6"/>
  <c r="H108" i="6"/>
  <c r="H109" i="6"/>
  <c r="H110" i="6"/>
  <c r="H111" i="6"/>
  <c r="H112" i="6"/>
  <c r="H113" i="6"/>
  <c r="H114" i="6"/>
  <c r="H115" i="6"/>
  <c r="H116" i="6"/>
  <c r="H117" i="6"/>
  <c r="H118" i="6"/>
  <c r="H119" i="6"/>
  <c r="H120" i="6"/>
  <c r="H121" i="6"/>
  <c r="H122" i="6"/>
  <c r="H123" i="6"/>
  <c r="H124" i="6"/>
  <c r="H125" i="6"/>
  <c r="H126" i="6"/>
  <c r="H127" i="6"/>
  <c r="H128" i="6"/>
  <c r="H129" i="6"/>
  <c r="H130" i="6"/>
  <c r="H131" i="6"/>
  <c r="H132" i="6"/>
  <c r="H133" i="6"/>
  <c r="H134" i="6"/>
  <c r="H135" i="6"/>
  <c r="H136" i="6"/>
  <c r="H137" i="6"/>
  <c r="H138" i="6"/>
  <c r="H139" i="6"/>
  <c r="H140" i="6"/>
  <c r="H141" i="6"/>
  <c r="H142" i="6"/>
  <c r="H143" i="6"/>
  <c r="H144" i="6"/>
  <c r="H145" i="6"/>
  <c r="H146" i="6"/>
  <c r="H147" i="6"/>
  <c r="H148" i="6"/>
  <c r="H149" i="6"/>
  <c r="H150" i="6"/>
  <c r="H816" i="6" l="1"/>
  <c r="H812" i="6"/>
  <c r="H808" i="6"/>
  <c r="H804" i="6"/>
  <c r="H800" i="6"/>
  <c r="H796" i="6"/>
  <c r="H792" i="6"/>
  <c r="H788" i="6"/>
  <c r="H1003" i="6"/>
  <c r="H998" i="6"/>
  <c r="H981" i="6"/>
  <c r="H976" i="6"/>
  <c r="H972" i="6"/>
  <c r="H970" i="6"/>
  <c r="H967" i="6"/>
  <c r="H961" i="6"/>
  <c r="H1015" i="6"/>
  <c r="H1001" i="6"/>
  <c r="H984" i="6"/>
  <c r="H817" i="6"/>
  <c r="H815" i="6"/>
  <c r="H813" i="6"/>
  <c r="H811" i="6"/>
  <c r="H809" i="6"/>
  <c r="H807" i="6"/>
  <c r="H805" i="6"/>
  <c r="H803" i="6"/>
  <c r="H801" i="6"/>
  <c r="H799" i="6"/>
  <c r="H797" i="6"/>
  <c r="H795" i="6"/>
  <c r="H793" i="6"/>
  <c r="H791" i="6"/>
  <c r="H789" i="6"/>
  <c r="H787" i="6"/>
  <c r="H785" i="6"/>
  <c r="H1004" i="6"/>
  <c r="H1002" i="6"/>
  <c r="H999" i="6"/>
  <c r="H997" i="6"/>
  <c r="H994" i="6"/>
  <c r="H989" i="6"/>
  <c r="H983" i="6"/>
  <c r="H927" i="6"/>
  <c r="H959" i="6"/>
  <c r="H956" i="6"/>
  <c r="H951" i="6"/>
  <c r="H948" i="6"/>
  <c r="H931" i="6"/>
  <c r="H915" i="6"/>
  <c r="H1010" i="6"/>
  <c r="H982" i="6"/>
  <c r="H980" i="6"/>
  <c r="H978" i="6"/>
  <c r="H975" i="6"/>
  <c r="H955" i="6"/>
  <c r="H952" i="6"/>
  <c r="H947" i="6"/>
  <c r="H944" i="6"/>
  <c r="H942" i="6"/>
  <c r="H940" i="6"/>
  <c r="H937" i="6"/>
  <c r="H933" i="6"/>
  <c r="H929" i="6"/>
  <c r="I1019" i="6"/>
  <c r="H846" i="6"/>
  <c r="H1019" i="6"/>
  <c r="H990" i="6"/>
  <c r="H986" i="6"/>
  <c r="H966" i="6"/>
  <c r="H958" i="6"/>
  <c r="H954" i="6"/>
  <c r="H950" i="6"/>
  <c r="H946" i="6"/>
  <c r="H938" i="6"/>
  <c r="H936" i="6"/>
  <c r="H934" i="6"/>
  <c r="H932" i="6"/>
  <c r="H930" i="6"/>
  <c r="H928" i="6"/>
  <c r="H916" i="6"/>
  <c r="H886" i="6"/>
  <c r="H884" i="6"/>
  <c r="H882" i="6"/>
  <c r="H880" i="6"/>
  <c r="H878" i="6"/>
  <c r="H876" i="6"/>
  <c r="H874" i="6"/>
  <c r="H872" i="6"/>
  <c r="H870" i="6"/>
  <c r="H868" i="6"/>
  <c r="H866" i="6"/>
  <c r="H864" i="6"/>
  <c r="H862" i="6"/>
  <c r="H860" i="6"/>
  <c r="H858" i="6"/>
  <c r="H856" i="6"/>
  <c r="H854" i="6"/>
  <c r="H852" i="6"/>
  <c r="H850" i="6"/>
  <c r="H848" i="6"/>
  <c r="I991" i="6"/>
  <c r="I483" i="6"/>
  <c r="I450" i="6"/>
  <c r="H1011" i="6"/>
  <c r="H1007" i="6"/>
  <c r="I476" i="6"/>
  <c r="I993" i="6"/>
  <c r="H993" i="6"/>
  <c r="I985" i="6"/>
  <c r="H985" i="6"/>
  <c r="I977" i="6"/>
  <c r="H977" i="6"/>
  <c r="I973" i="6"/>
  <c r="H973" i="6"/>
  <c r="I968" i="6"/>
  <c r="I965" i="6"/>
  <c r="H965" i="6"/>
  <c r="I964" i="6"/>
  <c r="I962" i="6"/>
  <c r="I1012" i="6"/>
  <c r="H1009" i="6"/>
  <c r="I1020" i="6"/>
  <c r="I995" i="6"/>
  <c r="I987" i="6"/>
  <c r="H987" i="6"/>
  <c r="I969" i="6"/>
  <c r="H969" i="6"/>
  <c r="I963" i="6"/>
  <c r="H963" i="6"/>
  <c r="I640" i="6"/>
  <c r="I619" i="6"/>
  <c r="I630" i="6"/>
  <c r="I779" i="6"/>
  <c r="I768" i="6"/>
  <c r="I758" i="6"/>
  <c r="I757" i="6"/>
  <c r="I747" i="6"/>
  <c r="I736" i="6"/>
  <c r="I726" i="6"/>
  <c r="I725" i="6"/>
  <c r="I715" i="6"/>
  <c r="I705" i="6"/>
  <c r="I704" i="6"/>
  <c r="H1020" i="6"/>
  <c r="H1017" i="6"/>
  <c r="H1013" i="6"/>
  <c r="H1005" i="6"/>
  <c r="I784" i="6"/>
  <c r="I774" i="6"/>
  <c r="I773" i="6"/>
  <c r="I763" i="6"/>
  <c r="I752" i="6"/>
  <c r="I742" i="6"/>
  <c r="I741" i="6"/>
  <c r="I731" i="6"/>
  <c r="I720" i="6"/>
  <c r="I710" i="6"/>
  <c r="I709" i="6"/>
  <c r="I241" i="6"/>
  <c r="I239" i="6"/>
  <c r="I237" i="6"/>
  <c r="I235" i="6"/>
  <c r="I233" i="6"/>
  <c r="I231" i="6"/>
  <c r="I229" i="6"/>
  <c r="I227" i="6"/>
  <c r="I225" i="6"/>
  <c r="I223" i="6"/>
  <c r="I221" i="6"/>
  <c r="I216" i="6"/>
  <c r="I213" i="6"/>
  <c r="I200" i="6"/>
  <c r="I189" i="6"/>
  <c r="I181" i="6"/>
  <c r="I180" i="6"/>
  <c r="I176" i="6"/>
  <c r="I169" i="6"/>
  <c r="I158" i="6"/>
  <c r="I242" i="6"/>
  <c r="I240" i="6"/>
  <c r="I238" i="6"/>
  <c r="I236" i="6"/>
  <c r="I234" i="6"/>
  <c r="I232" i="6"/>
  <c r="I230" i="6"/>
  <c r="I228" i="6"/>
  <c r="I226" i="6"/>
  <c r="I224" i="6"/>
  <c r="I222" i="6"/>
  <c r="I220" i="6"/>
  <c r="I201" i="6"/>
  <c r="I188" i="6"/>
  <c r="I174" i="6"/>
  <c r="I164" i="6"/>
  <c r="I163" i="6"/>
  <c r="I153" i="6"/>
  <c r="H1018" i="6"/>
  <c r="H1016" i="6"/>
  <c r="H1008" i="6"/>
  <c r="H1006" i="6"/>
  <c r="H1000" i="6"/>
  <c r="H996" i="6"/>
  <c r="H992" i="6"/>
  <c r="H988" i="6"/>
  <c r="I1017" i="6"/>
  <c r="I1015" i="6"/>
  <c r="I1013" i="6"/>
  <c r="I960" i="6"/>
  <c r="I594" i="6"/>
  <c r="I589" i="6"/>
  <c r="I588" i="6"/>
  <c r="I597" i="6"/>
  <c r="I596" i="6"/>
  <c r="I591" i="6"/>
  <c r="I480" i="6"/>
  <c r="I467" i="6"/>
  <c r="I462" i="6"/>
  <c r="I457" i="6"/>
  <c r="I456" i="6"/>
  <c r="I451" i="6"/>
  <c r="I446" i="6"/>
  <c r="I474" i="6"/>
  <c r="I470" i="6"/>
  <c r="I465" i="6"/>
  <c r="I464" i="6"/>
  <c r="I459" i="6"/>
  <c r="I454" i="6"/>
  <c r="I449" i="6"/>
  <c r="I448" i="6"/>
  <c r="I187" i="6"/>
  <c r="I179" i="6"/>
  <c r="I170" i="6"/>
  <c r="I165" i="6"/>
  <c r="I160" i="6"/>
  <c r="I159" i="6"/>
  <c r="I154" i="6"/>
  <c r="I151" i="6"/>
  <c r="I190" i="6"/>
  <c r="I183" i="6"/>
  <c r="I173" i="6"/>
  <c r="I168" i="6"/>
  <c r="I167" i="6"/>
  <c r="I162" i="6"/>
  <c r="I157" i="6"/>
  <c r="I152" i="6"/>
  <c r="I148" i="6"/>
  <c r="I1014" i="6"/>
  <c r="I300" i="6"/>
  <c r="I299" i="6"/>
  <c r="I298" i="6"/>
  <c r="I267" i="6"/>
  <c r="I266" i="6"/>
  <c r="I64" i="6"/>
  <c r="I63" i="6"/>
  <c r="I62" i="6"/>
  <c r="I61" i="6"/>
  <c r="I60" i="6"/>
  <c r="I59" i="6"/>
  <c r="I58" i="6"/>
  <c r="I57" i="6"/>
  <c r="I914" i="6"/>
  <c r="I913" i="6"/>
  <c r="I912" i="6"/>
  <c r="I911" i="6"/>
  <c r="I910" i="6"/>
  <c r="I909" i="6"/>
  <c r="I908" i="6"/>
  <c r="I907" i="6"/>
  <c r="I906" i="6"/>
  <c r="I905" i="6"/>
  <c r="I904" i="6"/>
  <c r="I903" i="6"/>
  <c r="I902" i="6"/>
  <c r="I901" i="6"/>
  <c r="I900" i="6"/>
  <c r="I899" i="6"/>
  <c r="I898" i="6"/>
  <c r="I897" i="6"/>
  <c r="I896" i="6"/>
  <c r="I895" i="6"/>
  <c r="I894" i="6"/>
  <c r="I893" i="6"/>
  <c r="I892" i="6"/>
  <c r="H914" i="6"/>
  <c r="H912" i="6"/>
  <c r="H910" i="6"/>
  <c r="H908" i="6"/>
  <c r="H906" i="6"/>
  <c r="H904" i="6"/>
  <c r="H902" i="6"/>
  <c r="H900" i="6"/>
  <c r="H898" i="6"/>
  <c r="H896" i="6"/>
  <c r="H894" i="6"/>
  <c r="H892" i="6"/>
  <c r="I926" i="6"/>
  <c r="I925" i="6"/>
  <c r="I924" i="6"/>
  <c r="I923" i="6"/>
  <c r="I922" i="6"/>
  <c r="I921" i="6"/>
  <c r="I920" i="6"/>
  <c r="I919" i="6"/>
  <c r="I918" i="6"/>
  <c r="I917" i="6"/>
  <c r="I845" i="6"/>
  <c r="I844" i="6"/>
  <c r="I843" i="6"/>
  <c r="I842" i="6"/>
  <c r="I841" i="6"/>
  <c r="I840" i="6"/>
  <c r="I839" i="6"/>
  <c r="I838" i="6"/>
  <c r="I121" i="6"/>
  <c r="I120" i="6"/>
  <c r="I119" i="6"/>
  <c r="I118" i="6"/>
  <c r="I117" i="6"/>
  <c r="I116" i="6"/>
  <c r="I115" i="6"/>
  <c r="I114" i="6"/>
  <c r="I113" i="6"/>
  <c r="I112" i="6"/>
  <c r="I111" i="6"/>
  <c r="I110" i="6"/>
  <c r="I109" i="6"/>
  <c r="I108" i="6"/>
  <c r="I107" i="6"/>
  <c r="I106" i="6"/>
  <c r="I105" i="6"/>
  <c r="I104" i="6"/>
  <c r="I103" i="6"/>
  <c r="H4" i="6"/>
  <c r="J2790" i="6" l="1"/>
  <c r="AB2790" i="6" s="1"/>
  <c r="AC2790" i="6" s="1"/>
  <c r="AG2790" i="6" s="1"/>
  <c r="J2788" i="6"/>
  <c r="AB2788" i="6" s="1"/>
  <c r="AC2788" i="6" s="1"/>
  <c r="AG2788" i="6" s="1"/>
  <c r="H2715" i="6" l="1"/>
  <c r="H2716" i="6"/>
  <c r="H2717" i="6"/>
  <c r="H2718" i="6"/>
  <c r="H2719" i="6"/>
  <c r="H2720" i="6"/>
  <c r="H2721" i="6"/>
  <c r="H2722" i="6"/>
  <c r="H2723" i="6"/>
  <c r="H2724" i="6"/>
  <c r="H2725" i="6"/>
  <c r="H2726" i="6"/>
  <c r="H2727" i="6"/>
  <c r="H2728" i="6"/>
  <c r="H2729" i="6"/>
  <c r="H2730" i="6"/>
  <c r="H2731" i="6"/>
  <c r="H2732" i="6"/>
  <c r="H2733" i="6"/>
  <c r="H2734" i="6"/>
  <c r="H2735" i="6"/>
  <c r="H2736" i="6"/>
  <c r="H2737" i="6"/>
  <c r="H2738" i="6"/>
  <c r="H2739" i="6"/>
  <c r="H2740" i="6"/>
  <c r="H2741" i="6"/>
  <c r="H2742" i="6"/>
  <c r="H2743" i="6"/>
  <c r="H2744" i="6"/>
  <c r="H2745" i="6"/>
  <c r="H2746" i="6"/>
  <c r="H2747" i="6"/>
  <c r="H2748" i="6"/>
  <c r="H2749" i="6"/>
  <c r="H2750" i="6"/>
  <c r="H2751" i="6"/>
  <c r="H2752" i="6"/>
  <c r="H2753" i="6"/>
  <c r="H2754" i="6"/>
  <c r="H2755" i="6"/>
  <c r="H2756" i="6"/>
  <c r="H2757" i="6"/>
  <c r="H2758" i="6"/>
  <c r="H2759" i="6"/>
  <c r="H2760" i="6"/>
  <c r="H2761" i="6"/>
  <c r="H2762" i="6"/>
  <c r="H2763" i="6"/>
  <c r="H2764" i="6"/>
  <c r="H2765" i="6"/>
  <c r="H2766" i="6"/>
  <c r="H2767" i="6"/>
  <c r="H2768" i="6"/>
  <c r="H2769" i="6"/>
  <c r="H2770" i="6"/>
  <c r="H2771" i="6"/>
  <c r="H2772" i="6"/>
  <c r="H2773" i="6"/>
  <c r="H2774" i="6"/>
  <c r="H2775" i="6"/>
  <c r="H2776" i="6"/>
  <c r="H2777" i="6"/>
  <c r="H2778" i="6"/>
  <c r="H2779" i="6"/>
  <c r="H2780" i="6"/>
  <c r="H2781" i="6"/>
  <c r="H2782" i="6"/>
  <c r="H2783" i="6"/>
  <c r="H2784" i="6"/>
  <c r="H2785" i="6"/>
  <c r="H2786" i="6"/>
  <c r="H2787" i="6"/>
  <c r="H2788" i="6"/>
  <c r="H2789" i="6"/>
  <c r="H2790" i="6"/>
  <c r="H2791" i="6"/>
  <c r="H2792" i="6"/>
  <c r="H2793" i="6"/>
  <c r="H2794" i="6"/>
  <c r="H2795" i="6"/>
  <c r="H2796" i="6"/>
  <c r="H2797" i="6"/>
  <c r="H2798" i="6"/>
  <c r="H2799" i="6"/>
  <c r="H2800" i="6"/>
  <c r="H2801" i="6"/>
  <c r="H2802" i="6"/>
  <c r="H2803" i="6"/>
  <c r="H2804" i="6"/>
  <c r="H2805" i="6"/>
  <c r="H2806" i="6"/>
  <c r="H2807" i="6"/>
  <c r="H2808" i="6"/>
  <c r="H2809" i="6"/>
  <c r="H2810" i="6"/>
  <c r="H2811" i="6"/>
  <c r="H2812" i="6"/>
  <c r="H2813" i="6"/>
  <c r="H2814" i="6"/>
  <c r="H2815" i="6"/>
  <c r="I2736" i="6" l="1"/>
  <c r="I2815" i="6"/>
  <c r="I2811" i="6"/>
  <c r="I2807" i="6"/>
  <c r="I2799" i="6"/>
  <c r="I2795" i="6"/>
  <c r="I2793" i="6"/>
  <c r="I2791" i="6"/>
  <c r="I2813" i="6"/>
  <c r="I2809" i="6"/>
  <c r="I2805" i="6"/>
  <c r="I2803" i="6"/>
  <c r="I2801" i="6"/>
  <c r="I2797" i="6"/>
  <c r="I2814" i="6"/>
  <c r="I2812" i="6"/>
  <c r="I2810" i="6"/>
  <c r="I2808" i="6"/>
  <c r="I2806" i="6"/>
  <c r="I2804" i="6"/>
  <c r="I2802" i="6"/>
  <c r="I2800" i="6"/>
  <c r="I2798" i="6"/>
  <c r="I2796" i="6"/>
  <c r="I2794" i="6"/>
  <c r="I2792" i="6"/>
  <c r="I2790" i="6"/>
  <c r="I2789" i="6"/>
  <c r="I2788" i="6"/>
  <c r="I2787" i="6"/>
  <c r="I2786" i="6"/>
  <c r="I2785" i="6"/>
  <c r="I2784" i="6"/>
  <c r="I2783" i="6"/>
  <c r="I2782" i="6"/>
  <c r="I2781" i="6"/>
  <c r="I2780" i="6"/>
  <c r="I2779" i="6"/>
  <c r="I2776" i="6"/>
  <c r="I2774" i="6"/>
  <c r="I2772" i="6"/>
  <c r="I2770" i="6"/>
  <c r="I2768" i="6"/>
  <c r="I2766" i="6"/>
  <c r="I2764" i="6"/>
  <c r="I2762" i="6"/>
  <c r="I2760" i="6"/>
  <c r="I2758" i="6"/>
  <c r="I2756" i="6"/>
  <c r="I2778" i="6"/>
  <c r="I2777" i="6"/>
  <c r="I2775" i="6"/>
  <c r="I2773" i="6"/>
  <c r="I2771" i="6"/>
  <c r="I2769" i="6"/>
  <c r="I2767" i="6"/>
  <c r="I2765" i="6"/>
  <c r="I2763" i="6"/>
  <c r="I2761" i="6"/>
  <c r="I2759" i="6"/>
  <c r="I2757" i="6"/>
  <c r="H2714" i="6" l="1"/>
  <c r="H2713" i="6"/>
  <c r="H2712" i="6"/>
  <c r="H2711" i="6"/>
  <c r="H2710" i="6"/>
  <c r="H2709" i="6"/>
  <c r="H2708" i="6"/>
  <c r="H2707" i="6"/>
  <c r="H2706" i="6"/>
  <c r="H2705" i="6"/>
  <c r="H2704" i="6"/>
  <c r="H2703" i="6"/>
  <c r="H2702" i="6"/>
  <c r="H2701" i="6"/>
  <c r="H2700" i="6"/>
  <c r="H2699" i="6"/>
  <c r="H2698" i="6"/>
  <c r="H2697" i="6"/>
  <c r="H2696" i="6"/>
  <c r="H2695" i="6"/>
  <c r="H2694" i="6"/>
  <c r="H2693" i="6"/>
  <c r="H2692" i="6"/>
  <c r="H2691" i="6"/>
  <c r="H2690" i="6"/>
  <c r="H2689" i="6"/>
  <c r="H2688" i="6"/>
  <c r="H2687" i="6"/>
  <c r="H2686" i="6"/>
  <c r="H2685" i="6"/>
  <c r="H2684" i="6"/>
  <c r="H2683" i="6"/>
  <c r="H2682" i="6"/>
  <c r="H2681" i="6"/>
  <c r="H2680" i="6"/>
  <c r="H2679" i="6"/>
  <c r="H2678" i="6"/>
  <c r="H2677" i="6"/>
  <c r="H2676" i="6"/>
  <c r="H2675" i="6"/>
  <c r="H2674" i="6"/>
  <c r="H2673" i="6"/>
  <c r="H2672" i="6"/>
  <c r="H2671" i="6"/>
  <c r="H2670" i="6"/>
  <c r="H2669" i="6"/>
  <c r="H2668" i="6"/>
  <c r="H2667" i="6"/>
  <c r="H2666" i="6"/>
  <c r="H2665" i="6"/>
  <c r="H2664" i="6"/>
  <c r="H2663" i="6"/>
  <c r="H2662" i="6"/>
  <c r="H2661" i="6"/>
  <c r="H2660" i="6"/>
  <c r="H2659" i="6"/>
  <c r="H2658" i="6"/>
  <c r="H2657" i="6"/>
  <c r="H2656" i="6"/>
  <c r="H2655" i="6"/>
  <c r="H2654" i="6"/>
  <c r="H2653" i="6"/>
  <c r="H2652" i="6"/>
  <c r="H2651" i="6"/>
  <c r="H2650" i="6"/>
  <c r="H2649" i="6"/>
  <c r="H2648" i="6"/>
  <c r="H2647" i="6"/>
  <c r="H2646" i="6"/>
  <c r="H2645" i="6"/>
  <c r="H2644" i="6"/>
  <c r="H2643" i="6"/>
  <c r="H2642" i="6"/>
  <c r="H2641" i="6"/>
  <c r="H2640" i="6"/>
  <c r="H2639" i="6"/>
  <c r="H2638" i="6"/>
  <c r="H2637" i="6"/>
  <c r="H2636" i="6"/>
  <c r="H2635" i="6"/>
  <c r="H2634" i="6"/>
  <c r="H2633" i="6"/>
  <c r="H2632" i="6"/>
  <c r="H2631" i="6"/>
  <c r="H2630" i="6"/>
  <c r="H2629" i="6"/>
  <c r="H2628" i="6"/>
  <c r="H2627" i="6"/>
  <c r="H2626" i="6"/>
  <c r="H2625" i="6"/>
  <c r="H2624" i="6"/>
  <c r="H2623" i="6"/>
  <c r="H2622" i="6"/>
  <c r="H2621" i="6"/>
  <c r="H2620" i="6"/>
  <c r="H2619" i="6"/>
  <c r="H2618" i="6"/>
  <c r="H2617" i="6"/>
  <c r="H2616" i="6"/>
  <c r="H2615" i="6"/>
  <c r="H2614" i="6"/>
  <c r="H2613" i="6"/>
  <c r="H2612" i="6"/>
  <c r="H2611" i="6"/>
  <c r="H2610" i="6"/>
  <c r="H2609" i="6"/>
  <c r="H2608" i="6"/>
  <c r="H2607" i="6"/>
  <c r="H2606" i="6"/>
  <c r="H2605" i="6"/>
  <c r="H2604" i="6"/>
  <c r="H2603" i="6"/>
  <c r="H2602" i="6"/>
  <c r="H2601" i="6"/>
  <c r="H2600" i="6"/>
  <c r="H2599" i="6"/>
  <c r="H2598" i="6"/>
  <c r="H2597" i="6"/>
  <c r="H2596" i="6"/>
  <c r="H2595" i="6"/>
  <c r="H2594" i="6"/>
  <c r="H2593" i="6"/>
  <c r="H2592" i="6"/>
  <c r="H2591" i="6"/>
  <c r="H2590" i="6"/>
  <c r="H2589" i="6"/>
  <c r="H2588" i="6"/>
  <c r="H2587" i="6"/>
  <c r="H2586" i="6"/>
  <c r="H2585" i="6"/>
  <c r="H2584" i="6"/>
  <c r="H2583" i="6"/>
  <c r="H2582" i="6"/>
  <c r="H2581" i="6"/>
  <c r="H2580" i="6"/>
  <c r="H2579" i="6"/>
  <c r="H2578" i="6"/>
  <c r="H2577" i="6"/>
  <c r="H2576" i="6"/>
  <c r="H2575" i="6"/>
  <c r="H2574" i="6"/>
  <c r="H2573" i="6"/>
  <c r="H2572" i="6"/>
  <c r="H2571" i="6"/>
  <c r="H2570" i="6"/>
  <c r="H2569" i="6"/>
  <c r="H2568" i="6"/>
  <c r="H2567" i="6"/>
  <c r="H2566" i="6"/>
  <c r="H2565" i="6"/>
  <c r="H2564" i="6"/>
  <c r="H2563" i="6"/>
  <c r="H2562" i="6"/>
  <c r="H2561" i="6"/>
  <c r="H2560" i="6"/>
  <c r="H2559" i="6"/>
  <c r="H2558" i="6"/>
  <c r="H2557" i="6"/>
  <c r="H2556" i="6"/>
  <c r="H2555" i="6"/>
  <c r="H2554" i="6"/>
  <c r="H2553" i="6"/>
  <c r="H2552" i="6"/>
  <c r="H2551" i="6"/>
  <c r="H2550" i="6"/>
  <c r="H2549" i="6"/>
  <c r="H2548" i="6"/>
  <c r="H2547" i="6"/>
  <c r="H2546" i="6"/>
  <c r="H2545" i="6"/>
  <c r="H2544" i="6"/>
  <c r="H2543" i="6"/>
  <c r="H2542" i="6"/>
  <c r="H2541" i="6"/>
  <c r="H2540" i="6"/>
  <c r="H2539" i="6"/>
  <c r="H2538" i="6"/>
  <c r="H2537" i="6"/>
  <c r="H2536" i="6"/>
  <c r="H2535" i="6"/>
  <c r="H2534" i="6"/>
  <c r="H2533" i="6"/>
  <c r="H2532" i="6"/>
  <c r="H2531" i="6"/>
  <c r="H2530" i="6"/>
  <c r="H2529" i="6"/>
  <c r="H2528" i="6"/>
  <c r="H2527" i="6"/>
  <c r="H2526" i="6"/>
  <c r="H2525" i="6"/>
  <c r="H2524" i="6"/>
  <c r="H2523" i="6"/>
  <c r="H2522" i="6"/>
  <c r="H2521" i="6"/>
  <c r="H2520" i="6"/>
  <c r="H2519" i="6"/>
  <c r="H2518" i="6"/>
  <c r="H2517" i="6"/>
  <c r="H2516" i="6"/>
  <c r="H2515" i="6"/>
  <c r="H2514" i="6"/>
  <c r="H2513" i="6"/>
  <c r="H2512" i="6"/>
  <c r="H2511" i="6"/>
  <c r="H2510" i="6"/>
  <c r="H2509" i="6"/>
  <c r="H2508" i="6"/>
  <c r="H2507" i="6"/>
  <c r="H2506" i="6"/>
  <c r="H2505" i="6"/>
  <c r="H2504" i="6"/>
  <c r="H2503" i="6"/>
  <c r="H2502" i="6"/>
  <c r="H2373" i="6"/>
  <c r="H2501" i="6"/>
  <c r="H2500" i="6"/>
  <c r="H2499" i="6"/>
  <c r="H2498" i="6"/>
  <c r="H2497" i="6"/>
  <c r="H2496" i="6"/>
  <c r="H2495" i="6"/>
  <c r="H2494" i="6"/>
  <c r="H2493" i="6"/>
  <c r="H2492" i="6"/>
  <c r="H2491" i="6"/>
  <c r="H2490" i="6"/>
  <c r="H2489" i="6"/>
  <c r="H2488" i="6"/>
  <c r="H2487" i="6"/>
  <c r="H2486" i="6"/>
  <c r="H2485" i="6"/>
  <c r="H2484" i="6"/>
  <c r="H2483" i="6"/>
  <c r="H2482" i="6"/>
  <c r="H2481" i="6"/>
  <c r="H2480" i="6"/>
  <c r="H2479" i="6"/>
  <c r="H2478" i="6"/>
  <c r="H2477" i="6"/>
  <c r="H2476" i="6"/>
  <c r="H2475" i="6"/>
  <c r="H2474" i="6"/>
  <c r="H2473" i="6"/>
  <c r="H2472" i="6"/>
  <c r="H2471" i="6"/>
  <c r="H2470" i="6"/>
  <c r="H2469" i="6"/>
  <c r="H2468" i="6"/>
  <c r="H2467" i="6"/>
  <c r="H2466" i="6"/>
  <c r="H2465" i="6"/>
  <c r="H2464" i="6"/>
  <c r="H2463" i="6"/>
  <c r="H2462" i="6"/>
  <c r="H2461" i="6"/>
  <c r="H2460" i="6"/>
  <c r="H2459" i="6"/>
  <c r="H2458" i="6"/>
  <c r="H2457" i="6"/>
  <c r="H2456" i="6"/>
  <c r="H2455" i="6"/>
  <c r="H2454" i="6"/>
  <c r="H2453" i="6"/>
  <c r="H2452" i="6"/>
  <c r="H2451" i="6"/>
  <c r="H2450" i="6"/>
  <c r="H2449" i="6"/>
  <c r="H2448" i="6"/>
  <c r="H2447" i="6"/>
  <c r="H2446" i="6"/>
  <c r="H2445" i="6"/>
  <c r="H2444" i="6"/>
  <c r="H2443" i="6"/>
  <c r="H2442" i="6"/>
  <c r="H2441" i="6"/>
  <c r="H2440" i="6"/>
  <c r="H2439" i="6"/>
  <c r="H2438" i="6"/>
  <c r="H2437" i="6"/>
  <c r="H2436" i="6"/>
  <c r="H2435" i="6"/>
  <c r="H2434" i="6"/>
  <c r="H2433" i="6"/>
  <c r="H2432" i="6"/>
  <c r="H2431" i="6"/>
  <c r="H2430" i="6"/>
  <c r="H2429" i="6"/>
  <c r="H2428" i="6"/>
  <c r="H2427" i="6"/>
  <c r="H2426" i="6"/>
  <c r="H2425" i="6"/>
  <c r="H2424" i="6"/>
  <c r="H2423" i="6"/>
  <c r="H2422" i="6"/>
  <c r="H2421" i="6"/>
  <c r="H2420" i="6"/>
  <c r="H2419" i="6"/>
  <c r="H2418" i="6"/>
  <c r="H2417" i="6"/>
  <c r="H2416" i="6"/>
  <c r="H2415" i="6"/>
  <c r="H2414" i="6"/>
  <c r="H2413" i="6"/>
  <c r="H2412" i="6"/>
  <c r="H2411" i="6"/>
  <c r="H2410" i="6"/>
  <c r="H2409" i="6"/>
  <c r="H2408" i="6"/>
  <c r="H2407" i="6"/>
  <c r="H2406" i="6"/>
  <c r="H2405" i="6"/>
  <c r="H2404" i="6"/>
  <c r="H2403" i="6"/>
  <c r="H2402" i="6"/>
  <c r="H2401" i="6"/>
  <c r="H2400" i="6"/>
  <c r="H2399" i="6"/>
  <c r="H2398" i="6"/>
  <c r="H2397" i="6"/>
  <c r="H2396" i="6"/>
  <c r="H2395" i="6"/>
  <c r="H2394" i="6"/>
  <c r="H2393" i="6"/>
  <c r="H2392" i="6"/>
  <c r="H2391" i="6"/>
  <c r="H2390" i="6"/>
  <c r="H2389" i="6"/>
  <c r="H2388" i="6"/>
  <c r="H2387" i="6"/>
  <c r="H2386" i="6"/>
  <c r="H2385" i="6"/>
  <c r="H2384" i="6"/>
  <c r="H2383" i="6"/>
  <c r="H2382" i="6"/>
  <c r="H2381" i="6"/>
  <c r="H2380" i="6"/>
  <c r="H2379" i="6"/>
  <c r="H2378" i="6"/>
  <c r="H2377" i="6"/>
  <c r="H2376" i="6"/>
  <c r="H2375" i="6"/>
  <c r="H2374" i="6"/>
  <c r="H2372" i="6"/>
  <c r="H2371" i="6"/>
  <c r="H2370" i="6"/>
  <c r="H2369" i="6"/>
  <c r="H2368" i="6"/>
  <c r="H2367" i="6"/>
  <c r="H2366" i="6"/>
  <c r="H2365" i="6"/>
  <c r="H2364" i="6"/>
  <c r="H2363" i="6"/>
  <c r="H2362" i="6"/>
  <c r="H2361" i="6"/>
  <c r="H2360" i="6"/>
  <c r="H2359" i="6"/>
  <c r="H2358" i="6"/>
  <c r="H2357" i="6"/>
  <c r="H2356" i="6"/>
  <c r="H2355" i="6"/>
  <c r="H2354" i="6"/>
  <c r="H2353" i="6"/>
  <c r="H2352" i="6"/>
  <c r="H2351" i="6"/>
  <c r="H2350" i="6"/>
  <c r="H2349" i="6"/>
  <c r="H2348" i="6"/>
  <c r="H2347" i="6"/>
  <c r="H2346" i="6"/>
  <c r="H2345" i="6"/>
  <c r="H2344" i="6"/>
  <c r="H2343" i="6"/>
  <c r="H2342" i="6"/>
  <c r="H2341" i="6"/>
  <c r="H2340" i="6"/>
  <c r="H2339" i="6"/>
  <c r="H2338" i="6"/>
  <c r="H2337" i="6"/>
  <c r="H2336" i="6"/>
  <c r="H2335" i="6"/>
  <c r="H2334" i="6"/>
  <c r="H2333" i="6"/>
  <c r="H2332" i="6"/>
  <c r="H2331" i="6"/>
  <c r="H2330" i="6"/>
  <c r="H2329" i="6"/>
  <c r="H2328" i="6"/>
  <c r="H2327" i="6"/>
  <c r="H2326" i="6"/>
  <c r="H2325" i="6"/>
  <c r="H2324" i="6"/>
  <c r="H2323" i="6"/>
  <c r="H2322" i="6"/>
  <c r="H2321" i="6"/>
  <c r="H2320" i="6"/>
  <c r="H2319" i="6"/>
  <c r="H2318" i="6"/>
  <c r="H2317" i="6"/>
  <c r="H2316" i="6"/>
  <c r="H2315" i="6"/>
  <c r="H2314" i="6"/>
  <c r="H2313" i="6"/>
  <c r="H2312" i="6"/>
  <c r="H2311" i="6"/>
  <c r="H2310" i="6"/>
  <c r="H2309" i="6"/>
  <c r="H2308" i="6"/>
  <c r="H2307" i="6"/>
  <c r="H2306" i="6"/>
  <c r="H2305" i="6"/>
  <c r="H2304" i="6"/>
  <c r="H2303" i="6"/>
  <c r="H2302" i="6"/>
  <c r="H2301" i="6"/>
  <c r="H2300" i="6"/>
  <c r="H2299" i="6"/>
  <c r="H2298" i="6"/>
  <c r="H2297" i="6"/>
  <c r="H2296" i="6"/>
  <c r="H2295" i="6"/>
  <c r="H2294" i="6"/>
  <c r="H2293" i="6"/>
  <c r="H2292" i="6"/>
  <c r="H2291" i="6"/>
  <c r="H2290" i="6"/>
  <c r="H2289" i="6"/>
  <c r="H2288" i="6"/>
  <c r="H2287" i="6"/>
  <c r="H2286" i="6"/>
  <c r="H2285" i="6"/>
  <c r="H2284" i="6"/>
  <c r="H2283" i="6"/>
  <c r="H2282" i="6"/>
  <c r="H2281" i="6"/>
  <c r="H2280" i="6"/>
  <c r="H2279" i="6"/>
  <c r="H2278" i="6"/>
  <c r="H2277" i="6"/>
  <c r="H2276" i="6"/>
  <c r="H2275" i="6"/>
  <c r="H2274" i="6"/>
  <c r="H2273" i="6"/>
  <c r="H2272" i="6"/>
  <c r="H2271" i="6"/>
  <c r="H2270" i="6"/>
  <c r="H2269" i="6"/>
  <c r="H2268" i="6"/>
  <c r="H2267" i="6"/>
  <c r="H2266" i="6"/>
  <c r="H2265" i="6"/>
  <c r="H2264" i="6"/>
  <c r="H2263" i="6"/>
  <c r="H2262" i="6"/>
  <c r="H2261" i="6"/>
  <c r="H2260" i="6"/>
  <c r="H2259" i="6"/>
  <c r="H2258" i="6"/>
  <c r="H2257" i="6"/>
  <c r="H2256" i="6"/>
  <c r="H2255" i="6"/>
  <c r="H2254" i="6"/>
  <c r="H2253" i="6"/>
  <c r="H2252" i="6"/>
  <c r="H2251" i="6"/>
  <c r="H2250" i="6"/>
  <c r="H2249" i="6"/>
  <c r="H2248" i="6"/>
  <c r="H2247" i="6"/>
  <c r="H2246" i="6"/>
  <c r="H2245" i="6"/>
  <c r="H2244" i="6"/>
  <c r="H2243" i="6"/>
  <c r="H2242" i="6"/>
  <c r="H2241" i="6"/>
  <c r="H2240" i="6"/>
  <c r="H2239" i="6"/>
  <c r="H2238" i="6"/>
  <c r="H2237" i="6"/>
  <c r="H2236" i="6"/>
  <c r="H2235" i="6"/>
  <c r="H2234" i="6"/>
  <c r="H2233" i="6"/>
  <c r="H2232" i="6"/>
  <c r="H2231" i="6"/>
  <c r="H2230" i="6"/>
  <c r="H2229" i="6"/>
  <c r="H2228" i="6"/>
  <c r="H2227" i="6"/>
  <c r="H2226" i="6"/>
  <c r="H2225" i="6"/>
  <c r="H2224" i="6"/>
  <c r="H2223" i="6"/>
  <c r="H2222" i="6"/>
  <c r="H2221" i="6"/>
  <c r="H2220" i="6"/>
  <c r="H2219" i="6"/>
  <c r="H2218" i="6"/>
  <c r="H2217" i="6"/>
  <c r="H2216" i="6"/>
  <c r="H2215" i="6"/>
  <c r="H2214" i="6"/>
  <c r="H2213" i="6"/>
  <c r="H2212" i="6"/>
  <c r="H2211" i="6"/>
  <c r="H2210" i="6"/>
  <c r="H2209" i="6"/>
  <c r="H2208" i="6"/>
  <c r="H2207" i="6"/>
  <c r="H2206" i="6"/>
  <c r="H2205" i="6"/>
  <c r="H2204" i="6"/>
  <c r="H2203" i="6"/>
  <c r="H2202" i="6"/>
  <c r="H2201" i="6"/>
  <c r="H2200" i="6"/>
  <c r="H2199" i="6"/>
  <c r="H2198" i="6"/>
  <c r="H2197" i="6"/>
  <c r="H2196" i="6"/>
  <c r="H2195" i="6"/>
  <c r="H2194" i="6"/>
  <c r="H2193" i="6"/>
  <c r="H2192" i="6"/>
  <c r="H2191" i="6"/>
  <c r="H2190" i="6"/>
  <c r="H2189" i="6"/>
  <c r="H2188" i="6"/>
  <c r="H2187" i="6"/>
  <c r="H2186" i="6"/>
  <c r="H2185" i="6"/>
  <c r="H2184" i="6"/>
  <c r="H2183" i="6"/>
  <c r="H2182" i="6"/>
  <c r="H2181" i="6"/>
  <c r="H2180" i="6"/>
  <c r="H2179" i="6"/>
  <c r="H2178" i="6"/>
  <c r="H2177" i="6"/>
  <c r="H2176" i="6"/>
  <c r="H2175" i="6"/>
  <c r="H2174" i="6"/>
  <c r="H2173" i="6"/>
  <c r="H2172" i="6"/>
  <c r="H2171" i="6"/>
  <c r="H2170" i="6"/>
  <c r="H2169" i="6"/>
  <c r="H2168" i="6"/>
  <c r="H2167" i="6"/>
  <c r="H2166" i="6"/>
  <c r="H2165" i="6"/>
  <c r="H2164" i="6"/>
  <c r="H2163" i="6"/>
  <c r="H2162" i="6"/>
  <c r="H2161" i="6"/>
  <c r="H2160" i="6"/>
  <c r="H2159" i="6"/>
  <c r="H2158" i="6"/>
  <c r="H2157" i="6"/>
  <c r="H2156" i="6"/>
  <c r="H2155" i="6"/>
  <c r="H2154" i="6"/>
  <c r="H2153" i="6"/>
  <c r="H2152" i="6"/>
  <c r="H2151" i="6"/>
  <c r="H2150" i="6"/>
  <c r="H2149" i="6"/>
  <c r="H2148" i="6"/>
  <c r="H2147" i="6"/>
  <c r="H2146" i="6"/>
  <c r="H2145" i="6"/>
  <c r="H2144" i="6"/>
  <c r="H2143" i="6"/>
  <c r="H2142" i="6"/>
  <c r="H2141" i="6"/>
  <c r="H2140" i="6"/>
  <c r="H2139" i="6"/>
  <c r="H2138" i="6"/>
  <c r="H2137" i="6"/>
  <c r="H2136" i="6"/>
  <c r="H2135" i="6"/>
  <c r="H2134" i="6"/>
  <c r="H2133" i="6"/>
  <c r="H2132" i="6"/>
  <c r="H2131" i="6"/>
  <c r="H2130" i="6"/>
  <c r="H2129" i="6"/>
  <c r="H2128" i="6"/>
  <c r="H2127" i="6"/>
  <c r="H2126" i="6"/>
  <c r="H2125" i="6"/>
  <c r="H2124" i="6"/>
  <c r="H2123" i="6"/>
  <c r="H2122" i="6"/>
  <c r="H2121" i="6"/>
  <c r="H2120" i="6"/>
  <c r="H2119" i="6"/>
  <c r="H2118" i="6"/>
  <c r="H2117" i="6"/>
  <c r="H2116" i="6"/>
  <c r="H2115" i="6"/>
  <c r="H2114" i="6"/>
  <c r="H2113" i="6"/>
  <c r="H2112" i="6"/>
  <c r="H2111" i="6"/>
  <c r="H2110" i="6"/>
  <c r="H2109" i="6"/>
  <c r="H2108" i="6"/>
  <c r="H2107" i="6"/>
  <c r="H2106" i="6"/>
  <c r="H2105" i="6"/>
  <c r="H2104" i="6"/>
  <c r="H2103" i="6"/>
  <c r="H2102" i="6"/>
  <c r="H2101" i="6"/>
  <c r="H2100" i="6"/>
  <c r="H2099" i="6"/>
  <c r="H2098" i="6"/>
  <c r="H2097" i="6"/>
  <c r="H2096" i="6"/>
  <c r="H2095" i="6"/>
  <c r="H2094" i="6"/>
  <c r="H2093" i="6"/>
  <c r="H2092" i="6"/>
  <c r="H2091" i="6"/>
  <c r="H2090" i="6"/>
  <c r="H2089" i="6"/>
  <c r="H2088" i="6"/>
  <c r="H2087" i="6"/>
  <c r="H2086" i="6"/>
  <c r="H2085" i="6"/>
  <c r="H2084" i="6"/>
  <c r="H2083" i="6"/>
  <c r="H2082" i="6"/>
  <c r="H2081" i="6"/>
  <c r="H2080" i="6"/>
  <c r="H2079" i="6"/>
  <c r="H2078" i="6"/>
  <c r="H2077" i="6"/>
  <c r="H2076" i="6"/>
  <c r="H2075" i="6"/>
  <c r="H2074" i="6"/>
  <c r="H2073" i="6"/>
  <c r="H2072" i="6"/>
  <c r="H2071" i="6"/>
  <c r="H2070" i="6"/>
  <c r="H2069" i="6"/>
  <c r="H2068" i="6"/>
  <c r="H2067" i="6"/>
  <c r="H2066" i="6"/>
  <c r="H2065" i="6"/>
  <c r="H2064" i="6"/>
  <c r="H2063" i="6"/>
  <c r="H2062" i="6"/>
  <c r="H2061" i="6"/>
  <c r="H2060" i="6"/>
  <c r="H2059" i="6"/>
  <c r="H2058" i="6"/>
  <c r="H2057" i="6"/>
  <c r="H2056" i="6"/>
  <c r="H2055" i="6"/>
  <c r="H2054" i="6"/>
  <c r="H2053" i="6"/>
  <c r="H2052" i="6"/>
  <c r="H2051" i="6"/>
  <c r="H2050" i="6"/>
  <c r="H2049" i="6"/>
  <c r="H2048" i="6"/>
  <c r="H2047" i="6"/>
  <c r="H2046" i="6"/>
  <c r="H2045" i="6"/>
  <c r="H2044" i="6"/>
  <c r="H2043" i="6"/>
  <c r="H2042" i="6"/>
  <c r="H2041" i="6"/>
  <c r="H2040" i="6"/>
  <c r="H2039" i="6"/>
  <c r="H2038" i="6"/>
  <c r="H2037" i="6"/>
  <c r="H2036" i="6"/>
  <c r="H2035" i="6"/>
  <c r="H2034" i="6"/>
  <c r="H2033" i="6"/>
  <c r="H2032" i="6"/>
  <c r="H2031" i="6"/>
  <c r="H2030" i="6"/>
  <c r="H2029" i="6"/>
  <c r="H2028" i="6"/>
  <c r="H2027" i="6"/>
  <c r="H2026" i="6"/>
  <c r="H2025" i="6"/>
  <c r="H2024" i="6"/>
  <c r="H2023" i="6"/>
  <c r="H2022" i="6"/>
  <c r="H2021" i="6"/>
  <c r="H2020" i="6"/>
  <c r="H2019" i="6"/>
  <c r="H2018" i="6"/>
  <c r="H2017" i="6"/>
  <c r="H2016" i="6"/>
  <c r="H2015" i="6"/>
  <c r="H2014" i="6"/>
  <c r="H2013" i="6"/>
  <c r="H2012" i="6"/>
  <c r="H2011" i="6"/>
  <c r="H2010" i="6"/>
  <c r="H2009" i="6"/>
  <c r="H2008" i="6"/>
  <c r="H2007" i="6"/>
  <c r="H2006" i="6"/>
  <c r="H2005" i="6"/>
  <c r="H2004" i="6"/>
  <c r="H2003" i="6"/>
  <c r="H2002" i="6"/>
  <c r="H2001" i="6"/>
  <c r="H2000" i="6"/>
  <c r="H1999" i="6"/>
  <c r="H1998" i="6"/>
  <c r="H1997" i="6"/>
  <c r="H1996" i="6"/>
  <c r="H1995" i="6"/>
  <c r="H1994" i="6"/>
  <c r="H1993" i="6"/>
  <c r="H1992" i="6"/>
  <c r="H1991" i="6"/>
  <c r="H1990" i="6"/>
  <c r="H1989" i="6"/>
  <c r="H1988" i="6"/>
  <c r="H1987" i="6"/>
  <c r="H1986" i="6"/>
  <c r="H1985" i="6"/>
  <c r="H1984" i="6"/>
  <c r="H1983" i="6"/>
  <c r="H1982" i="6"/>
  <c r="H1981" i="6"/>
  <c r="H1980" i="6"/>
  <c r="H1979" i="6"/>
  <c r="H1978" i="6"/>
  <c r="H1977" i="6"/>
  <c r="H1976" i="6"/>
  <c r="H1975" i="6"/>
  <c r="H1974" i="6"/>
  <c r="H1973" i="6"/>
  <c r="H1972" i="6"/>
  <c r="H1971" i="6"/>
  <c r="H1970" i="6"/>
  <c r="H1969" i="6"/>
  <c r="H1968" i="6"/>
  <c r="H1967" i="6"/>
  <c r="H1966" i="6"/>
  <c r="H1965" i="6"/>
  <c r="H1964" i="6"/>
  <c r="H1963" i="6"/>
  <c r="H1962" i="6"/>
  <c r="H1961" i="6"/>
  <c r="H1960" i="6"/>
  <c r="H1959" i="6"/>
  <c r="H1958" i="6"/>
  <c r="H1957" i="6"/>
  <c r="H1956" i="6"/>
  <c r="H1955" i="6"/>
  <c r="H1954" i="6"/>
  <c r="H1953" i="6"/>
  <c r="H1952" i="6"/>
  <c r="H1951" i="6"/>
  <c r="H1950" i="6"/>
  <c r="H1949" i="6"/>
  <c r="H1948" i="6"/>
  <c r="H1947" i="6"/>
  <c r="H1946" i="6"/>
  <c r="H1945" i="6"/>
  <c r="H1944" i="6"/>
  <c r="H1943" i="6"/>
  <c r="H1942" i="6"/>
  <c r="H1941" i="6"/>
  <c r="H1940" i="6"/>
  <c r="H1939" i="6"/>
  <c r="H1938" i="6"/>
  <c r="H1937" i="6"/>
  <c r="H1936" i="6"/>
  <c r="H1935" i="6"/>
  <c r="H1934" i="6"/>
  <c r="H1933" i="6"/>
  <c r="H1932" i="6"/>
  <c r="H1931" i="6"/>
  <c r="H1930" i="6"/>
  <c r="H1929" i="6"/>
  <c r="H1928" i="6"/>
  <c r="H1927" i="6"/>
  <c r="H1926" i="6"/>
  <c r="H1925" i="6"/>
  <c r="H1924" i="6"/>
  <c r="H1923" i="6"/>
  <c r="H1922" i="6"/>
  <c r="H1921" i="6"/>
  <c r="H1920" i="6"/>
  <c r="H1919" i="6"/>
  <c r="H1918" i="6"/>
  <c r="H1917" i="6"/>
  <c r="H1916" i="6"/>
  <c r="H1915" i="6"/>
  <c r="H1914" i="6"/>
  <c r="H1913" i="6"/>
  <c r="H1912" i="6"/>
  <c r="H1911" i="6"/>
  <c r="H1910" i="6"/>
  <c r="H1909" i="6"/>
  <c r="H1908" i="6"/>
  <c r="H1907" i="6"/>
  <c r="H1906" i="6"/>
  <c r="H1905" i="6"/>
  <c r="H1904" i="6"/>
  <c r="H1903" i="6"/>
  <c r="H1902" i="6"/>
  <c r="H1901" i="6"/>
  <c r="H1900" i="6"/>
  <c r="H1899" i="6"/>
  <c r="H1898" i="6"/>
  <c r="H1897" i="6"/>
  <c r="H1896" i="6"/>
  <c r="H1895" i="6"/>
  <c r="H1894" i="6"/>
  <c r="H1893" i="6"/>
  <c r="H1892" i="6"/>
  <c r="H1891" i="6"/>
  <c r="H1890" i="6"/>
  <c r="H1889" i="6"/>
  <c r="H1888" i="6"/>
  <c r="H1887" i="6"/>
  <c r="H1886" i="6"/>
  <c r="H1885" i="6"/>
  <c r="H1884" i="6"/>
  <c r="H1883" i="6"/>
  <c r="H1882" i="6"/>
  <c r="H1881" i="6"/>
  <c r="H1880" i="6"/>
  <c r="H1879" i="6"/>
  <c r="H1878" i="6"/>
  <c r="H1877" i="6"/>
  <c r="H1876" i="6"/>
  <c r="H1875" i="6"/>
  <c r="H1874" i="6"/>
  <c r="H1873" i="6"/>
  <c r="H1872" i="6"/>
  <c r="H1871" i="6"/>
  <c r="H1870" i="6"/>
  <c r="H1869" i="6"/>
  <c r="H1868" i="6"/>
  <c r="H1867" i="6"/>
  <c r="H1866" i="6"/>
  <c r="H1865" i="6"/>
  <c r="H1864" i="6"/>
  <c r="H1863" i="6"/>
  <c r="H1862" i="6"/>
  <c r="H1861" i="6"/>
  <c r="H1860" i="6"/>
  <c r="H1859" i="6"/>
  <c r="H1858" i="6"/>
  <c r="H1857" i="6"/>
  <c r="H1856" i="6"/>
  <c r="H1855" i="6"/>
  <c r="H1854" i="6"/>
  <c r="H1853" i="6"/>
  <c r="H1852" i="6"/>
  <c r="H1851" i="6"/>
  <c r="H1850" i="6"/>
  <c r="H1849" i="6"/>
  <c r="H1848" i="6"/>
  <c r="H1847" i="6"/>
  <c r="H1846" i="6"/>
  <c r="H1845" i="6"/>
  <c r="H1844" i="6"/>
  <c r="H1843" i="6"/>
  <c r="H1842" i="6"/>
  <c r="H1841" i="6"/>
  <c r="H1840" i="6"/>
  <c r="H1839" i="6"/>
  <c r="H1838" i="6"/>
  <c r="H1837" i="6"/>
  <c r="H1836" i="6"/>
  <c r="H1835" i="6"/>
  <c r="H1834" i="6"/>
  <c r="H1833" i="6"/>
  <c r="H1832" i="6"/>
  <c r="H1831" i="6"/>
  <c r="H1830" i="6"/>
  <c r="H1829" i="6"/>
  <c r="H1828" i="6"/>
  <c r="H1827" i="6"/>
  <c r="H1826" i="6"/>
  <c r="H1825" i="6"/>
  <c r="H1824" i="6"/>
  <c r="H1823" i="6"/>
  <c r="H1822" i="6"/>
  <c r="H1821" i="6"/>
  <c r="H1820" i="6"/>
  <c r="H1819" i="6"/>
  <c r="H1818" i="6"/>
  <c r="H1817" i="6"/>
  <c r="H1816" i="6"/>
  <c r="H1815" i="6"/>
  <c r="H1814" i="6"/>
  <c r="H1813" i="6"/>
  <c r="H1812" i="6"/>
  <c r="H1811" i="6"/>
  <c r="H1810" i="6"/>
  <c r="H1809" i="6"/>
  <c r="H1808" i="6"/>
  <c r="H1807" i="6"/>
  <c r="H1806" i="6"/>
  <c r="H1805" i="6"/>
  <c r="H1804" i="6"/>
  <c r="H1803" i="6"/>
  <c r="H1802" i="6"/>
  <c r="H1801" i="6"/>
  <c r="H1800" i="6"/>
  <c r="H1799" i="6"/>
  <c r="H1798" i="6"/>
  <c r="H1797" i="6"/>
  <c r="H1796" i="6"/>
  <c r="H1795" i="6"/>
  <c r="H1794" i="6"/>
  <c r="H1793" i="6"/>
  <c r="H1792" i="6"/>
  <c r="H1791" i="6"/>
  <c r="H1790" i="6"/>
  <c r="H1789" i="6"/>
  <c r="H1788" i="6"/>
  <c r="H1787" i="6"/>
  <c r="H1786" i="6"/>
  <c r="H1785" i="6"/>
  <c r="H1784" i="6"/>
  <c r="H1783" i="6"/>
  <c r="H1782" i="6"/>
  <c r="H1781" i="6"/>
  <c r="H1780" i="6"/>
  <c r="H1779" i="6"/>
  <c r="H1778" i="6"/>
  <c r="H1777" i="6"/>
  <c r="H1776" i="6"/>
  <c r="H1775" i="6"/>
  <c r="H1774" i="6"/>
  <c r="H1773" i="6"/>
  <c r="H1772" i="6"/>
  <c r="H1771" i="6"/>
  <c r="H1770" i="6"/>
  <c r="H1769" i="6"/>
  <c r="H1768" i="6"/>
  <c r="H1767" i="6"/>
  <c r="H1766" i="6"/>
  <c r="H1765" i="6"/>
  <c r="H1764" i="6"/>
  <c r="H1763" i="6"/>
  <c r="H1762" i="6"/>
  <c r="H1761" i="6"/>
  <c r="H1760" i="6"/>
  <c r="H1759" i="6"/>
  <c r="H1758" i="6"/>
  <c r="H1757" i="6"/>
  <c r="H1756" i="6"/>
  <c r="H1755" i="6"/>
  <c r="H1754" i="6"/>
  <c r="H1753" i="6"/>
  <c r="H1752" i="6"/>
  <c r="H1751" i="6"/>
  <c r="H1750" i="6"/>
  <c r="H1749" i="6"/>
  <c r="H1748" i="6"/>
  <c r="H1747" i="6"/>
  <c r="H1746" i="6"/>
  <c r="H1745" i="6"/>
  <c r="H1744" i="6"/>
  <c r="H1743" i="6"/>
  <c r="H1742" i="6"/>
  <c r="H1741" i="6"/>
  <c r="H1740" i="6"/>
  <c r="H1739" i="6"/>
  <c r="H1738" i="6"/>
  <c r="H1737" i="6"/>
  <c r="H1736" i="6"/>
  <c r="H1735" i="6"/>
  <c r="H1734" i="6"/>
  <c r="H1733" i="6"/>
  <c r="H1732" i="6"/>
  <c r="H1731" i="6"/>
  <c r="H1730" i="6"/>
  <c r="H1729" i="6"/>
  <c r="H1728" i="6"/>
  <c r="H1727" i="6"/>
  <c r="H1726" i="6"/>
  <c r="H1725" i="6"/>
  <c r="H1724" i="6"/>
  <c r="H1723" i="6"/>
  <c r="H1722" i="6"/>
  <c r="H1721" i="6"/>
  <c r="H1720" i="6"/>
  <c r="H1719" i="6"/>
  <c r="H1718" i="6"/>
  <c r="H1717" i="6"/>
  <c r="H1716" i="6"/>
  <c r="H1715" i="6"/>
  <c r="H1714" i="6"/>
  <c r="H1713" i="6"/>
  <c r="H1712" i="6"/>
  <c r="H1711" i="6"/>
  <c r="H1710" i="6"/>
  <c r="H1709" i="6"/>
  <c r="H1708" i="6"/>
  <c r="H1707" i="6"/>
  <c r="H1706" i="6"/>
  <c r="H1705" i="6"/>
  <c r="H1704" i="6"/>
  <c r="H1703" i="6"/>
  <c r="H1702" i="6"/>
  <c r="H1701" i="6"/>
  <c r="H1700" i="6"/>
  <c r="H1699" i="6"/>
  <c r="H1698" i="6"/>
  <c r="H1697" i="6"/>
  <c r="H1696" i="6"/>
  <c r="H1695" i="6"/>
  <c r="H1694" i="6"/>
  <c r="H1693" i="6"/>
  <c r="H1692" i="6"/>
  <c r="H1691" i="6"/>
  <c r="H1690" i="6"/>
  <c r="H1689" i="6"/>
  <c r="H1688" i="6"/>
  <c r="H1687" i="6"/>
  <c r="H1686" i="6"/>
  <c r="H1685" i="6"/>
  <c r="H1684" i="6"/>
  <c r="H1683" i="6"/>
  <c r="H1682" i="6"/>
  <c r="H1681" i="6"/>
  <c r="H1680" i="6"/>
  <c r="H1679" i="6"/>
  <c r="H1678" i="6"/>
  <c r="H1677" i="6"/>
  <c r="H1676" i="6"/>
  <c r="H1675" i="6"/>
  <c r="H1674" i="6"/>
  <c r="H1673" i="6"/>
  <c r="H1672" i="6"/>
  <c r="H1671" i="6"/>
  <c r="H1670" i="6"/>
  <c r="H1669" i="6"/>
  <c r="H1668" i="6"/>
  <c r="H1667" i="6"/>
  <c r="H1666" i="6"/>
  <c r="H1665" i="6"/>
  <c r="H1664" i="6"/>
  <c r="H1663" i="6"/>
  <c r="H1662" i="6"/>
  <c r="H1661" i="6"/>
  <c r="H1660" i="6"/>
  <c r="H1659" i="6"/>
  <c r="H1658" i="6"/>
  <c r="H1657" i="6"/>
  <c r="H1656" i="6"/>
  <c r="H1655" i="6"/>
  <c r="H1654" i="6"/>
  <c r="H1653" i="6"/>
  <c r="H1652" i="6"/>
  <c r="H1651" i="6"/>
  <c r="H1650" i="6"/>
  <c r="H1649" i="6"/>
  <c r="H1648" i="6"/>
  <c r="H1647" i="6"/>
  <c r="H1646" i="6"/>
  <c r="H1645" i="6"/>
  <c r="H1644" i="6"/>
  <c r="H1643" i="6"/>
  <c r="H1642" i="6"/>
  <c r="H1641" i="6"/>
  <c r="H1640" i="6"/>
  <c r="H1639" i="6"/>
  <c r="H1638" i="6"/>
  <c r="H1637" i="6"/>
  <c r="H1636" i="6"/>
  <c r="H1635" i="6"/>
  <c r="H1634" i="6"/>
  <c r="H1633" i="6"/>
  <c r="H1632" i="6"/>
  <c r="H1631" i="6"/>
  <c r="H1630" i="6"/>
  <c r="H1629" i="6"/>
  <c r="H1628" i="6"/>
  <c r="H1627" i="6"/>
  <c r="H1626" i="6"/>
  <c r="H1625" i="6"/>
  <c r="H1624" i="6"/>
  <c r="H1623" i="6"/>
  <c r="H1622" i="6"/>
  <c r="H1621" i="6"/>
  <c r="H1620" i="6"/>
  <c r="H1619" i="6"/>
  <c r="H1618" i="6"/>
  <c r="H1617" i="6"/>
  <c r="H1616" i="6"/>
  <c r="H1615" i="6"/>
  <c r="H1614" i="6"/>
  <c r="H1613" i="6"/>
  <c r="H1612" i="6"/>
  <c r="H1611" i="6"/>
  <c r="H1610" i="6"/>
  <c r="H1609" i="6"/>
  <c r="H1608" i="6"/>
  <c r="H1607" i="6"/>
  <c r="H1606" i="6"/>
  <c r="H1605" i="6"/>
  <c r="H1604" i="6"/>
  <c r="H1603" i="6"/>
  <c r="H1602" i="6"/>
  <c r="H1601" i="6"/>
  <c r="H1600" i="6"/>
  <c r="H1599" i="6"/>
  <c r="H1598" i="6"/>
  <c r="H1597" i="6"/>
  <c r="H1596" i="6"/>
  <c r="H1595" i="6"/>
  <c r="H1594" i="6"/>
  <c r="H1593" i="6"/>
  <c r="H1592" i="6"/>
  <c r="H1591" i="6"/>
  <c r="H1590" i="6"/>
  <c r="H1589" i="6"/>
  <c r="H1588" i="6"/>
  <c r="H1587" i="6"/>
  <c r="H1586" i="6"/>
  <c r="H1585" i="6"/>
  <c r="H1584" i="6"/>
  <c r="H1583" i="6"/>
  <c r="H1582" i="6"/>
  <c r="H1581" i="6"/>
  <c r="H1580" i="6"/>
  <c r="H1579" i="6"/>
  <c r="H1578" i="6"/>
  <c r="H1577" i="6"/>
  <c r="H1576" i="6"/>
  <c r="H1575" i="6"/>
  <c r="H1574" i="6"/>
  <c r="H1573" i="6"/>
  <c r="H1572" i="6"/>
  <c r="H1571" i="6"/>
  <c r="H1570" i="6"/>
  <c r="H1569" i="6"/>
  <c r="H1568" i="6"/>
  <c r="H1567" i="6"/>
  <c r="H1566" i="6"/>
  <c r="H1565" i="6"/>
  <c r="H1564" i="6"/>
  <c r="H1563" i="6"/>
  <c r="H1562" i="6"/>
  <c r="H1561" i="6"/>
  <c r="H1560" i="6"/>
  <c r="H1559" i="6"/>
  <c r="H1558" i="6"/>
  <c r="H1557" i="6"/>
  <c r="H1556" i="6"/>
  <c r="H1555" i="6"/>
  <c r="H1554" i="6"/>
  <c r="H1553" i="6"/>
  <c r="H1552" i="6"/>
  <c r="H1551" i="6"/>
  <c r="H1550" i="6"/>
  <c r="H1549" i="6"/>
  <c r="H1548" i="6"/>
  <c r="H1547" i="6"/>
  <c r="H1546" i="6"/>
  <c r="H1545" i="6"/>
  <c r="H1544" i="6"/>
  <c r="H1543" i="6"/>
  <c r="H1542" i="6"/>
  <c r="H1541" i="6"/>
  <c r="H1540" i="6"/>
  <c r="H1539" i="6"/>
  <c r="H1538" i="6"/>
  <c r="H1537" i="6"/>
  <c r="H1536" i="6"/>
  <c r="H1535" i="6"/>
  <c r="H1534" i="6"/>
  <c r="H1533" i="6"/>
  <c r="H1532" i="6"/>
  <c r="H1531" i="6"/>
  <c r="H1530" i="6"/>
  <c r="H1529" i="6"/>
  <c r="H1528" i="6"/>
  <c r="H1527" i="6"/>
  <c r="H1526" i="6"/>
  <c r="H1525" i="6"/>
  <c r="H1524" i="6"/>
  <c r="H1523" i="6"/>
  <c r="H1522" i="6"/>
  <c r="H1521" i="6"/>
  <c r="H1520" i="6"/>
  <c r="H1519" i="6"/>
  <c r="H1518" i="6"/>
  <c r="H1517" i="6"/>
  <c r="H1516" i="6"/>
  <c r="H1515" i="6"/>
  <c r="H1514" i="6"/>
  <c r="H1513" i="6"/>
  <c r="H1512" i="6"/>
  <c r="H1511" i="6"/>
  <c r="H1510" i="6"/>
  <c r="H1509" i="6"/>
  <c r="H1508" i="6"/>
  <c r="H1507" i="6"/>
  <c r="H1506" i="6"/>
  <c r="H1505" i="6"/>
  <c r="H1504" i="6"/>
  <c r="H1503" i="6"/>
  <c r="H1502" i="6"/>
  <c r="H1501" i="6"/>
  <c r="H1500" i="6"/>
  <c r="H1499" i="6"/>
  <c r="H1498" i="6"/>
  <c r="H1497" i="6"/>
  <c r="H1496" i="6"/>
  <c r="H1495" i="6"/>
  <c r="H1494" i="6"/>
  <c r="H1493" i="6"/>
  <c r="H1492" i="6"/>
  <c r="H1491" i="6"/>
  <c r="H1490" i="6"/>
  <c r="H1489" i="6"/>
  <c r="H1488" i="6"/>
  <c r="H1487" i="6"/>
  <c r="H1486" i="6"/>
  <c r="H1485" i="6"/>
  <c r="H1484" i="6"/>
  <c r="H1483" i="6"/>
  <c r="H1482" i="6"/>
  <c r="H1481" i="6"/>
  <c r="H1480" i="6"/>
  <c r="H1479" i="6"/>
  <c r="H1478" i="6"/>
  <c r="H1477" i="6"/>
  <c r="H1476" i="6"/>
  <c r="H1475" i="6"/>
  <c r="H1474" i="6"/>
  <c r="H1473" i="6"/>
  <c r="H1472" i="6"/>
  <c r="H1471" i="6"/>
  <c r="H1470" i="6"/>
  <c r="H1469" i="6"/>
  <c r="H1468" i="6"/>
  <c r="H1467" i="6"/>
  <c r="H1466" i="6"/>
  <c r="H1465" i="6"/>
  <c r="H1464" i="6"/>
  <c r="H1463" i="6"/>
  <c r="H1462" i="6"/>
  <c r="H1461" i="6"/>
  <c r="H1460" i="6"/>
  <c r="H1459" i="6"/>
  <c r="H1458" i="6"/>
  <c r="H1457" i="6"/>
  <c r="H1456" i="6"/>
  <c r="H1455" i="6"/>
  <c r="H1454" i="6"/>
  <c r="H1453" i="6"/>
  <c r="H1452" i="6"/>
  <c r="H1451" i="6"/>
  <c r="H1450" i="6"/>
  <c r="H1449" i="6"/>
  <c r="H1448" i="6"/>
  <c r="H1447" i="6"/>
  <c r="H1446" i="6"/>
  <c r="H1445" i="6"/>
  <c r="H1444" i="6"/>
  <c r="H1443" i="6"/>
  <c r="H1442" i="6"/>
  <c r="H1441" i="6"/>
  <c r="H1440" i="6"/>
  <c r="H1439" i="6"/>
  <c r="H1438" i="6"/>
  <c r="H1437" i="6"/>
  <c r="H1436" i="6"/>
  <c r="H1435" i="6"/>
  <c r="H1434" i="6"/>
  <c r="H1433" i="6"/>
  <c r="H1432" i="6"/>
  <c r="H1431" i="6"/>
  <c r="H1430" i="6"/>
  <c r="H1429" i="6"/>
  <c r="H1428" i="6"/>
  <c r="H1427" i="6"/>
  <c r="H1426" i="6"/>
  <c r="H1425" i="6"/>
  <c r="H1424" i="6"/>
  <c r="H1423" i="6"/>
  <c r="H1422" i="6"/>
  <c r="H1421" i="6"/>
  <c r="H1420" i="6"/>
  <c r="H1419" i="6"/>
  <c r="H1418" i="6"/>
  <c r="H1417" i="6"/>
  <c r="H1416" i="6"/>
  <c r="H1415" i="6"/>
  <c r="H1414" i="6"/>
  <c r="H1413" i="6"/>
  <c r="H1412" i="6"/>
  <c r="H1411" i="6"/>
  <c r="H1410" i="6"/>
  <c r="H1409" i="6"/>
  <c r="H1408" i="6"/>
  <c r="H1407" i="6"/>
  <c r="H1406" i="6"/>
  <c r="H1405" i="6"/>
  <c r="H1404" i="6"/>
  <c r="H1403" i="6"/>
  <c r="H1402" i="6"/>
  <c r="H1401" i="6"/>
  <c r="H1400" i="6"/>
  <c r="H1399" i="6"/>
  <c r="H1398" i="6"/>
  <c r="H1397" i="6"/>
  <c r="H1396" i="6"/>
  <c r="H1395" i="6"/>
  <c r="H1394" i="6"/>
  <c r="H1393" i="6"/>
  <c r="H1392" i="6"/>
  <c r="H1391" i="6"/>
  <c r="H1390" i="6"/>
  <c r="H1389" i="6"/>
  <c r="H1388" i="6"/>
  <c r="H1387" i="6"/>
  <c r="H1386" i="6"/>
  <c r="H1385" i="6"/>
  <c r="H1384" i="6"/>
  <c r="H1383" i="6"/>
  <c r="H1382" i="6"/>
  <c r="H1381" i="6"/>
  <c r="H1380" i="6"/>
  <c r="H1379" i="6"/>
  <c r="H1378" i="6"/>
  <c r="H1377" i="6"/>
  <c r="H1376" i="6"/>
  <c r="H1375" i="6"/>
  <c r="H1374" i="6"/>
  <c r="H1373" i="6"/>
  <c r="H1372" i="6"/>
  <c r="H1371" i="6"/>
  <c r="H1370" i="6"/>
  <c r="H1369" i="6"/>
  <c r="H1368" i="6"/>
  <c r="H1367" i="6"/>
  <c r="H1366" i="6"/>
  <c r="H1365" i="6"/>
  <c r="H1364" i="6"/>
  <c r="H1363" i="6"/>
  <c r="H1362" i="6"/>
  <c r="H1361" i="6"/>
  <c r="H1360" i="6"/>
  <c r="H1359" i="6"/>
  <c r="H1358" i="6"/>
  <c r="H1357" i="6"/>
  <c r="H1356" i="6"/>
  <c r="H1355" i="6"/>
  <c r="H1354" i="6"/>
  <c r="H1353" i="6"/>
  <c r="H1352" i="6"/>
  <c r="H1351" i="6"/>
  <c r="H1350" i="6"/>
  <c r="H1349" i="6"/>
  <c r="H1348" i="6"/>
  <c r="H1347" i="6"/>
  <c r="H1346" i="6"/>
  <c r="H1345" i="6"/>
  <c r="H1344" i="6"/>
  <c r="H1343" i="6"/>
  <c r="H1342" i="6"/>
  <c r="H1341" i="6"/>
  <c r="H1340" i="6"/>
  <c r="H1339" i="6"/>
  <c r="H1338" i="6"/>
  <c r="H1337" i="6"/>
  <c r="H1336" i="6"/>
  <c r="H1335" i="6"/>
  <c r="H1334" i="6"/>
  <c r="H1333" i="6"/>
  <c r="H1332" i="6"/>
  <c r="H1331" i="6"/>
  <c r="H1330" i="6"/>
  <c r="H1329" i="6"/>
  <c r="H1328" i="6"/>
  <c r="H1327" i="6"/>
  <c r="H1326" i="6"/>
  <c r="H1325" i="6"/>
  <c r="H1324" i="6"/>
  <c r="H1323" i="6"/>
  <c r="H1322" i="6"/>
  <c r="H1321" i="6"/>
  <c r="H1320" i="6"/>
  <c r="H1319" i="6"/>
  <c r="H1318" i="6"/>
  <c r="H1317" i="6"/>
  <c r="H1316" i="6"/>
  <c r="H1315" i="6"/>
  <c r="H1314" i="6"/>
  <c r="H1313" i="6"/>
  <c r="H1312" i="6"/>
  <c r="H1311" i="6"/>
  <c r="H1310" i="6"/>
  <c r="H1309" i="6"/>
  <c r="H1308" i="6"/>
  <c r="H1307" i="6"/>
  <c r="H1306" i="6"/>
  <c r="H1305" i="6"/>
  <c r="H1304" i="6"/>
  <c r="H1303" i="6"/>
  <c r="H1302" i="6"/>
  <c r="H1301" i="6"/>
  <c r="H1300" i="6"/>
  <c r="H1299" i="6"/>
  <c r="H1298" i="6"/>
  <c r="H1297" i="6"/>
  <c r="H1296" i="6"/>
  <c r="H1295" i="6"/>
  <c r="H1294" i="6"/>
  <c r="H1293" i="6"/>
  <c r="H1292" i="6"/>
  <c r="H1291" i="6"/>
  <c r="H1290" i="6"/>
  <c r="H1289" i="6"/>
  <c r="H1288" i="6"/>
  <c r="H1287" i="6"/>
  <c r="H1286" i="6"/>
  <c r="H1285" i="6"/>
  <c r="H1284" i="6"/>
  <c r="H1283" i="6"/>
  <c r="H1282" i="6"/>
  <c r="H1281" i="6"/>
  <c r="H1280" i="6"/>
  <c r="H1279" i="6"/>
  <c r="H1278" i="6"/>
  <c r="H1277" i="6"/>
  <c r="H1276" i="6"/>
  <c r="H1275" i="6"/>
  <c r="H1274" i="6"/>
  <c r="H1273" i="6"/>
  <c r="H1272" i="6"/>
  <c r="H1271" i="6"/>
  <c r="H1270" i="6"/>
  <c r="H1269" i="6"/>
  <c r="H1268" i="6"/>
  <c r="H1267" i="6"/>
  <c r="H1266" i="6"/>
  <c r="H1265" i="6"/>
  <c r="H1264" i="6"/>
  <c r="H1263" i="6"/>
  <c r="H1262" i="6"/>
  <c r="H1261" i="6"/>
  <c r="H1260" i="6"/>
  <c r="H1259" i="6"/>
  <c r="H1258" i="6"/>
  <c r="H1257" i="6"/>
  <c r="H1256" i="6"/>
  <c r="H1255" i="6"/>
  <c r="H1254" i="6"/>
  <c r="H1253" i="6"/>
  <c r="H1252" i="6"/>
  <c r="H1251" i="6"/>
  <c r="H1250" i="6"/>
  <c r="H1249" i="6"/>
  <c r="H1248" i="6"/>
  <c r="H1247" i="6"/>
  <c r="H1246" i="6"/>
  <c r="H1245" i="6"/>
  <c r="H1244" i="6"/>
  <c r="H1243" i="6"/>
  <c r="H1242" i="6"/>
  <c r="H1241" i="6"/>
  <c r="H1240" i="6"/>
  <c r="H1239" i="6"/>
  <c r="H1238" i="6"/>
  <c r="H1237" i="6"/>
  <c r="H1236" i="6"/>
  <c r="H1235" i="6"/>
  <c r="H1234" i="6"/>
  <c r="H1233" i="6"/>
  <c r="H1232" i="6"/>
  <c r="H1231" i="6"/>
  <c r="H1230" i="6"/>
  <c r="H1229" i="6"/>
  <c r="H1228" i="6"/>
  <c r="H1227" i="6"/>
  <c r="H1226" i="6"/>
  <c r="H1225" i="6"/>
  <c r="H1224" i="6"/>
  <c r="H1223" i="6"/>
  <c r="H1222" i="6"/>
  <c r="H1221" i="6"/>
  <c r="H1220" i="6"/>
  <c r="H1219" i="6"/>
  <c r="H1218" i="6"/>
  <c r="H1217" i="6"/>
  <c r="H1216" i="6"/>
  <c r="H1215" i="6"/>
  <c r="H1214" i="6"/>
  <c r="H1213" i="6"/>
  <c r="H1212" i="6"/>
  <c r="H1211" i="6"/>
  <c r="H1210" i="6"/>
  <c r="H1209" i="6"/>
  <c r="H1208" i="6"/>
  <c r="H1207" i="6"/>
  <c r="H1206" i="6"/>
  <c r="H1205" i="6"/>
  <c r="H1204" i="6"/>
  <c r="H1203" i="6"/>
  <c r="H1202" i="6"/>
  <c r="H1201" i="6"/>
  <c r="H1200" i="6"/>
  <c r="H1199" i="6"/>
  <c r="H1198" i="6"/>
  <c r="H1197" i="6"/>
  <c r="H1196" i="6"/>
  <c r="H1195" i="6"/>
  <c r="H1194" i="6"/>
  <c r="H1193" i="6"/>
  <c r="H1192" i="6"/>
  <c r="H1191" i="6"/>
  <c r="H1190" i="6"/>
  <c r="H1189" i="6"/>
  <c r="H1188" i="6"/>
  <c r="H1187" i="6"/>
  <c r="H1186" i="6"/>
  <c r="H1185" i="6"/>
  <c r="H1184" i="6"/>
  <c r="H1183" i="6"/>
  <c r="H1182" i="6"/>
  <c r="H1181" i="6"/>
  <c r="H1180" i="6"/>
  <c r="H1179" i="6"/>
  <c r="H1178" i="6"/>
  <c r="H1177" i="6"/>
  <c r="H1176" i="6"/>
  <c r="H1175" i="6"/>
  <c r="H1174" i="6"/>
  <c r="H1173" i="6"/>
  <c r="H1172" i="6"/>
  <c r="H1171" i="6"/>
  <c r="H1170" i="6"/>
  <c r="H1169" i="6"/>
  <c r="H1168" i="6"/>
  <c r="H1167" i="6"/>
  <c r="H1166" i="6"/>
  <c r="H1165" i="6"/>
  <c r="H1164" i="6"/>
  <c r="H1163" i="6"/>
  <c r="H1162" i="6"/>
  <c r="H1161" i="6"/>
  <c r="H1160" i="6"/>
  <c r="H1159" i="6"/>
  <c r="H1158" i="6"/>
  <c r="H1157" i="6"/>
  <c r="H1156" i="6"/>
  <c r="H1155" i="6"/>
  <c r="H1154" i="6"/>
  <c r="H1153" i="6"/>
  <c r="H1152" i="6"/>
  <c r="H1151" i="6"/>
  <c r="H1150" i="6"/>
  <c r="H1149" i="6"/>
  <c r="H1148" i="6"/>
  <c r="H1147" i="6"/>
  <c r="H1146" i="6"/>
  <c r="H1145" i="6"/>
  <c r="H1144" i="6"/>
  <c r="H1143" i="6"/>
  <c r="H1142" i="6"/>
  <c r="H1141" i="6"/>
  <c r="H1140" i="6"/>
  <c r="H1139" i="6"/>
  <c r="H1138" i="6"/>
  <c r="H1137" i="6"/>
  <c r="H1136" i="6"/>
  <c r="H1135" i="6"/>
  <c r="H1134" i="6"/>
  <c r="H1133" i="6"/>
  <c r="H1132" i="6"/>
  <c r="H1131" i="6"/>
  <c r="H1130" i="6"/>
  <c r="H1129" i="6"/>
  <c r="H1128" i="6"/>
  <c r="H1127" i="6"/>
  <c r="H1126" i="6"/>
  <c r="H1125" i="6"/>
  <c r="H1124" i="6"/>
  <c r="H1123" i="6"/>
  <c r="H1122" i="6"/>
  <c r="H1121" i="6"/>
  <c r="H1120" i="6"/>
  <c r="H1119" i="6"/>
  <c r="H1118" i="6"/>
  <c r="H1117" i="6"/>
  <c r="H1116" i="6"/>
  <c r="H1115" i="6"/>
  <c r="H1114" i="6"/>
  <c r="H1113" i="6"/>
  <c r="H1112" i="6"/>
  <c r="H1111" i="6"/>
  <c r="H1110" i="6"/>
  <c r="H1109" i="6"/>
  <c r="H1108" i="6"/>
  <c r="H1107" i="6"/>
  <c r="H1106" i="6"/>
  <c r="H1105" i="6"/>
  <c r="H1104" i="6"/>
  <c r="H1103" i="6"/>
  <c r="H1102" i="6"/>
  <c r="H1101" i="6"/>
  <c r="H1100" i="6"/>
  <c r="H1099" i="6"/>
  <c r="H1098" i="6"/>
  <c r="H1097" i="6"/>
  <c r="H1096" i="6"/>
  <c r="H1095" i="6"/>
  <c r="H1094" i="6"/>
  <c r="H1093" i="6"/>
  <c r="H1092" i="6"/>
  <c r="H1091" i="6"/>
  <c r="H1090" i="6"/>
  <c r="H1089" i="6"/>
  <c r="H1088" i="6"/>
  <c r="H1087" i="6"/>
  <c r="H1086" i="6"/>
  <c r="H1085" i="6"/>
  <c r="H1084" i="6"/>
  <c r="H1083" i="6"/>
  <c r="H1082" i="6"/>
  <c r="H1081" i="6"/>
  <c r="H1080" i="6"/>
  <c r="H1079" i="6"/>
  <c r="H1078" i="6"/>
  <c r="H1077" i="6"/>
  <c r="H1076" i="6"/>
  <c r="H1075" i="6"/>
  <c r="H1074" i="6"/>
  <c r="H1073" i="6"/>
  <c r="H1072" i="6"/>
  <c r="H1071" i="6"/>
  <c r="H1070" i="6"/>
  <c r="H1069" i="6"/>
  <c r="H1068" i="6"/>
  <c r="H1067" i="6"/>
  <c r="H1066" i="6"/>
  <c r="H1065" i="6"/>
  <c r="H1064" i="6"/>
  <c r="H1063" i="6"/>
  <c r="H1062" i="6"/>
  <c r="H1061" i="6"/>
  <c r="H1060" i="6"/>
  <c r="H1059" i="6"/>
  <c r="H1058" i="6"/>
  <c r="H1057" i="6"/>
  <c r="H1056" i="6"/>
  <c r="H1055" i="6"/>
  <c r="H1054" i="6"/>
  <c r="H1053" i="6"/>
  <c r="H1052" i="6"/>
  <c r="H1051" i="6"/>
  <c r="H1050" i="6"/>
  <c r="H1049" i="6"/>
  <c r="H1048" i="6"/>
  <c r="H1047" i="6"/>
  <c r="H1046" i="6"/>
  <c r="H1045" i="6"/>
  <c r="H1044" i="6"/>
  <c r="H1043" i="6"/>
  <c r="H1042" i="6"/>
  <c r="H1041" i="6"/>
  <c r="H1040" i="6"/>
  <c r="H1039" i="6"/>
  <c r="H1038" i="6"/>
  <c r="H1037" i="6"/>
  <c r="H1036" i="6"/>
  <c r="H1035" i="6"/>
  <c r="H1034" i="6"/>
  <c r="H1033" i="6"/>
  <c r="H1032" i="6"/>
  <c r="H1031" i="6"/>
  <c r="H1030" i="6"/>
  <c r="H1029" i="6"/>
  <c r="H1028" i="6"/>
  <c r="H1027" i="6"/>
  <c r="H1026" i="6"/>
  <c r="H1025" i="6"/>
  <c r="H1024" i="6"/>
  <c r="H1023" i="6"/>
  <c r="H1022" i="6"/>
  <c r="H1021" i="6"/>
  <c r="I1184" i="6" l="1"/>
  <c r="I1494" i="6"/>
  <c r="I1108" i="6"/>
  <c r="I1397" i="6"/>
  <c r="I1841" i="6"/>
  <c r="I2456" i="6"/>
  <c r="I2476" i="6"/>
  <c r="I2158" i="6"/>
  <c r="I1021" i="6"/>
  <c r="I1154" i="6"/>
  <c r="I1280" i="6"/>
  <c r="I1535" i="6"/>
  <c r="I1567" i="6"/>
  <c r="I1644" i="6"/>
  <c r="I2202" i="6"/>
  <c r="I1033" i="6"/>
  <c r="I1078" i="6"/>
  <c r="I1130" i="6"/>
  <c r="I1179" i="6"/>
  <c r="I1207" i="6"/>
  <c r="I1227" i="6"/>
  <c r="I1372" i="6"/>
  <c r="I1444" i="6"/>
  <c r="I1581" i="6"/>
  <c r="I1583" i="6"/>
  <c r="I1699" i="6"/>
  <c r="I1758" i="6"/>
  <c r="I1788" i="6"/>
  <c r="I2108" i="6"/>
  <c r="I2169" i="6"/>
  <c r="I1055" i="6"/>
  <c r="I1097" i="6"/>
  <c r="I1113" i="6"/>
  <c r="I1222" i="6"/>
  <c r="I1437" i="6"/>
  <c r="I1457" i="6"/>
  <c r="I1181" i="6"/>
  <c r="I1231" i="6"/>
  <c r="I2129" i="6"/>
  <c r="I2209" i="6"/>
  <c r="I2338" i="6"/>
  <c r="I2379" i="6"/>
  <c r="I2402" i="6"/>
  <c r="I1480" i="6"/>
  <c r="I1506" i="6"/>
  <c r="I1515" i="6"/>
  <c r="I1555" i="6"/>
  <c r="I1586" i="6"/>
  <c r="I1674" i="6"/>
  <c r="I1737" i="6"/>
  <c r="I1785" i="6"/>
  <c r="I1802" i="6"/>
  <c r="I1820" i="6"/>
  <c r="I2241" i="6"/>
  <c r="I1048" i="6"/>
  <c r="I1063" i="6"/>
  <c r="I1086" i="6"/>
  <c r="I1088" i="6"/>
  <c r="I1100" i="6"/>
  <c r="I1105" i="6"/>
  <c r="I1128" i="6"/>
  <c r="I1150" i="6"/>
  <c r="I1185" i="6"/>
  <c r="I1215" i="6"/>
  <c r="I1225" i="6"/>
  <c r="I1234" i="6"/>
  <c r="I1247" i="6"/>
  <c r="I1269" i="6"/>
  <c r="I1060" i="6"/>
  <c r="I1116" i="6"/>
  <c r="I1162" i="6"/>
  <c r="I1261" i="6"/>
  <c r="I1331" i="6"/>
  <c r="I1381" i="6"/>
  <c r="I1422" i="6"/>
  <c r="I1442" i="6"/>
  <c r="I1446" i="6"/>
  <c r="I1478" i="6"/>
  <c r="I1484" i="6"/>
  <c r="I1493" i="6"/>
  <c r="I1563" i="6"/>
  <c r="I1571" i="6"/>
  <c r="I1574" i="6"/>
  <c r="I1632" i="6"/>
  <c r="I1664" i="6"/>
  <c r="I1701" i="6"/>
  <c r="I1952" i="6"/>
  <c r="I1784" i="6"/>
  <c r="I1877" i="6"/>
  <c r="I1910" i="6"/>
  <c r="I2074" i="6"/>
  <c r="I2531" i="6"/>
  <c r="I2542" i="6"/>
  <c r="I2545" i="6"/>
  <c r="I2546" i="6"/>
  <c r="I2558" i="6"/>
  <c r="I2565" i="6"/>
  <c r="I2571" i="6"/>
  <c r="I2573" i="6"/>
  <c r="I2611" i="6"/>
  <c r="I2612" i="6"/>
  <c r="I2631" i="6"/>
  <c r="I2634" i="6"/>
  <c r="I2643" i="6"/>
  <c r="I2646" i="6"/>
  <c r="I2650" i="6"/>
  <c r="I2652" i="6"/>
  <c r="I2653" i="6"/>
  <c r="I2655" i="6"/>
  <c r="I2657" i="6"/>
  <c r="I2660" i="6"/>
  <c r="I2665" i="6"/>
  <c r="I2669" i="6"/>
  <c r="I2672" i="6"/>
  <c r="I2673" i="6"/>
  <c r="I2676" i="6"/>
  <c r="I2678" i="6"/>
  <c r="I2679" i="6"/>
  <c r="I2686" i="6"/>
  <c r="I2687" i="6"/>
  <c r="I2700" i="6"/>
  <c r="I2706" i="6"/>
  <c r="I2707" i="6"/>
  <c r="I2709" i="6"/>
  <c r="I2130" i="6"/>
  <c r="I2185" i="6"/>
  <c r="I2236" i="6"/>
  <c r="I2244" i="6"/>
  <c r="I2278" i="6"/>
  <c r="I2382" i="6"/>
  <c r="I2410" i="6"/>
  <c r="I2436" i="6"/>
  <c r="I2451" i="6"/>
  <c r="I2533" i="6"/>
  <c r="I2534" i="6"/>
  <c r="I2537" i="6"/>
  <c r="I2539" i="6"/>
  <c r="I2550" i="6"/>
  <c r="I2553" i="6"/>
  <c r="I2554" i="6"/>
  <c r="I2560" i="6"/>
  <c r="I2570" i="6"/>
  <c r="I2574" i="6"/>
  <c r="I2575" i="6"/>
  <c r="I2576" i="6"/>
  <c r="I2579" i="6"/>
  <c r="I2583" i="6"/>
  <c r="I2584" i="6"/>
  <c r="I2591" i="6"/>
  <c r="I2592" i="6"/>
  <c r="I2595" i="6"/>
  <c r="I2596" i="6"/>
  <c r="I2597" i="6"/>
  <c r="I2602" i="6"/>
  <c r="I2603" i="6"/>
  <c r="I2606" i="6"/>
  <c r="I2607" i="6"/>
  <c r="I2615" i="6"/>
  <c r="I2616" i="6"/>
  <c r="I2618" i="6"/>
  <c r="I2619" i="6"/>
  <c r="I2622" i="6"/>
  <c r="I2623" i="6"/>
  <c r="I2624" i="6"/>
  <c r="I2625" i="6"/>
  <c r="I2628" i="6"/>
  <c r="I2636" i="6"/>
  <c r="I2637" i="6"/>
  <c r="I2638" i="6"/>
  <c r="I2641" i="6"/>
  <c r="I2647" i="6"/>
  <c r="I2659" i="6"/>
  <c r="I2662" i="6"/>
  <c r="I2663" i="6"/>
  <c r="I2671" i="6"/>
  <c r="I2675" i="6"/>
  <c r="I2680" i="6"/>
  <c r="I2681" i="6"/>
  <c r="I2693" i="6"/>
  <c r="I2696" i="6"/>
  <c r="I2702" i="6"/>
  <c r="I2704" i="6"/>
  <c r="I2711" i="6"/>
  <c r="I2713" i="6"/>
  <c r="I2557" i="6"/>
  <c r="I2563" i="6"/>
  <c r="I2567" i="6"/>
  <c r="I2587" i="6"/>
  <c r="I2593" i="6"/>
  <c r="I2601" i="6"/>
  <c r="I2613" i="6"/>
  <c r="I2627" i="6"/>
  <c r="I2635" i="6"/>
  <c r="I2666" i="6"/>
  <c r="I2688" i="6"/>
  <c r="I2690" i="6"/>
  <c r="I2712" i="6"/>
  <c r="I2604" i="6"/>
  <c r="I2609" i="6"/>
  <c r="I2452" i="6"/>
  <c r="I2431" i="6"/>
  <c r="I2390" i="6"/>
  <c r="I2432" i="6"/>
  <c r="I1022" i="6"/>
  <c r="I1026" i="6"/>
  <c r="I1030" i="6"/>
  <c r="I1032" i="6"/>
  <c r="I1034" i="6"/>
  <c r="I1038" i="6"/>
  <c r="I1049" i="6"/>
  <c r="I1050" i="6"/>
  <c r="I1053" i="6"/>
  <c r="I1062" i="6"/>
  <c r="I1064" i="6"/>
  <c r="I1067" i="6"/>
  <c r="I1071" i="6"/>
  <c r="I1073" i="6"/>
  <c r="I1080" i="6"/>
  <c r="I1096" i="6"/>
  <c r="I1101" i="6"/>
  <c r="I1112" i="6"/>
  <c r="I1117" i="6"/>
  <c r="I1121" i="6"/>
  <c r="I1123" i="6"/>
  <c r="I1125" i="6"/>
  <c r="I1126" i="6"/>
  <c r="I1134" i="6"/>
  <c r="I1136" i="6"/>
  <c r="I1137" i="6"/>
  <c r="I1142" i="6"/>
  <c r="I1143" i="6"/>
  <c r="I1146" i="6"/>
  <c r="I1153" i="6"/>
  <c r="I1167" i="6"/>
  <c r="I1171" i="6"/>
  <c r="I1175" i="6"/>
  <c r="I1176" i="6"/>
  <c r="I1183" i="6"/>
  <c r="I1190" i="6"/>
  <c r="I1200" i="6"/>
  <c r="I1203" i="6"/>
  <c r="I1204" i="6"/>
  <c r="I1218" i="6"/>
  <c r="I1223" i="6"/>
  <c r="I1228" i="6"/>
  <c r="I1237" i="6"/>
  <c r="I1241" i="6"/>
  <c r="I1246" i="6"/>
  <c r="I1248" i="6"/>
  <c r="I1025" i="6"/>
  <c r="I1029" i="6"/>
  <c r="I1037" i="6"/>
  <c r="I1041" i="6"/>
  <c r="I1044" i="6"/>
  <c r="I1046" i="6"/>
  <c r="I1051" i="6"/>
  <c r="I1052" i="6"/>
  <c r="I1056" i="6"/>
  <c r="I1066" i="6"/>
  <c r="I1068" i="6"/>
  <c r="I1070" i="6"/>
  <c r="I1075" i="6"/>
  <c r="I1081" i="6"/>
  <c r="I1092" i="6"/>
  <c r="I1104" i="6"/>
  <c r="I1109" i="6"/>
  <c r="I1120" i="6"/>
  <c r="I1139" i="6"/>
  <c r="I1144" i="6"/>
  <c r="I1145" i="6"/>
  <c r="I1149" i="6"/>
  <c r="I1156" i="6"/>
  <c r="I1170" i="6"/>
  <c r="I1174" i="6"/>
  <c r="I1177" i="6"/>
  <c r="I1186" i="6"/>
  <c r="I1199" i="6"/>
  <c r="I1211" i="6"/>
  <c r="I1213" i="6"/>
  <c r="I1216" i="6"/>
  <c r="I1226" i="6"/>
  <c r="I1230" i="6"/>
  <c r="I1232" i="6"/>
  <c r="I1233" i="6"/>
  <c r="I1023" i="6"/>
  <c r="I1035" i="6"/>
  <c r="I1039" i="6"/>
  <c r="I1042" i="6"/>
  <c r="I1057" i="6"/>
  <c r="I1058" i="6"/>
  <c r="I1061" i="6"/>
  <c r="I1065" i="6"/>
  <c r="I1069" i="6"/>
  <c r="I1072" i="6"/>
  <c r="I1076" i="6"/>
  <c r="I1077" i="6"/>
  <c r="I1084" i="6"/>
  <c r="I1085" i="6"/>
  <c r="I1090" i="6"/>
  <c r="I1127" i="6"/>
  <c r="I1129" i="6"/>
  <c r="I1133" i="6"/>
  <c r="I1141" i="6"/>
  <c r="I1148" i="6"/>
  <c r="I1178" i="6"/>
  <c r="I1180" i="6"/>
  <c r="I1188" i="6"/>
  <c r="I1189" i="6"/>
  <c r="I1196" i="6"/>
  <c r="I1197" i="6"/>
  <c r="I1205" i="6"/>
  <c r="I1206" i="6"/>
  <c r="I1208" i="6"/>
  <c r="I1212" i="6"/>
  <c r="I1217" i="6"/>
  <c r="I1219" i="6"/>
  <c r="I1220" i="6"/>
  <c r="I1224" i="6"/>
  <c r="I1239" i="6"/>
  <c r="I1243" i="6"/>
  <c r="I1251" i="6"/>
  <c r="I1252" i="6"/>
  <c r="I1253" i="6"/>
  <c r="I1254" i="6"/>
  <c r="I1256" i="6"/>
  <c r="I1259" i="6"/>
  <c r="I1263" i="6"/>
  <c r="I1267" i="6"/>
  <c r="I1272" i="6"/>
  <c r="I1275" i="6"/>
  <c r="I1278" i="6"/>
  <c r="I1279" i="6"/>
  <c r="I1286" i="6"/>
  <c r="I1288" i="6"/>
  <c r="I1294" i="6"/>
  <c r="I1298" i="6"/>
  <c r="I1299" i="6"/>
  <c r="I1308" i="6"/>
  <c r="I1311" i="6"/>
  <c r="I1314" i="6"/>
  <c r="I1321" i="6"/>
  <c r="I1324" i="6"/>
  <c r="I1327" i="6"/>
  <c r="I1330" i="6"/>
  <c r="I1336" i="6"/>
  <c r="I1339" i="6"/>
  <c r="I1340" i="6"/>
  <c r="I1343" i="6"/>
  <c r="I1344" i="6"/>
  <c r="I1345" i="6"/>
  <c r="I1347" i="6"/>
  <c r="I1359" i="6"/>
  <c r="I1362" i="6"/>
  <c r="I1364" i="6"/>
  <c r="I1367" i="6"/>
  <c r="I1370" i="6"/>
  <c r="I1373" i="6"/>
  <c r="I1374" i="6"/>
  <c r="I1380" i="6"/>
  <c r="I1383" i="6"/>
  <c r="I1386" i="6"/>
  <c r="I1387" i="6"/>
  <c r="I1390" i="6"/>
  <c r="I1392" i="6"/>
  <c r="I1399" i="6"/>
  <c r="I1402" i="6"/>
  <c r="I1404" i="6"/>
  <c r="I1405" i="6"/>
  <c r="I1416" i="6"/>
  <c r="I1417" i="6"/>
  <c r="I1420" i="6"/>
  <c r="I1423" i="6"/>
  <c r="I1429" i="6"/>
  <c r="I1432" i="6"/>
  <c r="I1436" i="6"/>
  <c r="I1448" i="6"/>
  <c r="I1455" i="6"/>
  <c r="I1456" i="6"/>
  <c r="I1465" i="6"/>
  <c r="I1472" i="6"/>
  <c r="I1475" i="6"/>
  <c r="I1489" i="6"/>
  <c r="I1497" i="6"/>
  <c r="I1498" i="6"/>
  <c r="I1501" i="6"/>
  <c r="I1503" i="6"/>
  <c r="I1504" i="6"/>
  <c r="I1511" i="6"/>
  <c r="I1514" i="6"/>
  <c r="I1517" i="6"/>
  <c r="I1518" i="6"/>
  <c r="I1527" i="6"/>
  <c r="I1541" i="6"/>
  <c r="I1556" i="6"/>
  <c r="I1561" i="6"/>
  <c r="I1576" i="6"/>
  <c r="I1577" i="6"/>
  <c r="I1578" i="6"/>
  <c r="I1590" i="6"/>
  <c r="I1591" i="6"/>
  <c r="I1597" i="6"/>
  <c r="I1599" i="6"/>
  <c r="I1603" i="6"/>
  <c r="I1606" i="6"/>
  <c r="I1607" i="6"/>
  <c r="I1610" i="6"/>
  <c r="I1613" i="6"/>
  <c r="I1625" i="6"/>
  <c r="I1626" i="6"/>
  <c r="I1629" i="6"/>
  <c r="I1631" i="6"/>
  <c r="I1642" i="6"/>
  <c r="I1649" i="6"/>
  <c r="I1651" i="6"/>
  <c r="I1660" i="6"/>
  <c r="I1667" i="6"/>
  <c r="I1669" i="6"/>
  <c r="I1682" i="6"/>
  <c r="I1689" i="6"/>
  <c r="I1690" i="6"/>
  <c r="I1692" i="6"/>
  <c r="I1694" i="6"/>
  <c r="I1696" i="6"/>
  <c r="I1698" i="6"/>
  <c r="I1703" i="6"/>
  <c r="I1708" i="6"/>
  <c r="I1709" i="6"/>
  <c r="I1718" i="6"/>
  <c r="I1725" i="6"/>
  <c r="I1729" i="6"/>
  <c r="I1734" i="6"/>
  <c r="I1735" i="6"/>
  <c r="I1738" i="6"/>
  <c r="I1764" i="6"/>
  <c r="I1765" i="6"/>
  <c r="I1766" i="6"/>
  <c r="I1767" i="6"/>
  <c r="I1770" i="6"/>
  <c r="I1775" i="6"/>
  <c r="I1780" i="6"/>
  <c r="I1781" i="6"/>
  <c r="I1789" i="6"/>
  <c r="I1790" i="6"/>
  <c r="I1791" i="6"/>
  <c r="I1799" i="6"/>
  <c r="I1805" i="6"/>
  <c r="I1812" i="6"/>
  <c r="I1815" i="6"/>
  <c r="I1818" i="6"/>
  <c r="I1823" i="6"/>
  <c r="I1828" i="6"/>
  <c r="I1831" i="6"/>
  <c r="I1837" i="6"/>
  <c r="I1839" i="6"/>
  <c r="I1843" i="6"/>
  <c r="I1844" i="6"/>
  <c r="I1854" i="6"/>
  <c r="I1855" i="6"/>
  <c r="I1859" i="6"/>
  <c r="I1860" i="6"/>
  <c r="I1871" i="6"/>
  <c r="I1886" i="6"/>
  <c r="I1888" i="6"/>
  <c r="I1889" i="6"/>
  <c r="I1895" i="6"/>
  <c r="I1900" i="6"/>
  <c r="I1903" i="6"/>
  <c r="I1913" i="6"/>
  <c r="I1915" i="6"/>
  <c r="I1920" i="6"/>
  <c r="I1926" i="6"/>
  <c r="I1928" i="6"/>
  <c r="I1939" i="6"/>
  <c r="I1940" i="6"/>
  <c r="I1943" i="6"/>
  <c r="I1949" i="6"/>
  <c r="I1950" i="6"/>
  <c r="I1958" i="6"/>
  <c r="I1961" i="6"/>
  <c r="I1962" i="6"/>
  <c r="I1963" i="6"/>
  <c r="I1964" i="6"/>
  <c r="I1969" i="6"/>
  <c r="I1972" i="6"/>
  <c r="I1973" i="6"/>
  <c r="I1982" i="6"/>
  <c r="I1989" i="6"/>
  <c r="I2005" i="6"/>
  <c r="I2007" i="6"/>
  <c r="I2009" i="6"/>
  <c r="I2031" i="6"/>
  <c r="I2032" i="6"/>
  <c r="I2035" i="6"/>
  <c r="I2037" i="6"/>
  <c r="I2038" i="6"/>
  <c r="I2041" i="6"/>
  <c r="I2046" i="6"/>
  <c r="I2047" i="6"/>
  <c r="I2053" i="6"/>
  <c r="I2054" i="6"/>
  <c r="I2060" i="6"/>
  <c r="I2061" i="6"/>
  <c r="I2062" i="6"/>
  <c r="I2063" i="6"/>
  <c r="I2069" i="6"/>
  <c r="I2070" i="6"/>
  <c r="I2079" i="6"/>
  <c r="I2083" i="6"/>
  <c r="I2084" i="6"/>
  <c r="I2095" i="6"/>
  <c r="I2102" i="6"/>
  <c r="I2103" i="6"/>
  <c r="I2106" i="6"/>
  <c r="I2115" i="6"/>
  <c r="I2118" i="6"/>
  <c r="I2135" i="6"/>
  <c r="I2137" i="6"/>
  <c r="I2140" i="6"/>
  <c r="I2141" i="6"/>
  <c r="I2145" i="6"/>
  <c r="I2148" i="6"/>
  <c r="I2151" i="6"/>
  <c r="I2156" i="6"/>
  <c r="I2166" i="6"/>
  <c r="I2168" i="6"/>
  <c r="I2208" i="6"/>
  <c r="I2212" i="6"/>
  <c r="I2219" i="6"/>
  <c r="I2243" i="6"/>
  <c r="I2245" i="6"/>
  <c r="I2246" i="6"/>
  <c r="I2248" i="6"/>
  <c r="I2249" i="6"/>
  <c r="I2251" i="6"/>
  <c r="I2267" i="6"/>
  <c r="I2276" i="6"/>
  <c r="I2281" i="6"/>
  <c r="I2285" i="6"/>
  <c r="I1264" i="6"/>
  <c r="I1292" i="6"/>
  <c r="I1293" i="6"/>
  <c r="I1295" i="6"/>
  <c r="I1302" i="6"/>
  <c r="I1307" i="6"/>
  <c r="I1309" i="6"/>
  <c r="I1310" i="6"/>
  <c r="I1316" i="6"/>
  <c r="I1332" i="6"/>
  <c r="I1351" i="6"/>
  <c r="I1355" i="6"/>
  <c r="I1363" i="6"/>
  <c r="I1371" i="6"/>
  <c r="I1375" i="6"/>
  <c r="I1378" i="6"/>
  <c r="I1379" i="6"/>
  <c r="I1391" i="6"/>
  <c r="I1393" i="6"/>
  <c r="I1394" i="6"/>
  <c r="I1395" i="6"/>
  <c r="I1400" i="6"/>
  <c r="I1403" i="6"/>
  <c r="I1413" i="6"/>
  <c r="I1424" i="6"/>
  <c r="I1435" i="6"/>
  <c r="I1440" i="6"/>
  <c r="I1443" i="6"/>
  <c r="I1451" i="6"/>
  <c r="I1459" i="6"/>
  <c r="I1464" i="6"/>
  <c r="I1467" i="6"/>
  <c r="I1468" i="6"/>
  <c r="I1471" i="6"/>
  <c r="I1479" i="6"/>
  <c r="I1483" i="6"/>
  <c r="I1495" i="6"/>
  <c r="I1499" i="6"/>
  <c r="I1505" i="6"/>
  <c r="I1507" i="6"/>
  <c r="I1513" i="6"/>
  <c r="I1521" i="6"/>
  <c r="I1545" i="6"/>
  <c r="I1547" i="6"/>
  <c r="I1549" i="6"/>
  <c r="I1557" i="6"/>
  <c r="I1615" i="6"/>
  <c r="I1617" i="6"/>
  <c r="I1619" i="6"/>
  <c r="I1622" i="6"/>
  <c r="I1633" i="6"/>
  <c r="I1635" i="6"/>
  <c r="I1641" i="6"/>
  <c r="I1645" i="6"/>
  <c r="I1653" i="6"/>
  <c r="I1657" i="6"/>
  <c r="I1658" i="6"/>
  <c r="I1661" i="6"/>
  <c r="I1665" i="6"/>
  <c r="I1670" i="6"/>
  <c r="I1673" i="6"/>
  <c r="I1677" i="6"/>
  <c r="I1679" i="6"/>
  <c r="I1680" i="6"/>
  <c r="I1686" i="6"/>
  <c r="I1688" i="6"/>
  <c r="I1693" i="6"/>
  <c r="I1702" i="6"/>
  <c r="I1706" i="6"/>
  <c r="I1710" i="6"/>
  <c r="I1712" i="6"/>
  <c r="I1722" i="6"/>
  <c r="I1724" i="6"/>
  <c r="I1741" i="6"/>
  <c r="I1743" i="6"/>
  <c r="I1747" i="6"/>
  <c r="I1756" i="6"/>
  <c r="I1757" i="6"/>
  <c r="I1769" i="6"/>
  <c r="I1776" i="6"/>
  <c r="I1777" i="6"/>
  <c r="I1779" i="6"/>
  <c r="I1782" i="6"/>
  <c r="I1783" i="6"/>
  <c r="I1795" i="6"/>
  <c r="I1796" i="6"/>
  <c r="I1804" i="6"/>
  <c r="I1811" i="6"/>
  <c r="I1821" i="6"/>
  <c r="I1825" i="6"/>
  <c r="I1827" i="6"/>
  <c r="I1847" i="6"/>
  <c r="I1856" i="6"/>
  <c r="I1861" i="6"/>
  <c r="I1863" i="6"/>
  <c r="I1869" i="6"/>
  <c r="I1870" i="6"/>
  <c r="I1875" i="6"/>
  <c r="I1876" i="6"/>
  <c r="I1879" i="6"/>
  <c r="I1881" i="6"/>
  <c r="I1885" i="6"/>
  <c r="I1887" i="6"/>
  <c r="I1891" i="6"/>
  <c r="I1892" i="6"/>
  <c r="I1894" i="6"/>
  <c r="I1899" i="6"/>
  <c r="I1904" i="6"/>
  <c r="I1919" i="6"/>
  <c r="I1931" i="6"/>
  <c r="I1947" i="6"/>
  <c r="I1959" i="6"/>
  <c r="I1965" i="6"/>
  <c r="I1968" i="6"/>
  <c r="I1980" i="6"/>
  <c r="I1981" i="6"/>
  <c r="I1984" i="6"/>
  <c r="I1987" i="6"/>
  <c r="I1988" i="6"/>
  <c r="I1991" i="6"/>
  <c r="I1993" i="6"/>
  <c r="I1996" i="6"/>
  <c r="I2000" i="6"/>
  <c r="I2003" i="6"/>
  <c r="I2004" i="6"/>
  <c r="I2012" i="6"/>
  <c r="I2015" i="6"/>
  <c r="I2016" i="6"/>
  <c r="I2019" i="6"/>
  <c r="I2021" i="6"/>
  <c r="I2023" i="6"/>
  <c r="I2036" i="6"/>
  <c r="I2045" i="6"/>
  <c r="I2048" i="6"/>
  <c r="I2052" i="6"/>
  <c r="I2055" i="6"/>
  <c r="I2057" i="6"/>
  <c r="I2064" i="6"/>
  <c r="I2067" i="6"/>
  <c r="I2068" i="6"/>
  <c r="I2071" i="6"/>
  <c r="I2073" i="6"/>
  <c r="I2077" i="6"/>
  <c r="I2085" i="6"/>
  <c r="I2093" i="6"/>
  <c r="I2099" i="6"/>
  <c r="I2100" i="6"/>
  <c r="I2109" i="6"/>
  <c r="I2111" i="6"/>
  <c r="I2116" i="6"/>
  <c r="I2127" i="6"/>
  <c r="I2132" i="6"/>
  <c r="I2134" i="6"/>
  <c r="I2139" i="6"/>
  <c r="I2142" i="6"/>
  <c r="I2143" i="6"/>
  <c r="I2149" i="6"/>
  <c r="I2150" i="6"/>
  <c r="I2152" i="6"/>
  <c r="I2153" i="6"/>
  <c r="I2161" i="6"/>
  <c r="I2167" i="6"/>
  <c r="I2171" i="6"/>
  <c r="I2175" i="6"/>
  <c r="I2178" i="6"/>
  <c r="I2182" i="6"/>
  <c r="I2187" i="6"/>
  <c r="I2188" i="6"/>
  <c r="I2190" i="6"/>
  <c r="I2205" i="6"/>
  <c r="I2214" i="6"/>
  <c r="I2234" i="6"/>
  <c r="I2235" i="6"/>
  <c r="I2237" i="6"/>
  <c r="I2240" i="6"/>
  <c r="I2242" i="6"/>
  <c r="I2255" i="6"/>
  <c r="I2273" i="6"/>
  <c r="I2155" i="6"/>
  <c r="I2159" i="6"/>
  <c r="I2162" i="6"/>
  <c r="I2165" i="6"/>
  <c r="I2172" i="6"/>
  <c r="I2180" i="6"/>
  <c r="I2181" i="6"/>
  <c r="I2183" i="6"/>
  <c r="I2191" i="6"/>
  <c r="I2195" i="6"/>
  <c r="I2196" i="6"/>
  <c r="I2201" i="6"/>
  <c r="I2204" i="6"/>
  <c r="I2207" i="6"/>
  <c r="I2211" i="6"/>
  <c r="I2218" i="6"/>
  <c r="I2228" i="6"/>
  <c r="I2229" i="6"/>
  <c r="I2230" i="6"/>
  <c r="I2233" i="6"/>
  <c r="I2239" i="6"/>
  <c r="I2252" i="6"/>
  <c r="I2256" i="6"/>
  <c r="I2259" i="6"/>
  <c r="I2265" i="6"/>
  <c r="I2266" i="6"/>
  <c r="I2271" i="6"/>
  <c r="I2272" i="6"/>
  <c r="I2275" i="6"/>
  <c r="I2277" i="6"/>
  <c r="I2280" i="6"/>
  <c r="I2304" i="6"/>
  <c r="I2306" i="6"/>
  <c r="I2307" i="6"/>
  <c r="I2308" i="6"/>
  <c r="I2311" i="6"/>
  <c r="I2315" i="6"/>
  <c r="I2319" i="6"/>
  <c r="I2320" i="6"/>
  <c r="I2323" i="6"/>
  <c r="I2324" i="6"/>
  <c r="I2326" i="6"/>
  <c r="I2327" i="6"/>
  <c r="I2335" i="6"/>
  <c r="I2337" i="6"/>
  <c r="I2342" i="6"/>
  <c r="I2345" i="6"/>
  <c r="I2347" i="6"/>
  <c r="I2354" i="6"/>
  <c r="I2361" i="6"/>
  <c r="I2365" i="6"/>
  <c r="I2368" i="6"/>
  <c r="I2371" i="6"/>
  <c r="I2375" i="6"/>
  <c r="I2388" i="6"/>
  <c r="I2407" i="6"/>
  <c r="I2408" i="6"/>
  <c r="I2287" i="6"/>
  <c r="I2289" i="6"/>
  <c r="I2301" i="6"/>
  <c r="I2313" i="6"/>
  <c r="I2336" i="6"/>
  <c r="I2339" i="6"/>
  <c r="I2344" i="6"/>
  <c r="I2346" i="6"/>
  <c r="I2349" i="6"/>
  <c r="I2355" i="6"/>
  <c r="I2358" i="6"/>
  <c r="I2360" i="6"/>
  <c r="I2364" i="6"/>
  <c r="I2372" i="6"/>
  <c r="I2420" i="6"/>
  <c r="I2428" i="6"/>
  <c r="I2438" i="6"/>
  <c r="I2503" i="6"/>
  <c r="I2511" i="6"/>
  <c r="I2519" i="6"/>
  <c r="I2527" i="6"/>
  <c r="I2530" i="6"/>
  <c r="I2543" i="6"/>
  <c r="I2547" i="6"/>
  <c r="I2551" i="6"/>
  <c r="I2555" i="6"/>
  <c r="I2556" i="6"/>
  <c r="I2585" i="6"/>
  <c r="I2586" i="6"/>
  <c r="I2590" i="6"/>
  <c r="I2600" i="6"/>
  <c r="I2605" i="6"/>
  <c r="I2507" i="6"/>
  <c r="I2515" i="6"/>
  <c r="I2523" i="6"/>
  <c r="I2535" i="6"/>
  <c r="I2538" i="6"/>
  <c r="I2559" i="6"/>
  <c r="I2561" i="6"/>
  <c r="I2569" i="6"/>
  <c r="I2578" i="6"/>
  <c r="I2644" i="6"/>
  <c r="I2648" i="6"/>
  <c r="I2670" i="6"/>
  <c r="I2691" i="6"/>
  <c r="I2695" i="6"/>
  <c r="I2697" i="6"/>
  <c r="I2698" i="6"/>
  <c r="I2703" i="6"/>
  <c r="I2710" i="6"/>
  <c r="I2617" i="6"/>
  <c r="I2621" i="6"/>
  <c r="I2661" i="6"/>
  <c r="I2674" i="6"/>
  <c r="I2682" i="6"/>
  <c r="I2694" i="6"/>
  <c r="I2504" i="6"/>
  <c r="I2508" i="6"/>
  <c r="I2512" i="6"/>
  <c r="I2516" i="6"/>
  <c r="I2520" i="6"/>
  <c r="I2524" i="6"/>
  <c r="I2528" i="6"/>
  <c r="I2532" i="6"/>
  <c r="I2536" i="6"/>
  <c r="I2540" i="6"/>
  <c r="I2544" i="6"/>
  <c r="I2548" i="6"/>
  <c r="I2552" i="6"/>
  <c r="I2582" i="6"/>
  <c r="I2589" i="6"/>
  <c r="I2599" i="6"/>
  <c r="I2626" i="6"/>
  <c r="I2620" i="6"/>
  <c r="I2632" i="6"/>
  <c r="I2566" i="6"/>
  <c r="I2572" i="6"/>
  <c r="I2580" i="6"/>
  <c r="I2633" i="6"/>
  <c r="I2610" i="6"/>
  <c r="I2639" i="6"/>
  <c r="I2568" i="6"/>
  <c r="I2581" i="6"/>
  <c r="I2588" i="6"/>
  <c r="I2614" i="6"/>
  <c r="I2594" i="6"/>
  <c r="I2525" i="6"/>
  <c r="I2541" i="6"/>
  <c r="I2549" i="6"/>
  <c r="I2598" i="6"/>
  <c r="I2564" i="6"/>
  <c r="I2630" i="6"/>
  <c r="I2692" i="6"/>
  <c r="I2667" i="6"/>
  <c r="I2701" i="6"/>
  <c r="I2651" i="6"/>
  <c r="I2658" i="6"/>
  <c r="I2642" i="6"/>
  <c r="I2649" i="6"/>
  <c r="I2683" i="6"/>
  <c r="I2640" i="6"/>
  <c r="I2645" i="6"/>
  <c r="I2654" i="6"/>
  <c r="I2668" i="6"/>
  <c r="I2677" i="6"/>
  <c r="I2684" i="6"/>
  <c r="I2685" i="6"/>
  <c r="I2705" i="6"/>
  <c r="I2714" i="6"/>
  <c r="I2373" i="6"/>
  <c r="I1028" i="6"/>
  <c r="I1082" i="6"/>
  <c r="I1094" i="6"/>
  <c r="I1027" i="6"/>
  <c r="I1036" i="6"/>
  <c r="I1043" i="6"/>
  <c r="I1091" i="6"/>
  <c r="I1045" i="6"/>
  <c r="I1054" i="6"/>
  <c r="I1059" i="6"/>
  <c r="I1079" i="6"/>
  <c r="I1024" i="6"/>
  <c r="I1031" i="6"/>
  <c r="I1040" i="6"/>
  <c r="I1047" i="6"/>
  <c r="I1087" i="6"/>
  <c r="I1089" i="6"/>
  <c r="I1093" i="6"/>
  <c r="I1107" i="6"/>
  <c r="I1110" i="6"/>
  <c r="I1103" i="6"/>
  <c r="I1106" i="6"/>
  <c r="I1118" i="6"/>
  <c r="I1099" i="6"/>
  <c r="I1102" i="6"/>
  <c r="I1095" i="6"/>
  <c r="I1098" i="6"/>
  <c r="I1111" i="6"/>
  <c r="I1114" i="6"/>
  <c r="I1122" i="6"/>
  <c r="I1140" i="6"/>
  <c r="I1152" i="6"/>
  <c r="I1115" i="6"/>
  <c r="I1119" i="6"/>
  <c r="I1169" i="6"/>
  <c r="I1172" i="6"/>
  <c r="I1131" i="6"/>
  <c r="I1132" i="6"/>
  <c r="I1166" i="6"/>
  <c r="I1124" i="6"/>
  <c r="I1161" i="6"/>
  <c r="I1164" i="6"/>
  <c r="I1195" i="6"/>
  <c r="I1249" i="6"/>
  <c r="I1182" i="6"/>
  <c r="I1187" i="6"/>
  <c r="I1191" i="6"/>
  <c r="I1235" i="6"/>
  <c r="I1285" i="6"/>
  <c r="I1135" i="6"/>
  <c r="I1242" i="6"/>
  <c r="I1257" i="6"/>
  <c r="I1255" i="6"/>
  <c r="I1273" i="6"/>
  <c r="I1155" i="6"/>
  <c r="I1157" i="6"/>
  <c r="I1160" i="6"/>
  <c r="I1165" i="6"/>
  <c r="I1168" i="6"/>
  <c r="I1173" i="6"/>
  <c r="I1287" i="6"/>
  <c r="I1245" i="6"/>
  <c r="I1260" i="6"/>
  <c r="I1281" i="6"/>
  <c r="I1418" i="6"/>
  <c r="I1491" i="6"/>
  <c r="I1325" i="6"/>
  <c r="I1338" i="6"/>
  <c r="I1388" i="6"/>
  <c r="I1389" i="6"/>
  <c r="I1434" i="6"/>
  <c r="I1439" i="6"/>
  <c r="I1485" i="6"/>
  <c r="I1305" i="6"/>
  <c r="I1414" i="6"/>
  <c r="I1425" i="6"/>
  <c r="I1426" i="6"/>
  <c r="I1430" i="6"/>
  <c r="I1490" i="6"/>
  <c r="I1303" i="6"/>
  <c r="I1317" i="6"/>
  <c r="I1318" i="6"/>
  <c r="I1322" i="6"/>
  <c r="I1323" i="6"/>
  <c r="I1329" i="6"/>
  <c r="I1352" i="6"/>
  <c r="I1476" i="6"/>
  <c r="I1409" i="6"/>
  <c r="I1408" i="6"/>
  <c r="I1487" i="6"/>
  <c r="I1361" i="6"/>
  <c r="I1376" i="6"/>
  <c r="I1377" i="6"/>
  <c r="I1407" i="6"/>
  <c r="I1410" i="6"/>
  <c r="I1421" i="6"/>
  <c r="I1458" i="6"/>
  <c r="I1470" i="6"/>
  <c r="I1496" i="6"/>
  <c r="I1277" i="6"/>
  <c r="I1346" i="6"/>
  <c r="I1349" i="6"/>
  <c r="I1450" i="6"/>
  <c r="I1462" i="6"/>
  <c r="I1519" i="6"/>
  <c r="I1530" i="6"/>
  <c r="I1534" i="6"/>
  <c r="I1537" i="6"/>
  <c r="I1540" i="6"/>
  <c r="I1544" i="6"/>
  <c r="I1560" i="6"/>
  <c r="I1568" i="6"/>
  <c r="I1482" i="6"/>
  <c r="I1500" i="6"/>
  <c r="I1510" i="6"/>
  <c r="I1533" i="6"/>
  <c r="I1536" i="6"/>
  <c r="I1538" i="6"/>
  <c r="I1539" i="6"/>
  <c r="I1543" i="6"/>
  <c r="I1548" i="6"/>
  <c r="I1550" i="6"/>
  <c r="I1558" i="6"/>
  <c r="I1520" i="6"/>
  <c r="I1532" i="6"/>
  <c r="I1542" i="6"/>
  <c r="I1551" i="6"/>
  <c r="I1454" i="6"/>
  <c r="I1466" i="6"/>
  <c r="I1473" i="6"/>
  <c r="I1477" i="6"/>
  <c r="I1492" i="6"/>
  <c r="I1512" i="6"/>
  <c r="I1523" i="6"/>
  <c r="I1441" i="6"/>
  <c r="I1474" i="6"/>
  <c r="I1486" i="6"/>
  <c r="I1524" i="6"/>
  <c r="I1525" i="6"/>
  <c r="I1552" i="6"/>
  <c r="I1553" i="6"/>
  <c r="I1564" i="6"/>
  <c r="I1575" i="6"/>
  <c r="I1579" i="6"/>
  <c r="I1559" i="6"/>
  <c r="I1652" i="6"/>
  <c r="I1727" i="6"/>
  <c r="I1730" i="6"/>
  <c r="I1596" i="6"/>
  <c r="I1616" i="6"/>
  <c r="I1636" i="6"/>
  <c r="I1656" i="6"/>
  <c r="I1687" i="6"/>
  <c r="I1742" i="6"/>
  <c r="I1569" i="6"/>
  <c r="I1580" i="6"/>
  <c r="I1585" i="6"/>
  <c r="I1726" i="6"/>
  <c r="I1744" i="6"/>
  <c r="I1612" i="6"/>
  <c r="I1620" i="6"/>
  <c r="I1654" i="6"/>
  <c r="I1728" i="6"/>
  <c r="I1573" i="6"/>
  <c r="I1582" i="6"/>
  <c r="I1600" i="6"/>
  <c r="I1638" i="6"/>
  <c r="I1714" i="6"/>
  <c r="I1746" i="6"/>
  <c r="I1750" i="6"/>
  <c r="I1740" i="6"/>
  <c r="I1753" i="6"/>
  <c r="I1754" i="6"/>
  <c r="I1760" i="6"/>
  <c r="I1761" i="6"/>
  <c r="I1792" i="6"/>
  <c r="I1806" i="6"/>
  <c r="I1829" i="6"/>
  <c r="I1830" i="6"/>
  <c r="I1838" i="6"/>
  <c r="I1918" i="6"/>
  <c r="I1711" i="6"/>
  <c r="I1719" i="6"/>
  <c r="I1721" i="6"/>
  <c r="I1745" i="6"/>
  <c r="I1845" i="6"/>
  <c r="I1853" i="6"/>
  <c r="I1882" i="6"/>
  <c r="I1893" i="6"/>
  <c r="I1846" i="6"/>
  <c r="I1848" i="6"/>
  <c r="I1852" i="6"/>
  <c r="I1872" i="6"/>
  <c r="I1873" i="6"/>
  <c r="I1676" i="6"/>
  <c r="I1717" i="6"/>
  <c r="I1768" i="6"/>
  <c r="I1774" i="6"/>
  <c r="I1814" i="6"/>
  <c r="I1817" i="6"/>
  <c r="I1824" i="6"/>
  <c r="I1826" i="6"/>
  <c r="I1833" i="6"/>
  <c r="I1862" i="6"/>
  <c r="I1884" i="6"/>
  <c r="I1902" i="6"/>
  <c r="I1908" i="6"/>
  <c r="I1936" i="6"/>
  <c r="I1956" i="6"/>
  <c r="I1898" i="6"/>
  <c r="I1907" i="6"/>
  <c r="I1810" i="6"/>
  <c r="I1901" i="6"/>
  <c r="I1922" i="6"/>
  <c r="I1935" i="6"/>
  <c r="I1970" i="6"/>
  <c r="I1896" i="6"/>
  <c r="I1955" i="6"/>
  <c r="I1948" i="6"/>
  <c r="I2042" i="6"/>
  <c r="I1929" i="6"/>
  <c r="I1986" i="6"/>
  <c r="I2081" i="6"/>
  <c r="I2090" i="6"/>
  <c r="I2124" i="6"/>
  <c r="I1921" i="6"/>
  <c r="I1974" i="6"/>
  <c r="I1998" i="6"/>
  <c r="I2006" i="6"/>
  <c r="I2025" i="6"/>
  <c r="I2097" i="6"/>
  <c r="I2123" i="6"/>
  <c r="I2119" i="6"/>
  <c r="I2078" i="6"/>
  <c r="I1990" i="6"/>
  <c r="I2002" i="6"/>
  <c r="I2028" i="6"/>
  <c r="I2029" i="6"/>
  <c r="I2136" i="6"/>
  <c r="I1978" i="6"/>
  <c r="I2087" i="6"/>
  <c r="I2092" i="6"/>
  <c r="I2104" i="6"/>
  <c r="I2113" i="6"/>
  <c r="I2120" i="6"/>
  <c r="I2126" i="6"/>
  <c r="I2198" i="6"/>
  <c r="I2213" i="6"/>
  <c r="I2221" i="6"/>
  <c r="I2290" i="6"/>
  <c r="I2291" i="6"/>
  <c r="I2333" i="6"/>
  <c r="I2094" i="6"/>
  <c r="I2225" i="6"/>
  <c r="I2226" i="6"/>
  <c r="I2258" i="6"/>
  <c r="I2292" i="6"/>
  <c r="I2293" i="6"/>
  <c r="I2294" i="6"/>
  <c r="I2297" i="6"/>
  <c r="I2302" i="6"/>
  <c r="I2317" i="6"/>
  <c r="I2332" i="6"/>
  <c r="I2386" i="6"/>
  <c r="I2050" i="6"/>
  <c r="I2114" i="6"/>
  <c r="I2250" i="6"/>
  <c r="I2295" i="6"/>
  <c r="I2296" i="6"/>
  <c r="I2298" i="6"/>
  <c r="I2322" i="6"/>
  <c r="I2352" i="6"/>
  <c r="I2173" i="6"/>
  <c r="I2174" i="6"/>
  <c r="I2193" i="6"/>
  <c r="I2329" i="6"/>
  <c r="I2331" i="6"/>
  <c r="I2160" i="6"/>
  <c r="I2328" i="6"/>
  <c r="I2363" i="6"/>
  <c r="I2395" i="6"/>
  <c r="I2351" i="6"/>
  <c r="I2398" i="6"/>
  <c r="I2253" i="6"/>
  <c r="I2257" i="6"/>
  <c r="I2274" i="6"/>
  <c r="I2283" i="6"/>
  <c r="I2286" i="6"/>
  <c r="I2310" i="6"/>
  <c r="I2367" i="6"/>
  <c r="I2282" i="6"/>
  <c r="I2288" i="6"/>
  <c r="I2362" i="6"/>
  <c r="I2434" i="6"/>
  <c r="I2443" i="6"/>
  <c r="I2475" i="6"/>
  <c r="I2491" i="6"/>
  <c r="I2492" i="6"/>
  <c r="I2464" i="6"/>
  <c r="I2414" i="6"/>
  <c r="I2419" i="6"/>
  <c r="I2424" i="6"/>
  <c r="I2448" i="6"/>
  <c r="I2459" i="6"/>
  <c r="I2472" i="6"/>
  <c r="I2480" i="6"/>
  <c r="I2488" i="6"/>
  <c r="I2460" i="6"/>
  <c r="I2500" i="6"/>
  <c r="I2439" i="6"/>
  <c r="I2484" i="6"/>
  <c r="I1192" i="6"/>
  <c r="I1193" i="6"/>
  <c r="I1194" i="6"/>
  <c r="I1201" i="6"/>
  <c r="I1210" i="6"/>
  <c r="I1198" i="6"/>
  <c r="I1214" i="6"/>
  <c r="I1202" i="6"/>
  <c r="I1209" i="6"/>
  <c r="I1236" i="6"/>
  <c r="I1250" i="6"/>
  <c r="I1258" i="6"/>
  <c r="I1262" i="6"/>
  <c r="I1266" i="6"/>
  <c r="I1270" i="6"/>
  <c r="I1274" i="6"/>
  <c r="I1276" i="6"/>
  <c r="I1282" i="6"/>
  <c r="I1283" i="6"/>
  <c r="I1297" i="6"/>
  <c r="I1358" i="6"/>
  <c r="I1348" i="6"/>
  <c r="I1289" i="6"/>
  <c r="I1296" i="6"/>
  <c r="I1333" i="6"/>
  <c r="I1334" i="6"/>
  <c r="I1398" i="6"/>
  <c r="I1335" i="6"/>
  <c r="I1306" i="6"/>
  <c r="I1319" i="6"/>
  <c r="I1326" i="6"/>
  <c r="I1337" i="6"/>
  <c r="I1290" i="6"/>
  <c r="I1304" i="6"/>
  <c r="I1320" i="6"/>
  <c r="I1354" i="6"/>
  <c r="I1419" i="6"/>
  <c r="I1401" i="6"/>
  <c r="I1328" i="6"/>
  <c r="I1382" i="6"/>
  <c r="I1427" i="6"/>
  <c r="I1428" i="6"/>
  <c r="I1445" i="6"/>
  <c r="I1415" i="6"/>
  <c r="I1365" i="6"/>
  <c r="I1452" i="6"/>
  <c r="I1411" i="6"/>
  <c r="I1431" i="6"/>
  <c r="I1433" i="6"/>
  <c r="I1447" i="6"/>
  <c r="I1449" i="6"/>
  <c r="I1463" i="6"/>
  <c r="I1461" i="6"/>
  <c r="I1509" i="6"/>
  <c r="I1594" i="6"/>
  <c r="I1595" i="6"/>
  <c r="I1598" i="6"/>
  <c r="I1601" i="6"/>
  <c r="I1602" i="6"/>
  <c r="I1605" i="6"/>
  <c r="I1609" i="6"/>
  <c r="I1614" i="6"/>
  <c r="I1623" i="6"/>
  <c r="I1630" i="6"/>
  <c r="I1611" i="6"/>
  <c r="I1621" i="6"/>
  <c r="I1639" i="6"/>
  <c r="I1637" i="6"/>
  <c r="I1593" i="6"/>
  <c r="I1646" i="6"/>
  <c r="I1655" i="6"/>
  <c r="I1662" i="6"/>
  <c r="I1671" i="6"/>
  <c r="I1691" i="6"/>
  <c r="I1618" i="6"/>
  <c r="I1627" i="6"/>
  <c r="I1634" i="6"/>
  <c r="I1643" i="6"/>
  <c r="I1650" i="6"/>
  <c r="I1659" i="6"/>
  <c r="I1666" i="6"/>
  <c r="I1675" i="6"/>
  <c r="I1683" i="6"/>
  <c r="I1668" i="6"/>
  <c r="I1700" i="6"/>
  <c r="I1647" i="6"/>
  <c r="I1663" i="6"/>
  <c r="I1672" i="6"/>
  <c r="I1681" i="6"/>
  <c r="I1684" i="6"/>
  <c r="I1697" i="6"/>
  <c r="I1705" i="6"/>
  <c r="I1707" i="6"/>
  <c r="I1713" i="6"/>
  <c r="I1716" i="6"/>
  <c r="I1800" i="6"/>
  <c r="I1807" i="6"/>
  <c r="I1732" i="6"/>
  <c r="I1739" i="6"/>
  <c r="I1751" i="6"/>
  <c r="I1752" i="6"/>
  <c r="I1759" i="6"/>
  <c r="I1773" i="6"/>
  <c r="I1736" i="6"/>
  <c r="I1720" i="6"/>
  <c r="I1733" i="6"/>
  <c r="I1748" i="6"/>
  <c r="I1763" i="6"/>
  <c r="I1704" i="6"/>
  <c r="I1867" i="6"/>
  <c r="I1874" i="6"/>
  <c r="I1905" i="6"/>
  <c r="I1934" i="6"/>
  <c r="I1851" i="6"/>
  <c r="I1865" i="6"/>
  <c r="I1937" i="6"/>
  <c r="I1835" i="6"/>
  <c r="I1842" i="6"/>
  <c r="I1849" i="6"/>
  <c r="I1977" i="6"/>
  <c r="I1819" i="6"/>
  <c r="I1923" i="6"/>
  <c r="I1938" i="6"/>
  <c r="I1946" i="6"/>
  <c r="I1953" i="6"/>
  <c r="I1976" i="6"/>
  <c r="I1803" i="6"/>
  <c r="I1927" i="6"/>
  <c r="I1951" i="6"/>
  <c r="I1975" i="6"/>
  <c r="I1999" i="6"/>
  <c r="I1787" i="6"/>
  <c r="I1794" i="6"/>
  <c r="I1801" i="6"/>
  <c r="I1808" i="6"/>
  <c r="I1813" i="6"/>
  <c r="I1822" i="6"/>
  <c r="I1836" i="6"/>
  <c r="I1850" i="6"/>
  <c r="I1857" i="6"/>
  <c r="I1880" i="6"/>
  <c r="I1897" i="6"/>
  <c r="I1914" i="6"/>
  <c r="I1942" i="6"/>
  <c r="I1954" i="6"/>
  <c r="I1971" i="6"/>
  <c r="I1771" i="6"/>
  <c r="I1911" i="6"/>
  <c r="I1932" i="6"/>
  <c r="I1983" i="6"/>
  <c r="I1997" i="6"/>
  <c r="I1755" i="6"/>
  <c r="I1762" i="6"/>
  <c r="I1883" i="6"/>
  <c r="I1890" i="6"/>
  <c r="I1979" i="6"/>
  <c r="I1992" i="6"/>
  <c r="I2044" i="6"/>
  <c r="I1967" i="6"/>
  <c r="I2001" i="6"/>
  <c r="I2011" i="6"/>
  <c r="I2030" i="6"/>
  <c r="I2051" i="6"/>
  <c r="I1985" i="6"/>
  <c r="I1995" i="6"/>
  <c r="I2008" i="6"/>
  <c r="I2058" i="6"/>
  <c r="I2013" i="6"/>
  <c r="I2020" i="6"/>
  <c r="I2065" i="6"/>
  <c r="I2039" i="6"/>
  <c r="I2088" i="6"/>
  <c r="I2133" i="6"/>
  <c r="I2022" i="6"/>
  <c r="I2049" i="6"/>
  <c r="I2107" i="6"/>
  <c r="I2017" i="6"/>
  <c r="I2024" i="6"/>
  <c r="I2026" i="6"/>
  <c r="I2033" i="6"/>
  <c r="I2056" i="6"/>
  <c r="I2091" i="6"/>
  <c r="I2098" i="6"/>
  <c r="I2105" i="6"/>
  <c r="I2112" i="6"/>
  <c r="I2117" i="6"/>
  <c r="I2128" i="6"/>
  <c r="I2010" i="6"/>
  <c r="I2040" i="6"/>
  <c r="I2075" i="6"/>
  <c r="I2082" i="6"/>
  <c r="I2089" i="6"/>
  <c r="I2096" i="6"/>
  <c r="I2101" i="6"/>
  <c r="I2110" i="6"/>
  <c r="I2146" i="6"/>
  <c r="I2059" i="6"/>
  <c r="I2066" i="6"/>
  <c r="I2043" i="6"/>
  <c r="I2027" i="6"/>
  <c r="I2034" i="6"/>
  <c r="I2131" i="6"/>
  <c r="I2138" i="6"/>
  <c r="I2122" i="6"/>
  <c r="I2227" i="6"/>
  <c r="I2199" i="6"/>
  <c r="I2197" i="6"/>
  <c r="I2223" i="6"/>
  <c r="I2179" i="6"/>
  <c r="I2186" i="6"/>
  <c r="I2200" i="6"/>
  <c r="I2203" i="6"/>
  <c r="I2206" i="6"/>
  <c r="I2163" i="6"/>
  <c r="I2170" i="6"/>
  <c r="I2177" i="6"/>
  <c r="I2184" i="6"/>
  <c r="I2189" i="6"/>
  <c r="I2215" i="6"/>
  <c r="I2217" i="6"/>
  <c r="I2147" i="6"/>
  <c r="I2154" i="6"/>
  <c r="I2192" i="6"/>
  <c r="I2216" i="6"/>
  <c r="I2220" i="6"/>
  <c r="I2224" i="6"/>
  <c r="I2254" i="6"/>
  <c r="I2238" i="6"/>
  <c r="I2247" i="6"/>
  <c r="I2261" i="6"/>
  <c r="I2268" i="6"/>
  <c r="I2231" i="6"/>
  <c r="I2262" i="6"/>
  <c r="I2269" i="6"/>
  <c r="I2279" i="6"/>
  <c r="I2263" i="6"/>
  <c r="I2270" i="6"/>
  <c r="I2284" i="6"/>
  <c r="I2305" i="6"/>
  <c r="I2312" i="6"/>
  <c r="I2303" i="6"/>
  <c r="I2321" i="6"/>
  <c r="I2314" i="6"/>
  <c r="I2330" i="6"/>
  <c r="I2340" i="6"/>
  <c r="I2309" i="6"/>
  <c r="I2316" i="6"/>
  <c r="I2325" i="6"/>
  <c r="I2359" i="6"/>
  <c r="I2318" i="6"/>
  <c r="I2334" i="6"/>
  <c r="I2343" i="6"/>
  <c r="I2350" i="6"/>
  <c r="I2357" i="6"/>
  <c r="I2369" i="6"/>
  <c r="I2387" i="6"/>
  <c r="I2425" i="6"/>
  <c r="I2401" i="6"/>
  <c r="I2406" i="6"/>
  <c r="I2409" i="6"/>
  <c r="I2385" i="6"/>
  <c r="I2392" i="6"/>
  <c r="I2399" i="6"/>
  <c r="I2376" i="6"/>
  <c r="I2400" i="6"/>
  <c r="I2421" i="6"/>
  <c r="I2427" i="6"/>
  <c r="I2416" i="6"/>
  <c r="I2430" i="6"/>
  <c r="I2435" i="6"/>
  <c r="I2450" i="6"/>
  <c r="I2446" i="6"/>
  <c r="I2470" i="6"/>
  <c r="I2454" i="6"/>
  <c r="I2458" i="6"/>
  <c r="I2462" i="6"/>
  <c r="I2468" i="6"/>
  <c r="I2483" i="6"/>
  <c r="I2494" i="6"/>
  <c r="I2478" i="6"/>
  <c r="I2486" i="6"/>
  <c r="J1823" i="6" l="1"/>
  <c r="AB1823" i="6" s="1"/>
  <c r="AC1823" i="6" s="1"/>
  <c r="AG1823" i="6" s="1"/>
  <c r="J896" i="6" l="1"/>
  <c r="AB896" i="6" s="1"/>
  <c r="AC896" i="6" s="1"/>
  <c r="AG896" i="6" s="1"/>
  <c r="AK896" i="6" s="1"/>
  <c r="J678" i="6" l="1"/>
  <c r="AB678" i="6" s="1"/>
  <c r="AC678" i="6" s="1"/>
  <c r="AG678" i="6" s="1"/>
  <c r="AK678" i="6" s="1"/>
  <c r="J675" i="6"/>
  <c r="J2816" i="6" l="1"/>
  <c r="AB675" i="6"/>
  <c r="AC675" i="6" s="1"/>
  <c r="AG675" i="6" s="1"/>
  <c r="AK675" i="6" s="1"/>
  <c r="B91" i="6"/>
  <c r="G55" i="6"/>
  <c r="F55" i="6"/>
  <c r="E55" i="6"/>
  <c r="D55" i="6"/>
  <c r="AH55" i="6" s="1"/>
  <c r="G51" i="6"/>
  <c r="F51" i="6"/>
  <c r="E51" i="6"/>
  <c r="D51" i="6"/>
  <c r="AH51" i="6" s="1"/>
  <c r="AJ55" i="6" l="1"/>
  <c r="AK55" i="6" s="1"/>
  <c r="AI55" i="6"/>
  <c r="AJ51" i="6"/>
  <c r="AK51" i="6" s="1"/>
  <c r="AI51" i="6"/>
  <c r="I55" i="6" l="1"/>
  <c r="I51" i="6"/>
  <c r="H55" i="6"/>
  <c r="H51" i="6"/>
  <c r="H2" i="6" l="1"/>
  <c r="AJ8" i="8" l="1"/>
  <c r="B8" i="8"/>
  <c r="AL3" i="8"/>
  <c r="I4163" i="6"/>
  <c r="H4163" i="6"/>
  <c r="I4162" i="6"/>
  <c r="H4162" i="6"/>
  <c r="I4161" i="6"/>
  <c r="H4161" i="6"/>
  <c r="I4160" i="6"/>
  <c r="H4160" i="6"/>
  <c r="I4159" i="6"/>
  <c r="H4159" i="6"/>
  <c r="I4158" i="6"/>
  <c r="H4158" i="6"/>
  <c r="I4157" i="6"/>
  <c r="H4157" i="6"/>
  <c r="I4156" i="6"/>
  <c r="H4156" i="6"/>
  <c r="I4155" i="6"/>
  <c r="H4155" i="6"/>
  <c r="I4154" i="6"/>
  <c r="H4154" i="6"/>
  <c r="I4153" i="6"/>
  <c r="H4153" i="6"/>
  <c r="I4152" i="6"/>
  <c r="H4152" i="6"/>
  <c r="I4151" i="6"/>
  <c r="H4151" i="6"/>
  <c r="I4150" i="6"/>
  <c r="H4150" i="6"/>
  <c r="I4149" i="6"/>
  <c r="H4149" i="6"/>
  <c r="I4148" i="6"/>
  <c r="H4148" i="6"/>
  <c r="I4147" i="6"/>
  <c r="H4147" i="6"/>
  <c r="I4146" i="6"/>
  <c r="H4146" i="6"/>
  <c r="I4145" i="6"/>
  <c r="H4145" i="6"/>
  <c r="I4144" i="6"/>
  <c r="H4144" i="6"/>
  <c r="I4143" i="6"/>
  <c r="H4143" i="6"/>
  <c r="I4142" i="6"/>
  <c r="H4142" i="6"/>
  <c r="I4141" i="6"/>
  <c r="H4141" i="6"/>
  <c r="I4140" i="6"/>
  <c r="H4140" i="6"/>
  <c r="I4139" i="6"/>
  <c r="H4139" i="6"/>
  <c r="I4138" i="6"/>
  <c r="H4138" i="6"/>
  <c r="I4137" i="6"/>
  <c r="H4137" i="6"/>
  <c r="I4136" i="6"/>
  <c r="H4136" i="6"/>
  <c r="I4135" i="6"/>
  <c r="H4135" i="6"/>
  <c r="I4134" i="6"/>
  <c r="H4134" i="6"/>
  <c r="I4133" i="6"/>
  <c r="H4133" i="6"/>
  <c r="I4132" i="6"/>
  <c r="H4132" i="6"/>
  <c r="I4131" i="6"/>
  <c r="H4131" i="6"/>
  <c r="I4130" i="6"/>
  <c r="H4130" i="6"/>
  <c r="I4129" i="6"/>
  <c r="H4129" i="6"/>
  <c r="I4128" i="6"/>
  <c r="H4128" i="6"/>
  <c r="I4127" i="6"/>
  <c r="H4127" i="6"/>
  <c r="I4126" i="6"/>
  <c r="H4126" i="6"/>
  <c r="I4125" i="6"/>
  <c r="H4125" i="6"/>
  <c r="I4124" i="6"/>
  <c r="H4124" i="6"/>
  <c r="I4123" i="6"/>
  <c r="H4123" i="6"/>
  <c r="I4122" i="6"/>
  <c r="H4122" i="6"/>
  <c r="I4121" i="6"/>
  <c r="H4121" i="6"/>
  <c r="I4120" i="6"/>
  <c r="H4120" i="6"/>
  <c r="I4119" i="6"/>
  <c r="H4119" i="6"/>
  <c r="I4118" i="6"/>
  <c r="H4118" i="6"/>
  <c r="I4117" i="6"/>
  <c r="H4117" i="6"/>
  <c r="I4116" i="6"/>
  <c r="H4116" i="6"/>
  <c r="I4115" i="6"/>
  <c r="H4115" i="6"/>
  <c r="I4114" i="6"/>
  <c r="H4114" i="6"/>
  <c r="I4113" i="6"/>
  <c r="H4113" i="6"/>
  <c r="I4112" i="6"/>
  <c r="H4112" i="6"/>
  <c r="I4111" i="6"/>
  <c r="H4111" i="6"/>
  <c r="I4110" i="6"/>
  <c r="H4110" i="6"/>
  <c r="I4109" i="6"/>
  <c r="H4109" i="6"/>
  <c r="I4108" i="6"/>
  <c r="H4108" i="6"/>
  <c r="I4107" i="6"/>
  <c r="H4107" i="6"/>
  <c r="I4106" i="6"/>
  <c r="H4106" i="6"/>
  <c r="I4105" i="6"/>
  <c r="H4105" i="6"/>
  <c r="I4104" i="6"/>
  <c r="H4104" i="6"/>
  <c r="I4103" i="6"/>
  <c r="H4103" i="6"/>
  <c r="I4102" i="6"/>
  <c r="H4102" i="6"/>
  <c r="I4101" i="6"/>
  <c r="H4101" i="6"/>
  <c r="I4100" i="6"/>
  <c r="H4100" i="6"/>
  <c r="I4099" i="6"/>
  <c r="H4099" i="6"/>
  <c r="I4098" i="6"/>
  <c r="H4098" i="6"/>
  <c r="I4097" i="6"/>
  <c r="H4097" i="6"/>
  <c r="I4096" i="6"/>
  <c r="H4096" i="6"/>
  <c r="I4095" i="6"/>
  <c r="H4095" i="6"/>
  <c r="I4094" i="6"/>
  <c r="H4094" i="6"/>
  <c r="I4093" i="6"/>
  <c r="H4093" i="6"/>
  <c r="I4092" i="6"/>
  <c r="H4092" i="6"/>
  <c r="I4091" i="6"/>
  <c r="H4091" i="6"/>
  <c r="I4090" i="6"/>
  <c r="H4090" i="6"/>
  <c r="I4089" i="6"/>
  <c r="H4089" i="6"/>
  <c r="I4088" i="6"/>
  <c r="H4088" i="6"/>
  <c r="I4087" i="6"/>
  <c r="H4087" i="6"/>
  <c r="I4086" i="6"/>
  <c r="H4086" i="6"/>
  <c r="I4085" i="6"/>
  <c r="H4085" i="6"/>
  <c r="I4084" i="6"/>
  <c r="H4084" i="6"/>
  <c r="I4083" i="6"/>
  <c r="H4083" i="6"/>
  <c r="I4082" i="6"/>
  <c r="H4082" i="6"/>
  <c r="I4081" i="6"/>
  <c r="H4081" i="6"/>
  <c r="I4080" i="6"/>
  <c r="H4080" i="6"/>
  <c r="I4079" i="6"/>
  <c r="H4079" i="6"/>
  <c r="I4078" i="6"/>
  <c r="H4078" i="6"/>
  <c r="I4077" i="6"/>
  <c r="H4077" i="6"/>
  <c r="I4076" i="6"/>
  <c r="H4076" i="6"/>
  <c r="I4075" i="6"/>
  <c r="H4075" i="6"/>
  <c r="I4074" i="6"/>
  <c r="H4074" i="6"/>
  <c r="I4073" i="6"/>
  <c r="H4073" i="6"/>
  <c r="I4072" i="6"/>
  <c r="H4072" i="6"/>
  <c r="I4071" i="6"/>
  <c r="H4071" i="6"/>
  <c r="I4070" i="6"/>
  <c r="H4070" i="6"/>
  <c r="I4069" i="6"/>
  <c r="H4069" i="6"/>
  <c r="I4068" i="6"/>
  <c r="H4068" i="6"/>
  <c r="I4067" i="6"/>
  <c r="H4067" i="6"/>
  <c r="I4066" i="6"/>
  <c r="H4066" i="6"/>
  <c r="I4065" i="6"/>
  <c r="H4065" i="6"/>
  <c r="I4064" i="6"/>
  <c r="H4064" i="6"/>
  <c r="I4063" i="6"/>
  <c r="H4063" i="6"/>
  <c r="I4062" i="6"/>
  <c r="H4062" i="6"/>
  <c r="I4061" i="6"/>
  <c r="H4061" i="6"/>
  <c r="I4060" i="6"/>
  <c r="H4060" i="6"/>
  <c r="I4059" i="6"/>
  <c r="H4059" i="6"/>
  <c r="I4058" i="6"/>
  <c r="H4058" i="6"/>
  <c r="I4057" i="6"/>
  <c r="H4057" i="6"/>
  <c r="I4056" i="6"/>
  <c r="H4056" i="6"/>
  <c r="I4055" i="6"/>
  <c r="H4055" i="6"/>
  <c r="I4054" i="6"/>
  <c r="H4054" i="6"/>
  <c r="I4053" i="6"/>
  <c r="H4053" i="6"/>
  <c r="I4052" i="6"/>
  <c r="H4052" i="6"/>
  <c r="I4051" i="6"/>
  <c r="H4051" i="6"/>
  <c r="I4050" i="6"/>
  <c r="H4050" i="6"/>
  <c r="I4049" i="6"/>
  <c r="H4049" i="6"/>
  <c r="I4048" i="6"/>
  <c r="H4048" i="6"/>
  <c r="I4047" i="6"/>
  <c r="H4047" i="6"/>
  <c r="I4046" i="6"/>
  <c r="H4046" i="6"/>
  <c r="I4045" i="6"/>
  <c r="H4045" i="6"/>
  <c r="I4044" i="6"/>
  <c r="H4044" i="6"/>
  <c r="I4043" i="6"/>
  <c r="H4043" i="6"/>
  <c r="I4042" i="6"/>
  <c r="H4042" i="6"/>
  <c r="I4041" i="6"/>
  <c r="H4041" i="6"/>
  <c r="I4040" i="6"/>
  <c r="H4040" i="6"/>
  <c r="I4039" i="6"/>
  <c r="H4039" i="6"/>
  <c r="I4038" i="6"/>
  <c r="H4038" i="6"/>
  <c r="I4037" i="6"/>
  <c r="H4037" i="6"/>
  <c r="I4036" i="6"/>
  <c r="H4036" i="6"/>
  <c r="I4035" i="6"/>
  <c r="H4035" i="6"/>
  <c r="I4034" i="6"/>
  <c r="H4034" i="6"/>
  <c r="I4033" i="6"/>
  <c r="H4033" i="6"/>
  <c r="I4032" i="6"/>
  <c r="H4032" i="6"/>
  <c r="I4031" i="6"/>
  <c r="H4031" i="6"/>
  <c r="I4030" i="6"/>
  <c r="H4030" i="6"/>
  <c r="I4029" i="6"/>
  <c r="H4029" i="6"/>
  <c r="I4028" i="6"/>
  <c r="H4028" i="6"/>
  <c r="I4027" i="6"/>
  <c r="H4027" i="6"/>
  <c r="I4026" i="6"/>
  <c r="H4026" i="6"/>
  <c r="I4025" i="6"/>
  <c r="H4025" i="6"/>
  <c r="I4024" i="6"/>
  <c r="H4024" i="6"/>
  <c r="I4023" i="6"/>
  <c r="H4023" i="6"/>
  <c r="I4022" i="6"/>
  <c r="H4022" i="6"/>
  <c r="I4021" i="6"/>
  <c r="H4021" i="6"/>
  <c r="I4020" i="6"/>
  <c r="H4020" i="6"/>
  <c r="I4019" i="6"/>
  <c r="H4019" i="6"/>
  <c r="I4018" i="6"/>
  <c r="H4018" i="6"/>
  <c r="I4017" i="6"/>
  <c r="H4017" i="6"/>
  <c r="I4016" i="6"/>
  <c r="H4016" i="6"/>
  <c r="I4015" i="6"/>
  <c r="H4015" i="6"/>
  <c r="I4014" i="6"/>
  <c r="H4014" i="6"/>
  <c r="I4013" i="6"/>
  <c r="H4013" i="6"/>
  <c r="I4012" i="6"/>
  <c r="H4012" i="6"/>
  <c r="I4011" i="6"/>
  <c r="H4011" i="6"/>
  <c r="I4010" i="6"/>
  <c r="H4010" i="6"/>
  <c r="I4009" i="6"/>
  <c r="H4009" i="6"/>
  <c r="I4008" i="6"/>
  <c r="H4008" i="6"/>
  <c r="I4007" i="6"/>
  <c r="H4007" i="6"/>
  <c r="I4006" i="6"/>
  <c r="H4006" i="6"/>
  <c r="I4005" i="6"/>
  <c r="H4005" i="6"/>
  <c r="I4004" i="6"/>
  <c r="H4004" i="6"/>
  <c r="I4003" i="6"/>
  <c r="H4003" i="6"/>
  <c r="I4002" i="6"/>
  <c r="H4002" i="6"/>
  <c r="I4001" i="6"/>
  <c r="H4001" i="6"/>
  <c r="I4000" i="6"/>
  <c r="H4000" i="6"/>
  <c r="I3999" i="6"/>
  <c r="H3999" i="6"/>
  <c r="I3998" i="6"/>
  <c r="H3998" i="6"/>
  <c r="I3997" i="6"/>
  <c r="H3997" i="6"/>
  <c r="I3996" i="6"/>
  <c r="H3996" i="6"/>
  <c r="I3995" i="6"/>
  <c r="H3995" i="6"/>
  <c r="I3994" i="6"/>
  <c r="H3994" i="6"/>
  <c r="I3993" i="6"/>
  <c r="H3993" i="6"/>
  <c r="I3992" i="6"/>
  <c r="H3992" i="6"/>
  <c r="I3991" i="6"/>
  <c r="H3991" i="6"/>
  <c r="I3990" i="6"/>
  <c r="H3990" i="6"/>
  <c r="I3989" i="6"/>
  <c r="H3989" i="6"/>
  <c r="I3988" i="6"/>
  <c r="H3988" i="6"/>
  <c r="I3987" i="6"/>
  <c r="H3987" i="6"/>
  <c r="I3986" i="6"/>
  <c r="H3986" i="6"/>
  <c r="I3985" i="6"/>
  <c r="H3985" i="6"/>
  <c r="I3984" i="6"/>
  <c r="H3984" i="6"/>
  <c r="I3983" i="6"/>
  <c r="H3983" i="6"/>
  <c r="I3982" i="6"/>
  <c r="H3982" i="6"/>
  <c r="I3981" i="6"/>
  <c r="H3981" i="6"/>
  <c r="I3980" i="6"/>
  <c r="H3980" i="6"/>
  <c r="I3979" i="6"/>
  <c r="H3979" i="6"/>
  <c r="I3978" i="6"/>
  <c r="H3978" i="6"/>
  <c r="I3977" i="6"/>
  <c r="H3977" i="6"/>
  <c r="I3976" i="6"/>
  <c r="H3976" i="6"/>
  <c r="I3975" i="6"/>
  <c r="H3975" i="6"/>
  <c r="I3974" i="6"/>
  <c r="H3974" i="6"/>
  <c r="I3973" i="6"/>
  <c r="H3973" i="6"/>
  <c r="I3972" i="6"/>
  <c r="H3972" i="6"/>
  <c r="I3971" i="6"/>
  <c r="H3971" i="6"/>
  <c r="I3970" i="6"/>
  <c r="H3970" i="6"/>
  <c r="I3969" i="6"/>
  <c r="H3969" i="6"/>
  <c r="I3968" i="6"/>
  <c r="H3968" i="6"/>
  <c r="I3967" i="6"/>
  <c r="H3967" i="6"/>
  <c r="I3966" i="6"/>
  <c r="H3966" i="6"/>
  <c r="I3965" i="6"/>
  <c r="H3965" i="6"/>
  <c r="I3964" i="6"/>
  <c r="H3964" i="6"/>
  <c r="I3963" i="6"/>
  <c r="H3963" i="6"/>
  <c r="I3962" i="6"/>
  <c r="H3962" i="6"/>
  <c r="I3961" i="6"/>
  <c r="H3961" i="6"/>
  <c r="I3960" i="6"/>
  <c r="H3960" i="6"/>
  <c r="I3959" i="6"/>
  <c r="H3959" i="6"/>
  <c r="I3958" i="6"/>
  <c r="H3958" i="6"/>
  <c r="I3957" i="6"/>
  <c r="H3957" i="6"/>
  <c r="I3956" i="6"/>
  <c r="H3956" i="6"/>
  <c r="I3955" i="6"/>
  <c r="H3955" i="6"/>
  <c r="I3954" i="6"/>
  <c r="H3954" i="6"/>
  <c r="I3953" i="6"/>
  <c r="H3953" i="6"/>
  <c r="I3952" i="6"/>
  <c r="H3952" i="6"/>
  <c r="I3951" i="6"/>
  <c r="H3951" i="6"/>
  <c r="I3950" i="6"/>
  <c r="H3950" i="6"/>
  <c r="I3949" i="6"/>
  <c r="H3949" i="6"/>
  <c r="I3948" i="6"/>
  <c r="H3948" i="6"/>
  <c r="I3947" i="6"/>
  <c r="H3947" i="6"/>
  <c r="I3946" i="6"/>
  <c r="H3946" i="6"/>
  <c r="I3945" i="6"/>
  <c r="H3945" i="6"/>
  <c r="I3944" i="6"/>
  <c r="H3944" i="6"/>
  <c r="I3943" i="6"/>
  <c r="H3943" i="6"/>
  <c r="I3942" i="6"/>
  <c r="H3942" i="6"/>
  <c r="I3941" i="6"/>
  <c r="H3941" i="6"/>
  <c r="I3940" i="6"/>
  <c r="H3940" i="6"/>
  <c r="I3939" i="6"/>
  <c r="H3939" i="6"/>
  <c r="I3938" i="6"/>
  <c r="H3938" i="6"/>
  <c r="I3937" i="6"/>
  <c r="H3937" i="6"/>
  <c r="I3936" i="6"/>
  <c r="H3936" i="6"/>
  <c r="I3935" i="6"/>
  <c r="H3935" i="6"/>
  <c r="I3934" i="6"/>
  <c r="H3934" i="6"/>
  <c r="I3933" i="6"/>
  <c r="H3933" i="6"/>
  <c r="I3932" i="6"/>
  <c r="H3932" i="6"/>
  <c r="I3931" i="6"/>
  <c r="H3931" i="6"/>
  <c r="I3930" i="6"/>
  <c r="H3930" i="6"/>
  <c r="I3929" i="6"/>
  <c r="H3929" i="6"/>
  <c r="I3928" i="6"/>
  <c r="H3928" i="6"/>
  <c r="I3927" i="6"/>
  <c r="H3927" i="6"/>
  <c r="I3926" i="6"/>
  <c r="H3926" i="6"/>
  <c r="I3925" i="6"/>
  <c r="H3925" i="6"/>
  <c r="I3924" i="6"/>
  <c r="H3924" i="6"/>
  <c r="I3923" i="6"/>
  <c r="H3923" i="6"/>
  <c r="I3922" i="6"/>
  <c r="H3922" i="6"/>
  <c r="I3921" i="6"/>
  <c r="H3921" i="6"/>
  <c r="I3920" i="6"/>
  <c r="H3920" i="6"/>
  <c r="I3919" i="6"/>
  <c r="H3919" i="6"/>
  <c r="I3918" i="6"/>
  <c r="H3918" i="6"/>
  <c r="I3917" i="6"/>
  <c r="H3917" i="6"/>
  <c r="I3916" i="6"/>
  <c r="H3916" i="6"/>
  <c r="I3915" i="6"/>
  <c r="H3915" i="6"/>
  <c r="I3914" i="6"/>
  <c r="H3914" i="6"/>
  <c r="I3913" i="6"/>
  <c r="H3913" i="6"/>
  <c r="I3912" i="6"/>
  <c r="H3912" i="6"/>
  <c r="I3911" i="6"/>
  <c r="H3911" i="6"/>
  <c r="I3910" i="6"/>
  <c r="H3910" i="6"/>
  <c r="I3909" i="6"/>
  <c r="H3909" i="6"/>
  <c r="I3908" i="6"/>
  <c r="H3908" i="6"/>
  <c r="I3907" i="6"/>
  <c r="H3907" i="6"/>
  <c r="I3906" i="6"/>
  <c r="H3906" i="6"/>
  <c r="I3905" i="6"/>
  <c r="H3905" i="6"/>
  <c r="I3904" i="6"/>
  <c r="H3904" i="6"/>
  <c r="I3903" i="6"/>
  <c r="H3903" i="6"/>
  <c r="I3902" i="6"/>
  <c r="H3902" i="6"/>
  <c r="I3901" i="6"/>
  <c r="H3901" i="6"/>
  <c r="I3900" i="6"/>
  <c r="H3900" i="6"/>
  <c r="I3899" i="6"/>
  <c r="H3899" i="6"/>
  <c r="I3898" i="6"/>
  <c r="H3898" i="6"/>
  <c r="I3897" i="6"/>
  <c r="H3897" i="6"/>
  <c r="I3896" i="6"/>
  <c r="H3896" i="6"/>
  <c r="I3895" i="6"/>
  <c r="H3895" i="6"/>
  <c r="I3894" i="6"/>
  <c r="H3894" i="6"/>
  <c r="I3893" i="6"/>
  <c r="H3893" i="6"/>
  <c r="I3892" i="6"/>
  <c r="H3892" i="6"/>
  <c r="I3891" i="6"/>
  <c r="H3891" i="6"/>
  <c r="I3890" i="6"/>
  <c r="H3890" i="6"/>
  <c r="I3889" i="6"/>
  <c r="H3889" i="6"/>
  <c r="I3888" i="6"/>
  <c r="H3888" i="6"/>
  <c r="I3887" i="6"/>
  <c r="H3887" i="6"/>
  <c r="I3886" i="6"/>
  <c r="H3886" i="6"/>
  <c r="I3885" i="6"/>
  <c r="H3885" i="6"/>
  <c r="I3884" i="6"/>
  <c r="H3884" i="6"/>
  <c r="I3883" i="6"/>
  <c r="H3883" i="6"/>
  <c r="I3882" i="6"/>
  <c r="H3882" i="6"/>
  <c r="I3881" i="6"/>
  <c r="H3881" i="6"/>
  <c r="I3880" i="6"/>
  <c r="H3880" i="6"/>
  <c r="I3879" i="6"/>
  <c r="H3879" i="6"/>
  <c r="I3878" i="6"/>
  <c r="H3878" i="6"/>
  <c r="I3877" i="6"/>
  <c r="H3877" i="6"/>
  <c r="I3876" i="6"/>
  <c r="H3876" i="6"/>
  <c r="I3875" i="6"/>
  <c r="H3875" i="6"/>
  <c r="I3874" i="6"/>
  <c r="H3874" i="6"/>
  <c r="I3873" i="6"/>
  <c r="H3873" i="6"/>
  <c r="I3872" i="6"/>
  <c r="H3872" i="6"/>
  <c r="I3871" i="6"/>
  <c r="H3871" i="6"/>
  <c r="I3870" i="6"/>
  <c r="H3870" i="6"/>
  <c r="I3869" i="6"/>
  <c r="H3869" i="6"/>
  <c r="I3868" i="6"/>
  <c r="H3868" i="6"/>
  <c r="I3867" i="6"/>
  <c r="H3867" i="6"/>
  <c r="I3866" i="6"/>
  <c r="H3866" i="6"/>
  <c r="I3865" i="6"/>
  <c r="H3865" i="6"/>
  <c r="I3864" i="6"/>
  <c r="H3864" i="6"/>
  <c r="I3863" i="6"/>
  <c r="H3863" i="6"/>
  <c r="I3862" i="6"/>
  <c r="H3862" i="6"/>
  <c r="I3861" i="6"/>
  <c r="H3861" i="6"/>
  <c r="I3860" i="6"/>
  <c r="H3860" i="6"/>
  <c r="I3859" i="6"/>
  <c r="H3859" i="6"/>
  <c r="I3858" i="6"/>
  <c r="H3858" i="6"/>
  <c r="I3857" i="6"/>
  <c r="H3857" i="6"/>
  <c r="I3856" i="6"/>
  <c r="H3856" i="6"/>
  <c r="I3855" i="6"/>
  <c r="H3855" i="6"/>
  <c r="I3854" i="6"/>
  <c r="H3854" i="6"/>
  <c r="I3853" i="6"/>
  <c r="H3853" i="6"/>
  <c r="I3852" i="6"/>
  <c r="H3852" i="6"/>
  <c r="I3851" i="6"/>
  <c r="H3851" i="6"/>
  <c r="I3850" i="6"/>
  <c r="H3850" i="6"/>
  <c r="I3849" i="6"/>
  <c r="H3849" i="6"/>
  <c r="I3848" i="6"/>
  <c r="H3848" i="6"/>
  <c r="I3847" i="6"/>
  <c r="H3847" i="6"/>
  <c r="I3846" i="6"/>
  <c r="H3846" i="6"/>
  <c r="I3845" i="6"/>
  <c r="H3845" i="6"/>
  <c r="I3844" i="6"/>
  <c r="H3844" i="6"/>
  <c r="I3843" i="6"/>
  <c r="H3843" i="6"/>
  <c r="I3842" i="6"/>
  <c r="H3842" i="6"/>
  <c r="I3841" i="6"/>
  <c r="H3841" i="6"/>
  <c r="I3840" i="6"/>
  <c r="H3840" i="6"/>
  <c r="I3839" i="6"/>
  <c r="H3839" i="6"/>
  <c r="I3838" i="6"/>
  <c r="H3838" i="6"/>
  <c r="I3837" i="6"/>
  <c r="H3837" i="6"/>
  <c r="I3836" i="6"/>
  <c r="H3836" i="6"/>
  <c r="I3835" i="6"/>
  <c r="H3835" i="6"/>
  <c r="I3834" i="6"/>
  <c r="H3834" i="6"/>
  <c r="I3833" i="6"/>
  <c r="H3833" i="6"/>
  <c r="I3832" i="6"/>
  <c r="H3832" i="6"/>
  <c r="I3831" i="6"/>
  <c r="H3831" i="6"/>
  <c r="I3830" i="6"/>
  <c r="H3830" i="6"/>
  <c r="I3829" i="6"/>
  <c r="H3829" i="6"/>
  <c r="I3828" i="6"/>
  <c r="H3828" i="6"/>
  <c r="I3827" i="6"/>
  <c r="H3827" i="6"/>
  <c r="I3826" i="6"/>
  <c r="H3826" i="6"/>
  <c r="I3825" i="6"/>
  <c r="H3825" i="6"/>
  <c r="I3824" i="6"/>
  <c r="H3824" i="6"/>
  <c r="I3823" i="6"/>
  <c r="H3823" i="6"/>
  <c r="I3822" i="6"/>
  <c r="H3822" i="6"/>
  <c r="I3821" i="6"/>
  <c r="H3821" i="6"/>
  <c r="I3820" i="6"/>
  <c r="H3820" i="6"/>
  <c r="I3819" i="6"/>
  <c r="H3819" i="6"/>
  <c r="I3818" i="6"/>
  <c r="H3818" i="6"/>
  <c r="I3817" i="6"/>
  <c r="H3817" i="6"/>
  <c r="I3816" i="6"/>
  <c r="H3816" i="6"/>
  <c r="I3815" i="6"/>
  <c r="H3815" i="6"/>
  <c r="I3814" i="6"/>
  <c r="H3814" i="6"/>
  <c r="I3813" i="6"/>
  <c r="H3813" i="6"/>
  <c r="I3812" i="6"/>
  <c r="H3812" i="6"/>
  <c r="I3811" i="6"/>
  <c r="H3811" i="6"/>
  <c r="I3810" i="6"/>
  <c r="H3810" i="6"/>
  <c r="I3809" i="6"/>
  <c r="H3809" i="6"/>
  <c r="I3808" i="6"/>
  <c r="H3808" i="6"/>
  <c r="I3807" i="6"/>
  <c r="H3807" i="6"/>
  <c r="I3806" i="6"/>
  <c r="H3806" i="6"/>
  <c r="I3805" i="6"/>
  <c r="H3805" i="6"/>
  <c r="I3804" i="6"/>
  <c r="H3804" i="6"/>
  <c r="I3803" i="6"/>
  <c r="H3803" i="6"/>
  <c r="I3802" i="6"/>
  <c r="H3802" i="6"/>
  <c r="I3801" i="6"/>
  <c r="H3801" i="6"/>
  <c r="I3800" i="6"/>
  <c r="H3800" i="6"/>
  <c r="I3799" i="6"/>
  <c r="H3799" i="6"/>
  <c r="I3798" i="6"/>
  <c r="H3798" i="6"/>
  <c r="I3797" i="6"/>
  <c r="H3797" i="6"/>
  <c r="I3796" i="6"/>
  <c r="H3796" i="6"/>
  <c r="I3795" i="6"/>
  <c r="H3795" i="6"/>
  <c r="I3794" i="6"/>
  <c r="H3794" i="6"/>
  <c r="I3793" i="6"/>
  <c r="H3793" i="6"/>
  <c r="I3792" i="6"/>
  <c r="H3792" i="6"/>
  <c r="I3791" i="6"/>
  <c r="H3791" i="6"/>
  <c r="I3790" i="6"/>
  <c r="H3790" i="6"/>
  <c r="I3789" i="6"/>
  <c r="H3789" i="6"/>
  <c r="I3788" i="6"/>
  <c r="H3788" i="6"/>
  <c r="I3787" i="6"/>
  <c r="H3787" i="6"/>
  <c r="I3786" i="6"/>
  <c r="H3786" i="6"/>
  <c r="I3785" i="6"/>
  <c r="H3785" i="6"/>
  <c r="I3784" i="6"/>
  <c r="H3784" i="6"/>
  <c r="I3783" i="6"/>
  <c r="H3783" i="6"/>
  <c r="I3782" i="6"/>
  <c r="H3782" i="6"/>
  <c r="I3781" i="6"/>
  <c r="H3781" i="6"/>
  <c r="I3780" i="6"/>
  <c r="H3780" i="6"/>
  <c r="I3779" i="6"/>
  <c r="H3779" i="6"/>
  <c r="I3778" i="6"/>
  <c r="H3778" i="6"/>
  <c r="I3777" i="6"/>
  <c r="H3777" i="6"/>
  <c r="I3776" i="6"/>
  <c r="H3776" i="6"/>
  <c r="I3775" i="6"/>
  <c r="H3775" i="6"/>
  <c r="I3774" i="6"/>
  <c r="H3774" i="6"/>
  <c r="I3773" i="6"/>
  <c r="H3773" i="6"/>
  <c r="I3772" i="6"/>
  <c r="H3772" i="6"/>
  <c r="I3771" i="6"/>
  <c r="H3771" i="6"/>
  <c r="I3770" i="6"/>
  <c r="H3770" i="6"/>
  <c r="I3769" i="6"/>
  <c r="H3769" i="6"/>
  <c r="I3768" i="6"/>
  <c r="H3768" i="6"/>
  <c r="I3767" i="6"/>
  <c r="H3767" i="6"/>
  <c r="I3766" i="6"/>
  <c r="H3766" i="6"/>
  <c r="I3765" i="6"/>
  <c r="H3765" i="6"/>
  <c r="I3764" i="6"/>
  <c r="H3764" i="6"/>
  <c r="I3763" i="6"/>
  <c r="H3763" i="6"/>
  <c r="I3762" i="6"/>
  <c r="H3762" i="6"/>
  <c r="I3761" i="6"/>
  <c r="H3761" i="6"/>
  <c r="I3760" i="6"/>
  <c r="H3760" i="6"/>
  <c r="I3759" i="6"/>
  <c r="H3759" i="6"/>
  <c r="I3758" i="6"/>
  <c r="H3758" i="6"/>
  <c r="I3757" i="6"/>
  <c r="H3757" i="6"/>
  <c r="I3756" i="6"/>
  <c r="H3756" i="6"/>
  <c r="I3755" i="6"/>
  <c r="H3755" i="6"/>
  <c r="I3754" i="6"/>
  <c r="H3754" i="6"/>
  <c r="I3753" i="6"/>
  <c r="H3753" i="6"/>
  <c r="I3752" i="6"/>
  <c r="H3752" i="6"/>
  <c r="I3751" i="6"/>
  <c r="H3751" i="6"/>
  <c r="I3750" i="6"/>
  <c r="H3750" i="6"/>
  <c r="I3749" i="6"/>
  <c r="H3749" i="6"/>
  <c r="I3748" i="6"/>
  <c r="H3748" i="6"/>
  <c r="I3747" i="6"/>
  <c r="H3747" i="6"/>
  <c r="I3746" i="6"/>
  <c r="H3746" i="6"/>
  <c r="I3745" i="6"/>
  <c r="H3745" i="6"/>
  <c r="I3744" i="6"/>
  <c r="H3744" i="6"/>
  <c r="I3743" i="6"/>
  <c r="H3743" i="6"/>
  <c r="I3742" i="6"/>
  <c r="H3742" i="6"/>
  <c r="I3741" i="6"/>
  <c r="H3741" i="6"/>
  <c r="I3740" i="6"/>
  <c r="H3740" i="6"/>
  <c r="I3739" i="6"/>
  <c r="H3739" i="6"/>
  <c r="I3738" i="6"/>
  <c r="H3738" i="6"/>
  <c r="I3737" i="6"/>
  <c r="H3737" i="6"/>
  <c r="I3736" i="6"/>
  <c r="H3736" i="6"/>
  <c r="I3735" i="6"/>
  <c r="H3735" i="6"/>
  <c r="I3734" i="6"/>
  <c r="H3734" i="6"/>
  <c r="I3733" i="6"/>
  <c r="H3733" i="6"/>
  <c r="I3732" i="6"/>
  <c r="H3732" i="6"/>
  <c r="I3731" i="6"/>
  <c r="H3731" i="6"/>
  <c r="I3730" i="6"/>
  <c r="H3730" i="6"/>
  <c r="I3729" i="6"/>
  <c r="H3729" i="6"/>
  <c r="I3728" i="6"/>
  <c r="H3728" i="6"/>
  <c r="I3727" i="6"/>
  <c r="H3727" i="6"/>
  <c r="I3726" i="6"/>
  <c r="H3726" i="6"/>
  <c r="I3725" i="6"/>
  <c r="H3725" i="6"/>
  <c r="I3724" i="6"/>
  <c r="H3724" i="6"/>
  <c r="I3723" i="6"/>
  <c r="H3723" i="6"/>
  <c r="I3722" i="6"/>
  <c r="H3722" i="6"/>
  <c r="I3721" i="6"/>
  <c r="H3721" i="6"/>
  <c r="I3720" i="6"/>
  <c r="H3720" i="6"/>
  <c r="I3719" i="6"/>
  <c r="H3719" i="6"/>
  <c r="I3718" i="6"/>
  <c r="H3718" i="6"/>
  <c r="I3717" i="6"/>
  <c r="H3717" i="6"/>
  <c r="I3716" i="6"/>
  <c r="H3716" i="6"/>
  <c r="I3715" i="6"/>
  <c r="H3715" i="6"/>
  <c r="I3714" i="6"/>
  <c r="H3714" i="6"/>
  <c r="I3713" i="6"/>
  <c r="H3713" i="6"/>
  <c r="I3712" i="6"/>
  <c r="H3712" i="6"/>
  <c r="I3711" i="6"/>
  <c r="H3711" i="6"/>
  <c r="I3710" i="6"/>
  <c r="H3710" i="6"/>
  <c r="I3709" i="6"/>
  <c r="H3709" i="6"/>
  <c r="I3708" i="6"/>
  <c r="H3708" i="6"/>
  <c r="I3707" i="6"/>
  <c r="H3707" i="6"/>
  <c r="I3706" i="6"/>
  <c r="H3706" i="6"/>
  <c r="I3705" i="6"/>
  <c r="H3705" i="6"/>
  <c r="I3704" i="6"/>
  <c r="H3704" i="6"/>
  <c r="I3703" i="6"/>
  <c r="H3703" i="6"/>
  <c r="I3702" i="6"/>
  <c r="H3702" i="6"/>
  <c r="I3701" i="6"/>
  <c r="H3701" i="6"/>
  <c r="I3700" i="6"/>
  <c r="H3700" i="6"/>
  <c r="I3699" i="6"/>
  <c r="H3699" i="6"/>
  <c r="I3698" i="6"/>
  <c r="H3698" i="6"/>
  <c r="I3697" i="6"/>
  <c r="H3697" i="6"/>
  <c r="I3696" i="6"/>
  <c r="H3696" i="6"/>
  <c r="I3695" i="6"/>
  <c r="H3695" i="6"/>
  <c r="I3694" i="6"/>
  <c r="H3694" i="6"/>
  <c r="I3693" i="6"/>
  <c r="H3693" i="6"/>
  <c r="I3692" i="6"/>
  <c r="H3692" i="6"/>
  <c r="I3691" i="6"/>
  <c r="H3691" i="6"/>
  <c r="I3690" i="6"/>
  <c r="H3690" i="6"/>
  <c r="I3689" i="6"/>
  <c r="H3689" i="6"/>
  <c r="I3688" i="6"/>
  <c r="H3688" i="6"/>
  <c r="I3687" i="6"/>
  <c r="H3687" i="6"/>
  <c r="I3686" i="6"/>
  <c r="H3686" i="6"/>
  <c r="I3685" i="6"/>
  <c r="H3685" i="6"/>
  <c r="I3684" i="6"/>
  <c r="H3684" i="6"/>
  <c r="I3683" i="6"/>
  <c r="H3683" i="6"/>
  <c r="I3682" i="6"/>
  <c r="H3682" i="6"/>
  <c r="I3681" i="6"/>
  <c r="H3681" i="6"/>
  <c r="I3680" i="6"/>
  <c r="H3680" i="6"/>
  <c r="I3679" i="6"/>
  <c r="H3679" i="6"/>
  <c r="I3678" i="6"/>
  <c r="H3678" i="6"/>
  <c r="I3677" i="6"/>
  <c r="H3677" i="6"/>
  <c r="I3676" i="6"/>
  <c r="H3676" i="6"/>
  <c r="I3675" i="6"/>
  <c r="H3675" i="6"/>
  <c r="I3674" i="6"/>
  <c r="H3674" i="6"/>
  <c r="I3673" i="6"/>
  <c r="H3673" i="6"/>
  <c r="I3672" i="6"/>
  <c r="H3672" i="6"/>
  <c r="I3671" i="6"/>
  <c r="H3671" i="6"/>
  <c r="I3670" i="6"/>
  <c r="H3670" i="6"/>
  <c r="I3669" i="6"/>
  <c r="H3669" i="6"/>
  <c r="I3668" i="6"/>
  <c r="H3668" i="6"/>
  <c r="I3667" i="6"/>
  <c r="H3667" i="6"/>
  <c r="I3666" i="6"/>
  <c r="H3666" i="6"/>
  <c r="I3665" i="6"/>
  <c r="H3665" i="6"/>
  <c r="I3664" i="6"/>
  <c r="H3664" i="6"/>
  <c r="I3663" i="6"/>
  <c r="H3663" i="6"/>
  <c r="I3662" i="6"/>
  <c r="H3662" i="6"/>
  <c r="I3661" i="6"/>
  <c r="H3661" i="6"/>
  <c r="I3660" i="6"/>
  <c r="H3660" i="6"/>
  <c r="I3659" i="6"/>
  <c r="H3659" i="6"/>
  <c r="I3658" i="6"/>
  <c r="H3658" i="6"/>
  <c r="I3657" i="6"/>
  <c r="H3657" i="6"/>
  <c r="I3656" i="6"/>
  <c r="H3656" i="6"/>
  <c r="I3655" i="6"/>
  <c r="H3655" i="6"/>
  <c r="I3654" i="6"/>
  <c r="H3654" i="6"/>
  <c r="I3653" i="6"/>
  <c r="H3653" i="6"/>
  <c r="I3652" i="6"/>
  <c r="H3652" i="6"/>
  <c r="I3651" i="6"/>
  <c r="H3651" i="6"/>
  <c r="I3650" i="6"/>
  <c r="H3650" i="6"/>
  <c r="I3649" i="6"/>
  <c r="H3649" i="6"/>
  <c r="I3648" i="6"/>
  <c r="H3648" i="6"/>
  <c r="I3647" i="6"/>
  <c r="H3647" i="6"/>
  <c r="I3646" i="6"/>
  <c r="H3646" i="6"/>
  <c r="I3645" i="6"/>
  <c r="H3645" i="6"/>
  <c r="I3644" i="6"/>
  <c r="H3644" i="6"/>
  <c r="I3643" i="6"/>
  <c r="H3643" i="6"/>
  <c r="I3642" i="6"/>
  <c r="H3642" i="6"/>
  <c r="I3641" i="6"/>
  <c r="H3641" i="6"/>
  <c r="I3640" i="6"/>
  <c r="H3640" i="6"/>
  <c r="I3639" i="6"/>
  <c r="H3639" i="6"/>
  <c r="I3638" i="6"/>
  <c r="H3638" i="6"/>
  <c r="I3637" i="6"/>
  <c r="H3637" i="6"/>
  <c r="I3636" i="6"/>
  <c r="H3636" i="6"/>
  <c r="I3635" i="6"/>
  <c r="H3635" i="6"/>
  <c r="I3634" i="6"/>
  <c r="H3634" i="6"/>
  <c r="I3633" i="6"/>
  <c r="H3633" i="6"/>
  <c r="I3632" i="6"/>
  <c r="H3632" i="6"/>
  <c r="I3631" i="6"/>
  <c r="H3631" i="6"/>
  <c r="I3630" i="6"/>
  <c r="H3630" i="6"/>
  <c r="I3629" i="6"/>
  <c r="H3629" i="6"/>
  <c r="I3628" i="6"/>
  <c r="H3628" i="6"/>
  <c r="I3627" i="6"/>
  <c r="H3627" i="6"/>
  <c r="I3626" i="6"/>
  <c r="H3626" i="6"/>
  <c r="I3625" i="6"/>
  <c r="H3625" i="6"/>
  <c r="I3624" i="6"/>
  <c r="H3624" i="6"/>
  <c r="I3623" i="6"/>
  <c r="H3623" i="6"/>
  <c r="I3622" i="6"/>
  <c r="H3622" i="6"/>
  <c r="I3621" i="6"/>
  <c r="H3621" i="6"/>
  <c r="I3620" i="6"/>
  <c r="H3620" i="6"/>
  <c r="I3619" i="6"/>
  <c r="H3619" i="6"/>
  <c r="I3618" i="6"/>
  <c r="H3618" i="6"/>
  <c r="I3617" i="6"/>
  <c r="H3617" i="6"/>
  <c r="I3616" i="6"/>
  <c r="H3616" i="6"/>
  <c r="I3615" i="6"/>
  <c r="H3615" i="6"/>
  <c r="I3614" i="6"/>
  <c r="H3614" i="6"/>
  <c r="I3613" i="6"/>
  <c r="H3613" i="6"/>
  <c r="I3612" i="6"/>
  <c r="H3612" i="6"/>
  <c r="I3611" i="6"/>
  <c r="H3611" i="6"/>
  <c r="I3610" i="6"/>
  <c r="H3610" i="6"/>
  <c r="I3609" i="6"/>
  <c r="H3609" i="6"/>
  <c r="I3608" i="6"/>
  <c r="H3608" i="6"/>
  <c r="I3607" i="6"/>
  <c r="H3607" i="6"/>
  <c r="I3606" i="6"/>
  <c r="H3606" i="6"/>
  <c r="I3605" i="6"/>
  <c r="H3605" i="6"/>
  <c r="I3604" i="6"/>
  <c r="H3604" i="6"/>
  <c r="I3603" i="6"/>
  <c r="H3603" i="6"/>
  <c r="I3602" i="6"/>
  <c r="H3602" i="6"/>
  <c r="I3601" i="6"/>
  <c r="H3601" i="6"/>
  <c r="I3600" i="6"/>
  <c r="H3600" i="6"/>
  <c r="I3599" i="6"/>
  <c r="H3599" i="6"/>
  <c r="I3598" i="6"/>
  <c r="H3598" i="6"/>
  <c r="I3597" i="6"/>
  <c r="H3597" i="6"/>
  <c r="I3596" i="6"/>
  <c r="H3596" i="6"/>
  <c r="I3595" i="6"/>
  <c r="H3595" i="6"/>
  <c r="I3594" i="6"/>
  <c r="H3594" i="6"/>
  <c r="I3593" i="6"/>
  <c r="H3593" i="6"/>
  <c r="I3592" i="6"/>
  <c r="H3592" i="6"/>
  <c r="I3591" i="6"/>
  <c r="H3591" i="6"/>
  <c r="I3590" i="6"/>
  <c r="H3590" i="6"/>
  <c r="I3589" i="6"/>
  <c r="H3589" i="6"/>
  <c r="I3588" i="6"/>
  <c r="H3588" i="6"/>
  <c r="I3587" i="6"/>
  <c r="H3587" i="6"/>
  <c r="I3586" i="6"/>
  <c r="H3586" i="6"/>
  <c r="I3585" i="6"/>
  <c r="H3585" i="6"/>
  <c r="I3584" i="6"/>
  <c r="H3584" i="6"/>
  <c r="I3583" i="6"/>
  <c r="H3583" i="6"/>
  <c r="I3582" i="6"/>
  <c r="H3582" i="6"/>
  <c r="I3581" i="6"/>
  <c r="H3581" i="6"/>
  <c r="I3580" i="6"/>
  <c r="H3580" i="6"/>
  <c r="I3579" i="6"/>
  <c r="H3579" i="6"/>
  <c r="I3578" i="6"/>
  <c r="H3578" i="6"/>
  <c r="I3577" i="6"/>
  <c r="H3577" i="6"/>
  <c r="I3576" i="6"/>
  <c r="H3576" i="6"/>
  <c r="I3575" i="6"/>
  <c r="H3575" i="6"/>
  <c r="I3574" i="6"/>
  <c r="H3574" i="6"/>
  <c r="I3573" i="6"/>
  <c r="H3573" i="6"/>
  <c r="I3572" i="6"/>
  <c r="H3572" i="6"/>
  <c r="I3571" i="6"/>
  <c r="H3571" i="6"/>
  <c r="I3570" i="6"/>
  <c r="H3570" i="6"/>
  <c r="I3569" i="6"/>
  <c r="H3569" i="6"/>
  <c r="I3568" i="6"/>
  <c r="H3568" i="6"/>
  <c r="I3567" i="6"/>
  <c r="H3567" i="6"/>
  <c r="I3566" i="6"/>
  <c r="H3566" i="6"/>
  <c r="I3565" i="6"/>
  <c r="H3565" i="6"/>
  <c r="I3564" i="6"/>
  <c r="H3564" i="6"/>
  <c r="I3563" i="6"/>
  <c r="H3563" i="6"/>
  <c r="I3562" i="6"/>
  <c r="H3562" i="6"/>
  <c r="I3561" i="6"/>
  <c r="H3561" i="6"/>
  <c r="I3560" i="6"/>
  <c r="H3560" i="6"/>
  <c r="I3559" i="6"/>
  <c r="H3559" i="6"/>
  <c r="I3558" i="6"/>
  <c r="H3558" i="6"/>
  <c r="I3557" i="6"/>
  <c r="H3557" i="6"/>
  <c r="I3556" i="6"/>
  <c r="H3556" i="6"/>
  <c r="I3555" i="6"/>
  <c r="H3555" i="6"/>
  <c r="I3554" i="6"/>
  <c r="H3554" i="6"/>
  <c r="I3553" i="6"/>
  <c r="H3553" i="6"/>
  <c r="I2" i="6" l="1"/>
  <c r="I296" i="6" l="1"/>
  <c r="I295" i="6"/>
  <c r="I2755" i="6"/>
  <c r="I2754" i="6"/>
  <c r="I2753" i="6"/>
  <c r="I2752" i="6"/>
  <c r="I2751" i="6"/>
  <c r="I2750" i="6"/>
  <c r="I2749" i="6"/>
  <c r="I2748" i="6"/>
  <c r="I2747" i="6"/>
  <c r="I2746" i="6"/>
  <c r="I2745" i="6"/>
  <c r="I2744" i="6"/>
  <c r="I2743" i="6"/>
  <c r="I2742" i="6"/>
  <c r="I2741" i="6"/>
  <c r="I2740" i="6"/>
  <c r="I2739" i="6"/>
  <c r="I2738" i="6"/>
  <c r="I2737" i="6"/>
  <c r="I2735" i="6"/>
  <c r="I2734" i="6"/>
  <c r="I2733" i="6"/>
  <c r="I2732" i="6"/>
  <c r="I2731" i="6"/>
  <c r="I2730" i="6"/>
  <c r="I2729" i="6"/>
  <c r="I2728" i="6"/>
  <c r="I2727" i="6"/>
  <c r="I2726" i="6"/>
  <c r="I2725" i="6"/>
  <c r="I2724" i="6"/>
  <c r="I2723" i="6"/>
  <c r="I2722" i="6"/>
  <c r="I2721" i="6"/>
  <c r="I2720" i="6"/>
  <c r="I2719" i="6"/>
  <c r="I2718" i="6"/>
  <c r="I2717" i="6"/>
  <c r="I2716" i="6"/>
  <c r="I2715" i="6"/>
  <c r="I2708" i="6"/>
  <c r="I2699" i="6"/>
  <c r="I2689" i="6"/>
  <c r="I2664" i="6"/>
  <c r="I2656" i="6"/>
  <c r="I2629" i="6"/>
  <c r="I2608" i="6"/>
  <c r="I2577" i="6"/>
  <c r="I2562" i="6"/>
  <c r="I2529" i="6"/>
  <c r="I2526" i="6"/>
  <c r="I2522" i="6"/>
  <c r="I2521" i="6"/>
  <c r="I2518" i="6"/>
  <c r="I2517" i="6"/>
  <c r="I2514" i="6"/>
  <c r="I2513" i="6"/>
  <c r="I2510" i="6"/>
  <c r="I2509" i="6"/>
  <c r="I2506" i="6"/>
  <c r="I2505" i="6"/>
  <c r="I2502" i="6"/>
  <c r="I2501" i="6"/>
  <c r="I2499" i="6"/>
  <c r="I2498" i="6"/>
  <c r="I2497" i="6"/>
  <c r="I2496" i="6"/>
  <c r="I2495" i="6"/>
  <c r="I2493" i="6"/>
  <c r="I2490" i="6"/>
  <c r="I2489" i="6"/>
  <c r="I2487" i="6"/>
  <c r="I2485" i="6"/>
  <c r="I2482" i="6"/>
  <c r="I2481" i="6"/>
  <c r="I2479" i="6"/>
  <c r="I2477" i="6"/>
  <c r="I2474" i="6"/>
  <c r="I2473" i="6"/>
  <c r="I2471" i="6"/>
  <c r="I2469" i="6"/>
  <c r="I2467" i="6"/>
  <c r="I2466" i="6"/>
  <c r="I2465" i="6"/>
  <c r="I2463" i="6"/>
  <c r="I2461" i="6"/>
  <c r="I2457" i="6"/>
  <c r="I2455" i="6"/>
  <c r="I2453" i="6"/>
  <c r="I2449" i="6"/>
  <c r="I2447" i="6"/>
  <c r="I2445" i="6"/>
  <c r="I2444" i="6"/>
  <c r="I2442" i="6"/>
  <c r="I2441" i="6"/>
  <c r="I2440" i="6"/>
  <c r="I2437" i="6"/>
  <c r="I2433" i="6"/>
  <c r="I2429" i="6"/>
  <c r="I2426" i="6"/>
  <c r="I2423" i="6"/>
  <c r="I2422" i="6"/>
  <c r="I2418" i="6"/>
  <c r="I2417" i="6"/>
  <c r="I2415" i="6"/>
  <c r="I2413" i="6"/>
  <c r="I2412" i="6"/>
  <c r="I2411" i="6"/>
  <c r="I2405" i="6"/>
  <c r="I2404" i="6"/>
  <c r="I2403" i="6"/>
  <c r="I2397" i="6"/>
  <c r="I2396" i="6"/>
  <c r="I2394" i="6"/>
  <c r="I2393" i="6"/>
  <c r="I2391" i="6"/>
  <c r="I2389" i="6"/>
  <c r="I2384" i="6"/>
  <c r="I2383" i="6"/>
  <c r="I2381" i="6"/>
  <c r="I2380" i="6"/>
  <c r="I2378" i="6"/>
  <c r="I2377" i="6"/>
  <c r="I2374" i="6"/>
  <c r="I2370" i="6"/>
  <c r="I2366" i="6"/>
  <c r="I2356" i="6"/>
  <c r="I2353" i="6"/>
  <c r="I2348" i="6"/>
  <c r="I2341" i="6"/>
  <c r="I2300" i="6"/>
  <c r="I2299" i="6"/>
  <c r="I2264" i="6"/>
  <c r="I2260" i="6"/>
  <c r="I2232" i="6"/>
  <c r="I2222" i="6"/>
  <c r="I2210" i="6"/>
  <c r="I2194" i="6"/>
  <c r="I2176" i="6"/>
  <c r="I2164" i="6"/>
  <c r="I2157" i="6"/>
  <c r="I2144" i="6"/>
  <c r="I2125" i="6"/>
  <c r="I2121" i="6"/>
  <c r="I2086" i="6"/>
  <c r="I2080" i="6"/>
  <c r="I2076" i="6"/>
  <c r="I2072" i="6"/>
  <c r="I2018" i="6"/>
  <c r="I2014" i="6"/>
  <c r="I1994" i="6"/>
  <c r="I1966" i="6"/>
  <c r="I1960" i="6"/>
  <c r="I1957" i="6"/>
  <c r="I1945" i="6"/>
  <c r="I1944" i="6"/>
  <c r="I1941" i="6"/>
  <c r="I1933" i="6"/>
  <c r="I1930" i="6"/>
  <c r="I1925" i="6"/>
  <c r="I1924" i="6"/>
  <c r="I1917" i="6"/>
  <c r="I1916" i="6"/>
  <c r="I1912" i="6"/>
  <c r="I1909" i="6"/>
  <c r="I1906" i="6"/>
  <c r="I1878" i="6"/>
  <c r="I1868" i="6"/>
  <c r="I1866" i="6"/>
  <c r="I1864" i="6"/>
  <c r="I1858" i="6"/>
  <c r="I1840" i="6"/>
  <c r="I1834" i="6"/>
  <c r="I1832" i="6"/>
  <c r="I1816" i="6"/>
  <c r="I1809" i="6"/>
  <c r="I1798" i="6"/>
  <c r="I1797" i="6"/>
  <c r="I1793" i="6"/>
  <c r="I1786" i="6"/>
  <c r="I1778" i="6"/>
  <c r="I1772" i="6"/>
  <c r="I1749" i="6"/>
  <c r="I1731" i="6"/>
  <c r="I1723" i="6"/>
  <c r="I1715" i="6"/>
  <c r="I1695" i="6"/>
  <c r="I1685" i="6"/>
  <c r="I1678" i="6"/>
  <c r="I1648" i="6"/>
  <c r="I1640" i="6"/>
  <c r="I1628" i="6"/>
  <c r="I1624" i="6"/>
  <c r="I1608" i="6"/>
  <c r="I1604" i="6"/>
  <c r="I1592" i="6"/>
  <c r="I1589" i="6"/>
  <c r="I1588" i="6"/>
  <c r="I1587" i="6"/>
  <c r="I1584" i="6"/>
  <c r="I1572" i="6"/>
  <c r="I1570" i="6"/>
  <c r="I1566" i="6"/>
  <c r="I1565" i="6"/>
  <c r="I1562" i="6"/>
  <c r="I1554" i="6"/>
  <c r="I1546" i="6"/>
  <c r="I1531" i="6"/>
  <c r="I1529" i="6"/>
  <c r="I1528" i="6"/>
  <c r="I1526" i="6"/>
  <c r="I1522" i="6"/>
  <c r="I1516" i="6"/>
  <c r="I1508" i="6"/>
  <c r="I1502" i="6"/>
  <c r="I1488" i="6"/>
  <c r="I1481" i="6"/>
  <c r="I1469" i="6"/>
  <c r="I1460" i="6"/>
  <c r="I1453" i="6"/>
  <c r="I1438" i="6"/>
  <c r="I1412" i="6"/>
  <c r="I1406" i="6"/>
  <c r="I1396" i="6"/>
  <c r="I1385" i="6"/>
  <c r="I1384" i="6"/>
  <c r="I1369" i="6"/>
  <c r="I1368" i="6"/>
  <c r="I1366" i="6"/>
  <c r="I1360" i="6"/>
  <c r="I1357" i="6"/>
  <c r="I1356" i="6"/>
  <c r="I1353" i="6"/>
  <c r="I1350" i="6"/>
  <c r="I1342" i="6"/>
  <c r="I1341" i="6"/>
  <c r="I1315" i="6"/>
  <c r="I1313" i="6"/>
  <c r="I1312" i="6"/>
  <c r="I1301" i="6"/>
  <c r="I1300" i="6"/>
  <c r="I1291" i="6"/>
  <c r="I1284" i="6"/>
  <c r="I1271" i="6"/>
  <c r="I1268" i="6"/>
  <c r="I1265" i="6"/>
  <c r="I1244" i="6"/>
  <c r="I1240" i="6"/>
  <c r="I1238" i="6"/>
  <c r="I1229" i="6"/>
  <c r="I1221" i="6"/>
  <c r="I1163" i="6"/>
  <c r="I1159" i="6"/>
  <c r="I1158" i="6"/>
  <c r="I1151" i="6"/>
  <c r="I1147" i="6"/>
  <c r="I1138" i="6"/>
  <c r="I1083" i="6"/>
  <c r="I1074" i="6"/>
  <c r="V1355" i="6" l="1"/>
</calcChain>
</file>

<file path=xl/comments1.xml><?xml version="1.0" encoding="utf-8"?>
<comments xmlns="http://schemas.openxmlformats.org/spreadsheetml/2006/main">
  <authors>
    <author>Windows User</author>
  </authors>
  <commentList>
    <comment ref="E3" authorId="0" shapeId="0">
      <text>
        <r>
          <rPr>
            <b/>
            <sz val="9"/>
            <color indexed="81"/>
            <rFont val="Tahoma"/>
            <family val="2"/>
          </rPr>
          <t>CLIC AQUÍ</t>
        </r>
      </text>
    </comment>
  </commentList>
</comments>
</file>

<file path=xl/comments2.xml><?xml version="1.0" encoding="utf-8"?>
<comments xmlns="http://schemas.openxmlformats.org/spreadsheetml/2006/main">
  <authors>
    <author>NATALIA MONTOYA QUICENO</author>
    <author>ELKIN DARIO GARCIA GOMEZ</author>
    <author>KATERINE LOPEZ ARANGO</author>
    <author>ABEL DE JESUS OJEDA VILLADIEGO</author>
    <author>DIANA AVILES MILLAN</author>
    <author>LUIS FERNANDO VAHOS PUERTA</author>
    <author>POLICARPA INES CARDOZA MARTINEZ</author>
  </authors>
  <commentList>
    <comment ref="J773" authorId="0" shapeId="0">
      <text>
        <r>
          <rPr>
            <b/>
            <sz val="9"/>
            <color indexed="81"/>
            <rFont val="Tahoma"/>
            <family val="2"/>
          </rPr>
          <t>NATALIA MONTOYA QUICENO:</t>
        </r>
        <r>
          <rPr>
            <sz val="9"/>
            <color indexed="81"/>
            <rFont val="Tahoma"/>
            <family val="2"/>
          </rPr>
          <t xml:space="preserve">
NOS CONDENAN CON PENSIONES DE ANTIOQUIA</t>
        </r>
      </text>
    </comment>
    <comment ref="K773" authorId="0" shapeId="0">
      <text>
        <r>
          <rPr>
            <b/>
            <sz val="9"/>
            <color indexed="81"/>
            <rFont val="Tahoma"/>
            <family val="2"/>
          </rPr>
          <t>NATALIA MONTOYA QUICENO:</t>
        </r>
        <r>
          <rPr>
            <sz val="9"/>
            <color indexed="81"/>
            <rFont val="Tahoma"/>
            <family val="2"/>
          </rPr>
          <t xml:space="preserve">
NOS CONDENAND CON FONPREMAG</t>
        </r>
      </text>
    </comment>
    <comment ref="J778" authorId="0" shapeId="0">
      <text>
        <r>
          <rPr>
            <b/>
            <sz val="9"/>
            <color indexed="81"/>
            <rFont val="Tahoma"/>
            <family val="2"/>
          </rPr>
          <t>NATALIA MONTOYA QUICENO:</t>
        </r>
        <r>
          <rPr>
            <sz val="9"/>
            <color indexed="81"/>
            <rFont val="Tahoma"/>
            <family val="2"/>
          </rPr>
          <t xml:space="preserve">
CONDENAN CON COLPENSIONES
</t>
        </r>
      </text>
    </comment>
    <comment ref="K778" authorId="0" shapeId="0">
      <text>
        <r>
          <rPr>
            <b/>
            <sz val="9"/>
            <color indexed="81"/>
            <rFont val="Tahoma"/>
            <family val="2"/>
          </rPr>
          <t>NATALIA MONTOYA QUICENO:</t>
        </r>
        <r>
          <rPr>
            <sz val="9"/>
            <color indexed="81"/>
            <rFont val="Tahoma"/>
            <family val="2"/>
          </rPr>
          <t xml:space="preserve">
CONDENAN CON COLPENSIONES
</t>
        </r>
      </text>
    </comment>
    <comment ref="J783" authorId="1" shapeId="0">
      <text>
        <r>
          <rPr>
            <b/>
            <sz val="9"/>
            <color indexed="81"/>
            <rFont val="Tahoma"/>
            <family val="2"/>
          </rPr>
          <t>ELKIN DARIO GARCIA GOMEZ:NOS CONDENAN CON EL FON NACIONAL DE PRESTACIONES SOCIALES DEL MAGISTERIO</t>
        </r>
      </text>
    </comment>
    <comment ref="J792" authorId="0" shapeId="0">
      <text>
        <r>
          <rPr>
            <b/>
            <sz val="9"/>
            <color indexed="81"/>
            <rFont val="Tahoma"/>
            <family val="2"/>
          </rPr>
          <t>NATALIA MONTOYA QUICENO:</t>
        </r>
        <r>
          <rPr>
            <sz val="9"/>
            <color indexed="81"/>
            <rFont val="Tahoma"/>
            <family val="2"/>
          </rPr>
          <t xml:space="preserve">
SI SE CONDENA ES CON COLPENSIONES</t>
        </r>
      </text>
    </comment>
    <comment ref="K792" authorId="0" shapeId="0">
      <text>
        <r>
          <rPr>
            <b/>
            <sz val="9"/>
            <color indexed="81"/>
            <rFont val="Tahoma"/>
            <family val="2"/>
          </rPr>
          <t>NATALIA MONTOYA QUICENO:</t>
        </r>
        <r>
          <rPr>
            <sz val="9"/>
            <color indexed="81"/>
            <rFont val="Tahoma"/>
            <family val="2"/>
          </rPr>
          <t xml:space="preserve">
SI HAY CONDENA ES CON COLPENSIONES
</t>
        </r>
      </text>
    </comment>
    <comment ref="J795" authorId="0" shapeId="0">
      <text>
        <r>
          <rPr>
            <b/>
            <sz val="9"/>
            <color indexed="81"/>
            <rFont val="Tahoma"/>
            <family val="2"/>
          </rPr>
          <t>NATALIA MONTOYA QUICENO:</t>
        </r>
        <r>
          <rPr>
            <sz val="9"/>
            <color indexed="81"/>
            <rFont val="Tahoma"/>
            <family val="2"/>
          </rPr>
          <t xml:space="preserve">
NOS CONDENAN CON PENSIONES DE ANTIOQUIA
ES PENSION DE SOBREVIVIENTE, YA SE VIENE PAGANDO
</t>
        </r>
      </text>
    </comment>
    <comment ref="K795" authorId="0" shapeId="0">
      <text>
        <r>
          <rPr>
            <b/>
            <sz val="9"/>
            <color indexed="81"/>
            <rFont val="Tahoma"/>
            <family val="2"/>
          </rPr>
          <t>NATALIA MONTOYA QUICENO:</t>
        </r>
        <r>
          <rPr>
            <sz val="9"/>
            <color indexed="81"/>
            <rFont val="Tahoma"/>
            <family val="2"/>
          </rPr>
          <t xml:space="preserve">
NOS CONDENAN CON PENSIONES DE ANTIOQUIA
</t>
        </r>
      </text>
    </comment>
    <comment ref="J803" authorId="0" shapeId="0">
      <text>
        <r>
          <rPr>
            <b/>
            <sz val="9"/>
            <color indexed="81"/>
            <rFont val="Tahoma"/>
            <family val="2"/>
          </rPr>
          <t>NATALIA MONTOYA QUICENO:</t>
        </r>
        <r>
          <rPr>
            <sz val="9"/>
            <color indexed="81"/>
            <rFont val="Tahoma"/>
            <family val="2"/>
          </rPr>
          <t xml:space="preserve">
NO SE INGRESA LA CUANTIA POR QUE NOS CONDENAN CON FONPREMAG</t>
        </r>
      </text>
    </comment>
    <comment ref="K803" authorId="0" shapeId="0">
      <text>
        <r>
          <rPr>
            <b/>
            <sz val="9"/>
            <color indexed="81"/>
            <rFont val="Tahoma"/>
            <family val="2"/>
          </rPr>
          <t>NATALIA MONTOYA QUICENO:</t>
        </r>
        <r>
          <rPr>
            <sz val="9"/>
            <color indexed="81"/>
            <rFont val="Tahoma"/>
            <family val="2"/>
          </rPr>
          <t xml:space="preserve">
NO SE INGRESA LA CUANTIA POR QUE NOS CONDENAN CON FONPREMAG</t>
        </r>
      </text>
    </comment>
    <comment ref="J811" authorId="1" shapeId="0">
      <text>
        <r>
          <rPr>
            <b/>
            <sz val="9"/>
            <color indexed="81"/>
            <rFont val="Tahoma"/>
            <family val="2"/>
          </rPr>
          <t>ELKIN DARIO GARCIA GOMEZ:</t>
        </r>
        <r>
          <rPr>
            <sz val="9"/>
            <color indexed="81"/>
            <rFont val="Tahoma"/>
            <family val="2"/>
          </rPr>
          <t xml:space="preserve">
ES PENSION DE SOBREVIVIENTE</t>
        </r>
      </text>
    </comment>
    <comment ref="K812" authorId="1" shapeId="0">
      <text>
        <r>
          <rPr>
            <b/>
            <sz val="9"/>
            <color indexed="81"/>
            <rFont val="Tahoma"/>
            <family val="2"/>
          </rPr>
          <t>ELKIN DARIO GARCIA GOMEZ:</t>
        </r>
        <r>
          <rPr>
            <sz val="9"/>
            <color indexed="81"/>
            <rFont val="Tahoma"/>
            <family val="2"/>
          </rPr>
          <t xml:space="preserve">
DEMANDAN CON EL FONDO NACIONAL DE PRESTACIONES SOCIALES DEL MAGISTERIO
</t>
        </r>
      </text>
    </comment>
    <comment ref="J815" authorId="1" shapeId="0">
      <text>
        <r>
          <rPr>
            <b/>
            <sz val="9"/>
            <color indexed="81"/>
            <rFont val="Tahoma"/>
            <family val="2"/>
          </rPr>
          <t>ELKIN DARIO GARCIA GOMEZ:</t>
        </r>
        <r>
          <rPr>
            <sz val="9"/>
            <color indexed="81"/>
            <rFont val="Tahoma"/>
            <family val="2"/>
          </rPr>
          <t xml:space="preserve">
FALLO DE SEGUNDA INSTANCIA CON PENSIONES DE ANTIOQUIA
</t>
        </r>
      </text>
    </comment>
    <comment ref="K815" authorId="1" shapeId="0">
      <text>
        <r>
          <rPr>
            <b/>
            <sz val="9"/>
            <color indexed="81"/>
            <rFont val="Tahoma"/>
            <family val="2"/>
          </rPr>
          <t>ELKIN DARIO GARCIA GOMEZ:</t>
        </r>
        <r>
          <rPr>
            <sz val="9"/>
            <color indexed="81"/>
            <rFont val="Tahoma"/>
            <family val="2"/>
          </rPr>
          <t xml:space="preserve">
FALLO DE SEGUNDA INSTANCIA CON PENSIONES DE ANTIOQUIA</t>
        </r>
      </text>
    </comment>
    <comment ref="J823" authorId="1" shapeId="0">
      <text>
        <r>
          <rPr>
            <b/>
            <sz val="9"/>
            <color indexed="81"/>
            <rFont val="Tahoma"/>
            <family val="2"/>
          </rPr>
          <t>ELKIN DARIO GARCIA GOMEZ:</t>
        </r>
        <r>
          <rPr>
            <sz val="9"/>
            <color indexed="81"/>
            <rFont val="Tahoma"/>
            <family val="2"/>
          </rPr>
          <t xml:space="preserve">
LOTE - ES UN PROCESOS DE PERTENENCIA AGRARIA</t>
        </r>
      </text>
    </comment>
    <comment ref="J824" authorId="1" shapeId="0">
      <text>
        <r>
          <rPr>
            <b/>
            <sz val="9"/>
            <color indexed="81"/>
            <rFont val="Tahoma"/>
            <family val="2"/>
          </rPr>
          <t>ELKIN DARIO GARCIA GOMEZ:</t>
        </r>
        <r>
          <rPr>
            <sz val="9"/>
            <color indexed="81"/>
            <rFont val="Tahoma"/>
            <family val="2"/>
          </rPr>
          <t xml:space="preserve">
ES PENSION DE SOBREVIVIENTES, YA SE ENCONTRABA PENSIONADO POR EL DEPARTAMENTO Y LA PENSION LA RECLAMAN 2 PERSONAS QUE DICEN HABER CONVIVIDO CON EL FALLECIDO</t>
        </r>
      </text>
    </comment>
    <comment ref="C903" authorId="2" shapeId="0">
      <text>
        <r>
          <rPr>
            <b/>
            <sz val="9"/>
            <color indexed="81"/>
            <rFont val="Tahoma"/>
            <family val="2"/>
          </rPr>
          <t>KATERINE LOPEZ ARANGO:</t>
        </r>
        <r>
          <rPr>
            <sz val="9"/>
            <color indexed="81"/>
            <rFont val="Tahoma"/>
            <family val="2"/>
          </rPr>
          <t xml:space="preserve">
no tiene acceso publico</t>
        </r>
      </text>
    </comment>
    <comment ref="J1169" authorId="2" shapeId="0">
      <text>
        <r>
          <rPr>
            <b/>
            <sz val="9"/>
            <color indexed="81"/>
            <rFont val="Tahoma"/>
            <family val="2"/>
          </rPr>
          <t>KATERINE LOPEZ ARANGO:</t>
        </r>
        <r>
          <rPr>
            <sz val="9"/>
            <color indexed="81"/>
            <rFont val="Tahoma"/>
            <family val="2"/>
          </rPr>
          <t xml:space="preserve">
En lo que podria ser la pension Indeterminada, el valor por la indemnización sustitutiva tiene la liquidacion de prestaciones sociales.</t>
        </r>
      </text>
    </comment>
    <comment ref="J1172" authorId="2" shapeId="0">
      <text>
        <r>
          <rPr>
            <b/>
            <sz val="9"/>
            <color indexed="81"/>
            <rFont val="Tahoma"/>
            <family val="2"/>
          </rPr>
          <t>KATERINE LOPEZ ARANGO:</t>
        </r>
        <r>
          <rPr>
            <sz val="9"/>
            <color indexed="81"/>
            <rFont val="Tahoma"/>
            <family val="2"/>
          </rPr>
          <t xml:space="preserve">
Indeterminada</t>
        </r>
      </text>
    </comment>
    <comment ref="J1173" authorId="2" shapeId="0">
      <text>
        <r>
          <rPr>
            <b/>
            <sz val="9"/>
            <color indexed="81"/>
            <rFont val="Tahoma"/>
            <family val="2"/>
          </rPr>
          <t>KATERINE LOPEZ ARANGO:</t>
        </r>
        <r>
          <rPr>
            <sz val="9"/>
            <color indexed="81"/>
            <rFont val="Tahoma"/>
            <family val="2"/>
          </rPr>
          <t xml:space="preserve">
indeterminada</t>
        </r>
      </text>
    </comment>
    <comment ref="J1793" authorId="3" shapeId="0">
      <text>
        <r>
          <rPr>
            <b/>
            <sz val="9"/>
            <color indexed="81"/>
            <rFont val="Tahoma"/>
            <family val="2"/>
          </rPr>
          <t>ABEL DE JESUS OJEDA VILLADIEGO:</t>
        </r>
        <r>
          <rPr>
            <sz val="9"/>
            <color indexed="81"/>
            <rFont val="Tahoma"/>
            <family val="2"/>
          </rPr>
          <t xml:space="preserve">
En este proceso se tramita incidente liquidatorio de pretensiones por lo tanto cuando finalice el incidente se sabra cual fue la liquidación.</t>
        </r>
      </text>
    </comment>
    <comment ref="J1799" authorId="3" shapeId="0">
      <text>
        <r>
          <rPr>
            <b/>
            <sz val="9"/>
            <color indexed="81"/>
            <rFont val="Tahoma"/>
            <family val="2"/>
          </rPr>
          <t>ABEL DE JESUS OJEDA VILLADIEGO:</t>
        </r>
        <r>
          <rPr>
            <sz val="9"/>
            <color indexed="81"/>
            <rFont val="Tahoma"/>
            <family val="2"/>
          </rPr>
          <t xml:space="preserve">
En este proceso se pretende la nulidad de actos administrativos sin que implique reconocimiento de dineros o pagos al demandante.</t>
        </r>
      </text>
    </comment>
    <comment ref="L1811" authorId="4" shapeId="0">
      <text>
        <r>
          <rPr>
            <b/>
            <sz val="9"/>
            <color indexed="81"/>
            <rFont val="Tahoma"/>
            <family val="2"/>
          </rPr>
          <t>DIANA AVILES MILLAN:</t>
        </r>
        <r>
          <rPr>
            <sz val="9"/>
            <color indexed="81"/>
            <rFont val="Tahoma"/>
            <family val="2"/>
          </rPr>
          <t xml:space="preserve">
LLAMAMIENTO EN GARANTIA</t>
        </r>
      </text>
    </comment>
    <comment ref="J1814" authorId="2" shapeId="0">
      <text>
        <r>
          <rPr>
            <b/>
            <sz val="9"/>
            <color indexed="81"/>
            <rFont val="Tahoma"/>
            <family val="2"/>
          </rPr>
          <t>KATERINE LOPEZ ARANGO:</t>
        </r>
        <r>
          <rPr>
            <sz val="9"/>
            <color indexed="81"/>
            <rFont val="Tahoma"/>
            <family val="2"/>
          </rPr>
          <t xml:space="preserve">
NO SE CALCULA POR QUE NO IMPLICA EROGACIÓN PRESUPUESTAL PARA EL DEPARTAMENTO</t>
        </r>
      </text>
    </comment>
    <comment ref="J1816" authorId="2" shapeId="0">
      <text>
        <r>
          <rPr>
            <b/>
            <sz val="9"/>
            <color indexed="81"/>
            <rFont val="Tahoma"/>
            <family val="2"/>
          </rPr>
          <t>KATERINE LOPEZ ARANGO:</t>
        </r>
        <r>
          <rPr>
            <sz val="9"/>
            <color indexed="81"/>
            <rFont val="Tahoma"/>
            <family val="2"/>
          </rPr>
          <t xml:space="preserve">
NO TIENE CUANTIA POR SER ACCION POPULAR
</t>
        </r>
      </text>
    </comment>
    <comment ref="J1820" authorId="2" shapeId="0">
      <text>
        <r>
          <rPr>
            <b/>
            <sz val="9"/>
            <color indexed="81"/>
            <rFont val="Tahoma"/>
            <family val="2"/>
          </rPr>
          <t>KATERINE LOPEZ ARANGO:</t>
        </r>
        <r>
          <rPr>
            <sz val="9"/>
            <color indexed="81"/>
            <rFont val="Tahoma"/>
            <family val="2"/>
          </rPr>
          <t xml:space="preserve">
NO SE CALCULA LA PRETENSION DADO A QUE SE SOLICITA LA NULIDAD DE UNA RESOLUCION</t>
        </r>
      </text>
    </comment>
    <comment ref="J1821" authorId="2" shapeId="0">
      <text>
        <r>
          <rPr>
            <b/>
            <sz val="9"/>
            <color indexed="81"/>
            <rFont val="Tahoma"/>
            <family val="2"/>
          </rPr>
          <t>KATERINE LOPEZ ARANGO:</t>
        </r>
        <r>
          <rPr>
            <sz val="9"/>
            <color indexed="81"/>
            <rFont val="Tahoma"/>
            <family val="2"/>
          </rPr>
          <t xml:space="preserve">
SE REGISTRA LA CUANTIA DADO QUE POR INSTRUCCIÓN DE LA DIRECTORA SE INFORMA QUE PARA ESTOS TEMAS YA EXITE UNA PROVISION
</t>
        </r>
      </text>
    </comment>
    <comment ref="J1823" authorId="2" shapeId="0">
      <text>
        <r>
          <rPr>
            <b/>
            <sz val="9"/>
            <color indexed="81"/>
            <rFont val="Tahoma"/>
            <family val="2"/>
          </rPr>
          <t>KATERINE LOPEZ ARANGO:</t>
        </r>
        <r>
          <rPr>
            <sz val="9"/>
            <color indexed="81"/>
            <rFont val="Tahoma"/>
            <family val="2"/>
          </rPr>
          <t xml:space="preserve">
CUANTIA
</t>
        </r>
      </text>
    </comment>
    <comment ref="J1824" authorId="2" shapeId="0">
      <text>
        <r>
          <rPr>
            <b/>
            <sz val="9"/>
            <color indexed="81"/>
            <rFont val="Tahoma"/>
            <family val="2"/>
          </rPr>
          <t>KATERINE LOPEZ ARANGO:</t>
        </r>
        <r>
          <rPr>
            <sz val="9"/>
            <color indexed="81"/>
            <rFont val="Tahoma"/>
            <family val="2"/>
          </rPr>
          <t xml:space="preserve">
SE REGISTRA LA CUANTIA DADO QUE POR INSTRUCCIÓN DE LA DIRECTORA SE INFORMA QUE PARA ESTOS TEMAS YA EXITE UNA PROVISION
</t>
        </r>
      </text>
    </comment>
    <comment ref="L1835" authorId="5" shapeId="0">
      <text>
        <r>
          <rPr>
            <b/>
            <sz val="9"/>
            <color indexed="81"/>
            <rFont val="Tahoma"/>
            <family val="2"/>
          </rPr>
          <t>LUIS FERNANDO VAHOS PUERTA:</t>
        </r>
        <r>
          <rPr>
            <sz val="9"/>
            <color indexed="81"/>
            <rFont val="Tahoma"/>
            <family val="2"/>
          </rPr>
          <t>LLAMAMIENTO EN GARANTIA</t>
        </r>
      </text>
    </comment>
    <comment ref="L1848" authorId="5" shapeId="0">
      <text>
        <r>
          <rPr>
            <b/>
            <sz val="9"/>
            <color indexed="81"/>
            <rFont val="Tahoma"/>
            <family val="2"/>
          </rPr>
          <t>LUIS FERNANDO VAHOS PUERTA:</t>
        </r>
        <r>
          <rPr>
            <sz val="9"/>
            <color indexed="81"/>
            <rFont val="Tahoma"/>
            <family val="2"/>
          </rPr>
          <t xml:space="preserve">
SOLICITA LLAMAMIENTO EN GARANTIA Y ES ACEPTADO</t>
        </r>
      </text>
    </comment>
    <comment ref="L1873" authorId="5" shapeId="0">
      <text>
        <r>
          <rPr>
            <b/>
            <sz val="9"/>
            <color indexed="81"/>
            <rFont val="Tahoma"/>
            <family val="2"/>
          </rPr>
          <t>LUIS FERNANDO VAHOS PUERTA:</t>
        </r>
        <r>
          <rPr>
            <sz val="9"/>
            <color indexed="81"/>
            <rFont val="Tahoma"/>
            <family val="2"/>
          </rPr>
          <t xml:space="preserve">
LLAMAMIENTO EN GARANTIA</t>
        </r>
      </text>
    </comment>
    <comment ref="C1874" authorId="5" shapeId="0">
      <text>
        <r>
          <rPr>
            <b/>
            <sz val="9"/>
            <color indexed="81"/>
            <rFont val="Tahoma"/>
            <family val="2"/>
          </rPr>
          <t>LUIS FERNANDO VAHOS PUERTA:</t>
        </r>
        <r>
          <rPr>
            <sz val="9"/>
            <color indexed="81"/>
            <rFont val="Tahoma"/>
            <family val="2"/>
          </rPr>
          <t xml:space="preserve">
EL RADICADO ANTERIOR ERA 05001310501120170034000
</t>
        </r>
      </text>
    </comment>
    <comment ref="L1874" authorId="5" shapeId="0">
      <text>
        <r>
          <rPr>
            <b/>
            <sz val="9"/>
            <color indexed="81"/>
            <rFont val="Tahoma"/>
            <family val="2"/>
          </rPr>
          <t>LUIS FERNANDO VAHOS PUERTA:</t>
        </r>
        <r>
          <rPr>
            <sz val="9"/>
            <color indexed="81"/>
            <rFont val="Tahoma"/>
            <family val="2"/>
          </rPr>
          <t xml:space="preserve">
SE DECRETA AUDIENCIA OBLIGATORIA , SANEAMIENTO, FIJACION DEL LITIGIO Y DECRETO DE PRUEBAS EL 8 DE AGOSTO DE 2019
</t>
        </r>
      </text>
    </comment>
    <comment ref="L1879" authorId="5" shapeId="0">
      <text>
        <r>
          <rPr>
            <b/>
            <sz val="9"/>
            <color indexed="81"/>
            <rFont val="Tahoma"/>
            <family val="2"/>
          </rPr>
          <t>LUIS FERNANDO VAHOS PUERTA:</t>
        </r>
        <r>
          <rPr>
            <sz val="9"/>
            <color indexed="81"/>
            <rFont val="Tahoma"/>
            <family val="2"/>
          </rPr>
          <t xml:space="preserve">
LLAMAMIENTO EN GARANTIA</t>
        </r>
      </text>
    </comment>
    <comment ref="L1890" authorId="5" shapeId="0">
      <text>
        <r>
          <rPr>
            <b/>
            <sz val="9"/>
            <color indexed="81"/>
            <rFont val="Tahoma"/>
            <family val="2"/>
          </rPr>
          <t>LUIS FERNANDO VAHOS PUERTA:</t>
        </r>
        <r>
          <rPr>
            <sz val="9"/>
            <color indexed="81"/>
            <rFont val="Tahoma"/>
            <family val="2"/>
          </rPr>
          <t xml:space="preserve">
LLAMAMIENTO EN GARANTIA</t>
        </r>
      </text>
    </comment>
    <comment ref="L1891" authorId="5" shapeId="0">
      <text>
        <r>
          <rPr>
            <b/>
            <sz val="9"/>
            <color indexed="81"/>
            <rFont val="Tahoma"/>
            <family val="2"/>
          </rPr>
          <t>LUIS FERNANDO VAHOS PUERTA:</t>
        </r>
        <r>
          <rPr>
            <sz val="9"/>
            <color indexed="81"/>
            <rFont val="Tahoma"/>
            <family val="2"/>
          </rPr>
          <t xml:space="preserve">
LLAMAMIENTO EN GARANTIA</t>
        </r>
      </text>
    </comment>
    <comment ref="L1930" authorId="4" shapeId="0">
      <text>
        <r>
          <rPr>
            <b/>
            <sz val="9"/>
            <color indexed="81"/>
            <rFont val="Tahoma"/>
            <family val="2"/>
          </rPr>
          <t>DIANA AVILES MILLAN:</t>
        </r>
        <r>
          <rPr>
            <sz val="9"/>
            <color indexed="81"/>
            <rFont val="Tahoma"/>
            <family val="2"/>
          </rPr>
          <t xml:space="preserve">
LLAMAMIENTO EN GARANTIA</t>
        </r>
      </text>
    </comment>
    <comment ref="L1954" authorId="5" shapeId="0">
      <text>
        <r>
          <rPr>
            <b/>
            <sz val="9"/>
            <color indexed="81"/>
            <rFont val="Tahoma"/>
            <family val="2"/>
          </rPr>
          <t>LUIS FERNANDO VAHOS PUERTA:</t>
        </r>
        <r>
          <rPr>
            <sz val="9"/>
            <color indexed="81"/>
            <rFont val="Tahoma"/>
            <family val="2"/>
          </rPr>
          <t>LLAMAMIENTO EN GARANTIA</t>
        </r>
      </text>
    </comment>
    <comment ref="L1967" authorId="5" shapeId="0">
      <text>
        <r>
          <rPr>
            <b/>
            <sz val="9"/>
            <color indexed="81"/>
            <rFont val="Tahoma"/>
            <family val="2"/>
          </rPr>
          <t>LUIS FERNANDO VAHOS PUERTA:</t>
        </r>
        <r>
          <rPr>
            <sz val="9"/>
            <color indexed="81"/>
            <rFont val="Tahoma"/>
            <family val="2"/>
          </rPr>
          <t xml:space="preserve">
SOLICITA LLAMAMIENTO EN GARANTIA Y ES ACEPTADO</t>
        </r>
      </text>
    </comment>
    <comment ref="J2297" authorId="2" shapeId="0">
      <text>
        <r>
          <rPr>
            <b/>
            <sz val="9"/>
            <color indexed="81"/>
            <rFont val="Tahoma"/>
            <family val="2"/>
          </rPr>
          <t>KATERINE LOPEZ ARANGO:</t>
        </r>
        <r>
          <rPr>
            <sz val="9"/>
            <color indexed="81"/>
            <rFont val="Tahoma"/>
            <family val="2"/>
          </rPr>
          <t xml:space="preserve">
COLPENSIONES
</t>
        </r>
      </text>
    </comment>
    <comment ref="U2529" authorId="6" shapeId="0">
      <text>
        <r>
          <rPr>
            <b/>
            <sz val="9"/>
            <color indexed="81"/>
            <rFont val="Tahoma"/>
            <family val="2"/>
          </rPr>
          <t>POLICARPA INES CARDOZA MARTINEZ:</t>
        </r>
        <r>
          <rPr>
            <sz val="9"/>
            <color indexed="81"/>
            <rFont val="Tahoma"/>
            <family val="2"/>
          </rPr>
          <t xml:space="preserve">
</t>
        </r>
      </text>
    </comment>
  </commentList>
</comments>
</file>

<file path=xl/sharedStrings.xml><?xml version="1.0" encoding="utf-8"?>
<sst xmlns="http://schemas.openxmlformats.org/spreadsheetml/2006/main" count="35455" uniqueCount="5985">
  <si>
    <t>ALTO</t>
  </si>
  <si>
    <t>BAJO</t>
  </si>
  <si>
    <t>PROBABILIDAD DE CONDENA SEGÚN ABOGADO</t>
  </si>
  <si>
    <t>PROBABILIDAD DE PERDER EL CASO</t>
  </si>
  <si>
    <t>ALTA</t>
  </si>
  <si>
    <t>MEDIA</t>
  </si>
  <si>
    <t>BAJA</t>
  </si>
  <si>
    <t>REMOTA</t>
  </si>
  <si>
    <t>FACTOR DE INDEXACIÓN (2)</t>
  </si>
  <si>
    <t>TASA DE DESCUENTO (3)</t>
  </si>
  <si>
    <t>REGISTRO DE PRETENSIÓN</t>
  </si>
  <si>
    <t>ITEM</t>
  </si>
  <si>
    <t xml:space="preserve">DESPACHO JUDICIAL </t>
  </si>
  <si>
    <t>MEDIDA CAUTELAR</t>
  </si>
  <si>
    <t>ACTA DE POSESIÓN</t>
  </si>
  <si>
    <t>FECHA ACTA DE POSESIÓN</t>
  </si>
  <si>
    <t>TARJETA PROFESIONAL</t>
  </si>
  <si>
    <t>ADMINISTRATIVA</t>
  </si>
  <si>
    <t>REPARACIÓN DIRECTA</t>
  </si>
  <si>
    <t>ACCIDENTE DE TRANSITO</t>
  </si>
  <si>
    <t>ABEL DE JESUS OJEDA VILLADIEGO</t>
  </si>
  <si>
    <t>INFRAESTRUCTURA</t>
  </si>
  <si>
    <t>10 años</t>
  </si>
  <si>
    <t>LABORAL</t>
  </si>
  <si>
    <t>CIVIL</t>
  </si>
  <si>
    <t>5 años</t>
  </si>
  <si>
    <t>1 año</t>
  </si>
  <si>
    <t>CONSTITUCIONAL</t>
  </si>
  <si>
    <t>TIEMPO PROBABLE DEL FALLO           (años)</t>
  </si>
  <si>
    <t>Fecha cálculo (dd/mm/aaaa)</t>
  </si>
  <si>
    <t>TASACIÓN REAL DE PRETENSIONES</t>
  </si>
  <si>
    <t>PRETENSIONES INDEXADAS</t>
  </si>
  <si>
    <t xml:space="preserve">VALOR PRESENTE </t>
  </si>
  <si>
    <t>TIEMPO PROBABLE DEL FALLO</t>
  </si>
  <si>
    <t>Actualizar al último mes desde:</t>
  </si>
  <si>
    <t>VALOR A REGISTRAR CONTABLEMENTE</t>
  </si>
  <si>
    <t>NIVEL RIESGO</t>
  </si>
  <si>
    <t>PROBABILIDAD PÉRDIDA</t>
  </si>
  <si>
    <t>Fecha potencial fallo (dd/mm/aaaa)</t>
  </si>
  <si>
    <t>AÑO</t>
  </si>
  <si>
    <t>PROYECCIÓN</t>
  </si>
  <si>
    <t>Años para fallo</t>
  </si>
  <si>
    <t>VALOR DE LA CONDENA  - FALLO EN PRIMERA INSTANCIA</t>
  </si>
  <si>
    <t>PROMEDIO</t>
  </si>
  <si>
    <t>Instrucciones</t>
  </si>
  <si>
    <t>https://www.grupobancolombia.com/wps/portal/empresas/capital-inteligente/investigaciones-economicas/publicaciones/tablas-macroeconomicos-proyectados/</t>
  </si>
  <si>
    <t>Seleccionar la Tabla Macroenconómica Proyectada a la última fecha</t>
  </si>
  <si>
    <t>Transcribir la información de la  "Inflación al consumidor (var. % anual)"</t>
  </si>
  <si>
    <t xml:space="preserve">MEDIO   </t>
  </si>
  <si>
    <t>ESTIMACIÓN DE LA PROBABILIDAD DE PÉRDIDA DE LOS PROCESOS JUDICIALES EN LOS QUE LA GOBERNACIÓN DE ANTIOQUIA ACTÚA COMO DEMANDADO</t>
  </si>
  <si>
    <t xml:space="preserve">Convenciones </t>
  </si>
  <si>
    <t>Celda formulada, no modificar</t>
  </si>
  <si>
    <t>Ingresar datos</t>
  </si>
  <si>
    <r>
      <rPr>
        <b/>
        <sz val="11"/>
        <color theme="1"/>
        <rFont val="Arial"/>
        <family val="2"/>
      </rPr>
      <t xml:space="preserve">2. </t>
    </r>
    <r>
      <rPr>
        <sz val="11"/>
        <color theme="1"/>
        <rFont val="Arial"/>
        <family val="2"/>
      </rPr>
      <t>La fecha de admisión y la fecha de radicación de la demana deben diligenciarse en formato DD/MM/AAAA</t>
    </r>
  </si>
  <si>
    <t>MEDIO</t>
  </si>
  <si>
    <t>Cuando existen hechos y normas que sustenten las pretensiones del demandante.</t>
  </si>
  <si>
    <t>Cuando no existen hechos ni normas que sustenten las pretensiones del demandante.</t>
  </si>
  <si>
    <t>Cuando el material probatorio aportado es contundente al propósito de sustentar los hechos y las pretensiones de la demanda.</t>
  </si>
  <si>
    <t>Cuando el material probatorio aportado con la contestación para la defensa es insuficiente para sustentar los hechos y las pretensiones de la demanda.</t>
  </si>
  <si>
    <t>Cuando el material aportado es suficiente al propósito de sustentar los hechos y las pretensiones de la demanda.</t>
  </si>
  <si>
    <t>Presencia de Riesgos Procesales</t>
  </si>
  <si>
    <t>Cuando los riesgos procesales son contundentemente representativos de peligro:
Medida cautelar en contra de la Entidad sin atender el criterio de:
 Apariencia de buen derecho.
 Urgencia.
 Ponderación de Interés en conflicto.</t>
  </si>
  <si>
    <t>Cuando los riesgos procesales inmersos son suficientemente representativos de peligro.</t>
  </si>
  <si>
    <t>Cuando no existen riesgos procesales de la Entidad.</t>
  </si>
  <si>
    <t>Nivel de Jurisprudencia</t>
  </si>
  <si>
    <t>Cuando se han presentado casos similares que podrían definir líneas jurisprudenciales los cuales señalan fallos desfavorables para la defensa de la Entidad.</t>
  </si>
  <si>
    <r>
      <rPr>
        <b/>
        <sz val="11"/>
        <color theme="1"/>
        <rFont val="Arial"/>
        <family val="2"/>
      </rPr>
      <t>4.</t>
    </r>
    <r>
      <rPr>
        <sz val="11"/>
        <color theme="1"/>
        <rFont val="Arial"/>
        <family val="2"/>
      </rPr>
      <t xml:space="preserve"> Se deben calificar los siguientes riesgos en los niveles ALTO, MEDIO o BAJO, seleccionando de la lista desplegable. Cada riesgo se calificará atendiendo lo siguiente:</t>
    </r>
  </si>
  <si>
    <r>
      <rPr>
        <b/>
        <sz val="11"/>
        <color theme="1"/>
        <rFont val="Arial"/>
        <family val="2"/>
      </rPr>
      <t>5.</t>
    </r>
    <r>
      <rPr>
        <sz val="11"/>
        <color theme="1"/>
        <rFont val="Arial"/>
        <family val="2"/>
      </rPr>
      <t xml:space="preserve"> El tiempo probable del fallo se debe diligenciar en años exactos, no es válido indicar "más de 10 años". El formato debe ser "XX AÑOS".</t>
    </r>
  </si>
  <si>
    <r>
      <t xml:space="preserve">6. </t>
    </r>
    <r>
      <rPr>
        <sz val="11"/>
        <color theme="1"/>
        <rFont val="Arial"/>
        <family val="2"/>
      </rPr>
      <t>En la casilla "porcentaje de ajuste condena/pretensión" se debe indicar el porcentaje por el que posiblemente fallaría el juez, cuando las pretensiones estén sobreestimadas o subestimadas por el actor según sea el caso.</t>
    </r>
  </si>
  <si>
    <r>
      <rPr>
        <b/>
        <sz val="11"/>
        <color theme="1"/>
        <rFont val="Arial"/>
        <family val="2"/>
      </rPr>
      <t xml:space="preserve">7. </t>
    </r>
    <r>
      <rPr>
        <sz val="11"/>
        <color theme="1"/>
        <rFont val="Arial"/>
        <family val="2"/>
      </rPr>
      <t>Cuando surjan nuevas actuaciones dentro del proceso que indiquen que ha variado el nivel de los riesgos o el porcentaje de ajuste condena/pretensión, se deberá actualizar el archivo.</t>
    </r>
  </si>
  <si>
    <r>
      <t xml:space="preserve">9. </t>
    </r>
    <r>
      <rPr>
        <sz val="11"/>
        <color theme="1"/>
        <rFont val="Arial"/>
        <family val="2"/>
      </rPr>
      <t xml:space="preserve">Se deberá designar un funcionario que actualice cada mes las pestañas IPC y TES, de acuerdo al instructivo en cada una de ellas. </t>
    </r>
  </si>
  <si>
    <r>
      <rPr>
        <b/>
        <sz val="11"/>
        <color theme="1"/>
        <rFont val="Arial"/>
        <family val="2"/>
      </rPr>
      <t xml:space="preserve">10. </t>
    </r>
    <r>
      <rPr>
        <sz val="11"/>
        <color theme="1"/>
        <rFont val="Arial"/>
        <family val="2"/>
      </rPr>
      <t>La pestana INFLAC PROYECTADA se deberá actualizar trimestralmente, validando si se ha publicado un nuevo año en la proyección y actualizar para que el promedio también lo haga.</t>
    </r>
  </si>
  <si>
    <r>
      <rPr>
        <b/>
        <sz val="11"/>
        <color theme="1"/>
        <rFont val="Arial"/>
        <family val="2"/>
      </rPr>
      <t xml:space="preserve">1. </t>
    </r>
    <r>
      <rPr>
        <sz val="11"/>
        <color theme="1"/>
        <rFont val="Arial"/>
        <family val="2"/>
      </rPr>
      <t>Para cada nuevo proceso que reciba la Gobernación de Antioquia como parte demandada, el apoderado de cada proceso deberá diligenciar la información general en la pestaña DEMANDADO.</t>
    </r>
  </si>
  <si>
    <t>EJECUTIVA</t>
  </si>
  <si>
    <t>PAGO DE SENTENCIA/CONCILIACIÓN</t>
  </si>
  <si>
    <t>A FAVOR</t>
  </si>
  <si>
    <t>GESTION HUMANA Y DLLO ORGANIZACIONAL</t>
  </si>
  <si>
    <t>Celdas formuladas, no modificar</t>
  </si>
  <si>
    <t>Ingresar valores</t>
  </si>
  <si>
    <r>
      <rPr>
        <b/>
        <sz val="11"/>
        <color theme="1"/>
        <rFont val="Arial"/>
        <family val="2"/>
      </rPr>
      <t xml:space="preserve">2. </t>
    </r>
    <r>
      <rPr>
        <sz val="11"/>
        <color theme="1"/>
        <rFont val="Arial"/>
        <family val="2"/>
      </rPr>
      <t>La fecha de notificación de la demana deben diligenciarse en formato DD/MM/AAAA</t>
    </r>
  </si>
  <si>
    <r>
      <rPr>
        <b/>
        <sz val="11"/>
        <color theme="1"/>
        <rFont val="Arial"/>
        <family val="2"/>
      </rPr>
      <t xml:space="preserve">1. </t>
    </r>
    <r>
      <rPr>
        <sz val="11"/>
        <color theme="1"/>
        <rFont val="Arial"/>
        <family val="2"/>
      </rPr>
      <t>Para cada nuevo proceso que inicie el Departamento de Antioquia como parte demandante, el apoderado de cada proceso deberá diligenciar la información general en la pestaña DEMANDANTE.</t>
    </r>
  </si>
  <si>
    <t>ESTIMACIÓN DEL ACTIVO CONTINGENTE EN LOS PROCESOS JUDICIALES EN LOS QUE EL DEPARTAMENTO DE ANTIOQUIA ACTÚA COMO DEMANDANTE</t>
  </si>
  <si>
    <r>
      <rPr>
        <b/>
        <sz val="11"/>
        <color theme="1"/>
        <rFont val="Arial"/>
        <family val="2"/>
      </rPr>
      <t>3.</t>
    </r>
    <r>
      <rPr>
        <sz val="11"/>
        <color theme="1"/>
        <rFont val="Arial"/>
        <family val="2"/>
      </rPr>
      <t xml:space="preserve"> El tiempo probable del fallo se debe diligenciar en años exactos, no es válido indicar "más de 10 años". El formato debe ser "XX AÑOS".</t>
    </r>
  </si>
  <si>
    <r>
      <rPr>
        <b/>
        <sz val="11"/>
        <color theme="1"/>
        <rFont val="Arial"/>
        <family val="2"/>
      </rPr>
      <t>11.</t>
    </r>
    <r>
      <rPr>
        <sz val="11"/>
        <color theme="1"/>
        <rFont val="Arial"/>
        <family val="2"/>
      </rPr>
      <t>La pestaña % no se actualizará.</t>
    </r>
  </si>
  <si>
    <t>Fecha cálculo para indexar (aaaa/mm)</t>
  </si>
  <si>
    <t>CONTRACTUAL</t>
  </si>
  <si>
    <t>CUMPLIMIENTO</t>
  </si>
  <si>
    <t>GRUPO</t>
  </si>
  <si>
    <t>NULIDAD Y RESTABLECIMIENTO DEL DERECHO</t>
  </si>
  <si>
    <t>NULIDAD Y RESTABLECIMIENTO DEL DERECHO - LABORAL</t>
  </si>
  <si>
    <t>ORDINARIA</t>
  </si>
  <si>
    <t>POPULAR</t>
  </si>
  <si>
    <t>REPETICIÓN</t>
  </si>
  <si>
    <t>NULIDAD</t>
  </si>
  <si>
    <t xml:space="preserve">TUTELA </t>
  </si>
  <si>
    <t xml:space="preserve">TIPO DE ACCIÓN </t>
  </si>
  <si>
    <t>ADJUDICACIÓN</t>
  </si>
  <si>
    <t>DECLARATORIA DE INSUBSISTENCIA</t>
  </si>
  <si>
    <t>EQUILIBRIO ECONOMICO</t>
  </si>
  <si>
    <t>EXPROPIACION</t>
  </si>
  <si>
    <t>FALLA EN EL SERVICIO DE EDUCACIÓN</t>
  </si>
  <si>
    <t>FALLA EN EL SERVICIO DE SALUD</t>
  </si>
  <si>
    <t>FALLA EN EL SERVICIO OTRAS CAUSAS</t>
  </si>
  <si>
    <t>FALLO DE RESPONSABILIDAD FISCAL</t>
  </si>
  <si>
    <t>FUERO SINDICAL</t>
  </si>
  <si>
    <t xml:space="preserve">HIPOTECARIO </t>
  </si>
  <si>
    <t>IMPUESTOS</t>
  </si>
  <si>
    <t>INCUMPLIMIENTO</t>
  </si>
  <si>
    <t>INDEMNIZACIÓN SUSTITUTIVA DE LA PENSIÓN</t>
  </si>
  <si>
    <t>LIQUIDACIÓN</t>
  </si>
  <si>
    <t>PENSIÓN DE SOBREVIVIENTES</t>
  </si>
  <si>
    <t>PRIMA DE SERVICIOS</t>
  </si>
  <si>
    <t>RECONOCIMIENTO Y PAGO DE OTRAS PRESTACIONES SALARIALES, SOLCIALES Y SALARIOS</t>
  </si>
  <si>
    <t>RECONOCIMIENTO Y PAGO DE PENSIÓN</t>
  </si>
  <si>
    <t>REINTEGRO POR REESTRUCTURACIÓN</t>
  </si>
  <si>
    <t>RELIQUIDACIÓN DE LA PENSIÓN</t>
  </si>
  <si>
    <t xml:space="preserve">SINGULAR </t>
  </si>
  <si>
    <t>VIOLACIÓN DERECHOS COLECTIVOS</t>
  </si>
  <si>
    <t>VIOLACIÓN DERECHOS FUNDAMENTALES</t>
  </si>
  <si>
    <t>OTRAS</t>
  </si>
  <si>
    <t>TEMA O ASUNTO OBJETO DE LA LITIS</t>
  </si>
  <si>
    <t>VALORIZACION</t>
  </si>
  <si>
    <t>INCENTIVO ANTIGÜEDAD</t>
  </si>
  <si>
    <t>ORDENANZA</t>
  </si>
  <si>
    <t>DECRETO DEPARTAMENTAL GENERAL</t>
  </si>
  <si>
    <t>ARBITRAL</t>
  </si>
  <si>
    <t>RESTITUCIÓN DE TIERRAS</t>
  </si>
  <si>
    <t>ETAPAS PROCESALES</t>
  </si>
  <si>
    <t>ADMISIÓN</t>
  </si>
  <si>
    <t>CONTESTACIÓN</t>
  </si>
  <si>
    <t>AUDIENCIA INICIAL O PRIMERA AUDIENCIA</t>
  </si>
  <si>
    <t xml:space="preserve"> AUDIENCIA DE PRUEBAS</t>
  </si>
  <si>
    <t xml:space="preserve"> ALEGATOS PRIMERA</t>
  </si>
  <si>
    <t xml:space="preserve"> SENTENCIA 1RA FAVORABLE</t>
  </si>
  <si>
    <t> SENTENCIA 1RA EN CONTRA</t>
  </si>
  <si>
    <t xml:space="preserve"> RECURSO DE APELACIÓN AUTO </t>
  </si>
  <si>
    <t xml:space="preserve"> RECURSO DE APELACIÓN SENTENCIA</t>
  </si>
  <si>
    <t xml:space="preserve"> INCIDENTE DE NULIDAD</t>
  </si>
  <si>
    <t xml:space="preserve"> ALEGATOS DE SEGUNDA</t>
  </si>
  <si>
    <t>  SENTENCIA 2DA FAVORABLE</t>
  </si>
  <si>
    <t xml:space="preserve"> SENTENCIA 2DA EN CONTRA </t>
  </si>
  <si>
    <t xml:space="preserve"> SECUESTRO</t>
  </si>
  <si>
    <t xml:space="preserve"> REMATE</t>
  </si>
  <si>
    <t xml:space="preserve"> LIBRA MANDAMIENTO EJECUTIVO</t>
  </si>
  <si>
    <t xml:space="preserve"> TRASLADO DE LAS EXCEPCIONES</t>
  </si>
  <si>
    <t xml:space="preserve"> AUTO QUE ORDENA SEGUIR ADELANTE CON LA EJECUCIÓN</t>
  </si>
  <si>
    <t xml:space="preserve"> LIQUIDACIÓN DE CRÉDITO</t>
  </si>
  <si>
    <t xml:space="preserve"> LIQUIDACIÓN COSTAS</t>
  </si>
  <si>
    <t xml:space="preserve"> CONCILIACIÓN JUDICIAL</t>
  </si>
  <si>
    <t xml:space="preserve"> OTRA</t>
  </si>
  <si>
    <t>JURISDICCIÓN</t>
  </si>
  <si>
    <t>PROBABILIDAD DE FALLO</t>
  </si>
  <si>
    <t>A CONTRA</t>
  </si>
  <si>
    <t>CASACIÓN</t>
  </si>
  <si>
    <t>APODERADO</t>
  </si>
  <si>
    <t>ALBA HELENA ARANGO MONTOYA</t>
  </si>
  <si>
    <t>BEATRIZ ELENA PALACIO DE JIMENEZ</t>
  </si>
  <si>
    <t>CESAR AUGUSTO GOMEZ GARCIA</t>
  </si>
  <si>
    <t>ELIANA ROSA BOTERO LONDOÑO</t>
  </si>
  <si>
    <t>FRANCISCO JAVIER BAENA GOMEZ</t>
  </si>
  <si>
    <t>JORGE WINSTON CARDONA NAVARRO</t>
  </si>
  <si>
    <t>LEONARDO LUGO LONDOÑO</t>
  </si>
  <si>
    <t>LUISA CATALINA RIVERA VARELA</t>
  </si>
  <si>
    <t>MARIO DE JESUS DUQUE GIRALDO</t>
  </si>
  <si>
    <t>MONICA ADRIANA RAMIREZ ESTRADA</t>
  </si>
  <si>
    <t>AGRICULTURA Y DLLO RURAL</t>
  </si>
  <si>
    <t>ASAMBLEA DEPARTAMENTAL</t>
  </si>
  <si>
    <t>ASOSORIA PARA LA JUVETUD</t>
  </si>
  <si>
    <t>CONTRALORIA DEPARTAMENTAL</t>
  </si>
  <si>
    <t>CONTROL INTERNO</t>
  </si>
  <si>
    <t>DAPARD</t>
  </si>
  <si>
    <t>EDUCACION</t>
  </si>
  <si>
    <t>EQUIDAD DE GENERO</t>
  </si>
  <si>
    <t>FABRICA DE LICORES DE ANTIOQUIA</t>
  </si>
  <si>
    <t>GENERAL</t>
  </si>
  <si>
    <t>GERENCIA DE NEGRITUDES</t>
  </si>
  <si>
    <t>GERENCIA INDIGENA</t>
  </si>
  <si>
    <t>GOBIERNO</t>
  </si>
  <si>
    <t>HACIENDA</t>
  </si>
  <si>
    <t>INFANCIA, ADOLESCENCIA Y JUVENTUD</t>
  </si>
  <si>
    <t>MANA</t>
  </si>
  <si>
    <t>MEDIO AMBIENTE</t>
  </si>
  <si>
    <t>MINAS</t>
  </si>
  <si>
    <t>PARTICIPACION CIUDADANA Y DLLO SOCIAL</t>
  </si>
  <si>
    <t>PLANEACION</t>
  </si>
  <si>
    <t>PRODUCTIVIDAD Y COMPETITIVIDAD</t>
  </si>
  <si>
    <t>SECCIONAL DE SALUD Y PROTECCION SOCIAL</t>
  </si>
  <si>
    <t>DEPENDENCIA INTERESADA</t>
  </si>
  <si>
    <t>Análisis Probatorio de la Defensa</t>
  </si>
  <si>
    <t>Cuando existe algún antecedente similar o jurisprudencial que señale fallos desfavorables para la defensa de la Entidad.</t>
  </si>
  <si>
    <t>Cuando no existe algún antecedente similar o jurisprudencial que señale fallos desfavorables para la defensa de la Entidad.</t>
  </si>
  <si>
    <t>Fortaleza de la Acción del Demandante</t>
  </si>
  <si>
    <r>
      <t xml:space="preserve">8. </t>
    </r>
    <r>
      <rPr>
        <sz val="11"/>
        <color theme="1"/>
        <rFont val="Arial"/>
        <family val="2"/>
      </rPr>
      <t>Cuando se presente fallo de condena en primera instancia, se deberá diligenciar el valor de la condena, en números exactos, sin letras.</t>
    </r>
  </si>
  <si>
    <r>
      <t xml:space="preserve">4. </t>
    </r>
    <r>
      <rPr>
        <sz val="11"/>
        <color theme="1"/>
        <rFont val="Arial"/>
        <family val="2"/>
      </rPr>
      <t>El valor de la pretensiones/cuantía se debe ingresar en números exactos, sin letras.</t>
    </r>
  </si>
  <si>
    <t>Cuando existen normas pero no existen hechos que sustenten las pretensiones del demandante, o viceversa.</t>
  </si>
  <si>
    <t>Dentro de la hoja "DEMANDANTE" se encuentran los siguientes colores, los cuales representan convenciones, es decir, las celdas de color gris contienen fórmulas por lo tanto no deben ser modificadas y las celdas verdes son para que el apoderado del proceso diligencie la información.</t>
  </si>
  <si>
    <r>
      <rPr>
        <b/>
        <sz val="11"/>
        <color theme="1"/>
        <rFont val="Arial"/>
        <family val="2"/>
      </rPr>
      <t>3.</t>
    </r>
    <r>
      <rPr>
        <sz val="11"/>
        <color theme="1"/>
        <rFont val="Arial"/>
        <family val="2"/>
      </rPr>
      <t xml:space="preserve"> Las pretensiones se deben ingresar en números exactos, sin letras.</t>
    </r>
  </si>
  <si>
    <t>OBSERVACIONES</t>
  </si>
  <si>
    <t>NATALIA MONTOYA QUICENO</t>
  </si>
  <si>
    <t>PENAL</t>
  </si>
  <si>
    <t>(en blanco)</t>
  </si>
  <si>
    <t>Cuentas de Orden</t>
  </si>
  <si>
    <t>No se registra</t>
  </si>
  <si>
    <t>Provisión contable</t>
  </si>
  <si>
    <t xml:space="preserve">JURISDICCIÓN
</t>
  </si>
  <si>
    <t>TOTAL</t>
  </si>
  <si>
    <t>CONSOLIDADO DEMANDADO</t>
  </si>
  <si>
    <t xml:space="preserve">VALOR A REGISTRAR CONTABLEMENTE            </t>
  </si>
  <si>
    <t xml:space="preserve">PROBABILIDAD DE FALLO
</t>
  </si>
  <si>
    <t xml:space="preserve"> VALOR ACTIVO CONTINGENTE</t>
  </si>
  <si>
    <t xml:space="preserve">TOTAL GENERAL  </t>
  </si>
  <si>
    <t>CONSOLIDADO DEMANDANTE</t>
  </si>
  <si>
    <t>POR FAVOR SOLO COLOCAR ESTAS OPCIONES DE RESPUESTA EN LAS COLUMNAS RESPECTIVAS</t>
  </si>
  <si>
    <t>CARLOS EDUARDO BERMUDEZ SANCHEZ</t>
  </si>
  <si>
    <t>LUIS FERNANDO VAHOS PUERTA</t>
  </si>
  <si>
    <t>GLADYS ZABRINA RENTERIA VALENCIA</t>
  </si>
  <si>
    <t xml:space="preserve">LUIS HERNANDO RIASCOS </t>
  </si>
  <si>
    <t xml:space="preserve">JORGE MARIO AGUDELO ZAPATA </t>
  </si>
  <si>
    <t>DIANA MARCELA RAIGOZA DUQUE</t>
  </si>
  <si>
    <t>ELKIN DARIO GARCIA GOMEZ</t>
  </si>
  <si>
    <t>MARY LUZ QUINTERO ARIAS</t>
  </si>
  <si>
    <t>SOR MILDREY RESTREPO JARAMILLO</t>
  </si>
  <si>
    <t xml:space="preserve">CRISTIAN  CAMILO ACEVEDO FORERO </t>
  </si>
  <si>
    <t>ADRIANA MARIA YEPES OSPINA</t>
  </si>
  <si>
    <t xml:space="preserve">LEONEL GIRALDO ALVAREZ  </t>
  </si>
  <si>
    <t>ETAPA PROCESAL
(Seleccione una de las opciones de la lista desplegable)</t>
  </si>
  <si>
    <t>CUANTÍA MEDIDA CAUTELAR                         (Escriba el total  de la sumatoria de la medida cautelar)</t>
  </si>
  <si>
    <t>DEPENDENCIA INTERESADA
(Seleccione una de las opciones de la lista desplegable)</t>
  </si>
  <si>
    <t>RADICADO
(Escriba los 23 Digitos del radicado judicial sin espacios, guiones u otro carácter especial)</t>
  </si>
  <si>
    <t>APODERADO
(Seleccione una de las opciones de la lista desplegable)</t>
  </si>
  <si>
    <t>FECHA DE ADMISIÓN         (aaaa-mm)</t>
  </si>
  <si>
    <t>VALOR PRETENSIONES
(Escriba el total en de la sumatoria de las pretensiones de contenido económico)</t>
  </si>
  <si>
    <t>1. FORTALEZA DE LA ACCIÓN DEL DEMANDANTE 20%
Corresponde a la razonabilidad y/o expectativa de éxito del demandante frente a los hechos y normas en las que se fundamenta.</t>
  </si>
  <si>
    <t>2.ANÁLISIS PROBATORIO DE LA DEFENSA 35%
Muestra la consistencia y solidez de los hechos frente a las pruebas que se aportan y se practican para la defensa del proceso.</t>
  </si>
  <si>
    <t>3. PRESENCIA DE RIESGOS PROCESALES 10%
Este criterio se relaciona con los siguientes eventos en la defensa del Estado: (i) cambio del titular del despacho, (ii) posición del juez de conocimiento, (iii) arribo oportuno de las pruebas solicitadas, (iv) número de instancias asociadas al proceso, y (v) medidas de descongestión judicial.</t>
  </si>
  <si>
    <t>4. NIVEL DE JURISPRUDENCIA 35%
Este indicador muestra la incidencia de los antecedentes procesales similares en un proceso de contestación de la demanda, donde se obtuvieron fallos favorables.</t>
  </si>
  <si>
    <t>PORCENTAJE DE AJUSTE CONDENA/PRETENSIÓN                        Digite la relación entre la condena estimada y el valor de la pretensión (porcentaje entre 0 y 500%)</t>
  </si>
  <si>
    <t>FALLO 1RA INSTANCIA</t>
  </si>
  <si>
    <t>PRUEBAS</t>
  </si>
  <si>
    <t xml:space="preserve">ALEGATOS </t>
  </si>
  <si>
    <t xml:space="preserve">PRUEBAS </t>
  </si>
  <si>
    <t>ALEGATOS</t>
  </si>
  <si>
    <t>SENTENCIA 1RA FAVORABLE</t>
  </si>
  <si>
    <t>Total general</t>
  </si>
  <si>
    <t>TIPO DE ACCIÓN/PRETENSIÓN</t>
  </si>
  <si>
    <t xml:space="preserve">ETAPA PROCESAL
</t>
  </si>
  <si>
    <t>CANTIDAD</t>
  </si>
  <si>
    <t>VALOR PRETENSIONES</t>
  </si>
  <si>
    <t>TRIMESTRE 4 - DICIEMBRE DE 2019</t>
  </si>
  <si>
    <t>NULIDAD Y 
RESTABLECIMIENTO 
DEL DERECHO</t>
  </si>
  <si>
    <t>AUDIENCIA INICIAL O PRIMERA AUDIENCIA 22/02/2018</t>
  </si>
  <si>
    <t xml:space="preserve">CONTESTACION </t>
  </si>
  <si>
    <t>ALEGATOS DE SEGUNDA</t>
  </si>
  <si>
    <t xml:space="preserve">NULIDAD Y RESTABLECIMIENTO DEL DERECHO </t>
  </si>
  <si>
    <t xml:space="preserve">A DESPACHO PARA FALLO DE SEGUNDA INSTANCIA </t>
  </si>
  <si>
    <t>3 ADMINISTRATIVO</t>
  </si>
  <si>
    <t>2 ADMINISTRATIVO</t>
  </si>
  <si>
    <t>15 ADMINISTRATIVO</t>
  </si>
  <si>
    <t>23 ADMINISTRATIVO</t>
  </si>
  <si>
    <t xml:space="preserve">TRIBUNAL ADTVO DE ANTIOQUIA                           SALA 2DA DE ORALIDAD </t>
  </si>
  <si>
    <t>TRIBUNAL ADTVO DE ANTIOQUIA                           SALA 4TA DE ORALIDAD</t>
  </si>
  <si>
    <t xml:space="preserve">8  LABORAL DEL CICUITO </t>
  </si>
  <si>
    <t>28 ADMINISTRATIVO</t>
  </si>
  <si>
    <t>35 ADMINISTRATIVO</t>
  </si>
  <si>
    <t>19 LABORAL</t>
  </si>
  <si>
    <t>13 ADMINISTRATIVO</t>
  </si>
  <si>
    <t>4 ADMINISTRATIVO</t>
  </si>
  <si>
    <t>22 ADMINISTRATIVO</t>
  </si>
  <si>
    <t>20 ADMINISTRATIVO</t>
  </si>
  <si>
    <t>3  ADMINISTRATIVO</t>
  </si>
  <si>
    <t>21 ADMINISTRATIVO</t>
  </si>
  <si>
    <t>17 ADMINISTRATIVO</t>
  </si>
  <si>
    <t>TRIBUNAL ADMINISTRATIVO-SALA CUARTA DE ORALIDAD</t>
  </si>
  <si>
    <t>5 MUNICIPAL DE PEQUEÑAS CAUSAS LABORALES</t>
  </si>
  <si>
    <t>26 ADMINISTRATIVO</t>
  </si>
  <si>
    <t>8  ADMINISTRATIVO</t>
  </si>
  <si>
    <t>3   ADMINISTRATIVO</t>
  </si>
  <si>
    <t>6 ADMINISTRATIVO</t>
  </si>
  <si>
    <t>TRIBUNAL ADMINISTRATIVO-SALA PRIMERA DE ORALIDAD</t>
  </si>
  <si>
    <t>TRIBUNAL ADMINISTRATIVO-SALA QUINTA MIXTA DE ORALIDAD</t>
  </si>
  <si>
    <t xml:space="preserve"> 15 ADMINISTRATIVO</t>
  </si>
  <si>
    <t>15 LABORAL</t>
  </si>
  <si>
    <t>11 ADMINISTRATIVO</t>
  </si>
  <si>
    <t>1 ADMINISTRATIVO</t>
  </si>
  <si>
    <t>27 ADMINISTRATIVO</t>
  </si>
  <si>
    <t>18 ADMINISTRATIVO</t>
  </si>
  <si>
    <t>29 ADMINISTRATIVO</t>
  </si>
  <si>
    <t xml:space="preserve">050013333002201800310                       </t>
  </si>
  <si>
    <t>21 ADMINITRATIVO</t>
  </si>
  <si>
    <t>7 ADMINISTRATIVO</t>
  </si>
  <si>
    <t>19 ADMINISTRATIVO</t>
  </si>
  <si>
    <t>12 LABORAL</t>
  </si>
  <si>
    <t>16 ADMINISTRATIVO</t>
  </si>
  <si>
    <t>12 ADMINISTRATIVO</t>
  </si>
  <si>
    <t xml:space="preserve"> 13 ADMINISTRATIVO </t>
  </si>
  <si>
    <t xml:space="preserve"> 04 ADMINISTRATIVO ORAL DE MEDELLÍN </t>
  </si>
  <si>
    <t>PROMISCUO CIRCUITO DE EL BAGRE</t>
  </si>
  <si>
    <t xml:space="preserve"> 7 ADMINSTRATIVO                                                   </t>
  </si>
  <si>
    <t xml:space="preserve"> 18 ADMINISTRATIVO</t>
  </si>
  <si>
    <t xml:space="preserve"> 11 LABORAL</t>
  </si>
  <si>
    <t>32 ADMINISTRATIVO</t>
  </si>
  <si>
    <t>TRIBUNAL ADMINISTRATIVO DE ANTIOQUIA-SALA PRIMERA DE ORALIDAD DR JORGE HERNANDO GALEANO ESPINOSA</t>
  </si>
  <si>
    <t>8 ADMINISTRATIVO</t>
  </si>
  <si>
    <t>31 ADMINISTRATIVO</t>
  </si>
  <si>
    <t>33 ADMINISTRATIVO</t>
  </si>
  <si>
    <t>9 ADMINISTRATIVO</t>
  </si>
  <si>
    <t>TRIBUNAL ADMINISTRATIVO DE ANTIOQUIA-SALA PRIMERA DE ORALIDAD DR JOHN JAIRO ALZATE LOPEZ</t>
  </si>
  <si>
    <t>8 LABORAL</t>
  </si>
  <si>
    <t>18 LABORAL</t>
  </si>
  <si>
    <t>17  LABORAL</t>
  </si>
  <si>
    <t>23 LABORAL</t>
  </si>
  <si>
    <t>4 LABORAL</t>
  </si>
  <si>
    <t>N/A</t>
  </si>
  <si>
    <t>CONSEJO DE ESTADO</t>
  </si>
  <si>
    <t xml:space="preserve"> 7 ADMINISTRATIVO</t>
  </si>
  <si>
    <t xml:space="preserve">05001333300320160095900                               </t>
  </si>
  <si>
    <t xml:space="preserve">05001333300220160104400                        </t>
  </si>
  <si>
    <t xml:space="preserve">05001333301521060090400                            </t>
  </si>
  <si>
    <t xml:space="preserve">05001333302320160091900                               </t>
  </si>
  <si>
    <t xml:space="preserve">05001233300020170030300                                  </t>
  </si>
  <si>
    <t xml:space="preserve">05001233300020170114900                                       </t>
  </si>
  <si>
    <t xml:space="preserve">05001333300220170032100                       </t>
  </si>
  <si>
    <t xml:space="preserve">05001310500820170009000                         </t>
  </si>
  <si>
    <t xml:space="preserve">05001333303520170033400                  </t>
  </si>
  <si>
    <t xml:space="preserve">05001310501920170070000                    </t>
  </si>
  <si>
    <t xml:space="preserve">05001333301320170045900         </t>
  </si>
  <si>
    <t xml:space="preserve">05001333300420170035500                        </t>
  </si>
  <si>
    <t xml:space="preserve">05001333302220170044000                           </t>
  </si>
  <si>
    <t xml:space="preserve">0500133330202017031600                           </t>
  </si>
  <si>
    <t xml:space="preserve">05001333300320170010100                    </t>
  </si>
  <si>
    <t xml:space="preserve">05001333302120160070800                  </t>
  </si>
  <si>
    <t xml:space="preserve">05001333301720160091700            </t>
  </si>
  <si>
    <t xml:space="preserve">05001333302120170032600                        </t>
  </si>
  <si>
    <t xml:space="preserve">05001233300020170221900                                </t>
  </si>
  <si>
    <t xml:space="preserve">05001333302820170039200                            </t>
  </si>
  <si>
    <t xml:space="preserve">05001333302620170037800          </t>
  </si>
  <si>
    <t xml:space="preserve">05001333302220170053600                       </t>
  </si>
  <si>
    <t xml:space="preserve">05001333300820170034000          </t>
  </si>
  <si>
    <t xml:space="preserve">05001333300320170056400  </t>
  </si>
  <si>
    <t xml:space="preserve">05001333302020170058100                                          </t>
  </si>
  <si>
    <t xml:space="preserve">05001333300620170063600           </t>
  </si>
  <si>
    <t xml:space="preserve">05001233300020170168300          </t>
  </si>
  <si>
    <t xml:space="preserve">05001333302320170065700        </t>
  </si>
  <si>
    <t xml:space="preserve">05001310500420180014100                            </t>
  </si>
  <si>
    <t xml:space="preserve">05001233300020180036100                         </t>
  </si>
  <si>
    <t xml:space="preserve">05001333302120180007400                                    </t>
  </si>
  <si>
    <t xml:space="preserve">05001333301320170016200                                        </t>
  </si>
  <si>
    <t xml:space="preserve">05001233300020170285100                                                 </t>
  </si>
  <si>
    <t xml:space="preserve">                                                                                    05001333301520180008000                                                        </t>
  </si>
  <si>
    <t xml:space="preserve">05001310501520180029800                           </t>
  </si>
  <si>
    <t xml:space="preserve">05001333303520180006700                               </t>
  </si>
  <si>
    <t xml:space="preserve">05001333300220180027000                  </t>
  </si>
  <si>
    <t xml:space="preserve">05001333300220180020200                  </t>
  </si>
  <si>
    <t xml:space="preserve">05001333300120180017200                  </t>
  </si>
  <si>
    <t xml:space="preserve">05001333302720180019700                  </t>
  </si>
  <si>
    <t xml:space="preserve">05001333302720180016500                  </t>
  </si>
  <si>
    <t xml:space="preserve">05001333302920170060200                                                   </t>
  </si>
  <si>
    <t xml:space="preserve">05001333301120180009200                  </t>
  </si>
  <si>
    <t xml:space="preserve">05001333302120180032900                        </t>
  </si>
  <si>
    <t xml:space="preserve">05001333300320180037100                   </t>
  </si>
  <si>
    <t xml:space="preserve">05001333302020140089101                </t>
  </si>
  <si>
    <t xml:space="preserve">05001333301820160090700                    </t>
  </si>
  <si>
    <t xml:space="preserve">05001333300620150080101                   </t>
  </si>
  <si>
    <t xml:space="preserve">05001333300320160106400               </t>
  </si>
  <si>
    <t xml:space="preserve">05001333302920140056001             </t>
  </si>
  <si>
    <t xml:space="preserve">05001333300220180049500                            </t>
  </si>
  <si>
    <t xml:space="preserve">05001333300720180036200                 </t>
  </si>
  <si>
    <t xml:space="preserve">05001333301920180013200         </t>
  </si>
  <si>
    <t xml:space="preserve">05001310501220180023800               </t>
  </si>
  <si>
    <t xml:space="preserve">05501333300720180026000                  </t>
  </si>
  <si>
    <t xml:space="preserve">05001333301220180044400                                    </t>
  </si>
  <si>
    <t xml:space="preserve">05001333 00420160070800                                   </t>
  </si>
  <si>
    <t xml:space="preserve">05250318900120180012300                    </t>
  </si>
  <si>
    <t xml:space="preserve">05250318900120180013300                        </t>
  </si>
  <si>
    <t xml:space="preserve">05001333300720180044500                            </t>
  </si>
  <si>
    <t xml:space="preserve">05001333301320190009000                                     </t>
  </si>
  <si>
    <t>05001333301820190005500</t>
  </si>
  <si>
    <t>05001310501120180029300</t>
  </si>
  <si>
    <t>05001333303220180031800</t>
  </si>
  <si>
    <t>05001333302620190003200</t>
  </si>
  <si>
    <t>05001233300020180243900</t>
  </si>
  <si>
    <t>05001333302320190021300</t>
  </si>
  <si>
    <t>05001333300820190013900</t>
  </si>
  <si>
    <t>05001333303120190019800</t>
  </si>
  <si>
    <t>05001333300120190024800</t>
  </si>
  <si>
    <t>05001333303320190021200</t>
  </si>
  <si>
    <t>05001333300920190024000</t>
  </si>
  <si>
    <t>05001233300020190170600</t>
  </si>
  <si>
    <t>05001310500820170064400</t>
  </si>
  <si>
    <t>05001333300820190047200</t>
  </si>
  <si>
    <t>05001333302820190022400</t>
  </si>
  <si>
    <t>05001310501820200001300</t>
  </si>
  <si>
    <t>050013110501720190025300</t>
  </si>
  <si>
    <t>05001310502320190097700</t>
  </si>
  <si>
    <t>05001333303220200001200</t>
  </si>
  <si>
    <t>05001310500420160053500</t>
  </si>
  <si>
    <t>05001233300020170234400</t>
  </si>
  <si>
    <t>11001031500020190400800</t>
  </si>
  <si>
    <t>05001333300720200012900</t>
  </si>
  <si>
    <r>
      <t>500133330</t>
    </r>
    <r>
      <rPr>
        <sz val="8"/>
        <color theme="1"/>
        <rFont val="Calibri"/>
        <family val="2"/>
        <scheme val="minor"/>
      </rPr>
      <t xml:space="preserve">2820170033700                           </t>
    </r>
  </si>
  <si>
    <r>
      <t>050013333</t>
    </r>
    <r>
      <rPr>
        <sz val="8"/>
        <color theme="1"/>
        <rFont val="Calibri"/>
        <family val="2"/>
        <scheme val="minor"/>
      </rPr>
      <t xml:space="preserve">03520170023000                                         </t>
    </r>
  </si>
  <si>
    <r>
      <t xml:space="preserve">05001410500520170009300                                </t>
    </r>
    <r>
      <rPr>
        <sz val="8"/>
        <color rgb="FFFF0000"/>
        <rFont val="Calibri"/>
        <family val="2"/>
        <scheme val="minor"/>
      </rPr>
      <t xml:space="preserve">      </t>
    </r>
    <r>
      <rPr>
        <sz val="8"/>
        <rFont val="Calibri"/>
        <family val="2"/>
        <scheme val="minor"/>
      </rPr>
      <t xml:space="preserve">                                                         </t>
    </r>
  </si>
  <si>
    <r>
      <t xml:space="preserve">14  LABORAL DEL CIRCUITO   PASO AL JUZGADO    </t>
    </r>
    <r>
      <rPr>
        <sz val="8"/>
        <color rgb="FF7030A0"/>
        <rFont val="Calibri"/>
        <family val="2"/>
        <scheme val="minor"/>
      </rPr>
      <t>23 LABORAL</t>
    </r>
  </si>
  <si>
    <r>
      <t>05001310501420170009300                                                             0500131050</t>
    </r>
    <r>
      <rPr>
        <sz val="8"/>
        <color rgb="FF7030A0"/>
        <rFont val="Calibri"/>
        <family val="2"/>
        <scheme val="minor"/>
      </rPr>
      <t>232019</t>
    </r>
    <r>
      <rPr>
        <sz val="8"/>
        <color theme="1"/>
        <rFont val="Calibri"/>
        <family val="2"/>
        <scheme val="minor"/>
      </rPr>
      <t>00</t>
    </r>
    <r>
      <rPr>
        <sz val="8"/>
        <color rgb="FFFF0000"/>
        <rFont val="Calibri"/>
        <family val="2"/>
        <scheme val="minor"/>
      </rPr>
      <t>237</t>
    </r>
    <r>
      <rPr>
        <sz val="8"/>
        <color theme="1"/>
        <rFont val="Calibri"/>
        <family val="2"/>
        <scheme val="minor"/>
      </rPr>
      <t xml:space="preserve">00         </t>
    </r>
  </si>
  <si>
    <t>05001333301220200016200</t>
  </si>
  <si>
    <t>NO</t>
  </si>
  <si>
    <t>8 AÑOS</t>
  </si>
  <si>
    <t>3 AÑOS</t>
  </si>
  <si>
    <t>5 AÑOS</t>
  </si>
  <si>
    <t>FALLO FAVORABLE 1RA INSTANCIA</t>
  </si>
  <si>
    <t>9 AÑOS</t>
  </si>
  <si>
    <t>MUERTE EN ACCIDENTE DE TRANSITO                                                                                                                                   FALTA DE LEGITIMACION EN LA CAUSA POR PASIVA</t>
  </si>
  <si>
    <t>REINTEGRO LABORAL-TERMINACION CONTRATO CON INCAPACIDAD ACCIDENTE DE TRABAJO                           EL CONTROLADOR NO PERMITIO CARGAR ARCHIVO  DE DEMANDA PORQUE SUPERA CAPACIDAD DE ALMACENAMIENTO</t>
  </si>
  <si>
    <t>FONPREMAG                                                                                                                                                                             MUERTE PRESUNTA POR DESAPARECIMIENTO</t>
  </si>
  <si>
    <t>FONPREMAG CODEMANDADO-24-04-18 AUDIENCIA INICIAL SE DESVINCULA AL DPTO</t>
  </si>
  <si>
    <t>7 AÑOS</t>
  </si>
  <si>
    <t>INCENTIVO DE ANTIGÜEDAD Y PRIMA ESPECIAL ACTA 1722 DEL 77</t>
  </si>
  <si>
    <t>CODEMANDADOS AVENIDA TORRENCIAL SALGAR</t>
  </si>
  <si>
    <t>7  AÑOS</t>
  </si>
  <si>
    <t>BRILLADORA CODEMANDADA</t>
  </si>
  <si>
    <t xml:space="preserve">                                                                     16-12-19 NIEGA PRETENSIONES</t>
  </si>
  <si>
    <t>CODEMANDADOS AVENIDA TORRENCIAL SALGAR                                                                                                                 SE COMISIONA AL JUZGADO DE SALGAR PARA RECEPCION DE TESTIMONIOS</t>
  </si>
  <si>
    <t xml:space="preserve"> AUDIENCIA INICIAL-FALLO FAVORABLE AL DPTO</t>
  </si>
  <si>
    <t xml:space="preserve">CODEMANDADOS AVENIDA TORRENCIAL SALGAR                                                                                                               30-06-20 SENTENCIA PRIMERA INSTANCIA FAVORABLE AL DPTO                                                                                   EL CONTROLADOR NO PERMITIO CARGAR DDA-CONTESTACION-ALEGATOS DE CONCLUSION NI SENTENCIA DEBIDO A QUE SE SUPERA CAPACIDAD DE ALMACENAMIENTO                                                      24-07-20 DTE PRESENTA RECURSO DE APELACION                                                             </t>
  </si>
  <si>
    <t>CODEMANDADOS AVENIDA TORRENCIAL SALGAR                                                                                                                05-03-20 SE PRESENTAN ALEGATOS DE CONCLUSION</t>
  </si>
  <si>
    <t>CUOTA PARTE PENSIONAL-LITIS CONSORTE                                                                                           COLPENSIONES-MUNICIPIO DE MEDELLIN                                                                                                                   "No debe aplicarse la Metodología definida para el cálculo de la provisión contable, en tanto los recursos para el pago de dichas obligaciones, independiente de que sean reconocidas por vía administrativa o judicial, se encuentran provisionados de conformidad con lo dispuesto en la ley 549 de 1999, que dispuso el manejo que debe dársele al pasivo pensional, determinando la creación del Fondo Nacional de Pensiones de las entidades territoriales FONPET, estableciendo la forma en que debían ahorrarse en dicho fondo y un término no mayor de 30 años para que éste debe ser cubierto; normatividad que ha sido cumplida por el Departamento de Antioquia. Adicionalmente dispuso la creación de patrimonios autónomos para este mismo efecto, caso en el cual el departamento cuenta con un patrimonio autónomo denominado Consorcio Pensiones Antioquia el cual administra gran parte del pasivo pensional de la entidad y cuenta con reservas para ello.                                                                                                                          09-09-19 CONSEJO DE ESTADO DECLARA PROBADA EXCEPCION DE FALTA DE LEGITIMACION EN LA CAUSA EN FAVOR DEL MUNICIPIO DE MEDELLIN                                                                                                                     04-12-12 SE DEVUELVE EXPEDIENTE AL TRIBUNAL ADTVO</t>
  </si>
  <si>
    <t xml:space="preserve">FONPREMAG CODEMANDADO                                                                                                                                                       19-06-19 NIEGA PRETENSIONES DE RELIQUIDACION-DEMANDANTE NO APELO-LIQUIDA COSTAS                                                                                                                                                 </t>
  </si>
  <si>
    <t>FONPREMAG CODEMANDADO                                                                                                                                                    20-01-20 SE DESIGNA COMO CURADORA AD LITEM DE LA SEÑORA ESTEFANIA CARMONA CASTRO, VINCULADA COMO INTERVINIENTE AD EXCLUDENDUM, A LA DRA. NATALIA BOTERO MANCO T.P. 172.735 - ORDENA COMUNICAR.</t>
  </si>
  <si>
    <t>DEMANDANTE MERCA-IMPULSADORA                                                                                                                             SE LLAMO EN GARANTIA A LAS ETS Y LAS ASEGURADORAS                                                                               AUDIENCIA DE PRUEBAS NO REALIZADA POR LA CUARENTENA CON OCASION DE LA PANDEMIA</t>
  </si>
  <si>
    <t>ACCIDENTE DE TRANSITO POR CAIDA DE PIEDRA-CARRETERA VALPARAISO                                                       10-04-19 REABRE PROCESO-ADMITE LLAMAMIENTO EN GARANTIA-CONCEDE AMPARO DE POBREZA Y RECONOCE PERSONERIA</t>
  </si>
  <si>
    <t xml:space="preserve">CODEMANDADOS COLPENSIONES-SURAMERICANA-BONO PENSIONAL                                                                                                                                                         No debe aplicarse la Metodología definida para el cálculo de la provisión contable, en tanto los recursos para el pago de dichas obligaciones, independiente de que sean reconocidas por vía administrativa o judicial, se encuentran provisionados de conformidad con lo dispuesto en la ley 549 de 1999, que dispuso el manejo que debe dársele al pasivo pensional, determinando la creación del Fondo Nacional de Pensiones de las entidades territoriales FONPET, estableciendo la forma en que debían ahorrarse en dicho fondo y un término no mayor de 30 años para que éste debe ser cubierto; normatividad que ha sido cumplida por el Departamento de Antioquia. Adicionalmente dispuso la creación de patrimonios autónomos para este mismo efecto, caso en el cual el departamento cuenta con un patrimonio autónomo denominado Consorcio Pensiones Antioquia el cual administra gran parte del pasivo pensional de la entidad y cuenta con reservas para ello.                                                                                                                                         EN PRIMERA AUDIENCIA EL CODEMANDADO SURAMERICANA SOLICITO A COLPENSIONES LIQUIDACION DE SU BONO PENSIONAL SIN INTERESES DE MORA, CUANDO SE ALLEGUE AL DESPAHO SE CITARA A AUDIENCIA DE TRAMITE Y JUZGAMIENTO- EL DPTO RESPONDIO AL DEMANDANTE EL DERECHO DE PETICION QUE DEBERIA SER COLPENSIONES QUIN COBRE EL BONO PENSIONAL QUE LE CORRESPONDE RECONOCER                                                                                                                                          </t>
  </si>
  <si>
    <t>CODEMANDADO PASCUAL BRAVO</t>
  </si>
  <si>
    <t>CODEMANDADO FONPREMAG                                                                                                                                                            21-10-19 PRIMERA INSTANCIA NIEGA PRETENSIONES                                                                                               24-07-20 TRASLADO PARA ALEGATOS DE 2DA INSTANCIA                                                                                         31-07-20 SE REMITEN ALEGATOS DE CONCLUSION DE SEGUNDA INSTANCIA VIA CORREO ELECTRONICO AL TRIBUNAL ADTVO-PROCURADURIA 32-DTE Y MINEDUCACION</t>
  </si>
  <si>
    <t>CODEMANDADO PASCUAL BRAVO                                                                                                                                                 NO PERMITE ADJUNTAR CONTESTAC DDA Y ALEGATOS DE CONCLUSION</t>
  </si>
  <si>
    <t>CON MOTIVO DE LA EMERGENCIA SANITARIA Y CUARENTENA DECRETADA POR EEL GOBIERNO NACIONAL LA AUDIENCIA PROGRAMADA PARA EL DIA 2020-04-01 NO FUE REALIZADA</t>
  </si>
  <si>
    <t>CODEMANDADO PASCUAL BRAVO                                                                                                                                         CON MOTIVO DE LA EMERGENCIA SANITARIA Y CUARENTENA DECRETADA POR EEL GOBIERNO NACIONAL LA AUDIENCIA PROGRAMADA PARA EL DIA 2020-04-20 NO FUE REALIZADA</t>
  </si>
  <si>
    <t xml:space="preserve">CODEMANDADOS MUNICIPIO DE MEDELLIN Y FONPREMAG                                                                                     EL DEPARTAMENTO DE ANTIOQUIA FUE INTEGRADO DE OFICIO POR EL DESPACHO                                       RECIBIDAS LAS PRUEBAS SOLICITADAS A LAS ENTIDADES SE ESPERA TASLADO PARA ALEGAR                                                                                </t>
  </si>
  <si>
    <t>CODEMANDADO PASCUAL BRAVO                                                                                                                                                               CON MOTIVO DE LA EMERGENCIA SANITARIA Y CUARENTENA DECRETADA POR EL GOBIERNO NACIONAL LA AUDIENCIA PROGRAMADA PARA EL DIA 2020-03-27 NO FUE REALIZADA</t>
  </si>
  <si>
    <t xml:space="preserve">RELIQUIDACION PENSION     FONPPREMAG                                                                                                                                18-09-18 A DESPACHO PARA SENTENCIA                                                                                 </t>
  </si>
  <si>
    <t xml:space="preserve">RELIQUIDACION PENSION    FONPPREMAG                                                                                                                                 17-11-17 A DESPACHO PARA SENTENCIA                                                                                                                                   </t>
  </si>
  <si>
    <t xml:space="preserve">RELIQUIDACION PENSION           FONPPREMAG                                                                                                           04-06-20 DESPACHO DE 1RA INSTANCIA DECLARA PROBADA EXCEPCION DE INEXISTENIA DE LA OBLIGACION-DENIEGA PRETENSIONES                                                                                                         24-08-2020 CONCEDE RECURSO DE APELACION                                                                                                                                 </t>
  </si>
  <si>
    <t xml:space="preserve">RELIQUIDACION PENSION  FONPPREMAG                                                                                                                                  31-07-17 A DESPACHO PARA SENTENCIA                                                                                                                                    </t>
  </si>
  <si>
    <t xml:space="preserve">CODEMANDADO PASCUAL BRAVO                                                                                                                                        14-02-20 CORRIGE AUTO DE LLAMAMIENTO EN GARANTIA  EFECTUADO POR EL PASCUAL                                                           </t>
  </si>
  <si>
    <t>CODEMANDADO PASCUAL BRAVO                                                                                                                                                                02-03-20 A DISPOSICION DE LA PARTE CONTRARIA LAS EXCEPCIONES PROPUESTAS</t>
  </si>
  <si>
    <t>CODEMANDADO PASCUAL BRAVO                                                                                                                                                                                                SE  TRAMITAN LLAMAMIENTOS EN GARANTIA</t>
  </si>
  <si>
    <t>CODEMANDADO NACION-FONPREMAG-                                                                                                                   DPTO VINCULADO COMO LITIS CONSORTE-CUOTAPARTISTA                                                                                 No debe aplicarse la Metodología definida para el cálculo de la provisión contable, en tanto los recursos para el pago de dichas obligaciones, independiente de que sean reconocidas por vía administrativa o judicial, se encuentran provisionados de conformidad con lo dispuesto en la ley 549 de 1999, que dispuso el manejo que debe dársele al pasivo pensional, determinando la creación del Fondo Nacional de Pensiones de las entidades territoriales FONPET, estableciendo la forma en que debían ahorrarse en dicho fondo y un término no mayor de 30 años para que éste debe ser cubierto; normatividad que ha sido cumplida por el Departamento de Antioquia. Adicionalmente dispuso la creación de patrimonios autónomos para este mismo efecto, caso en el cual el departamento cuenta con un patrimonio autónomo denominado Consorcio Pensiones Antioquia el cual administra gran parte del pasivo pensional de la entidad y cuenta con reservas para ello.                                                                                                                                            A DESPACHO PARA SENTENCIA DE PRIMERA INSTANCIA</t>
  </si>
  <si>
    <t>CODEMANDADO PASCUAL BRAVO                                                                                                                                                   25-02-20 TRASLADO DEL RECURSO DE REPOSICION INTERPUESTO POR EL DEPARTAMENTO DE ANTIOQUIA INEFICACIA DEL LLAMAMIENTO EN GARANTIA</t>
  </si>
  <si>
    <t>N.A</t>
  </si>
  <si>
    <t>10 AÑOS</t>
  </si>
  <si>
    <t>PRIMA DE ANTIGÜEDAD                                                                                                                                                       14-11-19 A DESPACHO PARA FALLO</t>
  </si>
  <si>
    <t>CODEMANDADO PASCUAL BRAVO                                                                                                                                              CON MOTIVO DE LA EMERGENCIA Y CUARENTENA DECRETADA POR EL GOBIERNO NACIONAL LA AUDIENCIA PROGRAMADA PARA EL DIA 2020-03-24 NO FUE REALIZADA</t>
  </si>
  <si>
    <t>CODEMANDADO PASCUAL BRAVO                                                                                                                                                   28-01-20 TRASLADO DE EXCEPCIONES</t>
  </si>
  <si>
    <t xml:space="preserve">CODEMANDADO PASCUAL BRAVO                                                                                                                                             13-03-20 SE NOTIFICA POR CORREO ELECTRONICO  AUTO QUE ADMITE LLAMAMIENTO EN GARANTIA A SEGUROS SURAMERICANA S.A. Y A LA I. EDUCATIVA PASCUAL BRAVO                                                                           03-08-20 RESPONDE DDA Y LLAMAMIENTO                                                             </t>
  </si>
  <si>
    <t>CODEMANDADO PASCUAL BRAVO                                                                                                                                               09-12-19 DEPERTAMENTO CUMPLE REQUERIMIENTO PARA LLAMAMIENTOS AUNQUE SE PRESENTARON CON CONTESTACION</t>
  </si>
  <si>
    <t>PRETENDEN RECONOCIMIENTO DE TIEMPOS DE SERVICIOS PARA EFECTOS PENSIONALES                        "No debe aplicarse la Metodología definida para el cálculo de la provisión contable, en tanto los recursos para el pago de dichas obligaciones, independiente de que sean reconocidas por vía administrativa o judicial, se encuentran provisionados de conformidad con lo dispuesto en la ley 549 de 1999, que dispuso el manejo que debe dársele al pasivo pensional, determinando la creación del Fondo Nacional de Pensiones de las entidades territoriales FONPET, estableciendo la forma en que debían ahorrarse en dicho fondo y un término no mayor de 30 años para que éste debe ser cubierto; normatividad que ha sido cumplida por el Departamento de Antioquia. Adicionalmente dispuso la creación de patrimonios autónomos para este mismo efecto, caso en el cual el departamento cuenta con un patrimonio autónomo denominado Consorcio Pensiones Antioquia el cual administra gran parte del pasivo pensional de la entidad y cuenta con reservas para ello."                                                                                                                                     27-09-19   SE PRESENTA CONTESTACION DEMANDA                                                                                                             EN TRASLADO EXCEPCIONES</t>
  </si>
  <si>
    <t>PRETENDEN RECONOCIMIENTO DE TIEMPOS DE SERVICIOS PARA EFECTOS PENSIONALES               "No debe aplicarse la Metodología definida para el cálculo de la provisión contable, en tanto los recursos para el pago de dichas obligaciones, independiente de que sean reconocidas por vía administrativa o judicial, se encuentran provisionados de conformidad con lo dispuesto en la ley 549 de 1999, que dispuso el manejo que debe dársele al pasivo pensional, determinando la creación del Fondo Nacional de Pensiones de las entidades territoriales FONPET, estableciendo la forma en que debían ahorrarse en dicho fondo y un término no mayor de 30 años para que éste debe ser cubierto; normatividad que ha sido cumplida por el Departamento de Antioquia. Adicionalmente dispuso la creación de patrimonios autónomos para este mismo efecto, caso en el cual el departamento cuenta con un patrimonio autónomo denominado Consorcio Pensiones Antioquia el cual administra gran parte del pasivo pensional de la entidad y cuenta con reservas para ello."                                                                                                                                                                 14-02-20 SE PRESENTA CONTESTACION DEMANDA</t>
  </si>
  <si>
    <t xml:space="preserve">PRETENDEN RECONOCIMIENTO DE TIEMPOS DE SERVICIOS PARA EFECTOS PENSIONALES                   "No debe aplicarse la Metodología definida para el cálculo de la provisión contable, en tanto los recursos para el pago de dichas obligaciones, independiente de que sean reconocidas por vía administrativa o judicial, se encuentran provisionados de conformidad con lo dispuesto en la ley 549 de 1999, que dispuso el manejo que debe dársele al pasivo pensional, determinando la creación del Fondo Nacional de Pensiones de las entidades territoriales FONPET, estableciendo la forma en que debían ahorrarse en dicho fondo y un término no mayor de 30 años para que éste debe ser cubierto; normatividad que ha sido cumplida por el Departamento de Antioquia. Adicionalmente dispuso la creación de patrimonios autónomos para este mismo efecto, caso en el cual el departamento cuenta con un patrimonio autónomo denominado Consorcio Pensiones Antioquia el cual administra gran parte del pasivo pensional de la entidad y cuenta con reservas para ello."                                                                                                                                                                  POR MOTIVO DE LA JORNADA LABORAL DE PROTESTA DE LOS SERVIDORES PUBLICOS DE LA RAMA JUDUCIAL, LA AUDIENCIA PROGRAMADA PARA EL  (2020-02-21) NO FUE REALIZADA      </t>
  </si>
  <si>
    <t>PRESUNTA COMPAÑERA PERMANENTE YA JUBILADA POR COLPENSIONES PRETENDE EL RECONOCIMIENTO DE LA PENSION DE SOBREVIVIENTES DE CAUSANTE JUBILADA POR EL DPTO               CON MOTIVO DE LA EMERGENCIA Y CUARENTENA DECRETADA POR EL GOBIERNO NACIONAL LA AUDIENCIA PROGRAMADA PARA EL DIA 2020-03-24 NO FUE REALIZADA</t>
  </si>
  <si>
    <t>CODEMANDADO PASCUAL BRAVO                                                                                                                                               01-07-20 CONTESTAN LLAMAMIENTO</t>
  </si>
  <si>
    <t>CODEMANDADO BRILLADORA                                                                                                                                            CON MOTIVO DE LA EMERGENCIA Y CUARENTENA DECRETADA POR EL GOBIERNO NACIONAL LA AUDIENCIA DE TRAMITE Y JUZGAMIENTO PROGRAMADA PARA EL DIA 2020-05-26 NO FUE REALIZADA</t>
  </si>
  <si>
    <t>SOLICITA RELIQUIDACION DE LA PENSION CON LA INCLUSION DE LA PRIMA DE VIDA CARA DE JUBILADA   09-08-21 PRIMERA AUDIENCIA</t>
  </si>
  <si>
    <t>DEMANADA CONTESTADA PO ABOGADO EXTERNO</t>
  </si>
  <si>
    <t xml:space="preserve">SOLICITA RECONOCIMIENTO DE BONO PENSIONAL A COLPENSIONES-EL DPTO APARENTEMENTE RECONOCIO INDEMNIZACION SUSTITUTIVA DE PENSION                                                                                      "No debe aplicarse la Metodología definida para el cálculo de la provisión contable, en tanto los recursos para el pago de dichas obligaciones, independiente de que sean reconocidas por vía administrativa o judicial, se encuentran provisionados de conformidad con lo dispuesto en la ley 549 de 1999, que dispuso el manejo que debe dársele al pasivo pensional, determinando la creación del Fondo Nacional de Pensiones de las entidades territoriales FONPET, estableciendo la forma en que debían ahorrarse en dicho fondo y un término no mayor de 30 años para que éste debe ser cubierto; normatividad que ha sido cumplida por el Departamento de Antioquia. Adicionalmente dispuso la creación de patrimonios autónomos para este mismo efecto, caso en el cual el departamento cuenta con un patrimonio autónomo denominado Consorcio Pensiones Antioquia el cual administra gran parte del pasivo pensional de la entidad y cuenta con reservas para ello."               </t>
  </si>
  <si>
    <t>CODEMANADADOS NACION-MINISTERIO DE EDUCACION-SERETARIA DE EDUCACION DEPARTAMENTO DE ANTIOQUIA-SECRETARIA DE EDUCACION MUNICIPIO DE MEDELLIN                                                              SE ESPERA NORIFICACION DEL AUTO ADMISORIO DE LA DEMANDA</t>
  </si>
  <si>
    <t xml:space="preserve"> NO</t>
  </si>
  <si>
    <t>8 años</t>
  </si>
  <si>
    <t xml:space="preserve">ASIGNADO SEGÚN DECRETO 806 DE 2020- LLEGO COPIA DE TRASLADO UNA VEZ DTE SOMETIO A REPARTO LA DEMANDA                                                                                                                  PRETENDEN RECONOCIMIENTO DE TIEMPOS DE SERVICIOS PARA EFECTOS PENSIONALES                        "No debe aplicarse la Metodología definida para el cálculo de la provisión contable, en tanto los recursos para el pago de dichas obligaciones, independiente de que sean reconocidas por vía administrativa o judicial, se encuentran provisionados de conformidad con lo dispuesto en la ley 549 de 1999, que dispuso el manejo que debe dársele al pasivo pensional, determinando la creación del Fondo Nacional de Pensiones de las entidades territoriales FONPET, estableciendo la forma en que debían ahorrarse en dicho fondo y un término no mayor de 30 años para que éste debe ser cubierto; normatividad que ha sido cumplida por el Departamento de Antioquia. Adicionalmente dispuso la creación de patrimonios autónomos para este mismo efecto, caso en el cual el departamento cuenta con un patrimonio autónomo denominado Consorcio Pensiones Antioquia el cual administra gran parte del pasivo pensional de la entidad y cuenta con reservas para ello."   </t>
  </si>
  <si>
    <t>ASIGNADO SEGÚN DECRETO 806 DE 2020- LLEGO COPIA DE TRASLADO UNA VEZ DTE SOMETIO A REPARTO LA DEMANDA                                                                                                                                            18-08-20 SE NOTIFICA POR (E) AUTO ADMISORIO DE LA DDA</t>
  </si>
  <si>
    <t xml:space="preserve">                 CUOTA PARTE PENSIONAL                                                                                                                    CODEMANDADO MUNICIPIO DE MEDELLIN                         
"No debe aplicarse la Metodología definida para el cálculo de la provisión contable, en tanto los recursos para el pago de dichas obligaciones, independiente de que sean reconocidas por vía administrativa o judicial, se encuentran provisionados de conformidad con lo dispuesto en la ley 549 de 1999, que dispuso el manejo que debe dársele al pasivo pensional, determinando la creación del Fondo Nacional de Pensiones de las entidades territoriales FONPET, estableciendo la forma en que debían ahorrarse en dicho fondo y un término no mayor de 30 años para que éste debe ser cubierto; normatividad que ha sido cumplida por el Departamento de Antioquia. Adicionalmente dispuso la creación de patrimonios autónomos para este mismo efecto, caso en el cual el departamento cuenta con un patrimonio autónomo denominado Consorcio Pensiones Antioquia el cual administra gran parte del pasivo pensional de la entidad y cuenta con reservas para ello.                                                                                                                                A DESPACHO PARA SENTENACIA DE PRIMERA INSTANCIA
           </t>
  </si>
  <si>
    <t>FONPREMAG CODEMANDADO    DESVINCULA AL DPTO POR FALTA DE LEGITIMACION EN LA CAUSA                                                                                                        30-10-2017 SENTENCIA CONDENATORIA A FONPREMAG</t>
  </si>
  <si>
    <t>RELIQUIDACION PENSION   FONPPREMAG                                                                                                                FACTORES-PRIMA NAVIDAD                                                                                                                                                                    15-05-18 AUDIENCIA INICIAL-DESVINCULAN AL DPTO                                                                                                                                       11-03-19 DENIEGA PRETENSIONES</t>
  </si>
  <si>
    <t>SENTENCIA DE PRIMERA INSTANCIA FAVORABLE AL DPTO                                                                                                                                                 20-06-20 REGISTRA PROYECTO DE SEGUNDA INSTANCIA                                                                                                         28-07-20 CONFIRMA EN SU INTEGRIDAD FALLO DE 1RA INSTANCIA NEGANDO SUPLICAS DE LA DDA CONDENA EN COSTAS A LA DTE EN ESTA INSTANCIA</t>
  </si>
  <si>
    <t>28-06-18 SENTENCIA DE PRIMERA INSTACIA FAVORABLE AL DPTO-NO HUBO APELACION                                                                                                25-07-18 APRUEBA LIQUIDACIONDE COSTAS                                                                                                                          11-02-20 ARCHIVO</t>
  </si>
  <si>
    <t>COLPENSIONES CODEMANDADO   BONO PENSIONAL                                                                                                                                                                             "No debe aplicarse la Metodología definida para el cálculo de la provisión contable, en tanto los recursos para el pago de dichas obligaciones, independiente de que sean reconocidas por vía administrativa o judicial, se encuentran provisionados de conformidad con lo dispuesto en la ley 549 de 1999, que dispuso el manejo que debe dársele al pasivo pensional, determinando la creación del Fondo Nacional de Pensiones de las entidades territoriales FONPET, estableciendo la forma en que debían ahorrarse en dicho fondo y un término no mayor de 30 años para que éste debe ser cubierto; normatividad que ha sido cumplida por el Departamento de Antioquia. Adicionalmente dispuso la creación de patrimonios autónomos para este mismo efecto, caso en el cual el departamento cuenta con un patrimonio autónomo denominado Consorcio Pensiones Antioquia el cual administra gran par te del pasivo pensional de la entidad y cuenta con reservas para ello.                                                                                                                      PRETENSION SUBSIDIARIA INDEMNIZACION SUSTITUTIVA DE PENSION                                                            09-07-20 EN UNICA AUDIENCIA SE PROPONE CONCILIACION Y SE PONE EN CONOCIMIENTO DEL DESPACHO Y DE LAS PARTES CERTIFICADO DEL COMITE DE CONCILIACION EN DONDE SE EXPRESA EL CAMBIO DE POSICION DE LA ENTIDAD CON RELACION AL RECONOCIMIENTO Y PAGO DE LA PRESTACION Y ADICIONALMENTE SE ADJUNTA SOLICITUD DE LIQUIDACION PRESENTADA ANTE PRESTACIONES- SE SUSPENDE AUDIENCIA HASTA EL 13 DE JULIO Y LA PROPUESTA SERA ACPETADA POR EL DEMANDANTE SI EL VALOR ES SUPERIOR AL VALOR PROYECTADO POR EL DESPACHO EN SU SENTENCIA DE $6.600.000</t>
  </si>
  <si>
    <t>FONPREMAG CODEMANDADO-09-07-18 SE DESVINCULA AL DPTO                                                                     26-02-19 SENTENCIA FAVORABLE NIEGA PRETENSIONES                                                                                       06-03-19 CONCEDE RECURSO APELACION                                                                                                                               06-06-19 A DESPACHO PARA SENTENCIA DE SEGUNDA INSTANCIA</t>
  </si>
  <si>
    <t>INCENTIVO DE ANTIGÜEDAD Y PRIMA ESPECIAL ACTA 1722 DEL 77                                                                           13-03-19 ORDENA ENVIAR PROCESO AL JUZGADO 23 LABORAL DE MEDELLÍN (ED ICETEX), EN CUMPLIMIENTO ACUERDO CSJANTA-19-114 DE FEBRERO DE 2019,, H                                                                19-09-19 AVOCA CONOCIMIENTO CITA AUDIENCIA DE TRAMITE Y JUZGAMIENTO                                     CONTROLADOR NO PERMITE CARGAR ARCHIVOS DE DDA.CONTESTACION POR FALTA DE CAPACIDAD DE ALMACENAMIENTO</t>
  </si>
  <si>
    <t>CODEMANDADO PASCUAL BRAVO                                                                                                                                           05-03-20 TRASLADO PARA ALEGAR                                                                                                                                            03-07-20 SE REMITE CORREO ELECTRONICO AL DESPACHO 11 ADTVO-DTE-PROCURADURIA- CODEMANDADO Y LLAMADO EN GARANTIA CON ALEGATOS DE CONCLUSION</t>
  </si>
  <si>
    <t xml:space="preserve">CODEMANDADO FONPREMAG                                                                                                                              REAJUSTE PENSION DE CONFORMIDAD LEY 71 DE 1988                                                                                                          01-11-19 EN AUDIENCIA INICIAL SE DESVINCULA AL DPTO. DE ANTIOQUIA                                                              29-07-20 TRASLADO A FONPREMAG PARA ALEGAR                                                                </t>
  </si>
  <si>
    <t>CODEMANDADO FONPREMAG                                                                                                                                         REAJUSTE PENSION DE CONFORMIDAD LEY 71 DE 1988                                                                                                        30-01-20 REQUIERE A PARTE DEMANDANTE PARA QUE VINCULE A UN TERCERO MUNICIPIO DE BARBOSA</t>
  </si>
  <si>
    <t xml:space="preserve">CODEMANDADO FONPREMAG                                                                                                                                    REAJUSTE PENSION DE CONFORMIDAD LEY 71 DE 1988                                                                                   FONPREMAG APELA AUTO QUE RECONOCE FALTA DE LEGITIMACION EN LA CAUSA AL DEPARTAMENTO                                                                                     06-12-19 EL TRIBUNAL ADTVO CONFIRMA DESVINCULACION DEL DPTO POR FALTA DE LEGITIMACION EN LA CAUSA                                                                                                                                                                                   04-08-20 1RA INSTANCIA ADEUA TRAMITE Y DA TRASLADO PARA ALEGAR A FONPREMAG                                           </t>
  </si>
  <si>
    <t xml:space="preserve">RELIQUIDACION PENSION    FONPPREMAG     (DRA CLAUDIA GONZALEZ)                                                           04-12-19 REGISTRA PROYECTO                                                                                                                              </t>
  </si>
  <si>
    <t xml:space="preserve">CODEMANDADO NACION-FONPREMAG-                                                                                                                          DPTO VINCULADO COMO LITIS CONSORTE-CUOTAPARTISTA                                                                                     No debe aplicarse la Metodología definida para el cálculo de la provisión contable, en tanto los recursos para el pago de dichas obligaciones, independiente de que sean reconocidas por vía administrativa o judicial, se encuentran provisionados de conformidad con lo dispuesto en la ley 549 de 1999, que dispuso el manejo que debe dársele al pasivo pensional, determinando la creación del Fondo Nacional de Pensiones de las entidades territoriales FONPET, estableciendo la forma en que debían ahorrarse en dicho fondo y un término no mayor de 30 años para que éste debe ser cubierto; normatividad que ha sido cumplida por el Departamento de Antioquia. Adicionalmente dispuso la creación de patrimonios autónomos para este mismo efecto, caso en el cual el departamento cuenta con un patrimonio autónomo denominado Consorcio Pensiones Antioquia el cual administra gran parte del pasivo pensional de la entidad y cuenta con reservas para ello.                                                                                                                             28-03-19 SE REALIZA AUDIENCIA INICIAL Y SE DESVINCULA AL DPTO POR FALTA DE LEGITIMACION EN LA CAUSA DE HECHO A PESAR DE SER CUOTAPARTISTA                                                                                                 17-02-20 TRASLADO  A FONPREMAG PARA ALEGAR EN SEGUNTA INSTANCIA                 </t>
  </si>
  <si>
    <t xml:space="preserve">CODEMANDADOS COLFONDOS-COLPENSIONES                                                                                                           SE PRETENDE NULIDAD DEL TRASLADO DE COLPENSIONES A COLPENSIONES-BONO PENSIONAL                                                                                            No debe aplicarse la Metodología definida para el cálculo de la provisión contable, en tanto los recursos para el pago de dichas obligaciones, independiente de que sean reconocidas por vía administrativa o judicial, se encuentran provisionados de conformidad con lo dispuesto en la ley 549 de 1999, que dispuso el manejo que debe dársele al pasivo pensional, determinando la creación del Fondo Nacional de Pensiones de las entidades territoriales FONPET, estableciendo la forma en que debían ahorrarse en dicho fondo y un término no mayor de 30 años para que éste debe ser cubierto; normatividad que ha sido cumplida por el Departamento de Antioquia. Adicionalmente dispuso la creación de patrimonios autónomos para este mismo efecto, caso en el cual el departamento cuenta con un patrimonio autónomo denominado Consorcio Pensiones Antioquia el cual administra gran par te del pasivo pensional de la entidad y cuenta con reservas para ello.                                                                                                                                       CAMBIO DE TITULAR DEL DESPACHO-                                                                                                                               04-06-20   NO  SE REALIZO AUDIENCIA    (EMERGENCIA SANITARIA -PANDEMIA  -CUARENTENA-SUSPENSION DE TERMINOS)                   </t>
  </si>
  <si>
    <t>CODEMANDADO PASCUAL BRAVO                                                                                                                                                21-02-20 A DISPOSICION DE LA PARTE CONTRARIA LAS EXCEPCIONES PROPUESTAS</t>
  </si>
  <si>
    <t>CODEMANDADO FONMAG                                                                                                                                                   EN AUDIENCIA INICIAL SE DECLARA LA EXCEPCION DE FALTA DE LEGITIMIMACION EN LA CAUSA EN FAVOR DEL DPTO                                                                                                                                                                                08-11-19 A DESPACHO PARA SENTENCIA                                                                                                                                  09-07-20 SENTENCIA DE PRIMERA INSTANCIA AUN NO LA CARGAN</t>
  </si>
  <si>
    <t>EL DPTO LE RECONOCIO PREVIAMENTE INDEMNIZACON SUSTITUTIVA DE PENSION                                                                "No debe aplicarse la Metodología definida para el cálculo de la provisión contable, en tanto los recursos para el pago de dichas obligaciones, independiente de que sean reconocidas por vía administrativa o judicial, se encuentran provisionados de conformidad con lo dispuesto en la ley 549 de 1999, que dispuso el manejo que debe dársele al pasivo pensional, determinando la creación del Fondo Nacional de Pensiones de las entidades territoriales FONPET, estableciendo la forma en que debían ahorrarse en dicho fondo y un término no mayor de 30 años para que éste debe ser cubierto; normatividad que ha sido cumplida por el Departamento de Antioquia. Adicionalmente dispuso la creación de patrimonios autónomos para este mismo efecto, caso en el cual el departamento cuenta con un patrimonio autónomo denominado Consorcio Pensiones Antioquia el cual administra gran parte del pasivo pensional de la entidad y cuenta con reservas para ello.</t>
  </si>
  <si>
    <t xml:space="preserve">CODEMANDADO FONMAG                                                                                                                                                  EN AUDIENCIA INICIAL SE DECLARA LA EXCEPCION DE FALTA DE LEGITIMACION EN LA CAUSA EN FAVOR DEL DPTO Y NIEGA SUPLICAS DE LA DDA                                                                                                                 29-01-20 SE PRESENTAN ALEGATOS EN 2DA INSTANCIA               </t>
  </si>
  <si>
    <t>COEMANDADO NACION-MINEDUCACION-FONPREMAG                                                                                         "No debe aplicarse la Metodología definida para el cálculo de la provisión contable, en tanto los recursos para el pago de dichas obligaciones, independiente de que sean reconocidas por vía administrativa o judicial, se encuentran provisionados de conformidad con lo dispuesto en la ley 549 de 1999, que dispuso el manejo que debe dársele al pasivo pensional, determinando la creación del Fondo Nacional de Pensiones de las entidades territoriales FONPET, estableciendo la forma en que debían ahorrarse en dicho fondo y un término no mayor de 30 años para que éste debe ser cubierto; normatividad que ha sido cumplida por el Departamento de Antioquia. Adicionalmente dispuso la creación de patrimonios autónomos para este mismo efecto, caso en el cual el departamento cuenta con un patrimonio autónomo denominado Consorcio Pensiones Antioquia el cual administra gran parte del pasivo pensional de la entidad y cuenta con reservas para ello.                                                                                                                                                                   18-02-20 AUTO QUE ADMITE REFORMA DE DEMANDA</t>
  </si>
  <si>
    <t>PRETENDEN RECONOCIMIENTO DE TIEMPOS DE SERVICIOS PARA EFECTOS PENSIONALES                                     "No debe aplicarse la Metodología definida para el cálculo de la provisión contable, en tanto los recursos para el pago de dichas obligaciones, independiente de que sean reconocidas por vía administrativa o judicial, se encuentran provisionados de conformidad con lo dispuesto en la ley 549 de 1999, que dispuso el manejo que debe dársele al pasivo pensional, determinando la creación del Fondo Nacional de Pensiones de las entidades territoriales FONPET, estableciendo la forma en que debían ahorrarse en dicho fondo y un término no mayor de 30 años para que éste debe ser cubierto; normatividad que ha sido cumplida por el Departamento de Antioquia. Adicionalmente dispuso la creación de patrimonios autónomos para este mismo efecto, caso en el cual el departamento cuenta con un patrimonio autónomo denominado Consorcio Pensiones Antioquia el cual administra gran parte del pasivo pensional de la entidad y cuenta con reservas para ello."                                                                                                                                                                                     05-08-20 SE REMITIO CONTESTACION DDA POR CORREO ELECTRONICO DECRETO 806 DE 2020 CON COPIA A PROCURADURIA-C.c PROCURADURIA-MINEDUACION-DEFENSA JURIDICA DEL ESTADO Y DTE</t>
  </si>
  <si>
    <t>DEMANDADO PRINCIPAL EL PASCUAL BRAVO-EL DPTO VINCULACION COMO LITIS CONSORTE NECESARIO                                                                                                                                                                                           SE PRESENTARA CONTESTACION DE LA DEMANDA DENTRO DEL TERMINO                                                         10-07-20 31-01-20 notificación del auto admisorio se presentará contestación de la demanda dentro del termino
10-07-20 VIA CORREO ELECTRONICO SE REMITE CONTESTACION DDA, CONTESTACION A LA VINCULACION COMO LITIS CONSORTE CUASINECESARIO AL DESPACHO 28 ADTVO-PROCURADURIA 169- DEMANDANTE-VINCULANTE (PASCUAL) Y AL LLAMADO EN GARANTIA (SURA)</t>
  </si>
  <si>
    <t xml:space="preserve">EL DEMANDANTE SOLICITA REINTEGRO Y ARGUMENTA QUE LO FAVORECE UNA NORMA CONVENCIONAL-SE SOLICITARON PRUEBAS TRASLADADAS-SENTENCIAS-JUSTO ANTES DE LA DECLARATORIA DE CUARENTENA POR PANDEMIA CORONAVIRUS-EL DR USUGA TUVO FALLO FAVORABLE  POR EL MISMO CASO EN EL MISMO JUZGADO                                                                                                                                                                                                SE REMITIO PODER CONFERIDO A MI NOMBRE POR CORREO ELECTRONICO Y POR 472  SIN RESPUESTA                                                                                                                                                                              27-07-20 AUDIENCIA DE TRAMITE Y JUZGAMIENTO                                                                                                           SE CONSULTO AL DESPACHO MEDIANTE CORREO ELECTRONICO SI SE REALIZARIA AUDIENCIA O SI SE REPROGRAMARIA POR HABERSE LEVANTADO LA SUSPENSION DE TERMINOS EL DIA ANTERIOR (DOMINGO) NO SE OBTUVO RESPUESTA                                                                                                                                06-08-20 SE REENVIA PODER VIA CORREO ELECTRONICO AL DESPACHO Y A LA PARTE DTE
CORREO 472 DEVUELTO
</t>
  </si>
  <si>
    <t>PENSION SOBREVIVIENTES    CODEMANDADO PENSIONES ANTIOQUIA                                                                                                                                  De conformidad con lo acordado en la reunión del 13 de marzo de 2018, donde participaron las directoras de Procesos y Reclamaciones y de la Dirección de Prestaciones Sociales y Nomina, la contratista que ha apoyado la implementación de las NICSP: Sra. Angela Maria Botero Bedoya y profesionales de las dependencias, se dispuso que por el momento no se determinará el valor de la pretensión en los casos de reliquidación pensión de Pensiones de Antioquia, ni se liquidarán las sentencias de primera instancia debido a que actualmente existe controversia entre las entidades públicas (Pensiones de Antioquia y Departamento de Antioquia) sobre el momento desde el cual debe el Departamento realizar los correpondientes aportes de las pensiones reliquidadas; en virtud de dicha diferencia conceptual, la Dirección de Prestaciones sociales y nomina ha presentado objeción de las cuentas presentadas por el fondo pensional, lo que lleva a concluir que  no existen los elementos necesarios para realizar la provisión, en tanto no hay certeza desde que momento deben pagarse los aportes a que somo condenados y/o obligados en estos procesos.</t>
  </si>
  <si>
    <t>FONPREMAG CODEMANDADO                                                                                                                     DESVINCULAN AL DPTO EN AUDIENCIA INICIAL                                                                                                           SE ENCUENTRA A DESPACHO PARA FALLO DE 2DA INSTANCIA</t>
  </si>
  <si>
    <t>PASCUAL BRAVO CODEMANDADO                                                                                                                              FALLO NO CONCEDE PRETENSIONES LA RELACION SE DESRROLLO DENTRO DE UN CONTRATO DE PRESTACION DE SERVICIOS                                                                                                                                                             26-11-18 Tribunal admite recurso de apelacion                                                                                                         14-02-19 Traslado para alegar en 2da. Instancia                                                                                                        18-02-19 Se presentan Alegatos de conclusion en segunda instancia</t>
  </si>
  <si>
    <t xml:space="preserve"> PENSIONES ANTIOQUIA-CODEMANDADO                                         
De conformidad con lo acordado en la reunión del 13 de marzo de 2018, donde participaron las directoras de Procesos y Reclamaciones y de la Dirección de Prestaciones Sociales y Nomina, la contratista que ha apoyado la implementación de las NICSP: Sra. Angela Maria Botero Bedoya y profesionales de las dependencias, se dispuso que por el momento no se determinará el valor de la pretensión en los casos de reliquidación pensión de Pensiones de Antioquia, ni se liquidarán las sentencias de primera instancia debido a que actualmente existe controversia entre las entidades públicas (Pensiones de Antioquia y Departamento de Antioquia) sobre el momento desde el cual debe el Departamento realizar los correpondientes aportes de las pensiones reliquidadas; en virtud de dicha diferencia conceptual, la Dirección de Prestaciones sociales y nomina ha presentado objeción de las cuentas presentadas por el fondo pensional, lo que lleva a concluir que  no existen los elementos necesarios para realizar la provisión, en tanto no hay certeza desde que momento deben pagarse los aportes a que somo condenados y/o obligados en estos procesos.                                                                                                                                                     </t>
  </si>
  <si>
    <t>CODEMANDADO INVIAS-MUNICIPIO DE MEDELLIN                                                                                                  06-05-19 SE DECLARA PROBADA LA FALTA DE LEGITIMACION EN LA CAUSA POR PASIVA EN FAVOR DEL DPTO</t>
  </si>
  <si>
    <t>PENSIONES DE ANTIOQUIA-CODEMANDADO                                               
De conformidad con lo acordado en la reunión del 13 de marzo de 2018, donde participaron las directoras de Procesos y Reclamaciones y de la Dirección de Prestaciones Sociales y Nomina, la contratista que ha apoyado la implementación de las NICSP: Sra. Angela Maria Botero Bedoya y profesionales de las dependencias, se dispuso que por el momento no se determinará el valor de la pretensión en los casos de reliquidación pensión de Pensiones de Antioquia, ni se liquidarán las sentencias de primera instancia debido a que actualmente existe controversia entre las entidades públicas (Pensiones de Antioquia y Departamento de Antioquia) sobre el momento desde el cual debe el Departamento realizar los correpondientes aportes de las pensiones reliquidadas; en virtud de dicha diferencia conceptual, la Dirección de Prestaciones sociales y nomina ha presentado objeción de las cuentas presentadas por el fondo pensional, lo que lleva a concluir que  no existen los elementos necesarios para realizar la provisión, en tanto no hay certeza desde que momento deben pagarse los aportes a que somo condenados y/o obligados en estos procesos.                                                                                                                                                           13-11-18 DENIEGA PRETENSIONES                                                                                                                                      21-01-19 Tribunal admite apelacion                                                                                                                                           14-02-19 Tribunal da traslado para alegar en 2da instancia                                                                                    18-02-19 SE PRESENTARON ALEGATOS DE CONCLUSION                                                                                          Se espera fallo de 2da instancia</t>
  </si>
  <si>
    <t>CODEMANDADO PENSIONES DE ANTIOQUIA                                                                                                           PENSION DE SOBREVIVIENTES                                                                                                                                             De conformidad con lo acordado en la reunión del 13 de marzo de 2018, donde participaron las directoras de Procesos y Reclamaciones y de la Dirección de Prestaciones Sociales y Nomina, la contratista que ha apoyado la implementación de las NICSP: Sra. Angela Maria Botero Bedoya y profesionales de las dependencias, se dispuso que por el momento no se determinará el valor de la pretensión en los casos de reliquidación pensión de Pensiones de Antioquia, ni se liquidarán las sentencias de primera instancia debido a que actualmente existe controversia entre las entidades públicas (Pensiones de Antioquia y Departamento de Antioquia) sobre el momento desde el cual debe el Departamento realizar los correpondientes aportes de las pensiones reliquidadas; en virtud de dicha diferencia conceptual, la Dirección de Prestaciones sociales y nomina ha presentado objeción de las cuentas presentadas por el fondo pensional, lo que lleva a concluir que  no existen los elementos necesarios para realizar la provisión, en tanto no hay certeza desde que momento deben pagarse los aportes a que somo condenados y/o obligados en estos procesos.                                                                                                                                                EL CONTROLADOR NO PERMITIO GUARDAR ARCHIVOS DE DDA-CONTESTACION NI ALEGATOS DE CONCLUSION DEBIDOA QUE SUPERA ESPACIO DE ALMACENAMIENTO</t>
  </si>
  <si>
    <t>LA DEMANDA NO INCLUYÓ A LA NACION Y EL CAUSANTE ES DOCENTE - SE PROPUSO FALTA DE INTEGRACION DEL LITIS CONSORCIO NECESARIO                                                                                                         SE DESVINCULA AL DEPARTAMENTO DE ANTIOQUIA POR FALTA DE LEGITIMACION EN LA CAUSA        ARICHIVADO EN LITIGIO VIRTUAL</t>
  </si>
  <si>
    <t>CODEMANDADOS COLPENSIONES Y AGUASCOL S.A E.S.P                                                                                                10-02-20 RESUELVE ARCHIVAR PROCESO POR INACTIVIDAD DE LA PARTE DEMANDANTE                                                                                                                                             28-02-20 RECURSO DE QUEJA DEL DEMANDANTE                                                                                                                             13-03-20 TRASLADO POR TRES DIAS A LA CONTRAPARTE DEL RECURSO DE QUEJA</t>
  </si>
  <si>
    <r>
      <t xml:space="preserve">CODEMANDADO PASCUAL BRAVO                                                                                                                                               CON MOTIVO DE LA EMERGENCIA SANITARIA Y CUARENTENA DECRETADA POR EL GOBIERNO NACIONAL LA AUDIENCIA PROGRAMADA </t>
    </r>
    <r>
      <rPr>
        <u/>
        <sz val="8"/>
        <rFont val="Calibri"/>
        <family val="2"/>
        <scheme val="minor"/>
      </rPr>
      <t xml:space="preserve">POR ULTIMA VEZ </t>
    </r>
    <r>
      <rPr>
        <sz val="8"/>
        <rFont val="Calibri"/>
        <family val="2"/>
        <scheme val="minor"/>
      </rPr>
      <t xml:space="preserve">PARA EL DIA 2020-05-28   NO FUE REALIZADA                                                                            </t>
    </r>
  </si>
  <si>
    <r>
      <t xml:space="preserve">CODEMANDADO PASCUAL BRAVO                                                                                                                                               CON MOTIVO DE LA EMERGENCIA SANITARIA Y CUARENTENA DECRETADA POR EL GOBIERNO NACIONAL LA AUDIENCIA PROGRAMADA </t>
    </r>
    <r>
      <rPr>
        <u/>
        <sz val="8"/>
        <rFont val="Calibri"/>
        <family val="2"/>
        <scheme val="minor"/>
      </rPr>
      <t xml:space="preserve"> </t>
    </r>
    <r>
      <rPr>
        <sz val="8"/>
        <rFont val="Calibri"/>
        <family val="2"/>
        <scheme val="minor"/>
      </rPr>
      <t xml:space="preserve">PARA EL DIA 2020-06-20   NO FUE REALIZADA                                                                            </t>
    </r>
  </si>
  <si>
    <t>DOCENTE  QUIEN SE LE PROMETIO CONTRATO DE PESTACION DE SERVICIOS Y RENUNCIO-FINALMENTE NO LO CONTRATARON-SENTENCIA DE 1RA EN CONTRA                                                                                                           30-06-19   ADMITE RECURSO DE APELACION-RECONOCE PERSONERIA A AMYO                                                                                                                                                                            INMINENTE ACCION DE REPETICION</t>
  </si>
  <si>
    <t xml:space="preserve">CODEMANDADO PASCUAL BRAVO                                                                                                                                                25-11-19 ADMITE LLAMAMIENTOS-SE ENVIA CITACION A LOS LLAMADOS-SE REMITE CONSTANCIA CORREO 472 AL DESPACHO </t>
  </si>
  <si>
    <t xml:space="preserve">CODEMANDADO PASCUAL BRAVO                                                                                                                                                    24-02-20 ADMITE LLAMAMIENTOS-SE ENVIA CITACION A LOS LLAMADOS-SE REMITE CONSTANCIA CORREO 472 AL DESPACHO </t>
  </si>
  <si>
    <t xml:space="preserve">SE DEMANDO ORDENANZA FLA-CONSULTAR SI SE APELA DEPENDIENDO DE LO QUE SUCEDA CON LA REESTUCTURACION DE LA FLA                                                                                                                                                       06-08-20 SE REMITE PODER VIA CORREO ELECTRONICO 
472 DEVOLVIO CORREO
C.C PROCURADURIA Y PARTE DTE
</t>
  </si>
  <si>
    <t xml:space="preserve">SE PRESENTO DEMANDA DE RECONVENCION-SE GANO PROCESO EN 1RA INSTANCIA- EN 2DA INSTANCIA EL CONSEJO DE ESTADO ANULO EL CONTRATO Y LICOANTIOQUIA PRESENTO RECURSO EXTRAORDINARIO DE REVISION- DE PRONTO SE DEBEN PRESENTAR ALEGATOS                                                    06-08-20 SE REENVIA PODER A SECRETARIA DEL CONSEJO DE ESTADO Y COPIA A LA PARTE DTE.
NO SE ENVIO AL MINISTERIO PBCO SE DESCONOCE CORREO                                                                                            06-08-29 RECIBE POR CORREO PODER AMYO
</t>
  </si>
  <si>
    <t>A DESPACHO PARA SENTENCIA</t>
  </si>
  <si>
    <t>14 AÑOS</t>
  </si>
  <si>
    <t>NA</t>
  </si>
  <si>
    <t>6 AÑOS</t>
  </si>
  <si>
    <t>SI</t>
  </si>
  <si>
    <t>05001233100020000344800</t>
  </si>
  <si>
    <t>05001233100020010145600</t>
  </si>
  <si>
    <t>05001233100020020334100</t>
  </si>
  <si>
    <t>05001233100020040032500</t>
  </si>
  <si>
    <t>05001233100020060316900</t>
  </si>
  <si>
    <t>05001233100020070320100</t>
  </si>
  <si>
    <t>CORTE  SUPREMA DE JUSTICIA</t>
  </si>
  <si>
    <t>05001310500420090096700</t>
  </si>
  <si>
    <t>TRIBUNAL SUPERIOR DE MEDELLIN-SALA LABORAL.</t>
  </si>
  <si>
    <t>05001310501320100033900</t>
  </si>
  <si>
    <t>05001310501620100023200</t>
  </si>
  <si>
    <t>Juzgado 22 Administrativo del Circuito de Medellín</t>
  </si>
  <si>
    <t>05001333102220100031200</t>
  </si>
  <si>
    <t>Juzgado 25 Adm. OraL de Medellín.</t>
  </si>
  <si>
    <t>05001333302520120044100</t>
  </si>
  <si>
    <t>Juzgado 24 Administrtivo del circuito de Medellín</t>
  </si>
  <si>
    <t>05001333302420130021400</t>
  </si>
  <si>
    <t>Juzgado 10' Adm. OraL de Medellín.</t>
  </si>
  <si>
    <t>05001333301020120021700</t>
  </si>
  <si>
    <t>05001233100020020056201</t>
  </si>
  <si>
    <t>Tribunal Administrativo de Descongestión de Antioquia- .</t>
  </si>
  <si>
    <t>05001233100020120091900</t>
  </si>
  <si>
    <t>Tribunal Administrativo de Antioquia- Sala de Oralidad.</t>
  </si>
  <si>
    <t>05001233300020120060300</t>
  </si>
  <si>
    <t>Juzgado 16 Adm. OraL de Medellín.</t>
  </si>
  <si>
    <t>05001333301620130104300</t>
  </si>
  <si>
    <t>Juzgado 29 Adm. OraL de Medellín.</t>
  </si>
  <si>
    <t>05001333302920130028200</t>
  </si>
  <si>
    <t>05001333301620130043400</t>
  </si>
  <si>
    <t>Juzgado 10 Adm. OraL de Medellín.</t>
  </si>
  <si>
    <t>05001333301020130041600</t>
  </si>
  <si>
    <t>Juzgado 09 Adm. OraL de Medellín.</t>
  </si>
  <si>
    <t>05001333300920140050400</t>
  </si>
  <si>
    <t>Juzgado 23 Adm. OraL de Medellín.</t>
  </si>
  <si>
    <t>05001333302320140086000</t>
  </si>
  <si>
    <t>05001333302920140062500</t>
  </si>
  <si>
    <t>Juzgado 26 Adm. OraL de Medellín.</t>
  </si>
  <si>
    <t>05001333302620140092800</t>
  </si>
  <si>
    <t>Juzgado 30 Adm. OraL de Medellín.</t>
  </si>
  <si>
    <t>05001333303020140156100</t>
  </si>
  <si>
    <t>Juzgado 24 Adm. OraL de Medellín.</t>
  </si>
  <si>
    <t>05001333302420140166200</t>
  </si>
  <si>
    <t>Juzgado  12 Adm. OraL de Medellín.</t>
  </si>
  <si>
    <t>05001333301220140167300</t>
  </si>
  <si>
    <t>Juzgado 9 Adm. OraL de Medellín.</t>
  </si>
  <si>
    <t>05001333300920140071200</t>
  </si>
  <si>
    <t>05001333300920140078000</t>
  </si>
  <si>
    <t>Juzgado 05 Adm. OraL de Medellín.</t>
  </si>
  <si>
    <t>05001333300520140175600</t>
  </si>
  <si>
    <t>Juzgado 01 Adm. OraL de Medellín.</t>
  </si>
  <si>
    <t>05001333300120140048500</t>
  </si>
  <si>
    <t xml:space="preserve">Juzgado  16 Adm. Oral de Medellín </t>
  </si>
  <si>
    <t>05001333301620140113900</t>
  </si>
  <si>
    <t>05001233300020150134500</t>
  </si>
  <si>
    <t xml:space="preserve">Juzgado  12 Adm. Oral de Medellín </t>
  </si>
  <si>
    <t>05001333301220150078600</t>
  </si>
  <si>
    <t xml:space="preserve">Juzgado 18 Adm. Oral  de Medellin </t>
  </si>
  <si>
    <t>05001333301820150030600</t>
  </si>
  <si>
    <t>05001233300020140152700</t>
  </si>
  <si>
    <t xml:space="preserve">Juzgado 9 Adm. Oral  de Medellin </t>
  </si>
  <si>
    <t>05001333300920150109000</t>
  </si>
  <si>
    <t xml:space="preserve">Juzgado 28 Adm. Oral  de Medellin </t>
  </si>
  <si>
    <t>05001333302820150116300</t>
  </si>
  <si>
    <t xml:space="preserve">Juzgado 17 Adm. Oral  de Medellin </t>
  </si>
  <si>
    <t>05001333301720150067300</t>
  </si>
  <si>
    <t xml:space="preserve">Juzgado 7 Adm. Oral  de Medellin </t>
  </si>
  <si>
    <t>05001333300720150123200</t>
  </si>
  <si>
    <t xml:space="preserve">Juzgado 14 Adm. Oral  de Medellin </t>
  </si>
  <si>
    <t>05001333301420150037100</t>
  </si>
  <si>
    <t>05001333301420150037400</t>
  </si>
  <si>
    <t xml:space="preserve">Juzgado 1° Adm. Oral  de Medellin </t>
  </si>
  <si>
    <t>05001333300120140007900</t>
  </si>
  <si>
    <t xml:space="preserve">Juzgado 15 Adm. Oral  de Medellin </t>
  </si>
  <si>
    <t>05001333301520150118200</t>
  </si>
  <si>
    <t xml:space="preserve">Juzgado 11 Laboral del circuito de M. </t>
  </si>
  <si>
    <t>05001310501120080086400</t>
  </si>
  <si>
    <t xml:space="preserve">Juzgado 11 Adm. Oral  de Medellin </t>
  </si>
  <si>
    <t>05001333301120150028200</t>
  </si>
  <si>
    <t>05001333302920150124000</t>
  </si>
  <si>
    <t xml:space="preserve">Juzgado 20 Adm. Oral  de Medellin </t>
  </si>
  <si>
    <t>05001333302020150136800</t>
  </si>
  <si>
    <t>0515411300120150022000</t>
  </si>
  <si>
    <t xml:space="preserve">Juzgado  1° Adm. Oral de Medellín </t>
  </si>
  <si>
    <t>05001333300120150134200</t>
  </si>
  <si>
    <t xml:space="preserve">Juzgado 27 Adm. Oral  de Medellin </t>
  </si>
  <si>
    <t>05001333302720150130700</t>
  </si>
  <si>
    <t>05001333300120150058900</t>
  </si>
  <si>
    <t xml:space="preserve">Juzgado  18 Adm. Oral de Medellín </t>
  </si>
  <si>
    <t>05001333301820150113200</t>
  </si>
  <si>
    <t xml:space="preserve">Juzgado  04 Adm. Oral de Medellín </t>
  </si>
  <si>
    <t>05001333300420160008400</t>
  </si>
  <si>
    <t xml:space="preserve">Juzgado  02 Adm. Oral de Medellín </t>
  </si>
  <si>
    <t>05001333300220160041600</t>
  </si>
  <si>
    <t>05001233300020160068300</t>
  </si>
  <si>
    <t xml:space="preserve">Juzgado  08 Adm. Oral de Medellín </t>
  </si>
  <si>
    <t>05001333300820160040700</t>
  </si>
  <si>
    <t>05001333300220160025600</t>
  </si>
  <si>
    <t xml:space="preserve">Juzgado  09 Adm. Oral de Medellín </t>
  </si>
  <si>
    <t>05001333300920160037000</t>
  </si>
  <si>
    <t xml:space="preserve">Juzgado 04 Laboral del circuito de Medellín.   </t>
  </si>
  <si>
    <t>05001310500420150171800</t>
  </si>
  <si>
    <t>05001333301420160044700</t>
  </si>
  <si>
    <t xml:space="preserve">Juzgado 02 Laboral del circuito de Medellín.   </t>
  </si>
  <si>
    <t>05001310500220160053600</t>
  </si>
  <si>
    <t xml:space="preserve">Juzgado  03 Adm. Oral de Medellín </t>
  </si>
  <si>
    <t>05001333300320160028800</t>
  </si>
  <si>
    <t>05001333301420160058600</t>
  </si>
  <si>
    <t xml:space="preserve">Juzgado 12 Adm. Oral  de Medellin </t>
  </si>
  <si>
    <t>05001333301220160058100</t>
  </si>
  <si>
    <t xml:space="preserve">Juzgado 35 Adm. Oral  de Medellin </t>
  </si>
  <si>
    <t>05001333303520160068600</t>
  </si>
  <si>
    <t>05001333302820160046500</t>
  </si>
  <si>
    <t xml:space="preserve">Juzgado 21 Adm. Oral  de Medellin </t>
  </si>
  <si>
    <t>05001333302120160064600</t>
  </si>
  <si>
    <t>Tribunal Administrativo de Antioquia- Escritural..</t>
  </si>
  <si>
    <t>05001233100020050460200</t>
  </si>
  <si>
    <t>05001333301220160075300</t>
  </si>
  <si>
    <t>05001333303520160088400</t>
  </si>
  <si>
    <t>Tribunal Administrativo de Antioquia- Oral .</t>
  </si>
  <si>
    <t>05001233300020150241200</t>
  </si>
  <si>
    <t xml:space="preserve">Juzgado 22 Adm. Oral  de Medellin </t>
  </si>
  <si>
    <t>05001333302220160067600</t>
  </si>
  <si>
    <t xml:space="preserve">Juzgado 03 Adm. Oral  de Medellin </t>
  </si>
  <si>
    <t>05001333300320160107500</t>
  </si>
  <si>
    <t>05001333301720160050400</t>
  </si>
  <si>
    <t xml:space="preserve">Juzgado 09 Laboral del circuito de Medellín.   </t>
  </si>
  <si>
    <t>05001310500920160113200</t>
  </si>
  <si>
    <t xml:space="preserve">Juzgado 10 Adm. Oral  de Medellin </t>
  </si>
  <si>
    <t>05001333301020160073500</t>
  </si>
  <si>
    <t xml:space="preserve">Juzgado 21 Laboral del circuito de Medellín.   </t>
  </si>
  <si>
    <t>05001310502120170026600</t>
  </si>
  <si>
    <t xml:space="preserve">Juzgado 11 Laboral del circuito de Medellín.   </t>
  </si>
  <si>
    <t>05001310501120170008800</t>
  </si>
  <si>
    <t>05001333300820170019900</t>
  </si>
  <si>
    <t xml:space="preserve">Juzgado 33 Adm. Oral  de Medellin </t>
  </si>
  <si>
    <t>05001333370320150024400</t>
  </si>
  <si>
    <t>05001333302120170024400</t>
  </si>
  <si>
    <t xml:space="preserve">Juzgado 10 Laboral del circuito de Medellín.   </t>
  </si>
  <si>
    <t>05001310501020170008900</t>
  </si>
  <si>
    <t>05001333303320160084300</t>
  </si>
  <si>
    <t>Juzgado18 Laboral del circuito  de Medellín.</t>
  </si>
  <si>
    <t>05001310501820170068500</t>
  </si>
  <si>
    <t>05001333300120170043700</t>
  </si>
  <si>
    <t>05001310500420170085700</t>
  </si>
  <si>
    <t xml:space="preserve">Juzgado  14 Adm. Oral de Medellín </t>
  </si>
  <si>
    <t>05001333301420170061300</t>
  </si>
  <si>
    <t>05001333301420170064600</t>
  </si>
  <si>
    <t xml:space="preserve">Juzgado 06 Laboral del circuito de Medellín.   </t>
  </si>
  <si>
    <t>05001310500620170074400</t>
  </si>
  <si>
    <t>05001333300120180000500</t>
  </si>
  <si>
    <t>Tribunal Administrativo de Oralidad de Antioquia</t>
  </si>
  <si>
    <t>05001233300020180035900</t>
  </si>
  <si>
    <t>05001310501120170088000</t>
  </si>
  <si>
    <t>05001233300020180073500</t>
  </si>
  <si>
    <t>Juzgado Promiscuo del circuito de Santa Rosa de Osos</t>
  </si>
  <si>
    <t xml:space="preserve">05686318900120170026800 </t>
  </si>
  <si>
    <t xml:space="preserve">05686318900120170027700 </t>
  </si>
  <si>
    <t xml:space="preserve">Juzgado 15 Laboral del circuito de Medellín.   </t>
  </si>
  <si>
    <t>05001310501520170089000</t>
  </si>
  <si>
    <t>05001233300020180065700</t>
  </si>
  <si>
    <t xml:space="preserve">Juzgado  35 Adm. Oral de Medellín </t>
  </si>
  <si>
    <t>05001333303520180007200</t>
  </si>
  <si>
    <t xml:space="preserve">Juzgado 23 Laboral del circuito de Medellín.   </t>
  </si>
  <si>
    <t>05001310502320170002700</t>
  </si>
  <si>
    <t xml:space="preserve">Juzgado  23 Adm. Oral de Medellín </t>
  </si>
  <si>
    <t>05001333302320180020400</t>
  </si>
  <si>
    <t>05001310500920170073800</t>
  </si>
  <si>
    <t xml:space="preserve">Juzgado 20 Laboral del circuito de Medellín.   </t>
  </si>
  <si>
    <t>05001310502020180030600</t>
  </si>
  <si>
    <t xml:space="preserve">Juzgado  07 Adm. Oral de Medellín </t>
  </si>
  <si>
    <t>05001333300720180026300</t>
  </si>
  <si>
    <t xml:space="preserve">Juzgado  33 Adm. Oral de Medellín </t>
  </si>
  <si>
    <t>05001333303320160008200</t>
  </si>
  <si>
    <t>05001333300920140127200</t>
  </si>
  <si>
    <t>05001333301820140097300</t>
  </si>
  <si>
    <t>05001333300920120013100</t>
  </si>
  <si>
    <t>TRIBUNAL ADMINISTRATIVO DE ANTIOQUIA</t>
  </si>
  <si>
    <t>05001233300020140081700</t>
  </si>
  <si>
    <t>JUZGADO VEINTINUEVE ADMINISTRATIVO</t>
  </si>
  <si>
    <t>05001333302920140139400</t>
  </si>
  <si>
    <t>JUZGADO 10 ADMINISTRATIVO ORAL DE MEDELLIN</t>
  </si>
  <si>
    <t>05001333301020140139900</t>
  </si>
  <si>
    <t>JUZGADO  21 ADMINISTRATIVO ORAL DE MEDELLÍN</t>
  </si>
  <si>
    <t>050013333035201600063800</t>
  </si>
  <si>
    <t xml:space="preserve">JUZGADO 12 ADMINISTRATIVO ORAL DE MEDELLÍN </t>
  </si>
  <si>
    <t>05001333301220170033000</t>
  </si>
  <si>
    <t>05001233300020180179400</t>
  </si>
  <si>
    <t>05001333301820180048100</t>
  </si>
  <si>
    <t xml:space="preserve">Juzgado  13 Adm. Oral de Medellín </t>
  </si>
  <si>
    <t>05001333301320180049300</t>
  </si>
  <si>
    <t>05250318900120180013400</t>
  </si>
  <si>
    <t>05250318900120180013600</t>
  </si>
  <si>
    <t>05250318900120180012200</t>
  </si>
  <si>
    <t xml:space="preserve">Juzgado  30  Adm. Oral de Medellín </t>
  </si>
  <si>
    <t>05001333303020190008400</t>
  </si>
  <si>
    <t>05031318900120180019000</t>
  </si>
  <si>
    <t xml:space="preserve">Juzgado  09  Adm. Oral de Medellín </t>
  </si>
  <si>
    <t>05001333300920190011100</t>
  </si>
  <si>
    <t xml:space="preserve">Juzgado  19  Adm. Oral de Medellín </t>
  </si>
  <si>
    <t>05001333301920190003000</t>
  </si>
  <si>
    <t>05001310500420170035500</t>
  </si>
  <si>
    <t>05001233300020190130900</t>
  </si>
  <si>
    <t>05001333301420190022400</t>
  </si>
  <si>
    <t xml:space="preserve">Juzgado 14 Laboral del circuito de Medellín.   </t>
  </si>
  <si>
    <t>05001310501420190025300</t>
  </si>
  <si>
    <t>05001333301920190040100</t>
  </si>
  <si>
    <t>05001310502020170060500</t>
  </si>
  <si>
    <t>05001233300020190110400</t>
  </si>
  <si>
    <t xml:space="preserve">Juzgado  05 Adm. Oral de Medellín </t>
  </si>
  <si>
    <t>05001333300520190049300</t>
  </si>
  <si>
    <t xml:space="preserve">Juzgado  15 Adm. Oral de Medellín </t>
  </si>
  <si>
    <t>05001333301520180034500</t>
  </si>
  <si>
    <t xml:space="preserve">Juzgado  31 Adm. Oral de Medellín </t>
  </si>
  <si>
    <t>05001333303120190002400</t>
  </si>
  <si>
    <t xml:space="preserve">Juzgado  30 Adm. Oral de Medellín </t>
  </si>
  <si>
    <t>05001333303020200004900</t>
  </si>
  <si>
    <t>05001333301620200016500</t>
  </si>
  <si>
    <r>
      <t>Juzgado Promiscuo del circuito de</t>
    </r>
    <r>
      <rPr>
        <b/>
        <sz val="8"/>
        <color theme="1"/>
        <rFont val="Calibri"/>
        <family val="2"/>
        <scheme val="minor"/>
      </rPr>
      <t xml:space="preserve"> el Bagre</t>
    </r>
  </si>
  <si>
    <r>
      <t>Juzgado Promiscuo del circuito de</t>
    </r>
    <r>
      <rPr>
        <b/>
        <sz val="8"/>
        <color theme="1"/>
        <rFont val="Calibri"/>
        <family val="2"/>
        <scheme val="minor"/>
      </rPr>
      <t xml:space="preserve"> Amalfi</t>
    </r>
  </si>
  <si>
    <t>NO SE DECRETO MEDIDA CAUTELAR</t>
  </si>
  <si>
    <t xml:space="preserve">no </t>
  </si>
  <si>
    <t>22  años</t>
  </si>
  <si>
    <t>DECRETO 4860 DEL 07/11/2013</t>
  </si>
  <si>
    <t>20 años</t>
  </si>
  <si>
    <t>21  años</t>
  </si>
  <si>
    <t>20  años</t>
  </si>
  <si>
    <t>Solicita la nulidad de la ordenanza  Nro. 18 del 2002.</t>
  </si>
  <si>
    <t>16  años</t>
  </si>
  <si>
    <t xml:space="preserve">11 años </t>
  </si>
  <si>
    <t xml:space="preserve">solicita reconocimiento de la prima de antigüedad.  EL DEMANDANTE INTERPONE CASACION </t>
  </si>
  <si>
    <t>12 años</t>
  </si>
  <si>
    <t>EL DEMANDANTE INTERPONE RECURSO DE CASACION</t>
  </si>
  <si>
    <t>La gabriela</t>
  </si>
  <si>
    <t>9 años</t>
  </si>
  <si>
    <t>13  años</t>
  </si>
  <si>
    <t>FUE REMITIDO AL CONSEJO DE Estado en Recurso de REVISION.</t>
  </si>
  <si>
    <t>HOMICIDIO DE UN SINDICALISTA EN URABA</t>
  </si>
  <si>
    <t>falta de legitimacion en la causa del depto.</t>
  </si>
  <si>
    <t>OMISION DE LA ADMINISTRACION AL NO SUPERVISAR A LOS PARTICULARES EN EL EJERCICIO DE DETERMADAS ACTIVIDADES CON LAS CUALES PUEDEN CAUSAR PERJUICIOS A OTROS.</t>
  </si>
  <si>
    <t>OMISION DE LA ADMINISTRACION EN BRINDAR LA PROTECCION  QUE REITERADAMENTE HABIAN SOLICITADO LOS DEMANDANTES PARA SUS VIDAS Y BIENES.- DESLIZAMIENTO DE LA GABRIELA-</t>
  </si>
  <si>
    <t>EL ACCIDENTE OCURRE CUANDO UN DOCENTE Y SU HIJA SE FUERON AL RIO CAUCA EN EL MOMENTO EN QUE PASABAN EL PUENTE DE OCCIDENTE-  FALLO LA ESTRUCTURA DEL PUENTE Y DESAPARECIERON EN EL RIO. A LA FECHA AUN SIGUEN DESAPARECIDOS.</t>
  </si>
  <si>
    <t>7 años</t>
  </si>
  <si>
    <t>MASACRE EN SANTA ROSA DE OSOS</t>
  </si>
  <si>
    <t>ACCIDENTE EN MINA DE ANGELOPOLIS.</t>
  </si>
  <si>
    <t>SE SOLICITO LA SUSPENSION PROVISIONAL DE LA CIRCULAR No. 564 de 2014.</t>
  </si>
  <si>
    <t>RECLAMA PAGO DE BONIFICACION</t>
  </si>
  <si>
    <t>REMITIDO AL CONSSEJO DE ESTADO.</t>
  </si>
  <si>
    <t>RECLAMA PAGO  PRIMA DE ANTIGÜEDAD</t>
  </si>
  <si>
    <t>6 años</t>
  </si>
  <si>
    <t>6  años</t>
  </si>
  <si>
    <t xml:space="preserve"> 7 años</t>
  </si>
  <si>
    <t>76 años</t>
  </si>
  <si>
    <t>RECLAMA LA RELIQUIDACION DE LA PENSION</t>
  </si>
  <si>
    <t>14 años</t>
  </si>
  <si>
    <t>PENSION JUBILACION CONVENCIONAL</t>
  </si>
  <si>
    <t>RELIQUIDACION PENSION CON TODOS LOS FACTORES SALARIALES</t>
  </si>
  <si>
    <t>RECLAMA EL PAGO DE LA PRIMA DE ANTIGÜEDAD.</t>
  </si>
  <si>
    <t>7  años</t>
  </si>
  <si>
    <t>RECLAMAN EL PAGO DE LA PRIMA DE CLIMA.</t>
  </si>
  <si>
    <t>BRILLADORA- EN CAUCASIA- FALTA DE JURISDICCION.</t>
  </si>
  <si>
    <t xml:space="preserve">ABUSO SEXUAL A MENOR- DOCENTE </t>
  </si>
  <si>
    <t xml:space="preserve"> 6  años</t>
  </si>
  <si>
    <t xml:space="preserve">SENTENCIA FAVORABLE EN PRIMERA Y SEGUNDA </t>
  </si>
  <si>
    <t>17 años</t>
  </si>
  <si>
    <t>Demanda Nulidad del Art. 364 de la Ordenanza Nro. 18 de 2002--- SUSUPENDIDO POR PREJUDICIALIDAD…MIENTRAS RESUELVE EL C.DE E.</t>
  </si>
  <si>
    <t>SOLICITA  LA SANCION POR MORA EN EL PAGO DE LAS CESANTIAS. Flta de legit.en la causa del dpto.</t>
  </si>
  <si>
    <t>RECLAMA EL PAGO DEPENSION DE SOBREVIVIENTE.-</t>
  </si>
  <si>
    <t>Solicita RECONOCIMIENTO DE NIVEL SALARIAL.</t>
  </si>
  <si>
    <t>SOLICITA EL PAGO DE LA PRIMA ESPECIAL Y EL INCENTIVO POR ANTIGÜEDAD.</t>
  </si>
  <si>
    <t>4 años</t>
  </si>
  <si>
    <t xml:space="preserve"> 5 años</t>
  </si>
  <si>
    <t>5  años</t>
  </si>
  <si>
    <t xml:space="preserve"> 9 años</t>
  </si>
  <si>
    <t>bono pensional- no se calcula el valor</t>
  </si>
  <si>
    <t>8  años</t>
  </si>
  <si>
    <t>11 años</t>
  </si>
  <si>
    <t>CONTRALORÍA</t>
  </si>
  <si>
    <t>prima de antigüedad</t>
  </si>
  <si>
    <t>05/02/2019. Audiencia incial. 2:00pm</t>
  </si>
  <si>
    <t>34años</t>
  </si>
  <si>
    <t>3 años</t>
  </si>
  <si>
    <t>43 años</t>
  </si>
  <si>
    <t xml:space="preserve">De conformidad con lo acordado en la reunión del 13 de marzo de 2018, donde participaron las directoras de Procesos y Reclamaciones y de la Dirección de Prestaciones Sociales y Nomina, la contratista que ha apoyado la implementación de las NICSP: Sra. Angela Maria Botero Bedoya y profesionales de las dependencias, se dispuso que por el momento no se determinará el valor de la pretensión en los casos de reliquidación pensión de Pensiones de Antioquia, ni se liquidarán las sentencias de primera instancia debido a que actualmente existe controversia entre las entidades públicas (Pensiones de Antioquia y Departamento de Antioquia) sobre el momento desde el cual debe el Departamento realizar los correpondientes aportes de las pensiones reliquidadas; en virtud de dicha diferencia conceptual, la Dirección de Prestaciones sociales y nomina ha presentado objeción de las cuentas presentadas por el fondo pensional, lo que lleva a concluir que  no existen los elementos necesarios para realizar la provisión, en tanto no hay certeza desde que momento deben pagarse los aportes a que somo condenados y/o obligados en estos procesos.
La postura de la entidad y la controversia contractual se encuentra documentada en el concepto 201500151971 del 01 de Junio de 2015, suscrito por el Subsecretario jurídico del Departamento de Antioquia.
No obstante lo anterior, se buscaran nuevos acercamientos con el fondo pensional y superada la controversia se establecerán nuevas directrices sobre el tema para la aplicación Metodología definida para el cálculo de la provisión contable de los procesos judiciales del Departamento en estos casos. </t>
  </si>
  <si>
    <t xml:space="preserve">9 AÑOS </t>
  </si>
  <si>
    <t xml:space="preserve">Solicita perjuicios por las mejoras que tenia en un predio que fue desalojado </t>
  </si>
  <si>
    <t>Solicita la prescripción de la accion de cobro por falta de notificacion.</t>
  </si>
  <si>
    <t xml:space="preserve">CONSEJO DE ESTADO </t>
  </si>
  <si>
    <t xml:space="preserve">6 años </t>
  </si>
  <si>
    <t>Juzgado Décimo Laboral del circuito</t>
  </si>
  <si>
    <t>05001310501020080109400</t>
  </si>
  <si>
    <t>Tribunal Administrativo de Antioquia</t>
  </si>
  <si>
    <t>05001233100020100049400</t>
  </si>
  <si>
    <t>05001233100020100029300</t>
  </si>
  <si>
    <t>05001233100020110154600</t>
  </si>
  <si>
    <t>Juzgado sexto Administrativo del circuito</t>
  </si>
  <si>
    <t>05001333100620110058800</t>
  </si>
  <si>
    <t>Juzgado Veinticinco Administrativo del circuito</t>
  </si>
  <si>
    <t>05001333302520120043200</t>
  </si>
  <si>
    <t>05001233300020120061400</t>
  </si>
  <si>
    <t>Juzgado Veintitres Administrativo del circuito</t>
  </si>
  <si>
    <t>05001333302320120014300</t>
  </si>
  <si>
    <t>05001233300020120038300</t>
  </si>
  <si>
    <t>Juzgado Veintiseis Administrativo del circuito</t>
  </si>
  <si>
    <t>05001333302620130000800</t>
  </si>
  <si>
    <t>Juzgado Veinte Administrativo del circuito</t>
  </si>
  <si>
    <t>05001333302020130018600</t>
  </si>
  <si>
    <t>Juzgado Quinto Laboral del circuito</t>
  </si>
  <si>
    <t>05001310500520120013900</t>
  </si>
  <si>
    <t>Juzgado Décimo Administrativo del circuito</t>
  </si>
  <si>
    <t>05001333301020130130800</t>
  </si>
  <si>
    <t>Juzgado Veinticuatro Administrativo del circuito</t>
  </si>
  <si>
    <t>05001333302420130085300</t>
  </si>
  <si>
    <t>05001233300020140228500</t>
  </si>
  <si>
    <t>05001333302420140054900</t>
  </si>
  <si>
    <t>05001233300020140192900</t>
  </si>
  <si>
    <t>Juzgado Séptimo Administrativo del circuito</t>
  </si>
  <si>
    <t>05001333300720140123900</t>
  </si>
  <si>
    <t>Juzgado Cuarto Administrativo del circuito</t>
  </si>
  <si>
    <t>05001333300420140038800</t>
  </si>
  <si>
    <t>05001333300720140015000</t>
  </si>
  <si>
    <t>05001233300020150008800</t>
  </si>
  <si>
    <t>05001233300020150009500</t>
  </si>
  <si>
    <t>05001233300020150008600</t>
  </si>
  <si>
    <t xml:space="preserve">Juzgado Doce Administrativo del circuito  </t>
  </si>
  <si>
    <t>05001333301220150126600</t>
  </si>
  <si>
    <t>Juzgado Trece Administrativo del Circuito</t>
  </si>
  <si>
    <t>05001333301320150143900</t>
  </si>
  <si>
    <t>05001233300020150008500</t>
  </si>
  <si>
    <t>05001333302520160043500</t>
  </si>
  <si>
    <t>05001233300020160274300</t>
  </si>
  <si>
    <t>05001333302320170026200</t>
  </si>
  <si>
    <t>05001233300020170031700</t>
  </si>
  <si>
    <t>Juzgado tercero Administrativo del circuito</t>
  </si>
  <si>
    <t>05001333300320160038700</t>
  </si>
  <si>
    <t>Juzgado Dieciseis Administrativo del circuito</t>
  </si>
  <si>
    <t>05001333301620160055800</t>
  </si>
  <si>
    <t>05001233300020160155300</t>
  </si>
  <si>
    <t>Juzgado septimo administrativo del circuito</t>
  </si>
  <si>
    <t>05001333300720160069000</t>
  </si>
  <si>
    <t>Juzgado veintiocho Administrativo del circuito</t>
  </si>
  <si>
    <t>05001333302820160072500</t>
  </si>
  <si>
    <t>05001233300020160166700</t>
  </si>
  <si>
    <t>05001233300020160166600</t>
  </si>
  <si>
    <t>Juzgado Diecinueve Administrativo del circuito</t>
  </si>
  <si>
    <t>05001333301920160080800</t>
  </si>
  <si>
    <t>Juzgado Diecisiete Administrativo del circuito</t>
  </si>
  <si>
    <t>05001333301720160080000</t>
  </si>
  <si>
    <t>Juzgado Cuarto Laboral del circuito</t>
  </si>
  <si>
    <t>05001310500420160080800</t>
  </si>
  <si>
    <t>05001233300020170289600</t>
  </si>
  <si>
    <t>Juzgado Treinta Administrativo del circuito</t>
  </si>
  <si>
    <t>05001333303020170033900</t>
  </si>
  <si>
    <t>05001310500420180010800</t>
  </si>
  <si>
    <t>05001233300020180123500</t>
  </si>
  <si>
    <t>Juzgado veintinueve administrativo del circuito</t>
  </si>
  <si>
    <t>05001233300020190191700</t>
  </si>
  <si>
    <t>Juzgado quinto administrativo del circuito</t>
  </si>
  <si>
    <t>05001333300520180030200</t>
  </si>
  <si>
    <t>Juzgado 22 laboral del circuito de medellin</t>
  </si>
  <si>
    <t>05001310502220180026800</t>
  </si>
  <si>
    <t>Juzgado segundo administrativo del circuito</t>
  </si>
  <si>
    <t>05001333300220190000300</t>
  </si>
  <si>
    <t>Juzgado 15 administrativo del circuito</t>
  </si>
  <si>
    <t>05001333301520180048000</t>
  </si>
  <si>
    <t xml:space="preserve">Juzgado promiscuo del circuito del Bagre </t>
  </si>
  <si>
    <t>05250318900120180012900</t>
  </si>
  <si>
    <t>Juzgado Tercero Municipal pequeñas causas</t>
  </si>
  <si>
    <t>05001410500320180114000</t>
  </si>
  <si>
    <t>Juzgado Noveno Laboral del Circuito</t>
  </si>
  <si>
    <t>05001310500920190002000</t>
  </si>
  <si>
    <t>Juzgado Promiscuo del circuito de Amalfi</t>
  </si>
  <si>
    <t>05031318900120180021200</t>
  </si>
  <si>
    <t>05031318900120190001200</t>
  </si>
  <si>
    <t>Juzgado Segundo laboral del circuito de itagui</t>
  </si>
  <si>
    <t>05360310500220100056500</t>
  </si>
  <si>
    <t>05360310500220100051900</t>
  </si>
  <si>
    <t>05360310500220100052000</t>
  </si>
  <si>
    <t>05360310500220110010000</t>
  </si>
  <si>
    <t>05360310500220110012500</t>
  </si>
  <si>
    <t>05001233300020140228300</t>
  </si>
  <si>
    <t>Juzgado séptimo laboral del circuito de medellin</t>
  </si>
  <si>
    <t>05001310500720190033800</t>
  </si>
  <si>
    <t>Juzgado 22 Administrativo del circuito</t>
  </si>
  <si>
    <t>05001333302220180034800</t>
  </si>
  <si>
    <t>05001233300020150009400</t>
  </si>
  <si>
    <t>Juzgado 17 administrativo</t>
  </si>
  <si>
    <t>05001333301720180004200</t>
  </si>
  <si>
    <t>TRIBUNAL ADTIVO DE ANTIOQUIA</t>
  </si>
  <si>
    <t>05001233100019970318700</t>
  </si>
  <si>
    <t>05001233100020010121200</t>
  </si>
  <si>
    <t>05001233100020020126600</t>
  </si>
  <si>
    <t>05001233100020020369600</t>
  </si>
  <si>
    <t>05001233100020030162500</t>
  </si>
  <si>
    <t>05001233100020070291000</t>
  </si>
  <si>
    <t>JUZGADO 17 LABORAL DE MEDELLÍN</t>
  </si>
  <si>
    <t>05001310500220090032100</t>
  </si>
  <si>
    <t>JUZGADO 14 LABORAL DE DESCONGESTIÓN</t>
  </si>
  <si>
    <t>05001310500920110009200</t>
  </si>
  <si>
    <t>05001233100020140001400</t>
  </si>
  <si>
    <t>05001233100020110188500</t>
  </si>
  <si>
    <t>JUZGADO 27 ADTIVO ORAL DE MEDELLÍN</t>
  </si>
  <si>
    <t>05001333302720130012300</t>
  </si>
  <si>
    <t>05001233100019990248500</t>
  </si>
  <si>
    <t>05001233100019990009300</t>
  </si>
  <si>
    <t>05001233100020020056800</t>
  </si>
  <si>
    <t>05001233300020140059900</t>
  </si>
  <si>
    <t>JUZGADO 22 ADTIVO ORAL DE MEDELLÍN</t>
  </si>
  <si>
    <t>05001333302220140017500</t>
  </si>
  <si>
    <t>05001333302220140049700</t>
  </si>
  <si>
    <t>JUZGADO 29 ADTIVO ORAL DE MEDELLÍN</t>
  </si>
  <si>
    <t>05001333302920140025600</t>
  </si>
  <si>
    <t>JUZGADO 28 ADTIVO ORAL DE MEDELLÍN</t>
  </si>
  <si>
    <t>05001333302820140164100</t>
  </si>
  <si>
    <t>JUZGADO 07 ADTIVO ORAL DE MEDELLÍN</t>
  </si>
  <si>
    <t>05001333300720150049000</t>
  </si>
  <si>
    <t>05001333300720150038600</t>
  </si>
  <si>
    <t>JUZGADO 004 ADTIVO ORAL DE MEDELLÍN</t>
  </si>
  <si>
    <t>05001333300420140021500</t>
  </si>
  <si>
    <t>05001233300020150127200</t>
  </si>
  <si>
    <t>05001333302820130045000</t>
  </si>
  <si>
    <t>JUZGADO 11 ADTIVO ORAL DE MEDELLÍN</t>
  </si>
  <si>
    <t>05001333301120140089900</t>
  </si>
  <si>
    <t>05001233300020150125800</t>
  </si>
  <si>
    <t>JUZGADO 14 ADMTIVO DE MEDELLÍN</t>
  </si>
  <si>
    <t>05001333301420150036100</t>
  </si>
  <si>
    <t>JUZGADO 14 LABORAL DEL CIRCUITO DE MEDELLÍN</t>
  </si>
  <si>
    <t>05001310501420120023400</t>
  </si>
  <si>
    <t>CONSEJO DE ESTADO - SECCIÓN TERCERA</t>
  </si>
  <si>
    <t>05001233100020090120800</t>
  </si>
  <si>
    <t>JUZGADO 19 ADMTIVO DE MEDELLÍN</t>
  </si>
  <si>
    <t>05001333301920150114900</t>
  </si>
  <si>
    <t>PRIMA DE ANTIGÜEDAD</t>
  </si>
  <si>
    <t>JUZGADO 33 ADMTIVO DE MEDELLÍN</t>
  </si>
  <si>
    <t>05001333303320160033600</t>
  </si>
  <si>
    <t>JUZGADO 30 ADMTIVO DE MEDELLÍN</t>
  </si>
  <si>
    <t>05001333303020150130100</t>
  </si>
  <si>
    <t>JUZGADO 11 ADMTIVO DE MEDELLÍN</t>
  </si>
  <si>
    <t>05001333301120160053800</t>
  </si>
  <si>
    <t>JUZGADO 18 ADMTIVO DE MEDELLÍN</t>
  </si>
  <si>
    <t>05001333301820160064700</t>
  </si>
  <si>
    <t>JUZGADO 15 ADMTIVO DE MEDELLÍN</t>
  </si>
  <si>
    <t>05001333301520160072900</t>
  </si>
  <si>
    <t>05001333303320160098000</t>
  </si>
  <si>
    <t>JUZGADO 5° ADMTIVO DE MEDELLÍN</t>
  </si>
  <si>
    <t>05001333300520160070800</t>
  </si>
  <si>
    <t>JUZGADO 24 ADMTIVO DE MEDELLÍN</t>
  </si>
  <si>
    <t>05001333302420160085300</t>
  </si>
  <si>
    <t>05001333301520160081400</t>
  </si>
  <si>
    <t>JUZGADO 34 ADMTIVO DE MEDELLÍN</t>
  </si>
  <si>
    <t>05001333303420160105900</t>
  </si>
  <si>
    <t>JUZGADO 25 ADMTIVO DE MEDELLÍN</t>
  </si>
  <si>
    <t>05001333302520170003000</t>
  </si>
  <si>
    <t>05001333303420160117000</t>
  </si>
  <si>
    <t>05001333301820180022900</t>
  </si>
  <si>
    <t>05001333302520170047200</t>
  </si>
  <si>
    <t>JUZGADO 23 LABORAL DE MEDELLÍN</t>
  </si>
  <si>
    <t>05001310502320190046800</t>
  </si>
  <si>
    <t>JUZGADO 7° ADMTIVO DE MEDELLÍN</t>
  </si>
  <si>
    <t>05001333300720170061100</t>
  </si>
  <si>
    <t>JUZGADO 22 ADMTIVO DE MEDELLÍN</t>
  </si>
  <si>
    <t>05001333302220180016700</t>
  </si>
  <si>
    <t>JUZGADO 10 ADMTIVO DE MEDELLÍN</t>
  </si>
  <si>
    <t>05001333301020130099700</t>
  </si>
  <si>
    <t>JUZGADO 12 LABORAL DE MEDELLÍN</t>
  </si>
  <si>
    <t>05001310501220150037400</t>
  </si>
  <si>
    <t>JUZGADO 29 ADMTIVO DE MEDELLÍN</t>
  </si>
  <si>
    <t>05001333302920140023600</t>
  </si>
  <si>
    <t>05001233300020150120900</t>
  </si>
  <si>
    <t>JUZGADO 28 ADMTIVO DE MEDELLÍN</t>
  </si>
  <si>
    <t>05001333302820160079100</t>
  </si>
  <si>
    <t>JUZGADO 21 ADMINISTRATIVO ORAL DE MEDELLIN</t>
  </si>
  <si>
    <t>05001333302120140024700</t>
  </si>
  <si>
    <t>05001233300020200019300</t>
  </si>
  <si>
    <t>05001233100020030078100</t>
  </si>
  <si>
    <t>no</t>
  </si>
  <si>
    <t>Por el momento no se determinará el valor de la pretensión en los casos de reliquidación pensión de Pensiones de Antioquia, ni se liquidarán las sentencias de primera instancia debido a que actualmente existe controversia entre las entidades públicas (Pensiones de Antioquia y Departamento de Antioquia) sobre el momento desde el cual debe el Departamento realizar los correspondientes aportes de las pensiones reliquidadas</t>
  </si>
  <si>
    <t>la gabriela</t>
  </si>
  <si>
    <t>Fonpremag</t>
  </si>
  <si>
    <t>Nulidad ordenanza prima de vida cara</t>
  </si>
  <si>
    <t>si</t>
  </si>
  <si>
    <t>indemnizacion sustitutiva</t>
  </si>
  <si>
    <t>El radicado cambió porque asumió competencia el tribunal antes era el 2008 00277</t>
  </si>
  <si>
    <t>fonpremag</t>
  </si>
  <si>
    <t>en tramite por apelacion de auto de costas</t>
  </si>
  <si>
    <t>AGRICULTURA</t>
  </si>
  <si>
    <t xml:space="preserve">HACIENDA </t>
  </si>
  <si>
    <t xml:space="preserve">CONTRALORIA </t>
  </si>
  <si>
    <t>pendiente de un incidente a cargo del demandante</t>
  </si>
  <si>
    <t>SSSPSA</t>
  </si>
  <si>
    <t>INFANCIA Y ADOLESCENCIA</t>
  </si>
  <si>
    <t>Si bien se conocio el sentido de la sentencia, me encuentro a la espera de su notificacion por edicto por cuanto necesito solicitar aclaracion de la misma, por lo tanto no se retira en el mes de julio</t>
  </si>
  <si>
    <t xml:space="preserve">TRIBUNAL ADMINISTRATIVO DE ANTIOQUIA - SALA DE DESCONGESTIÓN - SUBSECCIÓN DE REPARACIÓN DIRECTA </t>
  </si>
  <si>
    <t>05001233100019990065400</t>
  </si>
  <si>
    <t>TRIBUNAL ADMINISTRATIVO DE ANTIOQUIA - SALA CUARTA DE DECISIÓN</t>
  </si>
  <si>
    <t>05001233100019990067300</t>
  </si>
  <si>
    <t>TRIBUNAL ADMINISTRATIVO DE ANTIOQUIA - SALA SEXTA DE DESCONGESTIÓN</t>
  </si>
  <si>
    <t>05001233100019990293600</t>
  </si>
  <si>
    <t>TRIBUNAL ADMINISTRATIVO DE ANTIOQUIA - SALA TERCERA DE DECISIÓN</t>
  </si>
  <si>
    <t>05001233100020000025300</t>
  </si>
  <si>
    <t>05001233100020000221700</t>
  </si>
  <si>
    <t>05001233100020010001600</t>
  </si>
  <si>
    <t>TRIBUNAL ADMINISTRATIVO DE ANTIOQUIA - SALA DÉCIMA DE DECISIÓN</t>
  </si>
  <si>
    <t>05001233100020010146300</t>
  </si>
  <si>
    <t>05001233100020010176100</t>
  </si>
  <si>
    <t>05001233100020010223600</t>
  </si>
  <si>
    <t>TRIBUNAL ADMINISTRATIVO DE ANTIOQUIA - SALA DE DESCONGESTIÓN - SUBSECCIÓN DE REPARACIÓN DIRECTA - SALA QUINTA DE DECISIÓN</t>
  </si>
  <si>
    <t>05001233100020020012100</t>
  </si>
  <si>
    <t>05001233100020020318000</t>
  </si>
  <si>
    <t>05001233100020020320000</t>
  </si>
  <si>
    <t>05001233100020020326000</t>
  </si>
  <si>
    <t>05001233100020030180700</t>
  </si>
  <si>
    <t>05001233100020030228900</t>
  </si>
  <si>
    <t>JUZGADO 31 ADMINISTRATIVO DE ORALIDAD DE MEDELLÍN</t>
  </si>
  <si>
    <t>05001233100020030404400</t>
  </si>
  <si>
    <t>TRIBUNAL SUPERIOR DE MEDELLÍN - SALA TERCERA DE DESCONGESTIÓN LABORAL</t>
  </si>
  <si>
    <t>05001310500820060002000</t>
  </si>
  <si>
    <t>05001233100020070257000</t>
  </si>
  <si>
    <t>TRIBUNAL ADMINISTRATIVO DE ANTIOQUIA - SALA DE DECISIÓN</t>
  </si>
  <si>
    <t>05001233100020070327600</t>
  </si>
  <si>
    <t>05001233100020080005100</t>
  </si>
  <si>
    <t>05001233100020080007900</t>
  </si>
  <si>
    <t>JUZGADO 32 ADMINISTRATIVO ORAL DE MEDELLÍN</t>
  </si>
  <si>
    <t>05001333100920080005800</t>
  </si>
  <si>
    <t>TRIBUNAL ADMINISTRATIVO DE ANTIOQUIA - SALA QUINTA MIXTA</t>
  </si>
  <si>
    <t>05001233100020080065600</t>
  </si>
  <si>
    <t>JUZGADO LABORAL DEL CIRCUITO DE PUERTO BERRIO ANTIOQUIA</t>
  </si>
  <si>
    <t>05579310500120100010700</t>
  </si>
  <si>
    <t>TRIBUNAL ADMINISTRATIVO DE ANTIOQUIA - SALA SEGUNDA ORALIDAD</t>
  </si>
  <si>
    <t>05001233300020120015000</t>
  </si>
  <si>
    <t>05001333101520120053800</t>
  </si>
  <si>
    <t>05001233100020130000100</t>
  </si>
  <si>
    <t>JUZGADO 29 ADMINISTRATIVO DE ORALIDAD DE MEDELLÍN</t>
  </si>
  <si>
    <t>05001333302920130016000</t>
  </si>
  <si>
    <t>05001233300020130058100</t>
  </si>
  <si>
    <t>JUZGADO 4 ADMINISTRATIVO DE ORALIDAD DE MEDELLÍN</t>
  </si>
  <si>
    <t>05001333300420130079600</t>
  </si>
  <si>
    <t>JUZGADO 5 ADMINISTRATIVO DE ORALIDAD DE MEDELLÍN</t>
  </si>
  <si>
    <t>05001333300520130088800</t>
  </si>
  <si>
    <t>JUZGADO 27 ADMINISTRATIVO DE ORALIDAD DE MEDELLÍN</t>
  </si>
  <si>
    <t>05001333302720130121700</t>
  </si>
  <si>
    <t>JUZGADO 23 ADMINISTRATIVO DE ORALIDAD DE MEDELLÍN</t>
  </si>
  <si>
    <t>05001333302320130130300</t>
  </si>
  <si>
    <t>JUZGADO 19 ADMINISTRATIVO DE ORALIDAD DE MEDELLÍN</t>
  </si>
  <si>
    <t>05001333301920140002800</t>
  </si>
  <si>
    <t>JUZGADO 30 ADMINISTRATIVO DE ORALIDAD DE MEDELLÍN</t>
  </si>
  <si>
    <t>05001333303020140021200</t>
  </si>
  <si>
    <t>JUZGADO 16 ADMINISTRATIVO DE ORALIDAD DE MEDELLÍN</t>
  </si>
  <si>
    <t>05001333301620140022000</t>
  </si>
  <si>
    <t>JUZGADO 2 ADMINISTRATIVO DE ORALIDAD DE MEDELLÍN</t>
  </si>
  <si>
    <t>05001333300220140034400</t>
  </si>
  <si>
    <t>JUZGADO 24 ADMINISTRATIVO DE ORALIDAD DE MEDELLÍN</t>
  </si>
  <si>
    <t>05001333302420140108000</t>
  </si>
  <si>
    <t>JUZGADO 10 ADMINISTRATIVO DE ORALIDAD DE MEDELLÍN</t>
  </si>
  <si>
    <t>05001333301020140192100</t>
  </si>
  <si>
    <t>05001333301920150007300</t>
  </si>
  <si>
    <t>JUZGADO CIVIL LABORAL DEL CIRCUITO DE CAUCASIA</t>
  </si>
  <si>
    <t>05154311200120150022300</t>
  </si>
  <si>
    <t>JUZGADO 8 ADMINISTRATIVO DE ORALIDAD DE MEDELLÍN</t>
  </si>
  <si>
    <t>05001333300820150025200</t>
  </si>
  <si>
    <t>JUZGADO 14 ADMINISTRATIVO ORAL DE MEDELLÍN</t>
  </si>
  <si>
    <t>05001333301420150042400</t>
  </si>
  <si>
    <t>05001333300420150058600</t>
  </si>
  <si>
    <t>TRIBUNAL ADMINISTRATIVO DE ANTIOQUIA - SALA CUARTA DE ORALIDAD</t>
  </si>
  <si>
    <t>05001233300020150104400</t>
  </si>
  <si>
    <t>JUZGADO 21 ADMINISTRATIVO DE ORALIDAD DE MEDELLÍN</t>
  </si>
  <si>
    <t>05001333302120150129000</t>
  </si>
  <si>
    <t>TRIBUNAL ADMINISTRATIVO DE ANTIOQUIA - SALA TERCERA DE ORALIDAD</t>
  </si>
  <si>
    <t>05001233300020150195100</t>
  </si>
  <si>
    <t>JUZGADO CIVIL DEL CIRCUITO DE ANDES</t>
  </si>
  <si>
    <t>05034311200120160008000</t>
  </si>
  <si>
    <t>05154311200120160009200</t>
  </si>
  <si>
    <t>JUZGADO 35 ADMINISTRATIVO DE ORALIDAD DE MEDELLÍN</t>
  </si>
  <si>
    <t>05001333303520160013000</t>
  </si>
  <si>
    <t>JUZGADO 20 ADMINISTRATIVO ORAL DE MEDELLIN</t>
  </si>
  <si>
    <t>05001333302020160028600</t>
  </si>
  <si>
    <t>JUZGADO 26 ADMINISTRATIVO ORAL DE MEDELLÍN</t>
  </si>
  <si>
    <t>05001333302620160029600</t>
  </si>
  <si>
    <t>JUZGADO 34 ADMINISTRATIVO ORAL DE MEDELLIN</t>
  </si>
  <si>
    <t>05001333303420160030000</t>
  </si>
  <si>
    <t>05001333303420160030600</t>
  </si>
  <si>
    <t>JUZGADO 4 LABORAL DEL CIRCUITO DE MEDELLÍN</t>
  </si>
  <si>
    <t>05001310500420160038900</t>
  </si>
  <si>
    <t>JUZGADO 20 LABORAL DEL CIRCUITO DE MEDELLÍN</t>
  </si>
  <si>
    <t>05001310502020160071800</t>
  </si>
  <si>
    <t>05001333302920160086100</t>
  </si>
  <si>
    <t>05001333303520160090600</t>
  </si>
  <si>
    <t>05001233300020160191000</t>
  </si>
  <si>
    <t>05154311200120170001500</t>
  </si>
  <si>
    <t>JUZGADO 1 ADMINISTRATIVO DE ORALIDAD DE MEDELLÍN</t>
  </si>
  <si>
    <t>05001333300120170006100</t>
  </si>
  <si>
    <t>JUZGADO 12 ADMINISTRATIVO DE ORALIDAD DE MEDELLÍN</t>
  </si>
  <si>
    <t>05001333301220170006100</t>
  </si>
  <si>
    <t>05001333300520170018700</t>
  </si>
  <si>
    <t>JUZGADO 3 ADMINISTRATIVO DE ORALIDAD DE MEDELLÍN</t>
  </si>
  <si>
    <t>05001333300320170023400</t>
  </si>
  <si>
    <t>JUZGADO 18 ADMINISTRATIVO DE ORALIDAD DE MEDELLÍN</t>
  </si>
  <si>
    <t>05001333301820170033600</t>
  </si>
  <si>
    <t>05001333300320170059000</t>
  </si>
  <si>
    <t>JUZGADO 25 ADMINISTRATIVO DE ORALIDAD DE MEDELÍN</t>
  </si>
  <si>
    <t>05001333302520170063400</t>
  </si>
  <si>
    <t>JUZGADO 8 LABORAL DEL CIRCUITO DE MEDELLÍN</t>
  </si>
  <si>
    <t>05001310500820170074100</t>
  </si>
  <si>
    <t>05001310501420170077400</t>
  </si>
  <si>
    <t>JUZGADO 5 MUNICIPAL DE PEQUEÑAS CAUSAS LABORALES DE MEDELLÍN</t>
  </si>
  <si>
    <t>05001410500520170125800</t>
  </si>
  <si>
    <t>JUZGADO LABORAL DEL CIRCUITO DE BELLO</t>
  </si>
  <si>
    <t>05088310500120170139700</t>
  </si>
  <si>
    <t>05001233300020170167000</t>
  </si>
  <si>
    <t>JUZGADO 6 MUNICIPAL DE PEQUEÑAS CAUSAS Y COMPETENCIA MÚLTIPLE DE MEDELLÍN CORREGIMIENTO DE SANTA ELENA</t>
  </si>
  <si>
    <t>05001410500220170174200</t>
  </si>
  <si>
    <t>05001333300320180005100</t>
  </si>
  <si>
    <t>05001333301020180008600</t>
  </si>
  <si>
    <t>JUZGADO 11 ADMINISTRATIVO DE ORALIDAD DE MEDELLÍN</t>
  </si>
  <si>
    <t>05001333301120180013100</t>
  </si>
  <si>
    <t>JUZGADO PROMISCUO DEL CIRCUITO DE AMALFI - ANTIOQUIA</t>
  </si>
  <si>
    <t>05031318900120180018700</t>
  </si>
  <si>
    <t>05001333301420180022400</t>
  </si>
  <si>
    <t>05001333301020180024800</t>
  </si>
  <si>
    <t>JUZGADO 58 ADMINISTRATIVO ORAL DE BOGOTÁ -  SECCIÓN TERCERA</t>
  </si>
  <si>
    <t>11001334305820180025600</t>
  </si>
  <si>
    <t>05001333303120180025800</t>
  </si>
  <si>
    <t>JUZGADO 12 LABORAL DEL CIRCUITO DE MEDELLÍN</t>
  </si>
  <si>
    <t>05001310501220180029800</t>
  </si>
  <si>
    <t>05001310501420180030000</t>
  </si>
  <si>
    <t>JUZGADO 1 ADMINISTRATIVO DE ORALIDAD DE TURBO</t>
  </si>
  <si>
    <t>05837333300120180030700</t>
  </si>
  <si>
    <t>JUZGADO 6 ADMINISTRATIVO ORAL DE MEDELLÍN</t>
  </si>
  <si>
    <t>05001333300620180031500</t>
  </si>
  <si>
    <t>JUZGADO 2 LABORAL DEL CIRCUITO DE MEDELLÍN</t>
  </si>
  <si>
    <t>05001310500220180032400</t>
  </si>
  <si>
    <t>JUZGADO 17 ADMINISTRATIVO ORAL DE MEDELLÍN</t>
  </si>
  <si>
    <t>05001333301720180034400</t>
  </si>
  <si>
    <t>05001333300220180037100</t>
  </si>
  <si>
    <t>JUZGADO 25 ADMINISTRATIVO DE ORALIDAD DE MEDELLÍN</t>
  </si>
  <si>
    <t>05001333302520180040200</t>
  </si>
  <si>
    <t>LINA MARIA ZULUAGA RUIZ</t>
  </si>
  <si>
    <t>JUZGADO 26 ADMINISTRATIVO DE ORALIDAD DE MEDELLÍN</t>
  </si>
  <si>
    <t>05001333302620180041000</t>
  </si>
  <si>
    <t>05001333300520180042600</t>
  </si>
  <si>
    <t>JUZGADO 7 ADMINISTRATIVO DE ORALIDAD DE MEDELLÍN</t>
  </si>
  <si>
    <t>05001333300720180043300</t>
  </si>
  <si>
    <t>05001333301120190000100</t>
  </si>
  <si>
    <t>JUZGADO 22 ADMINISTRATIVO DE ORALIDAD DE MEDELLÍN</t>
  </si>
  <si>
    <t>05001333302220190001400</t>
  </si>
  <si>
    <t>JUZGADO PROMISCUO DEL CIRCUITO DE SEGOVIA - ANTIOQUIA</t>
  </si>
  <si>
    <t>05736318900120190002900</t>
  </si>
  <si>
    <t>JUZGADO 9 ADMINISTRATIVO ORAL DE MEDELLLÍN</t>
  </si>
  <si>
    <t>05001333300920190008500</t>
  </si>
  <si>
    <t>05001333302120190008700</t>
  </si>
  <si>
    <t>05001333300720190010200</t>
  </si>
  <si>
    <t>05001333301820190011300</t>
  </si>
  <si>
    <t>JUZGADO 36 ADMINISTRATIVO DE ORALIDAD DE MEDELLÍN</t>
  </si>
  <si>
    <t>05001333303620190013500</t>
  </si>
  <si>
    <t>05001333302720190016400</t>
  </si>
  <si>
    <t>05001233300020190019000</t>
  </si>
  <si>
    <t>JUZGADO 28 ADMINISTRATIVO DE ORALIDAD DE MEDELLÍN</t>
  </si>
  <si>
    <t>05001333302820190019100</t>
  </si>
  <si>
    <t>05837333300120190024300</t>
  </si>
  <si>
    <t>05001333303620190024500</t>
  </si>
  <si>
    <t>05001333302220190031100</t>
  </si>
  <si>
    <t>JUZGADO 16 LABORAL DEL CIRCUITO DE MEDELLÍN</t>
  </si>
  <si>
    <t>05001310501620190035500</t>
  </si>
  <si>
    <t>05001333302420190038000</t>
  </si>
  <si>
    <t>05001333302720190038600</t>
  </si>
  <si>
    <t>05001333300820190046600</t>
  </si>
  <si>
    <t>05837333300120190069700</t>
  </si>
  <si>
    <t>TRIBUNAL ADMINISTRATIVO DE ANTIOQUIA - SALA UNITARIA</t>
  </si>
  <si>
    <t>05001233300020190228800</t>
  </si>
  <si>
    <t>RECIBI DE LA DRA.DIANA RAIZGOZA.</t>
  </si>
  <si>
    <t>CANCELACION PERSONERIA JURÍDICA</t>
  </si>
  <si>
    <t>RECIBIDO DE SILVIA ELENA RAMÍREZ MOLINA</t>
  </si>
  <si>
    <t>CANCELACION PERSONERÍA JURÍDICA. -POR ERROR SE HABÍA RETIRADO POR QUE ERA DE ÚNICA INSTANCIA, PERO ESTA EN APELACIÓN ANTE EL CONSEJO DE ESTADO</t>
  </si>
  <si>
    <t>CONTRALORÍA GENERAL DE ANTIOQUIA</t>
  </si>
  <si>
    <t>Demanda adimitida el 3 de agosto de 2010. Contestación en julio de 2011. El 30 de agosto de 2011 se llevó a cabo la primera audiencia (de conciliación), pero al final se declaró la nulidad de la audiencia, por cuanto se evidenció que faltaba por notificar a la codemandada PENSIONES DE ANTIOQUIA.</t>
  </si>
  <si>
    <t>LA ACCION DE GRUPO LA PRESENTARON 33 PERSONAS A LAS CUALES SE LES HAN INTEGRADO 132 PERSONAS MÁS</t>
  </si>
  <si>
    <t>CUOTA DE VIGILANCIA FISCAL CONTRALORÍA GENERAL DE ANTIOQUIA</t>
  </si>
  <si>
    <t>PENSIONES ANTIOQUIA</t>
  </si>
  <si>
    <t>ACCIDENTE EN EVENTO DEPORTIVO CELEBRADO EN EL PARQUE JUAN PABLO II, PROGRAMADO POR LA LIGA ANTIOQUEÑA DE MOTOCICLISMO</t>
  </si>
  <si>
    <t>RECIBI DE LA DRA. CLAUDIA GONZALEZ GONZALEZ</t>
  </si>
  <si>
    <t>RECIBIDO DE BEATRIZ ELENA COLORADO ARCILA</t>
  </si>
  <si>
    <t>AUTORIZACIÓN COSTOS EDUCATIVOS.RECIBIDO DE BEATRIZ ELENA COLORADO ARCILA</t>
  </si>
  <si>
    <t>PENSIONES DE ANTIOQUIA</t>
  </si>
  <si>
    <t>Nulidad por contribución de valorización</t>
  </si>
  <si>
    <t>SECRETARIA DE INFRAESTRUCTURA - DIRECCION DE SISTEMAS DE INFORMACIÓN Y CATASTRO</t>
  </si>
  <si>
    <t>ACUMULADO CON LOS PROCESOS 2016-00073 Y 2016-00079 - BRILLADORA ESMERALDA LTDA.</t>
  </si>
  <si>
    <t>BRILLADORA ESMERALDA LTDA.</t>
  </si>
  <si>
    <t>CORPORACIÓN ANTIOQUIA MIA</t>
  </si>
  <si>
    <t>SECRETARIA DE GOBIERNO</t>
  </si>
  <si>
    <t>SENTENCIA DE PRIMERA FAVORABLE</t>
  </si>
  <si>
    <t>LO CONOCIÓ LA CONTENCIOSO ADMINISTRATIVO CON EL RADICADO 0500133330172017005700, PERO EL TRIBUNAL DECIDIÓ QUE ERA COMPETENTE LA ORDINARIA LABORAL</t>
  </si>
  <si>
    <t>RECIBIDO DE LA DRA. AMPARO DAVILA VIDES</t>
  </si>
  <si>
    <t>SENTENCIA DE PRIMERA FAVORABLE - APELADA POR EL DEMANDANTE.</t>
  </si>
  <si>
    <t xml:space="preserve">NO </t>
  </si>
  <si>
    <t>RECONOCIMIENTO Y PAGO DEL BONO PENSIONAL</t>
  </si>
  <si>
    <t>PAGO DE LA PRIMA DE VIDA CARA DE JUBILADOS</t>
  </si>
  <si>
    <t>PRIMA DE VIDA CARA - RECIBIDA DEL ABOGADO EXTERNO JUAN PABLO PEREZ OSPINA</t>
  </si>
  <si>
    <t>NULIDAD DE UNA SANCIÓN</t>
  </si>
  <si>
    <t>DAÑO EN VIVIENDA POR OPERACIÓN DE MINA EN REMEDIOS ANTIOQUIA</t>
  </si>
  <si>
    <t>BONIFICACIÓN DE DIFÍCIL ACCESO DOCENTES</t>
  </si>
  <si>
    <t>ACTA 1722 DE 1977</t>
  </si>
  <si>
    <t>TORNAGUÍAS</t>
  </si>
  <si>
    <t>RECIBIDO DE DIANA RAIGOZA</t>
  </si>
  <si>
    <t>PASCUAL BRAVO</t>
  </si>
  <si>
    <t>ESCALAFÓN DOCENTE</t>
  </si>
  <si>
    <t>JUZGADO 19 ADMINISTRATIVO ORAL DE MEDELLÍN</t>
  </si>
  <si>
    <t>JUZGADO 5 ADMINISTRATIVO ORAL DE MEDELLÍN</t>
  </si>
  <si>
    <t>JUZGADO 34 ADMINISTRATIVO ORAL DE MEDELLÍN</t>
  </si>
  <si>
    <t>JUZGADO 28 ADMINISTRATIVO ORAL DE MEDELLÍN</t>
  </si>
  <si>
    <t>JUZGADO 13 LABORAL DEL CIRCUITO DE MEDELLIN</t>
  </si>
  <si>
    <t>05001310501320100057500</t>
  </si>
  <si>
    <t>JUZGADO 11 LABORAL DEL CIRCUITO DE MEDELLIN</t>
  </si>
  <si>
    <t>05001310501120090112500</t>
  </si>
  <si>
    <t>05001233100019990167600</t>
  </si>
  <si>
    <t>05001233100019990166400</t>
  </si>
  <si>
    <t>05001233100019980126000</t>
  </si>
  <si>
    <t>05001233100019940056900</t>
  </si>
  <si>
    <t>JUZGADO 4 ADMINISTRATIVO ORAL DE DESCONGESTION</t>
  </si>
  <si>
    <t>05001333100320130000300</t>
  </si>
  <si>
    <t>JUZGADO 28 ADMINISTRATIVO ORAL DE MEDELLIN</t>
  </si>
  <si>
    <t>05001333302820130026400</t>
  </si>
  <si>
    <t>JUZGADO 24 ADMINISTRATIVO ORAL DE MEDELLIN</t>
  </si>
  <si>
    <t>05001333302420120034800</t>
  </si>
  <si>
    <t>JUZGADO 23 ADMINISTRATIVO ORAL DE MEDELLIN</t>
  </si>
  <si>
    <t>05001333302320120034700</t>
  </si>
  <si>
    <t>05001333302320120040700</t>
  </si>
  <si>
    <t>JUZGADO 4o ADMINISTRATIVO ORAL DE MEDELLIN</t>
  </si>
  <si>
    <t>05001333300420130027400</t>
  </si>
  <si>
    <t>JUZGADO LABORAL DEL CIRCUITO DE  SANTA BARBARA</t>
  </si>
  <si>
    <t>05679318900120140003800</t>
  </si>
  <si>
    <t>JUZGADO 11 ADMINISTRATIVO ORAL DE MEDELLIN</t>
  </si>
  <si>
    <t>05001333301120130067900</t>
  </si>
  <si>
    <t>05001233300020130157700</t>
  </si>
  <si>
    <t>JUZGADO CIVIL LABORAL DE CAUSASIA</t>
  </si>
  <si>
    <t>05154311300120140014100</t>
  </si>
  <si>
    <t>JUZGADO 12 ADMINISTRATIVO ORAL DE MEDELLIN</t>
  </si>
  <si>
    <t>05001333301220140026400</t>
  </si>
  <si>
    <t>05001333301220140129100</t>
  </si>
  <si>
    <t>05001233100020130000200</t>
  </si>
  <si>
    <t>JUZGADO 30  ADMINISTRATIVO ORAL DE MEDELLIN</t>
  </si>
  <si>
    <t>05001333303020140160200</t>
  </si>
  <si>
    <t>05001333302120140020100</t>
  </si>
  <si>
    <t>JUZGADO 17 ADMINISTRATIVO ORAL DE MEDELLIN</t>
  </si>
  <si>
    <t>05001333301720140049300</t>
  </si>
  <si>
    <t>JUZGADO 25 ADMINISTRATIVO ORAL DE MEDELLIN</t>
  </si>
  <si>
    <t>05001333302520140027800</t>
  </si>
  <si>
    <t>05001333302320140184600</t>
  </si>
  <si>
    <t>JUZGADO 29 ADMINISTRATIVO ORAL DE MEDELLIN</t>
  </si>
  <si>
    <t>05001333302920150009500</t>
  </si>
  <si>
    <t>JUZGADO 4 ADMINISTRATIVO ORAL DE MEDELLIN</t>
  </si>
  <si>
    <t>05001333300420140180100</t>
  </si>
  <si>
    <t>05001333302120150050200</t>
  </si>
  <si>
    <t>JUZGADO 1 ADMINISTRATIVO ORAL DE TURBO</t>
  </si>
  <si>
    <t>05837333300120150015200</t>
  </si>
  <si>
    <t>JUZGADO 30 ADMINISTRATIVO ORAL DE MEDELLIN</t>
  </si>
  <si>
    <t>05001333303020140112500</t>
  </si>
  <si>
    <t>TRIBUNAL ADMINSITRATIVO DE ANTIOQUIA</t>
  </si>
  <si>
    <t>05001233300020140100700</t>
  </si>
  <si>
    <t>05001333302820140142100</t>
  </si>
  <si>
    <t>05001333302120140002500</t>
  </si>
  <si>
    <t>JUZGADO 6o ADMINISTRATIVO DE MEDELLIN</t>
  </si>
  <si>
    <t>05001333300620150037000</t>
  </si>
  <si>
    <t>JUZGADO 3 ADMINISTRATIVO ORAL  DE MEDELLIN</t>
  </si>
  <si>
    <t>05001333300320150077000</t>
  </si>
  <si>
    <t>JUZGADO 9 ADMINISTRATIVO ORAL  DE MEDELLIN</t>
  </si>
  <si>
    <t>05001333300920150069000</t>
  </si>
  <si>
    <t>05001333302920140053600</t>
  </si>
  <si>
    <t>05001333302420150091500</t>
  </si>
  <si>
    <t>05001233300020140214300</t>
  </si>
  <si>
    <t>JUZGADO 6 ADMINISTRATIVO ORAL DE MEDELLIN</t>
  </si>
  <si>
    <t>05001333300620150085601</t>
  </si>
  <si>
    <t>JUZGADO 3 ADMINISTRATIVO DE DESCONGESTION DE MEDELLIN</t>
  </si>
  <si>
    <t>05001333370320150011600</t>
  </si>
  <si>
    <t>05001333302520150118000</t>
  </si>
  <si>
    <t>JUZGADO 8 ADMINISTRATIVO ORAL DE MEDELLIN</t>
  </si>
  <si>
    <t>05001333300820150114200</t>
  </si>
  <si>
    <t>05001333370420150011600</t>
  </si>
  <si>
    <t>JUZGADO 7 ADMINISTRATIVO ORAL DE MEDELLIN</t>
  </si>
  <si>
    <t>05001333300720150129400</t>
  </si>
  <si>
    <t>05001333302820120030600</t>
  </si>
  <si>
    <t>JUZGADO 16 LABORAL DEL CIRCUITO DE MEDELLIN</t>
  </si>
  <si>
    <t>05001310501620110128100</t>
  </si>
  <si>
    <t>JUZGADO PRIMERO CIVIL DEL CIRCUITO ESPECIALIZADO EN RESTITUTION DE TIERRAS DE QUIBDO</t>
  </si>
  <si>
    <t>27001312100120140009900</t>
  </si>
  <si>
    <t>JUZGADO SEGUNDO CIVIL DEL CIRCUITO ESPECIALIZADO EN RESTITUCION DE TIERRAS DE APARTADO</t>
  </si>
  <si>
    <t>05045312100220150000100</t>
  </si>
  <si>
    <t>05045312100220140000600</t>
  </si>
  <si>
    <t>05045312100220140004200</t>
  </si>
  <si>
    <t>05045312100220140005700</t>
  </si>
  <si>
    <t>05045312100220140006000</t>
  </si>
  <si>
    <t>05045312100220140006200</t>
  </si>
  <si>
    <t>JUZGADO PRIMERO CIVIL DEL CIRCUITO ESPECIALIZADO EN RESTITUTION DE TIERRAS DE APARTADO</t>
  </si>
  <si>
    <t>05045312100120140072100</t>
  </si>
  <si>
    <t>05045312100120140118700</t>
  </si>
  <si>
    <t>05045312100120140119100</t>
  </si>
  <si>
    <t>05045312100120140119300</t>
  </si>
  <si>
    <t>05045312100120140119400</t>
  </si>
  <si>
    <t>05045312100220150000300</t>
  </si>
  <si>
    <t>05045312100220150000400</t>
  </si>
  <si>
    <t>05001333303420160022100</t>
  </si>
  <si>
    <t>05001333302320160005700</t>
  </si>
  <si>
    <t>JUZGADO 16 ADMINISTRATIVO ORAL DE MEDELLIN</t>
  </si>
  <si>
    <t>05001333301620140095200</t>
  </si>
  <si>
    <t>05001233300020150073200</t>
  </si>
  <si>
    <t>JUZGADO 18 ADMINISTRATIVO ORAL DE MEDELLIN</t>
  </si>
  <si>
    <t>05001333301820160036100</t>
  </si>
  <si>
    <t>05001333301720160021200</t>
  </si>
  <si>
    <t>05001333302420160027800</t>
  </si>
  <si>
    <t>JUZGADO 2 CIVIL DEL CIRCUITO ESPECIALIZADO EN RESTITUCION DE TIERRAS DE APARTADO</t>
  </si>
  <si>
    <t>05045312100220150241000</t>
  </si>
  <si>
    <t>JUZGADO PROMISCUO DEL CIRCUITO DE CISNEROS</t>
  </si>
  <si>
    <t>05190318900120160006400</t>
  </si>
  <si>
    <t>JUZGADO 22 ADMINISTRATIVO ORAL DE MEDELLIN</t>
  </si>
  <si>
    <t>05001333302220150124800</t>
  </si>
  <si>
    <t>JUZGADO 10 ADMINISTRATIVO DEL CIRCUITO DE MEDELLIN</t>
  </si>
  <si>
    <t>05001333301020160043800</t>
  </si>
  <si>
    <t>05001333301720160060100</t>
  </si>
  <si>
    <t>JUZGADO LABORAL DEL CIRCUITO DE APARTADO</t>
  </si>
  <si>
    <t>05045310500120160102400</t>
  </si>
  <si>
    <t>JUZGADO 1 LABORAL DEL CIRCUITO DE MEDELLIN</t>
  </si>
  <si>
    <t>05001310500120160105400</t>
  </si>
  <si>
    <t>05001333302320160070000</t>
  </si>
  <si>
    <t>05001333301620160026300</t>
  </si>
  <si>
    <t>05001333302920140076700</t>
  </si>
  <si>
    <t>JUZGADO SEGUNDO LABORAL DEL CIRCUITO DE ITAGUI</t>
  </si>
  <si>
    <t>05360310500220160044600</t>
  </si>
  <si>
    <t xml:space="preserve"> JUZGADO 19 ADMINISTRATIVO ORAL DE MEDELLIN</t>
  </si>
  <si>
    <t>05001333301920160077700</t>
  </si>
  <si>
    <t>JUZGADO 13 ADMINISTRATIVO ORAL DE MEDELLIN</t>
  </si>
  <si>
    <t>05001333301320150042300</t>
  </si>
  <si>
    <t>JUZGADO ONCE ADMINISTRATIVO ORAL DE MEDELLIN</t>
  </si>
  <si>
    <t>05001333301120160010700</t>
  </si>
  <si>
    <t>05001333301120160089700</t>
  </si>
  <si>
    <t>TRIBUNAL ADMINISTRATIVO DEL HUILA</t>
  </si>
  <si>
    <t>41001233300020150085800</t>
  </si>
  <si>
    <t>053837333300120160110900</t>
  </si>
  <si>
    <t>053837333300120160111000</t>
  </si>
  <si>
    <t>05001333301820170004300</t>
  </si>
  <si>
    <t>05001333301720160095800</t>
  </si>
  <si>
    <t>JUZGADO SEGUNDO ADMINISTRATIVO ORAL DE TURBO</t>
  </si>
  <si>
    <t>058373333300220160048800</t>
  </si>
  <si>
    <t>JUZGADO QUINTO ADMINISTRTIVO ORAL DE MEDELLIN</t>
  </si>
  <si>
    <t>05001333300520170003500</t>
  </si>
  <si>
    <t>JUZGADO 2 ADMINISTRATIVO ORAL DE TURBO</t>
  </si>
  <si>
    <t>05837333300220170009600</t>
  </si>
  <si>
    <t>05837333300220160056600</t>
  </si>
  <si>
    <t>JUZGADO 8 LABORAL DEL CIRCUITO DE MEDELLIN</t>
  </si>
  <si>
    <t>0500131050082017008200</t>
  </si>
  <si>
    <t xml:space="preserve">JUZGADO 1 ADMINISTRATIVO ORAL DE TURBO </t>
  </si>
  <si>
    <t>05837333300120170047100</t>
  </si>
  <si>
    <t>JUZGADO 19 LABORAL DEL CIRCUITO DE MEDELLIN</t>
  </si>
  <si>
    <t>05001310501920170061100</t>
  </si>
  <si>
    <t>05001333300920170043200</t>
  </si>
  <si>
    <t>JUZGADO 2 ADMINISTRATIVO ORAL  DE MEDELLIN</t>
  </si>
  <si>
    <t>05837333300120170084500</t>
  </si>
  <si>
    <t>05837333300220170026200</t>
  </si>
  <si>
    <t>05837333300120170096100</t>
  </si>
  <si>
    <t>05837333300220170057300</t>
  </si>
  <si>
    <t>05837333300220170045800</t>
  </si>
  <si>
    <t>JUZGADO 8 ADMINSITRATIVO ORAL DE MEDELLIN</t>
  </si>
  <si>
    <t>05001333300820170062900</t>
  </si>
  <si>
    <t>JUZGADO 36 ADMINSITRATIVO ORAL DE MEDELLIN</t>
  </si>
  <si>
    <t>05001333303620180016400</t>
  </si>
  <si>
    <t>05837333300120180023000</t>
  </si>
  <si>
    <t>05837333300220180018600</t>
  </si>
  <si>
    <t>JUZGADO 33 ADMINISTRATIVO ORAL DE MEDELLIN</t>
  </si>
  <si>
    <t>JUZGADO 21  ADMINISTRATIVO ORAL DE MEDELLIN</t>
  </si>
  <si>
    <t>05001333302120170058700</t>
  </si>
  <si>
    <t>JUZGADO 29  ADMINISTRATIVO ORAL DE MEDELLIN</t>
  </si>
  <si>
    <t>05001333302920180031000</t>
  </si>
  <si>
    <t>CORTE SUPREMA DE JUSTICIA SALA DE CASACIÓN PENAL</t>
  </si>
  <si>
    <t>11001020400020180204100</t>
  </si>
  <si>
    <t>JUZGADO 16  ADMINISTRATIVO ORAL DE MEDELLIN</t>
  </si>
  <si>
    <t>05154311300120170015500</t>
  </si>
  <si>
    <t>JUZGADO 17  ADMINISTRATIVO ORAL DE MEDELLIN</t>
  </si>
  <si>
    <t>05837333300120180045400</t>
  </si>
  <si>
    <t>05001310500820150139500</t>
  </si>
  <si>
    <t>05001233100019950191500</t>
  </si>
  <si>
    <t>05001233100020020056901</t>
  </si>
  <si>
    <t>JUZGADO 35 ADMINISTRATIVO ORAL DE MEDELLIN</t>
  </si>
  <si>
    <t>05001333303520180017700</t>
  </si>
  <si>
    <t>11001020400020180022570</t>
  </si>
  <si>
    <t>05837333300220180039600</t>
  </si>
  <si>
    <t>05837333300220180039700</t>
  </si>
  <si>
    <t>05837333300220180039800</t>
  </si>
  <si>
    <t>05837333300220180040900</t>
  </si>
  <si>
    <t>JUZGADO 12 LABORAL DEL CIRCUITO DE MEDELLIN</t>
  </si>
  <si>
    <t>05001310501220180055100</t>
  </si>
  <si>
    <t>JUZGADO 32 ADMINISTRATIVO ORAL DE MEDELLIN</t>
  </si>
  <si>
    <t>05001333303220190000100</t>
  </si>
  <si>
    <t>41001233300020140045700</t>
  </si>
  <si>
    <t>05001233300020150007200</t>
  </si>
  <si>
    <t>05001233300020160056300</t>
  </si>
  <si>
    <t>05001233300020160053200</t>
  </si>
  <si>
    <t>05001333301320180044100</t>
  </si>
  <si>
    <t>JUZGADO 17 LABORAL DEL CIRCUITO DE MEDELLÍN</t>
  </si>
  <si>
    <t>JUZGADO 5 ADMINISTRATIVO ORAL DE MEDELLIN</t>
  </si>
  <si>
    <t>JUZGADO 2 ADMINISTRATIVO DE TURBO ANTIOQUIA</t>
  </si>
  <si>
    <t>JUZGADO PROMISCUO DEL CIRCUITO DE AMALFI</t>
  </si>
  <si>
    <t>05031318900120180020900</t>
  </si>
  <si>
    <t>05031318900120180020700</t>
  </si>
  <si>
    <t>JUZGADO PROMISCUO DEL CIRCUITO DE SEGOVIA</t>
  </si>
  <si>
    <t>JUZGADO 3 ADMINISTRATIVO ORAL DE MEDELLIN</t>
  </si>
  <si>
    <t>JUZGADO 36 ADMINISTRATIVO ORAL DE MEDELLIN</t>
  </si>
  <si>
    <t>05001333301120190031600</t>
  </si>
  <si>
    <t>05001333302820180016000</t>
  </si>
  <si>
    <t>05154311200120170000800</t>
  </si>
  <si>
    <t>JUZGADO PRIMERO ADMINISTRATIVO ORAL DE TURBO</t>
  </si>
  <si>
    <t>05837333300120190044700</t>
  </si>
  <si>
    <t>05837333300120190045200</t>
  </si>
  <si>
    <t>05837333300120190046100</t>
  </si>
  <si>
    <t>05001333303320190043600</t>
  </si>
  <si>
    <t>05001333300320190047100</t>
  </si>
  <si>
    <t>JUZGADO 9 ADMINISTRATIVO ORAL DE MEDELLIN</t>
  </si>
  <si>
    <t>05001333300920200001100</t>
  </si>
  <si>
    <t>05001333300920190050500</t>
  </si>
  <si>
    <r>
      <t>050013333</t>
    </r>
    <r>
      <rPr>
        <u/>
        <sz val="8"/>
        <rFont val="Calibri"/>
        <family val="2"/>
      </rPr>
      <t>002</t>
    </r>
    <r>
      <rPr>
        <sz val="8"/>
        <rFont val="Calibri"/>
        <family val="2"/>
      </rPr>
      <t>20170054600</t>
    </r>
  </si>
  <si>
    <r>
      <t>050013333</t>
    </r>
    <r>
      <rPr>
        <u/>
        <sz val="8"/>
        <rFont val="Calibri"/>
        <family val="2"/>
      </rPr>
      <t>016</t>
    </r>
    <r>
      <rPr>
        <sz val="8"/>
        <rFont val="Calibri"/>
        <family val="2"/>
      </rPr>
      <t>20180034900</t>
    </r>
  </si>
  <si>
    <r>
      <t>050013333</t>
    </r>
    <r>
      <rPr>
        <u/>
        <sz val="8"/>
        <rFont val="Calibri"/>
        <family val="2"/>
      </rPr>
      <t>017</t>
    </r>
    <r>
      <rPr>
        <sz val="8"/>
        <rFont val="Calibri"/>
        <family val="2"/>
      </rPr>
      <t>20180036200</t>
    </r>
  </si>
  <si>
    <r>
      <t>050013333</t>
    </r>
    <r>
      <rPr>
        <u/>
        <sz val="8"/>
        <rFont val="Calibri"/>
        <family val="2"/>
      </rPr>
      <t>023</t>
    </r>
    <r>
      <rPr>
        <sz val="8"/>
        <rFont val="Calibri"/>
        <family val="2"/>
      </rPr>
      <t>20180021600</t>
    </r>
  </si>
  <si>
    <t>05001333303320180023700</t>
  </si>
  <si>
    <t>05001333303420190001700</t>
  </si>
  <si>
    <t>05001310502320190017300</t>
  </si>
  <si>
    <t>05001333300520180042400</t>
  </si>
  <si>
    <t>05837333300220190001300</t>
  </si>
  <si>
    <t>05001333301620170054200</t>
  </si>
  <si>
    <t>05736318900120190002100</t>
  </si>
  <si>
    <t>05001310502020190024900</t>
  </si>
  <si>
    <t>05001333301320190017300</t>
  </si>
  <si>
    <t>05001333303620190019200</t>
  </si>
  <si>
    <t>05001333303620190026600</t>
  </si>
  <si>
    <t>05001310501420190024200</t>
  </si>
  <si>
    <t>05001333302820190024100</t>
  </si>
  <si>
    <t>05001233000020190192700</t>
  </si>
  <si>
    <t>05001333303220190051900</t>
  </si>
  <si>
    <t>05001310501920190059000</t>
  </si>
  <si>
    <r>
      <t>050013333</t>
    </r>
    <r>
      <rPr>
        <u/>
        <sz val="8"/>
        <rFont val="Calibri"/>
        <family val="2"/>
      </rPr>
      <t>003201900357</t>
    </r>
    <r>
      <rPr>
        <sz val="8"/>
        <rFont val="Calibri"/>
        <family val="2"/>
      </rPr>
      <t>00</t>
    </r>
  </si>
  <si>
    <t>15 años</t>
  </si>
  <si>
    <t>CASACION</t>
  </si>
  <si>
    <t>25 años</t>
  </si>
  <si>
    <t>PROCESO ESTA EN APELACION CONSEJO DE ESTADO Y NO REPOSA SENTENCIA EN EXPEDIENTE PROCESO HEREDADO.</t>
  </si>
  <si>
    <t>30 años</t>
  </si>
  <si>
    <t>ESTA CONDENA YA SE PAGO LA SUMA DE $169,095,576 /SANTA BARBARA</t>
  </si>
  <si>
    <t>NULIDAD ACTO DE ADJUDICACION</t>
  </si>
  <si>
    <t>LLAMAMIENTO EN GARANTIA</t>
  </si>
  <si>
    <t>YA SE PAGO /CAUCASIA</t>
  </si>
  <si>
    <t>FRONTERAS</t>
  </si>
  <si>
    <t>FONPREMAG</t>
  </si>
  <si>
    <t>BONIFICACION</t>
  </si>
  <si>
    <t>PENSIONES DE ANTIOQUIA/ PAGO DE APORTES</t>
  </si>
  <si>
    <t>SENTENCIA NIEGA PRETENSIONES/ PENSIONES DE ANTIOQUIA</t>
  </si>
  <si>
    <t>SANCION MORATORIA CESANTIAS FONPREMAG</t>
  </si>
  <si>
    <t>MONIK</t>
  </si>
  <si>
    <t>RESTITUCION DE TIERRAS</t>
  </si>
  <si>
    <t xml:space="preserve">FONPREMAG </t>
  </si>
  <si>
    <t>PRIMA DE CLIMA</t>
  </si>
  <si>
    <t>BRILLADORA</t>
  </si>
  <si>
    <t>SERVICIOS PUBLICOS</t>
  </si>
  <si>
    <t>PAGO APORTES PENSIONES DE ANTIOQUIA</t>
  </si>
  <si>
    <t>COLPENSIONES</t>
  </si>
  <si>
    <t>SE CONDENA AL PAGO DE APORTE A COLPENSIONES</t>
  </si>
  <si>
    <t>APORTES COLPENSIONES</t>
  </si>
  <si>
    <t>CESANTIAS ANUALIZADAS</t>
  </si>
  <si>
    <t>IMPUESTO VEHICULOS/ SIN CUANTIA</t>
  </si>
  <si>
    <t>DIRECCIÓN DE PRESTACIONES SUSTITUCION PENSIONAL</t>
  </si>
  <si>
    <t>MERCADERISTAS FLA</t>
  </si>
  <si>
    <t>TURBO</t>
  </si>
  <si>
    <t>RELIQUIDACION FONPREMAG</t>
  </si>
  <si>
    <t xml:space="preserve"> </t>
  </si>
  <si>
    <t>PRESCRIPCION IMPUESTOS</t>
  </si>
  <si>
    <t>REAJUSTE  MESADA</t>
  </si>
  <si>
    <t>PAGO SANCIÓN MORATORIA</t>
  </si>
  <si>
    <t>REAJUSTE MESADA</t>
  </si>
  <si>
    <t xml:space="preserve">CONTRALORIA DEPARTAMENTAL - RECURSO DE REVISION </t>
  </si>
  <si>
    <t>ACUEDUCTO VEGACHÍ</t>
  </si>
  <si>
    <t>LICORSA S.A DEMANDA AL DEPARTAMENTO DEL HUILA Y AL DEPARTAMENTO DE ANTIOQUIA POR ELPROCESO LICITATORIO QUE TENIA POR OBJETO LA CONCESIÓN DE PRODUCCIÓN Y DISTRIBUCIÓN DEL DOBLE ANIZ, CONTRATO QUE FUE ADJUDICADO AL DEPARTAMENTO DE ANTIOQUIA.</t>
  </si>
  <si>
    <t>No se cuantifica valor para provisión, en tanto al tratarse de una contribuación, la pretensión del demandante va encaminada a que el juez absuelva la obligación de pago que tiene con la entidad, sin que exista prueba en el expediente de que el contribuyente haya pagado para efectos de provisionar devoluación alguna.</t>
  </si>
  <si>
    <t>DISCIPLINARIO</t>
  </si>
  <si>
    <t>MENOR LESIONADA COLEGIO SAN CARLOS ANTIOQUIA</t>
  </si>
  <si>
    <t>PAGO CESANTIAS RETROACTIVAS</t>
  </si>
  <si>
    <t>BRILLADORA PASO JUZGADO 23</t>
  </si>
  <si>
    <t>MENOR LESIONADA DEDO COLEGIO NECOCLI</t>
  </si>
  <si>
    <t>SOLICITAN SERVICIO DE ENERGÍA</t>
  </si>
  <si>
    <t>CARRO INCINERADO EN PARO EN SEGOVIA-REMEDIOS</t>
  </si>
  <si>
    <t>DISPUTA COMPAÑERAS</t>
  </si>
  <si>
    <t>OPS</t>
  </si>
  <si>
    <t>CONTRATO REALIDAD PARQUE EDUCATIVO CAROLINA DEL PRINCIPE</t>
  </si>
  <si>
    <t>SOLICITA SE DE CUMPLIMIENTO LEY 909 COMISIÓN 6 AÑOS DEL RECTOR DEL TECNOLÓGICO</t>
  </si>
  <si>
    <t>SANCIÓN MORA SOLICITUD ANTECEDENTES SE ENVIO CECILIA SUAREZ OFICIO 2019020051533 DEL 10-9-2019</t>
  </si>
  <si>
    <t>BRILLADORA LA ESMERALDA</t>
  </si>
  <si>
    <t>PAGO ESCALAFON DESDE TERMINACIÓN CURSO</t>
  </si>
  <si>
    <t>INDEMNIZACIÓN SUSTITUTIVA</t>
  </si>
  <si>
    <t xml:space="preserve">ESTAMPILLAS  </t>
  </si>
  <si>
    <t>MUERTO SAN JERÓNIMO</t>
  </si>
  <si>
    <t>IMPUESTO AL CONSUMO DE CERVEZA</t>
  </si>
  <si>
    <t>2 AÑOS</t>
  </si>
  <si>
    <t>JUZGADO 19 ADMINISTRATIVO ORAL DE MEDELLIN</t>
  </si>
  <si>
    <t xml:space="preserve">JUZGADO 17 ADMINISTRATIVO ORAL DE MEDELLÍN </t>
  </si>
  <si>
    <t xml:space="preserve">JUZGADO 29 ADMINISTRATIVO ORAL DE MEDELLÍN </t>
  </si>
  <si>
    <t>05001233100020020055501</t>
  </si>
  <si>
    <t>05001233100020030272600</t>
  </si>
  <si>
    <t>05001233100020030298500</t>
  </si>
  <si>
    <t xml:space="preserve">TRIBUNAL ADMINISTRATIVO DE ANTIOQUIA </t>
  </si>
  <si>
    <t>05001233100020080043300</t>
  </si>
  <si>
    <t>JUZGADO 5 ADMINISTRATIVO DE MEDELLIN</t>
  </si>
  <si>
    <t>05001333100520090013100</t>
  </si>
  <si>
    <t>05001233100020090015701</t>
  </si>
  <si>
    <t>JUZGADO 12 LABORAL DE MEDELLIN</t>
  </si>
  <si>
    <t>05001310501220120019600</t>
  </si>
  <si>
    <t>05001233300020120031700</t>
  </si>
  <si>
    <t>JUZGADO 12 ADMINISTRATIVO DE MEDELLIN</t>
  </si>
  <si>
    <t>05001333301220120042700</t>
  </si>
  <si>
    <t>JUZGADO 25 ADMINISTRATIVO DE MEDELLIN</t>
  </si>
  <si>
    <t>05001333302520120043500</t>
  </si>
  <si>
    <t>JUZGADO 26 ADMINISTRATIVO DE MEDELLIN</t>
  </si>
  <si>
    <t>05001333302620120045400</t>
  </si>
  <si>
    <t>05001233300020130021800</t>
  </si>
  <si>
    <t>JUZGADO 8 ADMINISTRATIVO DE MEDELLIN</t>
  </si>
  <si>
    <t>05001333300820130031400</t>
  </si>
  <si>
    <t>05001333302220130090600</t>
  </si>
  <si>
    <t>05001233300020130139200</t>
  </si>
  <si>
    <t>JUZGADO 14 LABORAL DE MEDELLIN</t>
  </si>
  <si>
    <t>05001310501420140000800</t>
  </si>
  <si>
    <t>05001333302420140021500</t>
  </si>
  <si>
    <t>JUZGADO 16 ADMINISTRATIVO DE MEDELLIN</t>
  </si>
  <si>
    <t>05001333301620140082900</t>
  </si>
  <si>
    <t>JUZGADO 29 ADMINISTRATIVO DE MEDELLIN</t>
  </si>
  <si>
    <t>05001333302920140088300</t>
  </si>
  <si>
    <t>JUZGADO 17 ADMINISTRATIVO DE MEDELLIN</t>
  </si>
  <si>
    <t>05001333301720140094900</t>
  </si>
  <si>
    <t>JUZGADO 27 ADMINISTRATIVO DE MEDELLIN</t>
  </si>
  <si>
    <t>05001333302720140112100</t>
  </si>
  <si>
    <t>JUZGADO 20 ADMINISTRATIVO DE MEDELLIN</t>
  </si>
  <si>
    <t>05001333302020140118300</t>
  </si>
  <si>
    <t>05001233300020140123400</t>
  </si>
  <si>
    <t>JUZGADO 24 ADMINISTRATIVO DE MEDELLIN</t>
  </si>
  <si>
    <t>05001333302420140127700</t>
  </si>
  <si>
    <t>05001233300020140176500</t>
  </si>
  <si>
    <t xml:space="preserve">JUZGADO 14 ADMINISTRATIVO DE MEDELLIN </t>
  </si>
  <si>
    <t>05001333301420150010700</t>
  </si>
  <si>
    <t>05154310300120150017000</t>
  </si>
  <si>
    <t>05154310300120150017100</t>
  </si>
  <si>
    <t>05154310300120150019800</t>
  </si>
  <si>
    <t>05154310300120150019900</t>
  </si>
  <si>
    <t>05154310300120150020000</t>
  </si>
  <si>
    <t>05154310300120150020100</t>
  </si>
  <si>
    <t>05154310300120150027000</t>
  </si>
  <si>
    <t>JUZGADO 1 ADMINISTRATIVO DE TURBO</t>
  </si>
  <si>
    <t>05837333300120150028100</t>
  </si>
  <si>
    <t>JUZGADO 21 LABORAL DE MEDELLIN</t>
  </si>
  <si>
    <t>05001310502120150038300</t>
  </si>
  <si>
    <t>JUZGADO 19 ADMINISTRATIVO DE MEDELLIN</t>
  </si>
  <si>
    <t>05001333301920150083800</t>
  </si>
  <si>
    <t>05001233300020150100200</t>
  </si>
  <si>
    <t xml:space="preserve">JUZGADO 18 ADMINISTRATIVO DE MEDELLIN </t>
  </si>
  <si>
    <t>05001333301820150106400</t>
  </si>
  <si>
    <t>JUZGADO 7 ADMINISTRATIVO DE MEDELLIN</t>
  </si>
  <si>
    <t>05001333300720150129300</t>
  </si>
  <si>
    <t>JUZGADO 1 ADMINISTRATIVO DE MEDELLIN</t>
  </si>
  <si>
    <t>05001333300120150132200</t>
  </si>
  <si>
    <t>05001333300120150134700</t>
  </si>
  <si>
    <t>JUZGADO 9 LABORAL DE MEDELLIN</t>
  </si>
  <si>
    <t>05001310500920150152600</t>
  </si>
  <si>
    <t>JUZGADO 34 ADMINISTRATIVO DE MEDELLIN</t>
  </si>
  <si>
    <t>05001333303420160005000</t>
  </si>
  <si>
    <t>JUZGADO CIVIL CIRCUITO ANDES</t>
  </si>
  <si>
    <t>05034311300120160007800</t>
  </si>
  <si>
    <t>JUZGADO 21 ADMINISTRATIVO DE MEDELLIN</t>
  </si>
  <si>
    <t>05001333302120160027100</t>
  </si>
  <si>
    <t>JUZGADO 28 ADMINISTRATIVO DE MEDELLIN</t>
  </si>
  <si>
    <t>05001333302820160032800</t>
  </si>
  <si>
    <t>JUZGADO 35 ADMINISTRATIVO DE MEDELLIN</t>
  </si>
  <si>
    <t>05001333303520160047400</t>
  </si>
  <si>
    <t>JUZGADO 3 ADMINISTRATIVO DE MEDELLIN</t>
  </si>
  <si>
    <t>05001333300320160050300</t>
  </si>
  <si>
    <t>JUZGADO 22 ADMINISTRATIVO DE MEDELLIN</t>
  </si>
  <si>
    <t>05001333302220160060300</t>
  </si>
  <si>
    <t>JUZGADO 13 ADMINISTRATIVO DE MEDELLIN</t>
  </si>
  <si>
    <t>05001333301320160065400</t>
  </si>
  <si>
    <t>05001333302920160069300</t>
  </si>
  <si>
    <t>JUZGADO 23 LABORAL DE MEDELLIN</t>
  </si>
  <si>
    <t>05001310502320160109800</t>
  </si>
  <si>
    <t>05001310501620160132900</t>
  </si>
  <si>
    <t>JUZGADO 10 LABORAL DEL CIRCUITO DE MEDELLIN</t>
  </si>
  <si>
    <t>05001310501020160133800</t>
  </si>
  <si>
    <t>05001233302320160204000</t>
  </si>
  <si>
    <t>05001233300020160205900</t>
  </si>
  <si>
    <t>05001333300820170010300</t>
  </si>
  <si>
    <t>05001333300120170010900</t>
  </si>
  <si>
    <t>JUAGADO 2 ADMINISTRATIVO DE MEDELLIN</t>
  </si>
  <si>
    <t>05001333300220170023500</t>
  </si>
  <si>
    <t>JUZGADO 15 ADMINISTRATIVO DE MEDELLIN</t>
  </si>
  <si>
    <t>05001333301520170036600</t>
  </si>
  <si>
    <t>JUZGADO 4 ADMINISTRATIVO DE MEDELLIN</t>
  </si>
  <si>
    <t>05001333300420170048500</t>
  </si>
  <si>
    <t>05837333300120170067300</t>
  </si>
  <si>
    <t>05001233300020170106400</t>
  </si>
  <si>
    <t>JUZGADO 24 ADMINISTRATIVO ORAL DEL CIRCUITO DE MEDELLIN</t>
  </si>
  <si>
    <t>05001333302420170039200</t>
  </si>
  <si>
    <t>JUZGADO 17 LABORAL DEL CIRCUITO DE MEDELLIN</t>
  </si>
  <si>
    <t>05001310501720160089200</t>
  </si>
  <si>
    <t>05001333300720170040700</t>
  </si>
  <si>
    <t>JUZGADO 20 ADMINISTRATIVO ORAL DEL CIRCUITO DE MEDELLIN</t>
  </si>
  <si>
    <t>05001333302020170040200</t>
  </si>
  <si>
    <t>05001233300020170151100</t>
  </si>
  <si>
    <t>05001233300020170116700</t>
  </si>
  <si>
    <t>JUZGADO CUARTO ADMINISTRATIVO ORAL MEDELLIN</t>
  </si>
  <si>
    <t>05001333300420170035100</t>
  </si>
  <si>
    <t>JUZGADO DIECISIETE LABORAL DEL CIRCUITO</t>
  </si>
  <si>
    <t>05001310501720150048100</t>
  </si>
  <si>
    <t>JUZGADO QUINCE ADMINISTRATIVO ORAL DEL CIRCUITO DE MEDELLIN</t>
  </si>
  <si>
    <t>05001333301520170047600</t>
  </si>
  <si>
    <t>JUZGADO CIVIL LABORAL DEL CIRCUITO DE SANTUARIO ANTIOQUIA</t>
  </si>
  <si>
    <t>05440311200120170058100</t>
  </si>
  <si>
    <t>05440311200120170058400</t>
  </si>
  <si>
    <t>JUZGADO CATORCE LABORAL DEL CIRCUITO DE MEDELLIN</t>
  </si>
  <si>
    <t>05001310501420170072200</t>
  </si>
  <si>
    <t>JUZGADO VEINTISEIS ADMINISTRATIVO ORAL DEL CIRCUITO DE MEDELLIN</t>
  </si>
  <si>
    <t>05001333302620180007500</t>
  </si>
  <si>
    <t>JUZGADO DIECISIETE ADMNISTRATIVO ORAL DE MEDELLIN</t>
  </si>
  <si>
    <t>05001333301720180007500</t>
  </si>
  <si>
    <t xml:space="preserve">JUZGADO TREINTA ADMINISTRATIVO ORAL DE MEDELLIN </t>
  </si>
  <si>
    <t>05001333303020180018700</t>
  </si>
  <si>
    <t>JUZGADO PROMISCUO DEL CIRCUITO MUNICIPIO DEL BAGRE</t>
  </si>
  <si>
    <t>05250318900120180009900</t>
  </si>
  <si>
    <t>05250318900120180010800</t>
  </si>
  <si>
    <t>05250318900120180010600</t>
  </si>
  <si>
    <t>JUZGADO VENTISEIS ADMINISTRATIVO DE MEDELLIN</t>
  </si>
  <si>
    <t>05001333302620180026100</t>
  </si>
  <si>
    <t>JUZGADO NOVENO ADMINISTRATIVO ORAL DE MEDELLIN</t>
  </si>
  <si>
    <t>05001333300920180039400</t>
  </si>
  <si>
    <t>JUZGADO LABORAL DEL CIRCUITO DE PUERTO BERRIO</t>
  </si>
  <si>
    <t>05579310400120180028300</t>
  </si>
  <si>
    <t>05579310500120180024700</t>
  </si>
  <si>
    <t>05579310400120180028500</t>
  </si>
  <si>
    <t>0503131890120180019900</t>
  </si>
  <si>
    <t>JUZGADO DIECISEIS ADMINISTRATIVO</t>
  </si>
  <si>
    <t>05001333301620180044500</t>
  </si>
  <si>
    <t>JUZGADO VEINTICUATRO ADMINISTRATIVO MEDELLIN</t>
  </si>
  <si>
    <t>05001333302420190011800</t>
  </si>
  <si>
    <t>JUZGADO SEGUNDO LABORAL DEL CIRCUITO DE MEDELLIN</t>
  </si>
  <si>
    <t>05001310500220170099500</t>
  </si>
  <si>
    <t>JUZGADO VEINTE LABORAL DEL CIRCUITO DE MEDELLIN</t>
  </si>
  <si>
    <t>05001310502020170014600</t>
  </si>
  <si>
    <t>JUZGADO LABORAL DEL CIRCUITO DE RIONEGRO</t>
  </si>
  <si>
    <t>05615310500120190014100</t>
  </si>
  <si>
    <t>JUZGADO SEGUNDO ADMINISTRATIVO DEL CIRCUITO</t>
  </si>
  <si>
    <t>05001333300220150126400</t>
  </si>
  <si>
    <t xml:space="preserve">JUZGADO DIECIOCHO LABORAL DEL CIRCUITO DE MEDELLIN </t>
  </si>
  <si>
    <t>05001310501820180028600</t>
  </si>
  <si>
    <t>JUZGADO SEXTO LABORAL DEL CIRCUITO DE MEDELLIN</t>
  </si>
  <si>
    <t>05001310500620180068400</t>
  </si>
  <si>
    <t xml:space="preserve">JUZGADO VEINTITRES LABORAL DEL CIRCUITO DE MEDELLIN </t>
  </si>
  <si>
    <t>05001310502320170054000</t>
  </si>
  <si>
    <t xml:space="preserve">JUZGADO DIECIOCHO ADMINISTRATIVO ORAL DEL CIRCUITO DE MEDELLIN </t>
  </si>
  <si>
    <t>05001333301820180035100</t>
  </si>
  <si>
    <t>05001333370420150022600</t>
  </si>
  <si>
    <t>JUZGADO QUINTO LABORAL DEL CIRCUITO DE MEDELLIN</t>
  </si>
  <si>
    <t>05001310500520180047300</t>
  </si>
  <si>
    <t>05031318900120180019400</t>
  </si>
  <si>
    <t>JUZGADO PRIMERO LABORAL DEL CIRCUITO DE MEDELLIN</t>
  </si>
  <si>
    <t>05001310500120180026800</t>
  </si>
  <si>
    <t>JUZGADO DIECISIETE ADMINISTRATIVO ORAL DEL CIRCUITO DE MEDELLIN</t>
  </si>
  <si>
    <t>05001333301720170003400</t>
  </si>
  <si>
    <t>JUZGADO ONCE ADMINISTRATIVO ORAL DEL CIRCUITO DE MEDELLIN</t>
  </si>
  <si>
    <t>05001333301120170059200</t>
  </si>
  <si>
    <t>JUZGADO PROMISCUO DEL CIRCUITO DE EL BAGRE</t>
  </si>
  <si>
    <t>05250318900120170010800</t>
  </si>
  <si>
    <t>05001310501820190028900</t>
  </si>
  <si>
    <t xml:space="preserve">JUZGADO VEINTISIETE ADMINISTRATIVO DEL CIRCUITO DE MEDELLIN </t>
  </si>
  <si>
    <t>05001333302720190035400</t>
  </si>
  <si>
    <t xml:space="preserve">JUZGADO TREINTA Y SEIS ADMINISTRATIVO DEL CIRCUITO DE MEDELLIN </t>
  </si>
  <si>
    <t>05001333303620190038700</t>
  </si>
  <si>
    <t>05001333303620190038300</t>
  </si>
  <si>
    <t xml:space="preserve">JUZGADO VEINTICINCO ADMINISTRATIVO DEL CIRCUITO DE MEDELLIN </t>
  </si>
  <si>
    <t>05001333302520180016500</t>
  </si>
  <si>
    <t>JUZGADO PROMISCUL DEL CIRCUITO DE JERICO ANTIOQUIA</t>
  </si>
  <si>
    <t>05368318900120170030000</t>
  </si>
  <si>
    <t xml:space="preserve">JUZGADO OCTAVO ADMINISTRATIVO DEL CIRCUITO DE MEDELLIN </t>
  </si>
  <si>
    <t>05001333300820190026000</t>
  </si>
  <si>
    <t xml:space="preserve">JUZGADO VEINTIOCHO ADMINISTRATIVO DEL CIRCUITO DE MEDELLIN </t>
  </si>
  <si>
    <t>05001333302820190037400</t>
  </si>
  <si>
    <t xml:space="preserve">JUZGADO VEINTISÉIS ADMINISTRATIVO DEL CIRCUITO DE MEDELLIN </t>
  </si>
  <si>
    <t>05001333302620190045600</t>
  </si>
  <si>
    <t>JUZGADO ONCE LABORAL DEL CIRCUITO DE MEDELLÍN</t>
  </si>
  <si>
    <t>05001310501120170014800</t>
  </si>
  <si>
    <t>05031318900120180019900</t>
  </si>
  <si>
    <t>JUZGADO TREINTA Y DOS ADMINISTRATIVO DE ORALIDAD DE MEDELLIN</t>
  </si>
  <si>
    <t>05001333303220180025200</t>
  </si>
  <si>
    <t>JUZGADO PROMISCUO DEL CIRCUITO DE SANTAFÉ DE ANTIOQUIA</t>
  </si>
  <si>
    <t>05042318900120190017100</t>
  </si>
  <si>
    <t>JUZGADO SEGUNDO ADMINISTRATIVO DE ORALIDAD</t>
  </si>
  <si>
    <t>05001333300220180054700</t>
  </si>
  <si>
    <t xml:space="preserve">JUZGADO VEINTISETE ADMINISTRATIVO DE ORALIDAD </t>
  </si>
  <si>
    <t>05001333302720190009400</t>
  </si>
  <si>
    <t xml:space="preserve">JUZGADO ONCE ADMINISTRATIVO DE ORALIDAD </t>
  </si>
  <si>
    <t>05001333301120180042000</t>
  </si>
  <si>
    <t xml:space="preserve">JUZGADO TREINTA Y DOS ADMINISTRATIVO DE ORALIDAD </t>
  </si>
  <si>
    <t>05001333303220180024400</t>
  </si>
  <si>
    <t xml:space="preserve">JUZGADO SÉPTIMO ADMINISTRATIVO DE ORALIDAD </t>
  </si>
  <si>
    <t>05001333300720180045900</t>
  </si>
  <si>
    <t xml:space="preserve">JUZGADO DÉCIMO ADMINISTRATIVO DE ORALIDAD </t>
  </si>
  <si>
    <t>05001333301020190010200</t>
  </si>
  <si>
    <t xml:space="preserve">JUZGADO SEGUNDO ADMINISTRATIVO DE ORALIDAD </t>
  </si>
  <si>
    <t>05001333300220180054600</t>
  </si>
  <si>
    <t>JUZGADO QUINCE LABORAL DE MEDELLIN</t>
  </si>
  <si>
    <t>05001310501520190076000</t>
  </si>
  <si>
    <t>JUZGADO TRECE ADMINISTRATIVO DE ORALIDAD</t>
  </si>
  <si>
    <t>05001333301320180028900</t>
  </si>
  <si>
    <t>05001333300420200012700</t>
  </si>
  <si>
    <t>JUZGADO VEINTICUATRO ADMINISTRATIVO ORAL MEDELLIN</t>
  </si>
  <si>
    <t>05001333302420200009200</t>
  </si>
  <si>
    <t>JUZGADO TERCERO ADMINISTRATIVO ORAL MEDELLIN</t>
  </si>
  <si>
    <t>05001333300320200004500</t>
  </si>
  <si>
    <t>05001333300320200006200</t>
  </si>
  <si>
    <t>JUZGADO CATORCE ADMINISTRATIVO ORAL MEDELLIN</t>
  </si>
  <si>
    <t>05001333301420200016600</t>
  </si>
  <si>
    <t>JUZGADO ONCE ADMINISTRATIVO ORAL MEDELLIN</t>
  </si>
  <si>
    <t>05001333301120200017600</t>
  </si>
  <si>
    <t>JUZGADO VEINTE ADMINISTRATIVO ORAL MEDELLIN</t>
  </si>
  <si>
    <t>05001333302020200012400</t>
  </si>
  <si>
    <t>05001333302420200017900</t>
  </si>
  <si>
    <t>ELIDIO VALLE VALLE</t>
  </si>
  <si>
    <t>Se realizo traslado del dictamen pericial, el dia 9 de octubre de 2018 paso al despacho para proveer. SEPTIEMBRE. Se elabora poder.</t>
  </si>
  <si>
    <t>18 años</t>
  </si>
  <si>
    <t>Paso al Despacho para fallo el dia 23 de mayo de 2016. SEPTIEMBRE. Se elabora poder. CONSEJO DE ESTADO CONFIRMA SENTENCIA DEL TRIBUNAL ADMINISTRATIVO DE ANTIOQUIA, QUE HABÍA DECLARADO LA CADUCIDAD DE LA ACCIÓN. 23/08/2019. EN LA FECHA SE PROFIERE SENTENCIA DE SEGUNDA INSTANCIA, POR PARTE DEL CONSEJO DE ESTADO - SECCIÓN PRIMERA - EN LA CUAL SE CONFIRMA LA SENTENCIA DE PRIMERA INSTANCIA, ESTO ES, LA QUE HABÍA DECLARADO LA CADUCIDAD DE LA ACCIÓN POR PARTE DEL DEMANDANTE.</t>
  </si>
  <si>
    <t>Paso al despacho para fallo el dia 21 de enero de 2014. SEPTIEMBRE. Se elabora poder. Julio de 2020, sentencia de segunda instancia favorable.</t>
  </si>
  <si>
    <t>EL DIA 15 DE AGOSTO DE 2013 SE ENVIO EL PROCESO PARA DECONGESTION. SEPTIEMBRE. Se elabora poder.</t>
  </si>
  <si>
    <t>13 años</t>
  </si>
  <si>
    <t>EL DIA 24 DE MAYO DE 2019 SE DECIDIO INCIDENTE DE DESACATO DECLARO EL CUMPLIMIENTO POR PARTE DEL DEPARTAMENTO DE ANTIOQUIA. SEPTIEMBRE. Se elabora nuevo poder.</t>
  </si>
  <si>
    <t>EL DIA 11 DE DICIEMBRE SE ENVIO EL EXPEDIENTE AL CONSEJO DE ESTADO, CONCEDE RECURSO DE APELACION. SEPTIEMBRE. Se elabora nuevo poder.</t>
  </si>
  <si>
    <t>EL DIA 27 DE NOVIEMBRE DE 2017 SE EMITIO FALLO DE SEGUNDA INSTANCIA FAVORABLE SE ENCUENTRA EN CASACION . SEPTIEMBRE. Se elabora nuevo poder.</t>
  </si>
  <si>
    <t>EL DIA 10 DE MAYO DE 2019 SE PRONUNCIO EL DESPACHO MANIFESTANDO QUE DICHO PROCESO ES INTEGRANTE  DE LA ACCION DE GRUPO RADICADO 20120015000. SEPTIEMBRE. Se elabora nuevo poder. ----- Fecha de Actuación 10 May 2019.
INFORME SECRETARIA. ESTE PROCESO ES INTEGRANTE DE LA ACCION DE GRUPO RADICADA BAJO EL NRO. 2012-00150-00 MAG. BEATRIZ ELENA JARAMILLO MUÑOZ. LDAJ.
10 May 2019</t>
  </si>
  <si>
    <t>EL DIA 06 DE MARZO DE 2017 PASO AL DEPACHO PARA SENTENCIA. SEPTI8EMBRE. Se elabora nuevo poder.</t>
  </si>
  <si>
    <t>EL DIA 28 DE AGOSTO DE 2018 SE ADMITE EL RECURSO DE APELACION DEL DEMANDANTE. SEPTIEMBRE. Se elabora nuevo poder.</t>
  </si>
  <si>
    <t>EL DIA 8 DE JUNIO DE 2018 PASO AL DESPACHO PARA SENTENCIA. SEPTIEMBRE. Se elabora nuevo poder.</t>
  </si>
  <si>
    <t>FALLO DE PRIMERA INSTANCIA FAVORABLE, EL DIA 4 DE ABRIL DE 2017 SE ENVIO EL EXPEDIENTE AL CONSEJO DE ESTADO PARA RESOLVER EL RECURSO DE APELACION INTERPUESTO POR EL DEMANDANTE. SEPTI8EMBRE. Se elabora nuevo poder.</t>
  </si>
  <si>
    <t>FALLO DE PRIMERA FAVORABLE AL DEPARTAMENTO DE ANTIOQUIA, SE DECLARO LA FALTA DE LEGITIMACION EN LA CAUSA POR PASIVA, EL DIA 15 DE MARZO DE 2019, EL DIA 21 DE MAYO SE ENVIO EL EXPEDIENTE AL TRIBUNAL PARA RESOLVER RECURSO DE APELACION. SEPTIEMBRE. Se elabora nuevo poder.</t>
  </si>
  <si>
    <t>FALLO DE PRIMERA INSTANCIA CONDENATORIO 02 DE JUNIO DE 2017, SE INTERPUSO RECURSO DE APELACION Y SE ENVIO EL EXPEDIENTE AL TRIBUNAL EL DIA 24 DE AGOSTO DE 2017. SEPTIEMBRE. Se elabora nuevo poder.</t>
  </si>
  <si>
    <t>SE REMITIO EL PROCESO AL CONSEJO DE ESTADO PARA RESOLVER EL RECURSO DE APELACION EL DIA 30 DE ABRIL DE 2015</t>
  </si>
  <si>
    <t>EL DIA 22 DE AGOSTO DE 2017 SE PROFIRIO FALLO DE PRIMERA INSTANCIA FAVORABLE AL DEPARTAMENTO, EL DEMANDANTE INTERPUSO RECURSO DE APELACIÓN. SEPTIEMBRE. Se elabora nuevo poder.  NOVIEMBRE DE 2019. SE CONFIRMA SENTENCIA DE PRIMERA INSTANCIA, FAVORABLE AL DEPARTAMENTO DE ANTIOQUIA.</t>
  </si>
  <si>
    <t>FALLO FAVORABLE AL DEPARTAMENTO DE ANTIOQUIA, SE CONDENA EN COSTAS AL DEMANDANTE, QUIEN INTERPUSO EL RECURSO DE APELACION EL DIA 01 DE DICIEMBRE DE 2015. SEPTIEMBRE. Se elabora nuevo poder.</t>
  </si>
  <si>
    <t>EL DIA 08 DE FEBRERO EL JUZGADO DICTO SENTENCIA DE PRIMERA INSTANCIA CONCEDIENDO LAS PRETENSIONES, SE PRESENTO RECURSO DE APELACION, EL EXPEDIENTE PASO AL TRIBUNAL PARA FALLO DE SEGUNDA. SEPTIEMBRE. Se elabora nuevo poder.</t>
  </si>
  <si>
    <t>EL DIA 5 DE MARZO DE 2018 SALIO EL EXPEDIENTE HACIA EL TRIBUNAL ADMINISTRATIVO PARA RESOLVER EL RECURSO DE APELACIO, EL 8 DE NOVIEMBRE DE 2018 PASO AL DESPACHO PARA FALLO DE SEGUNDA. SEPTIEMBRE. Se elabora nuevo poder.</t>
  </si>
  <si>
    <t>FALLO DE PRIMERA FAVORABLE, SE NIEGAN LAS PRETENSIONES DE LA DEMANDA, LA PARTE DEMANDANTE INTERPUSO RECURSO DE APELACION Y EL DIA 11 DE SEPTIEMBRE DE 2017 PASO EL EXPEDIENTE AL DESPACHO PARA FALLO DE SEGUNDA. 23/10/2019 EN LA FECHA SE DICTA SENTENCIA DE  SEGUNDA INSTANCIA POR PARTE DEL TRIBUNAL ADMINISTRATIVO DE ANTIOQUIA, MAGISTRADA PONENTE, DRA. LILIANA NAVARRO GIRALDO, CONFIRMA SENTENCIA DE PRIMERA INSTANCIA, QUE HABÍA NEGADO LAS PRETENSIONES DEL DEMANDANTE.</t>
  </si>
  <si>
    <t>FALLO DE PRIMERA FAVORABLE AL DEPARTAMENTO DE ANTIOQUIA, NIEGA LAS PRETENSIONES DEL DEMANDANTE, EL DIA 26 DE JULIO DE 2017 PASO EL EXPEDIENTE AL TRIBUNAL PARA SENTENCIA DE SEGUNDA. SEPTIEMBRE. Se elabora nuevo poder.</t>
  </si>
  <si>
    <t>EL DIA 13 DE NOVIEMBRE DE 2018 EL TRIBUNAL ADMINISTRATIVO DE ANTIOQUIA CORRIO TRASLADO PARA ALEGAR SEGUNDA INSTANCIA. SEPTIEMBRE. Se elabora nuevo poder.</t>
  </si>
  <si>
    <t xml:space="preserve">EL DIA 11 DE ABRIL DE 2018 PASO AL DESPACHO PARA SENTENCIA. SEPTIEMBRE. Se elabora nuevo poder. 11/12/2019. NIEGA PRETENSIONES DE LA DEMANDANTE.  </t>
  </si>
  <si>
    <t>FALLO DE PRIMERA INSTANCIA EN CONTRA DEL DEPARTAMENTO, SE INTERPUSO RECURSO DE APELACION, ELDIA 4 DE ABRIL DE 2017 PASO AL DESPACHO PARA SENTENCIA. SEPTIEMBRE. Se elabora nuevo poder. En la fecha 07 de julio de 2020, se dicta sentencia de segunda instancia, revocando la sentencia de primera instancia y negando las pretensiones de la demanda.</t>
  </si>
  <si>
    <t>FALLO DE PRIMERA INSTANCIA CONDENATORIO, SE INTERPUSO RECURSO DE APELACION, EL DIA 06 DE NOVIEMBRE DE 2018 PASO AL CONSEJO DE ESTADO PARA FALLO DE SEGUNDA. SEPTIEMBRE. Se elabora nuevo poder.</t>
  </si>
  <si>
    <t>FALLO DE PRIMERA NEGANDO LAS PRETENSIONES DE LA DEMANDA EL DEMANDANTE PRESENTO RECURSO DE APELACION, EL DIA 26 DE MAYO PASO AL DESPACHO PARA SENTENCIA DE SEGUNDA INSTANCIA</t>
  </si>
  <si>
    <t>FALLO DE PRIMERA EJECUTORIADO BRILLADORA LA ESMERALDA, PASA EL EXPEDIENTE EN CONCULTA. SEPTIEMBRE. Se elabora nuevo poder.</t>
  </si>
  <si>
    <t>EL DIA 8 DE MAYO DE 2019 EL DESPACHO RELEVA Y DESIGNA CURADOR AD LITEM. SEPTIEMBRE. Se elabora nuevo poder. SEPTIREMBRE. Se fija fecha para la audiencia del Art. 77 del CPL y de la SS.</t>
  </si>
  <si>
    <t>EL DIA 11 DE ABRIL DE 2019 RE REALIZO AUDIENCIA DEL ART 77 DEL CPL. SEPTIEMBRE. Se elabora nuevo poder. ---- SE CONVOCÓ AUDIENCIA PARA EL DIA 25 DE MRZO DE 2020, A LAS 9.00 AM</t>
  </si>
  <si>
    <t>EL DIA 18 DE JULIO DE 2019 SE ACEPTO RENUNCIA Y DESIGNA NUEVO CURADOR AD LITEM, PENDIENTE PARA FIJAR FECHA DE AUDIENCIA INICIAL. SEPTIEMBRE. Se elabora nuevo poder. ---- SE ENVÍA A CONSULTA.</t>
  </si>
  <si>
    <t>EL DIA 20 DE MARZO EL DESPACHO REQUIRIO AL DEMANDANTE PARA NOTIFICAR POR AVISO A BRILLADORA LA ESMERALDA, PENDIENTE PARA FIJAR AUDIENCIA DEL ART 77 DEL CPL. SEPTIEMBRE. Se elabora nuevo poder.</t>
  </si>
  <si>
    <t>EL DIA 8 DE FEBRERO DE 2019 SE CELEBRO AUDIENCIA DEL ART 77 EL CPL. SEPTIEMBRE. Se elabora nuevo poder. ----- MODIFICA SENTENCIA Y CONDENA.</t>
  </si>
  <si>
    <t xml:space="preserve">EL DIA 9 DE ABRIL DE 2019SE RELEVA Y DESIGNA CURADOR AD LITEM, PENDIENTE DE FIJACION PATA AUDIENCIA DEL ART 77 DEL CPL. SEPTIEMBRE. Se elabora nuevo poder. SEPTIEMBRE. Se fija fecha </t>
  </si>
  <si>
    <t>FALLO DE PRIMERA INSTANCIA FAVORABLE, EL DEMANDANTE INTERPUSO RECURSO DE APELACION, PASO AL TRIBUNAL PARA SENTENCIA DE SEGUNDA INSTANCIA EL DIA 6 DE JUNIO DE 2019. SEPTIEMBRE. Se elabora nuevo poder.</t>
  </si>
  <si>
    <t>SE APLAZO AUDIENCIA DE TRAMITE Y JUZGAMIENTO PARA EL DIA 20 DE VOVIEMBRE DE 2019. SEPTIEMBRE. Se elabora nuevo poder. JULIO DE 2020 se dicta sentencia de segunda instancia revocando la primera y negando pretensiones.</t>
  </si>
  <si>
    <t>FALLO DE PRIMERA CONDENATORIO, ORDENO AL DEPARTAMENTO DE ANTIOQUIA RECONOCER Y PAGAR A PENSIONES ANTIOQUIA LA DIFERENCIA EN LOS APORTES NO EFECTUADOS POR CONCEPTO DE FACTORES SALARIALES DURANTE EL ULTIMO AÑO DE SERVICIOS, EL DIA 22 DE FEBRERO DE 2019 PASO AL DESPACHO PARA SENTENCIA DE SEGUNDA. SEPTIEMBRE. Se elabora nuevo poder.  10/10/2019 REVOCA SENTENCIA DE PRIMERA INSTANCIA - NIEGA PRETENSIONES DEMANDA</t>
  </si>
  <si>
    <t>EL DIA 15 DE MARZO DE 2018 EL TRIBUNAL ADMINISTRATIVO DECLARO EL DESISTIMIENTO TACITO DE LA DEMANDA, EL DEMANDANTE INTERPUSO RECURSO DE APELACION, EL EXPEDIENTE PASO AL CONSEJO DE ESTADO PARA RESOLVER RECURSO EL DIA 29 DE MAYO DE 2018. SEPTIEMBRE. Se elabora nuevo poder.</t>
  </si>
  <si>
    <t>EL DIA 4 DE JULIO DE 2017, SE ENVIO EL EXPEDIENTE AL TRINUNAL ADMINISTRATIVO PARA RESOLVER EL RECURSO INTERPUESTO POR EL DEMANDANTE. SEPTIEMBRE. Se elabora nuevo poder.</t>
  </si>
  <si>
    <t>EL DIA 05 DE FEBRERO DE 2018 PASO AL DESPACHO PARA SENTENCIA DE SEGUNDA INSTANCIA. 09 DE SEPTIEMBRE DE 2019. SENTENCIA DE SEGUNDA INSTANCIA, REVOCA SENTENCIA Y NIEGA PRETENSIONES DE LA DEMANDA</t>
  </si>
  <si>
    <t>FALLO DE PRIMERA INSTANCIA SE ORDENO EFECTUAR LA CORRESPONDIENTE RELIQUIDACION DE LA PENSION  DE JUBILACION, EL DIA 22 E JULIO DE 2019 EL TRIBUNAL ACEPTO EL RECURSO DE APELACIONSEPTIEMBRE. Se elabora nuevo poder.</t>
  </si>
  <si>
    <t>FALLO DE PRIMERA INSTANCIA QUE NEGO LAS PRETENSIONES DE LA DEMANDA, DECLARA PROBADA LA EXCEPCION DE INEXISTENCIA DE LA OBLIGACION, EL DIA 4 DE SEPTIEMBRE DE 2018 EL TRIBUNAL CONFIRMO LA SENTENCIA DE PRIMERA INSTANCIA. SEPTIEMBRE. Se elabora nuevo poder. ---- PROCESO TERMINADO.</t>
  </si>
  <si>
    <t>FALLO DE PRIMERA EN CONTRA DEL DEPARTAMENTO, SE PRESENTO RECURSO DE APELACION, EL DIA 16 DE ENERO DE 2019 SE ENVIO AL TRIBUNAL PARA RESOLVER RECURSO DE APELACION. SEPTIEMBRE. Se elabora nuevo poder. Audiencia de trámite para el día 8 de octubre de 2019. AUDIENCIA DE TRÁMITE Y FALLO PARA EL DIA 8 DE OCTUBRE DE 2019 A LAS 8.40 am. 18/10/2019 SE CONFIRMA DECISIÓN DE PRIMERA INSTANCIA, EN EL SENTIDO QUE SE ORDENA A LA ADMINISTRADORA COLOMIBIANA DE PENSIONES - COLPENSIONES, A REENBOLSAR EL VALOR EL CÁLCULO ACTUARIAL, QUE DISPUSO LA CORTE CONSTITUCIONAL, TRASLADAR AL DEPARTAMENTO DE ANTIOQUIA, por el tiempo de vinculación sin cotizaciones al Sistema General de Pensiones, entre el período comprendido entre abril  de 1986 al 30 de junio de 1996, suma que deberá reembolsar a PENSIONES ANTIOQUIA, quien como ya se indicó, deberá proceder teniendo en cuenta dicho capital a reajustar la indemnización sustitutiva de la pensión de vejez del señor LUIS HERNÁN GOMEZ GÓMEZ.</t>
  </si>
  <si>
    <t>SE ORDENO A LA NACION ,MINISTERIO DE EDUCACION, FONDO DE PRESTACIONES SOCIALES DEL MAGISTERIO RELIQUIDAR LA PENSION DE JUBILIACION, EL DIA 24 DE SEPTIEMBRE DE 2018 PASO AL TRIBUNAL PARA RESOLVER RECURSO DE APELACION. SEPTIEMBRE. Se elabora nuevo poder. Julio 23 de 2020, se notifica sentencia de segunda instancia, revocando la primera sentencia y negando las pretensiones de la demanda.</t>
  </si>
  <si>
    <t>REALIZAR VISITA AL MUNICIPIO DE ANDES. SEPTIEMBRE. Se elabora nuevo poder.</t>
  </si>
  <si>
    <t>EL DIA 03 DE OCTUBRE DE 2018 SE REALIZO LA AUDIENCIA DE PRUEBAS, PASO AL DESPACHO PARA FALLO. SEPTIEMBRE. Se elabora nuevo poder.</t>
  </si>
  <si>
    <t>EL DIA 18 DE MAYO DE 2019 SE REALIZO AUDIENCIA DE PRUEBAS, PENDIENTE EL TRASLADO PARA PRESENTAR ALEGATOS. SEPTIEMBRE. Se elabora nuevo poder. Julio 22 de 2020, se dicta sentencia favorable al DEPARTAMENTO, en primera instancia.</t>
  </si>
  <si>
    <t>EL DIA 18 DE ABRIL DE 2017 EL JUZGADO NEGO LAS PRETENSIONES DE LA DEMANDA, EL DEMANDANTE PRESENTO RECURSO DE APELACION Y PASO AL DESPACHO PARA SENTENCIA DE SEGUNDA. SEPTIEMBRE. Se elabora nuevo poder. ---- AL DESPACHO PARA SENTENCIA.</t>
  </si>
  <si>
    <t>EL DIA 5 DE DICIEMBRE DE 2017 PASO AL DESPACHO PARA SENTENCIA DE PRIMERA. SEPTIEMBRE. Se elabora nuevo poder.</t>
  </si>
  <si>
    <t>EL 27 DE JUNIO DE 2017 SE ORDENO EFECTUAR LA RELIQUIDACION DE LA PENSION VITALICIA, SEINTERPUSO RECURSO DE APELACION, EL DIA 11 DE ABRIL DE 2018 PASO AL DESPACHO PARA FALLO DE SEGUNDA INSTANCIA. SEPTIEMBRE. Se elabora nuevo poder. 10/12/2019 se revoca sentencia de primera instancia y se NIEGA PRETENSIONES DEL DEMANDANTE.</t>
  </si>
  <si>
    <t>SE FIJO AUDIENCIA DE PRUEBAS PARA EL DIA 12 DE NOVIEMBRE DE 2019. SEPTIEMBRE. Se elabora nuevo poder.</t>
  </si>
  <si>
    <t>SE ORDENO AL DEPARTAMENTO DE ANTIOQUIA, RECONOCER Y PAGAR A PENSIONES ANTIOQUIA EL PORCENTAJE DE LEY SOBRE LOS FACTORES SALARIALES, SE PRESENTO RECURSO DE APELACION, PASO EL EXPEDIENTE AL DESPACHO EL 11 DE SEP DE 2018 PARA SENTENCIA DE SEGUNDA. SEPTIEMBRE. Se elabora nuevo poder.</t>
  </si>
  <si>
    <t>SE FIJO FECHA PARA AUDIENCIA DEL ART 77 DE CPT PARA EL DIA 19 DE FEBRERO DE 2020. SEPTIEMBRE. Se elabora nuevo poder.</t>
  </si>
  <si>
    <t>SE NOMBRO CURADOR AD LITEM, PENDIENTE PARA FIJAR FECHA DE AUDIENCIA INICIAL. SEPTIEMBRE. Se elabora nuevo poder.</t>
  </si>
  <si>
    <t>SE NOMBRA CURADOR AD LITEM, PENDIENTE PARA FIJAR AUDIENCIA DEL ART 77. SEPTIEMBRE. Se elabora nuevo poder. FIJA AUDIENCIA DE CONCILIACIÓN PARA EL DÍA 11 DE MAYO DE 2020, A LAS 3.00 PM</t>
  </si>
  <si>
    <t>FALLO DE PRIMERA FAVORABLE AL DEPARTAMENTO DE ANTIOQUIA, NIEGA PRETENSIONES DE LA DEMANDA, EL DIA 30 DE ABRIL DE 2019 SE REMITIO EXPEDIENTE AL CONSEJO DE ESTADO PARA RESOLVER RECURSO DE APELACION. SEPTIEMBRE. Se elabora nuevo poder.</t>
  </si>
  <si>
    <t>EL DIA 11 DE OCTUBRE DE 2017 PASO AL DESPACHO PARA SENTENCIA. SEPTIEMBRE. Se elabora nuevo poder.</t>
  </si>
  <si>
    <t>PENDIENTE DE QUE EL DESPACHO CORRA TRASLADO PARA PRESENTAR ALEGATOS DE CONCLUSION. SEPTIEMBRE. Se elabora nuevo poder.</t>
  </si>
  <si>
    <t>PASO AL DESPACHO PARA SENTENCIA EL DIA 24 DE ABRIL DE 2019. SEPTIEMBRE. Se elabora nuevo poder.</t>
  </si>
  <si>
    <t>PASO AL DESPACHO PARA SENTENCIA EL DIA 20 DE MARZO DE 2018. SEPTIEMBRE. Se elabora nuevo poder. ---- SE PRESENTÓ RECURSO DE APELACIÓN POR LA PARTE ACTORA.</t>
  </si>
  <si>
    <t>PASO AL DESPACHO PARA SENTENCIA EL DIA 10 DE JUNIO DE 2019. SEPTIEMBRE. Se elabora nuevo poder.</t>
  </si>
  <si>
    <t>FALLO DE PRIMERA INSTANCIA EN CONTRA  DEL DEPARTAMENTO DE ANTIOQUIA, SE INTERPUSO RECURSO DE APELACION, ESTA PENDIENTE PARA FALLO DE SEGUNDA. SEPTIEMBRE. Se elabora nuevo poder.</t>
  </si>
  <si>
    <t>PENDIENTE PARA FALLO DE SEGUNDA INSTANCIA. SEPTIEMBRE. Se elabora nuevo poder.</t>
  </si>
  <si>
    <t>PASO AL DESPACHO PARA SENTENCIA EL DIA 06 E FEBRERO DE 2019. SEPTIEMBRE. Se elabora nuevo poder.</t>
  </si>
  <si>
    <t>EL DIA 02 DE JULIO DE 2019 PASO AL DESPACHO PARA SENTENCIA. SEPTIEMBRE. Se elabora nuevo poder. 14/11/2019 EN LA FECHA SE ADMITE RECURSO DE APELACIÓN PRESENTADO POR LA PARTE DEMANDANTE, EN CONTRA DE LA SENTENCIA DE PRIMERA INSTANCIA QUE FUE FAVORABLE AL DEPARTAMENTO DE ANTIOQUIA.</t>
  </si>
  <si>
    <t>POR COMPENSACION PASO EL PROCESO AL JUZGADO 23 CON EL RADICADO 05001310502320190018000. SEPTIEMBRE. Se elabora nuevo poder.</t>
  </si>
  <si>
    <t>EL DIA 30 DE OCTUBRE DE 2018 PASO AL DESPCAHO PARA SENTENCIA. SEPTIEMBRE. Se elabora nuevo poder. SEPTIEMBRE 30 DE 2019. En la fecha el juzgado séptimo administrativo de oralidad de Medellín, dicta sentencia en primera instancia, negando las pretensiones del demandante y condena en costas en valor de $307.000</t>
  </si>
  <si>
    <t>EL DIA 12 DE JULIO DE 2019 PASO AL DESPACHO PA SENTENCIA. SEPTIEMBRE. Se elabora nuevo poder. 30/06/2020 Sentencia de primera instancia. Niega pretensiones de la demanda.</t>
  </si>
  <si>
    <t>PENDIENTE PARA FIJAR FECHA DE AUDIENCIA DE PRUEBAS. SEPTIEMBRE. Se elabora nuevo poder.</t>
  </si>
  <si>
    <t>EL DIA 01 DE OCTUBRE DE 2018 PASO EL PROCESO AL DESPACHO PARA SENTENCIA. SEPTIEMBRE. Se elabora nuevo poder.</t>
  </si>
  <si>
    <t>PENDIENTE PARA FALLO DE PRIMERA INSTANCIA. SEPTIEMBRE. Se elabora nuevo poder.</t>
  </si>
  <si>
    <t>EL DIA 12 DE ABRIL DE 2019, SE ORDENO REMITIR POR COMPESACION AL JUZGADO 23 LABORAL DEL CIRCUITO CON EL RADICADO 05001310502320190058000. SEPTIEMBRE. Se elabora nuevo poder.</t>
  </si>
  <si>
    <t>EL DIA 12 DE DICIEMBRE DE 2018 PASO AL DESPACHO PARA SENTENCIA. SEPTIEMBRE. Se elabora nuevo poder.</t>
  </si>
  <si>
    <t>FALLO DE PRIMERA INSTANCIA FAVORABLE AL DEPARTAMENTO DE ANTIOQUIA, SE NIEGAN LAS PRETENSIONES DE LA DEMANDA, EL DEMANDANTE INTERPUSO RECURSO DE APELACION PASO AL TRIBUNAL PARA RESOLVER EL RECURSO. SEPTIEMBRE. Se elabora nuevo poder.</t>
  </si>
  <si>
    <t>PENDIENTE PARA AUDIENCIA DE PRUEBAS Y JUZGAMIENTO. SEPTIEMBRE. Se elabora nuevo poder.</t>
  </si>
  <si>
    <t>SE APLAZO AUDIENCIA DE TRAMITE Y JUZGAMIENTO PARA EL DIA 29 DE VOVIEMBRE DE 2019. SEPTIEMBRE. Se elabora nuevo poder.</t>
  </si>
  <si>
    <t>EL TRIBUNAL ADMINISTRATIVO REVOCO LA MEDIDA CAUTELAR, PENDIENTE PARA FIJAR FECHA DE AUDIENCIA INICIAL. SEPTIEMBRE. Se elabora nuevo poder.</t>
  </si>
  <si>
    <t xml:space="preserve">FALLO DE PRIMERA INSTANCIA, CONCEDE PARCIALMENTE LAS PRETENSIONES DE LA DEMANDA, SIN CONDENAS ECONOMICAS, EL MUNICIPIO DE BELLO PRESENTO RECURSO DE APELACION. SEPTIEMBRE. Se elabora nuevo poder. </t>
  </si>
  <si>
    <t>PENDIENTE PARA FIJACION DE FECHA DE AUDIENCIA INICIAL. SEPTIEMBRE. Se elabora nuevo poder. Pendiente de que se efectúe notificación a SURA, trámite lo tiene LINA.</t>
  </si>
  <si>
    <t>PENDIENTE PARA FIJACION DE FECHA DE AUDIENCIA INICIAL. SEPTIEMBRE. Se elabora nuevo poder. 19/11/2019. TERMINA PROCESO POR DESISTIMIENTO DE LAS PRETENSIONES POR LA PARTE DEMANDANTE.</t>
  </si>
  <si>
    <t>NP</t>
  </si>
  <si>
    <t>PENDIENTE PARA FIJACION DE AUDIENCIA INICIAL. SEPTIEMBRE. Se elabora nuevo poder. 05/02/2020 TERMINA PROCESO PARA EL DEPARTAMENTO DE ANTIOQUIA, EXCEPCIÓN FALTA DE LEGITIMACIÓN EN LA CAUSA POR PASIVA.</t>
  </si>
  <si>
    <t xml:space="preserve">PENDIENTE PARA FIJACION DE AUDIENCIA INICIAL. SEPTIEMBRE. Se elabora nuevo poder. </t>
  </si>
  <si>
    <t>PENDIENTE PARA FIJACION DE AUDIENCIA INICIAL. SEPTIEMBRE. Se elabora nuevo poder.</t>
  </si>
  <si>
    <t>PENDIENTE PARA FIJACION DE AUDIENCIA INICIAL. SEPTIEMBRE. Se elabora nuevo poder. Estados del 26, adisposición de la parte contraria, excepciones.</t>
  </si>
  <si>
    <t xml:space="preserve">PENDIENTE PARA FIJACION DE AUDIENCIA INICIAL. SEPTIEMBRE. Se elabora nuevo poder. 10/12/2019 SENTENCIA DE PRIMERA INSTANCIA FAVORABLE AL DEPARTAMENTO, FALTA DE LEGITIMACIÓN EN LA CAUSA POR PASIVA. </t>
  </si>
  <si>
    <t>4 AÑOS</t>
  </si>
  <si>
    <t>PENDIENTE PARA FIJACION DE AUDIENCIA INICIAL. SEPTIEMBRE. Se elabora nuevo poder. SE FIJA FECHA PARA AUDIENCIA EL DIA 10 DE OCTUBRE DE 2019, A LAS 4.00 pm.</t>
  </si>
  <si>
    <t>PENDIENTE PARA REPROGRAMAR AUDIENCIA DE JUZGAMIENTO. SEPTIEMBRE. Se elabora nuevo poder.</t>
  </si>
  <si>
    <t>SE FIJO FECHA DE AUDIENCIA PARA EL DIA 05 DE DICIEMBRE DE 2019 1:30 PM. SEPTIEMBRE. Se elabora nuevo poder.</t>
  </si>
  <si>
    <t>PENDIENTE FALLO DE SEGUNDA INSTANCIA . SEPTIEMBRE. Se elabora nuevo poder.</t>
  </si>
  <si>
    <t>PENDIENTE PARA FIJACION DE AUDIENCIA DEL ART 77 DEL CPL. SEPTIEMBRE. Se elabora nuevo poder.</t>
  </si>
  <si>
    <t>SE FIJO FECHA PARA AUDIENCIA DEL ART 77 DEL CPL PARA EL DIA 02 DE JUNIO DE 2020. SEPTIEMBRE. Se elabora nuevo poder.</t>
  </si>
  <si>
    <t>O</t>
  </si>
  <si>
    <t>PENDIENTE PARA FIJACION DE AUDIENCIA INICIAL, SEPTIEMBRE. Se elabora nuevo poder.</t>
  </si>
  <si>
    <t>EL DIA 30 DE JUNIO DE 2016 PASO EL EXPEDIENTE AL TRIBUNAL PARA RESOLVER RECURSO DE APELACION. SEPTIEMBRE. Se elabora nuevo poder.</t>
  </si>
  <si>
    <t>PENTIENDE PARA FIJACION DE AUDIENCIA DE TRAMITE Y JUZGAMIENTO. SEPTIEMBRE. Se elabora nuevo poder.</t>
  </si>
  <si>
    <t>PENDIENTE PARA FIJACION DE AUDIENCIA DEL ART 77 DEL CPL. SEPTIEMBRE. Se elabora nuevo poder. AUDIENCIA DEL ARTÍCULO 77 DEL CÓDIGO PROCESAL LABORAL Y D ELA SEGURIDAD SOCIAL, PARA EL DIA 24 DE NOVIEMBRE DE 2020, A LAS 10.00 am.</t>
  </si>
  <si>
    <t>FALLO E PRIMERA INSTANCIA FAVORABLE AL DEPARTAMENTO DE ANTIOQUIA, SIN CONDENAS A CARGO DE LA GOBERNACION, PASO AL TRIBUNAL PARA RESOLVER EL RECURSO DE APELACION . SEPTIEMBRE. Se elabora nuevo poder.</t>
  </si>
  <si>
    <t>PENDIENTE PARA FIJACION DE AUDIENCIA INICIAL. SEPTIEMBRE. Se elabora nuevo poder. - Se programa audiencia inicial para el día 5 de febrero de 2020, a las 10.00 AM.  NOTA: EN LA FECHA FEBRERO 05 DE 2020 SE LLEVA A EFECTO LA AUDIENCIA INICIAL, SE TERMINA EL PROCESO, EN VIRTUD DE QUE SE DECLARÓ LA FALTA DE LEGITIMACIÓN EN LA CAUSA POR PASIVA Y EL PROCESO SE QUEDÓ SIN DEMANDADO.</t>
  </si>
  <si>
    <t>PENDIENTE PARA FIJACION DE AUDIENCIA DEL ART 77 DEL CPL.</t>
  </si>
  <si>
    <t>PENDIENTE QUE SE FIJE FECHA PARA AUDIENCIA INICIAL</t>
  </si>
  <si>
    <t>CONTESTACIÓN DEMANDA EN LA FECHA 13 DE DICIEMBRE D E2019</t>
  </si>
  <si>
    <t>SE SOLICITÓ ANTECEDENTES ADMINSTRATIVOS</t>
  </si>
  <si>
    <t xml:space="preserve">En la fecha 30 de abril de 2018, se presentó ACCIÓN POPULAR en contra del DEPARTAMENTO DE ANTIOQUIA, por el abandono en que se encontraba el PARQUE EDUCATIVO de MACEO (ANTIOQUIA), donde se solicitó la protección de derechos colectivos, moralidad pública, patrimonio público.  En la fecha 18 de marzo de 2019 se profiere sentencia de primera instancia donde se acogen las pretensiones de la ACTORA. Dicho fallo fue apelado por el DEPARTAMENTO DE ANTIOQUIA, y mediante sentencia de Segunda instancia de fecha 14 de mayo de 2019, el TRIBUNAL ADMINISTRATIVO DE ANTIOQUIA, M.P. Dra. LILIANA PATRICIA NAVARRO, confirma en su integridad la sentencia de primera instancia. El fallo ordenó la conformación de un COMITÉ para que se encargara del asunto, comité con el cual se cumplió y dentro de las acciones que se hicieron, como cumplimiento a la sentencia, se encuentra un CONVENIO No. 4600010049 de 2019, suscrito entre el DEPARTAMENTO DE ANTIOQUIA y el MUNICIPIO DE MACEO, por valor de $153.957.276, para realizar el mantenimiento a la construcción física, con plazo máximo de ejecución en diciembre de 2019. 13/12/2019 EN LA FECHA SE ALLEGA AL DESPACHO DEL JUZGADO VARIOS DOCUMENTOS, ENTRE ELLOS UNA ACTA DE VERIFICACIÓN DE CUMPLIMIENTO DEBIDAMENTE FIRMADA, DE FECHA 12 DEL CORRIENTE MES. </t>
  </si>
  <si>
    <t xml:space="preserve">La contestación de la demanda se envió al correo electrónico del JUZGADO PROMISCUO DEL CIRCUITO DE JERICO ANTIOQUIA, en la fecha 13 de noviembre de 2019. Se entregó a Lina mercedes para que lo enviara por correo 472 hacia el destino JERICO. Se envió contesación demanda, anexos antecedentes administrativos y poder conferido por el Departamento de Antioquia. </t>
  </si>
  <si>
    <t>FALLO DE SEGUNDA INSTANCIA PROFERIDO POR EL CONSEJO DE ESTADO, M.P. WILLIAM HERNÁNDEZ GÓMEZ, SECCION SEGUNDA - SUBSECCIÓN A.</t>
  </si>
  <si>
    <t xml:space="preserve"> 1 año</t>
  </si>
  <si>
    <t>05/02/2020. ENTREGADO POR EL DR. JUAN PABLO PÉREZ OSPINA-</t>
  </si>
  <si>
    <t xml:space="preserve">05/02/2020. ENTREGADO POR EL DR. JUAN PABLO PÉREZ OSPINA- 01/06/2020 Se dicta sentencia de primera instancia. Se niegan pretensiones de la demanda. </t>
  </si>
  <si>
    <t>07/07/2020 SENTENCIA FAVORABLE EN PRIMERA INSTANCIA</t>
  </si>
  <si>
    <r>
      <t xml:space="preserve">EL DIA 4 DE ABRIL DE 2019 SE ADMITIO EL LLAMAMIENTO EN GARANTIA A SURA, </t>
    </r>
    <r>
      <rPr>
        <sz val="8"/>
        <color rgb="FFFF0000"/>
        <rFont val="Calibri"/>
        <family val="2"/>
        <scheme val="minor"/>
      </rPr>
      <t>NOTIFICAR A SURA DEL AUTO QUE ADMITE EL LLAMAMIENTO</t>
    </r>
    <r>
      <rPr>
        <sz val="8"/>
        <color theme="1"/>
        <rFont val="Calibri"/>
        <family val="2"/>
        <scheme val="minor"/>
      </rPr>
      <t>, PENDIENTE PARA FIJACION DE AUDIENCIA INICIAL. El Dr. Cristian ya realizó la notifiación. SEPTIEMBRE. Se elabora nuevo poder.</t>
    </r>
  </si>
  <si>
    <t xml:space="preserve">Juzgado Civil Laboral del Circuito de Caucasia ant. </t>
  </si>
  <si>
    <t>TRIBUNAL ADMINISTRATIVO  DE ANTIOQUIA</t>
  </si>
  <si>
    <t>JUZGADO SEXTO ADMINISTRATIVO ORAL DEL CIRCUITO DE MEDELLIN</t>
  </si>
  <si>
    <t>05001310501020170089800</t>
  </si>
  <si>
    <t>05001233300020180009400</t>
  </si>
  <si>
    <t>JUZGADO 06 ADMINISTRATIVO ORAL DEL CIRCUITO DE MEDELLIN</t>
  </si>
  <si>
    <t>05001333300520170055800</t>
  </si>
  <si>
    <t>JUZGADO SEPTIMO LABORAL DEL CIRCUITO DE MEDELLIN</t>
  </si>
  <si>
    <t>05001310500720180005500</t>
  </si>
  <si>
    <t xml:space="preserve">JUZGADO 14 ADMINISTRATIVO ORAL DEL CIRCUITO </t>
  </si>
  <si>
    <t>05001333301420170045900</t>
  </si>
  <si>
    <t>JUZGADO DIECINUEVE LABORAL DEL CIRCUITO DE MEDELLIN</t>
  </si>
  <si>
    <t>05001310501920180008100</t>
  </si>
  <si>
    <t xml:space="preserve">JUZGADO CATORCE ADMINISTRATIVO ORAL DEL CIRCUITO </t>
  </si>
  <si>
    <t>05001333301420180000600</t>
  </si>
  <si>
    <t>JUZGADO 17 LABORAL DEL CIRCUITO DE MEDELLN</t>
  </si>
  <si>
    <t>05001310501720180015000</t>
  </si>
  <si>
    <t>JUZGADO VEINTIDOS ADMINISTRATIVO ORAL DE MEDELLIN</t>
  </si>
  <si>
    <t>05001333302220180007200</t>
  </si>
  <si>
    <t>JUZGADO PROMISCUO DEL CIRCUITO DE SANTA ROSA DE OSOS</t>
  </si>
  <si>
    <t>05686318900120170027100</t>
  </si>
  <si>
    <t>05686318900120170027200</t>
  </si>
  <si>
    <t>05001310501320180028400</t>
  </si>
  <si>
    <t>JUZGADO 09 LABORAL DEL CIRCUITO DE MEDELLIN</t>
  </si>
  <si>
    <t>05001310500920180022000</t>
  </si>
  <si>
    <t>JUZGADO 20 LABORAL DEL CIRCUITO DE MEDELLIN</t>
  </si>
  <si>
    <t>05001310502020180026900</t>
  </si>
  <si>
    <t>JUZGADO VEINTITRES ADMINISTRATIVO ORAL</t>
  </si>
  <si>
    <t>05001333302320180014000</t>
  </si>
  <si>
    <t>PRIMERO LABORAL DEL CIRCUITO DE MEDELLIN</t>
  </si>
  <si>
    <t>05001310500120180028600</t>
  </si>
  <si>
    <t>JUZGADO DIECIOCHO ADMINISTRATIVO ORAL DE MEDELLIN</t>
  </si>
  <si>
    <t>05001333301820180016100</t>
  </si>
  <si>
    <t xml:space="preserve">JUZGADO 01 ADMINISTRATIVO ORAL DE TURBO </t>
  </si>
  <si>
    <t>05837333300120180028400</t>
  </si>
  <si>
    <t>JUZGADO VEINTE ADMINISTRATIVO ORAL DE MEDELLIN</t>
  </si>
  <si>
    <t>05001333302020170060300</t>
  </si>
  <si>
    <t>05837333300220180000900</t>
  </si>
  <si>
    <t>JUZGADO SEGUNDO ADMINISTRATIVO ORAL DE ATURBO</t>
  </si>
  <si>
    <t>05001333300920180027500</t>
  </si>
  <si>
    <t>JUEZGADO 26 ADMINISTRATIVO ORAL DE MEDELLIN</t>
  </si>
  <si>
    <t>05001333302620180027400</t>
  </si>
  <si>
    <t>JUZGADO 21 LABORAL DEL CIRCUITO DE MEDELLIN</t>
  </si>
  <si>
    <t>05001310502120180051000</t>
  </si>
  <si>
    <t>JUEZGADO ONCE ADMINISTRATIVO</t>
  </si>
  <si>
    <t>05001333301120180033600</t>
  </si>
  <si>
    <t>JUZGADO  14 LABORAL DEL CIRCUITO DE MEDELLIN</t>
  </si>
  <si>
    <t>05001310501420170048400</t>
  </si>
  <si>
    <t>05250318900120180011000</t>
  </si>
  <si>
    <t>JUZGADO PRIMERO LABORAL DEL CIRCUITO DE MEDELLÍN</t>
  </si>
  <si>
    <t>05001310500120170048100</t>
  </si>
  <si>
    <t>05001333302520180046700</t>
  </si>
  <si>
    <t>05250318900120180012600</t>
  </si>
  <si>
    <t>05001233300020180235800</t>
  </si>
  <si>
    <t>JUEZGADO 34 ADMINISTRATIVO</t>
  </si>
  <si>
    <t>05001333303420180044700</t>
  </si>
  <si>
    <t>JUZGADO 14 ADMINISTRATIVO ORAL DE MEDELLIN</t>
  </si>
  <si>
    <t>05001333301420180033900</t>
  </si>
  <si>
    <t>JUZGADO 07  ADMINISTRATIVO ORAL DE MEDELLIN</t>
  </si>
  <si>
    <t>05001333300720180048700</t>
  </si>
  <si>
    <t>05001333300320180047900</t>
  </si>
  <si>
    <t>JUZGADO 01 PROMISCUO DEL CIRCUITO DE AMALFI</t>
  </si>
  <si>
    <t>05031318900120180019100</t>
  </si>
  <si>
    <t>JUZGADO 13 PROMISCUO DEL CIRCUITO DE SEGOVIA</t>
  </si>
  <si>
    <t>05736318900120190003200</t>
  </si>
  <si>
    <t>JUZUGADO 05 LABORAL DEL CIRCUITO DE MEDELLIN</t>
  </si>
  <si>
    <t>05001310500520190029800</t>
  </si>
  <si>
    <t>JUZGADO 31 ADMINISTRATIVO ORAL DE MEDELLIN</t>
  </si>
  <si>
    <t>05001333303120190042400</t>
  </si>
  <si>
    <t>05250318900120180013500</t>
  </si>
  <si>
    <t>JUZGADO 03 LABORAL DEL CIRCUITO DE MEDELLIN</t>
  </si>
  <si>
    <t>05001310500320170060900</t>
  </si>
  <si>
    <t>JUZGADO 04 LABORAL DEL CIRCUITO DE MEDELLIN</t>
  </si>
  <si>
    <t>05001310500420190037600</t>
  </si>
  <si>
    <t>05001333301820160061800</t>
  </si>
  <si>
    <t>05001233300020140176100</t>
  </si>
  <si>
    <t>JUZGADO 19 ADMINISTRATIVO  ORAL DE MEDELLIN</t>
  </si>
  <si>
    <t>05001333301920140037500</t>
  </si>
  <si>
    <t>JUZGADO 3 ADMINISTRATIVO  ORAL DE MEDELLIN</t>
  </si>
  <si>
    <t>05001333300320140010100</t>
  </si>
  <si>
    <t>TRIBUNAL ADMINISTRATIVO ORAL DE ANTIOQUIA</t>
  </si>
  <si>
    <t>05001233300020180100000</t>
  </si>
  <si>
    <t>05001333302020170049900</t>
  </si>
  <si>
    <t>05001333301720180033800</t>
  </si>
  <si>
    <t>05001333302420190014100</t>
  </si>
  <si>
    <t>JUZGADO 18 LABORAL DEL CIRCUITO DE MEDELLIN</t>
  </si>
  <si>
    <t>05001310501820170047100</t>
  </si>
  <si>
    <t>05250318900120180012400</t>
  </si>
  <si>
    <t>05001333302220190020100</t>
  </si>
  <si>
    <t>JUZGADO ADMINISTRATIVO 12 ORAL DE MEDELLIN</t>
  </si>
  <si>
    <t>05001333301220190016800</t>
  </si>
  <si>
    <t>05031318900120180020100</t>
  </si>
  <si>
    <t>JUZGADO 21 ADMINISTRATIVO ORAl</t>
  </si>
  <si>
    <t>05001333302120180041400</t>
  </si>
  <si>
    <t>05001310501720180015700</t>
  </si>
  <si>
    <t>05001333302520180047900</t>
  </si>
  <si>
    <t>05001333302520140074300</t>
  </si>
  <si>
    <t>05001333301620150046700</t>
  </si>
  <si>
    <t>05001333302420130104200</t>
  </si>
  <si>
    <t>05001233100020010223401</t>
  </si>
  <si>
    <t>05001333303620160015200</t>
  </si>
  <si>
    <t>05001333301120190026200</t>
  </si>
  <si>
    <t>05001333301820190026400</t>
  </si>
  <si>
    <t>JUZGADO 05 ADMINISTRATIVO ORAL DE MEDELLIN</t>
  </si>
  <si>
    <t>05001333300520190023700</t>
  </si>
  <si>
    <t>05001233300020190115600</t>
  </si>
  <si>
    <t xml:space="preserve">JUZGADO 05 ADMINISTRATIVO ORAL DE MEDELLÍN </t>
  </si>
  <si>
    <t>05001333300520160082200</t>
  </si>
  <si>
    <t>05190318900120140016600</t>
  </si>
  <si>
    <t>05001233300020180049100</t>
  </si>
  <si>
    <t>05001233300020180238600</t>
  </si>
  <si>
    <t>05001333301420150110100</t>
  </si>
  <si>
    <t>05001333301820190035000</t>
  </si>
  <si>
    <t>JUZGADO 01 ADMINISTRATIVO ORAL DE MEDELLIN</t>
  </si>
  <si>
    <t>05001333300120180038100</t>
  </si>
  <si>
    <t>JUZGADO 06 ADMINISTRATIVO ORAL DE MEDELLIN</t>
  </si>
  <si>
    <t>05001333300620190027900</t>
  </si>
  <si>
    <t>05001333303320190019200</t>
  </si>
  <si>
    <t>05001310501320180045900</t>
  </si>
  <si>
    <t>05001333302620200005100</t>
  </si>
  <si>
    <t>05001333301620190046800</t>
  </si>
  <si>
    <t>ELKIN DARIO GARCÍA GÓMEZ</t>
  </si>
  <si>
    <t>SANCION POR MORA PAGO CESANTIAS</t>
  </si>
  <si>
    <t>PAGO DE APORTES PENSIONALES DEBIDOS A COLPENSIONES</t>
  </si>
  <si>
    <t xml:space="preserve">PASCUAL BRAVO. 
</t>
  </si>
  <si>
    <t>PENDIENTE FIJACION DE AUDIENCIA</t>
  </si>
  <si>
    <t>SE INTEGRA CON EL PROCESO 05001310501320180045900 DEL DOCTOR LUIS HERNANDO RIASCOS</t>
  </si>
  <si>
    <t xml:space="preserve">PASCUAL BRAVO REVISAR JUZGADO </t>
  </si>
  <si>
    <t xml:space="preserve">PASCUAL BRAVO </t>
  </si>
  <si>
    <t xml:space="preserve">NO APLICA CUANTIA, ACORDE CON EL ARTICULO 206 DEL CODIGO GENERAL DEL PROCESO - DESLIZAMIENTO CANTERA LAS NIEVES. </t>
  </si>
  <si>
    <t xml:space="preserve">ALUD DE TIERRA </t>
  </si>
  <si>
    <t>ADMISIÓ</t>
  </si>
  <si>
    <t>TRABAJADOR FLA</t>
  </si>
  <si>
    <t>PENSIONES DE ANTIOQUIA(Conforme reunión de marzo 13 de 2018 entre las direcciones de Procesos y Reclamaciones, Prestaciones Sociales y Nomina, la contratista que apoya implementación de las NICSP-Angela Maria Botero Bedoya y profesionales de las dependencias, se dispuso que por el momento no se determinará el valor de la pretensión en los casos de reliquidación pensión de Pensiones de Antioquia, ni se liquidarán las sentencias de primera instancia, debido a la controversia entre Pensiones de Antioquia y Departamento de Antioquia, sobre el momento desde el cual el Departamento debe realizar los aportes de las pensiones reliquidadas; por lo que debido a la diferencia conceptual, la Dirección de Prestaciones sociales y nomina ha presentado objeción de las cuentas presentadas por el fondo pensional, concluyendo que  no existen los elementos para realizar la provisión, por falta de certeza desde que momento deben pagarse los aportes producto de las condenas en estos procesos.)-Producto del concepto N°. 201500151971 del 01 de Junio de 2015, suscrito por el Subsecretario jurídico del Departamento de Antioquia.</t>
  </si>
  <si>
    <t>RECONOCIMIENTO TIEMPO PENSION</t>
  </si>
  <si>
    <t>PRIMA DE VIDA CARA PENSIONADO.</t>
  </si>
  <si>
    <t xml:space="preserve">CONTINÚA  JUZGADO 23  RADICADO 050013105023-201900174-00. 
</t>
  </si>
  <si>
    <t>FALTA DE LEGITIMACION EN LA CAUSA POR PASIVA</t>
  </si>
  <si>
    <t xml:space="preserve">PAGO APORTES  -Pensiones de Antioquia. </t>
  </si>
  <si>
    <t>INGENIO VEGACHI, IDEA , DEPARTAMENTO DE ANTIOQUIA.C.E,RAMIRO PAZOS GUERRERO.SECCION 3RA.</t>
  </si>
  <si>
    <t xml:space="preserve">RELIQUIDACION SANCION POR MORAREVISAR </t>
  </si>
  <si>
    <t>ACCIDENTE EN LA VIA A MARINILLA POR HUECO.</t>
  </si>
  <si>
    <t xml:space="preserve">PASCUAL BRAVO. </t>
  </si>
  <si>
    <t>CESANTIAS DEFINITIVAS,</t>
  </si>
  <si>
    <t>PROCESO DE PERTENCIA AGRARIA</t>
  </si>
  <si>
    <t xml:space="preserve">EL SEÑOR JOSE HERMINZUL LONDOÑO LONDOÑO LABORO EN EL DEEPARTAMENTO DE ANTIOQUIA EN EL CARGO DE SECRETARIO DE LA ALCALDIA DE LIBORINA </t>
  </si>
  <si>
    <t>DEMANDADOS: NACION , ANORI , DPTO. Audiencia 8/03/19 se tallo testigos, sigue el miercoles 13/03/2019</t>
  </si>
  <si>
    <t>LILIANA MARIBEL</t>
  </si>
  <si>
    <t>IMPUESTO VEHICULOS.</t>
  </si>
  <si>
    <t>REINTEGRO- CALIFICACION PERIODO DE PRUEBA</t>
  </si>
  <si>
    <t>PENSION SOBREVIVIENTE.REMITIDO AL JUZGADO 1°LABORAL PARA ACUMULAR CON EL 01201800286</t>
  </si>
  <si>
    <t>REINTEGRO CONVOCATORIA 429 DE 2016.</t>
  </si>
  <si>
    <t xml:space="preserve">REPARACION DIRECTA POR  CONSTRUCCION DOBLE CALZADA TRAMO YARUMITO-PRADERA </t>
  </si>
  <si>
    <r>
      <t>ES PENSION DE SOBREVIVIENTES, YA SE ENCONTRABA PENSIONADO POR EL FONDO NACIONAL DE PRESTACIONES SOCIALES DEL MAGISTERIO ANTE EL DEPARTAMENTO Y LA PENSION LA RECLAMAN 2 PERSONAS QUE DICEN HABER CONVIVIDO CON EL FALLECIDO.</t>
    </r>
    <r>
      <rPr>
        <sz val="8"/>
        <color rgb="FFFFC000"/>
        <rFont val="Calibri"/>
        <family val="2"/>
        <scheme val="minor"/>
      </rPr>
      <t>REVISAR PODER</t>
    </r>
  </si>
  <si>
    <t>CONCEJO DE ESTADO SECCIÓN PRIMERA</t>
  </si>
  <si>
    <t>05001233100020020492201</t>
  </si>
  <si>
    <t>05001233100020030197000</t>
  </si>
  <si>
    <t>TRIBUNAL ADMINISTRATIVO DE SANTADER</t>
  </si>
  <si>
    <t>68001333100720080021701</t>
  </si>
  <si>
    <t>Tribunal Superior de Medellín Sala laboral de Descongestión</t>
  </si>
  <si>
    <t>05001310501420080072601</t>
  </si>
  <si>
    <t xml:space="preserve">CORTE SUPREMA DE JUSTICIA </t>
  </si>
  <si>
    <t>05001310501620090049501</t>
  </si>
  <si>
    <t>05001310501020100047901</t>
  </si>
  <si>
    <t>JUZGADO 02 ADMINISTRATIVO ORAL DE MEDELLÍN</t>
  </si>
  <si>
    <t>05001233300020120038200</t>
  </si>
  <si>
    <t>JUZGADO 27 ADMINISTRATIVO ORAL DE MEDELLÍN</t>
  </si>
  <si>
    <t>05001333302720120044300</t>
  </si>
  <si>
    <t>CONCEJO DE ESTADO SECCIÓN SEGUNDA</t>
  </si>
  <si>
    <t>05001233100020010012302</t>
  </si>
  <si>
    <t>05001233100020010111801</t>
  </si>
  <si>
    <t>JUZGADO 07 ADMINISTRATIVO ORAL DE MEDELLÍN</t>
  </si>
  <si>
    <t>05001333300720130014601</t>
  </si>
  <si>
    <t>05001333302320130112001</t>
  </si>
  <si>
    <t>JUZGADO 09 ADMINISTRATIVO ORAL DE MEDELLÍN</t>
  </si>
  <si>
    <t>05001333300920140022800</t>
  </si>
  <si>
    <t>JUZGADO 2 LAB DEL CIRCUITO DE MEDELLIN</t>
  </si>
  <si>
    <t>05001310500220090124500</t>
  </si>
  <si>
    <t>CONSEJO DE ESTADO SECCION SEGUNDA</t>
  </si>
  <si>
    <t>JUZGADO 29 ADMINISTRATIVO ORAL DE MEDELLÍN</t>
  </si>
  <si>
    <t>05001333302920140023800</t>
  </si>
  <si>
    <t>05001333300720140029400</t>
  </si>
  <si>
    <t xml:space="preserve">Juzgado Segundo Administrativo Oral del Circuito de Turbo </t>
  </si>
  <si>
    <t>05837333300220170034800</t>
  </si>
  <si>
    <t>Juzgado Civil Laboral del Circuito de Marinilla</t>
  </si>
  <si>
    <t>05440311300120150002600</t>
  </si>
  <si>
    <t>05440311300120150002700</t>
  </si>
  <si>
    <t>05440311300120150002800</t>
  </si>
  <si>
    <t>05440311300120150002900</t>
  </si>
  <si>
    <t>05440311300120150003000</t>
  </si>
  <si>
    <t>05440311300120150003200</t>
  </si>
  <si>
    <t>05440311300120150003300</t>
  </si>
  <si>
    <t>05440311300120150003400</t>
  </si>
  <si>
    <t>JUZGADO 08 ADMINISTRATIVO ORAL DE MEDELLÍN</t>
  </si>
  <si>
    <t>05001333300820150012900</t>
  </si>
  <si>
    <t>05001333300920130096200</t>
  </si>
  <si>
    <t>05001233300020150041700</t>
  </si>
  <si>
    <t>05440311300120150022200</t>
  </si>
  <si>
    <t>05440311300120150022100</t>
  </si>
  <si>
    <t>05440311300120150022300</t>
  </si>
  <si>
    <t>05440311300120150022400</t>
  </si>
  <si>
    <t>JUZGADO 15 ADMINISTRATIVO ORAL DE MEDELLÍN</t>
  </si>
  <si>
    <t>05001333301520140035800</t>
  </si>
  <si>
    <t>05001333302720150048500</t>
  </si>
  <si>
    <t>05001333300520140147300</t>
  </si>
  <si>
    <t>05001333301120140078000</t>
  </si>
  <si>
    <t>JUZGADO 04 ADMINISTRATIVO ORAL DE MEDELLIN</t>
  </si>
  <si>
    <t>05001333300420140076500</t>
  </si>
  <si>
    <t>05001333302420180034000</t>
  </si>
  <si>
    <t>05001333301920150078100</t>
  </si>
  <si>
    <t>05001233300020150243600</t>
  </si>
  <si>
    <t>05001233300020150196800</t>
  </si>
  <si>
    <t>Juzgado Promiscuo Municipal Necocli Antioquia</t>
  </si>
  <si>
    <t>05490408900120150012200</t>
  </si>
  <si>
    <t>Juzgado Civil Laboral del Circuito de Caucasia Antioquia</t>
  </si>
  <si>
    <t>05154311300120150022100</t>
  </si>
  <si>
    <t>05154311200120180006600</t>
  </si>
  <si>
    <t>05154311200120180006700</t>
  </si>
  <si>
    <t>05154311200120180006800</t>
  </si>
  <si>
    <t>Jugado 34 administrativo Oral del Circuito de Medellín</t>
  </si>
  <si>
    <t>05001333303420160037000</t>
  </si>
  <si>
    <t>05154311300120160000500</t>
  </si>
  <si>
    <t>05154311300120160009100</t>
  </si>
  <si>
    <t>05154311300120160009200</t>
  </si>
  <si>
    <t>05154311300120160009300</t>
  </si>
  <si>
    <t>05154311300120160016900</t>
  </si>
  <si>
    <t>05154311300120160009400</t>
  </si>
  <si>
    <t>05154311300120160011100</t>
  </si>
  <si>
    <t>05154311300120160017600</t>
  </si>
  <si>
    <t>Juzgado Promiscuo del Circuito de Yolombo Atioquia</t>
  </si>
  <si>
    <t>05890318900120160030200</t>
  </si>
  <si>
    <t>05890318900120160029000</t>
  </si>
  <si>
    <t>05890318900120170022800</t>
  </si>
  <si>
    <t>05890318900120170023100</t>
  </si>
  <si>
    <t>05890318900120170023600</t>
  </si>
  <si>
    <t>05890318900120180000800</t>
  </si>
  <si>
    <t>05890318900120180001400</t>
  </si>
  <si>
    <t>05890318900120100001500</t>
  </si>
  <si>
    <t>05890318900120100001600</t>
  </si>
  <si>
    <t>05890318900120100001700</t>
  </si>
  <si>
    <t>05890318900120100001800</t>
  </si>
  <si>
    <t>05440311300120160023700</t>
  </si>
  <si>
    <t>CONCEJO DE ESTADO</t>
  </si>
  <si>
    <t>05001233100020060151302</t>
  </si>
  <si>
    <t>Tribunal Superior de Medellín Sala laboral</t>
  </si>
  <si>
    <t>05001310500520090029201</t>
  </si>
  <si>
    <t>TRIBUNAL ADMINISTRATIVO DE DESCONGESTION</t>
  </si>
  <si>
    <t>05001233100020100024400</t>
  </si>
  <si>
    <t>JUZGADO 16 LABORAL DEL CIRCUITO</t>
  </si>
  <si>
    <t>05001310501620100118900</t>
  </si>
  <si>
    <t>05001233100020100218900</t>
  </si>
  <si>
    <t>CONSEJO DE ESTADO SALA DE LO CONTENCIOSO ADMINISTRATIVA SECCION SEGUNDA SUBSECCION B</t>
  </si>
  <si>
    <t>11001032500020120023100</t>
  </si>
  <si>
    <t>JUZGADO 30 ADMINISTRATIVO ORAL DE MEDELLÍN</t>
  </si>
  <si>
    <t>05001333303020120040900</t>
  </si>
  <si>
    <t>05440311300120150083100</t>
  </si>
  <si>
    <t>05440311300120150084400</t>
  </si>
  <si>
    <t>05440311300120150084600</t>
  </si>
  <si>
    <t>05440311300120150084700</t>
  </si>
  <si>
    <t>05440311300120160047100</t>
  </si>
  <si>
    <t>Juzgado Civil Laboral del Circuito de La Ceja</t>
  </si>
  <si>
    <t>05376311200120160008400</t>
  </si>
  <si>
    <t>Juzgado Laboral del Circuito de Rionegro</t>
  </si>
  <si>
    <t>05615310500120170008300</t>
  </si>
  <si>
    <t>05615310500120140037400</t>
  </si>
  <si>
    <t xml:space="preserve">Juzgado Promiscuo del Circuito de Amalfi </t>
  </si>
  <si>
    <t>05031318900120160023100</t>
  </si>
  <si>
    <t>05031318900120160023200</t>
  </si>
  <si>
    <t>05031318900120160023300</t>
  </si>
  <si>
    <t>05031318900120160023400</t>
  </si>
  <si>
    <t>05031318900120160023500</t>
  </si>
  <si>
    <t>05031318900120160023600</t>
  </si>
  <si>
    <t>05031318900120160023700</t>
  </si>
  <si>
    <t>05031318900120160027500</t>
  </si>
  <si>
    <t>05031318900120160027600</t>
  </si>
  <si>
    <t>05031318900120160031900</t>
  </si>
  <si>
    <t>05031318900120170003300</t>
  </si>
  <si>
    <t>05031318900120180020400</t>
  </si>
  <si>
    <t>05031318900120180018900</t>
  </si>
  <si>
    <t xml:space="preserve"> JUZGADO 34 ADMINISTRATIVO ORAL DE MEDELLÍN</t>
  </si>
  <si>
    <t>05001333303420160027100</t>
  </si>
  <si>
    <t>Juzgado Laboral del Circuito de Puerto Berrio</t>
  </si>
  <si>
    <t>05579310500120170029500</t>
  </si>
  <si>
    <t>05579310500120170029600</t>
  </si>
  <si>
    <t>05579310500120170029700</t>
  </si>
  <si>
    <t>05579310500120170029800</t>
  </si>
  <si>
    <t>05579310500120170030000</t>
  </si>
  <si>
    <t>05579310500120170030200</t>
  </si>
  <si>
    <t>05579310500120170031400</t>
  </si>
  <si>
    <t>05579310500120160041200</t>
  </si>
  <si>
    <t>05579310500120190024900</t>
  </si>
  <si>
    <t>Juez 11 Laboral del Circuito de Medellín</t>
  </si>
  <si>
    <t>05001310501120170071700</t>
  </si>
  <si>
    <t>Juez 14 Laboral del Circuito de Medellín</t>
  </si>
  <si>
    <t>05001310501420160086900</t>
  </si>
  <si>
    <t xml:space="preserve">Juzgado Primero Civil Especializado de Restitución de Tierras </t>
  </si>
  <si>
    <t>05045312100120150244000</t>
  </si>
  <si>
    <t>05045312100120150215500</t>
  </si>
  <si>
    <t>Juzgado Laboral del Circuito de Bello</t>
  </si>
  <si>
    <t>05088310500120160016300</t>
  </si>
  <si>
    <t>05088310500120160016400</t>
  </si>
  <si>
    <t>05088310500120160035500</t>
  </si>
  <si>
    <t>05088310500120160035600</t>
  </si>
  <si>
    <t>05088310500120160039500</t>
  </si>
  <si>
    <t>05088310500120160039600</t>
  </si>
  <si>
    <t>05088310500120160039700</t>
  </si>
  <si>
    <t>05088310500120160039800</t>
  </si>
  <si>
    <t>05088310500120160039900</t>
  </si>
  <si>
    <t>Juzgado Primero Laboral del Circuito de Itagui</t>
  </si>
  <si>
    <t>05360310500120160044300</t>
  </si>
  <si>
    <t>05360310500120160044200</t>
  </si>
  <si>
    <t>05360310500120160044100</t>
  </si>
  <si>
    <t>05360310500120160044000</t>
  </si>
  <si>
    <t>Juzgado Segundo Laboral del Circuito de Itagui</t>
  </si>
  <si>
    <t>05360310500120160042600</t>
  </si>
  <si>
    <t>Jugado 23 administrativo Oral del Circuito de Medellín</t>
  </si>
  <si>
    <t>05001333302320160072500</t>
  </si>
  <si>
    <t>Juzgado Primero Laboral del Circuito de Apartado</t>
  </si>
  <si>
    <t>05045310500120160102200</t>
  </si>
  <si>
    <t>Juzgado Segundo Laboral del Circuito de Apartado</t>
  </si>
  <si>
    <t>05045310500220160118500</t>
  </si>
  <si>
    <t>Juzgado Promiscuo del Circuito de Sopetran</t>
  </si>
  <si>
    <t>05761310500120160024100</t>
  </si>
  <si>
    <t>Juzgado 22 Laboral del Circuito de Medellin</t>
  </si>
  <si>
    <t>05001310502220160107500</t>
  </si>
  <si>
    <t>05001310502220160106100</t>
  </si>
  <si>
    <t>Juzgado 23 Laboral del Circuito de Medellin</t>
  </si>
  <si>
    <t>05001310502320160127900</t>
  </si>
  <si>
    <t>Juzgado 08 Laboral del Circuito de Medellin</t>
  </si>
  <si>
    <t>05001310500820160113500</t>
  </si>
  <si>
    <t>05001233300020150235900</t>
  </si>
  <si>
    <t>05001233100020150145500</t>
  </si>
  <si>
    <t>Juzgado 21 Administrativo Oral del Circuito</t>
  </si>
  <si>
    <t>05001333302120150132400</t>
  </si>
  <si>
    <t>Juzgado 29 Administrativo Oral del Circuito</t>
  </si>
  <si>
    <t>05001333302920170053000</t>
  </si>
  <si>
    <t>Juzgado 12 Administrativo Oral del Circuito</t>
  </si>
  <si>
    <t>05001333301220180005700</t>
  </si>
  <si>
    <t>050023333000201700234600</t>
  </si>
  <si>
    <t>Juzgado Promiscuo del Circuito de Santa Rosa de Osos</t>
  </si>
  <si>
    <t>05686318900120170027800</t>
  </si>
  <si>
    <t>Juez 05 Laboral del Circuito de Medellín</t>
  </si>
  <si>
    <t>05001310500520180039700</t>
  </si>
  <si>
    <t xml:space="preserve">Juzgado Primero Administrativo Oral del Circuito de Turbo </t>
  </si>
  <si>
    <t>05837333300120180011800</t>
  </si>
  <si>
    <t>Juzgado Promiscuo del Circuito de Jericó</t>
  </si>
  <si>
    <t>05368318900120160026300</t>
  </si>
  <si>
    <t>05368318900120160000600</t>
  </si>
  <si>
    <t xml:space="preserve">Juzgado Civil del Circuito de Fredonia </t>
  </si>
  <si>
    <t>05282310300120180004400</t>
  </si>
  <si>
    <t>Juzgado Segundo Civil del Circuito Especializado de Restitución de Tierras de Apartadó</t>
  </si>
  <si>
    <t>05045312100220150001100</t>
  </si>
  <si>
    <t>05045312100220150001300</t>
  </si>
  <si>
    <t>05045312100220150000200</t>
  </si>
  <si>
    <t>05045312100220150001900</t>
  </si>
  <si>
    <t>05045312100220150002500</t>
  </si>
  <si>
    <t>Juzgado Primero Civil del Circuito Especializado de Restitución de Tierras de Apartadó</t>
  </si>
  <si>
    <t>05045312100120150022100</t>
  </si>
  <si>
    <t>05045312100120150022200</t>
  </si>
  <si>
    <t>05045312100120150032600</t>
  </si>
  <si>
    <t>05045312100220150002100</t>
  </si>
  <si>
    <t>05045312100120150060900</t>
  </si>
  <si>
    <t>05045312100120150062500</t>
  </si>
  <si>
    <t>05045312100220150001700</t>
  </si>
  <si>
    <t>05045312100220150088300</t>
  </si>
  <si>
    <t>05045312100220150090500</t>
  </si>
  <si>
    <t>05045312100220150000900</t>
  </si>
  <si>
    <t>05045312100220150093600</t>
  </si>
  <si>
    <t>05045312100220150090400</t>
  </si>
  <si>
    <t>Juzgado Primero Promiscuo del Circuito con Funciones de Control de Garantías de Barbosa</t>
  </si>
  <si>
    <t>05079408900120180007500</t>
  </si>
  <si>
    <t>Juzgado 31 Administrativo Oral del Circuito</t>
  </si>
  <si>
    <t>05001333303120180023100</t>
  </si>
  <si>
    <t xml:space="preserve">JUZGADO 22 ADMINISTRATIVO ORAL DE MEDELLÍN </t>
  </si>
  <si>
    <t>05001333302220170043300</t>
  </si>
  <si>
    <t>Juzgado 17 Laboral del Circuito de Medellín</t>
  </si>
  <si>
    <t>05001310501720180031200</t>
  </si>
  <si>
    <t>05440311200120180032600</t>
  </si>
  <si>
    <t>05440311200120180032800</t>
  </si>
  <si>
    <t>05440311200120180032900</t>
  </si>
  <si>
    <t>05440311200120180034500</t>
  </si>
  <si>
    <t>05440311200120180032400</t>
  </si>
  <si>
    <t>05440311200120180032700</t>
  </si>
  <si>
    <t>05440311200120180032500</t>
  </si>
  <si>
    <t>05440311200120180034600</t>
  </si>
  <si>
    <t>05440311200120180034800</t>
  </si>
  <si>
    <t>Juzgado Civil Laboral del Circuito de Santuario</t>
  </si>
  <si>
    <t>05697311200120170058100</t>
  </si>
  <si>
    <t>05697311200120170058400</t>
  </si>
  <si>
    <t>05697311200120180007800</t>
  </si>
  <si>
    <t>05697311200120180014700</t>
  </si>
  <si>
    <t>05697311200120180014800</t>
  </si>
  <si>
    <t>Juzgado Promiscuo del Circuito de Amaga</t>
  </si>
  <si>
    <t>05030318900120180000800</t>
  </si>
  <si>
    <t>JUZGADO 08 ADMINISTRATIVO ORAL DE MEDELLIN</t>
  </si>
  <si>
    <t>05001333300820190003200</t>
  </si>
  <si>
    <t>05736318900120190002500</t>
  </si>
  <si>
    <t>05736318900120190002400</t>
  </si>
  <si>
    <t>JUZGADO CIVIL DEL CIRCUITO GIRARDOTA</t>
  </si>
  <si>
    <t>05308310300120190001900</t>
  </si>
  <si>
    <t>Juzgado Civil del Circuito de Girardota</t>
  </si>
  <si>
    <t>05308310300120190002000</t>
  </si>
  <si>
    <t>Juzgado Segundo Administrativo Oral de Medellín</t>
  </si>
  <si>
    <t>05001333300220190045400</t>
  </si>
  <si>
    <t>Juzgado Promiscuo Municipal de Yondo</t>
  </si>
  <si>
    <t>05893408900120180028400</t>
  </si>
  <si>
    <t>Juzgado 36 Administrativo Oral de Medellín</t>
  </si>
  <si>
    <t>050013333 03620190022400</t>
  </si>
  <si>
    <t>Juzgado 21 Laboral del Circuito de Medellín</t>
  </si>
  <si>
    <t>05001310502120190067500</t>
  </si>
  <si>
    <t>Juzgado 02 Laboral del Circuito de Medellín</t>
  </si>
  <si>
    <t>05001310500420180038000</t>
  </si>
  <si>
    <t>Juzgado 04 Laboral del Circuito de Medellín</t>
  </si>
  <si>
    <t>05001310500220160139400</t>
  </si>
  <si>
    <t>05030318900120170021800</t>
  </si>
  <si>
    <t>05030318900120170021700</t>
  </si>
  <si>
    <t>05030318900120170021600</t>
  </si>
  <si>
    <t>05030318900120170021900</t>
  </si>
  <si>
    <t>20 AÑOS</t>
  </si>
  <si>
    <t>Decreto 3316</t>
  </si>
  <si>
    <t>16 de Diciembre del año 2011</t>
  </si>
  <si>
    <t>Anotación: EL 22 DE SEPTIEMBRE DE 2016, EL PROCESO INGRESO AL DESPACHO PARA ELABORAR PROYECTO DE SENTENCIA EL 7 DE MAYO DE 2012 Y EN LA ACTUALIDAD ESTÁN PARA DECISIÓN LOS PROCESOS QUE INGRESARON PARA TAL FIN EN EL AÑO 2009.</t>
  </si>
  <si>
    <t>Sentencia del 09 de Agosto del año 2018, Revoco Sentencia del 19 de Abril del año 2013 por medio de la cual se declaró Inhibido para fallar. Se devuelve el expediente al Tribunal de Origen para lo de su competencia, Tribunal Fallo, Condena al Pago de Poliza (Bodegaje); Se Apela Sentencia</t>
  </si>
  <si>
    <t>Se esta pendiende de Cumplir con Fallo. Ya se Instalaron las las Luminarias en el Puente, ya se hizo Inspección Judicial, Ya se pago por parte del Departamento de Antiioquia de lo que le corresponde, pendiente de Fallo Definitivo.</t>
  </si>
  <si>
    <t>NOV 16/2012. CONFIRMA SENTENCIA DE PRIMERA ABSUELVE, En Corte Suprema de Justicia Casación; No Casa; Tutela No Procede</t>
  </si>
  <si>
    <t>13 AÑOS</t>
  </si>
  <si>
    <t>AL DESPACHO PARA SENTENCIA En Corte Casación</t>
  </si>
  <si>
    <t>12 AÑOS</t>
  </si>
  <si>
    <t>Fallo del 02/10/2019, No casa, sin costas.</t>
  </si>
  <si>
    <t>LA MOJANA, 26/08/2013, ANOTACIÓN: SE ORDENA LA ACUMULACIÓN A LA SALA SEGUNDA DE ORALIDAD DE ESTE TRIBUNAL, SE ACUMULÓ AL RADICADO 2012-00150-00 DEL DESPACHO DE LA DRA. BEJM. WMP</t>
  </si>
  <si>
    <t>Sentencia del 10 de Septiembre del año 2018; Para el Departamento de Antioquia falta de Legitimación en la causa por Pasiva. Esta en Apelación</t>
  </si>
  <si>
    <t>21 AÑOS</t>
  </si>
  <si>
    <t>AL DESPACHO PARA FALLO</t>
  </si>
  <si>
    <t>Sentencia del 12 de Diciembre del año 2017, Favorable para el Demantamento de Antioquia, se encuentra en tramite de segunda Instancia (Apelación)</t>
  </si>
  <si>
    <t>Sentencia de Primera Instancia condenatoria, Sentencia del   26 de Noviembre del año 2018 de Segunda Instancia a favor del Departamento de Antioquia, 14 de Marzo de 2019, se liquida Costas. Pendiente Archivo Definitivo</t>
  </si>
  <si>
    <t>Sentencia de Primera Instancia, FLCPP para el Departamento de Antioquia.</t>
  </si>
  <si>
    <t>SOLICITUD DE PRUEBAS</t>
  </si>
  <si>
    <t xml:space="preserve"> FOLIO 165 DEL CUADERNO PRINCIPAL Y CUADERNOS 6 DEL PROCESO DE LA REFERENCIA, APORTADOS POR EL DOCTOR WILLIAM MORENO MORENO SECRETARIO DE LA SECCION SEGUNDA DE ESTA CORPORACIÓN COMO PRUEBA TRASLADADA Y EN CUMPLIMIENTO A LO ORDENADO POR AUTO DE VEINTISEIS (26) DE OCTUBRE DE 2017 </t>
  </si>
  <si>
    <t>Sentencia del 30 de mayo de 2017, Niega Suplicas de la Demanda. Se encuenta en Apelación, pero no por el Departamento de Antioquia</t>
  </si>
  <si>
    <t>Sentencia de Primera del 16 de mayo de 2018, favorable, Niega Suplica de la Demanda. 08 de Junio de 2018 Liquida Costas.</t>
  </si>
  <si>
    <t>Decreto 3317</t>
  </si>
  <si>
    <t>Sentencia del 11 de Septiembre del año 2018, Favorable para el Departamento de Antioquia, Se Decreto la falta de Legitimación en la causa por Pasiva</t>
  </si>
  <si>
    <t>Sentencia de Primera, Condena a La Brilladora la Esmeralda y en Solidaridad al Departamento de Antioquia, En Septiwembre 05 de 2019 Sentencia de Segunda Instancia Procesos acumulado con 20015-00026, 2015-00027, 2015-00028 y 2015-00029; Pendiente Pago de Sentencia</t>
  </si>
  <si>
    <t>Para Audiencia Inicial el 05 de Julio de 2019</t>
  </si>
  <si>
    <t>Para Audiencia Inicial</t>
  </si>
  <si>
    <t>Sentencia del 01 de Julio del año 2016, Favorable, Niega Pretensiones, Julio 11 de 2019 Sentencia de Segunda Favorable</t>
  </si>
  <si>
    <t>SECRETARÍA DE GOBIERNO</t>
  </si>
  <si>
    <t>Sentencia del 08 de marzo del año 2019, Favorable para el Departamento de Antioquia, Condenan a la Nación. En espera si Apelan</t>
  </si>
  <si>
    <t>SECRETARÍA GFENERAL</t>
  </si>
  <si>
    <t>AL DESPACHO PARA SENTENCIA</t>
  </si>
  <si>
    <t>GESTION HUMANA Y DESARROLLO ORGANIZACIONAL</t>
  </si>
  <si>
    <t>Sentencia del 23 de Marzo de 2018, Niegan Pretensiones.Recurso de Apelación interpuesto por la Demandante</t>
  </si>
  <si>
    <t>Sentencia del 27 de Marzo de 2017, A favor del Departamento de Antioquia, falta de Legitimación en la causa por Pasiva. En Apelación</t>
  </si>
  <si>
    <t>Sentencia del 02 de Agosto del año 2018, Condena al Departameto a hacer un reajuste logico. Esta para fallo de segunda Instancia</t>
  </si>
  <si>
    <t>Sentencia del 30 de Noviembre del año 2016, A favor, Negó Pretensiones de la Demanda, Esta en Apelación Pendiente fallo.</t>
  </si>
  <si>
    <t>Decreto 3318</t>
  </si>
  <si>
    <t>Sentencia del treinta (30) de junio de dos mil diecisiete (2017) Coondenatoria, pero no al Departamento de Antioquia, No prospero el Llamamiento en Garantía. Sentencia del 11 de  Diciembre del año 2018, Revoca Sentencia</t>
  </si>
  <si>
    <t>En Audiencia Inicial del 29 de Agosto del año 2019 se decreto para el Departamento la FLCPP</t>
  </si>
  <si>
    <t>Se presentaron Alegatos, Pendiente fallo</t>
  </si>
  <si>
    <t>Fallo de Primera Instancia Condenan parcialmente, pero para el departamento solo condenaron a realizar unas capacitaciones, No fua Apelada por el departamento de Antioquia, Si fue a apelada por el resto de las partes.</t>
  </si>
  <si>
    <t>Esta Pendiente de Fallo.</t>
  </si>
  <si>
    <t>Decreto 3320</t>
  </si>
  <si>
    <t>Falta competencia factor territorial, apartado municipio certificado, falta legitimacion</t>
  </si>
  <si>
    <t>Se Contestó Demanda; Se deside la Falta de Jurisdicción, pendiente fijen Primera Audiencia</t>
  </si>
  <si>
    <t>Se Contesto Demanda, pendiente Notificación por parte de la apoderada de la Demandante</t>
  </si>
  <si>
    <t>Decreto 3324</t>
  </si>
  <si>
    <t>Actuación: Al despaccho para Sentencia de Segunda Instancia; FLCPP para el Departamento de Antioquia.</t>
  </si>
  <si>
    <t>En Octubre de 2019 Audiencia de Fallo de Primera Instancia, Condenan</t>
  </si>
  <si>
    <t>Decreto 3319</t>
  </si>
  <si>
    <t>Se Contestó Demanda, Se designa Curador y se Ordena Emplazar</t>
  </si>
  <si>
    <t>Primera Audiencia y de segunda Condenan, falta pago</t>
  </si>
  <si>
    <t>Decreto 3321</t>
  </si>
  <si>
    <t>Se Programó Primera Audiencia para el 13 de Abril del año 2018 Pendienet Notificar a la agencia Juridica del estado para seguir con el Proceso.</t>
  </si>
  <si>
    <t>Decreto 3325</t>
  </si>
  <si>
    <t>Se Decreto Nulidad de todo lo actuado, Se realizó Primera Audiencia, La segunda esta programada para el 9 de Mayo de 2019</t>
  </si>
  <si>
    <t>En Apelación Tribunal, Condena en Contra</t>
  </si>
  <si>
    <t>Decreto 3326</t>
  </si>
  <si>
    <t>Decreta Nulidad</t>
  </si>
  <si>
    <t>Decreto 3327</t>
  </si>
  <si>
    <t>Decreto 3328</t>
  </si>
  <si>
    <t>Fallo de Unica Instancia En Contra, Revisar si ya pagaron</t>
  </si>
  <si>
    <t>Pendiente Programación de Audiencias</t>
  </si>
  <si>
    <t>16 AÑOS</t>
  </si>
  <si>
    <t>APELACION SENTENCIA DEL 23 DE JULIO DE 2015 PROFERIDA POR EL TRIBUNAL ADMINISTRATIVO DE ANTIOQUIA, SALA SEXTA DE DESCONGESTION QUE NEGO LAS PRETENSIONES DE LA DEMANDA. .</t>
  </si>
  <si>
    <t>SENTENCIA FAVORABLE DE SEGUNDA, SE INTERPUSO RECURSO DE CASACION NO CASA SE TUTELA SE GANO, YA LIQUIDARON COSTAS</t>
  </si>
  <si>
    <t>ANOTACIÓN: NIEGA PRESTENSIONES</t>
  </si>
  <si>
    <t>Actuación: -AL DESPACHO PARA SENTENCIA</t>
  </si>
  <si>
    <t>Actuación: AL DESPACHO PARA FALLO</t>
  </si>
  <si>
    <t>Decreto 3337</t>
  </si>
  <si>
    <t>Mayo 16 de 2019 Fallo, Niegan las Pretenciones</t>
  </si>
  <si>
    <t>Decreto 3338</t>
  </si>
  <si>
    <t>Esta en Alegatos</t>
  </si>
  <si>
    <t>En espera programación de Audiencias</t>
  </si>
  <si>
    <t>Audiencia para el 22 de Junio de 2018 a las 2,00 pm.</t>
  </si>
  <si>
    <t>Se liquidaron Costas, pendiente pago y Acción de Repetición</t>
  </si>
  <si>
    <t>Ordena Cumplir requisitos al departamento de Antioquia.</t>
  </si>
  <si>
    <t>Sentencia en contra del Departamento</t>
  </si>
  <si>
    <t>Fallo Niega Pretensiones</t>
  </si>
  <si>
    <t>Esta en Apelación</t>
  </si>
  <si>
    <t>Esta en Admisión de demanda</t>
  </si>
  <si>
    <t>Se Contestó Demanda</t>
  </si>
  <si>
    <t>ANOTACIÓN: PARA PRESENTAR ALEGATOS DE CONCLUSIÓN 04/07/2018</t>
  </si>
  <si>
    <t>Decreto 3323</t>
  </si>
  <si>
    <t>Notificación Personal</t>
  </si>
  <si>
    <t>En Apelacion</t>
  </si>
  <si>
    <t>Contraloria</t>
  </si>
  <si>
    <t>Anotación: EN LA FECHA SE LLEVA A CABO AUDIENICA INICIAL</t>
  </si>
  <si>
    <t>Decreto 3322</t>
  </si>
  <si>
    <t>Liquidación de Costas.</t>
  </si>
  <si>
    <t>En Apelación</t>
  </si>
  <si>
    <t>Admision</t>
  </si>
  <si>
    <t>Se Decreto la Falta de Competencia</t>
  </si>
  <si>
    <t>Los esta Adelantando Mario Duque</t>
  </si>
  <si>
    <t>Pendiente que presenten Cuanta de Cobro</t>
  </si>
  <si>
    <t xml:space="preserve">RESTITUCION DE TIERRAS </t>
  </si>
  <si>
    <t>Desitimiento Tacito; Lo adelanta Leonel</t>
  </si>
  <si>
    <t>Fallo de Primera Instancia a favor</t>
  </si>
  <si>
    <t>Audiencia de Fallo Se condena</t>
  </si>
  <si>
    <t>Se Contestara Demanda</t>
  </si>
  <si>
    <t>17 de Diciembre del año 2011</t>
  </si>
  <si>
    <t>Libra Mandamiento de Pago</t>
  </si>
  <si>
    <t>05001233300020130048300</t>
  </si>
  <si>
    <t>JUZGADO 29 ADMINISTRATIVO ORAL</t>
  </si>
  <si>
    <t>05001333302920130031100</t>
  </si>
  <si>
    <t>05001233300020130090500</t>
  </si>
  <si>
    <t>JUZGADO 7 ADMINISTRATIVO ORAL</t>
  </si>
  <si>
    <t>05001333300720130053200</t>
  </si>
  <si>
    <t>JUZGADO 26 ADMINISTRATIVO ORAL</t>
  </si>
  <si>
    <t>05001333302620130026600</t>
  </si>
  <si>
    <t>JUZGADO 30 ADMINISTRATIVO ORAL</t>
  </si>
  <si>
    <t>05001333303020130065200</t>
  </si>
  <si>
    <t>05001233100020120065300</t>
  </si>
  <si>
    <t xml:space="preserve">JUZGADO 03 LABORAL CIRCUITO </t>
  </si>
  <si>
    <t>05001310500320120142700</t>
  </si>
  <si>
    <t>JUZGADO 23 ADMINISTRATIVO ORAL</t>
  </si>
  <si>
    <t>05001233100020010149300</t>
  </si>
  <si>
    <t>05001333302620130003300</t>
  </si>
  <si>
    <t>JUZGADO 4 ADMINISTRATIVO ORAL</t>
  </si>
  <si>
    <t>05001333300420130028400</t>
  </si>
  <si>
    <t>05001333302320130114600</t>
  </si>
  <si>
    <t>JUZGADO 12 ADMINISTRATIVO ORAL</t>
  </si>
  <si>
    <t>05001333301220130123800</t>
  </si>
  <si>
    <t>JUZGADO 10 ADMINISTRATIVO ORAL</t>
  </si>
  <si>
    <t>05001333301020130113100</t>
  </si>
  <si>
    <t>05001333302920140017200</t>
  </si>
  <si>
    <t>05001233100020000049200</t>
  </si>
  <si>
    <t>05001233100020030068300</t>
  </si>
  <si>
    <t>05001233100020080058000</t>
  </si>
  <si>
    <t>JUZGADO TERCERO LABORAL DEL CIRCUITO DE MEDELLIN</t>
  </si>
  <si>
    <t>05001310500320090080300</t>
  </si>
  <si>
    <t>05001233100020090130900</t>
  </si>
  <si>
    <t>05001233100020120020000</t>
  </si>
  <si>
    <t>05001310501420130031500</t>
  </si>
  <si>
    <t>05001333302920130106500</t>
  </si>
  <si>
    <t>JUZGADO 07 ADMINISTRATIVO ORAL</t>
  </si>
  <si>
    <t>05001333300720140081400</t>
  </si>
  <si>
    <t>JUZGADO 1 ADMINISTRATIVO ORAL</t>
  </si>
  <si>
    <t>05001333300120140044800</t>
  </si>
  <si>
    <t>JUZGADO 22 ADMINISTRATIVO ORAL</t>
  </si>
  <si>
    <t>05001333302220140104100</t>
  </si>
  <si>
    <t>JUZGADO 8 ADMINISTRATIVO ORAL</t>
  </si>
  <si>
    <t>05001333300820150039300</t>
  </si>
  <si>
    <t>JUZGADO 03 ADMINISTRATIVO ORAL</t>
  </si>
  <si>
    <t>05001333300320140023800</t>
  </si>
  <si>
    <t>05001233300020150115800</t>
  </si>
  <si>
    <t>JUZGADO 5 ADMINISTRATIVO ORAL</t>
  </si>
  <si>
    <t>05001333300520140133600</t>
  </si>
  <si>
    <t>05001333301220150036100</t>
  </si>
  <si>
    <t>JUZGADO 28 ADMINISTRATIVO ORAL</t>
  </si>
  <si>
    <t>05001333302820150106900</t>
  </si>
  <si>
    <t xml:space="preserve"> JUZGADO 4 ADMINISTRATIVO ORAL DE DESCONGESTION</t>
  </si>
  <si>
    <t>05001333370420150011900</t>
  </si>
  <si>
    <t>JUZGADO 19 ADMINISTRATIVO ORAL</t>
  </si>
  <si>
    <t>05001333301920150093200</t>
  </si>
  <si>
    <t>05001233300020150213900</t>
  </si>
  <si>
    <t>JUZGADO CIVIL LABORAL CAUCASIA</t>
  </si>
  <si>
    <t>05154311200120160000601</t>
  </si>
  <si>
    <t>JUZGADO LABORAL RIONEGRO</t>
  </si>
  <si>
    <t>05615310500120160011000</t>
  </si>
  <si>
    <t>05615310500120160011600</t>
  </si>
  <si>
    <t>TRIBUNAL ADMINISTRATIVO DE ANTIOQUIA ESCRITURAL</t>
  </si>
  <si>
    <t>05001233100020130000500</t>
  </si>
  <si>
    <t>TRIBUNAL ADMINISTRATIVO DE ANTIOQUIA ORAL</t>
  </si>
  <si>
    <t>05001233300020160010500</t>
  </si>
  <si>
    <t>05615310500120160035500</t>
  </si>
  <si>
    <t>JUZGADO PRIMERO ADMININSTRATIVO ORAL DE MEDELLIN</t>
  </si>
  <si>
    <t>05001333300120160045800</t>
  </si>
  <si>
    <t>JUZGADO 24 ADMINISTRATIVO ORAL</t>
  </si>
  <si>
    <t>05001333302420160061900</t>
  </si>
  <si>
    <t>05001233300020160039200</t>
  </si>
  <si>
    <t>05360310500220160053300</t>
  </si>
  <si>
    <t>JUZGADO 17 ADMINISTRATIVO ORAL</t>
  </si>
  <si>
    <t>05001333301720160083000</t>
  </si>
  <si>
    <t>05001233300020160044100</t>
  </si>
  <si>
    <t>JUZGADO CATROCE ADMINISTRATIVO ORA</t>
  </si>
  <si>
    <t>05001333301420150043400</t>
  </si>
  <si>
    <t xml:space="preserve">JUZGADO TRECE ADMINISTRATIVO ORAL </t>
  </si>
  <si>
    <t>05001333301320160079700</t>
  </si>
  <si>
    <t>JUZGADO TREINTA Y SEIS ADMINISTRATIVO ORAL</t>
  </si>
  <si>
    <t>05001333303620160098800</t>
  </si>
  <si>
    <t>05001333303620160095200</t>
  </si>
  <si>
    <t>05001310500220150097200</t>
  </si>
  <si>
    <t>05001310501120160078300</t>
  </si>
  <si>
    <t>05001233300020160249800</t>
  </si>
  <si>
    <t xml:space="preserve">JUZGADO DOCE ADMINISTRATIVO ORAL DE MEDELLIN  </t>
  </si>
  <si>
    <t>05001333301220170026400</t>
  </si>
  <si>
    <t>05001310501820170042700</t>
  </si>
  <si>
    <t>JUZGADO 4°  ADMINISTRATIVO ORAL DE MEDELLIN</t>
  </si>
  <si>
    <t>05001333300420170020200</t>
  </si>
  <si>
    <t>05001333302520170015300</t>
  </si>
  <si>
    <t>JUZGADO DIECINUEVE  LABORAL DEL CIRCUITO DE MEDELLIN</t>
  </si>
  <si>
    <t>05001310501920160130400</t>
  </si>
  <si>
    <t>05001333301320170047000</t>
  </si>
  <si>
    <t>JUZGADO VEINTIOCHO ADMINISTRATIVO ORAL</t>
  </si>
  <si>
    <t>05001333302820170040000</t>
  </si>
  <si>
    <t>JUZGADO VEINTITRES LABORAL DEL CIRCUITO</t>
  </si>
  <si>
    <t>05001310502320170017300</t>
  </si>
  <si>
    <t>JUZGADO DIECISEIS LABORAL DEL CIRCUITO</t>
  </si>
  <si>
    <t>05001310501620170023500</t>
  </si>
  <si>
    <t>JUZGADO CIVIL DEL CIRCUITO DE MARINILLA ANTIOQUIA</t>
  </si>
  <si>
    <t>05440203100120170055400</t>
  </si>
  <si>
    <t>05001333302020170055500</t>
  </si>
  <si>
    <t>05001333302220180007700</t>
  </si>
  <si>
    <t>05001310500320170014000</t>
  </si>
  <si>
    <t>JUZGADO VEINTIUNO ADMINISTRATIVO ORAL DE MEDELLIN</t>
  </si>
  <si>
    <t>05001333302120180020100</t>
  </si>
  <si>
    <t>JUZGADO PRIMERO ADMINISTRATIVO ORAL DE MEDELLIN</t>
  </si>
  <si>
    <t>05001333300120180015900</t>
  </si>
  <si>
    <t>JUZGADO SEXTO ADMINISTRATIVO ORAL DE MEDELLIN</t>
  </si>
  <si>
    <t>05001333300620180017400</t>
  </si>
  <si>
    <t>05001333300020180137500</t>
  </si>
  <si>
    <t xml:space="preserve">JUZGADO VEINTISIETE ADMINISTRATIVO ORAL </t>
  </si>
  <si>
    <t>05001333302720180016100</t>
  </si>
  <si>
    <t>JUZGADO TREINTA Y CUATRO ADMINISTRATIVO ORAL</t>
  </si>
  <si>
    <t>05001333303420180020700</t>
  </si>
  <si>
    <t>JUZGADO CUARTO ADMINISTRATIVO ORAL</t>
  </si>
  <si>
    <t>05001333300420180030700</t>
  </si>
  <si>
    <t>05001333301320180034100</t>
  </si>
  <si>
    <t>JUZGADO VEINTITRES ADMINISTRATIVO ORAL DE MEDELLIN</t>
  </si>
  <si>
    <t>05001333302320180031700</t>
  </si>
  <si>
    <t>JUZGADO NOVENO LABORAL DEL CIRCUITO DE MEDELLIN</t>
  </si>
  <si>
    <t>05001310500920160149300</t>
  </si>
  <si>
    <t>JUZGADO TTREINTA ADMINISTRATIVO ORAL DE MEDELLIN</t>
  </si>
  <si>
    <t>05001333303020140039600</t>
  </si>
  <si>
    <t>JUZGADO DIECIOCHO LABORAL DEL CIRCUITO DE MEDELLIN</t>
  </si>
  <si>
    <t>05001310501820160070700</t>
  </si>
  <si>
    <t>05001333303620180043000</t>
  </si>
  <si>
    <t>05001233300020180181500</t>
  </si>
  <si>
    <t>JUZGADO CIVIL LABORAL DE CAUCASIA ANT.</t>
  </si>
  <si>
    <t>05154311200120180006500</t>
  </si>
  <si>
    <t>05001333300920180037800</t>
  </si>
  <si>
    <t>JUZGADO CATORCE ADMINISTRATIVO ORAL DE MEDELLIN</t>
  </si>
  <si>
    <t>05001333301420180037700</t>
  </si>
  <si>
    <t>JUZGADO SEGUNDO ADMINISTRATIVO ORAL DE MEDELLIN</t>
  </si>
  <si>
    <t>05001333300220180058200</t>
  </si>
  <si>
    <t>05001233300020150115900</t>
  </si>
  <si>
    <t>JUZGADO PROMISCUO DEL CIRCUITO DE AMAGA ANTIOQUIA</t>
  </si>
  <si>
    <t>05030318900120190001600</t>
  </si>
  <si>
    <t>JUZGADO LABORAL DEL CIRCUITO DE RIONEGRO ANTIOQUIA</t>
  </si>
  <si>
    <t>05615310500120180024600</t>
  </si>
  <si>
    <t>05031318900120180019200</t>
  </si>
  <si>
    <t>05001333303620190012300</t>
  </si>
  <si>
    <t>05001233300020190113400</t>
  </si>
  <si>
    <t>JUZGADO CIVIL LABORAL LA CEJA ANTIOQUIA</t>
  </si>
  <si>
    <t>05376311200120190000900</t>
  </si>
  <si>
    <t>05001233300020190064700</t>
  </si>
  <si>
    <t>JUZGADO VEINTINUEVE ADMINISTRATIVO ORAL DE MEDELLIN</t>
  </si>
  <si>
    <t>05001333302920180037300</t>
  </si>
  <si>
    <t>JUZGADO TERCERO ADMINISTRATIVO ORAL DE MEDELLIN</t>
  </si>
  <si>
    <t>05001333300320190025200</t>
  </si>
  <si>
    <t>05001310500220160134800</t>
  </si>
  <si>
    <t>05001333302020190046500</t>
  </si>
  <si>
    <t>05001333300320180048600</t>
  </si>
  <si>
    <t>JUZGADO SÉPTIMO TRANSITORIO DE PEQUEÑAS</t>
  </si>
  <si>
    <t>05001410500720190008800</t>
  </si>
  <si>
    <t>JUZGADO TREINTA Y DOS ADMINISTRATIVO ORAL DE MEDELLÍN</t>
  </si>
  <si>
    <t>05001333300220190003500</t>
  </si>
  <si>
    <t xml:space="preserve">JUZGADO ONCE ADMINISTRATIVO ORAL DE MEDELLÍN </t>
  </si>
  <si>
    <t>05001333301120190035200</t>
  </si>
  <si>
    <t xml:space="preserve">JUZGADO TREINTAIUNO ADMINISTRATIVO ORAL DE MEDELLÍN </t>
  </si>
  <si>
    <t>05001333303120180021600</t>
  </si>
  <si>
    <t>05001333302920180039500</t>
  </si>
  <si>
    <t>05001333303220180034300</t>
  </si>
  <si>
    <t>JUZGADO VEINTE LABORAL DE MEDELLÍN</t>
  </si>
  <si>
    <t>05001310503020190036400</t>
  </si>
  <si>
    <t xml:space="preserve">JUZGADO CUARTO LABORAL DEL CIRCUITO DE MEDELLÍN </t>
  </si>
  <si>
    <t>05001310500420200005300</t>
  </si>
  <si>
    <t>05001333303120190061400</t>
  </si>
  <si>
    <t>CONSEJO DE ESTADO - SALA DE LO CONTENCIOSO ADMINISTRATIVO - SECCIÓN PRIMERA</t>
  </si>
  <si>
    <t>11001031500020200087300</t>
  </si>
  <si>
    <t>05001333302920190053300</t>
  </si>
  <si>
    <t>JUZGADO VEINTIDOS LABORAL DEL CIRCUITO DE MEDELLÍN</t>
  </si>
  <si>
    <t>05001310502220190002300</t>
  </si>
  <si>
    <t>FRANCISCO JOSÉ GIRALDO DUQUE</t>
  </si>
  <si>
    <t>Decreto 3899</t>
  </si>
  <si>
    <t>PLANEACION - CATASTRO</t>
  </si>
  <si>
    <t>PRESIDENCIA DE LA REPUBLICA (MINISTERIO DE JUSTICIA E INTERIOR), MINISTERIO DE DEFENSA, POLICIA NACIONAL, EJERCITO NACIONAL, MUNICIPIO DE TARAZA.</t>
  </si>
  <si>
    <t>SENTENCIA FAVORABLE</t>
  </si>
  <si>
    <t xml:space="preserve">INVIAS, MUNICIPIO DE MEDELLIN, AREA METROPLITANA </t>
  </si>
  <si>
    <t>MINISTERIO DE MEDIO AMBIENTE, FISCALIA GENERAL DE LA NACION, CONSEJO SUPERIOR DE LA JUDICATURA, INSTITUTO NACIONAL DE VIAS, INCO, CORANTIOQUIA, AREA METROPOLITANA, MUNICIPIO DE BELLO, SOCIEDAD MINERA PELAEZ HERMANOS S.C..S.</t>
  </si>
  <si>
    <t>El presente caso se trata de una acción de lesividad por parte del SENA  en donde la Gobernación se encuentra vinculada como tercero.</t>
  </si>
  <si>
    <t>La carpeta física que reposaba en esta oficina, fue trasladada para archivo, sin haberse terminado el proceso.</t>
  </si>
  <si>
    <t xml:space="preserve">10 años </t>
  </si>
  <si>
    <t>EL OBJETO DE LITIGIO ES LA DECISIÓN DE DISOLVER LA EMPRESA ANTIOQUEÑA DE ENERGÍA S.A.E.S.P. EADE</t>
  </si>
  <si>
    <t>Se encuentra en casación</t>
  </si>
  <si>
    <t>PROCESO DONDE FUIMOS CONDENADOS CON PENSIONES DE ANTIOQUIA</t>
  </si>
  <si>
    <t xml:space="preserve">PROCESO DONDE FUIMOS CONDENADOS CON PENSIONES DE ANTIOQUIA. LA CARPETA FÍSICA QUE REPOSABA EN ESTA DIRECCIÓN, FUE ARCHIVADA SIN HABERSE TERMINADO EL PROCESO. </t>
  </si>
  <si>
    <t xml:space="preserve">LA PRETENSIÓN ES LA LIQUIDACIÓN DE UN CONVENIO INTERADMINISTRATIVO </t>
  </si>
  <si>
    <t>CONTRIBUCIÓN POR VALORIZACIÓN</t>
  </si>
  <si>
    <t>BONIFICACION MAESTROS</t>
  </si>
  <si>
    <t>Reliquidacion COLPENSIONES</t>
  </si>
  <si>
    <t>SUSTITUCION PENSIONAL FOMPREMAG</t>
  </si>
  <si>
    <t>PASÓ AL CONSEJO DE ESTADO CON EL RADICADO 2017-00368</t>
  </si>
  <si>
    <t xml:space="preserve">BRILLADORA LA ESMERALDA. </t>
  </si>
  <si>
    <t xml:space="preserve">LIQUIDACION PARCIAL DE CESANTIAS </t>
  </si>
  <si>
    <t>ESTAMOS VINCULADOS CON PENSIONES DE ANTIOQUIA</t>
  </si>
  <si>
    <t>SE TRATA DE UNA ACCION IN REM VERSO</t>
  </si>
  <si>
    <t>La carpeta física que reposaba en esta oficina, fue trasladada para  archivo, sin haberse terminado el proceso.</t>
  </si>
  <si>
    <t>CONVERSION DE CELADORES DE COLEGIO EN AUXILIARES DE SERVICIOS GENERALES</t>
  </si>
  <si>
    <t>RELIQUIDACION CON PENSIONES DE ANTIOQUIA</t>
  </si>
  <si>
    <t>RELIQUIDACION MAESTROS</t>
  </si>
  <si>
    <t>LA SENTENCIA DE PRIMERA INSTANCIA FUE FAVORABLE</t>
  </si>
  <si>
    <t>2 años</t>
  </si>
  <si>
    <t>Está en revisión en el Consejo de Estado. Se trata de una acción popular.</t>
  </si>
  <si>
    <t>Es una acción popular</t>
  </si>
  <si>
    <t>PASÓ AL JUZGADO 23 LABORAL CON EL RADICADO 2019-00306</t>
  </si>
  <si>
    <t xml:space="preserve">ACCIDENTE A CABALLO </t>
  </si>
  <si>
    <t>BRILLADORA ESMERALDA</t>
  </si>
  <si>
    <t>DEVOLUCION IMPUESTO DE REGISTRO</t>
  </si>
  <si>
    <t>PRIMA DE VIDA CARA</t>
  </si>
  <si>
    <t>RELIQUIDACIÓN COLPENSIONES</t>
  </si>
  <si>
    <t>ASCENSO EN EL ESCALAFÓN DOCENTE</t>
  </si>
  <si>
    <t>TUTELA CONTRA SENTENCIA PROFERIDA EN ACCIÓN POPULAR</t>
  </si>
  <si>
    <t>ORDEN DE PRESTACIÓN DE SERVICIOS</t>
  </si>
  <si>
    <t xml:space="preserve">INFRAESTRUCTURA (LA CARPETA FÍSICA CORRESPONDIENTE A ESTE PROCESO, NO SE HA ENCONTRADO DESDE LA ENTREGA DEL MISMO). </t>
  </si>
  <si>
    <t>BRILLADORA ESMERALDA. LA CARPETA FÍSICA CORRESPONDIENTE A ESTE PROCESO, NO SE HA ENCONTRADO DESDE LA ENTREGA DEL MISMO.</t>
  </si>
  <si>
    <t>JUZGADO TREINTA Y CUATRO ADMINISTRATIVO ORAL DE MEDELLIN</t>
  </si>
  <si>
    <t>JUZGADO VEINTICINCO ADMINISTRATIVO ORAL DE MEDELLIN</t>
  </si>
  <si>
    <t xml:space="preserve">JUZGADO 008 ADMINISTRATIVO </t>
  </si>
  <si>
    <t>05001333300820190009600</t>
  </si>
  <si>
    <t>05001333300520190001900</t>
  </si>
  <si>
    <t xml:space="preserve">JUZGADO 028 ADMINISTRATIVO </t>
  </si>
  <si>
    <t>05001333302820180035000</t>
  </si>
  <si>
    <t>JUZGADO 026 ADMINISTRATIVO</t>
  </si>
  <si>
    <t>05001333302620190009000</t>
  </si>
  <si>
    <t xml:space="preserve">JUZGADO 022 ADMINISTRATIVO </t>
  </si>
  <si>
    <t>05001333302220190002200</t>
  </si>
  <si>
    <t xml:space="preserve">JUZGADO 019 ADMINISTRATIVO </t>
  </si>
  <si>
    <t>05001333301920190021500</t>
  </si>
  <si>
    <t xml:space="preserve">JUZGADO 032 ADMINISTRATIVO </t>
  </si>
  <si>
    <t>05001333303220190028700</t>
  </si>
  <si>
    <t xml:space="preserve">JUZGADO 009 ADMINISTRATIVO </t>
  </si>
  <si>
    <t>05001333300920190020400</t>
  </si>
  <si>
    <t>JUZGADO 020 ADMINISTRATIVO</t>
  </si>
  <si>
    <t>05001333302020190016100</t>
  </si>
  <si>
    <t xml:space="preserve">JUZGADO 023 ADMINISTRATIVO </t>
  </si>
  <si>
    <t>05001333302320190026300</t>
  </si>
  <si>
    <t>05001333303220190020100</t>
  </si>
  <si>
    <t xml:space="preserve">JUZGADO 001 ADMINISTRATIVO </t>
  </si>
  <si>
    <t>05001333300120190000300</t>
  </si>
  <si>
    <t xml:space="preserve">JUZGADO 005 ADMINISTRATIVO </t>
  </si>
  <si>
    <t>05001333300520190024400</t>
  </si>
  <si>
    <t xml:space="preserve">JUZGADO 027 ADMINISTRATIVO </t>
  </si>
  <si>
    <t>05001333302720190025200</t>
  </si>
  <si>
    <t>05001333302720190025100</t>
  </si>
  <si>
    <t>05001333300420130011500</t>
  </si>
  <si>
    <t>JUZGADO 016 ADMINISTRATIVO</t>
  </si>
  <si>
    <t>05001333301320140022400</t>
  </si>
  <si>
    <t>0501333302620140011500</t>
  </si>
  <si>
    <t>05001333302320150108000</t>
  </si>
  <si>
    <t>05001233300020140140800</t>
  </si>
  <si>
    <t xml:space="preserve">JUZGADO 10 ADMINISTRATIVO </t>
  </si>
  <si>
    <t>05001333301020150137700</t>
  </si>
  <si>
    <t xml:space="preserve">CORTE SUPREMA DE JUSTICIA- SALA LABORAL </t>
  </si>
  <si>
    <t>050013210501020130102201</t>
  </si>
  <si>
    <t>33 ADMINISTRATIVO ORAL DE MEDELLIN</t>
  </si>
  <si>
    <t>34 ADMINISTRATIVO ORAL DE MEDELLIN</t>
  </si>
  <si>
    <t xml:space="preserve">08 LABORAL DEL CIRCUITO DE MEDELLÍN </t>
  </si>
  <si>
    <t>01 ADMINISTRATIVO ORAL DE MEDELLIN</t>
  </si>
  <si>
    <t>17 ADMINISTRATIVO ORAL DE MEDELLIN</t>
  </si>
  <si>
    <t xml:space="preserve">03  LABORAL DEL CIRCUITO DE MEDELLÍN </t>
  </si>
  <si>
    <t>02 ADMINISTRATIVO ORAL DE MEDELLIN</t>
  </si>
  <si>
    <t xml:space="preserve">18  LABORAL DEL CIRCUITO DE MEDELLÍN </t>
  </si>
  <si>
    <t xml:space="preserve">20  LABORAL DEL CIRCUITO DE MEDELLÍN </t>
  </si>
  <si>
    <t>06 ADMINISTRATIVO ORAL DE MEDELLIN</t>
  </si>
  <si>
    <t xml:space="preserve">021 LABORAL DEL CIRCUITO DE MEDELLÍN </t>
  </si>
  <si>
    <t>05001310502120190047600</t>
  </si>
  <si>
    <t xml:space="preserve">001 ADMINISTRATIVO ORAL DE MEDELLÍN </t>
  </si>
  <si>
    <t>05001333300120190027100</t>
  </si>
  <si>
    <t xml:space="preserve">024 ADMINISTRATIVO ORAL DE MEDELLÍN </t>
  </si>
  <si>
    <t>05001333302420190038800</t>
  </si>
  <si>
    <t xml:space="preserve">012 ADMINISTRATIVO ORAL DE MEDELLÍN </t>
  </si>
  <si>
    <t>05001333301220190035100</t>
  </si>
  <si>
    <t>033 ADMINISTRATIVO ORAL DE MEDELLÍN</t>
  </si>
  <si>
    <t>05001333303320190035900</t>
  </si>
  <si>
    <t>05001233100020090015700</t>
  </si>
  <si>
    <t xml:space="preserve">025 ADMINSITRATIVO DE MEDELLÍN </t>
  </si>
  <si>
    <t>05001333102520120027100</t>
  </si>
  <si>
    <t xml:space="preserve">02 LABORAL DE MEDELLÍN </t>
  </si>
  <si>
    <t>05001310500220200001000</t>
  </si>
  <si>
    <t xml:space="preserve">028 ADMINISTRATIVO DE MEDELLÍN </t>
  </si>
  <si>
    <t>05001333302820190049400</t>
  </si>
  <si>
    <t>010 ADMINISTRATIVO DE MEDELLÍN</t>
  </si>
  <si>
    <t>05001333301020190002400</t>
  </si>
  <si>
    <t>0500123330002019033100</t>
  </si>
  <si>
    <t xml:space="preserve">JUZGADO 9 ADMINISTRATIVO </t>
  </si>
  <si>
    <t>05001333300920150096000</t>
  </si>
  <si>
    <t>05001233300020150101000</t>
  </si>
  <si>
    <t xml:space="preserve">JUZGADO 22 ADMINISTRATIVO </t>
  </si>
  <si>
    <t>05001333302220140174300</t>
  </si>
  <si>
    <t>05001233300020160164600</t>
  </si>
  <si>
    <t>JUZGADO 36 ADMINISTRATIVO</t>
  </si>
  <si>
    <t>05001333303620160068000</t>
  </si>
  <si>
    <t>JUZGADO 1 LABORAL DEL CIRCUITO MEDELLIN</t>
  </si>
  <si>
    <t>05001310500120160116800</t>
  </si>
  <si>
    <t>05001310501220180000600</t>
  </si>
  <si>
    <t>05001233300020170306300</t>
  </si>
  <si>
    <t>05001333301320180036400</t>
  </si>
  <si>
    <t xml:space="preserve">JUZGADO 15 ADMINISTRATIVO </t>
  </si>
  <si>
    <t>05001333301520180041700</t>
  </si>
  <si>
    <t>05001233300020160053100</t>
  </si>
  <si>
    <t xml:space="preserve">JUZGADO 6 ADMINISTRATIVO </t>
  </si>
  <si>
    <t>05001333300620180045400</t>
  </si>
  <si>
    <t>Consejo de Estado</t>
  </si>
  <si>
    <t>Corte Suprema de Justicia</t>
  </si>
  <si>
    <t>Tribunal Administivo de Antioquia</t>
  </si>
  <si>
    <t>12 Administrativo Oral de Medellín</t>
  </si>
  <si>
    <t xml:space="preserve"> 25 Administrativo Oral de Medellín</t>
  </si>
  <si>
    <t>JUZGADO 12 ADTIVO ORAL DE MEDELLÍN</t>
  </si>
  <si>
    <t>05001333301220130102000</t>
  </si>
  <si>
    <t>05001233300020130160500</t>
  </si>
  <si>
    <t>JUZGADO 20 ADMTIVO DE MEDELLÍN</t>
  </si>
  <si>
    <t>05001333302020150134800</t>
  </si>
  <si>
    <t>JUZGADO CIVIL - LABORAL DE CAUCASIA ANTIOQUIA</t>
  </si>
  <si>
    <t>05154311200120170001800</t>
  </si>
  <si>
    <t>JUZGADO 02 LABORAL DE MEDELLÍN</t>
  </si>
  <si>
    <t>05001310500220180038800</t>
  </si>
  <si>
    <t>JUZGADO 03 LABORAL DE MEDELLÍN</t>
  </si>
  <si>
    <t>05001310500320150146700</t>
  </si>
  <si>
    <t>05001310502320190041000</t>
  </si>
  <si>
    <t>JUZGADO 14 LABORAL DEL CIRCUITO</t>
  </si>
  <si>
    <t>05001310501420190041800</t>
  </si>
  <si>
    <t>JUZGADO 34 ADMINISTRATIVO</t>
  </si>
  <si>
    <t>05001333303420200005500</t>
  </si>
  <si>
    <t>JUZGADO 14 ADMINISTRATIVO</t>
  </si>
  <si>
    <t>05001333301420190051000</t>
  </si>
  <si>
    <t xml:space="preserve">4 AÑOS </t>
  </si>
  <si>
    <t>D 2019070001909</t>
  </si>
  <si>
    <t>SE DEMANDA POR CONTRATO REALIDAD- CODEMANDADOS CON EL PASCUAL BRAVO</t>
  </si>
  <si>
    <t>SE DEMANDA EL ACTO ADMINISTRATIVO N° 309 PROFERIDO POR LA CONTRALORIA DEPARTAMENTAL, DEL PROCESO DE RESPONSABILIDAD FISCAL r.083 DE 2016, ADELANTADO A (RIA)</t>
  </si>
  <si>
    <t>EXCEPCION DE FALTA DE LEGITIMACIÓN EN LA CAUSA POR PASIVA- SE DEMANDA A SE. POR HECHOS OCURRIDOS EN UN COLEGIO CERTIFICADO DEL MUNICIPIO DE BELLO, RESPONDE EN ESTE CASO EL MISMO MUNICIPIO Y NO EL DEPARTAMENTO.</t>
  </si>
  <si>
    <t>SE DEMANDAN LOS ACTOS ADMINISTRATIVOS QUE NIEGAN SUSTITUCIÓN PENSIONAL, POR NO REUNIRSE LOS ELEMENTOS CONSAGRADOS POR EL LEGISLADOR</t>
  </si>
  <si>
    <t>SE DEMANDAN LOS ACTOS ADMINISTRATIVOS QUE NIEGAN EL RECONOCIMIENTO DE TIEMPOS DE SERVICIOS PARA EFECTOS PENSIONALES.</t>
  </si>
  <si>
    <t>ACOSO LABORAL</t>
  </si>
  <si>
    <t>SE RECIBE DEL DR. OSCAR SÁNCHEZ-</t>
  </si>
  <si>
    <t xml:space="preserve">8 AÑOS </t>
  </si>
  <si>
    <t xml:space="preserve">SE PRESENTARA DURANTE LA CELEBRACION DE LA PRIMERA AUDIENCIA  FORMULA DE CONCILIACIÓN DE LA LIQUIDACIÓN DE LA INDEMNIZACIÓN SUSTITUTIVA  DE LA PENSION DE VEJEZ </t>
  </si>
  <si>
    <t xml:space="preserve">SE PRESENTA UNA PRESUNTA INFRACCIÓN POR PARTE DE CERVECERIA UNIÓN S.A., POR NO MOVILIZAR MERCANCÍA DENTRO DEL TÉRMINO LEGAL . </t>
  </si>
  <si>
    <t xml:space="preserve">VÍA ANORÍ EL LIMÓN- POSIBLE DOBLE TITULACIÓN DE LOS PREDIOS POR PARTE DEL DEPARTAMENTO </t>
  </si>
  <si>
    <t xml:space="preserve">IMPUESTO VEHICULAR </t>
  </si>
  <si>
    <t xml:space="preserve">5 AÑOS </t>
  </si>
  <si>
    <t>FALTA DE LEGITIMACIÓN POR PASIVA. SOLO SOMOS LOS ENCARGADOS DE FICALIZAR EL TÍTULO MINERO.</t>
  </si>
  <si>
    <t xml:space="preserve">IMPUESTO AL CONSUMO </t>
  </si>
  <si>
    <t>SE RECIBE DEL DRA. DIANA RAIGOZA</t>
  </si>
  <si>
    <t xml:space="preserve">SE NOTIFICA EL 20 DE AGOSTO DE 2020, POR LA EMERGENCIA COVID-19, CONFORME AL DECRETO 806 DE 2020  </t>
  </si>
  <si>
    <t xml:space="preserve">SE NOTIFICA EL 21 DE AGOSTO DE 2020, POR LA EMERGENCIA COVID-19, CONFORME AL DECRETO 806 DE 202  </t>
  </si>
  <si>
    <r>
      <rPr>
        <u/>
        <sz val="8"/>
        <color rgb="FFFF0000"/>
        <rFont val="Calibri"/>
        <family val="2"/>
        <scheme val="minor"/>
      </rPr>
      <t>SE RECIBE DEL DR. OSCAR SÁNCHEZ-</t>
    </r>
    <r>
      <rPr>
        <sz val="8"/>
        <color theme="1"/>
        <rFont val="Calibri"/>
        <family val="2"/>
        <scheme val="minor"/>
      </rPr>
      <t xml:space="preserve"> PASO AL TRIBUNAL ADTVO, PARA RESOLVER EL RECURSO </t>
    </r>
  </si>
  <si>
    <r>
      <rPr>
        <u/>
        <sz val="8"/>
        <color rgb="FFFF0000"/>
        <rFont val="Calibri"/>
        <family val="2"/>
        <scheme val="minor"/>
      </rPr>
      <t>SE RECIBE DEL DR. OSCAR SÁNCHEZ-</t>
    </r>
    <r>
      <rPr>
        <sz val="8"/>
        <color theme="1"/>
        <rFont val="Calibri"/>
        <family val="2"/>
        <scheme val="minor"/>
      </rPr>
      <t xml:space="preserve"> PASO AL TRIBUNAL ADTVO, PARA RESOLVER EL RECRSO </t>
    </r>
  </si>
  <si>
    <r>
      <rPr>
        <u/>
        <sz val="8"/>
        <color rgb="FFFF0000"/>
        <rFont val="Calibri"/>
        <family val="2"/>
        <scheme val="minor"/>
      </rPr>
      <t>SE RECIBE DEL DR. OSCAR SÁNCHEZ-</t>
    </r>
    <r>
      <rPr>
        <sz val="8"/>
        <color theme="1"/>
        <rFont val="Calibri"/>
        <family val="2"/>
        <scheme val="minor"/>
      </rPr>
      <t xml:space="preserve"> AL DESPACHO PARA SENTENCIA  </t>
    </r>
  </si>
  <si>
    <r>
      <rPr>
        <u/>
        <sz val="8"/>
        <color rgb="FFFF0000"/>
        <rFont val="Calibri"/>
        <family val="2"/>
        <scheme val="minor"/>
      </rPr>
      <t>SE RECIBE DEL DR. OSCAR SÁNCHEZ-</t>
    </r>
    <r>
      <rPr>
        <sz val="8"/>
        <color theme="1"/>
        <rFont val="Calibri"/>
        <family val="2"/>
        <scheme val="minor"/>
      </rPr>
      <t xml:space="preserve"> PASO A LA CORTE SUPREMA DE JUSTICIA- SALA LABORAL, EN CASACIÓN. </t>
    </r>
  </si>
  <si>
    <r>
      <rPr>
        <u/>
        <sz val="8"/>
        <color rgb="FF0070C0"/>
        <rFont val="Calibri"/>
        <family val="2"/>
        <scheme val="minor"/>
      </rPr>
      <t>SE RECIBE DEL DR. LUIS RIASCOS</t>
    </r>
    <r>
      <rPr>
        <sz val="8"/>
        <color rgb="FF0070C0"/>
        <rFont val="Calibri"/>
        <family val="2"/>
        <scheme val="minor"/>
      </rPr>
      <t>-</t>
    </r>
    <r>
      <rPr>
        <sz val="8"/>
        <rFont val="Calibri"/>
        <family val="2"/>
        <scheme val="minor"/>
      </rPr>
      <t>PENDIENTE FALLO EN 2DA INSTANCIA.</t>
    </r>
  </si>
  <si>
    <r>
      <rPr>
        <u/>
        <sz val="8"/>
        <color rgb="FF0070C0"/>
        <rFont val="Calibri"/>
        <family val="2"/>
        <scheme val="minor"/>
      </rPr>
      <t xml:space="preserve">SE RECIBE DEL DR. LUIS RIASCOS </t>
    </r>
    <r>
      <rPr>
        <sz val="8"/>
        <rFont val="Calibri"/>
        <family val="2"/>
        <scheme val="minor"/>
      </rPr>
      <t>COLPENSIONES</t>
    </r>
  </si>
  <si>
    <r>
      <rPr>
        <u/>
        <sz val="8"/>
        <color rgb="FF0070C0"/>
        <rFont val="Calibri"/>
        <family val="2"/>
        <scheme val="minor"/>
      </rPr>
      <t xml:space="preserve">SE RECIBE DEL DR. LUIS RIASCOS - </t>
    </r>
    <r>
      <rPr>
        <sz val="8"/>
        <rFont val="Calibri"/>
        <family val="2"/>
        <scheme val="minor"/>
      </rPr>
      <t>A DESPACHO PARA SENTENCIA 1A DESDE 30 DE AGOSTO DE 2017.</t>
    </r>
  </si>
  <si>
    <r>
      <rPr>
        <u/>
        <sz val="8"/>
        <color rgb="FF0070C0"/>
        <rFont val="Calibri"/>
        <family val="2"/>
        <scheme val="minor"/>
      </rPr>
      <t>SE RECIBE DEL DR. LUIS RIASCOS -</t>
    </r>
    <r>
      <rPr>
        <sz val="8"/>
        <rFont val="Calibri"/>
        <family val="2"/>
        <scheme val="minor"/>
      </rPr>
      <t>AUDIENCIA Y SENTENCIA 28 AGOSTO DE 2019 A FAVOR . APELARON ESTA EN TRIBUNAL SUPERIOR. G.T.</t>
    </r>
  </si>
  <si>
    <r>
      <rPr>
        <u/>
        <sz val="8"/>
        <color rgb="FF0070C0"/>
        <rFont val="Calibri"/>
        <family val="2"/>
        <scheme val="minor"/>
      </rPr>
      <t xml:space="preserve">SE RECIBE DEL DR. LUIS RIASCOS- </t>
    </r>
    <r>
      <rPr>
        <sz val="8"/>
        <rFont val="Calibri"/>
        <family val="2"/>
        <scheme val="minor"/>
      </rPr>
      <t>SE FIJÓ CONTINUACIÓN AUDIENCIA INICIAL 5 NOV 2019 1:30 PM</t>
    </r>
  </si>
  <si>
    <r>
      <rPr>
        <u/>
        <sz val="8"/>
        <color rgb="FF0070C0"/>
        <rFont val="Calibri"/>
        <family val="2"/>
        <scheme val="minor"/>
      </rPr>
      <t>SE RECIBE DEL DR. LUIS RIASCOS-</t>
    </r>
    <r>
      <rPr>
        <sz val="8"/>
        <rFont val="Calibri"/>
        <family val="2"/>
        <scheme val="minor"/>
      </rPr>
      <t>DEMANDADOS: FONPREMAG.  Pendiente alegatos de 1a. GT.</t>
    </r>
  </si>
  <si>
    <r>
      <rPr>
        <u/>
        <sz val="8"/>
        <color rgb="FF0070C0"/>
        <rFont val="Calibri"/>
        <family val="2"/>
        <scheme val="minor"/>
      </rPr>
      <t>SE RECIBE DEL DR. LUIS RIASCOS-</t>
    </r>
    <r>
      <rPr>
        <sz val="8"/>
        <rFont val="Calibri"/>
        <family val="2"/>
        <scheme val="minor"/>
      </rPr>
      <t>PENSIÓN SANCION Y EN SUBSIDIO INDEMNIZACIÓN SUSTITUTIVA DE LA PENSION DE VEJEZ. GT.</t>
    </r>
  </si>
  <si>
    <r>
      <rPr>
        <sz val="8"/>
        <color rgb="FF0070C0"/>
        <rFont val="Calibri"/>
        <family val="2"/>
        <scheme val="minor"/>
      </rPr>
      <t>SE RECIBE DEL DR. LUIS RIASCOS-</t>
    </r>
    <r>
      <rPr>
        <sz val="8"/>
        <rFont val="Calibri"/>
        <family val="2"/>
        <scheme val="minor"/>
      </rPr>
      <t>DEMANDADOS: Departamento de Antioquia -  VIVA. GT.</t>
    </r>
  </si>
  <si>
    <r>
      <rPr>
        <u/>
        <sz val="8"/>
        <color rgb="FF0070C0"/>
        <rFont val="Calibri"/>
        <family val="2"/>
        <scheme val="minor"/>
      </rPr>
      <t>SE RECIBE DEL DR. LUIS RIASCOS -</t>
    </r>
    <r>
      <rPr>
        <sz val="8"/>
        <rFont val="Calibri"/>
        <family val="2"/>
        <scheme val="minor"/>
      </rPr>
      <t>POR ANTIGUO PRODUCTORA METALMECANICA Y DE GAVIONES DE ANTIOQUIA PROMEGA. GT. SE FIJO AUDIENCIA PARA 21 FEB 2020.</t>
    </r>
  </si>
  <si>
    <r>
      <rPr>
        <u/>
        <sz val="8"/>
        <color rgb="FF0070C0"/>
        <rFont val="Calibri"/>
        <family val="2"/>
        <scheme val="minor"/>
      </rPr>
      <t xml:space="preserve">SE RECIBE DEL DR. LUIS RIASCOS - </t>
    </r>
    <r>
      <rPr>
        <sz val="8"/>
        <rFont val="Calibri"/>
        <family val="2"/>
        <scheme val="minor"/>
      </rPr>
      <t>PRETENDE LA RELIQUIDACIÓN DE LA INDEMNIZACIÓN  SUSTITUTIVA DE LA PENSION DE VEJEZ. AUDIENCIA INICIAL PARA EL 19/02/2020. GT.</t>
    </r>
  </si>
  <si>
    <r>
      <rPr>
        <u/>
        <sz val="8"/>
        <color rgb="FF0070C0"/>
        <rFont val="Calibri"/>
        <family val="2"/>
        <scheme val="minor"/>
      </rPr>
      <t>SE RECIBE DEL DR. LUIS RIASCOS-</t>
    </r>
    <r>
      <rPr>
        <sz val="8"/>
        <rFont val="Calibri"/>
        <family val="2"/>
        <scheme val="minor"/>
      </rPr>
      <t>CONTESTAR DEMANDA ANTES DEL 5 DE NOV 2019 LLAMAR EN GARANTIA CONTRATO 4600005393 DE 2016 CONTRATISTA JOSE GUILLERMO GALAN Y SUS POLIZAS PARA LLAMAR EN GARANTÍA. GT.</t>
    </r>
  </si>
  <si>
    <r>
      <t xml:space="preserve">SE RECIBE DEL DR. OSCAR SÁNCHEZ-  </t>
    </r>
    <r>
      <rPr>
        <sz val="8"/>
        <rFont val="Calibri"/>
        <family val="2"/>
        <scheme val="minor"/>
      </rPr>
      <t>ESTE EXPEDIENTE NO SE RECIBE EN FÍSICO POR PARTE DE QUIEN ENTREGA</t>
    </r>
  </si>
  <si>
    <r>
      <rPr>
        <u/>
        <sz val="8"/>
        <color rgb="FFFF0000"/>
        <rFont val="Calibri"/>
        <family val="2"/>
        <scheme val="minor"/>
      </rPr>
      <t>SE RECIBE DEL DR. OSCAR SÁNCHEZ</t>
    </r>
    <r>
      <rPr>
        <sz val="8"/>
        <color theme="1"/>
        <rFont val="Calibri"/>
        <family val="2"/>
        <scheme val="minor"/>
      </rPr>
      <t>- SIN COSTAS EN PRIMERA INSTANCIA</t>
    </r>
  </si>
  <si>
    <r>
      <t xml:space="preserve">SE RECLAMA EL RECONOCIMIENTO Y PAGO DE LA PRIMA DE VIDA CARA- </t>
    </r>
    <r>
      <rPr>
        <u/>
        <sz val="8"/>
        <color theme="9"/>
        <rFont val="Calibri"/>
        <family val="2"/>
        <scheme val="minor"/>
      </rPr>
      <t xml:space="preserve">SE RECIBEN DEL ABOGADO JUAN PABLO PEREZ OSPINA </t>
    </r>
  </si>
  <si>
    <r>
      <rPr>
        <u/>
        <sz val="8"/>
        <color rgb="FF7030A0"/>
        <rFont val="Calibri"/>
        <family val="2"/>
        <scheme val="minor"/>
      </rPr>
      <t xml:space="preserve">SE RECIBE DEL DRA. DIANA RAIGOZA </t>
    </r>
    <r>
      <rPr>
        <sz val="8"/>
        <color theme="1"/>
        <rFont val="Calibri"/>
        <family val="2"/>
        <scheme val="minor"/>
      </rPr>
      <t xml:space="preserve">RETROACTIVO PENSIONAL - FONPREMAG </t>
    </r>
  </si>
  <si>
    <r>
      <rPr>
        <u/>
        <sz val="8"/>
        <color rgb="FF7030A0"/>
        <rFont val="Calibri"/>
        <family val="2"/>
        <scheme val="minor"/>
      </rPr>
      <t>SE RECIBE DEL DRA. DIANA RAIGOZA</t>
    </r>
    <r>
      <rPr>
        <sz val="8"/>
        <rFont val="Calibri"/>
        <family val="2"/>
        <scheme val="minor"/>
      </rPr>
      <t xml:space="preserve"> ACCIDENTE TTO EBEJICO (LA SUCIA)</t>
    </r>
  </si>
  <si>
    <r>
      <rPr>
        <u/>
        <sz val="8"/>
        <color rgb="FF7030A0"/>
        <rFont val="Calibri"/>
        <family val="2"/>
        <scheme val="minor"/>
      </rPr>
      <t xml:space="preserve">SE RECIBE DEL DRA. DIANA RAIGOZA </t>
    </r>
    <r>
      <rPr>
        <sz val="8"/>
        <rFont val="Calibri"/>
        <family val="2"/>
        <scheme val="minor"/>
      </rPr>
      <t>FONPREMAG (DEDUCCION EN LIQ.CESANTÍAS DEF.) F.L.C.P.</t>
    </r>
  </si>
  <si>
    <r>
      <rPr>
        <u/>
        <sz val="8"/>
        <color rgb="FF7030A0"/>
        <rFont val="Calibri"/>
        <family val="2"/>
        <scheme val="minor"/>
      </rPr>
      <t>SE RECIBE DEL DRA. DIANA RAIGOZA</t>
    </r>
    <r>
      <rPr>
        <sz val="8"/>
        <color rgb="FF7030A0"/>
        <rFont val="Calibri"/>
        <family val="2"/>
        <scheme val="minor"/>
      </rPr>
      <t>TAR</t>
    </r>
    <r>
      <rPr>
        <sz val="8"/>
        <rFont val="Calibri"/>
        <family val="2"/>
        <scheme val="minor"/>
      </rPr>
      <t>IFAS MATRICULAS Y PENSION 2015-2016</t>
    </r>
  </si>
  <si>
    <r>
      <rPr>
        <u/>
        <sz val="8"/>
        <color rgb="FF7030A0"/>
        <rFont val="Calibri"/>
        <family val="2"/>
        <scheme val="minor"/>
      </rPr>
      <t>SE RECIBE DEL DRA. DIANA RAIGOZA</t>
    </r>
    <r>
      <rPr>
        <sz val="8"/>
        <rFont val="Calibri"/>
        <family val="2"/>
        <scheme val="minor"/>
      </rPr>
      <t>PENSIONES DE ANTIOQUIA (F.L.C.P.)</t>
    </r>
  </si>
  <si>
    <r>
      <rPr>
        <u/>
        <sz val="8"/>
        <color rgb="FF7030A0"/>
        <rFont val="Calibri"/>
        <family val="2"/>
        <scheme val="minor"/>
      </rPr>
      <t>SE RECIBE DEL DRA. DIANA RAIGOZA</t>
    </r>
    <r>
      <rPr>
        <sz val="8"/>
        <rFont val="Calibri"/>
        <family val="2"/>
        <scheme val="minor"/>
      </rPr>
      <t xml:space="preserve">SOLIDARIDAD BRILLADORA ESMERALDA
</t>
    </r>
  </si>
  <si>
    <r>
      <rPr>
        <u/>
        <sz val="8"/>
        <color rgb="FF7030A0"/>
        <rFont val="Calibri"/>
        <family val="2"/>
        <scheme val="minor"/>
      </rPr>
      <t>SE RECIBE DEL DRA. DIANA RAIGOZA</t>
    </r>
    <r>
      <rPr>
        <sz val="8"/>
        <color theme="1"/>
        <rFont val="Calibri"/>
        <family val="2"/>
        <scheme val="minor"/>
      </rPr>
      <t>SOLIDARIDAD PASCUAL BRAVO</t>
    </r>
  </si>
  <si>
    <r>
      <rPr>
        <u/>
        <sz val="8"/>
        <color rgb="FF7030A0"/>
        <rFont val="Calibri"/>
        <family val="2"/>
        <scheme val="minor"/>
      </rPr>
      <t>SE RECIBE DEL DRA. DIANA RAIGOZA</t>
    </r>
    <r>
      <rPr>
        <sz val="8"/>
        <rFont val="Calibri"/>
        <family val="2"/>
        <scheme val="minor"/>
      </rPr>
      <t xml:space="preserve">FONPREMAG </t>
    </r>
  </si>
  <si>
    <r>
      <rPr>
        <u/>
        <sz val="8"/>
        <color rgb="FF7030A0"/>
        <rFont val="Calibri"/>
        <family val="2"/>
        <scheme val="minor"/>
      </rPr>
      <t>SE RECIBE DEL DRA. DIANA RAIGOZA</t>
    </r>
    <r>
      <rPr>
        <sz val="8"/>
        <rFont val="Calibri"/>
        <family val="2"/>
        <scheme val="minor"/>
      </rPr>
      <t>FONPREMAG-REAJUSTE MESADAS PENSIONALES-</t>
    </r>
  </si>
  <si>
    <r>
      <rPr>
        <u/>
        <sz val="8"/>
        <color rgb="FF7030A0"/>
        <rFont val="Calibri"/>
        <family val="2"/>
        <scheme val="minor"/>
      </rPr>
      <t xml:space="preserve">SE RECIBE DEL DRA. DIANA RAIGOZA </t>
    </r>
    <r>
      <rPr>
        <sz val="8"/>
        <color theme="1"/>
        <rFont val="Calibri"/>
        <family val="2"/>
        <scheme val="minor"/>
      </rPr>
      <t>ADIDA solicita al Dpto. el pago de los honorarios profesionales  de los profesores . Para fallo desde el 31/08/2018.</t>
    </r>
  </si>
  <si>
    <r>
      <rPr>
        <u/>
        <sz val="8"/>
        <color rgb="FF7030A0"/>
        <rFont val="Calibri"/>
        <family val="2"/>
        <scheme val="minor"/>
      </rPr>
      <t>SE RECIBE DEL DRA. DIANA RAIGOZA</t>
    </r>
    <r>
      <rPr>
        <u/>
        <sz val="8"/>
        <color theme="1"/>
        <rFont val="Calibri"/>
        <family val="2"/>
        <scheme val="minor"/>
      </rPr>
      <t xml:space="preserve"> </t>
    </r>
    <r>
      <rPr>
        <sz val="8"/>
        <color theme="1"/>
        <rFont val="Calibri"/>
        <family val="2"/>
        <scheme val="minor"/>
      </rPr>
      <t>recurso extraordinario Casación</t>
    </r>
  </si>
  <si>
    <r>
      <rPr>
        <u/>
        <sz val="8"/>
        <color rgb="FF7030A0"/>
        <rFont val="Calibri"/>
        <family val="2"/>
        <scheme val="minor"/>
      </rPr>
      <t xml:space="preserve">SE RECIBE DEL DRA. DIANA RAIGOZA </t>
    </r>
    <r>
      <rPr>
        <sz val="8"/>
        <color theme="1"/>
        <rFont val="Calibri"/>
        <family val="2"/>
        <scheme val="minor"/>
      </rPr>
      <t>DEMANDADOS: NACION- MINISTERIO DE EDUCACIÓN NACIONAL - Fondo Nacional de Prestaciones Sociales del Magisterio FONPREMAG</t>
    </r>
  </si>
  <si>
    <r>
      <rPr>
        <u/>
        <sz val="8"/>
        <color rgb="FF7030A0"/>
        <rFont val="Calibri"/>
        <family val="2"/>
        <scheme val="minor"/>
      </rPr>
      <t xml:space="preserve">SE RECIBE DEL DRA. DIANA RAIGOZA </t>
    </r>
    <r>
      <rPr>
        <sz val="8"/>
        <color theme="1"/>
        <rFont val="Calibri"/>
        <family val="2"/>
        <scheme val="minor"/>
      </rPr>
      <t>LLAMADOS EN GARANTIA POR PENSIONES DE ANTIOQUIA. A despacho para sentencia desde el 11/09/2017.</t>
    </r>
  </si>
  <si>
    <r>
      <rPr>
        <u/>
        <sz val="8"/>
        <color rgb="FF7030A0"/>
        <rFont val="Calibri"/>
        <family val="2"/>
        <scheme val="minor"/>
      </rPr>
      <t xml:space="preserve">SE RECIBE DEL DRA. DIANA RAIGOZA </t>
    </r>
    <r>
      <rPr>
        <sz val="8"/>
        <color theme="1"/>
        <rFont val="Calibri"/>
        <family val="2"/>
        <scheme val="minor"/>
      </rPr>
      <t>LLAMADOS EN GARANTIA POR PENSIONES DE ANTIOQUIA, desde el 30 nov 2017 a despacho para sentencia tribunal</t>
    </r>
  </si>
  <si>
    <r>
      <rPr>
        <u/>
        <sz val="8"/>
        <color rgb="FF7030A0"/>
        <rFont val="Calibri"/>
        <family val="2"/>
        <scheme val="minor"/>
      </rPr>
      <t xml:space="preserve">SE RECIBE DEL DRA. DIANA RAIGOZA </t>
    </r>
    <r>
      <rPr>
        <sz val="8"/>
        <rFont val="Calibri"/>
        <family val="2"/>
        <scheme val="minor"/>
      </rPr>
      <t>Accidente de Transito Troncal del Nordeste</t>
    </r>
  </si>
  <si>
    <r>
      <rPr>
        <u/>
        <sz val="8"/>
        <color rgb="FF7030A0"/>
        <rFont val="Calibri"/>
        <family val="2"/>
        <scheme val="minor"/>
      </rPr>
      <t xml:space="preserve">SE RECIBE DEL DRA. DIANA RAIGOZA </t>
    </r>
    <r>
      <rPr>
        <sz val="8"/>
        <rFont val="Calibri"/>
        <family val="2"/>
        <scheme val="minor"/>
      </rPr>
      <t>Pago de recompensa</t>
    </r>
  </si>
  <si>
    <r>
      <rPr>
        <u/>
        <sz val="8"/>
        <color rgb="FF7030A0"/>
        <rFont val="Calibri"/>
        <family val="2"/>
        <scheme val="minor"/>
      </rPr>
      <t>SE RECIBE DEL DRA. DIANA RAIGOZA</t>
    </r>
    <r>
      <rPr>
        <sz val="8"/>
        <rFont val="Calibri"/>
        <family val="2"/>
        <scheme val="minor"/>
      </rPr>
      <t>Cumplimiento de Contrato de Suministro de Alimentos</t>
    </r>
  </si>
  <si>
    <r>
      <rPr>
        <u/>
        <sz val="8"/>
        <color rgb="FF7030A0"/>
        <rFont val="Calibri"/>
        <family val="2"/>
        <scheme val="minor"/>
      </rPr>
      <t xml:space="preserve">SE RECIBE DEL DRA. DIANA RAIGOZA </t>
    </r>
    <r>
      <rPr>
        <sz val="8"/>
        <rFont val="Calibri"/>
        <family val="2"/>
        <scheme val="minor"/>
      </rPr>
      <t>RECONOCIMIENTO Y PAGO DE OTRAS PRESTACIONES SALARIALES, SOLCIALES Y SALARIOS</t>
    </r>
  </si>
  <si>
    <r>
      <rPr>
        <u/>
        <sz val="8"/>
        <color rgb="FF7030A0"/>
        <rFont val="Calibri"/>
        <family val="2"/>
        <scheme val="minor"/>
      </rPr>
      <t>SE RECIBE DEL DRA. DIANA RAIGOZA</t>
    </r>
    <r>
      <rPr>
        <sz val="8"/>
        <rFont val="Calibri"/>
        <family val="2"/>
        <scheme val="minor"/>
      </rPr>
      <t>Reclama Prima de Antigüedad y Prima Especial</t>
    </r>
  </si>
  <si>
    <r>
      <rPr>
        <u/>
        <sz val="8"/>
        <color rgb="FF7030A0"/>
        <rFont val="Calibri"/>
        <family val="2"/>
        <scheme val="minor"/>
      </rPr>
      <t>SE RECIBE DEL DRA. DIANA RAIGOZA</t>
    </r>
    <r>
      <rPr>
        <sz val="8"/>
        <color theme="1"/>
        <rFont val="Calibri"/>
        <family val="2"/>
        <scheme val="minor"/>
      </rPr>
      <t>EN ESPERA DE QUE EL DESPACHO REGISTRE LA ACTUACIÓN DE DEMANDA CONTESTADA</t>
    </r>
  </si>
  <si>
    <t xml:space="preserve">JUZGADO 21 ADMINISTRATIVO </t>
  </si>
  <si>
    <t xml:space="preserve">7 AÑOS </t>
  </si>
  <si>
    <t>05001233100020000377600</t>
  </si>
  <si>
    <t>05001233100020080123100</t>
  </si>
  <si>
    <t>Juzgado 10 Administrativo de Medellín</t>
  </si>
  <si>
    <t>05001333301020100031500</t>
  </si>
  <si>
    <t>Juzgado 30 Administrativo de Medellín</t>
  </si>
  <si>
    <t>05001333103020110042900</t>
  </si>
  <si>
    <t>Juzgado 12 Administrativo de Medellín</t>
  </si>
  <si>
    <t>05001333101220110050600</t>
  </si>
  <si>
    <t>05001233100020110110000</t>
  </si>
  <si>
    <t>11001032600020120000100</t>
  </si>
  <si>
    <t>Juzgado 9 Administrativo de Medellín</t>
  </si>
  <si>
    <t>05001333300920120005100</t>
  </si>
  <si>
    <t>Juzgado 23 Administrativo de Medellín</t>
  </si>
  <si>
    <t>05001333302320120005100</t>
  </si>
  <si>
    <t>Juzgado 7 Administrativo de Medellín</t>
  </si>
  <si>
    <t>05001333300720120005900</t>
  </si>
  <si>
    <t>Juzgado 25 Administrativo de Medellín</t>
  </si>
  <si>
    <t>05001333302520120008000</t>
  </si>
  <si>
    <t>05001333301020120008200</t>
  </si>
  <si>
    <t>05001333302020120008700</t>
  </si>
  <si>
    <t>05001333301020120008900</t>
  </si>
  <si>
    <t>Juzgado 27 Administrativo de Medellín</t>
  </si>
  <si>
    <t>05001333302720120009100</t>
  </si>
  <si>
    <t>Juzgado 29 Administrativo de Medellín</t>
  </si>
  <si>
    <t>05001333302920120009100</t>
  </si>
  <si>
    <t>0500133330120120009200</t>
  </si>
  <si>
    <t>05001333300920120009300</t>
  </si>
  <si>
    <t>05001333301220120009300</t>
  </si>
  <si>
    <t>Juzgado 24 Administrativo de Medellín</t>
  </si>
  <si>
    <t>05001333302420120009300</t>
  </si>
  <si>
    <t>Juzgado 16 Administrativo de Medellín</t>
  </si>
  <si>
    <t>05001333301620120009700</t>
  </si>
  <si>
    <t>05001333302420120009900</t>
  </si>
  <si>
    <t>Juzgado 5 Administrativo de Medellín</t>
  </si>
  <si>
    <t>05001333100520120012900</t>
  </si>
  <si>
    <t>Juzgado 1 Administrativo de Medellín</t>
  </si>
  <si>
    <t>05001333100120120013100</t>
  </si>
  <si>
    <t>05001333302920120014200</t>
  </si>
  <si>
    <t>05001333302520120017500</t>
  </si>
  <si>
    <t>05001333302720120020100</t>
  </si>
  <si>
    <t>05001333301220120020600</t>
  </si>
  <si>
    <t>Juzgado 8 Administrativo de Medellín</t>
  </si>
  <si>
    <t>05001333100820120042400</t>
  </si>
  <si>
    <t>05001333300820130033000</t>
  </si>
  <si>
    <t>Juzgado 28 Administrativo de Medellín</t>
  </si>
  <si>
    <t>05001333302820130044100</t>
  </si>
  <si>
    <t>05001333302820130048300</t>
  </si>
  <si>
    <t>05001333302820130068000</t>
  </si>
  <si>
    <t>05001333301220130079100</t>
  </si>
  <si>
    <t>05001333302420130084200</t>
  </si>
  <si>
    <t>05001233300020130085500</t>
  </si>
  <si>
    <t>05001233300020130176901</t>
  </si>
  <si>
    <t>Juzgado 3 Administrativo de Medellín</t>
  </si>
  <si>
    <t>05001333300320140026700</t>
  </si>
  <si>
    <t xml:space="preserve">Juzgado 26 Administrativo de Medellín </t>
  </si>
  <si>
    <t>05001333302620140041900</t>
  </si>
  <si>
    <t>05001333302720140052400</t>
  </si>
  <si>
    <t>05001233300020140058200</t>
  </si>
  <si>
    <t>05001333302920140060500</t>
  </si>
  <si>
    <t>05001333302420140063100</t>
  </si>
  <si>
    <t xml:space="preserve">Juzgado 22 Administrativo de Medellín </t>
  </si>
  <si>
    <t>05001333302220140073400</t>
  </si>
  <si>
    <t>05001233300020140126500</t>
  </si>
  <si>
    <t>Juzgado 26 Administrativo de Medellín</t>
  </si>
  <si>
    <t>05001333302620140140400</t>
  </si>
  <si>
    <t>05001333301020140184200</t>
  </si>
  <si>
    <t>Juzgado 7 Administrativo de Sincelejo</t>
  </si>
  <si>
    <t>70001333300720150000700</t>
  </si>
  <si>
    <t>11001032600020150001400</t>
  </si>
  <si>
    <t>Juzgado 14 Administrativo de Medellín</t>
  </si>
  <si>
    <t>05001333301420150009700</t>
  </si>
  <si>
    <t>05001233300020150115300</t>
  </si>
  <si>
    <t>05001233300020150122900</t>
  </si>
  <si>
    <t xml:space="preserve">Tribunal Administrativo de Antioquia </t>
  </si>
  <si>
    <t>05001233300020150138500</t>
  </si>
  <si>
    <t xml:space="preserve">05001233300020150139200
</t>
  </si>
  <si>
    <t>05001233300020150235100</t>
  </si>
  <si>
    <t>Caucasia Laboral</t>
  </si>
  <si>
    <t>05154311200120160000200</t>
  </si>
  <si>
    <t>11001032600020160004200</t>
  </si>
  <si>
    <t>11001032600020160004800</t>
  </si>
  <si>
    <t xml:space="preserve">Juzgado 35 Administrativo de Medellín </t>
  </si>
  <si>
    <t>05001333303520160007500</t>
  </si>
  <si>
    <t>Juzgado 20 Administrativo de Medellín</t>
  </si>
  <si>
    <t>05001333302020160019800</t>
  </si>
  <si>
    <t>Juzgado 33 Administrativo de Medellín</t>
  </si>
  <si>
    <t>05001333303320160028700</t>
  </si>
  <si>
    <t>05001233300720160030300</t>
  </si>
  <si>
    <t xml:space="preserve">Juzgado 20 Administrativo de Medellín </t>
  </si>
  <si>
    <t>05001333302020160038600</t>
  </si>
  <si>
    <t>JUZGADO 18 LABORAL   DE MEDELLÍN</t>
  </si>
  <si>
    <t>05001310501820160041500</t>
  </si>
  <si>
    <t>05001333302520160057100</t>
  </si>
  <si>
    <t>05001333302820160059500</t>
  </si>
  <si>
    <t>Juzgado 19 Administrativo de Medellín</t>
  </si>
  <si>
    <t>05001333301920160059700</t>
  </si>
  <si>
    <t>05001333303520160067100</t>
  </si>
  <si>
    <t>Juzgado 2 Administrativo de Medellín</t>
  </si>
  <si>
    <t>05001333300220160076100</t>
  </si>
  <si>
    <t>Juzgado 18 Administrativo de Medellín</t>
  </si>
  <si>
    <t>05001333301820160095600</t>
  </si>
  <si>
    <t xml:space="preserve">Juzgado 33 Administrativo de Medellín </t>
  </si>
  <si>
    <t>05001333303320160105300</t>
  </si>
  <si>
    <t xml:space="preserve">Juzgado 3 Laboral  </t>
  </si>
  <si>
    <t>05001310500320160144300</t>
  </si>
  <si>
    <t>Tribunal Adminisstrativo</t>
  </si>
  <si>
    <t>05001233300020160144300</t>
  </si>
  <si>
    <t>05001233300020160130400</t>
  </si>
  <si>
    <t>05001233300020160235500</t>
  </si>
  <si>
    <t>05001233300020160266300</t>
  </si>
  <si>
    <t>05001233300020160266400</t>
  </si>
  <si>
    <t>Juzgado 02 Administrativo de Medellín</t>
  </si>
  <si>
    <t>05001333300220170006200</t>
  </si>
  <si>
    <t>Juzgado 17 Administrativo de Medellín</t>
  </si>
  <si>
    <t>05001333301720170009400</t>
  </si>
  <si>
    <t>Juzgado 101 Especializado en Resstitución de Tierras.</t>
  </si>
  <si>
    <t>05000312110120170026100</t>
  </si>
  <si>
    <t>05001233300020170026500</t>
  </si>
  <si>
    <t>05001333302320170041800</t>
  </si>
  <si>
    <t>05001333300720170050800</t>
  </si>
  <si>
    <t>05001333300520170052900</t>
  </si>
  <si>
    <t>05001333301820170056900</t>
  </si>
  <si>
    <t>05001333300320170061400</t>
  </si>
  <si>
    <t>Tribunal Administrativo de Antioquia de Antioquia</t>
  </si>
  <si>
    <t>05001233300020170220800</t>
  </si>
  <si>
    <t xml:space="preserve">Juzgdo 24 Administrativo de Medellín  </t>
  </si>
  <si>
    <t>05001333302420180006300</t>
  </si>
  <si>
    <t>05001333301920180007400</t>
  </si>
  <si>
    <t>05001233300020180012000</t>
  </si>
  <si>
    <t>05001233300020180017400</t>
  </si>
  <si>
    <t>11001032600020180018100</t>
  </si>
  <si>
    <t>05001333302020180019100</t>
  </si>
  <si>
    <t xml:space="preserve">Juzgdo 22 Administrativo de Medellín  </t>
  </si>
  <si>
    <t>05001333302220180029400</t>
  </si>
  <si>
    <t>Tribunal Adminisstrativo de Antiqouia</t>
  </si>
  <si>
    <t>05001233300020180029400</t>
  </si>
  <si>
    <t>Juzgado 3 Administrativo Oral - Quibdo</t>
  </si>
  <si>
    <t>27001333300320180031800</t>
  </si>
  <si>
    <t xml:space="preserve">Juzgado 20 Laboral  </t>
  </si>
  <si>
    <t>05001310502020180031800</t>
  </si>
  <si>
    <t>05001333300520180032200</t>
  </si>
  <si>
    <t xml:space="preserve">Juzgado 32 Administrativo de Medellín  </t>
  </si>
  <si>
    <t>05001333303220180034900</t>
  </si>
  <si>
    <t xml:space="preserve">Juzgado 20 Administrativo de Medellín  </t>
  </si>
  <si>
    <t>05001333302020180037700</t>
  </si>
  <si>
    <t>05001333302920180039600</t>
  </si>
  <si>
    <t>05001333303520180041100</t>
  </si>
  <si>
    <t xml:space="preserve">Juzgado 4 Administrativo de Medellín  </t>
  </si>
  <si>
    <t>05001333300420180041200</t>
  </si>
  <si>
    <t xml:space="preserve">Juzgado 16 Administrativo de Medellín  </t>
  </si>
  <si>
    <t>05001333301620180046000</t>
  </si>
  <si>
    <t xml:space="preserve">Juzgado 21 Administrativo de Medellín  </t>
  </si>
  <si>
    <t>05001333302120180048300</t>
  </si>
  <si>
    <t>05001333302220180046400</t>
  </si>
  <si>
    <t xml:space="preserve"> Juzgado 15 Administrativo de Medellín</t>
  </si>
  <si>
    <t>05001333301520180050000</t>
  </si>
  <si>
    <t>05001333302020180050500</t>
  </si>
  <si>
    <t>05001233300020180050500</t>
  </si>
  <si>
    <t>05001233300020180106100</t>
  </si>
  <si>
    <t>05001233300020180145500</t>
  </si>
  <si>
    <t>05001233300020180181400</t>
  </si>
  <si>
    <t>Juzgado Promiscuo   de Segovia</t>
  </si>
  <si>
    <t>05736318900120190003500</t>
  </si>
  <si>
    <t>05001333302020190009900</t>
  </si>
  <si>
    <t>05001333300320190012100</t>
  </si>
  <si>
    <t>juzgado Promiscuo   de Cisneros</t>
  </si>
  <si>
    <t>05190318900120190012800</t>
  </si>
  <si>
    <t>05001233300020190019500</t>
  </si>
  <si>
    <t xml:space="preserve">Juzgado 18 Laboral  </t>
  </si>
  <si>
    <t>05001310501820190020000</t>
  </si>
  <si>
    <t xml:space="preserve">Juzgado 8 Administrativo de Medellín  </t>
  </si>
  <si>
    <t>05001333300820190020700</t>
  </si>
  <si>
    <t>05001333303520190029600</t>
  </si>
  <si>
    <t>05001333301920190039500</t>
  </si>
  <si>
    <t>05001333301220190041400</t>
  </si>
  <si>
    <t>05001333301020190042300</t>
  </si>
  <si>
    <t>05001333301820190047000</t>
  </si>
  <si>
    <t>05001233300020190064400</t>
  </si>
  <si>
    <t xml:space="preserve">Juzgado 9 Laboral de Medellín </t>
  </si>
  <si>
    <t>05001310500920190073400</t>
  </si>
  <si>
    <t>05001233300020190095500</t>
  </si>
  <si>
    <t>Juzgado 23 Laboral  de Medellín</t>
  </si>
  <si>
    <t>05001310502320190115600</t>
  </si>
  <si>
    <t>05001233300020190138800</t>
  </si>
  <si>
    <t>05001233300020190199300</t>
  </si>
  <si>
    <t>05001233300020190258000</t>
  </si>
  <si>
    <t>05001333302720200000900</t>
  </si>
  <si>
    <t>05001333300520200012900</t>
  </si>
  <si>
    <t>Juzgado 9 Laboral de Medellín</t>
  </si>
  <si>
    <t>05001310500920190025700 </t>
  </si>
  <si>
    <t>05001333300220200005400</t>
  </si>
  <si>
    <t>05001333302220200009300</t>
  </si>
  <si>
    <t>JHONATAN ANDRÉS SIERRA RAMÍREZ</t>
  </si>
  <si>
    <t>Se condeno a el reconocimiento de pensión en primera instancia.</t>
  </si>
  <si>
    <t>Sentencia de primera instancia favorable</t>
  </si>
  <si>
    <t>Restitución y formalización de tierras de las víctimas del despojo y el abandono</t>
  </si>
  <si>
    <t>Sentencia favorable de primera instancia.</t>
  </si>
  <si>
    <t>Proceso remitido por el abogado contratista- Prima de vida Cara</t>
  </si>
  <si>
    <t>Nulidad de Resolución que sancionó a la demandante por la no legalización de la tornaguía</t>
  </si>
  <si>
    <t>Suspensión Notario indemnizaciòn perjuicios</t>
  </si>
  <si>
    <t>Nulida de acto adminsitrativo que suspendió 
el concurso respecto de los cargos ofertados por 
la fabrica de licores</t>
  </si>
  <si>
    <t>Traslado Regimen pensional</t>
  </si>
  <si>
    <t xml:space="preserve">CORTE SUPREMA DE JUSTICIA SALA DE CASACIÓN LABORAL  </t>
  </si>
  <si>
    <t>05001310500520090100000</t>
  </si>
  <si>
    <t xml:space="preserve">CONSEJO DE ESTADO BOGOTA DC  </t>
  </si>
  <si>
    <t>05001233100020090117300</t>
  </si>
  <si>
    <t xml:space="preserve">CORTE SUPREMA DE JUSTICIA SALA DE CASACIÓN LABORAL BOGOTA DC  </t>
  </si>
  <si>
    <t>05001310501120090020100</t>
  </si>
  <si>
    <t xml:space="preserve">JUZGADO 25 ADMINISTRATIVO MEDELLIN ANTIOQUIA  </t>
  </si>
  <si>
    <t>05001333102520100052200</t>
  </si>
  <si>
    <t>05001310500520100070000</t>
  </si>
  <si>
    <t>05001310500420100078700</t>
  </si>
  <si>
    <t xml:space="preserve">JUZGADO 5 ADMINISTRATIVO  DE MEDELLIN ANTIOQUIA  </t>
  </si>
  <si>
    <t>05001333102520110012100</t>
  </si>
  <si>
    <t>05001310500720110061300</t>
  </si>
  <si>
    <t>05001310500220110067300</t>
  </si>
  <si>
    <t xml:space="preserve">CORTE SUPREMA DE JUSTICIA SALA DE CASACION LABORAL BOGOTA DC  </t>
  </si>
  <si>
    <t>05001310500620080090100</t>
  </si>
  <si>
    <t xml:space="preserve">JUZGADO 2 ADMINISTRATIVO DE DESCONGESTION DE MEDELLIN ANTIOQUIA  </t>
  </si>
  <si>
    <t>05001333102020110036500</t>
  </si>
  <si>
    <t xml:space="preserve">JUZGADO 12 ADMINISTRATIVO ORAL DE MEDELLIN ANTIOQUIA  </t>
  </si>
  <si>
    <t>05001333301220120012700</t>
  </si>
  <si>
    <t xml:space="preserve">JUZGADO 28 ADMINISTRATIVO ORAL DE MEDELLIN ANTIOQUIA  </t>
  </si>
  <si>
    <t>05001333302820120044500</t>
  </si>
  <si>
    <t xml:space="preserve">JUZGADO 27 ADMINISTRATIVO ORAL DE MEDELLIN ANTIOQUIA  </t>
  </si>
  <si>
    <t>05001333302720120049200</t>
  </si>
  <si>
    <t>05001233100020010223900</t>
  </si>
  <si>
    <t xml:space="preserve">TRIBUNAL ADMNISTRATIVO DE ANTIOQUIA  </t>
  </si>
  <si>
    <t>05001233100020020253200</t>
  </si>
  <si>
    <t xml:space="preserve">TRIBUNAL ADMINISTRATIVO ORAL DE ANTIOQUIA  </t>
  </si>
  <si>
    <t>05001233300020120059500</t>
  </si>
  <si>
    <t xml:space="preserve">JUZGADO 20 ADMINISTRATIVO ORAL DE MEDELLIN ANTIOQUIA  </t>
  </si>
  <si>
    <t>05001333302020120019400</t>
  </si>
  <si>
    <t>05001233300020120079701</t>
  </si>
  <si>
    <t xml:space="preserve">JUZGADO 23 ADMINISTRATIVO ORAL DE MEDELLIN ANTIOQUIA  </t>
  </si>
  <si>
    <t>05001333302320120049700</t>
  </si>
  <si>
    <t xml:space="preserve">JUZGADO 22 ADMINISTRATIVO ORAL DE MEDELLIN ANTIOQUIA  </t>
  </si>
  <si>
    <t>05001333302220120044400</t>
  </si>
  <si>
    <t xml:space="preserve">JUZGADO 09 ADMINISTRATIVO ORAL DE MEDELLIN ANTIOQUIA  </t>
  </si>
  <si>
    <t>05001333300920140119300</t>
  </si>
  <si>
    <t>05001333302220140168500</t>
  </si>
  <si>
    <t xml:space="preserve">JUZGADO 24 ADMINISTRATIVO ORAL DE MEDELLIN ANTIOQUIA  </t>
  </si>
  <si>
    <t>05001333302420140177000</t>
  </si>
  <si>
    <t xml:space="preserve">JUZGADO 29 ADMINISTRATIVO ORAL DE MEDELLIN ANTIOQUIA  </t>
  </si>
  <si>
    <t>05001333302920140178200</t>
  </si>
  <si>
    <t>JUZGADO 13 ADMINISTRATIVO ORAL DE MEDELLIN ANTIOQUIA</t>
  </si>
  <si>
    <t>05001333301320190023100</t>
  </si>
  <si>
    <t xml:space="preserve">JUZGADO 05 ADMINISTRATIVO ORAL DE MEDELLIN ANTIOQUIA  </t>
  </si>
  <si>
    <t>05001333300520140146200</t>
  </si>
  <si>
    <t xml:space="preserve">TRIBUNAL ADMINISTRATIVO ORAL DE  ANTIOQUIA  </t>
  </si>
  <si>
    <t>05001233300020130041300</t>
  </si>
  <si>
    <t xml:space="preserve">JUZGADO 9 ADMINISTRATIVO ORAL DE MEDELLIN ANTIOQUIA  </t>
  </si>
  <si>
    <t>05001333300920140094800</t>
  </si>
  <si>
    <t>05001333301220140023000</t>
  </si>
  <si>
    <t>05001333302720140025200</t>
  </si>
  <si>
    <t>05001333302320140002000</t>
  </si>
  <si>
    <t xml:space="preserve">JUZGADO 15 ADMINISTRATIVO ORAL DE MEDELLIN ANTIOQUIA  </t>
  </si>
  <si>
    <t>05001333301520140002700</t>
  </si>
  <si>
    <t xml:space="preserve">JUZGADO 25 ADMINISTRATIVO ORAL DE MEDELLIN ANTIOQUIA  </t>
  </si>
  <si>
    <t>05001333302520140003200</t>
  </si>
  <si>
    <t xml:space="preserve">JUZGADO 30 ADMINISTRATIVO ORAL DE MEDELLIN ANTIOQUIA  </t>
  </si>
  <si>
    <t>05001333303020130121300</t>
  </si>
  <si>
    <t xml:space="preserve">JUZGADO 02 ADMINISTRATIVO ORAL DE MEDELLIN ANTIOQUIA  </t>
  </si>
  <si>
    <t>05001333300220140034300</t>
  </si>
  <si>
    <t>05001333302320140053000</t>
  </si>
  <si>
    <t xml:space="preserve">TRIBUNAL ADMNISTRATIVO ORAL DE ANTIOQUIA  </t>
  </si>
  <si>
    <t>05001233300020140119100</t>
  </si>
  <si>
    <t>05001333302720150019000</t>
  </si>
  <si>
    <t>05001333302920150118100</t>
  </si>
  <si>
    <t>05001333302720160058100</t>
  </si>
  <si>
    <t xml:space="preserve">TRIBUNAL ADMINISTRATIVO DE ORALIDAD DE ANTIOQUIA  </t>
  </si>
  <si>
    <t>05001233300020150118200</t>
  </si>
  <si>
    <t>JUZGADO 14 ADMINISTRATIVO ORAL DE MEDELLIN ANTIOQUIA</t>
  </si>
  <si>
    <t>05001333301420140036200</t>
  </si>
  <si>
    <t>JUZGADO 33 ADMINISTRATIVO ORAL DE MEDELLIN ANTIOQUIA</t>
  </si>
  <si>
    <t>05001333370320150004900</t>
  </si>
  <si>
    <t xml:space="preserve">JUZGADO 14 ADMINISTRATIVO ORAL DE MEDELLIN ANTIOQUIA  </t>
  </si>
  <si>
    <t>05001333301420150013400</t>
  </si>
  <si>
    <t xml:space="preserve">TRIBUNAL ADMINISTRATIVO DE ANTIOQUIA  </t>
  </si>
  <si>
    <t>05001233300020160168900</t>
  </si>
  <si>
    <t>05001333301520150085500</t>
  </si>
  <si>
    <t xml:space="preserve">JUZGADO 4 ADMINISTRATIVO ORAL DE MEDELLIN ANTIOQUIA  </t>
  </si>
  <si>
    <t>05001333300420150114400</t>
  </si>
  <si>
    <t xml:space="preserve">JUZGADO 13 ADMINISTRATIVO ORAL DE MEDELLIN ANTIOQUIA  </t>
  </si>
  <si>
    <t>05001333301320150053600</t>
  </si>
  <si>
    <t xml:space="preserve">JUZGADO 10 ADMINISTRATIVO ORAL DE MEDELLIN ANTIOQUIA  </t>
  </si>
  <si>
    <t>05001333302820150077100</t>
  </si>
  <si>
    <t>JUZGADO 15 ADM ORAL DE MEDELLIN ANTIOQUIA</t>
  </si>
  <si>
    <t>05001333301520150103200</t>
  </si>
  <si>
    <t>05001333302720140168300</t>
  </si>
  <si>
    <t xml:space="preserve">JUZGADO 36 ADMINISTRATIVO ORAL DE MEDELLIN ANTIOQUIA  </t>
  </si>
  <si>
    <t>05001333303620160008700</t>
  </si>
  <si>
    <t xml:space="preserve">JUZGADO 2 ADMINISTRATIVO ORAL DE MEDELLIN ANTIOQUIA  </t>
  </si>
  <si>
    <t>05001333300220150009500</t>
  </si>
  <si>
    <t xml:space="preserve">JUZGADO 19 ADMINISTRATIVO ORAL DE MEDELLIN ANTIOQUIA  </t>
  </si>
  <si>
    <t>05001333301920160044700</t>
  </si>
  <si>
    <t>05001333303620160060600</t>
  </si>
  <si>
    <t>JUZGADO CIVIL LABORAL DEL CIRCUITO DE CAUCASIA ANTIOQUIA</t>
  </si>
  <si>
    <t>05154310500120160000300</t>
  </si>
  <si>
    <t>05001233300020190146700</t>
  </si>
  <si>
    <t>05001333303020160041700</t>
  </si>
  <si>
    <t xml:space="preserve">JUZGADO 07 ADMINISTRATIVO ORAL DE MEDELLIN ANTIOQUIA  </t>
  </si>
  <si>
    <t>05001333300720180002400</t>
  </si>
  <si>
    <t xml:space="preserve">JUZGADO 33 ADMINISTRATIVO ORAL DE MEDELLIN ANTIOQUIA  </t>
  </si>
  <si>
    <t>05001333303320160093200</t>
  </si>
  <si>
    <t>05001333303620160088000</t>
  </si>
  <si>
    <t>05001333303320160095000</t>
  </si>
  <si>
    <t>JUZGADO 8 ADMINISTRATIVO ORAL DE MEDELLIN ANTIOQUIA</t>
  </si>
  <si>
    <t>05001333300820150136100</t>
  </si>
  <si>
    <t>JUZGADO 15 ADMINISTRATIVO ORAL DE MEDELLIN ANTIOQUIA</t>
  </si>
  <si>
    <t>05001333301520160052100</t>
  </si>
  <si>
    <t xml:space="preserve">  TRIBUNAL ADMINISTRATIVO  DE ANTIOQUIA  </t>
  </si>
  <si>
    <t>05001233300020160099400</t>
  </si>
  <si>
    <t>JUZGADO 2 LABOARAL DEL CIRCUITO DE ITAGUI</t>
  </si>
  <si>
    <t>05360310500220150051100</t>
  </si>
  <si>
    <t>JUZGADO 14 LABORAL DEL CIRCUITO DE MEDELLIN ANTIOQUIA</t>
  </si>
  <si>
    <t>05001310501420150070400</t>
  </si>
  <si>
    <t>JUZGADO 21 LABORAL DEL CIRCUITO DE MEDELLIN ANTIOQUIA</t>
  </si>
  <si>
    <t>05001310502120150152800</t>
  </si>
  <si>
    <t xml:space="preserve"> TRIBUNAL ADMINISTRATIVO  DE MEDELLIN ANTIOQUIA  </t>
  </si>
  <si>
    <t>05001233300020160201200</t>
  </si>
  <si>
    <t>JUZGADO 22 ADMINISTRATIVO ORAL DE MEDELLIN ANTIOQUIA</t>
  </si>
  <si>
    <t>05001333302220160094500</t>
  </si>
  <si>
    <t>JUZGADO 01 ADMINISTRATIVO ORAL DE MEDELLIN ANTIOQUIA</t>
  </si>
  <si>
    <t>05001333300120170042600</t>
  </si>
  <si>
    <t>05001333302020170044400</t>
  </si>
  <si>
    <t>JUZGADO 2 MUNICIPAL DE PEQUEÑAS CAUSAS LABORALES</t>
  </si>
  <si>
    <t>05001410500220170179900</t>
  </si>
  <si>
    <t>JUZGADO 19 LABORAL DEL CIRCUITO DE MEDELLÍN</t>
  </si>
  <si>
    <t>05001310501920170077800</t>
  </si>
  <si>
    <t xml:space="preserve">JUZGADO 6 ADMINISTRATIVO ORAL DE MEDELLIN ANTIOQUIA  </t>
  </si>
  <si>
    <t>05001333300620170040100</t>
  </si>
  <si>
    <t xml:space="preserve">JUZGADO 1 ADMINISTRATIVO ORAL DE TURBO ANTIOQUIA  </t>
  </si>
  <si>
    <t>05837333300120170067000</t>
  </si>
  <si>
    <t xml:space="preserve">TRIBUNAL ADMINISTRATIVO  DE MEDELLIN ANTIOQUIA   </t>
  </si>
  <si>
    <t>05001233300020170116900</t>
  </si>
  <si>
    <t xml:space="preserve">JUZGADO 23 ADMINISTRATIVO  DE MEDELLIN ANTIOQUIA  </t>
  </si>
  <si>
    <t>05001333302320180000100</t>
  </si>
  <si>
    <t xml:space="preserve">JUZGADO 16 ADMINISTRATIVO ORAL DE MEDELLIN ANTIOQUIA </t>
  </si>
  <si>
    <t>05001333301620170017300</t>
  </si>
  <si>
    <t xml:space="preserve">JUZGADO 16 ADMINISTRATIVO ORAL DE MEDELLIN ANTIOQUIA  </t>
  </si>
  <si>
    <t>05001333301620170020500</t>
  </si>
  <si>
    <t>JUZGADO 6 ADMINISTRATIVO ORAL DE MEDELLIN ANTIOQUIA</t>
  </si>
  <si>
    <t>05001333300620180033300</t>
  </si>
  <si>
    <t>05001333301520180034600</t>
  </si>
  <si>
    <t>JUZGADO 10 ADMINISTRATIVO ORAL DE MEDELLIN ANTIOQUIA</t>
  </si>
  <si>
    <t>05001333301020180036200</t>
  </si>
  <si>
    <t>JUZGADO 24 ADMINISTRATIVO ORAL DE MEDELLIN ANTIOQUIA</t>
  </si>
  <si>
    <t>05001333302420180046400</t>
  </si>
  <si>
    <t>JUZGADO CIVIL DEL CIRCUITO DE ANDES ANTIOQUIA</t>
  </si>
  <si>
    <t>05034311300120160000500</t>
  </si>
  <si>
    <t xml:space="preserve">JUZGADO 13 ADMINISTRATIVO ORAL DE MEDELLIN ANTIOQUIA </t>
  </si>
  <si>
    <t>05001333301320180017800</t>
  </si>
  <si>
    <t xml:space="preserve">JUZGADO 35 ADMINISTRATIVO ORAL DE MEDELLIN ANTIOQUIA </t>
  </si>
  <si>
    <t>05001333303520180028900</t>
  </si>
  <si>
    <t xml:space="preserve">JUZGADO 36 ADMINISTRATIVO ORAL DE MEDELLIN ANTIOQUIA </t>
  </si>
  <si>
    <t>05001333303620170061200</t>
  </si>
  <si>
    <t>JUZGADO 18 ADMINISTRATIVO ORAL DE MEDELLIN ANTIOQUIA</t>
  </si>
  <si>
    <t>05001333301820180006600</t>
  </si>
  <si>
    <t>JUZGADO 15 LABORAL DEL CIRCUITO DE MEDELLIN ANTIOQUIA</t>
  </si>
  <si>
    <t>05001310501520180031000</t>
  </si>
  <si>
    <t>JUZGADO 29 ADMINISTRATIVO ORAL DE MEDELLIN ANTIOQUIA</t>
  </si>
  <si>
    <t>05001333302920180015400</t>
  </si>
  <si>
    <t>JUZGADO 21 ADMINISTRATIVO ORAL DE MEDELLIN ANTIOQUIA</t>
  </si>
  <si>
    <t>05001333302120180019300</t>
  </si>
  <si>
    <t>JUZGADO 11 ADMINISTRATIVO ORAL DE MEDELLIN ANTIOQUIA</t>
  </si>
  <si>
    <t>05001333301120180000400</t>
  </si>
  <si>
    <t>JUZGADO PROMISCUO DEL CIRCUITO DEL BAGRE ANTIOQUIA</t>
  </si>
  <si>
    <t>05250318900120180010400</t>
  </si>
  <si>
    <t>05250318900120180010500</t>
  </si>
  <si>
    <t>JUZGADO PROMISCUO DEL CIRCUITO DE AMALFI ANTIOQUIA</t>
  </si>
  <si>
    <t>05031318900120180021100</t>
  </si>
  <si>
    <t>JUZGADO PROMISCUO DEL CIRCUITO DE AMAGÁ ANTIOQUIA</t>
  </si>
  <si>
    <t>05030318900120190001700</t>
  </si>
  <si>
    <t>05030318900120190001500</t>
  </si>
  <si>
    <t>05001333302420180031300</t>
  </si>
  <si>
    <t>05001233300020180066900</t>
  </si>
  <si>
    <t xml:space="preserve">TRIBUNAL ADMINISTRATIVO  DE MEDELLIN ANTIOQUIA </t>
  </si>
  <si>
    <t>05001233300020150032200</t>
  </si>
  <si>
    <t>05001333302120170054000</t>
  </si>
  <si>
    <t>05001233100020080052100</t>
  </si>
  <si>
    <t>JUZGADO 27 ADMINISTRATIVO ORAL DE MEDELLIN ANTIOQUIA</t>
  </si>
  <si>
    <t>05001333302720120012500</t>
  </si>
  <si>
    <t>JUZGADO 30 ADMINISTRATIVO ORAL DE MEDELLIN ANTIOQUIA</t>
  </si>
  <si>
    <t>05001333303020180048900</t>
  </si>
  <si>
    <t>05001233300020150146000</t>
  </si>
  <si>
    <t>JUZGADO 11 ADMINISTRATIVO ORAL DE MEDELLÍN</t>
  </si>
  <si>
    <t>05001333301120140073800</t>
  </si>
  <si>
    <t>05001233300020160207100</t>
  </si>
  <si>
    <t>JUZGADO CIVIL DEL CIRCUITO DE FREDONIA ANTIOQUIA</t>
  </si>
  <si>
    <t>05282311300120180008500</t>
  </si>
  <si>
    <t>JUZGADO 31 ADMINISTRATIVO ORAL DE MEDELLIN ANTIOQUIA</t>
  </si>
  <si>
    <t>05001333303120190000300</t>
  </si>
  <si>
    <t>JUZGADO 35 ADMINISTRATIVO ORAL DE MEDELLIN ANTIOQUIA</t>
  </si>
  <si>
    <t>05001333303520190033000</t>
  </si>
  <si>
    <t>05001233300020180074200</t>
  </si>
  <si>
    <t>05001333301920190007800</t>
  </si>
  <si>
    <t xml:space="preserve">JUZGADO 32 ADMINISTRATIVO ORAL DE MEDELLIN ANTIOQUIA  </t>
  </si>
  <si>
    <t>05001333303220190016200</t>
  </si>
  <si>
    <t>JUZGADO PROMISCUO DEL CIRCUITO DE SEGOVIA ANTIOQUIA</t>
  </si>
  <si>
    <t>05736318900120190003300</t>
  </si>
  <si>
    <t>05001333301620190020900</t>
  </si>
  <si>
    <t>05001333302420190024900</t>
  </si>
  <si>
    <t>05001333302920190026900</t>
  </si>
  <si>
    <t>05001310502120190035000</t>
  </si>
  <si>
    <t>05001233300020190065800</t>
  </si>
  <si>
    <t>05001233300020190104500</t>
  </si>
  <si>
    <t>JUZGADO 7 ADMINISTRATIVO ORAL DE MEDELLIN ANTIOQUIA</t>
  </si>
  <si>
    <t>05001333300720190019400</t>
  </si>
  <si>
    <t>0500131050220190025700</t>
  </si>
  <si>
    <t>05001333301020190035300</t>
  </si>
  <si>
    <t>05001333302120190039700</t>
  </si>
  <si>
    <t>05001310501420190042700</t>
  </si>
  <si>
    <t>JUZGADO 13 CIVIL MUNICIPAL DEL CIRCUITO DE MEDELLIN ANTIOQUIA</t>
  </si>
  <si>
    <t>05001400301320190074600</t>
  </si>
  <si>
    <t>11001032800020190004600</t>
  </si>
  <si>
    <t>05001333302720190039900</t>
  </si>
  <si>
    <t>JUZGADO 9 LABORAL DEL CIRCUITO DE MEDELLIN ANTIOQUIA</t>
  </si>
  <si>
    <t>05001310500920180057500</t>
  </si>
  <si>
    <t>JUZGADO 2 LABORAL DEL CIRCUITO DE MEDELLIN ANTIOQUIA</t>
  </si>
  <si>
    <t>05001310500220190023900</t>
  </si>
  <si>
    <t>JUZGADO 8 LABORAL DEL CIRCUITO DE MEDELLIN ANTIOQUIA</t>
  </si>
  <si>
    <t>05001310500820190054700</t>
  </si>
  <si>
    <t>05001233300020190271100</t>
  </si>
  <si>
    <t>11001032400020190043100</t>
  </si>
  <si>
    <t>05001333301520190047300</t>
  </si>
  <si>
    <t>05001333301420190052100</t>
  </si>
  <si>
    <t>JUZGADO 9 ADMINISTRATIVO ORAL DE MEDELLIN ANTIOQUIA</t>
  </si>
  <si>
    <t>05001333300920190028800</t>
  </si>
  <si>
    <t>05001333302320200010200</t>
  </si>
  <si>
    <t>05001333303320200005200</t>
  </si>
  <si>
    <t>JORGE MARIO AGUDELO ZAPATA</t>
  </si>
  <si>
    <t>CORTE DECLARA NULIDAD POR FALTE DE JURISDICCIÓN Y LO REMITE A JUZ ADM DE MED</t>
  </si>
  <si>
    <t>DAÑO A ESTANQUE DE PECES POR EL CONTRATISTA DEL DPTO</t>
  </si>
  <si>
    <t xml:space="preserve">MUERTE EN ACCIDENTE DE TRANSITO EN LA VIA </t>
  </si>
  <si>
    <t>INGENIO VEGACHI</t>
  </si>
  <si>
    <t>22 AÑOS</t>
  </si>
  <si>
    <t>ROMPIMIENTO DEL DIQUE DE LA MOJANA NECHI-CORDOBA</t>
  </si>
  <si>
    <t>NULIDAD DE LA RESOLUCIÓN QUE LIQUIDO CUOTAS PARTES PENSIONALES</t>
  </si>
  <si>
    <t>GT OK</t>
  </si>
  <si>
    <t>MUERTE DE JOVEN EN COMUNA 13 DE MEDELLIN, FRONTERAS INVISIBLES</t>
  </si>
  <si>
    <t>CONTRATO REALIDAD POR CELADURÍA EN INSTITUCIÓN EDUCATIVA</t>
  </si>
  <si>
    <t>8 año</t>
  </si>
  <si>
    <t>FONPREMAG - REAJUSTE PENSSIONAL</t>
  </si>
  <si>
    <t xml:space="preserve">FONPREMAG - REAJUSTE PENSSIONAL  JULIO 28 DE 2020 SE DECLARA PROBADA LA EXCEPCIÓN DE FALTA DE LEG Y SE DESVINCULA AL DEPARTAMENTO DE ANT </t>
  </si>
  <si>
    <t>PASCUAL BRAVO              GT OK</t>
  </si>
  <si>
    <t>GT OK        DESVINCULADOS EN AUD INIC POR FALTA DE LEJ</t>
  </si>
  <si>
    <t>GT OK         OBSERVACIÓN: DESVINCULADOS EN AUD INICIAL POR FALTA DE LEG</t>
  </si>
  <si>
    <t>NULIDAD SIMPLE DE ORDENANZAGT OK</t>
  </si>
  <si>
    <t>NULIDAD DE LA RESOLUCIÓN QUE CANCELÓ LA PERSONERÍA JURÍDICA DE LA ASOCIACIÓN        GT OK</t>
  </si>
  <si>
    <t>GT OK       No se cuantifica valor para provisión, en tanto al tratarse de una contribuación, la pretensión del demandante va encaminada a que el juez absuelva la obligación de pago que tiene con la entidad, sin que exista prueba en el expediente de que el contribuyente haya pagado para efectos de provisionar devoluación alguna.</t>
  </si>
  <si>
    <t>GT OK                  ordenanza 62 de 2014</t>
  </si>
  <si>
    <t>GT OK                    PASCUAL BRAVO</t>
  </si>
  <si>
    <t>INDEMNIZACIÓN DE PERJUICIOS POR DESALOJO EN LOTE DEL TULIO OSPINA</t>
  </si>
  <si>
    <t>CONTRATOS DOCENTE POR OPS                          GT OK</t>
  </si>
  <si>
    <t>PRIMA ESPECIAL Y DE ANT FLA                            GT OK</t>
  </si>
  <si>
    <t>NULIDAD ORDENANZA 062 DE 2017 VALORIZACIÓN PUENTE IGLESIAS - LIBANO- CAMINO D LA VIRGEN        GT OK</t>
  </si>
  <si>
    <t>SANCIÓN MORATORIA FIDUPREVISORA           GT OK</t>
  </si>
  <si>
    <t>PRESCRIPCIÓN  DE HIPOTECA                     GT OK</t>
  </si>
  <si>
    <t>NULIDAD RES 11297 DE LA RNEC QUE CONVOCÓ A CONSULTA POPULAR AM DEL OR ANT</t>
  </si>
  <si>
    <t>DAÑOS EN INMUEBLES POR EXPLOTACIÓN MINERA EN EL MUNICIPIO DE REMEDIOS</t>
  </si>
  <si>
    <t>SOLICITUD DE BONIFICACIÓN POR ZONA DE DIFICIL ACCESO                            GT OK</t>
  </si>
  <si>
    <t>Nulidad del decreto 2019070003957 del 22 de julio de 2019 por medio del cual se dio por term,inado un encargo y una provisionalidad.</t>
  </si>
  <si>
    <t>INDEMNIZACIÓN POR MUERTE EN LA GABRIELA BELLO POR DESLIZAMIENTO DE TIERRA                               GT OK</t>
  </si>
  <si>
    <t>INDEMNIZACION POR MUERTE EN LA GABRIELA BELLO POR DESLIZAMIENTO DE TIERRA                               GT OK</t>
  </si>
  <si>
    <t>PENSIONES ANTIOQUIA                          GT OK</t>
  </si>
  <si>
    <t>PENSIONES ANTIOQUIA    GT OK</t>
  </si>
  <si>
    <t xml:space="preserve">PENSIONES ANTIOQUIA                                GT OK </t>
  </si>
  <si>
    <t>NULIDAD DE LA RESOLUCIÓN QUE IMPONE UNA SANCIÓN POR MOVILIZAR MERCANCIA  DENTRO DE TERMINO LEGAL CERVEZAS. GT OK</t>
  </si>
  <si>
    <t>FONPREMAG                    GT OK</t>
  </si>
  <si>
    <t>ROMPIMIENTO DEL DIQUE DE LA MOJANA NECHI-CORDOBA- DESVINCILADOS POR FALTA DE LEGITIMACION EN LA CAUSA                                 GT OK</t>
  </si>
  <si>
    <t>MUERTE DE JOVEN EN COMUNA 13 DE MEDELLIN, FRONTERAS INVISIBLES                        GT OK</t>
  </si>
  <si>
    <t>MUERTE EN ACCIDENTE DE TRANSITO                   GT OK</t>
  </si>
  <si>
    <t>PENSIONES ANTIOQUIA                         GT OK</t>
  </si>
  <si>
    <t>DEVOLUCIÓN DE LO PAGADO POR INTERESES POR COBRO DE LO NO DEBIDO DERRAME DE VAL CAUCASIA - NECHÍ              GT OK</t>
  </si>
  <si>
    <t>FONPREMAG                   GT OK</t>
  </si>
  <si>
    <t>FONPREMAG                           GT OK</t>
  </si>
  <si>
    <t>DERRAME DE VALORIZACION BELLO ATILLO                                GT OK</t>
  </si>
  <si>
    <t>BONIFICACION POR SERVICIOS PRESTADOS     GT OK</t>
  </si>
  <si>
    <t>GT OK                                          DEMANDANTE APELÓ SENTENCIA            2020 /07/29</t>
  </si>
  <si>
    <t>FONPREMAG                            GT OK</t>
  </si>
  <si>
    <t>FONPREMAG                  GT OK</t>
  </si>
  <si>
    <t>BONIFICACION POR SERVICIOS PRESTADOS            GT OK</t>
  </si>
  <si>
    <t>MUERTE POR DESLIZAMIENTO DE TIERRA EN CANTERA DE ANGELOPILIS                    GT OK</t>
  </si>
  <si>
    <t xml:space="preserve"> GT OK           ESTE PROCESO SE ADELANTÓ EN EL JUZGADO 24 ADMINISTRATIVO BAJO EL RADICADO 2016 00054 SE DICTÓ SENTENCIA EN CONTRA, EN TRÁMITE APELACIÓN EL TRIBUNAL ADM DECLARÓ LA NULIDAD DE LA SENTENCIA POR FALTA DE COMPETENCIA FUNCIONAL  Y SE SOMETIO A REPARTO EN EL TRIBUNAL BAJO ESTE NUEVO RADICADO, SE ENCUENTRA AL DESPACHO PARA SENTENCIA DE PRIMERA DESDE EL 10 DE JULIO DE 2019</t>
  </si>
  <si>
    <t>FONPREMAG                                 GT OK</t>
  </si>
  <si>
    <t>NULIDAD DE LA RESOLUCIÓN QUE PROFIERE MANDAMIENTO DE PAGO                                  GT OK</t>
  </si>
  <si>
    <t>NULIDAD DE LA RESOLUCIÓN QUE IMPONE SANCIÓN POR NO PAGO DE IMPUESTO DE VEHICULO OFICIAL      GT OK</t>
  </si>
  <si>
    <t>INSCRIPCIÓN EN ESCALAFÓN DOCENTE     GT OK</t>
  </si>
  <si>
    <t xml:space="preserve">LLAMAMIENTO DE COLPENSIONES              GT OK </t>
  </si>
  <si>
    <t>MUERTE POR AVALANCHA EN LA QUEBRADA LA LIBORIANA DE SALGAR ANTIOQUIA                      GT OK</t>
  </si>
  <si>
    <t xml:space="preserve">GT OK                   2019/05/13 AUD INIC, POSITIVA APELO FALTA DE INTEGRACIO0N, SE FUE PARA EL TAA        </t>
  </si>
  <si>
    <t>RELIQUIDACIÓN PENSIÓN CONVENCIONAL            GT OK</t>
  </si>
  <si>
    <t>INDEXACIÓN DE LA PRIMER MESADA PENSIONAL                      GT OK</t>
  </si>
  <si>
    <t>NULIDAD DE LA RESOLUCIÓN QUE MODIFICA LA DECLARACION DE IMPUESTO AL CONSUMO DE CERVEZAS. GT OK</t>
  </si>
  <si>
    <t>GT OK          ULTIMA ANOTACIÓN JULIO 29 2020 CANCELA AUDIENCIA Y PROGRAMA VIRTUAL</t>
  </si>
  <si>
    <t>NULIDAD DE LA RESOLUCIÓN QUE MODIFICA LA DECLARACION DE IMPUESTO AL CONSUMO DE CERVEZAS                         GT OK</t>
  </si>
  <si>
    <t>BRILLADORA LA ESMERALDA                      GT OK</t>
  </si>
  <si>
    <t>BRILLADORA LA ESMERALDA                     GT OK</t>
  </si>
  <si>
    <t>REUBICACIÓN SALARIAL POR ASCENSO ESCALAFON NACIONAL DOCENTE  GT OK</t>
  </si>
  <si>
    <t>EXCLUSIÓN DEL CONCURSO INTERNO     GT OK</t>
  </si>
  <si>
    <t>NULIDAD DE LA RESOLUCIÓN de Liquidación oficial de revisión No. 2018080004770 del 28 de agosto  de 2018, cuyo objeto fue modificar la liquidación privada presentada por CERVUNIÓN S.A. del ICO correspondiente al periodo mayo de 2016. GT OK</t>
  </si>
  <si>
    <t>16 ADTIVO.</t>
  </si>
  <si>
    <t>05001333301620130050600</t>
  </si>
  <si>
    <t>23 ADTIVO.</t>
  </si>
  <si>
    <t>05001333302320130078400</t>
  </si>
  <si>
    <t>29 ADTIVO</t>
  </si>
  <si>
    <t>05001333302920130030500</t>
  </si>
  <si>
    <t>T.A.A. SALA SEGUNDA ORALIDAD</t>
  </si>
  <si>
    <t>05001233300020130145300</t>
  </si>
  <si>
    <t>T.A.A-SALA SEGUNDA DE ORALIDAD</t>
  </si>
  <si>
    <t>05001233300020130183700</t>
  </si>
  <si>
    <t>05001333302620120045900</t>
  </si>
  <si>
    <t>T.A.A.-ESCRITURAL</t>
  </si>
  <si>
    <t>05001233100020090150800</t>
  </si>
  <si>
    <t>09 ADTIVO.</t>
  </si>
  <si>
    <t>05001333300920120032100</t>
  </si>
  <si>
    <t>T.A.A. SALA PRIMERA ORALIDAD</t>
  </si>
  <si>
    <t>05001233300020130197300</t>
  </si>
  <si>
    <t>SECCION TERCERA- CONSEJO DE ESTADO</t>
  </si>
  <si>
    <t>11001032600020100002900</t>
  </si>
  <si>
    <t>003 DESCONGESTION</t>
  </si>
  <si>
    <t>23001333100320120007900</t>
  </si>
  <si>
    <t>03 ADTIVO.</t>
  </si>
  <si>
    <t>05001333100320100032700</t>
  </si>
  <si>
    <t>05001333302720130003500</t>
  </si>
  <si>
    <t>32 ADTIVO.</t>
  </si>
  <si>
    <t>05001333101220100009000</t>
  </si>
  <si>
    <t>T.A.A. SALA CUARTA.</t>
  </si>
  <si>
    <t>05001233100020050314400</t>
  </si>
  <si>
    <t>TRIBUNAL- SALA PRIMERA DE ORALIDAD</t>
  </si>
  <si>
    <t>05001233300020130180700</t>
  </si>
  <si>
    <t>29 ADTIVO.</t>
  </si>
  <si>
    <t>05001333302920130088800</t>
  </si>
  <si>
    <t>16 LABORAL</t>
  </si>
  <si>
    <t>05001310501620140095300</t>
  </si>
  <si>
    <t>05001333301620140128000</t>
  </si>
  <si>
    <t>12 ADTIVO</t>
  </si>
  <si>
    <t>05001333301220140039600</t>
  </si>
  <si>
    <t>T.A.A SALA SEGUNDA ORALIDAD</t>
  </si>
  <si>
    <t>05001233300020140175200</t>
  </si>
  <si>
    <t>01-ESPECIAL-TIERRAS</t>
  </si>
  <si>
    <t>05001310501420140148500</t>
  </si>
  <si>
    <t>28 ADTIVO.</t>
  </si>
  <si>
    <t>05001333302820140077400</t>
  </si>
  <si>
    <t>05001233100020080063800</t>
  </si>
  <si>
    <t>02 ADMINISTRATVO-SAN GIL-SANTANDER</t>
  </si>
  <si>
    <t>68679333300220100014100</t>
  </si>
  <si>
    <t>T.A.A.</t>
  </si>
  <si>
    <t>05001233100020100168100</t>
  </si>
  <si>
    <t>20 ADTIVO.</t>
  </si>
  <si>
    <t>05001233300020150029800</t>
  </si>
  <si>
    <t>3 ADTIVO.</t>
  </si>
  <si>
    <t>05001333300320140025400</t>
  </si>
  <si>
    <t>001-ESPECIAL-CAUCASIA</t>
  </si>
  <si>
    <t>05154312100120140009000</t>
  </si>
  <si>
    <t>05145312100120140010300</t>
  </si>
  <si>
    <t>001 ESPECIAL- RESTITUCION-CAUCASIA</t>
  </si>
  <si>
    <t>05154312100120150001000</t>
  </si>
  <si>
    <t>001 ESPECIAL- RESTITUCION-CAUCASI</t>
  </si>
  <si>
    <t>05154312100120150001100</t>
  </si>
  <si>
    <t>20 ADMINITRATIVO</t>
  </si>
  <si>
    <t>05001333302020140133600</t>
  </si>
  <si>
    <t>09 ADTIVO</t>
  </si>
  <si>
    <t>05001333300920140008500</t>
  </si>
  <si>
    <t>13 ADTIVO.</t>
  </si>
  <si>
    <t>05001333301320140034200</t>
  </si>
  <si>
    <t>05 ADTIVO.</t>
  </si>
  <si>
    <t>05001333300520140035200</t>
  </si>
  <si>
    <t>30 ADTIVO.</t>
  </si>
  <si>
    <t>05001333303020150081600</t>
  </si>
  <si>
    <t>03 ADTIVO</t>
  </si>
  <si>
    <t>05001333300320150092100</t>
  </si>
  <si>
    <t>07 ADTIVO</t>
  </si>
  <si>
    <t>05001333300720130015100</t>
  </si>
  <si>
    <t>05001333302320150111600</t>
  </si>
  <si>
    <t>005 LABORAL</t>
  </si>
  <si>
    <t>05001310500520160008000</t>
  </si>
  <si>
    <t>08 ADTIVO.</t>
  </si>
  <si>
    <t>05001333300820150110400</t>
  </si>
  <si>
    <t>05 LBORAL</t>
  </si>
  <si>
    <t>05001310500520160027600</t>
  </si>
  <si>
    <t>27 ADTIVO.</t>
  </si>
  <si>
    <t>05001333302720150114000</t>
  </si>
  <si>
    <t>17 ADTIVO.</t>
  </si>
  <si>
    <t>05001333301720160031400</t>
  </si>
  <si>
    <t>05001333301320150138300</t>
  </si>
  <si>
    <t>19 ADTIVO.</t>
  </si>
  <si>
    <t>05001333301920160035700</t>
  </si>
  <si>
    <t>05001333301920160022300</t>
  </si>
  <si>
    <t>05001233300020160123900</t>
  </si>
  <si>
    <t>05001333302020160031600</t>
  </si>
  <si>
    <t>24 ADTIVO.</t>
  </si>
  <si>
    <t>05001333302420160046400</t>
  </si>
  <si>
    <t>05001333302320160056600</t>
  </si>
  <si>
    <t>036 ADTIVO.</t>
  </si>
  <si>
    <t>05001333303620160068800</t>
  </si>
  <si>
    <t>T. A. A.</t>
  </si>
  <si>
    <t>05001233300020160055300</t>
  </si>
  <si>
    <t>T.A.A..</t>
  </si>
  <si>
    <t>05001233300020160236900</t>
  </si>
  <si>
    <t>05001333300820160055000</t>
  </si>
  <si>
    <t>35ADTIVO.</t>
  </si>
  <si>
    <t>05001333303520160057000</t>
  </si>
  <si>
    <t>34 ADTIVO.</t>
  </si>
  <si>
    <t>05001333303420160083000</t>
  </si>
  <si>
    <t>LABORALCIVIL-CAUCASIA</t>
  </si>
  <si>
    <t>05154311300120160009000</t>
  </si>
  <si>
    <t>05001233300020160143900</t>
  </si>
  <si>
    <t>LABORAL-CIVIL- CAUCASIA</t>
  </si>
  <si>
    <t>05154311200120150022400</t>
  </si>
  <si>
    <t>04 ADTIVO</t>
  </si>
  <si>
    <t>05001333300420160079200</t>
  </si>
  <si>
    <t>14 ADTIVO</t>
  </si>
  <si>
    <t>05001333301420160071300</t>
  </si>
  <si>
    <t>05001333302320160085500</t>
  </si>
  <si>
    <t>05001333300320150126100</t>
  </si>
  <si>
    <t>022 ADTIVO.</t>
  </si>
  <si>
    <t>05001333302220160065500</t>
  </si>
  <si>
    <t>36 ADTIVO.</t>
  </si>
  <si>
    <t>05001333303620170000700</t>
  </si>
  <si>
    <t>18 adtivo.</t>
  </si>
  <si>
    <t>05001333301820160093100</t>
  </si>
  <si>
    <t>11001032600020160008800</t>
  </si>
  <si>
    <t>08 CIVIL CIRCUITO</t>
  </si>
  <si>
    <t>05001310300820090031100</t>
  </si>
  <si>
    <t xml:space="preserve">T. T. A. </t>
  </si>
  <si>
    <t>05001233300020160147400</t>
  </si>
  <si>
    <t>05001333301320170023600</t>
  </si>
  <si>
    <t xml:space="preserve">15 LABORAL </t>
  </si>
  <si>
    <t>05001310501520160031000</t>
  </si>
  <si>
    <t>05001333301620170030200</t>
  </si>
  <si>
    <t>050012333000201700116600</t>
  </si>
  <si>
    <t>t.a.a.</t>
  </si>
  <si>
    <t>05001233300020160218700</t>
  </si>
  <si>
    <t>05001233300020160242200</t>
  </si>
  <si>
    <t>14 ADTIVO.</t>
  </si>
  <si>
    <t>05001333301420160075000</t>
  </si>
  <si>
    <t>05001310501820170061000</t>
  </si>
  <si>
    <t>05 LABORAL</t>
  </si>
  <si>
    <t>05001310500520160075700</t>
  </si>
  <si>
    <t>04 LABORAL</t>
  </si>
  <si>
    <t>05001310500420170085100</t>
  </si>
  <si>
    <t>25 ADTIVO.</t>
  </si>
  <si>
    <t>05001333302520170055800</t>
  </si>
  <si>
    <t>15 ADTIVO</t>
  </si>
  <si>
    <t>05001333301520170047700</t>
  </si>
  <si>
    <t>01 SEGOVIA</t>
  </si>
  <si>
    <t>05736318900120170015000</t>
  </si>
  <si>
    <t>01 ADTIVO TURBO</t>
  </si>
  <si>
    <t>05001333300120170094800</t>
  </si>
  <si>
    <t>01 LABORAL YOLOMBÓ</t>
  </si>
  <si>
    <t>05890318900120170024500</t>
  </si>
  <si>
    <t>001 LABORAL-CAUCASIA</t>
  </si>
  <si>
    <t>05154311200120160017800</t>
  </si>
  <si>
    <t>001 CAUCASIA</t>
  </si>
  <si>
    <t>05154311300120150022200</t>
  </si>
  <si>
    <t>05154311300120160000800</t>
  </si>
  <si>
    <t>05154311300120160000400</t>
  </si>
  <si>
    <t>36 ADTIVO</t>
  </si>
  <si>
    <t>05001333303620170063700</t>
  </si>
  <si>
    <t>11 ADTIVO</t>
  </si>
  <si>
    <t>05001333301120180005900</t>
  </si>
  <si>
    <t>05001233300020180038100</t>
  </si>
  <si>
    <t>05001333301220180018800</t>
  </si>
  <si>
    <t>001 Laboral</t>
  </si>
  <si>
    <t>05579310500120170034600</t>
  </si>
  <si>
    <t>001 laboral</t>
  </si>
  <si>
    <t>05579310500120170029400</t>
  </si>
  <si>
    <t>015 LABORAL</t>
  </si>
  <si>
    <t>05001310501520180014900</t>
  </si>
  <si>
    <t>001 LABORAL</t>
  </si>
  <si>
    <t>05001310500120180026300</t>
  </si>
  <si>
    <t>05001233300020170414000</t>
  </si>
  <si>
    <t>027 ADTIVO</t>
  </si>
  <si>
    <t>05001333302720180020700</t>
  </si>
  <si>
    <t>035 ADTIVO</t>
  </si>
  <si>
    <t>05001333303520180017100</t>
  </si>
  <si>
    <t>05001310501520180034500</t>
  </si>
  <si>
    <t>05001233300020180126000</t>
  </si>
  <si>
    <t>26 ADTIVO</t>
  </si>
  <si>
    <t>05001333302620180013600</t>
  </si>
  <si>
    <t xml:space="preserve">009 LABORAL </t>
  </si>
  <si>
    <t>05001310500920180016900</t>
  </si>
  <si>
    <t>05001333301920180031600</t>
  </si>
  <si>
    <t>05001233300020180148500</t>
  </si>
  <si>
    <t>09 ATIVO</t>
  </si>
  <si>
    <t>05001333300920150060400</t>
  </si>
  <si>
    <t>007 ADTIVO</t>
  </si>
  <si>
    <t>05001333300720150034300</t>
  </si>
  <si>
    <t>14 LABORAL</t>
  </si>
  <si>
    <t>05001310501420170042400</t>
  </si>
  <si>
    <t>05001233300020190211600</t>
  </si>
  <si>
    <t>013 ADTIVO</t>
  </si>
  <si>
    <t>05001333301320170000500</t>
  </si>
  <si>
    <t>010 ADTIVO</t>
  </si>
  <si>
    <t>05001333301020180048900</t>
  </si>
  <si>
    <t>006 ADTIVO</t>
  </si>
  <si>
    <t>05001333300620180042600</t>
  </si>
  <si>
    <t>003 ADTIVO</t>
  </si>
  <si>
    <t>05001333300320180037000</t>
  </si>
  <si>
    <t>05001233100019970258300</t>
  </si>
  <si>
    <t>008 ADTIVO</t>
  </si>
  <si>
    <t>05001333300820130077100</t>
  </si>
  <si>
    <t>20 LABORAL</t>
  </si>
  <si>
    <t>05001310502020140149700</t>
  </si>
  <si>
    <t>009ADTIVO</t>
  </si>
  <si>
    <t>05001333300920160074700</t>
  </si>
  <si>
    <t>05001233300020190019600</t>
  </si>
  <si>
    <t>21 ADTIVO</t>
  </si>
  <si>
    <t>05001333302120190005200</t>
  </si>
  <si>
    <t>05001333303620190003400</t>
  </si>
  <si>
    <t>002 ADTIVO</t>
  </si>
  <si>
    <t>05001333300220190010500</t>
  </si>
  <si>
    <t>PROMISCUO DE AMALFI</t>
  </si>
  <si>
    <t>05031318900120180019600</t>
  </si>
  <si>
    <t>05031318900120180020800</t>
  </si>
  <si>
    <t>PROMISCUO SEGOVIA</t>
  </si>
  <si>
    <t>05736318900120190003400</t>
  </si>
  <si>
    <t>05001333301920190001700</t>
  </si>
  <si>
    <t>05001333301320190005800</t>
  </si>
  <si>
    <t>05001333303620190015600</t>
  </si>
  <si>
    <t>05001233300020190125500</t>
  </si>
  <si>
    <t>05001310501220190011600</t>
  </si>
  <si>
    <t>05001333300620190020400</t>
  </si>
  <si>
    <t>021 ADTIVO</t>
  </si>
  <si>
    <t>05001333302120190019400</t>
  </si>
  <si>
    <t>05001233300020180236400</t>
  </si>
  <si>
    <t>33 ADTIVO.</t>
  </si>
  <si>
    <t>05001333303320190026900</t>
  </si>
  <si>
    <t>05001333302020190026100</t>
  </si>
  <si>
    <t>009 ADTIVO.</t>
  </si>
  <si>
    <t>05001333300920190021400</t>
  </si>
  <si>
    <t>10 ADTIVO.</t>
  </si>
  <si>
    <t>05001333301020190032000</t>
  </si>
  <si>
    <t>001 SEGOVIA</t>
  </si>
  <si>
    <t>05736318900120190002200</t>
  </si>
  <si>
    <t>05001333301020190027200</t>
  </si>
  <si>
    <t>001 BELLO.</t>
  </si>
  <si>
    <t>05088310500120190043600</t>
  </si>
  <si>
    <t>001 ADTIVO.</t>
  </si>
  <si>
    <t>05001333300120180051900</t>
  </si>
  <si>
    <t>21 ADTIVO.</t>
  </si>
  <si>
    <t>05001333302120190040700</t>
  </si>
  <si>
    <t>05001333302120190033700</t>
  </si>
  <si>
    <t>005 ADTIVO.</t>
  </si>
  <si>
    <t>05001333300520190028000</t>
  </si>
  <si>
    <t>10 LABORAL</t>
  </si>
  <si>
    <t>05001310501020180016500</t>
  </si>
  <si>
    <t>05001233300020190255100</t>
  </si>
  <si>
    <t>05001333303520190047000</t>
  </si>
  <si>
    <t>017 ADTIVO</t>
  </si>
  <si>
    <t>05001333301720200000200</t>
  </si>
  <si>
    <t>05001233300020190221600</t>
  </si>
  <si>
    <t>014 ADTIVO.</t>
  </si>
  <si>
    <t>05001333301420190042000</t>
  </si>
  <si>
    <t>DTO 2019070003746</t>
  </si>
  <si>
    <t>SENTENCIA CONDENATORIA EN CONTRA DE PENSIONES DE ANTIOQUIA, FRENTE AL DPTO, REALMENTE NO ES UNA CONDENA. ORDENA RELIQUDAR Y GIRAR LOS RECURSOS. Fue liquidada en Prestaciones sociales (Dr. Yesid Saldarriaga). Pendiente de sentencia definitiva en segunda instancia. la ultima actuaci´n se da el 03 de abril de 2019. Proceso continua en el despacho del magistrado ponente.</t>
  </si>
  <si>
    <t>No</t>
  </si>
  <si>
    <t>Pendiente de la continuación de la audiencia inciial. En actuación previa, fue admitido el llamamiento en garantía formulado por alguno de los dmandados.</t>
  </si>
  <si>
    <t>La sentencia de tutela aque pretendía la revisión de la segunda instanca y revocar esta, fue resuelta de forma adversa a los intereses de Pensiones de Antioquia y del departamento de Antioquia. Pensiones de Antioquia ha procedido a reliquidar la pensión de Elkin Pascasio mwesa laverde y el departamento a enviar lo correspondeinte a la reliquidación. con lo anteriorela sunto terminó y se retirará del informe de gestión.</t>
  </si>
  <si>
    <t>El 27 de julio de 2020 se presenta por parte de algunos demandados del proceso, escrito que contiene las alegaciones de conclusión.</t>
  </si>
  <si>
    <t xml:space="preserve">El 27 de febrero de 2020 se proferiere la sentencia de segunda instancia, la cual REVOCA LA DE PRIMERA, la cual fue proferida el 12 de junio de 2017. Sin mebargo, por efectos de las medidas sanitarias y la suspensión de términos judiciales generados por el COVID-19, los terminos se reanudarán el 01 de julio de 2020, y en este tiempo se dará publicidad a la decisión judicial. </t>
  </si>
  <si>
    <t>Se está en la etapa de la evacuación de las pruebas. Desde el 11 de abril de 2018, se encuentra a despacho para sentencia.</t>
  </si>
  <si>
    <t>POR SOLICITUD DEL DESPACHO DEBIDO A NOMBRAMIENTO DEL TITUTAR, SE REALIZA CAMBIO DE PONENTE CON APOYO DE CETIC ANT. PONENTE:CARLOS ALBERTO ZAMBRANO BARRERA NVO. PONENTE:JOSE ROBERTO SACHICA MENDEZ. Asunto se encuentra en el Consejo de Estado(24.julio.2020)</t>
  </si>
  <si>
    <t>Desde el 15 de septiembre de 2017 se encuentra en el despacho del tribunal para sentencia. Se condenó a daño moral en la suma de 135 salarios mínimos mensuales legales vigentes.</t>
  </si>
  <si>
    <t>Desde el 18 de julio de 2018 el expediente se encuantra a despacho para sentencia.</t>
  </si>
  <si>
    <t>ES UN ASUNTO QUE SERÁ RESUELTO EN UNICA INSTANCIA, EN EL CONSEJO DE ESTADO. Desde junio de 2017 se presentaron alegatos de conclusión.</t>
  </si>
  <si>
    <t>Cuantía sin determinar, dado que la petición de los acccionantes es:"Que se ordene ala autoridad pública señalada, gobernaciones de Antioquia y Cordoba, se reinicie y ejecute la obra como reza en el proyecto y se adiciones las las partidas necesarias para culminar la obra-protección para la recuperación de una parte del litoral caribe...". Es por ello que la cuantía no fue determinada. Se encuantra en los juzgados de Montería.</t>
  </si>
  <si>
    <t>Se emite sentencia de primera instancia en noviembre de 2017, notificada por edicto el 08 de febrero de 2018. Se presenta recurso de apelación. Esta en el tribunal el expediente.</t>
  </si>
  <si>
    <t xml:space="preserve">mediante auto del 20 de septiembre de 2018, se impaprte aprobación aliquidación de costas. Se notifica por estados del 21 del mismo mes y año. Aunque el juzgado no ha ordenado el archivo del proceso, se reira del informe mensual. Proceso judicialmente esta terminado. Se retirará en julio de 2020. </t>
  </si>
  <si>
    <t>El negocio se encuentra en el T.A.A. para resolver el recurso de apelación. El 30 de julio de 2020, se acepta renuncia de poder y admite  sustitucón del mismo en otro, igualmente se informa cambio de dirección para notificar a la demandada Procopal.</t>
  </si>
  <si>
    <t>el 20 de agosto pone en conocimeinto el traslado del dictamen pericial. Se le solicitó en tiempo oportuno (3 dias) aclaración y complementación del dictamen al perito. Pendiente actividad del auxiliar designado. En lña fecha esta evacuado los alegatos, pendiente que se dicte sentencia.</t>
  </si>
  <si>
    <t>Lo pretendido por lo accionantes es lo siguiente: "Ordenar la demandado que se halle responsable para que diseñe, ejecute y entregue la totalidad de la obra de intervención de la quebrada la Montañita, entre la calle 20 F y la "1, y por medio de la carreras 76,75,74,73,72 y 71, barrio parís Bello"...Por lo anterior, no hay cuantía determinable hasta el momento y no es competencia del departamento de Antioquia. Pendiente de que el despacho emita sentencia.</t>
  </si>
  <si>
    <t>En recurso de apelación en la actualidad. A despacho para sentencia desde el 17 de diciembre de 2017.</t>
  </si>
  <si>
    <t>Se ha proferido sentencia de segunda instancia. No afecta al departamento; sin embargo, la sentencia del tribunal está siendo cuestionada a través del recurso extraordinario de casación, en el cual se ha hecho parte también el departamento: Se busca impedir, que se case la sentencia del tribunal.</t>
  </si>
  <si>
    <t>El 13 de agosto de 2019 se aprueba liquidación de costas. Lo que significa que la sentencia de priemra quedó en firme, pendiente auto de archivo.</t>
  </si>
  <si>
    <t>El 28 de agosto pasó a despacho del magistrado para que este emita sentencia de segunda.</t>
  </si>
  <si>
    <t>El 30 de julio de 2020 el tribunal informa: DE CONFORMIDAD CON LOS ACUERDOS PCSJA20-11517, PCSJA20-11521, PCSJA20-11526, PCSJA20-11532, PCSJA20-11546, PCSJA20-11549, PCSJA20-11556 Y PCSJA20-11567 A PARTIR DEL 16 DE MARZO DE 2020 Y HASTA EL 30 DE JUNIO DE 2020 SE SUSPENDIERON LOS TÉRMINOS JUDICIALES, SE ESTABLECIERON ALGUNAS EXCEPCIONES Y SE ADOPTARON OTRAS MEDIDAS POR MOTIVOS DE SALUBRIDAD PÚBLICA Y FUERZA MAYOR.</t>
  </si>
  <si>
    <t>El departamento esta pendiente de nueva inscripción de titulo que reconoczca judicialmente la propiedad. La sentencia no afectó al ente territorial.</t>
  </si>
  <si>
    <t>Se admite recurso de aplelación propuesto por la parte demandante. Se encuentra a despacho para sentencia de segunda instancia. La primera fue favorable al departamento, quien fue llamada en garantía.</t>
  </si>
  <si>
    <t>Sentencia de primera favorable. Desde noviembre de 2013,SE CONCEDIÓ EL RECURSO DE APELACIÓN ANTE EL CONSEJO DE ESTADO.</t>
  </si>
  <si>
    <t>Dentro de la oportunidad procesal el demandante presenta recurso de apelación ante el T. A de Santander. Sentencia favorable al departamento de Antioquia.</t>
  </si>
  <si>
    <t>EL ABOGADO NICOLAS ALBEIRO RIOS CORREA PRESENTA PODER CONFERIDO A EL POR EL MUNICIPIO DE CAÑASGORDAS ANTIOQUIA . ANEXA SOPORTES. CORREO RECIBIDO EL 24-07-20 A LAS 4 55 PM.</t>
  </si>
  <si>
    <t>Se dicta sentencia de primera instancia. Favorable. En el consejo de estado-Apelación.</t>
  </si>
  <si>
    <t>En segunda instancia, se confirma el fallo proferido en primera. Favorable al departamento de Antioquia. Pendiente el cobro de costas a favor del departameto de Antioquia.</t>
  </si>
  <si>
    <t>Por pasiva, se vincula al Departamento, pero en defensa del título minero otorgado sobre el predio en disputa.</t>
  </si>
  <si>
    <t>Por pasiva, se vincula al Departamento, pero en defensa del título minero ottorgado sobre el predio en disputa.</t>
  </si>
  <si>
    <t>ESPECIAL DE RESTITUCION DE TIERRAS- EL PREDIO Y EL TITULO MINERO, NO PERTENECEN AL DEPARTAMENTO DE ANTIOQUIA.</t>
  </si>
  <si>
    <t>ESPECIAL DE RESTITUCION DE TIERRAS- EL PREDIO Y EL TITULO MINERO, NO PERTENECEN AL DEPARTAMENTO DE ANTIOQUIA. Este juzgado fue trasladado a Apartadó. Ver providencias.</t>
  </si>
  <si>
    <t>Desde el 26 de septimebre de 2017 a despacho para sentencia de segunda instancia.</t>
  </si>
  <si>
    <t>Sentencia de primera instancia favorable al departamento. En recurso de apelación pr parte de VIVA.</t>
  </si>
  <si>
    <t>Este proceso fue desisitido en segunda. Pendiente liquidación de costas y auto de archivo.</t>
  </si>
  <si>
    <t>desde el el 21 de febrero de 2019 se encuantra a despacho para sentencia de segunda.</t>
  </si>
  <si>
    <t>Desde el 06 de julio de 2017, a despacho para fallo de segunda instancia.</t>
  </si>
  <si>
    <t>El 24 de octubre mediante auto interlocutorio se concede el recurso de apelación propuesto contra la sentencia. Se envía el expediente hacia la secretaría de la corporación T. A. A. para lo de su competencia.(octubre 29-2019).</t>
  </si>
  <si>
    <t>El 29 de julio de 2019, notificado por estados del 30/07/2019, el juzgado de conocimiento ordena devolver el expediente y poner en conocimiento las pruebas obrantes a folios 2963 -2966 a fin de que las partes se pronuncien sobre las pruebas sobevivientes allegadas por la apoderada del municipio de Bello y que involucran posibles responsables de la actuación indebida y posibles causas qeu contribuyeron a la tragedia que se investiga.</t>
  </si>
  <si>
    <t>Desarrollo organizacional</t>
  </si>
  <si>
    <t>Traslado para alegar en la segunda instancia. Se demanda principalmente, el incentivo por antigüedad.</t>
  </si>
  <si>
    <t xml:space="preserve">sentencia de segunda instancia favorable. En junio de 2018, se concede el recurso extraordnario de Casación. </t>
  </si>
  <si>
    <t>En traslado para alegar en segunda instancia.ñ</t>
  </si>
  <si>
    <t>Sentencia confirmada mediante consulta. Se iniciará cobro de costas.</t>
  </si>
  <si>
    <t>Secretaria de Desarrollo Humano</t>
  </si>
  <si>
    <t>Por auto de fecha 20 de febrero de 2020, el juzgado informa que cumple lo resuelto pr el superior y está pendiente de liquidación de costas, antes de archivarse el expediente.</t>
  </si>
  <si>
    <t>En el procfeso se dicta sentencia de primera instancia. Se niegan las pretensiones de la demanda.</t>
  </si>
  <si>
    <t>Desde el 21 de febreo de 2018 se encuntr a despacho para sentencia de primera.</t>
  </si>
  <si>
    <t>Dir. Prestaciones  socilaes y de Nómina</t>
  </si>
  <si>
    <t>Se dictó sentencia de primera instancia. Niega súplicas de la demanda.</t>
  </si>
  <si>
    <t>Dir. Prestaciones Sociales y de Nómina</t>
  </si>
  <si>
    <t>El 13 de junio de 2019 se dicta sentencia de segunda instancia. Se confirma la de primera, que denegó las pretensiones de la demanda. Pendiente liquidación de costas en la primera instancia.</t>
  </si>
  <si>
    <t>El asunto se enciontraba en recurso de apelación por la no declaración de la falta de legitimación en la causa propuesta por el departamento de Antiquuia. El consejo de estado resolvió y confirmó el auto que negó la solicitud. El proximo 01 de diciembre regrasa del consejo de estado el expediente, para contuinuar con el trámite procesal.</t>
  </si>
  <si>
    <t>Se dictó sentencia de primera instancia el  19 de febrero de 2018. Niega las pretensiones de la demanda.</t>
  </si>
  <si>
    <t>Se profiere sentencia de segunda instancia el 30 de julio de 2020. Confirma la de primera. Condena en costas en segunda. Pendiente devolución del expediente y liquidación de costas por el juez de primera.</t>
  </si>
  <si>
    <t>Sentencia de primera instancia. Se absuelve al departamento de Antioquia. En alegatos de segunsa instancia.</t>
  </si>
  <si>
    <t>Secretaría de Gestion Humana y Desarrollo Organizacional</t>
  </si>
  <si>
    <t>Se corrió traslado para alegar en segunda instancia.</t>
  </si>
  <si>
    <t>Secretaría de Minas</t>
  </si>
  <si>
    <t>El 11 de agosot de 2020 se profiere sentencia de primera instancia, esta es notificada electrónicamente el día 13/08/2020. Niega pretensiones del demandante.</t>
  </si>
  <si>
    <t>El 26 de septiembre de 2017 se le realiza interrogastorio de parte al demandante. Pendiente evacuar pruebas de oficios.</t>
  </si>
  <si>
    <t>El 26 de febrero de 2019 el T. A. A. admite el recurso de apelación propuesto por la demandante.</t>
  </si>
  <si>
    <t>Se asiste a la audiencia inicial, esta se suspende hasta tanto se resuelva la excepción previa de falta de integración del contradictoria, la cual fue apelada ante el superior jerarquico.</t>
  </si>
  <si>
    <t>Por auto de fecha del 29 de julio de 2020, se requiere al apoderado del municipio de Buriticá a fin de que se cumpla con el requerimiento ordenado mediante exhorto.</t>
  </si>
  <si>
    <t>Secretaría de Educación</t>
  </si>
  <si>
    <t>El 07 de noviembre de 2019 se notifica por Estados, la solicitud de nulidad procesal propuesta por la curadora que representa a Brilladora la esmeralda Ltda en liquidación. Queda pendiente por parte del despacho resolver la solicitud. (Noviembre 08-2019).</t>
  </si>
  <si>
    <t>dentro de al portunidad procesal el 20 de enero de 2020 se presentan alegatos de conclusión.</t>
  </si>
  <si>
    <t>secretaría de Educación</t>
  </si>
  <si>
    <t>Para el 13 de febrero de 2020, se encuantra progamada la celebración de la primera audiencia de trámite en el asunto de la referencia.</t>
  </si>
  <si>
    <t>Secretaría de Hacienda</t>
  </si>
  <si>
    <t xml:space="preserve">Traslado para alegar en segunda instancia. La sentencia de primera fue favorable. </t>
  </si>
  <si>
    <t xml:space="preserve">Secretaria Gestión humana y Desarrollo Organizacional </t>
  </si>
  <si>
    <t>Desde el 30 de octubre de 2017 se encuantra a despacho para sentencia.</t>
  </si>
  <si>
    <t>Por auto del 29 de julio de 2020 se reconoce personería al apoderado que representa los intereses de Positiva S. A. -compañía de seguros.</t>
  </si>
  <si>
    <t>Gestión Humana y Desarrollo Organizacional</t>
  </si>
  <si>
    <t>En la audiencia inicial celebrada el 19/01/2017, se declaró prbada la falta de competencia. Se remite expediente al Tribunal para que continúacon su trámite..</t>
  </si>
  <si>
    <t>Gestion Humana y Desarrollo organizaciona</t>
  </si>
  <si>
    <t>Reliquidación pensional con pensiones de Antioquia. El 19 de julio de 2018 se presentaron alegatos.</t>
  </si>
  <si>
    <t xml:space="preserve">Secretaría de Infraestructura </t>
  </si>
  <si>
    <t>Se presentó recurso de apelación, se asisitió a la audiencia de conciliación judicial, y se envió el expediente al T.A.A para lo de su competencia.</t>
  </si>
  <si>
    <t>Secretaría de minas</t>
  </si>
  <si>
    <t>El 02 de m,ayo de 2019, notificado por estados del 07 del mismo mes y año, se admite el recurso de apleación interpuesto contra al sentencia de primera instancia.</t>
  </si>
  <si>
    <t>Mediante radicado R2019010038637 del 01/0272019, el Consejo de Estado comunica el auto del 18 de diciembre de 2018, en donde tomó las siguientes decisones: Acepta renuincia de apoderado de la aprte demandante, y, por auto del 24 de enenro de 2019 revoca el auto del 05 de julio de 2018, en donde había tomado la decisión de remitir el expediente hacie el T.A. de Antioquia. Conclusión, fija la comeptencia en única instancia en el Cosejo de Estado.</t>
  </si>
  <si>
    <t>Secretaría de Hacienda - F.L.A</t>
  </si>
  <si>
    <t>El 12 de febrero de hogaño por estados 023 de la fecha, se publica la sentencia de segunda instnaica, la que confirma la de primera. No condena en costas en la segunda insncia. Pendiente la devolución del expediente al juzgado de origen a efectos de liuiqdar gastos del proceso.</t>
  </si>
  <si>
    <t>Dentro dela oportunidad procesal se allega al despacho, el escrito de alegatos de conclusión en primera instancia. Actuación realizada el 11 de julio de 2019.</t>
  </si>
  <si>
    <t>se desarrolló la audiencia inicial. Continúa la audiencia de pruebas; ésta se llevará a cabo el 28 de noviembre de 2018.</t>
  </si>
  <si>
    <t>secretaría de educación</t>
  </si>
  <si>
    <t>Se emitió sentencia de primera instancia. Se condena al la AFP-Protección. Se absuelve al departamento de Antioquia y otras. La sentencia fue apelada. Pendiente segunda instancia.</t>
  </si>
  <si>
    <t>Explotación de minas en el municipio de Remedios- Antioquia. Fallas en la estrucuturación del suelo del corregimiento y mla tratamiento de aguas, tanto las servidas como las naturales.</t>
  </si>
  <si>
    <t>El 31 de agosto del 2018, dentrode la oportunidad debida, se presentan alegatos de conclusión.</t>
  </si>
  <si>
    <t>El 21 de octubre de 2019, se radica en la entidad, el exhorto 057YOM  radicado en la secretaría de minas, con la finalidad de que esta dependencia, de respuesta a lo solicitado por el Tribunal administrativo de Antioquia, dentro de las diligencias del radicado 000-2016-2187</t>
  </si>
  <si>
    <t>El 19 de febrero de 2019 se realiza la audiencia inicial en el proceso de la referencia. Se decretó la prueba, de desiste del interrogatoio y se corre traslado para alegar de conclusión.</t>
  </si>
  <si>
    <t>reliquidación de la pensiónde jubilación. Es un asunto del Fompremag.</t>
  </si>
  <si>
    <t xml:space="preserve">Secretaría de Educación </t>
  </si>
  <si>
    <t>El 26 de septiembre de 2019 en una sola audiencia se realiza el procedimiento de primera instancia. Se dicta sentencia ABSOLUTORIA.  Sin embargo, por haber sido totalmente adversa a los intereses del demandante este proceso sube al tribunal en el grado jurisdiccional de consulta.</t>
  </si>
  <si>
    <t xml:space="preserve">Secretaría de Gestion Humana y Desarrollo Organizacional </t>
  </si>
  <si>
    <t>El 12 de septiembre de 2018 se dicto sentencia de primera instasncia. Absolutoria. Concedió recurso de apelación.</t>
  </si>
  <si>
    <t>Pretender que por la vía de proceso ordinario se le reconozca la calidad de trabajador oficial a un empleado(s) publico(s)</t>
  </si>
  <si>
    <t>El 18 de febrero de 2018 se evacua la prueba solicitada y decretada en el proceso. Se escucharon los interrogatorios, los testimonios, y los testigos técnicos de la emopresa Continental gold mines. Pendiente una prueba.</t>
  </si>
  <si>
    <t>Dentro de la oportunidad procesal se responde la demanda, se presentan excepciones de mérito, se solicitan pruebas.</t>
  </si>
  <si>
    <t>El pasado 10 de agosto de 2018 se reseulve el recurso de apelación contra el auto que no accedió a la falta de jurisdicción. Por lo tanto el juzgado de Segovia continua en conocimiento del asunto. Proxima audiencia 02 de octubre de 2018.</t>
  </si>
  <si>
    <t>Se asisite a la audiencia inicial del art. 180. Se declara probada la falta de legitimación en la causa por pasiva a favor del ente territorial.</t>
  </si>
  <si>
    <t>El 12 de diciembre de lleva a cabo la audiencia de trámite y juzgamiento. Se dicta sentencia en contra de Brilladora la esmeralda Ltda hoy liquidada, y se condena solidariamente al departamento de Antioquia. El monto económico hasta la fecha de la sentencia asciende a $52,153,164. Se apela la sentencia. pendiente de auto que admite el recurso de apleación.</t>
  </si>
  <si>
    <t>Se asisitió a la audiencia DE TRÁMITE Y JUZGAMIENTO, SE EMITIÓ SENTENCIA CONDENATORIA EN CONTRA DE Consorcio Bajo-Cauca y solidariamente responsable a VIVA y al departamento de Antioquia.</t>
  </si>
  <si>
    <t>Se dictó sentencia de primera instancia. Se emite condena en contra de Brilladora la esmeralda Ltda -En liquidación, y solidariamente se consdena al departamento de Antioquia. La cuantía de la sentencia de primera instancia equivale al 30% de lo preetendido por el demandante, incluyendo las costas procesales.</t>
  </si>
  <si>
    <t>Conflicto originado en los contratos de Brilladora la Esmeralda ltda. Es posible al condena en este proceso en contra del departamento por el fenómeno d ela solidaridad.</t>
  </si>
  <si>
    <t>La sentencia condena de forma solidaria al departamento de Antioquia, a la Corporación Corantioquia y a la empresa Agregados y proyectos Mineros de Antioquia APMA S.A. Asi las cosas, del valor total d ela condena lecorrespondería al departamento un 33,33% de lo que se fije en caso de confirmarse en segunda instancia.</t>
  </si>
  <si>
    <t>El 24 de enero de 2020 se adelanta la audiencia de pruebas. Dejando evacuada la totalidad de la pruerba, el despacho concede 10 días para alegar de conclusión.</t>
  </si>
  <si>
    <t>En la fecha 11 de julio de 2019, se da cumplimiento a lo ordenado por el despacho, consisitente en aportar copia del CD que contiene las pruebas relacionadas en el folio 132 vuelto y 133 parte inicial.</t>
  </si>
  <si>
    <t>Minas</t>
  </si>
  <si>
    <t>Por auto de fecha 30 de julio de 2020, el juzgado no concede recurso de apelación por extemporaneo propuesto por le ministerio de trabajo.</t>
  </si>
  <si>
    <t>Sentencia de primera favorable. El 08 de julio de 2019 el tribunal admite recurso de apelación. Pendiente sentencia de segunda.</t>
  </si>
  <si>
    <t>Por auto del 26 de agosot de 2019, El tribunal superior de Antioquia admite recuros de apelación, pero ordena notificar a la agencia nacional de defensa jurídica y a la procuraduría como miniisterio público.Vencido y ejecutoriado el auto sin propuesta de nulidad, será saneada la actuación pendiente.</t>
  </si>
  <si>
    <t>En sentencia de primera instancvia proferida el 27 de noviembre de 2018, se denegaron las peticones de la demanda. Se apeló la sentencia. Se envía al T.S de medellín a efectos de que se surta el recurso de alzada.</t>
  </si>
  <si>
    <t>El pasado 13 de agosto de 2018 se presenta la contestación de la demanda, se proponen excepciones, se llama en garantía a aseguradora del convenio interadministrativo.</t>
  </si>
  <si>
    <t>Una vez celebrada la audiencia de pacto de cumplimiento, el magistrado ordena la integración del contradicitorio con la Agencia nacional de Minería, el Ministerio de Minas y Energía y el ministerio de Ambiente y desarrollo Sostenible. Vencido el término para responder el llamado, se ordena celebrar la continuación de la audiencia inicial de pacto, la que se llevará a cabo el 02 de abril de 2020 a las 08:30 a.m.</t>
  </si>
  <si>
    <t>reclaman reparación de perjuicios e indemnizaciones derivados de accidente en minería.</t>
  </si>
  <si>
    <t>se demanda en esta oportunidad a la secretaría de Educación departamental y a la Comisión Nacional del Servicio Civil. Se busca el reconocimiento de un ascenso, con efectos fiscales anteriores a los reconocidos.</t>
  </si>
  <si>
    <t>Dentro de la oportunidad procesal, se presenta contestación a la demanda.</t>
  </si>
  <si>
    <t>En terminos para presentar alegatos de conclusión.</t>
  </si>
  <si>
    <t>El 18 de diciembre de 2018 estando dentro del término, se presenta la constestación de la demanda.</t>
  </si>
  <si>
    <t>Busca el demandante la condición de trabajador oficial. En la actualidad ostenta un cargo de profesional universitario empleado Público. El 26 de octubre de 2018, se contestó la demanda.</t>
  </si>
  <si>
    <t>Reclaman los demandantes, perjuicios derivados del accidente del 26 de cotubre de 2016-accidente cantera las nieves</t>
  </si>
  <si>
    <t>El 09 de julio de 2019, el tribunal admite la reforma a ala demanda, otorga un termino de 15 días para contestarla, acto que se realiza el 30 de julio dentro de a la oportunidad establecida, y se solicitan prurbas, teniendose en cuanta lo manifestado por al parte demandante en la reforma a la demanda.</t>
  </si>
  <si>
    <t>Reclama reconocimeinto de relación laboral y derivado de ello, pago de prestaciones sociales.</t>
  </si>
  <si>
    <t>Discuten las demandantes el reconocimiento de la pensión de sobreviviente, causada esta por el señor MARCO TULIO CALLE ROLDAN, quien en vida eera pensionado del tesoro del departamento de Antioquia.</t>
  </si>
  <si>
    <t>Se desarrolló la audiencia inicial del proceso ordinario laboral, se cita a la p´roxima diligencia judicial para el 09 de agosto de 2019,  al asd 01:30 p.m.</t>
  </si>
  <si>
    <t>Por auto de fecha 05 de diciembre de 2019, se fija fecha para celebrar la audiencia inicial en el asunto de la referencia. La que se llevará a cabo el día 10 de febrero de 2020 a las 10:00 a.m. en las instalaciones del T. A. A.</t>
  </si>
  <si>
    <t>Buscan los demandante, reconocimiento indemnizatorio a través del titulo de imputación de falla ebn el servicio; medio de control - reparación directa, derivada o como consecuencia del ejercicio legal  en la minería, en cercanías o debajo del suelo  donde se ubica la propiedad de los demandantes en el municipio de Segovia.</t>
  </si>
  <si>
    <t>Es un tema que debe de dar respuesta es el Fondo de Prestaciones sociales del magisterio.</t>
  </si>
  <si>
    <t>El 25 de noviembre de 2019, el tribunal administrativo de Anrioquia admite el recurso de apelación propuesto por la parte demandante.(La sentencia fue favorable al departamento de Antioquia).</t>
  </si>
  <si>
    <t>El 13 de noviembre de 2019 dentro del término legal y oportuno, se presentan las excepciones del caso y se aporta prueba suficiente y necesaria para la defensa de la entidad.</t>
  </si>
  <si>
    <t>En la fecha 22 de marzo de 2019, notificada por estados del 02 de abril de 2019 se reconoce al abogado leonardo Lugo personería para actuar. El expediente está a despacho para fallo.</t>
  </si>
  <si>
    <t>Se demanda la nulidad de los actos de libre nombramiento y remoción, que terminaron la vacancia temporal de Jaime Humberto Lora. Recibo el proceso el 01 de febrero de 2019, en el estado en que se encuentra.</t>
  </si>
  <si>
    <t>Sentencia de primera favorable, recibo el expediente con fecha 01 dfe febrero de 2019.</t>
  </si>
  <si>
    <t>El 28 de julio del 2020 se presenta  recurso de apelación. Pendiente sobre la admisión del mismo.</t>
  </si>
  <si>
    <t>se trata de un medio de control en donde el demandante cementos Argos S. A. busca la reducción susutancial del pago o contribución que debe realizar por valorización. Por tanto, en caso de una condena en donde se acceda a las pretensiones de la demanda, la consecuencia no sería pago por parte de las arcas del departamento de Antioquia sino que dejaría de percibir recursos económicos por reducción de la valorización fijada a la demandante.</t>
  </si>
  <si>
    <t>Busca el reconocimiento pensional el demandante, derivado de su condición de docente.</t>
  </si>
  <si>
    <t>Del vinculado por pasiva municipio de valdivia el 24 de julio de 2020, contesta la demanda.</t>
  </si>
  <si>
    <t>LA SUSCRITA SECRETARIA DEJA CONSTANCIA QUE EL AUTO DEL 10 DE JULIO DE 2020, FIJADO PARA ESTADOS DEL 13 DE JULIO DE 2020, TENIENDO EN CUENTA LO ESTABLECIDO EN EL ACUERDO CSJANTA20-80, SE NOTIFICA EL 27 DE JULIO DE 2020.</t>
  </si>
  <si>
    <t>El 04 de agosoto de 2020 se dicta sentencia de instancia. Niega pretensiones de la demandante. Se presenta el recurso de apelación. Expediente se enviará a la sla laboral del tribbunal superior de Antioquia.</t>
  </si>
  <si>
    <t>El 18 de ferbero de 2020, a las 09.00 a.m. se desarrrlla la audiencia inicicla del proceso. Acto seguido se realiza la audiencia de trámite y juzgamiento en el asunto d ela referenia. Se dicta sentencia Niega pretensiones. Se cambia la percepción de riesgo de este proceso estimandose en el grado de bajo o remota (menos del 5%). Demandante apela, se envía el expediente la Trubunal Superior de Antiquia - Sala Laboral.</t>
  </si>
  <si>
    <t>El 03 de marzo de 2020 se envía al juzgado las constancias de citación y de notificación por aviso al llmado en garantía (Seguros Suramericana). Sin embargo por efectos del Covid-19 solo hasta el 01 de junio de 2020 se comprobó la entrega efectiva del comunicado y el registro de la actuación judicial.</t>
  </si>
  <si>
    <t>A través del medio de control de reparación directa, busca la demandante reconocimiento indemnizatorio por la muerte del señor diego Alberto Suerez Montoya, quien según relato de la actora, era su compañero permanente.</t>
  </si>
  <si>
    <t>Se contestó en forma oportuna la demanda. Por auto de fecha 06/03/2020 se pone en conocimiento que el 27 de febrero de hogaño, la demandante presentó desisitimiento d elas pretensiones de la demanda.</t>
  </si>
  <si>
    <t>el 04 de marzo dse profiere sentencia de segunda instancia, confirma. Pendiente devolución.</t>
  </si>
  <si>
    <t>El 26 de julio de 2019 se solicitan los antecedentes administrativos del asunto en estudio. Traslado vence el 06 de septiembre de 2019.</t>
  </si>
  <si>
    <t>El 18 de noviembre de 2019,  se pone en conocimiento del despacho, las notificaciones realizadas a la univeridad de Antioquia, y a la compañía de srguors Bolivar S. A. llamadas en garantía por el departamento de Antioquia.</t>
  </si>
  <si>
    <t>Pretende el demandante que las entidades llamadas a juicio y el particular, sena administrativa y extracontractualmente responsables del deterriorio de un propiedad ubicada en el corregimiento de la cruzada del municipio de remedios.</t>
  </si>
  <si>
    <t>Dentro de la oportunidad procesal se da respuesta a al demanda y se presentan excepciones de mérito.</t>
  </si>
  <si>
    <t>Dentro del tiempo legal se da respuesta a los hechos de la demanda y se presentan excepciones de mérito.(16-octubre-2019).</t>
  </si>
  <si>
    <t>El 07 de noviembre de 2019 dentro del término legal , se presenta la contestación de la demanda.</t>
  </si>
  <si>
    <t xml:space="preserve">Se presentó la contestación de la demanda. En enero 17 se allegó al despacho los antecedentes administrativos de la demandante. </t>
  </si>
  <si>
    <t>Se presentó la contestación de la demanda, el 17 de enero se allega al despacho los antecedentes administrativos del asuntoa debatir.</t>
  </si>
  <si>
    <t>Nulidad de actos administrativos que declararon sanción administrativa por no movilizar mercancias dentro del término legal. Se contesta la demanda el 10 de diciembre de 2019, dentro de la oportunidad procesal.</t>
  </si>
  <si>
    <t>Nulidad de actos administrativos que declararon sanción administrativa por no movilizar mercancias dentro del término legal. Se contesta la demanda el 10 de didiembre de 2019, dentro de la oportunidad procesal.</t>
  </si>
  <si>
    <t>Proceso relacionado con el tema de Brilladora la esmeralda Ltda.</t>
  </si>
  <si>
    <t>Solicitan  reliquidaciónde la pension otorgada, basados la variación del SMMLV y no en el IPC de cada año.</t>
  </si>
  <si>
    <t>el 27 de julio de 2020 certifica contestación de la demanda asi: CERTIFICACION 2 FOLIOS Y OFICIO REQUERIMIENTO 2 FOLIOS</t>
  </si>
  <si>
    <t>El 02 de febreo de 2020 se solicitan los antecedentes  adminsitrativos a secretaría de Gestión Humana a efectos de dar respuesta a la demanda el proximo 17 de marzo del año que cursa.</t>
  </si>
  <si>
    <t>El 10 de febrero del año que cursa se solicitaron los antecedenteas adminsitrativos opara dar respuesta a la demanda. Pendiente de recibo.</t>
  </si>
  <si>
    <t>Atendiendo a la decisión judicial proferida por el juez décimo laboral del circuito, se presenta la contestación al traslado del auto de fecha 22 de julio de 2019, el que ordenó la integración del contradictorio en calidad de litisconsorte por pasiva al departamento de Antiquia y otra. El 03 de diciembre de 2019 se presenta la conterstación de la demanda.</t>
  </si>
  <si>
    <t>El 03de marzo de 2020 se informa al tribunal, que tenga en cuanta la contestación de la demanda ealizada de forma oportuna.</t>
  </si>
  <si>
    <t>El 28 de agosto de 2020, dentro de la oportunidad procesal, se da respuesta a la demnda y se presentan excepciones.</t>
  </si>
  <si>
    <t>El 24 de agosot de 2020, estando dentro de la oportunidad procesal se da respuesta a la demanda y se presentan excepciones al caso.</t>
  </si>
  <si>
    <t>pese a recibirse el asunto de la referencia, este será reportado a la subsecretaría a efectos de que sea enviado a la seccional de salud, a fin de que la jurídica de esta dependencia continue conocimento del asunto, por competencia expresa.</t>
  </si>
  <si>
    <t>Busca el demandante la nuidad de las resoluciones que le declararon la sanción administrativa interpuesta por la no legalización de la tornaguía N° 23-200160</t>
  </si>
  <si>
    <t>05001233300020160271400</t>
  </si>
  <si>
    <t>05001233300020170034800</t>
  </si>
  <si>
    <t>05001233300020170017500</t>
  </si>
  <si>
    <t>05001233300020170114600</t>
  </si>
  <si>
    <t>05001233300020170115600</t>
  </si>
  <si>
    <t>05001233300020170119900</t>
  </si>
  <si>
    <t>05001233300020170176700</t>
  </si>
  <si>
    <t>05001233300020170220100</t>
  </si>
  <si>
    <t>05001233300020170298300</t>
  </si>
  <si>
    <t xml:space="preserve">JUZGADDOS ADMINISTRATIVOS </t>
  </si>
  <si>
    <t>05001333300920170003900</t>
  </si>
  <si>
    <t>05001333303620160051800</t>
  </si>
  <si>
    <t xml:space="preserve">JUZGADOS ADMINISTRATIVOS </t>
  </si>
  <si>
    <t>05001333302320160091400</t>
  </si>
  <si>
    <t>05001333300120170027900</t>
  </si>
  <si>
    <t>05001333301720160092300</t>
  </si>
  <si>
    <t>05001333301820170026400</t>
  </si>
  <si>
    <t>05001333300920170022100</t>
  </si>
  <si>
    <t>05001333301720170054800</t>
  </si>
  <si>
    <t>05001333302020140081700</t>
  </si>
  <si>
    <t>05001333300620170002400</t>
  </si>
  <si>
    <t>05001333300720170053300</t>
  </si>
  <si>
    <t>05001333302320170062400</t>
  </si>
  <si>
    <t>05001310501320160138100</t>
  </si>
  <si>
    <t>05001310500920160127700</t>
  </si>
  <si>
    <t>05001310501020170090200</t>
  </si>
  <si>
    <t>05001310502220170014300</t>
  </si>
  <si>
    <t>05154311200120170001700</t>
  </si>
  <si>
    <t>05154311200120170001900</t>
  </si>
  <si>
    <t>05045312100120160179700</t>
  </si>
  <si>
    <t>05045312100220140000100</t>
  </si>
  <si>
    <t>05001333300120170002100</t>
  </si>
  <si>
    <t>05001333302820170045400</t>
  </si>
  <si>
    <t>05001333301620180002400</t>
  </si>
  <si>
    <t>05001310502120180025200</t>
  </si>
  <si>
    <t>05088310300120150047400</t>
  </si>
  <si>
    <t>050013333029201800146000</t>
  </si>
  <si>
    <t>05001333303020180023800</t>
  </si>
  <si>
    <t>05001333300820180021700</t>
  </si>
  <si>
    <t>05000312110120180011200</t>
  </si>
  <si>
    <t>JUZGADOS  ADMINISTRATIVOS</t>
  </si>
  <si>
    <t>05001333302120180024100</t>
  </si>
  <si>
    <t>05001310501220180034700</t>
  </si>
  <si>
    <t>JUZGADO ADMINISTRATIVO</t>
  </si>
  <si>
    <t>05001333300420180021700</t>
  </si>
  <si>
    <t>05001310500120180022300</t>
  </si>
  <si>
    <t>05001310501720180051000</t>
  </si>
  <si>
    <t>05001333300220180043200</t>
  </si>
  <si>
    <t>05001333303620180028200</t>
  </si>
  <si>
    <t>05001333301320180034000</t>
  </si>
  <si>
    <t>05001333301220180031200</t>
  </si>
  <si>
    <t>05001333301020180030900</t>
  </si>
  <si>
    <t>05001333303320180034300</t>
  </si>
  <si>
    <t>05001310500420160018300</t>
  </si>
  <si>
    <t>05001333302820180034500</t>
  </si>
  <si>
    <t>05440311200120180019900</t>
  </si>
  <si>
    <t>05001333301920180032400</t>
  </si>
  <si>
    <t>05001233300020180136200</t>
  </si>
  <si>
    <t>05001233300020180176900</t>
  </si>
  <si>
    <t>050013333030201800355000</t>
  </si>
  <si>
    <t>05001333301420180033300</t>
  </si>
  <si>
    <t>05001233300020180210800</t>
  </si>
  <si>
    <t>05001310300420180032500</t>
  </si>
  <si>
    <t>05001333301820180049000</t>
  </si>
  <si>
    <t>05001233300020180195400</t>
  </si>
  <si>
    <t>05615310500120190000700</t>
  </si>
  <si>
    <t>05615310500120190000800</t>
  </si>
  <si>
    <t>05001233300020190029400</t>
  </si>
  <si>
    <t>05579310500120180024400</t>
  </si>
  <si>
    <t>05579310500120180035600</t>
  </si>
  <si>
    <t>05579310500120180024600</t>
  </si>
  <si>
    <t>05615310500120190005400</t>
  </si>
  <si>
    <t>05001310501320170068600</t>
  </si>
  <si>
    <t>JUZGADO ADMINISTRATIVO-</t>
  </si>
  <si>
    <t>05001333302120180045500</t>
  </si>
  <si>
    <t>05837333300120180049800</t>
  </si>
  <si>
    <t>05001233300020190018800</t>
  </si>
  <si>
    <t>05001310500820190001200</t>
  </si>
  <si>
    <t>05001233301820190013400</t>
  </si>
  <si>
    <t>05001233300020190018900</t>
  </si>
  <si>
    <t>05001333301620180042400</t>
  </si>
  <si>
    <t>05001333301620180035300</t>
  </si>
  <si>
    <t>05837333300120180014300</t>
  </si>
  <si>
    <t>05001333300620190012900</t>
  </si>
  <si>
    <t>050013310500720190041000</t>
  </si>
  <si>
    <t>05001333301920190004400</t>
  </si>
  <si>
    <t>05001333301820190027600</t>
  </si>
  <si>
    <t>05001310500520180065200</t>
  </si>
  <si>
    <t>05001333302520190020500</t>
  </si>
  <si>
    <t>05001333302220190033300</t>
  </si>
  <si>
    <t>05001333303220190036100</t>
  </si>
  <si>
    <t>05837333300120180045200</t>
  </si>
  <si>
    <t>05001310500720180036200</t>
  </si>
  <si>
    <t>05001333302520190024900</t>
  </si>
  <si>
    <t>05001333303120190022800</t>
  </si>
  <si>
    <t>05001333301120190026300</t>
  </si>
  <si>
    <t>05001310500220190063200</t>
  </si>
  <si>
    <t>0500123330002019228400</t>
  </si>
  <si>
    <t>05001333300320180011900</t>
  </si>
  <si>
    <t>05001333301920190031000</t>
  </si>
  <si>
    <t>05001333302720190045300</t>
  </si>
  <si>
    <t>05001333301320190029700</t>
  </si>
  <si>
    <t>05001333303020190053000</t>
  </si>
  <si>
    <t>05001333302620190043300</t>
  </si>
  <si>
    <t>05001333301520190047000</t>
  </si>
  <si>
    <t>05001333303420200001600</t>
  </si>
  <si>
    <t>05001310501320190065600</t>
  </si>
  <si>
    <t>05001310502220200002100</t>
  </si>
  <si>
    <t>05001333302720200005800</t>
  </si>
  <si>
    <t>05001333302820190022600</t>
  </si>
  <si>
    <t xml:space="preserve">JUZGADO LABORAL DEL CIRCUITO  MEDELLIN </t>
  </si>
  <si>
    <t>JUZGADO CIVIL LABORAL DEL CIRCUITO CAUCASIA</t>
  </si>
  <si>
    <t>JUZGADO LABORAL DEL CIRCUITO CAUCACIA</t>
  </si>
  <si>
    <t>JUZGADO PRIMERO CIVIL DEL CIRCUITO  DE TIERRAS APARTADO</t>
  </si>
  <si>
    <t>JUZGADO SEGUNDO CIVIL DEL CIRCUITO  DE TIERRAS APARTADO</t>
  </si>
  <si>
    <t xml:space="preserve">TRIBUNAL ADMINISTRTIVO DE CUNDINAMARCA </t>
  </si>
  <si>
    <t>025000234100020170090700</t>
  </si>
  <si>
    <t>05001310501520180026000</t>
  </si>
  <si>
    <t xml:space="preserve">JUZGADO PROMISCUO DEL CIRCUITO JERICO </t>
  </si>
  <si>
    <t>05368318900120180001600</t>
  </si>
  <si>
    <t>05368318900120180001500</t>
  </si>
  <si>
    <t>05368318900120170002900</t>
  </si>
  <si>
    <t>05368318900120170021900</t>
  </si>
  <si>
    <t>05368318900120170003500</t>
  </si>
  <si>
    <t>05368318900120170002700</t>
  </si>
  <si>
    <t>0500131050072018029200</t>
  </si>
  <si>
    <t xml:space="preserve">JUZGADO PRIMERO CIVIL DEL CIRCUITO DE BELLO </t>
  </si>
  <si>
    <t xml:space="preserve">JUZGADO SEGUNDO CIVIL DEL CIRCUITO  DE TIERRAS MEDELIN </t>
  </si>
  <si>
    <t xml:space="preserve">JUZGADO LABORAL DEL CIRCUITO  MARINILLA </t>
  </si>
  <si>
    <t>JUZGADO CIVIL DEL CIRCUITO  MEDELLIN</t>
  </si>
  <si>
    <t>JUZGADO LABORAL DEL CIRCUITO  RIONEGRO</t>
  </si>
  <si>
    <t xml:space="preserve">JUZGADO LABORAL DEL CIRCUITO PUERTO BERRIO </t>
  </si>
  <si>
    <t>JUZGADO ADMINISTRATIVO- TURBO ANT</t>
  </si>
  <si>
    <t>LEONEL GIRALDO ALVAREZ</t>
  </si>
  <si>
    <t>PARA SENTENCIA Y SE TRATA DE UN PROCESO POR REGLAMENTACION DE POLVORA NAVIDEÑA</t>
  </si>
  <si>
    <t xml:space="preserve">PROCESO POR RESTITUCION DE PREDIOS </t>
  </si>
  <si>
    <t>PAGO DE PRESTACION POR SOLIDRIDAD-FIJA FECHA DE AUDIENCIA INICIAL PARA EL DIA 11 DE JULIO DE 2018 A LAS 3:00 P.M.</t>
  </si>
  <si>
    <t xml:space="preserve"> PAGO DE PENSION  POR CUOTAS PARTES</t>
  </si>
  <si>
    <t>COBRO DE IMPUESTO DE GASOLINA  NO DEBIDA - NO HAY DEVOLVER SUMA ALGUNA</t>
  </si>
  <si>
    <t>DECRETO DE NOMBRAMIENTO DE NOTARIO EN PROPIEDAD</t>
  </si>
  <si>
    <t xml:space="preserve">FALLA EN TALUD DE TIERRA - EXPLOTACION MINERA  VIA COPACABANA </t>
  </si>
  <si>
    <t>CONTROL ESPACIO PUBLICO Y MINAS DE AMAGA</t>
  </si>
  <si>
    <t>DE APELACIÓN CONTRA LA SENTENCIA</t>
  </si>
  <si>
    <t>MAYOR PERMANENCIA  EN OBRA</t>
  </si>
  <si>
    <t>CONTESTA DEMANDA</t>
  </si>
  <si>
    <t>FIJA FECHA PARA AUDIENCIA-19-07-2018 10 AM</t>
  </si>
  <si>
    <t xml:space="preserve">DAÑOS EN PREDIOS POR MINERIA EN SEGOVIA Y FALTA DE PREVISION </t>
  </si>
  <si>
    <t xml:space="preserve">CONTRATO CON BRILLADORA </t>
  </si>
  <si>
    <t xml:space="preserve">PRIMAS EXTRALEGALES </t>
  </si>
  <si>
    <t xml:space="preserve">PRESTACIONES SOCIALES </t>
  </si>
  <si>
    <t xml:space="preserve">ACOMPAÑAMIENTO AL PROCESO </t>
  </si>
  <si>
    <t>CAMAS PREDRIHATICAS</t>
  </si>
  <si>
    <t>DESVINCULA AL DEPARTAMENTO DE ANT</t>
  </si>
  <si>
    <t xml:space="preserve">EJECUTIVO FACTURAS </t>
  </si>
  <si>
    <t>INDEPORTES</t>
  </si>
  <si>
    <t xml:space="preserve">ORDENANZA </t>
  </si>
  <si>
    <t>PENDIENTE DE ARCHIVO</t>
  </si>
  <si>
    <t xml:space="preserve">POR CONSTRUCCIONDE VIVA </t>
  </si>
  <si>
    <t>3 AÑAOS</t>
  </si>
  <si>
    <t>VIA TERCIARIA</t>
  </si>
  <si>
    <t>FLA -SINDICALIZADO</t>
  </si>
  <si>
    <t>1 AÑO</t>
  </si>
  <si>
    <t>Juzgado 9 Laboral del Circuito Medellín</t>
  </si>
  <si>
    <t>05001310500920170099600</t>
  </si>
  <si>
    <t>Juzgado 20 Administrativo Oral del Circuito Medellín</t>
  </si>
  <si>
    <t>05001333302020190046000</t>
  </si>
  <si>
    <t xml:space="preserve">Juzgado 6 Administrativo Oral del Circuito Medellín  </t>
  </si>
  <si>
    <t>050013333006201700547</t>
  </si>
  <si>
    <t>Juzgado 34 Administrativo Oral del Circuito de Medellín</t>
  </si>
  <si>
    <t>05001333303420190014100</t>
  </si>
  <si>
    <t>CORTE SUPREMA DE JUSTICIA- SALA LABORAL</t>
  </si>
  <si>
    <t>05001310500220090070801</t>
  </si>
  <si>
    <t>05001310500820120106001</t>
  </si>
  <si>
    <t>05001233300020140067601</t>
  </si>
  <si>
    <t>05001233300020140121000</t>
  </si>
  <si>
    <t xml:space="preserve">JUZGADO 3 ADMINISTRATIVO </t>
  </si>
  <si>
    <t>05001333300320150003100</t>
  </si>
  <si>
    <t>05001333300320140047400</t>
  </si>
  <si>
    <t>05001233300020150040700</t>
  </si>
  <si>
    <t>05001233300020150036100</t>
  </si>
  <si>
    <t>JUZGADO 12 LABORAL DEL CIRCUITO</t>
  </si>
  <si>
    <t>05001310501220140155300</t>
  </si>
  <si>
    <t>05001233300020150136000</t>
  </si>
  <si>
    <t>05001233300020150199000</t>
  </si>
  <si>
    <t>05001333301520160060300</t>
  </si>
  <si>
    <t xml:space="preserve">JUZGADO 17 ADMINISTRATIVO </t>
  </si>
  <si>
    <t>05001333301720170003600</t>
  </si>
  <si>
    <t xml:space="preserve">JUZGADO 19 ADMINISTRATIVO </t>
  </si>
  <si>
    <t>05001333301920170025300</t>
  </si>
  <si>
    <t xml:space="preserve">JUZGADO 26 ADMINISTRATIVO </t>
  </si>
  <si>
    <t>05001333302620140138100</t>
  </si>
  <si>
    <t xml:space="preserve">JUZGADO 25 ADMINISTRATIVO </t>
  </si>
  <si>
    <t>05001333302520120035900</t>
  </si>
  <si>
    <t>05001233300020180136000</t>
  </si>
  <si>
    <t xml:space="preserve">JUZGADO 01 ADMINISTRATIVO </t>
  </si>
  <si>
    <t>05001333300120180049300</t>
  </si>
  <si>
    <t>05001333301520160065400</t>
  </si>
  <si>
    <t>05001233300020170019300</t>
  </si>
  <si>
    <t>05001333301920170043200</t>
  </si>
  <si>
    <t xml:space="preserve">JUZGADO 24 ADMINISTRATIVO </t>
  </si>
  <si>
    <t>05001333302420190007600</t>
  </si>
  <si>
    <t xml:space="preserve">JUZGADO 32 ADMINISTRATIVO </t>
  </si>
  <si>
    <t>05001333103220190001500</t>
  </si>
  <si>
    <t>JUZGADO QUINTO LABORL DEL CIRCUITO DE MEDELLÍN</t>
  </si>
  <si>
    <t>05001310500520170010300</t>
  </si>
  <si>
    <t>16 Administrativo Oral de Medellín</t>
  </si>
  <si>
    <t>30 Administrativo Oral de Medellín</t>
  </si>
  <si>
    <t>29 Administrativo Oral de Medellín</t>
  </si>
  <si>
    <t>14 Administrativo Oral de Medellín</t>
  </si>
  <si>
    <t>05001310501120040110301</t>
  </si>
  <si>
    <t>05001310500520070004901</t>
  </si>
  <si>
    <t>JUZGADO 26 ADTIVO ORAL DE MEDELLÍN</t>
  </si>
  <si>
    <t>05001333302620120043100</t>
  </si>
  <si>
    <t>05001233100019980280300</t>
  </si>
  <si>
    <t>05001233300020160116200</t>
  </si>
  <si>
    <t>JUZGADO CIVIL LABORAL  DEL CIRCUITO DE CAUCASIA</t>
  </si>
  <si>
    <t>05154310300120160017700</t>
  </si>
  <si>
    <t>JUZGADO 3° ADMTIVO DE MEDELLÍN</t>
  </si>
  <si>
    <t>05001333300320180038900</t>
  </si>
  <si>
    <t>05001233300020170264600</t>
  </si>
  <si>
    <t>05001310502320190036000</t>
  </si>
  <si>
    <t>05001333300720170024300</t>
  </si>
  <si>
    <t>01 Administrativo Oral de Medellín</t>
  </si>
  <si>
    <t>05001333103420180021000</t>
  </si>
  <si>
    <t xml:space="preserve">JUZGADO 11 ADMINISTRATIVO </t>
  </si>
  <si>
    <t>05001333101120190032500</t>
  </si>
  <si>
    <t>05001310501420180029200</t>
  </si>
  <si>
    <t>05001333303420190038800</t>
  </si>
  <si>
    <t>JUZGADO PROMISCUO DEL CIRCUITO DE JERICÓ ANTIOQUIA</t>
  </si>
  <si>
    <t>05368318900120170003300</t>
  </si>
  <si>
    <t>JUZGADO 24 ADMINISTRATIVO</t>
  </si>
  <si>
    <t>05001333302420190051100</t>
  </si>
  <si>
    <t>05001333303220190059500</t>
  </si>
  <si>
    <t>05001310501720200014900</t>
  </si>
  <si>
    <t>JUZGADO SEGUNDO ADMINISTRATIVO DE MEDELLIN</t>
  </si>
  <si>
    <t>05001333300220200008400</t>
  </si>
  <si>
    <t>NULIDAD AFILIACIÓN</t>
  </si>
  <si>
    <t>26.08.2020 SE PRESENTA CONTESTACIÓN DE DEMANDA</t>
  </si>
  <si>
    <t>COMPENSACIÓN ESTAMPILLA</t>
  </si>
  <si>
    <t>OPS EDUCACIÓN</t>
  </si>
  <si>
    <t>Pendiente: Liquidación sentencia de casación para remitir a Gestión Humana.</t>
  </si>
  <si>
    <t>Entregar a la prácticante para reliquidar valor de la pretensión</t>
  </si>
  <si>
    <t>ACTO ADJUDICACIÓN SUBASTA INVERSA (SÓLO NULIDAD ACTO ADJUDICACIÓN)</t>
  </si>
  <si>
    <t>24 DE FEBERO DE 2020 SE REMITE AL TAA</t>
  </si>
  <si>
    <t>CABLE AEREO MUNICIPIO DE JERICÓ</t>
  </si>
  <si>
    <t>SUSPENSIÓN PROVISIONAL</t>
  </si>
  <si>
    <t>Resoluciones N°.22509 y 37789 de Diciembre 28 de 2014, proferidas por el Director (E) de Sistemas de Información y Catastro</t>
  </si>
  <si>
    <t>IMPUESTO VEHICULAR (NULIDAD ART: 1  ORDENANZA 24 DE 2012)</t>
  </si>
  <si>
    <t>PRESTACIONES SOCIALES</t>
  </si>
  <si>
    <t xml:space="preserve">Ordenanzas N°. 01 de 1997 y N°. 027 de 2010 y Resoluciones N°. 0707 de 2005 y N°. 120105 de 2014, Contribución por Valorización. </t>
  </si>
  <si>
    <t>IMPUESTO DE REGISTRO</t>
  </si>
  <si>
    <t>IMPUESTO VEHICULAR</t>
  </si>
  <si>
    <t>Municipio de Salgar (Qda la Liboriana)</t>
  </si>
  <si>
    <t>FRONTERAS INVISIBLES-VIENE DE CLAUDIA GONZALEZ</t>
  </si>
  <si>
    <t>FLCP-VIENE DE CLAUDIA GONZALEZ</t>
  </si>
  <si>
    <t>VIVA-PARQUES EDUCATIVOS-</t>
  </si>
  <si>
    <t>Dependencia interesada: CATASTRO</t>
  </si>
  <si>
    <t>REAPERTURA ESTABLECIMIENTO DE COMERCIO</t>
  </si>
  <si>
    <t>DEMANDADOS:  EL MUNICIPIO DE JARDIN Y EL DEPARTAMENTO DE ANTIOQUIA.8/02/2019 alegatos en 2a. Pendiente Fallo 2a. GT.</t>
  </si>
  <si>
    <t>A despacho para sentencia desde el 30/11/18</t>
  </si>
  <si>
    <t>A despacho para sentencia desde 8 mayo 2019. GT.</t>
  </si>
  <si>
    <t>Desde el 22 de nvo de 2018 admite apelacion. GT.</t>
  </si>
  <si>
    <t>Equilibrio economico- demanda acto de liquidación. Se aportó Sentencia del proceso 201501312, solicitar traslado pruebas.</t>
  </si>
  <si>
    <t>REINTEGRO FUERO CIRCUNSTANCIAL. Al despacho para fallo  desde el 27 de enero de 2010</t>
  </si>
  <si>
    <t>RECURSO EXTRAORDINARIO DE CASACIÓN, sin oposición desde febrero de 2011. En agosto de 2017 cambia de ponencia porque la sala no estubo de acuerdo.</t>
  </si>
  <si>
    <t>AUTO DESIGNA PERITO</t>
  </si>
  <si>
    <t>No es posible determinar el valor de los perjuicios objeto de liquidación - El dictamen presentado fue objetado por estar sobrevalorado el perjuicio.</t>
  </si>
  <si>
    <t>DEVOLUCIÓN DE IMPUESTOS PAGADOS</t>
  </si>
  <si>
    <t>Ordinario Laboral - Reclaman prestaciones e indemnizaciones laboraes</t>
  </si>
  <si>
    <t>Reclama la nulidad del acto que declara la liquidación unilateral del contrao 014-SS-15-0007</t>
  </si>
  <si>
    <t xml:space="preserve">Reclama la nulidad de la Resolución que modifica su declaración de impuesto de consumo de cervezas. 
</t>
  </si>
  <si>
    <t>Reclama Prima de Antigüedad y Prima Especial</t>
  </si>
  <si>
    <t>10.agosto.20. Se presenta Contestación de demanda oferta de revocatoria</t>
  </si>
  <si>
    <t>En el presente proceso no eramos demandados, solo nos enviaron un oficio para que se remitieran antecedentes administrativos, los cuales fueron remitidos al despacho.</t>
  </si>
  <si>
    <t>10.agosto.20. Se presenta contestación de demanda</t>
  </si>
  <si>
    <t>31/08/2020 CONTESTACIÓN PRESENTADA /01.09.20 INGRESADO AL CONTROLADOR</t>
  </si>
  <si>
    <t>NOTIFICACIÓN 10.08.2020</t>
  </si>
  <si>
    <t>JUZGADO 17 ADMINISTRATIVO ORAL DEL CIRCUITO DE MEDELLIN</t>
  </si>
  <si>
    <t>JUZGADO PROMISCUO CIRCUITO DE TITIRIBI</t>
  </si>
  <si>
    <t>05809318900120170004100</t>
  </si>
  <si>
    <t>Juzgado Decimo
laboral del Circuito</t>
  </si>
  <si>
    <t>05001310501020170064600</t>
  </si>
  <si>
    <t>05809318900120170003900</t>
  </si>
  <si>
    <t>05809318900120170002500</t>
  </si>
  <si>
    <t>05001333301720170004100</t>
  </si>
  <si>
    <t>JUZGADO 9 LABORAL DEL CIRCUITO DE MEDELLIN</t>
  </si>
  <si>
    <t>05001310500920160116300</t>
  </si>
  <si>
    <t>JUZGADO 29 ADMINISTRATIVO ORAL DEL CIRCUITO DE MEDELLIN</t>
  </si>
  <si>
    <t>05001333302920170030900</t>
  </si>
  <si>
    <t>Tribunal administrativo 
de Antioquia Sala tercera de oralidad</t>
  </si>
  <si>
    <t>05001233300020170199900</t>
  </si>
  <si>
    <t>Juzgado Dieciseis 
laboral del circuito</t>
  </si>
  <si>
    <t>05001310501620170023400</t>
  </si>
  <si>
    <t>Juzgado veintidos Laboral 
Del Circuito De Medellín</t>
  </si>
  <si>
    <t>05001310502220170058800</t>
  </si>
  <si>
    <t>tribunal Administrativo de               
 Antioquia sala primera               de oralidad</t>
  </si>
  <si>
    <t>05001233300020170218600</t>
  </si>
  <si>
    <t>05001333300720170030300</t>
  </si>
  <si>
    <t xml:space="preserve">Juzgado octavo administrativo oral de medellin </t>
  </si>
  <si>
    <t>05001333300820170059800</t>
  </si>
  <si>
    <t>05001333302720180002800</t>
  </si>
  <si>
    <t>JUZGADO 7 LABORAL DEL CIRCUITO DE MEDELLIN</t>
  </si>
  <si>
    <t>05001310500720170091200</t>
  </si>
  <si>
    <t>JUZGADO DECIMO LABORAL DEL CIRCUITO DE MEDELLIN</t>
  </si>
  <si>
    <t>05001310501020170096400</t>
  </si>
  <si>
    <t>05001310501720180009100</t>
  </si>
  <si>
    <t>JUZGADO 30 ADMINISTRATIVO DEL CIRCUITO DE MEDELLIN</t>
  </si>
  <si>
    <t>05001333303020180005400</t>
  </si>
  <si>
    <t>05001333302520180005100</t>
  </si>
  <si>
    <t>JUZGADO 09 ADMINISTRATIVO ORAL DE MEDELLIN</t>
  </si>
  <si>
    <t>05001333300920170009200</t>
  </si>
  <si>
    <t xml:space="preserve">JUZGADO 23 LABORAL DEL CIRCUITO DE MEDELLIN </t>
  </si>
  <si>
    <t>05001310502320180028400</t>
  </si>
  <si>
    <t>JUZGADO 4 LABORAL DEL CIRCUITO DE MEDELLIN</t>
  </si>
  <si>
    <t>05001310500420180034600</t>
  </si>
  <si>
    <t>JUZGADO 28 ADMINISTRATIVO DEL CIRCUITO DE MEDELLIN</t>
  </si>
  <si>
    <t>05001333302820180002100</t>
  </si>
  <si>
    <t>JUZGADO 23 ADMINISTRATIVO DEL CIRCUITO DE MEDELLIN</t>
  </si>
  <si>
    <t>05001333303020170054400</t>
  </si>
  <si>
    <t>JUZGADO 2 ADMINISTRATIVO DEL CIRCUITO DE MEDELLIN</t>
  </si>
  <si>
    <t>05001333300220180019900</t>
  </si>
  <si>
    <t>JUZGADO 1 ADMINISTRATIVO DEL CIRCUITO DE MEDELLIN</t>
  </si>
  <si>
    <t>05001333300120180010200</t>
  </si>
  <si>
    <t>JUZGADO 33 ADMINISTRATIVO DEL CIRCUITO DE MEDELLIN</t>
  </si>
  <si>
    <t>0500133330332018025300</t>
  </si>
  <si>
    <t>JUZGADO 4 ADMINISTRATIVO DEL CIRCUITO DE MEDELLIN</t>
  </si>
  <si>
    <t>05001333300420180014500</t>
  </si>
  <si>
    <t>JUZGADO 11 ADMINISTRATIVO DEL CIRCUITO DE MEDELLIN</t>
  </si>
  <si>
    <t>05001333301120180025500</t>
  </si>
  <si>
    <t>05001333301120180020900</t>
  </si>
  <si>
    <t>JUZGADO 20 ADMINISTRATIVO DEL CIRCUITO DE MEDELLIN</t>
  </si>
  <si>
    <t>05001333302020180025500</t>
  </si>
  <si>
    <t>JUZGADO 01 ADMINISTRATIVO DEL CIRCUITO DE TURBO</t>
  </si>
  <si>
    <t>05837333300120180031100</t>
  </si>
  <si>
    <t>05001333301720180033900</t>
  </si>
  <si>
    <t>05001333300420180032300</t>
  </si>
  <si>
    <t>05001333303520180023200</t>
  </si>
  <si>
    <t>05001333300620180018000</t>
  </si>
  <si>
    <t xml:space="preserve">JUZGADO 16 LABORAL DEL CIRCUITO DE MEDELLIN </t>
  </si>
  <si>
    <t>05001310501620180039600</t>
  </si>
  <si>
    <t xml:space="preserve">JUZGADO 09 LABORAL DEL CIRCUITO DE MEDELLIN </t>
  </si>
  <si>
    <t>05001310500920180030400</t>
  </si>
  <si>
    <t xml:space="preserve">JUZGADO 19 LABORAL DEL CIRCUITO DE MEDELLIN </t>
  </si>
  <si>
    <t>05001310501920180065900</t>
  </si>
  <si>
    <t xml:space="preserve">JUZGADO 4 LABORAL DEL CIRCUITO DE MEDELLIN </t>
  </si>
  <si>
    <t>05001310500420180082600</t>
  </si>
  <si>
    <t>JUZGADO PROMISCUO  DEL CIRCUITO DE EL BAGRE</t>
  </si>
  <si>
    <t>05250318900120180013100</t>
  </si>
  <si>
    <t>05001333302120180031400</t>
  </si>
  <si>
    <t>05001333300620180045200</t>
  </si>
  <si>
    <t>05001333301120180045600</t>
  </si>
  <si>
    <t xml:space="preserve">JUZGADO 11 LABORAL DEL CIRCUITO DE MEDELLIN </t>
  </si>
  <si>
    <t>05001310501120180057000</t>
  </si>
  <si>
    <t>05250318900120180013700</t>
  </si>
  <si>
    <t xml:space="preserve">JUZGADO 05 LABORAL DEL CIRCUITO DE MEDELLIN </t>
  </si>
  <si>
    <t>05001310500520180029800</t>
  </si>
  <si>
    <t>JUZGADO 2 ADMINISTRATIVO ORAL DEL CIRCUITO DE TURBO</t>
  </si>
  <si>
    <t>05837333300220180035700</t>
  </si>
  <si>
    <t>05736318900120190002800</t>
  </si>
  <si>
    <t>05031318900120180020600</t>
  </si>
  <si>
    <t xml:space="preserve">TRIBUNAL ADMINISTRATIVO DE ANTIOQUIA, SALA PRIMERA DE ORALIDAD         </t>
  </si>
  <si>
    <t>05001233300020190013900</t>
  </si>
  <si>
    <t>JUZGADO 02 ADMINISTRATIVO ORAL DE MEDELLIN</t>
  </si>
  <si>
    <t>05001333300220190011800</t>
  </si>
  <si>
    <t xml:space="preserve">JUZGADO 10 LABORAL DEL CIRCUITO DE MEDELLIN </t>
  </si>
  <si>
    <t>05001310501020190028500</t>
  </si>
  <si>
    <t xml:space="preserve">JUZGADO 14 LABORAL DEL CIRCUITO DE MEDELLIN </t>
  </si>
  <si>
    <t>05001310501420190030700</t>
  </si>
  <si>
    <t>05001233300020190116800</t>
  </si>
  <si>
    <t>JUZGADO 4 ADMINISTRATIVO ORAL DEL CIRCUITO DE MEDELLIN</t>
  </si>
  <si>
    <t>05001333300420190015600</t>
  </si>
  <si>
    <t>JUZGADO 19 ADMINISTRATIVO ORAL DEL CIRCUITO DE MEDELLIN</t>
  </si>
  <si>
    <t>05001333301920190025300</t>
  </si>
  <si>
    <t>05001333302020190026000</t>
  </si>
  <si>
    <t>05001333301920190014300</t>
  </si>
  <si>
    <t>JUZGADO 11 ADMINISTRATIVO ORAL DEL CIRCUITO DE MEDELLIN</t>
  </si>
  <si>
    <t>05001333301120190027400</t>
  </si>
  <si>
    <t>05001333302420190009400</t>
  </si>
  <si>
    <t>JUZGADO 27 ADMINISTRATIVO ORAL DE MEDELLIN</t>
  </si>
  <si>
    <t>05001333302720180033800</t>
  </si>
  <si>
    <t>05001233300020190134700</t>
  </si>
  <si>
    <t>05190318900120170012300</t>
  </si>
  <si>
    <t>JUZGADO 23 LABORAL DEL CIRCUITO DE MEDELLIN</t>
  </si>
  <si>
    <t>05001310502320190035500</t>
  </si>
  <si>
    <t>05001310502320180022400</t>
  </si>
  <si>
    <t>05001333303020170063800</t>
  </si>
  <si>
    <t>JUZGADO 14 ADMINISTRATIVO ORAL</t>
  </si>
  <si>
    <t>05001333301420190026700</t>
  </si>
  <si>
    <t>JUZGADO 020 ADMINISTRATIVO ORAL DE MEDELLIN</t>
  </si>
  <si>
    <t>05001333302020190034700</t>
  </si>
  <si>
    <t>JUZGADO 07 LABORAL DE MEDELLIN</t>
  </si>
  <si>
    <t>05001310500720190002200</t>
  </si>
  <si>
    <t>05001310502020170071900</t>
  </si>
  <si>
    <t>05001333301420190043900</t>
  </si>
  <si>
    <t>TRIBUNAL ADMINISTRATIVO</t>
  </si>
  <si>
    <t>05001233100020030040600</t>
  </si>
  <si>
    <t xml:space="preserve">JUZGADO 33 ADMINISTRATIVO ORAL DE MEDELLÍN </t>
  </si>
  <si>
    <t>05001333303320170022900</t>
  </si>
  <si>
    <t>05001233300020150119000</t>
  </si>
  <si>
    <t xml:space="preserve">JUZGADO 28 ADMINISTRATIVO ORAL  DE MEDELLÍN </t>
  </si>
  <si>
    <t>05001333302820160047500</t>
  </si>
  <si>
    <t xml:space="preserve">JUZGADO 27 ADMINISTRATIVO ORAL  DE MEDELLÍN </t>
  </si>
  <si>
    <t>05001333302720120047400</t>
  </si>
  <si>
    <t xml:space="preserve">JUZGADO 06 ADMINISTRATIVO ORAL DE  MEDELLÍN </t>
  </si>
  <si>
    <t>05001333300620160049900</t>
  </si>
  <si>
    <t xml:space="preserve">JUZGADO 02 ADMINISTRATIVO ORAL DE MEDELLÍN </t>
  </si>
  <si>
    <t>05001333300220170069900</t>
  </si>
  <si>
    <t>05001333301720160021100</t>
  </si>
  <si>
    <t>05031318900120180019800</t>
  </si>
  <si>
    <t>05031318900120180020200</t>
  </si>
  <si>
    <t xml:space="preserve">TRIBUNAL ADMINISTRATIVO DE ANTIOQUIA, SALA CUARTA DE ORALIDAD         </t>
  </si>
  <si>
    <t>05001233300020190109000</t>
  </si>
  <si>
    <t xml:space="preserve">JUZGADO 36 ADMINISTRATIVO ORAL DE MEDELLÍN </t>
  </si>
  <si>
    <t>05001333303620190051900</t>
  </si>
  <si>
    <t xml:space="preserve">JUZGADO 04 ADMINISTRATIVO ORAL DE MEDELLÍN </t>
  </si>
  <si>
    <t>05001333300420190046500</t>
  </si>
  <si>
    <t>05001333300720190045900</t>
  </si>
  <si>
    <t>05001333302920190049200</t>
  </si>
  <si>
    <t>05001233300020200036200</t>
  </si>
  <si>
    <t>LUIS FERNANDO VAHOS</t>
  </si>
  <si>
    <t>VIVA</t>
  </si>
  <si>
    <t>NO SE CALCULA POR QUE NO IMPLICA EROGACIÓN PRESUPUESTAL PARA EL DEPARTAMENTO</t>
  </si>
  <si>
    <t>NO TIENE PRETENSION POR CUANTO ES UNA ACCION POPULAR</t>
  </si>
  <si>
    <t xml:space="preserve">
NO SE CALCULA LA PRETENSION DADO A QUE SE SOLICITA LA NULIDAD DE UNA RESOLUCION</t>
  </si>
  <si>
    <t>SE REGISTRA LA CUANTIA DADO QUE POR INSTRUCCIÓN DE LA DIRECTORA SE INFORMA QUE PARA ESTOS TEMAS YA EXITE UNA PROVISION</t>
  </si>
  <si>
    <t>POR INSTRUCCIÓN PASCUAL BRAVO EN RIESGOS ES REMOTA</t>
  </si>
  <si>
    <t>SIN CUANTIA</t>
  </si>
  <si>
    <t>SE ENCUENTRA EN EL CONSEJO DE ESTADO</t>
  </si>
  <si>
    <t>LESIONES PERSONALES EN COLEGIO</t>
  </si>
  <si>
    <t>LESIONES PERSONALES EN ACCIDENTE DE TRANSITO</t>
  </si>
  <si>
    <t>ACCIDENTE EN SABANALARGA</t>
  </si>
  <si>
    <t>FRIGORIFICO DE URABA</t>
  </si>
  <si>
    <t>05001233100020070054100</t>
  </si>
  <si>
    <t>05001233100020020039000</t>
  </si>
  <si>
    <t>05001233100020010322500</t>
  </si>
  <si>
    <t>JUZGADO CUARTO LABORAL DEL CIRCUITO DE MEDELLÍN</t>
  </si>
  <si>
    <t>05001310500420180012700</t>
  </si>
  <si>
    <t>JUZGADO VEINTIUNO LABORAL DEL CIRCUITO DE MEDELLÍN</t>
  </si>
  <si>
    <t>05001310502120170019400</t>
  </si>
  <si>
    <t>JUZGADO 33 ADMINISTRATIVO DEL CIRCUITO DE MEDELLÍN</t>
  </si>
  <si>
    <t>05001333303320180011700</t>
  </si>
  <si>
    <t>JUZGADO 26 ADMINISTRATIVO DEL CIRCUITO DE MEDELLÍN</t>
  </si>
  <si>
    <t>05001333302620180011800</t>
  </si>
  <si>
    <t>05001233300020180046100</t>
  </si>
  <si>
    <t>11001031500020180228100</t>
  </si>
  <si>
    <t>JUZGADO 10 ADMINISTRATIVO DEL CIRCUITO DE MEDELLÍN</t>
  </si>
  <si>
    <t>05001333301020180025700</t>
  </si>
  <si>
    <t>11001031500020180228200</t>
  </si>
  <si>
    <t>JUZGADO VEITICUATRO ADMINISTRATIVO DEL CIRCUITO</t>
  </si>
  <si>
    <t>05001333302020180017500</t>
  </si>
  <si>
    <t>JUZGADO SEXTO ADMINISTRATIVO DEL CIRCUITO</t>
  </si>
  <si>
    <t>05001333300620180028900</t>
  </si>
  <si>
    <t>JUZGADO DIECISIETE ADMINISTRATIVO DEL CIRCUITO DE MEDELLÍN</t>
  </si>
  <si>
    <t xml:space="preserve">05001333301720180036300 </t>
  </si>
  <si>
    <t>JUZGADO VEINTISEIS ADMINISTRATIVO DEL CIRCUITO DE MEDELLÍN</t>
  </si>
  <si>
    <t>05001333302620180033700</t>
  </si>
  <si>
    <t>05001333302620180031100</t>
  </si>
  <si>
    <t>JUZGADO VEINTIUNO ADMINISTRATIVO DEL CIRCUITO DE MEDELLÍN</t>
  </si>
  <si>
    <t>05001333302120180021000</t>
  </si>
  <si>
    <t>JUZGADO 16 ADMINISTRATIVO DEL CIRCUITO DE MEDELLÍN</t>
  </si>
  <si>
    <t>05001333301620190014800</t>
  </si>
  <si>
    <t>JUZGADO 09 ADMINISTRATIVO DEL CIRCUITO DE MEDELLÍN</t>
  </si>
  <si>
    <t>05001333300920190015700</t>
  </si>
  <si>
    <t>05001233100020060313800</t>
  </si>
  <si>
    <t>11001031500020190433400</t>
  </si>
  <si>
    <t>TRIBUNAL ADMINISTRATIVO DE BOLÍVAR</t>
  </si>
  <si>
    <t>13001233300020190035500</t>
  </si>
  <si>
    <t>13001233300020190035200</t>
  </si>
  <si>
    <t>13001233300020190035300</t>
  </si>
  <si>
    <t>JUZGADO 18 LABORAL DEL CIRCUITO DE MEDELLÍN</t>
  </si>
  <si>
    <t>05001310501820190005300</t>
  </si>
  <si>
    <t>JUZGADO 01 CIVIL DEL CIRCUITO DE GIRARDOTA</t>
  </si>
  <si>
    <t>05308310300120190022900</t>
  </si>
  <si>
    <t>0500133330262020003500</t>
  </si>
  <si>
    <t>JUZGADO VEINTICUATRO ADMINISTRATIVO DEL CIRCUITO DE MEDELLÍN</t>
  </si>
  <si>
    <t>05001333302420190051300</t>
  </si>
  <si>
    <t>JUZGADO 14 ADMINISTRATIVO DEL CIRCUITO DE MEDELLÍN</t>
  </si>
  <si>
    <t>05001333301420190042100</t>
  </si>
  <si>
    <t>0500123330002020029600</t>
  </si>
  <si>
    <t>05001333100020070054000</t>
  </si>
  <si>
    <t>11001032500020130013600</t>
  </si>
  <si>
    <t>05001233100020020429700</t>
  </si>
  <si>
    <t>05001233100020060212000</t>
  </si>
  <si>
    <t>JUZGADO 23 ADMINISTRATIVO DEL CIRCUITO DE MEDELLÍN</t>
  </si>
  <si>
    <t>05001333302320120043800</t>
  </si>
  <si>
    <t>05001233300020130000800</t>
  </si>
  <si>
    <t>JUZGADO DÉCIMO ADMINISTRATIVO DEL CIRCUITO</t>
  </si>
  <si>
    <t>05001333301020130041800</t>
  </si>
  <si>
    <t>05001233300020130097400</t>
  </si>
  <si>
    <t>JUZGADO 07 ADMINISTRATIVO DEL CIRCUITO DE MEDELLÍN</t>
  </si>
  <si>
    <t>05001333300720120018800</t>
  </si>
  <si>
    <t>05001233300020130174200</t>
  </si>
  <si>
    <t>05001233300020130180100</t>
  </si>
  <si>
    <t>JUZGADO 20 ADMINISTRATIVO DEL CIRCUITO DE MEDELLÍN</t>
  </si>
  <si>
    <t>05001333302020130022600</t>
  </si>
  <si>
    <t>05001333302620130114200</t>
  </si>
  <si>
    <t>JUZGADO 12 ADMINISTRATIVO DEL CIRCUITO DE MEDELLÍN</t>
  </si>
  <si>
    <t>05001333301220140009500</t>
  </si>
  <si>
    <t>05001233300020140063600</t>
  </si>
  <si>
    <t>05001233300020140194500</t>
  </si>
  <si>
    <t>05001233300020140215200</t>
  </si>
  <si>
    <t>JUZGADO 24 ADMINISTRATIVO DEL CIRCUITO DE MEDELLÍN</t>
  </si>
  <si>
    <t>05001333302420150016700</t>
  </si>
  <si>
    <t>JUZGADO 03 ADMINISTRATIVO DEL CIRCUITO DE MEDELLÍN</t>
  </si>
  <si>
    <t>05001333300320140036500</t>
  </si>
  <si>
    <t>05001333302420140077300</t>
  </si>
  <si>
    <t>0500133302320150030700</t>
  </si>
  <si>
    <t>05001233300020150036900</t>
  </si>
  <si>
    <t>05001233300020160177100</t>
  </si>
  <si>
    <t>05001233300020150088100</t>
  </si>
  <si>
    <t>JUZGADO 21 ADMINISTRATIVO DEL CIRCUITO DE MEDELLÍN</t>
  </si>
  <si>
    <t>05001333302120150135100</t>
  </si>
  <si>
    <t>JUZGADO 11 ADMINISTRATIVO DEL CIRCUITO DE MEDELLÍN</t>
  </si>
  <si>
    <t>05001333301120150113500</t>
  </si>
  <si>
    <t>JUZGADO 06 ADMINISTRATIVO DEL CIRCUITO DE MEDELLÍN</t>
  </si>
  <si>
    <t>05001333300620150005700</t>
  </si>
  <si>
    <t>JUZGADO 17 ADMINISTRATIVO DEL CIRCUITO DE MEDELLÍN</t>
  </si>
  <si>
    <t>05001333301720150074200</t>
  </si>
  <si>
    <t>05001333300720150084400</t>
  </si>
  <si>
    <t>JUZGADO 13 ADMINISTRATIVO DEL CIRCUITO DE MEDELLÍN</t>
  </si>
  <si>
    <t>05001333301320150045500</t>
  </si>
  <si>
    <t>05001333300920160037700</t>
  </si>
  <si>
    <t>JUZGADO 27 ADMINISTRATIVO DEL CIRCUITO DE MEDELLÍN</t>
  </si>
  <si>
    <t>05001333302720160055600</t>
  </si>
  <si>
    <t>05001233300020160189800</t>
  </si>
  <si>
    <t>05001233300020160107800</t>
  </si>
  <si>
    <t>05001310501820160108100</t>
  </si>
  <si>
    <t>05001333301220160072100</t>
  </si>
  <si>
    <t>JUZGADO 04 ADMINISTRATIVO DEL CIRCUITO DE MEDELLÍN</t>
  </si>
  <si>
    <t>05001333300420160088700</t>
  </si>
  <si>
    <t>JUZGADO 08 ADMINISTRATIVO DEL CIRCUITO DE MEDELLÍN</t>
  </si>
  <si>
    <t>05001333300820170000100</t>
  </si>
  <si>
    <t>05001233300020160166500</t>
  </si>
  <si>
    <t>05001333300020160134600</t>
  </si>
  <si>
    <t>JUZGADO 18 ADMINISTRATIVO DEL CIRCUITO DE MEDELLÍN</t>
  </si>
  <si>
    <t>05001333301820170013200</t>
  </si>
  <si>
    <t>0500133330142017024000</t>
  </si>
  <si>
    <t>JUZGADO 19 ADMINISTRATIVO DEL CIRCUITO DE MEDELLÍN</t>
  </si>
  <si>
    <t>05001333301920160076800</t>
  </si>
  <si>
    <t>05001233300020170113200</t>
  </si>
  <si>
    <t>05001333300320160097700</t>
  </si>
  <si>
    <t>JUZGADO 15 ADMINISTRATIVO DEL CIRCUITO DE MEDELLÓN</t>
  </si>
  <si>
    <t>05001333301520170035100</t>
  </si>
  <si>
    <t>JUZGADO 25 ADMINISTRATIVO DEL CIRCUITO DE MEDELLÍN</t>
  </si>
  <si>
    <t>05001333302520170037700</t>
  </si>
  <si>
    <t>JUZGADO 31 ADMINISTRATIVO DEL CIRCUITO DE MEDELLÍN</t>
  </si>
  <si>
    <t>05001333303120170013300</t>
  </si>
  <si>
    <t>11001031500020170255000</t>
  </si>
  <si>
    <t>JUZGADO 04 LABORAL DEL CIRCUITO DE MEDELLÍN</t>
  </si>
  <si>
    <t>05001310500420160115900</t>
  </si>
  <si>
    <t>05001233100020020119200</t>
  </si>
  <si>
    <t>19 AÑOS</t>
  </si>
  <si>
    <t>15 AÑOS</t>
  </si>
  <si>
    <t>11 AÑOS</t>
  </si>
  <si>
    <t xml:space="preserve">SI </t>
  </si>
  <si>
    <t>Juzgado 19 Administrativo del Circuito</t>
  </si>
  <si>
    <t>05001333101920080027500</t>
  </si>
  <si>
    <t>Juzgado 6° Laboral del Circuito</t>
  </si>
  <si>
    <t>05001310500620100013501</t>
  </si>
  <si>
    <t>05001233100020090016900</t>
  </si>
  <si>
    <t>Juzgado 5° Administrativo</t>
  </si>
  <si>
    <t>05001333100520120032000</t>
  </si>
  <si>
    <t>05001233300020120050300</t>
  </si>
  <si>
    <t>Juzgado 14 Laboral del Circuito</t>
  </si>
  <si>
    <t>05001310501420100062001</t>
  </si>
  <si>
    <t>Juzgado 12 Laboral del Circuito</t>
  </si>
  <si>
    <t>0500131050122010070500</t>
  </si>
  <si>
    <t>Juzgado 28 Administrativo</t>
  </si>
  <si>
    <t>05001333302820130043400</t>
  </si>
  <si>
    <t>05001233300020130085800</t>
  </si>
  <si>
    <t>Juzgado 16 Administrativo</t>
  </si>
  <si>
    <t>05001333301620130090500</t>
  </si>
  <si>
    <t>05001233300020130144600</t>
  </si>
  <si>
    <t>05001333302820120036600</t>
  </si>
  <si>
    <t>05001233300020140013000</t>
  </si>
  <si>
    <t>05001233300020140027200</t>
  </si>
  <si>
    <t>Juagado 9° Administrativo</t>
  </si>
  <si>
    <t>05001333300920140031300</t>
  </si>
  <si>
    <t>Juzgado 8° Administrativo</t>
  </si>
  <si>
    <t>05001333300520140047100</t>
  </si>
  <si>
    <t>05001233300020140099300</t>
  </si>
  <si>
    <t>Juzgado 12 Administrativo</t>
  </si>
  <si>
    <t>05001333301220140012900</t>
  </si>
  <si>
    <t>Juzgado 20 Adinistrativo</t>
  </si>
  <si>
    <t>05001333302020130046100</t>
  </si>
  <si>
    <t>Juzgado 10° Administrativo</t>
  </si>
  <si>
    <t>05001333301020140162800</t>
  </si>
  <si>
    <t>Juzgado 3 Admninistrativo</t>
  </si>
  <si>
    <t>05001333300320140035300</t>
  </si>
  <si>
    <t>Juzgado 11 Administrativo</t>
  </si>
  <si>
    <t>05001333301120140137700</t>
  </si>
  <si>
    <t>Juzgado 29 Administrativo</t>
  </si>
  <si>
    <t>05001333302920140181100</t>
  </si>
  <si>
    <t>Juzgado 1° Administrativo</t>
  </si>
  <si>
    <t>05001333300120140048400</t>
  </si>
  <si>
    <t>Juzgado 22 Administrativo</t>
  </si>
  <si>
    <t>05001333302220140121700</t>
  </si>
  <si>
    <t>05001333300520140184700</t>
  </si>
  <si>
    <t>05001233300020150023300</t>
  </si>
  <si>
    <t>Juzgado 21 Administrativo</t>
  </si>
  <si>
    <t>05001333302120150080400</t>
  </si>
  <si>
    <t>Juzgado 21 Administrativo del Circuito</t>
  </si>
  <si>
    <t>05001333302120150007200</t>
  </si>
  <si>
    <t>05001333302820140078100</t>
  </si>
  <si>
    <t>Juzgado 31 Administrativo Oral del Circuito de Bogotá</t>
  </si>
  <si>
    <t>11001333303120150002700</t>
  </si>
  <si>
    <t>Juzgado 2° Adminitrativo</t>
  </si>
  <si>
    <t>05001333300220150049500</t>
  </si>
  <si>
    <t>Juzgado 19 Administrativo oral de Medellin</t>
  </si>
  <si>
    <t>05001333301920140045400</t>
  </si>
  <si>
    <t>05001333301220160005300</t>
  </si>
  <si>
    <t>05001333302120150101200</t>
  </si>
  <si>
    <t>Tribunal Superior de Medellin</t>
  </si>
  <si>
    <t>05001310501120110082301</t>
  </si>
  <si>
    <t>05001233300020150118900</t>
  </si>
  <si>
    <t>Juzgado 4 Administrativo</t>
  </si>
  <si>
    <t>05001333300420130002000</t>
  </si>
  <si>
    <t>05001333301120130033400</t>
  </si>
  <si>
    <t>Juzgado 25 Administrativo Oral de Medellin</t>
  </si>
  <si>
    <t>05001333302520130037500</t>
  </si>
  <si>
    <t>05001233300020130091900</t>
  </si>
  <si>
    <t>05001333302920140001700</t>
  </si>
  <si>
    <t>05001333302220140005600</t>
  </si>
  <si>
    <t>05001233300020150039700</t>
  </si>
  <si>
    <t>05001233300020150238800</t>
  </si>
  <si>
    <t>05001233300020160064300</t>
  </si>
  <si>
    <t>05001333302120160032600</t>
  </si>
  <si>
    <t>05001333302120160077500</t>
  </si>
  <si>
    <t xml:space="preserve">Juzgado 35 Administrativo </t>
  </si>
  <si>
    <t>05001333303520160070200</t>
  </si>
  <si>
    <t>05001233300020160120300</t>
  </si>
  <si>
    <t>Juzgado 33 Administrativo Oral de Medellin</t>
  </si>
  <si>
    <t>05001333303320160054600</t>
  </si>
  <si>
    <t xml:space="preserve">Juzgado 22 Laboral </t>
  </si>
  <si>
    <t>05001310502220170033200</t>
  </si>
  <si>
    <t>Juzgado Civil Laboral de Caucasia</t>
  </si>
  <si>
    <t>0515431120520170001600</t>
  </si>
  <si>
    <t>05001233300020170117100</t>
  </si>
  <si>
    <t>Juzgado Primero (1°) Administratvio Oral de Bogotá</t>
  </si>
  <si>
    <t>1100133360322015004900</t>
  </si>
  <si>
    <t>05001333300120170036600</t>
  </si>
  <si>
    <t>05001233300020170189200</t>
  </si>
  <si>
    <t xml:space="preserve">Juzgado 19 Administrativo </t>
  </si>
  <si>
    <t>05001333301920170024100</t>
  </si>
  <si>
    <t xml:space="preserve">Juzgado 2 Administrativo Oral de Turbo </t>
  </si>
  <si>
    <t>05837333300220170038600</t>
  </si>
  <si>
    <t>JUZGADO DIECIOCHO ADMINISTRATIVO DEL CIRCUITO DE MEDELLÍN</t>
  </si>
  <si>
    <t>05001333301820170018400</t>
  </si>
  <si>
    <t>Juzgado tercero municipal de pequeñas causas laborales de Medellin</t>
  </si>
  <si>
    <t>05001410500320170063400</t>
  </si>
  <si>
    <t>05001333302120160047400</t>
  </si>
  <si>
    <t>05001233300020170289700</t>
  </si>
  <si>
    <t>Juzgado 36 Administrativo Oral de Medellin</t>
  </si>
  <si>
    <t>05001333303620170065000</t>
  </si>
  <si>
    <t>JUZGADO CIVIL LABORAL DE CAUCASIA</t>
  </si>
  <si>
    <t>05154310300120160003800</t>
  </si>
  <si>
    <t>JUZGADO 23 LABORAL DEL CIRCUITO DE MEDELLÍN</t>
  </si>
  <si>
    <t>05001310502320160085800</t>
  </si>
  <si>
    <t>05001333301920180015800</t>
  </si>
  <si>
    <t>JUZGADO 5 LABORAL DEL CIRCUITO DE MEDELLIN</t>
  </si>
  <si>
    <t>05001310500520180035700</t>
  </si>
  <si>
    <t>05001333300620180011000</t>
  </si>
  <si>
    <t>05001310501220160089300</t>
  </si>
  <si>
    <t>JUZGADO 5 ADMINISTRATIVO DEL CIRCUITO DE MEDELLIN</t>
  </si>
  <si>
    <t>05001333300520180018000</t>
  </si>
  <si>
    <t>TRIBUNAL ADMINISTRATIVO DE ANTIOQUA</t>
  </si>
  <si>
    <t>05001233300020180101800</t>
  </si>
  <si>
    <t>JUZGADO 33 Administrativo Oral de Medellin</t>
  </si>
  <si>
    <t>05001233300020180201100</t>
  </si>
  <si>
    <t>JUZGADO 25 ADMINISTRATIVO ORAL DE MEDELLÍN</t>
  </si>
  <si>
    <t>05001333302520180034500</t>
  </si>
  <si>
    <t>JUZGADO 22 LABORAL DEL CIRCUITO DE MEDELLIN</t>
  </si>
  <si>
    <t>05001310502220180023100</t>
  </si>
  <si>
    <t>TRIBUNAL ADMINISTRATVO DE ANTIOQUIA</t>
  </si>
  <si>
    <t>05001233300020180035100</t>
  </si>
  <si>
    <t>JUZGADO 27 ADMINISTRATIVO DEL CIRCUITO DE MEDELLIN</t>
  </si>
  <si>
    <t>05001333302720180047000</t>
  </si>
  <si>
    <t>TRIBUNAL ADMNISTRATIVO DE ANTIOQUIA</t>
  </si>
  <si>
    <t>05001233300020180136100</t>
  </si>
  <si>
    <t>JUZGADO QUINTO ADMINISTRATIVO DEL CIRCUITO DE MEDELLIN</t>
  </si>
  <si>
    <t>05001333300520170046000</t>
  </si>
  <si>
    <t>JUZGADO TERCERO ADMINISTRATIVO DEL CIRCUITO DE MEDELLIN</t>
  </si>
  <si>
    <t>05001333300320180048100</t>
  </si>
  <si>
    <t>JUZGADO VEINTE ADMNISTRATIVO DEL CIRCUITO DE MEDELLIN</t>
  </si>
  <si>
    <t>05001333301220180041600</t>
  </si>
  <si>
    <t>JUZGADO ONCE LABORAL DEL CIRCUITO DE MEDELLIN</t>
  </si>
  <si>
    <t>05001310501120180065900</t>
  </si>
  <si>
    <t>05031318900120180019300</t>
  </si>
  <si>
    <t>05736318900120190003600</t>
  </si>
  <si>
    <t>05031318900120180020500</t>
  </si>
  <si>
    <t>JUZGADO VEINTISEIS ADMINISTRATIVO DEL CIRCUITO DE MEDELLIN</t>
  </si>
  <si>
    <t>05001333302620190014900</t>
  </si>
  <si>
    <t>JUZGADO VEINTINUEVE CIVIL MUNICIPAL</t>
  </si>
  <si>
    <t>05001400300320140122400</t>
  </si>
  <si>
    <t>05001233300020190131700</t>
  </si>
  <si>
    <t>JUZGADO SEPTIMO ADMINITRATIVO DEL CIRCUITO DE MEDELLIN</t>
  </si>
  <si>
    <t>05001333300720190027900</t>
  </si>
  <si>
    <t>JUZGADO PRIMERO ADMINISTRATVIO DEL CIRCUITO DE MEDELLIN</t>
  </si>
  <si>
    <t>05001333300120190015900</t>
  </si>
  <si>
    <t>JUZGADO CUARTO ADMINISTRATIVO DEL CIRCUITO DE MEDELLIN</t>
  </si>
  <si>
    <t>05001333300420190025000</t>
  </si>
  <si>
    <t>JUZGADO DOCE ADMINISTRTAIVO DEL CIRCUITO DE MEDELLIN</t>
  </si>
  <si>
    <t>05001333301220190027400</t>
  </si>
  <si>
    <t>JUZGADO OCTAVO LABORAL DEL CIRCUITO DE MEDELLIN</t>
  </si>
  <si>
    <t>05001310500820190003300</t>
  </si>
  <si>
    <t>JUZGADO PROMISCUO DE SEGOVIA</t>
  </si>
  <si>
    <t>JUZGADO TREINTA Y TRES ADMINISTRATIVO DEL CIRCUITO DE MEDELLIN</t>
  </si>
  <si>
    <t>05001333303320190025900</t>
  </si>
  <si>
    <t>05686318900120180008800</t>
  </si>
  <si>
    <t>05001233300020190118600</t>
  </si>
  <si>
    <t>JUZGADO TREINTA ADMINISTRATIVO DEL CIRCUITO DE MEDELLIN</t>
  </si>
  <si>
    <t>05001333303020190045100</t>
  </si>
  <si>
    <t>JUZGADO DOCE ADMINISTRATIVO DEL CIRCUITO DE MEDELLIN</t>
  </si>
  <si>
    <t>05001333301220190042100</t>
  </si>
  <si>
    <t>JUZGADO PRIMERO LABORAL DEL CIRCUITO DE PUERTO BERRIO</t>
  </si>
  <si>
    <t>05579310500120190023000</t>
  </si>
  <si>
    <t>JUZGADO CUARTO LABORAL DEL CICUITO DE MEDELLÍN</t>
  </si>
  <si>
    <t>05001310500420170087100</t>
  </si>
  <si>
    <t>JUZGADO SEXTO ADMINISTRATIVO DEL CIRCUITO DE MEDELLÍN</t>
  </si>
  <si>
    <t>05001333300620190041000</t>
  </si>
  <si>
    <t>05001233300020190196500</t>
  </si>
  <si>
    <t>JUZGADO DIECINUEVE ADMINISTRAIVO DEL CIRCUITO DE MEDELLÍN</t>
  </si>
  <si>
    <t>05001333301920190046000</t>
  </si>
  <si>
    <t>05001310502320190055800</t>
  </si>
  <si>
    <t>JUZGADO NOVENO LABORAL DEL CIRCUITO DE MEDELLÍN</t>
  </si>
  <si>
    <t>05001310500920190068800</t>
  </si>
  <si>
    <t>JUZGADO QUINCE ADMINISTRATIVO DEL CIRCUITO DE MEDELLÍN</t>
  </si>
  <si>
    <t>05001333301520190049200</t>
  </si>
  <si>
    <t>05045310500120180018600</t>
  </si>
  <si>
    <t>Resolución No 052117</t>
  </si>
  <si>
    <t>Esta a despacho para sentencia deSEGUNDA instancia.</t>
  </si>
  <si>
    <t>COSTAS Y ARCHIVO</t>
  </si>
  <si>
    <t>ALEGATOS DE CONCLUSIÓN EN SEGUNDA.</t>
  </si>
  <si>
    <t>A DESPACHO PARA SENTENCIA SEGUNDA INSTANCIA</t>
  </si>
  <si>
    <t>Corte Suprema de Justicia. A despacho para sentencia.</t>
  </si>
  <si>
    <t>Casación - Corte Suprema de Justicia</t>
  </si>
  <si>
    <t>Sentencia de SEGUNDA INSTANCIA</t>
  </si>
  <si>
    <t xml:space="preserve"> 8 AÑOS</t>
  </si>
  <si>
    <t>Por recurso de Apelación se encuentra en el Consejo de Estado.</t>
  </si>
  <si>
    <t>A despacho para sentencia de SEGUNDA instancia.</t>
  </si>
  <si>
    <t>Se le declaro al Departamento de Antioquia la Falta de Legitimación en la causa por pasiva. Se encuentra en segunda instancia ante el Consejo de Estado por recurso de Apelación.</t>
  </si>
  <si>
    <t>SENTENCIA SEGUNDA INSTANCIA</t>
  </si>
  <si>
    <t>Audiencia inicial. El Tribunal Administrativo declaro falta de competencia., lo remite a los Juzgados Administrativos.</t>
  </si>
  <si>
    <t xml:space="preserve"> 9 AÑOS</t>
  </si>
  <si>
    <t>Se encuentra este proceso en apelación ante el Consejo de Estado.</t>
  </si>
  <si>
    <t>Se encuentra en Apelación.</t>
  </si>
  <si>
    <t>AUDIENCIA INICIAL. El Tribunal Administrativo declaro falta de competencia., lo remite a los Juzgados Administrativos.</t>
  </si>
  <si>
    <t>Esta a Despacho para sentencia de primera instancia.</t>
  </si>
  <si>
    <t>Recurso de Apelación. Se encuentra a despacho del Tribunal para decidir la segunda instancia. En primera el fallo fue favorable.</t>
  </si>
  <si>
    <t>Se le declaro al Departamento de Antioquia en la Audiencia Incial, la falta de legitimación en la causa por pasiva.</t>
  </si>
  <si>
    <t>En Apelación la sentencia de SEGUNDA instancia.</t>
  </si>
  <si>
    <t>LIQUIDACIÓN COSTAS</t>
  </si>
  <si>
    <t>FRONTERAS INVISIBLES</t>
  </si>
  <si>
    <t>SE TERMINA EL PROCESO</t>
  </si>
  <si>
    <t xml:space="preserve"> A DESPACHO PARA SENTENCIA DE SEGUNDA INSTANCIA</t>
  </si>
  <si>
    <t xml:space="preserve"> 7 AÑOS</t>
  </si>
  <si>
    <t>Esta para audiencia de pruebas. JUZGADO EN BOGOTA</t>
  </si>
  <si>
    <t xml:space="preserve"> 6 AÑOS</t>
  </si>
  <si>
    <t>A DESPACHO PARA SENTENCIA ALEGATOS</t>
  </si>
  <si>
    <t>SENTENCIA DE PRIMERa instancia. A afavor.</t>
  </si>
  <si>
    <t>EEPPMM</t>
  </si>
  <si>
    <t>IMPUESTOS.</t>
  </si>
  <si>
    <t>Esta en periodo probatorio.</t>
  </si>
  <si>
    <t>A despacho para sentencia de primera instancia. 25 de julio de 2018.</t>
  </si>
  <si>
    <t>En apelación ante el Consejo de Estado por parte del demandante.</t>
  </si>
  <si>
    <t>Se encuentra en Apelación. A despacho para sentencia de segunda instancia.</t>
  </si>
  <si>
    <t>Esta en apelación ante el Consejo de Estado.</t>
  </si>
  <si>
    <t>A despacho para sentencia de primera instancia por parte del Tribunal Administrativo.</t>
  </si>
  <si>
    <t>A despacho para sentencia de primera instancia.</t>
  </si>
  <si>
    <t>Apelacion de la Sentencia de Primera instancia.</t>
  </si>
  <si>
    <t>El 13 de septiembre de 2018 se continua con la Audiencia Inicial.</t>
  </si>
  <si>
    <t>Se confirma desición de segunda instancia donde se llama en garantia a asuguradoras.</t>
  </si>
  <si>
    <t>Se programa Audiencia Incial para el 16 de noviembre de 2018.</t>
  </si>
  <si>
    <t>Audiencia para octubre de 2018</t>
  </si>
  <si>
    <t>Se deigna curador ad litem</t>
  </si>
  <si>
    <t>Periodo probatorio</t>
  </si>
  <si>
    <t>ALEGATOS DE CONCLUSIÓN EN PRIMERA.</t>
  </si>
  <si>
    <t>Este proceso se encuentra en la actualidad en la etapa de pruebas.</t>
  </si>
  <si>
    <t>5  AÑOS</t>
  </si>
  <si>
    <t>Juzgado sde pequeñas causas laborales audiencia para el 15 de septiembre de 2020</t>
  </si>
  <si>
    <t>Sentencia de primera instancia. A afavor.</t>
  </si>
  <si>
    <t>ALEGAOS</t>
  </si>
  <si>
    <t>DEMANDA DE BRILLADORA ESMERALDA</t>
  </si>
  <si>
    <t>Se encuentra este proceso en la etapa de notificación de la demanda.</t>
  </si>
  <si>
    <t>4  AÑOS</t>
  </si>
  <si>
    <t>DEMANDA PASCUAL BRAVO. Se contesto la demanda el 16 de agosto de 2018.</t>
  </si>
  <si>
    <t>Todavia no se ha notificado la demanda por buzon electrónico. Se está a la espera de la notificación para contestar.</t>
  </si>
  <si>
    <t>Se contesto la demanda el 5 de julio de 2018.</t>
  </si>
  <si>
    <t>DEMANDA CONTRA EL PASCUAL BRAVO</t>
  </si>
  <si>
    <t xml:space="preserve">FONDO NACIONAL DE PRESTACIONES SOCIALES </t>
  </si>
  <si>
    <t>CONTRATO CON VIVA</t>
  </si>
  <si>
    <t>PERIODO PROBATORIO</t>
  </si>
  <si>
    <t>SUSPENSION PROVISIONAL</t>
  </si>
  <si>
    <t>ALEGATOS DE CONCLUSION</t>
  </si>
  <si>
    <t>SE REMITE AL JUZGADO 23 LABORAL DEL CIRCUITO</t>
  </si>
  <si>
    <t>EN AUDIENCIA INCIAL SE DECRETO AUDIENCIA DE PRUEBAS.</t>
  </si>
  <si>
    <t>ADMITE LLAMAMIENTO  EN GARANTIA DE VIVA</t>
  </si>
  <si>
    <t>EJECUTIVO -PRUEBAS</t>
  </si>
  <si>
    <t>Audiencia inicial.</t>
  </si>
  <si>
    <t>AUDIENCIA INICIAL</t>
  </si>
  <si>
    <t>EJECUTIVO LABORAL - PRUEBAS</t>
  </si>
  <si>
    <t>AMALFI - AUDIENCIA DE TRAMITE</t>
  </si>
  <si>
    <t>SEGOVIA AUDIENCIA DE TRAMITE</t>
  </si>
  <si>
    <t>CONTESTACION DEMANDA</t>
  </si>
  <si>
    <t>SE DECRETA MEDIDA CAUTELAR Y SE CONTESTA</t>
  </si>
  <si>
    <t>05001233100020090001300</t>
  </si>
  <si>
    <t>05001233100020100219100</t>
  </si>
  <si>
    <t>05001233100020100058400</t>
  </si>
  <si>
    <t>05001333301020130001501</t>
  </si>
  <si>
    <t>05001233300020130075100</t>
  </si>
  <si>
    <t xml:space="preserve">JUZGADO 5 ADMINISTRATIVO </t>
  </si>
  <si>
    <t>05001333300520130076100</t>
  </si>
  <si>
    <t xml:space="preserve">JUZGADO 27 ADMINISTRATIVO </t>
  </si>
  <si>
    <t>05001333302720120041000</t>
  </si>
  <si>
    <t>05001333301020140039400</t>
  </si>
  <si>
    <t>05001233300020140148700</t>
  </si>
  <si>
    <t>05001233300020140125400</t>
  </si>
  <si>
    <t>05001233300020140157600</t>
  </si>
  <si>
    <t>05001233300020190123400</t>
  </si>
  <si>
    <t xml:space="preserve">JUZGADO 1 ADMINISTRATIVO </t>
  </si>
  <si>
    <t>05001333300120150010600</t>
  </si>
  <si>
    <t>JUZGADO PRIMERO LABORAL DEL CIRCUITO</t>
  </si>
  <si>
    <t>05001310500120150114300</t>
  </si>
  <si>
    <t>05001333300120150082000</t>
  </si>
  <si>
    <t>05001333302420120044800</t>
  </si>
  <si>
    <t xml:space="preserve">JUZGADO 30 ADMINISTRATIVO </t>
  </si>
  <si>
    <t>05001333303020140026300</t>
  </si>
  <si>
    <t>05154311300120150026900</t>
  </si>
  <si>
    <t>JUZGADO 1 CIVIL DEL CIRCUITO ESPECIALIZADO EN RESTITUCIÓN DE TIERRAS</t>
  </si>
  <si>
    <t>05045312100120150242400</t>
  </si>
  <si>
    <t>05001233300020160197500</t>
  </si>
  <si>
    <t>05001333303420160103900</t>
  </si>
  <si>
    <t>JUZGADO 21 LABORAL DEL CIRCUITO MEDELLIN</t>
  </si>
  <si>
    <t>05001310502120160114900</t>
  </si>
  <si>
    <t>05001333302220170006600</t>
  </si>
  <si>
    <t xml:space="preserve">JUZGADO 36 ADMINISTRATIVO </t>
  </si>
  <si>
    <t>05001333303620170029300</t>
  </si>
  <si>
    <t xml:space="preserve">JUZGADO 23 ADMINISTRATIVO </t>
  </si>
  <si>
    <t>05001333302320170024500</t>
  </si>
  <si>
    <t>05001333301920170035900</t>
  </si>
  <si>
    <t xml:space="preserve">JUZGADO 34 ADMINISTRATIVO </t>
  </si>
  <si>
    <t>05001333303420170061700</t>
  </si>
  <si>
    <t>05001333302120180015200</t>
  </si>
  <si>
    <t>05001333301120180017900</t>
  </si>
  <si>
    <t xml:space="preserve">JUZGADO 20 ADMINISTRATIVO </t>
  </si>
  <si>
    <t>05001333302020180017600</t>
  </si>
  <si>
    <t>05001333301720180034200</t>
  </si>
  <si>
    <t>05001333301020180016800</t>
  </si>
  <si>
    <t>05001333303620160007602</t>
  </si>
  <si>
    <t>05001333302320180026100</t>
  </si>
  <si>
    <t>05001333303220180030400</t>
  </si>
  <si>
    <t>05001310502320190017200</t>
  </si>
  <si>
    <t>05001233300020190014500</t>
  </si>
  <si>
    <t>JUZGADO PROMISCUO DEL CIRCUITO DE SEGOVIA-ANTIOQUIA-</t>
  </si>
  <si>
    <t>05736318900120190002300</t>
  </si>
  <si>
    <t>05736318900120190003700</t>
  </si>
  <si>
    <t>05001333302020180034500</t>
  </si>
  <si>
    <t>05001333302220180051100</t>
  </si>
  <si>
    <t>05001333300320190015800</t>
  </si>
  <si>
    <t>23 Administrativo Oral de Medellín</t>
  </si>
  <si>
    <t>05001233100019980012000</t>
  </si>
  <si>
    <t>05001233100019980139100</t>
  </si>
  <si>
    <t>22 Administrativo Oral de Medellín</t>
  </si>
  <si>
    <t>05001333302220120048500</t>
  </si>
  <si>
    <t>05001333302320130079500</t>
  </si>
  <si>
    <t>33 Administrativo Oral de Medellín</t>
  </si>
  <si>
    <t>05001333303320130030300</t>
  </si>
  <si>
    <t>04 Administrativo Oral de Medellín</t>
  </si>
  <si>
    <t>05001333300420140025500</t>
  </si>
  <si>
    <t>02 Laboral del Circuito de Medellín</t>
  </si>
  <si>
    <t>05001310500220140032200</t>
  </si>
  <si>
    <t>08 Administrativo Oral de Medellín</t>
  </si>
  <si>
    <t>05001333300820140022500</t>
  </si>
  <si>
    <t>05001233300020140121200</t>
  </si>
  <si>
    <t>05001333302920150022600</t>
  </si>
  <si>
    <t>20 Administrativo Oral de Medellín</t>
  </si>
  <si>
    <t>05001333302020140023800</t>
  </si>
  <si>
    <t>27 Administrativo Oral de Medellín</t>
  </si>
  <si>
    <t>05001333302720150005900</t>
  </si>
  <si>
    <t>05  Administrativo Oral de Medellín</t>
  </si>
  <si>
    <t>05001333300520150079100</t>
  </si>
  <si>
    <t>05001333301120140115300</t>
  </si>
  <si>
    <t>17  Administrativo de Medellín</t>
  </si>
  <si>
    <t>05001333301720160018000</t>
  </si>
  <si>
    <t>23 Administrativo de Medellín</t>
  </si>
  <si>
    <t>05001333302320160007900</t>
  </si>
  <si>
    <t>11 laboral del Circuito de Medellín</t>
  </si>
  <si>
    <t>05001310501120160111500</t>
  </si>
  <si>
    <t>02 Administrativo Oral de Medellín</t>
  </si>
  <si>
    <t>17001333300220170046700</t>
  </si>
  <si>
    <t>26 Administrativo Oral de Medellín</t>
  </si>
  <si>
    <t>05001333302620170016800</t>
  </si>
  <si>
    <t>17 Administrativo Oral de Medellín</t>
  </si>
  <si>
    <t>05001333301720180014600</t>
  </si>
  <si>
    <t>05001233300020180236300</t>
  </si>
  <si>
    <t>35 Administrativo Oral de Medellín</t>
  </si>
  <si>
    <t>05001333303520180045900</t>
  </si>
  <si>
    <t>25 Administrativo Oral de Medellín</t>
  </si>
  <si>
    <t>05001333302520190035200</t>
  </si>
  <si>
    <t>05001333302720190039300</t>
  </si>
  <si>
    <t>21 Administrativo Oral de Medellín</t>
  </si>
  <si>
    <t>05001333302120190040200</t>
  </si>
  <si>
    <t>13 Administrativo Oral de Medellín</t>
  </si>
  <si>
    <t>05001333301320190007500</t>
  </si>
  <si>
    <t>16 Laboral de Medellín</t>
  </si>
  <si>
    <t>05001310501620190001900</t>
  </si>
  <si>
    <t>05001233300020190263900</t>
  </si>
  <si>
    <t>05 Administrativo Oral de Medellín</t>
  </si>
  <si>
    <t>05001333300520190011700</t>
  </si>
  <si>
    <t>05001333300220190049900</t>
  </si>
  <si>
    <t>15 Administrativo Oral de Medellín</t>
  </si>
  <si>
    <t>05001333301520190039600</t>
  </si>
  <si>
    <t>10 Administrativo Oral de Medellín</t>
  </si>
  <si>
    <t>05001333301020190038200</t>
  </si>
  <si>
    <t>05001333302720180048800</t>
  </si>
  <si>
    <t xml:space="preserve">19 Laboral del Circuito de Medellín </t>
  </si>
  <si>
    <t>05001310501920190054900</t>
  </si>
  <si>
    <t>24 Administrativo Oral de Medellín</t>
  </si>
  <si>
    <t>05001333302420180048400</t>
  </si>
  <si>
    <t>05001333302520180049700</t>
  </si>
  <si>
    <t>19 CIVIL DEL CIRCUITO DE MEDELLÍN</t>
  </si>
  <si>
    <t>05001400301920190020400</t>
  </si>
  <si>
    <t>03 Administrativo Oral de Medellín</t>
  </si>
  <si>
    <t>18 Administrativo Oral de Medellín</t>
  </si>
  <si>
    <t>05001333303320190051200</t>
  </si>
  <si>
    <t>05001333301820190039300</t>
  </si>
  <si>
    <t>AGOSTO 20 DE 2019</t>
  </si>
  <si>
    <t>FONPREMAG: SE CONDENA A FONPREMAG. DECLARA FALTA DE LEGITIMACIÓN EN LA CUASA POR PASIVA DEL DEPARTAMENTO.</t>
  </si>
  <si>
    <t>FONPREMAG(IGUAL/EXCP.INCONSTITUCIONALIDAD)</t>
  </si>
  <si>
    <t>FUE REMITIDO AL TAA POR COMPETENCIA DESDE EL JUZGADO 29 ADMINISTRATIVO  (ANTES: 05001333302920140101300)</t>
  </si>
  <si>
    <t>PENSIONES DE ANTIOQUIA (PROSPERÓ F.L.C.P.)</t>
  </si>
  <si>
    <t xml:space="preserve">EL 4 DE OCTUBRE DE 2019, SE PROFIERE FALLO FAVORABLE.  DECLARA LAPROSPERIDAD DE LA EXCEPCIÓN DE FALTA DE LEGITIMACIÓN EN LA CAUSA PROPUESTA POR EL DEPARTAMENTO DE ANTIOQUIA.  </t>
  </si>
  <si>
    <t>Fallo favorable en primera, se fue en recurso de apelación</t>
  </si>
  <si>
    <t>Hubo audiencia inicial y posteriormente dejaron sin efecto la no contestacion del municipio de medellin.</t>
  </si>
  <si>
    <t xml:space="preserve">SOLIDARIDAD BRILLADORA ESMERALDA.  FALLO CONDENATORIO PASA A GRADO JURISDICCIONAL DE CONSULTA.  
</t>
  </si>
  <si>
    <t xml:space="preserve">FONPREMAG LIQ.CESANTÍAS PARCIAL) F.L.C.P.  Se registra proyecto de sentencia </t>
  </si>
  <si>
    <t>SOLIDARIDAD BRILLADORA ESMERALDA</t>
  </si>
  <si>
    <t>DIRECCIÓN DE PERSONAL</t>
  </si>
  <si>
    <t xml:space="preserve">Municipio de Salgar (Qda la Liboriana) fallo de primera instancia favorable nofifcado el 25 de noviembre de 2019. </t>
  </si>
  <si>
    <t>EL 25 DE SEPTIEMBRE SE CORRE TRASLADO DE EXCEPCIONES</t>
  </si>
  <si>
    <t xml:space="preserve">EL 25 DE SEPTIEMBRE SE FIJA FECHA PARA CELEBRAR AUDIENCIA INICIAL </t>
  </si>
  <si>
    <t>SOLIDARIDAD PASCUAL BRAVO</t>
  </si>
  <si>
    <t>VIENE DE CLAUDIA GONZALEZ</t>
  </si>
  <si>
    <t xml:space="preserve">EN SENTENCIA DE PRIMERA INSTANCIA, PROSPERA LA EXCEPCI´´ON DE FALTA DE LEGITIMACIÓN EN LA CAUSA POR PASIVA.  </t>
  </si>
  <si>
    <t xml:space="preserve">SOLIDARIDAD BRILLADORA ESMERALDA-ANTES 2016-01023 JUZ 17
</t>
  </si>
  <si>
    <t>IGUALMENTE NULIDAD SIMPLE CONTRA LOS ARTICULOS 37 Y 38 DE LA ORDENANZA 57 DE 2016</t>
  </si>
  <si>
    <t>FONPREMAG-REAJUSTE MESADAS PENSIONALES-POR CONTESTAR-</t>
  </si>
  <si>
    <t>FONPREMAG-SIN NOTIFICAR-</t>
  </si>
  <si>
    <t xml:space="preserve">MARY LUZ QUINTERO ARIAS </t>
  </si>
  <si>
    <t>pendiente fallo 2a instancia.</t>
  </si>
  <si>
    <t>SENTENCIA DESFAVORABLE SEGUNDA INSTANCIA: 58'750.000 + 688'795.773 (por concepto de interés moratorio)</t>
  </si>
  <si>
    <t>A despacho para sentencia 2a desde 5 agosto 2016</t>
  </si>
  <si>
    <t>DEMANDADOS:  EL MUNICIPIO DE BELLO, INVIAS Y EL DEPARTAMENTO DE ANTIOQUIA. 05/07/18 Dte apela sentencia de 1a. GT.</t>
  </si>
  <si>
    <t>DEMANDADOS: MUNICIPIO DE LA ESTRELLA E INVIAS. 27/02/2019 a despacho Tribunal Apelación Sentencia. GT.</t>
  </si>
  <si>
    <t>daño de via urbana por alcantarillado</t>
  </si>
  <si>
    <t>Demantante apeló sentenciia 1a instancia paso al Tribunal el  9/08/2019</t>
  </si>
  <si>
    <t>DEMANDADOS: CONASFALTOS S A. Y COSNTRUGOMEZ GALLEGO  S.A.S. AUD Testimonios 19 sep/19. GT.</t>
  </si>
  <si>
    <t>Al despacho para sentencia 2a desde el  2/09/2019.</t>
  </si>
  <si>
    <t>Docente  solicita la nulidad de los siguientes decretos: Nro.1. 4845/2013  traslado. 2.Nro.1. 0051/2014  aceptación renuncia y el oficio 201300524050  por el cual renunció. A despacho para sentencia desde 19/07/2018. GT.</t>
  </si>
  <si>
    <t>Sentencia a favor 25/09/2017 , se presentó alegatos de 2° Ins</t>
  </si>
  <si>
    <t>Fija audiencia de pruebas en 2da instancia para el 20 sep/19</t>
  </si>
  <si>
    <t xml:space="preserve">En 1a instancia a favor, Pendiente fallo en 2da, </t>
  </si>
  <si>
    <t>DEMANDADOS CON PENSIONES DE ANTIOQUIA. A despacho para sentencia desde el 28/06/2019.</t>
  </si>
  <si>
    <t>Fronteras Invisibles</t>
  </si>
  <si>
    <t>Pendiente fallo en 2da instancia.</t>
  </si>
  <si>
    <t>Se vinculó a Positiva ARL,PENDIENTE ALEGATOS 1A INSTANCIA. GT</t>
  </si>
  <si>
    <t xml:space="preserve">Fallo primera instancia favorable </t>
  </si>
  <si>
    <t>Pendiente fallo de 1a instancia.</t>
  </si>
  <si>
    <t>Falta de seguridad caida de piedra de via autoista medellin Bogota Km 2+600. GT. Audiencia pruebas 20 nov 2019 8:30 am</t>
  </si>
  <si>
    <t>Ataca la resolución distribuidora de valorización. Se respondió medida cautelar que les fue negada, se contestó demanda y reforma a la demanda.Pendiente que valorizacion pase objeciones al peritazgo. GT</t>
  </si>
  <si>
    <t>GERENCIA SERVICIOS PÚBLICOS DOMICILIARIOS</t>
  </si>
  <si>
    <t>Fija fecha para audiencia de pruebas 20 de mayo 2020 9:00 am</t>
  </si>
  <si>
    <t xml:space="preserve">Admisión de demanda el 5 de agosto de 2019 notificada por correo electrónico el 11 de octubre de 2019. pendiente contestación de demanda.  </t>
  </si>
  <si>
    <t xml:space="preserve">ADMISIÓN DE DEMANDA .  DEPARTAMENTO DE ANTIOQUIA VINCULADO.  NO SE ESPECIFICA CUANTÍA POR CUANTO NO EXISTEN ELEMENTOS SUFICIENTES QUE PERMITANDETERMINARLA.  </t>
  </si>
  <si>
    <t>RENTAS</t>
  </si>
  <si>
    <t>TORNAGUÌA - CONTESTADA EL 1 DE JULIO DE 2020</t>
  </si>
  <si>
    <t>GESTIÓN HUMANA</t>
  </si>
  <si>
    <t>PROCESO ANTERIORMENTE A CARGO DEL ABOGADO JHONATAN SIERRA.</t>
  </si>
  <si>
    <t>PRESTACIONES SOCIALES Y NÓMINA</t>
  </si>
  <si>
    <t>NOTIFICACIÓN DEMANDA EL 5  DE NOVIEMBRE Y ENTREGADO EL 6 DE NOVIEMBRE, YA SE CONTESTÓ LA DEMANDA.</t>
  </si>
  <si>
    <t xml:space="preserve">EDUCACIÓN </t>
  </si>
  <si>
    <t xml:space="preserve">REPARACIÓN DIRECTA INTERPUESTA CON OCASIÓN DE ACCIÓN DE REPETICIÓN INICIADA POR EL DEPARTAMENTO EN CONTRA DE ABOGADA DE LA ENTIDAD. </t>
  </si>
  <si>
    <t xml:space="preserve">REAJUSTE PENSIONAL Y PAGO DE LAS DIFERENCIAS EN APORTES DE SALUD. </t>
  </si>
  <si>
    <t>GESTION HUMANA</t>
  </si>
  <si>
    <t xml:space="preserve">PRIMA DE VIDA CARA </t>
  </si>
  <si>
    <t xml:space="preserve">PRIMA DE VIDA CARA - JUBILADOS </t>
  </si>
  <si>
    <t>PRIMA DE VIDA CARA- SENTENCIA DE PRIMERA INSTANCIA FAVORABLE.</t>
  </si>
  <si>
    <t xml:space="preserve">ACCIÓN DE TUTELA POR PRIMA DE VIDA CARA -PENSIÓN DE JUBILACIÓN.  NO SE ESPECIFICA CUANTÍA POR CUANTO NO EXISTEN ELEMENTOS SUFICIENTES QUE PERMITANDETERMINARLA.  </t>
  </si>
  <si>
    <t>IMPUESTOS Y ESTAMPILLAS COMO PRESUPUESTO DEL CONTRATO</t>
  </si>
  <si>
    <t>IMPUESTTO CONSUMO CERVEZAS</t>
  </si>
  <si>
    <t>PENSIONES DE ANTIOQUIA (Conforme reunión de marzo 13 de 2018 entre las direcciones de Procesos y Reclamaciones, Prestaciones Sociales y Nomina, la contratista que apoya implementación de las NICSP-Angela Maria Botero Bedoya y profesionales de las dependencias, se dispuso que por el momento no se determinará el valor de la pretensión en los casos de reliquidación pensión de Pensiones de Antioquia, ni se liquidarán las sentencias de primera instancia, debido a la controversia entre Pensiones de Antioquia y Departamento de Antioquia, sobre el momento desde el cual el Departamento debe realizar los aportes de las pensiones reliquidadas; por lo que debido a la diferencia conceptual, la Dirección de Prestaciones sociales y nomina ha presentado objeción de las cuentas presentadas por el fondo pensional, concluyendo que  no existen los elementos para realizar la provisión, por falta de certeza desde que momento deben pagarse los aportes producto de las condenas en estos procesos.)-Producto del concepto N°. 201500151971 del 01 de Junio de 2015, suscrito por el Subsecretario jurídico del Departamento de Antioquia.</t>
  </si>
  <si>
    <t>PENSIONES DE ANTIOQUIA (LLAMA/GARANTIA)Conforme reunión de marzo 13 de 2018 entre las direcciones de Procesos y Reclamaciones, Prestaciones Sociales y Nomina, la contratista que apoya implementación de las NICSP-Angela Maria Botero Bedoya y profesionales de las dependencias, se dispuso que por el momento no se determinará el valor de la pretensión en los casos de reliquidación pensión de Pensiones de Antioquia, ni se liquidarán las sentencias de primera instancia, debido a la controversia entre Pensiones de Antioquia y Departamento de Antioquia, sobre el momento desde el cual el Departamento debe realizar los aportes de las pensiones reliquidadas; por lo que debido a la diferencia conceptual, la Dirección de Prestaciones sociales y nomina ha presentado objeción de las cuentas presentadas por el fondo pensional, concluyendo que  no existen los elementos para realizar la provisión, por falta de certeza desde que momento deben pagarse los aportes producto de las condenas en estos procesos.)-Producto del concepto N°. 201500151971 del 01 de Junio de 2015, suscrito por el Subsecretario jurídico del Departamento de Antioquia.</t>
  </si>
  <si>
    <t>OJO SE DECRETÓ LA NULIDAD DE DESDE LA SENTENCIA DE PRIMERA INSTANCIA PARA VINCULAR A MENOR QUE RECIBIÓ SUSTITUCIÓN PENSIONAL.  ESTAR PENDIENTE.  PENSIONES DE ANTIOQUIA. (Conforme reunión de marzo 13 de 2018 entre las direcciones de Procesos y Reclamaciones, Prestaciones Sociales y Nomina, la contratista que apoya implementación de las NICSP-Angela Maria Botero Bedoya y profesionales de las dependencias, se dispuso que por el momento no se determinará el valor de la pretensión en los casos de reliquidación pensión de Pensiones de Antioquia, ni se liquidarán las sentencias de primera instancia, debido a la controversia entre Pensiones de Antioquia y Departamento de Antioquia, sobre el momento desde el cual el Departamento debe realizar los aportes de las pensiones reliquidadas; por lo que debido a la diferencia conceptual, la Dirección de Prestaciones sociales y nomina ha presentado objeción de las cuentas presentadas por el fondo pensional, concluyendo que  no existen los elementos para realizar la provisión, por falta de certeza desde que momento deben pagarse los aportes producto de las condenas en estos procesos.)-Producto del concepto N°. 201500151971 del 01 de Junio de 2015, suscrito por el Subsecretario jurídico del Departamento de Antioquia.</t>
  </si>
  <si>
    <r>
      <t>Restitución y Formalización de Tierras</t>
    </r>
    <r>
      <rPr>
        <sz val="8"/>
        <color theme="1"/>
        <rFont val="Calibri"/>
        <family val="2"/>
        <scheme val="minor"/>
      </rPr>
      <t xml:space="preserve"> Abandonadas</t>
    </r>
  </si>
  <si>
    <t>JUZGADO 17 ADMINISTRATIVO</t>
  </si>
  <si>
    <t>Juzgado Septimo (7) Administrativo de Medellín</t>
  </si>
  <si>
    <t>05001333300720170006200</t>
  </si>
  <si>
    <t>Juzgado Segundo (02) de TURBO ANTIOQUIA</t>
  </si>
  <si>
    <t>05837333300220180021000</t>
  </si>
  <si>
    <t>Juzgado Veintiuno (21) Administrativo Oral del Circuito de Medellín</t>
  </si>
  <si>
    <t>05001333302120170022700</t>
  </si>
  <si>
    <t>Juzgado Trece (13) laboral Ordinario del circuito de Medellín</t>
  </si>
  <si>
    <t>05001310501320170049500</t>
  </si>
  <si>
    <t>Tribunal Administrativo de Antioquia, Sala Tercera de Oralidad</t>
  </si>
  <si>
    <t>05001233300020170162500</t>
  </si>
  <si>
    <t>Juzgado Veintiocho (28) Administrativo Oral del Circuito de Medellín</t>
  </si>
  <si>
    <t>05001333302820170037100</t>
  </si>
  <si>
    <t>Juzgado Primero (1) Administrativo Oral del Circuito de Medellín</t>
  </si>
  <si>
    <t>05001333300120170037800</t>
  </si>
  <si>
    <t>Juzgado Treinta (30) Administrativo de Medellín</t>
  </si>
  <si>
    <t>05001333303020170035000</t>
  </si>
  <si>
    <t>Juzgado Dieciséis (16) Laboral del Circuito de Medellín</t>
  </si>
  <si>
    <t>05001310501620170065400</t>
  </si>
  <si>
    <t>Juzgado Tercero (3) Laboral Ordinario del Circuito de Medellín</t>
  </si>
  <si>
    <t>05001310500320160131200</t>
  </si>
  <si>
    <t>05001333302120170035200</t>
  </si>
  <si>
    <t>Juzgado Treinta (30) Administrativo Oral de Medellín</t>
  </si>
  <si>
    <t>05001333303020160032600</t>
  </si>
  <si>
    <t>Juzgado Quince (15) Administrativo Oral del Circuito de Medellín</t>
  </si>
  <si>
    <t xml:space="preserve">05001333301520170017900
</t>
  </si>
  <si>
    <t>Tribunal Administrativo de Antioquia, Sala Cuarta de Oralidad</t>
  </si>
  <si>
    <t>05001233300020170252200</t>
  </si>
  <si>
    <t>Juzgado Quinto (5) Administrativo Oral del Circuito de Medellín</t>
  </si>
  <si>
    <t>05001333300520170058300</t>
  </si>
  <si>
    <t>05001333300720180002300</t>
  </si>
  <si>
    <t>Juzgado Segundo (2) laboral Ordinario del circuito de Medellín</t>
  </si>
  <si>
    <t>05001310500220180008500</t>
  </si>
  <si>
    <t>Juzgado  Diecisiete (17) Administrativo Oral de Medellín</t>
  </si>
  <si>
    <t>05001333301720180006900</t>
  </si>
  <si>
    <t>Juzgado Veintidós (22) laboral Ordinario del circuito de Medellín</t>
  </si>
  <si>
    <t>05001310502220170002900</t>
  </si>
  <si>
    <t>Consejo de Estado Sala de lo Contencioso Administrativo Seccion Tercera Secretaria</t>
  </si>
  <si>
    <t>11001032600020160007200</t>
  </si>
  <si>
    <t>Tribunal Administrativo de Antioquia  Sala 5 Mixta</t>
  </si>
  <si>
    <t>05001233300020180029200</t>
  </si>
  <si>
    <t xml:space="preserve">Tribunal Administrativo de Antioquia Sala Quinta Mixta
</t>
  </si>
  <si>
    <t>05001233300020180063200</t>
  </si>
  <si>
    <t>05686318900120170027300</t>
  </si>
  <si>
    <t>05686318900120170027400</t>
  </si>
  <si>
    <t>05686318900120170027900</t>
  </si>
  <si>
    <t>05686318900120170026900</t>
  </si>
  <si>
    <t>Juzgado Dieciséis (16) Administrativo Oral del Circuito de Medellín</t>
  </si>
  <si>
    <t>05001333301620180011100</t>
  </si>
  <si>
    <t>05001310500220180008400</t>
  </si>
  <si>
    <t>Juzgado Tercero (3) Administrativo Oral del Circuito de Medellín</t>
  </si>
  <si>
    <t>05001333300320180018300</t>
  </si>
  <si>
    <t>Juzgado Veintitrés (23) Administrativo Oral del Circuito de Medellín</t>
  </si>
  <si>
    <t>05001333302320180019800</t>
  </si>
  <si>
    <t>05001333302820180013600</t>
  </si>
  <si>
    <t>Juzgado Veinte (20) Administrativo Oral del Circuito de Medellín</t>
  </si>
  <si>
    <t xml:space="preserve">05001333302020180028300
</t>
  </si>
  <si>
    <t>Tribunal Administrativo de Antioquia Sala Segunda de Oralidad</t>
  </si>
  <si>
    <t xml:space="preserve">05001233300020180102800
</t>
  </si>
  <si>
    <t xml:space="preserve">05001333301620180024900
</t>
  </si>
  <si>
    <t>Juzgado Doce (12) Administrativo Oral del Circuito de Medellín</t>
  </si>
  <si>
    <t xml:space="preserve">05001333301220180028900
</t>
  </si>
  <si>
    <t>Juzgado Quinto (5) laboral Ordinario del Circuito de Medellín</t>
  </si>
  <si>
    <t>05001310500520170034200</t>
  </si>
  <si>
    <t>Juzgado Veintisiete (27) Administrativo Oral del Circuito de Medellín</t>
  </si>
  <si>
    <t>05001333302720180033700</t>
  </si>
  <si>
    <t>Juzgado Veinticuatro (24) Administrativo Oral del Circuito de Medellín</t>
  </si>
  <si>
    <t>05001333302420180033900</t>
  </si>
  <si>
    <t>05001333302720180035800</t>
  </si>
  <si>
    <t>Juzgado Octavo (8) laboral Ordinario del circuito de Bogota</t>
  </si>
  <si>
    <t>11001310500820160060100</t>
  </si>
  <si>
    <t>Juzgado Décimo (10) Administrativo Oral del Circuito de Medellín</t>
  </si>
  <si>
    <t>05001333301020180036100</t>
  </si>
  <si>
    <t>Juzgado Treinta y Seis (36) Administrativo Oral del Circuito de Medellín</t>
  </si>
  <si>
    <t>05001333303620180034300</t>
  </si>
  <si>
    <t>05001333300120180039700</t>
  </si>
  <si>
    <t>Juzgado Veinticinco (25) Administrativo Oral del Circuito de Medellín</t>
  </si>
  <si>
    <t>05001333302520170023900</t>
  </si>
  <si>
    <t>05001333301220130087300</t>
  </si>
  <si>
    <t>Juzgado Segunto (2) Administrativo Oral del Circuito de Medellín</t>
  </si>
  <si>
    <t>05001333300220170047100</t>
  </si>
  <si>
    <t>Juzgado Treinta y Cuatro (34) Administrativo Oral del Circuito de Medellín</t>
  </si>
  <si>
    <t>05001333303420160094500</t>
  </si>
  <si>
    <t>Juzgado Catorce (14) laboral Ordinario del circuito de Medellín</t>
  </si>
  <si>
    <t>05001310501420170012200</t>
  </si>
  <si>
    <t>Tribunal Administrativo de Antioquia, Sala Quinta de Oralidad, Jorge Leon Arango Franco</t>
  </si>
  <si>
    <t>05001233100019970101300</t>
  </si>
  <si>
    <t>Juzgado Veintiuno (21) laboral Ordinario del circuito de Medellín</t>
  </si>
  <si>
    <t>05001310502120180056500</t>
  </si>
  <si>
    <t>Juzgado Dieciocho (18) Administrativo Oral del Circuito de Medellín</t>
  </si>
  <si>
    <t>05001333301820180039700</t>
  </si>
  <si>
    <t>Juzgado laboral del circuito de Puerto Berrío</t>
  </si>
  <si>
    <t>05579310500120180020000</t>
  </si>
  <si>
    <t>05579310500120180029000</t>
  </si>
  <si>
    <t>05579310500120180029500</t>
  </si>
  <si>
    <t>05579310500120180029600</t>
  </si>
  <si>
    <t>05579310500120180029700</t>
  </si>
  <si>
    <t>05579310500120180030200</t>
  </si>
  <si>
    <t>05579310500120180030300</t>
  </si>
  <si>
    <t>05579310500120180030400</t>
  </si>
  <si>
    <t>05579310500120180030500</t>
  </si>
  <si>
    <t>05579310500120180030600</t>
  </si>
  <si>
    <t>Juzgado Treinta y uno (31) Administrativo Oral del Circuito de Medellín</t>
  </si>
  <si>
    <t>05001333303120180021200</t>
  </si>
  <si>
    <t>Juzgado Diecisiete (17) Administrativo Oral del Circuito de Medellín</t>
  </si>
  <si>
    <t>05001333301720140000500</t>
  </si>
  <si>
    <t>Tribunal Administrativo Sala Primera (01) de Oralidad de Medellín</t>
  </si>
  <si>
    <t>05001233300020180147200</t>
  </si>
  <si>
    <t>05001333302020180048700</t>
  </si>
  <si>
    <t>Juzgado Promiscuo del Circuito  de EL BAGRE</t>
  </si>
  <si>
    <t>05250318900120180013200</t>
  </si>
  <si>
    <t>05250318900120180012500</t>
  </si>
  <si>
    <t>Tribunal Administrativo de Antioquia, Sala Cuarta 4ta Oralidad</t>
  </si>
  <si>
    <t xml:space="preserve">05001233300020180235900
</t>
  </si>
  <si>
    <t xml:space="preserve">05001333302420180043100
</t>
  </si>
  <si>
    <t>05001310500220180052900</t>
  </si>
  <si>
    <t>Juzgado Veintinueve (29) Administrativo Oral del Circuito de Medellín</t>
  </si>
  <si>
    <t>05001333302920190007000</t>
  </si>
  <si>
    <t>Juzgado Primero promiscuo del circuito Laboral Ordinario de AMALFI Antioquia</t>
  </si>
  <si>
    <t>05031318900120180019500</t>
  </si>
  <si>
    <t>Juzgado Primero promiscuo del circuito Laboral de AMALFI Antioquia</t>
  </si>
  <si>
    <t>05031318900120180020000</t>
  </si>
  <si>
    <t>Juzgado Veintires (23) laboral del circuito de Medellín</t>
  </si>
  <si>
    <t>05001310502320190054800</t>
  </si>
  <si>
    <t>Juzgado primero promiscuo Laboral del circuito de SEGOVIA - Antioquia</t>
  </si>
  <si>
    <t>05736318900120190003000</t>
  </si>
  <si>
    <t>05736318900120190003100</t>
  </si>
  <si>
    <t>05001333302820190005600</t>
  </si>
  <si>
    <t>Juzgado Séptimo (7) laboral Ordinario del Circuito de Medellín</t>
  </si>
  <si>
    <t>05001310500720190027900</t>
  </si>
  <si>
    <t>Tribunal Administrativo de Antioquia despacho 12</t>
  </si>
  <si>
    <t>Juzgado Séptimo (7) laboral del Circuito de Medellín</t>
  </si>
  <si>
    <t>05001310500720180016600</t>
  </si>
  <si>
    <t>Juzgado Cuarto (4) laboral Ordinario del Circuito de Medellín</t>
  </si>
  <si>
    <t>05001310500420190044100</t>
  </si>
  <si>
    <t>05001333301820190020200</t>
  </si>
  <si>
    <t xml:space="preserve"> 
05001333303620170032500</t>
  </si>
  <si>
    <t xml:space="preserve"> 
05001333301620170013500</t>
  </si>
  <si>
    <t xml:space="preserve"> 05001333301720180017200</t>
  </si>
  <si>
    <t>05001233100020020022100</t>
  </si>
  <si>
    <t>Juzgado Veintitrés (23) Laboral Ordinario de Medellín</t>
  </si>
  <si>
    <t>05001310502320190043300</t>
  </si>
  <si>
    <t>05001333302920190016400</t>
  </si>
  <si>
    <t xml:space="preserve"> 
05001333301820190016400</t>
  </si>
  <si>
    <t>Juzgado Treinta y Dos (32) Administrativo Oral del Circuito de Medellín</t>
  </si>
  <si>
    <t>05001333303220190036300</t>
  </si>
  <si>
    <t xml:space="preserve"> 05001333302320190031000</t>
  </si>
  <si>
    <t>05001310500320180031500</t>
  </si>
  <si>
    <t>Juzgado Diecisiete (17) Laboral del Circuito de Medellín</t>
  </si>
  <si>
    <t>05001310501720190076700</t>
  </si>
  <si>
    <t>Juzgado Diecinueve (19) Administrativo Oral del Circuito de Medellín</t>
  </si>
  <si>
    <t>05001333301920190025400</t>
  </si>
  <si>
    <t>05001333301920190035100</t>
  </si>
  <si>
    <t>Juzgado Veintiséis (26) administrativo Oral del Circuito de Medellín</t>
  </si>
  <si>
    <t>05001333302920190043800</t>
  </si>
  <si>
    <t>05001333302620190045700</t>
  </si>
  <si>
    <t>Juzgado Cuarto (4) Administrativo Oral del Circuito de Medellín</t>
  </si>
  <si>
    <t>05001333300420190037000</t>
  </si>
  <si>
    <t>Juzgado Séptimo (7) administrativo Oral del Circuito de Medellín</t>
  </si>
  <si>
    <t>05001333300720190041000</t>
  </si>
  <si>
    <t>05001333300120190037200</t>
  </si>
  <si>
    <t>05001333303220190022400</t>
  </si>
  <si>
    <t>05001233300020200267400</t>
  </si>
  <si>
    <t>Juzgado Noveno (9) administrativo Oral del Circuito de Medellín</t>
  </si>
  <si>
    <t>05001333300920200007800</t>
  </si>
  <si>
    <t>Juzgado Treinta y Cinco (35) Administrativo Oral del Circuito de Medellín</t>
  </si>
  <si>
    <t>05001333303520190044200</t>
  </si>
  <si>
    <t>Juzgado Septimo (7) administrativo Oral del Circuito de Medellín</t>
  </si>
  <si>
    <t>05001333300720200008800</t>
  </si>
  <si>
    <t>05001333300720200006800</t>
  </si>
  <si>
    <t>05001233300020200044200</t>
  </si>
  <si>
    <t>05001333300720190022700</t>
  </si>
  <si>
    <t>05001333300720200000600</t>
  </si>
  <si>
    <t>3 DE ABRIL DE 2017</t>
  </si>
  <si>
    <t>A FAVOR FALTA DE LEGITIMACION EN LA CAUSA POR PASIVA, . SALIMOS.  AUDIENCIA INICIAL.  En la audiencia inicial del 30 de Octubre de 2018, se resolvió la excepción previa, declarando la falta de legitimación en la causa por pasiva del Departamento. A favor del Departamento. Nos sacaron por falta de legitimación en la causa por pasiva, rambié sacaron a INVIAS, diero 10 días para aclaracion peritazgos EPM, las aseguradoras, etc, audiencia para ellos para el 27 feb de 2019, nosotros no tenemos que ir fallo a favor, Accidente en otras vías. varios demandados y llamados en garantía, Bajo en la columna M para el abogado de representación significa: Cuando el material probatorio aportado es contundente al propósito de sustentar los hechos y las pretensiones de la demanda.  Nota:  me encuentro incapacitada por operación por ello el cálculo de las pretensiones cuando el riesgo sea alto dará aproximado.</t>
  </si>
  <si>
    <t>A FAVOR FALTA DE LEGITIMACION EN LA CAUSA POR PASIVA,  a favor. nos sacaron en la primera audiencia celebrada en turbo el 1 de noviembre de 2018, FONPREMAG. sustituyo abelojeda. proceso 05001 3333 008 2017 00 198 00, del juzgado Juzgado Octavo (8) Administrativo de Medellín, fue trasladado a TURBO  2018 - 00210, segun correeo de litigio virtual, juzgado segundo de turbo,  11 mayo audiencia sustituida por leonardo lugo, trasladada por competencia a TURBO san juan de urabá,  se escribio correo a litigio virtual para que esten informando cuando cambie de radicación y ver a que juzgado fue dirigida.  pension. Se tiene la directriz que no se calcula la preteensión sino la cuantía ya que la entidad está respondiendo a los requerimientos de cada Juzgado y se encuentra en perio de ajustes cuando se trata de Pensiones Antioquia, etc. Bajo en la columna M para el abogado de representación significa: Cuando el material probatorio aportado es contundente al propósito de sustentar los hechos y las pretensiones de la demanda.  Nota:  me encuentro incapacitada por operación por ello el cálculo de las pretensiones cuando el riesgo sea alto dará aproximado.</t>
  </si>
  <si>
    <t>exhortos cumplimiento e integracin litis fonpremag, notificada, pension. Se tiene la directriz que no se calcula la preteensión sino la cuantía ya que la entidad está respondiendo a los requerimientos de cada Juzgado y se encuentra en perio de ajustes cuando se trata de Pensiones Antioquia, etc. Bajo en la columna M para el abogado de representación significa: Cuando el material probatorio aportado es contundente al propósito de sustentar los hechos y las pretensiones de la demanda.  Nota:  me encuentro incapacitada por operación por ello el cálculo de las pretensiones cuando el riesgo sea alto dará aproximado.</t>
  </si>
  <si>
    <t>ACTUALICE CORREO EL 28 JULIO 2020 POR CORREO NOTIFICACIONIES.   9 y 10 mayo 2019 sentencia favorable, apeló la demandante, no le concedienron lapensión a la conyugue sobreviviente porque el difunto murio en 1999 y no le aplicaba comparitr la pensión o obtenerla de acuerdo con la ley 797 de 3002 que es posterior, pension. Se tiene la directriz que no se calcula la preteensión sino la cuantía ya que la entidad está respondiendo a los requerimientos de cada Juzgado y se encuentra en perio de ajustes cuando se trata de Pensiones Antioquia, etc. Bajo en la columna M para el abogado de representación significa: Cuando el material probatorio aportado es contundente al propósito de sustentar los hechos y las pretensiones de la demanda.  Nota:  me encuentro incapacitada por operación por ello el cálculo de las pretensiones cuando el riesgo sea alto dará aproximado.</t>
  </si>
  <si>
    <t>pension. Se tiene la directriz que no se calcula la preteensión sino la cuantía ya que la entidad está respondiendo a los requerimientos de cada Juzgado y se encuentra en perio de ajustes cuando se trata de Pensiones Antioquia, etc. Bajo en la columna M para el abogado de representación significa: Cuando el material probatorio aportado es contundente al propósito de sustentar los hechos y las pretensiones de la demanda.  Nota:  me encuentro incapacitada por operación por ello el cálculo de las pretensiones cuando el riesgo sea alto dará aproximado.</t>
  </si>
  <si>
    <t>auto continuar audiencia 25 agosto de 2020, auto de febrero de 2020  SENTENCIA SEGUNDA INSTNCIA GONZALO ZAMBRANO REVOCA Y ORDENA  REVOCA Y ORDENA INTEGRAR A CORANTIOQUIA. 11 ABRIL 2019AUDIENCIA INICIAL 26 sept 2018, apelada la falta de integracion de CORANTIOQUIA coadyudo alcaldia de salgar y unidad del riesgo, se opuso la demndante alegando que era llamamiento en garantia (no es), dapard - salgar - liboriana. Bajo en la columna M para el abogado de representación significa: Cuando el material probatorio aportado es contundente al propósito de sustentar los hechos y las pretensiones de la demanda.  Nota:  me encuentro incapacitada por operación por ello el cálculo de las pretensiones cuando el riesgo sea alto dará aproximado.</t>
  </si>
  <si>
    <t>aplaza audiencia de pruebas, CUARENTENA.  MARZO ABRIL 2020. apelala la integracion de la litgis CORANTIOQUIA, JUZGADO 1 dapard - salgar - liboriana. Bajo en la columna M para el abogado de representación significa: Cuando el material probatorio aportado es contundente al propósito de sustentar los hechos y las pretensiones de la demanda.  Nota:  me encuentro incapacitada por operación por ello el cálculo de las pretensiones cuando el riesgo sea alto dará aproximado.</t>
  </si>
  <si>
    <t>05001333303020170035000. actualice correos, audiencia el 30 julio TEAMS virtual, covid 19, se expidene xhortos para pruebas, fallo segunda no integra a corantioquiua, 16 agosto 2019, audiencia inicial, apelada la falta de integracion de CORANTIOQUIA, dapard - salgar - liboriana. Bajo en la columna M para el abogado de representación significa: Cuando el material probatorio aportado es contundente al propósito de sustentar los hechos y las pretensiones de la demanda.  Nota:  me encuentro incapacitada por operación por ello el cálculo de las pretensiones cuando el riesgo sea alto dará aproximado.</t>
  </si>
  <si>
    <t>BRILLADORA LA ESMERALDA.  Empresa y asesuradora liquidadas. Bajo en la columna M para el abogado de representación significa: Cuando el material probatorio aportado es contundente al propósito de sustentar los hechos y las pretensiones de la demanda.  Nota:  me encuentro incapacitada por operación por ello el cálculo de las pretensiones cuando el riesgo sea alto dará aproximado.</t>
  </si>
  <si>
    <t>audiencia 3 de julio desfavorable, apelada por las 2 partes.  (susittucion fernando vahos incapacidad monicar accidente laboral arl riesgos, hasta el 10 de julio de 2019), AUDIENCIA PARA EL 12 SEPT 2018, BRILLADORA LA ESMERALDA.  Empresa y asesuradora liquidadas. Bajo en la columna M para el abogado de representación significa: Cuando el material probatorio aportado es contundente al propósito de sustentar los hechos y las pretensiones de la demanda.  Nota:  me encuentro incapacitada por operación por ello el cálculo de las pretensiones cuando el riesgo sea alto dará aproximado.</t>
  </si>
  <si>
    <t>udiencia inicial para 10 de julio de 2019, dapard - salgar - liboriana. Bajo en la columna M para el abogado de representación significa: Cuando el material probatorio aportado es contundente al propósito de sustentar los hechos y las pretensiones de la demanda.  Nota:  me encuentro incapacitada por operación por ello el cálculo de las pretensiones cuando el riesgo sea alto dará aproximado.</t>
  </si>
  <si>
    <t xml:space="preserve">SENTENCIA SEGUNDA en contra del FONPREMAG. A FAVOR del departamento por FALTA DE LEGITIMACION EN LA CAUSA POR PASIVA, Declarada la falta de legitimación por pasiva del Departamento en primera instancia en la audiencia inicial del 15 de febrero de 2028, folios 137, y 143. . Se encuentra en el TAA sala segunda en apelación por el demandado FONPREMAG que perdió/ alegatos no ha haido sentencia en segunda todavia/ sentencia a FAVOR Fonpremag y Fondo de Pensiones.. Como existe fallo de primera instancia no se genera pago.  </t>
  </si>
  <si>
    <t>A FAVOR FALTA DE LEGITIMACION EN LA CAUSA POR PASIVA,  NOS SACARON EN LA AUDIENCIA INICIAL el 30 oct 2018. Fonpremag.  Bajo en la columna M para el abogado de representación significa: Cuando el material probatorio aportado es contundente al propósito de sustentar los hechos y las pretensiones de la demanda.  Nota:  me encuentro incapacitada por operación por ello el cálculo de las pretensiones cuando el riesgo sea alto dará aproximado.</t>
  </si>
  <si>
    <t>EN TRASLADO PENDIENTE DE ACTUACION SECRETARIAL AL 3 DIC 2019 NO HA HABIDO FALLO DE PRIMARA. alegatos en primera intancia 1 ago 2019, admision - notificada para contestar. Bajo en la columna M para el abogado de representación significa: Cuando el material probatorio aportado es contundente al propósito de sustentar los hechos y las pretensiones de la demanda.  Nota:  me encuentro incapacitada por operación por ello el cálculo de las pretensiones cuando el riesgo sea alto dará aproximado.</t>
  </si>
  <si>
    <t>FIJA AUDIENCIA INICIAL 2020. notificada para contestar n 55 dias habiles.  alega solidaridad pensional del fonpremag y gobernacion porque no contabiilzaron el tiempo laborado en NECHI.  NOTIFICADA LA ADMISION 10 ABRIL DE 2018.  55 dias para contestar, pension de vejez FONPREMAG. Of solicitando antecedentes educacion el 30 abril 2018</t>
  </si>
  <si>
    <t>SE APORTO LA TRANSCRIPCION DE LA AUDIENCIA, RECURSO REPOSICION CONTRAA AUTO DEL 5 DE ABRIL NOTIFICADO EL 8 CONDENA EN COSTAS POR DESISTIR A TIEMPO, SE LAGO QUE NO SE GENERARON PRJUICIOS. ETC. contestada el 29 nov de 2018.  notificada para contestar n 55 dias habiles.  pension de sobreviviente. La pensión fue dejada por maria petrona gomez de arango, reconocida a partir de su fallecimiento a su hijo eladio arango gomez, discapacitado por demencia, quien actua bajo curadora general lucelly de las misericordias arango gomez, la secretaria de recurso humano en primera y segunda instancia en recurso de reposicion y en subsidio del de apelación negaron el ajuste pensional por la prescripcion de 3 años.</t>
  </si>
  <si>
    <t>adiencia de juzzgamiento 8 de julio sentencia a favor en primera, CONTESTADA laboral ordinario. CON REFORMA A LA DEMANDA.  cuantia no especificada,  20 smlmv por 781.242 salario min imo par ala fecha 2018.  laboral ordinaria, convencion colectiva, soldador pensionado presidente sindical.  Contestada el 20 abril 2018 no tiene derecho apension conveniconal soldadores convencion de 1965 art 8.  cosa juzgada por reintegro.</t>
  </si>
  <si>
    <t>fallo 2 de julio de 2020 en contra.  apelado. CONTESTADA REFORMA A LA DEMANDA EL 5 DE JULIO DE 2018,  LLAMADO EN GARANTIA TAMBIEN ALPASCUAL  BRAVO. CONTESTADA EL 15 JUNIO 2018, con llamamiento en garantia a suramericana. notificaciones.  23 abril. PASCUAL BRAVO, marinilla, salaros y prestaciones sociales</t>
  </si>
  <si>
    <t>CAMBIA DE JUZGADO AL 23 A LA ESPERA DEL NUMERO, COMPENSACION JUDICIAL, C.S.JUDICATURA, VER ACTUACION 11 ABRIL 2019. contestada laboral ordinario ED. ICETEX, LLAMAMIENTO A LA ASEGURADORA SURAMERICANA DE SEGUROS, 30- ABRIL - 2018, pruebas en CD contratación PASCUAL BRAVO.  El pascual no contestó.</t>
  </si>
  <si>
    <t>oficio, 2020020026230 el 19 de julio 2020  cuarentena obligatoria covid 19, se actualizaron datos por correo electronico, CONTESTO A ANM EN BOGOTA CONTESTADA EL MISMO DIA LA DEMANDA Y LA MEDIDA CAUTELAR, ENVIADA CON PRESENTACION PERSONAL A BOGOTA SERVIENTREGA JUDICIAL.  SE SOLICITO TRASLADO A ANTIOQUIA POR FALTA DE COMPETENCIA. medida cautelar para contestar en 5 dias.  17 de mayo de 2018. llegó el traslado con guia de servientrega 975316309 y recibida en la Dirección de Procesos el 25 abril de 2018</t>
  </si>
  <si>
    <t xml:space="preserve"> (Magistrada Susana Nelly Acosta), vuelve apelación de consejo estado, no vincula a FONPREMAG dice que el encargado en caso de condena es COLPENSIONES.  23 enero 2020, continuara audiencia inicial.  AUDIENCIA INICIAL APELADA INTEGRACINO FONPREMAG,  TRIBUNAL SUSANA NELLY, 15 DE MARZO 2019, CONTESTA 8-8-2018, INTEGRA A FONPREMAG. SANCIONADO COMO DOCENTE, TRABAJO PROMOTOR EN SALUD, EXHORTO A VIGIA DEL FUERTE PARA QUE ACTUALICE LA CERTIFICACION,  SE EXHORTE AL TRIBUNAL SALA 1 PARA QUE APORTE EL PROCESO COSA JUZGADA.  NOTIFICADA. 17 MAYO 2018, TRABAJO EN EDUCACION Y SALUD.  DEMANDADO COLPENSIONES, PENSION DE JUBILACION,  MAGISTRADA SUSANA NELLY ACOSTA PRADA</t>
  </si>
  <si>
    <t>Alega contrato realidad,  demanda contra el INSTITUTO PASCUAL BRAVO, 2  llAmados en garantía PASCUAL BRAVO y SURAMERICANA  - contestada 29 de junio por el Departamento CONTESTADA 12 SEPT 2018. NOTIFICADA. fonpremag pension sobreviviengtes No le concedieron la sustitución de la pensión del difunto, así fuera la esposa,porque era docente nacionalizado del fonpremag, no cumple con el tiempo ni la edad al fallecer y no le dieron la indemnizacion sustitutiva de la pensión de vejez porque está dentro de las normas especiales excepcionadas de la Ley 10 de 1993 y por haberse vinculado antes de la 812 de 2003.</t>
  </si>
  <si>
    <t>DESISTIDA EL 23 DE SEPTIEMBRE ESTAS DEMANDAS NO ESTAN EN RAMA Y NO LAS CUBRE LITIGIO VIRGUAL. contestada 29 junio 2018. 2 llamados en garantia. PASCUAL BRAVO y SURAMERICANA</t>
  </si>
  <si>
    <t>DESISTIDA EL 23 DE SEPTIEMBRE ESTAS DEMANDAS NO ESTAN EN RAMA Y NO LAS CUBRE LITIGIO VIRGUAL. contetada 29 junio 2018. 2 llamados en garantia. PASCUAL BRAVO y SURAMERICANA</t>
  </si>
  <si>
    <t>SANTA ROSA.  DESISTIDA EN AUDIENCIA.  30 DE SEPTIEMBRE DE 2019, ESTAS DEMANDAS NO ESTAN EN RAMA Y NO LAS CUBRE LITIGIO VIRGUAL. contetada 29 junio 2018. 2 llamados en garantia. PASCUAL BRAVO y SURAMERICANa</t>
  </si>
  <si>
    <t>REVOCATORIA PODER, A LA ESPERA DE LA AUDIENCIA INICIAL,  SEGÚN ACTUACION DEL 30 DE SEPTIEMBRE 2019.   ESTAS DEMANDAS NO ESTAN EN RAMA Y NO LAS CUBRE LITIGIO VIRGUAL. contetada 29 junio 2018. 2 llamados en garantia. PASCUAL BRAVO y SURAMERICANA</t>
  </si>
  <si>
    <t>contestada 8 nov 2018, oportuna. Revocartoria del nombramiento de un docente matematico e periodo de prueba estndo provisional, porque o cumplio requisitos del grado especifico y debia cumplir también con el curso de pedagoia, comenzo a estudiarlo cuando ya se le vencia el termino del periodo de prueba y la prorroga,  INTEGARAR FONPREMAG</t>
  </si>
  <si>
    <t>AUDIENCIA DE JUZGAMIENTO, 14 FEB 2019 FAVORABLE A LOS 2 DEMANDADOS APELO LA DEMANDANTE. PENSION SOBREVIVIENTES, contestada el 21 de jujio de 2018, el trabajador no cumplió con el tiempo se murio antes de pensionarse.  La esposa reclama, pero se le colocaron las directrices respecto de la indemnización sustitutiva de la pensión de sobrevivientes.</t>
  </si>
  <si>
    <t>contetada, integrar a pensiones antioquia, NOTIFICADA. PERO INTERPUSE RECURSO DE REPOSICION. RELIQUIDACION SE CECLARO IMPEDIDO EL JUZGADO 2 ADM. VENE DEL 10 LABORLA POR SER EMPLEADO PUBLICO SE DECLARO LA FALTA DE JURISDICCION.  NOS VINCULARON POR AUTO SE INTERPODRA RECURSO DE REPOSICION PARA QUE SE VINCULE EL MUNICIPIO DE BELLO</t>
  </si>
  <si>
    <t>auto 14 feb 2020 concede apelación al demandado COMISION NACIONAL DEL SERVICIOCIL, sentencia en segunda intancia favorable, contestacion 19 sept 2018, ESCALAFON DOCENTE no pidio repocisión, sino que apelo de una vez,  Es cierto según el certificado laboral, 2 B para docente de aula y reconfirmado mediante la parte resolutiva de la Resolución 2017060102703 del 27 de septiembre de 2017,  El Secretario de Educacion del Departamento de Antioquia, autorizado por el Decreto número 2016070005337 del 5 de octubre de 2016, que faculta a la Secretaria de Educacion de Antioquia para administrar los establecimientos educativos y el personal docente, directivo docente y administrativo de los planteles educativos del Departamento de Antioquia; la Ley 115 de febrero 8 de 1994, por la cual se expide la ley general de educación; Ley 715 de 2001 (diciembre 21) por la cual se dictan normas orgánicas en materia de recursos y competencias de conformidad con los artículos 151, 288, 356 y 357 (Acto Legislativo 01 de 2001) de la Constitución Política y se dictan otras disposiciones para organizar la prestación de los servicios de educación y salud, entre otros. Y por el Decreto No. 1075 del 26 de mayo de 2015 "Por medio del cual se expide el Decreto Único Reglamentario del Sector Educación"; de todas formas se atiene a la normatividad aplicable al caso, y aplica las causales del artículo 2.4.1.4.5.12, adicionado por el Decreto 1757 de 2015, que contempló un mecanismo alternativo para lograr la reubicación o ascenso en el Escalafón Docente Nacional, que igualmente, en lo relativo al pago quedó sujeto a la disponibilidad presupuestal y previa autorización    parte de la Oficina Financiera y/o el Ministerio de Educación Nacional. En este caso el docente fue reubicado, pero quedó inconforme con la aplicación de los efectos fiscales. . NOTIFICADA 16 DE JULIO, Escalafon docente SE EXCEPCIONO PARA INTEGRAR AL MINISTERIO.  En la Resolución 20182310003975 del 24 de enero de 2018, se indica la competencia es de la Comisión Nacional del Servicio Civil, entre otros aspectos normativos por los cuáles se rigue el caso de Escalafón Docente, y en la parte considerativa se indica la normatividad aplicable, la improcedencia de la excepción de ilegalidad por las autoridades administrativas, el derecho de reubicación salarial, y que la entidad territorial GOBERNACION DE ANTIOQUIA, Secretaría de Educación, sin lugar a equívocos como lo dice la C.N.S.C., aplicó la regla para estos casos: “prevista en el inciso 4to. Del artículo 2.4.1.4.5.12 del Decreto 1075 e 2015 adicionado por el Decreto 1757 de 2015 sobre sus efectos fiscales, como en efecto ocurrió”.  Efectos fiscales a partir del 27 de junio de 2017, para el caso del demandante.</t>
  </si>
  <si>
    <t>actualice correo institucional al juzgado 28 julio 2020, aplazada audiencia, la reprogramaran por emergencia covid 19, AUTO A FAVOR NIEGA MEDIDA CAUTELAR RESPONDE RECURSO DE REPOSICION A NUESTRO FAVOR. contestada la demanda con llamamiento a SURA, oposicion a excepciones, ordena remitir a tribunal, CONCEDE APELACION DEL DEMANDANTE, ANTE EL TRIBUNAL 26-1-2018, NIEGA MEDIDA CAUTELAR INTERPONE EL DEMANDANTEE APELACION Y EL 21 RESPONDO EN PERIODO PARA TRASLADO QUE NO SE REVOQUE LA DECISION. CONTESTA MEDIDA CAUTELAR CON PETICION O REPLICA, 17-10-2018, CONTRACTUAL. parques educativos liquidacion unilateral del contrato con medida cautelar del demandante</t>
  </si>
  <si>
    <t>sentencia primera instancia a favor, condena en costas 700  mil, CASO CONCRETO Y VALORACIÓN PROBATORIA:
Visto el marco normativo que regirá la decisión en el caso concreto, pasa a
revisarse la prueba del proceso:
La señora María Graciela Hoyos nació el 27 de mayo de 1958 y el señor Amado
de Jesús Castrillón nació el 14 de agosto de 1954. Fol. 13
Los señores María Graciela Hoyos y Amado de Jesús Castrillón contrajeron
matrimonio el 21 de diciembre de 1974. Fol. 17
La Secretaría de Gestión Humana y Desarrollo Organizacional certificó que el
señor Amado de Jesús Castrillón prestó sus servicios al Departamento de
Antioquia así:
-Del 17 de febrero de 1975 al 31 de marzo de 1976: como obrero
(trabajador oficial) adscrito al Fondo de Fomento Agrícola de la Secretaría
de Agricultura.
-Del 1 de abril de 1976 al 20 de junio de 1977: como obrero especializado
(trabajador oficial) adscrito al Fondo de Fomento Agrícola de la Secretaría
de Agricultura.
-Del 21 de junio de 1977 al 13 de noviembre de 1977: laboró como
administrador de sucursal (empleado público) adscrito a la División de
Ventas del Fondo de Fomento Agrícola a la Secretaríaauto del 8 nov 2018, rdena al demandante vincular a pensiones antioquia. NOTIFICADA. Pensión de Sobreviviente (difunto AMADO DE JESUS CASTRILLON CASTRILLON)</t>
  </si>
  <si>
    <t>conteta la demanda.  auto que NIEGA LA MEDIDA CAUTELAR, 13/11-2018, apelacion medida cautelar dentro de los 3 días, notificada 8 nov 2018, contesta medida cautelar el 17 - 10 - 2018, RECUROS DE REPOSICION contra auto admisorio no incluyó la medida cautelar, NOTIFICADA. Pesiones supuesta prescripcion en notificacion de la resolucion que recobro contra cundinamarla en cuotas partes los gastros funerarios.</t>
  </si>
  <si>
    <t>contestacion con llamamiento.  NOTIFICACAD EL 29 MARZO 2019NO HA SIDO NOTIFICADA OFICIALMENTE A LA ENTIDAD PUBLICA POR EL 612 DEL C.G.P. y CPACAREQUERIMIENTO AL DEMANDANTE PREVIO A DECLARARLE DESISTIMIENTO NO NOTIFICADA 12 SEPT 208, Secretaría de Infraestructura. Reparación Directa, Falla en el Servicio, accidente de tránsito en 2016, vía Albania — Titiribí, ruta 6OAN—8, dos vehículos: uno particular con placa LKI -161 y Retro con placa 64D7365 de Renting.</t>
  </si>
  <si>
    <t>PENSION TUVO RELIQUIDACION Y DE NUEVO PIDE RELIQUIDAR PERO CON LA PRIMA DE SERVICIOS, NO OPERA PORQUE LA SENTENCIA DE UNIFICACION 134 LISET CONSEJO DE ESTADO DE 2016, LA QUITO EN FORMA TOTAL, CONTESTADA: 26 nov 2018 dentro del termino Pension y reliquidacion. Solicita se incluya la prima no incluida en la reliquidación, el departamento no fue integrado pero al parecer si está demandado se enviará memorial al juzgado para que aclaren el auto admisorio.</t>
  </si>
  <si>
    <t>MEMORIAL DEL demandante solicita prueba en segunda instancia.   sentencia 20 del 31 de enero de 2020, FALLO FAVORABLE NO DEMOSTRO CONVIVENCIA, APELO EL DEMANDANTE. CONTESTADA el 4 oct 2018.  NOTIFICADA LABORAL ORDINARIA, nos integraron despues de la audiencia inicial, pedir nulidad de todo lo actuado  el cálculo de las pretensiones lo hizo ITSMAN el practicante:  indica que un monto parcial sería 178.306.347, no obstante se colocara el valor calculado en 3 años de fecha probable. VINCULADO EN LITISCONSORCIO NECESARIO POR PASIVA EL DEPARTAMENTO EN LA PRIMERA AUDIENCIA</t>
  </si>
  <si>
    <t>ad despachopara sentencia, ley 71 de 1988, FONPREMAG RELIQUIDACION PENSION, notificada por conducta concluyente envie el poder.</t>
  </si>
  <si>
    <t>AUDIENCIA INICIAL.  FL POR PASIVA RETIRADOSCONTESTACION LEY 71 DEL 88, PRUEBAS remitidas al fonpremag según oficio general A LA FIDUPREVISORA, TRABAJA MEDELLIN OJO MUNICIPIO CERTIFICADO FONPREMAG RELIQUIDACION PENSION, no notificada</t>
  </si>
  <si>
    <t>archivado en litigio virtual. DECRETO EN AUDICIENCIA INICIAL LA FALTA DE LEGITIMACION POR PASIVA DEL DEPARTAMENTO, 2 ABRIL D 2019, ojo que parece que no esta solo como docente, FONPREMAG RELIQUIDACION PENSION, no notificada</t>
  </si>
  <si>
    <t>Solicitud copia fallo de primera apelado, laboral ordinario BOGOTA, TEMA.  INDEXACION DE LA PRIMERA MESADA PENSIONAL,  ISS, BANCO POPULAR, FALLO EN CONTRA POR ADICION DE FALLO, condenaron al banco popular y al departamento por su cuota o parte, se ordenó el ajuste, el depto en su cuota parte,  audiencia testimonios, bogota sustitucion a lugo, 22 OCT 2018, ENVIO POR CORREO ELECTRONICOSOLICITUD POR MEORIAL AL JUZGADO 9 MEDELLIN PARA QUE ACLARE, CONTESTADA EL 19 OCT 2018, ENVIO JUDICIALSERVIENTREGA, PRESENTACION PERSONAL Y AUTENTICACION EN NOTARIA 3 MEDELLIN, envío poder por correo judicial servientrega, el 12 octubre de 2018.  INTEGRADOS EN LITISCONSORCIO POR PASIVA, 4 oct 2018,  auto del  COMISIONO AL JUZGADO 9NO LABORAL DEL CIRCUITO DE MEDELLIN, PARA QUE NOS NOTIFICARA Y DEVOLVIERAN EL EXPEDIENTE A BOGOTA. CONTRA BANCO POPULAR, INTEGRADO EN LITISCONSORCIO EL DEPARTAMENTO DE ANT</t>
  </si>
  <si>
    <t>AUDIENCIA INICIAL 16 AGOSTO FALTA LEGITIMACION POR PASIVA,  FONPREMAG LEY 71 DEL 88, NOTIFICADA 21 FEB contestada 13 MAYO 2019. aclaran que noaparece pension,  escribir a gestion humana para descartar. renuitido por educacion a fiduprevisora, FONPREMAG RELIQUIDACION PENSION, no notificada</t>
  </si>
  <si>
    <t>apelacion del fallo de primera instancia por el demandante. 16 enero 2020, A FAVOR,  FL POR PASIVAAUDIENCIA INICIAL 4 ABRIL 2019, FONPREMAG RELIQUIDACION PENSION</t>
  </si>
  <si>
    <t>2018 397 j 1ADM sentencia1 a favor ley71/88 reliquidapensional, audiencia inicial:  falta legitimacion en la causa por pasiva del departamento, nos sacaron audiencia del 28 nov 2019, sustitucion fernando vahos, FONPREMAG RELIQUIDACION PENSION</t>
  </si>
  <si>
    <t>29 oct y 2 nov.  Corantioquia desistio de testimonios el 30 oct. audiencia de testimonios varios dias mañana y tarde del demndante, audiencia testimonios del departamento, recibido de laudia Gonzalez el 23 oct 2018, Varias audiencias de testimonios</t>
  </si>
  <si>
    <t>a despacho para sentencia y demás memoriales. alegatos ante el tribunal segunda instancia, de Claudia Gonzalez,  23 oct 2018, fronteras</t>
  </si>
  <si>
    <t>sentencia 16 de junio 2020, notificada el 17 de junio de 2020, de Claudia Gonzalez,  OJO PENDIENTE DE FALLO DE PRIMERA INSTANCIA PARA APELARLO Y LLEVARLO AL COMITÉ CONCILIACION, OJO recibido de la dra. Claudia Gonzalez 23 oct 2018</t>
  </si>
  <si>
    <t>de Claudia Gonzalez,  Apelada por departamento de antioquia,c aso de pension ultimos 10 años hay su, PENSIONES ANTIOQUIA, TRIBUNAL SALA SEGUNDA EN APELACION recibido de la dra. Claudia Gonzalez 23 oct 2018</t>
  </si>
  <si>
    <t>de Claudia Gonzalez, audiencia inicial para el 15 de agosto de 2019, Pensión de Sobrevivientes  entre 2 señoras CONYUGUE y COMPAÑERA (esposa y otra).</t>
  </si>
  <si>
    <t>audiencia agosto 2020 virtual, se solicita prueba a colfondos por mercurio y prueba trasladada del juzgado 9 cirtuito laboral de medellin del proceso 2011 - 742 laudo arbitral, decretado por el juez en audiencia inicial. PRUEBA COLFONDOS PARA CONTROVERTIR Y COMPLEMENTAR acta 17 de 1977, audiencia acepto pruebas, exhortos para pedir prueba, audiencia inicial y decreto de pruebas fla acta 1722 de 1977 continua en agosto de 2020, CONTESTACION 30 nov 2018, trabajador oficial que pretende reclamar prima especial y prima de antigüedad por el acuerdo 1722  de 1944, naplicada, no vigente, cuando este cuerdo solo aplicaba para empleados públicos, que está e deshuso ambiguo y NO APLICA PARA TRABAJADORES OFICIALES.</t>
  </si>
  <si>
    <t>aplazada por cuarentena marzo abril 2020, AUDIENCIA PRUEBAS. llamados en garantia notificados 29 abril 2019</t>
  </si>
  <si>
    <t>aplazada por cuarentena marzo abril 2020,  . AUDIENCIA PARA 17 MARZO 2020. CITACION PARA NOTIFICACION EL 19 MARZO 2019, 13 feb 2019, recurso de reposicion - apelacion contra auto que nego llamamiento a pascual bravo, alternativo auto de sustanciacion para revocar y ordenar el lamamiento, enviado por servidentrega proque litigio no los habia ingresado en la plataforma solo tenian ingreado el estado no el auto, lo notificaron el mismo dia del vencimiento. algunos podrian resultar extemporaneos por este  motivo. RADICADA ENTIDAD 10-DIC-2018. CONTESTADA DESPUES DE VACANCIA JUDICIAL DEL 11 DE ENERO DE 2019, EL 16 DE ENERO DE 2019, PUERTO BERRIO, PASCUAL BRAVO PUERTO BERRIO, LABORAl ordinaria</t>
  </si>
  <si>
    <t>asistio baena, traslado por competencia, prosperola excepcion de falta de jurisdiccion y competencia a los juzados administrativos,  AUDIENCIA INICIAL PARA 28 FEBRERO 2020.  AUDIENCIA PARA CITACION PARA NOTIFICACION EL 19 MARZO 2019, 13 feb 2019, recurso de reposicion - apelacion contra auto que nego llamamiento a pascual bravotenian ingreado el estado no el auto, lo notificaron el mismo dia del vencimiento. algunos podrian resultar extemporaneos por este  motivo. RADICADA ENTIDAD 10-DIC-2018. CONTESTADA DESPUES DE VACANCIA JUDICIAL DEL 11 DE ENERO DE 2019, EL 16 DE ENERO DE 2019, PUERTO BERRIO, PASCUAL BRAVO PUERTO BERRIO, LABORAl ordinaria</t>
  </si>
  <si>
    <t>asistio baena, traslado por competencia, prosperola excepcion de falta de jurisdiccion y competencia a los juzados administrativos,   AUDIENCIA INICIAL PARA 6 MARZO 2020.  AUDIENCIA 6 MARZO 2020. CITACION PARA NOTIFICACION EL 19 MARZO 2019, 13 feb 2019, recurso de reposicion - apelacion contra auto que nego llamamiento a pascual bravotenian ingreado el estado no el auto, lo notificaron el mismo dia del vencimiento. algunos podrian resultar extemporaneos por este  motivo. RADICADA ENTIDAD 10-DIC-2018. CONTESTADA DESPUES DE VACANCIA JUDICIAL DEL 11 DE ENERO DE 2019, EL 16 DE ENERO DE 2019, PUERTO BERRIO, PASCUAL BRAVO PUERTO BERRIO, LABORAl ordinaria</t>
  </si>
  <si>
    <t>asistio baena, traslado por competencia, prosperola excepcion de falta de jurisdiccion y competencia a los juzados administrativos,  . AUDIENCIA INICIAL PARA 6 MARZO 2020. CITACION PARA NOTIFICACION EL 19 MARZO 2019, 13 feb 2019, recurso de reposicion - apelacion contra auto que nego llamamiento a pascual bravo tenian ingreado el estado no el auto, lo notificaron el mismo dia del vencimiento. algunos podrian resultar extemporaneos por este  motivo. RADICADA ENTIDAD 10-DIC-2018. CONTESTADA DESPUES DE VACANCIA JUDICIAL DEL 11 DE ENERO DE 2019, EL 16 DE ENERO DE 2019, PUERTO BERRIO, PASCUAL BRAVO PUERTO BERRIO, LABORAl ordinaria</t>
  </si>
  <si>
    <t>asistio baena, traslado por competencia, prosperola excepcion de falta de jurisdiccion y competencia a los juzados administrativos,   AUDIENCIA INICIAL PARA 6 MARZO 2020. CITACION PARA NOTIFICACION EL 19 MARZO 2019,  CITACION PARA NOTIFICACION EL 19 MARZO 2019, 13 feb 2019, recurso de reposicion - apelacion contra auto que nego llamamiento a pascual bravo tenian ingreado el estado no el auto, lo notificaron el mismo dia del vencimiento. algunos podrian resultar extemporaneos por este  motivo. RADICADA ENTIDAD 10-DIC-2018. CONTESTADA DESPUES DE VACANCIA JUDICIAL DEL 11 DE ENERO DE 2019, EL 16 DE ENERO DE 2019, PUERTO BERRIO, PASCUAL BRAVO PUERTO BERRIO, LABORAl ordinaria</t>
  </si>
  <si>
    <t>17 julio audiencia inicial, falta de jurisdiccion y competencia, se trasladan  las diligencias a Medellin, juzgados administrativos, APLAZAMIENTO POR CUARENTENA MARZO ABRIL 2020. AUDIENCIA INICIAL PARA 31 MARZO 2020. CITACION PARA NOTIFICACION EL 19 MARZO 2019,  13 feb 2019, recurso de reposicion - apelacion contra auto que nego llamamiento a pascual bravo tenian ingreado el estado no el auto, lo notificaron el mismo dia del vencimiento. algunos podrian resultar extemporaneos por este  motivo. RADICADA ENTIDAD 10-DIC-2018. CONTESTADA DESPUES DE VACANCIA JUDICIAL DEL 11 DE ENERO DE 2019, EL 16 DE ENERO DE 2019, PUERTO BERRIO, PASCUAL BRAVO PUERTO BERRIO, LABORAl ordinaria</t>
  </si>
  <si>
    <t xml:space="preserve"> AUDIENCIA INICIAL PARA 31 MARZO 2020. CITACION PARA NOTIFICACION EL 19 MARZO 2019, 13 feb 2019, recurso de reposicion - apelacion contra auto que nego llamamiento a pascual bravo tenian ingreado el estado no el auto, lo notificaron el mismo dia del vencimiento. algunos podrian resultar extemporaneos por este  motivo. RADICADA ENTIDAD 10-DIC-2018. CONTESTADA DESPUES DE VACANCIA JUDICIAL DEL 11 DE ENERO DE 2019, EL 16 DE ENERO DE 2019, PUERTO BERRIO, PASCUAL BRAVO PUERTO BERRIO, LABORAl ordinaria</t>
  </si>
  <si>
    <t xml:space="preserve">  AUDIENCIA INICIAL PARA 31 MARZO 2020. CITACION PARA NOTIFICACION EL 19 MARZO 2019,  13 feb 2019, recurso de reposicion - apelacion contra auto que nego llamamiento a pascual bravo tenian ingreado el estado no el auto, lo notificaron el mismo dia del vencimiento. algunos podrian resultar extemporaneos por este  motivo.  RADICADA ENTIDAD 10-DIC-2018. CONTESTADA DESPUES DE VACANCIA JUDICIAL DEL 11 DE ENERO DE 2019, EL 16 DE ENERO DE 2019, PUERTO BERRIO, PASCUAL BRAVO PUERTO BERRIO, LABORAl ordinaria</t>
  </si>
  <si>
    <t>17 julio audiencia inicial, falta de jurisdiccion y competencia, se trasladan  las diligencias a Medellin, juzgados administrativos,  AUDIENCIA INICIAL PARA 1 ABRIL DE 2020. CITACION PARA NOTIFICACION EL 19 MARZO 2019,  13 feb 2019, recurso de reposicion - apelacion contra auto que nego llamamiento a pascual bravo tenian ingreado el estado no el auto, lo notificaron el mismo dia del vencimiento. algunos podrian resultar extemporaneos por este  motivo. RADICADA ENTIDAD 10-DIC-2018. CONTESTADA DESPUES DE VACANCIA JUDICIAL DEL 11 DE ENERO DE 2019, EL 16 DE ENERO DE 2019, PUERTO BERRIO, PASCUAL BRAVO PUERTO BERRIO, LABORAl ordinaria</t>
  </si>
  <si>
    <t>AUDIENCIA INICIAL PARA 1 ABRIL DE 2020. CITACION PARA NOTIFICACION EL 19 MARZO 2019, 13 feb 2019, recurso de reposicion - apelacion contra auto que nego llamamiento a pascual bravo tenian ingreado el estado no el auto, lo notificaron el mismo dia del vencimiento. algunos podrian resultar extemporaneos por este  motivo. RADICADA ENTIDAD 10-DIC-2018. CONTESTADA DESPUES DE VACANCIA JUDICIAL DEL 11 DE ENERO DE 2019, EL 16 DE ENERO DE 2019, PUERTO BERRIO, PASCUAL BRAVO PUERTO BERRIO, LABORAl ordinaria</t>
  </si>
  <si>
    <t>apelacion auto que niega llamamiento y concede otro NOVIEMBRE 2019. contestacion 14 de mayo de 2019, PASUCAL BRAVO NOTIFICADA 15 MARZO VENCE 30 MAYO</t>
  </si>
  <si>
    <t>reliquidación pensión recibida de Diana Raigoza el 4 de enero de 2019. falta de legitimación en la causa por pasiva del Departamento, condenado el Ministerior FONPREMAG</t>
  </si>
  <si>
    <t>correo actualizando correos y solicitud acceso a expediente digital, aplazada por cuarentena marzo - abril 2020, .  CONTESTADA.  25 ABRIL 2019.  , EL notificada el 31 enero de 2019, VENCE 17 abril. PENSION DE SOBREVIVIENTES DE LA SRA ARACELLY DEL SOCORRO ALVAREZ BERRIO</t>
  </si>
  <si>
    <t>SENTENCIA FAVOIRABLE AL DEPTO.  FEB 2020. CONTETADA 20 MAYO NO LEY 71 DE 1988 NO ES DOCENTE PERO EDUCACION LO REMITIO A FONPREMAG LEY 71 DE 1988, Por Resolución 2595 del 10 de junio de 1998 el Departamento de Antioquia negó
el reconocimiento de la pensión de sobreviviente a la demandante por cuanto
el causante solo laboró 2 años y 269 días, tiempo inferior a los 20 años que
exige la Ley 6ª de 1945. Fol. 20,  Para que sean incluidas en la liquidación de costas, en atención al artículo 365
del Código General del Proceso, y en aplicación del Acuerdo 10554 de 2016 del
Consejo Superior de la Judicatura, se toma el 3% de la cuantía del proceso, para
fijar por concepto de agencias en derecho la suma de SETECIENTOS OCHENTA
MIL PESOS ($780.000).
En mérito de lo expuesto, el JUZGADO VEINTE ADMINISTRATIVO ORAL
DEL CIRCUITO DE MEDELLÍN, administrando justicia en nombre de la
República y por autoridad de la Ley,
F A L L A
PRIMERO: NEGAR PRETENSIONES de la demanda.
SEGUNDO: CONDENAR EN COSTAS a la parte demandante, las cuales se
liquidarán por la Secretaría del Despacho, una vez en firme esta providencia.
Para que sean incluidas en la liquidación de costas, se fija la suma de
SETECIENTOS OCHENTA MIL PESOS ($780.000), de conformidad con lo
expuesto en la parte motiva.
TERCERO: En firme esta providencia, se ordena el archivo del expediente,
previa desanotación de su registro.
El acto administrativo anterior fue confirmado vía recurso de reposición y de
apelación por la entidad demandada.
Como se indicó líneas atrás, el régimen de seguridad social vigente para la fecha
de la muerte del causante exigía como condiciones para acceder al derecho a la
pensión de sobrevivientes que aquel hubiese laborado por lo menos 20 años
para entidades públicas, teniendo en cuenta que el señor Amado de Jesús
Castrillón para el 16 de noviembre de 1977 solo había laborado un tiempo de 2
años y 9 meses, es claro que no cumplía con este requisito y, por ende, su
esposa no resultó beneficiaria de la pensión de sobrevivientes.
Las pretensiones del proceso están encaminadas a la aplicación de la Ley 100
de 1993 para efectuar el reconocimiento del derecho, norma que empezó a regir
en entidades territoriales el 30 de junio de 1995, por tanto, para la fecha en que
se estructuró el derecho, 16 de noviembre de 1977, es evidente que no estaba
rigiendo, lo que impide su aplicación al caso concreto.
Se expuso que la aplicación del principio de favorabilidad en materia laboral al
confrontar varias normas, está sujeta a que las mismas estén vigentes en la
fecha del acaecimiento del hecho que es objeto de regulación, para la fecha de
la muerte del señor Amado de Jesús Castrillón no estaba vigente la Ley 100 de
1993, condición necesaria para realizar el juicio jurídico de ponderación.
Deviene obligatorio inferir que la normativa aplicable al derecho reclamado por
la señora María Graciela Hoyos de Castrillón es la prevista en el Decreto 1848
de 1969 y Ley 12 de 1975, norma bajo la cual no tiene derecho a acceder a la
prestación, lo que conduce a negar las pretensiones de la demanda.
4. COSTAS:
En aplicación de lo dispuesto por el artículo 188 del Código de Procedimiento
Administrativo y de lo Contencioso Administrativo, conforme al cual la condena
en costas surge del simple hecho de ser resueltas desfavorablemente las
pretensiones o argumentos de defensa, se condena en costas a la parte
demandante, las cuales serán liquidadas por la Secretaría del Despacho, una
vez en firme esta providencia.</t>
  </si>
  <si>
    <t>PASCUAL BRAVO. EL BAGRE NO HA ADMITIDO LOS LLAMAMIENTOS. DEPENDIENTE JUDICIAL A LITIGIO.  enviada por correo certificado servientrega. Judicial. PASCUAL BRAVO  EL BAGRE (lleva leonel), notificadas 20-02-2019</t>
  </si>
  <si>
    <t>PASCUAL BRAVO.  EL BAGRE NO HA ADMITIDO LOS LLAMAMIENTOS. DEPENDIENTE JUDICIAL A LITIGIO. enviada por correo certificado servientrega. Judicial. PASCUAL BRAVO  EL BAGRE (lleva leonel), notificadas 20-02-2019</t>
  </si>
  <si>
    <t>oficio 2020030190391 del 2 de agosto de 2020, actualizando correos y solicitud acceso al expediente digital, GESTION TRANSPARENTE APARECE 05001230000020180235900, TRIBUNAL- TRIBUN AL, PARA MEJOR CONSULTA, SE INGRESO 2 VECES, APELACION AUTO QUE ADMITE LLAMAMIENTO EN GARANTIA, EFECTO DEVOLUTIVO 29 NOV 2019, respuesta inadmision, envio de nuevo pruebas y 2 traslados. se aclara la poliza siniestrada es la de la fecha de ocurrencia de los hechos en 2016, pero se pide accionar la 2 polizas, ya quela poliza inicial era de el condor que entro en liquidacion y no estaba vigente.  redurso reposicion auto inamision llammientos y solicitud revocatoria para correccion 16 julio 2019. contestada  20 mayo 2019, llamado en garantia a confianza y 3 titulares de la mina, sol pruebas minas DERRUMBE COPACABANA MINERIA Y OTROS  las nieves</t>
  </si>
  <si>
    <t>pascual bravo. AUDIENCIA INCIIAL 20 FEBRERO 2020.  contestada 17 mayo notificada el 14 marzo vence el 27 mayo PASCUAL BRAVO EN MEDELLIN PERO LABORO EN BETULIA</t>
  </si>
  <si>
    <t>audiencia de juzgamiento 2 de septiembre de 2020, contetada el 13 marzo 2019, con excepciones aparte falta de legitimacion en la causa le pertenece al fonpremag el bono o tiempod e un año laboro hasta el 2013 y murio el 2015, reclaman el esposo y las 2 hijas menores, pension de sobervivientes PORVENIR integrados en litisconsorcio por pasiva en auto del 4 de octubre de 2018 (20 s.m.l.v.)</t>
  </si>
  <si>
    <t>FALLO FAVORABLE, FONPREMAG Y SRIA Ed. Municipio Medellín pruebas. Notificado   se excepcionó el llamado del representante legal</t>
  </si>
  <si>
    <t>fallo a favor en segunda 31 ago 2020, alegatos en segunda, SUSTITUCION A ELIANA, amalfi. 6 marzo 2020, tramite y juzgamiento, sentencia favorable, apelada por la demandantes. pascual bravo. AUDIENCIA 5 DICIEMBRE 2020.  aceptan llamamiento en garantia - AMALFI CONTESTADA 2 MAYO 2019 ADICIONADA EL 3 MAYO 2019 Y ENVIO PRUEBA APARTE ULTIMA NOTIFICACION 24 DE ABRIL DE 2019</t>
  </si>
  <si>
    <t>aplazada por cuarentena marzo - abril 2020, pascual bravo. AUDIENCIA 5 FEBRERO 2020.  aceptan llamamiento en garantia - AMALFI CONTESTADA 2 MAYO 2019 ADICIONADA EL 3 MAYO 2019 Y ENVIO PRUEBA APARTE ULTIMA NOTIFICACION 24 DE ABRIL DE 2019</t>
  </si>
  <si>
    <t>PASCUAL BRAV O. CAMBIA numeracion por cambio DE JUZGADO AL 23 (ANTERIOR 05001310502220170002900), COMPENSACION JUDICIAL, C.S.JUDICATURA, VER ACTUACION 11 ABRIL 2019. contestada laboral ordinario ED. ICETEX, LLAMAMIENTO A LA ASEGURADORA SURAMERICANA DE SEGUROS, 30- ABRIL - 2018, pruebas en CD contratación PASCUAL BRAVO.  El pascual no contestó.</t>
  </si>
  <si>
    <t>NOTIFICACION LLAMAMIENTOS,10 mayo enviado servientrega parque luces, SEGOVIA.  NOTIFICADA 24/04/2019 se excepcionó el llamado del representante legal</t>
  </si>
  <si>
    <t>PASCUAL BRAVO. NOTIFICACION LLAMAMIENTOS. 10 mayo enviado servientrega parque luces,  SEGOVIA.  NOTIFICADA 24/04/2019 se excepcionó el llamado del representante legal</t>
  </si>
  <si>
    <t>contestada 25 julio 2019, AUTO DEL JUGADO OPORTUNIDAD DE PRESENTAR EL DEMANDANTE LOS TRASLADOS PARA EL VERDADERO DEMANDADO,  YA QUE LA CONTRALORIA NO CONTESTO LA MEDIDA CAUTELAR.  contestada 15 mayo 2019, LA MEDIDA CAUTELAR FUE NOTIFICADA A LA CONTRLORIA EL 11 DE ABRIL DE 2019, LA DEMANDA SOLO LA RECIBI EL VIRNES 2 DE MAYO DE 2019.  administrativa RESPONSABILIDAD FISCAL contraloria</t>
  </si>
  <si>
    <t>VIVA.  1 ago se pide emplazar a NORIA, en proceso notificacion de lo llamamientos aceptados. contestada y admite 4 llamamientos, se notificaron a tiempo, parque educativo carolina del principe, prestaciones sociales.</t>
  </si>
  <si>
    <t>Contestación en el TRIBUNAL, no sustitución pensional no demostró el conyugue que convivió 5 años/MAGISTRADA SUSANA NELLY  ACOSTA PRADA. SUSTITUCION PENSIONAL.</t>
  </si>
  <si>
    <t>APLAZA AUDIENCIA DE PRUEBAS EN MARZO 2020, CUARENTENA, contestada. 25 julio 2019 VARIAS ENTIDADES DEMANDADAS INTEGRADAS EN LITIS CONSORCIO POR PASIVA,  SE DA POR CONTESTADA LA DEMANDA POR PARTE DEL POLITECNICO COLOMBIANO JAIME ISAZA CADAVID, SE ADMITE LA INTEGRACIÓN CON EL DEPARTAMENTO DE ANTIOQUIA, SE ORDENA NOTIFICAR Y SE RECONOCE PERSONERÍA. CV</t>
  </si>
  <si>
    <t>contestada 9 ago 2019, presentacion personal, 296 folios y cd, hacienda FLA, demanda de 8 servidorers, primas porel acta 1722 de 1977</t>
  </si>
  <si>
    <t>CONTESTADA EL 18 SEPT 2019, OTRAS PRUEBAS DEL PROCESO COACTIVO ENVIADAS EL 20 SEPT 2019, VEHICULO ROBADO ITAGUI IMPUESTOS, DEMANDA CONTRA RESOLUCION DE AFORO. Contestación pruebas hacienda vehiculo hurtado, el demandante nunca agotó la cancelación de matricula.</t>
  </si>
  <si>
    <t>RECURSO DE APELACION ACEPTADO. servicios publicos, sentencia en primer adesfavorable, RIASCOS. ALEGATOS 30 SEPT 2019, Acción Popular.   VIOLACIÓN DERECHOS COLECTIVOS (recibido de Luis H. Riascos)</t>
  </si>
  <si>
    <t>RIASCOS. RECONOCIMIENTO Y PAGO DE OTRAS PRESTACIONES SALARIALES, SOLCIALES Y SALARIOS (recibido de Luis H. Riascos)</t>
  </si>
  <si>
    <t>en apelacion de la demandantee porque no le admitieron tomar la declaración d ela misma demandante como testigo. RIASCOS. Pascual Bravo. TESTIGO, AUDIENCIA PARA FEBRERO 2010.</t>
  </si>
  <si>
    <t>RIASCOS. REINTEGRO POR REESTRUCTURACION</t>
  </si>
  <si>
    <t xml:space="preserve">RIASCOS. RELIQUIDACION PENSION  </t>
  </si>
  <si>
    <t>audiencia inicial, sustitucion elidio valle (yo en vacaciones), feb 2020OPS</t>
  </si>
  <si>
    <t>PENSION DE SOBREVIVIENTES PARA COMPAÑERA Y CONYUGUE SOBREVIVIENTE VINCULADA (DEVUELTO DEL TRIBUNAL POR COMPETENCIA).</t>
  </si>
  <si>
    <t>RELIQUIDACION PENSION. reliquidacion pension alcaldia de medellin y gobernacion, ex calcalde y contraloria, notificada 12 sept,vence 22 nov 2019</t>
  </si>
  <si>
    <t>Actualice datos, solicite confirmación audiencia, CONTESTADA LA DEMANDA EL 19 DIC 2019, LUZ AMPARO AGUDELO CUARTAS DICE SER LA CONYUGUE SOBREVIVIENTE. resolucion del departamento solo trabajo aprox 5 años, se murio inclusive antes de la ley 100 de 1993, no aplica. audiencia 7 septiembre 2020. PENSION SOBREVIVIENTES COLPENSIONES, VINCULADO EL DEPARTAMENTO COLPENSIONES, 20 SMLV</t>
  </si>
  <si>
    <t>COLFONDOS.  Indemnizacion sustitutiva negada en el año 2015, por estar en el regimen del art. 61 de la ley 100 de 1993, exlcusion,  es docente se afilio a colfondos.  Con la nueva directriz se tratara el tema ante el comité de conciliacion para establecer si se paga la indemnizacion o saldo pendiente, si en efecto la demandante consciente en renunciar a la afiliación a colfondos.  de todas formas no habra bono ni indemnización esperar al fallo de primera instancia.</t>
  </si>
  <si>
    <t>CONTESTADA FEB 2020  OPS</t>
  </si>
  <si>
    <t>CONTESTADA 10 FEB 2020 .  BONO PENSIONAL PREJUDICIAL LUISA RIVERA.</t>
  </si>
  <si>
    <t>CONTESTADA FEB 2020 . NOTIFICADA. viene del TSM, trasladado de la ordinaria a la administrativa,   radicado anterior 05001310500220180008400 en AUDIENCIA DE JUZGAMIENTO, 14 FEB 2019 FAVORABLE A LOS 2 DEMANDADOS APELO LA DEMANDANTE. PENSION SOBREVIVIENTES, contestada el 21 de jujio de 2018, el trabajador no cumplió con el tiempo se murio antes de pensionarse.  La esposa reclama, pero se le colocaron las directrices respecto de la indemnización sustitutiva de la pensión de sobrevivientes.</t>
  </si>
  <si>
    <t>CONTESTADA FEB 2020 . NOTIFICADA. tributario.  Cerveceria</t>
  </si>
  <si>
    <t>CONTESTADA FEB 2020 PASCUAL BRAVO NUEVA ADMITIDA PARA CONTESTACION DESPUES DE VACANCIA JUDICIAL EN EL 2020.</t>
  </si>
  <si>
    <t>accidente en vias muerte indemnizacion perjuicios materiales morales etc. infraestructura</t>
  </si>
  <si>
    <t>contesto;  ANM  bogota 31 JUL 2020, MINERIADEMANDADOS  CORANTIOQUIA - MUNICIPIO DE ANGELOPOLIS - MUNICIPIO DE AMAGA - DEPARTAMENTO DE ANTIOQUIA - MINISTERIO DE MINAS Y ENERGIA - AGENCIA NACIONAL DE MINERIA ACCIDENTE MINERO AMAGA, MINA LA CECILIA</t>
  </si>
  <si>
    <t>notificada 31 de enero 2020, envie poder, CONYUGUE Y COMPAÑERA, MAS HIJOS RECLAMAN PENSION SUSPENDIDA EN UN 50 porciento.</t>
  </si>
  <si>
    <t>contestación medida cautelar 31 ago 2020, niega recurso de reposicion contra el auto admisorio el 5 de agosto de 2020,  admision 31 julio 2020,  NULIDAD SIMPLE AT. 137 dcontra acto administrativo de caracter general CALENDARIO ACADEMICO Y VACACIONES SIN SALARIO, DOCENTES. recibimos el traslado sin radicacion y sin auto admisorio, correo apoyo judicial informen, MERCURIO  13 DE JULIO 2020010180440 of pruebas a educacion medida cautelar decreto 806 de 2020 cuarentena obligatoria covid</t>
  </si>
  <si>
    <t>of poder firmado, ok solicitud pruebas, por tercera vez, NOTIFICADA PRIMA MITAD DE AÑO O PENSION GRACIA DOCENTES</t>
  </si>
  <si>
    <t>vence 18 sept ok poder ok pruebas, OPS</t>
  </si>
  <si>
    <t>notificada mora cesantias fonpremag</t>
  </si>
  <si>
    <t>ADMITIDA MORA CESANTIAS FONPREMAG, OF PODER OK SOL PRUEBAS</t>
  </si>
  <si>
    <t>no ha sido NOTIFICADA al 31 ago igual.  el abogado alega que no se cumpli el ipc el no puede inventarlo 3 agost 2020.  Estefa practicante   dijo 2018 a la fecha.  contadora.  pide reliquidacion  mesada en ningun momento dse le dejo de pagar. a un año 17.305 por 2017, 2018, 2019, 2020.  .          A LA FECHA EL ABOGADO DEMADANTE SOLO CUMPLIO CON DEMOSTRAR QUE ENVIO LOS TRASLADOS, NO HA SIDO NOTIFICADA POR EL ART. 612 DEL CGP, A ENTIDADES PUBLICAS, SUSPENSION TERMINOS 13  JULIO A 26 DE 2020 OTROS. Prima de vida cara y otros con medida cautelar. Pensionado, reclama la conyugue sobreviviente,  En suspensión de actividades jjudiciales por emergencia, DESDE 18 DE MARZO DE 2020, trabajo en casa,  cuarentena por PANDEMIA CORONAVID, o COVI 19.  Se envió correo para el cálculo en el tiempo de las pretensiones de acuerdo con las normas NIPS AL PRACTICANTE, NO SE ALCANZO A REALIZAR POR CUARENTENA OBLIGATORIA Y EL PRACTICANTE TERMINO SU TRABAJO, POR LO TANTO SE COLOCA LA CUANTIA PROPUESTA POR EL DEMANDANTE.</t>
  </si>
  <si>
    <t>PREVIO A DESISTIMIENTO. Igual al 31 ago 2020, requiere al demandante, no ha sido notificada, al 18 ago 2020, prima de vida cara para pensionados / PREVIO A DESISTIMIENTO TACITO, REQUIERE AL DEMANDANTE</t>
  </si>
  <si>
    <t>18 ago traslada por competencia alTRIBUNAL ADMINISTRATIVO DE ANT, 19 AGOS 2020, SIN ADMITIR INADMITIDA, SUBSANA Convocatoria 429 comision nacional del servicio civil, ok poder ok solicitud de pruebas personal convocatoria 429</t>
  </si>
  <si>
    <r>
      <t xml:space="preserve">SE INGRESO A LITIGIO EL  25 DE JUNIO DE 2018, no era una demanta mía, solo la tengo POR REPARTO, a partir del incidente de perjuicios.  EN RAMA JUDICIAL APARECE A PARTIR DEL 29/06/2005.  Este caso es de 1997 la demanda </t>
    </r>
    <r>
      <rPr>
        <b/>
        <u/>
        <sz val="8"/>
        <rFont val="Calibri"/>
        <family val="2"/>
        <scheme val="minor"/>
      </rPr>
      <t>no la tuvo nadie, en 21 años</t>
    </r>
    <r>
      <rPr>
        <sz val="8"/>
        <rFont val="Calibri"/>
        <family val="2"/>
        <scheme val="minor"/>
      </rPr>
      <t>. Demand a inicial en contra de INVIAS y MINTRANSPORTES, el invías llamó en garantia a las asegurdadoras y al parecer al departamento, pero no entrega prueba siquiera sumaria que si notifico en debida forma al departamento de antioquia.  LA PRIMERA INSTANCIA EL T.A.A.  fallo no conceder las pretensiones por ser un caso imprevisible e irresistible, fuerza mayor, etc.  en el año 2010,  luego de 8 años en 2018 el Consejo de Estado REVOCA en todas sus partes la demanda de primera instancia, y orden dar el trámite al INCIDENTE DE LIQUIDACION DE CONDENA EN ABSTRACTO (en bogota),  luego en medellin lo recibió la sala 8, del T.A.A., pero este mediante otro auto lo remitió a reparto del sistema escritural,  al llegar a la sala unica, fue notificado el 29 de octubre de 2018, para contestar, oponerse y presentar  pruebas ante el TAA, con lo cual se dio respuesta dentro de llos 3 días desde la notificacion por estados, oponiendome a la liquidación, y se propuso FALTA DE LEGITIMACION EN LA CAUSA POR PASIVA, FALTA DE INTEGRACION DEL LITISCONSORCIO POR PASIVA DEL MINISTERIO DE TRANSPORTES, entre otros. con fecha 1 de noviembre de 2018.     SE ACLARA. es un expediente que nunca tuvo nadie de la oficina ni al direccion de procesos y reclamaciones para haberlo conocido y tramitado.  a mi me llegó ya con el incidente de liquidacion de perjuicios. (según lo podio la parte demandante).  hice oposición total.</t>
    </r>
  </si>
  <si>
    <r>
      <t>notificada 23 enero / Caso.</t>
    </r>
    <r>
      <rPr>
        <sz val="8"/>
        <rFont val="Calibri"/>
        <family val="2"/>
        <scheme val="minor"/>
      </rPr>
      <t xml:space="preserve"> TRIBUTARIO. Demanda contra los actos administrativos que originaron la sanción al contribuyente por no legalización de la Tornaguía 23-100349 (Córdoba – Montería) y otros. Movilización de Productos, impuesto al consumo. Ley 1762 de 2015 y concordantes.</t>
    </r>
  </si>
  <si>
    <t>14 ADMINISTRATIVO ORAL DE MEDELLÍN</t>
  </si>
  <si>
    <t>05001333301420170041600</t>
  </si>
  <si>
    <t>01 PROMISCUO CIRCUITO SEGOVIA</t>
  </si>
  <si>
    <t>05736318900120150018900</t>
  </si>
  <si>
    <t xml:space="preserve"> JUZGADO 11 ADMINISTRATIVO DE MEDELLIN</t>
  </si>
  <si>
    <t>05001333301120170045100</t>
  </si>
  <si>
    <t>JUZGADO 01 PROMISCUO CIRCUITO TITIRIBÍ</t>
  </si>
  <si>
    <t>05809318900120170004800</t>
  </si>
  <si>
    <t>05809318900120170004000</t>
  </si>
  <si>
    <t>05809318900120170014700</t>
  </si>
  <si>
    <t>16 LABORAL DEL CIRCUITO DE MEDELLÍN</t>
  </si>
  <si>
    <t>05001310501620170049900</t>
  </si>
  <si>
    <t>JUZGADO 24 ADMINISTRATIVO ORAL DE MEDELLÍN</t>
  </si>
  <si>
    <t>05001333302420170041900</t>
  </si>
  <si>
    <t>13 ADMINISTRATIVO ORAL DE MEDELLÍN</t>
  </si>
  <si>
    <t>05001333301320170043400</t>
  </si>
  <si>
    <t xml:space="preserve">JUZGADO PRIMERO PROMISCUO MUNICIPAL DE GUARNE </t>
  </si>
  <si>
    <t>JUZGADO 15 LABORAL DEL CIRCUITO</t>
  </si>
  <si>
    <t xml:space="preserve">JUZGADO CIVIL LABORAL DEL CIRCUITO SANTUARIO </t>
  </si>
  <si>
    <t>JUZGADO ONCE LABORAL DEL CIRCUITO MEDELLIN</t>
  </si>
  <si>
    <t>05001310501120170076200</t>
  </si>
  <si>
    <t>JUZGADO VEINTINUEVE ADMINISTRATIVO ORAL DEL CIRCUITO</t>
  </si>
  <si>
    <t>JUZGADO PROMISCUO DEL CIRCUITO LABORAL DE SANTA ROSA DE OSOS</t>
  </si>
  <si>
    <t>05686318900120170027600</t>
  </si>
  <si>
    <t>05001233300020180098900</t>
  </si>
  <si>
    <t>JUZGADO 02 LABORAL DEL CIRCUITO</t>
  </si>
  <si>
    <t>05001310500220170068000</t>
  </si>
  <si>
    <t>JUZGADO 21 LABORAL DEL CIRCUITO DE MEDELLÍN</t>
  </si>
  <si>
    <t>05001310502120180024400</t>
  </si>
  <si>
    <t>JUZGADO PROMISCUO MUNICIPAL DE SOPETRAN</t>
  </si>
  <si>
    <t>05761408900120170005800</t>
  </si>
  <si>
    <t xml:space="preserve">3 AÑOS </t>
  </si>
  <si>
    <t xml:space="preserve">LIBRAR MANDAMIENTO DE PAGO POR FACTURAS ADEUDAS AL SEÑOR JOSE BELTRAN, EJECUTADAS EN EL CENTRO EDUCATIVO RURAL EL POMAR. </t>
  </si>
  <si>
    <t>05250318900120170016800</t>
  </si>
  <si>
    <t>05250318900120170016900</t>
  </si>
  <si>
    <t>05250318900120170017800</t>
  </si>
  <si>
    <t>05250318900120170017700</t>
  </si>
  <si>
    <t>05250318900120170017000</t>
  </si>
  <si>
    <t xml:space="preserve">  JUZGADO PROMISCUO DEL CIRCUITO DE EL BAGRE </t>
  </si>
  <si>
    <t>05250318900120170016500</t>
  </si>
  <si>
    <t>05250318900120170017200</t>
  </si>
  <si>
    <t>05250318900120170016700</t>
  </si>
  <si>
    <t>05250318900120170017300</t>
  </si>
  <si>
    <t>05250318900120170017600</t>
  </si>
  <si>
    <t>05250318900120170016600</t>
  </si>
  <si>
    <t>05250318900120170016400</t>
  </si>
  <si>
    <t>05250318900120170016300</t>
  </si>
  <si>
    <t>05250318900120170017100</t>
  </si>
  <si>
    <t>JUZGADO 02 ADMINISTRATIVO ORAL DEL CIRCUITO DE TURBO</t>
  </si>
  <si>
    <t>05837333300220180021400</t>
  </si>
  <si>
    <t>JUZGADO DIECISIETE ADMINISTRATIVO ORAL DEL CIRCUITO</t>
  </si>
  <si>
    <t>05001333301720180018400</t>
  </si>
  <si>
    <t>ESCALAFON DOCENTE</t>
  </si>
  <si>
    <t xml:space="preserve">JUZGADO 30 ADMINISTRATIVO ORAL DE MEDELLIN </t>
  </si>
  <si>
    <t>05001333303020180005700</t>
  </si>
  <si>
    <t>JUZGADO 14 ADMINISTRATIVO ORAL  DE MEDELLÍN</t>
  </si>
  <si>
    <t>05001333301420180015800</t>
  </si>
  <si>
    <t>JUEZ RECHAZA TODAS LAS PRETENSIONES EN PRIMERA INSTANCIA, PENDIENTE DE APELACION</t>
  </si>
  <si>
    <t>JUZGADO 27 ADMINISTRATIVO ORAL  DE MEDELLIN</t>
  </si>
  <si>
    <t>05001333302720180017900</t>
  </si>
  <si>
    <t>JUZGADO DOCE LABORAL DEL CIRCUITO DE MEDELLIN</t>
  </si>
  <si>
    <t>05001310501220170043200</t>
  </si>
  <si>
    <t>FUIMOS VINCULADOS COMO LITIS CONSORTES NECESARIOS POR PASIVA</t>
  </si>
  <si>
    <t>05001333302220180032600</t>
  </si>
  <si>
    <t>JUZGADO 05 ADMINISTRATIVO ORAL DE MEDELLÍN</t>
  </si>
  <si>
    <t>05001333300520170040000</t>
  </si>
  <si>
    <t>SE RECONOZCAN LAS LESIONES SUFRIDAS EN ACCIDENTE AÉREO EN CALIDAD DE PASAJEROS EL PASADO 17/11/2015</t>
  </si>
  <si>
    <t>05001333302620180010800</t>
  </si>
  <si>
    <t>ROBIN ALEXANDER BOTERO PERDIÓ LA VIDA A CONSECUENCIA DE LA CAÍDA  DEL ALUD DE TIERRA EL DÍA 26 DE OCTUBRE DE 2016</t>
  </si>
  <si>
    <t>JUZGADO 20 ADMINISTRATIVO ORAL DE MEDELLÍN</t>
  </si>
  <si>
    <t>05001333302020180035100</t>
  </si>
  <si>
    <t>DESPACHO DECRETÓ DESISTIMIENTO TÁCITO</t>
  </si>
  <si>
    <t>05001333302420180039400</t>
  </si>
  <si>
    <t>05837333300220190010600</t>
  </si>
  <si>
    <t>RELIQUIDACION MESADA PENSIONAL</t>
  </si>
  <si>
    <t>JUZGADO 35 ADMINISTRATIVO ORAL DE MEDELLÍN</t>
  </si>
  <si>
    <t>05001333303520180008800</t>
  </si>
  <si>
    <t>05001333302620180041400</t>
  </si>
  <si>
    <t>05001310501420180034000</t>
  </si>
  <si>
    <t>RECONOCIMIENTO TRABAJADOR OFICIAL FLA</t>
  </si>
  <si>
    <t>05001310501420180035400</t>
  </si>
  <si>
    <t>EL DEMANDANTE TRABAJO EN LA UNIVERSIDAD DE ANTIQOUIA PERO SUS PRESTACIONES (Y LAS DE TODO EL PERSONAL DE LA Universidad hasta el 31 de diciembre de 1969)ESTABAN A CARGO DEL DEPARTAMENTO DE ANTIQOUIA</t>
  </si>
  <si>
    <t>JUZGADO 13 ADMINISTRATIVO ORAL DE MEDELLÍN</t>
  </si>
  <si>
    <t>05001333301320160088000</t>
  </si>
  <si>
    <t>EL DEMANTANTE DESISTE DES PRETENSIONES</t>
  </si>
  <si>
    <t>05001310501220180032700</t>
  </si>
  <si>
    <t>05001333300820180034900</t>
  </si>
  <si>
    <t>05001333303420180006400</t>
  </si>
  <si>
    <t>CUPOS EDUCATIVOS</t>
  </si>
  <si>
    <t>05001333302820180039500</t>
  </si>
  <si>
    <t>05001333300920180027600</t>
  </si>
  <si>
    <t>05001233300020180173600</t>
  </si>
  <si>
    <t>CONSTRUCCIÓN DE LOS PARQUES EDUCATIVOS DE LOS MUNICIPIOS DE CAROLINA DEL PRINCIPE, YALI Y SANTO DOMINGO</t>
  </si>
  <si>
    <t>JUZGADO 06 ADMINISTRATIVO ORAL DE MEDELLÍN</t>
  </si>
  <si>
    <t>05001333300620180020700</t>
  </si>
  <si>
    <t>05001333300720180047700</t>
  </si>
  <si>
    <t>JUZGADO 03 ADMINISTRATIVO ORAL DE MEDELLÍN</t>
  </si>
  <si>
    <t>05001333303020190012800</t>
  </si>
  <si>
    <t>05001233300020180212100</t>
  </si>
  <si>
    <t>JUZGADO 05 LABORAL DEL CIRCUITO DE MEDELLÍN</t>
  </si>
  <si>
    <t>RELIQUIDACION PENSION DE UN TRABAJDOR DE SINTRASEGURIDAD</t>
  </si>
  <si>
    <t>05001333301120180030800</t>
  </si>
  <si>
    <t>05001310501620180034700</t>
  </si>
  <si>
    <t>05001333302520180034700</t>
  </si>
  <si>
    <t>05250318900120180010900</t>
  </si>
  <si>
    <t>JUZGADO PROMISCUO DEL CIRCUITO DE  SEGOVIA</t>
  </si>
  <si>
    <t>05736318900120190002600</t>
  </si>
  <si>
    <t>05250318900120180012700</t>
  </si>
  <si>
    <t>JUZGADO 01 ADMINISTRATIVO ORAL DEL CIRCUITO DE TURBO</t>
  </si>
  <si>
    <t>05837333300120190012200</t>
  </si>
  <si>
    <t>05736318900120190002700</t>
  </si>
  <si>
    <t>05837333300120190012100</t>
  </si>
  <si>
    <t>05250318900120180012800</t>
  </si>
  <si>
    <t>05031318900120180018800</t>
  </si>
  <si>
    <t>05031318900120180019700</t>
  </si>
  <si>
    <t>05001310501920190011500</t>
  </si>
  <si>
    <t>FABRICA DE LICORES</t>
  </si>
  <si>
    <t>JUZGADO VEINTITRES LABORAL DEL CIRCUITO DE MEDELLÍN</t>
  </si>
  <si>
    <t>05001310502320170022800</t>
  </si>
  <si>
    <t>05001233300020150164400</t>
  </si>
  <si>
    <t>05001333301720190002700</t>
  </si>
  <si>
    <t>JUZGADO 01 LABORAL DEL CIRCUITO DE MEDELLÍN</t>
  </si>
  <si>
    <t>05001310500120170008300</t>
  </si>
  <si>
    <t xml:space="preserve">JUZGADO 19 ADMINISTRATIVO ORAL DE MEDELLÍN </t>
  </si>
  <si>
    <t>05001333301920160087400</t>
  </si>
  <si>
    <t>05001333301920150086900</t>
  </si>
  <si>
    <t>05001233300020180120500</t>
  </si>
  <si>
    <t xml:space="preserve">JUZGADO 08 ADMINISTRATIVO ORAL DE DESCONGESTION DE MEDELLÍN </t>
  </si>
  <si>
    <t>05001333300820150129200</t>
  </si>
  <si>
    <t>05001233100020090133000</t>
  </si>
  <si>
    <t>05001233100020090156400</t>
  </si>
  <si>
    <t>05001333301920190031100</t>
  </si>
  <si>
    <t>$ -</t>
  </si>
  <si>
    <t>DECRETO NRO. 0179 DEL 02 DE FEBRERO DE 1999</t>
  </si>
  <si>
    <t>JUZGADO SEGUNDO ADMINISTRATIVO ORAL DEL CIRCUITO</t>
  </si>
  <si>
    <t>MARIA PATRICIA RESTREPO</t>
  </si>
  <si>
    <t>JUZGADO 13 ADMITIVO ORAL MEDELLIN</t>
  </si>
  <si>
    <t>05001333301320190025300</t>
  </si>
  <si>
    <t>JUZGADO 33 ADMITIVO ORAL MEDELLIN</t>
  </si>
  <si>
    <t>05001333303320190025800</t>
  </si>
  <si>
    <t>JUZGADO 23 ADMITIVO ORAL MEDELLIN</t>
  </si>
  <si>
    <t>05001333302320190014200</t>
  </si>
  <si>
    <t>JUZGADO 30 ADMITIVO ORAL MEDELLIN</t>
  </si>
  <si>
    <t>05001333303020190028600</t>
  </si>
  <si>
    <t>JUZGADO 26 ADMITIVO ORAL MEDELLIN</t>
  </si>
  <si>
    <t>05001333302620190025800</t>
  </si>
  <si>
    <t>JUZGADO 27 ADMITIVO ORAL MEDELLIN</t>
  </si>
  <si>
    <t>05001333302720190035200</t>
  </si>
  <si>
    <t>JUZGADO 20 ADMITIVO ORAL MEDELLIN</t>
  </si>
  <si>
    <t>05001333302020190036200</t>
  </si>
  <si>
    <t>05001233300020190094500</t>
  </si>
  <si>
    <t>JUZGADO 11 ADMTIVO ORAL DE MEDELLÍN</t>
  </si>
  <si>
    <t>05001333301120190045800</t>
  </si>
  <si>
    <t>05001333302720190045900</t>
  </si>
  <si>
    <t>05001310502120160141900</t>
  </si>
  <si>
    <t>05001233300020140148600</t>
  </si>
  <si>
    <t>JUZGADO 7° ADMTIVO ORAL DE MEDELLÍN</t>
  </si>
  <si>
    <t>05001333300720170029600</t>
  </si>
  <si>
    <t>JUZGADO 4 ADMTIVO ORAL DE MEDELLÍN</t>
  </si>
  <si>
    <t>05001333300420130033700</t>
  </si>
  <si>
    <t>CONSEJO DE ESTADO - SECCIÓN SEGUNDA</t>
  </si>
  <si>
    <t>05001233100020020073200</t>
  </si>
  <si>
    <t>JUZGADO 14 ADMTIVO ORAL DE MEDELLÍN</t>
  </si>
  <si>
    <t>05001333301420160056300</t>
  </si>
  <si>
    <t>JUZGADO 20 ADMTIVO ORAL DE MEDELLÍN</t>
  </si>
  <si>
    <t>05001333302020140024700</t>
  </si>
  <si>
    <t>JUZGADO 30 ADMTIVO ORAL DE MEDELLÍN</t>
  </si>
  <si>
    <t>05001333303020160078000</t>
  </si>
  <si>
    <t>05001233300020170146100</t>
  </si>
  <si>
    <t>JUZGADO 2 ADMTIVO ORAL DE MEDELLÍN</t>
  </si>
  <si>
    <t>05001333300220170046100</t>
  </si>
  <si>
    <t>JUZGADO 28 ADMTIVO ORAL DE MEDELLÍN</t>
  </si>
  <si>
    <t>05001333302820150014500</t>
  </si>
  <si>
    <t>05001233300020170297500</t>
  </si>
  <si>
    <t>JUZGADO 23 ADMTIVO ORAL DE MEDELLÍN</t>
  </si>
  <si>
    <t>05001333302320180007200</t>
  </si>
  <si>
    <t>JUZGADO 01 CIVIL-LABORAL DE SONSON</t>
  </si>
  <si>
    <t>05756311200120170015200</t>
  </si>
  <si>
    <t>JUZGADO 03 ADMTIVO ORAL DE MEDELLÍN</t>
  </si>
  <si>
    <t>05001333300320180016400</t>
  </si>
  <si>
    <t>JUZGADO 18 ADMTIVO ORAL DE MEDELLÍN</t>
  </si>
  <si>
    <t>05001333301820180038500</t>
  </si>
  <si>
    <t>05001233300020180049800</t>
  </si>
  <si>
    <t>JUZGADO 4 ADMTIVO MIXTO DEL CIRCUITO DE MONTERÍA</t>
  </si>
  <si>
    <t>23001333300420170029200</t>
  </si>
  <si>
    <t>05001233300020150115000</t>
  </si>
  <si>
    <t>JUZGADO 17 ADMTIVO DE MEDELLÍN</t>
  </si>
  <si>
    <t>05001333301720190002200</t>
  </si>
  <si>
    <t>05001333300220160086400</t>
  </si>
  <si>
    <t>JUZGADO 26 ADMTIVO ORAL DE MEDELLÍN</t>
  </si>
  <si>
    <t>05001333302620190007800</t>
  </si>
  <si>
    <t>JUZGADO 13 ADMTIVO ORAL DE MEDELLÍN</t>
  </si>
  <si>
    <t>05001333301320190013700</t>
  </si>
  <si>
    <t>05001310502020090050300</t>
  </si>
  <si>
    <t>05154311300120160000700</t>
  </si>
  <si>
    <t>05034311200120160001200</t>
  </si>
  <si>
    <t>05001310502120160105800</t>
  </si>
  <si>
    <t>05001310501220170054800</t>
  </si>
  <si>
    <t>JUZGADO 13 LABORAL DEL CIRCUITO DE  MEDELLÍN</t>
  </si>
  <si>
    <t>05001310501320180027700</t>
  </si>
  <si>
    <t>05001310500420180038100</t>
  </si>
  <si>
    <t>JUZGADO 13 LABORAL DEL CIRCUITO DE MEDELLÍN</t>
  </si>
  <si>
    <t>05001310501320170083200</t>
  </si>
  <si>
    <t>JUZGADO 22 LABORAL DEL CIRCUITO DE  MEDELLÍN</t>
  </si>
  <si>
    <t>05001310502220180030200</t>
  </si>
  <si>
    <t>05001310500520180092400</t>
  </si>
  <si>
    <t>05001310501920190028400</t>
  </si>
  <si>
    <t>05154311200120190001400</t>
  </si>
  <si>
    <t>JUZGADO CIVIL-LABORAL DEL CIRCUITO DE EL SANTUARIO</t>
  </si>
  <si>
    <t>05697311300120160105000</t>
  </si>
  <si>
    <t>JUZGADO 29 ADMINISTRATIVO ORAL DEL CIRCUITO</t>
  </si>
  <si>
    <t>05001333302920190051300</t>
  </si>
  <si>
    <t>05001233300020190276400</t>
  </si>
  <si>
    <t>05001333301320180051600</t>
  </si>
  <si>
    <t>JUZGADO 22 ADMITIVO ORAL MEDELLIN</t>
  </si>
  <si>
    <t>05001333302220180051600</t>
  </si>
  <si>
    <t>05001333302220180038200</t>
  </si>
  <si>
    <t>05001333303320190035400</t>
  </si>
  <si>
    <t>JUZGADO 08 ADMITIVO ORAL MEDELLIN</t>
  </si>
  <si>
    <t>05001333300820180044800</t>
  </si>
  <si>
    <t>JUZGADO 36 PENAL MUNICIPAL CON FUNCION DE CONOCIMIENTO</t>
  </si>
  <si>
    <t>05001400903620190005100</t>
  </si>
  <si>
    <t>05001333303020200003500</t>
  </si>
  <si>
    <t>05001233300020180243500</t>
  </si>
  <si>
    <t>05001233300020190079200</t>
  </si>
  <si>
    <t>05001233300020190199800</t>
  </si>
  <si>
    <t>JUZGADO 8 ADMINISTRATIVO ORAL MEDELLIN</t>
  </si>
  <si>
    <t>05001333300820150120000</t>
  </si>
  <si>
    <t>PAOLA LEAL SANCHEZ</t>
  </si>
  <si>
    <t>Solicita el reconocimiento del tiempo de servicos de contratos por OPS para que se le cotice y así alcanzar la pensión de vejez.</t>
  </si>
  <si>
    <t>Se notificó dda el 19 de diciembre de 2019</t>
  </si>
  <si>
    <t>Se notificó dda el 10 de febrero de 2020</t>
  </si>
  <si>
    <t>ACCIDENTE TRÁNSITO VIA SABANLARGA - EL ORO</t>
  </si>
  <si>
    <t>Solicita reconocimiento sanción moratoria pago cesantías parciales</t>
  </si>
  <si>
    <t>SILENCIO ADMITIVO POSITIVO REDUCCION AREAS Y RENUNCIA AL TITULO MINERO</t>
  </si>
  <si>
    <t>RECONOCIMIENTO Y PAGO DE OTRAS PRESTACIONES SALARIALES, SOLCIALES Y SALARIOS PASCUAL BRAVO</t>
  </si>
  <si>
    <t>Solicita el reajuste de la Pensión de Vejéz a la Universidad de Antioquia, del 15% del valor de la mesada anterior -actualmente se esta surtiendo el grado de CONSULTA</t>
  </si>
  <si>
    <t>Reliquidación de Pensión por factores dejados de calcular</t>
  </si>
  <si>
    <t>Reclama reliquidación de la pensión - FONPREMAG</t>
  </si>
  <si>
    <t>Restitución de Inmuble arrendado</t>
  </si>
  <si>
    <t>AL DESPACHO PARA FALLO - RECURSO EXTRAORDINARIO DE REVISIÓN</t>
  </si>
  <si>
    <t>Prima de Antigüedad</t>
  </si>
  <si>
    <t>Reclaman Prima de Servicio, Bonificación por Servicio y Bonificación por Recreación - RECURSO EXTRAORDINARIO DE REVISIÓN</t>
  </si>
  <si>
    <t>Contribución por Valorización</t>
  </si>
  <si>
    <t>Liquidación de Impuesto de Registro</t>
  </si>
  <si>
    <t>Desastre Natural - Salgar</t>
  </si>
  <si>
    <t>Reclama arreglo de vía dañada por obras de Alcantarillado en Sonson.</t>
  </si>
  <si>
    <t xml:space="preserve">Reclama nulidad del acto administrativo mediante el cual se reaslizó una corrección de inscripción catastral de un predio a efectos fiscales. </t>
  </si>
  <si>
    <t>Reclama indemnización por daños causados por caida de árbol.</t>
  </si>
  <si>
    <t>Solicita nulidad de la Resolución por la que se reasignan unos municipios a unos directores de nucleo educativo.</t>
  </si>
  <si>
    <t>Reclama reliquidación de la pensión - COLPENSIONES</t>
  </si>
  <si>
    <t>Solicita nulidad de la Ordenanza  No. 36 del 12 de septiembre de 2014</t>
  </si>
  <si>
    <t>Solicita nulidad de decisión que le niega la vinculación como funcionaria de hecho y el pago de cotizaciones al sistema de seguridad sicial, de la pensión y de las prestaciones sociales.</t>
  </si>
  <si>
    <t>Solicita librar mandamiento de pago por mala liquidación de sentencia</t>
  </si>
  <si>
    <t>RECONOCIMIENTO Y PAGO DE OTRAS PRESTACIONES SALARIALES, SOLCIALES Y SALARIOS DEL CONTRATO DE PASCUAL BRAVO</t>
  </si>
  <si>
    <t>AUTO PONE EN CONOCIMIENTO-REMITE AL PERITO, LIBRA OFICIO BANCO</t>
  </si>
  <si>
    <t>Contrato Realidad</t>
  </si>
  <si>
    <t>6 año</t>
  </si>
  <si>
    <t>Declaratoria Contrato Realidad</t>
  </si>
  <si>
    <t>Reclama indemnización por despido sin justa causa.</t>
  </si>
  <si>
    <t>Pensión de Sobreviveintes</t>
  </si>
  <si>
    <t>Solicita el reconocimiento y pago de la pensión de Sobreviveinte</t>
  </si>
  <si>
    <t>Reclama Prima de Vida Cara</t>
  </si>
  <si>
    <t>RECONOCIMIENTO Y PAGO DE OTRAS PRESTACIONES SALARIALES, SOLCIALES Y SALARIOS DEL CONTRATO DE BRILLADORA LA ESMERALDA</t>
  </si>
  <si>
    <t>RECONOCIMIENTO Y PAGO DE OTRAS PRESTACIONES SALARIALES, SOLCIALES Y SALARIOS, derivados del contrato con Brilladora La Esmeralda</t>
  </si>
  <si>
    <t>Proceso de pertenencia, nos vincularon para que intervinieramos como litisconsorte facultativo</t>
  </si>
  <si>
    <t>Solicita el reconocimiento y pago de la pensión de Sobreviveinte, se notificó el 11 de febrero de 2020</t>
  </si>
  <si>
    <t>Solicita Nulidad y restablecimiento del derecho de actos administrativos por concepto de impuesto de registro - notificación 28 de enero de 2020</t>
  </si>
  <si>
    <t xml:space="preserve">Solicita la liquidación judicial del convenio 091 de 2012 y el consecuente pago de perjuicios causados por el Departamento de Antioquia por el incumplimiento de este convenio. </t>
  </si>
  <si>
    <t>7 Años</t>
  </si>
  <si>
    <t>Se entrega demanda lista para contestar, sólo queda verificar caducidad en el expediente original</t>
  </si>
  <si>
    <t>Se deben pedir antecedentes</t>
  </si>
  <si>
    <t>Sustitución pensional</t>
  </si>
  <si>
    <t>05001333302020170043300</t>
  </si>
  <si>
    <t>JUZGADO14  ADMINISTRATIVO DE MEDELLIN</t>
  </si>
  <si>
    <t>05001333301420160079400</t>
  </si>
  <si>
    <t>05001333302020170008700</t>
  </si>
  <si>
    <t>05001333303420170002900</t>
  </si>
  <si>
    <t>JUZGADO 10 ADMINISTRATIVO DE MEDELLIN</t>
  </si>
  <si>
    <t>05001333301020160065500</t>
  </si>
  <si>
    <t>JUZGADO 08 ADMINISTRATIVO DE MEDELLIN</t>
  </si>
  <si>
    <t>05001333300820160066900</t>
  </si>
  <si>
    <t>JUZGADO 09 ADMINISTRATIVO DE MEDELLIN</t>
  </si>
  <si>
    <t>05001333300920170024800</t>
  </si>
  <si>
    <t>JUZGADO 33 ADMINISTRATIVO DE MEDELLIN</t>
  </si>
  <si>
    <t>05001333303320170047600</t>
  </si>
  <si>
    <t>05001333301020170041300</t>
  </si>
  <si>
    <t>05001333301720170041500</t>
  </si>
  <si>
    <t>05001333301720160075500</t>
  </si>
  <si>
    <t>JUZGADO 010 CIRCUITO LABORAL</t>
  </si>
  <si>
    <t>05001310501020170065000</t>
  </si>
  <si>
    <t>05001333300820170002700</t>
  </si>
  <si>
    <t>JUZGADO 023 ADMINISTRATIVO DE MEDELLIN</t>
  </si>
  <si>
    <t>05001333302320170031800</t>
  </si>
  <si>
    <t>JUZGADO 003 ADMINISTRATIVO DE MEDELLIN</t>
  </si>
  <si>
    <t>05001333300320170021200</t>
  </si>
  <si>
    <t>JUZGADO 010 ADMINISTRATIVO DE MEDELLIN</t>
  </si>
  <si>
    <t>05001333301020160067500</t>
  </si>
  <si>
    <t xml:space="preserve">MUNICIPALES DE PEQUEÑAS CAUSAS </t>
  </si>
  <si>
    <t>05001410500220170055100</t>
  </si>
  <si>
    <t>05001333302420170040600</t>
  </si>
  <si>
    <t>05001310501020160115000</t>
  </si>
  <si>
    <t>JUZGADO 5 MUNICIPAL DE PEQUEÑAS CAUSAS</t>
  </si>
  <si>
    <t>05001410500520170011000</t>
  </si>
  <si>
    <t>JUZGADO 03 ADMINISTRATIVO DE MEDELLIN</t>
  </si>
  <si>
    <t>05001333300320170051500</t>
  </si>
  <si>
    <t>JUZGADO 033 ADMINISTRATIVO DE MEDELLIN</t>
  </si>
  <si>
    <t>05001333303320160091000</t>
  </si>
  <si>
    <t>JUZGADO 017 ADMINISTRATIVO DE MEDELLIN</t>
  </si>
  <si>
    <t>05001333301720170018900</t>
  </si>
  <si>
    <t>TRIBUNAL ADMINISTRATIVO DE ANT</t>
  </si>
  <si>
    <t>05001233300020160262600</t>
  </si>
  <si>
    <t>05001333303420170058000</t>
  </si>
  <si>
    <t>05001333300820170042700</t>
  </si>
  <si>
    <t>JUZGADO 2DO LABORAL DEL CIRCUITO</t>
  </si>
  <si>
    <t>05001310500220150153700</t>
  </si>
  <si>
    <t>05001333302420180006000</t>
  </si>
  <si>
    <t>JUZGADO 04 ADMINISTRATIVO DE MEDELLIN</t>
  </si>
  <si>
    <t>05001333300420170062200</t>
  </si>
  <si>
    <t xml:space="preserve">JUZGADO 14 LABORAL  </t>
  </si>
  <si>
    <t>05001310501420170045400</t>
  </si>
  <si>
    <t>05001333301320180011400</t>
  </si>
  <si>
    <t>05001333302120170026900</t>
  </si>
  <si>
    <t>05001333300120180022500</t>
  </si>
  <si>
    <t>JUZGADO 30 ADMINISTRATIVO DE MEDELLIN</t>
  </si>
  <si>
    <t>05001333303020180016400</t>
  </si>
  <si>
    <t>05001333302820160047900</t>
  </si>
  <si>
    <t>JUZGADO 36 ADMINISTRATIVO DE MEDELLIN</t>
  </si>
  <si>
    <t>05001333303620170051700</t>
  </si>
  <si>
    <t>05001333301720180034300</t>
  </si>
  <si>
    <t>05001333300320180037200</t>
  </si>
  <si>
    <t>JUZGADO 01 ADMINISTRATIVO DE MEDELLIN</t>
  </si>
  <si>
    <t>05001333300120180003820</t>
  </si>
  <si>
    <t>JUZGADO 16 ADMINISTRATIVO MEDELLIN</t>
  </si>
  <si>
    <t>05001333301620170052600</t>
  </si>
  <si>
    <t>05001333300420180028700</t>
  </si>
  <si>
    <t>05001333300620150030801</t>
  </si>
  <si>
    <t>05001333301620140078400</t>
  </si>
  <si>
    <t>05001333303320170061700</t>
  </si>
  <si>
    <t>05001333302820180034600</t>
  </si>
  <si>
    <t xml:space="preserve">JUZGADO PROMISCUO DE EL BAGRE ANTIOQUIA </t>
  </si>
  <si>
    <t>05250318900120180010700</t>
  </si>
  <si>
    <t>05250318900120180010000</t>
  </si>
  <si>
    <t>05001333300192018003020</t>
  </si>
  <si>
    <t>05001333301920180016900</t>
  </si>
  <si>
    <t>05001310500720180029000</t>
  </si>
  <si>
    <t>05001333301520180019000</t>
  </si>
  <si>
    <t>JUZGADO 05 ADMINISTRATIVO DE MEDELLIN</t>
  </si>
  <si>
    <t>05001333300520180032500</t>
  </si>
  <si>
    <t>05001233100020020276300</t>
  </si>
  <si>
    <t>JUZGADO  15 ADMINISTRATIVO ORAL DE MEDELLÍN</t>
  </si>
  <si>
    <t>05001333301520160047300</t>
  </si>
  <si>
    <t>JUZGADO 12 ADMINISTRATIVO ORAL DEL CIRCUITO DE MEDELLÍN</t>
  </si>
  <si>
    <t>05001333301220180035100</t>
  </si>
  <si>
    <t>JUZGADO 31 ADMINISTRATIVO DE MEDELLIN</t>
  </si>
  <si>
    <t>05001333303120180032000</t>
  </si>
  <si>
    <t>JUZGADO  11 ADMINISTRATIVO ORAL DE MEDELLÍN</t>
  </si>
  <si>
    <t>05001333301120180043400</t>
  </si>
  <si>
    <t>05001333301520180044600</t>
  </si>
  <si>
    <t>JUZGADO  12 ADMINISTRATIVO ORAL DE MEDELLÍN</t>
  </si>
  <si>
    <t>05001333301220190002900</t>
  </si>
  <si>
    <t>JUZGADO 06 ADMINISTRATIVO ORAL</t>
  </si>
  <si>
    <t>05001333300620180046100</t>
  </si>
  <si>
    <t>JUZGADO PRIMERO LABORAL DEL CIRCUITO DE MANIZALEZ</t>
  </si>
  <si>
    <t>17001310500120180034300</t>
  </si>
  <si>
    <t>05001333303520190027200</t>
  </si>
  <si>
    <t>05001333303020180021700</t>
  </si>
  <si>
    <t>05001333301220180018900</t>
  </si>
  <si>
    <t>05809318900120170000300</t>
  </si>
  <si>
    <t>05809318900120170000500</t>
  </si>
  <si>
    <t>05001233300020180078500</t>
  </si>
  <si>
    <t>05001310500420160132500</t>
  </si>
  <si>
    <t>05001333301020170058300</t>
  </si>
  <si>
    <t>05001310500420160103800</t>
  </si>
  <si>
    <t>05001333302220190048200</t>
  </si>
  <si>
    <t>05001333301320190034000</t>
  </si>
  <si>
    <t>05001333302320180046800</t>
  </si>
  <si>
    <t>05001333300320190039700</t>
  </si>
  <si>
    <t>05001310501720190025300</t>
  </si>
  <si>
    <t>JUZGADO 6 LABORAL DEL CIRCUITO DE MEDELLIN</t>
  </si>
  <si>
    <t>05001310500620190018800</t>
  </si>
  <si>
    <t>05001333300720190004300</t>
  </si>
  <si>
    <t>05001333301120180048500</t>
  </si>
  <si>
    <t>05001333300720190004200</t>
  </si>
  <si>
    <t>05001333301520180050400</t>
  </si>
  <si>
    <t>05001333300720180031300</t>
  </si>
  <si>
    <t>JUZGADO 2 CIVIL MUNICIPAL BELLO</t>
  </si>
  <si>
    <t xml:space="preserve"> 05088400300220190066100</t>
  </si>
  <si>
    <t>JUZGADO 1 PENAL MUNICIPAL CON FUNCIONES DE CONOCIMIENTO</t>
  </si>
  <si>
    <t>05088203000120190019800</t>
  </si>
  <si>
    <t>JUZGADO 33 PENAL MUNICIPAL CON FUNCION DE CONOCIMIENTO</t>
  </si>
  <si>
    <t>05088203003320190015000</t>
  </si>
  <si>
    <t>JUZGADO 19 CIVIL MUNICPAL DE MEDELLIN</t>
  </si>
  <si>
    <t>05001400301920190042801</t>
  </si>
  <si>
    <t>JUZGADO 1 PROMISCUO MUNICIPAL DE ORALIDAD</t>
  </si>
  <si>
    <t>05631204200120190024000</t>
  </si>
  <si>
    <t>JUZGADO PROMISCUO MUNICIPAL CON FUNCION DE GARANTIAS</t>
  </si>
  <si>
    <t>05209506800120190023000</t>
  </si>
  <si>
    <t>JUZGADO 23 ADMINISTRATIVO ORAL MEDELLIN</t>
  </si>
  <si>
    <t>05001333302320190022200</t>
  </si>
  <si>
    <t>JUZGADO 07 ADMINISTRATIVO ORAL DEL CIRCUITO DE MEDELLIN</t>
  </si>
  <si>
    <t>05001333300720190024000</t>
  </si>
  <si>
    <t>05001333302320190052500</t>
  </si>
  <si>
    <t>JUZGADO 30 ADMINISTRATIVO ORAL MEDELLIN</t>
  </si>
  <si>
    <t>05001333303020190054300</t>
  </si>
  <si>
    <t>JUZGADO 21 ADMINISTRATIVO ORAL MEDELLIN</t>
  </si>
  <si>
    <t>05001333302120200011300</t>
  </si>
  <si>
    <t>05001333300820200005600</t>
  </si>
  <si>
    <t>18 DE ENERO DE 2017</t>
  </si>
  <si>
    <t xml:space="preserve">Se declara probada en audiencia inicial la falta de legitimacion </t>
  </si>
  <si>
    <t>La parte demandante Apelo el fallo</t>
  </si>
  <si>
    <t xml:space="preserve">El fallo quedo ejecutoriado se liquidaron costas enconta de la parte demandante </t>
  </si>
  <si>
    <t>SENTENCIA A FAVOR 07/09/18</t>
  </si>
  <si>
    <t>Sentencia ejecutoriada sale el expediente</t>
  </si>
  <si>
    <t>Juzgado de pequeñas causas sentencia ejecutoriada</t>
  </si>
  <si>
    <t>El demandante desiste de las pretensiones</t>
  </si>
  <si>
    <t>Se nombra curador 19 de febrero de 2019</t>
  </si>
  <si>
    <t>Pequeñas causas se presenta la demanda en audiencia plazo 30 de junio de 2020</t>
  </si>
  <si>
    <t>Al despacho para sentencia 22 de julio de 2019</t>
  </si>
  <si>
    <t xml:space="preserve">25 de junio auto Niega recuerso de apelaciona la parte demandante </t>
  </si>
  <si>
    <t>El 19 de febrero se presentan alegatos</t>
  </si>
  <si>
    <t>El 26 de noviembre se envia llamamientos, ya los llamados dieron resuesta</t>
  </si>
  <si>
    <t xml:space="preserve">El 30 de noviembre se aporta notificacion llamamientos, los llamados </t>
  </si>
  <si>
    <t>En etapa de saneamiento se ordena vincular al Departamento de Antioquia, continuacion audiencia 02 de noviembre de 2019</t>
  </si>
  <si>
    <t>18DE ENERO DE 2017</t>
  </si>
  <si>
    <t xml:space="preserve">Apela sentencia </t>
  </si>
  <si>
    <t xml:space="preserve">No se alega </t>
  </si>
  <si>
    <t>Auto del 02 de agosto se da por no contetada demanda Fonpremag cita audiencia 26 de septiembre de 2019</t>
  </si>
  <si>
    <t>Audiencia inicial septiembre 24 de 2019</t>
  </si>
  <si>
    <t xml:space="preserve">Traslado de la demanda </t>
  </si>
  <si>
    <t>Para fallo de segunda instancia</t>
  </si>
  <si>
    <t>Apelacion sentencia 08 de julio de 2020</t>
  </si>
  <si>
    <t>Admite llamamiento 22 de julio</t>
  </si>
  <si>
    <t>Admite llamamiento  08 de julio de pascual</t>
  </si>
  <si>
    <t xml:space="preserve">NULIDAD ACTO ADMINISTRATIVO. Inactivo Tribunal desde el 2005. Nunca entregué poder </t>
  </si>
  <si>
    <t>AUDIENCIA inicial Mayo de 2019</t>
  </si>
  <si>
    <t>Se envio notificacion llamamientos</t>
  </si>
  <si>
    <t>Se presentaron alegatos agosto de 2019</t>
  </si>
  <si>
    <t xml:space="preserve">Se envia notificaciones de llamamientos 04 de agosto de 2019, EL 08 DE JULIO DE 2020 Decide excepciones previas </t>
  </si>
  <si>
    <t>Contestación enviada por correo certificado 03 de octubre de 2019</t>
  </si>
  <si>
    <t>Se presentaron alegatos de primera febrero 25 de 2019</t>
  </si>
  <si>
    <t>Apelacion sentencia 06 de marzo de 2020</t>
  </si>
  <si>
    <t>Se presentaron alegatos de conclusión el dia 05 de marzo de 2020</t>
  </si>
  <si>
    <t>Se contesta demanda el 03 de julio de 2020</t>
  </si>
  <si>
    <t>Juzgado 9 Administrativo Oral de Medellín</t>
  </si>
  <si>
    <t>05001333300920170001500</t>
  </si>
  <si>
    <t>Juzgado 20 Administrativo oral de Medellín</t>
  </si>
  <si>
    <t>05001333302020140136500</t>
  </si>
  <si>
    <t>16 Laboral del Circuito</t>
  </si>
  <si>
    <t>05001310501620150147900</t>
  </si>
  <si>
    <t>Tribunal Administrativo de Antioquia-Sala Unitaria</t>
  </si>
  <si>
    <t>05001233300020150145800</t>
  </si>
  <si>
    <t>05001333302520160069600</t>
  </si>
  <si>
    <t>Juzgado 12 Administrativo Oral de Medellín</t>
  </si>
  <si>
    <t>05001333301220180020000</t>
  </si>
  <si>
    <t>05001233300020170181600</t>
  </si>
  <si>
    <t>Juzgado Quinto Administrativo Oral de Medellin</t>
  </si>
  <si>
    <t>05001333300520170028600</t>
  </si>
  <si>
    <t>Juzgado 23 Administrativo Oral</t>
  </si>
  <si>
    <t>05001333302320160048600</t>
  </si>
  <si>
    <t xml:space="preserve">JUZGADO QUINCE ADMINISTRATIVO DE MEDELLIN </t>
  </si>
  <si>
    <t>05001333301520160093600</t>
  </si>
  <si>
    <t>Juzgado 24 administrativo oral de Medellín</t>
  </si>
  <si>
    <t>05001333302120180002400</t>
  </si>
  <si>
    <t>JUZGADO DIEZ ADMINISTRATIVO ORAL DE MEDELLIN</t>
  </si>
  <si>
    <t>05001333301020180002500</t>
  </si>
  <si>
    <t>05001333301420170063700</t>
  </si>
  <si>
    <t>05001333300520170052500</t>
  </si>
  <si>
    <t>JUZGADO SEGUNDO ADMINISTRATIVO ORAL DEL CIRCUITO DE TURBO</t>
  </si>
  <si>
    <t>05837333300220170055700</t>
  </si>
  <si>
    <t>05001333303420180013400</t>
  </si>
  <si>
    <t>JUZGADO VEINTISEIS ADMINISTRATIVO ORAL DE MEDELLIN</t>
  </si>
  <si>
    <t>05001333302620180007200</t>
  </si>
  <si>
    <t xml:space="preserve">JUZGADO CUARTO ADMINISTRATIVO ORAL DE MEDELLIN </t>
  </si>
  <si>
    <t>05001333300420160077500</t>
  </si>
  <si>
    <t>JUZGADO VEINTICUATRO ADMINISTRATIVO ORAL DE MEDELLIN</t>
  </si>
  <si>
    <t>05001333302420180026600</t>
  </si>
  <si>
    <t>05001333302420180029700</t>
  </si>
  <si>
    <t>05001233300020180056200</t>
  </si>
  <si>
    <t>Tribunal Administrativo de Descongestión de Antioquia</t>
  </si>
  <si>
    <t>05001233100020100164800</t>
  </si>
  <si>
    <t>05001233100020090107300</t>
  </si>
  <si>
    <t>05001233100020110197400</t>
  </si>
  <si>
    <t>Juzgado 31 Administrativo Oral Medellín</t>
  </si>
  <si>
    <t>05001333101720070003001</t>
  </si>
  <si>
    <t>Juzgado 31 Administrativo Oral de Medellín</t>
  </si>
  <si>
    <t>05001333101520110047800</t>
  </si>
  <si>
    <t>Juzgado 29 Administrativo Oral de Medellín</t>
  </si>
  <si>
    <t>05001333302920120012100</t>
  </si>
  <si>
    <t>Juzgado 4  Administrativo Oral de Medellín</t>
  </si>
  <si>
    <t>05001333300420130027000</t>
  </si>
  <si>
    <t xml:space="preserve">Tribunal Superior de Medellín Sala Laboral </t>
  </si>
  <si>
    <t>05001310501520070036002</t>
  </si>
  <si>
    <t>Juzgado 26 Administrativo Oral de Medellín</t>
  </si>
  <si>
    <t>05001333302620130016600</t>
  </si>
  <si>
    <t>Juzgado 28 Administrativo Oral de Medellín</t>
  </si>
  <si>
    <t>05001333302820140062900</t>
  </si>
  <si>
    <t>05001333100720110035300</t>
  </si>
  <si>
    <t>05001333101120110040800</t>
  </si>
  <si>
    <t>Juzgado 32 AdministrativoOral de Medellín</t>
  </si>
  <si>
    <t>05001333101820120042200</t>
  </si>
  <si>
    <t xml:space="preserve">Juzgado 4 Administrativo Oral de Medellín </t>
  </si>
  <si>
    <t>05001333300420140023600</t>
  </si>
  <si>
    <t>05001333302920130069000</t>
  </si>
  <si>
    <t>05001333102820110033600</t>
  </si>
  <si>
    <t>Juez Octavo civil del Circuito</t>
  </si>
  <si>
    <t>05001310300820080029400</t>
  </si>
  <si>
    <t>05001333102920120016800</t>
  </si>
  <si>
    <t>Juzgado 32 Administrativo Oral de Medellín</t>
  </si>
  <si>
    <t>05001333100120100054300</t>
  </si>
  <si>
    <t>05001233100020100019600</t>
  </si>
  <si>
    <t>Juzgado 22 Administrativo Oral de Medellín</t>
  </si>
  <si>
    <t>05001333302220120042300</t>
  </si>
  <si>
    <t>Juzgado 5o Administrativo Oral de Medellín</t>
  </si>
  <si>
    <t>05001333300520140130500</t>
  </si>
  <si>
    <t>05001333300520130033500</t>
  </si>
  <si>
    <t>Juzgado 16 Laboral del Circuito</t>
  </si>
  <si>
    <t>05001310501620150063700</t>
  </si>
  <si>
    <t>05001333102620110034600</t>
  </si>
  <si>
    <t>Juzgado 2o Administrativo Oral De Medellín</t>
  </si>
  <si>
    <t>05001333300220150116200</t>
  </si>
  <si>
    <t xml:space="preserve">Juzgado 25 Administrativo Oral de Medellín </t>
  </si>
  <si>
    <t>05001333302520140111700</t>
  </si>
  <si>
    <t xml:space="preserve">Juzgado 7o Administrativo Oral de Medellín </t>
  </si>
  <si>
    <t>05001333300720160049200</t>
  </si>
  <si>
    <t>Juzgado 7o Laboral del Circuito de Medellín</t>
  </si>
  <si>
    <t>05001310500720150194700</t>
  </si>
  <si>
    <t>Juzgado 19 Administrativo Oral del Circuito</t>
  </si>
  <si>
    <t>05001333302920170004400</t>
  </si>
  <si>
    <t>Juzgado 2o Laboral  del circuito de Montería</t>
  </si>
  <si>
    <t>05001310500220160015600</t>
  </si>
  <si>
    <t>05001333302220170054400</t>
  </si>
  <si>
    <t>05001233300020160261600</t>
  </si>
  <si>
    <t>Juzgado 34 Administrativo Oral de Medellín</t>
  </si>
  <si>
    <t>Juzgado 18 Administrativo Oral de Medellín</t>
  </si>
  <si>
    <t>05001333301820180014200</t>
  </si>
  <si>
    <t>05001333301220170052800</t>
  </si>
  <si>
    <t>Juzgado 10 Laboral del Circuito de Medellín</t>
  </si>
  <si>
    <t>05001310501020170027800</t>
  </si>
  <si>
    <t>Juzgado 35 Adminsitrativo oral de Medellín</t>
  </si>
  <si>
    <t>05001333303520160105800</t>
  </si>
  <si>
    <t>05001333302820180014600</t>
  </si>
  <si>
    <t>Juzgado 36 Administrativo Oral del Circuito</t>
  </si>
  <si>
    <t>05001333303620160012900</t>
  </si>
  <si>
    <t xml:space="preserve">Juzgado 6 Laboral del Circuito de Medellín </t>
  </si>
  <si>
    <t>05001310500620180065100</t>
  </si>
  <si>
    <t>05001310501020180073000</t>
  </si>
  <si>
    <t>05001333302320140103700</t>
  </si>
  <si>
    <t>05001333302720140120900</t>
  </si>
  <si>
    <t xml:space="preserve">JUZGADO DIECISESIS ADMINISTRATIVO ORAL </t>
  </si>
  <si>
    <t>05001333301620140091700</t>
  </si>
  <si>
    <t xml:space="preserve">TRIBUNAL ADMINISTRATIVO DE DESCONGESTION </t>
  </si>
  <si>
    <t>05001233100020030041501</t>
  </si>
  <si>
    <t>JUZGADO TRECE ADMINISTRATIVO DE MEDELLINN</t>
  </si>
  <si>
    <t>05001333101320100051200</t>
  </si>
  <si>
    <t>05001233100020080054000</t>
  </si>
  <si>
    <t>JUZGADO SEGUNDO  ADMINISTRATIVO DEL CIRCUITO DE MEDELLIN</t>
  </si>
  <si>
    <t>05001333100220110060400</t>
  </si>
  <si>
    <t xml:space="preserve">JUZGADO ONCE ADMINISTRATIVO ORAL DE MEDELLIN </t>
  </si>
  <si>
    <t>05001333101120110049400</t>
  </si>
  <si>
    <t>05001233100020110181300</t>
  </si>
  <si>
    <t xml:space="preserve">JUZGADO OCTAVO CIVIL DEL CIRCUITO DE MEDELLIN </t>
  </si>
  <si>
    <t>05001310300820100079700</t>
  </si>
  <si>
    <t xml:space="preserve">JUZGADO VEINTICUATRO ADMINISTRATIVO </t>
  </si>
  <si>
    <t>05001333302420130016600</t>
  </si>
  <si>
    <t>05001233100020110190700</t>
  </si>
  <si>
    <t xml:space="preserve">JUZGADO VEINTITRES ADMINISTRATIVO DE MEDELLIN </t>
  </si>
  <si>
    <t>05001333102320110058100</t>
  </si>
  <si>
    <t xml:space="preserve">JUZGADO VEINTISIETE ADMINISTRATIVO DE MEDELLIN </t>
  </si>
  <si>
    <t>05001333302720130091000</t>
  </si>
  <si>
    <t xml:space="preserve">JUZGADO NOVENO ADMINISTRATIVO DE MEDELLIN </t>
  </si>
  <si>
    <t>05001333300920130024000</t>
  </si>
  <si>
    <t xml:space="preserve">JUZGADO 31 ADMINISTRATIVO DE DESCONGESTIÓN </t>
  </si>
  <si>
    <t>05001333101720120014400</t>
  </si>
  <si>
    <t>05001233100020080066901</t>
  </si>
  <si>
    <t>05001233300020140053300</t>
  </si>
  <si>
    <t>05001233100020100173500</t>
  </si>
  <si>
    <t xml:space="preserve">JUZGADO DIECISIETE ADMINISTRATIVO DE MEDELLIN </t>
  </si>
  <si>
    <t>05001333301720140071100</t>
  </si>
  <si>
    <t>05001233300020140100500</t>
  </si>
  <si>
    <t>JUZGADO TRECE LABORAL DEL CIRCUITO DE MEDELLIN</t>
  </si>
  <si>
    <t>05001310501320180067000</t>
  </si>
  <si>
    <t>05001233300020140120500</t>
  </si>
  <si>
    <t xml:space="preserve">JUZGADO QUINTO ADMINISTRATIVO ORAL  </t>
  </si>
  <si>
    <t>05001333300520150109200</t>
  </si>
  <si>
    <t xml:space="preserve">JUZGADO VEINTE ADMINISTRATIVO ORAL DEL CIRCUITO DE MEDELLIN </t>
  </si>
  <si>
    <t>05001333302020140130500</t>
  </si>
  <si>
    <t>05001233300020160240300</t>
  </si>
  <si>
    <t xml:space="preserve">JUZGADO VEINTITRES ADMINISTRATIVO DEL CIRCUITO DE MEDELLIN </t>
  </si>
  <si>
    <t>05001333302320170034500</t>
  </si>
  <si>
    <t>JUZGADO PRIMERO ADMINISTRATIVO DEL CIRCUITO DE MEDELLIN</t>
  </si>
  <si>
    <t>05001333300120170064200</t>
  </si>
  <si>
    <t>05001333300420180021200</t>
  </si>
  <si>
    <t>05001333301520160076500</t>
  </si>
  <si>
    <t>JUZGADO OCTAVO ADMINISTRATIVO ORAL DEL CIRCUITO</t>
  </si>
  <si>
    <t>05001333300820190010800</t>
  </si>
  <si>
    <t>CONSEJO DE ESTADO SEC 3a</t>
  </si>
  <si>
    <t>05001233100020090075601</t>
  </si>
  <si>
    <t>CORTE SUPREMA SALA LABORAL</t>
  </si>
  <si>
    <t>05001310500120100094701</t>
  </si>
  <si>
    <t>JUZGADO ADMINISTRATIVO DE TURBO</t>
  </si>
  <si>
    <t>05837333100120110024600</t>
  </si>
  <si>
    <t xml:space="preserve">JUZGADO 12 ADMINISTRATIVO </t>
  </si>
  <si>
    <t>05001333102920110032500</t>
  </si>
  <si>
    <t>JUZGADO 12 ADMINISTRTIVO</t>
  </si>
  <si>
    <t>05001333301220120042900</t>
  </si>
  <si>
    <t>JUZGADO 32 ADMINISTRATIVO</t>
  </si>
  <si>
    <t>05001333101420120043100</t>
  </si>
  <si>
    <t xml:space="preserve">TRIBUNAL ADMINISTRATIVO </t>
  </si>
  <si>
    <t>05001333302320130051902</t>
  </si>
  <si>
    <t>JUZGADO 4 ADMINISTRATIVO</t>
  </si>
  <si>
    <t>05001333300420130067600</t>
  </si>
  <si>
    <t>JUZGADO 33 LABORAL BOGOTA</t>
  </si>
  <si>
    <t>05001310503320130076100</t>
  </si>
  <si>
    <t>JUZGADO 25 ADMINISTRATIVO</t>
  </si>
  <si>
    <t>05001333302520130084600</t>
  </si>
  <si>
    <t>JUZGADO 26 ADMINISTRATIVO</t>
  </si>
  <si>
    <t>05001333302620130108400</t>
  </si>
  <si>
    <t>JUZGADO 28 ADMINISTRATIVO</t>
  </si>
  <si>
    <t>05001333302820140029401</t>
  </si>
  <si>
    <t>05001333301720140033200</t>
  </si>
  <si>
    <t>JUZGADO ADMINISTRATIVO TURBO</t>
  </si>
  <si>
    <t>05837333300120140058800</t>
  </si>
  <si>
    <t>JUZGADO 18 ADMINISTRATIVO</t>
  </si>
  <si>
    <t>05001333301820140067000</t>
  </si>
  <si>
    <t>JUZGADO 11 ADMINISTRATIVO</t>
  </si>
  <si>
    <t>05001333301120140154900</t>
  </si>
  <si>
    <t>05001333302620150091400</t>
  </si>
  <si>
    <t>JUZGADO 19 ADMINISTRATIVO</t>
  </si>
  <si>
    <t>05001333301920150099800</t>
  </si>
  <si>
    <t>JUZGADO 27 ADMINISTRATIVO</t>
  </si>
  <si>
    <t>05001333302720150136100</t>
  </si>
  <si>
    <t>05001333303620160015300</t>
  </si>
  <si>
    <t>05001333302820160040100</t>
  </si>
  <si>
    <t>JUZGADO 15 ADMINISTRATIVO</t>
  </si>
  <si>
    <t>05001333301520160044600</t>
  </si>
  <si>
    <t>JUZGADO 8 CIVIL DEL CIRCUITO</t>
  </si>
  <si>
    <t>05001310300820160056700</t>
  </si>
  <si>
    <t>JUZGADO 3 ADMINISTRATIVO</t>
  </si>
  <si>
    <t>05001333300320160106100</t>
  </si>
  <si>
    <t>JUZGADO 7 LABORAL MEDELLIN</t>
  </si>
  <si>
    <t>05001310500720170000800</t>
  </si>
  <si>
    <t>JUZGADO 5 ADMINISTRATIVO</t>
  </si>
  <si>
    <t>JUZGADO 29 ADMINISTRATIVO</t>
  </si>
  <si>
    <t>05001333302920170036600</t>
  </si>
  <si>
    <t>05001333301120170039400</t>
  </si>
  <si>
    <t>JUZGADO 12 ADMINISTRATIVO</t>
  </si>
  <si>
    <t>05001333301220170042200</t>
  </si>
  <si>
    <t>JUZGADO 8 ADMINISTRATIVO</t>
  </si>
  <si>
    <t>05001333300820170042900</t>
  </si>
  <si>
    <t>05001333301520170043600</t>
  </si>
  <si>
    <t>05001233300020170241600</t>
  </si>
  <si>
    <t>05001333303420180000300</t>
  </si>
  <si>
    <t>JUZGADO 20 ADMINISTRATIVO</t>
  </si>
  <si>
    <t>05001333302020180007000</t>
  </si>
  <si>
    <t>05001333301720180016200</t>
  </si>
  <si>
    <t>JUZGADO 30 ADMINISTRATIVO</t>
  </si>
  <si>
    <t>05001333303020180017800</t>
  </si>
  <si>
    <t>05001333303020180017900</t>
  </si>
  <si>
    <t>Juzgado 5 Oral Admnistrativo</t>
  </si>
  <si>
    <t>05001333300520140019900</t>
  </si>
  <si>
    <t>05001333300520140029600</t>
  </si>
  <si>
    <t>Juzgado 27 Oral Adnistrativo</t>
  </si>
  <si>
    <t>05001333302720130088800</t>
  </si>
  <si>
    <t>JUZGADO DIECISEIS ADMINISTRATIVO DEL CIRCUITO DE MEDELLIN</t>
  </si>
  <si>
    <t>05001333101620070039700</t>
  </si>
  <si>
    <t>Juzgado Unico Laboral del Circuito</t>
  </si>
  <si>
    <t>05001310500120090017300</t>
  </si>
  <si>
    <t>Tribunal Admnistrativo de Antioquia</t>
  </si>
  <si>
    <t>05001233100020070299601</t>
  </si>
  <si>
    <t>05001333100920120020600</t>
  </si>
  <si>
    <t>JUZGADO TREINTA ADMINISTRATIVO ORAL DE MEDELLIN</t>
  </si>
  <si>
    <t>05001333103020110047300</t>
  </si>
  <si>
    <t>05001333100420110022500</t>
  </si>
  <si>
    <t>JUZGADO TREINTA Y UNO ADMINISTRATIVO DEL CIRCUITO DE MEDELLIN</t>
  </si>
  <si>
    <t>05001333102720110044700</t>
  </si>
  <si>
    <t>05001333100220120011300</t>
  </si>
  <si>
    <t>05001333100620120038100</t>
  </si>
  <si>
    <t>05001333102320120048600</t>
  </si>
  <si>
    <t>05001333302520130025500</t>
  </si>
  <si>
    <t>JUZGADO UNDECIMO ADMINISTRATIVO ORAL DE MEDELLIN</t>
  </si>
  <si>
    <t>05001333301120130007000</t>
  </si>
  <si>
    <t>JUZGADO DECIMO ADMINISTRATIVO ORAL DE MEDELLÍN</t>
  </si>
  <si>
    <t>05001310501020130008300</t>
  </si>
  <si>
    <t>05001333302320130098400</t>
  </si>
  <si>
    <t>05001333300820130017400</t>
  </si>
  <si>
    <t>05001333302620140052200</t>
  </si>
  <si>
    <t>05001333302620130032800</t>
  </si>
  <si>
    <t>JUZGADO ONCE ADMINISTRATIVO DE MEDELLIN</t>
  </si>
  <si>
    <t>05001333301120140080300</t>
  </si>
  <si>
    <t>1 ADTIVO TURBO</t>
  </si>
  <si>
    <t>05837333300120150050600</t>
  </si>
  <si>
    <t>JUZGADO VEINTIUNO ADMINISTRATIVO DE MEDELLIN</t>
  </si>
  <si>
    <t>05001333302120140006200</t>
  </si>
  <si>
    <t xml:space="preserve">JUZGADO DIECINUEVE ADMINISTRATIVO DEL CIRCUITO DE MEDELLIN </t>
  </si>
  <si>
    <t>05001333301920160048700</t>
  </si>
  <si>
    <t>JUZGADO DIECISIETE ADMINISTRATIVO DEL CIRCUITO DE MEDELLIN</t>
  </si>
  <si>
    <t>05001333301720160031900</t>
  </si>
  <si>
    <t>05001333301620150083000</t>
  </si>
  <si>
    <t>05001333303020160090800</t>
  </si>
  <si>
    <t>05001333300020170137700</t>
  </si>
  <si>
    <t xml:space="preserve">Juzgado veintitres laboral de medellin </t>
  </si>
  <si>
    <t>05001310502320180070000</t>
  </si>
  <si>
    <t xml:space="preserve">Juzgado Segundo Administrativo de Turbo antioquia </t>
  </si>
  <si>
    <t>05837333300220180034100</t>
  </si>
  <si>
    <t>Juzgado Veintinueve Administrativo Oral de Medellin</t>
  </si>
  <si>
    <t>05001333302920190000600</t>
  </si>
  <si>
    <t>05001310501320190031100</t>
  </si>
  <si>
    <t>Veinticuatro Administrativo Oral del Circuito</t>
  </si>
  <si>
    <t>05001333302420190023600</t>
  </si>
  <si>
    <t xml:space="preserve">Juzgado Once Administrativo </t>
  </si>
  <si>
    <t>05001333301120190032400</t>
  </si>
  <si>
    <t>JUZGADO 10 CIVIL DEL CIRCUITO DE MEDELLÍN</t>
  </si>
  <si>
    <t>05001310301020190039600</t>
  </si>
  <si>
    <t>JUZGADO 001 ADMINISTRATIVO ORAL DE MEDELLIN</t>
  </si>
  <si>
    <t>05001333300120190014800</t>
  </si>
  <si>
    <t>JUZGADO 008 ADMINISTRATIVO ORAL DE MEDELLIN</t>
  </si>
  <si>
    <t>05001333300820190039500</t>
  </si>
  <si>
    <t xml:space="preserve">JUZGADO SEGUNDO LABORAL DEL CIRCUITO </t>
  </si>
  <si>
    <t>05001310500220170022500</t>
  </si>
  <si>
    <t>05001333302520190000300</t>
  </si>
  <si>
    <t xml:space="preserve">JUZGADO 26 LABORAL DEL CIRCUITO DE BAOGOTÁ </t>
  </si>
  <si>
    <t>05001310502620140041500</t>
  </si>
  <si>
    <t>05001233300020190189900</t>
  </si>
  <si>
    <t>05001233300020190180800</t>
  </si>
  <si>
    <t>Juzgado 2 Municipal Pequñas Causas Laborales</t>
  </si>
  <si>
    <t>05001410500220180139200</t>
  </si>
  <si>
    <t>Juzgado 3 Municipal Pequñas Causas Laborales</t>
  </si>
  <si>
    <t>05001410500320160164100</t>
  </si>
  <si>
    <t>05001233300020190301400</t>
  </si>
  <si>
    <t>JUZGADO SEXTO MUNICIPAL DE PEQUEÑAS CAUSAS LABORALES DE MEDELLIN</t>
  </si>
  <si>
    <t>05001410500620180123900</t>
  </si>
  <si>
    <t>05001333300820190049100</t>
  </si>
  <si>
    <t>05001333300820190053000</t>
  </si>
  <si>
    <t xml:space="preserve">LABORAL </t>
  </si>
  <si>
    <t>JUZGADO TERCERO MUNICIPAL DE PEQUEÑAS CAUSAS LABORALES MEDELLIN</t>
  </si>
  <si>
    <t>05001410500320200002300</t>
  </si>
  <si>
    <t>05001310500920180055800</t>
  </si>
  <si>
    <t>05001310501320190011600</t>
  </si>
  <si>
    <t>05001233100019970105201</t>
  </si>
  <si>
    <t>05001233100020020037700</t>
  </si>
  <si>
    <t xml:space="preserve">JUZGADO 003 LABORAL DEL CIRCUITO DE MEDELLIN </t>
  </si>
  <si>
    <t>11001310503320130076100</t>
  </si>
  <si>
    <t>05001333302220140006100</t>
  </si>
  <si>
    <t>JUZGADO 013 ADMINISTRATIVO ORAL DE MEDELLIN</t>
  </si>
  <si>
    <t xml:space="preserve">05001333301320180029700 </t>
  </si>
  <si>
    <t xml:space="preserve">JUZGADO 012 LABORAL DEL CIRCUITO DE MEDELLIN </t>
  </si>
  <si>
    <t>05001310501220150201100</t>
  </si>
  <si>
    <t xml:space="preserve">JUZGADO 002 LABORAL DEL CIRCUITO DE MEDELLIN </t>
  </si>
  <si>
    <t>05001310500220170019400</t>
  </si>
  <si>
    <t>JUZGADO 018 ADMINISTRATIVO ORAL DE MEDELLIN</t>
  </si>
  <si>
    <t>05001333301820190001900</t>
  </si>
  <si>
    <t>JUZGADO 019 ADMINISTRATIVO ORAL DE MEDELLIN</t>
  </si>
  <si>
    <t>05001333301920180026700</t>
  </si>
  <si>
    <t>JUZGADO 014 ADMINISTRATIVO ORAL DE MEDELLIN</t>
  </si>
  <si>
    <t xml:space="preserve">05001333301420180024300 </t>
  </si>
  <si>
    <t>05001333101920080014401</t>
  </si>
  <si>
    <t>JUZGADO 036 ADMINISTRATIVO ORAL DE MEDELLIN</t>
  </si>
  <si>
    <t>05001333303620160013500</t>
  </si>
  <si>
    <t>05001333301820190008400</t>
  </si>
  <si>
    <t xml:space="preserve">05001233100020020022201 </t>
  </si>
  <si>
    <t>JUZGADO 028 ADMINISTRATIVO ORAL DE MEDELLIN</t>
  </si>
  <si>
    <t>05001333302820120034802</t>
  </si>
  <si>
    <t>05001233100020040357101</t>
  </si>
  <si>
    <t xml:space="preserve">05001233100020080158401 </t>
  </si>
  <si>
    <t>JUZGADO 031 ADMINISTRATIVO ORAL DE MEDELLIN</t>
  </si>
  <si>
    <t>05001333303120190015600</t>
  </si>
  <si>
    <t xml:space="preserve">JUZGADO 005 LABORAL DEL CIRCUITO DE MEDELLIN </t>
  </si>
  <si>
    <t>05001310500520200012200</t>
  </si>
  <si>
    <t>050013110500220160001900</t>
  </si>
  <si>
    <t xml:space="preserve">JUZGADO 18 ADMINISTRATIVO ORAL DE MEDELLIN </t>
  </si>
  <si>
    <t>050013333018 2020 00110</t>
  </si>
  <si>
    <t xml:space="preserve"> SIN APODERADO</t>
  </si>
  <si>
    <t>SIN APODERADO</t>
  </si>
  <si>
    <t>Contestada el 29 de enero de 2019. A espera que se fije fecha de A. Inicial.</t>
  </si>
  <si>
    <t xml:space="preserve">A espera que se informe por el despacho si el demandante pagó el dictamen pericial ordenado en audiencia Inicial. </t>
  </si>
  <si>
    <t>Se presentaron alegatos de conclusión el 25/06/2019. El 16 de julio se dio trasaldo de una prueba.</t>
  </si>
  <si>
    <t>ERIKA HERNANDEZ  BOLIVAR</t>
  </si>
  <si>
    <t xml:space="preserve">A. de pruebas realizada el 11/07/2019. Se fijó fecha para pruebas testimonios, el 18/09/2019, sin embargo solicité el 18/07/2019 reprogramación porque ese dpia es la A. inicial del proceso de eleodoro en Turbo Antioquia. A espera que la juez resuelva. </t>
  </si>
  <si>
    <t>Alegatos 1era el 21/06/2018. Al despacho para sentencia de Primera Instancia.</t>
  </si>
  <si>
    <t>Contestada el 16/02/2018. El 10/08/2018 se admitió reforma de la demanda y llamamiento en garantía. A espera que se fije fecha de A. Inicial.</t>
  </si>
  <si>
    <t>Alegatos de conclusión el 16/04/2018. A despacho para sentencia el 12 de junio de 2018.</t>
  </si>
  <si>
    <t>A. Inicial el 06 de marzo de 2019 a la 1:30 p.m. a espera que se fije fecha de Audiencia de pruebas. El 29/07/2019 present´escrito pronunciándome sobre unas pruebas. Ya se practicaron todas las pruebas. Puede que el Juez determine dar traslado para poner en conocmiento las pruebas y hay que evaluar un nuevo pronunciamiento y pasar a alegatos. En proceso 2016 00910 es igual. Está en la carpeta de procesos terminados. Se puede revisar el escrito de alegatos. dejé ese archivo en la carpeta de este proceso para una búsqueda fácil.</t>
  </si>
  <si>
    <t>A despacho para sentencia</t>
  </si>
  <si>
    <t>Se profirió sentencia el 09/07/2019.</t>
  </si>
  <si>
    <t>Se profirió sentencia el 02/05/2019. Declaró probada la excepción de inexistencia de la obligación y negó las pretensiones. A espera de fecha de alegatos en segunda y que se resuelva  el recurso de apelación.</t>
  </si>
  <si>
    <t>Admitió llamados en Garantía. En proceso de esas notificaciones. La demanda fue contestada el 03/08/2018.</t>
  </si>
  <si>
    <t>Se presentaron alegatos el 25/06/2019</t>
  </si>
  <si>
    <t>Fijada A. inicial para el 06/08/2019 a las 10:15 a.m.</t>
  </si>
  <si>
    <t xml:space="preserve">Se profirió senten ia el 28/06/2019 negando pretensiones. La parte actora presentó arecurso. A espera que se de traslado para alegar en segunda instancia. </t>
  </si>
  <si>
    <t>Contestada el 07/11/2018. Admitidos llamados en garantía. A dispisición parte contraria por 3 días y a espera que se fije fecha de a. Inicial.</t>
  </si>
  <si>
    <t xml:space="preserve">Contestada. A. Inicial el 23/07/2019. A. Inicial el 23/07/2019 a las 9:00 a.m. </t>
  </si>
  <si>
    <t>A despacho para sentencia desde el 19/06/2019</t>
  </si>
  <si>
    <t>Fallo de primera Instancia en el que se niegan las pretensiones, se encuentra en segunda instancia ante el Consejo de Estado</t>
  </si>
  <si>
    <t>Fallo de primera Instancia en el que se declara probada la falta de legitimación en la causa por pasiva de la Secretaría Seccional de Salud y Protección Social de Antioquia, se encuentra en segunda instancia ante el Consejo de Estado</t>
  </si>
  <si>
    <t>5 de diciembre de 2018 Sentencia de primera instancia niega pretensiones de la demanda por no encontrar nexo causal</t>
  </si>
  <si>
    <t>10/12/2018 Sentencia de primera declara probada falta de legitimación en la causa y niega pretensiones de la demanda</t>
  </si>
  <si>
    <t>29/03/2019 Fallo de primera instancia Declara probada falta de legitimación en la causa por pasiva del Departamento de Antioquia y condena a la ESE Hospital de Puerto Berrío</t>
  </si>
  <si>
    <t xml:space="preserve">Fallo 26/09/2018 primera instancia niega pretensiones </t>
  </si>
  <si>
    <t>Sentencia primera instancia del 07/12/2018 condena a Metrosalud declara probada falta de legitimación en la causa por pasiva del Departamento de Antioquia</t>
  </si>
  <si>
    <t>Sentencia de primera instancia del 01/06/2018 Niega pretensiones de la demanda</t>
  </si>
  <si>
    <t>28/06/2018 sentencia de primera instancia Niega pretensiones</t>
  </si>
  <si>
    <t>Pacto de cumplimiento en seguimiento</t>
  </si>
  <si>
    <t>27/03/2019 Sentencia de primera instancia NIEGA PRETENSIONES DE LA DEMANDA</t>
  </si>
  <si>
    <t>14/08/2018 Fallo de primera Instancia en el que se niegan las pretensiones, se encuentra en segunda instancia ante el TAA</t>
  </si>
  <si>
    <t>Sentencia niega pretensiones de la demanda 27 de noviembre de 2018</t>
  </si>
  <si>
    <t>Alegatos presentados el 19/10/2018</t>
  </si>
  <si>
    <t>SENTENCIA DE PRIMERA FAVORABLE 28/05/2018</t>
  </si>
  <si>
    <t>17/10/2018 Sentencia de Primera Instancia, niega pretensiones y condena en costas. En el TAA segunda instancia</t>
  </si>
  <si>
    <t>SENTENCIA DE PRIMERA FAVORABLE 30/05/2018 NIEGA PRETENSIONES</t>
  </si>
  <si>
    <t>13/011/2018 En Audiencia incial  se apela negativa de prosperar la falta de legitimación en la causa por pasiva. CONTESTACIÓN PRESENTADA EL 24 DE AGOSTO DE 2018</t>
  </si>
  <si>
    <t xml:space="preserve">Audiciencia inicial programada para el 29/10/2019 a las 3p.m. </t>
  </si>
  <si>
    <t>18/01/2019 FALLO  DE PRIMERA INSTANCIA NIEGA PRETENSIONES</t>
  </si>
  <si>
    <t xml:space="preserve">17/05/2019 SE PRESENTA CONTESTACIÓN EXTEMPORANEA DE LA DEMANDA, TODA VEZ QUE LA DEMANDA FUE REPARTIDA AL ABOGADO CUANDO YA SE ENCONTRABA VENCIDO EL TÉRMINO PARA CONTESTAR. </t>
  </si>
  <si>
    <t>NOTIFICADO 17/06/2019</t>
  </si>
  <si>
    <t xml:space="preserve">6 AÑOS </t>
  </si>
  <si>
    <t>FALLO 2 INSTANCIA</t>
  </si>
  <si>
    <t xml:space="preserve">FALLO A FAVOR DE LA SECRETARIA </t>
  </si>
  <si>
    <t>FECHA DE ULTIMA AUDIENCIA 17/07/2019</t>
  </si>
  <si>
    <t xml:space="preserve">15 AÑOS </t>
  </si>
  <si>
    <t xml:space="preserve">17 AÑOS </t>
  </si>
  <si>
    <t xml:space="preserve">INTERPONEN RECURSO DE APELACIÓN POR LA PARTE DEMANDANTE </t>
  </si>
  <si>
    <t xml:space="preserve">16 AÑOS </t>
  </si>
  <si>
    <t xml:space="preserve">14 AÑOS </t>
  </si>
  <si>
    <t xml:space="preserve">FALLO DE PRIMERA INSTANCIAEN CONTRA DE LA ENTIDAD TERRITORIAL / APLICACIÓN DE TEORIA DE PERDIDA DE OPORTUNIDAD </t>
  </si>
  <si>
    <t xml:space="preserve">PRIMERA INSTANCIA EN EL CUAL SE CONDENO A LA ENTIDAD TERRITORIAL AL RECONOCIMIENTO DE LOS PERJUICIOS DESDE EL MOMENTO LA CADUCIDAD DE LA FACULTAD SANCIONATORIA HASTA LA FECHA DE REGISTRO DE HABILITACIN DE PRESTACIÓN DE SERVICIOS DE SALUD </t>
  </si>
  <si>
    <t>FALLO DE PRIMERA INSTANCIA A FAVOR DE LA ENTIDAD TERRITORIAL</t>
  </si>
  <si>
    <t xml:space="preserve">PARTE DEMANDANTE INTERPONE RECURSO DE APELACIÓN </t>
  </si>
  <si>
    <t xml:space="preserve">20 AÑOS </t>
  </si>
  <si>
    <t xml:space="preserve">SENTENCIA EN CONTRA </t>
  </si>
  <si>
    <t>NULIDAD ACTO ADMINISTRATIVO DE LIQUIDACION UNILATERAL</t>
  </si>
  <si>
    <t xml:space="preserve">Se declara la caducidad parcial del medio de control de controversias contractuales, continua el proceso solo con vigencia 2011-2012 </t>
  </si>
  <si>
    <t xml:space="preserve">RECOBRO DE COSTO DE ATENCIONES EN SALUD </t>
  </si>
  <si>
    <t xml:space="preserve">A DESPACHO PARA FALLO DE SEGUNDA </t>
  </si>
  <si>
    <t>REGISTRO DE SENTENCIA 31 DE JULIO DE 2020 - PROFERIDA EL 5 DE JUNIO DE 2020</t>
  </si>
  <si>
    <t>JUAN CARLOS JIMENEZ ESCOBAR</t>
  </si>
  <si>
    <t>10AÑOS</t>
  </si>
  <si>
    <t>EN MARZO 12 DE 2019 NIEGA PRETENSIONES</t>
  </si>
  <si>
    <t xml:space="preserve"> 5 AÑOS </t>
  </si>
  <si>
    <t>CARLOS MARIO TAMAYO GAVIRIA</t>
  </si>
  <si>
    <t>9  AÑOS</t>
  </si>
  <si>
    <t xml:space="preserve">CAROLINA MARIA RIVERA USUGA </t>
  </si>
  <si>
    <t xml:space="preserve">DEMANDA POR INEFICACIA DE AFILIACIÓN A FONDO PRIVADO. </t>
  </si>
  <si>
    <t>PAGO DE FACTURAS DE SERVICIOS DE SALUD</t>
  </si>
  <si>
    <t>FALLA EN LA PRESTACIÓN DEL SERVICIO DE SALUD/14/01/2020: Se presentó contestación a la demanda</t>
  </si>
  <si>
    <t xml:space="preserve">FALLA EN LA PRESTACIÓN DEL SERVICIO DE SALUD/02/03/2020: se radica respuesta a la demanda. </t>
  </si>
  <si>
    <t>Contestada el 22/05/2019. A espera que se defina fecha A. Inicial.  Inadmitió llamamiento en garantía hehca por la otra parte.</t>
  </si>
  <si>
    <t>ESTADO PROCESO 2014-00415-00 CON CORTE 29/07/2019</t>
  </si>
  <si>
    <t>SOLICITUD DE RELIQUIDACIÓN POR PRIMA DE VIDA CARA MEDIDA CAUTELAR NEGADA /30/01/2020: Se presenta contestación de la demanda</t>
  </si>
  <si>
    <t xml:space="preserve">SOLICITUD DE RELIQUIDACIÓN POR PRIMA DE VIDA CARA MEDIDA CAUTELAR NEGADA </t>
  </si>
  <si>
    <t>FECHA DE AUDIENCIA PARA EL 29 DE SEPT</t>
  </si>
  <si>
    <t>FALLA EN SERVICIO DE SALUD</t>
  </si>
  <si>
    <t>ORDINARIO LABORAL - SOLICITUD DE PENSIÓN</t>
  </si>
  <si>
    <t>ORDINARIO LABORAL - INDEMINZACIÓN SUSTITUTIVA</t>
  </si>
  <si>
    <t>ORDINARIO LABORAL - SOLICITUD DE PENSIÓN/09/03/2020: se contesto demanda</t>
  </si>
  <si>
    <t>25 AÑOS</t>
  </si>
  <si>
    <t xml:space="preserve">INDEMIZACIÓN SUSTITUVA, LLAMAMIENTO EN GARANTÍA </t>
  </si>
  <si>
    <t>FALLO DE PRIMERA INSTANCIA EN CONTRA  ASUMO PODER DESDE EL 11 DE AGOSTO DE 2020- DESCONOSCO EXPEDIENTE</t>
  </si>
  <si>
    <t xml:space="preserve">Sentencia 26 de junio 2019. decretó la nulidad de la resolución y ordena el pago del 50% a demandante. Sin embargo se presentó apelación sólo respecto de las costas al departamento al considerar que existía un fundamento legal para ordenar la suspensión del pago. La otra parte vencida también presentó apelación. </t>
  </si>
  <si>
    <t>05001333101320110044500</t>
  </si>
  <si>
    <t>JUZGADO SEXTO CIVIL DEL CIRCUITO DE MEDELLÍN</t>
  </si>
  <si>
    <t>05001310300620120095200</t>
  </si>
  <si>
    <t>05001233300020140082100</t>
  </si>
  <si>
    <t>05001233300020120012400</t>
  </si>
  <si>
    <t>JUZGADO 17 ADMINISTARTIVO DEL CIRCUITO DE MEDELLIN</t>
  </si>
  <si>
    <t>05001333301720150052800</t>
  </si>
  <si>
    <t xml:space="preserve">JUZGADO 18 ADMINISTRATIVO DEL CIRCUITO DE MEDELLIN </t>
  </si>
  <si>
    <t>05001333301820150088200</t>
  </si>
  <si>
    <t>JUZGADO 29 ADMINISTRATIVO DEL CIRCUITO DE MEDELLÍN</t>
  </si>
  <si>
    <t>05001333302920160085300</t>
  </si>
  <si>
    <t xml:space="preserve">JUZGADO 12 ADMINISTRATIVO DEL CIRCUITO DE MEDELLÍN </t>
  </si>
  <si>
    <t>05001333301220170007600</t>
  </si>
  <si>
    <t>JUZGADO 8 ADMINISTRATIVO DEL CIRCUITO DE MEDELLÍN</t>
  </si>
  <si>
    <t>05001333300820170020600</t>
  </si>
  <si>
    <t>JUZGADO 4 ADMINISTRATIVO DEL CIRCUITO DE MEDELLÍN</t>
  </si>
  <si>
    <t>05001333300420170047800</t>
  </si>
  <si>
    <t>05001333300520170043100</t>
  </si>
  <si>
    <t>JUZGADO PRIMERO ADMINISTRATIVO DE MEDELLIN</t>
  </si>
  <si>
    <t>05001333300120180023800</t>
  </si>
  <si>
    <t>JUZGADO 24 ADMINISTRATIVO DE MEDELLÍN</t>
  </si>
  <si>
    <t>05001333302420190003700</t>
  </si>
  <si>
    <t>05001233300020180172400</t>
  </si>
  <si>
    <t>JUZGADO OCTAVO ADMINISTRATIVO DE MEDELLIN</t>
  </si>
  <si>
    <t>05001333300820190009400</t>
  </si>
  <si>
    <t>JUAN CAMILO GIRALDO HERNANDEZ</t>
  </si>
  <si>
    <t>CONTRATISTA</t>
  </si>
  <si>
    <t xml:space="preserve">CONTRATISTA </t>
  </si>
  <si>
    <t xml:space="preserve">JUZGADO ADMINISTRATIVO </t>
  </si>
  <si>
    <t>05001333302720170044100</t>
  </si>
  <si>
    <t xml:space="preserve">MAGNOLIA ALZATE ZULUAGA </t>
  </si>
  <si>
    <t xml:space="preserve">Sentencia de primera instancia a favor del Departamento de Antioquia, en contra del INVIAS </t>
  </si>
  <si>
    <t>05001333301320160088500</t>
  </si>
  <si>
    <t>05001233300020160117300</t>
  </si>
  <si>
    <t xml:space="preserve">Continuación del proceso en la etapa probatoria por efectos del recurso de apelacion contra el auto que habia declarado la expceción de inepta demanda </t>
  </si>
  <si>
    <t>05001333302220180010900</t>
  </si>
  <si>
    <t>Se declaro la caducidad del medio de control en la audiencia inicial, el apoderado no sustento recurso se le nego apelacion de auto</t>
  </si>
  <si>
    <t>05001333303020140137200</t>
  </si>
  <si>
    <t>MAGNOLIA ALZATE ZULUAGA</t>
  </si>
  <si>
    <t>05001333302320140108700</t>
  </si>
  <si>
    <t>05001233300020140033200</t>
  </si>
  <si>
    <t>05001333301020140026500</t>
  </si>
  <si>
    <t>05001233300020140012700</t>
  </si>
  <si>
    <t>05001333101920110062900</t>
  </si>
  <si>
    <t xml:space="preserve">11 AÑOS </t>
  </si>
  <si>
    <t>05001333101820110038300</t>
  </si>
  <si>
    <t xml:space="preserve">ARCHIVO CAJA 166 </t>
  </si>
  <si>
    <t>05001233100020030350200</t>
  </si>
  <si>
    <t>18 AÑOS</t>
  </si>
  <si>
    <t>Se interpuso por parte de las Entidades demandadas recurso extraordinario de revisión el 21 de octubre de 2010, el cual fue aceptado por el Consejo de Estado en el mes de marzo de 2011, encontrándose pendiente de ser resuelto. Como sustento del recurso extraordinario se afirma que el Juez de Segunda instancia no tuvo en cuenta todos los medios probatorios que obran en el proceso, así como los criterios de indemnización pues se demuestra que no fue toda la vereda.</t>
  </si>
  <si>
    <t>05001233100020030068301</t>
  </si>
  <si>
    <t>05001233100020030399301</t>
  </si>
  <si>
    <t xml:space="preserve">10 AÑOS </t>
  </si>
  <si>
    <t>Archivo</t>
  </si>
  <si>
    <t>05001233100020110180201</t>
  </si>
  <si>
    <t xml:space="preserve">TRIBUNAL SUPERIOR DE MEDELLÍN </t>
  </si>
  <si>
    <t>05001310301320140141401</t>
  </si>
  <si>
    <t>ARCHIVO DEFINITIVO. CAJA 1183. P.C.</t>
  </si>
  <si>
    <t>05001233100020010149301</t>
  </si>
  <si>
    <t>05001333102120110022101</t>
  </si>
  <si>
    <t>05001233100020100201001</t>
  </si>
  <si>
    <t>05001233100020110029301</t>
  </si>
  <si>
    <t>05001233100020070311801</t>
  </si>
  <si>
    <t>Proceso en el que se acumulan los siguientes procesos 2009-1174 y 2009-1493</t>
  </si>
  <si>
    <t>05001233100020040028800</t>
  </si>
  <si>
    <t>ARCHIVO 09 DE OCTUBRE DE 2018</t>
  </si>
  <si>
    <t>05001233100020060317001</t>
  </si>
  <si>
    <t>05001233100020070297901</t>
  </si>
  <si>
    <t>05001233100020020233301</t>
  </si>
  <si>
    <t>05001333301420170052300</t>
  </si>
  <si>
    <t>JUZGADO TERCERO CIVIL DE EJECUCION</t>
  </si>
  <si>
    <t>05001310300320170051000</t>
  </si>
  <si>
    <t>Ejecutivo sobre el pago de una sentencia de Expropiación demandado el INVIAS (Proyecto conexión vial aburra Rio Cauca conv, 0583 de 1996 del cual el Departamento de Antioquia hace parte)</t>
  </si>
  <si>
    <t xml:space="preserve">05001233300020170271300 </t>
  </si>
  <si>
    <t>TRIBUNAL ADTIVO DE CUNDINAMARCA</t>
  </si>
  <si>
    <t>25000234100020180075800</t>
  </si>
  <si>
    <t>Declaratoria de Agotamiento de Jurisdicción - Archivo CAJA 42663 FASM-VLDR</t>
  </si>
  <si>
    <t>05001310502320190016000</t>
  </si>
  <si>
    <t xml:space="preserve">05001233300020190020300 </t>
  </si>
  <si>
    <t>JUZGADO CUARTO ADMINISTRATIVO DE ORALIDAD DE BOGOTÁ D.C.</t>
  </si>
  <si>
    <t>11001333400420190011800</t>
  </si>
  <si>
    <t xml:space="preserve">ARCHIVO </t>
  </si>
  <si>
    <t>25000234100020190074700</t>
  </si>
  <si>
    <t>JUZGADO 28 ADMINISTRATIVO DEL CIRCUITO DE MEDELLÍN</t>
  </si>
  <si>
    <t>05001333302820190029400</t>
  </si>
  <si>
    <t>TRIBUNAL ADTIVO DE ANTIOQUIA (ORAL)</t>
  </si>
  <si>
    <t>05001233300020140147500</t>
  </si>
  <si>
    <t>JUEZ SEXTO CIVIL CIRCUITO DE MEDELLÍN</t>
  </si>
  <si>
    <t>05001310300620140091500</t>
  </si>
  <si>
    <t>VINCULADO COMO LITIS CONSORTE DE LA PARTE DEMANDADA</t>
  </si>
  <si>
    <t>05001233300020130033400</t>
  </si>
  <si>
    <t>05001333302820130052101</t>
  </si>
  <si>
    <t>TRIBUNAL ADTIVO DE ANTIOQUIA (ESCRITURAL)</t>
  </si>
  <si>
    <t>05001233300020130018300</t>
  </si>
  <si>
    <t>05001233300020140119700</t>
  </si>
  <si>
    <t>JUEZ TERCERO ADMINISTRATIVO DE MEDELLIN (ESCRITURAL)</t>
  </si>
  <si>
    <t>05001333300320150025900</t>
  </si>
  <si>
    <t xml:space="preserve">CONSEJO DE ESTADO - SALA TERCERA (E) </t>
  </si>
  <si>
    <t>05001233100020100180101</t>
  </si>
  <si>
    <t>05001233100020070316501</t>
  </si>
  <si>
    <t>05001233100020080010300</t>
  </si>
  <si>
    <t>05001333300420130007501</t>
  </si>
  <si>
    <t>05001233100020080056901</t>
  </si>
  <si>
    <t xml:space="preserve">CONSEJO DE ESTADO - SALA PRIMERA (E) </t>
  </si>
  <si>
    <t>05001233100020110166402</t>
  </si>
  <si>
    <t>05001233100020120050001</t>
  </si>
  <si>
    <t>JUEZ 31 ADMINISTRATIVO DE MEDELLIN (ORAL)</t>
  </si>
  <si>
    <t>05001333102120100012200</t>
  </si>
  <si>
    <t xml:space="preserve">En curso apelación de Sentencia </t>
  </si>
  <si>
    <t>JUEZ 20 CIVIL CIRCUITO DE MEDELLÍN</t>
  </si>
  <si>
    <t>05001310300820120072700</t>
  </si>
  <si>
    <t>Se ordenó el envío del expediente a los Juzgdados Administrativos</t>
  </si>
  <si>
    <t>05001233100020130002000</t>
  </si>
  <si>
    <t>05001233100020130004400</t>
  </si>
  <si>
    <t>05001333100220110062500</t>
  </si>
  <si>
    <t>Proceso Archivado CAJA 13728</t>
  </si>
  <si>
    <t>JUEZ 25 ADMINISTRATIVO DE MEDELLIN (ORAL)</t>
  </si>
  <si>
    <t>05001333302520160085000</t>
  </si>
  <si>
    <t xml:space="preserve">JUEZ PRIMERO LABORAL DEL CIRCUITO </t>
  </si>
  <si>
    <t>05001310500120180040900</t>
  </si>
  <si>
    <t>JUEZ 4 ADMINISTRATIVO DE MEDELLIN (ORAL)</t>
  </si>
  <si>
    <t>05001333300420180033900</t>
  </si>
  <si>
    <t>JUEZ 15 ADMINISTRATIVO DE MEDELLÍN (ORAL)</t>
  </si>
  <si>
    <t>05001333301520170061400</t>
  </si>
  <si>
    <t>05001333303220190021300</t>
  </si>
  <si>
    <t>05001233300020190056100</t>
  </si>
  <si>
    <t xml:space="preserve">05001333301120180033500                 </t>
  </si>
  <si>
    <t xml:space="preserve">05001333301620180036000                           </t>
  </si>
  <si>
    <t xml:space="preserve">05001333301320150030100                                     </t>
  </si>
  <si>
    <t>05001333370320150020000</t>
  </si>
  <si>
    <t>05001333303420160046900</t>
  </si>
  <si>
    <t>05001233300020160118300</t>
  </si>
  <si>
    <t>05001310500820170054800</t>
  </si>
  <si>
    <t>05001333300120170051600</t>
  </si>
  <si>
    <t>05001333301720180034100</t>
  </si>
  <si>
    <t>05001310500320180088900</t>
  </si>
  <si>
    <t>05001333300220190001500</t>
  </si>
  <si>
    <t>05001310501820190014600</t>
  </si>
  <si>
    <r>
      <t>050013105</t>
    </r>
    <r>
      <rPr>
        <u/>
        <sz val="8"/>
        <rFont val="Calibri"/>
        <family val="2"/>
        <scheme val="minor"/>
      </rPr>
      <t>020</t>
    </r>
    <r>
      <rPr>
        <u/>
        <sz val="8"/>
        <rFont val="Calibri"/>
        <family val="2"/>
        <scheme val="minor"/>
      </rPr>
      <t>201900187</t>
    </r>
    <r>
      <rPr>
        <sz val="8"/>
        <rFont val="Calibri"/>
        <family val="2"/>
        <scheme val="minor"/>
      </rPr>
      <t>00</t>
    </r>
  </si>
  <si>
    <t>05001333300620190024300</t>
  </si>
  <si>
    <t>05001233100020050832300</t>
  </si>
  <si>
    <t>05001310501220090004600</t>
  </si>
  <si>
    <t>05001233300020150178600</t>
  </si>
  <si>
    <t>05001233300020150087900</t>
  </si>
  <si>
    <t>05001333301220140027300</t>
  </si>
  <si>
    <t>05001333302520140092300</t>
  </si>
  <si>
    <t>05001333301620120046700</t>
  </si>
  <si>
    <t>05001333303020140029200</t>
  </si>
  <si>
    <t>05001233300020170117000</t>
  </si>
  <si>
    <t>05001333302920170020500</t>
  </si>
  <si>
    <t>05001333301420160091900</t>
  </si>
  <si>
    <t>05001233300020170135700</t>
  </si>
  <si>
    <t>05001333300120190012900</t>
  </si>
  <si>
    <t>05318408900120180006200</t>
  </si>
  <si>
    <t>05001310501520170055000</t>
  </si>
  <si>
    <t>05440311200120170058300</t>
  </si>
  <si>
    <t>05001333302920180015800</t>
  </si>
  <si>
    <t>05001333301220180035000</t>
  </si>
  <si>
    <t>05001333300220190026600</t>
  </si>
  <si>
    <t>050013105003202000048</t>
  </si>
  <si>
    <t>05001233100020100233200</t>
  </si>
  <si>
    <t>05001233100020070159400</t>
  </si>
  <si>
    <t>05001233100020080031600</t>
  </si>
  <si>
    <t>05001233100020090141100</t>
  </si>
  <si>
    <t>05001233100020090142900</t>
  </si>
  <si>
    <t>05001233100020090063900</t>
  </si>
  <si>
    <t>05001310502220190024500</t>
  </si>
  <si>
    <t>6</t>
  </si>
  <si>
    <t>5</t>
  </si>
  <si>
    <t>0</t>
  </si>
</sst>
</file>

<file path=xl/styles.xml><?xml version="1.0" encoding="utf-8"?>
<styleSheet xmlns="http://schemas.openxmlformats.org/spreadsheetml/2006/main" xmlns:mc="http://schemas.openxmlformats.org/markup-compatibility/2006" xmlns:x14ac="http://schemas.microsoft.com/office/spreadsheetml/2009/9/ac" mc:Ignorable="x14ac">
  <numFmts count="13">
    <numFmt numFmtId="44" formatCode="_(&quot;$&quot;\ * #,##0.00_);_(&quot;$&quot;\ * \(#,##0.00\);_(&quot;$&quot;\ * &quot;-&quot;??_);_(@_)"/>
    <numFmt numFmtId="43" formatCode="_(* #,##0.00_);_(* \(#,##0.00\);_(* &quot;-&quot;??_);_(@_)"/>
    <numFmt numFmtId="164" formatCode="_-&quot;$&quot;\ * #,##0_-;\-&quot;$&quot;\ * #,##0_-;_-&quot;$&quot;\ * &quot;-&quot;_-;_-@_-"/>
    <numFmt numFmtId="165" formatCode="[$-C0A]d\-mmm\-yy;@"/>
    <numFmt numFmtId="166" formatCode="_-* #,##0.00\ _€_-;\-* #,##0.00\ _€_-;_-* &quot;-&quot;??\ _€_-;_-@_-"/>
    <numFmt numFmtId="167" formatCode="d\-m\-yyyy;@"/>
    <numFmt numFmtId="168" formatCode="&quot;$&quot;\ #,##0"/>
    <numFmt numFmtId="169" formatCode="[$$-240A]\ #,##0"/>
    <numFmt numFmtId="170" formatCode="0.0"/>
    <numFmt numFmtId="171" formatCode="#,##0.0"/>
    <numFmt numFmtId="172" formatCode="&quot;$&quot;\ #,##0.00"/>
    <numFmt numFmtId="173" formatCode="0_ ;\-0\ "/>
    <numFmt numFmtId="174" formatCode="#,##0;[Red]#,##0"/>
  </numFmts>
  <fonts count="42" x14ac:knownFonts="1">
    <font>
      <sz val="11"/>
      <color theme="1"/>
      <name val="Calibri"/>
      <family val="2"/>
      <scheme val="minor"/>
    </font>
    <font>
      <sz val="11"/>
      <color theme="1"/>
      <name val="Calibri"/>
      <family val="2"/>
      <scheme val="minor"/>
    </font>
    <font>
      <b/>
      <sz val="11"/>
      <color theme="1"/>
      <name val="Calibri"/>
      <family val="2"/>
      <scheme val="minor"/>
    </font>
    <font>
      <b/>
      <sz val="8"/>
      <name val="Arial"/>
      <family val="2"/>
    </font>
    <font>
      <sz val="10"/>
      <name val="Arial"/>
      <family val="2"/>
    </font>
    <font>
      <u/>
      <sz val="11"/>
      <color theme="10"/>
      <name val="Calibri"/>
      <family val="2"/>
      <scheme val="minor"/>
    </font>
    <font>
      <sz val="9"/>
      <color indexed="81"/>
      <name val="Tahoma"/>
      <family val="2"/>
    </font>
    <font>
      <sz val="11"/>
      <color theme="1"/>
      <name val="Calibri"/>
      <family val="2"/>
    </font>
    <font>
      <b/>
      <sz val="9"/>
      <color indexed="81"/>
      <name val="Tahoma"/>
      <family val="2"/>
    </font>
    <font>
      <b/>
      <u/>
      <sz val="11"/>
      <color theme="1"/>
      <name val="Arial"/>
      <family val="2"/>
    </font>
    <font>
      <sz val="11"/>
      <color theme="1"/>
      <name val="Arial"/>
      <family val="2"/>
    </font>
    <font>
      <b/>
      <sz val="11"/>
      <color theme="1"/>
      <name val="Arial"/>
      <family val="2"/>
    </font>
    <font>
      <sz val="10"/>
      <color theme="1"/>
      <name val="Calibri"/>
      <family val="2"/>
      <scheme val="minor"/>
    </font>
    <font>
      <sz val="10"/>
      <name val="Calibri"/>
      <family val="2"/>
      <scheme val="minor"/>
    </font>
    <font>
      <b/>
      <sz val="10"/>
      <color theme="1"/>
      <name val="Calibri"/>
      <family val="2"/>
      <scheme val="minor"/>
    </font>
    <font>
      <sz val="11"/>
      <name val="Arial"/>
      <family val="2"/>
    </font>
    <font>
      <u/>
      <sz val="11"/>
      <color theme="1"/>
      <name val="Calibri"/>
      <family val="2"/>
      <scheme val="minor"/>
    </font>
    <font>
      <sz val="18"/>
      <color theme="1"/>
      <name val="Calibri"/>
      <family val="2"/>
      <scheme val="minor"/>
    </font>
    <font>
      <sz val="8"/>
      <name val="Arial"/>
      <family val="2"/>
    </font>
    <font>
      <sz val="8"/>
      <color theme="1"/>
      <name val="Calibri"/>
      <family val="2"/>
      <scheme val="minor"/>
    </font>
    <font>
      <b/>
      <sz val="12"/>
      <color theme="1"/>
      <name val="Calibri"/>
      <family val="2"/>
      <scheme val="minor"/>
    </font>
    <font>
      <sz val="8"/>
      <name val="Calibri"/>
      <family val="2"/>
      <scheme val="minor"/>
    </font>
    <font>
      <sz val="9"/>
      <color theme="1"/>
      <name val="Calibri"/>
      <family val="2"/>
      <scheme val="minor"/>
    </font>
    <font>
      <sz val="8"/>
      <color rgb="FF000000"/>
      <name val="Calibri"/>
      <family val="2"/>
      <scheme val="minor"/>
    </font>
    <font>
      <sz val="8"/>
      <color rgb="FF7030A0"/>
      <name val="Calibri"/>
      <family val="2"/>
      <scheme val="minor"/>
    </font>
    <font>
      <sz val="8"/>
      <color rgb="FFFF0000"/>
      <name val="Calibri"/>
      <family val="2"/>
      <scheme val="minor"/>
    </font>
    <font>
      <u/>
      <sz val="8"/>
      <name val="Calibri"/>
      <family val="2"/>
      <scheme val="minor"/>
    </font>
    <font>
      <sz val="11"/>
      <color rgb="FF9C0006"/>
      <name val="Calibri"/>
      <family val="2"/>
      <scheme val="minor"/>
    </font>
    <font>
      <b/>
      <sz val="8"/>
      <color theme="1"/>
      <name val="Calibri"/>
      <family val="2"/>
      <scheme val="minor"/>
    </font>
    <font>
      <sz val="8"/>
      <name val="Calibri"/>
      <family val="2"/>
    </font>
    <font>
      <sz val="8"/>
      <color theme="1"/>
      <name val="Calibri"/>
      <family val="2"/>
    </font>
    <font>
      <u/>
      <sz val="8"/>
      <name val="Calibri"/>
      <family val="2"/>
    </font>
    <font>
      <sz val="8"/>
      <color rgb="FF00B050"/>
      <name val="Calibri"/>
      <family val="2"/>
      <scheme val="minor"/>
    </font>
    <font>
      <sz val="8"/>
      <color rgb="FFFFC000"/>
      <name val="Calibri"/>
      <family val="2"/>
      <scheme val="minor"/>
    </font>
    <font>
      <b/>
      <sz val="8"/>
      <name val="Calibri"/>
      <family val="2"/>
      <scheme val="minor"/>
    </font>
    <font>
      <u/>
      <sz val="8"/>
      <color theme="1"/>
      <name val="Calibri"/>
      <family val="2"/>
      <scheme val="minor"/>
    </font>
    <font>
      <b/>
      <u/>
      <sz val="8"/>
      <name val="Calibri"/>
      <family val="2"/>
      <scheme val="minor"/>
    </font>
    <font>
      <u/>
      <sz val="8"/>
      <color rgb="FFFF0000"/>
      <name val="Calibri"/>
      <family val="2"/>
      <scheme val="minor"/>
    </font>
    <font>
      <u/>
      <sz val="8"/>
      <color rgb="FF0070C0"/>
      <name val="Calibri"/>
      <family val="2"/>
      <scheme val="minor"/>
    </font>
    <font>
      <sz val="8"/>
      <color rgb="FF0070C0"/>
      <name val="Calibri"/>
      <family val="2"/>
      <scheme val="minor"/>
    </font>
    <font>
      <u/>
      <sz val="8"/>
      <color theme="9"/>
      <name val="Calibri"/>
      <family val="2"/>
      <scheme val="minor"/>
    </font>
    <font>
      <u/>
      <sz val="8"/>
      <color rgb="FF7030A0"/>
      <name val="Calibri"/>
      <family val="2"/>
      <scheme val="minor"/>
    </font>
  </fonts>
  <fills count="21">
    <fill>
      <patternFill patternType="none"/>
    </fill>
    <fill>
      <patternFill patternType="gray125"/>
    </fill>
    <fill>
      <patternFill patternType="solid">
        <fgColor theme="0" tint="-0.249977111117893"/>
        <bgColor indexed="64"/>
      </patternFill>
    </fill>
    <fill>
      <patternFill patternType="solid">
        <fgColor theme="3" tint="0.79998168889431442"/>
        <bgColor indexed="64"/>
      </patternFill>
    </fill>
    <fill>
      <patternFill patternType="solid">
        <fgColor theme="2" tint="-0.249977111117893"/>
        <bgColor indexed="64"/>
      </patternFill>
    </fill>
    <fill>
      <patternFill patternType="solid">
        <fgColor theme="9" tint="0.59999389629810485"/>
        <bgColor indexed="64"/>
      </patternFill>
    </fill>
    <fill>
      <patternFill patternType="solid">
        <fgColor theme="0" tint="-0.34998626667073579"/>
        <bgColor indexed="64"/>
      </patternFill>
    </fill>
    <fill>
      <patternFill patternType="solid">
        <fgColor rgb="FF92D050"/>
        <bgColor indexed="64"/>
      </patternFill>
    </fill>
    <fill>
      <patternFill patternType="solid">
        <fgColor theme="4" tint="0.39997558519241921"/>
        <bgColor indexed="64"/>
      </patternFill>
    </fill>
    <fill>
      <patternFill patternType="solid">
        <fgColor rgb="FFFFFF00"/>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5" tint="0.59999389629810485"/>
        <bgColor indexed="64"/>
      </patternFill>
    </fill>
    <fill>
      <patternFill patternType="solid">
        <fgColor theme="7" tint="0.59999389629810485"/>
        <bgColor indexed="64"/>
      </patternFill>
    </fill>
    <fill>
      <patternFill patternType="solid">
        <fgColor theme="4" tint="0.59999389629810485"/>
        <bgColor indexed="64"/>
      </patternFill>
    </fill>
    <fill>
      <patternFill patternType="solid">
        <fgColor theme="0" tint="-0.14999847407452621"/>
        <bgColor indexed="64"/>
      </patternFill>
    </fill>
    <fill>
      <patternFill patternType="solid">
        <fgColor theme="4" tint="0.79998168889431442"/>
        <bgColor indexed="64"/>
      </patternFill>
    </fill>
    <fill>
      <patternFill patternType="solid">
        <fgColor theme="8" tint="0.79998168889431442"/>
        <bgColor indexed="64"/>
      </patternFill>
    </fill>
    <fill>
      <patternFill patternType="solid">
        <fgColor theme="0" tint="-4.9989318521683403E-2"/>
        <bgColor indexed="64"/>
      </patternFill>
    </fill>
    <fill>
      <patternFill patternType="solid">
        <fgColor theme="9" tint="0.39997558519241921"/>
        <bgColor indexed="64"/>
      </patternFill>
    </fill>
    <fill>
      <patternFill patternType="solid">
        <fgColor rgb="FFFFC7CE"/>
      </patternFill>
    </fill>
  </fills>
  <borders count="1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s>
  <cellStyleXfs count="12">
    <xf numFmtId="0" fontId="0" fillId="0" borderId="0"/>
    <xf numFmtId="164"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4" fillId="0" borderId="0"/>
    <xf numFmtId="0" fontId="1" fillId="0" borderId="0" applyFont="0" applyFill="0" applyBorder="0" applyAlignment="0" applyProtection="0"/>
    <xf numFmtId="0" fontId="5" fillId="0" borderId="0" applyNumberFormat="0" applyFill="0" applyBorder="0" applyAlignment="0" applyProtection="0"/>
    <xf numFmtId="0" fontId="7" fillId="0" borderId="0"/>
    <xf numFmtId="44" fontId="1" fillId="0" borderId="0" applyFont="0" applyFill="0" applyBorder="0" applyAlignment="0" applyProtection="0"/>
    <xf numFmtId="164" fontId="1" fillId="0" borderId="0" applyFont="0" applyFill="0" applyBorder="0" applyAlignment="0" applyProtection="0"/>
    <xf numFmtId="0" fontId="27" fillId="20" borderId="0" applyNumberFormat="0" applyBorder="0" applyAlignment="0" applyProtection="0"/>
    <xf numFmtId="43" fontId="1" fillId="0" borderId="0" applyFont="0" applyFill="0" applyBorder="0" applyAlignment="0" applyProtection="0"/>
  </cellStyleXfs>
  <cellXfs count="306">
    <xf numFmtId="0" fontId="0" fillId="0" borderId="0" xfId="0"/>
    <xf numFmtId="0" fontId="0" fillId="0" borderId="1" xfId="0" applyBorder="1"/>
    <xf numFmtId="0" fontId="0" fillId="0" borderId="0" xfId="0"/>
    <xf numFmtId="0" fontId="5" fillId="0" borderId="0" xfId="6"/>
    <xf numFmtId="0" fontId="0" fillId="0" borderId="1" xfId="0" applyBorder="1" applyProtection="1">
      <protection hidden="1"/>
    </xf>
    <xf numFmtId="10" fontId="0" fillId="0" borderId="0" xfId="2" applyNumberFormat="1" applyFont="1"/>
    <xf numFmtId="0" fontId="2" fillId="3" borderId="1" xfId="0" applyFont="1" applyFill="1" applyBorder="1" applyAlignment="1">
      <alignment horizontal="center"/>
    </xf>
    <xf numFmtId="10" fontId="2" fillId="3" borderId="1" xfId="2" applyNumberFormat="1" applyFont="1" applyFill="1" applyBorder="1" applyAlignment="1">
      <alignment horizontal="center"/>
    </xf>
    <xf numFmtId="10" fontId="0" fillId="0" borderId="1" xfId="2" applyNumberFormat="1" applyFont="1" applyBorder="1"/>
    <xf numFmtId="0" fontId="0" fillId="0" borderId="1" xfId="0" applyNumberFormat="1" applyBorder="1"/>
    <xf numFmtId="0" fontId="2" fillId="0" borderId="0" xfId="0" applyFont="1"/>
    <xf numFmtId="0" fontId="0" fillId="0" borderId="0" xfId="0" applyAlignment="1">
      <alignment vertical="center"/>
    </xf>
    <xf numFmtId="49" fontId="2" fillId="0" borderId="1" xfId="0" applyNumberFormat="1" applyFont="1" applyBorder="1" applyAlignment="1">
      <alignment vertical="center" wrapText="1"/>
    </xf>
    <xf numFmtId="49" fontId="5" fillId="0" borderId="1" xfId="6" applyNumberFormat="1" applyBorder="1" applyAlignment="1">
      <alignment horizontal="left" vertical="center" wrapText="1"/>
    </xf>
    <xf numFmtId="0" fontId="2" fillId="0" borderId="1" xfId="0" applyFont="1" applyBorder="1" applyAlignment="1">
      <alignment horizontal="center" vertical="center" wrapText="1"/>
    </xf>
    <xf numFmtId="0" fontId="0" fillId="0" borderId="3" xfId="0" applyBorder="1" applyAlignment="1">
      <alignment vertical="center"/>
    </xf>
    <xf numFmtId="0" fontId="0" fillId="0" borderId="4" xfId="0" applyBorder="1" applyAlignment="1">
      <alignment vertical="center"/>
    </xf>
    <xf numFmtId="0" fontId="0" fillId="0" borderId="5" xfId="0" applyBorder="1" applyAlignment="1">
      <alignment vertical="center"/>
    </xf>
    <xf numFmtId="49" fontId="2" fillId="0" borderId="1" xfId="0" applyNumberFormat="1" applyFont="1" applyBorder="1" applyAlignment="1">
      <alignment horizontal="center" vertical="center" wrapText="1"/>
    </xf>
    <xf numFmtId="0" fontId="9" fillId="0" borderId="0" xfId="0" applyFont="1"/>
    <xf numFmtId="0" fontId="10" fillId="0" borderId="0" xfId="0" applyFont="1"/>
    <xf numFmtId="0" fontId="11" fillId="0" borderId="0" xfId="0" applyFont="1"/>
    <xf numFmtId="0" fontId="10" fillId="4" borderId="1" xfId="0" applyFont="1" applyFill="1" applyBorder="1"/>
    <xf numFmtId="0" fontId="11" fillId="0" borderId="0" xfId="0" applyFont="1" applyAlignment="1">
      <alignment vertical="center"/>
    </xf>
    <xf numFmtId="0" fontId="10" fillId="0" borderId="0" xfId="0" applyFont="1" applyAlignment="1">
      <alignment horizontal="left" wrapText="1"/>
    </xf>
    <xf numFmtId="0" fontId="0" fillId="0" borderId="1" xfId="0" applyNumberFormat="1" applyBorder="1" applyAlignment="1">
      <alignment horizontal="right" vertical="center"/>
    </xf>
    <xf numFmtId="10" fontId="0" fillId="0" borderId="1" xfId="2" applyNumberFormat="1" applyFont="1" applyBorder="1" applyAlignment="1">
      <alignment horizontal="right" vertical="center"/>
    </xf>
    <xf numFmtId="0" fontId="10" fillId="0" borderId="0" xfId="0" applyFont="1" applyAlignment="1">
      <alignment horizontal="left" wrapText="1"/>
    </xf>
    <xf numFmtId="0" fontId="2" fillId="5" borderId="1" xfId="0" applyFont="1" applyFill="1" applyBorder="1" applyAlignment="1">
      <alignment horizontal="center" wrapText="1"/>
    </xf>
    <xf numFmtId="0" fontId="0" fillId="0" borderId="0" xfId="0" applyFill="1"/>
    <xf numFmtId="0" fontId="0" fillId="0" borderId="1" xfId="0" applyNumberFormat="1" applyFill="1" applyBorder="1"/>
    <xf numFmtId="0" fontId="2" fillId="0" borderId="1" xfId="0" applyFont="1" applyBorder="1" applyAlignment="1">
      <alignment horizontal="center"/>
    </xf>
    <xf numFmtId="10" fontId="2" fillId="0" borderId="1" xfId="2" applyNumberFormat="1" applyFont="1" applyBorder="1" applyAlignment="1">
      <alignment horizontal="right"/>
    </xf>
    <xf numFmtId="0" fontId="10" fillId="5" borderId="3" xfId="0" applyFont="1" applyFill="1" applyBorder="1"/>
    <xf numFmtId="0" fontId="10" fillId="4" borderId="2" xfId="0" applyFont="1" applyFill="1" applyBorder="1"/>
    <xf numFmtId="0" fontId="10" fillId="5" borderId="4" xfId="0" applyFont="1" applyFill="1" applyBorder="1"/>
    <xf numFmtId="0" fontId="10" fillId="5" borderId="5" xfId="0" applyFont="1" applyFill="1" applyBorder="1"/>
    <xf numFmtId="0" fontId="3" fillId="6" borderId="3" xfId="0" applyFont="1" applyFill="1" applyBorder="1" applyAlignment="1">
      <alignment horizontal="center" vertical="center" wrapText="1"/>
    </xf>
    <xf numFmtId="0" fontId="15" fillId="2" borderId="3" xfId="0" applyFont="1" applyFill="1" applyBorder="1" applyAlignment="1"/>
    <xf numFmtId="0" fontId="15" fillId="2" borderId="4" xfId="0" applyFont="1" applyFill="1" applyBorder="1" applyAlignment="1"/>
    <xf numFmtId="0" fontId="15" fillId="2" borderId="5" xfId="0" applyFont="1" applyFill="1" applyBorder="1" applyAlignment="1"/>
    <xf numFmtId="0" fontId="15" fillId="5" borderId="3" xfId="0" applyFont="1" applyFill="1" applyBorder="1" applyAlignment="1"/>
    <xf numFmtId="0" fontId="15" fillId="5" borderId="4" xfId="0" applyFont="1" applyFill="1" applyBorder="1" applyAlignment="1"/>
    <xf numFmtId="0" fontId="15" fillId="5" borderId="5" xfId="0" applyFont="1" applyFill="1" applyBorder="1" applyAlignment="1"/>
    <xf numFmtId="0" fontId="0" fillId="0" borderId="0" xfId="0" pivotButton="1"/>
    <xf numFmtId="3" fontId="0" fillId="0" borderId="0" xfId="0" applyNumberFormat="1"/>
    <xf numFmtId="164" fontId="0" fillId="8" borderId="0" xfId="0" applyNumberFormat="1" applyFill="1"/>
    <xf numFmtId="164" fontId="16" fillId="0" borderId="0" xfId="0" applyNumberFormat="1" applyFont="1"/>
    <xf numFmtId="0" fontId="2" fillId="9" borderId="7" xfId="0" applyFont="1" applyFill="1" applyBorder="1"/>
    <xf numFmtId="0" fontId="2" fillId="9" borderId="6" xfId="0" applyFont="1" applyFill="1" applyBorder="1"/>
    <xf numFmtId="0" fontId="14" fillId="9" borderId="8" xfId="0" applyFont="1" applyFill="1" applyBorder="1" applyAlignment="1">
      <alignment wrapText="1"/>
    </xf>
    <xf numFmtId="0" fontId="2" fillId="9" borderId="8" xfId="0" applyFont="1" applyFill="1" applyBorder="1"/>
    <xf numFmtId="0" fontId="0" fillId="10" borderId="0" xfId="0" applyFill="1"/>
    <xf numFmtId="0" fontId="12" fillId="11" borderId="0" xfId="0" applyFont="1" applyFill="1"/>
    <xf numFmtId="0" fontId="12" fillId="5" borderId="0" xfId="0" applyFont="1" applyFill="1"/>
    <xf numFmtId="0" fontId="13" fillId="5" borderId="0" xfId="0" applyFont="1" applyFill="1"/>
    <xf numFmtId="0" fontId="12" fillId="12" borderId="0" xfId="0" applyFont="1" applyFill="1" applyAlignment="1">
      <alignment wrapText="1"/>
    </xf>
    <xf numFmtId="0" fontId="13" fillId="12" borderId="0" xfId="0" applyFont="1" applyFill="1" applyAlignment="1">
      <alignment wrapText="1"/>
    </xf>
    <xf numFmtId="0" fontId="0" fillId="7" borderId="0" xfId="0" applyFill="1"/>
    <xf numFmtId="0" fontId="0" fillId="14" borderId="0" xfId="0" applyFill="1"/>
    <xf numFmtId="0" fontId="0" fillId="11" borderId="0" xfId="0" applyFill="1"/>
    <xf numFmtId="0" fontId="12" fillId="0" borderId="0" xfId="0" applyFont="1" applyFill="1"/>
    <xf numFmtId="0" fontId="2" fillId="9" borderId="9" xfId="0" applyFont="1" applyFill="1" applyBorder="1"/>
    <xf numFmtId="0" fontId="0" fillId="13" borderId="0" xfId="0" applyFill="1" applyBorder="1"/>
    <xf numFmtId="0" fontId="18" fillId="0" borderId="1" xfId="0" applyFont="1" applyFill="1" applyBorder="1" applyAlignment="1" applyProtection="1">
      <alignment horizontal="center" vertical="center" wrapText="1"/>
    </xf>
    <xf numFmtId="0" fontId="18" fillId="0" borderId="1" xfId="0" applyFont="1" applyFill="1" applyBorder="1" applyAlignment="1" applyProtection="1">
      <alignment horizontal="center" vertical="center"/>
    </xf>
    <xf numFmtId="14" fontId="18" fillId="0" borderId="1" xfId="0" applyNumberFormat="1" applyFont="1" applyFill="1" applyBorder="1" applyAlignment="1" applyProtection="1">
      <alignment horizontal="center" vertical="center" wrapText="1"/>
    </xf>
    <xf numFmtId="49" fontId="18" fillId="0" borderId="1" xfId="0" applyNumberFormat="1" applyFont="1" applyFill="1" applyBorder="1" applyAlignment="1" applyProtection="1">
      <alignment horizontal="center" vertical="center" wrapText="1"/>
    </xf>
    <xf numFmtId="0" fontId="19" fillId="0" borderId="1" xfId="0" applyFont="1" applyFill="1" applyBorder="1" applyAlignment="1">
      <alignment horizontal="center" vertical="center"/>
    </xf>
    <xf numFmtId="0" fontId="0" fillId="0" borderId="0" xfId="0" applyNumberFormat="1"/>
    <xf numFmtId="0" fontId="0" fillId="0" borderId="0" xfId="0" applyAlignment="1">
      <alignment horizontal="center" vertical="center"/>
    </xf>
    <xf numFmtId="169" fontId="0" fillId="0" borderId="0" xfId="0" applyNumberFormat="1"/>
    <xf numFmtId="0" fontId="0" fillId="17" borderId="0" xfId="0" applyFill="1"/>
    <xf numFmtId="169" fontId="0" fillId="17" borderId="0" xfId="0" applyNumberFormat="1" applyFill="1"/>
    <xf numFmtId="0" fontId="0" fillId="17" borderId="0" xfId="0" applyNumberFormat="1" applyFill="1"/>
    <xf numFmtId="0" fontId="0" fillId="0" borderId="0" xfId="0" pivotButton="1" applyAlignment="1">
      <alignment horizontal="center" wrapText="1"/>
    </xf>
    <xf numFmtId="0" fontId="0" fillId="0" borderId="0" xfId="0" pivotButton="1" applyAlignment="1">
      <alignment horizontal="center" vertical="center" wrapText="1"/>
    </xf>
    <xf numFmtId="0" fontId="0" fillId="16" borderId="0" xfId="0" applyFill="1" applyAlignment="1">
      <alignment horizontal="center" vertical="center"/>
    </xf>
    <xf numFmtId="169" fontId="0" fillId="16" borderId="0" xfId="0" applyNumberFormat="1" applyFill="1" applyAlignment="1">
      <alignment horizontal="center" vertical="center"/>
    </xf>
    <xf numFmtId="14" fontId="21" fillId="0" borderId="1" xfId="0" applyNumberFormat="1" applyFont="1" applyFill="1" applyBorder="1" applyAlignment="1" applyProtection="1">
      <alignment horizontal="center" vertical="center" wrapText="1"/>
    </xf>
    <xf numFmtId="0" fontId="21" fillId="0" borderId="1" xfId="0" applyFont="1" applyFill="1" applyBorder="1" applyAlignment="1" applyProtection="1">
      <alignment horizontal="center" vertical="center" wrapText="1"/>
      <protection locked="0"/>
    </xf>
    <xf numFmtId="0" fontId="19" fillId="0" borderId="1" xfId="0" applyFont="1" applyFill="1" applyBorder="1" applyAlignment="1">
      <alignment horizontal="center" vertical="center" wrapText="1"/>
    </xf>
    <xf numFmtId="0" fontId="21" fillId="0" borderId="1" xfId="0" applyFont="1" applyFill="1" applyBorder="1" applyAlignment="1">
      <alignment horizontal="center" vertical="center" wrapText="1"/>
    </xf>
    <xf numFmtId="0" fontId="21" fillId="0" borderId="1" xfId="0" applyFont="1" applyFill="1" applyBorder="1" applyAlignment="1">
      <alignment horizontal="center" vertical="center"/>
    </xf>
    <xf numFmtId="14" fontId="21" fillId="0" borderId="1" xfId="0" applyNumberFormat="1" applyFont="1" applyFill="1" applyBorder="1" applyAlignment="1" applyProtection="1">
      <alignment horizontal="center" vertical="center"/>
    </xf>
    <xf numFmtId="49" fontId="21" fillId="0" borderId="1" xfId="0" applyNumberFormat="1" applyFont="1" applyFill="1" applyBorder="1" applyAlignment="1" applyProtection="1">
      <alignment horizontal="center" vertical="center" wrapText="1"/>
    </xf>
    <xf numFmtId="0" fontId="21" fillId="0" borderId="1" xfId="0" applyFont="1" applyFill="1" applyBorder="1" applyAlignment="1" applyProtection="1">
      <alignment horizontal="center" vertical="center" wrapText="1"/>
    </xf>
    <xf numFmtId="0" fontId="21" fillId="0" borderId="1" xfId="0" applyFont="1" applyFill="1" applyBorder="1" applyAlignment="1" applyProtection="1">
      <alignment horizontal="center" vertical="center"/>
    </xf>
    <xf numFmtId="14" fontId="19" fillId="0" borderId="1" xfId="0" applyNumberFormat="1" applyFont="1" applyFill="1" applyBorder="1" applyAlignment="1">
      <alignment horizontal="center" vertical="center"/>
    </xf>
    <xf numFmtId="14" fontId="19" fillId="0" borderId="1" xfId="0" applyNumberFormat="1" applyFont="1" applyFill="1" applyBorder="1" applyAlignment="1">
      <alignment horizontal="center" vertical="center" wrapText="1"/>
    </xf>
    <xf numFmtId="14" fontId="21" fillId="0" borderId="1" xfId="0" applyNumberFormat="1" applyFont="1" applyFill="1" applyBorder="1" applyAlignment="1" applyProtection="1">
      <alignment horizontal="center" vertical="center" wrapText="1"/>
      <protection locked="0"/>
    </xf>
    <xf numFmtId="3" fontId="21" fillId="0" borderId="1" xfId="0" applyNumberFormat="1" applyFont="1" applyFill="1" applyBorder="1" applyAlignment="1" applyProtection="1">
      <alignment horizontal="center" vertical="center"/>
    </xf>
    <xf numFmtId="3" fontId="21" fillId="0" borderId="1" xfId="0" applyNumberFormat="1" applyFont="1" applyFill="1" applyBorder="1" applyAlignment="1" applyProtection="1">
      <alignment horizontal="center" vertical="center" wrapText="1"/>
    </xf>
    <xf numFmtId="14" fontId="21" fillId="0" borderId="1" xfId="0" applyNumberFormat="1" applyFont="1" applyFill="1" applyBorder="1" applyAlignment="1">
      <alignment horizontal="center" vertical="center"/>
    </xf>
    <xf numFmtId="49" fontId="19" fillId="0" borderId="1" xfId="0" applyNumberFormat="1" applyFont="1" applyFill="1" applyBorder="1" applyAlignment="1">
      <alignment horizontal="center" vertical="center" wrapText="1"/>
    </xf>
    <xf numFmtId="49" fontId="21" fillId="0" borderId="1" xfId="0" applyNumberFormat="1" applyFont="1" applyFill="1" applyBorder="1" applyAlignment="1">
      <alignment horizontal="center" vertical="center" wrapText="1"/>
    </xf>
    <xf numFmtId="3" fontId="21" fillId="0" borderId="1" xfId="0" applyNumberFormat="1" applyFont="1" applyFill="1" applyBorder="1" applyAlignment="1">
      <alignment horizontal="center" vertical="center"/>
    </xf>
    <xf numFmtId="0" fontId="21" fillId="0" borderId="0" xfId="0" applyFont="1" applyFill="1" applyAlignment="1">
      <alignment horizontal="center" vertical="center"/>
    </xf>
    <xf numFmtId="0" fontId="19" fillId="0" borderId="1" xfId="0" applyFont="1" applyFill="1" applyBorder="1" applyAlignment="1" applyProtection="1">
      <alignment horizontal="center" vertical="center" wrapText="1"/>
    </xf>
    <xf numFmtId="49" fontId="19" fillId="0" borderId="1" xfId="0" applyNumberFormat="1"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xf>
    <xf numFmtId="14" fontId="19" fillId="0" borderId="1" xfId="0" applyNumberFormat="1" applyFont="1" applyFill="1" applyBorder="1" applyAlignment="1" applyProtection="1">
      <alignment horizontal="center" vertical="center" wrapText="1"/>
    </xf>
    <xf numFmtId="9" fontId="21" fillId="0" borderId="1" xfId="2" applyFont="1" applyFill="1" applyBorder="1" applyAlignment="1">
      <alignment horizontal="center" vertical="center" wrapText="1"/>
    </xf>
    <xf numFmtId="1" fontId="21" fillId="0" borderId="1" xfId="0" applyNumberFormat="1" applyFont="1" applyFill="1" applyBorder="1" applyAlignment="1">
      <alignment horizontal="center" vertical="center"/>
    </xf>
    <xf numFmtId="0" fontId="22" fillId="0" borderId="1" xfId="0" applyFont="1" applyBorder="1" applyAlignment="1">
      <alignment horizontal="center" vertical="center"/>
    </xf>
    <xf numFmtId="14" fontId="21" fillId="0" borderId="2" xfId="0" applyNumberFormat="1" applyFont="1" applyFill="1" applyBorder="1" applyAlignment="1" applyProtection="1">
      <alignment horizontal="center" vertical="center" wrapText="1"/>
    </xf>
    <xf numFmtId="14" fontId="21" fillId="0" borderId="1" xfId="0" applyNumberFormat="1" applyFont="1" applyFill="1" applyBorder="1" applyAlignment="1">
      <alignment horizontal="center" vertical="center" wrapText="1"/>
    </xf>
    <xf numFmtId="0" fontId="19" fillId="0" borderId="1" xfId="0" applyFont="1" applyFill="1" applyBorder="1" applyAlignment="1" applyProtection="1">
      <alignment horizontal="center" vertical="center" wrapText="1"/>
      <protection locked="0"/>
    </xf>
    <xf numFmtId="49" fontId="19" fillId="19" borderId="1" xfId="0" applyNumberFormat="1" applyFont="1" applyFill="1" applyBorder="1" applyAlignment="1">
      <alignment horizontal="center" vertical="center" wrapText="1"/>
    </xf>
    <xf numFmtId="0" fontId="19" fillId="19" borderId="1" xfId="0" applyFont="1" applyFill="1" applyBorder="1" applyAlignment="1">
      <alignment horizontal="center" vertical="center" wrapText="1"/>
    </xf>
    <xf numFmtId="0" fontId="19" fillId="0" borderId="0" xfId="0" applyFont="1" applyFill="1" applyAlignment="1">
      <alignment horizontal="center" vertical="center"/>
    </xf>
    <xf numFmtId="164" fontId="21" fillId="0" borderId="1" xfId="1" applyFont="1" applyFill="1" applyBorder="1" applyAlignment="1">
      <alignment horizontal="center" vertical="center" wrapText="1"/>
    </xf>
    <xf numFmtId="0" fontId="21" fillId="0" borderId="1" xfId="2" applyNumberFormat="1" applyFont="1" applyFill="1" applyBorder="1" applyAlignment="1" applyProtection="1">
      <alignment horizontal="center" vertical="center" wrapText="1"/>
    </xf>
    <xf numFmtId="1" fontId="21" fillId="0" borderId="1" xfId="0" applyNumberFormat="1" applyFont="1" applyFill="1" applyBorder="1" applyAlignment="1">
      <alignment horizontal="center" vertical="center" wrapText="1"/>
    </xf>
    <xf numFmtId="9" fontId="21" fillId="19" borderId="1" xfId="0" applyNumberFormat="1" applyFont="1" applyFill="1" applyBorder="1" applyAlignment="1">
      <alignment horizontal="center" vertical="center" wrapText="1"/>
    </xf>
    <xf numFmtId="0" fontId="0" fillId="0" borderId="1" xfId="0" applyBorder="1" applyAlignment="1">
      <alignment horizontal="center" vertical="center"/>
    </xf>
    <xf numFmtId="10" fontId="0" fillId="15" borderId="1" xfId="0" applyNumberFormat="1" applyFill="1" applyBorder="1" applyAlignment="1">
      <alignment horizontal="center" vertical="center"/>
    </xf>
    <xf numFmtId="9" fontId="0" fillId="15" borderId="1" xfId="0" applyNumberFormat="1" applyFill="1" applyBorder="1" applyAlignment="1">
      <alignment horizontal="center" vertical="center"/>
    </xf>
    <xf numFmtId="9" fontId="0" fillId="0" borderId="1" xfId="0" applyNumberFormat="1" applyBorder="1" applyAlignment="1">
      <alignment horizontal="center" vertical="center"/>
    </xf>
    <xf numFmtId="9" fontId="21" fillId="0" borderId="1" xfId="0" applyNumberFormat="1" applyFont="1" applyFill="1" applyBorder="1" applyAlignment="1" applyProtection="1">
      <alignment horizontal="center" vertical="center" wrapText="1"/>
    </xf>
    <xf numFmtId="0" fontId="0" fillId="0" borderId="0" xfId="0"/>
    <xf numFmtId="0" fontId="19" fillId="0" borderId="1" xfId="2" applyNumberFormat="1" applyFont="1" applyFill="1" applyBorder="1" applyAlignment="1" applyProtection="1">
      <alignment horizontal="center" vertical="center"/>
    </xf>
    <xf numFmtId="14" fontId="19" fillId="0" borderId="1" xfId="0" applyNumberFormat="1" applyFont="1" applyFill="1" applyBorder="1" applyAlignment="1" applyProtection="1">
      <alignment horizontal="center" vertical="center"/>
    </xf>
    <xf numFmtId="49" fontId="19" fillId="0" borderId="1" xfId="0" applyNumberFormat="1" applyFont="1" applyFill="1" applyBorder="1" applyAlignment="1">
      <alignment horizontal="center" vertical="center"/>
    </xf>
    <xf numFmtId="0" fontId="21" fillId="0" borderId="1" xfId="2" applyNumberFormat="1" applyFont="1" applyFill="1" applyBorder="1" applyAlignment="1" applyProtection="1">
      <alignment horizontal="center" vertical="center"/>
    </xf>
    <xf numFmtId="9" fontId="21" fillId="0" borderId="1" xfId="2" applyFont="1" applyFill="1" applyBorder="1" applyAlignment="1">
      <alignment horizontal="center" vertical="center"/>
    </xf>
    <xf numFmtId="49" fontId="21" fillId="0" borderId="1" xfId="0" applyNumberFormat="1" applyFont="1" applyFill="1" applyBorder="1" applyAlignment="1">
      <alignment horizontal="center" vertical="center"/>
    </xf>
    <xf numFmtId="49" fontId="19" fillId="0" borderId="1" xfId="0" applyNumberFormat="1" applyFont="1" applyFill="1" applyBorder="1" applyAlignment="1" applyProtection="1">
      <alignment horizontal="center" vertical="center"/>
    </xf>
    <xf numFmtId="0" fontId="19" fillId="15" borderId="1" xfId="0" applyFont="1" applyFill="1" applyBorder="1" applyAlignment="1">
      <alignment horizontal="center" vertical="center"/>
    </xf>
    <xf numFmtId="49" fontId="21" fillId="0" borderId="1" xfId="0" applyNumberFormat="1" applyFont="1" applyFill="1" applyBorder="1" applyAlignment="1" applyProtection="1">
      <alignment horizontal="center" vertical="center"/>
    </xf>
    <xf numFmtId="49" fontId="0" fillId="0" borderId="1" xfId="0" applyNumberFormat="1" applyBorder="1" applyAlignment="1">
      <alignment horizontal="center" vertical="center"/>
    </xf>
    <xf numFmtId="14" fontId="0" fillId="0" borderId="1" xfId="0" applyNumberFormat="1" applyBorder="1" applyAlignment="1">
      <alignment horizontal="center" vertical="center"/>
    </xf>
    <xf numFmtId="44" fontId="0" fillId="0" borderId="1" xfId="0" applyNumberFormat="1" applyBorder="1" applyAlignment="1">
      <alignment horizontal="center" vertical="center"/>
    </xf>
    <xf numFmtId="0" fontId="21" fillId="0" borderId="1" xfId="0" applyNumberFormat="1" applyFont="1" applyFill="1" applyBorder="1" applyAlignment="1" applyProtection="1">
      <alignment horizontal="center" vertical="center" wrapText="1"/>
    </xf>
    <xf numFmtId="0" fontId="0" fillId="0" borderId="1" xfId="0" applyNumberFormat="1" applyBorder="1" applyAlignment="1">
      <alignment horizontal="center" vertical="center"/>
    </xf>
    <xf numFmtId="0" fontId="21" fillId="0" borderId="1" xfId="0" applyNumberFormat="1" applyFont="1" applyFill="1" applyBorder="1" applyAlignment="1">
      <alignment horizontal="center" vertical="center"/>
    </xf>
    <xf numFmtId="0" fontId="21" fillId="0" borderId="1" xfId="0" applyNumberFormat="1" applyFont="1" applyFill="1" applyBorder="1" applyAlignment="1" applyProtection="1">
      <alignment horizontal="center" vertical="center"/>
    </xf>
    <xf numFmtId="0" fontId="19" fillId="0" borderId="1" xfId="0" applyNumberFormat="1" applyFont="1" applyFill="1" applyBorder="1" applyAlignment="1">
      <alignment horizontal="center" vertical="center"/>
    </xf>
    <xf numFmtId="0" fontId="0" fillId="0" borderId="1" xfId="0" applyNumberFormat="1" applyBorder="1" applyAlignment="1">
      <alignment horizontal="center" vertical="center" wrapText="1"/>
    </xf>
    <xf numFmtId="0" fontId="21" fillId="0" borderId="1" xfId="0" applyNumberFormat="1" applyFont="1" applyFill="1" applyBorder="1" applyAlignment="1">
      <alignment horizontal="center" vertical="center" wrapText="1"/>
    </xf>
    <xf numFmtId="14" fontId="19" fillId="19" borderId="1" xfId="0" applyNumberFormat="1" applyFont="1" applyFill="1" applyBorder="1" applyAlignment="1">
      <alignment horizontal="center" vertical="center" wrapText="1"/>
    </xf>
    <xf numFmtId="0" fontId="19" fillId="19" borderId="1" xfId="0" applyNumberFormat="1" applyFont="1" applyFill="1" applyBorder="1" applyAlignment="1">
      <alignment horizontal="center" vertical="center" wrapText="1"/>
    </xf>
    <xf numFmtId="3" fontId="19" fillId="19" borderId="1" xfId="0" applyNumberFormat="1" applyFont="1" applyFill="1" applyBorder="1" applyAlignment="1">
      <alignment horizontal="center" vertical="center" wrapText="1"/>
    </xf>
    <xf numFmtId="9" fontId="19" fillId="19" borderId="1" xfId="0" applyNumberFormat="1" applyFont="1" applyFill="1" applyBorder="1" applyAlignment="1">
      <alignment horizontal="center" vertical="center" wrapText="1"/>
    </xf>
    <xf numFmtId="44" fontId="19" fillId="19" borderId="1" xfId="0" applyNumberFormat="1" applyFont="1" applyFill="1" applyBorder="1" applyAlignment="1">
      <alignment horizontal="center" vertical="center" wrapText="1"/>
    </xf>
    <xf numFmtId="164" fontId="19" fillId="19" borderId="1" xfId="0" applyNumberFormat="1" applyFont="1" applyFill="1" applyBorder="1" applyAlignment="1">
      <alignment horizontal="center" vertical="center" wrapText="1"/>
    </xf>
    <xf numFmtId="167" fontId="19" fillId="19" borderId="1" xfId="0" applyNumberFormat="1" applyFont="1" applyFill="1" applyBorder="1" applyAlignment="1">
      <alignment horizontal="center" vertical="center" wrapText="1"/>
    </xf>
    <xf numFmtId="10" fontId="19" fillId="19" borderId="1" xfId="0" applyNumberFormat="1" applyFont="1" applyFill="1" applyBorder="1" applyAlignment="1">
      <alignment horizontal="center" vertical="center" wrapText="1"/>
    </xf>
    <xf numFmtId="171" fontId="19" fillId="19" borderId="1" xfId="0" applyNumberFormat="1" applyFont="1" applyFill="1" applyBorder="1" applyAlignment="1">
      <alignment horizontal="center" vertical="center" wrapText="1"/>
    </xf>
    <xf numFmtId="169" fontId="19" fillId="19" borderId="1" xfId="0" applyNumberFormat="1" applyFont="1" applyFill="1" applyBorder="1" applyAlignment="1">
      <alignment horizontal="center" vertical="center" wrapText="1"/>
    </xf>
    <xf numFmtId="0" fontId="22" fillId="19" borderId="1" xfId="0" applyFont="1" applyFill="1" applyBorder="1" applyAlignment="1">
      <alignment horizontal="center" vertical="center" wrapText="1"/>
    </xf>
    <xf numFmtId="1" fontId="21" fillId="0" borderId="1" xfId="0" applyNumberFormat="1" applyFont="1" applyFill="1" applyBorder="1" applyAlignment="1" applyProtection="1">
      <alignment horizontal="center" vertical="center"/>
    </xf>
    <xf numFmtId="1" fontId="0" fillId="0" borderId="1" xfId="0" applyNumberFormat="1" applyBorder="1" applyAlignment="1">
      <alignment horizontal="center" vertical="center"/>
    </xf>
    <xf numFmtId="1" fontId="19" fillId="0" borderId="1" xfId="0" applyNumberFormat="1" applyFont="1" applyFill="1" applyBorder="1" applyAlignment="1">
      <alignment horizontal="center" vertical="center"/>
    </xf>
    <xf numFmtId="1" fontId="21" fillId="0" borderId="1" xfId="0" applyNumberFormat="1" applyFont="1" applyFill="1" applyBorder="1" applyAlignment="1" applyProtection="1">
      <alignment horizontal="center" vertical="center" wrapText="1"/>
    </xf>
    <xf numFmtId="1" fontId="19" fillId="0" borderId="1" xfId="0" applyNumberFormat="1" applyFont="1" applyFill="1" applyBorder="1" applyAlignment="1">
      <alignment horizontal="center" vertical="center" wrapText="1"/>
    </xf>
    <xf numFmtId="167" fontId="0" fillId="0" borderId="1" xfId="0" applyNumberFormat="1" applyFill="1" applyBorder="1" applyAlignment="1">
      <alignment horizontal="center" vertical="center"/>
    </xf>
    <xf numFmtId="14" fontId="0" fillId="0" borderId="1" xfId="0" applyNumberFormat="1" applyFill="1" applyBorder="1" applyAlignment="1">
      <alignment horizontal="center" vertical="center"/>
    </xf>
    <xf numFmtId="0" fontId="0" fillId="0" borderId="1" xfId="0" applyNumberFormat="1" applyFill="1" applyBorder="1" applyAlignment="1">
      <alignment horizontal="center" vertical="center"/>
    </xf>
    <xf numFmtId="10" fontId="0" fillId="0" borderId="1" xfId="0" applyNumberFormat="1" applyFill="1" applyBorder="1" applyAlignment="1">
      <alignment horizontal="center" vertical="center"/>
    </xf>
    <xf numFmtId="164" fontId="0" fillId="0" borderId="1" xfId="0" applyNumberFormat="1" applyFill="1" applyBorder="1" applyAlignment="1">
      <alignment horizontal="center" vertical="center"/>
    </xf>
    <xf numFmtId="171" fontId="0" fillId="0" borderId="1" xfId="0" applyNumberFormat="1" applyFill="1" applyBorder="1" applyAlignment="1">
      <alignment horizontal="center" vertical="center"/>
    </xf>
    <xf numFmtId="3" fontId="0" fillId="0" borderId="1" xfId="0" applyNumberFormat="1" applyFill="1" applyBorder="1" applyAlignment="1">
      <alignment horizontal="center" vertical="center"/>
    </xf>
    <xf numFmtId="9" fontId="0" fillId="0" borderId="1" xfId="0" applyNumberFormat="1" applyFill="1" applyBorder="1" applyAlignment="1">
      <alignment horizontal="center" vertical="center"/>
    </xf>
    <xf numFmtId="0" fontId="0" fillId="0" borderId="1" xfId="0" applyFill="1" applyBorder="1" applyAlignment="1">
      <alignment horizontal="center" vertical="center"/>
    </xf>
    <xf numFmtId="169" fontId="0" fillId="0" borderId="1" xfId="0" applyNumberFormat="1" applyFill="1" applyBorder="1" applyAlignment="1">
      <alignment horizontal="center" vertical="center"/>
    </xf>
    <xf numFmtId="9" fontId="21" fillId="0" borderId="1" xfId="2" applyFont="1" applyFill="1" applyBorder="1" applyAlignment="1" applyProtection="1">
      <alignment horizontal="center" vertical="center"/>
    </xf>
    <xf numFmtId="10" fontId="21" fillId="19" borderId="1" xfId="0" applyNumberFormat="1" applyFont="1" applyFill="1" applyBorder="1" applyAlignment="1">
      <alignment horizontal="center" vertical="center" wrapText="1"/>
    </xf>
    <xf numFmtId="1" fontId="19" fillId="19" borderId="1" xfId="0" applyNumberFormat="1" applyFont="1" applyFill="1" applyBorder="1" applyAlignment="1">
      <alignment horizontal="center" vertical="center" wrapText="1"/>
    </xf>
    <xf numFmtId="9" fontId="19" fillId="15" borderId="1" xfId="0" applyNumberFormat="1" applyFont="1" applyFill="1" applyBorder="1" applyAlignment="1">
      <alignment horizontal="center" vertical="center"/>
    </xf>
    <xf numFmtId="10" fontId="19" fillId="15" borderId="1" xfId="0" applyNumberFormat="1" applyFont="1" applyFill="1" applyBorder="1" applyAlignment="1">
      <alignment horizontal="center" vertical="center"/>
    </xf>
    <xf numFmtId="14" fontId="19" fillId="19" borderId="1" xfId="0" applyNumberFormat="1" applyFont="1" applyFill="1" applyBorder="1" applyAlignment="1">
      <alignment horizontal="center" vertical="center"/>
    </xf>
    <xf numFmtId="14" fontId="19" fillId="15" borderId="1" xfId="0" applyNumberFormat="1" applyFont="1" applyFill="1" applyBorder="1" applyAlignment="1">
      <alignment horizontal="center" vertical="center"/>
    </xf>
    <xf numFmtId="0" fontId="19" fillId="15" borderId="1" xfId="0" applyNumberFormat="1" applyFont="1" applyFill="1" applyBorder="1" applyAlignment="1">
      <alignment horizontal="center" vertical="center"/>
    </xf>
    <xf numFmtId="164" fontId="19" fillId="15" borderId="1" xfId="0" applyNumberFormat="1" applyFont="1" applyFill="1" applyBorder="1" applyAlignment="1">
      <alignment horizontal="center" vertical="center"/>
    </xf>
    <xf numFmtId="167" fontId="19" fillId="15" borderId="1" xfId="0" applyNumberFormat="1" applyFont="1" applyFill="1" applyBorder="1" applyAlignment="1">
      <alignment horizontal="center" vertical="center"/>
    </xf>
    <xf numFmtId="171" fontId="19" fillId="15" borderId="1" xfId="0" applyNumberFormat="1" applyFont="1" applyFill="1" applyBorder="1" applyAlignment="1">
      <alignment horizontal="center" vertical="center"/>
    </xf>
    <xf numFmtId="3" fontId="19" fillId="15" borderId="1" xfId="0" applyNumberFormat="1" applyFont="1" applyFill="1" applyBorder="1" applyAlignment="1">
      <alignment horizontal="center" vertical="center"/>
    </xf>
    <xf numFmtId="169" fontId="19" fillId="15" borderId="1" xfId="0" applyNumberFormat="1" applyFont="1" applyFill="1" applyBorder="1" applyAlignment="1">
      <alignment horizontal="center" vertical="center"/>
    </xf>
    <xf numFmtId="0" fontId="23" fillId="0" borderId="1" xfId="0" applyFont="1" applyFill="1" applyBorder="1" applyAlignment="1">
      <alignment horizontal="center" vertical="center" wrapText="1"/>
    </xf>
    <xf numFmtId="0" fontId="0" fillId="0" borderId="0" xfId="0" pivotButton="1" applyAlignment="1">
      <alignment horizontal="center" vertical="center" wrapText="1" shrinkToFit="1"/>
    </xf>
    <xf numFmtId="0" fontId="0" fillId="0" borderId="0" xfId="0" pivotButton="1" applyAlignment="1">
      <alignment horizontal="center" vertical="center"/>
    </xf>
    <xf numFmtId="164" fontId="21" fillId="0" borderId="10" xfId="9" applyFont="1" applyFill="1" applyBorder="1" applyAlignment="1" applyProtection="1">
      <alignment horizontal="center" vertical="center"/>
    </xf>
    <xf numFmtId="3" fontId="19" fillId="0" borderId="1" xfId="0" applyNumberFormat="1" applyFont="1" applyFill="1" applyBorder="1" applyAlignment="1">
      <alignment horizontal="center" vertical="center"/>
    </xf>
    <xf numFmtId="14" fontId="19" fillId="0" borderId="1" xfId="2" applyNumberFormat="1" applyFont="1" applyFill="1" applyBorder="1" applyAlignment="1" applyProtection="1">
      <alignment horizontal="center" vertical="center"/>
    </xf>
    <xf numFmtId="49" fontId="24" fillId="0" borderId="1" xfId="0" applyNumberFormat="1" applyFont="1" applyFill="1" applyBorder="1" applyAlignment="1" applyProtection="1">
      <alignment horizontal="center" vertical="center" wrapText="1"/>
    </xf>
    <xf numFmtId="14" fontId="24" fillId="0" borderId="1" xfId="0" applyNumberFormat="1" applyFont="1" applyFill="1" applyBorder="1" applyAlignment="1" applyProtection="1">
      <alignment horizontal="center" vertical="center"/>
    </xf>
    <xf numFmtId="14" fontId="24" fillId="0" borderId="1" xfId="0" applyNumberFormat="1" applyFont="1" applyFill="1" applyBorder="1" applyAlignment="1" applyProtection="1">
      <alignment horizontal="center" vertical="center" wrapText="1"/>
    </xf>
    <xf numFmtId="164" fontId="21" fillId="0" borderId="1" xfId="1" applyFont="1" applyFill="1" applyBorder="1" applyAlignment="1" applyProtection="1">
      <alignment horizontal="center" vertical="center"/>
    </xf>
    <xf numFmtId="164" fontId="21" fillId="0" borderId="1" xfId="1" applyFont="1" applyFill="1" applyBorder="1" applyAlignment="1">
      <alignment horizontal="center" vertical="center"/>
    </xf>
    <xf numFmtId="10" fontId="21" fillId="0" borderId="1" xfId="0" applyNumberFormat="1" applyFont="1" applyFill="1" applyBorder="1" applyAlignment="1" applyProtection="1">
      <alignment horizontal="center" vertical="center"/>
    </xf>
    <xf numFmtId="168" fontId="21" fillId="0" borderId="1" xfId="0" applyNumberFormat="1" applyFont="1" applyFill="1" applyBorder="1" applyAlignment="1">
      <alignment horizontal="center" vertical="center"/>
    </xf>
    <xf numFmtId="168" fontId="21" fillId="0" borderId="1" xfId="0" applyNumberFormat="1" applyFont="1" applyFill="1" applyBorder="1" applyAlignment="1" applyProtection="1">
      <alignment horizontal="center" vertical="center"/>
    </xf>
    <xf numFmtId="0" fontId="21" fillId="0" borderId="1" xfId="10" applyFont="1" applyFill="1" applyBorder="1" applyAlignment="1">
      <alignment horizontal="center" vertical="center"/>
    </xf>
    <xf numFmtId="0" fontId="19" fillId="0" borderId="0" xfId="0" applyFont="1" applyFill="1" applyAlignment="1">
      <alignment horizontal="center" vertical="center" wrapText="1"/>
    </xf>
    <xf numFmtId="9" fontId="19" fillId="0" borderId="1" xfId="2" applyFont="1" applyFill="1" applyBorder="1" applyAlignment="1" applyProtection="1">
      <alignment horizontal="center" vertical="center"/>
    </xf>
    <xf numFmtId="164" fontId="19" fillId="0" borderId="1" xfId="1" applyFont="1" applyFill="1" applyBorder="1" applyAlignment="1" applyProtection="1">
      <alignment horizontal="center" vertical="center"/>
    </xf>
    <xf numFmtId="9" fontId="19" fillId="0" borderId="1" xfId="2" applyFont="1" applyFill="1" applyBorder="1" applyAlignment="1">
      <alignment horizontal="center" vertical="center"/>
    </xf>
    <xf numFmtId="0" fontId="26" fillId="0" borderId="1" xfId="0" applyFont="1" applyFill="1" applyBorder="1" applyAlignment="1" applyProtection="1">
      <alignment horizontal="center" vertical="center" wrapText="1"/>
    </xf>
    <xf numFmtId="164" fontId="19" fillId="0" borderId="1" xfId="1" applyFont="1" applyFill="1" applyBorder="1" applyAlignment="1">
      <alignment horizontal="center" vertical="center"/>
    </xf>
    <xf numFmtId="3" fontId="21" fillId="0" borderId="1" xfId="0" applyNumberFormat="1" applyFont="1" applyFill="1" applyBorder="1" applyAlignment="1">
      <alignment horizontal="center" vertical="center" wrapText="1"/>
    </xf>
    <xf numFmtId="164" fontId="21" fillId="0" borderId="1" xfId="1" applyFont="1" applyFill="1" applyBorder="1" applyAlignment="1" applyProtection="1">
      <alignment horizontal="center" vertical="center" wrapText="1"/>
    </xf>
    <xf numFmtId="49" fontId="29" fillId="0" borderId="1" xfId="0" applyNumberFormat="1" applyFont="1" applyFill="1" applyBorder="1" applyAlignment="1" applyProtection="1">
      <alignment horizontal="center" vertical="center" wrapText="1"/>
    </xf>
    <xf numFmtId="0" fontId="29" fillId="0" borderId="1" xfId="0" applyFont="1" applyFill="1" applyBorder="1" applyAlignment="1" applyProtection="1">
      <alignment horizontal="center" vertical="center"/>
    </xf>
    <xf numFmtId="0" fontId="29" fillId="0" borderId="1" xfId="2" applyNumberFormat="1" applyFont="1" applyFill="1" applyBorder="1" applyAlignment="1" applyProtection="1">
      <alignment horizontal="center" vertical="center"/>
    </xf>
    <xf numFmtId="0" fontId="29" fillId="0" borderId="1" xfId="0" applyFont="1" applyFill="1" applyBorder="1" applyAlignment="1">
      <alignment horizontal="center" vertical="center"/>
    </xf>
    <xf numFmtId="0" fontId="29" fillId="0" borderId="1" xfId="0" applyNumberFormat="1" applyFont="1" applyFill="1" applyBorder="1" applyAlignment="1" applyProtection="1">
      <alignment horizontal="center" vertical="center" wrapText="1"/>
    </xf>
    <xf numFmtId="0" fontId="29" fillId="0" borderId="1" xfId="0"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xf>
    <xf numFmtId="0" fontId="30" fillId="0" borderId="1" xfId="2" applyNumberFormat="1" applyFont="1" applyFill="1" applyBorder="1" applyAlignment="1" applyProtection="1">
      <alignment horizontal="center" vertical="center"/>
    </xf>
    <xf numFmtId="0" fontId="29" fillId="0" borderId="2" xfId="0" applyFont="1" applyFill="1" applyBorder="1" applyAlignment="1">
      <alignment horizontal="center" vertical="center"/>
    </xf>
    <xf numFmtId="0" fontId="30" fillId="0" borderId="1" xfId="0" applyFont="1" applyFill="1" applyBorder="1" applyAlignment="1">
      <alignment horizontal="center" vertical="center" wrapText="1"/>
    </xf>
    <xf numFmtId="0" fontId="29" fillId="0" borderId="10" xfId="0" applyFont="1" applyFill="1" applyBorder="1" applyAlignment="1">
      <alignment horizontal="center" vertical="center"/>
    </xf>
    <xf numFmtId="14" fontId="29" fillId="0" borderId="5" xfId="0" applyNumberFormat="1" applyFont="1" applyFill="1" applyBorder="1" applyAlignment="1" applyProtection="1">
      <alignment horizontal="center" vertical="center" wrapText="1"/>
    </xf>
    <xf numFmtId="0" fontId="29" fillId="0" borderId="3" xfId="0" applyFont="1" applyFill="1" applyBorder="1" applyAlignment="1" applyProtection="1">
      <alignment horizontal="center" vertical="center" wrapText="1"/>
    </xf>
    <xf numFmtId="14" fontId="29" fillId="0" borderId="1" xfId="0" applyNumberFormat="1" applyFont="1" applyFill="1" applyBorder="1" applyAlignment="1" applyProtection="1">
      <alignment horizontal="center" vertical="center" wrapText="1"/>
    </xf>
    <xf numFmtId="49" fontId="29" fillId="0" borderId="1" xfId="0" applyNumberFormat="1" applyFont="1" applyFill="1" applyBorder="1" applyAlignment="1" applyProtection="1">
      <alignment horizontal="center" vertical="center"/>
    </xf>
    <xf numFmtId="49" fontId="29" fillId="0" borderId="1" xfId="0" applyNumberFormat="1" applyFont="1" applyFill="1" applyBorder="1" applyAlignment="1">
      <alignment horizontal="center" vertical="center"/>
    </xf>
    <xf numFmtId="49" fontId="29" fillId="0" borderId="2" xfId="0" applyNumberFormat="1" applyFont="1" applyFill="1" applyBorder="1" applyAlignment="1">
      <alignment horizontal="center" vertical="center"/>
    </xf>
    <xf numFmtId="49" fontId="29" fillId="0" borderId="10" xfId="0" applyNumberFormat="1" applyFont="1" applyFill="1" applyBorder="1" applyAlignment="1">
      <alignment horizontal="center" vertical="center"/>
    </xf>
    <xf numFmtId="49" fontId="30" fillId="0" borderId="0" xfId="0" applyNumberFormat="1" applyFont="1" applyFill="1" applyAlignment="1">
      <alignment horizontal="center" vertical="center"/>
    </xf>
    <xf numFmtId="9" fontId="29" fillId="0" borderId="1" xfId="2" applyFont="1" applyFill="1" applyBorder="1" applyAlignment="1">
      <alignment horizontal="center" vertical="center"/>
    </xf>
    <xf numFmtId="164" fontId="29" fillId="0" borderId="1" xfId="1" applyFont="1" applyFill="1" applyBorder="1" applyAlignment="1" applyProtection="1">
      <alignment horizontal="center" vertical="center"/>
    </xf>
    <xf numFmtId="0" fontId="30" fillId="0" borderId="1" xfId="0" applyFont="1" applyFill="1" applyBorder="1" applyAlignment="1" applyProtection="1">
      <alignment horizontal="center" vertical="center" wrapText="1"/>
    </xf>
    <xf numFmtId="164" fontId="29" fillId="0" borderId="1" xfId="1" applyFont="1" applyFill="1" applyBorder="1" applyAlignment="1">
      <alignment horizontal="center" vertical="center"/>
    </xf>
    <xf numFmtId="14" fontId="29" fillId="0" borderId="1" xfId="0" applyNumberFormat="1" applyFont="1" applyFill="1" applyBorder="1" applyAlignment="1">
      <alignment horizontal="center" vertical="center"/>
    </xf>
    <xf numFmtId="0" fontId="29" fillId="0" borderId="2" xfId="0" applyFont="1" applyFill="1" applyBorder="1" applyAlignment="1" applyProtection="1">
      <alignment horizontal="center" vertical="center"/>
    </xf>
    <xf numFmtId="14" fontId="29" fillId="0" borderId="2" xfId="0" applyNumberFormat="1" applyFont="1" applyFill="1" applyBorder="1" applyAlignment="1" applyProtection="1">
      <alignment horizontal="center" vertical="center" wrapText="1"/>
    </xf>
    <xf numFmtId="0" fontId="29" fillId="0" borderId="2" xfId="0" applyFont="1" applyFill="1" applyBorder="1" applyAlignment="1" applyProtection="1">
      <alignment horizontal="center" vertical="center" wrapText="1"/>
    </xf>
    <xf numFmtId="0" fontId="29" fillId="0" borderId="11" xfId="0" applyFont="1" applyFill="1" applyBorder="1" applyAlignment="1" applyProtection="1">
      <alignment horizontal="center" vertical="center" wrapText="1"/>
    </xf>
    <xf numFmtId="0" fontId="29" fillId="0" borderId="12" xfId="0" applyFont="1" applyFill="1" applyBorder="1" applyAlignment="1" applyProtection="1">
      <alignment horizontal="center" vertical="center" wrapText="1"/>
    </xf>
    <xf numFmtId="0" fontId="31" fillId="0" borderId="3" xfId="0" applyFont="1" applyFill="1" applyBorder="1" applyAlignment="1" applyProtection="1">
      <alignment horizontal="center" vertical="center" wrapText="1"/>
    </xf>
    <xf numFmtId="0" fontId="32" fillId="0" borderId="1" xfId="0" applyFont="1" applyFill="1" applyBorder="1" applyAlignment="1">
      <alignment horizontal="center" vertical="center" wrapText="1"/>
    </xf>
    <xf numFmtId="0" fontId="33" fillId="0" borderId="1" xfId="0" applyFont="1" applyFill="1" applyBorder="1" applyAlignment="1">
      <alignment horizontal="center" vertical="center" wrapText="1"/>
    </xf>
    <xf numFmtId="49" fontId="21" fillId="0" borderId="2" xfId="0" applyNumberFormat="1" applyFont="1" applyFill="1" applyBorder="1" applyAlignment="1" applyProtection="1">
      <alignment horizontal="center" vertical="center" wrapText="1"/>
    </xf>
    <xf numFmtId="0" fontId="21" fillId="0" borderId="2" xfId="0" applyFont="1" applyFill="1" applyBorder="1" applyAlignment="1" applyProtection="1">
      <alignment horizontal="center" vertical="center" wrapText="1"/>
    </xf>
    <xf numFmtId="3" fontId="21" fillId="0" borderId="2" xfId="0" applyNumberFormat="1" applyFont="1" applyFill="1" applyBorder="1" applyAlignment="1" applyProtection="1">
      <alignment horizontal="center" vertical="center" wrapText="1"/>
    </xf>
    <xf numFmtId="14" fontId="21" fillId="0" borderId="10" xfId="0" applyNumberFormat="1" applyFont="1" applyFill="1" applyBorder="1" applyAlignment="1" applyProtection="1">
      <alignment horizontal="center" vertical="center" wrapText="1"/>
    </xf>
    <xf numFmtId="49" fontId="21" fillId="0" borderId="10" xfId="0" applyNumberFormat="1" applyFont="1" applyFill="1" applyBorder="1" applyAlignment="1" applyProtection="1">
      <alignment horizontal="center" vertical="center" wrapText="1"/>
    </xf>
    <xf numFmtId="0" fontId="21" fillId="0" borderId="10" xfId="0" applyFont="1" applyFill="1" applyBorder="1" applyAlignment="1" applyProtection="1">
      <alignment horizontal="center" vertical="center" wrapText="1"/>
    </xf>
    <xf numFmtId="3" fontId="21" fillId="0" borderId="10" xfId="0" applyNumberFormat="1" applyFont="1" applyFill="1" applyBorder="1" applyAlignment="1" applyProtection="1">
      <alignment horizontal="center" vertical="center" wrapText="1"/>
    </xf>
    <xf numFmtId="0" fontId="21" fillId="0" borderId="10" xfId="0" applyFont="1" applyFill="1" applyBorder="1" applyAlignment="1" applyProtection="1">
      <alignment horizontal="center" vertical="center"/>
    </xf>
    <xf numFmtId="0" fontId="21" fillId="0" borderId="10" xfId="2" applyNumberFormat="1" applyFont="1" applyFill="1" applyBorder="1" applyAlignment="1" applyProtection="1">
      <alignment horizontal="center" vertical="center"/>
    </xf>
    <xf numFmtId="0" fontId="21" fillId="0" borderId="2" xfId="0" applyFont="1" applyFill="1" applyBorder="1" applyAlignment="1" applyProtection="1">
      <alignment horizontal="center" vertical="center"/>
    </xf>
    <xf numFmtId="0" fontId="21" fillId="0" borderId="2" xfId="2" applyNumberFormat="1" applyFont="1" applyFill="1" applyBorder="1" applyAlignment="1" applyProtection="1">
      <alignment horizontal="center" vertical="center"/>
    </xf>
    <xf numFmtId="44" fontId="21" fillId="0" borderId="1" xfId="8" applyFont="1" applyFill="1" applyBorder="1" applyAlignment="1" applyProtection="1">
      <alignment horizontal="center" vertical="center" wrapText="1"/>
    </xf>
    <xf numFmtId="164" fontId="21" fillId="0" borderId="2" xfId="1" applyFont="1" applyFill="1" applyBorder="1" applyAlignment="1" applyProtection="1">
      <alignment horizontal="center" vertical="center"/>
    </xf>
    <xf numFmtId="164" fontId="21" fillId="0" borderId="10" xfId="1" applyFont="1" applyFill="1" applyBorder="1" applyAlignment="1" applyProtection="1">
      <alignment horizontal="center" vertical="center"/>
    </xf>
    <xf numFmtId="0" fontId="21" fillId="0" borderId="10" xfId="0" applyFont="1" applyFill="1" applyBorder="1" applyAlignment="1">
      <alignment horizontal="center" vertical="center"/>
    </xf>
    <xf numFmtId="0" fontId="21" fillId="0" borderId="2" xfId="0" applyFont="1" applyFill="1" applyBorder="1" applyAlignment="1">
      <alignment horizontal="center" vertical="center"/>
    </xf>
    <xf numFmtId="14" fontId="21" fillId="0" borderId="1" xfId="0" applyNumberFormat="1" applyFont="1" applyFill="1" applyBorder="1" applyAlignment="1" applyProtection="1">
      <alignment horizontal="right" vertical="center" wrapText="1"/>
    </xf>
    <xf numFmtId="0" fontId="34" fillId="0" borderId="1" xfId="0" applyFont="1" applyFill="1" applyBorder="1" applyAlignment="1">
      <alignment horizontal="center" vertical="center"/>
    </xf>
    <xf numFmtId="0" fontId="18" fillId="0" borderId="1" xfId="0" applyFont="1" applyFill="1" applyBorder="1" applyAlignment="1">
      <alignment horizontal="center" vertical="center"/>
    </xf>
    <xf numFmtId="0" fontId="21" fillId="0" borderId="0" xfId="0" applyFont="1" applyFill="1" applyBorder="1" applyAlignment="1">
      <alignment horizontal="center" vertical="center"/>
    </xf>
    <xf numFmtId="165" fontId="21" fillId="0" borderId="1" xfId="0" applyNumberFormat="1" applyFont="1" applyFill="1" applyBorder="1" applyAlignment="1" applyProtection="1">
      <alignment horizontal="center" vertical="center" wrapText="1"/>
    </xf>
    <xf numFmtId="0" fontId="37" fillId="0" borderId="1" xfId="0" applyFont="1" applyFill="1" applyBorder="1" applyAlignment="1" applyProtection="1">
      <alignment horizontal="center" vertical="center" wrapText="1"/>
    </xf>
    <xf numFmtId="0" fontId="37" fillId="0" borderId="1" xfId="0" applyFont="1" applyFill="1" applyBorder="1" applyAlignment="1">
      <alignment horizontal="center" vertical="center" wrapText="1"/>
    </xf>
    <xf numFmtId="0" fontId="41" fillId="0" borderId="1" xfId="0" applyFont="1" applyFill="1" applyBorder="1" applyAlignment="1" applyProtection="1">
      <alignment horizontal="center" vertical="center" wrapText="1"/>
    </xf>
    <xf numFmtId="0" fontId="18" fillId="0" borderId="1" xfId="2" applyNumberFormat="1" applyFont="1" applyFill="1" applyBorder="1" applyAlignment="1" applyProtection="1">
      <alignment horizontal="center" vertical="center"/>
    </xf>
    <xf numFmtId="49" fontId="18" fillId="0" borderId="1" xfId="0" applyNumberFormat="1" applyFont="1" applyFill="1" applyBorder="1" applyAlignment="1">
      <alignment horizontal="center" vertical="center"/>
    </xf>
    <xf numFmtId="0" fontId="18" fillId="0" borderId="1" xfId="0" applyNumberFormat="1" applyFont="1" applyFill="1" applyBorder="1" applyAlignment="1">
      <alignment horizontal="center" vertical="center"/>
    </xf>
    <xf numFmtId="0" fontId="19" fillId="0" borderId="1" xfId="2" applyNumberFormat="1" applyFont="1" applyFill="1" applyBorder="1" applyAlignment="1" applyProtection="1">
      <alignment horizontal="center" vertical="center" wrapText="1"/>
    </xf>
    <xf numFmtId="172" fontId="21" fillId="0"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164" fontId="19" fillId="0" borderId="1" xfId="9" applyFont="1" applyFill="1" applyBorder="1" applyAlignment="1" applyProtection="1">
      <alignment horizontal="center" vertical="center" wrapText="1"/>
    </xf>
    <xf numFmtId="9" fontId="19" fillId="0" borderId="1" xfId="2" applyFont="1" applyFill="1" applyBorder="1" applyAlignment="1" applyProtection="1">
      <alignment horizontal="center" vertical="center" wrapText="1"/>
    </xf>
    <xf numFmtId="0" fontId="21" fillId="0" borderId="0" xfId="0" applyFont="1" applyFill="1" applyAlignment="1" applyProtection="1">
      <alignment horizontal="center" vertical="center"/>
    </xf>
    <xf numFmtId="0" fontId="21" fillId="0" borderId="1" xfId="0" applyFont="1" applyFill="1" applyBorder="1" applyAlignment="1">
      <alignment horizontal="left" vertical="center" wrapText="1"/>
    </xf>
    <xf numFmtId="0" fontId="21" fillId="0" borderId="0" xfId="0" applyFont="1" applyFill="1" applyAlignment="1">
      <alignment horizontal="center" vertical="center" wrapText="1"/>
    </xf>
    <xf numFmtId="49" fontId="21" fillId="0" borderId="5" xfId="0" applyNumberFormat="1" applyFont="1" applyFill="1" applyBorder="1" applyAlignment="1">
      <alignment horizontal="center" vertical="center"/>
    </xf>
    <xf numFmtId="14" fontId="21" fillId="0" borderId="0" xfId="0" applyNumberFormat="1" applyFont="1" applyFill="1" applyBorder="1" applyAlignment="1">
      <alignment horizontal="center" vertical="center"/>
    </xf>
    <xf numFmtId="1" fontId="21" fillId="0" borderId="1" xfId="11" applyNumberFormat="1" applyFont="1" applyFill="1" applyBorder="1" applyAlignment="1" applyProtection="1">
      <alignment horizontal="center" vertical="center" wrapText="1"/>
    </xf>
    <xf numFmtId="49" fontId="21" fillId="0" borderId="1" xfId="11" applyNumberFormat="1" applyFont="1" applyFill="1" applyBorder="1" applyAlignment="1" applyProtection="1">
      <alignment horizontal="center" vertical="center" wrapText="1"/>
    </xf>
    <xf numFmtId="3" fontId="21" fillId="0" borderId="0" xfId="0" applyNumberFormat="1" applyFont="1" applyFill="1" applyAlignment="1" applyProtection="1">
      <alignment horizontal="center" vertical="center"/>
    </xf>
    <xf numFmtId="167" fontId="19" fillId="0" borderId="1" xfId="0" applyNumberFormat="1" applyFont="1" applyFill="1" applyBorder="1" applyAlignment="1">
      <alignment horizontal="center" vertical="center"/>
    </xf>
    <xf numFmtId="0" fontId="18" fillId="0" borderId="2" xfId="0" applyFont="1" applyFill="1" applyBorder="1" applyAlignment="1" applyProtection="1">
      <alignment horizontal="center" vertical="center" wrapText="1"/>
    </xf>
    <xf numFmtId="164" fontId="19" fillId="0" borderId="1" xfId="1" applyFont="1" applyFill="1" applyBorder="1" applyAlignment="1" applyProtection="1">
      <alignment horizontal="center" vertical="center" wrapText="1"/>
    </xf>
    <xf numFmtId="173" fontId="21" fillId="0" borderId="1" xfId="1" applyNumberFormat="1" applyFont="1" applyFill="1" applyBorder="1" applyAlignment="1" applyProtection="1">
      <alignment horizontal="center" vertical="center"/>
    </xf>
    <xf numFmtId="1" fontId="21" fillId="0" borderId="1" xfId="1" applyNumberFormat="1" applyFont="1" applyFill="1" applyBorder="1" applyAlignment="1" applyProtection="1">
      <alignment horizontal="center" vertical="center"/>
    </xf>
    <xf numFmtId="164" fontId="21" fillId="0" borderId="2" xfId="1" applyFont="1" applyFill="1" applyBorder="1" applyAlignment="1">
      <alignment horizontal="center" vertical="center"/>
    </xf>
    <xf numFmtId="3" fontId="21" fillId="0" borderId="2" xfId="0" applyNumberFormat="1" applyFont="1" applyFill="1" applyBorder="1" applyAlignment="1">
      <alignment horizontal="center" vertical="center"/>
    </xf>
    <xf numFmtId="0" fontId="21" fillId="0" borderId="0" xfId="0" applyFont="1" applyFill="1" applyAlignment="1" applyProtection="1">
      <alignment horizontal="center" vertical="center" wrapText="1"/>
    </xf>
    <xf numFmtId="2" fontId="21" fillId="0" borderId="1" xfId="0" applyNumberFormat="1" applyFont="1" applyFill="1" applyBorder="1" applyAlignment="1">
      <alignment horizontal="center" vertical="center"/>
    </xf>
    <xf numFmtId="164" fontId="19" fillId="0" borderId="1" xfId="1" applyFont="1" applyFill="1" applyBorder="1" applyAlignment="1">
      <alignment horizontal="center" vertical="center" wrapText="1"/>
    </xf>
    <xf numFmtId="0" fontId="23" fillId="0" borderId="1" xfId="0" applyFont="1" applyFill="1" applyBorder="1" applyAlignment="1" applyProtection="1">
      <alignment horizontal="center" vertical="center"/>
    </xf>
    <xf numFmtId="44" fontId="21" fillId="0" borderId="1" xfId="8" applyFont="1" applyFill="1" applyBorder="1" applyAlignment="1" applyProtection="1">
      <alignment horizontal="right" vertical="center" wrapText="1"/>
    </xf>
    <xf numFmtId="44" fontId="21" fillId="0" borderId="1" xfId="8" applyFont="1" applyFill="1" applyBorder="1" applyAlignment="1" applyProtection="1">
      <alignment horizontal="center" vertical="center"/>
    </xf>
    <xf numFmtId="49" fontId="21" fillId="0" borderId="0" xfId="0" applyNumberFormat="1" applyFont="1" applyFill="1" applyAlignment="1">
      <alignment horizontal="center" vertical="center"/>
    </xf>
    <xf numFmtId="49" fontId="19" fillId="0" borderId="2" xfId="0" applyNumberFormat="1" applyFont="1" applyFill="1" applyBorder="1" applyAlignment="1">
      <alignment horizontal="center" vertical="center"/>
    </xf>
    <xf numFmtId="0" fontId="19" fillId="0" borderId="2" xfId="0" applyFont="1" applyFill="1" applyBorder="1" applyAlignment="1">
      <alignment horizontal="center" vertical="center"/>
    </xf>
    <xf numFmtId="0" fontId="19" fillId="0" borderId="2" xfId="2" applyNumberFormat="1" applyFont="1" applyFill="1" applyBorder="1" applyAlignment="1" applyProtection="1">
      <alignment horizontal="center" vertical="center"/>
    </xf>
    <xf numFmtId="174" fontId="19" fillId="19" borderId="1" xfId="0" applyNumberFormat="1" applyFont="1" applyFill="1" applyBorder="1" applyAlignment="1">
      <alignment horizontal="center" vertical="center" wrapText="1"/>
    </xf>
    <xf numFmtId="174" fontId="19" fillId="19" borderId="1" xfId="0" applyNumberFormat="1" applyFont="1" applyFill="1" applyBorder="1" applyAlignment="1">
      <alignment horizontal="center" vertical="center"/>
    </xf>
    <xf numFmtId="174" fontId="21" fillId="19" borderId="1" xfId="0" applyNumberFormat="1" applyFont="1" applyFill="1" applyBorder="1" applyAlignment="1">
      <alignment horizontal="center" vertical="center"/>
    </xf>
    <xf numFmtId="174" fontId="2" fillId="0" borderId="1" xfId="8" applyNumberFormat="1" applyFont="1" applyFill="1" applyBorder="1" applyAlignment="1">
      <alignment horizontal="center" vertical="center"/>
    </xf>
    <xf numFmtId="174" fontId="0" fillId="0" borderId="1" xfId="0" applyNumberFormat="1" applyFill="1" applyBorder="1" applyAlignment="1">
      <alignment horizontal="center" vertical="center"/>
    </xf>
    <xf numFmtId="174" fontId="0" fillId="19" borderId="1" xfId="0" applyNumberFormat="1" applyFill="1" applyBorder="1" applyAlignment="1">
      <alignment horizontal="center" vertical="center"/>
    </xf>
    <xf numFmtId="0" fontId="10" fillId="0" borderId="0" xfId="0" applyFont="1" applyAlignment="1">
      <alignment horizontal="justify" wrapText="1"/>
    </xf>
    <xf numFmtId="0" fontId="10" fillId="0" borderId="0" xfId="0" applyFont="1" applyAlignment="1">
      <alignment horizontal="left" vertical="top" wrapText="1"/>
    </xf>
    <xf numFmtId="0" fontId="11" fillId="0" borderId="0" xfId="0" applyFont="1" applyAlignment="1">
      <alignment horizontal="justify" wrapText="1"/>
    </xf>
    <xf numFmtId="0" fontId="9" fillId="0" borderId="0" xfId="0" applyFont="1" applyAlignment="1">
      <alignment horizontal="center" wrapText="1"/>
    </xf>
    <xf numFmtId="0" fontId="10" fillId="0" borderId="0" xfId="0" applyFont="1" applyAlignment="1">
      <alignment horizontal="left" wrapText="1"/>
    </xf>
    <xf numFmtId="0" fontId="2" fillId="0" borderId="0" xfId="0" applyFont="1" applyAlignment="1">
      <alignment horizontal="center"/>
    </xf>
    <xf numFmtId="0" fontId="17" fillId="9" borderId="0" xfId="0" applyFont="1" applyFill="1" applyAlignment="1">
      <alignment horizontal="center"/>
    </xf>
    <xf numFmtId="0" fontId="20" fillId="18" borderId="0" xfId="0" applyFont="1" applyFill="1" applyAlignment="1">
      <alignment horizontal="center"/>
    </xf>
    <xf numFmtId="0" fontId="2" fillId="4" borderId="1" xfId="0" applyFont="1" applyFill="1" applyBorder="1" applyAlignment="1">
      <alignment horizontal="center"/>
    </xf>
  </cellXfs>
  <cellStyles count="12">
    <cellStyle name="Hipervínculo" xfId="6" builtinId="8"/>
    <cellStyle name="Incorrecto" xfId="10" builtinId="27"/>
    <cellStyle name="Millares" xfId="11" builtinId="3"/>
    <cellStyle name="Millares 2" xfId="3"/>
    <cellStyle name="Moneda" xfId="8" builtinId="4"/>
    <cellStyle name="Moneda [0]" xfId="1" builtinId="7"/>
    <cellStyle name="Moneda [0] 2" xfId="9"/>
    <cellStyle name="Normal" xfId="0" builtinId="0"/>
    <cellStyle name="Normal 2" xfId="4"/>
    <cellStyle name="Normal 3" xfId="7"/>
    <cellStyle name="Porcentaje" xfId="2" builtinId="5"/>
    <cellStyle name="Porcentaje 2" xfId="5"/>
  </cellStyles>
  <dxfs count="82">
    <dxf>
      <numFmt numFmtId="164" formatCode="_-&quot;$&quot;\ * #,##0_-;\-&quot;$&quot;\ * #,##0_-;_-&quot;$&quot;\ * &quot;-&quot;_-;_-@_-"/>
    </dxf>
    <dxf>
      <numFmt numFmtId="164" formatCode="_-&quot;$&quot;\ * #,##0_-;\-&quot;$&quot;\ * #,##0_-;_-&quot;$&quot;\ * &quot;-&quot;_-;_-@_-"/>
    </dxf>
    <dxf>
      <font>
        <u/>
      </font>
    </dxf>
    <dxf>
      <font>
        <u/>
      </font>
    </dxf>
    <dxf>
      <numFmt numFmtId="164" formatCode="_-&quot;$&quot;\ * #,##0_-;\-&quot;$&quot;\ * #,##0_-;_-&quot;$&quot;\ * &quot;-&quot;_-;_-@_-"/>
      <fill>
        <patternFill patternType="solid">
          <fgColor indexed="64"/>
          <bgColor theme="4" tint="0.39997558519241921"/>
        </patternFill>
      </fill>
    </dxf>
    <dxf>
      <numFmt numFmtId="164" formatCode="_-&quot;$&quot;\ * #,##0_-;\-&quot;$&quot;\ * #,##0_-;_-&quot;$&quot;\ * &quot;-&quot;_-;_-@_-"/>
      <fill>
        <patternFill patternType="solid">
          <fgColor indexed="64"/>
          <bgColor theme="4" tint="0.39997558519241921"/>
        </patternFill>
      </fill>
    </dxf>
    <dxf>
      <numFmt numFmtId="164" formatCode="_-&quot;$&quot;\ * #,##0_-;\-&quot;$&quot;\ * #,##0_-;_-&quot;$&quot;\ * &quot;-&quot;_-;_-@_-"/>
      <fill>
        <patternFill patternType="solid">
          <fgColor indexed="64"/>
          <bgColor theme="4" tint="0.39997558519241921"/>
        </patternFill>
      </fill>
    </dxf>
    <dxf>
      <numFmt numFmtId="164" formatCode="_-&quot;$&quot;\ * #,##0_-;\-&quot;$&quot;\ * #,##0_-;_-&quot;$&quot;\ * &quot;-&quot;_-;_-@_-"/>
      <fill>
        <patternFill patternType="solid">
          <fgColor indexed="64"/>
          <bgColor theme="4" tint="0.39997558519241921"/>
        </patternFill>
      </fill>
    </dxf>
    <dxf>
      <numFmt numFmtId="164" formatCode="_-&quot;$&quot;\ * #,##0_-;\-&quot;$&quot;\ * #,##0_-;_-&quot;$&quot;\ * &quot;-&quot;_-;_-@_-"/>
      <fill>
        <patternFill patternType="solid">
          <fgColor indexed="64"/>
          <bgColor theme="4" tint="0.39997558519241921"/>
        </patternFill>
      </fill>
    </dxf>
    <dxf>
      <numFmt numFmtId="164" formatCode="_-&quot;$&quot;\ * #,##0_-;\-&quot;$&quot;\ * #,##0_-;_-&quot;$&quot;\ * &quot;-&quot;_-;_-@_-"/>
      <fill>
        <patternFill patternType="solid">
          <fgColor indexed="64"/>
          <bgColor theme="4" tint="0.39997558519241921"/>
        </patternFill>
      </fill>
    </dxf>
    <dxf>
      <numFmt numFmtId="164" formatCode="_-&quot;$&quot;\ * #,##0_-;\-&quot;$&quot;\ * #,##0_-;_-&quot;$&quot;\ * &quot;-&quot;_-;_-@_-"/>
      <fill>
        <patternFill patternType="solid">
          <fgColor indexed="64"/>
          <bgColor theme="4" tint="0.39997558519241921"/>
        </patternFill>
      </fill>
    </dxf>
    <dxf>
      <numFmt numFmtId="164" formatCode="_-&quot;$&quot;\ * #,##0_-;\-&quot;$&quot;\ * #,##0_-;_-&quot;$&quot;\ * &quot;-&quot;_-;_-@_-"/>
      <fill>
        <patternFill patternType="solid">
          <fgColor indexed="64"/>
          <bgColor theme="4" tint="0.39997558519241921"/>
        </patternFill>
      </fill>
    </dxf>
    <dxf>
      <numFmt numFmtId="164" formatCode="_-&quot;$&quot;\ * #,##0_-;\-&quot;$&quot;\ * #,##0_-;_-&quot;$&quot;\ * &quot;-&quot;_-;_-@_-"/>
    </dxf>
    <dxf>
      <numFmt numFmtId="164" formatCode="_-&quot;$&quot;\ * #,##0_-;\-&quot;$&quot;\ * #,##0_-;_-&quot;$&quot;\ * &quot;-&quot;_-;_-@_-"/>
    </dxf>
    <dxf>
      <fill>
        <patternFill patternType="solid">
          <bgColor theme="4" tint="0.39997558519241921"/>
        </patternFill>
      </fill>
    </dxf>
    <dxf>
      <fill>
        <patternFill patternType="solid">
          <bgColor theme="4" tint="0.39997558519241921"/>
        </patternFill>
      </fill>
    </dxf>
    <dxf>
      <numFmt numFmtId="3" formatCode="#,##0"/>
    </dxf>
    <dxf>
      <alignment horizontal="center" readingOrder="0"/>
    </dxf>
    <dxf>
      <alignment horizontal="center" readingOrder="0"/>
    </dxf>
    <dxf>
      <alignment vertical="center" readingOrder="0"/>
    </dxf>
    <dxf>
      <alignment vertical="center" readingOrder="0"/>
    </dxf>
    <dxf>
      <alignment horizontal="center" readingOrder="0"/>
    </dxf>
    <dxf>
      <alignment wrapText="1" readingOrder="0"/>
    </dxf>
    <dxf>
      <alignment vertical="center" readingOrder="0"/>
    </dxf>
    <dxf>
      <alignment horizontal="center" readingOrder="0"/>
    </dxf>
    <dxf>
      <alignment wrapText="1" readingOrder="0"/>
    </dxf>
    <dxf>
      <numFmt numFmtId="169" formatCode="[$$-240A]\ #,##0"/>
    </dxf>
    <dxf>
      <fill>
        <patternFill>
          <bgColor theme="4" tint="0.79998168889431442"/>
        </patternFill>
      </fill>
    </dxf>
    <dxf>
      <font>
        <sz val="11"/>
      </font>
    </dxf>
    <dxf>
      <font>
        <sz val="11"/>
      </font>
    </dxf>
    <dxf>
      <fill>
        <patternFill patternType="solid">
          <bgColor theme="8" tint="0.79998168889431442"/>
        </patternFill>
      </fill>
    </dxf>
    <dxf>
      <fill>
        <patternFill patternType="solid">
          <bgColor theme="8" tint="0.79998168889431442"/>
        </patternFill>
      </fill>
    </dxf>
    <dxf>
      <fill>
        <patternFill patternType="solid">
          <bgColor theme="8" tint="0.79998168889431442"/>
        </patternFill>
      </fill>
    </dxf>
    <dxf>
      <fill>
        <patternFill patternType="solid">
          <bgColor theme="8" tint="0.79998168889431442"/>
        </patternFill>
      </fill>
    </dxf>
    <dxf>
      <fill>
        <patternFill patternType="solid">
          <bgColor theme="8" tint="0.79998168889431442"/>
        </patternFill>
      </fill>
    </dxf>
    <dxf>
      <fill>
        <patternFill patternType="solid">
          <bgColor theme="8" tint="0.79998168889431442"/>
        </patternFill>
      </fill>
    </dxf>
    <dxf>
      <fill>
        <patternFill patternType="solid">
          <bgColor theme="8" tint="0.79998168889431442"/>
        </patternFill>
      </fill>
    </dxf>
    <dxf>
      <fill>
        <patternFill patternType="solid">
          <bgColor theme="8" tint="0.79998168889431442"/>
        </patternFill>
      </fill>
    </dxf>
    <dxf>
      <fill>
        <patternFill patternType="solid">
          <bgColor theme="8" tint="0.79998168889431442"/>
        </patternFill>
      </fill>
    </dxf>
    <dxf>
      <fill>
        <patternFill patternType="solid">
          <bgColor theme="8" tint="0.79998168889431442"/>
        </patternFill>
      </fill>
    </dxf>
    <dxf>
      <fill>
        <patternFill patternType="solid">
          <bgColor theme="8" tint="0.79998168889431442"/>
        </patternFill>
      </fill>
    </dxf>
    <dxf>
      <fill>
        <patternFill patternType="solid">
          <bgColor theme="8" tint="0.79998168889431442"/>
        </patternFill>
      </fill>
    </dxf>
    <dxf>
      <fill>
        <patternFill patternType="solid">
          <bgColor theme="8" tint="0.79998168889431442"/>
        </patternFill>
      </fill>
    </dxf>
    <dxf>
      <fill>
        <patternFill patternType="solid">
          <bgColor theme="8" tint="0.79998168889431442"/>
        </patternFill>
      </fill>
    </dxf>
    <dxf>
      <fill>
        <patternFill patternType="solid">
          <bgColor theme="8" tint="0.79998168889431442"/>
        </patternFill>
      </fill>
    </dxf>
    <dxf>
      <fill>
        <patternFill patternType="solid">
          <bgColor theme="8" tint="0.79998168889431442"/>
        </patternFill>
      </fill>
    </dxf>
    <dxf>
      <fill>
        <patternFill patternType="solid">
          <bgColor theme="8" tint="0.79998168889431442"/>
        </patternFill>
      </fill>
    </dxf>
    <dxf>
      <fill>
        <patternFill patternType="solid">
          <bgColor theme="8" tint="0.79998168889431442"/>
        </patternFill>
      </fill>
    </dxf>
    <dxf>
      <fill>
        <patternFill patternType="solid">
          <bgColor theme="8" tint="0.79998168889431442"/>
        </patternFill>
      </fill>
    </dxf>
    <dxf>
      <fill>
        <patternFill patternType="solid">
          <bgColor theme="8" tint="0.79998168889431442"/>
        </patternFill>
      </fill>
    </dxf>
    <dxf>
      <fill>
        <patternFill patternType="solid">
          <bgColor theme="8" tint="0.79998168889431442"/>
        </patternFill>
      </fill>
    </dxf>
    <dxf>
      <fill>
        <patternFill patternType="solid">
          <bgColor theme="8" tint="0.79998168889431442"/>
        </patternFill>
      </fill>
    </dxf>
    <dxf>
      <fill>
        <patternFill>
          <bgColor theme="8" tint="0.79998168889431442"/>
        </patternFill>
      </fill>
    </dxf>
    <dxf>
      <fill>
        <patternFill>
          <bgColor theme="8" tint="0.79998168889431442"/>
        </patternFill>
      </fill>
    </dxf>
    <dxf>
      <fill>
        <patternFill patternType="solid">
          <bgColor theme="4" tint="0.79998168889431442"/>
        </patternFill>
      </fill>
    </dxf>
    <dxf>
      <fill>
        <patternFill patternType="solid">
          <bgColor theme="4" tint="0.79998168889431442"/>
        </patternFill>
      </fill>
    </dxf>
    <dxf>
      <alignment horizontal="center" readingOrder="0"/>
    </dxf>
    <dxf>
      <alignment horizontal="center" readingOrder="0"/>
    </dxf>
    <dxf>
      <alignment horizontal="center" readingOrder="0"/>
    </dxf>
    <dxf>
      <alignment vertical="center" readingOrder="0"/>
    </dxf>
    <dxf>
      <alignment vertical="center" readingOrder="0"/>
    </dxf>
    <dxf>
      <alignment vertical="center" readingOrder="0"/>
    </dxf>
    <dxf>
      <alignment vertical="center" readingOrder="0"/>
    </dxf>
    <dxf>
      <alignment horizontal="center" readingOrder="0"/>
    </dxf>
    <dxf>
      <alignment wrapText="1" shrinkToFit="1" readingOrder="0"/>
    </dxf>
    <dxf>
      <numFmt numFmtId="169" formatCode="[$$-240A]\ #,##0"/>
    </dxf>
    <dxf>
      <numFmt numFmtId="169" formatCode="[$$-240A]\ #,##0"/>
    </dxf>
    <dxf>
      <numFmt numFmtId="164" formatCode="_-&quot;$&quot;\ * #,##0_-;\-&quot;$&quot;\ * #,##0_-;_-&quot;$&quot;\ * &quot;-&quot;_-;_-@_-"/>
    </dxf>
    <dxf>
      <font>
        <u/>
      </font>
    </dxf>
    <dxf>
      <numFmt numFmtId="164" formatCode="_-&quot;$&quot;\ * #,##0_-;\-&quot;$&quot;\ * #,##0_-;_-&quot;$&quot;\ * &quot;-&quot;_-;_-@_-"/>
      <fill>
        <patternFill patternType="solid">
          <fgColor indexed="64"/>
          <bgColor theme="4" tint="0.39997558519241921"/>
        </patternFill>
      </fill>
    </dxf>
    <dxf>
      <numFmt numFmtId="164" formatCode="_-&quot;$&quot;\ * #,##0_-;\-&quot;$&quot;\ * #,##0_-;_-&quot;$&quot;\ * &quot;-&quot;_-;_-@_-"/>
      <fill>
        <patternFill patternType="solid">
          <fgColor indexed="64"/>
          <bgColor theme="4" tint="0.39997558519241921"/>
        </patternFill>
      </fill>
    </dxf>
    <dxf>
      <numFmt numFmtId="164" formatCode="_-&quot;$&quot;\ * #,##0_-;\-&quot;$&quot;\ * #,##0_-;_-&quot;$&quot;\ * &quot;-&quot;_-;_-@_-"/>
      <fill>
        <patternFill patternType="solid">
          <fgColor indexed="64"/>
          <bgColor theme="4" tint="0.39997558519241921"/>
        </patternFill>
      </fill>
    </dxf>
    <dxf>
      <numFmt numFmtId="164" formatCode="_-&quot;$&quot;\ * #,##0_-;\-&quot;$&quot;\ * #,##0_-;_-&quot;$&quot;\ * &quot;-&quot;_-;_-@_-"/>
      <fill>
        <patternFill patternType="solid">
          <fgColor indexed="64"/>
          <bgColor theme="4" tint="0.39997558519241921"/>
        </patternFill>
      </fill>
    </dxf>
    <dxf>
      <numFmt numFmtId="164" formatCode="_-&quot;$&quot;\ * #,##0_-;\-&quot;$&quot;\ * #,##0_-;_-&quot;$&quot;\ * &quot;-&quot;_-;_-@_-"/>
      <fill>
        <patternFill patternType="solid">
          <fgColor indexed="64"/>
          <bgColor theme="4" tint="0.39997558519241921"/>
        </patternFill>
      </fill>
    </dxf>
    <dxf>
      <numFmt numFmtId="164" formatCode="_-&quot;$&quot;\ * #,##0_-;\-&quot;$&quot;\ * #,##0_-;_-&quot;$&quot;\ * &quot;-&quot;_-;_-@_-"/>
      <fill>
        <patternFill patternType="solid">
          <fgColor indexed="64"/>
          <bgColor theme="4" tint="0.39997558519241921"/>
        </patternFill>
      </fill>
    </dxf>
    <dxf>
      <numFmt numFmtId="164" formatCode="_-&quot;$&quot;\ * #,##0_-;\-&quot;$&quot;\ * #,##0_-;_-&quot;$&quot;\ * &quot;-&quot;_-;_-@_-"/>
    </dxf>
    <dxf>
      <numFmt numFmtId="164" formatCode="_-&quot;$&quot;\ * #,##0_-;\-&quot;$&quot;\ * #,##0_-;_-&quot;$&quot;\ * &quot;-&quot;_-;_-@_-"/>
    </dxf>
    <dxf>
      <fill>
        <patternFill patternType="solid">
          <bgColor theme="4" tint="0.39997558519241921"/>
        </patternFill>
      </fill>
    </dxf>
    <dxf>
      <fill>
        <patternFill patternType="solid">
          <bgColor theme="4" tint="0.39997558519241921"/>
        </patternFill>
      </fill>
    </dxf>
    <dxf>
      <numFmt numFmtId="3" formatCode="#,##0"/>
    </dxf>
    <dxf>
      <numFmt numFmtId="3" formatCode="#,##0"/>
    </dxf>
    <dxf>
      <numFmt numFmtId="3" formatCode="#,##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5.xml"/><Relationship Id="rId18" Type="http://schemas.openxmlformats.org/officeDocument/2006/relationships/externalLink" Target="externalLinks/externalLink10.xml"/><Relationship Id="rId26" Type="http://schemas.openxmlformats.org/officeDocument/2006/relationships/externalLink" Target="externalLinks/externalLink18.xml"/><Relationship Id="rId39" Type="http://schemas.openxmlformats.org/officeDocument/2006/relationships/externalLink" Target="externalLinks/externalLink31.xml"/><Relationship Id="rId21" Type="http://schemas.openxmlformats.org/officeDocument/2006/relationships/externalLink" Target="externalLinks/externalLink13.xml"/><Relationship Id="rId34" Type="http://schemas.openxmlformats.org/officeDocument/2006/relationships/externalLink" Target="externalLinks/externalLink26.xml"/><Relationship Id="rId42" Type="http://schemas.openxmlformats.org/officeDocument/2006/relationships/externalLink" Target="externalLinks/externalLink34.xml"/><Relationship Id="rId47" Type="http://schemas.openxmlformats.org/officeDocument/2006/relationships/externalLink" Target="externalLinks/externalLink39.xml"/><Relationship Id="rId50" Type="http://schemas.openxmlformats.org/officeDocument/2006/relationships/externalLink" Target="externalLinks/externalLink42.xml"/><Relationship Id="rId55" Type="http://schemas.openxmlformats.org/officeDocument/2006/relationships/externalLink" Target="externalLinks/externalLink47.xml"/><Relationship Id="rId63" Type="http://schemas.openxmlformats.org/officeDocument/2006/relationships/externalLink" Target="externalLinks/externalLink55.xml"/><Relationship Id="rId68" Type="http://schemas.openxmlformats.org/officeDocument/2006/relationships/externalLink" Target="externalLinks/externalLink60.xml"/><Relationship Id="rId76"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pivotCacheDefinition" Target="pivotCache/pivotCacheDefinition2.xml"/><Relationship Id="rId2" Type="http://schemas.openxmlformats.org/officeDocument/2006/relationships/worksheet" Target="worksheets/sheet2.xml"/><Relationship Id="rId16" Type="http://schemas.openxmlformats.org/officeDocument/2006/relationships/externalLink" Target="externalLinks/externalLink8.xml"/><Relationship Id="rId29" Type="http://schemas.openxmlformats.org/officeDocument/2006/relationships/externalLink" Target="externalLinks/externalLink21.xml"/><Relationship Id="rId11" Type="http://schemas.openxmlformats.org/officeDocument/2006/relationships/externalLink" Target="externalLinks/externalLink3.xml"/><Relationship Id="rId24" Type="http://schemas.openxmlformats.org/officeDocument/2006/relationships/externalLink" Target="externalLinks/externalLink16.xml"/><Relationship Id="rId32" Type="http://schemas.openxmlformats.org/officeDocument/2006/relationships/externalLink" Target="externalLinks/externalLink24.xml"/><Relationship Id="rId37" Type="http://schemas.openxmlformats.org/officeDocument/2006/relationships/externalLink" Target="externalLinks/externalLink29.xml"/><Relationship Id="rId40" Type="http://schemas.openxmlformats.org/officeDocument/2006/relationships/externalLink" Target="externalLinks/externalLink32.xml"/><Relationship Id="rId45" Type="http://schemas.openxmlformats.org/officeDocument/2006/relationships/externalLink" Target="externalLinks/externalLink37.xml"/><Relationship Id="rId53" Type="http://schemas.openxmlformats.org/officeDocument/2006/relationships/externalLink" Target="externalLinks/externalLink45.xml"/><Relationship Id="rId58" Type="http://schemas.openxmlformats.org/officeDocument/2006/relationships/externalLink" Target="externalLinks/externalLink50.xml"/><Relationship Id="rId66" Type="http://schemas.openxmlformats.org/officeDocument/2006/relationships/externalLink" Target="externalLinks/externalLink58.xml"/><Relationship Id="rId7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externalLink" Target="externalLinks/externalLink7.xml"/><Relationship Id="rId23" Type="http://schemas.openxmlformats.org/officeDocument/2006/relationships/externalLink" Target="externalLinks/externalLink15.xml"/><Relationship Id="rId28" Type="http://schemas.openxmlformats.org/officeDocument/2006/relationships/externalLink" Target="externalLinks/externalLink20.xml"/><Relationship Id="rId36" Type="http://schemas.openxmlformats.org/officeDocument/2006/relationships/externalLink" Target="externalLinks/externalLink28.xml"/><Relationship Id="rId49" Type="http://schemas.openxmlformats.org/officeDocument/2006/relationships/externalLink" Target="externalLinks/externalLink41.xml"/><Relationship Id="rId57" Type="http://schemas.openxmlformats.org/officeDocument/2006/relationships/externalLink" Target="externalLinks/externalLink49.xml"/><Relationship Id="rId61" Type="http://schemas.openxmlformats.org/officeDocument/2006/relationships/externalLink" Target="externalLinks/externalLink53.xml"/><Relationship Id="rId10" Type="http://schemas.openxmlformats.org/officeDocument/2006/relationships/externalLink" Target="externalLinks/externalLink2.xml"/><Relationship Id="rId19" Type="http://schemas.openxmlformats.org/officeDocument/2006/relationships/externalLink" Target="externalLinks/externalLink11.xml"/><Relationship Id="rId31" Type="http://schemas.openxmlformats.org/officeDocument/2006/relationships/externalLink" Target="externalLinks/externalLink23.xml"/><Relationship Id="rId44" Type="http://schemas.openxmlformats.org/officeDocument/2006/relationships/externalLink" Target="externalLinks/externalLink36.xml"/><Relationship Id="rId52" Type="http://schemas.openxmlformats.org/officeDocument/2006/relationships/externalLink" Target="externalLinks/externalLink44.xml"/><Relationship Id="rId60" Type="http://schemas.openxmlformats.org/officeDocument/2006/relationships/externalLink" Target="externalLinks/externalLink52.xml"/><Relationship Id="rId65" Type="http://schemas.openxmlformats.org/officeDocument/2006/relationships/externalLink" Target="externalLinks/externalLink57.xml"/><Relationship Id="rId73"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externalLink" Target="externalLinks/externalLink6.xml"/><Relationship Id="rId22" Type="http://schemas.openxmlformats.org/officeDocument/2006/relationships/externalLink" Target="externalLinks/externalLink14.xml"/><Relationship Id="rId27" Type="http://schemas.openxmlformats.org/officeDocument/2006/relationships/externalLink" Target="externalLinks/externalLink19.xml"/><Relationship Id="rId30" Type="http://schemas.openxmlformats.org/officeDocument/2006/relationships/externalLink" Target="externalLinks/externalLink22.xml"/><Relationship Id="rId35" Type="http://schemas.openxmlformats.org/officeDocument/2006/relationships/externalLink" Target="externalLinks/externalLink27.xml"/><Relationship Id="rId43" Type="http://schemas.openxmlformats.org/officeDocument/2006/relationships/externalLink" Target="externalLinks/externalLink35.xml"/><Relationship Id="rId48" Type="http://schemas.openxmlformats.org/officeDocument/2006/relationships/externalLink" Target="externalLinks/externalLink40.xml"/><Relationship Id="rId56" Type="http://schemas.openxmlformats.org/officeDocument/2006/relationships/externalLink" Target="externalLinks/externalLink48.xml"/><Relationship Id="rId64" Type="http://schemas.openxmlformats.org/officeDocument/2006/relationships/externalLink" Target="externalLinks/externalLink56.xml"/><Relationship Id="rId69" Type="http://schemas.openxmlformats.org/officeDocument/2006/relationships/externalLink" Target="externalLinks/externalLink61.xml"/><Relationship Id="rId8" Type="http://schemas.openxmlformats.org/officeDocument/2006/relationships/worksheet" Target="worksheets/sheet8.xml"/><Relationship Id="rId51" Type="http://schemas.openxmlformats.org/officeDocument/2006/relationships/externalLink" Target="externalLinks/externalLink43.xml"/><Relationship Id="rId72" Type="http://schemas.openxmlformats.org/officeDocument/2006/relationships/pivotCacheDefinition" Target="pivotCache/pivotCacheDefinition3.xml"/><Relationship Id="rId3" Type="http://schemas.openxmlformats.org/officeDocument/2006/relationships/worksheet" Target="worksheets/sheet3.xml"/><Relationship Id="rId12" Type="http://schemas.openxmlformats.org/officeDocument/2006/relationships/externalLink" Target="externalLinks/externalLink4.xml"/><Relationship Id="rId17" Type="http://schemas.openxmlformats.org/officeDocument/2006/relationships/externalLink" Target="externalLinks/externalLink9.xml"/><Relationship Id="rId25" Type="http://schemas.openxmlformats.org/officeDocument/2006/relationships/externalLink" Target="externalLinks/externalLink17.xml"/><Relationship Id="rId33" Type="http://schemas.openxmlformats.org/officeDocument/2006/relationships/externalLink" Target="externalLinks/externalLink25.xml"/><Relationship Id="rId38" Type="http://schemas.openxmlformats.org/officeDocument/2006/relationships/externalLink" Target="externalLinks/externalLink30.xml"/><Relationship Id="rId46" Type="http://schemas.openxmlformats.org/officeDocument/2006/relationships/externalLink" Target="externalLinks/externalLink38.xml"/><Relationship Id="rId59" Type="http://schemas.openxmlformats.org/officeDocument/2006/relationships/externalLink" Target="externalLinks/externalLink51.xml"/><Relationship Id="rId67" Type="http://schemas.openxmlformats.org/officeDocument/2006/relationships/externalLink" Target="externalLinks/externalLink59.xml"/><Relationship Id="rId20" Type="http://schemas.openxmlformats.org/officeDocument/2006/relationships/externalLink" Target="externalLinks/externalLink12.xml"/><Relationship Id="rId41" Type="http://schemas.openxmlformats.org/officeDocument/2006/relationships/externalLink" Target="externalLinks/externalLink33.xml"/><Relationship Id="rId54" Type="http://schemas.openxmlformats.org/officeDocument/2006/relationships/externalLink" Target="externalLinks/externalLink46.xml"/><Relationship Id="rId62" Type="http://schemas.openxmlformats.org/officeDocument/2006/relationships/externalLink" Target="externalLinks/externalLink54.xml"/><Relationship Id="rId70" Type="http://schemas.openxmlformats.org/officeDocument/2006/relationships/pivotCacheDefinition" Target="pivotCache/pivotCacheDefinition1.xml"/><Relationship Id="rId75"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INFORME</a:t>
            </a:r>
            <a:r>
              <a:rPr lang="en-US" baseline="0"/>
              <a:t> ITA</a:t>
            </a:r>
            <a:endParaRPr lang="en-US"/>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pieChart>
        <c:varyColors val="1"/>
        <c:ser>
          <c:idx val="0"/>
          <c:order val="0"/>
          <c:tx>
            <c:strRef>
              <c:f>DEMANDADO!$J$1</c:f>
              <c:strCache>
                <c:ptCount val="1"/>
                <c:pt idx="0">
                  <c:v>VALOR PRETENSIONES
(Escriba el total en de la sumatoria de las pretensiones de contenido económico)</c:v>
                </c:pt>
              </c:strCache>
            </c:strRef>
          </c:tx>
          <c:dPt>
            <c:idx val="0"/>
            <c:bubble3D val="0"/>
            <c:spPr>
              <a:solidFill>
                <a:schemeClr val="accent1"/>
              </a:solidFill>
              <a:ln w="19050">
                <a:solidFill>
                  <a:schemeClr val="lt1"/>
                </a:solidFill>
              </a:ln>
              <a:effectLst/>
            </c:spPr>
          </c:dPt>
          <c:dPt>
            <c:idx val="1"/>
            <c:bubble3D val="0"/>
            <c:spPr>
              <a:solidFill>
                <a:schemeClr val="accent2"/>
              </a:solidFill>
              <a:ln w="19050">
                <a:solidFill>
                  <a:schemeClr val="lt1"/>
                </a:solidFill>
              </a:ln>
              <a:effectLst/>
            </c:spPr>
          </c:dPt>
          <c:dPt>
            <c:idx val="2"/>
            <c:bubble3D val="0"/>
            <c:spPr>
              <a:solidFill>
                <a:schemeClr val="accent3"/>
              </a:solidFill>
              <a:ln w="19050">
                <a:solidFill>
                  <a:schemeClr val="lt1"/>
                </a:solidFill>
              </a:ln>
              <a:effectLst/>
            </c:spPr>
          </c:dPt>
          <c:dPt>
            <c:idx val="3"/>
            <c:bubble3D val="0"/>
            <c:spPr>
              <a:solidFill>
                <a:schemeClr val="accent4"/>
              </a:solidFill>
              <a:ln w="19050">
                <a:solidFill>
                  <a:schemeClr val="lt1"/>
                </a:solidFill>
              </a:ln>
              <a:effectLst/>
            </c:spPr>
          </c:dPt>
          <c:dPt>
            <c:idx val="4"/>
            <c:bubble3D val="0"/>
            <c:spPr>
              <a:solidFill>
                <a:schemeClr val="accent5"/>
              </a:solidFill>
              <a:ln w="19050">
                <a:solidFill>
                  <a:schemeClr val="lt1"/>
                </a:solidFill>
              </a:ln>
              <a:effectLst/>
            </c:spPr>
          </c:dPt>
          <c:dPt>
            <c:idx val="5"/>
            <c:bubble3D val="0"/>
            <c:spPr>
              <a:solidFill>
                <a:schemeClr val="accent6"/>
              </a:solidFill>
              <a:ln w="19050">
                <a:solidFill>
                  <a:schemeClr val="lt1"/>
                </a:solidFill>
              </a:ln>
              <a:effectLst/>
            </c:spPr>
          </c:dPt>
          <c:dPt>
            <c:idx val="6"/>
            <c:bubble3D val="0"/>
            <c:spPr>
              <a:solidFill>
                <a:schemeClr val="accent1">
                  <a:lumMod val="60000"/>
                </a:schemeClr>
              </a:solidFill>
              <a:ln w="19050">
                <a:solidFill>
                  <a:schemeClr val="lt1"/>
                </a:solidFill>
              </a:ln>
              <a:effectLst/>
            </c:spPr>
          </c:dPt>
          <c:dPt>
            <c:idx val="7"/>
            <c:bubble3D val="0"/>
            <c:spPr>
              <a:solidFill>
                <a:schemeClr val="accent2">
                  <a:lumMod val="60000"/>
                </a:schemeClr>
              </a:solidFill>
              <a:ln w="19050">
                <a:solidFill>
                  <a:schemeClr val="lt1"/>
                </a:solidFill>
              </a:ln>
              <a:effectLst/>
            </c:spPr>
          </c:dPt>
          <c:dPt>
            <c:idx val="8"/>
            <c:bubble3D val="0"/>
            <c:spPr>
              <a:solidFill>
                <a:schemeClr val="accent3">
                  <a:lumMod val="60000"/>
                </a:schemeClr>
              </a:solidFill>
              <a:ln w="19050">
                <a:solidFill>
                  <a:schemeClr val="lt1"/>
                </a:solidFill>
              </a:ln>
              <a:effectLst/>
            </c:spPr>
          </c:dPt>
          <c:dPt>
            <c:idx val="9"/>
            <c:bubble3D val="0"/>
            <c:spPr>
              <a:solidFill>
                <a:schemeClr val="accent4">
                  <a:lumMod val="60000"/>
                </a:schemeClr>
              </a:solidFill>
              <a:ln w="19050">
                <a:solidFill>
                  <a:schemeClr val="lt1"/>
                </a:solidFill>
              </a:ln>
              <a:effectLst/>
            </c:spPr>
          </c:dPt>
          <c:dPt>
            <c:idx val="10"/>
            <c:bubble3D val="0"/>
            <c:spPr>
              <a:solidFill>
                <a:schemeClr val="accent5">
                  <a:lumMod val="60000"/>
                </a:schemeClr>
              </a:solidFill>
              <a:ln w="19050">
                <a:solidFill>
                  <a:schemeClr val="lt1"/>
                </a:solidFill>
              </a:ln>
              <a:effectLst/>
            </c:spPr>
          </c:dPt>
          <c:dPt>
            <c:idx val="11"/>
            <c:bubble3D val="0"/>
            <c:spPr>
              <a:solidFill>
                <a:schemeClr val="accent6">
                  <a:lumMod val="60000"/>
                </a:schemeClr>
              </a:solidFill>
              <a:ln w="19050">
                <a:solidFill>
                  <a:schemeClr val="lt1"/>
                </a:solidFill>
              </a:ln>
              <a:effectLst/>
            </c:spPr>
          </c:dPt>
          <c:dPt>
            <c:idx val="12"/>
            <c:bubble3D val="0"/>
            <c:spPr>
              <a:solidFill>
                <a:schemeClr val="accent1">
                  <a:lumMod val="80000"/>
                  <a:lumOff val="20000"/>
                </a:schemeClr>
              </a:solidFill>
              <a:ln w="19050">
                <a:solidFill>
                  <a:schemeClr val="lt1"/>
                </a:solidFill>
              </a:ln>
              <a:effectLst/>
            </c:spPr>
          </c:dPt>
          <c:dPt>
            <c:idx val="13"/>
            <c:bubble3D val="0"/>
            <c:spPr>
              <a:solidFill>
                <a:schemeClr val="accent2">
                  <a:lumMod val="80000"/>
                  <a:lumOff val="20000"/>
                </a:schemeClr>
              </a:solidFill>
              <a:ln w="19050">
                <a:solidFill>
                  <a:schemeClr val="lt1"/>
                </a:solidFill>
              </a:ln>
              <a:effectLst/>
            </c:spPr>
          </c:dPt>
          <c:dPt>
            <c:idx val="14"/>
            <c:bubble3D val="0"/>
            <c:spPr>
              <a:solidFill>
                <a:schemeClr val="accent3">
                  <a:lumMod val="80000"/>
                  <a:lumOff val="20000"/>
                </a:schemeClr>
              </a:solidFill>
              <a:ln w="19050">
                <a:solidFill>
                  <a:schemeClr val="lt1"/>
                </a:solidFill>
              </a:ln>
              <a:effectLst/>
            </c:spPr>
          </c:dPt>
          <c:dPt>
            <c:idx val="15"/>
            <c:bubble3D val="0"/>
            <c:spPr>
              <a:solidFill>
                <a:schemeClr val="accent4">
                  <a:lumMod val="80000"/>
                  <a:lumOff val="20000"/>
                </a:schemeClr>
              </a:solidFill>
              <a:ln w="19050">
                <a:solidFill>
                  <a:schemeClr val="lt1"/>
                </a:solidFill>
              </a:ln>
              <a:effectLst/>
            </c:spPr>
          </c:dPt>
          <c:dPt>
            <c:idx val="16"/>
            <c:bubble3D val="0"/>
            <c:spPr>
              <a:solidFill>
                <a:schemeClr val="accent5">
                  <a:lumMod val="80000"/>
                  <a:lumOff val="20000"/>
                </a:schemeClr>
              </a:solidFill>
              <a:ln w="19050">
                <a:solidFill>
                  <a:schemeClr val="lt1"/>
                </a:solidFill>
              </a:ln>
              <a:effectLst/>
            </c:spPr>
          </c:dPt>
          <c:dPt>
            <c:idx val="17"/>
            <c:bubble3D val="0"/>
            <c:spPr>
              <a:solidFill>
                <a:schemeClr val="accent6">
                  <a:lumMod val="80000"/>
                  <a:lumOff val="20000"/>
                </a:schemeClr>
              </a:solidFill>
              <a:ln w="19050">
                <a:solidFill>
                  <a:schemeClr val="lt1"/>
                </a:solidFill>
              </a:ln>
              <a:effectLst/>
            </c:spPr>
          </c:dPt>
          <c:dPt>
            <c:idx val="18"/>
            <c:bubble3D val="0"/>
            <c:spPr>
              <a:solidFill>
                <a:schemeClr val="accent1">
                  <a:lumMod val="80000"/>
                </a:schemeClr>
              </a:solidFill>
              <a:ln w="19050">
                <a:solidFill>
                  <a:schemeClr val="lt1"/>
                </a:solidFill>
              </a:ln>
              <a:effectLst/>
            </c:spPr>
          </c:dPt>
          <c:dPt>
            <c:idx val="19"/>
            <c:bubble3D val="0"/>
            <c:spPr>
              <a:solidFill>
                <a:schemeClr val="accent2">
                  <a:lumMod val="80000"/>
                </a:schemeClr>
              </a:solidFill>
              <a:ln w="19050">
                <a:solidFill>
                  <a:schemeClr val="lt1"/>
                </a:solidFill>
              </a:ln>
              <a:effectLst/>
            </c:spPr>
          </c:dPt>
          <c:dPt>
            <c:idx val="20"/>
            <c:bubble3D val="0"/>
            <c:spPr>
              <a:solidFill>
                <a:schemeClr val="accent3">
                  <a:lumMod val="80000"/>
                </a:schemeClr>
              </a:solidFill>
              <a:ln w="19050">
                <a:solidFill>
                  <a:schemeClr val="lt1"/>
                </a:solidFill>
              </a:ln>
              <a:effectLst/>
            </c:spPr>
          </c:dPt>
          <c:dPt>
            <c:idx val="21"/>
            <c:bubble3D val="0"/>
            <c:spPr>
              <a:solidFill>
                <a:schemeClr val="accent4">
                  <a:lumMod val="80000"/>
                </a:schemeClr>
              </a:solidFill>
              <a:ln w="19050">
                <a:solidFill>
                  <a:schemeClr val="lt1"/>
                </a:solidFill>
              </a:ln>
              <a:effectLst/>
            </c:spPr>
          </c:dPt>
          <c:dPt>
            <c:idx val="22"/>
            <c:bubble3D val="0"/>
            <c:spPr>
              <a:solidFill>
                <a:schemeClr val="accent5">
                  <a:lumMod val="80000"/>
                </a:schemeClr>
              </a:solidFill>
              <a:ln w="19050">
                <a:solidFill>
                  <a:schemeClr val="lt1"/>
                </a:solidFill>
              </a:ln>
              <a:effectLst/>
            </c:spPr>
          </c:dPt>
          <c:dPt>
            <c:idx val="23"/>
            <c:bubble3D val="0"/>
            <c:spPr>
              <a:solidFill>
                <a:schemeClr val="accent6">
                  <a:lumMod val="80000"/>
                </a:schemeClr>
              </a:solidFill>
              <a:ln w="19050">
                <a:solidFill>
                  <a:schemeClr val="lt1"/>
                </a:solidFill>
              </a:ln>
              <a:effectLst/>
            </c:spPr>
          </c:dPt>
          <c:dPt>
            <c:idx val="24"/>
            <c:bubble3D val="0"/>
            <c:spPr>
              <a:solidFill>
                <a:schemeClr val="accent1">
                  <a:lumMod val="60000"/>
                  <a:lumOff val="40000"/>
                </a:schemeClr>
              </a:solidFill>
              <a:ln w="19050">
                <a:solidFill>
                  <a:schemeClr val="lt1"/>
                </a:solidFill>
              </a:ln>
              <a:effectLst/>
            </c:spPr>
          </c:dPt>
          <c:dPt>
            <c:idx val="25"/>
            <c:bubble3D val="0"/>
            <c:spPr>
              <a:solidFill>
                <a:schemeClr val="accent2">
                  <a:lumMod val="60000"/>
                  <a:lumOff val="40000"/>
                </a:schemeClr>
              </a:solidFill>
              <a:ln w="19050">
                <a:solidFill>
                  <a:schemeClr val="lt1"/>
                </a:solidFill>
              </a:ln>
              <a:effectLst/>
            </c:spPr>
          </c:dPt>
          <c:dPt>
            <c:idx val="26"/>
            <c:bubble3D val="0"/>
            <c:spPr>
              <a:solidFill>
                <a:schemeClr val="accent3">
                  <a:lumMod val="60000"/>
                  <a:lumOff val="40000"/>
                </a:schemeClr>
              </a:solidFill>
              <a:ln w="19050">
                <a:solidFill>
                  <a:schemeClr val="lt1"/>
                </a:solidFill>
              </a:ln>
              <a:effectLst/>
            </c:spPr>
          </c:dPt>
          <c:dPt>
            <c:idx val="27"/>
            <c:bubble3D val="0"/>
            <c:spPr>
              <a:solidFill>
                <a:schemeClr val="accent4">
                  <a:lumMod val="60000"/>
                  <a:lumOff val="40000"/>
                </a:schemeClr>
              </a:solidFill>
              <a:ln w="19050">
                <a:solidFill>
                  <a:schemeClr val="lt1"/>
                </a:solidFill>
              </a:ln>
              <a:effectLst/>
            </c:spPr>
          </c:dPt>
          <c:dPt>
            <c:idx val="28"/>
            <c:bubble3D val="0"/>
            <c:spPr>
              <a:solidFill>
                <a:schemeClr val="accent5">
                  <a:lumMod val="60000"/>
                  <a:lumOff val="40000"/>
                </a:schemeClr>
              </a:solidFill>
              <a:ln w="19050">
                <a:solidFill>
                  <a:schemeClr val="lt1"/>
                </a:solidFill>
              </a:ln>
              <a:effectLst/>
            </c:spPr>
          </c:dPt>
          <c:dPt>
            <c:idx val="29"/>
            <c:bubble3D val="0"/>
            <c:spPr>
              <a:solidFill>
                <a:schemeClr val="accent6">
                  <a:lumMod val="60000"/>
                  <a:lumOff val="40000"/>
                </a:schemeClr>
              </a:solidFill>
              <a:ln w="19050">
                <a:solidFill>
                  <a:schemeClr val="lt1"/>
                </a:solidFill>
              </a:ln>
              <a:effectLst/>
            </c:spPr>
          </c:dPt>
          <c:dPt>
            <c:idx val="30"/>
            <c:bubble3D val="0"/>
            <c:spPr>
              <a:solidFill>
                <a:schemeClr val="accent1">
                  <a:lumMod val="50000"/>
                </a:schemeClr>
              </a:solidFill>
              <a:ln w="19050">
                <a:solidFill>
                  <a:schemeClr val="lt1"/>
                </a:solidFill>
              </a:ln>
              <a:effectLst/>
            </c:spPr>
          </c:dPt>
          <c:dPt>
            <c:idx val="31"/>
            <c:bubble3D val="0"/>
            <c:spPr>
              <a:solidFill>
                <a:schemeClr val="accent2">
                  <a:lumMod val="50000"/>
                </a:schemeClr>
              </a:solidFill>
              <a:ln w="19050">
                <a:solidFill>
                  <a:schemeClr val="lt1"/>
                </a:solidFill>
              </a:ln>
              <a:effectLst/>
            </c:spPr>
          </c:dPt>
          <c:dPt>
            <c:idx val="32"/>
            <c:bubble3D val="0"/>
            <c:spPr>
              <a:solidFill>
                <a:schemeClr val="accent3">
                  <a:lumMod val="50000"/>
                </a:schemeClr>
              </a:solidFill>
              <a:ln w="19050">
                <a:solidFill>
                  <a:schemeClr val="lt1"/>
                </a:solidFill>
              </a:ln>
              <a:effectLst/>
            </c:spPr>
          </c:dPt>
          <c:dPt>
            <c:idx val="33"/>
            <c:bubble3D val="0"/>
            <c:spPr>
              <a:solidFill>
                <a:schemeClr val="accent4">
                  <a:lumMod val="50000"/>
                </a:schemeClr>
              </a:solidFill>
              <a:ln w="19050">
                <a:solidFill>
                  <a:schemeClr val="lt1"/>
                </a:solidFill>
              </a:ln>
              <a:effectLst/>
            </c:spPr>
          </c:dPt>
          <c:dPt>
            <c:idx val="34"/>
            <c:bubble3D val="0"/>
            <c:spPr>
              <a:solidFill>
                <a:schemeClr val="accent5">
                  <a:lumMod val="50000"/>
                </a:schemeClr>
              </a:solidFill>
              <a:ln w="19050">
                <a:solidFill>
                  <a:schemeClr val="lt1"/>
                </a:solidFill>
              </a:ln>
              <a:effectLst/>
            </c:spPr>
          </c:dPt>
          <c:dPt>
            <c:idx val="35"/>
            <c:bubble3D val="0"/>
            <c:spPr>
              <a:solidFill>
                <a:schemeClr val="accent6">
                  <a:lumMod val="50000"/>
                </a:schemeClr>
              </a:solidFill>
              <a:ln w="19050">
                <a:solidFill>
                  <a:schemeClr val="lt1"/>
                </a:solidFill>
              </a:ln>
              <a:effectLst/>
            </c:spPr>
          </c:dPt>
          <c:dPt>
            <c:idx val="36"/>
            <c:bubble3D val="0"/>
            <c:spPr>
              <a:solidFill>
                <a:schemeClr val="accent1">
                  <a:lumMod val="70000"/>
                  <a:lumOff val="30000"/>
                </a:schemeClr>
              </a:solidFill>
              <a:ln w="19050">
                <a:solidFill>
                  <a:schemeClr val="lt1"/>
                </a:solidFill>
              </a:ln>
              <a:effectLst/>
            </c:spPr>
          </c:dPt>
          <c:dPt>
            <c:idx val="37"/>
            <c:bubble3D val="0"/>
            <c:spPr>
              <a:solidFill>
                <a:schemeClr val="accent2">
                  <a:lumMod val="70000"/>
                  <a:lumOff val="30000"/>
                </a:schemeClr>
              </a:solidFill>
              <a:ln w="19050">
                <a:solidFill>
                  <a:schemeClr val="lt1"/>
                </a:solidFill>
              </a:ln>
              <a:effectLst/>
            </c:spPr>
          </c:dPt>
          <c:dPt>
            <c:idx val="38"/>
            <c:bubble3D val="0"/>
            <c:spPr>
              <a:solidFill>
                <a:schemeClr val="accent3">
                  <a:lumMod val="70000"/>
                  <a:lumOff val="30000"/>
                </a:schemeClr>
              </a:solidFill>
              <a:ln w="19050">
                <a:solidFill>
                  <a:schemeClr val="lt1"/>
                </a:solidFill>
              </a:ln>
              <a:effectLst/>
            </c:spPr>
          </c:dPt>
          <c:dPt>
            <c:idx val="39"/>
            <c:bubble3D val="0"/>
            <c:spPr>
              <a:solidFill>
                <a:schemeClr val="accent4">
                  <a:lumMod val="70000"/>
                  <a:lumOff val="30000"/>
                </a:schemeClr>
              </a:solidFill>
              <a:ln w="19050">
                <a:solidFill>
                  <a:schemeClr val="lt1"/>
                </a:solidFill>
              </a:ln>
              <a:effectLst/>
            </c:spPr>
          </c:dPt>
          <c:dPt>
            <c:idx val="40"/>
            <c:bubble3D val="0"/>
            <c:spPr>
              <a:solidFill>
                <a:schemeClr val="accent5">
                  <a:lumMod val="70000"/>
                  <a:lumOff val="30000"/>
                </a:schemeClr>
              </a:solidFill>
              <a:ln w="19050">
                <a:solidFill>
                  <a:schemeClr val="lt1"/>
                </a:solidFill>
              </a:ln>
              <a:effectLst/>
            </c:spPr>
          </c:dPt>
          <c:dPt>
            <c:idx val="41"/>
            <c:bubble3D val="0"/>
            <c:spPr>
              <a:solidFill>
                <a:schemeClr val="accent6">
                  <a:lumMod val="70000"/>
                  <a:lumOff val="30000"/>
                </a:schemeClr>
              </a:solidFill>
              <a:ln w="19050">
                <a:solidFill>
                  <a:schemeClr val="lt1"/>
                </a:solidFill>
              </a:ln>
              <a:effectLst/>
            </c:spPr>
          </c:dPt>
          <c:dPt>
            <c:idx val="42"/>
            <c:bubble3D val="0"/>
            <c:spPr>
              <a:solidFill>
                <a:schemeClr val="accent1">
                  <a:lumMod val="70000"/>
                </a:schemeClr>
              </a:solidFill>
              <a:ln w="19050">
                <a:solidFill>
                  <a:schemeClr val="lt1"/>
                </a:solidFill>
              </a:ln>
              <a:effectLst/>
            </c:spPr>
          </c:dPt>
          <c:dPt>
            <c:idx val="43"/>
            <c:bubble3D val="0"/>
            <c:spPr>
              <a:solidFill>
                <a:schemeClr val="accent2">
                  <a:lumMod val="70000"/>
                </a:schemeClr>
              </a:solidFill>
              <a:ln w="19050">
                <a:solidFill>
                  <a:schemeClr val="lt1"/>
                </a:solidFill>
              </a:ln>
              <a:effectLst/>
            </c:spPr>
          </c:dPt>
          <c:dPt>
            <c:idx val="44"/>
            <c:bubble3D val="0"/>
            <c:spPr>
              <a:solidFill>
                <a:schemeClr val="accent3">
                  <a:lumMod val="70000"/>
                </a:schemeClr>
              </a:solidFill>
              <a:ln w="19050">
                <a:solidFill>
                  <a:schemeClr val="lt1"/>
                </a:solidFill>
              </a:ln>
              <a:effectLst/>
            </c:spPr>
          </c:dPt>
          <c:dPt>
            <c:idx val="45"/>
            <c:bubble3D val="0"/>
            <c:spPr>
              <a:solidFill>
                <a:schemeClr val="accent4">
                  <a:lumMod val="70000"/>
                </a:schemeClr>
              </a:solidFill>
              <a:ln w="19050">
                <a:solidFill>
                  <a:schemeClr val="lt1"/>
                </a:solidFill>
              </a:ln>
              <a:effectLst/>
            </c:spPr>
          </c:dPt>
          <c:dPt>
            <c:idx val="46"/>
            <c:bubble3D val="0"/>
            <c:spPr>
              <a:solidFill>
                <a:schemeClr val="accent5">
                  <a:lumMod val="70000"/>
                </a:schemeClr>
              </a:solidFill>
              <a:ln w="19050">
                <a:solidFill>
                  <a:schemeClr val="lt1"/>
                </a:solidFill>
              </a:ln>
              <a:effectLst/>
            </c:spPr>
          </c:dPt>
          <c:dPt>
            <c:idx val="47"/>
            <c:bubble3D val="0"/>
            <c:spPr>
              <a:solidFill>
                <a:schemeClr val="accent6">
                  <a:lumMod val="70000"/>
                </a:schemeClr>
              </a:solidFill>
              <a:ln w="19050">
                <a:solidFill>
                  <a:schemeClr val="lt1"/>
                </a:solidFill>
              </a:ln>
              <a:effectLst/>
            </c:spPr>
          </c:dPt>
          <c:dPt>
            <c:idx val="48"/>
            <c:bubble3D val="0"/>
            <c:spPr>
              <a:solidFill>
                <a:schemeClr val="accent1">
                  <a:lumMod val="50000"/>
                  <a:lumOff val="50000"/>
                </a:schemeClr>
              </a:solidFill>
              <a:ln w="19050">
                <a:solidFill>
                  <a:schemeClr val="lt1"/>
                </a:solidFill>
              </a:ln>
              <a:effectLst/>
            </c:spPr>
          </c:dPt>
          <c:dPt>
            <c:idx val="49"/>
            <c:bubble3D val="0"/>
            <c:spPr>
              <a:solidFill>
                <a:schemeClr val="accent2">
                  <a:lumMod val="50000"/>
                  <a:lumOff val="50000"/>
                </a:schemeClr>
              </a:solidFill>
              <a:ln w="19050">
                <a:solidFill>
                  <a:schemeClr val="lt1"/>
                </a:solidFill>
              </a:ln>
              <a:effectLst/>
            </c:spPr>
          </c:dPt>
          <c:dPt>
            <c:idx val="50"/>
            <c:bubble3D val="0"/>
            <c:spPr>
              <a:solidFill>
                <a:schemeClr val="accent3">
                  <a:lumMod val="50000"/>
                  <a:lumOff val="50000"/>
                </a:schemeClr>
              </a:solidFill>
              <a:ln w="19050">
                <a:solidFill>
                  <a:schemeClr val="lt1"/>
                </a:solidFill>
              </a:ln>
              <a:effectLst/>
            </c:spPr>
          </c:dPt>
          <c:dPt>
            <c:idx val="51"/>
            <c:bubble3D val="0"/>
            <c:spPr>
              <a:solidFill>
                <a:schemeClr val="accent4">
                  <a:lumMod val="50000"/>
                  <a:lumOff val="50000"/>
                </a:schemeClr>
              </a:solidFill>
              <a:ln w="19050">
                <a:solidFill>
                  <a:schemeClr val="lt1"/>
                </a:solidFill>
              </a:ln>
              <a:effectLst/>
            </c:spPr>
          </c:dPt>
          <c:dPt>
            <c:idx val="52"/>
            <c:bubble3D val="0"/>
            <c:spPr>
              <a:solidFill>
                <a:schemeClr val="accent5">
                  <a:lumMod val="50000"/>
                  <a:lumOff val="50000"/>
                </a:schemeClr>
              </a:solidFill>
              <a:ln w="19050">
                <a:solidFill>
                  <a:schemeClr val="lt1"/>
                </a:solidFill>
              </a:ln>
              <a:effectLst/>
            </c:spPr>
          </c:dPt>
          <c:dPt>
            <c:idx val="53"/>
            <c:bubble3D val="0"/>
            <c:spPr>
              <a:solidFill>
                <a:schemeClr val="accent6">
                  <a:lumMod val="50000"/>
                  <a:lumOff val="50000"/>
                </a:schemeClr>
              </a:solidFill>
              <a:ln w="19050">
                <a:solidFill>
                  <a:schemeClr val="lt1"/>
                </a:solidFill>
              </a:ln>
              <a:effectLst/>
            </c:spPr>
          </c:dPt>
          <c:dPt>
            <c:idx val="54"/>
            <c:bubble3D val="0"/>
            <c:spPr>
              <a:solidFill>
                <a:schemeClr val="accent1"/>
              </a:solidFill>
              <a:ln w="19050">
                <a:solidFill>
                  <a:schemeClr val="lt1"/>
                </a:solidFill>
              </a:ln>
              <a:effectLst/>
            </c:spPr>
          </c:dPt>
          <c:dPt>
            <c:idx val="55"/>
            <c:bubble3D val="0"/>
            <c:spPr>
              <a:solidFill>
                <a:schemeClr val="accent2"/>
              </a:solidFill>
              <a:ln w="19050">
                <a:solidFill>
                  <a:schemeClr val="lt1"/>
                </a:solidFill>
              </a:ln>
              <a:effectLst/>
            </c:spPr>
          </c:dPt>
          <c:dPt>
            <c:idx val="56"/>
            <c:bubble3D val="0"/>
            <c:spPr>
              <a:solidFill>
                <a:schemeClr val="accent3"/>
              </a:solidFill>
              <a:ln w="19050">
                <a:solidFill>
                  <a:schemeClr val="lt1"/>
                </a:solidFill>
              </a:ln>
              <a:effectLst/>
            </c:spPr>
          </c:dPt>
          <c:dPt>
            <c:idx val="57"/>
            <c:bubble3D val="0"/>
            <c:spPr>
              <a:solidFill>
                <a:schemeClr val="accent4"/>
              </a:solidFill>
              <a:ln w="19050">
                <a:solidFill>
                  <a:schemeClr val="lt1"/>
                </a:solidFill>
              </a:ln>
              <a:effectLst/>
            </c:spPr>
          </c:dPt>
          <c:dPt>
            <c:idx val="58"/>
            <c:bubble3D val="0"/>
            <c:spPr>
              <a:solidFill>
                <a:schemeClr val="accent5"/>
              </a:solidFill>
              <a:ln w="19050">
                <a:solidFill>
                  <a:schemeClr val="lt1"/>
                </a:solidFill>
              </a:ln>
              <a:effectLst/>
            </c:spPr>
          </c:dPt>
          <c:dPt>
            <c:idx val="59"/>
            <c:bubble3D val="0"/>
            <c:spPr>
              <a:solidFill>
                <a:schemeClr val="accent6"/>
              </a:solidFill>
              <a:ln w="19050">
                <a:solidFill>
                  <a:schemeClr val="lt1"/>
                </a:solidFill>
              </a:ln>
              <a:effectLst/>
            </c:spPr>
          </c:dPt>
          <c:dPt>
            <c:idx val="60"/>
            <c:bubble3D val="0"/>
            <c:spPr>
              <a:solidFill>
                <a:schemeClr val="accent1">
                  <a:lumMod val="60000"/>
                </a:schemeClr>
              </a:solidFill>
              <a:ln w="19050">
                <a:solidFill>
                  <a:schemeClr val="lt1"/>
                </a:solidFill>
              </a:ln>
              <a:effectLst/>
            </c:spPr>
          </c:dPt>
          <c:dPt>
            <c:idx val="61"/>
            <c:bubble3D val="0"/>
            <c:spPr>
              <a:solidFill>
                <a:schemeClr val="accent2">
                  <a:lumMod val="60000"/>
                </a:schemeClr>
              </a:solidFill>
              <a:ln w="19050">
                <a:solidFill>
                  <a:schemeClr val="lt1"/>
                </a:solidFill>
              </a:ln>
              <a:effectLst/>
            </c:spPr>
          </c:dPt>
          <c:dPt>
            <c:idx val="62"/>
            <c:bubble3D val="0"/>
            <c:spPr>
              <a:solidFill>
                <a:schemeClr val="accent3">
                  <a:lumMod val="60000"/>
                </a:schemeClr>
              </a:solidFill>
              <a:ln w="19050">
                <a:solidFill>
                  <a:schemeClr val="lt1"/>
                </a:solidFill>
              </a:ln>
              <a:effectLst/>
            </c:spPr>
          </c:dPt>
          <c:dPt>
            <c:idx val="63"/>
            <c:bubble3D val="0"/>
            <c:spPr>
              <a:solidFill>
                <a:schemeClr val="accent4">
                  <a:lumMod val="60000"/>
                </a:schemeClr>
              </a:solidFill>
              <a:ln w="19050">
                <a:solidFill>
                  <a:schemeClr val="lt1"/>
                </a:solidFill>
              </a:ln>
              <a:effectLst/>
            </c:spPr>
          </c:dPt>
          <c:dPt>
            <c:idx val="64"/>
            <c:bubble3D val="0"/>
            <c:spPr>
              <a:solidFill>
                <a:schemeClr val="accent5">
                  <a:lumMod val="60000"/>
                </a:schemeClr>
              </a:solidFill>
              <a:ln w="19050">
                <a:solidFill>
                  <a:schemeClr val="lt1"/>
                </a:solidFill>
              </a:ln>
              <a:effectLst/>
            </c:spPr>
          </c:dPt>
          <c:dPt>
            <c:idx val="65"/>
            <c:bubble3D val="0"/>
            <c:spPr>
              <a:solidFill>
                <a:schemeClr val="accent6">
                  <a:lumMod val="60000"/>
                </a:schemeClr>
              </a:solidFill>
              <a:ln w="19050">
                <a:solidFill>
                  <a:schemeClr val="lt1"/>
                </a:solidFill>
              </a:ln>
              <a:effectLst/>
            </c:spPr>
          </c:dPt>
          <c:dPt>
            <c:idx val="66"/>
            <c:bubble3D val="0"/>
            <c:spPr>
              <a:solidFill>
                <a:schemeClr val="accent1">
                  <a:lumMod val="80000"/>
                  <a:lumOff val="20000"/>
                </a:schemeClr>
              </a:solidFill>
              <a:ln w="19050">
                <a:solidFill>
                  <a:schemeClr val="lt1"/>
                </a:solidFill>
              </a:ln>
              <a:effectLst/>
            </c:spPr>
          </c:dPt>
          <c:dPt>
            <c:idx val="67"/>
            <c:bubble3D val="0"/>
            <c:spPr>
              <a:solidFill>
                <a:schemeClr val="accent2">
                  <a:lumMod val="80000"/>
                  <a:lumOff val="20000"/>
                </a:schemeClr>
              </a:solidFill>
              <a:ln w="19050">
                <a:solidFill>
                  <a:schemeClr val="lt1"/>
                </a:solidFill>
              </a:ln>
              <a:effectLst/>
            </c:spPr>
          </c:dPt>
          <c:dPt>
            <c:idx val="68"/>
            <c:bubble3D val="0"/>
            <c:spPr>
              <a:solidFill>
                <a:schemeClr val="accent3">
                  <a:lumMod val="80000"/>
                  <a:lumOff val="20000"/>
                </a:schemeClr>
              </a:solidFill>
              <a:ln w="19050">
                <a:solidFill>
                  <a:schemeClr val="lt1"/>
                </a:solidFill>
              </a:ln>
              <a:effectLst/>
            </c:spPr>
          </c:dPt>
          <c:dPt>
            <c:idx val="69"/>
            <c:bubble3D val="0"/>
            <c:spPr>
              <a:solidFill>
                <a:schemeClr val="accent4">
                  <a:lumMod val="80000"/>
                  <a:lumOff val="20000"/>
                </a:schemeClr>
              </a:solidFill>
              <a:ln w="19050">
                <a:solidFill>
                  <a:schemeClr val="lt1"/>
                </a:solidFill>
              </a:ln>
              <a:effectLst/>
            </c:spPr>
          </c:dPt>
          <c:dPt>
            <c:idx val="70"/>
            <c:bubble3D val="0"/>
            <c:spPr>
              <a:solidFill>
                <a:schemeClr val="accent5">
                  <a:lumMod val="80000"/>
                  <a:lumOff val="20000"/>
                </a:schemeClr>
              </a:solidFill>
              <a:ln w="19050">
                <a:solidFill>
                  <a:schemeClr val="lt1"/>
                </a:solidFill>
              </a:ln>
              <a:effectLst/>
            </c:spPr>
          </c:dPt>
          <c:dPt>
            <c:idx val="71"/>
            <c:bubble3D val="0"/>
            <c:spPr>
              <a:solidFill>
                <a:schemeClr val="accent6">
                  <a:lumMod val="80000"/>
                  <a:lumOff val="20000"/>
                </a:schemeClr>
              </a:solidFill>
              <a:ln w="19050">
                <a:solidFill>
                  <a:schemeClr val="lt1"/>
                </a:solidFill>
              </a:ln>
              <a:effectLst/>
            </c:spPr>
          </c:dPt>
          <c:dPt>
            <c:idx val="72"/>
            <c:bubble3D val="0"/>
            <c:spPr>
              <a:solidFill>
                <a:schemeClr val="accent1">
                  <a:lumMod val="80000"/>
                </a:schemeClr>
              </a:solidFill>
              <a:ln w="19050">
                <a:solidFill>
                  <a:schemeClr val="lt1"/>
                </a:solidFill>
              </a:ln>
              <a:effectLst/>
            </c:spPr>
          </c:dPt>
          <c:dPt>
            <c:idx val="73"/>
            <c:bubble3D val="0"/>
            <c:spPr>
              <a:solidFill>
                <a:schemeClr val="accent2">
                  <a:lumMod val="80000"/>
                </a:schemeClr>
              </a:solidFill>
              <a:ln w="19050">
                <a:solidFill>
                  <a:schemeClr val="lt1"/>
                </a:solidFill>
              </a:ln>
              <a:effectLst/>
            </c:spPr>
          </c:dPt>
          <c:dPt>
            <c:idx val="74"/>
            <c:bubble3D val="0"/>
            <c:spPr>
              <a:solidFill>
                <a:schemeClr val="accent3">
                  <a:lumMod val="80000"/>
                </a:schemeClr>
              </a:solidFill>
              <a:ln w="19050">
                <a:solidFill>
                  <a:schemeClr val="lt1"/>
                </a:solidFill>
              </a:ln>
              <a:effectLst/>
            </c:spPr>
          </c:dPt>
          <c:dPt>
            <c:idx val="75"/>
            <c:bubble3D val="0"/>
            <c:spPr>
              <a:solidFill>
                <a:schemeClr val="accent4">
                  <a:lumMod val="80000"/>
                </a:schemeClr>
              </a:solidFill>
              <a:ln w="19050">
                <a:solidFill>
                  <a:schemeClr val="lt1"/>
                </a:solidFill>
              </a:ln>
              <a:effectLst/>
            </c:spPr>
          </c:dPt>
          <c:dPt>
            <c:idx val="76"/>
            <c:bubble3D val="0"/>
            <c:spPr>
              <a:solidFill>
                <a:schemeClr val="accent5">
                  <a:lumMod val="80000"/>
                </a:schemeClr>
              </a:solidFill>
              <a:ln w="19050">
                <a:solidFill>
                  <a:schemeClr val="lt1"/>
                </a:solidFill>
              </a:ln>
              <a:effectLst/>
            </c:spPr>
          </c:dPt>
          <c:dPt>
            <c:idx val="77"/>
            <c:bubble3D val="0"/>
            <c:spPr>
              <a:solidFill>
                <a:schemeClr val="accent6">
                  <a:lumMod val="80000"/>
                </a:schemeClr>
              </a:solidFill>
              <a:ln w="19050">
                <a:solidFill>
                  <a:schemeClr val="lt1"/>
                </a:solidFill>
              </a:ln>
              <a:effectLst/>
            </c:spPr>
          </c:dPt>
          <c:dPt>
            <c:idx val="78"/>
            <c:bubble3D val="0"/>
            <c:spPr>
              <a:solidFill>
                <a:schemeClr val="accent1">
                  <a:lumMod val="60000"/>
                  <a:lumOff val="40000"/>
                </a:schemeClr>
              </a:solidFill>
              <a:ln w="19050">
                <a:solidFill>
                  <a:schemeClr val="lt1"/>
                </a:solidFill>
              </a:ln>
              <a:effectLst/>
            </c:spPr>
          </c:dPt>
          <c:dPt>
            <c:idx val="79"/>
            <c:bubble3D val="0"/>
            <c:spPr>
              <a:solidFill>
                <a:schemeClr val="accent2">
                  <a:lumMod val="60000"/>
                  <a:lumOff val="40000"/>
                </a:schemeClr>
              </a:solidFill>
              <a:ln w="19050">
                <a:solidFill>
                  <a:schemeClr val="lt1"/>
                </a:solidFill>
              </a:ln>
              <a:effectLst/>
            </c:spPr>
          </c:dPt>
          <c:dPt>
            <c:idx val="80"/>
            <c:bubble3D val="0"/>
            <c:spPr>
              <a:solidFill>
                <a:schemeClr val="accent3">
                  <a:lumMod val="60000"/>
                  <a:lumOff val="40000"/>
                </a:schemeClr>
              </a:solidFill>
              <a:ln w="19050">
                <a:solidFill>
                  <a:schemeClr val="lt1"/>
                </a:solidFill>
              </a:ln>
              <a:effectLst/>
            </c:spPr>
          </c:dPt>
          <c:dPt>
            <c:idx val="81"/>
            <c:bubble3D val="0"/>
            <c:spPr>
              <a:solidFill>
                <a:schemeClr val="accent4">
                  <a:lumMod val="60000"/>
                  <a:lumOff val="40000"/>
                </a:schemeClr>
              </a:solidFill>
              <a:ln w="19050">
                <a:solidFill>
                  <a:schemeClr val="lt1"/>
                </a:solidFill>
              </a:ln>
              <a:effectLst/>
            </c:spPr>
          </c:dPt>
          <c:dPt>
            <c:idx val="82"/>
            <c:bubble3D val="0"/>
            <c:spPr>
              <a:solidFill>
                <a:schemeClr val="accent5">
                  <a:lumMod val="60000"/>
                  <a:lumOff val="40000"/>
                </a:schemeClr>
              </a:solidFill>
              <a:ln w="19050">
                <a:solidFill>
                  <a:schemeClr val="lt1"/>
                </a:solidFill>
              </a:ln>
              <a:effectLst/>
            </c:spPr>
          </c:dPt>
          <c:dPt>
            <c:idx val="83"/>
            <c:bubble3D val="0"/>
            <c:spPr>
              <a:solidFill>
                <a:schemeClr val="accent6">
                  <a:lumMod val="60000"/>
                  <a:lumOff val="40000"/>
                </a:schemeClr>
              </a:solidFill>
              <a:ln w="19050">
                <a:solidFill>
                  <a:schemeClr val="lt1"/>
                </a:solidFill>
              </a:ln>
              <a:effectLst/>
            </c:spPr>
          </c:dPt>
          <c:dPt>
            <c:idx val="84"/>
            <c:bubble3D val="0"/>
            <c:spPr>
              <a:solidFill>
                <a:schemeClr val="accent1">
                  <a:lumMod val="50000"/>
                </a:schemeClr>
              </a:solidFill>
              <a:ln w="19050">
                <a:solidFill>
                  <a:schemeClr val="lt1"/>
                </a:solidFill>
              </a:ln>
              <a:effectLst/>
            </c:spPr>
          </c:dPt>
          <c:dPt>
            <c:idx val="85"/>
            <c:bubble3D val="0"/>
            <c:spPr>
              <a:solidFill>
                <a:schemeClr val="accent2">
                  <a:lumMod val="50000"/>
                </a:schemeClr>
              </a:solidFill>
              <a:ln w="19050">
                <a:solidFill>
                  <a:schemeClr val="lt1"/>
                </a:solidFill>
              </a:ln>
              <a:effectLst/>
            </c:spPr>
          </c:dPt>
          <c:dPt>
            <c:idx val="86"/>
            <c:bubble3D val="0"/>
            <c:spPr>
              <a:solidFill>
                <a:schemeClr val="accent3">
                  <a:lumMod val="50000"/>
                </a:schemeClr>
              </a:solidFill>
              <a:ln w="19050">
                <a:solidFill>
                  <a:schemeClr val="lt1"/>
                </a:solidFill>
              </a:ln>
              <a:effectLst/>
            </c:spPr>
          </c:dPt>
          <c:dPt>
            <c:idx val="87"/>
            <c:bubble3D val="0"/>
            <c:spPr>
              <a:solidFill>
                <a:schemeClr val="accent4">
                  <a:lumMod val="50000"/>
                </a:schemeClr>
              </a:solidFill>
              <a:ln w="19050">
                <a:solidFill>
                  <a:schemeClr val="lt1"/>
                </a:solidFill>
              </a:ln>
              <a:effectLst/>
            </c:spPr>
          </c:dPt>
          <c:dPt>
            <c:idx val="88"/>
            <c:bubble3D val="0"/>
            <c:spPr>
              <a:solidFill>
                <a:schemeClr val="accent5">
                  <a:lumMod val="50000"/>
                </a:schemeClr>
              </a:solidFill>
              <a:ln w="19050">
                <a:solidFill>
                  <a:schemeClr val="lt1"/>
                </a:solidFill>
              </a:ln>
              <a:effectLst/>
            </c:spPr>
          </c:dPt>
          <c:dPt>
            <c:idx val="89"/>
            <c:bubble3D val="0"/>
            <c:spPr>
              <a:solidFill>
                <a:schemeClr val="accent6">
                  <a:lumMod val="50000"/>
                </a:schemeClr>
              </a:solidFill>
              <a:ln w="19050">
                <a:solidFill>
                  <a:schemeClr val="lt1"/>
                </a:solidFill>
              </a:ln>
              <a:effectLst/>
            </c:spPr>
          </c:dPt>
          <c:dPt>
            <c:idx val="90"/>
            <c:bubble3D val="0"/>
            <c:spPr>
              <a:solidFill>
                <a:schemeClr val="accent1">
                  <a:lumMod val="70000"/>
                  <a:lumOff val="30000"/>
                </a:schemeClr>
              </a:solidFill>
              <a:ln w="19050">
                <a:solidFill>
                  <a:schemeClr val="lt1"/>
                </a:solidFill>
              </a:ln>
              <a:effectLst/>
            </c:spPr>
          </c:dPt>
          <c:dPt>
            <c:idx val="91"/>
            <c:bubble3D val="0"/>
            <c:spPr>
              <a:solidFill>
                <a:schemeClr val="accent2">
                  <a:lumMod val="70000"/>
                  <a:lumOff val="30000"/>
                </a:schemeClr>
              </a:solidFill>
              <a:ln w="19050">
                <a:solidFill>
                  <a:schemeClr val="lt1"/>
                </a:solidFill>
              </a:ln>
              <a:effectLst/>
            </c:spPr>
          </c:dPt>
          <c:dPt>
            <c:idx val="92"/>
            <c:bubble3D val="0"/>
            <c:spPr>
              <a:solidFill>
                <a:schemeClr val="accent3">
                  <a:lumMod val="70000"/>
                  <a:lumOff val="30000"/>
                </a:schemeClr>
              </a:solidFill>
              <a:ln w="19050">
                <a:solidFill>
                  <a:schemeClr val="lt1"/>
                </a:solidFill>
              </a:ln>
              <a:effectLst/>
            </c:spPr>
          </c:dPt>
          <c:dPt>
            <c:idx val="93"/>
            <c:bubble3D val="0"/>
            <c:spPr>
              <a:solidFill>
                <a:schemeClr val="accent4">
                  <a:lumMod val="70000"/>
                  <a:lumOff val="30000"/>
                </a:schemeClr>
              </a:solidFill>
              <a:ln w="19050">
                <a:solidFill>
                  <a:schemeClr val="lt1"/>
                </a:solidFill>
              </a:ln>
              <a:effectLst/>
            </c:spPr>
          </c:dPt>
          <c:dPt>
            <c:idx val="94"/>
            <c:bubble3D val="0"/>
            <c:spPr>
              <a:solidFill>
                <a:schemeClr val="accent5">
                  <a:lumMod val="70000"/>
                  <a:lumOff val="30000"/>
                </a:schemeClr>
              </a:solidFill>
              <a:ln w="19050">
                <a:solidFill>
                  <a:schemeClr val="lt1"/>
                </a:solidFill>
              </a:ln>
              <a:effectLst/>
            </c:spPr>
          </c:dPt>
          <c:dPt>
            <c:idx val="95"/>
            <c:bubble3D val="0"/>
            <c:spPr>
              <a:solidFill>
                <a:schemeClr val="accent6">
                  <a:lumMod val="70000"/>
                  <a:lumOff val="30000"/>
                </a:schemeClr>
              </a:solidFill>
              <a:ln w="19050">
                <a:solidFill>
                  <a:schemeClr val="lt1"/>
                </a:solidFill>
              </a:ln>
              <a:effectLst/>
            </c:spPr>
          </c:dPt>
          <c:dPt>
            <c:idx val="96"/>
            <c:bubble3D val="0"/>
            <c:spPr>
              <a:solidFill>
                <a:schemeClr val="accent1">
                  <a:lumMod val="70000"/>
                </a:schemeClr>
              </a:solidFill>
              <a:ln w="19050">
                <a:solidFill>
                  <a:schemeClr val="lt1"/>
                </a:solidFill>
              </a:ln>
              <a:effectLst/>
            </c:spPr>
          </c:dPt>
          <c:dPt>
            <c:idx val="97"/>
            <c:bubble3D val="0"/>
            <c:spPr>
              <a:solidFill>
                <a:schemeClr val="accent2">
                  <a:lumMod val="70000"/>
                </a:schemeClr>
              </a:solidFill>
              <a:ln w="19050">
                <a:solidFill>
                  <a:schemeClr val="lt1"/>
                </a:solidFill>
              </a:ln>
              <a:effectLst/>
            </c:spPr>
          </c:dPt>
          <c:dPt>
            <c:idx val="98"/>
            <c:bubble3D val="0"/>
            <c:spPr>
              <a:solidFill>
                <a:schemeClr val="accent3">
                  <a:lumMod val="70000"/>
                </a:schemeClr>
              </a:solidFill>
              <a:ln w="19050">
                <a:solidFill>
                  <a:schemeClr val="lt1"/>
                </a:solidFill>
              </a:ln>
              <a:effectLst/>
            </c:spPr>
          </c:dPt>
          <c:dPt>
            <c:idx val="99"/>
            <c:bubble3D val="0"/>
            <c:spPr>
              <a:solidFill>
                <a:schemeClr val="accent4">
                  <a:lumMod val="70000"/>
                </a:schemeClr>
              </a:solidFill>
              <a:ln w="19050">
                <a:solidFill>
                  <a:schemeClr val="lt1"/>
                </a:solidFill>
              </a:ln>
              <a:effectLst/>
            </c:spPr>
          </c:dPt>
          <c:dPt>
            <c:idx val="100"/>
            <c:bubble3D val="0"/>
            <c:spPr>
              <a:solidFill>
                <a:schemeClr val="accent5">
                  <a:lumMod val="70000"/>
                </a:schemeClr>
              </a:solidFill>
              <a:ln w="19050">
                <a:solidFill>
                  <a:schemeClr val="lt1"/>
                </a:solidFill>
              </a:ln>
              <a:effectLst/>
            </c:spPr>
          </c:dPt>
          <c:dPt>
            <c:idx val="101"/>
            <c:bubble3D val="0"/>
            <c:spPr>
              <a:solidFill>
                <a:schemeClr val="accent6">
                  <a:lumMod val="70000"/>
                </a:schemeClr>
              </a:solidFill>
              <a:ln w="19050">
                <a:solidFill>
                  <a:schemeClr val="lt1"/>
                </a:solidFill>
              </a:ln>
              <a:effectLst/>
            </c:spPr>
          </c:dPt>
          <c:dPt>
            <c:idx val="102"/>
            <c:bubble3D val="0"/>
            <c:spPr>
              <a:solidFill>
                <a:schemeClr val="accent1">
                  <a:lumMod val="50000"/>
                  <a:lumOff val="50000"/>
                </a:schemeClr>
              </a:solidFill>
              <a:ln w="19050">
                <a:solidFill>
                  <a:schemeClr val="lt1"/>
                </a:solidFill>
              </a:ln>
              <a:effectLst/>
            </c:spPr>
          </c:dPt>
          <c:dPt>
            <c:idx val="103"/>
            <c:bubble3D val="0"/>
            <c:spPr>
              <a:solidFill>
                <a:schemeClr val="accent2">
                  <a:lumMod val="50000"/>
                  <a:lumOff val="50000"/>
                </a:schemeClr>
              </a:solidFill>
              <a:ln w="19050">
                <a:solidFill>
                  <a:schemeClr val="lt1"/>
                </a:solidFill>
              </a:ln>
              <a:effectLst/>
            </c:spPr>
          </c:dPt>
          <c:dPt>
            <c:idx val="104"/>
            <c:bubble3D val="0"/>
            <c:spPr>
              <a:solidFill>
                <a:schemeClr val="accent3">
                  <a:lumMod val="50000"/>
                  <a:lumOff val="50000"/>
                </a:schemeClr>
              </a:solidFill>
              <a:ln w="19050">
                <a:solidFill>
                  <a:schemeClr val="lt1"/>
                </a:solidFill>
              </a:ln>
              <a:effectLst/>
            </c:spPr>
          </c:dPt>
          <c:dPt>
            <c:idx val="105"/>
            <c:bubble3D val="0"/>
            <c:spPr>
              <a:solidFill>
                <a:schemeClr val="accent4">
                  <a:lumMod val="50000"/>
                  <a:lumOff val="50000"/>
                </a:schemeClr>
              </a:solidFill>
              <a:ln w="19050">
                <a:solidFill>
                  <a:schemeClr val="lt1"/>
                </a:solidFill>
              </a:ln>
              <a:effectLst/>
            </c:spPr>
          </c:dPt>
          <c:dPt>
            <c:idx val="106"/>
            <c:bubble3D val="0"/>
            <c:spPr>
              <a:solidFill>
                <a:schemeClr val="accent5">
                  <a:lumMod val="50000"/>
                  <a:lumOff val="50000"/>
                </a:schemeClr>
              </a:solidFill>
              <a:ln w="19050">
                <a:solidFill>
                  <a:schemeClr val="lt1"/>
                </a:solidFill>
              </a:ln>
              <a:effectLst/>
            </c:spPr>
          </c:dPt>
          <c:dPt>
            <c:idx val="107"/>
            <c:bubble3D val="0"/>
            <c:spPr>
              <a:solidFill>
                <a:schemeClr val="accent6">
                  <a:lumMod val="50000"/>
                  <a:lumOff val="50000"/>
                </a:schemeClr>
              </a:solidFill>
              <a:ln w="19050">
                <a:solidFill>
                  <a:schemeClr val="lt1"/>
                </a:solidFill>
              </a:ln>
              <a:effectLst/>
            </c:spPr>
          </c:dPt>
          <c:dPt>
            <c:idx val="108"/>
            <c:bubble3D val="0"/>
            <c:spPr>
              <a:solidFill>
                <a:schemeClr val="accent1"/>
              </a:solidFill>
              <a:ln w="19050">
                <a:solidFill>
                  <a:schemeClr val="lt1"/>
                </a:solidFill>
              </a:ln>
              <a:effectLst/>
            </c:spPr>
          </c:dPt>
          <c:dPt>
            <c:idx val="109"/>
            <c:bubble3D val="0"/>
            <c:spPr>
              <a:solidFill>
                <a:schemeClr val="accent2"/>
              </a:solidFill>
              <a:ln w="19050">
                <a:solidFill>
                  <a:schemeClr val="lt1"/>
                </a:solidFill>
              </a:ln>
              <a:effectLst/>
            </c:spPr>
          </c:dPt>
          <c:dPt>
            <c:idx val="110"/>
            <c:bubble3D val="0"/>
            <c:spPr>
              <a:solidFill>
                <a:schemeClr val="accent3"/>
              </a:solidFill>
              <a:ln w="19050">
                <a:solidFill>
                  <a:schemeClr val="lt1"/>
                </a:solidFill>
              </a:ln>
              <a:effectLst/>
            </c:spPr>
          </c:dPt>
          <c:dPt>
            <c:idx val="111"/>
            <c:bubble3D val="0"/>
            <c:spPr>
              <a:solidFill>
                <a:schemeClr val="accent4"/>
              </a:solidFill>
              <a:ln w="19050">
                <a:solidFill>
                  <a:schemeClr val="lt1"/>
                </a:solidFill>
              </a:ln>
              <a:effectLst/>
            </c:spPr>
          </c:dPt>
          <c:dPt>
            <c:idx val="112"/>
            <c:bubble3D val="0"/>
            <c:spPr>
              <a:solidFill>
                <a:schemeClr val="accent5"/>
              </a:solidFill>
              <a:ln w="19050">
                <a:solidFill>
                  <a:schemeClr val="lt1"/>
                </a:solidFill>
              </a:ln>
              <a:effectLst/>
            </c:spPr>
          </c:dPt>
          <c:dPt>
            <c:idx val="113"/>
            <c:bubble3D val="0"/>
            <c:spPr>
              <a:solidFill>
                <a:schemeClr val="accent6"/>
              </a:solidFill>
              <a:ln w="19050">
                <a:solidFill>
                  <a:schemeClr val="lt1"/>
                </a:solidFill>
              </a:ln>
              <a:effectLst/>
            </c:spPr>
          </c:dPt>
          <c:dPt>
            <c:idx val="114"/>
            <c:bubble3D val="0"/>
            <c:spPr>
              <a:solidFill>
                <a:schemeClr val="accent1">
                  <a:lumMod val="60000"/>
                </a:schemeClr>
              </a:solidFill>
              <a:ln w="19050">
                <a:solidFill>
                  <a:schemeClr val="lt1"/>
                </a:solidFill>
              </a:ln>
              <a:effectLst/>
            </c:spPr>
          </c:dPt>
          <c:dPt>
            <c:idx val="115"/>
            <c:bubble3D val="0"/>
            <c:spPr>
              <a:solidFill>
                <a:schemeClr val="accent2">
                  <a:lumMod val="60000"/>
                </a:schemeClr>
              </a:solidFill>
              <a:ln w="19050">
                <a:solidFill>
                  <a:schemeClr val="lt1"/>
                </a:solidFill>
              </a:ln>
              <a:effectLst/>
            </c:spPr>
          </c:dPt>
          <c:dPt>
            <c:idx val="116"/>
            <c:bubble3D val="0"/>
            <c:spPr>
              <a:solidFill>
                <a:schemeClr val="accent3">
                  <a:lumMod val="60000"/>
                </a:schemeClr>
              </a:solidFill>
              <a:ln w="19050">
                <a:solidFill>
                  <a:schemeClr val="lt1"/>
                </a:solidFill>
              </a:ln>
              <a:effectLst/>
            </c:spPr>
          </c:dPt>
          <c:dPt>
            <c:idx val="117"/>
            <c:bubble3D val="0"/>
            <c:spPr>
              <a:solidFill>
                <a:schemeClr val="accent4">
                  <a:lumMod val="60000"/>
                </a:schemeClr>
              </a:solidFill>
              <a:ln w="19050">
                <a:solidFill>
                  <a:schemeClr val="lt1"/>
                </a:solidFill>
              </a:ln>
              <a:effectLst/>
            </c:spPr>
          </c:dPt>
          <c:dPt>
            <c:idx val="118"/>
            <c:bubble3D val="0"/>
            <c:spPr>
              <a:solidFill>
                <a:schemeClr val="accent5">
                  <a:lumMod val="60000"/>
                </a:schemeClr>
              </a:solidFill>
              <a:ln w="19050">
                <a:solidFill>
                  <a:schemeClr val="lt1"/>
                </a:solidFill>
              </a:ln>
              <a:effectLst/>
            </c:spPr>
          </c:dPt>
          <c:dPt>
            <c:idx val="119"/>
            <c:bubble3D val="0"/>
            <c:spPr>
              <a:solidFill>
                <a:schemeClr val="accent6">
                  <a:lumMod val="60000"/>
                </a:schemeClr>
              </a:solidFill>
              <a:ln w="19050">
                <a:solidFill>
                  <a:schemeClr val="lt1"/>
                </a:solidFill>
              </a:ln>
              <a:effectLst/>
            </c:spPr>
          </c:dPt>
          <c:dPt>
            <c:idx val="120"/>
            <c:bubble3D val="0"/>
            <c:spPr>
              <a:solidFill>
                <a:schemeClr val="accent1">
                  <a:lumMod val="80000"/>
                  <a:lumOff val="20000"/>
                </a:schemeClr>
              </a:solidFill>
              <a:ln w="19050">
                <a:solidFill>
                  <a:schemeClr val="lt1"/>
                </a:solidFill>
              </a:ln>
              <a:effectLst/>
            </c:spPr>
          </c:dPt>
          <c:dPt>
            <c:idx val="121"/>
            <c:bubble3D val="0"/>
            <c:spPr>
              <a:solidFill>
                <a:schemeClr val="accent2">
                  <a:lumMod val="80000"/>
                  <a:lumOff val="20000"/>
                </a:schemeClr>
              </a:solidFill>
              <a:ln w="19050">
                <a:solidFill>
                  <a:schemeClr val="lt1"/>
                </a:solidFill>
              </a:ln>
              <a:effectLst/>
            </c:spPr>
          </c:dPt>
          <c:dPt>
            <c:idx val="122"/>
            <c:bubble3D val="0"/>
            <c:spPr>
              <a:solidFill>
                <a:schemeClr val="accent3">
                  <a:lumMod val="80000"/>
                  <a:lumOff val="20000"/>
                </a:schemeClr>
              </a:solidFill>
              <a:ln w="19050">
                <a:solidFill>
                  <a:schemeClr val="lt1"/>
                </a:solidFill>
              </a:ln>
              <a:effectLst/>
            </c:spPr>
          </c:dPt>
          <c:dPt>
            <c:idx val="123"/>
            <c:bubble3D val="0"/>
            <c:spPr>
              <a:solidFill>
                <a:schemeClr val="accent4">
                  <a:lumMod val="80000"/>
                  <a:lumOff val="20000"/>
                </a:schemeClr>
              </a:solidFill>
              <a:ln w="19050">
                <a:solidFill>
                  <a:schemeClr val="lt1"/>
                </a:solidFill>
              </a:ln>
              <a:effectLst/>
            </c:spPr>
          </c:dPt>
          <c:dPt>
            <c:idx val="124"/>
            <c:bubble3D val="0"/>
            <c:spPr>
              <a:solidFill>
                <a:schemeClr val="accent5">
                  <a:lumMod val="80000"/>
                  <a:lumOff val="20000"/>
                </a:schemeClr>
              </a:solidFill>
              <a:ln w="19050">
                <a:solidFill>
                  <a:schemeClr val="lt1"/>
                </a:solidFill>
              </a:ln>
              <a:effectLst/>
            </c:spPr>
          </c:dPt>
          <c:dPt>
            <c:idx val="125"/>
            <c:bubble3D val="0"/>
            <c:spPr>
              <a:solidFill>
                <a:schemeClr val="accent6">
                  <a:lumMod val="80000"/>
                  <a:lumOff val="20000"/>
                </a:schemeClr>
              </a:solidFill>
              <a:ln w="19050">
                <a:solidFill>
                  <a:schemeClr val="lt1"/>
                </a:solidFill>
              </a:ln>
              <a:effectLst/>
            </c:spPr>
          </c:dPt>
          <c:dPt>
            <c:idx val="126"/>
            <c:bubble3D val="0"/>
            <c:spPr>
              <a:solidFill>
                <a:schemeClr val="accent1">
                  <a:lumMod val="80000"/>
                </a:schemeClr>
              </a:solidFill>
              <a:ln w="19050">
                <a:solidFill>
                  <a:schemeClr val="lt1"/>
                </a:solidFill>
              </a:ln>
              <a:effectLst/>
            </c:spPr>
          </c:dPt>
          <c:dPt>
            <c:idx val="127"/>
            <c:bubble3D val="0"/>
            <c:spPr>
              <a:solidFill>
                <a:schemeClr val="accent2">
                  <a:lumMod val="80000"/>
                </a:schemeClr>
              </a:solidFill>
              <a:ln w="19050">
                <a:solidFill>
                  <a:schemeClr val="lt1"/>
                </a:solidFill>
              </a:ln>
              <a:effectLst/>
            </c:spPr>
          </c:dPt>
          <c:dPt>
            <c:idx val="128"/>
            <c:bubble3D val="0"/>
            <c:spPr>
              <a:solidFill>
                <a:schemeClr val="accent3">
                  <a:lumMod val="80000"/>
                </a:schemeClr>
              </a:solidFill>
              <a:ln w="19050">
                <a:solidFill>
                  <a:schemeClr val="lt1"/>
                </a:solidFill>
              </a:ln>
              <a:effectLst/>
            </c:spPr>
          </c:dPt>
          <c:dPt>
            <c:idx val="129"/>
            <c:bubble3D val="0"/>
            <c:spPr>
              <a:solidFill>
                <a:schemeClr val="accent4">
                  <a:lumMod val="80000"/>
                </a:schemeClr>
              </a:solidFill>
              <a:ln w="19050">
                <a:solidFill>
                  <a:schemeClr val="lt1"/>
                </a:solidFill>
              </a:ln>
              <a:effectLst/>
            </c:spPr>
          </c:dPt>
          <c:dPt>
            <c:idx val="130"/>
            <c:bubble3D val="0"/>
            <c:spPr>
              <a:solidFill>
                <a:schemeClr val="accent5">
                  <a:lumMod val="80000"/>
                </a:schemeClr>
              </a:solidFill>
              <a:ln w="19050">
                <a:solidFill>
                  <a:schemeClr val="lt1"/>
                </a:solidFill>
              </a:ln>
              <a:effectLst/>
            </c:spPr>
          </c:dPt>
          <c:dPt>
            <c:idx val="131"/>
            <c:bubble3D val="0"/>
            <c:spPr>
              <a:solidFill>
                <a:schemeClr val="accent6">
                  <a:lumMod val="80000"/>
                </a:schemeClr>
              </a:solidFill>
              <a:ln w="19050">
                <a:solidFill>
                  <a:schemeClr val="lt1"/>
                </a:solidFill>
              </a:ln>
              <a:effectLst/>
            </c:spPr>
          </c:dPt>
          <c:dPt>
            <c:idx val="132"/>
            <c:bubble3D val="0"/>
            <c:spPr>
              <a:solidFill>
                <a:schemeClr val="accent1">
                  <a:lumMod val="60000"/>
                  <a:lumOff val="40000"/>
                </a:schemeClr>
              </a:solidFill>
              <a:ln w="19050">
                <a:solidFill>
                  <a:schemeClr val="lt1"/>
                </a:solidFill>
              </a:ln>
              <a:effectLst/>
            </c:spPr>
          </c:dPt>
          <c:dPt>
            <c:idx val="133"/>
            <c:bubble3D val="0"/>
            <c:spPr>
              <a:solidFill>
                <a:schemeClr val="accent2">
                  <a:lumMod val="60000"/>
                  <a:lumOff val="40000"/>
                </a:schemeClr>
              </a:solidFill>
              <a:ln w="19050">
                <a:solidFill>
                  <a:schemeClr val="lt1"/>
                </a:solidFill>
              </a:ln>
              <a:effectLst/>
            </c:spPr>
          </c:dPt>
          <c:dPt>
            <c:idx val="134"/>
            <c:bubble3D val="0"/>
            <c:spPr>
              <a:solidFill>
                <a:schemeClr val="accent3">
                  <a:lumMod val="60000"/>
                  <a:lumOff val="40000"/>
                </a:schemeClr>
              </a:solidFill>
              <a:ln w="19050">
                <a:solidFill>
                  <a:schemeClr val="lt1"/>
                </a:solidFill>
              </a:ln>
              <a:effectLst/>
            </c:spPr>
          </c:dPt>
          <c:dPt>
            <c:idx val="135"/>
            <c:bubble3D val="0"/>
            <c:spPr>
              <a:solidFill>
                <a:schemeClr val="accent4">
                  <a:lumMod val="60000"/>
                  <a:lumOff val="40000"/>
                </a:schemeClr>
              </a:solidFill>
              <a:ln w="19050">
                <a:solidFill>
                  <a:schemeClr val="lt1"/>
                </a:solidFill>
              </a:ln>
              <a:effectLst/>
            </c:spPr>
          </c:dPt>
          <c:dPt>
            <c:idx val="136"/>
            <c:bubble3D val="0"/>
            <c:spPr>
              <a:solidFill>
                <a:schemeClr val="accent5">
                  <a:lumMod val="60000"/>
                  <a:lumOff val="40000"/>
                </a:schemeClr>
              </a:solidFill>
              <a:ln w="19050">
                <a:solidFill>
                  <a:schemeClr val="lt1"/>
                </a:solidFill>
              </a:ln>
              <a:effectLst/>
            </c:spPr>
          </c:dPt>
          <c:dPt>
            <c:idx val="137"/>
            <c:bubble3D val="0"/>
            <c:spPr>
              <a:solidFill>
                <a:schemeClr val="accent6">
                  <a:lumMod val="60000"/>
                  <a:lumOff val="40000"/>
                </a:schemeClr>
              </a:solidFill>
              <a:ln w="19050">
                <a:solidFill>
                  <a:schemeClr val="lt1"/>
                </a:solidFill>
              </a:ln>
              <a:effectLst/>
            </c:spPr>
          </c:dPt>
          <c:dPt>
            <c:idx val="138"/>
            <c:bubble3D val="0"/>
            <c:spPr>
              <a:solidFill>
                <a:schemeClr val="accent1">
                  <a:lumMod val="50000"/>
                </a:schemeClr>
              </a:solidFill>
              <a:ln w="19050">
                <a:solidFill>
                  <a:schemeClr val="lt1"/>
                </a:solidFill>
              </a:ln>
              <a:effectLst/>
            </c:spPr>
          </c:dPt>
          <c:dPt>
            <c:idx val="139"/>
            <c:bubble3D val="0"/>
            <c:spPr>
              <a:solidFill>
                <a:schemeClr val="accent2">
                  <a:lumMod val="50000"/>
                </a:schemeClr>
              </a:solidFill>
              <a:ln w="19050">
                <a:solidFill>
                  <a:schemeClr val="lt1"/>
                </a:solidFill>
              </a:ln>
              <a:effectLst/>
            </c:spPr>
          </c:dPt>
          <c:dPt>
            <c:idx val="140"/>
            <c:bubble3D val="0"/>
            <c:spPr>
              <a:solidFill>
                <a:schemeClr val="accent3">
                  <a:lumMod val="50000"/>
                </a:schemeClr>
              </a:solidFill>
              <a:ln w="19050">
                <a:solidFill>
                  <a:schemeClr val="lt1"/>
                </a:solidFill>
              </a:ln>
              <a:effectLst/>
            </c:spPr>
          </c:dPt>
          <c:dPt>
            <c:idx val="141"/>
            <c:bubble3D val="0"/>
            <c:spPr>
              <a:solidFill>
                <a:schemeClr val="accent4">
                  <a:lumMod val="50000"/>
                </a:schemeClr>
              </a:solidFill>
              <a:ln w="19050">
                <a:solidFill>
                  <a:schemeClr val="lt1"/>
                </a:solidFill>
              </a:ln>
              <a:effectLst/>
            </c:spPr>
          </c:dPt>
          <c:dPt>
            <c:idx val="142"/>
            <c:bubble3D val="0"/>
            <c:spPr>
              <a:solidFill>
                <a:schemeClr val="accent5">
                  <a:lumMod val="50000"/>
                </a:schemeClr>
              </a:solidFill>
              <a:ln w="19050">
                <a:solidFill>
                  <a:schemeClr val="lt1"/>
                </a:solidFill>
              </a:ln>
              <a:effectLst/>
            </c:spPr>
          </c:dPt>
          <c:dPt>
            <c:idx val="143"/>
            <c:bubble3D val="0"/>
            <c:spPr>
              <a:solidFill>
                <a:schemeClr val="accent6">
                  <a:lumMod val="50000"/>
                </a:schemeClr>
              </a:solidFill>
              <a:ln w="19050">
                <a:solidFill>
                  <a:schemeClr val="lt1"/>
                </a:solidFill>
              </a:ln>
              <a:effectLst/>
            </c:spPr>
          </c:dPt>
          <c:dPt>
            <c:idx val="144"/>
            <c:bubble3D val="0"/>
            <c:spPr>
              <a:solidFill>
                <a:schemeClr val="accent1">
                  <a:lumMod val="70000"/>
                  <a:lumOff val="30000"/>
                </a:schemeClr>
              </a:solidFill>
              <a:ln w="19050">
                <a:solidFill>
                  <a:schemeClr val="lt1"/>
                </a:solidFill>
              </a:ln>
              <a:effectLst/>
            </c:spPr>
          </c:dPt>
          <c:dPt>
            <c:idx val="145"/>
            <c:bubble3D val="0"/>
            <c:spPr>
              <a:solidFill>
                <a:schemeClr val="accent2">
                  <a:lumMod val="70000"/>
                  <a:lumOff val="30000"/>
                </a:schemeClr>
              </a:solidFill>
              <a:ln w="19050">
                <a:solidFill>
                  <a:schemeClr val="lt1"/>
                </a:solidFill>
              </a:ln>
              <a:effectLst/>
            </c:spPr>
          </c:dPt>
          <c:dPt>
            <c:idx val="146"/>
            <c:bubble3D val="0"/>
            <c:spPr>
              <a:solidFill>
                <a:schemeClr val="accent3">
                  <a:lumMod val="70000"/>
                  <a:lumOff val="30000"/>
                </a:schemeClr>
              </a:solidFill>
              <a:ln w="19050">
                <a:solidFill>
                  <a:schemeClr val="lt1"/>
                </a:solidFill>
              </a:ln>
              <a:effectLst/>
            </c:spPr>
          </c:dPt>
          <c:dPt>
            <c:idx val="147"/>
            <c:bubble3D val="0"/>
            <c:spPr>
              <a:solidFill>
                <a:schemeClr val="accent4">
                  <a:lumMod val="70000"/>
                  <a:lumOff val="30000"/>
                </a:schemeClr>
              </a:solidFill>
              <a:ln w="19050">
                <a:solidFill>
                  <a:schemeClr val="lt1"/>
                </a:solidFill>
              </a:ln>
              <a:effectLst/>
            </c:spPr>
          </c:dPt>
          <c:dPt>
            <c:idx val="148"/>
            <c:bubble3D val="0"/>
            <c:spPr>
              <a:solidFill>
                <a:schemeClr val="accent5">
                  <a:lumMod val="70000"/>
                  <a:lumOff val="30000"/>
                </a:schemeClr>
              </a:solidFill>
              <a:ln w="19050">
                <a:solidFill>
                  <a:schemeClr val="lt1"/>
                </a:solidFill>
              </a:ln>
              <a:effectLst/>
            </c:spPr>
          </c:dPt>
          <c:dPt>
            <c:idx val="149"/>
            <c:bubble3D val="0"/>
            <c:spPr>
              <a:solidFill>
                <a:schemeClr val="accent6">
                  <a:lumMod val="70000"/>
                  <a:lumOff val="30000"/>
                </a:schemeClr>
              </a:solidFill>
              <a:ln w="19050">
                <a:solidFill>
                  <a:schemeClr val="lt1"/>
                </a:solidFill>
              </a:ln>
              <a:effectLst/>
            </c:spPr>
          </c:dPt>
          <c:dPt>
            <c:idx val="150"/>
            <c:bubble3D val="0"/>
            <c:spPr>
              <a:solidFill>
                <a:schemeClr val="accent1">
                  <a:lumMod val="70000"/>
                </a:schemeClr>
              </a:solidFill>
              <a:ln w="19050">
                <a:solidFill>
                  <a:schemeClr val="lt1"/>
                </a:solidFill>
              </a:ln>
              <a:effectLst/>
            </c:spPr>
          </c:dPt>
          <c:dPt>
            <c:idx val="151"/>
            <c:bubble3D val="0"/>
            <c:spPr>
              <a:solidFill>
                <a:schemeClr val="accent2">
                  <a:lumMod val="70000"/>
                </a:schemeClr>
              </a:solidFill>
              <a:ln w="19050">
                <a:solidFill>
                  <a:schemeClr val="lt1"/>
                </a:solidFill>
              </a:ln>
              <a:effectLst/>
            </c:spPr>
          </c:dPt>
          <c:dPt>
            <c:idx val="152"/>
            <c:bubble3D val="0"/>
            <c:spPr>
              <a:solidFill>
                <a:schemeClr val="accent3">
                  <a:lumMod val="70000"/>
                </a:schemeClr>
              </a:solidFill>
              <a:ln w="19050">
                <a:solidFill>
                  <a:schemeClr val="lt1"/>
                </a:solidFill>
              </a:ln>
              <a:effectLst/>
            </c:spPr>
          </c:dPt>
          <c:dPt>
            <c:idx val="153"/>
            <c:bubble3D val="0"/>
            <c:spPr>
              <a:solidFill>
                <a:schemeClr val="accent4">
                  <a:lumMod val="70000"/>
                </a:schemeClr>
              </a:solidFill>
              <a:ln w="19050">
                <a:solidFill>
                  <a:schemeClr val="lt1"/>
                </a:solidFill>
              </a:ln>
              <a:effectLst/>
            </c:spPr>
          </c:dPt>
          <c:dPt>
            <c:idx val="154"/>
            <c:bubble3D val="0"/>
            <c:spPr>
              <a:solidFill>
                <a:schemeClr val="accent5">
                  <a:lumMod val="70000"/>
                </a:schemeClr>
              </a:solidFill>
              <a:ln w="19050">
                <a:solidFill>
                  <a:schemeClr val="lt1"/>
                </a:solidFill>
              </a:ln>
              <a:effectLst/>
            </c:spPr>
          </c:dPt>
          <c:dPt>
            <c:idx val="155"/>
            <c:bubble3D val="0"/>
            <c:spPr>
              <a:solidFill>
                <a:schemeClr val="accent6">
                  <a:lumMod val="70000"/>
                </a:schemeClr>
              </a:solidFill>
              <a:ln w="19050">
                <a:solidFill>
                  <a:schemeClr val="lt1"/>
                </a:solidFill>
              </a:ln>
              <a:effectLst/>
            </c:spPr>
          </c:dPt>
          <c:dPt>
            <c:idx val="156"/>
            <c:bubble3D val="0"/>
            <c:spPr>
              <a:solidFill>
                <a:schemeClr val="accent1">
                  <a:lumMod val="50000"/>
                  <a:lumOff val="50000"/>
                </a:schemeClr>
              </a:solidFill>
              <a:ln w="19050">
                <a:solidFill>
                  <a:schemeClr val="lt1"/>
                </a:solidFill>
              </a:ln>
              <a:effectLst/>
            </c:spPr>
          </c:dPt>
          <c:dPt>
            <c:idx val="157"/>
            <c:bubble3D val="0"/>
            <c:spPr>
              <a:solidFill>
                <a:schemeClr val="accent2">
                  <a:lumMod val="50000"/>
                  <a:lumOff val="50000"/>
                </a:schemeClr>
              </a:solidFill>
              <a:ln w="19050">
                <a:solidFill>
                  <a:schemeClr val="lt1"/>
                </a:solidFill>
              </a:ln>
              <a:effectLst/>
            </c:spPr>
          </c:dPt>
          <c:dPt>
            <c:idx val="158"/>
            <c:bubble3D val="0"/>
            <c:spPr>
              <a:solidFill>
                <a:schemeClr val="accent3">
                  <a:lumMod val="50000"/>
                  <a:lumOff val="50000"/>
                </a:schemeClr>
              </a:solidFill>
              <a:ln w="19050">
                <a:solidFill>
                  <a:schemeClr val="lt1"/>
                </a:solidFill>
              </a:ln>
              <a:effectLst/>
            </c:spPr>
          </c:dPt>
          <c:dPt>
            <c:idx val="159"/>
            <c:bubble3D val="0"/>
            <c:spPr>
              <a:solidFill>
                <a:schemeClr val="accent4">
                  <a:lumMod val="50000"/>
                  <a:lumOff val="50000"/>
                </a:schemeClr>
              </a:solidFill>
              <a:ln w="19050">
                <a:solidFill>
                  <a:schemeClr val="lt1"/>
                </a:solidFill>
              </a:ln>
              <a:effectLst/>
            </c:spPr>
          </c:dPt>
          <c:dPt>
            <c:idx val="160"/>
            <c:bubble3D val="0"/>
            <c:spPr>
              <a:solidFill>
                <a:schemeClr val="accent5">
                  <a:lumMod val="50000"/>
                  <a:lumOff val="50000"/>
                </a:schemeClr>
              </a:solidFill>
              <a:ln w="19050">
                <a:solidFill>
                  <a:schemeClr val="lt1"/>
                </a:solidFill>
              </a:ln>
              <a:effectLst/>
            </c:spPr>
          </c:dPt>
          <c:dPt>
            <c:idx val="161"/>
            <c:bubble3D val="0"/>
            <c:spPr>
              <a:solidFill>
                <a:schemeClr val="accent6">
                  <a:lumMod val="50000"/>
                  <a:lumOff val="50000"/>
                </a:schemeClr>
              </a:solidFill>
              <a:ln w="19050">
                <a:solidFill>
                  <a:schemeClr val="lt1"/>
                </a:solidFill>
              </a:ln>
              <a:effectLst/>
            </c:spPr>
          </c:dPt>
          <c:dPt>
            <c:idx val="162"/>
            <c:bubble3D val="0"/>
            <c:spPr>
              <a:solidFill>
                <a:schemeClr val="accent1"/>
              </a:solidFill>
              <a:ln w="19050">
                <a:solidFill>
                  <a:schemeClr val="lt1"/>
                </a:solidFill>
              </a:ln>
              <a:effectLst/>
            </c:spPr>
          </c:dPt>
          <c:dPt>
            <c:idx val="163"/>
            <c:bubble3D val="0"/>
            <c:spPr>
              <a:solidFill>
                <a:schemeClr val="accent2"/>
              </a:solidFill>
              <a:ln w="19050">
                <a:solidFill>
                  <a:schemeClr val="lt1"/>
                </a:solidFill>
              </a:ln>
              <a:effectLst/>
            </c:spPr>
          </c:dPt>
          <c:dPt>
            <c:idx val="164"/>
            <c:bubble3D val="0"/>
            <c:spPr>
              <a:solidFill>
                <a:schemeClr val="accent3"/>
              </a:solidFill>
              <a:ln w="19050">
                <a:solidFill>
                  <a:schemeClr val="lt1"/>
                </a:solidFill>
              </a:ln>
              <a:effectLst/>
            </c:spPr>
          </c:dPt>
          <c:dPt>
            <c:idx val="165"/>
            <c:bubble3D val="0"/>
            <c:spPr>
              <a:solidFill>
                <a:schemeClr val="accent4"/>
              </a:solidFill>
              <a:ln w="19050">
                <a:solidFill>
                  <a:schemeClr val="lt1"/>
                </a:solidFill>
              </a:ln>
              <a:effectLst/>
            </c:spPr>
          </c:dPt>
          <c:dPt>
            <c:idx val="166"/>
            <c:bubble3D val="0"/>
            <c:spPr>
              <a:solidFill>
                <a:schemeClr val="accent5"/>
              </a:solidFill>
              <a:ln w="19050">
                <a:solidFill>
                  <a:schemeClr val="lt1"/>
                </a:solidFill>
              </a:ln>
              <a:effectLst/>
            </c:spPr>
          </c:dPt>
          <c:dPt>
            <c:idx val="167"/>
            <c:bubble3D val="0"/>
            <c:spPr>
              <a:solidFill>
                <a:schemeClr val="accent6"/>
              </a:solidFill>
              <a:ln w="19050">
                <a:solidFill>
                  <a:schemeClr val="lt1"/>
                </a:solidFill>
              </a:ln>
              <a:effectLst/>
            </c:spPr>
          </c:dPt>
          <c:dPt>
            <c:idx val="168"/>
            <c:bubble3D val="0"/>
            <c:spPr>
              <a:solidFill>
                <a:schemeClr val="accent1">
                  <a:lumMod val="60000"/>
                </a:schemeClr>
              </a:solidFill>
              <a:ln w="19050">
                <a:solidFill>
                  <a:schemeClr val="lt1"/>
                </a:solidFill>
              </a:ln>
              <a:effectLst/>
            </c:spPr>
          </c:dPt>
          <c:dPt>
            <c:idx val="169"/>
            <c:bubble3D val="0"/>
            <c:spPr>
              <a:solidFill>
                <a:schemeClr val="accent2">
                  <a:lumMod val="60000"/>
                </a:schemeClr>
              </a:solidFill>
              <a:ln w="19050">
                <a:solidFill>
                  <a:schemeClr val="lt1"/>
                </a:solidFill>
              </a:ln>
              <a:effectLst/>
            </c:spPr>
          </c:dPt>
          <c:dPt>
            <c:idx val="170"/>
            <c:bubble3D val="0"/>
            <c:spPr>
              <a:solidFill>
                <a:schemeClr val="accent3">
                  <a:lumMod val="60000"/>
                </a:schemeClr>
              </a:solidFill>
              <a:ln w="19050">
                <a:solidFill>
                  <a:schemeClr val="lt1"/>
                </a:solidFill>
              </a:ln>
              <a:effectLst/>
            </c:spPr>
          </c:dPt>
          <c:dPt>
            <c:idx val="171"/>
            <c:bubble3D val="0"/>
            <c:spPr>
              <a:solidFill>
                <a:schemeClr val="accent4">
                  <a:lumMod val="60000"/>
                </a:schemeClr>
              </a:solidFill>
              <a:ln w="19050">
                <a:solidFill>
                  <a:schemeClr val="lt1"/>
                </a:solidFill>
              </a:ln>
              <a:effectLst/>
            </c:spPr>
          </c:dPt>
          <c:dPt>
            <c:idx val="172"/>
            <c:bubble3D val="0"/>
            <c:spPr>
              <a:solidFill>
                <a:schemeClr val="accent5">
                  <a:lumMod val="60000"/>
                </a:schemeClr>
              </a:solidFill>
              <a:ln w="19050">
                <a:solidFill>
                  <a:schemeClr val="lt1"/>
                </a:solidFill>
              </a:ln>
              <a:effectLst/>
            </c:spPr>
          </c:dPt>
          <c:dPt>
            <c:idx val="173"/>
            <c:bubble3D val="0"/>
            <c:spPr>
              <a:solidFill>
                <a:schemeClr val="accent6">
                  <a:lumMod val="60000"/>
                </a:schemeClr>
              </a:solidFill>
              <a:ln w="19050">
                <a:solidFill>
                  <a:schemeClr val="lt1"/>
                </a:solidFill>
              </a:ln>
              <a:effectLst/>
            </c:spPr>
          </c:dPt>
          <c:dPt>
            <c:idx val="174"/>
            <c:bubble3D val="0"/>
            <c:spPr>
              <a:solidFill>
                <a:schemeClr val="accent1">
                  <a:lumMod val="80000"/>
                  <a:lumOff val="20000"/>
                </a:schemeClr>
              </a:solidFill>
              <a:ln w="19050">
                <a:solidFill>
                  <a:schemeClr val="lt1"/>
                </a:solidFill>
              </a:ln>
              <a:effectLst/>
            </c:spPr>
          </c:dPt>
          <c:dPt>
            <c:idx val="175"/>
            <c:bubble3D val="0"/>
            <c:spPr>
              <a:solidFill>
                <a:schemeClr val="accent2">
                  <a:lumMod val="80000"/>
                  <a:lumOff val="20000"/>
                </a:schemeClr>
              </a:solidFill>
              <a:ln w="19050">
                <a:solidFill>
                  <a:schemeClr val="lt1"/>
                </a:solidFill>
              </a:ln>
              <a:effectLst/>
            </c:spPr>
          </c:dPt>
          <c:dPt>
            <c:idx val="176"/>
            <c:bubble3D val="0"/>
            <c:spPr>
              <a:solidFill>
                <a:schemeClr val="accent3">
                  <a:lumMod val="80000"/>
                  <a:lumOff val="20000"/>
                </a:schemeClr>
              </a:solidFill>
              <a:ln w="19050">
                <a:solidFill>
                  <a:schemeClr val="lt1"/>
                </a:solidFill>
              </a:ln>
              <a:effectLst/>
            </c:spPr>
          </c:dPt>
          <c:dPt>
            <c:idx val="177"/>
            <c:bubble3D val="0"/>
            <c:spPr>
              <a:solidFill>
                <a:schemeClr val="accent4">
                  <a:lumMod val="80000"/>
                  <a:lumOff val="20000"/>
                </a:schemeClr>
              </a:solidFill>
              <a:ln w="19050">
                <a:solidFill>
                  <a:schemeClr val="lt1"/>
                </a:solidFill>
              </a:ln>
              <a:effectLst/>
            </c:spPr>
          </c:dPt>
          <c:dPt>
            <c:idx val="178"/>
            <c:bubble3D val="0"/>
            <c:spPr>
              <a:solidFill>
                <a:schemeClr val="accent5">
                  <a:lumMod val="80000"/>
                  <a:lumOff val="20000"/>
                </a:schemeClr>
              </a:solidFill>
              <a:ln w="19050">
                <a:solidFill>
                  <a:schemeClr val="lt1"/>
                </a:solidFill>
              </a:ln>
              <a:effectLst/>
            </c:spPr>
          </c:dPt>
          <c:dPt>
            <c:idx val="179"/>
            <c:bubble3D val="0"/>
            <c:spPr>
              <a:solidFill>
                <a:schemeClr val="accent6">
                  <a:lumMod val="80000"/>
                  <a:lumOff val="20000"/>
                </a:schemeClr>
              </a:solidFill>
              <a:ln w="19050">
                <a:solidFill>
                  <a:schemeClr val="lt1"/>
                </a:solidFill>
              </a:ln>
              <a:effectLst/>
            </c:spPr>
          </c:dPt>
          <c:dPt>
            <c:idx val="180"/>
            <c:bubble3D val="0"/>
            <c:spPr>
              <a:solidFill>
                <a:schemeClr val="accent1">
                  <a:lumMod val="80000"/>
                </a:schemeClr>
              </a:solidFill>
              <a:ln w="19050">
                <a:solidFill>
                  <a:schemeClr val="lt1"/>
                </a:solidFill>
              </a:ln>
              <a:effectLst/>
            </c:spPr>
          </c:dPt>
          <c:dPt>
            <c:idx val="181"/>
            <c:bubble3D val="0"/>
            <c:spPr>
              <a:solidFill>
                <a:schemeClr val="accent2">
                  <a:lumMod val="80000"/>
                </a:schemeClr>
              </a:solidFill>
              <a:ln w="19050">
                <a:solidFill>
                  <a:schemeClr val="lt1"/>
                </a:solidFill>
              </a:ln>
              <a:effectLst/>
            </c:spPr>
          </c:dPt>
          <c:dPt>
            <c:idx val="182"/>
            <c:bubble3D val="0"/>
            <c:spPr>
              <a:solidFill>
                <a:schemeClr val="accent3">
                  <a:lumMod val="80000"/>
                </a:schemeClr>
              </a:solidFill>
              <a:ln w="19050">
                <a:solidFill>
                  <a:schemeClr val="lt1"/>
                </a:solidFill>
              </a:ln>
              <a:effectLst/>
            </c:spPr>
          </c:dPt>
          <c:dPt>
            <c:idx val="183"/>
            <c:bubble3D val="0"/>
            <c:spPr>
              <a:solidFill>
                <a:schemeClr val="accent4">
                  <a:lumMod val="80000"/>
                </a:schemeClr>
              </a:solidFill>
              <a:ln w="19050">
                <a:solidFill>
                  <a:schemeClr val="lt1"/>
                </a:solidFill>
              </a:ln>
              <a:effectLst/>
            </c:spPr>
          </c:dPt>
          <c:dPt>
            <c:idx val="184"/>
            <c:bubble3D val="0"/>
            <c:spPr>
              <a:solidFill>
                <a:schemeClr val="accent5">
                  <a:lumMod val="80000"/>
                </a:schemeClr>
              </a:solidFill>
              <a:ln w="19050">
                <a:solidFill>
                  <a:schemeClr val="lt1"/>
                </a:solidFill>
              </a:ln>
              <a:effectLst/>
            </c:spPr>
          </c:dPt>
          <c:dPt>
            <c:idx val="185"/>
            <c:bubble3D val="0"/>
            <c:spPr>
              <a:solidFill>
                <a:schemeClr val="accent6">
                  <a:lumMod val="80000"/>
                </a:schemeClr>
              </a:solidFill>
              <a:ln w="19050">
                <a:solidFill>
                  <a:schemeClr val="lt1"/>
                </a:solidFill>
              </a:ln>
              <a:effectLst/>
            </c:spPr>
          </c:dPt>
          <c:dPt>
            <c:idx val="186"/>
            <c:bubble3D val="0"/>
            <c:spPr>
              <a:solidFill>
                <a:schemeClr val="accent1">
                  <a:lumMod val="60000"/>
                  <a:lumOff val="40000"/>
                </a:schemeClr>
              </a:solidFill>
              <a:ln w="19050">
                <a:solidFill>
                  <a:schemeClr val="lt1"/>
                </a:solidFill>
              </a:ln>
              <a:effectLst/>
            </c:spPr>
          </c:dPt>
          <c:dPt>
            <c:idx val="187"/>
            <c:bubble3D val="0"/>
            <c:spPr>
              <a:solidFill>
                <a:schemeClr val="accent2">
                  <a:lumMod val="60000"/>
                  <a:lumOff val="40000"/>
                </a:schemeClr>
              </a:solidFill>
              <a:ln w="19050">
                <a:solidFill>
                  <a:schemeClr val="lt1"/>
                </a:solidFill>
              </a:ln>
              <a:effectLst/>
            </c:spPr>
          </c:dPt>
          <c:dPt>
            <c:idx val="188"/>
            <c:bubble3D val="0"/>
            <c:spPr>
              <a:solidFill>
                <a:schemeClr val="accent3">
                  <a:lumMod val="60000"/>
                  <a:lumOff val="40000"/>
                </a:schemeClr>
              </a:solidFill>
              <a:ln w="19050">
                <a:solidFill>
                  <a:schemeClr val="lt1"/>
                </a:solidFill>
              </a:ln>
              <a:effectLst/>
            </c:spPr>
          </c:dPt>
          <c:dPt>
            <c:idx val="189"/>
            <c:bubble3D val="0"/>
            <c:spPr>
              <a:solidFill>
                <a:schemeClr val="accent4">
                  <a:lumMod val="60000"/>
                  <a:lumOff val="40000"/>
                </a:schemeClr>
              </a:solidFill>
              <a:ln w="19050">
                <a:solidFill>
                  <a:schemeClr val="lt1"/>
                </a:solidFill>
              </a:ln>
              <a:effectLst/>
            </c:spPr>
          </c:dPt>
          <c:dPt>
            <c:idx val="190"/>
            <c:bubble3D val="0"/>
            <c:spPr>
              <a:solidFill>
                <a:schemeClr val="accent5">
                  <a:lumMod val="60000"/>
                  <a:lumOff val="40000"/>
                </a:schemeClr>
              </a:solidFill>
              <a:ln w="19050">
                <a:solidFill>
                  <a:schemeClr val="lt1"/>
                </a:solidFill>
              </a:ln>
              <a:effectLst/>
            </c:spPr>
          </c:dPt>
          <c:dPt>
            <c:idx val="191"/>
            <c:bubble3D val="0"/>
            <c:spPr>
              <a:solidFill>
                <a:schemeClr val="accent6">
                  <a:lumMod val="60000"/>
                  <a:lumOff val="40000"/>
                </a:schemeClr>
              </a:solidFill>
              <a:ln w="19050">
                <a:solidFill>
                  <a:schemeClr val="lt1"/>
                </a:solidFill>
              </a:ln>
              <a:effectLst/>
            </c:spPr>
          </c:dPt>
          <c:dPt>
            <c:idx val="192"/>
            <c:bubble3D val="0"/>
            <c:spPr>
              <a:solidFill>
                <a:schemeClr val="accent1">
                  <a:lumMod val="50000"/>
                </a:schemeClr>
              </a:solidFill>
              <a:ln w="19050">
                <a:solidFill>
                  <a:schemeClr val="lt1"/>
                </a:solidFill>
              </a:ln>
              <a:effectLst/>
            </c:spPr>
          </c:dPt>
          <c:dPt>
            <c:idx val="193"/>
            <c:bubble3D val="0"/>
            <c:spPr>
              <a:solidFill>
                <a:schemeClr val="accent2">
                  <a:lumMod val="50000"/>
                </a:schemeClr>
              </a:solidFill>
              <a:ln w="19050">
                <a:solidFill>
                  <a:schemeClr val="lt1"/>
                </a:solidFill>
              </a:ln>
              <a:effectLst/>
            </c:spPr>
          </c:dPt>
          <c:dPt>
            <c:idx val="194"/>
            <c:bubble3D val="0"/>
            <c:spPr>
              <a:solidFill>
                <a:schemeClr val="accent3">
                  <a:lumMod val="50000"/>
                </a:schemeClr>
              </a:solidFill>
              <a:ln w="19050">
                <a:solidFill>
                  <a:schemeClr val="lt1"/>
                </a:solidFill>
              </a:ln>
              <a:effectLst/>
            </c:spPr>
          </c:dPt>
          <c:dPt>
            <c:idx val="195"/>
            <c:bubble3D val="0"/>
            <c:spPr>
              <a:solidFill>
                <a:schemeClr val="accent4">
                  <a:lumMod val="50000"/>
                </a:schemeClr>
              </a:solidFill>
              <a:ln w="19050">
                <a:solidFill>
                  <a:schemeClr val="lt1"/>
                </a:solidFill>
              </a:ln>
              <a:effectLst/>
            </c:spPr>
          </c:dPt>
          <c:dPt>
            <c:idx val="196"/>
            <c:bubble3D val="0"/>
            <c:spPr>
              <a:solidFill>
                <a:schemeClr val="accent5">
                  <a:lumMod val="50000"/>
                </a:schemeClr>
              </a:solidFill>
              <a:ln w="19050">
                <a:solidFill>
                  <a:schemeClr val="lt1"/>
                </a:solidFill>
              </a:ln>
              <a:effectLst/>
            </c:spPr>
          </c:dPt>
          <c:dPt>
            <c:idx val="197"/>
            <c:bubble3D val="0"/>
            <c:spPr>
              <a:solidFill>
                <a:schemeClr val="accent6">
                  <a:lumMod val="50000"/>
                </a:schemeClr>
              </a:solidFill>
              <a:ln w="19050">
                <a:solidFill>
                  <a:schemeClr val="lt1"/>
                </a:solidFill>
              </a:ln>
              <a:effectLst/>
            </c:spPr>
          </c:dPt>
          <c:dPt>
            <c:idx val="198"/>
            <c:bubble3D val="0"/>
            <c:spPr>
              <a:solidFill>
                <a:schemeClr val="accent1">
                  <a:lumMod val="70000"/>
                  <a:lumOff val="30000"/>
                </a:schemeClr>
              </a:solidFill>
              <a:ln w="19050">
                <a:solidFill>
                  <a:schemeClr val="lt1"/>
                </a:solidFill>
              </a:ln>
              <a:effectLst/>
            </c:spPr>
          </c:dPt>
          <c:dPt>
            <c:idx val="199"/>
            <c:bubble3D val="0"/>
            <c:spPr>
              <a:solidFill>
                <a:schemeClr val="accent2">
                  <a:lumMod val="70000"/>
                  <a:lumOff val="30000"/>
                </a:schemeClr>
              </a:solidFill>
              <a:ln w="19050">
                <a:solidFill>
                  <a:schemeClr val="lt1"/>
                </a:solidFill>
              </a:ln>
              <a:effectLst/>
            </c:spPr>
          </c:dPt>
          <c:dPt>
            <c:idx val="200"/>
            <c:bubble3D val="0"/>
            <c:spPr>
              <a:solidFill>
                <a:schemeClr val="accent3">
                  <a:lumMod val="70000"/>
                  <a:lumOff val="30000"/>
                </a:schemeClr>
              </a:solidFill>
              <a:ln w="19050">
                <a:solidFill>
                  <a:schemeClr val="lt1"/>
                </a:solidFill>
              </a:ln>
              <a:effectLst/>
            </c:spPr>
          </c:dPt>
          <c:dPt>
            <c:idx val="201"/>
            <c:bubble3D val="0"/>
            <c:spPr>
              <a:solidFill>
                <a:schemeClr val="accent4">
                  <a:lumMod val="70000"/>
                  <a:lumOff val="30000"/>
                </a:schemeClr>
              </a:solidFill>
              <a:ln w="19050">
                <a:solidFill>
                  <a:schemeClr val="lt1"/>
                </a:solidFill>
              </a:ln>
              <a:effectLst/>
            </c:spPr>
          </c:dPt>
          <c:dPt>
            <c:idx val="202"/>
            <c:bubble3D val="0"/>
            <c:spPr>
              <a:solidFill>
                <a:schemeClr val="accent5">
                  <a:lumMod val="70000"/>
                  <a:lumOff val="30000"/>
                </a:schemeClr>
              </a:solidFill>
              <a:ln w="19050">
                <a:solidFill>
                  <a:schemeClr val="lt1"/>
                </a:solidFill>
              </a:ln>
              <a:effectLst/>
            </c:spPr>
          </c:dPt>
          <c:dPt>
            <c:idx val="203"/>
            <c:bubble3D val="0"/>
            <c:spPr>
              <a:solidFill>
                <a:schemeClr val="accent6">
                  <a:lumMod val="70000"/>
                  <a:lumOff val="30000"/>
                </a:schemeClr>
              </a:solidFill>
              <a:ln w="19050">
                <a:solidFill>
                  <a:schemeClr val="lt1"/>
                </a:solidFill>
              </a:ln>
              <a:effectLst/>
            </c:spPr>
          </c:dPt>
          <c:dPt>
            <c:idx val="204"/>
            <c:bubble3D val="0"/>
            <c:spPr>
              <a:solidFill>
                <a:schemeClr val="accent1">
                  <a:lumMod val="70000"/>
                </a:schemeClr>
              </a:solidFill>
              <a:ln w="19050">
                <a:solidFill>
                  <a:schemeClr val="lt1"/>
                </a:solidFill>
              </a:ln>
              <a:effectLst/>
            </c:spPr>
          </c:dPt>
          <c:dPt>
            <c:idx val="205"/>
            <c:bubble3D val="0"/>
            <c:spPr>
              <a:solidFill>
                <a:schemeClr val="accent2">
                  <a:lumMod val="70000"/>
                </a:schemeClr>
              </a:solidFill>
              <a:ln w="19050">
                <a:solidFill>
                  <a:schemeClr val="lt1"/>
                </a:solidFill>
              </a:ln>
              <a:effectLst/>
            </c:spPr>
          </c:dPt>
          <c:dPt>
            <c:idx val="206"/>
            <c:bubble3D val="0"/>
            <c:spPr>
              <a:solidFill>
                <a:schemeClr val="accent3">
                  <a:lumMod val="70000"/>
                </a:schemeClr>
              </a:solidFill>
              <a:ln w="19050">
                <a:solidFill>
                  <a:schemeClr val="lt1"/>
                </a:solidFill>
              </a:ln>
              <a:effectLst/>
            </c:spPr>
          </c:dPt>
          <c:dPt>
            <c:idx val="207"/>
            <c:bubble3D val="0"/>
            <c:spPr>
              <a:solidFill>
                <a:schemeClr val="accent4">
                  <a:lumMod val="70000"/>
                </a:schemeClr>
              </a:solidFill>
              <a:ln w="19050">
                <a:solidFill>
                  <a:schemeClr val="lt1"/>
                </a:solidFill>
              </a:ln>
              <a:effectLst/>
            </c:spPr>
          </c:dPt>
          <c:dPt>
            <c:idx val="208"/>
            <c:bubble3D val="0"/>
            <c:spPr>
              <a:solidFill>
                <a:schemeClr val="accent5">
                  <a:lumMod val="70000"/>
                </a:schemeClr>
              </a:solidFill>
              <a:ln w="19050">
                <a:solidFill>
                  <a:schemeClr val="lt1"/>
                </a:solidFill>
              </a:ln>
              <a:effectLst/>
            </c:spPr>
          </c:dPt>
          <c:dPt>
            <c:idx val="209"/>
            <c:bubble3D val="0"/>
            <c:spPr>
              <a:solidFill>
                <a:schemeClr val="accent6">
                  <a:lumMod val="70000"/>
                </a:schemeClr>
              </a:solidFill>
              <a:ln w="19050">
                <a:solidFill>
                  <a:schemeClr val="lt1"/>
                </a:solidFill>
              </a:ln>
              <a:effectLst/>
            </c:spPr>
          </c:dPt>
          <c:dPt>
            <c:idx val="210"/>
            <c:bubble3D val="0"/>
            <c:spPr>
              <a:solidFill>
                <a:schemeClr val="accent1">
                  <a:lumMod val="50000"/>
                  <a:lumOff val="50000"/>
                </a:schemeClr>
              </a:solidFill>
              <a:ln w="19050">
                <a:solidFill>
                  <a:schemeClr val="lt1"/>
                </a:solidFill>
              </a:ln>
              <a:effectLst/>
            </c:spPr>
          </c:dPt>
          <c:dPt>
            <c:idx val="211"/>
            <c:bubble3D val="0"/>
            <c:spPr>
              <a:solidFill>
                <a:schemeClr val="accent2">
                  <a:lumMod val="50000"/>
                  <a:lumOff val="50000"/>
                </a:schemeClr>
              </a:solidFill>
              <a:ln w="19050">
                <a:solidFill>
                  <a:schemeClr val="lt1"/>
                </a:solidFill>
              </a:ln>
              <a:effectLst/>
            </c:spPr>
          </c:dPt>
          <c:dPt>
            <c:idx val="212"/>
            <c:bubble3D val="0"/>
            <c:spPr>
              <a:solidFill>
                <a:schemeClr val="accent3">
                  <a:lumMod val="50000"/>
                  <a:lumOff val="50000"/>
                </a:schemeClr>
              </a:solidFill>
              <a:ln w="19050">
                <a:solidFill>
                  <a:schemeClr val="lt1"/>
                </a:solidFill>
              </a:ln>
              <a:effectLst/>
            </c:spPr>
          </c:dPt>
          <c:dPt>
            <c:idx val="213"/>
            <c:bubble3D val="0"/>
            <c:spPr>
              <a:solidFill>
                <a:schemeClr val="accent4">
                  <a:lumMod val="50000"/>
                  <a:lumOff val="50000"/>
                </a:schemeClr>
              </a:solidFill>
              <a:ln w="19050">
                <a:solidFill>
                  <a:schemeClr val="lt1"/>
                </a:solidFill>
              </a:ln>
              <a:effectLst/>
            </c:spPr>
          </c:dPt>
          <c:dPt>
            <c:idx val="214"/>
            <c:bubble3D val="0"/>
            <c:spPr>
              <a:solidFill>
                <a:schemeClr val="accent5">
                  <a:lumMod val="50000"/>
                  <a:lumOff val="50000"/>
                </a:schemeClr>
              </a:solidFill>
              <a:ln w="19050">
                <a:solidFill>
                  <a:schemeClr val="lt1"/>
                </a:solidFill>
              </a:ln>
              <a:effectLst/>
            </c:spPr>
          </c:dPt>
          <c:dPt>
            <c:idx val="215"/>
            <c:bubble3D val="0"/>
            <c:spPr>
              <a:solidFill>
                <a:schemeClr val="accent6">
                  <a:lumMod val="50000"/>
                  <a:lumOff val="50000"/>
                </a:schemeClr>
              </a:solidFill>
              <a:ln w="19050">
                <a:solidFill>
                  <a:schemeClr val="lt1"/>
                </a:solidFill>
              </a:ln>
              <a:effectLst/>
            </c:spPr>
          </c:dPt>
          <c:dPt>
            <c:idx val="216"/>
            <c:bubble3D val="0"/>
            <c:spPr>
              <a:solidFill>
                <a:schemeClr val="accent1"/>
              </a:solidFill>
              <a:ln w="19050">
                <a:solidFill>
                  <a:schemeClr val="lt1"/>
                </a:solidFill>
              </a:ln>
              <a:effectLst/>
            </c:spPr>
          </c:dPt>
          <c:dPt>
            <c:idx val="217"/>
            <c:bubble3D val="0"/>
            <c:spPr>
              <a:solidFill>
                <a:schemeClr val="accent2"/>
              </a:solidFill>
              <a:ln w="19050">
                <a:solidFill>
                  <a:schemeClr val="lt1"/>
                </a:solidFill>
              </a:ln>
              <a:effectLst/>
            </c:spPr>
          </c:dPt>
          <c:dPt>
            <c:idx val="218"/>
            <c:bubble3D val="0"/>
            <c:spPr>
              <a:solidFill>
                <a:schemeClr val="accent3"/>
              </a:solidFill>
              <a:ln w="19050">
                <a:solidFill>
                  <a:schemeClr val="lt1"/>
                </a:solidFill>
              </a:ln>
              <a:effectLst/>
            </c:spPr>
          </c:dPt>
          <c:dPt>
            <c:idx val="219"/>
            <c:bubble3D val="0"/>
            <c:spPr>
              <a:solidFill>
                <a:schemeClr val="accent4"/>
              </a:solidFill>
              <a:ln w="19050">
                <a:solidFill>
                  <a:schemeClr val="lt1"/>
                </a:solidFill>
              </a:ln>
              <a:effectLst/>
            </c:spPr>
          </c:dPt>
          <c:dPt>
            <c:idx val="220"/>
            <c:bubble3D val="0"/>
            <c:spPr>
              <a:solidFill>
                <a:schemeClr val="accent5"/>
              </a:solidFill>
              <a:ln w="19050">
                <a:solidFill>
                  <a:schemeClr val="lt1"/>
                </a:solidFill>
              </a:ln>
              <a:effectLst/>
            </c:spPr>
          </c:dPt>
          <c:dPt>
            <c:idx val="221"/>
            <c:bubble3D val="0"/>
            <c:spPr>
              <a:solidFill>
                <a:schemeClr val="accent6"/>
              </a:solidFill>
              <a:ln w="19050">
                <a:solidFill>
                  <a:schemeClr val="lt1"/>
                </a:solidFill>
              </a:ln>
              <a:effectLst/>
            </c:spPr>
          </c:dPt>
          <c:dPt>
            <c:idx val="222"/>
            <c:bubble3D val="0"/>
            <c:spPr>
              <a:solidFill>
                <a:schemeClr val="accent1">
                  <a:lumMod val="60000"/>
                </a:schemeClr>
              </a:solidFill>
              <a:ln w="19050">
                <a:solidFill>
                  <a:schemeClr val="lt1"/>
                </a:solidFill>
              </a:ln>
              <a:effectLst/>
            </c:spPr>
          </c:dPt>
          <c:dPt>
            <c:idx val="223"/>
            <c:bubble3D val="0"/>
            <c:spPr>
              <a:solidFill>
                <a:schemeClr val="accent2">
                  <a:lumMod val="60000"/>
                </a:schemeClr>
              </a:solidFill>
              <a:ln w="19050">
                <a:solidFill>
                  <a:schemeClr val="lt1"/>
                </a:solidFill>
              </a:ln>
              <a:effectLst/>
            </c:spPr>
          </c:dPt>
          <c:dPt>
            <c:idx val="224"/>
            <c:bubble3D val="0"/>
            <c:spPr>
              <a:solidFill>
                <a:schemeClr val="accent3">
                  <a:lumMod val="60000"/>
                </a:schemeClr>
              </a:solidFill>
              <a:ln w="19050">
                <a:solidFill>
                  <a:schemeClr val="lt1"/>
                </a:solidFill>
              </a:ln>
              <a:effectLst/>
            </c:spPr>
          </c:dPt>
          <c:dPt>
            <c:idx val="225"/>
            <c:bubble3D val="0"/>
            <c:spPr>
              <a:solidFill>
                <a:schemeClr val="accent4">
                  <a:lumMod val="60000"/>
                </a:schemeClr>
              </a:solidFill>
              <a:ln w="19050">
                <a:solidFill>
                  <a:schemeClr val="lt1"/>
                </a:solidFill>
              </a:ln>
              <a:effectLst/>
            </c:spPr>
          </c:dPt>
          <c:dPt>
            <c:idx val="226"/>
            <c:bubble3D val="0"/>
            <c:spPr>
              <a:solidFill>
                <a:schemeClr val="accent5">
                  <a:lumMod val="60000"/>
                </a:schemeClr>
              </a:solidFill>
              <a:ln w="19050">
                <a:solidFill>
                  <a:schemeClr val="lt1"/>
                </a:solidFill>
              </a:ln>
              <a:effectLst/>
            </c:spPr>
          </c:dPt>
          <c:dPt>
            <c:idx val="227"/>
            <c:bubble3D val="0"/>
            <c:spPr>
              <a:solidFill>
                <a:schemeClr val="accent6">
                  <a:lumMod val="60000"/>
                </a:schemeClr>
              </a:solidFill>
              <a:ln w="19050">
                <a:solidFill>
                  <a:schemeClr val="lt1"/>
                </a:solidFill>
              </a:ln>
              <a:effectLst/>
            </c:spPr>
          </c:dPt>
          <c:dPt>
            <c:idx val="228"/>
            <c:bubble3D val="0"/>
            <c:spPr>
              <a:solidFill>
                <a:schemeClr val="accent1">
                  <a:lumMod val="80000"/>
                  <a:lumOff val="20000"/>
                </a:schemeClr>
              </a:solidFill>
              <a:ln w="19050">
                <a:solidFill>
                  <a:schemeClr val="lt1"/>
                </a:solidFill>
              </a:ln>
              <a:effectLst/>
            </c:spPr>
          </c:dPt>
          <c:dPt>
            <c:idx val="229"/>
            <c:bubble3D val="0"/>
            <c:spPr>
              <a:solidFill>
                <a:schemeClr val="accent2">
                  <a:lumMod val="80000"/>
                  <a:lumOff val="20000"/>
                </a:schemeClr>
              </a:solidFill>
              <a:ln w="19050">
                <a:solidFill>
                  <a:schemeClr val="lt1"/>
                </a:solidFill>
              </a:ln>
              <a:effectLst/>
            </c:spPr>
          </c:dPt>
          <c:dPt>
            <c:idx val="230"/>
            <c:bubble3D val="0"/>
            <c:spPr>
              <a:solidFill>
                <a:schemeClr val="accent3">
                  <a:lumMod val="80000"/>
                  <a:lumOff val="20000"/>
                </a:schemeClr>
              </a:solidFill>
              <a:ln w="19050">
                <a:solidFill>
                  <a:schemeClr val="lt1"/>
                </a:solidFill>
              </a:ln>
              <a:effectLst/>
            </c:spPr>
          </c:dPt>
          <c:dPt>
            <c:idx val="231"/>
            <c:bubble3D val="0"/>
            <c:spPr>
              <a:solidFill>
                <a:schemeClr val="accent4">
                  <a:lumMod val="80000"/>
                  <a:lumOff val="20000"/>
                </a:schemeClr>
              </a:solidFill>
              <a:ln w="19050">
                <a:solidFill>
                  <a:schemeClr val="lt1"/>
                </a:solidFill>
              </a:ln>
              <a:effectLst/>
            </c:spPr>
          </c:dPt>
          <c:dPt>
            <c:idx val="232"/>
            <c:bubble3D val="0"/>
            <c:spPr>
              <a:solidFill>
                <a:schemeClr val="accent5">
                  <a:lumMod val="80000"/>
                  <a:lumOff val="20000"/>
                </a:schemeClr>
              </a:solidFill>
              <a:ln w="19050">
                <a:solidFill>
                  <a:schemeClr val="lt1"/>
                </a:solidFill>
              </a:ln>
              <a:effectLst/>
            </c:spPr>
          </c:dPt>
          <c:dPt>
            <c:idx val="233"/>
            <c:bubble3D val="0"/>
            <c:spPr>
              <a:solidFill>
                <a:schemeClr val="accent6">
                  <a:lumMod val="80000"/>
                  <a:lumOff val="20000"/>
                </a:schemeClr>
              </a:solidFill>
              <a:ln w="19050">
                <a:solidFill>
                  <a:schemeClr val="lt1"/>
                </a:solidFill>
              </a:ln>
              <a:effectLst/>
            </c:spPr>
          </c:dPt>
          <c:dPt>
            <c:idx val="234"/>
            <c:bubble3D val="0"/>
            <c:spPr>
              <a:solidFill>
                <a:schemeClr val="accent1">
                  <a:lumMod val="80000"/>
                </a:schemeClr>
              </a:solidFill>
              <a:ln w="19050">
                <a:solidFill>
                  <a:schemeClr val="lt1"/>
                </a:solidFill>
              </a:ln>
              <a:effectLst/>
            </c:spPr>
          </c:dPt>
          <c:dPt>
            <c:idx val="235"/>
            <c:bubble3D val="0"/>
            <c:spPr>
              <a:solidFill>
                <a:schemeClr val="accent2">
                  <a:lumMod val="80000"/>
                </a:schemeClr>
              </a:solidFill>
              <a:ln w="19050">
                <a:solidFill>
                  <a:schemeClr val="lt1"/>
                </a:solidFill>
              </a:ln>
              <a:effectLst/>
            </c:spPr>
          </c:dPt>
          <c:dPt>
            <c:idx val="236"/>
            <c:bubble3D val="0"/>
            <c:spPr>
              <a:solidFill>
                <a:schemeClr val="accent3">
                  <a:lumMod val="80000"/>
                </a:schemeClr>
              </a:solidFill>
              <a:ln w="19050">
                <a:solidFill>
                  <a:schemeClr val="lt1"/>
                </a:solidFill>
              </a:ln>
              <a:effectLst/>
            </c:spPr>
          </c:dPt>
          <c:dPt>
            <c:idx val="237"/>
            <c:bubble3D val="0"/>
            <c:spPr>
              <a:solidFill>
                <a:schemeClr val="accent4">
                  <a:lumMod val="80000"/>
                </a:schemeClr>
              </a:solidFill>
              <a:ln w="19050">
                <a:solidFill>
                  <a:schemeClr val="lt1"/>
                </a:solidFill>
              </a:ln>
              <a:effectLst/>
            </c:spPr>
          </c:dPt>
          <c:dPt>
            <c:idx val="238"/>
            <c:bubble3D val="0"/>
            <c:spPr>
              <a:solidFill>
                <a:schemeClr val="accent5">
                  <a:lumMod val="80000"/>
                </a:schemeClr>
              </a:solidFill>
              <a:ln w="19050">
                <a:solidFill>
                  <a:schemeClr val="lt1"/>
                </a:solidFill>
              </a:ln>
              <a:effectLst/>
            </c:spPr>
          </c:dPt>
          <c:dPt>
            <c:idx val="239"/>
            <c:bubble3D val="0"/>
            <c:spPr>
              <a:solidFill>
                <a:schemeClr val="accent6">
                  <a:lumMod val="80000"/>
                </a:schemeClr>
              </a:solidFill>
              <a:ln w="19050">
                <a:solidFill>
                  <a:schemeClr val="lt1"/>
                </a:solidFill>
              </a:ln>
              <a:effectLst/>
            </c:spPr>
          </c:dPt>
          <c:dPt>
            <c:idx val="240"/>
            <c:bubble3D val="0"/>
            <c:spPr>
              <a:solidFill>
                <a:schemeClr val="accent1">
                  <a:lumMod val="60000"/>
                  <a:lumOff val="40000"/>
                </a:schemeClr>
              </a:solidFill>
              <a:ln w="19050">
                <a:solidFill>
                  <a:schemeClr val="lt1"/>
                </a:solidFill>
              </a:ln>
              <a:effectLst/>
            </c:spPr>
          </c:dPt>
          <c:dPt>
            <c:idx val="241"/>
            <c:bubble3D val="0"/>
            <c:spPr>
              <a:solidFill>
                <a:schemeClr val="accent2">
                  <a:lumMod val="60000"/>
                  <a:lumOff val="40000"/>
                </a:schemeClr>
              </a:solidFill>
              <a:ln w="19050">
                <a:solidFill>
                  <a:schemeClr val="lt1"/>
                </a:solidFill>
              </a:ln>
              <a:effectLst/>
            </c:spPr>
          </c:dPt>
          <c:dPt>
            <c:idx val="242"/>
            <c:bubble3D val="0"/>
            <c:spPr>
              <a:solidFill>
                <a:schemeClr val="accent3">
                  <a:lumMod val="60000"/>
                  <a:lumOff val="40000"/>
                </a:schemeClr>
              </a:solidFill>
              <a:ln w="19050">
                <a:solidFill>
                  <a:schemeClr val="lt1"/>
                </a:solidFill>
              </a:ln>
              <a:effectLst/>
            </c:spPr>
          </c:dPt>
          <c:dPt>
            <c:idx val="243"/>
            <c:bubble3D val="0"/>
            <c:spPr>
              <a:solidFill>
                <a:schemeClr val="accent4">
                  <a:lumMod val="60000"/>
                  <a:lumOff val="40000"/>
                </a:schemeClr>
              </a:solidFill>
              <a:ln w="19050">
                <a:solidFill>
                  <a:schemeClr val="lt1"/>
                </a:solidFill>
              </a:ln>
              <a:effectLst/>
            </c:spPr>
          </c:dPt>
          <c:dPt>
            <c:idx val="244"/>
            <c:bubble3D val="0"/>
            <c:spPr>
              <a:solidFill>
                <a:schemeClr val="accent5">
                  <a:lumMod val="60000"/>
                  <a:lumOff val="40000"/>
                </a:schemeClr>
              </a:solidFill>
              <a:ln w="19050">
                <a:solidFill>
                  <a:schemeClr val="lt1"/>
                </a:solidFill>
              </a:ln>
              <a:effectLst/>
            </c:spPr>
          </c:dPt>
          <c:dPt>
            <c:idx val="245"/>
            <c:bubble3D val="0"/>
            <c:spPr>
              <a:solidFill>
                <a:schemeClr val="accent6">
                  <a:lumMod val="60000"/>
                  <a:lumOff val="40000"/>
                </a:schemeClr>
              </a:solidFill>
              <a:ln w="19050">
                <a:solidFill>
                  <a:schemeClr val="lt1"/>
                </a:solidFill>
              </a:ln>
              <a:effectLst/>
            </c:spPr>
          </c:dPt>
          <c:dPt>
            <c:idx val="246"/>
            <c:bubble3D val="0"/>
            <c:spPr>
              <a:solidFill>
                <a:schemeClr val="accent1">
                  <a:lumMod val="50000"/>
                </a:schemeClr>
              </a:solidFill>
              <a:ln w="19050">
                <a:solidFill>
                  <a:schemeClr val="lt1"/>
                </a:solidFill>
              </a:ln>
              <a:effectLst/>
            </c:spPr>
          </c:dPt>
          <c:dPt>
            <c:idx val="247"/>
            <c:bubble3D val="0"/>
            <c:spPr>
              <a:solidFill>
                <a:schemeClr val="accent2">
                  <a:lumMod val="50000"/>
                </a:schemeClr>
              </a:solidFill>
              <a:ln w="19050">
                <a:solidFill>
                  <a:schemeClr val="lt1"/>
                </a:solidFill>
              </a:ln>
              <a:effectLst/>
            </c:spPr>
          </c:dPt>
          <c:dPt>
            <c:idx val="248"/>
            <c:bubble3D val="0"/>
            <c:spPr>
              <a:solidFill>
                <a:schemeClr val="accent3">
                  <a:lumMod val="50000"/>
                </a:schemeClr>
              </a:solidFill>
              <a:ln w="19050">
                <a:solidFill>
                  <a:schemeClr val="lt1"/>
                </a:solidFill>
              </a:ln>
              <a:effectLst/>
            </c:spPr>
          </c:dPt>
          <c:dPt>
            <c:idx val="249"/>
            <c:bubble3D val="0"/>
            <c:spPr>
              <a:solidFill>
                <a:schemeClr val="accent4">
                  <a:lumMod val="50000"/>
                </a:schemeClr>
              </a:solidFill>
              <a:ln w="19050">
                <a:solidFill>
                  <a:schemeClr val="lt1"/>
                </a:solidFill>
              </a:ln>
              <a:effectLst/>
            </c:spPr>
          </c:dPt>
          <c:dPt>
            <c:idx val="250"/>
            <c:bubble3D val="0"/>
            <c:spPr>
              <a:solidFill>
                <a:schemeClr val="accent5">
                  <a:lumMod val="50000"/>
                </a:schemeClr>
              </a:solidFill>
              <a:ln w="19050">
                <a:solidFill>
                  <a:schemeClr val="lt1"/>
                </a:solidFill>
              </a:ln>
              <a:effectLst/>
            </c:spPr>
          </c:dPt>
          <c:dPt>
            <c:idx val="251"/>
            <c:bubble3D val="0"/>
            <c:spPr>
              <a:solidFill>
                <a:schemeClr val="accent6">
                  <a:lumMod val="50000"/>
                </a:schemeClr>
              </a:solidFill>
              <a:ln w="19050">
                <a:solidFill>
                  <a:schemeClr val="lt1"/>
                </a:solidFill>
              </a:ln>
              <a:effectLst/>
            </c:spPr>
          </c:dPt>
          <c:dPt>
            <c:idx val="252"/>
            <c:bubble3D val="0"/>
            <c:spPr>
              <a:solidFill>
                <a:schemeClr val="accent1">
                  <a:lumMod val="70000"/>
                  <a:lumOff val="30000"/>
                </a:schemeClr>
              </a:solidFill>
              <a:ln w="19050">
                <a:solidFill>
                  <a:schemeClr val="lt1"/>
                </a:solidFill>
              </a:ln>
              <a:effectLst/>
            </c:spPr>
          </c:dPt>
          <c:dPt>
            <c:idx val="253"/>
            <c:bubble3D val="0"/>
            <c:spPr>
              <a:solidFill>
                <a:schemeClr val="accent2">
                  <a:lumMod val="70000"/>
                  <a:lumOff val="30000"/>
                </a:schemeClr>
              </a:solidFill>
              <a:ln w="19050">
                <a:solidFill>
                  <a:schemeClr val="lt1"/>
                </a:solidFill>
              </a:ln>
              <a:effectLst/>
            </c:spPr>
          </c:dPt>
          <c:dPt>
            <c:idx val="254"/>
            <c:bubble3D val="0"/>
            <c:spPr>
              <a:solidFill>
                <a:schemeClr val="accent3">
                  <a:lumMod val="70000"/>
                  <a:lumOff val="30000"/>
                </a:schemeClr>
              </a:solidFill>
              <a:ln w="19050">
                <a:solidFill>
                  <a:schemeClr val="lt1"/>
                </a:solidFill>
              </a:ln>
              <a:effectLst/>
            </c:spPr>
          </c:dPt>
          <c:dPt>
            <c:idx val="255"/>
            <c:bubble3D val="0"/>
            <c:spPr>
              <a:solidFill>
                <a:schemeClr val="accent4">
                  <a:lumMod val="70000"/>
                  <a:lumOff val="30000"/>
                </a:schemeClr>
              </a:solidFill>
              <a:ln w="19050">
                <a:solidFill>
                  <a:schemeClr val="lt1"/>
                </a:solidFill>
              </a:ln>
              <a:effectLst/>
            </c:spPr>
          </c:dPt>
          <c:dPt>
            <c:idx val="256"/>
            <c:bubble3D val="0"/>
            <c:spPr>
              <a:solidFill>
                <a:schemeClr val="accent5">
                  <a:lumMod val="70000"/>
                  <a:lumOff val="30000"/>
                </a:schemeClr>
              </a:solidFill>
              <a:ln w="19050">
                <a:solidFill>
                  <a:schemeClr val="lt1"/>
                </a:solidFill>
              </a:ln>
              <a:effectLst/>
            </c:spPr>
          </c:dPt>
          <c:dPt>
            <c:idx val="257"/>
            <c:bubble3D val="0"/>
            <c:spPr>
              <a:solidFill>
                <a:schemeClr val="accent6">
                  <a:lumMod val="70000"/>
                  <a:lumOff val="30000"/>
                </a:schemeClr>
              </a:solidFill>
              <a:ln w="19050">
                <a:solidFill>
                  <a:schemeClr val="lt1"/>
                </a:solidFill>
              </a:ln>
              <a:effectLst/>
            </c:spPr>
          </c:dPt>
          <c:dPt>
            <c:idx val="258"/>
            <c:bubble3D val="0"/>
            <c:spPr>
              <a:solidFill>
                <a:schemeClr val="accent1">
                  <a:lumMod val="70000"/>
                </a:schemeClr>
              </a:solidFill>
              <a:ln w="19050">
                <a:solidFill>
                  <a:schemeClr val="lt1"/>
                </a:solidFill>
              </a:ln>
              <a:effectLst/>
            </c:spPr>
          </c:dPt>
          <c:dPt>
            <c:idx val="259"/>
            <c:bubble3D val="0"/>
            <c:spPr>
              <a:solidFill>
                <a:schemeClr val="accent2">
                  <a:lumMod val="70000"/>
                </a:schemeClr>
              </a:solidFill>
              <a:ln w="19050">
                <a:solidFill>
                  <a:schemeClr val="lt1"/>
                </a:solidFill>
              </a:ln>
              <a:effectLst/>
            </c:spPr>
          </c:dPt>
          <c:dPt>
            <c:idx val="260"/>
            <c:bubble3D val="0"/>
            <c:spPr>
              <a:solidFill>
                <a:schemeClr val="accent3">
                  <a:lumMod val="70000"/>
                </a:schemeClr>
              </a:solidFill>
              <a:ln w="19050">
                <a:solidFill>
                  <a:schemeClr val="lt1"/>
                </a:solidFill>
              </a:ln>
              <a:effectLst/>
            </c:spPr>
          </c:dPt>
          <c:dPt>
            <c:idx val="261"/>
            <c:bubble3D val="0"/>
            <c:spPr>
              <a:solidFill>
                <a:schemeClr val="accent4">
                  <a:lumMod val="70000"/>
                </a:schemeClr>
              </a:solidFill>
              <a:ln w="19050">
                <a:solidFill>
                  <a:schemeClr val="lt1"/>
                </a:solidFill>
              </a:ln>
              <a:effectLst/>
            </c:spPr>
          </c:dPt>
          <c:dPt>
            <c:idx val="262"/>
            <c:bubble3D val="0"/>
            <c:spPr>
              <a:solidFill>
                <a:schemeClr val="accent5">
                  <a:lumMod val="70000"/>
                </a:schemeClr>
              </a:solidFill>
              <a:ln w="19050">
                <a:solidFill>
                  <a:schemeClr val="lt1"/>
                </a:solidFill>
              </a:ln>
              <a:effectLst/>
            </c:spPr>
          </c:dPt>
          <c:dPt>
            <c:idx val="263"/>
            <c:bubble3D val="0"/>
            <c:spPr>
              <a:solidFill>
                <a:schemeClr val="accent6">
                  <a:lumMod val="70000"/>
                </a:schemeClr>
              </a:solidFill>
              <a:ln w="19050">
                <a:solidFill>
                  <a:schemeClr val="lt1"/>
                </a:solidFill>
              </a:ln>
              <a:effectLst/>
            </c:spPr>
          </c:dPt>
          <c:dPt>
            <c:idx val="264"/>
            <c:bubble3D val="0"/>
            <c:spPr>
              <a:solidFill>
                <a:schemeClr val="accent1">
                  <a:lumMod val="50000"/>
                  <a:lumOff val="50000"/>
                </a:schemeClr>
              </a:solidFill>
              <a:ln w="19050">
                <a:solidFill>
                  <a:schemeClr val="lt1"/>
                </a:solidFill>
              </a:ln>
              <a:effectLst/>
            </c:spPr>
          </c:dPt>
          <c:dPt>
            <c:idx val="265"/>
            <c:bubble3D val="0"/>
            <c:spPr>
              <a:solidFill>
                <a:schemeClr val="accent2">
                  <a:lumMod val="50000"/>
                  <a:lumOff val="50000"/>
                </a:schemeClr>
              </a:solidFill>
              <a:ln w="19050">
                <a:solidFill>
                  <a:schemeClr val="lt1"/>
                </a:solidFill>
              </a:ln>
              <a:effectLst/>
            </c:spPr>
          </c:dPt>
          <c:dPt>
            <c:idx val="266"/>
            <c:bubble3D val="0"/>
            <c:spPr>
              <a:solidFill>
                <a:schemeClr val="accent3">
                  <a:lumMod val="50000"/>
                  <a:lumOff val="50000"/>
                </a:schemeClr>
              </a:solidFill>
              <a:ln w="19050">
                <a:solidFill>
                  <a:schemeClr val="lt1"/>
                </a:solidFill>
              </a:ln>
              <a:effectLst/>
            </c:spPr>
          </c:dPt>
          <c:dPt>
            <c:idx val="267"/>
            <c:bubble3D val="0"/>
            <c:spPr>
              <a:solidFill>
                <a:schemeClr val="accent4">
                  <a:lumMod val="50000"/>
                  <a:lumOff val="50000"/>
                </a:schemeClr>
              </a:solidFill>
              <a:ln w="19050">
                <a:solidFill>
                  <a:schemeClr val="lt1"/>
                </a:solidFill>
              </a:ln>
              <a:effectLst/>
            </c:spPr>
          </c:dPt>
          <c:dPt>
            <c:idx val="268"/>
            <c:bubble3D val="0"/>
            <c:spPr>
              <a:solidFill>
                <a:schemeClr val="accent5">
                  <a:lumMod val="50000"/>
                  <a:lumOff val="50000"/>
                </a:schemeClr>
              </a:solidFill>
              <a:ln w="19050">
                <a:solidFill>
                  <a:schemeClr val="lt1"/>
                </a:solidFill>
              </a:ln>
              <a:effectLst/>
            </c:spPr>
          </c:dPt>
          <c:dPt>
            <c:idx val="269"/>
            <c:bubble3D val="0"/>
            <c:spPr>
              <a:solidFill>
                <a:schemeClr val="accent6">
                  <a:lumMod val="50000"/>
                  <a:lumOff val="50000"/>
                </a:schemeClr>
              </a:solidFill>
              <a:ln w="19050">
                <a:solidFill>
                  <a:schemeClr val="lt1"/>
                </a:solidFill>
              </a:ln>
              <a:effectLst/>
            </c:spPr>
          </c:dPt>
          <c:dPt>
            <c:idx val="270"/>
            <c:bubble3D val="0"/>
            <c:spPr>
              <a:solidFill>
                <a:schemeClr val="accent1"/>
              </a:solidFill>
              <a:ln w="19050">
                <a:solidFill>
                  <a:schemeClr val="lt1"/>
                </a:solidFill>
              </a:ln>
              <a:effectLst/>
            </c:spPr>
          </c:dPt>
          <c:dPt>
            <c:idx val="271"/>
            <c:bubble3D val="0"/>
            <c:spPr>
              <a:solidFill>
                <a:schemeClr val="accent2"/>
              </a:solidFill>
              <a:ln w="19050">
                <a:solidFill>
                  <a:schemeClr val="lt1"/>
                </a:solidFill>
              </a:ln>
              <a:effectLst/>
            </c:spPr>
          </c:dPt>
          <c:dPt>
            <c:idx val="272"/>
            <c:bubble3D val="0"/>
            <c:spPr>
              <a:solidFill>
                <a:schemeClr val="accent3"/>
              </a:solidFill>
              <a:ln w="19050">
                <a:solidFill>
                  <a:schemeClr val="lt1"/>
                </a:solidFill>
              </a:ln>
              <a:effectLst/>
            </c:spPr>
          </c:dPt>
          <c:dPt>
            <c:idx val="273"/>
            <c:bubble3D val="0"/>
            <c:spPr>
              <a:solidFill>
                <a:schemeClr val="accent4"/>
              </a:solidFill>
              <a:ln w="19050">
                <a:solidFill>
                  <a:schemeClr val="lt1"/>
                </a:solidFill>
              </a:ln>
              <a:effectLst/>
            </c:spPr>
          </c:dPt>
          <c:dPt>
            <c:idx val="274"/>
            <c:bubble3D val="0"/>
            <c:spPr>
              <a:solidFill>
                <a:schemeClr val="accent5"/>
              </a:solidFill>
              <a:ln w="19050">
                <a:solidFill>
                  <a:schemeClr val="lt1"/>
                </a:solidFill>
              </a:ln>
              <a:effectLst/>
            </c:spPr>
          </c:dPt>
          <c:dPt>
            <c:idx val="275"/>
            <c:bubble3D val="0"/>
            <c:spPr>
              <a:solidFill>
                <a:schemeClr val="accent6"/>
              </a:solidFill>
              <a:ln w="19050">
                <a:solidFill>
                  <a:schemeClr val="lt1"/>
                </a:solidFill>
              </a:ln>
              <a:effectLst/>
            </c:spPr>
          </c:dPt>
          <c:dPt>
            <c:idx val="276"/>
            <c:bubble3D val="0"/>
            <c:spPr>
              <a:solidFill>
                <a:schemeClr val="accent1">
                  <a:lumMod val="60000"/>
                </a:schemeClr>
              </a:solidFill>
              <a:ln w="19050">
                <a:solidFill>
                  <a:schemeClr val="lt1"/>
                </a:solidFill>
              </a:ln>
              <a:effectLst/>
            </c:spPr>
          </c:dPt>
          <c:dPt>
            <c:idx val="277"/>
            <c:bubble3D val="0"/>
            <c:spPr>
              <a:solidFill>
                <a:schemeClr val="accent2">
                  <a:lumMod val="60000"/>
                </a:schemeClr>
              </a:solidFill>
              <a:ln w="19050">
                <a:solidFill>
                  <a:schemeClr val="lt1"/>
                </a:solidFill>
              </a:ln>
              <a:effectLst/>
            </c:spPr>
          </c:dPt>
          <c:dPt>
            <c:idx val="278"/>
            <c:bubble3D val="0"/>
            <c:spPr>
              <a:solidFill>
                <a:schemeClr val="accent3">
                  <a:lumMod val="60000"/>
                </a:schemeClr>
              </a:solidFill>
              <a:ln w="19050">
                <a:solidFill>
                  <a:schemeClr val="lt1"/>
                </a:solidFill>
              </a:ln>
              <a:effectLst/>
            </c:spPr>
          </c:dPt>
          <c:dPt>
            <c:idx val="279"/>
            <c:bubble3D val="0"/>
            <c:spPr>
              <a:solidFill>
                <a:schemeClr val="accent4">
                  <a:lumMod val="60000"/>
                </a:schemeClr>
              </a:solidFill>
              <a:ln w="19050">
                <a:solidFill>
                  <a:schemeClr val="lt1"/>
                </a:solidFill>
              </a:ln>
              <a:effectLst/>
            </c:spPr>
          </c:dPt>
          <c:dPt>
            <c:idx val="280"/>
            <c:bubble3D val="0"/>
            <c:spPr>
              <a:solidFill>
                <a:schemeClr val="accent5">
                  <a:lumMod val="60000"/>
                </a:schemeClr>
              </a:solidFill>
              <a:ln w="19050">
                <a:solidFill>
                  <a:schemeClr val="lt1"/>
                </a:solidFill>
              </a:ln>
              <a:effectLst/>
            </c:spPr>
          </c:dPt>
          <c:dPt>
            <c:idx val="281"/>
            <c:bubble3D val="0"/>
            <c:spPr>
              <a:solidFill>
                <a:schemeClr val="accent6">
                  <a:lumMod val="60000"/>
                </a:schemeClr>
              </a:solidFill>
              <a:ln w="19050">
                <a:solidFill>
                  <a:schemeClr val="lt1"/>
                </a:solidFill>
              </a:ln>
              <a:effectLst/>
            </c:spPr>
          </c:dPt>
          <c:dPt>
            <c:idx val="282"/>
            <c:bubble3D val="0"/>
            <c:spPr>
              <a:solidFill>
                <a:schemeClr val="accent1">
                  <a:lumMod val="80000"/>
                  <a:lumOff val="20000"/>
                </a:schemeClr>
              </a:solidFill>
              <a:ln w="19050">
                <a:solidFill>
                  <a:schemeClr val="lt1"/>
                </a:solidFill>
              </a:ln>
              <a:effectLst/>
            </c:spPr>
          </c:dPt>
          <c:dPt>
            <c:idx val="283"/>
            <c:bubble3D val="0"/>
            <c:spPr>
              <a:solidFill>
                <a:schemeClr val="accent2">
                  <a:lumMod val="80000"/>
                  <a:lumOff val="20000"/>
                </a:schemeClr>
              </a:solidFill>
              <a:ln w="19050">
                <a:solidFill>
                  <a:schemeClr val="lt1"/>
                </a:solidFill>
              </a:ln>
              <a:effectLst/>
            </c:spPr>
          </c:dPt>
          <c:dPt>
            <c:idx val="284"/>
            <c:bubble3D val="0"/>
            <c:spPr>
              <a:solidFill>
                <a:schemeClr val="accent3">
                  <a:lumMod val="80000"/>
                  <a:lumOff val="20000"/>
                </a:schemeClr>
              </a:solidFill>
              <a:ln w="19050">
                <a:solidFill>
                  <a:schemeClr val="lt1"/>
                </a:solidFill>
              </a:ln>
              <a:effectLst/>
            </c:spPr>
          </c:dPt>
          <c:dPt>
            <c:idx val="285"/>
            <c:bubble3D val="0"/>
            <c:spPr>
              <a:solidFill>
                <a:schemeClr val="accent4">
                  <a:lumMod val="80000"/>
                  <a:lumOff val="20000"/>
                </a:schemeClr>
              </a:solidFill>
              <a:ln w="19050">
                <a:solidFill>
                  <a:schemeClr val="lt1"/>
                </a:solidFill>
              </a:ln>
              <a:effectLst/>
            </c:spPr>
          </c:dPt>
          <c:dPt>
            <c:idx val="286"/>
            <c:bubble3D val="0"/>
            <c:spPr>
              <a:solidFill>
                <a:schemeClr val="accent5">
                  <a:lumMod val="80000"/>
                  <a:lumOff val="20000"/>
                </a:schemeClr>
              </a:solidFill>
              <a:ln w="19050">
                <a:solidFill>
                  <a:schemeClr val="lt1"/>
                </a:solidFill>
              </a:ln>
              <a:effectLst/>
            </c:spPr>
          </c:dPt>
          <c:dPt>
            <c:idx val="287"/>
            <c:bubble3D val="0"/>
            <c:spPr>
              <a:solidFill>
                <a:schemeClr val="accent6">
                  <a:lumMod val="80000"/>
                  <a:lumOff val="20000"/>
                </a:schemeClr>
              </a:solidFill>
              <a:ln w="19050">
                <a:solidFill>
                  <a:schemeClr val="lt1"/>
                </a:solidFill>
              </a:ln>
              <a:effectLst/>
            </c:spPr>
          </c:dPt>
          <c:dPt>
            <c:idx val="288"/>
            <c:bubble3D val="0"/>
            <c:spPr>
              <a:solidFill>
                <a:schemeClr val="accent1">
                  <a:lumMod val="80000"/>
                </a:schemeClr>
              </a:solidFill>
              <a:ln w="19050">
                <a:solidFill>
                  <a:schemeClr val="lt1"/>
                </a:solidFill>
              </a:ln>
              <a:effectLst/>
            </c:spPr>
          </c:dPt>
          <c:dPt>
            <c:idx val="289"/>
            <c:bubble3D val="0"/>
            <c:spPr>
              <a:solidFill>
                <a:schemeClr val="accent2">
                  <a:lumMod val="80000"/>
                </a:schemeClr>
              </a:solidFill>
              <a:ln w="19050">
                <a:solidFill>
                  <a:schemeClr val="lt1"/>
                </a:solidFill>
              </a:ln>
              <a:effectLst/>
            </c:spPr>
          </c:dPt>
          <c:dPt>
            <c:idx val="290"/>
            <c:bubble3D val="0"/>
            <c:spPr>
              <a:solidFill>
                <a:schemeClr val="accent3">
                  <a:lumMod val="80000"/>
                </a:schemeClr>
              </a:solidFill>
              <a:ln w="19050">
                <a:solidFill>
                  <a:schemeClr val="lt1"/>
                </a:solidFill>
              </a:ln>
              <a:effectLst/>
            </c:spPr>
          </c:dPt>
          <c:dPt>
            <c:idx val="291"/>
            <c:bubble3D val="0"/>
            <c:spPr>
              <a:solidFill>
                <a:schemeClr val="accent4">
                  <a:lumMod val="80000"/>
                </a:schemeClr>
              </a:solidFill>
              <a:ln w="19050">
                <a:solidFill>
                  <a:schemeClr val="lt1"/>
                </a:solidFill>
              </a:ln>
              <a:effectLst/>
            </c:spPr>
          </c:dPt>
          <c:dPt>
            <c:idx val="292"/>
            <c:bubble3D val="0"/>
            <c:spPr>
              <a:solidFill>
                <a:schemeClr val="accent5">
                  <a:lumMod val="80000"/>
                </a:schemeClr>
              </a:solidFill>
              <a:ln w="19050">
                <a:solidFill>
                  <a:schemeClr val="lt1"/>
                </a:solidFill>
              </a:ln>
              <a:effectLst/>
            </c:spPr>
          </c:dPt>
          <c:dPt>
            <c:idx val="293"/>
            <c:bubble3D val="0"/>
            <c:spPr>
              <a:solidFill>
                <a:schemeClr val="accent6">
                  <a:lumMod val="80000"/>
                </a:schemeClr>
              </a:solidFill>
              <a:ln w="19050">
                <a:solidFill>
                  <a:schemeClr val="lt1"/>
                </a:solidFill>
              </a:ln>
              <a:effectLst/>
            </c:spPr>
          </c:dPt>
          <c:dPt>
            <c:idx val="294"/>
            <c:bubble3D val="0"/>
            <c:spPr>
              <a:solidFill>
                <a:schemeClr val="accent1">
                  <a:lumMod val="60000"/>
                  <a:lumOff val="40000"/>
                </a:schemeClr>
              </a:solidFill>
              <a:ln w="19050">
                <a:solidFill>
                  <a:schemeClr val="lt1"/>
                </a:solidFill>
              </a:ln>
              <a:effectLst/>
            </c:spPr>
          </c:dPt>
          <c:dPt>
            <c:idx val="295"/>
            <c:bubble3D val="0"/>
            <c:spPr>
              <a:solidFill>
                <a:schemeClr val="accent2">
                  <a:lumMod val="60000"/>
                  <a:lumOff val="40000"/>
                </a:schemeClr>
              </a:solidFill>
              <a:ln w="19050">
                <a:solidFill>
                  <a:schemeClr val="lt1"/>
                </a:solidFill>
              </a:ln>
              <a:effectLst/>
            </c:spPr>
          </c:dPt>
          <c:dPt>
            <c:idx val="296"/>
            <c:bubble3D val="0"/>
            <c:spPr>
              <a:solidFill>
                <a:schemeClr val="accent3">
                  <a:lumMod val="60000"/>
                  <a:lumOff val="40000"/>
                </a:schemeClr>
              </a:solidFill>
              <a:ln w="19050">
                <a:solidFill>
                  <a:schemeClr val="lt1"/>
                </a:solidFill>
              </a:ln>
              <a:effectLst/>
            </c:spPr>
          </c:dPt>
          <c:dPt>
            <c:idx val="297"/>
            <c:bubble3D val="0"/>
            <c:spPr>
              <a:solidFill>
                <a:schemeClr val="accent4">
                  <a:lumMod val="60000"/>
                  <a:lumOff val="40000"/>
                </a:schemeClr>
              </a:solidFill>
              <a:ln w="19050">
                <a:solidFill>
                  <a:schemeClr val="lt1"/>
                </a:solidFill>
              </a:ln>
              <a:effectLst/>
            </c:spPr>
          </c:dPt>
          <c:dPt>
            <c:idx val="298"/>
            <c:bubble3D val="0"/>
            <c:spPr>
              <a:solidFill>
                <a:schemeClr val="accent5">
                  <a:lumMod val="60000"/>
                  <a:lumOff val="40000"/>
                </a:schemeClr>
              </a:solidFill>
              <a:ln w="19050">
                <a:solidFill>
                  <a:schemeClr val="lt1"/>
                </a:solidFill>
              </a:ln>
              <a:effectLst/>
            </c:spPr>
          </c:dPt>
          <c:dPt>
            <c:idx val="299"/>
            <c:bubble3D val="0"/>
            <c:spPr>
              <a:solidFill>
                <a:schemeClr val="accent6">
                  <a:lumMod val="60000"/>
                  <a:lumOff val="40000"/>
                </a:schemeClr>
              </a:solidFill>
              <a:ln w="19050">
                <a:solidFill>
                  <a:schemeClr val="lt1"/>
                </a:solidFill>
              </a:ln>
              <a:effectLst/>
            </c:spPr>
          </c:dPt>
          <c:dPt>
            <c:idx val="300"/>
            <c:bubble3D val="0"/>
            <c:spPr>
              <a:solidFill>
                <a:schemeClr val="accent1">
                  <a:lumMod val="50000"/>
                </a:schemeClr>
              </a:solidFill>
              <a:ln w="19050">
                <a:solidFill>
                  <a:schemeClr val="lt1"/>
                </a:solidFill>
              </a:ln>
              <a:effectLst/>
            </c:spPr>
          </c:dPt>
          <c:dPt>
            <c:idx val="301"/>
            <c:bubble3D val="0"/>
            <c:spPr>
              <a:solidFill>
                <a:schemeClr val="accent2">
                  <a:lumMod val="50000"/>
                </a:schemeClr>
              </a:solidFill>
              <a:ln w="19050">
                <a:solidFill>
                  <a:schemeClr val="lt1"/>
                </a:solidFill>
              </a:ln>
              <a:effectLst/>
            </c:spPr>
          </c:dPt>
          <c:dPt>
            <c:idx val="302"/>
            <c:bubble3D val="0"/>
            <c:spPr>
              <a:solidFill>
                <a:schemeClr val="accent3">
                  <a:lumMod val="50000"/>
                </a:schemeClr>
              </a:solidFill>
              <a:ln w="19050">
                <a:solidFill>
                  <a:schemeClr val="lt1"/>
                </a:solidFill>
              </a:ln>
              <a:effectLst/>
            </c:spPr>
          </c:dPt>
          <c:dPt>
            <c:idx val="303"/>
            <c:bubble3D val="0"/>
            <c:spPr>
              <a:solidFill>
                <a:schemeClr val="accent4">
                  <a:lumMod val="50000"/>
                </a:schemeClr>
              </a:solidFill>
              <a:ln w="19050">
                <a:solidFill>
                  <a:schemeClr val="lt1"/>
                </a:solidFill>
              </a:ln>
              <a:effectLst/>
            </c:spPr>
          </c:dPt>
          <c:dPt>
            <c:idx val="304"/>
            <c:bubble3D val="0"/>
            <c:spPr>
              <a:solidFill>
                <a:schemeClr val="accent5">
                  <a:lumMod val="50000"/>
                </a:schemeClr>
              </a:solidFill>
              <a:ln w="19050">
                <a:solidFill>
                  <a:schemeClr val="lt1"/>
                </a:solidFill>
              </a:ln>
              <a:effectLst/>
            </c:spPr>
          </c:dPt>
          <c:dPt>
            <c:idx val="305"/>
            <c:bubble3D val="0"/>
            <c:spPr>
              <a:solidFill>
                <a:schemeClr val="accent6">
                  <a:lumMod val="50000"/>
                </a:schemeClr>
              </a:solidFill>
              <a:ln w="19050">
                <a:solidFill>
                  <a:schemeClr val="lt1"/>
                </a:solidFill>
              </a:ln>
              <a:effectLst/>
            </c:spPr>
          </c:dPt>
          <c:dPt>
            <c:idx val="306"/>
            <c:bubble3D val="0"/>
            <c:spPr>
              <a:solidFill>
                <a:schemeClr val="accent1">
                  <a:lumMod val="70000"/>
                  <a:lumOff val="30000"/>
                </a:schemeClr>
              </a:solidFill>
              <a:ln w="19050">
                <a:solidFill>
                  <a:schemeClr val="lt1"/>
                </a:solidFill>
              </a:ln>
              <a:effectLst/>
            </c:spPr>
          </c:dPt>
          <c:dPt>
            <c:idx val="307"/>
            <c:bubble3D val="0"/>
            <c:spPr>
              <a:solidFill>
                <a:schemeClr val="accent2">
                  <a:lumMod val="70000"/>
                  <a:lumOff val="30000"/>
                </a:schemeClr>
              </a:solidFill>
              <a:ln w="19050">
                <a:solidFill>
                  <a:schemeClr val="lt1"/>
                </a:solidFill>
              </a:ln>
              <a:effectLst/>
            </c:spPr>
          </c:dPt>
          <c:dPt>
            <c:idx val="308"/>
            <c:bubble3D val="0"/>
            <c:spPr>
              <a:solidFill>
                <a:schemeClr val="accent3">
                  <a:lumMod val="70000"/>
                  <a:lumOff val="30000"/>
                </a:schemeClr>
              </a:solidFill>
              <a:ln w="19050">
                <a:solidFill>
                  <a:schemeClr val="lt1"/>
                </a:solidFill>
              </a:ln>
              <a:effectLst/>
            </c:spPr>
          </c:dPt>
          <c:dPt>
            <c:idx val="309"/>
            <c:bubble3D val="0"/>
            <c:spPr>
              <a:solidFill>
                <a:schemeClr val="accent4">
                  <a:lumMod val="70000"/>
                  <a:lumOff val="30000"/>
                </a:schemeClr>
              </a:solidFill>
              <a:ln w="19050">
                <a:solidFill>
                  <a:schemeClr val="lt1"/>
                </a:solidFill>
              </a:ln>
              <a:effectLst/>
            </c:spPr>
          </c:dPt>
          <c:dPt>
            <c:idx val="310"/>
            <c:bubble3D val="0"/>
            <c:spPr>
              <a:solidFill>
                <a:schemeClr val="accent5">
                  <a:lumMod val="70000"/>
                  <a:lumOff val="30000"/>
                </a:schemeClr>
              </a:solidFill>
              <a:ln w="19050">
                <a:solidFill>
                  <a:schemeClr val="lt1"/>
                </a:solidFill>
              </a:ln>
              <a:effectLst/>
            </c:spPr>
          </c:dPt>
          <c:dPt>
            <c:idx val="311"/>
            <c:bubble3D val="0"/>
            <c:spPr>
              <a:solidFill>
                <a:schemeClr val="accent6">
                  <a:lumMod val="70000"/>
                  <a:lumOff val="30000"/>
                </a:schemeClr>
              </a:solidFill>
              <a:ln w="19050">
                <a:solidFill>
                  <a:schemeClr val="lt1"/>
                </a:solidFill>
              </a:ln>
              <a:effectLst/>
            </c:spPr>
          </c:dPt>
          <c:dPt>
            <c:idx val="312"/>
            <c:bubble3D val="0"/>
            <c:spPr>
              <a:solidFill>
                <a:schemeClr val="accent1">
                  <a:lumMod val="70000"/>
                </a:schemeClr>
              </a:solidFill>
              <a:ln w="19050">
                <a:solidFill>
                  <a:schemeClr val="lt1"/>
                </a:solidFill>
              </a:ln>
              <a:effectLst/>
            </c:spPr>
          </c:dPt>
          <c:dPt>
            <c:idx val="313"/>
            <c:bubble3D val="0"/>
            <c:spPr>
              <a:solidFill>
                <a:schemeClr val="accent2">
                  <a:lumMod val="70000"/>
                </a:schemeClr>
              </a:solidFill>
              <a:ln w="19050">
                <a:solidFill>
                  <a:schemeClr val="lt1"/>
                </a:solidFill>
              </a:ln>
              <a:effectLst/>
            </c:spPr>
          </c:dPt>
          <c:dPt>
            <c:idx val="314"/>
            <c:bubble3D val="0"/>
            <c:spPr>
              <a:solidFill>
                <a:schemeClr val="accent3">
                  <a:lumMod val="70000"/>
                </a:schemeClr>
              </a:solidFill>
              <a:ln w="19050">
                <a:solidFill>
                  <a:schemeClr val="lt1"/>
                </a:solidFill>
              </a:ln>
              <a:effectLst/>
            </c:spPr>
          </c:dPt>
          <c:dPt>
            <c:idx val="315"/>
            <c:bubble3D val="0"/>
            <c:spPr>
              <a:solidFill>
                <a:schemeClr val="accent4">
                  <a:lumMod val="70000"/>
                </a:schemeClr>
              </a:solidFill>
              <a:ln w="19050">
                <a:solidFill>
                  <a:schemeClr val="lt1"/>
                </a:solidFill>
              </a:ln>
              <a:effectLst/>
            </c:spPr>
          </c:dPt>
          <c:dPt>
            <c:idx val="316"/>
            <c:bubble3D val="0"/>
            <c:spPr>
              <a:solidFill>
                <a:schemeClr val="accent5">
                  <a:lumMod val="70000"/>
                </a:schemeClr>
              </a:solidFill>
              <a:ln w="19050">
                <a:solidFill>
                  <a:schemeClr val="lt1"/>
                </a:solidFill>
              </a:ln>
              <a:effectLst/>
            </c:spPr>
          </c:dPt>
          <c:dPt>
            <c:idx val="317"/>
            <c:bubble3D val="0"/>
            <c:spPr>
              <a:solidFill>
                <a:schemeClr val="accent6">
                  <a:lumMod val="70000"/>
                </a:schemeClr>
              </a:solidFill>
              <a:ln w="19050">
                <a:solidFill>
                  <a:schemeClr val="lt1"/>
                </a:solidFill>
              </a:ln>
              <a:effectLst/>
            </c:spPr>
          </c:dPt>
          <c:dPt>
            <c:idx val="318"/>
            <c:bubble3D val="0"/>
            <c:spPr>
              <a:solidFill>
                <a:schemeClr val="accent1">
                  <a:lumMod val="50000"/>
                  <a:lumOff val="50000"/>
                </a:schemeClr>
              </a:solidFill>
              <a:ln w="19050">
                <a:solidFill>
                  <a:schemeClr val="lt1"/>
                </a:solidFill>
              </a:ln>
              <a:effectLst/>
            </c:spPr>
          </c:dPt>
          <c:dPt>
            <c:idx val="319"/>
            <c:bubble3D val="0"/>
            <c:spPr>
              <a:solidFill>
                <a:schemeClr val="accent2">
                  <a:lumMod val="50000"/>
                  <a:lumOff val="50000"/>
                </a:schemeClr>
              </a:solidFill>
              <a:ln w="19050">
                <a:solidFill>
                  <a:schemeClr val="lt1"/>
                </a:solidFill>
              </a:ln>
              <a:effectLst/>
            </c:spPr>
          </c:dPt>
          <c:dPt>
            <c:idx val="320"/>
            <c:bubble3D val="0"/>
            <c:spPr>
              <a:solidFill>
                <a:schemeClr val="accent3">
                  <a:lumMod val="50000"/>
                  <a:lumOff val="50000"/>
                </a:schemeClr>
              </a:solidFill>
              <a:ln w="19050">
                <a:solidFill>
                  <a:schemeClr val="lt1"/>
                </a:solidFill>
              </a:ln>
              <a:effectLst/>
            </c:spPr>
          </c:dPt>
          <c:dPt>
            <c:idx val="321"/>
            <c:bubble3D val="0"/>
            <c:spPr>
              <a:solidFill>
                <a:schemeClr val="accent4">
                  <a:lumMod val="50000"/>
                  <a:lumOff val="50000"/>
                </a:schemeClr>
              </a:solidFill>
              <a:ln w="19050">
                <a:solidFill>
                  <a:schemeClr val="lt1"/>
                </a:solidFill>
              </a:ln>
              <a:effectLst/>
            </c:spPr>
          </c:dPt>
          <c:dPt>
            <c:idx val="322"/>
            <c:bubble3D val="0"/>
            <c:spPr>
              <a:solidFill>
                <a:schemeClr val="accent5">
                  <a:lumMod val="50000"/>
                  <a:lumOff val="50000"/>
                </a:schemeClr>
              </a:solidFill>
              <a:ln w="19050">
                <a:solidFill>
                  <a:schemeClr val="lt1"/>
                </a:solidFill>
              </a:ln>
              <a:effectLst/>
            </c:spPr>
          </c:dPt>
          <c:dPt>
            <c:idx val="323"/>
            <c:bubble3D val="0"/>
            <c:spPr>
              <a:solidFill>
                <a:schemeClr val="accent6">
                  <a:lumMod val="50000"/>
                  <a:lumOff val="50000"/>
                </a:schemeClr>
              </a:solidFill>
              <a:ln w="19050">
                <a:solidFill>
                  <a:schemeClr val="lt1"/>
                </a:solidFill>
              </a:ln>
              <a:effectLst/>
            </c:spPr>
          </c:dPt>
          <c:dPt>
            <c:idx val="324"/>
            <c:bubble3D val="0"/>
            <c:spPr>
              <a:solidFill>
                <a:schemeClr val="accent1"/>
              </a:solidFill>
              <a:ln w="19050">
                <a:solidFill>
                  <a:schemeClr val="lt1"/>
                </a:solidFill>
              </a:ln>
              <a:effectLst/>
            </c:spPr>
          </c:dPt>
          <c:dPt>
            <c:idx val="325"/>
            <c:bubble3D val="0"/>
            <c:spPr>
              <a:solidFill>
                <a:schemeClr val="accent2"/>
              </a:solidFill>
              <a:ln w="19050">
                <a:solidFill>
                  <a:schemeClr val="lt1"/>
                </a:solidFill>
              </a:ln>
              <a:effectLst/>
            </c:spPr>
          </c:dPt>
          <c:dPt>
            <c:idx val="326"/>
            <c:bubble3D val="0"/>
            <c:spPr>
              <a:solidFill>
                <a:schemeClr val="accent3"/>
              </a:solidFill>
              <a:ln w="19050">
                <a:solidFill>
                  <a:schemeClr val="lt1"/>
                </a:solidFill>
              </a:ln>
              <a:effectLst/>
            </c:spPr>
          </c:dPt>
          <c:dPt>
            <c:idx val="327"/>
            <c:bubble3D val="0"/>
            <c:spPr>
              <a:solidFill>
                <a:schemeClr val="accent4"/>
              </a:solidFill>
              <a:ln w="19050">
                <a:solidFill>
                  <a:schemeClr val="lt1"/>
                </a:solidFill>
              </a:ln>
              <a:effectLst/>
            </c:spPr>
          </c:dPt>
          <c:dPt>
            <c:idx val="328"/>
            <c:bubble3D val="0"/>
            <c:spPr>
              <a:solidFill>
                <a:schemeClr val="accent5"/>
              </a:solidFill>
              <a:ln w="19050">
                <a:solidFill>
                  <a:schemeClr val="lt1"/>
                </a:solidFill>
              </a:ln>
              <a:effectLst/>
            </c:spPr>
          </c:dPt>
          <c:dPt>
            <c:idx val="329"/>
            <c:bubble3D val="0"/>
            <c:spPr>
              <a:solidFill>
                <a:schemeClr val="accent6"/>
              </a:solidFill>
              <a:ln w="19050">
                <a:solidFill>
                  <a:schemeClr val="lt1"/>
                </a:solidFill>
              </a:ln>
              <a:effectLst/>
            </c:spPr>
          </c:dPt>
          <c:dPt>
            <c:idx val="330"/>
            <c:bubble3D val="0"/>
            <c:spPr>
              <a:solidFill>
                <a:schemeClr val="accent1">
                  <a:lumMod val="60000"/>
                </a:schemeClr>
              </a:solidFill>
              <a:ln w="19050">
                <a:solidFill>
                  <a:schemeClr val="lt1"/>
                </a:solidFill>
              </a:ln>
              <a:effectLst/>
            </c:spPr>
          </c:dPt>
          <c:dPt>
            <c:idx val="331"/>
            <c:bubble3D val="0"/>
            <c:spPr>
              <a:solidFill>
                <a:schemeClr val="accent2">
                  <a:lumMod val="60000"/>
                </a:schemeClr>
              </a:solidFill>
              <a:ln w="19050">
                <a:solidFill>
                  <a:schemeClr val="lt1"/>
                </a:solidFill>
              </a:ln>
              <a:effectLst/>
            </c:spPr>
          </c:dPt>
          <c:dPt>
            <c:idx val="332"/>
            <c:bubble3D val="0"/>
            <c:spPr>
              <a:solidFill>
                <a:schemeClr val="accent3">
                  <a:lumMod val="60000"/>
                </a:schemeClr>
              </a:solidFill>
              <a:ln w="19050">
                <a:solidFill>
                  <a:schemeClr val="lt1"/>
                </a:solidFill>
              </a:ln>
              <a:effectLst/>
            </c:spPr>
          </c:dPt>
          <c:dPt>
            <c:idx val="333"/>
            <c:bubble3D val="0"/>
            <c:spPr>
              <a:solidFill>
                <a:schemeClr val="accent4">
                  <a:lumMod val="60000"/>
                </a:schemeClr>
              </a:solidFill>
              <a:ln w="19050">
                <a:solidFill>
                  <a:schemeClr val="lt1"/>
                </a:solidFill>
              </a:ln>
              <a:effectLst/>
            </c:spPr>
          </c:dPt>
          <c:dPt>
            <c:idx val="334"/>
            <c:bubble3D val="0"/>
            <c:spPr>
              <a:solidFill>
                <a:schemeClr val="accent5">
                  <a:lumMod val="60000"/>
                </a:schemeClr>
              </a:solidFill>
              <a:ln w="19050">
                <a:solidFill>
                  <a:schemeClr val="lt1"/>
                </a:solidFill>
              </a:ln>
              <a:effectLst/>
            </c:spPr>
          </c:dPt>
          <c:dPt>
            <c:idx val="335"/>
            <c:bubble3D val="0"/>
            <c:spPr>
              <a:solidFill>
                <a:schemeClr val="accent6">
                  <a:lumMod val="60000"/>
                </a:schemeClr>
              </a:solidFill>
              <a:ln w="19050">
                <a:solidFill>
                  <a:schemeClr val="lt1"/>
                </a:solidFill>
              </a:ln>
              <a:effectLst/>
            </c:spPr>
          </c:dPt>
          <c:dPt>
            <c:idx val="336"/>
            <c:bubble3D val="0"/>
            <c:spPr>
              <a:solidFill>
                <a:schemeClr val="accent1">
                  <a:lumMod val="80000"/>
                  <a:lumOff val="20000"/>
                </a:schemeClr>
              </a:solidFill>
              <a:ln w="19050">
                <a:solidFill>
                  <a:schemeClr val="lt1"/>
                </a:solidFill>
              </a:ln>
              <a:effectLst/>
            </c:spPr>
          </c:dPt>
          <c:dPt>
            <c:idx val="337"/>
            <c:bubble3D val="0"/>
            <c:spPr>
              <a:solidFill>
                <a:schemeClr val="accent2">
                  <a:lumMod val="80000"/>
                  <a:lumOff val="20000"/>
                </a:schemeClr>
              </a:solidFill>
              <a:ln w="19050">
                <a:solidFill>
                  <a:schemeClr val="lt1"/>
                </a:solidFill>
              </a:ln>
              <a:effectLst/>
            </c:spPr>
          </c:dPt>
          <c:dPt>
            <c:idx val="338"/>
            <c:bubble3D val="0"/>
            <c:spPr>
              <a:solidFill>
                <a:schemeClr val="accent3">
                  <a:lumMod val="80000"/>
                  <a:lumOff val="20000"/>
                </a:schemeClr>
              </a:solidFill>
              <a:ln w="19050">
                <a:solidFill>
                  <a:schemeClr val="lt1"/>
                </a:solidFill>
              </a:ln>
              <a:effectLst/>
            </c:spPr>
          </c:dPt>
          <c:dPt>
            <c:idx val="339"/>
            <c:bubble3D val="0"/>
            <c:spPr>
              <a:solidFill>
                <a:schemeClr val="accent4">
                  <a:lumMod val="80000"/>
                  <a:lumOff val="20000"/>
                </a:schemeClr>
              </a:solidFill>
              <a:ln w="19050">
                <a:solidFill>
                  <a:schemeClr val="lt1"/>
                </a:solidFill>
              </a:ln>
              <a:effectLst/>
            </c:spPr>
          </c:dPt>
          <c:dPt>
            <c:idx val="340"/>
            <c:bubble3D val="0"/>
            <c:spPr>
              <a:solidFill>
                <a:schemeClr val="accent5">
                  <a:lumMod val="80000"/>
                  <a:lumOff val="20000"/>
                </a:schemeClr>
              </a:solidFill>
              <a:ln w="19050">
                <a:solidFill>
                  <a:schemeClr val="lt1"/>
                </a:solidFill>
              </a:ln>
              <a:effectLst/>
            </c:spPr>
          </c:dPt>
          <c:dPt>
            <c:idx val="341"/>
            <c:bubble3D val="0"/>
            <c:spPr>
              <a:solidFill>
                <a:schemeClr val="accent6">
                  <a:lumMod val="80000"/>
                  <a:lumOff val="20000"/>
                </a:schemeClr>
              </a:solidFill>
              <a:ln w="19050">
                <a:solidFill>
                  <a:schemeClr val="lt1"/>
                </a:solidFill>
              </a:ln>
              <a:effectLst/>
            </c:spPr>
          </c:dPt>
          <c:dPt>
            <c:idx val="342"/>
            <c:bubble3D val="0"/>
            <c:spPr>
              <a:solidFill>
                <a:schemeClr val="accent1">
                  <a:lumMod val="80000"/>
                </a:schemeClr>
              </a:solidFill>
              <a:ln w="19050">
                <a:solidFill>
                  <a:schemeClr val="lt1"/>
                </a:solidFill>
              </a:ln>
              <a:effectLst/>
            </c:spPr>
          </c:dPt>
          <c:dPt>
            <c:idx val="343"/>
            <c:bubble3D val="0"/>
            <c:spPr>
              <a:solidFill>
                <a:schemeClr val="accent2">
                  <a:lumMod val="80000"/>
                </a:schemeClr>
              </a:solidFill>
              <a:ln w="19050">
                <a:solidFill>
                  <a:schemeClr val="lt1"/>
                </a:solidFill>
              </a:ln>
              <a:effectLst/>
            </c:spPr>
          </c:dPt>
          <c:dPt>
            <c:idx val="344"/>
            <c:bubble3D val="0"/>
            <c:spPr>
              <a:solidFill>
                <a:schemeClr val="accent3">
                  <a:lumMod val="80000"/>
                </a:schemeClr>
              </a:solidFill>
              <a:ln w="19050">
                <a:solidFill>
                  <a:schemeClr val="lt1"/>
                </a:solidFill>
              </a:ln>
              <a:effectLst/>
            </c:spPr>
          </c:dPt>
          <c:dPt>
            <c:idx val="345"/>
            <c:bubble3D val="0"/>
            <c:spPr>
              <a:solidFill>
                <a:schemeClr val="accent4">
                  <a:lumMod val="80000"/>
                </a:schemeClr>
              </a:solidFill>
              <a:ln w="19050">
                <a:solidFill>
                  <a:schemeClr val="lt1"/>
                </a:solidFill>
              </a:ln>
              <a:effectLst/>
            </c:spPr>
          </c:dPt>
          <c:dPt>
            <c:idx val="346"/>
            <c:bubble3D val="0"/>
            <c:spPr>
              <a:solidFill>
                <a:schemeClr val="accent5">
                  <a:lumMod val="80000"/>
                </a:schemeClr>
              </a:solidFill>
              <a:ln w="19050">
                <a:solidFill>
                  <a:schemeClr val="lt1"/>
                </a:solidFill>
              </a:ln>
              <a:effectLst/>
            </c:spPr>
          </c:dPt>
          <c:dPt>
            <c:idx val="347"/>
            <c:bubble3D val="0"/>
            <c:spPr>
              <a:solidFill>
                <a:schemeClr val="accent6">
                  <a:lumMod val="80000"/>
                </a:schemeClr>
              </a:solidFill>
              <a:ln w="19050">
                <a:solidFill>
                  <a:schemeClr val="lt1"/>
                </a:solidFill>
              </a:ln>
              <a:effectLst/>
            </c:spPr>
          </c:dPt>
          <c:dPt>
            <c:idx val="348"/>
            <c:bubble3D val="0"/>
            <c:spPr>
              <a:solidFill>
                <a:schemeClr val="accent1">
                  <a:lumMod val="60000"/>
                  <a:lumOff val="40000"/>
                </a:schemeClr>
              </a:solidFill>
              <a:ln w="19050">
                <a:solidFill>
                  <a:schemeClr val="lt1"/>
                </a:solidFill>
              </a:ln>
              <a:effectLst/>
            </c:spPr>
          </c:dPt>
          <c:dPt>
            <c:idx val="349"/>
            <c:bubble3D val="0"/>
            <c:spPr>
              <a:solidFill>
                <a:schemeClr val="accent2">
                  <a:lumMod val="60000"/>
                  <a:lumOff val="40000"/>
                </a:schemeClr>
              </a:solidFill>
              <a:ln w="19050">
                <a:solidFill>
                  <a:schemeClr val="lt1"/>
                </a:solidFill>
              </a:ln>
              <a:effectLst/>
            </c:spPr>
          </c:dPt>
          <c:dPt>
            <c:idx val="350"/>
            <c:bubble3D val="0"/>
            <c:spPr>
              <a:solidFill>
                <a:schemeClr val="accent3">
                  <a:lumMod val="60000"/>
                  <a:lumOff val="40000"/>
                </a:schemeClr>
              </a:solidFill>
              <a:ln w="19050">
                <a:solidFill>
                  <a:schemeClr val="lt1"/>
                </a:solidFill>
              </a:ln>
              <a:effectLst/>
            </c:spPr>
          </c:dPt>
          <c:dPt>
            <c:idx val="351"/>
            <c:bubble3D val="0"/>
            <c:spPr>
              <a:solidFill>
                <a:schemeClr val="accent4">
                  <a:lumMod val="60000"/>
                  <a:lumOff val="40000"/>
                </a:schemeClr>
              </a:solidFill>
              <a:ln w="19050">
                <a:solidFill>
                  <a:schemeClr val="lt1"/>
                </a:solidFill>
              </a:ln>
              <a:effectLst/>
            </c:spPr>
          </c:dPt>
          <c:dPt>
            <c:idx val="352"/>
            <c:bubble3D val="0"/>
            <c:spPr>
              <a:solidFill>
                <a:schemeClr val="accent5">
                  <a:lumMod val="60000"/>
                  <a:lumOff val="40000"/>
                </a:schemeClr>
              </a:solidFill>
              <a:ln w="19050">
                <a:solidFill>
                  <a:schemeClr val="lt1"/>
                </a:solidFill>
              </a:ln>
              <a:effectLst/>
            </c:spPr>
          </c:dPt>
          <c:dPt>
            <c:idx val="353"/>
            <c:bubble3D val="0"/>
            <c:spPr>
              <a:solidFill>
                <a:schemeClr val="accent6">
                  <a:lumMod val="60000"/>
                  <a:lumOff val="40000"/>
                </a:schemeClr>
              </a:solidFill>
              <a:ln w="19050">
                <a:solidFill>
                  <a:schemeClr val="lt1"/>
                </a:solidFill>
              </a:ln>
              <a:effectLst/>
            </c:spPr>
          </c:dPt>
          <c:dPt>
            <c:idx val="354"/>
            <c:bubble3D val="0"/>
            <c:spPr>
              <a:solidFill>
                <a:schemeClr val="accent1">
                  <a:lumMod val="50000"/>
                </a:schemeClr>
              </a:solidFill>
              <a:ln w="19050">
                <a:solidFill>
                  <a:schemeClr val="lt1"/>
                </a:solidFill>
              </a:ln>
              <a:effectLst/>
            </c:spPr>
          </c:dPt>
          <c:dPt>
            <c:idx val="355"/>
            <c:bubble3D val="0"/>
            <c:spPr>
              <a:solidFill>
                <a:schemeClr val="accent2">
                  <a:lumMod val="50000"/>
                </a:schemeClr>
              </a:solidFill>
              <a:ln w="19050">
                <a:solidFill>
                  <a:schemeClr val="lt1"/>
                </a:solidFill>
              </a:ln>
              <a:effectLst/>
            </c:spPr>
          </c:dPt>
          <c:dPt>
            <c:idx val="356"/>
            <c:bubble3D val="0"/>
            <c:spPr>
              <a:solidFill>
                <a:schemeClr val="accent3">
                  <a:lumMod val="50000"/>
                </a:schemeClr>
              </a:solidFill>
              <a:ln w="19050">
                <a:solidFill>
                  <a:schemeClr val="lt1"/>
                </a:solidFill>
              </a:ln>
              <a:effectLst/>
            </c:spPr>
          </c:dPt>
          <c:dPt>
            <c:idx val="357"/>
            <c:bubble3D val="0"/>
            <c:spPr>
              <a:solidFill>
                <a:schemeClr val="accent4">
                  <a:lumMod val="50000"/>
                </a:schemeClr>
              </a:solidFill>
              <a:ln w="19050">
                <a:solidFill>
                  <a:schemeClr val="lt1"/>
                </a:solidFill>
              </a:ln>
              <a:effectLst/>
            </c:spPr>
          </c:dPt>
          <c:dPt>
            <c:idx val="358"/>
            <c:bubble3D val="0"/>
            <c:spPr>
              <a:solidFill>
                <a:schemeClr val="accent5">
                  <a:lumMod val="50000"/>
                </a:schemeClr>
              </a:solidFill>
              <a:ln w="19050">
                <a:solidFill>
                  <a:schemeClr val="lt1"/>
                </a:solidFill>
              </a:ln>
              <a:effectLst/>
            </c:spPr>
          </c:dPt>
          <c:dPt>
            <c:idx val="359"/>
            <c:bubble3D val="0"/>
            <c:spPr>
              <a:solidFill>
                <a:schemeClr val="accent6">
                  <a:lumMod val="50000"/>
                </a:schemeClr>
              </a:solidFill>
              <a:ln w="19050">
                <a:solidFill>
                  <a:schemeClr val="lt1"/>
                </a:solidFill>
              </a:ln>
              <a:effectLst/>
            </c:spPr>
          </c:dPt>
          <c:dPt>
            <c:idx val="360"/>
            <c:bubble3D val="0"/>
            <c:spPr>
              <a:solidFill>
                <a:schemeClr val="accent1">
                  <a:lumMod val="70000"/>
                  <a:lumOff val="30000"/>
                </a:schemeClr>
              </a:solidFill>
              <a:ln w="19050">
                <a:solidFill>
                  <a:schemeClr val="lt1"/>
                </a:solidFill>
              </a:ln>
              <a:effectLst/>
            </c:spPr>
          </c:dPt>
          <c:dPt>
            <c:idx val="361"/>
            <c:bubble3D val="0"/>
            <c:spPr>
              <a:solidFill>
                <a:schemeClr val="accent2">
                  <a:lumMod val="70000"/>
                  <a:lumOff val="30000"/>
                </a:schemeClr>
              </a:solidFill>
              <a:ln w="19050">
                <a:solidFill>
                  <a:schemeClr val="lt1"/>
                </a:solidFill>
              </a:ln>
              <a:effectLst/>
            </c:spPr>
          </c:dPt>
          <c:dPt>
            <c:idx val="362"/>
            <c:bubble3D val="0"/>
            <c:spPr>
              <a:solidFill>
                <a:schemeClr val="accent3">
                  <a:lumMod val="70000"/>
                  <a:lumOff val="30000"/>
                </a:schemeClr>
              </a:solidFill>
              <a:ln w="19050">
                <a:solidFill>
                  <a:schemeClr val="lt1"/>
                </a:solidFill>
              </a:ln>
              <a:effectLst/>
            </c:spPr>
          </c:dPt>
          <c:dPt>
            <c:idx val="363"/>
            <c:bubble3D val="0"/>
            <c:spPr>
              <a:solidFill>
                <a:schemeClr val="accent4">
                  <a:lumMod val="70000"/>
                  <a:lumOff val="30000"/>
                </a:schemeClr>
              </a:solidFill>
              <a:ln w="19050">
                <a:solidFill>
                  <a:schemeClr val="lt1"/>
                </a:solidFill>
              </a:ln>
              <a:effectLst/>
            </c:spPr>
          </c:dPt>
          <c:dPt>
            <c:idx val="364"/>
            <c:bubble3D val="0"/>
            <c:spPr>
              <a:solidFill>
                <a:schemeClr val="accent5">
                  <a:lumMod val="70000"/>
                  <a:lumOff val="30000"/>
                </a:schemeClr>
              </a:solidFill>
              <a:ln w="19050">
                <a:solidFill>
                  <a:schemeClr val="lt1"/>
                </a:solidFill>
              </a:ln>
              <a:effectLst/>
            </c:spPr>
          </c:dPt>
          <c:dPt>
            <c:idx val="365"/>
            <c:bubble3D val="0"/>
            <c:spPr>
              <a:solidFill>
                <a:schemeClr val="accent6">
                  <a:lumMod val="70000"/>
                  <a:lumOff val="30000"/>
                </a:schemeClr>
              </a:solidFill>
              <a:ln w="19050">
                <a:solidFill>
                  <a:schemeClr val="lt1"/>
                </a:solidFill>
              </a:ln>
              <a:effectLst/>
            </c:spPr>
          </c:dPt>
          <c:dPt>
            <c:idx val="366"/>
            <c:bubble3D val="0"/>
            <c:spPr>
              <a:solidFill>
                <a:schemeClr val="accent1">
                  <a:lumMod val="70000"/>
                </a:schemeClr>
              </a:solidFill>
              <a:ln w="19050">
                <a:solidFill>
                  <a:schemeClr val="lt1"/>
                </a:solidFill>
              </a:ln>
              <a:effectLst/>
            </c:spPr>
          </c:dPt>
          <c:dPt>
            <c:idx val="367"/>
            <c:bubble3D val="0"/>
            <c:spPr>
              <a:solidFill>
                <a:schemeClr val="accent2">
                  <a:lumMod val="70000"/>
                </a:schemeClr>
              </a:solidFill>
              <a:ln w="19050">
                <a:solidFill>
                  <a:schemeClr val="lt1"/>
                </a:solidFill>
              </a:ln>
              <a:effectLst/>
            </c:spPr>
          </c:dPt>
          <c:dPt>
            <c:idx val="368"/>
            <c:bubble3D val="0"/>
            <c:spPr>
              <a:solidFill>
                <a:schemeClr val="accent3">
                  <a:lumMod val="70000"/>
                </a:schemeClr>
              </a:solidFill>
              <a:ln w="19050">
                <a:solidFill>
                  <a:schemeClr val="lt1"/>
                </a:solidFill>
              </a:ln>
              <a:effectLst/>
            </c:spPr>
          </c:dPt>
          <c:dPt>
            <c:idx val="369"/>
            <c:bubble3D val="0"/>
            <c:spPr>
              <a:solidFill>
                <a:schemeClr val="accent4">
                  <a:lumMod val="70000"/>
                </a:schemeClr>
              </a:solidFill>
              <a:ln w="19050">
                <a:solidFill>
                  <a:schemeClr val="lt1"/>
                </a:solidFill>
              </a:ln>
              <a:effectLst/>
            </c:spPr>
          </c:dPt>
          <c:dPt>
            <c:idx val="370"/>
            <c:bubble3D val="0"/>
            <c:spPr>
              <a:solidFill>
                <a:schemeClr val="accent5">
                  <a:lumMod val="70000"/>
                </a:schemeClr>
              </a:solidFill>
              <a:ln w="19050">
                <a:solidFill>
                  <a:schemeClr val="lt1"/>
                </a:solidFill>
              </a:ln>
              <a:effectLst/>
            </c:spPr>
          </c:dPt>
          <c:dPt>
            <c:idx val="371"/>
            <c:bubble3D val="0"/>
            <c:spPr>
              <a:solidFill>
                <a:schemeClr val="accent6">
                  <a:lumMod val="70000"/>
                </a:schemeClr>
              </a:solidFill>
              <a:ln w="19050">
                <a:solidFill>
                  <a:schemeClr val="lt1"/>
                </a:solidFill>
              </a:ln>
              <a:effectLst/>
            </c:spPr>
          </c:dPt>
          <c:dPt>
            <c:idx val="372"/>
            <c:bubble3D val="0"/>
            <c:spPr>
              <a:solidFill>
                <a:schemeClr val="accent1">
                  <a:lumMod val="50000"/>
                  <a:lumOff val="50000"/>
                </a:schemeClr>
              </a:solidFill>
              <a:ln w="19050">
                <a:solidFill>
                  <a:schemeClr val="lt1"/>
                </a:solidFill>
              </a:ln>
              <a:effectLst/>
            </c:spPr>
          </c:dPt>
          <c:dPt>
            <c:idx val="373"/>
            <c:bubble3D val="0"/>
            <c:spPr>
              <a:solidFill>
                <a:schemeClr val="accent2">
                  <a:lumMod val="50000"/>
                  <a:lumOff val="50000"/>
                </a:schemeClr>
              </a:solidFill>
              <a:ln w="19050">
                <a:solidFill>
                  <a:schemeClr val="lt1"/>
                </a:solidFill>
              </a:ln>
              <a:effectLst/>
            </c:spPr>
          </c:dPt>
          <c:dPt>
            <c:idx val="374"/>
            <c:bubble3D val="0"/>
            <c:spPr>
              <a:solidFill>
                <a:schemeClr val="accent3">
                  <a:lumMod val="50000"/>
                  <a:lumOff val="50000"/>
                </a:schemeClr>
              </a:solidFill>
              <a:ln w="19050">
                <a:solidFill>
                  <a:schemeClr val="lt1"/>
                </a:solidFill>
              </a:ln>
              <a:effectLst/>
            </c:spPr>
          </c:dPt>
          <c:dPt>
            <c:idx val="375"/>
            <c:bubble3D val="0"/>
            <c:spPr>
              <a:solidFill>
                <a:schemeClr val="accent4">
                  <a:lumMod val="50000"/>
                  <a:lumOff val="50000"/>
                </a:schemeClr>
              </a:solidFill>
              <a:ln w="19050">
                <a:solidFill>
                  <a:schemeClr val="lt1"/>
                </a:solidFill>
              </a:ln>
              <a:effectLst/>
            </c:spPr>
          </c:dPt>
          <c:dPt>
            <c:idx val="376"/>
            <c:bubble3D val="0"/>
            <c:spPr>
              <a:solidFill>
                <a:schemeClr val="accent5">
                  <a:lumMod val="50000"/>
                  <a:lumOff val="50000"/>
                </a:schemeClr>
              </a:solidFill>
              <a:ln w="19050">
                <a:solidFill>
                  <a:schemeClr val="lt1"/>
                </a:solidFill>
              </a:ln>
              <a:effectLst/>
            </c:spPr>
          </c:dPt>
          <c:dPt>
            <c:idx val="377"/>
            <c:bubble3D val="0"/>
            <c:spPr>
              <a:solidFill>
                <a:schemeClr val="accent6">
                  <a:lumMod val="50000"/>
                  <a:lumOff val="50000"/>
                </a:schemeClr>
              </a:solidFill>
              <a:ln w="19050">
                <a:solidFill>
                  <a:schemeClr val="lt1"/>
                </a:solidFill>
              </a:ln>
              <a:effectLst/>
            </c:spPr>
          </c:dPt>
          <c:dPt>
            <c:idx val="378"/>
            <c:bubble3D val="0"/>
            <c:spPr>
              <a:solidFill>
                <a:schemeClr val="accent1"/>
              </a:solidFill>
              <a:ln w="19050">
                <a:solidFill>
                  <a:schemeClr val="lt1"/>
                </a:solidFill>
              </a:ln>
              <a:effectLst/>
            </c:spPr>
          </c:dPt>
          <c:dPt>
            <c:idx val="379"/>
            <c:bubble3D val="0"/>
            <c:spPr>
              <a:solidFill>
                <a:schemeClr val="accent2"/>
              </a:solidFill>
              <a:ln w="19050">
                <a:solidFill>
                  <a:schemeClr val="lt1"/>
                </a:solidFill>
              </a:ln>
              <a:effectLst/>
            </c:spPr>
          </c:dPt>
          <c:dPt>
            <c:idx val="380"/>
            <c:bubble3D val="0"/>
            <c:spPr>
              <a:solidFill>
                <a:schemeClr val="accent3"/>
              </a:solidFill>
              <a:ln w="19050">
                <a:solidFill>
                  <a:schemeClr val="lt1"/>
                </a:solidFill>
              </a:ln>
              <a:effectLst/>
            </c:spPr>
          </c:dPt>
          <c:dPt>
            <c:idx val="381"/>
            <c:bubble3D val="0"/>
            <c:spPr>
              <a:solidFill>
                <a:schemeClr val="accent4"/>
              </a:solidFill>
              <a:ln w="19050">
                <a:solidFill>
                  <a:schemeClr val="lt1"/>
                </a:solidFill>
              </a:ln>
              <a:effectLst/>
            </c:spPr>
          </c:dPt>
          <c:dPt>
            <c:idx val="382"/>
            <c:bubble3D val="0"/>
            <c:spPr>
              <a:solidFill>
                <a:schemeClr val="accent5"/>
              </a:solidFill>
              <a:ln w="19050">
                <a:solidFill>
                  <a:schemeClr val="lt1"/>
                </a:solidFill>
              </a:ln>
              <a:effectLst/>
            </c:spPr>
          </c:dPt>
          <c:dPt>
            <c:idx val="383"/>
            <c:bubble3D val="0"/>
            <c:spPr>
              <a:solidFill>
                <a:schemeClr val="accent6"/>
              </a:solidFill>
              <a:ln w="19050">
                <a:solidFill>
                  <a:schemeClr val="lt1"/>
                </a:solidFill>
              </a:ln>
              <a:effectLst/>
            </c:spPr>
          </c:dPt>
          <c:dPt>
            <c:idx val="384"/>
            <c:bubble3D val="0"/>
            <c:spPr>
              <a:solidFill>
                <a:schemeClr val="accent1">
                  <a:lumMod val="60000"/>
                </a:schemeClr>
              </a:solidFill>
              <a:ln w="19050">
                <a:solidFill>
                  <a:schemeClr val="lt1"/>
                </a:solidFill>
              </a:ln>
              <a:effectLst/>
            </c:spPr>
          </c:dPt>
          <c:dPt>
            <c:idx val="385"/>
            <c:bubble3D val="0"/>
            <c:spPr>
              <a:solidFill>
                <a:schemeClr val="accent2">
                  <a:lumMod val="60000"/>
                </a:schemeClr>
              </a:solidFill>
              <a:ln w="19050">
                <a:solidFill>
                  <a:schemeClr val="lt1"/>
                </a:solidFill>
              </a:ln>
              <a:effectLst/>
            </c:spPr>
          </c:dPt>
          <c:dPt>
            <c:idx val="386"/>
            <c:bubble3D val="0"/>
            <c:spPr>
              <a:solidFill>
                <a:schemeClr val="accent3">
                  <a:lumMod val="60000"/>
                </a:schemeClr>
              </a:solidFill>
              <a:ln w="19050">
                <a:solidFill>
                  <a:schemeClr val="lt1"/>
                </a:solidFill>
              </a:ln>
              <a:effectLst/>
            </c:spPr>
          </c:dPt>
          <c:dPt>
            <c:idx val="387"/>
            <c:bubble3D val="0"/>
            <c:spPr>
              <a:solidFill>
                <a:schemeClr val="accent4">
                  <a:lumMod val="60000"/>
                </a:schemeClr>
              </a:solidFill>
              <a:ln w="19050">
                <a:solidFill>
                  <a:schemeClr val="lt1"/>
                </a:solidFill>
              </a:ln>
              <a:effectLst/>
            </c:spPr>
          </c:dPt>
          <c:dPt>
            <c:idx val="388"/>
            <c:bubble3D val="0"/>
            <c:spPr>
              <a:solidFill>
                <a:schemeClr val="accent5">
                  <a:lumMod val="60000"/>
                </a:schemeClr>
              </a:solidFill>
              <a:ln w="19050">
                <a:solidFill>
                  <a:schemeClr val="lt1"/>
                </a:solidFill>
              </a:ln>
              <a:effectLst/>
            </c:spPr>
          </c:dPt>
          <c:dPt>
            <c:idx val="389"/>
            <c:bubble3D val="0"/>
            <c:spPr>
              <a:solidFill>
                <a:schemeClr val="accent6">
                  <a:lumMod val="60000"/>
                </a:schemeClr>
              </a:solidFill>
              <a:ln w="19050">
                <a:solidFill>
                  <a:schemeClr val="lt1"/>
                </a:solidFill>
              </a:ln>
              <a:effectLst/>
            </c:spPr>
          </c:dPt>
          <c:dPt>
            <c:idx val="390"/>
            <c:bubble3D val="0"/>
            <c:spPr>
              <a:solidFill>
                <a:schemeClr val="accent1">
                  <a:lumMod val="80000"/>
                  <a:lumOff val="20000"/>
                </a:schemeClr>
              </a:solidFill>
              <a:ln w="19050">
                <a:solidFill>
                  <a:schemeClr val="lt1"/>
                </a:solidFill>
              </a:ln>
              <a:effectLst/>
            </c:spPr>
          </c:dPt>
          <c:dPt>
            <c:idx val="391"/>
            <c:bubble3D val="0"/>
            <c:spPr>
              <a:solidFill>
                <a:schemeClr val="accent2">
                  <a:lumMod val="80000"/>
                  <a:lumOff val="20000"/>
                </a:schemeClr>
              </a:solidFill>
              <a:ln w="19050">
                <a:solidFill>
                  <a:schemeClr val="lt1"/>
                </a:solidFill>
              </a:ln>
              <a:effectLst/>
            </c:spPr>
          </c:dPt>
          <c:dPt>
            <c:idx val="392"/>
            <c:bubble3D val="0"/>
            <c:spPr>
              <a:solidFill>
                <a:schemeClr val="accent3">
                  <a:lumMod val="80000"/>
                  <a:lumOff val="20000"/>
                </a:schemeClr>
              </a:solidFill>
              <a:ln w="19050">
                <a:solidFill>
                  <a:schemeClr val="lt1"/>
                </a:solidFill>
              </a:ln>
              <a:effectLst/>
            </c:spPr>
          </c:dPt>
          <c:dPt>
            <c:idx val="393"/>
            <c:bubble3D val="0"/>
            <c:spPr>
              <a:solidFill>
                <a:schemeClr val="accent4">
                  <a:lumMod val="80000"/>
                  <a:lumOff val="20000"/>
                </a:schemeClr>
              </a:solidFill>
              <a:ln w="19050">
                <a:solidFill>
                  <a:schemeClr val="lt1"/>
                </a:solidFill>
              </a:ln>
              <a:effectLst/>
            </c:spPr>
          </c:dPt>
          <c:dPt>
            <c:idx val="394"/>
            <c:bubble3D val="0"/>
            <c:spPr>
              <a:solidFill>
                <a:schemeClr val="accent5">
                  <a:lumMod val="80000"/>
                  <a:lumOff val="20000"/>
                </a:schemeClr>
              </a:solidFill>
              <a:ln w="19050">
                <a:solidFill>
                  <a:schemeClr val="lt1"/>
                </a:solidFill>
              </a:ln>
              <a:effectLst/>
            </c:spPr>
          </c:dPt>
          <c:dPt>
            <c:idx val="395"/>
            <c:bubble3D val="0"/>
            <c:spPr>
              <a:solidFill>
                <a:schemeClr val="accent6">
                  <a:lumMod val="80000"/>
                  <a:lumOff val="20000"/>
                </a:schemeClr>
              </a:solidFill>
              <a:ln w="19050">
                <a:solidFill>
                  <a:schemeClr val="lt1"/>
                </a:solidFill>
              </a:ln>
              <a:effectLst/>
            </c:spPr>
          </c:dPt>
          <c:dPt>
            <c:idx val="396"/>
            <c:bubble3D val="0"/>
            <c:spPr>
              <a:solidFill>
                <a:schemeClr val="accent1">
                  <a:lumMod val="80000"/>
                </a:schemeClr>
              </a:solidFill>
              <a:ln w="19050">
                <a:solidFill>
                  <a:schemeClr val="lt1"/>
                </a:solidFill>
              </a:ln>
              <a:effectLst/>
            </c:spPr>
          </c:dPt>
          <c:dPt>
            <c:idx val="397"/>
            <c:bubble3D val="0"/>
            <c:spPr>
              <a:solidFill>
                <a:schemeClr val="accent2">
                  <a:lumMod val="80000"/>
                </a:schemeClr>
              </a:solidFill>
              <a:ln w="19050">
                <a:solidFill>
                  <a:schemeClr val="lt1"/>
                </a:solidFill>
              </a:ln>
              <a:effectLst/>
            </c:spPr>
          </c:dPt>
          <c:dPt>
            <c:idx val="398"/>
            <c:bubble3D val="0"/>
            <c:spPr>
              <a:solidFill>
                <a:schemeClr val="accent3">
                  <a:lumMod val="80000"/>
                </a:schemeClr>
              </a:solidFill>
              <a:ln w="19050">
                <a:solidFill>
                  <a:schemeClr val="lt1"/>
                </a:solidFill>
              </a:ln>
              <a:effectLst/>
            </c:spPr>
          </c:dPt>
          <c:dPt>
            <c:idx val="399"/>
            <c:bubble3D val="0"/>
            <c:spPr>
              <a:solidFill>
                <a:schemeClr val="accent4">
                  <a:lumMod val="80000"/>
                </a:schemeClr>
              </a:solidFill>
              <a:ln w="19050">
                <a:solidFill>
                  <a:schemeClr val="lt1"/>
                </a:solidFill>
              </a:ln>
              <a:effectLst/>
            </c:spPr>
          </c:dPt>
          <c:dPt>
            <c:idx val="400"/>
            <c:bubble3D val="0"/>
            <c:spPr>
              <a:solidFill>
                <a:schemeClr val="accent5">
                  <a:lumMod val="80000"/>
                </a:schemeClr>
              </a:solidFill>
              <a:ln w="19050">
                <a:solidFill>
                  <a:schemeClr val="lt1"/>
                </a:solidFill>
              </a:ln>
              <a:effectLst/>
            </c:spPr>
          </c:dPt>
          <c:dPt>
            <c:idx val="401"/>
            <c:bubble3D val="0"/>
            <c:spPr>
              <a:solidFill>
                <a:schemeClr val="accent6">
                  <a:lumMod val="80000"/>
                </a:schemeClr>
              </a:solidFill>
              <a:ln w="19050">
                <a:solidFill>
                  <a:schemeClr val="lt1"/>
                </a:solidFill>
              </a:ln>
              <a:effectLst/>
            </c:spPr>
          </c:dPt>
          <c:dPt>
            <c:idx val="402"/>
            <c:bubble3D val="0"/>
            <c:spPr>
              <a:solidFill>
                <a:schemeClr val="accent1">
                  <a:lumMod val="60000"/>
                  <a:lumOff val="40000"/>
                </a:schemeClr>
              </a:solidFill>
              <a:ln w="19050">
                <a:solidFill>
                  <a:schemeClr val="lt1"/>
                </a:solidFill>
              </a:ln>
              <a:effectLst/>
            </c:spPr>
          </c:dPt>
          <c:dPt>
            <c:idx val="403"/>
            <c:bubble3D val="0"/>
            <c:spPr>
              <a:solidFill>
                <a:schemeClr val="accent2">
                  <a:lumMod val="60000"/>
                  <a:lumOff val="40000"/>
                </a:schemeClr>
              </a:solidFill>
              <a:ln w="19050">
                <a:solidFill>
                  <a:schemeClr val="lt1"/>
                </a:solidFill>
              </a:ln>
              <a:effectLst/>
            </c:spPr>
          </c:dPt>
          <c:dPt>
            <c:idx val="404"/>
            <c:bubble3D val="0"/>
            <c:spPr>
              <a:solidFill>
                <a:schemeClr val="accent3">
                  <a:lumMod val="60000"/>
                  <a:lumOff val="40000"/>
                </a:schemeClr>
              </a:solidFill>
              <a:ln w="19050">
                <a:solidFill>
                  <a:schemeClr val="lt1"/>
                </a:solidFill>
              </a:ln>
              <a:effectLst/>
            </c:spPr>
          </c:dPt>
          <c:dPt>
            <c:idx val="405"/>
            <c:bubble3D val="0"/>
            <c:spPr>
              <a:solidFill>
                <a:schemeClr val="accent4">
                  <a:lumMod val="60000"/>
                  <a:lumOff val="40000"/>
                </a:schemeClr>
              </a:solidFill>
              <a:ln w="19050">
                <a:solidFill>
                  <a:schemeClr val="lt1"/>
                </a:solidFill>
              </a:ln>
              <a:effectLst/>
            </c:spPr>
          </c:dPt>
          <c:dPt>
            <c:idx val="406"/>
            <c:bubble3D val="0"/>
            <c:spPr>
              <a:solidFill>
                <a:schemeClr val="accent5">
                  <a:lumMod val="60000"/>
                  <a:lumOff val="40000"/>
                </a:schemeClr>
              </a:solidFill>
              <a:ln w="19050">
                <a:solidFill>
                  <a:schemeClr val="lt1"/>
                </a:solidFill>
              </a:ln>
              <a:effectLst/>
            </c:spPr>
          </c:dPt>
          <c:dPt>
            <c:idx val="407"/>
            <c:bubble3D val="0"/>
            <c:spPr>
              <a:solidFill>
                <a:schemeClr val="accent6">
                  <a:lumMod val="60000"/>
                  <a:lumOff val="40000"/>
                </a:schemeClr>
              </a:solidFill>
              <a:ln w="19050">
                <a:solidFill>
                  <a:schemeClr val="lt1"/>
                </a:solidFill>
              </a:ln>
              <a:effectLst/>
            </c:spPr>
          </c:dPt>
          <c:dPt>
            <c:idx val="408"/>
            <c:bubble3D val="0"/>
            <c:spPr>
              <a:solidFill>
                <a:schemeClr val="accent1">
                  <a:lumMod val="50000"/>
                </a:schemeClr>
              </a:solidFill>
              <a:ln w="19050">
                <a:solidFill>
                  <a:schemeClr val="lt1"/>
                </a:solidFill>
              </a:ln>
              <a:effectLst/>
            </c:spPr>
          </c:dPt>
          <c:dPt>
            <c:idx val="409"/>
            <c:bubble3D val="0"/>
            <c:spPr>
              <a:solidFill>
                <a:schemeClr val="accent2">
                  <a:lumMod val="50000"/>
                </a:schemeClr>
              </a:solidFill>
              <a:ln w="19050">
                <a:solidFill>
                  <a:schemeClr val="lt1"/>
                </a:solidFill>
              </a:ln>
              <a:effectLst/>
            </c:spPr>
          </c:dPt>
          <c:dPt>
            <c:idx val="410"/>
            <c:bubble3D val="0"/>
            <c:spPr>
              <a:solidFill>
                <a:schemeClr val="accent3">
                  <a:lumMod val="50000"/>
                </a:schemeClr>
              </a:solidFill>
              <a:ln w="19050">
                <a:solidFill>
                  <a:schemeClr val="lt1"/>
                </a:solidFill>
              </a:ln>
              <a:effectLst/>
            </c:spPr>
          </c:dPt>
          <c:dPt>
            <c:idx val="411"/>
            <c:bubble3D val="0"/>
            <c:spPr>
              <a:solidFill>
                <a:schemeClr val="accent4">
                  <a:lumMod val="50000"/>
                </a:schemeClr>
              </a:solidFill>
              <a:ln w="19050">
                <a:solidFill>
                  <a:schemeClr val="lt1"/>
                </a:solidFill>
              </a:ln>
              <a:effectLst/>
            </c:spPr>
          </c:dPt>
          <c:dPt>
            <c:idx val="412"/>
            <c:bubble3D val="0"/>
            <c:spPr>
              <a:solidFill>
                <a:schemeClr val="accent5">
                  <a:lumMod val="50000"/>
                </a:schemeClr>
              </a:solidFill>
              <a:ln w="19050">
                <a:solidFill>
                  <a:schemeClr val="lt1"/>
                </a:solidFill>
              </a:ln>
              <a:effectLst/>
            </c:spPr>
          </c:dPt>
          <c:dPt>
            <c:idx val="413"/>
            <c:bubble3D val="0"/>
            <c:spPr>
              <a:solidFill>
                <a:schemeClr val="accent6">
                  <a:lumMod val="50000"/>
                </a:schemeClr>
              </a:solidFill>
              <a:ln w="19050">
                <a:solidFill>
                  <a:schemeClr val="lt1"/>
                </a:solidFill>
              </a:ln>
              <a:effectLst/>
            </c:spPr>
          </c:dPt>
          <c:dPt>
            <c:idx val="414"/>
            <c:bubble3D val="0"/>
            <c:spPr>
              <a:solidFill>
                <a:schemeClr val="accent1">
                  <a:lumMod val="70000"/>
                  <a:lumOff val="30000"/>
                </a:schemeClr>
              </a:solidFill>
              <a:ln w="19050">
                <a:solidFill>
                  <a:schemeClr val="lt1"/>
                </a:solidFill>
              </a:ln>
              <a:effectLst/>
            </c:spPr>
          </c:dPt>
          <c:dPt>
            <c:idx val="415"/>
            <c:bubble3D val="0"/>
            <c:spPr>
              <a:solidFill>
                <a:schemeClr val="accent2">
                  <a:lumMod val="70000"/>
                  <a:lumOff val="30000"/>
                </a:schemeClr>
              </a:solidFill>
              <a:ln w="19050">
                <a:solidFill>
                  <a:schemeClr val="lt1"/>
                </a:solidFill>
              </a:ln>
              <a:effectLst/>
            </c:spPr>
          </c:dPt>
          <c:dPt>
            <c:idx val="416"/>
            <c:bubble3D val="0"/>
            <c:spPr>
              <a:solidFill>
                <a:schemeClr val="accent3">
                  <a:lumMod val="70000"/>
                  <a:lumOff val="30000"/>
                </a:schemeClr>
              </a:solidFill>
              <a:ln w="19050">
                <a:solidFill>
                  <a:schemeClr val="lt1"/>
                </a:solidFill>
              </a:ln>
              <a:effectLst/>
            </c:spPr>
          </c:dPt>
          <c:dPt>
            <c:idx val="417"/>
            <c:bubble3D val="0"/>
            <c:spPr>
              <a:solidFill>
                <a:schemeClr val="accent4">
                  <a:lumMod val="70000"/>
                  <a:lumOff val="30000"/>
                </a:schemeClr>
              </a:solidFill>
              <a:ln w="19050">
                <a:solidFill>
                  <a:schemeClr val="lt1"/>
                </a:solidFill>
              </a:ln>
              <a:effectLst/>
            </c:spPr>
          </c:dPt>
          <c:dPt>
            <c:idx val="418"/>
            <c:bubble3D val="0"/>
            <c:spPr>
              <a:solidFill>
                <a:schemeClr val="accent5">
                  <a:lumMod val="70000"/>
                  <a:lumOff val="30000"/>
                </a:schemeClr>
              </a:solidFill>
              <a:ln w="19050">
                <a:solidFill>
                  <a:schemeClr val="lt1"/>
                </a:solidFill>
              </a:ln>
              <a:effectLst/>
            </c:spPr>
          </c:dPt>
          <c:dPt>
            <c:idx val="419"/>
            <c:bubble3D val="0"/>
            <c:spPr>
              <a:solidFill>
                <a:schemeClr val="accent6">
                  <a:lumMod val="70000"/>
                  <a:lumOff val="30000"/>
                </a:schemeClr>
              </a:solidFill>
              <a:ln w="19050">
                <a:solidFill>
                  <a:schemeClr val="lt1"/>
                </a:solidFill>
              </a:ln>
              <a:effectLst/>
            </c:spPr>
          </c:dPt>
          <c:dPt>
            <c:idx val="420"/>
            <c:bubble3D val="0"/>
            <c:spPr>
              <a:solidFill>
                <a:schemeClr val="accent1">
                  <a:lumMod val="70000"/>
                </a:schemeClr>
              </a:solidFill>
              <a:ln w="19050">
                <a:solidFill>
                  <a:schemeClr val="lt1"/>
                </a:solidFill>
              </a:ln>
              <a:effectLst/>
            </c:spPr>
          </c:dPt>
          <c:dPt>
            <c:idx val="421"/>
            <c:bubble3D val="0"/>
            <c:spPr>
              <a:solidFill>
                <a:schemeClr val="accent2">
                  <a:lumMod val="70000"/>
                </a:schemeClr>
              </a:solidFill>
              <a:ln w="19050">
                <a:solidFill>
                  <a:schemeClr val="lt1"/>
                </a:solidFill>
              </a:ln>
              <a:effectLst/>
            </c:spPr>
          </c:dPt>
          <c:dPt>
            <c:idx val="422"/>
            <c:bubble3D val="0"/>
            <c:spPr>
              <a:solidFill>
                <a:schemeClr val="accent3">
                  <a:lumMod val="70000"/>
                </a:schemeClr>
              </a:solidFill>
              <a:ln w="19050">
                <a:solidFill>
                  <a:schemeClr val="lt1"/>
                </a:solidFill>
              </a:ln>
              <a:effectLst/>
            </c:spPr>
          </c:dPt>
          <c:dPt>
            <c:idx val="423"/>
            <c:bubble3D val="0"/>
            <c:spPr>
              <a:solidFill>
                <a:schemeClr val="accent4">
                  <a:lumMod val="70000"/>
                </a:schemeClr>
              </a:solidFill>
              <a:ln w="19050">
                <a:solidFill>
                  <a:schemeClr val="lt1"/>
                </a:solidFill>
              </a:ln>
              <a:effectLst/>
            </c:spPr>
          </c:dPt>
          <c:dPt>
            <c:idx val="424"/>
            <c:bubble3D val="0"/>
            <c:spPr>
              <a:solidFill>
                <a:schemeClr val="accent5">
                  <a:lumMod val="70000"/>
                </a:schemeClr>
              </a:solidFill>
              <a:ln w="19050">
                <a:solidFill>
                  <a:schemeClr val="lt1"/>
                </a:solidFill>
              </a:ln>
              <a:effectLst/>
            </c:spPr>
          </c:dPt>
          <c:dPt>
            <c:idx val="425"/>
            <c:bubble3D val="0"/>
            <c:spPr>
              <a:solidFill>
                <a:schemeClr val="accent6">
                  <a:lumMod val="70000"/>
                </a:schemeClr>
              </a:solidFill>
              <a:ln w="19050">
                <a:solidFill>
                  <a:schemeClr val="lt1"/>
                </a:solidFill>
              </a:ln>
              <a:effectLst/>
            </c:spPr>
          </c:dPt>
          <c:dPt>
            <c:idx val="426"/>
            <c:bubble3D val="0"/>
            <c:spPr>
              <a:solidFill>
                <a:schemeClr val="accent1">
                  <a:lumMod val="50000"/>
                  <a:lumOff val="50000"/>
                </a:schemeClr>
              </a:solidFill>
              <a:ln w="19050">
                <a:solidFill>
                  <a:schemeClr val="lt1"/>
                </a:solidFill>
              </a:ln>
              <a:effectLst/>
            </c:spPr>
          </c:dPt>
          <c:dPt>
            <c:idx val="427"/>
            <c:bubble3D val="0"/>
            <c:spPr>
              <a:solidFill>
                <a:schemeClr val="accent2">
                  <a:lumMod val="50000"/>
                  <a:lumOff val="50000"/>
                </a:schemeClr>
              </a:solidFill>
              <a:ln w="19050">
                <a:solidFill>
                  <a:schemeClr val="lt1"/>
                </a:solidFill>
              </a:ln>
              <a:effectLst/>
            </c:spPr>
          </c:dPt>
          <c:dPt>
            <c:idx val="428"/>
            <c:bubble3D val="0"/>
            <c:spPr>
              <a:solidFill>
                <a:schemeClr val="accent3">
                  <a:lumMod val="50000"/>
                  <a:lumOff val="50000"/>
                </a:schemeClr>
              </a:solidFill>
              <a:ln w="19050">
                <a:solidFill>
                  <a:schemeClr val="lt1"/>
                </a:solidFill>
              </a:ln>
              <a:effectLst/>
            </c:spPr>
          </c:dPt>
          <c:dPt>
            <c:idx val="429"/>
            <c:bubble3D val="0"/>
            <c:spPr>
              <a:solidFill>
                <a:schemeClr val="accent4">
                  <a:lumMod val="50000"/>
                  <a:lumOff val="50000"/>
                </a:schemeClr>
              </a:solidFill>
              <a:ln w="19050">
                <a:solidFill>
                  <a:schemeClr val="lt1"/>
                </a:solidFill>
              </a:ln>
              <a:effectLst/>
            </c:spPr>
          </c:dPt>
          <c:dPt>
            <c:idx val="430"/>
            <c:bubble3D val="0"/>
            <c:spPr>
              <a:solidFill>
                <a:schemeClr val="accent5">
                  <a:lumMod val="50000"/>
                  <a:lumOff val="50000"/>
                </a:schemeClr>
              </a:solidFill>
              <a:ln w="19050">
                <a:solidFill>
                  <a:schemeClr val="lt1"/>
                </a:solidFill>
              </a:ln>
              <a:effectLst/>
            </c:spPr>
          </c:dPt>
          <c:dPt>
            <c:idx val="431"/>
            <c:bubble3D val="0"/>
            <c:spPr>
              <a:solidFill>
                <a:schemeClr val="accent6">
                  <a:lumMod val="50000"/>
                  <a:lumOff val="50000"/>
                </a:schemeClr>
              </a:solidFill>
              <a:ln w="19050">
                <a:solidFill>
                  <a:schemeClr val="lt1"/>
                </a:solidFill>
              </a:ln>
              <a:effectLst/>
            </c:spPr>
          </c:dPt>
          <c:dPt>
            <c:idx val="432"/>
            <c:bubble3D val="0"/>
            <c:spPr>
              <a:solidFill>
                <a:schemeClr val="accent1"/>
              </a:solidFill>
              <a:ln w="19050">
                <a:solidFill>
                  <a:schemeClr val="lt1"/>
                </a:solidFill>
              </a:ln>
              <a:effectLst/>
            </c:spPr>
          </c:dPt>
          <c:dPt>
            <c:idx val="433"/>
            <c:bubble3D val="0"/>
            <c:spPr>
              <a:solidFill>
                <a:schemeClr val="accent2"/>
              </a:solidFill>
              <a:ln w="19050">
                <a:solidFill>
                  <a:schemeClr val="lt1"/>
                </a:solidFill>
              </a:ln>
              <a:effectLst/>
            </c:spPr>
          </c:dPt>
          <c:dPt>
            <c:idx val="434"/>
            <c:bubble3D val="0"/>
            <c:spPr>
              <a:solidFill>
                <a:schemeClr val="accent3"/>
              </a:solidFill>
              <a:ln w="19050">
                <a:solidFill>
                  <a:schemeClr val="lt1"/>
                </a:solidFill>
              </a:ln>
              <a:effectLst/>
            </c:spPr>
          </c:dPt>
          <c:dPt>
            <c:idx val="435"/>
            <c:bubble3D val="0"/>
            <c:spPr>
              <a:solidFill>
                <a:schemeClr val="accent4"/>
              </a:solidFill>
              <a:ln w="19050">
                <a:solidFill>
                  <a:schemeClr val="lt1"/>
                </a:solidFill>
              </a:ln>
              <a:effectLst/>
            </c:spPr>
          </c:dPt>
          <c:dPt>
            <c:idx val="436"/>
            <c:bubble3D val="0"/>
            <c:spPr>
              <a:solidFill>
                <a:schemeClr val="accent5"/>
              </a:solidFill>
              <a:ln w="19050">
                <a:solidFill>
                  <a:schemeClr val="lt1"/>
                </a:solidFill>
              </a:ln>
              <a:effectLst/>
            </c:spPr>
          </c:dPt>
          <c:dPt>
            <c:idx val="437"/>
            <c:bubble3D val="0"/>
            <c:spPr>
              <a:solidFill>
                <a:schemeClr val="accent6"/>
              </a:solidFill>
              <a:ln w="19050">
                <a:solidFill>
                  <a:schemeClr val="lt1"/>
                </a:solidFill>
              </a:ln>
              <a:effectLst/>
            </c:spPr>
          </c:dPt>
          <c:dPt>
            <c:idx val="438"/>
            <c:bubble3D val="0"/>
            <c:spPr>
              <a:solidFill>
                <a:schemeClr val="accent1">
                  <a:lumMod val="60000"/>
                </a:schemeClr>
              </a:solidFill>
              <a:ln w="19050">
                <a:solidFill>
                  <a:schemeClr val="lt1"/>
                </a:solidFill>
              </a:ln>
              <a:effectLst/>
            </c:spPr>
          </c:dPt>
          <c:dPt>
            <c:idx val="439"/>
            <c:bubble3D val="0"/>
            <c:spPr>
              <a:solidFill>
                <a:schemeClr val="accent2">
                  <a:lumMod val="60000"/>
                </a:schemeClr>
              </a:solidFill>
              <a:ln w="19050">
                <a:solidFill>
                  <a:schemeClr val="lt1"/>
                </a:solidFill>
              </a:ln>
              <a:effectLst/>
            </c:spPr>
          </c:dPt>
          <c:dPt>
            <c:idx val="440"/>
            <c:bubble3D val="0"/>
            <c:spPr>
              <a:solidFill>
                <a:schemeClr val="accent3">
                  <a:lumMod val="60000"/>
                </a:schemeClr>
              </a:solidFill>
              <a:ln w="19050">
                <a:solidFill>
                  <a:schemeClr val="lt1"/>
                </a:solidFill>
              </a:ln>
              <a:effectLst/>
            </c:spPr>
          </c:dPt>
          <c:dPt>
            <c:idx val="441"/>
            <c:bubble3D val="0"/>
            <c:spPr>
              <a:solidFill>
                <a:schemeClr val="accent4">
                  <a:lumMod val="60000"/>
                </a:schemeClr>
              </a:solidFill>
              <a:ln w="19050">
                <a:solidFill>
                  <a:schemeClr val="lt1"/>
                </a:solidFill>
              </a:ln>
              <a:effectLst/>
            </c:spPr>
          </c:dPt>
          <c:dPt>
            <c:idx val="442"/>
            <c:bubble3D val="0"/>
            <c:spPr>
              <a:solidFill>
                <a:schemeClr val="accent5">
                  <a:lumMod val="60000"/>
                </a:schemeClr>
              </a:solidFill>
              <a:ln w="19050">
                <a:solidFill>
                  <a:schemeClr val="lt1"/>
                </a:solidFill>
              </a:ln>
              <a:effectLst/>
            </c:spPr>
          </c:dPt>
          <c:dPt>
            <c:idx val="443"/>
            <c:bubble3D val="0"/>
            <c:spPr>
              <a:solidFill>
                <a:schemeClr val="accent6">
                  <a:lumMod val="60000"/>
                </a:schemeClr>
              </a:solidFill>
              <a:ln w="19050">
                <a:solidFill>
                  <a:schemeClr val="lt1"/>
                </a:solidFill>
              </a:ln>
              <a:effectLst/>
            </c:spPr>
          </c:dPt>
          <c:dPt>
            <c:idx val="444"/>
            <c:bubble3D val="0"/>
            <c:spPr>
              <a:solidFill>
                <a:schemeClr val="accent1">
                  <a:lumMod val="80000"/>
                  <a:lumOff val="20000"/>
                </a:schemeClr>
              </a:solidFill>
              <a:ln w="19050">
                <a:solidFill>
                  <a:schemeClr val="lt1"/>
                </a:solidFill>
              </a:ln>
              <a:effectLst/>
            </c:spPr>
          </c:dPt>
          <c:dPt>
            <c:idx val="445"/>
            <c:bubble3D val="0"/>
            <c:spPr>
              <a:solidFill>
                <a:schemeClr val="accent2">
                  <a:lumMod val="80000"/>
                  <a:lumOff val="20000"/>
                </a:schemeClr>
              </a:solidFill>
              <a:ln w="19050">
                <a:solidFill>
                  <a:schemeClr val="lt1"/>
                </a:solidFill>
              </a:ln>
              <a:effectLst/>
            </c:spPr>
          </c:dPt>
          <c:dPt>
            <c:idx val="446"/>
            <c:bubble3D val="0"/>
            <c:spPr>
              <a:solidFill>
                <a:schemeClr val="accent3">
                  <a:lumMod val="80000"/>
                  <a:lumOff val="20000"/>
                </a:schemeClr>
              </a:solidFill>
              <a:ln w="19050">
                <a:solidFill>
                  <a:schemeClr val="lt1"/>
                </a:solidFill>
              </a:ln>
              <a:effectLst/>
            </c:spPr>
          </c:dPt>
          <c:dPt>
            <c:idx val="447"/>
            <c:bubble3D val="0"/>
            <c:spPr>
              <a:solidFill>
                <a:schemeClr val="accent4">
                  <a:lumMod val="80000"/>
                  <a:lumOff val="20000"/>
                </a:schemeClr>
              </a:solidFill>
              <a:ln w="19050">
                <a:solidFill>
                  <a:schemeClr val="lt1"/>
                </a:solidFill>
              </a:ln>
              <a:effectLst/>
            </c:spPr>
          </c:dPt>
          <c:dPt>
            <c:idx val="448"/>
            <c:bubble3D val="0"/>
            <c:spPr>
              <a:solidFill>
                <a:schemeClr val="accent5">
                  <a:lumMod val="80000"/>
                  <a:lumOff val="20000"/>
                </a:schemeClr>
              </a:solidFill>
              <a:ln w="19050">
                <a:solidFill>
                  <a:schemeClr val="lt1"/>
                </a:solidFill>
              </a:ln>
              <a:effectLst/>
            </c:spPr>
          </c:dPt>
          <c:dPt>
            <c:idx val="449"/>
            <c:bubble3D val="0"/>
            <c:spPr>
              <a:solidFill>
                <a:schemeClr val="accent6">
                  <a:lumMod val="80000"/>
                  <a:lumOff val="20000"/>
                </a:schemeClr>
              </a:solidFill>
              <a:ln w="19050">
                <a:solidFill>
                  <a:schemeClr val="lt1"/>
                </a:solidFill>
              </a:ln>
              <a:effectLst/>
            </c:spPr>
          </c:dPt>
          <c:dPt>
            <c:idx val="450"/>
            <c:bubble3D val="0"/>
            <c:spPr>
              <a:solidFill>
                <a:schemeClr val="accent1">
                  <a:lumMod val="80000"/>
                </a:schemeClr>
              </a:solidFill>
              <a:ln w="19050">
                <a:solidFill>
                  <a:schemeClr val="lt1"/>
                </a:solidFill>
              </a:ln>
              <a:effectLst/>
            </c:spPr>
          </c:dPt>
          <c:dPt>
            <c:idx val="451"/>
            <c:bubble3D val="0"/>
            <c:spPr>
              <a:solidFill>
                <a:schemeClr val="accent2">
                  <a:lumMod val="80000"/>
                </a:schemeClr>
              </a:solidFill>
              <a:ln w="19050">
                <a:solidFill>
                  <a:schemeClr val="lt1"/>
                </a:solidFill>
              </a:ln>
              <a:effectLst/>
            </c:spPr>
          </c:dPt>
          <c:dPt>
            <c:idx val="452"/>
            <c:bubble3D val="0"/>
            <c:spPr>
              <a:solidFill>
                <a:schemeClr val="accent3">
                  <a:lumMod val="80000"/>
                </a:schemeClr>
              </a:solidFill>
              <a:ln w="19050">
                <a:solidFill>
                  <a:schemeClr val="lt1"/>
                </a:solidFill>
              </a:ln>
              <a:effectLst/>
            </c:spPr>
          </c:dPt>
          <c:dPt>
            <c:idx val="453"/>
            <c:bubble3D val="0"/>
            <c:spPr>
              <a:solidFill>
                <a:schemeClr val="accent4">
                  <a:lumMod val="80000"/>
                </a:schemeClr>
              </a:solidFill>
              <a:ln w="19050">
                <a:solidFill>
                  <a:schemeClr val="lt1"/>
                </a:solidFill>
              </a:ln>
              <a:effectLst/>
            </c:spPr>
          </c:dPt>
          <c:dPt>
            <c:idx val="454"/>
            <c:bubble3D val="0"/>
            <c:spPr>
              <a:solidFill>
                <a:schemeClr val="accent5">
                  <a:lumMod val="80000"/>
                </a:schemeClr>
              </a:solidFill>
              <a:ln w="19050">
                <a:solidFill>
                  <a:schemeClr val="lt1"/>
                </a:solidFill>
              </a:ln>
              <a:effectLst/>
            </c:spPr>
          </c:dPt>
          <c:dPt>
            <c:idx val="455"/>
            <c:bubble3D val="0"/>
            <c:spPr>
              <a:solidFill>
                <a:schemeClr val="accent6">
                  <a:lumMod val="80000"/>
                </a:schemeClr>
              </a:solidFill>
              <a:ln w="19050">
                <a:solidFill>
                  <a:schemeClr val="lt1"/>
                </a:solidFill>
              </a:ln>
              <a:effectLst/>
            </c:spPr>
          </c:dPt>
          <c:dPt>
            <c:idx val="456"/>
            <c:bubble3D val="0"/>
            <c:spPr>
              <a:solidFill>
                <a:schemeClr val="accent1">
                  <a:lumMod val="60000"/>
                  <a:lumOff val="40000"/>
                </a:schemeClr>
              </a:solidFill>
              <a:ln w="19050">
                <a:solidFill>
                  <a:schemeClr val="lt1"/>
                </a:solidFill>
              </a:ln>
              <a:effectLst/>
            </c:spPr>
          </c:dPt>
          <c:dPt>
            <c:idx val="457"/>
            <c:bubble3D val="0"/>
            <c:spPr>
              <a:solidFill>
                <a:schemeClr val="accent2">
                  <a:lumMod val="60000"/>
                  <a:lumOff val="40000"/>
                </a:schemeClr>
              </a:solidFill>
              <a:ln w="19050">
                <a:solidFill>
                  <a:schemeClr val="lt1"/>
                </a:solidFill>
              </a:ln>
              <a:effectLst/>
            </c:spPr>
          </c:dPt>
          <c:dPt>
            <c:idx val="458"/>
            <c:bubble3D val="0"/>
            <c:spPr>
              <a:solidFill>
                <a:schemeClr val="accent3">
                  <a:lumMod val="60000"/>
                  <a:lumOff val="40000"/>
                </a:schemeClr>
              </a:solidFill>
              <a:ln w="19050">
                <a:solidFill>
                  <a:schemeClr val="lt1"/>
                </a:solidFill>
              </a:ln>
              <a:effectLst/>
            </c:spPr>
          </c:dPt>
          <c:dPt>
            <c:idx val="459"/>
            <c:bubble3D val="0"/>
            <c:spPr>
              <a:solidFill>
                <a:schemeClr val="accent4">
                  <a:lumMod val="60000"/>
                  <a:lumOff val="40000"/>
                </a:schemeClr>
              </a:solidFill>
              <a:ln w="19050">
                <a:solidFill>
                  <a:schemeClr val="lt1"/>
                </a:solidFill>
              </a:ln>
              <a:effectLst/>
            </c:spPr>
          </c:dPt>
          <c:dPt>
            <c:idx val="460"/>
            <c:bubble3D val="0"/>
            <c:spPr>
              <a:solidFill>
                <a:schemeClr val="accent5">
                  <a:lumMod val="60000"/>
                  <a:lumOff val="40000"/>
                </a:schemeClr>
              </a:solidFill>
              <a:ln w="19050">
                <a:solidFill>
                  <a:schemeClr val="lt1"/>
                </a:solidFill>
              </a:ln>
              <a:effectLst/>
            </c:spPr>
          </c:dPt>
          <c:dPt>
            <c:idx val="461"/>
            <c:bubble3D val="0"/>
            <c:spPr>
              <a:solidFill>
                <a:schemeClr val="accent6">
                  <a:lumMod val="60000"/>
                  <a:lumOff val="40000"/>
                </a:schemeClr>
              </a:solidFill>
              <a:ln w="19050">
                <a:solidFill>
                  <a:schemeClr val="lt1"/>
                </a:solidFill>
              </a:ln>
              <a:effectLst/>
            </c:spPr>
          </c:dPt>
          <c:dPt>
            <c:idx val="462"/>
            <c:bubble3D val="0"/>
            <c:spPr>
              <a:solidFill>
                <a:schemeClr val="accent1">
                  <a:lumMod val="50000"/>
                </a:schemeClr>
              </a:solidFill>
              <a:ln w="19050">
                <a:solidFill>
                  <a:schemeClr val="lt1"/>
                </a:solidFill>
              </a:ln>
              <a:effectLst/>
            </c:spPr>
          </c:dPt>
          <c:dPt>
            <c:idx val="463"/>
            <c:bubble3D val="0"/>
            <c:spPr>
              <a:solidFill>
                <a:schemeClr val="accent2">
                  <a:lumMod val="50000"/>
                </a:schemeClr>
              </a:solidFill>
              <a:ln w="19050">
                <a:solidFill>
                  <a:schemeClr val="lt1"/>
                </a:solidFill>
              </a:ln>
              <a:effectLst/>
            </c:spPr>
          </c:dPt>
          <c:dPt>
            <c:idx val="464"/>
            <c:bubble3D val="0"/>
            <c:spPr>
              <a:solidFill>
                <a:schemeClr val="accent3">
                  <a:lumMod val="50000"/>
                </a:schemeClr>
              </a:solidFill>
              <a:ln w="19050">
                <a:solidFill>
                  <a:schemeClr val="lt1"/>
                </a:solidFill>
              </a:ln>
              <a:effectLst/>
            </c:spPr>
          </c:dPt>
          <c:dPt>
            <c:idx val="465"/>
            <c:bubble3D val="0"/>
            <c:spPr>
              <a:solidFill>
                <a:schemeClr val="accent4">
                  <a:lumMod val="50000"/>
                </a:schemeClr>
              </a:solidFill>
              <a:ln w="19050">
                <a:solidFill>
                  <a:schemeClr val="lt1"/>
                </a:solidFill>
              </a:ln>
              <a:effectLst/>
            </c:spPr>
          </c:dPt>
          <c:dPt>
            <c:idx val="466"/>
            <c:bubble3D val="0"/>
            <c:spPr>
              <a:solidFill>
                <a:schemeClr val="accent5">
                  <a:lumMod val="50000"/>
                </a:schemeClr>
              </a:solidFill>
              <a:ln w="19050">
                <a:solidFill>
                  <a:schemeClr val="lt1"/>
                </a:solidFill>
              </a:ln>
              <a:effectLst/>
            </c:spPr>
          </c:dPt>
          <c:dPt>
            <c:idx val="467"/>
            <c:bubble3D val="0"/>
            <c:spPr>
              <a:solidFill>
                <a:schemeClr val="accent6">
                  <a:lumMod val="50000"/>
                </a:schemeClr>
              </a:solidFill>
              <a:ln w="19050">
                <a:solidFill>
                  <a:schemeClr val="lt1"/>
                </a:solidFill>
              </a:ln>
              <a:effectLst/>
            </c:spPr>
          </c:dPt>
          <c:dPt>
            <c:idx val="468"/>
            <c:bubble3D val="0"/>
            <c:spPr>
              <a:solidFill>
                <a:schemeClr val="accent1">
                  <a:lumMod val="70000"/>
                  <a:lumOff val="30000"/>
                </a:schemeClr>
              </a:solidFill>
              <a:ln w="19050">
                <a:solidFill>
                  <a:schemeClr val="lt1"/>
                </a:solidFill>
              </a:ln>
              <a:effectLst/>
            </c:spPr>
          </c:dPt>
          <c:dPt>
            <c:idx val="469"/>
            <c:bubble3D val="0"/>
            <c:spPr>
              <a:solidFill>
                <a:schemeClr val="accent2">
                  <a:lumMod val="70000"/>
                  <a:lumOff val="30000"/>
                </a:schemeClr>
              </a:solidFill>
              <a:ln w="19050">
                <a:solidFill>
                  <a:schemeClr val="lt1"/>
                </a:solidFill>
              </a:ln>
              <a:effectLst/>
            </c:spPr>
          </c:dPt>
          <c:dPt>
            <c:idx val="470"/>
            <c:bubble3D val="0"/>
            <c:spPr>
              <a:solidFill>
                <a:schemeClr val="accent3">
                  <a:lumMod val="70000"/>
                  <a:lumOff val="30000"/>
                </a:schemeClr>
              </a:solidFill>
              <a:ln w="19050">
                <a:solidFill>
                  <a:schemeClr val="lt1"/>
                </a:solidFill>
              </a:ln>
              <a:effectLst/>
            </c:spPr>
          </c:dPt>
          <c:dPt>
            <c:idx val="471"/>
            <c:bubble3D val="0"/>
            <c:spPr>
              <a:solidFill>
                <a:schemeClr val="accent4">
                  <a:lumMod val="70000"/>
                  <a:lumOff val="30000"/>
                </a:schemeClr>
              </a:solidFill>
              <a:ln w="19050">
                <a:solidFill>
                  <a:schemeClr val="lt1"/>
                </a:solidFill>
              </a:ln>
              <a:effectLst/>
            </c:spPr>
          </c:dPt>
          <c:dPt>
            <c:idx val="472"/>
            <c:bubble3D val="0"/>
            <c:spPr>
              <a:solidFill>
                <a:schemeClr val="accent5">
                  <a:lumMod val="70000"/>
                  <a:lumOff val="30000"/>
                </a:schemeClr>
              </a:solidFill>
              <a:ln w="19050">
                <a:solidFill>
                  <a:schemeClr val="lt1"/>
                </a:solidFill>
              </a:ln>
              <a:effectLst/>
            </c:spPr>
          </c:dPt>
          <c:dPt>
            <c:idx val="473"/>
            <c:bubble3D val="0"/>
            <c:spPr>
              <a:solidFill>
                <a:schemeClr val="accent6">
                  <a:lumMod val="70000"/>
                  <a:lumOff val="30000"/>
                </a:schemeClr>
              </a:solidFill>
              <a:ln w="19050">
                <a:solidFill>
                  <a:schemeClr val="lt1"/>
                </a:solidFill>
              </a:ln>
              <a:effectLst/>
            </c:spPr>
          </c:dPt>
          <c:dPt>
            <c:idx val="474"/>
            <c:bubble3D val="0"/>
            <c:spPr>
              <a:solidFill>
                <a:schemeClr val="accent1">
                  <a:lumMod val="70000"/>
                </a:schemeClr>
              </a:solidFill>
              <a:ln w="19050">
                <a:solidFill>
                  <a:schemeClr val="lt1"/>
                </a:solidFill>
              </a:ln>
              <a:effectLst/>
            </c:spPr>
          </c:dPt>
          <c:dPt>
            <c:idx val="475"/>
            <c:bubble3D val="0"/>
            <c:spPr>
              <a:solidFill>
                <a:schemeClr val="accent2">
                  <a:lumMod val="70000"/>
                </a:schemeClr>
              </a:solidFill>
              <a:ln w="19050">
                <a:solidFill>
                  <a:schemeClr val="lt1"/>
                </a:solidFill>
              </a:ln>
              <a:effectLst/>
            </c:spPr>
          </c:dPt>
          <c:dPt>
            <c:idx val="476"/>
            <c:bubble3D val="0"/>
            <c:spPr>
              <a:solidFill>
                <a:schemeClr val="accent3">
                  <a:lumMod val="70000"/>
                </a:schemeClr>
              </a:solidFill>
              <a:ln w="19050">
                <a:solidFill>
                  <a:schemeClr val="lt1"/>
                </a:solidFill>
              </a:ln>
              <a:effectLst/>
            </c:spPr>
          </c:dPt>
          <c:dPt>
            <c:idx val="477"/>
            <c:bubble3D val="0"/>
            <c:spPr>
              <a:solidFill>
                <a:schemeClr val="accent4">
                  <a:lumMod val="70000"/>
                </a:schemeClr>
              </a:solidFill>
              <a:ln w="19050">
                <a:solidFill>
                  <a:schemeClr val="lt1"/>
                </a:solidFill>
              </a:ln>
              <a:effectLst/>
            </c:spPr>
          </c:dPt>
          <c:dPt>
            <c:idx val="478"/>
            <c:bubble3D val="0"/>
            <c:spPr>
              <a:solidFill>
                <a:schemeClr val="accent5">
                  <a:lumMod val="70000"/>
                </a:schemeClr>
              </a:solidFill>
              <a:ln w="19050">
                <a:solidFill>
                  <a:schemeClr val="lt1"/>
                </a:solidFill>
              </a:ln>
              <a:effectLst/>
            </c:spPr>
          </c:dPt>
          <c:dPt>
            <c:idx val="479"/>
            <c:bubble3D val="0"/>
            <c:spPr>
              <a:solidFill>
                <a:schemeClr val="accent6">
                  <a:lumMod val="70000"/>
                </a:schemeClr>
              </a:solidFill>
              <a:ln w="19050">
                <a:solidFill>
                  <a:schemeClr val="lt1"/>
                </a:solidFill>
              </a:ln>
              <a:effectLst/>
            </c:spPr>
          </c:dPt>
          <c:dPt>
            <c:idx val="480"/>
            <c:bubble3D val="0"/>
            <c:spPr>
              <a:solidFill>
                <a:schemeClr val="accent1">
                  <a:lumMod val="50000"/>
                  <a:lumOff val="50000"/>
                </a:schemeClr>
              </a:solidFill>
              <a:ln w="19050">
                <a:solidFill>
                  <a:schemeClr val="lt1"/>
                </a:solidFill>
              </a:ln>
              <a:effectLst/>
            </c:spPr>
          </c:dPt>
          <c:dPt>
            <c:idx val="481"/>
            <c:bubble3D val="0"/>
            <c:spPr>
              <a:solidFill>
                <a:schemeClr val="accent2">
                  <a:lumMod val="50000"/>
                  <a:lumOff val="50000"/>
                </a:schemeClr>
              </a:solidFill>
              <a:ln w="19050">
                <a:solidFill>
                  <a:schemeClr val="lt1"/>
                </a:solidFill>
              </a:ln>
              <a:effectLst/>
            </c:spPr>
          </c:dPt>
          <c:dPt>
            <c:idx val="482"/>
            <c:bubble3D val="0"/>
            <c:spPr>
              <a:solidFill>
                <a:schemeClr val="accent3">
                  <a:lumMod val="50000"/>
                  <a:lumOff val="50000"/>
                </a:schemeClr>
              </a:solidFill>
              <a:ln w="19050">
                <a:solidFill>
                  <a:schemeClr val="lt1"/>
                </a:solidFill>
              </a:ln>
              <a:effectLst/>
            </c:spPr>
          </c:dPt>
          <c:dPt>
            <c:idx val="483"/>
            <c:bubble3D val="0"/>
            <c:spPr>
              <a:solidFill>
                <a:schemeClr val="accent4">
                  <a:lumMod val="50000"/>
                  <a:lumOff val="50000"/>
                </a:schemeClr>
              </a:solidFill>
              <a:ln w="19050">
                <a:solidFill>
                  <a:schemeClr val="lt1"/>
                </a:solidFill>
              </a:ln>
              <a:effectLst/>
            </c:spPr>
          </c:dPt>
          <c:dPt>
            <c:idx val="484"/>
            <c:bubble3D val="0"/>
            <c:spPr>
              <a:solidFill>
                <a:schemeClr val="accent5">
                  <a:lumMod val="50000"/>
                  <a:lumOff val="50000"/>
                </a:schemeClr>
              </a:solidFill>
              <a:ln w="19050">
                <a:solidFill>
                  <a:schemeClr val="lt1"/>
                </a:solidFill>
              </a:ln>
              <a:effectLst/>
            </c:spPr>
          </c:dPt>
          <c:dPt>
            <c:idx val="485"/>
            <c:bubble3D val="0"/>
            <c:spPr>
              <a:solidFill>
                <a:schemeClr val="accent6">
                  <a:lumMod val="50000"/>
                  <a:lumOff val="50000"/>
                </a:schemeClr>
              </a:solidFill>
              <a:ln w="19050">
                <a:solidFill>
                  <a:schemeClr val="lt1"/>
                </a:solidFill>
              </a:ln>
              <a:effectLst/>
            </c:spPr>
          </c:dPt>
          <c:dPt>
            <c:idx val="486"/>
            <c:bubble3D val="0"/>
            <c:spPr>
              <a:solidFill>
                <a:schemeClr val="accent1"/>
              </a:solidFill>
              <a:ln w="19050">
                <a:solidFill>
                  <a:schemeClr val="lt1"/>
                </a:solidFill>
              </a:ln>
              <a:effectLst/>
            </c:spPr>
          </c:dPt>
          <c:dPt>
            <c:idx val="487"/>
            <c:bubble3D val="0"/>
            <c:spPr>
              <a:solidFill>
                <a:schemeClr val="accent2"/>
              </a:solidFill>
              <a:ln w="19050">
                <a:solidFill>
                  <a:schemeClr val="lt1"/>
                </a:solidFill>
              </a:ln>
              <a:effectLst/>
            </c:spPr>
          </c:dPt>
          <c:dPt>
            <c:idx val="488"/>
            <c:bubble3D val="0"/>
            <c:spPr>
              <a:solidFill>
                <a:schemeClr val="accent3"/>
              </a:solidFill>
              <a:ln w="19050">
                <a:solidFill>
                  <a:schemeClr val="lt1"/>
                </a:solidFill>
              </a:ln>
              <a:effectLst/>
            </c:spPr>
          </c:dPt>
          <c:dPt>
            <c:idx val="489"/>
            <c:bubble3D val="0"/>
            <c:spPr>
              <a:solidFill>
                <a:schemeClr val="accent4"/>
              </a:solidFill>
              <a:ln w="19050">
                <a:solidFill>
                  <a:schemeClr val="lt1"/>
                </a:solidFill>
              </a:ln>
              <a:effectLst/>
            </c:spPr>
          </c:dPt>
          <c:dPt>
            <c:idx val="490"/>
            <c:bubble3D val="0"/>
            <c:spPr>
              <a:solidFill>
                <a:schemeClr val="accent5"/>
              </a:solidFill>
              <a:ln w="19050">
                <a:solidFill>
                  <a:schemeClr val="lt1"/>
                </a:solidFill>
              </a:ln>
              <a:effectLst/>
            </c:spPr>
          </c:dPt>
          <c:dPt>
            <c:idx val="491"/>
            <c:bubble3D val="0"/>
            <c:spPr>
              <a:solidFill>
                <a:schemeClr val="accent6"/>
              </a:solidFill>
              <a:ln w="19050">
                <a:solidFill>
                  <a:schemeClr val="lt1"/>
                </a:solidFill>
              </a:ln>
              <a:effectLst/>
            </c:spPr>
          </c:dPt>
          <c:dPt>
            <c:idx val="492"/>
            <c:bubble3D val="0"/>
            <c:spPr>
              <a:solidFill>
                <a:schemeClr val="accent1">
                  <a:lumMod val="60000"/>
                </a:schemeClr>
              </a:solidFill>
              <a:ln w="19050">
                <a:solidFill>
                  <a:schemeClr val="lt1"/>
                </a:solidFill>
              </a:ln>
              <a:effectLst/>
            </c:spPr>
          </c:dPt>
          <c:dPt>
            <c:idx val="493"/>
            <c:bubble3D val="0"/>
            <c:spPr>
              <a:solidFill>
                <a:schemeClr val="accent2">
                  <a:lumMod val="60000"/>
                </a:schemeClr>
              </a:solidFill>
              <a:ln w="19050">
                <a:solidFill>
                  <a:schemeClr val="lt1"/>
                </a:solidFill>
              </a:ln>
              <a:effectLst/>
            </c:spPr>
          </c:dPt>
          <c:dPt>
            <c:idx val="494"/>
            <c:bubble3D val="0"/>
            <c:spPr>
              <a:solidFill>
                <a:schemeClr val="accent3">
                  <a:lumMod val="60000"/>
                </a:schemeClr>
              </a:solidFill>
              <a:ln w="19050">
                <a:solidFill>
                  <a:schemeClr val="lt1"/>
                </a:solidFill>
              </a:ln>
              <a:effectLst/>
            </c:spPr>
          </c:dPt>
          <c:dPt>
            <c:idx val="495"/>
            <c:bubble3D val="0"/>
            <c:spPr>
              <a:solidFill>
                <a:schemeClr val="accent4">
                  <a:lumMod val="60000"/>
                </a:schemeClr>
              </a:solidFill>
              <a:ln w="19050">
                <a:solidFill>
                  <a:schemeClr val="lt1"/>
                </a:solidFill>
              </a:ln>
              <a:effectLst/>
            </c:spPr>
          </c:dPt>
          <c:dPt>
            <c:idx val="496"/>
            <c:bubble3D val="0"/>
            <c:spPr>
              <a:solidFill>
                <a:schemeClr val="accent5">
                  <a:lumMod val="60000"/>
                </a:schemeClr>
              </a:solidFill>
              <a:ln w="19050">
                <a:solidFill>
                  <a:schemeClr val="lt1"/>
                </a:solidFill>
              </a:ln>
              <a:effectLst/>
            </c:spPr>
          </c:dPt>
          <c:dPt>
            <c:idx val="497"/>
            <c:bubble3D val="0"/>
            <c:spPr>
              <a:solidFill>
                <a:schemeClr val="accent6">
                  <a:lumMod val="60000"/>
                </a:schemeClr>
              </a:solidFill>
              <a:ln w="19050">
                <a:solidFill>
                  <a:schemeClr val="lt1"/>
                </a:solidFill>
              </a:ln>
              <a:effectLst/>
            </c:spPr>
          </c:dPt>
          <c:dPt>
            <c:idx val="498"/>
            <c:bubble3D val="0"/>
            <c:spPr>
              <a:solidFill>
                <a:schemeClr val="accent1">
                  <a:lumMod val="80000"/>
                  <a:lumOff val="20000"/>
                </a:schemeClr>
              </a:solidFill>
              <a:ln w="19050">
                <a:solidFill>
                  <a:schemeClr val="lt1"/>
                </a:solidFill>
              </a:ln>
              <a:effectLst/>
            </c:spPr>
          </c:dPt>
          <c:dPt>
            <c:idx val="499"/>
            <c:bubble3D val="0"/>
            <c:spPr>
              <a:solidFill>
                <a:schemeClr val="accent2">
                  <a:lumMod val="80000"/>
                  <a:lumOff val="20000"/>
                </a:schemeClr>
              </a:solidFill>
              <a:ln w="19050">
                <a:solidFill>
                  <a:schemeClr val="lt1"/>
                </a:solidFill>
              </a:ln>
              <a:effectLst/>
            </c:spPr>
          </c:dPt>
          <c:dPt>
            <c:idx val="500"/>
            <c:bubble3D val="0"/>
            <c:spPr>
              <a:solidFill>
                <a:schemeClr val="accent3">
                  <a:lumMod val="80000"/>
                  <a:lumOff val="20000"/>
                </a:schemeClr>
              </a:solidFill>
              <a:ln w="19050">
                <a:solidFill>
                  <a:schemeClr val="lt1"/>
                </a:solidFill>
              </a:ln>
              <a:effectLst/>
            </c:spPr>
          </c:dPt>
          <c:dPt>
            <c:idx val="501"/>
            <c:bubble3D val="0"/>
            <c:spPr>
              <a:solidFill>
                <a:schemeClr val="accent4">
                  <a:lumMod val="80000"/>
                  <a:lumOff val="20000"/>
                </a:schemeClr>
              </a:solidFill>
              <a:ln w="19050">
                <a:solidFill>
                  <a:schemeClr val="lt1"/>
                </a:solidFill>
              </a:ln>
              <a:effectLst/>
            </c:spPr>
          </c:dPt>
          <c:dPt>
            <c:idx val="502"/>
            <c:bubble3D val="0"/>
            <c:spPr>
              <a:solidFill>
                <a:schemeClr val="accent5">
                  <a:lumMod val="80000"/>
                  <a:lumOff val="20000"/>
                </a:schemeClr>
              </a:solidFill>
              <a:ln w="19050">
                <a:solidFill>
                  <a:schemeClr val="lt1"/>
                </a:solidFill>
              </a:ln>
              <a:effectLst/>
            </c:spPr>
          </c:dPt>
          <c:dPt>
            <c:idx val="503"/>
            <c:bubble3D val="0"/>
            <c:spPr>
              <a:solidFill>
                <a:schemeClr val="accent6">
                  <a:lumMod val="80000"/>
                  <a:lumOff val="20000"/>
                </a:schemeClr>
              </a:solidFill>
              <a:ln w="19050">
                <a:solidFill>
                  <a:schemeClr val="lt1"/>
                </a:solidFill>
              </a:ln>
              <a:effectLst/>
            </c:spPr>
          </c:dPt>
          <c:dPt>
            <c:idx val="504"/>
            <c:bubble3D val="0"/>
            <c:spPr>
              <a:solidFill>
                <a:schemeClr val="accent1">
                  <a:lumMod val="80000"/>
                </a:schemeClr>
              </a:solidFill>
              <a:ln w="19050">
                <a:solidFill>
                  <a:schemeClr val="lt1"/>
                </a:solidFill>
              </a:ln>
              <a:effectLst/>
            </c:spPr>
          </c:dPt>
          <c:dPt>
            <c:idx val="505"/>
            <c:bubble3D val="0"/>
            <c:spPr>
              <a:solidFill>
                <a:schemeClr val="accent2">
                  <a:lumMod val="80000"/>
                </a:schemeClr>
              </a:solidFill>
              <a:ln w="19050">
                <a:solidFill>
                  <a:schemeClr val="lt1"/>
                </a:solidFill>
              </a:ln>
              <a:effectLst/>
            </c:spPr>
          </c:dPt>
          <c:dPt>
            <c:idx val="506"/>
            <c:bubble3D val="0"/>
            <c:spPr>
              <a:solidFill>
                <a:schemeClr val="accent3">
                  <a:lumMod val="80000"/>
                </a:schemeClr>
              </a:solidFill>
              <a:ln w="19050">
                <a:solidFill>
                  <a:schemeClr val="lt1"/>
                </a:solidFill>
              </a:ln>
              <a:effectLst/>
            </c:spPr>
          </c:dPt>
          <c:dPt>
            <c:idx val="507"/>
            <c:bubble3D val="0"/>
            <c:spPr>
              <a:solidFill>
                <a:schemeClr val="accent4">
                  <a:lumMod val="80000"/>
                </a:schemeClr>
              </a:solidFill>
              <a:ln w="19050">
                <a:solidFill>
                  <a:schemeClr val="lt1"/>
                </a:solidFill>
              </a:ln>
              <a:effectLst/>
            </c:spPr>
          </c:dPt>
          <c:dPt>
            <c:idx val="508"/>
            <c:bubble3D val="0"/>
            <c:spPr>
              <a:solidFill>
                <a:schemeClr val="accent5">
                  <a:lumMod val="80000"/>
                </a:schemeClr>
              </a:solidFill>
              <a:ln w="19050">
                <a:solidFill>
                  <a:schemeClr val="lt1"/>
                </a:solidFill>
              </a:ln>
              <a:effectLst/>
            </c:spPr>
          </c:dPt>
          <c:dPt>
            <c:idx val="509"/>
            <c:bubble3D val="0"/>
            <c:spPr>
              <a:solidFill>
                <a:schemeClr val="accent6">
                  <a:lumMod val="80000"/>
                </a:schemeClr>
              </a:solidFill>
              <a:ln w="19050">
                <a:solidFill>
                  <a:schemeClr val="lt1"/>
                </a:solidFill>
              </a:ln>
              <a:effectLst/>
            </c:spPr>
          </c:dPt>
          <c:dPt>
            <c:idx val="510"/>
            <c:bubble3D val="0"/>
            <c:spPr>
              <a:solidFill>
                <a:schemeClr val="accent1">
                  <a:lumMod val="60000"/>
                  <a:lumOff val="40000"/>
                </a:schemeClr>
              </a:solidFill>
              <a:ln w="19050">
                <a:solidFill>
                  <a:schemeClr val="lt1"/>
                </a:solidFill>
              </a:ln>
              <a:effectLst/>
            </c:spPr>
          </c:dPt>
          <c:dPt>
            <c:idx val="511"/>
            <c:bubble3D val="0"/>
            <c:spPr>
              <a:solidFill>
                <a:schemeClr val="accent2">
                  <a:lumMod val="60000"/>
                  <a:lumOff val="40000"/>
                </a:schemeClr>
              </a:solidFill>
              <a:ln w="19050">
                <a:solidFill>
                  <a:schemeClr val="lt1"/>
                </a:solidFill>
              </a:ln>
              <a:effectLst/>
            </c:spPr>
          </c:dPt>
          <c:dPt>
            <c:idx val="512"/>
            <c:bubble3D val="0"/>
            <c:spPr>
              <a:solidFill>
                <a:schemeClr val="accent3">
                  <a:lumMod val="60000"/>
                  <a:lumOff val="40000"/>
                </a:schemeClr>
              </a:solidFill>
              <a:ln w="19050">
                <a:solidFill>
                  <a:schemeClr val="lt1"/>
                </a:solidFill>
              </a:ln>
              <a:effectLst/>
            </c:spPr>
          </c:dPt>
          <c:dPt>
            <c:idx val="513"/>
            <c:bubble3D val="0"/>
            <c:spPr>
              <a:solidFill>
                <a:schemeClr val="accent4">
                  <a:lumMod val="60000"/>
                  <a:lumOff val="40000"/>
                </a:schemeClr>
              </a:solidFill>
              <a:ln w="19050">
                <a:solidFill>
                  <a:schemeClr val="lt1"/>
                </a:solidFill>
              </a:ln>
              <a:effectLst/>
            </c:spPr>
          </c:dPt>
          <c:dPt>
            <c:idx val="514"/>
            <c:bubble3D val="0"/>
            <c:spPr>
              <a:solidFill>
                <a:schemeClr val="accent5">
                  <a:lumMod val="60000"/>
                  <a:lumOff val="40000"/>
                </a:schemeClr>
              </a:solidFill>
              <a:ln w="19050">
                <a:solidFill>
                  <a:schemeClr val="lt1"/>
                </a:solidFill>
              </a:ln>
              <a:effectLst/>
            </c:spPr>
          </c:dPt>
          <c:dPt>
            <c:idx val="515"/>
            <c:bubble3D val="0"/>
            <c:spPr>
              <a:solidFill>
                <a:schemeClr val="accent6">
                  <a:lumMod val="60000"/>
                  <a:lumOff val="40000"/>
                </a:schemeClr>
              </a:solidFill>
              <a:ln w="19050">
                <a:solidFill>
                  <a:schemeClr val="lt1"/>
                </a:solidFill>
              </a:ln>
              <a:effectLst/>
            </c:spPr>
          </c:dPt>
          <c:dPt>
            <c:idx val="516"/>
            <c:bubble3D val="0"/>
            <c:spPr>
              <a:solidFill>
                <a:schemeClr val="accent1">
                  <a:lumMod val="50000"/>
                </a:schemeClr>
              </a:solidFill>
              <a:ln w="19050">
                <a:solidFill>
                  <a:schemeClr val="lt1"/>
                </a:solidFill>
              </a:ln>
              <a:effectLst/>
            </c:spPr>
          </c:dPt>
          <c:dPt>
            <c:idx val="517"/>
            <c:bubble3D val="0"/>
            <c:spPr>
              <a:solidFill>
                <a:schemeClr val="accent2">
                  <a:lumMod val="50000"/>
                </a:schemeClr>
              </a:solidFill>
              <a:ln w="19050">
                <a:solidFill>
                  <a:schemeClr val="lt1"/>
                </a:solidFill>
              </a:ln>
              <a:effectLst/>
            </c:spPr>
          </c:dPt>
          <c:dPt>
            <c:idx val="518"/>
            <c:bubble3D val="0"/>
            <c:spPr>
              <a:solidFill>
                <a:schemeClr val="accent3">
                  <a:lumMod val="50000"/>
                </a:schemeClr>
              </a:solidFill>
              <a:ln w="19050">
                <a:solidFill>
                  <a:schemeClr val="lt1"/>
                </a:solidFill>
              </a:ln>
              <a:effectLst/>
            </c:spPr>
          </c:dPt>
          <c:dPt>
            <c:idx val="519"/>
            <c:bubble3D val="0"/>
            <c:spPr>
              <a:solidFill>
                <a:schemeClr val="accent4">
                  <a:lumMod val="50000"/>
                </a:schemeClr>
              </a:solidFill>
              <a:ln w="19050">
                <a:solidFill>
                  <a:schemeClr val="lt1"/>
                </a:solidFill>
              </a:ln>
              <a:effectLst/>
            </c:spPr>
          </c:dPt>
          <c:dPt>
            <c:idx val="520"/>
            <c:bubble3D val="0"/>
            <c:spPr>
              <a:solidFill>
                <a:schemeClr val="accent5">
                  <a:lumMod val="50000"/>
                </a:schemeClr>
              </a:solidFill>
              <a:ln w="19050">
                <a:solidFill>
                  <a:schemeClr val="lt1"/>
                </a:solidFill>
              </a:ln>
              <a:effectLst/>
            </c:spPr>
          </c:dPt>
          <c:dPt>
            <c:idx val="521"/>
            <c:bubble3D val="0"/>
            <c:spPr>
              <a:solidFill>
                <a:schemeClr val="accent6">
                  <a:lumMod val="50000"/>
                </a:schemeClr>
              </a:solidFill>
              <a:ln w="19050">
                <a:solidFill>
                  <a:schemeClr val="lt1"/>
                </a:solidFill>
              </a:ln>
              <a:effectLst/>
            </c:spPr>
          </c:dPt>
          <c:dPt>
            <c:idx val="522"/>
            <c:bubble3D val="0"/>
            <c:spPr>
              <a:solidFill>
                <a:schemeClr val="accent1">
                  <a:lumMod val="70000"/>
                  <a:lumOff val="30000"/>
                </a:schemeClr>
              </a:solidFill>
              <a:ln w="19050">
                <a:solidFill>
                  <a:schemeClr val="lt1"/>
                </a:solidFill>
              </a:ln>
              <a:effectLst/>
            </c:spPr>
          </c:dPt>
          <c:dPt>
            <c:idx val="523"/>
            <c:bubble3D val="0"/>
            <c:spPr>
              <a:solidFill>
                <a:schemeClr val="accent2">
                  <a:lumMod val="70000"/>
                  <a:lumOff val="30000"/>
                </a:schemeClr>
              </a:solidFill>
              <a:ln w="19050">
                <a:solidFill>
                  <a:schemeClr val="lt1"/>
                </a:solidFill>
              </a:ln>
              <a:effectLst/>
            </c:spPr>
          </c:dPt>
          <c:dPt>
            <c:idx val="524"/>
            <c:bubble3D val="0"/>
            <c:spPr>
              <a:solidFill>
                <a:schemeClr val="accent3">
                  <a:lumMod val="70000"/>
                  <a:lumOff val="30000"/>
                </a:schemeClr>
              </a:solidFill>
              <a:ln w="19050">
                <a:solidFill>
                  <a:schemeClr val="lt1"/>
                </a:solidFill>
              </a:ln>
              <a:effectLst/>
            </c:spPr>
          </c:dPt>
          <c:dPt>
            <c:idx val="525"/>
            <c:bubble3D val="0"/>
            <c:spPr>
              <a:solidFill>
                <a:schemeClr val="accent4">
                  <a:lumMod val="70000"/>
                  <a:lumOff val="30000"/>
                </a:schemeClr>
              </a:solidFill>
              <a:ln w="19050">
                <a:solidFill>
                  <a:schemeClr val="lt1"/>
                </a:solidFill>
              </a:ln>
              <a:effectLst/>
            </c:spPr>
          </c:dPt>
          <c:dPt>
            <c:idx val="526"/>
            <c:bubble3D val="0"/>
            <c:spPr>
              <a:solidFill>
                <a:schemeClr val="accent5">
                  <a:lumMod val="70000"/>
                  <a:lumOff val="30000"/>
                </a:schemeClr>
              </a:solidFill>
              <a:ln w="19050">
                <a:solidFill>
                  <a:schemeClr val="lt1"/>
                </a:solidFill>
              </a:ln>
              <a:effectLst/>
            </c:spPr>
          </c:dPt>
          <c:dPt>
            <c:idx val="527"/>
            <c:bubble3D val="0"/>
            <c:spPr>
              <a:solidFill>
                <a:schemeClr val="accent6">
                  <a:lumMod val="70000"/>
                  <a:lumOff val="30000"/>
                </a:schemeClr>
              </a:solidFill>
              <a:ln w="19050">
                <a:solidFill>
                  <a:schemeClr val="lt1"/>
                </a:solidFill>
              </a:ln>
              <a:effectLst/>
            </c:spPr>
          </c:dPt>
          <c:dPt>
            <c:idx val="528"/>
            <c:bubble3D val="0"/>
            <c:spPr>
              <a:solidFill>
                <a:schemeClr val="accent1">
                  <a:lumMod val="70000"/>
                </a:schemeClr>
              </a:solidFill>
              <a:ln w="19050">
                <a:solidFill>
                  <a:schemeClr val="lt1"/>
                </a:solidFill>
              </a:ln>
              <a:effectLst/>
            </c:spPr>
          </c:dPt>
          <c:dPt>
            <c:idx val="529"/>
            <c:bubble3D val="0"/>
            <c:spPr>
              <a:solidFill>
                <a:schemeClr val="accent2">
                  <a:lumMod val="70000"/>
                </a:schemeClr>
              </a:solidFill>
              <a:ln w="19050">
                <a:solidFill>
                  <a:schemeClr val="lt1"/>
                </a:solidFill>
              </a:ln>
              <a:effectLst/>
            </c:spPr>
          </c:dPt>
          <c:dPt>
            <c:idx val="530"/>
            <c:bubble3D val="0"/>
            <c:spPr>
              <a:solidFill>
                <a:schemeClr val="accent3">
                  <a:lumMod val="70000"/>
                </a:schemeClr>
              </a:solidFill>
              <a:ln w="19050">
                <a:solidFill>
                  <a:schemeClr val="lt1"/>
                </a:solidFill>
              </a:ln>
              <a:effectLst/>
            </c:spPr>
          </c:dPt>
          <c:dPt>
            <c:idx val="531"/>
            <c:bubble3D val="0"/>
            <c:spPr>
              <a:solidFill>
                <a:schemeClr val="accent4">
                  <a:lumMod val="70000"/>
                </a:schemeClr>
              </a:solidFill>
              <a:ln w="19050">
                <a:solidFill>
                  <a:schemeClr val="lt1"/>
                </a:solidFill>
              </a:ln>
              <a:effectLst/>
            </c:spPr>
          </c:dPt>
          <c:dPt>
            <c:idx val="532"/>
            <c:bubble3D val="0"/>
            <c:spPr>
              <a:solidFill>
                <a:schemeClr val="accent5">
                  <a:lumMod val="70000"/>
                </a:schemeClr>
              </a:solidFill>
              <a:ln w="19050">
                <a:solidFill>
                  <a:schemeClr val="lt1"/>
                </a:solidFill>
              </a:ln>
              <a:effectLst/>
            </c:spPr>
          </c:dPt>
          <c:dPt>
            <c:idx val="533"/>
            <c:bubble3D val="0"/>
            <c:spPr>
              <a:solidFill>
                <a:schemeClr val="accent6">
                  <a:lumMod val="70000"/>
                </a:schemeClr>
              </a:solidFill>
              <a:ln w="19050">
                <a:solidFill>
                  <a:schemeClr val="lt1"/>
                </a:solidFill>
              </a:ln>
              <a:effectLst/>
            </c:spPr>
          </c:dPt>
          <c:dPt>
            <c:idx val="534"/>
            <c:bubble3D val="0"/>
            <c:spPr>
              <a:solidFill>
                <a:schemeClr val="accent1">
                  <a:lumMod val="50000"/>
                  <a:lumOff val="50000"/>
                </a:schemeClr>
              </a:solidFill>
              <a:ln w="19050">
                <a:solidFill>
                  <a:schemeClr val="lt1"/>
                </a:solidFill>
              </a:ln>
              <a:effectLst/>
            </c:spPr>
          </c:dPt>
          <c:dPt>
            <c:idx val="535"/>
            <c:bubble3D val="0"/>
            <c:spPr>
              <a:solidFill>
                <a:schemeClr val="accent2">
                  <a:lumMod val="50000"/>
                  <a:lumOff val="50000"/>
                </a:schemeClr>
              </a:solidFill>
              <a:ln w="19050">
                <a:solidFill>
                  <a:schemeClr val="lt1"/>
                </a:solidFill>
              </a:ln>
              <a:effectLst/>
            </c:spPr>
          </c:dPt>
          <c:dPt>
            <c:idx val="536"/>
            <c:bubble3D val="0"/>
            <c:spPr>
              <a:solidFill>
                <a:schemeClr val="accent3">
                  <a:lumMod val="50000"/>
                  <a:lumOff val="50000"/>
                </a:schemeClr>
              </a:solidFill>
              <a:ln w="19050">
                <a:solidFill>
                  <a:schemeClr val="lt1"/>
                </a:solidFill>
              </a:ln>
              <a:effectLst/>
            </c:spPr>
          </c:dPt>
          <c:dPt>
            <c:idx val="537"/>
            <c:bubble3D val="0"/>
            <c:spPr>
              <a:solidFill>
                <a:schemeClr val="accent4">
                  <a:lumMod val="50000"/>
                  <a:lumOff val="50000"/>
                </a:schemeClr>
              </a:solidFill>
              <a:ln w="19050">
                <a:solidFill>
                  <a:schemeClr val="lt1"/>
                </a:solidFill>
              </a:ln>
              <a:effectLst/>
            </c:spPr>
          </c:dPt>
          <c:dPt>
            <c:idx val="538"/>
            <c:bubble3D val="0"/>
            <c:spPr>
              <a:solidFill>
                <a:schemeClr val="accent5">
                  <a:lumMod val="50000"/>
                  <a:lumOff val="50000"/>
                </a:schemeClr>
              </a:solidFill>
              <a:ln w="19050">
                <a:solidFill>
                  <a:schemeClr val="lt1"/>
                </a:solidFill>
              </a:ln>
              <a:effectLst/>
            </c:spPr>
          </c:dPt>
          <c:dPt>
            <c:idx val="539"/>
            <c:bubble3D val="0"/>
            <c:spPr>
              <a:solidFill>
                <a:schemeClr val="accent6">
                  <a:lumMod val="50000"/>
                  <a:lumOff val="50000"/>
                </a:schemeClr>
              </a:solidFill>
              <a:ln w="19050">
                <a:solidFill>
                  <a:schemeClr val="lt1"/>
                </a:solidFill>
              </a:ln>
              <a:effectLst/>
            </c:spPr>
          </c:dPt>
          <c:dPt>
            <c:idx val="540"/>
            <c:bubble3D val="0"/>
            <c:spPr>
              <a:solidFill>
                <a:schemeClr val="accent1"/>
              </a:solidFill>
              <a:ln w="19050">
                <a:solidFill>
                  <a:schemeClr val="lt1"/>
                </a:solidFill>
              </a:ln>
              <a:effectLst/>
            </c:spPr>
          </c:dPt>
          <c:dPt>
            <c:idx val="541"/>
            <c:bubble3D val="0"/>
            <c:spPr>
              <a:solidFill>
                <a:schemeClr val="accent2"/>
              </a:solidFill>
              <a:ln w="19050">
                <a:solidFill>
                  <a:schemeClr val="lt1"/>
                </a:solidFill>
              </a:ln>
              <a:effectLst/>
            </c:spPr>
          </c:dPt>
          <c:dPt>
            <c:idx val="542"/>
            <c:bubble3D val="0"/>
            <c:spPr>
              <a:solidFill>
                <a:schemeClr val="accent3"/>
              </a:solidFill>
              <a:ln w="19050">
                <a:solidFill>
                  <a:schemeClr val="lt1"/>
                </a:solidFill>
              </a:ln>
              <a:effectLst/>
            </c:spPr>
          </c:dPt>
          <c:dPt>
            <c:idx val="543"/>
            <c:bubble3D val="0"/>
            <c:spPr>
              <a:solidFill>
                <a:schemeClr val="accent4"/>
              </a:solidFill>
              <a:ln w="19050">
                <a:solidFill>
                  <a:schemeClr val="lt1"/>
                </a:solidFill>
              </a:ln>
              <a:effectLst/>
            </c:spPr>
          </c:dPt>
          <c:dPt>
            <c:idx val="544"/>
            <c:bubble3D val="0"/>
            <c:spPr>
              <a:solidFill>
                <a:schemeClr val="accent5"/>
              </a:solidFill>
              <a:ln w="19050">
                <a:solidFill>
                  <a:schemeClr val="lt1"/>
                </a:solidFill>
              </a:ln>
              <a:effectLst/>
            </c:spPr>
          </c:dPt>
          <c:dPt>
            <c:idx val="545"/>
            <c:bubble3D val="0"/>
            <c:spPr>
              <a:solidFill>
                <a:schemeClr val="accent6"/>
              </a:solidFill>
              <a:ln w="19050">
                <a:solidFill>
                  <a:schemeClr val="lt1"/>
                </a:solidFill>
              </a:ln>
              <a:effectLst/>
            </c:spPr>
          </c:dPt>
          <c:dPt>
            <c:idx val="546"/>
            <c:bubble3D val="0"/>
            <c:spPr>
              <a:solidFill>
                <a:schemeClr val="accent1">
                  <a:lumMod val="60000"/>
                </a:schemeClr>
              </a:solidFill>
              <a:ln w="19050">
                <a:solidFill>
                  <a:schemeClr val="lt1"/>
                </a:solidFill>
              </a:ln>
              <a:effectLst/>
            </c:spPr>
          </c:dPt>
          <c:dPt>
            <c:idx val="547"/>
            <c:bubble3D val="0"/>
            <c:spPr>
              <a:solidFill>
                <a:schemeClr val="accent2">
                  <a:lumMod val="60000"/>
                </a:schemeClr>
              </a:solidFill>
              <a:ln w="19050">
                <a:solidFill>
                  <a:schemeClr val="lt1"/>
                </a:solidFill>
              </a:ln>
              <a:effectLst/>
            </c:spPr>
          </c:dPt>
          <c:dPt>
            <c:idx val="548"/>
            <c:bubble3D val="0"/>
            <c:spPr>
              <a:solidFill>
                <a:schemeClr val="accent3">
                  <a:lumMod val="60000"/>
                </a:schemeClr>
              </a:solidFill>
              <a:ln w="19050">
                <a:solidFill>
                  <a:schemeClr val="lt1"/>
                </a:solidFill>
              </a:ln>
              <a:effectLst/>
            </c:spPr>
          </c:dPt>
          <c:dPt>
            <c:idx val="549"/>
            <c:bubble3D val="0"/>
            <c:spPr>
              <a:solidFill>
                <a:schemeClr val="accent4">
                  <a:lumMod val="60000"/>
                </a:schemeClr>
              </a:solidFill>
              <a:ln w="19050">
                <a:solidFill>
                  <a:schemeClr val="lt1"/>
                </a:solidFill>
              </a:ln>
              <a:effectLst/>
            </c:spPr>
          </c:dPt>
          <c:dPt>
            <c:idx val="550"/>
            <c:bubble3D val="0"/>
            <c:spPr>
              <a:solidFill>
                <a:schemeClr val="accent5">
                  <a:lumMod val="60000"/>
                </a:schemeClr>
              </a:solidFill>
              <a:ln w="19050">
                <a:solidFill>
                  <a:schemeClr val="lt1"/>
                </a:solidFill>
              </a:ln>
              <a:effectLst/>
            </c:spPr>
          </c:dPt>
          <c:dPt>
            <c:idx val="551"/>
            <c:bubble3D val="0"/>
            <c:spPr>
              <a:solidFill>
                <a:schemeClr val="accent6">
                  <a:lumMod val="60000"/>
                </a:schemeClr>
              </a:solidFill>
              <a:ln w="19050">
                <a:solidFill>
                  <a:schemeClr val="lt1"/>
                </a:solidFill>
              </a:ln>
              <a:effectLst/>
            </c:spPr>
          </c:dPt>
          <c:dPt>
            <c:idx val="552"/>
            <c:bubble3D val="0"/>
            <c:spPr>
              <a:solidFill>
                <a:schemeClr val="accent1">
                  <a:lumMod val="80000"/>
                  <a:lumOff val="20000"/>
                </a:schemeClr>
              </a:solidFill>
              <a:ln w="19050">
                <a:solidFill>
                  <a:schemeClr val="lt1"/>
                </a:solidFill>
              </a:ln>
              <a:effectLst/>
            </c:spPr>
          </c:dPt>
          <c:dPt>
            <c:idx val="553"/>
            <c:bubble3D val="0"/>
            <c:spPr>
              <a:solidFill>
                <a:schemeClr val="accent2">
                  <a:lumMod val="80000"/>
                  <a:lumOff val="20000"/>
                </a:schemeClr>
              </a:solidFill>
              <a:ln w="19050">
                <a:solidFill>
                  <a:schemeClr val="lt1"/>
                </a:solidFill>
              </a:ln>
              <a:effectLst/>
            </c:spPr>
          </c:dPt>
          <c:dPt>
            <c:idx val="554"/>
            <c:bubble3D val="0"/>
            <c:spPr>
              <a:solidFill>
                <a:schemeClr val="accent3">
                  <a:lumMod val="80000"/>
                  <a:lumOff val="20000"/>
                </a:schemeClr>
              </a:solidFill>
              <a:ln w="19050">
                <a:solidFill>
                  <a:schemeClr val="lt1"/>
                </a:solidFill>
              </a:ln>
              <a:effectLst/>
            </c:spPr>
          </c:dPt>
          <c:dPt>
            <c:idx val="555"/>
            <c:bubble3D val="0"/>
            <c:spPr>
              <a:solidFill>
                <a:schemeClr val="accent4">
                  <a:lumMod val="80000"/>
                  <a:lumOff val="20000"/>
                </a:schemeClr>
              </a:solidFill>
              <a:ln w="19050">
                <a:solidFill>
                  <a:schemeClr val="lt1"/>
                </a:solidFill>
              </a:ln>
              <a:effectLst/>
            </c:spPr>
          </c:dPt>
          <c:dPt>
            <c:idx val="556"/>
            <c:bubble3D val="0"/>
            <c:spPr>
              <a:solidFill>
                <a:schemeClr val="accent5">
                  <a:lumMod val="80000"/>
                  <a:lumOff val="20000"/>
                </a:schemeClr>
              </a:solidFill>
              <a:ln w="19050">
                <a:solidFill>
                  <a:schemeClr val="lt1"/>
                </a:solidFill>
              </a:ln>
              <a:effectLst/>
            </c:spPr>
          </c:dPt>
          <c:dPt>
            <c:idx val="557"/>
            <c:bubble3D val="0"/>
            <c:spPr>
              <a:solidFill>
                <a:schemeClr val="accent6">
                  <a:lumMod val="80000"/>
                  <a:lumOff val="20000"/>
                </a:schemeClr>
              </a:solidFill>
              <a:ln w="19050">
                <a:solidFill>
                  <a:schemeClr val="lt1"/>
                </a:solidFill>
              </a:ln>
              <a:effectLst/>
            </c:spPr>
          </c:dPt>
          <c:dPt>
            <c:idx val="558"/>
            <c:bubble3D val="0"/>
            <c:spPr>
              <a:solidFill>
                <a:schemeClr val="accent1">
                  <a:lumMod val="80000"/>
                </a:schemeClr>
              </a:solidFill>
              <a:ln w="19050">
                <a:solidFill>
                  <a:schemeClr val="lt1"/>
                </a:solidFill>
              </a:ln>
              <a:effectLst/>
            </c:spPr>
          </c:dPt>
          <c:dPt>
            <c:idx val="559"/>
            <c:bubble3D val="0"/>
            <c:spPr>
              <a:solidFill>
                <a:schemeClr val="accent2">
                  <a:lumMod val="80000"/>
                </a:schemeClr>
              </a:solidFill>
              <a:ln w="19050">
                <a:solidFill>
                  <a:schemeClr val="lt1"/>
                </a:solidFill>
              </a:ln>
              <a:effectLst/>
            </c:spPr>
          </c:dPt>
          <c:dPt>
            <c:idx val="560"/>
            <c:bubble3D val="0"/>
            <c:spPr>
              <a:solidFill>
                <a:schemeClr val="accent3">
                  <a:lumMod val="80000"/>
                </a:schemeClr>
              </a:solidFill>
              <a:ln w="19050">
                <a:solidFill>
                  <a:schemeClr val="lt1"/>
                </a:solidFill>
              </a:ln>
              <a:effectLst/>
            </c:spPr>
          </c:dPt>
          <c:dPt>
            <c:idx val="561"/>
            <c:bubble3D val="0"/>
            <c:spPr>
              <a:solidFill>
                <a:schemeClr val="accent4">
                  <a:lumMod val="80000"/>
                </a:schemeClr>
              </a:solidFill>
              <a:ln w="19050">
                <a:solidFill>
                  <a:schemeClr val="lt1"/>
                </a:solidFill>
              </a:ln>
              <a:effectLst/>
            </c:spPr>
          </c:dPt>
          <c:dPt>
            <c:idx val="562"/>
            <c:bubble3D val="0"/>
            <c:spPr>
              <a:solidFill>
                <a:schemeClr val="accent5">
                  <a:lumMod val="80000"/>
                </a:schemeClr>
              </a:solidFill>
              <a:ln w="19050">
                <a:solidFill>
                  <a:schemeClr val="lt1"/>
                </a:solidFill>
              </a:ln>
              <a:effectLst/>
            </c:spPr>
          </c:dPt>
          <c:dPt>
            <c:idx val="563"/>
            <c:bubble3D val="0"/>
            <c:spPr>
              <a:solidFill>
                <a:schemeClr val="accent6">
                  <a:lumMod val="80000"/>
                </a:schemeClr>
              </a:solidFill>
              <a:ln w="19050">
                <a:solidFill>
                  <a:schemeClr val="lt1"/>
                </a:solidFill>
              </a:ln>
              <a:effectLst/>
            </c:spPr>
          </c:dPt>
          <c:dPt>
            <c:idx val="564"/>
            <c:bubble3D val="0"/>
            <c:spPr>
              <a:solidFill>
                <a:schemeClr val="accent1">
                  <a:lumMod val="60000"/>
                  <a:lumOff val="40000"/>
                </a:schemeClr>
              </a:solidFill>
              <a:ln w="19050">
                <a:solidFill>
                  <a:schemeClr val="lt1"/>
                </a:solidFill>
              </a:ln>
              <a:effectLst/>
            </c:spPr>
          </c:dPt>
          <c:dPt>
            <c:idx val="565"/>
            <c:bubble3D val="0"/>
            <c:spPr>
              <a:solidFill>
                <a:schemeClr val="accent2">
                  <a:lumMod val="60000"/>
                  <a:lumOff val="40000"/>
                </a:schemeClr>
              </a:solidFill>
              <a:ln w="19050">
                <a:solidFill>
                  <a:schemeClr val="lt1"/>
                </a:solidFill>
              </a:ln>
              <a:effectLst/>
            </c:spPr>
          </c:dPt>
          <c:dPt>
            <c:idx val="566"/>
            <c:bubble3D val="0"/>
            <c:spPr>
              <a:solidFill>
                <a:schemeClr val="accent3">
                  <a:lumMod val="60000"/>
                  <a:lumOff val="40000"/>
                </a:schemeClr>
              </a:solidFill>
              <a:ln w="19050">
                <a:solidFill>
                  <a:schemeClr val="lt1"/>
                </a:solidFill>
              </a:ln>
              <a:effectLst/>
            </c:spPr>
          </c:dPt>
          <c:dPt>
            <c:idx val="567"/>
            <c:bubble3D val="0"/>
            <c:spPr>
              <a:solidFill>
                <a:schemeClr val="accent4">
                  <a:lumMod val="60000"/>
                  <a:lumOff val="40000"/>
                </a:schemeClr>
              </a:solidFill>
              <a:ln w="19050">
                <a:solidFill>
                  <a:schemeClr val="lt1"/>
                </a:solidFill>
              </a:ln>
              <a:effectLst/>
            </c:spPr>
          </c:dPt>
          <c:dPt>
            <c:idx val="568"/>
            <c:bubble3D val="0"/>
            <c:spPr>
              <a:solidFill>
                <a:schemeClr val="accent5">
                  <a:lumMod val="60000"/>
                  <a:lumOff val="40000"/>
                </a:schemeClr>
              </a:solidFill>
              <a:ln w="19050">
                <a:solidFill>
                  <a:schemeClr val="lt1"/>
                </a:solidFill>
              </a:ln>
              <a:effectLst/>
            </c:spPr>
          </c:dPt>
          <c:dPt>
            <c:idx val="569"/>
            <c:bubble3D val="0"/>
            <c:spPr>
              <a:solidFill>
                <a:schemeClr val="accent6">
                  <a:lumMod val="60000"/>
                  <a:lumOff val="40000"/>
                </a:schemeClr>
              </a:solidFill>
              <a:ln w="19050">
                <a:solidFill>
                  <a:schemeClr val="lt1"/>
                </a:solidFill>
              </a:ln>
              <a:effectLst/>
            </c:spPr>
          </c:dPt>
          <c:dPt>
            <c:idx val="570"/>
            <c:bubble3D val="0"/>
            <c:spPr>
              <a:solidFill>
                <a:schemeClr val="accent1">
                  <a:lumMod val="50000"/>
                </a:schemeClr>
              </a:solidFill>
              <a:ln w="19050">
                <a:solidFill>
                  <a:schemeClr val="lt1"/>
                </a:solidFill>
              </a:ln>
              <a:effectLst/>
            </c:spPr>
          </c:dPt>
          <c:dPt>
            <c:idx val="571"/>
            <c:bubble3D val="0"/>
            <c:spPr>
              <a:solidFill>
                <a:schemeClr val="accent2">
                  <a:lumMod val="50000"/>
                </a:schemeClr>
              </a:solidFill>
              <a:ln w="19050">
                <a:solidFill>
                  <a:schemeClr val="lt1"/>
                </a:solidFill>
              </a:ln>
              <a:effectLst/>
            </c:spPr>
          </c:dPt>
          <c:dPt>
            <c:idx val="572"/>
            <c:bubble3D val="0"/>
            <c:spPr>
              <a:solidFill>
                <a:schemeClr val="accent3">
                  <a:lumMod val="50000"/>
                </a:schemeClr>
              </a:solidFill>
              <a:ln w="19050">
                <a:solidFill>
                  <a:schemeClr val="lt1"/>
                </a:solidFill>
              </a:ln>
              <a:effectLst/>
            </c:spPr>
          </c:dPt>
          <c:dPt>
            <c:idx val="573"/>
            <c:bubble3D val="0"/>
            <c:spPr>
              <a:solidFill>
                <a:schemeClr val="accent4">
                  <a:lumMod val="50000"/>
                </a:schemeClr>
              </a:solidFill>
              <a:ln w="19050">
                <a:solidFill>
                  <a:schemeClr val="lt1"/>
                </a:solidFill>
              </a:ln>
              <a:effectLst/>
            </c:spPr>
          </c:dPt>
          <c:dPt>
            <c:idx val="574"/>
            <c:bubble3D val="0"/>
            <c:spPr>
              <a:solidFill>
                <a:schemeClr val="accent5">
                  <a:lumMod val="50000"/>
                </a:schemeClr>
              </a:solidFill>
              <a:ln w="19050">
                <a:solidFill>
                  <a:schemeClr val="lt1"/>
                </a:solidFill>
              </a:ln>
              <a:effectLst/>
            </c:spPr>
          </c:dPt>
          <c:dPt>
            <c:idx val="575"/>
            <c:bubble3D val="0"/>
            <c:spPr>
              <a:solidFill>
                <a:schemeClr val="accent6">
                  <a:lumMod val="50000"/>
                </a:schemeClr>
              </a:solidFill>
              <a:ln w="19050">
                <a:solidFill>
                  <a:schemeClr val="lt1"/>
                </a:solidFill>
              </a:ln>
              <a:effectLst/>
            </c:spPr>
          </c:dPt>
          <c:dPt>
            <c:idx val="576"/>
            <c:bubble3D val="0"/>
            <c:spPr>
              <a:solidFill>
                <a:schemeClr val="accent1">
                  <a:lumMod val="70000"/>
                  <a:lumOff val="30000"/>
                </a:schemeClr>
              </a:solidFill>
              <a:ln w="19050">
                <a:solidFill>
                  <a:schemeClr val="lt1"/>
                </a:solidFill>
              </a:ln>
              <a:effectLst/>
            </c:spPr>
          </c:dPt>
          <c:dPt>
            <c:idx val="577"/>
            <c:bubble3D val="0"/>
            <c:spPr>
              <a:solidFill>
                <a:schemeClr val="accent2">
                  <a:lumMod val="70000"/>
                  <a:lumOff val="30000"/>
                </a:schemeClr>
              </a:solidFill>
              <a:ln w="19050">
                <a:solidFill>
                  <a:schemeClr val="lt1"/>
                </a:solidFill>
              </a:ln>
              <a:effectLst/>
            </c:spPr>
          </c:dPt>
          <c:dPt>
            <c:idx val="578"/>
            <c:bubble3D val="0"/>
            <c:spPr>
              <a:solidFill>
                <a:schemeClr val="accent3">
                  <a:lumMod val="70000"/>
                  <a:lumOff val="30000"/>
                </a:schemeClr>
              </a:solidFill>
              <a:ln w="19050">
                <a:solidFill>
                  <a:schemeClr val="lt1"/>
                </a:solidFill>
              </a:ln>
              <a:effectLst/>
            </c:spPr>
          </c:dPt>
          <c:dPt>
            <c:idx val="579"/>
            <c:bubble3D val="0"/>
            <c:spPr>
              <a:solidFill>
                <a:schemeClr val="accent4">
                  <a:lumMod val="70000"/>
                  <a:lumOff val="30000"/>
                </a:schemeClr>
              </a:solidFill>
              <a:ln w="19050">
                <a:solidFill>
                  <a:schemeClr val="lt1"/>
                </a:solidFill>
              </a:ln>
              <a:effectLst/>
            </c:spPr>
          </c:dPt>
          <c:dPt>
            <c:idx val="580"/>
            <c:bubble3D val="0"/>
            <c:spPr>
              <a:solidFill>
                <a:schemeClr val="accent5">
                  <a:lumMod val="70000"/>
                  <a:lumOff val="30000"/>
                </a:schemeClr>
              </a:solidFill>
              <a:ln w="19050">
                <a:solidFill>
                  <a:schemeClr val="lt1"/>
                </a:solidFill>
              </a:ln>
              <a:effectLst/>
            </c:spPr>
          </c:dPt>
          <c:dPt>
            <c:idx val="581"/>
            <c:bubble3D val="0"/>
            <c:spPr>
              <a:solidFill>
                <a:schemeClr val="accent6">
                  <a:lumMod val="70000"/>
                  <a:lumOff val="30000"/>
                </a:schemeClr>
              </a:solidFill>
              <a:ln w="19050">
                <a:solidFill>
                  <a:schemeClr val="lt1"/>
                </a:solidFill>
              </a:ln>
              <a:effectLst/>
            </c:spPr>
          </c:dPt>
          <c:dPt>
            <c:idx val="582"/>
            <c:bubble3D val="0"/>
            <c:spPr>
              <a:solidFill>
                <a:schemeClr val="accent1">
                  <a:lumMod val="70000"/>
                </a:schemeClr>
              </a:solidFill>
              <a:ln w="19050">
                <a:solidFill>
                  <a:schemeClr val="lt1"/>
                </a:solidFill>
              </a:ln>
              <a:effectLst/>
            </c:spPr>
          </c:dPt>
          <c:dPt>
            <c:idx val="583"/>
            <c:bubble3D val="0"/>
            <c:spPr>
              <a:solidFill>
                <a:schemeClr val="accent2">
                  <a:lumMod val="70000"/>
                </a:schemeClr>
              </a:solidFill>
              <a:ln w="19050">
                <a:solidFill>
                  <a:schemeClr val="lt1"/>
                </a:solidFill>
              </a:ln>
              <a:effectLst/>
            </c:spPr>
          </c:dPt>
          <c:dPt>
            <c:idx val="584"/>
            <c:bubble3D val="0"/>
            <c:spPr>
              <a:solidFill>
                <a:schemeClr val="accent3">
                  <a:lumMod val="70000"/>
                </a:schemeClr>
              </a:solidFill>
              <a:ln w="19050">
                <a:solidFill>
                  <a:schemeClr val="lt1"/>
                </a:solidFill>
              </a:ln>
              <a:effectLst/>
            </c:spPr>
          </c:dPt>
          <c:dPt>
            <c:idx val="585"/>
            <c:bubble3D val="0"/>
            <c:spPr>
              <a:solidFill>
                <a:schemeClr val="accent4">
                  <a:lumMod val="70000"/>
                </a:schemeClr>
              </a:solidFill>
              <a:ln w="19050">
                <a:solidFill>
                  <a:schemeClr val="lt1"/>
                </a:solidFill>
              </a:ln>
              <a:effectLst/>
            </c:spPr>
          </c:dPt>
          <c:dPt>
            <c:idx val="586"/>
            <c:bubble3D val="0"/>
            <c:spPr>
              <a:solidFill>
                <a:schemeClr val="accent5">
                  <a:lumMod val="70000"/>
                </a:schemeClr>
              </a:solidFill>
              <a:ln w="19050">
                <a:solidFill>
                  <a:schemeClr val="lt1"/>
                </a:solidFill>
              </a:ln>
              <a:effectLst/>
            </c:spPr>
          </c:dPt>
          <c:dPt>
            <c:idx val="587"/>
            <c:bubble3D val="0"/>
            <c:spPr>
              <a:solidFill>
                <a:schemeClr val="accent6">
                  <a:lumMod val="70000"/>
                </a:schemeClr>
              </a:solidFill>
              <a:ln w="19050">
                <a:solidFill>
                  <a:schemeClr val="lt1"/>
                </a:solidFill>
              </a:ln>
              <a:effectLst/>
            </c:spPr>
          </c:dPt>
          <c:dPt>
            <c:idx val="588"/>
            <c:bubble3D val="0"/>
            <c:spPr>
              <a:solidFill>
                <a:schemeClr val="accent1">
                  <a:lumMod val="50000"/>
                  <a:lumOff val="50000"/>
                </a:schemeClr>
              </a:solidFill>
              <a:ln w="19050">
                <a:solidFill>
                  <a:schemeClr val="lt1"/>
                </a:solidFill>
              </a:ln>
              <a:effectLst/>
            </c:spPr>
          </c:dPt>
          <c:dPt>
            <c:idx val="589"/>
            <c:bubble3D val="0"/>
            <c:spPr>
              <a:solidFill>
                <a:schemeClr val="accent2">
                  <a:lumMod val="50000"/>
                  <a:lumOff val="50000"/>
                </a:schemeClr>
              </a:solidFill>
              <a:ln w="19050">
                <a:solidFill>
                  <a:schemeClr val="lt1"/>
                </a:solidFill>
              </a:ln>
              <a:effectLst/>
            </c:spPr>
          </c:dPt>
          <c:dPt>
            <c:idx val="590"/>
            <c:bubble3D val="0"/>
            <c:spPr>
              <a:solidFill>
                <a:schemeClr val="accent3">
                  <a:lumMod val="50000"/>
                  <a:lumOff val="50000"/>
                </a:schemeClr>
              </a:solidFill>
              <a:ln w="19050">
                <a:solidFill>
                  <a:schemeClr val="lt1"/>
                </a:solidFill>
              </a:ln>
              <a:effectLst/>
            </c:spPr>
          </c:dPt>
          <c:dPt>
            <c:idx val="591"/>
            <c:bubble3D val="0"/>
            <c:spPr>
              <a:solidFill>
                <a:schemeClr val="accent4">
                  <a:lumMod val="50000"/>
                  <a:lumOff val="50000"/>
                </a:schemeClr>
              </a:solidFill>
              <a:ln w="19050">
                <a:solidFill>
                  <a:schemeClr val="lt1"/>
                </a:solidFill>
              </a:ln>
              <a:effectLst/>
            </c:spPr>
          </c:dPt>
          <c:dPt>
            <c:idx val="592"/>
            <c:bubble3D val="0"/>
            <c:spPr>
              <a:solidFill>
                <a:schemeClr val="accent5">
                  <a:lumMod val="50000"/>
                  <a:lumOff val="50000"/>
                </a:schemeClr>
              </a:solidFill>
              <a:ln w="19050">
                <a:solidFill>
                  <a:schemeClr val="lt1"/>
                </a:solidFill>
              </a:ln>
              <a:effectLst/>
            </c:spPr>
          </c:dPt>
          <c:dPt>
            <c:idx val="593"/>
            <c:bubble3D val="0"/>
            <c:spPr>
              <a:solidFill>
                <a:schemeClr val="accent6">
                  <a:lumMod val="50000"/>
                  <a:lumOff val="50000"/>
                </a:schemeClr>
              </a:solidFill>
              <a:ln w="19050">
                <a:solidFill>
                  <a:schemeClr val="lt1"/>
                </a:solidFill>
              </a:ln>
              <a:effectLst/>
            </c:spPr>
          </c:dPt>
          <c:dPt>
            <c:idx val="594"/>
            <c:bubble3D val="0"/>
            <c:spPr>
              <a:solidFill>
                <a:schemeClr val="accent1"/>
              </a:solidFill>
              <a:ln w="19050">
                <a:solidFill>
                  <a:schemeClr val="lt1"/>
                </a:solidFill>
              </a:ln>
              <a:effectLst/>
            </c:spPr>
          </c:dPt>
          <c:dPt>
            <c:idx val="595"/>
            <c:bubble3D val="0"/>
            <c:spPr>
              <a:solidFill>
                <a:schemeClr val="accent2"/>
              </a:solidFill>
              <a:ln w="19050">
                <a:solidFill>
                  <a:schemeClr val="lt1"/>
                </a:solidFill>
              </a:ln>
              <a:effectLst/>
            </c:spPr>
          </c:dPt>
          <c:dPt>
            <c:idx val="596"/>
            <c:bubble3D val="0"/>
            <c:spPr>
              <a:solidFill>
                <a:schemeClr val="accent3"/>
              </a:solidFill>
              <a:ln w="19050">
                <a:solidFill>
                  <a:schemeClr val="lt1"/>
                </a:solidFill>
              </a:ln>
              <a:effectLst/>
            </c:spPr>
          </c:dPt>
          <c:dPt>
            <c:idx val="597"/>
            <c:bubble3D val="0"/>
            <c:spPr>
              <a:solidFill>
                <a:schemeClr val="accent4"/>
              </a:solidFill>
              <a:ln w="19050">
                <a:solidFill>
                  <a:schemeClr val="lt1"/>
                </a:solidFill>
              </a:ln>
              <a:effectLst/>
            </c:spPr>
          </c:dPt>
          <c:dPt>
            <c:idx val="598"/>
            <c:bubble3D val="0"/>
            <c:spPr>
              <a:solidFill>
                <a:schemeClr val="accent5"/>
              </a:solidFill>
              <a:ln w="19050">
                <a:solidFill>
                  <a:schemeClr val="lt1"/>
                </a:solidFill>
              </a:ln>
              <a:effectLst/>
            </c:spPr>
          </c:dPt>
          <c:dPt>
            <c:idx val="599"/>
            <c:bubble3D val="0"/>
            <c:spPr>
              <a:solidFill>
                <a:schemeClr val="accent6"/>
              </a:solidFill>
              <a:ln w="19050">
                <a:solidFill>
                  <a:schemeClr val="lt1"/>
                </a:solidFill>
              </a:ln>
              <a:effectLst/>
            </c:spPr>
          </c:dPt>
          <c:dPt>
            <c:idx val="600"/>
            <c:bubble3D val="0"/>
            <c:spPr>
              <a:solidFill>
                <a:schemeClr val="accent1">
                  <a:lumMod val="60000"/>
                </a:schemeClr>
              </a:solidFill>
              <a:ln w="19050">
                <a:solidFill>
                  <a:schemeClr val="lt1"/>
                </a:solidFill>
              </a:ln>
              <a:effectLst/>
            </c:spPr>
          </c:dPt>
          <c:dPt>
            <c:idx val="601"/>
            <c:bubble3D val="0"/>
            <c:spPr>
              <a:solidFill>
                <a:schemeClr val="accent2">
                  <a:lumMod val="60000"/>
                </a:schemeClr>
              </a:solidFill>
              <a:ln w="19050">
                <a:solidFill>
                  <a:schemeClr val="lt1"/>
                </a:solidFill>
              </a:ln>
              <a:effectLst/>
            </c:spPr>
          </c:dPt>
          <c:dPt>
            <c:idx val="602"/>
            <c:bubble3D val="0"/>
            <c:spPr>
              <a:solidFill>
                <a:schemeClr val="accent3">
                  <a:lumMod val="60000"/>
                </a:schemeClr>
              </a:solidFill>
              <a:ln w="19050">
                <a:solidFill>
                  <a:schemeClr val="lt1"/>
                </a:solidFill>
              </a:ln>
              <a:effectLst/>
            </c:spPr>
          </c:dPt>
          <c:dPt>
            <c:idx val="603"/>
            <c:bubble3D val="0"/>
            <c:spPr>
              <a:solidFill>
                <a:schemeClr val="accent4">
                  <a:lumMod val="60000"/>
                </a:schemeClr>
              </a:solidFill>
              <a:ln w="19050">
                <a:solidFill>
                  <a:schemeClr val="lt1"/>
                </a:solidFill>
              </a:ln>
              <a:effectLst/>
            </c:spPr>
          </c:dPt>
          <c:dPt>
            <c:idx val="604"/>
            <c:bubble3D val="0"/>
            <c:spPr>
              <a:solidFill>
                <a:schemeClr val="accent5">
                  <a:lumMod val="60000"/>
                </a:schemeClr>
              </a:solidFill>
              <a:ln w="19050">
                <a:solidFill>
                  <a:schemeClr val="lt1"/>
                </a:solidFill>
              </a:ln>
              <a:effectLst/>
            </c:spPr>
          </c:dPt>
          <c:dPt>
            <c:idx val="605"/>
            <c:bubble3D val="0"/>
            <c:spPr>
              <a:solidFill>
                <a:schemeClr val="accent6">
                  <a:lumMod val="60000"/>
                </a:schemeClr>
              </a:solidFill>
              <a:ln w="19050">
                <a:solidFill>
                  <a:schemeClr val="lt1"/>
                </a:solidFill>
              </a:ln>
              <a:effectLst/>
            </c:spPr>
          </c:dPt>
          <c:dPt>
            <c:idx val="606"/>
            <c:bubble3D val="0"/>
            <c:spPr>
              <a:solidFill>
                <a:schemeClr val="accent1">
                  <a:lumMod val="80000"/>
                  <a:lumOff val="20000"/>
                </a:schemeClr>
              </a:solidFill>
              <a:ln w="19050">
                <a:solidFill>
                  <a:schemeClr val="lt1"/>
                </a:solidFill>
              </a:ln>
              <a:effectLst/>
            </c:spPr>
          </c:dPt>
          <c:dPt>
            <c:idx val="607"/>
            <c:bubble3D val="0"/>
            <c:spPr>
              <a:solidFill>
                <a:schemeClr val="accent2">
                  <a:lumMod val="80000"/>
                  <a:lumOff val="20000"/>
                </a:schemeClr>
              </a:solidFill>
              <a:ln w="19050">
                <a:solidFill>
                  <a:schemeClr val="lt1"/>
                </a:solidFill>
              </a:ln>
              <a:effectLst/>
            </c:spPr>
          </c:dPt>
          <c:dPt>
            <c:idx val="608"/>
            <c:bubble3D val="0"/>
            <c:spPr>
              <a:solidFill>
                <a:schemeClr val="accent3">
                  <a:lumMod val="80000"/>
                  <a:lumOff val="20000"/>
                </a:schemeClr>
              </a:solidFill>
              <a:ln w="19050">
                <a:solidFill>
                  <a:schemeClr val="lt1"/>
                </a:solidFill>
              </a:ln>
              <a:effectLst/>
            </c:spPr>
          </c:dPt>
          <c:dPt>
            <c:idx val="609"/>
            <c:bubble3D val="0"/>
            <c:spPr>
              <a:solidFill>
                <a:schemeClr val="accent4">
                  <a:lumMod val="80000"/>
                  <a:lumOff val="20000"/>
                </a:schemeClr>
              </a:solidFill>
              <a:ln w="19050">
                <a:solidFill>
                  <a:schemeClr val="lt1"/>
                </a:solidFill>
              </a:ln>
              <a:effectLst/>
            </c:spPr>
          </c:dPt>
          <c:dPt>
            <c:idx val="610"/>
            <c:bubble3D val="0"/>
            <c:spPr>
              <a:solidFill>
                <a:schemeClr val="accent5">
                  <a:lumMod val="80000"/>
                  <a:lumOff val="20000"/>
                </a:schemeClr>
              </a:solidFill>
              <a:ln w="19050">
                <a:solidFill>
                  <a:schemeClr val="lt1"/>
                </a:solidFill>
              </a:ln>
              <a:effectLst/>
            </c:spPr>
          </c:dPt>
          <c:dPt>
            <c:idx val="611"/>
            <c:bubble3D val="0"/>
            <c:spPr>
              <a:solidFill>
                <a:schemeClr val="accent6">
                  <a:lumMod val="80000"/>
                  <a:lumOff val="20000"/>
                </a:schemeClr>
              </a:solidFill>
              <a:ln w="19050">
                <a:solidFill>
                  <a:schemeClr val="lt1"/>
                </a:solidFill>
              </a:ln>
              <a:effectLst/>
            </c:spPr>
          </c:dPt>
          <c:dPt>
            <c:idx val="612"/>
            <c:bubble3D val="0"/>
            <c:spPr>
              <a:solidFill>
                <a:schemeClr val="accent1">
                  <a:lumMod val="80000"/>
                </a:schemeClr>
              </a:solidFill>
              <a:ln w="19050">
                <a:solidFill>
                  <a:schemeClr val="lt1"/>
                </a:solidFill>
              </a:ln>
              <a:effectLst/>
            </c:spPr>
          </c:dPt>
          <c:dPt>
            <c:idx val="613"/>
            <c:bubble3D val="0"/>
            <c:spPr>
              <a:solidFill>
                <a:schemeClr val="accent2">
                  <a:lumMod val="80000"/>
                </a:schemeClr>
              </a:solidFill>
              <a:ln w="19050">
                <a:solidFill>
                  <a:schemeClr val="lt1"/>
                </a:solidFill>
              </a:ln>
              <a:effectLst/>
            </c:spPr>
          </c:dPt>
          <c:dPt>
            <c:idx val="614"/>
            <c:bubble3D val="0"/>
            <c:spPr>
              <a:solidFill>
                <a:schemeClr val="accent3">
                  <a:lumMod val="80000"/>
                </a:schemeClr>
              </a:solidFill>
              <a:ln w="19050">
                <a:solidFill>
                  <a:schemeClr val="lt1"/>
                </a:solidFill>
              </a:ln>
              <a:effectLst/>
            </c:spPr>
          </c:dPt>
          <c:dPt>
            <c:idx val="615"/>
            <c:bubble3D val="0"/>
            <c:spPr>
              <a:solidFill>
                <a:schemeClr val="accent4">
                  <a:lumMod val="80000"/>
                </a:schemeClr>
              </a:solidFill>
              <a:ln w="19050">
                <a:solidFill>
                  <a:schemeClr val="lt1"/>
                </a:solidFill>
              </a:ln>
              <a:effectLst/>
            </c:spPr>
          </c:dPt>
          <c:dPt>
            <c:idx val="616"/>
            <c:bubble3D val="0"/>
            <c:spPr>
              <a:solidFill>
                <a:schemeClr val="accent5">
                  <a:lumMod val="80000"/>
                </a:schemeClr>
              </a:solidFill>
              <a:ln w="19050">
                <a:solidFill>
                  <a:schemeClr val="lt1"/>
                </a:solidFill>
              </a:ln>
              <a:effectLst/>
            </c:spPr>
          </c:dPt>
          <c:dPt>
            <c:idx val="617"/>
            <c:bubble3D val="0"/>
            <c:spPr>
              <a:solidFill>
                <a:schemeClr val="accent6">
                  <a:lumMod val="80000"/>
                </a:schemeClr>
              </a:solidFill>
              <a:ln w="19050">
                <a:solidFill>
                  <a:schemeClr val="lt1"/>
                </a:solidFill>
              </a:ln>
              <a:effectLst/>
            </c:spPr>
          </c:dPt>
          <c:dPt>
            <c:idx val="618"/>
            <c:bubble3D val="0"/>
            <c:spPr>
              <a:solidFill>
                <a:schemeClr val="accent1">
                  <a:lumMod val="60000"/>
                  <a:lumOff val="40000"/>
                </a:schemeClr>
              </a:solidFill>
              <a:ln w="19050">
                <a:solidFill>
                  <a:schemeClr val="lt1"/>
                </a:solidFill>
              </a:ln>
              <a:effectLst/>
            </c:spPr>
          </c:dPt>
          <c:dPt>
            <c:idx val="619"/>
            <c:bubble3D val="0"/>
            <c:spPr>
              <a:solidFill>
                <a:schemeClr val="accent2">
                  <a:lumMod val="60000"/>
                  <a:lumOff val="40000"/>
                </a:schemeClr>
              </a:solidFill>
              <a:ln w="19050">
                <a:solidFill>
                  <a:schemeClr val="lt1"/>
                </a:solidFill>
              </a:ln>
              <a:effectLst/>
            </c:spPr>
          </c:dPt>
          <c:dPt>
            <c:idx val="620"/>
            <c:bubble3D val="0"/>
            <c:spPr>
              <a:solidFill>
                <a:schemeClr val="accent3">
                  <a:lumMod val="60000"/>
                  <a:lumOff val="40000"/>
                </a:schemeClr>
              </a:solidFill>
              <a:ln w="19050">
                <a:solidFill>
                  <a:schemeClr val="lt1"/>
                </a:solidFill>
              </a:ln>
              <a:effectLst/>
            </c:spPr>
          </c:dPt>
          <c:dPt>
            <c:idx val="621"/>
            <c:bubble3D val="0"/>
            <c:spPr>
              <a:solidFill>
                <a:schemeClr val="accent4">
                  <a:lumMod val="60000"/>
                  <a:lumOff val="40000"/>
                </a:schemeClr>
              </a:solidFill>
              <a:ln w="19050">
                <a:solidFill>
                  <a:schemeClr val="lt1"/>
                </a:solidFill>
              </a:ln>
              <a:effectLst/>
            </c:spPr>
          </c:dPt>
          <c:dPt>
            <c:idx val="622"/>
            <c:bubble3D val="0"/>
            <c:spPr>
              <a:solidFill>
                <a:schemeClr val="accent5">
                  <a:lumMod val="60000"/>
                  <a:lumOff val="40000"/>
                </a:schemeClr>
              </a:solidFill>
              <a:ln w="19050">
                <a:solidFill>
                  <a:schemeClr val="lt1"/>
                </a:solidFill>
              </a:ln>
              <a:effectLst/>
            </c:spPr>
          </c:dPt>
          <c:dPt>
            <c:idx val="623"/>
            <c:bubble3D val="0"/>
            <c:spPr>
              <a:solidFill>
                <a:schemeClr val="accent6">
                  <a:lumMod val="60000"/>
                  <a:lumOff val="40000"/>
                </a:schemeClr>
              </a:solidFill>
              <a:ln w="19050">
                <a:solidFill>
                  <a:schemeClr val="lt1"/>
                </a:solidFill>
              </a:ln>
              <a:effectLst/>
            </c:spPr>
          </c:dPt>
          <c:dPt>
            <c:idx val="624"/>
            <c:bubble3D val="0"/>
            <c:spPr>
              <a:solidFill>
                <a:schemeClr val="accent1">
                  <a:lumMod val="50000"/>
                </a:schemeClr>
              </a:solidFill>
              <a:ln w="19050">
                <a:solidFill>
                  <a:schemeClr val="lt1"/>
                </a:solidFill>
              </a:ln>
              <a:effectLst/>
            </c:spPr>
          </c:dPt>
          <c:dPt>
            <c:idx val="625"/>
            <c:bubble3D val="0"/>
            <c:spPr>
              <a:solidFill>
                <a:schemeClr val="accent2">
                  <a:lumMod val="50000"/>
                </a:schemeClr>
              </a:solidFill>
              <a:ln w="19050">
                <a:solidFill>
                  <a:schemeClr val="lt1"/>
                </a:solidFill>
              </a:ln>
              <a:effectLst/>
            </c:spPr>
          </c:dPt>
          <c:dPt>
            <c:idx val="626"/>
            <c:bubble3D val="0"/>
            <c:spPr>
              <a:solidFill>
                <a:schemeClr val="accent3">
                  <a:lumMod val="50000"/>
                </a:schemeClr>
              </a:solidFill>
              <a:ln w="19050">
                <a:solidFill>
                  <a:schemeClr val="lt1"/>
                </a:solidFill>
              </a:ln>
              <a:effectLst/>
            </c:spPr>
          </c:dPt>
          <c:dPt>
            <c:idx val="627"/>
            <c:bubble3D val="0"/>
            <c:spPr>
              <a:solidFill>
                <a:schemeClr val="accent4">
                  <a:lumMod val="50000"/>
                </a:schemeClr>
              </a:solidFill>
              <a:ln w="19050">
                <a:solidFill>
                  <a:schemeClr val="lt1"/>
                </a:solidFill>
              </a:ln>
              <a:effectLst/>
            </c:spPr>
          </c:dPt>
          <c:dPt>
            <c:idx val="628"/>
            <c:bubble3D val="0"/>
            <c:spPr>
              <a:solidFill>
                <a:schemeClr val="accent5">
                  <a:lumMod val="50000"/>
                </a:schemeClr>
              </a:solidFill>
              <a:ln w="19050">
                <a:solidFill>
                  <a:schemeClr val="lt1"/>
                </a:solidFill>
              </a:ln>
              <a:effectLst/>
            </c:spPr>
          </c:dPt>
          <c:dPt>
            <c:idx val="629"/>
            <c:bubble3D val="0"/>
            <c:spPr>
              <a:solidFill>
                <a:schemeClr val="accent6">
                  <a:lumMod val="50000"/>
                </a:schemeClr>
              </a:solidFill>
              <a:ln w="19050">
                <a:solidFill>
                  <a:schemeClr val="lt1"/>
                </a:solidFill>
              </a:ln>
              <a:effectLst/>
            </c:spPr>
          </c:dPt>
          <c:dPt>
            <c:idx val="630"/>
            <c:bubble3D val="0"/>
            <c:spPr>
              <a:solidFill>
                <a:schemeClr val="accent1">
                  <a:lumMod val="70000"/>
                  <a:lumOff val="30000"/>
                </a:schemeClr>
              </a:solidFill>
              <a:ln w="19050">
                <a:solidFill>
                  <a:schemeClr val="lt1"/>
                </a:solidFill>
              </a:ln>
              <a:effectLst/>
            </c:spPr>
          </c:dPt>
          <c:dPt>
            <c:idx val="631"/>
            <c:bubble3D val="0"/>
            <c:spPr>
              <a:solidFill>
                <a:schemeClr val="accent2">
                  <a:lumMod val="70000"/>
                  <a:lumOff val="30000"/>
                </a:schemeClr>
              </a:solidFill>
              <a:ln w="19050">
                <a:solidFill>
                  <a:schemeClr val="lt1"/>
                </a:solidFill>
              </a:ln>
              <a:effectLst/>
            </c:spPr>
          </c:dPt>
          <c:dPt>
            <c:idx val="632"/>
            <c:bubble3D val="0"/>
            <c:spPr>
              <a:solidFill>
                <a:schemeClr val="accent3">
                  <a:lumMod val="70000"/>
                  <a:lumOff val="30000"/>
                </a:schemeClr>
              </a:solidFill>
              <a:ln w="19050">
                <a:solidFill>
                  <a:schemeClr val="lt1"/>
                </a:solidFill>
              </a:ln>
              <a:effectLst/>
            </c:spPr>
          </c:dPt>
          <c:dPt>
            <c:idx val="633"/>
            <c:bubble3D val="0"/>
            <c:spPr>
              <a:solidFill>
                <a:schemeClr val="accent4">
                  <a:lumMod val="70000"/>
                  <a:lumOff val="30000"/>
                </a:schemeClr>
              </a:solidFill>
              <a:ln w="19050">
                <a:solidFill>
                  <a:schemeClr val="lt1"/>
                </a:solidFill>
              </a:ln>
              <a:effectLst/>
            </c:spPr>
          </c:dPt>
          <c:dPt>
            <c:idx val="634"/>
            <c:bubble3D val="0"/>
            <c:spPr>
              <a:solidFill>
                <a:schemeClr val="accent5">
                  <a:lumMod val="70000"/>
                  <a:lumOff val="30000"/>
                </a:schemeClr>
              </a:solidFill>
              <a:ln w="19050">
                <a:solidFill>
                  <a:schemeClr val="lt1"/>
                </a:solidFill>
              </a:ln>
              <a:effectLst/>
            </c:spPr>
          </c:dPt>
          <c:dPt>
            <c:idx val="635"/>
            <c:bubble3D val="0"/>
            <c:spPr>
              <a:solidFill>
                <a:schemeClr val="accent6">
                  <a:lumMod val="70000"/>
                  <a:lumOff val="30000"/>
                </a:schemeClr>
              </a:solidFill>
              <a:ln w="19050">
                <a:solidFill>
                  <a:schemeClr val="lt1"/>
                </a:solidFill>
              </a:ln>
              <a:effectLst/>
            </c:spPr>
          </c:dPt>
          <c:dPt>
            <c:idx val="636"/>
            <c:bubble3D val="0"/>
            <c:spPr>
              <a:solidFill>
                <a:schemeClr val="accent1">
                  <a:lumMod val="70000"/>
                </a:schemeClr>
              </a:solidFill>
              <a:ln w="19050">
                <a:solidFill>
                  <a:schemeClr val="lt1"/>
                </a:solidFill>
              </a:ln>
              <a:effectLst/>
            </c:spPr>
          </c:dPt>
          <c:dPt>
            <c:idx val="637"/>
            <c:bubble3D val="0"/>
            <c:spPr>
              <a:solidFill>
                <a:schemeClr val="accent2">
                  <a:lumMod val="70000"/>
                </a:schemeClr>
              </a:solidFill>
              <a:ln w="19050">
                <a:solidFill>
                  <a:schemeClr val="lt1"/>
                </a:solidFill>
              </a:ln>
              <a:effectLst/>
            </c:spPr>
          </c:dPt>
          <c:dPt>
            <c:idx val="638"/>
            <c:bubble3D val="0"/>
            <c:spPr>
              <a:solidFill>
                <a:schemeClr val="accent3">
                  <a:lumMod val="70000"/>
                </a:schemeClr>
              </a:solidFill>
              <a:ln w="19050">
                <a:solidFill>
                  <a:schemeClr val="lt1"/>
                </a:solidFill>
              </a:ln>
              <a:effectLst/>
            </c:spPr>
          </c:dPt>
          <c:dPt>
            <c:idx val="639"/>
            <c:bubble3D val="0"/>
            <c:spPr>
              <a:solidFill>
                <a:schemeClr val="accent4">
                  <a:lumMod val="70000"/>
                </a:schemeClr>
              </a:solidFill>
              <a:ln w="19050">
                <a:solidFill>
                  <a:schemeClr val="lt1"/>
                </a:solidFill>
              </a:ln>
              <a:effectLst/>
            </c:spPr>
          </c:dPt>
          <c:dPt>
            <c:idx val="640"/>
            <c:bubble3D val="0"/>
            <c:spPr>
              <a:solidFill>
                <a:schemeClr val="accent5">
                  <a:lumMod val="70000"/>
                </a:schemeClr>
              </a:solidFill>
              <a:ln w="19050">
                <a:solidFill>
                  <a:schemeClr val="lt1"/>
                </a:solidFill>
              </a:ln>
              <a:effectLst/>
            </c:spPr>
          </c:dPt>
          <c:dPt>
            <c:idx val="641"/>
            <c:bubble3D val="0"/>
            <c:spPr>
              <a:solidFill>
                <a:schemeClr val="accent6">
                  <a:lumMod val="70000"/>
                </a:schemeClr>
              </a:solidFill>
              <a:ln w="19050">
                <a:solidFill>
                  <a:schemeClr val="lt1"/>
                </a:solidFill>
              </a:ln>
              <a:effectLst/>
            </c:spPr>
          </c:dPt>
          <c:dPt>
            <c:idx val="642"/>
            <c:bubble3D val="0"/>
            <c:spPr>
              <a:solidFill>
                <a:schemeClr val="accent1">
                  <a:lumMod val="50000"/>
                  <a:lumOff val="50000"/>
                </a:schemeClr>
              </a:solidFill>
              <a:ln w="19050">
                <a:solidFill>
                  <a:schemeClr val="lt1"/>
                </a:solidFill>
              </a:ln>
              <a:effectLst/>
            </c:spPr>
          </c:dPt>
          <c:dPt>
            <c:idx val="643"/>
            <c:bubble3D val="0"/>
            <c:spPr>
              <a:solidFill>
                <a:schemeClr val="accent2">
                  <a:lumMod val="50000"/>
                  <a:lumOff val="50000"/>
                </a:schemeClr>
              </a:solidFill>
              <a:ln w="19050">
                <a:solidFill>
                  <a:schemeClr val="lt1"/>
                </a:solidFill>
              </a:ln>
              <a:effectLst/>
            </c:spPr>
          </c:dPt>
          <c:dPt>
            <c:idx val="644"/>
            <c:bubble3D val="0"/>
            <c:spPr>
              <a:solidFill>
                <a:schemeClr val="accent3">
                  <a:lumMod val="50000"/>
                  <a:lumOff val="50000"/>
                </a:schemeClr>
              </a:solidFill>
              <a:ln w="19050">
                <a:solidFill>
                  <a:schemeClr val="lt1"/>
                </a:solidFill>
              </a:ln>
              <a:effectLst/>
            </c:spPr>
          </c:dPt>
          <c:dPt>
            <c:idx val="645"/>
            <c:bubble3D val="0"/>
            <c:spPr>
              <a:solidFill>
                <a:schemeClr val="accent4">
                  <a:lumMod val="50000"/>
                  <a:lumOff val="50000"/>
                </a:schemeClr>
              </a:solidFill>
              <a:ln w="19050">
                <a:solidFill>
                  <a:schemeClr val="lt1"/>
                </a:solidFill>
              </a:ln>
              <a:effectLst/>
            </c:spPr>
          </c:dPt>
          <c:dPt>
            <c:idx val="646"/>
            <c:bubble3D val="0"/>
            <c:spPr>
              <a:solidFill>
                <a:schemeClr val="accent5">
                  <a:lumMod val="50000"/>
                  <a:lumOff val="50000"/>
                </a:schemeClr>
              </a:solidFill>
              <a:ln w="19050">
                <a:solidFill>
                  <a:schemeClr val="lt1"/>
                </a:solidFill>
              </a:ln>
              <a:effectLst/>
            </c:spPr>
          </c:dPt>
          <c:dPt>
            <c:idx val="647"/>
            <c:bubble3D val="0"/>
            <c:spPr>
              <a:solidFill>
                <a:schemeClr val="accent6">
                  <a:lumMod val="50000"/>
                  <a:lumOff val="50000"/>
                </a:schemeClr>
              </a:solidFill>
              <a:ln w="19050">
                <a:solidFill>
                  <a:schemeClr val="lt1"/>
                </a:solidFill>
              </a:ln>
              <a:effectLst/>
            </c:spPr>
          </c:dPt>
          <c:dPt>
            <c:idx val="648"/>
            <c:bubble3D val="0"/>
            <c:spPr>
              <a:solidFill>
                <a:schemeClr val="accent1"/>
              </a:solidFill>
              <a:ln w="19050">
                <a:solidFill>
                  <a:schemeClr val="lt1"/>
                </a:solidFill>
              </a:ln>
              <a:effectLst/>
            </c:spPr>
          </c:dPt>
          <c:dPt>
            <c:idx val="649"/>
            <c:bubble3D val="0"/>
            <c:spPr>
              <a:solidFill>
                <a:schemeClr val="accent2"/>
              </a:solidFill>
              <a:ln w="19050">
                <a:solidFill>
                  <a:schemeClr val="lt1"/>
                </a:solidFill>
              </a:ln>
              <a:effectLst/>
            </c:spPr>
          </c:dPt>
          <c:dPt>
            <c:idx val="650"/>
            <c:bubble3D val="0"/>
            <c:spPr>
              <a:solidFill>
                <a:schemeClr val="accent3"/>
              </a:solidFill>
              <a:ln w="19050">
                <a:solidFill>
                  <a:schemeClr val="lt1"/>
                </a:solidFill>
              </a:ln>
              <a:effectLst/>
            </c:spPr>
          </c:dPt>
          <c:dPt>
            <c:idx val="651"/>
            <c:bubble3D val="0"/>
            <c:spPr>
              <a:solidFill>
                <a:schemeClr val="accent4"/>
              </a:solidFill>
              <a:ln w="19050">
                <a:solidFill>
                  <a:schemeClr val="lt1"/>
                </a:solidFill>
              </a:ln>
              <a:effectLst/>
            </c:spPr>
          </c:dPt>
          <c:dPt>
            <c:idx val="652"/>
            <c:bubble3D val="0"/>
            <c:spPr>
              <a:solidFill>
                <a:schemeClr val="accent5"/>
              </a:solidFill>
              <a:ln w="19050">
                <a:solidFill>
                  <a:schemeClr val="lt1"/>
                </a:solidFill>
              </a:ln>
              <a:effectLst/>
            </c:spPr>
          </c:dPt>
          <c:dPt>
            <c:idx val="653"/>
            <c:bubble3D val="0"/>
            <c:spPr>
              <a:solidFill>
                <a:schemeClr val="accent6"/>
              </a:solidFill>
              <a:ln w="19050">
                <a:solidFill>
                  <a:schemeClr val="lt1"/>
                </a:solidFill>
              </a:ln>
              <a:effectLst/>
            </c:spPr>
          </c:dPt>
          <c:dPt>
            <c:idx val="654"/>
            <c:bubble3D val="0"/>
            <c:spPr>
              <a:solidFill>
                <a:schemeClr val="accent1">
                  <a:lumMod val="60000"/>
                </a:schemeClr>
              </a:solidFill>
              <a:ln w="19050">
                <a:solidFill>
                  <a:schemeClr val="lt1"/>
                </a:solidFill>
              </a:ln>
              <a:effectLst/>
            </c:spPr>
          </c:dPt>
          <c:dPt>
            <c:idx val="655"/>
            <c:bubble3D val="0"/>
            <c:spPr>
              <a:solidFill>
                <a:schemeClr val="accent2">
                  <a:lumMod val="60000"/>
                </a:schemeClr>
              </a:solidFill>
              <a:ln w="19050">
                <a:solidFill>
                  <a:schemeClr val="lt1"/>
                </a:solidFill>
              </a:ln>
              <a:effectLst/>
            </c:spPr>
          </c:dPt>
          <c:dPt>
            <c:idx val="656"/>
            <c:bubble3D val="0"/>
            <c:spPr>
              <a:solidFill>
                <a:schemeClr val="accent3">
                  <a:lumMod val="60000"/>
                </a:schemeClr>
              </a:solidFill>
              <a:ln w="19050">
                <a:solidFill>
                  <a:schemeClr val="lt1"/>
                </a:solidFill>
              </a:ln>
              <a:effectLst/>
            </c:spPr>
          </c:dPt>
          <c:dPt>
            <c:idx val="657"/>
            <c:bubble3D val="0"/>
            <c:spPr>
              <a:solidFill>
                <a:schemeClr val="accent4">
                  <a:lumMod val="60000"/>
                </a:schemeClr>
              </a:solidFill>
              <a:ln w="19050">
                <a:solidFill>
                  <a:schemeClr val="lt1"/>
                </a:solidFill>
              </a:ln>
              <a:effectLst/>
            </c:spPr>
          </c:dPt>
          <c:dPt>
            <c:idx val="658"/>
            <c:bubble3D val="0"/>
            <c:spPr>
              <a:solidFill>
                <a:schemeClr val="accent5">
                  <a:lumMod val="60000"/>
                </a:schemeClr>
              </a:solidFill>
              <a:ln w="19050">
                <a:solidFill>
                  <a:schemeClr val="lt1"/>
                </a:solidFill>
              </a:ln>
              <a:effectLst/>
            </c:spPr>
          </c:dPt>
          <c:dPt>
            <c:idx val="659"/>
            <c:bubble3D val="0"/>
            <c:spPr>
              <a:solidFill>
                <a:schemeClr val="accent6">
                  <a:lumMod val="60000"/>
                </a:schemeClr>
              </a:solidFill>
              <a:ln w="19050">
                <a:solidFill>
                  <a:schemeClr val="lt1"/>
                </a:solidFill>
              </a:ln>
              <a:effectLst/>
            </c:spPr>
          </c:dPt>
          <c:dPt>
            <c:idx val="660"/>
            <c:bubble3D val="0"/>
            <c:spPr>
              <a:solidFill>
                <a:schemeClr val="accent1">
                  <a:lumMod val="80000"/>
                  <a:lumOff val="20000"/>
                </a:schemeClr>
              </a:solidFill>
              <a:ln w="19050">
                <a:solidFill>
                  <a:schemeClr val="lt1"/>
                </a:solidFill>
              </a:ln>
              <a:effectLst/>
            </c:spPr>
          </c:dPt>
          <c:dPt>
            <c:idx val="661"/>
            <c:bubble3D val="0"/>
            <c:spPr>
              <a:solidFill>
                <a:schemeClr val="accent2">
                  <a:lumMod val="80000"/>
                  <a:lumOff val="20000"/>
                </a:schemeClr>
              </a:solidFill>
              <a:ln w="19050">
                <a:solidFill>
                  <a:schemeClr val="lt1"/>
                </a:solidFill>
              </a:ln>
              <a:effectLst/>
            </c:spPr>
          </c:dPt>
          <c:dPt>
            <c:idx val="662"/>
            <c:bubble3D val="0"/>
            <c:spPr>
              <a:solidFill>
                <a:schemeClr val="accent3">
                  <a:lumMod val="80000"/>
                  <a:lumOff val="20000"/>
                </a:schemeClr>
              </a:solidFill>
              <a:ln w="19050">
                <a:solidFill>
                  <a:schemeClr val="lt1"/>
                </a:solidFill>
              </a:ln>
              <a:effectLst/>
            </c:spPr>
          </c:dPt>
          <c:dPt>
            <c:idx val="663"/>
            <c:bubble3D val="0"/>
            <c:spPr>
              <a:solidFill>
                <a:schemeClr val="accent4">
                  <a:lumMod val="80000"/>
                  <a:lumOff val="20000"/>
                </a:schemeClr>
              </a:solidFill>
              <a:ln w="19050">
                <a:solidFill>
                  <a:schemeClr val="lt1"/>
                </a:solidFill>
              </a:ln>
              <a:effectLst/>
            </c:spPr>
          </c:dPt>
          <c:dPt>
            <c:idx val="664"/>
            <c:bubble3D val="0"/>
            <c:spPr>
              <a:solidFill>
                <a:schemeClr val="accent5">
                  <a:lumMod val="80000"/>
                  <a:lumOff val="20000"/>
                </a:schemeClr>
              </a:solidFill>
              <a:ln w="19050">
                <a:solidFill>
                  <a:schemeClr val="lt1"/>
                </a:solidFill>
              </a:ln>
              <a:effectLst/>
            </c:spPr>
          </c:dPt>
          <c:dPt>
            <c:idx val="665"/>
            <c:bubble3D val="0"/>
            <c:spPr>
              <a:solidFill>
                <a:schemeClr val="accent6">
                  <a:lumMod val="80000"/>
                  <a:lumOff val="20000"/>
                </a:schemeClr>
              </a:solidFill>
              <a:ln w="19050">
                <a:solidFill>
                  <a:schemeClr val="lt1"/>
                </a:solidFill>
              </a:ln>
              <a:effectLst/>
            </c:spPr>
          </c:dPt>
          <c:dPt>
            <c:idx val="666"/>
            <c:bubble3D val="0"/>
            <c:spPr>
              <a:solidFill>
                <a:schemeClr val="accent1">
                  <a:lumMod val="80000"/>
                </a:schemeClr>
              </a:solidFill>
              <a:ln w="19050">
                <a:solidFill>
                  <a:schemeClr val="lt1"/>
                </a:solidFill>
              </a:ln>
              <a:effectLst/>
            </c:spPr>
          </c:dPt>
          <c:dPt>
            <c:idx val="667"/>
            <c:bubble3D val="0"/>
            <c:spPr>
              <a:solidFill>
                <a:schemeClr val="accent2">
                  <a:lumMod val="80000"/>
                </a:schemeClr>
              </a:solidFill>
              <a:ln w="19050">
                <a:solidFill>
                  <a:schemeClr val="lt1"/>
                </a:solidFill>
              </a:ln>
              <a:effectLst/>
            </c:spPr>
          </c:dPt>
          <c:dPt>
            <c:idx val="668"/>
            <c:bubble3D val="0"/>
            <c:spPr>
              <a:solidFill>
                <a:schemeClr val="accent3">
                  <a:lumMod val="80000"/>
                </a:schemeClr>
              </a:solidFill>
              <a:ln w="19050">
                <a:solidFill>
                  <a:schemeClr val="lt1"/>
                </a:solidFill>
              </a:ln>
              <a:effectLst/>
            </c:spPr>
          </c:dPt>
          <c:dPt>
            <c:idx val="669"/>
            <c:bubble3D val="0"/>
            <c:spPr>
              <a:solidFill>
                <a:schemeClr val="accent4">
                  <a:lumMod val="80000"/>
                </a:schemeClr>
              </a:solidFill>
              <a:ln w="19050">
                <a:solidFill>
                  <a:schemeClr val="lt1"/>
                </a:solidFill>
              </a:ln>
              <a:effectLst/>
            </c:spPr>
          </c:dPt>
          <c:dPt>
            <c:idx val="670"/>
            <c:bubble3D val="0"/>
            <c:spPr>
              <a:solidFill>
                <a:schemeClr val="accent5">
                  <a:lumMod val="80000"/>
                </a:schemeClr>
              </a:solidFill>
              <a:ln w="19050">
                <a:solidFill>
                  <a:schemeClr val="lt1"/>
                </a:solidFill>
              </a:ln>
              <a:effectLst/>
            </c:spPr>
          </c:dPt>
          <c:dPt>
            <c:idx val="671"/>
            <c:bubble3D val="0"/>
            <c:spPr>
              <a:solidFill>
                <a:schemeClr val="accent6">
                  <a:lumMod val="80000"/>
                </a:schemeClr>
              </a:solidFill>
              <a:ln w="19050">
                <a:solidFill>
                  <a:schemeClr val="lt1"/>
                </a:solidFill>
              </a:ln>
              <a:effectLst/>
            </c:spPr>
          </c:dPt>
          <c:dPt>
            <c:idx val="672"/>
            <c:bubble3D val="0"/>
            <c:spPr>
              <a:solidFill>
                <a:schemeClr val="accent1">
                  <a:lumMod val="60000"/>
                  <a:lumOff val="40000"/>
                </a:schemeClr>
              </a:solidFill>
              <a:ln w="19050">
                <a:solidFill>
                  <a:schemeClr val="lt1"/>
                </a:solidFill>
              </a:ln>
              <a:effectLst/>
            </c:spPr>
          </c:dPt>
          <c:dPt>
            <c:idx val="673"/>
            <c:bubble3D val="0"/>
            <c:spPr>
              <a:solidFill>
                <a:schemeClr val="accent2">
                  <a:lumMod val="60000"/>
                  <a:lumOff val="40000"/>
                </a:schemeClr>
              </a:solidFill>
              <a:ln w="19050">
                <a:solidFill>
                  <a:schemeClr val="lt1"/>
                </a:solidFill>
              </a:ln>
              <a:effectLst/>
            </c:spPr>
          </c:dPt>
          <c:dPt>
            <c:idx val="674"/>
            <c:bubble3D val="0"/>
            <c:spPr>
              <a:solidFill>
                <a:schemeClr val="accent3">
                  <a:lumMod val="60000"/>
                  <a:lumOff val="40000"/>
                </a:schemeClr>
              </a:solidFill>
              <a:ln w="19050">
                <a:solidFill>
                  <a:schemeClr val="lt1"/>
                </a:solidFill>
              </a:ln>
              <a:effectLst/>
            </c:spPr>
          </c:dPt>
          <c:dPt>
            <c:idx val="675"/>
            <c:bubble3D val="0"/>
            <c:spPr>
              <a:solidFill>
                <a:schemeClr val="accent4">
                  <a:lumMod val="60000"/>
                  <a:lumOff val="40000"/>
                </a:schemeClr>
              </a:solidFill>
              <a:ln w="19050">
                <a:solidFill>
                  <a:schemeClr val="lt1"/>
                </a:solidFill>
              </a:ln>
              <a:effectLst/>
            </c:spPr>
          </c:dPt>
          <c:dPt>
            <c:idx val="676"/>
            <c:bubble3D val="0"/>
            <c:spPr>
              <a:solidFill>
                <a:schemeClr val="accent5">
                  <a:lumMod val="60000"/>
                  <a:lumOff val="40000"/>
                </a:schemeClr>
              </a:solidFill>
              <a:ln w="19050">
                <a:solidFill>
                  <a:schemeClr val="lt1"/>
                </a:solidFill>
              </a:ln>
              <a:effectLst/>
            </c:spPr>
          </c:dPt>
          <c:dPt>
            <c:idx val="677"/>
            <c:bubble3D val="0"/>
            <c:spPr>
              <a:solidFill>
                <a:schemeClr val="accent6">
                  <a:lumMod val="60000"/>
                  <a:lumOff val="40000"/>
                </a:schemeClr>
              </a:solidFill>
              <a:ln w="19050">
                <a:solidFill>
                  <a:schemeClr val="lt1"/>
                </a:solidFill>
              </a:ln>
              <a:effectLst/>
            </c:spPr>
          </c:dPt>
          <c:dPt>
            <c:idx val="678"/>
            <c:bubble3D val="0"/>
            <c:spPr>
              <a:solidFill>
                <a:schemeClr val="accent1">
                  <a:lumMod val="50000"/>
                </a:schemeClr>
              </a:solidFill>
              <a:ln w="19050">
                <a:solidFill>
                  <a:schemeClr val="lt1"/>
                </a:solidFill>
              </a:ln>
              <a:effectLst/>
            </c:spPr>
          </c:dPt>
          <c:dPt>
            <c:idx val="679"/>
            <c:bubble3D val="0"/>
            <c:spPr>
              <a:solidFill>
                <a:schemeClr val="accent2">
                  <a:lumMod val="50000"/>
                </a:schemeClr>
              </a:solidFill>
              <a:ln w="19050">
                <a:solidFill>
                  <a:schemeClr val="lt1"/>
                </a:solidFill>
              </a:ln>
              <a:effectLst/>
            </c:spPr>
          </c:dPt>
          <c:dPt>
            <c:idx val="680"/>
            <c:bubble3D val="0"/>
            <c:spPr>
              <a:solidFill>
                <a:schemeClr val="accent3">
                  <a:lumMod val="50000"/>
                </a:schemeClr>
              </a:solidFill>
              <a:ln w="19050">
                <a:solidFill>
                  <a:schemeClr val="lt1"/>
                </a:solidFill>
              </a:ln>
              <a:effectLst/>
            </c:spPr>
          </c:dPt>
          <c:dPt>
            <c:idx val="681"/>
            <c:bubble3D val="0"/>
            <c:spPr>
              <a:solidFill>
                <a:schemeClr val="accent4">
                  <a:lumMod val="50000"/>
                </a:schemeClr>
              </a:solidFill>
              <a:ln w="19050">
                <a:solidFill>
                  <a:schemeClr val="lt1"/>
                </a:solidFill>
              </a:ln>
              <a:effectLst/>
            </c:spPr>
          </c:dPt>
          <c:dPt>
            <c:idx val="682"/>
            <c:bubble3D val="0"/>
            <c:spPr>
              <a:solidFill>
                <a:schemeClr val="accent5">
                  <a:lumMod val="50000"/>
                </a:schemeClr>
              </a:solidFill>
              <a:ln w="19050">
                <a:solidFill>
                  <a:schemeClr val="lt1"/>
                </a:solidFill>
              </a:ln>
              <a:effectLst/>
            </c:spPr>
          </c:dPt>
          <c:dPt>
            <c:idx val="683"/>
            <c:bubble3D val="0"/>
            <c:spPr>
              <a:solidFill>
                <a:schemeClr val="accent6">
                  <a:lumMod val="50000"/>
                </a:schemeClr>
              </a:solidFill>
              <a:ln w="19050">
                <a:solidFill>
                  <a:schemeClr val="lt1"/>
                </a:solidFill>
              </a:ln>
              <a:effectLst/>
            </c:spPr>
          </c:dPt>
          <c:dPt>
            <c:idx val="684"/>
            <c:bubble3D val="0"/>
            <c:spPr>
              <a:solidFill>
                <a:schemeClr val="accent1">
                  <a:lumMod val="70000"/>
                  <a:lumOff val="30000"/>
                </a:schemeClr>
              </a:solidFill>
              <a:ln w="19050">
                <a:solidFill>
                  <a:schemeClr val="lt1"/>
                </a:solidFill>
              </a:ln>
              <a:effectLst/>
            </c:spPr>
          </c:dPt>
          <c:dPt>
            <c:idx val="685"/>
            <c:bubble3D val="0"/>
            <c:spPr>
              <a:solidFill>
                <a:schemeClr val="accent2">
                  <a:lumMod val="70000"/>
                  <a:lumOff val="30000"/>
                </a:schemeClr>
              </a:solidFill>
              <a:ln w="19050">
                <a:solidFill>
                  <a:schemeClr val="lt1"/>
                </a:solidFill>
              </a:ln>
              <a:effectLst/>
            </c:spPr>
          </c:dPt>
          <c:dPt>
            <c:idx val="686"/>
            <c:bubble3D val="0"/>
            <c:spPr>
              <a:solidFill>
                <a:schemeClr val="accent3">
                  <a:lumMod val="70000"/>
                  <a:lumOff val="30000"/>
                </a:schemeClr>
              </a:solidFill>
              <a:ln w="19050">
                <a:solidFill>
                  <a:schemeClr val="lt1"/>
                </a:solidFill>
              </a:ln>
              <a:effectLst/>
            </c:spPr>
          </c:dPt>
          <c:dPt>
            <c:idx val="687"/>
            <c:bubble3D val="0"/>
            <c:spPr>
              <a:solidFill>
                <a:schemeClr val="accent4">
                  <a:lumMod val="70000"/>
                  <a:lumOff val="30000"/>
                </a:schemeClr>
              </a:solidFill>
              <a:ln w="19050">
                <a:solidFill>
                  <a:schemeClr val="lt1"/>
                </a:solidFill>
              </a:ln>
              <a:effectLst/>
            </c:spPr>
          </c:dPt>
          <c:dPt>
            <c:idx val="688"/>
            <c:bubble3D val="0"/>
            <c:spPr>
              <a:solidFill>
                <a:schemeClr val="accent5">
                  <a:lumMod val="70000"/>
                  <a:lumOff val="30000"/>
                </a:schemeClr>
              </a:solidFill>
              <a:ln w="19050">
                <a:solidFill>
                  <a:schemeClr val="lt1"/>
                </a:solidFill>
              </a:ln>
              <a:effectLst/>
            </c:spPr>
          </c:dPt>
          <c:dPt>
            <c:idx val="689"/>
            <c:bubble3D val="0"/>
            <c:spPr>
              <a:solidFill>
                <a:schemeClr val="accent6">
                  <a:lumMod val="70000"/>
                  <a:lumOff val="30000"/>
                </a:schemeClr>
              </a:solidFill>
              <a:ln w="19050">
                <a:solidFill>
                  <a:schemeClr val="lt1"/>
                </a:solidFill>
              </a:ln>
              <a:effectLst/>
            </c:spPr>
          </c:dPt>
          <c:dPt>
            <c:idx val="690"/>
            <c:bubble3D val="0"/>
            <c:spPr>
              <a:solidFill>
                <a:schemeClr val="accent1">
                  <a:lumMod val="70000"/>
                </a:schemeClr>
              </a:solidFill>
              <a:ln w="19050">
                <a:solidFill>
                  <a:schemeClr val="lt1"/>
                </a:solidFill>
              </a:ln>
              <a:effectLst/>
            </c:spPr>
          </c:dPt>
          <c:dPt>
            <c:idx val="691"/>
            <c:bubble3D val="0"/>
            <c:spPr>
              <a:solidFill>
                <a:schemeClr val="accent2">
                  <a:lumMod val="70000"/>
                </a:schemeClr>
              </a:solidFill>
              <a:ln w="19050">
                <a:solidFill>
                  <a:schemeClr val="lt1"/>
                </a:solidFill>
              </a:ln>
              <a:effectLst/>
            </c:spPr>
          </c:dPt>
          <c:dPt>
            <c:idx val="692"/>
            <c:bubble3D val="0"/>
            <c:spPr>
              <a:solidFill>
                <a:schemeClr val="accent3">
                  <a:lumMod val="70000"/>
                </a:schemeClr>
              </a:solidFill>
              <a:ln w="19050">
                <a:solidFill>
                  <a:schemeClr val="lt1"/>
                </a:solidFill>
              </a:ln>
              <a:effectLst/>
            </c:spPr>
          </c:dPt>
          <c:dPt>
            <c:idx val="693"/>
            <c:bubble3D val="0"/>
            <c:spPr>
              <a:solidFill>
                <a:schemeClr val="accent4">
                  <a:lumMod val="70000"/>
                </a:schemeClr>
              </a:solidFill>
              <a:ln w="19050">
                <a:solidFill>
                  <a:schemeClr val="lt1"/>
                </a:solidFill>
              </a:ln>
              <a:effectLst/>
            </c:spPr>
          </c:dPt>
          <c:dPt>
            <c:idx val="694"/>
            <c:bubble3D val="0"/>
            <c:spPr>
              <a:solidFill>
                <a:schemeClr val="accent5">
                  <a:lumMod val="70000"/>
                </a:schemeClr>
              </a:solidFill>
              <a:ln w="19050">
                <a:solidFill>
                  <a:schemeClr val="lt1"/>
                </a:solidFill>
              </a:ln>
              <a:effectLst/>
            </c:spPr>
          </c:dPt>
          <c:dPt>
            <c:idx val="695"/>
            <c:bubble3D val="0"/>
            <c:spPr>
              <a:solidFill>
                <a:schemeClr val="accent6">
                  <a:lumMod val="70000"/>
                </a:schemeClr>
              </a:solidFill>
              <a:ln w="19050">
                <a:solidFill>
                  <a:schemeClr val="lt1"/>
                </a:solidFill>
              </a:ln>
              <a:effectLst/>
            </c:spPr>
          </c:dPt>
          <c:dPt>
            <c:idx val="696"/>
            <c:bubble3D val="0"/>
            <c:spPr>
              <a:solidFill>
                <a:schemeClr val="accent1">
                  <a:lumMod val="50000"/>
                  <a:lumOff val="50000"/>
                </a:schemeClr>
              </a:solidFill>
              <a:ln w="19050">
                <a:solidFill>
                  <a:schemeClr val="lt1"/>
                </a:solidFill>
              </a:ln>
              <a:effectLst/>
            </c:spPr>
          </c:dPt>
          <c:dPt>
            <c:idx val="697"/>
            <c:bubble3D val="0"/>
            <c:spPr>
              <a:solidFill>
                <a:schemeClr val="accent2">
                  <a:lumMod val="50000"/>
                  <a:lumOff val="50000"/>
                </a:schemeClr>
              </a:solidFill>
              <a:ln w="19050">
                <a:solidFill>
                  <a:schemeClr val="lt1"/>
                </a:solidFill>
              </a:ln>
              <a:effectLst/>
            </c:spPr>
          </c:dPt>
          <c:dPt>
            <c:idx val="698"/>
            <c:bubble3D val="0"/>
            <c:spPr>
              <a:solidFill>
                <a:schemeClr val="accent3">
                  <a:lumMod val="50000"/>
                  <a:lumOff val="50000"/>
                </a:schemeClr>
              </a:solidFill>
              <a:ln w="19050">
                <a:solidFill>
                  <a:schemeClr val="lt1"/>
                </a:solidFill>
              </a:ln>
              <a:effectLst/>
            </c:spPr>
          </c:dPt>
          <c:dPt>
            <c:idx val="699"/>
            <c:bubble3D val="0"/>
            <c:spPr>
              <a:solidFill>
                <a:schemeClr val="accent4">
                  <a:lumMod val="50000"/>
                  <a:lumOff val="50000"/>
                </a:schemeClr>
              </a:solidFill>
              <a:ln w="19050">
                <a:solidFill>
                  <a:schemeClr val="lt1"/>
                </a:solidFill>
              </a:ln>
              <a:effectLst/>
            </c:spPr>
          </c:dPt>
          <c:dPt>
            <c:idx val="700"/>
            <c:bubble3D val="0"/>
            <c:spPr>
              <a:solidFill>
                <a:schemeClr val="accent5">
                  <a:lumMod val="50000"/>
                  <a:lumOff val="50000"/>
                </a:schemeClr>
              </a:solidFill>
              <a:ln w="19050">
                <a:solidFill>
                  <a:schemeClr val="lt1"/>
                </a:solidFill>
              </a:ln>
              <a:effectLst/>
            </c:spPr>
          </c:dPt>
          <c:dPt>
            <c:idx val="701"/>
            <c:bubble3D val="0"/>
            <c:spPr>
              <a:solidFill>
                <a:schemeClr val="accent6">
                  <a:lumMod val="50000"/>
                  <a:lumOff val="50000"/>
                </a:schemeClr>
              </a:solidFill>
              <a:ln w="19050">
                <a:solidFill>
                  <a:schemeClr val="lt1"/>
                </a:solidFill>
              </a:ln>
              <a:effectLst/>
            </c:spPr>
          </c:dPt>
          <c:dPt>
            <c:idx val="702"/>
            <c:bubble3D val="0"/>
            <c:spPr>
              <a:solidFill>
                <a:schemeClr val="accent1"/>
              </a:solidFill>
              <a:ln w="19050">
                <a:solidFill>
                  <a:schemeClr val="lt1"/>
                </a:solidFill>
              </a:ln>
              <a:effectLst/>
            </c:spPr>
          </c:dPt>
          <c:dPt>
            <c:idx val="703"/>
            <c:bubble3D val="0"/>
            <c:spPr>
              <a:solidFill>
                <a:schemeClr val="accent2"/>
              </a:solidFill>
              <a:ln w="19050">
                <a:solidFill>
                  <a:schemeClr val="lt1"/>
                </a:solidFill>
              </a:ln>
              <a:effectLst/>
            </c:spPr>
          </c:dPt>
          <c:dPt>
            <c:idx val="704"/>
            <c:bubble3D val="0"/>
            <c:spPr>
              <a:solidFill>
                <a:schemeClr val="accent3"/>
              </a:solidFill>
              <a:ln w="19050">
                <a:solidFill>
                  <a:schemeClr val="lt1"/>
                </a:solidFill>
              </a:ln>
              <a:effectLst/>
            </c:spPr>
          </c:dPt>
          <c:dPt>
            <c:idx val="705"/>
            <c:bubble3D val="0"/>
            <c:spPr>
              <a:solidFill>
                <a:schemeClr val="accent4"/>
              </a:solidFill>
              <a:ln w="19050">
                <a:solidFill>
                  <a:schemeClr val="lt1"/>
                </a:solidFill>
              </a:ln>
              <a:effectLst/>
            </c:spPr>
          </c:dPt>
          <c:dPt>
            <c:idx val="706"/>
            <c:bubble3D val="0"/>
            <c:spPr>
              <a:solidFill>
                <a:schemeClr val="accent5"/>
              </a:solidFill>
              <a:ln w="19050">
                <a:solidFill>
                  <a:schemeClr val="lt1"/>
                </a:solidFill>
              </a:ln>
              <a:effectLst/>
            </c:spPr>
          </c:dPt>
          <c:dPt>
            <c:idx val="707"/>
            <c:bubble3D val="0"/>
            <c:spPr>
              <a:solidFill>
                <a:schemeClr val="accent6"/>
              </a:solidFill>
              <a:ln w="19050">
                <a:solidFill>
                  <a:schemeClr val="lt1"/>
                </a:solidFill>
              </a:ln>
              <a:effectLst/>
            </c:spPr>
          </c:dPt>
          <c:dPt>
            <c:idx val="708"/>
            <c:bubble3D val="0"/>
            <c:spPr>
              <a:solidFill>
                <a:schemeClr val="accent1">
                  <a:lumMod val="60000"/>
                </a:schemeClr>
              </a:solidFill>
              <a:ln w="19050">
                <a:solidFill>
                  <a:schemeClr val="lt1"/>
                </a:solidFill>
              </a:ln>
              <a:effectLst/>
            </c:spPr>
          </c:dPt>
          <c:dPt>
            <c:idx val="709"/>
            <c:bubble3D val="0"/>
            <c:spPr>
              <a:solidFill>
                <a:schemeClr val="accent2">
                  <a:lumMod val="60000"/>
                </a:schemeClr>
              </a:solidFill>
              <a:ln w="19050">
                <a:solidFill>
                  <a:schemeClr val="lt1"/>
                </a:solidFill>
              </a:ln>
              <a:effectLst/>
            </c:spPr>
          </c:dPt>
          <c:dPt>
            <c:idx val="710"/>
            <c:bubble3D val="0"/>
            <c:spPr>
              <a:solidFill>
                <a:schemeClr val="accent3">
                  <a:lumMod val="60000"/>
                </a:schemeClr>
              </a:solidFill>
              <a:ln w="19050">
                <a:solidFill>
                  <a:schemeClr val="lt1"/>
                </a:solidFill>
              </a:ln>
              <a:effectLst/>
            </c:spPr>
          </c:dPt>
          <c:dPt>
            <c:idx val="711"/>
            <c:bubble3D val="0"/>
            <c:spPr>
              <a:solidFill>
                <a:schemeClr val="accent4">
                  <a:lumMod val="60000"/>
                </a:schemeClr>
              </a:solidFill>
              <a:ln w="19050">
                <a:solidFill>
                  <a:schemeClr val="lt1"/>
                </a:solidFill>
              </a:ln>
              <a:effectLst/>
            </c:spPr>
          </c:dPt>
          <c:dPt>
            <c:idx val="712"/>
            <c:bubble3D val="0"/>
            <c:spPr>
              <a:solidFill>
                <a:schemeClr val="accent5">
                  <a:lumMod val="60000"/>
                </a:schemeClr>
              </a:solidFill>
              <a:ln w="19050">
                <a:solidFill>
                  <a:schemeClr val="lt1"/>
                </a:solidFill>
              </a:ln>
              <a:effectLst/>
            </c:spPr>
          </c:dPt>
          <c:dPt>
            <c:idx val="713"/>
            <c:bubble3D val="0"/>
            <c:spPr>
              <a:solidFill>
                <a:schemeClr val="accent6">
                  <a:lumMod val="60000"/>
                </a:schemeClr>
              </a:solidFill>
              <a:ln w="19050">
                <a:solidFill>
                  <a:schemeClr val="lt1"/>
                </a:solidFill>
              </a:ln>
              <a:effectLst/>
            </c:spPr>
          </c:dPt>
          <c:dPt>
            <c:idx val="714"/>
            <c:bubble3D val="0"/>
            <c:spPr>
              <a:solidFill>
                <a:schemeClr val="accent1">
                  <a:lumMod val="80000"/>
                  <a:lumOff val="20000"/>
                </a:schemeClr>
              </a:solidFill>
              <a:ln w="19050">
                <a:solidFill>
                  <a:schemeClr val="lt1"/>
                </a:solidFill>
              </a:ln>
              <a:effectLst/>
            </c:spPr>
          </c:dPt>
          <c:dPt>
            <c:idx val="715"/>
            <c:bubble3D val="0"/>
            <c:spPr>
              <a:solidFill>
                <a:schemeClr val="accent2">
                  <a:lumMod val="80000"/>
                  <a:lumOff val="20000"/>
                </a:schemeClr>
              </a:solidFill>
              <a:ln w="19050">
                <a:solidFill>
                  <a:schemeClr val="lt1"/>
                </a:solidFill>
              </a:ln>
              <a:effectLst/>
            </c:spPr>
          </c:dPt>
          <c:dPt>
            <c:idx val="716"/>
            <c:bubble3D val="0"/>
            <c:spPr>
              <a:solidFill>
                <a:schemeClr val="accent3">
                  <a:lumMod val="80000"/>
                  <a:lumOff val="20000"/>
                </a:schemeClr>
              </a:solidFill>
              <a:ln w="19050">
                <a:solidFill>
                  <a:schemeClr val="lt1"/>
                </a:solidFill>
              </a:ln>
              <a:effectLst/>
            </c:spPr>
          </c:dPt>
          <c:dPt>
            <c:idx val="717"/>
            <c:bubble3D val="0"/>
            <c:spPr>
              <a:solidFill>
                <a:schemeClr val="accent4">
                  <a:lumMod val="80000"/>
                  <a:lumOff val="20000"/>
                </a:schemeClr>
              </a:solidFill>
              <a:ln w="19050">
                <a:solidFill>
                  <a:schemeClr val="lt1"/>
                </a:solidFill>
              </a:ln>
              <a:effectLst/>
            </c:spPr>
          </c:dPt>
          <c:dPt>
            <c:idx val="718"/>
            <c:bubble3D val="0"/>
            <c:spPr>
              <a:solidFill>
                <a:schemeClr val="accent5">
                  <a:lumMod val="80000"/>
                  <a:lumOff val="20000"/>
                </a:schemeClr>
              </a:solidFill>
              <a:ln w="19050">
                <a:solidFill>
                  <a:schemeClr val="lt1"/>
                </a:solidFill>
              </a:ln>
              <a:effectLst/>
            </c:spPr>
          </c:dPt>
          <c:dPt>
            <c:idx val="719"/>
            <c:bubble3D val="0"/>
            <c:spPr>
              <a:solidFill>
                <a:schemeClr val="accent6">
                  <a:lumMod val="80000"/>
                  <a:lumOff val="20000"/>
                </a:schemeClr>
              </a:solidFill>
              <a:ln w="19050">
                <a:solidFill>
                  <a:schemeClr val="lt1"/>
                </a:solidFill>
              </a:ln>
              <a:effectLst/>
            </c:spPr>
          </c:dPt>
          <c:dPt>
            <c:idx val="720"/>
            <c:bubble3D val="0"/>
            <c:spPr>
              <a:solidFill>
                <a:schemeClr val="accent1">
                  <a:lumMod val="80000"/>
                </a:schemeClr>
              </a:solidFill>
              <a:ln w="19050">
                <a:solidFill>
                  <a:schemeClr val="lt1"/>
                </a:solidFill>
              </a:ln>
              <a:effectLst/>
            </c:spPr>
          </c:dPt>
          <c:dPt>
            <c:idx val="721"/>
            <c:bubble3D val="0"/>
            <c:spPr>
              <a:solidFill>
                <a:schemeClr val="accent2">
                  <a:lumMod val="80000"/>
                </a:schemeClr>
              </a:solidFill>
              <a:ln w="19050">
                <a:solidFill>
                  <a:schemeClr val="lt1"/>
                </a:solidFill>
              </a:ln>
              <a:effectLst/>
            </c:spPr>
          </c:dPt>
          <c:dPt>
            <c:idx val="722"/>
            <c:bubble3D val="0"/>
            <c:spPr>
              <a:solidFill>
                <a:schemeClr val="accent3">
                  <a:lumMod val="80000"/>
                </a:schemeClr>
              </a:solidFill>
              <a:ln w="19050">
                <a:solidFill>
                  <a:schemeClr val="lt1"/>
                </a:solidFill>
              </a:ln>
              <a:effectLst/>
            </c:spPr>
          </c:dPt>
          <c:dPt>
            <c:idx val="723"/>
            <c:bubble3D val="0"/>
            <c:spPr>
              <a:solidFill>
                <a:schemeClr val="accent4">
                  <a:lumMod val="80000"/>
                </a:schemeClr>
              </a:solidFill>
              <a:ln w="19050">
                <a:solidFill>
                  <a:schemeClr val="lt1"/>
                </a:solidFill>
              </a:ln>
              <a:effectLst/>
            </c:spPr>
          </c:dPt>
          <c:dPt>
            <c:idx val="724"/>
            <c:bubble3D val="0"/>
            <c:spPr>
              <a:solidFill>
                <a:schemeClr val="accent5">
                  <a:lumMod val="80000"/>
                </a:schemeClr>
              </a:solidFill>
              <a:ln w="19050">
                <a:solidFill>
                  <a:schemeClr val="lt1"/>
                </a:solidFill>
              </a:ln>
              <a:effectLst/>
            </c:spPr>
          </c:dPt>
          <c:dPt>
            <c:idx val="725"/>
            <c:bubble3D val="0"/>
            <c:spPr>
              <a:solidFill>
                <a:schemeClr val="accent6">
                  <a:lumMod val="80000"/>
                </a:schemeClr>
              </a:solidFill>
              <a:ln w="19050">
                <a:solidFill>
                  <a:schemeClr val="lt1"/>
                </a:solidFill>
              </a:ln>
              <a:effectLst/>
            </c:spPr>
          </c:dPt>
          <c:dPt>
            <c:idx val="726"/>
            <c:bubble3D val="0"/>
            <c:spPr>
              <a:solidFill>
                <a:schemeClr val="accent1">
                  <a:lumMod val="60000"/>
                  <a:lumOff val="40000"/>
                </a:schemeClr>
              </a:solidFill>
              <a:ln w="19050">
                <a:solidFill>
                  <a:schemeClr val="lt1"/>
                </a:solidFill>
              </a:ln>
              <a:effectLst/>
            </c:spPr>
          </c:dPt>
          <c:dPt>
            <c:idx val="727"/>
            <c:bubble3D val="0"/>
            <c:spPr>
              <a:solidFill>
                <a:schemeClr val="accent2">
                  <a:lumMod val="60000"/>
                  <a:lumOff val="40000"/>
                </a:schemeClr>
              </a:solidFill>
              <a:ln w="19050">
                <a:solidFill>
                  <a:schemeClr val="lt1"/>
                </a:solidFill>
              </a:ln>
              <a:effectLst/>
            </c:spPr>
          </c:dPt>
          <c:dPt>
            <c:idx val="728"/>
            <c:bubble3D val="0"/>
            <c:spPr>
              <a:solidFill>
                <a:schemeClr val="accent3">
                  <a:lumMod val="60000"/>
                  <a:lumOff val="40000"/>
                </a:schemeClr>
              </a:solidFill>
              <a:ln w="19050">
                <a:solidFill>
                  <a:schemeClr val="lt1"/>
                </a:solidFill>
              </a:ln>
              <a:effectLst/>
            </c:spPr>
          </c:dPt>
          <c:dPt>
            <c:idx val="729"/>
            <c:bubble3D val="0"/>
            <c:spPr>
              <a:solidFill>
                <a:schemeClr val="accent4">
                  <a:lumMod val="60000"/>
                  <a:lumOff val="40000"/>
                </a:schemeClr>
              </a:solidFill>
              <a:ln w="19050">
                <a:solidFill>
                  <a:schemeClr val="lt1"/>
                </a:solidFill>
              </a:ln>
              <a:effectLst/>
            </c:spPr>
          </c:dPt>
          <c:dPt>
            <c:idx val="730"/>
            <c:bubble3D val="0"/>
            <c:spPr>
              <a:solidFill>
                <a:schemeClr val="accent5">
                  <a:lumMod val="60000"/>
                  <a:lumOff val="40000"/>
                </a:schemeClr>
              </a:solidFill>
              <a:ln w="19050">
                <a:solidFill>
                  <a:schemeClr val="lt1"/>
                </a:solidFill>
              </a:ln>
              <a:effectLst/>
            </c:spPr>
          </c:dPt>
          <c:dPt>
            <c:idx val="731"/>
            <c:bubble3D val="0"/>
            <c:spPr>
              <a:solidFill>
                <a:schemeClr val="accent6">
                  <a:lumMod val="60000"/>
                  <a:lumOff val="40000"/>
                </a:schemeClr>
              </a:solidFill>
              <a:ln w="19050">
                <a:solidFill>
                  <a:schemeClr val="lt1"/>
                </a:solidFill>
              </a:ln>
              <a:effectLst/>
            </c:spPr>
          </c:dPt>
          <c:dPt>
            <c:idx val="732"/>
            <c:bubble3D val="0"/>
            <c:spPr>
              <a:solidFill>
                <a:schemeClr val="accent1">
                  <a:lumMod val="50000"/>
                </a:schemeClr>
              </a:solidFill>
              <a:ln w="19050">
                <a:solidFill>
                  <a:schemeClr val="lt1"/>
                </a:solidFill>
              </a:ln>
              <a:effectLst/>
            </c:spPr>
          </c:dPt>
          <c:dPt>
            <c:idx val="733"/>
            <c:bubble3D val="0"/>
            <c:spPr>
              <a:solidFill>
                <a:schemeClr val="accent2">
                  <a:lumMod val="50000"/>
                </a:schemeClr>
              </a:solidFill>
              <a:ln w="19050">
                <a:solidFill>
                  <a:schemeClr val="lt1"/>
                </a:solidFill>
              </a:ln>
              <a:effectLst/>
            </c:spPr>
          </c:dPt>
          <c:dPt>
            <c:idx val="734"/>
            <c:bubble3D val="0"/>
            <c:spPr>
              <a:solidFill>
                <a:schemeClr val="accent3">
                  <a:lumMod val="50000"/>
                </a:schemeClr>
              </a:solidFill>
              <a:ln w="19050">
                <a:solidFill>
                  <a:schemeClr val="lt1"/>
                </a:solidFill>
              </a:ln>
              <a:effectLst/>
            </c:spPr>
          </c:dPt>
          <c:dPt>
            <c:idx val="735"/>
            <c:bubble3D val="0"/>
            <c:spPr>
              <a:solidFill>
                <a:schemeClr val="accent4">
                  <a:lumMod val="50000"/>
                </a:schemeClr>
              </a:solidFill>
              <a:ln w="19050">
                <a:solidFill>
                  <a:schemeClr val="lt1"/>
                </a:solidFill>
              </a:ln>
              <a:effectLst/>
            </c:spPr>
          </c:dPt>
          <c:dPt>
            <c:idx val="736"/>
            <c:bubble3D val="0"/>
            <c:spPr>
              <a:solidFill>
                <a:schemeClr val="accent5">
                  <a:lumMod val="50000"/>
                </a:schemeClr>
              </a:solidFill>
              <a:ln w="19050">
                <a:solidFill>
                  <a:schemeClr val="lt1"/>
                </a:solidFill>
              </a:ln>
              <a:effectLst/>
            </c:spPr>
          </c:dPt>
          <c:dPt>
            <c:idx val="737"/>
            <c:bubble3D val="0"/>
            <c:spPr>
              <a:solidFill>
                <a:schemeClr val="accent6">
                  <a:lumMod val="50000"/>
                </a:schemeClr>
              </a:solidFill>
              <a:ln w="19050">
                <a:solidFill>
                  <a:schemeClr val="lt1"/>
                </a:solidFill>
              </a:ln>
              <a:effectLst/>
            </c:spPr>
          </c:dPt>
          <c:dPt>
            <c:idx val="738"/>
            <c:bubble3D val="0"/>
            <c:spPr>
              <a:solidFill>
                <a:schemeClr val="accent1">
                  <a:lumMod val="70000"/>
                  <a:lumOff val="30000"/>
                </a:schemeClr>
              </a:solidFill>
              <a:ln w="19050">
                <a:solidFill>
                  <a:schemeClr val="lt1"/>
                </a:solidFill>
              </a:ln>
              <a:effectLst/>
            </c:spPr>
          </c:dPt>
          <c:dPt>
            <c:idx val="739"/>
            <c:bubble3D val="0"/>
            <c:spPr>
              <a:solidFill>
                <a:schemeClr val="accent2">
                  <a:lumMod val="70000"/>
                  <a:lumOff val="30000"/>
                </a:schemeClr>
              </a:solidFill>
              <a:ln w="19050">
                <a:solidFill>
                  <a:schemeClr val="lt1"/>
                </a:solidFill>
              </a:ln>
              <a:effectLst/>
            </c:spPr>
          </c:dPt>
          <c:dPt>
            <c:idx val="740"/>
            <c:bubble3D val="0"/>
            <c:spPr>
              <a:solidFill>
                <a:schemeClr val="accent3">
                  <a:lumMod val="70000"/>
                  <a:lumOff val="30000"/>
                </a:schemeClr>
              </a:solidFill>
              <a:ln w="19050">
                <a:solidFill>
                  <a:schemeClr val="lt1"/>
                </a:solidFill>
              </a:ln>
              <a:effectLst/>
            </c:spPr>
          </c:dPt>
          <c:dPt>
            <c:idx val="741"/>
            <c:bubble3D val="0"/>
            <c:spPr>
              <a:solidFill>
                <a:schemeClr val="accent4">
                  <a:lumMod val="70000"/>
                  <a:lumOff val="30000"/>
                </a:schemeClr>
              </a:solidFill>
              <a:ln w="19050">
                <a:solidFill>
                  <a:schemeClr val="lt1"/>
                </a:solidFill>
              </a:ln>
              <a:effectLst/>
            </c:spPr>
          </c:dPt>
          <c:dPt>
            <c:idx val="742"/>
            <c:bubble3D val="0"/>
            <c:spPr>
              <a:solidFill>
                <a:schemeClr val="accent5">
                  <a:lumMod val="70000"/>
                  <a:lumOff val="30000"/>
                </a:schemeClr>
              </a:solidFill>
              <a:ln w="19050">
                <a:solidFill>
                  <a:schemeClr val="lt1"/>
                </a:solidFill>
              </a:ln>
              <a:effectLst/>
            </c:spPr>
          </c:dPt>
          <c:dPt>
            <c:idx val="743"/>
            <c:bubble3D val="0"/>
            <c:spPr>
              <a:solidFill>
                <a:schemeClr val="accent6">
                  <a:lumMod val="70000"/>
                  <a:lumOff val="30000"/>
                </a:schemeClr>
              </a:solidFill>
              <a:ln w="19050">
                <a:solidFill>
                  <a:schemeClr val="lt1"/>
                </a:solidFill>
              </a:ln>
              <a:effectLst/>
            </c:spPr>
          </c:dPt>
          <c:dPt>
            <c:idx val="744"/>
            <c:bubble3D val="0"/>
            <c:spPr>
              <a:solidFill>
                <a:schemeClr val="accent1">
                  <a:lumMod val="70000"/>
                </a:schemeClr>
              </a:solidFill>
              <a:ln w="19050">
                <a:solidFill>
                  <a:schemeClr val="lt1"/>
                </a:solidFill>
              </a:ln>
              <a:effectLst/>
            </c:spPr>
          </c:dPt>
          <c:dPt>
            <c:idx val="745"/>
            <c:bubble3D val="0"/>
            <c:spPr>
              <a:solidFill>
                <a:schemeClr val="accent2">
                  <a:lumMod val="70000"/>
                </a:schemeClr>
              </a:solidFill>
              <a:ln w="19050">
                <a:solidFill>
                  <a:schemeClr val="lt1"/>
                </a:solidFill>
              </a:ln>
              <a:effectLst/>
            </c:spPr>
          </c:dPt>
          <c:dPt>
            <c:idx val="746"/>
            <c:bubble3D val="0"/>
            <c:spPr>
              <a:solidFill>
                <a:schemeClr val="accent3">
                  <a:lumMod val="70000"/>
                </a:schemeClr>
              </a:solidFill>
              <a:ln w="19050">
                <a:solidFill>
                  <a:schemeClr val="lt1"/>
                </a:solidFill>
              </a:ln>
              <a:effectLst/>
            </c:spPr>
          </c:dPt>
          <c:dPt>
            <c:idx val="747"/>
            <c:bubble3D val="0"/>
            <c:spPr>
              <a:solidFill>
                <a:schemeClr val="accent4">
                  <a:lumMod val="70000"/>
                </a:schemeClr>
              </a:solidFill>
              <a:ln w="19050">
                <a:solidFill>
                  <a:schemeClr val="lt1"/>
                </a:solidFill>
              </a:ln>
              <a:effectLst/>
            </c:spPr>
          </c:dPt>
          <c:dPt>
            <c:idx val="748"/>
            <c:bubble3D val="0"/>
            <c:spPr>
              <a:solidFill>
                <a:schemeClr val="accent5">
                  <a:lumMod val="70000"/>
                </a:schemeClr>
              </a:solidFill>
              <a:ln w="19050">
                <a:solidFill>
                  <a:schemeClr val="lt1"/>
                </a:solidFill>
              </a:ln>
              <a:effectLst/>
            </c:spPr>
          </c:dPt>
          <c:dPt>
            <c:idx val="749"/>
            <c:bubble3D val="0"/>
            <c:spPr>
              <a:solidFill>
                <a:schemeClr val="accent6">
                  <a:lumMod val="70000"/>
                </a:schemeClr>
              </a:solidFill>
              <a:ln w="19050">
                <a:solidFill>
                  <a:schemeClr val="lt1"/>
                </a:solidFill>
              </a:ln>
              <a:effectLst/>
            </c:spPr>
          </c:dPt>
          <c:dPt>
            <c:idx val="750"/>
            <c:bubble3D val="0"/>
            <c:spPr>
              <a:solidFill>
                <a:schemeClr val="accent1">
                  <a:lumMod val="50000"/>
                  <a:lumOff val="50000"/>
                </a:schemeClr>
              </a:solidFill>
              <a:ln w="19050">
                <a:solidFill>
                  <a:schemeClr val="lt1"/>
                </a:solidFill>
              </a:ln>
              <a:effectLst/>
            </c:spPr>
          </c:dPt>
          <c:dPt>
            <c:idx val="751"/>
            <c:bubble3D val="0"/>
            <c:spPr>
              <a:solidFill>
                <a:schemeClr val="accent2">
                  <a:lumMod val="50000"/>
                  <a:lumOff val="50000"/>
                </a:schemeClr>
              </a:solidFill>
              <a:ln w="19050">
                <a:solidFill>
                  <a:schemeClr val="lt1"/>
                </a:solidFill>
              </a:ln>
              <a:effectLst/>
            </c:spPr>
          </c:dPt>
          <c:dPt>
            <c:idx val="752"/>
            <c:bubble3D val="0"/>
            <c:spPr>
              <a:solidFill>
                <a:schemeClr val="accent3">
                  <a:lumMod val="50000"/>
                  <a:lumOff val="50000"/>
                </a:schemeClr>
              </a:solidFill>
              <a:ln w="19050">
                <a:solidFill>
                  <a:schemeClr val="lt1"/>
                </a:solidFill>
              </a:ln>
              <a:effectLst/>
            </c:spPr>
          </c:dPt>
          <c:dPt>
            <c:idx val="753"/>
            <c:bubble3D val="0"/>
            <c:spPr>
              <a:solidFill>
                <a:schemeClr val="accent4">
                  <a:lumMod val="50000"/>
                  <a:lumOff val="50000"/>
                </a:schemeClr>
              </a:solidFill>
              <a:ln w="19050">
                <a:solidFill>
                  <a:schemeClr val="lt1"/>
                </a:solidFill>
              </a:ln>
              <a:effectLst/>
            </c:spPr>
          </c:dPt>
          <c:dPt>
            <c:idx val="754"/>
            <c:bubble3D val="0"/>
            <c:spPr>
              <a:solidFill>
                <a:schemeClr val="accent5">
                  <a:lumMod val="50000"/>
                  <a:lumOff val="50000"/>
                </a:schemeClr>
              </a:solidFill>
              <a:ln w="19050">
                <a:solidFill>
                  <a:schemeClr val="lt1"/>
                </a:solidFill>
              </a:ln>
              <a:effectLst/>
            </c:spPr>
          </c:dPt>
          <c:dPt>
            <c:idx val="755"/>
            <c:bubble3D val="0"/>
            <c:spPr>
              <a:solidFill>
                <a:schemeClr val="accent6">
                  <a:lumMod val="50000"/>
                  <a:lumOff val="50000"/>
                </a:schemeClr>
              </a:solidFill>
              <a:ln w="19050">
                <a:solidFill>
                  <a:schemeClr val="lt1"/>
                </a:solidFill>
              </a:ln>
              <a:effectLst/>
            </c:spPr>
          </c:dPt>
          <c:dPt>
            <c:idx val="756"/>
            <c:bubble3D val="0"/>
            <c:spPr>
              <a:solidFill>
                <a:schemeClr val="accent1"/>
              </a:solidFill>
              <a:ln w="19050">
                <a:solidFill>
                  <a:schemeClr val="lt1"/>
                </a:solidFill>
              </a:ln>
              <a:effectLst/>
            </c:spPr>
          </c:dPt>
          <c:dPt>
            <c:idx val="757"/>
            <c:bubble3D val="0"/>
            <c:spPr>
              <a:solidFill>
                <a:schemeClr val="accent2"/>
              </a:solidFill>
              <a:ln w="19050">
                <a:solidFill>
                  <a:schemeClr val="lt1"/>
                </a:solidFill>
              </a:ln>
              <a:effectLst/>
            </c:spPr>
          </c:dPt>
          <c:dPt>
            <c:idx val="758"/>
            <c:bubble3D val="0"/>
            <c:spPr>
              <a:solidFill>
                <a:schemeClr val="accent3"/>
              </a:solidFill>
              <a:ln w="19050">
                <a:solidFill>
                  <a:schemeClr val="lt1"/>
                </a:solidFill>
              </a:ln>
              <a:effectLst/>
            </c:spPr>
          </c:dPt>
          <c:dPt>
            <c:idx val="759"/>
            <c:bubble3D val="0"/>
            <c:spPr>
              <a:solidFill>
                <a:schemeClr val="accent4"/>
              </a:solidFill>
              <a:ln w="19050">
                <a:solidFill>
                  <a:schemeClr val="lt1"/>
                </a:solidFill>
              </a:ln>
              <a:effectLst/>
            </c:spPr>
          </c:dPt>
          <c:dPt>
            <c:idx val="760"/>
            <c:bubble3D val="0"/>
            <c:spPr>
              <a:solidFill>
                <a:schemeClr val="accent5"/>
              </a:solidFill>
              <a:ln w="19050">
                <a:solidFill>
                  <a:schemeClr val="lt1"/>
                </a:solidFill>
              </a:ln>
              <a:effectLst/>
            </c:spPr>
          </c:dPt>
          <c:dPt>
            <c:idx val="761"/>
            <c:bubble3D val="0"/>
            <c:spPr>
              <a:solidFill>
                <a:schemeClr val="accent6"/>
              </a:solidFill>
              <a:ln w="19050">
                <a:solidFill>
                  <a:schemeClr val="lt1"/>
                </a:solidFill>
              </a:ln>
              <a:effectLst/>
            </c:spPr>
          </c:dPt>
          <c:dPt>
            <c:idx val="762"/>
            <c:bubble3D val="0"/>
            <c:spPr>
              <a:solidFill>
                <a:schemeClr val="accent1">
                  <a:lumMod val="60000"/>
                </a:schemeClr>
              </a:solidFill>
              <a:ln w="19050">
                <a:solidFill>
                  <a:schemeClr val="lt1"/>
                </a:solidFill>
              </a:ln>
              <a:effectLst/>
            </c:spPr>
          </c:dPt>
          <c:dPt>
            <c:idx val="763"/>
            <c:bubble3D val="0"/>
            <c:spPr>
              <a:solidFill>
                <a:schemeClr val="accent2">
                  <a:lumMod val="60000"/>
                </a:schemeClr>
              </a:solidFill>
              <a:ln w="19050">
                <a:solidFill>
                  <a:schemeClr val="lt1"/>
                </a:solidFill>
              </a:ln>
              <a:effectLst/>
            </c:spPr>
          </c:dPt>
          <c:dPt>
            <c:idx val="764"/>
            <c:bubble3D val="0"/>
            <c:spPr>
              <a:solidFill>
                <a:schemeClr val="accent3">
                  <a:lumMod val="60000"/>
                </a:schemeClr>
              </a:solidFill>
              <a:ln w="19050">
                <a:solidFill>
                  <a:schemeClr val="lt1"/>
                </a:solidFill>
              </a:ln>
              <a:effectLst/>
            </c:spPr>
          </c:dPt>
          <c:dPt>
            <c:idx val="765"/>
            <c:bubble3D val="0"/>
            <c:spPr>
              <a:solidFill>
                <a:schemeClr val="accent4">
                  <a:lumMod val="60000"/>
                </a:schemeClr>
              </a:solidFill>
              <a:ln w="19050">
                <a:solidFill>
                  <a:schemeClr val="lt1"/>
                </a:solidFill>
              </a:ln>
              <a:effectLst/>
            </c:spPr>
          </c:dPt>
          <c:dPt>
            <c:idx val="766"/>
            <c:bubble3D val="0"/>
            <c:spPr>
              <a:solidFill>
                <a:schemeClr val="accent5">
                  <a:lumMod val="60000"/>
                </a:schemeClr>
              </a:solidFill>
              <a:ln w="19050">
                <a:solidFill>
                  <a:schemeClr val="lt1"/>
                </a:solidFill>
              </a:ln>
              <a:effectLst/>
            </c:spPr>
          </c:dPt>
          <c:dPt>
            <c:idx val="767"/>
            <c:bubble3D val="0"/>
            <c:spPr>
              <a:solidFill>
                <a:schemeClr val="accent6">
                  <a:lumMod val="60000"/>
                </a:schemeClr>
              </a:solidFill>
              <a:ln w="19050">
                <a:solidFill>
                  <a:schemeClr val="lt1"/>
                </a:solidFill>
              </a:ln>
              <a:effectLst/>
            </c:spPr>
          </c:dPt>
          <c:dPt>
            <c:idx val="768"/>
            <c:bubble3D val="0"/>
            <c:spPr>
              <a:solidFill>
                <a:schemeClr val="accent1">
                  <a:lumMod val="80000"/>
                  <a:lumOff val="20000"/>
                </a:schemeClr>
              </a:solidFill>
              <a:ln w="19050">
                <a:solidFill>
                  <a:schemeClr val="lt1"/>
                </a:solidFill>
              </a:ln>
              <a:effectLst/>
            </c:spPr>
          </c:dPt>
          <c:dPt>
            <c:idx val="769"/>
            <c:bubble3D val="0"/>
            <c:spPr>
              <a:solidFill>
                <a:schemeClr val="accent2">
                  <a:lumMod val="80000"/>
                  <a:lumOff val="20000"/>
                </a:schemeClr>
              </a:solidFill>
              <a:ln w="19050">
                <a:solidFill>
                  <a:schemeClr val="lt1"/>
                </a:solidFill>
              </a:ln>
              <a:effectLst/>
            </c:spPr>
          </c:dPt>
          <c:dPt>
            <c:idx val="770"/>
            <c:bubble3D val="0"/>
            <c:spPr>
              <a:solidFill>
                <a:schemeClr val="accent3">
                  <a:lumMod val="80000"/>
                  <a:lumOff val="20000"/>
                </a:schemeClr>
              </a:solidFill>
              <a:ln w="19050">
                <a:solidFill>
                  <a:schemeClr val="lt1"/>
                </a:solidFill>
              </a:ln>
              <a:effectLst/>
            </c:spPr>
          </c:dPt>
          <c:dPt>
            <c:idx val="771"/>
            <c:bubble3D val="0"/>
            <c:spPr>
              <a:solidFill>
                <a:schemeClr val="accent4">
                  <a:lumMod val="80000"/>
                  <a:lumOff val="20000"/>
                </a:schemeClr>
              </a:solidFill>
              <a:ln w="19050">
                <a:solidFill>
                  <a:schemeClr val="lt1"/>
                </a:solidFill>
              </a:ln>
              <a:effectLst/>
            </c:spPr>
          </c:dPt>
          <c:dPt>
            <c:idx val="772"/>
            <c:bubble3D val="0"/>
            <c:spPr>
              <a:solidFill>
                <a:schemeClr val="accent5">
                  <a:lumMod val="80000"/>
                  <a:lumOff val="20000"/>
                </a:schemeClr>
              </a:solidFill>
              <a:ln w="19050">
                <a:solidFill>
                  <a:schemeClr val="lt1"/>
                </a:solidFill>
              </a:ln>
              <a:effectLst/>
            </c:spPr>
          </c:dPt>
          <c:dPt>
            <c:idx val="773"/>
            <c:bubble3D val="0"/>
            <c:spPr>
              <a:solidFill>
                <a:schemeClr val="accent6">
                  <a:lumMod val="80000"/>
                  <a:lumOff val="20000"/>
                </a:schemeClr>
              </a:solidFill>
              <a:ln w="19050">
                <a:solidFill>
                  <a:schemeClr val="lt1"/>
                </a:solidFill>
              </a:ln>
              <a:effectLst/>
            </c:spPr>
          </c:dPt>
          <c:dPt>
            <c:idx val="774"/>
            <c:bubble3D val="0"/>
            <c:spPr>
              <a:solidFill>
                <a:schemeClr val="accent1">
                  <a:lumMod val="80000"/>
                </a:schemeClr>
              </a:solidFill>
              <a:ln w="19050">
                <a:solidFill>
                  <a:schemeClr val="lt1"/>
                </a:solidFill>
              </a:ln>
              <a:effectLst/>
            </c:spPr>
          </c:dPt>
          <c:dPt>
            <c:idx val="775"/>
            <c:bubble3D val="0"/>
            <c:spPr>
              <a:solidFill>
                <a:schemeClr val="accent2">
                  <a:lumMod val="80000"/>
                </a:schemeClr>
              </a:solidFill>
              <a:ln w="19050">
                <a:solidFill>
                  <a:schemeClr val="lt1"/>
                </a:solidFill>
              </a:ln>
              <a:effectLst/>
            </c:spPr>
          </c:dPt>
          <c:dPt>
            <c:idx val="776"/>
            <c:bubble3D val="0"/>
            <c:spPr>
              <a:solidFill>
                <a:schemeClr val="accent3">
                  <a:lumMod val="80000"/>
                </a:schemeClr>
              </a:solidFill>
              <a:ln w="19050">
                <a:solidFill>
                  <a:schemeClr val="lt1"/>
                </a:solidFill>
              </a:ln>
              <a:effectLst/>
            </c:spPr>
          </c:dPt>
          <c:dPt>
            <c:idx val="777"/>
            <c:bubble3D val="0"/>
            <c:spPr>
              <a:solidFill>
                <a:schemeClr val="accent4">
                  <a:lumMod val="80000"/>
                </a:schemeClr>
              </a:solidFill>
              <a:ln w="19050">
                <a:solidFill>
                  <a:schemeClr val="lt1"/>
                </a:solidFill>
              </a:ln>
              <a:effectLst/>
            </c:spPr>
          </c:dPt>
          <c:dPt>
            <c:idx val="778"/>
            <c:bubble3D val="0"/>
            <c:spPr>
              <a:solidFill>
                <a:schemeClr val="accent5">
                  <a:lumMod val="80000"/>
                </a:schemeClr>
              </a:solidFill>
              <a:ln w="19050">
                <a:solidFill>
                  <a:schemeClr val="lt1"/>
                </a:solidFill>
              </a:ln>
              <a:effectLst/>
            </c:spPr>
          </c:dPt>
          <c:dPt>
            <c:idx val="779"/>
            <c:bubble3D val="0"/>
            <c:spPr>
              <a:solidFill>
                <a:schemeClr val="accent6">
                  <a:lumMod val="80000"/>
                </a:schemeClr>
              </a:solidFill>
              <a:ln w="19050">
                <a:solidFill>
                  <a:schemeClr val="lt1"/>
                </a:solidFill>
              </a:ln>
              <a:effectLst/>
            </c:spPr>
          </c:dPt>
          <c:dPt>
            <c:idx val="780"/>
            <c:bubble3D val="0"/>
            <c:spPr>
              <a:solidFill>
                <a:schemeClr val="accent1">
                  <a:lumMod val="60000"/>
                  <a:lumOff val="40000"/>
                </a:schemeClr>
              </a:solidFill>
              <a:ln w="19050">
                <a:solidFill>
                  <a:schemeClr val="lt1"/>
                </a:solidFill>
              </a:ln>
              <a:effectLst/>
            </c:spPr>
          </c:dPt>
          <c:dPt>
            <c:idx val="781"/>
            <c:bubble3D val="0"/>
            <c:spPr>
              <a:solidFill>
                <a:schemeClr val="accent2">
                  <a:lumMod val="60000"/>
                  <a:lumOff val="40000"/>
                </a:schemeClr>
              </a:solidFill>
              <a:ln w="19050">
                <a:solidFill>
                  <a:schemeClr val="lt1"/>
                </a:solidFill>
              </a:ln>
              <a:effectLst/>
            </c:spPr>
          </c:dPt>
          <c:dPt>
            <c:idx val="782"/>
            <c:bubble3D val="0"/>
            <c:spPr>
              <a:solidFill>
                <a:schemeClr val="accent3">
                  <a:lumMod val="60000"/>
                  <a:lumOff val="40000"/>
                </a:schemeClr>
              </a:solidFill>
              <a:ln w="19050">
                <a:solidFill>
                  <a:schemeClr val="lt1"/>
                </a:solidFill>
              </a:ln>
              <a:effectLst/>
            </c:spPr>
          </c:dPt>
          <c:dPt>
            <c:idx val="783"/>
            <c:bubble3D val="0"/>
            <c:spPr>
              <a:solidFill>
                <a:schemeClr val="accent4">
                  <a:lumMod val="60000"/>
                  <a:lumOff val="40000"/>
                </a:schemeClr>
              </a:solidFill>
              <a:ln w="19050">
                <a:solidFill>
                  <a:schemeClr val="lt1"/>
                </a:solidFill>
              </a:ln>
              <a:effectLst/>
            </c:spPr>
          </c:dPt>
          <c:dPt>
            <c:idx val="784"/>
            <c:bubble3D val="0"/>
            <c:spPr>
              <a:solidFill>
                <a:schemeClr val="accent5">
                  <a:lumMod val="60000"/>
                  <a:lumOff val="40000"/>
                </a:schemeClr>
              </a:solidFill>
              <a:ln w="19050">
                <a:solidFill>
                  <a:schemeClr val="lt1"/>
                </a:solidFill>
              </a:ln>
              <a:effectLst/>
            </c:spPr>
          </c:dPt>
          <c:dPt>
            <c:idx val="785"/>
            <c:bubble3D val="0"/>
            <c:spPr>
              <a:solidFill>
                <a:schemeClr val="accent6">
                  <a:lumMod val="60000"/>
                  <a:lumOff val="40000"/>
                </a:schemeClr>
              </a:solidFill>
              <a:ln w="19050">
                <a:solidFill>
                  <a:schemeClr val="lt1"/>
                </a:solidFill>
              </a:ln>
              <a:effectLst/>
            </c:spPr>
          </c:dPt>
          <c:dPt>
            <c:idx val="786"/>
            <c:bubble3D val="0"/>
            <c:spPr>
              <a:solidFill>
                <a:schemeClr val="accent1">
                  <a:lumMod val="50000"/>
                </a:schemeClr>
              </a:solidFill>
              <a:ln w="19050">
                <a:solidFill>
                  <a:schemeClr val="lt1"/>
                </a:solidFill>
              </a:ln>
              <a:effectLst/>
            </c:spPr>
          </c:dPt>
          <c:dPt>
            <c:idx val="787"/>
            <c:bubble3D val="0"/>
            <c:spPr>
              <a:solidFill>
                <a:schemeClr val="accent2">
                  <a:lumMod val="50000"/>
                </a:schemeClr>
              </a:solidFill>
              <a:ln w="19050">
                <a:solidFill>
                  <a:schemeClr val="lt1"/>
                </a:solidFill>
              </a:ln>
              <a:effectLst/>
            </c:spPr>
          </c:dPt>
          <c:dPt>
            <c:idx val="788"/>
            <c:bubble3D val="0"/>
            <c:spPr>
              <a:solidFill>
                <a:schemeClr val="accent3">
                  <a:lumMod val="50000"/>
                </a:schemeClr>
              </a:solidFill>
              <a:ln w="19050">
                <a:solidFill>
                  <a:schemeClr val="lt1"/>
                </a:solidFill>
              </a:ln>
              <a:effectLst/>
            </c:spPr>
          </c:dPt>
          <c:dPt>
            <c:idx val="789"/>
            <c:bubble3D val="0"/>
            <c:spPr>
              <a:solidFill>
                <a:schemeClr val="accent4">
                  <a:lumMod val="50000"/>
                </a:schemeClr>
              </a:solidFill>
              <a:ln w="19050">
                <a:solidFill>
                  <a:schemeClr val="lt1"/>
                </a:solidFill>
              </a:ln>
              <a:effectLst/>
            </c:spPr>
          </c:dPt>
          <c:dPt>
            <c:idx val="790"/>
            <c:bubble3D val="0"/>
            <c:spPr>
              <a:solidFill>
                <a:schemeClr val="accent5">
                  <a:lumMod val="50000"/>
                </a:schemeClr>
              </a:solidFill>
              <a:ln w="19050">
                <a:solidFill>
                  <a:schemeClr val="lt1"/>
                </a:solidFill>
              </a:ln>
              <a:effectLst/>
            </c:spPr>
          </c:dPt>
          <c:dPt>
            <c:idx val="791"/>
            <c:bubble3D val="0"/>
            <c:spPr>
              <a:solidFill>
                <a:schemeClr val="accent6">
                  <a:lumMod val="50000"/>
                </a:schemeClr>
              </a:solidFill>
              <a:ln w="19050">
                <a:solidFill>
                  <a:schemeClr val="lt1"/>
                </a:solidFill>
              </a:ln>
              <a:effectLst/>
            </c:spPr>
          </c:dPt>
          <c:dPt>
            <c:idx val="792"/>
            <c:bubble3D val="0"/>
            <c:spPr>
              <a:solidFill>
                <a:schemeClr val="accent1">
                  <a:lumMod val="70000"/>
                  <a:lumOff val="30000"/>
                </a:schemeClr>
              </a:solidFill>
              <a:ln w="19050">
                <a:solidFill>
                  <a:schemeClr val="lt1"/>
                </a:solidFill>
              </a:ln>
              <a:effectLst/>
            </c:spPr>
          </c:dPt>
          <c:dPt>
            <c:idx val="793"/>
            <c:bubble3D val="0"/>
            <c:spPr>
              <a:solidFill>
                <a:schemeClr val="accent2">
                  <a:lumMod val="70000"/>
                  <a:lumOff val="30000"/>
                </a:schemeClr>
              </a:solidFill>
              <a:ln w="19050">
                <a:solidFill>
                  <a:schemeClr val="lt1"/>
                </a:solidFill>
              </a:ln>
              <a:effectLst/>
            </c:spPr>
          </c:dPt>
          <c:dPt>
            <c:idx val="794"/>
            <c:bubble3D val="0"/>
            <c:spPr>
              <a:solidFill>
                <a:schemeClr val="accent3">
                  <a:lumMod val="70000"/>
                  <a:lumOff val="30000"/>
                </a:schemeClr>
              </a:solidFill>
              <a:ln w="19050">
                <a:solidFill>
                  <a:schemeClr val="lt1"/>
                </a:solidFill>
              </a:ln>
              <a:effectLst/>
            </c:spPr>
          </c:dPt>
          <c:dPt>
            <c:idx val="795"/>
            <c:bubble3D val="0"/>
            <c:spPr>
              <a:solidFill>
                <a:schemeClr val="accent4">
                  <a:lumMod val="70000"/>
                  <a:lumOff val="30000"/>
                </a:schemeClr>
              </a:solidFill>
              <a:ln w="19050">
                <a:solidFill>
                  <a:schemeClr val="lt1"/>
                </a:solidFill>
              </a:ln>
              <a:effectLst/>
            </c:spPr>
          </c:dPt>
          <c:dPt>
            <c:idx val="796"/>
            <c:bubble3D val="0"/>
            <c:spPr>
              <a:solidFill>
                <a:schemeClr val="accent5">
                  <a:lumMod val="70000"/>
                  <a:lumOff val="30000"/>
                </a:schemeClr>
              </a:solidFill>
              <a:ln w="19050">
                <a:solidFill>
                  <a:schemeClr val="lt1"/>
                </a:solidFill>
              </a:ln>
              <a:effectLst/>
            </c:spPr>
          </c:dPt>
          <c:dPt>
            <c:idx val="797"/>
            <c:bubble3D val="0"/>
            <c:spPr>
              <a:solidFill>
                <a:schemeClr val="accent6">
                  <a:lumMod val="70000"/>
                  <a:lumOff val="30000"/>
                </a:schemeClr>
              </a:solidFill>
              <a:ln w="19050">
                <a:solidFill>
                  <a:schemeClr val="lt1"/>
                </a:solidFill>
              </a:ln>
              <a:effectLst/>
            </c:spPr>
          </c:dPt>
          <c:dPt>
            <c:idx val="798"/>
            <c:bubble3D val="0"/>
            <c:spPr>
              <a:solidFill>
                <a:schemeClr val="accent1">
                  <a:lumMod val="70000"/>
                </a:schemeClr>
              </a:solidFill>
              <a:ln w="19050">
                <a:solidFill>
                  <a:schemeClr val="lt1"/>
                </a:solidFill>
              </a:ln>
              <a:effectLst/>
            </c:spPr>
          </c:dPt>
          <c:dPt>
            <c:idx val="799"/>
            <c:bubble3D val="0"/>
            <c:spPr>
              <a:solidFill>
                <a:schemeClr val="accent2">
                  <a:lumMod val="70000"/>
                </a:schemeClr>
              </a:solidFill>
              <a:ln w="19050">
                <a:solidFill>
                  <a:schemeClr val="lt1"/>
                </a:solidFill>
              </a:ln>
              <a:effectLst/>
            </c:spPr>
          </c:dPt>
          <c:dPt>
            <c:idx val="800"/>
            <c:bubble3D val="0"/>
            <c:spPr>
              <a:solidFill>
                <a:schemeClr val="accent3">
                  <a:lumMod val="70000"/>
                </a:schemeClr>
              </a:solidFill>
              <a:ln w="19050">
                <a:solidFill>
                  <a:schemeClr val="lt1"/>
                </a:solidFill>
              </a:ln>
              <a:effectLst/>
            </c:spPr>
          </c:dPt>
          <c:dPt>
            <c:idx val="801"/>
            <c:bubble3D val="0"/>
            <c:spPr>
              <a:solidFill>
                <a:schemeClr val="accent4">
                  <a:lumMod val="70000"/>
                </a:schemeClr>
              </a:solidFill>
              <a:ln w="19050">
                <a:solidFill>
                  <a:schemeClr val="lt1"/>
                </a:solidFill>
              </a:ln>
              <a:effectLst/>
            </c:spPr>
          </c:dPt>
          <c:dPt>
            <c:idx val="802"/>
            <c:bubble3D val="0"/>
            <c:spPr>
              <a:solidFill>
                <a:schemeClr val="accent5">
                  <a:lumMod val="70000"/>
                </a:schemeClr>
              </a:solidFill>
              <a:ln w="19050">
                <a:solidFill>
                  <a:schemeClr val="lt1"/>
                </a:solidFill>
              </a:ln>
              <a:effectLst/>
            </c:spPr>
          </c:dPt>
          <c:dPt>
            <c:idx val="803"/>
            <c:bubble3D val="0"/>
            <c:spPr>
              <a:solidFill>
                <a:schemeClr val="accent6">
                  <a:lumMod val="70000"/>
                </a:schemeClr>
              </a:solidFill>
              <a:ln w="19050">
                <a:solidFill>
                  <a:schemeClr val="lt1"/>
                </a:solidFill>
              </a:ln>
              <a:effectLst/>
            </c:spPr>
          </c:dPt>
          <c:dPt>
            <c:idx val="804"/>
            <c:bubble3D val="0"/>
            <c:spPr>
              <a:solidFill>
                <a:schemeClr val="accent1">
                  <a:lumMod val="50000"/>
                  <a:lumOff val="50000"/>
                </a:schemeClr>
              </a:solidFill>
              <a:ln w="19050">
                <a:solidFill>
                  <a:schemeClr val="lt1"/>
                </a:solidFill>
              </a:ln>
              <a:effectLst/>
            </c:spPr>
          </c:dPt>
          <c:dPt>
            <c:idx val="805"/>
            <c:bubble3D val="0"/>
            <c:spPr>
              <a:solidFill>
                <a:schemeClr val="accent2">
                  <a:lumMod val="50000"/>
                  <a:lumOff val="50000"/>
                </a:schemeClr>
              </a:solidFill>
              <a:ln w="19050">
                <a:solidFill>
                  <a:schemeClr val="lt1"/>
                </a:solidFill>
              </a:ln>
              <a:effectLst/>
            </c:spPr>
          </c:dPt>
          <c:dPt>
            <c:idx val="806"/>
            <c:bubble3D val="0"/>
            <c:spPr>
              <a:solidFill>
                <a:schemeClr val="accent3">
                  <a:lumMod val="50000"/>
                  <a:lumOff val="50000"/>
                </a:schemeClr>
              </a:solidFill>
              <a:ln w="19050">
                <a:solidFill>
                  <a:schemeClr val="lt1"/>
                </a:solidFill>
              </a:ln>
              <a:effectLst/>
            </c:spPr>
          </c:dPt>
          <c:dPt>
            <c:idx val="807"/>
            <c:bubble3D val="0"/>
            <c:spPr>
              <a:solidFill>
                <a:schemeClr val="accent4">
                  <a:lumMod val="50000"/>
                  <a:lumOff val="50000"/>
                </a:schemeClr>
              </a:solidFill>
              <a:ln w="19050">
                <a:solidFill>
                  <a:schemeClr val="lt1"/>
                </a:solidFill>
              </a:ln>
              <a:effectLst/>
            </c:spPr>
          </c:dPt>
          <c:dPt>
            <c:idx val="808"/>
            <c:bubble3D val="0"/>
            <c:spPr>
              <a:solidFill>
                <a:schemeClr val="accent5">
                  <a:lumMod val="50000"/>
                  <a:lumOff val="50000"/>
                </a:schemeClr>
              </a:solidFill>
              <a:ln w="19050">
                <a:solidFill>
                  <a:schemeClr val="lt1"/>
                </a:solidFill>
              </a:ln>
              <a:effectLst/>
            </c:spPr>
          </c:dPt>
          <c:dPt>
            <c:idx val="809"/>
            <c:bubble3D val="0"/>
            <c:spPr>
              <a:solidFill>
                <a:schemeClr val="accent6">
                  <a:lumMod val="50000"/>
                  <a:lumOff val="50000"/>
                </a:schemeClr>
              </a:solidFill>
              <a:ln w="19050">
                <a:solidFill>
                  <a:schemeClr val="lt1"/>
                </a:solidFill>
              </a:ln>
              <a:effectLst/>
            </c:spPr>
          </c:dPt>
          <c:dPt>
            <c:idx val="810"/>
            <c:bubble3D val="0"/>
            <c:spPr>
              <a:solidFill>
                <a:schemeClr val="accent1"/>
              </a:solidFill>
              <a:ln w="19050">
                <a:solidFill>
                  <a:schemeClr val="lt1"/>
                </a:solidFill>
              </a:ln>
              <a:effectLst/>
            </c:spPr>
          </c:dPt>
          <c:dPt>
            <c:idx val="811"/>
            <c:bubble3D val="0"/>
            <c:spPr>
              <a:solidFill>
                <a:schemeClr val="accent2"/>
              </a:solidFill>
              <a:ln w="19050">
                <a:solidFill>
                  <a:schemeClr val="lt1"/>
                </a:solidFill>
              </a:ln>
              <a:effectLst/>
            </c:spPr>
          </c:dPt>
          <c:dPt>
            <c:idx val="812"/>
            <c:bubble3D val="0"/>
            <c:spPr>
              <a:solidFill>
                <a:schemeClr val="accent3"/>
              </a:solidFill>
              <a:ln w="19050">
                <a:solidFill>
                  <a:schemeClr val="lt1"/>
                </a:solidFill>
              </a:ln>
              <a:effectLst/>
            </c:spPr>
          </c:dPt>
          <c:dPt>
            <c:idx val="813"/>
            <c:bubble3D val="0"/>
            <c:spPr>
              <a:solidFill>
                <a:schemeClr val="accent4"/>
              </a:solidFill>
              <a:ln w="19050">
                <a:solidFill>
                  <a:schemeClr val="lt1"/>
                </a:solidFill>
              </a:ln>
              <a:effectLst/>
            </c:spPr>
          </c:dPt>
          <c:dPt>
            <c:idx val="814"/>
            <c:bubble3D val="0"/>
            <c:spPr>
              <a:solidFill>
                <a:schemeClr val="accent5"/>
              </a:solidFill>
              <a:ln w="19050">
                <a:solidFill>
                  <a:schemeClr val="lt1"/>
                </a:solidFill>
              </a:ln>
              <a:effectLst/>
            </c:spPr>
          </c:dPt>
          <c:dPt>
            <c:idx val="815"/>
            <c:bubble3D val="0"/>
            <c:spPr>
              <a:solidFill>
                <a:schemeClr val="accent6"/>
              </a:solidFill>
              <a:ln w="19050">
                <a:solidFill>
                  <a:schemeClr val="lt1"/>
                </a:solidFill>
              </a:ln>
              <a:effectLst/>
            </c:spPr>
          </c:dPt>
          <c:dPt>
            <c:idx val="816"/>
            <c:bubble3D val="0"/>
            <c:spPr>
              <a:solidFill>
                <a:schemeClr val="accent1">
                  <a:lumMod val="60000"/>
                </a:schemeClr>
              </a:solidFill>
              <a:ln w="19050">
                <a:solidFill>
                  <a:schemeClr val="lt1"/>
                </a:solidFill>
              </a:ln>
              <a:effectLst/>
            </c:spPr>
          </c:dPt>
          <c:dPt>
            <c:idx val="817"/>
            <c:bubble3D val="0"/>
            <c:spPr>
              <a:solidFill>
                <a:schemeClr val="accent2">
                  <a:lumMod val="60000"/>
                </a:schemeClr>
              </a:solidFill>
              <a:ln w="19050">
                <a:solidFill>
                  <a:schemeClr val="lt1"/>
                </a:solidFill>
              </a:ln>
              <a:effectLst/>
            </c:spPr>
          </c:dPt>
          <c:dPt>
            <c:idx val="818"/>
            <c:bubble3D val="0"/>
            <c:spPr>
              <a:solidFill>
                <a:schemeClr val="accent3">
                  <a:lumMod val="60000"/>
                </a:schemeClr>
              </a:solidFill>
              <a:ln w="19050">
                <a:solidFill>
                  <a:schemeClr val="lt1"/>
                </a:solidFill>
              </a:ln>
              <a:effectLst/>
            </c:spPr>
          </c:dPt>
          <c:dPt>
            <c:idx val="819"/>
            <c:bubble3D val="0"/>
            <c:spPr>
              <a:solidFill>
                <a:schemeClr val="accent4">
                  <a:lumMod val="60000"/>
                </a:schemeClr>
              </a:solidFill>
              <a:ln w="19050">
                <a:solidFill>
                  <a:schemeClr val="lt1"/>
                </a:solidFill>
              </a:ln>
              <a:effectLst/>
            </c:spPr>
          </c:dPt>
          <c:dPt>
            <c:idx val="820"/>
            <c:bubble3D val="0"/>
            <c:spPr>
              <a:solidFill>
                <a:schemeClr val="accent5">
                  <a:lumMod val="60000"/>
                </a:schemeClr>
              </a:solidFill>
              <a:ln w="19050">
                <a:solidFill>
                  <a:schemeClr val="lt1"/>
                </a:solidFill>
              </a:ln>
              <a:effectLst/>
            </c:spPr>
          </c:dPt>
          <c:dPt>
            <c:idx val="821"/>
            <c:bubble3D val="0"/>
            <c:spPr>
              <a:solidFill>
                <a:schemeClr val="accent6">
                  <a:lumMod val="60000"/>
                </a:schemeClr>
              </a:solidFill>
              <a:ln w="19050">
                <a:solidFill>
                  <a:schemeClr val="lt1"/>
                </a:solidFill>
              </a:ln>
              <a:effectLst/>
            </c:spPr>
          </c:dPt>
          <c:dPt>
            <c:idx val="822"/>
            <c:bubble3D val="0"/>
            <c:spPr>
              <a:solidFill>
                <a:schemeClr val="accent1">
                  <a:lumMod val="80000"/>
                  <a:lumOff val="20000"/>
                </a:schemeClr>
              </a:solidFill>
              <a:ln w="19050">
                <a:solidFill>
                  <a:schemeClr val="lt1"/>
                </a:solidFill>
              </a:ln>
              <a:effectLst/>
            </c:spPr>
          </c:dPt>
          <c:dPt>
            <c:idx val="823"/>
            <c:bubble3D val="0"/>
            <c:spPr>
              <a:solidFill>
                <a:schemeClr val="accent2">
                  <a:lumMod val="80000"/>
                  <a:lumOff val="20000"/>
                </a:schemeClr>
              </a:solidFill>
              <a:ln w="19050">
                <a:solidFill>
                  <a:schemeClr val="lt1"/>
                </a:solidFill>
              </a:ln>
              <a:effectLst/>
            </c:spPr>
          </c:dPt>
          <c:dPt>
            <c:idx val="824"/>
            <c:bubble3D val="0"/>
            <c:spPr>
              <a:solidFill>
                <a:schemeClr val="accent3">
                  <a:lumMod val="80000"/>
                  <a:lumOff val="20000"/>
                </a:schemeClr>
              </a:solidFill>
              <a:ln w="19050">
                <a:solidFill>
                  <a:schemeClr val="lt1"/>
                </a:solidFill>
              </a:ln>
              <a:effectLst/>
            </c:spPr>
          </c:dPt>
          <c:dPt>
            <c:idx val="825"/>
            <c:bubble3D val="0"/>
            <c:spPr>
              <a:solidFill>
                <a:schemeClr val="accent4">
                  <a:lumMod val="80000"/>
                  <a:lumOff val="20000"/>
                </a:schemeClr>
              </a:solidFill>
              <a:ln w="19050">
                <a:solidFill>
                  <a:schemeClr val="lt1"/>
                </a:solidFill>
              </a:ln>
              <a:effectLst/>
            </c:spPr>
          </c:dPt>
          <c:dPt>
            <c:idx val="826"/>
            <c:bubble3D val="0"/>
            <c:spPr>
              <a:solidFill>
                <a:schemeClr val="accent5">
                  <a:lumMod val="80000"/>
                  <a:lumOff val="20000"/>
                </a:schemeClr>
              </a:solidFill>
              <a:ln w="19050">
                <a:solidFill>
                  <a:schemeClr val="lt1"/>
                </a:solidFill>
              </a:ln>
              <a:effectLst/>
            </c:spPr>
          </c:dPt>
          <c:dPt>
            <c:idx val="827"/>
            <c:bubble3D val="0"/>
            <c:spPr>
              <a:solidFill>
                <a:schemeClr val="accent6">
                  <a:lumMod val="80000"/>
                  <a:lumOff val="20000"/>
                </a:schemeClr>
              </a:solidFill>
              <a:ln w="19050">
                <a:solidFill>
                  <a:schemeClr val="lt1"/>
                </a:solidFill>
              </a:ln>
              <a:effectLst/>
            </c:spPr>
          </c:dPt>
          <c:dPt>
            <c:idx val="828"/>
            <c:bubble3D val="0"/>
            <c:spPr>
              <a:solidFill>
                <a:schemeClr val="accent1">
                  <a:lumMod val="80000"/>
                </a:schemeClr>
              </a:solidFill>
              <a:ln w="19050">
                <a:solidFill>
                  <a:schemeClr val="lt1"/>
                </a:solidFill>
              </a:ln>
              <a:effectLst/>
            </c:spPr>
          </c:dPt>
          <c:dPt>
            <c:idx val="829"/>
            <c:bubble3D val="0"/>
            <c:spPr>
              <a:solidFill>
                <a:schemeClr val="accent2">
                  <a:lumMod val="80000"/>
                </a:schemeClr>
              </a:solidFill>
              <a:ln w="19050">
                <a:solidFill>
                  <a:schemeClr val="lt1"/>
                </a:solidFill>
              </a:ln>
              <a:effectLst/>
            </c:spPr>
          </c:dPt>
          <c:dPt>
            <c:idx val="830"/>
            <c:bubble3D val="0"/>
            <c:spPr>
              <a:solidFill>
                <a:schemeClr val="accent3">
                  <a:lumMod val="80000"/>
                </a:schemeClr>
              </a:solidFill>
              <a:ln w="19050">
                <a:solidFill>
                  <a:schemeClr val="lt1"/>
                </a:solidFill>
              </a:ln>
              <a:effectLst/>
            </c:spPr>
          </c:dPt>
          <c:dPt>
            <c:idx val="831"/>
            <c:bubble3D val="0"/>
            <c:spPr>
              <a:solidFill>
                <a:schemeClr val="accent4">
                  <a:lumMod val="80000"/>
                </a:schemeClr>
              </a:solidFill>
              <a:ln w="19050">
                <a:solidFill>
                  <a:schemeClr val="lt1"/>
                </a:solidFill>
              </a:ln>
              <a:effectLst/>
            </c:spPr>
          </c:dPt>
          <c:dPt>
            <c:idx val="832"/>
            <c:bubble3D val="0"/>
            <c:spPr>
              <a:solidFill>
                <a:schemeClr val="accent5">
                  <a:lumMod val="80000"/>
                </a:schemeClr>
              </a:solidFill>
              <a:ln w="19050">
                <a:solidFill>
                  <a:schemeClr val="lt1"/>
                </a:solidFill>
              </a:ln>
              <a:effectLst/>
            </c:spPr>
          </c:dPt>
          <c:dPt>
            <c:idx val="833"/>
            <c:bubble3D val="0"/>
            <c:spPr>
              <a:solidFill>
                <a:schemeClr val="accent6">
                  <a:lumMod val="80000"/>
                </a:schemeClr>
              </a:solidFill>
              <a:ln w="19050">
                <a:solidFill>
                  <a:schemeClr val="lt1"/>
                </a:solidFill>
              </a:ln>
              <a:effectLst/>
            </c:spPr>
          </c:dPt>
          <c:dPt>
            <c:idx val="834"/>
            <c:bubble3D val="0"/>
            <c:spPr>
              <a:solidFill>
                <a:schemeClr val="accent1">
                  <a:lumMod val="60000"/>
                  <a:lumOff val="40000"/>
                </a:schemeClr>
              </a:solidFill>
              <a:ln w="19050">
                <a:solidFill>
                  <a:schemeClr val="lt1"/>
                </a:solidFill>
              </a:ln>
              <a:effectLst/>
            </c:spPr>
          </c:dPt>
          <c:dPt>
            <c:idx val="835"/>
            <c:bubble3D val="0"/>
            <c:spPr>
              <a:solidFill>
                <a:schemeClr val="accent2">
                  <a:lumMod val="60000"/>
                  <a:lumOff val="40000"/>
                </a:schemeClr>
              </a:solidFill>
              <a:ln w="19050">
                <a:solidFill>
                  <a:schemeClr val="lt1"/>
                </a:solidFill>
              </a:ln>
              <a:effectLst/>
            </c:spPr>
          </c:dPt>
          <c:dPt>
            <c:idx val="836"/>
            <c:bubble3D val="0"/>
            <c:spPr>
              <a:solidFill>
                <a:schemeClr val="accent3">
                  <a:lumMod val="60000"/>
                  <a:lumOff val="40000"/>
                </a:schemeClr>
              </a:solidFill>
              <a:ln w="19050">
                <a:solidFill>
                  <a:schemeClr val="lt1"/>
                </a:solidFill>
              </a:ln>
              <a:effectLst/>
            </c:spPr>
          </c:dPt>
          <c:dPt>
            <c:idx val="837"/>
            <c:bubble3D val="0"/>
            <c:spPr>
              <a:solidFill>
                <a:schemeClr val="accent4">
                  <a:lumMod val="60000"/>
                  <a:lumOff val="40000"/>
                </a:schemeClr>
              </a:solidFill>
              <a:ln w="19050">
                <a:solidFill>
                  <a:schemeClr val="lt1"/>
                </a:solidFill>
              </a:ln>
              <a:effectLst/>
            </c:spPr>
          </c:dPt>
          <c:dPt>
            <c:idx val="838"/>
            <c:bubble3D val="0"/>
            <c:spPr>
              <a:solidFill>
                <a:schemeClr val="accent5">
                  <a:lumMod val="60000"/>
                  <a:lumOff val="40000"/>
                </a:schemeClr>
              </a:solidFill>
              <a:ln w="19050">
                <a:solidFill>
                  <a:schemeClr val="lt1"/>
                </a:solidFill>
              </a:ln>
              <a:effectLst/>
            </c:spPr>
          </c:dPt>
          <c:dPt>
            <c:idx val="839"/>
            <c:bubble3D val="0"/>
            <c:spPr>
              <a:solidFill>
                <a:schemeClr val="accent6">
                  <a:lumMod val="60000"/>
                  <a:lumOff val="40000"/>
                </a:schemeClr>
              </a:solidFill>
              <a:ln w="19050">
                <a:solidFill>
                  <a:schemeClr val="lt1"/>
                </a:solidFill>
              </a:ln>
              <a:effectLst/>
            </c:spPr>
          </c:dPt>
          <c:dPt>
            <c:idx val="840"/>
            <c:bubble3D val="0"/>
            <c:spPr>
              <a:solidFill>
                <a:schemeClr val="accent1">
                  <a:lumMod val="50000"/>
                </a:schemeClr>
              </a:solidFill>
              <a:ln w="19050">
                <a:solidFill>
                  <a:schemeClr val="lt1"/>
                </a:solidFill>
              </a:ln>
              <a:effectLst/>
            </c:spPr>
          </c:dPt>
          <c:dPt>
            <c:idx val="841"/>
            <c:bubble3D val="0"/>
            <c:spPr>
              <a:solidFill>
                <a:schemeClr val="accent2">
                  <a:lumMod val="50000"/>
                </a:schemeClr>
              </a:solidFill>
              <a:ln w="19050">
                <a:solidFill>
                  <a:schemeClr val="lt1"/>
                </a:solidFill>
              </a:ln>
              <a:effectLst/>
            </c:spPr>
          </c:dPt>
          <c:dPt>
            <c:idx val="842"/>
            <c:bubble3D val="0"/>
            <c:spPr>
              <a:solidFill>
                <a:schemeClr val="accent3">
                  <a:lumMod val="50000"/>
                </a:schemeClr>
              </a:solidFill>
              <a:ln w="19050">
                <a:solidFill>
                  <a:schemeClr val="lt1"/>
                </a:solidFill>
              </a:ln>
              <a:effectLst/>
            </c:spPr>
          </c:dPt>
          <c:dPt>
            <c:idx val="843"/>
            <c:bubble3D val="0"/>
            <c:spPr>
              <a:solidFill>
                <a:schemeClr val="accent4">
                  <a:lumMod val="50000"/>
                </a:schemeClr>
              </a:solidFill>
              <a:ln w="19050">
                <a:solidFill>
                  <a:schemeClr val="lt1"/>
                </a:solidFill>
              </a:ln>
              <a:effectLst/>
            </c:spPr>
          </c:dPt>
          <c:dPt>
            <c:idx val="844"/>
            <c:bubble3D val="0"/>
            <c:spPr>
              <a:solidFill>
                <a:schemeClr val="accent5">
                  <a:lumMod val="50000"/>
                </a:schemeClr>
              </a:solidFill>
              <a:ln w="19050">
                <a:solidFill>
                  <a:schemeClr val="lt1"/>
                </a:solidFill>
              </a:ln>
              <a:effectLst/>
            </c:spPr>
          </c:dPt>
          <c:dPt>
            <c:idx val="845"/>
            <c:bubble3D val="0"/>
            <c:spPr>
              <a:solidFill>
                <a:schemeClr val="accent6">
                  <a:lumMod val="50000"/>
                </a:schemeClr>
              </a:solidFill>
              <a:ln w="19050">
                <a:solidFill>
                  <a:schemeClr val="lt1"/>
                </a:solidFill>
              </a:ln>
              <a:effectLst/>
            </c:spPr>
          </c:dPt>
          <c:dPt>
            <c:idx val="846"/>
            <c:bubble3D val="0"/>
            <c:spPr>
              <a:solidFill>
                <a:schemeClr val="accent1">
                  <a:lumMod val="70000"/>
                  <a:lumOff val="30000"/>
                </a:schemeClr>
              </a:solidFill>
              <a:ln w="19050">
                <a:solidFill>
                  <a:schemeClr val="lt1"/>
                </a:solidFill>
              </a:ln>
              <a:effectLst/>
            </c:spPr>
          </c:dPt>
          <c:dPt>
            <c:idx val="847"/>
            <c:bubble3D val="0"/>
            <c:spPr>
              <a:solidFill>
                <a:schemeClr val="accent2">
                  <a:lumMod val="70000"/>
                  <a:lumOff val="30000"/>
                </a:schemeClr>
              </a:solidFill>
              <a:ln w="19050">
                <a:solidFill>
                  <a:schemeClr val="lt1"/>
                </a:solidFill>
              </a:ln>
              <a:effectLst/>
            </c:spPr>
          </c:dPt>
          <c:dPt>
            <c:idx val="848"/>
            <c:bubble3D val="0"/>
            <c:spPr>
              <a:solidFill>
                <a:schemeClr val="accent3">
                  <a:lumMod val="70000"/>
                  <a:lumOff val="30000"/>
                </a:schemeClr>
              </a:solidFill>
              <a:ln w="19050">
                <a:solidFill>
                  <a:schemeClr val="lt1"/>
                </a:solidFill>
              </a:ln>
              <a:effectLst/>
            </c:spPr>
          </c:dPt>
          <c:dPt>
            <c:idx val="849"/>
            <c:bubble3D val="0"/>
            <c:spPr>
              <a:solidFill>
                <a:schemeClr val="accent4">
                  <a:lumMod val="70000"/>
                  <a:lumOff val="30000"/>
                </a:schemeClr>
              </a:solidFill>
              <a:ln w="19050">
                <a:solidFill>
                  <a:schemeClr val="lt1"/>
                </a:solidFill>
              </a:ln>
              <a:effectLst/>
            </c:spPr>
          </c:dPt>
          <c:dPt>
            <c:idx val="850"/>
            <c:bubble3D val="0"/>
            <c:spPr>
              <a:solidFill>
                <a:schemeClr val="accent5">
                  <a:lumMod val="70000"/>
                  <a:lumOff val="30000"/>
                </a:schemeClr>
              </a:solidFill>
              <a:ln w="19050">
                <a:solidFill>
                  <a:schemeClr val="lt1"/>
                </a:solidFill>
              </a:ln>
              <a:effectLst/>
            </c:spPr>
          </c:dPt>
          <c:dPt>
            <c:idx val="851"/>
            <c:bubble3D val="0"/>
            <c:spPr>
              <a:solidFill>
                <a:schemeClr val="accent6">
                  <a:lumMod val="70000"/>
                  <a:lumOff val="30000"/>
                </a:schemeClr>
              </a:solidFill>
              <a:ln w="19050">
                <a:solidFill>
                  <a:schemeClr val="lt1"/>
                </a:solidFill>
              </a:ln>
              <a:effectLst/>
            </c:spPr>
          </c:dPt>
          <c:dPt>
            <c:idx val="852"/>
            <c:bubble3D val="0"/>
            <c:spPr>
              <a:solidFill>
                <a:schemeClr val="accent1">
                  <a:lumMod val="70000"/>
                </a:schemeClr>
              </a:solidFill>
              <a:ln w="19050">
                <a:solidFill>
                  <a:schemeClr val="lt1"/>
                </a:solidFill>
              </a:ln>
              <a:effectLst/>
            </c:spPr>
          </c:dPt>
          <c:dPt>
            <c:idx val="853"/>
            <c:bubble3D val="0"/>
            <c:spPr>
              <a:solidFill>
                <a:schemeClr val="accent2">
                  <a:lumMod val="70000"/>
                </a:schemeClr>
              </a:solidFill>
              <a:ln w="19050">
                <a:solidFill>
                  <a:schemeClr val="lt1"/>
                </a:solidFill>
              </a:ln>
              <a:effectLst/>
            </c:spPr>
          </c:dPt>
          <c:dPt>
            <c:idx val="854"/>
            <c:bubble3D val="0"/>
            <c:spPr>
              <a:solidFill>
                <a:schemeClr val="accent3">
                  <a:lumMod val="70000"/>
                </a:schemeClr>
              </a:solidFill>
              <a:ln w="19050">
                <a:solidFill>
                  <a:schemeClr val="lt1"/>
                </a:solidFill>
              </a:ln>
              <a:effectLst/>
            </c:spPr>
          </c:dPt>
          <c:dPt>
            <c:idx val="855"/>
            <c:bubble3D val="0"/>
            <c:spPr>
              <a:solidFill>
                <a:schemeClr val="accent4">
                  <a:lumMod val="70000"/>
                </a:schemeClr>
              </a:solidFill>
              <a:ln w="19050">
                <a:solidFill>
                  <a:schemeClr val="lt1"/>
                </a:solidFill>
              </a:ln>
              <a:effectLst/>
            </c:spPr>
          </c:dPt>
          <c:dPt>
            <c:idx val="856"/>
            <c:bubble3D val="0"/>
            <c:spPr>
              <a:solidFill>
                <a:schemeClr val="accent5">
                  <a:lumMod val="70000"/>
                </a:schemeClr>
              </a:solidFill>
              <a:ln w="19050">
                <a:solidFill>
                  <a:schemeClr val="lt1"/>
                </a:solidFill>
              </a:ln>
              <a:effectLst/>
            </c:spPr>
          </c:dPt>
          <c:dPt>
            <c:idx val="857"/>
            <c:bubble3D val="0"/>
            <c:spPr>
              <a:solidFill>
                <a:schemeClr val="accent6">
                  <a:lumMod val="70000"/>
                </a:schemeClr>
              </a:solidFill>
              <a:ln w="19050">
                <a:solidFill>
                  <a:schemeClr val="lt1"/>
                </a:solidFill>
              </a:ln>
              <a:effectLst/>
            </c:spPr>
          </c:dPt>
          <c:dPt>
            <c:idx val="858"/>
            <c:bubble3D val="0"/>
            <c:spPr>
              <a:solidFill>
                <a:schemeClr val="accent1">
                  <a:lumMod val="50000"/>
                  <a:lumOff val="50000"/>
                </a:schemeClr>
              </a:solidFill>
              <a:ln w="19050">
                <a:solidFill>
                  <a:schemeClr val="lt1"/>
                </a:solidFill>
              </a:ln>
              <a:effectLst/>
            </c:spPr>
          </c:dPt>
          <c:dPt>
            <c:idx val="859"/>
            <c:bubble3D val="0"/>
            <c:spPr>
              <a:solidFill>
                <a:schemeClr val="accent2">
                  <a:lumMod val="50000"/>
                  <a:lumOff val="50000"/>
                </a:schemeClr>
              </a:solidFill>
              <a:ln w="19050">
                <a:solidFill>
                  <a:schemeClr val="lt1"/>
                </a:solidFill>
              </a:ln>
              <a:effectLst/>
            </c:spPr>
          </c:dPt>
          <c:dPt>
            <c:idx val="860"/>
            <c:bubble3D val="0"/>
            <c:spPr>
              <a:solidFill>
                <a:schemeClr val="accent3">
                  <a:lumMod val="50000"/>
                  <a:lumOff val="50000"/>
                </a:schemeClr>
              </a:solidFill>
              <a:ln w="19050">
                <a:solidFill>
                  <a:schemeClr val="lt1"/>
                </a:solidFill>
              </a:ln>
              <a:effectLst/>
            </c:spPr>
          </c:dPt>
          <c:dPt>
            <c:idx val="861"/>
            <c:bubble3D val="0"/>
            <c:spPr>
              <a:solidFill>
                <a:schemeClr val="accent4">
                  <a:lumMod val="50000"/>
                  <a:lumOff val="50000"/>
                </a:schemeClr>
              </a:solidFill>
              <a:ln w="19050">
                <a:solidFill>
                  <a:schemeClr val="lt1"/>
                </a:solidFill>
              </a:ln>
              <a:effectLst/>
            </c:spPr>
          </c:dPt>
          <c:dPt>
            <c:idx val="862"/>
            <c:bubble3D val="0"/>
            <c:spPr>
              <a:solidFill>
                <a:schemeClr val="accent5">
                  <a:lumMod val="50000"/>
                  <a:lumOff val="50000"/>
                </a:schemeClr>
              </a:solidFill>
              <a:ln w="19050">
                <a:solidFill>
                  <a:schemeClr val="lt1"/>
                </a:solidFill>
              </a:ln>
              <a:effectLst/>
            </c:spPr>
          </c:dPt>
          <c:dPt>
            <c:idx val="863"/>
            <c:bubble3D val="0"/>
            <c:spPr>
              <a:solidFill>
                <a:schemeClr val="accent6">
                  <a:lumMod val="50000"/>
                  <a:lumOff val="50000"/>
                </a:schemeClr>
              </a:solidFill>
              <a:ln w="19050">
                <a:solidFill>
                  <a:schemeClr val="lt1"/>
                </a:solidFill>
              </a:ln>
              <a:effectLst/>
            </c:spPr>
          </c:dPt>
          <c:dPt>
            <c:idx val="864"/>
            <c:bubble3D val="0"/>
            <c:spPr>
              <a:solidFill>
                <a:schemeClr val="accent1"/>
              </a:solidFill>
              <a:ln w="19050">
                <a:solidFill>
                  <a:schemeClr val="lt1"/>
                </a:solidFill>
              </a:ln>
              <a:effectLst/>
            </c:spPr>
          </c:dPt>
          <c:dPt>
            <c:idx val="865"/>
            <c:bubble3D val="0"/>
            <c:spPr>
              <a:solidFill>
                <a:schemeClr val="accent2"/>
              </a:solidFill>
              <a:ln w="19050">
                <a:solidFill>
                  <a:schemeClr val="lt1"/>
                </a:solidFill>
              </a:ln>
              <a:effectLst/>
            </c:spPr>
          </c:dPt>
          <c:dPt>
            <c:idx val="866"/>
            <c:bubble3D val="0"/>
            <c:spPr>
              <a:solidFill>
                <a:schemeClr val="accent3"/>
              </a:solidFill>
              <a:ln w="19050">
                <a:solidFill>
                  <a:schemeClr val="lt1"/>
                </a:solidFill>
              </a:ln>
              <a:effectLst/>
            </c:spPr>
          </c:dPt>
          <c:dPt>
            <c:idx val="867"/>
            <c:bubble3D val="0"/>
            <c:spPr>
              <a:solidFill>
                <a:schemeClr val="accent4"/>
              </a:solidFill>
              <a:ln w="19050">
                <a:solidFill>
                  <a:schemeClr val="lt1"/>
                </a:solidFill>
              </a:ln>
              <a:effectLst/>
            </c:spPr>
          </c:dPt>
          <c:dPt>
            <c:idx val="868"/>
            <c:bubble3D val="0"/>
            <c:spPr>
              <a:solidFill>
                <a:schemeClr val="accent5"/>
              </a:solidFill>
              <a:ln w="19050">
                <a:solidFill>
                  <a:schemeClr val="lt1"/>
                </a:solidFill>
              </a:ln>
              <a:effectLst/>
            </c:spPr>
          </c:dPt>
          <c:dPt>
            <c:idx val="869"/>
            <c:bubble3D val="0"/>
            <c:spPr>
              <a:solidFill>
                <a:schemeClr val="accent6"/>
              </a:solidFill>
              <a:ln w="19050">
                <a:solidFill>
                  <a:schemeClr val="lt1"/>
                </a:solidFill>
              </a:ln>
              <a:effectLst/>
            </c:spPr>
          </c:dPt>
          <c:dPt>
            <c:idx val="870"/>
            <c:bubble3D val="0"/>
            <c:spPr>
              <a:solidFill>
                <a:schemeClr val="accent1">
                  <a:lumMod val="60000"/>
                </a:schemeClr>
              </a:solidFill>
              <a:ln w="19050">
                <a:solidFill>
                  <a:schemeClr val="lt1"/>
                </a:solidFill>
              </a:ln>
              <a:effectLst/>
            </c:spPr>
          </c:dPt>
          <c:dPt>
            <c:idx val="871"/>
            <c:bubble3D val="0"/>
            <c:spPr>
              <a:solidFill>
                <a:schemeClr val="accent2">
                  <a:lumMod val="60000"/>
                </a:schemeClr>
              </a:solidFill>
              <a:ln w="19050">
                <a:solidFill>
                  <a:schemeClr val="lt1"/>
                </a:solidFill>
              </a:ln>
              <a:effectLst/>
            </c:spPr>
          </c:dPt>
          <c:dPt>
            <c:idx val="872"/>
            <c:bubble3D val="0"/>
            <c:spPr>
              <a:solidFill>
                <a:schemeClr val="accent3">
                  <a:lumMod val="60000"/>
                </a:schemeClr>
              </a:solidFill>
              <a:ln w="19050">
                <a:solidFill>
                  <a:schemeClr val="lt1"/>
                </a:solidFill>
              </a:ln>
              <a:effectLst/>
            </c:spPr>
          </c:dPt>
          <c:dPt>
            <c:idx val="873"/>
            <c:bubble3D val="0"/>
            <c:spPr>
              <a:solidFill>
                <a:schemeClr val="accent4">
                  <a:lumMod val="60000"/>
                </a:schemeClr>
              </a:solidFill>
              <a:ln w="19050">
                <a:solidFill>
                  <a:schemeClr val="lt1"/>
                </a:solidFill>
              </a:ln>
              <a:effectLst/>
            </c:spPr>
          </c:dPt>
          <c:dPt>
            <c:idx val="874"/>
            <c:bubble3D val="0"/>
            <c:spPr>
              <a:solidFill>
                <a:schemeClr val="accent5">
                  <a:lumMod val="60000"/>
                </a:schemeClr>
              </a:solidFill>
              <a:ln w="19050">
                <a:solidFill>
                  <a:schemeClr val="lt1"/>
                </a:solidFill>
              </a:ln>
              <a:effectLst/>
            </c:spPr>
          </c:dPt>
          <c:dPt>
            <c:idx val="875"/>
            <c:bubble3D val="0"/>
            <c:spPr>
              <a:solidFill>
                <a:schemeClr val="accent6">
                  <a:lumMod val="60000"/>
                </a:schemeClr>
              </a:solidFill>
              <a:ln w="19050">
                <a:solidFill>
                  <a:schemeClr val="lt1"/>
                </a:solidFill>
              </a:ln>
              <a:effectLst/>
            </c:spPr>
          </c:dPt>
          <c:dPt>
            <c:idx val="876"/>
            <c:bubble3D val="0"/>
            <c:spPr>
              <a:solidFill>
                <a:schemeClr val="accent1">
                  <a:lumMod val="80000"/>
                  <a:lumOff val="20000"/>
                </a:schemeClr>
              </a:solidFill>
              <a:ln w="19050">
                <a:solidFill>
                  <a:schemeClr val="lt1"/>
                </a:solidFill>
              </a:ln>
              <a:effectLst/>
            </c:spPr>
          </c:dPt>
          <c:dPt>
            <c:idx val="877"/>
            <c:bubble3D val="0"/>
            <c:spPr>
              <a:solidFill>
                <a:schemeClr val="accent2">
                  <a:lumMod val="80000"/>
                  <a:lumOff val="20000"/>
                </a:schemeClr>
              </a:solidFill>
              <a:ln w="19050">
                <a:solidFill>
                  <a:schemeClr val="lt1"/>
                </a:solidFill>
              </a:ln>
              <a:effectLst/>
            </c:spPr>
          </c:dPt>
          <c:dPt>
            <c:idx val="878"/>
            <c:bubble3D val="0"/>
            <c:spPr>
              <a:solidFill>
                <a:schemeClr val="accent3">
                  <a:lumMod val="80000"/>
                  <a:lumOff val="20000"/>
                </a:schemeClr>
              </a:solidFill>
              <a:ln w="19050">
                <a:solidFill>
                  <a:schemeClr val="lt1"/>
                </a:solidFill>
              </a:ln>
              <a:effectLst/>
            </c:spPr>
          </c:dPt>
          <c:dPt>
            <c:idx val="879"/>
            <c:bubble3D val="0"/>
            <c:spPr>
              <a:solidFill>
                <a:schemeClr val="accent4">
                  <a:lumMod val="80000"/>
                  <a:lumOff val="20000"/>
                </a:schemeClr>
              </a:solidFill>
              <a:ln w="19050">
                <a:solidFill>
                  <a:schemeClr val="lt1"/>
                </a:solidFill>
              </a:ln>
              <a:effectLst/>
            </c:spPr>
          </c:dPt>
          <c:dPt>
            <c:idx val="880"/>
            <c:bubble3D val="0"/>
            <c:spPr>
              <a:solidFill>
                <a:schemeClr val="accent5">
                  <a:lumMod val="80000"/>
                  <a:lumOff val="20000"/>
                </a:schemeClr>
              </a:solidFill>
              <a:ln w="19050">
                <a:solidFill>
                  <a:schemeClr val="lt1"/>
                </a:solidFill>
              </a:ln>
              <a:effectLst/>
            </c:spPr>
          </c:dPt>
          <c:dPt>
            <c:idx val="881"/>
            <c:bubble3D val="0"/>
            <c:spPr>
              <a:solidFill>
                <a:schemeClr val="accent6">
                  <a:lumMod val="80000"/>
                  <a:lumOff val="20000"/>
                </a:schemeClr>
              </a:solidFill>
              <a:ln w="19050">
                <a:solidFill>
                  <a:schemeClr val="lt1"/>
                </a:solidFill>
              </a:ln>
              <a:effectLst/>
            </c:spPr>
          </c:dPt>
          <c:dPt>
            <c:idx val="882"/>
            <c:bubble3D val="0"/>
            <c:spPr>
              <a:solidFill>
                <a:schemeClr val="accent1">
                  <a:lumMod val="80000"/>
                </a:schemeClr>
              </a:solidFill>
              <a:ln w="19050">
                <a:solidFill>
                  <a:schemeClr val="lt1"/>
                </a:solidFill>
              </a:ln>
              <a:effectLst/>
            </c:spPr>
          </c:dPt>
          <c:dPt>
            <c:idx val="883"/>
            <c:bubble3D val="0"/>
            <c:spPr>
              <a:solidFill>
                <a:schemeClr val="accent2">
                  <a:lumMod val="80000"/>
                </a:schemeClr>
              </a:solidFill>
              <a:ln w="19050">
                <a:solidFill>
                  <a:schemeClr val="lt1"/>
                </a:solidFill>
              </a:ln>
              <a:effectLst/>
            </c:spPr>
          </c:dPt>
          <c:dPt>
            <c:idx val="884"/>
            <c:bubble3D val="0"/>
            <c:spPr>
              <a:solidFill>
                <a:schemeClr val="accent3">
                  <a:lumMod val="80000"/>
                </a:schemeClr>
              </a:solidFill>
              <a:ln w="19050">
                <a:solidFill>
                  <a:schemeClr val="lt1"/>
                </a:solidFill>
              </a:ln>
              <a:effectLst/>
            </c:spPr>
          </c:dPt>
          <c:dPt>
            <c:idx val="885"/>
            <c:bubble3D val="0"/>
            <c:spPr>
              <a:solidFill>
                <a:schemeClr val="accent4">
                  <a:lumMod val="80000"/>
                </a:schemeClr>
              </a:solidFill>
              <a:ln w="19050">
                <a:solidFill>
                  <a:schemeClr val="lt1"/>
                </a:solidFill>
              </a:ln>
              <a:effectLst/>
            </c:spPr>
          </c:dPt>
          <c:dPt>
            <c:idx val="886"/>
            <c:bubble3D val="0"/>
            <c:spPr>
              <a:solidFill>
                <a:schemeClr val="accent5">
                  <a:lumMod val="80000"/>
                </a:schemeClr>
              </a:solidFill>
              <a:ln w="19050">
                <a:solidFill>
                  <a:schemeClr val="lt1"/>
                </a:solidFill>
              </a:ln>
              <a:effectLst/>
            </c:spPr>
          </c:dPt>
          <c:dPt>
            <c:idx val="887"/>
            <c:bubble3D val="0"/>
            <c:spPr>
              <a:solidFill>
                <a:schemeClr val="accent6">
                  <a:lumMod val="80000"/>
                </a:schemeClr>
              </a:solidFill>
              <a:ln w="19050">
                <a:solidFill>
                  <a:schemeClr val="lt1"/>
                </a:solidFill>
              </a:ln>
              <a:effectLst/>
            </c:spPr>
          </c:dPt>
          <c:dPt>
            <c:idx val="888"/>
            <c:bubble3D val="0"/>
            <c:spPr>
              <a:solidFill>
                <a:schemeClr val="accent1">
                  <a:lumMod val="60000"/>
                  <a:lumOff val="40000"/>
                </a:schemeClr>
              </a:solidFill>
              <a:ln w="19050">
                <a:solidFill>
                  <a:schemeClr val="lt1"/>
                </a:solidFill>
              </a:ln>
              <a:effectLst/>
            </c:spPr>
          </c:dPt>
          <c:dPt>
            <c:idx val="889"/>
            <c:bubble3D val="0"/>
            <c:spPr>
              <a:solidFill>
                <a:schemeClr val="accent2">
                  <a:lumMod val="60000"/>
                  <a:lumOff val="40000"/>
                </a:schemeClr>
              </a:solidFill>
              <a:ln w="19050">
                <a:solidFill>
                  <a:schemeClr val="lt1"/>
                </a:solidFill>
              </a:ln>
              <a:effectLst/>
            </c:spPr>
          </c:dPt>
          <c:dPt>
            <c:idx val="890"/>
            <c:bubble3D val="0"/>
            <c:spPr>
              <a:solidFill>
                <a:schemeClr val="accent3">
                  <a:lumMod val="60000"/>
                  <a:lumOff val="40000"/>
                </a:schemeClr>
              </a:solidFill>
              <a:ln w="19050">
                <a:solidFill>
                  <a:schemeClr val="lt1"/>
                </a:solidFill>
              </a:ln>
              <a:effectLst/>
            </c:spPr>
          </c:dPt>
          <c:dPt>
            <c:idx val="891"/>
            <c:bubble3D val="0"/>
            <c:spPr>
              <a:solidFill>
                <a:schemeClr val="accent4">
                  <a:lumMod val="60000"/>
                  <a:lumOff val="40000"/>
                </a:schemeClr>
              </a:solidFill>
              <a:ln w="19050">
                <a:solidFill>
                  <a:schemeClr val="lt1"/>
                </a:solidFill>
              </a:ln>
              <a:effectLst/>
            </c:spPr>
          </c:dPt>
          <c:dPt>
            <c:idx val="892"/>
            <c:bubble3D val="0"/>
            <c:spPr>
              <a:solidFill>
                <a:schemeClr val="accent5">
                  <a:lumMod val="60000"/>
                  <a:lumOff val="40000"/>
                </a:schemeClr>
              </a:solidFill>
              <a:ln w="19050">
                <a:solidFill>
                  <a:schemeClr val="lt1"/>
                </a:solidFill>
              </a:ln>
              <a:effectLst/>
            </c:spPr>
          </c:dPt>
          <c:dPt>
            <c:idx val="893"/>
            <c:bubble3D val="0"/>
            <c:spPr>
              <a:solidFill>
                <a:schemeClr val="accent6">
                  <a:lumMod val="60000"/>
                  <a:lumOff val="40000"/>
                </a:schemeClr>
              </a:solidFill>
              <a:ln w="19050">
                <a:solidFill>
                  <a:schemeClr val="lt1"/>
                </a:solidFill>
              </a:ln>
              <a:effectLst/>
            </c:spPr>
          </c:dPt>
          <c:dPt>
            <c:idx val="894"/>
            <c:bubble3D val="0"/>
            <c:spPr>
              <a:solidFill>
                <a:schemeClr val="accent1">
                  <a:lumMod val="50000"/>
                </a:schemeClr>
              </a:solidFill>
              <a:ln w="19050">
                <a:solidFill>
                  <a:schemeClr val="lt1"/>
                </a:solidFill>
              </a:ln>
              <a:effectLst/>
            </c:spPr>
          </c:dPt>
          <c:dPt>
            <c:idx val="895"/>
            <c:bubble3D val="0"/>
            <c:spPr>
              <a:solidFill>
                <a:schemeClr val="accent2">
                  <a:lumMod val="50000"/>
                </a:schemeClr>
              </a:solidFill>
              <a:ln w="19050">
                <a:solidFill>
                  <a:schemeClr val="lt1"/>
                </a:solidFill>
              </a:ln>
              <a:effectLst/>
            </c:spPr>
          </c:dPt>
          <c:dPt>
            <c:idx val="896"/>
            <c:bubble3D val="0"/>
            <c:spPr>
              <a:solidFill>
                <a:schemeClr val="accent3">
                  <a:lumMod val="50000"/>
                </a:schemeClr>
              </a:solidFill>
              <a:ln w="19050">
                <a:solidFill>
                  <a:schemeClr val="lt1"/>
                </a:solidFill>
              </a:ln>
              <a:effectLst/>
            </c:spPr>
          </c:dPt>
          <c:dPt>
            <c:idx val="897"/>
            <c:bubble3D val="0"/>
            <c:spPr>
              <a:solidFill>
                <a:schemeClr val="accent4">
                  <a:lumMod val="50000"/>
                </a:schemeClr>
              </a:solidFill>
              <a:ln w="19050">
                <a:solidFill>
                  <a:schemeClr val="lt1"/>
                </a:solidFill>
              </a:ln>
              <a:effectLst/>
            </c:spPr>
          </c:dPt>
          <c:dPt>
            <c:idx val="898"/>
            <c:bubble3D val="0"/>
            <c:spPr>
              <a:solidFill>
                <a:schemeClr val="accent5">
                  <a:lumMod val="50000"/>
                </a:schemeClr>
              </a:solidFill>
              <a:ln w="19050">
                <a:solidFill>
                  <a:schemeClr val="lt1"/>
                </a:solidFill>
              </a:ln>
              <a:effectLst/>
            </c:spPr>
          </c:dPt>
          <c:dPt>
            <c:idx val="899"/>
            <c:bubble3D val="0"/>
            <c:spPr>
              <a:solidFill>
                <a:schemeClr val="accent6">
                  <a:lumMod val="50000"/>
                </a:schemeClr>
              </a:solidFill>
              <a:ln w="19050">
                <a:solidFill>
                  <a:schemeClr val="lt1"/>
                </a:solidFill>
              </a:ln>
              <a:effectLst/>
            </c:spPr>
          </c:dPt>
          <c:dPt>
            <c:idx val="900"/>
            <c:bubble3D val="0"/>
            <c:spPr>
              <a:solidFill>
                <a:schemeClr val="accent1">
                  <a:lumMod val="70000"/>
                  <a:lumOff val="30000"/>
                </a:schemeClr>
              </a:solidFill>
              <a:ln w="19050">
                <a:solidFill>
                  <a:schemeClr val="lt1"/>
                </a:solidFill>
              </a:ln>
              <a:effectLst/>
            </c:spPr>
          </c:dPt>
          <c:dPt>
            <c:idx val="901"/>
            <c:bubble3D val="0"/>
            <c:spPr>
              <a:solidFill>
                <a:schemeClr val="accent2">
                  <a:lumMod val="70000"/>
                  <a:lumOff val="30000"/>
                </a:schemeClr>
              </a:solidFill>
              <a:ln w="19050">
                <a:solidFill>
                  <a:schemeClr val="lt1"/>
                </a:solidFill>
              </a:ln>
              <a:effectLst/>
            </c:spPr>
          </c:dPt>
          <c:dPt>
            <c:idx val="902"/>
            <c:bubble3D val="0"/>
            <c:spPr>
              <a:solidFill>
                <a:schemeClr val="accent3">
                  <a:lumMod val="70000"/>
                  <a:lumOff val="30000"/>
                </a:schemeClr>
              </a:solidFill>
              <a:ln w="19050">
                <a:solidFill>
                  <a:schemeClr val="lt1"/>
                </a:solidFill>
              </a:ln>
              <a:effectLst/>
            </c:spPr>
          </c:dPt>
          <c:dPt>
            <c:idx val="903"/>
            <c:bubble3D val="0"/>
            <c:spPr>
              <a:solidFill>
                <a:schemeClr val="accent4">
                  <a:lumMod val="70000"/>
                  <a:lumOff val="30000"/>
                </a:schemeClr>
              </a:solidFill>
              <a:ln w="19050">
                <a:solidFill>
                  <a:schemeClr val="lt1"/>
                </a:solidFill>
              </a:ln>
              <a:effectLst/>
            </c:spPr>
          </c:dPt>
          <c:dPt>
            <c:idx val="904"/>
            <c:bubble3D val="0"/>
            <c:spPr>
              <a:solidFill>
                <a:schemeClr val="accent5">
                  <a:lumMod val="70000"/>
                  <a:lumOff val="30000"/>
                </a:schemeClr>
              </a:solidFill>
              <a:ln w="19050">
                <a:solidFill>
                  <a:schemeClr val="lt1"/>
                </a:solidFill>
              </a:ln>
              <a:effectLst/>
            </c:spPr>
          </c:dPt>
          <c:dPt>
            <c:idx val="905"/>
            <c:bubble3D val="0"/>
            <c:spPr>
              <a:solidFill>
                <a:schemeClr val="accent6">
                  <a:lumMod val="70000"/>
                  <a:lumOff val="30000"/>
                </a:schemeClr>
              </a:solidFill>
              <a:ln w="19050">
                <a:solidFill>
                  <a:schemeClr val="lt1"/>
                </a:solidFill>
              </a:ln>
              <a:effectLst/>
            </c:spPr>
          </c:dPt>
          <c:dPt>
            <c:idx val="906"/>
            <c:bubble3D val="0"/>
            <c:spPr>
              <a:solidFill>
                <a:schemeClr val="accent1">
                  <a:lumMod val="70000"/>
                </a:schemeClr>
              </a:solidFill>
              <a:ln w="19050">
                <a:solidFill>
                  <a:schemeClr val="lt1"/>
                </a:solidFill>
              </a:ln>
              <a:effectLst/>
            </c:spPr>
          </c:dPt>
          <c:dPt>
            <c:idx val="907"/>
            <c:bubble3D val="0"/>
            <c:spPr>
              <a:solidFill>
                <a:schemeClr val="accent2">
                  <a:lumMod val="70000"/>
                </a:schemeClr>
              </a:solidFill>
              <a:ln w="19050">
                <a:solidFill>
                  <a:schemeClr val="lt1"/>
                </a:solidFill>
              </a:ln>
              <a:effectLst/>
            </c:spPr>
          </c:dPt>
          <c:dPt>
            <c:idx val="908"/>
            <c:bubble3D val="0"/>
            <c:spPr>
              <a:solidFill>
                <a:schemeClr val="accent3">
                  <a:lumMod val="70000"/>
                </a:schemeClr>
              </a:solidFill>
              <a:ln w="19050">
                <a:solidFill>
                  <a:schemeClr val="lt1"/>
                </a:solidFill>
              </a:ln>
              <a:effectLst/>
            </c:spPr>
          </c:dPt>
          <c:dPt>
            <c:idx val="909"/>
            <c:bubble3D val="0"/>
            <c:spPr>
              <a:solidFill>
                <a:schemeClr val="accent4">
                  <a:lumMod val="70000"/>
                </a:schemeClr>
              </a:solidFill>
              <a:ln w="19050">
                <a:solidFill>
                  <a:schemeClr val="lt1"/>
                </a:solidFill>
              </a:ln>
              <a:effectLst/>
            </c:spPr>
          </c:dPt>
          <c:dPt>
            <c:idx val="910"/>
            <c:bubble3D val="0"/>
            <c:spPr>
              <a:solidFill>
                <a:schemeClr val="accent5">
                  <a:lumMod val="70000"/>
                </a:schemeClr>
              </a:solidFill>
              <a:ln w="19050">
                <a:solidFill>
                  <a:schemeClr val="lt1"/>
                </a:solidFill>
              </a:ln>
              <a:effectLst/>
            </c:spPr>
          </c:dPt>
          <c:dPt>
            <c:idx val="911"/>
            <c:bubble3D val="0"/>
            <c:spPr>
              <a:solidFill>
                <a:schemeClr val="accent6">
                  <a:lumMod val="70000"/>
                </a:schemeClr>
              </a:solidFill>
              <a:ln w="19050">
                <a:solidFill>
                  <a:schemeClr val="lt1"/>
                </a:solidFill>
              </a:ln>
              <a:effectLst/>
            </c:spPr>
          </c:dPt>
          <c:dPt>
            <c:idx val="912"/>
            <c:bubble3D val="0"/>
            <c:spPr>
              <a:solidFill>
                <a:schemeClr val="accent1">
                  <a:lumMod val="50000"/>
                  <a:lumOff val="50000"/>
                </a:schemeClr>
              </a:solidFill>
              <a:ln w="19050">
                <a:solidFill>
                  <a:schemeClr val="lt1"/>
                </a:solidFill>
              </a:ln>
              <a:effectLst/>
            </c:spPr>
          </c:dPt>
          <c:dPt>
            <c:idx val="913"/>
            <c:bubble3D val="0"/>
            <c:spPr>
              <a:solidFill>
                <a:schemeClr val="accent2">
                  <a:lumMod val="50000"/>
                  <a:lumOff val="50000"/>
                </a:schemeClr>
              </a:solidFill>
              <a:ln w="19050">
                <a:solidFill>
                  <a:schemeClr val="lt1"/>
                </a:solidFill>
              </a:ln>
              <a:effectLst/>
            </c:spPr>
          </c:dPt>
          <c:dPt>
            <c:idx val="914"/>
            <c:bubble3D val="0"/>
            <c:spPr>
              <a:solidFill>
                <a:schemeClr val="accent3">
                  <a:lumMod val="50000"/>
                  <a:lumOff val="50000"/>
                </a:schemeClr>
              </a:solidFill>
              <a:ln w="19050">
                <a:solidFill>
                  <a:schemeClr val="lt1"/>
                </a:solidFill>
              </a:ln>
              <a:effectLst/>
            </c:spPr>
          </c:dPt>
          <c:dPt>
            <c:idx val="915"/>
            <c:bubble3D val="0"/>
            <c:spPr>
              <a:solidFill>
                <a:schemeClr val="accent4">
                  <a:lumMod val="50000"/>
                  <a:lumOff val="50000"/>
                </a:schemeClr>
              </a:solidFill>
              <a:ln w="19050">
                <a:solidFill>
                  <a:schemeClr val="lt1"/>
                </a:solidFill>
              </a:ln>
              <a:effectLst/>
            </c:spPr>
          </c:dPt>
          <c:dPt>
            <c:idx val="916"/>
            <c:bubble3D val="0"/>
            <c:spPr>
              <a:solidFill>
                <a:schemeClr val="accent5">
                  <a:lumMod val="50000"/>
                  <a:lumOff val="50000"/>
                </a:schemeClr>
              </a:solidFill>
              <a:ln w="19050">
                <a:solidFill>
                  <a:schemeClr val="lt1"/>
                </a:solidFill>
              </a:ln>
              <a:effectLst/>
            </c:spPr>
          </c:dPt>
          <c:dPt>
            <c:idx val="917"/>
            <c:bubble3D val="0"/>
            <c:spPr>
              <a:solidFill>
                <a:schemeClr val="accent6">
                  <a:lumMod val="50000"/>
                  <a:lumOff val="50000"/>
                </a:schemeClr>
              </a:solidFill>
              <a:ln w="19050">
                <a:solidFill>
                  <a:schemeClr val="lt1"/>
                </a:solidFill>
              </a:ln>
              <a:effectLst/>
            </c:spPr>
          </c:dPt>
          <c:dPt>
            <c:idx val="918"/>
            <c:bubble3D val="0"/>
            <c:spPr>
              <a:solidFill>
                <a:schemeClr val="accent1"/>
              </a:solidFill>
              <a:ln w="19050">
                <a:solidFill>
                  <a:schemeClr val="lt1"/>
                </a:solidFill>
              </a:ln>
              <a:effectLst/>
            </c:spPr>
          </c:dPt>
          <c:dPt>
            <c:idx val="919"/>
            <c:bubble3D val="0"/>
            <c:spPr>
              <a:solidFill>
                <a:schemeClr val="accent2"/>
              </a:solidFill>
              <a:ln w="19050">
                <a:solidFill>
                  <a:schemeClr val="lt1"/>
                </a:solidFill>
              </a:ln>
              <a:effectLst/>
            </c:spPr>
          </c:dPt>
          <c:dPt>
            <c:idx val="920"/>
            <c:bubble3D val="0"/>
            <c:spPr>
              <a:solidFill>
                <a:schemeClr val="accent3"/>
              </a:solidFill>
              <a:ln w="19050">
                <a:solidFill>
                  <a:schemeClr val="lt1"/>
                </a:solidFill>
              </a:ln>
              <a:effectLst/>
            </c:spPr>
          </c:dPt>
          <c:dPt>
            <c:idx val="921"/>
            <c:bubble3D val="0"/>
            <c:spPr>
              <a:solidFill>
                <a:schemeClr val="accent4"/>
              </a:solidFill>
              <a:ln w="19050">
                <a:solidFill>
                  <a:schemeClr val="lt1"/>
                </a:solidFill>
              </a:ln>
              <a:effectLst/>
            </c:spPr>
          </c:dPt>
          <c:dPt>
            <c:idx val="922"/>
            <c:bubble3D val="0"/>
            <c:spPr>
              <a:solidFill>
                <a:schemeClr val="accent5"/>
              </a:solidFill>
              <a:ln w="19050">
                <a:solidFill>
                  <a:schemeClr val="lt1"/>
                </a:solidFill>
              </a:ln>
              <a:effectLst/>
            </c:spPr>
          </c:dPt>
          <c:dPt>
            <c:idx val="923"/>
            <c:bubble3D val="0"/>
            <c:spPr>
              <a:solidFill>
                <a:schemeClr val="accent6"/>
              </a:solidFill>
              <a:ln w="19050">
                <a:solidFill>
                  <a:schemeClr val="lt1"/>
                </a:solidFill>
              </a:ln>
              <a:effectLst/>
            </c:spPr>
          </c:dPt>
          <c:dPt>
            <c:idx val="924"/>
            <c:bubble3D val="0"/>
            <c:spPr>
              <a:solidFill>
                <a:schemeClr val="accent1">
                  <a:lumMod val="60000"/>
                </a:schemeClr>
              </a:solidFill>
              <a:ln w="19050">
                <a:solidFill>
                  <a:schemeClr val="lt1"/>
                </a:solidFill>
              </a:ln>
              <a:effectLst/>
            </c:spPr>
          </c:dPt>
          <c:dPt>
            <c:idx val="925"/>
            <c:bubble3D val="0"/>
            <c:spPr>
              <a:solidFill>
                <a:schemeClr val="accent2">
                  <a:lumMod val="60000"/>
                </a:schemeClr>
              </a:solidFill>
              <a:ln w="19050">
                <a:solidFill>
                  <a:schemeClr val="lt1"/>
                </a:solidFill>
              </a:ln>
              <a:effectLst/>
            </c:spPr>
          </c:dPt>
          <c:dPt>
            <c:idx val="926"/>
            <c:bubble3D val="0"/>
            <c:spPr>
              <a:solidFill>
                <a:schemeClr val="accent3">
                  <a:lumMod val="60000"/>
                </a:schemeClr>
              </a:solidFill>
              <a:ln w="19050">
                <a:solidFill>
                  <a:schemeClr val="lt1"/>
                </a:solidFill>
              </a:ln>
              <a:effectLst/>
            </c:spPr>
          </c:dPt>
          <c:dPt>
            <c:idx val="927"/>
            <c:bubble3D val="0"/>
            <c:spPr>
              <a:solidFill>
                <a:schemeClr val="accent4">
                  <a:lumMod val="60000"/>
                </a:schemeClr>
              </a:solidFill>
              <a:ln w="19050">
                <a:solidFill>
                  <a:schemeClr val="lt1"/>
                </a:solidFill>
              </a:ln>
              <a:effectLst/>
            </c:spPr>
          </c:dPt>
          <c:dPt>
            <c:idx val="928"/>
            <c:bubble3D val="0"/>
            <c:spPr>
              <a:solidFill>
                <a:schemeClr val="accent5">
                  <a:lumMod val="60000"/>
                </a:schemeClr>
              </a:solidFill>
              <a:ln w="19050">
                <a:solidFill>
                  <a:schemeClr val="lt1"/>
                </a:solidFill>
              </a:ln>
              <a:effectLst/>
            </c:spPr>
          </c:dPt>
          <c:dPt>
            <c:idx val="929"/>
            <c:bubble3D val="0"/>
            <c:spPr>
              <a:solidFill>
                <a:schemeClr val="accent6">
                  <a:lumMod val="60000"/>
                </a:schemeClr>
              </a:solidFill>
              <a:ln w="19050">
                <a:solidFill>
                  <a:schemeClr val="lt1"/>
                </a:solidFill>
              </a:ln>
              <a:effectLst/>
            </c:spPr>
          </c:dPt>
          <c:dPt>
            <c:idx val="930"/>
            <c:bubble3D val="0"/>
            <c:spPr>
              <a:solidFill>
                <a:schemeClr val="accent1">
                  <a:lumMod val="80000"/>
                  <a:lumOff val="20000"/>
                </a:schemeClr>
              </a:solidFill>
              <a:ln w="19050">
                <a:solidFill>
                  <a:schemeClr val="lt1"/>
                </a:solidFill>
              </a:ln>
              <a:effectLst/>
            </c:spPr>
          </c:dPt>
          <c:dPt>
            <c:idx val="931"/>
            <c:bubble3D val="0"/>
            <c:spPr>
              <a:solidFill>
                <a:schemeClr val="accent2">
                  <a:lumMod val="80000"/>
                  <a:lumOff val="20000"/>
                </a:schemeClr>
              </a:solidFill>
              <a:ln w="19050">
                <a:solidFill>
                  <a:schemeClr val="lt1"/>
                </a:solidFill>
              </a:ln>
              <a:effectLst/>
            </c:spPr>
          </c:dPt>
          <c:dPt>
            <c:idx val="932"/>
            <c:bubble3D val="0"/>
            <c:spPr>
              <a:solidFill>
                <a:schemeClr val="accent3">
                  <a:lumMod val="80000"/>
                  <a:lumOff val="20000"/>
                </a:schemeClr>
              </a:solidFill>
              <a:ln w="19050">
                <a:solidFill>
                  <a:schemeClr val="lt1"/>
                </a:solidFill>
              </a:ln>
              <a:effectLst/>
            </c:spPr>
          </c:dPt>
          <c:dPt>
            <c:idx val="933"/>
            <c:bubble3D val="0"/>
            <c:spPr>
              <a:solidFill>
                <a:schemeClr val="accent4">
                  <a:lumMod val="80000"/>
                  <a:lumOff val="20000"/>
                </a:schemeClr>
              </a:solidFill>
              <a:ln w="19050">
                <a:solidFill>
                  <a:schemeClr val="lt1"/>
                </a:solidFill>
              </a:ln>
              <a:effectLst/>
            </c:spPr>
          </c:dPt>
          <c:dPt>
            <c:idx val="934"/>
            <c:bubble3D val="0"/>
            <c:spPr>
              <a:solidFill>
                <a:schemeClr val="accent5">
                  <a:lumMod val="80000"/>
                  <a:lumOff val="20000"/>
                </a:schemeClr>
              </a:solidFill>
              <a:ln w="19050">
                <a:solidFill>
                  <a:schemeClr val="lt1"/>
                </a:solidFill>
              </a:ln>
              <a:effectLst/>
            </c:spPr>
          </c:dPt>
          <c:dPt>
            <c:idx val="935"/>
            <c:bubble3D val="0"/>
            <c:spPr>
              <a:solidFill>
                <a:schemeClr val="accent6">
                  <a:lumMod val="80000"/>
                  <a:lumOff val="20000"/>
                </a:schemeClr>
              </a:solidFill>
              <a:ln w="19050">
                <a:solidFill>
                  <a:schemeClr val="lt1"/>
                </a:solidFill>
              </a:ln>
              <a:effectLst/>
            </c:spPr>
          </c:dPt>
          <c:dPt>
            <c:idx val="936"/>
            <c:bubble3D val="0"/>
            <c:spPr>
              <a:solidFill>
                <a:schemeClr val="accent1">
                  <a:lumMod val="80000"/>
                </a:schemeClr>
              </a:solidFill>
              <a:ln w="19050">
                <a:solidFill>
                  <a:schemeClr val="lt1"/>
                </a:solidFill>
              </a:ln>
              <a:effectLst/>
            </c:spPr>
          </c:dPt>
          <c:dPt>
            <c:idx val="937"/>
            <c:bubble3D val="0"/>
            <c:spPr>
              <a:solidFill>
                <a:schemeClr val="accent2">
                  <a:lumMod val="80000"/>
                </a:schemeClr>
              </a:solidFill>
              <a:ln w="19050">
                <a:solidFill>
                  <a:schemeClr val="lt1"/>
                </a:solidFill>
              </a:ln>
              <a:effectLst/>
            </c:spPr>
          </c:dPt>
          <c:dPt>
            <c:idx val="938"/>
            <c:bubble3D val="0"/>
            <c:spPr>
              <a:solidFill>
                <a:schemeClr val="accent3">
                  <a:lumMod val="80000"/>
                </a:schemeClr>
              </a:solidFill>
              <a:ln w="19050">
                <a:solidFill>
                  <a:schemeClr val="lt1"/>
                </a:solidFill>
              </a:ln>
              <a:effectLst/>
            </c:spPr>
          </c:dPt>
          <c:dPt>
            <c:idx val="939"/>
            <c:bubble3D val="0"/>
            <c:spPr>
              <a:solidFill>
                <a:schemeClr val="accent4">
                  <a:lumMod val="80000"/>
                </a:schemeClr>
              </a:solidFill>
              <a:ln w="19050">
                <a:solidFill>
                  <a:schemeClr val="lt1"/>
                </a:solidFill>
              </a:ln>
              <a:effectLst/>
            </c:spPr>
          </c:dPt>
          <c:dPt>
            <c:idx val="940"/>
            <c:bubble3D val="0"/>
            <c:spPr>
              <a:solidFill>
                <a:schemeClr val="accent5">
                  <a:lumMod val="80000"/>
                </a:schemeClr>
              </a:solidFill>
              <a:ln w="19050">
                <a:solidFill>
                  <a:schemeClr val="lt1"/>
                </a:solidFill>
              </a:ln>
              <a:effectLst/>
            </c:spPr>
          </c:dPt>
          <c:dPt>
            <c:idx val="941"/>
            <c:bubble3D val="0"/>
            <c:spPr>
              <a:solidFill>
                <a:schemeClr val="accent6">
                  <a:lumMod val="80000"/>
                </a:schemeClr>
              </a:solidFill>
              <a:ln w="19050">
                <a:solidFill>
                  <a:schemeClr val="lt1"/>
                </a:solidFill>
              </a:ln>
              <a:effectLst/>
            </c:spPr>
          </c:dPt>
          <c:dPt>
            <c:idx val="942"/>
            <c:bubble3D val="0"/>
            <c:spPr>
              <a:solidFill>
                <a:schemeClr val="accent1">
                  <a:lumMod val="60000"/>
                  <a:lumOff val="40000"/>
                </a:schemeClr>
              </a:solidFill>
              <a:ln w="19050">
                <a:solidFill>
                  <a:schemeClr val="lt1"/>
                </a:solidFill>
              </a:ln>
              <a:effectLst/>
            </c:spPr>
          </c:dPt>
          <c:dPt>
            <c:idx val="943"/>
            <c:bubble3D val="0"/>
            <c:spPr>
              <a:solidFill>
                <a:schemeClr val="accent2">
                  <a:lumMod val="60000"/>
                  <a:lumOff val="40000"/>
                </a:schemeClr>
              </a:solidFill>
              <a:ln w="19050">
                <a:solidFill>
                  <a:schemeClr val="lt1"/>
                </a:solidFill>
              </a:ln>
              <a:effectLst/>
            </c:spPr>
          </c:dPt>
          <c:dPt>
            <c:idx val="944"/>
            <c:bubble3D val="0"/>
            <c:spPr>
              <a:solidFill>
                <a:schemeClr val="accent3">
                  <a:lumMod val="60000"/>
                  <a:lumOff val="40000"/>
                </a:schemeClr>
              </a:solidFill>
              <a:ln w="19050">
                <a:solidFill>
                  <a:schemeClr val="lt1"/>
                </a:solidFill>
              </a:ln>
              <a:effectLst/>
            </c:spPr>
          </c:dPt>
          <c:dPt>
            <c:idx val="945"/>
            <c:bubble3D val="0"/>
            <c:spPr>
              <a:solidFill>
                <a:schemeClr val="accent4">
                  <a:lumMod val="60000"/>
                  <a:lumOff val="40000"/>
                </a:schemeClr>
              </a:solidFill>
              <a:ln w="19050">
                <a:solidFill>
                  <a:schemeClr val="lt1"/>
                </a:solidFill>
              </a:ln>
              <a:effectLst/>
            </c:spPr>
          </c:dPt>
          <c:dPt>
            <c:idx val="946"/>
            <c:bubble3D val="0"/>
            <c:spPr>
              <a:solidFill>
                <a:schemeClr val="accent5">
                  <a:lumMod val="60000"/>
                  <a:lumOff val="40000"/>
                </a:schemeClr>
              </a:solidFill>
              <a:ln w="19050">
                <a:solidFill>
                  <a:schemeClr val="lt1"/>
                </a:solidFill>
              </a:ln>
              <a:effectLst/>
            </c:spPr>
          </c:dPt>
          <c:dPt>
            <c:idx val="947"/>
            <c:bubble3D val="0"/>
            <c:spPr>
              <a:solidFill>
                <a:schemeClr val="accent6">
                  <a:lumMod val="60000"/>
                  <a:lumOff val="40000"/>
                </a:schemeClr>
              </a:solidFill>
              <a:ln w="19050">
                <a:solidFill>
                  <a:schemeClr val="lt1"/>
                </a:solidFill>
              </a:ln>
              <a:effectLst/>
            </c:spPr>
          </c:dPt>
          <c:dPt>
            <c:idx val="948"/>
            <c:bubble3D val="0"/>
            <c:spPr>
              <a:solidFill>
                <a:schemeClr val="accent1">
                  <a:lumMod val="50000"/>
                </a:schemeClr>
              </a:solidFill>
              <a:ln w="19050">
                <a:solidFill>
                  <a:schemeClr val="lt1"/>
                </a:solidFill>
              </a:ln>
              <a:effectLst/>
            </c:spPr>
          </c:dPt>
          <c:dPt>
            <c:idx val="949"/>
            <c:bubble3D val="0"/>
            <c:spPr>
              <a:solidFill>
                <a:schemeClr val="accent2">
                  <a:lumMod val="50000"/>
                </a:schemeClr>
              </a:solidFill>
              <a:ln w="19050">
                <a:solidFill>
                  <a:schemeClr val="lt1"/>
                </a:solidFill>
              </a:ln>
              <a:effectLst/>
            </c:spPr>
          </c:dPt>
          <c:dPt>
            <c:idx val="950"/>
            <c:bubble3D val="0"/>
            <c:spPr>
              <a:solidFill>
                <a:schemeClr val="accent3">
                  <a:lumMod val="50000"/>
                </a:schemeClr>
              </a:solidFill>
              <a:ln w="19050">
                <a:solidFill>
                  <a:schemeClr val="lt1"/>
                </a:solidFill>
              </a:ln>
              <a:effectLst/>
            </c:spPr>
          </c:dPt>
          <c:dPt>
            <c:idx val="951"/>
            <c:bubble3D val="0"/>
            <c:spPr>
              <a:solidFill>
                <a:schemeClr val="accent4">
                  <a:lumMod val="50000"/>
                </a:schemeClr>
              </a:solidFill>
              <a:ln w="19050">
                <a:solidFill>
                  <a:schemeClr val="lt1"/>
                </a:solidFill>
              </a:ln>
              <a:effectLst/>
            </c:spPr>
          </c:dPt>
          <c:dPt>
            <c:idx val="952"/>
            <c:bubble3D val="0"/>
            <c:spPr>
              <a:solidFill>
                <a:schemeClr val="accent5">
                  <a:lumMod val="50000"/>
                </a:schemeClr>
              </a:solidFill>
              <a:ln w="19050">
                <a:solidFill>
                  <a:schemeClr val="lt1"/>
                </a:solidFill>
              </a:ln>
              <a:effectLst/>
            </c:spPr>
          </c:dPt>
          <c:dPt>
            <c:idx val="953"/>
            <c:bubble3D val="0"/>
            <c:spPr>
              <a:solidFill>
                <a:schemeClr val="accent6">
                  <a:lumMod val="50000"/>
                </a:schemeClr>
              </a:solidFill>
              <a:ln w="19050">
                <a:solidFill>
                  <a:schemeClr val="lt1"/>
                </a:solidFill>
              </a:ln>
              <a:effectLst/>
            </c:spPr>
          </c:dPt>
          <c:dPt>
            <c:idx val="954"/>
            <c:bubble3D val="0"/>
            <c:spPr>
              <a:solidFill>
                <a:schemeClr val="accent1">
                  <a:lumMod val="70000"/>
                  <a:lumOff val="30000"/>
                </a:schemeClr>
              </a:solidFill>
              <a:ln w="19050">
                <a:solidFill>
                  <a:schemeClr val="lt1"/>
                </a:solidFill>
              </a:ln>
              <a:effectLst/>
            </c:spPr>
          </c:dPt>
          <c:dPt>
            <c:idx val="955"/>
            <c:bubble3D val="0"/>
            <c:spPr>
              <a:solidFill>
                <a:schemeClr val="accent2">
                  <a:lumMod val="70000"/>
                  <a:lumOff val="30000"/>
                </a:schemeClr>
              </a:solidFill>
              <a:ln w="19050">
                <a:solidFill>
                  <a:schemeClr val="lt1"/>
                </a:solidFill>
              </a:ln>
              <a:effectLst/>
            </c:spPr>
          </c:dPt>
          <c:dPt>
            <c:idx val="956"/>
            <c:bubble3D val="0"/>
            <c:spPr>
              <a:solidFill>
                <a:schemeClr val="accent3">
                  <a:lumMod val="70000"/>
                  <a:lumOff val="30000"/>
                </a:schemeClr>
              </a:solidFill>
              <a:ln w="19050">
                <a:solidFill>
                  <a:schemeClr val="lt1"/>
                </a:solidFill>
              </a:ln>
              <a:effectLst/>
            </c:spPr>
          </c:dPt>
          <c:dPt>
            <c:idx val="957"/>
            <c:bubble3D val="0"/>
            <c:spPr>
              <a:solidFill>
                <a:schemeClr val="accent4">
                  <a:lumMod val="70000"/>
                  <a:lumOff val="30000"/>
                </a:schemeClr>
              </a:solidFill>
              <a:ln w="19050">
                <a:solidFill>
                  <a:schemeClr val="lt1"/>
                </a:solidFill>
              </a:ln>
              <a:effectLst/>
            </c:spPr>
          </c:dPt>
          <c:dPt>
            <c:idx val="958"/>
            <c:bubble3D val="0"/>
            <c:spPr>
              <a:solidFill>
                <a:schemeClr val="accent5">
                  <a:lumMod val="70000"/>
                  <a:lumOff val="30000"/>
                </a:schemeClr>
              </a:solidFill>
              <a:ln w="19050">
                <a:solidFill>
                  <a:schemeClr val="lt1"/>
                </a:solidFill>
              </a:ln>
              <a:effectLst/>
            </c:spPr>
          </c:dPt>
          <c:dPt>
            <c:idx val="959"/>
            <c:bubble3D val="0"/>
            <c:spPr>
              <a:solidFill>
                <a:schemeClr val="accent6">
                  <a:lumMod val="70000"/>
                  <a:lumOff val="30000"/>
                </a:schemeClr>
              </a:solidFill>
              <a:ln w="19050">
                <a:solidFill>
                  <a:schemeClr val="lt1"/>
                </a:solidFill>
              </a:ln>
              <a:effectLst/>
            </c:spPr>
          </c:dPt>
          <c:dPt>
            <c:idx val="960"/>
            <c:bubble3D val="0"/>
            <c:spPr>
              <a:solidFill>
                <a:schemeClr val="accent1">
                  <a:lumMod val="70000"/>
                </a:schemeClr>
              </a:solidFill>
              <a:ln w="19050">
                <a:solidFill>
                  <a:schemeClr val="lt1"/>
                </a:solidFill>
              </a:ln>
              <a:effectLst/>
            </c:spPr>
          </c:dPt>
          <c:dPt>
            <c:idx val="961"/>
            <c:bubble3D val="0"/>
            <c:spPr>
              <a:solidFill>
                <a:schemeClr val="accent2">
                  <a:lumMod val="70000"/>
                </a:schemeClr>
              </a:solidFill>
              <a:ln w="19050">
                <a:solidFill>
                  <a:schemeClr val="lt1"/>
                </a:solidFill>
              </a:ln>
              <a:effectLst/>
            </c:spPr>
          </c:dPt>
          <c:dPt>
            <c:idx val="962"/>
            <c:bubble3D val="0"/>
            <c:spPr>
              <a:solidFill>
                <a:schemeClr val="accent3">
                  <a:lumMod val="70000"/>
                </a:schemeClr>
              </a:solidFill>
              <a:ln w="19050">
                <a:solidFill>
                  <a:schemeClr val="lt1"/>
                </a:solidFill>
              </a:ln>
              <a:effectLst/>
            </c:spPr>
          </c:dPt>
          <c:dPt>
            <c:idx val="963"/>
            <c:bubble3D val="0"/>
            <c:spPr>
              <a:solidFill>
                <a:schemeClr val="accent4">
                  <a:lumMod val="70000"/>
                </a:schemeClr>
              </a:solidFill>
              <a:ln w="19050">
                <a:solidFill>
                  <a:schemeClr val="lt1"/>
                </a:solidFill>
              </a:ln>
              <a:effectLst/>
            </c:spPr>
          </c:dPt>
          <c:dPt>
            <c:idx val="964"/>
            <c:bubble3D val="0"/>
            <c:spPr>
              <a:solidFill>
                <a:schemeClr val="accent5">
                  <a:lumMod val="70000"/>
                </a:schemeClr>
              </a:solidFill>
              <a:ln w="19050">
                <a:solidFill>
                  <a:schemeClr val="lt1"/>
                </a:solidFill>
              </a:ln>
              <a:effectLst/>
            </c:spPr>
          </c:dPt>
          <c:dPt>
            <c:idx val="965"/>
            <c:bubble3D val="0"/>
            <c:spPr>
              <a:solidFill>
                <a:schemeClr val="accent6">
                  <a:lumMod val="70000"/>
                </a:schemeClr>
              </a:solidFill>
              <a:ln w="19050">
                <a:solidFill>
                  <a:schemeClr val="lt1"/>
                </a:solidFill>
              </a:ln>
              <a:effectLst/>
            </c:spPr>
          </c:dPt>
          <c:dPt>
            <c:idx val="966"/>
            <c:bubble3D val="0"/>
            <c:spPr>
              <a:solidFill>
                <a:schemeClr val="accent1">
                  <a:lumMod val="50000"/>
                  <a:lumOff val="50000"/>
                </a:schemeClr>
              </a:solidFill>
              <a:ln w="19050">
                <a:solidFill>
                  <a:schemeClr val="lt1"/>
                </a:solidFill>
              </a:ln>
              <a:effectLst/>
            </c:spPr>
          </c:dPt>
          <c:dPt>
            <c:idx val="967"/>
            <c:bubble3D val="0"/>
            <c:spPr>
              <a:solidFill>
                <a:schemeClr val="accent2">
                  <a:lumMod val="50000"/>
                  <a:lumOff val="50000"/>
                </a:schemeClr>
              </a:solidFill>
              <a:ln w="19050">
                <a:solidFill>
                  <a:schemeClr val="lt1"/>
                </a:solidFill>
              </a:ln>
              <a:effectLst/>
            </c:spPr>
          </c:dPt>
          <c:dPt>
            <c:idx val="968"/>
            <c:bubble3D val="0"/>
            <c:spPr>
              <a:solidFill>
                <a:schemeClr val="accent3">
                  <a:lumMod val="50000"/>
                  <a:lumOff val="50000"/>
                </a:schemeClr>
              </a:solidFill>
              <a:ln w="19050">
                <a:solidFill>
                  <a:schemeClr val="lt1"/>
                </a:solidFill>
              </a:ln>
              <a:effectLst/>
            </c:spPr>
          </c:dPt>
          <c:dPt>
            <c:idx val="969"/>
            <c:bubble3D val="0"/>
            <c:spPr>
              <a:solidFill>
                <a:schemeClr val="accent4">
                  <a:lumMod val="50000"/>
                  <a:lumOff val="50000"/>
                </a:schemeClr>
              </a:solidFill>
              <a:ln w="19050">
                <a:solidFill>
                  <a:schemeClr val="lt1"/>
                </a:solidFill>
              </a:ln>
              <a:effectLst/>
            </c:spPr>
          </c:dPt>
          <c:dPt>
            <c:idx val="970"/>
            <c:bubble3D val="0"/>
            <c:spPr>
              <a:solidFill>
                <a:schemeClr val="accent5">
                  <a:lumMod val="50000"/>
                  <a:lumOff val="50000"/>
                </a:schemeClr>
              </a:solidFill>
              <a:ln w="19050">
                <a:solidFill>
                  <a:schemeClr val="lt1"/>
                </a:solidFill>
              </a:ln>
              <a:effectLst/>
            </c:spPr>
          </c:dPt>
          <c:dPt>
            <c:idx val="971"/>
            <c:bubble3D val="0"/>
            <c:spPr>
              <a:solidFill>
                <a:schemeClr val="accent6">
                  <a:lumMod val="50000"/>
                  <a:lumOff val="50000"/>
                </a:schemeClr>
              </a:solidFill>
              <a:ln w="19050">
                <a:solidFill>
                  <a:schemeClr val="lt1"/>
                </a:solidFill>
              </a:ln>
              <a:effectLst/>
            </c:spPr>
          </c:dPt>
          <c:dPt>
            <c:idx val="972"/>
            <c:bubble3D val="0"/>
            <c:spPr>
              <a:solidFill>
                <a:schemeClr val="accent1"/>
              </a:solidFill>
              <a:ln w="19050">
                <a:solidFill>
                  <a:schemeClr val="lt1"/>
                </a:solidFill>
              </a:ln>
              <a:effectLst/>
            </c:spPr>
          </c:dPt>
          <c:dPt>
            <c:idx val="973"/>
            <c:bubble3D val="0"/>
            <c:spPr>
              <a:solidFill>
                <a:schemeClr val="accent2"/>
              </a:solidFill>
              <a:ln w="19050">
                <a:solidFill>
                  <a:schemeClr val="lt1"/>
                </a:solidFill>
              </a:ln>
              <a:effectLst/>
            </c:spPr>
          </c:dPt>
          <c:dPt>
            <c:idx val="974"/>
            <c:bubble3D val="0"/>
            <c:spPr>
              <a:solidFill>
                <a:schemeClr val="accent3"/>
              </a:solidFill>
              <a:ln w="19050">
                <a:solidFill>
                  <a:schemeClr val="lt1"/>
                </a:solidFill>
              </a:ln>
              <a:effectLst/>
            </c:spPr>
          </c:dPt>
          <c:dPt>
            <c:idx val="975"/>
            <c:bubble3D val="0"/>
            <c:spPr>
              <a:solidFill>
                <a:schemeClr val="accent4"/>
              </a:solidFill>
              <a:ln w="19050">
                <a:solidFill>
                  <a:schemeClr val="lt1"/>
                </a:solidFill>
              </a:ln>
              <a:effectLst/>
            </c:spPr>
          </c:dPt>
          <c:dPt>
            <c:idx val="976"/>
            <c:bubble3D val="0"/>
            <c:spPr>
              <a:solidFill>
                <a:schemeClr val="accent5"/>
              </a:solidFill>
              <a:ln w="19050">
                <a:solidFill>
                  <a:schemeClr val="lt1"/>
                </a:solidFill>
              </a:ln>
              <a:effectLst/>
            </c:spPr>
          </c:dPt>
          <c:dPt>
            <c:idx val="977"/>
            <c:bubble3D val="0"/>
            <c:spPr>
              <a:solidFill>
                <a:schemeClr val="accent6"/>
              </a:solidFill>
              <a:ln w="19050">
                <a:solidFill>
                  <a:schemeClr val="lt1"/>
                </a:solidFill>
              </a:ln>
              <a:effectLst/>
            </c:spPr>
          </c:dPt>
          <c:dPt>
            <c:idx val="978"/>
            <c:bubble3D val="0"/>
            <c:spPr>
              <a:solidFill>
                <a:schemeClr val="accent1">
                  <a:lumMod val="60000"/>
                </a:schemeClr>
              </a:solidFill>
              <a:ln w="19050">
                <a:solidFill>
                  <a:schemeClr val="lt1"/>
                </a:solidFill>
              </a:ln>
              <a:effectLst/>
            </c:spPr>
          </c:dPt>
          <c:dPt>
            <c:idx val="979"/>
            <c:bubble3D val="0"/>
            <c:spPr>
              <a:solidFill>
                <a:schemeClr val="accent2">
                  <a:lumMod val="60000"/>
                </a:schemeClr>
              </a:solidFill>
              <a:ln w="19050">
                <a:solidFill>
                  <a:schemeClr val="lt1"/>
                </a:solidFill>
              </a:ln>
              <a:effectLst/>
            </c:spPr>
          </c:dPt>
          <c:dPt>
            <c:idx val="980"/>
            <c:bubble3D val="0"/>
            <c:spPr>
              <a:solidFill>
                <a:schemeClr val="accent3">
                  <a:lumMod val="60000"/>
                </a:schemeClr>
              </a:solidFill>
              <a:ln w="19050">
                <a:solidFill>
                  <a:schemeClr val="lt1"/>
                </a:solidFill>
              </a:ln>
              <a:effectLst/>
            </c:spPr>
          </c:dPt>
          <c:dPt>
            <c:idx val="981"/>
            <c:bubble3D val="0"/>
            <c:spPr>
              <a:solidFill>
                <a:schemeClr val="accent4">
                  <a:lumMod val="60000"/>
                </a:schemeClr>
              </a:solidFill>
              <a:ln w="19050">
                <a:solidFill>
                  <a:schemeClr val="lt1"/>
                </a:solidFill>
              </a:ln>
              <a:effectLst/>
            </c:spPr>
          </c:dPt>
          <c:dPt>
            <c:idx val="982"/>
            <c:bubble3D val="0"/>
            <c:spPr>
              <a:solidFill>
                <a:schemeClr val="accent5">
                  <a:lumMod val="60000"/>
                </a:schemeClr>
              </a:solidFill>
              <a:ln w="19050">
                <a:solidFill>
                  <a:schemeClr val="lt1"/>
                </a:solidFill>
              </a:ln>
              <a:effectLst/>
            </c:spPr>
          </c:dPt>
          <c:dPt>
            <c:idx val="983"/>
            <c:bubble3D val="0"/>
            <c:spPr>
              <a:solidFill>
                <a:schemeClr val="accent6">
                  <a:lumMod val="60000"/>
                </a:schemeClr>
              </a:solidFill>
              <a:ln w="19050">
                <a:solidFill>
                  <a:schemeClr val="lt1"/>
                </a:solidFill>
              </a:ln>
              <a:effectLst/>
            </c:spPr>
          </c:dPt>
          <c:dPt>
            <c:idx val="984"/>
            <c:bubble3D val="0"/>
            <c:spPr>
              <a:solidFill>
                <a:schemeClr val="accent1">
                  <a:lumMod val="80000"/>
                  <a:lumOff val="20000"/>
                </a:schemeClr>
              </a:solidFill>
              <a:ln w="19050">
                <a:solidFill>
                  <a:schemeClr val="lt1"/>
                </a:solidFill>
              </a:ln>
              <a:effectLst/>
            </c:spPr>
          </c:dPt>
          <c:dPt>
            <c:idx val="985"/>
            <c:bubble3D val="0"/>
            <c:spPr>
              <a:solidFill>
                <a:schemeClr val="accent2">
                  <a:lumMod val="80000"/>
                  <a:lumOff val="20000"/>
                </a:schemeClr>
              </a:solidFill>
              <a:ln w="19050">
                <a:solidFill>
                  <a:schemeClr val="lt1"/>
                </a:solidFill>
              </a:ln>
              <a:effectLst/>
            </c:spPr>
          </c:dPt>
          <c:dPt>
            <c:idx val="986"/>
            <c:bubble3D val="0"/>
            <c:spPr>
              <a:solidFill>
                <a:schemeClr val="accent3">
                  <a:lumMod val="80000"/>
                  <a:lumOff val="20000"/>
                </a:schemeClr>
              </a:solidFill>
              <a:ln w="19050">
                <a:solidFill>
                  <a:schemeClr val="lt1"/>
                </a:solidFill>
              </a:ln>
              <a:effectLst/>
            </c:spPr>
          </c:dPt>
          <c:dPt>
            <c:idx val="987"/>
            <c:bubble3D val="0"/>
            <c:spPr>
              <a:solidFill>
                <a:schemeClr val="accent4">
                  <a:lumMod val="80000"/>
                  <a:lumOff val="20000"/>
                </a:schemeClr>
              </a:solidFill>
              <a:ln w="19050">
                <a:solidFill>
                  <a:schemeClr val="lt1"/>
                </a:solidFill>
              </a:ln>
              <a:effectLst/>
            </c:spPr>
          </c:dPt>
          <c:dPt>
            <c:idx val="988"/>
            <c:bubble3D val="0"/>
            <c:spPr>
              <a:solidFill>
                <a:schemeClr val="accent5">
                  <a:lumMod val="80000"/>
                  <a:lumOff val="20000"/>
                </a:schemeClr>
              </a:solidFill>
              <a:ln w="19050">
                <a:solidFill>
                  <a:schemeClr val="lt1"/>
                </a:solidFill>
              </a:ln>
              <a:effectLst/>
            </c:spPr>
          </c:dPt>
          <c:dPt>
            <c:idx val="989"/>
            <c:bubble3D val="0"/>
            <c:spPr>
              <a:solidFill>
                <a:schemeClr val="accent6">
                  <a:lumMod val="80000"/>
                  <a:lumOff val="20000"/>
                </a:schemeClr>
              </a:solidFill>
              <a:ln w="19050">
                <a:solidFill>
                  <a:schemeClr val="lt1"/>
                </a:solidFill>
              </a:ln>
              <a:effectLst/>
            </c:spPr>
          </c:dPt>
          <c:dPt>
            <c:idx val="990"/>
            <c:bubble3D val="0"/>
            <c:spPr>
              <a:solidFill>
                <a:schemeClr val="accent1">
                  <a:lumMod val="80000"/>
                </a:schemeClr>
              </a:solidFill>
              <a:ln w="19050">
                <a:solidFill>
                  <a:schemeClr val="lt1"/>
                </a:solidFill>
              </a:ln>
              <a:effectLst/>
            </c:spPr>
          </c:dPt>
          <c:dPt>
            <c:idx val="991"/>
            <c:bubble3D val="0"/>
            <c:spPr>
              <a:solidFill>
                <a:schemeClr val="accent2">
                  <a:lumMod val="80000"/>
                </a:schemeClr>
              </a:solidFill>
              <a:ln w="19050">
                <a:solidFill>
                  <a:schemeClr val="lt1"/>
                </a:solidFill>
              </a:ln>
              <a:effectLst/>
            </c:spPr>
          </c:dPt>
          <c:dPt>
            <c:idx val="992"/>
            <c:bubble3D val="0"/>
            <c:spPr>
              <a:solidFill>
                <a:schemeClr val="accent3">
                  <a:lumMod val="80000"/>
                </a:schemeClr>
              </a:solidFill>
              <a:ln w="19050">
                <a:solidFill>
                  <a:schemeClr val="lt1"/>
                </a:solidFill>
              </a:ln>
              <a:effectLst/>
            </c:spPr>
          </c:dPt>
          <c:dPt>
            <c:idx val="993"/>
            <c:bubble3D val="0"/>
            <c:spPr>
              <a:solidFill>
                <a:schemeClr val="accent4">
                  <a:lumMod val="80000"/>
                </a:schemeClr>
              </a:solidFill>
              <a:ln w="19050">
                <a:solidFill>
                  <a:schemeClr val="lt1"/>
                </a:solidFill>
              </a:ln>
              <a:effectLst/>
            </c:spPr>
          </c:dPt>
          <c:dPt>
            <c:idx val="994"/>
            <c:bubble3D val="0"/>
            <c:spPr>
              <a:solidFill>
                <a:schemeClr val="accent5">
                  <a:lumMod val="80000"/>
                </a:schemeClr>
              </a:solidFill>
              <a:ln w="19050">
                <a:solidFill>
                  <a:schemeClr val="lt1"/>
                </a:solidFill>
              </a:ln>
              <a:effectLst/>
            </c:spPr>
          </c:dPt>
          <c:dPt>
            <c:idx val="995"/>
            <c:bubble3D val="0"/>
            <c:spPr>
              <a:solidFill>
                <a:schemeClr val="accent6">
                  <a:lumMod val="80000"/>
                </a:schemeClr>
              </a:solidFill>
              <a:ln w="19050">
                <a:solidFill>
                  <a:schemeClr val="lt1"/>
                </a:solidFill>
              </a:ln>
              <a:effectLst/>
            </c:spPr>
          </c:dPt>
          <c:dPt>
            <c:idx val="996"/>
            <c:bubble3D val="0"/>
            <c:spPr>
              <a:solidFill>
                <a:schemeClr val="accent1">
                  <a:lumMod val="60000"/>
                  <a:lumOff val="40000"/>
                </a:schemeClr>
              </a:solidFill>
              <a:ln w="19050">
                <a:solidFill>
                  <a:schemeClr val="lt1"/>
                </a:solidFill>
              </a:ln>
              <a:effectLst/>
            </c:spPr>
          </c:dPt>
          <c:dPt>
            <c:idx val="997"/>
            <c:bubble3D val="0"/>
            <c:spPr>
              <a:solidFill>
                <a:schemeClr val="accent2">
                  <a:lumMod val="60000"/>
                  <a:lumOff val="40000"/>
                </a:schemeClr>
              </a:solidFill>
              <a:ln w="19050">
                <a:solidFill>
                  <a:schemeClr val="lt1"/>
                </a:solidFill>
              </a:ln>
              <a:effectLst/>
            </c:spPr>
          </c:dPt>
          <c:dPt>
            <c:idx val="998"/>
            <c:bubble3D val="0"/>
            <c:spPr>
              <a:solidFill>
                <a:schemeClr val="accent3">
                  <a:lumMod val="60000"/>
                  <a:lumOff val="40000"/>
                </a:schemeClr>
              </a:solidFill>
              <a:ln w="19050">
                <a:solidFill>
                  <a:schemeClr val="lt1"/>
                </a:solidFill>
              </a:ln>
              <a:effectLst/>
            </c:spPr>
          </c:dPt>
          <c:dPt>
            <c:idx val="999"/>
            <c:bubble3D val="0"/>
            <c:spPr>
              <a:solidFill>
                <a:schemeClr val="accent4">
                  <a:lumMod val="60000"/>
                  <a:lumOff val="40000"/>
                </a:schemeClr>
              </a:solidFill>
              <a:ln w="19050">
                <a:solidFill>
                  <a:schemeClr val="lt1"/>
                </a:solidFill>
              </a:ln>
              <a:effectLst/>
            </c:spPr>
          </c:dPt>
          <c:dPt>
            <c:idx val="1000"/>
            <c:bubble3D val="0"/>
            <c:spPr>
              <a:solidFill>
                <a:schemeClr val="accent5">
                  <a:lumMod val="60000"/>
                  <a:lumOff val="40000"/>
                </a:schemeClr>
              </a:solidFill>
              <a:ln w="19050">
                <a:solidFill>
                  <a:schemeClr val="lt1"/>
                </a:solidFill>
              </a:ln>
              <a:effectLst/>
            </c:spPr>
          </c:dPt>
          <c:dPt>
            <c:idx val="1001"/>
            <c:bubble3D val="0"/>
            <c:spPr>
              <a:solidFill>
                <a:schemeClr val="accent6">
                  <a:lumMod val="60000"/>
                  <a:lumOff val="40000"/>
                </a:schemeClr>
              </a:solidFill>
              <a:ln w="19050">
                <a:solidFill>
                  <a:schemeClr val="lt1"/>
                </a:solidFill>
              </a:ln>
              <a:effectLst/>
            </c:spPr>
          </c:dPt>
          <c:dPt>
            <c:idx val="1002"/>
            <c:bubble3D val="0"/>
            <c:spPr>
              <a:solidFill>
                <a:schemeClr val="accent1">
                  <a:lumMod val="50000"/>
                </a:schemeClr>
              </a:solidFill>
              <a:ln w="19050">
                <a:solidFill>
                  <a:schemeClr val="lt1"/>
                </a:solidFill>
              </a:ln>
              <a:effectLst/>
            </c:spPr>
          </c:dPt>
          <c:dPt>
            <c:idx val="1003"/>
            <c:bubble3D val="0"/>
            <c:spPr>
              <a:solidFill>
                <a:schemeClr val="accent2">
                  <a:lumMod val="50000"/>
                </a:schemeClr>
              </a:solidFill>
              <a:ln w="19050">
                <a:solidFill>
                  <a:schemeClr val="lt1"/>
                </a:solidFill>
              </a:ln>
              <a:effectLst/>
            </c:spPr>
          </c:dPt>
          <c:dPt>
            <c:idx val="1004"/>
            <c:bubble3D val="0"/>
            <c:spPr>
              <a:solidFill>
                <a:schemeClr val="accent3">
                  <a:lumMod val="50000"/>
                </a:schemeClr>
              </a:solidFill>
              <a:ln w="19050">
                <a:solidFill>
                  <a:schemeClr val="lt1"/>
                </a:solidFill>
              </a:ln>
              <a:effectLst/>
            </c:spPr>
          </c:dPt>
          <c:dPt>
            <c:idx val="1005"/>
            <c:bubble3D val="0"/>
            <c:spPr>
              <a:solidFill>
                <a:schemeClr val="accent4">
                  <a:lumMod val="50000"/>
                </a:schemeClr>
              </a:solidFill>
              <a:ln w="19050">
                <a:solidFill>
                  <a:schemeClr val="lt1"/>
                </a:solidFill>
              </a:ln>
              <a:effectLst/>
            </c:spPr>
          </c:dPt>
          <c:dPt>
            <c:idx val="1006"/>
            <c:bubble3D val="0"/>
            <c:spPr>
              <a:solidFill>
                <a:schemeClr val="accent5">
                  <a:lumMod val="50000"/>
                </a:schemeClr>
              </a:solidFill>
              <a:ln w="19050">
                <a:solidFill>
                  <a:schemeClr val="lt1"/>
                </a:solidFill>
              </a:ln>
              <a:effectLst/>
            </c:spPr>
          </c:dPt>
          <c:dPt>
            <c:idx val="1007"/>
            <c:bubble3D val="0"/>
            <c:spPr>
              <a:solidFill>
                <a:schemeClr val="accent6">
                  <a:lumMod val="50000"/>
                </a:schemeClr>
              </a:solidFill>
              <a:ln w="19050">
                <a:solidFill>
                  <a:schemeClr val="lt1"/>
                </a:solidFill>
              </a:ln>
              <a:effectLst/>
            </c:spPr>
          </c:dPt>
          <c:dPt>
            <c:idx val="1008"/>
            <c:bubble3D val="0"/>
            <c:spPr>
              <a:solidFill>
                <a:schemeClr val="accent1">
                  <a:lumMod val="70000"/>
                  <a:lumOff val="30000"/>
                </a:schemeClr>
              </a:solidFill>
              <a:ln w="19050">
                <a:solidFill>
                  <a:schemeClr val="lt1"/>
                </a:solidFill>
              </a:ln>
              <a:effectLst/>
            </c:spPr>
          </c:dPt>
          <c:dPt>
            <c:idx val="1009"/>
            <c:bubble3D val="0"/>
            <c:spPr>
              <a:solidFill>
                <a:schemeClr val="accent2">
                  <a:lumMod val="70000"/>
                  <a:lumOff val="30000"/>
                </a:schemeClr>
              </a:solidFill>
              <a:ln w="19050">
                <a:solidFill>
                  <a:schemeClr val="lt1"/>
                </a:solidFill>
              </a:ln>
              <a:effectLst/>
            </c:spPr>
          </c:dPt>
          <c:dPt>
            <c:idx val="1010"/>
            <c:bubble3D val="0"/>
            <c:spPr>
              <a:solidFill>
                <a:schemeClr val="accent3">
                  <a:lumMod val="70000"/>
                  <a:lumOff val="30000"/>
                </a:schemeClr>
              </a:solidFill>
              <a:ln w="19050">
                <a:solidFill>
                  <a:schemeClr val="lt1"/>
                </a:solidFill>
              </a:ln>
              <a:effectLst/>
            </c:spPr>
          </c:dPt>
          <c:dPt>
            <c:idx val="1011"/>
            <c:bubble3D val="0"/>
            <c:spPr>
              <a:solidFill>
                <a:schemeClr val="accent4">
                  <a:lumMod val="70000"/>
                  <a:lumOff val="30000"/>
                </a:schemeClr>
              </a:solidFill>
              <a:ln w="19050">
                <a:solidFill>
                  <a:schemeClr val="lt1"/>
                </a:solidFill>
              </a:ln>
              <a:effectLst/>
            </c:spPr>
          </c:dPt>
          <c:dPt>
            <c:idx val="1012"/>
            <c:bubble3D val="0"/>
            <c:spPr>
              <a:solidFill>
                <a:schemeClr val="accent5">
                  <a:lumMod val="70000"/>
                  <a:lumOff val="30000"/>
                </a:schemeClr>
              </a:solidFill>
              <a:ln w="19050">
                <a:solidFill>
                  <a:schemeClr val="lt1"/>
                </a:solidFill>
              </a:ln>
              <a:effectLst/>
            </c:spPr>
          </c:dPt>
          <c:dPt>
            <c:idx val="1013"/>
            <c:bubble3D val="0"/>
            <c:spPr>
              <a:solidFill>
                <a:schemeClr val="accent6">
                  <a:lumMod val="70000"/>
                  <a:lumOff val="30000"/>
                </a:schemeClr>
              </a:solidFill>
              <a:ln w="19050">
                <a:solidFill>
                  <a:schemeClr val="lt1"/>
                </a:solidFill>
              </a:ln>
              <a:effectLst/>
            </c:spPr>
          </c:dPt>
          <c:dPt>
            <c:idx val="1014"/>
            <c:bubble3D val="0"/>
            <c:spPr>
              <a:solidFill>
                <a:schemeClr val="accent1">
                  <a:lumMod val="70000"/>
                </a:schemeClr>
              </a:solidFill>
              <a:ln w="19050">
                <a:solidFill>
                  <a:schemeClr val="lt1"/>
                </a:solidFill>
              </a:ln>
              <a:effectLst/>
            </c:spPr>
          </c:dPt>
          <c:dPt>
            <c:idx val="1015"/>
            <c:bubble3D val="0"/>
            <c:spPr>
              <a:solidFill>
                <a:schemeClr val="accent2">
                  <a:lumMod val="70000"/>
                </a:schemeClr>
              </a:solidFill>
              <a:ln w="19050">
                <a:solidFill>
                  <a:schemeClr val="lt1"/>
                </a:solidFill>
              </a:ln>
              <a:effectLst/>
            </c:spPr>
          </c:dPt>
          <c:dPt>
            <c:idx val="1016"/>
            <c:bubble3D val="0"/>
            <c:spPr>
              <a:solidFill>
                <a:schemeClr val="accent3">
                  <a:lumMod val="70000"/>
                </a:schemeClr>
              </a:solidFill>
              <a:ln w="19050">
                <a:solidFill>
                  <a:schemeClr val="lt1"/>
                </a:solidFill>
              </a:ln>
              <a:effectLst/>
            </c:spPr>
          </c:dPt>
          <c:dPt>
            <c:idx val="1017"/>
            <c:bubble3D val="0"/>
            <c:spPr>
              <a:solidFill>
                <a:schemeClr val="accent4">
                  <a:lumMod val="70000"/>
                </a:schemeClr>
              </a:solidFill>
              <a:ln w="19050">
                <a:solidFill>
                  <a:schemeClr val="lt1"/>
                </a:solidFill>
              </a:ln>
              <a:effectLst/>
            </c:spPr>
          </c:dPt>
          <c:dPt>
            <c:idx val="1018"/>
            <c:bubble3D val="0"/>
            <c:spPr>
              <a:solidFill>
                <a:schemeClr val="accent5">
                  <a:lumMod val="70000"/>
                </a:schemeClr>
              </a:solidFill>
              <a:ln w="19050">
                <a:solidFill>
                  <a:schemeClr val="lt1"/>
                </a:solidFill>
              </a:ln>
              <a:effectLst/>
            </c:spPr>
          </c:dPt>
          <c:dPt>
            <c:idx val="1019"/>
            <c:bubble3D val="0"/>
            <c:spPr>
              <a:solidFill>
                <a:schemeClr val="accent6">
                  <a:lumMod val="70000"/>
                </a:schemeClr>
              </a:solidFill>
              <a:ln w="19050">
                <a:solidFill>
                  <a:schemeClr val="lt1"/>
                </a:solidFill>
              </a:ln>
              <a:effectLst/>
            </c:spPr>
          </c:dPt>
          <c:dPt>
            <c:idx val="1020"/>
            <c:bubble3D val="0"/>
            <c:spPr>
              <a:solidFill>
                <a:schemeClr val="accent1">
                  <a:lumMod val="50000"/>
                  <a:lumOff val="50000"/>
                </a:schemeClr>
              </a:solidFill>
              <a:ln w="19050">
                <a:solidFill>
                  <a:schemeClr val="lt1"/>
                </a:solidFill>
              </a:ln>
              <a:effectLst/>
            </c:spPr>
          </c:dPt>
          <c:dPt>
            <c:idx val="1021"/>
            <c:bubble3D val="0"/>
            <c:spPr>
              <a:solidFill>
                <a:schemeClr val="accent2">
                  <a:lumMod val="50000"/>
                  <a:lumOff val="50000"/>
                </a:schemeClr>
              </a:solidFill>
              <a:ln w="19050">
                <a:solidFill>
                  <a:schemeClr val="lt1"/>
                </a:solidFill>
              </a:ln>
              <a:effectLst/>
            </c:spPr>
          </c:dPt>
          <c:dPt>
            <c:idx val="1022"/>
            <c:bubble3D val="0"/>
            <c:spPr>
              <a:solidFill>
                <a:schemeClr val="accent3">
                  <a:lumMod val="50000"/>
                  <a:lumOff val="50000"/>
                </a:schemeClr>
              </a:solidFill>
              <a:ln w="19050">
                <a:solidFill>
                  <a:schemeClr val="lt1"/>
                </a:solidFill>
              </a:ln>
              <a:effectLst/>
            </c:spPr>
          </c:dPt>
          <c:dPt>
            <c:idx val="1023"/>
            <c:bubble3D val="0"/>
            <c:spPr>
              <a:solidFill>
                <a:schemeClr val="accent4">
                  <a:lumMod val="50000"/>
                  <a:lumOff val="50000"/>
                </a:schemeClr>
              </a:solidFill>
              <a:ln w="19050">
                <a:solidFill>
                  <a:schemeClr val="lt1"/>
                </a:solidFill>
              </a:ln>
              <a:effectLst/>
            </c:spPr>
          </c:dPt>
          <c:dPt>
            <c:idx val="1024"/>
            <c:bubble3D val="0"/>
            <c:spPr>
              <a:solidFill>
                <a:schemeClr val="accent5">
                  <a:lumMod val="50000"/>
                  <a:lumOff val="50000"/>
                </a:schemeClr>
              </a:solidFill>
              <a:ln w="19050">
                <a:solidFill>
                  <a:schemeClr val="lt1"/>
                </a:solidFill>
              </a:ln>
              <a:effectLst/>
            </c:spPr>
          </c:dPt>
          <c:dPt>
            <c:idx val="1025"/>
            <c:bubble3D val="0"/>
            <c:spPr>
              <a:solidFill>
                <a:schemeClr val="accent6">
                  <a:lumMod val="50000"/>
                  <a:lumOff val="50000"/>
                </a:schemeClr>
              </a:solidFill>
              <a:ln w="19050">
                <a:solidFill>
                  <a:schemeClr val="lt1"/>
                </a:solidFill>
              </a:ln>
              <a:effectLst/>
            </c:spPr>
          </c:dPt>
          <c:dPt>
            <c:idx val="1026"/>
            <c:bubble3D val="0"/>
            <c:spPr>
              <a:solidFill>
                <a:schemeClr val="accent1"/>
              </a:solidFill>
              <a:ln w="19050">
                <a:solidFill>
                  <a:schemeClr val="lt1"/>
                </a:solidFill>
              </a:ln>
              <a:effectLst/>
            </c:spPr>
          </c:dPt>
          <c:dPt>
            <c:idx val="1027"/>
            <c:bubble3D val="0"/>
            <c:spPr>
              <a:solidFill>
                <a:schemeClr val="accent2"/>
              </a:solidFill>
              <a:ln w="19050">
                <a:solidFill>
                  <a:schemeClr val="lt1"/>
                </a:solidFill>
              </a:ln>
              <a:effectLst/>
            </c:spPr>
          </c:dPt>
          <c:dPt>
            <c:idx val="1028"/>
            <c:bubble3D val="0"/>
            <c:spPr>
              <a:solidFill>
                <a:schemeClr val="accent3"/>
              </a:solidFill>
              <a:ln w="19050">
                <a:solidFill>
                  <a:schemeClr val="lt1"/>
                </a:solidFill>
              </a:ln>
              <a:effectLst/>
            </c:spPr>
          </c:dPt>
          <c:dPt>
            <c:idx val="1029"/>
            <c:bubble3D val="0"/>
            <c:spPr>
              <a:solidFill>
                <a:schemeClr val="accent4"/>
              </a:solidFill>
              <a:ln w="19050">
                <a:solidFill>
                  <a:schemeClr val="lt1"/>
                </a:solidFill>
              </a:ln>
              <a:effectLst/>
            </c:spPr>
          </c:dPt>
          <c:dPt>
            <c:idx val="1030"/>
            <c:bubble3D val="0"/>
            <c:spPr>
              <a:solidFill>
                <a:schemeClr val="accent5"/>
              </a:solidFill>
              <a:ln w="19050">
                <a:solidFill>
                  <a:schemeClr val="lt1"/>
                </a:solidFill>
              </a:ln>
              <a:effectLst/>
            </c:spPr>
          </c:dPt>
          <c:dPt>
            <c:idx val="1031"/>
            <c:bubble3D val="0"/>
            <c:spPr>
              <a:solidFill>
                <a:schemeClr val="accent6"/>
              </a:solidFill>
              <a:ln w="19050">
                <a:solidFill>
                  <a:schemeClr val="lt1"/>
                </a:solidFill>
              </a:ln>
              <a:effectLst/>
            </c:spPr>
          </c:dPt>
          <c:dPt>
            <c:idx val="1032"/>
            <c:bubble3D val="0"/>
            <c:spPr>
              <a:solidFill>
                <a:schemeClr val="accent1">
                  <a:lumMod val="60000"/>
                </a:schemeClr>
              </a:solidFill>
              <a:ln w="19050">
                <a:solidFill>
                  <a:schemeClr val="lt1"/>
                </a:solidFill>
              </a:ln>
              <a:effectLst/>
            </c:spPr>
          </c:dPt>
          <c:dPt>
            <c:idx val="1033"/>
            <c:bubble3D val="0"/>
            <c:spPr>
              <a:solidFill>
                <a:schemeClr val="accent2">
                  <a:lumMod val="60000"/>
                </a:schemeClr>
              </a:solidFill>
              <a:ln w="19050">
                <a:solidFill>
                  <a:schemeClr val="lt1"/>
                </a:solidFill>
              </a:ln>
              <a:effectLst/>
            </c:spPr>
          </c:dPt>
          <c:dPt>
            <c:idx val="1034"/>
            <c:bubble3D val="0"/>
            <c:spPr>
              <a:solidFill>
                <a:schemeClr val="accent3">
                  <a:lumMod val="60000"/>
                </a:schemeClr>
              </a:solidFill>
              <a:ln w="19050">
                <a:solidFill>
                  <a:schemeClr val="lt1"/>
                </a:solidFill>
              </a:ln>
              <a:effectLst/>
            </c:spPr>
          </c:dPt>
          <c:dPt>
            <c:idx val="1035"/>
            <c:bubble3D val="0"/>
            <c:spPr>
              <a:solidFill>
                <a:schemeClr val="accent4">
                  <a:lumMod val="60000"/>
                </a:schemeClr>
              </a:solidFill>
              <a:ln w="19050">
                <a:solidFill>
                  <a:schemeClr val="lt1"/>
                </a:solidFill>
              </a:ln>
              <a:effectLst/>
            </c:spPr>
          </c:dPt>
          <c:dPt>
            <c:idx val="1036"/>
            <c:bubble3D val="0"/>
            <c:spPr>
              <a:solidFill>
                <a:schemeClr val="accent5">
                  <a:lumMod val="60000"/>
                </a:schemeClr>
              </a:solidFill>
              <a:ln w="19050">
                <a:solidFill>
                  <a:schemeClr val="lt1"/>
                </a:solidFill>
              </a:ln>
              <a:effectLst/>
            </c:spPr>
          </c:dPt>
          <c:dPt>
            <c:idx val="1037"/>
            <c:bubble3D val="0"/>
            <c:spPr>
              <a:solidFill>
                <a:schemeClr val="accent6">
                  <a:lumMod val="60000"/>
                </a:schemeClr>
              </a:solidFill>
              <a:ln w="19050">
                <a:solidFill>
                  <a:schemeClr val="lt1"/>
                </a:solidFill>
              </a:ln>
              <a:effectLst/>
            </c:spPr>
          </c:dPt>
          <c:dPt>
            <c:idx val="1038"/>
            <c:bubble3D val="0"/>
            <c:spPr>
              <a:solidFill>
                <a:schemeClr val="accent1">
                  <a:lumMod val="80000"/>
                  <a:lumOff val="20000"/>
                </a:schemeClr>
              </a:solidFill>
              <a:ln w="19050">
                <a:solidFill>
                  <a:schemeClr val="lt1"/>
                </a:solidFill>
              </a:ln>
              <a:effectLst/>
            </c:spPr>
          </c:dPt>
          <c:dPt>
            <c:idx val="1039"/>
            <c:bubble3D val="0"/>
            <c:spPr>
              <a:solidFill>
                <a:schemeClr val="accent2">
                  <a:lumMod val="80000"/>
                  <a:lumOff val="20000"/>
                </a:schemeClr>
              </a:solidFill>
              <a:ln w="19050">
                <a:solidFill>
                  <a:schemeClr val="lt1"/>
                </a:solidFill>
              </a:ln>
              <a:effectLst/>
            </c:spPr>
          </c:dPt>
          <c:dPt>
            <c:idx val="1040"/>
            <c:bubble3D val="0"/>
            <c:spPr>
              <a:solidFill>
                <a:schemeClr val="accent3">
                  <a:lumMod val="80000"/>
                  <a:lumOff val="20000"/>
                </a:schemeClr>
              </a:solidFill>
              <a:ln w="19050">
                <a:solidFill>
                  <a:schemeClr val="lt1"/>
                </a:solidFill>
              </a:ln>
              <a:effectLst/>
            </c:spPr>
          </c:dPt>
          <c:dPt>
            <c:idx val="1041"/>
            <c:bubble3D val="0"/>
            <c:spPr>
              <a:solidFill>
                <a:schemeClr val="accent4">
                  <a:lumMod val="80000"/>
                  <a:lumOff val="20000"/>
                </a:schemeClr>
              </a:solidFill>
              <a:ln w="19050">
                <a:solidFill>
                  <a:schemeClr val="lt1"/>
                </a:solidFill>
              </a:ln>
              <a:effectLst/>
            </c:spPr>
          </c:dPt>
          <c:dPt>
            <c:idx val="1042"/>
            <c:bubble3D val="0"/>
            <c:spPr>
              <a:solidFill>
                <a:schemeClr val="accent5">
                  <a:lumMod val="80000"/>
                  <a:lumOff val="20000"/>
                </a:schemeClr>
              </a:solidFill>
              <a:ln w="19050">
                <a:solidFill>
                  <a:schemeClr val="lt1"/>
                </a:solidFill>
              </a:ln>
              <a:effectLst/>
            </c:spPr>
          </c:dPt>
          <c:dPt>
            <c:idx val="1043"/>
            <c:bubble3D val="0"/>
            <c:spPr>
              <a:solidFill>
                <a:schemeClr val="accent6">
                  <a:lumMod val="80000"/>
                  <a:lumOff val="20000"/>
                </a:schemeClr>
              </a:solidFill>
              <a:ln w="19050">
                <a:solidFill>
                  <a:schemeClr val="lt1"/>
                </a:solidFill>
              </a:ln>
              <a:effectLst/>
            </c:spPr>
          </c:dPt>
          <c:dPt>
            <c:idx val="1044"/>
            <c:bubble3D val="0"/>
            <c:spPr>
              <a:solidFill>
                <a:schemeClr val="accent1">
                  <a:lumMod val="80000"/>
                </a:schemeClr>
              </a:solidFill>
              <a:ln w="19050">
                <a:solidFill>
                  <a:schemeClr val="lt1"/>
                </a:solidFill>
              </a:ln>
              <a:effectLst/>
            </c:spPr>
          </c:dPt>
          <c:dPt>
            <c:idx val="1045"/>
            <c:bubble3D val="0"/>
            <c:spPr>
              <a:solidFill>
                <a:schemeClr val="accent2">
                  <a:lumMod val="80000"/>
                </a:schemeClr>
              </a:solidFill>
              <a:ln w="19050">
                <a:solidFill>
                  <a:schemeClr val="lt1"/>
                </a:solidFill>
              </a:ln>
              <a:effectLst/>
            </c:spPr>
          </c:dPt>
          <c:dPt>
            <c:idx val="1046"/>
            <c:bubble3D val="0"/>
            <c:spPr>
              <a:solidFill>
                <a:schemeClr val="accent3">
                  <a:lumMod val="80000"/>
                </a:schemeClr>
              </a:solidFill>
              <a:ln w="19050">
                <a:solidFill>
                  <a:schemeClr val="lt1"/>
                </a:solidFill>
              </a:ln>
              <a:effectLst/>
            </c:spPr>
          </c:dPt>
          <c:dPt>
            <c:idx val="1047"/>
            <c:bubble3D val="0"/>
            <c:spPr>
              <a:solidFill>
                <a:schemeClr val="accent4">
                  <a:lumMod val="80000"/>
                </a:schemeClr>
              </a:solidFill>
              <a:ln w="19050">
                <a:solidFill>
                  <a:schemeClr val="lt1"/>
                </a:solidFill>
              </a:ln>
              <a:effectLst/>
            </c:spPr>
          </c:dPt>
          <c:dPt>
            <c:idx val="1048"/>
            <c:bubble3D val="0"/>
            <c:spPr>
              <a:solidFill>
                <a:schemeClr val="accent5">
                  <a:lumMod val="80000"/>
                </a:schemeClr>
              </a:solidFill>
              <a:ln w="19050">
                <a:solidFill>
                  <a:schemeClr val="lt1"/>
                </a:solidFill>
              </a:ln>
              <a:effectLst/>
            </c:spPr>
          </c:dPt>
          <c:dPt>
            <c:idx val="1049"/>
            <c:bubble3D val="0"/>
            <c:spPr>
              <a:solidFill>
                <a:schemeClr val="accent6">
                  <a:lumMod val="80000"/>
                </a:schemeClr>
              </a:solidFill>
              <a:ln w="19050">
                <a:solidFill>
                  <a:schemeClr val="lt1"/>
                </a:solidFill>
              </a:ln>
              <a:effectLst/>
            </c:spPr>
          </c:dPt>
          <c:dPt>
            <c:idx val="1050"/>
            <c:bubble3D val="0"/>
            <c:spPr>
              <a:solidFill>
                <a:schemeClr val="accent1">
                  <a:lumMod val="60000"/>
                  <a:lumOff val="40000"/>
                </a:schemeClr>
              </a:solidFill>
              <a:ln w="19050">
                <a:solidFill>
                  <a:schemeClr val="lt1"/>
                </a:solidFill>
              </a:ln>
              <a:effectLst/>
            </c:spPr>
          </c:dPt>
          <c:dPt>
            <c:idx val="1051"/>
            <c:bubble3D val="0"/>
            <c:spPr>
              <a:solidFill>
                <a:schemeClr val="accent2">
                  <a:lumMod val="60000"/>
                  <a:lumOff val="40000"/>
                </a:schemeClr>
              </a:solidFill>
              <a:ln w="19050">
                <a:solidFill>
                  <a:schemeClr val="lt1"/>
                </a:solidFill>
              </a:ln>
              <a:effectLst/>
            </c:spPr>
          </c:dPt>
          <c:dPt>
            <c:idx val="1052"/>
            <c:bubble3D val="0"/>
            <c:spPr>
              <a:solidFill>
                <a:schemeClr val="accent3">
                  <a:lumMod val="60000"/>
                  <a:lumOff val="40000"/>
                </a:schemeClr>
              </a:solidFill>
              <a:ln w="19050">
                <a:solidFill>
                  <a:schemeClr val="lt1"/>
                </a:solidFill>
              </a:ln>
              <a:effectLst/>
            </c:spPr>
          </c:dPt>
          <c:dPt>
            <c:idx val="1053"/>
            <c:bubble3D val="0"/>
            <c:spPr>
              <a:solidFill>
                <a:schemeClr val="accent4">
                  <a:lumMod val="60000"/>
                  <a:lumOff val="40000"/>
                </a:schemeClr>
              </a:solidFill>
              <a:ln w="19050">
                <a:solidFill>
                  <a:schemeClr val="lt1"/>
                </a:solidFill>
              </a:ln>
              <a:effectLst/>
            </c:spPr>
          </c:dPt>
          <c:dPt>
            <c:idx val="1054"/>
            <c:bubble3D val="0"/>
            <c:spPr>
              <a:solidFill>
                <a:schemeClr val="accent5">
                  <a:lumMod val="60000"/>
                  <a:lumOff val="40000"/>
                </a:schemeClr>
              </a:solidFill>
              <a:ln w="19050">
                <a:solidFill>
                  <a:schemeClr val="lt1"/>
                </a:solidFill>
              </a:ln>
              <a:effectLst/>
            </c:spPr>
          </c:dPt>
          <c:dPt>
            <c:idx val="1055"/>
            <c:bubble3D val="0"/>
            <c:spPr>
              <a:solidFill>
                <a:schemeClr val="accent6">
                  <a:lumMod val="60000"/>
                  <a:lumOff val="40000"/>
                </a:schemeClr>
              </a:solidFill>
              <a:ln w="19050">
                <a:solidFill>
                  <a:schemeClr val="lt1"/>
                </a:solidFill>
              </a:ln>
              <a:effectLst/>
            </c:spPr>
          </c:dPt>
          <c:dPt>
            <c:idx val="1056"/>
            <c:bubble3D val="0"/>
            <c:spPr>
              <a:solidFill>
                <a:schemeClr val="accent1">
                  <a:lumMod val="50000"/>
                </a:schemeClr>
              </a:solidFill>
              <a:ln w="19050">
                <a:solidFill>
                  <a:schemeClr val="lt1"/>
                </a:solidFill>
              </a:ln>
              <a:effectLst/>
            </c:spPr>
          </c:dPt>
          <c:dPt>
            <c:idx val="1057"/>
            <c:bubble3D val="0"/>
            <c:spPr>
              <a:solidFill>
                <a:schemeClr val="accent2">
                  <a:lumMod val="50000"/>
                </a:schemeClr>
              </a:solidFill>
              <a:ln w="19050">
                <a:solidFill>
                  <a:schemeClr val="lt1"/>
                </a:solidFill>
              </a:ln>
              <a:effectLst/>
            </c:spPr>
          </c:dPt>
          <c:dPt>
            <c:idx val="1058"/>
            <c:bubble3D val="0"/>
            <c:spPr>
              <a:solidFill>
                <a:schemeClr val="accent3">
                  <a:lumMod val="50000"/>
                </a:schemeClr>
              </a:solidFill>
              <a:ln w="19050">
                <a:solidFill>
                  <a:schemeClr val="lt1"/>
                </a:solidFill>
              </a:ln>
              <a:effectLst/>
            </c:spPr>
          </c:dPt>
          <c:dPt>
            <c:idx val="1059"/>
            <c:bubble3D val="0"/>
            <c:spPr>
              <a:solidFill>
                <a:schemeClr val="accent4">
                  <a:lumMod val="50000"/>
                </a:schemeClr>
              </a:solidFill>
              <a:ln w="19050">
                <a:solidFill>
                  <a:schemeClr val="lt1"/>
                </a:solidFill>
              </a:ln>
              <a:effectLst/>
            </c:spPr>
          </c:dPt>
          <c:dPt>
            <c:idx val="1060"/>
            <c:bubble3D val="0"/>
            <c:spPr>
              <a:solidFill>
                <a:schemeClr val="accent5">
                  <a:lumMod val="50000"/>
                </a:schemeClr>
              </a:solidFill>
              <a:ln w="19050">
                <a:solidFill>
                  <a:schemeClr val="lt1"/>
                </a:solidFill>
              </a:ln>
              <a:effectLst/>
            </c:spPr>
          </c:dPt>
          <c:dPt>
            <c:idx val="1061"/>
            <c:bubble3D val="0"/>
            <c:spPr>
              <a:solidFill>
                <a:schemeClr val="accent6">
                  <a:lumMod val="50000"/>
                </a:schemeClr>
              </a:solidFill>
              <a:ln w="19050">
                <a:solidFill>
                  <a:schemeClr val="lt1"/>
                </a:solidFill>
              </a:ln>
              <a:effectLst/>
            </c:spPr>
          </c:dPt>
          <c:dPt>
            <c:idx val="1062"/>
            <c:bubble3D val="0"/>
            <c:spPr>
              <a:solidFill>
                <a:schemeClr val="accent1">
                  <a:lumMod val="70000"/>
                  <a:lumOff val="30000"/>
                </a:schemeClr>
              </a:solidFill>
              <a:ln w="19050">
                <a:solidFill>
                  <a:schemeClr val="lt1"/>
                </a:solidFill>
              </a:ln>
              <a:effectLst/>
            </c:spPr>
          </c:dPt>
          <c:dPt>
            <c:idx val="1063"/>
            <c:bubble3D val="0"/>
            <c:spPr>
              <a:solidFill>
                <a:schemeClr val="accent2">
                  <a:lumMod val="70000"/>
                  <a:lumOff val="30000"/>
                </a:schemeClr>
              </a:solidFill>
              <a:ln w="19050">
                <a:solidFill>
                  <a:schemeClr val="lt1"/>
                </a:solidFill>
              </a:ln>
              <a:effectLst/>
            </c:spPr>
          </c:dPt>
          <c:dPt>
            <c:idx val="1064"/>
            <c:bubble3D val="0"/>
            <c:spPr>
              <a:solidFill>
                <a:schemeClr val="accent3">
                  <a:lumMod val="70000"/>
                  <a:lumOff val="30000"/>
                </a:schemeClr>
              </a:solidFill>
              <a:ln w="19050">
                <a:solidFill>
                  <a:schemeClr val="lt1"/>
                </a:solidFill>
              </a:ln>
              <a:effectLst/>
            </c:spPr>
          </c:dPt>
          <c:dPt>
            <c:idx val="1065"/>
            <c:bubble3D val="0"/>
            <c:spPr>
              <a:solidFill>
                <a:schemeClr val="accent4">
                  <a:lumMod val="70000"/>
                  <a:lumOff val="30000"/>
                </a:schemeClr>
              </a:solidFill>
              <a:ln w="19050">
                <a:solidFill>
                  <a:schemeClr val="lt1"/>
                </a:solidFill>
              </a:ln>
              <a:effectLst/>
            </c:spPr>
          </c:dPt>
          <c:dPt>
            <c:idx val="1066"/>
            <c:bubble3D val="0"/>
            <c:spPr>
              <a:solidFill>
                <a:schemeClr val="accent5">
                  <a:lumMod val="70000"/>
                  <a:lumOff val="30000"/>
                </a:schemeClr>
              </a:solidFill>
              <a:ln w="19050">
                <a:solidFill>
                  <a:schemeClr val="lt1"/>
                </a:solidFill>
              </a:ln>
              <a:effectLst/>
            </c:spPr>
          </c:dPt>
          <c:dPt>
            <c:idx val="1067"/>
            <c:bubble3D val="0"/>
            <c:spPr>
              <a:solidFill>
                <a:schemeClr val="accent6">
                  <a:lumMod val="70000"/>
                  <a:lumOff val="30000"/>
                </a:schemeClr>
              </a:solidFill>
              <a:ln w="19050">
                <a:solidFill>
                  <a:schemeClr val="lt1"/>
                </a:solidFill>
              </a:ln>
              <a:effectLst/>
            </c:spPr>
          </c:dPt>
          <c:dPt>
            <c:idx val="1068"/>
            <c:bubble3D val="0"/>
            <c:spPr>
              <a:solidFill>
                <a:schemeClr val="accent1">
                  <a:lumMod val="70000"/>
                </a:schemeClr>
              </a:solidFill>
              <a:ln w="19050">
                <a:solidFill>
                  <a:schemeClr val="lt1"/>
                </a:solidFill>
              </a:ln>
              <a:effectLst/>
            </c:spPr>
          </c:dPt>
          <c:dPt>
            <c:idx val="1069"/>
            <c:bubble3D val="0"/>
            <c:spPr>
              <a:solidFill>
                <a:schemeClr val="accent2">
                  <a:lumMod val="70000"/>
                </a:schemeClr>
              </a:solidFill>
              <a:ln w="19050">
                <a:solidFill>
                  <a:schemeClr val="lt1"/>
                </a:solidFill>
              </a:ln>
              <a:effectLst/>
            </c:spPr>
          </c:dPt>
          <c:dPt>
            <c:idx val="1070"/>
            <c:bubble3D val="0"/>
            <c:spPr>
              <a:solidFill>
                <a:schemeClr val="accent3">
                  <a:lumMod val="70000"/>
                </a:schemeClr>
              </a:solidFill>
              <a:ln w="19050">
                <a:solidFill>
                  <a:schemeClr val="lt1"/>
                </a:solidFill>
              </a:ln>
              <a:effectLst/>
            </c:spPr>
          </c:dPt>
          <c:dPt>
            <c:idx val="1071"/>
            <c:bubble3D val="0"/>
            <c:spPr>
              <a:solidFill>
                <a:schemeClr val="accent4">
                  <a:lumMod val="70000"/>
                </a:schemeClr>
              </a:solidFill>
              <a:ln w="19050">
                <a:solidFill>
                  <a:schemeClr val="lt1"/>
                </a:solidFill>
              </a:ln>
              <a:effectLst/>
            </c:spPr>
          </c:dPt>
          <c:dPt>
            <c:idx val="1072"/>
            <c:bubble3D val="0"/>
            <c:spPr>
              <a:solidFill>
                <a:schemeClr val="accent5">
                  <a:lumMod val="70000"/>
                </a:schemeClr>
              </a:solidFill>
              <a:ln w="19050">
                <a:solidFill>
                  <a:schemeClr val="lt1"/>
                </a:solidFill>
              </a:ln>
              <a:effectLst/>
            </c:spPr>
          </c:dPt>
          <c:dPt>
            <c:idx val="1073"/>
            <c:bubble3D val="0"/>
            <c:spPr>
              <a:solidFill>
                <a:schemeClr val="accent6">
                  <a:lumMod val="70000"/>
                </a:schemeClr>
              </a:solidFill>
              <a:ln w="19050">
                <a:solidFill>
                  <a:schemeClr val="lt1"/>
                </a:solidFill>
              </a:ln>
              <a:effectLst/>
            </c:spPr>
          </c:dPt>
          <c:dPt>
            <c:idx val="1074"/>
            <c:bubble3D val="0"/>
            <c:spPr>
              <a:solidFill>
                <a:schemeClr val="accent1">
                  <a:lumMod val="50000"/>
                  <a:lumOff val="50000"/>
                </a:schemeClr>
              </a:solidFill>
              <a:ln w="19050">
                <a:solidFill>
                  <a:schemeClr val="lt1"/>
                </a:solidFill>
              </a:ln>
              <a:effectLst/>
            </c:spPr>
          </c:dPt>
          <c:dPt>
            <c:idx val="1075"/>
            <c:bubble3D val="0"/>
            <c:spPr>
              <a:solidFill>
                <a:schemeClr val="accent2">
                  <a:lumMod val="50000"/>
                  <a:lumOff val="50000"/>
                </a:schemeClr>
              </a:solidFill>
              <a:ln w="19050">
                <a:solidFill>
                  <a:schemeClr val="lt1"/>
                </a:solidFill>
              </a:ln>
              <a:effectLst/>
            </c:spPr>
          </c:dPt>
          <c:dPt>
            <c:idx val="1076"/>
            <c:bubble3D val="0"/>
            <c:spPr>
              <a:solidFill>
                <a:schemeClr val="accent3">
                  <a:lumMod val="50000"/>
                  <a:lumOff val="50000"/>
                </a:schemeClr>
              </a:solidFill>
              <a:ln w="19050">
                <a:solidFill>
                  <a:schemeClr val="lt1"/>
                </a:solidFill>
              </a:ln>
              <a:effectLst/>
            </c:spPr>
          </c:dPt>
          <c:dPt>
            <c:idx val="1077"/>
            <c:bubble3D val="0"/>
            <c:spPr>
              <a:solidFill>
                <a:schemeClr val="accent4">
                  <a:lumMod val="50000"/>
                  <a:lumOff val="50000"/>
                </a:schemeClr>
              </a:solidFill>
              <a:ln w="19050">
                <a:solidFill>
                  <a:schemeClr val="lt1"/>
                </a:solidFill>
              </a:ln>
              <a:effectLst/>
            </c:spPr>
          </c:dPt>
          <c:dPt>
            <c:idx val="1078"/>
            <c:bubble3D val="0"/>
            <c:spPr>
              <a:solidFill>
                <a:schemeClr val="accent5">
                  <a:lumMod val="50000"/>
                  <a:lumOff val="50000"/>
                </a:schemeClr>
              </a:solidFill>
              <a:ln w="19050">
                <a:solidFill>
                  <a:schemeClr val="lt1"/>
                </a:solidFill>
              </a:ln>
              <a:effectLst/>
            </c:spPr>
          </c:dPt>
          <c:dPt>
            <c:idx val="1079"/>
            <c:bubble3D val="0"/>
            <c:spPr>
              <a:solidFill>
                <a:schemeClr val="accent6">
                  <a:lumMod val="50000"/>
                  <a:lumOff val="50000"/>
                </a:schemeClr>
              </a:solidFill>
              <a:ln w="19050">
                <a:solidFill>
                  <a:schemeClr val="lt1"/>
                </a:solidFill>
              </a:ln>
              <a:effectLst/>
            </c:spPr>
          </c:dPt>
          <c:dPt>
            <c:idx val="1080"/>
            <c:bubble3D val="0"/>
            <c:spPr>
              <a:solidFill>
                <a:schemeClr val="accent1"/>
              </a:solidFill>
              <a:ln w="19050">
                <a:solidFill>
                  <a:schemeClr val="lt1"/>
                </a:solidFill>
              </a:ln>
              <a:effectLst/>
            </c:spPr>
          </c:dPt>
          <c:dPt>
            <c:idx val="1081"/>
            <c:bubble3D val="0"/>
            <c:spPr>
              <a:solidFill>
                <a:schemeClr val="accent2"/>
              </a:solidFill>
              <a:ln w="19050">
                <a:solidFill>
                  <a:schemeClr val="lt1"/>
                </a:solidFill>
              </a:ln>
              <a:effectLst/>
            </c:spPr>
          </c:dPt>
          <c:dPt>
            <c:idx val="1082"/>
            <c:bubble3D val="0"/>
            <c:spPr>
              <a:solidFill>
                <a:schemeClr val="accent3"/>
              </a:solidFill>
              <a:ln w="19050">
                <a:solidFill>
                  <a:schemeClr val="lt1"/>
                </a:solidFill>
              </a:ln>
              <a:effectLst/>
            </c:spPr>
          </c:dPt>
          <c:dPt>
            <c:idx val="1083"/>
            <c:bubble3D val="0"/>
            <c:spPr>
              <a:solidFill>
                <a:schemeClr val="accent4"/>
              </a:solidFill>
              <a:ln w="19050">
                <a:solidFill>
                  <a:schemeClr val="lt1"/>
                </a:solidFill>
              </a:ln>
              <a:effectLst/>
            </c:spPr>
          </c:dPt>
          <c:dPt>
            <c:idx val="1084"/>
            <c:bubble3D val="0"/>
            <c:spPr>
              <a:solidFill>
                <a:schemeClr val="accent5"/>
              </a:solidFill>
              <a:ln w="19050">
                <a:solidFill>
                  <a:schemeClr val="lt1"/>
                </a:solidFill>
              </a:ln>
              <a:effectLst/>
            </c:spPr>
          </c:dPt>
          <c:dPt>
            <c:idx val="1085"/>
            <c:bubble3D val="0"/>
            <c:spPr>
              <a:solidFill>
                <a:schemeClr val="accent6"/>
              </a:solidFill>
              <a:ln w="19050">
                <a:solidFill>
                  <a:schemeClr val="lt1"/>
                </a:solidFill>
              </a:ln>
              <a:effectLst/>
            </c:spPr>
          </c:dPt>
          <c:dPt>
            <c:idx val="1086"/>
            <c:bubble3D val="0"/>
            <c:spPr>
              <a:solidFill>
                <a:schemeClr val="accent1">
                  <a:lumMod val="60000"/>
                </a:schemeClr>
              </a:solidFill>
              <a:ln w="19050">
                <a:solidFill>
                  <a:schemeClr val="lt1"/>
                </a:solidFill>
              </a:ln>
              <a:effectLst/>
            </c:spPr>
          </c:dPt>
          <c:dPt>
            <c:idx val="1087"/>
            <c:bubble3D val="0"/>
            <c:spPr>
              <a:solidFill>
                <a:schemeClr val="accent2">
                  <a:lumMod val="60000"/>
                </a:schemeClr>
              </a:solidFill>
              <a:ln w="19050">
                <a:solidFill>
                  <a:schemeClr val="lt1"/>
                </a:solidFill>
              </a:ln>
              <a:effectLst/>
            </c:spPr>
          </c:dPt>
          <c:dPt>
            <c:idx val="1088"/>
            <c:bubble3D val="0"/>
            <c:spPr>
              <a:solidFill>
                <a:schemeClr val="accent3">
                  <a:lumMod val="60000"/>
                </a:schemeClr>
              </a:solidFill>
              <a:ln w="19050">
                <a:solidFill>
                  <a:schemeClr val="lt1"/>
                </a:solidFill>
              </a:ln>
              <a:effectLst/>
            </c:spPr>
          </c:dPt>
          <c:dPt>
            <c:idx val="1089"/>
            <c:bubble3D val="0"/>
            <c:spPr>
              <a:solidFill>
                <a:schemeClr val="accent4">
                  <a:lumMod val="60000"/>
                </a:schemeClr>
              </a:solidFill>
              <a:ln w="19050">
                <a:solidFill>
                  <a:schemeClr val="lt1"/>
                </a:solidFill>
              </a:ln>
              <a:effectLst/>
            </c:spPr>
          </c:dPt>
          <c:dPt>
            <c:idx val="1090"/>
            <c:bubble3D val="0"/>
            <c:spPr>
              <a:solidFill>
                <a:schemeClr val="accent5">
                  <a:lumMod val="60000"/>
                </a:schemeClr>
              </a:solidFill>
              <a:ln w="19050">
                <a:solidFill>
                  <a:schemeClr val="lt1"/>
                </a:solidFill>
              </a:ln>
              <a:effectLst/>
            </c:spPr>
          </c:dPt>
          <c:dPt>
            <c:idx val="1091"/>
            <c:bubble3D val="0"/>
            <c:spPr>
              <a:solidFill>
                <a:schemeClr val="accent6">
                  <a:lumMod val="60000"/>
                </a:schemeClr>
              </a:solidFill>
              <a:ln w="19050">
                <a:solidFill>
                  <a:schemeClr val="lt1"/>
                </a:solidFill>
              </a:ln>
              <a:effectLst/>
            </c:spPr>
          </c:dPt>
          <c:dPt>
            <c:idx val="1092"/>
            <c:bubble3D val="0"/>
            <c:spPr>
              <a:solidFill>
                <a:schemeClr val="accent1">
                  <a:lumMod val="80000"/>
                  <a:lumOff val="20000"/>
                </a:schemeClr>
              </a:solidFill>
              <a:ln w="19050">
                <a:solidFill>
                  <a:schemeClr val="lt1"/>
                </a:solidFill>
              </a:ln>
              <a:effectLst/>
            </c:spPr>
          </c:dPt>
          <c:dPt>
            <c:idx val="1093"/>
            <c:bubble3D val="0"/>
            <c:spPr>
              <a:solidFill>
                <a:schemeClr val="accent2">
                  <a:lumMod val="80000"/>
                  <a:lumOff val="20000"/>
                </a:schemeClr>
              </a:solidFill>
              <a:ln w="19050">
                <a:solidFill>
                  <a:schemeClr val="lt1"/>
                </a:solidFill>
              </a:ln>
              <a:effectLst/>
            </c:spPr>
          </c:dPt>
          <c:dPt>
            <c:idx val="1094"/>
            <c:bubble3D val="0"/>
            <c:spPr>
              <a:solidFill>
                <a:schemeClr val="accent3">
                  <a:lumMod val="80000"/>
                  <a:lumOff val="20000"/>
                </a:schemeClr>
              </a:solidFill>
              <a:ln w="19050">
                <a:solidFill>
                  <a:schemeClr val="lt1"/>
                </a:solidFill>
              </a:ln>
              <a:effectLst/>
            </c:spPr>
          </c:dPt>
          <c:dPt>
            <c:idx val="1095"/>
            <c:bubble3D val="0"/>
            <c:spPr>
              <a:solidFill>
                <a:schemeClr val="accent4">
                  <a:lumMod val="80000"/>
                  <a:lumOff val="20000"/>
                </a:schemeClr>
              </a:solidFill>
              <a:ln w="19050">
                <a:solidFill>
                  <a:schemeClr val="lt1"/>
                </a:solidFill>
              </a:ln>
              <a:effectLst/>
            </c:spPr>
          </c:dPt>
          <c:dPt>
            <c:idx val="1096"/>
            <c:bubble3D val="0"/>
            <c:spPr>
              <a:solidFill>
                <a:schemeClr val="accent5">
                  <a:lumMod val="80000"/>
                  <a:lumOff val="20000"/>
                </a:schemeClr>
              </a:solidFill>
              <a:ln w="19050">
                <a:solidFill>
                  <a:schemeClr val="lt1"/>
                </a:solidFill>
              </a:ln>
              <a:effectLst/>
            </c:spPr>
          </c:dPt>
          <c:dPt>
            <c:idx val="1097"/>
            <c:bubble3D val="0"/>
            <c:spPr>
              <a:solidFill>
                <a:schemeClr val="accent6">
                  <a:lumMod val="80000"/>
                  <a:lumOff val="20000"/>
                </a:schemeClr>
              </a:solidFill>
              <a:ln w="19050">
                <a:solidFill>
                  <a:schemeClr val="lt1"/>
                </a:solidFill>
              </a:ln>
              <a:effectLst/>
            </c:spPr>
          </c:dPt>
          <c:dPt>
            <c:idx val="1098"/>
            <c:bubble3D val="0"/>
            <c:spPr>
              <a:solidFill>
                <a:schemeClr val="accent1">
                  <a:lumMod val="80000"/>
                </a:schemeClr>
              </a:solidFill>
              <a:ln w="19050">
                <a:solidFill>
                  <a:schemeClr val="lt1"/>
                </a:solidFill>
              </a:ln>
              <a:effectLst/>
            </c:spPr>
          </c:dPt>
          <c:dPt>
            <c:idx val="1099"/>
            <c:bubble3D val="0"/>
            <c:spPr>
              <a:solidFill>
                <a:schemeClr val="accent2">
                  <a:lumMod val="80000"/>
                </a:schemeClr>
              </a:solidFill>
              <a:ln w="19050">
                <a:solidFill>
                  <a:schemeClr val="lt1"/>
                </a:solidFill>
              </a:ln>
              <a:effectLst/>
            </c:spPr>
          </c:dPt>
          <c:dPt>
            <c:idx val="1100"/>
            <c:bubble3D val="0"/>
            <c:spPr>
              <a:solidFill>
                <a:schemeClr val="accent3">
                  <a:lumMod val="80000"/>
                </a:schemeClr>
              </a:solidFill>
              <a:ln w="19050">
                <a:solidFill>
                  <a:schemeClr val="lt1"/>
                </a:solidFill>
              </a:ln>
              <a:effectLst/>
            </c:spPr>
          </c:dPt>
          <c:dPt>
            <c:idx val="1101"/>
            <c:bubble3D val="0"/>
            <c:spPr>
              <a:solidFill>
                <a:schemeClr val="accent4">
                  <a:lumMod val="80000"/>
                </a:schemeClr>
              </a:solidFill>
              <a:ln w="19050">
                <a:solidFill>
                  <a:schemeClr val="lt1"/>
                </a:solidFill>
              </a:ln>
              <a:effectLst/>
            </c:spPr>
          </c:dPt>
          <c:dPt>
            <c:idx val="1102"/>
            <c:bubble3D val="0"/>
            <c:spPr>
              <a:solidFill>
                <a:schemeClr val="accent5">
                  <a:lumMod val="80000"/>
                </a:schemeClr>
              </a:solidFill>
              <a:ln w="19050">
                <a:solidFill>
                  <a:schemeClr val="lt1"/>
                </a:solidFill>
              </a:ln>
              <a:effectLst/>
            </c:spPr>
          </c:dPt>
          <c:dPt>
            <c:idx val="1103"/>
            <c:bubble3D val="0"/>
            <c:spPr>
              <a:solidFill>
                <a:schemeClr val="accent6">
                  <a:lumMod val="80000"/>
                </a:schemeClr>
              </a:solidFill>
              <a:ln w="19050">
                <a:solidFill>
                  <a:schemeClr val="lt1"/>
                </a:solidFill>
              </a:ln>
              <a:effectLst/>
            </c:spPr>
          </c:dPt>
          <c:dPt>
            <c:idx val="1104"/>
            <c:bubble3D val="0"/>
            <c:spPr>
              <a:solidFill>
                <a:schemeClr val="accent1">
                  <a:lumMod val="60000"/>
                  <a:lumOff val="40000"/>
                </a:schemeClr>
              </a:solidFill>
              <a:ln w="19050">
                <a:solidFill>
                  <a:schemeClr val="lt1"/>
                </a:solidFill>
              </a:ln>
              <a:effectLst/>
            </c:spPr>
          </c:dPt>
          <c:dPt>
            <c:idx val="1105"/>
            <c:bubble3D val="0"/>
            <c:spPr>
              <a:solidFill>
                <a:schemeClr val="accent2">
                  <a:lumMod val="60000"/>
                  <a:lumOff val="40000"/>
                </a:schemeClr>
              </a:solidFill>
              <a:ln w="19050">
                <a:solidFill>
                  <a:schemeClr val="lt1"/>
                </a:solidFill>
              </a:ln>
              <a:effectLst/>
            </c:spPr>
          </c:dPt>
          <c:dPt>
            <c:idx val="1106"/>
            <c:bubble3D val="0"/>
            <c:spPr>
              <a:solidFill>
                <a:schemeClr val="accent3">
                  <a:lumMod val="60000"/>
                  <a:lumOff val="40000"/>
                </a:schemeClr>
              </a:solidFill>
              <a:ln w="19050">
                <a:solidFill>
                  <a:schemeClr val="lt1"/>
                </a:solidFill>
              </a:ln>
              <a:effectLst/>
            </c:spPr>
          </c:dPt>
          <c:dPt>
            <c:idx val="1107"/>
            <c:bubble3D val="0"/>
            <c:spPr>
              <a:solidFill>
                <a:schemeClr val="accent4">
                  <a:lumMod val="60000"/>
                  <a:lumOff val="40000"/>
                </a:schemeClr>
              </a:solidFill>
              <a:ln w="19050">
                <a:solidFill>
                  <a:schemeClr val="lt1"/>
                </a:solidFill>
              </a:ln>
              <a:effectLst/>
            </c:spPr>
          </c:dPt>
          <c:dPt>
            <c:idx val="1108"/>
            <c:bubble3D val="0"/>
            <c:spPr>
              <a:solidFill>
                <a:schemeClr val="accent5">
                  <a:lumMod val="60000"/>
                  <a:lumOff val="40000"/>
                </a:schemeClr>
              </a:solidFill>
              <a:ln w="19050">
                <a:solidFill>
                  <a:schemeClr val="lt1"/>
                </a:solidFill>
              </a:ln>
              <a:effectLst/>
            </c:spPr>
          </c:dPt>
          <c:dPt>
            <c:idx val="1109"/>
            <c:bubble3D val="0"/>
            <c:spPr>
              <a:solidFill>
                <a:schemeClr val="accent6">
                  <a:lumMod val="60000"/>
                  <a:lumOff val="40000"/>
                </a:schemeClr>
              </a:solidFill>
              <a:ln w="19050">
                <a:solidFill>
                  <a:schemeClr val="lt1"/>
                </a:solidFill>
              </a:ln>
              <a:effectLst/>
            </c:spPr>
          </c:dPt>
          <c:dPt>
            <c:idx val="1110"/>
            <c:bubble3D val="0"/>
            <c:spPr>
              <a:solidFill>
                <a:schemeClr val="accent1">
                  <a:lumMod val="50000"/>
                </a:schemeClr>
              </a:solidFill>
              <a:ln w="19050">
                <a:solidFill>
                  <a:schemeClr val="lt1"/>
                </a:solidFill>
              </a:ln>
              <a:effectLst/>
            </c:spPr>
          </c:dPt>
          <c:dPt>
            <c:idx val="1111"/>
            <c:bubble3D val="0"/>
            <c:spPr>
              <a:solidFill>
                <a:schemeClr val="accent2">
                  <a:lumMod val="50000"/>
                </a:schemeClr>
              </a:solidFill>
              <a:ln w="19050">
                <a:solidFill>
                  <a:schemeClr val="lt1"/>
                </a:solidFill>
              </a:ln>
              <a:effectLst/>
            </c:spPr>
          </c:dPt>
          <c:dPt>
            <c:idx val="1112"/>
            <c:bubble3D val="0"/>
            <c:spPr>
              <a:solidFill>
                <a:schemeClr val="accent3">
                  <a:lumMod val="50000"/>
                </a:schemeClr>
              </a:solidFill>
              <a:ln w="19050">
                <a:solidFill>
                  <a:schemeClr val="lt1"/>
                </a:solidFill>
              </a:ln>
              <a:effectLst/>
            </c:spPr>
          </c:dPt>
          <c:dPt>
            <c:idx val="1113"/>
            <c:bubble3D val="0"/>
            <c:spPr>
              <a:solidFill>
                <a:schemeClr val="accent4">
                  <a:lumMod val="50000"/>
                </a:schemeClr>
              </a:solidFill>
              <a:ln w="19050">
                <a:solidFill>
                  <a:schemeClr val="lt1"/>
                </a:solidFill>
              </a:ln>
              <a:effectLst/>
            </c:spPr>
          </c:dPt>
          <c:dPt>
            <c:idx val="1114"/>
            <c:bubble3D val="0"/>
            <c:spPr>
              <a:solidFill>
                <a:schemeClr val="accent5">
                  <a:lumMod val="50000"/>
                </a:schemeClr>
              </a:solidFill>
              <a:ln w="19050">
                <a:solidFill>
                  <a:schemeClr val="lt1"/>
                </a:solidFill>
              </a:ln>
              <a:effectLst/>
            </c:spPr>
          </c:dPt>
          <c:dPt>
            <c:idx val="1115"/>
            <c:bubble3D val="0"/>
            <c:spPr>
              <a:solidFill>
                <a:schemeClr val="accent6">
                  <a:lumMod val="50000"/>
                </a:schemeClr>
              </a:solidFill>
              <a:ln w="19050">
                <a:solidFill>
                  <a:schemeClr val="lt1"/>
                </a:solidFill>
              </a:ln>
              <a:effectLst/>
            </c:spPr>
          </c:dPt>
          <c:dPt>
            <c:idx val="1116"/>
            <c:bubble3D val="0"/>
            <c:spPr>
              <a:solidFill>
                <a:schemeClr val="accent1">
                  <a:lumMod val="70000"/>
                  <a:lumOff val="30000"/>
                </a:schemeClr>
              </a:solidFill>
              <a:ln w="19050">
                <a:solidFill>
                  <a:schemeClr val="lt1"/>
                </a:solidFill>
              </a:ln>
              <a:effectLst/>
            </c:spPr>
          </c:dPt>
          <c:dPt>
            <c:idx val="1117"/>
            <c:bubble3D val="0"/>
            <c:spPr>
              <a:solidFill>
                <a:schemeClr val="accent2">
                  <a:lumMod val="70000"/>
                  <a:lumOff val="30000"/>
                </a:schemeClr>
              </a:solidFill>
              <a:ln w="19050">
                <a:solidFill>
                  <a:schemeClr val="lt1"/>
                </a:solidFill>
              </a:ln>
              <a:effectLst/>
            </c:spPr>
          </c:dPt>
          <c:dPt>
            <c:idx val="1118"/>
            <c:bubble3D val="0"/>
            <c:spPr>
              <a:solidFill>
                <a:schemeClr val="accent3">
                  <a:lumMod val="70000"/>
                  <a:lumOff val="30000"/>
                </a:schemeClr>
              </a:solidFill>
              <a:ln w="19050">
                <a:solidFill>
                  <a:schemeClr val="lt1"/>
                </a:solidFill>
              </a:ln>
              <a:effectLst/>
            </c:spPr>
          </c:dPt>
          <c:dPt>
            <c:idx val="1119"/>
            <c:bubble3D val="0"/>
            <c:spPr>
              <a:solidFill>
                <a:schemeClr val="accent4">
                  <a:lumMod val="70000"/>
                  <a:lumOff val="30000"/>
                </a:schemeClr>
              </a:solidFill>
              <a:ln w="19050">
                <a:solidFill>
                  <a:schemeClr val="lt1"/>
                </a:solidFill>
              </a:ln>
              <a:effectLst/>
            </c:spPr>
          </c:dPt>
          <c:dPt>
            <c:idx val="1120"/>
            <c:bubble3D val="0"/>
            <c:spPr>
              <a:solidFill>
                <a:schemeClr val="accent5">
                  <a:lumMod val="70000"/>
                  <a:lumOff val="30000"/>
                </a:schemeClr>
              </a:solidFill>
              <a:ln w="19050">
                <a:solidFill>
                  <a:schemeClr val="lt1"/>
                </a:solidFill>
              </a:ln>
              <a:effectLst/>
            </c:spPr>
          </c:dPt>
          <c:dPt>
            <c:idx val="1121"/>
            <c:bubble3D val="0"/>
            <c:spPr>
              <a:solidFill>
                <a:schemeClr val="accent6">
                  <a:lumMod val="70000"/>
                  <a:lumOff val="30000"/>
                </a:schemeClr>
              </a:solidFill>
              <a:ln w="19050">
                <a:solidFill>
                  <a:schemeClr val="lt1"/>
                </a:solidFill>
              </a:ln>
              <a:effectLst/>
            </c:spPr>
          </c:dPt>
          <c:dPt>
            <c:idx val="1122"/>
            <c:bubble3D val="0"/>
            <c:spPr>
              <a:solidFill>
                <a:schemeClr val="accent1">
                  <a:lumMod val="70000"/>
                </a:schemeClr>
              </a:solidFill>
              <a:ln w="19050">
                <a:solidFill>
                  <a:schemeClr val="lt1"/>
                </a:solidFill>
              </a:ln>
              <a:effectLst/>
            </c:spPr>
          </c:dPt>
          <c:dPt>
            <c:idx val="1123"/>
            <c:bubble3D val="0"/>
            <c:spPr>
              <a:solidFill>
                <a:schemeClr val="accent2">
                  <a:lumMod val="70000"/>
                </a:schemeClr>
              </a:solidFill>
              <a:ln w="19050">
                <a:solidFill>
                  <a:schemeClr val="lt1"/>
                </a:solidFill>
              </a:ln>
              <a:effectLst/>
            </c:spPr>
          </c:dPt>
          <c:dPt>
            <c:idx val="1124"/>
            <c:bubble3D val="0"/>
            <c:spPr>
              <a:solidFill>
                <a:schemeClr val="accent3">
                  <a:lumMod val="70000"/>
                </a:schemeClr>
              </a:solidFill>
              <a:ln w="19050">
                <a:solidFill>
                  <a:schemeClr val="lt1"/>
                </a:solidFill>
              </a:ln>
              <a:effectLst/>
            </c:spPr>
          </c:dPt>
          <c:dPt>
            <c:idx val="1125"/>
            <c:bubble3D val="0"/>
            <c:spPr>
              <a:solidFill>
                <a:schemeClr val="accent4">
                  <a:lumMod val="70000"/>
                </a:schemeClr>
              </a:solidFill>
              <a:ln w="19050">
                <a:solidFill>
                  <a:schemeClr val="lt1"/>
                </a:solidFill>
              </a:ln>
              <a:effectLst/>
            </c:spPr>
          </c:dPt>
          <c:dPt>
            <c:idx val="1126"/>
            <c:bubble3D val="0"/>
            <c:spPr>
              <a:solidFill>
                <a:schemeClr val="accent5">
                  <a:lumMod val="70000"/>
                </a:schemeClr>
              </a:solidFill>
              <a:ln w="19050">
                <a:solidFill>
                  <a:schemeClr val="lt1"/>
                </a:solidFill>
              </a:ln>
              <a:effectLst/>
            </c:spPr>
          </c:dPt>
          <c:dPt>
            <c:idx val="1127"/>
            <c:bubble3D val="0"/>
            <c:spPr>
              <a:solidFill>
                <a:schemeClr val="accent6">
                  <a:lumMod val="70000"/>
                </a:schemeClr>
              </a:solidFill>
              <a:ln w="19050">
                <a:solidFill>
                  <a:schemeClr val="lt1"/>
                </a:solidFill>
              </a:ln>
              <a:effectLst/>
            </c:spPr>
          </c:dPt>
          <c:dPt>
            <c:idx val="1128"/>
            <c:bubble3D val="0"/>
            <c:spPr>
              <a:solidFill>
                <a:schemeClr val="accent1">
                  <a:lumMod val="50000"/>
                  <a:lumOff val="50000"/>
                </a:schemeClr>
              </a:solidFill>
              <a:ln w="19050">
                <a:solidFill>
                  <a:schemeClr val="lt1"/>
                </a:solidFill>
              </a:ln>
              <a:effectLst/>
            </c:spPr>
          </c:dPt>
          <c:dPt>
            <c:idx val="1129"/>
            <c:bubble3D val="0"/>
            <c:spPr>
              <a:solidFill>
                <a:schemeClr val="accent2">
                  <a:lumMod val="50000"/>
                  <a:lumOff val="50000"/>
                </a:schemeClr>
              </a:solidFill>
              <a:ln w="19050">
                <a:solidFill>
                  <a:schemeClr val="lt1"/>
                </a:solidFill>
              </a:ln>
              <a:effectLst/>
            </c:spPr>
          </c:dPt>
          <c:dPt>
            <c:idx val="1130"/>
            <c:bubble3D val="0"/>
            <c:spPr>
              <a:solidFill>
                <a:schemeClr val="accent3">
                  <a:lumMod val="50000"/>
                  <a:lumOff val="50000"/>
                </a:schemeClr>
              </a:solidFill>
              <a:ln w="19050">
                <a:solidFill>
                  <a:schemeClr val="lt1"/>
                </a:solidFill>
              </a:ln>
              <a:effectLst/>
            </c:spPr>
          </c:dPt>
          <c:dPt>
            <c:idx val="1131"/>
            <c:bubble3D val="0"/>
            <c:spPr>
              <a:solidFill>
                <a:schemeClr val="accent4">
                  <a:lumMod val="50000"/>
                  <a:lumOff val="50000"/>
                </a:schemeClr>
              </a:solidFill>
              <a:ln w="19050">
                <a:solidFill>
                  <a:schemeClr val="lt1"/>
                </a:solidFill>
              </a:ln>
              <a:effectLst/>
            </c:spPr>
          </c:dPt>
          <c:dPt>
            <c:idx val="1132"/>
            <c:bubble3D val="0"/>
            <c:spPr>
              <a:solidFill>
                <a:schemeClr val="accent5">
                  <a:lumMod val="50000"/>
                  <a:lumOff val="50000"/>
                </a:schemeClr>
              </a:solidFill>
              <a:ln w="19050">
                <a:solidFill>
                  <a:schemeClr val="lt1"/>
                </a:solidFill>
              </a:ln>
              <a:effectLst/>
            </c:spPr>
          </c:dPt>
          <c:dPt>
            <c:idx val="1133"/>
            <c:bubble3D val="0"/>
            <c:spPr>
              <a:solidFill>
                <a:schemeClr val="accent6">
                  <a:lumMod val="50000"/>
                  <a:lumOff val="50000"/>
                </a:schemeClr>
              </a:solidFill>
              <a:ln w="19050">
                <a:solidFill>
                  <a:schemeClr val="lt1"/>
                </a:solidFill>
              </a:ln>
              <a:effectLst/>
            </c:spPr>
          </c:dPt>
          <c:dPt>
            <c:idx val="1134"/>
            <c:bubble3D val="0"/>
            <c:spPr>
              <a:solidFill>
                <a:schemeClr val="accent1"/>
              </a:solidFill>
              <a:ln w="19050">
                <a:solidFill>
                  <a:schemeClr val="lt1"/>
                </a:solidFill>
              </a:ln>
              <a:effectLst/>
            </c:spPr>
          </c:dPt>
          <c:dPt>
            <c:idx val="1135"/>
            <c:bubble3D val="0"/>
            <c:spPr>
              <a:solidFill>
                <a:schemeClr val="accent2"/>
              </a:solidFill>
              <a:ln w="19050">
                <a:solidFill>
                  <a:schemeClr val="lt1"/>
                </a:solidFill>
              </a:ln>
              <a:effectLst/>
            </c:spPr>
          </c:dPt>
          <c:dPt>
            <c:idx val="1136"/>
            <c:bubble3D val="0"/>
            <c:spPr>
              <a:solidFill>
                <a:schemeClr val="accent3"/>
              </a:solidFill>
              <a:ln w="19050">
                <a:solidFill>
                  <a:schemeClr val="lt1"/>
                </a:solidFill>
              </a:ln>
              <a:effectLst/>
            </c:spPr>
          </c:dPt>
          <c:dPt>
            <c:idx val="1137"/>
            <c:bubble3D val="0"/>
            <c:spPr>
              <a:solidFill>
                <a:schemeClr val="accent4"/>
              </a:solidFill>
              <a:ln w="19050">
                <a:solidFill>
                  <a:schemeClr val="lt1"/>
                </a:solidFill>
              </a:ln>
              <a:effectLst/>
            </c:spPr>
          </c:dPt>
          <c:dPt>
            <c:idx val="1138"/>
            <c:bubble3D val="0"/>
            <c:spPr>
              <a:solidFill>
                <a:schemeClr val="accent5"/>
              </a:solidFill>
              <a:ln w="19050">
                <a:solidFill>
                  <a:schemeClr val="lt1"/>
                </a:solidFill>
              </a:ln>
              <a:effectLst/>
            </c:spPr>
          </c:dPt>
          <c:dPt>
            <c:idx val="1139"/>
            <c:bubble3D val="0"/>
            <c:spPr>
              <a:solidFill>
                <a:schemeClr val="accent6"/>
              </a:solidFill>
              <a:ln w="19050">
                <a:solidFill>
                  <a:schemeClr val="lt1"/>
                </a:solidFill>
              </a:ln>
              <a:effectLst/>
            </c:spPr>
          </c:dPt>
          <c:dPt>
            <c:idx val="1140"/>
            <c:bubble3D val="0"/>
            <c:spPr>
              <a:solidFill>
                <a:schemeClr val="accent1">
                  <a:lumMod val="60000"/>
                </a:schemeClr>
              </a:solidFill>
              <a:ln w="19050">
                <a:solidFill>
                  <a:schemeClr val="lt1"/>
                </a:solidFill>
              </a:ln>
              <a:effectLst/>
            </c:spPr>
          </c:dPt>
          <c:dPt>
            <c:idx val="1141"/>
            <c:bubble3D val="0"/>
            <c:spPr>
              <a:solidFill>
                <a:schemeClr val="accent2">
                  <a:lumMod val="60000"/>
                </a:schemeClr>
              </a:solidFill>
              <a:ln w="19050">
                <a:solidFill>
                  <a:schemeClr val="lt1"/>
                </a:solidFill>
              </a:ln>
              <a:effectLst/>
            </c:spPr>
          </c:dPt>
          <c:dPt>
            <c:idx val="1142"/>
            <c:bubble3D val="0"/>
            <c:spPr>
              <a:solidFill>
                <a:schemeClr val="accent3">
                  <a:lumMod val="60000"/>
                </a:schemeClr>
              </a:solidFill>
              <a:ln w="19050">
                <a:solidFill>
                  <a:schemeClr val="lt1"/>
                </a:solidFill>
              </a:ln>
              <a:effectLst/>
            </c:spPr>
          </c:dPt>
          <c:dPt>
            <c:idx val="1143"/>
            <c:bubble3D val="0"/>
            <c:spPr>
              <a:solidFill>
                <a:schemeClr val="accent4">
                  <a:lumMod val="60000"/>
                </a:schemeClr>
              </a:solidFill>
              <a:ln w="19050">
                <a:solidFill>
                  <a:schemeClr val="lt1"/>
                </a:solidFill>
              </a:ln>
              <a:effectLst/>
            </c:spPr>
          </c:dPt>
          <c:dPt>
            <c:idx val="1144"/>
            <c:bubble3D val="0"/>
            <c:spPr>
              <a:solidFill>
                <a:schemeClr val="accent5">
                  <a:lumMod val="60000"/>
                </a:schemeClr>
              </a:solidFill>
              <a:ln w="19050">
                <a:solidFill>
                  <a:schemeClr val="lt1"/>
                </a:solidFill>
              </a:ln>
              <a:effectLst/>
            </c:spPr>
          </c:dPt>
          <c:dPt>
            <c:idx val="1145"/>
            <c:bubble3D val="0"/>
            <c:spPr>
              <a:solidFill>
                <a:schemeClr val="accent6">
                  <a:lumMod val="60000"/>
                </a:schemeClr>
              </a:solidFill>
              <a:ln w="19050">
                <a:solidFill>
                  <a:schemeClr val="lt1"/>
                </a:solidFill>
              </a:ln>
              <a:effectLst/>
            </c:spPr>
          </c:dPt>
          <c:dPt>
            <c:idx val="1146"/>
            <c:bubble3D val="0"/>
            <c:spPr>
              <a:solidFill>
                <a:schemeClr val="accent1">
                  <a:lumMod val="80000"/>
                  <a:lumOff val="20000"/>
                </a:schemeClr>
              </a:solidFill>
              <a:ln w="19050">
                <a:solidFill>
                  <a:schemeClr val="lt1"/>
                </a:solidFill>
              </a:ln>
              <a:effectLst/>
            </c:spPr>
          </c:dPt>
          <c:dPt>
            <c:idx val="1147"/>
            <c:bubble3D val="0"/>
            <c:spPr>
              <a:solidFill>
                <a:schemeClr val="accent2">
                  <a:lumMod val="80000"/>
                  <a:lumOff val="20000"/>
                </a:schemeClr>
              </a:solidFill>
              <a:ln w="19050">
                <a:solidFill>
                  <a:schemeClr val="lt1"/>
                </a:solidFill>
              </a:ln>
              <a:effectLst/>
            </c:spPr>
          </c:dPt>
          <c:dPt>
            <c:idx val="1148"/>
            <c:bubble3D val="0"/>
            <c:spPr>
              <a:solidFill>
                <a:schemeClr val="accent3">
                  <a:lumMod val="80000"/>
                  <a:lumOff val="20000"/>
                </a:schemeClr>
              </a:solidFill>
              <a:ln w="19050">
                <a:solidFill>
                  <a:schemeClr val="lt1"/>
                </a:solidFill>
              </a:ln>
              <a:effectLst/>
            </c:spPr>
          </c:dPt>
          <c:dPt>
            <c:idx val="1149"/>
            <c:bubble3D val="0"/>
            <c:spPr>
              <a:solidFill>
                <a:schemeClr val="accent4">
                  <a:lumMod val="80000"/>
                  <a:lumOff val="20000"/>
                </a:schemeClr>
              </a:solidFill>
              <a:ln w="19050">
                <a:solidFill>
                  <a:schemeClr val="lt1"/>
                </a:solidFill>
              </a:ln>
              <a:effectLst/>
            </c:spPr>
          </c:dPt>
          <c:dPt>
            <c:idx val="1150"/>
            <c:bubble3D val="0"/>
            <c:spPr>
              <a:solidFill>
                <a:schemeClr val="accent5">
                  <a:lumMod val="80000"/>
                  <a:lumOff val="20000"/>
                </a:schemeClr>
              </a:solidFill>
              <a:ln w="19050">
                <a:solidFill>
                  <a:schemeClr val="lt1"/>
                </a:solidFill>
              </a:ln>
              <a:effectLst/>
            </c:spPr>
          </c:dPt>
          <c:dPt>
            <c:idx val="1151"/>
            <c:bubble3D val="0"/>
            <c:spPr>
              <a:solidFill>
                <a:schemeClr val="accent6">
                  <a:lumMod val="80000"/>
                  <a:lumOff val="20000"/>
                </a:schemeClr>
              </a:solidFill>
              <a:ln w="19050">
                <a:solidFill>
                  <a:schemeClr val="lt1"/>
                </a:solidFill>
              </a:ln>
              <a:effectLst/>
            </c:spPr>
          </c:dPt>
          <c:dPt>
            <c:idx val="1152"/>
            <c:bubble3D val="0"/>
            <c:spPr>
              <a:solidFill>
                <a:schemeClr val="accent1">
                  <a:lumMod val="80000"/>
                </a:schemeClr>
              </a:solidFill>
              <a:ln w="19050">
                <a:solidFill>
                  <a:schemeClr val="lt1"/>
                </a:solidFill>
              </a:ln>
              <a:effectLst/>
            </c:spPr>
          </c:dPt>
          <c:dPt>
            <c:idx val="1153"/>
            <c:bubble3D val="0"/>
            <c:spPr>
              <a:solidFill>
                <a:schemeClr val="accent2">
                  <a:lumMod val="80000"/>
                </a:schemeClr>
              </a:solidFill>
              <a:ln w="19050">
                <a:solidFill>
                  <a:schemeClr val="lt1"/>
                </a:solidFill>
              </a:ln>
              <a:effectLst/>
            </c:spPr>
          </c:dPt>
          <c:dPt>
            <c:idx val="1154"/>
            <c:bubble3D val="0"/>
            <c:spPr>
              <a:solidFill>
                <a:schemeClr val="accent3">
                  <a:lumMod val="80000"/>
                </a:schemeClr>
              </a:solidFill>
              <a:ln w="19050">
                <a:solidFill>
                  <a:schemeClr val="lt1"/>
                </a:solidFill>
              </a:ln>
              <a:effectLst/>
            </c:spPr>
          </c:dPt>
          <c:dPt>
            <c:idx val="1155"/>
            <c:bubble3D val="0"/>
            <c:spPr>
              <a:solidFill>
                <a:schemeClr val="accent4">
                  <a:lumMod val="80000"/>
                </a:schemeClr>
              </a:solidFill>
              <a:ln w="19050">
                <a:solidFill>
                  <a:schemeClr val="lt1"/>
                </a:solidFill>
              </a:ln>
              <a:effectLst/>
            </c:spPr>
          </c:dPt>
          <c:dPt>
            <c:idx val="1156"/>
            <c:bubble3D val="0"/>
            <c:spPr>
              <a:solidFill>
                <a:schemeClr val="accent5">
                  <a:lumMod val="80000"/>
                </a:schemeClr>
              </a:solidFill>
              <a:ln w="19050">
                <a:solidFill>
                  <a:schemeClr val="lt1"/>
                </a:solidFill>
              </a:ln>
              <a:effectLst/>
            </c:spPr>
          </c:dPt>
          <c:dPt>
            <c:idx val="1157"/>
            <c:bubble3D val="0"/>
            <c:spPr>
              <a:solidFill>
                <a:schemeClr val="accent6">
                  <a:lumMod val="80000"/>
                </a:schemeClr>
              </a:solidFill>
              <a:ln w="19050">
                <a:solidFill>
                  <a:schemeClr val="lt1"/>
                </a:solidFill>
              </a:ln>
              <a:effectLst/>
            </c:spPr>
          </c:dPt>
          <c:dPt>
            <c:idx val="1158"/>
            <c:bubble3D val="0"/>
            <c:spPr>
              <a:solidFill>
                <a:schemeClr val="accent1">
                  <a:lumMod val="60000"/>
                  <a:lumOff val="40000"/>
                </a:schemeClr>
              </a:solidFill>
              <a:ln w="19050">
                <a:solidFill>
                  <a:schemeClr val="lt1"/>
                </a:solidFill>
              </a:ln>
              <a:effectLst/>
            </c:spPr>
          </c:dPt>
          <c:dPt>
            <c:idx val="1159"/>
            <c:bubble3D val="0"/>
            <c:spPr>
              <a:solidFill>
                <a:schemeClr val="accent2">
                  <a:lumMod val="60000"/>
                  <a:lumOff val="40000"/>
                </a:schemeClr>
              </a:solidFill>
              <a:ln w="19050">
                <a:solidFill>
                  <a:schemeClr val="lt1"/>
                </a:solidFill>
              </a:ln>
              <a:effectLst/>
            </c:spPr>
          </c:dPt>
          <c:dPt>
            <c:idx val="1160"/>
            <c:bubble3D val="0"/>
            <c:spPr>
              <a:solidFill>
                <a:schemeClr val="accent3">
                  <a:lumMod val="60000"/>
                  <a:lumOff val="40000"/>
                </a:schemeClr>
              </a:solidFill>
              <a:ln w="19050">
                <a:solidFill>
                  <a:schemeClr val="lt1"/>
                </a:solidFill>
              </a:ln>
              <a:effectLst/>
            </c:spPr>
          </c:dPt>
          <c:dPt>
            <c:idx val="1161"/>
            <c:bubble3D val="0"/>
            <c:spPr>
              <a:solidFill>
                <a:schemeClr val="accent4">
                  <a:lumMod val="60000"/>
                  <a:lumOff val="40000"/>
                </a:schemeClr>
              </a:solidFill>
              <a:ln w="19050">
                <a:solidFill>
                  <a:schemeClr val="lt1"/>
                </a:solidFill>
              </a:ln>
              <a:effectLst/>
            </c:spPr>
          </c:dPt>
          <c:dPt>
            <c:idx val="1162"/>
            <c:bubble3D val="0"/>
            <c:spPr>
              <a:solidFill>
                <a:schemeClr val="accent5">
                  <a:lumMod val="60000"/>
                  <a:lumOff val="40000"/>
                </a:schemeClr>
              </a:solidFill>
              <a:ln w="19050">
                <a:solidFill>
                  <a:schemeClr val="lt1"/>
                </a:solidFill>
              </a:ln>
              <a:effectLst/>
            </c:spPr>
          </c:dPt>
          <c:dPt>
            <c:idx val="1163"/>
            <c:bubble3D val="0"/>
            <c:spPr>
              <a:solidFill>
                <a:schemeClr val="accent6">
                  <a:lumMod val="60000"/>
                  <a:lumOff val="40000"/>
                </a:schemeClr>
              </a:solidFill>
              <a:ln w="19050">
                <a:solidFill>
                  <a:schemeClr val="lt1"/>
                </a:solidFill>
              </a:ln>
              <a:effectLst/>
            </c:spPr>
          </c:dPt>
          <c:dPt>
            <c:idx val="1164"/>
            <c:bubble3D val="0"/>
            <c:spPr>
              <a:solidFill>
                <a:schemeClr val="accent1">
                  <a:lumMod val="50000"/>
                </a:schemeClr>
              </a:solidFill>
              <a:ln w="19050">
                <a:solidFill>
                  <a:schemeClr val="lt1"/>
                </a:solidFill>
              </a:ln>
              <a:effectLst/>
            </c:spPr>
          </c:dPt>
          <c:dPt>
            <c:idx val="1165"/>
            <c:bubble3D val="0"/>
            <c:spPr>
              <a:solidFill>
                <a:schemeClr val="accent2">
                  <a:lumMod val="50000"/>
                </a:schemeClr>
              </a:solidFill>
              <a:ln w="19050">
                <a:solidFill>
                  <a:schemeClr val="lt1"/>
                </a:solidFill>
              </a:ln>
              <a:effectLst/>
            </c:spPr>
          </c:dPt>
          <c:dPt>
            <c:idx val="1166"/>
            <c:bubble3D val="0"/>
            <c:spPr>
              <a:solidFill>
                <a:schemeClr val="accent3">
                  <a:lumMod val="50000"/>
                </a:schemeClr>
              </a:solidFill>
              <a:ln w="19050">
                <a:solidFill>
                  <a:schemeClr val="lt1"/>
                </a:solidFill>
              </a:ln>
              <a:effectLst/>
            </c:spPr>
          </c:dPt>
          <c:dPt>
            <c:idx val="1167"/>
            <c:bubble3D val="0"/>
            <c:spPr>
              <a:solidFill>
                <a:schemeClr val="accent4">
                  <a:lumMod val="50000"/>
                </a:schemeClr>
              </a:solidFill>
              <a:ln w="19050">
                <a:solidFill>
                  <a:schemeClr val="lt1"/>
                </a:solidFill>
              </a:ln>
              <a:effectLst/>
            </c:spPr>
          </c:dPt>
          <c:dPt>
            <c:idx val="1168"/>
            <c:bubble3D val="0"/>
            <c:spPr>
              <a:solidFill>
                <a:schemeClr val="accent5">
                  <a:lumMod val="50000"/>
                </a:schemeClr>
              </a:solidFill>
              <a:ln w="19050">
                <a:solidFill>
                  <a:schemeClr val="lt1"/>
                </a:solidFill>
              </a:ln>
              <a:effectLst/>
            </c:spPr>
          </c:dPt>
          <c:dPt>
            <c:idx val="1169"/>
            <c:bubble3D val="0"/>
            <c:spPr>
              <a:solidFill>
                <a:schemeClr val="accent6">
                  <a:lumMod val="50000"/>
                </a:schemeClr>
              </a:solidFill>
              <a:ln w="19050">
                <a:solidFill>
                  <a:schemeClr val="lt1"/>
                </a:solidFill>
              </a:ln>
              <a:effectLst/>
            </c:spPr>
          </c:dPt>
          <c:dPt>
            <c:idx val="1170"/>
            <c:bubble3D val="0"/>
            <c:spPr>
              <a:solidFill>
                <a:schemeClr val="accent1">
                  <a:lumMod val="70000"/>
                  <a:lumOff val="30000"/>
                </a:schemeClr>
              </a:solidFill>
              <a:ln w="19050">
                <a:solidFill>
                  <a:schemeClr val="lt1"/>
                </a:solidFill>
              </a:ln>
              <a:effectLst/>
            </c:spPr>
          </c:dPt>
          <c:dPt>
            <c:idx val="1171"/>
            <c:bubble3D val="0"/>
            <c:spPr>
              <a:solidFill>
                <a:schemeClr val="accent2">
                  <a:lumMod val="70000"/>
                  <a:lumOff val="30000"/>
                </a:schemeClr>
              </a:solidFill>
              <a:ln w="19050">
                <a:solidFill>
                  <a:schemeClr val="lt1"/>
                </a:solidFill>
              </a:ln>
              <a:effectLst/>
            </c:spPr>
          </c:dPt>
          <c:dPt>
            <c:idx val="1172"/>
            <c:bubble3D val="0"/>
            <c:spPr>
              <a:solidFill>
                <a:schemeClr val="accent3">
                  <a:lumMod val="70000"/>
                  <a:lumOff val="30000"/>
                </a:schemeClr>
              </a:solidFill>
              <a:ln w="19050">
                <a:solidFill>
                  <a:schemeClr val="lt1"/>
                </a:solidFill>
              </a:ln>
              <a:effectLst/>
            </c:spPr>
          </c:dPt>
          <c:dPt>
            <c:idx val="1173"/>
            <c:bubble3D val="0"/>
            <c:spPr>
              <a:solidFill>
                <a:schemeClr val="accent4">
                  <a:lumMod val="70000"/>
                  <a:lumOff val="30000"/>
                </a:schemeClr>
              </a:solidFill>
              <a:ln w="19050">
                <a:solidFill>
                  <a:schemeClr val="lt1"/>
                </a:solidFill>
              </a:ln>
              <a:effectLst/>
            </c:spPr>
          </c:dPt>
          <c:dPt>
            <c:idx val="1174"/>
            <c:bubble3D val="0"/>
            <c:spPr>
              <a:solidFill>
                <a:schemeClr val="accent5">
                  <a:lumMod val="70000"/>
                  <a:lumOff val="30000"/>
                </a:schemeClr>
              </a:solidFill>
              <a:ln w="19050">
                <a:solidFill>
                  <a:schemeClr val="lt1"/>
                </a:solidFill>
              </a:ln>
              <a:effectLst/>
            </c:spPr>
          </c:dPt>
          <c:dPt>
            <c:idx val="1175"/>
            <c:bubble3D val="0"/>
            <c:spPr>
              <a:solidFill>
                <a:schemeClr val="accent6">
                  <a:lumMod val="70000"/>
                  <a:lumOff val="30000"/>
                </a:schemeClr>
              </a:solidFill>
              <a:ln w="19050">
                <a:solidFill>
                  <a:schemeClr val="lt1"/>
                </a:solidFill>
              </a:ln>
              <a:effectLst/>
            </c:spPr>
          </c:dPt>
          <c:dPt>
            <c:idx val="1176"/>
            <c:bubble3D val="0"/>
            <c:spPr>
              <a:solidFill>
                <a:schemeClr val="accent1">
                  <a:lumMod val="70000"/>
                </a:schemeClr>
              </a:solidFill>
              <a:ln w="19050">
                <a:solidFill>
                  <a:schemeClr val="lt1"/>
                </a:solidFill>
              </a:ln>
              <a:effectLst/>
            </c:spPr>
          </c:dPt>
          <c:dPt>
            <c:idx val="1177"/>
            <c:bubble3D val="0"/>
            <c:spPr>
              <a:solidFill>
                <a:schemeClr val="accent2">
                  <a:lumMod val="70000"/>
                </a:schemeClr>
              </a:solidFill>
              <a:ln w="19050">
                <a:solidFill>
                  <a:schemeClr val="lt1"/>
                </a:solidFill>
              </a:ln>
              <a:effectLst/>
            </c:spPr>
          </c:dPt>
          <c:dPt>
            <c:idx val="1178"/>
            <c:bubble3D val="0"/>
            <c:spPr>
              <a:solidFill>
                <a:schemeClr val="accent3">
                  <a:lumMod val="70000"/>
                </a:schemeClr>
              </a:solidFill>
              <a:ln w="19050">
                <a:solidFill>
                  <a:schemeClr val="lt1"/>
                </a:solidFill>
              </a:ln>
              <a:effectLst/>
            </c:spPr>
          </c:dPt>
          <c:dPt>
            <c:idx val="1179"/>
            <c:bubble3D val="0"/>
            <c:spPr>
              <a:solidFill>
                <a:schemeClr val="accent4">
                  <a:lumMod val="70000"/>
                </a:schemeClr>
              </a:solidFill>
              <a:ln w="19050">
                <a:solidFill>
                  <a:schemeClr val="lt1"/>
                </a:solidFill>
              </a:ln>
              <a:effectLst/>
            </c:spPr>
          </c:dPt>
          <c:dPt>
            <c:idx val="1180"/>
            <c:bubble3D val="0"/>
            <c:spPr>
              <a:solidFill>
                <a:schemeClr val="accent5">
                  <a:lumMod val="70000"/>
                </a:schemeClr>
              </a:solidFill>
              <a:ln w="19050">
                <a:solidFill>
                  <a:schemeClr val="lt1"/>
                </a:solidFill>
              </a:ln>
              <a:effectLst/>
            </c:spPr>
          </c:dPt>
          <c:dPt>
            <c:idx val="1181"/>
            <c:bubble3D val="0"/>
            <c:spPr>
              <a:solidFill>
                <a:schemeClr val="accent6">
                  <a:lumMod val="70000"/>
                </a:schemeClr>
              </a:solidFill>
              <a:ln w="19050">
                <a:solidFill>
                  <a:schemeClr val="lt1"/>
                </a:solidFill>
              </a:ln>
              <a:effectLst/>
            </c:spPr>
          </c:dPt>
          <c:dPt>
            <c:idx val="1182"/>
            <c:bubble3D val="0"/>
            <c:spPr>
              <a:solidFill>
                <a:schemeClr val="accent1">
                  <a:lumMod val="50000"/>
                  <a:lumOff val="50000"/>
                </a:schemeClr>
              </a:solidFill>
              <a:ln w="19050">
                <a:solidFill>
                  <a:schemeClr val="lt1"/>
                </a:solidFill>
              </a:ln>
              <a:effectLst/>
            </c:spPr>
          </c:dPt>
          <c:dPt>
            <c:idx val="1183"/>
            <c:bubble3D val="0"/>
            <c:spPr>
              <a:solidFill>
                <a:schemeClr val="accent2">
                  <a:lumMod val="50000"/>
                  <a:lumOff val="50000"/>
                </a:schemeClr>
              </a:solidFill>
              <a:ln w="19050">
                <a:solidFill>
                  <a:schemeClr val="lt1"/>
                </a:solidFill>
              </a:ln>
              <a:effectLst/>
            </c:spPr>
          </c:dPt>
          <c:dPt>
            <c:idx val="1184"/>
            <c:bubble3D val="0"/>
            <c:spPr>
              <a:solidFill>
                <a:schemeClr val="accent3">
                  <a:lumMod val="50000"/>
                  <a:lumOff val="50000"/>
                </a:schemeClr>
              </a:solidFill>
              <a:ln w="19050">
                <a:solidFill>
                  <a:schemeClr val="lt1"/>
                </a:solidFill>
              </a:ln>
              <a:effectLst/>
            </c:spPr>
          </c:dPt>
          <c:dPt>
            <c:idx val="1185"/>
            <c:bubble3D val="0"/>
            <c:spPr>
              <a:solidFill>
                <a:schemeClr val="accent4">
                  <a:lumMod val="50000"/>
                  <a:lumOff val="50000"/>
                </a:schemeClr>
              </a:solidFill>
              <a:ln w="19050">
                <a:solidFill>
                  <a:schemeClr val="lt1"/>
                </a:solidFill>
              </a:ln>
              <a:effectLst/>
            </c:spPr>
          </c:dPt>
          <c:dPt>
            <c:idx val="1186"/>
            <c:bubble3D val="0"/>
            <c:spPr>
              <a:solidFill>
                <a:schemeClr val="accent5">
                  <a:lumMod val="50000"/>
                  <a:lumOff val="50000"/>
                </a:schemeClr>
              </a:solidFill>
              <a:ln w="19050">
                <a:solidFill>
                  <a:schemeClr val="lt1"/>
                </a:solidFill>
              </a:ln>
              <a:effectLst/>
            </c:spPr>
          </c:dPt>
          <c:dPt>
            <c:idx val="1187"/>
            <c:bubble3D val="0"/>
            <c:spPr>
              <a:solidFill>
                <a:schemeClr val="accent6">
                  <a:lumMod val="50000"/>
                  <a:lumOff val="50000"/>
                </a:schemeClr>
              </a:solidFill>
              <a:ln w="19050">
                <a:solidFill>
                  <a:schemeClr val="lt1"/>
                </a:solidFill>
              </a:ln>
              <a:effectLst/>
            </c:spPr>
          </c:dPt>
          <c:dPt>
            <c:idx val="1188"/>
            <c:bubble3D val="0"/>
            <c:spPr>
              <a:solidFill>
                <a:schemeClr val="accent1"/>
              </a:solidFill>
              <a:ln w="19050">
                <a:solidFill>
                  <a:schemeClr val="lt1"/>
                </a:solidFill>
              </a:ln>
              <a:effectLst/>
            </c:spPr>
          </c:dPt>
          <c:dPt>
            <c:idx val="1189"/>
            <c:bubble3D val="0"/>
            <c:spPr>
              <a:solidFill>
                <a:schemeClr val="accent2"/>
              </a:solidFill>
              <a:ln w="19050">
                <a:solidFill>
                  <a:schemeClr val="lt1"/>
                </a:solidFill>
              </a:ln>
              <a:effectLst/>
            </c:spPr>
          </c:dPt>
          <c:dPt>
            <c:idx val="1190"/>
            <c:bubble3D val="0"/>
            <c:spPr>
              <a:solidFill>
                <a:schemeClr val="accent3"/>
              </a:solidFill>
              <a:ln w="19050">
                <a:solidFill>
                  <a:schemeClr val="lt1"/>
                </a:solidFill>
              </a:ln>
              <a:effectLst/>
            </c:spPr>
          </c:dPt>
          <c:dPt>
            <c:idx val="1191"/>
            <c:bubble3D val="0"/>
            <c:spPr>
              <a:solidFill>
                <a:schemeClr val="accent4"/>
              </a:solidFill>
              <a:ln w="19050">
                <a:solidFill>
                  <a:schemeClr val="lt1"/>
                </a:solidFill>
              </a:ln>
              <a:effectLst/>
            </c:spPr>
          </c:dPt>
          <c:dPt>
            <c:idx val="1192"/>
            <c:bubble3D val="0"/>
            <c:spPr>
              <a:solidFill>
                <a:schemeClr val="accent5"/>
              </a:solidFill>
              <a:ln w="19050">
                <a:solidFill>
                  <a:schemeClr val="lt1"/>
                </a:solidFill>
              </a:ln>
              <a:effectLst/>
            </c:spPr>
          </c:dPt>
          <c:dPt>
            <c:idx val="1193"/>
            <c:bubble3D val="0"/>
            <c:spPr>
              <a:solidFill>
                <a:schemeClr val="accent6"/>
              </a:solidFill>
              <a:ln w="19050">
                <a:solidFill>
                  <a:schemeClr val="lt1"/>
                </a:solidFill>
              </a:ln>
              <a:effectLst/>
            </c:spPr>
          </c:dPt>
          <c:dPt>
            <c:idx val="1194"/>
            <c:bubble3D val="0"/>
            <c:spPr>
              <a:solidFill>
                <a:schemeClr val="accent1">
                  <a:lumMod val="60000"/>
                </a:schemeClr>
              </a:solidFill>
              <a:ln w="19050">
                <a:solidFill>
                  <a:schemeClr val="lt1"/>
                </a:solidFill>
              </a:ln>
              <a:effectLst/>
            </c:spPr>
          </c:dPt>
          <c:dPt>
            <c:idx val="1195"/>
            <c:bubble3D val="0"/>
            <c:spPr>
              <a:solidFill>
                <a:schemeClr val="accent2">
                  <a:lumMod val="60000"/>
                </a:schemeClr>
              </a:solidFill>
              <a:ln w="19050">
                <a:solidFill>
                  <a:schemeClr val="lt1"/>
                </a:solidFill>
              </a:ln>
              <a:effectLst/>
            </c:spPr>
          </c:dPt>
          <c:dPt>
            <c:idx val="1196"/>
            <c:bubble3D val="0"/>
            <c:spPr>
              <a:solidFill>
                <a:schemeClr val="accent3">
                  <a:lumMod val="60000"/>
                </a:schemeClr>
              </a:solidFill>
              <a:ln w="19050">
                <a:solidFill>
                  <a:schemeClr val="lt1"/>
                </a:solidFill>
              </a:ln>
              <a:effectLst/>
            </c:spPr>
          </c:dPt>
          <c:dPt>
            <c:idx val="1197"/>
            <c:bubble3D val="0"/>
            <c:spPr>
              <a:solidFill>
                <a:schemeClr val="accent4">
                  <a:lumMod val="60000"/>
                </a:schemeClr>
              </a:solidFill>
              <a:ln w="19050">
                <a:solidFill>
                  <a:schemeClr val="lt1"/>
                </a:solidFill>
              </a:ln>
              <a:effectLst/>
            </c:spPr>
          </c:dPt>
          <c:dPt>
            <c:idx val="1198"/>
            <c:bubble3D val="0"/>
            <c:spPr>
              <a:solidFill>
                <a:schemeClr val="accent5">
                  <a:lumMod val="60000"/>
                </a:schemeClr>
              </a:solidFill>
              <a:ln w="19050">
                <a:solidFill>
                  <a:schemeClr val="lt1"/>
                </a:solidFill>
              </a:ln>
              <a:effectLst/>
            </c:spPr>
          </c:dPt>
          <c:dPt>
            <c:idx val="1199"/>
            <c:bubble3D val="0"/>
            <c:spPr>
              <a:solidFill>
                <a:schemeClr val="accent6">
                  <a:lumMod val="60000"/>
                </a:schemeClr>
              </a:solidFill>
              <a:ln w="19050">
                <a:solidFill>
                  <a:schemeClr val="lt1"/>
                </a:solidFill>
              </a:ln>
              <a:effectLst/>
            </c:spPr>
          </c:dPt>
          <c:dPt>
            <c:idx val="1200"/>
            <c:bubble3D val="0"/>
            <c:spPr>
              <a:solidFill>
                <a:schemeClr val="accent1">
                  <a:lumMod val="80000"/>
                  <a:lumOff val="20000"/>
                </a:schemeClr>
              </a:solidFill>
              <a:ln w="19050">
                <a:solidFill>
                  <a:schemeClr val="lt1"/>
                </a:solidFill>
              </a:ln>
              <a:effectLst/>
            </c:spPr>
          </c:dPt>
          <c:dPt>
            <c:idx val="1201"/>
            <c:bubble3D val="0"/>
            <c:spPr>
              <a:solidFill>
                <a:schemeClr val="accent2">
                  <a:lumMod val="80000"/>
                  <a:lumOff val="20000"/>
                </a:schemeClr>
              </a:solidFill>
              <a:ln w="19050">
                <a:solidFill>
                  <a:schemeClr val="lt1"/>
                </a:solidFill>
              </a:ln>
              <a:effectLst/>
            </c:spPr>
          </c:dPt>
          <c:dPt>
            <c:idx val="1202"/>
            <c:bubble3D val="0"/>
            <c:spPr>
              <a:solidFill>
                <a:schemeClr val="accent3">
                  <a:lumMod val="80000"/>
                  <a:lumOff val="20000"/>
                </a:schemeClr>
              </a:solidFill>
              <a:ln w="19050">
                <a:solidFill>
                  <a:schemeClr val="lt1"/>
                </a:solidFill>
              </a:ln>
              <a:effectLst/>
            </c:spPr>
          </c:dPt>
          <c:dPt>
            <c:idx val="1203"/>
            <c:bubble3D val="0"/>
            <c:spPr>
              <a:solidFill>
                <a:schemeClr val="accent4">
                  <a:lumMod val="80000"/>
                  <a:lumOff val="20000"/>
                </a:schemeClr>
              </a:solidFill>
              <a:ln w="19050">
                <a:solidFill>
                  <a:schemeClr val="lt1"/>
                </a:solidFill>
              </a:ln>
              <a:effectLst/>
            </c:spPr>
          </c:dPt>
          <c:dPt>
            <c:idx val="1204"/>
            <c:bubble3D val="0"/>
            <c:spPr>
              <a:solidFill>
                <a:schemeClr val="accent5">
                  <a:lumMod val="80000"/>
                  <a:lumOff val="20000"/>
                </a:schemeClr>
              </a:solidFill>
              <a:ln w="19050">
                <a:solidFill>
                  <a:schemeClr val="lt1"/>
                </a:solidFill>
              </a:ln>
              <a:effectLst/>
            </c:spPr>
          </c:dPt>
          <c:dPt>
            <c:idx val="1205"/>
            <c:bubble3D val="0"/>
            <c:spPr>
              <a:solidFill>
                <a:schemeClr val="accent6">
                  <a:lumMod val="80000"/>
                  <a:lumOff val="20000"/>
                </a:schemeClr>
              </a:solidFill>
              <a:ln w="19050">
                <a:solidFill>
                  <a:schemeClr val="lt1"/>
                </a:solidFill>
              </a:ln>
              <a:effectLst/>
            </c:spPr>
          </c:dPt>
          <c:dPt>
            <c:idx val="1206"/>
            <c:bubble3D val="0"/>
            <c:spPr>
              <a:solidFill>
                <a:schemeClr val="accent1">
                  <a:lumMod val="80000"/>
                </a:schemeClr>
              </a:solidFill>
              <a:ln w="19050">
                <a:solidFill>
                  <a:schemeClr val="lt1"/>
                </a:solidFill>
              </a:ln>
              <a:effectLst/>
            </c:spPr>
          </c:dPt>
          <c:dPt>
            <c:idx val="1207"/>
            <c:bubble3D val="0"/>
            <c:spPr>
              <a:solidFill>
                <a:schemeClr val="accent2">
                  <a:lumMod val="80000"/>
                </a:schemeClr>
              </a:solidFill>
              <a:ln w="19050">
                <a:solidFill>
                  <a:schemeClr val="lt1"/>
                </a:solidFill>
              </a:ln>
              <a:effectLst/>
            </c:spPr>
          </c:dPt>
          <c:dPt>
            <c:idx val="1208"/>
            <c:bubble3D val="0"/>
            <c:spPr>
              <a:solidFill>
                <a:schemeClr val="accent3">
                  <a:lumMod val="80000"/>
                </a:schemeClr>
              </a:solidFill>
              <a:ln w="19050">
                <a:solidFill>
                  <a:schemeClr val="lt1"/>
                </a:solidFill>
              </a:ln>
              <a:effectLst/>
            </c:spPr>
          </c:dPt>
          <c:dPt>
            <c:idx val="1209"/>
            <c:bubble3D val="0"/>
            <c:spPr>
              <a:solidFill>
                <a:schemeClr val="accent4">
                  <a:lumMod val="80000"/>
                </a:schemeClr>
              </a:solidFill>
              <a:ln w="19050">
                <a:solidFill>
                  <a:schemeClr val="lt1"/>
                </a:solidFill>
              </a:ln>
              <a:effectLst/>
            </c:spPr>
          </c:dPt>
          <c:dPt>
            <c:idx val="1210"/>
            <c:bubble3D val="0"/>
            <c:spPr>
              <a:solidFill>
                <a:schemeClr val="accent5">
                  <a:lumMod val="80000"/>
                </a:schemeClr>
              </a:solidFill>
              <a:ln w="19050">
                <a:solidFill>
                  <a:schemeClr val="lt1"/>
                </a:solidFill>
              </a:ln>
              <a:effectLst/>
            </c:spPr>
          </c:dPt>
          <c:dPt>
            <c:idx val="1211"/>
            <c:bubble3D val="0"/>
            <c:spPr>
              <a:solidFill>
                <a:schemeClr val="accent6">
                  <a:lumMod val="80000"/>
                </a:schemeClr>
              </a:solidFill>
              <a:ln w="19050">
                <a:solidFill>
                  <a:schemeClr val="lt1"/>
                </a:solidFill>
              </a:ln>
              <a:effectLst/>
            </c:spPr>
          </c:dPt>
          <c:dPt>
            <c:idx val="1212"/>
            <c:bubble3D val="0"/>
            <c:spPr>
              <a:solidFill>
                <a:schemeClr val="accent1">
                  <a:lumMod val="60000"/>
                  <a:lumOff val="40000"/>
                </a:schemeClr>
              </a:solidFill>
              <a:ln w="19050">
                <a:solidFill>
                  <a:schemeClr val="lt1"/>
                </a:solidFill>
              </a:ln>
              <a:effectLst/>
            </c:spPr>
          </c:dPt>
          <c:dPt>
            <c:idx val="1213"/>
            <c:bubble3D val="0"/>
            <c:spPr>
              <a:solidFill>
                <a:schemeClr val="accent2">
                  <a:lumMod val="60000"/>
                  <a:lumOff val="40000"/>
                </a:schemeClr>
              </a:solidFill>
              <a:ln w="19050">
                <a:solidFill>
                  <a:schemeClr val="lt1"/>
                </a:solidFill>
              </a:ln>
              <a:effectLst/>
            </c:spPr>
          </c:dPt>
          <c:dPt>
            <c:idx val="1214"/>
            <c:bubble3D val="0"/>
            <c:spPr>
              <a:solidFill>
                <a:schemeClr val="accent3">
                  <a:lumMod val="60000"/>
                  <a:lumOff val="40000"/>
                </a:schemeClr>
              </a:solidFill>
              <a:ln w="19050">
                <a:solidFill>
                  <a:schemeClr val="lt1"/>
                </a:solidFill>
              </a:ln>
              <a:effectLst/>
            </c:spPr>
          </c:dPt>
          <c:dPt>
            <c:idx val="1215"/>
            <c:bubble3D val="0"/>
            <c:spPr>
              <a:solidFill>
                <a:schemeClr val="accent4">
                  <a:lumMod val="60000"/>
                  <a:lumOff val="40000"/>
                </a:schemeClr>
              </a:solidFill>
              <a:ln w="19050">
                <a:solidFill>
                  <a:schemeClr val="lt1"/>
                </a:solidFill>
              </a:ln>
              <a:effectLst/>
            </c:spPr>
          </c:dPt>
          <c:dPt>
            <c:idx val="1216"/>
            <c:bubble3D val="0"/>
            <c:spPr>
              <a:solidFill>
                <a:schemeClr val="accent5">
                  <a:lumMod val="60000"/>
                  <a:lumOff val="40000"/>
                </a:schemeClr>
              </a:solidFill>
              <a:ln w="19050">
                <a:solidFill>
                  <a:schemeClr val="lt1"/>
                </a:solidFill>
              </a:ln>
              <a:effectLst/>
            </c:spPr>
          </c:dPt>
          <c:dPt>
            <c:idx val="1217"/>
            <c:bubble3D val="0"/>
            <c:spPr>
              <a:solidFill>
                <a:schemeClr val="accent6">
                  <a:lumMod val="60000"/>
                  <a:lumOff val="40000"/>
                </a:schemeClr>
              </a:solidFill>
              <a:ln w="19050">
                <a:solidFill>
                  <a:schemeClr val="lt1"/>
                </a:solidFill>
              </a:ln>
              <a:effectLst/>
            </c:spPr>
          </c:dPt>
          <c:dPt>
            <c:idx val="1218"/>
            <c:bubble3D val="0"/>
            <c:spPr>
              <a:solidFill>
                <a:schemeClr val="accent1">
                  <a:lumMod val="50000"/>
                </a:schemeClr>
              </a:solidFill>
              <a:ln w="19050">
                <a:solidFill>
                  <a:schemeClr val="lt1"/>
                </a:solidFill>
              </a:ln>
              <a:effectLst/>
            </c:spPr>
          </c:dPt>
          <c:dPt>
            <c:idx val="1219"/>
            <c:bubble3D val="0"/>
            <c:spPr>
              <a:solidFill>
                <a:schemeClr val="accent2">
                  <a:lumMod val="50000"/>
                </a:schemeClr>
              </a:solidFill>
              <a:ln w="19050">
                <a:solidFill>
                  <a:schemeClr val="lt1"/>
                </a:solidFill>
              </a:ln>
              <a:effectLst/>
            </c:spPr>
          </c:dPt>
          <c:dPt>
            <c:idx val="1220"/>
            <c:bubble3D val="0"/>
            <c:spPr>
              <a:solidFill>
                <a:schemeClr val="accent3">
                  <a:lumMod val="50000"/>
                </a:schemeClr>
              </a:solidFill>
              <a:ln w="19050">
                <a:solidFill>
                  <a:schemeClr val="lt1"/>
                </a:solidFill>
              </a:ln>
              <a:effectLst/>
            </c:spPr>
          </c:dPt>
          <c:dPt>
            <c:idx val="1221"/>
            <c:bubble3D val="0"/>
            <c:spPr>
              <a:solidFill>
                <a:schemeClr val="accent4">
                  <a:lumMod val="50000"/>
                </a:schemeClr>
              </a:solidFill>
              <a:ln w="19050">
                <a:solidFill>
                  <a:schemeClr val="lt1"/>
                </a:solidFill>
              </a:ln>
              <a:effectLst/>
            </c:spPr>
          </c:dPt>
          <c:dPt>
            <c:idx val="1222"/>
            <c:bubble3D val="0"/>
            <c:spPr>
              <a:solidFill>
                <a:schemeClr val="accent5">
                  <a:lumMod val="50000"/>
                </a:schemeClr>
              </a:solidFill>
              <a:ln w="19050">
                <a:solidFill>
                  <a:schemeClr val="lt1"/>
                </a:solidFill>
              </a:ln>
              <a:effectLst/>
            </c:spPr>
          </c:dPt>
          <c:dPt>
            <c:idx val="1223"/>
            <c:bubble3D val="0"/>
            <c:spPr>
              <a:solidFill>
                <a:schemeClr val="accent6">
                  <a:lumMod val="50000"/>
                </a:schemeClr>
              </a:solidFill>
              <a:ln w="19050">
                <a:solidFill>
                  <a:schemeClr val="lt1"/>
                </a:solidFill>
              </a:ln>
              <a:effectLst/>
            </c:spPr>
          </c:dPt>
          <c:dPt>
            <c:idx val="1224"/>
            <c:bubble3D val="0"/>
            <c:spPr>
              <a:solidFill>
                <a:schemeClr val="accent1">
                  <a:lumMod val="70000"/>
                  <a:lumOff val="30000"/>
                </a:schemeClr>
              </a:solidFill>
              <a:ln w="19050">
                <a:solidFill>
                  <a:schemeClr val="lt1"/>
                </a:solidFill>
              </a:ln>
              <a:effectLst/>
            </c:spPr>
          </c:dPt>
          <c:dPt>
            <c:idx val="1225"/>
            <c:bubble3D val="0"/>
            <c:spPr>
              <a:solidFill>
                <a:schemeClr val="accent2">
                  <a:lumMod val="70000"/>
                  <a:lumOff val="30000"/>
                </a:schemeClr>
              </a:solidFill>
              <a:ln w="19050">
                <a:solidFill>
                  <a:schemeClr val="lt1"/>
                </a:solidFill>
              </a:ln>
              <a:effectLst/>
            </c:spPr>
          </c:dPt>
          <c:dPt>
            <c:idx val="1226"/>
            <c:bubble3D val="0"/>
            <c:spPr>
              <a:solidFill>
                <a:schemeClr val="accent3">
                  <a:lumMod val="70000"/>
                  <a:lumOff val="30000"/>
                </a:schemeClr>
              </a:solidFill>
              <a:ln w="19050">
                <a:solidFill>
                  <a:schemeClr val="lt1"/>
                </a:solidFill>
              </a:ln>
              <a:effectLst/>
            </c:spPr>
          </c:dPt>
          <c:dPt>
            <c:idx val="1227"/>
            <c:bubble3D val="0"/>
            <c:spPr>
              <a:solidFill>
                <a:schemeClr val="accent4">
                  <a:lumMod val="70000"/>
                  <a:lumOff val="30000"/>
                </a:schemeClr>
              </a:solidFill>
              <a:ln w="19050">
                <a:solidFill>
                  <a:schemeClr val="lt1"/>
                </a:solidFill>
              </a:ln>
              <a:effectLst/>
            </c:spPr>
          </c:dPt>
          <c:dPt>
            <c:idx val="1228"/>
            <c:bubble3D val="0"/>
            <c:spPr>
              <a:solidFill>
                <a:schemeClr val="accent5">
                  <a:lumMod val="70000"/>
                  <a:lumOff val="30000"/>
                </a:schemeClr>
              </a:solidFill>
              <a:ln w="19050">
                <a:solidFill>
                  <a:schemeClr val="lt1"/>
                </a:solidFill>
              </a:ln>
              <a:effectLst/>
            </c:spPr>
          </c:dPt>
          <c:dPt>
            <c:idx val="1229"/>
            <c:bubble3D val="0"/>
            <c:spPr>
              <a:solidFill>
                <a:schemeClr val="accent6">
                  <a:lumMod val="70000"/>
                  <a:lumOff val="30000"/>
                </a:schemeClr>
              </a:solidFill>
              <a:ln w="19050">
                <a:solidFill>
                  <a:schemeClr val="lt1"/>
                </a:solidFill>
              </a:ln>
              <a:effectLst/>
            </c:spPr>
          </c:dPt>
          <c:dPt>
            <c:idx val="1230"/>
            <c:bubble3D val="0"/>
            <c:spPr>
              <a:solidFill>
                <a:schemeClr val="accent1">
                  <a:lumMod val="70000"/>
                </a:schemeClr>
              </a:solidFill>
              <a:ln w="19050">
                <a:solidFill>
                  <a:schemeClr val="lt1"/>
                </a:solidFill>
              </a:ln>
              <a:effectLst/>
            </c:spPr>
          </c:dPt>
          <c:dPt>
            <c:idx val="1231"/>
            <c:bubble3D val="0"/>
            <c:spPr>
              <a:solidFill>
                <a:schemeClr val="accent2">
                  <a:lumMod val="70000"/>
                </a:schemeClr>
              </a:solidFill>
              <a:ln w="19050">
                <a:solidFill>
                  <a:schemeClr val="lt1"/>
                </a:solidFill>
              </a:ln>
              <a:effectLst/>
            </c:spPr>
          </c:dPt>
          <c:dPt>
            <c:idx val="1232"/>
            <c:bubble3D val="0"/>
            <c:spPr>
              <a:solidFill>
                <a:schemeClr val="accent3">
                  <a:lumMod val="70000"/>
                </a:schemeClr>
              </a:solidFill>
              <a:ln w="19050">
                <a:solidFill>
                  <a:schemeClr val="lt1"/>
                </a:solidFill>
              </a:ln>
              <a:effectLst/>
            </c:spPr>
          </c:dPt>
          <c:dPt>
            <c:idx val="1233"/>
            <c:bubble3D val="0"/>
            <c:spPr>
              <a:solidFill>
                <a:schemeClr val="accent4">
                  <a:lumMod val="70000"/>
                </a:schemeClr>
              </a:solidFill>
              <a:ln w="19050">
                <a:solidFill>
                  <a:schemeClr val="lt1"/>
                </a:solidFill>
              </a:ln>
              <a:effectLst/>
            </c:spPr>
          </c:dPt>
          <c:dPt>
            <c:idx val="1234"/>
            <c:bubble3D val="0"/>
            <c:spPr>
              <a:solidFill>
                <a:schemeClr val="accent5">
                  <a:lumMod val="70000"/>
                </a:schemeClr>
              </a:solidFill>
              <a:ln w="19050">
                <a:solidFill>
                  <a:schemeClr val="lt1"/>
                </a:solidFill>
              </a:ln>
              <a:effectLst/>
            </c:spPr>
          </c:dPt>
          <c:dPt>
            <c:idx val="1235"/>
            <c:bubble3D val="0"/>
            <c:spPr>
              <a:solidFill>
                <a:schemeClr val="accent6">
                  <a:lumMod val="70000"/>
                </a:schemeClr>
              </a:solidFill>
              <a:ln w="19050">
                <a:solidFill>
                  <a:schemeClr val="lt1"/>
                </a:solidFill>
              </a:ln>
              <a:effectLst/>
            </c:spPr>
          </c:dPt>
          <c:dPt>
            <c:idx val="1236"/>
            <c:bubble3D val="0"/>
            <c:spPr>
              <a:solidFill>
                <a:schemeClr val="accent1">
                  <a:lumMod val="50000"/>
                  <a:lumOff val="50000"/>
                </a:schemeClr>
              </a:solidFill>
              <a:ln w="19050">
                <a:solidFill>
                  <a:schemeClr val="lt1"/>
                </a:solidFill>
              </a:ln>
              <a:effectLst/>
            </c:spPr>
          </c:dPt>
          <c:dPt>
            <c:idx val="1237"/>
            <c:bubble3D val="0"/>
            <c:spPr>
              <a:solidFill>
                <a:schemeClr val="accent2">
                  <a:lumMod val="50000"/>
                  <a:lumOff val="50000"/>
                </a:schemeClr>
              </a:solidFill>
              <a:ln w="19050">
                <a:solidFill>
                  <a:schemeClr val="lt1"/>
                </a:solidFill>
              </a:ln>
              <a:effectLst/>
            </c:spPr>
          </c:dPt>
          <c:dPt>
            <c:idx val="1238"/>
            <c:bubble3D val="0"/>
            <c:spPr>
              <a:solidFill>
                <a:schemeClr val="accent3">
                  <a:lumMod val="50000"/>
                  <a:lumOff val="50000"/>
                </a:schemeClr>
              </a:solidFill>
              <a:ln w="19050">
                <a:solidFill>
                  <a:schemeClr val="lt1"/>
                </a:solidFill>
              </a:ln>
              <a:effectLst/>
            </c:spPr>
          </c:dPt>
          <c:dPt>
            <c:idx val="1239"/>
            <c:bubble3D val="0"/>
            <c:spPr>
              <a:solidFill>
                <a:schemeClr val="accent4">
                  <a:lumMod val="50000"/>
                  <a:lumOff val="50000"/>
                </a:schemeClr>
              </a:solidFill>
              <a:ln w="19050">
                <a:solidFill>
                  <a:schemeClr val="lt1"/>
                </a:solidFill>
              </a:ln>
              <a:effectLst/>
            </c:spPr>
          </c:dPt>
          <c:dPt>
            <c:idx val="1240"/>
            <c:bubble3D val="0"/>
            <c:spPr>
              <a:solidFill>
                <a:schemeClr val="accent5">
                  <a:lumMod val="50000"/>
                  <a:lumOff val="50000"/>
                </a:schemeClr>
              </a:solidFill>
              <a:ln w="19050">
                <a:solidFill>
                  <a:schemeClr val="lt1"/>
                </a:solidFill>
              </a:ln>
              <a:effectLst/>
            </c:spPr>
          </c:dPt>
          <c:dPt>
            <c:idx val="1241"/>
            <c:bubble3D val="0"/>
            <c:spPr>
              <a:solidFill>
                <a:schemeClr val="accent6">
                  <a:lumMod val="50000"/>
                  <a:lumOff val="50000"/>
                </a:schemeClr>
              </a:solidFill>
              <a:ln w="19050">
                <a:solidFill>
                  <a:schemeClr val="lt1"/>
                </a:solidFill>
              </a:ln>
              <a:effectLst/>
            </c:spPr>
          </c:dPt>
          <c:dPt>
            <c:idx val="1242"/>
            <c:bubble3D val="0"/>
            <c:spPr>
              <a:solidFill>
                <a:schemeClr val="accent1"/>
              </a:solidFill>
              <a:ln w="19050">
                <a:solidFill>
                  <a:schemeClr val="lt1"/>
                </a:solidFill>
              </a:ln>
              <a:effectLst/>
            </c:spPr>
          </c:dPt>
          <c:dPt>
            <c:idx val="1243"/>
            <c:bubble3D val="0"/>
            <c:spPr>
              <a:solidFill>
                <a:schemeClr val="accent2"/>
              </a:solidFill>
              <a:ln w="19050">
                <a:solidFill>
                  <a:schemeClr val="lt1"/>
                </a:solidFill>
              </a:ln>
              <a:effectLst/>
            </c:spPr>
          </c:dPt>
          <c:dPt>
            <c:idx val="1244"/>
            <c:bubble3D val="0"/>
            <c:spPr>
              <a:solidFill>
                <a:schemeClr val="accent3"/>
              </a:solidFill>
              <a:ln w="19050">
                <a:solidFill>
                  <a:schemeClr val="lt1"/>
                </a:solidFill>
              </a:ln>
              <a:effectLst/>
            </c:spPr>
          </c:dPt>
          <c:dPt>
            <c:idx val="1245"/>
            <c:bubble3D val="0"/>
            <c:spPr>
              <a:solidFill>
                <a:schemeClr val="accent4"/>
              </a:solidFill>
              <a:ln w="19050">
                <a:solidFill>
                  <a:schemeClr val="lt1"/>
                </a:solidFill>
              </a:ln>
              <a:effectLst/>
            </c:spPr>
          </c:dPt>
          <c:dPt>
            <c:idx val="1246"/>
            <c:bubble3D val="0"/>
            <c:spPr>
              <a:solidFill>
                <a:schemeClr val="accent5"/>
              </a:solidFill>
              <a:ln w="19050">
                <a:solidFill>
                  <a:schemeClr val="lt1"/>
                </a:solidFill>
              </a:ln>
              <a:effectLst/>
            </c:spPr>
          </c:dPt>
          <c:dPt>
            <c:idx val="1247"/>
            <c:bubble3D val="0"/>
            <c:spPr>
              <a:solidFill>
                <a:schemeClr val="accent6"/>
              </a:solidFill>
              <a:ln w="19050">
                <a:solidFill>
                  <a:schemeClr val="lt1"/>
                </a:solidFill>
              </a:ln>
              <a:effectLst/>
            </c:spPr>
          </c:dPt>
          <c:dPt>
            <c:idx val="1248"/>
            <c:bubble3D val="0"/>
            <c:spPr>
              <a:solidFill>
                <a:schemeClr val="accent1">
                  <a:lumMod val="60000"/>
                </a:schemeClr>
              </a:solidFill>
              <a:ln w="19050">
                <a:solidFill>
                  <a:schemeClr val="lt1"/>
                </a:solidFill>
              </a:ln>
              <a:effectLst/>
            </c:spPr>
          </c:dPt>
          <c:dPt>
            <c:idx val="1249"/>
            <c:bubble3D val="0"/>
            <c:spPr>
              <a:solidFill>
                <a:schemeClr val="accent2">
                  <a:lumMod val="60000"/>
                </a:schemeClr>
              </a:solidFill>
              <a:ln w="19050">
                <a:solidFill>
                  <a:schemeClr val="lt1"/>
                </a:solidFill>
              </a:ln>
              <a:effectLst/>
            </c:spPr>
          </c:dPt>
          <c:dPt>
            <c:idx val="1250"/>
            <c:bubble3D val="0"/>
            <c:spPr>
              <a:solidFill>
                <a:schemeClr val="accent3">
                  <a:lumMod val="60000"/>
                </a:schemeClr>
              </a:solidFill>
              <a:ln w="19050">
                <a:solidFill>
                  <a:schemeClr val="lt1"/>
                </a:solidFill>
              </a:ln>
              <a:effectLst/>
            </c:spPr>
          </c:dPt>
          <c:dPt>
            <c:idx val="1251"/>
            <c:bubble3D val="0"/>
            <c:spPr>
              <a:solidFill>
                <a:schemeClr val="accent4">
                  <a:lumMod val="60000"/>
                </a:schemeClr>
              </a:solidFill>
              <a:ln w="19050">
                <a:solidFill>
                  <a:schemeClr val="lt1"/>
                </a:solidFill>
              </a:ln>
              <a:effectLst/>
            </c:spPr>
          </c:dPt>
          <c:dPt>
            <c:idx val="1252"/>
            <c:bubble3D val="0"/>
            <c:spPr>
              <a:solidFill>
                <a:schemeClr val="accent5">
                  <a:lumMod val="60000"/>
                </a:schemeClr>
              </a:solidFill>
              <a:ln w="19050">
                <a:solidFill>
                  <a:schemeClr val="lt1"/>
                </a:solidFill>
              </a:ln>
              <a:effectLst/>
            </c:spPr>
          </c:dPt>
          <c:dPt>
            <c:idx val="1253"/>
            <c:bubble3D val="0"/>
            <c:spPr>
              <a:solidFill>
                <a:schemeClr val="accent6">
                  <a:lumMod val="60000"/>
                </a:schemeClr>
              </a:solidFill>
              <a:ln w="19050">
                <a:solidFill>
                  <a:schemeClr val="lt1"/>
                </a:solidFill>
              </a:ln>
              <a:effectLst/>
            </c:spPr>
          </c:dPt>
          <c:dPt>
            <c:idx val="1254"/>
            <c:bubble3D val="0"/>
            <c:spPr>
              <a:solidFill>
                <a:schemeClr val="accent1">
                  <a:lumMod val="80000"/>
                  <a:lumOff val="20000"/>
                </a:schemeClr>
              </a:solidFill>
              <a:ln w="19050">
                <a:solidFill>
                  <a:schemeClr val="lt1"/>
                </a:solidFill>
              </a:ln>
              <a:effectLst/>
            </c:spPr>
          </c:dPt>
          <c:dPt>
            <c:idx val="1255"/>
            <c:bubble3D val="0"/>
            <c:spPr>
              <a:solidFill>
                <a:schemeClr val="accent2">
                  <a:lumMod val="80000"/>
                  <a:lumOff val="20000"/>
                </a:schemeClr>
              </a:solidFill>
              <a:ln w="19050">
                <a:solidFill>
                  <a:schemeClr val="lt1"/>
                </a:solidFill>
              </a:ln>
              <a:effectLst/>
            </c:spPr>
          </c:dPt>
          <c:dPt>
            <c:idx val="1256"/>
            <c:bubble3D val="0"/>
            <c:spPr>
              <a:solidFill>
                <a:schemeClr val="accent3">
                  <a:lumMod val="80000"/>
                  <a:lumOff val="20000"/>
                </a:schemeClr>
              </a:solidFill>
              <a:ln w="19050">
                <a:solidFill>
                  <a:schemeClr val="lt1"/>
                </a:solidFill>
              </a:ln>
              <a:effectLst/>
            </c:spPr>
          </c:dPt>
          <c:dPt>
            <c:idx val="1257"/>
            <c:bubble3D val="0"/>
            <c:spPr>
              <a:solidFill>
                <a:schemeClr val="accent4">
                  <a:lumMod val="80000"/>
                  <a:lumOff val="20000"/>
                </a:schemeClr>
              </a:solidFill>
              <a:ln w="19050">
                <a:solidFill>
                  <a:schemeClr val="lt1"/>
                </a:solidFill>
              </a:ln>
              <a:effectLst/>
            </c:spPr>
          </c:dPt>
          <c:dPt>
            <c:idx val="1258"/>
            <c:bubble3D val="0"/>
            <c:spPr>
              <a:solidFill>
                <a:schemeClr val="accent5">
                  <a:lumMod val="80000"/>
                  <a:lumOff val="20000"/>
                </a:schemeClr>
              </a:solidFill>
              <a:ln w="19050">
                <a:solidFill>
                  <a:schemeClr val="lt1"/>
                </a:solidFill>
              </a:ln>
              <a:effectLst/>
            </c:spPr>
          </c:dPt>
          <c:dPt>
            <c:idx val="1259"/>
            <c:bubble3D val="0"/>
            <c:spPr>
              <a:solidFill>
                <a:schemeClr val="accent6">
                  <a:lumMod val="80000"/>
                  <a:lumOff val="20000"/>
                </a:schemeClr>
              </a:solidFill>
              <a:ln w="19050">
                <a:solidFill>
                  <a:schemeClr val="lt1"/>
                </a:solidFill>
              </a:ln>
              <a:effectLst/>
            </c:spPr>
          </c:dPt>
          <c:dPt>
            <c:idx val="1260"/>
            <c:bubble3D val="0"/>
            <c:spPr>
              <a:solidFill>
                <a:schemeClr val="accent1">
                  <a:lumMod val="80000"/>
                </a:schemeClr>
              </a:solidFill>
              <a:ln w="19050">
                <a:solidFill>
                  <a:schemeClr val="lt1"/>
                </a:solidFill>
              </a:ln>
              <a:effectLst/>
            </c:spPr>
          </c:dPt>
          <c:dPt>
            <c:idx val="1261"/>
            <c:bubble3D val="0"/>
            <c:spPr>
              <a:solidFill>
                <a:schemeClr val="accent2">
                  <a:lumMod val="80000"/>
                </a:schemeClr>
              </a:solidFill>
              <a:ln w="19050">
                <a:solidFill>
                  <a:schemeClr val="lt1"/>
                </a:solidFill>
              </a:ln>
              <a:effectLst/>
            </c:spPr>
          </c:dPt>
          <c:dPt>
            <c:idx val="1262"/>
            <c:bubble3D val="0"/>
            <c:spPr>
              <a:solidFill>
                <a:schemeClr val="accent3">
                  <a:lumMod val="80000"/>
                </a:schemeClr>
              </a:solidFill>
              <a:ln w="19050">
                <a:solidFill>
                  <a:schemeClr val="lt1"/>
                </a:solidFill>
              </a:ln>
              <a:effectLst/>
            </c:spPr>
          </c:dPt>
          <c:dPt>
            <c:idx val="1263"/>
            <c:bubble3D val="0"/>
            <c:spPr>
              <a:solidFill>
                <a:schemeClr val="accent4">
                  <a:lumMod val="80000"/>
                </a:schemeClr>
              </a:solidFill>
              <a:ln w="19050">
                <a:solidFill>
                  <a:schemeClr val="lt1"/>
                </a:solidFill>
              </a:ln>
              <a:effectLst/>
            </c:spPr>
          </c:dPt>
          <c:dPt>
            <c:idx val="1264"/>
            <c:bubble3D val="0"/>
            <c:spPr>
              <a:solidFill>
                <a:schemeClr val="accent5">
                  <a:lumMod val="80000"/>
                </a:schemeClr>
              </a:solidFill>
              <a:ln w="19050">
                <a:solidFill>
                  <a:schemeClr val="lt1"/>
                </a:solidFill>
              </a:ln>
              <a:effectLst/>
            </c:spPr>
          </c:dPt>
          <c:dPt>
            <c:idx val="1265"/>
            <c:bubble3D val="0"/>
            <c:spPr>
              <a:solidFill>
                <a:schemeClr val="accent6">
                  <a:lumMod val="80000"/>
                </a:schemeClr>
              </a:solidFill>
              <a:ln w="19050">
                <a:solidFill>
                  <a:schemeClr val="lt1"/>
                </a:solidFill>
              </a:ln>
              <a:effectLst/>
            </c:spPr>
          </c:dPt>
          <c:dPt>
            <c:idx val="1266"/>
            <c:bubble3D val="0"/>
            <c:spPr>
              <a:solidFill>
                <a:schemeClr val="accent1">
                  <a:lumMod val="60000"/>
                  <a:lumOff val="40000"/>
                </a:schemeClr>
              </a:solidFill>
              <a:ln w="19050">
                <a:solidFill>
                  <a:schemeClr val="lt1"/>
                </a:solidFill>
              </a:ln>
              <a:effectLst/>
            </c:spPr>
          </c:dPt>
          <c:dPt>
            <c:idx val="1267"/>
            <c:bubble3D val="0"/>
            <c:spPr>
              <a:solidFill>
                <a:schemeClr val="accent2">
                  <a:lumMod val="60000"/>
                  <a:lumOff val="40000"/>
                </a:schemeClr>
              </a:solidFill>
              <a:ln w="19050">
                <a:solidFill>
                  <a:schemeClr val="lt1"/>
                </a:solidFill>
              </a:ln>
              <a:effectLst/>
            </c:spPr>
          </c:dPt>
          <c:dPt>
            <c:idx val="1268"/>
            <c:bubble3D val="0"/>
            <c:spPr>
              <a:solidFill>
                <a:schemeClr val="accent3">
                  <a:lumMod val="60000"/>
                  <a:lumOff val="40000"/>
                </a:schemeClr>
              </a:solidFill>
              <a:ln w="19050">
                <a:solidFill>
                  <a:schemeClr val="lt1"/>
                </a:solidFill>
              </a:ln>
              <a:effectLst/>
            </c:spPr>
          </c:dPt>
          <c:dPt>
            <c:idx val="1269"/>
            <c:bubble3D val="0"/>
            <c:spPr>
              <a:solidFill>
                <a:schemeClr val="accent4">
                  <a:lumMod val="60000"/>
                  <a:lumOff val="40000"/>
                </a:schemeClr>
              </a:solidFill>
              <a:ln w="19050">
                <a:solidFill>
                  <a:schemeClr val="lt1"/>
                </a:solidFill>
              </a:ln>
              <a:effectLst/>
            </c:spPr>
          </c:dPt>
          <c:dPt>
            <c:idx val="1270"/>
            <c:bubble3D val="0"/>
            <c:spPr>
              <a:solidFill>
                <a:schemeClr val="accent5">
                  <a:lumMod val="60000"/>
                  <a:lumOff val="40000"/>
                </a:schemeClr>
              </a:solidFill>
              <a:ln w="19050">
                <a:solidFill>
                  <a:schemeClr val="lt1"/>
                </a:solidFill>
              </a:ln>
              <a:effectLst/>
            </c:spPr>
          </c:dPt>
          <c:dPt>
            <c:idx val="1271"/>
            <c:bubble3D val="0"/>
            <c:spPr>
              <a:solidFill>
                <a:schemeClr val="accent6">
                  <a:lumMod val="60000"/>
                  <a:lumOff val="40000"/>
                </a:schemeClr>
              </a:solidFill>
              <a:ln w="19050">
                <a:solidFill>
                  <a:schemeClr val="lt1"/>
                </a:solidFill>
              </a:ln>
              <a:effectLst/>
            </c:spPr>
          </c:dPt>
          <c:dPt>
            <c:idx val="1272"/>
            <c:bubble3D val="0"/>
            <c:spPr>
              <a:solidFill>
                <a:schemeClr val="accent1">
                  <a:lumMod val="50000"/>
                </a:schemeClr>
              </a:solidFill>
              <a:ln w="19050">
                <a:solidFill>
                  <a:schemeClr val="lt1"/>
                </a:solidFill>
              </a:ln>
              <a:effectLst/>
            </c:spPr>
          </c:dPt>
          <c:dPt>
            <c:idx val="1273"/>
            <c:bubble3D val="0"/>
            <c:spPr>
              <a:solidFill>
                <a:schemeClr val="accent2">
                  <a:lumMod val="50000"/>
                </a:schemeClr>
              </a:solidFill>
              <a:ln w="19050">
                <a:solidFill>
                  <a:schemeClr val="lt1"/>
                </a:solidFill>
              </a:ln>
              <a:effectLst/>
            </c:spPr>
          </c:dPt>
          <c:dPt>
            <c:idx val="1274"/>
            <c:bubble3D val="0"/>
            <c:spPr>
              <a:solidFill>
                <a:schemeClr val="accent3">
                  <a:lumMod val="50000"/>
                </a:schemeClr>
              </a:solidFill>
              <a:ln w="19050">
                <a:solidFill>
                  <a:schemeClr val="lt1"/>
                </a:solidFill>
              </a:ln>
              <a:effectLst/>
            </c:spPr>
          </c:dPt>
          <c:dPt>
            <c:idx val="1275"/>
            <c:bubble3D val="0"/>
            <c:spPr>
              <a:solidFill>
                <a:schemeClr val="accent4">
                  <a:lumMod val="50000"/>
                </a:schemeClr>
              </a:solidFill>
              <a:ln w="19050">
                <a:solidFill>
                  <a:schemeClr val="lt1"/>
                </a:solidFill>
              </a:ln>
              <a:effectLst/>
            </c:spPr>
          </c:dPt>
          <c:dPt>
            <c:idx val="1276"/>
            <c:bubble3D val="0"/>
            <c:spPr>
              <a:solidFill>
                <a:schemeClr val="accent5">
                  <a:lumMod val="50000"/>
                </a:schemeClr>
              </a:solidFill>
              <a:ln w="19050">
                <a:solidFill>
                  <a:schemeClr val="lt1"/>
                </a:solidFill>
              </a:ln>
              <a:effectLst/>
            </c:spPr>
          </c:dPt>
          <c:dPt>
            <c:idx val="1277"/>
            <c:bubble3D val="0"/>
            <c:spPr>
              <a:solidFill>
                <a:schemeClr val="accent6">
                  <a:lumMod val="50000"/>
                </a:schemeClr>
              </a:solidFill>
              <a:ln w="19050">
                <a:solidFill>
                  <a:schemeClr val="lt1"/>
                </a:solidFill>
              </a:ln>
              <a:effectLst/>
            </c:spPr>
          </c:dPt>
          <c:dPt>
            <c:idx val="1278"/>
            <c:bubble3D val="0"/>
            <c:spPr>
              <a:solidFill>
                <a:schemeClr val="accent1">
                  <a:lumMod val="70000"/>
                  <a:lumOff val="30000"/>
                </a:schemeClr>
              </a:solidFill>
              <a:ln w="19050">
                <a:solidFill>
                  <a:schemeClr val="lt1"/>
                </a:solidFill>
              </a:ln>
              <a:effectLst/>
            </c:spPr>
          </c:dPt>
          <c:dPt>
            <c:idx val="1279"/>
            <c:bubble3D val="0"/>
            <c:spPr>
              <a:solidFill>
                <a:schemeClr val="accent2">
                  <a:lumMod val="70000"/>
                  <a:lumOff val="30000"/>
                </a:schemeClr>
              </a:solidFill>
              <a:ln w="19050">
                <a:solidFill>
                  <a:schemeClr val="lt1"/>
                </a:solidFill>
              </a:ln>
              <a:effectLst/>
            </c:spPr>
          </c:dPt>
          <c:dPt>
            <c:idx val="1280"/>
            <c:bubble3D val="0"/>
            <c:spPr>
              <a:solidFill>
                <a:schemeClr val="accent3">
                  <a:lumMod val="70000"/>
                  <a:lumOff val="30000"/>
                </a:schemeClr>
              </a:solidFill>
              <a:ln w="19050">
                <a:solidFill>
                  <a:schemeClr val="lt1"/>
                </a:solidFill>
              </a:ln>
              <a:effectLst/>
            </c:spPr>
          </c:dPt>
          <c:dPt>
            <c:idx val="1281"/>
            <c:bubble3D val="0"/>
            <c:spPr>
              <a:solidFill>
                <a:schemeClr val="accent4">
                  <a:lumMod val="70000"/>
                  <a:lumOff val="30000"/>
                </a:schemeClr>
              </a:solidFill>
              <a:ln w="19050">
                <a:solidFill>
                  <a:schemeClr val="lt1"/>
                </a:solidFill>
              </a:ln>
              <a:effectLst/>
            </c:spPr>
          </c:dPt>
          <c:dPt>
            <c:idx val="1282"/>
            <c:bubble3D val="0"/>
            <c:spPr>
              <a:solidFill>
                <a:schemeClr val="accent5">
                  <a:lumMod val="70000"/>
                  <a:lumOff val="30000"/>
                </a:schemeClr>
              </a:solidFill>
              <a:ln w="19050">
                <a:solidFill>
                  <a:schemeClr val="lt1"/>
                </a:solidFill>
              </a:ln>
              <a:effectLst/>
            </c:spPr>
          </c:dPt>
          <c:dPt>
            <c:idx val="1283"/>
            <c:bubble3D val="0"/>
            <c:spPr>
              <a:solidFill>
                <a:schemeClr val="accent6">
                  <a:lumMod val="70000"/>
                  <a:lumOff val="30000"/>
                </a:schemeClr>
              </a:solidFill>
              <a:ln w="19050">
                <a:solidFill>
                  <a:schemeClr val="lt1"/>
                </a:solidFill>
              </a:ln>
              <a:effectLst/>
            </c:spPr>
          </c:dPt>
          <c:dPt>
            <c:idx val="1284"/>
            <c:bubble3D val="0"/>
            <c:spPr>
              <a:solidFill>
                <a:schemeClr val="accent1">
                  <a:lumMod val="70000"/>
                </a:schemeClr>
              </a:solidFill>
              <a:ln w="19050">
                <a:solidFill>
                  <a:schemeClr val="lt1"/>
                </a:solidFill>
              </a:ln>
              <a:effectLst/>
            </c:spPr>
          </c:dPt>
          <c:dPt>
            <c:idx val="1285"/>
            <c:bubble3D val="0"/>
            <c:spPr>
              <a:solidFill>
                <a:schemeClr val="accent2">
                  <a:lumMod val="70000"/>
                </a:schemeClr>
              </a:solidFill>
              <a:ln w="19050">
                <a:solidFill>
                  <a:schemeClr val="lt1"/>
                </a:solidFill>
              </a:ln>
              <a:effectLst/>
            </c:spPr>
          </c:dPt>
          <c:dPt>
            <c:idx val="1286"/>
            <c:bubble3D val="0"/>
            <c:spPr>
              <a:solidFill>
                <a:schemeClr val="accent3">
                  <a:lumMod val="70000"/>
                </a:schemeClr>
              </a:solidFill>
              <a:ln w="19050">
                <a:solidFill>
                  <a:schemeClr val="lt1"/>
                </a:solidFill>
              </a:ln>
              <a:effectLst/>
            </c:spPr>
          </c:dPt>
          <c:dPt>
            <c:idx val="1287"/>
            <c:bubble3D val="0"/>
            <c:spPr>
              <a:solidFill>
                <a:schemeClr val="accent4">
                  <a:lumMod val="70000"/>
                </a:schemeClr>
              </a:solidFill>
              <a:ln w="19050">
                <a:solidFill>
                  <a:schemeClr val="lt1"/>
                </a:solidFill>
              </a:ln>
              <a:effectLst/>
            </c:spPr>
          </c:dPt>
          <c:dPt>
            <c:idx val="1288"/>
            <c:bubble3D val="0"/>
            <c:spPr>
              <a:solidFill>
                <a:schemeClr val="accent5">
                  <a:lumMod val="70000"/>
                </a:schemeClr>
              </a:solidFill>
              <a:ln w="19050">
                <a:solidFill>
                  <a:schemeClr val="lt1"/>
                </a:solidFill>
              </a:ln>
              <a:effectLst/>
            </c:spPr>
          </c:dPt>
          <c:dPt>
            <c:idx val="1289"/>
            <c:bubble3D val="0"/>
            <c:spPr>
              <a:solidFill>
                <a:schemeClr val="accent6">
                  <a:lumMod val="70000"/>
                </a:schemeClr>
              </a:solidFill>
              <a:ln w="19050">
                <a:solidFill>
                  <a:schemeClr val="lt1"/>
                </a:solidFill>
              </a:ln>
              <a:effectLst/>
            </c:spPr>
          </c:dPt>
          <c:dPt>
            <c:idx val="1290"/>
            <c:bubble3D val="0"/>
            <c:spPr>
              <a:solidFill>
                <a:schemeClr val="accent1">
                  <a:lumMod val="50000"/>
                  <a:lumOff val="50000"/>
                </a:schemeClr>
              </a:solidFill>
              <a:ln w="19050">
                <a:solidFill>
                  <a:schemeClr val="lt1"/>
                </a:solidFill>
              </a:ln>
              <a:effectLst/>
            </c:spPr>
          </c:dPt>
          <c:dPt>
            <c:idx val="1291"/>
            <c:bubble3D val="0"/>
            <c:spPr>
              <a:solidFill>
                <a:schemeClr val="accent2">
                  <a:lumMod val="50000"/>
                  <a:lumOff val="50000"/>
                </a:schemeClr>
              </a:solidFill>
              <a:ln w="19050">
                <a:solidFill>
                  <a:schemeClr val="lt1"/>
                </a:solidFill>
              </a:ln>
              <a:effectLst/>
            </c:spPr>
          </c:dPt>
          <c:dPt>
            <c:idx val="1292"/>
            <c:bubble3D val="0"/>
            <c:spPr>
              <a:solidFill>
                <a:schemeClr val="accent3">
                  <a:lumMod val="50000"/>
                  <a:lumOff val="50000"/>
                </a:schemeClr>
              </a:solidFill>
              <a:ln w="19050">
                <a:solidFill>
                  <a:schemeClr val="lt1"/>
                </a:solidFill>
              </a:ln>
              <a:effectLst/>
            </c:spPr>
          </c:dPt>
          <c:dPt>
            <c:idx val="1293"/>
            <c:bubble3D val="0"/>
            <c:spPr>
              <a:solidFill>
                <a:schemeClr val="accent4">
                  <a:lumMod val="50000"/>
                  <a:lumOff val="50000"/>
                </a:schemeClr>
              </a:solidFill>
              <a:ln w="19050">
                <a:solidFill>
                  <a:schemeClr val="lt1"/>
                </a:solidFill>
              </a:ln>
              <a:effectLst/>
            </c:spPr>
          </c:dPt>
          <c:dPt>
            <c:idx val="1294"/>
            <c:bubble3D val="0"/>
            <c:spPr>
              <a:solidFill>
                <a:schemeClr val="accent5">
                  <a:lumMod val="50000"/>
                  <a:lumOff val="50000"/>
                </a:schemeClr>
              </a:solidFill>
              <a:ln w="19050">
                <a:solidFill>
                  <a:schemeClr val="lt1"/>
                </a:solidFill>
              </a:ln>
              <a:effectLst/>
            </c:spPr>
          </c:dPt>
          <c:dPt>
            <c:idx val="1295"/>
            <c:bubble3D val="0"/>
            <c:spPr>
              <a:solidFill>
                <a:schemeClr val="accent6">
                  <a:lumMod val="50000"/>
                  <a:lumOff val="50000"/>
                </a:schemeClr>
              </a:solidFill>
              <a:ln w="19050">
                <a:solidFill>
                  <a:schemeClr val="lt1"/>
                </a:solidFill>
              </a:ln>
              <a:effectLst/>
            </c:spPr>
          </c:dPt>
          <c:dPt>
            <c:idx val="1296"/>
            <c:bubble3D val="0"/>
            <c:spPr>
              <a:solidFill>
                <a:schemeClr val="accent1"/>
              </a:solidFill>
              <a:ln w="19050">
                <a:solidFill>
                  <a:schemeClr val="lt1"/>
                </a:solidFill>
              </a:ln>
              <a:effectLst/>
            </c:spPr>
          </c:dPt>
          <c:dPt>
            <c:idx val="1297"/>
            <c:bubble3D val="0"/>
            <c:spPr>
              <a:solidFill>
                <a:schemeClr val="accent2"/>
              </a:solidFill>
              <a:ln w="19050">
                <a:solidFill>
                  <a:schemeClr val="lt1"/>
                </a:solidFill>
              </a:ln>
              <a:effectLst/>
            </c:spPr>
          </c:dPt>
          <c:dPt>
            <c:idx val="1298"/>
            <c:bubble3D val="0"/>
            <c:spPr>
              <a:solidFill>
                <a:schemeClr val="accent3"/>
              </a:solidFill>
              <a:ln w="19050">
                <a:solidFill>
                  <a:schemeClr val="lt1"/>
                </a:solidFill>
              </a:ln>
              <a:effectLst/>
            </c:spPr>
          </c:dPt>
          <c:dPt>
            <c:idx val="1299"/>
            <c:bubble3D val="0"/>
            <c:spPr>
              <a:solidFill>
                <a:schemeClr val="accent4"/>
              </a:solidFill>
              <a:ln w="19050">
                <a:solidFill>
                  <a:schemeClr val="lt1"/>
                </a:solidFill>
              </a:ln>
              <a:effectLst/>
            </c:spPr>
          </c:dPt>
          <c:dPt>
            <c:idx val="1300"/>
            <c:bubble3D val="0"/>
            <c:spPr>
              <a:solidFill>
                <a:schemeClr val="accent5"/>
              </a:solidFill>
              <a:ln w="19050">
                <a:solidFill>
                  <a:schemeClr val="lt1"/>
                </a:solidFill>
              </a:ln>
              <a:effectLst/>
            </c:spPr>
          </c:dPt>
          <c:dPt>
            <c:idx val="1301"/>
            <c:bubble3D val="0"/>
            <c:spPr>
              <a:solidFill>
                <a:schemeClr val="accent6"/>
              </a:solidFill>
              <a:ln w="19050">
                <a:solidFill>
                  <a:schemeClr val="lt1"/>
                </a:solidFill>
              </a:ln>
              <a:effectLst/>
            </c:spPr>
          </c:dPt>
          <c:dPt>
            <c:idx val="1302"/>
            <c:bubble3D val="0"/>
            <c:spPr>
              <a:solidFill>
                <a:schemeClr val="accent1">
                  <a:lumMod val="60000"/>
                </a:schemeClr>
              </a:solidFill>
              <a:ln w="19050">
                <a:solidFill>
                  <a:schemeClr val="lt1"/>
                </a:solidFill>
              </a:ln>
              <a:effectLst/>
            </c:spPr>
          </c:dPt>
          <c:dPt>
            <c:idx val="1303"/>
            <c:bubble3D val="0"/>
            <c:spPr>
              <a:solidFill>
                <a:schemeClr val="accent2">
                  <a:lumMod val="60000"/>
                </a:schemeClr>
              </a:solidFill>
              <a:ln w="19050">
                <a:solidFill>
                  <a:schemeClr val="lt1"/>
                </a:solidFill>
              </a:ln>
              <a:effectLst/>
            </c:spPr>
          </c:dPt>
          <c:dPt>
            <c:idx val="1304"/>
            <c:bubble3D val="0"/>
            <c:spPr>
              <a:solidFill>
                <a:schemeClr val="accent3">
                  <a:lumMod val="60000"/>
                </a:schemeClr>
              </a:solidFill>
              <a:ln w="19050">
                <a:solidFill>
                  <a:schemeClr val="lt1"/>
                </a:solidFill>
              </a:ln>
              <a:effectLst/>
            </c:spPr>
          </c:dPt>
          <c:dPt>
            <c:idx val="1305"/>
            <c:bubble3D val="0"/>
            <c:spPr>
              <a:solidFill>
                <a:schemeClr val="accent4">
                  <a:lumMod val="60000"/>
                </a:schemeClr>
              </a:solidFill>
              <a:ln w="19050">
                <a:solidFill>
                  <a:schemeClr val="lt1"/>
                </a:solidFill>
              </a:ln>
              <a:effectLst/>
            </c:spPr>
          </c:dPt>
          <c:dPt>
            <c:idx val="1306"/>
            <c:bubble3D val="0"/>
            <c:spPr>
              <a:solidFill>
                <a:schemeClr val="accent5">
                  <a:lumMod val="60000"/>
                </a:schemeClr>
              </a:solidFill>
              <a:ln w="19050">
                <a:solidFill>
                  <a:schemeClr val="lt1"/>
                </a:solidFill>
              </a:ln>
              <a:effectLst/>
            </c:spPr>
          </c:dPt>
          <c:dPt>
            <c:idx val="1307"/>
            <c:bubble3D val="0"/>
            <c:spPr>
              <a:solidFill>
                <a:schemeClr val="accent6">
                  <a:lumMod val="60000"/>
                </a:schemeClr>
              </a:solidFill>
              <a:ln w="19050">
                <a:solidFill>
                  <a:schemeClr val="lt1"/>
                </a:solidFill>
              </a:ln>
              <a:effectLst/>
            </c:spPr>
          </c:dPt>
          <c:dPt>
            <c:idx val="1308"/>
            <c:bubble3D val="0"/>
            <c:spPr>
              <a:solidFill>
                <a:schemeClr val="accent1">
                  <a:lumMod val="80000"/>
                  <a:lumOff val="20000"/>
                </a:schemeClr>
              </a:solidFill>
              <a:ln w="19050">
                <a:solidFill>
                  <a:schemeClr val="lt1"/>
                </a:solidFill>
              </a:ln>
              <a:effectLst/>
            </c:spPr>
          </c:dPt>
          <c:dPt>
            <c:idx val="1309"/>
            <c:bubble3D val="0"/>
            <c:spPr>
              <a:solidFill>
                <a:schemeClr val="accent2">
                  <a:lumMod val="80000"/>
                  <a:lumOff val="20000"/>
                </a:schemeClr>
              </a:solidFill>
              <a:ln w="19050">
                <a:solidFill>
                  <a:schemeClr val="lt1"/>
                </a:solidFill>
              </a:ln>
              <a:effectLst/>
            </c:spPr>
          </c:dPt>
          <c:dPt>
            <c:idx val="1310"/>
            <c:bubble3D val="0"/>
            <c:spPr>
              <a:solidFill>
                <a:schemeClr val="accent3">
                  <a:lumMod val="80000"/>
                  <a:lumOff val="20000"/>
                </a:schemeClr>
              </a:solidFill>
              <a:ln w="19050">
                <a:solidFill>
                  <a:schemeClr val="lt1"/>
                </a:solidFill>
              </a:ln>
              <a:effectLst/>
            </c:spPr>
          </c:dPt>
          <c:dPt>
            <c:idx val="1311"/>
            <c:bubble3D val="0"/>
            <c:spPr>
              <a:solidFill>
                <a:schemeClr val="accent4">
                  <a:lumMod val="80000"/>
                  <a:lumOff val="20000"/>
                </a:schemeClr>
              </a:solidFill>
              <a:ln w="19050">
                <a:solidFill>
                  <a:schemeClr val="lt1"/>
                </a:solidFill>
              </a:ln>
              <a:effectLst/>
            </c:spPr>
          </c:dPt>
          <c:dPt>
            <c:idx val="1312"/>
            <c:bubble3D val="0"/>
            <c:spPr>
              <a:solidFill>
                <a:schemeClr val="accent5">
                  <a:lumMod val="80000"/>
                  <a:lumOff val="20000"/>
                </a:schemeClr>
              </a:solidFill>
              <a:ln w="19050">
                <a:solidFill>
                  <a:schemeClr val="lt1"/>
                </a:solidFill>
              </a:ln>
              <a:effectLst/>
            </c:spPr>
          </c:dPt>
          <c:dPt>
            <c:idx val="1313"/>
            <c:bubble3D val="0"/>
            <c:spPr>
              <a:solidFill>
                <a:schemeClr val="accent6">
                  <a:lumMod val="80000"/>
                  <a:lumOff val="20000"/>
                </a:schemeClr>
              </a:solidFill>
              <a:ln w="19050">
                <a:solidFill>
                  <a:schemeClr val="lt1"/>
                </a:solidFill>
              </a:ln>
              <a:effectLst/>
            </c:spPr>
          </c:dPt>
          <c:dPt>
            <c:idx val="1314"/>
            <c:bubble3D val="0"/>
            <c:spPr>
              <a:solidFill>
                <a:schemeClr val="accent1">
                  <a:lumMod val="80000"/>
                </a:schemeClr>
              </a:solidFill>
              <a:ln w="19050">
                <a:solidFill>
                  <a:schemeClr val="lt1"/>
                </a:solidFill>
              </a:ln>
              <a:effectLst/>
            </c:spPr>
          </c:dPt>
          <c:dPt>
            <c:idx val="1315"/>
            <c:bubble3D val="0"/>
            <c:spPr>
              <a:solidFill>
                <a:schemeClr val="accent2">
                  <a:lumMod val="80000"/>
                </a:schemeClr>
              </a:solidFill>
              <a:ln w="19050">
                <a:solidFill>
                  <a:schemeClr val="lt1"/>
                </a:solidFill>
              </a:ln>
              <a:effectLst/>
            </c:spPr>
          </c:dPt>
          <c:dPt>
            <c:idx val="1316"/>
            <c:bubble3D val="0"/>
            <c:spPr>
              <a:solidFill>
                <a:schemeClr val="accent3">
                  <a:lumMod val="80000"/>
                </a:schemeClr>
              </a:solidFill>
              <a:ln w="19050">
                <a:solidFill>
                  <a:schemeClr val="lt1"/>
                </a:solidFill>
              </a:ln>
              <a:effectLst/>
            </c:spPr>
          </c:dPt>
          <c:dPt>
            <c:idx val="1317"/>
            <c:bubble3D val="0"/>
            <c:spPr>
              <a:solidFill>
                <a:schemeClr val="accent4">
                  <a:lumMod val="80000"/>
                </a:schemeClr>
              </a:solidFill>
              <a:ln w="19050">
                <a:solidFill>
                  <a:schemeClr val="lt1"/>
                </a:solidFill>
              </a:ln>
              <a:effectLst/>
            </c:spPr>
          </c:dPt>
          <c:dPt>
            <c:idx val="1318"/>
            <c:bubble3D val="0"/>
            <c:spPr>
              <a:solidFill>
                <a:schemeClr val="accent5">
                  <a:lumMod val="80000"/>
                </a:schemeClr>
              </a:solidFill>
              <a:ln w="19050">
                <a:solidFill>
                  <a:schemeClr val="lt1"/>
                </a:solidFill>
              </a:ln>
              <a:effectLst/>
            </c:spPr>
          </c:dPt>
          <c:dPt>
            <c:idx val="1319"/>
            <c:bubble3D val="0"/>
            <c:spPr>
              <a:solidFill>
                <a:schemeClr val="accent6">
                  <a:lumMod val="80000"/>
                </a:schemeClr>
              </a:solidFill>
              <a:ln w="19050">
                <a:solidFill>
                  <a:schemeClr val="lt1"/>
                </a:solidFill>
              </a:ln>
              <a:effectLst/>
            </c:spPr>
          </c:dPt>
          <c:dPt>
            <c:idx val="1320"/>
            <c:bubble3D val="0"/>
            <c:spPr>
              <a:solidFill>
                <a:schemeClr val="accent1">
                  <a:lumMod val="60000"/>
                  <a:lumOff val="40000"/>
                </a:schemeClr>
              </a:solidFill>
              <a:ln w="19050">
                <a:solidFill>
                  <a:schemeClr val="lt1"/>
                </a:solidFill>
              </a:ln>
              <a:effectLst/>
            </c:spPr>
          </c:dPt>
          <c:dPt>
            <c:idx val="1321"/>
            <c:bubble3D val="0"/>
            <c:spPr>
              <a:solidFill>
                <a:schemeClr val="accent2">
                  <a:lumMod val="60000"/>
                  <a:lumOff val="40000"/>
                </a:schemeClr>
              </a:solidFill>
              <a:ln w="19050">
                <a:solidFill>
                  <a:schemeClr val="lt1"/>
                </a:solidFill>
              </a:ln>
              <a:effectLst/>
            </c:spPr>
          </c:dPt>
          <c:dPt>
            <c:idx val="1322"/>
            <c:bubble3D val="0"/>
            <c:spPr>
              <a:solidFill>
                <a:schemeClr val="accent3">
                  <a:lumMod val="60000"/>
                  <a:lumOff val="40000"/>
                </a:schemeClr>
              </a:solidFill>
              <a:ln w="19050">
                <a:solidFill>
                  <a:schemeClr val="lt1"/>
                </a:solidFill>
              </a:ln>
              <a:effectLst/>
            </c:spPr>
          </c:dPt>
          <c:dPt>
            <c:idx val="1323"/>
            <c:bubble3D val="0"/>
            <c:spPr>
              <a:solidFill>
                <a:schemeClr val="accent4">
                  <a:lumMod val="60000"/>
                  <a:lumOff val="40000"/>
                </a:schemeClr>
              </a:solidFill>
              <a:ln w="19050">
                <a:solidFill>
                  <a:schemeClr val="lt1"/>
                </a:solidFill>
              </a:ln>
              <a:effectLst/>
            </c:spPr>
          </c:dPt>
          <c:dPt>
            <c:idx val="1324"/>
            <c:bubble3D val="0"/>
            <c:spPr>
              <a:solidFill>
                <a:schemeClr val="accent5">
                  <a:lumMod val="60000"/>
                  <a:lumOff val="40000"/>
                </a:schemeClr>
              </a:solidFill>
              <a:ln w="19050">
                <a:solidFill>
                  <a:schemeClr val="lt1"/>
                </a:solidFill>
              </a:ln>
              <a:effectLst/>
            </c:spPr>
          </c:dPt>
          <c:dPt>
            <c:idx val="1325"/>
            <c:bubble3D val="0"/>
            <c:spPr>
              <a:solidFill>
                <a:schemeClr val="accent6">
                  <a:lumMod val="60000"/>
                  <a:lumOff val="40000"/>
                </a:schemeClr>
              </a:solidFill>
              <a:ln w="19050">
                <a:solidFill>
                  <a:schemeClr val="lt1"/>
                </a:solidFill>
              </a:ln>
              <a:effectLst/>
            </c:spPr>
          </c:dPt>
          <c:dPt>
            <c:idx val="1326"/>
            <c:bubble3D val="0"/>
            <c:spPr>
              <a:solidFill>
                <a:schemeClr val="accent1">
                  <a:lumMod val="50000"/>
                </a:schemeClr>
              </a:solidFill>
              <a:ln w="19050">
                <a:solidFill>
                  <a:schemeClr val="lt1"/>
                </a:solidFill>
              </a:ln>
              <a:effectLst/>
            </c:spPr>
          </c:dPt>
          <c:dPt>
            <c:idx val="1327"/>
            <c:bubble3D val="0"/>
            <c:spPr>
              <a:solidFill>
                <a:schemeClr val="accent2">
                  <a:lumMod val="50000"/>
                </a:schemeClr>
              </a:solidFill>
              <a:ln w="19050">
                <a:solidFill>
                  <a:schemeClr val="lt1"/>
                </a:solidFill>
              </a:ln>
              <a:effectLst/>
            </c:spPr>
          </c:dPt>
          <c:dPt>
            <c:idx val="1328"/>
            <c:bubble3D val="0"/>
            <c:spPr>
              <a:solidFill>
                <a:schemeClr val="accent3">
                  <a:lumMod val="50000"/>
                </a:schemeClr>
              </a:solidFill>
              <a:ln w="19050">
                <a:solidFill>
                  <a:schemeClr val="lt1"/>
                </a:solidFill>
              </a:ln>
              <a:effectLst/>
            </c:spPr>
          </c:dPt>
          <c:dPt>
            <c:idx val="1329"/>
            <c:bubble3D val="0"/>
            <c:spPr>
              <a:solidFill>
                <a:schemeClr val="accent4">
                  <a:lumMod val="50000"/>
                </a:schemeClr>
              </a:solidFill>
              <a:ln w="19050">
                <a:solidFill>
                  <a:schemeClr val="lt1"/>
                </a:solidFill>
              </a:ln>
              <a:effectLst/>
            </c:spPr>
          </c:dPt>
          <c:dPt>
            <c:idx val="1330"/>
            <c:bubble3D val="0"/>
            <c:spPr>
              <a:solidFill>
                <a:schemeClr val="accent5">
                  <a:lumMod val="50000"/>
                </a:schemeClr>
              </a:solidFill>
              <a:ln w="19050">
                <a:solidFill>
                  <a:schemeClr val="lt1"/>
                </a:solidFill>
              </a:ln>
              <a:effectLst/>
            </c:spPr>
          </c:dPt>
          <c:dPt>
            <c:idx val="1331"/>
            <c:bubble3D val="0"/>
            <c:spPr>
              <a:solidFill>
                <a:schemeClr val="accent6">
                  <a:lumMod val="50000"/>
                </a:schemeClr>
              </a:solidFill>
              <a:ln w="19050">
                <a:solidFill>
                  <a:schemeClr val="lt1"/>
                </a:solidFill>
              </a:ln>
              <a:effectLst/>
            </c:spPr>
          </c:dPt>
          <c:dPt>
            <c:idx val="1332"/>
            <c:bubble3D val="0"/>
            <c:spPr>
              <a:solidFill>
                <a:schemeClr val="accent1">
                  <a:lumMod val="70000"/>
                  <a:lumOff val="30000"/>
                </a:schemeClr>
              </a:solidFill>
              <a:ln w="19050">
                <a:solidFill>
                  <a:schemeClr val="lt1"/>
                </a:solidFill>
              </a:ln>
              <a:effectLst/>
            </c:spPr>
          </c:dPt>
          <c:dPt>
            <c:idx val="1333"/>
            <c:bubble3D val="0"/>
            <c:spPr>
              <a:solidFill>
                <a:schemeClr val="accent2">
                  <a:lumMod val="70000"/>
                  <a:lumOff val="30000"/>
                </a:schemeClr>
              </a:solidFill>
              <a:ln w="19050">
                <a:solidFill>
                  <a:schemeClr val="lt1"/>
                </a:solidFill>
              </a:ln>
              <a:effectLst/>
            </c:spPr>
          </c:dPt>
          <c:dPt>
            <c:idx val="1334"/>
            <c:bubble3D val="0"/>
            <c:spPr>
              <a:solidFill>
                <a:schemeClr val="accent3">
                  <a:lumMod val="70000"/>
                  <a:lumOff val="30000"/>
                </a:schemeClr>
              </a:solidFill>
              <a:ln w="19050">
                <a:solidFill>
                  <a:schemeClr val="lt1"/>
                </a:solidFill>
              </a:ln>
              <a:effectLst/>
            </c:spPr>
          </c:dPt>
          <c:dPt>
            <c:idx val="1335"/>
            <c:bubble3D val="0"/>
            <c:spPr>
              <a:solidFill>
                <a:schemeClr val="accent4">
                  <a:lumMod val="70000"/>
                  <a:lumOff val="30000"/>
                </a:schemeClr>
              </a:solidFill>
              <a:ln w="19050">
                <a:solidFill>
                  <a:schemeClr val="lt1"/>
                </a:solidFill>
              </a:ln>
              <a:effectLst/>
            </c:spPr>
          </c:dPt>
          <c:dPt>
            <c:idx val="1336"/>
            <c:bubble3D val="0"/>
            <c:spPr>
              <a:solidFill>
                <a:schemeClr val="accent5">
                  <a:lumMod val="70000"/>
                  <a:lumOff val="30000"/>
                </a:schemeClr>
              </a:solidFill>
              <a:ln w="19050">
                <a:solidFill>
                  <a:schemeClr val="lt1"/>
                </a:solidFill>
              </a:ln>
              <a:effectLst/>
            </c:spPr>
          </c:dPt>
          <c:dPt>
            <c:idx val="1337"/>
            <c:bubble3D val="0"/>
            <c:spPr>
              <a:solidFill>
                <a:schemeClr val="accent6">
                  <a:lumMod val="70000"/>
                  <a:lumOff val="30000"/>
                </a:schemeClr>
              </a:solidFill>
              <a:ln w="19050">
                <a:solidFill>
                  <a:schemeClr val="lt1"/>
                </a:solidFill>
              </a:ln>
              <a:effectLst/>
            </c:spPr>
          </c:dPt>
          <c:dPt>
            <c:idx val="1338"/>
            <c:bubble3D val="0"/>
            <c:spPr>
              <a:solidFill>
                <a:schemeClr val="accent1">
                  <a:lumMod val="70000"/>
                </a:schemeClr>
              </a:solidFill>
              <a:ln w="19050">
                <a:solidFill>
                  <a:schemeClr val="lt1"/>
                </a:solidFill>
              </a:ln>
              <a:effectLst/>
            </c:spPr>
          </c:dPt>
          <c:dPt>
            <c:idx val="1339"/>
            <c:bubble3D val="0"/>
            <c:spPr>
              <a:solidFill>
                <a:schemeClr val="accent2">
                  <a:lumMod val="70000"/>
                </a:schemeClr>
              </a:solidFill>
              <a:ln w="19050">
                <a:solidFill>
                  <a:schemeClr val="lt1"/>
                </a:solidFill>
              </a:ln>
              <a:effectLst/>
            </c:spPr>
          </c:dPt>
          <c:dPt>
            <c:idx val="1340"/>
            <c:bubble3D val="0"/>
            <c:spPr>
              <a:solidFill>
                <a:schemeClr val="accent3">
                  <a:lumMod val="70000"/>
                </a:schemeClr>
              </a:solidFill>
              <a:ln w="19050">
                <a:solidFill>
                  <a:schemeClr val="lt1"/>
                </a:solidFill>
              </a:ln>
              <a:effectLst/>
            </c:spPr>
          </c:dPt>
          <c:dPt>
            <c:idx val="1341"/>
            <c:bubble3D val="0"/>
            <c:spPr>
              <a:solidFill>
                <a:schemeClr val="accent4">
                  <a:lumMod val="70000"/>
                </a:schemeClr>
              </a:solidFill>
              <a:ln w="19050">
                <a:solidFill>
                  <a:schemeClr val="lt1"/>
                </a:solidFill>
              </a:ln>
              <a:effectLst/>
            </c:spPr>
          </c:dPt>
          <c:dPt>
            <c:idx val="1342"/>
            <c:bubble3D val="0"/>
            <c:spPr>
              <a:solidFill>
                <a:schemeClr val="accent5">
                  <a:lumMod val="70000"/>
                </a:schemeClr>
              </a:solidFill>
              <a:ln w="19050">
                <a:solidFill>
                  <a:schemeClr val="lt1"/>
                </a:solidFill>
              </a:ln>
              <a:effectLst/>
            </c:spPr>
          </c:dPt>
          <c:dPt>
            <c:idx val="1343"/>
            <c:bubble3D val="0"/>
            <c:spPr>
              <a:solidFill>
                <a:schemeClr val="accent6">
                  <a:lumMod val="70000"/>
                </a:schemeClr>
              </a:solidFill>
              <a:ln w="19050">
                <a:solidFill>
                  <a:schemeClr val="lt1"/>
                </a:solidFill>
              </a:ln>
              <a:effectLst/>
            </c:spPr>
          </c:dPt>
          <c:dPt>
            <c:idx val="1344"/>
            <c:bubble3D val="0"/>
            <c:spPr>
              <a:solidFill>
                <a:schemeClr val="accent1">
                  <a:lumMod val="50000"/>
                  <a:lumOff val="50000"/>
                </a:schemeClr>
              </a:solidFill>
              <a:ln w="19050">
                <a:solidFill>
                  <a:schemeClr val="lt1"/>
                </a:solidFill>
              </a:ln>
              <a:effectLst/>
            </c:spPr>
          </c:dPt>
          <c:dPt>
            <c:idx val="1345"/>
            <c:bubble3D val="0"/>
            <c:spPr>
              <a:solidFill>
                <a:schemeClr val="accent2">
                  <a:lumMod val="50000"/>
                  <a:lumOff val="50000"/>
                </a:schemeClr>
              </a:solidFill>
              <a:ln w="19050">
                <a:solidFill>
                  <a:schemeClr val="lt1"/>
                </a:solidFill>
              </a:ln>
              <a:effectLst/>
            </c:spPr>
          </c:dPt>
          <c:dPt>
            <c:idx val="1346"/>
            <c:bubble3D val="0"/>
            <c:spPr>
              <a:solidFill>
                <a:schemeClr val="accent3">
                  <a:lumMod val="50000"/>
                  <a:lumOff val="50000"/>
                </a:schemeClr>
              </a:solidFill>
              <a:ln w="19050">
                <a:solidFill>
                  <a:schemeClr val="lt1"/>
                </a:solidFill>
              </a:ln>
              <a:effectLst/>
            </c:spPr>
          </c:dPt>
          <c:dPt>
            <c:idx val="1347"/>
            <c:bubble3D val="0"/>
            <c:spPr>
              <a:solidFill>
                <a:schemeClr val="accent4">
                  <a:lumMod val="50000"/>
                  <a:lumOff val="50000"/>
                </a:schemeClr>
              </a:solidFill>
              <a:ln w="19050">
                <a:solidFill>
                  <a:schemeClr val="lt1"/>
                </a:solidFill>
              </a:ln>
              <a:effectLst/>
            </c:spPr>
          </c:dPt>
          <c:dPt>
            <c:idx val="1348"/>
            <c:bubble3D val="0"/>
            <c:spPr>
              <a:solidFill>
                <a:schemeClr val="accent5">
                  <a:lumMod val="50000"/>
                  <a:lumOff val="50000"/>
                </a:schemeClr>
              </a:solidFill>
              <a:ln w="19050">
                <a:solidFill>
                  <a:schemeClr val="lt1"/>
                </a:solidFill>
              </a:ln>
              <a:effectLst/>
            </c:spPr>
          </c:dPt>
          <c:dPt>
            <c:idx val="1349"/>
            <c:bubble3D val="0"/>
            <c:spPr>
              <a:solidFill>
                <a:schemeClr val="accent6">
                  <a:lumMod val="50000"/>
                  <a:lumOff val="50000"/>
                </a:schemeClr>
              </a:solidFill>
              <a:ln w="19050">
                <a:solidFill>
                  <a:schemeClr val="lt1"/>
                </a:solidFill>
              </a:ln>
              <a:effectLst/>
            </c:spPr>
          </c:dPt>
          <c:dPt>
            <c:idx val="1350"/>
            <c:bubble3D val="0"/>
            <c:spPr>
              <a:solidFill>
                <a:schemeClr val="accent1"/>
              </a:solidFill>
              <a:ln w="19050">
                <a:solidFill>
                  <a:schemeClr val="lt1"/>
                </a:solidFill>
              </a:ln>
              <a:effectLst/>
            </c:spPr>
          </c:dPt>
          <c:dPt>
            <c:idx val="1351"/>
            <c:bubble3D val="0"/>
            <c:spPr>
              <a:solidFill>
                <a:schemeClr val="accent2"/>
              </a:solidFill>
              <a:ln w="19050">
                <a:solidFill>
                  <a:schemeClr val="lt1"/>
                </a:solidFill>
              </a:ln>
              <a:effectLst/>
            </c:spPr>
          </c:dPt>
          <c:dPt>
            <c:idx val="1352"/>
            <c:bubble3D val="0"/>
            <c:spPr>
              <a:solidFill>
                <a:schemeClr val="accent3"/>
              </a:solidFill>
              <a:ln w="19050">
                <a:solidFill>
                  <a:schemeClr val="lt1"/>
                </a:solidFill>
              </a:ln>
              <a:effectLst/>
            </c:spPr>
          </c:dPt>
          <c:dPt>
            <c:idx val="1353"/>
            <c:bubble3D val="0"/>
            <c:spPr>
              <a:solidFill>
                <a:schemeClr val="accent4"/>
              </a:solidFill>
              <a:ln w="19050">
                <a:solidFill>
                  <a:schemeClr val="lt1"/>
                </a:solidFill>
              </a:ln>
              <a:effectLst/>
            </c:spPr>
          </c:dPt>
          <c:dPt>
            <c:idx val="1354"/>
            <c:bubble3D val="0"/>
            <c:spPr>
              <a:solidFill>
                <a:schemeClr val="accent5"/>
              </a:solidFill>
              <a:ln w="19050">
                <a:solidFill>
                  <a:schemeClr val="lt1"/>
                </a:solidFill>
              </a:ln>
              <a:effectLst/>
            </c:spPr>
          </c:dPt>
          <c:dPt>
            <c:idx val="1355"/>
            <c:bubble3D val="0"/>
            <c:spPr>
              <a:solidFill>
                <a:schemeClr val="accent6"/>
              </a:solidFill>
              <a:ln w="19050">
                <a:solidFill>
                  <a:schemeClr val="lt1"/>
                </a:solidFill>
              </a:ln>
              <a:effectLst/>
            </c:spPr>
          </c:dPt>
          <c:dPt>
            <c:idx val="1356"/>
            <c:bubble3D val="0"/>
            <c:spPr>
              <a:solidFill>
                <a:schemeClr val="accent1">
                  <a:lumMod val="60000"/>
                </a:schemeClr>
              </a:solidFill>
              <a:ln w="19050">
                <a:solidFill>
                  <a:schemeClr val="lt1"/>
                </a:solidFill>
              </a:ln>
              <a:effectLst/>
            </c:spPr>
          </c:dPt>
          <c:dPt>
            <c:idx val="1357"/>
            <c:bubble3D val="0"/>
            <c:spPr>
              <a:solidFill>
                <a:schemeClr val="accent2">
                  <a:lumMod val="60000"/>
                </a:schemeClr>
              </a:solidFill>
              <a:ln w="19050">
                <a:solidFill>
                  <a:schemeClr val="lt1"/>
                </a:solidFill>
              </a:ln>
              <a:effectLst/>
            </c:spPr>
          </c:dPt>
          <c:dPt>
            <c:idx val="1358"/>
            <c:bubble3D val="0"/>
            <c:spPr>
              <a:solidFill>
                <a:schemeClr val="accent3">
                  <a:lumMod val="60000"/>
                </a:schemeClr>
              </a:solidFill>
              <a:ln w="19050">
                <a:solidFill>
                  <a:schemeClr val="lt1"/>
                </a:solidFill>
              </a:ln>
              <a:effectLst/>
            </c:spPr>
          </c:dPt>
          <c:dPt>
            <c:idx val="1359"/>
            <c:bubble3D val="0"/>
            <c:spPr>
              <a:solidFill>
                <a:schemeClr val="accent4">
                  <a:lumMod val="60000"/>
                </a:schemeClr>
              </a:solidFill>
              <a:ln w="19050">
                <a:solidFill>
                  <a:schemeClr val="lt1"/>
                </a:solidFill>
              </a:ln>
              <a:effectLst/>
            </c:spPr>
          </c:dPt>
          <c:dPt>
            <c:idx val="1360"/>
            <c:bubble3D val="0"/>
            <c:spPr>
              <a:solidFill>
                <a:schemeClr val="accent5">
                  <a:lumMod val="60000"/>
                </a:schemeClr>
              </a:solidFill>
              <a:ln w="19050">
                <a:solidFill>
                  <a:schemeClr val="lt1"/>
                </a:solidFill>
              </a:ln>
              <a:effectLst/>
            </c:spPr>
          </c:dPt>
          <c:dPt>
            <c:idx val="1361"/>
            <c:bubble3D val="0"/>
            <c:spPr>
              <a:solidFill>
                <a:schemeClr val="accent6">
                  <a:lumMod val="60000"/>
                </a:schemeClr>
              </a:solidFill>
              <a:ln w="19050">
                <a:solidFill>
                  <a:schemeClr val="lt1"/>
                </a:solidFill>
              </a:ln>
              <a:effectLst/>
            </c:spPr>
          </c:dPt>
          <c:dPt>
            <c:idx val="1362"/>
            <c:bubble3D val="0"/>
            <c:spPr>
              <a:solidFill>
                <a:schemeClr val="accent1">
                  <a:lumMod val="80000"/>
                  <a:lumOff val="20000"/>
                </a:schemeClr>
              </a:solidFill>
              <a:ln w="19050">
                <a:solidFill>
                  <a:schemeClr val="lt1"/>
                </a:solidFill>
              </a:ln>
              <a:effectLst/>
            </c:spPr>
          </c:dPt>
          <c:dPt>
            <c:idx val="1363"/>
            <c:bubble3D val="0"/>
            <c:spPr>
              <a:solidFill>
                <a:schemeClr val="accent2">
                  <a:lumMod val="80000"/>
                  <a:lumOff val="20000"/>
                </a:schemeClr>
              </a:solidFill>
              <a:ln w="19050">
                <a:solidFill>
                  <a:schemeClr val="lt1"/>
                </a:solidFill>
              </a:ln>
              <a:effectLst/>
            </c:spPr>
          </c:dPt>
          <c:dPt>
            <c:idx val="1364"/>
            <c:bubble3D val="0"/>
            <c:spPr>
              <a:solidFill>
                <a:schemeClr val="accent3">
                  <a:lumMod val="80000"/>
                  <a:lumOff val="20000"/>
                </a:schemeClr>
              </a:solidFill>
              <a:ln w="19050">
                <a:solidFill>
                  <a:schemeClr val="lt1"/>
                </a:solidFill>
              </a:ln>
              <a:effectLst/>
            </c:spPr>
          </c:dPt>
          <c:dPt>
            <c:idx val="1365"/>
            <c:bubble3D val="0"/>
            <c:spPr>
              <a:solidFill>
                <a:schemeClr val="accent4">
                  <a:lumMod val="80000"/>
                  <a:lumOff val="20000"/>
                </a:schemeClr>
              </a:solidFill>
              <a:ln w="19050">
                <a:solidFill>
                  <a:schemeClr val="lt1"/>
                </a:solidFill>
              </a:ln>
              <a:effectLst/>
            </c:spPr>
          </c:dPt>
          <c:dPt>
            <c:idx val="1366"/>
            <c:bubble3D val="0"/>
            <c:spPr>
              <a:solidFill>
                <a:schemeClr val="accent5">
                  <a:lumMod val="80000"/>
                  <a:lumOff val="20000"/>
                </a:schemeClr>
              </a:solidFill>
              <a:ln w="19050">
                <a:solidFill>
                  <a:schemeClr val="lt1"/>
                </a:solidFill>
              </a:ln>
              <a:effectLst/>
            </c:spPr>
          </c:dPt>
          <c:dPt>
            <c:idx val="1367"/>
            <c:bubble3D val="0"/>
            <c:spPr>
              <a:solidFill>
                <a:schemeClr val="accent6">
                  <a:lumMod val="80000"/>
                  <a:lumOff val="20000"/>
                </a:schemeClr>
              </a:solidFill>
              <a:ln w="19050">
                <a:solidFill>
                  <a:schemeClr val="lt1"/>
                </a:solidFill>
              </a:ln>
              <a:effectLst/>
            </c:spPr>
          </c:dPt>
          <c:dPt>
            <c:idx val="1368"/>
            <c:bubble3D val="0"/>
            <c:spPr>
              <a:solidFill>
                <a:schemeClr val="accent1">
                  <a:lumMod val="80000"/>
                </a:schemeClr>
              </a:solidFill>
              <a:ln w="19050">
                <a:solidFill>
                  <a:schemeClr val="lt1"/>
                </a:solidFill>
              </a:ln>
              <a:effectLst/>
            </c:spPr>
          </c:dPt>
          <c:dPt>
            <c:idx val="1369"/>
            <c:bubble3D val="0"/>
            <c:spPr>
              <a:solidFill>
                <a:schemeClr val="accent2">
                  <a:lumMod val="80000"/>
                </a:schemeClr>
              </a:solidFill>
              <a:ln w="19050">
                <a:solidFill>
                  <a:schemeClr val="lt1"/>
                </a:solidFill>
              </a:ln>
              <a:effectLst/>
            </c:spPr>
          </c:dPt>
          <c:dPt>
            <c:idx val="1370"/>
            <c:bubble3D val="0"/>
            <c:spPr>
              <a:solidFill>
                <a:schemeClr val="accent3">
                  <a:lumMod val="80000"/>
                </a:schemeClr>
              </a:solidFill>
              <a:ln w="19050">
                <a:solidFill>
                  <a:schemeClr val="lt1"/>
                </a:solidFill>
              </a:ln>
              <a:effectLst/>
            </c:spPr>
          </c:dPt>
          <c:dPt>
            <c:idx val="1371"/>
            <c:bubble3D val="0"/>
            <c:spPr>
              <a:solidFill>
                <a:schemeClr val="accent4">
                  <a:lumMod val="80000"/>
                </a:schemeClr>
              </a:solidFill>
              <a:ln w="19050">
                <a:solidFill>
                  <a:schemeClr val="lt1"/>
                </a:solidFill>
              </a:ln>
              <a:effectLst/>
            </c:spPr>
          </c:dPt>
          <c:dPt>
            <c:idx val="1372"/>
            <c:bubble3D val="0"/>
            <c:spPr>
              <a:solidFill>
                <a:schemeClr val="accent5">
                  <a:lumMod val="80000"/>
                </a:schemeClr>
              </a:solidFill>
              <a:ln w="19050">
                <a:solidFill>
                  <a:schemeClr val="lt1"/>
                </a:solidFill>
              </a:ln>
              <a:effectLst/>
            </c:spPr>
          </c:dPt>
          <c:dPt>
            <c:idx val="1373"/>
            <c:bubble3D val="0"/>
            <c:spPr>
              <a:solidFill>
                <a:schemeClr val="accent6">
                  <a:lumMod val="80000"/>
                </a:schemeClr>
              </a:solidFill>
              <a:ln w="19050">
                <a:solidFill>
                  <a:schemeClr val="lt1"/>
                </a:solidFill>
              </a:ln>
              <a:effectLst/>
            </c:spPr>
          </c:dPt>
          <c:dPt>
            <c:idx val="1374"/>
            <c:bubble3D val="0"/>
            <c:spPr>
              <a:solidFill>
                <a:schemeClr val="accent1">
                  <a:lumMod val="60000"/>
                  <a:lumOff val="40000"/>
                </a:schemeClr>
              </a:solidFill>
              <a:ln w="19050">
                <a:solidFill>
                  <a:schemeClr val="lt1"/>
                </a:solidFill>
              </a:ln>
              <a:effectLst/>
            </c:spPr>
          </c:dPt>
          <c:dPt>
            <c:idx val="1375"/>
            <c:bubble3D val="0"/>
            <c:spPr>
              <a:solidFill>
                <a:schemeClr val="accent2">
                  <a:lumMod val="60000"/>
                  <a:lumOff val="40000"/>
                </a:schemeClr>
              </a:solidFill>
              <a:ln w="19050">
                <a:solidFill>
                  <a:schemeClr val="lt1"/>
                </a:solidFill>
              </a:ln>
              <a:effectLst/>
            </c:spPr>
          </c:dPt>
          <c:dPt>
            <c:idx val="1376"/>
            <c:bubble3D val="0"/>
            <c:spPr>
              <a:solidFill>
                <a:schemeClr val="accent3">
                  <a:lumMod val="60000"/>
                  <a:lumOff val="40000"/>
                </a:schemeClr>
              </a:solidFill>
              <a:ln w="19050">
                <a:solidFill>
                  <a:schemeClr val="lt1"/>
                </a:solidFill>
              </a:ln>
              <a:effectLst/>
            </c:spPr>
          </c:dPt>
          <c:dPt>
            <c:idx val="1377"/>
            <c:bubble3D val="0"/>
            <c:spPr>
              <a:solidFill>
                <a:schemeClr val="accent4">
                  <a:lumMod val="60000"/>
                  <a:lumOff val="40000"/>
                </a:schemeClr>
              </a:solidFill>
              <a:ln w="19050">
                <a:solidFill>
                  <a:schemeClr val="lt1"/>
                </a:solidFill>
              </a:ln>
              <a:effectLst/>
            </c:spPr>
          </c:dPt>
          <c:dPt>
            <c:idx val="1378"/>
            <c:bubble3D val="0"/>
            <c:spPr>
              <a:solidFill>
                <a:schemeClr val="accent5">
                  <a:lumMod val="60000"/>
                  <a:lumOff val="40000"/>
                </a:schemeClr>
              </a:solidFill>
              <a:ln w="19050">
                <a:solidFill>
                  <a:schemeClr val="lt1"/>
                </a:solidFill>
              </a:ln>
              <a:effectLst/>
            </c:spPr>
          </c:dPt>
          <c:dPt>
            <c:idx val="1379"/>
            <c:bubble3D val="0"/>
            <c:spPr>
              <a:solidFill>
                <a:schemeClr val="accent6">
                  <a:lumMod val="60000"/>
                  <a:lumOff val="40000"/>
                </a:schemeClr>
              </a:solidFill>
              <a:ln w="19050">
                <a:solidFill>
                  <a:schemeClr val="lt1"/>
                </a:solidFill>
              </a:ln>
              <a:effectLst/>
            </c:spPr>
          </c:dPt>
          <c:dPt>
            <c:idx val="1380"/>
            <c:bubble3D val="0"/>
            <c:spPr>
              <a:solidFill>
                <a:schemeClr val="accent1">
                  <a:lumMod val="50000"/>
                </a:schemeClr>
              </a:solidFill>
              <a:ln w="19050">
                <a:solidFill>
                  <a:schemeClr val="lt1"/>
                </a:solidFill>
              </a:ln>
              <a:effectLst/>
            </c:spPr>
          </c:dPt>
          <c:dPt>
            <c:idx val="1381"/>
            <c:bubble3D val="0"/>
            <c:spPr>
              <a:solidFill>
                <a:schemeClr val="accent2">
                  <a:lumMod val="50000"/>
                </a:schemeClr>
              </a:solidFill>
              <a:ln w="19050">
                <a:solidFill>
                  <a:schemeClr val="lt1"/>
                </a:solidFill>
              </a:ln>
              <a:effectLst/>
            </c:spPr>
          </c:dPt>
          <c:dPt>
            <c:idx val="1382"/>
            <c:bubble3D val="0"/>
            <c:spPr>
              <a:solidFill>
                <a:schemeClr val="accent3">
                  <a:lumMod val="50000"/>
                </a:schemeClr>
              </a:solidFill>
              <a:ln w="19050">
                <a:solidFill>
                  <a:schemeClr val="lt1"/>
                </a:solidFill>
              </a:ln>
              <a:effectLst/>
            </c:spPr>
          </c:dPt>
          <c:dPt>
            <c:idx val="1383"/>
            <c:bubble3D val="0"/>
            <c:spPr>
              <a:solidFill>
                <a:schemeClr val="accent4">
                  <a:lumMod val="50000"/>
                </a:schemeClr>
              </a:solidFill>
              <a:ln w="19050">
                <a:solidFill>
                  <a:schemeClr val="lt1"/>
                </a:solidFill>
              </a:ln>
              <a:effectLst/>
            </c:spPr>
          </c:dPt>
          <c:dPt>
            <c:idx val="1384"/>
            <c:bubble3D val="0"/>
            <c:spPr>
              <a:solidFill>
                <a:schemeClr val="accent5">
                  <a:lumMod val="50000"/>
                </a:schemeClr>
              </a:solidFill>
              <a:ln w="19050">
                <a:solidFill>
                  <a:schemeClr val="lt1"/>
                </a:solidFill>
              </a:ln>
              <a:effectLst/>
            </c:spPr>
          </c:dPt>
          <c:dPt>
            <c:idx val="1385"/>
            <c:bubble3D val="0"/>
            <c:spPr>
              <a:solidFill>
                <a:schemeClr val="accent6">
                  <a:lumMod val="50000"/>
                </a:schemeClr>
              </a:solidFill>
              <a:ln w="19050">
                <a:solidFill>
                  <a:schemeClr val="lt1"/>
                </a:solidFill>
              </a:ln>
              <a:effectLst/>
            </c:spPr>
          </c:dPt>
          <c:dPt>
            <c:idx val="1386"/>
            <c:bubble3D val="0"/>
            <c:spPr>
              <a:solidFill>
                <a:schemeClr val="accent1">
                  <a:lumMod val="70000"/>
                  <a:lumOff val="30000"/>
                </a:schemeClr>
              </a:solidFill>
              <a:ln w="19050">
                <a:solidFill>
                  <a:schemeClr val="lt1"/>
                </a:solidFill>
              </a:ln>
              <a:effectLst/>
            </c:spPr>
          </c:dPt>
          <c:dPt>
            <c:idx val="1387"/>
            <c:bubble3D val="0"/>
            <c:spPr>
              <a:solidFill>
                <a:schemeClr val="accent2">
                  <a:lumMod val="70000"/>
                  <a:lumOff val="30000"/>
                </a:schemeClr>
              </a:solidFill>
              <a:ln w="19050">
                <a:solidFill>
                  <a:schemeClr val="lt1"/>
                </a:solidFill>
              </a:ln>
              <a:effectLst/>
            </c:spPr>
          </c:dPt>
          <c:dPt>
            <c:idx val="1388"/>
            <c:bubble3D val="0"/>
            <c:spPr>
              <a:solidFill>
                <a:schemeClr val="accent3">
                  <a:lumMod val="70000"/>
                  <a:lumOff val="30000"/>
                </a:schemeClr>
              </a:solidFill>
              <a:ln w="19050">
                <a:solidFill>
                  <a:schemeClr val="lt1"/>
                </a:solidFill>
              </a:ln>
              <a:effectLst/>
            </c:spPr>
          </c:dPt>
          <c:dPt>
            <c:idx val="1389"/>
            <c:bubble3D val="0"/>
            <c:spPr>
              <a:solidFill>
                <a:schemeClr val="accent4">
                  <a:lumMod val="70000"/>
                  <a:lumOff val="30000"/>
                </a:schemeClr>
              </a:solidFill>
              <a:ln w="19050">
                <a:solidFill>
                  <a:schemeClr val="lt1"/>
                </a:solidFill>
              </a:ln>
              <a:effectLst/>
            </c:spPr>
          </c:dPt>
          <c:dPt>
            <c:idx val="1390"/>
            <c:bubble3D val="0"/>
            <c:spPr>
              <a:solidFill>
                <a:schemeClr val="accent5">
                  <a:lumMod val="70000"/>
                  <a:lumOff val="30000"/>
                </a:schemeClr>
              </a:solidFill>
              <a:ln w="19050">
                <a:solidFill>
                  <a:schemeClr val="lt1"/>
                </a:solidFill>
              </a:ln>
              <a:effectLst/>
            </c:spPr>
          </c:dPt>
          <c:dPt>
            <c:idx val="1391"/>
            <c:bubble3D val="0"/>
            <c:spPr>
              <a:solidFill>
                <a:schemeClr val="accent6">
                  <a:lumMod val="70000"/>
                  <a:lumOff val="30000"/>
                </a:schemeClr>
              </a:solidFill>
              <a:ln w="19050">
                <a:solidFill>
                  <a:schemeClr val="lt1"/>
                </a:solidFill>
              </a:ln>
              <a:effectLst/>
            </c:spPr>
          </c:dPt>
          <c:dPt>
            <c:idx val="1392"/>
            <c:bubble3D val="0"/>
            <c:spPr>
              <a:solidFill>
                <a:schemeClr val="accent1">
                  <a:lumMod val="70000"/>
                </a:schemeClr>
              </a:solidFill>
              <a:ln w="19050">
                <a:solidFill>
                  <a:schemeClr val="lt1"/>
                </a:solidFill>
              </a:ln>
              <a:effectLst/>
            </c:spPr>
          </c:dPt>
          <c:dPt>
            <c:idx val="1393"/>
            <c:bubble3D val="0"/>
            <c:spPr>
              <a:solidFill>
                <a:schemeClr val="accent2">
                  <a:lumMod val="70000"/>
                </a:schemeClr>
              </a:solidFill>
              <a:ln w="19050">
                <a:solidFill>
                  <a:schemeClr val="lt1"/>
                </a:solidFill>
              </a:ln>
              <a:effectLst/>
            </c:spPr>
          </c:dPt>
          <c:dPt>
            <c:idx val="1394"/>
            <c:bubble3D val="0"/>
            <c:spPr>
              <a:solidFill>
                <a:schemeClr val="accent3">
                  <a:lumMod val="70000"/>
                </a:schemeClr>
              </a:solidFill>
              <a:ln w="19050">
                <a:solidFill>
                  <a:schemeClr val="lt1"/>
                </a:solidFill>
              </a:ln>
              <a:effectLst/>
            </c:spPr>
          </c:dPt>
          <c:dPt>
            <c:idx val="1395"/>
            <c:bubble3D val="0"/>
            <c:spPr>
              <a:solidFill>
                <a:schemeClr val="accent4">
                  <a:lumMod val="70000"/>
                </a:schemeClr>
              </a:solidFill>
              <a:ln w="19050">
                <a:solidFill>
                  <a:schemeClr val="lt1"/>
                </a:solidFill>
              </a:ln>
              <a:effectLst/>
            </c:spPr>
          </c:dPt>
          <c:dPt>
            <c:idx val="1396"/>
            <c:bubble3D val="0"/>
            <c:spPr>
              <a:solidFill>
                <a:schemeClr val="accent5">
                  <a:lumMod val="70000"/>
                </a:schemeClr>
              </a:solidFill>
              <a:ln w="19050">
                <a:solidFill>
                  <a:schemeClr val="lt1"/>
                </a:solidFill>
              </a:ln>
              <a:effectLst/>
            </c:spPr>
          </c:dPt>
          <c:dPt>
            <c:idx val="1397"/>
            <c:bubble3D val="0"/>
            <c:spPr>
              <a:solidFill>
                <a:schemeClr val="accent6">
                  <a:lumMod val="70000"/>
                </a:schemeClr>
              </a:solidFill>
              <a:ln w="19050">
                <a:solidFill>
                  <a:schemeClr val="lt1"/>
                </a:solidFill>
              </a:ln>
              <a:effectLst/>
            </c:spPr>
          </c:dPt>
          <c:dPt>
            <c:idx val="1398"/>
            <c:bubble3D val="0"/>
            <c:spPr>
              <a:solidFill>
                <a:schemeClr val="accent1">
                  <a:lumMod val="50000"/>
                  <a:lumOff val="50000"/>
                </a:schemeClr>
              </a:solidFill>
              <a:ln w="19050">
                <a:solidFill>
                  <a:schemeClr val="lt1"/>
                </a:solidFill>
              </a:ln>
              <a:effectLst/>
            </c:spPr>
          </c:dPt>
          <c:dPt>
            <c:idx val="1399"/>
            <c:bubble3D val="0"/>
            <c:spPr>
              <a:solidFill>
                <a:schemeClr val="accent2">
                  <a:lumMod val="50000"/>
                  <a:lumOff val="50000"/>
                </a:schemeClr>
              </a:solidFill>
              <a:ln w="19050">
                <a:solidFill>
                  <a:schemeClr val="lt1"/>
                </a:solidFill>
              </a:ln>
              <a:effectLst/>
            </c:spPr>
          </c:dPt>
          <c:dPt>
            <c:idx val="1400"/>
            <c:bubble3D val="0"/>
            <c:spPr>
              <a:solidFill>
                <a:schemeClr val="accent3">
                  <a:lumMod val="50000"/>
                  <a:lumOff val="50000"/>
                </a:schemeClr>
              </a:solidFill>
              <a:ln w="19050">
                <a:solidFill>
                  <a:schemeClr val="lt1"/>
                </a:solidFill>
              </a:ln>
              <a:effectLst/>
            </c:spPr>
          </c:dPt>
          <c:dPt>
            <c:idx val="1401"/>
            <c:bubble3D val="0"/>
            <c:spPr>
              <a:solidFill>
                <a:schemeClr val="accent4">
                  <a:lumMod val="50000"/>
                  <a:lumOff val="50000"/>
                </a:schemeClr>
              </a:solidFill>
              <a:ln w="19050">
                <a:solidFill>
                  <a:schemeClr val="lt1"/>
                </a:solidFill>
              </a:ln>
              <a:effectLst/>
            </c:spPr>
          </c:dPt>
          <c:dPt>
            <c:idx val="1402"/>
            <c:bubble3D val="0"/>
            <c:spPr>
              <a:solidFill>
                <a:schemeClr val="accent5">
                  <a:lumMod val="50000"/>
                  <a:lumOff val="50000"/>
                </a:schemeClr>
              </a:solidFill>
              <a:ln w="19050">
                <a:solidFill>
                  <a:schemeClr val="lt1"/>
                </a:solidFill>
              </a:ln>
              <a:effectLst/>
            </c:spPr>
          </c:dPt>
          <c:dPt>
            <c:idx val="1403"/>
            <c:bubble3D val="0"/>
            <c:spPr>
              <a:solidFill>
                <a:schemeClr val="accent6">
                  <a:lumMod val="50000"/>
                  <a:lumOff val="50000"/>
                </a:schemeClr>
              </a:solidFill>
              <a:ln w="19050">
                <a:solidFill>
                  <a:schemeClr val="lt1"/>
                </a:solidFill>
              </a:ln>
              <a:effectLst/>
            </c:spPr>
          </c:dPt>
          <c:dPt>
            <c:idx val="1404"/>
            <c:bubble3D val="0"/>
            <c:spPr>
              <a:solidFill>
                <a:schemeClr val="accent1"/>
              </a:solidFill>
              <a:ln w="19050">
                <a:solidFill>
                  <a:schemeClr val="lt1"/>
                </a:solidFill>
              </a:ln>
              <a:effectLst/>
            </c:spPr>
          </c:dPt>
          <c:dPt>
            <c:idx val="1405"/>
            <c:bubble3D val="0"/>
            <c:spPr>
              <a:solidFill>
                <a:schemeClr val="accent2"/>
              </a:solidFill>
              <a:ln w="19050">
                <a:solidFill>
                  <a:schemeClr val="lt1"/>
                </a:solidFill>
              </a:ln>
              <a:effectLst/>
            </c:spPr>
          </c:dPt>
          <c:dPt>
            <c:idx val="1406"/>
            <c:bubble3D val="0"/>
            <c:spPr>
              <a:solidFill>
                <a:schemeClr val="accent3"/>
              </a:solidFill>
              <a:ln w="19050">
                <a:solidFill>
                  <a:schemeClr val="lt1"/>
                </a:solidFill>
              </a:ln>
              <a:effectLst/>
            </c:spPr>
          </c:dPt>
          <c:dPt>
            <c:idx val="1407"/>
            <c:bubble3D val="0"/>
            <c:spPr>
              <a:solidFill>
                <a:schemeClr val="accent4"/>
              </a:solidFill>
              <a:ln w="19050">
                <a:solidFill>
                  <a:schemeClr val="lt1"/>
                </a:solidFill>
              </a:ln>
              <a:effectLst/>
            </c:spPr>
          </c:dPt>
          <c:dPt>
            <c:idx val="1408"/>
            <c:bubble3D val="0"/>
            <c:spPr>
              <a:solidFill>
                <a:schemeClr val="accent5"/>
              </a:solidFill>
              <a:ln w="19050">
                <a:solidFill>
                  <a:schemeClr val="lt1"/>
                </a:solidFill>
              </a:ln>
              <a:effectLst/>
            </c:spPr>
          </c:dPt>
          <c:dPt>
            <c:idx val="1409"/>
            <c:bubble3D val="0"/>
            <c:spPr>
              <a:solidFill>
                <a:schemeClr val="accent6"/>
              </a:solidFill>
              <a:ln w="19050">
                <a:solidFill>
                  <a:schemeClr val="lt1"/>
                </a:solidFill>
              </a:ln>
              <a:effectLst/>
            </c:spPr>
          </c:dPt>
          <c:dPt>
            <c:idx val="1410"/>
            <c:bubble3D val="0"/>
            <c:spPr>
              <a:solidFill>
                <a:schemeClr val="accent1">
                  <a:lumMod val="60000"/>
                </a:schemeClr>
              </a:solidFill>
              <a:ln w="19050">
                <a:solidFill>
                  <a:schemeClr val="lt1"/>
                </a:solidFill>
              </a:ln>
              <a:effectLst/>
            </c:spPr>
          </c:dPt>
          <c:dPt>
            <c:idx val="1411"/>
            <c:bubble3D val="0"/>
            <c:spPr>
              <a:solidFill>
                <a:schemeClr val="accent2">
                  <a:lumMod val="60000"/>
                </a:schemeClr>
              </a:solidFill>
              <a:ln w="19050">
                <a:solidFill>
                  <a:schemeClr val="lt1"/>
                </a:solidFill>
              </a:ln>
              <a:effectLst/>
            </c:spPr>
          </c:dPt>
          <c:dPt>
            <c:idx val="1412"/>
            <c:bubble3D val="0"/>
            <c:spPr>
              <a:solidFill>
                <a:schemeClr val="accent3">
                  <a:lumMod val="60000"/>
                </a:schemeClr>
              </a:solidFill>
              <a:ln w="19050">
                <a:solidFill>
                  <a:schemeClr val="lt1"/>
                </a:solidFill>
              </a:ln>
              <a:effectLst/>
            </c:spPr>
          </c:dPt>
          <c:dPt>
            <c:idx val="1413"/>
            <c:bubble3D val="0"/>
            <c:spPr>
              <a:solidFill>
                <a:schemeClr val="accent4">
                  <a:lumMod val="60000"/>
                </a:schemeClr>
              </a:solidFill>
              <a:ln w="19050">
                <a:solidFill>
                  <a:schemeClr val="lt1"/>
                </a:solidFill>
              </a:ln>
              <a:effectLst/>
            </c:spPr>
          </c:dPt>
          <c:dPt>
            <c:idx val="1414"/>
            <c:bubble3D val="0"/>
            <c:spPr>
              <a:solidFill>
                <a:schemeClr val="accent5">
                  <a:lumMod val="60000"/>
                </a:schemeClr>
              </a:solidFill>
              <a:ln w="19050">
                <a:solidFill>
                  <a:schemeClr val="lt1"/>
                </a:solidFill>
              </a:ln>
              <a:effectLst/>
            </c:spPr>
          </c:dPt>
          <c:dPt>
            <c:idx val="1415"/>
            <c:bubble3D val="0"/>
            <c:spPr>
              <a:solidFill>
                <a:schemeClr val="accent6">
                  <a:lumMod val="60000"/>
                </a:schemeClr>
              </a:solidFill>
              <a:ln w="19050">
                <a:solidFill>
                  <a:schemeClr val="lt1"/>
                </a:solidFill>
              </a:ln>
              <a:effectLst/>
            </c:spPr>
          </c:dPt>
          <c:dPt>
            <c:idx val="1416"/>
            <c:bubble3D val="0"/>
            <c:spPr>
              <a:solidFill>
                <a:schemeClr val="accent1">
                  <a:lumMod val="80000"/>
                  <a:lumOff val="20000"/>
                </a:schemeClr>
              </a:solidFill>
              <a:ln w="19050">
                <a:solidFill>
                  <a:schemeClr val="lt1"/>
                </a:solidFill>
              </a:ln>
              <a:effectLst/>
            </c:spPr>
          </c:dPt>
          <c:dPt>
            <c:idx val="1417"/>
            <c:bubble3D val="0"/>
            <c:spPr>
              <a:solidFill>
                <a:schemeClr val="accent2">
                  <a:lumMod val="80000"/>
                  <a:lumOff val="20000"/>
                </a:schemeClr>
              </a:solidFill>
              <a:ln w="19050">
                <a:solidFill>
                  <a:schemeClr val="lt1"/>
                </a:solidFill>
              </a:ln>
              <a:effectLst/>
            </c:spPr>
          </c:dPt>
          <c:dPt>
            <c:idx val="1418"/>
            <c:bubble3D val="0"/>
            <c:spPr>
              <a:solidFill>
                <a:schemeClr val="accent3">
                  <a:lumMod val="80000"/>
                  <a:lumOff val="20000"/>
                </a:schemeClr>
              </a:solidFill>
              <a:ln w="19050">
                <a:solidFill>
                  <a:schemeClr val="lt1"/>
                </a:solidFill>
              </a:ln>
              <a:effectLst/>
            </c:spPr>
          </c:dPt>
          <c:dPt>
            <c:idx val="1419"/>
            <c:bubble3D val="0"/>
            <c:spPr>
              <a:solidFill>
                <a:schemeClr val="accent4">
                  <a:lumMod val="80000"/>
                  <a:lumOff val="20000"/>
                </a:schemeClr>
              </a:solidFill>
              <a:ln w="19050">
                <a:solidFill>
                  <a:schemeClr val="lt1"/>
                </a:solidFill>
              </a:ln>
              <a:effectLst/>
            </c:spPr>
          </c:dPt>
          <c:dPt>
            <c:idx val="1420"/>
            <c:bubble3D val="0"/>
            <c:spPr>
              <a:solidFill>
                <a:schemeClr val="accent5">
                  <a:lumMod val="80000"/>
                  <a:lumOff val="20000"/>
                </a:schemeClr>
              </a:solidFill>
              <a:ln w="19050">
                <a:solidFill>
                  <a:schemeClr val="lt1"/>
                </a:solidFill>
              </a:ln>
              <a:effectLst/>
            </c:spPr>
          </c:dPt>
          <c:dPt>
            <c:idx val="1421"/>
            <c:bubble3D val="0"/>
            <c:spPr>
              <a:solidFill>
                <a:schemeClr val="accent6">
                  <a:lumMod val="80000"/>
                  <a:lumOff val="20000"/>
                </a:schemeClr>
              </a:solidFill>
              <a:ln w="19050">
                <a:solidFill>
                  <a:schemeClr val="lt1"/>
                </a:solidFill>
              </a:ln>
              <a:effectLst/>
            </c:spPr>
          </c:dPt>
          <c:dPt>
            <c:idx val="1422"/>
            <c:bubble3D val="0"/>
            <c:spPr>
              <a:solidFill>
                <a:schemeClr val="accent1">
                  <a:lumMod val="80000"/>
                </a:schemeClr>
              </a:solidFill>
              <a:ln w="19050">
                <a:solidFill>
                  <a:schemeClr val="lt1"/>
                </a:solidFill>
              </a:ln>
              <a:effectLst/>
            </c:spPr>
          </c:dPt>
          <c:dPt>
            <c:idx val="1423"/>
            <c:bubble3D val="0"/>
            <c:spPr>
              <a:solidFill>
                <a:schemeClr val="accent2">
                  <a:lumMod val="80000"/>
                </a:schemeClr>
              </a:solidFill>
              <a:ln w="19050">
                <a:solidFill>
                  <a:schemeClr val="lt1"/>
                </a:solidFill>
              </a:ln>
              <a:effectLst/>
            </c:spPr>
          </c:dPt>
          <c:dPt>
            <c:idx val="1424"/>
            <c:bubble3D val="0"/>
            <c:spPr>
              <a:solidFill>
                <a:schemeClr val="accent3">
                  <a:lumMod val="80000"/>
                </a:schemeClr>
              </a:solidFill>
              <a:ln w="19050">
                <a:solidFill>
                  <a:schemeClr val="lt1"/>
                </a:solidFill>
              </a:ln>
              <a:effectLst/>
            </c:spPr>
          </c:dPt>
          <c:dPt>
            <c:idx val="1425"/>
            <c:bubble3D val="0"/>
            <c:spPr>
              <a:solidFill>
                <a:schemeClr val="accent4">
                  <a:lumMod val="80000"/>
                </a:schemeClr>
              </a:solidFill>
              <a:ln w="19050">
                <a:solidFill>
                  <a:schemeClr val="lt1"/>
                </a:solidFill>
              </a:ln>
              <a:effectLst/>
            </c:spPr>
          </c:dPt>
          <c:dPt>
            <c:idx val="1426"/>
            <c:bubble3D val="0"/>
            <c:spPr>
              <a:solidFill>
                <a:schemeClr val="accent5">
                  <a:lumMod val="80000"/>
                </a:schemeClr>
              </a:solidFill>
              <a:ln w="19050">
                <a:solidFill>
                  <a:schemeClr val="lt1"/>
                </a:solidFill>
              </a:ln>
              <a:effectLst/>
            </c:spPr>
          </c:dPt>
          <c:dPt>
            <c:idx val="1427"/>
            <c:bubble3D val="0"/>
            <c:spPr>
              <a:solidFill>
                <a:schemeClr val="accent6">
                  <a:lumMod val="80000"/>
                </a:schemeClr>
              </a:solidFill>
              <a:ln w="19050">
                <a:solidFill>
                  <a:schemeClr val="lt1"/>
                </a:solidFill>
              </a:ln>
              <a:effectLst/>
            </c:spPr>
          </c:dPt>
          <c:dPt>
            <c:idx val="1428"/>
            <c:bubble3D val="0"/>
            <c:spPr>
              <a:solidFill>
                <a:schemeClr val="accent1">
                  <a:lumMod val="60000"/>
                  <a:lumOff val="40000"/>
                </a:schemeClr>
              </a:solidFill>
              <a:ln w="19050">
                <a:solidFill>
                  <a:schemeClr val="lt1"/>
                </a:solidFill>
              </a:ln>
              <a:effectLst/>
            </c:spPr>
          </c:dPt>
          <c:dPt>
            <c:idx val="1429"/>
            <c:bubble3D val="0"/>
            <c:spPr>
              <a:solidFill>
                <a:schemeClr val="accent2">
                  <a:lumMod val="60000"/>
                  <a:lumOff val="40000"/>
                </a:schemeClr>
              </a:solidFill>
              <a:ln w="19050">
                <a:solidFill>
                  <a:schemeClr val="lt1"/>
                </a:solidFill>
              </a:ln>
              <a:effectLst/>
            </c:spPr>
          </c:dPt>
          <c:dPt>
            <c:idx val="1430"/>
            <c:bubble3D val="0"/>
            <c:spPr>
              <a:solidFill>
                <a:schemeClr val="accent3">
                  <a:lumMod val="60000"/>
                  <a:lumOff val="40000"/>
                </a:schemeClr>
              </a:solidFill>
              <a:ln w="19050">
                <a:solidFill>
                  <a:schemeClr val="lt1"/>
                </a:solidFill>
              </a:ln>
              <a:effectLst/>
            </c:spPr>
          </c:dPt>
          <c:dPt>
            <c:idx val="1431"/>
            <c:bubble3D val="0"/>
            <c:spPr>
              <a:solidFill>
                <a:schemeClr val="accent4">
                  <a:lumMod val="60000"/>
                  <a:lumOff val="40000"/>
                </a:schemeClr>
              </a:solidFill>
              <a:ln w="19050">
                <a:solidFill>
                  <a:schemeClr val="lt1"/>
                </a:solidFill>
              </a:ln>
              <a:effectLst/>
            </c:spPr>
          </c:dPt>
          <c:dPt>
            <c:idx val="1432"/>
            <c:bubble3D val="0"/>
            <c:spPr>
              <a:solidFill>
                <a:schemeClr val="accent5">
                  <a:lumMod val="60000"/>
                  <a:lumOff val="40000"/>
                </a:schemeClr>
              </a:solidFill>
              <a:ln w="19050">
                <a:solidFill>
                  <a:schemeClr val="lt1"/>
                </a:solidFill>
              </a:ln>
              <a:effectLst/>
            </c:spPr>
          </c:dPt>
          <c:dPt>
            <c:idx val="1433"/>
            <c:bubble3D val="0"/>
            <c:spPr>
              <a:solidFill>
                <a:schemeClr val="accent6">
                  <a:lumMod val="60000"/>
                  <a:lumOff val="40000"/>
                </a:schemeClr>
              </a:solidFill>
              <a:ln w="19050">
                <a:solidFill>
                  <a:schemeClr val="lt1"/>
                </a:solidFill>
              </a:ln>
              <a:effectLst/>
            </c:spPr>
          </c:dPt>
          <c:dPt>
            <c:idx val="1434"/>
            <c:bubble3D val="0"/>
            <c:spPr>
              <a:solidFill>
                <a:schemeClr val="accent1">
                  <a:lumMod val="50000"/>
                </a:schemeClr>
              </a:solidFill>
              <a:ln w="19050">
                <a:solidFill>
                  <a:schemeClr val="lt1"/>
                </a:solidFill>
              </a:ln>
              <a:effectLst/>
            </c:spPr>
          </c:dPt>
          <c:dPt>
            <c:idx val="1435"/>
            <c:bubble3D val="0"/>
            <c:spPr>
              <a:solidFill>
                <a:schemeClr val="accent2">
                  <a:lumMod val="50000"/>
                </a:schemeClr>
              </a:solidFill>
              <a:ln w="19050">
                <a:solidFill>
                  <a:schemeClr val="lt1"/>
                </a:solidFill>
              </a:ln>
              <a:effectLst/>
            </c:spPr>
          </c:dPt>
          <c:dPt>
            <c:idx val="1436"/>
            <c:bubble3D val="0"/>
            <c:spPr>
              <a:solidFill>
                <a:schemeClr val="accent3">
                  <a:lumMod val="50000"/>
                </a:schemeClr>
              </a:solidFill>
              <a:ln w="19050">
                <a:solidFill>
                  <a:schemeClr val="lt1"/>
                </a:solidFill>
              </a:ln>
              <a:effectLst/>
            </c:spPr>
          </c:dPt>
          <c:dPt>
            <c:idx val="1437"/>
            <c:bubble3D val="0"/>
            <c:spPr>
              <a:solidFill>
                <a:schemeClr val="accent4">
                  <a:lumMod val="50000"/>
                </a:schemeClr>
              </a:solidFill>
              <a:ln w="19050">
                <a:solidFill>
                  <a:schemeClr val="lt1"/>
                </a:solidFill>
              </a:ln>
              <a:effectLst/>
            </c:spPr>
          </c:dPt>
          <c:dPt>
            <c:idx val="1438"/>
            <c:bubble3D val="0"/>
            <c:spPr>
              <a:solidFill>
                <a:schemeClr val="accent5">
                  <a:lumMod val="50000"/>
                </a:schemeClr>
              </a:solidFill>
              <a:ln w="19050">
                <a:solidFill>
                  <a:schemeClr val="lt1"/>
                </a:solidFill>
              </a:ln>
              <a:effectLst/>
            </c:spPr>
          </c:dPt>
          <c:dPt>
            <c:idx val="1439"/>
            <c:bubble3D val="0"/>
            <c:spPr>
              <a:solidFill>
                <a:schemeClr val="accent6">
                  <a:lumMod val="50000"/>
                </a:schemeClr>
              </a:solidFill>
              <a:ln w="19050">
                <a:solidFill>
                  <a:schemeClr val="lt1"/>
                </a:solidFill>
              </a:ln>
              <a:effectLst/>
            </c:spPr>
          </c:dPt>
          <c:dPt>
            <c:idx val="1440"/>
            <c:bubble3D val="0"/>
            <c:spPr>
              <a:solidFill>
                <a:schemeClr val="accent1">
                  <a:lumMod val="70000"/>
                  <a:lumOff val="30000"/>
                </a:schemeClr>
              </a:solidFill>
              <a:ln w="19050">
                <a:solidFill>
                  <a:schemeClr val="lt1"/>
                </a:solidFill>
              </a:ln>
              <a:effectLst/>
            </c:spPr>
          </c:dPt>
          <c:dPt>
            <c:idx val="1441"/>
            <c:bubble3D val="0"/>
            <c:spPr>
              <a:solidFill>
                <a:schemeClr val="accent2">
                  <a:lumMod val="70000"/>
                  <a:lumOff val="30000"/>
                </a:schemeClr>
              </a:solidFill>
              <a:ln w="19050">
                <a:solidFill>
                  <a:schemeClr val="lt1"/>
                </a:solidFill>
              </a:ln>
              <a:effectLst/>
            </c:spPr>
          </c:dPt>
          <c:dPt>
            <c:idx val="1442"/>
            <c:bubble3D val="0"/>
            <c:spPr>
              <a:solidFill>
                <a:schemeClr val="accent3">
                  <a:lumMod val="70000"/>
                  <a:lumOff val="30000"/>
                </a:schemeClr>
              </a:solidFill>
              <a:ln w="19050">
                <a:solidFill>
                  <a:schemeClr val="lt1"/>
                </a:solidFill>
              </a:ln>
              <a:effectLst/>
            </c:spPr>
          </c:dPt>
          <c:dPt>
            <c:idx val="1443"/>
            <c:bubble3D val="0"/>
            <c:spPr>
              <a:solidFill>
                <a:schemeClr val="accent4">
                  <a:lumMod val="70000"/>
                  <a:lumOff val="30000"/>
                </a:schemeClr>
              </a:solidFill>
              <a:ln w="19050">
                <a:solidFill>
                  <a:schemeClr val="lt1"/>
                </a:solidFill>
              </a:ln>
              <a:effectLst/>
            </c:spPr>
          </c:dPt>
          <c:dPt>
            <c:idx val="1444"/>
            <c:bubble3D val="0"/>
            <c:spPr>
              <a:solidFill>
                <a:schemeClr val="accent5">
                  <a:lumMod val="70000"/>
                  <a:lumOff val="30000"/>
                </a:schemeClr>
              </a:solidFill>
              <a:ln w="19050">
                <a:solidFill>
                  <a:schemeClr val="lt1"/>
                </a:solidFill>
              </a:ln>
              <a:effectLst/>
            </c:spPr>
          </c:dPt>
          <c:dPt>
            <c:idx val="1445"/>
            <c:bubble3D val="0"/>
            <c:spPr>
              <a:solidFill>
                <a:schemeClr val="accent6">
                  <a:lumMod val="70000"/>
                  <a:lumOff val="30000"/>
                </a:schemeClr>
              </a:solidFill>
              <a:ln w="19050">
                <a:solidFill>
                  <a:schemeClr val="lt1"/>
                </a:solidFill>
              </a:ln>
              <a:effectLst/>
            </c:spPr>
          </c:dPt>
          <c:dPt>
            <c:idx val="1446"/>
            <c:bubble3D val="0"/>
            <c:spPr>
              <a:solidFill>
                <a:schemeClr val="accent1">
                  <a:lumMod val="70000"/>
                </a:schemeClr>
              </a:solidFill>
              <a:ln w="19050">
                <a:solidFill>
                  <a:schemeClr val="lt1"/>
                </a:solidFill>
              </a:ln>
              <a:effectLst/>
            </c:spPr>
          </c:dPt>
          <c:dPt>
            <c:idx val="1447"/>
            <c:bubble3D val="0"/>
            <c:spPr>
              <a:solidFill>
                <a:schemeClr val="accent2">
                  <a:lumMod val="70000"/>
                </a:schemeClr>
              </a:solidFill>
              <a:ln w="19050">
                <a:solidFill>
                  <a:schemeClr val="lt1"/>
                </a:solidFill>
              </a:ln>
              <a:effectLst/>
            </c:spPr>
          </c:dPt>
          <c:dPt>
            <c:idx val="1448"/>
            <c:bubble3D val="0"/>
            <c:spPr>
              <a:solidFill>
                <a:schemeClr val="accent3">
                  <a:lumMod val="70000"/>
                </a:schemeClr>
              </a:solidFill>
              <a:ln w="19050">
                <a:solidFill>
                  <a:schemeClr val="lt1"/>
                </a:solidFill>
              </a:ln>
              <a:effectLst/>
            </c:spPr>
          </c:dPt>
          <c:dPt>
            <c:idx val="1449"/>
            <c:bubble3D val="0"/>
            <c:spPr>
              <a:solidFill>
                <a:schemeClr val="accent4">
                  <a:lumMod val="70000"/>
                </a:schemeClr>
              </a:solidFill>
              <a:ln w="19050">
                <a:solidFill>
                  <a:schemeClr val="lt1"/>
                </a:solidFill>
              </a:ln>
              <a:effectLst/>
            </c:spPr>
          </c:dPt>
          <c:dPt>
            <c:idx val="1450"/>
            <c:bubble3D val="0"/>
            <c:spPr>
              <a:solidFill>
                <a:schemeClr val="accent5">
                  <a:lumMod val="70000"/>
                </a:schemeClr>
              </a:solidFill>
              <a:ln w="19050">
                <a:solidFill>
                  <a:schemeClr val="lt1"/>
                </a:solidFill>
              </a:ln>
              <a:effectLst/>
            </c:spPr>
          </c:dPt>
          <c:dPt>
            <c:idx val="1451"/>
            <c:bubble3D val="0"/>
            <c:spPr>
              <a:solidFill>
                <a:schemeClr val="accent6">
                  <a:lumMod val="70000"/>
                </a:schemeClr>
              </a:solidFill>
              <a:ln w="19050">
                <a:solidFill>
                  <a:schemeClr val="lt1"/>
                </a:solidFill>
              </a:ln>
              <a:effectLst/>
            </c:spPr>
          </c:dPt>
          <c:dPt>
            <c:idx val="1452"/>
            <c:bubble3D val="0"/>
            <c:spPr>
              <a:solidFill>
                <a:schemeClr val="accent1">
                  <a:lumMod val="50000"/>
                  <a:lumOff val="50000"/>
                </a:schemeClr>
              </a:solidFill>
              <a:ln w="19050">
                <a:solidFill>
                  <a:schemeClr val="lt1"/>
                </a:solidFill>
              </a:ln>
              <a:effectLst/>
            </c:spPr>
          </c:dPt>
          <c:dPt>
            <c:idx val="1453"/>
            <c:bubble3D val="0"/>
            <c:spPr>
              <a:solidFill>
                <a:schemeClr val="accent2">
                  <a:lumMod val="50000"/>
                  <a:lumOff val="50000"/>
                </a:schemeClr>
              </a:solidFill>
              <a:ln w="19050">
                <a:solidFill>
                  <a:schemeClr val="lt1"/>
                </a:solidFill>
              </a:ln>
              <a:effectLst/>
            </c:spPr>
          </c:dPt>
          <c:dPt>
            <c:idx val="1454"/>
            <c:bubble3D val="0"/>
            <c:spPr>
              <a:solidFill>
                <a:schemeClr val="accent3">
                  <a:lumMod val="50000"/>
                  <a:lumOff val="50000"/>
                </a:schemeClr>
              </a:solidFill>
              <a:ln w="19050">
                <a:solidFill>
                  <a:schemeClr val="lt1"/>
                </a:solidFill>
              </a:ln>
              <a:effectLst/>
            </c:spPr>
          </c:dPt>
          <c:dPt>
            <c:idx val="1455"/>
            <c:bubble3D val="0"/>
            <c:spPr>
              <a:solidFill>
                <a:schemeClr val="accent4">
                  <a:lumMod val="50000"/>
                  <a:lumOff val="50000"/>
                </a:schemeClr>
              </a:solidFill>
              <a:ln w="19050">
                <a:solidFill>
                  <a:schemeClr val="lt1"/>
                </a:solidFill>
              </a:ln>
              <a:effectLst/>
            </c:spPr>
          </c:dPt>
          <c:dPt>
            <c:idx val="1456"/>
            <c:bubble3D val="0"/>
            <c:spPr>
              <a:solidFill>
                <a:schemeClr val="accent5">
                  <a:lumMod val="50000"/>
                  <a:lumOff val="50000"/>
                </a:schemeClr>
              </a:solidFill>
              <a:ln w="19050">
                <a:solidFill>
                  <a:schemeClr val="lt1"/>
                </a:solidFill>
              </a:ln>
              <a:effectLst/>
            </c:spPr>
          </c:dPt>
          <c:dPt>
            <c:idx val="1457"/>
            <c:bubble3D val="0"/>
            <c:spPr>
              <a:solidFill>
                <a:schemeClr val="accent6">
                  <a:lumMod val="50000"/>
                  <a:lumOff val="50000"/>
                </a:schemeClr>
              </a:solidFill>
              <a:ln w="19050">
                <a:solidFill>
                  <a:schemeClr val="lt1"/>
                </a:solidFill>
              </a:ln>
              <a:effectLst/>
            </c:spPr>
          </c:dPt>
          <c:dPt>
            <c:idx val="1458"/>
            <c:bubble3D val="0"/>
            <c:spPr>
              <a:solidFill>
                <a:schemeClr val="accent1"/>
              </a:solidFill>
              <a:ln w="19050">
                <a:solidFill>
                  <a:schemeClr val="lt1"/>
                </a:solidFill>
              </a:ln>
              <a:effectLst/>
            </c:spPr>
          </c:dPt>
          <c:dPt>
            <c:idx val="1459"/>
            <c:bubble3D val="0"/>
            <c:spPr>
              <a:solidFill>
                <a:schemeClr val="accent2"/>
              </a:solidFill>
              <a:ln w="19050">
                <a:solidFill>
                  <a:schemeClr val="lt1"/>
                </a:solidFill>
              </a:ln>
              <a:effectLst/>
            </c:spPr>
          </c:dPt>
          <c:dPt>
            <c:idx val="1460"/>
            <c:bubble3D val="0"/>
            <c:spPr>
              <a:solidFill>
                <a:schemeClr val="accent3"/>
              </a:solidFill>
              <a:ln w="19050">
                <a:solidFill>
                  <a:schemeClr val="lt1"/>
                </a:solidFill>
              </a:ln>
              <a:effectLst/>
            </c:spPr>
          </c:dPt>
          <c:dPt>
            <c:idx val="1461"/>
            <c:bubble3D val="0"/>
            <c:spPr>
              <a:solidFill>
                <a:schemeClr val="accent4"/>
              </a:solidFill>
              <a:ln w="19050">
                <a:solidFill>
                  <a:schemeClr val="lt1"/>
                </a:solidFill>
              </a:ln>
              <a:effectLst/>
            </c:spPr>
          </c:dPt>
          <c:dPt>
            <c:idx val="1462"/>
            <c:bubble3D val="0"/>
            <c:spPr>
              <a:solidFill>
                <a:schemeClr val="accent5"/>
              </a:solidFill>
              <a:ln w="19050">
                <a:solidFill>
                  <a:schemeClr val="lt1"/>
                </a:solidFill>
              </a:ln>
              <a:effectLst/>
            </c:spPr>
          </c:dPt>
          <c:dPt>
            <c:idx val="1463"/>
            <c:bubble3D val="0"/>
            <c:spPr>
              <a:solidFill>
                <a:schemeClr val="accent6"/>
              </a:solidFill>
              <a:ln w="19050">
                <a:solidFill>
                  <a:schemeClr val="lt1"/>
                </a:solidFill>
              </a:ln>
              <a:effectLst/>
            </c:spPr>
          </c:dPt>
          <c:dPt>
            <c:idx val="1464"/>
            <c:bubble3D val="0"/>
            <c:spPr>
              <a:solidFill>
                <a:schemeClr val="accent1">
                  <a:lumMod val="60000"/>
                </a:schemeClr>
              </a:solidFill>
              <a:ln w="19050">
                <a:solidFill>
                  <a:schemeClr val="lt1"/>
                </a:solidFill>
              </a:ln>
              <a:effectLst/>
            </c:spPr>
          </c:dPt>
          <c:dPt>
            <c:idx val="1465"/>
            <c:bubble3D val="0"/>
            <c:spPr>
              <a:solidFill>
                <a:schemeClr val="accent2">
                  <a:lumMod val="60000"/>
                </a:schemeClr>
              </a:solidFill>
              <a:ln w="19050">
                <a:solidFill>
                  <a:schemeClr val="lt1"/>
                </a:solidFill>
              </a:ln>
              <a:effectLst/>
            </c:spPr>
          </c:dPt>
          <c:dPt>
            <c:idx val="1466"/>
            <c:bubble3D val="0"/>
            <c:spPr>
              <a:solidFill>
                <a:schemeClr val="accent3">
                  <a:lumMod val="60000"/>
                </a:schemeClr>
              </a:solidFill>
              <a:ln w="19050">
                <a:solidFill>
                  <a:schemeClr val="lt1"/>
                </a:solidFill>
              </a:ln>
              <a:effectLst/>
            </c:spPr>
          </c:dPt>
          <c:dPt>
            <c:idx val="1467"/>
            <c:bubble3D val="0"/>
            <c:spPr>
              <a:solidFill>
                <a:schemeClr val="accent4">
                  <a:lumMod val="60000"/>
                </a:schemeClr>
              </a:solidFill>
              <a:ln w="19050">
                <a:solidFill>
                  <a:schemeClr val="lt1"/>
                </a:solidFill>
              </a:ln>
              <a:effectLst/>
            </c:spPr>
          </c:dPt>
          <c:dPt>
            <c:idx val="1468"/>
            <c:bubble3D val="0"/>
            <c:spPr>
              <a:solidFill>
                <a:schemeClr val="accent5">
                  <a:lumMod val="60000"/>
                </a:schemeClr>
              </a:solidFill>
              <a:ln w="19050">
                <a:solidFill>
                  <a:schemeClr val="lt1"/>
                </a:solidFill>
              </a:ln>
              <a:effectLst/>
            </c:spPr>
          </c:dPt>
          <c:dPt>
            <c:idx val="1469"/>
            <c:bubble3D val="0"/>
            <c:spPr>
              <a:solidFill>
                <a:schemeClr val="accent6">
                  <a:lumMod val="60000"/>
                </a:schemeClr>
              </a:solidFill>
              <a:ln w="19050">
                <a:solidFill>
                  <a:schemeClr val="lt1"/>
                </a:solidFill>
              </a:ln>
              <a:effectLst/>
            </c:spPr>
          </c:dPt>
          <c:dPt>
            <c:idx val="1470"/>
            <c:bubble3D val="0"/>
            <c:spPr>
              <a:solidFill>
                <a:schemeClr val="accent1">
                  <a:lumMod val="80000"/>
                  <a:lumOff val="20000"/>
                </a:schemeClr>
              </a:solidFill>
              <a:ln w="19050">
                <a:solidFill>
                  <a:schemeClr val="lt1"/>
                </a:solidFill>
              </a:ln>
              <a:effectLst/>
            </c:spPr>
          </c:dPt>
          <c:dPt>
            <c:idx val="1471"/>
            <c:bubble3D val="0"/>
            <c:spPr>
              <a:solidFill>
                <a:schemeClr val="accent2">
                  <a:lumMod val="80000"/>
                  <a:lumOff val="20000"/>
                </a:schemeClr>
              </a:solidFill>
              <a:ln w="19050">
                <a:solidFill>
                  <a:schemeClr val="lt1"/>
                </a:solidFill>
              </a:ln>
              <a:effectLst/>
            </c:spPr>
          </c:dPt>
          <c:dPt>
            <c:idx val="1472"/>
            <c:bubble3D val="0"/>
            <c:spPr>
              <a:solidFill>
                <a:schemeClr val="accent3">
                  <a:lumMod val="80000"/>
                  <a:lumOff val="20000"/>
                </a:schemeClr>
              </a:solidFill>
              <a:ln w="19050">
                <a:solidFill>
                  <a:schemeClr val="lt1"/>
                </a:solidFill>
              </a:ln>
              <a:effectLst/>
            </c:spPr>
          </c:dPt>
          <c:dPt>
            <c:idx val="1473"/>
            <c:bubble3D val="0"/>
            <c:spPr>
              <a:solidFill>
                <a:schemeClr val="accent4">
                  <a:lumMod val="80000"/>
                  <a:lumOff val="20000"/>
                </a:schemeClr>
              </a:solidFill>
              <a:ln w="19050">
                <a:solidFill>
                  <a:schemeClr val="lt1"/>
                </a:solidFill>
              </a:ln>
              <a:effectLst/>
            </c:spPr>
          </c:dPt>
          <c:dPt>
            <c:idx val="1474"/>
            <c:bubble3D val="0"/>
            <c:spPr>
              <a:solidFill>
                <a:schemeClr val="accent5">
                  <a:lumMod val="80000"/>
                  <a:lumOff val="20000"/>
                </a:schemeClr>
              </a:solidFill>
              <a:ln w="19050">
                <a:solidFill>
                  <a:schemeClr val="lt1"/>
                </a:solidFill>
              </a:ln>
              <a:effectLst/>
            </c:spPr>
          </c:dPt>
          <c:dPt>
            <c:idx val="1475"/>
            <c:bubble3D val="0"/>
            <c:spPr>
              <a:solidFill>
                <a:schemeClr val="accent6">
                  <a:lumMod val="80000"/>
                  <a:lumOff val="20000"/>
                </a:schemeClr>
              </a:solidFill>
              <a:ln w="19050">
                <a:solidFill>
                  <a:schemeClr val="lt1"/>
                </a:solidFill>
              </a:ln>
              <a:effectLst/>
            </c:spPr>
          </c:dPt>
          <c:dPt>
            <c:idx val="1476"/>
            <c:bubble3D val="0"/>
            <c:spPr>
              <a:solidFill>
                <a:schemeClr val="accent1">
                  <a:lumMod val="80000"/>
                </a:schemeClr>
              </a:solidFill>
              <a:ln w="19050">
                <a:solidFill>
                  <a:schemeClr val="lt1"/>
                </a:solidFill>
              </a:ln>
              <a:effectLst/>
            </c:spPr>
          </c:dPt>
          <c:dPt>
            <c:idx val="1477"/>
            <c:bubble3D val="0"/>
            <c:spPr>
              <a:solidFill>
                <a:schemeClr val="accent2">
                  <a:lumMod val="80000"/>
                </a:schemeClr>
              </a:solidFill>
              <a:ln w="19050">
                <a:solidFill>
                  <a:schemeClr val="lt1"/>
                </a:solidFill>
              </a:ln>
              <a:effectLst/>
            </c:spPr>
          </c:dPt>
          <c:dPt>
            <c:idx val="1478"/>
            <c:bubble3D val="0"/>
            <c:spPr>
              <a:solidFill>
                <a:schemeClr val="accent3">
                  <a:lumMod val="80000"/>
                </a:schemeClr>
              </a:solidFill>
              <a:ln w="19050">
                <a:solidFill>
                  <a:schemeClr val="lt1"/>
                </a:solidFill>
              </a:ln>
              <a:effectLst/>
            </c:spPr>
          </c:dPt>
          <c:dPt>
            <c:idx val="1479"/>
            <c:bubble3D val="0"/>
            <c:spPr>
              <a:solidFill>
                <a:schemeClr val="accent4">
                  <a:lumMod val="80000"/>
                </a:schemeClr>
              </a:solidFill>
              <a:ln w="19050">
                <a:solidFill>
                  <a:schemeClr val="lt1"/>
                </a:solidFill>
              </a:ln>
              <a:effectLst/>
            </c:spPr>
          </c:dPt>
          <c:dPt>
            <c:idx val="1480"/>
            <c:bubble3D val="0"/>
            <c:spPr>
              <a:solidFill>
                <a:schemeClr val="accent5">
                  <a:lumMod val="80000"/>
                </a:schemeClr>
              </a:solidFill>
              <a:ln w="19050">
                <a:solidFill>
                  <a:schemeClr val="lt1"/>
                </a:solidFill>
              </a:ln>
              <a:effectLst/>
            </c:spPr>
          </c:dPt>
          <c:dPt>
            <c:idx val="1481"/>
            <c:bubble3D val="0"/>
            <c:spPr>
              <a:solidFill>
                <a:schemeClr val="accent6">
                  <a:lumMod val="80000"/>
                </a:schemeClr>
              </a:solidFill>
              <a:ln w="19050">
                <a:solidFill>
                  <a:schemeClr val="lt1"/>
                </a:solidFill>
              </a:ln>
              <a:effectLst/>
            </c:spPr>
          </c:dPt>
          <c:dPt>
            <c:idx val="1482"/>
            <c:bubble3D val="0"/>
            <c:spPr>
              <a:solidFill>
                <a:schemeClr val="accent1">
                  <a:lumMod val="60000"/>
                  <a:lumOff val="40000"/>
                </a:schemeClr>
              </a:solidFill>
              <a:ln w="19050">
                <a:solidFill>
                  <a:schemeClr val="lt1"/>
                </a:solidFill>
              </a:ln>
              <a:effectLst/>
            </c:spPr>
          </c:dPt>
          <c:dPt>
            <c:idx val="1483"/>
            <c:bubble3D val="0"/>
            <c:spPr>
              <a:solidFill>
                <a:schemeClr val="accent2">
                  <a:lumMod val="60000"/>
                  <a:lumOff val="40000"/>
                </a:schemeClr>
              </a:solidFill>
              <a:ln w="19050">
                <a:solidFill>
                  <a:schemeClr val="lt1"/>
                </a:solidFill>
              </a:ln>
              <a:effectLst/>
            </c:spPr>
          </c:dPt>
          <c:dPt>
            <c:idx val="1484"/>
            <c:bubble3D val="0"/>
            <c:spPr>
              <a:solidFill>
                <a:schemeClr val="accent3">
                  <a:lumMod val="60000"/>
                  <a:lumOff val="40000"/>
                </a:schemeClr>
              </a:solidFill>
              <a:ln w="19050">
                <a:solidFill>
                  <a:schemeClr val="lt1"/>
                </a:solidFill>
              </a:ln>
              <a:effectLst/>
            </c:spPr>
          </c:dPt>
          <c:dPt>
            <c:idx val="1485"/>
            <c:bubble3D val="0"/>
            <c:spPr>
              <a:solidFill>
                <a:schemeClr val="accent4">
                  <a:lumMod val="60000"/>
                  <a:lumOff val="40000"/>
                </a:schemeClr>
              </a:solidFill>
              <a:ln w="19050">
                <a:solidFill>
                  <a:schemeClr val="lt1"/>
                </a:solidFill>
              </a:ln>
              <a:effectLst/>
            </c:spPr>
          </c:dPt>
          <c:dPt>
            <c:idx val="1486"/>
            <c:bubble3D val="0"/>
            <c:spPr>
              <a:solidFill>
                <a:schemeClr val="accent5">
                  <a:lumMod val="60000"/>
                  <a:lumOff val="40000"/>
                </a:schemeClr>
              </a:solidFill>
              <a:ln w="19050">
                <a:solidFill>
                  <a:schemeClr val="lt1"/>
                </a:solidFill>
              </a:ln>
              <a:effectLst/>
            </c:spPr>
          </c:dPt>
          <c:dPt>
            <c:idx val="1487"/>
            <c:bubble3D val="0"/>
            <c:spPr>
              <a:solidFill>
                <a:schemeClr val="accent6">
                  <a:lumMod val="60000"/>
                  <a:lumOff val="40000"/>
                </a:schemeClr>
              </a:solidFill>
              <a:ln w="19050">
                <a:solidFill>
                  <a:schemeClr val="lt1"/>
                </a:solidFill>
              </a:ln>
              <a:effectLst/>
            </c:spPr>
          </c:dPt>
          <c:dPt>
            <c:idx val="1488"/>
            <c:bubble3D val="0"/>
            <c:spPr>
              <a:solidFill>
                <a:schemeClr val="accent1">
                  <a:lumMod val="50000"/>
                </a:schemeClr>
              </a:solidFill>
              <a:ln w="19050">
                <a:solidFill>
                  <a:schemeClr val="lt1"/>
                </a:solidFill>
              </a:ln>
              <a:effectLst/>
            </c:spPr>
          </c:dPt>
          <c:dPt>
            <c:idx val="1489"/>
            <c:bubble3D val="0"/>
            <c:spPr>
              <a:solidFill>
                <a:schemeClr val="accent2">
                  <a:lumMod val="50000"/>
                </a:schemeClr>
              </a:solidFill>
              <a:ln w="19050">
                <a:solidFill>
                  <a:schemeClr val="lt1"/>
                </a:solidFill>
              </a:ln>
              <a:effectLst/>
            </c:spPr>
          </c:dPt>
          <c:dPt>
            <c:idx val="1490"/>
            <c:bubble3D val="0"/>
            <c:spPr>
              <a:solidFill>
                <a:schemeClr val="accent3">
                  <a:lumMod val="50000"/>
                </a:schemeClr>
              </a:solidFill>
              <a:ln w="19050">
                <a:solidFill>
                  <a:schemeClr val="lt1"/>
                </a:solidFill>
              </a:ln>
              <a:effectLst/>
            </c:spPr>
          </c:dPt>
          <c:dPt>
            <c:idx val="1491"/>
            <c:bubble3D val="0"/>
            <c:spPr>
              <a:solidFill>
                <a:schemeClr val="accent4">
                  <a:lumMod val="50000"/>
                </a:schemeClr>
              </a:solidFill>
              <a:ln w="19050">
                <a:solidFill>
                  <a:schemeClr val="lt1"/>
                </a:solidFill>
              </a:ln>
              <a:effectLst/>
            </c:spPr>
          </c:dPt>
          <c:dPt>
            <c:idx val="1492"/>
            <c:bubble3D val="0"/>
            <c:spPr>
              <a:solidFill>
                <a:schemeClr val="accent5">
                  <a:lumMod val="50000"/>
                </a:schemeClr>
              </a:solidFill>
              <a:ln w="19050">
                <a:solidFill>
                  <a:schemeClr val="lt1"/>
                </a:solidFill>
              </a:ln>
              <a:effectLst/>
            </c:spPr>
          </c:dPt>
          <c:dPt>
            <c:idx val="1493"/>
            <c:bubble3D val="0"/>
            <c:spPr>
              <a:solidFill>
                <a:schemeClr val="accent6">
                  <a:lumMod val="50000"/>
                </a:schemeClr>
              </a:solidFill>
              <a:ln w="19050">
                <a:solidFill>
                  <a:schemeClr val="lt1"/>
                </a:solidFill>
              </a:ln>
              <a:effectLst/>
            </c:spPr>
          </c:dPt>
          <c:dPt>
            <c:idx val="1494"/>
            <c:bubble3D val="0"/>
            <c:spPr>
              <a:solidFill>
                <a:schemeClr val="accent1">
                  <a:lumMod val="70000"/>
                  <a:lumOff val="30000"/>
                </a:schemeClr>
              </a:solidFill>
              <a:ln w="19050">
                <a:solidFill>
                  <a:schemeClr val="lt1"/>
                </a:solidFill>
              </a:ln>
              <a:effectLst/>
            </c:spPr>
          </c:dPt>
          <c:dPt>
            <c:idx val="1495"/>
            <c:bubble3D val="0"/>
            <c:spPr>
              <a:solidFill>
                <a:schemeClr val="accent2">
                  <a:lumMod val="70000"/>
                  <a:lumOff val="30000"/>
                </a:schemeClr>
              </a:solidFill>
              <a:ln w="19050">
                <a:solidFill>
                  <a:schemeClr val="lt1"/>
                </a:solidFill>
              </a:ln>
              <a:effectLst/>
            </c:spPr>
          </c:dPt>
          <c:dPt>
            <c:idx val="1496"/>
            <c:bubble3D val="0"/>
            <c:spPr>
              <a:solidFill>
                <a:schemeClr val="accent3">
                  <a:lumMod val="70000"/>
                  <a:lumOff val="30000"/>
                </a:schemeClr>
              </a:solidFill>
              <a:ln w="19050">
                <a:solidFill>
                  <a:schemeClr val="lt1"/>
                </a:solidFill>
              </a:ln>
              <a:effectLst/>
            </c:spPr>
          </c:dPt>
          <c:dPt>
            <c:idx val="1497"/>
            <c:bubble3D val="0"/>
            <c:spPr>
              <a:solidFill>
                <a:schemeClr val="accent4">
                  <a:lumMod val="70000"/>
                  <a:lumOff val="30000"/>
                </a:schemeClr>
              </a:solidFill>
              <a:ln w="19050">
                <a:solidFill>
                  <a:schemeClr val="lt1"/>
                </a:solidFill>
              </a:ln>
              <a:effectLst/>
            </c:spPr>
          </c:dPt>
          <c:dPt>
            <c:idx val="1498"/>
            <c:bubble3D val="0"/>
            <c:spPr>
              <a:solidFill>
                <a:schemeClr val="accent5">
                  <a:lumMod val="70000"/>
                  <a:lumOff val="30000"/>
                </a:schemeClr>
              </a:solidFill>
              <a:ln w="19050">
                <a:solidFill>
                  <a:schemeClr val="lt1"/>
                </a:solidFill>
              </a:ln>
              <a:effectLst/>
            </c:spPr>
          </c:dPt>
          <c:dPt>
            <c:idx val="1499"/>
            <c:bubble3D val="0"/>
            <c:spPr>
              <a:solidFill>
                <a:schemeClr val="accent6">
                  <a:lumMod val="70000"/>
                  <a:lumOff val="30000"/>
                </a:schemeClr>
              </a:solidFill>
              <a:ln w="19050">
                <a:solidFill>
                  <a:schemeClr val="lt1"/>
                </a:solidFill>
              </a:ln>
              <a:effectLst/>
            </c:spPr>
          </c:dPt>
          <c:dPt>
            <c:idx val="1500"/>
            <c:bubble3D val="0"/>
            <c:spPr>
              <a:solidFill>
                <a:schemeClr val="accent1">
                  <a:lumMod val="70000"/>
                </a:schemeClr>
              </a:solidFill>
              <a:ln w="19050">
                <a:solidFill>
                  <a:schemeClr val="lt1"/>
                </a:solidFill>
              </a:ln>
              <a:effectLst/>
            </c:spPr>
          </c:dPt>
          <c:dPt>
            <c:idx val="1501"/>
            <c:bubble3D val="0"/>
            <c:spPr>
              <a:solidFill>
                <a:schemeClr val="accent2">
                  <a:lumMod val="70000"/>
                </a:schemeClr>
              </a:solidFill>
              <a:ln w="19050">
                <a:solidFill>
                  <a:schemeClr val="lt1"/>
                </a:solidFill>
              </a:ln>
              <a:effectLst/>
            </c:spPr>
          </c:dPt>
          <c:dPt>
            <c:idx val="1502"/>
            <c:bubble3D val="0"/>
            <c:spPr>
              <a:solidFill>
                <a:schemeClr val="accent3">
                  <a:lumMod val="70000"/>
                </a:schemeClr>
              </a:solidFill>
              <a:ln w="19050">
                <a:solidFill>
                  <a:schemeClr val="lt1"/>
                </a:solidFill>
              </a:ln>
              <a:effectLst/>
            </c:spPr>
          </c:dPt>
          <c:dPt>
            <c:idx val="1503"/>
            <c:bubble3D val="0"/>
            <c:spPr>
              <a:solidFill>
                <a:schemeClr val="accent4">
                  <a:lumMod val="70000"/>
                </a:schemeClr>
              </a:solidFill>
              <a:ln w="19050">
                <a:solidFill>
                  <a:schemeClr val="lt1"/>
                </a:solidFill>
              </a:ln>
              <a:effectLst/>
            </c:spPr>
          </c:dPt>
          <c:dPt>
            <c:idx val="1504"/>
            <c:bubble3D val="0"/>
            <c:spPr>
              <a:solidFill>
                <a:schemeClr val="accent5">
                  <a:lumMod val="70000"/>
                </a:schemeClr>
              </a:solidFill>
              <a:ln w="19050">
                <a:solidFill>
                  <a:schemeClr val="lt1"/>
                </a:solidFill>
              </a:ln>
              <a:effectLst/>
            </c:spPr>
          </c:dPt>
          <c:dPt>
            <c:idx val="1505"/>
            <c:bubble3D val="0"/>
            <c:spPr>
              <a:solidFill>
                <a:schemeClr val="accent6">
                  <a:lumMod val="70000"/>
                </a:schemeClr>
              </a:solidFill>
              <a:ln w="19050">
                <a:solidFill>
                  <a:schemeClr val="lt1"/>
                </a:solidFill>
              </a:ln>
              <a:effectLst/>
            </c:spPr>
          </c:dPt>
          <c:dPt>
            <c:idx val="1506"/>
            <c:bubble3D val="0"/>
            <c:spPr>
              <a:solidFill>
                <a:schemeClr val="accent1">
                  <a:lumMod val="50000"/>
                  <a:lumOff val="50000"/>
                </a:schemeClr>
              </a:solidFill>
              <a:ln w="19050">
                <a:solidFill>
                  <a:schemeClr val="lt1"/>
                </a:solidFill>
              </a:ln>
              <a:effectLst/>
            </c:spPr>
          </c:dPt>
          <c:dPt>
            <c:idx val="1507"/>
            <c:bubble3D val="0"/>
            <c:spPr>
              <a:solidFill>
                <a:schemeClr val="accent2">
                  <a:lumMod val="50000"/>
                  <a:lumOff val="50000"/>
                </a:schemeClr>
              </a:solidFill>
              <a:ln w="19050">
                <a:solidFill>
                  <a:schemeClr val="lt1"/>
                </a:solidFill>
              </a:ln>
              <a:effectLst/>
            </c:spPr>
          </c:dPt>
          <c:dPt>
            <c:idx val="1508"/>
            <c:bubble3D val="0"/>
            <c:spPr>
              <a:solidFill>
                <a:schemeClr val="accent3">
                  <a:lumMod val="50000"/>
                  <a:lumOff val="50000"/>
                </a:schemeClr>
              </a:solidFill>
              <a:ln w="19050">
                <a:solidFill>
                  <a:schemeClr val="lt1"/>
                </a:solidFill>
              </a:ln>
              <a:effectLst/>
            </c:spPr>
          </c:dPt>
          <c:dPt>
            <c:idx val="1509"/>
            <c:bubble3D val="0"/>
            <c:spPr>
              <a:solidFill>
                <a:schemeClr val="accent4">
                  <a:lumMod val="50000"/>
                  <a:lumOff val="50000"/>
                </a:schemeClr>
              </a:solidFill>
              <a:ln w="19050">
                <a:solidFill>
                  <a:schemeClr val="lt1"/>
                </a:solidFill>
              </a:ln>
              <a:effectLst/>
            </c:spPr>
          </c:dPt>
          <c:dPt>
            <c:idx val="1510"/>
            <c:bubble3D val="0"/>
            <c:spPr>
              <a:solidFill>
                <a:schemeClr val="accent5">
                  <a:lumMod val="50000"/>
                  <a:lumOff val="50000"/>
                </a:schemeClr>
              </a:solidFill>
              <a:ln w="19050">
                <a:solidFill>
                  <a:schemeClr val="lt1"/>
                </a:solidFill>
              </a:ln>
              <a:effectLst/>
            </c:spPr>
          </c:dPt>
          <c:dPt>
            <c:idx val="1511"/>
            <c:bubble3D val="0"/>
            <c:spPr>
              <a:solidFill>
                <a:schemeClr val="accent6">
                  <a:lumMod val="50000"/>
                  <a:lumOff val="50000"/>
                </a:schemeClr>
              </a:solidFill>
              <a:ln w="19050">
                <a:solidFill>
                  <a:schemeClr val="lt1"/>
                </a:solidFill>
              </a:ln>
              <a:effectLst/>
            </c:spPr>
          </c:dPt>
          <c:dPt>
            <c:idx val="1512"/>
            <c:bubble3D val="0"/>
            <c:spPr>
              <a:solidFill>
                <a:schemeClr val="accent1"/>
              </a:solidFill>
              <a:ln w="19050">
                <a:solidFill>
                  <a:schemeClr val="lt1"/>
                </a:solidFill>
              </a:ln>
              <a:effectLst/>
            </c:spPr>
          </c:dPt>
          <c:dPt>
            <c:idx val="1513"/>
            <c:bubble3D val="0"/>
            <c:spPr>
              <a:solidFill>
                <a:schemeClr val="accent2"/>
              </a:solidFill>
              <a:ln w="19050">
                <a:solidFill>
                  <a:schemeClr val="lt1"/>
                </a:solidFill>
              </a:ln>
              <a:effectLst/>
            </c:spPr>
          </c:dPt>
          <c:dPt>
            <c:idx val="1514"/>
            <c:bubble3D val="0"/>
            <c:spPr>
              <a:solidFill>
                <a:schemeClr val="accent3"/>
              </a:solidFill>
              <a:ln w="19050">
                <a:solidFill>
                  <a:schemeClr val="lt1"/>
                </a:solidFill>
              </a:ln>
              <a:effectLst/>
            </c:spPr>
          </c:dPt>
          <c:dPt>
            <c:idx val="1515"/>
            <c:bubble3D val="0"/>
            <c:spPr>
              <a:solidFill>
                <a:schemeClr val="accent4"/>
              </a:solidFill>
              <a:ln w="19050">
                <a:solidFill>
                  <a:schemeClr val="lt1"/>
                </a:solidFill>
              </a:ln>
              <a:effectLst/>
            </c:spPr>
          </c:dPt>
          <c:dPt>
            <c:idx val="1516"/>
            <c:bubble3D val="0"/>
            <c:spPr>
              <a:solidFill>
                <a:schemeClr val="accent5"/>
              </a:solidFill>
              <a:ln w="19050">
                <a:solidFill>
                  <a:schemeClr val="lt1"/>
                </a:solidFill>
              </a:ln>
              <a:effectLst/>
            </c:spPr>
          </c:dPt>
          <c:dPt>
            <c:idx val="1517"/>
            <c:bubble3D val="0"/>
            <c:spPr>
              <a:solidFill>
                <a:schemeClr val="accent6"/>
              </a:solidFill>
              <a:ln w="19050">
                <a:solidFill>
                  <a:schemeClr val="lt1"/>
                </a:solidFill>
              </a:ln>
              <a:effectLst/>
            </c:spPr>
          </c:dPt>
          <c:dPt>
            <c:idx val="1518"/>
            <c:bubble3D val="0"/>
            <c:spPr>
              <a:solidFill>
                <a:schemeClr val="accent1">
                  <a:lumMod val="60000"/>
                </a:schemeClr>
              </a:solidFill>
              <a:ln w="19050">
                <a:solidFill>
                  <a:schemeClr val="lt1"/>
                </a:solidFill>
              </a:ln>
              <a:effectLst/>
            </c:spPr>
          </c:dPt>
          <c:dPt>
            <c:idx val="1519"/>
            <c:bubble3D val="0"/>
            <c:spPr>
              <a:solidFill>
                <a:schemeClr val="accent2">
                  <a:lumMod val="60000"/>
                </a:schemeClr>
              </a:solidFill>
              <a:ln w="19050">
                <a:solidFill>
                  <a:schemeClr val="lt1"/>
                </a:solidFill>
              </a:ln>
              <a:effectLst/>
            </c:spPr>
          </c:dPt>
          <c:dPt>
            <c:idx val="1520"/>
            <c:bubble3D val="0"/>
            <c:spPr>
              <a:solidFill>
                <a:schemeClr val="accent3">
                  <a:lumMod val="60000"/>
                </a:schemeClr>
              </a:solidFill>
              <a:ln w="19050">
                <a:solidFill>
                  <a:schemeClr val="lt1"/>
                </a:solidFill>
              </a:ln>
              <a:effectLst/>
            </c:spPr>
          </c:dPt>
          <c:dPt>
            <c:idx val="1521"/>
            <c:bubble3D val="0"/>
            <c:spPr>
              <a:solidFill>
                <a:schemeClr val="accent4">
                  <a:lumMod val="60000"/>
                </a:schemeClr>
              </a:solidFill>
              <a:ln w="19050">
                <a:solidFill>
                  <a:schemeClr val="lt1"/>
                </a:solidFill>
              </a:ln>
              <a:effectLst/>
            </c:spPr>
          </c:dPt>
          <c:dPt>
            <c:idx val="1522"/>
            <c:bubble3D val="0"/>
            <c:spPr>
              <a:solidFill>
                <a:schemeClr val="accent5">
                  <a:lumMod val="60000"/>
                </a:schemeClr>
              </a:solidFill>
              <a:ln w="19050">
                <a:solidFill>
                  <a:schemeClr val="lt1"/>
                </a:solidFill>
              </a:ln>
              <a:effectLst/>
            </c:spPr>
          </c:dPt>
          <c:dPt>
            <c:idx val="1523"/>
            <c:bubble3D val="0"/>
            <c:spPr>
              <a:solidFill>
                <a:schemeClr val="accent6">
                  <a:lumMod val="60000"/>
                </a:schemeClr>
              </a:solidFill>
              <a:ln w="19050">
                <a:solidFill>
                  <a:schemeClr val="lt1"/>
                </a:solidFill>
              </a:ln>
              <a:effectLst/>
            </c:spPr>
          </c:dPt>
          <c:dPt>
            <c:idx val="1524"/>
            <c:bubble3D val="0"/>
            <c:spPr>
              <a:solidFill>
                <a:schemeClr val="accent1">
                  <a:lumMod val="80000"/>
                  <a:lumOff val="20000"/>
                </a:schemeClr>
              </a:solidFill>
              <a:ln w="19050">
                <a:solidFill>
                  <a:schemeClr val="lt1"/>
                </a:solidFill>
              </a:ln>
              <a:effectLst/>
            </c:spPr>
          </c:dPt>
          <c:dPt>
            <c:idx val="1525"/>
            <c:bubble3D val="0"/>
            <c:spPr>
              <a:solidFill>
                <a:schemeClr val="accent2">
                  <a:lumMod val="80000"/>
                  <a:lumOff val="20000"/>
                </a:schemeClr>
              </a:solidFill>
              <a:ln w="19050">
                <a:solidFill>
                  <a:schemeClr val="lt1"/>
                </a:solidFill>
              </a:ln>
              <a:effectLst/>
            </c:spPr>
          </c:dPt>
          <c:dPt>
            <c:idx val="1526"/>
            <c:bubble3D val="0"/>
            <c:spPr>
              <a:solidFill>
                <a:schemeClr val="accent3">
                  <a:lumMod val="80000"/>
                  <a:lumOff val="20000"/>
                </a:schemeClr>
              </a:solidFill>
              <a:ln w="19050">
                <a:solidFill>
                  <a:schemeClr val="lt1"/>
                </a:solidFill>
              </a:ln>
              <a:effectLst/>
            </c:spPr>
          </c:dPt>
          <c:dPt>
            <c:idx val="1527"/>
            <c:bubble3D val="0"/>
            <c:spPr>
              <a:solidFill>
                <a:schemeClr val="accent4">
                  <a:lumMod val="80000"/>
                  <a:lumOff val="20000"/>
                </a:schemeClr>
              </a:solidFill>
              <a:ln w="19050">
                <a:solidFill>
                  <a:schemeClr val="lt1"/>
                </a:solidFill>
              </a:ln>
              <a:effectLst/>
            </c:spPr>
          </c:dPt>
          <c:dPt>
            <c:idx val="1528"/>
            <c:bubble3D val="0"/>
            <c:spPr>
              <a:solidFill>
                <a:schemeClr val="accent5">
                  <a:lumMod val="80000"/>
                  <a:lumOff val="20000"/>
                </a:schemeClr>
              </a:solidFill>
              <a:ln w="19050">
                <a:solidFill>
                  <a:schemeClr val="lt1"/>
                </a:solidFill>
              </a:ln>
              <a:effectLst/>
            </c:spPr>
          </c:dPt>
          <c:dPt>
            <c:idx val="1529"/>
            <c:bubble3D val="0"/>
            <c:spPr>
              <a:solidFill>
                <a:schemeClr val="accent6">
                  <a:lumMod val="80000"/>
                  <a:lumOff val="20000"/>
                </a:schemeClr>
              </a:solidFill>
              <a:ln w="19050">
                <a:solidFill>
                  <a:schemeClr val="lt1"/>
                </a:solidFill>
              </a:ln>
              <a:effectLst/>
            </c:spPr>
          </c:dPt>
          <c:dPt>
            <c:idx val="1530"/>
            <c:bubble3D val="0"/>
            <c:spPr>
              <a:solidFill>
                <a:schemeClr val="accent1">
                  <a:lumMod val="80000"/>
                </a:schemeClr>
              </a:solidFill>
              <a:ln w="19050">
                <a:solidFill>
                  <a:schemeClr val="lt1"/>
                </a:solidFill>
              </a:ln>
              <a:effectLst/>
            </c:spPr>
          </c:dPt>
          <c:dPt>
            <c:idx val="1531"/>
            <c:bubble3D val="0"/>
            <c:spPr>
              <a:solidFill>
                <a:schemeClr val="accent2">
                  <a:lumMod val="80000"/>
                </a:schemeClr>
              </a:solidFill>
              <a:ln w="19050">
                <a:solidFill>
                  <a:schemeClr val="lt1"/>
                </a:solidFill>
              </a:ln>
              <a:effectLst/>
            </c:spPr>
          </c:dPt>
          <c:dPt>
            <c:idx val="1532"/>
            <c:bubble3D val="0"/>
            <c:spPr>
              <a:solidFill>
                <a:schemeClr val="accent3">
                  <a:lumMod val="80000"/>
                </a:schemeClr>
              </a:solidFill>
              <a:ln w="19050">
                <a:solidFill>
                  <a:schemeClr val="lt1"/>
                </a:solidFill>
              </a:ln>
              <a:effectLst/>
            </c:spPr>
          </c:dPt>
          <c:dPt>
            <c:idx val="1533"/>
            <c:bubble3D val="0"/>
            <c:spPr>
              <a:solidFill>
                <a:schemeClr val="accent4">
                  <a:lumMod val="80000"/>
                </a:schemeClr>
              </a:solidFill>
              <a:ln w="19050">
                <a:solidFill>
                  <a:schemeClr val="lt1"/>
                </a:solidFill>
              </a:ln>
              <a:effectLst/>
            </c:spPr>
          </c:dPt>
          <c:dPt>
            <c:idx val="1534"/>
            <c:bubble3D val="0"/>
            <c:spPr>
              <a:solidFill>
                <a:schemeClr val="accent5">
                  <a:lumMod val="80000"/>
                </a:schemeClr>
              </a:solidFill>
              <a:ln w="19050">
                <a:solidFill>
                  <a:schemeClr val="lt1"/>
                </a:solidFill>
              </a:ln>
              <a:effectLst/>
            </c:spPr>
          </c:dPt>
          <c:dPt>
            <c:idx val="1535"/>
            <c:bubble3D val="0"/>
            <c:spPr>
              <a:solidFill>
                <a:schemeClr val="accent6">
                  <a:lumMod val="80000"/>
                </a:schemeClr>
              </a:solidFill>
              <a:ln w="19050">
                <a:solidFill>
                  <a:schemeClr val="lt1"/>
                </a:solidFill>
              </a:ln>
              <a:effectLst/>
            </c:spPr>
          </c:dPt>
          <c:dPt>
            <c:idx val="1536"/>
            <c:bubble3D val="0"/>
            <c:spPr>
              <a:solidFill>
                <a:schemeClr val="accent1">
                  <a:lumMod val="60000"/>
                  <a:lumOff val="40000"/>
                </a:schemeClr>
              </a:solidFill>
              <a:ln w="19050">
                <a:solidFill>
                  <a:schemeClr val="lt1"/>
                </a:solidFill>
              </a:ln>
              <a:effectLst/>
            </c:spPr>
          </c:dPt>
          <c:dPt>
            <c:idx val="1537"/>
            <c:bubble3D val="0"/>
            <c:spPr>
              <a:solidFill>
                <a:schemeClr val="accent2">
                  <a:lumMod val="60000"/>
                  <a:lumOff val="40000"/>
                </a:schemeClr>
              </a:solidFill>
              <a:ln w="19050">
                <a:solidFill>
                  <a:schemeClr val="lt1"/>
                </a:solidFill>
              </a:ln>
              <a:effectLst/>
            </c:spPr>
          </c:dPt>
          <c:dPt>
            <c:idx val="1538"/>
            <c:bubble3D val="0"/>
            <c:spPr>
              <a:solidFill>
                <a:schemeClr val="accent3">
                  <a:lumMod val="60000"/>
                  <a:lumOff val="40000"/>
                </a:schemeClr>
              </a:solidFill>
              <a:ln w="19050">
                <a:solidFill>
                  <a:schemeClr val="lt1"/>
                </a:solidFill>
              </a:ln>
              <a:effectLst/>
            </c:spPr>
          </c:dPt>
          <c:dPt>
            <c:idx val="1539"/>
            <c:bubble3D val="0"/>
            <c:spPr>
              <a:solidFill>
                <a:schemeClr val="accent4">
                  <a:lumMod val="60000"/>
                  <a:lumOff val="40000"/>
                </a:schemeClr>
              </a:solidFill>
              <a:ln w="19050">
                <a:solidFill>
                  <a:schemeClr val="lt1"/>
                </a:solidFill>
              </a:ln>
              <a:effectLst/>
            </c:spPr>
          </c:dPt>
          <c:dPt>
            <c:idx val="1540"/>
            <c:bubble3D val="0"/>
            <c:spPr>
              <a:solidFill>
                <a:schemeClr val="accent5">
                  <a:lumMod val="60000"/>
                  <a:lumOff val="40000"/>
                </a:schemeClr>
              </a:solidFill>
              <a:ln w="19050">
                <a:solidFill>
                  <a:schemeClr val="lt1"/>
                </a:solidFill>
              </a:ln>
              <a:effectLst/>
            </c:spPr>
          </c:dPt>
          <c:dPt>
            <c:idx val="1541"/>
            <c:bubble3D val="0"/>
            <c:spPr>
              <a:solidFill>
                <a:schemeClr val="accent6">
                  <a:lumMod val="60000"/>
                  <a:lumOff val="40000"/>
                </a:schemeClr>
              </a:solidFill>
              <a:ln w="19050">
                <a:solidFill>
                  <a:schemeClr val="lt1"/>
                </a:solidFill>
              </a:ln>
              <a:effectLst/>
            </c:spPr>
          </c:dPt>
          <c:dPt>
            <c:idx val="1542"/>
            <c:bubble3D val="0"/>
            <c:spPr>
              <a:solidFill>
                <a:schemeClr val="accent1">
                  <a:lumMod val="50000"/>
                </a:schemeClr>
              </a:solidFill>
              <a:ln w="19050">
                <a:solidFill>
                  <a:schemeClr val="lt1"/>
                </a:solidFill>
              </a:ln>
              <a:effectLst/>
            </c:spPr>
          </c:dPt>
          <c:dPt>
            <c:idx val="1543"/>
            <c:bubble3D val="0"/>
            <c:spPr>
              <a:solidFill>
                <a:schemeClr val="accent2">
                  <a:lumMod val="50000"/>
                </a:schemeClr>
              </a:solidFill>
              <a:ln w="19050">
                <a:solidFill>
                  <a:schemeClr val="lt1"/>
                </a:solidFill>
              </a:ln>
              <a:effectLst/>
            </c:spPr>
          </c:dPt>
          <c:dPt>
            <c:idx val="1544"/>
            <c:bubble3D val="0"/>
            <c:spPr>
              <a:solidFill>
                <a:schemeClr val="accent3">
                  <a:lumMod val="50000"/>
                </a:schemeClr>
              </a:solidFill>
              <a:ln w="19050">
                <a:solidFill>
                  <a:schemeClr val="lt1"/>
                </a:solidFill>
              </a:ln>
              <a:effectLst/>
            </c:spPr>
          </c:dPt>
          <c:dPt>
            <c:idx val="1545"/>
            <c:bubble3D val="0"/>
            <c:spPr>
              <a:solidFill>
                <a:schemeClr val="accent4">
                  <a:lumMod val="50000"/>
                </a:schemeClr>
              </a:solidFill>
              <a:ln w="19050">
                <a:solidFill>
                  <a:schemeClr val="lt1"/>
                </a:solidFill>
              </a:ln>
              <a:effectLst/>
            </c:spPr>
          </c:dPt>
          <c:dPt>
            <c:idx val="1546"/>
            <c:bubble3D val="0"/>
            <c:spPr>
              <a:solidFill>
                <a:schemeClr val="accent5">
                  <a:lumMod val="50000"/>
                </a:schemeClr>
              </a:solidFill>
              <a:ln w="19050">
                <a:solidFill>
                  <a:schemeClr val="lt1"/>
                </a:solidFill>
              </a:ln>
              <a:effectLst/>
            </c:spPr>
          </c:dPt>
          <c:dPt>
            <c:idx val="1547"/>
            <c:bubble3D val="0"/>
            <c:spPr>
              <a:solidFill>
                <a:schemeClr val="accent6">
                  <a:lumMod val="50000"/>
                </a:schemeClr>
              </a:solidFill>
              <a:ln w="19050">
                <a:solidFill>
                  <a:schemeClr val="lt1"/>
                </a:solidFill>
              </a:ln>
              <a:effectLst/>
            </c:spPr>
          </c:dPt>
          <c:dPt>
            <c:idx val="1548"/>
            <c:bubble3D val="0"/>
            <c:spPr>
              <a:solidFill>
                <a:schemeClr val="accent1">
                  <a:lumMod val="70000"/>
                  <a:lumOff val="30000"/>
                </a:schemeClr>
              </a:solidFill>
              <a:ln w="19050">
                <a:solidFill>
                  <a:schemeClr val="lt1"/>
                </a:solidFill>
              </a:ln>
              <a:effectLst/>
            </c:spPr>
          </c:dPt>
          <c:dPt>
            <c:idx val="1549"/>
            <c:bubble3D val="0"/>
            <c:spPr>
              <a:solidFill>
                <a:schemeClr val="accent2">
                  <a:lumMod val="70000"/>
                  <a:lumOff val="30000"/>
                </a:schemeClr>
              </a:solidFill>
              <a:ln w="19050">
                <a:solidFill>
                  <a:schemeClr val="lt1"/>
                </a:solidFill>
              </a:ln>
              <a:effectLst/>
            </c:spPr>
          </c:dPt>
          <c:dPt>
            <c:idx val="1550"/>
            <c:bubble3D val="0"/>
            <c:spPr>
              <a:solidFill>
                <a:schemeClr val="accent3">
                  <a:lumMod val="70000"/>
                  <a:lumOff val="30000"/>
                </a:schemeClr>
              </a:solidFill>
              <a:ln w="19050">
                <a:solidFill>
                  <a:schemeClr val="lt1"/>
                </a:solidFill>
              </a:ln>
              <a:effectLst/>
            </c:spPr>
          </c:dPt>
          <c:dPt>
            <c:idx val="1551"/>
            <c:bubble3D val="0"/>
            <c:spPr>
              <a:solidFill>
                <a:schemeClr val="accent4">
                  <a:lumMod val="70000"/>
                  <a:lumOff val="30000"/>
                </a:schemeClr>
              </a:solidFill>
              <a:ln w="19050">
                <a:solidFill>
                  <a:schemeClr val="lt1"/>
                </a:solidFill>
              </a:ln>
              <a:effectLst/>
            </c:spPr>
          </c:dPt>
          <c:dPt>
            <c:idx val="1552"/>
            <c:bubble3D val="0"/>
            <c:spPr>
              <a:solidFill>
                <a:schemeClr val="accent5">
                  <a:lumMod val="70000"/>
                  <a:lumOff val="30000"/>
                </a:schemeClr>
              </a:solidFill>
              <a:ln w="19050">
                <a:solidFill>
                  <a:schemeClr val="lt1"/>
                </a:solidFill>
              </a:ln>
              <a:effectLst/>
            </c:spPr>
          </c:dPt>
          <c:dPt>
            <c:idx val="1553"/>
            <c:bubble3D val="0"/>
            <c:spPr>
              <a:solidFill>
                <a:schemeClr val="accent6">
                  <a:lumMod val="70000"/>
                  <a:lumOff val="30000"/>
                </a:schemeClr>
              </a:solidFill>
              <a:ln w="19050">
                <a:solidFill>
                  <a:schemeClr val="lt1"/>
                </a:solidFill>
              </a:ln>
              <a:effectLst/>
            </c:spPr>
          </c:dPt>
          <c:dPt>
            <c:idx val="1554"/>
            <c:bubble3D val="0"/>
            <c:spPr>
              <a:solidFill>
                <a:schemeClr val="accent1">
                  <a:lumMod val="70000"/>
                </a:schemeClr>
              </a:solidFill>
              <a:ln w="19050">
                <a:solidFill>
                  <a:schemeClr val="lt1"/>
                </a:solidFill>
              </a:ln>
              <a:effectLst/>
            </c:spPr>
          </c:dPt>
          <c:dPt>
            <c:idx val="1555"/>
            <c:bubble3D val="0"/>
            <c:spPr>
              <a:solidFill>
                <a:schemeClr val="accent2">
                  <a:lumMod val="70000"/>
                </a:schemeClr>
              </a:solidFill>
              <a:ln w="19050">
                <a:solidFill>
                  <a:schemeClr val="lt1"/>
                </a:solidFill>
              </a:ln>
              <a:effectLst/>
            </c:spPr>
          </c:dPt>
          <c:dPt>
            <c:idx val="1556"/>
            <c:bubble3D val="0"/>
            <c:spPr>
              <a:solidFill>
                <a:schemeClr val="accent3">
                  <a:lumMod val="70000"/>
                </a:schemeClr>
              </a:solidFill>
              <a:ln w="19050">
                <a:solidFill>
                  <a:schemeClr val="lt1"/>
                </a:solidFill>
              </a:ln>
              <a:effectLst/>
            </c:spPr>
          </c:dPt>
          <c:dPt>
            <c:idx val="1557"/>
            <c:bubble3D val="0"/>
            <c:spPr>
              <a:solidFill>
                <a:schemeClr val="accent4">
                  <a:lumMod val="70000"/>
                </a:schemeClr>
              </a:solidFill>
              <a:ln w="19050">
                <a:solidFill>
                  <a:schemeClr val="lt1"/>
                </a:solidFill>
              </a:ln>
              <a:effectLst/>
            </c:spPr>
          </c:dPt>
          <c:dPt>
            <c:idx val="1558"/>
            <c:bubble3D val="0"/>
            <c:spPr>
              <a:solidFill>
                <a:schemeClr val="accent5">
                  <a:lumMod val="70000"/>
                </a:schemeClr>
              </a:solidFill>
              <a:ln w="19050">
                <a:solidFill>
                  <a:schemeClr val="lt1"/>
                </a:solidFill>
              </a:ln>
              <a:effectLst/>
            </c:spPr>
          </c:dPt>
          <c:dPt>
            <c:idx val="1559"/>
            <c:bubble3D val="0"/>
            <c:spPr>
              <a:solidFill>
                <a:schemeClr val="accent6">
                  <a:lumMod val="70000"/>
                </a:schemeClr>
              </a:solidFill>
              <a:ln w="19050">
                <a:solidFill>
                  <a:schemeClr val="lt1"/>
                </a:solidFill>
              </a:ln>
              <a:effectLst/>
            </c:spPr>
          </c:dPt>
          <c:dPt>
            <c:idx val="1560"/>
            <c:bubble3D val="0"/>
            <c:spPr>
              <a:solidFill>
                <a:schemeClr val="accent1">
                  <a:lumMod val="50000"/>
                  <a:lumOff val="50000"/>
                </a:schemeClr>
              </a:solidFill>
              <a:ln w="19050">
                <a:solidFill>
                  <a:schemeClr val="lt1"/>
                </a:solidFill>
              </a:ln>
              <a:effectLst/>
            </c:spPr>
          </c:dPt>
          <c:dPt>
            <c:idx val="1561"/>
            <c:bubble3D val="0"/>
            <c:spPr>
              <a:solidFill>
                <a:schemeClr val="accent2">
                  <a:lumMod val="50000"/>
                  <a:lumOff val="50000"/>
                </a:schemeClr>
              </a:solidFill>
              <a:ln w="19050">
                <a:solidFill>
                  <a:schemeClr val="lt1"/>
                </a:solidFill>
              </a:ln>
              <a:effectLst/>
            </c:spPr>
          </c:dPt>
          <c:dPt>
            <c:idx val="1562"/>
            <c:bubble3D val="0"/>
            <c:spPr>
              <a:solidFill>
                <a:schemeClr val="accent3">
                  <a:lumMod val="50000"/>
                  <a:lumOff val="50000"/>
                </a:schemeClr>
              </a:solidFill>
              <a:ln w="19050">
                <a:solidFill>
                  <a:schemeClr val="lt1"/>
                </a:solidFill>
              </a:ln>
              <a:effectLst/>
            </c:spPr>
          </c:dPt>
          <c:dPt>
            <c:idx val="1563"/>
            <c:bubble3D val="0"/>
            <c:spPr>
              <a:solidFill>
                <a:schemeClr val="accent4">
                  <a:lumMod val="50000"/>
                  <a:lumOff val="50000"/>
                </a:schemeClr>
              </a:solidFill>
              <a:ln w="19050">
                <a:solidFill>
                  <a:schemeClr val="lt1"/>
                </a:solidFill>
              </a:ln>
              <a:effectLst/>
            </c:spPr>
          </c:dPt>
          <c:dPt>
            <c:idx val="1564"/>
            <c:bubble3D val="0"/>
            <c:spPr>
              <a:solidFill>
                <a:schemeClr val="accent5">
                  <a:lumMod val="50000"/>
                  <a:lumOff val="50000"/>
                </a:schemeClr>
              </a:solidFill>
              <a:ln w="19050">
                <a:solidFill>
                  <a:schemeClr val="lt1"/>
                </a:solidFill>
              </a:ln>
              <a:effectLst/>
            </c:spPr>
          </c:dPt>
          <c:dPt>
            <c:idx val="1565"/>
            <c:bubble3D val="0"/>
            <c:spPr>
              <a:solidFill>
                <a:schemeClr val="accent6">
                  <a:lumMod val="50000"/>
                  <a:lumOff val="50000"/>
                </a:schemeClr>
              </a:solidFill>
              <a:ln w="19050">
                <a:solidFill>
                  <a:schemeClr val="lt1"/>
                </a:solidFill>
              </a:ln>
              <a:effectLst/>
            </c:spPr>
          </c:dPt>
          <c:dPt>
            <c:idx val="1566"/>
            <c:bubble3D val="0"/>
            <c:spPr>
              <a:solidFill>
                <a:schemeClr val="accent1"/>
              </a:solidFill>
              <a:ln w="19050">
                <a:solidFill>
                  <a:schemeClr val="lt1"/>
                </a:solidFill>
              </a:ln>
              <a:effectLst/>
            </c:spPr>
          </c:dPt>
          <c:dPt>
            <c:idx val="1567"/>
            <c:bubble3D val="0"/>
            <c:spPr>
              <a:solidFill>
                <a:schemeClr val="accent2"/>
              </a:solidFill>
              <a:ln w="19050">
                <a:solidFill>
                  <a:schemeClr val="lt1"/>
                </a:solidFill>
              </a:ln>
              <a:effectLst/>
            </c:spPr>
          </c:dPt>
          <c:dPt>
            <c:idx val="1568"/>
            <c:bubble3D val="0"/>
            <c:spPr>
              <a:solidFill>
                <a:schemeClr val="accent3"/>
              </a:solidFill>
              <a:ln w="19050">
                <a:solidFill>
                  <a:schemeClr val="lt1"/>
                </a:solidFill>
              </a:ln>
              <a:effectLst/>
            </c:spPr>
          </c:dPt>
          <c:dPt>
            <c:idx val="1569"/>
            <c:bubble3D val="0"/>
            <c:spPr>
              <a:solidFill>
                <a:schemeClr val="accent4"/>
              </a:solidFill>
              <a:ln w="19050">
                <a:solidFill>
                  <a:schemeClr val="lt1"/>
                </a:solidFill>
              </a:ln>
              <a:effectLst/>
            </c:spPr>
          </c:dPt>
          <c:dPt>
            <c:idx val="1570"/>
            <c:bubble3D val="0"/>
            <c:spPr>
              <a:solidFill>
                <a:schemeClr val="accent5"/>
              </a:solidFill>
              <a:ln w="19050">
                <a:solidFill>
                  <a:schemeClr val="lt1"/>
                </a:solidFill>
              </a:ln>
              <a:effectLst/>
            </c:spPr>
          </c:dPt>
          <c:dPt>
            <c:idx val="1571"/>
            <c:bubble3D val="0"/>
            <c:spPr>
              <a:solidFill>
                <a:schemeClr val="accent6"/>
              </a:solidFill>
              <a:ln w="19050">
                <a:solidFill>
                  <a:schemeClr val="lt1"/>
                </a:solidFill>
              </a:ln>
              <a:effectLst/>
            </c:spPr>
          </c:dPt>
          <c:dPt>
            <c:idx val="1572"/>
            <c:bubble3D val="0"/>
            <c:spPr>
              <a:solidFill>
                <a:schemeClr val="accent1">
                  <a:lumMod val="60000"/>
                </a:schemeClr>
              </a:solidFill>
              <a:ln w="19050">
                <a:solidFill>
                  <a:schemeClr val="lt1"/>
                </a:solidFill>
              </a:ln>
              <a:effectLst/>
            </c:spPr>
          </c:dPt>
          <c:dPt>
            <c:idx val="1573"/>
            <c:bubble3D val="0"/>
            <c:spPr>
              <a:solidFill>
                <a:schemeClr val="accent2">
                  <a:lumMod val="60000"/>
                </a:schemeClr>
              </a:solidFill>
              <a:ln w="19050">
                <a:solidFill>
                  <a:schemeClr val="lt1"/>
                </a:solidFill>
              </a:ln>
              <a:effectLst/>
            </c:spPr>
          </c:dPt>
          <c:dPt>
            <c:idx val="1574"/>
            <c:bubble3D val="0"/>
            <c:spPr>
              <a:solidFill>
                <a:schemeClr val="accent3">
                  <a:lumMod val="60000"/>
                </a:schemeClr>
              </a:solidFill>
              <a:ln w="19050">
                <a:solidFill>
                  <a:schemeClr val="lt1"/>
                </a:solidFill>
              </a:ln>
              <a:effectLst/>
            </c:spPr>
          </c:dPt>
          <c:dPt>
            <c:idx val="1575"/>
            <c:bubble3D val="0"/>
            <c:spPr>
              <a:solidFill>
                <a:schemeClr val="accent4">
                  <a:lumMod val="60000"/>
                </a:schemeClr>
              </a:solidFill>
              <a:ln w="19050">
                <a:solidFill>
                  <a:schemeClr val="lt1"/>
                </a:solidFill>
              </a:ln>
              <a:effectLst/>
            </c:spPr>
          </c:dPt>
          <c:dPt>
            <c:idx val="1576"/>
            <c:bubble3D val="0"/>
            <c:spPr>
              <a:solidFill>
                <a:schemeClr val="accent5">
                  <a:lumMod val="60000"/>
                </a:schemeClr>
              </a:solidFill>
              <a:ln w="19050">
                <a:solidFill>
                  <a:schemeClr val="lt1"/>
                </a:solidFill>
              </a:ln>
              <a:effectLst/>
            </c:spPr>
          </c:dPt>
          <c:dPt>
            <c:idx val="1577"/>
            <c:bubble3D val="0"/>
            <c:spPr>
              <a:solidFill>
                <a:schemeClr val="accent6">
                  <a:lumMod val="60000"/>
                </a:schemeClr>
              </a:solidFill>
              <a:ln w="19050">
                <a:solidFill>
                  <a:schemeClr val="lt1"/>
                </a:solidFill>
              </a:ln>
              <a:effectLst/>
            </c:spPr>
          </c:dPt>
          <c:dPt>
            <c:idx val="1578"/>
            <c:bubble3D val="0"/>
            <c:spPr>
              <a:solidFill>
                <a:schemeClr val="accent1">
                  <a:lumMod val="80000"/>
                  <a:lumOff val="20000"/>
                </a:schemeClr>
              </a:solidFill>
              <a:ln w="19050">
                <a:solidFill>
                  <a:schemeClr val="lt1"/>
                </a:solidFill>
              </a:ln>
              <a:effectLst/>
            </c:spPr>
          </c:dPt>
          <c:dPt>
            <c:idx val="1579"/>
            <c:bubble3D val="0"/>
            <c:spPr>
              <a:solidFill>
                <a:schemeClr val="accent2">
                  <a:lumMod val="80000"/>
                  <a:lumOff val="20000"/>
                </a:schemeClr>
              </a:solidFill>
              <a:ln w="19050">
                <a:solidFill>
                  <a:schemeClr val="lt1"/>
                </a:solidFill>
              </a:ln>
              <a:effectLst/>
            </c:spPr>
          </c:dPt>
          <c:dPt>
            <c:idx val="1580"/>
            <c:bubble3D val="0"/>
            <c:spPr>
              <a:solidFill>
                <a:schemeClr val="accent3">
                  <a:lumMod val="80000"/>
                  <a:lumOff val="20000"/>
                </a:schemeClr>
              </a:solidFill>
              <a:ln w="19050">
                <a:solidFill>
                  <a:schemeClr val="lt1"/>
                </a:solidFill>
              </a:ln>
              <a:effectLst/>
            </c:spPr>
          </c:dPt>
          <c:dPt>
            <c:idx val="1581"/>
            <c:bubble3D val="0"/>
            <c:spPr>
              <a:solidFill>
                <a:schemeClr val="accent4">
                  <a:lumMod val="80000"/>
                  <a:lumOff val="20000"/>
                </a:schemeClr>
              </a:solidFill>
              <a:ln w="19050">
                <a:solidFill>
                  <a:schemeClr val="lt1"/>
                </a:solidFill>
              </a:ln>
              <a:effectLst/>
            </c:spPr>
          </c:dPt>
          <c:dPt>
            <c:idx val="1582"/>
            <c:bubble3D val="0"/>
            <c:spPr>
              <a:solidFill>
                <a:schemeClr val="accent5">
                  <a:lumMod val="80000"/>
                  <a:lumOff val="20000"/>
                </a:schemeClr>
              </a:solidFill>
              <a:ln w="19050">
                <a:solidFill>
                  <a:schemeClr val="lt1"/>
                </a:solidFill>
              </a:ln>
              <a:effectLst/>
            </c:spPr>
          </c:dPt>
          <c:dPt>
            <c:idx val="1583"/>
            <c:bubble3D val="0"/>
            <c:spPr>
              <a:solidFill>
                <a:schemeClr val="accent6">
                  <a:lumMod val="80000"/>
                  <a:lumOff val="20000"/>
                </a:schemeClr>
              </a:solidFill>
              <a:ln w="19050">
                <a:solidFill>
                  <a:schemeClr val="lt1"/>
                </a:solidFill>
              </a:ln>
              <a:effectLst/>
            </c:spPr>
          </c:dPt>
          <c:dPt>
            <c:idx val="1584"/>
            <c:bubble3D val="0"/>
            <c:spPr>
              <a:solidFill>
                <a:schemeClr val="accent1">
                  <a:lumMod val="80000"/>
                </a:schemeClr>
              </a:solidFill>
              <a:ln w="19050">
                <a:solidFill>
                  <a:schemeClr val="lt1"/>
                </a:solidFill>
              </a:ln>
              <a:effectLst/>
            </c:spPr>
          </c:dPt>
          <c:dPt>
            <c:idx val="1585"/>
            <c:bubble3D val="0"/>
            <c:spPr>
              <a:solidFill>
                <a:schemeClr val="accent2">
                  <a:lumMod val="80000"/>
                </a:schemeClr>
              </a:solidFill>
              <a:ln w="19050">
                <a:solidFill>
                  <a:schemeClr val="lt1"/>
                </a:solidFill>
              </a:ln>
              <a:effectLst/>
            </c:spPr>
          </c:dPt>
          <c:dPt>
            <c:idx val="1586"/>
            <c:bubble3D val="0"/>
            <c:spPr>
              <a:solidFill>
                <a:schemeClr val="accent3">
                  <a:lumMod val="80000"/>
                </a:schemeClr>
              </a:solidFill>
              <a:ln w="19050">
                <a:solidFill>
                  <a:schemeClr val="lt1"/>
                </a:solidFill>
              </a:ln>
              <a:effectLst/>
            </c:spPr>
          </c:dPt>
          <c:dPt>
            <c:idx val="1587"/>
            <c:bubble3D val="0"/>
            <c:spPr>
              <a:solidFill>
                <a:schemeClr val="accent4">
                  <a:lumMod val="80000"/>
                </a:schemeClr>
              </a:solidFill>
              <a:ln w="19050">
                <a:solidFill>
                  <a:schemeClr val="lt1"/>
                </a:solidFill>
              </a:ln>
              <a:effectLst/>
            </c:spPr>
          </c:dPt>
          <c:dPt>
            <c:idx val="1588"/>
            <c:bubble3D val="0"/>
            <c:spPr>
              <a:solidFill>
                <a:schemeClr val="accent5">
                  <a:lumMod val="80000"/>
                </a:schemeClr>
              </a:solidFill>
              <a:ln w="19050">
                <a:solidFill>
                  <a:schemeClr val="lt1"/>
                </a:solidFill>
              </a:ln>
              <a:effectLst/>
            </c:spPr>
          </c:dPt>
          <c:dPt>
            <c:idx val="1589"/>
            <c:bubble3D val="0"/>
            <c:spPr>
              <a:solidFill>
                <a:schemeClr val="accent6">
                  <a:lumMod val="80000"/>
                </a:schemeClr>
              </a:solidFill>
              <a:ln w="19050">
                <a:solidFill>
                  <a:schemeClr val="lt1"/>
                </a:solidFill>
              </a:ln>
              <a:effectLst/>
            </c:spPr>
          </c:dPt>
          <c:dPt>
            <c:idx val="1590"/>
            <c:bubble3D val="0"/>
            <c:spPr>
              <a:solidFill>
                <a:schemeClr val="accent1">
                  <a:lumMod val="60000"/>
                  <a:lumOff val="40000"/>
                </a:schemeClr>
              </a:solidFill>
              <a:ln w="19050">
                <a:solidFill>
                  <a:schemeClr val="lt1"/>
                </a:solidFill>
              </a:ln>
              <a:effectLst/>
            </c:spPr>
          </c:dPt>
          <c:dPt>
            <c:idx val="1591"/>
            <c:bubble3D val="0"/>
            <c:spPr>
              <a:solidFill>
                <a:schemeClr val="accent2">
                  <a:lumMod val="60000"/>
                  <a:lumOff val="40000"/>
                </a:schemeClr>
              </a:solidFill>
              <a:ln w="19050">
                <a:solidFill>
                  <a:schemeClr val="lt1"/>
                </a:solidFill>
              </a:ln>
              <a:effectLst/>
            </c:spPr>
          </c:dPt>
          <c:dPt>
            <c:idx val="1592"/>
            <c:bubble3D val="0"/>
            <c:spPr>
              <a:solidFill>
                <a:schemeClr val="accent3">
                  <a:lumMod val="60000"/>
                  <a:lumOff val="40000"/>
                </a:schemeClr>
              </a:solidFill>
              <a:ln w="19050">
                <a:solidFill>
                  <a:schemeClr val="lt1"/>
                </a:solidFill>
              </a:ln>
              <a:effectLst/>
            </c:spPr>
          </c:dPt>
          <c:dPt>
            <c:idx val="1593"/>
            <c:bubble3D val="0"/>
            <c:spPr>
              <a:solidFill>
                <a:schemeClr val="accent4">
                  <a:lumMod val="60000"/>
                  <a:lumOff val="40000"/>
                </a:schemeClr>
              </a:solidFill>
              <a:ln w="19050">
                <a:solidFill>
                  <a:schemeClr val="lt1"/>
                </a:solidFill>
              </a:ln>
              <a:effectLst/>
            </c:spPr>
          </c:dPt>
          <c:dPt>
            <c:idx val="1594"/>
            <c:bubble3D val="0"/>
            <c:spPr>
              <a:solidFill>
                <a:schemeClr val="accent5">
                  <a:lumMod val="60000"/>
                  <a:lumOff val="40000"/>
                </a:schemeClr>
              </a:solidFill>
              <a:ln w="19050">
                <a:solidFill>
                  <a:schemeClr val="lt1"/>
                </a:solidFill>
              </a:ln>
              <a:effectLst/>
            </c:spPr>
          </c:dPt>
          <c:dPt>
            <c:idx val="1595"/>
            <c:bubble3D val="0"/>
            <c:spPr>
              <a:solidFill>
                <a:schemeClr val="accent6">
                  <a:lumMod val="60000"/>
                  <a:lumOff val="40000"/>
                </a:schemeClr>
              </a:solidFill>
              <a:ln w="19050">
                <a:solidFill>
                  <a:schemeClr val="lt1"/>
                </a:solidFill>
              </a:ln>
              <a:effectLst/>
            </c:spPr>
          </c:dPt>
          <c:dPt>
            <c:idx val="1596"/>
            <c:bubble3D val="0"/>
            <c:spPr>
              <a:solidFill>
                <a:schemeClr val="accent1">
                  <a:lumMod val="50000"/>
                </a:schemeClr>
              </a:solidFill>
              <a:ln w="19050">
                <a:solidFill>
                  <a:schemeClr val="lt1"/>
                </a:solidFill>
              </a:ln>
              <a:effectLst/>
            </c:spPr>
          </c:dPt>
          <c:dPt>
            <c:idx val="1597"/>
            <c:bubble3D val="0"/>
            <c:spPr>
              <a:solidFill>
                <a:schemeClr val="accent2">
                  <a:lumMod val="50000"/>
                </a:schemeClr>
              </a:solidFill>
              <a:ln w="19050">
                <a:solidFill>
                  <a:schemeClr val="lt1"/>
                </a:solidFill>
              </a:ln>
              <a:effectLst/>
            </c:spPr>
          </c:dPt>
          <c:dPt>
            <c:idx val="1598"/>
            <c:bubble3D val="0"/>
            <c:spPr>
              <a:solidFill>
                <a:schemeClr val="accent3">
                  <a:lumMod val="50000"/>
                </a:schemeClr>
              </a:solidFill>
              <a:ln w="19050">
                <a:solidFill>
                  <a:schemeClr val="lt1"/>
                </a:solidFill>
              </a:ln>
              <a:effectLst/>
            </c:spPr>
          </c:dPt>
          <c:dPt>
            <c:idx val="1599"/>
            <c:bubble3D val="0"/>
            <c:spPr>
              <a:solidFill>
                <a:schemeClr val="accent4">
                  <a:lumMod val="50000"/>
                </a:schemeClr>
              </a:solidFill>
              <a:ln w="19050">
                <a:solidFill>
                  <a:schemeClr val="lt1"/>
                </a:solidFill>
              </a:ln>
              <a:effectLst/>
            </c:spPr>
          </c:dPt>
          <c:dPt>
            <c:idx val="1600"/>
            <c:bubble3D val="0"/>
            <c:spPr>
              <a:solidFill>
                <a:schemeClr val="accent5">
                  <a:lumMod val="50000"/>
                </a:schemeClr>
              </a:solidFill>
              <a:ln w="19050">
                <a:solidFill>
                  <a:schemeClr val="lt1"/>
                </a:solidFill>
              </a:ln>
              <a:effectLst/>
            </c:spPr>
          </c:dPt>
          <c:dPt>
            <c:idx val="1601"/>
            <c:bubble3D val="0"/>
            <c:spPr>
              <a:solidFill>
                <a:schemeClr val="accent6">
                  <a:lumMod val="50000"/>
                </a:schemeClr>
              </a:solidFill>
              <a:ln w="19050">
                <a:solidFill>
                  <a:schemeClr val="lt1"/>
                </a:solidFill>
              </a:ln>
              <a:effectLst/>
            </c:spPr>
          </c:dPt>
          <c:dPt>
            <c:idx val="1602"/>
            <c:bubble3D val="0"/>
            <c:spPr>
              <a:solidFill>
                <a:schemeClr val="accent1">
                  <a:lumMod val="70000"/>
                  <a:lumOff val="30000"/>
                </a:schemeClr>
              </a:solidFill>
              <a:ln w="19050">
                <a:solidFill>
                  <a:schemeClr val="lt1"/>
                </a:solidFill>
              </a:ln>
              <a:effectLst/>
            </c:spPr>
          </c:dPt>
          <c:dPt>
            <c:idx val="1603"/>
            <c:bubble3D val="0"/>
            <c:spPr>
              <a:solidFill>
                <a:schemeClr val="accent2">
                  <a:lumMod val="70000"/>
                  <a:lumOff val="30000"/>
                </a:schemeClr>
              </a:solidFill>
              <a:ln w="19050">
                <a:solidFill>
                  <a:schemeClr val="lt1"/>
                </a:solidFill>
              </a:ln>
              <a:effectLst/>
            </c:spPr>
          </c:dPt>
          <c:dPt>
            <c:idx val="1604"/>
            <c:bubble3D val="0"/>
            <c:spPr>
              <a:solidFill>
                <a:schemeClr val="accent3">
                  <a:lumMod val="70000"/>
                  <a:lumOff val="30000"/>
                </a:schemeClr>
              </a:solidFill>
              <a:ln w="19050">
                <a:solidFill>
                  <a:schemeClr val="lt1"/>
                </a:solidFill>
              </a:ln>
              <a:effectLst/>
            </c:spPr>
          </c:dPt>
          <c:dPt>
            <c:idx val="1605"/>
            <c:bubble3D val="0"/>
            <c:spPr>
              <a:solidFill>
                <a:schemeClr val="accent4">
                  <a:lumMod val="70000"/>
                  <a:lumOff val="30000"/>
                </a:schemeClr>
              </a:solidFill>
              <a:ln w="19050">
                <a:solidFill>
                  <a:schemeClr val="lt1"/>
                </a:solidFill>
              </a:ln>
              <a:effectLst/>
            </c:spPr>
          </c:dPt>
          <c:dPt>
            <c:idx val="1606"/>
            <c:bubble3D val="0"/>
            <c:spPr>
              <a:solidFill>
                <a:schemeClr val="accent5">
                  <a:lumMod val="70000"/>
                  <a:lumOff val="30000"/>
                </a:schemeClr>
              </a:solidFill>
              <a:ln w="19050">
                <a:solidFill>
                  <a:schemeClr val="lt1"/>
                </a:solidFill>
              </a:ln>
              <a:effectLst/>
            </c:spPr>
          </c:dPt>
          <c:dPt>
            <c:idx val="1607"/>
            <c:bubble3D val="0"/>
            <c:spPr>
              <a:solidFill>
                <a:schemeClr val="accent6">
                  <a:lumMod val="70000"/>
                  <a:lumOff val="30000"/>
                </a:schemeClr>
              </a:solidFill>
              <a:ln w="19050">
                <a:solidFill>
                  <a:schemeClr val="lt1"/>
                </a:solidFill>
              </a:ln>
              <a:effectLst/>
            </c:spPr>
          </c:dPt>
          <c:dPt>
            <c:idx val="1608"/>
            <c:bubble3D val="0"/>
            <c:spPr>
              <a:solidFill>
                <a:schemeClr val="accent1">
                  <a:lumMod val="70000"/>
                </a:schemeClr>
              </a:solidFill>
              <a:ln w="19050">
                <a:solidFill>
                  <a:schemeClr val="lt1"/>
                </a:solidFill>
              </a:ln>
              <a:effectLst/>
            </c:spPr>
          </c:dPt>
          <c:dPt>
            <c:idx val="1609"/>
            <c:bubble3D val="0"/>
            <c:spPr>
              <a:solidFill>
                <a:schemeClr val="accent2">
                  <a:lumMod val="70000"/>
                </a:schemeClr>
              </a:solidFill>
              <a:ln w="19050">
                <a:solidFill>
                  <a:schemeClr val="lt1"/>
                </a:solidFill>
              </a:ln>
              <a:effectLst/>
            </c:spPr>
          </c:dPt>
          <c:dPt>
            <c:idx val="1610"/>
            <c:bubble3D val="0"/>
            <c:spPr>
              <a:solidFill>
                <a:schemeClr val="accent3">
                  <a:lumMod val="70000"/>
                </a:schemeClr>
              </a:solidFill>
              <a:ln w="19050">
                <a:solidFill>
                  <a:schemeClr val="lt1"/>
                </a:solidFill>
              </a:ln>
              <a:effectLst/>
            </c:spPr>
          </c:dPt>
          <c:dPt>
            <c:idx val="1611"/>
            <c:bubble3D val="0"/>
            <c:spPr>
              <a:solidFill>
                <a:schemeClr val="accent4">
                  <a:lumMod val="70000"/>
                </a:schemeClr>
              </a:solidFill>
              <a:ln w="19050">
                <a:solidFill>
                  <a:schemeClr val="lt1"/>
                </a:solidFill>
              </a:ln>
              <a:effectLst/>
            </c:spPr>
          </c:dPt>
          <c:dPt>
            <c:idx val="1612"/>
            <c:bubble3D val="0"/>
            <c:spPr>
              <a:solidFill>
                <a:schemeClr val="accent5">
                  <a:lumMod val="70000"/>
                </a:schemeClr>
              </a:solidFill>
              <a:ln w="19050">
                <a:solidFill>
                  <a:schemeClr val="lt1"/>
                </a:solidFill>
              </a:ln>
              <a:effectLst/>
            </c:spPr>
          </c:dPt>
          <c:dPt>
            <c:idx val="1613"/>
            <c:bubble3D val="0"/>
            <c:spPr>
              <a:solidFill>
                <a:schemeClr val="accent6">
                  <a:lumMod val="70000"/>
                </a:schemeClr>
              </a:solidFill>
              <a:ln w="19050">
                <a:solidFill>
                  <a:schemeClr val="lt1"/>
                </a:solidFill>
              </a:ln>
              <a:effectLst/>
            </c:spPr>
          </c:dPt>
          <c:dPt>
            <c:idx val="1614"/>
            <c:bubble3D val="0"/>
            <c:spPr>
              <a:solidFill>
                <a:schemeClr val="accent1">
                  <a:lumMod val="50000"/>
                  <a:lumOff val="50000"/>
                </a:schemeClr>
              </a:solidFill>
              <a:ln w="19050">
                <a:solidFill>
                  <a:schemeClr val="lt1"/>
                </a:solidFill>
              </a:ln>
              <a:effectLst/>
            </c:spPr>
          </c:dPt>
          <c:dPt>
            <c:idx val="1615"/>
            <c:bubble3D val="0"/>
            <c:spPr>
              <a:solidFill>
                <a:schemeClr val="accent2">
                  <a:lumMod val="50000"/>
                  <a:lumOff val="50000"/>
                </a:schemeClr>
              </a:solidFill>
              <a:ln w="19050">
                <a:solidFill>
                  <a:schemeClr val="lt1"/>
                </a:solidFill>
              </a:ln>
              <a:effectLst/>
            </c:spPr>
          </c:dPt>
          <c:dPt>
            <c:idx val="1616"/>
            <c:bubble3D val="0"/>
            <c:spPr>
              <a:solidFill>
                <a:schemeClr val="accent3">
                  <a:lumMod val="50000"/>
                  <a:lumOff val="50000"/>
                </a:schemeClr>
              </a:solidFill>
              <a:ln w="19050">
                <a:solidFill>
                  <a:schemeClr val="lt1"/>
                </a:solidFill>
              </a:ln>
              <a:effectLst/>
            </c:spPr>
          </c:dPt>
          <c:dPt>
            <c:idx val="1617"/>
            <c:bubble3D val="0"/>
            <c:spPr>
              <a:solidFill>
                <a:schemeClr val="accent4">
                  <a:lumMod val="50000"/>
                  <a:lumOff val="50000"/>
                </a:schemeClr>
              </a:solidFill>
              <a:ln w="19050">
                <a:solidFill>
                  <a:schemeClr val="lt1"/>
                </a:solidFill>
              </a:ln>
              <a:effectLst/>
            </c:spPr>
          </c:dPt>
          <c:dPt>
            <c:idx val="1618"/>
            <c:bubble3D val="0"/>
            <c:spPr>
              <a:solidFill>
                <a:schemeClr val="accent5">
                  <a:lumMod val="50000"/>
                  <a:lumOff val="50000"/>
                </a:schemeClr>
              </a:solidFill>
              <a:ln w="19050">
                <a:solidFill>
                  <a:schemeClr val="lt1"/>
                </a:solidFill>
              </a:ln>
              <a:effectLst/>
            </c:spPr>
          </c:dPt>
          <c:dPt>
            <c:idx val="1619"/>
            <c:bubble3D val="0"/>
            <c:spPr>
              <a:solidFill>
                <a:schemeClr val="accent6">
                  <a:lumMod val="50000"/>
                  <a:lumOff val="50000"/>
                </a:schemeClr>
              </a:solidFill>
              <a:ln w="19050">
                <a:solidFill>
                  <a:schemeClr val="lt1"/>
                </a:solidFill>
              </a:ln>
              <a:effectLst/>
            </c:spPr>
          </c:dPt>
          <c:dPt>
            <c:idx val="1620"/>
            <c:bubble3D val="0"/>
            <c:spPr>
              <a:solidFill>
                <a:schemeClr val="accent1"/>
              </a:solidFill>
              <a:ln w="19050">
                <a:solidFill>
                  <a:schemeClr val="lt1"/>
                </a:solidFill>
              </a:ln>
              <a:effectLst/>
            </c:spPr>
          </c:dPt>
          <c:dPt>
            <c:idx val="1621"/>
            <c:bubble3D val="0"/>
            <c:spPr>
              <a:solidFill>
                <a:schemeClr val="accent2"/>
              </a:solidFill>
              <a:ln w="19050">
                <a:solidFill>
                  <a:schemeClr val="lt1"/>
                </a:solidFill>
              </a:ln>
              <a:effectLst/>
            </c:spPr>
          </c:dPt>
          <c:dPt>
            <c:idx val="1622"/>
            <c:bubble3D val="0"/>
            <c:spPr>
              <a:solidFill>
                <a:schemeClr val="accent3"/>
              </a:solidFill>
              <a:ln w="19050">
                <a:solidFill>
                  <a:schemeClr val="lt1"/>
                </a:solidFill>
              </a:ln>
              <a:effectLst/>
            </c:spPr>
          </c:dPt>
          <c:dPt>
            <c:idx val="1623"/>
            <c:bubble3D val="0"/>
            <c:spPr>
              <a:solidFill>
                <a:schemeClr val="accent4"/>
              </a:solidFill>
              <a:ln w="19050">
                <a:solidFill>
                  <a:schemeClr val="lt1"/>
                </a:solidFill>
              </a:ln>
              <a:effectLst/>
            </c:spPr>
          </c:dPt>
          <c:dPt>
            <c:idx val="1624"/>
            <c:bubble3D val="0"/>
            <c:spPr>
              <a:solidFill>
                <a:schemeClr val="accent5"/>
              </a:solidFill>
              <a:ln w="19050">
                <a:solidFill>
                  <a:schemeClr val="lt1"/>
                </a:solidFill>
              </a:ln>
              <a:effectLst/>
            </c:spPr>
          </c:dPt>
          <c:dPt>
            <c:idx val="1625"/>
            <c:bubble3D val="0"/>
            <c:spPr>
              <a:solidFill>
                <a:schemeClr val="accent6"/>
              </a:solidFill>
              <a:ln w="19050">
                <a:solidFill>
                  <a:schemeClr val="lt1"/>
                </a:solidFill>
              </a:ln>
              <a:effectLst/>
            </c:spPr>
          </c:dPt>
          <c:dPt>
            <c:idx val="1626"/>
            <c:bubble3D val="0"/>
            <c:spPr>
              <a:solidFill>
                <a:schemeClr val="accent1">
                  <a:lumMod val="60000"/>
                </a:schemeClr>
              </a:solidFill>
              <a:ln w="19050">
                <a:solidFill>
                  <a:schemeClr val="lt1"/>
                </a:solidFill>
              </a:ln>
              <a:effectLst/>
            </c:spPr>
          </c:dPt>
          <c:dPt>
            <c:idx val="1627"/>
            <c:bubble3D val="0"/>
            <c:spPr>
              <a:solidFill>
                <a:schemeClr val="accent2">
                  <a:lumMod val="60000"/>
                </a:schemeClr>
              </a:solidFill>
              <a:ln w="19050">
                <a:solidFill>
                  <a:schemeClr val="lt1"/>
                </a:solidFill>
              </a:ln>
              <a:effectLst/>
            </c:spPr>
          </c:dPt>
          <c:dPt>
            <c:idx val="1628"/>
            <c:bubble3D val="0"/>
            <c:spPr>
              <a:solidFill>
                <a:schemeClr val="accent3">
                  <a:lumMod val="60000"/>
                </a:schemeClr>
              </a:solidFill>
              <a:ln w="19050">
                <a:solidFill>
                  <a:schemeClr val="lt1"/>
                </a:solidFill>
              </a:ln>
              <a:effectLst/>
            </c:spPr>
          </c:dPt>
          <c:dPt>
            <c:idx val="1629"/>
            <c:bubble3D val="0"/>
            <c:spPr>
              <a:solidFill>
                <a:schemeClr val="accent4">
                  <a:lumMod val="60000"/>
                </a:schemeClr>
              </a:solidFill>
              <a:ln w="19050">
                <a:solidFill>
                  <a:schemeClr val="lt1"/>
                </a:solidFill>
              </a:ln>
              <a:effectLst/>
            </c:spPr>
          </c:dPt>
          <c:dPt>
            <c:idx val="1630"/>
            <c:bubble3D val="0"/>
            <c:spPr>
              <a:solidFill>
                <a:schemeClr val="accent5">
                  <a:lumMod val="60000"/>
                </a:schemeClr>
              </a:solidFill>
              <a:ln w="19050">
                <a:solidFill>
                  <a:schemeClr val="lt1"/>
                </a:solidFill>
              </a:ln>
              <a:effectLst/>
            </c:spPr>
          </c:dPt>
          <c:dPt>
            <c:idx val="1631"/>
            <c:bubble3D val="0"/>
            <c:spPr>
              <a:solidFill>
                <a:schemeClr val="accent6">
                  <a:lumMod val="60000"/>
                </a:schemeClr>
              </a:solidFill>
              <a:ln w="19050">
                <a:solidFill>
                  <a:schemeClr val="lt1"/>
                </a:solidFill>
              </a:ln>
              <a:effectLst/>
            </c:spPr>
          </c:dPt>
          <c:dPt>
            <c:idx val="1632"/>
            <c:bubble3D val="0"/>
            <c:spPr>
              <a:solidFill>
                <a:schemeClr val="accent1">
                  <a:lumMod val="80000"/>
                  <a:lumOff val="20000"/>
                </a:schemeClr>
              </a:solidFill>
              <a:ln w="19050">
                <a:solidFill>
                  <a:schemeClr val="lt1"/>
                </a:solidFill>
              </a:ln>
              <a:effectLst/>
            </c:spPr>
          </c:dPt>
          <c:dPt>
            <c:idx val="1633"/>
            <c:bubble3D val="0"/>
            <c:spPr>
              <a:solidFill>
                <a:schemeClr val="accent2">
                  <a:lumMod val="80000"/>
                  <a:lumOff val="20000"/>
                </a:schemeClr>
              </a:solidFill>
              <a:ln w="19050">
                <a:solidFill>
                  <a:schemeClr val="lt1"/>
                </a:solidFill>
              </a:ln>
              <a:effectLst/>
            </c:spPr>
          </c:dPt>
          <c:dPt>
            <c:idx val="1634"/>
            <c:bubble3D val="0"/>
            <c:spPr>
              <a:solidFill>
                <a:schemeClr val="accent3">
                  <a:lumMod val="80000"/>
                  <a:lumOff val="20000"/>
                </a:schemeClr>
              </a:solidFill>
              <a:ln w="19050">
                <a:solidFill>
                  <a:schemeClr val="lt1"/>
                </a:solidFill>
              </a:ln>
              <a:effectLst/>
            </c:spPr>
          </c:dPt>
          <c:dPt>
            <c:idx val="1635"/>
            <c:bubble3D val="0"/>
            <c:spPr>
              <a:solidFill>
                <a:schemeClr val="accent4">
                  <a:lumMod val="80000"/>
                  <a:lumOff val="20000"/>
                </a:schemeClr>
              </a:solidFill>
              <a:ln w="19050">
                <a:solidFill>
                  <a:schemeClr val="lt1"/>
                </a:solidFill>
              </a:ln>
              <a:effectLst/>
            </c:spPr>
          </c:dPt>
          <c:dPt>
            <c:idx val="1636"/>
            <c:bubble3D val="0"/>
            <c:spPr>
              <a:solidFill>
                <a:schemeClr val="accent5">
                  <a:lumMod val="80000"/>
                  <a:lumOff val="20000"/>
                </a:schemeClr>
              </a:solidFill>
              <a:ln w="19050">
                <a:solidFill>
                  <a:schemeClr val="lt1"/>
                </a:solidFill>
              </a:ln>
              <a:effectLst/>
            </c:spPr>
          </c:dPt>
          <c:dPt>
            <c:idx val="1637"/>
            <c:bubble3D val="0"/>
            <c:spPr>
              <a:solidFill>
                <a:schemeClr val="accent6">
                  <a:lumMod val="80000"/>
                  <a:lumOff val="20000"/>
                </a:schemeClr>
              </a:solidFill>
              <a:ln w="19050">
                <a:solidFill>
                  <a:schemeClr val="lt1"/>
                </a:solidFill>
              </a:ln>
              <a:effectLst/>
            </c:spPr>
          </c:dPt>
          <c:dPt>
            <c:idx val="1638"/>
            <c:bubble3D val="0"/>
            <c:spPr>
              <a:solidFill>
                <a:schemeClr val="accent1">
                  <a:lumMod val="80000"/>
                </a:schemeClr>
              </a:solidFill>
              <a:ln w="19050">
                <a:solidFill>
                  <a:schemeClr val="lt1"/>
                </a:solidFill>
              </a:ln>
              <a:effectLst/>
            </c:spPr>
          </c:dPt>
          <c:dPt>
            <c:idx val="1639"/>
            <c:bubble3D val="0"/>
            <c:spPr>
              <a:solidFill>
                <a:schemeClr val="accent2">
                  <a:lumMod val="80000"/>
                </a:schemeClr>
              </a:solidFill>
              <a:ln w="19050">
                <a:solidFill>
                  <a:schemeClr val="lt1"/>
                </a:solidFill>
              </a:ln>
              <a:effectLst/>
            </c:spPr>
          </c:dPt>
          <c:dPt>
            <c:idx val="1640"/>
            <c:bubble3D val="0"/>
            <c:spPr>
              <a:solidFill>
                <a:schemeClr val="accent3">
                  <a:lumMod val="80000"/>
                </a:schemeClr>
              </a:solidFill>
              <a:ln w="19050">
                <a:solidFill>
                  <a:schemeClr val="lt1"/>
                </a:solidFill>
              </a:ln>
              <a:effectLst/>
            </c:spPr>
          </c:dPt>
          <c:dPt>
            <c:idx val="1641"/>
            <c:bubble3D val="0"/>
            <c:spPr>
              <a:solidFill>
                <a:schemeClr val="accent4">
                  <a:lumMod val="80000"/>
                </a:schemeClr>
              </a:solidFill>
              <a:ln w="19050">
                <a:solidFill>
                  <a:schemeClr val="lt1"/>
                </a:solidFill>
              </a:ln>
              <a:effectLst/>
            </c:spPr>
          </c:dPt>
          <c:dPt>
            <c:idx val="1642"/>
            <c:bubble3D val="0"/>
            <c:spPr>
              <a:solidFill>
                <a:schemeClr val="accent5">
                  <a:lumMod val="80000"/>
                </a:schemeClr>
              </a:solidFill>
              <a:ln w="19050">
                <a:solidFill>
                  <a:schemeClr val="lt1"/>
                </a:solidFill>
              </a:ln>
              <a:effectLst/>
            </c:spPr>
          </c:dPt>
          <c:dPt>
            <c:idx val="1643"/>
            <c:bubble3D val="0"/>
            <c:spPr>
              <a:solidFill>
                <a:schemeClr val="accent6">
                  <a:lumMod val="80000"/>
                </a:schemeClr>
              </a:solidFill>
              <a:ln w="19050">
                <a:solidFill>
                  <a:schemeClr val="lt1"/>
                </a:solidFill>
              </a:ln>
              <a:effectLst/>
            </c:spPr>
          </c:dPt>
          <c:dPt>
            <c:idx val="1644"/>
            <c:bubble3D val="0"/>
            <c:spPr>
              <a:solidFill>
                <a:schemeClr val="accent1">
                  <a:lumMod val="60000"/>
                  <a:lumOff val="40000"/>
                </a:schemeClr>
              </a:solidFill>
              <a:ln w="19050">
                <a:solidFill>
                  <a:schemeClr val="lt1"/>
                </a:solidFill>
              </a:ln>
              <a:effectLst/>
            </c:spPr>
          </c:dPt>
          <c:dPt>
            <c:idx val="1645"/>
            <c:bubble3D val="0"/>
            <c:spPr>
              <a:solidFill>
                <a:schemeClr val="accent2">
                  <a:lumMod val="60000"/>
                  <a:lumOff val="40000"/>
                </a:schemeClr>
              </a:solidFill>
              <a:ln w="19050">
                <a:solidFill>
                  <a:schemeClr val="lt1"/>
                </a:solidFill>
              </a:ln>
              <a:effectLst/>
            </c:spPr>
          </c:dPt>
          <c:dPt>
            <c:idx val="1646"/>
            <c:bubble3D val="0"/>
            <c:spPr>
              <a:solidFill>
                <a:schemeClr val="accent3">
                  <a:lumMod val="60000"/>
                  <a:lumOff val="40000"/>
                </a:schemeClr>
              </a:solidFill>
              <a:ln w="19050">
                <a:solidFill>
                  <a:schemeClr val="lt1"/>
                </a:solidFill>
              </a:ln>
              <a:effectLst/>
            </c:spPr>
          </c:dPt>
          <c:dPt>
            <c:idx val="1647"/>
            <c:bubble3D val="0"/>
            <c:spPr>
              <a:solidFill>
                <a:schemeClr val="accent4">
                  <a:lumMod val="60000"/>
                  <a:lumOff val="40000"/>
                </a:schemeClr>
              </a:solidFill>
              <a:ln w="19050">
                <a:solidFill>
                  <a:schemeClr val="lt1"/>
                </a:solidFill>
              </a:ln>
              <a:effectLst/>
            </c:spPr>
          </c:dPt>
          <c:dPt>
            <c:idx val="1648"/>
            <c:bubble3D val="0"/>
            <c:spPr>
              <a:solidFill>
                <a:schemeClr val="accent5">
                  <a:lumMod val="60000"/>
                  <a:lumOff val="40000"/>
                </a:schemeClr>
              </a:solidFill>
              <a:ln w="19050">
                <a:solidFill>
                  <a:schemeClr val="lt1"/>
                </a:solidFill>
              </a:ln>
              <a:effectLst/>
            </c:spPr>
          </c:dPt>
          <c:dPt>
            <c:idx val="1649"/>
            <c:bubble3D val="0"/>
            <c:spPr>
              <a:solidFill>
                <a:schemeClr val="accent6">
                  <a:lumMod val="60000"/>
                  <a:lumOff val="40000"/>
                </a:schemeClr>
              </a:solidFill>
              <a:ln w="19050">
                <a:solidFill>
                  <a:schemeClr val="lt1"/>
                </a:solidFill>
              </a:ln>
              <a:effectLst/>
            </c:spPr>
          </c:dPt>
          <c:dPt>
            <c:idx val="1650"/>
            <c:bubble3D val="0"/>
            <c:spPr>
              <a:solidFill>
                <a:schemeClr val="accent1">
                  <a:lumMod val="50000"/>
                </a:schemeClr>
              </a:solidFill>
              <a:ln w="19050">
                <a:solidFill>
                  <a:schemeClr val="lt1"/>
                </a:solidFill>
              </a:ln>
              <a:effectLst/>
            </c:spPr>
          </c:dPt>
          <c:dPt>
            <c:idx val="1651"/>
            <c:bubble3D val="0"/>
            <c:spPr>
              <a:solidFill>
                <a:schemeClr val="accent2">
                  <a:lumMod val="50000"/>
                </a:schemeClr>
              </a:solidFill>
              <a:ln w="19050">
                <a:solidFill>
                  <a:schemeClr val="lt1"/>
                </a:solidFill>
              </a:ln>
              <a:effectLst/>
            </c:spPr>
          </c:dPt>
          <c:dPt>
            <c:idx val="1652"/>
            <c:bubble3D val="0"/>
            <c:spPr>
              <a:solidFill>
                <a:schemeClr val="accent3">
                  <a:lumMod val="50000"/>
                </a:schemeClr>
              </a:solidFill>
              <a:ln w="19050">
                <a:solidFill>
                  <a:schemeClr val="lt1"/>
                </a:solidFill>
              </a:ln>
              <a:effectLst/>
            </c:spPr>
          </c:dPt>
          <c:dPt>
            <c:idx val="1653"/>
            <c:bubble3D val="0"/>
            <c:spPr>
              <a:solidFill>
                <a:schemeClr val="accent4">
                  <a:lumMod val="50000"/>
                </a:schemeClr>
              </a:solidFill>
              <a:ln w="19050">
                <a:solidFill>
                  <a:schemeClr val="lt1"/>
                </a:solidFill>
              </a:ln>
              <a:effectLst/>
            </c:spPr>
          </c:dPt>
          <c:dPt>
            <c:idx val="1654"/>
            <c:bubble3D val="0"/>
            <c:spPr>
              <a:solidFill>
                <a:schemeClr val="accent5">
                  <a:lumMod val="50000"/>
                </a:schemeClr>
              </a:solidFill>
              <a:ln w="19050">
                <a:solidFill>
                  <a:schemeClr val="lt1"/>
                </a:solidFill>
              </a:ln>
              <a:effectLst/>
            </c:spPr>
          </c:dPt>
          <c:dPt>
            <c:idx val="1655"/>
            <c:bubble3D val="0"/>
            <c:spPr>
              <a:solidFill>
                <a:schemeClr val="accent6">
                  <a:lumMod val="50000"/>
                </a:schemeClr>
              </a:solidFill>
              <a:ln w="19050">
                <a:solidFill>
                  <a:schemeClr val="lt1"/>
                </a:solidFill>
              </a:ln>
              <a:effectLst/>
            </c:spPr>
          </c:dPt>
          <c:dPt>
            <c:idx val="1656"/>
            <c:bubble3D val="0"/>
            <c:spPr>
              <a:solidFill>
                <a:schemeClr val="accent1">
                  <a:lumMod val="70000"/>
                  <a:lumOff val="30000"/>
                </a:schemeClr>
              </a:solidFill>
              <a:ln w="19050">
                <a:solidFill>
                  <a:schemeClr val="lt1"/>
                </a:solidFill>
              </a:ln>
              <a:effectLst/>
            </c:spPr>
          </c:dPt>
          <c:dPt>
            <c:idx val="1657"/>
            <c:bubble3D val="0"/>
            <c:spPr>
              <a:solidFill>
                <a:schemeClr val="accent2">
                  <a:lumMod val="70000"/>
                  <a:lumOff val="30000"/>
                </a:schemeClr>
              </a:solidFill>
              <a:ln w="19050">
                <a:solidFill>
                  <a:schemeClr val="lt1"/>
                </a:solidFill>
              </a:ln>
              <a:effectLst/>
            </c:spPr>
          </c:dPt>
          <c:dPt>
            <c:idx val="1658"/>
            <c:bubble3D val="0"/>
            <c:spPr>
              <a:solidFill>
                <a:schemeClr val="accent3">
                  <a:lumMod val="70000"/>
                  <a:lumOff val="30000"/>
                </a:schemeClr>
              </a:solidFill>
              <a:ln w="19050">
                <a:solidFill>
                  <a:schemeClr val="lt1"/>
                </a:solidFill>
              </a:ln>
              <a:effectLst/>
            </c:spPr>
          </c:dPt>
          <c:dPt>
            <c:idx val="1659"/>
            <c:bubble3D val="0"/>
            <c:spPr>
              <a:solidFill>
                <a:schemeClr val="accent4">
                  <a:lumMod val="70000"/>
                  <a:lumOff val="30000"/>
                </a:schemeClr>
              </a:solidFill>
              <a:ln w="19050">
                <a:solidFill>
                  <a:schemeClr val="lt1"/>
                </a:solidFill>
              </a:ln>
              <a:effectLst/>
            </c:spPr>
          </c:dPt>
          <c:dPt>
            <c:idx val="1660"/>
            <c:bubble3D val="0"/>
            <c:spPr>
              <a:solidFill>
                <a:schemeClr val="accent5">
                  <a:lumMod val="70000"/>
                  <a:lumOff val="30000"/>
                </a:schemeClr>
              </a:solidFill>
              <a:ln w="19050">
                <a:solidFill>
                  <a:schemeClr val="lt1"/>
                </a:solidFill>
              </a:ln>
              <a:effectLst/>
            </c:spPr>
          </c:dPt>
          <c:dPt>
            <c:idx val="1661"/>
            <c:bubble3D val="0"/>
            <c:spPr>
              <a:solidFill>
                <a:schemeClr val="accent6">
                  <a:lumMod val="70000"/>
                  <a:lumOff val="30000"/>
                </a:schemeClr>
              </a:solidFill>
              <a:ln w="19050">
                <a:solidFill>
                  <a:schemeClr val="lt1"/>
                </a:solidFill>
              </a:ln>
              <a:effectLst/>
            </c:spPr>
          </c:dPt>
          <c:dPt>
            <c:idx val="1662"/>
            <c:bubble3D val="0"/>
            <c:spPr>
              <a:solidFill>
                <a:schemeClr val="accent1">
                  <a:lumMod val="70000"/>
                </a:schemeClr>
              </a:solidFill>
              <a:ln w="19050">
                <a:solidFill>
                  <a:schemeClr val="lt1"/>
                </a:solidFill>
              </a:ln>
              <a:effectLst/>
            </c:spPr>
          </c:dPt>
          <c:dPt>
            <c:idx val="1663"/>
            <c:bubble3D val="0"/>
            <c:spPr>
              <a:solidFill>
                <a:schemeClr val="accent2">
                  <a:lumMod val="70000"/>
                </a:schemeClr>
              </a:solidFill>
              <a:ln w="19050">
                <a:solidFill>
                  <a:schemeClr val="lt1"/>
                </a:solidFill>
              </a:ln>
              <a:effectLst/>
            </c:spPr>
          </c:dPt>
          <c:dPt>
            <c:idx val="1664"/>
            <c:bubble3D val="0"/>
            <c:spPr>
              <a:solidFill>
                <a:schemeClr val="accent3">
                  <a:lumMod val="70000"/>
                </a:schemeClr>
              </a:solidFill>
              <a:ln w="19050">
                <a:solidFill>
                  <a:schemeClr val="lt1"/>
                </a:solidFill>
              </a:ln>
              <a:effectLst/>
            </c:spPr>
          </c:dPt>
          <c:dPt>
            <c:idx val="1665"/>
            <c:bubble3D val="0"/>
            <c:spPr>
              <a:solidFill>
                <a:schemeClr val="accent4">
                  <a:lumMod val="70000"/>
                </a:schemeClr>
              </a:solidFill>
              <a:ln w="19050">
                <a:solidFill>
                  <a:schemeClr val="lt1"/>
                </a:solidFill>
              </a:ln>
              <a:effectLst/>
            </c:spPr>
          </c:dPt>
          <c:dPt>
            <c:idx val="1666"/>
            <c:bubble3D val="0"/>
            <c:spPr>
              <a:solidFill>
                <a:schemeClr val="accent5">
                  <a:lumMod val="70000"/>
                </a:schemeClr>
              </a:solidFill>
              <a:ln w="19050">
                <a:solidFill>
                  <a:schemeClr val="lt1"/>
                </a:solidFill>
              </a:ln>
              <a:effectLst/>
            </c:spPr>
          </c:dPt>
          <c:dPt>
            <c:idx val="1667"/>
            <c:bubble3D val="0"/>
            <c:spPr>
              <a:solidFill>
                <a:schemeClr val="accent6">
                  <a:lumMod val="70000"/>
                </a:schemeClr>
              </a:solidFill>
              <a:ln w="19050">
                <a:solidFill>
                  <a:schemeClr val="lt1"/>
                </a:solidFill>
              </a:ln>
              <a:effectLst/>
            </c:spPr>
          </c:dPt>
          <c:dPt>
            <c:idx val="1668"/>
            <c:bubble3D val="0"/>
            <c:spPr>
              <a:solidFill>
                <a:schemeClr val="accent1">
                  <a:lumMod val="50000"/>
                  <a:lumOff val="50000"/>
                </a:schemeClr>
              </a:solidFill>
              <a:ln w="19050">
                <a:solidFill>
                  <a:schemeClr val="lt1"/>
                </a:solidFill>
              </a:ln>
              <a:effectLst/>
            </c:spPr>
          </c:dPt>
          <c:dPt>
            <c:idx val="1669"/>
            <c:bubble3D val="0"/>
            <c:spPr>
              <a:solidFill>
                <a:schemeClr val="accent2">
                  <a:lumMod val="50000"/>
                  <a:lumOff val="50000"/>
                </a:schemeClr>
              </a:solidFill>
              <a:ln w="19050">
                <a:solidFill>
                  <a:schemeClr val="lt1"/>
                </a:solidFill>
              </a:ln>
              <a:effectLst/>
            </c:spPr>
          </c:dPt>
          <c:dPt>
            <c:idx val="1670"/>
            <c:bubble3D val="0"/>
            <c:spPr>
              <a:solidFill>
                <a:schemeClr val="accent3">
                  <a:lumMod val="50000"/>
                  <a:lumOff val="50000"/>
                </a:schemeClr>
              </a:solidFill>
              <a:ln w="19050">
                <a:solidFill>
                  <a:schemeClr val="lt1"/>
                </a:solidFill>
              </a:ln>
              <a:effectLst/>
            </c:spPr>
          </c:dPt>
          <c:dPt>
            <c:idx val="1671"/>
            <c:bubble3D val="0"/>
            <c:spPr>
              <a:solidFill>
                <a:schemeClr val="accent4">
                  <a:lumMod val="50000"/>
                  <a:lumOff val="50000"/>
                </a:schemeClr>
              </a:solidFill>
              <a:ln w="19050">
                <a:solidFill>
                  <a:schemeClr val="lt1"/>
                </a:solidFill>
              </a:ln>
              <a:effectLst/>
            </c:spPr>
          </c:dPt>
          <c:dPt>
            <c:idx val="1672"/>
            <c:bubble3D val="0"/>
            <c:spPr>
              <a:solidFill>
                <a:schemeClr val="accent5">
                  <a:lumMod val="50000"/>
                  <a:lumOff val="50000"/>
                </a:schemeClr>
              </a:solidFill>
              <a:ln w="19050">
                <a:solidFill>
                  <a:schemeClr val="lt1"/>
                </a:solidFill>
              </a:ln>
              <a:effectLst/>
            </c:spPr>
          </c:dPt>
          <c:dPt>
            <c:idx val="1673"/>
            <c:bubble3D val="0"/>
            <c:spPr>
              <a:solidFill>
                <a:schemeClr val="accent6">
                  <a:lumMod val="50000"/>
                  <a:lumOff val="50000"/>
                </a:schemeClr>
              </a:solidFill>
              <a:ln w="19050">
                <a:solidFill>
                  <a:schemeClr val="lt1"/>
                </a:solidFill>
              </a:ln>
              <a:effectLst/>
            </c:spPr>
          </c:dPt>
          <c:dPt>
            <c:idx val="1674"/>
            <c:bubble3D val="0"/>
            <c:spPr>
              <a:solidFill>
                <a:schemeClr val="accent1"/>
              </a:solidFill>
              <a:ln w="19050">
                <a:solidFill>
                  <a:schemeClr val="lt1"/>
                </a:solidFill>
              </a:ln>
              <a:effectLst/>
            </c:spPr>
          </c:dPt>
          <c:dPt>
            <c:idx val="1675"/>
            <c:bubble3D val="0"/>
            <c:spPr>
              <a:solidFill>
                <a:schemeClr val="accent2"/>
              </a:solidFill>
              <a:ln w="19050">
                <a:solidFill>
                  <a:schemeClr val="lt1"/>
                </a:solidFill>
              </a:ln>
              <a:effectLst/>
            </c:spPr>
          </c:dPt>
          <c:dPt>
            <c:idx val="1676"/>
            <c:bubble3D val="0"/>
            <c:spPr>
              <a:solidFill>
                <a:schemeClr val="accent3"/>
              </a:solidFill>
              <a:ln w="19050">
                <a:solidFill>
                  <a:schemeClr val="lt1"/>
                </a:solidFill>
              </a:ln>
              <a:effectLst/>
            </c:spPr>
          </c:dPt>
          <c:dPt>
            <c:idx val="1677"/>
            <c:bubble3D val="0"/>
            <c:spPr>
              <a:solidFill>
                <a:schemeClr val="accent4"/>
              </a:solidFill>
              <a:ln w="19050">
                <a:solidFill>
                  <a:schemeClr val="lt1"/>
                </a:solidFill>
              </a:ln>
              <a:effectLst/>
            </c:spPr>
          </c:dPt>
          <c:dPt>
            <c:idx val="1678"/>
            <c:bubble3D val="0"/>
            <c:spPr>
              <a:solidFill>
                <a:schemeClr val="accent5"/>
              </a:solidFill>
              <a:ln w="19050">
                <a:solidFill>
                  <a:schemeClr val="lt1"/>
                </a:solidFill>
              </a:ln>
              <a:effectLst/>
            </c:spPr>
          </c:dPt>
          <c:dPt>
            <c:idx val="1679"/>
            <c:bubble3D val="0"/>
            <c:spPr>
              <a:solidFill>
                <a:schemeClr val="accent6"/>
              </a:solidFill>
              <a:ln w="19050">
                <a:solidFill>
                  <a:schemeClr val="lt1"/>
                </a:solidFill>
              </a:ln>
              <a:effectLst/>
            </c:spPr>
          </c:dPt>
          <c:dPt>
            <c:idx val="1680"/>
            <c:bubble3D val="0"/>
            <c:spPr>
              <a:solidFill>
                <a:schemeClr val="accent1">
                  <a:lumMod val="60000"/>
                </a:schemeClr>
              </a:solidFill>
              <a:ln w="19050">
                <a:solidFill>
                  <a:schemeClr val="lt1"/>
                </a:solidFill>
              </a:ln>
              <a:effectLst/>
            </c:spPr>
          </c:dPt>
          <c:dPt>
            <c:idx val="1681"/>
            <c:bubble3D val="0"/>
            <c:spPr>
              <a:solidFill>
                <a:schemeClr val="accent2">
                  <a:lumMod val="60000"/>
                </a:schemeClr>
              </a:solidFill>
              <a:ln w="19050">
                <a:solidFill>
                  <a:schemeClr val="lt1"/>
                </a:solidFill>
              </a:ln>
              <a:effectLst/>
            </c:spPr>
          </c:dPt>
          <c:dPt>
            <c:idx val="1682"/>
            <c:bubble3D val="0"/>
            <c:spPr>
              <a:solidFill>
                <a:schemeClr val="accent3">
                  <a:lumMod val="60000"/>
                </a:schemeClr>
              </a:solidFill>
              <a:ln w="19050">
                <a:solidFill>
                  <a:schemeClr val="lt1"/>
                </a:solidFill>
              </a:ln>
              <a:effectLst/>
            </c:spPr>
          </c:dPt>
          <c:dPt>
            <c:idx val="1683"/>
            <c:bubble3D val="0"/>
            <c:spPr>
              <a:solidFill>
                <a:schemeClr val="accent4">
                  <a:lumMod val="60000"/>
                </a:schemeClr>
              </a:solidFill>
              <a:ln w="19050">
                <a:solidFill>
                  <a:schemeClr val="lt1"/>
                </a:solidFill>
              </a:ln>
              <a:effectLst/>
            </c:spPr>
          </c:dPt>
          <c:dPt>
            <c:idx val="1684"/>
            <c:bubble3D val="0"/>
            <c:spPr>
              <a:solidFill>
                <a:schemeClr val="accent5">
                  <a:lumMod val="60000"/>
                </a:schemeClr>
              </a:solidFill>
              <a:ln w="19050">
                <a:solidFill>
                  <a:schemeClr val="lt1"/>
                </a:solidFill>
              </a:ln>
              <a:effectLst/>
            </c:spPr>
          </c:dPt>
          <c:dPt>
            <c:idx val="1685"/>
            <c:bubble3D val="0"/>
            <c:spPr>
              <a:solidFill>
                <a:schemeClr val="accent6">
                  <a:lumMod val="60000"/>
                </a:schemeClr>
              </a:solidFill>
              <a:ln w="19050">
                <a:solidFill>
                  <a:schemeClr val="lt1"/>
                </a:solidFill>
              </a:ln>
              <a:effectLst/>
            </c:spPr>
          </c:dPt>
          <c:dPt>
            <c:idx val="1686"/>
            <c:bubble3D val="0"/>
            <c:spPr>
              <a:solidFill>
                <a:schemeClr val="accent1">
                  <a:lumMod val="80000"/>
                  <a:lumOff val="20000"/>
                </a:schemeClr>
              </a:solidFill>
              <a:ln w="19050">
                <a:solidFill>
                  <a:schemeClr val="lt1"/>
                </a:solidFill>
              </a:ln>
              <a:effectLst/>
            </c:spPr>
          </c:dPt>
          <c:dPt>
            <c:idx val="1687"/>
            <c:bubble3D val="0"/>
            <c:spPr>
              <a:solidFill>
                <a:schemeClr val="accent2">
                  <a:lumMod val="80000"/>
                  <a:lumOff val="20000"/>
                </a:schemeClr>
              </a:solidFill>
              <a:ln w="19050">
                <a:solidFill>
                  <a:schemeClr val="lt1"/>
                </a:solidFill>
              </a:ln>
              <a:effectLst/>
            </c:spPr>
          </c:dPt>
          <c:dPt>
            <c:idx val="1688"/>
            <c:bubble3D val="0"/>
            <c:spPr>
              <a:solidFill>
                <a:schemeClr val="accent3">
                  <a:lumMod val="80000"/>
                  <a:lumOff val="20000"/>
                </a:schemeClr>
              </a:solidFill>
              <a:ln w="19050">
                <a:solidFill>
                  <a:schemeClr val="lt1"/>
                </a:solidFill>
              </a:ln>
              <a:effectLst/>
            </c:spPr>
          </c:dPt>
          <c:dPt>
            <c:idx val="1689"/>
            <c:bubble3D val="0"/>
            <c:spPr>
              <a:solidFill>
                <a:schemeClr val="accent4">
                  <a:lumMod val="80000"/>
                  <a:lumOff val="20000"/>
                </a:schemeClr>
              </a:solidFill>
              <a:ln w="19050">
                <a:solidFill>
                  <a:schemeClr val="lt1"/>
                </a:solidFill>
              </a:ln>
              <a:effectLst/>
            </c:spPr>
          </c:dPt>
          <c:dPt>
            <c:idx val="1690"/>
            <c:bubble3D val="0"/>
            <c:spPr>
              <a:solidFill>
                <a:schemeClr val="accent5">
                  <a:lumMod val="80000"/>
                  <a:lumOff val="20000"/>
                </a:schemeClr>
              </a:solidFill>
              <a:ln w="19050">
                <a:solidFill>
                  <a:schemeClr val="lt1"/>
                </a:solidFill>
              </a:ln>
              <a:effectLst/>
            </c:spPr>
          </c:dPt>
          <c:dPt>
            <c:idx val="1691"/>
            <c:bubble3D val="0"/>
            <c:spPr>
              <a:solidFill>
                <a:schemeClr val="accent6">
                  <a:lumMod val="80000"/>
                  <a:lumOff val="20000"/>
                </a:schemeClr>
              </a:solidFill>
              <a:ln w="19050">
                <a:solidFill>
                  <a:schemeClr val="lt1"/>
                </a:solidFill>
              </a:ln>
              <a:effectLst/>
            </c:spPr>
          </c:dPt>
          <c:dPt>
            <c:idx val="1692"/>
            <c:bubble3D val="0"/>
            <c:spPr>
              <a:solidFill>
                <a:schemeClr val="accent1">
                  <a:lumMod val="80000"/>
                </a:schemeClr>
              </a:solidFill>
              <a:ln w="19050">
                <a:solidFill>
                  <a:schemeClr val="lt1"/>
                </a:solidFill>
              </a:ln>
              <a:effectLst/>
            </c:spPr>
          </c:dPt>
          <c:dPt>
            <c:idx val="1693"/>
            <c:bubble3D val="0"/>
            <c:spPr>
              <a:solidFill>
                <a:schemeClr val="accent2">
                  <a:lumMod val="80000"/>
                </a:schemeClr>
              </a:solidFill>
              <a:ln w="19050">
                <a:solidFill>
                  <a:schemeClr val="lt1"/>
                </a:solidFill>
              </a:ln>
              <a:effectLst/>
            </c:spPr>
          </c:dPt>
          <c:dPt>
            <c:idx val="1694"/>
            <c:bubble3D val="0"/>
            <c:spPr>
              <a:solidFill>
                <a:schemeClr val="accent3">
                  <a:lumMod val="80000"/>
                </a:schemeClr>
              </a:solidFill>
              <a:ln w="19050">
                <a:solidFill>
                  <a:schemeClr val="lt1"/>
                </a:solidFill>
              </a:ln>
              <a:effectLst/>
            </c:spPr>
          </c:dPt>
          <c:dPt>
            <c:idx val="1695"/>
            <c:bubble3D val="0"/>
            <c:spPr>
              <a:solidFill>
                <a:schemeClr val="accent4">
                  <a:lumMod val="80000"/>
                </a:schemeClr>
              </a:solidFill>
              <a:ln w="19050">
                <a:solidFill>
                  <a:schemeClr val="lt1"/>
                </a:solidFill>
              </a:ln>
              <a:effectLst/>
            </c:spPr>
          </c:dPt>
          <c:dPt>
            <c:idx val="1696"/>
            <c:bubble3D val="0"/>
            <c:spPr>
              <a:solidFill>
                <a:schemeClr val="accent5">
                  <a:lumMod val="80000"/>
                </a:schemeClr>
              </a:solidFill>
              <a:ln w="19050">
                <a:solidFill>
                  <a:schemeClr val="lt1"/>
                </a:solidFill>
              </a:ln>
              <a:effectLst/>
            </c:spPr>
          </c:dPt>
          <c:dPt>
            <c:idx val="1697"/>
            <c:bubble3D val="0"/>
            <c:spPr>
              <a:solidFill>
                <a:schemeClr val="accent6">
                  <a:lumMod val="80000"/>
                </a:schemeClr>
              </a:solidFill>
              <a:ln w="19050">
                <a:solidFill>
                  <a:schemeClr val="lt1"/>
                </a:solidFill>
              </a:ln>
              <a:effectLst/>
            </c:spPr>
          </c:dPt>
          <c:dPt>
            <c:idx val="1698"/>
            <c:bubble3D val="0"/>
            <c:spPr>
              <a:solidFill>
                <a:schemeClr val="accent1">
                  <a:lumMod val="60000"/>
                  <a:lumOff val="40000"/>
                </a:schemeClr>
              </a:solidFill>
              <a:ln w="19050">
                <a:solidFill>
                  <a:schemeClr val="lt1"/>
                </a:solidFill>
              </a:ln>
              <a:effectLst/>
            </c:spPr>
          </c:dPt>
          <c:dPt>
            <c:idx val="1699"/>
            <c:bubble3D val="0"/>
            <c:spPr>
              <a:solidFill>
                <a:schemeClr val="accent2">
                  <a:lumMod val="60000"/>
                  <a:lumOff val="40000"/>
                </a:schemeClr>
              </a:solidFill>
              <a:ln w="19050">
                <a:solidFill>
                  <a:schemeClr val="lt1"/>
                </a:solidFill>
              </a:ln>
              <a:effectLst/>
            </c:spPr>
          </c:dPt>
          <c:dPt>
            <c:idx val="1700"/>
            <c:bubble3D val="0"/>
            <c:spPr>
              <a:solidFill>
                <a:schemeClr val="accent3">
                  <a:lumMod val="60000"/>
                  <a:lumOff val="40000"/>
                </a:schemeClr>
              </a:solidFill>
              <a:ln w="19050">
                <a:solidFill>
                  <a:schemeClr val="lt1"/>
                </a:solidFill>
              </a:ln>
              <a:effectLst/>
            </c:spPr>
          </c:dPt>
          <c:dPt>
            <c:idx val="1701"/>
            <c:bubble3D val="0"/>
            <c:spPr>
              <a:solidFill>
                <a:schemeClr val="accent4">
                  <a:lumMod val="60000"/>
                  <a:lumOff val="40000"/>
                </a:schemeClr>
              </a:solidFill>
              <a:ln w="19050">
                <a:solidFill>
                  <a:schemeClr val="lt1"/>
                </a:solidFill>
              </a:ln>
              <a:effectLst/>
            </c:spPr>
          </c:dPt>
          <c:dPt>
            <c:idx val="1702"/>
            <c:bubble3D val="0"/>
            <c:spPr>
              <a:solidFill>
                <a:schemeClr val="accent5">
                  <a:lumMod val="60000"/>
                  <a:lumOff val="40000"/>
                </a:schemeClr>
              </a:solidFill>
              <a:ln w="19050">
                <a:solidFill>
                  <a:schemeClr val="lt1"/>
                </a:solidFill>
              </a:ln>
              <a:effectLst/>
            </c:spPr>
          </c:dPt>
          <c:dPt>
            <c:idx val="1703"/>
            <c:bubble3D val="0"/>
            <c:spPr>
              <a:solidFill>
                <a:schemeClr val="accent6">
                  <a:lumMod val="60000"/>
                  <a:lumOff val="40000"/>
                </a:schemeClr>
              </a:solidFill>
              <a:ln w="19050">
                <a:solidFill>
                  <a:schemeClr val="lt1"/>
                </a:solidFill>
              </a:ln>
              <a:effectLst/>
            </c:spPr>
          </c:dPt>
          <c:dPt>
            <c:idx val="1704"/>
            <c:bubble3D val="0"/>
            <c:spPr>
              <a:solidFill>
                <a:schemeClr val="accent1">
                  <a:lumMod val="50000"/>
                </a:schemeClr>
              </a:solidFill>
              <a:ln w="19050">
                <a:solidFill>
                  <a:schemeClr val="lt1"/>
                </a:solidFill>
              </a:ln>
              <a:effectLst/>
            </c:spPr>
          </c:dPt>
          <c:dPt>
            <c:idx val="1705"/>
            <c:bubble3D val="0"/>
            <c:spPr>
              <a:solidFill>
                <a:schemeClr val="accent2">
                  <a:lumMod val="50000"/>
                </a:schemeClr>
              </a:solidFill>
              <a:ln w="19050">
                <a:solidFill>
                  <a:schemeClr val="lt1"/>
                </a:solidFill>
              </a:ln>
              <a:effectLst/>
            </c:spPr>
          </c:dPt>
          <c:dPt>
            <c:idx val="1706"/>
            <c:bubble3D val="0"/>
            <c:spPr>
              <a:solidFill>
                <a:schemeClr val="accent3">
                  <a:lumMod val="50000"/>
                </a:schemeClr>
              </a:solidFill>
              <a:ln w="19050">
                <a:solidFill>
                  <a:schemeClr val="lt1"/>
                </a:solidFill>
              </a:ln>
              <a:effectLst/>
            </c:spPr>
          </c:dPt>
          <c:dPt>
            <c:idx val="1707"/>
            <c:bubble3D val="0"/>
            <c:spPr>
              <a:solidFill>
                <a:schemeClr val="accent4">
                  <a:lumMod val="50000"/>
                </a:schemeClr>
              </a:solidFill>
              <a:ln w="19050">
                <a:solidFill>
                  <a:schemeClr val="lt1"/>
                </a:solidFill>
              </a:ln>
              <a:effectLst/>
            </c:spPr>
          </c:dPt>
          <c:dPt>
            <c:idx val="1708"/>
            <c:bubble3D val="0"/>
            <c:spPr>
              <a:solidFill>
                <a:schemeClr val="accent5">
                  <a:lumMod val="50000"/>
                </a:schemeClr>
              </a:solidFill>
              <a:ln w="19050">
                <a:solidFill>
                  <a:schemeClr val="lt1"/>
                </a:solidFill>
              </a:ln>
              <a:effectLst/>
            </c:spPr>
          </c:dPt>
          <c:dPt>
            <c:idx val="1709"/>
            <c:bubble3D val="0"/>
            <c:spPr>
              <a:solidFill>
                <a:schemeClr val="accent6">
                  <a:lumMod val="50000"/>
                </a:schemeClr>
              </a:solidFill>
              <a:ln w="19050">
                <a:solidFill>
                  <a:schemeClr val="lt1"/>
                </a:solidFill>
              </a:ln>
              <a:effectLst/>
            </c:spPr>
          </c:dPt>
          <c:dPt>
            <c:idx val="1710"/>
            <c:bubble3D val="0"/>
            <c:spPr>
              <a:solidFill>
                <a:schemeClr val="accent1">
                  <a:lumMod val="70000"/>
                  <a:lumOff val="30000"/>
                </a:schemeClr>
              </a:solidFill>
              <a:ln w="19050">
                <a:solidFill>
                  <a:schemeClr val="lt1"/>
                </a:solidFill>
              </a:ln>
              <a:effectLst/>
            </c:spPr>
          </c:dPt>
          <c:dPt>
            <c:idx val="1711"/>
            <c:bubble3D val="0"/>
            <c:spPr>
              <a:solidFill>
                <a:schemeClr val="accent2">
                  <a:lumMod val="70000"/>
                  <a:lumOff val="30000"/>
                </a:schemeClr>
              </a:solidFill>
              <a:ln w="19050">
                <a:solidFill>
                  <a:schemeClr val="lt1"/>
                </a:solidFill>
              </a:ln>
              <a:effectLst/>
            </c:spPr>
          </c:dPt>
          <c:dPt>
            <c:idx val="1712"/>
            <c:bubble3D val="0"/>
            <c:spPr>
              <a:solidFill>
                <a:schemeClr val="accent3">
                  <a:lumMod val="70000"/>
                  <a:lumOff val="30000"/>
                </a:schemeClr>
              </a:solidFill>
              <a:ln w="19050">
                <a:solidFill>
                  <a:schemeClr val="lt1"/>
                </a:solidFill>
              </a:ln>
              <a:effectLst/>
            </c:spPr>
          </c:dPt>
          <c:dPt>
            <c:idx val="1713"/>
            <c:bubble3D val="0"/>
            <c:spPr>
              <a:solidFill>
                <a:schemeClr val="accent4">
                  <a:lumMod val="70000"/>
                  <a:lumOff val="30000"/>
                </a:schemeClr>
              </a:solidFill>
              <a:ln w="19050">
                <a:solidFill>
                  <a:schemeClr val="lt1"/>
                </a:solidFill>
              </a:ln>
              <a:effectLst/>
            </c:spPr>
          </c:dPt>
          <c:dPt>
            <c:idx val="1714"/>
            <c:bubble3D val="0"/>
            <c:spPr>
              <a:solidFill>
                <a:schemeClr val="accent5">
                  <a:lumMod val="70000"/>
                  <a:lumOff val="30000"/>
                </a:schemeClr>
              </a:solidFill>
              <a:ln w="19050">
                <a:solidFill>
                  <a:schemeClr val="lt1"/>
                </a:solidFill>
              </a:ln>
              <a:effectLst/>
            </c:spPr>
          </c:dPt>
          <c:dPt>
            <c:idx val="1715"/>
            <c:bubble3D val="0"/>
            <c:spPr>
              <a:solidFill>
                <a:schemeClr val="accent6">
                  <a:lumMod val="70000"/>
                  <a:lumOff val="30000"/>
                </a:schemeClr>
              </a:solidFill>
              <a:ln w="19050">
                <a:solidFill>
                  <a:schemeClr val="lt1"/>
                </a:solidFill>
              </a:ln>
              <a:effectLst/>
            </c:spPr>
          </c:dPt>
          <c:dPt>
            <c:idx val="1716"/>
            <c:bubble3D val="0"/>
            <c:spPr>
              <a:solidFill>
                <a:schemeClr val="accent1">
                  <a:lumMod val="70000"/>
                </a:schemeClr>
              </a:solidFill>
              <a:ln w="19050">
                <a:solidFill>
                  <a:schemeClr val="lt1"/>
                </a:solidFill>
              </a:ln>
              <a:effectLst/>
            </c:spPr>
          </c:dPt>
          <c:dPt>
            <c:idx val="1717"/>
            <c:bubble3D val="0"/>
            <c:spPr>
              <a:solidFill>
                <a:schemeClr val="accent2">
                  <a:lumMod val="70000"/>
                </a:schemeClr>
              </a:solidFill>
              <a:ln w="19050">
                <a:solidFill>
                  <a:schemeClr val="lt1"/>
                </a:solidFill>
              </a:ln>
              <a:effectLst/>
            </c:spPr>
          </c:dPt>
          <c:dPt>
            <c:idx val="1718"/>
            <c:bubble3D val="0"/>
            <c:spPr>
              <a:solidFill>
                <a:schemeClr val="accent3">
                  <a:lumMod val="70000"/>
                </a:schemeClr>
              </a:solidFill>
              <a:ln w="19050">
                <a:solidFill>
                  <a:schemeClr val="lt1"/>
                </a:solidFill>
              </a:ln>
              <a:effectLst/>
            </c:spPr>
          </c:dPt>
          <c:dPt>
            <c:idx val="1719"/>
            <c:bubble3D val="0"/>
            <c:spPr>
              <a:solidFill>
                <a:schemeClr val="accent4">
                  <a:lumMod val="70000"/>
                </a:schemeClr>
              </a:solidFill>
              <a:ln w="19050">
                <a:solidFill>
                  <a:schemeClr val="lt1"/>
                </a:solidFill>
              </a:ln>
              <a:effectLst/>
            </c:spPr>
          </c:dPt>
          <c:dPt>
            <c:idx val="1720"/>
            <c:bubble3D val="0"/>
            <c:spPr>
              <a:solidFill>
                <a:schemeClr val="accent5">
                  <a:lumMod val="70000"/>
                </a:schemeClr>
              </a:solidFill>
              <a:ln w="19050">
                <a:solidFill>
                  <a:schemeClr val="lt1"/>
                </a:solidFill>
              </a:ln>
              <a:effectLst/>
            </c:spPr>
          </c:dPt>
          <c:dPt>
            <c:idx val="1721"/>
            <c:bubble3D val="0"/>
            <c:spPr>
              <a:solidFill>
                <a:schemeClr val="accent6">
                  <a:lumMod val="70000"/>
                </a:schemeClr>
              </a:solidFill>
              <a:ln w="19050">
                <a:solidFill>
                  <a:schemeClr val="lt1"/>
                </a:solidFill>
              </a:ln>
              <a:effectLst/>
            </c:spPr>
          </c:dPt>
          <c:dPt>
            <c:idx val="1722"/>
            <c:bubble3D val="0"/>
            <c:spPr>
              <a:solidFill>
                <a:schemeClr val="accent1">
                  <a:lumMod val="50000"/>
                  <a:lumOff val="50000"/>
                </a:schemeClr>
              </a:solidFill>
              <a:ln w="19050">
                <a:solidFill>
                  <a:schemeClr val="lt1"/>
                </a:solidFill>
              </a:ln>
              <a:effectLst/>
            </c:spPr>
          </c:dPt>
          <c:dPt>
            <c:idx val="1723"/>
            <c:bubble3D val="0"/>
            <c:spPr>
              <a:solidFill>
                <a:schemeClr val="accent2">
                  <a:lumMod val="50000"/>
                  <a:lumOff val="50000"/>
                </a:schemeClr>
              </a:solidFill>
              <a:ln w="19050">
                <a:solidFill>
                  <a:schemeClr val="lt1"/>
                </a:solidFill>
              </a:ln>
              <a:effectLst/>
            </c:spPr>
          </c:dPt>
          <c:dPt>
            <c:idx val="1724"/>
            <c:bubble3D val="0"/>
            <c:spPr>
              <a:solidFill>
                <a:schemeClr val="accent3">
                  <a:lumMod val="50000"/>
                  <a:lumOff val="50000"/>
                </a:schemeClr>
              </a:solidFill>
              <a:ln w="19050">
                <a:solidFill>
                  <a:schemeClr val="lt1"/>
                </a:solidFill>
              </a:ln>
              <a:effectLst/>
            </c:spPr>
          </c:dPt>
          <c:dPt>
            <c:idx val="1725"/>
            <c:bubble3D val="0"/>
            <c:spPr>
              <a:solidFill>
                <a:schemeClr val="accent4">
                  <a:lumMod val="50000"/>
                  <a:lumOff val="50000"/>
                </a:schemeClr>
              </a:solidFill>
              <a:ln w="19050">
                <a:solidFill>
                  <a:schemeClr val="lt1"/>
                </a:solidFill>
              </a:ln>
              <a:effectLst/>
            </c:spPr>
          </c:dPt>
          <c:dPt>
            <c:idx val="1726"/>
            <c:bubble3D val="0"/>
            <c:spPr>
              <a:solidFill>
                <a:schemeClr val="accent5">
                  <a:lumMod val="50000"/>
                  <a:lumOff val="50000"/>
                </a:schemeClr>
              </a:solidFill>
              <a:ln w="19050">
                <a:solidFill>
                  <a:schemeClr val="lt1"/>
                </a:solidFill>
              </a:ln>
              <a:effectLst/>
            </c:spPr>
          </c:dPt>
          <c:dPt>
            <c:idx val="1727"/>
            <c:bubble3D val="0"/>
            <c:spPr>
              <a:solidFill>
                <a:schemeClr val="accent6">
                  <a:lumMod val="50000"/>
                  <a:lumOff val="50000"/>
                </a:schemeClr>
              </a:solidFill>
              <a:ln w="19050">
                <a:solidFill>
                  <a:schemeClr val="lt1"/>
                </a:solidFill>
              </a:ln>
              <a:effectLst/>
            </c:spPr>
          </c:dPt>
          <c:dPt>
            <c:idx val="1728"/>
            <c:bubble3D val="0"/>
            <c:spPr>
              <a:solidFill>
                <a:schemeClr val="accent1"/>
              </a:solidFill>
              <a:ln w="19050">
                <a:solidFill>
                  <a:schemeClr val="lt1"/>
                </a:solidFill>
              </a:ln>
              <a:effectLst/>
            </c:spPr>
          </c:dPt>
          <c:dPt>
            <c:idx val="1729"/>
            <c:bubble3D val="0"/>
            <c:spPr>
              <a:solidFill>
                <a:schemeClr val="accent2"/>
              </a:solidFill>
              <a:ln w="19050">
                <a:solidFill>
                  <a:schemeClr val="lt1"/>
                </a:solidFill>
              </a:ln>
              <a:effectLst/>
            </c:spPr>
          </c:dPt>
          <c:dPt>
            <c:idx val="1730"/>
            <c:bubble3D val="0"/>
            <c:spPr>
              <a:solidFill>
                <a:schemeClr val="accent3"/>
              </a:solidFill>
              <a:ln w="19050">
                <a:solidFill>
                  <a:schemeClr val="lt1"/>
                </a:solidFill>
              </a:ln>
              <a:effectLst/>
            </c:spPr>
          </c:dPt>
          <c:dPt>
            <c:idx val="1731"/>
            <c:bubble3D val="0"/>
            <c:spPr>
              <a:solidFill>
                <a:schemeClr val="accent4"/>
              </a:solidFill>
              <a:ln w="19050">
                <a:solidFill>
                  <a:schemeClr val="lt1"/>
                </a:solidFill>
              </a:ln>
              <a:effectLst/>
            </c:spPr>
          </c:dPt>
          <c:dPt>
            <c:idx val="1732"/>
            <c:bubble3D val="0"/>
            <c:spPr>
              <a:solidFill>
                <a:schemeClr val="accent5"/>
              </a:solidFill>
              <a:ln w="19050">
                <a:solidFill>
                  <a:schemeClr val="lt1"/>
                </a:solidFill>
              </a:ln>
              <a:effectLst/>
            </c:spPr>
          </c:dPt>
          <c:dPt>
            <c:idx val="1733"/>
            <c:bubble3D val="0"/>
            <c:spPr>
              <a:solidFill>
                <a:schemeClr val="accent6"/>
              </a:solidFill>
              <a:ln w="19050">
                <a:solidFill>
                  <a:schemeClr val="lt1"/>
                </a:solidFill>
              </a:ln>
              <a:effectLst/>
            </c:spPr>
          </c:dPt>
          <c:dPt>
            <c:idx val="1734"/>
            <c:bubble3D val="0"/>
            <c:spPr>
              <a:solidFill>
                <a:schemeClr val="accent1">
                  <a:lumMod val="60000"/>
                </a:schemeClr>
              </a:solidFill>
              <a:ln w="19050">
                <a:solidFill>
                  <a:schemeClr val="lt1"/>
                </a:solidFill>
              </a:ln>
              <a:effectLst/>
            </c:spPr>
          </c:dPt>
          <c:dPt>
            <c:idx val="1735"/>
            <c:bubble3D val="0"/>
            <c:spPr>
              <a:solidFill>
                <a:schemeClr val="accent2">
                  <a:lumMod val="60000"/>
                </a:schemeClr>
              </a:solidFill>
              <a:ln w="19050">
                <a:solidFill>
                  <a:schemeClr val="lt1"/>
                </a:solidFill>
              </a:ln>
              <a:effectLst/>
            </c:spPr>
          </c:dPt>
          <c:dPt>
            <c:idx val="1736"/>
            <c:bubble3D val="0"/>
            <c:spPr>
              <a:solidFill>
                <a:schemeClr val="accent3">
                  <a:lumMod val="60000"/>
                </a:schemeClr>
              </a:solidFill>
              <a:ln w="19050">
                <a:solidFill>
                  <a:schemeClr val="lt1"/>
                </a:solidFill>
              </a:ln>
              <a:effectLst/>
            </c:spPr>
          </c:dPt>
          <c:dPt>
            <c:idx val="1737"/>
            <c:bubble3D val="0"/>
            <c:spPr>
              <a:solidFill>
                <a:schemeClr val="accent4">
                  <a:lumMod val="60000"/>
                </a:schemeClr>
              </a:solidFill>
              <a:ln w="19050">
                <a:solidFill>
                  <a:schemeClr val="lt1"/>
                </a:solidFill>
              </a:ln>
              <a:effectLst/>
            </c:spPr>
          </c:dPt>
          <c:dPt>
            <c:idx val="1738"/>
            <c:bubble3D val="0"/>
            <c:spPr>
              <a:solidFill>
                <a:schemeClr val="accent5">
                  <a:lumMod val="60000"/>
                </a:schemeClr>
              </a:solidFill>
              <a:ln w="19050">
                <a:solidFill>
                  <a:schemeClr val="lt1"/>
                </a:solidFill>
              </a:ln>
              <a:effectLst/>
            </c:spPr>
          </c:dPt>
          <c:dPt>
            <c:idx val="1739"/>
            <c:bubble3D val="0"/>
            <c:spPr>
              <a:solidFill>
                <a:schemeClr val="accent6">
                  <a:lumMod val="60000"/>
                </a:schemeClr>
              </a:solidFill>
              <a:ln w="19050">
                <a:solidFill>
                  <a:schemeClr val="lt1"/>
                </a:solidFill>
              </a:ln>
              <a:effectLst/>
            </c:spPr>
          </c:dPt>
          <c:dPt>
            <c:idx val="1740"/>
            <c:bubble3D val="0"/>
            <c:spPr>
              <a:solidFill>
                <a:schemeClr val="accent1">
                  <a:lumMod val="80000"/>
                  <a:lumOff val="20000"/>
                </a:schemeClr>
              </a:solidFill>
              <a:ln w="19050">
                <a:solidFill>
                  <a:schemeClr val="lt1"/>
                </a:solidFill>
              </a:ln>
              <a:effectLst/>
            </c:spPr>
          </c:dPt>
          <c:dPt>
            <c:idx val="1741"/>
            <c:bubble3D val="0"/>
            <c:spPr>
              <a:solidFill>
                <a:schemeClr val="accent2">
                  <a:lumMod val="80000"/>
                  <a:lumOff val="20000"/>
                </a:schemeClr>
              </a:solidFill>
              <a:ln w="19050">
                <a:solidFill>
                  <a:schemeClr val="lt1"/>
                </a:solidFill>
              </a:ln>
              <a:effectLst/>
            </c:spPr>
          </c:dPt>
          <c:dPt>
            <c:idx val="1742"/>
            <c:bubble3D val="0"/>
            <c:spPr>
              <a:solidFill>
                <a:schemeClr val="accent3">
                  <a:lumMod val="80000"/>
                  <a:lumOff val="20000"/>
                </a:schemeClr>
              </a:solidFill>
              <a:ln w="19050">
                <a:solidFill>
                  <a:schemeClr val="lt1"/>
                </a:solidFill>
              </a:ln>
              <a:effectLst/>
            </c:spPr>
          </c:dPt>
          <c:dPt>
            <c:idx val="1743"/>
            <c:bubble3D val="0"/>
            <c:spPr>
              <a:solidFill>
                <a:schemeClr val="accent4">
                  <a:lumMod val="80000"/>
                  <a:lumOff val="20000"/>
                </a:schemeClr>
              </a:solidFill>
              <a:ln w="19050">
                <a:solidFill>
                  <a:schemeClr val="lt1"/>
                </a:solidFill>
              </a:ln>
              <a:effectLst/>
            </c:spPr>
          </c:dPt>
          <c:dPt>
            <c:idx val="1744"/>
            <c:bubble3D val="0"/>
            <c:spPr>
              <a:solidFill>
                <a:schemeClr val="accent5">
                  <a:lumMod val="80000"/>
                  <a:lumOff val="20000"/>
                </a:schemeClr>
              </a:solidFill>
              <a:ln w="19050">
                <a:solidFill>
                  <a:schemeClr val="lt1"/>
                </a:solidFill>
              </a:ln>
              <a:effectLst/>
            </c:spPr>
          </c:dPt>
          <c:dPt>
            <c:idx val="1745"/>
            <c:bubble3D val="0"/>
            <c:spPr>
              <a:solidFill>
                <a:schemeClr val="accent6">
                  <a:lumMod val="80000"/>
                  <a:lumOff val="20000"/>
                </a:schemeClr>
              </a:solidFill>
              <a:ln w="19050">
                <a:solidFill>
                  <a:schemeClr val="lt1"/>
                </a:solidFill>
              </a:ln>
              <a:effectLst/>
            </c:spPr>
          </c:dPt>
          <c:dPt>
            <c:idx val="1746"/>
            <c:bubble3D val="0"/>
            <c:spPr>
              <a:solidFill>
                <a:schemeClr val="accent1">
                  <a:lumMod val="80000"/>
                </a:schemeClr>
              </a:solidFill>
              <a:ln w="19050">
                <a:solidFill>
                  <a:schemeClr val="lt1"/>
                </a:solidFill>
              </a:ln>
              <a:effectLst/>
            </c:spPr>
          </c:dPt>
          <c:dPt>
            <c:idx val="1747"/>
            <c:bubble3D val="0"/>
            <c:spPr>
              <a:solidFill>
                <a:schemeClr val="accent2">
                  <a:lumMod val="80000"/>
                </a:schemeClr>
              </a:solidFill>
              <a:ln w="19050">
                <a:solidFill>
                  <a:schemeClr val="lt1"/>
                </a:solidFill>
              </a:ln>
              <a:effectLst/>
            </c:spPr>
          </c:dPt>
          <c:dPt>
            <c:idx val="1748"/>
            <c:bubble3D val="0"/>
            <c:spPr>
              <a:solidFill>
                <a:schemeClr val="accent3">
                  <a:lumMod val="80000"/>
                </a:schemeClr>
              </a:solidFill>
              <a:ln w="19050">
                <a:solidFill>
                  <a:schemeClr val="lt1"/>
                </a:solidFill>
              </a:ln>
              <a:effectLst/>
            </c:spPr>
          </c:dPt>
          <c:dPt>
            <c:idx val="1749"/>
            <c:bubble3D val="0"/>
            <c:spPr>
              <a:solidFill>
                <a:schemeClr val="accent4">
                  <a:lumMod val="80000"/>
                </a:schemeClr>
              </a:solidFill>
              <a:ln w="19050">
                <a:solidFill>
                  <a:schemeClr val="lt1"/>
                </a:solidFill>
              </a:ln>
              <a:effectLst/>
            </c:spPr>
          </c:dPt>
          <c:dPt>
            <c:idx val="1750"/>
            <c:bubble3D val="0"/>
            <c:spPr>
              <a:solidFill>
                <a:schemeClr val="accent5">
                  <a:lumMod val="80000"/>
                </a:schemeClr>
              </a:solidFill>
              <a:ln w="19050">
                <a:solidFill>
                  <a:schemeClr val="lt1"/>
                </a:solidFill>
              </a:ln>
              <a:effectLst/>
            </c:spPr>
          </c:dPt>
          <c:dPt>
            <c:idx val="1751"/>
            <c:bubble3D val="0"/>
            <c:spPr>
              <a:solidFill>
                <a:schemeClr val="accent6">
                  <a:lumMod val="80000"/>
                </a:schemeClr>
              </a:solidFill>
              <a:ln w="19050">
                <a:solidFill>
                  <a:schemeClr val="lt1"/>
                </a:solidFill>
              </a:ln>
              <a:effectLst/>
            </c:spPr>
          </c:dPt>
          <c:dPt>
            <c:idx val="1752"/>
            <c:bubble3D val="0"/>
            <c:spPr>
              <a:solidFill>
                <a:schemeClr val="accent1">
                  <a:lumMod val="60000"/>
                  <a:lumOff val="40000"/>
                </a:schemeClr>
              </a:solidFill>
              <a:ln w="19050">
                <a:solidFill>
                  <a:schemeClr val="lt1"/>
                </a:solidFill>
              </a:ln>
              <a:effectLst/>
            </c:spPr>
          </c:dPt>
          <c:dPt>
            <c:idx val="1753"/>
            <c:bubble3D val="0"/>
            <c:spPr>
              <a:solidFill>
                <a:schemeClr val="accent2">
                  <a:lumMod val="60000"/>
                  <a:lumOff val="40000"/>
                </a:schemeClr>
              </a:solidFill>
              <a:ln w="19050">
                <a:solidFill>
                  <a:schemeClr val="lt1"/>
                </a:solidFill>
              </a:ln>
              <a:effectLst/>
            </c:spPr>
          </c:dPt>
          <c:dPt>
            <c:idx val="1754"/>
            <c:bubble3D val="0"/>
            <c:spPr>
              <a:solidFill>
                <a:schemeClr val="accent3">
                  <a:lumMod val="60000"/>
                  <a:lumOff val="40000"/>
                </a:schemeClr>
              </a:solidFill>
              <a:ln w="19050">
                <a:solidFill>
                  <a:schemeClr val="lt1"/>
                </a:solidFill>
              </a:ln>
              <a:effectLst/>
            </c:spPr>
          </c:dPt>
          <c:dPt>
            <c:idx val="1755"/>
            <c:bubble3D val="0"/>
            <c:spPr>
              <a:solidFill>
                <a:schemeClr val="accent4">
                  <a:lumMod val="60000"/>
                  <a:lumOff val="40000"/>
                </a:schemeClr>
              </a:solidFill>
              <a:ln w="19050">
                <a:solidFill>
                  <a:schemeClr val="lt1"/>
                </a:solidFill>
              </a:ln>
              <a:effectLst/>
            </c:spPr>
          </c:dPt>
          <c:dPt>
            <c:idx val="1756"/>
            <c:bubble3D val="0"/>
            <c:spPr>
              <a:solidFill>
                <a:schemeClr val="accent5">
                  <a:lumMod val="60000"/>
                  <a:lumOff val="40000"/>
                </a:schemeClr>
              </a:solidFill>
              <a:ln w="19050">
                <a:solidFill>
                  <a:schemeClr val="lt1"/>
                </a:solidFill>
              </a:ln>
              <a:effectLst/>
            </c:spPr>
          </c:dPt>
          <c:dPt>
            <c:idx val="1757"/>
            <c:bubble3D val="0"/>
            <c:spPr>
              <a:solidFill>
                <a:schemeClr val="accent6">
                  <a:lumMod val="60000"/>
                  <a:lumOff val="40000"/>
                </a:schemeClr>
              </a:solidFill>
              <a:ln w="19050">
                <a:solidFill>
                  <a:schemeClr val="lt1"/>
                </a:solidFill>
              </a:ln>
              <a:effectLst/>
            </c:spPr>
          </c:dPt>
          <c:dPt>
            <c:idx val="1758"/>
            <c:bubble3D val="0"/>
            <c:spPr>
              <a:solidFill>
                <a:schemeClr val="accent1">
                  <a:lumMod val="50000"/>
                </a:schemeClr>
              </a:solidFill>
              <a:ln w="19050">
                <a:solidFill>
                  <a:schemeClr val="lt1"/>
                </a:solidFill>
              </a:ln>
              <a:effectLst/>
            </c:spPr>
          </c:dPt>
          <c:dPt>
            <c:idx val="1759"/>
            <c:bubble3D val="0"/>
            <c:spPr>
              <a:solidFill>
                <a:schemeClr val="accent2">
                  <a:lumMod val="50000"/>
                </a:schemeClr>
              </a:solidFill>
              <a:ln w="19050">
                <a:solidFill>
                  <a:schemeClr val="lt1"/>
                </a:solidFill>
              </a:ln>
              <a:effectLst/>
            </c:spPr>
          </c:dPt>
          <c:dPt>
            <c:idx val="1760"/>
            <c:bubble3D val="0"/>
            <c:spPr>
              <a:solidFill>
                <a:schemeClr val="accent3">
                  <a:lumMod val="50000"/>
                </a:schemeClr>
              </a:solidFill>
              <a:ln w="19050">
                <a:solidFill>
                  <a:schemeClr val="lt1"/>
                </a:solidFill>
              </a:ln>
              <a:effectLst/>
            </c:spPr>
          </c:dPt>
          <c:dPt>
            <c:idx val="1761"/>
            <c:bubble3D val="0"/>
            <c:spPr>
              <a:solidFill>
                <a:schemeClr val="accent4">
                  <a:lumMod val="50000"/>
                </a:schemeClr>
              </a:solidFill>
              <a:ln w="19050">
                <a:solidFill>
                  <a:schemeClr val="lt1"/>
                </a:solidFill>
              </a:ln>
              <a:effectLst/>
            </c:spPr>
          </c:dPt>
          <c:dPt>
            <c:idx val="1762"/>
            <c:bubble3D val="0"/>
            <c:spPr>
              <a:solidFill>
                <a:schemeClr val="accent5">
                  <a:lumMod val="50000"/>
                </a:schemeClr>
              </a:solidFill>
              <a:ln w="19050">
                <a:solidFill>
                  <a:schemeClr val="lt1"/>
                </a:solidFill>
              </a:ln>
              <a:effectLst/>
            </c:spPr>
          </c:dPt>
          <c:dPt>
            <c:idx val="1763"/>
            <c:bubble3D val="0"/>
            <c:spPr>
              <a:solidFill>
                <a:schemeClr val="accent6">
                  <a:lumMod val="50000"/>
                </a:schemeClr>
              </a:solidFill>
              <a:ln w="19050">
                <a:solidFill>
                  <a:schemeClr val="lt1"/>
                </a:solidFill>
              </a:ln>
              <a:effectLst/>
            </c:spPr>
          </c:dPt>
          <c:dPt>
            <c:idx val="1764"/>
            <c:bubble3D val="0"/>
            <c:spPr>
              <a:solidFill>
                <a:schemeClr val="accent1">
                  <a:lumMod val="70000"/>
                  <a:lumOff val="30000"/>
                </a:schemeClr>
              </a:solidFill>
              <a:ln w="19050">
                <a:solidFill>
                  <a:schemeClr val="lt1"/>
                </a:solidFill>
              </a:ln>
              <a:effectLst/>
            </c:spPr>
          </c:dPt>
          <c:dPt>
            <c:idx val="1765"/>
            <c:bubble3D val="0"/>
            <c:spPr>
              <a:solidFill>
                <a:schemeClr val="accent2">
                  <a:lumMod val="70000"/>
                  <a:lumOff val="30000"/>
                </a:schemeClr>
              </a:solidFill>
              <a:ln w="19050">
                <a:solidFill>
                  <a:schemeClr val="lt1"/>
                </a:solidFill>
              </a:ln>
              <a:effectLst/>
            </c:spPr>
          </c:dPt>
          <c:dPt>
            <c:idx val="1766"/>
            <c:bubble3D val="0"/>
            <c:spPr>
              <a:solidFill>
                <a:schemeClr val="accent3">
                  <a:lumMod val="70000"/>
                  <a:lumOff val="30000"/>
                </a:schemeClr>
              </a:solidFill>
              <a:ln w="19050">
                <a:solidFill>
                  <a:schemeClr val="lt1"/>
                </a:solidFill>
              </a:ln>
              <a:effectLst/>
            </c:spPr>
          </c:dPt>
          <c:dPt>
            <c:idx val="1767"/>
            <c:bubble3D val="0"/>
            <c:spPr>
              <a:solidFill>
                <a:schemeClr val="accent4">
                  <a:lumMod val="70000"/>
                  <a:lumOff val="30000"/>
                </a:schemeClr>
              </a:solidFill>
              <a:ln w="19050">
                <a:solidFill>
                  <a:schemeClr val="lt1"/>
                </a:solidFill>
              </a:ln>
              <a:effectLst/>
            </c:spPr>
          </c:dPt>
          <c:dPt>
            <c:idx val="1768"/>
            <c:bubble3D val="0"/>
            <c:spPr>
              <a:solidFill>
                <a:schemeClr val="accent5">
                  <a:lumMod val="70000"/>
                  <a:lumOff val="30000"/>
                </a:schemeClr>
              </a:solidFill>
              <a:ln w="19050">
                <a:solidFill>
                  <a:schemeClr val="lt1"/>
                </a:solidFill>
              </a:ln>
              <a:effectLst/>
            </c:spPr>
          </c:dPt>
          <c:dPt>
            <c:idx val="1769"/>
            <c:bubble3D val="0"/>
            <c:spPr>
              <a:solidFill>
                <a:schemeClr val="accent6">
                  <a:lumMod val="70000"/>
                  <a:lumOff val="30000"/>
                </a:schemeClr>
              </a:solidFill>
              <a:ln w="19050">
                <a:solidFill>
                  <a:schemeClr val="lt1"/>
                </a:solidFill>
              </a:ln>
              <a:effectLst/>
            </c:spPr>
          </c:dPt>
          <c:dPt>
            <c:idx val="1770"/>
            <c:bubble3D val="0"/>
            <c:spPr>
              <a:solidFill>
                <a:schemeClr val="accent1">
                  <a:lumMod val="70000"/>
                </a:schemeClr>
              </a:solidFill>
              <a:ln w="19050">
                <a:solidFill>
                  <a:schemeClr val="lt1"/>
                </a:solidFill>
              </a:ln>
              <a:effectLst/>
            </c:spPr>
          </c:dPt>
          <c:dPt>
            <c:idx val="1771"/>
            <c:bubble3D val="0"/>
            <c:spPr>
              <a:solidFill>
                <a:schemeClr val="accent2">
                  <a:lumMod val="70000"/>
                </a:schemeClr>
              </a:solidFill>
              <a:ln w="19050">
                <a:solidFill>
                  <a:schemeClr val="lt1"/>
                </a:solidFill>
              </a:ln>
              <a:effectLst/>
            </c:spPr>
          </c:dPt>
          <c:dPt>
            <c:idx val="1772"/>
            <c:bubble3D val="0"/>
            <c:spPr>
              <a:solidFill>
                <a:schemeClr val="accent3">
                  <a:lumMod val="70000"/>
                </a:schemeClr>
              </a:solidFill>
              <a:ln w="19050">
                <a:solidFill>
                  <a:schemeClr val="lt1"/>
                </a:solidFill>
              </a:ln>
              <a:effectLst/>
            </c:spPr>
          </c:dPt>
          <c:dPt>
            <c:idx val="1773"/>
            <c:bubble3D val="0"/>
            <c:spPr>
              <a:solidFill>
                <a:schemeClr val="accent4">
                  <a:lumMod val="70000"/>
                </a:schemeClr>
              </a:solidFill>
              <a:ln w="19050">
                <a:solidFill>
                  <a:schemeClr val="lt1"/>
                </a:solidFill>
              </a:ln>
              <a:effectLst/>
            </c:spPr>
          </c:dPt>
          <c:dPt>
            <c:idx val="1774"/>
            <c:bubble3D val="0"/>
            <c:spPr>
              <a:solidFill>
                <a:schemeClr val="accent5">
                  <a:lumMod val="70000"/>
                </a:schemeClr>
              </a:solidFill>
              <a:ln w="19050">
                <a:solidFill>
                  <a:schemeClr val="lt1"/>
                </a:solidFill>
              </a:ln>
              <a:effectLst/>
            </c:spPr>
          </c:dPt>
          <c:dPt>
            <c:idx val="1775"/>
            <c:bubble3D val="0"/>
            <c:spPr>
              <a:solidFill>
                <a:schemeClr val="accent6">
                  <a:lumMod val="70000"/>
                </a:schemeClr>
              </a:solidFill>
              <a:ln w="19050">
                <a:solidFill>
                  <a:schemeClr val="lt1"/>
                </a:solidFill>
              </a:ln>
              <a:effectLst/>
            </c:spPr>
          </c:dPt>
          <c:dPt>
            <c:idx val="1776"/>
            <c:bubble3D val="0"/>
            <c:spPr>
              <a:solidFill>
                <a:schemeClr val="accent1">
                  <a:lumMod val="50000"/>
                  <a:lumOff val="50000"/>
                </a:schemeClr>
              </a:solidFill>
              <a:ln w="19050">
                <a:solidFill>
                  <a:schemeClr val="lt1"/>
                </a:solidFill>
              </a:ln>
              <a:effectLst/>
            </c:spPr>
          </c:dPt>
          <c:dPt>
            <c:idx val="1777"/>
            <c:bubble3D val="0"/>
            <c:spPr>
              <a:solidFill>
                <a:schemeClr val="accent2">
                  <a:lumMod val="50000"/>
                  <a:lumOff val="50000"/>
                </a:schemeClr>
              </a:solidFill>
              <a:ln w="19050">
                <a:solidFill>
                  <a:schemeClr val="lt1"/>
                </a:solidFill>
              </a:ln>
              <a:effectLst/>
            </c:spPr>
          </c:dPt>
          <c:dPt>
            <c:idx val="1778"/>
            <c:bubble3D val="0"/>
            <c:spPr>
              <a:solidFill>
                <a:schemeClr val="accent3">
                  <a:lumMod val="50000"/>
                  <a:lumOff val="50000"/>
                </a:schemeClr>
              </a:solidFill>
              <a:ln w="19050">
                <a:solidFill>
                  <a:schemeClr val="lt1"/>
                </a:solidFill>
              </a:ln>
              <a:effectLst/>
            </c:spPr>
          </c:dPt>
          <c:dPt>
            <c:idx val="1779"/>
            <c:bubble3D val="0"/>
            <c:spPr>
              <a:solidFill>
                <a:schemeClr val="accent4">
                  <a:lumMod val="50000"/>
                  <a:lumOff val="50000"/>
                </a:schemeClr>
              </a:solidFill>
              <a:ln w="19050">
                <a:solidFill>
                  <a:schemeClr val="lt1"/>
                </a:solidFill>
              </a:ln>
              <a:effectLst/>
            </c:spPr>
          </c:dPt>
          <c:dPt>
            <c:idx val="1780"/>
            <c:bubble3D val="0"/>
            <c:spPr>
              <a:solidFill>
                <a:schemeClr val="accent5">
                  <a:lumMod val="50000"/>
                  <a:lumOff val="50000"/>
                </a:schemeClr>
              </a:solidFill>
              <a:ln w="19050">
                <a:solidFill>
                  <a:schemeClr val="lt1"/>
                </a:solidFill>
              </a:ln>
              <a:effectLst/>
            </c:spPr>
          </c:dPt>
          <c:dPt>
            <c:idx val="1781"/>
            <c:bubble3D val="0"/>
            <c:spPr>
              <a:solidFill>
                <a:schemeClr val="accent6">
                  <a:lumMod val="50000"/>
                  <a:lumOff val="50000"/>
                </a:schemeClr>
              </a:solidFill>
              <a:ln w="19050">
                <a:solidFill>
                  <a:schemeClr val="lt1"/>
                </a:solidFill>
              </a:ln>
              <a:effectLst/>
            </c:spPr>
          </c:dPt>
          <c:dPt>
            <c:idx val="1782"/>
            <c:bubble3D val="0"/>
            <c:spPr>
              <a:solidFill>
                <a:schemeClr val="accent1"/>
              </a:solidFill>
              <a:ln w="19050">
                <a:solidFill>
                  <a:schemeClr val="lt1"/>
                </a:solidFill>
              </a:ln>
              <a:effectLst/>
            </c:spPr>
          </c:dPt>
          <c:dPt>
            <c:idx val="1783"/>
            <c:bubble3D val="0"/>
            <c:spPr>
              <a:solidFill>
                <a:schemeClr val="accent2"/>
              </a:solidFill>
              <a:ln w="19050">
                <a:solidFill>
                  <a:schemeClr val="lt1"/>
                </a:solidFill>
              </a:ln>
              <a:effectLst/>
            </c:spPr>
          </c:dPt>
          <c:dPt>
            <c:idx val="1784"/>
            <c:bubble3D val="0"/>
            <c:spPr>
              <a:solidFill>
                <a:schemeClr val="accent3"/>
              </a:solidFill>
              <a:ln w="19050">
                <a:solidFill>
                  <a:schemeClr val="lt1"/>
                </a:solidFill>
              </a:ln>
              <a:effectLst/>
            </c:spPr>
          </c:dPt>
          <c:dPt>
            <c:idx val="1785"/>
            <c:bubble3D val="0"/>
            <c:spPr>
              <a:solidFill>
                <a:schemeClr val="accent4"/>
              </a:solidFill>
              <a:ln w="19050">
                <a:solidFill>
                  <a:schemeClr val="lt1"/>
                </a:solidFill>
              </a:ln>
              <a:effectLst/>
            </c:spPr>
          </c:dPt>
          <c:dPt>
            <c:idx val="1786"/>
            <c:bubble3D val="0"/>
            <c:spPr>
              <a:solidFill>
                <a:schemeClr val="accent5"/>
              </a:solidFill>
              <a:ln w="19050">
                <a:solidFill>
                  <a:schemeClr val="lt1"/>
                </a:solidFill>
              </a:ln>
              <a:effectLst/>
            </c:spPr>
          </c:dPt>
          <c:dPt>
            <c:idx val="1787"/>
            <c:bubble3D val="0"/>
            <c:spPr>
              <a:solidFill>
                <a:schemeClr val="accent6"/>
              </a:solidFill>
              <a:ln w="19050">
                <a:solidFill>
                  <a:schemeClr val="lt1"/>
                </a:solidFill>
              </a:ln>
              <a:effectLst/>
            </c:spPr>
          </c:dPt>
          <c:dPt>
            <c:idx val="1788"/>
            <c:bubble3D val="0"/>
            <c:spPr>
              <a:solidFill>
                <a:schemeClr val="accent1">
                  <a:lumMod val="60000"/>
                </a:schemeClr>
              </a:solidFill>
              <a:ln w="19050">
                <a:solidFill>
                  <a:schemeClr val="lt1"/>
                </a:solidFill>
              </a:ln>
              <a:effectLst/>
            </c:spPr>
          </c:dPt>
          <c:dPt>
            <c:idx val="1789"/>
            <c:bubble3D val="0"/>
            <c:spPr>
              <a:solidFill>
                <a:schemeClr val="accent2">
                  <a:lumMod val="60000"/>
                </a:schemeClr>
              </a:solidFill>
              <a:ln w="19050">
                <a:solidFill>
                  <a:schemeClr val="lt1"/>
                </a:solidFill>
              </a:ln>
              <a:effectLst/>
            </c:spPr>
          </c:dPt>
          <c:dPt>
            <c:idx val="1790"/>
            <c:bubble3D val="0"/>
            <c:spPr>
              <a:solidFill>
                <a:schemeClr val="accent3">
                  <a:lumMod val="60000"/>
                </a:schemeClr>
              </a:solidFill>
              <a:ln w="19050">
                <a:solidFill>
                  <a:schemeClr val="lt1"/>
                </a:solidFill>
              </a:ln>
              <a:effectLst/>
            </c:spPr>
          </c:dPt>
          <c:dPt>
            <c:idx val="1791"/>
            <c:bubble3D val="0"/>
            <c:spPr>
              <a:solidFill>
                <a:schemeClr val="accent4">
                  <a:lumMod val="60000"/>
                </a:schemeClr>
              </a:solidFill>
              <a:ln w="19050">
                <a:solidFill>
                  <a:schemeClr val="lt1"/>
                </a:solidFill>
              </a:ln>
              <a:effectLst/>
            </c:spPr>
          </c:dPt>
          <c:dPt>
            <c:idx val="1792"/>
            <c:bubble3D val="0"/>
            <c:spPr>
              <a:solidFill>
                <a:schemeClr val="accent5">
                  <a:lumMod val="60000"/>
                </a:schemeClr>
              </a:solidFill>
              <a:ln w="19050">
                <a:solidFill>
                  <a:schemeClr val="lt1"/>
                </a:solidFill>
              </a:ln>
              <a:effectLst/>
            </c:spPr>
          </c:dPt>
          <c:dPt>
            <c:idx val="1793"/>
            <c:bubble3D val="0"/>
            <c:spPr>
              <a:solidFill>
                <a:schemeClr val="accent6">
                  <a:lumMod val="60000"/>
                </a:schemeClr>
              </a:solidFill>
              <a:ln w="19050">
                <a:solidFill>
                  <a:schemeClr val="lt1"/>
                </a:solidFill>
              </a:ln>
              <a:effectLst/>
            </c:spPr>
          </c:dPt>
          <c:dPt>
            <c:idx val="1794"/>
            <c:bubble3D val="0"/>
            <c:spPr>
              <a:solidFill>
                <a:schemeClr val="accent1">
                  <a:lumMod val="80000"/>
                  <a:lumOff val="20000"/>
                </a:schemeClr>
              </a:solidFill>
              <a:ln w="19050">
                <a:solidFill>
                  <a:schemeClr val="lt1"/>
                </a:solidFill>
              </a:ln>
              <a:effectLst/>
            </c:spPr>
          </c:dPt>
          <c:dPt>
            <c:idx val="1795"/>
            <c:bubble3D val="0"/>
            <c:spPr>
              <a:solidFill>
                <a:schemeClr val="accent2">
                  <a:lumMod val="80000"/>
                  <a:lumOff val="20000"/>
                </a:schemeClr>
              </a:solidFill>
              <a:ln w="19050">
                <a:solidFill>
                  <a:schemeClr val="lt1"/>
                </a:solidFill>
              </a:ln>
              <a:effectLst/>
            </c:spPr>
          </c:dPt>
          <c:dPt>
            <c:idx val="1796"/>
            <c:bubble3D val="0"/>
            <c:spPr>
              <a:solidFill>
                <a:schemeClr val="accent3">
                  <a:lumMod val="80000"/>
                  <a:lumOff val="20000"/>
                </a:schemeClr>
              </a:solidFill>
              <a:ln w="19050">
                <a:solidFill>
                  <a:schemeClr val="lt1"/>
                </a:solidFill>
              </a:ln>
              <a:effectLst/>
            </c:spPr>
          </c:dPt>
          <c:dPt>
            <c:idx val="1797"/>
            <c:bubble3D val="0"/>
            <c:spPr>
              <a:solidFill>
                <a:schemeClr val="accent4">
                  <a:lumMod val="80000"/>
                  <a:lumOff val="20000"/>
                </a:schemeClr>
              </a:solidFill>
              <a:ln w="19050">
                <a:solidFill>
                  <a:schemeClr val="lt1"/>
                </a:solidFill>
              </a:ln>
              <a:effectLst/>
            </c:spPr>
          </c:dPt>
          <c:dPt>
            <c:idx val="1798"/>
            <c:bubble3D val="0"/>
            <c:spPr>
              <a:solidFill>
                <a:schemeClr val="accent5">
                  <a:lumMod val="80000"/>
                  <a:lumOff val="20000"/>
                </a:schemeClr>
              </a:solidFill>
              <a:ln w="19050">
                <a:solidFill>
                  <a:schemeClr val="lt1"/>
                </a:solidFill>
              </a:ln>
              <a:effectLst/>
            </c:spPr>
          </c:dPt>
          <c:dPt>
            <c:idx val="1799"/>
            <c:bubble3D val="0"/>
            <c:spPr>
              <a:solidFill>
                <a:schemeClr val="accent6">
                  <a:lumMod val="80000"/>
                  <a:lumOff val="20000"/>
                </a:schemeClr>
              </a:solidFill>
              <a:ln w="19050">
                <a:solidFill>
                  <a:schemeClr val="lt1"/>
                </a:solidFill>
              </a:ln>
              <a:effectLst/>
            </c:spPr>
          </c:dPt>
          <c:dPt>
            <c:idx val="1800"/>
            <c:bubble3D val="0"/>
            <c:spPr>
              <a:solidFill>
                <a:schemeClr val="accent1">
                  <a:lumMod val="80000"/>
                </a:schemeClr>
              </a:solidFill>
              <a:ln w="19050">
                <a:solidFill>
                  <a:schemeClr val="lt1"/>
                </a:solidFill>
              </a:ln>
              <a:effectLst/>
            </c:spPr>
          </c:dPt>
          <c:dPt>
            <c:idx val="1801"/>
            <c:bubble3D val="0"/>
            <c:spPr>
              <a:solidFill>
                <a:schemeClr val="accent2">
                  <a:lumMod val="80000"/>
                </a:schemeClr>
              </a:solidFill>
              <a:ln w="19050">
                <a:solidFill>
                  <a:schemeClr val="lt1"/>
                </a:solidFill>
              </a:ln>
              <a:effectLst/>
            </c:spPr>
          </c:dPt>
          <c:dPt>
            <c:idx val="1802"/>
            <c:bubble3D val="0"/>
            <c:spPr>
              <a:solidFill>
                <a:schemeClr val="accent3">
                  <a:lumMod val="80000"/>
                </a:schemeClr>
              </a:solidFill>
              <a:ln w="19050">
                <a:solidFill>
                  <a:schemeClr val="lt1"/>
                </a:solidFill>
              </a:ln>
              <a:effectLst/>
            </c:spPr>
          </c:dPt>
          <c:dPt>
            <c:idx val="1803"/>
            <c:bubble3D val="0"/>
            <c:spPr>
              <a:solidFill>
                <a:schemeClr val="accent4">
                  <a:lumMod val="80000"/>
                </a:schemeClr>
              </a:solidFill>
              <a:ln w="19050">
                <a:solidFill>
                  <a:schemeClr val="lt1"/>
                </a:solidFill>
              </a:ln>
              <a:effectLst/>
            </c:spPr>
          </c:dPt>
          <c:dPt>
            <c:idx val="1804"/>
            <c:bubble3D val="0"/>
            <c:spPr>
              <a:solidFill>
                <a:schemeClr val="accent5">
                  <a:lumMod val="80000"/>
                </a:schemeClr>
              </a:solidFill>
              <a:ln w="19050">
                <a:solidFill>
                  <a:schemeClr val="lt1"/>
                </a:solidFill>
              </a:ln>
              <a:effectLst/>
            </c:spPr>
          </c:dPt>
          <c:dPt>
            <c:idx val="1805"/>
            <c:bubble3D val="0"/>
            <c:spPr>
              <a:solidFill>
                <a:schemeClr val="accent6">
                  <a:lumMod val="80000"/>
                </a:schemeClr>
              </a:solidFill>
              <a:ln w="19050">
                <a:solidFill>
                  <a:schemeClr val="lt1"/>
                </a:solidFill>
              </a:ln>
              <a:effectLst/>
            </c:spPr>
          </c:dPt>
          <c:dPt>
            <c:idx val="1806"/>
            <c:bubble3D val="0"/>
            <c:spPr>
              <a:solidFill>
                <a:schemeClr val="accent1">
                  <a:lumMod val="60000"/>
                  <a:lumOff val="40000"/>
                </a:schemeClr>
              </a:solidFill>
              <a:ln w="19050">
                <a:solidFill>
                  <a:schemeClr val="lt1"/>
                </a:solidFill>
              </a:ln>
              <a:effectLst/>
            </c:spPr>
          </c:dPt>
          <c:dPt>
            <c:idx val="1807"/>
            <c:bubble3D val="0"/>
            <c:spPr>
              <a:solidFill>
                <a:schemeClr val="accent2">
                  <a:lumMod val="60000"/>
                  <a:lumOff val="40000"/>
                </a:schemeClr>
              </a:solidFill>
              <a:ln w="19050">
                <a:solidFill>
                  <a:schemeClr val="lt1"/>
                </a:solidFill>
              </a:ln>
              <a:effectLst/>
            </c:spPr>
          </c:dPt>
          <c:dPt>
            <c:idx val="1808"/>
            <c:bubble3D val="0"/>
            <c:spPr>
              <a:solidFill>
                <a:schemeClr val="accent3">
                  <a:lumMod val="60000"/>
                  <a:lumOff val="40000"/>
                </a:schemeClr>
              </a:solidFill>
              <a:ln w="19050">
                <a:solidFill>
                  <a:schemeClr val="lt1"/>
                </a:solidFill>
              </a:ln>
              <a:effectLst/>
            </c:spPr>
          </c:dPt>
          <c:dPt>
            <c:idx val="1809"/>
            <c:bubble3D val="0"/>
            <c:spPr>
              <a:solidFill>
                <a:schemeClr val="accent4">
                  <a:lumMod val="60000"/>
                  <a:lumOff val="40000"/>
                </a:schemeClr>
              </a:solidFill>
              <a:ln w="19050">
                <a:solidFill>
                  <a:schemeClr val="lt1"/>
                </a:solidFill>
              </a:ln>
              <a:effectLst/>
            </c:spPr>
          </c:dPt>
          <c:dPt>
            <c:idx val="1810"/>
            <c:bubble3D val="0"/>
            <c:spPr>
              <a:solidFill>
                <a:schemeClr val="accent5">
                  <a:lumMod val="60000"/>
                  <a:lumOff val="40000"/>
                </a:schemeClr>
              </a:solidFill>
              <a:ln w="19050">
                <a:solidFill>
                  <a:schemeClr val="lt1"/>
                </a:solidFill>
              </a:ln>
              <a:effectLst/>
            </c:spPr>
          </c:dPt>
          <c:dPt>
            <c:idx val="1811"/>
            <c:bubble3D val="0"/>
            <c:spPr>
              <a:solidFill>
                <a:schemeClr val="accent6">
                  <a:lumMod val="60000"/>
                  <a:lumOff val="40000"/>
                </a:schemeClr>
              </a:solidFill>
              <a:ln w="19050">
                <a:solidFill>
                  <a:schemeClr val="lt1"/>
                </a:solidFill>
              </a:ln>
              <a:effectLst/>
            </c:spPr>
          </c:dPt>
          <c:dPt>
            <c:idx val="1812"/>
            <c:bubble3D val="0"/>
            <c:spPr>
              <a:solidFill>
                <a:schemeClr val="accent1">
                  <a:lumMod val="50000"/>
                </a:schemeClr>
              </a:solidFill>
              <a:ln w="19050">
                <a:solidFill>
                  <a:schemeClr val="lt1"/>
                </a:solidFill>
              </a:ln>
              <a:effectLst/>
            </c:spPr>
          </c:dPt>
          <c:dPt>
            <c:idx val="1813"/>
            <c:bubble3D val="0"/>
            <c:spPr>
              <a:solidFill>
                <a:schemeClr val="accent2">
                  <a:lumMod val="50000"/>
                </a:schemeClr>
              </a:solidFill>
              <a:ln w="19050">
                <a:solidFill>
                  <a:schemeClr val="lt1"/>
                </a:solidFill>
              </a:ln>
              <a:effectLst/>
            </c:spPr>
          </c:dPt>
          <c:dPt>
            <c:idx val="1814"/>
            <c:bubble3D val="0"/>
            <c:spPr>
              <a:solidFill>
                <a:schemeClr val="accent3">
                  <a:lumMod val="50000"/>
                </a:schemeClr>
              </a:solidFill>
              <a:ln w="19050">
                <a:solidFill>
                  <a:schemeClr val="lt1"/>
                </a:solidFill>
              </a:ln>
              <a:effectLst/>
            </c:spPr>
          </c:dPt>
          <c:dPt>
            <c:idx val="1815"/>
            <c:bubble3D val="0"/>
            <c:spPr>
              <a:solidFill>
                <a:schemeClr val="accent4">
                  <a:lumMod val="50000"/>
                </a:schemeClr>
              </a:solidFill>
              <a:ln w="19050">
                <a:solidFill>
                  <a:schemeClr val="lt1"/>
                </a:solidFill>
              </a:ln>
              <a:effectLst/>
            </c:spPr>
          </c:dPt>
          <c:dPt>
            <c:idx val="1816"/>
            <c:bubble3D val="0"/>
            <c:spPr>
              <a:solidFill>
                <a:schemeClr val="accent5">
                  <a:lumMod val="50000"/>
                </a:schemeClr>
              </a:solidFill>
              <a:ln w="19050">
                <a:solidFill>
                  <a:schemeClr val="lt1"/>
                </a:solidFill>
              </a:ln>
              <a:effectLst/>
            </c:spPr>
          </c:dPt>
          <c:dPt>
            <c:idx val="1817"/>
            <c:bubble3D val="0"/>
            <c:spPr>
              <a:solidFill>
                <a:schemeClr val="accent6">
                  <a:lumMod val="50000"/>
                </a:schemeClr>
              </a:solidFill>
              <a:ln w="19050">
                <a:solidFill>
                  <a:schemeClr val="lt1"/>
                </a:solidFill>
              </a:ln>
              <a:effectLst/>
            </c:spPr>
          </c:dPt>
          <c:dPt>
            <c:idx val="1818"/>
            <c:bubble3D val="0"/>
            <c:spPr>
              <a:solidFill>
                <a:schemeClr val="accent1">
                  <a:lumMod val="70000"/>
                  <a:lumOff val="30000"/>
                </a:schemeClr>
              </a:solidFill>
              <a:ln w="19050">
                <a:solidFill>
                  <a:schemeClr val="lt1"/>
                </a:solidFill>
              </a:ln>
              <a:effectLst/>
            </c:spPr>
          </c:dPt>
          <c:dPt>
            <c:idx val="1819"/>
            <c:bubble3D val="0"/>
            <c:spPr>
              <a:solidFill>
                <a:schemeClr val="accent2">
                  <a:lumMod val="70000"/>
                  <a:lumOff val="30000"/>
                </a:schemeClr>
              </a:solidFill>
              <a:ln w="19050">
                <a:solidFill>
                  <a:schemeClr val="lt1"/>
                </a:solidFill>
              </a:ln>
              <a:effectLst/>
            </c:spPr>
          </c:dPt>
          <c:dPt>
            <c:idx val="1820"/>
            <c:bubble3D val="0"/>
            <c:spPr>
              <a:solidFill>
                <a:schemeClr val="accent3">
                  <a:lumMod val="70000"/>
                  <a:lumOff val="30000"/>
                </a:schemeClr>
              </a:solidFill>
              <a:ln w="19050">
                <a:solidFill>
                  <a:schemeClr val="lt1"/>
                </a:solidFill>
              </a:ln>
              <a:effectLst/>
            </c:spPr>
          </c:dPt>
          <c:dPt>
            <c:idx val="1821"/>
            <c:bubble3D val="0"/>
            <c:spPr>
              <a:solidFill>
                <a:schemeClr val="accent4">
                  <a:lumMod val="70000"/>
                  <a:lumOff val="30000"/>
                </a:schemeClr>
              </a:solidFill>
              <a:ln w="19050">
                <a:solidFill>
                  <a:schemeClr val="lt1"/>
                </a:solidFill>
              </a:ln>
              <a:effectLst/>
            </c:spPr>
          </c:dPt>
          <c:dPt>
            <c:idx val="1822"/>
            <c:bubble3D val="0"/>
            <c:spPr>
              <a:solidFill>
                <a:schemeClr val="accent5">
                  <a:lumMod val="70000"/>
                  <a:lumOff val="30000"/>
                </a:schemeClr>
              </a:solidFill>
              <a:ln w="19050">
                <a:solidFill>
                  <a:schemeClr val="lt1"/>
                </a:solidFill>
              </a:ln>
              <a:effectLst/>
            </c:spPr>
          </c:dPt>
          <c:dPt>
            <c:idx val="1823"/>
            <c:bubble3D val="0"/>
            <c:spPr>
              <a:solidFill>
                <a:schemeClr val="accent6">
                  <a:lumMod val="70000"/>
                  <a:lumOff val="30000"/>
                </a:schemeClr>
              </a:solidFill>
              <a:ln w="19050">
                <a:solidFill>
                  <a:schemeClr val="lt1"/>
                </a:solidFill>
              </a:ln>
              <a:effectLst/>
            </c:spPr>
          </c:dPt>
          <c:dPt>
            <c:idx val="1824"/>
            <c:bubble3D val="0"/>
            <c:spPr>
              <a:solidFill>
                <a:schemeClr val="accent1">
                  <a:lumMod val="70000"/>
                </a:schemeClr>
              </a:solidFill>
              <a:ln w="19050">
                <a:solidFill>
                  <a:schemeClr val="lt1"/>
                </a:solidFill>
              </a:ln>
              <a:effectLst/>
            </c:spPr>
          </c:dPt>
          <c:dPt>
            <c:idx val="1825"/>
            <c:bubble3D val="0"/>
            <c:spPr>
              <a:solidFill>
                <a:schemeClr val="accent2">
                  <a:lumMod val="70000"/>
                </a:schemeClr>
              </a:solidFill>
              <a:ln w="19050">
                <a:solidFill>
                  <a:schemeClr val="lt1"/>
                </a:solidFill>
              </a:ln>
              <a:effectLst/>
            </c:spPr>
          </c:dPt>
          <c:dPt>
            <c:idx val="1826"/>
            <c:bubble3D val="0"/>
            <c:spPr>
              <a:solidFill>
                <a:schemeClr val="accent3">
                  <a:lumMod val="70000"/>
                </a:schemeClr>
              </a:solidFill>
              <a:ln w="19050">
                <a:solidFill>
                  <a:schemeClr val="lt1"/>
                </a:solidFill>
              </a:ln>
              <a:effectLst/>
            </c:spPr>
          </c:dPt>
          <c:dPt>
            <c:idx val="1827"/>
            <c:bubble3D val="0"/>
            <c:spPr>
              <a:solidFill>
                <a:schemeClr val="accent4">
                  <a:lumMod val="70000"/>
                </a:schemeClr>
              </a:solidFill>
              <a:ln w="19050">
                <a:solidFill>
                  <a:schemeClr val="lt1"/>
                </a:solidFill>
              </a:ln>
              <a:effectLst/>
            </c:spPr>
          </c:dPt>
          <c:dPt>
            <c:idx val="1828"/>
            <c:bubble3D val="0"/>
            <c:spPr>
              <a:solidFill>
                <a:schemeClr val="accent5">
                  <a:lumMod val="70000"/>
                </a:schemeClr>
              </a:solidFill>
              <a:ln w="19050">
                <a:solidFill>
                  <a:schemeClr val="lt1"/>
                </a:solidFill>
              </a:ln>
              <a:effectLst/>
            </c:spPr>
          </c:dPt>
          <c:dPt>
            <c:idx val="1829"/>
            <c:bubble3D val="0"/>
            <c:spPr>
              <a:solidFill>
                <a:schemeClr val="accent6">
                  <a:lumMod val="70000"/>
                </a:schemeClr>
              </a:solidFill>
              <a:ln w="19050">
                <a:solidFill>
                  <a:schemeClr val="lt1"/>
                </a:solidFill>
              </a:ln>
              <a:effectLst/>
            </c:spPr>
          </c:dPt>
          <c:dPt>
            <c:idx val="1830"/>
            <c:bubble3D val="0"/>
            <c:spPr>
              <a:solidFill>
                <a:schemeClr val="accent1">
                  <a:lumMod val="50000"/>
                  <a:lumOff val="50000"/>
                </a:schemeClr>
              </a:solidFill>
              <a:ln w="19050">
                <a:solidFill>
                  <a:schemeClr val="lt1"/>
                </a:solidFill>
              </a:ln>
              <a:effectLst/>
            </c:spPr>
          </c:dPt>
          <c:dPt>
            <c:idx val="1831"/>
            <c:bubble3D val="0"/>
            <c:spPr>
              <a:solidFill>
                <a:schemeClr val="accent2">
                  <a:lumMod val="50000"/>
                  <a:lumOff val="50000"/>
                </a:schemeClr>
              </a:solidFill>
              <a:ln w="19050">
                <a:solidFill>
                  <a:schemeClr val="lt1"/>
                </a:solidFill>
              </a:ln>
              <a:effectLst/>
            </c:spPr>
          </c:dPt>
          <c:dPt>
            <c:idx val="1832"/>
            <c:bubble3D val="0"/>
            <c:spPr>
              <a:solidFill>
                <a:schemeClr val="accent3">
                  <a:lumMod val="50000"/>
                  <a:lumOff val="50000"/>
                </a:schemeClr>
              </a:solidFill>
              <a:ln w="19050">
                <a:solidFill>
                  <a:schemeClr val="lt1"/>
                </a:solidFill>
              </a:ln>
              <a:effectLst/>
            </c:spPr>
          </c:dPt>
          <c:dPt>
            <c:idx val="1833"/>
            <c:bubble3D val="0"/>
            <c:spPr>
              <a:solidFill>
                <a:schemeClr val="accent4">
                  <a:lumMod val="50000"/>
                  <a:lumOff val="50000"/>
                </a:schemeClr>
              </a:solidFill>
              <a:ln w="19050">
                <a:solidFill>
                  <a:schemeClr val="lt1"/>
                </a:solidFill>
              </a:ln>
              <a:effectLst/>
            </c:spPr>
          </c:dPt>
          <c:dPt>
            <c:idx val="1834"/>
            <c:bubble3D val="0"/>
            <c:spPr>
              <a:solidFill>
                <a:schemeClr val="accent5">
                  <a:lumMod val="50000"/>
                  <a:lumOff val="50000"/>
                </a:schemeClr>
              </a:solidFill>
              <a:ln w="19050">
                <a:solidFill>
                  <a:schemeClr val="lt1"/>
                </a:solidFill>
              </a:ln>
              <a:effectLst/>
            </c:spPr>
          </c:dPt>
          <c:dPt>
            <c:idx val="1835"/>
            <c:bubble3D val="0"/>
            <c:spPr>
              <a:solidFill>
                <a:schemeClr val="accent6">
                  <a:lumMod val="50000"/>
                  <a:lumOff val="50000"/>
                </a:schemeClr>
              </a:solidFill>
              <a:ln w="19050">
                <a:solidFill>
                  <a:schemeClr val="lt1"/>
                </a:solidFill>
              </a:ln>
              <a:effectLst/>
            </c:spPr>
          </c:dPt>
          <c:dPt>
            <c:idx val="1836"/>
            <c:bubble3D val="0"/>
            <c:spPr>
              <a:solidFill>
                <a:schemeClr val="accent1"/>
              </a:solidFill>
              <a:ln w="19050">
                <a:solidFill>
                  <a:schemeClr val="lt1"/>
                </a:solidFill>
              </a:ln>
              <a:effectLst/>
            </c:spPr>
          </c:dPt>
          <c:dPt>
            <c:idx val="1837"/>
            <c:bubble3D val="0"/>
            <c:spPr>
              <a:solidFill>
                <a:schemeClr val="accent2"/>
              </a:solidFill>
              <a:ln w="19050">
                <a:solidFill>
                  <a:schemeClr val="lt1"/>
                </a:solidFill>
              </a:ln>
              <a:effectLst/>
            </c:spPr>
          </c:dPt>
          <c:dPt>
            <c:idx val="1838"/>
            <c:bubble3D val="0"/>
            <c:spPr>
              <a:solidFill>
                <a:schemeClr val="accent3"/>
              </a:solidFill>
              <a:ln w="19050">
                <a:solidFill>
                  <a:schemeClr val="lt1"/>
                </a:solidFill>
              </a:ln>
              <a:effectLst/>
            </c:spPr>
          </c:dPt>
          <c:dPt>
            <c:idx val="1839"/>
            <c:bubble3D val="0"/>
            <c:spPr>
              <a:solidFill>
                <a:schemeClr val="accent4"/>
              </a:solidFill>
              <a:ln w="19050">
                <a:solidFill>
                  <a:schemeClr val="lt1"/>
                </a:solidFill>
              </a:ln>
              <a:effectLst/>
            </c:spPr>
          </c:dPt>
          <c:dPt>
            <c:idx val="1840"/>
            <c:bubble3D val="0"/>
            <c:spPr>
              <a:solidFill>
                <a:schemeClr val="accent5"/>
              </a:solidFill>
              <a:ln w="19050">
                <a:solidFill>
                  <a:schemeClr val="lt1"/>
                </a:solidFill>
              </a:ln>
              <a:effectLst/>
            </c:spPr>
          </c:dPt>
          <c:dPt>
            <c:idx val="1841"/>
            <c:bubble3D val="0"/>
            <c:spPr>
              <a:solidFill>
                <a:schemeClr val="accent6"/>
              </a:solidFill>
              <a:ln w="19050">
                <a:solidFill>
                  <a:schemeClr val="lt1"/>
                </a:solidFill>
              </a:ln>
              <a:effectLst/>
            </c:spPr>
          </c:dPt>
          <c:dPt>
            <c:idx val="1842"/>
            <c:bubble3D val="0"/>
            <c:spPr>
              <a:solidFill>
                <a:schemeClr val="accent1">
                  <a:lumMod val="60000"/>
                </a:schemeClr>
              </a:solidFill>
              <a:ln w="19050">
                <a:solidFill>
                  <a:schemeClr val="lt1"/>
                </a:solidFill>
              </a:ln>
              <a:effectLst/>
            </c:spPr>
          </c:dPt>
          <c:dPt>
            <c:idx val="1843"/>
            <c:bubble3D val="0"/>
            <c:spPr>
              <a:solidFill>
                <a:schemeClr val="accent2">
                  <a:lumMod val="60000"/>
                </a:schemeClr>
              </a:solidFill>
              <a:ln w="19050">
                <a:solidFill>
                  <a:schemeClr val="lt1"/>
                </a:solidFill>
              </a:ln>
              <a:effectLst/>
            </c:spPr>
          </c:dPt>
          <c:dPt>
            <c:idx val="1844"/>
            <c:bubble3D val="0"/>
            <c:spPr>
              <a:solidFill>
                <a:schemeClr val="accent3">
                  <a:lumMod val="60000"/>
                </a:schemeClr>
              </a:solidFill>
              <a:ln w="19050">
                <a:solidFill>
                  <a:schemeClr val="lt1"/>
                </a:solidFill>
              </a:ln>
              <a:effectLst/>
            </c:spPr>
          </c:dPt>
          <c:dPt>
            <c:idx val="1845"/>
            <c:bubble3D val="0"/>
            <c:spPr>
              <a:solidFill>
                <a:schemeClr val="accent4">
                  <a:lumMod val="60000"/>
                </a:schemeClr>
              </a:solidFill>
              <a:ln w="19050">
                <a:solidFill>
                  <a:schemeClr val="lt1"/>
                </a:solidFill>
              </a:ln>
              <a:effectLst/>
            </c:spPr>
          </c:dPt>
          <c:dPt>
            <c:idx val="1846"/>
            <c:bubble3D val="0"/>
            <c:spPr>
              <a:solidFill>
                <a:schemeClr val="accent5">
                  <a:lumMod val="60000"/>
                </a:schemeClr>
              </a:solidFill>
              <a:ln w="19050">
                <a:solidFill>
                  <a:schemeClr val="lt1"/>
                </a:solidFill>
              </a:ln>
              <a:effectLst/>
            </c:spPr>
          </c:dPt>
          <c:dPt>
            <c:idx val="1847"/>
            <c:bubble3D val="0"/>
            <c:spPr>
              <a:solidFill>
                <a:schemeClr val="accent6">
                  <a:lumMod val="60000"/>
                </a:schemeClr>
              </a:solidFill>
              <a:ln w="19050">
                <a:solidFill>
                  <a:schemeClr val="lt1"/>
                </a:solidFill>
              </a:ln>
              <a:effectLst/>
            </c:spPr>
          </c:dPt>
          <c:dPt>
            <c:idx val="1848"/>
            <c:bubble3D val="0"/>
            <c:spPr>
              <a:solidFill>
                <a:schemeClr val="accent1">
                  <a:lumMod val="80000"/>
                  <a:lumOff val="20000"/>
                </a:schemeClr>
              </a:solidFill>
              <a:ln w="19050">
                <a:solidFill>
                  <a:schemeClr val="lt1"/>
                </a:solidFill>
              </a:ln>
              <a:effectLst/>
            </c:spPr>
          </c:dPt>
          <c:dPt>
            <c:idx val="1849"/>
            <c:bubble3D val="0"/>
            <c:spPr>
              <a:solidFill>
                <a:schemeClr val="accent2">
                  <a:lumMod val="80000"/>
                  <a:lumOff val="20000"/>
                </a:schemeClr>
              </a:solidFill>
              <a:ln w="19050">
                <a:solidFill>
                  <a:schemeClr val="lt1"/>
                </a:solidFill>
              </a:ln>
              <a:effectLst/>
            </c:spPr>
          </c:dPt>
          <c:dPt>
            <c:idx val="1850"/>
            <c:bubble3D val="0"/>
            <c:spPr>
              <a:solidFill>
                <a:schemeClr val="accent3">
                  <a:lumMod val="80000"/>
                  <a:lumOff val="20000"/>
                </a:schemeClr>
              </a:solidFill>
              <a:ln w="19050">
                <a:solidFill>
                  <a:schemeClr val="lt1"/>
                </a:solidFill>
              </a:ln>
              <a:effectLst/>
            </c:spPr>
          </c:dPt>
          <c:dPt>
            <c:idx val="1851"/>
            <c:bubble3D val="0"/>
            <c:spPr>
              <a:solidFill>
                <a:schemeClr val="accent4">
                  <a:lumMod val="80000"/>
                  <a:lumOff val="20000"/>
                </a:schemeClr>
              </a:solidFill>
              <a:ln w="19050">
                <a:solidFill>
                  <a:schemeClr val="lt1"/>
                </a:solidFill>
              </a:ln>
              <a:effectLst/>
            </c:spPr>
          </c:dPt>
          <c:dPt>
            <c:idx val="1852"/>
            <c:bubble3D val="0"/>
            <c:spPr>
              <a:solidFill>
                <a:schemeClr val="accent5">
                  <a:lumMod val="80000"/>
                  <a:lumOff val="20000"/>
                </a:schemeClr>
              </a:solidFill>
              <a:ln w="19050">
                <a:solidFill>
                  <a:schemeClr val="lt1"/>
                </a:solidFill>
              </a:ln>
              <a:effectLst/>
            </c:spPr>
          </c:dPt>
          <c:dPt>
            <c:idx val="1853"/>
            <c:bubble3D val="0"/>
            <c:spPr>
              <a:solidFill>
                <a:schemeClr val="accent6">
                  <a:lumMod val="80000"/>
                  <a:lumOff val="20000"/>
                </a:schemeClr>
              </a:solidFill>
              <a:ln w="19050">
                <a:solidFill>
                  <a:schemeClr val="lt1"/>
                </a:solidFill>
              </a:ln>
              <a:effectLst/>
            </c:spPr>
          </c:dPt>
          <c:dPt>
            <c:idx val="1854"/>
            <c:bubble3D val="0"/>
            <c:spPr>
              <a:solidFill>
                <a:schemeClr val="accent1">
                  <a:lumMod val="80000"/>
                </a:schemeClr>
              </a:solidFill>
              <a:ln w="19050">
                <a:solidFill>
                  <a:schemeClr val="lt1"/>
                </a:solidFill>
              </a:ln>
              <a:effectLst/>
            </c:spPr>
          </c:dPt>
          <c:dPt>
            <c:idx val="1855"/>
            <c:bubble3D val="0"/>
            <c:spPr>
              <a:solidFill>
                <a:schemeClr val="accent2">
                  <a:lumMod val="80000"/>
                </a:schemeClr>
              </a:solidFill>
              <a:ln w="19050">
                <a:solidFill>
                  <a:schemeClr val="lt1"/>
                </a:solidFill>
              </a:ln>
              <a:effectLst/>
            </c:spPr>
          </c:dPt>
          <c:dPt>
            <c:idx val="1856"/>
            <c:bubble3D val="0"/>
            <c:spPr>
              <a:solidFill>
                <a:schemeClr val="accent3">
                  <a:lumMod val="80000"/>
                </a:schemeClr>
              </a:solidFill>
              <a:ln w="19050">
                <a:solidFill>
                  <a:schemeClr val="lt1"/>
                </a:solidFill>
              </a:ln>
              <a:effectLst/>
            </c:spPr>
          </c:dPt>
          <c:dPt>
            <c:idx val="1857"/>
            <c:bubble3D val="0"/>
            <c:spPr>
              <a:solidFill>
                <a:schemeClr val="accent4">
                  <a:lumMod val="80000"/>
                </a:schemeClr>
              </a:solidFill>
              <a:ln w="19050">
                <a:solidFill>
                  <a:schemeClr val="lt1"/>
                </a:solidFill>
              </a:ln>
              <a:effectLst/>
            </c:spPr>
          </c:dPt>
          <c:dPt>
            <c:idx val="1858"/>
            <c:bubble3D val="0"/>
            <c:spPr>
              <a:solidFill>
                <a:schemeClr val="accent5">
                  <a:lumMod val="80000"/>
                </a:schemeClr>
              </a:solidFill>
              <a:ln w="19050">
                <a:solidFill>
                  <a:schemeClr val="lt1"/>
                </a:solidFill>
              </a:ln>
              <a:effectLst/>
            </c:spPr>
          </c:dPt>
          <c:dPt>
            <c:idx val="1859"/>
            <c:bubble3D val="0"/>
            <c:spPr>
              <a:solidFill>
                <a:schemeClr val="accent6">
                  <a:lumMod val="80000"/>
                </a:schemeClr>
              </a:solidFill>
              <a:ln w="19050">
                <a:solidFill>
                  <a:schemeClr val="lt1"/>
                </a:solidFill>
              </a:ln>
              <a:effectLst/>
            </c:spPr>
          </c:dPt>
          <c:dPt>
            <c:idx val="1860"/>
            <c:bubble3D val="0"/>
            <c:spPr>
              <a:solidFill>
                <a:schemeClr val="accent1">
                  <a:lumMod val="60000"/>
                  <a:lumOff val="40000"/>
                </a:schemeClr>
              </a:solidFill>
              <a:ln w="19050">
                <a:solidFill>
                  <a:schemeClr val="lt1"/>
                </a:solidFill>
              </a:ln>
              <a:effectLst/>
            </c:spPr>
          </c:dPt>
          <c:dPt>
            <c:idx val="1861"/>
            <c:bubble3D val="0"/>
            <c:spPr>
              <a:solidFill>
                <a:schemeClr val="accent2">
                  <a:lumMod val="60000"/>
                  <a:lumOff val="40000"/>
                </a:schemeClr>
              </a:solidFill>
              <a:ln w="19050">
                <a:solidFill>
                  <a:schemeClr val="lt1"/>
                </a:solidFill>
              </a:ln>
              <a:effectLst/>
            </c:spPr>
          </c:dPt>
          <c:dPt>
            <c:idx val="1862"/>
            <c:bubble3D val="0"/>
            <c:spPr>
              <a:solidFill>
                <a:schemeClr val="accent3">
                  <a:lumMod val="60000"/>
                  <a:lumOff val="40000"/>
                </a:schemeClr>
              </a:solidFill>
              <a:ln w="19050">
                <a:solidFill>
                  <a:schemeClr val="lt1"/>
                </a:solidFill>
              </a:ln>
              <a:effectLst/>
            </c:spPr>
          </c:dPt>
          <c:dPt>
            <c:idx val="1863"/>
            <c:bubble3D val="0"/>
            <c:spPr>
              <a:solidFill>
                <a:schemeClr val="accent4">
                  <a:lumMod val="60000"/>
                  <a:lumOff val="40000"/>
                </a:schemeClr>
              </a:solidFill>
              <a:ln w="19050">
                <a:solidFill>
                  <a:schemeClr val="lt1"/>
                </a:solidFill>
              </a:ln>
              <a:effectLst/>
            </c:spPr>
          </c:dPt>
          <c:dPt>
            <c:idx val="1864"/>
            <c:bubble3D val="0"/>
            <c:spPr>
              <a:solidFill>
                <a:schemeClr val="accent5">
                  <a:lumMod val="60000"/>
                  <a:lumOff val="40000"/>
                </a:schemeClr>
              </a:solidFill>
              <a:ln w="19050">
                <a:solidFill>
                  <a:schemeClr val="lt1"/>
                </a:solidFill>
              </a:ln>
              <a:effectLst/>
            </c:spPr>
          </c:dPt>
          <c:dPt>
            <c:idx val="1865"/>
            <c:bubble3D val="0"/>
            <c:spPr>
              <a:solidFill>
                <a:schemeClr val="accent6">
                  <a:lumMod val="60000"/>
                  <a:lumOff val="40000"/>
                </a:schemeClr>
              </a:solidFill>
              <a:ln w="19050">
                <a:solidFill>
                  <a:schemeClr val="lt1"/>
                </a:solidFill>
              </a:ln>
              <a:effectLst/>
            </c:spPr>
          </c:dPt>
          <c:dPt>
            <c:idx val="1866"/>
            <c:bubble3D val="0"/>
            <c:spPr>
              <a:solidFill>
                <a:schemeClr val="accent1">
                  <a:lumMod val="50000"/>
                </a:schemeClr>
              </a:solidFill>
              <a:ln w="19050">
                <a:solidFill>
                  <a:schemeClr val="lt1"/>
                </a:solidFill>
              </a:ln>
              <a:effectLst/>
            </c:spPr>
          </c:dPt>
          <c:dPt>
            <c:idx val="1867"/>
            <c:bubble3D val="0"/>
            <c:spPr>
              <a:solidFill>
                <a:schemeClr val="accent2">
                  <a:lumMod val="50000"/>
                </a:schemeClr>
              </a:solidFill>
              <a:ln w="19050">
                <a:solidFill>
                  <a:schemeClr val="lt1"/>
                </a:solidFill>
              </a:ln>
              <a:effectLst/>
            </c:spPr>
          </c:dPt>
          <c:dPt>
            <c:idx val="1868"/>
            <c:bubble3D val="0"/>
            <c:spPr>
              <a:solidFill>
                <a:schemeClr val="accent3">
                  <a:lumMod val="50000"/>
                </a:schemeClr>
              </a:solidFill>
              <a:ln w="19050">
                <a:solidFill>
                  <a:schemeClr val="lt1"/>
                </a:solidFill>
              </a:ln>
              <a:effectLst/>
            </c:spPr>
          </c:dPt>
          <c:dPt>
            <c:idx val="1869"/>
            <c:bubble3D val="0"/>
            <c:spPr>
              <a:solidFill>
                <a:schemeClr val="accent4">
                  <a:lumMod val="50000"/>
                </a:schemeClr>
              </a:solidFill>
              <a:ln w="19050">
                <a:solidFill>
                  <a:schemeClr val="lt1"/>
                </a:solidFill>
              </a:ln>
              <a:effectLst/>
            </c:spPr>
          </c:dPt>
          <c:dPt>
            <c:idx val="1870"/>
            <c:bubble3D val="0"/>
            <c:spPr>
              <a:solidFill>
                <a:schemeClr val="accent5">
                  <a:lumMod val="50000"/>
                </a:schemeClr>
              </a:solidFill>
              <a:ln w="19050">
                <a:solidFill>
                  <a:schemeClr val="lt1"/>
                </a:solidFill>
              </a:ln>
              <a:effectLst/>
            </c:spPr>
          </c:dPt>
          <c:dPt>
            <c:idx val="1871"/>
            <c:bubble3D val="0"/>
            <c:spPr>
              <a:solidFill>
                <a:schemeClr val="accent6">
                  <a:lumMod val="50000"/>
                </a:schemeClr>
              </a:solidFill>
              <a:ln w="19050">
                <a:solidFill>
                  <a:schemeClr val="lt1"/>
                </a:solidFill>
              </a:ln>
              <a:effectLst/>
            </c:spPr>
          </c:dPt>
          <c:dPt>
            <c:idx val="1872"/>
            <c:bubble3D val="0"/>
            <c:spPr>
              <a:solidFill>
                <a:schemeClr val="accent1">
                  <a:lumMod val="70000"/>
                  <a:lumOff val="30000"/>
                </a:schemeClr>
              </a:solidFill>
              <a:ln w="19050">
                <a:solidFill>
                  <a:schemeClr val="lt1"/>
                </a:solidFill>
              </a:ln>
              <a:effectLst/>
            </c:spPr>
          </c:dPt>
          <c:dPt>
            <c:idx val="1873"/>
            <c:bubble3D val="0"/>
            <c:spPr>
              <a:solidFill>
                <a:schemeClr val="accent2">
                  <a:lumMod val="70000"/>
                  <a:lumOff val="30000"/>
                </a:schemeClr>
              </a:solidFill>
              <a:ln w="19050">
                <a:solidFill>
                  <a:schemeClr val="lt1"/>
                </a:solidFill>
              </a:ln>
              <a:effectLst/>
            </c:spPr>
          </c:dPt>
          <c:dPt>
            <c:idx val="1874"/>
            <c:bubble3D val="0"/>
            <c:spPr>
              <a:solidFill>
                <a:schemeClr val="accent3">
                  <a:lumMod val="70000"/>
                  <a:lumOff val="30000"/>
                </a:schemeClr>
              </a:solidFill>
              <a:ln w="19050">
                <a:solidFill>
                  <a:schemeClr val="lt1"/>
                </a:solidFill>
              </a:ln>
              <a:effectLst/>
            </c:spPr>
          </c:dPt>
          <c:dPt>
            <c:idx val="1875"/>
            <c:bubble3D val="0"/>
            <c:spPr>
              <a:solidFill>
                <a:schemeClr val="accent4">
                  <a:lumMod val="70000"/>
                  <a:lumOff val="30000"/>
                </a:schemeClr>
              </a:solidFill>
              <a:ln w="19050">
                <a:solidFill>
                  <a:schemeClr val="lt1"/>
                </a:solidFill>
              </a:ln>
              <a:effectLst/>
            </c:spPr>
          </c:dPt>
          <c:dPt>
            <c:idx val="1876"/>
            <c:bubble3D val="0"/>
            <c:spPr>
              <a:solidFill>
                <a:schemeClr val="accent5">
                  <a:lumMod val="70000"/>
                  <a:lumOff val="30000"/>
                </a:schemeClr>
              </a:solidFill>
              <a:ln w="19050">
                <a:solidFill>
                  <a:schemeClr val="lt1"/>
                </a:solidFill>
              </a:ln>
              <a:effectLst/>
            </c:spPr>
          </c:dPt>
          <c:dPt>
            <c:idx val="1877"/>
            <c:bubble3D val="0"/>
            <c:spPr>
              <a:solidFill>
                <a:schemeClr val="accent6">
                  <a:lumMod val="70000"/>
                  <a:lumOff val="30000"/>
                </a:schemeClr>
              </a:solidFill>
              <a:ln w="19050">
                <a:solidFill>
                  <a:schemeClr val="lt1"/>
                </a:solidFill>
              </a:ln>
              <a:effectLst/>
            </c:spPr>
          </c:dPt>
          <c:dPt>
            <c:idx val="1878"/>
            <c:bubble3D val="0"/>
            <c:spPr>
              <a:solidFill>
                <a:schemeClr val="accent1">
                  <a:lumMod val="70000"/>
                </a:schemeClr>
              </a:solidFill>
              <a:ln w="19050">
                <a:solidFill>
                  <a:schemeClr val="lt1"/>
                </a:solidFill>
              </a:ln>
              <a:effectLst/>
            </c:spPr>
          </c:dPt>
          <c:dPt>
            <c:idx val="1879"/>
            <c:bubble3D val="0"/>
            <c:spPr>
              <a:solidFill>
                <a:schemeClr val="accent2">
                  <a:lumMod val="70000"/>
                </a:schemeClr>
              </a:solidFill>
              <a:ln w="19050">
                <a:solidFill>
                  <a:schemeClr val="lt1"/>
                </a:solidFill>
              </a:ln>
              <a:effectLst/>
            </c:spPr>
          </c:dPt>
          <c:dPt>
            <c:idx val="1880"/>
            <c:bubble3D val="0"/>
            <c:spPr>
              <a:solidFill>
                <a:schemeClr val="accent3">
                  <a:lumMod val="70000"/>
                </a:schemeClr>
              </a:solidFill>
              <a:ln w="19050">
                <a:solidFill>
                  <a:schemeClr val="lt1"/>
                </a:solidFill>
              </a:ln>
              <a:effectLst/>
            </c:spPr>
          </c:dPt>
          <c:dPt>
            <c:idx val="1881"/>
            <c:bubble3D val="0"/>
            <c:spPr>
              <a:solidFill>
                <a:schemeClr val="accent4">
                  <a:lumMod val="70000"/>
                </a:schemeClr>
              </a:solidFill>
              <a:ln w="19050">
                <a:solidFill>
                  <a:schemeClr val="lt1"/>
                </a:solidFill>
              </a:ln>
              <a:effectLst/>
            </c:spPr>
          </c:dPt>
          <c:dPt>
            <c:idx val="1882"/>
            <c:bubble3D val="0"/>
            <c:spPr>
              <a:solidFill>
                <a:schemeClr val="accent5">
                  <a:lumMod val="70000"/>
                </a:schemeClr>
              </a:solidFill>
              <a:ln w="19050">
                <a:solidFill>
                  <a:schemeClr val="lt1"/>
                </a:solidFill>
              </a:ln>
              <a:effectLst/>
            </c:spPr>
          </c:dPt>
          <c:dPt>
            <c:idx val="1883"/>
            <c:bubble3D val="0"/>
            <c:spPr>
              <a:solidFill>
                <a:schemeClr val="accent6">
                  <a:lumMod val="70000"/>
                </a:schemeClr>
              </a:solidFill>
              <a:ln w="19050">
                <a:solidFill>
                  <a:schemeClr val="lt1"/>
                </a:solidFill>
              </a:ln>
              <a:effectLst/>
            </c:spPr>
          </c:dPt>
          <c:dPt>
            <c:idx val="1884"/>
            <c:bubble3D val="0"/>
            <c:spPr>
              <a:solidFill>
                <a:schemeClr val="accent1">
                  <a:lumMod val="50000"/>
                  <a:lumOff val="50000"/>
                </a:schemeClr>
              </a:solidFill>
              <a:ln w="19050">
                <a:solidFill>
                  <a:schemeClr val="lt1"/>
                </a:solidFill>
              </a:ln>
              <a:effectLst/>
            </c:spPr>
          </c:dPt>
          <c:dPt>
            <c:idx val="1885"/>
            <c:bubble3D val="0"/>
            <c:spPr>
              <a:solidFill>
                <a:schemeClr val="accent2">
                  <a:lumMod val="50000"/>
                  <a:lumOff val="50000"/>
                </a:schemeClr>
              </a:solidFill>
              <a:ln w="19050">
                <a:solidFill>
                  <a:schemeClr val="lt1"/>
                </a:solidFill>
              </a:ln>
              <a:effectLst/>
            </c:spPr>
          </c:dPt>
          <c:dPt>
            <c:idx val="1886"/>
            <c:bubble3D val="0"/>
            <c:spPr>
              <a:solidFill>
                <a:schemeClr val="accent3">
                  <a:lumMod val="50000"/>
                  <a:lumOff val="50000"/>
                </a:schemeClr>
              </a:solidFill>
              <a:ln w="19050">
                <a:solidFill>
                  <a:schemeClr val="lt1"/>
                </a:solidFill>
              </a:ln>
              <a:effectLst/>
            </c:spPr>
          </c:dPt>
          <c:dPt>
            <c:idx val="1887"/>
            <c:bubble3D val="0"/>
            <c:spPr>
              <a:solidFill>
                <a:schemeClr val="accent4">
                  <a:lumMod val="50000"/>
                  <a:lumOff val="50000"/>
                </a:schemeClr>
              </a:solidFill>
              <a:ln w="19050">
                <a:solidFill>
                  <a:schemeClr val="lt1"/>
                </a:solidFill>
              </a:ln>
              <a:effectLst/>
            </c:spPr>
          </c:dPt>
          <c:dPt>
            <c:idx val="1888"/>
            <c:bubble3D val="0"/>
            <c:spPr>
              <a:solidFill>
                <a:schemeClr val="accent5">
                  <a:lumMod val="50000"/>
                  <a:lumOff val="50000"/>
                </a:schemeClr>
              </a:solidFill>
              <a:ln w="19050">
                <a:solidFill>
                  <a:schemeClr val="lt1"/>
                </a:solidFill>
              </a:ln>
              <a:effectLst/>
            </c:spPr>
          </c:dPt>
          <c:dPt>
            <c:idx val="1889"/>
            <c:bubble3D val="0"/>
            <c:spPr>
              <a:solidFill>
                <a:schemeClr val="accent6">
                  <a:lumMod val="50000"/>
                  <a:lumOff val="50000"/>
                </a:schemeClr>
              </a:solidFill>
              <a:ln w="19050">
                <a:solidFill>
                  <a:schemeClr val="lt1"/>
                </a:solidFill>
              </a:ln>
              <a:effectLst/>
            </c:spPr>
          </c:dPt>
          <c:dPt>
            <c:idx val="1890"/>
            <c:bubble3D val="0"/>
            <c:spPr>
              <a:solidFill>
                <a:schemeClr val="accent1"/>
              </a:solidFill>
              <a:ln w="19050">
                <a:solidFill>
                  <a:schemeClr val="lt1"/>
                </a:solidFill>
              </a:ln>
              <a:effectLst/>
            </c:spPr>
          </c:dPt>
          <c:dPt>
            <c:idx val="1891"/>
            <c:bubble3D val="0"/>
            <c:spPr>
              <a:solidFill>
                <a:schemeClr val="accent2"/>
              </a:solidFill>
              <a:ln w="19050">
                <a:solidFill>
                  <a:schemeClr val="lt1"/>
                </a:solidFill>
              </a:ln>
              <a:effectLst/>
            </c:spPr>
          </c:dPt>
          <c:dPt>
            <c:idx val="1892"/>
            <c:bubble3D val="0"/>
            <c:spPr>
              <a:solidFill>
                <a:schemeClr val="accent3"/>
              </a:solidFill>
              <a:ln w="19050">
                <a:solidFill>
                  <a:schemeClr val="lt1"/>
                </a:solidFill>
              </a:ln>
              <a:effectLst/>
            </c:spPr>
          </c:dPt>
          <c:dPt>
            <c:idx val="1893"/>
            <c:bubble3D val="0"/>
            <c:spPr>
              <a:solidFill>
                <a:schemeClr val="accent4"/>
              </a:solidFill>
              <a:ln w="19050">
                <a:solidFill>
                  <a:schemeClr val="lt1"/>
                </a:solidFill>
              </a:ln>
              <a:effectLst/>
            </c:spPr>
          </c:dPt>
          <c:dPt>
            <c:idx val="1894"/>
            <c:bubble3D val="0"/>
            <c:spPr>
              <a:solidFill>
                <a:schemeClr val="accent5"/>
              </a:solidFill>
              <a:ln w="19050">
                <a:solidFill>
                  <a:schemeClr val="lt1"/>
                </a:solidFill>
              </a:ln>
              <a:effectLst/>
            </c:spPr>
          </c:dPt>
          <c:dPt>
            <c:idx val="1895"/>
            <c:bubble3D val="0"/>
            <c:spPr>
              <a:solidFill>
                <a:schemeClr val="accent6"/>
              </a:solidFill>
              <a:ln w="19050">
                <a:solidFill>
                  <a:schemeClr val="lt1"/>
                </a:solidFill>
              </a:ln>
              <a:effectLst/>
            </c:spPr>
          </c:dPt>
          <c:dPt>
            <c:idx val="1896"/>
            <c:bubble3D val="0"/>
            <c:spPr>
              <a:solidFill>
                <a:schemeClr val="accent1">
                  <a:lumMod val="60000"/>
                </a:schemeClr>
              </a:solidFill>
              <a:ln w="19050">
                <a:solidFill>
                  <a:schemeClr val="lt1"/>
                </a:solidFill>
              </a:ln>
              <a:effectLst/>
            </c:spPr>
          </c:dPt>
          <c:dPt>
            <c:idx val="1897"/>
            <c:bubble3D val="0"/>
            <c:spPr>
              <a:solidFill>
                <a:schemeClr val="accent2">
                  <a:lumMod val="60000"/>
                </a:schemeClr>
              </a:solidFill>
              <a:ln w="19050">
                <a:solidFill>
                  <a:schemeClr val="lt1"/>
                </a:solidFill>
              </a:ln>
              <a:effectLst/>
            </c:spPr>
          </c:dPt>
          <c:dPt>
            <c:idx val="1898"/>
            <c:bubble3D val="0"/>
            <c:spPr>
              <a:solidFill>
                <a:schemeClr val="accent3">
                  <a:lumMod val="60000"/>
                </a:schemeClr>
              </a:solidFill>
              <a:ln w="19050">
                <a:solidFill>
                  <a:schemeClr val="lt1"/>
                </a:solidFill>
              </a:ln>
              <a:effectLst/>
            </c:spPr>
          </c:dPt>
          <c:dPt>
            <c:idx val="1899"/>
            <c:bubble3D val="0"/>
            <c:spPr>
              <a:solidFill>
                <a:schemeClr val="accent4">
                  <a:lumMod val="60000"/>
                </a:schemeClr>
              </a:solidFill>
              <a:ln w="19050">
                <a:solidFill>
                  <a:schemeClr val="lt1"/>
                </a:solidFill>
              </a:ln>
              <a:effectLst/>
            </c:spPr>
          </c:dPt>
          <c:dPt>
            <c:idx val="1900"/>
            <c:bubble3D val="0"/>
            <c:spPr>
              <a:solidFill>
                <a:schemeClr val="accent5">
                  <a:lumMod val="60000"/>
                </a:schemeClr>
              </a:solidFill>
              <a:ln w="19050">
                <a:solidFill>
                  <a:schemeClr val="lt1"/>
                </a:solidFill>
              </a:ln>
              <a:effectLst/>
            </c:spPr>
          </c:dPt>
          <c:dPt>
            <c:idx val="1901"/>
            <c:bubble3D val="0"/>
            <c:spPr>
              <a:solidFill>
                <a:schemeClr val="accent6">
                  <a:lumMod val="60000"/>
                </a:schemeClr>
              </a:solidFill>
              <a:ln w="19050">
                <a:solidFill>
                  <a:schemeClr val="lt1"/>
                </a:solidFill>
              </a:ln>
              <a:effectLst/>
            </c:spPr>
          </c:dPt>
          <c:dPt>
            <c:idx val="1902"/>
            <c:bubble3D val="0"/>
            <c:spPr>
              <a:solidFill>
                <a:schemeClr val="accent1">
                  <a:lumMod val="80000"/>
                  <a:lumOff val="20000"/>
                </a:schemeClr>
              </a:solidFill>
              <a:ln w="19050">
                <a:solidFill>
                  <a:schemeClr val="lt1"/>
                </a:solidFill>
              </a:ln>
              <a:effectLst/>
            </c:spPr>
          </c:dPt>
          <c:dPt>
            <c:idx val="1903"/>
            <c:bubble3D val="0"/>
            <c:spPr>
              <a:solidFill>
                <a:schemeClr val="accent2">
                  <a:lumMod val="80000"/>
                  <a:lumOff val="20000"/>
                </a:schemeClr>
              </a:solidFill>
              <a:ln w="19050">
                <a:solidFill>
                  <a:schemeClr val="lt1"/>
                </a:solidFill>
              </a:ln>
              <a:effectLst/>
            </c:spPr>
          </c:dPt>
          <c:dPt>
            <c:idx val="1904"/>
            <c:bubble3D val="0"/>
            <c:spPr>
              <a:solidFill>
                <a:schemeClr val="accent3">
                  <a:lumMod val="80000"/>
                  <a:lumOff val="20000"/>
                </a:schemeClr>
              </a:solidFill>
              <a:ln w="19050">
                <a:solidFill>
                  <a:schemeClr val="lt1"/>
                </a:solidFill>
              </a:ln>
              <a:effectLst/>
            </c:spPr>
          </c:dPt>
          <c:dPt>
            <c:idx val="1905"/>
            <c:bubble3D val="0"/>
            <c:spPr>
              <a:solidFill>
                <a:schemeClr val="accent4">
                  <a:lumMod val="80000"/>
                  <a:lumOff val="20000"/>
                </a:schemeClr>
              </a:solidFill>
              <a:ln w="19050">
                <a:solidFill>
                  <a:schemeClr val="lt1"/>
                </a:solidFill>
              </a:ln>
              <a:effectLst/>
            </c:spPr>
          </c:dPt>
          <c:dPt>
            <c:idx val="1906"/>
            <c:bubble3D val="0"/>
            <c:spPr>
              <a:solidFill>
                <a:schemeClr val="accent5">
                  <a:lumMod val="80000"/>
                  <a:lumOff val="20000"/>
                </a:schemeClr>
              </a:solidFill>
              <a:ln w="19050">
                <a:solidFill>
                  <a:schemeClr val="lt1"/>
                </a:solidFill>
              </a:ln>
              <a:effectLst/>
            </c:spPr>
          </c:dPt>
          <c:dPt>
            <c:idx val="1907"/>
            <c:bubble3D val="0"/>
            <c:spPr>
              <a:solidFill>
                <a:schemeClr val="accent6">
                  <a:lumMod val="80000"/>
                  <a:lumOff val="20000"/>
                </a:schemeClr>
              </a:solidFill>
              <a:ln w="19050">
                <a:solidFill>
                  <a:schemeClr val="lt1"/>
                </a:solidFill>
              </a:ln>
              <a:effectLst/>
            </c:spPr>
          </c:dPt>
          <c:dPt>
            <c:idx val="1908"/>
            <c:bubble3D val="0"/>
            <c:spPr>
              <a:solidFill>
                <a:schemeClr val="accent1">
                  <a:lumMod val="80000"/>
                </a:schemeClr>
              </a:solidFill>
              <a:ln w="19050">
                <a:solidFill>
                  <a:schemeClr val="lt1"/>
                </a:solidFill>
              </a:ln>
              <a:effectLst/>
            </c:spPr>
          </c:dPt>
          <c:dPt>
            <c:idx val="1909"/>
            <c:bubble3D val="0"/>
            <c:spPr>
              <a:solidFill>
                <a:schemeClr val="accent2">
                  <a:lumMod val="80000"/>
                </a:schemeClr>
              </a:solidFill>
              <a:ln w="19050">
                <a:solidFill>
                  <a:schemeClr val="lt1"/>
                </a:solidFill>
              </a:ln>
              <a:effectLst/>
            </c:spPr>
          </c:dPt>
          <c:dPt>
            <c:idx val="1910"/>
            <c:bubble3D val="0"/>
            <c:spPr>
              <a:solidFill>
                <a:schemeClr val="accent3">
                  <a:lumMod val="80000"/>
                </a:schemeClr>
              </a:solidFill>
              <a:ln w="19050">
                <a:solidFill>
                  <a:schemeClr val="lt1"/>
                </a:solidFill>
              </a:ln>
              <a:effectLst/>
            </c:spPr>
          </c:dPt>
          <c:dPt>
            <c:idx val="1911"/>
            <c:bubble3D val="0"/>
            <c:spPr>
              <a:solidFill>
                <a:schemeClr val="accent4">
                  <a:lumMod val="80000"/>
                </a:schemeClr>
              </a:solidFill>
              <a:ln w="19050">
                <a:solidFill>
                  <a:schemeClr val="lt1"/>
                </a:solidFill>
              </a:ln>
              <a:effectLst/>
            </c:spPr>
          </c:dPt>
          <c:dPt>
            <c:idx val="1912"/>
            <c:bubble3D val="0"/>
            <c:spPr>
              <a:solidFill>
                <a:schemeClr val="accent5">
                  <a:lumMod val="80000"/>
                </a:schemeClr>
              </a:solidFill>
              <a:ln w="19050">
                <a:solidFill>
                  <a:schemeClr val="lt1"/>
                </a:solidFill>
              </a:ln>
              <a:effectLst/>
            </c:spPr>
          </c:dPt>
          <c:dPt>
            <c:idx val="1913"/>
            <c:bubble3D val="0"/>
            <c:spPr>
              <a:solidFill>
                <a:schemeClr val="accent6">
                  <a:lumMod val="80000"/>
                </a:schemeClr>
              </a:solidFill>
              <a:ln w="19050">
                <a:solidFill>
                  <a:schemeClr val="lt1"/>
                </a:solidFill>
              </a:ln>
              <a:effectLst/>
            </c:spPr>
          </c:dPt>
          <c:dPt>
            <c:idx val="1914"/>
            <c:bubble3D val="0"/>
            <c:spPr>
              <a:solidFill>
                <a:schemeClr val="accent1">
                  <a:lumMod val="60000"/>
                  <a:lumOff val="40000"/>
                </a:schemeClr>
              </a:solidFill>
              <a:ln w="19050">
                <a:solidFill>
                  <a:schemeClr val="lt1"/>
                </a:solidFill>
              </a:ln>
              <a:effectLst/>
            </c:spPr>
          </c:dPt>
          <c:dPt>
            <c:idx val="1915"/>
            <c:bubble3D val="0"/>
            <c:spPr>
              <a:solidFill>
                <a:schemeClr val="accent2">
                  <a:lumMod val="60000"/>
                  <a:lumOff val="40000"/>
                </a:schemeClr>
              </a:solidFill>
              <a:ln w="19050">
                <a:solidFill>
                  <a:schemeClr val="lt1"/>
                </a:solidFill>
              </a:ln>
              <a:effectLst/>
            </c:spPr>
          </c:dPt>
          <c:dPt>
            <c:idx val="1916"/>
            <c:bubble3D val="0"/>
            <c:spPr>
              <a:solidFill>
                <a:schemeClr val="accent3">
                  <a:lumMod val="60000"/>
                  <a:lumOff val="40000"/>
                </a:schemeClr>
              </a:solidFill>
              <a:ln w="19050">
                <a:solidFill>
                  <a:schemeClr val="lt1"/>
                </a:solidFill>
              </a:ln>
              <a:effectLst/>
            </c:spPr>
          </c:dPt>
          <c:dPt>
            <c:idx val="1917"/>
            <c:bubble3D val="0"/>
            <c:spPr>
              <a:solidFill>
                <a:schemeClr val="accent4">
                  <a:lumMod val="60000"/>
                  <a:lumOff val="40000"/>
                </a:schemeClr>
              </a:solidFill>
              <a:ln w="19050">
                <a:solidFill>
                  <a:schemeClr val="lt1"/>
                </a:solidFill>
              </a:ln>
              <a:effectLst/>
            </c:spPr>
          </c:dPt>
          <c:dPt>
            <c:idx val="1918"/>
            <c:bubble3D val="0"/>
            <c:spPr>
              <a:solidFill>
                <a:schemeClr val="accent5">
                  <a:lumMod val="60000"/>
                  <a:lumOff val="40000"/>
                </a:schemeClr>
              </a:solidFill>
              <a:ln w="19050">
                <a:solidFill>
                  <a:schemeClr val="lt1"/>
                </a:solidFill>
              </a:ln>
              <a:effectLst/>
            </c:spPr>
          </c:dPt>
          <c:dPt>
            <c:idx val="1919"/>
            <c:bubble3D val="0"/>
            <c:spPr>
              <a:solidFill>
                <a:schemeClr val="accent6">
                  <a:lumMod val="60000"/>
                  <a:lumOff val="40000"/>
                </a:schemeClr>
              </a:solidFill>
              <a:ln w="19050">
                <a:solidFill>
                  <a:schemeClr val="lt1"/>
                </a:solidFill>
              </a:ln>
              <a:effectLst/>
            </c:spPr>
          </c:dPt>
          <c:dPt>
            <c:idx val="1920"/>
            <c:bubble3D val="0"/>
            <c:spPr>
              <a:solidFill>
                <a:schemeClr val="accent1">
                  <a:lumMod val="50000"/>
                </a:schemeClr>
              </a:solidFill>
              <a:ln w="19050">
                <a:solidFill>
                  <a:schemeClr val="lt1"/>
                </a:solidFill>
              </a:ln>
              <a:effectLst/>
            </c:spPr>
          </c:dPt>
          <c:dPt>
            <c:idx val="1921"/>
            <c:bubble3D val="0"/>
            <c:spPr>
              <a:solidFill>
                <a:schemeClr val="accent2">
                  <a:lumMod val="50000"/>
                </a:schemeClr>
              </a:solidFill>
              <a:ln w="19050">
                <a:solidFill>
                  <a:schemeClr val="lt1"/>
                </a:solidFill>
              </a:ln>
              <a:effectLst/>
            </c:spPr>
          </c:dPt>
          <c:dPt>
            <c:idx val="1922"/>
            <c:bubble3D val="0"/>
            <c:spPr>
              <a:solidFill>
                <a:schemeClr val="accent3">
                  <a:lumMod val="50000"/>
                </a:schemeClr>
              </a:solidFill>
              <a:ln w="19050">
                <a:solidFill>
                  <a:schemeClr val="lt1"/>
                </a:solidFill>
              </a:ln>
              <a:effectLst/>
            </c:spPr>
          </c:dPt>
          <c:dPt>
            <c:idx val="1923"/>
            <c:bubble3D val="0"/>
            <c:spPr>
              <a:solidFill>
                <a:schemeClr val="accent4">
                  <a:lumMod val="50000"/>
                </a:schemeClr>
              </a:solidFill>
              <a:ln w="19050">
                <a:solidFill>
                  <a:schemeClr val="lt1"/>
                </a:solidFill>
              </a:ln>
              <a:effectLst/>
            </c:spPr>
          </c:dPt>
          <c:dPt>
            <c:idx val="1924"/>
            <c:bubble3D val="0"/>
            <c:spPr>
              <a:solidFill>
                <a:schemeClr val="accent5">
                  <a:lumMod val="50000"/>
                </a:schemeClr>
              </a:solidFill>
              <a:ln w="19050">
                <a:solidFill>
                  <a:schemeClr val="lt1"/>
                </a:solidFill>
              </a:ln>
              <a:effectLst/>
            </c:spPr>
          </c:dPt>
          <c:dPt>
            <c:idx val="1925"/>
            <c:bubble3D val="0"/>
            <c:spPr>
              <a:solidFill>
                <a:schemeClr val="accent6">
                  <a:lumMod val="50000"/>
                </a:schemeClr>
              </a:solidFill>
              <a:ln w="19050">
                <a:solidFill>
                  <a:schemeClr val="lt1"/>
                </a:solidFill>
              </a:ln>
              <a:effectLst/>
            </c:spPr>
          </c:dPt>
          <c:dPt>
            <c:idx val="1926"/>
            <c:bubble3D val="0"/>
            <c:spPr>
              <a:solidFill>
                <a:schemeClr val="accent1">
                  <a:lumMod val="70000"/>
                  <a:lumOff val="30000"/>
                </a:schemeClr>
              </a:solidFill>
              <a:ln w="19050">
                <a:solidFill>
                  <a:schemeClr val="lt1"/>
                </a:solidFill>
              </a:ln>
              <a:effectLst/>
            </c:spPr>
          </c:dPt>
          <c:dPt>
            <c:idx val="1927"/>
            <c:bubble3D val="0"/>
            <c:spPr>
              <a:solidFill>
                <a:schemeClr val="accent2">
                  <a:lumMod val="70000"/>
                  <a:lumOff val="30000"/>
                </a:schemeClr>
              </a:solidFill>
              <a:ln w="19050">
                <a:solidFill>
                  <a:schemeClr val="lt1"/>
                </a:solidFill>
              </a:ln>
              <a:effectLst/>
            </c:spPr>
          </c:dPt>
          <c:dPt>
            <c:idx val="1928"/>
            <c:bubble3D val="0"/>
            <c:spPr>
              <a:solidFill>
                <a:schemeClr val="accent3">
                  <a:lumMod val="70000"/>
                  <a:lumOff val="30000"/>
                </a:schemeClr>
              </a:solidFill>
              <a:ln w="19050">
                <a:solidFill>
                  <a:schemeClr val="lt1"/>
                </a:solidFill>
              </a:ln>
              <a:effectLst/>
            </c:spPr>
          </c:dPt>
          <c:dPt>
            <c:idx val="1929"/>
            <c:bubble3D val="0"/>
            <c:spPr>
              <a:solidFill>
                <a:schemeClr val="accent4">
                  <a:lumMod val="70000"/>
                  <a:lumOff val="30000"/>
                </a:schemeClr>
              </a:solidFill>
              <a:ln w="19050">
                <a:solidFill>
                  <a:schemeClr val="lt1"/>
                </a:solidFill>
              </a:ln>
              <a:effectLst/>
            </c:spPr>
          </c:dPt>
          <c:dPt>
            <c:idx val="1930"/>
            <c:bubble3D val="0"/>
            <c:spPr>
              <a:solidFill>
                <a:schemeClr val="accent5">
                  <a:lumMod val="70000"/>
                  <a:lumOff val="30000"/>
                </a:schemeClr>
              </a:solidFill>
              <a:ln w="19050">
                <a:solidFill>
                  <a:schemeClr val="lt1"/>
                </a:solidFill>
              </a:ln>
              <a:effectLst/>
            </c:spPr>
          </c:dPt>
          <c:dPt>
            <c:idx val="1931"/>
            <c:bubble3D val="0"/>
            <c:spPr>
              <a:solidFill>
                <a:schemeClr val="accent6">
                  <a:lumMod val="70000"/>
                  <a:lumOff val="30000"/>
                </a:schemeClr>
              </a:solidFill>
              <a:ln w="19050">
                <a:solidFill>
                  <a:schemeClr val="lt1"/>
                </a:solidFill>
              </a:ln>
              <a:effectLst/>
            </c:spPr>
          </c:dPt>
          <c:dPt>
            <c:idx val="1932"/>
            <c:bubble3D val="0"/>
            <c:spPr>
              <a:solidFill>
                <a:schemeClr val="accent1">
                  <a:lumMod val="70000"/>
                </a:schemeClr>
              </a:solidFill>
              <a:ln w="19050">
                <a:solidFill>
                  <a:schemeClr val="lt1"/>
                </a:solidFill>
              </a:ln>
              <a:effectLst/>
            </c:spPr>
          </c:dPt>
          <c:dPt>
            <c:idx val="1933"/>
            <c:bubble3D val="0"/>
            <c:spPr>
              <a:solidFill>
                <a:schemeClr val="accent2">
                  <a:lumMod val="70000"/>
                </a:schemeClr>
              </a:solidFill>
              <a:ln w="19050">
                <a:solidFill>
                  <a:schemeClr val="lt1"/>
                </a:solidFill>
              </a:ln>
              <a:effectLst/>
            </c:spPr>
          </c:dPt>
          <c:dPt>
            <c:idx val="1934"/>
            <c:bubble3D val="0"/>
            <c:spPr>
              <a:solidFill>
                <a:schemeClr val="accent3">
                  <a:lumMod val="70000"/>
                </a:schemeClr>
              </a:solidFill>
              <a:ln w="19050">
                <a:solidFill>
                  <a:schemeClr val="lt1"/>
                </a:solidFill>
              </a:ln>
              <a:effectLst/>
            </c:spPr>
          </c:dPt>
          <c:dPt>
            <c:idx val="1935"/>
            <c:bubble3D val="0"/>
            <c:spPr>
              <a:solidFill>
                <a:schemeClr val="accent4">
                  <a:lumMod val="70000"/>
                </a:schemeClr>
              </a:solidFill>
              <a:ln w="19050">
                <a:solidFill>
                  <a:schemeClr val="lt1"/>
                </a:solidFill>
              </a:ln>
              <a:effectLst/>
            </c:spPr>
          </c:dPt>
          <c:dPt>
            <c:idx val="1936"/>
            <c:bubble3D val="0"/>
            <c:spPr>
              <a:solidFill>
                <a:schemeClr val="accent5">
                  <a:lumMod val="70000"/>
                </a:schemeClr>
              </a:solidFill>
              <a:ln w="19050">
                <a:solidFill>
                  <a:schemeClr val="lt1"/>
                </a:solidFill>
              </a:ln>
              <a:effectLst/>
            </c:spPr>
          </c:dPt>
          <c:dPt>
            <c:idx val="1937"/>
            <c:bubble3D val="0"/>
            <c:spPr>
              <a:solidFill>
                <a:schemeClr val="accent6">
                  <a:lumMod val="70000"/>
                </a:schemeClr>
              </a:solidFill>
              <a:ln w="19050">
                <a:solidFill>
                  <a:schemeClr val="lt1"/>
                </a:solidFill>
              </a:ln>
              <a:effectLst/>
            </c:spPr>
          </c:dPt>
          <c:dPt>
            <c:idx val="1938"/>
            <c:bubble3D val="0"/>
            <c:spPr>
              <a:solidFill>
                <a:schemeClr val="accent1">
                  <a:lumMod val="50000"/>
                  <a:lumOff val="50000"/>
                </a:schemeClr>
              </a:solidFill>
              <a:ln w="19050">
                <a:solidFill>
                  <a:schemeClr val="lt1"/>
                </a:solidFill>
              </a:ln>
              <a:effectLst/>
            </c:spPr>
          </c:dPt>
          <c:dPt>
            <c:idx val="1939"/>
            <c:bubble3D val="0"/>
            <c:spPr>
              <a:solidFill>
                <a:schemeClr val="accent2">
                  <a:lumMod val="50000"/>
                  <a:lumOff val="50000"/>
                </a:schemeClr>
              </a:solidFill>
              <a:ln w="19050">
                <a:solidFill>
                  <a:schemeClr val="lt1"/>
                </a:solidFill>
              </a:ln>
              <a:effectLst/>
            </c:spPr>
          </c:dPt>
          <c:dPt>
            <c:idx val="1940"/>
            <c:bubble3D val="0"/>
            <c:spPr>
              <a:solidFill>
                <a:schemeClr val="accent3">
                  <a:lumMod val="50000"/>
                  <a:lumOff val="50000"/>
                </a:schemeClr>
              </a:solidFill>
              <a:ln w="19050">
                <a:solidFill>
                  <a:schemeClr val="lt1"/>
                </a:solidFill>
              </a:ln>
              <a:effectLst/>
            </c:spPr>
          </c:dPt>
          <c:dPt>
            <c:idx val="1941"/>
            <c:bubble3D val="0"/>
            <c:spPr>
              <a:solidFill>
                <a:schemeClr val="accent4">
                  <a:lumMod val="50000"/>
                  <a:lumOff val="50000"/>
                </a:schemeClr>
              </a:solidFill>
              <a:ln w="19050">
                <a:solidFill>
                  <a:schemeClr val="lt1"/>
                </a:solidFill>
              </a:ln>
              <a:effectLst/>
            </c:spPr>
          </c:dPt>
          <c:dPt>
            <c:idx val="1942"/>
            <c:bubble3D val="0"/>
            <c:spPr>
              <a:solidFill>
                <a:schemeClr val="accent5">
                  <a:lumMod val="50000"/>
                  <a:lumOff val="50000"/>
                </a:schemeClr>
              </a:solidFill>
              <a:ln w="19050">
                <a:solidFill>
                  <a:schemeClr val="lt1"/>
                </a:solidFill>
              </a:ln>
              <a:effectLst/>
            </c:spPr>
          </c:dPt>
          <c:dPt>
            <c:idx val="1943"/>
            <c:bubble3D val="0"/>
            <c:spPr>
              <a:solidFill>
                <a:schemeClr val="accent6">
                  <a:lumMod val="50000"/>
                  <a:lumOff val="50000"/>
                </a:schemeClr>
              </a:solidFill>
              <a:ln w="19050">
                <a:solidFill>
                  <a:schemeClr val="lt1"/>
                </a:solidFill>
              </a:ln>
              <a:effectLst/>
            </c:spPr>
          </c:dPt>
          <c:dPt>
            <c:idx val="1944"/>
            <c:bubble3D val="0"/>
            <c:spPr>
              <a:solidFill>
                <a:schemeClr val="accent1"/>
              </a:solidFill>
              <a:ln w="19050">
                <a:solidFill>
                  <a:schemeClr val="lt1"/>
                </a:solidFill>
              </a:ln>
              <a:effectLst/>
            </c:spPr>
          </c:dPt>
          <c:dPt>
            <c:idx val="1945"/>
            <c:bubble3D val="0"/>
            <c:spPr>
              <a:solidFill>
                <a:schemeClr val="accent2"/>
              </a:solidFill>
              <a:ln w="19050">
                <a:solidFill>
                  <a:schemeClr val="lt1"/>
                </a:solidFill>
              </a:ln>
              <a:effectLst/>
            </c:spPr>
          </c:dPt>
          <c:dPt>
            <c:idx val="1946"/>
            <c:bubble3D val="0"/>
            <c:spPr>
              <a:solidFill>
                <a:schemeClr val="accent3"/>
              </a:solidFill>
              <a:ln w="19050">
                <a:solidFill>
                  <a:schemeClr val="lt1"/>
                </a:solidFill>
              </a:ln>
              <a:effectLst/>
            </c:spPr>
          </c:dPt>
          <c:dPt>
            <c:idx val="1947"/>
            <c:bubble3D val="0"/>
            <c:spPr>
              <a:solidFill>
                <a:schemeClr val="accent4"/>
              </a:solidFill>
              <a:ln w="19050">
                <a:solidFill>
                  <a:schemeClr val="lt1"/>
                </a:solidFill>
              </a:ln>
              <a:effectLst/>
            </c:spPr>
          </c:dPt>
          <c:dPt>
            <c:idx val="1948"/>
            <c:bubble3D val="0"/>
            <c:spPr>
              <a:solidFill>
                <a:schemeClr val="accent5"/>
              </a:solidFill>
              <a:ln w="19050">
                <a:solidFill>
                  <a:schemeClr val="lt1"/>
                </a:solidFill>
              </a:ln>
              <a:effectLst/>
            </c:spPr>
          </c:dPt>
          <c:dPt>
            <c:idx val="1949"/>
            <c:bubble3D val="0"/>
            <c:spPr>
              <a:solidFill>
                <a:schemeClr val="accent6"/>
              </a:solidFill>
              <a:ln w="19050">
                <a:solidFill>
                  <a:schemeClr val="lt1"/>
                </a:solidFill>
              </a:ln>
              <a:effectLst/>
            </c:spPr>
          </c:dPt>
          <c:dPt>
            <c:idx val="1950"/>
            <c:bubble3D val="0"/>
            <c:spPr>
              <a:solidFill>
                <a:schemeClr val="accent1">
                  <a:lumMod val="60000"/>
                </a:schemeClr>
              </a:solidFill>
              <a:ln w="19050">
                <a:solidFill>
                  <a:schemeClr val="lt1"/>
                </a:solidFill>
              </a:ln>
              <a:effectLst/>
            </c:spPr>
          </c:dPt>
          <c:dPt>
            <c:idx val="1951"/>
            <c:bubble3D val="0"/>
            <c:spPr>
              <a:solidFill>
                <a:schemeClr val="accent2">
                  <a:lumMod val="60000"/>
                </a:schemeClr>
              </a:solidFill>
              <a:ln w="19050">
                <a:solidFill>
                  <a:schemeClr val="lt1"/>
                </a:solidFill>
              </a:ln>
              <a:effectLst/>
            </c:spPr>
          </c:dPt>
          <c:dPt>
            <c:idx val="1952"/>
            <c:bubble3D val="0"/>
            <c:spPr>
              <a:solidFill>
                <a:schemeClr val="accent3">
                  <a:lumMod val="60000"/>
                </a:schemeClr>
              </a:solidFill>
              <a:ln w="19050">
                <a:solidFill>
                  <a:schemeClr val="lt1"/>
                </a:solidFill>
              </a:ln>
              <a:effectLst/>
            </c:spPr>
          </c:dPt>
          <c:dPt>
            <c:idx val="1953"/>
            <c:bubble3D val="0"/>
            <c:spPr>
              <a:solidFill>
                <a:schemeClr val="accent4">
                  <a:lumMod val="60000"/>
                </a:schemeClr>
              </a:solidFill>
              <a:ln w="19050">
                <a:solidFill>
                  <a:schemeClr val="lt1"/>
                </a:solidFill>
              </a:ln>
              <a:effectLst/>
            </c:spPr>
          </c:dPt>
          <c:dPt>
            <c:idx val="1954"/>
            <c:bubble3D val="0"/>
            <c:spPr>
              <a:solidFill>
                <a:schemeClr val="accent5">
                  <a:lumMod val="60000"/>
                </a:schemeClr>
              </a:solidFill>
              <a:ln w="19050">
                <a:solidFill>
                  <a:schemeClr val="lt1"/>
                </a:solidFill>
              </a:ln>
              <a:effectLst/>
            </c:spPr>
          </c:dPt>
          <c:dPt>
            <c:idx val="1955"/>
            <c:bubble3D val="0"/>
            <c:spPr>
              <a:solidFill>
                <a:schemeClr val="accent6">
                  <a:lumMod val="60000"/>
                </a:schemeClr>
              </a:solidFill>
              <a:ln w="19050">
                <a:solidFill>
                  <a:schemeClr val="lt1"/>
                </a:solidFill>
              </a:ln>
              <a:effectLst/>
            </c:spPr>
          </c:dPt>
          <c:dPt>
            <c:idx val="1956"/>
            <c:bubble3D val="0"/>
            <c:spPr>
              <a:solidFill>
                <a:schemeClr val="accent1">
                  <a:lumMod val="80000"/>
                  <a:lumOff val="20000"/>
                </a:schemeClr>
              </a:solidFill>
              <a:ln w="19050">
                <a:solidFill>
                  <a:schemeClr val="lt1"/>
                </a:solidFill>
              </a:ln>
              <a:effectLst/>
            </c:spPr>
          </c:dPt>
          <c:dPt>
            <c:idx val="1957"/>
            <c:bubble3D val="0"/>
            <c:spPr>
              <a:solidFill>
                <a:schemeClr val="accent2">
                  <a:lumMod val="80000"/>
                  <a:lumOff val="20000"/>
                </a:schemeClr>
              </a:solidFill>
              <a:ln w="19050">
                <a:solidFill>
                  <a:schemeClr val="lt1"/>
                </a:solidFill>
              </a:ln>
              <a:effectLst/>
            </c:spPr>
          </c:dPt>
          <c:dPt>
            <c:idx val="1958"/>
            <c:bubble3D val="0"/>
            <c:spPr>
              <a:solidFill>
                <a:schemeClr val="accent3">
                  <a:lumMod val="80000"/>
                  <a:lumOff val="20000"/>
                </a:schemeClr>
              </a:solidFill>
              <a:ln w="19050">
                <a:solidFill>
                  <a:schemeClr val="lt1"/>
                </a:solidFill>
              </a:ln>
              <a:effectLst/>
            </c:spPr>
          </c:dPt>
          <c:dPt>
            <c:idx val="1959"/>
            <c:bubble3D val="0"/>
            <c:spPr>
              <a:solidFill>
                <a:schemeClr val="accent4">
                  <a:lumMod val="80000"/>
                  <a:lumOff val="20000"/>
                </a:schemeClr>
              </a:solidFill>
              <a:ln w="19050">
                <a:solidFill>
                  <a:schemeClr val="lt1"/>
                </a:solidFill>
              </a:ln>
              <a:effectLst/>
            </c:spPr>
          </c:dPt>
          <c:dPt>
            <c:idx val="1960"/>
            <c:bubble3D val="0"/>
            <c:spPr>
              <a:solidFill>
                <a:schemeClr val="accent5">
                  <a:lumMod val="80000"/>
                  <a:lumOff val="20000"/>
                </a:schemeClr>
              </a:solidFill>
              <a:ln w="19050">
                <a:solidFill>
                  <a:schemeClr val="lt1"/>
                </a:solidFill>
              </a:ln>
              <a:effectLst/>
            </c:spPr>
          </c:dPt>
          <c:dPt>
            <c:idx val="1961"/>
            <c:bubble3D val="0"/>
            <c:spPr>
              <a:solidFill>
                <a:schemeClr val="accent6">
                  <a:lumMod val="80000"/>
                  <a:lumOff val="20000"/>
                </a:schemeClr>
              </a:solidFill>
              <a:ln w="19050">
                <a:solidFill>
                  <a:schemeClr val="lt1"/>
                </a:solidFill>
              </a:ln>
              <a:effectLst/>
            </c:spPr>
          </c:dPt>
          <c:dPt>
            <c:idx val="1962"/>
            <c:bubble3D val="0"/>
            <c:spPr>
              <a:solidFill>
                <a:schemeClr val="accent1">
                  <a:lumMod val="80000"/>
                </a:schemeClr>
              </a:solidFill>
              <a:ln w="19050">
                <a:solidFill>
                  <a:schemeClr val="lt1"/>
                </a:solidFill>
              </a:ln>
              <a:effectLst/>
            </c:spPr>
          </c:dPt>
          <c:dPt>
            <c:idx val="1963"/>
            <c:bubble3D val="0"/>
            <c:spPr>
              <a:solidFill>
                <a:schemeClr val="accent2">
                  <a:lumMod val="80000"/>
                </a:schemeClr>
              </a:solidFill>
              <a:ln w="19050">
                <a:solidFill>
                  <a:schemeClr val="lt1"/>
                </a:solidFill>
              </a:ln>
              <a:effectLst/>
            </c:spPr>
          </c:dPt>
          <c:dPt>
            <c:idx val="1964"/>
            <c:bubble3D val="0"/>
            <c:spPr>
              <a:solidFill>
                <a:schemeClr val="accent3">
                  <a:lumMod val="80000"/>
                </a:schemeClr>
              </a:solidFill>
              <a:ln w="19050">
                <a:solidFill>
                  <a:schemeClr val="lt1"/>
                </a:solidFill>
              </a:ln>
              <a:effectLst/>
            </c:spPr>
          </c:dPt>
          <c:dPt>
            <c:idx val="1965"/>
            <c:bubble3D val="0"/>
            <c:spPr>
              <a:solidFill>
                <a:schemeClr val="accent4">
                  <a:lumMod val="80000"/>
                </a:schemeClr>
              </a:solidFill>
              <a:ln w="19050">
                <a:solidFill>
                  <a:schemeClr val="lt1"/>
                </a:solidFill>
              </a:ln>
              <a:effectLst/>
            </c:spPr>
          </c:dPt>
          <c:dPt>
            <c:idx val="1966"/>
            <c:bubble3D val="0"/>
            <c:spPr>
              <a:solidFill>
                <a:schemeClr val="accent5">
                  <a:lumMod val="80000"/>
                </a:schemeClr>
              </a:solidFill>
              <a:ln w="19050">
                <a:solidFill>
                  <a:schemeClr val="lt1"/>
                </a:solidFill>
              </a:ln>
              <a:effectLst/>
            </c:spPr>
          </c:dPt>
          <c:dPt>
            <c:idx val="1967"/>
            <c:bubble3D val="0"/>
            <c:spPr>
              <a:solidFill>
                <a:schemeClr val="accent6">
                  <a:lumMod val="80000"/>
                </a:schemeClr>
              </a:solidFill>
              <a:ln w="19050">
                <a:solidFill>
                  <a:schemeClr val="lt1"/>
                </a:solidFill>
              </a:ln>
              <a:effectLst/>
            </c:spPr>
          </c:dPt>
          <c:dPt>
            <c:idx val="1968"/>
            <c:bubble3D val="0"/>
            <c:spPr>
              <a:solidFill>
                <a:schemeClr val="accent1">
                  <a:lumMod val="60000"/>
                  <a:lumOff val="40000"/>
                </a:schemeClr>
              </a:solidFill>
              <a:ln w="19050">
                <a:solidFill>
                  <a:schemeClr val="lt1"/>
                </a:solidFill>
              </a:ln>
              <a:effectLst/>
            </c:spPr>
          </c:dPt>
          <c:dPt>
            <c:idx val="1969"/>
            <c:bubble3D val="0"/>
            <c:spPr>
              <a:solidFill>
                <a:schemeClr val="accent2">
                  <a:lumMod val="60000"/>
                  <a:lumOff val="40000"/>
                </a:schemeClr>
              </a:solidFill>
              <a:ln w="19050">
                <a:solidFill>
                  <a:schemeClr val="lt1"/>
                </a:solidFill>
              </a:ln>
              <a:effectLst/>
            </c:spPr>
          </c:dPt>
          <c:dPt>
            <c:idx val="1970"/>
            <c:bubble3D val="0"/>
            <c:spPr>
              <a:solidFill>
                <a:schemeClr val="accent3">
                  <a:lumMod val="60000"/>
                  <a:lumOff val="40000"/>
                </a:schemeClr>
              </a:solidFill>
              <a:ln w="19050">
                <a:solidFill>
                  <a:schemeClr val="lt1"/>
                </a:solidFill>
              </a:ln>
              <a:effectLst/>
            </c:spPr>
          </c:dPt>
          <c:dPt>
            <c:idx val="1971"/>
            <c:bubble3D val="0"/>
            <c:spPr>
              <a:solidFill>
                <a:schemeClr val="accent4">
                  <a:lumMod val="60000"/>
                  <a:lumOff val="40000"/>
                </a:schemeClr>
              </a:solidFill>
              <a:ln w="19050">
                <a:solidFill>
                  <a:schemeClr val="lt1"/>
                </a:solidFill>
              </a:ln>
              <a:effectLst/>
            </c:spPr>
          </c:dPt>
          <c:dPt>
            <c:idx val="1972"/>
            <c:bubble3D val="0"/>
            <c:spPr>
              <a:solidFill>
                <a:schemeClr val="accent5">
                  <a:lumMod val="60000"/>
                  <a:lumOff val="40000"/>
                </a:schemeClr>
              </a:solidFill>
              <a:ln w="19050">
                <a:solidFill>
                  <a:schemeClr val="lt1"/>
                </a:solidFill>
              </a:ln>
              <a:effectLst/>
            </c:spPr>
          </c:dPt>
          <c:dPt>
            <c:idx val="1973"/>
            <c:bubble3D val="0"/>
            <c:spPr>
              <a:solidFill>
                <a:schemeClr val="accent6">
                  <a:lumMod val="60000"/>
                  <a:lumOff val="40000"/>
                </a:schemeClr>
              </a:solidFill>
              <a:ln w="19050">
                <a:solidFill>
                  <a:schemeClr val="lt1"/>
                </a:solidFill>
              </a:ln>
              <a:effectLst/>
            </c:spPr>
          </c:dPt>
          <c:dPt>
            <c:idx val="1974"/>
            <c:bubble3D val="0"/>
            <c:spPr>
              <a:solidFill>
                <a:schemeClr val="accent1">
                  <a:lumMod val="50000"/>
                </a:schemeClr>
              </a:solidFill>
              <a:ln w="19050">
                <a:solidFill>
                  <a:schemeClr val="lt1"/>
                </a:solidFill>
              </a:ln>
              <a:effectLst/>
            </c:spPr>
          </c:dPt>
          <c:dPt>
            <c:idx val="1975"/>
            <c:bubble3D val="0"/>
            <c:spPr>
              <a:solidFill>
                <a:schemeClr val="accent2">
                  <a:lumMod val="50000"/>
                </a:schemeClr>
              </a:solidFill>
              <a:ln w="19050">
                <a:solidFill>
                  <a:schemeClr val="lt1"/>
                </a:solidFill>
              </a:ln>
              <a:effectLst/>
            </c:spPr>
          </c:dPt>
          <c:dPt>
            <c:idx val="1976"/>
            <c:bubble3D val="0"/>
            <c:spPr>
              <a:solidFill>
                <a:schemeClr val="accent3">
                  <a:lumMod val="50000"/>
                </a:schemeClr>
              </a:solidFill>
              <a:ln w="19050">
                <a:solidFill>
                  <a:schemeClr val="lt1"/>
                </a:solidFill>
              </a:ln>
              <a:effectLst/>
            </c:spPr>
          </c:dPt>
          <c:dPt>
            <c:idx val="1977"/>
            <c:bubble3D val="0"/>
            <c:spPr>
              <a:solidFill>
                <a:schemeClr val="accent4">
                  <a:lumMod val="50000"/>
                </a:schemeClr>
              </a:solidFill>
              <a:ln w="19050">
                <a:solidFill>
                  <a:schemeClr val="lt1"/>
                </a:solidFill>
              </a:ln>
              <a:effectLst/>
            </c:spPr>
          </c:dPt>
          <c:dPt>
            <c:idx val="1978"/>
            <c:bubble3D val="0"/>
            <c:spPr>
              <a:solidFill>
                <a:schemeClr val="accent5">
                  <a:lumMod val="50000"/>
                </a:schemeClr>
              </a:solidFill>
              <a:ln w="19050">
                <a:solidFill>
                  <a:schemeClr val="lt1"/>
                </a:solidFill>
              </a:ln>
              <a:effectLst/>
            </c:spPr>
          </c:dPt>
          <c:dPt>
            <c:idx val="1979"/>
            <c:bubble3D val="0"/>
            <c:spPr>
              <a:solidFill>
                <a:schemeClr val="accent6">
                  <a:lumMod val="50000"/>
                </a:schemeClr>
              </a:solidFill>
              <a:ln w="19050">
                <a:solidFill>
                  <a:schemeClr val="lt1"/>
                </a:solidFill>
              </a:ln>
              <a:effectLst/>
            </c:spPr>
          </c:dPt>
          <c:dPt>
            <c:idx val="1980"/>
            <c:bubble3D val="0"/>
            <c:spPr>
              <a:solidFill>
                <a:schemeClr val="accent1">
                  <a:lumMod val="70000"/>
                  <a:lumOff val="30000"/>
                </a:schemeClr>
              </a:solidFill>
              <a:ln w="19050">
                <a:solidFill>
                  <a:schemeClr val="lt1"/>
                </a:solidFill>
              </a:ln>
              <a:effectLst/>
            </c:spPr>
          </c:dPt>
          <c:dPt>
            <c:idx val="1981"/>
            <c:bubble3D val="0"/>
            <c:spPr>
              <a:solidFill>
                <a:schemeClr val="accent2">
                  <a:lumMod val="70000"/>
                  <a:lumOff val="30000"/>
                </a:schemeClr>
              </a:solidFill>
              <a:ln w="19050">
                <a:solidFill>
                  <a:schemeClr val="lt1"/>
                </a:solidFill>
              </a:ln>
              <a:effectLst/>
            </c:spPr>
          </c:dPt>
          <c:dPt>
            <c:idx val="1982"/>
            <c:bubble3D val="0"/>
            <c:spPr>
              <a:solidFill>
                <a:schemeClr val="accent3">
                  <a:lumMod val="70000"/>
                  <a:lumOff val="30000"/>
                </a:schemeClr>
              </a:solidFill>
              <a:ln w="19050">
                <a:solidFill>
                  <a:schemeClr val="lt1"/>
                </a:solidFill>
              </a:ln>
              <a:effectLst/>
            </c:spPr>
          </c:dPt>
          <c:dPt>
            <c:idx val="1983"/>
            <c:bubble3D val="0"/>
            <c:spPr>
              <a:solidFill>
                <a:schemeClr val="accent4">
                  <a:lumMod val="70000"/>
                  <a:lumOff val="30000"/>
                </a:schemeClr>
              </a:solidFill>
              <a:ln w="19050">
                <a:solidFill>
                  <a:schemeClr val="lt1"/>
                </a:solidFill>
              </a:ln>
              <a:effectLst/>
            </c:spPr>
          </c:dPt>
          <c:dPt>
            <c:idx val="1984"/>
            <c:bubble3D val="0"/>
            <c:spPr>
              <a:solidFill>
                <a:schemeClr val="accent5">
                  <a:lumMod val="70000"/>
                  <a:lumOff val="30000"/>
                </a:schemeClr>
              </a:solidFill>
              <a:ln w="19050">
                <a:solidFill>
                  <a:schemeClr val="lt1"/>
                </a:solidFill>
              </a:ln>
              <a:effectLst/>
            </c:spPr>
          </c:dPt>
          <c:dPt>
            <c:idx val="1985"/>
            <c:bubble3D val="0"/>
            <c:spPr>
              <a:solidFill>
                <a:schemeClr val="accent6">
                  <a:lumMod val="70000"/>
                  <a:lumOff val="30000"/>
                </a:schemeClr>
              </a:solidFill>
              <a:ln w="19050">
                <a:solidFill>
                  <a:schemeClr val="lt1"/>
                </a:solidFill>
              </a:ln>
              <a:effectLst/>
            </c:spPr>
          </c:dPt>
          <c:dPt>
            <c:idx val="1986"/>
            <c:bubble3D val="0"/>
            <c:spPr>
              <a:solidFill>
                <a:schemeClr val="accent1">
                  <a:lumMod val="70000"/>
                </a:schemeClr>
              </a:solidFill>
              <a:ln w="19050">
                <a:solidFill>
                  <a:schemeClr val="lt1"/>
                </a:solidFill>
              </a:ln>
              <a:effectLst/>
            </c:spPr>
          </c:dPt>
          <c:dPt>
            <c:idx val="1987"/>
            <c:bubble3D val="0"/>
            <c:spPr>
              <a:solidFill>
                <a:schemeClr val="accent2">
                  <a:lumMod val="70000"/>
                </a:schemeClr>
              </a:solidFill>
              <a:ln w="19050">
                <a:solidFill>
                  <a:schemeClr val="lt1"/>
                </a:solidFill>
              </a:ln>
              <a:effectLst/>
            </c:spPr>
          </c:dPt>
          <c:dPt>
            <c:idx val="1988"/>
            <c:bubble3D val="0"/>
            <c:spPr>
              <a:solidFill>
                <a:schemeClr val="accent3">
                  <a:lumMod val="70000"/>
                </a:schemeClr>
              </a:solidFill>
              <a:ln w="19050">
                <a:solidFill>
                  <a:schemeClr val="lt1"/>
                </a:solidFill>
              </a:ln>
              <a:effectLst/>
            </c:spPr>
          </c:dPt>
          <c:dPt>
            <c:idx val="1989"/>
            <c:bubble3D val="0"/>
            <c:spPr>
              <a:solidFill>
                <a:schemeClr val="accent4">
                  <a:lumMod val="70000"/>
                </a:schemeClr>
              </a:solidFill>
              <a:ln w="19050">
                <a:solidFill>
                  <a:schemeClr val="lt1"/>
                </a:solidFill>
              </a:ln>
              <a:effectLst/>
            </c:spPr>
          </c:dPt>
          <c:dPt>
            <c:idx val="1990"/>
            <c:bubble3D val="0"/>
            <c:spPr>
              <a:solidFill>
                <a:schemeClr val="accent5">
                  <a:lumMod val="70000"/>
                </a:schemeClr>
              </a:solidFill>
              <a:ln w="19050">
                <a:solidFill>
                  <a:schemeClr val="lt1"/>
                </a:solidFill>
              </a:ln>
              <a:effectLst/>
            </c:spPr>
          </c:dPt>
          <c:dPt>
            <c:idx val="1991"/>
            <c:bubble3D val="0"/>
            <c:spPr>
              <a:solidFill>
                <a:schemeClr val="accent6">
                  <a:lumMod val="70000"/>
                </a:schemeClr>
              </a:solidFill>
              <a:ln w="19050">
                <a:solidFill>
                  <a:schemeClr val="lt1"/>
                </a:solidFill>
              </a:ln>
              <a:effectLst/>
            </c:spPr>
          </c:dPt>
          <c:dPt>
            <c:idx val="1992"/>
            <c:bubble3D val="0"/>
            <c:spPr>
              <a:solidFill>
                <a:schemeClr val="accent1">
                  <a:lumMod val="50000"/>
                  <a:lumOff val="50000"/>
                </a:schemeClr>
              </a:solidFill>
              <a:ln w="19050">
                <a:solidFill>
                  <a:schemeClr val="lt1"/>
                </a:solidFill>
              </a:ln>
              <a:effectLst/>
            </c:spPr>
          </c:dPt>
          <c:dPt>
            <c:idx val="1993"/>
            <c:bubble3D val="0"/>
            <c:spPr>
              <a:solidFill>
                <a:schemeClr val="accent2">
                  <a:lumMod val="50000"/>
                  <a:lumOff val="50000"/>
                </a:schemeClr>
              </a:solidFill>
              <a:ln w="19050">
                <a:solidFill>
                  <a:schemeClr val="lt1"/>
                </a:solidFill>
              </a:ln>
              <a:effectLst/>
            </c:spPr>
          </c:dPt>
          <c:dPt>
            <c:idx val="1994"/>
            <c:bubble3D val="0"/>
            <c:spPr>
              <a:solidFill>
                <a:schemeClr val="accent3">
                  <a:lumMod val="50000"/>
                  <a:lumOff val="50000"/>
                </a:schemeClr>
              </a:solidFill>
              <a:ln w="19050">
                <a:solidFill>
                  <a:schemeClr val="lt1"/>
                </a:solidFill>
              </a:ln>
              <a:effectLst/>
            </c:spPr>
          </c:dPt>
          <c:dPt>
            <c:idx val="1995"/>
            <c:bubble3D val="0"/>
            <c:spPr>
              <a:solidFill>
                <a:schemeClr val="accent4">
                  <a:lumMod val="50000"/>
                  <a:lumOff val="50000"/>
                </a:schemeClr>
              </a:solidFill>
              <a:ln w="19050">
                <a:solidFill>
                  <a:schemeClr val="lt1"/>
                </a:solidFill>
              </a:ln>
              <a:effectLst/>
            </c:spPr>
          </c:dPt>
          <c:dPt>
            <c:idx val="1996"/>
            <c:bubble3D val="0"/>
            <c:spPr>
              <a:solidFill>
                <a:schemeClr val="accent5">
                  <a:lumMod val="50000"/>
                  <a:lumOff val="50000"/>
                </a:schemeClr>
              </a:solidFill>
              <a:ln w="19050">
                <a:solidFill>
                  <a:schemeClr val="lt1"/>
                </a:solidFill>
              </a:ln>
              <a:effectLst/>
            </c:spPr>
          </c:dPt>
          <c:dPt>
            <c:idx val="1997"/>
            <c:bubble3D val="0"/>
            <c:spPr>
              <a:solidFill>
                <a:schemeClr val="accent6">
                  <a:lumMod val="50000"/>
                  <a:lumOff val="50000"/>
                </a:schemeClr>
              </a:solidFill>
              <a:ln w="19050">
                <a:solidFill>
                  <a:schemeClr val="lt1"/>
                </a:solidFill>
              </a:ln>
              <a:effectLst/>
            </c:spPr>
          </c:dPt>
          <c:dPt>
            <c:idx val="1998"/>
            <c:bubble3D val="0"/>
            <c:spPr>
              <a:solidFill>
                <a:schemeClr val="accent1"/>
              </a:solidFill>
              <a:ln w="19050">
                <a:solidFill>
                  <a:schemeClr val="lt1"/>
                </a:solidFill>
              </a:ln>
              <a:effectLst/>
            </c:spPr>
          </c:dPt>
          <c:dPt>
            <c:idx val="1999"/>
            <c:bubble3D val="0"/>
            <c:spPr>
              <a:solidFill>
                <a:schemeClr val="accent2"/>
              </a:solidFill>
              <a:ln w="19050">
                <a:solidFill>
                  <a:schemeClr val="lt1"/>
                </a:solidFill>
              </a:ln>
              <a:effectLst/>
            </c:spPr>
          </c:dPt>
          <c:dPt>
            <c:idx val="2000"/>
            <c:bubble3D val="0"/>
            <c:spPr>
              <a:solidFill>
                <a:schemeClr val="accent3"/>
              </a:solidFill>
              <a:ln w="19050">
                <a:solidFill>
                  <a:schemeClr val="lt1"/>
                </a:solidFill>
              </a:ln>
              <a:effectLst/>
            </c:spPr>
          </c:dPt>
          <c:dPt>
            <c:idx val="2001"/>
            <c:bubble3D val="0"/>
            <c:spPr>
              <a:solidFill>
                <a:schemeClr val="accent4"/>
              </a:solidFill>
              <a:ln w="19050">
                <a:solidFill>
                  <a:schemeClr val="lt1"/>
                </a:solidFill>
              </a:ln>
              <a:effectLst/>
            </c:spPr>
          </c:dPt>
          <c:dPt>
            <c:idx val="2002"/>
            <c:bubble3D val="0"/>
            <c:spPr>
              <a:solidFill>
                <a:schemeClr val="accent5"/>
              </a:solidFill>
              <a:ln w="19050">
                <a:solidFill>
                  <a:schemeClr val="lt1"/>
                </a:solidFill>
              </a:ln>
              <a:effectLst/>
            </c:spPr>
          </c:dPt>
          <c:dPt>
            <c:idx val="2003"/>
            <c:bubble3D val="0"/>
            <c:spPr>
              <a:solidFill>
                <a:schemeClr val="accent6"/>
              </a:solidFill>
              <a:ln w="19050">
                <a:solidFill>
                  <a:schemeClr val="lt1"/>
                </a:solidFill>
              </a:ln>
              <a:effectLst/>
            </c:spPr>
          </c:dPt>
          <c:dPt>
            <c:idx val="2004"/>
            <c:bubble3D val="0"/>
            <c:spPr>
              <a:solidFill>
                <a:schemeClr val="accent1">
                  <a:lumMod val="60000"/>
                </a:schemeClr>
              </a:solidFill>
              <a:ln w="19050">
                <a:solidFill>
                  <a:schemeClr val="lt1"/>
                </a:solidFill>
              </a:ln>
              <a:effectLst/>
            </c:spPr>
          </c:dPt>
          <c:dPt>
            <c:idx val="2005"/>
            <c:bubble3D val="0"/>
            <c:spPr>
              <a:solidFill>
                <a:schemeClr val="accent2">
                  <a:lumMod val="60000"/>
                </a:schemeClr>
              </a:solidFill>
              <a:ln w="19050">
                <a:solidFill>
                  <a:schemeClr val="lt1"/>
                </a:solidFill>
              </a:ln>
              <a:effectLst/>
            </c:spPr>
          </c:dPt>
          <c:dPt>
            <c:idx val="2006"/>
            <c:bubble3D val="0"/>
            <c:spPr>
              <a:solidFill>
                <a:schemeClr val="accent3">
                  <a:lumMod val="60000"/>
                </a:schemeClr>
              </a:solidFill>
              <a:ln w="19050">
                <a:solidFill>
                  <a:schemeClr val="lt1"/>
                </a:solidFill>
              </a:ln>
              <a:effectLst/>
            </c:spPr>
          </c:dPt>
          <c:dPt>
            <c:idx val="2007"/>
            <c:bubble3D val="0"/>
            <c:spPr>
              <a:solidFill>
                <a:schemeClr val="accent4">
                  <a:lumMod val="60000"/>
                </a:schemeClr>
              </a:solidFill>
              <a:ln w="19050">
                <a:solidFill>
                  <a:schemeClr val="lt1"/>
                </a:solidFill>
              </a:ln>
              <a:effectLst/>
            </c:spPr>
          </c:dPt>
          <c:dPt>
            <c:idx val="2008"/>
            <c:bubble3D val="0"/>
            <c:spPr>
              <a:solidFill>
                <a:schemeClr val="accent5">
                  <a:lumMod val="60000"/>
                </a:schemeClr>
              </a:solidFill>
              <a:ln w="19050">
                <a:solidFill>
                  <a:schemeClr val="lt1"/>
                </a:solidFill>
              </a:ln>
              <a:effectLst/>
            </c:spPr>
          </c:dPt>
          <c:dPt>
            <c:idx val="2009"/>
            <c:bubble3D val="0"/>
            <c:spPr>
              <a:solidFill>
                <a:schemeClr val="accent6">
                  <a:lumMod val="60000"/>
                </a:schemeClr>
              </a:solidFill>
              <a:ln w="19050">
                <a:solidFill>
                  <a:schemeClr val="lt1"/>
                </a:solidFill>
              </a:ln>
              <a:effectLst/>
            </c:spPr>
          </c:dPt>
          <c:dPt>
            <c:idx val="2010"/>
            <c:bubble3D val="0"/>
            <c:spPr>
              <a:solidFill>
                <a:schemeClr val="accent1">
                  <a:lumMod val="80000"/>
                  <a:lumOff val="20000"/>
                </a:schemeClr>
              </a:solidFill>
              <a:ln w="19050">
                <a:solidFill>
                  <a:schemeClr val="lt1"/>
                </a:solidFill>
              </a:ln>
              <a:effectLst/>
            </c:spPr>
          </c:dPt>
          <c:dPt>
            <c:idx val="2011"/>
            <c:bubble3D val="0"/>
            <c:spPr>
              <a:solidFill>
                <a:schemeClr val="accent2">
                  <a:lumMod val="80000"/>
                  <a:lumOff val="20000"/>
                </a:schemeClr>
              </a:solidFill>
              <a:ln w="19050">
                <a:solidFill>
                  <a:schemeClr val="lt1"/>
                </a:solidFill>
              </a:ln>
              <a:effectLst/>
            </c:spPr>
          </c:dPt>
          <c:dPt>
            <c:idx val="2012"/>
            <c:bubble3D val="0"/>
            <c:spPr>
              <a:solidFill>
                <a:schemeClr val="accent3">
                  <a:lumMod val="80000"/>
                  <a:lumOff val="20000"/>
                </a:schemeClr>
              </a:solidFill>
              <a:ln w="19050">
                <a:solidFill>
                  <a:schemeClr val="lt1"/>
                </a:solidFill>
              </a:ln>
              <a:effectLst/>
            </c:spPr>
          </c:dPt>
          <c:dPt>
            <c:idx val="2013"/>
            <c:bubble3D val="0"/>
            <c:spPr>
              <a:solidFill>
                <a:schemeClr val="accent4">
                  <a:lumMod val="80000"/>
                  <a:lumOff val="20000"/>
                </a:schemeClr>
              </a:solidFill>
              <a:ln w="19050">
                <a:solidFill>
                  <a:schemeClr val="lt1"/>
                </a:solidFill>
              </a:ln>
              <a:effectLst/>
            </c:spPr>
          </c:dPt>
          <c:dPt>
            <c:idx val="2014"/>
            <c:bubble3D val="0"/>
            <c:spPr>
              <a:solidFill>
                <a:schemeClr val="accent5">
                  <a:lumMod val="80000"/>
                  <a:lumOff val="20000"/>
                </a:schemeClr>
              </a:solidFill>
              <a:ln w="19050">
                <a:solidFill>
                  <a:schemeClr val="lt1"/>
                </a:solidFill>
              </a:ln>
              <a:effectLst/>
            </c:spPr>
          </c:dPt>
          <c:dPt>
            <c:idx val="2015"/>
            <c:bubble3D val="0"/>
            <c:spPr>
              <a:solidFill>
                <a:schemeClr val="accent6">
                  <a:lumMod val="80000"/>
                  <a:lumOff val="20000"/>
                </a:schemeClr>
              </a:solidFill>
              <a:ln w="19050">
                <a:solidFill>
                  <a:schemeClr val="lt1"/>
                </a:solidFill>
              </a:ln>
              <a:effectLst/>
            </c:spPr>
          </c:dPt>
          <c:dPt>
            <c:idx val="2016"/>
            <c:bubble3D val="0"/>
            <c:spPr>
              <a:solidFill>
                <a:schemeClr val="accent1">
                  <a:lumMod val="80000"/>
                </a:schemeClr>
              </a:solidFill>
              <a:ln w="19050">
                <a:solidFill>
                  <a:schemeClr val="lt1"/>
                </a:solidFill>
              </a:ln>
              <a:effectLst/>
            </c:spPr>
          </c:dPt>
          <c:dPt>
            <c:idx val="2017"/>
            <c:bubble3D val="0"/>
            <c:spPr>
              <a:solidFill>
                <a:schemeClr val="accent2">
                  <a:lumMod val="80000"/>
                </a:schemeClr>
              </a:solidFill>
              <a:ln w="19050">
                <a:solidFill>
                  <a:schemeClr val="lt1"/>
                </a:solidFill>
              </a:ln>
              <a:effectLst/>
            </c:spPr>
          </c:dPt>
          <c:dPt>
            <c:idx val="2018"/>
            <c:bubble3D val="0"/>
            <c:spPr>
              <a:solidFill>
                <a:schemeClr val="accent3">
                  <a:lumMod val="80000"/>
                </a:schemeClr>
              </a:solidFill>
              <a:ln w="19050">
                <a:solidFill>
                  <a:schemeClr val="lt1"/>
                </a:solidFill>
              </a:ln>
              <a:effectLst/>
            </c:spPr>
          </c:dPt>
          <c:dPt>
            <c:idx val="2019"/>
            <c:bubble3D val="0"/>
            <c:spPr>
              <a:solidFill>
                <a:schemeClr val="accent4">
                  <a:lumMod val="80000"/>
                </a:schemeClr>
              </a:solidFill>
              <a:ln w="19050">
                <a:solidFill>
                  <a:schemeClr val="lt1"/>
                </a:solidFill>
              </a:ln>
              <a:effectLst/>
            </c:spPr>
          </c:dPt>
          <c:dPt>
            <c:idx val="2020"/>
            <c:bubble3D val="0"/>
            <c:spPr>
              <a:solidFill>
                <a:schemeClr val="accent5">
                  <a:lumMod val="80000"/>
                </a:schemeClr>
              </a:solidFill>
              <a:ln w="19050">
                <a:solidFill>
                  <a:schemeClr val="lt1"/>
                </a:solidFill>
              </a:ln>
              <a:effectLst/>
            </c:spPr>
          </c:dPt>
          <c:dPt>
            <c:idx val="2021"/>
            <c:bubble3D val="0"/>
            <c:spPr>
              <a:solidFill>
                <a:schemeClr val="accent6">
                  <a:lumMod val="80000"/>
                </a:schemeClr>
              </a:solidFill>
              <a:ln w="19050">
                <a:solidFill>
                  <a:schemeClr val="lt1"/>
                </a:solidFill>
              </a:ln>
              <a:effectLst/>
            </c:spPr>
          </c:dPt>
          <c:dPt>
            <c:idx val="2022"/>
            <c:bubble3D val="0"/>
            <c:spPr>
              <a:solidFill>
                <a:schemeClr val="accent1">
                  <a:lumMod val="60000"/>
                  <a:lumOff val="40000"/>
                </a:schemeClr>
              </a:solidFill>
              <a:ln w="19050">
                <a:solidFill>
                  <a:schemeClr val="lt1"/>
                </a:solidFill>
              </a:ln>
              <a:effectLst/>
            </c:spPr>
          </c:dPt>
          <c:dPt>
            <c:idx val="2023"/>
            <c:bubble3D val="0"/>
            <c:spPr>
              <a:solidFill>
                <a:schemeClr val="accent2">
                  <a:lumMod val="60000"/>
                  <a:lumOff val="40000"/>
                </a:schemeClr>
              </a:solidFill>
              <a:ln w="19050">
                <a:solidFill>
                  <a:schemeClr val="lt1"/>
                </a:solidFill>
              </a:ln>
              <a:effectLst/>
            </c:spPr>
          </c:dPt>
          <c:dPt>
            <c:idx val="2024"/>
            <c:bubble3D val="0"/>
            <c:spPr>
              <a:solidFill>
                <a:schemeClr val="accent3">
                  <a:lumMod val="60000"/>
                  <a:lumOff val="40000"/>
                </a:schemeClr>
              </a:solidFill>
              <a:ln w="19050">
                <a:solidFill>
                  <a:schemeClr val="lt1"/>
                </a:solidFill>
              </a:ln>
              <a:effectLst/>
            </c:spPr>
          </c:dPt>
          <c:dPt>
            <c:idx val="2025"/>
            <c:bubble3D val="0"/>
            <c:spPr>
              <a:solidFill>
                <a:schemeClr val="accent4">
                  <a:lumMod val="60000"/>
                  <a:lumOff val="40000"/>
                </a:schemeClr>
              </a:solidFill>
              <a:ln w="19050">
                <a:solidFill>
                  <a:schemeClr val="lt1"/>
                </a:solidFill>
              </a:ln>
              <a:effectLst/>
            </c:spPr>
          </c:dPt>
          <c:dPt>
            <c:idx val="2026"/>
            <c:bubble3D val="0"/>
            <c:spPr>
              <a:solidFill>
                <a:schemeClr val="accent5">
                  <a:lumMod val="60000"/>
                  <a:lumOff val="40000"/>
                </a:schemeClr>
              </a:solidFill>
              <a:ln w="19050">
                <a:solidFill>
                  <a:schemeClr val="lt1"/>
                </a:solidFill>
              </a:ln>
              <a:effectLst/>
            </c:spPr>
          </c:dPt>
          <c:dPt>
            <c:idx val="2027"/>
            <c:bubble3D val="0"/>
            <c:spPr>
              <a:solidFill>
                <a:schemeClr val="accent6">
                  <a:lumMod val="60000"/>
                  <a:lumOff val="40000"/>
                </a:schemeClr>
              </a:solidFill>
              <a:ln w="19050">
                <a:solidFill>
                  <a:schemeClr val="lt1"/>
                </a:solidFill>
              </a:ln>
              <a:effectLst/>
            </c:spPr>
          </c:dPt>
          <c:dPt>
            <c:idx val="2028"/>
            <c:bubble3D val="0"/>
            <c:spPr>
              <a:solidFill>
                <a:schemeClr val="accent1">
                  <a:lumMod val="50000"/>
                </a:schemeClr>
              </a:solidFill>
              <a:ln w="19050">
                <a:solidFill>
                  <a:schemeClr val="lt1"/>
                </a:solidFill>
              </a:ln>
              <a:effectLst/>
            </c:spPr>
          </c:dPt>
          <c:dPt>
            <c:idx val="2029"/>
            <c:bubble3D val="0"/>
            <c:spPr>
              <a:solidFill>
                <a:schemeClr val="accent2">
                  <a:lumMod val="50000"/>
                </a:schemeClr>
              </a:solidFill>
              <a:ln w="19050">
                <a:solidFill>
                  <a:schemeClr val="lt1"/>
                </a:solidFill>
              </a:ln>
              <a:effectLst/>
            </c:spPr>
          </c:dPt>
          <c:dPt>
            <c:idx val="2030"/>
            <c:bubble3D val="0"/>
            <c:spPr>
              <a:solidFill>
                <a:schemeClr val="accent3">
                  <a:lumMod val="50000"/>
                </a:schemeClr>
              </a:solidFill>
              <a:ln w="19050">
                <a:solidFill>
                  <a:schemeClr val="lt1"/>
                </a:solidFill>
              </a:ln>
              <a:effectLst/>
            </c:spPr>
          </c:dPt>
          <c:dPt>
            <c:idx val="2031"/>
            <c:bubble3D val="0"/>
            <c:spPr>
              <a:solidFill>
                <a:schemeClr val="accent4">
                  <a:lumMod val="50000"/>
                </a:schemeClr>
              </a:solidFill>
              <a:ln w="19050">
                <a:solidFill>
                  <a:schemeClr val="lt1"/>
                </a:solidFill>
              </a:ln>
              <a:effectLst/>
            </c:spPr>
          </c:dPt>
          <c:dPt>
            <c:idx val="2032"/>
            <c:bubble3D val="0"/>
            <c:spPr>
              <a:solidFill>
                <a:schemeClr val="accent5">
                  <a:lumMod val="50000"/>
                </a:schemeClr>
              </a:solidFill>
              <a:ln w="19050">
                <a:solidFill>
                  <a:schemeClr val="lt1"/>
                </a:solidFill>
              </a:ln>
              <a:effectLst/>
            </c:spPr>
          </c:dPt>
          <c:dPt>
            <c:idx val="2033"/>
            <c:bubble3D val="0"/>
            <c:spPr>
              <a:solidFill>
                <a:schemeClr val="accent6">
                  <a:lumMod val="50000"/>
                </a:schemeClr>
              </a:solidFill>
              <a:ln w="19050">
                <a:solidFill>
                  <a:schemeClr val="lt1"/>
                </a:solidFill>
              </a:ln>
              <a:effectLst/>
            </c:spPr>
          </c:dPt>
          <c:dPt>
            <c:idx val="2034"/>
            <c:bubble3D val="0"/>
            <c:spPr>
              <a:solidFill>
                <a:schemeClr val="accent1">
                  <a:lumMod val="70000"/>
                  <a:lumOff val="30000"/>
                </a:schemeClr>
              </a:solidFill>
              <a:ln w="19050">
                <a:solidFill>
                  <a:schemeClr val="lt1"/>
                </a:solidFill>
              </a:ln>
              <a:effectLst/>
            </c:spPr>
          </c:dPt>
          <c:dPt>
            <c:idx val="2035"/>
            <c:bubble3D val="0"/>
            <c:spPr>
              <a:solidFill>
                <a:schemeClr val="accent2">
                  <a:lumMod val="70000"/>
                  <a:lumOff val="30000"/>
                </a:schemeClr>
              </a:solidFill>
              <a:ln w="19050">
                <a:solidFill>
                  <a:schemeClr val="lt1"/>
                </a:solidFill>
              </a:ln>
              <a:effectLst/>
            </c:spPr>
          </c:dPt>
          <c:dPt>
            <c:idx val="2036"/>
            <c:bubble3D val="0"/>
            <c:spPr>
              <a:solidFill>
                <a:schemeClr val="accent3">
                  <a:lumMod val="70000"/>
                  <a:lumOff val="30000"/>
                </a:schemeClr>
              </a:solidFill>
              <a:ln w="19050">
                <a:solidFill>
                  <a:schemeClr val="lt1"/>
                </a:solidFill>
              </a:ln>
              <a:effectLst/>
            </c:spPr>
          </c:dPt>
          <c:dPt>
            <c:idx val="2037"/>
            <c:bubble3D val="0"/>
            <c:spPr>
              <a:solidFill>
                <a:schemeClr val="accent4">
                  <a:lumMod val="70000"/>
                  <a:lumOff val="30000"/>
                </a:schemeClr>
              </a:solidFill>
              <a:ln w="19050">
                <a:solidFill>
                  <a:schemeClr val="lt1"/>
                </a:solidFill>
              </a:ln>
              <a:effectLst/>
            </c:spPr>
          </c:dPt>
          <c:dPt>
            <c:idx val="2038"/>
            <c:bubble3D val="0"/>
            <c:spPr>
              <a:solidFill>
                <a:schemeClr val="accent5">
                  <a:lumMod val="70000"/>
                  <a:lumOff val="30000"/>
                </a:schemeClr>
              </a:solidFill>
              <a:ln w="19050">
                <a:solidFill>
                  <a:schemeClr val="lt1"/>
                </a:solidFill>
              </a:ln>
              <a:effectLst/>
            </c:spPr>
          </c:dPt>
          <c:dPt>
            <c:idx val="2039"/>
            <c:bubble3D val="0"/>
            <c:spPr>
              <a:solidFill>
                <a:schemeClr val="accent6">
                  <a:lumMod val="70000"/>
                  <a:lumOff val="30000"/>
                </a:schemeClr>
              </a:solidFill>
              <a:ln w="19050">
                <a:solidFill>
                  <a:schemeClr val="lt1"/>
                </a:solidFill>
              </a:ln>
              <a:effectLst/>
            </c:spPr>
          </c:dPt>
          <c:dPt>
            <c:idx val="2040"/>
            <c:bubble3D val="0"/>
            <c:spPr>
              <a:solidFill>
                <a:schemeClr val="accent1">
                  <a:lumMod val="70000"/>
                </a:schemeClr>
              </a:solidFill>
              <a:ln w="19050">
                <a:solidFill>
                  <a:schemeClr val="lt1"/>
                </a:solidFill>
              </a:ln>
              <a:effectLst/>
            </c:spPr>
          </c:dPt>
          <c:dPt>
            <c:idx val="2041"/>
            <c:bubble3D val="0"/>
            <c:spPr>
              <a:solidFill>
                <a:schemeClr val="accent2">
                  <a:lumMod val="70000"/>
                </a:schemeClr>
              </a:solidFill>
              <a:ln w="19050">
                <a:solidFill>
                  <a:schemeClr val="lt1"/>
                </a:solidFill>
              </a:ln>
              <a:effectLst/>
            </c:spPr>
          </c:dPt>
          <c:dPt>
            <c:idx val="2042"/>
            <c:bubble3D val="0"/>
            <c:spPr>
              <a:solidFill>
                <a:schemeClr val="accent3">
                  <a:lumMod val="70000"/>
                </a:schemeClr>
              </a:solidFill>
              <a:ln w="19050">
                <a:solidFill>
                  <a:schemeClr val="lt1"/>
                </a:solidFill>
              </a:ln>
              <a:effectLst/>
            </c:spPr>
          </c:dPt>
          <c:dPt>
            <c:idx val="2043"/>
            <c:bubble3D val="0"/>
            <c:spPr>
              <a:solidFill>
                <a:schemeClr val="accent4">
                  <a:lumMod val="70000"/>
                </a:schemeClr>
              </a:solidFill>
              <a:ln w="19050">
                <a:solidFill>
                  <a:schemeClr val="lt1"/>
                </a:solidFill>
              </a:ln>
              <a:effectLst/>
            </c:spPr>
          </c:dPt>
          <c:dPt>
            <c:idx val="2044"/>
            <c:bubble3D val="0"/>
            <c:spPr>
              <a:solidFill>
                <a:schemeClr val="accent5">
                  <a:lumMod val="70000"/>
                </a:schemeClr>
              </a:solidFill>
              <a:ln w="19050">
                <a:solidFill>
                  <a:schemeClr val="lt1"/>
                </a:solidFill>
              </a:ln>
              <a:effectLst/>
            </c:spPr>
          </c:dPt>
          <c:dPt>
            <c:idx val="2045"/>
            <c:bubble3D val="0"/>
            <c:spPr>
              <a:solidFill>
                <a:schemeClr val="accent6">
                  <a:lumMod val="70000"/>
                </a:schemeClr>
              </a:solidFill>
              <a:ln w="19050">
                <a:solidFill>
                  <a:schemeClr val="lt1"/>
                </a:solidFill>
              </a:ln>
              <a:effectLst/>
            </c:spPr>
          </c:dPt>
          <c:dPt>
            <c:idx val="2046"/>
            <c:bubble3D val="0"/>
            <c:spPr>
              <a:solidFill>
                <a:schemeClr val="accent1">
                  <a:lumMod val="50000"/>
                  <a:lumOff val="50000"/>
                </a:schemeClr>
              </a:solidFill>
              <a:ln w="19050">
                <a:solidFill>
                  <a:schemeClr val="lt1"/>
                </a:solidFill>
              </a:ln>
              <a:effectLst/>
            </c:spPr>
          </c:dPt>
          <c:dPt>
            <c:idx val="2047"/>
            <c:bubble3D val="0"/>
            <c:spPr>
              <a:solidFill>
                <a:schemeClr val="accent2">
                  <a:lumMod val="50000"/>
                  <a:lumOff val="50000"/>
                </a:schemeClr>
              </a:solidFill>
              <a:ln w="19050">
                <a:solidFill>
                  <a:schemeClr val="lt1"/>
                </a:solidFill>
              </a:ln>
              <a:effectLst/>
            </c:spPr>
          </c:dPt>
          <c:dPt>
            <c:idx val="2048"/>
            <c:bubble3D val="0"/>
            <c:spPr>
              <a:solidFill>
                <a:schemeClr val="accent3">
                  <a:lumMod val="50000"/>
                  <a:lumOff val="50000"/>
                </a:schemeClr>
              </a:solidFill>
              <a:ln w="19050">
                <a:solidFill>
                  <a:schemeClr val="lt1"/>
                </a:solidFill>
              </a:ln>
              <a:effectLst/>
            </c:spPr>
          </c:dPt>
          <c:dPt>
            <c:idx val="2049"/>
            <c:bubble3D val="0"/>
            <c:spPr>
              <a:solidFill>
                <a:schemeClr val="accent4">
                  <a:lumMod val="50000"/>
                  <a:lumOff val="50000"/>
                </a:schemeClr>
              </a:solidFill>
              <a:ln w="19050">
                <a:solidFill>
                  <a:schemeClr val="lt1"/>
                </a:solidFill>
              </a:ln>
              <a:effectLst/>
            </c:spPr>
          </c:dPt>
          <c:dPt>
            <c:idx val="2050"/>
            <c:bubble3D val="0"/>
            <c:spPr>
              <a:solidFill>
                <a:schemeClr val="accent5">
                  <a:lumMod val="50000"/>
                  <a:lumOff val="50000"/>
                </a:schemeClr>
              </a:solidFill>
              <a:ln w="19050">
                <a:solidFill>
                  <a:schemeClr val="lt1"/>
                </a:solidFill>
              </a:ln>
              <a:effectLst/>
            </c:spPr>
          </c:dPt>
          <c:dPt>
            <c:idx val="2051"/>
            <c:bubble3D val="0"/>
            <c:spPr>
              <a:solidFill>
                <a:schemeClr val="accent6">
                  <a:lumMod val="50000"/>
                  <a:lumOff val="50000"/>
                </a:schemeClr>
              </a:solidFill>
              <a:ln w="19050">
                <a:solidFill>
                  <a:schemeClr val="lt1"/>
                </a:solidFill>
              </a:ln>
              <a:effectLst/>
            </c:spPr>
          </c:dPt>
          <c:dPt>
            <c:idx val="2052"/>
            <c:bubble3D val="0"/>
            <c:spPr>
              <a:solidFill>
                <a:schemeClr val="accent1"/>
              </a:solidFill>
              <a:ln w="19050">
                <a:solidFill>
                  <a:schemeClr val="lt1"/>
                </a:solidFill>
              </a:ln>
              <a:effectLst/>
            </c:spPr>
          </c:dPt>
          <c:dPt>
            <c:idx val="2053"/>
            <c:bubble3D val="0"/>
            <c:spPr>
              <a:solidFill>
                <a:schemeClr val="accent2"/>
              </a:solidFill>
              <a:ln w="19050">
                <a:solidFill>
                  <a:schemeClr val="lt1"/>
                </a:solidFill>
              </a:ln>
              <a:effectLst/>
            </c:spPr>
          </c:dPt>
          <c:dPt>
            <c:idx val="2054"/>
            <c:bubble3D val="0"/>
            <c:spPr>
              <a:solidFill>
                <a:schemeClr val="accent3"/>
              </a:solidFill>
              <a:ln w="19050">
                <a:solidFill>
                  <a:schemeClr val="lt1"/>
                </a:solidFill>
              </a:ln>
              <a:effectLst/>
            </c:spPr>
          </c:dPt>
          <c:dPt>
            <c:idx val="2055"/>
            <c:bubble3D val="0"/>
            <c:spPr>
              <a:solidFill>
                <a:schemeClr val="accent4"/>
              </a:solidFill>
              <a:ln w="19050">
                <a:solidFill>
                  <a:schemeClr val="lt1"/>
                </a:solidFill>
              </a:ln>
              <a:effectLst/>
            </c:spPr>
          </c:dPt>
          <c:dPt>
            <c:idx val="2056"/>
            <c:bubble3D val="0"/>
            <c:spPr>
              <a:solidFill>
                <a:schemeClr val="accent5"/>
              </a:solidFill>
              <a:ln w="19050">
                <a:solidFill>
                  <a:schemeClr val="lt1"/>
                </a:solidFill>
              </a:ln>
              <a:effectLst/>
            </c:spPr>
          </c:dPt>
          <c:dPt>
            <c:idx val="2057"/>
            <c:bubble3D val="0"/>
            <c:spPr>
              <a:solidFill>
                <a:schemeClr val="accent6"/>
              </a:solidFill>
              <a:ln w="19050">
                <a:solidFill>
                  <a:schemeClr val="lt1"/>
                </a:solidFill>
              </a:ln>
              <a:effectLst/>
            </c:spPr>
          </c:dPt>
          <c:dPt>
            <c:idx val="2058"/>
            <c:bubble3D val="0"/>
            <c:spPr>
              <a:solidFill>
                <a:schemeClr val="accent1">
                  <a:lumMod val="60000"/>
                </a:schemeClr>
              </a:solidFill>
              <a:ln w="19050">
                <a:solidFill>
                  <a:schemeClr val="lt1"/>
                </a:solidFill>
              </a:ln>
              <a:effectLst/>
            </c:spPr>
          </c:dPt>
          <c:dPt>
            <c:idx val="2059"/>
            <c:bubble3D val="0"/>
            <c:spPr>
              <a:solidFill>
                <a:schemeClr val="accent2">
                  <a:lumMod val="60000"/>
                </a:schemeClr>
              </a:solidFill>
              <a:ln w="19050">
                <a:solidFill>
                  <a:schemeClr val="lt1"/>
                </a:solidFill>
              </a:ln>
              <a:effectLst/>
            </c:spPr>
          </c:dPt>
          <c:dPt>
            <c:idx val="2060"/>
            <c:bubble3D val="0"/>
            <c:spPr>
              <a:solidFill>
                <a:schemeClr val="accent3">
                  <a:lumMod val="60000"/>
                </a:schemeClr>
              </a:solidFill>
              <a:ln w="19050">
                <a:solidFill>
                  <a:schemeClr val="lt1"/>
                </a:solidFill>
              </a:ln>
              <a:effectLst/>
            </c:spPr>
          </c:dPt>
          <c:dPt>
            <c:idx val="2061"/>
            <c:bubble3D val="0"/>
            <c:spPr>
              <a:solidFill>
                <a:schemeClr val="accent4">
                  <a:lumMod val="60000"/>
                </a:schemeClr>
              </a:solidFill>
              <a:ln w="19050">
                <a:solidFill>
                  <a:schemeClr val="lt1"/>
                </a:solidFill>
              </a:ln>
              <a:effectLst/>
            </c:spPr>
          </c:dPt>
          <c:dPt>
            <c:idx val="2062"/>
            <c:bubble3D val="0"/>
            <c:spPr>
              <a:solidFill>
                <a:schemeClr val="accent5">
                  <a:lumMod val="60000"/>
                </a:schemeClr>
              </a:solidFill>
              <a:ln w="19050">
                <a:solidFill>
                  <a:schemeClr val="lt1"/>
                </a:solidFill>
              </a:ln>
              <a:effectLst/>
            </c:spPr>
          </c:dPt>
          <c:dPt>
            <c:idx val="2063"/>
            <c:bubble3D val="0"/>
            <c:spPr>
              <a:solidFill>
                <a:schemeClr val="accent6">
                  <a:lumMod val="60000"/>
                </a:schemeClr>
              </a:solidFill>
              <a:ln w="19050">
                <a:solidFill>
                  <a:schemeClr val="lt1"/>
                </a:solidFill>
              </a:ln>
              <a:effectLst/>
            </c:spPr>
          </c:dPt>
          <c:dPt>
            <c:idx val="2064"/>
            <c:bubble3D val="0"/>
            <c:spPr>
              <a:solidFill>
                <a:schemeClr val="accent1">
                  <a:lumMod val="80000"/>
                  <a:lumOff val="20000"/>
                </a:schemeClr>
              </a:solidFill>
              <a:ln w="19050">
                <a:solidFill>
                  <a:schemeClr val="lt1"/>
                </a:solidFill>
              </a:ln>
              <a:effectLst/>
            </c:spPr>
          </c:dPt>
          <c:dPt>
            <c:idx val="2065"/>
            <c:bubble3D val="0"/>
            <c:spPr>
              <a:solidFill>
                <a:schemeClr val="accent2">
                  <a:lumMod val="80000"/>
                  <a:lumOff val="20000"/>
                </a:schemeClr>
              </a:solidFill>
              <a:ln w="19050">
                <a:solidFill>
                  <a:schemeClr val="lt1"/>
                </a:solidFill>
              </a:ln>
              <a:effectLst/>
            </c:spPr>
          </c:dPt>
          <c:dPt>
            <c:idx val="2066"/>
            <c:bubble3D val="0"/>
            <c:spPr>
              <a:solidFill>
                <a:schemeClr val="accent3">
                  <a:lumMod val="80000"/>
                  <a:lumOff val="20000"/>
                </a:schemeClr>
              </a:solidFill>
              <a:ln w="19050">
                <a:solidFill>
                  <a:schemeClr val="lt1"/>
                </a:solidFill>
              </a:ln>
              <a:effectLst/>
            </c:spPr>
          </c:dPt>
          <c:dPt>
            <c:idx val="2067"/>
            <c:bubble3D val="0"/>
            <c:spPr>
              <a:solidFill>
                <a:schemeClr val="accent4">
                  <a:lumMod val="80000"/>
                  <a:lumOff val="20000"/>
                </a:schemeClr>
              </a:solidFill>
              <a:ln w="19050">
                <a:solidFill>
                  <a:schemeClr val="lt1"/>
                </a:solidFill>
              </a:ln>
              <a:effectLst/>
            </c:spPr>
          </c:dPt>
          <c:dPt>
            <c:idx val="2068"/>
            <c:bubble3D val="0"/>
            <c:spPr>
              <a:solidFill>
                <a:schemeClr val="accent5">
                  <a:lumMod val="80000"/>
                  <a:lumOff val="20000"/>
                </a:schemeClr>
              </a:solidFill>
              <a:ln w="19050">
                <a:solidFill>
                  <a:schemeClr val="lt1"/>
                </a:solidFill>
              </a:ln>
              <a:effectLst/>
            </c:spPr>
          </c:dPt>
          <c:dPt>
            <c:idx val="2069"/>
            <c:bubble3D val="0"/>
            <c:spPr>
              <a:solidFill>
                <a:schemeClr val="accent6">
                  <a:lumMod val="80000"/>
                  <a:lumOff val="20000"/>
                </a:schemeClr>
              </a:solidFill>
              <a:ln w="19050">
                <a:solidFill>
                  <a:schemeClr val="lt1"/>
                </a:solidFill>
              </a:ln>
              <a:effectLst/>
            </c:spPr>
          </c:dPt>
          <c:dPt>
            <c:idx val="2070"/>
            <c:bubble3D val="0"/>
            <c:spPr>
              <a:solidFill>
                <a:schemeClr val="accent1">
                  <a:lumMod val="80000"/>
                </a:schemeClr>
              </a:solidFill>
              <a:ln w="19050">
                <a:solidFill>
                  <a:schemeClr val="lt1"/>
                </a:solidFill>
              </a:ln>
              <a:effectLst/>
            </c:spPr>
          </c:dPt>
          <c:dPt>
            <c:idx val="2071"/>
            <c:bubble3D val="0"/>
            <c:spPr>
              <a:solidFill>
                <a:schemeClr val="accent2">
                  <a:lumMod val="80000"/>
                </a:schemeClr>
              </a:solidFill>
              <a:ln w="19050">
                <a:solidFill>
                  <a:schemeClr val="lt1"/>
                </a:solidFill>
              </a:ln>
              <a:effectLst/>
            </c:spPr>
          </c:dPt>
          <c:dPt>
            <c:idx val="2072"/>
            <c:bubble3D val="0"/>
            <c:spPr>
              <a:solidFill>
                <a:schemeClr val="accent3">
                  <a:lumMod val="80000"/>
                </a:schemeClr>
              </a:solidFill>
              <a:ln w="19050">
                <a:solidFill>
                  <a:schemeClr val="lt1"/>
                </a:solidFill>
              </a:ln>
              <a:effectLst/>
            </c:spPr>
          </c:dPt>
          <c:dPt>
            <c:idx val="2073"/>
            <c:bubble3D val="0"/>
            <c:spPr>
              <a:solidFill>
                <a:schemeClr val="accent4">
                  <a:lumMod val="80000"/>
                </a:schemeClr>
              </a:solidFill>
              <a:ln w="19050">
                <a:solidFill>
                  <a:schemeClr val="lt1"/>
                </a:solidFill>
              </a:ln>
              <a:effectLst/>
            </c:spPr>
          </c:dPt>
          <c:dPt>
            <c:idx val="2074"/>
            <c:bubble3D val="0"/>
            <c:spPr>
              <a:solidFill>
                <a:schemeClr val="accent5">
                  <a:lumMod val="80000"/>
                </a:schemeClr>
              </a:solidFill>
              <a:ln w="19050">
                <a:solidFill>
                  <a:schemeClr val="lt1"/>
                </a:solidFill>
              </a:ln>
              <a:effectLst/>
            </c:spPr>
          </c:dPt>
          <c:dPt>
            <c:idx val="2075"/>
            <c:bubble3D val="0"/>
            <c:spPr>
              <a:solidFill>
                <a:schemeClr val="accent6">
                  <a:lumMod val="80000"/>
                </a:schemeClr>
              </a:solidFill>
              <a:ln w="19050">
                <a:solidFill>
                  <a:schemeClr val="lt1"/>
                </a:solidFill>
              </a:ln>
              <a:effectLst/>
            </c:spPr>
          </c:dPt>
          <c:dPt>
            <c:idx val="2076"/>
            <c:bubble3D val="0"/>
            <c:spPr>
              <a:solidFill>
                <a:schemeClr val="accent1">
                  <a:lumMod val="60000"/>
                  <a:lumOff val="40000"/>
                </a:schemeClr>
              </a:solidFill>
              <a:ln w="19050">
                <a:solidFill>
                  <a:schemeClr val="lt1"/>
                </a:solidFill>
              </a:ln>
              <a:effectLst/>
            </c:spPr>
          </c:dPt>
          <c:dPt>
            <c:idx val="2077"/>
            <c:bubble3D val="0"/>
            <c:spPr>
              <a:solidFill>
                <a:schemeClr val="accent2">
                  <a:lumMod val="60000"/>
                  <a:lumOff val="40000"/>
                </a:schemeClr>
              </a:solidFill>
              <a:ln w="19050">
                <a:solidFill>
                  <a:schemeClr val="lt1"/>
                </a:solidFill>
              </a:ln>
              <a:effectLst/>
            </c:spPr>
          </c:dPt>
          <c:dPt>
            <c:idx val="2078"/>
            <c:bubble3D val="0"/>
            <c:spPr>
              <a:solidFill>
                <a:schemeClr val="accent3">
                  <a:lumMod val="60000"/>
                  <a:lumOff val="40000"/>
                </a:schemeClr>
              </a:solidFill>
              <a:ln w="19050">
                <a:solidFill>
                  <a:schemeClr val="lt1"/>
                </a:solidFill>
              </a:ln>
              <a:effectLst/>
            </c:spPr>
          </c:dPt>
          <c:dPt>
            <c:idx val="2079"/>
            <c:bubble3D val="0"/>
            <c:spPr>
              <a:solidFill>
                <a:schemeClr val="accent4">
                  <a:lumMod val="60000"/>
                  <a:lumOff val="40000"/>
                </a:schemeClr>
              </a:solidFill>
              <a:ln w="19050">
                <a:solidFill>
                  <a:schemeClr val="lt1"/>
                </a:solidFill>
              </a:ln>
              <a:effectLst/>
            </c:spPr>
          </c:dPt>
          <c:dPt>
            <c:idx val="2080"/>
            <c:bubble3D val="0"/>
            <c:spPr>
              <a:solidFill>
                <a:schemeClr val="accent5">
                  <a:lumMod val="60000"/>
                  <a:lumOff val="40000"/>
                </a:schemeClr>
              </a:solidFill>
              <a:ln w="19050">
                <a:solidFill>
                  <a:schemeClr val="lt1"/>
                </a:solidFill>
              </a:ln>
              <a:effectLst/>
            </c:spPr>
          </c:dPt>
          <c:dPt>
            <c:idx val="2081"/>
            <c:bubble3D val="0"/>
            <c:spPr>
              <a:solidFill>
                <a:schemeClr val="accent6">
                  <a:lumMod val="60000"/>
                  <a:lumOff val="40000"/>
                </a:schemeClr>
              </a:solidFill>
              <a:ln w="19050">
                <a:solidFill>
                  <a:schemeClr val="lt1"/>
                </a:solidFill>
              </a:ln>
              <a:effectLst/>
            </c:spPr>
          </c:dPt>
          <c:dPt>
            <c:idx val="2082"/>
            <c:bubble3D val="0"/>
            <c:spPr>
              <a:solidFill>
                <a:schemeClr val="accent1">
                  <a:lumMod val="50000"/>
                </a:schemeClr>
              </a:solidFill>
              <a:ln w="19050">
                <a:solidFill>
                  <a:schemeClr val="lt1"/>
                </a:solidFill>
              </a:ln>
              <a:effectLst/>
            </c:spPr>
          </c:dPt>
          <c:dPt>
            <c:idx val="2083"/>
            <c:bubble3D val="0"/>
            <c:spPr>
              <a:solidFill>
                <a:schemeClr val="accent2">
                  <a:lumMod val="50000"/>
                </a:schemeClr>
              </a:solidFill>
              <a:ln w="19050">
                <a:solidFill>
                  <a:schemeClr val="lt1"/>
                </a:solidFill>
              </a:ln>
              <a:effectLst/>
            </c:spPr>
          </c:dPt>
          <c:dPt>
            <c:idx val="2084"/>
            <c:bubble3D val="0"/>
            <c:spPr>
              <a:solidFill>
                <a:schemeClr val="accent3">
                  <a:lumMod val="50000"/>
                </a:schemeClr>
              </a:solidFill>
              <a:ln w="19050">
                <a:solidFill>
                  <a:schemeClr val="lt1"/>
                </a:solidFill>
              </a:ln>
              <a:effectLst/>
            </c:spPr>
          </c:dPt>
          <c:dPt>
            <c:idx val="2085"/>
            <c:bubble3D val="0"/>
            <c:spPr>
              <a:solidFill>
                <a:schemeClr val="accent4">
                  <a:lumMod val="50000"/>
                </a:schemeClr>
              </a:solidFill>
              <a:ln w="19050">
                <a:solidFill>
                  <a:schemeClr val="lt1"/>
                </a:solidFill>
              </a:ln>
              <a:effectLst/>
            </c:spPr>
          </c:dPt>
          <c:dPt>
            <c:idx val="2086"/>
            <c:bubble3D val="0"/>
            <c:spPr>
              <a:solidFill>
                <a:schemeClr val="accent5">
                  <a:lumMod val="50000"/>
                </a:schemeClr>
              </a:solidFill>
              <a:ln w="19050">
                <a:solidFill>
                  <a:schemeClr val="lt1"/>
                </a:solidFill>
              </a:ln>
              <a:effectLst/>
            </c:spPr>
          </c:dPt>
          <c:dPt>
            <c:idx val="2087"/>
            <c:bubble3D val="0"/>
            <c:spPr>
              <a:solidFill>
                <a:schemeClr val="accent6">
                  <a:lumMod val="50000"/>
                </a:schemeClr>
              </a:solidFill>
              <a:ln w="19050">
                <a:solidFill>
                  <a:schemeClr val="lt1"/>
                </a:solidFill>
              </a:ln>
              <a:effectLst/>
            </c:spPr>
          </c:dPt>
          <c:dPt>
            <c:idx val="2088"/>
            <c:bubble3D val="0"/>
            <c:spPr>
              <a:solidFill>
                <a:schemeClr val="accent1">
                  <a:lumMod val="70000"/>
                  <a:lumOff val="30000"/>
                </a:schemeClr>
              </a:solidFill>
              <a:ln w="19050">
                <a:solidFill>
                  <a:schemeClr val="lt1"/>
                </a:solidFill>
              </a:ln>
              <a:effectLst/>
            </c:spPr>
          </c:dPt>
          <c:dPt>
            <c:idx val="2089"/>
            <c:bubble3D val="0"/>
            <c:spPr>
              <a:solidFill>
                <a:schemeClr val="accent2">
                  <a:lumMod val="70000"/>
                  <a:lumOff val="30000"/>
                </a:schemeClr>
              </a:solidFill>
              <a:ln w="19050">
                <a:solidFill>
                  <a:schemeClr val="lt1"/>
                </a:solidFill>
              </a:ln>
              <a:effectLst/>
            </c:spPr>
          </c:dPt>
          <c:dPt>
            <c:idx val="2090"/>
            <c:bubble3D val="0"/>
            <c:spPr>
              <a:solidFill>
                <a:schemeClr val="accent3">
                  <a:lumMod val="70000"/>
                  <a:lumOff val="30000"/>
                </a:schemeClr>
              </a:solidFill>
              <a:ln w="19050">
                <a:solidFill>
                  <a:schemeClr val="lt1"/>
                </a:solidFill>
              </a:ln>
              <a:effectLst/>
            </c:spPr>
          </c:dPt>
          <c:dPt>
            <c:idx val="2091"/>
            <c:bubble3D val="0"/>
            <c:spPr>
              <a:solidFill>
                <a:schemeClr val="accent4">
                  <a:lumMod val="70000"/>
                  <a:lumOff val="30000"/>
                </a:schemeClr>
              </a:solidFill>
              <a:ln w="19050">
                <a:solidFill>
                  <a:schemeClr val="lt1"/>
                </a:solidFill>
              </a:ln>
              <a:effectLst/>
            </c:spPr>
          </c:dPt>
          <c:dPt>
            <c:idx val="2092"/>
            <c:bubble3D val="0"/>
            <c:spPr>
              <a:solidFill>
                <a:schemeClr val="accent5">
                  <a:lumMod val="70000"/>
                  <a:lumOff val="30000"/>
                </a:schemeClr>
              </a:solidFill>
              <a:ln w="19050">
                <a:solidFill>
                  <a:schemeClr val="lt1"/>
                </a:solidFill>
              </a:ln>
              <a:effectLst/>
            </c:spPr>
          </c:dPt>
          <c:dPt>
            <c:idx val="2093"/>
            <c:bubble3D val="0"/>
            <c:spPr>
              <a:solidFill>
                <a:schemeClr val="accent6">
                  <a:lumMod val="70000"/>
                  <a:lumOff val="30000"/>
                </a:schemeClr>
              </a:solidFill>
              <a:ln w="19050">
                <a:solidFill>
                  <a:schemeClr val="lt1"/>
                </a:solidFill>
              </a:ln>
              <a:effectLst/>
            </c:spPr>
          </c:dPt>
          <c:dPt>
            <c:idx val="2094"/>
            <c:bubble3D val="0"/>
            <c:spPr>
              <a:solidFill>
                <a:schemeClr val="accent1">
                  <a:lumMod val="70000"/>
                </a:schemeClr>
              </a:solidFill>
              <a:ln w="19050">
                <a:solidFill>
                  <a:schemeClr val="lt1"/>
                </a:solidFill>
              </a:ln>
              <a:effectLst/>
            </c:spPr>
          </c:dPt>
          <c:dPt>
            <c:idx val="2095"/>
            <c:bubble3D val="0"/>
            <c:spPr>
              <a:solidFill>
                <a:schemeClr val="accent2">
                  <a:lumMod val="70000"/>
                </a:schemeClr>
              </a:solidFill>
              <a:ln w="19050">
                <a:solidFill>
                  <a:schemeClr val="lt1"/>
                </a:solidFill>
              </a:ln>
              <a:effectLst/>
            </c:spPr>
          </c:dPt>
          <c:dPt>
            <c:idx val="2096"/>
            <c:bubble3D val="0"/>
            <c:spPr>
              <a:solidFill>
                <a:schemeClr val="accent3">
                  <a:lumMod val="70000"/>
                </a:schemeClr>
              </a:solidFill>
              <a:ln w="19050">
                <a:solidFill>
                  <a:schemeClr val="lt1"/>
                </a:solidFill>
              </a:ln>
              <a:effectLst/>
            </c:spPr>
          </c:dPt>
          <c:dPt>
            <c:idx val="2097"/>
            <c:bubble3D val="0"/>
            <c:spPr>
              <a:solidFill>
                <a:schemeClr val="accent4">
                  <a:lumMod val="70000"/>
                </a:schemeClr>
              </a:solidFill>
              <a:ln w="19050">
                <a:solidFill>
                  <a:schemeClr val="lt1"/>
                </a:solidFill>
              </a:ln>
              <a:effectLst/>
            </c:spPr>
          </c:dPt>
          <c:dPt>
            <c:idx val="2098"/>
            <c:bubble3D val="0"/>
            <c:spPr>
              <a:solidFill>
                <a:schemeClr val="accent5">
                  <a:lumMod val="70000"/>
                </a:schemeClr>
              </a:solidFill>
              <a:ln w="19050">
                <a:solidFill>
                  <a:schemeClr val="lt1"/>
                </a:solidFill>
              </a:ln>
              <a:effectLst/>
            </c:spPr>
          </c:dPt>
          <c:dPt>
            <c:idx val="2099"/>
            <c:bubble3D val="0"/>
            <c:spPr>
              <a:solidFill>
                <a:schemeClr val="accent6">
                  <a:lumMod val="70000"/>
                </a:schemeClr>
              </a:solidFill>
              <a:ln w="19050">
                <a:solidFill>
                  <a:schemeClr val="lt1"/>
                </a:solidFill>
              </a:ln>
              <a:effectLst/>
            </c:spPr>
          </c:dPt>
          <c:dPt>
            <c:idx val="2100"/>
            <c:bubble3D val="0"/>
            <c:spPr>
              <a:solidFill>
                <a:schemeClr val="accent1">
                  <a:lumMod val="50000"/>
                  <a:lumOff val="50000"/>
                </a:schemeClr>
              </a:solidFill>
              <a:ln w="19050">
                <a:solidFill>
                  <a:schemeClr val="lt1"/>
                </a:solidFill>
              </a:ln>
              <a:effectLst/>
            </c:spPr>
          </c:dPt>
          <c:dPt>
            <c:idx val="2101"/>
            <c:bubble3D val="0"/>
            <c:spPr>
              <a:solidFill>
                <a:schemeClr val="accent2">
                  <a:lumMod val="50000"/>
                  <a:lumOff val="50000"/>
                </a:schemeClr>
              </a:solidFill>
              <a:ln w="19050">
                <a:solidFill>
                  <a:schemeClr val="lt1"/>
                </a:solidFill>
              </a:ln>
              <a:effectLst/>
            </c:spPr>
          </c:dPt>
          <c:dPt>
            <c:idx val="2102"/>
            <c:bubble3D val="0"/>
            <c:spPr>
              <a:solidFill>
                <a:schemeClr val="accent3">
                  <a:lumMod val="50000"/>
                  <a:lumOff val="50000"/>
                </a:schemeClr>
              </a:solidFill>
              <a:ln w="19050">
                <a:solidFill>
                  <a:schemeClr val="lt1"/>
                </a:solidFill>
              </a:ln>
              <a:effectLst/>
            </c:spPr>
          </c:dPt>
          <c:dPt>
            <c:idx val="2103"/>
            <c:bubble3D val="0"/>
            <c:spPr>
              <a:solidFill>
                <a:schemeClr val="accent4">
                  <a:lumMod val="50000"/>
                  <a:lumOff val="50000"/>
                </a:schemeClr>
              </a:solidFill>
              <a:ln w="19050">
                <a:solidFill>
                  <a:schemeClr val="lt1"/>
                </a:solidFill>
              </a:ln>
              <a:effectLst/>
            </c:spPr>
          </c:dPt>
          <c:dPt>
            <c:idx val="2104"/>
            <c:bubble3D val="0"/>
            <c:spPr>
              <a:solidFill>
                <a:schemeClr val="accent5">
                  <a:lumMod val="50000"/>
                  <a:lumOff val="50000"/>
                </a:schemeClr>
              </a:solidFill>
              <a:ln w="19050">
                <a:solidFill>
                  <a:schemeClr val="lt1"/>
                </a:solidFill>
              </a:ln>
              <a:effectLst/>
            </c:spPr>
          </c:dPt>
          <c:dPt>
            <c:idx val="2105"/>
            <c:bubble3D val="0"/>
            <c:spPr>
              <a:solidFill>
                <a:schemeClr val="accent6">
                  <a:lumMod val="50000"/>
                  <a:lumOff val="50000"/>
                </a:schemeClr>
              </a:solidFill>
              <a:ln w="19050">
                <a:solidFill>
                  <a:schemeClr val="lt1"/>
                </a:solidFill>
              </a:ln>
              <a:effectLst/>
            </c:spPr>
          </c:dPt>
          <c:dPt>
            <c:idx val="2106"/>
            <c:bubble3D val="0"/>
            <c:spPr>
              <a:solidFill>
                <a:schemeClr val="accent1"/>
              </a:solidFill>
              <a:ln w="19050">
                <a:solidFill>
                  <a:schemeClr val="lt1"/>
                </a:solidFill>
              </a:ln>
              <a:effectLst/>
            </c:spPr>
          </c:dPt>
          <c:dPt>
            <c:idx val="2107"/>
            <c:bubble3D val="0"/>
            <c:spPr>
              <a:solidFill>
                <a:schemeClr val="accent2"/>
              </a:solidFill>
              <a:ln w="19050">
                <a:solidFill>
                  <a:schemeClr val="lt1"/>
                </a:solidFill>
              </a:ln>
              <a:effectLst/>
            </c:spPr>
          </c:dPt>
          <c:dPt>
            <c:idx val="2108"/>
            <c:bubble3D val="0"/>
            <c:spPr>
              <a:solidFill>
                <a:schemeClr val="accent3"/>
              </a:solidFill>
              <a:ln w="19050">
                <a:solidFill>
                  <a:schemeClr val="lt1"/>
                </a:solidFill>
              </a:ln>
              <a:effectLst/>
            </c:spPr>
          </c:dPt>
          <c:dPt>
            <c:idx val="2109"/>
            <c:bubble3D val="0"/>
            <c:spPr>
              <a:solidFill>
                <a:schemeClr val="accent4"/>
              </a:solidFill>
              <a:ln w="19050">
                <a:solidFill>
                  <a:schemeClr val="lt1"/>
                </a:solidFill>
              </a:ln>
              <a:effectLst/>
            </c:spPr>
          </c:dPt>
          <c:dPt>
            <c:idx val="2110"/>
            <c:bubble3D val="0"/>
            <c:spPr>
              <a:solidFill>
                <a:schemeClr val="accent5"/>
              </a:solidFill>
              <a:ln w="19050">
                <a:solidFill>
                  <a:schemeClr val="lt1"/>
                </a:solidFill>
              </a:ln>
              <a:effectLst/>
            </c:spPr>
          </c:dPt>
          <c:dPt>
            <c:idx val="2111"/>
            <c:bubble3D val="0"/>
            <c:spPr>
              <a:solidFill>
                <a:schemeClr val="accent6"/>
              </a:solidFill>
              <a:ln w="19050">
                <a:solidFill>
                  <a:schemeClr val="lt1"/>
                </a:solidFill>
              </a:ln>
              <a:effectLst/>
            </c:spPr>
          </c:dPt>
          <c:dPt>
            <c:idx val="2112"/>
            <c:bubble3D val="0"/>
            <c:spPr>
              <a:solidFill>
                <a:schemeClr val="accent1">
                  <a:lumMod val="60000"/>
                </a:schemeClr>
              </a:solidFill>
              <a:ln w="19050">
                <a:solidFill>
                  <a:schemeClr val="lt1"/>
                </a:solidFill>
              </a:ln>
              <a:effectLst/>
            </c:spPr>
          </c:dPt>
          <c:dPt>
            <c:idx val="2113"/>
            <c:bubble3D val="0"/>
            <c:spPr>
              <a:solidFill>
                <a:schemeClr val="accent2">
                  <a:lumMod val="60000"/>
                </a:schemeClr>
              </a:solidFill>
              <a:ln w="19050">
                <a:solidFill>
                  <a:schemeClr val="lt1"/>
                </a:solidFill>
              </a:ln>
              <a:effectLst/>
            </c:spPr>
          </c:dPt>
          <c:dPt>
            <c:idx val="2114"/>
            <c:bubble3D val="0"/>
            <c:spPr>
              <a:solidFill>
                <a:schemeClr val="accent3">
                  <a:lumMod val="60000"/>
                </a:schemeClr>
              </a:solidFill>
              <a:ln w="19050">
                <a:solidFill>
                  <a:schemeClr val="lt1"/>
                </a:solidFill>
              </a:ln>
              <a:effectLst/>
            </c:spPr>
          </c:dPt>
          <c:dPt>
            <c:idx val="2115"/>
            <c:bubble3D val="0"/>
            <c:spPr>
              <a:solidFill>
                <a:schemeClr val="accent4">
                  <a:lumMod val="60000"/>
                </a:schemeClr>
              </a:solidFill>
              <a:ln w="19050">
                <a:solidFill>
                  <a:schemeClr val="lt1"/>
                </a:solidFill>
              </a:ln>
              <a:effectLst/>
            </c:spPr>
          </c:dPt>
          <c:dPt>
            <c:idx val="2116"/>
            <c:bubble3D val="0"/>
            <c:spPr>
              <a:solidFill>
                <a:schemeClr val="accent5">
                  <a:lumMod val="60000"/>
                </a:schemeClr>
              </a:solidFill>
              <a:ln w="19050">
                <a:solidFill>
                  <a:schemeClr val="lt1"/>
                </a:solidFill>
              </a:ln>
              <a:effectLst/>
            </c:spPr>
          </c:dPt>
          <c:dPt>
            <c:idx val="2117"/>
            <c:bubble3D val="0"/>
            <c:spPr>
              <a:solidFill>
                <a:schemeClr val="accent6">
                  <a:lumMod val="60000"/>
                </a:schemeClr>
              </a:solidFill>
              <a:ln w="19050">
                <a:solidFill>
                  <a:schemeClr val="lt1"/>
                </a:solidFill>
              </a:ln>
              <a:effectLst/>
            </c:spPr>
          </c:dPt>
          <c:dPt>
            <c:idx val="2118"/>
            <c:bubble3D val="0"/>
            <c:spPr>
              <a:solidFill>
                <a:schemeClr val="accent1">
                  <a:lumMod val="80000"/>
                  <a:lumOff val="20000"/>
                </a:schemeClr>
              </a:solidFill>
              <a:ln w="19050">
                <a:solidFill>
                  <a:schemeClr val="lt1"/>
                </a:solidFill>
              </a:ln>
              <a:effectLst/>
            </c:spPr>
          </c:dPt>
          <c:dPt>
            <c:idx val="2119"/>
            <c:bubble3D val="0"/>
            <c:spPr>
              <a:solidFill>
                <a:schemeClr val="accent2">
                  <a:lumMod val="80000"/>
                  <a:lumOff val="20000"/>
                </a:schemeClr>
              </a:solidFill>
              <a:ln w="19050">
                <a:solidFill>
                  <a:schemeClr val="lt1"/>
                </a:solidFill>
              </a:ln>
              <a:effectLst/>
            </c:spPr>
          </c:dPt>
          <c:dPt>
            <c:idx val="2120"/>
            <c:bubble3D val="0"/>
            <c:spPr>
              <a:solidFill>
                <a:schemeClr val="accent3">
                  <a:lumMod val="80000"/>
                  <a:lumOff val="20000"/>
                </a:schemeClr>
              </a:solidFill>
              <a:ln w="19050">
                <a:solidFill>
                  <a:schemeClr val="lt1"/>
                </a:solidFill>
              </a:ln>
              <a:effectLst/>
            </c:spPr>
          </c:dPt>
          <c:dPt>
            <c:idx val="2121"/>
            <c:bubble3D val="0"/>
            <c:spPr>
              <a:solidFill>
                <a:schemeClr val="accent4">
                  <a:lumMod val="80000"/>
                  <a:lumOff val="20000"/>
                </a:schemeClr>
              </a:solidFill>
              <a:ln w="19050">
                <a:solidFill>
                  <a:schemeClr val="lt1"/>
                </a:solidFill>
              </a:ln>
              <a:effectLst/>
            </c:spPr>
          </c:dPt>
          <c:dPt>
            <c:idx val="2122"/>
            <c:bubble3D val="0"/>
            <c:spPr>
              <a:solidFill>
                <a:schemeClr val="accent5">
                  <a:lumMod val="80000"/>
                  <a:lumOff val="20000"/>
                </a:schemeClr>
              </a:solidFill>
              <a:ln w="19050">
                <a:solidFill>
                  <a:schemeClr val="lt1"/>
                </a:solidFill>
              </a:ln>
              <a:effectLst/>
            </c:spPr>
          </c:dPt>
          <c:dPt>
            <c:idx val="2123"/>
            <c:bubble3D val="0"/>
            <c:spPr>
              <a:solidFill>
                <a:schemeClr val="accent6">
                  <a:lumMod val="80000"/>
                  <a:lumOff val="20000"/>
                </a:schemeClr>
              </a:solidFill>
              <a:ln w="19050">
                <a:solidFill>
                  <a:schemeClr val="lt1"/>
                </a:solidFill>
              </a:ln>
              <a:effectLst/>
            </c:spPr>
          </c:dPt>
          <c:dPt>
            <c:idx val="2124"/>
            <c:bubble3D val="0"/>
            <c:spPr>
              <a:solidFill>
                <a:schemeClr val="accent1">
                  <a:lumMod val="80000"/>
                </a:schemeClr>
              </a:solidFill>
              <a:ln w="19050">
                <a:solidFill>
                  <a:schemeClr val="lt1"/>
                </a:solidFill>
              </a:ln>
              <a:effectLst/>
            </c:spPr>
          </c:dPt>
          <c:dPt>
            <c:idx val="2125"/>
            <c:bubble3D val="0"/>
            <c:spPr>
              <a:solidFill>
                <a:schemeClr val="accent2">
                  <a:lumMod val="80000"/>
                </a:schemeClr>
              </a:solidFill>
              <a:ln w="19050">
                <a:solidFill>
                  <a:schemeClr val="lt1"/>
                </a:solidFill>
              </a:ln>
              <a:effectLst/>
            </c:spPr>
          </c:dPt>
          <c:dPt>
            <c:idx val="2126"/>
            <c:bubble3D val="0"/>
            <c:spPr>
              <a:solidFill>
                <a:schemeClr val="accent3">
                  <a:lumMod val="80000"/>
                </a:schemeClr>
              </a:solidFill>
              <a:ln w="19050">
                <a:solidFill>
                  <a:schemeClr val="lt1"/>
                </a:solidFill>
              </a:ln>
              <a:effectLst/>
            </c:spPr>
          </c:dPt>
          <c:dPt>
            <c:idx val="2127"/>
            <c:bubble3D val="0"/>
            <c:spPr>
              <a:solidFill>
                <a:schemeClr val="accent4">
                  <a:lumMod val="80000"/>
                </a:schemeClr>
              </a:solidFill>
              <a:ln w="19050">
                <a:solidFill>
                  <a:schemeClr val="lt1"/>
                </a:solidFill>
              </a:ln>
              <a:effectLst/>
            </c:spPr>
          </c:dPt>
          <c:dPt>
            <c:idx val="2128"/>
            <c:bubble3D val="0"/>
            <c:spPr>
              <a:solidFill>
                <a:schemeClr val="accent5">
                  <a:lumMod val="80000"/>
                </a:schemeClr>
              </a:solidFill>
              <a:ln w="19050">
                <a:solidFill>
                  <a:schemeClr val="lt1"/>
                </a:solidFill>
              </a:ln>
              <a:effectLst/>
            </c:spPr>
          </c:dPt>
          <c:dPt>
            <c:idx val="2129"/>
            <c:bubble3D val="0"/>
            <c:spPr>
              <a:solidFill>
                <a:schemeClr val="accent6">
                  <a:lumMod val="80000"/>
                </a:schemeClr>
              </a:solidFill>
              <a:ln w="19050">
                <a:solidFill>
                  <a:schemeClr val="lt1"/>
                </a:solidFill>
              </a:ln>
              <a:effectLst/>
            </c:spPr>
          </c:dPt>
          <c:dPt>
            <c:idx val="2130"/>
            <c:bubble3D val="0"/>
            <c:spPr>
              <a:solidFill>
                <a:schemeClr val="accent1">
                  <a:lumMod val="60000"/>
                  <a:lumOff val="40000"/>
                </a:schemeClr>
              </a:solidFill>
              <a:ln w="19050">
                <a:solidFill>
                  <a:schemeClr val="lt1"/>
                </a:solidFill>
              </a:ln>
              <a:effectLst/>
            </c:spPr>
          </c:dPt>
          <c:dPt>
            <c:idx val="2131"/>
            <c:bubble3D val="0"/>
            <c:spPr>
              <a:solidFill>
                <a:schemeClr val="accent2">
                  <a:lumMod val="60000"/>
                  <a:lumOff val="40000"/>
                </a:schemeClr>
              </a:solidFill>
              <a:ln w="19050">
                <a:solidFill>
                  <a:schemeClr val="lt1"/>
                </a:solidFill>
              </a:ln>
              <a:effectLst/>
            </c:spPr>
          </c:dPt>
          <c:dPt>
            <c:idx val="2132"/>
            <c:bubble3D val="0"/>
            <c:spPr>
              <a:solidFill>
                <a:schemeClr val="accent3">
                  <a:lumMod val="60000"/>
                  <a:lumOff val="40000"/>
                </a:schemeClr>
              </a:solidFill>
              <a:ln w="19050">
                <a:solidFill>
                  <a:schemeClr val="lt1"/>
                </a:solidFill>
              </a:ln>
              <a:effectLst/>
            </c:spPr>
          </c:dPt>
          <c:dPt>
            <c:idx val="2133"/>
            <c:bubble3D val="0"/>
            <c:spPr>
              <a:solidFill>
                <a:schemeClr val="accent4">
                  <a:lumMod val="60000"/>
                  <a:lumOff val="40000"/>
                </a:schemeClr>
              </a:solidFill>
              <a:ln w="19050">
                <a:solidFill>
                  <a:schemeClr val="lt1"/>
                </a:solidFill>
              </a:ln>
              <a:effectLst/>
            </c:spPr>
          </c:dPt>
          <c:dPt>
            <c:idx val="2134"/>
            <c:bubble3D val="0"/>
            <c:spPr>
              <a:solidFill>
                <a:schemeClr val="accent5">
                  <a:lumMod val="60000"/>
                  <a:lumOff val="40000"/>
                </a:schemeClr>
              </a:solidFill>
              <a:ln w="19050">
                <a:solidFill>
                  <a:schemeClr val="lt1"/>
                </a:solidFill>
              </a:ln>
              <a:effectLst/>
            </c:spPr>
          </c:dPt>
          <c:dPt>
            <c:idx val="2135"/>
            <c:bubble3D val="0"/>
            <c:spPr>
              <a:solidFill>
                <a:schemeClr val="accent6">
                  <a:lumMod val="60000"/>
                  <a:lumOff val="40000"/>
                </a:schemeClr>
              </a:solidFill>
              <a:ln w="19050">
                <a:solidFill>
                  <a:schemeClr val="lt1"/>
                </a:solidFill>
              </a:ln>
              <a:effectLst/>
            </c:spPr>
          </c:dPt>
          <c:dPt>
            <c:idx val="2136"/>
            <c:bubble3D val="0"/>
            <c:spPr>
              <a:solidFill>
                <a:schemeClr val="accent1">
                  <a:lumMod val="50000"/>
                </a:schemeClr>
              </a:solidFill>
              <a:ln w="19050">
                <a:solidFill>
                  <a:schemeClr val="lt1"/>
                </a:solidFill>
              </a:ln>
              <a:effectLst/>
            </c:spPr>
          </c:dPt>
          <c:dPt>
            <c:idx val="2137"/>
            <c:bubble3D val="0"/>
            <c:spPr>
              <a:solidFill>
                <a:schemeClr val="accent2">
                  <a:lumMod val="50000"/>
                </a:schemeClr>
              </a:solidFill>
              <a:ln w="19050">
                <a:solidFill>
                  <a:schemeClr val="lt1"/>
                </a:solidFill>
              </a:ln>
              <a:effectLst/>
            </c:spPr>
          </c:dPt>
          <c:dPt>
            <c:idx val="2138"/>
            <c:bubble3D val="0"/>
            <c:spPr>
              <a:solidFill>
                <a:schemeClr val="accent3">
                  <a:lumMod val="50000"/>
                </a:schemeClr>
              </a:solidFill>
              <a:ln w="19050">
                <a:solidFill>
                  <a:schemeClr val="lt1"/>
                </a:solidFill>
              </a:ln>
              <a:effectLst/>
            </c:spPr>
          </c:dPt>
          <c:dPt>
            <c:idx val="2139"/>
            <c:bubble3D val="0"/>
            <c:spPr>
              <a:solidFill>
                <a:schemeClr val="accent4">
                  <a:lumMod val="50000"/>
                </a:schemeClr>
              </a:solidFill>
              <a:ln w="19050">
                <a:solidFill>
                  <a:schemeClr val="lt1"/>
                </a:solidFill>
              </a:ln>
              <a:effectLst/>
            </c:spPr>
          </c:dPt>
          <c:dPt>
            <c:idx val="2140"/>
            <c:bubble3D val="0"/>
            <c:spPr>
              <a:solidFill>
                <a:schemeClr val="accent5">
                  <a:lumMod val="50000"/>
                </a:schemeClr>
              </a:solidFill>
              <a:ln w="19050">
                <a:solidFill>
                  <a:schemeClr val="lt1"/>
                </a:solidFill>
              </a:ln>
              <a:effectLst/>
            </c:spPr>
          </c:dPt>
          <c:dPt>
            <c:idx val="2141"/>
            <c:bubble3D val="0"/>
            <c:spPr>
              <a:solidFill>
                <a:schemeClr val="accent6">
                  <a:lumMod val="50000"/>
                </a:schemeClr>
              </a:solidFill>
              <a:ln w="19050">
                <a:solidFill>
                  <a:schemeClr val="lt1"/>
                </a:solidFill>
              </a:ln>
              <a:effectLst/>
            </c:spPr>
          </c:dPt>
          <c:dPt>
            <c:idx val="2142"/>
            <c:bubble3D val="0"/>
            <c:spPr>
              <a:solidFill>
                <a:schemeClr val="accent1">
                  <a:lumMod val="70000"/>
                  <a:lumOff val="30000"/>
                </a:schemeClr>
              </a:solidFill>
              <a:ln w="19050">
                <a:solidFill>
                  <a:schemeClr val="lt1"/>
                </a:solidFill>
              </a:ln>
              <a:effectLst/>
            </c:spPr>
          </c:dPt>
          <c:dPt>
            <c:idx val="2143"/>
            <c:bubble3D val="0"/>
            <c:spPr>
              <a:solidFill>
                <a:schemeClr val="accent2">
                  <a:lumMod val="70000"/>
                  <a:lumOff val="30000"/>
                </a:schemeClr>
              </a:solidFill>
              <a:ln w="19050">
                <a:solidFill>
                  <a:schemeClr val="lt1"/>
                </a:solidFill>
              </a:ln>
              <a:effectLst/>
            </c:spPr>
          </c:dPt>
          <c:dPt>
            <c:idx val="2144"/>
            <c:bubble3D val="0"/>
            <c:spPr>
              <a:solidFill>
                <a:schemeClr val="accent3">
                  <a:lumMod val="70000"/>
                  <a:lumOff val="30000"/>
                </a:schemeClr>
              </a:solidFill>
              <a:ln w="19050">
                <a:solidFill>
                  <a:schemeClr val="lt1"/>
                </a:solidFill>
              </a:ln>
              <a:effectLst/>
            </c:spPr>
          </c:dPt>
          <c:dPt>
            <c:idx val="2145"/>
            <c:bubble3D val="0"/>
            <c:spPr>
              <a:solidFill>
                <a:schemeClr val="accent4">
                  <a:lumMod val="70000"/>
                  <a:lumOff val="30000"/>
                </a:schemeClr>
              </a:solidFill>
              <a:ln w="19050">
                <a:solidFill>
                  <a:schemeClr val="lt1"/>
                </a:solidFill>
              </a:ln>
              <a:effectLst/>
            </c:spPr>
          </c:dPt>
          <c:dPt>
            <c:idx val="2146"/>
            <c:bubble3D val="0"/>
            <c:spPr>
              <a:solidFill>
                <a:schemeClr val="accent5">
                  <a:lumMod val="70000"/>
                  <a:lumOff val="30000"/>
                </a:schemeClr>
              </a:solidFill>
              <a:ln w="19050">
                <a:solidFill>
                  <a:schemeClr val="lt1"/>
                </a:solidFill>
              </a:ln>
              <a:effectLst/>
            </c:spPr>
          </c:dPt>
          <c:dPt>
            <c:idx val="2147"/>
            <c:bubble3D val="0"/>
            <c:spPr>
              <a:solidFill>
                <a:schemeClr val="accent6">
                  <a:lumMod val="70000"/>
                  <a:lumOff val="30000"/>
                </a:schemeClr>
              </a:solidFill>
              <a:ln w="19050">
                <a:solidFill>
                  <a:schemeClr val="lt1"/>
                </a:solidFill>
              </a:ln>
              <a:effectLst/>
            </c:spPr>
          </c:dPt>
          <c:dPt>
            <c:idx val="2148"/>
            <c:bubble3D val="0"/>
            <c:spPr>
              <a:solidFill>
                <a:schemeClr val="accent1">
                  <a:lumMod val="70000"/>
                </a:schemeClr>
              </a:solidFill>
              <a:ln w="19050">
                <a:solidFill>
                  <a:schemeClr val="lt1"/>
                </a:solidFill>
              </a:ln>
              <a:effectLst/>
            </c:spPr>
          </c:dPt>
          <c:dPt>
            <c:idx val="2149"/>
            <c:bubble3D val="0"/>
            <c:spPr>
              <a:solidFill>
                <a:schemeClr val="accent2">
                  <a:lumMod val="70000"/>
                </a:schemeClr>
              </a:solidFill>
              <a:ln w="19050">
                <a:solidFill>
                  <a:schemeClr val="lt1"/>
                </a:solidFill>
              </a:ln>
              <a:effectLst/>
            </c:spPr>
          </c:dPt>
          <c:dPt>
            <c:idx val="2150"/>
            <c:bubble3D val="0"/>
            <c:spPr>
              <a:solidFill>
                <a:schemeClr val="accent3">
                  <a:lumMod val="70000"/>
                </a:schemeClr>
              </a:solidFill>
              <a:ln w="19050">
                <a:solidFill>
                  <a:schemeClr val="lt1"/>
                </a:solidFill>
              </a:ln>
              <a:effectLst/>
            </c:spPr>
          </c:dPt>
          <c:dPt>
            <c:idx val="2151"/>
            <c:bubble3D val="0"/>
            <c:spPr>
              <a:solidFill>
                <a:schemeClr val="accent4">
                  <a:lumMod val="70000"/>
                </a:schemeClr>
              </a:solidFill>
              <a:ln w="19050">
                <a:solidFill>
                  <a:schemeClr val="lt1"/>
                </a:solidFill>
              </a:ln>
              <a:effectLst/>
            </c:spPr>
          </c:dPt>
          <c:dPt>
            <c:idx val="2152"/>
            <c:bubble3D val="0"/>
            <c:spPr>
              <a:solidFill>
                <a:schemeClr val="accent5">
                  <a:lumMod val="70000"/>
                </a:schemeClr>
              </a:solidFill>
              <a:ln w="19050">
                <a:solidFill>
                  <a:schemeClr val="lt1"/>
                </a:solidFill>
              </a:ln>
              <a:effectLst/>
            </c:spPr>
          </c:dPt>
          <c:dPt>
            <c:idx val="2153"/>
            <c:bubble3D val="0"/>
            <c:spPr>
              <a:solidFill>
                <a:schemeClr val="accent6">
                  <a:lumMod val="70000"/>
                </a:schemeClr>
              </a:solidFill>
              <a:ln w="19050">
                <a:solidFill>
                  <a:schemeClr val="lt1"/>
                </a:solidFill>
              </a:ln>
              <a:effectLst/>
            </c:spPr>
          </c:dPt>
          <c:dPt>
            <c:idx val="2154"/>
            <c:bubble3D val="0"/>
            <c:spPr>
              <a:solidFill>
                <a:schemeClr val="accent1">
                  <a:lumMod val="50000"/>
                  <a:lumOff val="50000"/>
                </a:schemeClr>
              </a:solidFill>
              <a:ln w="19050">
                <a:solidFill>
                  <a:schemeClr val="lt1"/>
                </a:solidFill>
              </a:ln>
              <a:effectLst/>
            </c:spPr>
          </c:dPt>
          <c:dPt>
            <c:idx val="2155"/>
            <c:bubble3D val="0"/>
            <c:spPr>
              <a:solidFill>
                <a:schemeClr val="accent2">
                  <a:lumMod val="50000"/>
                  <a:lumOff val="50000"/>
                </a:schemeClr>
              </a:solidFill>
              <a:ln w="19050">
                <a:solidFill>
                  <a:schemeClr val="lt1"/>
                </a:solidFill>
              </a:ln>
              <a:effectLst/>
            </c:spPr>
          </c:dPt>
          <c:dPt>
            <c:idx val="2156"/>
            <c:bubble3D val="0"/>
            <c:spPr>
              <a:solidFill>
                <a:schemeClr val="accent3">
                  <a:lumMod val="50000"/>
                  <a:lumOff val="50000"/>
                </a:schemeClr>
              </a:solidFill>
              <a:ln w="19050">
                <a:solidFill>
                  <a:schemeClr val="lt1"/>
                </a:solidFill>
              </a:ln>
              <a:effectLst/>
            </c:spPr>
          </c:dPt>
          <c:dPt>
            <c:idx val="2157"/>
            <c:bubble3D val="0"/>
            <c:spPr>
              <a:solidFill>
                <a:schemeClr val="accent4">
                  <a:lumMod val="50000"/>
                  <a:lumOff val="50000"/>
                </a:schemeClr>
              </a:solidFill>
              <a:ln w="19050">
                <a:solidFill>
                  <a:schemeClr val="lt1"/>
                </a:solidFill>
              </a:ln>
              <a:effectLst/>
            </c:spPr>
          </c:dPt>
          <c:dPt>
            <c:idx val="2158"/>
            <c:bubble3D val="0"/>
            <c:spPr>
              <a:solidFill>
                <a:schemeClr val="accent5">
                  <a:lumMod val="50000"/>
                  <a:lumOff val="50000"/>
                </a:schemeClr>
              </a:solidFill>
              <a:ln w="19050">
                <a:solidFill>
                  <a:schemeClr val="lt1"/>
                </a:solidFill>
              </a:ln>
              <a:effectLst/>
            </c:spPr>
          </c:dPt>
          <c:dPt>
            <c:idx val="2159"/>
            <c:bubble3D val="0"/>
            <c:spPr>
              <a:solidFill>
                <a:schemeClr val="accent6">
                  <a:lumMod val="50000"/>
                  <a:lumOff val="50000"/>
                </a:schemeClr>
              </a:solidFill>
              <a:ln w="19050">
                <a:solidFill>
                  <a:schemeClr val="lt1"/>
                </a:solidFill>
              </a:ln>
              <a:effectLst/>
            </c:spPr>
          </c:dPt>
          <c:dPt>
            <c:idx val="2160"/>
            <c:bubble3D val="0"/>
            <c:spPr>
              <a:solidFill>
                <a:schemeClr val="accent1"/>
              </a:solidFill>
              <a:ln w="19050">
                <a:solidFill>
                  <a:schemeClr val="lt1"/>
                </a:solidFill>
              </a:ln>
              <a:effectLst/>
            </c:spPr>
          </c:dPt>
          <c:dPt>
            <c:idx val="2161"/>
            <c:bubble3D val="0"/>
            <c:spPr>
              <a:solidFill>
                <a:schemeClr val="accent2"/>
              </a:solidFill>
              <a:ln w="19050">
                <a:solidFill>
                  <a:schemeClr val="lt1"/>
                </a:solidFill>
              </a:ln>
              <a:effectLst/>
            </c:spPr>
          </c:dPt>
          <c:dPt>
            <c:idx val="2162"/>
            <c:bubble3D val="0"/>
            <c:spPr>
              <a:solidFill>
                <a:schemeClr val="accent3"/>
              </a:solidFill>
              <a:ln w="19050">
                <a:solidFill>
                  <a:schemeClr val="lt1"/>
                </a:solidFill>
              </a:ln>
              <a:effectLst/>
            </c:spPr>
          </c:dPt>
          <c:dPt>
            <c:idx val="2163"/>
            <c:bubble3D val="0"/>
            <c:spPr>
              <a:solidFill>
                <a:schemeClr val="accent4"/>
              </a:solidFill>
              <a:ln w="19050">
                <a:solidFill>
                  <a:schemeClr val="lt1"/>
                </a:solidFill>
              </a:ln>
              <a:effectLst/>
            </c:spPr>
          </c:dPt>
          <c:dPt>
            <c:idx val="2164"/>
            <c:bubble3D val="0"/>
            <c:spPr>
              <a:solidFill>
                <a:schemeClr val="accent5"/>
              </a:solidFill>
              <a:ln w="19050">
                <a:solidFill>
                  <a:schemeClr val="lt1"/>
                </a:solidFill>
              </a:ln>
              <a:effectLst/>
            </c:spPr>
          </c:dPt>
          <c:dPt>
            <c:idx val="2165"/>
            <c:bubble3D val="0"/>
            <c:spPr>
              <a:solidFill>
                <a:schemeClr val="accent6"/>
              </a:solidFill>
              <a:ln w="19050">
                <a:solidFill>
                  <a:schemeClr val="lt1"/>
                </a:solidFill>
              </a:ln>
              <a:effectLst/>
            </c:spPr>
          </c:dPt>
          <c:dPt>
            <c:idx val="2166"/>
            <c:bubble3D val="0"/>
            <c:spPr>
              <a:solidFill>
                <a:schemeClr val="accent1">
                  <a:lumMod val="60000"/>
                </a:schemeClr>
              </a:solidFill>
              <a:ln w="19050">
                <a:solidFill>
                  <a:schemeClr val="lt1"/>
                </a:solidFill>
              </a:ln>
              <a:effectLst/>
            </c:spPr>
          </c:dPt>
          <c:dPt>
            <c:idx val="2167"/>
            <c:bubble3D val="0"/>
            <c:spPr>
              <a:solidFill>
                <a:schemeClr val="accent2">
                  <a:lumMod val="60000"/>
                </a:schemeClr>
              </a:solidFill>
              <a:ln w="19050">
                <a:solidFill>
                  <a:schemeClr val="lt1"/>
                </a:solidFill>
              </a:ln>
              <a:effectLst/>
            </c:spPr>
          </c:dPt>
          <c:dPt>
            <c:idx val="2168"/>
            <c:bubble3D val="0"/>
            <c:spPr>
              <a:solidFill>
                <a:schemeClr val="accent3">
                  <a:lumMod val="60000"/>
                </a:schemeClr>
              </a:solidFill>
              <a:ln w="19050">
                <a:solidFill>
                  <a:schemeClr val="lt1"/>
                </a:solidFill>
              </a:ln>
              <a:effectLst/>
            </c:spPr>
          </c:dPt>
          <c:dPt>
            <c:idx val="2169"/>
            <c:bubble3D val="0"/>
            <c:spPr>
              <a:solidFill>
                <a:schemeClr val="accent4">
                  <a:lumMod val="60000"/>
                </a:schemeClr>
              </a:solidFill>
              <a:ln w="19050">
                <a:solidFill>
                  <a:schemeClr val="lt1"/>
                </a:solidFill>
              </a:ln>
              <a:effectLst/>
            </c:spPr>
          </c:dPt>
          <c:dPt>
            <c:idx val="2170"/>
            <c:bubble3D val="0"/>
            <c:spPr>
              <a:solidFill>
                <a:schemeClr val="accent5">
                  <a:lumMod val="60000"/>
                </a:schemeClr>
              </a:solidFill>
              <a:ln w="19050">
                <a:solidFill>
                  <a:schemeClr val="lt1"/>
                </a:solidFill>
              </a:ln>
              <a:effectLst/>
            </c:spPr>
          </c:dPt>
          <c:dPt>
            <c:idx val="2171"/>
            <c:bubble3D val="0"/>
            <c:spPr>
              <a:solidFill>
                <a:schemeClr val="accent6">
                  <a:lumMod val="60000"/>
                </a:schemeClr>
              </a:solidFill>
              <a:ln w="19050">
                <a:solidFill>
                  <a:schemeClr val="lt1"/>
                </a:solidFill>
              </a:ln>
              <a:effectLst/>
            </c:spPr>
          </c:dPt>
          <c:dPt>
            <c:idx val="2172"/>
            <c:bubble3D val="0"/>
            <c:spPr>
              <a:solidFill>
                <a:schemeClr val="accent1">
                  <a:lumMod val="80000"/>
                  <a:lumOff val="20000"/>
                </a:schemeClr>
              </a:solidFill>
              <a:ln w="19050">
                <a:solidFill>
                  <a:schemeClr val="lt1"/>
                </a:solidFill>
              </a:ln>
              <a:effectLst/>
            </c:spPr>
          </c:dPt>
          <c:dPt>
            <c:idx val="2173"/>
            <c:bubble3D val="0"/>
            <c:spPr>
              <a:solidFill>
                <a:schemeClr val="accent2">
                  <a:lumMod val="80000"/>
                  <a:lumOff val="20000"/>
                </a:schemeClr>
              </a:solidFill>
              <a:ln w="19050">
                <a:solidFill>
                  <a:schemeClr val="lt1"/>
                </a:solidFill>
              </a:ln>
              <a:effectLst/>
            </c:spPr>
          </c:dPt>
          <c:dPt>
            <c:idx val="2174"/>
            <c:bubble3D val="0"/>
            <c:spPr>
              <a:solidFill>
                <a:schemeClr val="accent3">
                  <a:lumMod val="80000"/>
                  <a:lumOff val="20000"/>
                </a:schemeClr>
              </a:solidFill>
              <a:ln w="19050">
                <a:solidFill>
                  <a:schemeClr val="lt1"/>
                </a:solidFill>
              </a:ln>
              <a:effectLst/>
            </c:spPr>
          </c:dPt>
          <c:dPt>
            <c:idx val="2175"/>
            <c:bubble3D val="0"/>
            <c:spPr>
              <a:solidFill>
                <a:schemeClr val="accent4">
                  <a:lumMod val="80000"/>
                  <a:lumOff val="20000"/>
                </a:schemeClr>
              </a:solidFill>
              <a:ln w="19050">
                <a:solidFill>
                  <a:schemeClr val="lt1"/>
                </a:solidFill>
              </a:ln>
              <a:effectLst/>
            </c:spPr>
          </c:dPt>
          <c:dPt>
            <c:idx val="2176"/>
            <c:bubble3D val="0"/>
            <c:spPr>
              <a:solidFill>
                <a:schemeClr val="accent5">
                  <a:lumMod val="80000"/>
                  <a:lumOff val="20000"/>
                </a:schemeClr>
              </a:solidFill>
              <a:ln w="19050">
                <a:solidFill>
                  <a:schemeClr val="lt1"/>
                </a:solidFill>
              </a:ln>
              <a:effectLst/>
            </c:spPr>
          </c:dPt>
          <c:dPt>
            <c:idx val="2177"/>
            <c:bubble3D val="0"/>
            <c:spPr>
              <a:solidFill>
                <a:schemeClr val="accent6">
                  <a:lumMod val="80000"/>
                  <a:lumOff val="20000"/>
                </a:schemeClr>
              </a:solidFill>
              <a:ln w="19050">
                <a:solidFill>
                  <a:schemeClr val="lt1"/>
                </a:solidFill>
              </a:ln>
              <a:effectLst/>
            </c:spPr>
          </c:dPt>
          <c:dPt>
            <c:idx val="2178"/>
            <c:bubble3D val="0"/>
            <c:spPr>
              <a:solidFill>
                <a:schemeClr val="accent1">
                  <a:lumMod val="80000"/>
                </a:schemeClr>
              </a:solidFill>
              <a:ln w="19050">
                <a:solidFill>
                  <a:schemeClr val="lt1"/>
                </a:solidFill>
              </a:ln>
              <a:effectLst/>
            </c:spPr>
          </c:dPt>
          <c:dPt>
            <c:idx val="2179"/>
            <c:bubble3D val="0"/>
            <c:spPr>
              <a:solidFill>
                <a:schemeClr val="accent2">
                  <a:lumMod val="80000"/>
                </a:schemeClr>
              </a:solidFill>
              <a:ln w="19050">
                <a:solidFill>
                  <a:schemeClr val="lt1"/>
                </a:solidFill>
              </a:ln>
              <a:effectLst/>
            </c:spPr>
          </c:dPt>
          <c:dPt>
            <c:idx val="2180"/>
            <c:bubble3D val="0"/>
            <c:spPr>
              <a:solidFill>
                <a:schemeClr val="accent3">
                  <a:lumMod val="80000"/>
                </a:schemeClr>
              </a:solidFill>
              <a:ln w="19050">
                <a:solidFill>
                  <a:schemeClr val="lt1"/>
                </a:solidFill>
              </a:ln>
              <a:effectLst/>
            </c:spPr>
          </c:dPt>
          <c:dPt>
            <c:idx val="2181"/>
            <c:bubble3D val="0"/>
            <c:spPr>
              <a:solidFill>
                <a:schemeClr val="accent4">
                  <a:lumMod val="80000"/>
                </a:schemeClr>
              </a:solidFill>
              <a:ln w="19050">
                <a:solidFill>
                  <a:schemeClr val="lt1"/>
                </a:solidFill>
              </a:ln>
              <a:effectLst/>
            </c:spPr>
          </c:dPt>
          <c:dPt>
            <c:idx val="2182"/>
            <c:bubble3D val="0"/>
            <c:spPr>
              <a:solidFill>
                <a:schemeClr val="accent5">
                  <a:lumMod val="80000"/>
                </a:schemeClr>
              </a:solidFill>
              <a:ln w="19050">
                <a:solidFill>
                  <a:schemeClr val="lt1"/>
                </a:solidFill>
              </a:ln>
              <a:effectLst/>
            </c:spPr>
          </c:dPt>
          <c:dPt>
            <c:idx val="2183"/>
            <c:bubble3D val="0"/>
            <c:spPr>
              <a:solidFill>
                <a:schemeClr val="accent6">
                  <a:lumMod val="80000"/>
                </a:schemeClr>
              </a:solidFill>
              <a:ln w="19050">
                <a:solidFill>
                  <a:schemeClr val="lt1"/>
                </a:solidFill>
              </a:ln>
              <a:effectLst/>
            </c:spPr>
          </c:dPt>
          <c:dPt>
            <c:idx val="2184"/>
            <c:bubble3D val="0"/>
            <c:spPr>
              <a:solidFill>
                <a:schemeClr val="accent1">
                  <a:lumMod val="60000"/>
                  <a:lumOff val="40000"/>
                </a:schemeClr>
              </a:solidFill>
              <a:ln w="19050">
                <a:solidFill>
                  <a:schemeClr val="lt1"/>
                </a:solidFill>
              </a:ln>
              <a:effectLst/>
            </c:spPr>
          </c:dPt>
          <c:dPt>
            <c:idx val="2185"/>
            <c:bubble3D val="0"/>
            <c:spPr>
              <a:solidFill>
                <a:schemeClr val="accent2">
                  <a:lumMod val="60000"/>
                  <a:lumOff val="40000"/>
                </a:schemeClr>
              </a:solidFill>
              <a:ln w="19050">
                <a:solidFill>
                  <a:schemeClr val="lt1"/>
                </a:solidFill>
              </a:ln>
              <a:effectLst/>
            </c:spPr>
          </c:dPt>
          <c:dPt>
            <c:idx val="2186"/>
            <c:bubble3D val="0"/>
            <c:spPr>
              <a:solidFill>
                <a:schemeClr val="accent3">
                  <a:lumMod val="60000"/>
                  <a:lumOff val="40000"/>
                </a:schemeClr>
              </a:solidFill>
              <a:ln w="19050">
                <a:solidFill>
                  <a:schemeClr val="lt1"/>
                </a:solidFill>
              </a:ln>
              <a:effectLst/>
            </c:spPr>
          </c:dPt>
          <c:dPt>
            <c:idx val="2187"/>
            <c:bubble3D val="0"/>
            <c:spPr>
              <a:solidFill>
                <a:schemeClr val="accent4">
                  <a:lumMod val="60000"/>
                  <a:lumOff val="40000"/>
                </a:schemeClr>
              </a:solidFill>
              <a:ln w="19050">
                <a:solidFill>
                  <a:schemeClr val="lt1"/>
                </a:solidFill>
              </a:ln>
              <a:effectLst/>
            </c:spPr>
          </c:dPt>
          <c:dPt>
            <c:idx val="2188"/>
            <c:bubble3D val="0"/>
            <c:spPr>
              <a:solidFill>
                <a:schemeClr val="accent5">
                  <a:lumMod val="60000"/>
                  <a:lumOff val="40000"/>
                </a:schemeClr>
              </a:solidFill>
              <a:ln w="19050">
                <a:solidFill>
                  <a:schemeClr val="lt1"/>
                </a:solidFill>
              </a:ln>
              <a:effectLst/>
            </c:spPr>
          </c:dPt>
          <c:dPt>
            <c:idx val="2189"/>
            <c:bubble3D val="0"/>
            <c:spPr>
              <a:solidFill>
                <a:schemeClr val="accent6">
                  <a:lumMod val="60000"/>
                  <a:lumOff val="40000"/>
                </a:schemeClr>
              </a:solidFill>
              <a:ln w="19050">
                <a:solidFill>
                  <a:schemeClr val="lt1"/>
                </a:solidFill>
              </a:ln>
              <a:effectLst/>
            </c:spPr>
          </c:dPt>
          <c:dPt>
            <c:idx val="2190"/>
            <c:bubble3D val="0"/>
            <c:spPr>
              <a:solidFill>
                <a:schemeClr val="accent1">
                  <a:lumMod val="50000"/>
                </a:schemeClr>
              </a:solidFill>
              <a:ln w="19050">
                <a:solidFill>
                  <a:schemeClr val="lt1"/>
                </a:solidFill>
              </a:ln>
              <a:effectLst/>
            </c:spPr>
          </c:dPt>
          <c:dPt>
            <c:idx val="2191"/>
            <c:bubble3D val="0"/>
            <c:spPr>
              <a:solidFill>
                <a:schemeClr val="accent2">
                  <a:lumMod val="50000"/>
                </a:schemeClr>
              </a:solidFill>
              <a:ln w="19050">
                <a:solidFill>
                  <a:schemeClr val="lt1"/>
                </a:solidFill>
              </a:ln>
              <a:effectLst/>
            </c:spPr>
          </c:dPt>
          <c:dPt>
            <c:idx val="2192"/>
            <c:bubble3D val="0"/>
            <c:spPr>
              <a:solidFill>
                <a:schemeClr val="accent3">
                  <a:lumMod val="50000"/>
                </a:schemeClr>
              </a:solidFill>
              <a:ln w="19050">
                <a:solidFill>
                  <a:schemeClr val="lt1"/>
                </a:solidFill>
              </a:ln>
              <a:effectLst/>
            </c:spPr>
          </c:dPt>
          <c:dPt>
            <c:idx val="2193"/>
            <c:bubble3D val="0"/>
            <c:spPr>
              <a:solidFill>
                <a:schemeClr val="accent4">
                  <a:lumMod val="50000"/>
                </a:schemeClr>
              </a:solidFill>
              <a:ln w="19050">
                <a:solidFill>
                  <a:schemeClr val="lt1"/>
                </a:solidFill>
              </a:ln>
              <a:effectLst/>
            </c:spPr>
          </c:dPt>
          <c:dPt>
            <c:idx val="2194"/>
            <c:bubble3D val="0"/>
            <c:spPr>
              <a:solidFill>
                <a:schemeClr val="accent5">
                  <a:lumMod val="50000"/>
                </a:schemeClr>
              </a:solidFill>
              <a:ln w="19050">
                <a:solidFill>
                  <a:schemeClr val="lt1"/>
                </a:solidFill>
              </a:ln>
              <a:effectLst/>
            </c:spPr>
          </c:dPt>
          <c:dPt>
            <c:idx val="2195"/>
            <c:bubble3D val="0"/>
            <c:spPr>
              <a:solidFill>
                <a:schemeClr val="accent6">
                  <a:lumMod val="50000"/>
                </a:schemeClr>
              </a:solidFill>
              <a:ln w="19050">
                <a:solidFill>
                  <a:schemeClr val="lt1"/>
                </a:solidFill>
              </a:ln>
              <a:effectLst/>
            </c:spPr>
          </c:dPt>
          <c:dPt>
            <c:idx val="2196"/>
            <c:bubble3D val="0"/>
            <c:spPr>
              <a:solidFill>
                <a:schemeClr val="accent1">
                  <a:lumMod val="70000"/>
                  <a:lumOff val="30000"/>
                </a:schemeClr>
              </a:solidFill>
              <a:ln w="19050">
                <a:solidFill>
                  <a:schemeClr val="lt1"/>
                </a:solidFill>
              </a:ln>
              <a:effectLst/>
            </c:spPr>
          </c:dPt>
          <c:dPt>
            <c:idx val="2197"/>
            <c:bubble3D val="0"/>
            <c:spPr>
              <a:solidFill>
                <a:schemeClr val="accent2">
                  <a:lumMod val="70000"/>
                  <a:lumOff val="30000"/>
                </a:schemeClr>
              </a:solidFill>
              <a:ln w="19050">
                <a:solidFill>
                  <a:schemeClr val="lt1"/>
                </a:solidFill>
              </a:ln>
              <a:effectLst/>
            </c:spPr>
          </c:dPt>
          <c:dPt>
            <c:idx val="2198"/>
            <c:bubble3D val="0"/>
            <c:spPr>
              <a:solidFill>
                <a:schemeClr val="accent3">
                  <a:lumMod val="70000"/>
                  <a:lumOff val="30000"/>
                </a:schemeClr>
              </a:solidFill>
              <a:ln w="19050">
                <a:solidFill>
                  <a:schemeClr val="lt1"/>
                </a:solidFill>
              </a:ln>
              <a:effectLst/>
            </c:spPr>
          </c:dPt>
          <c:dPt>
            <c:idx val="2199"/>
            <c:bubble3D val="0"/>
            <c:spPr>
              <a:solidFill>
                <a:schemeClr val="accent4">
                  <a:lumMod val="70000"/>
                  <a:lumOff val="30000"/>
                </a:schemeClr>
              </a:solidFill>
              <a:ln w="19050">
                <a:solidFill>
                  <a:schemeClr val="lt1"/>
                </a:solidFill>
              </a:ln>
              <a:effectLst/>
            </c:spPr>
          </c:dPt>
          <c:dPt>
            <c:idx val="2200"/>
            <c:bubble3D val="0"/>
            <c:spPr>
              <a:solidFill>
                <a:schemeClr val="accent5">
                  <a:lumMod val="70000"/>
                  <a:lumOff val="30000"/>
                </a:schemeClr>
              </a:solidFill>
              <a:ln w="19050">
                <a:solidFill>
                  <a:schemeClr val="lt1"/>
                </a:solidFill>
              </a:ln>
              <a:effectLst/>
            </c:spPr>
          </c:dPt>
          <c:dPt>
            <c:idx val="2201"/>
            <c:bubble3D val="0"/>
            <c:spPr>
              <a:solidFill>
                <a:schemeClr val="accent6">
                  <a:lumMod val="70000"/>
                  <a:lumOff val="30000"/>
                </a:schemeClr>
              </a:solidFill>
              <a:ln w="19050">
                <a:solidFill>
                  <a:schemeClr val="lt1"/>
                </a:solidFill>
              </a:ln>
              <a:effectLst/>
            </c:spPr>
          </c:dPt>
          <c:dPt>
            <c:idx val="2202"/>
            <c:bubble3D val="0"/>
            <c:spPr>
              <a:solidFill>
                <a:schemeClr val="accent1">
                  <a:lumMod val="70000"/>
                </a:schemeClr>
              </a:solidFill>
              <a:ln w="19050">
                <a:solidFill>
                  <a:schemeClr val="lt1"/>
                </a:solidFill>
              </a:ln>
              <a:effectLst/>
            </c:spPr>
          </c:dPt>
          <c:dPt>
            <c:idx val="2203"/>
            <c:bubble3D val="0"/>
            <c:spPr>
              <a:solidFill>
                <a:schemeClr val="accent2">
                  <a:lumMod val="70000"/>
                </a:schemeClr>
              </a:solidFill>
              <a:ln w="19050">
                <a:solidFill>
                  <a:schemeClr val="lt1"/>
                </a:solidFill>
              </a:ln>
              <a:effectLst/>
            </c:spPr>
          </c:dPt>
          <c:dPt>
            <c:idx val="2204"/>
            <c:bubble3D val="0"/>
            <c:spPr>
              <a:solidFill>
                <a:schemeClr val="accent3">
                  <a:lumMod val="70000"/>
                </a:schemeClr>
              </a:solidFill>
              <a:ln w="19050">
                <a:solidFill>
                  <a:schemeClr val="lt1"/>
                </a:solidFill>
              </a:ln>
              <a:effectLst/>
            </c:spPr>
          </c:dPt>
          <c:dPt>
            <c:idx val="2205"/>
            <c:bubble3D val="0"/>
            <c:spPr>
              <a:solidFill>
                <a:schemeClr val="accent4">
                  <a:lumMod val="70000"/>
                </a:schemeClr>
              </a:solidFill>
              <a:ln w="19050">
                <a:solidFill>
                  <a:schemeClr val="lt1"/>
                </a:solidFill>
              </a:ln>
              <a:effectLst/>
            </c:spPr>
          </c:dPt>
          <c:dPt>
            <c:idx val="2206"/>
            <c:bubble3D val="0"/>
            <c:spPr>
              <a:solidFill>
                <a:schemeClr val="accent5">
                  <a:lumMod val="70000"/>
                </a:schemeClr>
              </a:solidFill>
              <a:ln w="19050">
                <a:solidFill>
                  <a:schemeClr val="lt1"/>
                </a:solidFill>
              </a:ln>
              <a:effectLst/>
            </c:spPr>
          </c:dPt>
          <c:dPt>
            <c:idx val="2207"/>
            <c:bubble3D val="0"/>
            <c:spPr>
              <a:solidFill>
                <a:schemeClr val="accent6">
                  <a:lumMod val="70000"/>
                </a:schemeClr>
              </a:solidFill>
              <a:ln w="19050">
                <a:solidFill>
                  <a:schemeClr val="lt1"/>
                </a:solidFill>
              </a:ln>
              <a:effectLst/>
            </c:spPr>
          </c:dPt>
          <c:dPt>
            <c:idx val="2208"/>
            <c:bubble3D val="0"/>
            <c:spPr>
              <a:solidFill>
                <a:schemeClr val="accent1">
                  <a:lumMod val="50000"/>
                  <a:lumOff val="50000"/>
                </a:schemeClr>
              </a:solidFill>
              <a:ln w="19050">
                <a:solidFill>
                  <a:schemeClr val="lt1"/>
                </a:solidFill>
              </a:ln>
              <a:effectLst/>
            </c:spPr>
          </c:dPt>
          <c:dPt>
            <c:idx val="2209"/>
            <c:bubble3D val="0"/>
            <c:spPr>
              <a:solidFill>
                <a:schemeClr val="accent2">
                  <a:lumMod val="50000"/>
                  <a:lumOff val="50000"/>
                </a:schemeClr>
              </a:solidFill>
              <a:ln w="19050">
                <a:solidFill>
                  <a:schemeClr val="lt1"/>
                </a:solidFill>
              </a:ln>
              <a:effectLst/>
            </c:spPr>
          </c:dPt>
          <c:dPt>
            <c:idx val="2210"/>
            <c:bubble3D val="0"/>
            <c:spPr>
              <a:solidFill>
                <a:schemeClr val="accent3">
                  <a:lumMod val="50000"/>
                  <a:lumOff val="50000"/>
                </a:schemeClr>
              </a:solidFill>
              <a:ln w="19050">
                <a:solidFill>
                  <a:schemeClr val="lt1"/>
                </a:solidFill>
              </a:ln>
              <a:effectLst/>
            </c:spPr>
          </c:dPt>
          <c:dPt>
            <c:idx val="2211"/>
            <c:bubble3D val="0"/>
            <c:spPr>
              <a:solidFill>
                <a:schemeClr val="accent4">
                  <a:lumMod val="50000"/>
                  <a:lumOff val="50000"/>
                </a:schemeClr>
              </a:solidFill>
              <a:ln w="19050">
                <a:solidFill>
                  <a:schemeClr val="lt1"/>
                </a:solidFill>
              </a:ln>
              <a:effectLst/>
            </c:spPr>
          </c:dPt>
          <c:dPt>
            <c:idx val="2212"/>
            <c:bubble3D val="0"/>
            <c:spPr>
              <a:solidFill>
                <a:schemeClr val="accent5">
                  <a:lumMod val="50000"/>
                  <a:lumOff val="50000"/>
                </a:schemeClr>
              </a:solidFill>
              <a:ln w="19050">
                <a:solidFill>
                  <a:schemeClr val="lt1"/>
                </a:solidFill>
              </a:ln>
              <a:effectLst/>
            </c:spPr>
          </c:dPt>
          <c:dPt>
            <c:idx val="2213"/>
            <c:bubble3D val="0"/>
            <c:spPr>
              <a:solidFill>
                <a:schemeClr val="accent6">
                  <a:lumMod val="50000"/>
                  <a:lumOff val="50000"/>
                </a:schemeClr>
              </a:solidFill>
              <a:ln w="19050">
                <a:solidFill>
                  <a:schemeClr val="lt1"/>
                </a:solidFill>
              </a:ln>
              <a:effectLst/>
            </c:spPr>
          </c:dPt>
          <c:dPt>
            <c:idx val="2214"/>
            <c:bubble3D val="0"/>
            <c:spPr>
              <a:solidFill>
                <a:schemeClr val="accent1"/>
              </a:solidFill>
              <a:ln w="19050">
                <a:solidFill>
                  <a:schemeClr val="lt1"/>
                </a:solidFill>
              </a:ln>
              <a:effectLst/>
            </c:spPr>
          </c:dPt>
          <c:dPt>
            <c:idx val="2215"/>
            <c:bubble3D val="0"/>
            <c:spPr>
              <a:solidFill>
                <a:schemeClr val="accent2"/>
              </a:solidFill>
              <a:ln w="19050">
                <a:solidFill>
                  <a:schemeClr val="lt1"/>
                </a:solidFill>
              </a:ln>
              <a:effectLst/>
            </c:spPr>
          </c:dPt>
          <c:dPt>
            <c:idx val="2216"/>
            <c:bubble3D val="0"/>
            <c:spPr>
              <a:solidFill>
                <a:schemeClr val="accent3"/>
              </a:solidFill>
              <a:ln w="19050">
                <a:solidFill>
                  <a:schemeClr val="lt1"/>
                </a:solidFill>
              </a:ln>
              <a:effectLst/>
            </c:spPr>
          </c:dPt>
          <c:dPt>
            <c:idx val="2217"/>
            <c:bubble3D val="0"/>
            <c:spPr>
              <a:solidFill>
                <a:schemeClr val="accent4"/>
              </a:solidFill>
              <a:ln w="19050">
                <a:solidFill>
                  <a:schemeClr val="lt1"/>
                </a:solidFill>
              </a:ln>
              <a:effectLst/>
            </c:spPr>
          </c:dPt>
          <c:dPt>
            <c:idx val="2218"/>
            <c:bubble3D val="0"/>
            <c:spPr>
              <a:solidFill>
                <a:schemeClr val="accent5"/>
              </a:solidFill>
              <a:ln w="19050">
                <a:solidFill>
                  <a:schemeClr val="lt1"/>
                </a:solidFill>
              </a:ln>
              <a:effectLst/>
            </c:spPr>
          </c:dPt>
          <c:dPt>
            <c:idx val="2219"/>
            <c:bubble3D val="0"/>
            <c:spPr>
              <a:solidFill>
                <a:schemeClr val="accent6"/>
              </a:solidFill>
              <a:ln w="19050">
                <a:solidFill>
                  <a:schemeClr val="lt1"/>
                </a:solidFill>
              </a:ln>
              <a:effectLst/>
            </c:spPr>
          </c:dPt>
          <c:dPt>
            <c:idx val="2220"/>
            <c:bubble3D val="0"/>
            <c:spPr>
              <a:solidFill>
                <a:schemeClr val="accent1">
                  <a:lumMod val="60000"/>
                </a:schemeClr>
              </a:solidFill>
              <a:ln w="19050">
                <a:solidFill>
                  <a:schemeClr val="lt1"/>
                </a:solidFill>
              </a:ln>
              <a:effectLst/>
            </c:spPr>
          </c:dPt>
          <c:dPt>
            <c:idx val="2221"/>
            <c:bubble3D val="0"/>
            <c:spPr>
              <a:solidFill>
                <a:schemeClr val="accent2">
                  <a:lumMod val="60000"/>
                </a:schemeClr>
              </a:solidFill>
              <a:ln w="19050">
                <a:solidFill>
                  <a:schemeClr val="lt1"/>
                </a:solidFill>
              </a:ln>
              <a:effectLst/>
            </c:spPr>
          </c:dPt>
          <c:dPt>
            <c:idx val="2222"/>
            <c:bubble3D val="0"/>
            <c:spPr>
              <a:solidFill>
                <a:schemeClr val="accent3">
                  <a:lumMod val="60000"/>
                </a:schemeClr>
              </a:solidFill>
              <a:ln w="19050">
                <a:solidFill>
                  <a:schemeClr val="lt1"/>
                </a:solidFill>
              </a:ln>
              <a:effectLst/>
            </c:spPr>
          </c:dPt>
          <c:dPt>
            <c:idx val="2223"/>
            <c:bubble3D val="0"/>
            <c:spPr>
              <a:solidFill>
                <a:schemeClr val="accent4">
                  <a:lumMod val="60000"/>
                </a:schemeClr>
              </a:solidFill>
              <a:ln w="19050">
                <a:solidFill>
                  <a:schemeClr val="lt1"/>
                </a:solidFill>
              </a:ln>
              <a:effectLst/>
            </c:spPr>
          </c:dPt>
          <c:dPt>
            <c:idx val="2224"/>
            <c:bubble3D val="0"/>
            <c:spPr>
              <a:solidFill>
                <a:schemeClr val="accent5">
                  <a:lumMod val="60000"/>
                </a:schemeClr>
              </a:solidFill>
              <a:ln w="19050">
                <a:solidFill>
                  <a:schemeClr val="lt1"/>
                </a:solidFill>
              </a:ln>
              <a:effectLst/>
            </c:spPr>
          </c:dPt>
          <c:dPt>
            <c:idx val="2225"/>
            <c:bubble3D val="0"/>
            <c:spPr>
              <a:solidFill>
                <a:schemeClr val="accent6">
                  <a:lumMod val="60000"/>
                </a:schemeClr>
              </a:solidFill>
              <a:ln w="19050">
                <a:solidFill>
                  <a:schemeClr val="lt1"/>
                </a:solidFill>
              </a:ln>
              <a:effectLst/>
            </c:spPr>
          </c:dPt>
          <c:dPt>
            <c:idx val="2226"/>
            <c:bubble3D val="0"/>
            <c:spPr>
              <a:solidFill>
                <a:schemeClr val="accent1">
                  <a:lumMod val="80000"/>
                  <a:lumOff val="20000"/>
                </a:schemeClr>
              </a:solidFill>
              <a:ln w="19050">
                <a:solidFill>
                  <a:schemeClr val="lt1"/>
                </a:solidFill>
              </a:ln>
              <a:effectLst/>
            </c:spPr>
          </c:dPt>
          <c:dPt>
            <c:idx val="2227"/>
            <c:bubble3D val="0"/>
            <c:spPr>
              <a:solidFill>
                <a:schemeClr val="accent2">
                  <a:lumMod val="80000"/>
                  <a:lumOff val="20000"/>
                </a:schemeClr>
              </a:solidFill>
              <a:ln w="19050">
                <a:solidFill>
                  <a:schemeClr val="lt1"/>
                </a:solidFill>
              </a:ln>
              <a:effectLst/>
            </c:spPr>
          </c:dPt>
          <c:dPt>
            <c:idx val="2228"/>
            <c:bubble3D val="0"/>
            <c:spPr>
              <a:solidFill>
                <a:schemeClr val="accent3">
                  <a:lumMod val="80000"/>
                  <a:lumOff val="20000"/>
                </a:schemeClr>
              </a:solidFill>
              <a:ln w="19050">
                <a:solidFill>
                  <a:schemeClr val="lt1"/>
                </a:solidFill>
              </a:ln>
              <a:effectLst/>
            </c:spPr>
          </c:dPt>
          <c:dPt>
            <c:idx val="2229"/>
            <c:bubble3D val="0"/>
            <c:spPr>
              <a:solidFill>
                <a:schemeClr val="accent4">
                  <a:lumMod val="80000"/>
                  <a:lumOff val="20000"/>
                </a:schemeClr>
              </a:solidFill>
              <a:ln w="19050">
                <a:solidFill>
                  <a:schemeClr val="lt1"/>
                </a:solidFill>
              </a:ln>
              <a:effectLst/>
            </c:spPr>
          </c:dPt>
          <c:dPt>
            <c:idx val="2230"/>
            <c:bubble3D val="0"/>
            <c:spPr>
              <a:solidFill>
                <a:schemeClr val="accent5">
                  <a:lumMod val="80000"/>
                  <a:lumOff val="20000"/>
                </a:schemeClr>
              </a:solidFill>
              <a:ln w="19050">
                <a:solidFill>
                  <a:schemeClr val="lt1"/>
                </a:solidFill>
              </a:ln>
              <a:effectLst/>
            </c:spPr>
          </c:dPt>
          <c:dPt>
            <c:idx val="2231"/>
            <c:bubble3D val="0"/>
            <c:spPr>
              <a:solidFill>
                <a:schemeClr val="accent6">
                  <a:lumMod val="80000"/>
                  <a:lumOff val="20000"/>
                </a:schemeClr>
              </a:solidFill>
              <a:ln w="19050">
                <a:solidFill>
                  <a:schemeClr val="lt1"/>
                </a:solidFill>
              </a:ln>
              <a:effectLst/>
            </c:spPr>
          </c:dPt>
          <c:dPt>
            <c:idx val="2232"/>
            <c:bubble3D val="0"/>
            <c:spPr>
              <a:solidFill>
                <a:schemeClr val="accent1">
                  <a:lumMod val="80000"/>
                </a:schemeClr>
              </a:solidFill>
              <a:ln w="19050">
                <a:solidFill>
                  <a:schemeClr val="lt1"/>
                </a:solidFill>
              </a:ln>
              <a:effectLst/>
            </c:spPr>
          </c:dPt>
          <c:dPt>
            <c:idx val="2233"/>
            <c:bubble3D val="0"/>
            <c:spPr>
              <a:solidFill>
                <a:schemeClr val="accent2">
                  <a:lumMod val="80000"/>
                </a:schemeClr>
              </a:solidFill>
              <a:ln w="19050">
                <a:solidFill>
                  <a:schemeClr val="lt1"/>
                </a:solidFill>
              </a:ln>
              <a:effectLst/>
            </c:spPr>
          </c:dPt>
          <c:dPt>
            <c:idx val="2234"/>
            <c:bubble3D val="0"/>
            <c:spPr>
              <a:solidFill>
                <a:schemeClr val="accent3">
                  <a:lumMod val="80000"/>
                </a:schemeClr>
              </a:solidFill>
              <a:ln w="19050">
                <a:solidFill>
                  <a:schemeClr val="lt1"/>
                </a:solidFill>
              </a:ln>
              <a:effectLst/>
            </c:spPr>
          </c:dPt>
          <c:dPt>
            <c:idx val="2235"/>
            <c:bubble3D val="0"/>
            <c:spPr>
              <a:solidFill>
                <a:schemeClr val="accent4">
                  <a:lumMod val="80000"/>
                </a:schemeClr>
              </a:solidFill>
              <a:ln w="19050">
                <a:solidFill>
                  <a:schemeClr val="lt1"/>
                </a:solidFill>
              </a:ln>
              <a:effectLst/>
            </c:spPr>
          </c:dPt>
          <c:dPt>
            <c:idx val="2236"/>
            <c:bubble3D val="0"/>
            <c:spPr>
              <a:solidFill>
                <a:schemeClr val="accent5">
                  <a:lumMod val="80000"/>
                </a:schemeClr>
              </a:solidFill>
              <a:ln w="19050">
                <a:solidFill>
                  <a:schemeClr val="lt1"/>
                </a:solidFill>
              </a:ln>
              <a:effectLst/>
            </c:spPr>
          </c:dPt>
          <c:dPt>
            <c:idx val="2237"/>
            <c:bubble3D val="0"/>
            <c:spPr>
              <a:solidFill>
                <a:schemeClr val="accent6">
                  <a:lumMod val="80000"/>
                </a:schemeClr>
              </a:solidFill>
              <a:ln w="19050">
                <a:solidFill>
                  <a:schemeClr val="lt1"/>
                </a:solidFill>
              </a:ln>
              <a:effectLst/>
            </c:spPr>
          </c:dPt>
          <c:dPt>
            <c:idx val="2238"/>
            <c:bubble3D val="0"/>
            <c:spPr>
              <a:solidFill>
                <a:schemeClr val="accent1">
                  <a:lumMod val="60000"/>
                  <a:lumOff val="40000"/>
                </a:schemeClr>
              </a:solidFill>
              <a:ln w="19050">
                <a:solidFill>
                  <a:schemeClr val="lt1"/>
                </a:solidFill>
              </a:ln>
              <a:effectLst/>
            </c:spPr>
          </c:dPt>
          <c:dPt>
            <c:idx val="2239"/>
            <c:bubble3D val="0"/>
            <c:spPr>
              <a:solidFill>
                <a:schemeClr val="accent2">
                  <a:lumMod val="60000"/>
                  <a:lumOff val="40000"/>
                </a:schemeClr>
              </a:solidFill>
              <a:ln w="19050">
                <a:solidFill>
                  <a:schemeClr val="lt1"/>
                </a:solidFill>
              </a:ln>
              <a:effectLst/>
            </c:spPr>
          </c:dPt>
          <c:dPt>
            <c:idx val="2240"/>
            <c:bubble3D val="0"/>
            <c:spPr>
              <a:solidFill>
                <a:schemeClr val="accent3">
                  <a:lumMod val="60000"/>
                  <a:lumOff val="40000"/>
                </a:schemeClr>
              </a:solidFill>
              <a:ln w="19050">
                <a:solidFill>
                  <a:schemeClr val="lt1"/>
                </a:solidFill>
              </a:ln>
              <a:effectLst/>
            </c:spPr>
          </c:dPt>
          <c:dPt>
            <c:idx val="2241"/>
            <c:bubble3D val="0"/>
            <c:spPr>
              <a:solidFill>
                <a:schemeClr val="accent4">
                  <a:lumMod val="60000"/>
                  <a:lumOff val="40000"/>
                </a:schemeClr>
              </a:solidFill>
              <a:ln w="19050">
                <a:solidFill>
                  <a:schemeClr val="lt1"/>
                </a:solidFill>
              </a:ln>
              <a:effectLst/>
            </c:spPr>
          </c:dPt>
          <c:dPt>
            <c:idx val="2242"/>
            <c:bubble3D val="0"/>
            <c:spPr>
              <a:solidFill>
                <a:schemeClr val="accent5">
                  <a:lumMod val="60000"/>
                  <a:lumOff val="40000"/>
                </a:schemeClr>
              </a:solidFill>
              <a:ln w="19050">
                <a:solidFill>
                  <a:schemeClr val="lt1"/>
                </a:solidFill>
              </a:ln>
              <a:effectLst/>
            </c:spPr>
          </c:dPt>
          <c:dPt>
            <c:idx val="2243"/>
            <c:bubble3D val="0"/>
            <c:spPr>
              <a:solidFill>
                <a:schemeClr val="accent6">
                  <a:lumMod val="60000"/>
                  <a:lumOff val="40000"/>
                </a:schemeClr>
              </a:solidFill>
              <a:ln w="19050">
                <a:solidFill>
                  <a:schemeClr val="lt1"/>
                </a:solidFill>
              </a:ln>
              <a:effectLst/>
            </c:spPr>
          </c:dPt>
          <c:dPt>
            <c:idx val="2244"/>
            <c:bubble3D val="0"/>
            <c:spPr>
              <a:solidFill>
                <a:schemeClr val="accent1">
                  <a:lumMod val="50000"/>
                </a:schemeClr>
              </a:solidFill>
              <a:ln w="19050">
                <a:solidFill>
                  <a:schemeClr val="lt1"/>
                </a:solidFill>
              </a:ln>
              <a:effectLst/>
            </c:spPr>
          </c:dPt>
          <c:dPt>
            <c:idx val="2245"/>
            <c:bubble3D val="0"/>
            <c:spPr>
              <a:solidFill>
                <a:schemeClr val="accent2">
                  <a:lumMod val="50000"/>
                </a:schemeClr>
              </a:solidFill>
              <a:ln w="19050">
                <a:solidFill>
                  <a:schemeClr val="lt1"/>
                </a:solidFill>
              </a:ln>
              <a:effectLst/>
            </c:spPr>
          </c:dPt>
          <c:dPt>
            <c:idx val="2246"/>
            <c:bubble3D val="0"/>
            <c:spPr>
              <a:solidFill>
                <a:schemeClr val="accent3">
                  <a:lumMod val="50000"/>
                </a:schemeClr>
              </a:solidFill>
              <a:ln w="19050">
                <a:solidFill>
                  <a:schemeClr val="lt1"/>
                </a:solidFill>
              </a:ln>
              <a:effectLst/>
            </c:spPr>
          </c:dPt>
          <c:dPt>
            <c:idx val="2247"/>
            <c:bubble3D val="0"/>
            <c:spPr>
              <a:solidFill>
                <a:schemeClr val="accent4">
                  <a:lumMod val="50000"/>
                </a:schemeClr>
              </a:solidFill>
              <a:ln w="19050">
                <a:solidFill>
                  <a:schemeClr val="lt1"/>
                </a:solidFill>
              </a:ln>
              <a:effectLst/>
            </c:spPr>
          </c:dPt>
          <c:dPt>
            <c:idx val="2248"/>
            <c:bubble3D val="0"/>
            <c:spPr>
              <a:solidFill>
                <a:schemeClr val="accent5">
                  <a:lumMod val="50000"/>
                </a:schemeClr>
              </a:solidFill>
              <a:ln w="19050">
                <a:solidFill>
                  <a:schemeClr val="lt1"/>
                </a:solidFill>
              </a:ln>
              <a:effectLst/>
            </c:spPr>
          </c:dPt>
          <c:dPt>
            <c:idx val="2249"/>
            <c:bubble3D val="0"/>
            <c:spPr>
              <a:solidFill>
                <a:schemeClr val="accent6">
                  <a:lumMod val="50000"/>
                </a:schemeClr>
              </a:solidFill>
              <a:ln w="19050">
                <a:solidFill>
                  <a:schemeClr val="lt1"/>
                </a:solidFill>
              </a:ln>
              <a:effectLst/>
            </c:spPr>
          </c:dPt>
          <c:dPt>
            <c:idx val="2250"/>
            <c:bubble3D val="0"/>
            <c:spPr>
              <a:solidFill>
                <a:schemeClr val="accent1">
                  <a:lumMod val="70000"/>
                  <a:lumOff val="30000"/>
                </a:schemeClr>
              </a:solidFill>
              <a:ln w="19050">
                <a:solidFill>
                  <a:schemeClr val="lt1"/>
                </a:solidFill>
              </a:ln>
              <a:effectLst/>
            </c:spPr>
          </c:dPt>
          <c:dPt>
            <c:idx val="2251"/>
            <c:bubble3D val="0"/>
            <c:spPr>
              <a:solidFill>
                <a:schemeClr val="accent2">
                  <a:lumMod val="70000"/>
                  <a:lumOff val="30000"/>
                </a:schemeClr>
              </a:solidFill>
              <a:ln w="19050">
                <a:solidFill>
                  <a:schemeClr val="lt1"/>
                </a:solidFill>
              </a:ln>
              <a:effectLst/>
            </c:spPr>
          </c:dPt>
          <c:dPt>
            <c:idx val="2252"/>
            <c:bubble3D val="0"/>
            <c:spPr>
              <a:solidFill>
                <a:schemeClr val="accent3">
                  <a:lumMod val="70000"/>
                  <a:lumOff val="30000"/>
                </a:schemeClr>
              </a:solidFill>
              <a:ln w="19050">
                <a:solidFill>
                  <a:schemeClr val="lt1"/>
                </a:solidFill>
              </a:ln>
              <a:effectLst/>
            </c:spPr>
          </c:dPt>
          <c:dPt>
            <c:idx val="2253"/>
            <c:bubble3D val="0"/>
            <c:spPr>
              <a:solidFill>
                <a:schemeClr val="accent4">
                  <a:lumMod val="70000"/>
                  <a:lumOff val="30000"/>
                </a:schemeClr>
              </a:solidFill>
              <a:ln w="19050">
                <a:solidFill>
                  <a:schemeClr val="lt1"/>
                </a:solidFill>
              </a:ln>
              <a:effectLst/>
            </c:spPr>
          </c:dPt>
          <c:dPt>
            <c:idx val="2254"/>
            <c:bubble3D val="0"/>
            <c:spPr>
              <a:solidFill>
                <a:schemeClr val="accent5">
                  <a:lumMod val="70000"/>
                  <a:lumOff val="30000"/>
                </a:schemeClr>
              </a:solidFill>
              <a:ln w="19050">
                <a:solidFill>
                  <a:schemeClr val="lt1"/>
                </a:solidFill>
              </a:ln>
              <a:effectLst/>
            </c:spPr>
          </c:dPt>
          <c:dPt>
            <c:idx val="2255"/>
            <c:bubble3D val="0"/>
            <c:spPr>
              <a:solidFill>
                <a:schemeClr val="accent6">
                  <a:lumMod val="70000"/>
                  <a:lumOff val="30000"/>
                </a:schemeClr>
              </a:solidFill>
              <a:ln w="19050">
                <a:solidFill>
                  <a:schemeClr val="lt1"/>
                </a:solidFill>
              </a:ln>
              <a:effectLst/>
            </c:spPr>
          </c:dPt>
          <c:dPt>
            <c:idx val="2256"/>
            <c:bubble3D val="0"/>
            <c:spPr>
              <a:solidFill>
                <a:schemeClr val="accent1">
                  <a:lumMod val="70000"/>
                </a:schemeClr>
              </a:solidFill>
              <a:ln w="19050">
                <a:solidFill>
                  <a:schemeClr val="lt1"/>
                </a:solidFill>
              </a:ln>
              <a:effectLst/>
            </c:spPr>
          </c:dPt>
          <c:dPt>
            <c:idx val="2257"/>
            <c:bubble3D val="0"/>
            <c:spPr>
              <a:solidFill>
                <a:schemeClr val="accent2">
                  <a:lumMod val="70000"/>
                </a:schemeClr>
              </a:solidFill>
              <a:ln w="19050">
                <a:solidFill>
                  <a:schemeClr val="lt1"/>
                </a:solidFill>
              </a:ln>
              <a:effectLst/>
            </c:spPr>
          </c:dPt>
          <c:dPt>
            <c:idx val="2258"/>
            <c:bubble3D val="0"/>
            <c:spPr>
              <a:solidFill>
                <a:schemeClr val="accent3">
                  <a:lumMod val="70000"/>
                </a:schemeClr>
              </a:solidFill>
              <a:ln w="19050">
                <a:solidFill>
                  <a:schemeClr val="lt1"/>
                </a:solidFill>
              </a:ln>
              <a:effectLst/>
            </c:spPr>
          </c:dPt>
          <c:dPt>
            <c:idx val="2259"/>
            <c:bubble3D val="0"/>
            <c:spPr>
              <a:solidFill>
                <a:schemeClr val="accent4">
                  <a:lumMod val="70000"/>
                </a:schemeClr>
              </a:solidFill>
              <a:ln w="19050">
                <a:solidFill>
                  <a:schemeClr val="lt1"/>
                </a:solidFill>
              </a:ln>
              <a:effectLst/>
            </c:spPr>
          </c:dPt>
          <c:dPt>
            <c:idx val="2260"/>
            <c:bubble3D val="0"/>
            <c:spPr>
              <a:solidFill>
                <a:schemeClr val="accent5">
                  <a:lumMod val="70000"/>
                </a:schemeClr>
              </a:solidFill>
              <a:ln w="19050">
                <a:solidFill>
                  <a:schemeClr val="lt1"/>
                </a:solidFill>
              </a:ln>
              <a:effectLst/>
            </c:spPr>
          </c:dPt>
          <c:dPt>
            <c:idx val="2261"/>
            <c:bubble3D val="0"/>
            <c:spPr>
              <a:solidFill>
                <a:schemeClr val="accent6">
                  <a:lumMod val="70000"/>
                </a:schemeClr>
              </a:solidFill>
              <a:ln w="19050">
                <a:solidFill>
                  <a:schemeClr val="lt1"/>
                </a:solidFill>
              </a:ln>
              <a:effectLst/>
            </c:spPr>
          </c:dPt>
          <c:dPt>
            <c:idx val="2262"/>
            <c:bubble3D val="0"/>
            <c:spPr>
              <a:solidFill>
                <a:schemeClr val="accent1">
                  <a:lumMod val="50000"/>
                  <a:lumOff val="50000"/>
                </a:schemeClr>
              </a:solidFill>
              <a:ln w="19050">
                <a:solidFill>
                  <a:schemeClr val="lt1"/>
                </a:solidFill>
              </a:ln>
              <a:effectLst/>
            </c:spPr>
          </c:dPt>
          <c:dPt>
            <c:idx val="2263"/>
            <c:bubble3D val="0"/>
            <c:spPr>
              <a:solidFill>
                <a:schemeClr val="accent2">
                  <a:lumMod val="50000"/>
                  <a:lumOff val="50000"/>
                </a:schemeClr>
              </a:solidFill>
              <a:ln w="19050">
                <a:solidFill>
                  <a:schemeClr val="lt1"/>
                </a:solidFill>
              </a:ln>
              <a:effectLst/>
            </c:spPr>
          </c:dPt>
          <c:dPt>
            <c:idx val="2264"/>
            <c:bubble3D val="0"/>
            <c:spPr>
              <a:solidFill>
                <a:schemeClr val="accent3">
                  <a:lumMod val="50000"/>
                  <a:lumOff val="50000"/>
                </a:schemeClr>
              </a:solidFill>
              <a:ln w="19050">
                <a:solidFill>
                  <a:schemeClr val="lt1"/>
                </a:solidFill>
              </a:ln>
              <a:effectLst/>
            </c:spPr>
          </c:dPt>
          <c:dPt>
            <c:idx val="2265"/>
            <c:bubble3D val="0"/>
            <c:spPr>
              <a:solidFill>
                <a:schemeClr val="accent4">
                  <a:lumMod val="50000"/>
                  <a:lumOff val="50000"/>
                </a:schemeClr>
              </a:solidFill>
              <a:ln w="19050">
                <a:solidFill>
                  <a:schemeClr val="lt1"/>
                </a:solidFill>
              </a:ln>
              <a:effectLst/>
            </c:spPr>
          </c:dPt>
          <c:dPt>
            <c:idx val="2266"/>
            <c:bubble3D val="0"/>
            <c:spPr>
              <a:solidFill>
                <a:schemeClr val="accent5">
                  <a:lumMod val="50000"/>
                  <a:lumOff val="50000"/>
                </a:schemeClr>
              </a:solidFill>
              <a:ln w="19050">
                <a:solidFill>
                  <a:schemeClr val="lt1"/>
                </a:solidFill>
              </a:ln>
              <a:effectLst/>
            </c:spPr>
          </c:dPt>
          <c:dPt>
            <c:idx val="2267"/>
            <c:bubble3D val="0"/>
            <c:spPr>
              <a:solidFill>
                <a:schemeClr val="accent6">
                  <a:lumMod val="50000"/>
                  <a:lumOff val="50000"/>
                </a:schemeClr>
              </a:solidFill>
              <a:ln w="19050">
                <a:solidFill>
                  <a:schemeClr val="lt1"/>
                </a:solidFill>
              </a:ln>
              <a:effectLst/>
            </c:spPr>
          </c:dPt>
          <c:dPt>
            <c:idx val="2268"/>
            <c:bubble3D val="0"/>
            <c:spPr>
              <a:solidFill>
                <a:schemeClr val="accent1"/>
              </a:solidFill>
              <a:ln w="19050">
                <a:solidFill>
                  <a:schemeClr val="lt1"/>
                </a:solidFill>
              </a:ln>
              <a:effectLst/>
            </c:spPr>
          </c:dPt>
          <c:dPt>
            <c:idx val="2269"/>
            <c:bubble3D val="0"/>
            <c:spPr>
              <a:solidFill>
                <a:schemeClr val="accent2"/>
              </a:solidFill>
              <a:ln w="19050">
                <a:solidFill>
                  <a:schemeClr val="lt1"/>
                </a:solidFill>
              </a:ln>
              <a:effectLst/>
            </c:spPr>
          </c:dPt>
          <c:dPt>
            <c:idx val="2270"/>
            <c:bubble3D val="0"/>
            <c:spPr>
              <a:solidFill>
                <a:schemeClr val="accent3"/>
              </a:solidFill>
              <a:ln w="19050">
                <a:solidFill>
                  <a:schemeClr val="lt1"/>
                </a:solidFill>
              </a:ln>
              <a:effectLst/>
            </c:spPr>
          </c:dPt>
          <c:dPt>
            <c:idx val="2271"/>
            <c:bubble3D val="0"/>
            <c:spPr>
              <a:solidFill>
                <a:schemeClr val="accent4"/>
              </a:solidFill>
              <a:ln w="19050">
                <a:solidFill>
                  <a:schemeClr val="lt1"/>
                </a:solidFill>
              </a:ln>
              <a:effectLst/>
            </c:spPr>
          </c:dPt>
          <c:dPt>
            <c:idx val="2272"/>
            <c:bubble3D val="0"/>
            <c:spPr>
              <a:solidFill>
                <a:schemeClr val="accent5"/>
              </a:solidFill>
              <a:ln w="19050">
                <a:solidFill>
                  <a:schemeClr val="lt1"/>
                </a:solidFill>
              </a:ln>
              <a:effectLst/>
            </c:spPr>
          </c:dPt>
          <c:dPt>
            <c:idx val="2273"/>
            <c:bubble3D val="0"/>
            <c:spPr>
              <a:solidFill>
                <a:schemeClr val="accent6"/>
              </a:solidFill>
              <a:ln w="19050">
                <a:solidFill>
                  <a:schemeClr val="lt1"/>
                </a:solidFill>
              </a:ln>
              <a:effectLst/>
            </c:spPr>
          </c:dPt>
          <c:dPt>
            <c:idx val="2274"/>
            <c:bubble3D val="0"/>
            <c:spPr>
              <a:solidFill>
                <a:schemeClr val="accent1">
                  <a:lumMod val="60000"/>
                </a:schemeClr>
              </a:solidFill>
              <a:ln w="19050">
                <a:solidFill>
                  <a:schemeClr val="lt1"/>
                </a:solidFill>
              </a:ln>
              <a:effectLst/>
            </c:spPr>
          </c:dPt>
          <c:dPt>
            <c:idx val="2275"/>
            <c:bubble3D val="0"/>
            <c:spPr>
              <a:solidFill>
                <a:schemeClr val="accent2">
                  <a:lumMod val="60000"/>
                </a:schemeClr>
              </a:solidFill>
              <a:ln w="19050">
                <a:solidFill>
                  <a:schemeClr val="lt1"/>
                </a:solidFill>
              </a:ln>
              <a:effectLst/>
            </c:spPr>
          </c:dPt>
          <c:dPt>
            <c:idx val="2276"/>
            <c:bubble3D val="0"/>
            <c:spPr>
              <a:solidFill>
                <a:schemeClr val="accent3">
                  <a:lumMod val="60000"/>
                </a:schemeClr>
              </a:solidFill>
              <a:ln w="19050">
                <a:solidFill>
                  <a:schemeClr val="lt1"/>
                </a:solidFill>
              </a:ln>
              <a:effectLst/>
            </c:spPr>
          </c:dPt>
          <c:dPt>
            <c:idx val="2277"/>
            <c:bubble3D val="0"/>
            <c:spPr>
              <a:solidFill>
                <a:schemeClr val="accent4">
                  <a:lumMod val="60000"/>
                </a:schemeClr>
              </a:solidFill>
              <a:ln w="19050">
                <a:solidFill>
                  <a:schemeClr val="lt1"/>
                </a:solidFill>
              </a:ln>
              <a:effectLst/>
            </c:spPr>
          </c:dPt>
          <c:dPt>
            <c:idx val="2278"/>
            <c:bubble3D val="0"/>
            <c:spPr>
              <a:solidFill>
                <a:schemeClr val="accent5">
                  <a:lumMod val="60000"/>
                </a:schemeClr>
              </a:solidFill>
              <a:ln w="19050">
                <a:solidFill>
                  <a:schemeClr val="lt1"/>
                </a:solidFill>
              </a:ln>
              <a:effectLst/>
            </c:spPr>
          </c:dPt>
          <c:dPt>
            <c:idx val="2279"/>
            <c:bubble3D val="0"/>
            <c:spPr>
              <a:solidFill>
                <a:schemeClr val="accent6">
                  <a:lumMod val="60000"/>
                </a:schemeClr>
              </a:solidFill>
              <a:ln w="19050">
                <a:solidFill>
                  <a:schemeClr val="lt1"/>
                </a:solidFill>
              </a:ln>
              <a:effectLst/>
            </c:spPr>
          </c:dPt>
          <c:dPt>
            <c:idx val="2280"/>
            <c:bubble3D val="0"/>
            <c:spPr>
              <a:solidFill>
                <a:schemeClr val="accent1">
                  <a:lumMod val="80000"/>
                  <a:lumOff val="20000"/>
                </a:schemeClr>
              </a:solidFill>
              <a:ln w="19050">
                <a:solidFill>
                  <a:schemeClr val="lt1"/>
                </a:solidFill>
              </a:ln>
              <a:effectLst/>
            </c:spPr>
          </c:dPt>
          <c:dPt>
            <c:idx val="2281"/>
            <c:bubble3D val="0"/>
            <c:spPr>
              <a:solidFill>
                <a:schemeClr val="accent2">
                  <a:lumMod val="80000"/>
                  <a:lumOff val="20000"/>
                </a:schemeClr>
              </a:solidFill>
              <a:ln w="19050">
                <a:solidFill>
                  <a:schemeClr val="lt1"/>
                </a:solidFill>
              </a:ln>
              <a:effectLst/>
            </c:spPr>
          </c:dPt>
          <c:dPt>
            <c:idx val="2282"/>
            <c:bubble3D val="0"/>
            <c:spPr>
              <a:solidFill>
                <a:schemeClr val="accent3">
                  <a:lumMod val="80000"/>
                  <a:lumOff val="20000"/>
                </a:schemeClr>
              </a:solidFill>
              <a:ln w="19050">
                <a:solidFill>
                  <a:schemeClr val="lt1"/>
                </a:solidFill>
              </a:ln>
              <a:effectLst/>
            </c:spPr>
          </c:dPt>
          <c:dPt>
            <c:idx val="2283"/>
            <c:bubble3D val="0"/>
            <c:spPr>
              <a:solidFill>
                <a:schemeClr val="accent4">
                  <a:lumMod val="80000"/>
                  <a:lumOff val="20000"/>
                </a:schemeClr>
              </a:solidFill>
              <a:ln w="19050">
                <a:solidFill>
                  <a:schemeClr val="lt1"/>
                </a:solidFill>
              </a:ln>
              <a:effectLst/>
            </c:spPr>
          </c:dPt>
          <c:dPt>
            <c:idx val="2284"/>
            <c:bubble3D val="0"/>
            <c:spPr>
              <a:solidFill>
                <a:schemeClr val="accent5">
                  <a:lumMod val="80000"/>
                  <a:lumOff val="20000"/>
                </a:schemeClr>
              </a:solidFill>
              <a:ln w="19050">
                <a:solidFill>
                  <a:schemeClr val="lt1"/>
                </a:solidFill>
              </a:ln>
              <a:effectLst/>
            </c:spPr>
          </c:dPt>
          <c:dPt>
            <c:idx val="2285"/>
            <c:bubble3D val="0"/>
            <c:spPr>
              <a:solidFill>
                <a:schemeClr val="accent6">
                  <a:lumMod val="80000"/>
                  <a:lumOff val="20000"/>
                </a:schemeClr>
              </a:solidFill>
              <a:ln w="19050">
                <a:solidFill>
                  <a:schemeClr val="lt1"/>
                </a:solidFill>
              </a:ln>
              <a:effectLst/>
            </c:spPr>
          </c:dPt>
          <c:dPt>
            <c:idx val="2286"/>
            <c:bubble3D val="0"/>
            <c:spPr>
              <a:solidFill>
                <a:schemeClr val="accent1">
                  <a:lumMod val="80000"/>
                </a:schemeClr>
              </a:solidFill>
              <a:ln w="19050">
                <a:solidFill>
                  <a:schemeClr val="lt1"/>
                </a:solidFill>
              </a:ln>
              <a:effectLst/>
            </c:spPr>
          </c:dPt>
          <c:dPt>
            <c:idx val="2287"/>
            <c:bubble3D val="0"/>
            <c:spPr>
              <a:solidFill>
                <a:schemeClr val="accent2">
                  <a:lumMod val="80000"/>
                </a:schemeClr>
              </a:solidFill>
              <a:ln w="19050">
                <a:solidFill>
                  <a:schemeClr val="lt1"/>
                </a:solidFill>
              </a:ln>
              <a:effectLst/>
            </c:spPr>
          </c:dPt>
          <c:dPt>
            <c:idx val="2288"/>
            <c:bubble3D val="0"/>
            <c:spPr>
              <a:solidFill>
                <a:schemeClr val="accent3">
                  <a:lumMod val="80000"/>
                </a:schemeClr>
              </a:solidFill>
              <a:ln w="19050">
                <a:solidFill>
                  <a:schemeClr val="lt1"/>
                </a:solidFill>
              </a:ln>
              <a:effectLst/>
            </c:spPr>
          </c:dPt>
          <c:dPt>
            <c:idx val="2289"/>
            <c:bubble3D val="0"/>
            <c:spPr>
              <a:solidFill>
                <a:schemeClr val="accent4">
                  <a:lumMod val="80000"/>
                </a:schemeClr>
              </a:solidFill>
              <a:ln w="19050">
                <a:solidFill>
                  <a:schemeClr val="lt1"/>
                </a:solidFill>
              </a:ln>
              <a:effectLst/>
            </c:spPr>
          </c:dPt>
          <c:dPt>
            <c:idx val="2290"/>
            <c:bubble3D val="0"/>
            <c:spPr>
              <a:solidFill>
                <a:schemeClr val="accent5">
                  <a:lumMod val="80000"/>
                </a:schemeClr>
              </a:solidFill>
              <a:ln w="19050">
                <a:solidFill>
                  <a:schemeClr val="lt1"/>
                </a:solidFill>
              </a:ln>
              <a:effectLst/>
            </c:spPr>
          </c:dPt>
          <c:dPt>
            <c:idx val="2291"/>
            <c:bubble3D val="0"/>
            <c:spPr>
              <a:solidFill>
                <a:schemeClr val="accent6">
                  <a:lumMod val="80000"/>
                </a:schemeClr>
              </a:solidFill>
              <a:ln w="19050">
                <a:solidFill>
                  <a:schemeClr val="lt1"/>
                </a:solidFill>
              </a:ln>
              <a:effectLst/>
            </c:spPr>
          </c:dPt>
          <c:dPt>
            <c:idx val="2292"/>
            <c:bubble3D val="0"/>
            <c:spPr>
              <a:solidFill>
                <a:schemeClr val="accent1">
                  <a:lumMod val="60000"/>
                  <a:lumOff val="40000"/>
                </a:schemeClr>
              </a:solidFill>
              <a:ln w="19050">
                <a:solidFill>
                  <a:schemeClr val="lt1"/>
                </a:solidFill>
              </a:ln>
              <a:effectLst/>
            </c:spPr>
          </c:dPt>
          <c:dPt>
            <c:idx val="2293"/>
            <c:bubble3D val="0"/>
            <c:spPr>
              <a:solidFill>
                <a:schemeClr val="accent2">
                  <a:lumMod val="60000"/>
                  <a:lumOff val="40000"/>
                </a:schemeClr>
              </a:solidFill>
              <a:ln w="19050">
                <a:solidFill>
                  <a:schemeClr val="lt1"/>
                </a:solidFill>
              </a:ln>
              <a:effectLst/>
            </c:spPr>
          </c:dPt>
          <c:dPt>
            <c:idx val="2294"/>
            <c:bubble3D val="0"/>
            <c:spPr>
              <a:solidFill>
                <a:schemeClr val="accent3">
                  <a:lumMod val="60000"/>
                  <a:lumOff val="40000"/>
                </a:schemeClr>
              </a:solidFill>
              <a:ln w="19050">
                <a:solidFill>
                  <a:schemeClr val="lt1"/>
                </a:solidFill>
              </a:ln>
              <a:effectLst/>
            </c:spPr>
          </c:dPt>
          <c:dPt>
            <c:idx val="2295"/>
            <c:bubble3D val="0"/>
            <c:spPr>
              <a:solidFill>
                <a:schemeClr val="accent4">
                  <a:lumMod val="60000"/>
                  <a:lumOff val="40000"/>
                </a:schemeClr>
              </a:solidFill>
              <a:ln w="19050">
                <a:solidFill>
                  <a:schemeClr val="lt1"/>
                </a:solidFill>
              </a:ln>
              <a:effectLst/>
            </c:spPr>
          </c:dPt>
          <c:dPt>
            <c:idx val="2296"/>
            <c:bubble3D val="0"/>
            <c:spPr>
              <a:solidFill>
                <a:schemeClr val="accent5">
                  <a:lumMod val="60000"/>
                  <a:lumOff val="40000"/>
                </a:schemeClr>
              </a:solidFill>
              <a:ln w="19050">
                <a:solidFill>
                  <a:schemeClr val="lt1"/>
                </a:solidFill>
              </a:ln>
              <a:effectLst/>
            </c:spPr>
          </c:dPt>
          <c:dPt>
            <c:idx val="2297"/>
            <c:bubble3D val="0"/>
            <c:spPr>
              <a:solidFill>
                <a:schemeClr val="accent6">
                  <a:lumMod val="60000"/>
                  <a:lumOff val="40000"/>
                </a:schemeClr>
              </a:solidFill>
              <a:ln w="19050">
                <a:solidFill>
                  <a:schemeClr val="lt1"/>
                </a:solidFill>
              </a:ln>
              <a:effectLst/>
            </c:spPr>
          </c:dPt>
          <c:dPt>
            <c:idx val="2298"/>
            <c:bubble3D val="0"/>
            <c:spPr>
              <a:solidFill>
                <a:schemeClr val="accent1">
                  <a:lumMod val="50000"/>
                </a:schemeClr>
              </a:solidFill>
              <a:ln w="19050">
                <a:solidFill>
                  <a:schemeClr val="lt1"/>
                </a:solidFill>
              </a:ln>
              <a:effectLst/>
            </c:spPr>
          </c:dPt>
          <c:dPt>
            <c:idx val="2299"/>
            <c:bubble3D val="0"/>
            <c:spPr>
              <a:solidFill>
                <a:schemeClr val="accent2">
                  <a:lumMod val="50000"/>
                </a:schemeClr>
              </a:solidFill>
              <a:ln w="19050">
                <a:solidFill>
                  <a:schemeClr val="lt1"/>
                </a:solidFill>
              </a:ln>
              <a:effectLst/>
            </c:spPr>
          </c:dPt>
          <c:dPt>
            <c:idx val="2300"/>
            <c:bubble3D val="0"/>
            <c:spPr>
              <a:solidFill>
                <a:schemeClr val="accent3">
                  <a:lumMod val="50000"/>
                </a:schemeClr>
              </a:solidFill>
              <a:ln w="19050">
                <a:solidFill>
                  <a:schemeClr val="lt1"/>
                </a:solidFill>
              </a:ln>
              <a:effectLst/>
            </c:spPr>
          </c:dPt>
          <c:dPt>
            <c:idx val="2301"/>
            <c:bubble3D val="0"/>
            <c:spPr>
              <a:solidFill>
                <a:schemeClr val="accent4">
                  <a:lumMod val="50000"/>
                </a:schemeClr>
              </a:solidFill>
              <a:ln w="19050">
                <a:solidFill>
                  <a:schemeClr val="lt1"/>
                </a:solidFill>
              </a:ln>
              <a:effectLst/>
            </c:spPr>
          </c:dPt>
          <c:dPt>
            <c:idx val="2302"/>
            <c:bubble3D val="0"/>
            <c:spPr>
              <a:solidFill>
                <a:schemeClr val="accent5">
                  <a:lumMod val="50000"/>
                </a:schemeClr>
              </a:solidFill>
              <a:ln w="19050">
                <a:solidFill>
                  <a:schemeClr val="lt1"/>
                </a:solidFill>
              </a:ln>
              <a:effectLst/>
            </c:spPr>
          </c:dPt>
          <c:dPt>
            <c:idx val="2303"/>
            <c:bubble3D val="0"/>
            <c:spPr>
              <a:solidFill>
                <a:schemeClr val="accent6">
                  <a:lumMod val="50000"/>
                </a:schemeClr>
              </a:solidFill>
              <a:ln w="19050">
                <a:solidFill>
                  <a:schemeClr val="lt1"/>
                </a:solidFill>
              </a:ln>
              <a:effectLst/>
            </c:spPr>
          </c:dPt>
          <c:dPt>
            <c:idx val="2304"/>
            <c:bubble3D val="0"/>
            <c:spPr>
              <a:solidFill>
                <a:schemeClr val="accent1">
                  <a:lumMod val="70000"/>
                  <a:lumOff val="30000"/>
                </a:schemeClr>
              </a:solidFill>
              <a:ln w="19050">
                <a:solidFill>
                  <a:schemeClr val="lt1"/>
                </a:solidFill>
              </a:ln>
              <a:effectLst/>
            </c:spPr>
          </c:dPt>
          <c:dPt>
            <c:idx val="2305"/>
            <c:bubble3D val="0"/>
            <c:spPr>
              <a:solidFill>
                <a:schemeClr val="accent2">
                  <a:lumMod val="70000"/>
                  <a:lumOff val="30000"/>
                </a:schemeClr>
              </a:solidFill>
              <a:ln w="19050">
                <a:solidFill>
                  <a:schemeClr val="lt1"/>
                </a:solidFill>
              </a:ln>
              <a:effectLst/>
            </c:spPr>
          </c:dPt>
          <c:dPt>
            <c:idx val="2306"/>
            <c:bubble3D val="0"/>
            <c:spPr>
              <a:solidFill>
                <a:schemeClr val="accent3">
                  <a:lumMod val="70000"/>
                  <a:lumOff val="30000"/>
                </a:schemeClr>
              </a:solidFill>
              <a:ln w="19050">
                <a:solidFill>
                  <a:schemeClr val="lt1"/>
                </a:solidFill>
              </a:ln>
              <a:effectLst/>
            </c:spPr>
          </c:dPt>
          <c:dPt>
            <c:idx val="2307"/>
            <c:bubble3D val="0"/>
            <c:spPr>
              <a:solidFill>
                <a:schemeClr val="accent4">
                  <a:lumMod val="70000"/>
                  <a:lumOff val="30000"/>
                </a:schemeClr>
              </a:solidFill>
              <a:ln w="19050">
                <a:solidFill>
                  <a:schemeClr val="lt1"/>
                </a:solidFill>
              </a:ln>
              <a:effectLst/>
            </c:spPr>
          </c:dPt>
          <c:dPt>
            <c:idx val="2308"/>
            <c:bubble3D val="0"/>
            <c:spPr>
              <a:solidFill>
                <a:schemeClr val="accent5">
                  <a:lumMod val="70000"/>
                  <a:lumOff val="30000"/>
                </a:schemeClr>
              </a:solidFill>
              <a:ln w="19050">
                <a:solidFill>
                  <a:schemeClr val="lt1"/>
                </a:solidFill>
              </a:ln>
              <a:effectLst/>
            </c:spPr>
          </c:dPt>
          <c:dPt>
            <c:idx val="2309"/>
            <c:bubble3D val="0"/>
            <c:spPr>
              <a:solidFill>
                <a:schemeClr val="accent6">
                  <a:lumMod val="70000"/>
                  <a:lumOff val="30000"/>
                </a:schemeClr>
              </a:solidFill>
              <a:ln w="19050">
                <a:solidFill>
                  <a:schemeClr val="lt1"/>
                </a:solidFill>
              </a:ln>
              <a:effectLst/>
            </c:spPr>
          </c:dPt>
          <c:dPt>
            <c:idx val="2310"/>
            <c:bubble3D val="0"/>
            <c:spPr>
              <a:solidFill>
                <a:schemeClr val="accent1">
                  <a:lumMod val="70000"/>
                </a:schemeClr>
              </a:solidFill>
              <a:ln w="19050">
                <a:solidFill>
                  <a:schemeClr val="lt1"/>
                </a:solidFill>
              </a:ln>
              <a:effectLst/>
            </c:spPr>
          </c:dPt>
          <c:dPt>
            <c:idx val="2311"/>
            <c:bubble3D val="0"/>
            <c:spPr>
              <a:solidFill>
                <a:schemeClr val="accent2">
                  <a:lumMod val="70000"/>
                </a:schemeClr>
              </a:solidFill>
              <a:ln w="19050">
                <a:solidFill>
                  <a:schemeClr val="lt1"/>
                </a:solidFill>
              </a:ln>
              <a:effectLst/>
            </c:spPr>
          </c:dPt>
          <c:dPt>
            <c:idx val="2312"/>
            <c:bubble3D val="0"/>
            <c:spPr>
              <a:solidFill>
                <a:schemeClr val="accent3">
                  <a:lumMod val="70000"/>
                </a:schemeClr>
              </a:solidFill>
              <a:ln w="19050">
                <a:solidFill>
                  <a:schemeClr val="lt1"/>
                </a:solidFill>
              </a:ln>
              <a:effectLst/>
            </c:spPr>
          </c:dPt>
          <c:dPt>
            <c:idx val="2313"/>
            <c:bubble3D val="0"/>
            <c:spPr>
              <a:solidFill>
                <a:schemeClr val="accent4">
                  <a:lumMod val="70000"/>
                </a:schemeClr>
              </a:solidFill>
              <a:ln w="19050">
                <a:solidFill>
                  <a:schemeClr val="lt1"/>
                </a:solidFill>
              </a:ln>
              <a:effectLst/>
            </c:spPr>
          </c:dPt>
          <c:dPt>
            <c:idx val="2314"/>
            <c:bubble3D val="0"/>
            <c:spPr>
              <a:solidFill>
                <a:schemeClr val="accent5">
                  <a:lumMod val="70000"/>
                </a:schemeClr>
              </a:solidFill>
              <a:ln w="19050">
                <a:solidFill>
                  <a:schemeClr val="lt1"/>
                </a:solidFill>
              </a:ln>
              <a:effectLst/>
            </c:spPr>
          </c:dPt>
          <c:dPt>
            <c:idx val="2315"/>
            <c:bubble3D val="0"/>
            <c:spPr>
              <a:solidFill>
                <a:schemeClr val="accent6">
                  <a:lumMod val="70000"/>
                </a:schemeClr>
              </a:solidFill>
              <a:ln w="19050">
                <a:solidFill>
                  <a:schemeClr val="lt1"/>
                </a:solidFill>
              </a:ln>
              <a:effectLst/>
            </c:spPr>
          </c:dPt>
          <c:dPt>
            <c:idx val="2316"/>
            <c:bubble3D val="0"/>
            <c:spPr>
              <a:solidFill>
                <a:schemeClr val="accent1">
                  <a:lumMod val="50000"/>
                  <a:lumOff val="50000"/>
                </a:schemeClr>
              </a:solidFill>
              <a:ln w="19050">
                <a:solidFill>
                  <a:schemeClr val="lt1"/>
                </a:solidFill>
              </a:ln>
              <a:effectLst/>
            </c:spPr>
          </c:dPt>
          <c:dPt>
            <c:idx val="2317"/>
            <c:bubble3D val="0"/>
            <c:spPr>
              <a:solidFill>
                <a:schemeClr val="accent2">
                  <a:lumMod val="50000"/>
                  <a:lumOff val="50000"/>
                </a:schemeClr>
              </a:solidFill>
              <a:ln w="19050">
                <a:solidFill>
                  <a:schemeClr val="lt1"/>
                </a:solidFill>
              </a:ln>
              <a:effectLst/>
            </c:spPr>
          </c:dPt>
          <c:dPt>
            <c:idx val="2318"/>
            <c:bubble3D val="0"/>
            <c:spPr>
              <a:solidFill>
                <a:schemeClr val="accent3">
                  <a:lumMod val="50000"/>
                  <a:lumOff val="50000"/>
                </a:schemeClr>
              </a:solidFill>
              <a:ln w="19050">
                <a:solidFill>
                  <a:schemeClr val="lt1"/>
                </a:solidFill>
              </a:ln>
              <a:effectLst/>
            </c:spPr>
          </c:dPt>
          <c:dPt>
            <c:idx val="2319"/>
            <c:bubble3D val="0"/>
            <c:spPr>
              <a:solidFill>
                <a:schemeClr val="accent4">
                  <a:lumMod val="50000"/>
                  <a:lumOff val="50000"/>
                </a:schemeClr>
              </a:solidFill>
              <a:ln w="19050">
                <a:solidFill>
                  <a:schemeClr val="lt1"/>
                </a:solidFill>
              </a:ln>
              <a:effectLst/>
            </c:spPr>
          </c:dPt>
          <c:dPt>
            <c:idx val="2320"/>
            <c:bubble3D val="0"/>
            <c:spPr>
              <a:solidFill>
                <a:schemeClr val="accent5">
                  <a:lumMod val="50000"/>
                  <a:lumOff val="50000"/>
                </a:schemeClr>
              </a:solidFill>
              <a:ln w="19050">
                <a:solidFill>
                  <a:schemeClr val="lt1"/>
                </a:solidFill>
              </a:ln>
              <a:effectLst/>
            </c:spPr>
          </c:dPt>
          <c:dPt>
            <c:idx val="2321"/>
            <c:bubble3D val="0"/>
            <c:spPr>
              <a:solidFill>
                <a:schemeClr val="accent6">
                  <a:lumMod val="50000"/>
                  <a:lumOff val="50000"/>
                </a:schemeClr>
              </a:solidFill>
              <a:ln w="19050">
                <a:solidFill>
                  <a:schemeClr val="lt1"/>
                </a:solidFill>
              </a:ln>
              <a:effectLst/>
            </c:spPr>
          </c:dPt>
          <c:dPt>
            <c:idx val="2322"/>
            <c:bubble3D val="0"/>
            <c:spPr>
              <a:solidFill>
                <a:schemeClr val="accent1"/>
              </a:solidFill>
              <a:ln w="19050">
                <a:solidFill>
                  <a:schemeClr val="lt1"/>
                </a:solidFill>
              </a:ln>
              <a:effectLst/>
            </c:spPr>
          </c:dPt>
          <c:dPt>
            <c:idx val="2323"/>
            <c:bubble3D val="0"/>
            <c:spPr>
              <a:solidFill>
                <a:schemeClr val="accent2"/>
              </a:solidFill>
              <a:ln w="19050">
                <a:solidFill>
                  <a:schemeClr val="lt1"/>
                </a:solidFill>
              </a:ln>
              <a:effectLst/>
            </c:spPr>
          </c:dPt>
          <c:dPt>
            <c:idx val="2324"/>
            <c:bubble3D val="0"/>
            <c:spPr>
              <a:solidFill>
                <a:schemeClr val="accent3"/>
              </a:solidFill>
              <a:ln w="19050">
                <a:solidFill>
                  <a:schemeClr val="lt1"/>
                </a:solidFill>
              </a:ln>
              <a:effectLst/>
            </c:spPr>
          </c:dPt>
          <c:dPt>
            <c:idx val="2325"/>
            <c:bubble3D val="0"/>
            <c:spPr>
              <a:solidFill>
                <a:schemeClr val="accent4"/>
              </a:solidFill>
              <a:ln w="19050">
                <a:solidFill>
                  <a:schemeClr val="lt1"/>
                </a:solidFill>
              </a:ln>
              <a:effectLst/>
            </c:spPr>
          </c:dPt>
          <c:dPt>
            <c:idx val="2326"/>
            <c:bubble3D val="0"/>
            <c:spPr>
              <a:solidFill>
                <a:schemeClr val="accent5"/>
              </a:solidFill>
              <a:ln w="19050">
                <a:solidFill>
                  <a:schemeClr val="lt1"/>
                </a:solidFill>
              </a:ln>
              <a:effectLst/>
            </c:spPr>
          </c:dPt>
          <c:dPt>
            <c:idx val="2327"/>
            <c:bubble3D val="0"/>
            <c:spPr>
              <a:solidFill>
                <a:schemeClr val="accent6"/>
              </a:solidFill>
              <a:ln w="19050">
                <a:solidFill>
                  <a:schemeClr val="lt1"/>
                </a:solidFill>
              </a:ln>
              <a:effectLst/>
            </c:spPr>
          </c:dPt>
          <c:dPt>
            <c:idx val="2328"/>
            <c:bubble3D val="0"/>
            <c:spPr>
              <a:solidFill>
                <a:schemeClr val="accent1">
                  <a:lumMod val="60000"/>
                </a:schemeClr>
              </a:solidFill>
              <a:ln w="19050">
                <a:solidFill>
                  <a:schemeClr val="lt1"/>
                </a:solidFill>
              </a:ln>
              <a:effectLst/>
            </c:spPr>
          </c:dPt>
          <c:dPt>
            <c:idx val="2329"/>
            <c:bubble3D val="0"/>
            <c:spPr>
              <a:solidFill>
                <a:schemeClr val="accent2">
                  <a:lumMod val="60000"/>
                </a:schemeClr>
              </a:solidFill>
              <a:ln w="19050">
                <a:solidFill>
                  <a:schemeClr val="lt1"/>
                </a:solidFill>
              </a:ln>
              <a:effectLst/>
            </c:spPr>
          </c:dPt>
          <c:dPt>
            <c:idx val="2330"/>
            <c:bubble3D val="0"/>
            <c:spPr>
              <a:solidFill>
                <a:schemeClr val="accent3">
                  <a:lumMod val="60000"/>
                </a:schemeClr>
              </a:solidFill>
              <a:ln w="19050">
                <a:solidFill>
                  <a:schemeClr val="lt1"/>
                </a:solidFill>
              </a:ln>
              <a:effectLst/>
            </c:spPr>
          </c:dPt>
          <c:dPt>
            <c:idx val="2331"/>
            <c:bubble3D val="0"/>
            <c:spPr>
              <a:solidFill>
                <a:schemeClr val="accent4">
                  <a:lumMod val="60000"/>
                </a:schemeClr>
              </a:solidFill>
              <a:ln w="19050">
                <a:solidFill>
                  <a:schemeClr val="lt1"/>
                </a:solidFill>
              </a:ln>
              <a:effectLst/>
            </c:spPr>
          </c:dPt>
          <c:dPt>
            <c:idx val="2332"/>
            <c:bubble3D val="0"/>
            <c:spPr>
              <a:solidFill>
                <a:schemeClr val="accent5">
                  <a:lumMod val="60000"/>
                </a:schemeClr>
              </a:solidFill>
              <a:ln w="19050">
                <a:solidFill>
                  <a:schemeClr val="lt1"/>
                </a:solidFill>
              </a:ln>
              <a:effectLst/>
            </c:spPr>
          </c:dPt>
          <c:dPt>
            <c:idx val="2333"/>
            <c:bubble3D val="0"/>
            <c:spPr>
              <a:solidFill>
                <a:schemeClr val="accent6">
                  <a:lumMod val="60000"/>
                </a:schemeClr>
              </a:solidFill>
              <a:ln w="19050">
                <a:solidFill>
                  <a:schemeClr val="lt1"/>
                </a:solidFill>
              </a:ln>
              <a:effectLst/>
            </c:spPr>
          </c:dPt>
          <c:dPt>
            <c:idx val="2334"/>
            <c:bubble3D val="0"/>
            <c:spPr>
              <a:solidFill>
                <a:schemeClr val="accent1">
                  <a:lumMod val="80000"/>
                  <a:lumOff val="20000"/>
                </a:schemeClr>
              </a:solidFill>
              <a:ln w="19050">
                <a:solidFill>
                  <a:schemeClr val="lt1"/>
                </a:solidFill>
              </a:ln>
              <a:effectLst/>
            </c:spPr>
          </c:dPt>
          <c:dPt>
            <c:idx val="2335"/>
            <c:bubble3D val="0"/>
            <c:spPr>
              <a:solidFill>
                <a:schemeClr val="accent2">
                  <a:lumMod val="80000"/>
                  <a:lumOff val="20000"/>
                </a:schemeClr>
              </a:solidFill>
              <a:ln w="19050">
                <a:solidFill>
                  <a:schemeClr val="lt1"/>
                </a:solidFill>
              </a:ln>
              <a:effectLst/>
            </c:spPr>
          </c:dPt>
          <c:dPt>
            <c:idx val="2336"/>
            <c:bubble3D val="0"/>
            <c:spPr>
              <a:solidFill>
                <a:schemeClr val="accent3">
                  <a:lumMod val="80000"/>
                  <a:lumOff val="20000"/>
                </a:schemeClr>
              </a:solidFill>
              <a:ln w="19050">
                <a:solidFill>
                  <a:schemeClr val="lt1"/>
                </a:solidFill>
              </a:ln>
              <a:effectLst/>
            </c:spPr>
          </c:dPt>
          <c:dPt>
            <c:idx val="2337"/>
            <c:bubble3D val="0"/>
            <c:spPr>
              <a:solidFill>
                <a:schemeClr val="accent4">
                  <a:lumMod val="80000"/>
                  <a:lumOff val="20000"/>
                </a:schemeClr>
              </a:solidFill>
              <a:ln w="19050">
                <a:solidFill>
                  <a:schemeClr val="lt1"/>
                </a:solidFill>
              </a:ln>
              <a:effectLst/>
            </c:spPr>
          </c:dPt>
          <c:dPt>
            <c:idx val="2338"/>
            <c:bubble3D val="0"/>
            <c:spPr>
              <a:solidFill>
                <a:schemeClr val="accent5">
                  <a:lumMod val="80000"/>
                  <a:lumOff val="20000"/>
                </a:schemeClr>
              </a:solidFill>
              <a:ln w="19050">
                <a:solidFill>
                  <a:schemeClr val="lt1"/>
                </a:solidFill>
              </a:ln>
              <a:effectLst/>
            </c:spPr>
          </c:dPt>
          <c:dPt>
            <c:idx val="2339"/>
            <c:bubble3D val="0"/>
            <c:spPr>
              <a:solidFill>
                <a:schemeClr val="accent6">
                  <a:lumMod val="80000"/>
                  <a:lumOff val="20000"/>
                </a:schemeClr>
              </a:solidFill>
              <a:ln w="19050">
                <a:solidFill>
                  <a:schemeClr val="lt1"/>
                </a:solidFill>
              </a:ln>
              <a:effectLst/>
            </c:spPr>
          </c:dPt>
          <c:dPt>
            <c:idx val="2340"/>
            <c:bubble3D val="0"/>
            <c:spPr>
              <a:solidFill>
                <a:schemeClr val="accent1">
                  <a:lumMod val="80000"/>
                </a:schemeClr>
              </a:solidFill>
              <a:ln w="19050">
                <a:solidFill>
                  <a:schemeClr val="lt1"/>
                </a:solidFill>
              </a:ln>
              <a:effectLst/>
            </c:spPr>
          </c:dPt>
          <c:dPt>
            <c:idx val="2341"/>
            <c:bubble3D val="0"/>
            <c:spPr>
              <a:solidFill>
                <a:schemeClr val="accent2">
                  <a:lumMod val="80000"/>
                </a:schemeClr>
              </a:solidFill>
              <a:ln w="19050">
                <a:solidFill>
                  <a:schemeClr val="lt1"/>
                </a:solidFill>
              </a:ln>
              <a:effectLst/>
            </c:spPr>
          </c:dPt>
          <c:dPt>
            <c:idx val="2342"/>
            <c:bubble3D val="0"/>
            <c:spPr>
              <a:solidFill>
                <a:schemeClr val="accent3">
                  <a:lumMod val="80000"/>
                </a:schemeClr>
              </a:solidFill>
              <a:ln w="19050">
                <a:solidFill>
                  <a:schemeClr val="lt1"/>
                </a:solidFill>
              </a:ln>
              <a:effectLst/>
            </c:spPr>
          </c:dPt>
          <c:dPt>
            <c:idx val="2343"/>
            <c:bubble3D val="0"/>
            <c:spPr>
              <a:solidFill>
                <a:schemeClr val="accent4">
                  <a:lumMod val="80000"/>
                </a:schemeClr>
              </a:solidFill>
              <a:ln w="19050">
                <a:solidFill>
                  <a:schemeClr val="lt1"/>
                </a:solidFill>
              </a:ln>
              <a:effectLst/>
            </c:spPr>
          </c:dPt>
          <c:dPt>
            <c:idx val="2344"/>
            <c:bubble3D val="0"/>
            <c:spPr>
              <a:solidFill>
                <a:schemeClr val="accent5">
                  <a:lumMod val="80000"/>
                </a:schemeClr>
              </a:solidFill>
              <a:ln w="19050">
                <a:solidFill>
                  <a:schemeClr val="lt1"/>
                </a:solidFill>
              </a:ln>
              <a:effectLst/>
            </c:spPr>
          </c:dPt>
          <c:dPt>
            <c:idx val="2345"/>
            <c:bubble3D val="0"/>
            <c:spPr>
              <a:solidFill>
                <a:schemeClr val="accent6">
                  <a:lumMod val="80000"/>
                </a:schemeClr>
              </a:solidFill>
              <a:ln w="19050">
                <a:solidFill>
                  <a:schemeClr val="lt1"/>
                </a:solidFill>
              </a:ln>
              <a:effectLst/>
            </c:spPr>
          </c:dPt>
          <c:dPt>
            <c:idx val="2346"/>
            <c:bubble3D val="0"/>
            <c:spPr>
              <a:solidFill>
                <a:schemeClr val="accent1">
                  <a:lumMod val="60000"/>
                  <a:lumOff val="40000"/>
                </a:schemeClr>
              </a:solidFill>
              <a:ln w="19050">
                <a:solidFill>
                  <a:schemeClr val="lt1"/>
                </a:solidFill>
              </a:ln>
              <a:effectLst/>
            </c:spPr>
          </c:dPt>
          <c:dPt>
            <c:idx val="2347"/>
            <c:bubble3D val="0"/>
            <c:spPr>
              <a:solidFill>
                <a:schemeClr val="accent2">
                  <a:lumMod val="60000"/>
                  <a:lumOff val="40000"/>
                </a:schemeClr>
              </a:solidFill>
              <a:ln w="19050">
                <a:solidFill>
                  <a:schemeClr val="lt1"/>
                </a:solidFill>
              </a:ln>
              <a:effectLst/>
            </c:spPr>
          </c:dPt>
          <c:dPt>
            <c:idx val="2348"/>
            <c:bubble3D val="0"/>
            <c:spPr>
              <a:solidFill>
                <a:schemeClr val="accent3">
                  <a:lumMod val="60000"/>
                  <a:lumOff val="40000"/>
                </a:schemeClr>
              </a:solidFill>
              <a:ln w="19050">
                <a:solidFill>
                  <a:schemeClr val="lt1"/>
                </a:solidFill>
              </a:ln>
              <a:effectLst/>
            </c:spPr>
          </c:dPt>
          <c:dPt>
            <c:idx val="2349"/>
            <c:bubble3D val="0"/>
            <c:spPr>
              <a:solidFill>
                <a:schemeClr val="accent4">
                  <a:lumMod val="60000"/>
                  <a:lumOff val="40000"/>
                </a:schemeClr>
              </a:solidFill>
              <a:ln w="19050">
                <a:solidFill>
                  <a:schemeClr val="lt1"/>
                </a:solidFill>
              </a:ln>
              <a:effectLst/>
            </c:spPr>
          </c:dPt>
          <c:dPt>
            <c:idx val="2350"/>
            <c:bubble3D val="0"/>
            <c:spPr>
              <a:solidFill>
                <a:schemeClr val="accent5">
                  <a:lumMod val="60000"/>
                  <a:lumOff val="40000"/>
                </a:schemeClr>
              </a:solidFill>
              <a:ln w="19050">
                <a:solidFill>
                  <a:schemeClr val="lt1"/>
                </a:solidFill>
              </a:ln>
              <a:effectLst/>
            </c:spPr>
          </c:dPt>
          <c:dPt>
            <c:idx val="2351"/>
            <c:bubble3D val="0"/>
            <c:spPr>
              <a:solidFill>
                <a:schemeClr val="accent6">
                  <a:lumMod val="60000"/>
                  <a:lumOff val="40000"/>
                </a:schemeClr>
              </a:solidFill>
              <a:ln w="19050">
                <a:solidFill>
                  <a:schemeClr val="lt1"/>
                </a:solidFill>
              </a:ln>
              <a:effectLst/>
            </c:spPr>
          </c:dPt>
          <c:dPt>
            <c:idx val="2352"/>
            <c:bubble3D val="0"/>
            <c:spPr>
              <a:solidFill>
                <a:schemeClr val="accent1">
                  <a:lumMod val="50000"/>
                </a:schemeClr>
              </a:solidFill>
              <a:ln w="19050">
                <a:solidFill>
                  <a:schemeClr val="lt1"/>
                </a:solidFill>
              </a:ln>
              <a:effectLst/>
            </c:spPr>
          </c:dPt>
          <c:dPt>
            <c:idx val="2353"/>
            <c:bubble3D val="0"/>
            <c:spPr>
              <a:solidFill>
                <a:schemeClr val="accent2">
                  <a:lumMod val="50000"/>
                </a:schemeClr>
              </a:solidFill>
              <a:ln w="19050">
                <a:solidFill>
                  <a:schemeClr val="lt1"/>
                </a:solidFill>
              </a:ln>
              <a:effectLst/>
            </c:spPr>
          </c:dPt>
          <c:dPt>
            <c:idx val="2354"/>
            <c:bubble3D val="0"/>
            <c:spPr>
              <a:solidFill>
                <a:schemeClr val="accent3">
                  <a:lumMod val="50000"/>
                </a:schemeClr>
              </a:solidFill>
              <a:ln w="19050">
                <a:solidFill>
                  <a:schemeClr val="lt1"/>
                </a:solidFill>
              </a:ln>
              <a:effectLst/>
            </c:spPr>
          </c:dPt>
          <c:dPt>
            <c:idx val="2355"/>
            <c:bubble3D val="0"/>
            <c:spPr>
              <a:solidFill>
                <a:schemeClr val="accent4">
                  <a:lumMod val="50000"/>
                </a:schemeClr>
              </a:solidFill>
              <a:ln w="19050">
                <a:solidFill>
                  <a:schemeClr val="lt1"/>
                </a:solidFill>
              </a:ln>
              <a:effectLst/>
            </c:spPr>
          </c:dPt>
          <c:dPt>
            <c:idx val="2356"/>
            <c:bubble3D val="0"/>
            <c:spPr>
              <a:solidFill>
                <a:schemeClr val="accent5">
                  <a:lumMod val="50000"/>
                </a:schemeClr>
              </a:solidFill>
              <a:ln w="19050">
                <a:solidFill>
                  <a:schemeClr val="lt1"/>
                </a:solidFill>
              </a:ln>
              <a:effectLst/>
            </c:spPr>
          </c:dPt>
          <c:dPt>
            <c:idx val="2357"/>
            <c:bubble3D val="0"/>
            <c:spPr>
              <a:solidFill>
                <a:schemeClr val="accent6">
                  <a:lumMod val="50000"/>
                </a:schemeClr>
              </a:solidFill>
              <a:ln w="19050">
                <a:solidFill>
                  <a:schemeClr val="lt1"/>
                </a:solidFill>
              </a:ln>
              <a:effectLst/>
            </c:spPr>
          </c:dPt>
          <c:dPt>
            <c:idx val="2358"/>
            <c:bubble3D val="0"/>
            <c:spPr>
              <a:solidFill>
                <a:schemeClr val="accent1">
                  <a:lumMod val="70000"/>
                  <a:lumOff val="30000"/>
                </a:schemeClr>
              </a:solidFill>
              <a:ln w="19050">
                <a:solidFill>
                  <a:schemeClr val="lt1"/>
                </a:solidFill>
              </a:ln>
              <a:effectLst/>
            </c:spPr>
          </c:dPt>
          <c:dPt>
            <c:idx val="2359"/>
            <c:bubble3D val="0"/>
            <c:spPr>
              <a:solidFill>
                <a:schemeClr val="accent2">
                  <a:lumMod val="70000"/>
                  <a:lumOff val="30000"/>
                </a:schemeClr>
              </a:solidFill>
              <a:ln w="19050">
                <a:solidFill>
                  <a:schemeClr val="lt1"/>
                </a:solidFill>
              </a:ln>
              <a:effectLst/>
            </c:spPr>
          </c:dPt>
          <c:dPt>
            <c:idx val="2360"/>
            <c:bubble3D val="0"/>
            <c:spPr>
              <a:solidFill>
                <a:schemeClr val="accent3">
                  <a:lumMod val="70000"/>
                  <a:lumOff val="30000"/>
                </a:schemeClr>
              </a:solidFill>
              <a:ln w="19050">
                <a:solidFill>
                  <a:schemeClr val="lt1"/>
                </a:solidFill>
              </a:ln>
              <a:effectLst/>
            </c:spPr>
          </c:dPt>
          <c:dPt>
            <c:idx val="2361"/>
            <c:bubble3D val="0"/>
            <c:spPr>
              <a:solidFill>
                <a:schemeClr val="accent4">
                  <a:lumMod val="70000"/>
                  <a:lumOff val="30000"/>
                </a:schemeClr>
              </a:solidFill>
              <a:ln w="19050">
                <a:solidFill>
                  <a:schemeClr val="lt1"/>
                </a:solidFill>
              </a:ln>
              <a:effectLst/>
            </c:spPr>
          </c:dPt>
          <c:dPt>
            <c:idx val="2362"/>
            <c:bubble3D val="0"/>
            <c:spPr>
              <a:solidFill>
                <a:schemeClr val="accent5">
                  <a:lumMod val="70000"/>
                  <a:lumOff val="30000"/>
                </a:schemeClr>
              </a:solidFill>
              <a:ln w="19050">
                <a:solidFill>
                  <a:schemeClr val="lt1"/>
                </a:solidFill>
              </a:ln>
              <a:effectLst/>
            </c:spPr>
          </c:dPt>
          <c:dPt>
            <c:idx val="2363"/>
            <c:bubble3D val="0"/>
            <c:spPr>
              <a:solidFill>
                <a:schemeClr val="accent6">
                  <a:lumMod val="70000"/>
                  <a:lumOff val="30000"/>
                </a:schemeClr>
              </a:solidFill>
              <a:ln w="19050">
                <a:solidFill>
                  <a:schemeClr val="lt1"/>
                </a:solidFill>
              </a:ln>
              <a:effectLst/>
            </c:spPr>
          </c:dPt>
          <c:dPt>
            <c:idx val="2364"/>
            <c:bubble3D val="0"/>
            <c:spPr>
              <a:solidFill>
                <a:schemeClr val="accent1">
                  <a:lumMod val="70000"/>
                </a:schemeClr>
              </a:solidFill>
              <a:ln w="19050">
                <a:solidFill>
                  <a:schemeClr val="lt1"/>
                </a:solidFill>
              </a:ln>
              <a:effectLst/>
            </c:spPr>
          </c:dPt>
          <c:dPt>
            <c:idx val="2365"/>
            <c:bubble3D val="0"/>
            <c:spPr>
              <a:solidFill>
                <a:schemeClr val="accent2">
                  <a:lumMod val="70000"/>
                </a:schemeClr>
              </a:solidFill>
              <a:ln w="19050">
                <a:solidFill>
                  <a:schemeClr val="lt1"/>
                </a:solidFill>
              </a:ln>
              <a:effectLst/>
            </c:spPr>
          </c:dPt>
          <c:dPt>
            <c:idx val="2366"/>
            <c:bubble3D val="0"/>
            <c:spPr>
              <a:solidFill>
                <a:schemeClr val="accent3">
                  <a:lumMod val="70000"/>
                </a:schemeClr>
              </a:solidFill>
              <a:ln w="19050">
                <a:solidFill>
                  <a:schemeClr val="lt1"/>
                </a:solidFill>
              </a:ln>
              <a:effectLst/>
            </c:spPr>
          </c:dPt>
          <c:dPt>
            <c:idx val="2367"/>
            <c:bubble3D val="0"/>
            <c:spPr>
              <a:solidFill>
                <a:schemeClr val="accent4">
                  <a:lumMod val="70000"/>
                </a:schemeClr>
              </a:solidFill>
              <a:ln w="19050">
                <a:solidFill>
                  <a:schemeClr val="lt1"/>
                </a:solidFill>
              </a:ln>
              <a:effectLst/>
            </c:spPr>
          </c:dPt>
          <c:dPt>
            <c:idx val="2368"/>
            <c:bubble3D val="0"/>
            <c:spPr>
              <a:solidFill>
                <a:schemeClr val="accent5">
                  <a:lumMod val="70000"/>
                </a:schemeClr>
              </a:solidFill>
              <a:ln w="19050">
                <a:solidFill>
                  <a:schemeClr val="lt1"/>
                </a:solidFill>
              </a:ln>
              <a:effectLst/>
            </c:spPr>
          </c:dPt>
          <c:dPt>
            <c:idx val="2369"/>
            <c:bubble3D val="0"/>
            <c:spPr>
              <a:solidFill>
                <a:schemeClr val="accent6">
                  <a:lumMod val="70000"/>
                </a:schemeClr>
              </a:solidFill>
              <a:ln w="19050">
                <a:solidFill>
                  <a:schemeClr val="lt1"/>
                </a:solidFill>
              </a:ln>
              <a:effectLst/>
            </c:spPr>
          </c:dPt>
          <c:dPt>
            <c:idx val="2370"/>
            <c:bubble3D val="0"/>
            <c:spPr>
              <a:solidFill>
                <a:schemeClr val="accent1">
                  <a:lumMod val="50000"/>
                  <a:lumOff val="50000"/>
                </a:schemeClr>
              </a:solidFill>
              <a:ln w="19050">
                <a:solidFill>
                  <a:schemeClr val="lt1"/>
                </a:solidFill>
              </a:ln>
              <a:effectLst/>
            </c:spPr>
          </c:dPt>
          <c:dPt>
            <c:idx val="2371"/>
            <c:bubble3D val="0"/>
            <c:spPr>
              <a:solidFill>
                <a:schemeClr val="accent2">
                  <a:lumMod val="50000"/>
                  <a:lumOff val="50000"/>
                </a:schemeClr>
              </a:solidFill>
              <a:ln w="19050">
                <a:solidFill>
                  <a:schemeClr val="lt1"/>
                </a:solidFill>
              </a:ln>
              <a:effectLst/>
            </c:spPr>
          </c:dPt>
          <c:dPt>
            <c:idx val="2372"/>
            <c:bubble3D val="0"/>
            <c:spPr>
              <a:solidFill>
                <a:schemeClr val="accent3">
                  <a:lumMod val="50000"/>
                  <a:lumOff val="50000"/>
                </a:schemeClr>
              </a:solidFill>
              <a:ln w="19050">
                <a:solidFill>
                  <a:schemeClr val="lt1"/>
                </a:solidFill>
              </a:ln>
              <a:effectLst/>
            </c:spPr>
          </c:dPt>
          <c:dPt>
            <c:idx val="2373"/>
            <c:bubble3D val="0"/>
            <c:spPr>
              <a:solidFill>
                <a:schemeClr val="accent4">
                  <a:lumMod val="50000"/>
                  <a:lumOff val="50000"/>
                </a:schemeClr>
              </a:solidFill>
              <a:ln w="19050">
                <a:solidFill>
                  <a:schemeClr val="lt1"/>
                </a:solidFill>
              </a:ln>
              <a:effectLst/>
            </c:spPr>
          </c:dPt>
          <c:dPt>
            <c:idx val="2374"/>
            <c:bubble3D val="0"/>
            <c:spPr>
              <a:solidFill>
                <a:schemeClr val="accent5">
                  <a:lumMod val="50000"/>
                  <a:lumOff val="50000"/>
                </a:schemeClr>
              </a:solidFill>
              <a:ln w="19050">
                <a:solidFill>
                  <a:schemeClr val="lt1"/>
                </a:solidFill>
              </a:ln>
              <a:effectLst/>
            </c:spPr>
          </c:dPt>
          <c:dPt>
            <c:idx val="2375"/>
            <c:bubble3D val="0"/>
            <c:spPr>
              <a:solidFill>
                <a:schemeClr val="accent6">
                  <a:lumMod val="50000"/>
                  <a:lumOff val="50000"/>
                </a:schemeClr>
              </a:solidFill>
              <a:ln w="19050">
                <a:solidFill>
                  <a:schemeClr val="lt1"/>
                </a:solidFill>
              </a:ln>
              <a:effectLst/>
            </c:spPr>
          </c:dPt>
          <c:dPt>
            <c:idx val="2376"/>
            <c:bubble3D val="0"/>
            <c:spPr>
              <a:solidFill>
                <a:schemeClr val="accent1"/>
              </a:solidFill>
              <a:ln w="19050">
                <a:solidFill>
                  <a:schemeClr val="lt1"/>
                </a:solidFill>
              </a:ln>
              <a:effectLst/>
            </c:spPr>
          </c:dPt>
          <c:dPt>
            <c:idx val="2377"/>
            <c:bubble3D val="0"/>
            <c:spPr>
              <a:solidFill>
                <a:schemeClr val="accent2"/>
              </a:solidFill>
              <a:ln w="19050">
                <a:solidFill>
                  <a:schemeClr val="lt1"/>
                </a:solidFill>
              </a:ln>
              <a:effectLst/>
            </c:spPr>
          </c:dPt>
          <c:dPt>
            <c:idx val="2378"/>
            <c:bubble3D val="0"/>
            <c:spPr>
              <a:solidFill>
                <a:schemeClr val="accent3"/>
              </a:solidFill>
              <a:ln w="19050">
                <a:solidFill>
                  <a:schemeClr val="lt1"/>
                </a:solidFill>
              </a:ln>
              <a:effectLst/>
            </c:spPr>
          </c:dPt>
          <c:dPt>
            <c:idx val="2379"/>
            <c:bubble3D val="0"/>
            <c:spPr>
              <a:solidFill>
                <a:schemeClr val="accent4"/>
              </a:solidFill>
              <a:ln w="19050">
                <a:solidFill>
                  <a:schemeClr val="lt1"/>
                </a:solidFill>
              </a:ln>
              <a:effectLst/>
            </c:spPr>
          </c:dPt>
          <c:dPt>
            <c:idx val="2380"/>
            <c:bubble3D val="0"/>
            <c:spPr>
              <a:solidFill>
                <a:schemeClr val="accent5"/>
              </a:solidFill>
              <a:ln w="19050">
                <a:solidFill>
                  <a:schemeClr val="lt1"/>
                </a:solidFill>
              </a:ln>
              <a:effectLst/>
            </c:spPr>
          </c:dPt>
          <c:dPt>
            <c:idx val="2381"/>
            <c:bubble3D val="0"/>
            <c:spPr>
              <a:solidFill>
                <a:schemeClr val="accent6"/>
              </a:solidFill>
              <a:ln w="19050">
                <a:solidFill>
                  <a:schemeClr val="lt1"/>
                </a:solidFill>
              </a:ln>
              <a:effectLst/>
            </c:spPr>
          </c:dPt>
          <c:dPt>
            <c:idx val="2382"/>
            <c:bubble3D val="0"/>
            <c:spPr>
              <a:solidFill>
                <a:schemeClr val="accent1">
                  <a:lumMod val="60000"/>
                </a:schemeClr>
              </a:solidFill>
              <a:ln w="19050">
                <a:solidFill>
                  <a:schemeClr val="lt1"/>
                </a:solidFill>
              </a:ln>
              <a:effectLst/>
            </c:spPr>
          </c:dPt>
          <c:dPt>
            <c:idx val="2383"/>
            <c:bubble3D val="0"/>
            <c:spPr>
              <a:solidFill>
                <a:schemeClr val="accent2">
                  <a:lumMod val="60000"/>
                </a:schemeClr>
              </a:solidFill>
              <a:ln w="19050">
                <a:solidFill>
                  <a:schemeClr val="lt1"/>
                </a:solidFill>
              </a:ln>
              <a:effectLst/>
            </c:spPr>
          </c:dPt>
          <c:dPt>
            <c:idx val="2384"/>
            <c:bubble3D val="0"/>
            <c:spPr>
              <a:solidFill>
                <a:schemeClr val="accent3">
                  <a:lumMod val="60000"/>
                </a:schemeClr>
              </a:solidFill>
              <a:ln w="19050">
                <a:solidFill>
                  <a:schemeClr val="lt1"/>
                </a:solidFill>
              </a:ln>
              <a:effectLst/>
            </c:spPr>
          </c:dPt>
          <c:dPt>
            <c:idx val="2385"/>
            <c:bubble3D val="0"/>
            <c:spPr>
              <a:solidFill>
                <a:schemeClr val="accent4">
                  <a:lumMod val="60000"/>
                </a:schemeClr>
              </a:solidFill>
              <a:ln w="19050">
                <a:solidFill>
                  <a:schemeClr val="lt1"/>
                </a:solidFill>
              </a:ln>
              <a:effectLst/>
            </c:spPr>
          </c:dPt>
          <c:dPt>
            <c:idx val="2386"/>
            <c:bubble3D val="0"/>
            <c:spPr>
              <a:solidFill>
                <a:schemeClr val="accent5">
                  <a:lumMod val="60000"/>
                </a:schemeClr>
              </a:solidFill>
              <a:ln w="19050">
                <a:solidFill>
                  <a:schemeClr val="lt1"/>
                </a:solidFill>
              </a:ln>
              <a:effectLst/>
            </c:spPr>
          </c:dPt>
          <c:dPt>
            <c:idx val="2387"/>
            <c:bubble3D val="0"/>
            <c:spPr>
              <a:solidFill>
                <a:schemeClr val="accent6">
                  <a:lumMod val="60000"/>
                </a:schemeClr>
              </a:solidFill>
              <a:ln w="19050">
                <a:solidFill>
                  <a:schemeClr val="lt1"/>
                </a:solidFill>
              </a:ln>
              <a:effectLst/>
            </c:spPr>
          </c:dPt>
          <c:dPt>
            <c:idx val="2388"/>
            <c:bubble3D val="0"/>
            <c:spPr>
              <a:solidFill>
                <a:schemeClr val="accent1">
                  <a:lumMod val="80000"/>
                  <a:lumOff val="20000"/>
                </a:schemeClr>
              </a:solidFill>
              <a:ln w="19050">
                <a:solidFill>
                  <a:schemeClr val="lt1"/>
                </a:solidFill>
              </a:ln>
              <a:effectLst/>
            </c:spPr>
          </c:dPt>
          <c:dPt>
            <c:idx val="2389"/>
            <c:bubble3D val="0"/>
            <c:spPr>
              <a:solidFill>
                <a:schemeClr val="accent2">
                  <a:lumMod val="80000"/>
                  <a:lumOff val="20000"/>
                </a:schemeClr>
              </a:solidFill>
              <a:ln w="19050">
                <a:solidFill>
                  <a:schemeClr val="lt1"/>
                </a:solidFill>
              </a:ln>
              <a:effectLst/>
            </c:spPr>
          </c:dPt>
          <c:dPt>
            <c:idx val="2390"/>
            <c:bubble3D val="0"/>
            <c:spPr>
              <a:solidFill>
                <a:schemeClr val="accent3">
                  <a:lumMod val="80000"/>
                  <a:lumOff val="20000"/>
                </a:schemeClr>
              </a:solidFill>
              <a:ln w="19050">
                <a:solidFill>
                  <a:schemeClr val="lt1"/>
                </a:solidFill>
              </a:ln>
              <a:effectLst/>
            </c:spPr>
          </c:dPt>
          <c:dPt>
            <c:idx val="2391"/>
            <c:bubble3D val="0"/>
            <c:spPr>
              <a:solidFill>
                <a:schemeClr val="accent4">
                  <a:lumMod val="80000"/>
                  <a:lumOff val="20000"/>
                </a:schemeClr>
              </a:solidFill>
              <a:ln w="19050">
                <a:solidFill>
                  <a:schemeClr val="lt1"/>
                </a:solidFill>
              </a:ln>
              <a:effectLst/>
            </c:spPr>
          </c:dPt>
          <c:dPt>
            <c:idx val="2392"/>
            <c:bubble3D val="0"/>
            <c:spPr>
              <a:solidFill>
                <a:schemeClr val="accent5">
                  <a:lumMod val="80000"/>
                  <a:lumOff val="20000"/>
                </a:schemeClr>
              </a:solidFill>
              <a:ln w="19050">
                <a:solidFill>
                  <a:schemeClr val="lt1"/>
                </a:solidFill>
              </a:ln>
              <a:effectLst/>
            </c:spPr>
          </c:dPt>
          <c:dPt>
            <c:idx val="2393"/>
            <c:bubble3D val="0"/>
            <c:spPr>
              <a:solidFill>
                <a:schemeClr val="accent6">
                  <a:lumMod val="80000"/>
                  <a:lumOff val="20000"/>
                </a:schemeClr>
              </a:solidFill>
              <a:ln w="19050">
                <a:solidFill>
                  <a:schemeClr val="lt1"/>
                </a:solidFill>
              </a:ln>
              <a:effectLst/>
            </c:spPr>
          </c:dPt>
          <c:dPt>
            <c:idx val="2394"/>
            <c:bubble3D val="0"/>
            <c:spPr>
              <a:solidFill>
                <a:schemeClr val="accent1">
                  <a:lumMod val="80000"/>
                </a:schemeClr>
              </a:solidFill>
              <a:ln w="19050">
                <a:solidFill>
                  <a:schemeClr val="lt1"/>
                </a:solidFill>
              </a:ln>
              <a:effectLst/>
            </c:spPr>
          </c:dPt>
          <c:dPt>
            <c:idx val="2395"/>
            <c:bubble3D val="0"/>
            <c:spPr>
              <a:solidFill>
                <a:schemeClr val="accent2">
                  <a:lumMod val="80000"/>
                </a:schemeClr>
              </a:solidFill>
              <a:ln w="19050">
                <a:solidFill>
                  <a:schemeClr val="lt1"/>
                </a:solidFill>
              </a:ln>
              <a:effectLst/>
            </c:spPr>
          </c:dPt>
          <c:dPt>
            <c:idx val="2396"/>
            <c:bubble3D val="0"/>
            <c:spPr>
              <a:solidFill>
                <a:schemeClr val="accent3">
                  <a:lumMod val="80000"/>
                </a:schemeClr>
              </a:solidFill>
              <a:ln w="19050">
                <a:solidFill>
                  <a:schemeClr val="lt1"/>
                </a:solidFill>
              </a:ln>
              <a:effectLst/>
            </c:spPr>
          </c:dPt>
          <c:dPt>
            <c:idx val="2397"/>
            <c:bubble3D val="0"/>
            <c:spPr>
              <a:solidFill>
                <a:schemeClr val="accent4">
                  <a:lumMod val="80000"/>
                </a:schemeClr>
              </a:solidFill>
              <a:ln w="19050">
                <a:solidFill>
                  <a:schemeClr val="lt1"/>
                </a:solidFill>
              </a:ln>
              <a:effectLst/>
            </c:spPr>
          </c:dPt>
          <c:dPt>
            <c:idx val="2398"/>
            <c:bubble3D val="0"/>
            <c:spPr>
              <a:solidFill>
                <a:schemeClr val="accent5">
                  <a:lumMod val="80000"/>
                </a:schemeClr>
              </a:solidFill>
              <a:ln w="19050">
                <a:solidFill>
                  <a:schemeClr val="lt1"/>
                </a:solidFill>
              </a:ln>
              <a:effectLst/>
            </c:spPr>
          </c:dPt>
          <c:dPt>
            <c:idx val="2399"/>
            <c:bubble3D val="0"/>
            <c:spPr>
              <a:solidFill>
                <a:schemeClr val="accent6">
                  <a:lumMod val="80000"/>
                </a:schemeClr>
              </a:solidFill>
              <a:ln w="19050">
                <a:solidFill>
                  <a:schemeClr val="lt1"/>
                </a:solidFill>
              </a:ln>
              <a:effectLst/>
            </c:spPr>
          </c:dPt>
          <c:dPt>
            <c:idx val="2400"/>
            <c:bubble3D val="0"/>
            <c:spPr>
              <a:solidFill>
                <a:schemeClr val="accent1">
                  <a:lumMod val="60000"/>
                  <a:lumOff val="40000"/>
                </a:schemeClr>
              </a:solidFill>
              <a:ln w="19050">
                <a:solidFill>
                  <a:schemeClr val="lt1"/>
                </a:solidFill>
              </a:ln>
              <a:effectLst/>
            </c:spPr>
          </c:dPt>
          <c:dPt>
            <c:idx val="2401"/>
            <c:bubble3D val="0"/>
            <c:spPr>
              <a:solidFill>
                <a:schemeClr val="accent2">
                  <a:lumMod val="60000"/>
                  <a:lumOff val="40000"/>
                </a:schemeClr>
              </a:solidFill>
              <a:ln w="19050">
                <a:solidFill>
                  <a:schemeClr val="lt1"/>
                </a:solidFill>
              </a:ln>
              <a:effectLst/>
            </c:spPr>
          </c:dPt>
          <c:dPt>
            <c:idx val="2402"/>
            <c:bubble3D val="0"/>
            <c:spPr>
              <a:solidFill>
                <a:schemeClr val="accent3">
                  <a:lumMod val="60000"/>
                  <a:lumOff val="40000"/>
                </a:schemeClr>
              </a:solidFill>
              <a:ln w="19050">
                <a:solidFill>
                  <a:schemeClr val="lt1"/>
                </a:solidFill>
              </a:ln>
              <a:effectLst/>
            </c:spPr>
          </c:dPt>
          <c:dPt>
            <c:idx val="2403"/>
            <c:bubble3D val="0"/>
            <c:spPr>
              <a:solidFill>
                <a:schemeClr val="accent4">
                  <a:lumMod val="60000"/>
                  <a:lumOff val="40000"/>
                </a:schemeClr>
              </a:solidFill>
              <a:ln w="19050">
                <a:solidFill>
                  <a:schemeClr val="lt1"/>
                </a:solidFill>
              </a:ln>
              <a:effectLst/>
            </c:spPr>
          </c:dPt>
          <c:dPt>
            <c:idx val="2404"/>
            <c:bubble3D val="0"/>
            <c:spPr>
              <a:solidFill>
                <a:schemeClr val="accent5">
                  <a:lumMod val="60000"/>
                  <a:lumOff val="40000"/>
                </a:schemeClr>
              </a:solidFill>
              <a:ln w="19050">
                <a:solidFill>
                  <a:schemeClr val="lt1"/>
                </a:solidFill>
              </a:ln>
              <a:effectLst/>
            </c:spPr>
          </c:dPt>
          <c:dPt>
            <c:idx val="2405"/>
            <c:bubble3D val="0"/>
            <c:spPr>
              <a:solidFill>
                <a:schemeClr val="accent6">
                  <a:lumMod val="60000"/>
                  <a:lumOff val="40000"/>
                </a:schemeClr>
              </a:solidFill>
              <a:ln w="19050">
                <a:solidFill>
                  <a:schemeClr val="lt1"/>
                </a:solidFill>
              </a:ln>
              <a:effectLst/>
            </c:spPr>
          </c:dPt>
          <c:dPt>
            <c:idx val="2406"/>
            <c:bubble3D val="0"/>
            <c:spPr>
              <a:solidFill>
                <a:schemeClr val="accent1">
                  <a:lumMod val="50000"/>
                </a:schemeClr>
              </a:solidFill>
              <a:ln w="19050">
                <a:solidFill>
                  <a:schemeClr val="lt1"/>
                </a:solidFill>
              </a:ln>
              <a:effectLst/>
            </c:spPr>
          </c:dPt>
          <c:dPt>
            <c:idx val="2407"/>
            <c:bubble3D val="0"/>
            <c:spPr>
              <a:solidFill>
                <a:schemeClr val="accent2">
                  <a:lumMod val="50000"/>
                </a:schemeClr>
              </a:solidFill>
              <a:ln w="19050">
                <a:solidFill>
                  <a:schemeClr val="lt1"/>
                </a:solidFill>
              </a:ln>
              <a:effectLst/>
            </c:spPr>
          </c:dPt>
          <c:dPt>
            <c:idx val="2408"/>
            <c:bubble3D val="0"/>
            <c:spPr>
              <a:solidFill>
                <a:schemeClr val="accent3">
                  <a:lumMod val="50000"/>
                </a:schemeClr>
              </a:solidFill>
              <a:ln w="19050">
                <a:solidFill>
                  <a:schemeClr val="lt1"/>
                </a:solidFill>
              </a:ln>
              <a:effectLst/>
            </c:spPr>
          </c:dPt>
          <c:dPt>
            <c:idx val="2409"/>
            <c:bubble3D val="0"/>
            <c:spPr>
              <a:solidFill>
                <a:schemeClr val="accent4">
                  <a:lumMod val="50000"/>
                </a:schemeClr>
              </a:solidFill>
              <a:ln w="19050">
                <a:solidFill>
                  <a:schemeClr val="lt1"/>
                </a:solidFill>
              </a:ln>
              <a:effectLst/>
            </c:spPr>
          </c:dPt>
          <c:dPt>
            <c:idx val="2410"/>
            <c:bubble3D val="0"/>
            <c:spPr>
              <a:solidFill>
                <a:schemeClr val="accent5">
                  <a:lumMod val="50000"/>
                </a:schemeClr>
              </a:solidFill>
              <a:ln w="19050">
                <a:solidFill>
                  <a:schemeClr val="lt1"/>
                </a:solidFill>
              </a:ln>
              <a:effectLst/>
            </c:spPr>
          </c:dPt>
          <c:dPt>
            <c:idx val="2411"/>
            <c:bubble3D val="0"/>
            <c:spPr>
              <a:solidFill>
                <a:schemeClr val="accent6">
                  <a:lumMod val="50000"/>
                </a:schemeClr>
              </a:solidFill>
              <a:ln w="19050">
                <a:solidFill>
                  <a:schemeClr val="lt1"/>
                </a:solidFill>
              </a:ln>
              <a:effectLst/>
            </c:spPr>
          </c:dPt>
          <c:dPt>
            <c:idx val="2412"/>
            <c:bubble3D val="0"/>
            <c:spPr>
              <a:solidFill>
                <a:schemeClr val="accent1">
                  <a:lumMod val="70000"/>
                  <a:lumOff val="30000"/>
                </a:schemeClr>
              </a:solidFill>
              <a:ln w="19050">
                <a:solidFill>
                  <a:schemeClr val="lt1"/>
                </a:solidFill>
              </a:ln>
              <a:effectLst/>
            </c:spPr>
          </c:dPt>
          <c:dPt>
            <c:idx val="2413"/>
            <c:bubble3D val="0"/>
            <c:spPr>
              <a:solidFill>
                <a:schemeClr val="accent2">
                  <a:lumMod val="70000"/>
                  <a:lumOff val="30000"/>
                </a:schemeClr>
              </a:solidFill>
              <a:ln w="19050">
                <a:solidFill>
                  <a:schemeClr val="lt1"/>
                </a:solidFill>
              </a:ln>
              <a:effectLst/>
            </c:spPr>
          </c:dPt>
          <c:dPt>
            <c:idx val="2414"/>
            <c:bubble3D val="0"/>
            <c:spPr>
              <a:solidFill>
                <a:schemeClr val="accent3">
                  <a:lumMod val="70000"/>
                  <a:lumOff val="30000"/>
                </a:schemeClr>
              </a:solidFill>
              <a:ln w="19050">
                <a:solidFill>
                  <a:schemeClr val="lt1"/>
                </a:solidFill>
              </a:ln>
              <a:effectLst/>
            </c:spPr>
          </c:dPt>
          <c:dPt>
            <c:idx val="2415"/>
            <c:bubble3D val="0"/>
            <c:spPr>
              <a:solidFill>
                <a:schemeClr val="accent4">
                  <a:lumMod val="70000"/>
                  <a:lumOff val="30000"/>
                </a:schemeClr>
              </a:solidFill>
              <a:ln w="19050">
                <a:solidFill>
                  <a:schemeClr val="lt1"/>
                </a:solidFill>
              </a:ln>
              <a:effectLst/>
            </c:spPr>
          </c:dPt>
          <c:dPt>
            <c:idx val="2416"/>
            <c:bubble3D val="0"/>
            <c:spPr>
              <a:solidFill>
                <a:schemeClr val="accent5">
                  <a:lumMod val="70000"/>
                  <a:lumOff val="30000"/>
                </a:schemeClr>
              </a:solidFill>
              <a:ln w="19050">
                <a:solidFill>
                  <a:schemeClr val="lt1"/>
                </a:solidFill>
              </a:ln>
              <a:effectLst/>
            </c:spPr>
          </c:dPt>
          <c:dPt>
            <c:idx val="2417"/>
            <c:bubble3D val="0"/>
            <c:spPr>
              <a:solidFill>
                <a:schemeClr val="accent6">
                  <a:lumMod val="70000"/>
                  <a:lumOff val="30000"/>
                </a:schemeClr>
              </a:solidFill>
              <a:ln w="19050">
                <a:solidFill>
                  <a:schemeClr val="lt1"/>
                </a:solidFill>
              </a:ln>
              <a:effectLst/>
            </c:spPr>
          </c:dPt>
          <c:dPt>
            <c:idx val="2418"/>
            <c:bubble3D val="0"/>
            <c:spPr>
              <a:solidFill>
                <a:schemeClr val="accent1">
                  <a:lumMod val="70000"/>
                </a:schemeClr>
              </a:solidFill>
              <a:ln w="19050">
                <a:solidFill>
                  <a:schemeClr val="lt1"/>
                </a:solidFill>
              </a:ln>
              <a:effectLst/>
            </c:spPr>
          </c:dPt>
          <c:dPt>
            <c:idx val="2419"/>
            <c:bubble3D val="0"/>
            <c:spPr>
              <a:solidFill>
                <a:schemeClr val="accent2">
                  <a:lumMod val="70000"/>
                </a:schemeClr>
              </a:solidFill>
              <a:ln w="19050">
                <a:solidFill>
                  <a:schemeClr val="lt1"/>
                </a:solidFill>
              </a:ln>
              <a:effectLst/>
            </c:spPr>
          </c:dPt>
          <c:dPt>
            <c:idx val="2420"/>
            <c:bubble3D val="0"/>
            <c:spPr>
              <a:solidFill>
                <a:schemeClr val="accent3">
                  <a:lumMod val="70000"/>
                </a:schemeClr>
              </a:solidFill>
              <a:ln w="19050">
                <a:solidFill>
                  <a:schemeClr val="lt1"/>
                </a:solidFill>
              </a:ln>
              <a:effectLst/>
            </c:spPr>
          </c:dPt>
          <c:dPt>
            <c:idx val="2421"/>
            <c:bubble3D val="0"/>
            <c:spPr>
              <a:solidFill>
                <a:schemeClr val="accent4">
                  <a:lumMod val="70000"/>
                </a:schemeClr>
              </a:solidFill>
              <a:ln w="19050">
                <a:solidFill>
                  <a:schemeClr val="lt1"/>
                </a:solidFill>
              </a:ln>
              <a:effectLst/>
            </c:spPr>
          </c:dPt>
          <c:dPt>
            <c:idx val="2422"/>
            <c:bubble3D val="0"/>
            <c:spPr>
              <a:solidFill>
                <a:schemeClr val="accent5">
                  <a:lumMod val="70000"/>
                </a:schemeClr>
              </a:solidFill>
              <a:ln w="19050">
                <a:solidFill>
                  <a:schemeClr val="lt1"/>
                </a:solidFill>
              </a:ln>
              <a:effectLst/>
            </c:spPr>
          </c:dPt>
          <c:dPt>
            <c:idx val="2423"/>
            <c:bubble3D val="0"/>
            <c:spPr>
              <a:solidFill>
                <a:schemeClr val="accent6">
                  <a:lumMod val="70000"/>
                </a:schemeClr>
              </a:solidFill>
              <a:ln w="19050">
                <a:solidFill>
                  <a:schemeClr val="lt1"/>
                </a:solidFill>
              </a:ln>
              <a:effectLst/>
            </c:spPr>
          </c:dPt>
          <c:dPt>
            <c:idx val="2424"/>
            <c:bubble3D val="0"/>
            <c:spPr>
              <a:solidFill>
                <a:schemeClr val="accent1">
                  <a:lumMod val="50000"/>
                  <a:lumOff val="50000"/>
                </a:schemeClr>
              </a:solidFill>
              <a:ln w="19050">
                <a:solidFill>
                  <a:schemeClr val="lt1"/>
                </a:solidFill>
              </a:ln>
              <a:effectLst/>
            </c:spPr>
          </c:dPt>
          <c:dPt>
            <c:idx val="2425"/>
            <c:bubble3D val="0"/>
            <c:spPr>
              <a:solidFill>
                <a:schemeClr val="accent2">
                  <a:lumMod val="50000"/>
                  <a:lumOff val="50000"/>
                </a:schemeClr>
              </a:solidFill>
              <a:ln w="19050">
                <a:solidFill>
                  <a:schemeClr val="lt1"/>
                </a:solidFill>
              </a:ln>
              <a:effectLst/>
            </c:spPr>
          </c:dPt>
          <c:dPt>
            <c:idx val="2426"/>
            <c:bubble3D val="0"/>
            <c:spPr>
              <a:solidFill>
                <a:schemeClr val="accent3">
                  <a:lumMod val="50000"/>
                  <a:lumOff val="50000"/>
                </a:schemeClr>
              </a:solidFill>
              <a:ln w="19050">
                <a:solidFill>
                  <a:schemeClr val="lt1"/>
                </a:solidFill>
              </a:ln>
              <a:effectLst/>
            </c:spPr>
          </c:dPt>
          <c:dPt>
            <c:idx val="2427"/>
            <c:bubble3D val="0"/>
            <c:spPr>
              <a:solidFill>
                <a:schemeClr val="accent4">
                  <a:lumMod val="50000"/>
                  <a:lumOff val="50000"/>
                </a:schemeClr>
              </a:solidFill>
              <a:ln w="19050">
                <a:solidFill>
                  <a:schemeClr val="lt1"/>
                </a:solidFill>
              </a:ln>
              <a:effectLst/>
            </c:spPr>
          </c:dPt>
          <c:dPt>
            <c:idx val="2428"/>
            <c:bubble3D val="0"/>
            <c:spPr>
              <a:solidFill>
                <a:schemeClr val="accent5">
                  <a:lumMod val="50000"/>
                  <a:lumOff val="50000"/>
                </a:schemeClr>
              </a:solidFill>
              <a:ln w="19050">
                <a:solidFill>
                  <a:schemeClr val="lt1"/>
                </a:solidFill>
              </a:ln>
              <a:effectLst/>
            </c:spPr>
          </c:dPt>
          <c:dPt>
            <c:idx val="2429"/>
            <c:bubble3D val="0"/>
            <c:spPr>
              <a:solidFill>
                <a:schemeClr val="accent6">
                  <a:lumMod val="50000"/>
                  <a:lumOff val="50000"/>
                </a:schemeClr>
              </a:solidFill>
              <a:ln w="19050">
                <a:solidFill>
                  <a:schemeClr val="lt1"/>
                </a:solidFill>
              </a:ln>
              <a:effectLst/>
            </c:spPr>
          </c:dPt>
          <c:dPt>
            <c:idx val="2430"/>
            <c:bubble3D val="0"/>
            <c:spPr>
              <a:solidFill>
                <a:schemeClr val="accent1"/>
              </a:solidFill>
              <a:ln w="19050">
                <a:solidFill>
                  <a:schemeClr val="lt1"/>
                </a:solidFill>
              </a:ln>
              <a:effectLst/>
            </c:spPr>
          </c:dPt>
          <c:dPt>
            <c:idx val="2431"/>
            <c:bubble3D val="0"/>
            <c:spPr>
              <a:solidFill>
                <a:schemeClr val="accent2"/>
              </a:solidFill>
              <a:ln w="19050">
                <a:solidFill>
                  <a:schemeClr val="lt1"/>
                </a:solidFill>
              </a:ln>
              <a:effectLst/>
            </c:spPr>
          </c:dPt>
          <c:dPt>
            <c:idx val="2432"/>
            <c:bubble3D val="0"/>
            <c:spPr>
              <a:solidFill>
                <a:schemeClr val="accent3"/>
              </a:solidFill>
              <a:ln w="19050">
                <a:solidFill>
                  <a:schemeClr val="lt1"/>
                </a:solidFill>
              </a:ln>
              <a:effectLst/>
            </c:spPr>
          </c:dPt>
          <c:dPt>
            <c:idx val="2433"/>
            <c:bubble3D val="0"/>
            <c:spPr>
              <a:solidFill>
                <a:schemeClr val="accent4"/>
              </a:solidFill>
              <a:ln w="19050">
                <a:solidFill>
                  <a:schemeClr val="lt1"/>
                </a:solidFill>
              </a:ln>
              <a:effectLst/>
            </c:spPr>
          </c:dPt>
          <c:dPt>
            <c:idx val="2434"/>
            <c:bubble3D val="0"/>
            <c:spPr>
              <a:solidFill>
                <a:schemeClr val="accent5"/>
              </a:solidFill>
              <a:ln w="19050">
                <a:solidFill>
                  <a:schemeClr val="lt1"/>
                </a:solidFill>
              </a:ln>
              <a:effectLst/>
            </c:spPr>
          </c:dPt>
          <c:dPt>
            <c:idx val="2435"/>
            <c:bubble3D val="0"/>
            <c:spPr>
              <a:solidFill>
                <a:schemeClr val="accent6"/>
              </a:solidFill>
              <a:ln w="19050">
                <a:solidFill>
                  <a:schemeClr val="lt1"/>
                </a:solidFill>
              </a:ln>
              <a:effectLst/>
            </c:spPr>
          </c:dPt>
          <c:dPt>
            <c:idx val="2436"/>
            <c:bubble3D val="0"/>
            <c:spPr>
              <a:solidFill>
                <a:schemeClr val="accent1">
                  <a:lumMod val="60000"/>
                </a:schemeClr>
              </a:solidFill>
              <a:ln w="19050">
                <a:solidFill>
                  <a:schemeClr val="lt1"/>
                </a:solidFill>
              </a:ln>
              <a:effectLst/>
            </c:spPr>
          </c:dPt>
          <c:dPt>
            <c:idx val="2437"/>
            <c:bubble3D val="0"/>
            <c:spPr>
              <a:solidFill>
                <a:schemeClr val="accent2">
                  <a:lumMod val="60000"/>
                </a:schemeClr>
              </a:solidFill>
              <a:ln w="19050">
                <a:solidFill>
                  <a:schemeClr val="lt1"/>
                </a:solidFill>
              </a:ln>
              <a:effectLst/>
            </c:spPr>
          </c:dPt>
          <c:dPt>
            <c:idx val="2438"/>
            <c:bubble3D val="0"/>
            <c:spPr>
              <a:solidFill>
                <a:schemeClr val="accent3">
                  <a:lumMod val="60000"/>
                </a:schemeClr>
              </a:solidFill>
              <a:ln w="19050">
                <a:solidFill>
                  <a:schemeClr val="lt1"/>
                </a:solidFill>
              </a:ln>
              <a:effectLst/>
            </c:spPr>
          </c:dPt>
          <c:dPt>
            <c:idx val="2439"/>
            <c:bubble3D val="0"/>
            <c:spPr>
              <a:solidFill>
                <a:schemeClr val="accent4">
                  <a:lumMod val="60000"/>
                </a:schemeClr>
              </a:solidFill>
              <a:ln w="19050">
                <a:solidFill>
                  <a:schemeClr val="lt1"/>
                </a:solidFill>
              </a:ln>
              <a:effectLst/>
            </c:spPr>
          </c:dPt>
          <c:dPt>
            <c:idx val="2440"/>
            <c:bubble3D val="0"/>
            <c:spPr>
              <a:solidFill>
                <a:schemeClr val="accent5">
                  <a:lumMod val="60000"/>
                </a:schemeClr>
              </a:solidFill>
              <a:ln w="19050">
                <a:solidFill>
                  <a:schemeClr val="lt1"/>
                </a:solidFill>
              </a:ln>
              <a:effectLst/>
            </c:spPr>
          </c:dPt>
          <c:dPt>
            <c:idx val="2441"/>
            <c:bubble3D val="0"/>
            <c:spPr>
              <a:solidFill>
                <a:schemeClr val="accent6">
                  <a:lumMod val="60000"/>
                </a:schemeClr>
              </a:solidFill>
              <a:ln w="19050">
                <a:solidFill>
                  <a:schemeClr val="lt1"/>
                </a:solidFill>
              </a:ln>
              <a:effectLst/>
            </c:spPr>
          </c:dPt>
          <c:dPt>
            <c:idx val="2442"/>
            <c:bubble3D val="0"/>
            <c:spPr>
              <a:solidFill>
                <a:schemeClr val="accent1">
                  <a:lumMod val="80000"/>
                  <a:lumOff val="20000"/>
                </a:schemeClr>
              </a:solidFill>
              <a:ln w="19050">
                <a:solidFill>
                  <a:schemeClr val="lt1"/>
                </a:solidFill>
              </a:ln>
              <a:effectLst/>
            </c:spPr>
          </c:dPt>
          <c:dPt>
            <c:idx val="2443"/>
            <c:bubble3D val="0"/>
            <c:spPr>
              <a:solidFill>
                <a:schemeClr val="accent2">
                  <a:lumMod val="80000"/>
                  <a:lumOff val="20000"/>
                </a:schemeClr>
              </a:solidFill>
              <a:ln w="19050">
                <a:solidFill>
                  <a:schemeClr val="lt1"/>
                </a:solidFill>
              </a:ln>
              <a:effectLst/>
            </c:spPr>
          </c:dPt>
          <c:dPt>
            <c:idx val="2444"/>
            <c:bubble3D val="0"/>
            <c:spPr>
              <a:solidFill>
                <a:schemeClr val="accent3">
                  <a:lumMod val="80000"/>
                  <a:lumOff val="20000"/>
                </a:schemeClr>
              </a:solidFill>
              <a:ln w="19050">
                <a:solidFill>
                  <a:schemeClr val="lt1"/>
                </a:solidFill>
              </a:ln>
              <a:effectLst/>
            </c:spPr>
          </c:dPt>
          <c:dPt>
            <c:idx val="2445"/>
            <c:bubble3D val="0"/>
            <c:spPr>
              <a:solidFill>
                <a:schemeClr val="accent4">
                  <a:lumMod val="80000"/>
                  <a:lumOff val="20000"/>
                </a:schemeClr>
              </a:solidFill>
              <a:ln w="19050">
                <a:solidFill>
                  <a:schemeClr val="lt1"/>
                </a:solidFill>
              </a:ln>
              <a:effectLst/>
            </c:spPr>
          </c:dPt>
          <c:dPt>
            <c:idx val="2446"/>
            <c:bubble3D val="0"/>
            <c:spPr>
              <a:solidFill>
                <a:schemeClr val="accent5">
                  <a:lumMod val="80000"/>
                  <a:lumOff val="20000"/>
                </a:schemeClr>
              </a:solidFill>
              <a:ln w="19050">
                <a:solidFill>
                  <a:schemeClr val="lt1"/>
                </a:solidFill>
              </a:ln>
              <a:effectLst/>
            </c:spPr>
          </c:dPt>
          <c:dPt>
            <c:idx val="2447"/>
            <c:bubble3D val="0"/>
            <c:spPr>
              <a:solidFill>
                <a:schemeClr val="accent6">
                  <a:lumMod val="80000"/>
                  <a:lumOff val="20000"/>
                </a:schemeClr>
              </a:solidFill>
              <a:ln w="19050">
                <a:solidFill>
                  <a:schemeClr val="lt1"/>
                </a:solidFill>
              </a:ln>
              <a:effectLst/>
            </c:spPr>
          </c:dPt>
          <c:dPt>
            <c:idx val="2448"/>
            <c:bubble3D val="0"/>
            <c:spPr>
              <a:solidFill>
                <a:schemeClr val="accent1">
                  <a:lumMod val="80000"/>
                </a:schemeClr>
              </a:solidFill>
              <a:ln w="19050">
                <a:solidFill>
                  <a:schemeClr val="lt1"/>
                </a:solidFill>
              </a:ln>
              <a:effectLst/>
            </c:spPr>
          </c:dPt>
          <c:dPt>
            <c:idx val="2449"/>
            <c:bubble3D val="0"/>
            <c:spPr>
              <a:solidFill>
                <a:schemeClr val="accent2">
                  <a:lumMod val="80000"/>
                </a:schemeClr>
              </a:solidFill>
              <a:ln w="19050">
                <a:solidFill>
                  <a:schemeClr val="lt1"/>
                </a:solidFill>
              </a:ln>
              <a:effectLst/>
            </c:spPr>
          </c:dPt>
          <c:dPt>
            <c:idx val="2450"/>
            <c:bubble3D val="0"/>
            <c:spPr>
              <a:solidFill>
                <a:schemeClr val="accent3">
                  <a:lumMod val="80000"/>
                </a:schemeClr>
              </a:solidFill>
              <a:ln w="19050">
                <a:solidFill>
                  <a:schemeClr val="lt1"/>
                </a:solidFill>
              </a:ln>
              <a:effectLst/>
            </c:spPr>
          </c:dPt>
          <c:dPt>
            <c:idx val="2451"/>
            <c:bubble3D val="0"/>
            <c:spPr>
              <a:solidFill>
                <a:schemeClr val="accent4">
                  <a:lumMod val="80000"/>
                </a:schemeClr>
              </a:solidFill>
              <a:ln w="19050">
                <a:solidFill>
                  <a:schemeClr val="lt1"/>
                </a:solidFill>
              </a:ln>
              <a:effectLst/>
            </c:spPr>
          </c:dPt>
          <c:dPt>
            <c:idx val="2452"/>
            <c:bubble3D val="0"/>
            <c:spPr>
              <a:solidFill>
                <a:schemeClr val="accent5">
                  <a:lumMod val="80000"/>
                </a:schemeClr>
              </a:solidFill>
              <a:ln w="19050">
                <a:solidFill>
                  <a:schemeClr val="lt1"/>
                </a:solidFill>
              </a:ln>
              <a:effectLst/>
            </c:spPr>
          </c:dPt>
          <c:dPt>
            <c:idx val="2453"/>
            <c:bubble3D val="0"/>
            <c:spPr>
              <a:solidFill>
                <a:schemeClr val="accent6">
                  <a:lumMod val="80000"/>
                </a:schemeClr>
              </a:solidFill>
              <a:ln w="19050">
                <a:solidFill>
                  <a:schemeClr val="lt1"/>
                </a:solidFill>
              </a:ln>
              <a:effectLst/>
            </c:spPr>
          </c:dPt>
          <c:dPt>
            <c:idx val="2454"/>
            <c:bubble3D val="0"/>
            <c:spPr>
              <a:solidFill>
                <a:schemeClr val="accent1">
                  <a:lumMod val="60000"/>
                  <a:lumOff val="40000"/>
                </a:schemeClr>
              </a:solidFill>
              <a:ln w="19050">
                <a:solidFill>
                  <a:schemeClr val="lt1"/>
                </a:solidFill>
              </a:ln>
              <a:effectLst/>
            </c:spPr>
          </c:dPt>
          <c:dPt>
            <c:idx val="2455"/>
            <c:bubble3D val="0"/>
            <c:spPr>
              <a:solidFill>
                <a:schemeClr val="accent2">
                  <a:lumMod val="60000"/>
                  <a:lumOff val="40000"/>
                </a:schemeClr>
              </a:solidFill>
              <a:ln w="19050">
                <a:solidFill>
                  <a:schemeClr val="lt1"/>
                </a:solidFill>
              </a:ln>
              <a:effectLst/>
            </c:spPr>
          </c:dPt>
          <c:dPt>
            <c:idx val="2456"/>
            <c:bubble3D val="0"/>
            <c:spPr>
              <a:solidFill>
                <a:schemeClr val="accent3">
                  <a:lumMod val="60000"/>
                  <a:lumOff val="40000"/>
                </a:schemeClr>
              </a:solidFill>
              <a:ln w="19050">
                <a:solidFill>
                  <a:schemeClr val="lt1"/>
                </a:solidFill>
              </a:ln>
              <a:effectLst/>
            </c:spPr>
          </c:dPt>
          <c:dPt>
            <c:idx val="2457"/>
            <c:bubble3D val="0"/>
            <c:spPr>
              <a:solidFill>
                <a:schemeClr val="accent4">
                  <a:lumMod val="60000"/>
                  <a:lumOff val="40000"/>
                </a:schemeClr>
              </a:solidFill>
              <a:ln w="19050">
                <a:solidFill>
                  <a:schemeClr val="lt1"/>
                </a:solidFill>
              </a:ln>
              <a:effectLst/>
            </c:spPr>
          </c:dPt>
          <c:dPt>
            <c:idx val="2458"/>
            <c:bubble3D val="0"/>
            <c:spPr>
              <a:solidFill>
                <a:schemeClr val="accent5">
                  <a:lumMod val="60000"/>
                  <a:lumOff val="40000"/>
                </a:schemeClr>
              </a:solidFill>
              <a:ln w="19050">
                <a:solidFill>
                  <a:schemeClr val="lt1"/>
                </a:solidFill>
              </a:ln>
              <a:effectLst/>
            </c:spPr>
          </c:dPt>
          <c:dPt>
            <c:idx val="2459"/>
            <c:bubble3D val="0"/>
            <c:spPr>
              <a:solidFill>
                <a:schemeClr val="accent6">
                  <a:lumMod val="60000"/>
                  <a:lumOff val="40000"/>
                </a:schemeClr>
              </a:solidFill>
              <a:ln w="19050">
                <a:solidFill>
                  <a:schemeClr val="lt1"/>
                </a:solidFill>
              </a:ln>
              <a:effectLst/>
            </c:spPr>
          </c:dPt>
          <c:dPt>
            <c:idx val="2460"/>
            <c:bubble3D val="0"/>
            <c:spPr>
              <a:solidFill>
                <a:schemeClr val="accent1">
                  <a:lumMod val="50000"/>
                </a:schemeClr>
              </a:solidFill>
              <a:ln w="19050">
                <a:solidFill>
                  <a:schemeClr val="lt1"/>
                </a:solidFill>
              </a:ln>
              <a:effectLst/>
            </c:spPr>
          </c:dPt>
          <c:dPt>
            <c:idx val="2461"/>
            <c:bubble3D val="0"/>
            <c:spPr>
              <a:solidFill>
                <a:schemeClr val="accent2">
                  <a:lumMod val="50000"/>
                </a:schemeClr>
              </a:solidFill>
              <a:ln w="19050">
                <a:solidFill>
                  <a:schemeClr val="lt1"/>
                </a:solidFill>
              </a:ln>
              <a:effectLst/>
            </c:spPr>
          </c:dPt>
          <c:dPt>
            <c:idx val="2462"/>
            <c:bubble3D val="0"/>
            <c:spPr>
              <a:solidFill>
                <a:schemeClr val="accent3">
                  <a:lumMod val="50000"/>
                </a:schemeClr>
              </a:solidFill>
              <a:ln w="19050">
                <a:solidFill>
                  <a:schemeClr val="lt1"/>
                </a:solidFill>
              </a:ln>
              <a:effectLst/>
            </c:spPr>
          </c:dPt>
          <c:dPt>
            <c:idx val="2463"/>
            <c:bubble3D val="0"/>
            <c:spPr>
              <a:solidFill>
                <a:schemeClr val="accent4">
                  <a:lumMod val="50000"/>
                </a:schemeClr>
              </a:solidFill>
              <a:ln w="19050">
                <a:solidFill>
                  <a:schemeClr val="lt1"/>
                </a:solidFill>
              </a:ln>
              <a:effectLst/>
            </c:spPr>
          </c:dPt>
          <c:dPt>
            <c:idx val="2464"/>
            <c:bubble3D val="0"/>
            <c:spPr>
              <a:solidFill>
                <a:schemeClr val="accent5">
                  <a:lumMod val="50000"/>
                </a:schemeClr>
              </a:solidFill>
              <a:ln w="19050">
                <a:solidFill>
                  <a:schemeClr val="lt1"/>
                </a:solidFill>
              </a:ln>
              <a:effectLst/>
            </c:spPr>
          </c:dPt>
          <c:dPt>
            <c:idx val="2465"/>
            <c:bubble3D val="0"/>
            <c:spPr>
              <a:solidFill>
                <a:schemeClr val="accent6">
                  <a:lumMod val="50000"/>
                </a:schemeClr>
              </a:solidFill>
              <a:ln w="19050">
                <a:solidFill>
                  <a:schemeClr val="lt1"/>
                </a:solidFill>
              </a:ln>
              <a:effectLst/>
            </c:spPr>
          </c:dPt>
          <c:dPt>
            <c:idx val="2466"/>
            <c:bubble3D val="0"/>
            <c:spPr>
              <a:solidFill>
                <a:schemeClr val="accent1">
                  <a:lumMod val="70000"/>
                  <a:lumOff val="30000"/>
                </a:schemeClr>
              </a:solidFill>
              <a:ln w="19050">
                <a:solidFill>
                  <a:schemeClr val="lt1"/>
                </a:solidFill>
              </a:ln>
              <a:effectLst/>
            </c:spPr>
          </c:dPt>
          <c:dPt>
            <c:idx val="2467"/>
            <c:bubble3D val="0"/>
            <c:spPr>
              <a:solidFill>
                <a:schemeClr val="accent2">
                  <a:lumMod val="70000"/>
                  <a:lumOff val="30000"/>
                </a:schemeClr>
              </a:solidFill>
              <a:ln w="19050">
                <a:solidFill>
                  <a:schemeClr val="lt1"/>
                </a:solidFill>
              </a:ln>
              <a:effectLst/>
            </c:spPr>
          </c:dPt>
          <c:dPt>
            <c:idx val="2468"/>
            <c:bubble3D val="0"/>
            <c:spPr>
              <a:solidFill>
                <a:schemeClr val="accent3">
                  <a:lumMod val="70000"/>
                  <a:lumOff val="30000"/>
                </a:schemeClr>
              </a:solidFill>
              <a:ln w="19050">
                <a:solidFill>
                  <a:schemeClr val="lt1"/>
                </a:solidFill>
              </a:ln>
              <a:effectLst/>
            </c:spPr>
          </c:dPt>
          <c:dPt>
            <c:idx val="2469"/>
            <c:bubble3D val="0"/>
            <c:spPr>
              <a:solidFill>
                <a:schemeClr val="accent4">
                  <a:lumMod val="70000"/>
                  <a:lumOff val="30000"/>
                </a:schemeClr>
              </a:solidFill>
              <a:ln w="19050">
                <a:solidFill>
                  <a:schemeClr val="lt1"/>
                </a:solidFill>
              </a:ln>
              <a:effectLst/>
            </c:spPr>
          </c:dPt>
          <c:dPt>
            <c:idx val="2470"/>
            <c:bubble3D val="0"/>
            <c:spPr>
              <a:solidFill>
                <a:schemeClr val="accent5">
                  <a:lumMod val="70000"/>
                  <a:lumOff val="30000"/>
                </a:schemeClr>
              </a:solidFill>
              <a:ln w="19050">
                <a:solidFill>
                  <a:schemeClr val="lt1"/>
                </a:solidFill>
              </a:ln>
              <a:effectLst/>
            </c:spPr>
          </c:dPt>
          <c:dPt>
            <c:idx val="2471"/>
            <c:bubble3D val="0"/>
            <c:spPr>
              <a:solidFill>
                <a:schemeClr val="accent6">
                  <a:lumMod val="70000"/>
                  <a:lumOff val="30000"/>
                </a:schemeClr>
              </a:solidFill>
              <a:ln w="19050">
                <a:solidFill>
                  <a:schemeClr val="lt1"/>
                </a:solidFill>
              </a:ln>
              <a:effectLst/>
            </c:spPr>
          </c:dPt>
          <c:dPt>
            <c:idx val="2472"/>
            <c:bubble3D val="0"/>
            <c:spPr>
              <a:solidFill>
                <a:schemeClr val="accent1">
                  <a:lumMod val="70000"/>
                </a:schemeClr>
              </a:solidFill>
              <a:ln w="19050">
                <a:solidFill>
                  <a:schemeClr val="lt1"/>
                </a:solidFill>
              </a:ln>
              <a:effectLst/>
            </c:spPr>
          </c:dPt>
          <c:dPt>
            <c:idx val="2473"/>
            <c:bubble3D val="0"/>
            <c:spPr>
              <a:solidFill>
                <a:schemeClr val="accent2">
                  <a:lumMod val="70000"/>
                </a:schemeClr>
              </a:solidFill>
              <a:ln w="19050">
                <a:solidFill>
                  <a:schemeClr val="lt1"/>
                </a:solidFill>
              </a:ln>
              <a:effectLst/>
            </c:spPr>
          </c:dPt>
          <c:dPt>
            <c:idx val="2474"/>
            <c:bubble3D val="0"/>
            <c:spPr>
              <a:solidFill>
                <a:schemeClr val="accent3">
                  <a:lumMod val="70000"/>
                </a:schemeClr>
              </a:solidFill>
              <a:ln w="19050">
                <a:solidFill>
                  <a:schemeClr val="lt1"/>
                </a:solidFill>
              </a:ln>
              <a:effectLst/>
            </c:spPr>
          </c:dPt>
          <c:dPt>
            <c:idx val="2475"/>
            <c:bubble3D val="0"/>
            <c:spPr>
              <a:solidFill>
                <a:schemeClr val="accent4">
                  <a:lumMod val="70000"/>
                </a:schemeClr>
              </a:solidFill>
              <a:ln w="19050">
                <a:solidFill>
                  <a:schemeClr val="lt1"/>
                </a:solidFill>
              </a:ln>
              <a:effectLst/>
            </c:spPr>
          </c:dPt>
          <c:dPt>
            <c:idx val="2476"/>
            <c:bubble3D val="0"/>
            <c:spPr>
              <a:solidFill>
                <a:schemeClr val="accent5">
                  <a:lumMod val="70000"/>
                </a:schemeClr>
              </a:solidFill>
              <a:ln w="19050">
                <a:solidFill>
                  <a:schemeClr val="lt1"/>
                </a:solidFill>
              </a:ln>
              <a:effectLst/>
            </c:spPr>
          </c:dPt>
          <c:dPt>
            <c:idx val="2477"/>
            <c:bubble3D val="0"/>
            <c:spPr>
              <a:solidFill>
                <a:schemeClr val="accent6">
                  <a:lumMod val="70000"/>
                </a:schemeClr>
              </a:solidFill>
              <a:ln w="19050">
                <a:solidFill>
                  <a:schemeClr val="lt1"/>
                </a:solidFill>
              </a:ln>
              <a:effectLst/>
            </c:spPr>
          </c:dPt>
          <c:dPt>
            <c:idx val="2478"/>
            <c:bubble3D val="0"/>
            <c:spPr>
              <a:solidFill>
                <a:schemeClr val="accent1">
                  <a:lumMod val="50000"/>
                  <a:lumOff val="50000"/>
                </a:schemeClr>
              </a:solidFill>
              <a:ln w="19050">
                <a:solidFill>
                  <a:schemeClr val="lt1"/>
                </a:solidFill>
              </a:ln>
              <a:effectLst/>
            </c:spPr>
          </c:dPt>
          <c:dPt>
            <c:idx val="2479"/>
            <c:bubble3D val="0"/>
            <c:spPr>
              <a:solidFill>
                <a:schemeClr val="accent2">
                  <a:lumMod val="50000"/>
                  <a:lumOff val="50000"/>
                </a:schemeClr>
              </a:solidFill>
              <a:ln w="19050">
                <a:solidFill>
                  <a:schemeClr val="lt1"/>
                </a:solidFill>
              </a:ln>
              <a:effectLst/>
            </c:spPr>
          </c:dPt>
          <c:dPt>
            <c:idx val="2480"/>
            <c:bubble3D val="0"/>
            <c:spPr>
              <a:solidFill>
                <a:schemeClr val="accent3">
                  <a:lumMod val="50000"/>
                  <a:lumOff val="50000"/>
                </a:schemeClr>
              </a:solidFill>
              <a:ln w="19050">
                <a:solidFill>
                  <a:schemeClr val="lt1"/>
                </a:solidFill>
              </a:ln>
              <a:effectLst/>
            </c:spPr>
          </c:dPt>
          <c:dPt>
            <c:idx val="2481"/>
            <c:bubble3D val="0"/>
            <c:spPr>
              <a:solidFill>
                <a:schemeClr val="accent4">
                  <a:lumMod val="50000"/>
                  <a:lumOff val="50000"/>
                </a:schemeClr>
              </a:solidFill>
              <a:ln w="19050">
                <a:solidFill>
                  <a:schemeClr val="lt1"/>
                </a:solidFill>
              </a:ln>
              <a:effectLst/>
            </c:spPr>
          </c:dPt>
          <c:dPt>
            <c:idx val="2482"/>
            <c:bubble3D val="0"/>
            <c:spPr>
              <a:solidFill>
                <a:schemeClr val="accent5">
                  <a:lumMod val="50000"/>
                  <a:lumOff val="50000"/>
                </a:schemeClr>
              </a:solidFill>
              <a:ln w="19050">
                <a:solidFill>
                  <a:schemeClr val="lt1"/>
                </a:solidFill>
              </a:ln>
              <a:effectLst/>
            </c:spPr>
          </c:dPt>
          <c:dPt>
            <c:idx val="2483"/>
            <c:bubble3D val="0"/>
            <c:spPr>
              <a:solidFill>
                <a:schemeClr val="accent6">
                  <a:lumMod val="50000"/>
                  <a:lumOff val="50000"/>
                </a:schemeClr>
              </a:solidFill>
              <a:ln w="19050">
                <a:solidFill>
                  <a:schemeClr val="lt1"/>
                </a:solidFill>
              </a:ln>
              <a:effectLst/>
            </c:spPr>
          </c:dPt>
          <c:dPt>
            <c:idx val="2484"/>
            <c:bubble3D val="0"/>
            <c:spPr>
              <a:solidFill>
                <a:schemeClr val="accent1"/>
              </a:solidFill>
              <a:ln w="19050">
                <a:solidFill>
                  <a:schemeClr val="lt1"/>
                </a:solidFill>
              </a:ln>
              <a:effectLst/>
            </c:spPr>
          </c:dPt>
          <c:dPt>
            <c:idx val="2485"/>
            <c:bubble3D val="0"/>
            <c:spPr>
              <a:solidFill>
                <a:schemeClr val="accent2"/>
              </a:solidFill>
              <a:ln w="19050">
                <a:solidFill>
                  <a:schemeClr val="lt1"/>
                </a:solidFill>
              </a:ln>
              <a:effectLst/>
            </c:spPr>
          </c:dPt>
          <c:dPt>
            <c:idx val="2486"/>
            <c:bubble3D val="0"/>
            <c:spPr>
              <a:solidFill>
                <a:schemeClr val="accent3"/>
              </a:solidFill>
              <a:ln w="19050">
                <a:solidFill>
                  <a:schemeClr val="lt1"/>
                </a:solidFill>
              </a:ln>
              <a:effectLst/>
            </c:spPr>
          </c:dPt>
          <c:dPt>
            <c:idx val="2487"/>
            <c:bubble3D val="0"/>
            <c:spPr>
              <a:solidFill>
                <a:schemeClr val="accent4"/>
              </a:solidFill>
              <a:ln w="19050">
                <a:solidFill>
                  <a:schemeClr val="lt1"/>
                </a:solidFill>
              </a:ln>
              <a:effectLst/>
            </c:spPr>
          </c:dPt>
          <c:dPt>
            <c:idx val="2488"/>
            <c:bubble3D val="0"/>
            <c:spPr>
              <a:solidFill>
                <a:schemeClr val="accent5"/>
              </a:solidFill>
              <a:ln w="19050">
                <a:solidFill>
                  <a:schemeClr val="lt1"/>
                </a:solidFill>
              </a:ln>
              <a:effectLst/>
            </c:spPr>
          </c:dPt>
          <c:dPt>
            <c:idx val="2489"/>
            <c:bubble3D val="0"/>
            <c:spPr>
              <a:solidFill>
                <a:schemeClr val="accent6"/>
              </a:solidFill>
              <a:ln w="19050">
                <a:solidFill>
                  <a:schemeClr val="lt1"/>
                </a:solidFill>
              </a:ln>
              <a:effectLst/>
            </c:spPr>
          </c:dPt>
          <c:dPt>
            <c:idx val="2490"/>
            <c:bubble3D val="0"/>
            <c:spPr>
              <a:solidFill>
                <a:schemeClr val="accent1">
                  <a:lumMod val="60000"/>
                </a:schemeClr>
              </a:solidFill>
              <a:ln w="19050">
                <a:solidFill>
                  <a:schemeClr val="lt1"/>
                </a:solidFill>
              </a:ln>
              <a:effectLst/>
            </c:spPr>
          </c:dPt>
          <c:dPt>
            <c:idx val="2491"/>
            <c:bubble3D val="0"/>
            <c:spPr>
              <a:solidFill>
                <a:schemeClr val="accent2">
                  <a:lumMod val="60000"/>
                </a:schemeClr>
              </a:solidFill>
              <a:ln w="19050">
                <a:solidFill>
                  <a:schemeClr val="lt1"/>
                </a:solidFill>
              </a:ln>
              <a:effectLst/>
            </c:spPr>
          </c:dPt>
          <c:dPt>
            <c:idx val="2492"/>
            <c:bubble3D val="0"/>
            <c:spPr>
              <a:solidFill>
                <a:schemeClr val="accent3">
                  <a:lumMod val="60000"/>
                </a:schemeClr>
              </a:solidFill>
              <a:ln w="19050">
                <a:solidFill>
                  <a:schemeClr val="lt1"/>
                </a:solidFill>
              </a:ln>
              <a:effectLst/>
            </c:spPr>
          </c:dPt>
          <c:dPt>
            <c:idx val="2493"/>
            <c:bubble3D val="0"/>
            <c:spPr>
              <a:solidFill>
                <a:schemeClr val="accent4">
                  <a:lumMod val="60000"/>
                </a:schemeClr>
              </a:solidFill>
              <a:ln w="19050">
                <a:solidFill>
                  <a:schemeClr val="lt1"/>
                </a:solidFill>
              </a:ln>
              <a:effectLst/>
            </c:spPr>
          </c:dPt>
          <c:dPt>
            <c:idx val="2494"/>
            <c:bubble3D val="0"/>
            <c:spPr>
              <a:solidFill>
                <a:schemeClr val="accent5">
                  <a:lumMod val="60000"/>
                </a:schemeClr>
              </a:solidFill>
              <a:ln w="19050">
                <a:solidFill>
                  <a:schemeClr val="lt1"/>
                </a:solidFill>
              </a:ln>
              <a:effectLst/>
            </c:spPr>
          </c:dPt>
          <c:dPt>
            <c:idx val="2495"/>
            <c:bubble3D val="0"/>
            <c:spPr>
              <a:solidFill>
                <a:schemeClr val="accent6">
                  <a:lumMod val="60000"/>
                </a:schemeClr>
              </a:solidFill>
              <a:ln w="19050">
                <a:solidFill>
                  <a:schemeClr val="lt1"/>
                </a:solidFill>
              </a:ln>
              <a:effectLst/>
            </c:spPr>
          </c:dPt>
          <c:dPt>
            <c:idx val="2496"/>
            <c:bubble3D val="0"/>
            <c:spPr>
              <a:solidFill>
                <a:schemeClr val="accent1">
                  <a:lumMod val="80000"/>
                  <a:lumOff val="20000"/>
                </a:schemeClr>
              </a:solidFill>
              <a:ln w="19050">
                <a:solidFill>
                  <a:schemeClr val="lt1"/>
                </a:solidFill>
              </a:ln>
              <a:effectLst/>
            </c:spPr>
          </c:dPt>
          <c:dPt>
            <c:idx val="2497"/>
            <c:bubble3D val="0"/>
            <c:spPr>
              <a:solidFill>
                <a:schemeClr val="accent2">
                  <a:lumMod val="80000"/>
                  <a:lumOff val="20000"/>
                </a:schemeClr>
              </a:solidFill>
              <a:ln w="19050">
                <a:solidFill>
                  <a:schemeClr val="lt1"/>
                </a:solidFill>
              </a:ln>
              <a:effectLst/>
            </c:spPr>
          </c:dPt>
          <c:dPt>
            <c:idx val="2498"/>
            <c:bubble3D val="0"/>
            <c:spPr>
              <a:solidFill>
                <a:schemeClr val="accent3">
                  <a:lumMod val="80000"/>
                  <a:lumOff val="20000"/>
                </a:schemeClr>
              </a:solidFill>
              <a:ln w="19050">
                <a:solidFill>
                  <a:schemeClr val="lt1"/>
                </a:solidFill>
              </a:ln>
              <a:effectLst/>
            </c:spPr>
          </c:dPt>
          <c:dPt>
            <c:idx val="2499"/>
            <c:bubble3D val="0"/>
            <c:spPr>
              <a:solidFill>
                <a:schemeClr val="accent4">
                  <a:lumMod val="80000"/>
                  <a:lumOff val="20000"/>
                </a:schemeClr>
              </a:solidFill>
              <a:ln w="19050">
                <a:solidFill>
                  <a:schemeClr val="lt1"/>
                </a:solidFill>
              </a:ln>
              <a:effectLst/>
            </c:spPr>
          </c:dPt>
          <c:dPt>
            <c:idx val="2500"/>
            <c:bubble3D val="0"/>
            <c:spPr>
              <a:solidFill>
                <a:schemeClr val="accent5">
                  <a:lumMod val="80000"/>
                  <a:lumOff val="20000"/>
                </a:schemeClr>
              </a:solidFill>
              <a:ln w="19050">
                <a:solidFill>
                  <a:schemeClr val="lt1"/>
                </a:solidFill>
              </a:ln>
              <a:effectLst/>
            </c:spPr>
          </c:dPt>
          <c:dPt>
            <c:idx val="2501"/>
            <c:bubble3D val="0"/>
            <c:spPr>
              <a:solidFill>
                <a:schemeClr val="accent6">
                  <a:lumMod val="80000"/>
                  <a:lumOff val="20000"/>
                </a:schemeClr>
              </a:solidFill>
              <a:ln w="19050">
                <a:solidFill>
                  <a:schemeClr val="lt1"/>
                </a:solidFill>
              </a:ln>
              <a:effectLst/>
            </c:spPr>
          </c:dPt>
          <c:dPt>
            <c:idx val="2502"/>
            <c:bubble3D val="0"/>
            <c:spPr>
              <a:solidFill>
                <a:schemeClr val="accent1">
                  <a:lumMod val="80000"/>
                </a:schemeClr>
              </a:solidFill>
              <a:ln w="19050">
                <a:solidFill>
                  <a:schemeClr val="lt1"/>
                </a:solidFill>
              </a:ln>
              <a:effectLst/>
            </c:spPr>
          </c:dPt>
          <c:dPt>
            <c:idx val="2503"/>
            <c:bubble3D val="0"/>
            <c:spPr>
              <a:solidFill>
                <a:schemeClr val="accent2">
                  <a:lumMod val="80000"/>
                </a:schemeClr>
              </a:solidFill>
              <a:ln w="19050">
                <a:solidFill>
                  <a:schemeClr val="lt1"/>
                </a:solidFill>
              </a:ln>
              <a:effectLst/>
            </c:spPr>
          </c:dPt>
          <c:dPt>
            <c:idx val="2504"/>
            <c:bubble3D val="0"/>
            <c:spPr>
              <a:solidFill>
                <a:schemeClr val="accent3">
                  <a:lumMod val="80000"/>
                </a:schemeClr>
              </a:solidFill>
              <a:ln w="19050">
                <a:solidFill>
                  <a:schemeClr val="lt1"/>
                </a:solidFill>
              </a:ln>
              <a:effectLst/>
            </c:spPr>
          </c:dPt>
          <c:dPt>
            <c:idx val="2505"/>
            <c:bubble3D val="0"/>
            <c:spPr>
              <a:solidFill>
                <a:schemeClr val="accent4">
                  <a:lumMod val="80000"/>
                </a:schemeClr>
              </a:solidFill>
              <a:ln w="19050">
                <a:solidFill>
                  <a:schemeClr val="lt1"/>
                </a:solidFill>
              </a:ln>
              <a:effectLst/>
            </c:spPr>
          </c:dPt>
          <c:dPt>
            <c:idx val="2506"/>
            <c:bubble3D val="0"/>
            <c:spPr>
              <a:solidFill>
                <a:schemeClr val="accent5">
                  <a:lumMod val="80000"/>
                </a:schemeClr>
              </a:solidFill>
              <a:ln w="19050">
                <a:solidFill>
                  <a:schemeClr val="lt1"/>
                </a:solidFill>
              </a:ln>
              <a:effectLst/>
            </c:spPr>
          </c:dPt>
          <c:dPt>
            <c:idx val="2507"/>
            <c:bubble3D val="0"/>
            <c:spPr>
              <a:solidFill>
                <a:schemeClr val="accent6">
                  <a:lumMod val="80000"/>
                </a:schemeClr>
              </a:solidFill>
              <a:ln w="19050">
                <a:solidFill>
                  <a:schemeClr val="lt1"/>
                </a:solidFill>
              </a:ln>
              <a:effectLst/>
            </c:spPr>
          </c:dPt>
          <c:dPt>
            <c:idx val="2508"/>
            <c:bubble3D val="0"/>
            <c:spPr>
              <a:solidFill>
                <a:schemeClr val="accent1">
                  <a:lumMod val="60000"/>
                  <a:lumOff val="40000"/>
                </a:schemeClr>
              </a:solidFill>
              <a:ln w="19050">
                <a:solidFill>
                  <a:schemeClr val="lt1"/>
                </a:solidFill>
              </a:ln>
              <a:effectLst/>
            </c:spPr>
          </c:dPt>
          <c:dPt>
            <c:idx val="2509"/>
            <c:bubble3D val="0"/>
            <c:spPr>
              <a:solidFill>
                <a:schemeClr val="accent2">
                  <a:lumMod val="60000"/>
                  <a:lumOff val="40000"/>
                </a:schemeClr>
              </a:solidFill>
              <a:ln w="19050">
                <a:solidFill>
                  <a:schemeClr val="lt1"/>
                </a:solidFill>
              </a:ln>
              <a:effectLst/>
            </c:spPr>
          </c:dPt>
          <c:dPt>
            <c:idx val="2510"/>
            <c:bubble3D val="0"/>
            <c:spPr>
              <a:solidFill>
                <a:schemeClr val="accent3">
                  <a:lumMod val="60000"/>
                  <a:lumOff val="40000"/>
                </a:schemeClr>
              </a:solidFill>
              <a:ln w="19050">
                <a:solidFill>
                  <a:schemeClr val="lt1"/>
                </a:solidFill>
              </a:ln>
              <a:effectLst/>
            </c:spPr>
          </c:dPt>
          <c:dPt>
            <c:idx val="2511"/>
            <c:bubble3D val="0"/>
            <c:spPr>
              <a:solidFill>
                <a:schemeClr val="accent4">
                  <a:lumMod val="60000"/>
                  <a:lumOff val="40000"/>
                </a:schemeClr>
              </a:solidFill>
              <a:ln w="19050">
                <a:solidFill>
                  <a:schemeClr val="lt1"/>
                </a:solidFill>
              </a:ln>
              <a:effectLst/>
            </c:spPr>
          </c:dPt>
          <c:dPt>
            <c:idx val="2512"/>
            <c:bubble3D val="0"/>
            <c:spPr>
              <a:solidFill>
                <a:schemeClr val="accent5">
                  <a:lumMod val="60000"/>
                  <a:lumOff val="40000"/>
                </a:schemeClr>
              </a:solidFill>
              <a:ln w="19050">
                <a:solidFill>
                  <a:schemeClr val="lt1"/>
                </a:solidFill>
              </a:ln>
              <a:effectLst/>
            </c:spPr>
          </c:dPt>
          <c:dPt>
            <c:idx val="2513"/>
            <c:bubble3D val="0"/>
            <c:spPr>
              <a:solidFill>
                <a:schemeClr val="accent6">
                  <a:lumMod val="60000"/>
                  <a:lumOff val="40000"/>
                </a:schemeClr>
              </a:solidFill>
              <a:ln w="19050">
                <a:solidFill>
                  <a:schemeClr val="lt1"/>
                </a:solidFill>
              </a:ln>
              <a:effectLst/>
            </c:spPr>
          </c:dPt>
          <c:dPt>
            <c:idx val="2514"/>
            <c:bubble3D val="0"/>
            <c:spPr>
              <a:solidFill>
                <a:schemeClr val="accent1">
                  <a:lumMod val="50000"/>
                </a:schemeClr>
              </a:solidFill>
              <a:ln w="19050">
                <a:solidFill>
                  <a:schemeClr val="lt1"/>
                </a:solidFill>
              </a:ln>
              <a:effectLst/>
            </c:spPr>
          </c:dPt>
          <c:dPt>
            <c:idx val="2515"/>
            <c:bubble3D val="0"/>
            <c:spPr>
              <a:solidFill>
                <a:schemeClr val="accent2">
                  <a:lumMod val="50000"/>
                </a:schemeClr>
              </a:solidFill>
              <a:ln w="19050">
                <a:solidFill>
                  <a:schemeClr val="lt1"/>
                </a:solidFill>
              </a:ln>
              <a:effectLst/>
            </c:spPr>
          </c:dPt>
          <c:dPt>
            <c:idx val="2516"/>
            <c:bubble3D val="0"/>
            <c:spPr>
              <a:solidFill>
                <a:schemeClr val="accent3">
                  <a:lumMod val="50000"/>
                </a:schemeClr>
              </a:solidFill>
              <a:ln w="19050">
                <a:solidFill>
                  <a:schemeClr val="lt1"/>
                </a:solidFill>
              </a:ln>
              <a:effectLst/>
            </c:spPr>
          </c:dPt>
          <c:dPt>
            <c:idx val="2517"/>
            <c:bubble3D val="0"/>
            <c:spPr>
              <a:solidFill>
                <a:schemeClr val="accent4">
                  <a:lumMod val="50000"/>
                </a:schemeClr>
              </a:solidFill>
              <a:ln w="19050">
                <a:solidFill>
                  <a:schemeClr val="lt1"/>
                </a:solidFill>
              </a:ln>
              <a:effectLst/>
            </c:spPr>
          </c:dPt>
          <c:dPt>
            <c:idx val="2518"/>
            <c:bubble3D val="0"/>
            <c:spPr>
              <a:solidFill>
                <a:schemeClr val="accent5">
                  <a:lumMod val="50000"/>
                </a:schemeClr>
              </a:solidFill>
              <a:ln w="19050">
                <a:solidFill>
                  <a:schemeClr val="lt1"/>
                </a:solidFill>
              </a:ln>
              <a:effectLst/>
            </c:spPr>
          </c:dPt>
          <c:dPt>
            <c:idx val="2519"/>
            <c:bubble3D val="0"/>
            <c:spPr>
              <a:solidFill>
                <a:schemeClr val="accent6">
                  <a:lumMod val="50000"/>
                </a:schemeClr>
              </a:solidFill>
              <a:ln w="19050">
                <a:solidFill>
                  <a:schemeClr val="lt1"/>
                </a:solidFill>
              </a:ln>
              <a:effectLst/>
            </c:spPr>
          </c:dPt>
          <c:dPt>
            <c:idx val="2520"/>
            <c:bubble3D val="0"/>
            <c:spPr>
              <a:solidFill>
                <a:schemeClr val="accent1">
                  <a:lumMod val="70000"/>
                  <a:lumOff val="30000"/>
                </a:schemeClr>
              </a:solidFill>
              <a:ln w="19050">
                <a:solidFill>
                  <a:schemeClr val="lt1"/>
                </a:solidFill>
              </a:ln>
              <a:effectLst/>
            </c:spPr>
          </c:dPt>
          <c:dPt>
            <c:idx val="2521"/>
            <c:bubble3D val="0"/>
            <c:spPr>
              <a:solidFill>
                <a:schemeClr val="accent2">
                  <a:lumMod val="70000"/>
                  <a:lumOff val="30000"/>
                </a:schemeClr>
              </a:solidFill>
              <a:ln w="19050">
                <a:solidFill>
                  <a:schemeClr val="lt1"/>
                </a:solidFill>
              </a:ln>
              <a:effectLst/>
            </c:spPr>
          </c:dPt>
          <c:dPt>
            <c:idx val="2522"/>
            <c:bubble3D val="0"/>
            <c:spPr>
              <a:solidFill>
                <a:schemeClr val="accent3">
                  <a:lumMod val="70000"/>
                  <a:lumOff val="30000"/>
                </a:schemeClr>
              </a:solidFill>
              <a:ln w="19050">
                <a:solidFill>
                  <a:schemeClr val="lt1"/>
                </a:solidFill>
              </a:ln>
              <a:effectLst/>
            </c:spPr>
          </c:dPt>
          <c:dPt>
            <c:idx val="2523"/>
            <c:bubble3D val="0"/>
            <c:spPr>
              <a:solidFill>
                <a:schemeClr val="accent4">
                  <a:lumMod val="70000"/>
                  <a:lumOff val="30000"/>
                </a:schemeClr>
              </a:solidFill>
              <a:ln w="19050">
                <a:solidFill>
                  <a:schemeClr val="lt1"/>
                </a:solidFill>
              </a:ln>
              <a:effectLst/>
            </c:spPr>
          </c:dPt>
          <c:dPt>
            <c:idx val="2524"/>
            <c:bubble3D val="0"/>
            <c:spPr>
              <a:solidFill>
                <a:schemeClr val="accent5">
                  <a:lumMod val="70000"/>
                  <a:lumOff val="30000"/>
                </a:schemeClr>
              </a:solidFill>
              <a:ln w="19050">
                <a:solidFill>
                  <a:schemeClr val="lt1"/>
                </a:solidFill>
              </a:ln>
              <a:effectLst/>
            </c:spPr>
          </c:dPt>
          <c:dPt>
            <c:idx val="2525"/>
            <c:bubble3D val="0"/>
            <c:spPr>
              <a:solidFill>
                <a:schemeClr val="accent6">
                  <a:lumMod val="70000"/>
                  <a:lumOff val="30000"/>
                </a:schemeClr>
              </a:solidFill>
              <a:ln w="19050">
                <a:solidFill>
                  <a:schemeClr val="lt1"/>
                </a:solidFill>
              </a:ln>
              <a:effectLst/>
            </c:spPr>
          </c:dPt>
          <c:dPt>
            <c:idx val="2526"/>
            <c:bubble3D val="0"/>
            <c:spPr>
              <a:solidFill>
                <a:schemeClr val="accent1">
                  <a:lumMod val="70000"/>
                </a:schemeClr>
              </a:solidFill>
              <a:ln w="19050">
                <a:solidFill>
                  <a:schemeClr val="lt1"/>
                </a:solidFill>
              </a:ln>
              <a:effectLst/>
            </c:spPr>
          </c:dPt>
          <c:dPt>
            <c:idx val="2527"/>
            <c:bubble3D val="0"/>
            <c:spPr>
              <a:solidFill>
                <a:schemeClr val="accent2">
                  <a:lumMod val="70000"/>
                </a:schemeClr>
              </a:solidFill>
              <a:ln w="19050">
                <a:solidFill>
                  <a:schemeClr val="lt1"/>
                </a:solidFill>
              </a:ln>
              <a:effectLst/>
            </c:spPr>
          </c:dPt>
          <c:dPt>
            <c:idx val="2528"/>
            <c:bubble3D val="0"/>
            <c:spPr>
              <a:solidFill>
                <a:schemeClr val="accent3">
                  <a:lumMod val="70000"/>
                </a:schemeClr>
              </a:solidFill>
              <a:ln w="19050">
                <a:solidFill>
                  <a:schemeClr val="lt1"/>
                </a:solidFill>
              </a:ln>
              <a:effectLst/>
            </c:spPr>
          </c:dPt>
          <c:dPt>
            <c:idx val="2529"/>
            <c:bubble3D val="0"/>
            <c:spPr>
              <a:solidFill>
                <a:schemeClr val="accent4">
                  <a:lumMod val="70000"/>
                </a:schemeClr>
              </a:solidFill>
              <a:ln w="19050">
                <a:solidFill>
                  <a:schemeClr val="lt1"/>
                </a:solidFill>
              </a:ln>
              <a:effectLst/>
            </c:spPr>
          </c:dPt>
          <c:dPt>
            <c:idx val="2530"/>
            <c:bubble3D val="0"/>
            <c:spPr>
              <a:solidFill>
                <a:schemeClr val="accent5">
                  <a:lumMod val="70000"/>
                </a:schemeClr>
              </a:solidFill>
              <a:ln w="19050">
                <a:solidFill>
                  <a:schemeClr val="lt1"/>
                </a:solidFill>
              </a:ln>
              <a:effectLst/>
            </c:spPr>
          </c:dPt>
          <c:dPt>
            <c:idx val="2531"/>
            <c:bubble3D val="0"/>
            <c:spPr>
              <a:solidFill>
                <a:schemeClr val="accent6">
                  <a:lumMod val="70000"/>
                </a:schemeClr>
              </a:solidFill>
              <a:ln w="19050">
                <a:solidFill>
                  <a:schemeClr val="lt1"/>
                </a:solidFill>
              </a:ln>
              <a:effectLst/>
            </c:spPr>
          </c:dPt>
          <c:dPt>
            <c:idx val="2532"/>
            <c:bubble3D val="0"/>
            <c:spPr>
              <a:solidFill>
                <a:schemeClr val="accent1">
                  <a:lumMod val="50000"/>
                  <a:lumOff val="50000"/>
                </a:schemeClr>
              </a:solidFill>
              <a:ln w="19050">
                <a:solidFill>
                  <a:schemeClr val="lt1"/>
                </a:solidFill>
              </a:ln>
              <a:effectLst/>
            </c:spPr>
          </c:dPt>
          <c:dPt>
            <c:idx val="2533"/>
            <c:bubble3D val="0"/>
            <c:spPr>
              <a:solidFill>
                <a:schemeClr val="accent2">
                  <a:lumMod val="50000"/>
                  <a:lumOff val="50000"/>
                </a:schemeClr>
              </a:solidFill>
              <a:ln w="19050">
                <a:solidFill>
                  <a:schemeClr val="lt1"/>
                </a:solidFill>
              </a:ln>
              <a:effectLst/>
            </c:spPr>
          </c:dPt>
          <c:dPt>
            <c:idx val="2534"/>
            <c:bubble3D val="0"/>
            <c:spPr>
              <a:solidFill>
                <a:schemeClr val="accent3">
                  <a:lumMod val="50000"/>
                  <a:lumOff val="50000"/>
                </a:schemeClr>
              </a:solidFill>
              <a:ln w="19050">
                <a:solidFill>
                  <a:schemeClr val="lt1"/>
                </a:solidFill>
              </a:ln>
              <a:effectLst/>
            </c:spPr>
          </c:dPt>
          <c:dPt>
            <c:idx val="2535"/>
            <c:bubble3D val="0"/>
            <c:spPr>
              <a:solidFill>
                <a:schemeClr val="accent4">
                  <a:lumMod val="50000"/>
                  <a:lumOff val="50000"/>
                </a:schemeClr>
              </a:solidFill>
              <a:ln w="19050">
                <a:solidFill>
                  <a:schemeClr val="lt1"/>
                </a:solidFill>
              </a:ln>
              <a:effectLst/>
            </c:spPr>
          </c:dPt>
          <c:dPt>
            <c:idx val="2536"/>
            <c:bubble3D val="0"/>
            <c:spPr>
              <a:solidFill>
                <a:schemeClr val="accent5">
                  <a:lumMod val="50000"/>
                  <a:lumOff val="50000"/>
                </a:schemeClr>
              </a:solidFill>
              <a:ln w="19050">
                <a:solidFill>
                  <a:schemeClr val="lt1"/>
                </a:solidFill>
              </a:ln>
              <a:effectLst/>
            </c:spPr>
          </c:dPt>
          <c:dPt>
            <c:idx val="2537"/>
            <c:bubble3D val="0"/>
            <c:spPr>
              <a:solidFill>
                <a:schemeClr val="accent6">
                  <a:lumMod val="50000"/>
                  <a:lumOff val="50000"/>
                </a:schemeClr>
              </a:solidFill>
              <a:ln w="19050">
                <a:solidFill>
                  <a:schemeClr val="lt1"/>
                </a:solidFill>
              </a:ln>
              <a:effectLst/>
            </c:spPr>
          </c:dPt>
          <c:dPt>
            <c:idx val="2538"/>
            <c:bubble3D val="0"/>
            <c:spPr>
              <a:solidFill>
                <a:schemeClr val="accent1"/>
              </a:solidFill>
              <a:ln w="19050">
                <a:solidFill>
                  <a:schemeClr val="lt1"/>
                </a:solidFill>
              </a:ln>
              <a:effectLst/>
            </c:spPr>
          </c:dPt>
          <c:dPt>
            <c:idx val="2539"/>
            <c:bubble3D val="0"/>
            <c:spPr>
              <a:solidFill>
                <a:schemeClr val="accent2"/>
              </a:solidFill>
              <a:ln w="19050">
                <a:solidFill>
                  <a:schemeClr val="lt1"/>
                </a:solidFill>
              </a:ln>
              <a:effectLst/>
            </c:spPr>
          </c:dPt>
          <c:dPt>
            <c:idx val="2540"/>
            <c:bubble3D val="0"/>
            <c:spPr>
              <a:solidFill>
                <a:schemeClr val="accent3"/>
              </a:solidFill>
              <a:ln w="19050">
                <a:solidFill>
                  <a:schemeClr val="lt1"/>
                </a:solidFill>
              </a:ln>
              <a:effectLst/>
            </c:spPr>
          </c:dPt>
          <c:dPt>
            <c:idx val="2541"/>
            <c:bubble3D val="0"/>
            <c:spPr>
              <a:solidFill>
                <a:schemeClr val="accent4"/>
              </a:solidFill>
              <a:ln w="19050">
                <a:solidFill>
                  <a:schemeClr val="lt1"/>
                </a:solidFill>
              </a:ln>
              <a:effectLst/>
            </c:spPr>
          </c:dPt>
          <c:dPt>
            <c:idx val="2542"/>
            <c:bubble3D val="0"/>
            <c:spPr>
              <a:solidFill>
                <a:schemeClr val="accent5"/>
              </a:solidFill>
              <a:ln w="19050">
                <a:solidFill>
                  <a:schemeClr val="lt1"/>
                </a:solidFill>
              </a:ln>
              <a:effectLst/>
            </c:spPr>
          </c:dPt>
          <c:dPt>
            <c:idx val="2543"/>
            <c:bubble3D val="0"/>
            <c:spPr>
              <a:solidFill>
                <a:schemeClr val="accent6"/>
              </a:solidFill>
              <a:ln w="19050">
                <a:solidFill>
                  <a:schemeClr val="lt1"/>
                </a:solidFill>
              </a:ln>
              <a:effectLst/>
            </c:spPr>
          </c:dPt>
          <c:dPt>
            <c:idx val="2544"/>
            <c:bubble3D val="0"/>
            <c:spPr>
              <a:solidFill>
                <a:schemeClr val="accent1">
                  <a:lumMod val="60000"/>
                </a:schemeClr>
              </a:solidFill>
              <a:ln w="19050">
                <a:solidFill>
                  <a:schemeClr val="lt1"/>
                </a:solidFill>
              </a:ln>
              <a:effectLst/>
            </c:spPr>
          </c:dPt>
          <c:dPt>
            <c:idx val="2545"/>
            <c:bubble3D val="0"/>
            <c:spPr>
              <a:solidFill>
                <a:schemeClr val="accent2">
                  <a:lumMod val="60000"/>
                </a:schemeClr>
              </a:solidFill>
              <a:ln w="19050">
                <a:solidFill>
                  <a:schemeClr val="lt1"/>
                </a:solidFill>
              </a:ln>
              <a:effectLst/>
            </c:spPr>
          </c:dPt>
          <c:dPt>
            <c:idx val="2546"/>
            <c:bubble3D val="0"/>
            <c:spPr>
              <a:solidFill>
                <a:schemeClr val="accent3">
                  <a:lumMod val="60000"/>
                </a:schemeClr>
              </a:solidFill>
              <a:ln w="19050">
                <a:solidFill>
                  <a:schemeClr val="lt1"/>
                </a:solidFill>
              </a:ln>
              <a:effectLst/>
            </c:spPr>
          </c:dPt>
          <c:dPt>
            <c:idx val="2547"/>
            <c:bubble3D val="0"/>
            <c:spPr>
              <a:solidFill>
                <a:schemeClr val="accent4">
                  <a:lumMod val="60000"/>
                </a:schemeClr>
              </a:solidFill>
              <a:ln w="19050">
                <a:solidFill>
                  <a:schemeClr val="lt1"/>
                </a:solidFill>
              </a:ln>
              <a:effectLst/>
            </c:spPr>
          </c:dPt>
          <c:dPt>
            <c:idx val="2548"/>
            <c:bubble3D val="0"/>
            <c:spPr>
              <a:solidFill>
                <a:schemeClr val="accent5">
                  <a:lumMod val="60000"/>
                </a:schemeClr>
              </a:solidFill>
              <a:ln w="19050">
                <a:solidFill>
                  <a:schemeClr val="lt1"/>
                </a:solidFill>
              </a:ln>
              <a:effectLst/>
            </c:spPr>
          </c:dPt>
          <c:dPt>
            <c:idx val="2549"/>
            <c:bubble3D val="0"/>
            <c:spPr>
              <a:solidFill>
                <a:schemeClr val="accent6">
                  <a:lumMod val="60000"/>
                </a:schemeClr>
              </a:solidFill>
              <a:ln w="19050">
                <a:solidFill>
                  <a:schemeClr val="lt1"/>
                </a:solidFill>
              </a:ln>
              <a:effectLst/>
            </c:spPr>
          </c:dPt>
          <c:dPt>
            <c:idx val="2550"/>
            <c:bubble3D val="0"/>
            <c:spPr>
              <a:solidFill>
                <a:schemeClr val="accent1">
                  <a:lumMod val="80000"/>
                  <a:lumOff val="20000"/>
                </a:schemeClr>
              </a:solidFill>
              <a:ln w="19050">
                <a:solidFill>
                  <a:schemeClr val="lt1"/>
                </a:solidFill>
              </a:ln>
              <a:effectLst/>
            </c:spPr>
          </c:dPt>
          <c:dPt>
            <c:idx val="2551"/>
            <c:bubble3D val="0"/>
            <c:spPr>
              <a:solidFill>
                <a:schemeClr val="accent2">
                  <a:lumMod val="80000"/>
                  <a:lumOff val="20000"/>
                </a:schemeClr>
              </a:solidFill>
              <a:ln w="19050">
                <a:solidFill>
                  <a:schemeClr val="lt1"/>
                </a:solidFill>
              </a:ln>
              <a:effectLst/>
            </c:spPr>
          </c:dPt>
          <c:dPt>
            <c:idx val="2552"/>
            <c:bubble3D val="0"/>
            <c:spPr>
              <a:solidFill>
                <a:schemeClr val="accent3">
                  <a:lumMod val="80000"/>
                  <a:lumOff val="20000"/>
                </a:schemeClr>
              </a:solidFill>
              <a:ln w="19050">
                <a:solidFill>
                  <a:schemeClr val="lt1"/>
                </a:solidFill>
              </a:ln>
              <a:effectLst/>
            </c:spPr>
          </c:dPt>
          <c:dPt>
            <c:idx val="2553"/>
            <c:bubble3D val="0"/>
            <c:spPr>
              <a:solidFill>
                <a:schemeClr val="accent4">
                  <a:lumMod val="80000"/>
                  <a:lumOff val="20000"/>
                </a:schemeClr>
              </a:solidFill>
              <a:ln w="19050">
                <a:solidFill>
                  <a:schemeClr val="lt1"/>
                </a:solidFill>
              </a:ln>
              <a:effectLst/>
            </c:spPr>
          </c:dPt>
          <c:dPt>
            <c:idx val="2554"/>
            <c:bubble3D val="0"/>
            <c:spPr>
              <a:solidFill>
                <a:schemeClr val="accent5">
                  <a:lumMod val="80000"/>
                  <a:lumOff val="20000"/>
                </a:schemeClr>
              </a:solidFill>
              <a:ln w="19050">
                <a:solidFill>
                  <a:schemeClr val="lt1"/>
                </a:solidFill>
              </a:ln>
              <a:effectLst/>
            </c:spPr>
          </c:dPt>
          <c:dPt>
            <c:idx val="2555"/>
            <c:bubble3D val="0"/>
            <c:spPr>
              <a:solidFill>
                <a:schemeClr val="accent6">
                  <a:lumMod val="80000"/>
                  <a:lumOff val="20000"/>
                </a:schemeClr>
              </a:solidFill>
              <a:ln w="19050">
                <a:solidFill>
                  <a:schemeClr val="lt1"/>
                </a:solidFill>
              </a:ln>
              <a:effectLst/>
            </c:spPr>
          </c:dPt>
          <c:dPt>
            <c:idx val="2556"/>
            <c:bubble3D val="0"/>
            <c:spPr>
              <a:solidFill>
                <a:schemeClr val="accent1">
                  <a:lumMod val="80000"/>
                </a:schemeClr>
              </a:solidFill>
              <a:ln w="19050">
                <a:solidFill>
                  <a:schemeClr val="lt1"/>
                </a:solidFill>
              </a:ln>
              <a:effectLst/>
            </c:spPr>
          </c:dPt>
          <c:dPt>
            <c:idx val="2557"/>
            <c:bubble3D val="0"/>
            <c:spPr>
              <a:solidFill>
                <a:schemeClr val="accent2">
                  <a:lumMod val="80000"/>
                </a:schemeClr>
              </a:solidFill>
              <a:ln w="19050">
                <a:solidFill>
                  <a:schemeClr val="lt1"/>
                </a:solidFill>
              </a:ln>
              <a:effectLst/>
            </c:spPr>
          </c:dPt>
          <c:dPt>
            <c:idx val="2558"/>
            <c:bubble3D val="0"/>
            <c:spPr>
              <a:solidFill>
                <a:schemeClr val="accent3">
                  <a:lumMod val="80000"/>
                </a:schemeClr>
              </a:solidFill>
              <a:ln w="19050">
                <a:solidFill>
                  <a:schemeClr val="lt1"/>
                </a:solidFill>
              </a:ln>
              <a:effectLst/>
            </c:spPr>
          </c:dPt>
          <c:dPt>
            <c:idx val="2559"/>
            <c:bubble3D val="0"/>
            <c:spPr>
              <a:solidFill>
                <a:schemeClr val="accent4">
                  <a:lumMod val="80000"/>
                </a:schemeClr>
              </a:solidFill>
              <a:ln w="19050">
                <a:solidFill>
                  <a:schemeClr val="lt1"/>
                </a:solidFill>
              </a:ln>
              <a:effectLst/>
            </c:spPr>
          </c:dPt>
          <c:dPt>
            <c:idx val="2560"/>
            <c:bubble3D val="0"/>
            <c:spPr>
              <a:solidFill>
                <a:schemeClr val="accent5">
                  <a:lumMod val="80000"/>
                </a:schemeClr>
              </a:solidFill>
              <a:ln w="19050">
                <a:solidFill>
                  <a:schemeClr val="lt1"/>
                </a:solidFill>
              </a:ln>
              <a:effectLst/>
            </c:spPr>
          </c:dPt>
          <c:dPt>
            <c:idx val="2561"/>
            <c:bubble3D val="0"/>
            <c:spPr>
              <a:solidFill>
                <a:schemeClr val="accent6">
                  <a:lumMod val="80000"/>
                </a:schemeClr>
              </a:solidFill>
              <a:ln w="19050">
                <a:solidFill>
                  <a:schemeClr val="lt1"/>
                </a:solidFill>
              </a:ln>
              <a:effectLst/>
            </c:spPr>
          </c:dPt>
          <c:dPt>
            <c:idx val="2562"/>
            <c:bubble3D val="0"/>
            <c:spPr>
              <a:solidFill>
                <a:schemeClr val="accent1">
                  <a:lumMod val="60000"/>
                  <a:lumOff val="40000"/>
                </a:schemeClr>
              </a:solidFill>
              <a:ln w="19050">
                <a:solidFill>
                  <a:schemeClr val="lt1"/>
                </a:solidFill>
              </a:ln>
              <a:effectLst/>
            </c:spPr>
          </c:dPt>
          <c:dPt>
            <c:idx val="2563"/>
            <c:bubble3D val="0"/>
            <c:spPr>
              <a:solidFill>
                <a:schemeClr val="accent2">
                  <a:lumMod val="60000"/>
                  <a:lumOff val="40000"/>
                </a:schemeClr>
              </a:solidFill>
              <a:ln w="19050">
                <a:solidFill>
                  <a:schemeClr val="lt1"/>
                </a:solidFill>
              </a:ln>
              <a:effectLst/>
            </c:spPr>
          </c:dPt>
          <c:dPt>
            <c:idx val="2564"/>
            <c:bubble3D val="0"/>
            <c:spPr>
              <a:solidFill>
                <a:schemeClr val="accent3">
                  <a:lumMod val="60000"/>
                  <a:lumOff val="40000"/>
                </a:schemeClr>
              </a:solidFill>
              <a:ln w="19050">
                <a:solidFill>
                  <a:schemeClr val="lt1"/>
                </a:solidFill>
              </a:ln>
              <a:effectLst/>
            </c:spPr>
          </c:dPt>
          <c:dPt>
            <c:idx val="2565"/>
            <c:bubble3D val="0"/>
            <c:spPr>
              <a:solidFill>
                <a:schemeClr val="accent4">
                  <a:lumMod val="60000"/>
                  <a:lumOff val="40000"/>
                </a:schemeClr>
              </a:solidFill>
              <a:ln w="19050">
                <a:solidFill>
                  <a:schemeClr val="lt1"/>
                </a:solidFill>
              </a:ln>
              <a:effectLst/>
            </c:spPr>
          </c:dPt>
          <c:dPt>
            <c:idx val="2566"/>
            <c:bubble3D val="0"/>
            <c:spPr>
              <a:solidFill>
                <a:schemeClr val="accent5">
                  <a:lumMod val="60000"/>
                  <a:lumOff val="40000"/>
                </a:schemeClr>
              </a:solidFill>
              <a:ln w="19050">
                <a:solidFill>
                  <a:schemeClr val="lt1"/>
                </a:solidFill>
              </a:ln>
              <a:effectLst/>
            </c:spPr>
          </c:dPt>
          <c:dPt>
            <c:idx val="2567"/>
            <c:bubble3D val="0"/>
            <c:spPr>
              <a:solidFill>
                <a:schemeClr val="accent6">
                  <a:lumMod val="60000"/>
                  <a:lumOff val="40000"/>
                </a:schemeClr>
              </a:solidFill>
              <a:ln w="19050">
                <a:solidFill>
                  <a:schemeClr val="lt1"/>
                </a:solidFill>
              </a:ln>
              <a:effectLst/>
            </c:spPr>
          </c:dPt>
          <c:dPt>
            <c:idx val="2568"/>
            <c:bubble3D val="0"/>
            <c:spPr>
              <a:solidFill>
                <a:schemeClr val="accent1">
                  <a:lumMod val="50000"/>
                </a:schemeClr>
              </a:solidFill>
              <a:ln w="19050">
                <a:solidFill>
                  <a:schemeClr val="lt1"/>
                </a:solidFill>
              </a:ln>
              <a:effectLst/>
            </c:spPr>
          </c:dPt>
          <c:dPt>
            <c:idx val="2569"/>
            <c:bubble3D val="0"/>
            <c:spPr>
              <a:solidFill>
                <a:schemeClr val="accent2">
                  <a:lumMod val="50000"/>
                </a:schemeClr>
              </a:solidFill>
              <a:ln w="19050">
                <a:solidFill>
                  <a:schemeClr val="lt1"/>
                </a:solidFill>
              </a:ln>
              <a:effectLst/>
            </c:spPr>
          </c:dPt>
          <c:dPt>
            <c:idx val="2570"/>
            <c:bubble3D val="0"/>
            <c:spPr>
              <a:solidFill>
                <a:schemeClr val="accent3">
                  <a:lumMod val="50000"/>
                </a:schemeClr>
              </a:solidFill>
              <a:ln w="19050">
                <a:solidFill>
                  <a:schemeClr val="lt1"/>
                </a:solidFill>
              </a:ln>
              <a:effectLst/>
            </c:spPr>
          </c:dPt>
          <c:dPt>
            <c:idx val="2571"/>
            <c:bubble3D val="0"/>
            <c:spPr>
              <a:solidFill>
                <a:schemeClr val="accent4">
                  <a:lumMod val="50000"/>
                </a:schemeClr>
              </a:solidFill>
              <a:ln w="19050">
                <a:solidFill>
                  <a:schemeClr val="lt1"/>
                </a:solidFill>
              </a:ln>
              <a:effectLst/>
            </c:spPr>
          </c:dPt>
          <c:dPt>
            <c:idx val="2572"/>
            <c:bubble3D val="0"/>
            <c:spPr>
              <a:solidFill>
                <a:schemeClr val="accent5">
                  <a:lumMod val="50000"/>
                </a:schemeClr>
              </a:solidFill>
              <a:ln w="19050">
                <a:solidFill>
                  <a:schemeClr val="lt1"/>
                </a:solidFill>
              </a:ln>
              <a:effectLst/>
            </c:spPr>
          </c:dPt>
          <c:dPt>
            <c:idx val="2573"/>
            <c:bubble3D val="0"/>
            <c:spPr>
              <a:solidFill>
                <a:schemeClr val="accent6">
                  <a:lumMod val="50000"/>
                </a:schemeClr>
              </a:solidFill>
              <a:ln w="19050">
                <a:solidFill>
                  <a:schemeClr val="lt1"/>
                </a:solidFill>
              </a:ln>
              <a:effectLst/>
            </c:spPr>
          </c:dPt>
          <c:dPt>
            <c:idx val="2574"/>
            <c:bubble3D val="0"/>
            <c:spPr>
              <a:solidFill>
                <a:schemeClr val="accent1">
                  <a:lumMod val="70000"/>
                  <a:lumOff val="30000"/>
                </a:schemeClr>
              </a:solidFill>
              <a:ln w="19050">
                <a:solidFill>
                  <a:schemeClr val="lt1"/>
                </a:solidFill>
              </a:ln>
              <a:effectLst/>
            </c:spPr>
          </c:dPt>
          <c:dPt>
            <c:idx val="2575"/>
            <c:bubble3D val="0"/>
            <c:spPr>
              <a:solidFill>
                <a:schemeClr val="accent2">
                  <a:lumMod val="70000"/>
                  <a:lumOff val="30000"/>
                </a:schemeClr>
              </a:solidFill>
              <a:ln w="19050">
                <a:solidFill>
                  <a:schemeClr val="lt1"/>
                </a:solidFill>
              </a:ln>
              <a:effectLst/>
            </c:spPr>
          </c:dPt>
          <c:dPt>
            <c:idx val="2576"/>
            <c:bubble3D val="0"/>
            <c:spPr>
              <a:solidFill>
                <a:schemeClr val="accent3">
                  <a:lumMod val="70000"/>
                  <a:lumOff val="30000"/>
                </a:schemeClr>
              </a:solidFill>
              <a:ln w="19050">
                <a:solidFill>
                  <a:schemeClr val="lt1"/>
                </a:solidFill>
              </a:ln>
              <a:effectLst/>
            </c:spPr>
          </c:dPt>
          <c:dPt>
            <c:idx val="2577"/>
            <c:bubble3D val="0"/>
            <c:spPr>
              <a:solidFill>
                <a:schemeClr val="accent4">
                  <a:lumMod val="70000"/>
                  <a:lumOff val="30000"/>
                </a:schemeClr>
              </a:solidFill>
              <a:ln w="19050">
                <a:solidFill>
                  <a:schemeClr val="lt1"/>
                </a:solidFill>
              </a:ln>
              <a:effectLst/>
            </c:spPr>
          </c:dPt>
          <c:dPt>
            <c:idx val="2578"/>
            <c:bubble3D val="0"/>
            <c:spPr>
              <a:solidFill>
                <a:schemeClr val="accent5">
                  <a:lumMod val="70000"/>
                  <a:lumOff val="30000"/>
                </a:schemeClr>
              </a:solidFill>
              <a:ln w="19050">
                <a:solidFill>
                  <a:schemeClr val="lt1"/>
                </a:solidFill>
              </a:ln>
              <a:effectLst/>
            </c:spPr>
          </c:dPt>
          <c:dPt>
            <c:idx val="2579"/>
            <c:bubble3D val="0"/>
            <c:spPr>
              <a:solidFill>
                <a:schemeClr val="accent6">
                  <a:lumMod val="70000"/>
                  <a:lumOff val="30000"/>
                </a:schemeClr>
              </a:solidFill>
              <a:ln w="19050">
                <a:solidFill>
                  <a:schemeClr val="lt1"/>
                </a:solidFill>
              </a:ln>
              <a:effectLst/>
            </c:spPr>
          </c:dPt>
          <c:dPt>
            <c:idx val="2580"/>
            <c:bubble3D val="0"/>
            <c:spPr>
              <a:solidFill>
                <a:schemeClr val="accent1">
                  <a:lumMod val="70000"/>
                </a:schemeClr>
              </a:solidFill>
              <a:ln w="19050">
                <a:solidFill>
                  <a:schemeClr val="lt1"/>
                </a:solidFill>
              </a:ln>
              <a:effectLst/>
            </c:spPr>
          </c:dPt>
          <c:dPt>
            <c:idx val="2581"/>
            <c:bubble3D val="0"/>
            <c:spPr>
              <a:solidFill>
                <a:schemeClr val="accent2">
                  <a:lumMod val="70000"/>
                </a:schemeClr>
              </a:solidFill>
              <a:ln w="19050">
                <a:solidFill>
                  <a:schemeClr val="lt1"/>
                </a:solidFill>
              </a:ln>
              <a:effectLst/>
            </c:spPr>
          </c:dPt>
          <c:dPt>
            <c:idx val="2582"/>
            <c:bubble3D val="0"/>
            <c:spPr>
              <a:solidFill>
                <a:schemeClr val="accent3">
                  <a:lumMod val="70000"/>
                </a:schemeClr>
              </a:solidFill>
              <a:ln w="19050">
                <a:solidFill>
                  <a:schemeClr val="lt1"/>
                </a:solidFill>
              </a:ln>
              <a:effectLst/>
            </c:spPr>
          </c:dPt>
          <c:dPt>
            <c:idx val="2583"/>
            <c:bubble3D val="0"/>
            <c:spPr>
              <a:solidFill>
                <a:schemeClr val="accent4">
                  <a:lumMod val="70000"/>
                </a:schemeClr>
              </a:solidFill>
              <a:ln w="19050">
                <a:solidFill>
                  <a:schemeClr val="lt1"/>
                </a:solidFill>
              </a:ln>
              <a:effectLst/>
            </c:spPr>
          </c:dPt>
          <c:dPt>
            <c:idx val="2584"/>
            <c:bubble3D val="0"/>
            <c:spPr>
              <a:solidFill>
                <a:schemeClr val="accent5">
                  <a:lumMod val="70000"/>
                </a:schemeClr>
              </a:solidFill>
              <a:ln w="19050">
                <a:solidFill>
                  <a:schemeClr val="lt1"/>
                </a:solidFill>
              </a:ln>
              <a:effectLst/>
            </c:spPr>
          </c:dPt>
          <c:dPt>
            <c:idx val="2585"/>
            <c:bubble3D val="0"/>
            <c:spPr>
              <a:solidFill>
                <a:schemeClr val="accent6">
                  <a:lumMod val="70000"/>
                </a:schemeClr>
              </a:solidFill>
              <a:ln w="19050">
                <a:solidFill>
                  <a:schemeClr val="lt1"/>
                </a:solidFill>
              </a:ln>
              <a:effectLst/>
            </c:spPr>
          </c:dPt>
          <c:dPt>
            <c:idx val="2586"/>
            <c:bubble3D val="0"/>
            <c:spPr>
              <a:solidFill>
                <a:schemeClr val="accent1">
                  <a:lumMod val="50000"/>
                  <a:lumOff val="50000"/>
                </a:schemeClr>
              </a:solidFill>
              <a:ln w="19050">
                <a:solidFill>
                  <a:schemeClr val="lt1"/>
                </a:solidFill>
              </a:ln>
              <a:effectLst/>
            </c:spPr>
          </c:dPt>
          <c:dPt>
            <c:idx val="2587"/>
            <c:bubble3D val="0"/>
            <c:spPr>
              <a:solidFill>
                <a:schemeClr val="accent2">
                  <a:lumMod val="50000"/>
                  <a:lumOff val="50000"/>
                </a:schemeClr>
              </a:solidFill>
              <a:ln w="19050">
                <a:solidFill>
                  <a:schemeClr val="lt1"/>
                </a:solidFill>
              </a:ln>
              <a:effectLst/>
            </c:spPr>
          </c:dPt>
          <c:dPt>
            <c:idx val="2588"/>
            <c:bubble3D val="0"/>
            <c:spPr>
              <a:solidFill>
                <a:schemeClr val="accent3">
                  <a:lumMod val="50000"/>
                  <a:lumOff val="50000"/>
                </a:schemeClr>
              </a:solidFill>
              <a:ln w="19050">
                <a:solidFill>
                  <a:schemeClr val="lt1"/>
                </a:solidFill>
              </a:ln>
              <a:effectLst/>
            </c:spPr>
          </c:dPt>
          <c:dPt>
            <c:idx val="2589"/>
            <c:bubble3D val="0"/>
            <c:spPr>
              <a:solidFill>
                <a:schemeClr val="accent4">
                  <a:lumMod val="50000"/>
                  <a:lumOff val="50000"/>
                </a:schemeClr>
              </a:solidFill>
              <a:ln w="19050">
                <a:solidFill>
                  <a:schemeClr val="lt1"/>
                </a:solidFill>
              </a:ln>
              <a:effectLst/>
            </c:spPr>
          </c:dPt>
          <c:dPt>
            <c:idx val="2590"/>
            <c:bubble3D val="0"/>
            <c:spPr>
              <a:solidFill>
                <a:schemeClr val="accent5">
                  <a:lumMod val="50000"/>
                  <a:lumOff val="50000"/>
                </a:schemeClr>
              </a:solidFill>
              <a:ln w="19050">
                <a:solidFill>
                  <a:schemeClr val="lt1"/>
                </a:solidFill>
              </a:ln>
              <a:effectLst/>
            </c:spPr>
          </c:dPt>
          <c:dPt>
            <c:idx val="2591"/>
            <c:bubble3D val="0"/>
            <c:spPr>
              <a:solidFill>
                <a:schemeClr val="accent6">
                  <a:lumMod val="50000"/>
                  <a:lumOff val="50000"/>
                </a:schemeClr>
              </a:solidFill>
              <a:ln w="19050">
                <a:solidFill>
                  <a:schemeClr val="lt1"/>
                </a:solidFill>
              </a:ln>
              <a:effectLst/>
            </c:spPr>
          </c:dPt>
          <c:dPt>
            <c:idx val="2592"/>
            <c:bubble3D val="0"/>
            <c:spPr>
              <a:solidFill>
                <a:schemeClr val="accent1"/>
              </a:solidFill>
              <a:ln w="19050">
                <a:solidFill>
                  <a:schemeClr val="lt1"/>
                </a:solidFill>
              </a:ln>
              <a:effectLst/>
            </c:spPr>
          </c:dPt>
          <c:dPt>
            <c:idx val="2593"/>
            <c:bubble3D val="0"/>
            <c:spPr>
              <a:solidFill>
                <a:schemeClr val="accent2"/>
              </a:solidFill>
              <a:ln w="19050">
                <a:solidFill>
                  <a:schemeClr val="lt1"/>
                </a:solidFill>
              </a:ln>
              <a:effectLst/>
            </c:spPr>
          </c:dPt>
          <c:dPt>
            <c:idx val="2594"/>
            <c:bubble3D val="0"/>
            <c:spPr>
              <a:solidFill>
                <a:schemeClr val="accent3"/>
              </a:solidFill>
              <a:ln w="19050">
                <a:solidFill>
                  <a:schemeClr val="lt1"/>
                </a:solidFill>
              </a:ln>
              <a:effectLst/>
            </c:spPr>
          </c:dPt>
          <c:dPt>
            <c:idx val="2595"/>
            <c:bubble3D val="0"/>
            <c:spPr>
              <a:solidFill>
                <a:schemeClr val="accent4"/>
              </a:solidFill>
              <a:ln w="19050">
                <a:solidFill>
                  <a:schemeClr val="lt1"/>
                </a:solidFill>
              </a:ln>
              <a:effectLst/>
            </c:spPr>
          </c:dPt>
          <c:dPt>
            <c:idx val="2596"/>
            <c:bubble3D val="0"/>
            <c:spPr>
              <a:solidFill>
                <a:schemeClr val="accent5"/>
              </a:solidFill>
              <a:ln w="19050">
                <a:solidFill>
                  <a:schemeClr val="lt1"/>
                </a:solidFill>
              </a:ln>
              <a:effectLst/>
            </c:spPr>
          </c:dPt>
          <c:dPt>
            <c:idx val="2597"/>
            <c:bubble3D val="0"/>
            <c:spPr>
              <a:solidFill>
                <a:schemeClr val="accent6"/>
              </a:solidFill>
              <a:ln w="19050">
                <a:solidFill>
                  <a:schemeClr val="lt1"/>
                </a:solidFill>
              </a:ln>
              <a:effectLst/>
            </c:spPr>
          </c:dPt>
          <c:dPt>
            <c:idx val="2598"/>
            <c:bubble3D val="0"/>
            <c:spPr>
              <a:solidFill>
                <a:schemeClr val="accent1">
                  <a:lumMod val="60000"/>
                </a:schemeClr>
              </a:solidFill>
              <a:ln w="19050">
                <a:solidFill>
                  <a:schemeClr val="lt1"/>
                </a:solidFill>
              </a:ln>
              <a:effectLst/>
            </c:spPr>
          </c:dPt>
          <c:dPt>
            <c:idx val="2599"/>
            <c:bubble3D val="0"/>
            <c:spPr>
              <a:solidFill>
                <a:schemeClr val="accent2">
                  <a:lumMod val="60000"/>
                </a:schemeClr>
              </a:solidFill>
              <a:ln w="19050">
                <a:solidFill>
                  <a:schemeClr val="lt1"/>
                </a:solidFill>
              </a:ln>
              <a:effectLst/>
            </c:spPr>
          </c:dPt>
          <c:dPt>
            <c:idx val="2600"/>
            <c:bubble3D val="0"/>
            <c:spPr>
              <a:solidFill>
                <a:schemeClr val="accent3">
                  <a:lumMod val="60000"/>
                </a:schemeClr>
              </a:solidFill>
              <a:ln w="19050">
                <a:solidFill>
                  <a:schemeClr val="lt1"/>
                </a:solidFill>
              </a:ln>
              <a:effectLst/>
            </c:spPr>
          </c:dPt>
          <c:dPt>
            <c:idx val="2601"/>
            <c:bubble3D val="0"/>
            <c:spPr>
              <a:solidFill>
                <a:schemeClr val="accent4">
                  <a:lumMod val="60000"/>
                </a:schemeClr>
              </a:solidFill>
              <a:ln w="19050">
                <a:solidFill>
                  <a:schemeClr val="lt1"/>
                </a:solidFill>
              </a:ln>
              <a:effectLst/>
            </c:spPr>
          </c:dPt>
          <c:dPt>
            <c:idx val="2602"/>
            <c:bubble3D val="0"/>
            <c:spPr>
              <a:solidFill>
                <a:schemeClr val="accent5">
                  <a:lumMod val="60000"/>
                </a:schemeClr>
              </a:solidFill>
              <a:ln w="19050">
                <a:solidFill>
                  <a:schemeClr val="lt1"/>
                </a:solidFill>
              </a:ln>
              <a:effectLst/>
            </c:spPr>
          </c:dPt>
          <c:dPt>
            <c:idx val="2603"/>
            <c:bubble3D val="0"/>
            <c:spPr>
              <a:solidFill>
                <a:schemeClr val="accent6">
                  <a:lumMod val="60000"/>
                </a:schemeClr>
              </a:solidFill>
              <a:ln w="19050">
                <a:solidFill>
                  <a:schemeClr val="lt1"/>
                </a:solidFill>
              </a:ln>
              <a:effectLst/>
            </c:spPr>
          </c:dPt>
          <c:dPt>
            <c:idx val="2604"/>
            <c:bubble3D val="0"/>
            <c:spPr>
              <a:solidFill>
                <a:schemeClr val="accent1">
                  <a:lumMod val="80000"/>
                  <a:lumOff val="20000"/>
                </a:schemeClr>
              </a:solidFill>
              <a:ln w="19050">
                <a:solidFill>
                  <a:schemeClr val="lt1"/>
                </a:solidFill>
              </a:ln>
              <a:effectLst/>
            </c:spPr>
          </c:dPt>
          <c:dPt>
            <c:idx val="2605"/>
            <c:bubble3D val="0"/>
            <c:spPr>
              <a:solidFill>
                <a:schemeClr val="accent2">
                  <a:lumMod val="80000"/>
                  <a:lumOff val="20000"/>
                </a:schemeClr>
              </a:solidFill>
              <a:ln w="19050">
                <a:solidFill>
                  <a:schemeClr val="lt1"/>
                </a:solidFill>
              </a:ln>
              <a:effectLst/>
            </c:spPr>
          </c:dPt>
          <c:dPt>
            <c:idx val="2606"/>
            <c:bubble3D val="0"/>
            <c:spPr>
              <a:solidFill>
                <a:schemeClr val="accent3">
                  <a:lumMod val="80000"/>
                  <a:lumOff val="20000"/>
                </a:schemeClr>
              </a:solidFill>
              <a:ln w="19050">
                <a:solidFill>
                  <a:schemeClr val="lt1"/>
                </a:solidFill>
              </a:ln>
              <a:effectLst/>
            </c:spPr>
          </c:dPt>
          <c:dPt>
            <c:idx val="2607"/>
            <c:bubble3D val="0"/>
            <c:spPr>
              <a:solidFill>
                <a:schemeClr val="accent4">
                  <a:lumMod val="80000"/>
                  <a:lumOff val="20000"/>
                </a:schemeClr>
              </a:solidFill>
              <a:ln w="19050">
                <a:solidFill>
                  <a:schemeClr val="lt1"/>
                </a:solidFill>
              </a:ln>
              <a:effectLst/>
            </c:spPr>
          </c:dPt>
          <c:dPt>
            <c:idx val="2608"/>
            <c:bubble3D val="0"/>
            <c:spPr>
              <a:solidFill>
                <a:schemeClr val="accent5">
                  <a:lumMod val="80000"/>
                  <a:lumOff val="20000"/>
                </a:schemeClr>
              </a:solidFill>
              <a:ln w="19050">
                <a:solidFill>
                  <a:schemeClr val="lt1"/>
                </a:solidFill>
              </a:ln>
              <a:effectLst/>
            </c:spPr>
          </c:dPt>
          <c:dPt>
            <c:idx val="2609"/>
            <c:bubble3D val="0"/>
            <c:spPr>
              <a:solidFill>
                <a:schemeClr val="accent6">
                  <a:lumMod val="80000"/>
                  <a:lumOff val="20000"/>
                </a:schemeClr>
              </a:solidFill>
              <a:ln w="19050">
                <a:solidFill>
                  <a:schemeClr val="lt1"/>
                </a:solidFill>
              </a:ln>
              <a:effectLst/>
            </c:spPr>
          </c:dPt>
          <c:dPt>
            <c:idx val="2610"/>
            <c:bubble3D val="0"/>
            <c:spPr>
              <a:solidFill>
                <a:schemeClr val="accent1">
                  <a:lumMod val="80000"/>
                </a:schemeClr>
              </a:solidFill>
              <a:ln w="19050">
                <a:solidFill>
                  <a:schemeClr val="lt1"/>
                </a:solidFill>
              </a:ln>
              <a:effectLst/>
            </c:spPr>
          </c:dPt>
          <c:dPt>
            <c:idx val="2611"/>
            <c:bubble3D val="0"/>
            <c:spPr>
              <a:solidFill>
                <a:schemeClr val="accent2">
                  <a:lumMod val="80000"/>
                </a:schemeClr>
              </a:solidFill>
              <a:ln w="19050">
                <a:solidFill>
                  <a:schemeClr val="lt1"/>
                </a:solidFill>
              </a:ln>
              <a:effectLst/>
            </c:spPr>
          </c:dPt>
          <c:dPt>
            <c:idx val="2612"/>
            <c:bubble3D val="0"/>
            <c:spPr>
              <a:solidFill>
                <a:schemeClr val="accent3">
                  <a:lumMod val="80000"/>
                </a:schemeClr>
              </a:solidFill>
              <a:ln w="19050">
                <a:solidFill>
                  <a:schemeClr val="lt1"/>
                </a:solidFill>
              </a:ln>
              <a:effectLst/>
            </c:spPr>
          </c:dPt>
          <c:dPt>
            <c:idx val="2613"/>
            <c:bubble3D val="0"/>
            <c:spPr>
              <a:solidFill>
                <a:schemeClr val="accent4">
                  <a:lumMod val="80000"/>
                </a:schemeClr>
              </a:solidFill>
              <a:ln w="19050">
                <a:solidFill>
                  <a:schemeClr val="lt1"/>
                </a:solidFill>
              </a:ln>
              <a:effectLst/>
            </c:spPr>
          </c:dPt>
          <c:dPt>
            <c:idx val="2614"/>
            <c:bubble3D val="0"/>
            <c:spPr>
              <a:solidFill>
                <a:schemeClr val="accent5">
                  <a:lumMod val="80000"/>
                </a:schemeClr>
              </a:solidFill>
              <a:ln w="19050">
                <a:solidFill>
                  <a:schemeClr val="lt1"/>
                </a:solidFill>
              </a:ln>
              <a:effectLst/>
            </c:spPr>
          </c:dPt>
          <c:dPt>
            <c:idx val="2615"/>
            <c:bubble3D val="0"/>
            <c:spPr>
              <a:solidFill>
                <a:schemeClr val="accent6">
                  <a:lumMod val="80000"/>
                </a:schemeClr>
              </a:solidFill>
              <a:ln w="19050">
                <a:solidFill>
                  <a:schemeClr val="lt1"/>
                </a:solidFill>
              </a:ln>
              <a:effectLst/>
            </c:spPr>
          </c:dPt>
          <c:dPt>
            <c:idx val="2616"/>
            <c:bubble3D val="0"/>
            <c:spPr>
              <a:solidFill>
                <a:schemeClr val="accent1">
                  <a:lumMod val="60000"/>
                  <a:lumOff val="40000"/>
                </a:schemeClr>
              </a:solidFill>
              <a:ln w="19050">
                <a:solidFill>
                  <a:schemeClr val="lt1"/>
                </a:solidFill>
              </a:ln>
              <a:effectLst/>
            </c:spPr>
          </c:dPt>
          <c:dPt>
            <c:idx val="2617"/>
            <c:bubble3D val="0"/>
            <c:spPr>
              <a:solidFill>
                <a:schemeClr val="accent2">
                  <a:lumMod val="60000"/>
                  <a:lumOff val="40000"/>
                </a:schemeClr>
              </a:solidFill>
              <a:ln w="19050">
                <a:solidFill>
                  <a:schemeClr val="lt1"/>
                </a:solidFill>
              </a:ln>
              <a:effectLst/>
            </c:spPr>
          </c:dPt>
          <c:dPt>
            <c:idx val="2618"/>
            <c:bubble3D val="0"/>
            <c:spPr>
              <a:solidFill>
                <a:schemeClr val="accent3">
                  <a:lumMod val="60000"/>
                  <a:lumOff val="40000"/>
                </a:schemeClr>
              </a:solidFill>
              <a:ln w="19050">
                <a:solidFill>
                  <a:schemeClr val="lt1"/>
                </a:solidFill>
              </a:ln>
              <a:effectLst/>
            </c:spPr>
          </c:dPt>
          <c:dPt>
            <c:idx val="2619"/>
            <c:bubble3D val="0"/>
            <c:spPr>
              <a:solidFill>
                <a:schemeClr val="accent4">
                  <a:lumMod val="60000"/>
                  <a:lumOff val="40000"/>
                </a:schemeClr>
              </a:solidFill>
              <a:ln w="19050">
                <a:solidFill>
                  <a:schemeClr val="lt1"/>
                </a:solidFill>
              </a:ln>
              <a:effectLst/>
            </c:spPr>
          </c:dPt>
          <c:dPt>
            <c:idx val="2620"/>
            <c:bubble3D val="0"/>
            <c:spPr>
              <a:solidFill>
                <a:schemeClr val="accent5">
                  <a:lumMod val="60000"/>
                  <a:lumOff val="40000"/>
                </a:schemeClr>
              </a:solidFill>
              <a:ln w="19050">
                <a:solidFill>
                  <a:schemeClr val="lt1"/>
                </a:solidFill>
              </a:ln>
              <a:effectLst/>
            </c:spPr>
          </c:dPt>
          <c:dPt>
            <c:idx val="2621"/>
            <c:bubble3D val="0"/>
            <c:spPr>
              <a:solidFill>
                <a:schemeClr val="accent6">
                  <a:lumMod val="60000"/>
                  <a:lumOff val="40000"/>
                </a:schemeClr>
              </a:solidFill>
              <a:ln w="19050">
                <a:solidFill>
                  <a:schemeClr val="lt1"/>
                </a:solidFill>
              </a:ln>
              <a:effectLst/>
            </c:spPr>
          </c:dPt>
          <c:dPt>
            <c:idx val="2622"/>
            <c:bubble3D val="0"/>
            <c:spPr>
              <a:solidFill>
                <a:schemeClr val="accent1">
                  <a:lumMod val="50000"/>
                </a:schemeClr>
              </a:solidFill>
              <a:ln w="19050">
                <a:solidFill>
                  <a:schemeClr val="lt1"/>
                </a:solidFill>
              </a:ln>
              <a:effectLst/>
            </c:spPr>
          </c:dPt>
          <c:dPt>
            <c:idx val="2623"/>
            <c:bubble3D val="0"/>
            <c:spPr>
              <a:solidFill>
                <a:schemeClr val="accent2">
                  <a:lumMod val="50000"/>
                </a:schemeClr>
              </a:solidFill>
              <a:ln w="19050">
                <a:solidFill>
                  <a:schemeClr val="lt1"/>
                </a:solidFill>
              </a:ln>
              <a:effectLst/>
            </c:spPr>
          </c:dPt>
          <c:dPt>
            <c:idx val="2624"/>
            <c:bubble3D val="0"/>
            <c:spPr>
              <a:solidFill>
                <a:schemeClr val="accent3">
                  <a:lumMod val="50000"/>
                </a:schemeClr>
              </a:solidFill>
              <a:ln w="19050">
                <a:solidFill>
                  <a:schemeClr val="lt1"/>
                </a:solidFill>
              </a:ln>
              <a:effectLst/>
            </c:spPr>
          </c:dPt>
          <c:dPt>
            <c:idx val="2625"/>
            <c:bubble3D val="0"/>
            <c:spPr>
              <a:solidFill>
                <a:schemeClr val="accent4">
                  <a:lumMod val="50000"/>
                </a:schemeClr>
              </a:solidFill>
              <a:ln w="19050">
                <a:solidFill>
                  <a:schemeClr val="lt1"/>
                </a:solidFill>
              </a:ln>
              <a:effectLst/>
            </c:spPr>
          </c:dPt>
          <c:dPt>
            <c:idx val="2626"/>
            <c:bubble3D val="0"/>
            <c:spPr>
              <a:solidFill>
                <a:schemeClr val="accent5">
                  <a:lumMod val="50000"/>
                </a:schemeClr>
              </a:solidFill>
              <a:ln w="19050">
                <a:solidFill>
                  <a:schemeClr val="lt1"/>
                </a:solidFill>
              </a:ln>
              <a:effectLst/>
            </c:spPr>
          </c:dPt>
          <c:dPt>
            <c:idx val="2627"/>
            <c:bubble3D val="0"/>
            <c:spPr>
              <a:solidFill>
                <a:schemeClr val="accent6">
                  <a:lumMod val="50000"/>
                </a:schemeClr>
              </a:solidFill>
              <a:ln w="19050">
                <a:solidFill>
                  <a:schemeClr val="lt1"/>
                </a:solidFill>
              </a:ln>
              <a:effectLst/>
            </c:spPr>
          </c:dPt>
          <c:dPt>
            <c:idx val="2628"/>
            <c:bubble3D val="0"/>
            <c:spPr>
              <a:solidFill>
                <a:schemeClr val="accent1">
                  <a:lumMod val="70000"/>
                  <a:lumOff val="30000"/>
                </a:schemeClr>
              </a:solidFill>
              <a:ln w="19050">
                <a:solidFill>
                  <a:schemeClr val="lt1"/>
                </a:solidFill>
              </a:ln>
              <a:effectLst/>
            </c:spPr>
          </c:dPt>
          <c:dPt>
            <c:idx val="2629"/>
            <c:bubble3D val="0"/>
            <c:spPr>
              <a:solidFill>
                <a:schemeClr val="accent2">
                  <a:lumMod val="70000"/>
                  <a:lumOff val="30000"/>
                </a:schemeClr>
              </a:solidFill>
              <a:ln w="19050">
                <a:solidFill>
                  <a:schemeClr val="lt1"/>
                </a:solidFill>
              </a:ln>
              <a:effectLst/>
            </c:spPr>
          </c:dPt>
          <c:dPt>
            <c:idx val="2630"/>
            <c:bubble3D val="0"/>
            <c:spPr>
              <a:solidFill>
                <a:schemeClr val="accent3">
                  <a:lumMod val="70000"/>
                  <a:lumOff val="30000"/>
                </a:schemeClr>
              </a:solidFill>
              <a:ln w="19050">
                <a:solidFill>
                  <a:schemeClr val="lt1"/>
                </a:solidFill>
              </a:ln>
              <a:effectLst/>
            </c:spPr>
          </c:dPt>
          <c:dPt>
            <c:idx val="2631"/>
            <c:bubble3D val="0"/>
            <c:spPr>
              <a:solidFill>
                <a:schemeClr val="accent4">
                  <a:lumMod val="70000"/>
                  <a:lumOff val="30000"/>
                </a:schemeClr>
              </a:solidFill>
              <a:ln w="19050">
                <a:solidFill>
                  <a:schemeClr val="lt1"/>
                </a:solidFill>
              </a:ln>
              <a:effectLst/>
            </c:spPr>
          </c:dPt>
          <c:dPt>
            <c:idx val="2632"/>
            <c:bubble3D val="0"/>
            <c:spPr>
              <a:solidFill>
                <a:schemeClr val="accent5">
                  <a:lumMod val="70000"/>
                  <a:lumOff val="30000"/>
                </a:schemeClr>
              </a:solidFill>
              <a:ln w="19050">
                <a:solidFill>
                  <a:schemeClr val="lt1"/>
                </a:solidFill>
              </a:ln>
              <a:effectLst/>
            </c:spPr>
          </c:dPt>
          <c:dPt>
            <c:idx val="2633"/>
            <c:bubble3D val="0"/>
            <c:spPr>
              <a:solidFill>
                <a:schemeClr val="accent6">
                  <a:lumMod val="70000"/>
                  <a:lumOff val="30000"/>
                </a:schemeClr>
              </a:solidFill>
              <a:ln w="19050">
                <a:solidFill>
                  <a:schemeClr val="lt1"/>
                </a:solidFill>
              </a:ln>
              <a:effectLst/>
            </c:spPr>
          </c:dPt>
          <c:dPt>
            <c:idx val="2634"/>
            <c:bubble3D val="0"/>
            <c:spPr>
              <a:solidFill>
                <a:schemeClr val="accent1">
                  <a:lumMod val="70000"/>
                </a:schemeClr>
              </a:solidFill>
              <a:ln w="19050">
                <a:solidFill>
                  <a:schemeClr val="lt1"/>
                </a:solidFill>
              </a:ln>
              <a:effectLst/>
            </c:spPr>
          </c:dPt>
          <c:dPt>
            <c:idx val="2635"/>
            <c:bubble3D val="0"/>
            <c:spPr>
              <a:solidFill>
                <a:schemeClr val="accent2">
                  <a:lumMod val="70000"/>
                </a:schemeClr>
              </a:solidFill>
              <a:ln w="19050">
                <a:solidFill>
                  <a:schemeClr val="lt1"/>
                </a:solidFill>
              </a:ln>
              <a:effectLst/>
            </c:spPr>
          </c:dPt>
          <c:dPt>
            <c:idx val="2636"/>
            <c:bubble3D val="0"/>
            <c:spPr>
              <a:solidFill>
                <a:schemeClr val="accent3">
                  <a:lumMod val="70000"/>
                </a:schemeClr>
              </a:solidFill>
              <a:ln w="19050">
                <a:solidFill>
                  <a:schemeClr val="lt1"/>
                </a:solidFill>
              </a:ln>
              <a:effectLst/>
            </c:spPr>
          </c:dPt>
          <c:dPt>
            <c:idx val="2637"/>
            <c:bubble3D val="0"/>
            <c:spPr>
              <a:solidFill>
                <a:schemeClr val="accent4">
                  <a:lumMod val="70000"/>
                </a:schemeClr>
              </a:solidFill>
              <a:ln w="19050">
                <a:solidFill>
                  <a:schemeClr val="lt1"/>
                </a:solidFill>
              </a:ln>
              <a:effectLst/>
            </c:spPr>
          </c:dPt>
          <c:dPt>
            <c:idx val="2638"/>
            <c:bubble3D val="0"/>
            <c:spPr>
              <a:solidFill>
                <a:schemeClr val="accent5">
                  <a:lumMod val="70000"/>
                </a:schemeClr>
              </a:solidFill>
              <a:ln w="19050">
                <a:solidFill>
                  <a:schemeClr val="lt1"/>
                </a:solidFill>
              </a:ln>
              <a:effectLst/>
            </c:spPr>
          </c:dPt>
          <c:dPt>
            <c:idx val="2639"/>
            <c:bubble3D val="0"/>
            <c:spPr>
              <a:solidFill>
                <a:schemeClr val="accent6">
                  <a:lumMod val="70000"/>
                </a:schemeClr>
              </a:solidFill>
              <a:ln w="19050">
                <a:solidFill>
                  <a:schemeClr val="lt1"/>
                </a:solidFill>
              </a:ln>
              <a:effectLst/>
            </c:spPr>
          </c:dPt>
          <c:dPt>
            <c:idx val="2640"/>
            <c:bubble3D val="0"/>
            <c:spPr>
              <a:solidFill>
                <a:schemeClr val="accent1">
                  <a:lumMod val="50000"/>
                  <a:lumOff val="50000"/>
                </a:schemeClr>
              </a:solidFill>
              <a:ln w="19050">
                <a:solidFill>
                  <a:schemeClr val="lt1"/>
                </a:solidFill>
              </a:ln>
              <a:effectLst/>
            </c:spPr>
          </c:dPt>
          <c:dPt>
            <c:idx val="2641"/>
            <c:bubble3D val="0"/>
            <c:spPr>
              <a:solidFill>
                <a:schemeClr val="accent2">
                  <a:lumMod val="50000"/>
                  <a:lumOff val="50000"/>
                </a:schemeClr>
              </a:solidFill>
              <a:ln w="19050">
                <a:solidFill>
                  <a:schemeClr val="lt1"/>
                </a:solidFill>
              </a:ln>
              <a:effectLst/>
            </c:spPr>
          </c:dPt>
          <c:dPt>
            <c:idx val="2642"/>
            <c:bubble3D val="0"/>
            <c:spPr>
              <a:solidFill>
                <a:schemeClr val="accent3">
                  <a:lumMod val="50000"/>
                  <a:lumOff val="50000"/>
                </a:schemeClr>
              </a:solidFill>
              <a:ln w="19050">
                <a:solidFill>
                  <a:schemeClr val="lt1"/>
                </a:solidFill>
              </a:ln>
              <a:effectLst/>
            </c:spPr>
          </c:dPt>
          <c:dPt>
            <c:idx val="2643"/>
            <c:bubble3D val="0"/>
            <c:spPr>
              <a:solidFill>
                <a:schemeClr val="accent4">
                  <a:lumMod val="50000"/>
                  <a:lumOff val="50000"/>
                </a:schemeClr>
              </a:solidFill>
              <a:ln w="19050">
                <a:solidFill>
                  <a:schemeClr val="lt1"/>
                </a:solidFill>
              </a:ln>
              <a:effectLst/>
            </c:spPr>
          </c:dPt>
          <c:dPt>
            <c:idx val="2644"/>
            <c:bubble3D val="0"/>
            <c:spPr>
              <a:solidFill>
                <a:schemeClr val="accent5">
                  <a:lumMod val="50000"/>
                  <a:lumOff val="50000"/>
                </a:schemeClr>
              </a:solidFill>
              <a:ln w="19050">
                <a:solidFill>
                  <a:schemeClr val="lt1"/>
                </a:solidFill>
              </a:ln>
              <a:effectLst/>
            </c:spPr>
          </c:dPt>
          <c:dPt>
            <c:idx val="2645"/>
            <c:bubble3D val="0"/>
            <c:spPr>
              <a:solidFill>
                <a:schemeClr val="accent6">
                  <a:lumMod val="50000"/>
                  <a:lumOff val="50000"/>
                </a:schemeClr>
              </a:solidFill>
              <a:ln w="19050">
                <a:solidFill>
                  <a:schemeClr val="lt1"/>
                </a:solidFill>
              </a:ln>
              <a:effectLst/>
            </c:spPr>
          </c:dPt>
          <c:dPt>
            <c:idx val="2646"/>
            <c:bubble3D val="0"/>
            <c:spPr>
              <a:solidFill>
                <a:schemeClr val="accent1"/>
              </a:solidFill>
              <a:ln w="19050">
                <a:solidFill>
                  <a:schemeClr val="lt1"/>
                </a:solidFill>
              </a:ln>
              <a:effectLst/>
            </c:spPr>
          </c:dPt>
          <c:dPt>
            <c:idx val="2647"/>
            <c:bubble3D val="0"/>
            <c:spPr>
              <a:solidFill>
                <a:schemeClr val="accent2"/>
              </a:solidFill>
              <a:ln w="19050">
                <a:solidFill>
                  <a:schemeClr val="lt1"/>
                </a:solidFill>
              </a:ln>
              <a:effectLst/>
            </c:spPr>
          </c:dPt>
          <c:dPt>
            <c:idx val="2648"/>
            <c:bubble3D val="0"/>
            <c:spPr>
              <a:solidFill>
                <a:schemeClr val="accent3"/>
              </a:solidFill>
              <a:ln w="19050">
                <a:solidFill>
                  <a:schemeClr val="lt1"/>
                </a:solidFill>
              </a:ln>
              <a:effectLst/>
            </c:spPr>
          </c:dPt>
          <c:dPt>
            <c:idx val="2649"/>
            <c:bubble3D val="0"/>
            <c:spPr>
              <a:solidFill>
                <a:schemeClr val="accent4"/>
              </a:solidFill>
              <a:ln w="19050">
                <a:solidFill>
                  <a:schemeClr val="lt1"/>
                </a:solidFill>
              </a:ln>
              <a:effectLst/>
            </c:spPr>
          </c:dPt>
          <c:dPt>
            <c:idx val="2650"/>
            <c:bubble3D val="0"/>
            <c:spPr>
              <a:solidFill>
                <a:schemeClr val="accent5"/>
              </a:solidFill>
              <a:ln w="19050">
                <a:solidFill>
                  <a:schemeClr val="lt1"/>
                </a:solidFill>
              </a:ln>
              <a:effectLst/>
            </c:spPr>
          </c:dPt>
          <c:dPt>
            <c:idx val="2651"/>
            <c:bubble3D val="0"/>
            <c:spPr>
              <a:solidFill>
                <a:schemeClr val="accent6"/>
              </a:solidFill>
              <a:ln w="19050">
                <a:solidFill>
                  <a:schemeClr val="lt1"/>
                </a:solidFill>
              </a:ln>
              <a:effectLst/>
            </c:spPr>
          </c:dPt>
          <c:dPt>
            <c:idx val="2652"/>
            <c:bubble3D val="0"/>
            <c:spPr>
              <a:solidFill>
                <a:schemeClr val="accent1">
                  <a:lumMod val="60000"/>
                </a:schemeClr>
              </a:solidFill>
              <a:ln w="19050">
                <a:solidFill>
                  <a:schemeClr val="lt1"/>
                </a:solidFill>
              </a:ln>
              <a:effectLst/>
            </c:spPr>
          </c:dPt>
          <c:dPt>
            <c:idx val="2653"/>
            <c:bubble3D val="0"/>
            <c:spPr>
              <a:solidFill>
                <a:schemeClr val="accent2">
                  <a:lumMod val="60000"/>
                </a:schemeClr>
              </a:solidFill>
              <a:ln w="19050">
                <a:solidFill>
                  <a:schemeClr val="lt1"/>
                </a:solidFill>
              </a:ln>
              <a:effectLst/>
            </c:spPr>
          </c:dPt>
          <c:dPt>
            <c:idx val="2654"/>
            <c:bubble3D val="0"/>
            <c:spPr>
              <a:solidFill>
                <a:schemeClr val="accent3">
                  <a:lumMod val="60000"/>
                </a:schemeClr>
              </a:solidFill>
              <a:ln w="19050">
                <a:solidFill>
                  <a:schemeClr val="lt1"/>
                </a:solidFill>
              </a:ln>
              <a:effectLst/>
            </c:spPr>
          </c:dPt>
          <c:dPt>
            <c:idx val="2655"/>
            <c:bubble3D val="0"/>
            <c:spPr>
              <a:solidFill>
                <a:schemeClr val="accent4">
                  <a:lumMod val="60000"/>
                </a:schemeClr>
              </a:solidFill>
              <a:ln w="19050">
                <a:solidFill>
                  <a:schemeClr val="lt1"/>
                </a:solidFill>
              </a:ln>
              <a:effectLst/>
            </c:spPr>
          </c:dPt>
          <c:dPt>
            <c:idx val="2656"/>
            <c:bubble3D val="0"/>
            <c:spPr>
              <a:solidFill>
                <a:schemeClr val="accent5">
                  <a:lumMod val="60000"/>
                </a:schemeClr>
              </a:solidFill>
              <a:ln w="19050">
                <a:solidFill>
                  <a:schemeClr val="lt1"/>
                </a:solidFill>
              </a:ln>
              <a:effectLst/>
            </c:spPr>
          </c:dPt>
          <c:dPt>
            <c:idx val="2657"/>
            <c:bubble3D val="0"/>
            <c:spPr>
              <a:solidFill>
                <a:schemeClr val="accent6">
                  <a:lumMod val="60000"/>
                </a:schemeClr>
              </a:solidFill>
              <a:ln w="19050">
                <a:solidFill>
                  <a:schemeClr val="lt1"/>
                </a:solidFill>
              </a:ln>
              <a:effectLst/>
            </c:spPr>
          </c:dPt>
          <c:dPt>
            <c:idx val="2658"/>
            <c:bubble3D val="0"/>
            <c:spPr>
              <a:solidFill>
                <a:schemeClr val="accent1">
                  <a:lumMod val="80000"/>
                  <a:lumOff val="20000"/>
                </a:schemeClr>
              </a:solidFill>
              <a:ln w="19050">
                <a:solidFill>
                  <a:schemeClr val="lt1"/>
                </a:solidFill>
              </a:ln>
              <a:effectLst/>
            </c:spPr>
          </c:dPt>
          <c:dPt>
            <c:idx val="2659"/>
            <c:bubble3D val="0"/>
            <c:spPr>
              <a:solidFill>
                <a:schemeClr val="accent2">
                  <a:lumMod val="80000"/>
                  <a:lumOff val="20000"/>
                </a:schemeClr>
              </a:solidFill>
              <a:ln w="19050">
                <a:solidFill>
                  <a:schemeClr val="lt1"/>
                </a:solidFill>
              </a:ln>
              <a:effectLst/>
            </c:spPr>
          </c:dPt>
          <c:dPt>
            <c:idx val="2660"/>
            <c:bubble3D val="0"/>
            <c:spPr>
              <a:solidFill>
                <a:schemeClr val="accent3">
                  <a:lumMod val="80000"/>
                  <a:lumOff val="20000"/>
                </a:schemeClr>
              </a:solidFill>
              <a:ln w="19050">
                <a:solidFill>
                  <a:schemeClr val="lt1"/>
                </a:solidFill>
              </a:ln>
              <a:effectLst/>
            </c:spPr>
          </c:dPt>
          <c:dPt>
            <c:idx val="2661"/>
            <c:bubble3D val="0"/>
            <c:spPr>
              <a:solidFill>
                <a:schemeClr val="accent4">
                  <a:lumMod val="80000"/>
                  <a:lumOff val="20000"/>
                </a:schemeClr>
              </a:solidFill>
              <a:ln w="19050">
                <a:solidFill>
                  <a:schemeClr val="lt1"/>
                </a:solidFill>
              </a:ln>
              <a:effectLst/>
            </c:spPr>
          </c:dPt>
          <c:dPt>
            <c:idx val="2662"/>
            <c:bubble3D val="0"/>
            <c:spPr>
              <a:solidFill>
                <a:schemeClr val="accent5">
                  <a:lumMod val="80000"/>
                  <a:lumOff val="20000"/>
                </a:schemeClr>
              </a:solidFill>
              <a:ln w="19050">
                <a:solidFill>
                  <a:schemeClr val="lt1"/>
                </a:solidFill>
              </a:ln>
              <a:effectLst/>
            </c:spPr>
          </c:dPt>
          <c:dPt>
            <c:idx val="2663"/>
            <c:bubble3D val="0"/>
            <c:spPr>
              <a:solidFill>
                <a:schemeClr val="accent6">
                  <a:lumMod val="80000"/>
                  <a:lumOff val="20000"/>
                </a:schemeClr>
              </a:solidFill>
              <a:ln w="19050">
                <a:solidFill>
                  <a:schemeClr val="lt1"/>
                </a:solidFill>
              </a:ln>
              <a:effectLst/>
            </c:spPr>
          </c:dPt>
          <c:dPt>
            <c:idx val="2664"/>
            <c:bubble3D val="0"/>
            <c:spPr>
              <a:solidFill>
                <a:schemeClr val="accent1">
                  <a:lumMod val="80000"/>
                </a:schemeClr>
              </a:solidFill>
              <a:ln w="19050">
                <a:solidFill>
                  <a:schemeClr val="lt1"/>
                </a:solidFill>
              </a:ln>
              <a:effectLst/>
            </c:spPr>
          </c:dPt>
          <c:dPt>
            <c:idx val="2665"/>
            <c:bubble3D val="0"/>
            <c:spPr>
              <a:solidFill>
                <a:schemeClr val="accent2">
                  <a:lumMod val="80000"/>
                </a:schemeClr>
              </a:solidFill>
              <a:ln w="19050">
                <a:solidFill>
                  <a:schemeClr val="lt1"/>
                </a:solidFill>
              </a:ln>
              <a:effectLst/>
            </c:spPr>
          </c:dPt>
          <c:dPt>
            <c:idx val="2666"/>
            <c:bubble3D val="0"/>
            <c:spPr>
              <a:solidFill>
                <a:schemeClr val="accent3">
                  <a:lumMod val="80000"/>
                </a:schemeClr>
              </a:solidFill>
              <a:ln w="19050">
                <a:solidFill>
                  <a:schemeClr val="lt1"/>
                </a:solidFill>
              </a:ln>
              <a:effectLst/>
            </c:spPr>
          </c:dPt>
          <c:dPt>
            <c:idx val="2667"/>
            <c:bubble3D val="0"/>
            <c:spPr>
              <a:solidFill>
                <a:schemeClr val="accent4">
                  <a:lumMod val="80000"/>
                </a:schemeClr>
              </a:solidFill>
              <a:ln w="19050">
                <a:solidFill>
                  <a:schemeClr val="lt1"/>
                </a:solidFill>
              </a:ln>
              <a:effectLst/>
            </c:spPr>
          </c:dPt>
          <c:dPt>
            <c:idx val="2668"/>
            <c:bubble3D val="0"/>
            <c:spPr>
              <a:solidFill>
                <a:schemeClr val="accent5">
                  <a:lumMod val="80000"/>
                </a:schemeClr>
              </a:solidFill>
              <a:ln w="19050">
                <a:solidFill>
                  <a:schemeClr val="lt1"/>
                </a:solidFill>
              </a:ln>
              <a:effectLst/>
            </c:spPr>
          </c:dPt>
          <c:dPt>
            <c:idx val="2669"/>
            <c:bubble3D val="0"/>
            <c:spPr>
              <a:solidFill>
                <a:schemeClr val="accent6">
                  <a:lumMod val="80000"/>
                </a:schemeClr>
              </a:solidFill>
              <a:ln w="19050">
                <a:solidFill>
                  <a:schemeClr val="lt1"/>
                </a:solidFill>
              </a:ln>
              <a:effectLst/>
            </c:spPr>
          </c:dPt>
          <c:dPt>
            <c:idx val="2670"/>
            <c:bubble3D val="0"/>
            <c:spPr>
              <a:solidFill>
                <a:schemeClr val="accent1">
                  <a:lumMod val="60000"/>
                  <a:lumOff val="40000"/>
                </a:schemeClr>
              </a:solidFill>
              <a:ln w="19050">
                <a:solidFill>
                  <a:schemeClr val="lt1"/>
                </a:solidFill>
              </a:ln>
              <a:effectLst/>
            </c:spPr>
          </c:dPt>
          <c:dPt>
            <c:idx val="2671"/>
            <c:bubble3D val="0"/>
            <c:spPr>
              <a:solidFill>
                <a:schemeClr val="accent2">
                  <a:lumMod val="60000"/>
                  <a:lumOff val="40000"/>
                </a:schemeClr>
              </a:solidFill>
              <a:ln w="19050">
                <a:solidFill>
                  <a:schemeClr val="lt1"/>
                </a:solidFill>
              </a:ln>
              <a:effectLst/>
            </c:spPr>
          </c:dPt>
          <c:dPt>
            <c:idx val="2672"/>
            <c:bubble3D val="0"/>
            <c:spPr>
              <a:solidFill>
                <a:schemeClr val="accent3">
                  <a:lumMod val="60000"/>
                  <a:lumOff val="40000"/>
                </a:schemeClr>
              </a:solidFill>
              <a:ln w="19050">
                <a:solidFill>
                  <a:schemeClr val="lt1"/>
                </a:solidFill>
              </a:ln>
              <a:effectLst/>
            </c:spPr>
          </c:dPt>
          <c:dPt>
            <c:idx val="2673"/>
            <c:bubble3D val="0"/>
            <c:spPr>
              <a:solidFill>
                <a:schemeClr val="accent4">
                  <a:lumMod val="60000"/>
                  <a:lumOff val="40000"/>
                </a:schemeClr>
              </a:solidFill>
              <a:ln w="19050">
                <a:solidFill>
                  <a:schemeClr val="lt1"/>
                </a:solidFill>
              </a:ln>
              <a:effectLst/>
            </c:spPr>
          </c:dPt>
          <c:dPt>
            <c:idx val="2674"/>
            <c:bubble3D val="0"/>
            <c:spPr>
              <a:solidFill>
                <a:schemeClr val="accent5">
                  <a:lumMod val="60000"/>
                  <a:lumOff val="40000"/>
                </a:schemeClr>
              </a:solidFill>
              <a:ln w="19050">
                <a:solidFill>
                  <a:schemeClr val="lt1"/>
                </a:solidFill>
              </a:ln>
              <a:effectLst/>
            </c:spPr>
          </c:dPt>
          <c:dPt>
            <c:idx val="2675"/>
            <c:bubble3D val="0"/>
            <c:spPr>
              <a:solidFill>
                <a:schemeClr val="accent6">
                  <a:lumMod val="60000"/>
                  <a:lumOff val="40000"/>
                </a:schemeClr>
              </a:solidFill>
              <a:ln w="19050">
                <a:solidFill>
                  <a:schemeClr val="lt1"/>
                </a:solidFill>
              </a:ln>
              <a:effectLst/>
            </c:spPr>
          </c:dPt>
          <c:dPt>
            <c:idx val="2676"/>
            <c:bubble3D val="0"/>
            <c:spPr>
              <a:solidFill>
                <a:schemeClr val="accent1">
                  <a:lumMod val="50000"/>
                </a:schemeClr>
              </a:solidFill>
              <a:ln w="19050">
                <a:solidFill>
                  <a:schemeClr val="lt1"/>
                </a:solidFill>
              </a:ln>
              <a:effectLst/>
            </c:spPr>
          </c:dPt>
          <c:dPt>
            <c:idx val="2677"/>
            <c:bubble3D val="0"/>
            <c:spPr>
              <a:solidFill>
                <a:schemeClr val="accent2">
                  <a:lumMod val="50000"/>
                </a:schemeClr>
              </a:solidFill>
              <a:ln w="19050">
                <a:solidFill>
                  <a:schemeClr val="lt1"/>
                </a:solidFill>
              </a:ln>
              <a:effectLst/>
            </c:spPr>
          </c:dPt>
          <c:dPt>
            <c:idx val="2678"/>
            <c:bubble3D val="0"/>
            <c:spPr>
              <a:solidFill>
                <a:schemeClr val="accent3">
                  <a:lumMod val="50000"/>
                </a:schemeClr>
              </a:solidFill>
              <a:ln w="19050">
                <a:solidFill>
                  <a:schemeClr val="lt1"/>
                </a:solidFill>
              </a:ln>
              <a:effectLst/>
            </c:spPr>
          </c:dPt>
          <c:dPt>
            <c:idx val="2679"/>
            <c:bubble3D val="0"/>
            <c:spPr>
              <a:solidFill>
                <a:schemeClr val="accent4">
                  <a:lumMod val="50000"/>
                </a:schemeClr>
              </a:solidFill>
              <a:ln w="19050">
                <a:solidFill>
                  <a:schemeClr val="lt1"/>
                </a:solidFill>
              </a:ln>
              <a:effectLst/>
            </c:spPr>
          </c:dPt>
          <c:dPt>
            <c:idx val="2680"/>
            <c:bubble3D val="0"/>
            <c:spPr>
              <a:solidFill>
                <a:schemeClr val="accent5">
                  <a:lumMod val="50000"/>
                </a:schemeClr>
              </a:solidFill>
              <a:ln w="19050">
                <a:solidFill>
                  <a:schemeClr val="lt1"/>
                </a:solidFill>
              </a:ln>
              <a:effectLst/>
            </c:spPr>
          </c:dPt>
          <c:dPt>
            <c:idx val="2681"/>
            <c:bubble3D val="0"/>
            <c:spPr>
              <a:solidFill>
                <a:schemeClr val="accent6">
                  <a:lumMod val="50000"/>
                </a:schemeClr>
              </a:solidFill>
              <a:ln w="19050">
                <a:solidFill>
                  <a:schemeClr val="lt1"/>
                </a:solidFill>
              </a:ln>
              <a:effectLst/>
            </c:spPr>
          </c:dPt>
          <c:dPt>
            <c:idx val="2682"/>
            <c:bubble3D val="0"/>
            <c:spPr>
              <a:solidFill>
                <a:schemeClr val="accent1">
                  <a:lumMod val="70000"/>
                  <a:lumOff val="30000"/>
                </a:schemeClr>
              </a:solidFill>
              <a:ln w="19050">
                <a:solidFill>
                  <a:schemeClr val="lt1"/>
                </a:solidFill>
              </a:ln>
              <a:effectLst/>
            </c:spPr>
          </c:dPt>
          <c:dPt>
            <c:idx val="2683"/>
            <c:bubble3D val="0"/>
            <c:spPr>
              <a:solidFill>
                <a:schemeClr val="accent2">
                  <a:lumMod val="70000"/>
                  <a:lumOff val="30000"/>
                </a:schemeClr>
              </a:solidFill>
              <a:ln w="19050">
                <a:solidFill>
                  <a:schemeClr val="lt1"/>
                </a:solidFill>
              </a:ln>
              <a:effectLst/>
            </c:spPr>
          </c:dPt>
          <c:dPt>
            <c:idx val="2684"/>
            <c:bubble3D val="0"/>
            <c:spPr>
              <a:solidFill>
                <a:schemeClr val="accent3">
                  <a:lumMod val="70000"/>
                  <a:lumOff val="30000"/>
                </a:schemeClr>
              </a:solidFill>
              <a:ln w="19050">
                <a:solidFill>
                  <a:schemeClr val="lt1"/>
                </a:solidFill>
              </a:ln>
              <a:effectLst/>
            </c:spPr>
          </c:dPt>
          <c:dPt>
            <c:idx val="2685"/>
            <c:bubble3D val="0"/>
            <c:spPr>
              <a:solidFill>
                <a:schemeClr val="accent4">
                  <a:lumMod val="70000"/>
                  <a:lumOff val="30000"/>
                </a:schemeClr>
              </a:solidFill>
              <a:ln w="19050">
                <a:solidFill>
                  <a:schemeClr val="lt1"/>
                </a:solidFill>
              </a:ln>
              <a:effectLst/>
            </c:spPr>
          </c:dPt>
          <c:dPt>
            <c:idx val="2686"/>
            <c:bubble3D val="0"/>
            <c:spPr>
              <a:solidFill>
                <a:schemeClr val="accent5">
                  <a:lumMod val="70000"/>
                  <a:lumOff val="30000"/>
                </a:schemeClr>
              </a:solidFill>
              <a:ln w="19050">
                <a:solidFill>
                  <a:schemeClr val="lt1"/>
                </a:solidFill>
              </a:ln>
              <a:effectLst/>
            </c:spPr>
          </c:dPt>
          <c:dPt>
            <c:idx val="2687"/>
            <c:bubble3D val="0"/>
            <c:spPr>
              <a:solidFill>
                <a:schemeClr val="accent6">
                  <a:lumMod val="70000"/>
                  <a:lumOff val="30000"/>
                </a:schemeClr>
              </a:solidFill>
              <a:ln w="19050">
                <a:solidFill>
                  <a:schemeClr val="lt1"/>
                </a:solidFill>
              </a:ln>
              <a:effectLst/>
            </c:spPr>
          </c:dPt>
          <c:dPt>
            <c:idx val="2688"/>
            <c:bubble3D val="0"/>
            <c:spPr>
              <a:solidFill>
                <a:schemeClr val="accent1">
                  <a:lumMod val="70000"/>
                </a:schemeClr>
              </a:solidFill>
              <a:ln w="19050">
                <a:solidFill>
                  <a:schemeClr val="lt1"/>
                </a:solidFill>
              </a:ln>
              <a:effectLst/>
            </c:spPr>
          </c:dPt>
          <c:dPt>
            <c:idx val="2689"/>
            <c:bubble3D val="0"/>
            <c:spPr>
              <a:solidFill>
                <a:schemeClr val="accent2">
                  <a:lumMod val="70000"/>
                </a:schemeClr>
              </a:solidFill>
              <a:ln w="19050">
                <a:solidFill>
                  <a:schemeClr val="lt1"/>
                </a:solidFill>
              </a:ln>
              <a:effectLst/>
            </c:spPr>
          </c:dPt>
          <c:dPt>
            <c:idx val="2690"/>
            <c:bubble3D val="0"/>
            <c:spPr>
              <a:solidFill>
                <a:schemeClr val="accent3">
                  <a:lumMod val="70000"/>
                </a:schemeClr>
              </a:solidFill>
              <a:ln w="19050">
                <a:solidFill>
                  <a:schemeClr val="lt1"/>
                </a:solidFill>
              </a:ln>
              <a:effectLst/>
            </c:spPr>
          </c:dPt>
          <c:dPt>
            <c:idx val="2691"/>
            <c:bubble3D val="0"/>
            <c:spPr>
              <a:solidFill>
                <a:schemeClr val="accent4">
                  <a:lumMod val="70000"/>
                </a:schemeClr>
              </a:solidFill>
              <a:ln w="19050">
                <a:solidFill>
                  <a:schemeClr val="lt1"/>
                </a:solidFill>
              </a:ln>
              <a:effectLst/>
            </c:spPr>
          </c:dPt>
          <c:dPt>
            <c:idx val="2692"/>
            <c:bubble3D val="0"/>
            <c:spPr>
              <a:solidFill>
                <a:schemeClr val="accent5">
                  <a:lumMod val="70000"/>
                </a:schemeClr>
              </a:solidFill>
              <a:ln w="19050">
                <a:solidFill>
                  <a:schemeClr val="lt1"/>
                </a:solidFill>
              </a:ln>
              <a:effectLst/>
            </c:spPr>
          </c:dPt>
          <c:dPt>
            <c:idx val="2693"/>
            <c:bubble3D val="0"/>
            <c:spPr>
              <a:solidFill>
                <a:schemeClr val="accent6">
                  <a:lumMod val="70000"/>
                </a:schemeClr>
              </a:solidFill>
              <a:ln w="19050">
                <a:solidFill>
                  <a:schemeClr val="lt1"/>
                </a:solidFill>
              </a:ln>
              <a:effectLst/>
            </c:spPr>
          </c:dPt>
          <c:dPt>
            <c:idx val="2694"/>
            <c:bubble3D val="0"/>
            <c:spPr>
              <a:solidFill>
                <a:schemeClr val="accent1">
                  <a:lumMod val="50000"/>
                  <a:lumOff val="50000"/>
                </a:schemeClr>
              </a:solidFill>
              <a:ln w="19050">
                <a:solidFill>
                  <a:schemeClr val="lt1"/>
                </a:solidFill>
              </a:ln>
              <a:effectLst/>
            </c:spPr>
          </c:dPt>
          <c:dPt>
            <c:idx val="2695"/>
            <c:bubble3D val="0"/>
            <c:spPr>
              <a:solidFill>
                <a:schemeClr val="accent2">
                  <a:lumMod val="50000"/>
                  <a:lumOff val="50000"/>
                </a:schemeClr>
              </a:solidFill>
              <a:ln w="19050">
                <a:solidFill>
                  <a:schemeClr val="lt1"/>
                </a:solidFill>
              </a:ln>
              <a:effectLst/>
            </c:spPr>
          </c:dPt>
          <c:dPt>
            <c:idx val="2696"/>
            <c:bubble3D val="0"/>
            <c:spPr>
              <a:solidFill>
                <a:schemeClr val="accent3">
                  <a:lumMod val="50000"/>
                  <a:lumOff val="50000"/>
                </a:schemeClr>
              </a:solidFill>
              <a:ln w="19050">
                <a:solidFill>
                  <a:schemeClr val="lt1"/>
                </a:solidFill>
              </a:ln>
              <a:effectLst/>
            </c:spPr>
          </c:dPt>
          <c:dPt>
            <c:idx val="2697"/>
            <c:bubble3D val="0"/>
            <c:spPr>
              <a:solidFill>
                <a:schemeClr val="accent4">
                  <a:lumMod val="50000"/>
                  <a:lumOff val="50000"/>
                </a:schemeClr>
              </a:solidFill>
              <a:ln w="19050">
                <a:solidFill>
                  <a:schemeClr val="lt1"/>
                </a:solidFill>
              </a:ln>
              <a:effectLst/>
            </c:spPr>
          </c:dPt>
          <c:dPt>
            <c:idx val="2698"/>
            <c:bubble3D val="0"/>
            <c:spPr>
              <a:solidFill>
                <a:schemeClr val="accent5">
                  <a:lumMod val="50000"/>
                  <a:lumOff val="50000"/>
                </a:schemeClr>
              </a:solidFill>
              <a:ln w="19050">
                <a:solidFill>
                  <a:schemeClr val="lt1"/>
                </a:solidFill>
              </a:ln>
              <a:effectLst/>
            </c:spPr>
          </c:dPt>
          <c:dPt>
            <c:idx val="2699"/>
            <c:bubble3D val="0"/>
            <c:spPr>
              <a:solidFill>
                <a:schemeClr val="accent6">
                  <a:lumMod val="50000"/>
                  <a:lumOff val="50000"/>
                </a:schemeClr>
              </a:solidFill>
              <a:ln w="19050">
                <a:solidFill>
                  <a:schemeClr val="lt1"/>
                </a:solidFill>
              </a:ln>
              <a:effectLst/>
            </c:spPr>
          </c:dPt>
          <c:dPt>
            <c:idx val="2700"/>
            <c:bubble3D val="0"/>
            <c:spPr>
              <a:solidFill>
                <a:schemeClr val="accent1"/>
              </a:solidFill>
              <a:ln w="19050">
                <a:solidFill>
                  <a:schemeClr val="lt1"/>
                </a:solidFill>
              </a:ln>
              <a:effectLst/>
            </c:spPr>
          </c:dPt>
          <c:dPt>
            <c:idx val="2701"/>
            <c:bubble3D val="0"/>
            <c:spPr>
              <a:solidFill>
                <a:schemeClr val="accent2"/>
              </a:solidFill>
              <a:ln w="19050">
                <a:solidFill>
                  <a:schemeClr val="lt1"/>
                </a:solidFill>
              </a:ln>
              <a:effectLst/>
            </c:spPr>
          </c:dPt>
          <c:dPt>
            <c:idx val="2702"/>
            <c:bubble3D val="0"/>
            <c:spPr>
              <a:solidFill>
                <a:schemeClr val="accent3"/>
              </a:solidFill>
              <a:ln w="19050">
                <a:solidFill>
                  <a:schemeClr val="lt1"/>
                </a:solidFill>
              </a:ln>
              <a:effectLst/>
            </c:spPr>
          </c:dPt>
          <c:dPt>
            <c:idx val="2703"/>
            <c:bubble3D val="0"/>
            <c:spPr>
              <a:solidFill>
                <a:schemeClr val="accent4"/>
              </a:solidFill>
              <a:ln w="19050">
                <a:solidFill>
                  <a:schemeClr val="lt1"/>
                </a:solidFill>
              </a:ln>
              <a:effectLst/>
            </c:spPr>
          </c:dPt>
          <c:dPt>
            <c:idx val="2704"/>
            <c:bubble3D val="0"/>
            <c:spPr>
              <a:solidFill>
                <a:schemeClr val="accent5"/>
              </a:solidFill>
              <a:ln w="19050">
                <a:solidFill>
                  <a:schemeClr val="lt1"/>
                </a:solidFill>
              </a:ln>
              <a:effectLst/>
            </c:spPr>
          </c:dPt>
          <c:dPt>
            <c:idx val="2705"/>
            <c:bubble3D val="0"/>
            <c:spPr>
              <a:solidFill>
                <a:schemeClr val="accent6"/>
              </a:solidFill>
              <a:ln w="19050">
                <a:solidFill>
                  <a:schemeClr val="lt1"/>
                </a:solidFill>
              </a:ln>
              <a:effectLst/>
            </c:spPr>
          </c:dPt>
          <c:dPt>
            <c:idx val="2706"/>
            <c:bubble3D val="0"/>
            <c:spPr>
              <a:solidFill>
                <a:schemeClr val="accent1">
                  <a:lumMod val="60000"/>
                </a:schemeClr>
              </a:solidFill>
              <a:ln w="19050">
                <a:solidFill>
                  <a:schemeClr val="lt1"/>
                </a:solidFill>
              </a:ln>
              <a:effectLst/>
            </c:spPr>
          </c:dPt>
          <c:dPt>
            <c:idx val="2707"/>
            <c:bubble3D val="0"/>
            <c:spPr>
              <a:solidFill>
                <a:schemeClr val="accent2">
                  <a:lumMod val="60000"/>
                </a:schemeClr>
              </a:solidFill>
              <a:ln w="19050">
                <a:solidFill>
                  <a:schemeClr val="lt1"/>
                </a:solidFill>
              </a:ln>
              <a:effectLst/>
            </c:spPr>
          </c:dPt>
          <c:dPt>
            <c:idx val="2708"/>
            <c:bubble3D val="0"/>
            <c:spPr>
              <a:solidFill>
                <a:schemeClr val="accent3">
                  <a:lumMod val="60000"/>
                </a:schemeClr>
              </a:solidFill>
              <a:ln w="19050">
                <a:solidFill>
                  <a:schemeClr val="lt1"/>
                </a:solidFill>
              </a:ln>
              <a:effectLst/>
            </c:spPr>
          </c:dPt>
          <c:dPt>
            <c:idx val="2709"/>
            <c:bubble3D val="0"/>
            <c:spPr>
              <a:solidFill>
                <a:schemeClr val="accent4">
                  <a:lumMod val="60000"/>
                </a:schemeClr>
              </a:solidFill>
              <a:ln w="19050">
                <a:solidFill>
                  <a:schemeClr val="lt1"/>
                </a:solidFill>
              </a:ln>
              <a:effectLst/>
            </c:spPr>
          </c:dPt>
          <c:dPt>
            <c:idx val="2710"/>
            <c:bubble3D val="0"/>
            <c:spPr>
              <a:solidFill>
                <a:schemeClr val="accent5">
                  <a:lumMod val="60000"/>
                </a:schemeClr>
              </a:solidFill>
              <a:ln w="19050">
                <a:solidFill>
                  <a:schemeClr val="lt1"/>
                </a:solidFill>
              </a:ln>
              <a:effectLst/>
            </c:spPr>
          </c:dPt>
          <c:dPt>
            <c:idx val="2711"/>
            <c:bubble3D val="0"/>
            <c:spPr>
              <a:solidFill>
                <a:schemeClr val="accent6">
                  <a:lumMod val="60000"/>
                </a:schemeClr>
              </a:solidFill>
              <a:ln w="19050">
                <a:solidFill>
                  <a:schemeClr val="lt1"/>
                </a:solidFill>
              </a:ln>
              <a:effectLst/>
            </c:spPr>
          </c:dPt>
          <c:dPt>
            <c:idx val="2712"/>
            <c:bubble3D val="0"/>
            <c:spPr>
              <a:solidFill>
                <a:schemeClr val="accent1">
                  <a:lumMod val="80000"/>
                  <a:lumOff val="20000"/>
                </a:schemeClr>
              </a:solidFill>
              <a:ln w="19050">
                <a:solidFill>
                  <a:schemeClr val="lt1"/>
                </a:solidFill>
              </a:ln>
              <a:effectLst/>
            </c:spPr>
          </c:dPt>
          <c:dPt>
            <c:idx val="2713"/>
            <c:bubble3D val="0"/>
            <c:spPr>
              <a:solidFill>
                <a:schemeClr val="accent2">
                  <a:lumMod val="80000"/>
                  <a:lumOff val="20000"/>
                </a:schemeClr>
              </a:solidFill>
              <a:ln w="19050">
                <a:solidFill>
                  <a:schemeClr val="lt1"/>
                </a:solidFill>
              </a:ln>
              <a:effectLst/>
            </c:spPr>
          </c:dPt>
          <c:dPt>
            <c:idx val="2714"/>
            <c:bubble3D val="0"/>
            <c:spPr>
              <a:solidFill>
                <a:schemeClr val="accent3">
                  <a:lumMod val="80000"/>
                  <a:lumOff val="20000"/>
                </a:schemeClr>
              </a:solidFill>
              <a:ln w="19050">
                <a:solidFill>
                  <a:schemeClr val="lt1"/>
                </a:solidFill>
              </a:ln>
              <a:effectLst/>
            </c:spPr>
          </c:dPt>
          <c:dPt>
            <c:idx val="2715"/>
            <c:bubble3D val="0"/>
            <c:spPr>
              <a:solidFill>
                <a:schemeClr val="accent4">
                  <a:lumMod val="80000"/>
                  <a:lumOff val="20000"/>
                </a:schemeClr>
              </a:solidFill>
              <a:ln w="19050">
                <a:solidFill>
                  <a:schemeClr val="lt1"/>
                </a:solidFill>
              </a:ln>
              <a:effectLst/>
            </c:spPr>
          </c:dPt>
          <c:dPt>
            <c:idx val="2716"/>
            <c:bubble3D val="0"/>
            <c:spPr>
              <a:solidFill>
                <a:schemeClr val="accent5">
                  <a:lumMod val="80000"/>
                  <a:lumOff val="20000"/>
                </a:schemeClr>
              </a:solidFill>
              <a:ln w="19050">
                <a:solidFill>
                  <a:schemeClr val="lt1"/>
                </a:solidFill>
              </a:ln>
              <a:effectLst/>
            </c:spPr>
          </c:dPt>
          <c:dPt>
            <c:idx val="2717"/>
            <c:bubble3D val="0"/>
            <c:spPr>
              <a:solidFill>
                <a:schemeClr val="accent6">
                  <a:lumMod val="80000"/>
                  <a:lumOff val="20000"/>
                </a:schemeClr>
              </a:solidFill>
              <a:ln w="19050">
                <a:solidFill>
                  <a:schemeClr val="lt1"/>
                </a:solidFill>
              </a:ln>
              <a:effectLst/>
            </c:spPr>
          </c:dPt>
          <c:dPt>
            <c:idx val="2718"/>
            <c:bubble3D val="0"/>
            <c:spPr>
              <a:solidFill>
                <a:schemeClr val="accent1">
                  <a:lumMod val="80000"/>
                </a:schemeClr>
              </a:solidFill>
              <a:ln w="19050">
                <a:solidFill>
                  <a:schemeClr val="lt1"/>
                </a:solidFill>
              </a:ln>
              <a:effectLst/>
            </c:spPr>
          </c:dPt>
          <c:dPt>
            <c:idx val="2719"/>
            <c:bubble3D val="0"/>
            <c:spPr>
              <a:solidFill>
                <a:schemeClr val="accent2">
                  <a:lumMod val="80000"/>
                </a:schemeClr>
              </a:solidFill>
              <a:ln w="19050">
                <a:solidFill>
                  <a:schemeClr val="lt1"/>
                </a:solidFill>
              </a:ln>
              <a:effectLst/>
            </c:spPr>
          </c:dPt>
          <c:dPt>
            <c:idx val="2720"/>
            <c:bubble3D val="0"/>
            <c:spPr>
              <a:solidFill>
                <a:schemeClr val="accent3">
                  <a:lumMod val="80000"/>
                </a:schemeClr>
              </a:solidFill>
              <a:ln w="19050">
                <a:solidFill>
                  <a:schemeClr val="lt1"/>
                </a:solidFill>
              </a:ln>
              <a:effectLst/>
            </c:spPr>
          </c:dPt>
          <c:dPt>
            <c:idx val="2721"/>
            <c:bubble3D val="0"/>
            <c:spPr>
              <a:solidFill>
                <a:schemeClr val="accent4">
                  <a:lumMod val="80000"/>
                </a:schemeClr>
              </a:solidFill>
              <a:ln w="19050">
                <a:solidFill>
                  <a:schemeClr val="lt1"/>
                </a:solidFill>
              </a:ln>
              <a:effectLst/>
            </c:spPr>
          </c:dPt>
          <c:dPt>
            <c:idx val="2722"/>
            <c:bubble3D val="0"/>
            <c:spPr>
              <a:solidFill>
                <a:schemeClr val="accent5">
                  <a:lumMod val="80000"/>
                </a:schemeClr>
              </a:solidFill>
              <a:ln w="19050">
                <a:solidFill>
                  <a:schemeClr val="lt1"/>
                </a:solidFill>
              </a:ln>
              <a:effectLst/>
            </c:spPr>
          </c:dPt>
          <c:dPt>
            <c:idx val="2723"/>
            <c:bubble3D val="0"/>
            <c:spPr>
              <a:solidFill>
                <a:schemeClr val="accent6">
                  <a:lumMod val="80000"/>
                </a:schemeClr>
              </a:solidFill>
              <a:ln w="19050">
                <a:solidFill>
                  <a:schemeClr val="lt1"/>
                </a:solidFill>
              </a:ln>
              <a:effectLst/>
            </c:spPr>
          </c:dPt>
          <c:dPt>
            <c:idx val="2724"/>
            <c:bubble3D val="0"/>
            <c:spPr>
              <a:solidFill>
                <a:schemeClr val="accent1">
                  <a:lumMod val="60000"/>
                  <a:lumOff val="40000"/>
                </a:schemeClr>
              </a:solidFill>
              <a:ln w="19050">
                <a:solidFill>
                  <a:schemeClr val="lt1"/>
                </a:solidFill>
              </a:ln>
              <a:effectLst/>
            </c:spPr>
          </c:dPt>
          <c:dPt>
            <c:idx val="2725"/>
            <c:bubble3D val="0"/>
            <c:spPr>
              <a:solidFill>
                <a:schemeClr val="accent2">
                  <a:lumMod val="60000"/>
                  <a:lumOff val="40000"/>
                </a:schemeClr>
              </a:solidFill>
              <a:ln w="19050">
                <a:solidFill>
                  <a:schemeClr val="lt1"/>
                </a:solidFill>
              </a:ln>
              <a:effectLst/>
            </c:spPr>
          </c:dPt>
          <c:dPt>
            <c:idx val="2726"/>
            <c:bubble3D val="0"/>
            <c:spPr>
              <a:solidFill>
                <a:schemeClr val="accent3">
                  <a:lumMod val="60000"/>
                  <a:lumOff val="40000"/>
                </a:schemeClr>
              </a:solidFill>
              <a:ln w="19050">
                <a:solidFill>
                  <a:schemeClr val="lt1"/>
                </a:solidFill>
              </a:ln>
              <a:effectLst/>
            </c:spPr>
          </c:dPt>
          <c:dPt>
            <c:idx val="2727"/>
            <c:bubble3D val="0"/>
            <c:spPr>
              <a:solidFill>
                <a:schemeClr val="accent4">
                  <a:lumMod val="60000"/>
                  <a:lumOff val="40000"/>
                </a:schemeClr>
              </a:solidFill>
              <a:ln w="19050">
                <a:solidFill>
                  <a:schemeClr val="lt1"/>
                </a:solidFill>
              </a:ln>
              <a:effectLst/>
            </c:spPr>
          </c:dPt>
          <c:dPt>
            <c:idx val="2728"/>
            <c:bubble3D val="0"/>
            <c:spPr>
              <a:solidFill>
                <a:schemeClr val="accent5">
                  <a:lumMod val="60000"/>
                  <a:lumOff val="40000"/>
                </a:schemeClr>
              </a:solidFill>
              <a:ln w="19050">
                <a:solidFill>
                  <a:schemeClr val="lt1"/>
                </a:solidFill>
              </a:ln>
              <a:effectLst/>
            </c:spPr>
          </c:dPt>
          <c:dPt>
            <c:idx val="2729"/>
            <c:bubble3D val="0"/>
            <c:spPr>
              <a:solidFill>
                <a:schemeClr val="accent6">
                  <a:lumMod val="60000"/>
                  <a:lumOff val="40000"/>
                </a:schemeClr>
              </a:solidFill>
              <a:ln w="19050">
                <a:solidFill>
                  <a:schemeClr val="lt1"/>
                </a:solidFill>
              </a:ln>
              <a:effectLst/>
            </c:spPr>
          </c:dPt>
          <c:dPt>
            <c:idx val="2730"/>
            <c:bubble3D val="0"/>
            <c:spPr>
              <a:solidFill>
                <a:schemeClr val="accent1">
                  <a:lumMod val="50000"/>
                </a:schemeClr>
              </a:solidFill>
              <a:ln w="19050">
                <a:solidFill>
                  <a:schemeClr val="lt1"/>
                </a:solidFill>
              </a:ln>
              <a:effectLst/>
            </c:spPr>
          </c:dPt>
          <c:dPt>
            <c:idx val="2731"/>
            <c:bubble3D val="0"/>
            <c:spPr>
              <a:solidFill>
                <a:schemeClr val="accent2">
                  <a:lumMod val="50000"/>
                </a:schemeClr>
              </a:solidFill>
              <a:ln w="19050">
                <a:solidFill>
                  <a:schemeClr val="lt1"/>
                </a:solidFill>
              </a:ln>
              <a:effectLst/>
            </c:spPr>
          </c:dPt>
          <c:dPt>
            <c:idx val="2732"/>
            <c:bubble3D val="0"/>
            <c:spPr>
              <a:solidFill>
                <a:schemeClr val="accent3">
                  <a:lumMod val="50000"/>
                </a:schemeClr>
              </a:solidFill>
              <a:ln w="19050">
                <a:solidFill>
                  <a:schemeClr val="lt1"/>
                </a:solidFill>
              </a:ln>
              <a:effectLst/>
            </c:spPr>
          </c:dPt>
          <c:dPt>
            <c:idx val="2733"/>
            <c:bubble3D val="0"/>
            <c:spPr>
              <a:solidFill>
                <a:schemeClr val="accent4">
                  <a:lumMod val="50000"/>
                </a:schemeClr>
              </a:solidFill>
              <a:ln w="19050">
                <a:solidFill>
                  <a:schemeClr val="lt1"/>
                </a:solidFill>
              </a:ln>
              <a:effectLst/>
            </c:spPr>
          </c:dPt>
          <c:dPt>
            <c:idx val="2734"/>
            <c:bubble3D val="0"/>
            <c:spPr>
              <a:solidFill>
                <a:schemeClr val="accent5">
                  <a:lumMod val="50000"/>
                </a:schemeClr>
              </a:solidFill>
              <a:ln w="19050">
                <a:solidFill>
                  <a:schemeClr val="lt1"/>
                </a:solidFill>
              </a:ln>
              <a:effectLst/>
            </c:spPr>
          </c:dPt>
          <c:dPt>
            <c:idx val="2735"/>
            <c:bubble3D val="0"/>
            <c:spPr>
              <a:solidFill>
                <a:schemeClr val="accent6">
                  <a:lumMod val="50000"/>
                </a:schemeClr>
              </a:solidFill>
              <a:ln w="19050">
                <a:solidFill>
                  <a:schemeClr val="lt1"/>
                </a:solidFill>
              </a:ln>
              <a:effectLst/>
            </c:spPr>
          </c:dPt>
          <c:dPt>
            <c:idx val="2736"/>
            <c:bubble3D val="0"/>
            <c:spPr>
              <a:solidFill>
                <a:schemeClr val="accent1">
                  <a:lumMod val="70000"/>
                  <a:lumOff val="30000"/>
                </a:schemeClr>
              </a:solidFill>
              <a:ln w="19050">
                <a:solidFill>
                  <a:schemeClr val="lt1"/>
                </a:solidFill>
              </a:ln>
              <a:effectLst/>
            </c:spPr>
          </c:dPt>
          <c:dPt>
            <c:idx val="2737"/>
            <c:bubble3D val="0"/>
            <c:spPr>
              <a:solidFill>
                <a:schemeClr val="accent2">
                  <a:lumMod val="70000"/>
                  <a:lumOff val="30000"/>
                </a:schemeClr>
              </a:solidFill>
              <a:ln w="19050">
                <a:solidFill>
                  <a:schemeClr val="lt1"/>
                </a:solidFill>
              </a:ln>
              <a:effectLst/>
            </c:spPr>
          </c:dPt>
          <c:dPt>
            <c:idx val="2738"/>
            <c:bubble3D val="0"/>
            <c:spPr>
              <a:solidFill>
                <a:schemeClr val="accent3">
                  <a:lumMod val="70000"/>
                  <a:lumOff val="30000"/>
                </a:schemeClr>
              </a:solidFill>
              <a:ln w="19050">
                <a:solidFill>
                  <a:schemeClr val="lt1"/>
                </a:solidFill>
              </a:ln>
              <a:effectLst/>
            </c:spPr>
          </c:dPt>
          <c:dPt>
            <c:idx val="2739"/>
            <c:bubble3D val="0"/>
            <c:spPr>
              <a:solidFill>
                <a:schemeClr val="accent4">
                  <a:lumMod val="70000"/>
                  <a:lumOff val="30000"/>
                </a:schemeClr>
              </a:solidFill>
              <a:ln w="19050">
                <a:solidFill>
                  <a:schemeClr val="lt1"/>
                </a:solidFill>
              </a:ln>
              <a:effectLst/>
            </c:spPr>
          </c:dPt>
          <c:dPt>
            <c:idx val="2740"/>
            <c:bubble3D val="0"/>
            <c:spPr>
              <a:solidFill>
                <a:schemeClr val="accent5">
                  <a:lumMod val="70000"/>
                  <a:lumOff val="30000"/>
                </a:schemeClr>
              </a:solidFill>
              <a:ln w="19050">
                <a:solidFill>
                  <a:schemeClr val="lt1"/>
                </a:solidFill>
              </a:ln>
              <a:effectLst/>
            </c:spPr>
          </c:dPt>
          <c:dPt>
            <c:idx val="2741"/>
            <c:bubble3D val="0"/>
            <c:spPr>
              <a:solidFill>
                <a:schemeClr val="accent6">
                  <a:lumMod val="70000"/>
                  <a:lumOff val="30000"/>
                </a:schemeClr>
              </a:solidFill>
              <a:ln w="19050">
                <a:solidFill>
                  <a:schemeClr val="lt1"/>
                </a:solidFill>
              </a:ln>
              <a:effectLst/>
            </c:spPr>
          </c:dPt>
          <c:dPt>
            <c:idx val="2742"/>
            <c:bubble3D val="0"/>
            <c:spPr>
              <a:solidFill>
                <a:schemeClr val="accent1">
                  <a:lumMod val="70000"/>
                </a:schemeClr>
              </a:solidFill>
              <a:ln w="19050">
                <a:solidFill>
                  <a:schemeClr val="lt1"/>
                </a:solidFill>
              </a:ln>
              <a:effectLst/>
            </c:spPr>
          </c:dPt>
          <c:dPt>
            <c:idx val="2743"/>
            <c:bubble3D val="0"/>
            <c:spPr>
              <a:solidFill>
                <a:schemeClr val="accent2">
                  <a:lumMod val="70000"/>
                </a:schemeClr>
              </a:solidFill>
              <a:ln w="19050">
                <a:solidFill>
                  <a:schemeClr val="lt1"/>
                </a:solidFill>
              </a:ln>
              <a:effectLst/>
            </c:spPr>
          </c:dPt>
          <c:dPt>
            <c:idx val="2744"/>
            <c:bubble3D val="0"/>
            <c:spPr>
              <a:solidFill>
                <a:schemeClr val="accent3">
                  <a:lumMod val="70000"/>
                </a:schemeClr>
              </a:solidFill>
              <a:ln w="19050">
                <a:solidFill>
                  <a:schemeClr val="lt1"/>
                </a:solidFill>
              </a:ln>
              <a:effectLst/>
            </c:spPr>
          </c:dPt>
          <c:dPt>
            <c:idx val="2745"/>
            <c:bubble3D val="0"/>
            <c:spPr>
              <a:solidFill>
                <a:schemeClr val="accent4">
                  <a:lumMod val="70000"/>
                </a:schemeClr>
              </a:solidFill>
              <a:ln w="19050">
                <a:solidFill>
                  <a:schemeClr val="lt1"/>
                </a:solidFill>
              </a:ln>
              <a:effectLst/>
            </c:spPr>
          </c:dPt>
          <c:dPt>
            <c:idx val="2746"/>
            <c:bubble3D val="0"/>
            <c:spPr>
              <a:solidFill>
                <a:schemeClr val="accent5">
                  <a:lumMod val="70000"/>
                </a:schemeClr>
              </a:solidFill>
              <a:ln w="19050">
                <a:solidFill>
                  <a:schemeClr val="lt1"/>
                </a:solidFill>
              </a:ln>
              <a:effectLst/>
            </c:spPr>
          </c:dPt>
          <c:dPt>
            <c:idx val="2747"/>
            <c:bubble3D val="0"/>
            <c:spPr>
              <a:solidFill>
                <a:schemeClr val="accent6">
                  <a:lumMod val="70000"/>
                </a:schemeClr>
              </a:solidFill>
              <a:ln w="19050">
                <a:solidFill>
                  <a:schemeClr val="lt1"/>
                </a:solidFill>
              </a:ln>
              <a:effectLst/>
            </c:spPr>
          </c:dPt>
          <c:dPt>
            <c:idx val="2748"/>
            <c:bubble3D val="0"/>
            <c:spPr>
              <a:solidFill>
                <a:schemeClr val="accent1">
                  <a:lumMod val="50000"/>
                  <a:lumOff val="50000"/>
                </a:schemeClr>
              </a:solidFill>
              <a:ln w="19050">
                <a:solidFill>
                  <a:schemeClr val="lt1"/>
                </a:solidFill>
              </a:ln>
              <a:effectLst/>
            </c:spPr>
          </c:dPt>
          <c:dPt>
            <c:idx val="2749"/>
            <c:bubble3D val="0"/>
            <c:spPr>
              <a:solidFill>
                <a:schemeClr val="accent2">
                  <a:lumMod val="50000"/>
                  <a:lumOff val="50000"/>
                </a:schemeClr>
              </a:solidFill>
              <a:ln w="19050">
                <a:solidFill>
                  <a:schemeClr val="lt1"/>
                </a:solidFill>
              </a:ln>
              <a:effectLst/>
            </c:spPr>
          </c:dPt>
          <c:dPt>
            <c:idx val="2750"/>
            <c:bubble3D val="0"/>
            <c:spPr>
              <a:solidFill>
                <a:schemeClr val="accent3">
                  <a:lumMod val="50000"/>
                  <a:lumOff val="50000"/>
                </a:schemeClr>
              </a:solidFill>
              <a:ln w="19050">
                <a:solidFill>
                  <a:schemeClr val="lt1"/>
                </a:solidFill>
              </a:ln>
              <a:effectLst/>
            </c:spPr>
          </c:dPt>
          <c:dPt>
            <c:idx val="2751"/>
            <c:bubble3D val="0"/>
            <c:spPr>
              <a:solidFill>
                <a:schemeClr val="accent4">
                  <a:lumMod val="50000"/>
                  <a:lumOff val="50000"/>
                </a:schemeClr>
              </a:solidFill>
              <a:ln w="19050">
                <a:solidFill>
                  <a:schemeClr val="lt1"/>
                </a:solidFill>
              </a:ln>
              <a:effectLst/>
            </c:spPr>
          </c:dPt>
          <c:dPt>
            <c:idx val="2752"/>
            <c:bubble3D val="0"/>
            <c:spPr>
              <a:solidFill>
                <a:schemeClr val="accent5">
                  <a:lumMod val="50000"/>
                  <a:lumOff val="50000"/>
                </a:schemeClr>
              </a:solidFill>
              <a:ln w="19050">
                <a:solidFill>
                  <a:schemeClr val="lt1"/>
                </a:solidFill>
              </a:ln>
              <a:effectLst/>
            </c:spPr>
          </c:dPt>
          <c:dPt>
            <c:idx val="2753"/>
            <c:bubble3D val="0"/>
            <c:spPr>
              <a:solidFill>
                <a:schemeClr val="accent6">
                  <a:lumMod val="50000"/>
                  <a:lumOff val="50000"/>
                </a:schemeClr>
              </a:solidFill>
              <a:ln w="19050">
                <a:solidFill>
                  <a:schemeClr val="lt1"/>
                </a:solidFill>
              </a:ln>
              <a:effectLst/>
            </c:spPr>
          </c:dPt>
          <c:dPt>
            <c:idx val="2754"/>
            <c:bubble3D val="0"/>
            <c:spPr>
              <a:solidFill>
                <a:schemeClr val="accent1"/>
              </a:solidFill>
              <a:ln w="19050">
                <a:solidFill>
                  <a:schemeClr val="lt1"/>
                </a:solidFill>
              </a:ln>
              <a:effectLst/>
            </c:spPr>
          </c:dPt>
          <c:dPt>
            <c:idx val="2755"/>
            <c:bubble3D val="0"/>
            <c:spPr>
              <a:solidFill>
                <a:schemeClr val="accent2"/>
              </a:solidFill>
              <a:ln w="19050">
                <a:solidFill>
                  <a:schemeClr val="lt1"/>
                </a:solidFill>
              </a:ln>
              <a:effectLst/>
            </c:spPr>
          </c:dPt>
          <c:dPt>
            <c:idx val="2756"/>
            <c:bubble3D val="0"/>
            <c:spPr>
              <a:solidFill>
                <a:schemeClr val="accent3"/>
              </a:solidFill>
              <a:ln w="19050">
                <a:solidFill>
                  <a:schemeClr val="lt1"/>
                </a:solidFill>
              </a:ln>
              <a:effectLst/>
            </c:spPr>
          </c:dPt>
          <c:dPt>
            <c:idx val="2757"/>
            <c:bubble3D val="0"/>
            <c:spPr>
              <a:solidFill>
                <a:schemeClr val="accent4"/>
              </a:solidFill>
              <a:ln w="19050">
                <a:solidFill>
                  <a:schemeClr val="lt1"/>
                </a:solidFill>
              </a:ln>
              <a:effectLst/>
            </c:spPr>
          </c:dPt>
          <c:dPt>
            <c:idx val="2758"/>
            <c:bubble3D val="0"/>
            <c:spPr>
              <a:solidFill>
                <a:schemeClr val="accent5"/>
              </a:solidFill>
              <a:ln w="19050">
                <a:solidFill>
                  <a:schemeClr val="lt1"/>
                </a:solidFill>
              </a:ln>
              <a:effectLst/>
            </c:spPr>
          </c:dPt>
          <c:dPt>
            <c:idx val="2759"/>
            <c:bubble3D val="0"/>
            <c:spPr>
              <a:solidFill>
                <a:schemeClr val="accent6"/>
              </a:solidFill>
              <a:ln w="19050">
                <a:solidFill>
                  <a:schemeClr val="lt1"/>
                </a:solidFill>
              </a:ln>
              <a:effectLst/>
            </c:spPr>
          </c:dPt>
          <c:dPt>
            <c:idx val="2760"/>
            <c:bubble3D val="0"/>
            <c:spPr>
              <a:solidFill>
                <a:schemeClr val="accent1">
                  <a:lumMod val="60000"/>
                </a:schemeClr>
              </a:solidFill>
              <a:ln w="19050">
                <a:solidFill>
                  <a:schemeClr val="lt1"/>
                </a:solidFill>
              </a:ln>
              <a:effectLst/>
            </c:spPr>
          </c:dPt>
          <c:dPt>
            <c:idx val="2761"/>
            <c:bubble3D val="0"/>
            <c:spPr>
              <a:solidFill>
                <a:schemeClr val="accent2">
                  <a:lumMod val="60000"/>
                </a:schemeClr>
              </a:solidFill>
              <a:ln w="19050">
                <a:solidFill>
                  <a:schemeClr val="lt1"/>
                </a:solidFill>
              </a:ln>
              <a:effectLst/>
            </c:spPr>
          </c:dPt>
          <c:dPt>
            <c:idx val="2762"/>
            <c:bubble3D val="0"/>
            <c:spPr>
              <a:solidFill>
                <a:schemeClr val="accent3">
                  <a:lumMod val="60000"/>
                </a:schemeClr>
              </a:solidFill>
              <a:ln w="19050">
                <a:solidFill>
                  <a:schemeClr val="lt1"/>
                </a:solidFill>
              </a:ln>
              <a:effectLst/>
            </c:spPr>
          </c:dPt>
          <c:dPt>
            <c:idx val="2763"/>
            <c:bubble3D val="0"/>
            <c:spPr>
              <a:solidFill>
                <a:schemeClr val="accent4">
                  <a:lumMod val="60000"/>
                </a:schemeClr>
              </a:solidFill>
              <a:ln w="19050">
                <a:solidFill>
                  <a:schemeClr val="lt1"/>
                </a:solidFill>
              </a:ln>
              <a:effectLst/>
            </c:spPr>
          </c:dPt>
          <c:dPt>
            <c:idx val="2764"/>
            <c:bubble3D val="0"/>
            <c:spPr>
              <a:solidFill>
                <a:schemeClr val="accent5">
                  <a:lumMod val="60000"/>
                </a:schemeClr>
              </a:solidFill>
              <a:ln w="19050">
                <a:solidFill>
                  <a:schemeClr val="lt1"/>
                </a:solidFill>
              </a:ln>
              <a:effectLst/>
            </c:spPr>
          </c:dPt>
          <c:dPt>
            <c:idx val="2765"/>
            <c:bubble3D val="0"/>
            <c:spPr>
              <a:solidFill>
                <a:schemeClr val="accent6">
                  <a:lumMod val="60000"/>
                </a:schemeClr>
              </a:solidFill>
              <a:ln w="19050">
                <a:solidFill>
                  <a:schemeClr val="lt1"/>
                </a:solidFill>
              </a:ln>
              <a:effectLst/>
            </c:spPr>
          </c:dPt>
          <c:dPt>
            <c:idx val="2766"/>
            <c:bubble3D val="0"/>
            <c:spPr>
              <a:solidFill>
                <a:schemeClr val="accent1">
                  <a:lumMod val="80000"/>
                  <a:lumOff val="20000"/>
                </a:schemeClr>
              </a:solidFill>
              <a:ln w="19050">
                <a:solidFill>
                  <a:schemeClr val="lt1"/>
                </a:solidFill>
              </a:ln>
              <a:effectLst/>
            </c:spPr>
          </c:dPt>
          <c:dPt>
            <c:idx val="2767"/>
            <c:bubble3D val="0"/>
            <c:spPr>
              <a:solidFill>
                <a:schemeClr val="accent2">
                  <a:lumMod val="80000"/>
                  <a:lumOff val="20000"/>
                </a:schemeClr>
              </a:solidFill>
              <a:ln w="19050">
                <a:solidFill>
                  <a:schemeClr val="lt1"/>
                </a:solidFill>
              </a:ln>
              <a:effectLst/>
            </c:spPr>
          </c:dPt>
          <c:dPt>
            <c:idx val="2768"/>
            <c:bubble3D val="0"/>
            <c:spPr>
              <a:solidFill>
                <a:schemeClr val="accent3">
                  <a:lumMod val="80000"/>
                  <a:lumOff val="20000"/>
                </a:schemeClr>
              </a:solidFill>
              <a:ln w="19050">
                <a:solidFill>
                  <a:schemeClr val="lt1"/>
                </a:solidFill>
              </a:ln>
              <a:effectLst/>
            </c:spPr>
          </c:dPt>
          <c:dPt>
            <c:idx val="2769"/>
            <c:bubble3D val="0"/>
            <c:spPr>
              <a:solidFill>
                <a:schemeClr val="accent4">
                  <a:lumMod val="80000"/>
                  <a:lumOff val="20000"/>
                </a:schemeClr>
              </a:solidFill>
              <a:ln w="19050">
                <a:solidFill>
                  <a:schemeClr val="lt1"/>
                </a:solidFill>
              </a:ln>
              <a:effectLst/>
            </c:spPr>
          </c:dPt>
          <c:dPt>
            <c:idx val="2770"/>
            <c:bubble3D val="0"/>
            <c:spPr>
              <a:solidFill>
                <a:schemeClr val="accent5">
                  <a:lumMod val="80000"/>
                  <a:lumOff val="20000"/>
                </a:schemeClr>
              </a:solidFill>
              <a:ln w="19050">
                <a:solidFill>
                  <a:schemeClr val="lt1"/>
                </a:solidFill>
              </a:ln>
              <a:effectLst/>
            </c:spPr>
          </c:dPt>
          <c:dPt>
            <c:idx val="2771"/>
            <c:bubble3D val="0"/>
            <c:spPr>
              <a:solidFill>
                <a:schemeClr val="accent6">
                  <a:lumMod val="80000"/>
                  <a:lumOff val="20000"/>
                </a:schemeClr>
              </a:solidFill>
              <a:ln w="19050">
                <a:solidFill>
                  <a:schemeClr val="lt1"/>
                </a:solidFill>
              </a:ln>
              <a:effectLst/>
            </c:spPr>
          </c:dPt>
          <c:dPt>
            <c:idx val="2772"/>
            <c:bubble3D val="0"/>
            <c:spPr>
              <a:solidFill>
                <a:schemeClr val="accent1">
                  <a:lumMod val="80000"/>
                </a:schemeClr>
              </a:solidFill>
              <a:ln w="19050">
                <a:solidFill>
                  <a:schemeClr val="lt1"/>
                </a:solidFill>
              </a:ln>
              <a:effectLst/>
            </c:spPr>
          </c:dPt>
          <c:dPt>
            <c:idx val="2773"/>
            <c:bubble3D val="0"/>
            <c:spPr>
              <a:solidFill>
                <a:schemeClr val="accent2">
                  <a:lumMod val="80000"/>
                </a:schemeClr>
              </a:solidFill>
              <a:ln w="19050">
                <a:solidFill>
                  <a:schemeClr val="lt1"/>
                </a:solidFill>
              </a:ln>
              <a:effectLst/>
            </c:spPr>
          </c:dPt>
          <c:dPt>
            <c:idx val="2774"/>
            <c:bubble3D val="0"/>
            <c:spPr>
              <a:solidFill>
                <a:schemeClr val="accent3">
                  <a:lumMod val="80000"/>
                </a:schemeClr>
              </a:solidFill>
              <a:ln w="19050">
                <a:solidFill>
                  <a:schemeClr val="lt1"/>
                </a:solidFill>
              </a:ln>
              <a:effectLst/>
            </c:spPr>
          </c:dPt>
          <c:dPt>
            <c:idx val="2775"/>
            <c:bubble3D val="0"/>
            <c:spPr>
              <a:solidFill>
                <a:schemeClr val="accent4">
                  <a:lumMod val="80000"/>
                </a:schemeClr>
              </a:solidFill>
              <a:ln w="19050">
                <a:solidFill>
                  <a:schemeClr val="lt1"/>
                </a:solidFill>
              </a:ln>
              <a:effectLst/>
            </c:spPr>
          </c:dPt>
          <c:dPt>
            <c:idx val="2776"/>
            <c:bubble3D val="0"/>
            <c:spPr>
              <a:solidFill>
                <a:schemeClr val="accent5">
                  <a:lumMod val="80000"/>
                </a:schemeClr>
              </a:solidFill>
              <a:ln w="19050">
                <a:solidFill>
                  <a:schemeClr val="lt1"/>
                </a:solidFill>
              </a:ln>
              <a:effectLst/>
            </c:spPr>
          </c:dPt>
          <c:dPt>
            <c:idx val="2777"/>
            <c:bubble3D val="0"/>
            <c:spPr>
              <a:solidFill>
                <a:schemeClr val="accent6">
                  <a:lumMod val="80000"/>
                </a:schemeClr>
              </a:solidFill>
              <a:ln w="19050">
                <a:solidFill>
                  <a:schemeClr val="lt1"/>
                </a:solidFill>
              </a:ln>
              <a:effectLst/>
            </c:spPr>
          </c:dPt>
          <c:dPt>
            <c:idx val="2778"/>
            <c:bubble3D val="0"/>
            <c:spPr>
              <a:solidFill>
                <a:schemeClr val="accent1">
                  <a:lumMod val="60000"/>
                  <a:lumOff val="40000"/>
                </a:schemeClr>
              </a:solidFill>
              <a:ln w="19050">
                <a:solidFill>
                  <a:schemeClr val="lt1"/>
                </a:solidFill>
              </a:ln>
              <a:effectLst/>
            </c:spPr>
          </c:dPt>
          <c:dPt>
            <c:idx val="2779"/>
            <c:bubble3D val="0"/>
            <c:spPr>
              <a:solidFill>
                <a:schemeClr val="accent2">
                  <a:lumMod val="60000"/>
                  <a:lumOff val="40000"/>
                </a:schemeClr>
              </a:solidFill>
              <a:ln w="19050">
                <a:solidFill>
                  <a:schemeClr val="lt1"/>
                </a:solidFill>
              </a:ln>
              <a:effectLst/>
            </c:spPr>
          </c:dPt>
          <c:dPt>
            <c:idx val="2780"/>
            <c:bubble3D val="0"/>
            <c:spPr>
              <a:solidFill>
                <a:schemeClr val="accent3">
                  <a:lumMod val="60000"/>
                  <a:lumOff val="40000"/>
                </a:schemeClr>
              </a:solidFill>
              <a:ln w="19050">
                <a:solidFill>
                  <a:schemeClr val="lt1"/>
                </a:solidFill>
              </a:ln>
              <a:effectLst/>
            </c:spPr>
          </c:dPt>
          <c:dPt>
            <c:idx val="2781"/>
            <c:bubble3D val="0"/>
            <c:spPr>
              <a:solidFill>
                <a:schemeClr val="accent4">
                  <a:lumMod val="60000"/>
                  <a:lumOff val="40000"/>
                </a:schemeClr>
              </a:solidFill>
              <a:ln w="19050">
                <a:solidFill>
                  <a:schemeClr val="lt1"/>
                </a:solidFill>
              </a:ln>
              <a:effectLst/>
            </c:spPr>
          </c:dPt>
          <c:dPt>
            <c:idx val="2782"/>
            <c:bubble3D val="0"/>
            <c:spPr>
              <a:solidFill>
                <a:schemeClr val="accent5">
                  <a:lumMod val="60000"/>
                  <a:lumOff val="40000"/>
                </a:schemeClr>
              </a:solidFill>
              <a:ln w="19050">
                <a:solidFill>
                  <a:schemeClr val="lt1"/>
                </a:solidFill>
              </a:ln>
              <a:effectLst/>
            </c:spPr>
          </c:dPt>
          <c:dPt>
            <c:idx val="2783"/>
            <c:bubble3D val="0"/>
            <c:spPr>
              <a:solidFill>
                <a:schemeClr val="accent6">
                  <a:lumMod val="60000"/>
                  <a:lumOff val="40000"/>
                </a:schemeClr>
              </a:solidFill>
              <a:ln w="19050">
                <a:solidFill>
                  <a:schemeClr val="lt1"/>
                </a:solidFill>
              </a:ln>
              <a:effectLst/>
            </c:spPr>
          </c:dPt>
          <c:dPt>
            <c:idx val="2784"/>
            <c:bubble3D val="0"/>
            <c:spPr>
              <a:solidFill>
                <a:schemeClr val="accent1">
                  <a:lumMod val="50000"/>
                </a:schemeClr>
              </a:solidFill>
              <a:ln w="19050">
                <a:solidFill>
                  <a:schemeClr val="lt1"/>
                </a:solidFill>
              </a:ln>
              <a:effectLst/>
            </c:spPr>
          </c:dPt>
          <c:dPt>
            <c:idx val="2785"/>
            <c:bubble3D val="0"/>
            <c:spPr>
              <a:solidFill>
                <a:schemeClr val="accent2">
                  <a:lumMod val="50000"/>
                </a:schemeClr>
              </a:solidFill>
              <a:ln w="19050">
                <a:solidFill>
                  <a:schemeClr val="lt1"/>
                </a:solidFill>
              </a:ln>
              <a:effectLst/>
            </c:spPr>
          </c:dPt>
          <c:dPt>
            <c:idx val="2786"/>
            <c:bubble3D val="0"/>
            <c:spPr>
              <a:solidFill>
                <a:schemeClr val="accent3">
                  <a:lumMod val="50000"/>
                </a:schemeClr>
              </a:solidFill>
              <a:ln w="19050">
                <a:solidFill>
                  <a:schemeClr val="lt1"/>
                </a:solidFill>
              </a:ln>
              <a:effectLst/>
            </c:spPr>
          </c:dPt>
          <c:dPt>
            <c:idx val="2787"/>
            <c:bubble3D val="0"/>
            <c:spPr>
              <a:solidFill>
                <a:schemeClr val="accent4">
                  <a:lumMod val="50000"/>
                </a:schemeClr>
              </a:solidFill>
              <a:ln w="19050">
                <a:solidFill>
                  <a:schemeClr val="lt1"/>
                </a:solidFill>
              </a:ln>
              <a:effectLst/>
            </c:spPr>
          </c:dPt>
          <c:dPt>
            <c:idx val="2788"/>
            <c:bubble3D val="0"/>
            <c:spPr>
              <a:solidFill>
                <a:schemeClr val="accent5">
                  <a:lumMod val="50000"/>
                </a:schemeClr>
              </a:solidFill>
              <a:ln w="19050">
                <a:solidFill>
                  <a:schemeClr val="lt1"/>
                </a:solidFill>
              </a:ln>
              <a:effectLst/>
            </c:spPr>
          </c:dPt>
          <c:dPt>
            <c:idx val="2789"/>
            <c:bubble3D val="0"/>
            <c:spPr>
              <a:solidFill>
                <a:schemeClr val="accent6">
                  <a:lumMod val="50000"/>
                </a:schemeClr>
              </a:solidFill>
              <a:ln w="19050">
                <a:solidFill>
                  <a:schemeClr val="lt1"/>
                </a:solidFill>
              </a:ln>
              <a:effectLst/>
            </c:spPr>
          </c:dPt>
          <c:dPt>
            <c:idx val="2790"/>
            <c:bubble3D val="0"/>
            <c:spPr>
              <a:solidFill>
                <a:schemeClr val="accent1">
                  <a:lumMod val="70000"/>
                  <a:lumOff val="30000"/>
                </a:schemeClr>
              </a:solidFill>
              <a:ln w="19050">
                <a:solidFill>
                  <a:schemeClr val="lt1"/>
                </a:solidFill>
              </a:ln>
              <a:effectLst/>
            </c:spPr>
          </c:dPt>
          <c:dPt>
            <c:idx val="2791"/>
            <c:bubble3D val="0"/>
            <c:spPr>
              <a:solidFill>
                <a:schemeClr val="accent2">
                  <a:lumMod val="70000"/>
                  <a:lumOff val="30000"/>
                </a:schemeClr>
              </a:solidFill>
              <a:ln w="19050">
                <a:solidFill>
                  <a:schemeClr val="lt1"/>
                </a:solidFill>
              </a:ln>
              <a:effectLst/>
            </c:spPr>
          </c:dPt>
          <c:dPt>
            <c:idx val="2792"/>
            <c:bubble3D val="0"/>
            <c:spPr>
              <a:solidFill>
                <a:schemeClr val="accent3">
                  <a:lumMod val="70000"/>
                  <a:lumOff val="30000"/>
                </a:schemeClr>
              </a:solidFill>
              <a:ln w="19050">
                <a:solidFill>
                  <a:schemeClr val="lt1"/>
                </a:solidFill>
              </a:ln>
              <a:effectLst/>
            </c:spPr>
          </c:dPt>
          <c:dPt>
            <c:idx val="2793"/>
            <c:bubble3D val="0"/>
            <c:spPr>
              <a:solidFill>
                <a:schemeClr val="accent4">
                  <a:lumMod val="70000"/>
                  <a:lumOff val="30000"/>
                </a:schemeClr>
              </a:solidFill>
              <a:ln w="19050">
                <a:solidFill>
                  <a:schemeClr val="lt1"/>
                </a:solidFill>
              </a:ln>
              <a:effectLst/>
            </c:spPr>
          </c:dPt>
          <c:dPt>
            <c:idx val="2794"/>
            <c:bubble3D val="0"/>
            <c:spPr>
              <a:solidFill>
                <a:schemeClr val="accent5">
                  <a:lumMod val="70000"/>
                  <a:lumOff val="30000"/>
                </a:schemeClr>
              </a:solidFill>
              <a:ln w="19050">
                <a:solidFill>
                  <a:schemeClr val="lt1"/>
                </a:solidFill>
              </a:ln>
              <a:effectLst/>
            </c:spPr>
          </c:dPt>
          <c:dPt>
            <c:idx val="2795"/>
            <c:bubble3D val="0"/>
            <c:spPr>
              <a:solidFill>
                <a:schemeClr val="accent6">
                  <a:lumMod val="70000"/>
                  <a:lumOff val="30000"/>
                </a:schemeClr>
              </a:solidFill>
              <a:ln w="19050">
                <a:solidFill>
                  <a:schemeClr val="lt1"/>
                </a:solidFill>
              </a:ln>
              <a:effectLst/>
            </c:spPr>
          </c:dPt>
          <c:dPt>
            <c:idx val="2796"/>
            <c:bubble3D val="0"/>
            <c:spPr>
              <a:solidFill>
                <a:schemeClr val="accent1">
                  <a:lumMod val="70000"/>
                </a:schemeClr>
              </a:solidFill>
              <a:ln w="19050">
                <a:solidFill>
                  <a:schemeClr val="lt1"/>
                </a:solidFill>
              </a:ln>
              <a:effectLst/>
            </c:spPr>
          </c:dPt>
          <c:dPt>
            <c:idx val="2797"/>
            <c:bubble3D val="0"/>
            <c:spPr>
              <a:solidFill>
                <a:schemeClr val="accent2">
                  <a:lumMod val="70000"/>
                </a:schemeClr>
              </a:solidFill>
              <a:ln w="19050">
                <a:solidFill>
                  <a:schemeClr val="lt1"/>
                </a:solidFill>
              </a:ln>
              <a:effectLst/>
            </c:spPr>
          </c:dPt>
          <c:dPt>
            <c:idx val="2798"/>
            <c:bubble3D val="0"/>
            <c:spPr>
              <a:solidFill>
                <a:schemeClr val="accent3">
                  <a:lumMod val="70000"/>
                </a:schemeClr>
              </a:solidFill>
              <a:ln w="19050">
                <a:solidFill>
                  <a:schemeClr val="lt1"/>
                </a:solidFill>
              </a:ln>
              <a:effectLst/>
            </c:spPr>
          </c:dPt>
          <c:dPt>
            <c:idx val="2799"/>
            <c:bubble3D val="0"/>
            <c:spPr>
              <a:solidFill>
                <a:schemeClr val="accent4">
                  <a:lumMod val="70000"/>
                </a:schemeClr>
              </a:solidFill>
              <a:ln w="19050">
                <a:solidFill>
                  <a:schemeClr val="lt1"/>
                </a:solidFill>
              </a:ln>
              <a:effectLst/>
            </c:spPr>
          </c:dPt>
          <c:dPt>
            <c:idx val="2800"/>
            <c:bubble3D val="0"/>
            <c:spPr>
              <a:solidFill>
                <a:schemeClr val="accent5">
                  <a:lumMod val="70000"/>
                </a:schemeClr>
              </a:solidFill>
              <a:ln w="19050">
                <a:solidFill>
                  <a:schemeClr val="lt1"/>
                </a:solidFill>
              </a:ln>
              <a:effectLst/>
            </c:spPr>
          </c:dPt>
          <c:dPt>
            <c:idx val="2801"/>
            <c:bubble3D val="0"/>
            <c:spPr>
              <a:solidFill>
                <a:schemeClr val="accent6">
                  <a:lumMod val="70000"/>
                </a:schemeClr>
              </a:solidFill>
              <a:ln w="19050">
                <a:solidFill>
                  <a:schemeClr val="lt1"/>
                </a:solidFill>
              </a:ln>
              <a:effectLst/>
            </c:spPr>
          </c:dPt>
          <c:dPt>
            <c:idx val="2802"/>
            <c:bubble3D val="0"/>
            <c:spPr>
              <a:solidFill>
                <a:schemeClr val="accent1">
                  <a:lumMod val="50000"/>
                  <a:lumOff val="50000"/>
                </a:schemeClr>
              </a:solidFill>
              <a:ln w="19050">
                <a:solidFill>
                  <a:schemeClr val="lt1"/>
                </a:solidFill>
              </a:ln>
              <a:effectLst/>
            </c:spPr>
          </c:dPt>
          <c:dPt>
            <c:idx val="2803"/>
            <c:bubble3D val="0"/>
            <c:spPr>
              <a:solidFill>
                <a:schemeClr val="accent2">
                  <a:lumMod val="50000"/>
                  <a:lumOff val="50000"/>
                </a:schemeClr>
              </a:solidFill>
              <a:ln w="19050">
                <a:solidFill>
                  <a:schemeClr val="lt1"/>
                </a:solidFill>
              </a:ln>
              <a:effectLst/>
            </c:spPr>
          </c:dPt>
          <c:dPt>
            <c:idx val="2804"/>
            <c:bubble3D val="0"/>
            <c:spPr>
              <a:solidFill>
                <a:schemeClr val="accent3">
                  <a:lumMod val="50000"/>
                  <a:lumOff val="50000"/>
                </a:schemeClr>
              </a:solidFill>
              <a:ln w="19050">
                <a:solidFill>
                  <a:schemeClr val="lt1"/>
                </a:solidFill>
              </a:ln>
              <a:effectLst/>
            </c:spPr>
          </c:dPt>
          <c:dPt>
            <c:idx val="2805"/>
            <c:bubble3D val="0"/>
            <c:spPr>
              <a:solidFill>
                <a:schemeClr val="accent4">
                  <a:lumMod val="50000"/>
                  <a:lumOff val="50000"/>
                </a:schemeClr>
              </a:solidFill>
              <a:ln w="19050">
                <a:solidFill>
                  <a:schemeClr val="lt1"/>
                </a:solidFill>
              </a:ln>
              <a:effectLst/>
            </c:spPr>
          </c:dPt>
          <c:dPt>
            <c:idx val="2806"/>
            <c:bubble3D val="0"/>
            <c:spPr>
              <a:solidFill>
                <a:schemeClr val="accent5">
                  <a:lumMod val="50000"/>
                  <a:lumOff val="50000"/>
                </a:schemeClr>
              </a:solidFill>
              <a:ln w="19050">
                <a:solidFill>
                  <a:schemeClr val="lt1"/>
                </a:solidFill>
              </a:ln>
              <a:effectLst/>
            </c:spPr>
          </c:dPt>
          <c:dPt>
            <c:idx val="2807"/>
            <c:bubble3D val="0"/>
            <c:spPr>
              <a:solidFill>
                <a:schemeClr val="accent6">
                  <a:lumMod val="50000"/>
                  <a:lumOff val="50000"/>
                </a:schemeClr>
              </a:solidFill>
              <a:ln w="19050">
                <a:solidFill>
                  <a:schemeClr val="lt1"/>
                </a:solidFill>
              </a:ln>
              <a:effectLst/>
            </c:spPr>
          </c:dPt>
          <c:dPt>
            <c:idx val="2808"/>
            <c:bubble3D val="0"/>
            <c:spPr>
              <a:solidFill>
                <a:schemeClr val="accent1"/>
              </a:solidFill>
              <a:ln w="19050">
                <a:solidFill>
                  <a:schemeClr val="lt1"/>
                </a:solidFill>
              </a:ln>
              <a:effectLst/>
            </c:spPr>
          </c:dPt>
          <c:dPt>
            <c:idx val="2809"/>
            <c:bubble3D val="0"/>
            <c:spPr>
              <a:solidFill>
                <a:schemeClr val="accent2"/>
              </a:solidFill>
              <a:ln w="19050">
                <a:solidFill>
                  <a:schemeClr val="lt1"/>
                </a:solidFill>
              </a:ln>
              <a:effectLst/>
            </c:spPr>
          </c:dPt>
          <c:dPt>
            <c:idx val="2810"/>
            <c:bubble3D val="0"/>
            <c:spPr>
              <a:solidFill>
                <a:schemeClr val="accent3"/>
              </a:solidFill>
              <a:ln w="19050">
                <a:solidFill>
                  <a:schemeClr val="lt1"/>
                </a:solidFill>
              </a:ln>
              <a:effectLst/>
            </c:spPr>
          </c:dPt>
          <c:dPt>
            <c:idx val="2811"/>
            <c:bubble3D val="0"/>
            <c:spPr>
              <a:solidFill>
                <a:schemeClr val="accent4"/>
              </a:solidFill>
              <a:ln w="19050">
                <a:solidFill>
                  <a:schemeClr val="lt1"/>
                </a:solidFill>
              </a:ln>
              <a:effectLst/>
            </c:spPr>
          </c:dPt>
          <c:dPt>
            <c:idx val="2812"/>
            <c:bubble3D val="0"/>
            <c:spPr>
              <a:solidFill>
                <a:schemeClr val="accent5"/>
              </a:solidFill>
              <a:ln w="19050">
                <a:solidFill>
                  <a:schemeClr val="lt1"/>
                </a:solidFill>
              </a:ln>
              <a:effectLst/>
            </c:spPr>
          </c:dPt>
          <c:dPt>
            <c:idx val="2813"/>
            <c:bubble3D val="0"/>
            <c:spPr>
              <a:solidFill>
                <a:schemeClr val="accent6"/>
              </a:solidFill>
              <a:ln w="19050">
                <a:solidFill>
                  <a:schemeClr val="lt1"/>
                </a:solidFill>
              </a:ln>
              <a:effectLst/>
            </c:spPr>
          </c:dPt>
          <c:cat>
            <c:multiLvlStrRef>
              <c:f>DEMANDADO!$A$2:$I$2815</c:f>
              <c:multiLvlStrCache>
                <c:ptCount val="2814"/>
                <c:lvl>
                  <c:pt idx="0">
                    <c:v>ALTA</c:v>
                  </c:pt>
                  <c:pt idx="1">
                    <c:v>REMOTA</c:v>
                  </c:pt>
                  <c:pt idx="2">
                    <c:v>REMOTA</c:v>
                  </c:pt>
                  <c:pt idx="3">
                    <c:v>REMOTA</c:v>
                  </c:pt>
                  <c:pt idx="4">
                    <c:v>MEDIA</c:v>
                  </c:pt>
                  <c:pt idx="5">
                    <c:v>REMOTA</c:v>
                  </c:pt>
                  <c:pt idx="6">
                    <c:v>REMOTA</c:v>
                  </c:pt>
                  <c:pt idx="7">
                    <c:v>ALTA</c:v>
                  </c:pt>
                  <c:pt idx="8">
                    <c:v>REMOTA</c:v>
                  </c:pt>
                  <c:pt idx="9">
                    <c:v>REMOTA</c:v>
                  </c:pt>
                  <c:pt idx="10">
                    <c:v>REMOTA</c:v>
                  </c:pt>
                  <c:pt idx="11">
                    <c:v>ALTA</c:v>
                  </c:pt>
                  <c:pt idx="12">
                    <c:v>REMOTA</c:v>
                  </c:pt>
                  <c:pt idx="13">
                    <c:v>REMOTA</c:v>
                  </c:pt>
                  <c:pt idx="14">
                    <c:v>REMOTA</c:v>
                  </c:pt>
                  <c:pt idx="15">
                    <c:v>REMOTA</c:v>
                  </c:pt>
                  <c:pt idx="16">
                    <c:v>REMOTA</c:v>
                  </c:pt>
                  <c:pt idx="17">
                    <c:v>REMOTA</c:v>
                  </c:pt>
                  <c:pt idx="18">
                    <c:v>REMOTA</c:v>
                  </c:pt>
                  <c:pt idx="19">
                    <c:v>REMOTA</c:v>
                  </c:pt>
                  <c:pt idx="20">
                    <c:v>ALTA</c:v>
                  </c:pt>
                  <c:pt idx="21">
                    <c:v>REMOTA</c:v>
                  </c:pt>
                  <c:pt idx="22">
                    <c:v>ALTA</c:v>
                  </c:pt>
                  <c:pt idx="23">
                    <c:v>REMOTA</c:v>
                  </c:pt>
                  <c:pt idx="24">
                    <c:v>ALTA</c:v>
                  </c:pt>
                  <c:pt idx="25">
                    <c:v>REMOTA</c:v>
                  </c:pt>
                  <c:pt idx="26">
                    <c:v>ALTA</c:v>
                  </c:pt>
                  <c:pt idx="27">
                    <c:v>REMOTA</c:v>
                  </c:pt>
                  <c:pt idx="28">
                    <c:v>REMOTA</c:v>
                  </c:pt>
                  <c:pt idx="29">
                    <c:v>REMOTA</c:v>
                  </c:pt>
                  <c:pt idx="30">
                    <c:v>ALTA</c:v>
                  </c:pt>
                  <c:pt idx="31">
                    <c:v>REMOTA</c:v>
                  </c:pt>
                  <c:pt idx="32">
                    <c:v>ALTA</c:v>
                  </c:pt>
                  <c:pt idx="33">
                    <c:v>REMOTA</c:v>
                  </c:pt>
                  <c:pt idx="34">
                    <c:v>ALTA</c:v>
                  </c:pt>
                  <c:pt idx="35">
                    <c:v>REMOTA</c:v>
                  </c:pt>
                  <c:pt idx="36">
                    <c:v>REMOTA</c:v>
                  </c:pt>
                  <c:pt idx="37">
                    <c:v>ALTA</c:v>
                  </c:pt>
                  <c:pt idx="38">
                    <c:v>REMOTA</c:v>
                  </c:pt>
                  <c:pt idx="39">
                    <c:v>ALTA</c:v>
                  </c:pt>
                  <c:pt idx="40">
                    <c:v>ALTA</c:v>
                  </c:pt>
                  <c:pt idx="41">
                    <c:v>ALTA</c:v>
                  </c:pt>
                  <c:pt idx="42">
                    <c:v>ALTA</c:v>
                  </c:pt>
                  <c:pt idx="43">
                    <c:v>ALTA</c:v>
                  </c:pt>
                  <c:pt idx="44">
                    <c:v>ALTA</c:v>
                  </c:pt>
                  <c:pt idx="45">
                    <c:v>REMOTA</c:v>
                  </c:pt>
                  <c:pt idx="46">
                    <c:v>ALTA</c:v>
                  </c:pt>
                  <c:pt idx="47">
                    <c:v>ALTA</c:v>
                  </c:pt>
                  <c:pt idx="48">
                    <c:v>REMOTA</c:v>
                  </c:pt>
                  <c:pt idx="49">
                    <c:v>REMOTA</c:v>
                  </c:pt>
                  <c:pt idx="50">
                    <c:v>REMOTA</c:v>
                  </c:pt>
                  <c:pt idx="51">
                    <c:v>REMOTA</c:v>
                  </c:pt>
                  <c:pt idx="52">
                    <c:v>REMOTA</c:v>
                  </c:pt>
                  <c:pt idx="53">
                    <c:v>REMOTA</c:v>
                  </c:pt>
                  <c:pt idx="54">
                    <c:v>REMOTA</c:v>
                  </c:pt>
                  <c:pt idx="55">
                    <c:v>REMOTA</c:v>
                  </c:pt>
                  <c:pt idx="56">
                    <c:v>ALTA</c:v>
                  </c:pt>
                  <c:pt idx="57">
                    <c:v>ALTA</c:v>
                  </c:pt>
                  <c:pt idx="58">
                    <c:v>REMOTA</c:v>
                  </c:pt>
                  <c:pt idx="59">
                    <c:v>ALTA</c:v>
                  </c:pt>
                  <c:pt idx="60">
                    <c:v>ALTA</c:v>
                  </c:pt>
                  <c:pt idx="61">
                    <c:v>REMOTA</c:v>
                  </c:pt>
                  <c:pt idx="62">
                    <c:v>ALTA</c:v>
                  </c:pt>
                  <c:pt idx="63">
                    <c:v>ALTA</c:v>
                  </c:pt>
                  <c:pt idx="64">
                    <c:v>REMOTA</c:v>
                  </c:pt>
                  <c:pt idx="65">
                    <c:v>REMOTA</c:v>
                  </c:pt>
                  <c:pt idx="66">
                    <c:v>REMOTA</c:v>
                  </c:pt>
                  <c:pt idx="67">
                    <c:v>ALTA</c:v>
                  </c:pt>
                  <c:pt idx="68">
                    <c:v>ALTA</c:v>
                  </c:pt>
                  <c:pt idx="69">
                    <c:v>REMOTA</c:v>
                  </c:pt>
                  <c:pt idx="70">
                    <c:v>REMOTA</c:v>
                  </c:pt>
                  <c:pt idx="71">
                    <c:v>REMOTA</c:v>
                  </c:pt>
                  <c:pt idx="72">
                    <c:v>ALTA</c:v>
                  </c:pt>
                  <c:pt idx="73">
                    <c:v>ALTA</c:v>
                  </c:pt>
                  <c:pt idx="74">
                    <c:v>ALTA</c:v>
                  </c:pt>
                  <c:pt idx="75">
                    <c:v>ALTA</c:v>
                  </c:pt>
                  <c:pt idx="76">
                    <c:v>ALTA</c:v>
                  </c:pt>
                  <c:pt idx="77">
                    <c:v>ALTA</c:v>
                  </c:pt>
                  <c:pt idx="78">
                    <c:v>ALTA</c:v>
                  </c:pt>
                  <c:pt idx="79">
                    <c:v>ALTA</c:v>
                  </c:pt>
                  <c:pt idx="80">
                    <c:v>ALTA</c:v>
                  </c:pt>
                  <c:pt idx="81">
                    <c:v>ALTA</c:v>
                  </c:pt>
                  <c:pt idx="82">
                    <c:v>ALTA</c:v>
                  </c:pt>
                  <c:pt idx="83">
                    <c:v>ALTA</c:v>
                  </c:pt>
                  <c:pt idx="84">
                    <c:v>REMOTA</c:v>
                  </c:pt>
                  <c:pt idx="85">
                    <c:v>REMOTA</c:v>
                  </c:pt>
                  <c:pt idx="86">
                    <c:v>ALTA</c:v>
                  </c:pt>
                  <c:pt idx="87">
                    <c:v>REMOTA</c:v>
                  </c:pt>
                  <c:pt idx="88">
                    <c:v>REMOTA</c:v>
                  </c:pt>
                  <c:pt idx="89">
                    <c:v>REMOTA</c:v>
                  </c:pt>
                  <c:pt idx="90">
                    <c:v>REMOTA</c:v>
                  </c:pt>
                  <c:pt idx="91">
                    <c:v>ALTA</c:v>
                  </c:pt>
                  <c:pt idx="92">
                    <c:v>REMOTA</c:v>
                  </c:pt>
                  <c:pt idx="93">
                    <c:v>ALTA</c:v>
                  </c:pt>
                  <c:pt idx="94">
                    <c:v>REMOTA</c:v>
                  </c:pt>
                  <c:pt idx="95">
                    <c:v>MEDIA</c:v>
                  </c:pt>
                  <c:pt idx="96">
                    <c:v>ALTA</c:v>
                  </c:pt>
                  <c:pt idx="97">
                    <c:v>ALTA</c:v>
                  </c:pt>
                  <c:pt idx="98">
                    <c:v>REMOTA</c:v>
                  </c:pt>
                  <c:pt idx="99">
                    <c:v>REMOTA</c:v>
                  </c:pt>
                  <c:pt idx="100">
                    <c:v>ALTA</c:v>
                  </c:pt>
                  <c:pt idx="101">
                    <c:v>REMOTA</c:v>
                  </c:pt>
                  <c:pt idx="102">
                    <c:v>MEDIA</c:v>
                  </c:pt>
                  <c:pt idx="103">
                    <c:v>BAJA</c:v>
                  </c:pt>
                  <c:pt idx="104">
                    <c:v>REMOTA</c:v>
                  </c:pt>
                  <c:pt idx="105">
                    <c:v>REMOTA</c:v>
                  </c:pt>
                  <c:pt idx="106">
                    <c:v>REMOTA</c:v>
                  </c:pt>
                  <c:pt idx="107">
                    <c:v>REMOTA</c:v>
                  </c:pt>
                  <c:pt idx="108">
                    <c:v>REMOTA</c:v>
                  </c:pt>
                  <c:pt idx="109">
                    <c:v>REMOTA</c:v>
                  </c:pt>
                  <c:pt idx="110">
                    <c:v>REMOTA</c:v>
                  </c:pt>
                  <c:pt idx="111">
                    <c:v>REMOTA</c:v>
                  </c:pt>
                  <c:pt idx="112">
                    <c:v>REMOTA</c:v>
                  </c:pt>
                  <c:pt idx="113">
                    <c:v>REMOTA</c:v>
                  </c:pt>
                  <c:pt idx="114">
                    <c:v>REMOTA</c:v>
                  </c:pt>
                  <c:pt idx="115">
                    <c:v>REMOTA</c:v>
                  </c:pt>
                  <c:pt idx="116">
                    <c:v>MEDIA</c:v>
                  </c:pt>
                  <c:pt idx="117">
                    <c:v>REMOTA</c:v>
                  </c:pt>
                  <c:pt idx="118">
                    <c:v>REMOTA</c:v>
                  </c:pt>
                  <c:pt idx="119">
                    <c:v>REMOTA</c:v>
                  </c:pt>
                  <c:pt idx="120">
                    <c:v>MEDIA</c:v>
                  </c:pt>
                  <c:pt idx="121">
                    <c:v>MEDIA</c:v>
                  </c:pt>
                  <c:pt idx="122">
                    <c:v>REMOTA</c:v>
                  </c:pt>
                  <c:pt idx="123">
                    <c:v>MEDIA</c:v>
                  </c:pt>
                  <c:pt idx="124">
                    <c:v>REMOTA</c:v>
                  </c:pt>
                  <c:pt idx="125">
                    <c:v>REMOTA</c:v>
                  </c:pt>
                  <c:pt idx="126">
                    <c:v>REMOTA</c:v>
                  </c:pt>
                  <c:pt idx="127">
                    <c:v>REMOTA</c:v>
                  </c:pt>
                  <c:pt idx="128">
                    <c:v>REMOTA</c:v>
                  </c:pt>
                  <c:pt idx="129">
                    <c:v>REMOTA</c:v>
                  </c:pt>
                  <c:pt idx="130">
                    <c:v>REMOTA</c:v>
                  </c:pt>
                  <c:pt idx="131">
                    <c:v>REMOTA</c:v>
                  </c:pt>
                  <c:pt idx="132">
                    <c:v>REMOTA</c:v>
                  </c:pt>
                  <c:pt idx="133">
                    <c:v>REMOTA</c:v>
                  </c:pt>
                  <c:pt idx="134">
                    <c:v>REMOTA</c:v>
                  </c:pt>
                  <c:pt idx="135">
                    <c:v>REMOTA</c:v>
                  </c:pt>
                  <c:pt idx="136">
                    <c:v>REMOTA</c:v>
                  </c:pt>
                  <c:pt idx="137">
                    <c:v>REMOTA</c:v>
                  </c:pt>
                  <c:pt idx="138">
                    <c:v>REMOTA</c:v>
                  </c:pt>
                  <c:pt idx="139">
                    <c:v>REMOTA</c:v>
                  </c:pt>
                  <c:pt idx="140">
                    <c:v>REMOTA</c:v>
                  </c:pt>
                  <c:pt idx="141">
                    <c:v>ALTA</c:v>
                  </c:pt>
                  <c:pt idx="142">
                    <c:v>REMOTA</c:v>
                  </c:pt>
                  <c:pt idx="143">
                    <c:v>REMOTA</c:v>
                  </c:pt>
                  <c:pt idx="144">
                    <c:v>ALTA</c:v>
                  </c:pt>
                  <c:pt idx="145">
                    <c:v>REMOTA</c:v>
                  </c:pt>
                  <c:pt idx="146">
                    <c:v>REMOTA</c:v>
                  </c:pt>
                  <c:pt idx="147">
                    <c:v>REMOTA</c:v>
                  </c:pt>
                  <c:pt idx="148">
                    <c:v>MEDIA</c:v>
                  </c:pt>
                  <c:pt idx="149">
                    <c:v>REMOTA</c:v>
                  </c:pt>
                  <c:pt idx="150">
                    <c:v>REMOTA</c:v>
                  </c:pt>
                  <c:pt idx="151">
                    <c:v>REMOTA</c:v>
                  </c:pt>
                  <c:pt idx="152">
                    <c:v>MEDIA</c:v>
                  </c:pt>
                  <c:pt idx="153">
                    <c:v>REMOTA</c:v>
                  </c:pt>
                  <c:pt idx="154">
                    <c:v>REMOTA</c:v>
                  </c:pt>
                  <c:pt idx="155">
                    <c:v>REMOTA</c:v>
                  </c:pt>
                  <c:pt idx="156">
                    <c:v>REMOTA</c:v>
                  </c:pt>
                  <c:pt idx="157">
                    <c:v>REMOTA</c:v>
                  </c:pt>
                  <c:pt idx="158">
                    <c:v>REMOTA</c:v>
                  </c:pt>
                  <c:pt idx="159">
                    <c:v>REMOTA</c:v>
                  </c:pt>
                  <c:pt idx="160">
                    <c:v>REMOTA</c:v>
                  </c:pt>
                  <c:pt idx="161">
                    <c:v>REMOTA</c:v>
                  </c:pt>
                  <c:pt idx="162">
                    <c:v>REMOTA</c:v>
                  </c:pt>
                  <c:pt idx="163">
                    <c:v>ALTA</c:v>
                  </c:pt>
                  <c:pt idx="164">
                    <c:v>REMOTA</c:v>
                  </c:pt>
                  <c:pt idx="165">
                    <c:v>REMOTA</c:v>
                  </c:pt>
                  <c:pt idx="166">
                    <c:v>REMOTA</c:v>
                  </c:pt>
                  <c:pt idx="167">
                    <c:v>REMOTA</c:v>
                  </c:pt>
                  <c:pt idx="168">
                    <c:v>ALTA</c:v>
                  </c:pt>
                  <c:pt idx="169">
                    <c:v>REMOTA</c:v>
                  </c:pt>
                  <c:pt idx="170">
                    <c:v>REMOTA</c:v>
                  </c:pt>
                  <c:pt idx="171">
                    <c:v>MEDIA</c:v>
                  </c:pt>
                  <c:pt idx="172">
                    <c:v>REMOTA</c:v>
                  </c:pt>
                  <c:pt idx="173">
                    <c:v>REMOTA</c:v>
                  </c:pt>
                  <c:pt idx="174">
                    <c:v>REMOTA</c:v>
                  </c:pt>
                  <c:pt idx="175">
                    <c:v>MEDIA</c:v>
                  </c:pt>
                  <c:pt idx="176">
                    <c:v>REMOTA</c:v>
                  </c:pt>
                  <c:pt idx="177">
                    <c:v>REMOTA</c:v>
                  </c:pt>
                  <c:pt idx="178">
                    <c:v>BAJA</c:v>
                  </c:pt>
                  <c:pt idx="179">
                    <c:v>MEDIA</c:v>
                  </c:pt>
                  <c:pt idx="180">
                    <c:v>REMOTA</c:v>
                  </c:pt>
                  <c:pt idx="181">
                    <c:v>REMOTA</c:v>
                  </c:pt>
                  <c:pt idx="182">
                    <c:v>MEDIA</c:v>
                  </c:pt>
                  <c:pt idx="183">
                    <c:v>MEDIA</c:v>
                  </c:pt>
                  <c:pt idx="184">
                    <c:v>REMOTA</c:v>
                  </c:pt>
                  <c:pt idx="185">
                    <c:v>REMOTA</c:v>
                  </c:pt>
                  <c:pt idx="186">
                    <c:v>REMOTA</c:v>
                  </c:pt>
                  <c:pt idx="187">
                    <c:v>MEDIA</c:v>
                  </c:pt>
                  <c:pt idx="188">
                    <c:v>MEDIA</c:v>
                  </c:pt>
                  <c:pt idx="189">
                    <c:v>REMOTA</c:v>
                  </c:pt>
                  <c:pt idx="190">
                    <c:v>REMOTA</c:v>
                  </c:pt>
                  <c:pt idx="191">
                    <c:v>BAJA</c:v>
                  </c:pt>
                  <c:pt idx="192">
                    <c:v>REMOTA</c:v>
                  </c:pt>
                  <c:pt idx="193">
                    <c:v>MEDIA</c:v>
                  </c:pt>
                  <c:pt idx="194">
                    <c:v>BAJA</c:v>
                  </c:pt>
                  <c:pt idx="195">
                    <c:v>MEDIA</c:v>
                  </c:pt>
                  <c:pt idx="196">
                    <c:v>REMOTA</c:v>
                  </c:pt>
                  <c:pt idx="197">
                    <c:v>BAJA</c:v>
                  </c:pt>
                  <c:pt idx="198">
                    <c:v>REMOTA</c:v>
                  </c:pt>
                  <c:pt idx="199">
                    <c:v>BAJA</c:v>
                  </c:pt>
                  <c:pt idx="200">
                    <c:v>ALTA</c:v>
                  </c:pt>
                  <c:pt idx="201">
                    <c:v>REMOTA</c:v>
                  </c:pt>
                  <c:pt idx="202">
                    <c:v>ALTA</c:v>
                  </c:pt>
                  <c:pt idx="203">
                    <c:v>REMOTA</c:v>
                  </c:pt>
                  <c:pt idx="204">
                    <c:v>REMOTA</c:v>
                  </c:pt>
                  <c:pt idx="205">
                    <c:v>BAJA</c:v>
                  </c:pt>
                  <c:pt idx="206">
                    <c:v>REMOTA</c:v>
                  </c:pt>
                  <c:pt idx="207">
                    <c:v>REMOTA</c:v>
                  </c:pt>
                  <c:pt idx="208">
                    <c:v>REMOTA</c:v>
                  </c:pt>
                  <c:pt idx="209">
                    <c:v>MEDIA</c:v>
                  </c:pt>
                  <c:pt idx="210">
                    <c:v>MEDIA</c:v>
                  </c:pt>
                  <c:pt idx="211">
                    <c:v>MEDIA</c:v>
                  </c:pt>
                  <c:pt idx="212">
                    <c:v>REMOTA</c:v>
                  </c:pt>
                  <c:pt idx="213">
                    <c:v>MEDIA</c:v>
                  </c:pt>
                  <c:pt idx="214">
                    <c:v>MEDIA</c:v>
                  </c:pt>
                  <c:pt idx="215">
                    <c:v>REMOTA</c:v>
                  </c:pt>
                  <c:pt idx="216">
                    <c:v>REMOTA</c:v>
                  </c:pt>
                  <c:pt idx="217">
                    <c:v>REMOTA</c:v>
                  </c:pt>
                  <c:pt idx="218">
                    <c:v>MEDIA</c:v>
                  </c:pt>
                  <c:pt idx="219">
                    <c:v>REMOTA</c:v>
                  </c:pt>
                  <c:pt idx="220">
                    <c:v>REMOTA</c:v>
                  </c:pt>
                  <c:pt idx="221">
                    <c:v>REMOTA</c:v>
                  </c:pt>
                  <c:pt idx="222">
                    <c:v>REMOTA</c:v>
                  </c:pt>
                  <c:pt idx="223">
                    <c:v>REMOTA</c:v>
                  </c:pt>
                  <c:pt idx="224">
                    <c:v>REMOTA</c:v>
                  </c:pt>
                  <c:pt idx="225">
                    <c:v>MEDIA</c:v>
                  </c:pt>
                  <c:pt idx="226">
                    <c:v>REMOTA</c:v>
                  </c:pt>
                  <c:pt idx="227">
                    <c:v>REMOTA</c:v>
                  </c:pt>
                  <c:pt idx="228">
                    <c:v>REMOTA</c:v>
                  </c:pt>
                  <c:pt idx="229">
                    <c:v>REMOTA</c:v>
                  </c:pt>
                  <c:pt idx="230">
                    <c:v>REMOTA</c:v>
                  </c:pt>
                  <c:pt idx="231">
                    <c:v>REMOTA</c:v>
                  </c:pt>
                  <c:pt idx="232">
                    <c:v>MEDIA</c:v>
                  </c:pt>
                  <c:pt idx="233">
                    <c:v>REMOTA</c:v>
                  </c:pt>
                  <c:pt idx="234">
                    <c:v>BAJA</c:v>
                  </c:pt>
                  <c:pt idx="235">
                    <c:v>MEDIA</c:v>
                  </c:pt>
                  <c:pt idx="236">
                    <c:v>REMOTA</c:v>
                  </c:pt>
                  <c:pt idx="237">
                    <c:v>REMOTA</c:v>
                  </c:pt>
                  <c:pt idx="238">
                    <c:v>REMOTA</c:v>
                  </c:pt>
                  <c:pt idx="239">
                    <c:v>REMOTA</c:v>
                  </c:pt>
                  <c:pt idx="240">
                    <c:v>ALTA</c:v>
                  </c:pt>
                  <c:pt idx="241">
                    <c:v>REMOTA</c:v>
                  </c:pt>
                  <c:pt idx="242">
                    <c:v>REMOTA</c:v>
                  </c:pt>
                  <c:pt idx="243">
                    <c:v>REMOTA</c:v>
                  </c:pt>
                  <c:pt idx="244">
                    <c:v>REMOTA</c:v>
                  </c:pt>
                  <c:pt idx="245">
                    <c:v>MEDIA</c:v>
                  </c:pt>
                  <c:pt idx="246">
                    <c:v>REMOTA</c:v>
                  </c:pt>
                  <c:pt idx="247">
                    <c:v>MEDIA</c:v>
                  </c:pt>
                  <c:pt idx="248">
                    <c:v>REMOTA</c:v>
                  </c:pt>
                  <c:pt idx="249">
                    <c:v>REMOTA</c:v>
                  </c:pt>
                  <c:pt idx="250">
                    <c:v>REMOTA</c:v>
                  </c:pt>
                  <c:pt idx="251">
                    <c:v>REMOTA</c:v>
                  </c:pt>
                  <c:pt idx="252">
                    <c:v>REMOTA</c:v>
                  </c:pt>
                  <c:pt idx="253">
                    <c:v>REMOTA</c:v>
                  </c:pt>
                  <c:pt idx="254">
                    <c:v>REMOTA</c:v>
                  </c:pt>
                  <c:pt idx="255">
                    <c:v>REMOTA</c:v>
                  </c:pt>
                  <c:pt idx="256">
                    <c:v>ALTA</c:v>
                  </c:pt>
                  <c:pt idx="257">
                    <c:v>REMOTA</c:v>
                  </c:pt>
                  <c:pt idx="258">
                    <c:v>REMOTA</c:v>
                  </c:pt>
                  <c:pt idx="259">
                    <c:v>REMOTA</c:v>
                  </c:pt>
                  <c:pt idx="260">
                    <c:v>REMOTA</c:v>
                  </c:pt>
                  <c:pt idx="261">
                    <c:v>REMOTA</c:v>
                  </c:pt>
                  <c:pt idx="262">
                    <c:v>REMOTA</c:v>
                  </c:pt>
                  <c:pt idx="263">
                    <c:v>ALTA</c:v>
                  </c:pt>
                  <c:pt idx="264">
                    <c:v>ALTA</c:v>
                  </c:pt>
                  <c:pt idx="265">
                    <c:v>ALTA</c:v>
                  </c:pt>
                  <c:pt idx="266">
                    <c:v>BAJA</c:v>
                  </c:pt>
                  <c:pt idx="267">
                    <c:v>ALTA</c:v>
                  </c:pt>
                  <c:pt idx="268">
                    <c:v>REMOTA</c:v>
                  </c:pt>
                  <c:pt idx="269">
                    <c:v>BAJA</c:v>
                  </c:pt>
                  <c:pt idx="270">
                    <c:v>MEDIA</c:v>
                  </c:pt>
                  <c:pt idx="271">
                    <c:v>BAJA</c:v>
                  </c:pt>
                  <c:pt idx="272">
                    <c:v>MEDIA</c:v>
                  </c:pt>
                  <c:pt idx="273">
                    <c:v>MEDIA</c:v>
                  </c:pt>
                  <c:pt idx="274">
                    <c:v>REMOTA</c:v>
                  </c:pt>
                  <c:pt idx="275">
                    <c:v>MEDIA</c:v>
                  </c:pt>
                  <c:pt idx="276">
                    <c:v>REMOTA</c:v>
                  </c:pt>
                  <c:pt idx="277">
                    <c:v>REMOTA</c:v>
                  </c:pt>
                  <c:pt idx="278">
                    <c:v>ALTA</c:v>
                  </c:pt>
                  <c:pt idx="279">
                    <c:v>REMOTA</c:v>
                  </c:pt>
                  <c:pt idx="280">
                    <c:v>REMOTA</c:v>
                  </c:pt>
                  <c:pt idx="281">
                    <c:v>REMOTA</c:v>
                  </c:pt>
                  <c:pt idx="282">
                    <c:v>ALTA</c:v>
                  </c:pt>
                  <c:pt idx="283">
                    <c:v>ALTA</c:v>
                  </c:pt>
                  <c:pt idx="284">
                    <c:v>ALTA</c:v>
                  </c:pt>
                  <c:pt idx="285">
                    <c:v>ALTA</c:v>
                  </c:pt>
                  <c:pt idx="286">
                    <c:v>ALTA</c:v>
                  </c:pt>
                  <c:pt idx="287">
                    <c:v>REMOTA</c:v>
                  </c:pt>
                  <c:pt idx="288">
                    <c:v>REMOTA</c:v>
                  </c:pt>
                  <c:pt idx="289">
                    <c:v>REMOTA</c:v>
                  </c:pt>
                  <c:pt idx="290">
                    <c:v>REMOTA</c:v>
                  </c:pt>
                  <c:pt idx="291">
                    <c:v>ALTA</c:v>
                  </c:pt>
                  <c:pt idx="292">
                    <c:v>ALTA</c:v>
                  </c:pt>
                  <c:pt idx="293">
                    <c:v>REMOTA</c:v>
                  </c:pt>
                  <c:pt idx="294">
                    <c:v>REMOTA</c:v>
                  </c:pt>
                  <c:pt idx="295">
                    <c:v>ALTA</c:v>
                  </c:pt>
                  <c:pt idx="296">
                    <c:v>REMOTA</c:v>
                  </c:pt>
                  <c:pt idx="297">
                    <c:v>REMOTA</c:v>
                  </c:pt>
                  <c:pt idx="298">
                    <c:v>REMOTA</c:v>
                  </c:pt>
                  <c:pt idx="299">
                    <c:v>REMOTA</c:v>
                  </c:pt>
                  <c:pt idx="300">
                    <c:v>REMOTA</c:v>
                  </c:pt>
                  <c:pt idx="301">
                    <c:v>MEDIA</c:v>
                  </c:pt>
                  <c:pt idx="302">
                    <c:v>BAJA</c:v>
                  </c:pt>
                  <c:pt idx="303">
                    <c:v>ALTA</c:v>
                  </c:pt>
                  <c:pt idx="304">
                    <c:v>ALTA</c:v>
                  </c:pt>
                  <c:pt idx="305">
                    <c:v>REMOTA</c:v>
                  </c:pt>
                  <c:pt idx="306">
                    <c:v>MEDIA</c:v>
                  </c:pt>
                  <c:pt idx="307">
                    <c:v>REMOTA</c:v>
                  </c:pt>
                  <c:pt idx="308">
                    <c:v>REMOTA</c:v>
                  </c:pt>
                  <c:pt idx="309">
                    <c:v>REMOTA</c:v>
                  </c:pt>
                  <c:pt idx="310">
                    <c:v>REMOTA</c:v>
                  </c:pt>
                  <c:pt idx="311">
                    <c:v>REMOTA</c:v>
                  </c:pt>
                  <c:pt idx="312">
                    <c:v>REMOTA</c:v>
                  </c:pt>
                  <c:pt idx="313">
                    <c:v>REMOTA</c:v>
                  </c:pt>
                  <c:pt idx="314">
                    <c:v>MEDIA</c:v>
                  </c:pt>
                  <c:pt idx="315">
                    <c:v>REMOTA</c:v>
                  </c:pt>
                  <c:pt idx="316">
                    <c:v>ALTA</c:v>
                  </c:pt>
                  <c:pt idx="317">
                    <c:v>MEDIA</c:v>
                  </c:pt>
                  <c:pt idx="318">
                    <c:v>REMOTA</c:v>
                  </c:pt>
                  <c:pt idx="319">
                    <c:v>BAJA</c:v>
                  </c:pt>
                  <c:pt idx="320">
                    <c:v>ALTA</c:v>
                  </c:pt>
                  <c:pt idx="321">
                    <c:v>REMOTA</c:v>
                  </c:pt>
                  <c:pt idx="322">
                    <c:v>REMOTA</c:v>
                  </c:pt>
                  <c:pt idx="323">
                    <c:v>REMOTA</c:v>
                  </c:pt>
                  <c:pt idx="324">
                    <c:v>REMOTA</c:v>
                  </c:pt>
                  <c:pt idx="325">
                    <c:v>REMOTA</c:v>
                  </c:pt>
                  <c:pt idx="326">
                    <c:v>REMOTA</c:v>
                  </c:pt>
                  <c:pt idx="327">
                    <c:v>REMOTA</c:v>
                  </c:pt>
                  <c:pt idx="328">
                    <c:v>REMOTA</c:v>
                  </c:pt>
                  <c:pt idx="329">
                    <c:v>REMOTA</c:v>
                  </c:pt>
                  <c:pt idx="330">
                    <c:v>REMOTA</c:v>
                  </c:pt>
                  <c:pt idx="331">
                    <c:v>REMOTA</c:v>
                  </c:pt>
                  <c:pt idx="332">
                    <c:v>BAJA</c:v>
                  </c:pt>
                  <c:pt idx="333">
                    <c:v>ALTA</c:v>
                  </c:pt>
                  <c:pt idx="334">
                    <c:v>ALTA</c:v>
                  </c:pt>
                  <c:pt idx="335">
                    <c:v>MEDIA</c:v>
                  </c:pt>
                  <c:pt idx="336">
                    <c:v>MEDIA</c:v>
                  </c:pt>
                  <c:pt idx="337">
                    <c:v>REMOTA</c:v>
                  </c:pt>
                  <c:pt idx="338">
                    <c:v>BAJA</c:v>
                  </c:pt>
                  <c:pt idx="339">
                    <c:v>REMOTA</c:v>
                  </c:pt>
                  <c:pt idx="340">
                    <c:v>REMOTA</c:v>
                  </c:pt>
                  <c:pt idx="341">
                    <c:v>REMOTA</c:v>
                  </c:pt>
                  <c:pt idx="342">
                    <c:v>BAJA</c:v>
                  </c:pt>
                  <c:pt idx="343">
                    <c:v>MEDIA</c:v>
                  </c:pt>
                  <c:pt idx="344">
                    <c:v>REMOTA</c:v>
                  </c:pt>
                  <c:pt idx="345">
                    <c:v>MEDIA</c:v>
                  </c:pt>
                  <c:pt idx="346">
                    <c:v>REMOTA</c:v>
                  </c:pt>
                  <c:pt idx="347">
                    <c:v>ALTA</c:v>
                  </c:pt>
                  <c:pt idx="348">
                    <c:v>REMOTA</c:v>
                  </c:pt>
                  <c:pt idx="349">
                    <c:v>REMOTA</c:v>
                  </c:pt>
                  <c:pt idx="350">
                    <c:v>REMOTA</c:v>
                  </c:pt>
                  <c:pt idx="351">
                    <c:v>REMOTA</c:v>
                  </c:pt>
                  <c:pt idx="352">
                    <c:v>MEDIA</c:v>
                  </c:pt>
                  <c:pt idx="353">
                    <c:v>MEDIA</c:v>
                  </c:pt>
                  <c:pt idx="354">
                    <c:v>ALTA</c:v>
                  </c:pt>
                  <c:pt idx="355">
                    <c:v>REMOTA</c:v>
                  </c:pt>
                  <c:pt idx="356">
                    <c:v>REMOTA</c:v>
                  </c:pt>
                  <c:pt idx="357">
                    <c:v>REMOTA</c:v>
                  </c:pt>
                  <c:pt idx="358">
                    <c:v>ALTA</c:v>
                  </c:pt>
                  <c:pt idx="359">
                    <c:v>REMOTA</c:v>
                  </c:pt>
                  <c:pt idx="360">
                    <c:v>REMOTA</c:v>
                  </c:pt>
                  <c:pt idx="361">
                    <c:v>REMOTA</c:v>
                  </c:pt>
                  <c:pt idx="362">
                    <c:v>REMOTA</c:v>
                  </c:pt>
                  <c:pt idx="363">
                    <c:v>REMOTA</c:v>
                  </c:pt>
                  <c:pt idx="364">
                    <c:v>REMOTA</c:v>
                  </c:pt>
                  <c:pt idx="365">
                    <c:v>REMOTA</c:v>
                  </c:pt>
                  <c:pt idx="366">
                    <c:v>REMOTA</c:v>
                  </c:pt>
                  <c:pt idx="367">
                    <c:v>REMOTA</c:v>
                  </c:pt>
                  <c:pt idx="368">
                    <c:v>ALTA</c:v>
                  </c:pt>
                  <c:pt idx="369">
                    <c:v>MEDIA</c:v>
                  </c:pt>
                  <c:pt idx="370">
                    <c:v>REMOTA</c:v>
                  </c:pt>
                  <c:pt idx="371">
                    <c:v>REMOTA</c:v>
                  </c:pt>
                  <c:pt idx="372">
                    <c:v>ALTA</c:v>
                  </c:pt>
                  <c:pt idx="373">
                    <c:v>REMOTA</c:v>
                  </c:pt>
                  <c:pt idx="374">
                    <c:v>REMOTA</c:v>
                  </c:pt>
                  <c:pt idx="375">
                    <c:v>REMOTA</c:v>
                  </c:pt>
                  <c:pt idx="376">
                    <c:v>MEDIA</c:v>
                  </c:pt>
                  <c:pt idx="377">
                    <c:v>REMOTA</c:v>
                  </c:pt>
                  <c:pt idx="378">
                    <c:v>REMOTA</c:v>
                  </c:pt>
                  <c:pt idx="379">
                    <c:v>REMOTA</c:v>
                  </c:pt>
                  <c:pt idx="380">
                    <c:v>ALTA</c:v>
                  </c:pt>
                  <c:pt idx="381">
                    <c:v>ALTA</c:v>
                  </c:pt>
                  <c:pt idx="382">
                    <c:v>REMOTA</c:v>
                  </c:pt>
                  <c:pt idx="383">
                    <c:v>MEDIA</c:v>
                  </c:pt>
                  <c:pt idx="384">
                    <c:v>ALTA</c:v>
                  </c:pt>
                  <c:pt idx="385">
                    <c:v>ALTA</c:v>
                  </c:pt>
                  <c:pt idx="386">
                    <c:v>REMOTA</c:v>
                  </c:pt>
                  <c:pt idx="387">
                    <c:v>ALTA</c:v>
                  </c:pt>
                  <c:pt idx="388">
                    <c:v>REMOTA</c:v>
                  </c:pt>
                  <c:pt idx="389">
                    <c:v>ALTA</c:v>
                  </c:pt>
                  <c:pt idx="390">
                    <c:v>REMOTA</c:v>
                  </c:pt>
                  <c:pt idx="391">
                    <c:v>ALTA</c:v>
                  </c:pt>
                  <c:pt idx="392">
                    <c:v>REMOTA</c:v>
                  </c:pt>
                  <c:pt idx="393">
                    <c:v>REMOTA</c:v>
                  </c:pt>
                  <c:pt idx="394">
                    <c:v>ALTA</c:v>
                  </c:pt>
                  <c:pt idx="395">
                    <c:v>ALTA</c:v>
                  </c:pt>
                  <c:pt idx="396">
                    <c:v>REMOTA</c:v>
                  </c:pt>
                  <c:pt idx="397">
                    <c:v>REMOTA</c:v>
                  </c:pt>
                  <c:pt idx="398">
                    <c:v>REMOTA</c:v>
                  </c:pt>
                  <c:pt idx="399">
                    <c:v>ALTA</c:v>
                  </c:pt>
                  <c:pt idx="400">
                    <c:v>ALTA</c:v>
                  </c:pt>
                  <c:pt idx="401">
                    <c:v>REMOTA</c:v>
                  </c:pt>
                  <c:pt idx="402">
                    <c:v>MEDIA</c:v>
                  </c:pt>
                  <c:pt idx="403">
                    <c:v>REMOTA</c:v>
                  </c:pt>
                  <c:pt idx="404">
                    <c:v>ALTA</c:v>
                  </c:pt>
                  <c:pt idx="405">
                    <c:v>REMOTA</c:v>
                  </c:pt>
                  <c:pt idx="406">
                    <c:v>REMOTA</c:v>
                  </c:pt>
                  <c:pt idx="407">
                    <c:v>ALTA</c:v>
                  </c:pt>
                  <c:pt idx="408">
                    <c:v>ALTA</c:v>
                  </c:pt>
                  <c:pt idx="409">
                    <c:v>REMOTA</c:v>
                  </c:pt>
                  <c:pt idx="410">
                    <c:v>MEDIA</c:v>
                  </c:pt>
                  <c:pt idx="411">
                    <c:v>REMOTA</c:v>
                  </c:pt>
                  <c:pt idx="412">
                    <c:v>REMOTA</c:v>
                  </c:pt>
                  <c:pt idx="413">
                    <c:v>REMOTA</c:v>
                  </c:pt>
                  <c:pt idx="414">
                    <c:v>ALTA</c:v>
                  </c:pt>
                  <c:pt idx="415">
                    <c:v>REMOTA</c:v>
                  </c:pt>
                  <c:pt idx="416">
                    <c:v>REMOTA</c:v>
                  </c:pt>
                  <c:pt idx="417">
                    <c:v>REMOTA</c:v>
                  </c:pt>
                  <c:pt idx="418">
                    <c:v>REMOTA</c:v>
                  </c:pt>
                  <c:pt idx="419">
                    <c:v>ALTA</c:v>
                  </c:pt>
                  <c:pt idx="420">
                    <c:v>REMOTA</c:v>
                  </c:pt>
                  <c:pt idx="421">
                    <c:v>REMOTA</c:v>
                  </c:pt>
                  <c:pt idx="422">
                    <c:v>ALTA</c:v>
                  </c:pt>
                  <c:pt idx="423">
                    <c:v>REMOTA</c:v>
                  </c:pt>
                  <c:pt idx="424">
                    <c:v>REMOTA</c:v>
                  </c:pt>
                  <c:pt idx="425">
                    <c:v>REMOTA</c:v>
                  </c:pt>
                  <c:pt idx="426">
                    <c:v>REMOTA</c:v>
                  </c:pt>
                  <c:pt idx="427">
                    <c:v>ALTA</c:v>
                  </c:pt>
                  <c:pt idx="428">
                    <c:v>REMOTA</c:v>
                  </c:pt>
                  <c:pt idx="429">
                    <c:v>REMOTA</c:v>
                  </c:pt>
                  <c:pt idx="430">
                    <c:v>REMOTA</c:v>
                  </c:pt>
                  <c:pt idx="431">
                    <c:v>REMOTA</c:v>
                  </c:pt>
                  <c:pt idx="432">
                    <c:v>REMOTA</c:v>
                  </c:pt>
                  <c:pt idx="433">
                    <c:v>REMOTA</c:v>
                  </c:pt>
                  <c:pt idx="434">
                    <c:v>REMOTA</c:v>
                  </c:pt>
                  <c:pt idx="435">
                    <c:v>BAJA</c:v>
                  </c:pt>
                  <c:pt idx="436">
                    <c:v>BAJA</c:v>
                  </c:pt>
                  <c:pt idx="437">
                    <c:v>BAJA</c:v>
                  </c:pt>
                  <c:pt idx="438">
                    <c:v>BAJA</c:v>
                  </c:pt>
                  <c:pt idx="439">
                    <c:v>BAJA</c:v>
                  </c:pt>
                  <c:pt idx="440">
                    <c:v>ALTA</c:v>
                  </c:pt>
                  <c:pt idx="441">
                    <c:v>REMOTA</c:v>
                  </c:pt>
                  <c:pt idx="442">
                    <c:v>REMOTA</c:v>
                  </c:pt>
                  <c:pt idx="443">
                    <c:v>MEDIA</c:v>
                  </c:pt>
                  <c:pt idx="444">
                    <c:v>BAJA</c:v>
                  </c:pt>
                  <c:pt idx="445">
                    <c:v>BAJA</c:v>
                  </c:pt>
                  <c:pt idx="446">
                    <c:v>MEDIA</c:v>
                  </c:pt>
                  <c:pt idx="447">
                    <c:v>REMOTA</c:v>
                  </c:pt>
                  <c:pt idx="448">
                    <c:v>ALTA</c:v>
                  </c:pt>
                  <c:pt idx="449">
                    <c:v>MEDIA</c:v>
                  </c:pt>
                  <c:pt idx="450">
                    <c:v>MEDIA</c:v>
                  </c:pt>
                  <c:pt idx="451">
                    <c:v>MEDIA</c:v>
                  </c:pt>
                  <c:pt idx="452">
                    <c:v>REMOTA</c:v>
                  </c:pt>
                  <c:pt idx="453">
                    <c:v>REMOTA</c:v>
                  </c:pt>
                  <c:pt idx="454">
                    <c:v>REMOTA</c:v>
                  </c:pt>
                  <c:pt idx="455">
                    <c:v>MEDIA</c:v>
                  </c:pt>
                  <c:pt idx="456">
                    <c:v>MEDIA</c:v>
                  </c:pt>
                  <c:pt idx="457">
                    <c:v>MEDIA</c:v>
                  </c:pt>
                  <c:pt idx="458">
                    <c:v>MEDIA</c:v>
                  </c:pt>
                  <c:pt idx="459">
                    <c:v>REMOTA</c:v>
                  </c:pt>
                  <c:pt idx="460">
                    <c:v>REMOTA</c:v>
                  </c:pt>
                  <c:pt idx="461">
                    <c:v>ALTA</c:v>
                  </c:pt>
                  <c:pt idx="462">
                    <c:v>REMOTA</c:v>
                  </c:pt>
                  <c:pt idx="463">
                    <c:v>ALTA</c:v>
                  </c:pt>
                  <c:pt idx="464">
                    <c:v>ALTA</c:v>
                  </c:pt>
                  <c:pt idx="465">
                    <c:v>REMOTA</c:v>
                  </c:pt>
                  <c:pt idx="466">
                    <c:v>REMOTA</c:v>
                  </c:pt>
                  <c:pt idx="467">
                    <c:v>REMOTA</c:v>
                  </c:pt>
                  <c:pt idx="468">
                    <c:v>ALTA</c:v>
                  </c:pt>
                  <c:pt idx="469">
                    <c:v>ALTA</c:v>
                  </c:pt>
                  <c:pt idx="470">
                    <c:v>REMOTA</c:v>
                  </c:pt>
                  <c:pt idx="471">
                    <c:v>ALTA</c:v>
                  </c:pt>
                  <c:pt idx="472">
                    <c:v>ALTA</c:v>
                  </c:pt>
                  <c:pt idx="473">
                    <c:v>REMOTA</c:v>
                  </c:pt>
                  <c:pt idx="474">
                    <c:v>ALTA</c:v>
                  </c:pt>
                  <c:pt idx="475">
                    <c:v>REMOTA</c:v>
                  </c:pt>
                  <c:pt idx="476">
                    <c:v>REMOTA</c:v>
                  </c:pt>
                  <c:pt idx="477">
                    <c:v>REMOTA</c:v>
                  </c:pt>
                  <c:pt idx="478">
                    <c:v>REMOTA</c:v>
                  </c:pt>
                  <c:pt idx="479">
                    <c:v>REMOTA</c:v>
                  </c:pt>
                  <c:pt idx="480">
                    <c:v>REMOTA</c:v>
                  </c:pt>
                  <c:pt idx="481">
                    <c:v>ALTA</c:v>
                  </c:pt>
                  <c:pt idx="482">
                    <c:v>REMOTA</c:v>
                  </c:pt>
                  <c:pt idx="483">
                    <c:v>REMOTA</c:v>
                  </c:pt>
                  <c:pt idx="484">
                    <c:v>ALTA</c:v>
                  </c:pt>
                  <c:pt idx="485">
                    <c:v>REMOTA</c:v>
                  </c:pt>
                  <c:pt idx="486">
                    <c:v>REMOTA</c:v>
                  </c:pt>
                  <c:pt idx="487">
                    <c:v>REMOTA</c:v>
                  </c:pt>
                  <c:pt idx="488">
                    <c:v>REMOTA</c:v>
                  </c:pt>
                  <c:pt idx="489">
                    <c:v>REMOTA</c:v>
                  </c:pt>
                  <c:pt idx="490">
                    <c:v>ALTA</c:v>
                  </c:pt>
                  <c:pt idx="491">
                    <c:v>REMOTA</c:v>
                  </c:pt>
                  <c:pt idx="492">
                    <c:v>ALTA</c:v>
                  </c:pt>
                  <c:pt idx="493">
                    <c:v>REMOTA</c:v>
                  </c:pt>
                  <c:pt idx="494">
                    <c:v>ALTA</c:v>
                  </c:pt>
                  <c:pt idx="495">
                    <c:v>REMOTA</c:v>
                  </c:pt>
                  <c:pt idx="496">
                    <c:v>ALTA</c:v>
                  </c:pt>
                  <c:pt idx="497">
                    <c:v>REMOTA</c:v>
                  </c:pt>
                  <c:pt idx="498">
                    <c:v>ALTA</c:v>
                  </c:pt>
                  <c:pt idx="499">
                    <c:v>ALTA</c:v>
                  </c:pt>
                  <c:pt idx="500">
                    <c:v>REMOTA</c:v>
                  </c:pt>
                  <c:pt idx="501">
                    <c:v>REMOTA</c:v>
                  </c:pt>
                  <c:pt idx="502">
                    <c:v>REMOTA</c:v>
                  </c:pt>
                  <c:pt idx="503">
                    <c:v>ALTA</c:v>
                  </c:pt>
                  <c:pt idx="504">
                    <c:v>ALTA</c:v>
                  </c:pt>
                  <c:pt idx="505">
                    <c:v>REMOTA</c:v>
                  </c:pt>
                  <c:pt idx="506">
                    <c:v>REMOTA</c:v>
                  </c:pt>
                  <c:pt idx="507">
                    <c:v>REMOTA</c:v>
                  </c:pt>
                  <c:pt idx="508">
                    <c:v>REMOTA</c:v>
                  </c:pt>
                  <c:pt idx="509">
                    <c:v>REMOTA</c:v>
                  </c:pt>
                  <c:pt idx="510">
                    <c:v>REMOTA</c:v>
                  </c:pt>
                  <c:pt idx="511">
                    <c:v>REMOTA</c:v>
                  </c:pt>
                  <c:pt idx="512">
                    <c:v>REMOTA</c:v>
                  </c:pt>
                  <c:pt idx="513">
                    <c:v>REMOTA</c:v>
                  </c:pt>
                  <c:pt idx="514">
                    <c:v>REMOTA</c:v>
                  </c:pt>
                  <c:pt idx="515">
                    <c:v>REMOTA</c:v>
                  </c:pt>
                  <c:pt idx="516">
                    <c:v>REMOTA</c:v>
                  </c:pt>
                  <c:pt idx="517">
                    <c:v>REMOTA</c:v>
                  </c:pt>
                  <c:pt idx="518">
                    <c:v>REMOTA</c:v>
                  </c:pt>
                  <c:pt idx="519">
                    <c:v>REMOTA</c:v>
                  </c:pt>
                  <c:pt idx="520">
                    <c:v>REMOTA</c:v>
                  </c:pt>
                  <c:pt idx="521">
                    <c:v>REMOTA</c:v>
                  </c:pt>
                  <c:pt idx="522">
                    <c:v>REMOTA</c:v>
                  </c:pt>
                  <c:pt idx="523">
                    <c:v>REMOTA</c:v>
                  </c:pt>
                  <c:pt idx="524">
                    <c:v>REMOTA</c:v>
                  </c:pt>
                  <c:pt idx="525">
                    <c:v>MEDIA</c:v>
                  </c:pt>
                  <c:pt idx="526">
                    <c:v>REMOTA</c:v>
                  </c:pt>
                  <c:pt idx="527">
                    <c:v>ALTA</c:v>
                  </c:pt>
                  <c:pt idx="528">
                    <c:v>MEDIA</c:v>
                  </c:pt>
                  <c:pt idx="529">
                    <c:v>REMOTA</c:v>
                  </c:pt>
                  <c:pt idx="530">
                    <c:v>REMOTA</c:v>
                  </c:pt>
                  <c:pt idx="531">
                    <c:v>ALTA</c:v>
                  </c:pt>
                  <c:pt idx="532">
                    <c:v>ALTA</c:v>
                  </c:pt>
                  <c:pt idx="533">
                    <c:v>ALTA</c:v>
                  </c:pt>
                  <c:pt idx="534">
                    <c:v>REMOTA</c:v>
                  </c:pt>
                  <c:pt idx="535">
                    <c:v>ALTA</c:v>
                  </c:pt>
                  <c:pt idx="536">
                    <c:v>ALTA</c:v>
                  </c:pt>
                  <c:pt idx="537">
                    <c:v>ALTA</c:v>
                  </c:pt>
                  <c:pt idx="538">
                    <c:v>ALTA</c:v>
                  </c:pt>
                  <c:pt idx="539">
                    <c:v>BAJA</c:v>
                  </c:pt>
                  <c:pt idx="540">
                    <c:v>REMOTA</c:v>
                  </c:pt>
                  <c:pt idx="541">
                    <c:v>REMOTA</c:v>
                  </c:pt>
                  <c:pt idx="542">
                    <c:v>REMOTA</c:v>
                  </c:pt>
                  <c:pt idx="543">
                    <c:v>REMOTA</c:v>
                  </c:pt>
                  <c:pt idx="544">
                    <c:v>ALTA</c:v>
                  </c:pt>
                  <c:pt idx="545">
                    <c:v>REMOTA</c:v>
                  </c:pt>
                  <c:pt idx="546">
                    <c:v>REMOTA</c:v>
                  </c:pt>
                  <c:pt idx="547">
                    <c:v>ALTA</c:v>
                  </c:pt>
                  <c:pt idx="548">
                    <c:v>REMOTA</c:v>
                  </c:pt>
                  <c:pt idx="549">
                    <c:v>REMOTA</c:v>
                  </c:pt>
                  <c:pt idx="550">
                    <c:v>REMOTA</c:v>
                  </c:pt>
                  <c:pt idx="551">
                    <c:v>REMOTA</c:v>
                  </c:pt>
                  <c:pt idx="552">
                    <c:v>ALTA</c:v>
                  </c:pt>
                  <c:pt idx="553">
                    <c:v>REMOTA</c:v>
                  </c:pt>
                  <c:pt idx="554">
                    <c:v>MEDIA</c:v>
                  </c:pt>
                  <c:pt idx="555">
                    <c:v>REMOTA</c:v>
                  </c:pt>
                  <c:pt idx="556">
                    <c:v>BAJA</c:v>
                  </c:pt>
                  <c:pt idx="557">
                    <c:v>ALTA</c:v>
                  </c:pt>
                  <c:pt idx="558">
                    <c:v>REMOTA</c:v>
                  </c:pt>
                  <c:pt idx="559">
                    <c:v>MEDIA</c:v>
                  </c:pt>
                  <c:pt idx="560">
                    <c:v>REMOTA</c:v>
                  </c:pt>
                  <c:pt idx="561">
                    <c:v>REMOTA</c:v>
                  </c:pt>
                  <c:pt idx="562">
                    <c:v>REMOTA</c:v>
                  </c:pt>
                  <c:pt idx="563">
                    <c:v>REMOTA</c:v>
                  </c:pt>
                  <c:pt idx="564">
                    <c:v>MEDIA</c:v>
                  </c:pt>
                  <c:pt idx="565">
                    <c:v>REMOTA</c:v>
                  </c:pt>
                  <c:pt idx="566">
                    <c:v>REMOTA</c:v>
                  </c:pt>
                  <c:pt idx="567">
                    <c:v>REMOTA</c:v>
                  </c:pt>
                  <c:pt idx="568">
                    <c:v>REMOTA</c:v>
                  </c:pt>
                  <c:pt idx="569">
                    <c:v>REMOTA</c:v>
                  </c:pt>
                  <c:pt idx="570">
                    <c:v>REMOTA</c:v>
                  </c:pt>
                  <c:pt idx="571">
                    <c:v>REMOTA</c:v>
                  </c:pt>
                  <c:pt idx="572">
                    <c:v>ALTA</c:v>
                  </c:pt>
                  <c:pt idx="573">
                    <c:v>MEDIA</c:v>
                  </c:pt>
                  <c:pt idx="574">
                    <c:v>REMOTA</c:v>
                  </c:pt>
                  <c:pt idx="575">
                    <c:v>REMOTA</c:v>
                  </c:pt>
                  <c:pt idx="576">
                    <c:v>ALTA</c:v>
                  </c:pt>
                  <c:pt idx="577">
                    <c:v>REMOTA</c:v>
                  </c:pt>
                  <c:pt idx="578">
                    <c:v>REMOTA</c:v>
                  </c:pt>
                  <c:pt idx="579">
                    <c:v>REMOTA</c:v>
                  </c:pt>
                  <c:pt idx="580">
                    <c:v>REMOTA</c:v>
                  </c:pt>
                  <c:pt idx="581">
                    <c:v>REMOTA</c:v>
                  </c:pt>
                  <c:pt idx="582">
                    <c:v>MEDIA</c:v>
                  </c:pt>
                  <c:pt idx="583">
                    <c:v>REMOTA</c:v>
                  </c:pt>
                  <c:pt idx="584">
                    <c:v>MEDIA</c:v>
                  </c:pt>
                  <c:pt idx="585">
                    <c:v>MEDIA</c:v>
                  </c:pt>
                  <c:pt idx="586">
                    <c:v>MEDIA</c:v>
                  </c:pt>
                  <c:pt idx="587">
                    <c:v>BAJA</c:v>
                  </c:pt>
                  <c:pt idx="588">
                    <c:v>ALTA</c:v>
                  </c:pt>
                  <c:pt idx="589">
                    <c:v>REMOTA</c:v>
                  </c:pt>
                  <c:pt idx="590">
                    <c:v>ALTA</c:v>
                  </c:pt>
                  <c:pt idx="591">
                    <c:v>ALTA</c:v>
                  </c:pt>
                  <c:pt idx="592">
                    <c:v>ALTA</c:v>
                  </c:pt>
                  <c:pt idx="593">
                    <c:v>ALTA</c:v>
                  </c:pt>
                  <c:pt idx="594">
                    <c:v>ALTA</c:v>
                  </c:pt>
                  <c:pt idx="595">
                    <c:v>REMOTA</c:v>
                  </c:pt>
                  <c:pt idx="596">
                    <c:v>ALTA</c:v>
                  </c:pt>
                  <c:pt idx="597">
                    <c:v>ALTA</c:v>
                  </c:pt>
                  <c:pt idx="598">
                    <c:v>REMOTA</c:v>
                  </c:pt>
                  <c:pt idx="599">
                    <c:v>ALTA</c:v>
                  </c:pt>
                  <c:pt idx="600">
                    <c:v>ALTA</c:v>
                  </c:pt>
                  <c:pt idx="601">
                    <c:v>MEDIA</c:v>
                  </c:pt>
                  <c:pt idx="602">
                    <c:v>ALTA</c:v>
                  </c:pt>
                  <c:pt idx="603">
                    <c:v>REMOTA</c:v>
                  </c:pt>
                  <c:pt idx="604">
                    <c:v>ALTA</c:v>
                  </c:pt>
                  <c:pt idx="605">
                    <c:v>REMOTA</c:v>
                  </c:pt>
                  <c:pt idx="606">
                    <c:v>REMOTA</c:v>
                  </c:pt>
                  <c:pt idx="607">
                    <c:v>ALTA</c:v>
                  </c:pt>
                  <c:pt idx="608">
                    <c:v>REMOTA</c:v>
                  </c:pt>
                  <c:pt idx="609">
                    <c:v>REMOTA</c:v>
                  </c:pt>
                  <c:pt idx="610">
                    <c:v>REMOTA</c:v>
                  </c:pt>
                  <c:pt idx="611">
                    <c:v>ALTA</c:v>
                  </c:pt>
                  <c:pt idx="612">
                    <c:v>ALTA</c:v>
                  </c:pt>
                  <c:pt idx="613">
                    <c:v>ALTA</c:v>
                  </c:pt>
                  <c:pt idx="614">
                    <c:v>REMOTA</c:v>
                  </c:pt>
                  <c:pt idx="615">
                    <c:v>REMOTA</c:v>
                  </c:pt>
                  <c:pt idx="616">
                    <c:v>REMOTA</c:v>
                  </c:pt>
                  <c:pt idx="617">
                    <c:v>MEDIA</c:v>
                  </c:pt>
                  <c:pt idx="618">
                    <c:v>MEDIA</c:v>
                  </c:pt>
                  <c:pt idx="619">
                    <c:v>MEDIA</c:v>
                  </c:pt>
                  <c:pt idx="620">
                    <c:v>MEDIA</c:v>
                  </c:pt>
                  <c:pt idx="621">
                    <c:v>MEDIA</c:v>
                  </c:pt>
                  <c:pt idx="622">
                    <c:v>MEDIA</c:v>
                  </c:pt>
                  <c:pt idx="623">
                    <c:v>MEDIA</c:v>
                  </c:pt>
                  <c:pt idx="624">
                    <c:v>MEDIA</c:v>
                  </c:pt>
                  <c:pt idx="625">
                    <c:v>MEDIA</c:v>
                  </c:pt>
                  <c:pt idx="626">
                    <c:v>MEDIA</c:v>
                  </c:pt>
                  <c:pt idx="627">
                    <c:v>MEDIA</c:v>
                  </c:pt>
                  <c:pt idx="628">
                    <c:v>MEDIA</c:v>
                  </c:pt>
                  <c:pt idx="629">
                    <c:v>MEDIA</c:v>
                  </c:pt>
                  <c:pt idx="630">
                    <c:v>MEDIA</c:v>
                  </c:pt>
                  <c:pt idx="631">
                    <c:v>MEDIA</c:v>
                  </c:pt>
                  <c:pt idx="632">
                    <c:v>MEDIA</c:v>
                  </c:pt>
                  <c:pt idx="633">
                    <c:v>MEDIA</c:v>
                  </c:pt>
                  <c:pt idx="634">
                    <c:v>MEDIA</c:v>
                  </c:pt>
                  <c:pt idx="635">
                    <c:v>MEDIA</c:v>
                  </c:pt>
                  <c:pt idx="636">
                    <c:v>MEDIA</c:v>
                  </c:pt>
                  <c:pt idx="637">
                    <c:v>MEDIA</c:v>
                  </c:pt>
                  <c:pt idx="638">
                    <c:v>MEDIA</c:v>
                  </c:pt>
                  <c:pt idx="639">
                    <c:v>MEDIA</c:v>
                  </c:pt>
                  <c:pt idx="640">
                    <c:v>MEDIA</c:v>
                  </c:pt>
                  <c:pt idx="641">
                    <c:v>MEDIA</c:v>
                  </c:pt>
                  <c:pt idx="642">
                    <c:v>MEDIA</c:v>
                  </c:pt>
                  <c:pt idx="643">
                    <c:v>MEDIA</c:v>
                  </c:pt>
                  <c:pt idx="644">
                    <c:v>MEDIA</c:v>
                  </c:pt>
                  <c:pt idx="645">
                    <c:v>BAJA</c:v>
                  </c:pt>
                  <c:pt idx="646">
                    <c:v>BAJA</c:v>
                  </c:pt>
                  <c:pt idx="647">
                    <c:v>MEDIA</c:v>
                  </c:pt>
                  <c:pt idx="648">
                    <c:v>MEDIA</c:v>
                  </c:pt>
                  <c:pt idx="649">
                    <c:v>BAJA</c:v>
                  </c:pt>
                  <c:pt idx="650">
                    <c:v>MEDIA</c:v>
                  </c:pt>
                  <c:pt idx="651">
                    <c:v>MEDIA</c:v>
                  </c:pt>
                  <c:pt idx="652">
                    <c:v>MEDIA</c:v>
                  </c:pt>
                  <c:pt idx="653">
                    <c:v>MEDIA</c:v>
                  </c:pt>
                  <c:pt idx="654">
                    <c:v>MEDIA</c:v>
                  </c:pt>
                  <c:pt idx="655">
                    <c:v>REMOTA</c:v>
                  </c:pt>
                  <c:pt idx="656">
                    <c:v>REMOTA</c:v>
                  </c:pt>
                  <c:pt idx="657">
                    <c:v>MEDIA</c:v>
                  </c:pt>
                  <c:pt idx="658">
                    <c:v>MEDIA</c:v>
                  </c:pt>
                  <c:pt idx="659">
                    <c:v>BAJA</c:v>
                  </c:pt>
                  <c:pt idx="660">
                    <c:v>BAJA</c:v>
                  </c:pt>
                  <c:pt idx="661">
                    <c:v>MEDIA</c:v>
                  </c:pt>
                  <c:pt idx="662">
                    <c:v>BAJA</c:v>
                  </c:pt>
                  <c:pt idx="663">
                    <c:v>MEDIA</c:v>
                  </c:pt>
                  <c:pt idx="664">
                    <c:v>REMOTA</c:v>
                  </c:pt>
                  <c:pt idx="665">
                    <c:v>MEDIA</c:v>
                  </c:pt>
                  <c:pt idx="666">
                    <c:v>MEDIA</c:v>
                  </c:pt>
                  <c:pt idx="667">
                    <c:v>MEDIA</c:v>
                  </c:pt>
                  <c:pt idx="668">
                    <c:v>MEDIA</c:v>
                  </c:pt>
                  <c:pt idx="669">
                    <c:v>ALTA</c:v>
                  </c:pt>
                  <c:pt idx="670">
                    <c:v>MEDIA</c:v>
                  </c:pt>
                  <c:pt idx="671">
                    <c:v>MEDIA</c:v>
                  </c:pt>
                  <c:pt idx="672">
                    <c:v>MEDIA</c:v>
                  </c:pt>
                  <c:pt idx="673">
                    <c:v>BAJA</c:v>
                  </c:pt>
                  <c:pt idx="674">
                    <c:v>MEDIA</c:v>
                  </c:pt>
                  <c:pt idx="675">
                    <c:v>MEDIA</c:v>
                  </c:pt>
                  <c:pt idx="676">
                    <c:v>BAJA</c:v>
                  </c:pt>
                  <c:pt idx="677">
                    <c:v>MEDIA</c:v>
                  </c:pt>
                  <c:pt idx="678">
                    <c:v>MEDIA</c:v>
                  </c:pt>
                  <c:pt idx="679">
                    <c:v>BAJA</c:v>
                  </c:pt>
                  <c:pt idx="680">
                    <c:v>MEDIA</c:v>
                  </c:pt>
                  <c:pt idx="681">
                    <c:v>ALTA</c:v>
                  </c:pt>
                  <c:pt idx="682">
                    <c:v>MEDIA</c:v>
                  </c:pt>
                  <c:pt idx="683">
                    <c:v>MEDIA</c:v>
                  </c:pt>
                  <c:pt idx="684">
                    <c:v>MEDIA</c:v>
                  </c:pt>
                  <c:pt idx="685">
                    <c:v>MEDIA</c:v>
                  </c:pt>
                  <c:pt idx="686">
                    <c:v>ALTA</c:v>
                  </c:pt>
                  <c:pt idx="687">
                    <c:v>MEDIA</c:v>
                  </c:pt>
                  <c:pt idx="688">
                    <c:v>REMOTA</c:v>
                  </c:pt>
                  <c:pt idx="689">
                    <c:v>MEDIA</c:v>
                  </c:pt>
                  <c:pt idx="690">
                    <c:v>MEDIA</c:v>
                  </c:pt>
                  <c:pt idx="691">
                    <c:v>MEDIA</c:v>
                  </c:pt>
                  <c:pt idx="692">
                    <c:v>REMOTA</c:v>
                  </c:pt>
                  <c:pt idx="693">
                    <c:v>REMOTA</c:v>
                  </c:pt>
                  <c:pt idx="694">
                    <c:v>MEDIA</c:v>
                  </c:pt>
                  <c:pt idx="695">
                    <c:v>MEDIA</c:v>
                  </c:pt>
                  <c:pt idx="696">
                    <c:v>MEDIA</c:v>
                  </c:pt>
                  <c:pt idx="697">
                    <c:v>MEDIA</c:v>
                  </c:pt>
                  <c:pt idx="698">
                    <c:v>MEDIA</c:v>
                  </c:pt>
                  <c:pt idx="699">
                    <c:v>MEDIA</c:v>
                  </c:pt>
                  <c:pt idx="700">
                    <c:v>MEDIA</c:v>
                  </c:pt>
                  <c:pt idx="701">
                    <c:v>MEDIA</c:v>
                  </c:pt>
                  <c:pt idx="702">
                    <c:v>MEDIA</c:v>
                  </c:pt>
                  <c:pt idx="703">
                    <c:v>MEDIA</c:v>
                  </c:pt>
                  <c:pt idx="704">
                    <c:v>MEDIA</c:v>
                  </c:pt>
                  <c:pt idx="705">
                    <c:v>MEDIA</c:v>
                  </c:pt>
                  <c:pt idx="706">
                    <c:v>MEDIA</c:v>
                  </c:pt>
                  <c:pt idx="707">
                    <c:v>MEDIA</c:v>
                  </c:pt>
                  <c:pt idx="708">
                    <c:v>MEDIA</c:v>
                  </c:pt>
                  <c:pt idx="709">
                    <c:v>MEDIA</c:v>
                  </c:pt>
                  <c:pt idx="710">
                    <c:v>MEDIA</c:v>
                  </c:pt>
                  <c:pt idx="711">
                    <c:v>MEDIA</c:v>
                  </c:pt>
                  <c:pt idx="712">
                    <c:v>MEDIA</c:v>
                  </c:pt>
                  <c:pt idx="713">
                    <c:v>MEDIA</c:v>
                  </c:pt>
                  <c:pt idx="714">
                    <c:v>MEDIA</c:v>
                  </c:pt>
                  <c:pt idx="715">
                    <c:v>MEDIA</c:v>
                  </c:pt>
                  <c:pt idx="716">
                    <c:v>MEDIA</c:v>
                  </c:pt>
                  <c:pt idx="717">
                    <c:v>MEDIA</c:v>
                  </c:pt>
                  <c:pt idx="718">
                    <c:v>MEDIA</c:v>
                  </c:pt>
                  <c:pt idx="719">
                    <c:v>MEDIA</c:v>
                  </c:pt>
                  <c:pt idx="720">
                    <c:v>MEDIA</c:v>
                  </c:pt>
                  <c:pt idx="721">
                    <c:v>MEDIA</c:v>
                  </c:pt>
                  <c:pt idx="722">
                    <c:v>MEDIA</c:v>
                  </c:pt>
                  <c:pt idx="723">
                    <c:v>ALTA</c:v>
                  </c:pt>
                  <c:pt idx="724">
                    <c:v>MEDIA</c:v>
                  </c:pt>
                  <c:pt idx="725">
                    <c:v>MEDIA</c:v>
                  </c:pt>
                  <c:pt idx="726">
                    <c:v>MEDIA</c:v>
                  </c:pt>
                  <c:pt idx="727">
                    <c:v>MEDIA</c:v>
                  </c:pt>
                  <c:pt idx="728">
                    <c:v>MEDIA</c:v>
                  </c:pt>
                  <c:pt idx="729">
                    <c:v>MEDIA</c:v>
                  </c:pt>
                  <c:pt idx="730">
                    <c:v>MEDIA</c:v>
                  </c:pt>
                  <c:pt idx="731">
                    <c:v>MEDIA</c:v>
                  </c:pt>
                  <c:pt idx="732">
                    <c:v>MEDIA</c:v>
                  </c:pt>
                  <c:pt idx="733">
                    <c:v>MEDIA</c:v>
                  </c:pt>
                  <c:pt idx="734">
                    <c:v>MEDIA</c:v>
                  </c:pt>
                  <c:pt idx="735">
                    <c:v>ALTA</c:v>
                  </c:pt>
                  <c:pt idx="736">
                    <c:v>MEDIA</c:v>
                  </c:pt>
                  <c:pt idx="737">
                    <c:v>MEDIA</c:v>
                  </c:pt>
                  <c:pt idx="738">
                    <c:v>MEDIA</c:v>
                  </c:pt>
                  <c:pt idx="739">
                    <c:v>MEDIA</c:v>
                  </c:pt>
                  <c:pt idx="740">
                    <c:v>MEDIA</c:v>
                  </c:pt>
                  <c:pt idx="741">
                    <c:v>MEDIA</c:v>
                  </c:pt>
                  <c:pt idx="742">
                    <c:v>ALTA</c:v>
                  </c:pt>
                  <c:pt idx="743">
                    <c:v>MEDIA</c:v>
                  </c:pt>
                  <c:pt idx="744">
                    <c:v>MEDIA</c:v>
                  </c:pt>
                  <c:pt idx="745">
                    <c:v>ALTA</c:v>
                  </c:pt>
                  <c:pt idx="746">
                    <c:v>MEDIA</c:v>
                  </c:pt>
                  <c:pt idx="747">
                    <c:v>ALTA</c:v>
                  </c:pt>
                  <c:pt idx="748">
                    <c:v>ALTA</c:v>
                  </c:pt>
                  <c:pt idx="749">
                    <c:v>ALTA</c:v>
                  </c:pt>
                  <c:pt idx="750">
                    <c:v>ALTA</c:v>
                  </c:pt>
                  <c:pt idx="751">
                    <c:v>ALTA</c:v>
                  </c:pt>
                  <c:pt idx="752">
                    <c:v>ALTA</c:v>
                  </c:pt>
                  <c:pt idx="753">
                    <c:v>MEDIA</c:v>
                  </c:pt>
                  <c:pt idx="754">
                    <c:v>BAJA</c:v>
                  </c:pt>
                  <c:pt idx="755">
                    <c:v>MEDIA</c:v>
                  </c:pt>
                  <c:pt idx="756">
                    <c:v>MEDIA</c:v>
                  </c:pt>
                  <c:pt idx="757">
                    <c:v>MEDIA</c:v>
                  </c:pt>
                  <c:pt idx="758">
                    <c:v>REMOTA</c:v>
                  </c:pt>
                  <c:pt idx="759">
                    <c:v>MEDIA</c:v>
                  </c:pt>
                  <c:pt idx="760">
                    <c:v>MEDIA</c:v>
                  </c:pt>
                  <c:pt idx="761">
                    <c:v>BAJA</c:v>
                  </c:pt>
                  <c:pt idx="762">
                    <c:v>MEDIA</c:v>
                  </c:pt>
                  <c:pt idx="763">
                    <c:v>ALTA</c:v>
                  </c:pt>
                  <c:pt idx="764">
                    <c:v>ALTA</c:v>
                  </c:pt>
                  <c:pt idx="765">
                    <c:v>ALTA</c:v>
                  </c:pt>
                  <c:pt idx="766">
                    <c:v>MEDIA</c:v>
                  </c:pt>
                  <c:pt idx="767">
                    <c:v>ALTA</c:v>
                  </c:pt>
                  <c:pt idx="768">
                    <c:v>ALTA</c:v>
                  </c:pt>
                  <c:pt idx="769">
                    <c:v>MEDIA</c:v>
                  </c:pt>
                  <c:pt idx="770">
                    <c:v>ALTA</c:v>
                  </c:pt>
                  <c:pt idx="771">
                    <c:v>MEDIA</c:v>
                  </c:pt>
                  <c:pt idx="772">
                    <c:v>MEDIA</c:v>
                  </c:pt>
                  <c:pt idx="773">
                    <c:v>MEDIA</c:v>
                  </c:pt>
                  <c:pt idx="774">
                    <c:v>MEDIA</c:v>
                  </c:pt>
                  <c:pt idx="775">
                    <c:v>ALTA</c:v>
                  </c:pt>
                  <c:pt idx="776">
                    <c:v>MEDIA</c:v>
                  </c:pt>
                  <c:pt idx="777">
                    <c:v>MEDIA</c:v>
                  </c:pt>
                  <c:pt idx="778">
                    <c:v>MEDIA</c:v>
                  </c:pt>
                  <c:pt idx="779">
                    <c:v>ALTA</c:v>
                  </c:pt>
                  <c:pt idx="780">
                    <c:v>ALTA</c:v>
                  </c:pt>
                  <c:pt idx="781">
                    <c:v>MEDIA</c:v>
                  </c:pt>
                  <c:pt idx="782">
                    <c:v>ALTA</c:v>
                  </c:pt>
                  <c:pt idx="783">
                    <c:v>ALTA</c:v>
                  </c:pt>
                  <c:pt idx="784">
                    <c:v>MEDIA</c:v>
                  </c:pt>
                  <c:pt idx="785">
                    <c:v>REMOTA</c:v>
                  </c:pt>
                  <c:pt idx="786">
                    <c:v>MEDIA</c:v>
                  </c:pt>
                  <c:pt idx="787">
                    <c:v>MEDIA</c:v>
                  </c:pt>
                  <c:pt idx="788">
                    <c:v>ALTA</c:v>
                  </c:pt>
                  <c:pt idx="789">
                    <c:v>ALTA</c:v>
                  </c:pt>
                  <c:pt idx="790">
                    <c:v>ALTA</c:v>
                  </c:pt>
                  <c:pt idx="791">
                    <c:v>MEDIA</c:v>
                  </c:pt>
                  <c:pt idx="792">
                    <c:v>ALTA</c:v>
                  </c:pt>
                  <c:pt idx="793">
                    <c:v>MEDIA</c:v>
                  </c:pt>
                  <c:pt idx="794">
                    <c:v>ALTA</c:v>
                  </c:pt>
                  <c:pt idx="795">
                    <c:v>REMOTA</c:v>
                  </c:pt>
                  <c:pt idx="796">
                    <c:v>REMOTA</c:v>
                  </c:pt>
                  <c:pt idx="797">
                    <c:v>REMOTA</c:v>
                  </c:pt>
                  <c:pt idx="798">
                    <c:v>REMOTA</c:v>
                  </c:pt>
                  <c:pt idx="799">
                    <c:v>REMOTA</c:v>
                  </c:pt>
                  <c:pt idx="800">
                    <c:v>REMOTA</c:v>
                  </c:pt>
                  <c:pt idx="801">
                    <c:v>MEDIA</c:v>
                  </c:pt>
                  <c:pt idx="802">
                    <c:v>MEDIA</c:v>
                  </c:pt>
                  <c:pt idx="803">
                    <c:v>ALTA</c:v>
                  </c:pt>
                  <c:pt idx="804">
                    <c:v>ALTA</c:v>
                  </c:pt>
                  <c:pt idx="805">
                    <c:v>ALTA</c:v>
                  </c:pt>
                  <c:pt idx="806">
                    <c:v>ALTA</c:v>
                  </c:pt>
                  <c:pt idx="807">
                    <c:v>ALTA</c:v>
                  </c:pt>
                  <c:pt idx="808">
                    <c:v>REMOTA</c:v>
                  </c:pt>
                  <c:pt idx="809">
                    <c:v>ALTA</c:v>
                  </c:pt>
                  <c:pt idx="810">
                    <c:v>REMOTA</c:v>
                  </c:pt>
                  <c:pt idx="811">
                    <c:v>REMOTA</c:v>
                  </c:pt>
                  <c:pt idx="812">
                    <c:v>REMOTA</c:v>
                  </c:pt>
                  <c:pt idx="813">
                    <c:v>REMOTA</c:v>
                  </c:pt>
                  <c:pt idx="814">
                    <c:v>ALTA</c:v>
                  </c:pt>
                  <c:pt idx="815">
                    <c:v>REMOTA</c:v>
                  </c:pt>
                  <c:pt idx="816">
                    <c:v>REMOTA</c:v>
                  </c:pt>
                  <c:pt idx="817">
                    <c:v>MEDIA</c:v>
                  </c:pt>
                  <c:pt idx="818">
                    <c:v>ALTA</c:v>
                  </c:pt>
                  <c:pt idx="819">
                    <c:v>ALTA</c:v>
                  </c:pt>
                  <c:pt idx="820">
                    <c:v>MEDIA</c:v>
                  </c:pt>
                  <c:pt idx="821">
                    <c:v>ALTA</c:v>
                  </c:pt>
                  <c:pt idx="822">
                    <c:v>MEDIA</c:v>
                  </c:pt>
                  <c:pt idx="823">
                    <c:v>REMOTA</c:v>
                  </c:pt>
                  <c:pt idx="824">
                    <c:v>REMOTA</c:v>
                  </c:pt>
                  <c:pt idx="825">
                    <c:v>MEDIA</c:v>
                  </c:pt>
                  <c:pt idx="826">
                    <c:v>REMOTA</c:v>
                  </c:pt>
                  <c:pt idx="827">
                    <c:v>REMOTA</c:v>
                  </c:pt>
                  <c:pt idx="828">
                    <c:v>MEDIA</c:v>
                  </c:pt>
                  <c:pt idx="829">
                    <c:v>MEDIA</c:v>
                  </c:pt>
                  <c:pt idx="830">
                    <c:v>ALTA</c:v>
                  </c:pt>
                  <c:pt idx="831">
                    <c:v>MEDIA</c:v>
                  </c:pt>
                  <c:pt idx="832">
                    <c:v>ALTA</c:v>
                  </c:pt>
                  <c:pt idx="833">
                    <c:v>REMOTA</c:v>
                  </c:pt>
                  <c:pt idx="834">
                    <c:v>REMOTA</c:v>
                  </c:pt>
                  <c:pt idx="835">
                    <c:v>ALTA</c:v>
                  </c:pt>
                  <c:pt idx="836">
                    <c:v>REMOTA</c:v>
                  </c:pt>
                  <c:pt idx="837">
                    <c:v>REMOTA</c:v>
                  </c:pt>
                  <c:pt idx="838">
                    <c:v>REMOTA</c:v>
                  </c:pt>
                  <c:pt idx="839">
                    <c:v>REMOTA</c:v>
                  </c:pt>
                  <c:pt idx="840">
                    <c:v>REMOTA</c:v>
                  </c:pt>
                  <c:pt idx="841">
                    <c:v>REMOTA</c:v>
                  </c:pt>
                  <c:pt idx="842">
                    <c:v>REMOTA</c:v>
                  </c:pt>
                  <c:pt idx="843">
                    <c:v>REMOTA</c:v>
                  </c:pt>
                  <c:pt idx="844">
                    <c:v>ALTA</c:v>
                  </c:pt>
                  <c:pt idx="845">
                    <c:v>REMOTA</c:v>
                  </c:pt>
                  <c:pt idx="846">
                    <c:v>REMOTA</c:v>
                  </c:pt>
                  <c:pt idx="847">
                    <c:v>REMOTA</c:v>
                  </c:pt>
                  <c:pt idx="848">
                    <c:v>REMOTA</c:v>
                  </c:pt>
                  <c:pt idx="849">
                    <c:v>REMOTA</c:v>
                  </c:pt>
                  <c:pt idx="850">
                    <c:v>REMOTA</c:v>
                  </c:pt>
                  <c:pt idx="851">
                    <c:v>ALTA</c:v>
                  </c:pt>
                  <c:pt idx="852">
                    <c:v>ALTA</c:v>
                  </c:pt>
                  <c:pt idx="853">
                    <c:v>ALTA</c:v>
                  </c:pt>
                  <c:pt idx="854">
                    <c:v>ALTA</c:v>
                  </c:pt>
                  <c:pt idx="855">
                    <c:v>ALTA</c:v>
                  </c:pt>
                  <c:pt idx="856">
                    <c:v>ALTA</c:v>
                  </c:pt>
                  <c:pt idx="857">
                    <c:v>ALTA</c:v>
                  </c:pt>
                  <c:pt idx="858">
                    <c:v>ALTA</c:v>
                  </c:pt>
                  <c:pt idx="859">
                    <c:v>REMOTA</c:v>
                  </c:pt>
                  <c:pt idx="860">
                    <c:v>REMOTA</c:v>
                  </c:pt>
                  <c:pt idx="861">
                    <c:v>REMOTA</c:v>
                  </c:pt>
                  <c:pt idx="862">
                    <c:v>ALTA</c:v>
                  </c:pt>
                  <c:pt idx="863">
                    <c:v>ALTA</c:v>
                  </c:pt>
                  <c:pt idx="864">
                    <c:v>ALTA</c:v>
                  </c:pt>
                  <c:pt idx="865">
                    <c:v>ALTA</c:v>
                  </c:pt>
                  <c:pt idx="866">
                    <c:v>REMOTA</c:v>
                  </c:pt>
                  <c:pt idx="867">
                    <c:v>REMOTA</c:v>
                  </c:pt>
                  <c:pt idx="868">
                    <c:v>REMOTA</c:v>
                  </c:pt>
                  <c:pt idx="869">
                    <c:v>REMOTA</c:v>
                  </c:pt>
                  <c:pt idx="870">
                    <c:v>REMOTA</c:v>
                  </c:pt>
                  <c:pt idx="871">
                    <c:v>REMOTA</c:v>
                  </c:pt>
                  <c:pt idx="872">
                    <c:v>REMOTA</c:v>
                  </c:pt>
                  <c:pt idx="873">
                    <c:v>REMOTA</c:v>
                  </c:pt>
                  <c:pt idx="874">
                    <c:v>REMOTA</c:v>
                  </c:pt>
                  <c:pt idx="875">
                    <c:v>REMOTA</c:v>
                  </c:pt>
                  <c:pt idx="876">
                    <c:v>ALTA</c:v>
                  </c:pt>
                  <c:pt idx="877">
                    <c:v>ALTA</c:v>
                  </c:pt>
                  <c:pt idx="878">
                    <c:v>ALTA</c:v>
                  </c:pt>
                  <c:pt idx="879">
                    <c:v>ALTA</c:v>
                  </c:pt>
                  <c:pt idx="880">
                    <c:v>REMOTA</c:v>
                  </c:pt>
                  <c:pt idx="881">
                    <c:v>ALTA</c:v>
                  </c:pt>
                  <c:pt idx="882">
                    <c:v>ALTA</c:v>
                  </c:pt>
                  <c:pt idx="883">
                    <c:v>ALTA</c:v>
                  </c:pt>
                  <c:pt idx="884">
                    <c:v>ALTA</c:v>
                  </c:pt>
                  <c:pt idx="885">
                    <c:v>ALTA</c:v>
                  </c:pt>
                  <c:pt idx="886">
                    <c:v>ALTA</c:v>
                  </c:pt>
                  <c:pt idx="887">
                    <c:v>ALTA</c:v>
                  </c:pt>
                  <c:pt idx="888">
                    <c:v>ALTA</c:v>
                  </c:pt>
                  <c:pt idx="889">
                    <c:v>ALTA</c:v>
                  </c:pt>
                  <c:pt idx="890">
                    <c:v>ALTA</c:v>
                  </c:pt>
                  <c:pt idx="891">
                    <c:v>ALTA</c:v>
                  </c:pt>
                  <c:pt idx="892">
                    <c:v>ALTA</c:v>
                  </c:pt>
                  <c:pt idx="893">
                    <c:v>ALTA</c:v>
                  </c:pt>
                  <c:pt idx="894">
                    <c:v>ALTA</c:v>
                  </c:pt>
                  <c:pt idx="895">
                    <c:v>ALTA</c:v>
                  </c:pt>
                  <c:pt idx="896">
                    <c:v>ALTA</c:v>
                  </c:pt>
                  <c:pt idx="897">
                    <c:v>ALTA</c:v>
                  </c:pt>
                  <c:pt idx="898">
                    <c:v>ALTA</c:v>
                  </c:pt>
                  <c:pt idx="899">
                    <c:v>ALTA</c:v>
                  </c:pt>
                  <c:pt idx="900">
                    <c:v>ALTA</c:v>
                  </c:pt>
                  <c:pt idx="901">
                    <c:v>REMOTA</c:v>
                  </c:pt>
                  <c:pt idx="902">
                    <c:v>REMOTA</c:v>
                  </c:pt>
                  <c:pt idx="903">
                    <c:v>REMOTA</c:v>
                  </c:pt>
                  <c:pt idx="904">
                    <c:v>REMOTA</c:v>
                  </c:pt>
                  <c:pt idx="905">
                    <c:v>REMOTA</c:v>
                  </c:pt>
                  <c:pt idx="906">
                    <c:v>REMOTA</c:v>
                  </c:pt>
                  <c:pt idx="907">
                    <c:v>REMOTA</c:v>
                  </c:pt>
                  <c:pt idx="908">
                    <c:v>ALTA</c:v>
                  </c:pt>
                  <c:pt idx="909">
                    <c:v>ALTA</c:v>
                  </c:pt>
                  <c:pt idx="910">
                    <c:v>ALTA</c:v>
                  </c:pt>
                  <c:pt idx="911">
                    <c:v>ALTA</c:v>
                  </c:pt>
                  <c:pt idx="912">
                    <c:v>ALTA</c:v>
                  </c:pt>
                  <c:pt idx="913">
                    <c:v>ALTA</c:v>
                  </c:pt>
                  <c:pt idx="914">
                    <c:v>ALTA</c:v>
                  </c:pt>
                  <c:pt idx="915">
                    <c:v>ALTA</c:v>
                  </c:pt>
                  <c:pt idx="916">
                    <c:v>ALTA</c:v>
                  </c:pt>
                  <c:pt idx="917">
                    <c:v>ALTA</c:v>
                  </c:pt>
                  <c:pt idx="918">
                    <c:v>ALTA</c:v>
                  </c:pt>
                  <c:pt idx="919">
                    <c:v>ALTA</c:v>
                  </c:pt>
                  <c:pt idx="920">
                    <c:v>ALTA</c:v>
                  </c:pt>
                  <c:pt idx="921">
                    <c:v>ALTA</c:v>
                  </c:pt>
                  <c:pt idx="922">
                    <c:v>ALTA</c:v>
                  </c:pt>
                  <c:pt idx="923">
                    <c:v>ALTA</c:v>
                  </c:pt>
                  <c:pt idx="924">
                    <c:v>ALTA</c:v>
                  </c:pt>
                  <c:pt idx="925">
                    <c:v>ALTA</c:v>
                  </c:pt>
                  <c:pt idx="926">
                    <c:v>ALTA</c:v>
                  </c:pt>
                  <c:pt idx="927">
                    <c:v>ALTA</c:v>
                  </c:pt>
                  <c:pt idx="928">
                    <c:v>ALTA</c:v>
                  </c:pt>
                  <c:pt idx="929">
                    <c:v>REMOTA</c:v>
                  </c:pt>
                  <c:pt idx="930">
                    <c:v>REMOTA</c:v>
                  </c:pt>
                  <c:pt idx="931">
                    <c:v>REMOTA</c:v>
                  </c:pt>
                  <c:pt idx="932">
                    <c:v>REMOTA</c:v>
                  </c:pt>
                  <c:pt idx="933">
                    <c:v>REMOTA</c:v>
                  </c:pt>
                  <c:pt idx="934">
                    <c:v>REMOTA</c:v>
                  </c:pt>
                  <c:pt idx="935">
                    <c:v>REMOTA</c:v>
                  </c:pt>
                  <c:pt idx="936">
                    <c:v>REMOTA</c:v>
                  </c:pt>
                  <c:pt idx="937">
                    <c:v>ALTA</c:v>
                  </c:pt>
                  <c:pt idx="938">
                    <c:v>ALTA</c:v>
                  </c:pt>
                  <c:pt idx="939">
                    <c:v>ALTA</c:v>
                  </c:pt>
                  <c:pt idx="940">
                    <c:v>ALTA</c:v>
                  </c:pt>
                  <c:pt idx="941">
                    <c:v>REMOTA</c:v>
                  </c:pt>
                  <c:pt idx="942">
                    <c:v>REMOTA</c:v>
                  </c:pt>
                  <c:pt idx="943">
                    <c:v>ALTA</c:v>
                  </c:pt>
                  <c:pt idx="944">
                    <c:v>ALTA</c:v>
                  </c:pt>
                  <c:pt idx="945">
                    <c:v>ALTA</c:v>
                  </c:pt>
                  <c:pt idx="946">
                    <c:v>ALTA</c:v>
                  </c:pt>
                  <c:pt idx="947">
                    <c:v>ALTA</c:v>
                  </c:pt>
                  <c:pt idx="948">
                    <c:v>ALTA</c:v>
                  </c:pt>
                  <c:pt idx="949">
                    <c:v>ALTA</c:v>
                  </c:pt>
                  <c:pt idx="950">
                    <c:v>ALTA</c:v>
                  </c:pt>
                  <c:pt idx="951">
                    <c:v>ALTA</c:v>
                  </c:pt>
                  <c:pt idx="952">
                    <c:v>ALTA</c:v>
                  </c:pt>
                  <c:pt idx="953">
                    <c:v>ALTA</c:v>
                  </c:pt>
                  <c:pt idx="954">
                    <c:v>ALTA</c:v>
                  </c:pt>
                  <c:pt idx="955">
                    <c:v>ALTA</c:v>
                  </c:pt>
                  <c:pt idx="956">
                    <c:v>ALTA</c:v>
                  </c:pt>
                  <c:pt idx="957">
                    <c:v>ALTA</c:v>
                  </c:pt>
                  <c:pt idx="958">
                    <c:v>REMOTA</c:v>
                  </c:pt>
                  <c:pt idx="959">
                    <c:v>ALTA</c:v>
                  </c:pt>
                  <c:pt idx="960">
                    <c:v>ALTA</c:v>
                  </c:pt>
                  <c:pt idx="961">
                    <c:v>REMOTA</c:v>
                  </c:pt>
                  <c:pt idx="962">
                    <c:v>ALTA</c:v>
                  </c:pt>
                  <c:pt idx="963">
                    <c:v>ALTA</c:v>
                  </c:pt>
                  <c:pt idx="964">
                    <c:v>ALTA</c:v>
                  </c:pt>
                  <c:pt idx="965">
                    <c:v>ALTA</c:v>
                  </c:pt>
                  <c:pt idx="966">
                    <c:v>REMOTA</c:v>
                  </c:pt>
                  <c:pt idx="967">
                    <c:v>REMOTA</c:v>
                  </c:pt>
                  <c:pt idx="968">
                    <c:v>REMOTA</c:v>
                  </c:pt>
                  <c:pt idx="969">
                    <c:v>REMOTA</c:v>
                  </c:pt>
                  <c:pt idx="970">
                    <c:v>ALTA</c:v>
                  </c:pt>
                  <c:pt idx="971">
                    <c:v>REMOTA</c:v>
                  </c:pt>
                  <c:pt idx="972">
                    <c:v>REMOTA</c:v>
                  </c:pt>
                  <c:pt idx="973">
                    <c:v>ALTA</c:v>
                  </c:pt>
                  <c:pt idx="974">
                    <c:v>REMOTA</c:v>
                  </c:pt>
                  <c:pt idx="975">
                    <c:v>ALTA</c:v>
                  </c:pt>
                  <c:pt idx="976">
                    <c:v>ALTA</c:v>
                  </c:pt>
                  <c:pt idx="977">
                    <c:v>ALTA</c:v>
                  </c:pt>
                  <c:pt idx="978">
                    <c:v>REMOTA</c:v>
                  </c:pt>
                  <c:pt idx="979">
                    <c:v>REMOTA</c:v>
                  </c:pt>
                  <c:pt idx="980">
                    <c:v>REMOTA</c:v>
                  </c:pt>
                  <c:pt idx="981">
                    <c:v>REMOTA</c:v>
                  </c:pt>
                  <c:pt idx="982">
                    <c:v>REMOTA</c:v>
                  </c:pt>
                  <c:pt idx="983">
                    <c:v>REMOTA</c:v>
                  </c:pt>
                  <c:pt idx="984">
                    <c:v>REMOTA</c:v>
                  </c:pt>
                  <c:pt idx="985">
                    <c:v>REMOTA</c:v>
                  </c:pt>
                  <c:pt idx="986">
                    <c:v>REMOTA</c:v>
                  </c:pt>
                  <c:pt idx="987">
                    <c:v>REMOTA</c:v>
                  </c:pt>
                  <c:pt idx="988">
                    <c:v>REMOTA</c:v>
                  </c:pt>
                  <c:pt idx="989">
                    <c:v>REMOTA</c:v>
                  </c:pt>
                  <c:pt idx="990">
                    <c:v>REMOTA</c:v>
                  </c:pt>
                  <c:pt idx="991">
                    <c:v>REMOTA</c:v>
                  </c:pt>
                  <c:pt idx="992">
                    <c:v>REMOTA</c:v>
                  </c:pt>
                  <c:pt idx="993">
                    <c:v>REMOTA</c:v>
                  </c:pt>
                  <c:pt idx="994">
                    <c:v>REMOTA</c:v>
                  </c:pt>
                  <c:pt idx="995">
                    <c:v>REMOTA</c:v>
                  </c:pt>
                  <c:pt idx="996">
                    <c:v>REMOTA</c:v>
                  </c:pt>
                  <c:pt idx="997">
                    <c:v>ALTA</c:v>
                  </c:pt>
                  <c:pt idx="998">
                    <c:v>REMOTA</c:v>
                  </c:pt>
                  <c:pt idx="999">
                    <c:v>REMOTA</c:v>
                  </c:pt>
                  <c:pt idx="1000">
                    <c:v>REMOTA</c:v>
                  </c:pt>
                  <c:pt idx="1001">
                    <c:v>REMOTA</c:v>
                  </c:pt>
                  <c:pt idx="1002">
                    <c:v>REMOTA</c:v>
                  </c:pt>
                  <c:pt idx="1003">
                    <c:v>REMOTA</c:v>
                  </c:pt>
                  <c:pt idx="1004">
                    <c:v>REMOTA</c:v>
                  </c:pt>
                  <c:pt idx="1005">
                    <c:v>REMOTA</c:v>
                  </c:pt>
                  <c:pt idx="1006">
                    <c:v>REMOTA</c:v>
                  </c:pt>
                  <c:pt idx="1007">
                    <c:v>REMOTA</c:v>
                  </c:pt>
                  <c:pt idx="1008">
                    <c:v>REMOTA</c:v>
                  </c:pt>
                  <c:pt idx="1009">
                    <c:v>REMOTA</c:v>
                  </c:pt>
                  <c:pt idx="1010">
                    <c:v>REMOTA</c:v>
                  </c:pt>
                  <c:pt idx="1011">
                    <c:v>REMOTA</c:v>
                  </c:pt>
                  <c:pt idx="1012">
                    <c:v>REMOTA</c:v>
                  </c:pt>
                  <c:pt idx="1013">
                    <c:v>REMOTA</c:v>
                  </c:pt>
                  <c:pt idx="1014">
                    <c:v>REMOTA</c:v>
                  </c:pt>
                  <c:pt idx="1015">
                    <c:v>REMOTA</c:v>
                  </c:pt>
                  <c:pt idx="1016">
                    <c:v>REMOTA</c:v>
                  </c:pt>
                  <c:pt idx="1017">
                    <c:v>ALTA</c:v>
                  </c:pt>
                  <c:pt idx="1018">
                    <c:v>MEDIA</c:v>
                  </c:pt>
                  <c:pt idx="1019">
                    <c:v>ALTA</c:v>
                  </c:pt>
                  <c:pt idx="1020">
                    <c:v>REMOTA</c:v>
                  </c:pt>
                  <c:pt idx="1021">
                    <c:v>REMOTA</c:v>
                  </c:pt>
                  <c:pt idx="1022">
                    <c:v>REMOTA</c:v>
                  </c:pt>
                  <c:pt idx="1023">
                    <c:v>ALTA</c:v>
                  </c:pt>
                  <c:pt idx="1024">
                    <c:v>REMOTA</c:v>
                  </c:pt>
                  <c:pt idx="1025">
                    <c:v>REMOTA</c:v>
                  </c:pt>
                  <c:pt idx="1026">
                    <c:v>REMOTA</c:v>
                  </c:pt>
                  <c:pt idx="1027">
                    <c:v>REMOTA</c:v>
                  </c:pt>
                  <c:pt idx="1028">
                    <c:v>REMOTA</c:v>
                  </c:pt>
                  <c:pt idx="1029">
                    <c:v>BAJA</c:v>
                  </c:pt>
                  <c:pt idx="1030">
                    <c:v>BAJA</c:v>
                  </c:pt>
                  <c:pt idx="1031">
                    <c:v>MEDIA</c:v>
                  </c:pt>
                  <c:pt idx="1032">
                    <c:v>ALTA</c:v>
                  </c:pt>
                  <c:pt idx="1033">
                    <c:v>BAJA</c:v>
                  </c:pt>
                  <c:pt idx="1034">
                    <c:v>ALTA</c:v>
                  </c:pt>
                  <c:pt idx="1035">
                    <c:v>REMOTA</c:v>
                  </c:pt>
                  <c:pt idx="1036">
                    <c:v>REMOTA</c:v>
                  </c:pt>
                  <c:pt idx="1037">
                    <c:v>REMOTA</c:v>
                  </c:pt>
                  <c:pt idx="1038">
                    <c:v>REMOTA</c:v>
                  </c:pt>
                  <c:pt idx="1039">
                    <c:v>ALTA</c:v>
                  </c:pt>
                  <c:pt idx="1040">
                    <c:v>REMOTA</c:v>
                  </c:pt>
                  <c:pt idx="1041">
                    <c:v>BAJA</c:v>
                  </c:pt>
                  <c:pt idx="1042">
                    <c:v>ALTA</c:v>
                  </c:pt>
                  <c:pt idx="1043">
                    <c:v>REMOTA</c:v>
                  </c:pt>
                  <c:pt idx="1044">
                    <c:v>REMOTA</c:v>
                  </c:pt>
                  <c:pt idx="1045">
                    <c:v>BAJA</c:v>
                  </c:pt>
                  <c:pt idx="1046">
                    <c:v>BAJA</c:v>
                  </c:pt>
                  <c:pt idx="1047">
                    <c:v>REMOTA</c:v>
                  </c:pt>
                  <c:pt idx="1048">
                    <c:v>MEDIA</c:v>
                  </c:pt>
                  <c:pt idx="1049">
                    <c:v>ALTA</c:v>
                  </c:pt>
                  <c:pt idx="1050">
                    <c:v>MEDIA</c:v>
                  </c:pt>
                  <c:pt idx="1051">
                    <c:v>ALTA</c:v>
                  </c:pt>
                  <c:pt idx="1052">
                    <c:v>ALTA</c:v>
                  </c:pt>
                  <c:pt idx="1053">
                    <c:v>REMOTA</c:v>
                  </c:pt>
                  <c:pt idx="1054">
                    <c:v>REMOTA</c:v>
                  </c:pt>
                  <c:pt idx="1055">
                    <c:v>ALTA</c:v>
                  </c:pt>
                  <c:pt idx="1056">
                    <c:v>REMOTA</c:v>
                  </c:pt>
                  <c:pt idx="1057">
                    <c:v>MEDIA</c:v>
                  </c:pt>
                  <c:pt idx="1058">
                    <c:v>ALTA</c:v>
                  </c:pt>
                  <c:pt idx="1059">
                    <c:v>ALTA</c:v>
                  </c:pt>
                  <c:pt idx="1060">
                    <c:v>MEDIA</c:v>
                  </c:pt>
                  <c:pt idx="1061">
                    <c:v>REMOTA</c:v>
                  </c:pt>
                  <c:pt idx="1062">
                    <c:v>ALTA</c:v>
                  </c:pt>
                  <c:pt idx="1063">
                    <c:v>MEDIA</c:v>
                  </c:pt>
                  <c:pt idx="1064">
                    <c:v>ALTA</c:v>
                  </c:pt>
                  <c:pt idx="1065">
                    <c:v>ALTA</c:v>
                  </c:pt>
                  <c:pt idx="1066">
                    <c:v>ALTA</c:v>
                  </c:pt>
                  <c:pt idx="1067">
                    <c:v>MEDIA</c:v>
                  </c:pt>
                  <c:pt idx="1068">
                    <c:v>ALTA</c:v>
                  </c:pt>
                  <c:pt idx="1069">
                    <c:v>ALTA</c:v>
                  </c:pt>
                  <c:pt idx="1070">
                    <c:v>REMOTA</c:v>
                  </c:pt>
                  <c:pt idx="1071">
                    <c:v>ALTA</c:v>
                  </c:pt>
                  <c:pt idx="1072">
                    <c:v>MEDIA</c:v>
                  </c:pt>
                  <c:pt idx="1073">
                    <c:v>ALTA</c:v>
                  </c:pt>
                  <c:pt idx="1074">
                    <c:v>MEDIA</c:v>
                  </c:pt>
                  <c:pt idx="1075">
                    <c:v>ALTA</c:v>
                  </c:pt>
                  <c:pt idx="1076">
                    <c:v>MEDIA</c:v>
                  </c:pt>
                  <c:pt idx="1077">
                    <c:v>REMOTA</c:v>
                  </c:pt>
                  <c:pt idx="1078">
                    <c:v>BAJA</c:v>
                  </c:pt>
                  <c:pt idx="1079">
                    <c:v>MEDIA</c:v>
                  </c:pt>
                  <c:pt idx="1080">
                    <c:v>REMOTA</c:v>
                  </c:pt>
                  <c:pt idx="1081">
                    <c:v>MEDIA</c:v>
                  </c:pt>
                  <c:pt idx="1082">
                    <c:v>REMOTA</c:v>
                  </c:pt>
                  <c:pt idx="1083">
                    <c:v>REMOTA</c:v>
                  </c:pt>
                  <c:pt idx="1084">
                    <c:v>MEDIA</c:v>
                  </c:pt>
                  <c:pt idx="1085">
                    <c:v>ALTA</c:v>
                  </c:pt>
                  <c:pt idx="1086">
                    <c:v>MEDIA</c:v>
                  </c:pt>
                  <c:pt idx="1087">
                    <c:v>ALTA</c:v>
                  </c:pt>
                  <c:pt idx="1088">
                    <c:v>ALTA</c:v>
                  </c:pt>
                  <c:pt idx="1089">
                    <c:v>ALTA</c:v>
                  </c:pt>
                  <c:pt idx="1090">
                    <c:v>MEDIA</c:v>
                  </c:pt>
                  <c:pt idx="1091">
                    <c:v>MEDIA</c:v>
                  </c:pt>
                  <c:pt idx="1092">
                    <c:v>ALTA</c:v>
                  </c:pt>
                  <c:pt idx="1093">
                    <c:v>MEDIA</c:v>
                  </c:pt>
                  <c:pt idx="1094">
                    <c:v>MEDIA</c:v>
                  </c:pt>
                  <c:pt idx="1095">
                    <c:v>ALTA</c:v>
                  </c:pt>
                  <c:pt idx="1096">
                    <c:v>REMOTA</c:v>
                  </c:pt>
                  <c:pt idx="1097">
                    <c:v>ALTA</c:v>
                  </c:pt>
                  <c:pt idx="1098">
                    <c:v>ALTA</c:v>
                  </c:pt>
                  <c:pt idx="1099">
                    <c:v>REMOTA</c:v>
                  </c:pt>
                  <c:pt idx="1100">
                    <c:v>ALTA</c:v>
                  </c:pt>
                  <c:pt idx="1101">
                    <c:v>ALTA</c:v>
                  </c:pt>
                  <c:pt idx="1102">
                    <c:v>ALTA</c:v>
                  </c:pt>
                  <c:pt idx="1103">
                    <c:v>BAJA</c:v>
                  </c:pt>
                  <c:pt idx="1104">
                    <c:v>ALTA</c:v>
                  </c:pt>
                  <c:pt idx="1105">
                    <c:v>ALTA</c:v>
                  </c:pt>
                  <c:pt idx="1106">
                    <c:v>BAJA</c:v>
                  </c:pt>
                  <c:pt idx="1107">
                    <c:v>ALTA</c:v>
                  </c:pt>
                  <c:pt idx="1108">
                    <c:v>BAJA</c:v>
                  </c:pt>
                  <c:pt idx="1109">
                    <c:v>BAJA</c:v>
                  </c:pt>
                  <c:pt idx="1110">
                    <c:v>ALTA</c:v>
                  </c:pt>
                  <c:pt idx="1111">
                    <c:v>ALTA</c:v>
                  </c:pt>
                  <c:pt idx="1112">
                    <c:v>BAJA</c:v>
                  </c:pt>
                  <c:pt idx="1113">
                    <c:v>BAJA</c:v>
                  </c:pt>
                  <c:pt idx="1114">
                    <c:v>MEDIA</c:v>
                  </c:pt>
                  <c:pt idx="1115">
                    <c:v>ALTA</c:v>
                  </c:pt>
                  <c:pt idx="1116">
                    <c:v>ALTA</c:v>
                  </c:pt>
                  <c:pt idx="1117">
                    <c:v>ALTA</c:v>
                  </c:pt>
                  <c:pt idx="1118">
                    <c:v>ALTA</c:v>
                  </c:pt>
                  <c:pt idx="1119">
                    <c:v>ALTA</c:v>
                  </c:pt>
                  <c:pt idx="1120">
                    <c:v>ALTA</c:v>
                  </c:pt>
                  <c:pt idx="1121">
                    <c:v>ALTA</c:v>
                  </c:pt>
                  <c:pt idx="1122">
                    <c:v>ALTA</c:v>
                  </c:pt>
                  <c:pt idx="1123">
                    <c:v>ALTA</c:v>
                  </c:pt>
                  <c:pt idx="1124">
                    <c:v>BAJA</c:v>
                  </c:pt>
                  <c:pt idx="1125">
                    <c:v>ALTA</c:v>
                  </c:pt>
                  <c:pt idx="1126">
                    <c:v>BAJA</c:v>
                  </c:pt>
                  <c:pt idx="1127">
                    <c:v>REMOTA</c:v>
                  </c:pt>
                  <c:pt idx="1128">
                    <c:v>REMOTA</c:v>
                  </c:pt>
                  <c:pt idx="1129">
                    <c:v>REMOTA</c:v>
                  </c:pt>
                  <c:pt idx="1130">
                    <c:v>REMOTA</c:v>
                  </c:pt>
                  <c:pt idx="1131">
                    <c:v>REMOTA</c:v>
                  </c:pt>
                  <c:pt idx="1132">
                    <c:v>REMOTA</c:v>
                  </c:pt>
                  <c:pt idx="1133">
                    <c:v>MEDIA</c:v>
                  </c:pt>
                  <c:pt idx="1134">
                    <c:v>ALTA</c:v>
                  </c:pt>
                  <c:pt idx="1135">
                    <c:v>MEDIA</c:v>
                  </c:pt>
                  <c:pt idx="1136">
                    <c:v>BAJA</c:v>
                  </c:pt>
                  <c:pt idx="1137">
                    <c:v>REMOTA</c:v>
                  </c:pt>
                  <c:pt idx="1138">
                    <c:v>REMOTA</c:v>
                  </c:pt>
                  <c:pt idx="1139">
                    <c:v>ALTA</c:v>
                  </c:pt>
                  <c:pt idx="1140">
                    <c:v>ALTA</c:v>
                  </c:pt>
                  <c:pt idx="1141">
                    <c:v>ALTA</c:v>
                  </c:pt>
                  <c:pt idx="1142">
                    <c:v>ALTA</c:v>
                  </c:pt>
                  <c:pt idx="1143">
                    <c:v>ALTA</c:v>
                  </c:pt>
                  <c:pt idx="1144">
                    <c:v>BAJA</c:v>
                  </c:pt>
                  <c:pt idx="1145">
                    <c:v>BAJA</c:v>
                  </c:pt>
                  <c:pt idx="1146">
                    <c:v>BAJA</c:v>
                  </c:pt>
                  <c:pt idx="1147">
                    <c:v>ALTA</c:v>
                  </c:pt>
                  <c:pt idx="1148">
                    <c:v>ALTA</c:v>
                  </c:pt>
                  <c:pt idx="1149">
                    <c:v>ALTA</c:v>
                  </c:pt>
                  <c:pt idx="1150">
                    <c:v>ALTA</c:v>
                  </c:pt>
                  <c:pt idx="1151">
                    <c:v>ALTA</c:v>
                  </c:pt>
                  <c:pt idx="1152">
                    <c:v>ALTA</c:v>
                  </c:pt>
                  <c:pt idx="1153">
                    <c:v>ALTA</c:v>
                  </c:pt>
                  <c:pt idx="1154">
                    <c:v>REMOTA</c:v>
                  </c:pt>
                  <c:pt idx="1155">
                    <c:v>REMOTA</c:v>
                  </c:pt>
                  <c:pt idx="1156">
                    <c:v>REMOTA</c:v>
                  </c:pt>
                  <c:pt idx="1157">
                    <c:v>REMOTA</c:v>
                  </c:pt>
                  <c:pt idx="1158">
                    <c:v>REMOTA</c:v>
                  </c:pt>
                  <c:pt idx="1159">
                    <c:v>REMOTA</c:v>
                  </c:pt>
                  <c:pt idx="1160">
                    <c:v>REMOTA</c:v>
                  </c:pt>
                  <c:pt idx="1161">
                    <c:v>REMOTA</c:v>
                  </c:pt>
                  <c:pt idx="1162">
                    <c:v>REMOTA</c:v>
                  </c:pt>
                  <c:pt idx="1163">
                    <c:v>ALTA</c:v>
                  </c:pt>
                  <c:pt idx="1164">
                    <c:v>REMOTA</c:v>
                  </c:pt>
                  <c:pt idx="1165">
                    <c:v>ALTA</c:v>
                  </c:pt>
                  <c:pt idx="1166">
                    <c:v>REMOTA</c:v>
                  </c:pt>
                  <c:pt idx="1167">
                    <c:v>REMOTA</c:v>
                  </c:pt>
                  <c:pt idx="1168">
                    <c:v>REMOTA</c:v>
                  </c:pt>
                  <c:pt idx="1169">
                    <c:v>REMOTA</c:v>
                  </c:pt>
                  <c:pt idx="1170">
                    <c:v>REMOTA</c:v>
                  </c:pt>
                  <c:pt idx="1171">
                    <c:v>REMOTA</c:v>
                  </c:pt>
                  <c:pt idx="1172">
                    <c:v>REMOTA</c:v>
                  </c:pt>
                  <c:pt idx="1173">
                    <c:v>REMOTA</c:v>
                  </c:pt>
                  <c:pt idx="1174">
                    <c:v>ALTA</c:v>
                  </c:pt>
                  <c:pt idx="1175">
                    <c:v>MEDIA</c:v>
                  </c:pt>
                  <c:pt idx="1176">
                    <c:v>ALTA</c:v>
                  </c:pt>
                  <c:pt idx="1177">
                    <c:v>REMOTA</c:v>
                  </c:pt>
                  <c:pt idx="1178">
                    <c:v>REMOTA</c:v>
                  </c:pt>
                  <c:pt idx="1179">
                    <c:v>BAJA</c:v>
                  </c:pt>
                  <c:pt idx="1180">
                    <c:v>REMOTA</c:v>
                  </c:pt>
                  <c:pt idx="1181">
                    <c:v>BAJA</c:v>
                  </c:pt>
                  <c:pt idx="1182">
                    <c:v>BAJA</c:v>
                  </c:pt>
                  <c:pt idx="1183">
                    <c:v>REMOTA</c:v>
                  </c:pt>
                  <c:pt idx="1184">
                    <c:v>REMOTA</c:v>
                  </c:pt>
                  <c:pt idx="1185">
                    <c:v>REMOTA</c:v>
                  </c:pt>
                  <c:pt idx="1186">
                    <c:v>REMOTA</c:v>
                  </c:pt>
                  <c:pt idx="1187">
                    <c:v>REMOTA</c:v>
                  </c:pt>
                  <c:pt idx="1188">
                    <c:v>ALTA</c:v>
                  </c:pt>
                  <c:pt idx="1189">
                    <c:v>MEDIA</c:v>
                  </c:pt>
                  <c:pt idx="1190">
                    <c:v>REMOTA</c:v>
                  </c:pt>
                  <c:pt idx="1191">
                    <c:v>REMOTA</c:v>
                  </c:pt>
                  <c:pt idx="1192">
                    <c:v>ALTA</c:v>
                  </c:pt>
                  <c:pt idx="1193">
                    <c:v>MEDIA</c:v>
                  </c:pt>
                  <c:pt idx="1194">
                    <c:v>REMOTA</c:v>
                  </c:pt>
                  <c:pt idx="1195">
                    <c:v>REMOTA</c:v>
                  </c:pt>
                  <c:pt idx="1196">
                    <c:v>REMOTA</c:v>
                  </c:pt>
                  <c:pt idx="1197">
                    <c:v>REMOTA</c:v>
                  </c:pt>
                  <c:pt idx="1198">
                    <c:v>REMOTA</c:v>
                  </c:pt>
                  <c:pt idx="1199">
                    <c:v>REMOTA</c:v>
                  </c:pt>
                  <c:pt idx="1200">
                    <c:v>REMOTA</c:v>
                  </c:pt>
                  <c:pt idx="1201">
                    <c:v>MEDIA</c:v>
                  </c:pt>
                  <c:pt idx="1202">
                    <c:v>BAJA</c:v>
                  </c:pt>
                  <c:pt idx="1203">
                    <c:v>BAJA</c:v>
                  </c:pt>
                  <c:pt idx="1204">
                    <c:v>REMOTA</c:v>
                  </c:pt>
                  <c:pt idx="1205">
                    <c:v>MEDIA</c:v>
                  </c:pt>
                  <c:pt idx="1206">
                    <c:v>BAJA</c:v>
                  </c:pt>
                  <c:pt idx="1207">
                    <c:v>BAJA</c:v>
                  </c:pt>
                  <c:pt idx="1208">
                    <c:v>REMOTA</c:v>
                  </c:pt>
                  <c:pt idx="1209">
                    <c:v>ALTA</c:v>
                  </c:pt>
                  <c:pt idx="1210">
                    <c:v>MEDIA</c:v>
                  </c:pt>
                  <c:pt idx="1211">
                    <c:v>REMOTA</c:v>
                  </c:pt>
                  <c:pt idx="1212">
                    <c:v>REMOTA</c:v>
                  </c:pt>
                  <c:pt idx="1213">
                    <c:v>REMOTA</c:v>
                  </c:pt>
                  <c:pt idx="1214">
                    <c:v>MEDIA</c:v>
                  </c:pt>
                  <c:pt idx="1215">
                    <c:v>MEDIA</c:v>
                  </c:pt>
                  <c:pt idx="1216">
                    <c:v>REMOTA</c:v>
                  </c:pt>
                  <c:pt idx="1217">
                    <c:v>REMOTA</c:v>
                  </c:pt>
                  <c:pt idx="1218">
                    <c:v>BAJA</c:v>
                  </c:pt>
                  <c:pt idx="1219">
                    <c:v>MEDIA</c:v>
                  </c:pt>
                  <c:pt idx="1220">
                    <c:v>MEDIA</c:v>
                  </c:pt>
                  <c:pt idx="1221">
                    <c:v>MEDIA</c:v>
                  </c:pt>
                  <c:pt idx="1222">
                    <c:v>MEDIA</c:v>
                  </c:pt>
                  <c:pt idx="1223">
                    <c:v>MEDIA</c:v>
                  </c:pt>
                  <c:pt idx="1224">
                    <c:v>MEDIA</c:v>
                  </c:pt>
                  <c:pt idx="1225">
                    <c:v>MEDIA</c:v>
                  </c:pt>
                  <c:pt idx="1226">
                    <c:v>MEDIA</c:v>
                  </c:pt>
                  <c:pt idx="1227">
                    <c:v>MEDIA</c:v>
                  </c:pt>
                  <c:pt idx="1228">
                    <c:v>MEDIA</c:v>
                  </c:pt>
                  <c:pt idx="1229">
                    <c:v>MEDIA</c:v>
                  </c:pt>
                  <c:pt idx="1230">
                    <c:v>MEDIA</c:v>
                  </c:pt>
                  <c:pt idx="1231">
                    <c:v>REMOTA</c:v>
                  </c:pt>
                  <c:pt idx="1232">
                    <c:v>MEDIA</c:v>
                  </c:pt>
                  <c:pt idx="1233">
                    <c:v>MEDIA</c:v>
                  </c:pt>
                  <c:pt idx="1234">
                    <c:v>MEDIA</c:v>
                  </c:pt>
                  <c:pt idx="1235">
                    <c:v>MEDIA</c:v>
                  </c:pt>
                  <c:pt idx="1236">
                    <c:v>MEDIA</c:v>
                  </c:pt>
                  <c:pt idx="1237">
                    <c:v>MEDIA</c:v>
                  </c:pt>
                  <c:pt idx="1238">
                    <c:v>MEDIA</c:v>
                  </c:pt>
                  <c:pt idx="1239">
                    <c:v>MEDIA</c:v>
                  </c:pt>
                  <c:pt idx="1240">
                    <c:v>REMOTA</c:v>
                  </c:pt>
                  <c:pt idx="1241">
                    <c:v>REMOTA</c:v>
                  </c:pt>
                  <c:pt idx="1242">
                    <c:v>REMOTA</c:v>
                  </c:pt>
                  <c:pt idx="1243">
                    <c:v>REMOTA</c:v>
                  </c:pt>
                  <c:pt idx="1244">
                    <c:v>MEDIA</c:v>
                  </c:pt>
                  <c:pt idx="1245">
                    <c:v>REMOTA</c:v>
                  </c:pt>
                  <c:pt idx="1246">
                    <c:v>MEDIA</c:v>
                  </c:pt>
                  <c:pt idx="1247">
                    <c:v>MEDIA</c:v>
                  </c:pt>
                  <c:pt idx="1248">
                    <c:v>REMOTA</c:v>
                  </c:pt>
                  <c:pt idx="1249">
                    <c:v>MEDIA</c:v>
                  </c:pt>
                  <c:pt idx="1250">
                    <c:v>MEDIA</c:v>
                  </c:pt>
                  <c:pt idx="1251">
                    <c:v>MEDIA</c:v>
                  </c:pt>
                  <c:pt idx="1252">
                    <c:v>REMOTA</c:v>
                  </c:pt>
                  <c:pt idx="1253">
                    <c:v>MEDIA</c:v>
                  </c:pt>
                  <c:pt idx="1254">
                    <c:v>MEDIA</c:v>
                  </c:pt>
                  <c:pt idx="1255">
                    <c:v>MEDIA</c:v>
                  </c:pt>
                  <c:pt idx="1256">
                    <c:v>MEDIA</c:v>
                  </c:pt>
                  <c:pt idx="1257">
                    <c:v>REMOTA</c:v>
                  </c:pt>
                  <c:pt idx="1258">
                    <c:v>MEDIA</c:v>
                  </c:pt>
                  <c:pt idx="1259">
                    <c:v>MEDIA</c:v>
                  </c:pt>
                  <c:pt idx="1260">
                    <c:v>REMOTA</c:v>
                  </c:pt>
                  <c:pt idx="1261">
                    <c:v>REMOTA</c:v>
                  </c:pt>
                  <c:pt idx="1262">
                    <c:v>MEDIA</c:v>
                  </c:pt>
                  <c:pt idx="1263">
                    <c:v>MEDIA</c:v>
                  </c:pt>
                  <c:pt idx="1264">
                    <c:v>REMOTA</c:v>
                  </c:pt>
                  <c:pt idx="1265">
                    <c:v>MEDIA</c:v>
                  </c:pt>
                  <c:pt idx="1266">
                    <c:v>ALTA</c:v>
                  </c:pt>
                  <c:pt idx="1267">
                    <c:v>MEDIA</c:v>
                  </c:pt>
                  <c:pt idx="1268">
                    <c:v>MEDIA</c:v>
                  </c:pt>
                  <c:pt idx="1269">
                    <c:v>MEDIA</c:v>
                  </c:pt>
                  <c:pt idx="1270">
                    <c:v>MEDIA</c:v>
                  </c:pt>
                  <c:pt idx="1271">
                    <c:v>REMOTA</c:v>
                  </c:pt>
                  <c:pt idx="1272">
                    <c:v>REMOTA</c:v>
                  </c:pt>
                  <c:pt idx="1273">
                    <c:v>MEDIA</c:v>
                  </c:pt>
                  <c:pt idx="1274">
                    <c:v>ALTA</c:v>
                  </c:pt>
                  <c:pt idx="1275">
                    <c:v>REMOTA</c:v>
                  </c:pt>
                  <c:pt idx="1276">
                    <c:v>REMOTA</c:v>
                  </c:pt>
                  <c:pt idx="1277">
                    <c:v>REMOTA</c:v>
                  </c:pt>
                  <c:pt idx="1278">
                    <c:v>REMOTA</c:v>
                  </c:pt>
                  <c:pt idx="1279">
                    <c:v>REMOTA</c:v>
                  </c:pt>
                  <c:pt idx="1280">
                    <c:v>MEDIA</c:v>
                  </c:pt>
                  <c:pt idx="1281">
                    <c:v>MEDIA</c:v>
                  </c:pt>
                  <c:pt idx="1282">
                    <c:v>MEDIA</c:v>
                  </c:pt>
                  <c:pt idx="1283">
                    <c:v>REMOTA</c:v>
                  </c:pt>
                  <c:pt idx="1284">
                    <c:v>REMOTA</c:v>
                  </c:pt>
                  <c:pt idx="1285">
                    <c:v>MEDIA</c:v>
                  </c:pt>
                  <c:pt idx="1286">
                    <c:v>REMOTA</c:v>
                  </c:pt>
                  <c:pt idx="1287">
                    <c:v>REMOTA</c:v>
                  </c:pt>
                  <c:pt idx="1288">
                    <c:v>MEDIA</c:v>
                  </c:pt>
                  <c:pt idx="1289">
                    <c:v>REMOTA</c:v>
                  </c:pt>
                  <c:pt idx="1290">
                    <c:v>ALTA</c:v>
                  </c:pt>
                  <c:pt idx="1291">
                    <c:v>MEDIA</c:v>
                  </c:pt>
                  <c:pt idx="1292">
                    <c:v>MEDIA</c:v>
                  </c:pt>
                  <c:pt idx="1293">
                    <c:v>MEDIA</c:v>
                  </c:pt>
                  <c:pt idx="1294">
                    <c:v>MEDIA</c:v>
                  </c:pt>
                  <c:pt idx="1295">
                    <c:v>MEDIA</c:v>
                  </c:pt>
                  <c:pt idx="1296">
                    <c:v>MEDIA</c:v>
                  </c:pt>
                  <c:pt idx="1297">
                    <c:v>MEDIA</c:v>
                  </c:pt>
                  <c:pt idx="1298">
                    <c:v>MEDIA</c:v>
                  </c:pt>
                  <c:pt idx="1299">
                    <c:v>MEDIA</c:v>
                  </c:pt>
                  <c:pt idx="1300">
                    <c:v>REMOTA</c:v>
                  </c:pt>
                  <c:pt idx="1301">
                    <c:v>MEDIA</c:v>
                  </c:pt>
                  <c:pt idx="1302">
                    <c:v>MEDIA</c:v>
                  </c:pt>
                  <c:pt idx="1303">
                    <c:v>MEDIA</c:v>
                  </c:pt>
                  <c:pt idx="1304">
                    <c:v>MEDIA</c:v>
                  </c:pt>
                  <c:pt idx="1305">
                    <c:v>MEDIA</c:v>
                  </c:pt>
                  <c:pt idx="1306">
                    <c:v>MEDIA</c:v>
                  </c:pt>
                  <c:pt idx="1307">
                    <c:v>MEDIA</c:v>
                  </c:pt>
                  <c:pt idx="1308">
                    <c:v>REMOTA</c:v>
                  </c:pt>
                  <c:pt idx="1309">
                    <c:v>MEDIA</c:v>
                  </c:pt>
                  <c:pt idx="1310">
                    <c:v>MEDIA</c:v>
                  </c:pt>
                  <c:pt idx="1311">
                    <c:v>BAJA</c:v>
                  </c:pt>
                  <c:pt idx="1312">
                    <c:v>BAJA</c:v>
                  </c:pt>
                  <c:pt idx="1313">
                    <c:v>REMOTA</c:v>
                  </c:pt>
                  <c:pt idx="1314">
                    <c:v>MEDIA</c:v>
                  </c:pt>
                  <c:pt idx="1315">
                    <c:v>MEDIA</c:v>
                  </c:pt>
                  <c:pt idx="1316">
                    <c:v>BAJA</c:v>
                  </c:pt>
                  <c:pt idx="1317">
                    <c:v>BAJA</c:v>
                  </c:pt>
                  <c:pt idx="1318">
                    <c:v>REMOTA</c:v>
                  </c:pt>
                  <c:pt idx="1319">
                    <c:v>MEDIA</c:v>
                  </c:pt>
                  <c:pt idx="1320">
                    <c:v>ALTA</c:v>
                  </c:pt>
                  <c:pt idx="1321">
                    <c:v>MEDIA</c:v>
                  </c:pt>
                  <c:pt idx="1322">
                    <c:v>MEDIA</c:v>
                  </c:pt>
                  <c:pt idx="1323">
                    <c:v>MEDIA</c:v>
                  </c:pt>
                  <c:pt idx="1324">
                    <c:v>MEDIA</c:v>
                  </c:pt>
                  <c:pt idx="1325">
                    <c:v>MEDIA</c:v>
                  </c:pt>
                  <c:pt idx="1326">
                    <c:v>MEDIA</c:v>
                  </c:pt>
                  <c:pt idx="1327">
                    <c:v>BAJA</c:v>
                  </c:pt>
                  <c:pt idx="1328">
                    <c:v>MEDIA</c:v>
                  </c:pt>
                  <c:pt idx="1329">
                    <c:v>MEDIA</c:v>
                  </c:pt>
                  <c:pt idx="1330">
                    <c:v>REMOTA</c:v>
                  </c:pt>
                  <c:pt idx="1331">
                    <c:v>MEDIA</c:v>
                  </c:pt>
                  <c:pt idx="1332">
                    <c:v>MEDIA</c:v>
                  </c:pt>
                  <c:pt idx="1333">
                    <c:v>MEDIA</c:v>
                  </c:pt>
                  <c:pt idx="1334">
                    <c:v>BAJA</c:v>
                  </c:pt>
                  <c:pt idx="1335">
                    <c:v>MEDIA</c:v>
                  </c:pt>
                  <c:pt idx="1336">
                    <c:v>ALTA</c:v>
                  </c:pt>
                  <c:pt idx="1337">
                    <c:v>BAJA</c:v>
                  </c:pt>
                  <c:pt idx="1338">
                    <c:v>REMOTA</c:v>
                  </c:pt>
                  <c:pt idx="1339">
                    <c:v>REMOTA</c:v>
                  </c:pt>
                  <c:pt idx="1340">
                    <c:v>MEDIA</c:v>
                  </c:pt>
                  <c:pt idx="1341">
                    <c:v>MEDIA</c:v>
                  </c:pt>
                  <c:pt idx="1342">
                    <c:v>MEDIA</c:v>
                  </c:pt>
                  <c:pt idx="1343">
                    <c:v>MEDIA</c:v>
                  </c:pt>
                  <c:pt idx="1344">
                    <c:v>MEDIA</c:v>
                  </c:pt>
                  <c:pt idx="1345">
                    <c:v>REMOTA</c:v>
                  </c:pt>
                  <c:pt idx="1346">
                    <c:v>MEDIA</c:v>
                  </c:pt>
                  <c:pt idx="1347">
                    <c:v>REMOTA</c:v>
                  </c:pt>
                  <c:pt idx="1348">
                    <c:v>REMOTA</c:v>
                  </c:pt>
                  <c:pt idx="1349">
                    <c:v>REMOTA</c:v>
                  </c:pt>
                  <c:pt idx="1350">
                    <c:v>REMOTA</c:v>
                  </c:pt>
                  <c:pt idx="1351">
                    <c:v>REMOTA</c:v>
                  </c:pt>
                  <c:pt idx="1352">
                    <c:v>REMOTA</c:v>
                  </c:pt>
                  <c:pt idx="1353">
                    <c:v>REMOTA</c:v>
                  </c:pt>
                  <c:pt idx="1354">
                    <c:v>REMOTA</c:v>
                  </c:pt>
                  <c:pt idx="1355">
                    <c:v>REMOTA</c:v>
                  </c:pt>
                  <c:pt idx="1356">
                    <c:v>REMOTA</c:v>
                  </c:pt>
                  <c:pt idx="1357">
                    <c:v>REMOTA</c:v>
                  </c:pt>
                  <c:pt idx="1358">
                    <c:v>REMOTA</c:v>
                  </c:pt>
                  <c:pt idx="1359">
                    <c:v>REMOTA</c:v>
                  </c:pt>
                  <c:pt idx="1360">
                    <c:v>BAJA</c:v>
                  </c:pt>
                  <c:pt idx="1361">
                    <c:v>MEDIA</c:v>
                  </c:pt>
                  <c:pt idx="1362">
                    <c:v>MEDIA</c:v>
                  </c:pt>
                  <c:pt idx="1363">
                    <c:v>REMOTA</c:v>
                  </c:pt>
                  <c:pt idx="1364">
                    <c:v>REMOTA</c:v>
                  </c:pt>
                  <c:pt idx="1365">
                    <c:v>REMOTA</c:v>
                  </c:pt>
                  <c:pt idx="1366">
                    <c:v>REMOTA</c:v>
                  </c:pt>
                  <c:pt idx="1367">
                    <c:v>REMOTA</c:v>
                  </c:pt>
                  <c:pt idx="1368">
                    <c:v>REMOTA</c:v>
                  </c:pt>
                  <c:pt idx="1369">
                    <c:v>REMOTA</c:v>
                  </c:pt>
                  <c:pt idx="1370">
                    <c:v>REMOTA</c:v>
                  </c:pt>
                  <c:pt idx="1371">
                    <c:v>REMOTA</c:v>
                  </c:pt>
                  <c:pt idx="1372">
                    <c:v>REMOTA</c:v>
                  </c:pt>
                  <c:pt idx="1373">
                    <c:v>REMOTA</c:v>
                  </c:pt>
                  <c:pt idx="1374">
                    <c:v>REMOTA</c:v>
                  </c:pt>
                  <c:pt idx="1375">
                    <c:v>REMOTA</c:v>
                  </c:pt>
                  <c:pt idx="1376">
                    <c:v>REMOTA</c:v>
                  </c:pt>
                  <c:pt idx="1377">
                    <c:v>REMOTA</c:v>
                  </c:pt>
                  <c:pt idx="1378">
                    <c:v>REMOTA</c:v>
                  </c:pt>
                  <c:pt idx="1379">
                    <c:v>REMOTA</c:v>
                  </c:pt>
                  <c:pt idx="1380">
                    <c:v>REMOTA</c:v>
                  </c:pt>
                  <c:pt idx="1381">
                    <c:v>REMOTA</c:v>
                  </c:pt>
                  <c:pt idx="1382">
                    <c:v>REMOTA</c:v>
                  </c:pt>
                  <c:pt idx="1383">
                    <c:v>REMOTA</c:v>
                  </c:pt>
                  <c:pt idx="1384">
                    <c:v>REMOTA</c:v>
                  </c:pt>
                  <c:pt idx="1385">
                    <c:v>REMOTA</c:v>
                  </c:pt>
                  <c:pt idx="1386">
                    <c:v>REMOTA</c:v>
                  </c:pt>
                  <c:pt idx="1387">
                    <c:v>REMOTA</c:v>
                  </c:pt>
                  <c:pt idx="1388">
                    <c:v>REMOTA</c:v>
                  </c:pt>
                  <c:pt idx="1389">
                    <c:v>REMOTA</c:v>
                  </c:pt>
                  <c:pt idx="1390">
                    <c:v>REMOTA</c:v>
                  </c:pt>
                  <c:pt idx="1391">
                    <c:v>ALTA</c:v>
                  </c:pt>
                  <c:pt idx="1392">
                    <c:v>ALTA</c:v>
                  </c:pt>
                  <c:pt idx="1393">
                    <c:v>REMOTA</c:v>
                  </c:pt>
                  <c:pt idx="1394">
                    <c:v>REMOTA</c:v>
                  </c:pt>
                  <c:pt idx="1395">
                    <c:v>REMOTA</c:v>
                  </c:pt>
                  <c:pt idx="1396">
                    <c:v>REMOTA</c:v>
                  </c:pt>
                  <c:pt idx="1397">
                    <c:v>REMOTA</c:v>
                  </c:pt>
                  <c:pt idx="1398">
                    <c:v>ALTA</c:v>
                  </c:pt>
                  <c:pt idx="1399">
                    <c:v>MEDIA</c:v>
                  </c:pt>
                  <c:pt idx="1400">
                    <c:v>REMOTA</c:v>
                  </c:pt>
                  <c:pt idx="1401">
                    <c:v>REMOTA</c:v>
                  </c:pt>
                  <c:pt idx="1402">
                    <c:v>REMOTA</c:v>
                  </c:pt>
                  <c:pt idx="1403">
                    <c:v>ALTA</c:v>
                  </c:pt>
                  <c:pt idx="1404">
                    <c:v>ALTA</c:v>
                  </c:pt>
                  <c:pt idx="1405">
                    <c:v>MEDIA</c:v>
                  </c:pt>
                  <c:pt idx="1406">
                    <c:v>REMOTA</c:v>
                  </c:pt>
                  <c:pt idx="1407">
                    <c:v>REMOTA</c:v>
                  </c:pt>
                  <c:pt idx="1408">
                    <c:v>REMOTA</c:v>
                  </c:pt>
                  <c:pt idx="1409">
                    <c:v>BAJA</c:v>
                  </c:pt>
                  <c:pt idx="1410">
                    <c:v>REMOTA</c:v>
                  </c:pt>
                  <c:pt idx="1411">
                    <c:v>REMOTA</c:v>
                  </c:pt>
                  <c:pt idx="1412">
                    <c:v>BAJA</c:v>
                  </c:pt>
                  <c:pt idx="1413">
                    <c:v>ALTA</c:v>
                  </c:pt>
                  <c:pt idx="1414">
                    <c:v>REMOTA</c:v>
                  </c:pt>
                  <c:pt idx="1415">
                    <c:v>ALTA</c:v>
                  </c:pt>
                  <c:pt idx="1416">
                    <c:v>REMOTA</c:v>
                  </c:pt>
                  <c:pt idx="1417">
                    <c:v>REMOTA</c:v>
                  </c:pt>
                  <c:pt idx="1418">
                    <c:v>REMOTA</c:v>
                  </c:pt>
                  <c:pt idx="1419">
                    <c:v>ALTA</c:v>
                  </c:pt>
                  <c:pt idx="1420">
                    <c:v>REMOTA</c:v>
                  </c:pt>
                  <c:pt idx="1421">
                    <c:v>ALTA</c:v>
                  </c:pt>
                  <c:pt idx="1422">
                    <c:v>REMOTA</c:v>
                  </c:pt>
                  <c:pt idx="1423">
                    <c:v>MEDIA</c:v>
                  </c:pt>
                  <c:pt idx="1424">
                    <c:v>MEDIA</c:v>
                  </c:pt>
                  <c:pt idx="1425">
                    <c:v>REMOTA</c:v>
                  </c:pt>
                  <c:pt idx="1426">
                    <c:v>REMOTA</c:v>
                  </c:pt>
                  <c:pt idx="1427">
                    <c:v>MEDIA</c:v>
                  </c:pt>
                  <c:pt idx="1428">
                    <c:v>REMOTA</c:v>
                  </c:pt>
                  <c:pt idx="1429">
                    <c:v>REMOTA</c:v>
                  </c:pt>
                  <c:pt idx="1430">
                    <c:v>REMOTA</c:v>
                  </c:pt>
                  <c:pt idx="1431">
                    <c:v>REMOTA</c:v>
                  </c:pt>
                  <c:pt idx="1432">
                    <c:v>ALTA</c:v>
                  </c:pt>
                  <c:pt idx="1433">
                    <c:v>ALTA</c:v>
                  </c:pt>
                  <c:pt idx="1434">
                    <c:v>REMOTA</c:v>
                  </c:pt>
                  <c:pt idx="1435">
                    <c:v>REMOTA</c:v>
                  </c:pt>
                  <c:pt idx="1436">
                    <c:v>REMOTA</c:v>
                  </c:pt>
                  <c:pt idx="1437">
                    <c:v>REMOTA</c:v>
                  </c:pt>
                  <c:pt idx="1438">
                    <c:v>MEDIA</c:v>
                  </c:pt>
                  <c:pt idx="1439">
                    <c:v>REMOTA</c:v>
                  </c:pt>
                  <c:pt idx="1440">
                    <c:v>MEDIA</c:v>
                  </c:pt>
                  <c:pt idx="1441">
                    <c:v>MEDIA</c:v>
                  </c:pt>
                  <c:pt idx="1442">
                    <c:v>MEDIA</c:v>
                  </c:pt>
                  <c:pt idx="1443">
                    <c:v>MEDIA</c:v>
                  </c:pt>
                  <c:pt idx="1444">
                    <c:v>MEDIA</c:v>
                  </c:pt>
                  <c:pt idx="1445">
                    <c:v>MEDIA</c:v>
                  </c:pt>
                  <c:pt idx="1446">
                    <c:v>MEDIA</c:v>
                  </c:pt>
                  <c:pt idx="1447">
                    <c:v>REMOTA</c:v>
                  </c:pt>
                  <c:pt idx="1448">
                    <c:v>REMOTA</c:v>
                  </c:pt>
                  <c:pt idx="1449">
                    <c:v>REMOTA</c:v>
                  </c:pt>
                  <c:pt idx="1450">
                    <c:v>REMOTA</c:v>
                  </c:pt>
                  <c:pt idx="1451">
                    <c:v>REMOTA</c:v>
                  </c:pt>
                  <c:pt idx="1452">
                    <c:v>REMOTA</c:v>
                  </c:pt>
                  <c:pt idx="1453">
                    <c:v>MEDIA</c:v>
                  </c:pt>
                  <c:pt idx="1454">
                    <c:v>MEDIA</c:v>
                  </c:pt>
                  <c:pt idx="1455">
                    <c:v>ALTA</c:v>
                  </c:pt>
                  <c:pt idx="1456">
                    <c:v>MEDIA</c:v>
                  </c:pt>
                  <c:pt idx="1457">
                    <c:v>MEDIA</c:v>
                  </c:pt>
                  <c:pt idx="1458">
                    <c:v>REMOTA</c:v>
                  </c:pt>
                  <c:pt idx="1459">
                    <c:v>REMOTA</c:v>
                  </c:pt>
                  <c:pt idx="1460">
                    <c:v>REMOTA</c:v>
                  </c:pt>
                  <c:pt idx="1461">
                    <c:v>MEDIA</c:v>
                  </c:pt>
                  <c:pt idx="1462">
                    <c:v>MEDIA</c:v>
                  </c:pt>
                  <c:pt idx="1463">
                    <c:v>MEDIA</c:v>
                  </c:pt>
                  <c:pt idx="1464">
                    <c:v>REMOTA</c:v>
                  </c:pt>
                  <c:pt idx="1465">
                    <c:v>REMOTA</c:v>
                  </c:pt>
                  <c:pt idx="1466">
                    <c:v>REMOTA</c:v>
                  </c:pt>
                  <c:pt idx="1467">
                    <c:v>REMOTA</c:v>
                  </c:pt>
                  <c:pt idx="1468">
                    <c:v>MEDIA</c:v>
                  </c:pt>
                  <c:pt idx="1469">
                    <c:v>REMOTA</c:v>
                  </c:pt>
                  <c:pt idx="1470">
                    <c:v>REMOTA</c:v>
                  </c:pt>
                  <c:pt idx="1471">
                    <c:v>ALTA</c:v>
                  </c:pt>
                  <c:pt idx="1472">
                    <c:v>BAJA</c:v>
                  </c:pt>
                  <c:pt idx="1473">
                    <c:v>REMOTA</c:v>
                  </c:pt>
                  <c:pt idx="1474">
                    <c:v>MEDIA</c:v>
                  </c:pt>
                  <c:pt idx="1475">
                    <c:v>ALTA</c:v>
                  </c:pt>
                  <c:pt idx="1476">
                    <c:v>REMOTA</c:v>
                  </c:pt>
                  <c:pt idx="1477">
                    <c:v>ALTA</c:v>
                  </c:pt>
                  <c:pt idx="1478">
                    <c:v>ALTA</c:v>
                  </c:pt>
                  <c:pt idx="1479">
                    <c:v>ALTA</c:v>
                  </c:pt>
                  <c:pt idx="1480">
                    <c:v>ALTA</c:v>
                  </c:pt>
                  <c:pt idx="1481">
                    <c:v>MEDIA</c:v>
                  </c:pt>
                  <c:pt idx="1482">
                    <c:v>REMOTA</c:v>
                  </c:pt>
                  <c:pt idx="1483">
                    <c:v>BAJA</c:v>
                  </c:pt>
                  <c:pt idx="1484">
                    <c:v>REMOTA</c:v>
                  </c:pt>
                  <c:pt idx="1485">
                    <c:v>REMOTA</c:v>
                  </c:pt>
                  <c:pt idx="1486">
                    <c:v>REMOTA</c:v>
                  </c:pt>
                  <c:pt idx="1487">
                    <c:v>REMOTA</c:v>
                  </c:pt>
                  <c:pt idx="1488">
                    <c:v>MEDIA</c:v>
                  </c:pt>
                  <c:pt idx="1489">
                    <c:v>REMOTA</c:v>
                  </c:pt>
                  <c:pt idx="1490">
                    <c:v>MEDIA</c:v>
                  </c:pt>
                  <c:pt idx="1491">
                    <c:v>REMOTA</c:v>
                  </c:pt>
                  <c:pt idx="1492">
                    <c:v>REMOTA</c:v>
                  </c:pt>
                  <c:pt idx="1493">
                    <c:v>REMOTA</c:v>
                  </c:pt>
                  <c:pt idx="1494">
                    <c:v>REMOTA</c:v>
                  </c:pt>
                  <c:pt idx="1495">
                    <c:v>ALTA</c:v>
                  </c:pt>
                  <c:pt idx="1496">
                    <c:v>REMOTA</c:v>
                  </c:pt>
                  <c:pt idx="1497">
                    <c:v>REMOTA</c:v>
                  </c:pt>
                  <c:pt idx="1498">
                    <c:v>REMOTA</c:v>
                  </c:pt>
                  <c:pt idx="1499">
                    <c:v>ALTA</c:v>
                  </c:pt>
                  <c:pt idx="1500">
                    <c:v>REMOTA</c:v>
                  </c:pt>
                  <c:pt idx="1501">
                    <c:v>REMOTA</c:v>
                  </c:pt>
                  <c:pt idx="1502">
                    <c:v>MEDIA</c:v>
                  </c:pt>
                  <c:pt idx="1503">
                    <c:v>REMOTA</c:v>
                  </c:pt>
                  <c:pt idx="1504">
                    <c:v>MEDIA</c:v>
                  </c:pt>
                  <c:pt idx="1505">
                    <c:v>REMOTA</c:v>
                  </c:pt>
                  <c:pt idx="1506">
                    <c:v>REMOTA</c:v>
                  </c:pt>
                  <c:pt idx="1507">
                    <c:v>REMOTA</c:v>
                  </c:pt>
                  <c:pt idx="1508">
                    <c:v>REMOTA</c:v>
                  </c:pt>
                  <c:pt idx="1509">
                    <c:v>REMOTA</c:v>
                  </c:pt>
                  <c:pt idx="1510">
                    <c:v>REMOTA</c:v>
                  </c:pt>
                  <c:pt idx="1511">
                    <c:v>REMOTA</c:v>
                  </c:pt>
                  <c:pt idx="1512">
                    <c:v>REMOTA</c:v>
                  </c:pt>
                  <c:pt idx="1513">
                    <c:v>REMOTA</c:v>
                  </c:pt>
                  <c:pt idx="1514">
                    <c:v>REMOTA</c:v>
                  </c:pt>
                  <c:pt idx="1515">
                    <c:v>REMOTA</c:v>
                  </c:pt>
                  <c:pt idx="1516">
                    <c:v>REMOTA</c:v>
                  </c:pt>
                  <c:pt idx="1517">
                    <c:v>REMOTA</c:v>
                  </c:pt>
                  <c:pt idx="1518">
                    <c:v>REMOTA</c:v>
                  </c:pt>
                  <c:pt idx="1519">
                    <c:v>REMOTA</c:v>
                  </c:pt>
                  <c:pt idx="1520">
                    <c:v>REMOTA</c:v>
                  </c:pt>
                  <c:pt idx="1521">
                    <c:v>REMOTA</c:v>
                  </c:pt>
                  <c:pt idx="1522">
                    <c:v>REMOTA</c:v>
                  </c:pt>
                  <c:pt idx="1523">
                    <c:v>REMOTA</c:v>
                  </c:pt>
                  <c:pt idx="1524">
                    <c:v>REMOTA</c:v>
                  </c:pt>
                  <c:pt idx="1525">
                    <c:v>REMOTA</c:v>
                  </c:pt>
                  <c:pt idx="1526">
                    <c:v>REMOTA</c:v>
                  </c:pt>
                  <c:pt idx="1527">
                    <c:v>REMOTA</c:v>
                  </c:pt>
                  <c:pt idx="1528">
                    <c:v>REMOTA</c:v>
                  </c:pt>
                  <c:pt idx="1529">
                    <c:v>REMOTA</c:v>
                  </c:pt>
                  <c:pt idx="1530">
                    <c:v>REMOTA</c:v>
                  </c:pt>
                  <c:pt idx="1531">
                    <c:v>REMOTA</c:v>
                  </c:pt>
                  <c:pt idx="1532">
                    <c:v>REMOTA</c:v>
                  </c:pt>
                  <c:pt idx="1533">
                    <c:v>MEDIA</c:v>
                  </c:pt>
                  <c:pt idx="1534">
                    <c:v>REMOTA</c:v>
                  </c:pt>
                  <c:pt idx="1535">
                    <c:v>REMOTA</c:v>
                  </c:pt>
                  <c:pt idx="1536">
                    <c:v>REMOTA</c:v>
                  </c:pt>
                  <c:pt idx="1537">
                    <c:v>REMOTA</c:v>
                  </c:pt>
                  <c:pt idx="1538">
                    <c:v>REMOTA</c:v>
                  </c:pt>
                  <c:pt idx="1539">
                    <c:v>REMOTA</c:v>
                  </c:pt>
                  <c:pt idx="1540">
                    <c:v>REMOTA</c:v>
                  </c:pt>
                  <c:pt idx="1541">
                    <c:v>BAJA</c:v>
                  </c:pt>
                  <c:pt idx="1542">
                    <c:v>REMOTA</c:v>
                  </c:pt>
                  <c:pt idx="1543">
                    <c:v>REMOTA</c:v>
                  </c:pt>
                  <c:pt idx="1544">
                    <c:v>BAJA</c:v>
                  </c:pt>
                  <c:pt idx="1545">
                    <c:v>REMOTA</c:v>
                  </c:pt>
                  <c:pt idx="1546">
                    <c:v>ALTA</c:v>
                  </c:pt>
                  <c:pt idx="1547">
                    <c:v>REMOTA</c:v>
                  </c:pt>
                  <c:pt idx="1548">
                    <c:v>ALTA</c:v>
                  </c:pt>
                  <c:pt idx="1549">
                    <c:v>REMOTA</c:v>
                  </c:pt>
                  <c:pt idx="1550">
                    <c:v>MEDIA</c:v>
                  </c:pt>
                  <c:pt idx="1551">
                    <c:v>REMOTA</c:v>
                  </c:pt>
                  <c:pt idx="1552">
                    <c:v>MEDIA</c:v>
                  </c:pt>
                  <c:pt idx="1553">
                    <c:v>REMOTA</c:v>
                  </c:pt>
                  <c:pt idx="1554">
                    <c:v>ALTA</c:v>
                  </c:pt>
                  <c:pt idx="1555">
                    <c:v>REMOTA</c:v>
                  </c:pt>
                  <c:pt idx="1556">
                    <c:v>REMOTA</c:v>
                  </c:pt>
                  <c:pt idx="1557">
                    <c:v>ALTA</c:v>
                  </c:pt>
                  <c:pt idx="1558">
                    <c:v>REMOTA</c:v>
                  </c:pt>
                  <c:pt idx="1559">
                    <c:v>REMOTA</c:v>
                  </c:pt>
                  <c:pt idx="1560">
                    <c:v>REMOTA</c:v>
                  </c:pt>
                  <c:pt idx="1561">
                    <c:v>REMOTA</c:v>
                  </c:pt>
                  <c:pt idx="1562">
                    <c:v>REMOTA</c:v>
                  </c:pt>
                  <c:pt idx="1563">
                    <c:v>REMOTA</c:v>
                  </c:pt>
                  <c:pt idx="1564">
                    <c:v>REMOTA</c:v>
                  </c:pt>
                  <c:pt idx="1565">
                    <c:v>REMOTA</c:v>
                  </c:pt>
                  <c:pt idx="1566">
                    <c:v>REMOTA</c:v>
                  </c:pt>
                  <c:pt idx="1567">
                    <c:v>REMOTA</c:v>
                  </c:pt>
                  <c:pt idx="1568">
                    <c:v>REMOTA</c:v>
                  </c:pt>
                  <c:pt idx="1569">
                    <c:v>REMOTA</c:v>
                  </c:pt>
                  <c:pt idx="1570">
                    <c:v>REMOTA</c:v>
                  </c:pt>
                  <c:pt idx="1571">
                    <c:v>REMOTA</c:v>
                  </c:pt>
                  <c:pt idx="1572">
                    <c:v>REMOTA</c:v>
                  </c:pt>
                  <c:pt idx="1573">
                    <c:v>REMOTA</c:v>
                  </c:pt>
                  <c:pt idx="1574">
                    <c:v>MEDIA</c:v>
                  </c:pt>
                  <c:pt idx="1575">
                    <c:v>MEDIA</c:v>
                  </c:pt>
                  <c:pt idx="1576">
                    <c:v>MEDIA</c:v>
                  </c:pt>
                  <c:pt idx="1577">
                    <c:v>MEDIA</c:v>
                  </c:pt>
                  <c:pt idx="1578">
                    <c:v>MEDIA</c:v>
                  </c:pt>
                  <c:pt idx="1579">
                    <c:v>MEDIA</c:v>
                  </c:pt>
                  <c:pt idx="1580">
                    <c:v>REMOTA</c:v>
                  </c:pt>
                  <c:pt idx="1581">
                    <c:v>REMOTA</c:v>
                  </c:pt>
                  <c:pt idx="1582">
                    <c:v>REMOTA</c:v>
                  </c:pt>
                  <c:pt idx="1583">
                    <c:v>MEDIA</c:v>
                  </c:pt>
                  <c:pt idx="1584">
                    <c:v>REMOTA</c:v>
                  </c:pt>
                  <c:pt idx="1585">
                    <c:v>REMOTA</c:v>
                  </c:pt>
                  <c:pt idx="1586">
                    <c:v>REMOTA</c:v>
                  </c:pt>
                  <c:pt idx="1587">
                    <c:v>REMOTA</c:v>
                  </c:pt>
                  <c:pt idx="1588">
                    <c:v>REMOTA</c:v>
                  </c:pt>
                  <c:pt idx="1589">
                    <c:v>REMOTA</c:v>
                  </c:pt>
                  <c:pt idx="1590">
                    <c:v>BAJA</c:v>
                  </c:pt>
                  <c:pt idx="1591">
                    <c:v>REMOTA</c:v>
                  </c:pt>
                  <c:pt idx="1592">
                    <c:v>REMOTA</c:v>
                  </c:pt>
                  <c:pt idx="1593">
                    <c:v>REMOTA</c:v>
                  </c:pt>
                  <c:pt idx="1594">
                    <c:v>REMOTA</c:v>
                  </c:pt>
                  <c:pt idx="1595">
                    <c:v>MEDIA</c:v>
                  </c:pt>
                  <c:pt idx="1596">
                    <c:v>REMOTA</c:v>
                  </c:pt>
                  <c:pt idx="1597">
                    <c:v>ALTA</c:v>
                  </c:pt>
                  <c:pt idx="1598">
                    <c:v>ALTA</c:v>
                  </c:pt>
                  <c:pt idx="1599">
                    <c:v>REMOTA</c:v>
                  </c:pt>
                  <c:pt idx="1600">
                    <c:v>REMOTA</c:v>
                  </c:pt>
                  <c:pt idx="1601">
                    <c:v>REMOTA</c:v>
                  </c:pt>
                  <c:pt idx="1602">
                    <c:v>REMOTA</c:v>
                  </c:pt>
                  <c:pt idx="1603">
                    <c:v>REMOTA</c:v>
                  </c:pt>
                  <c:pt idx="1604">
                    <c:v>REMOTA</c:v>
                  </c:pt>
                  <c:pt idx="1605">
                    <c:v>REMOTA</c:v>
                  </c:pt>
                  <c:pt idx="1606">
                    <c:v>REMOTA</c:v>
                  </c:pt>
                  <c:pt idx="1607">
                    <c:v>MEDIA</c:v>
                  </c:pt>
                  <c:pt idx="1608">
                    <c:v>ALTA</c:v>
                  </c:pt>
                  <c:pt idx="1609">
                    <c:v>REMOTA</c:v>
                  </c:pt>
                  <c:pt idx="1610">
                    <c:v>MEDIA</c:v>
                  </c:pt>
                  <c:pt idx="1611">
                    <c:v>MEDIA</c:v>
                  </c:pt>
                  <c:pt idx="1612">
                    <c:v>REMOTA</c:v>
                  </c:pt>
                  <c:pt idx="1613">
                    <c:v>REMOTA</c:v>
                  </c:pt>
                  <c:pt idx="1614">
                    <c:v>MEDIA</c:v>
                  </c:pt>
                  <c:pt idx="1615">
                    <c:v>BAJA</c:v>
                  </c:pt>
                  <c:pt idx="1616">
                    <c:v>REMOTA</c:v>
                  </c:pt>
                  <c:pt idx="1617">
                    <c:v>BAJA</c:v>
                  </c:pt>
                  <c:pt idx="1618">
                    <c:v>MEDIA</c:v>
                  </c:pt>
                  <c:pt idx="1619">
                    <c:v>BAJA</c:v>
                  </c:pt>
                  <c:pt idx="1620">
                    <c:v>REMOTA</c:v>
                  </c:pt>
                  <c:pt idx="1621">
                    <c:v>BAJA</c:v>
                  </c:pt>
                  <c:pt idx="1622">
                    <c:v>REMOTA</c:v>
                  </c:pt>
                  <c:pt idx="1623">
                    <c:v>MEDIA</c:v>
                  </c:pt>
                  <c:pt idx="1624">
                    <c:v>REMOTA</c:v>
                  </c:pt>
                  <c:pt idx="1625">
                    <c:v>REMOTA</c:v>
                  </c:pt>
                  <c:pt idx="1626">
                    <c:v>BAJA</c:v>
                  </c:pt>
                  <c:pt idx="1627">
                    <c:v>REMOTA</c:v>
                  </c:pt>
                  <c:pt idx="1628">
                    <c:v>REMOTA</c:v>
                  </c:pt>
                  <c:pt idx="1629">
                    <c:v>REMOTA</c:v>
                  </c:pt>
                  <c:pt idx="1630">
                    <c:v>REMOTA</c:v>
                  </c:pt>
                  <c:pt idx="1631">
                    <c:v>REMOTA</c:v>
                  </c:pt>
                  <c:pt idx="1632">
                    <c:v>REMOTA</c:v>
                  </c:pt>
                  <c:pt idx="1633">
                    <c:v>MEDIA</c:v>
                  </c:pt>
                  <c:pt idx="1634">
                    <c:v>REMOTA</c:v>
                  </c:pt>
                  <c:pt idx="1635">
                    <c:v>REMOTA</c:v>
                  </c:pt>
                  <c:pt idx="1636">
                    <c:v>REMOTA</c:v>
                  </c:pt>
                  <c:pt idx="1637">
                    <c:v>REMOTA</c:v>
                  </c:pt>
                  <c:pt idx="1638">
                    <c:v>REMOTA</c:v>
                  </c:pt>
                  <c:pt idx="1639">
                    <c:v>REMOTA</c:v>
                  </c:pt>
                  <c:pt idx="1640">
                    <c:v>REMOTA</c:v>
                  </c:pt>
                  <c:pt idx="1641">
                    <c:v>REMOTA</c:v>
                  </c:pt>
                  <c:pt idx="1642">
                    <c:v>REMOTA</c:v>
                  </c:pt>
                  <c:pt idx="1643">
                    <c:v>REMOTA</c:v>
                  </c:pt>
                  <c:pt idx="1644">
                    <c:v>REMOTA</c:v>
                  </c:pt>
                  <c:pt idx="1645">
                    <c:v>REMOTA</c:v>
                  </c:pt>
                  <c:pt idx="1646">
                    <c:v>REMOTA</c:v>
                  </c:pt>
                  <c:pt idx="1647">
                    <c:v>REMOTA</c:v>
                  </c:pt>
                  <c:pt idx="1648">
                    <c:v>REMOTA</c:v>
                  </c:pt>
                  <c:pt idx="1649">
                    <c:v>REMOTA</c:v>
                  </c:pt>
                  <c:pt idx="1650">
                    <c:v>REMOTA</c:v>
                  </c:pt>
                  <c:pt idx="1651">
                    <c:v>REMOTA</c:v>
                  </c:pt>
                  <c:pt idx="1652">
                    <c:v>REMOTA</c:v>
                  </c:pt>
                  <c:pt idx="1653">
                    <c:v>REMOTA</c:v>
                  </c:pt>
                  <c:pt idx="1654">
                    <c:v>REMOTA</c:v>
                  </c:pt>
                  <c:pt idx="1655">
                    <c:v>REMOTA</c:v>
                  </c:pt>
                  <c:pt idx="1656">
                    <c:v>MEDIA</c:v>
                  </c:pt>
                  <c:pt idx="1657">
                    <c:v>ALTA</c:v>
                  </c:pt>
                  <c:pt idx="1658">
                    <c:v>REMOTA</c:v>
                  </c:pt>
                  <c:pt idx="1659">
                    <c:v>REMOTA</c:v>
                  </c:pt>
                  <c:pt idx="1660">
                    <c:v>REMOTA</c:v>
                  </c:pt>
                  <c:pt idx="1661">
                    <c:v>ALTA</c:v>
                  </c:pt>
                  <c:pt idx="1662">
                    <c:v>ALTA</c:v>
                  </c:pt>
                  <c:pt idx="1663">
                    <c:v>REMOTA</c:v>
                  </c:pt>
                  <c:pt idx="1664">
                    <c:v>REMOTA</c:v>
                  </c:pt>
                  <c:pt idx="1665">
                    <c:v>REMOTA</c:v>
                  </c:pt>
                  <c:pt idx="1666">
                    <c:v>REMOTA</c:v>
                  </c:pt>
                  <c:pt idx="1667">
                    <c:v>REMOTA</c:v>
                  </c:pt>
                  <c:pt idx="1668">
                    <c:v>REMOTA</c:v>
                  </c:pt>
                  <c:pt idx="1669">
                    <c:v>REMOTA</c:v>
                  </c:pt>
                  <c:pt idx="1670">
                    <c:v>REMOTA</c:v>
                  </c:pt>
                  <c:pt idx="1671">
                    <c:v>REMOTA</c:v>
                  </c:pt>
                  <c:pt idx="1672">
                    <c:v>MEDIA</c:v>
                  </c:pt>
                  <c:pt idx="1673">
                    <c:v>ALTA</c:v>
                  </c:pt>
                  <c:pt idx="1674">
                    <c:v>ALTA</c:v>
                  </c:pt>
                  <c:pt idx="1675">
                    <c:v>ALTA</c:v>
                  </c:pt>
                  <c:pt idx="1676">
                    <c:v>ALTA</c:v>
                  </c:pt>
                  <c:pt idx="1677">
                    <c:v>ALTA</c:v>
                  </c:pt>
                  <c:pt idx="1678">
                    <c:v>ALTA</c:v>
                  </c:pt>
                  <c:pt idx="1679">
                    <c:v>MEDIA</c:v>
                  </c:pt>
                  <c:pt idx="1680">
                    <c:v>MEDIA</c:v>
                  </c:pt>
                  <c:pt idx="1681">
                    <c:v>MEDIA</c:v>
                  </c:pt>
                  <c:pt idx="1682">
                    <c:v>REMOTA</c:v>
                  </c:pt>
                  <c:pt idx="1683">
                    <c:v>REMOTA</c:v>
                  </c:pt>
                  <c:pt idx="1684">
                    <c:v>REMOTA</c:v>
                  </c:pt>
                  <c:pt idx="1685">
                    <c:v>MEDIA</c:v>
                  </c:pt>
                  <c:pt idx="1686">
                    <c:v>REMOTA</c:v>
                  </c:pt>
                  <c:pt idx="1687">
                    <c:v>REMOTA</c:v>
                  </c:pt>
                  <c:pt idx="1688">
                    <c:v>REMOTA</c:v>
                  </c:pt>
                  <c:pt idx="1689">
                    <c:v>ALTA</c:v>
                  </c:pt>
                  <c:pt idx="1690">
                    <c:v>REMOTA</c:v>
                  </c:pt>
                  <c:pt idx="1691">
                    <c:v>REMOTA</c:v>
                  </c:pt>
                  <c:pt idx="1692">
                    <c:v>REMOTA</c:v>
                  </c:pt>
                  <c:pt idx="1693">
                    <c:v>REMOTA</c:v>
                  </c:pt>
                  <c:pt idx="1694">
                    <c:v>REMOTA</c:v>
                  </c:pt>
                  <c:pt idx="1695">
                    <c:v>REMOTA</c:v>
                  </c:pt>
                  <c:pt idx="1696">
                    <c:v>REMOTA</c:v>
                  </c:pt>
                  <c:pt idx="1697">
                    <c:v>REMOTA</c:v>
                  </c:pt>
                  <c:pt idx="1698">
                    <c:v>REMOTA</c:v>
                  </c:pt>
                  <c:pt idx="1699">
                    <c:v>REMOTA</c:v>
                  </c:pt>
                  <c:pt idx="1700">
                    <c:v>REMOTA</c:v>
                  </c:pt>
                  <c:pt idx="1701">
                    <c:v>REMOTA</c:v>
                  </c:pt>
                  <c:pt idx="1702">
                    <c:v>REMOTA</c:v>
                  </c:pt>
                  <c:pt idx="1703">
                    <c:v>REMOTA</c:v>
                  </c:pt>
                  <c:pt idx="1704">
                    <c:v>REMOTA</c:v>
                  </c:pt>
                  <c:pt idx="1705">
                    <c:v>MEDIA</c:v>
                  </c:pt>
                  <c:pt idx="1706">
                    <c:v>MEDIA</c:v>
                  </c:pt>
                  <c:pt idx="1707">
                    <c:v>REMOTA</c:v>
                  </c:pt>
                  <c:pt idx="1708">
                    <c:v>REMOTA</c:v>
                  </c:pt>
                  <c:pt idx="1709">
                    <c:v>REMOTA</c:v>
                  </c:pt>
                  <c:pt idx="1710">
                    <c:v>REMOTA</c:v>
                  </c:pt>
                  <c:pt idx="1711">
                    <c:v>REMOTA</c:v>
                  </c:pt>
                  <c:pt idx="1712">
                    <c:v>REMOTA</c:v>
                  </c:pt>
                  <c:pt idx="1713">
                    <c:v>REMOTA</c:v>
                  </c:pt>
                  <c:pt idx="1714">
                    <c:v>REMOTA</c:v>
                  </c:pt>
                  <c:pt idx="1715">
                    <c:v>REMOTA</c:v>
                  </c:pt>
                  <c:pt idx="1716">
                    <c:v>BAJA</c:v>
                  </c:pt>
                  <c:pt idx="1717">
                    <c:v>REMOTA</c:v>
                  </c:pt>
                  <c:pt idx="1718">
                    <c:v>REMOTA</c:v>
                  </c:pt>
                  <c:pt idx="1719">
                    <c:v>REMOTA</c:v>
                  </c:pt>
                  <c:pt idx="1720">
                    <c:v>REMOTA</c:v>
                  </c:pt>
                  <c:pt idx="1721">
                    <c:v>REMOTA</c:v>
                  </c:pt>
                  <c:pt idx="1722">
                    <c:v>REMOTA</c:v>
                  </c:pt>
                  <c:pt idx="1723">
                    <c:v>REMOTA</c:v>
                  </c:pt>
                  <c:pt idx="1724">
                    <c:v>REMOTA</c:v>
                  </c:pt>
                  <c:pt idx="1725">
                    <c:v>REMOTA</c:v>
                  </c:pt>
                  <c:pt idx="1726">
                    <c:v>REMOTA</c:v>
                  </c:pt>
                  <c:pt idx="1727">
                    <c:v>REMOTA</c:v>
                  </c:pt>
                  <c:pt idx="1728">
                    <c:v>REMOTA</c:v>
                  </c:pt>
                  <c:pt idx="1729">
                    <c:v>REMOTA</c:v>
                  </c:pt>
                  <c:pt idx="1730">
                    <c:v>REMOTA</c:v>
                  </c:pt>
                  <c:pt idx="1731">
                    <c:v>REMOTA</c:v>
                  </c:pt>
                  <c:pt idx="1732">
                    <c:v>REMOTA</c:v>
                  </c:pt>
                  <c:pt idx="1733">
                    <c:v>REMOTA</c:v>
                  </c:pt>
                  <c:pt idx="1734">
                    <c:v>REMOTA</c:v>
                  </c:pt>
                  <c:pt idx="1735">
                    <c:v>REMOTA</c:v>
                  </c:pt>
                  <c:pt idx="1736">
                    <c:v>MEDIA</c:v>
                  </c:pt>
                  <c:pt idx="1737">
                    <c:v>REMOTA</c:v>
                  </c:pt>
                  <c:pt idx="1738">
                    <c:v>REMOTA</c:v>
                  </c:pt>
                  <c:pt idx="1739">
                    <c:v>REMOTA</c:v>
                  </c:pt>
                  <c:pt idx="1740">
                    <c:v>REMOTA</c:v>
                  </c:pt>
                  <c:pt idx="1741">
                    <c:v>REMOTA</c:v>
                  </c:pt>
                  <c:pt idx="1742">
                    <c:v>REMOTA</c:v>
                  </c:pt>
                  <c:pt idx="1743">
                    <c:v>REMOTA</c:v>
                  </c:pt>
                  <c:pt idx="1744">
                    <c:v>REMOTA</c:v>
                  </c:pt>
                  <c:pt idx="1745">
                    <c:v>REMOTA</c:v>
                  </c:pt>
                  <c:pt idx="1746">
                    <c:v>REMOTA</c:v>
                  </c:pt>
                  <c:pt idx="1747">
                    <c:v>REMOTA</c:v>
                  </c:pt>
                  <c:pt idx="1748">
                    <c:v>REMOTA</c:v>
                  </c:pt>
                  <c:pt idx="1749">
                    <c:v>REMOTA</c:v>
                  </c:pt>
                  <c:pt idx="1750">
                    <c:v>REMOTA</c:v>
                  </c:pt>
                  <c:pt idx="1751">
                    <c:v>REMOTA</c:v>
                  </c:pt>
                  <c:pt idx="1752">
                    <c:v>REMOTA</c:v>
                  </c:pt>
                  <c:pt idx="1753">
                    <c:v>REMOTA</c:v>
                  </c:pt>
                  <c:pt idx="1754">
                    <c:v>MEDIA</c:v>
                  </c:pt>
                  <c:pt idx="1755">
                    <c:v>MEDIA</c:v>
                  </c:pt>
                  <c:pt idx="1756">
                    <c:v>ALTA</c:v>
                  </c:pt>
                  <c:pt idx="1757">
                    <c:v>MEDIA</c:v>
                  </c:pt>
                  <c:pt idx="1758">
                    <c:v>REMOTA</c:v>
                  </c:pt>
                  <c:pt idx="1759">
                    <c:v>REMOTA</c:v>
                  </c:pt>
                  <c:pt idx="1760">
                    <c:v>REMOTA</c:v>
                  </c:pt>
                  <c:pt idx="1761">
                    <c:v>MEDIA</c:v>
                  </c:pt>
                  <c:pt idx="1762">
                    <c:v>REMOTA</c:v>
                  </c:pt>
                  <c:pt idx="1763">
                    <c:v>ALTA</c:v>
                  </c:pt>
                  <c:pt idx="1764">
                    <c:v>REMOTA</c:v>
                  </c:pt>
                  <c:pt idx="1765">
                    <c:v>ALTA</c:v>
                  </c:pt>
                  <c:pt idx="1766">
                    <c:v>REMOTA</c:v>
                  </c:pt>
                  <c:pt idx="1767">
                    <c:v>MEDIA</c:v>
                  </c:pt>
                  <c:pt idx="1768">
                    <c:v>ALTA</c:v>
                  </c:pt>
                  <c:pt idx="1769">
                    <c:v>REMOTA</c:v>
                  </c:pt>
                  <c:pt idx="1770">
                    <c:v>REMOTA</c:v>
                  </c:pt>
                  <c:pt idx="1771">
                    <c:v>REMOTA</c:v>
                  </c:pt>
                  <c:pt idx="1772">
                    <c:v>REMOTA</c:v>
                  </c:pt>
                  <c:pt idx="1773">
                    <c:v>REMOTA</c:v>
                  </c:pt>
                  <c:pt idx="1774">
                    <c:v>REMOTA</c:v>
                  </c:pt>
                  <c:pt idx="1775">
                    <c:v>MEDIA</c:v>
                  </c:pt>
                  <c:pt idx="1776">
                    <c:v>ALTA</c:v>
                  </c:pt>
                  <c:pt idx="1777">
                    <c:v>ALTA</c:v>
                  </c:pt>
                  <c:pt idx="1778">
                    <c:v>ALTA</c:v>
                  </c:pt>
                  <c:pt idx="1779">
                    <c:v>REMOTA</c:v>
                  </c:pt>
                  <c:pt idx="1780">
                    <c:v>REMOTA</c:v>
                  </c:pt>
                  <c:pt idx="1781">
                    <c:v>MEDIA</c:v>
                  </c:pt>
                  <c:pt idx="1782">
                    <c:v>REMOTA</c:v>
                  </c:pt>
                  <c:pt idx="1783">
                    <c:v>REMOTA</c:v>
                  </c:pt>
                  <c:pt idx="1784">
                    <c:v>ALTA</c:v>
                  </c:pt>
                  <c:pt idx="1785">
                    <c:v>ALTA</c:v>
                  </c:pt>
                  <c:pt idx="1786">
                    <c:v>BAJA</c:v>
                  </c:pt>
                  <c:pt idx="1787">
                    <c:v>MEDIA</c:v>
                  </c:pt>
                  <c:pt idx="1788">
                    <c:v>ALTA</c:v>
                  </c:pt>
                  <c:pt idx="1789">
                    <c:v>ALTA</c:v>
                  </c:pt>
                  <c:pt idx="1790">
                    <c:v>MEDIA</c:v>
                  </c:pt>
                  <c:pt idx="1791">
                    <c:v>ALTA</c:v>
                  </c:pt>
                  <c:pt idx="1792">
                    <c:v>MEDIA</c:v>
                  </c:pt>
                  <c:pt idx="1793">
                    <c:v>MEDIA</c:v>
                  </c:pt>
                  <c:pt idx="1794">
                    <c:v>MEDIA</c:v>
                  </c:pt>
                  <c:pt idx="1795">
                    <c:v>REMOTA</c:v>
                  </c:pt>
                  <c:pt idx="1796">
                    <c:v>MEDIA</c:v>
                  </c:pt>
                  <c:pt idx="1797">
                    <c:v>MEDIA</c:v>
                  </c:pt>
                  <c:pt idx="1798">
                    <c:v>MEDIA</c:v>
                  </c:pt>
                  <c:pt idx="1799">
                    <c:v>REMOTA</c:v>
                  </c:pt>
                  <c:pt idx="1800">
                    <c:v>REMOTA</c:v>
                  </c:pt>
                  <c:pt idx="1801">
                    <c:v>MEDIA</c:v>
                  </c:pt>
                  <c:pt idx="1802">
                    <c:v>REMOTA</c:v>
                  </c:pt>
                  <c:pt idx="1803">
                    <c:v>ALTA</c:v>
                  </c:pt>
                  <c:pt idx="1804">
                    <c:v>MEDIA</c:v>
                  </c:pt>
                  <c:pt idx="1805">
                    <c:v>MEDIA</c:v>
                  </c:pt>
                  <c:pt idx="1806">
                    <c:v>MEDIA</c:v>
                  </c:pt>
                  <c:pt idx="1807">
                    <c:v>MEDIA</c:v>
                  </c:pt>
                  <c:pt idx="1808">
                    <c:v>ALTA</c:v>
                  </c:pt>
                  <c:pt idx="1809">
                    <c:v>MEDIA</c:v>
                  </c:pt>
                  <c:pt idx="1810">
                    <c:v>ALTA</c:v>
                  </c:pt>
                  <c:pt idx="1811">
                    <c:v>ALTA</c:v>
                  </c:pt>
                  <c:pt idx="1812">
                    <c:v>ALTA</c:v>
                  </c:pt>
                  <c:pt idx="1813">
                    <c:v>ALTA</c:v>
                  </c:pt>
                  <c:pt idx="1814">
                    <c:v>ALTA</c:v>
                  </c:pt>
                  <c:pt idx="1815">
                    <c:v>ALTA</c:v>
                  </c:pt>
                  <c:pt idx="1816">
                    <c:v>ALTA</c:v>
                  </c:pt>
                  <c:pt idx="1817">
                    <c:v>ALTA</c:v>
                  </c:pt>
                  <c:pt idx="1818">
                    <c:v>ALTA</c:v>
                  </c:pt>
                  <c:pt idx="1819">
                    <c:v>ALTA</c:v>
                  </c:pt>
                  <c:pt idx="1820">
                    <c:v>MEDIA</c:v>
                  </c:pt>
                  <c:pt idx="1821">
                    <c:v>REMOTA</c:v>
                  </c:pt>
                  <c:pt idx="1822">
                    <c:v>ALTA</c:v>
                  </c:pt>
                  <c:pt idx="1823">
                    <c:v>ALTA</c:v>
                  </c:pt>
                  <c:pt idx="1824">
                    <c:v>ALTA</c:v>
                  </c:pt>
                  <c:pt idx="1825">
                    <c:v>MEDIA</c:v>
                  </c:pt>
                  <c:pt idx="1826">
                    <c:v>MEDIA</c:v>
                  </c:pt>
                  <c:pt idx="1827">
                    <c:v>MEDIA</c:v>
                  </c:pt>
                  <c:pt idx="1828">
                    <c:v>MEDIA</c:v>
                  </c:pt>
                  <c:pt idx="1829">
                    <c:v>ALTA</c:v>
                  </c:pt>
                  <c:pt idx="1830">
                    <c:v>ALTA</c:v>
                  </c:pt>
                  <c:pt idx="1831">
                    <c:v>MEDIA</c:v>
                  </c:pt>
                  <c:pt idx="1832">
                    <c:v>MEDIA</c:v>
                  </c:pt>
                  <c:pt idx="1833">
                    <c:v>MEDIA</c:v>
                  </c:pt>
                  <c:pt idx="1834">
                    <c:v>MEDIA</c:v>
                  </c:pt>
                  <c:pt idx="1835">
                    <c:v>ALTA</c:v>
                  </c:pt>
                  <c:pt idx="1836">
                    <c:v>BAJA</c:v>
                  </c:pt>
                  <c:pt idx="1837">
                    <c:v>ALTA</c:v>
                  </c:pt>
                  <c:pt idx="1838">
                    <c:v>ALTA</c:v>
                  </c:pt>
                  <c:pt idx="1839">
                    <c:v>ALTA</c:v>
                  </c:pt>
                  <c:pt idx="1840">
                    <c:v>ALTA</c:v>
                  </c:pt>
                  <c:pt idx="1841">
                    <c:v>ALTA</c:v>
                  </c:pt>
                  <c:pt idx="1842">
                    <c:v>MEDIA</c:v>
                  </c:pt>
                  <c:pt idx="1843">
                    <c:v>MEDIA</c:v>
                  </c:pt>
                  <c:pt idx="1844">
                    <c:v>ALTA</c:v>
                  </c:pt>
                  <c:pt idx="1845">
                    <c:v>ALTA</c:v>
                  </c:pt>
                  <c:pt idx="1846">
                    <c:v>ALTA</c:v>
                  </c:pt>
                  <c:pt idx="1847">
                    <c:v>ALTA</c:v>
                  </c:pt>
                  <c:pt idx="1848">
                    <c:v>ALTA</c:v>
                  </c:pt>
                  <c:pt idx="1849">
                    <c:v>ALTA</c:v>
                  </c:pt>
                  <c:pt idx="1850">
                    <c:v>MEDIA</c:v>
                  </c:pt>
                  <c:pt idx="1851">
                    <c:v>ALTA</c:v>
                  </c:pt>
                  <c:pt idx="1852">
                    <c:v>ALTA</c:v>
                  </c:pt>
                  <c:pt idx="1853">
                    <c:v>ALTA</c:v>
                  </c:pt>
                  <c:pt idx="1854">
                    <c:v>ALTA</c:v>
                  </c:pt>
                  <c:pt idx="1855">
                    <c:v>MEDIA</c:v>
                  </c:pt>
                  <c:pt idx="1856">
                    <c:v>MEDIA</c:v>
                  </c:pt>
                  <c:pt idx="1857">
                    <c:v>MEDIA</c:v>
                  </c:pt>
                  <c:pt idx="1858">
                    <c:v>REMOTA</c:v>
                  </c:pt>
                  <c:pt idx="1859">
                    <c:v>MEDIA</c:v>
                  </c:pt>
                  <c:pt idx="1860">
                    <c:v>MEDIA</c:v>
                  </c:pt>
                  <c:pt idx="1861">
                    <c:v>MEDIA</c:v>
                  </c:pt>
                  <c:pt idx="1862">
                    <c:v>ALTA</c:v>
                  </c:pt>
                  <c:pt idx="1863">
                    <c:v>MEDIA</c:v>
                  </c:pt>
                  <c:pt idx="1864">
                    <c:v>MEDIA</c:v>
                  </c:pt>
                  <c:pt idx="1865">
                    <c:v>MEDIA</c:v>
                  </c:pt>
                  <c:pt idx="1866">
                    <c:v>MEDIA</c:v>
                  </c:pt>
                  <c:pt idx="1867">
                    <c:v>MEDIA</c:v>
                  </c:pt>
                  <c:pt idx="1868">
                    <c:v>MEDIA</c:v>
                  </c:pt>
                  <c:pt idx="1869">
                    <c:v>MEDIA</c:v>
                  </c:pt>
                  <c:pt idx="1870">
                    <c:v>REMOTA</c:v>
                  </c:pt>
                  <c:pt idx="1871">
                    <c:v>REMOTA</c:v>
                  </c:pt>
                  <c:pt idx="1872">
                    <c:v>REMOTA</c:v>
                  </c:pt>
                  <c:pt idx="1873">
                    <c:v>ALTA</c:v>
                  </c:pt>
                  <c:pt idx="1874">
                    <c:v>REMOTA</c:v>
                  </c:pt>
                  <c:pt idx="1875">
                    <c:v>MEDIA</c:v>
                  </c:pt>
                  <c:pt idx="1876">
                    <c:v>REMOTA</c:v>
                  </c:pt>
                  <c:pt idx="1877">
                    <c:v>REMOTA</c:v>
                  </c:pt>
                  <c:pt idx="1878">
                    <c:v>MEDIA</c:v>
                  </c:pt>
                  <c:pt idx="1879">
                    <c:v>MEDIA</c:v>
                  </c:pt>
                  <c:pt idx="1880">
                    <c:v>REMOTA</c:v>
                  </c:pt>
                  <c:pt idx="1881">
                    <c:v>REMOTA</c:v>
                  </c:pt>
                  <c:pt idx="1882">
                    <c:v>REMOTA</c:v>
                  </c:pt>
                  <c:pt idx="1883">
                    <c:v>REMOTA</c:v>
                  </c:pt>
                  <c:pt idx="1884">
                    <c:v>REMOTA</c:v>
                  </c:pt>
                  <c:pt idx="1885">
                    <c:v>REMOTA</c:v>
                  </c:pt>
                  <c:pt idx="1886">
                    <c:v>MEDIA</c:v>
                  </c:pt>
                  <c:pt idx="1887">
                    <c:v>REMOTA</c:v>
                  </c:pt>
                  <c:pt idx="1888">
                    <c:v>REMOTA</c:v>
                  </c:pt>
                  <c:pt idx="1889">
                    <c:v>REMOTA</c:v>
                  </c:pt>
                  <c:pt idx="1890">
                    <c:v>BAJA</c:v>
                  </c:pt>
                  <c:pt idx="1891">
                    <c:v>ALTA</c:v>
                  </c:pt>
                  <c:pt idx="1892">
                    <c:v>ALTA</c:v>
                  </c:pt>
                  <c:pt idx="1893">
                    <c:v>BAJA</c:v>
                  </c:pt>
                  <c:pt idx="1894">
                    <c:v>MEDIA</c:v>
                  </c:pt>
                  <c:pt idx="1895">
                    <c:v>MEDIA</c:v>
                  </c:pt>
                  <c:pt idx="1896">
                    <c:v>MEDIA</c:v>
                  </c:pt>
                  <c:pt idx="1897">
                    <c:v>MEDIA</c:v>
                  </c:pt>
                  <c:pt idx="1898">
                    <c:v>ALTA</c:v>
                  </c:pt>
                  <c:pt idx="1899">
                    <c:v>ALTA</c:v>
                  </c:pt>
                  <c:pt idx="1900">
                    <c:v>MEDIA</c:v>
                  </c:pt>
                  <c:pt idx="1901">
                    <c:v>MEDIA</c:v>
                  </c:pt>
                  <c:pt idx="1902">
                    <c:v>MEDIA</c:v>
                  </c:pt>
                  <c:pt idx="1903">
                    <c:v>MEDIA</c:v>
                  </c:pt>
                  <c:pt idx="1904">
                    <c:v>ALTA</c:v>
                  </c:pt>
                  <c:pt idx="1905">
                    <c:v>MEDIA</c:v>
                  </c:pt>
                  <c:pt idx="1906">
                    <c:v>MEDIA</c:v>
                  </c:pt>
                  <c:pt idx="1907">
                    <c:v>MEDIA</c:v>
                  </c:pt>
                  <c:pt idx="1908">
                    <c:v>MEDIA</c:v>
                  </c:pt>
                  <c:pt idx="1909">
                    <c:v>MEDIA</c:v>
                  </c:pt>
                  <c:pt idx="1910">
                    <c:v>BAJA</c:v>
                  </c:pt>
                  <c:pt idx="1911">
                    <c:v>MEDIA</c:v>
                  </c:pt>
                  <c:pt idx="1912">
                    <c:v>BAJA</c:v>
                  </c:pt>
                  <c:pt idx="1913">
                    <c:v>MEDIA</c:v>
                  </c:pt>
                  <c:pt idx="1914">
                    <c:v>ALTA</c:v>
                  </c:pt>
                  <c:pt idx="1915">
                    <c:v>MEDIA</c:v>
                  </c:pt>
                  <c:pt idx="1916">
                    <c:v>MEDIA</c:v>
                  </c:pt>
                  <c:pt idx="1917">
                    <c:v>MEDIA</c:v>
                  </c:pt>
                  <c:pt idx="1918">
                    <c:v>MEDIA</c:v>
                  </c:pt>
                  <c:pt idx="1919">
                    <c:v>REMOTA</c:v>
                  </c:pt>
                  <c:pt idx="1920">
                    <c:v>MEDIA</c:v>
                  </c:pt>
                  <c:pt idx="1921">
                    <c:v>MEDIA</c:v>
                  </c:pt>
                  <c:pt idx="1922">
                    <c:v>MEDIA</c:v>
                  </c:pt>
                  <c:pt idx="1923">
                    <c:v>REMOTA</c:v>
                  </c:pt>
                  <c:pt idx="1924">
                    <c:v>REMOTA</c:v>
                  </c:pt>
                  <c:pt idx="1925">
                    <c:v>REMOTA</c:v>
                  </c:pt>
                  <c:pt idx="1926">
                    <c:v>ALTA</c:v>
                  </c:pt>
                  <c:pt idx="1927">
                    <c:v>MEDIA</c:v>
                  </c:pt>
                  <c:pt idx="1928">
                    <c:v>MEDIA</c:v>
                  </c:pt>
                  <c:pt idx="1929">
                    <c:v>REMOTA</c:v>
                  </c:pt>
                  <c:pt idx="1930">
                    <c:v>MEDIA</c:v>
                  </c:pt>
                  <c:pt idx="1931">
                    <c:v>ALTA</c:v>
                  </c:pt>
                  <c:pt idx="1932">
                    <c:v>MEDIA</c:v>
                  </c:pt>
                  <c:pt idx="1933">
                    <c:v>MEDIA</c:v>
                  </c:pt>
                  <c:pt idx="1934">
                    <c:v>ALTA</c:v>
                  </c:pt>
                  <c:pt idx="1935">
                    <c:v>REMOTA</c:v>
                  </c:pt>
                  <c:pt idx="1936">
                    <c:v>MEDIA</c:v>
                  </c:pt>
                  <c:pt idx="1937">
                    <c:v>ALTA</c:v>
                  </c:pt>
                  <c:pt idx="1938">
                    <c:v>REMOTA</c:v>
                  </c:pt>
                  <c:pt idx="1939">
                    <c:v>MEDIA</c:v>
                  </c:pt>
                  <c:pt idx="1940">
                    <c:v>REMOTA</c:v>
                  </c:pt>
                  <c:pt idx="1941">
                    <c:v>REMOTA</c:v>
                  </c:pt>
                  <c:pt idx="1942">
                    <c:v>MEDIA</c:v>
                  </c:pt>
                  <c:pt idx="1943">
                    <c:v>MEDIA</c:v>
                  </c:pt>
                  <c:pt idx="1944">
                    <c:v>BAJA</c:v>
                  </c:pt>
                  <c:pt idx="1945">
                    <c:v>MEDIA</c:v>
                  </c:pt>
                  <c:pt idx="1946">
                    <c:v>ALTA</c:v>
                  </c:pt>
                  <c:pt idx="1947">
                    <c:v>REMOTA</c:v>
                  </c:pt>
                  <c:pt idx="1948">
                    <c:v>ALTA</c:v>
                  </c:pt>
                  <c:pt idx="1949">
                    <c:v>MEDIA</c:v>
                  </c:pt>
                  <c:pt idx="1950">
                    <c:v>ALTA</c:v>
                  </c:pt>
                  <c:pt idx="1951">
                    <c:v>MEDIA</c:v>
                  </c:pt>
                  <c:pt idx="1952">
                    <c:v>MEDIA</c:v>
                  </c:pt>
                  <c:pt idx="1953">
                    <c:v>MEDIA</c:v>
                  </c:pt>
                  <c:pt idx="1954">
                    <c:v>MEDIA</c:v>
                  </c:pt>
                  <c:pt idx="1955">
                    <c:v>MEDIA</c:v>
                  </c:pt>
                  <c:pt idx="1956">
                    <c:v>REMOTA</c:v>
                  </c:pt>
                  <c:pt idx="1957">
                    <c:v>ALTA</c:v>
                  </c:pt>
                  <c:pt idx="1958">
                    <c:v>MEDIA</c:v>
                  </c:pt>
                  <c:pt idx="1959">
                    <c:v>MEDIA</c:v>
                  </c:pt>
                  <c:pt idx="1960">
                    <c:v>MEDIA</c:v>
                  </c:pt>
                  <c:pt idx="1961">
                    <c:v>REMOTA</c:v>
                  </c:pt>
                  <c:pt idx="1962">
                    <c:v>ALTA</c:v>
                  </c:pt>
                  <c:pt idx="1963">
                    <c:v>ALTA</c:v>
                  </c:pt>
                  <c:pt idx="1964">
                    <c:v>MEDIA</c:v>
                  </c:pt>
                  <c:pt idx="1965">
                    <c:v>MEDIA</c:v>
                  </c:pt>
                  <c:pt idx="1966">
                    <c:v>ALTA</c:v>
                  </c:pt>
                  <c:pt idx="1967">
                    <c:v>MEDIA</c:v>
                  </c:pt>
                  <c:pt idx="1968">
                    <c:v>MEDIA</c:v>
                  </c:pt>
                  <c:pt idx="1969">
                    <c:v>MEDIA</c:v>
                  </c:pt>
                  <c:pt idx="1970">
                    <c:v>MEDIA</c:v>
                  </c:pt>
                  <c:pt idx="1971">
                    <c:v>MEDIA</c:v>
                  </c:pt>
                  <c:pt idx="1972">
                    <c:v>BAJA</c:v>
                  </c:pt>
                  <c:pt idx="1973">
                    <c:v>MEDIA</c:v>
                  </c:pt>
                  <c:pt idx="1974">
                    <c:v>ALTA</c:v>
                  </c:pt>
                  <c:pt idx="1975">
                    <c:v>ALTA</c:v>
                  </c:pt>
                  <c:pt idx="1976">
                    <c:v>ALTA</c:v>
                  </c:pt>
                  <c:pt idx="1977">
                    <c:v>REMOTA</c:v>
                  </c:pt>
                  <c:pt idx="1978">
                    <c:v>REMOTA</c:v>
                  </c:pt>
                  <c:pt idx="1979">
                    <c:v>MEDIA</c:v>
                  </c:pt>
                  <c:pt idx="1980">
                    <c:v>REMOTA</c:v>
                  </c:pt>
                  <c:pt idx="1981">
                    <c:v>REMOTA</c:v>
                  </c:pt>
                  <c:pt idx="1982">
                    <c:v>REMOTA</c:v>
                  </c:pt>
                  <c:pt idx="1983">
                    <c:v>REMOTA</c:v>
                  </c:pt>
                  <c:pt idx="1984">
                    <c:v>REMOTA</c:v>
                  </c:pt>
                  <c:pt idx="1985">
                    <c:v>ALTA</c:v>
                  </c:pt>
                  <c:pt idx="1986">
                    <c:v>MEDIA</c:v>
                  </c:pt>
                  <c:pt idx="1987">
                    <c:v>REMOTA</c:v>
                  </c:pt>
                  <c:pt idx="1988">
                    <c:v>REMOTA</c:v>
                  </c:pt>
                  <c:pt idx="1989">
                    <c:v>REMOTA</c:v>
                  </c:pt>
                  <c:pt idx="1990">
                    <c:v>ALTA</c:v>
                  </c:pt>
                  <c:pt idx="1991">
                    <c:v>MEDIA</c:v>
                  </c:pt>
                  <c:pt idx="1992">
                    <c:v>REMOTA</c:v>
                  </c:pt>
                  <c:pt idx="1993">
                    <c:v>MEDIA</c:v>
                  </c:pt>
                  <c:pt idx="1994">
                    <c:v>ALTA</c:v>
                  </c:pt>
                  <c:pt idx="1995">
                    <c:v>REMOTA</c:v>
                  </c:pt>
                  <c:pt idx="1996">
                    <c:v>REMOTA</c:v>
                  </c:pt>
                  <c:pt idx="1997">
                    <c:v>REMOTA</c:v>
                  </c:pt>
                  <c:pt idx="1998">
                    <c:v>REMOTA</c:v>
                  </c:pt>
                  <c:pt idx="1999">
                    <c:v>REMOTA</c:v>
                  </c:pt>
                  <c:pt idx="2000">
                    <c:v>REMOTA</c:v>
                  </c:pt>
                  <c:pt idx="2001">
                    <c:v>REMOTA</c:v>
                  </c:pt>
                  <c:pt idx="2002">
                    <c:v>REMOTA</c:v>
                  </c:pt>
                  <c:pt idx="2003">
                    <c:v>REMOTA</c:v>
                  </c:pt>
                  <c:pt idx="2004">
                    <c:v>REMOTA</c:v>
                  </c:pt>
                  <c:pt idx="2005">
                    <c:v>MEDIA</c:v>
                  </c:pt>
                  <c:pt idx="2006">
                    <c:v>REMOTA</c:v>
                  </c:pt>
                  <c:pt idx="2007">
                    <c:v>REMOTA</c:v>
                  </c:pt>
                  <c:pt idx="2008">
                    <c:v>REMOTA</c:v>
                  </c:pt>
                  <c:pt idx="2009">
                    <c:v>REMOTA</c:v>
                  </c:pt>
                  <c:pt idx="2010">
                    <c:v>MEDIA</c:v>
                  </c:pt>
                  <c:pt idx="2011">
                    <c:v>REMOTA</c:v>
                  </c:pt>
                  <c:pt idx="2012">
                    <c:v>MEDIA</c:v>
                  </c:pt>
                  <c:pt idx="2013">
                    <c:v>ALTA</c:v>
                  </c:pt>
                  <c:pt idx="2014">
                    <c:v>REMOTA</c:v>
                  </c:pt>
                  <c:pt idx="2015">
                    <c:v>REMOTA</c:v>
                  </c:pt>
                  <c:pt idx="2016">
                    <c:v>MEDIA</c:v>
                  </c:pt>
                  <c:pt idx="2017">
                    <c:v>MEDIA</c:v>
                  </c:pt>
                  <c:pt idx="2018">
                    <c:v>ALTA</c:v>
                  </c:pt>
                  <c:pt idx="2019">
                    <c:v>MEDIA</c:v>
                  </c:pt>
                  <c:pt idx="2020">
                    <c:v>REMOTA</c:v>
                  </c:pt>
                  <c:pt idx="2021">
                    <c:v>REMOTA</c:v>
                  </c:pt>
                  <c:pt idx="2022">
                    <c:v>REMOTA</c:v>
                  </c:pt>
                  <c:pt idx="2023">
                    <c:v>MEDIA</c:v>
                  </c:pt>
                  <c:pt idx="2024">
                    <c:v>REMOTA</c:v>
                  </c:pt>
                  <c:pt idx="2025">
                    <c:v>REMOTA</c:v>
                  </c:pt>
                  <c:pt idx="2026">
                    <c:v>REMOTA</c:v>
                  </c:pt>
                  <c:pt idx="2027">
                    <c:v>REMOTA</c:v>
                  </c:pt>
                  <c:pt idx="2028">
                    <c:v>REMOTA</c:v>
                  </c:pt>
                  <c:pt idx="2029">
                    <c:v>REMOTA</c:v>
                  </c:pt>
                  <c:pt idx="2030">
                    <c:v>ALTA</c:v>
                  </c:pt>
                  <c:pt idx="2031">
                    <c:v>MEDIA</c:v>
                  </c:pt>
                  <c:pt idx="2032">
                    <c:v>ALTA</c:v>
                  </c:pt>
                  <c:pt idx="2033">
                    <c:v>ALTA</c:v>
                  </c:pt>
                  <c:pt idx="2034">
                    <c:v>REMOTA</c:v>
                  </c:pt>
                  <c:pt idx="2035">
                    <c:v>REMOTA</c:v>
                  </c:pt>
                  <c:pt idx="2036">
                    <c:v>REMOTA</c:v>
                  </c:pt>
                  <c:pt idx="2037">
                    <c:v>MEDIA</c:v>
                  </c:pt>
                  <c:pt idx="2038">
                    <c:v>REMOTA</c:v>
                  </c:pt>
                  <c:pt idx="2039">
                    <c:v>MEDIA</c:v>
                  </c:pt>
                  <c:pt idx="2040">
                    <c:v>MEDIA</c:v>
                  </c:pt>
                  <c:pt idx="2041">
                    <c:v>MEDIA</c:v>
                  </c:pt>
                  <c:pt idx="2042">
                    <c:v>ALTA</c:v>
                  </c:pt>
                  <c:pt idx="2043">
                    <c:v>MEDIA</c:v>
                  </c:pt>
                  <c:pt idx="2044">
                    <c:v>ALTA</c:v>
                  </c:pt>
                  <c:pt idx="2045">
                    <c:v>ALTA</c:v>
                  </c:pt>
                  <c:pt idx="2046">
                    <c:v>ALTA</c:v>
                  </c:pt>
                  <c:pt idx="2047">
                    <c:v>MEDIA</c:v>
                  </c:pt>
                  <c:pt idx="2048">
                    <c:v>ALTA</c:v>
                  </c:pt>
                  <c:pt idx="2049">
                    <c:v>MEDIA</c:v>
                  </c:pt>
                  <c:pt idx="2050">
                    <c:v>MEDIA</c:v>
                  </c:pt>
                  <c:pt idx="2051">
                    <c:v>MEDIA</c:v>
                  </c:pt>
                  <c:pt idx="2052">
                    <c:v>MEDIA</c:v>
                  </c:pt>
                  <c:pt idx="2053">
                    <c:v>MEDIA</c:v>
                  </c:pt>
                  <c:pt idx="2054">
                    <c:v>MEDIA</c:v>
                  </c:pt>
                  <c:pt idx="2055">
                    <c:v>ALTA</c:v>
                  </c:pt>
                  <c:pt idx="2056">
                    <c:v>MEDIA</c:v>
                  </c:pt>
                  <c:pt idx="2057">
                    <c:v>MEDIA</c:v>
                  </c:pt>
                  <c:pt idx="2058">
                    <c:v>ALTA</c:v>
                  </c:pt>
                  <c:pt idx="2059">
                    <c:v>MEDIA</c:v>
                  </c:pt>
                  <c:pt idx="2060">
                    <c:v>MEDIA</c:v>
                  </c:pt>
                  <c:pt idx="2061">
                    <c:v>ALTA</c:v>
                  </c:pt>
                  <c:pt idx="2062">
                    <c:v>MEDIA</c:v>
                  </c:pt>
                  <c:pt idx="2063">
                    <c:v>MEDIA</c:v>
                  </c:pt>
                  <c:pt idx="2064">
                    <c:v>MEDIA</c:v>
                  </c:pt>
                  <c:pt idx="2065">
                    <c:v>MEDIA</c:v>
                  </c:pt>
                  <c:pt idx="2066">
                    <c:v>MEDIA</c:v>
                  </c:pt>
                  <c:pt idx="2067">
                    <c:v>MEDIA</c:v>
                  </c:pt>
                  <c:pt idx="2068">
                    <c:v>MEDIA</c:v>
                  </c:pt>
                  <c:pt idx="2069">
                    <c:v>MEDIA</c:v>
                  </c:pt>
                  <c:pt idx="2070">
                    <c:v>MEDIA</c:v>
                  </c:pt>
                  <c:pt idx="2071">
                    <c:v>MEDIA</c:v>
                  </c:pt>
                  <c:pt idx="2072">
                    <c:v>MEDIA</c:v>
                  </c:pt>
                  <c:pt idx="2073">
                    <c:v>MEDIA</c:v>
                  </c:pt>
                  <c:pt idx="2074">
                    <c:v>ALTA</c:v>
                  </c:pt>
                  <c:pt idx="2075">
                    <c:v>ALTA</c:v>
                  </c:pt>
                  <c:pt idx="2076">
                    <c:v>MEDIA</c:v>
                  </c:pt>
                  <c:pt idx="2077">
                    <c:v>MEDIA</c:v>
                  </c:pt>
                  <c:pt idx="2078">
                    <c:v>MEDIA</c:v>
                  </c:pt>
                  <c:pt idx="2079">
                    <c:v>MEDIA</c:v>
                  </c:pt>
                  <c:pt idx="2080">
                    <c:v>MEDIA</c:v>
                  </c:pt>
                  <c:pt idx="2081">
                    <c:v>ALTA</c:v>
                  </c:pt>
                  <c:pt idx="2082">
                    <c:v>ALTA</c:v>
                  </c:pt>
                  <c:pt idx="2083">
                    <c:v>ALTA</c:v>
                  </c:pt>
                  <c:pt idx="2084">
                    <c:v>ALTA</c:v>
                  </c:pt>
                  <c:pt idx="2085">
                    <c:v>ALTA</c:v>
                  </c:pt>
                  <c:pt idx="2086">
                    <c:v>ALTA</c:v>
                  </c:pt>
                  <c:pt idx="2087">
                    <c:v>ALTA</c:v>
                  </c:pt>
                  <c:pt idx="2088">
                    <c:v>ALTA</c:v>
                  </c:pt>
                  <c:pt idx="2089">
                    <c:v>ALTA</c:v>
                  </c:pt>
                  <c:pt idx="2090">
                    <c:v>REMOTA</c:v>
                  </c:pt>
                  <c:pt idx="2091">
                    <c:v>REMOTA</c:v>
                  </c:pt>
                  <c:pt idx="2092">
                    <c:v>REMOTA</c:v>
                  </c:pt>
                  <c:pt idx="2093">
                    <c:v>REMOTA</c:v>
                  </c:pt>
                  <c:pt idx="2094">
                    <c:v>BAJA</c:v>
                  </c:pt>
                  <c:pt idx="2095">
                    <c:v>REMOTA</c:v>
                  </c:pt>
                  <c:pt idx="2096">
                    <c:v>REMOTA</c:v>
                  </c:pt>
                  <c:pt idx="2097">
                    <c:v>REMOTA</c:v>
                  </c:pt>
                  <c:pt idx="2098">
                    <c:v>REMOTA</c:v>
                  </c:pt>
                  <c:pt idx="2099">
                    <c:v>REMOTA</c:v>
                  </c:pt>
                  <c:pt idx="2100">
                    <c:v>REMOTA</c:v>
                  </c:pt>
                  <c:pt idx="2101">
                    <c:v>REMOTA</c:v>
                  </c:pt>
                  <c:pt idx="2102">
                    <c:v>ALTA</c:v>
                  </c:pt>
                  <c:pt idx="2103">
                    <c:v>ALTA</c:v>
                  </c:pt>
                  <c:pt idx="2104">
                    <c:v>REMOTA</c:v>
                  </c:pt>
                  <c:pt idx="2105">
                    <c:v>REMOTA</c:v>
                  </c:pt>
                  <c:pt idx="2106">
                    <c:v>REMOTA</c:v>
                  </c:pt>
                  <c:pt idx="2107">
                    <c:v>REMOTA</c:v>
                  </c:pt>
                  <c:pt idx="2108">
                    <c:v>ALTA</c:v>
                  </c:pt>
                  <c:pt idx="2109">
                    <c:v>REMOTA</c:v>
                  </c:pt>
                  <c:pt idx="2110">
                    <c:v>REMOTA</c:v>
                  </c:pt>
                  <c:pt idx="2111">
                    <c:v>REMOTA</c:v>
                  </c:pt>
                  <c:pt idx="2112">
                    <c:v>ALTA</c:v>
                  </c:pt>
                  <c:pt idx="2113">
                    <c:v>BAJA</c:v>
                  </c:pt>
                  <c:pt idx="2114">
                    <c:v>REMOTA</c:v>
                  </c:pt>
                  <c:pt idx="2115">
                    <c:v>REMOTA</c:v>
                  </c:pt>
                  <c:pt idx="2116">
                    <c:v>REMOTA</c:v>
                  </c:pt>
                  <c:pt idx="2117">
                    <c:v>REMOTA</c:v>
                  </c:pt>
                  <c:pt idx="2118">
                    <c:v>REMOTA</c:v>
                  </c:pt>
                  <c:pt idx="2119">
                    <c:v>ALTA</c:v>
                  </c:pt>
                  <c:pt idx="2120">
                    <c:v>ALTA</c:v>
                  </c:pt>
                  <c:pt idx="2121">
                    <c:v>REMOTA</c:v>
                  </c:pt>
                  <c:pt idx="2122">
                    <c:v>ALTA</c:v>
                  </c:pt>
                  <c:pt idx="2123">
                    <c:v>REMOTA</c:v>
                  </c:pt>
                  <c:pt idx="2124">
                    <c:v>REMOTA</c:v>
                  </c:pt>
                  <c:pt idx="2125">
                    <c:v>ALTA</c:v>
                  </c:pt>
                  <c:pt idx="2126">
                    <c:v>ALTA</c:v>
                  </c:pt>
                  <c:pt idx="2127">
                    <c:v>REMOTA</c:v>
                  </c:pt>
                  <c:pt idx="2128">
                    <c:v>ALTA</c:v>
                  </c:pt>
                  <c:pt idx="2129">
                    <c:v>ALTA</c:v>
                  </c:pt>
                  <c:pt idx="2130">
                    <c:v>REMOTA</c:v>
                  </c:pt>
                  <c:pt idx="2131">
                    <c:v>REMOTA</c:v>
                  </c:pt>
                  <c:pt idx="2132">
                    <c:v>REMOTA</c:v>
                  </c:pt>
                  <c:pt idx="2133">
                    <c:v>REMOTA</c:v>
                  </c:pt>
                  <c:pt idx="2134">
                    <c:v>ALTA</c:v>
                  </c:pt>
                  <c:pt idx="2135">
                    <c:v>ALTA</c:v>
                  </c:pt>
                  <c:pt idx="2136">
                    <c:v>REMOTA</c:v>
                  </c:pt>
                  <c:pt idx="2137">
                    <c:v>REMOTA</c:v>
                  </c:pt>
                  <c:pt idx="2138">
                    <c:v>REMOTA</c:v>
                  </c:pt>
                  <c:pt idx="2139">
                    <c:v>REMOTA</c:v>
                  </c:pt>
                  <c:pt idx="2140">
                    <c:v>MEDIA</c:v>
                  </c:pt>
                  <c:pt idx="2141">
                    <c:v>REMOTA</c:v>
                  </c:pt>
                  <c:pt idx="2142">
                    <c:v>MEDIA</c:v>
                  </c:pt>
                  <c:pt idx="2143">
                    <c:v>REMOTA</c:v>
                  </c:pt>
                  <c:pt idx="2144">
                    <c:v>REMOTA</c:v>
                  </c:pt>
                  <c:pt idx="2145">
                    <c:v>REMOTA</c:v>
                  </c:pt>
                  <c:pt idx="2146">
                    <c:v>REMOTA</c:v>
                  </c:pt>
                  <c:pt idx="2147">
                    <c:v>REMOTA</c:v>
                  </c:pt>
                  <c:pt idx="2148">
                    <c:v>REMOTA</c:v>
                  </c:pt>
                  <c:pt idx="2149">
                    <c:v>REMOTA</c:v>
                  </c:pt>
                  <c:pt idx="2150">
                    <c:v>ALTA</c:v>
                  </c:pt>
                  <c:pt idx="2151">
                    <c:v>REMOTA</c:v>
                  </c:pt>
                  <c:pt idx="2152">
                    <c:v>ALTA</c:v>
                  </c:pt>
                  <c:pt idx="2153">
                    <c:v>REMOTA</c:v>
                  </c:pt>
                  <c:pt idx="2154">
                    <c:v>MEDIA</c:v>
                  </c:pt>
                  <c:pt idx="2155">
                    <c:v>REMOTA</c:v>
                  </c:pt>
                  <c:pt idx="2156">
                    <c:v>MEDIA</c:v>
                  </c:pt>
                  <c:pt idx="2157">
                    <c:v>REMOTA</c:v>
                  </c:pt>
                  <c:pt idx="2158">
                    <c:v>MEDIA</c:v>
                  </c:pt>
                  <c:pt idx="2159">
                    <c:v>MEDIA</c:v>
                  </c:pt>
                  <c:pt idx="2160">
                    <c:v>REMOTA</c:v>
                  </c:pt>
                  <c:pt idx="2161">
                    <c:v>ALTA</c:v>
                  </c:pt>
                  <c:pt idx="2162">
                    <c:v>REMOTA</c:v>
                  </c:pt>
                  <c:pt idx="2163">
                    <c:v>ALTA</c:v>
                  </c:pt>
                  <c:pt idx="2164">
                    <c:v>REMOTA</c:v>
                  </c:pt>
                  <c:pt idx="2165">
                    <c:v>REMOTA</c:v>
                  </c:pt>
                  <c:pt idx="2166">
                    <c:v>REMOTA</c:v>
                  </c:pt>
                  <c:pt idx="2167">
                    <c:v>REMOTA</c:v>
                  </c:pt>
                  <c:pt idx="2168">
                    <c:v>REMOTA</c:v>
                  </c:pt>
                  <c:pt idx="2169">
                    <c:v>REMOTA</c:v>
                  </c:pt>
                  <c:pt idx="2170">
                    <c:v>REMOTA</c:v>
                  </c:pt>
                  <c:pt idx="2171">
                    <c:v>REMOTA</c:v>
                  </c:pt>
                  <c:pt idx="2172">
                    <c:v>MEDIA</c:v>
                  </c:pt>
                  <c:pt idx="2173">
                    <c:v>MEDIA</c:v>
                  </c:pt>
                  <c:pt idx="2174">
                    <c:v>REMOTA</c:v>
                  </c:pt>
                  <c:pt idx="2175">
                    <c:v>REMOTA</c:v>
                  </c:pt>
                  <c:pt idx="2176">
                    <c:v>REMOTA</c:v>
                  </c:pt>
                  <c:pt idx="2177">
                    <c:v>REMOTA</c:v>
                  </c:pt>
                  <c:pt idx="2178">
                    <c:v>REMOTA</c:v>
                  </c:pt>
                  <c:pt idx="2179">
                    <c:v>REMOTA</c:v>
                  </c:pt>
                  <c:pt idx="2180">
                    <c:v>MEDIA</c:v>
                  </c:pt>
                  <c:pt idx="2181">
                    <c:v>MEDIA</c:v>
                  </c:pt>
                  <c:pt idx="2182">
                    <c:v>MEDIA</c:v>
                  </c:pt>
                  <c:pt idx="2183">
                    <c:v>MEDIA</c:v>
                  </c:pt>
                  <c:pt idx="2184">
                    <c:v>MEDIA</c:v>
                  </c:pt>
                  <c:pt idx="2185">
                    <c:v>MEDIA</c:v>
                  </c:pt>
                  <c:pt idx="2186">
                    <c:v>REMOTA</c:v>
                  </c:pt>
                  <c:pt idx="2187">
                    <c:v>REMOTA</c:v>
                  </c:pt>
                  <c:pt idx="2188">
                    <c:v>REMOTA</c:v>
                  </c:pt>
                  <c:pt idx="2189">
                    <c:v>BAJA</c:v>
                  </c:pt>
                  <c:pt idx="2190">
                    <c:v>REMOTA</c:v>
                  </c:pt>
                  <c:pt idx="2191">
                    <c:v>REMOTA</c:v>
                  </c:pt>
                  <c:pt idx="2192">
                    <c:v>MEDIA</c:v>
                  </c:pt>
                  <c:pt idx="2193">
                    <c:v>MEDIA</c:v>
                  </c:pt>
                  <c:pt idx="2194">
                    <c:v>MEDIA</c:v>
                  </c:pt>
                  <c:pt idx="2195">
                    <c:v>BAJA</c:v>
                  </c:pt>
                  <c:pt idx="2196">
                    <c:v>REMOTA</c:v>
                  </c:pt>
                  <c:pt idx="2197">
                    <c:v>MEDIA</c:v>
                  </c:pt>
                  <c:pt idx="2198">
                    <c:v>MEDIA</c:v>
                  </c:pt>
                  <c:pt idx="2199">
                    <c:v>MEDIA</c:v>
                  </c:pt>
                  <c:pt idx="2200">
                    <c:v>MEDIA</c:v>
                  </c:pt>
                  <c:pt idx="2201">
                    <c:v>MEDIA</c:v>
                  </c:pt>
                  <c:pt idx="2202">
                    <c:v>REMOTA</c:v>
                  </c:pt>
                  <c:pt idx="2203">
                    <c:v>REMOTA</c:v>
                  </c:pt>
                  <c:pt idx="2204">
                    <c:v>REMOTA</c:v>
                  </c:pt>
                  <c:pt idx="2205">
                    <c:v>MEDIA</c:v>
                  </c:pt>
                  <c:pt idx="2206">
                    <c:v>REMOTA</c:v>
                  </c:pt>
                  <c:pt idx="2207">
                    <c:v>MEDIA</c:v>
                  </c:pt>
                  <c:pt idx="2208">
                    <c:v>REMOTA</c:v>
                  </c:pt>
                  <c:pt idx="2209">
                    <c:v>REMOTA</c:v>
                  </c:pt>
                  <c:pt idx="2210">
                    <c:v>REMOTA</c:v>
                  </c:pt>
                  <c:pt idx="2211">
                    <c:v>REMOTA</c:v>
                  </c:pt>
                  <c:pt idx="2212">
                    <c:v>REMOTA</c:v>
                  </c:pt>
                  <c:pt idx="2213">
                    <c:v>REMOTA</c:v>
                  </c:pt>
                  <c:pt idx="2214">
                    <c:v>MEDIA</c:v>
                  </c:pt>
                  <c:pt idx="2215">
                    <c:v>REMOTA</c:v>
                  </c:pt>
                  <c:pt idx="2216">
                    <c:v>REMOTA</c:v>
                  </c:pt>
                  <c:pt idx="2217">
                    <c:v>MEDIA</c:v>
                  </c:pt>
                  <c:pt idx="2218">
                    <c:v>MEDIA</c:v>
                  </c:pt>
                  <c:pt idx="2219">
                    <c:v>REMOTA</c:v>
                  </c:pt>
                  <c:pt idx="2220">
                    <c:v>REMOTA</c:v>
                  </c:pt>
                  <c:pt idx="2221">
                    <c:v>REMOTA</c:v>
                  </c:pt>
                  <c:pt idx="2222">
                    <c:v>REMOTA</c:v>
                  </c:pt>
                  <c:pt idx="2223">
                    <c:v>MEDIA</c:v>
                  </c:pt>
                  <c:pt idx="2224">
                    <c:v>ALTA</c:v>
                  </c:pt>
                  <c:pt idx="2225">
                    <c:v>MEDIA</c:v>
                  </c:pt>
                  <c:pt idx="2226">
                    <c:v>MEDIA</c:v>
                  </c:pt>
                  <c:pt idx="2227">
                    <c:v>MEDIA</c:v>
                  </c:pt>
                  <c:pt idx="2228">
                    <c:v>MEDIA</c:v>
                  </c:pt>
                  <c:pt idx="2229">
                    <c:v>MEDIA</c:v>
                  </c:pt>
                  <c:pt idx="2230">
                    <c:v>MEDIA</c:v>
                  </c:pt>
                  <c:pt idx="2231">
                    <c:v>MEDIA</c:v>
                  </c:pt>
                  <c:pt idx="2232">
                    <c:v>MEDIA</c:v>
                  </c:pt>
                  <c:pt idx="2233">
                    <c:v>MEDIA</c:v>
                  </c:pt>
                  <c:pt idx="2234">
                    <c:v>MEDIA</c:v>
                  </c:pt>
                  <c:pt idx="2235">
                    <c:v>MEDIA</c:v>
                  </c:pt>
                  <c:pt idx="2236">
                    <c:v>MEDIA</c:v>
                  </c:pt>
                  <c:pt idx="2237">
                    <c:v>REMOTA</c:v>
                  </c:pt>
                  <c:pt idx="2238">
                    <c:v>MEDIA</c:v>
                  </c:pt>
                  <c:pt idx="2239">
                    <c:v>REMOTA</c:v>
                  </c:pt>
                  <c:pt idx="2240">
                    <c:v>MEDIA</c:v>
                  </c:pt>
                  <c:pt idx="2241">
                    <c:v>MEDIA</c:v>
                  </c:pt>
                  <c:pt idx="2242">
                    <c:v>MEDIA</c:v>
                  </c:pt>
                  <c:pt idx="2243">
                    <c:v>MEDIA</c:v>
                  </c:pt>
                  <c:pt idx="2244">
                    <c:v>REMOTA</c:v>
                  </c:pt>
                  <c:pt idx="2245">
                    <c:v>REMOTA</c:v>
                  </c:pt>
                  <c:pt idx="2246">
                    <c:v>MEDIA</c:v>
                  </c:pt>
                  <c:pt idx="2247">
                    <c:v>MEDIA</c:v>
                  </c:pt>
                  <c:pt idx="2248">
                    <c:v>MEDIA</c:v>
                  </c:pt>
                  <c:pt idx="2249">
                    <c:v>MEDIA</c:v>
                  </c:pt>
                  <c:pt idx="2250">
                    <c:v>MEDIA</c:v>
                  </c:pt>
                  <c:pt idx="2251">
                    <c:v>MEDIA</c:v>
                  </c:pt>
                  <c:pt idx="2252">
                    <c:v>MEDIA</c:v>
                  </c:pt>
                  <c:pt idx="2253">
                    <c:v>REMOTA</c:v>
                  </c:pt>
                  <c:pt idx="2254">
                    <c:v>MEDIA</c:v>
                  </c:pt>
                  <c:pt idx="2255">
                    <c:v>REMOTA</c:v>
                  </c:pt>
                  <c:pt idx="2256">
                    <c:v>REMOTA</c:v>
                  </c:pt>
                  <c:pt idx="2257">
                    <c:v>MEDIA</c:v>
                  </c:pt>
                  <c:pt idx="2258">
                    <c:v>REMOTA</c:v>
                  </c:pt>
                  <c:pt idx="2259">
                    <c:v>REMOTA</c:v>
                  </c:pt>
                  <c:pt idx="2260">
                    <c:v>REMOTA</c:v>
                  </c:pt>
                  <c:pt idx="2261">
                    <c:v>REMOTA</c:v>
                  </c:pt>
                  <c:pt idx="2262">
                    <c:v>REMOTA</c:v>
                  </c:pt>
                  <c:pt idx="2263">
                    <c:v>REMOTA</c:v>
                  </c:pt>
                  <c:pt idx="2264">
                    <c:v>REMOTA</c:v>
                  </c:pt>
                  <c:pt idx="2265">
                    <c:v>REMOTA</c:v>
                  </c:pt>
                  <c:pt idx="2266">
                    <c:v>REMOTA</c:v>
                  </c:pt>
                  <c:pt idx="2267">
                    <c:v>REMOTA</c:v>
                  </c:pt>
                  <c:pt idx="2268">
                    <c:v>REMOTA</c:v>
                  </c:pt>
                  <c:pt idx="2269">
                    <c:v>REMOTA</c:v>
                  </c:pt>
                  <c:pt idx="2270">
                    <c:v>REMOTA</c:v>
                  </c:pt>
                  <c:pt idx="2271">
                    <c:v>REMOTA</c:v>
                  </c:pt>
                  <c:pt idx="2272">
                    <c:v>REMOTA</c:v>
                  </c:pt>
                  <c:pt idx="2273">
                    <c:v>MEDIA</c:v>
                  </c:pt>
                  <c:pt idx="2274">
                    <c:v>MEDIA</c:v>
                  </c:pt>
                  <c:pt idx="2275">
                    <c:v>ALTA</c:v>
                  </c:pt>
                  <c:pt idx="2276">
                    <c:v>MEDIA</c:v>
                  </c:pt>
                  <c:pt idx="2277">
                    <c:v>ALTA</c:v>
                  </c:pt>
                  <c:pt idx="2278">
                    <c:v>MEDIA</c:v>
                  </c:pt>
                  <c:pt idx="2279">
                    <c:v>MEDIA</c:v>
                  </c:pt>
                  <c:pt idx="2280">
                    <c:v>MEDIA</c:v>
                  </c:pt>
                  <c:pt idx="2281">
                    <c:v>MEDIA</c:v>
                  </c:pt>
                  <c:pt idx="2282">
                    <c:v>MEDIA</c:v>
                  </c:pt>
                  <c:pt idx="2283">
                    <c:v>MEDIA</c:v>
                  </c:pt>
                  <c:pt idx="2284">
                    <c:v>MEDIA</c:v>
                  </c:pt>
                  <c:pt idx="2285">
                    <c:v>MEDIA</c:v>
                  </c:pt>
                  <c:pt idx="2286">
                    <c:v>MEDIA</c:v>
                  </c:pt>
                  <c:pt idx="2287">
                    <c:v>MEDIA</c:v>
                  </c:pt>
                  <c:pt idx="2288">
                    <c:v>ALTA</c:v>
                  </c:pt>
                  <c:pt idx="2289">
                    <c:v>MEDIA</c:v>
                  </c:pt>
                  <c:pt idx="2290">
                    <c:v>MEDIA</c:v>
                  </c:pt>
                  <c:pt idx="2291">
                    <c:v>ALTA</c:v>
                  </c:pt>
                  <c:pt idx="2292">
                    <c:v>MEDIA</c:v>
                  </c:pt>
                  <c:pt idx="2293">
                    <c:v>MEDIA</c:v>
                  </c:pt>
                  <c:pt idx="2294">
                    <c:v>ALTA</c:v>
                  </c:pt>
                  <c:pt idx="2295">
                    <c:v>ALTA</c:v>
                  </c:pt>
                  <c:pt idx="2296">
                    <c:v>MEDIA</c:v>
                  </c:pt>
                  <c:pt idx="2297">
                    <c:v>MEDIA</c:v>
                  </c:pt>
                  <c:pt idx="2298">
                    <c:v>BAJA</c:v>
                  </c:pt>
                  <c:pt idx="2299">
                    <c:v>ALTA</c:v>
                  </c:pt>
                  <c:pt idx="2300">
                    <c:v>BAJA</c:v>
                  </c:pt>
                  <c:pt idx="2301">
                    <c:v>MEDIA</c:v>
                  </c:pt>
                  <c:pt idx="2302">
                    <c:v>ALTA</c:v>
                  </c:pt>
                  <c:pt idx="2303">
                    <c:v>ALTA</c:v>
                  </c:pt>
                  <c:pt idx="2304">
                    <c:v>ALTA</c:v>
                  </c:pt>
                  <c:pt idx="2305">
                    <c:v>ALTA</c:v>
                  </c:pt>
                  <c:pt idx="2306">
                    <c:v>ALTA</c:v>
                  </c:pt>
                  <c:pt idx="2307">
                    <c:v>ALTA</c:v>
                  </c:pt>
                  <c:pt idx="2308">
                    <c:v>ALTA</c:v>
                  </c:pt>
                  <c:pt idx="2309">
                    <c:v>ALTA</c:v>
                  </c:pt>
                  <c:pt idx="2310">
                    <c:v>ALTA</c:v>
                  </c:pt>
                  <c:pt idx="2311">
                    <c:v>ALTA</c:v>
                  </c:pt>
                  <c:pt idx="2312">
                    <c:v>ALTA</c:v>
                  </c:pt>
                  <c:pt idx="2313">
                    <c:v>ALTA</c:v>
                  </c:pt>
                  <c:pt idx="2314">
                    <c:v>ALTA</c:v>
                  </c:pt>
                  <c:pt idx="2315">
                    <c:v>ALTA</c:v>
                  </c:pt>
                  <c:pt idx="2316">
                    <c:v>ALTA</c:v>
                  </c:pt>
                  <c:pt idx="2317">
                    <c:v>REMOTA</c:v>
                  </c:pt>
                  <c:pt idx="2318">
                    <c:v>MEDIA</c:v>
                  </c:pt>
                  <c:pt idx="2319">
                    <c:v>MEDIA</c:v>
                  </c:pt>
                  <c:pt idx="2320">
                    <c:v>MEDIA</c:v>
                  </c:pt>
                  <c:pt idx="2321">
                    <c:v>MEDIA</c:v>
                  </c:pt>
                  <c:pt idx="2322">
                    <c:v>MEDIA</c:v>
                  </c:pt>
                  <c:pt idx="2323">
                    <c:v>MEDIA</c:v>
                  </c:pt>
                  <c:pt idx="2324">
                    <c:v>REMOTA</c:v>
                  </c:pt>
                  <c:pt idx="2325">
                    <c:v>REMOTA</c:v>
                  </c:pt>
                  <c:pt idx="2326">
                    <c:v>MEDIA</c:v>
                  </c:pt>
                  <c:pt idx="2327">
                    <c:v>MEDIA</c:v>
                  </c:pt>
                  <c:pt idx="2328">
                    <c:v>ALTA</c:v>
                  </c:pt>
                  <c:pt idx="2329">
                    <c:v>MEDIA</c:v>
                  </c:pt>
                  <c:pt idx="2330">
                    <c:v>ALTA</c:v>
                  </c:pt>
                  <c:pt idx="2331">
                    <c:v>ALTA</c:v>
                  </c:pt>
                  <c:pt idx="2332">
                    <c:v>ALTA</c:v>
                  </c:pt>
                  <c:pt idx="2333">
                    <c:v>ALTA</c:v>
                  </c:pt>
                  <c:pt idx="2334">
                    <c:v>MEDIA</c:v>
                  </c:pt>
                  <c:pt idx="2335">
                    <c:v>MEDIA</c:v>
                  </c:pt>
                  <c:pt idx="2336">
                    <c:v>ALTA</c:v>
                  </c:pt>
                  <c:pt idx="2337">
                    <c:v>MEDIA</c:v>
                  </c:pt>
                  <c:pt idx="2338">
                    <c:v>ALTA</c:v>
                  </c:pt>
                  <c:pt idx="2339">
                    <c:v>ALTA</c:v>
                  </c:pt>
                  <c:pt idx="2340">
                    <c:v>MEDIA</c:v>
                  </c:pt>
                  <c:pt idx="2341">
                    <c:v>ALTA</c:v>
                  </c:pt>
                  <c:pt idx="2342">
                    <c:v>REMOTA</c:v>
                  </c:pt>
                  <c:pt idx="2343">
                    <c:v>MEDIA</c:v>
                  </c:pt>
                  <c:pt idx="2344">
                    <c:v>ALTA</c:v>
                  </c:pt>
                  <c:pt idx="2345">
                    <c:v>ALTA</c:v>
                  </c:pt>
                  <c:pt idx="2346">
                    <c:v>MEDIA</c:v>
                  </c:pt>
                  <c:pt idx="2347">
                    <c:v>ALTA</c:v>
                  </c:pt>
                  <c:pt idx="2348">
                    <c:v>ALTA</c:v>
                  </c:pt>
                  <c:pt idx="2349">
                    <c:v>MEDIA</c:v>
                  </c:pt>
                  <c:pt idx="2350">
                    <c:v>ALTA</c:v>
                  </c:pt>
                  <c:pt idx="2351">
                    <c:v>ALTA</c:v>
                  </c:pt>
                  <c:pt idx="2352">
                    <c:v>ALTA</c:v>
                  </c:pt>
                  <c:pt idx="2353">
                    <c:v>MEDIA</c:v>
                  </c:pt>
                  <c:pt idx="2354">
                    <c:v>ALTA</c:v>
                  </c:pt>
                  <c:pt idx="2355">
                    <c:v>MEDIA</c:v>
                  </c:pt>
                  <c:pt idx="2356">
                    <c:v>ALTA</c:v>
                  </c:pt>
                  <c:pt idx="2357">
                    <c:v>ALTA</c:v>
                  </c:pt>
                  <c:pt idx="2358">
                    <c:v>ALTA</c:v>
                  </c:pt>
                  <c:pt idx="2359">
                    <c:v>ALTA</c:v>
                  </c:pt>
                  <c:pt idx="2360">
                    <c:v>ALTA</c:v>
                  </c:pt>
                  <c:pt idx="2361">
                    <c:v>ALTA</c:v>
                  </c:pt>
                  <c:pt idx="2362">
                    <c:v>ALTA</c:v>
                  </c:pt>
                  <c:pt idx="2363">
                    <c:v>ALTA</c:v>
                  </c:pt>
                  <c:pt idx="2364">
                    <c:v>REMOTA</c:v>
                  </c:pt>
                  <c:pt idx="2365">
                    <c:v>REMOTA</c:v>
                  </c:pt>
                  <c:pt idx="2366">
                    <c:v>MEDIA</c:v>
                  </c:pt>
                  <c:pt idx="2367">
                    <c:v>REMOTA</c:v>
                  </c:pt>
                  <c:pt idx="2368">
                    <c:v>REMOTA</c:v>
                  </c:pt>
                  <c:pt idx="2369">
                    <c:v>REMOTA</c:v>
                  </c:pt>
                  <c:pt idx="2370">
                    <c:v>REMOTA</c:v>
                  </c:pt>
                  <c:pt idx="2371">
                    <c:v>REMOTA</c:v>
                  </c:pt>
                  <c:pt idx="2372">
                    <c:v>ALTA</c:v>
                  </c:pt>
                  <c:pt idx="2373">
                    <c:v>MEDIA</c:v>
                  </c:pt>
                  <c:pt idx="2374">
                    <c:v>MEDIA</c:v>
                  </c:pt>
                  <c:pt idx="2375">
                    <c:v>MEDIA</c:v>
                  </c:pt>
                  <c:pt idx="2376">
                    <c:v>MEDIA</c:v>
                  </c:pt>
                  <c:pt idx="2377">
                    <c:v>BAJA</c:v>
                  </c:pt>
                  <c:pt idx="2378">
                    <c:v>MEDIA</c:v>
                  </c:pt>
                  <c:pt idx="2379">
                    <c:v>MEDIA</c:v>
                  </c:pt>
                  <c:pt idx="2380">
                    <c:v>MEDIA</c:v>
                  </c:pt>
                  <c:pt idx="2381">
                    <c:v>BAJA</c:v>
                  </c:pt>
                  <c:pt idx="2382">
                    <c:v>MEDIA</c:v>
                  </c:pt>
                  <c:pt idx="2383">
                    <c:v>REMOTA</c:v>
                  </c:pt>
                  <c:pt idx="2384">
                    <c:v>REMOTA</c:v>
                  </c:pt>
                  <c:pt idx="2385">
                    <c:v>REMOTA</c:v>
                  </c:pt>
                  <c:pt idx="2386">
                    <c:v>REMOTA</c:v>
                  </c:pt>
                  <c:pt idx="2387">
                    <c:v>REMOTA</c:v>
                  </c:pt>
                  <c:pt idx="2388">
                    <c:v>REMOTA</c:v>
                  </c:pt>
                  <c:pt idx="2389">
                    <c:v>REMOTA</c:v>
                  </c:pt>
                  <c:pt idx="2390">
                    <c:v>REMOTA</c:v>
                  </c:pt>
                  <c:pt idx="2391">
                    <c:v>ALTA</c:v>
                  </c:pt>
                  <c:pt idx="2392">
                    <c:v>REMOTA</c:v>
                  </c:pt>
                  <c:pt idx="2393">
                    <c:v>MEDIA</c:v>
                  </c:pt>
                  <c:pt idx="2394">
                    <c:v>REMOTA</c:v>
                  </c:pt>
                  <c:pt idx="2395">
                    <c:v>BAJA</c:v>
                  </c:pt>
                  <c:pt idx="2396">
                    <c:v>REMOTA</c:v>
                  </c:pt>
                  <c:pt idx="2397">
                    <c:v>REMOTA</c:v>
                  </c:pt>
                  <c:pt idx="2398">
                    <c:v>REMOTA</c:v>
                  </c:pt>
                  <c:pt idx="2399">
                    <c:v>REMOTA</c:v>
                  </c:pt>
                  <c:pt idx="2400">
                    <c:v>REMOTA</c:v>
                  </c:pt>
                  <c:pt idx="2401">
                    <c:v>BAJA</c:v>
                  </c:pt>
                  <c:pt idx="2402">
                    <c:v>MEDIA</c:v>
                  </c:pt>
                  <c:pt idx="2403">
                    <c:v>BAJA</c:v>
                  </c:pt>
                  <c:pt idx="2404">
                    <c:v>BAJA</c:v>
                  </c:pt>
                  <c:pt idx="2405">
                    <c:v>REMOTA</c:v>
                  </c:pt>
                  <c:pt idx="2406">
                    <c:v>ALTA</c:v>
                  </c:pt>
                  <c:pt idx="2407">
                    <c:v>ALTA</c:v>
                  </c:pt>
                  <c:pt idx="2408">
                    <c:v>ALTA</c:v>
                  </c:pt>
                  <c:pt idx="2409">
                    <c:v>REMOTA</c:v>
                  </c:pt>
                  <c:pt idx="2410">
                    <c:v>REMOTA</c:v>
                  </c:pt>
                  <c:pt idx="2411">
                    <c:v>BAJA</c:v>
                  </c:pt>
                  <c:pt idx="2412">
                    <c:v>BAJA</c:v>
                  </c:pt>
                  <c:pt idx="2413">
                    <c:v>REMOTA</c:v>
                  </c:pt>
                  <c:pt idx="2414">
                    <c:v>MEDIA</c:v>
                  </c:pt>
                  <c:pt idx="2415">
                    <c:v>MEDIA</c:v>
                  </c:pt>
                  <c:pt idx="2416">
                    <c:v>ALTA</c:v>
                  </c:pt>
                  <c:pt idx="2417">
                    <c:v>ALTA</c:v>
                  </c:pt>
                  <c:pt idx="2418">
                    <c:v>REMOTA</c:v>
                  </c:pt>
                  <c:pt idx="2419">
                    <c:v>MEDIA</c:v>
                  </c:pt>
                  <c:pt idx="2420">
                    <c:v>MEDIA</c:v>
                  </c:pt>
                  <c:pt idx="2421">
                    <c:v>BAJA</c:v>
                  </c:pt>
                  <c:pt idx="2422">
                    <c:v>BAJA</c:v>
                  </c:pt>
                  <c:pt idx="2423">
                    <c:v>BAJA</c:v>
                  </c:pt>
                  <c:pt idx="2424">
                    <c:v>BAJA</c:v>
                  </c:pt>
                  <c:pt idx="2425">
                    <c:v>BAJA</c:v>
                  </c:pt>
                  <c:pt idx="2426">
                    <c:v>BAJA</c:v>
                  </c:pt>
                  <c:pt idx="2427">
                    <c:v>BAJA</c:v>
                  </c:pt>
                  <c:pt idx="2428">
                    <c:v>ALTA</c:v>
                  </c:pt>
                  <c:pt idx="2429">
                    <c:v>MEDIA</c:v>
                  </c:pt>
                  <c:pt idx="2430">
                    <c:v>MEDIA</c:v>
                  </c:pt>
                  <c:pt idx="2431">
                    <c:v>MEDIA</c:v>
                  </c:pt>
                  <c:pt idx="2432">
                    <c:v>REMOTA</c:v>
                  </c:pt>
                  <c:pt idx="2433">
                    <c:v>REMOTA</c:v>
                  </c:pt>
                  <c:pt idx="2434">
                    <c:v>REMOTA</c:v>
                  </c:pt>
                  <c:pt idx="2435">
                    <c:v>REMOTA</c:v>
                  </c:pt>
                  <c:pt idx="2436">
                    <c:v>REMOTA</c:v>
                  </c:pt>
                  <c:pt idx="2437">
                    <c:v>REMOTA</c:v>
                  </c:pt>
                  <c:pt idx="2438">
                    <c:v>MEDIA</c:v>
                  </c:pt>
                  <c:pt idx="2439">
                    <c:v>REMOTA</c:v>
                  </c:pt>
                  <c:pt idx="2440">
                    <c:v>MEDIA</c:v>
                  </c:pt>
                  <c:pt idx="2441">
                    <c:v>REMOTA</c:v>
                  </c:pt>
                  <c:pt idx="2442">
                    <c:v>REMOTA</c:v>
                  </c:pt>
                  <c:pt idx="2443">
                    <c:v>ALTA</c:v>
                  </c:pt>
                  <c:pt idx="2444">
                    <c:v>REMOTA</c:v>
                  </c:pt>
                  <c:pt idx="2445">
                    <c:v>MEDIA</c:v>
                  </c:pt>
                  <c:pt idx="2446">
                    <c:v>REMOTA</c:v>
                  </c:pt>
                  <c:pt idx="2447">
                    <c:v>BAJA</c:v>
                  </c:pt>
                  <c:pt idx="2448">
                    <c:v>ALTA</c:v>
                  </c:pt>
                  <c:pt idx="2449">
                    <c:v>MEDIA</c:v>
                  </c:pt>
                  <c:pt idx="2450">
                    <c:v>ALTA</c:v>
                  </c:pt>
                  <c:pt idx="2451">
                    <c:v>REMOTA</c:v>
                  </c:pt>
                  <c:pt idx="2452">
                    <c:v>REMOTA</c:v>
                  </c:pt>
                  <c:pt idx="2453">
                    <c:v>REMOTA</c:v>
                  </c:pt>
                  <c:pt idx="2454">
                    <c:v>REMOTA</c:v>
                  </c:pt>
                  <c:pt idx="2455">
                    <c:v>BAJA</c:v>
                  </c:pt>
                  <c:pt idx="2456">
                    <c:v>MEDIA</c:v>
                  </c:pt>
                  <c:pt idx="2457">
                    <c:v>REMOTA</c:v>
                  </c:pt>
                  <c:pt idx="2458">
                    <c:v>REMOTA</c:v>
                  </c:pt>
                  <c:pt idx="2459">
                    <c:v>REMOTA</c:v>
                  </c:pt>
                  <c:pt idx="2460">
                    <c:v>ALTA</c:v>
                  </c:pt>
                  <c:pt idx="2461">
                    <c:v>BAJA</c:v>
                  </c:pt>
                  <c:pt idx="2462">
                    <c:v>REMOTA</c:v>
                  </c:pt>
                  <c:pt idx="2463">
                    <c:v>REMOTA</c:v>
                  </c:pt>
                  <c:pt idx="2464">
                    <c:v>MEDIA</c:v>
                  </c:pt>
                  <c:pt idx="2465">
                    <c:v>MEDIA</c:v>
                  </c:pt>
                  <c:pt idx="2466">
                    <c:v>MEDIA</c:v>
                  </c:pt>
                  <c:pt idx="2467">
                    <c:v>MEDIA</c:v>
                  </c:pt>
                  <c:pt idx="2468">
                    <c:v>REMOTA</c:v>
                  </c:pt>
                  <c:pt idx="2469">
                    <c:v>REMOTA</c:v>
                  </c:pt>
                  <c:pt idx="2470">
                    <c:v>REMOTA</c:v>
                  </c:pt>
                  <c:pt idx="2471">
                    <c:v>MEDIA</c:v>
                  </c:pt>
                  <c:pt idx="2472">
                    <c:v>MEDIA</c:v>
                  </c:pt>
                  <c:pt idx="2473">
                    <c:v>REMOTA</c:v>
                  </c:pt>
                  <c:pt idx="2474">
                    <c:v>REMOTA</c:v>
                  </c:pt>
                  <c:pt idx="2475">
                    <c:v>REMOTA</c:v>
                  </c:pt>
                  <c:pt idx="2476">
                    <c:v>REMOTA</c:v>
                  </c:pt>
                  <c:pt idx="2477">
                    <c:v>MEDIA</c:v>
                  </c:pt>
                  <c:pt idx="2478">
                    <c:v>MEDIA</c:v>
                  </c:pt>
                  <c:pt idx="2479">
                    <c:v>MEDIA</c:v>
                  </c:pt>
                  <c:pt idx="2480">
                    <c:v>MEDIA</c:v>
                  </c:pt>
                  <c:pt idx="2481">
                    <c:v>MEDIA</c:v>
                  </c:pt>
                  <c:pt idx="2482">
                    <c:v>MEDIA</c:v>
                  </c:pt>
                  <c:pt idx="2483">
                    <c:v>REMOTA</c:v>
                  </c:pt>
                  <c:pt idx="2484">
                    <c:v>MEDIA</c:v>
                  </c:pt>
                  <c:pt idx="2485">
                    <c:v>REMOTA</c:v>
                  </c:pt>
                  <c:pt idx="2486">
                    <c:v>REMOTA</c:v>
                  </c:pt>
                  <c:pt idx="2487">
                    <c:v>MEDIA</c:v>
                  </c:pt>
                  <c:pt idx="2488">
                    <c:v>REMOTA</c:v>
                  </c:pt>
                  <c:pt idx="2489">
                    <c:v>MEDIA</c:v>
                  </c:pt>
                  <c:pt idx="2490">
                    <c:v>REMOTA</c:v>
                  </c:pt>
                  <c:pt idx="2491">
                    <c:v>MEDIA</c:v>
                  </c:pt>
                  <c:pt idx="2492">
                    <c:v>ALTA</c:v>
                  </c:pt>
                  <c:pt idx="2493">
                    <c:v>REMOTA</c:v>
                  </c:pt>
                  <c:pt idx="2494">
                    <c:v>REMOTA</c:v>
                  </c:pt>
                  <c:pt idx="2495">
                    <c:v>REMOTA</c:v>
                  </c:pt>
                  <c:pt idx="2496">
                    <c:v>BAJA</c:v>
                  </c:pt>
                  <c:pt idx="2497">
                    <c:v>BAJA</c:v>
                  </c:pt>
                  <c:pt idx="2498">
                    <c:v>BAJA</c:v>
                  </c:pt>
                  <c:pt idx="2499">
                    <c:v>BAJA</c:v>
                  </c:pt>
                  <c:pt idx="2500">
                    <c:v>MEDIA</c:v>
                  </c:pt>
                  <c:pt idx="2501">
                    <c:v>ALTA</c:v>
                  </c:pt>
                  <c:pt idx="2502">
                    <c:v>REMOTA</c:v>
                  </c:pt>
                  <c:pt idx="2503">
                    <c:v>REMOTA</c:v>
                  </c:pt>
                  <c:pt idx="2504">
                    <c:v>REMOTA</c:v>
                  </c:pt>
                  <c:pt idx="2505">
                    <c:v>MEDIA</c:v>
                  </c:pt>
                  <c:pt idx="2506">
                    <c:v>MEDIA</c:v>
                  </c:pt>
                  <c:pt idx="2507">
                    <c:v>MEDIA</c:v>
                  </c:pt>
                  <c:pt idx="2508">
                    <c:v>MEDIA</c:v>
                  </c:pt>
                  <c:pt idx="2509">
                    <c:v>MEDIA</c:v>
                  </c:pt>
                  <c:pt idx="2510">
                    <c:v>MEDIA</c:v>
                  </c:pt>
                  <c:pt idx="2511">
                    <c:v>MEDIA</c:v>
                  </c:pt>
                  <c:pt idx="2512">
                    <c:v>MEDIA</c:v>
                  </c:pt>
                  <c:pt idx="2513">
                    <c:v>MEDIA</c:v>
                  </c:pt>
                  <c:pt idx="2514">
                    <c:v>MEDIA</c:v>
                  </c:pt>
                  <c:pt idx="2515">
                    <c:v>MEDIA</c:v>
                  </c:pt>
                  <c:pt idx="2516">
                    <c:v>MEDIA</c:v>
                  </c:pt>
                  <c:pt idx="2517">
                    <c:v>MEDIA</c:v>
                  </c:pt>
                  <c:pt idx="2518">
                    <c:v>MEDIA</c:v>
                  </c:pt>
                  <c:pt idx="2519">
                    <c:v>MEDIA</c:v>
                  </c:pt>
                  <c:pt idx="2520">
                    <c:v>MEDIA</c:v>
                  </c:pt>
                  <c:pt idx="2521">
                    <c:v>MEDIA</c:v>
                  </c:pt>
                  <c:pt idx="2522">
                    <c:v>MEDIA</c:v>
                  </c:pt>
                  <c:pt idx="2523">
                    <c:v>MEDIA</c:v>
                  </c:pt>
                  <c:pt idx="2524">
                    <c:v>MEDIA</c:v>
                  </c:pt>
                  <c:pt idx="2525">
                    <c:v>REMOTA</c:v>
                  </c:pt>
                  <c:pt idx="2526">
                    <c:v>MEDIA</c:v>
                  </c:pt>
                  <c:pt idx="2527">
                    <c:v>ALTA</c:v>
                  </c:pt>
                  <c:pt idx="2528">
                    <c:v>ALTA</c:v>
                  </c:pt>
                  <c:pt idx="2529">
                    <c:v>ALTA</c:v>
                  </c:pt>
                  <c:pt idx="2530">
                    <c:v>ALTA</c:v>
                  </c:pt>
                  <c:pt idx="2531">
                    <c:v>MEDIA</c:v>
                  </c:pt>
                  <c:pt idx="2532">
                    <c:v>MEDIA</c:v>
                  </c:pt>
                  <c:pt idx="2533">
                    <c:v>MEDIA</c:v>
                  </c:pt>
                  <c:pt idx="2534">
                    <c:v>MEDIA</c:v>
                  </c:pt>
                  <c:pt idx="2535">
                    <c:v>MEDIA</c:v>
                  </c:pt>
                  <c:pt idx="2536">
                    <c:v>ALTA</c:v>
                  </c:pt>
                  <c:pt idx="2537">
                    <c:v>MEDIA</c:v>
                  </c:pt>
                  <c:pt idx="2538">
                    <c:v>MEDIA</c:v>
                  </c:pt>
                  <c:pt idx="2539">
                    <c:v>MEDIA</c:v>
                  </c:pt>
                  <c:pt idx="2540">
                    <c:v>MEDIA</c:v>
                  </c:pt>
                  <c:pt idx="2541">
                    <c:v>ALTA</c:v>
                  </c:pt>
                  <c:pt idx="2542">
                    <c:v>MEDIA</c:v>
                  </c:pt>
                  <c:pt idx="2543">
                    <c:v>MEDIA</c:v>
                  </c:pt>
                  <c:pt idx="2544">
                    <c:v>MEDIA</c:v>
                  </c:pt>
                  <c:pt idx="2545">
                    <c:v>ALTA</c:v>
                  </c:pt>
                  <c:pt idx="2546">
                    <c:v>ALTA</c:v>
                  </c:pt>
                  <c:pt idx="2547">
                    <c:v>MEDIA</c:v>
                  </c:pt>
                  <c:pt idx="2548">
                    <c:v>MEDIA</c:v>
                  </c:pt>
                  <c:pt idx="2549">
                    <c:v>MEDIA</c:v>
                  </c:pt>
                  <c:pt idx="2550">
                    <c:v>MEDIA</c:v>
                  </c:pt>
                  <c:pt idx="2551">
                    <c:v>MEDIA</c:v>
                  </c:pt>
                  <c:pt idx="2552">
                    <c:v>MEDIA</c:v>
                  </c:pt>
                  <c:pt idx="2553">
                    <c:v>ALTA</c:v>
                  </c:pt>
                  <c:pt idx="2554">
                    <c:v>MEDIA</c:v>
                  </c:pt>
                  <c:pt idx="2555">
                    <c:v>MEDIA</c:v>
                  </c:pt>
                  <c:pt idx="2556">
                    <c:v>MEDIA</c:v>
                  </c:pt>
                  <c:pt idx="2557">
                    <c:v>MEDIA</c:v>
                  </c:pt>
                  <c:pt idx="2558">
                    <c:v>MEDIA</c:v>
                  </c:pt>
                  <c:pt idx="2559">
                    <c:v>MEDIA</c:v>
                  </c:pt>
                  <c:pt idx="2560">
                    <c:v>MEDIA</c:v>
                  </c:pt>
                  <c:pt idx="2561">
                    <c:v>MEDIA</c:v>
                  </c:pt>
                  <c:pt idx="2562">
                    <c:v>MEDIA</c:v>
                  </c:pt>
                  <c:pt idx="2563">
                    <c:v>MEDIA</c:v>
                  </c:pt>
                  <c:pt idx="2564">
                    <c:v>MEDIA</c:v>
                  </c:pt>
                  <c:pt idx="2565">
                    <c:v>MEDIA</c:v>
                  </c:pt>
                  <c:pt idx="2566">
                    <c:v>MEDIA</c:v>
                  </c:pt>
                  <c:pt idx="2567">
                    <c:v>MEDIA</c:v>
                  </c:pt>
                  <c:pt idx="2568">
                    <c:v>MEDIA</c:v>
                  </c:pt>
                  <c:pt idx="2569">
                    <c:v>MEDIA</c:v>
                  </c:pt>
                  <c:pt idx="2570">
                    <c:v>ALTA</c:v>
                  </c:pt>
                  <c:pt idx="2571">
                    <c:v>MEDIA</c:v>
                  </c:pt>
                  <c:pt idx="2572">
                    <c:v>MEDIA</c:v>
                  </c:pt>
                  <c:pt idx="2573">
                    <c:v>MEDIA</c:v>
                  </c:pt>
                  <c:pt idx="2574">
                    <c:v>MEDIA</c:v>
                  </c:pt>
                  <c:pt idx="2575">
                    <c:v>MEDIA</c:v>
                  </c:pt>
                  <c:pt idx="2576">
                    <c:v>ALTA</c:v>
                  </c:pt>
                  <c:pt idx="2577">
                    <c:v>MEDIA</c:v>
                  </c:pt>
                  <c:pt idx="2578">
                    <c:v>ALTA</c:v>
                  </c:pt>
                  <c:pt idx="2579">
                    <c:v>MEDIA</c:v>
                  </c:pt>
                  <c:pt idx="2580">
                    <c:v>MEDIA</c:v>
                  </c:pt>
                  <c:pt idx="2581">
                    <c:v>MEDIA</c:v>
                  </c:pt>
                  <c:pt idx="2582">
                    <c:v>MEDIA</c:v>
                  </c:pt>
                  <c:pt idx="2583">
                    <c:v>MEDIA</c:v>
                  </c:pt>
                  <c:pt idx="2584">
                    <c:v>MEDIA</c:v>
                  </c:pt>
                  <c:pt idx="2585">
                    <c:v>MEDIA</c:v>
                  </c:pt>
                  <c:pt idx="2586">
                    <c:v>MEDIA</c:v>
                  </c:pt>
                  <c:pt idx="2587">
                    <c:v>MEDIA</c:v>
                  </c:pt>
                  <c:pt idx="2588">
                    <c:v>MEDIA</c:v>
                  </c:pt>
                  <c:pt idx="2589">
                    <c:v>MEDIA</c:v>
                  </c:pt>
                  <c:pt idx="2590">
                    <c:v>MEDIA</c:v>
                  </c:pt>
                  <c:pt idx="2591">
                    <c:v>MEDIA</c:v>
                  </c:pt>
                  <c:pt idx="2592">
                    <c:v>MEDIA</c:v>
                  </c:pt>
                  <c:pt idx="2593">
                    <c:v>ALTA</c:v>
                  </c:pt>
                  <c:pt idx="2594">
                    <c:v>MEDIA</c:v>
                  </c:pt>
                  <c:pt idx="2595">
                    <c:v>MEDIA</c:v>
                  </c:pt>
                  <c:pt idx="2596">
                    <c:v>MEDIA</c:v>
                  </c:pt>
                  <c:pt idx="2597">
                    <c:v>MEDIA</c:v>
                  </c:pt>
                  <c:pt idx="2598">
                    <c:v>MEDIA</c:v>
                  </c:pt>
                  <c:pt idx="2599">
                    <c:v>MEDIA</c:v>
                  </c:pt>
                  <c:pt idx="2600">
                    <c:v>ALTA</c:v>
                  </c:pt>
                  <c:pt idx="2601">
                    <c:v>ALTA</c:v>
                  </c:pt>
                  <c:pt idx="2602">
                    <c:v>MEDIA</c:v>
                  </c:pt>
                  <c:pt idx="2603">
                    <c:v>MEDIA</c:v>
                  </c:pt>
                  <c:pt idx="2604">
                    <c:v>MEDIA</c:v>
                  </c:pt>
                  <c:pt idx="2605">
                    <c:v>MEDIA</c:v>
                  </c:pt>
                  <c:pt idx="2606">
                    <c:v>ALTA</c:v>
                  </c:pt>
                  <c:pt idx="2607">
                    <c:v>ALTA</c:v>
                  </c:pt>
                  <c:pt idx="2608">
                    <c:v>MEDIA</c:v>
                  </c:pt>
                  <c:pt idx="2609">
                    <c:v>MEDIA</c:v>
                  </c:pt>
                  <c:pt idx="2610">
                    <c:v>ALTA</c:v>
                  </c:pt>
                  <c:pt idx="2611">
                    <c:v>ALTA</c:v>
                  </c:pt>
                  <c:pt idx="2612">
                    <c:v>ALTA</c:v>
                  </c:pt>
                  <c:pt idx="2613">
                    <c:v>MEDIA</c:v>
                  </c:pt>
                  <c:pt idx="2614">
                    <c:v>MEDIA</c:v>
                  </c:pt>
                  <c:pt idx="2615">
                    <c:v>MEDIA</c:v>
                  </c:pt>
                  <c:pt idx="2616">
                    <c:v>MEDIA</c:v>
                  </c:pt>
                  <c:pt idx="2617">
                    <c:v>ALTA</c:v>
                  </c:pt>
                  <c:pt idx="2618">
                    <c:v>MEDIA</c:v>
                  </c:pt>
                  <c:pt idx="2619">
                    <c:v>REMOTA</c:v>
                  </c:pt>
                  <c:pt idx="2620">
                    <c:v>MEDIA</c:v>
                  </c:pt>
                  <c:pt idx="2621">
                    <c:v>REMOTA</c:v>
                  </c:pt>
                  <c:pt idx="2622">
                    <c:v>REMOTA</c:v>
                  </c:pt>
                  <c:pt idx="2623">
                    <c:v>REMOTA</c:v>
                  </c:pt>
                  <c:pt idx="2624">
                    <c:v>REMOTA</c:v>
                  </c:pt>
                  <c:pt idx="2625">
                    <c:v>MEDIA</c:v>
                  </c:pt>
                  <c:pt idx="2626">
                    <c:v>MEDIA</c:v>
                  </c:pt>
                  <c:pt idx="2627">
                    <c:v>MEDIA</c:v>
                  </c:pt>
                  <c:pt idx="2628">
                    <c:v>MEDIA</c:v>
                  </c:pt>
                  <c:pt idx="2629">
                    <c:v>MEDIA</c:v>
                  </c:pt>
                  <c:pt idx="2630">
                    <c:v>REMOTA</c:v>
                  </c:pt>
                  <c:pt idx="2631">
                    <c:v>REMOTA</c:v>
                  </c:pt>
                  <c:pt idx="2632">
                    <c:v>BAJA</c:v>
                  </c:pt>
                  <c:pt idx="2633">
                    <c:v>REMOTA</c:v>
                  </c:pt>
                  <c:pt idx="2634">
                    <c:v>REMOTA</c:v>
                  </c:pt>
                  <c:pt idx="2635">
                    <c:v>REMOTA</c:v>
                  </c:pt>
                  <c:pt idx="2636">
                    <c:v>REMOTA</c:v>
                  </c:pt>
                  <c:pt idx="2637">
                    <c:v>REMOTA</c:v>
                  </c:pt>
                  <c:pt idx="2638">
                    <c:v>REMOTA</c:v>
                  </c:pt>
                  <c:pt idx="2639">
                    <c:v>REMOTA</c:v>
                  </c:pt>
                  <c:pt idx="2640">
                    <c:v>MEDIA</c:v>
                  </c:pt>
                  <c:pt idx="2641">
                    <c:v>MEDIA</c:v>
                  </c:pt>
                  <c:pt idx="2642">
                    <c:v>REMOTA</c:v>
                  </c:pt>
                  <c:pt idx="2643">
                    <c:v>REMOTA</c:v>
                  </c:pt>
                  <c:pt idx="2644">
                    <c:v>MEDIA</c:v>
                  </c:pt>
                  <c:pt idx="2645">
                    <c:v>ALTA</c:v>
                  </c:pt>
                  <c:pt idx="2646">
                    <c:v>REMOTA</c:v>
                  </c:pt>
                  <c:pt idx="2647">
                    <c:v>MEDIA</c:v>
                  </c:pt>
                  <c:pt idx="2648">
                    <c:v>MEDIA</c:v>
                  </c:pt>
                  <c:pt idx="2649">
                    <c:v>REMOTA</c:v>
                  </c:pt>
                  <c:pt idx="2650">
                    <c:v>REMOTA</c:v>
                  </c:pt>
                  <c:pt idx="2651">
                    <c:v>MEDIA</c:v>
                  </c:pt>
                  <c:pt idx="2652">
                    <c:v>MEDIA</c:v>
                  </c:pt>
                  <c:pt idx="2653">
                    <c:v>MEDIA</c:v>
                  </c:pt>
                  <c:pt idx="2654">
                    <c:v>MEDIA</c:v>
                  </c:pt>
                  <c:pt idx="2655">
                    <c:v>MEDIA</c:v>
                  </c:pt>
                  <c:pt idx="2656">
                    <c:v>MEDIA</c:v>
                  </c:pt>
                  <c:pt idx="2657">
                    <c:v>REMOTA</c:v>
                  </c:pt>
                  <c:pt idx="2658">
                    <c:v>ALTA</c:v>
                  </c:pt>
                  <c:pt idx="2659">
                    <c:v>MEDIA</c:v>
                  </c:pt>
                  <c:pt idx="2660">
                    <c:v>MEDIA</c:v>
                  </c:pt>
                  <c:pt idx="2661">
                    <c:v>MEDIA</c:v>
                  </c:pt>
                  <c:pt idx="2662">
                    <c:v>ALTA</c:v>
                  </c:pt>
                  <c:pt idx="2663">
                    <c:v>ALTA</c:v>
                  </c:pt>
                  <c:pt idx="2664">
                    <c:v>MEDIA</c:v>
                  </c:pt>
                  <c:pt idx="2665">
                    <c:v>MEDIA</c:v>
                  </c:pt>
                  <c:pt idx="2666">
                    <c:v>MEDIA</c:v>
                  </c:pt>
                  <c:pt idx="2667">
                    <c:v>MEDIA</c:v>
                  </c:pt>
                  <c:pt idx="2668">
                    <c:v>MEDIA</c:v>
                  </c:pt>
                  <c:pt idx="2669">
                    <c:v>MEDIA</c:v>
                  </c:pt>
                  <c:pt idx="2670">
                    <c:v>MEDIA</c:v>
                  </c:pt>
                  <c:pt idx="2671">
                    <c:v>MEDIA</c:v>
                  </c:pt>
                  <c:pt idx="2672">
                    <c:v>MEDIA</c:v>
                  </c:pt>
                  <c:pt idx="2673">
                    <c:v>MEDIA</c:v>
                  </c:pt>
                  <c:pt idx="2674">
                    <c:v>ALTA</c:v>
                  </c:pt>
                  <c:pt idx="2675">
                    <c:v>MEDIA</c:v>
                  </c:pt>
                  <c:pt idx="2676">
                    <c:v>MEDIA</c:v>
                  </c:pt>
                  <c:pt idx="2677">
                    <c:v>MEDIA</c:v>
                  </c:pt>
                  <c:pt idx="2678">
                    <c:v>MEDIA</c:v>
                  </c:pt>
                  <c:pt idx="2679">
                    <c:v>MEDIA</c:v>
                  </c:pt>
                  <c:pt idx="2680">
                    <c:v>MEDIA</c:v>
                  </c:pt>
                  <c:pt idx="2681">
                    <c:v>ALTA</c:v>
                  </c:pt>
                  <c:pt idx="2682">
                    <c:v>MEDIA</c:v>
                  </c:pt>
                  <c:pt idx="2683">
                    <c:v>MEDIA</c:v>
                  </c:pt>
                  <c:pt idx="2684">
                    <c:v>MEDIA</c:v>
                  </c:pt>
                  <c:pt idx="2685">
                    <c:v>MEDIA</c:v>
                  </c:pt>
                  <c:pt idx="2686">
                    <c:v>ALTA</c:v>
                  </c:pt>
                  <c:pt idx="2687">
                    <c:v>MEDIA</c:v>
                  </c:pt>
                  <c:pt idx="2688">
                    <c:v>MEDIA</c:v>
                  </c:pt>
                  <c:pt idx="2689">
                    <c:v>MEDIA</c:v>
                  </c:pt>
                  <c:pt idx="2690">
                    <c:v>MEDIA</c:v>
                  </c:pt>
                  <c:pt idx="2691">
                    <c:v>MEDIA</c:v>
                  </c:pt>
                  <c:pt idx="2692">
                    <c:v>ALTA</c:v>
                  </c:pt>
                  <c:pt idx="2693">
                    <c:v>ALTA</c:v>
                  </c:pt>
                  <c:pt idx="2694">
                    <c:v>ALTA</c:v>
                  </c:pt>
                  <c:pt idx="2695">
                    <c:v>BAJA</c:v>
                  </c:pt>
                  <c:pt idx="2696">
                    <c:v>MEDIA</c:v>
                  </c:pt>
                  <c:pt idx="2697">
                    <c:v>MEDIA</c:v>
                  </c:pt>
                  <c:pt idx="2698">
                    <c:v>ALTA</c:v>
                  </c:pt>
                  <c:pt idx="2699">
                    <c:v>MEDIA</c:v>
                  </c:pt>
                  <c:pt idx="2700">
                    <c:v>MEDIA</c:v>
                  </c:pt>
                  <c:pt idx="2701">
                    <c:v>MEDIA</c:v>
                  </c:pt>
                  <c:pt idx="2702">
                    <c:v>MEDIA</c:v>
                  </c:pt>
                  <c:pt idx="2703">
                    <c:v>ALTA</c:v>
                  </c:pt>
                  <c:pt idx="2704">
                    <c:v>ALTA</c:v>
                  </c:pt>
                  <c:pt idx="2705">
                    <c:v>BAJA</c:v>
                  </c:pt>
                  <c:pt idx="2706">
                    <c:v>ALTA</c:v>
                  </c:pt>
                  <c:pt idx="2707">
                    <c:v>ALTA</c:v>
                  </c:pt>
                  <c:pt idx="2708">
                    <c:v>ALTA</c:v>
                  </c:pt>
                  <c:pt idx="2709">
                    <c:v>ALTA</c:v>
                  </c:pt>
                  <c:pt idx="2710">
                    <c:v>MEDIA</c:v>
                  </c:pt>
                  <c:pt idx="2711">
                    <c:v>MEDIA</c:v>
                  </c:pt>
                  <c:pt idx="2712">
                    <c:v>MEDIA</c:v>
                  </c:pt>
                  <c:pt idx="2713">
                    <c:v>MEDIA</c:v>
                  </c:pt>
                  <c:pt idx="2714">
                    <c:v>MEDIA</c:v>
                  </c:pt>
                  <c:pt idx="2715">
                    <c:v>MEDIA</c:v>
                  </c:pt>
                  <c:pt idx="2716">
                    <c:v>ALTA</c:v>
                  </c:pt>
                  <c:pt idx="2717">
                    <c:v>ALTA</c:v>
                  </c:pt>
                  <c:pt idx="2718">
                    <c:v>ALTA</c:v>
                  </c:pt>
                  <c:pt idx="2719">
                    <c:v>ALTA</c:v>
                  </c:pt>
                  <c:pt idx="2720">
                    <c:v>ALTA</c:v>
                  </c:pt>
                  <c:pt idx="2721">
                    <c:v>ALTA</c:v>
                  </c:pt>
                  <c:pt idx="2722">
                    <c:v>ALTA</c:v>
                  </c:pt>
                  <c:pt idx="2723">
                    <c:v>ALTA</c:v>
                  </c:pt>
                  <c:pt idx="2724">
                    <c:v>ALTA</c:v>
                  </c:pt>
                  <c:pt idx="2725">
                    <c:v>ALTA</c:v>
                  </c:pt>
                  <c:pt idx="2726">
                    <c:v>ALTA</c:v>
                  </c:pt>
                  <c:pt idx="2727">
                    <c:v>ALTA</c:v>
                  </c:pt>
                  <c:pt idx="2728">
                    <c:v>ALTA</c:v>
                  </c:pt>
                  <c:pt idx="2729">
                    <c:v>ALTA</c:v>
                  </c:pt>
                  <c:pt idx="2730">
                    <c:v>ALTA</c:v>
                  </c:pt>
                  <c:pt idx="2731">
                    <c:v>ALTA</c:v>
                  </c:pt>
                  <c:pt idx="2732">
                    <c:v>ALTA</c:v>
                  </c:pt>
                  <c:pt idx="2733">
                    <c:v>REMOTA</c:v>
                  </c:pt>
                  <c:pt idx="2734">
                    <c:v>REMOTA</c:v>
                  </c:pt>
                  <c:pt idx="2735">
                    <c:v>ALTA</c:v>
                  </c:pt>
                  <c:pt idx="2736">
                    <c:v>MEDIA</c:v>
                  </c:pt>
                  <c:pt idx="2737">
                    <c:v>MEDIA</c:v>
                  </c:pt>
                  <c:pt idx="2738">
                    <c:v>MEDIA</c:v>
                  </c:pt>
                  <c:pt idx="2739">
                    <c:v>REMOTA</c:v>
                  </c:pt>
                  <c:pt idx="2740">
                    <c:v>REMOTA</c:v>
                  </c:pt>
                  <c:pt idx="2741">
                    <c:v>MEDIA</c:v>
                  </c:pt>
                  <c:pt idx="2742">
                    <c:v>BAJA</c:v>
                  </c:pt>
                  <c:pt idx="2743">
                    <c:v>MEDIA</c:v>
                  </c:pt>
                  <c:pt idx="2744">
                    <c:v>REMOTA</c:v>
                  </c:pt>
                  <c:pt idx="2745">
                    <c:v>MEDIA</c:v>
                  </c:pt>
                  <c:pt idx="2746">
                    <c:v>MEDIA</c:v>
                  </c:pt>
                  <c:pt idx="2747">
                    <c:v>MEDIA</c:v>
                  </c:pt>
                  <c:pt idx="2748">
                    <c:v>REMOTA</c:v>
                  </c:pt>
                  <c:pt idx="2749">
                    <c:v>REMOTA</c:v>
                  </c:pt>
                  <c:pt idx="2750">
                    <c:v>MEDIA</c:v>
                  </c:pt>
                  <c:pt idx="2751">
                    <c:v>REMOTA</c:v>
                  </c:pt>
                  <c:pt idx="2752">
                    <c:v>REMOTA</c:v>
                  </c:pt>
                  <c:pt idx="2753">
                    <c:v>MEDIA</c:v>
                  </c:pt>
                  <c:pt idx="2754">
                    <c:v>MEDIA</c:v>
                  </c:pt>
                  <c:pt idx="2755">
                    <c:v>MEDIA</c:v>
                  </c:pt>
                  <c:pt idx="2756">
                    <c:v>MEDIA</c:v>
                  </c:pt>
                  <c:pt idx="2757">
                    <c:v>MEDIA</c:v>
                  </c:pt>
                  <c:pt idx="2758">
                    <c:v>REMOTA</c:v>
                  </c:pt>
                  <c:pt idx="2759">
                    <c:v>REMOTA</c:v>
                  </c:pt>
                  <c:pt idx="2760">
                    <c:v>REMOTA</c:v>
                  </c:pt>
                  <c:pt idx="2761">
                    <c:v>MEDIA</c:v>
                  </c:pt>
                  <c:pt idx="2762">
                    <c:v>REMOTA</c:v>
                  </c:pt>
                  <c:pt idx="2763">
                    <c:v>MEDIA</c:v>
                  </c:pt>
                  <c:pt idx="2764">
                    <c:v>REMOTA</c:v>
                  </c:pt>
                  <c:pt idx="2765">
                    <c:v>REMOTA</c:v>
                  </c:pt>
                  <c:pt idx="2766">
                    <c:v>ALTA</c:v>
                  </c:pt>
                  <c:pt idx="2767">
                    <c:v>ALTA</c:v>
                  </c:pt>
                  <c:pt idx="2768">
                    <c:v>ALTA</c:v>
                  </c:pt>
                  <c:pt idx="2769">
                    <c:v>REMOTA</c:v>
                  </c:pt>
                  <c:pt idx="2770">
                    <c:v>REMOTA</c:v>
                  </c:pt>
                  <c:pt idx="2771">
                    <c:v>REMOTA</c:v>
                  </c:pt>
                  <c:pt idx="2772">
                    <c:v>REMOTA</c:v>
                  </c:pt>
                  <c:pt idx="2773">
                    <c:v>REMOTA</c:v>
                  </c:pt>
                  <c:pt idx="2774">
                    <c:v>ALTA</c:v>
                  </c:pt>
                  <c:pt idx="2775">
                    <c:v>REMOTA</c:v>
                  </c:pt>
                  <c:pt idx="2776">
                    <c:v>REMOTA</c:v>
                  </c:pt>
                  <c:pt idx="2777">
                    <c:v>REMOTA</c:v>
                  </c:pt>
                  <c:pt idx="2778">
                    <c:v>REMOTA</c:v>
                  </c:pt>
                  <c:pt idx="2779">
                    <c:v>REMOTA</c:v>
                  </c:pt>
                  <c:pt idx="2780">
                    <c:v>BAJA</c:v>
                  </c:pt>
                  <c:pt idx="2781">
                    <c:v>ALTA</c:v>
                  </c:pt>
                  <c:pt idx="2782">
                    <c:v>MEDIA</c:v>
                  </c:pt>
                  <c:pt idx="2783">
                    <c:v>REMOTA</c:v>
                  </c:pt>
                  <c:pt idx="2784">
                    <c:v>MEDIA</c:v>
                  </c:pt>
                  <c:pt idx="2785">
                    <c:v>MEDIA</c:v>
                  </c:pt>
                  <c:pt idx="2786">
                    <c:v>REMOTA</c:v>
                  </c:pt>
                  <c:pt idx="2787">
                    <c:v>REMOTA</c:v>
                  </c:pt>
                  <c:pt idx="2788">
                    <c:v>REMOTA</c:v>
                  </c:pt>
                  <c:pt idx="2789">
                    <c:v>MEDIA</c:v>
                  </c:pt>
                  <c:pt idx="2790">
                    <c:v>REMOTA</c:v>
                  </c:pt>
                  <c:pt idx="2791">
                    <c:v>MEDIA</c:v>
                  </c:pt>
                  <c:pt idx="2792">
                    <c:v>REMOTA</c:v>
                  </c:pt>
                  <c:pt idx="2793">
                    <c:v>MEDIA</c:v>
                  </c:pt>
                  <c:pt idx="2794">
                    <c:v>MEDIA</c:v>
                  </c:pt>
                  <c:pt idx="2795">
                    <c:v>MEDIA</c:v>
                  </c:pt>
                  <c:pt idx="2796">
                    <c:v>ALTA</c:v>
                  </c:pt>
                  <c:pt idx="2797">
                    <c:v>REMOTA</c:v>
                  </c:pt>
                  <c:pt idx="2798">
                    <c:v>MEDIA</c:v>
                  </c:pt>
                  <c:pt idx="2799">
                    <c:v>REMOTA</c:v>
                  </c:pt>
                  <c:pt idx="2800">
                    <c:v>REMOTA</c:v>
                  </c:pt>
                  <c:pt idx="2801">
                    <c:v>ALTA</c:v>
                  </c:pt>
                  <c:pt idx="2802">
                    <c:v>ALTA</c:v>
                  </c:pt>
                  <c:pt idx="2803">
                    <c:v>MEDIA</c:v>
                  </c:pt>
                  <c:pt idx="2804">
                    <c:v>MEDIA</c:v>
                  </c:pt>
                  <c:pt idx="2805">
                    <c:v>REMOTA</c:v>
                  </c:pt>
                  <c:pt idx="2806">
                    <c:v>MEDIA</c:v>
                  </c:pt>
                  <c:pt idx="2807">
                    <c:v>REMOTA</c:v>
                  </c:pt>
                  <c:pt idx="2808">
                    <c:v>MEDIA</c:v>
                  </c:pt>
                  <c:pt idx="2809">
                    <c:v>MEDIA</c:v>
                  </c:pt>
                  <c:pt idx="2810">
                    <c:v>MEDIA</c:v>
                  </c:pt>
                  <c:pt idx="2811">
                    <c:v>MEDIA</c:v>
                  </c:pt>
                  <c:pt idx="2812">
                    <c:v>REMOTA</c:v>
                  </c:pt>
                  <c:pt idx="2813">
                    <c:v>REMOTA</c:v>
                  </c:pt>
                </c:lvl>
                <c:lvl>
                  <c:pt idx="0">
                    <c:v>100%</c:v>
                  </c:pt>
                  <c:pt idx="1">
                    <c:v>5%</c:v>
                  </c:pt>
                  <c:pt idx="2">
                    <c:v>5%</c:v>
                  </c:pt>
                  <c:pt idx="3">
                    <c:v>5%</c:v>
                  </c:pt>
                  <c:pt idx="4">
                    <c:v>50%</c:v>
                  </c:pt>
                  <c:pt idx="5">
                    <c:v>5%</c:v>
                  </c:pt>
                  <c:pt idx="6">
                    <c:v>5%</c:v>
                  </c:pt>
                  <c:pt idx="7">
                    <c:v>100%</c:v>
                  </c:pt>
                  <c:pt idx="8">
                    <c:v>5%</c:v>
                  </c:pt>
                  <c:pt idx="9">
                    <c:v>5%</c:v>
                  </c:pt>
                  <c:pt idx="10">
                    <c:v>5%</c:v>
                  </c:pt>
                  <c:pt idx="11">
                    <c:v>100%</c:v>
                  </c:pt>
                  <c:pt idx="12">
                    <c:v>5%</c:v>
                  </c:pt>
                  <c:pt idx="13">
                    <c:v>5%</c:v>
                  </c:pt>
                  <c:pt idx="14">
                    <c:v>5%</c:v>
                  </c:pt>
                  <c:pt idx="15">
                    <c:v>5%</c:v>
                  </c:pt>
                  <c:pt idx="16">
                    <c:v>5%</c:v>
                  </c:pt>
                  <c:pt idx="17">
                    <c:v>5%</c:v>
                  </c:pt>
                  <c:pt idx="18">
                    <c:v>5%</c:v>
                  </c:pt>
                  <c:pt idx="19">
                    <c:v>5%</c:v>
                  </c:pt>
                  <c:pt idx="20">
                    <c:v>100%</c:v>
                  </c:pt>
                  <c:pt idx="21">
                    <c:v>5%</c:v>
                  </c:pt>
                  <c:pt idx="22">
                    <c:v>100%</c:v>
                  </c:pt>
                  <c:pt idx="23">
                    <c:v>5%</c:v>
                  </c:pt>
                  <c:pt idx="24">
                    <c:v>100%</c:v>
                  </c:pt>
                  <c:pt idx="25">
                    <c:v>5%</c:v>
                  </c:pt>
                  <c:pt idx="26">
                    <c:v>100%</c:v>
                  </c:pt>
                  <c:pt idx="27">
                    <c:v>5%</c:v>
                  </c:pt>
                  <c:pt idx="28">
                    <c:v>5%</c:v>
                  </c:pt>
                  <c:pt idx="29">
                    <c:v>5%</c:v>
                  </c:pt>
                  <c:pt idx="30">
                    <c:v>100%</c:v>
                  </c:pt>
                  <c:pt idx="31">
                    <c:v>5%</c:v>
                  </c:pt>
                  <c:pt idx="32">
                    <c:v>100%</c:v>
                  </c:pt>
                  <c:pt idx="33">
                    <c:v>5%</c:v>
                  </c:pt>
                  <c:pt idx="34">
                    <c:v>100%</c:v>
                  </c:pt>
                  <c:pt idx="35">
                    <c:v>5%</c:v>
                  </c:pt>
                  <c:pt idx="36">
                    <c:v>5%</c:v>
                  </c:pt>
                  <c:pt idx="37">
                    <c:v>100%</c:v>
                  </c:pt>
                  <c:pt idx="38">
                    <c:v>5%</c:v>
                  </c:pt>
                  <c:pt idx="39">
                    <c:v>100%</c:v>
                  </c:pt>
                  <c:pt idx="40">
                    <c:v>100%</c:v>
                  </c:pt>
                  <c:pt idx="41">
                    <c:v>100%</c:v>
                  </c:pt>
                  <c:pt idx="42">
                    <c:v>100%</c:v>
                  </c:pt>
                  <c:pt idx="43">
                    <c:v>100%</c:v>
                  </c:pt>
                  <c:pt idx="44">
                    <c:v>100%</c:v>
                  </c:pt>
                  <c:pt idx="45">
                    <c:v>5%</c:v>
                  </c:pt>
                  <c:pt idx="46">
                    <c:v>100%</c:v>
                  </c:pt>
                  <c:pt idx="47">
                    <c:v>100%</c:v>
                  </c:pt>
                  <c:pt idx="48">
                    <c:v>5%</c:v>
                  </c:pt>
                  <c:pt idx="49">
                    <c:v>5%</c:v>
                  </c:pt>
                  <c:pt idx="50">
                    <c:v>5%</c:v>
                  </c:pt>
                  <c:pt idx="51">
                    <c:v>5%</c:v>
                  </c:pt>
                  <c:pt idx="52">
                    <c:v>5%</c:v>
                  </c:pt>
                  <c:pt idx="53">
                    <c:v>5%</c:v>
                  </c:pt>
                  <c:pt idx="54">
                    <c:v>5%</c:v>
                  </c:pt>
                  <c:pt idx="55">
                    <c:v>5%</c:v>
                  </c:pt>
                  <c:pt idx="56">
                    <c:v>100%</c:v>
                  </c:pt>
                  <c:pt idx="57">
                    <c:v>100%</c:v>
                  </c:pt>
                  <c:pt idx="58">
                    <c:v>5%</c:v>
                  </c:pt>
                  <c:pt idx="59">
                    <c:v>100%</c:v>
                  </c:pt>
                  <c:pt idx="60">
                    <c:v>100%</c:v>
                  </c:pt>
                  <c:pt idx="61">
                    <c:v>5%</c:v>
                  </c:pt>
                  <c:pt idx="62">
                    <c:v>100%</c:v>
                  </c:pt>
                  <c:pt idx="63">
                    <c:v>73%</c:v>
                  </c:pt>
                  <c:pt idx="64">
                    <c:v>5%</c:v>
                  </c:pt>
                  <c:pt idx="65">
                    <c:v>5%</c:v>
                  </c:pt>
                  <c:pt idx="66">
                    <c:v>5%</c:v>
                  </c:pt>
                  <c:pt idx="67">
                    <c:v>100%</c:v>
                  </c:pt>
                  <c:pt idx="68">
                    <c:v>100%</c:v>
                  </c:pt>
                  <c:pt idx="69">
                    <c:v>5%</c:v>
                  </c:pt>
                  <c:pt idx="70">
                    <c:v>5%</c:v>
                  </c:pt>
                  <c:pt idx="71">
                    <c:v>5%</c:v>
                  </c:pt>
                  <c:pt idx="72">
                    <c:v>100%</c:v>
                  </c:pt>
                  <c:pt idx="73">
                    <c:v>100%</c:v>
                  </c:pt>
                  <c:pt idx="74">
                    <c:v>100%</c:v>
                  </c:pt>
                  <c:pt idx="75">
                    <c:v>100%</c:v>
                  </c:pt>
                  <c:pt idx="76">
                    <c:v>100%</c:v>
                  </c:pt>
                  <c:pt idx="77">
                    <c:v>100%</c:v>
                  </c:pt>
                  <c:pt idx="78">
                    <c:v>100%</c:v>
                  </c:pt>
                  <c:pt idx="79">
                    <c:v>100%</c:v>
                  </c:pt>
                  <c:pt idx="80">
                    <c:v>100%</c:v>
                  </c:pt>
                  <c:pt idx="81">
                    <c:v>100%</c:v>
                  </c:pt>
                  <c:pt idx="82">
                    <c:v>100%</c:v>
                  </c:pt>
                  <c:pt idx="83">
                    <c:v>100%</c:v>
                  </c:pt>
                  <c:pt idx="84">
                    <c:v>5%</c:v>
                  </c:pt>
                  <c:pt idx="85">
                    <c:v>5%</c:v>
                  </c:pt>
                  <c:pt idx="86">
                    <c:v>100%</c:v>
                  </c:pt>
                  <c:pt idx="87">
                    <c:v>5%</c:v>
                  </c:pt>
                  <c:pt idx="88">
                    <c:v>5%</c:v>
                  </c:pt>
                  <c:pt idx="89">
                    <c:v>5%</c:v>
                  </c:pt>
                  <c:pt idx="90">
                    <c:v>5%</c:v>
                  </c:pt>
                  <c:pt idx="91">
                    <c:v>100%</c:v>
                  </c:pt>
                  <c:pt idx="92">
                    <c:v>5%</c:v>
                  </c:pt>
                  <c:pt idx="93">
                    <c:v>100%</c:v>
                  </c:pt>
                  <c:pt idx="94">
                    <c:v>5%</c:v>
                  </c:pt>
                  <c:pt idx="95">
                    <c:v>25%</c:v>
                  </c:pt>
                  <c:pt idx="96">
                    <c:v>100%</c:v>
                  </c:pt>
                  <c:pt idx="97">
                    <c:v>55%</c:v>
                  </c:pt>
                  <c:pt idx="98">
                    <c:v>10%</c:v>
                  </c:pt>
                  <c:pt idx="99">
                    <c:v>10%</c:v>
                  </c:pt>
                  <c:pt idx="100">
                    <c:v>83%</c:v>
                  </c:pt>
                  <c:pt idx="101">
                    <c:v>10%</c:v>
                  </c:pt>
                  <c:pt idx="102">
                    <c:v>25%</c:v>
                  </c:pt>
                  <c:pt idx="103">
                    <c:v>14%</c:v>
                  </c:pt>
                  <c:pt idx="104">
                    <c:v>5%</c:v>
                  </c:pt>
                  <c:pt idx="105">
                    <c:v>5%</c:v>
                  </c:pt>
                  <c:pt idx="106">
                    <c:v>5%</c:v>
                  </c:pt>
                  <c:pt idx="107">
                    <c:v>5%</c:v>
                  </c:pt>
                  <c:pt idx="108">
                    <c:v>5%</c:v>
                  </c:pt>
                  <c:pt idx="109">
                    <c:v>5%</c:v>
                  </c:pt>
                  <c:pt idx="110">
                    <c:v>5%</c:v>
                  </c:pt>
                  <c:pt idx="111">
                    <c:v>5%</c:v>
                  </c:pt>
                  <c:pt idx="112">
                    <c:v>10%</c:v>
                  </c:pt>
                  <c:pt idx="113">
                    <c:v>5%</c:v>
                  </c:pt>
                  <c:pt idx="114">
                    <c:v>5%</c:v>
                  </c:pt>
                  <c:pt idx="115">
                    <c:v>5%</c:v>
                  </c:pt>
                  <c:pt idx="116">
                    <c:v>50%</c:v>
                  </c:pt>
                  <c:pt idx="117">
                    <c:v>5%</c:v>
                  </c:pt>
                  <c:pt idx="118">
                    <c:v>5%</c:v>
                  </c:pt>
                  <c:pt idx="119">
                    <c:v>5%</c:v>
                  </c:pt>
                  <c:pt idx="120">
                    <c:v>34%</c:v>
                  </c:pt>
                  <c:pt idx="121">
                    <c:v>50%</c:v>
                  </c:pt>
                  <c:pt idx="122">
                    <c:v>5%</c:v>
                  </c:pt>
                  <c:pt idx="123">
                    <c:v>50%</c:v>
                  </c:pt>
                  <c:pt idx="124">
                    <c:v>5%</c:v>
                  </c:pt>
                  <c:pt idx="125">
                    <c:v>10%</c:v>
                  </c:pt>
                  <c:pt idx="126">
                    <c:v>5%</c:v>
                  </c:pt>
                  <c:pt idx="127">
                    <c:v>5%</c:v>
                  </c:pt>
                  <c:pt idx="128">
                    <c:v>5%</c:v>
                  </c:pt>
                  <c:pt idx="129">
                    <c:v>5%</c:v>
                  </c:pt>
                  <c:pt idx="130">
                    <c:v>5%</c:v>
                  </c:pt>
                  <c:pt idx="131">
                    <c:v>5%</c:v>
                  </c:pt>
                  <c:pt idx="132">
                    <c:v>5%</c:v>
                  </c:pt>
                  <c:pt idx="133">
                    <c:v>5%</c:v>
                  </c:pt>
                  <c:pt idx="134">
                    <c:v>5%</c:v>
                  </c:pt>
                  <c:pt idx="135">
                    <c:v>5%</c:v>
                  </c:pt>
                  <c:pt idx="136">
                    <c:v>5%</c:v>
                  </c:pt>
                  <c:pt idx="137">
                    <c:v>5%</c:v>
                  </c:pt>
                  <c:pt idx="138">
                    <c:v>5%</c:v>
                  </c:pt>
                  <c:pt idx="139">
                    <c:v>5%</c:v>
                  </c:pt>
                  <c:pt idx="140">
                    <c:v>5%</c:v>
                  </c:pt>
                  <c:pt idx="141">
                    <c:v>100%</c:v>
                  </c:pt>
                  <c:pt idx="142">
                    <c:v>5%</c:v>
                  </c:pt>
                  <c:pt idx="143">
                    <c:v>5%</c:v>
                  </c:pt>
                  <c:pt idx="144">
                    <c:v>100%</c:v>
                  </c:pt>
                  <c:pt idx="145">
                    <c:v>5%</c:v>
                  </c:pt>
                  <c:pt idx="146">
                    <c:v>5%</c:v>
                  </c:pt>
                  <c:pt idx="147">
                    <c:v>5%</c:v>
                  </c:pt>
                  <c:pt idx="148">
                    <c:v>50%</c:v>
                  </c:pt>
                  <c:pt idx="149">
                    <c:v>5%</c:v>
                  </c:pt>
                  <c:pt idx="150">
                    <c:v>5%</c:v>
                  </c:pt>
                  <c:pt idx="151">
                    <c:v>5%</c:v>
                  </c:pt>
                  <c:pt idx="152">
                    <c:v>50%</c:v>
                  </c:pt>
                  <c:pt idx="153">
                    <c:v>5%</c:v>
                  </c:pt>
                  <c:pt idx="154">
                    <c:v>5%</c:v>
                  </c:pt>
                  <c:pt idx="155">
                    <c:v>5%</c:v>
                  </c:pt>
                  <c:pt idx="156">
                    <c:v>5%</c:v>
                  </c:pt>
                  <c:pt idx="157">
                    <c:v>5%</c:v>
                  </c:pt>
                  <c:pt idx="158">
                    <c:v>5%</c:v>
                  </c:pt>
                  <c:pt idx="159">
                    <c:v>5%</c:v>
                  </c:pt>
                  <c:pt idx="160">
                    <c:v>5%</c:v>
                  </c:pt>
                  <c:pt idx="161">
                    <c:v>5%</c:v>
                  </c:pt>
                  <c:pt idx="162">
                    <c:v>5%</c:v>
                  </c:pt>
                  <c:pt idx="163">
                    <c:v>68%</c:v>
                  </c:pt>
                  <c:pt idx="164">
                    <c:v>10%</c:v>
                  </c:pt>
                  <c:pt idx="165">
                    <c:v>5%</c:v>
                  </c:pt>
                  <c:pt idx="166">
                    <c:v>5%</c:v>
                  </c:pt>
                  <c:pt idx="167">
                    <c:v>5%</c:v>
                  </c:pt>
                  <c:pt idx="168">
                    <c:v>78%</c:v>
                  </c:pt>
                  <c:pt idx="169">
                    <c:v>5%</c:v>
                  </c:pt>
                  <c:pt idx="170">
                    <c:v>5%</c:v>
                  </c:pt>
                  <c:pt idx="171">
                    <c:v>30%</c:v>
                  </c:pt>
                  <c:pt idx="172">
                    <c:v>5%</c:v>
                  </c:pt>
                  <c:pt idx="173">
                    <c:v>5%</c:v>
                  </c:pt>
                  <c:pt idx="174">
                    <c:v>5%</c:v>
                  </c:pt>
                  <c:pt idx="175">
                    <c:v>46%</c:v>
                  </c:pt>
                  <c:pt idx="176">
                    <c:v>5%</c:v>
                  </c:pt>
                  <c:pt idx="177">
                    <c:v>5%</c:v>
                  </c:pt>
                  <c:pt idx="178">
                    <c:v>21%</c:v>
                  </c:pt>
                  <c:pt idx="179">
                    <c:v>30%</c:v>
                  </c:pt>
                  <c:pt idx="180">
                    <c:v>5%</c:v>
                  </c:pt>
                  <c:pt idx="181">
                    <c:v>5%</c:v>
                  </c:pt>
                  <c:pt idx="182">
                    <c:v>30%</c:v>
                  </c:pt>
                  <c:pt idx="183">
                    <c:v>41%</c:v>
                  </c:pt>
                  <c:pt idx="184">
                    <c:v>5%</c:v>
                  </c:pt>
                  <c:pt idx="185">
                    <c:v>10%</c:v>
                  </c:pt>
                  <c:pt idx="186">
                    <c:v>5%</c:v>
                  </c:pt>
                  <c:pt idx="187">
                    <c:v>25%</c:v>
                  </c:pt>
                  <c:pt idx="188">
                    <c:v>25%</c:v>
                  </c:pt>
                  <c:pt idx="189">
                    <c:v>5%</c:v>
                  </c:pt>
                  <c:pt idx="190">
                    <c:v>5%</c:v>
                  </c:pt>
                  <c:pt idx="191">
                    <c:v>21%</c:v>
                  </c:pt>
                  <c:pt idx="192">
                    <c:v>5%</c:v>
                  </c:pt>
                  <c:pt idx="193">
                    <c:v>25%</c:v>
                  </c:pt>
                  <c:pt idx="194">
                    <c:v>21%</c:v>
                  </c:pt>
                  <c:pt idx="195">
                    <c:v>30%</c:v>
                  </c:pt>
                  <c:pt idx="196">
                    <c:v>5%</c:v>
                  </c:pt>
                  <c:pt idx="197">
                    <c:v>21%</c:v>
                  </c:pt>
                  <c:pt idx="198">
                    <c:v>5%</c:v>
                  </c:pt>
                  <c:pt idx="199">
                    <c:v>14%</c:v>
                  </c:pt>
                  <c:pt idx="200">
                    <c:v>78%</c:v>
                  </c:pt>
                  <c:pt idx="201">
                    <c:v>5%</c:v>
                  </c:pt>
                  <c:pt idx="202">
                    <c:v>100%</c:v>
                  </c:pt>
                  <c:pt idx="203">
                    <c:v>5%</c:v>
                  </c:pt>
                  <c:pt idx="204">
                    <c:v>5%</c:v>
                  </c:pt>
                  <c:pt idx="205">
                    <c:v>21%</c:v>
                  </c:pt>
                  <c:pt idx="206">
                    <c:v>10%</c:v>
                  </c:pt>
                  <c:pt idx="207">
                    <c:v>10%</c:v>
                  </c:pt>
                  <c:pt idx="208">
                    <c:v>5%</c:v>
                  </c:pt>
                  <c:pt idx="209">
                    <c:v>25%</c:v>
                  </c:pt>
                  <c:pt idx="210">
                    <c:v>25%</c:v>
                  </c:pt>
                  <c:pt idx="211">
                    <c:v>25%</c:v>
                  </c:pt>
                  <c:pt idx="212">
                    <c:v>5%</c:v>
                  </c:pt>
                  <c:pt idx="213">
                    <c:v>25%</c:v>
                  </c:pt>
                  <c:pt idx="214">
                    <c:v>25%</c:v>
                  </c:pt>
                  <c:pt idx="215">
                    <c:v>10%</c:v>
                  </c:pt>
                  <c:pt idx="216">
                    <c:v>10%</c:v>
                  </c:pt>
                  <c:pt idx="217">
                    <c:v>10%</c:v>
                  </c:pt>
                  <c:pt idx="218">
                    <c:v>37%</c:v>
                  </c:pt>
                  <c:pt idx="219">
                    <c:v>10%</c:v>
                  </c:pt>
                  <c:pt idx="220">
                    <c:v>10%</c:v>
                  </c:pt>
                  <c:pt idx="221">
                    <c:v>10%</c:v>
                  </c:pt>
                  <c:pt idx="222">
                    <c:v>10%</c:v>
                  </c:pt>
                  <c:pt idx="223">
                    <c:v>10%</c:v>
                  </c:pt>
                  <c:pt idx="224">
                    <c:v>5%</c:v>
                  </c:pt>
                  <c:pt idx="225">
                    <c:v>25%</c:v>
                  </c:pt>
                  <c:pt idx="226">
                    <c:v>5%</c:v>
                  </c:pt>
                  <c:pt idx="227">
                    <c:v>5%</c:v>
                  </c:pt>
                  <c:pt idx="228">
                    <c:v>5%</c:v>
                  </c:pt>
                  <c:pt idx="229">
                    <c:v>5%</c:v>
                  </c:pt>
                  <c:pt idx="230">
                    <c:v>5%</c:v>
                  </c:pt>
                  <c:pt idx="231">
                    <c:v>5%</c:v>
                  </c:pt>
                  <c:pt idx="232">
                    <c:v>30%</c:v>
                  </c:pt>
                  <c:pt idx="233">
                    <c:v>5%</c:v>
                  </c:pt>
                  <c:pt idx="234">
                    <c:v>21%</c:v>
                  </c:pt>
                  <c:pt idx="235">
                    <c:v>30%</c:v>
                  </c:pt>
                  <c:pt idx="236">
                    <c:v>5%</c:v>
                  </c:pt>
                  <c:pt idx="237">
                    <c:v>5%</c:v>
                  </c:pt>
                  <c:pt idx="238">
                    <c:v>5%</c:v>
                  </c:pt>
                  <c:pt idx="239">
                    <c:v>5%</c:v>
                  </c:pt>
                  <c:pt idx="240">
                    <c:v>100%</c:v>
                  </c:pt>
                  <c:pt idx="241">
                    <c:v>5%</c:v>
                  </c:pt>
                  <c:pt idx="242">
                    <c:v>5%</c:v>
                  </c:pt>
                  <c:pt idx="243">
                    <c:v>5%</c:v>
                  </c:pt>
                  <c:pt idx="244">
                    <c:v>5%</c:v>
                  </c:pt>
                  <c:pt idx="245">
                    <c:v>34%</c:v>
                  </c:pt>
                  <c:pt idx="246">
                    <c:v>5%</c:v>
                  </c:pt>
                  <c:pt idx="247">
                    <c:v>46%</c:v>
                  </c:pt>
                  <c:pt idx="248">
                    <c:v>5%</c:v>
                  </c:pt>
                  <c:pt idx="249">
                    <c:v>5%</c:v>
                  </c:pt>
                  <c:pt idx="250">
                    <c:v>5%</c:v>
                  </c:pt>
                  <c:pt idx="251">
                    <c:v>5%</c:v>
                  </c:pt>
                  <c:pt idx="252">
                    <c:v>5%</c:v>
                  </c:pt>
                  <c:pt idx="253">
                    <c:v>5%</c:v>
                  </c:pt>
                  <c:pt idx="254">
                    <c:v>5%</c:v>
                  </c:pt>
                  <c:pt idx="255">
                    <c:v>5%</c:v>
                  </c:pt>
                  <c:pt idx="256">
                    <c:v>100%</c:v>
                  </c:pt>
                  <c:pt idx="257">
                    <c:v>5%</c:v>
                  </c:pt>
                  <c:pt idx="258">
                    <c:v>5%</c:v>
                  </c:pt>
                  <c:pt idx="259">
                    <c:v>5%</c:v>
                  </c:pt>
                  <c:pt idx="260">
                    <c:v>10%</c:v>
                  </c:pt>
                  <c:pt idx="261">
                    <c:v>5%</c:v>
                  </c:pt>
                  <c:pt idx="262">
                    <c:v>5%</c:v>
                  </c:pt>
                  <c:pt idx="263">
                    <c:v>100%</c:v>
                  </c:pt>
                  <c:pt idx="264">
                    <c:v>100%</c:v>
                  </c:pt>
                  <c:pt idx="265">
                    <c:v>100%</c:v>
                  </c:pt>
                  <c:pt idx="266">
                    <c:v>14%</c:v>
                  </c:pt>
                  <c:pt idx="267">
                    <c:v>100%</c:v>
                  </c:pt>
                  <c:pt idx="268">
                    <c:v>5%</c:v>
                  </c:pt>
                  <c:pt idx="269">
                    <c:v>24%</c:v>
                  </c:pt>
                  <c:pt idx="270">
                    <c:v>50%</c:v>
                  </c:pt>
                  <c:pt idx="271">
                    <c:v>21%</c:v>
                  </c:pt>
                  <c:pt idx="272">
                    <c:v>38%</c:v>
                  </c:pt>
                  <c:pt idx="273">
                    <c:v>38%</c:v>
                  </c:pt>
                  <c:pt idx="274">
                    <c:v>5%</c:v>
                  </c:pt>
                  <c:pt idx="275">
                    <c:v>30%</c:v>
                  </c:pt>
                  <c:pt idx="276">
                    <c:v>5%</c:v>
                  </c:pt>
                  <c:pt idx="277">
                    <c:v>5%</c:v>
                  </c:pt>
                  <c:pt idx="278">
                    <c:v>91%</c:v>
                  </c:pt>
                  <c:pt idx="279">
                    <c:v>5%</c:v>
                  </c:pt>
                  <c:pt idx="280">
                    <c:v>5%</c:v>
                  </c:pt>
                  <c:pt idx="281">
                    <c:v>5%</c:v>
                  </c:pt>
                  <c:pt idx="282">
                    <c:v>100%</c:v>
                  </c:pt>
                  <c:pt idx="283">
                    <c:v>100%</c:v>
                  </c:pt>
                  <c:pt idx="284">
                    <c:v>100%</c:v>
                  </c:pt>
                  <c:pt idx="285">
                    <c:v>100%</c:v>
                  </c:pt>
                  <c:pt idx="286">
                    <c:v>100%</c:v>
                  </c:pt>
                  <c:pt idx="287">
                    <c:v>5%</c:v>
                  </c:pt>
                  <c:pt idx="288">
                    <c:v>5%</c:v>
                  </c:pt>
                  <c:pt idx="289">
                    <c:v>5%</c:v>
                  </c:pt>
                  <c:pt idx="290">
                    <c:v>5%</c:v>
                  </c:pt>
                  <c:pt idx="291">
                    <c:v>83%</c:v>
                  </c:pt>
                  <c:pt idx="292">
                    <c:v>83%</c:v>
                  </c:pt>
                  <c:pt idx="293">
                    <c:v>5%</c:v>
                  </c:pt>
                  <c:pt idx="294">
                    <c:v>5%</c:v>
                  </c:pt>
                  <c:pt idx="295">
                    <c:v>60%</c:v>
                  </c:pt>
                  <c:pt idx="296">
                    <c:v>10%</c:v>
                  </c:pt>
                  <c:pt idx="297">
                    <c:v>10%</c:v>
                  </c:pt>
                  <c:pt idx="298">
                    <c:v>10%</c:v>
                  </c:pt>
                  <c:pt idx="299">
                    <c:v>10%</c:v>
                  </c:pt>
                  <c:pt idx="300">
                    <c:v>10%</c:v>
                  </c:pt>
                  <c:pt idx="301">
                    <c:v>39%</c:v>
                  </c:pt>
                  <c:pt idx="302">
                    <c:v>19%</c:v>
                  </c:pt>
                  <c:pt idx="303">
                    <c:v>60%</c:v>
                  </c:pt>
                  <c:pt idx="304">
                    <c:v>60%</c:v>
                  </c:pt>
                  <c:pt idx="305">
                    <c:v>10%</c:v>
                  </c:pt>
                  <c:pt idx="306">
                    <c:v>40%</c:v>
                  </c:pt>
                  <c:pt idx="307">
                    <c:v>10%</c:v>
                  </c:pt>
                  <c:pt idx="308">
                    <c:v>10%</c:v>
                  </c:pt>
                  <c:pt idx="309">
                    <c:v>5%</c:v>
                  </c:pt>
                  <c:pt idx="310">
                    <c:v>10%</c:v>
                  </c:pt>
                  <c:pt idx="311">
                    <c:v>10%</c:v>
                  </c:pt>
                  <c:pt idx="312">
                    <c:v>10%</c:v>
                  </c:pt>
                  <c:pt idx="313">
                    <c:v>10%</c:v>
                  </c:pt>
                  <c:pt idx="314">
                    <c:v>50%</c:v>
                  </c:pt>
                  <c:pt idx="315">
                    <c:v>10%</c:v>
                  </c:pt>
                  <c:pt idx="316">
                    <c:v>95%</c:v>
                  </c:pt>
                  <c:pt idx="317">
                    <c:v>50%</c:v>
                  </c:pt>
                  <c:pt idx="318">
                    <c:v>5%</c:v>
                  </c:pt>
                  <c:pt idx="319">
                    <c:v>21%</c:v>
                  </c:pt>
                  <c:pt idx="320">
                    <c:v>60%</c:v>
                  </c:pt>
                  <c:pt idx="321">
                    <c:v>5%</c:v>
                  </c:pt>
                  <c:pt idx="322">
                    <c:v>5%</c:v>
                  </c:pt>
                  <c:pt idx="323">
                    <c:v>10%</c:v>
                  </c:pt>
                  <c:pt idx="324">
                    <c:v>5%</c:v>
                  </c:pt>
                  <c:pt idx="325">
                    <c:v>5%</c:v>
                  </c:pt>
                  <c:pt idx="326">
                    <c:v>5%</c:v>
                  </c:pt>
                  <c:pt idx="327">
                    <c:v>5%</c:v>
                  </c:pt>
                  <c:pt idx="328">
                    <c:v>5%</c:v>
                  </c:pt>
                  <c:pt idx="329">
                    <c:v>5%</c:v>
                  </c:pt>
                  <c:pt idx="330">
                    <c:v>5%</c:v>
                  </c:pt>
                  <c:pt idx="331">
                    <c:v>5%</c:v>
                  </c:pt>
                  <c:pt idx="332">
                    <c:v>19%</c:v>
                  </c:pt>
                  <c:pt idx="333">
                    <c:v>100%</c:v>
                  </c:pt>
                  <c:pt idx="334">
                    <c:v>100%</c:v>
                  </c:pt>
                  <c:pt idx="335">
                    <c:v>50%</c:v>
                  </c:pt>
                  <c:pt idx="336">
                    <c:v>41%</c:v>
                  </c:pt>
                  <c:pt idx="337">
                    <c:v>5%</c:v>
                  </c:pt>
                  <c:pt idx="338">
                    <c:v>14%</c:v>
                  </c:pt>
                  <c:pt idx="339">
                    <c:v>5%</c:v>
                  </c:pt>
                  <c:pt idx="340">
                    <c:v>5%</c:v>
                  </c:pt>
                  <c:pt idx="341">
                    <c:v>5%</c:v>
                  </c:pt>
                  <c:pt idx="342">
                    <c:v>14%</c:v>
                  </c:pt>
                  <c:pt idx="343">
                    <c:v>41%</c:v>
                  </c:pt>
                  <c:pt idx="344">
                    <c:v>5%</c:v>
                  </c:pt>
                  <c:pt idx="345">
                    <c:v>47%</c:v>
                  </c:pt>
                  <c:pt idx="346">
                    <c:v>5%</c:v>
                  </c:pt>
                  <c:pt idx="347">
                    <c:v>100%</c:v>
                  </c:pt>
                  <c:pt idx="348">
                    <c:v>5%</c:v>
                  </c:pt>
                  <c:pt idx="349">
                    <c:v>5%</c:v>
                  </c:pt>
                  <c:pt idx="350">
                    <c:v>5%</c:v>
                  </c:pt>
                  <c:pt idx="351">
                    <c:v>5%</c:v>
                  </c:pt>
                  <c:pt idx="352">
                    <c:v>39%</c:v>
                  </c:pt>
                  <c:pt idx="353">
                    <c:v>29%</c:v>
                  </c:pt>
                  <c:pt idx="354">
                    <c:v>100%</c:v>
                  </c:pt>
                  <c:pt idx="355">
                    <c:v>5%</c:v>
                  </c:pt>
                  <c:pt idx="356">
                    <c:v>5%</c:v>
                  </c:pt>
                  <c:pt idx="357">
                    <c:v>5%</c:v>
                  </c:pt>
                  <c:pt idx="358">
                    <c:v>100%</c:v>
                  </c:pt>
                  <c:pt idx="359">
                    <c:v>5%</c:v>
                  </c:pt>
                  <c:pt idx="360">
                    <c:v>5%</c:v>
                  </c:pt>
                  <c:pt idx="361">
                    <c:v>5%</c:v>
                  </c:pt>
                  <c:pt idx="362">
                    <c:v>5%</c:v>
                  </c:pt>
                  <c:pt idx="363">
                    <c:v>5%</c:v>
                  </c:pt>
                  <c:pt idx="364">
                    <c:v>5%</c:v>
                  </c:pt>
                  <c:pt idx="365">
                    <c:v>5%</c:v>
                  </c:pt>
                  <c:pt idx="366">
                    <c:v>5%</c:v>
                  </c:pt>
                  <c:pt idx="367">
                    <c:v>5%</c:v>
                  </c:pt>
                  <c:pt idx="368">
                    <c:v>54%</c:v>
                  </c:pt>
                  <c:pt idx="369">
                    <c:v>30%</c:v>
                  </c:pt>
                  <c:pt idx="370">
                    <c:v>5%</c:v>
                  </c:pt>
                  <c:pt idx="371">
                    <c:v>5%</c:v>
                  </c:pt>
                  <c:pt idx="372">
                    <c:v>100%</c:v>
                  </c:pt>
                  <c:pt idx="373">
                    <c:v>5%</c:v>
                  </c:pt>
                  <c:pt idx="374">
                    <c:v>5%</c:v>
                  </c:pt>
                  <c:pt idx="375">
                    <c:v>5%</c:v>
                  </c:pt>
                  <c:pt idx="376">
                    <c:v>30%</c:v>
                  </c:pt>
                  <c:pt idx="377">
                    <c:v>5%</c:v>
                  </c:pt>
                  <c:pt idx="378">
                    <c:v>5%</c:v>
                  </c:pt>
                  <c:pt idx="379">
                    <c:v>5%</c:v>
                  </c:pt>
                  <c:pt idx="380">
                    <c:v>64%</c:v>
                  </c:pt>
                  <c:pt idx="381">
                    <c:v>100%</c:v>
                  </c:pt>
                  <c:pt idx="382">
                    <c:v>5%</c:v>
                  </c:pt>
                  <c:pt idx="383">
                    <c:v>34%</c:v>
                  </c:pt>
                  <c:pt idx="384">
                    <c:v>100%</c:v>
                  </c:pt>
                  <c:pt idx="385">
                    <c:v>100%</c:v>
                  </c:pt>
                  <c:pt idx="386">
                    <c:v>5%</c:v>
                  </c:pt>
                  <c:pt idx="387">
                    <c:v>100%</c:v>
                  </c:pt>
                  <c:pt idx="388">
                    <c:v>5%</c:v>
                  </c:pt>
                  <c:pt idx="389">
                    <c:v>100%</c:v>
                  </c:pt>
                  <c:pt idx="390">
                    <c:v>5%</c:v>
                  </c:pt>
                  <c:pt idx="391">
                    <c:v>100%</c:v>
                  </c:pt>
                  <c:pt idx="392">
                    <c:v>5%</c:v>
                  </c:pt>
                  <c:pt idx="393">
                    <c:v>5%</c:v>
                  </c:pt>
                  <c:pt idx="394">
                    <c:v>100%</c:v>
                  </c:pt>
                  <c:pt idx="395">
                    <c:v>100%</c:v>
                  </c:pt>
                  <c:pt idx="396">
                    <c:v>5%</c:v>
                  </c:pt>
                  <c:pt idx="397">
                    <c:v>5%</c:v>
                  </c:pt>
                  <c:pt idx="398">
                    <c:v>5%</c:v>
                  </c:pt>
                  <c:pt idx="399">
                    <c:v>100%</c:v>
                  </c:pt>
                  <c:pt idx="400">
                    <c:v>100%</c:v>
                  </c:pt>
                  <c:pt idx="401">
                    <c:v>5%</c:v>
                  </c:pt>
                  <c:pt idx="402">
                    <c:v>46%</c:v>
                  </c:pt>
                  <c:pt idx="403">
                    <c:v>5%</c:v>
                  </c:pt>
                  <c:pt idx="404">
                    <c:v>100%</c:v>
                  </c:pt>
                  <c:pt idx="405">
                    <c:v>5%</c:v>
                  </c:pt>
                  <c:pt idx="406">
                    <c:v>5%</c:v>
                  </c:pt>
                  <c:pt idx="407">
                    <c:v>100%</c:v>
                  </c:pt>
                  <c:pt idx="408">
                    <c:v>100%</c:v>
                  </c:pt>
                  <c:pt idx="409">
                    <c:v>5%</c:v>
                  </c:pt>
                  <c:pt idx="410">
                    <c:v>30%</c:v>
                  </c:pt>
                  <c:pt idx="411">
                    <c:v>5%</c:v>
                  </c:pt>
                  <c:pt idx="412">
                    <c:v>5%</c:v>
                  </c:pt>
                  <c:pt idx="413">
                    <c:v>5%</c:v>
                  </c:pt>
                  <c:pt idx="414">
                    <c:v>100%</c:v>
                  </c:pt>
                  <c:pt idx="415">
                    <c:v>5%</c:v>
                  </c:pt>
                  <c:pt idx="416">
                    <c:v>5%</c:v>
                  </c:pt>
                  <c:pt idx="417">
                    <c:v>5%</c:v>
                  </c:pt>
                  <c:pt idx="418">
                    <c:v>5%</c:v>
                  </c:pt>
                  <c:pt idx="419">
                    <c:v>100%</c:v>
                  </c:pt>
                  <c:pt idx="420">
                    <c:v>5%</c:v>
                  </c:pt>
                  <c:pt idx="421">
                    <c:v>5%</c:v>
                  </c:pt>
                  <c:pt idx="422">
                    <c:v>78%</c:v>
                  </c:pt>
                  <c:pt idx="423">
                    <c:v>5%</c:v>
                  </c:pt>
                  <c:pt idx="424">
                    <c:v>5%</c:v>
                  </c:pt>
                  <c:pt idx="425">
                    <c:v>5%</c:v>
                  </c:pt>
                  <c:pt idx="426">
                    <c:v>5%</c:v>
                  </c:pt>
                  <c:pt idx="427">
                    <c:v>95%</c:v>
                  </c:pt>
                  <c:pt idx="428">
                    <c:v>5%</c:v>
                  </c:pt>
                  <c:pt idx="429">
                    <c:v>5%</c:v>
                  </c:pt>
                  <c:pt idx="430">
                    <c:v>5%</c:v>
                  </c:pt>
                  <c:pt idx="431">
                    <c:v>5%</c:v>
                  </c:pt>
                  <c:pt idx="432">
                    <c:v>5%</c:v>
                  </c:pt>
                  <c:pt idx="433">
                    <c:v>5%</c:v>
                  </c:pt>
                  <c:pt idx="434">
                    <c:v>5%</c:v>
                  </c:pt>
                  <c:pt idx="435">
                    <c:v>21%</c:v>
                  </c:pt>
                  <c:pt idx="436">
                    <c:v>21%</c:v>
                  </c:pt>
                  <c:pt idx="437">
                    <c:v>21%</c:v>
                  </c:pt>
                  <c:pt idx="438">
                    <c:v>21%</c:v>
                  </c:pt>
                  <c:pt idx="439">
                    <c:v>21%</c:v>
                  </c:pt>
                  <c:pt idx="440">
                    <c:v>100%</c:v>
                  </c:pt>
                  <c:pt idx="441">
                    <c:v>5%</c:v>
                  </c:pt>
                  <c:pt idx="442">
                    <c:v>5%</c:v>
                  </c:pt>
                  <c:pt idx="443">
                    <c:v>30%</c:v>
                  </c:pt>
                  <c:pt idx="444">
                    <c:v>21%</c:v>
                  </c:pt>
                  <c:pt idx="445">
                    <c:v>21%</c:v>
                  </c:pt>
                  <c:pt idx="446">
                    <c:v>30%</c:v>
                  </c:pt>
                  <c:pt idx="447">
                    <c:v>5%</c:v>
                  </c:pt>
                  <c:pt idx="448">
                    <c:v>100%</c:v>
                  </c:pt>
                  <c:pt idx="449">
                    <c:v>46%</c:v>
                  </c:pt>
                  <c:pt idx="450">
                    <c:v>46%</c:v>
                  </c:pt>
                  <c:pt idx="451">
                    <c:v>46%</c:v>
                  </c:pt>
                  <c:pt idx="452">
                    <c:v>5%</c:v>
                  </c:pt>
                  <c:pt idx="453">
                    <c:v>5%</c:v>
                  </c:pt>
                  <c:pt idx="454">
                    <c:v>5%</c:v>
                  </c:pt>
                  <c:pt idx="455">
                    <c:v>50%</c:v>
                  </c:pt>
                  <c:pt idx="456">
                    <c:v>50%</c:v>
                  </c:pt>
                  <c:pt idx="457">
                    <c:v>30%</c:v>
                  </c:pt>
                  <c:pt idx="458">
                    <c:v>46%</c:v>
                  </c:pt>
                  <c:pt idx="459">
                    <c:v>5%</c:v>
                  </c:pt>
                  <c:pt idx="460">
                    <c:v>5%</c:v>
                  </c:pt>
                  <c:pt idx="461">
                    <c:v>68%</c:v>
                  </c:pt>
                  <c:pt idx="462">
                    <c:v>5%</c:v>
                  </c:pt>
                  <c:pt idx="463">
                    <c:v>100%</c:v>
                  </c:pt>
                  <c:pt idx="464">
                    <c:v>100%</c:v>
                  </c:pt>
                  <c:pt idx="465">
                    <c:v>5%</c:v>
                  </c:pt>
                  <c:pt idx="466">
                    <c:v>5%</c:v>
                  </c:pt>
                  <c:pt idx="467">
                    <c:v>5%</c:v>
                  </c:pt>
                  <c:pt idx="468">
                    <c:v>100%</c:v>
                  </c:pt>
                  <c:pt idx="469">
                    <c:v>100%</c:v>
                  </c:pt>
                  <c:pt idx="470">
                    <c:v>5%</c:v>
                  </c:pt>
                  <c:pt idx="471">
                    <c:v>100%</c:v>
                  </c:pt>
                  <c:pt idx="472">
                    <c:v>100%</c:v>
                  </c:pt>
                  <c:pt idx="473">
                    <c:v>5%</c:v>
                  </c:pt>
                  <c:pt idx="474">
                    <c:v>100%</c:v>
                  </c:pt>
                  <c:pt idx="475">
                    <c:v>5%</c:v>
                  </c:pt>
                  <c:pt idx="476">
                    <c:v>5%</c:v>
                  </c:pt>
                  <c:pt idx="477">
                    <c:v>5%</c:v>
                  </c:pt>
                  <c:pt idx="478">
                    <c:v>5%</c:v>
                  </c:pt>
                  <c:pt idx="479">
                    <c:v>5%</c:v>
                  </c:pt>
                  <c:pt idx="480">
                    <c:v>5%</c:v>
                  </c:pt>
                  <c:pt idx="481">
                    <c:v>100%</c:v>
                  </c:pt>
                  <c:pt idx="482">
                    <c:v>5%</c:v>
                  </c:pt>
                  <c:pt idx="483">
                    <c:v>5%</c:v>
                  </c:pt>
                  <c:pt idx="484">
                    <c:v>100%</c:v>
                  </c:pt>
                  <c:pt idx="485">
                    <c:v>5%</c:v>
                  </c:pt>
                  <c:pt idx="486">
                    <c:v>5%</c:v>
                  </c:pt>
                  <c:pt idx="487">
                    <c:v>5%</c:v>
                  </c:pt>
                  <c:pt idx="488">
                    <c:v>5%</c:v>
                  </c:pt>
                  <c:pt idx="489">
                    <c:v>5%</c:v>
                  </c:pt>
                  <c:pt idx="490">
                    <c:v>100%</c:v>
                  </c:pt>
                  <c:pt idx="491">
                    <c:v>5%</c:v>
                  </c:pt>
                  <c:pt idx="492">
                    <c:v>100%</c:v>
                  </c:pt>
                  <c:pt idx="493">
                    <c:v>5%</c:v>
                  </c:pt>
                  <c:pt idx="494">
                    <c:v>100%</c:v>
                  </c:pt>
                  <c:pt idx="495">
                    <c:v>5%</c:v>
                  </c:pt>
                  <c:pt idx="496">
                    <c:v>100%</c:v>
                  </c:pt>
                  <c:pt idx="497">
                    <c:v>5%</c:v>
                  </c:pt>
                  <c:pt idx="498">
                    <c:v>100%</c:v>
                  </c:pt>
                  <c:pt idx="499">
                    <c:v>100%</c:v>
                  </c:pt>
                  <c:pt idx="500">
                    <c:v>5%</c:v>
                  </c:pt>
                  <c:pt idx="501">
                    <c:v>5%</c:v>
                  </c:pt>
                  <c:pt idx="502">
                    <c:v>5%</c:v>
                  </c:pt>
                  <c:pt idx="503">
                    <c:v>100%</c:v>
                  </c:pt>
                  <c:pt idx="504">
                    <c:v>100%</c:v>
                  </c:pt>
                  <c:pt idx="505">
                    <c:v>5%</c:v>
                  </c:pt>
                  <c:pt idx="506">
                    <c:v>5%</c:v>
                  </c:pt>
                  <c:pt idx="507">
                    <c:v>5%</c:v>
                  </c:pt>
                  <c:pt idx="508">
                    <c:v>5%</c:v>
                  </c:pt>
                  <c:pt idx="509">
                    <c:v>5%</c:v>
                  </c:pt>
                  <c:pt idx="510">
                    <c:v>5%</c:v>
                  </c:pt>
                  <c:pt idx="511">
                    <c:v>5%</c:v>
                  </c:pt>
                  <c:pt idx="512">
                    <c:v>5%</c:v>
                  </c:pt>
                  <c:pt idx="513">
                    <c:v>5%</c:v>
                  </c:pt>
                  <c:pt idx="514">
                    <c:v>5%</c:v>
                  </c:pt>
                  <c:pt idx="515">
                    <c:v>5%</c:v>
                  </c:pt>
                  <c:pt idx="516">
                    <c:v>5%</c:v>
                  </c:pt>
                  <c:pt idx="517">
                    <c:v>5%</c:v>
                  </c:pt>
                  <c:pt idx="518">
                    <c:v>5%</c:v>
                  </c:pt>
                  <c:pt idx="519">
                    <c:v>5%</c:v>
                  </c:pt>
                  <c:pt idx="520">
                    <c:v>5%</c:v>
                  </c:pt>
                  <c:pt idx="521">
                    <c:v>5%</c:v>
                  </c:pt>
                  <c:pt idx="522">
                    <c:v>5%</c:v>
                  </c:pt>
                  <c:pt idx="523">
                    <c:v>5%</c:v>
                  </c:pt>
                  <c:pt idx="524">
                    <c:v>5%</c:v>
                  </c:pt>
                  <c:pt idx="525">
                    <c:v>50%</c:v>
                  </c:pt>
                  <c:pt idx="526">
                    <c:v>5%</c:v>
                  </c:pt>
                  <c:pt idx="527">
                    <c:v>100%</c:v>
                  </c:pt>
                  <c:pt idx="528">
                    <c:v>50%</c:v>
                  </c:pt>
                  <c:pt idx="529">
                    <c:v>5%</c:v>
                  </c:pt>
                  <c:pt idx="530">
                    <c:v>5%</c:v>
                  </c:pt>
                  <c:pt idx="531">
                    <c:v>100%</c:v>
                  </c:pt>
                  <c:pt idx="532">
                    <c:v>100%</c:v>
                  </c:pt>
                  <c:pt idx="533">
                    <c:v>100%</c:v>
                  </c:pt>
                  <c:pt idx="534">
                    <c:v>5%</c:v>
                  </c:pt>
                  <c:pt idx="535">
                    <c:v>100%</c:v>
                  </c:pt>
                  <c:pt idx="536">
                    <c:v>100%</c:v>
                  </c:pt>
                  <c:pt idx="537">
                    <c:v>100%</c:v>
                  </c:pt>
                  <c:pt idx="538">
                    <c:v>100%</c:v>
                  </c:pt>
                  <c:pt idx="539">
                    <c:v>15%</c:v>
                  </c:pt>
                  <c:pt idx="540">
                    <c:v>5%</c:v>
                  </c:pt>
                  <c:pt idx="541">
                    <c:v>5%</c:v>
                  </c:pt>
                  <c:pt idx="542">
                    <c:v>5%</c:v>
                  </c:pt>
                  <c:pt idx="543">
                    <c:v>5%</c:v>
                  </c:pt>
                  <c:pt idx="544">
                    <c:v>100%</c:v>
                  </c:pt>
                  <c:pt idx="545">
                    <c:v>5%</c:v>
                  </c:pt>
                  <c:pt idx="546">
                    <c:v>5%</c:v>
                  </c:pt>
                  <c:pt idx="547">
                    <c:v>100%</c:v>
                  </c:pt>
                  <c:pt idx="548">
                    <c:v>5%</c:v>
                  </c:pt>
                  <c:pt idx="549">
                    <c:v>5%</c:v>
                  </c:pt>
                  <c:pt idx="550">
                    <c:v>5%</c:v>
                  </c:pt>
                  <c:pt idx="551">
                    <c:v>5%</c:v>
                  </c:pt>
                  <c:pt idx="552">
                    <c:v>100%</c:v>
                  </c:pt>
                  <c:pt idx="553">
                    <c:v>5%</c:v>
                  </c:pt>
                  <c:pt idx="554">
                    <c:v>50%</c:v>
                  </c:pt>
                  <c:pt idx="555">
                    <c:v>5%</c:v>
                  </c:pt>
                  <c:pt idx="556">
                    <c:v>14%</c:v>
                  </c:pt>
                  <c:pt idx="557">
                    <c:v>100%</c:v>
                  </c:pt>
                  <c:pt idx="558">
                    <c:v>5%</c:v>
                  </c:pt>
                  <c:pt idx="559">
                    <c:v>50%</c:v>
                  </c:pt>
                  <c:pt idx="560">
                    <c:v>5%</c:v>
                  </c:pt>
                  <c:pt idx="561">
                    <c:v>5%</c:v>
                  </c:pt>
                  <c:pt idx="562">
                    <c:v>5%</c:v>
                  </c:pt>
                  <c:pt idx="563">
                    <c:v>5%</c:v>
                  </c:pt>
                  <c:pt idx="564">
                    <c:v>46%</c:v>
                  </c:pt>
                  <c:pt idx="565">
                    <c:v>5%</c:v>
                  </c:pt>
                  <c:pt idx="566">
                    <c:v>5%</c:v>
                  </c:pt>
                  <c:pt idx="567">
                    <c:v>5%</c:v>
                  </c:pt>
                  <c:pt idx="568">
                    <c:v>5%</c:v>
                  </c:pt>
                  <c:pt idx="569">
                    <c:v>5%</c:v>
                  </c:pt>
                  <c:pt idx="570">
                    <c:v>5%</c:v>
                  </c:pt>
                  <c:pt idx="571">
                    <c:v>5%</c:v>
                  </c:pt>
                  <c:pt idx="572">
                    <c:v>100%</c:v>
                  </c:pt>
                  <c:pt idx="573">
                    <c:v>50%</c:v>
                  </c:pt>
                  <c:pt idx="574">
                    <c:v>5%</c:v>
                  </c:pt>
                  <c:pt idx="575">
                    <c:v>5%</c:v>
                  </c:pt>
                  <c:pt idx="576">
                    <c:v>100%</c:v>
                  </c:pt>
                  <c:pt idx="577">
                    <c:v>5%</c:v>
                  </c:pt>
                  <c:pt idx="578">
                    <c:v>5%</c:v>
                  </c:pt>
                  <c:pt idx="579">
                    <c:v>5%</c:v>
                  </c:pt>
                  <c:pt idx="580">
                    <c:v>5%</c:v>
                  </c:pt>
                  <c:pt idx="581">
                    <c:v>5%</c:v>
                  </c:pt>
                  <c:pt idx="582">
                    <c:v>50%</c:v>
                  </c:pt>
                  <c:pt idx="583">
                    <c:v>5%</c:v>
                  </c:pt>
                  <c:pt idx="584">
                    <c:v>34%</c:v>
                  </c:pt>
                  <c:pt idx="585">
                    <c:v>50%</c:v>
                  </c:pt>
                  <c:pt idx="586">
                    <c:v>30%</c:v>
                  </c:pt>
                  <c:pt idx="587">
                    <c:v>14%</c:v>
                  </c:pt>
                  <c:pt idx="588">
                    <c:v>100%</c:v>
                  </c:pt>
                  <c:pt idx="589">
                    <c:v>5%</c:v>
                  </c:pt>
                  <c:pt idx="590">
                    <c:v>100%</c:v>
                  </c:pt>
                  <c:pt idx="591">
                    <c:v>100%</c:v>
                  </c:pt>
                  <c:pt idx="592">
                    <c:v>100%</c:v>
                  </c:pt>
                  <c:pt idx="593">
                    <c:v>100%</c:v>
                  </c:pt>
                  <c:pt idx="594">
                    <c:v>100%</c:v>
                  </c:pt>
                  <c:pt idx="595">
                    <c:v>5%</c:v>
                  </c:pt>
                  <c:pt idx="596">
                    <c:v>100%</c:v>
                  </c:pt>
                  <c:pt idx="597">
                    <c:v>100%</c:v>
                  </c:pt>
                  <c:pt idx="598">
                    <c:v>5%</c:v>
                  </c:pt>
                  <c:pt idx="599">
                    <c:v>100%</c:v>
                  </c:pt>
                  <c:pt idx="600">
                    <c:v>100%</c:v>
                  </c:pt>
                  <c:pt idx="601">
                    <c:v>50%</c:v>
                  </c:pt>
                  <c:pt idx="602">
                    <c:v>100%</c:v>
                  </c:pt>
                  <c:pt idx="603">
                    <c:v>5%</c:v>
                  </c:pt>
                  <c:pt idx="604">
                    <c:v>100%</c:v>
                  </c:pt>
                  <c:pt idx="605">
                    <c:v>5%</c:v>
                  </c:pt>
                  <c:pt idx="606">
                    <c:v>10%</c:v>
                  </c:pt>
                  <c:pt idx="607">
                    <c:v>100%</c:v>
                  </c:pt>
                  <c:pt idx="608">
                    <c:v>5%</c:v>
                  </c:pt>
                  <c:pt idx="609">
                    <c:v>5%</c:v>
                  </c:pt>
                  <c:pt idx="610">
                    <c:v>5%</c:v>
                  </c:pt>
                  <c:pt idx="611">
                    <c:v>100%</c:v>
                  </c:pt>
                  <c:pt idx="612">
                    <c:v>100%</c:v>
                  </c:pt>
                  <c:pt idx="613">
                    <c:v>100%</c:v>
                  </c:pt>
                  <c:pt idx="614">
                    <c:v>5%</c:v>
                  </c:pt>
                  <c:pt idx="615">
                    <c:v>5%</c:v>
                  </c:pt>
                  <c:pt idx="616">
                    <c:v>5%</c:v>
                  </c:pt>
                  <c:pt idx="617">
                    <c:v>30%</c:v>
                  </c:pt>
                  <c:pt idx="618">
                    <c:v>46%</c:v>
                  </c:pt>
                  <c:pt idx="619">
                    <c:v>46%</c:v>
                  </c:pt>
                  <c:pt idx="620">
                    <c:v>50%</c:v>
                  </c:pt>
                  <c:pt idx="621">
                    <c:v>50%</c:v>
                  </c:pt>
                  <c:pt idx="622">
                    <c:v>50%</c:v>
                  </c:pt>
                  <c:pt idx="623">
                    <c:v>46%</c:v>
                  </c:pt>
                  <c:pt idx="624">
                    <c:v>39%</c:v>
                  </c:pt>
                  <c:pt idx="625">
                    <c:v>39%</c:v>
                  </c:pt>
                  <c:pt idx="626">
                    <c:v>30%</c:v>
                  </c:pt>
                  <c:pt idx="627">
                    <c:v>46%</c:v>
                  </c:pt>
                  <c:pt idx="628">
                    <c:v>46%</c:v>
                  </c:pt>
                  <c:pt idx="629">
                    <c:v>46%</c:v>
                  </c:pt>
                  <c:pt idx="630">
                    <c:v>41%</c:v>
                  </c:pt>
                  <c:pt idx="631">
                    <c:v>50%</c:v>
                  </c:pt>
                  <c:pt idx="632">
                    <c:v>46%</c:v>
                  </c:pt>
                  <c:pt idx="633">
                    <c:v>46%</c:v>
                  </c:pt>
                  <c:pt idx="634">
                    <c:v>46%</c:v>
                  </c:pt>
                  <c:pt idx="635">
                    <c:v>46%</c:v>
                  </c:pt>
                  <c:pt idx="636">
                    <c:v>34%</c:v>
                  </c:pt>
                  <c:pt idx="637">
                    <c:v>46%</c:v>
                  </c:pt>
                  <c:pt idx="638">
                    <c:v>50%</c:v>
                  </c:pt>
                  <c:pt idx="639">
                    <c:v>46%</c:v>
                  </c:pt>
                  <c:pt idx="640">
                    <c:v>50%</c:v>
                  </c:pt>
                  <c:pt idx="641">
                    <c:v>38%</c:v>
                  </c:pt>
                  <c:pt idx="642">
                    <c:v>46%</c:v>
                  </c:pt>
                  <c:pt idx="643">
                    <c:v>48%</c:v>
                  </c:pt>
                  <c:pt idx="644">
                    <c:v>50%</c:v>
                  </c:pt>
                  <c:pt idx="645">
                    <c:v>24%</c:v>
                  </c:pt>
                  <c:pt idx="646">
                    <c:v>24%</c:v>
                  </c:pt>
                  <c:pt idx="647">
                    <c:v>34%</c:v>
                  </c:pt>
                  <c:pt idx="648">
                    <c:v>46%</c:v>
                  </c:pt>
                  <c:pt idx="649">
                    <c:v>24%</c:v>
                  </c:pt>
                  <c:pt idx="650">
                    <c:v>50%</c:v>
                  </c:pt>
                  <c:pt idx="651">
                    <c:v>50%</c:v>
                  </c:pt>
                  <c:pt idx="652">
                    <c:v>50%</c:v>
                  </c:pt>
                  <c:pt idx="653">
                    <c:v>46%</c:v>
                  </c:pt>
                  <c:pt idx="654">
                    <c:v>25%</c:v>
                  </c:pt>
                  <c:pt idx="655">
                    <c:v>5%</c:v>
                  </c:pt>
                  <c:pt idx="656">
                    <c:v>5%</c:v>
                  </c:pt>
                  <c:pt idx="657">
                    <c:v>48%</c:v>
                  </c:pt>
                  <c:pt idx="658">
                    <c:v>38%</c:v>
                  </c:pt>
                  <c:pt idx="659">
                    <c:v>21%</c:v>
                  </c:pt>
                  <c:pt idx="660">
                    <c:v>21%</c:v>
                  </c:pt>
                  <c:pt idx="661">
                    <c:v>46%</c:v>
                  </c:pt>
                  <c:pt idx="662">
                    <c:v>15%</c:v>
                  </c:pt>
                  <c:pt idx="663">
                    <c:v>50%</c:v>
                  </c:pt>
                  <c:pt idx="664">
                    <c:v>10%</c:v>
                  </c:pt>
                  <c:pt idx="665">
                    <c:v>34%</c:v>
                  </c:pt>
                  <c:pt idx="666">
                    <c:v>34%</c:v>
                  </c:pt>
                  <c:pt idx="667">
                    <c:v>50%</c:v>
                  </c:pt>
                  <c:pt idx="668">
                    <c:v>30%</c:v>
                  </c:pt>
                  <c:pt idx="669">
                    <c:v>57%</c:v>
                  </c:pt>
                  <c:pt idx="670">
                    <c:v>34%</c:v>
                  </c:pt>
                  <c:pt idx="671">
                    <c:v>34%</c:v>
                  </c:pt>
                  <c:pt idx="672">
                    <c:v>48%</c:v>
                  </c:pt>
                  <c:pt idx="673">
                    <c:v>24%</c:v>
                  </c:pt>
                  <c:pt idx="674">
                    <c:v>46%</c:v>
                  </c:pt>
                  <c:pt idx="675">
                    <c:v>50%</c:v>
                  </c:pt>
                  <c:pt idx="676">
                    <c:v>15%</c:v>
                  </c:pt>
                  <c:pt idx="677">
                    <c:v>50%</c:v>
                  </c:pt>
                  <c:pt idx="678">
                    <c:v>46%</c:v>
                  </c:pt>
                  <c:pt idx="679">
                    <c:v>24%</c:v>
                  </c:pt>
                  <c:pt idx="680">
                    <c:v>50%</c:v>
                  </c:pt>
                  <c:pt idx="681">
                    <c:v>78%</c:v>
                  </c:pt>
                  <c:pt idx="682">
                    <c:v>46%</c:v>
                  </c:pt>
                  <c:pt idx="683">
                    <c:v>46%</c:v>
                  </c:pt>
                  <c:pt idx="684">
                    <c:v>46%</c:v>
                  </c:pt>
                  <c:pt idx="685">
                    <c:v>50%</c:v>
                  </c:pt>
                  <c:pt idx="686">
                    <c:v>60%</c:v>
                  </c:pt>
                  <c:pt idx="687">
                    <c:v>46%</c:v>
                  </c:pt>
                  <c:pt idx="688">
                    <c:v>5%</c:v>
                  </c:pt>
                  <c:pt idx="689">
                    <c:v>50%</c:v>
                  </c:pt>
                  <c:pt idx="690">
                    <c:v>50%</c:v>
                  </c:pt>
                  <c:pt idx="691">
                    <c:v>50%</c:v>
                  </c:pt>
                  <c:pt idx="692">
                    <c:v>5%</c:v>
                  </c:pt>
                  <c:pt idx="693">
                    <c:v>5%</c:v>
                  </c:pt>
                  <c:pt idx="694">
                    <c:v>46%</c:v>
                  </c:pt>
                  <c:pt idx="695">
                    <c:v>46%</c:v>
                  </c:pt>
                  <c:pt idx="696">
                    <c:v>46%</c:v>
                  </c:pt>
                  <c:pt idx="697">
                    <c:v>46%</c:v>
                  </c:pt>
                  <c:pt idx="698">
                    <c:v>46%</c:v>
                  </c:pt>
                  <c:pt idx="699">
                    <c:v>46%</c:v>
                  </c:pt>
                  <c:pt idx="700">
                    <c:v>50%</c:v>
                  </c:pt>
                  <c:pt idx="701">
                    <c:v>50%</c:v>
                  </c:pt>
                  <c:pt idx="702">
                    <c:v>50%</c:v>
                  </c:pt>
                  <c:pt idx="703">
                    <c:v>46%</c:v>
                  </c:pt>
                  <c:pt idx="704">
                    <c:v>38%</c:v>
                  </c:pt>
                  <c:pt idx="705">
                    <c:v>46%</c:v>
                  </c:pt>
                  <c:pt idx="706">
                    <c:v>46%</c:v>
                  </c:pt>
                  <c:pt idx="707">
                    <c:v>46%</c:v>
                  </c:pt>
                  <c:pt idx="708">
                    <c:v>46%</c:v>
                  </c:pt>
                  <c:pt idx="709">
                    <c:v>50%</c:v>
                  </c:pt>
                  <c:pt idx="710">
                    <c:v>46%</c:v>
                  </c:pt>
                  <c:pt idx="711">
                    <c:v>46%</c:v>
                  </c:pt>
                  <c:pt idx="712">
                    <c:v>30%</c:v>
                  </c:pt>
                  <c:pt idx="713">
                    <c:v>30%</c:v>
                  </c:pt>
                  <c:pt idx="714">
                    <c:v>50%</c:v>
                  </c:pt>
                  <c:pt idx="715">
                    <c:v>46%</c:v>
                  </c:pt>
                  <c:pt idx="716">
                    <c:v>50%</c:v>
                  </c:pt>
                  <c:pt idx="717">
                    <c:v>30%</c:v>
                  </c:pt>
                  <c:pt idx="718">
                    <c:v>46%</c:v>
                  </c:pt>
                  <c:pt idx="719">
                    <c:v>38%</c:v>
                  </c:pt>
                  <c:pt idx="720">
                    <c:v>50%</c:v>
                  </c:pt>
                  <c:pt idx="721">
                    <c:v>46%</c:v>
                  </c:pt>
                  <c:pt idx="722">
                    <c:v>30%</c:v>
                  </c:pt>
                  <c:pt idx="723">
                    <c:v>72%</c:v>
                  </c:pt>
                  <c:pt idx="724">
                    <c:v>50%</c:v>
                  </c:pt>
                  <c:pt idx="725">
                    <c:v>50%</c:v>
                  </c:pt>
                  <c:pt idx="726">
                    <c:v>50%</c:v>
                  </c:pt>
                  <c:pt idx="727">
                    <c:v>50%</c:v>
                  </c:pt>
                  <c:pt idx="728">
                    <c:v>50%</c:v>
                  </c:pt>
                  <c:pt idx="729">
                    <c:v>50%</c:v>
                  </c:pt>
                  <c:pt idx="730">
                    <c:v>50%</c:v>
                  </c:pt>
                  <c:pt idx="731">
                    <c:v>50%</c:v>
                  </c:pt>
                  <c:pt idx="732">
                    <c:v>50%</c:v>
                  </c:pt>
                  <c:pt idx="733">
                    <c:v>50%</c:v>
                  </c:pt>
                  <c:pt idx="734">
                    <c:v>38%</c:v>
                  </c:pt>
                  <c:pt idx="735">
                    <c:v>95%</c:v>
                  </c:pt>
                  <c:pt idx="736">
                    <c:v>47%</c:v>
                  </c:pt>
                  <c:pt idx="737">
                    <c:v>47%</c:v>
                  </c:pt>
                  <c:pt idx="738">
                    <c:v>47%</c:v>
                  </c:pt>
                  <c:pt idx="739">
                    <c:v>47%</c:v>
                  </c:pt>
                  <c:pt idx="740">
                    <c:v>47%</c:v>
                  </c:pt>
                  <c:pt idx="741">
                    <c:v>47%</c:v>
                  </c:pt>
                  <c:pt idx="742">
                    <c:v>57%</c:v>
                  </c:pt>
                  <c:pt idx="743">
                    <c:v>47%</c:v>
                  </c:pt>
                  <c:pt idx="744">
                    <c:v>47%</c:v>
                  </c:pt>
                  <c:pt idx="745">
                    <c:v>62%</c:v>
                  </c:pt>
                  <c:pt idx="746">
                    <c:v>43%</c:v>
                  </c:pt>
                  <c:pt idx="747">
                    <c:v>78%</c:v>
                  </c:pt>
                  <c:pt idx="748">
                    <c:v>60%</c:v>
                  </c:pt>
                  <c:pt idx="749">
                    <c:v>52%</c:v>
                  </c:pt>
                  <c:pt idx="750">
                    <c:v>52%</c:v>
                  </c:pt>
                  <c:pt idx="751">
                    <c:v>60%</c:v>
                  </c:pt>
                  <c:pt idx="752">
                    <c:v>52%</c:v>
                  </c:pt>
                  <c:pt idx="753">
                    <c:v>38%</c:v>
                  </c:pt>
                  <c:pt idx="754">
                    <c:v>21%</c:v>
                  </c:pt>
                  <c:pt idx="755">
                    <c:v>41%</c:v>
                  </c:pt>
                  <c:pt idx="756">
                    <c:v>25%</c:v>
                  </c:pt>
                  <c:pt idx="757">
                    <c:v>46%</c:v>
                  </c:pt>
                  <c:pt idx="758">
                    <c:v>5%</c:v>
                  </c:pt>
                  <c:pt idx="759">
                    <c:v>46%</c:v>
                  </c:pt>
                  <c:pt idx="760">
                    <c:v>46%</c:v>
                  </c:pt>
                  <c:pt idx="761">
                    <c:v>21%</c:v>
                  </c:pt>
                  <c:pt idx="762">
                    <c:v>37%</c:v>
                  </c:pt>
                  <c:pt idx="763">
                    <c:v>100%</c:v>
                  </c:pt>
                  <c:pt idx="764">
                    <c:v>100%</c:v>
                  </c:pt>
                  <c:pt idx="765">
                    <c:v>100%</c:v>
                  </c:pt>
                  <c:pt idx="766">
                    <c:v>46%</c:v>
                  </c:pt>
                  <c:pt idx="767">
                    <c:v>100%</c:v>
                  </c:pt>
                  <c:pt idx="768">
                    <c:v>100%</c:v>
                  </c:pt>
                  <c:pt idx="769">
                    <c:v>46%</c:v>
                  </c:pt>
                  <c:pt idx="770">
                    <c:v>100%</c:v>
                  </c:pt>
                  <c:pt idx="771">
                    <c:v>46%</c:v>
                  </c:pt>
                  <c:pt idx="772">
                    <c:v>46%</c:v>
                  </c:pt>
                  <c:pt idx="773">
                    <c:v>46%</c:v>
                  </c:pt>
                  <c:pt idx="774">
                    <c:v>46%</c:v>
                  </c:pt>
                  <c:pt idx="775">
                    <c:v>100%</c:v>
                  </c:pt>
                  <c:pt idx="776">
                    <c:v>46%</c:v>
                  </c:pt>
                  <c:pt idx="777">
                    <c:v>46%</c:v>
                  </c:pt>
                  <c:pt idx="778">
                    <c:v>46%</c:v>
                  </c:pt>
                  <c:pt idx="779">
                    <c:v>100%</c:v>
                  </c:pt>
                  <c:pt idx="780">
                    <c:v>55%</c:v>
                  </c:pt>
                  <c:pt idx="781">
                    <c:v>46%</c:v>
                  </c:pt>
                  <c:pt idx="782">
                    <c:v>100%</c:v>
                  </c:pt>
                  <c:pt idx="783">
                    <c:v>100%</c:v>
                  </c:pt>
                  <c:pt idx="784">
                    <c:v>37%</c:v>
                  </c:pt>
                  <c:pt idx="785">
                    <c:v>5%</c:v>
                  </c:pt>
                  <c:pt idx="786">
                    <c:v>37%</c:v>
                  </c:pt>
                  <c:pt idx="787">
                    <c:v>50%</c:v>
                  </c:pt>
                  <c:pt idx="788">
                    <c:v>100%</c:v>
                  </c:pt>
                  <c:pt idx="789">
                    <c:v>100%</c:v>
                  </c:pt>
                  <c:pt idx="790">
                    <c:v>100%</c:v>
                  </c:pt>
                  <c:pt idx="791">
                    <c:v>50%</c:v>
                  </c:pt>
                  <c:pt idx="792">
                    <c:v>100%</c:v>
                  </c:pt>
                  <c:pt idx="793">
                    <c:v>50%</c:v>
                  </c:pt>
                  <c:pt idx="794">
                    <c:v>100%</c:v>
                  </c:pt>
                  <c:pt idx="795">
                    <c:v>10%</c:v>
                  </c:pt>
                  <c:pt idx="796">
                    <c:v>5%</c:v>
                  </c:pt>
                  <c:pt idx="797">
                    <c:v>5%</c:v>
                  </c:pt>
                  <c:pt idx="798">
                    <c:v>5%</c:v>
                  </c:pt>
                  <c:pt idx="799">
                    <c:v>5%</c:v>
                  </c:pt>
                  <c:pt idx="800">
                    <c:v>5%</c:v>
                  </c:pt>
                  <c:pt idx="801">
                    <c:v>50%</c:v>
                  </c:pt>
                  <c:pt idx="802">
                    <c:v>50%</c:v>
                  </c:pt>
                  <c:pt idx="803">
                    <c:v>68%</c:v>
                  </c:pt>
                  <c:pt idx="804">
                    <c:v>100%</c:v>
                  </c:pt>
                  <c:pt idx="805">
                    <c:v>100%</c:v>
                  </c:pt>
                  <c:pt idx="806">
                    <c:v>63%</c:v>
                  </c:pt>
                  <c:pt idx="807">
                    <c:v>100%</c:v>
                  </c:pt>
                  <c:pt idx="808">
                    <c:v>5%</c:v>
                  </c:pt>
                  <c:pt idx="809">
                    <c:v>100%</c:v>
                  </c:pt>
                  <c:pt idx="810">
                    <c:v>5%</c:v>
                  </c:pt>
                  <c:pt idx="811">
                    <c:v>5%</c:v>
                  </c:pt>
                  <c:pt idx="812">
                    <c:v>5%</c:v>
                  </c:pt>
                  <c:pt idx="813">
                    <c:v>5%</c:v>
                  </c:pt>
                  <c:pt idx="814">
                    <c:v>100%</c:v>
                  </c:pt>
                  <c:pt idx="815">
                    <c:v>5%</c:v>
                  </c:pt>
                  <c:pt idx="816">
                    <c:v>5%</c:v>
                  </c:pt>
                  <c:pt idx="817">
                    <c:v>50%</c:v>
                  </c:pt>
                  <c:pt idx="818">
                    <c:v>68%</c:v>
                  </c:pt>
                  <c:pt idx="819">
                    <c:v>100%</c:v>
                  </c:pt>
                  <c:pt idx="820">
                    <c:v>46%</c:v>
                  </c:pt>
                  <c:pt idx="821">
                    <c:v>78%</c:v>
                  </c:pt>
                  <c:pt idx="822">
                    <c:v>50%</c:v>
                  </c:pt>
                  <c:pt idx="823">
                    <c:v>10%</c:v>
                  </c:pt>
                  <c:pt idx="824">
                    <c:v>10%</c:v>
                  </c:pt>
                  <c:pt idx="825">
                    <c:v>50%</c:v>
                  </c:pt>
                  <c:pt idx="826">
                    <c:v>5%</c:v>
                  </c:pt>
                  <c:pt idx="827">
                    <c:v>5%</c:v>
                  </c:pt>
                  <c:pt idx="828">
                    <c:v>50%</c:v>
                  </c:pt>
                  <c:pt idx="829">
                    <c:v>50%</c:v>
                  </c:pt>
                  <c:pt idx="830">
                    <c:v>73%</c:v>
                  </c:pt>
                  <c:pt idx="831">
                    <c:v>41%</c:v>
                  </c:pt>
                  <c:pt idx="832">
                    <c:v>78%</c:v>
                  </c:pt>
                  <c:pt idx="833">
                    <c:v>5%</c:v>
                  </c:pt>
                  <c:pt idx="834">
                    <c:v>5%</c:v>
                  </c:pt>
                  <c:pt idx="835">
                    <c:v>67%</c:v>
                  </c:pt>
                  <c:pt idx="836">
                    <c:v>5%</c:v>
                  </c:pt>
                  <c:pt idx="837">
                    <c:v>5%</c:v>
                  </c:pt>
                  <c:pt idx="838">
                    <c:v>5%</c:v>
                  </c:pt>
                  <c:pt idx="839">
                    <c:v>5%</c:v>
                  </c:pt>
                  <c:pt idx="840">
                    <c:v>5%</c:v>
                  </c:pt>
                  <c:pt idx="841">
                    <c:v>5%</c:v>
                  </c:pt>
                  <c:pt idx="842">
                    <c:v>5%</c:v>
                  </c:pt>
                  <c:pt idx="843">
                    <c:v>5%</c:v>
                  </c:pt>
                  <c:pt idx="844">
                    <c:v>67%</c:v>
                  </c:pt>
                  <c:pt idx="845">
                    <c:v>5%</c:v>
                  </c:pt>
                  <c:pt idx="846">
                    <c:v>5%</c:v>
                  </c:pt>
                  <c:pt idx="847">
                    <c:v>5%</c:v>
                  </c:pt>
                  <c:pt idx="848">
                    <c:v>5%</c:v>
                  </c:pt>
                  <c:pt idx="849">
                    <c:v>5%</c:v>
                  </c:pt>
                  <c:pt idx="850">
                    <c:v>5%</c:v>
                  </c:pt>
                  <c:pt idx="851">
                    <c:v>67%</c:v>
                  </c:pt>
                  <c:pt idx="852">
                    <c:v>67%</c:v>
                  </c:pt>
                  <c:pt idx="853">
                    <c:v>67%</c:v>
                  </c:pt>
                  <c:pt idx="854">
                    <c:v>67%</c:v>
                  </c:pt>
                  <c:pt idx="855">
                    <c:v>67%</c:v>
                  </c:pt>
                  <c:pt idx="856">
                    <c:v>67%</c:v>
                  </c:pt>
                  <c:pt idx="857">
                    <c:v>67%</c:v>
                  </c:pt>
                  <c:pt idx="858">
                    <c:v>67%</c:v>
                  </c:pt>
                  <c:pt idx="859">
                    <c:v>5%</c:v>
                  </c:pt>
                  <c:pt idx="860">
                    <c:v>5%</c:v>
                  </c:pt>
                  <c:pt idx="861">
                    <c:v>5%</c:v>
                  </c:pt>
                  <c:pt idx="862">
                    <c:v>67%</c:v>
                  </c:pt>
                  <c:pt idx="863">
                    <c:v>67%</c:v>
                  </c:pt>
                  <c:pt idx="864">
                    <c:v>67%</c:v>
                  </c:pt>
                  <c:pt idx="865">
                    <c:v>67%</c:v>
                  </c:pt>
                  <c:pt idx="866">
                    <c:v>5%</c:v>
                  </c:pt>
                  <c:pt idx="867">
                    <c:v>5%</c:v>
                  </c:pt>
                  <c:pt idx="868">
                    <c:v>5%</c:v>
                  </c:pt>
                  <c:pt idx="869">
                    <c:v>5%</c:v>
                  </c:pt>
                  <c:pt idx="870">
                    <c:v>5%</c:v>
                  </c:pt>
                  <c:pt idx="871">
                    <c:v>5%</c:v>
                  </c:pt>
                  <c:pt idx="872">
                    <c:v>5%</c:v>
                  </c:pt>
                  <c:pt idx="873">
                    <c:v>5%</c:v>
                  </c:pt>
                  <c:pt idx="874">
                    <c:v>5%</c:v>
                  </c:pt>
                  <c:pt idx="875">
                    <c:v>5%</c:v>
                  </c:pt>
                  <c:pt idx="876">
                    <c:v>67%</c:v>
                  </c:pt>
                  <c:pt idx="877">
                    <c:v>67%</c:v>
                  </c:pt>
                  <c:pt idx="878">
                    <c:v>67%</c:v>
                  </c:pt>
                  <c:pt idx="879">
                    <c:v>67%</c:v>
                  </c:pt>
                  <c:pt idx="880">
                    <c:v>5%</c:v>
                  </c:pt>
                  <c:pt idx="881">
                    <c:v>67%</c:v>
                  </c:pt>
                  <c:pt idx="882">
                    <c:v>67%</c:v>
                  </c:pt>
                  <c:pt idx="883">
                    <c:v>67%</c:v>
                  </c:pt>
                  <c:pt idx="884">
                    <c:v>67%</c:v>
                  </c:pt>
                  <c:pt idx="885">
                    <c:v>67%</c:v>
                  </c:pt>
                  <c:pt idx="886">
                    <c:v>67%</c:v>
                  </c:pt>
                  <c:pt idx="887">
                    <c:v>67%</c:v>
                  </c:pt>
                  <c:pt idx="888">
                    <c:v>67%</c:v>
                  </c:pt>
                  <c:pt idx="889">
                    <c:v>67%</c:v>
                  </c:pt>
                  <c:pt idx="890">
                    <c:v>67%</c:v>
                  </c:pt>
                  <c:pt idx="891">
                    <c:v>67%</c:v>
                  </c:pt>
                  <c:pt idx="892">
                    <c:v>67%</c:v>
                  </c:pt>
                  <c:pt idx="893">
                    <c:v>67%</c:v>
                  </c:pt>
                  <c:pt idx="894">
                    <c:v>67%</c:v>
                  </c:pt>
                  <c:pt idx="895">
                    <c:v>67%</c:v>
                  </c:pt>
                  <c:pt idx="896">
                    <c:v>67%</c:v>
                  </c:pt>
                  <c:pt idx="897">
                    <c:v>67%</c:v>
                  </c:pt>
                  <c:pt idx="898">
                    <c:v>67%</c:v>
                  </c:pt>
                  <c:pt idx="899">
                    <c:v>67%</c:v>
                  </c:pt>
                  <c:pt idx="900">
                    <c:v>67%</c:v>
                  </c:pt>
                  <c:pt idx="901">
                    <c:v>5%</c:v>
                  </c:pt>
                  <c:pt idx="902">
                    <c:v>5%</c:v>
                  </c:pt>
                  <c:pt idx="903">
                    <c:v>5%</c:v>
                  </c:pt>
                  <c:pt idx="904">
                    <c:v>5%</c:v>
                  </c:pt>
                  <c:pt idx="905">
                    <c:v>5%</c:v>
                  </c:pt>
                  <c:pt idx="906">
                    <c:v>5%</c:v>
                  </c:pt>
                  <c:pt idx="907">
                    <c:v>5%</c:v>
                  </c:pt>
                  <c:pt idx="908">
                    <c:v>67%</c:v>
                  </c:pt>
                  <c:pt idx="909">
                    <c:v>67%</c:v>
                  </c:pt>
                  <c:pt idx="910">
                    <c:v>67%</c:v>
                  </c:pt>
                  <c:pt idx="911">
                    <c:v>67%</c:v>
                  </c:pt>
                  <c:pt idx="912">
                    <c:v>67%</c:v>
                  </c:pt>
                  <c:pt idx="913">
                    <c:v>67%</c:v>
                  </c:pt>
                  <c:pt idx="914">
                    <c:v>67%</c:v>
                  </c:pt>
                  <c:pt idx="915">
                    <c:v>67%</c:v>
                  </c:pt>
                  <c:pt idx="916">
                    <c:v>67%</c:v>
                  </c:pt>
                  <c:pt idx="917">
                    <c:v>67%</c:v>
                  </c:pt>
                  <c:pt idx="918">
                    <c:v>67%</c:v>
                  </c:pt>
                  <c:pt idx="919">
                    <c:v>67%</c:v>
                  </c:pt>
                  <c:pt idx="920">
                    <c:v>67%</c:v>
                  </c:pt>
                  <c:pt idx="921">
                    <c:v>67%</c:v>
                  </c:pt>
                  <c:pt idx="922">
                    <c:v>67%</c:v>
                  </c:pt>
                  <c:pt idx="923">
                    <c:v>67%</c:v>
                  </c:pt>
                  <c:pt idx="924">
                    <c:v>67%</c:v>
                  </c:pt>
                  <c:pt idx="925">
                    <c:v>67%</c:v>
                  </c:pt>
                  <c:pt idx="926">
                    <c:v>67%</c:v>
                  </c:pt>
                  <c:pt idx="927">
                    <c:v>67%</c:v>
                  </c:pt>
                  <c:pt idx="928">
                    <c:v>67%</c:v>
                  </c:pt>
                  <c:pt idx="929">
                    <c:v>5%</c:v>
                  </c:pt>
                  <c:pt idx="930">
                    <c:v>5%</c:v>
                  </c:pt>
                  <c:pt idx="931">
                    <c:v>5%</c:v>
                  </c:pt>
                  <c:pt idx="932">
                    <c:v>5%</c:v>
                  </c:pt>
                  <c:pt idx="933">
                    <c:v>5%</c:v>
                  </c:pt>
                  <c:pt idx="934">
                    <c:v>5%</c:v>
                  </c:pt>
                  <c:pt idx="935">
                    <c:v>5%</c:v>
                  </c:pt>
                  <c:pt idx="936">
                    <c:v>5%</c:v>
                  </c:pt>
                  <c:pt idx="937">
                    <c:v>67%</c:v>
                  </c:pt>
                  <c:pt idx="938">
                    <c:v>67%</c:v>
                  </c:pt>
                  <c:pt idx="939">
                    <c:v>67%</c:v>
                  </c:pt>
                  <c:pt idx="940">
                    <c:v>67%</c:v>
                  </c:pt>
                  <c:pt idx="941">
                    <c:v>5%</c:v>
                  </c:pt>
                  <c:pt idx="942">
                    <c:v>5%</c:v>
                  </c:pt>
                  <c:pt idx="943">
                    <c:v>67%</c:v>
                  </c:pt>
                  <c:pt idx="944">
                    <c:v>67%</c:v>
                  </c:pt>
                  <c:pt idx="945">
                    <c:v>67%</c:v>
                  </c:pt>
                  <c:pt idx="946">
                    <c:v>67%</c:v>
                  </c:pt>
                  <c:pt idx="947">
                    <c:v>67%</c:v>
                  </c:pt>
                  <c:pt idx="948">
                    <c:v>67%</c:v>
                  </c:pt>
                  <c:pt idx="949">
                    <c:v>67%</c:v>
                  </c:pt>
                  <c:pt idx="950">
                    <c:v>67%</c:v>
                  </c:pt>
                  <c:pt idx="951">
                    <c:v>67%</c:v>
                  </c:pt>
                  <c:pt idx="952">
                    <c:v>67%</c:v>
                  </c:pt>
                  <c:pt idx="953">
                    <c:v>67%</c:v>
                  </c:pt>
                  <c:pt idx="954">
                    <c:v>67%</c:v>
                  </c:pt>
                  <c:pt idx="955">
                    <c:v>67%</c:v>
                  </c:pt>
                  <c:pt idx="956">
                    <c:v>67%</c:v>
                  </c:pt>
                  <c:pt idx="957">
                    <c:v>67%</c:v>
                  </c:pt>
                  <c:pt idx="958">
                    <c:v>5%</c:v>
                  </c:pt>
                  <c:pt idx="959">
                    <c:v>67%</c:v>
                  </c:pt>
                  <c:pt idx="960">
                    <c:v>67%</c:v>
                  </c:pt>
                  <c:pt idx="961">
                    <c:v>5%</c:v>
                  </c:pt>
                  <c:pt idx="962">
                    <c:v>67%</c:v>
                  </c:pt>
                  <c:pt idx="963">
                    <c:v>67%</c:v>
                  </c:pt>
                  <c:pt idx="964">
                    <c:v>67%</c:v>
                  </c:pt>
                  <c:pt idx="965">
                    <c:v>67%</c:v>
                  </c:pt>
                  <c:pt idx="966">
                    <c:v>5%</c:v>
                  </c:pt>
                  <c:pt idx="967">
                    <c:v>5%</c:v>
                  </c:pt>
                  <c:pt idx="968">
                    <c:v>5%</c:v>
                  </c:pt>
                  <c:pt idx="969">
                    <c:v>5%</c:v>
                  </c:pt>
                  <c:pt idx="970">
                    <c:v>67%</c:v>
                  </c:pt>
                  <c:pt idx="971">
                    <c:v>5%</c:v>
                  </c:pt>
                  <c:pt idx="972">
                    <c:v>5%</c:v>
                  </c:pt>
                  <c:pt idx="973">
                    <c:v>67%</c:v>
                  </c:pt>
                  <c:pt idx="974">
                    <c:v>5%</c:v>
                  </c:pt>
                  <c:pt idx="975">
                    <c:v>67%</c:v>
                  </c:pt>
                  <c:pt idx="976">
                    <c:v>67%</c:v>
                  </c:pt>
                  <c:pt idx="977">
                    <c:v>67%</c:v>
                  </c:pt>
                  <c:pt idx="978">
                    <c:v>5%</c:v>
                  </c:pt>
                  <c:pt idx="979">
                    <c:v>5%</c:v>
                  </c:pt>
                  <c:pt idx="980">
                    <c:v>5%</c:v>
                  </c:pt>
                  <c:pt idx="981">
                    <c:v>5%</c:v>
                  </c:pt>
                  <c:pt idx="982">
                    <c:v>5%</c:v>
                  </c:pt>
                  <c:pt idx="983">
                    <c:v>5%</c:v>
                  </c:pt>
                  <c:pt idx="984">
                    <c:v>5%</c:v>
                  </c:pt>
                  <c:pt idx="985">
                    <c:v>5%</c:v>
                  </c:pt>
                  <c:pt idx="986">
                    <c:v>5%</c:v>
                  </c:pt>
                  <c:pt idx="987">
                    <c:v>5%</c:v>
                  </c:pt>
                  <c:pt idx="988">
                    <c:v>5%</c:v>
                  </c:pt>
                  <c:pt idx="989">
                    <c:v>5%</c:v>
                  </c:pt>
                  <c:pt idx="990">
                    <c:v>5%</c:v>
                  </c:pt>
                  <c:pt idx="991">
                    <c:v>5%</c:v>
                  </c:pt>
                  <c:pt idx="992">
                    <c:v>5%</c:v>
                  </c:pt>
                  <c:pt idx="993">
                    <c:v>5%</c:v>
                  </c:pt>
                  <c:pt idx="994">
                    <c:v>5%</c:v>
                  </c:pt>
                  <c:pt idx="995">
                    <c:v>5%</c:v>
                  </c:pt>
                  <c:pt idx="996">
                    <c:v>5%</c:v>
                  </c:pt>
                  <c:pt idx="997">
                    <c:v>95%</c:v>
                  </c:pt>
                  <c:pt idx="998">
                    <c:v>5%</c:v>
                  </c:pt>
                  <c:pt idx="999">
                    <c:v>5%</c:v>
                  </c:pt>
                  <c:pt idx="1000">
                    <c:v>5%</c:v>
                  </c:pt>
                  <c:pt idx="1001">
                    <c:v>5%</c:v>
                  </c:pt>
                  <c:pt idx="1002">
                    <c:v>5%</c:v>
                  </c:pt>
                  <c:pt idx="1003">
                    <c:v>5%</c:v>
                  </c:pt>
                  <c:pt idx="1004">
                    <c:v>5%</c:v>
                  </c:pt>
                  <c:pt idx="1005">
                    <c:v>5%</c:v>
                  </c:pt>
                  <c:pt idx="1006">
                    <c:v>5%</c:v>
                  </c:pt>
                  <c:pt idx="1007">
                    <c:v>5%</c:v>
                  </c:pt>
                  <c:pt idx="1008">
                    <c:v>5%</c:v>
                  </c:pt>
                  <c:pt idx="1009">
                    <c:v>5%</c:v>
                  </c:pt>
                  <c:pt idx="1010">
                    <c:v>5%</c:v>
                  </c:pt>
                  <c:pt idx="1011">
                    <c:v>5%</c:v>
                  </c:pt>
                  <c:pt idx="1012">
                    <c:v>5%</c:v>
                  </c:pt>
                  <c:pt idx="1013">
                    <c:v>5%</c:v>
                  </c:pt>
                  <c:pt idx="1014">
                    <c:v>5%</c:v>
                  </c:pt>
                  <c:pt idx="1015">
                    <c:v>5%</c:v>
                  </c:pt>
                  <c:pt idx="1016">
                    <c:v>5%</c:v>
                  </c:pt>
                  <c:pt idx="1017">
                    <c:v>67%</c:v>
                  </c:pt>
                  <c:pt idx="1018">
                    <c:v>50%</c:v>
                  </c:pt>
                  <c:pt idx="1019">
                    <c:v>67%</c:v>
                  </c:pt>
                  <c:pt idx="1020">
                    <c:v>5%</c:v>
                  </c:pt>
                  <c:pt idx="1021">
                    <c:v>5%</c:v>
                  </c:pt>
                  <c:pt idx="1022">
                    <c:v>5%</c:v>
                  </c:pt>
                  <c:pt idx="1023">
                    <c:v>67%</c:v>
                  </c:pt>
                  <c:pt idx="1024">
                    <c:v>5%</c:v>
                  </c:pt>
                  <c:pt idx="1025">
                    <c:v>5%</c:v>
                  </c:pt>
                  <c:pt idx="1026">
                    <c:v>5%</c:v>
                  </c:pt>
                  <c:pt idx="1027">
                    <c:v>5%</c:v>
                  </c:pt>
                  <c:pt idx="1028">
                    <c:v>5%</c:v>
                  </c:pt>
                  <c:pt idx="1029">
                    <c:v>14%</c:v>
                  </c:pt>
                  <c:pt idx="1030">
                    <c:v>14%</c:v>
                  </c:pt>
                  <c:pt idx="1031">
                    <c:v>30%</c:v>
                  </c:pt>
                  <c:pt idx="1032">
                    <c:v>57%</c:v>
                  </c:pt>
                  <c:pt idx="1033">
                    <c:v>21%</c:v>
                  </c:pt>
                  <c:pt idx="1034">
                    <c:v>57%</c:v>
                  </c:pt>
                  <c:pt idx="1035">
                    <c:v>5%</c:v>
                  </c:pt>
                  <c:pt idx="1036">
                    <c:v>5%</c:v>
                  </c:pt>
                  <c:pt idx="1037">
                    <c:v>5%</c:v>
                  </c:pt>
                  <c:pt idx="1038">
                    <c:v>5%</c:v>
                  </c:pt>
                  <c:pt idx="1039">
                    <c:v>95%</c:v>
                  </c:pt>
                  <c:pt idx="1040">
                    <c:v>5%</c:v>
                  </c:pt>
                  <c:pt idx="1041">
                    <c:v>21%</c:v>
                  </c:pt>
                  <c:pt idx="1042">
                    <c:v>56%</c:v>
                  </c:pt>
                  <c:pt idx="1043">
                    <c:v>5%</c:v>
                  </c:pt>
                  <c:pt idx="1044">
                    <c:v>5%</c:v>
                  </c:pt>
                  <c:pt idx="1045">
                    <c:v>21%</c:v>
                  </c:pt>
                  <c:pt idx="1046">
                    <c:v>14%</c:v>
                  </c:pt>
                  <c:pt idx="1047">
                    <c:v>5%</c:v>
                  </c:pt>
                  <c:pt idx="1048">
                    <c:v>30%</c:v>
                  </c:pt>
                  <c:pt idx="1049">
                    <c:v>78%</c:v>
                  </c:pt>
                  <c:pt idx="1050">
                    <c:v>50%</c:v>
                  </c:pt>
                  <c:pt idx="1051">
                    <c:v>91%</c:v>
                  </c:pt>
                  <c:pt idx="1052">
                    <c:v>91%</c:v>
                  </c:pt>
                  <c:pt idx="1053">
                    <c:v>5%</c:v>
                  </c:pt>
                  <c:pt idx="1054">
                    <c:v>5%</c:v>
                  </c:pt>
                  <c:pt idx="1055">
                    <c:v>91%</c:v>
                  </c:pt>
                  <c:pt idx="1056">
                    <c:v>5%</c:v>
                  </c:pt>
                  <c:pt idx="1057">
                    <c:v>50%</c:v>
                  </c:pt>
                  <c:pt idx="1058">
                    <c:v>73%</c:v>
                  </c:pt>
                  <c:pt idx="1059">
                    <c:v>73%</c:v>
                  </c:pt>
                  <c:pt idx="1060">
                    <c:v>46%</c:v>
                  </c:pt>
                  <c:pt idx="1061">
                    <c:v>5%</c:v>
                  </c:pt>
                  <c:pt idx="1062">
                    <c:v>91%</c:v>
                  </c:pt>
                  <c:pt idx="1063">
                    <c:v>38%</c:v>
                  </c:pt>
                  <c:pt idx="1064">
                    <c:v>91%</c:v>
                  </c:pt>
                  <c:pt idx="1065">
                    <c:v>91%</c:v>
                  </c:pt>
                  <c:pt idx="1066">
                    <c:v>91%</c:v>
                  </c:pt>
                  <c:pt idx="1067">
                    <c:v>50%</c:v>
                  </c:pt>
                  <c:pt idx="1068">
                    <c:v>73%</c:v>
                  </c:pt>
                  <c:pt idx="1069">
                    <c:v>91%</c:v>
                  </c:pt>
                  <c:pt idx="1070">
                    <c:v>5%</c:v>
                  </c:pt>
                  <c:pt idx="1071">
                    <c:v>91%</c:v>
                  </c:pt>
                  <c:pt idx="1072">
                    <c:v>50%</c:v>
                  </c:pt>
                  <c:pt idx="1073">
                    <c:v>91%</c:v>
                  </c:pt>
                  <c:pt idx="1074">
                    <c:v>30%</c:v>
                  </c:pt>
                  <c:pt idx="1075">
                    <c:v>63%</c:v>
                  </c:pt>
                  <c:pt idx="1076">
                    <c:v>47%</c:v>
                  </c:pt>
                  <c:pt idx="1077">
                    <c:v>5%</c:v>
                  </c:pt>
                  <c:pt idx="1078">
                    <c:v>21%</c:v>
                  </c:pt>
                  <c:pt idx="1079">
                    <c:v>46%</c:v>
                  </c:pt>
                  <c:pt idx="1080">
                    <c:v>5%</c:v>
                  </c:pt>
                  <c:pt idx="1081">
                    <c:v>37%</c:v>
                  </c:pt>
                  <c:pt idx="1082">
                    <c:v>5%</c:v>
                  </c:pt>
                  <c:pt idx="1083">
                    <c:v>5%</c:v>
                  </c:pt>
                  <c:pt idx="1084">
                    <c:v>46%</c:v>
                  </c:pt>
                  <c:pt idx="1085">
                    <c:v>63%</c:v>
                  </c:pt>
                  <c:pt idx="1086">
                    <c:v>46%</c:v>
                  </c:pt>
                  <c:pt idx="1087">
                    <c:v>91%</c:v>
                  </c:pt>
                  <c:pt idx="1088">
                    <c:v>56%</c:v>
                  </c:pt>
                  <c:pt idx="1089">
                    <c:v>73%</c:v>
                  </c:pt>
                  <c:pt idx="1090">
                    <c:v>50%</c:v>
                  </c:pt>
                  <c:pt idx="1091">
                    <c:v>50%</c:v>
                  </c:pt>
                  <c:pt idx="1092">
                    <c:v>60%</c:v>
                  </c:pt>
                  <c:pt idx="1093">
                    <c:v>50%</c:v>
                  </c:pt>
                  <c:pt idx="1094">
                    <c:v>50%</c:v>
                  </c:pt>
                  <c:pt idx="1095">
                    <c:v>65%</c:v>
                  </c:pt>
                  <c:pt idx="1096">
                    <c:v>5%</c:v>
                  </c:pt>
                  <c:pt idx="1097">
                    <c:v>95%</c:v>
                  </c:pt>
                  <c:pt idx="1098">
                    <c:v>60%</c:v>
                  </c:pt>
                  <c:pt idx="1099">
                    <c:v>10%</c:v>
                  </c:pt>
                  <c:pt idx="1100">
                    <c:v>91%</c:v>
                  </c:pt>
                  <c:pt idx="1101">
                    <c:v>91%</c:v>
                  </c:pt>
                  <c:pt idx="1102">
                    <c:v>91%</c:v>
                  </c:pt>
                  <c:pt idx="1103">
                    <c:v>15%</c:v>
                  </c:pt>
                  <c:pt idx="1104">
                    <c:v>91%</c:v>
                  </c:pt>
                  <c:pt idx="1105">
                    <c:v>91%</c:v>
                  </c:pt>
                  <c:pt idx="1106">
                    <c:v>15%</c:v>
                  </c:pt>
                  <c:pt idx="1107">
                    <c:v>91%</c:v>
                  </c:pt>
                  <c:pt idx="1108">
                    <c:v>15%</c:v>
                  </c:pt>
                  <c:pt idx="1109">
                    <c:v>15%</c:v>
                  </c:pt>
                  <c:pt idx="1110">
                    <c:v>91%</c:v>
                  </c:pt>
                  <c:pt idx="1111">
                    <c:v>91%</c:v>
                  </c:pt>
                  <c:pt idx="1112">
                    <c:v>15%</c:v>
                  </c:pt>
                  <c:pt idx="1113">
                    <c:v>15%</c:v>
                  </c:pt>
                  <c:pt idx="1114">
                    <c:v>50%</c:v>
                  </c:pt>
                  <c:pt idx="1115">
                    <c:v>91%</c:v>
                  </c:pt>
                  <c:pt idx="1116">
                    <c:v>91%</c:v>
                  </c:pt>
                  <c:pt idx="1117">
                    <c:v>91%</c:v>
                  </c:pt>
                  <c:pt idx="1118">
                    <c:v>91%</c:v>
                  </c:pt>
                  <c:pt idx="1119">
                    <c:v>91%</c:v>
                  </c:pt>
                  <c:pt idx="1120">
                    <c:v>91%</c:v>
                  </c:pt>
                  <c:pt idx="1121">
                    <c:v>91%</c:v>
                  </c:pt>
                  <c:pt idx="1122">
                    <c:v>91%</c:v>
                  </c:pt>
                  <c:pt idx="1123">
                    <c:v>91%</c:v>
                  </c:pt>
                  <c:pt idx="1124">
                    <c:v>15%</c:v>
                  </c:pt>
                  <c:pt idx="1125">
                    <c:v>91%</c:v>
                  </c:pt>
                  <c:pt idx="1126">
                    <c:v>15%</c:v>
                  </c:pt>
                  <c:pt idx="1127">
                    <c:v>10%</c:v>
                  </c:pt>
                  <c:pt idx="1128">
                    <c:v>5%</c:v>
                  </c:pt>
                  <c:pt idx="1129">
                    <c:v>5%</c:v>
                  </c:pt>
                  <c:pt idx="1130">
                    <c:v>10%</c:v>
                  </c:pt>
                  <c:pt idx="1131">
                    <c:v>10%</c:v>
                  </c:pt>
                  <c:pt idx="1132">
                    <c:v>10%</c:v>
                  </c:pt>
                  <c:pt idx="1133">
                    <c:v>50%</c:v>
                  </c:pt>
                  <c:pt idx="1134">
                    <c:v>67%</c:v>
                  </c:pt>
                  <c:pt idx="1135">
                    <c:v>50%</c:v>
                  </c:pt>
                  <c:pt idx="1136">
                    <c:v>21%</c:v>
                  </c:pt>
                  <c:pt idx="1137">
                    <c:v>5%</c:v>
                  </c:pt>
                  <c:pt idx="1138">
                    <c:v>5%</c:v>
                  </c:pt>
                  <c:pt idx="1139">
                    <c:v>78%</c:v>
                  </c:pt>
                  <c:pt idx="1140">
                    <c:v>78%</c:v>
                  </c:pt>
                  <c:pt idx="1141">
                    <c:v>78%</c:v>
                  </c:pt>
                  <c:pt idx="1142">
                    <c:v>78%</c:v>
                  </c:pt>
                  <c:pt idx="1143">
                    <c:v>78%</c:v>
                  </c:pt>
                  <c:pt idx="1144">
                    <c:v>21%</c:v>
                  </c:pt>
                  <c:pt idx="1145">
                    <c:v>21%</c:v>
                  </c:pt>
                  <c:pt idx="1146">
                    <c:v>21%</c:v>
                  </c:pt>
                  <c:pt idx="1147">
                    <c:v>68%</c:v>
                  </c:pt>
                  <c:pt idx="1148">
                    <c:v>68%</c:v>
                  </c:pt>
                  <c:pt idx="1149">
                    <c:v>100%</c:v>
                  </c:pt>
                  <c:pt idx="1150">
                    <c:v>100%</c:v>
                  </c:pt>
                  <c:pt idx="1151">
                    <c:v>100%</c:v>
                  </c:pt>
                  <c:pt idx="1152">
                    <c:v>100%</c:v>
                  </c:pt>
                  <c:pt idx="1153">
                    <c:v>100%</c:v>
                  </c:pt>
                  <c:pt idx="1154">
                    <c:v>5%</c:v>
                  </c:pt>
                  <c:pt idx="1155">
                    <c:v>5%</c:v>
                  </c:pt>
                  <c:pt idx="1156">
                    <c:v>5%</c:v>
                  </c:pt>
                  <c:pt idx="1157">
                    <c:v>5%</c:v>
                  </c:pt>
                  <c:pt idx="1158">
                    <c:v>5%</c:v>
                  </c:pt>
                  <c:pt idx="1159">
                    <c:v>5%</c:v>
                  </c:pt>
                  <c:pt idx="1160">
                    <c:v>5%</c:v>
                  </c:pt>
                  <c:pt idx="1161">
                    <c:v>10%</c:v>
                  </c:pt>
                  <c:pt idx="1162">
                    <c:v>10%</c:v>
                  </c:pt>
                  <c:pt idx="1163">
                    <c:v>55%</c:v>
                  </c:pt>
                  <c:pt idx="1164">
                    <c:v>10%</c:v>
                  </c:pt>
                  <c:pt idx="1165">
                    <c:v>55%</c:v>
                  </c:pt>
                  <c:pt idx="1166">
                    <c:v>5%</c:v>
                  </c:pt>
                  <c:pt idx="1167">
                    <c:v>10%</c:v>
                  </c:pt>
                  <c:pt idx="1168">
                    <c:v>10%</c:v>
                  </c:pt>
                  <c:pt idx="1169">
                    <c:v>10%</c:v>
                  </c:pt>
                  <c:pt idx="1170">
                    <c:v>10%</c:v>
                  </c:pt>
                  <c:pt idx="1171">
                    <c:v>10%</c:v>
                  </c:pt>
                  <c:pt idx="1172">
                    <c:v>10%</c:v>
                  </c:pt>
                  <c:pt idx="1173">
                    <c:v>10%</c:v>
                  </c:pt>
                  <c:pt idx="1174">
                    <c:v>65%</c:v>
                  </c:pt>
                  <c:pt idx="1175">
                    <c:v>38%</c:v>
                  </c:pt>
                  <c:pt idx="1176">
                    <c:v>100%</c:v>
                  </c:pt>
                  <c:pt idx="1177">
                    <c:v>5%</c:v>
                  </c:pt>
                  <c:pt idx="1178">
                    <c:v>5%</c:v>
                  </c:pt>
                  <c:pt idx="1179">
                    <c:v>21%</c:v>
                  </c:pt>
                  <c:pt idx="1180">
                    <c:v>5%</c:v>
                  </c:pt>
                  <c:pt idx="1181">
                    <c:v>21%</c:v>
                  </c:pt>
                  <c:pt idx="1182">
                    <c:v>21%</c:v>
                  </c:pt>
                  <c:pt idx="1183">
                    <c:v>5%</c:v>
                  </c:pt>
                  <c:pt idx="1184">
                    <c:v>5%</c:v>
                  </c:pt>
                  <c:pt idx="1185">
                    <c:v>5%</c:v>
                  </c:pt>
                  <c:pt idx="1186">
                    <c:v>5%</c:v>
                  </c:pt>
                  <c:pt idx="1187">
                    <c:v>5%</c:v>
                  </c:pt>
                  <c:pt idx="1188">
                    <c:v>100%</c:v>
                  </c:pt>
                  <c:pt idx="1189">
                    <c:v>40%</c:v>
                  </c:pt>
                  <c:pt idx="1190">
                    <c:v>5%</c:v>
                  </c:pt>
                  <c:pt idx="1191">
                    <c:v>5%</c:v>
                  </c:pt>
                  <c:pt idx="1192">
                    <c:v>60%</c:v>
                  </c:pt>
                  <c:pt idx="1193">
                    <c:v>30%</c:v>
                  </c:pt>
                  <c:pt idx="1194">
                    <c:v>5%</c:v>
                  </c:pt>
                  <c:pt idx="1195">
                    <c:v>10%</c:v>
                  </c:pt>
                  <c:pt idx="1196">
                    <c:v>10%</c:v>
                  </c:pt>
                  <c:pt idx="1197">
                    <c:v>10%</c:v>
                  </c:pt>
                  <c:pt idx="1198">
                    <c:v>10%</c:v>
                  </c:pt>
                  <c:pt idx="1199">
                    <c:v>10%</c:v>
                  </c:pt>
                  <c:pt idx="1200">
                    <c:v>10%</c:v>
                  </c:pt>
                  <c:pt idx="1201">
                    <c:v>49%</c:v>
                  </c:pt>
                  <c:pt idx="1202">
                    <c:v>15%</c:v>
                  </c:pt>
                  <c:pt idx="1203">
                    <c:v>24%</c:v>
                  </c:pt>
                  <c:pt idx="1204">
                    <c:v>5%</c:v>
                  </c:pt>
                  <c:pt idx="1205">
                    <c:v>40%</c:v>
                  </c:pt>
                  <c:pt idx="1206">
                    <c:v>14%</c:v>
                  </c:pt>
                  <c:pt idx="1207">
                    <c:v>19%</c:v>
                  </c:pt>
                  <c:pt idx="1208">
                    <c:v>5%</c:v>
                  </c:pt>
                  <c:pt idx="1209">
                    <c:v>55%</c:v>
                  </c:pt>
                  <c:pt idx="1210">
                    <c:v>25%</c:v>
                  </c:pt>
                  <c:pt idx="1211">
                    <c:v>5%</c:v>
                  </c:pt>
                  <c:pt idx="1212">
                    <c:v>5%</c:v>
                  </c:pt>
                  <c:pt idx="1213">
                    <c:v>5%</c:v>
                  </c:pt>
                  <c:pt idx="1214">
                    <c:v>50%</c:v>
                  </c:pt>
                  <c:pt idx="1215">
                    <c:v>50%</c:v>
                  </c:pt>
                  <c:pt idx="1216">
                    <c:v>5%</c:v>
                  </c:pt>
                  <c:pt idx="1217">
                    <c:v>5%</c:v>
                  </c:pt>
                  <c:pt idx="1218">
                    <c:v>21%</c:v>
                  </c:pt>
                  <c:pt idx="1219">
                    <c:v>50%</c:v>
                  </c:pt>
                  <c:pt idx="1220">
                    <c:v>50%</c:v>
                  </c:pt>
                  <c:pt idx="1221">
                    <c:v>50%</c:v>
                  </c:pt>
                  <c:pt idx="1222">
                    <c:v>50%</c:v>
                  </c:pt>
                  <c:pt idx="1223">
                    <c:v>50%</c:v>
                  </c:pt>
                  <c:pt idx="1224">
                    <c:v>50%</c:v>
                  </c:pt>
                  <c:pt idx="1225">
                    <c:v>50%</c:v>
                  </c:pt>
                  <c:pt idx="1226">
                    <c:v>50%</c:v>
                  </c:pt>
                  <c:pt idx="1227">
                    <c:v>50%</c:v>
                  </c:pt>
                  <c:pt idx="1228">
                    <c:v>50%</c:v>
                  </c:pt>
                  <c:pt idx="1229">
                    <c:v>50%</c:v>
                  </c:pt>
                  <c:pt idx="1230">
                    <c:v>50%</c:v>
                  </c:pt>
                  <c:pt idx="1231">
                    <c:v>5%</c:v>
                  </c:pt>
                  <c:pt idx="1232">
                    <c:v>50%</c:v>
                  </c:pt>
                  <c:pt idx="1233">
                    <c:v>50%</c:v>
                  </c:pt>
                  <c:pt idx="1234">
                    <c:v>50%</c:v>
                  </c:pt>
                  <c:pt idx="1235">
                    <c:v>50%</c:v>
                  </c:pt>
                  <c:pt idx="1236">
                    <c:v>50%</c:v>
                  </c:pt>
                  <c:pt idx="1237">
                    <c:v>50%</c:v>
                  </c:pt>
                  <c:pt idx="1238">
                    <c:v>50%</c:v>
                  </c:pt>
                  <c:pt idx="1239">
                    <c:v>50%</c:v>
                  </c:pt>
                  <c:pt idx="1240">
                    <c:v>5%</c:v>
                  </c:pt>
                  <c:pt idx="1241">
                    <c:v>5%</c:v>
                  </c:pt>
                  <c:pt idx="1242">
                    <c:v>5%</c:v>
                  </c:pt>
                  <c:pt idx="1243">
                    <c:v>5%</c:v>
                  </c:pt>
                  <c:pt idx="1244">
                    <c:v>50%</c:v>
                  </c:pt>
                  <c:pt idx="1245">
                    <c:v>5%</c:v>
                  </c:pt>
                  <c:pt idx="1246">
                    <c:v>50%</c:v>
                  </c:pt>
                  <c:pt idx="1247">
                    <c:v>50%</c:v>
                  </c:pt>
                  <c:pt idx="1248">
                    <c:v>5%</c:v>
                  </c:pt>
                  <c:pt idx="1249">
                    <c:v>30%</c:v>
                  </c:pt>
                  <c:pt idx="1250">
                    <c:v>50%</c:v>
                  </c:pt>
                  <c:pt idx="1251">
                    <c:v>50%</c:v>
                  </c:pt>
                  <c:pt idx="1252">
                    <c:v>5%</c:v>
                  </c:pt>
                  <c:pt idx="1253">
                    <c:v>50%</c:v>
                  </c:pt>
                  <c:pt idx="1254">
                    <c:v>50%</c:v>
                  </c:pt>
                  <c:pt idx="1255">
                    <c:v>50%</c:v>
                  </c:pt>
                  <c:pt idx="1256">
                    <c:v>50%</c:v>
                  </c:pt>
                  <c:pt idx="1257">
                    <c:v>5%</c:v>
                  </c:pt>
                  <c:pt idx="1258">
                    <c:v>50%</c:v>
                  </c:pt>
                  <c:pt idx="1259">
                    <c:v>50%</c:v>
                  </c:pt>
                  <c:pt idx="1260">
                    <c:v>5%</c:v>
                  </c:pt>
                  <c:pt idx="1261">
                    <c:v>5%</c:v>
                  </c:pt>
                  <c:pt idx="1262">
                    <c:v>50%</c:v>
                  </c:pt>
                  <c:pt idx="1263">
                    <c:v>50%</c:v>
                  </c:pt>
                  <c:pt idx="1264">
                    <c:v>5%</c:v>
                  </c:pt>
                  <c:pt idx="1265">
                    <c:v>50%</c:v>
                  </c:pt>
                  <c:pt idx="1266">
                    <c:v>100%</c:v>
                  </c:pt>
                  <c:pt idx="1267">
                    <c:v>50%</c:v>
                  </c:pt>
                  <c:pt idx="1268">
                    <c:v>50%</c:v>
                  </c:pt>
                  <c:pt idx="1269">
                    <c:v>50%</c:v>
                  </c:pt>
                  <c:pt idx="1270">
                    <c:v>50%</c:v>
                  </c:pt>
                  <c:pt idx="1271">
                    <c:v>5%</c:v>
                  </c:pt>
                  <c:pt idx="1272">
                    <c:v>5%</c:v>
                  </c:pt>
                  <c:pt idx="1273">
                    <c:v>50%</c:v>
                  </c:pt>
                  <c:pt idx="1274">
                    <c:v>100%</c:v>
                  </c:pt>
                  <c:pt idx="1275">
                    <c:v>5%</c:v>
                  </c:pt>
                  <c:pt idx="1276">
                    <c:v>5%</c:v>
                  </c:pt>
                  <c:pt idx="1277">
                    <c:v>5%</c:v>
                  </c:pt>
                  <c:pt idx="1278">
                    <c:v>5%</c:v>
                  </c:pt>
                  <c:pt idx="1279">
                    <c:v>5%</c:v>
                  </c:pt>
                  <c:pt idx="1280">
                    <c:v>50%</c:v>
                  </c:pt>
                  <c:pt idx="1281">
                    <c:v>50%</c:v>
                  </c:pt>
                  <c:pt idx="1282">
                    <c:v>50%</c:v>
                  </c:pt>
                  <c:pt idx="1283">
                    <c:v>5%</c:v>
                  </c:pt>
                  <c:pt idx="1284">
                    <c:v>5%</c:v>
                  </c:pt>
                  <c:pt idx="1285">
                    <c:v>50%</c:v>
                  </c:pt>
                  <c:pt idx="1286">
                    <c:v>5%</c:v>
                  </c:pt>
                  <c:pt idx="1287">
                    <c:v>5%</c:v>
                  </c:pt>
                  <c:pt idx="1288">
                    <c:v>50%</c:v>
                  </c:pt>
                  <c:pt idx="1289">
                    <c:v>5%</c:v>
                  </c:pt>
                  <c:pt idx="1290">
                    <c:v>100%</c:v>
                  </c:pt>
                  <c:pt idx="1291">
                    <c:v>50%</c:v>
                  </c:pt>
                  <c:pt idx="1292">
                    <c:v>50%</c:v>
                  </c:pt>
                  <c:pt idx="1293">
                    <c:v>50%</c:v>
                  </c:pt>
                  <c:pt idx="1294">
                    <c:v>50%</c:v>
                  </c:pt>
                  <c:pt idx="1295">
                    <c:v>50%</c:v>
                  </c:pt>
                  <c:pt idx="1296">
                    <c:v>50%</c:v>
                  </c:pt>
                  <c:pt idx="1297">
                    <c:v>50%</c:v>
                  </c:pt>
                  <c:pt idx="1298">
                    <c:v>50%</c:v>
                  </c:pt>
                  <c:pt idx="1299">
                    <c:v>50%</c:v>
                  </c:pt>
                  <c:pt idx="1300">
                    <c:v>5%</c:v>
                  </c:pt>
                  <c:pt idx="1301">
                    <c:v>34%</c:v>
                  </c:pt>
                  <c:pt idx="1302">
                    <c:v>50%</c:v>
                  </c:pt>
                  <c:pt idx="1303">
                    <c:v>50%</c:v>
                  </c:pt>
                  <c:pt idx="1304">
                    <c:v>34%</c:v>
                  </c:pt>
                  <c:pt idx="1305">
                    <c:v>50%</c:v>
                  </c:pt>
                  <c:pt idx="1306">
                    <c:v>50%</c:v>
                  </c:pt>
                  <c:pt idx="1307">
                    <c:v>50%</c:v>
                  </c:pt>
                  <c:pt idx="1308">
                    <c:v>5%</c:v>
                  </c:pt>
                  <c:pt idx="1309">
                    <c:v>50%</c:v>
                  </c:pt>
                  <c:pt idx="1310">
                    <c:v>34%</c:v>
                  </c:pt>
                  <c:pt idx="1311">
                    <c:v>21%</c:v>
                  </c:pt>
                  <c:pt idx="1312">
                    <c:v>21%</c:v>
                  </c:pt>
                  <c:pt idx="1313">
                    <c:v>5%</c:v>
                  </c:pt>
                  <c:pt idx="1314">
                    <c:v>50%</c:v>
                  </c:pt>
                  <c:pt idx="1315">
                    <c:v>50%</c:v>
                  </c:pt>
                  <c:pt idx="1316">
                    <c:v>21%</c:v>
                  </c:pt>
                  <c:pt idx="1317">
                    <c:v>21%</c:v>
                  </c:pt>
                  <c:pt idx="1318">
                    <c:v>5%</c:v>
                  </c:pt>
                  <c:pt idx="1319">
                    <c:v>50%</c:v>
                  </c:pt>
                  <c:pt idx="1320">
                    <c:v>100%</c:v>
                  </c:pt>
                  <c:pt idx="1321">
                    <c:v>50%</c:v>
                  </c:pt>
                  <c:pt idx="1322">
                    <c:v>50%</c:v>
                  </c:pt>
                  <c:pt idx="1323">
                    <c:v>50%</c:v>
                  </c:pt>
                  <c:pt idx="1324">
                    <c:v>50%</c:v>
                  </c:pt>
                  <c:pt idx="1325">
                    <c:v>50%</c:v>
                  </c:pt>
                  <c:pt idx="1326">
                    <c:v>50%</c:v>
                  </c:pt>
                  <c:pt idx="1327">
                    <c:v>21%</c:v>
                  </c:pt>
                  <c:pt idx="1328">
                    <c:v>41%</c:v>
                  </c:pt>
                  <c:pt idx="1329">
                    <c:v>50%</c:v>
                  </c:pt>
                  <c:pt idx="1330">
                    <c:v>5%</c:v>
                  </c:pt>
                  <c:pt idx="1331">
                    <c:v>50%</c:v>
                  </c:pt>
                  <c:pt idx="1332">
                    <c:v>50%</c:v>
                  </c:pt>
                  <c:pt idx="1333">
                    <c:v>50%</c:v>
                  </c:pt>
                  <c:pt idx="1334">
                    <c:v>21%</c:v>
                  </c:pt>
                  <c:pt idx="1335">
                    <c:v>50%</c:v>
                  </c:pt>
                  <c:pt idx="1336">
                    <c:v>100%</c:v>
                  </c:pt>
                  <c:pt idx="1337">
                    <c:v>21%</c:v>
                  </c:pt>
                  <c:pt idx="1338">
                    <c:v>5%</c:v>
                  </c:pt>
                  <c:pt idx="1339">
                    <c:v>5%</c:v>
                  </c:pt>
                  <c:pt idx="1340">
                    <c:v>41%</c:v>
                  </c:pt>
                  <c:pt idx="1341">
                    <c:v>50%</c:v>
                  </c:pt>
                  <c:pt idx="1342">
                    <c:v>50%</c:v>
                  </c:pt>
                  <c:pt idx="1343">
                    <c:v>50%</c:v>
                  </c:pt>
                  <c:pt idx="1344">
                    <c:v>50%</c:v>
                  </c:pt>
                  <c:pt idx="1345">
                    <c:v>5%</c:v>
                  </c:pt>
                  <c:pt idx="1346">
                    <c:v>46%</c:v>
                  </c:pt>
                  <c:pt idx="1347">
                    <c:v>5%</c:v>
                  </c:pt>
                  <c:pt idx="1348">
                    <c:v>5%</c:v>
                  </c:pt>
                  <c:pt idx="1349">
                    <c:v>5%</c:v>
                  </c:pt>
                  <c:pt idx="1350">
                    <c:v>5%</c:v>
                  </c:pt>
                  <c:pt idx="1351">
                    <c:v>5%</c:v>
                  </c:pt>
                  <c:pt idx="1352">
                    <c:v>5%</c:v>
                  </c:pt>
                  <c:pt idx="1353">
                    <c:v>5%</c:v>
                  </c:pt>
                  <c:pt idx="1354">
                    <c:v>5%</c:v>
                  </c:pt>
                  <c:pt idx="1355">
                    <c:v>5%</c:v>
                  </c:pt>
                  <c:pt idx="1356">
                    <c:v>5%</c:v>
                  </c:pt>
                  <c:pt idx="1357">
                    <c:v>5%</c:v>
                  </c:pt>
                  <c:pt idx="1358">
                    <c:v>5%</c:v>
                  </c:pt>
                  <c:pt idx="1359">
                    <c:v>5%</c:v>
                  </c:pt>
                  <c:pt idx="1360">
                    <c:v>24%</c:v>
                  </c:pt>
                  <c:pt idx="1361">
                    <c:v>37%</c:v>
                  </c:pt>
                  <c:pt idx="1362">
                    <c:v>37%</c:v>
                  </c:pt>
                  <c:pt idx="1363">
                    <c:v>5%</c:v>
                  </c:pt>
                  <c:pt idx="1364">
                    <c:v>5%</c:v>
                  </c:pt>
                  <c:pt idx="1365">
                    <c:v>5%</c:v>
                  </c:pt>
                  <c:pt idx="1366">
                    <c:v>5%</c:v>
                  </c:pt>
                  <c:pt idx="1367">
                    <c:v>5%</c:v>
                  </c:pt>
                  <c:pt idx="1368">
                    <c:v>5%</c:v>
                  </c:pt>
                  <c:pt idx="1369">
                    <c:v>5%</c:v>
                  </c:pt>
                  <c:pt idx="1370">
                    <c:v>5%</c:v>
                  </c:pt>
                  <c:pt idx="1371">
                    <c:v>5%</c:v>
                  </c:pt>
                  <c:pt idx="1372">
                    <c:v>5%</c:v>
                  </c:pt>
                  <c:pt idx="1373">
                    <c:v>5%</c:v>
                  </c:pt>
                  <c:pt idx="1374">
                    <c:v>5%</c:v>
                  </c:pt>
                  <c:pt idx="1375">
                    <c:v>5%</c:v>
                  </c:pt>
                  <c:pt idx="1376">
                    <c:v>5%</c:v>
                  </c:pt>
                  <c:pt idx="1377">
                    <c:v>5%</c:v>
                  </c:pt>
                  <c:pt idx="1378">
                    <c:v>5%</c:v>
                  </c:pt>
                  <c:pt idx="1379">
                    <c:v>5%</c:v>
                  </c:pt>
                  <c:pt idx="1380">
                    <c:v>5%</c:v>
                  </c:pt>
                  <c:pt idx="1381">
                    <c:v>5%</c:v>
                  </c:pt>
                  <c:pt idx="1382">
                    <c:v>5%</c:v>
                  </c:pt>
                  <c:pt idx="1383">
                    <c:v>5%</c:v>
                  </c:pt>
                  <c:pt idx="1384">
                    <c:v>5%</c:v>
                  </c:pt>
                  <c:pt idx="1385">
                    <c:v>5%</c:v>
                  </c:pt>
                  <c:pt idx="1386">
                    <c:v>5%</c:v>
                  </c:pt>
                  <c:pt idx="1387">
                    <c:v>5%</c:v>
                  </c:pt>
                  <c:pt idx="1388">
                    <c:v>5%</c:v>
                  </c:pt>
                  <c:pt idx="1389">
                    <c:v>5%</c:v>
                  </c:pt>
                  <c:pt idx="1390">
                    <c:v>5%</c:v>
                  </c:pt>
                  <c:pt idx="1391">
                    <c:v>100%</c:v>
                  </c:pt>
                  <c:pt idx="1392">
                    <c:v>65%</c:v>
                  </c:pt>
                  <c:pt idx="1393">
                    <c:v>5%</c:v>
                  </c:pt>
                  <c:pt idx="1394">
                    <c:v>5%</c:v>
                  </c:pt>
                  <c:pt idx="1395">
                    <c:v>5%</c:v>
                  </c:pt>
                  <c:pt idx="1396">
                    <c:v>5%</c:v>
                  </c:pt>
                  <c:pt idx="1397">
                    <c:v>5%</c:v>
                  </c:pt>
                  <c:pt idx="1398">
                    <c:v>100%</c:v>
                  </c:pt>
                  <c:pt idx="1399">
                    <c:v>34%</c:v>
                  </c:pt>
                  <c:pt idx="1400">
                    <c:v>5%</c:v>
                  </c:pt>
                  <c:pt idx="1401">
                    <c:v>5%</c:v>
                  </c:pt>
                  <c:pt idx="1402">
                    <c:v>5%</c:v>
                  </c:pt>
                  <c:pt idx="1403">
                    <c:v>100%</c:v>
                  </c:pt>
                  <c:pt idx="1404">
                    <c:v>100%</c:v>
                  </c:pt>
                  <c:pt idx="1405">
                    <c:v>50%</c:v>
                  </c:pt>
                  <c:pt idx="1406">
                    <c:v>5%</c:v>
                  </c:pt>
                  <c:pt idx="1407">
                    <c:v>5%</c:v>
                  </c:pt>
                  <c:pt idx="1408">
                    <c:v>5%</c:v>
                  </c:pt>
                  <c:pt idx="1409">
                    <c:v>14%</c:v>
                  </c:pt>
                  <c:pt idx="1410">
                    <c:v>5%</c:v>
                  </c:pt>
                  <c:pt idx="1411">
                    <c:v>5%</c:v>
                  </c:pt>
                  <c:pt idx="1412">
                    <c:v>14%</c:v>
                  </c:pt>
                  <c:pt idx="1413">
                    <c:v>100%</c:v>
                  </c:pt>
                  <c:pt idx="1414">
                    <c:v>5%</c:v>
                  </c:pt>
                  <c:pt idx="1415">
                    <c:v>100%</c:v>
                  </c:pt>
                  <c:pt idx="1416">
                    <c:v>5%</c:v>
                  </c:pt>
                  <c:pt idx="1417">
                    <c:v>5%</c:v>
                  </c:pt>
                  <c:pt idx="1418">
                    <c:v>5%</c:v>
                  </c:pt>
                  <c:pt idx="1419">
                    <c:v>100%</c:v>
                  </c:pt>
                  <c:pt idx="1420">
                    <c:v>5%</c:v>
                  </c:pt>
                  <c:pt idx="1421">
                    <c:v>100%</c:v>
                  </c:pt>
                  <c:pt idx="1422">
                    <c:v>5%</c:v>
                  </c:pt>
                  <c:pt idx="1423">
                    <c:v>46%</c:v>
                  </c:pt>
                  <c:pt idx="1424">
                    <c:v>40%</c:v>
                  </c:pt>
                  <c:pt idx="1425">
                    <c:v>5%</c:v>
                  </c:pt>
                  <c:pt idx="1426">
                    <c:v>5%</c:v>
                  </c:pt>
                  <c:pt idx="1427">
                    <c:v>40%</c:v>
                  </c:pt>
                  <c:pt idx="1428">
                    <c:v>5%</c:v>
                  </c:pt>
                  <c:pt idx="1429">
                    <c:v>5%</c:v>
                  </c:pt>
                  <c:pt idx="1430">
                    <c:v>5%</c:v>
                  </c:pt>
                  <c:pt idx="1431">
                    <c:v>5%</c:v>
                  </c:pt>
                  <c:pt idx="1432">
                    <c:v>100%</c:v>
                  </c:pt>
                  <c:pt idx="1433">
                    <c:v>100%</c:v>
                  </c:pt>
                  <c:pt idx="1434">
                    <c:v>5%</c:v>
                  </c:pt>
                  <c:pt idx="1435">
                    <c:v>5%</c:v>
                  </c:pt>
                  <c:pt idx="1436">
                    <c:v>5%</c:v>
                  </c:pt>
                  <c:pt idx="1437">
                    <c:v>5%</c:v>
                  </c:pt>
                  <c:pt idx="1438">
                    <c:v>50%</c:v>
                  </c:pt>
                  <c:pt idx="1439">
                    <c:v>5%</c:v>
                  </c:pt>
                  <c:pt idx="1440">
                    <c:v>50%</c:v>
                  </c:pt>
                  <c:pt idx="1441">
                    <c:v>50%</c:v>
                  </c:pt>
                  <c:pt idx="1442">
                    <c:v>50%</c:v>
                  </c:pt>
                  <c:pt idx="1443">
                    <c:v>50%</c:v>
                  </c:pt>
                  <c:pt idx="1444">
                    <c:v>50%</c:v>
                  </c:pt>
                  <c:pt idx="1445">
                    <c:v>50%</c:v>
                  </c:pt>
                  <c:pt idx="1446">
                    <c:v>50%</c:v>
                  </c:pt>
                  <c:pt idx="1447">
                    <c:v>5%</c:v>
                  </c:pt>
                  <c:pt idx="1448">
                    <c:v>5%</c:v>
                  </c:pt>
                  <c:pt idx="1449">
                    <c:v>5%</c:v>
                  </c:pt>
                  <c:pt idx="1450">
                    <c:v>5%</c:v>
                  </c:pt>
                  <c:pt idx="1451">
                    <c:v>5%</c:v>
                  </c:pt>
                  <c:pt idx="1452">
                    <c:v>5%</c:v>
                  </c:pt>
                  <c:pt idx="1453">
                    <c:v>47%</c:v>
                  </c:pt>
                  <c:pt idx="1454">
                    <c:v>50%</c:v>
                  </c:pt>
                  <c:pt idx="1455">
                    <c:v>73%</c:v>
                  </c:pt>
                  <c:pt idx="1456">
                    <c:v>46%</c:v>
                  </c:pt>
                  <c:pt idx="1457">
                    <c:v>50%</c:v>
                  </c:pt>
                  <c:pt idx="1458">
                    <c:v>5%</c:v>
                  </c:pt>
                  <c:pt idx="1459">
                    <c:v>5%</c:v>
                  </c:pt>
                  <c:pt idx="1460">
                    <c:v>5%</c:v>
                  </c:pt>
                  <c:pt idx="1461">
                    <c:v>50%</c:v>
                  </c:pt>
                  <c:pt idx="1462">
                    <c:v>50%</c:v>
                  </c:pt>
                  <c:pt idx="1463">
                    <c:v>50%</c:v>
                  </c:pt>
                  <c:pt idx="1464">
                    <c:v>5%</c:v>
                  </c:pt>
                  <c:pt idx="1465">
                    <c:v>5%</c:v>
                  </c:pt>
                  <c:pt idx="1466">
                    <c:v>5%</c:v>
                  </c:pt>
                  <c:pt idx="1467">
                    <c:v>5%</c:v>
                  </c:pt>
                  <c:pt idx="1468">
                    <c:v>37%</c:v>
                  </c:pt>
                  <c:pt idx="1469">
                    <c:v>5%</c:v>
                  </c:pt>
                  <c:pt idx="1470">
                    <c:v>5%</c:v>
                  </c:pt>
                  <c:pt idx="1471">
                    <c:v>68%</c:v>
                  </c:pt>
                  <c:pt idx="1472">
                    <c:v>21%</c:v>
                  </c:pt>
                  <c:pt idx="1473">
                    <c:v>5%</c:v>
                  </c:pt>
                  <c:pt idx="1474">
                    <c:v>46%</c:v>
                  </c:pt>
                  <c:pt idx="1475">
                    <c:v>100%</c:v>
                  </c:pt>
                  <c:pt idx="1476">
                    <c:v>5%</c:v>
                  </c:pt>
                  <c:pt idx="1477">
                    <c:v>100%</c:v>
                  </c:pt>
                  <c:pt idx="1478">
                    <c:v>100%</c:v>
                  </c:pt>
                  <c:pt idx="1479">
                    <c:v>100%</c:v>
                  </c:pt>
                  <c:pt idx="1480">
                    <c:v>68%</c:v>
                  </c:pt>
                  <c:pt idx="1481">
                    <c:v>50%</c:v>
                  </c:pt>
                  <c:pt idx="1482">
                    <c:v>5%</c:v>
                  </c:pt>
                  <c:pt idx="1483">
                    <c:v>21%</c:v>
                  </c:pt>
                  <c:pt idx="1484">
                    <c:v>5%</c:v>
                  </c:pt>
                  <c:pt idx="1485">
                    <c:v>5%</c:v>
                  </c:pt>
                  <c:pt idx="1486">
                    <c:v>5%</c:v>
                  </c:pt>
                  <c:pt idx="1487">
                    <c:v>5%</c:v>
                  </c:pt>
                  <c:pt idx="1488">
                    <c:v>46%</c:v>
                  </c:pt>
                  <c:pt idx="1489">
                    <c:v>5%</c:v>
                  </c:pt>
                  <c:pt idx="1490">
                    <c:v>37%</c:v>
                  </c:pt>
                  <c:pt idx="1491">
                    <c:v>5%</c:v>
                  </c:pt>
                  <c:pt idx="1492">
                    <c:v>5%</c:v>
                  </c:pt>
                  <c:pt idx="1493">
                    <c:v>5%</c:v>
                  </c:pt>
                  <c:pt idx="1494">
                    <c:v>5%</c:v>
                  </c:pt>
                  <c:pt idx="1495">
                    <c:v>73%</c:v>
                  </c:pt>
                  <c:pt idx="1496">
                    <c:v>5%</c:v>
                  </c:pt>
                  <c:pt idx="1497">
                    <c:v>5%</c:v>
                  </c:pt>
                  <c:pt idx="1498">
                    <c:v>5%</c:v>
                  </c:pt>
                  <c:pt idx="1499">
                    <c:v>56%</c:v>
                  </c:pt>
                  <c:pt idx="1500">
                    <c:v>5%</c:v>
                  </c:pt>
                  <c:pt idx="1501">
                    <c:v>5%</c:v>
                  </c:pt>
                  <c:pt idx="1502">
                    <c:v>30%</c:v>
                  </c:pt>
                  <c:pt idx="1503">
                    <c:v>5%</c:v>
                  </c:pt>
                  <c:pt idx="1504">
                    <c:v>46%</c:v>
                  </c:pt>
                  <c:pt idx="1505">
                    <c:v>5%</c:v>
                  </c:pt>
                  <c:pt idx="1506">
                    <c:v>5%</c:v>
                  </c:pt>
                  <c:pt idx="1507">
                    <c:v>5%</c:v>
                  </c:pt>
                  <c:pt idx="1508">
                    <c:v>5%</c:v>
                  </c:pt>
                  <c:pt idx="1509">
                    <c:v>5%</c:v>
                  </c:pt>
                  <c:pt idx="1510">
                    <c:v>5%</c:v>
                  </c:pt>
                  <c:pt idx="1511">
                    <c:v>5%</c:v>
                  </c:pt>
                  <c:pt idx="1512">
                    <c:v>5%</c:v>
                  </c:pt>
                  <c:pt idx="1513">
                    <c:v>5%</c:v>
                  </c:pt>
                  <c:pt idx="1514">
                    <c:v>5%</c:v>
                  </c:pt>
                  <c:pt idx="1515">
                    <c:v>5%</c:v>
                  </c:pt>
                  <c:pt idx="1516">
                    <c:v>5%</c:v>
                  </c:pt>
                  <c:pt idx="1517">
                    <c:v>5%</c:v>
                  </c:pt>
                  <c:pt idx="1518">
                    <c:v>5%</c:v>
                  </c:pt>
                  <c:pt idx="1519">
                    <c:v>5%</c:v>
                  </c:pt>
                  <c:pt idx="1520">
                    <c:v>5%</c:v>
                  </c:pt>
                  <c:pt idx="1521">
                    <c:v>5%</c:v>
                  </c:pt>
                  <c:pt idx="1522">
                    <c:v>5%</c:v>
                  </c:pt>
                  <c:pt idx="1523">
                    <c:v>5%</c:v>
                  </c:pt>
                  <c:pt idx="1524">
                    <c:v>5%</c:v>
                  </c:pt>
                  <c:pt idx="1525">
                    <c:v>5%</c:v>
                  </c:pt>
                  <c:pt idx="1526">
                    <c:v>5%</c:v>
                  </c:pt>
                  <c:pt idx="1527">
                    <c:v>5%</c:v>
                  </c:pt>
                  <c:pt idx="1528">
                    <c:v>5%</c:v>
                  </c:pt>
                  <c:pt idx="1529">
                    <c:v>5%</c:v>
                  </c:pt>
                  <c:pt idx="1530">
                    <c:v>5%</c:v>
                  </c:pt>
                  <c:pt idx="1531">
                    <c:v>5%</c:v>
                  </c:pt>
                  <c:pt idx="1532">
                    <c:v>5%</c:v>
                  </c:pt>
                  <c:pt idx="1533">
                    <c:v>30%</c:v>
                  </c:pt>
                  <c:pt idx="1534">
                    <c:v>5%</c:v>
                  </c:pt>
                  <c:pt idx="1535">
                    <c:v>5%</c:v>
                  </c:pt>
                  <c:pt idx="1536">
                    <c:v>5%</c:v>
                  </c:pt>
                  <c:pt idx="1537">
                    <c:v>5%</c:v>
                  </c:pt>
                  <c:pt idx="1538">
                    <c:v>5%</c:v>
                  </c:pt>
                  <c:pt idx="1539">
                    <c:v>5%</c:v>
                  </c:pt>
                  <c:pt idx="1540">
                    <c:v>5%</c:v>
                  </c:pt>
                  <c:pt idx="1541">
                    <c:v>21%</c:v>
                  </c:pt>
                  <c:pt idx="1542">
                    <c:v>5%</c:v>
                  </c:pt>
                  <c:pt idx="1543">
                    <c:v>5%</c:v>
                  </c:pt>
                  <c:pt idx="1544">
                    <c:v>14%</c:v>
                  </c:pt>
                  <c:pt idx="1545">
                    <c:v>5%</c:v>
                  </c:pt>
                  <c:pt idx="1546">
                    <c:v>73%</c:v>
                  </c:pt>
                  <c:pt idx="1547">
                    <c:v>5%</c:v>
                  </c:pt>
                  <c:pt idx="1548">
                    <c:v>78%</c:v>
                  </c:pt>
                  <c:pt idx="1549">
                    <c:v>5%</c:v>
                  </c:pt>
                  <c:pt idx="1550">
                    <c:v>50%</c:v>
                  </c:pt>
                  <c:pt idx="1551">
                    <c:v>5%</c:v>
                  </c:pt>
                  <c:pt idx="1552">
                    <c:v>50%</c:v>
                  </c:pt>
                  <c:pt idx="1553">
                    <c:v>5%</c:v>
                  </c:pt>
                  <c:pt idx="1554">
                    <c:v>63%</c:v>
                  </c:pt>
                  <c:pt idx="1555">
                    <c:v>5%</c:v>
                  </c:pt>
                  <c:pt idx="1556">
                    <c:v>5%</c:v>
                  </c:pt>
                  <c:pt idx="1557">
                    <c:v>56%</c:v>
                  </c:pt>
                  <c:pt idx="1558">
                    <c:v>5%</c:v>
                  </c:pt>
                  <c:pt idx="1559">
                    <c:v>5%</c:v>
                  </c:pt>
                  <c:pt idx="1560">
                    <c:v>5%</c:v>
                  </c:pt>
                  <c:pt idx="1561">
                    <c:v>5%</c:v>
                  </c:pt>
                  <c:pt idx="1562">
                    <c:v>5%</c:v>
                  </c:pt>
                  <c:pt idx="1563">
                    <c:v>5%</c:v>
                  </c:pt>
                  <c:pt idx="1564">
                    <c:v>5%</c:v>
                  </c:pt>
                  <c:pt idx="1565">
                    <c:v>5%</c:v>
                  </c:pt>
                  <c:pt idx="1566">
                    <c:v>5%</c:v>
                  </c:pt>
                  <c:pt idx="1567">
                    <c:v>5%</c:v>
                  </c:pt>
                  <c:pt idx="1568">
                    <c:v>5%</c:v>
                  </c:pt>
                  <c:pt idx="1569">
                    <c:v>5%</c:v>
                  </c:pt>
                  <c:pt idx="1570">
                    <c:v>5%</c:v>
                  </c:pt>
                  <c:pt idx="1571">
                    <c:v>5%</c:v>
                  </c:pt>
                  <c:pt idx="1572">
                    <c:v>5%</c:v>
                  </c:pt>
                  <c:pt idx="1573">
                    <c:v>5%</c:v>
                  </c:pt>
                  <c:pt idx="1574">
                    <c:v>46%</c:v>
                  </c:pt>
                  <c:pt idx="1575">
                    <c:v>25%</c:v>
                  </c:pt>
                  <c:pt idx="1576">
                    <c:v>46%</c:v>
                  </c:pt>
                  <c:pt idx="1577">
                    <c:v>46%</c:v>
                  </c:pt>
                  <c:pt idx="1578">
                    <c:v>46%</c:v>
                  </c:pt>
                  <c:pt idx="1579">
                    <c:v>30%</c:v>
                  </c:pt>
                  <c:pt idx="1580">
                    <c:v>5%</c:v>
                  </c:pt>
                  <c:pt idx="1581">
                    <c:v>5%</c:v>
                  </c:pt>
                  <c:pt idx="1582">
                    <c:v>5%</c:v>
                  </c:pt>
                  <c:pt idx="1583">
                    <c:v>30%</c:v>
                  </c:pt>
                  <c:pt idx="1584">
                    <c:v>5%</c:v>
                  </c:pt>
                  <c:pt idx="1585">
                    <c:v>5%</c:v>
                  </c:pt>
                  <c:pt idx="1586">
                    <c:v>5%</c:v>
                  </c:pt>
                  <c:pt idx="1587">
                    <c:v>5%</c:v>
                  </c:pt>
                  <c:pt idx="1588">
                    <c:v>5%</c:v>
                  </c:pt>
                  <c:pt idx="1589">
                    <c:v>5%</c:v>
                  </c:pt>
                  <c:pt idx="1590">
                    <c:v>21%</c:v>
                  </c:pt>
                  <c:pt idx="1591">
                    <c:v>5%</c:v>
                  </c:pt>
                  <c:pt idx="1592">
                    <c:v>5%</c:v>
                  </c:pt>
                  <c:pt idx="1593">
                    <c:v>5%</c:v>
                  </c:pt>
                  <c:pt idx="1594">
                    <c:v>5%</c:v>
                  </c:pt>
                  <c:pt idx="1595">
                    <c:v>46%</c:v>
                  </c:pt>
                  <c:pt idx="1596">
                    <c:v>5%</c:v>
                  </c:pt>
                  <c:pt idx="1597">
                    <c:v>95%</c:v>
                  </c:pt>
                  <c:pt idx="1598">
                    <c:v>56%</c:v>
                  </c:pt>
                  <c:pt idx="1599">
                    <c:v>5%</c:v>
                  </c:pt>
                  <c:pt idx="1600">
                    <c:v>5%</c:v>
                  </c:pt>
                  <c:pt idx="1601">
                    <c:v>5%</c:v>
                  </c:pt>
                  <c:pt idx="1602">
                    <c:v>5%</c:v>
                  </c:pt>
                  <c:pt idx="1603">
                    <c:v>5%</c:v>
                  </c:pt>
                  <c:pt idx="1604">
                    <c:v>5%</c:v>
                  </c:pt>
                  <c:pt idx="1605">
                    <c:v>5%</c:v>
                  </c:pt>
                  <c:pt idx="1606">
                    <c:v>5%</c:v>
                  </c:pt>
                  <c:pt idx="1607">
                    <c:v>46%</c:v>
                  </c:pt>
                  <c:pt idx="1608">
                    <c:v>63%</c:v>
                  </c:pt>
                  <c:pt idx="1609">
                    <c:v>5%</c:v>
                  </c:pt>
                  <c:pt idx="1610">
                    <c:v>30%</c:v>
                  </c:pt>
                  <c:pt idx="1611">
                    <c:v>37%</c:v>
                  </c:pt>
                  <c:pt idx="1612">
                    <c:v>5%</c:v>
                  </c:pt>
                  <c:pt idx="1613">
                    <c:v>5%</c:v>
                  </c:pt>
                  <c:pt idx="1614">
                    <c:v>50%</c:v>
                  </c:pt>
                  <c:pt idx="1615">
                    <c:v>14%</c:v>
                  </c:pt>
                  <c:pt idx="1616">
                    <c:v>5%</c:v>
                  </c:pt>
                  <c:pt idx="1617">
                    <c:v>14%</c:v>
                  </c:pt>
                  <c:pt idx="1618">
                    <c:v>46%</c:v>
                  </c:pt>
                  <c:pt idx="1619">
                    <c:v>21%</c:v>
                  </c:pt>
                  <c:pt idx="1620">
                    <c:v>5%</c:v>
                  </c:pt>
                  <c:pt idx="1621">
                    <c:v>21%</c:v>
                  </c:pt>
                  <c:pt idx="1622">
                    <c:v>5%</c:v>
                  </c:pt>
                  <c:pt idx="1623">
                    <c:v>46%</c:v>
                  </c:pt>
                  <c:pt idx="1624">
                    <c:v>5%</c:v>
                  </c:pt>
                  <c:pt idx="1625">
                    <c:v>5%</c:v>
                  </c:pt>
                  <c:pt idx="1626">
                    <c:v>21%</c:v>
                  </c:pt>
                  <c:pt idx="1627">
                    <c:v>5%</c:v>
                  </c:pt>
                  <c:pt idx="1628">
                    <c:v>5%</c:v>
                  </c:pt>
                  <c:pt idx="1629">
                    <c:v>5%</c:v>
                  </c:pt>
                  <c:pt idx="1630">
                    <c:v>5%</c:v>
                  </c:pt>
                  <c:pt idx="1631">
                    <c:v>5%</c:v>
                  </c:pt>
                  <c:pt idx="1632">
                    <c:v>5%</c:v>
                  </c:pt>
                  <c:pt idx="1633">
                    <c:v>37%</c:v>
                  </c:pt>
                  <c:pt idx="1634">
                    <c:v>5%</c:v>
                  </c:pt>
                  <c:pt idx="1635">
                    <c:v>5%</c:v>
                  </c:pt>
                  <c:pt idx="1636">
                    <c:v>5%</c:v>
                  </c:pt>
                  <c:pt idx="1637">
                    <c:v>5%</c:v>
                  </c:pt>
                  <c:pt idx="1638">
                    <c:v>5%</c:v>
                  </c:pt>
                  <c:pt idx="1639">
                    <c:v>5%</c:v>
                  </c:pt>
                  <c:pt idx="1640">
                    <c:v>5%</c:v>
                  </c:pt>
                  <c:pt idx="1641">
                    <c:v>5%</c:v>
                  </c:pt>
                  <c:pt idx="1642">
                    <c:v>5%</c:v>
                  </c:pt>
                  <c:pt idx="1643">
                    <c:v>5%</c:v>
                  </c:pt>
                  <c:pt idx="1644">
                    <c:v>5%</c:v>
                  </c:pt>
                  <c:pt idx="1645">
                    <c:v>5%</c:v>
                  </c:pt>
                  <c:pt idx="1646">
                    <c:v>5%</c:v>
                  </c:pt>
                  <c:pt idx="1647">
                    <c:v>5%</c:v>
                  </c:pt>
                  <c:pt idx="1648">
                    <c:v>5%</c:v>
                  </c:pt>
                  <c:pt idx="1649">
                    <c:v>5%</c:v>
                  </c:pt>
                  <c:pt idx="1650">
                    <c:v>5%</c:v>
                  </c:pt>
                  <c:pt idx="1651">
                    <c:v>5%</c:v>
                  </c:pt>
                  <c:pt idx="1652">
                    <c:v>5%</c:v>
                  </c:pt>
                  <c:pt idx="1653">
                    <c:v>5%</c:v>
                  </c:pt>
                  <c:pt idx="1654">
                    <c:v>5%</c:v>
                  </c:pt>
                  <c:pt idx="1655">
                    <c:v>5%</c:v>
                  </c:pt>
                  <c:pt idx="1656">
                    <c:v>50%</c:v>
                  </c:pt>
                  <c:pt idx="1657">
                    <c:v>100%</c:v>
                  </c:pt>
                  <c:pt idx="1658">
                    <c:v>5%</c:v>
                  </c:pt>
                  <c:pt idx="1659">
                    <c:v>5%</c:v>
                  </c:pt>
                  <c:pt idx="1660">
                    <c:v>5%</c:v>
                  </c:pt>
                  <c:pt idx="1661">
                    <c:v>100%</c:v>
                  </c:pt>
                  <c:pt idx="1662">
                    <c:v>100%</c:v>
                  </c:pt>
                  <c:pt idx="1663">
                    <c:v>5%</c:v>
                  </c:pt>
                  <c:pt idx="1664">
                    <c:v>5%</c:v>
                  </c:pt>
                  <c:pt idx="1665">
                    <c:v>5%</c:v>
                  </c:pt>
                  <c:pt idx="1666">
                    <c:v>5%</c:v>
                  </c:pt>
                  <c:pt idx="1667">
                    <c:v>5%</c:v>
                  </c:pt>
                  <c:pt idx="1668">
                    <c:v>5%</c:v>
                  </c:pt>
                  <c:pt idx="1669">
                    <c:v>5%</c:v>
                  </c:pt>
                  <c:pt idx="1670">
                    <c:v>5%</c:v>
                  </c:pt>
                  <c:pt idx="1671">
                    <c:v>5%</c:v>
                  </c:pt>
                  <c:pt idx="1672">
                    <c:v>50%</c:v>
                  </c:pt>
                  <c:pt idx="1673">
                    <c:v>100%</c:v>
                  </c:pt>
                  <c:pt idx="1674">
                    <c:v>100%</c:v>
                  </c:pt>
                  <c:pt idx="1675">
                    <c:v>100%</c:v>
                  </c:pt>
                  <c:pt idx="1676">
                    <c:v>100%</c:v>
                  </c:pt>
                  <c:pt idx="1677">
                    <c:v>100%</c:v>
                  </c:pt>
                  <c:pt idx="1678">
                    <c:v>100%</c:v>
                  </c:pt>
                  <c:pt idx="1679">
                    <c:v>50%</c:v>
                  </c:pt>
                  <c:pt idx="1680">
                    <c:v>50%</c:v>
                  </c:pt>
                  <c:pt idx="1681">
                    <c:v>50%</c:v>
                  </c:pt>
                  <c:pt idx="1682">
                    <c:v>5%</c:v>
                  </c:pt>
                  <c:pt idx="1683">
                    <c:v>5%</c:v>
                  </c:pt>
                  <c:pt idx="1684">
                    <c:v>5%</c:v>
                  </c:pt>
                  <c:pt idx="1685">
                    <c:v>50%</c:v>
                  </c:pt>
                  <c:pt idx="1686">
                    <c:v>5%</c:v>
                  </c:pt>
                  <c:pt idx="1687">
                    <c:v>5%</c:v>
                  </c:pt>
                  <c:pt idx="1688">
                    <c:v>5%</c:v>
                  </c:pt>
                  <c:pt idx="1689">
                    <c:v>100%</c:v>
                  </c:pt>
                  <c:pt idx="1690">
                    <c:v>5%</c:v>
                  </c:pt>
                  <c:pt idx="1691">
                    <c:v>5%</c:v>
                  </c:pt>
                  <c:pt idx="1692">
                    <c:v>5%</c:v>
                  </c:pt>
                  <c:pt idx="1693">
                    <c:v>5%</c:v>
                  </c:pt>
                  <c:pt idx="1694">
                    <c:v>5%</c:v>
                  </c:pt>
                  <c:pt idx="1695">
                    <c:v>5%</c:v>
                  </c:pt>
                  <c:pt idx="1696">
                    <c:v>5%</c:v>
                  </c:pt>
                  <c:pt idx="1697">
                    <c:v>5%</c:v>
                  </c:pt>
                  <c:pt idx="1698">
                    <c:v>5%</c:v>
                  </c:pt>
                  <c:pt idx="1699">
                    <c:v>5%</c:v>
                  </c:pt>
                  <c:pt idx="1700">
                    <c:v>5%</c:v>
                  </c:pt>
                  <c:pt idx="1701">
                    <c:v>5%</c:v>
                  </c:pt>
                  <c:pt idx="1702">
                    <c:v>5%</c:v>
                  </c:pt>
                  <c:pt idx="1703">
                    <c:v>5%</c:v>
                  </c:pt>
                  <c:pt idx="1704">
                    <c:v>5%</c:v>
                  </c:pt>
                  <c:pt idx="1705">
                    <c:v>50%</c:v>
                  </c:pt>
                  <c:pt idx="1706">
                    <c:v>50%</c:v>
                  </c:pt>
                  <c:pt idx="1707">
                    <c:v>5%</c:v>
                  </c:pt>
                  <c:pt idx="1708">
                    <c:v>5%</c:v>
                  </c:pt>
                  <c:pt idx="1709">
                    <c:v>5%</c:v>
                  </c:pt>
                  <c:pt idx="1710">
                    <c:v>5%</c:v>
                  </c:pt>
                  <c:pt idx="1711">
                    <c:v>5%</c:v>
                  </c:pt>
                  <c:pt idx="1712">
                    <c:v>5%</c:v>
                  </c:pt>
                  <c:pt idx="1713">
                    <c:v>5%</c:v>
                  </c:pt>
                  <c:pt idx="1714">
                    <c:v>5%</c:v>
                  </c:pt>
                  <c:pt idx="1715">
                    <c:v>5%</c:v>
                  </c:pt>
                  <c:pt idx="1716">
                    <c:v>21%</c:v>
                  </c:pt>
                  <c:pt idx="1717">
                    <c:v>5%</c:v>
                  </c:pt>
                  <c:pt idx="1718">
                    <c:v>5%</c:v>
                  </c:pt>
                  <c:pt idx="1719">
                    <c:v>5%</c:v>
                  </c:pt>
                  <c:pt idx="1720">
                    <c:v>5%</c:v>
                  </c:pt>
                  <c:pt idx="1721">
                    <c:v>5%</c:v>
                  </c:pt>
                  <c:pt idx="1722">
                    <c:v>5%</c:v>
                  </c:pt>
                  <c:pt idx="1723">
                    <c:v>5%</c:v>
                  </c:pt>
                  <c:pt idx="1724">
                    <c:v>5%</c:v>
                  </c:pt>
                  <c:pt idx="1725">
                    <c:v>5%</c:v>
                  </c:pt>
                  <c:pt idx="1726">
                    <c:v>5%</c:v>
                  </c:pt>
                  <c:pt idx="1727">
                    <c:v>5%</c:v>
                  </c:pt>
                  <c:pt idx="1728">
                    <c:v>5%</c:v>
                  </c:pt>
                  <c:pt idx="1729">
                    <c:v>5%</c:v>
                  </c:pt>
                  <c:pt idx="1730">
                    <c:v>5%</c:v>
                  </c:pt>
                  <c:pt idx="1731">
                    <c:v>5%</c:v>
                  </c:pt>
                  <c:pt idx="1732">
                    <c:v>5%</c:v>
                  </c:pt>
                  <c:pt idx="1733">
                    <c:v>5%</c:v>
                  </c:pt>
                  <c:pt idx="1734">
                    <c:v>5%</c:v>
                  </c:pt>
                  <c:pt idx="1735">
                    <c:v>5%</c:v>
                  </c:pt>
                  <c:pt idx="1736">
                    <c:v>50%</c:v>
                  </c:pt>
                  <c:pt idx="1737">
                    <c:v>5%</c:v>
                  </c:pt>
                  <c:pt idx="1738">
                    <c:v>5%</c:v>
                  </c:pt>
                  <c:pt idx="1739">
                    <c:v>5%</c:v>
                  </c:pt>
                  <c:pt idx="1740">
                    <c:v>5%</c:v>
                  </c:pt>
                  <c:pt idx="1741">
                    <c:v>5%</c:v>
                  </c:pt>
                  <c:pt idx="1742">
                    <c:v>5%</c:v>
                  </c:pt>
                  <c:pt idx="1743">
                    <c:v>5%</c:v>
                  </c:pt>
                  <c:pt idx="1744">
                    <c:v>5%</c:v>
                  </c:pt>
                  <c:pt idx="1745">
                    <c:v>5%</c:v>
                  </c:pt>
                  <c:pt idx="1746">
                    <c:v>5%</c:v>
                  </c:pt>
                  <c:pt idx="1747">
                    <c:v>5%</c:v>
                  </c:pt>
                  <c:pt idx="1748">
                    <c:v>5%</c:v>
                  </c:pt>
                  <c:pt idx="1749">
                    <c:v>5%</c:v>
                  </c:pt>
                  <c:pt idx="1750">
                    <c:v>5%</c:v>
                  </c:pt>
                  <c:pt idx="1751">
                    <c:v>5%</c:v>
                  </c:pt>
                  <c:pt idx="1752">
                    <c:v>5%</c:v>
                  </c:pt>
                  <c:pt idx="1753">
                    <c:v>5%</c:v>
                  </c:pt>
                  <c:pt idx="1754">
                    <c:v>46%</c:v>
                  </c:pt>
                  <c:pt idx="1755">
                    <c:v>46%</c:v>
                  </c:pt>
                  <c:pt idx="1756">
                    <c:v>83%</c:v>
                  </c:pt>
                  <c:pt idx="1757">
                    <c:v>46%</c:v>
                  </c:pt>
                  <c:pt idx="1758">
                    <c:v>5%</c:v>
                  </c:pt>
                  <c:pt idx="1759">
                    <c:v>5%</c:v>
                  </c:pt>
                  <c:pt idx="1760">
                    <c:v>5%</c:v>
                  </c:pt>
                  <c:pt idx="1761">
                    <c:v>50%</c:v>
                  </c:pt>
                  <c:pt idx="1762">
                    <c:v>5%</c:v>
                  </c:pt>
                  <c:pt idx="1763">
                    <c:v>100%</c:v>
                  </c:pt>
                  <c:pt idx="1764">
                    <c:v>5%</c:v>
                  </c:pt>
                  <c:pt idx="1765">
                    <c:v>73%</c:v>
                  </c:pt>
                  <c:pt idx="1766">
                    <c:v>5%</c:v>
                  </c:pt>
                  <c:pt idx="1767">
                    <c:v>50%</c:v>
                  </c:pt>
                  <c:pt idx="1768">
                    <c:v>73%</c:v>
                  </c:pt>
                  <c:pt idx="1769">
                    <c:v>10%</c:v>
                  </c:pt>
                  <c:pt idx="1770">
                    <c:v>5%</c:v>
                  </c:pt>
                  <c:pt idx="1771">
                    <c:v>5%</c:v>
                  </c:pt>
                  <c:pt idx="1772">
                    <c:v>5%</c:v>
                  </c:pt>
                  <c:pt idx="1773">
                    <c:v>5%</c:v>
                  </c:pt>
                  <c:pt idx="1774">
                    <c:v>5%</c:v>
                  </c:pt>
                  <c:pt idx="1775">
                    <c:v>50%</c:v>
                  </c:pt>
                  <c:pt idx="1776">
                    <c:v>56%</c:v>
                  </c:pt>
                  <c:pt idx="1777">
                    <c:v>56%</c:v>
                  </c:pt>
                  <c:pt idx="1778">
                    <c:v>56%</c:v>
                  </c:pt>
                  <c:pt idx="1779">
                    <c:v>5%</c:v>
                  </c:pt>
                  <c:pt idx="1780">
                    <c:v>5%</c:v>
                  </c:pt>
                  <c:pt idx="1781">
                    <c:v>50%</c:v>
                  </c:pt>
                  <c:pt idx="1782">
                    <c:v>10%</c:v>
                  </c:pt>
                  <c:pt idx="1783">
                    <c:v>10%</c:v>
                  </c:pt>
                  <c:pt idx="1784">
                    <c:v>55%</c:v>
                  </c:pt>
                  <c:pt idx="1785">
                    <c:v>55%</c:v>
                  </c:pt>
                  <c:pt idx="1786">
                    <c:v>19%</c:v>
                  </c:pt>
                  <c:pt idx="1787">
                    <c:v>46%</c:v>
                  </c:pt>
                  <c:pt idx="1788">
                    <c:v>67%</c:v>
                  </c:pt>
                  <c:pt idx="1789">
                    <c:v>100%</c:v>
                  </c:pt>
                  <c:pt idx="1790">
                    <c:v>50%</c:v>
                  </c:pt>
                  <c:pt idx="1791">
                    <c:v>100%</c:v>
                  </c:pt>
                  <c:pt idx="1792">
                    <c:v>50%</c:v>
                  </c:pt>
                  <c:pt idx="1793">
                    <c:v>40%</c:v>
                  </c:pt>
                  <c:pt idx="1794">
                    <c:v>50%</c:v>
                  </c:pt>
                  <c:pt idx="1795">
                    <c:v>5%</c:v>
                  </c:pt>
                  <c:pt idx="1796">
                    <c:v>25%</c:v>
                  </c:pt>
                  <c:pt idx="1797">
                    <c:v>34%</c:v>
                  </c:pt>
                  <c:pt idx="1798">
                    <c:v>46%</c:v>
                  </c:pt>
                  <c:pt idx="1799">
                    <c:v>5%</c:v>
                  </c:pt>
                  <c:pt idx="1800">
                    <c:v>5%</c:v>
                  </c:pt>
                  <c:pt idx="1801">
                    <c:v>50%</c:v>
                  </c:pt>
                  <c:pt idx="1802">
                    <c:v>5%</c:v>
                  </c:pt>
                  <c:pt idx="1803">
                    <c:v>100%</c:v>
                  </c:pt>
                  <c:pt idx="1804">
                    <c:v>34%</c:v>
                  </c:pt>
                  <c:pt idx="1805">
                    <c:v>38%</c:v>
                  </c:pt>
                  <c:pt idx="1806">
                    <c:v>38%</c:v>
                  </c:pt>
                  <c:pt idx="1807">
                    <c:v>46%</c:v>
                  </c:pt>
                  <c:pt idx="1808">
                    <c:v>95%</c:v>
                  </c:pt>
                  <c:pt idx="1809">
                    <c:v>47%</c:v>
                  </c:pt>
                  <c:pt idx="1810">
                    <c:v>95%</c:v>
                  </c:pt>
                  <c:pt idx="1811">
                    <c:v>95%</c:v>
                  </c:pt>
                  <c:pt idx="1812">
                    <c:v>64%</c:v>
                  </c:pt>
                  <c:pt idx="1813">
                    <c:v>95%</c:v>
                  </c:pt>
                  <c:pt idx="1814">
                    <c:v>64%</c:v>
                  </c:pt>
                  <c:pt idx="1815">
                    <c:v>64%</c:v>
                  </c:pt>
                  <c:pt idx="1816">
                    <c:v>64%</c:v>
                  </c:pt>
                  <c:pt idx="1817">
                    <c:v>64%</c:v>
                  </c:pt>
                  <c:pt idx="1818">
                    <c:v>64%</c:v>
                  </c:pt>
                  <c:pt idx="1819">
                    <c:v>59%</c:v>
                  </c:pt>
                  <c:pt idx="1820">
                    <c:v>39%</c:v>
                  </c:pt>
                  <c:pt idx="1821">
                    <c:v>5%</c:v>
                  </c:pt>
                  <c:pt idx="1822">
                    <c:v>60%</c:v>
                  </c:pt>
                  <c:pt idx="1823">
                    <c:v>85%</c:v>
                  </c:pt>
                  <c:pt idx="1824">
                    <c:v>59%</c:v>
                  </c:pt>
                  <c:pt idx="1825">
                    <c:v>47%</c:v>
                  </c:pt>
                  <c:pt idx="1826">
                    <c:v>47%</c:v>
                  </c:pt>
                  <c:pt idx="1827">
                    <c:v>47%</c:v>
                  </c:pt>
                  <c:pt idx="1828">
                    <c:v>47%</c:v>
                  </c:pt>
                  <c:pt idx="1829">
                    <c:v>63%</c:v>
                  </c:pt>
                  <c:pt idx="1830">
                    <c:v>63%</c:v>
                  </c:pt>
                  <c:pt idx="1831">
                    <c:v>47%</c:v>
                  </c:pt>
                  <c:pt idx="1832">
                    <c:v>47%</c:v>
                  </c:pt>
                  <c:pt idx="1833">
                    <c:v>47%</c:v>
                  </c:pt>
                  <c:pt idx="1834">
                    <c:v>25%</c:v>
                  </c:pt>
                  <c:pt idx="1835">
                    <c:v>59%</c:v>
                  </c:pt>
                  <c:pt idx="1836">
                    <c:v>19%</c:v>
                  </c:pt>
                  <c:pt idx="1837">
                    <c:v>59%</c:v>
                  </c:pt>
                  <c:pt idx="1838">
                    <c:v>59%</c:v>
                  </c:pt>
                  <c:pt idx="1839">
                    <c:v>72%</c:v>
                  </c:pt>
                  <c:pt idx="1840">
                    <c:v>68%</c:v>
                  </c:pt>
                  <c:pt idx="1841">
                    <c:v>68%</c:v>
                  </c:pt>
                  <c:pt idx="1842">
                    <c:v>47%</c:v>
                  </c:pt>
                  <c:pt idx="1843">
                    <c:v>47%</c:v>
                  </c:pt>
                  <c:pt idx="1844">
                    <c:v>64%</c:v>
                  </c:pt>
                  <c:pt idx="1845">
                    <c:v>64%</c:v>
                  </c:pt>
                  <c:pt idx="1846">
                    <c:v>64%</c:v>
                  </c:pt>
                  <c:pt idx="1847">
                    <c:v>64%</c:v>
                  </c:pt>
                  <c:pt idx="1848">
                    <c:v>64%</c:v>
                  </c:pt>
                  <c:pt idx="1849">
                    <c:v>68%</c:v>
                  </c:pt>
                  <c:pt idx="1850">
                    <c:v>47%</c:v>
                  </c:pt>
                  <c:pt idx="1851">
                    <c:v>59%</c:v>
                  </c:pt>
                  <c:pt idx="1852">
                    <c:v>68%</c:v>
                  </c:pt>
                  <c:pt idx="1853">
                    <c:v>68%</c:v>
                  </c:pt>
                  <c:pt idx="1854">
                    <c:v>68%</c:v>
                  </c:pt>
                  <c:pt idx="1855">
                    <c:v>47%</c:v>
                  </c:pt>
                  <c:pt idx="1856">
                    <c:v>47%</c:v>
                  </c:pt>
                  <c:pt idx="1857">
                    <c:v>47%</c:v>
                  </c:pt>
                  <c:pt idx="1858">
                    <c:v>5%</c:v>
                  </c:pt>
                  <c:pt idx="1859">
                    <c:v>43%</c:v>
                  </c:pt>
                  <c:pt idx="1860">
                    <c:v>43%</c:v>
                  </c:pt>
                  <c:pt idx="1861">
                    <c:v>43%</c:v>
                  </c:pt>
                  <c:pt idx="1862">
                    <c:v>52%</c:v>
                  </c:pt>
                  <c:pt idx="1863">
                    <c:v>50%</c:v>
                  </c:pt>
                  <c:pt idx="1864">
                    <c:v>50%</c:v>
                  </c:pt>
                  <c:pt idx="1865">
                    <c:v>50%</c:v>
                  </c:pt>
                  <c:pt idx="1866">
                    <c:v>50%</c:v>
                  </c:pt>
                  <c:pt idx="1867">
                    <c:v>34%</c:v>
                  </c:pt>
                  <c:pt idx="1868">
                    <c:v>34%</c:v>
                  </c:pt>
                  <c:pt idx="1869">
                    <c:v>50%</c:v>
                  </c:pt>
                  <c:pt idx="1870">
                    <c:v>5%</c:v>
                  </c:pt>
                  <c:pt idx="1871">
                    <c:v>5%</c:v>
                  </c:pt>
                  <c:pt idx="1872">
                    <c:v>5%</c:v>
                  </c:pt>
                  <c:pt idx="1873">
                    <c:v>83%</c:v>
                  </c:pt>
                  <c:pt idx="1874">
                    <c:v>5%</c:v>
                  </c:pt>
                  <c:pt idx="1875">
                    <c:v>50%</c:v>
                  </c:pt>
                  <c:pt idx="1876">
                    <c:v>5%</c:v>
                  </c:pt>
                  <c:pt idx="1877">
                    <c:v>5%</c:v>
                  </c:pt>
                  <c:pt idx="1878">
                    <c:v>50%</c:v>
                  </c:pt>
                  <c:pt idx="1879">
                    <c:v>44%</c:v>
                  </c:pt>
                  <c:pt idx="1880">
                    <c:v>5%</c:v>
                  </c:pt>
                  <c:pt idx="1881">
                    <c:v>5%</c:v>
                  </c:pt>
                  <c:pt idx="1882">
                    <c:v>5%</c:v>
                  </c:pt>
                  <c:pt idx="1883">
                    <c:v>5%</c:v>
                  </c:pt>
                  <c:pt idx="1884">
                    <c:v>5%</c:v>
                  </c:pt>
                  <c:pt idx="1885">
                    <c:v>5%</c:v>
                  </c:pt>
                  <c:pt idx="1886">
                    <c:v>46%</c:v>
                  </c:pt>
                  <c:pt idx="1887">
                    <c:v>5%</c:v>
                  </c:pt>
                  <c:pt idx="1888">
                    <c:v>5%</c:v>
                  </c:pt>
                  <c:pt idx="1889">
                    <c:v>5%</c:v>
                  </c:pt>
                  <c:pt idx="1890">
                    <c:v>21%</c:v>
                  </c:pt>
                  <c:pt idx="1891">
                    <c:v>63%</c:v>
                  </c:pt>
                  <c:pt idx="1892">
                    <c:v>73%</c:v>
                  </c:pt>
                  <c:pt idx="1893">
                    <c:v>21%</c:v>
                  </c:pt>
                  <c:pt idx="1894">
                    <c:v>46%</c:v>
                  </c:pt>
                  <c:pt idx="1895">
                    <c:v>37%</c:v>
                  </c:pt>
                  <c:pt idx="1896">
                    <c:v>30%</c:v>
                  </c:pt>
                  <c:pt idx="1897">
                    <c:v>30%</c:v>
                  </c:pt>
                  <c:pt idx="1898">
                    <c:v>83%</c:v>
                  </c:pt>
                  <c:pt idx="1899">
                    <c:v>62%</c:v>
                  </c:pt>
                  <c:pt idx="1900">
                    <c:v>39%</c:v>
                  </c:pt>
                  <c:pt idx="1901">
                    <c:v>30%</c:v>
                  </c:pt>
                  <c:pt idx="1902">
                    <c:v>39%</c:v>
                  </c:pt>
                  <c:pt idx="1903">
                    <c:v>50%</c:v>
                  </c:pt>
                  <c:pt idx="1904">
                    <c:v>91%</c:v>
                  </c:pt>
                  <c:pt idx="1905">
                    <c:v>50%</c:v>
                  </c:pt>
                  <c:pt idx="1906">
                    <c:v>50%</c:v>
                  </c:pt>
                  <c:pt idx="1907">
                    <c:v>39%</c:v>
                  </c:pt>
                  <c:pt idx="1908">
                    <c:v>34%</c:v>
                  </c:pt>
                  <c:pt idx="1909">
                    <c:v>50%</c:v>
                  </c:pt>
                  <c:pt idx="1910">
                    <c:v>15%</c:v>
                  </c:pt>
                  <c:pt idx="1911">
                    <c:v>50%</c:v>
                  </c:pt>
                  <c:pt idx="1912">
                    <c:v>24%</c:v>
                  </c:pt>
                  <c:pt idx="1913">
                    <c:v>25%</c:v>
                  </c:pt>
                  <c:pt idx="1914">
                    <c:v>60%</c:v>
                  </c:pt>
                  <c:pt idx="1915">
                    <c:v>50%</c:v>
                  </c:pt>
                  <c:pt idx="1916">
                    <c:v>50%</c:v>
                  </c:pt>
                  <c:pt idx="1917">
                    <c:v>50%</c:v>
                  </c:pt>
                  <c:pt idx="1918">
                    <c:v>39%</c:v>
                  </c:pt>
                  <c:pt idx="1919">
                    <c:v>5%</c:v>
                  </c:pt>
                  <c:pt idx="1920">
                    <c:v>50%</c:v>
                  </c:pt>
                  <c:pt idx="1921">
                    <c:v>50%</c:v>
                  </c:pt>
                  <c:pt idx="1922">
                    <c:v>50%</c:v>
                  </c:pt>
                  <c:pt idx="1923">
                    <c:v>5%</c:v>
                  </c:pt>
                  <c:pt idx="1924">
                    <c:v>5%</c:v>
                  </c:pt>
                  <c:pt idx="1925">
                    <c:v>10%</c:v>
                  </c:pt>
                  <c:pt idx="1926">
                    <c:v>68%</c:v>
                  </c:pt>
                  <c:pt idx="1927">
                    <c:v>50%</c:v>
                  </c:pt>
                  <c:pt idx="1928">
                    <c:v>50%</c:v>
                  </c:pt>
                  <c:pt idx="1929">
                    <c:v>5%</c:v>
                  </c:pt>
                  <c:pt idx="1930">
                    <c:v>30%</c:v>
                  </c:pt>
                  <c:pt idx="1931">
                    <c:v>55%</c:v>
                  </c:pt>
                  <c:pt idx="1932">
                    <c:v>50%</c:v>
                  </c:pt>
                  <c:pt idx="1933">
                    <c:v>50%</c:v>
                  </c:pt>
                  <c:pt idx="1934">
                    <c:v>100%</c:v>
                  </c:pt>
                  <c:pt idx="1935">
                    <c:v>10%</c:v>
                  </c:pt>
                  <c:pt idx="1936">
                    <c:v>50%</c:v>
                  </c:pt>
                  <c:pt idx="1937">
                    <c:v>55%</c:v>
                  </c:pt>
                  <c:pt idx="1938">
                    <c:v>5%</c:v>
                  </c:pt>
                  <c:pt idx="1939">
                    <c:v>50%</c:v>
                  </c:pt>
                  <c:pt idx="1940">
                    <c:v>5%</c:v>
                  </c:pt>
                  <c:pt idx="1941">
                    <c:v>5%</c:v>
                  </c:pt>
                  <c:pt idx="1942">
                    <c:v>34%</c:v>
                  </c:pt>
                  <c:pt idx="1943">
                    <c:v>50%</c:v>
                  </c:pt>
                  <c:pt idx="1944">
                    <c:v>19%</c:v>
                  </c:pt>
                  <c:pt idx="1945">
                    <c:v>50%</c:v>
                  </c:pt>
                  <c:pt idx="1946">
                    <c:v>100%</c:v>
                  </c:pt>
                  <c:pt idx="1947">
                    <c:v>5%</c:v>
                  </c:pt>
                  <c:pt idx="1948">
                    <c:v>100%</c:v>
                  </c:pt>
                  <c:pt idx="1949">
                    <c:v>50%</c:v>
                  </c:pt>
                  <c:pt idx="1950">
                    <c:v>100%</c:v>
                  </c:pt>
                  <c:pt idx="1951">
                    <c:v>50%</c:v>
                  </c:pt>
                  <c:pt idx="1952">
                    <c:v>50%</c:v>
                  </c:pt>
                  <c:pt idx="1953">
                    <c:v>50%</c:v>
                  </c:pt>
                  <c:pt idx="1954">
                    <c:v>25%</c:v>
                  </c:pt>
                  <c:pt idx="1955">
                    <c:v>25%</c:v>
                  </c:pt>
                  <c:pt idx="1956">
                    <c:v>5%</c:v>
                  </c:pt>
                  <c:pt idx="1957">
                    <c:v>55%</c:v>
                  </c:pt>
                  <c:pt idx="1958">
                    <c:v>50%</c:v>
                  </c:pt>
                  <c:pt idx="1959">
                    <c:v>47%</c:v>
                  </c:pt>
                  <c:pt idx="1960">
                    <c:v>47%</c:v>
                  </c:pt>
                  <c:pt idx="1961">
                    <c:v>5%</c:v>
                  </c:pt>
                  <c:pt idx="1962">
                    <c:v>100%</c:v>
                  </c:pt>
                  <c:pt idx="1963">
                    <c:v>83%</c:v>
                  </c:pt>
                  <c:pt idx="1964">
                    <c:v>50%</c:v>
                  </c:pt>
                  <c:pt idx="1965">
                    <c:v>50%</c:v>
                  </c:pt>
                  <c:pt idx="1966">
                    <c:v>73%</c:v>
                  </c:pt>
                  <c:pt idx="1967">
                    <c:v>50%</c:v>
                  </c:pt>
                  <c:pt idx="1968">
                    <c:v>50%</c:v>
                  </c:pt>
                  <c:pt idx="1969">
                    <c:v>50%</c:v>
                  </c:pt>
                  <c:pt idx="1970">
                    <c:v>50%</c:v>
                  </c:pt>
                  <c:pt idx="1971">
                    <c:v>50%</c:v>
                  </c:pt>
                  <c:pt idx="1972">
                    <c:v>14%</c:v>
                  </c:pt>
                  <c:pt idx="1973">
                    <c:v>50%</c:v>
                  </c:pt>
                  <c:pt idx="1974">
                    <c:v>78%</c:v>
                  </c:pt>
                  <c:pt idx="1975">
                    <c:v>78%</c:v>
                  </c:pt>
                  <c:pt idx="1976">
                    <c:v>60%</c:v>
                  </c:pt>
                  <c:pt idx="1977">
                    <c:v>5%</c:v>
                  </c:pt>
                  <c:pt idx="1978">
                    <c:v>5%</c:v>
                  </c:pt>
                  <c:pt idx="1979">
                    <c:v>50%</c:v>
                  </c:pt>
                  <c:pt idx="1980">
                    <c:v>5%</c:v>
                  </c:pt>
                  <c:pt idx="1981">
                    <c:v>5%</c:v>
                  </c:pt>
                  <c:pt idx="1982">
                    <c:v>5%</c:v>
                  </c:pt>
                  <c:pt idx="1983">
                    <c:v>5%</c:v>
                  </c:pt>
                  <c:pt idx="1984">
                    <c:v>5%</c:v>
                  </c:pt>
                  <c:pt idx="1985">
                    <c:v>100%</c:v>
                  </c:pt>
                  <c:pt idx="1986">
                    <c:v>50%</c:v>
                  </c:pt>
                  <c:pt idx="1987">
                    <c:v>5%</c:v>
                  </c:pt>
                  <c:pt idx="1988">
                    <c:v>5%</c:v>
                  </c:pt>
                  <c:pt idx="1989">
                    <c:v>5%</c:v>
                  </c:pt>
                  <c:pt idx="1990">
                    <c:v>68%</c:v>
                  </c:pt>
                  <c:pt idx="1991">
                    <c:v>50%</c:v>
                  </c:pt>
                  <c:pt idx="1992">
                    <c:v>10%</c:v>
                  </c:pt>
                  <c:pt idx="1993">
                    <c:v>50%</c:v>
                  </c:pt>
                  <c:pt idx="1994">
                    <c:v>65%</c:v>
                  </c:pt>
                  <c:pt idx="1995">
                    <c:v>5%</c:v>
                  </c:pt>
                  <c:pt idx="1996">
                    <c:v>5%</c:v>
                  </c:pt>
                  <c:pt idx="1997">
                    <c:v>5%</c:v>
                  </c:pt>
                  <c:pt idx="1998">
                    <c:v>5%</c:v>
                  </c:pt>
                  <c:pt idx="1999">
                    <c:v>5%</c:v>
                  </c:pt>
                  <c:pt idx="2000">
                    <c:v>5%</c:v>
                  </c:pt>
                  <c:pt idx="2001">
                    <c:v>5%</c:v>
                  </c:pt>
                  <c:pt idx="2002">
                    <c:v>5%</c:v>
                  </c:pt>
                  <c:pt idx="2003">
                    <c:v>5%</c:v>
                  </c:pt>
                  <c:pt idx="2004">
                    <c:v>5%</c:v>
                  </c:pt>
                  <c:pt idx="2005">
                    <c:v>50%</c:v>
                  </c:pt>
                  <c:pt idx="2006">
                    <c:v>5%</c:v>
                  </c:pt>
                  <c:pt idx="2007">
                    <c:v>5%</c:v>
                  </c:pt>
                  <c:pt idx="2008">
                    <c:v>5%</c:v>
                  </c:pt>
                  <c:pt idx="2009">
                    <c:v>5%</c:v>
                  </c:pt>
                  <c:pt idx="2010">
                    <c:v>30%</c:v>
                  </c:pt>
                  <c:pt idx="2011">
                    <c:v>5%</c:v>
                  </c:pt>
                  <c:pt idx="2012">
                    <c:v>50%</c:v>
                  </c:pt>
                  <c:pt idx="2013">
                    <c:v>60%</c:v>
                  </c:pt>
                  <c:pt idx="2014">
                    <c:v>10%</c:v>
                  </c:pt>
                  <c:pt idx="2015">
                    <c:v>10%</c:v>
                  </c:pt>
                  <c:pt idx="2016">
                    <c:v>50%</c:v>
                  </c:pt>
                  <c:pt idx="2017">
                    <c:v>50%</c:v>
                  </c:pt>
                  <c:pt idx="2018">
                    <c:v>68%</c:v>
                  </c:pt>
                  <c:pt idx="2019">
                    <c:v>50%</c:v>
                  </c:pt>
                  <c:pt idx="2020">
                    <c:v>5%</c:v>
                  </c:pt>
                  <c:pt idx="2021">
                    <c:v>5%</c:v>
                  </c:pt>
                  <c:pt idx="2022">
                    <c:v>5%</c:v>
                  </c:pt>
                  <c:pt idx="2023">
                    <c:v>50%</c:v>
                  </c:pt>
                  <c:pt idx="2024">
                    <c:v>5%</c:v>
                  </c:pt>
                  <c:pt idx="2025">
                    <c:v>5%</c:v>
                  </c:pt>
                  <c:pt idx="2026">
                    <c:v>5%</c:v>
                  </c:pt>
                  <c:pt idx="2027">
                    <c:v>5%</c:v>
                  </c:pt>
                  <c:pt idx="2028">
                    <c:v>5%</c:v>
                  </c:pt>
                  <c:pt idx="2029">
                    <c:v>5%</c:v>
                  </c:pt>
                  <c:pt idx="2030">
                    <c:v>55%</c:v>
                  </c:pt>
                  <c:pt idx="2031">
                    <c:v>34%</c:v>
                  </c:pt>
                  <c:pt idx="2032">
                    <c:v>100%</c:v>
                  </c:pt>
                  <c:pt idx="2033">
                    <c:v>55%</c:v>
                  </c:pt>
                  <c:pt idx="2034">
                    <c:v>5%</c:v>
                  </c:pt>
                  <c:pt idx="2035">
                    <c:v>5%</c:v>
                  </c:pt>
                  <c:pt idx="2036">
                    <c:v>5%</c:v>
                  </c:pt>
                  <c:pt idx="2037">
                    <c:v>50%</c:v>
                  </c:pt>
                  <c:pt idx="2038">
                    <c:v>5%</c:v>
                  </c:pt>
                  <c:pt idx="2039">
                    <c:v>38%</c:v>
                  </c:pt>
                  <c:pt idx="2040">
                    <c:v>38%</c:v>
                  </c:pt>
                  <c:pt idx="2041">
                    <c:v>38%</c:v>
                  </c:pt>
                  <c:pt idx="2042">
                    <c:v>68%</c:v>
                  </c:pt>
                  <c:pt idx="2043">
                    <c:v>38%</c:v>
                  </c:pt>
                  <c:pt idx="2044">
                    <c:v>100%</c:v>
                  </c:pt>
                  <c:pt idx="2045">
                    <c:v>100%</c:v>
                  </c:pt>
                  <c:pt idx="2046">
                    <c:v>63%</c:v>
                  </c:pt>
                  <c:pt idx="2047">
                    <c:v>50%</c:v>
                  </c:pt>
                  <c:pt idx="2048">
                    <c:v>54%</c:v>
                  </c:pt>
                  <c:pt idx="2049">
                    <c:v>50%</c:v>
                  </c:pt>
                  <c:pt idx="2050">
                    <c:v>50%</c:v>
                  </c:pt>
                  <c:pt idx="2051">
                    <c:v>50%</c:v>
                  </c:pt>
                  <c:pt idx="2052">
                    <c:v>50%</c:v>
                  </c:pt>
                  <c:pt idx="2053">
                    <c:v>50%</c:v>
                  </c:pt>
                  <c:pt idx="2054">
                    <c:v>50%</c:v>
                  </c:pt>
                  <c:pt idx="2055">
                    <c:v>54%</c:v>
                  </c:pt>
                  <c:pt idx="2056">
                    <c:v>50%</c:v>
                  </c:pt>
                  <c:pt idx="2057">
                    <c:v>50%</c:v>
                  </c:pt>
                  <c:pt idx="2058">
                    <c:v>72%</c:v>
                  </c:pt>
                  <c:pt idx="2059">
                    <c:v>50%</c:v>
                  </c:pt>
                  <c:pt idx="2060">
                    <c:v>50%</c:v>
                  </c:pt>
                  <c:pt idx="2061">
                    <c:v>72%</c:v>
                  </c:pt>
                  <c:pt idx="2062">
                    <c:v>50%</c:v>
                  </c:pt>
                  <c:pt idx="2063">
                    <c:v>50%</c:v>
                  </c:pt>
                  <c:pt idx="2064">
                    <c:v>50%</c:v>
                  </c:pt>
                  <c:pt idx="2065">
                    <c:v>50%</c:v>
                  </c:pt>
                  <c:pt idx="2066">
                    <c:v>50%</c:v>
                  </c:pt>
                  <c:pt idx="2067">
                    <c:v>50%</c:v>
                  </c:pt>
                  <c:pt idx="2068">
                    <c:v>41%</c:v>
                  </c:pt>
                  <c:pt idx="2069">
                    <c:v>37%</c:v>
                  </c:pt>
                  <c:pt idx="2070">
                    <c:v>50%</c:v>
                  </c:pt>
                  <c:pt idx="2071">
                    <c:v>34%</c:v>
                  </c:pt>
                  <c:pt idx="2072">
                    <c:v>34%</c:v>
                  </c:pt>
                  <c:pt idx="2073">
                    <c:v>50%</c:v>
                  </c:pt>
                  <c:pt idx="2074">
                    <c:v>100%</c:v>
                  </c:pt>
                  <c:pt idx="2075">
                    <c:v>100%</c:v>
                  </c:pt>
                  <c:pt idx="2076">
                    <c:v>50%</c:v>
                  </c:pt>
                  <c:pt idx="2077">
                    <c:v>46%</c:v>
                  </c:pt>
                  <c:pt idx="2078">
                    <c:v>41%</c:v>
                  </c:pt>
                  <c:pt idx="2079">
                    <c:v>50%</c:v>
                  </c:pt>
                  <c:pt idx="2080">
                    <c:v>50%</c:v>
                  </c:pt>
                  <c:pt idx="2081">
                    <c:v>78%</c:v>
                  </c:pt>
                  <c:pt idx="2082">
                    <c:v>68%</c:v>
                  </c:pt>
                  <c:pt idx="2083">
                    <c:v>95%</c:v>
                  </c:pt>
                  <c:pt idx="2084">
                    <c:v>83%</c:v>
                  </c:pt>
                  <c:pt idx="2085">
                    <c:v>68%</c:v>
                  </c:pt>
                  <c:pt idx="2086">
                    <c:v>72%</c:v>
                  </c:pt>
                  <c:pt idx="2087">
                    <c:v>72%</c:v>
                  </c:pt>
                  <c:pt idx="2088">
                    <c:v>68%</c:v>
                  </c:pt>
                  <c:pt idx="2089">
                    <c:v>76%</c:v>
                  </c:pt>
                  <c:pt idx="2090">
                    <c:v>5%</c:v>
                  </c:pt>
                  <c:pt idx="2091">
                    <c:v>5%</c:v>
                  </c:pt>
                  <c:pt idx="2092">
                    <c:v>5%</c:v>
                  </c:pt>
                  <c:pt idx="2093">
                    <c:v>5%</c:v>
                  </c:pt>
                  <c:pt idx="2094">
                    <c:v>14%</c:v>
                  </c:pt>
                  <c:pt idx="2095">
                    <c:v>5%</c:v>
                  </c:pt>
                  <c:pt idx="2096">
                    <c:v>5%</c:v>
                  </c:pt>
                  <c:pt idx="2097">
                    <c:v>5%</c:v>
                  </c:pt>
                  <c:pt idx="2098">
                    <c:v>5%</c:v>
                  </c:pt>
                  <c:pt idx="2099">
                    <c:v>5%</c:v>
                  </c:pt>
                  <c:pt idx="2100">
                    <c:v>5%</c:v>
                  </c:pt>
                  <c:pt idx="2101">
                    <c:v>5%</c:v>
                  </c:pt>
                  <c:pt idx="2102">
                    <c:v>100%</c:v>
                  </c:pt>
                  <c:pt idx="2103">
                    <c:v>91%</c:v>
                  </c:pt>
                  <c:pt idx="2104">
                    <c:v>5%</c:v>
                  </c:pt>
                  <c:pt idx="2105">
                    <c:v>5%</c:v>
                  </c:pt>
                  <c:pt idx="2106">
                    <c:v>5%</c:v>
                  </c:pt>
                  <c:pt idx="2107">
                    <c:v>5%</c:v>
                  </c:pt>
                  <c:pt idx="2108">
                    <c:v>100%</c:v>
                  </c:pt>
                  <c:pt idx="2109">
                    <c:v>5%</c:v>
                  </c:pt>
                  <c:pt idx="2110">
                    <c:v>10%</c:v>
                  </c:pt>
                  <c:pt idx="2111">
                    <c:v>5%</c:v>
                  </c:pt>
                  <c:pt idx="2112">
                    <c:v>100%</c:v>
                  </c:pt>
                  <c:pt idx="2113">
                    <c:v>15%</c:v>
                  </c:pt>
                  <c:pt idx="2114">
                    <c:v>5%</c:v>
                  </c:pt>
                  <c:pt idx="2115">
                    <c:v>5%</c:v>
                  </c:pt>
                  <c:pt idx="2116">
                    <c:v>5%</c:v>
                  </c:pt>
                  <c:pt idx="2117">
                    <c:v>10%</c:v>
                  </c:pt>
                  <c:pt idx="2118">
                    <c:v>10%</c:v>
                  </c:pt>
                  <c:pt idx="2119">
                    <c:v>100%</c:v>
                  </c:pt>
                  <c:pt idx="2120">
                    <c:v>100%</c:v>
                  </c:pt>
                  <c:pt idx="2121">
                    <c:v>5%</c:v>
                  </c:pt>
                  <c:pt idx="2122">
                    <c:v>100%</c:v>
                  </c:pt>
                  <c:pt idx="2123">
                    <c:v>5%</c:v>
                  </c:pt>
                  <c:pt idx="2124">
                    <c:v>5%</c:v>
                  </c:pt>
                  <c:pt idx="2125">
                    <c:v>100%</c:v>
                  </c:pt>
                  <c:pt idx="2126">
                    <c:v>100%</c:v>
                  </c:pt>
                  <c:pt idx="2127">
                    <c:v>5%</c:v>
                  </c:pt>
                  <c:pt idx="2128">
                    <c:v>100%</c:v>
                  </c:pt>
                  <c:pt idx="2129">
                    <c:v>100%</c:v>
                  </c:pt>
                  <c:pt idx="2130">
                    <c:v>5%</c:v>
                  </c:pt>
                  <c:pt idx="2131">
                    <c:v>5%</c:v>
                  </c:pt>
                  <c:pt idx="2132">
                    <c:v>5%</c:v>
                  </c:pt>
                  <c:pt idx="2133">
                    <c:v>10%</c:v>
                  </c:pt>
                  <c:pt idx="2134">
                    <c:v>100%</c:v>
                  </c:pt>
                  <c:pt idx="2135">
                    <c:v>68%</c:v>
                  </c:pt>
                  <c:pt idx="2136">
                    <c:v>10%</c:v>
                  </c:pt>
                  <c:pt idx="2137">
                    <c:v>5%</c:v>
                  </c:pt>
                  <c:pt idx="2138">
                    <c:v>10%</c:v>
                  </c:pt>
                  <c:pt idx="2139">
                    <c:v>10%</c:v>
                  </c:pt>
                  <c:pt idx="2140">
                    <c:v>34%</c:v>
                  </c:pt>
                  <c:pt idx="2141">
                    <c:v>10%</c:v>
                  </c:pt>
                  <c:pt idx="2142">
                    <c:v>25%</c:v>
                  </c:pt>
                  <c:pt idx="2143">
                    <c:v>10%</c:v>
                  </c:pt>
                  <c:pt idx="2144">
                    <c:v>10%</c:v>
                  </c:pt>
                  <c:pt idx="2145">
                    <c:v>10%</c:v>
                  </c:pt>
                  <c:pt idx="2146">
                    <c:v>10%</c:v>
                  </c:pt>
                  <c:pt idx="2147">
                    <c:v>10%</c:v>
                  </c:pt>
                  <c:pt idx="2148">
                    <c:v>5%</c:v>
                  </c:pt>
                  <c:pt idx="2149">
                    <c:v>5%</c:v>
                  </c:pt>
                  <c:pt idx="2150">
                    <c:v>68%</c:v>
                  </c:pt>
                  <c:pt idx="2151">
                    <c:v>10%</c:v>
                  </c:pt>
                  <c:pt idx="2152">
                    <c:v>73%</c:v>
                  </c:pt>
                  <c:pt idx="2153">
                    <c:v>10%</c:v>
                  </c:pt>
                  <c:pt idx="2154">
                    <c:v>46%</c:v>
                  </c:pt>
                  <c:pt idx="2155">
                    <c:v>10%</c:v>
                  </c:pt>
                  <c:pt idx="2156">
                    <c:v>38%</c:v>
                  </c:pt>
                  <c:pt idx="2157">
                    <c:v>5%</c:v>
                  </c:pt>
                  <c:pt idx="2158">
                    <c:v>50%</c:v>
                  </c:pt>
                  <c:pt idx="2159">
                    <c:v>50%</c:v>
                  </c:pt>
                  <c:pt idx="2160">
                    <c:v>5%</c:v>
                  </c:pt>
                  <c:pt idx="2161">
                    <c:v>100%</c:v>
                  </c:pt>
                  <c:pt idx="2162">
                    <c:v>5%</c:v>
                  </c:pt>
                  <c:pt idx="2163">
                    <c:v>83%</c:v>
                  </c:pt>
                  <c:pt idx="2164">
                    <c:v>5%</c:v>
                  </c:pt>
                  <c:pt idx="2165">
                    <c:v>5%</c:v>
                  </c:pt>
                  <c:pt idx="2166">
                    <c:v>5%</c:v>
                  </c:pt>
                  <c:pt idx="2167">
                    <c:v>5%</c:v>
                  </c:pt>
                  <c:pt idx="2168">
                    <c:v>5%</c:v>
                  </c:pt>
                  <c:pt idx="2169">
                    <c:v>5%</c:v>
                  </c:pt>
                  <c:pt idx="2170">
                    <c:v>5%</c:v>
                  </c:pt>
                  <c:pt idx="2171">
                    <c:v>5%</c:v>
                  </c:pt>
                  <c:pt idx="2172">
                    <c:v>50%</c:v>
                  </c:pt>
                  <c:pt idx="2173">
                    <c:v>50%</c:v>
                  </c:pt>
                  <c:pt idx="2174">
                    <c:v>5%</c:v>
                  </c:pt>
                  <c:pt idx="2175">
                    <c:v>10%</c:v>
                  </c:pt>
                  <c:pt idx="2176">
                    <c:v>10%</c:v>
                  </c:pt>
                  <c:pt idx="2177">
                    <c:v>10%</c:v>
                  </c:pt>
                  <c:pt idx="2178">
                    <c:v>10%</c:v>
                  </c:pt>
                  <c:pt idx="2179">
                    <c:v>10%</c:v>
                  </c:pt>
                  <c:pt idx="2180">
                    <c:v>34%</c:v>
                  </c:pt>
                  <c:pt idx="2181">
                    <c:v>34%</c:v>
                  </c:pt>
                  <c:pt idx="2182">
                    <c:v>34%</c:v>
                  </c:pt>
                  <c:pt idx="2183">
                    <c:v>39%</c:v>
                  </c:pt>
                  <c:pt idx="2184">
                    <c:v>39%</c:v>
                  </c:pt>
                  <c:pt idx="2185">
                    <c:v>34%</c:v>
                  </c:pt>
                  <c:pt idx="2186">
                    <c:v>10%</c:v>
                  </c:pt>
                  <c:pt idx="2187">
                    <c:v>10%</c:v>
                  </c:pt>
                  <c:pt idx="2188">
                    <c:v>10%</c:v>
                  </c:pt>
                  <c:pt idx="2189">
                    <c:v>21%</c:v>
                  </c:pt>
                  <c:pt idx="2190">
                    <c:v>5%</c:v>
                  </c:pt>
                  <c:pt idx="2191">
                    <c:v>10%</c:v>
                  </c:pt>
                  <c:pt idx="2192">
                    <c:v>50%</c:v>
                  </c:pt>
                  <c:pt idx="2193">
                    <c:v>25%</c:v>
                  </c:pt>
                  <c:pt idx="2194">
                    <c:v>25%</c:v>
                  </c:pt>
                  <c:pt idx="2195">
                    <c:v>21%</c:v>
                  </c:pt>
                  <c:pt idx="2196">
                    <c:v>5%</c:v>
                  </c:pt>
                  <c:pt idx="2197">
                    <c:v>25%</c:v>
                  </c:pt>
                  <c:pt idx="2198">
                    <c:v>25%</c:v>
                  </c:pt>
                  <c:pt idx="2199">
                    <c:v>25%</c:v>
                  </c:pt>
                  <c:pt idx="2200">
                    <c:v>25%</c:v>
                  </c:pt>
                  <c:pt idx="2201">
                    <c:v>50%</c:v>
                  </c:pt>
                  <c:pt idx="2202">
                    <c:v>5%</c:v>
                  </c:pt>
                  <c:pt idx="2203">
                    <c:v>5%</c:v>
                  </c:pt>
                  <c:pt idx="2204">
                    <c:v>5%</c:v>
                  </c:pt>
                  <c:pt idx="2205">
                    <c:v>34%</c:v>
                  </c:pt>
                  <c:pt idx="2206">
                    <c:v>5%</c:v>
                  </c:pt>
                  <c:pt idx="2207">
                    <c:v>34%</c:v>
                  </c:pt>
                  <c:pt idx="2208">
                    <c:v>5%</c:v>
                  </c:pt>
                  <c:pt idx="2209">
                    <c:v>5%</c:v>
                  </c:pt>
                  <c:pt idx="2210">
                    <c:v>5%</c:v>
                  </c:pt>
                  <c:pt idx="2211">
                    <c:v>5%</c:v>
                  </c:pt>
                  <c:pt idx="2212">
                    <c:v>5%</c:v>
                  </c:pt>
                  <c:pt idx="2213">
                    <c:v>5%</c:v>
                  </c:pt>
                  <c:pt idx="2214">
                    <c:v>50%</c:v>
                  </c:pt>
                  <c:pt idx="2215">
                    <c:v>5%</c:v>
                  </c:pt>
                  <c:pt idx="2216">
                    <c:v>5%</c:v>
                  </c:pt>
                  <c:pt idx="2217">
                    <c:v>50%</c:v>
                  </c:pt>
                  <c:pt idx="2218">
                    <c:v>50%</c:v>
                  </c:pt>
                  <c:pt idx="2219">
                    <c:v>5%</c:v>
                  </c:pt>
                  <c:pt idx="2220">
                    <c:v>5%</c:v>
                  </c:pt>
                  <c:pt idx="2221">
                    <c:v>5%</c:v>
                  </c:pt>
                  <c:pt idx="2222">
                    <c:v>5%</c:v>
                  </c:pt>
                  <c:pt idx="2223">
                    <c:v>39%</c:v>
                  </c:pt>
                  <c:pt idx="2224">
                    <c:v>55%</c:v>
                  </c:pt>
                  <c:pt idx="2225">
                    <c:v>50%</c:v>
                  </c:pt>
                  <c:pt idx="2226">
                    <c:v>50%</c:v>
                  </c:pt>
                  <c:pt idx="2227">
                    <c:v>50%</c:v>
                  </c:pt>
                  <c:pt idx="2228">
                    <c:v>50%</c:v>
                  </c:pt>
                  <c:pt idx="2229">
                    <c:v>50%</c:v>
                  </c:pt>
                  <c:pt idx="2230">
                    <c:v>50%</c:v>
                  </c:pt>
                  <c:pt idx="2231">
                    <c:v>50%</c:v>
                  </c:pt>
                  <c:pt idx="2232">
                    <c:v>50%</c:v>
                  </c:pt>
                  <c:pt idx="2233">
                    <c:v>50%</c:v>
                  </c:pt>
                  <c:pt idx="2234">
                    <c:v>50%</c:v>
                  </c:pt>
                  <c:pt idx="2235">
                    <c:v>50%</c:v>
                  </c:pt>
                  <c:pt idx="2236">
                    <c:v>50%</c:v>
                  </c:pt>
                  <c:pt idx="2237">
                    <c:v>5%</c:v>
                  </c:pt>
                  <c:pt idx="2238">
                    <c:v>50%</c:v>
                  </c:pt>
                  <c:pt idx="2239">
                    <c:v>5%</c:v>
                  </c:pt>
                  <c:pt idx="2240">
                    <c:v>50%</c:v>
                  </c:pt>
                  <c:pt idx="2241">
                    <c:v>50%</c:v>
                  </c:pt>
                  <c:pt idx="2242">
                    <c:v>50%</c:v>
                  </c:pt>
                  <c:pt idx="2243">
                    <c:v>50%</c:v>
                  </c:pt>
                  <c:pt idx="2244">
                    <c:v>5%</c:v>
                  </c:pt>
                  <c:pt idx="2245">
                    <c:v>5%</c:v>
                  </c:pt>
                  <c:pt idx="2246">
                    <c:v>50%</c:v>
                  </c:pt>
                  <c:pt idx="2247">
                    <c:v>50%</c:v>
                  </c:pt>
                  <c:pt idx="2248">
                    <c:v>25%</c:v>
                  </c:pt>
                  <c:pt idx="2249">
                    <c:v>50%</c:v>
                  </c:pt>
                  <c:pt idx="2250">
                    <c:v>50%</c:v>
                  </c:pt>
                  <c:pt idx="2251">
                    <c:v>25%</c:v>
                  </c:pt>
                  <c:pt idx="2252">
                    <c:v>50%</c:v>
                  </c:pt>
                  <c:pt idx="2253">
                    <c:v>5%</c:v>
                  </c:pt>
                  <c:pt idx="2254">
                    <c:v>50%</c:v>
                  </c:pt>
                  <c:pt idx="2255">
                    <c:v>5%</c:v>
                  </c:pt>
                  <c:pt idx="2256">
                    <c:v>5%</c:v>
                  </c:pt>
                  <c:pt idx="2257">
                    <c:v>50%</c:v>
                  </c:pt>
                  <c:pt idx="2258">
                    <c:v>5%</c:v>
                  </c:pt>
                  <c:pt idx="2259">
                    <c:v>5%</c:v>
                  </c:pt>
                  <c:pt idx="2260">
                    <c:v>5%</c:v>
                  </c:pt>
                  <c:pt idx="2261">
                    <c:v>5%</c:v>
                  </c:pt>
                  <c:pt idx="2262">
                    <c:v>5%</c:v>
                  </c:pt>
                  <c:pt idx="2263">
                    <c:v>5%</c:v>
                  </c:pt>
                  <c:pt idx="2264">
                    <c:v>5%</c:v>
                  </c:pt>
                  <c:pt idx="2265">
                    <c:v>5%</c:v>
                  </c:pt>
                  <c:pt idx="2266">
                    <c:v>5%</c:v>
                  </c:pt>
                  <c:pt idx="2267">
                    <c:v>5%</c:v>
                  </c:pt>
                  <c:pt idx="2268">
                    <c:v>5%</c:v>
                  </c:pt>
                  <c:pt idx="2269">
                    <c:v>5%</c:v>
                  </c:pt>
                  <c:pt idx="2270">
                    <c:v>5%</c:v>
                  </c:pt>
                  <c:pt idx="2271">
                    <c:v>5%</c:v>
                  </c:pt>
                  <c:pt idx="2272">
                    <c:v>5%</c:v>
                  </c:pt>
                  <c:pt idx="2273">
                    <c:v>50%</c:v>
                  </c:pt>
                  <c:pt idx="2274">
                    <c:v>50%</c:v>
                  </c:pt>
                  <c:pt idx="2275">
                    <c:v>55%</c:v>
                  </c:pt>
                  <c:pt idx="2276">
                    <c:v>50%</c:v>
                  </c:pt>
                  <c:pt idx="2277">
                    <c:v>73%</c:v>
                  </c:pt>
                  <c:pt idx="2278">
                    <c:v>50%</c:v>
                  </c:pt>
                  <c:pt idx="2279">
                    <c:v>50%</c:v>
                  </c:pt>
                  <c:pt idx="2280">
                    <c:v>50%</c:v>
                  </c:pt>
                  <c:pt idx="2281">
                    <c:v>50%</c:v>
                  </c:pt>
                  <c:pt idx="2282">
                    <c:v>50%</c:v>
                  </c:pt>
                  <c:pt idx="2283">
                    <c:v>50%</c:v>
                  </c:pt>
                  <c:pt idx="2284">
                    <c:v>50%</c:v>
                  </c:pt>
                  <c:pt idx="2285">
                    <c:v>34%</c:v>
                  </c:pt>
                  <c:pt idx="2286">
                    <c:v>34%</c:v>
                  </c:pt>
                  <c:pt idx="2287">
                    <c:v>25%</c:v>
                  </c:pt>
                  <c:pt idx="2288">
                    <c:v>90%</c:v>
                  </c:pt>
                  <c:pt idx="2289">
                    <c:v>41%</c:v>
                  </c:pt>
                  <c:pt idx="2290">
                    <c:v>46%</c:v>
                  </c:pt>
                  <c:pt idx="2291">
                    <c:v>83%</c:v>
                  </c:pt>
                  <c:pt idx="2292">
                    <c:v>44%</c:v>
                  </c:pt>
                  <c:pt idx="2293">
                    <c:v>38%</c:v>
                  </c:pt>
                  <c:pt idx="2294">
                    <c:v>100%</c:v>
                  </c:pt>
                  <c:pt idx="2295">
                    <c:v>68%</c:v>
                  </c:pt>
                  <c:pt idx="2296">
                    <c:v>41%</c:v>
                  </c:pt>
                  <c:pt idx="2297">
                    <c:v>34%</c:v>
                  </c:pt>
                  <c:pt idx="2298">
                    <c:v>21%</c:v>
                  </c:pt>
                  <c:pt idx="2299">
                    <c:v>100%</c:v>
                  </c:pt>
                  <c:pt idx="2300">
                    <c:v>21%</c:v>
                  </c:pt>
                  <c:pt idx="2301">
                    <c:v>50%</c:v>
                  </c:pt>
                  <c:pt idx="2302">
                    <c:v>67%</c:v>
                  </c:pt>
                  <c:pt idx="2303">
                    <c:v>65%</c:v>
                  </c:pt>
                  <c:pt idx="2304">
                    <c:v>100%</c:v>
                  </c:pt>
                  <c:pt idx="2305">
                    <c:v>100%</c:v>
                  </c:pt>
                  <c:pt idx="2306">
                    <c:v>100%</c:v>
                  </c:pt>
                  <c:pt idx="2307">
                    <c:v>100%</c:v>
                  </c:pt>
                  <c:pt idx="2308">
                    <c:v>100%</c:v>
                  </c:pt>
                  <c:pt idx="2309">
                    <c:v>100%</c:v>
                  </c:pt>
                  <c:pt idx="2310">
                    <c:v>100%</c:v>
                  </c:pt>
                  <c:pt idx="2311">
                    <c:v>100%</c:v>
                  </c:pt>
                  <c:pt idx="2312">
                    <c:v>100%</c:v>
                  </c:pt>
                  <c:pt idx="2313">
                    <c:v>100%</c:v>
                  </c:pt>
                  <c:pt idx="2314">
                    <c:v>100%</c:v>
                  </c:pt>
                  <c:pt idx="2315">
                    <c:v>100%</c:v>
                  </c:pt>
                  <c:pt idx="2316">
                    <c:v>100%</c:v>
                  </c:pt>
                  <c:pt idx="2317">
                    <c:v>5%</c:v>
                  </c:pt>
                  <c:pt idx="2318">
                    <c:v>50%</c:v>
                  </c:pt>
                  <c:pt idx="2319">
                    <c:v>50%</c:v>
                  </c:pt>
                  <c:pt idx="2320">
                    <c:v>50%</c:v>
                  </c:pt>
                  <c:pt idx="2321">
                    <c:v>50%</c:v>
                  </c:pt>
                  <c:pt idx="2322">
                    <c:v>50%</c:v>
                  </c:pt>
                  <c:pt idx="2323">
                    <c:v>50%</c:v>
                  </c:pt>
                  <c:pt idx="2324">
                    <c:v>5%</c:v>
                  </c:pt>
                  <c:pt idx="2325">
                    <c:v>5%</c:v>
                  </c:pt>
                  <c:pt idx="2326">
                    <c:v>46%</c:v>
                  </c:pt>
                  <c:pt idx="2327">
                    <c:v>50%</c:v>
                  </c:pt>
                  <c:pt idx="2328">
                    <c:v>60%</c:v>
                  </c:pt>
                  <c:pt idx="2329">
                    <c:v>50%</c:v>
                  </c:pt>
                  <c:pt idx="2330">
                    <c:v>100%</c:v>
                  </c:pt>
                  <c:pt idx="2331">
                    <c:v>100%</c:v>
                  </c:pt>
                  <c:pt idx="2332">
                    <c:v>100%</c:v>
                  </c:pt>
                  <c:pt idx="2333">
                    <c:v>100%</c:v>
                  </c:pt>
                  <c:pt idx="2334">
                    <c:v>50%</c:v>
                  </c:pt>
                  <c:pt idx="2335">
                    <c:v>50%</c:v>
                  </c:pt>
                  <c:pt idx="2336">
                    <c:v>100%</c:v>
                  </c:pt>
                  <c:pt idx="2337">
                    <c:v>50%</c:v>
                  </c:pt>
                  <c:pt idx="2338">
                    <c:v>100%</c:v>
                  </c:pt>
                  <c:pt idx="2339">
                    <c:v>100%</c:v>
                  </c:pt>
                  <c:pt idx="2340">
                    <c:v>50%</c:v>
                  </c:pt>
                  <c:pt idx="2341">
                    <c:v>100%</c:v>
                  </c:pt>
                  <c:pt idx="2342">
                    <c:v>5%</c:v>
                  </c:pt>
                  <c:pt idx="2343">
                    <c:v>50%</c:v>
                  </c:pt>
                  <c:pt idx="2344">
                    <c:v>60%</c:v>
                  </c:pt>
                  <c:pt idx="2345">
                    <c:v>100%</c:v>
                  </c:pt>
                  <c:pt idx="2346">
                    <c:v>50%</c:v>
                  </c:pt>
                  <c:pt idx="2347">
                    <c:v>78%</c:v>
                  </c:pt>
                  <c:pt idx="2348">
                    <c:v>100%</c:v>
                  </c:pt>
                  <c:pt idx="2349">
                    <c:v>50%</c:v>
                  </c:pt>
                  <c:pt idx="2350">
                    <c:v>100%</c:v>
                  </c:pt>
                  <c:pt idx="2351">
                    <c:v>100%</c:v>
                  </c:pt>
                  <c:pt idx="2352">
                    <c:v>100%</c:v>
                  </c:pt>
                  <c:pt idx="2353">
                    <c:v>50%</c:v>
                  </c:pt>
                  <c:pt idx="2354">
                    <c:v>100%</c:v>
                  </c:pt>
                  <c:pt idx="2355">
                    <c:v>50%</c:v>
                  </c:pt>
                  <c:pt idx="2356">
                    <c:v>100%</c:v>
                  </c:pt>
                  <c:pt idx="2357">
                    <c:v>100%</c:v>
                  </c:pt>
                  <c:pt idx="2358">
                    <c:v>100%</c:v>
                  </c:pt>
                  <c:pt idx="2359">
                    <c:v>100%</c:v>
                  </c:pt>
                  <c:pt idx="2360">
                    <c:v>55%</c:v>
                  </c:pt>
                  <c:pt idx="2361">
                    <c:v>100%</c:v>
                  </c:pt>
                  <c:pt idx="2362">
                    <c:v>100%</c:v>
                  </c:pt>
                  <c:pt idx="2363">
                    <c:v>55%</c:v>
                  </c:pt>
                  <c:pt idx="2364">
                    <c:v>5%</c:v>
                  </c:pt>
                  <c:pt idx="2365">
                    <c:v>5%</c:v>
                  </c:pt>
                  <c:pt idx="2366">
                    <c:v>50%</c:v>
                  </c:pt>
                  <c:pt idx="2367">
                    <c:v>5%</c:v>
                  </c:pt>
                  <c:pt idx="2368">
                    <c:v>10%</c:v>
                  </c:pt>
                  <c:pt idx="2369">
                    <c:v>5%</c:v>
                  </c:pt>
                  <c:pt idx="2370">
                    <c:v>5%</c:v>
                  </c:pt>
                  <c:pt idx="2371">
                    <c:v>10%</c:v>
                  </c:pt>
                  <c:pt idx="2372">
                    <c:v>100%</c:v>
                  </c:pt>
                  <c:pt idx="2373">
                    <c:v>50%</c:v>
                  </c:pt>
                  <c:pt idx="2374">
                    <c:v>50%</c:v>
                  </c:pt>
                  <c:pt idx="2375">
                    <c:v>50%</c:v>
                  </c:pt>
                  <c:pt idx="2376">
                    <c:v>40%</c:v>
                  </c:pt>
                  <c:pt idx="2377">
                    <c:v>24%</c:v>
                  </c:pt>
                  <c:pt idx="2378">
                    <c:v>50%</c:v>
                  </c:pt>
                  <c:pt idx="2379">
                    <c:v>50%</c:v>
                  </c:pt>
                  <c:pt idx="2380">
                    <c:v>50%</c:v>
                  </c:pt>
                  <c:pt idx="2381">
                    <c:v>14%</c:v>
                  </c:pt>
                  <c:pt idx="2382">
                    <c:v>50%</c:v>
                  </c:pt>
                  <c:pt idx="2383">
                    <c:v>5%</c:v>
                  </c:pt>
                  <c:pt idx="2384">
                    <c:v>5%</c:v>
                  </c:pt>
                  <c:pt idx="2385">
                    <c:v>5%</c:v>
                  </c:pt>
                  <c:pt idx="2386">
                    <c:v>5%</c:v>
                  </c:pt>
                  <c:pt idx="2387">
                    <c:v>5%</c:v>
                  </c:pt>
                  <c:pt idx="2388">
                    <c:v>5%</c:v>
                  </c:pt>
                  <c:pt idx="2389">
                    <c:v>5%</c:v>
                  </c:pt>
                  <c:pt idx="2390">
                    <c:v>10%</c:v>
                  </c:pt>
                  <c:pt idx="2391">
                    <c:v>60%</c:v>
                  </c:pt>
                  <c:pt idx="2392">
                    <c:v>5%</c:v>
                  </c:pt>
                  <c:pt idx="2393">
                    <c:v>41%</c:v>
                  </c:pt>
                  <c:pt idx="2394">
                    <c:v>10%</c:v>
                  </c:pt>
                  <c:pt idx="2395">
                    <c:v>14%</c:v>
                  </c:pt>
                  <c:pt idx="2396">
                    <c:v>10%</c:v>
                  </c:pt>
                  <c:pt idx="2397">
                    <c:v>5%</c:v>
                  </c:pt>
                  <c:pt idx="2398">
                    <c:v>5%</c:v>
                  </c:pt>
                  <c:pt idx="2399">
                    <c:v>5%</c:v>
                  </c:pt>
                  <c:pt idx="2400">
                    <c:v>5%</c:v>
                  </c:pt>
                  <c:pt idx="2401">
                    <c:v>19%</c:v>
                  </c:pt>
                  <c:pt idx="2402">
                    <c:v>30%</c:v>
                  </c:pt>
                  <c:pt idx="2403">
                    <c:v>19%</c:v>
                  </c:pt>
                  <c:pt idx="2404">
                    <c:v>21%</c:v>
                  </c:pt>
                  <c:pt idx="2405">
                    <c:v>5%</c:v>
                  </c:pt>
                  <c:pt idx="2406">
                    <c:v>68%</c:v>
                  </c:pt>
                  <c:pt idx="2407">
                    <c:v>100%</c:v>
                  </c:pt>
                  <c:pt idx="2408">
                    <c:v>100%</c:v>
                  </c:pt>
                  <c:pt idx="2409">
                    <c:v>10%</c:v>
                  </c:pt>
                  <c:pt idx="2410">
                    <c:v>10%</c:v>
                  </c:pt>
                  <c:pt idx="2411">
                    <c:v>14%</c:v>
                  </c:pt>
                  <c:pt idx="2412">
                    <c:v>14%</c:v>
                  </c:pt>
                  <c:pt idx="2413">
                    <c:v>5%</c:v>
                  </c:pt>
                  <c:pt idx="2414">
                    <c:v>25%</c:v>
                  </c:pt>
                  <c:pt idx="2415">
                    <c:v>25%</c:v>
                  </c:pt>
                  <c:pt idx="2416">
                    <c:v>73%</c:v>
                  </c:pt>
                  <c:pt idx="2417">
                    <c:v>95%</c:v>
                  </c:pt>
                  <c:pt idx="2418">
                    <c:v>5%</c:v>
                  </c:pt>
                  <c:pt idx="2419">
                    <c:v>50%</c:v>
                  </c:pt>
                  <c:pt idx="2420">
                    <c:v>50%</c:v>
                  </c:pt>
                  <c:pt idx="2421">
                    <c:v>21%</c:v>
                  </c:pt>
                  <c:pt idx="2422">
                    <c:v>21%</c:v>
                  </c:pt>
                  <c:pt idx="2423">
                    <c:v>21%</c:v>
                  </c:pt>
                  <c:pt idx="2424">
                    <c:v>21%</c:v>
                  </c:pt>
                  <c:pt idx="2425">
                    <c:v>21%</c:v>
                  </c:pt>
                  <c:pt idx="2426">
                    <c:v>21%</c:v>
                  </c:pt>
                  <c:pt idx="2427">
                    <c:v>21%</c:v>
                  </c:pt>
                  <c:pt idx="2428">
                    <c:v>60%</c:v>
                  </c:pt>
                  <c:pt idx="2429">
                    <c:v>50%</c:v>
                  </c:pt>
                  <c:pt idx="2430">
                    <c:v>30%</c:v>
                  </c:pt>
                  <c:pt idx="2431">
                    <c:v>50%</c:v>
                  </c:pt>
                  <c:pt idx="2432">
                    <c:v>5%</c:v>
                  </c:pt>
                  <c:pt idx="2433">
                    <c:v>5%</c:v>
                  </c:pt>
                  <c:pt idx="2434">
                    <c:v>5%</c:v>
                  </c:pt>
                  <c:pt idx="2435">
                    <c:v>5%</c:v>
                  </c:pt>
                  <c:pt idx="2436">
                    <c:v>5%</c:v>
                  </c:pt>
                  <c:pt idx="2437">
                    <c:v>5%</c:v>
                  </c:pt>
                  <c:pt idx="2438">
                    <c:v>34%</c:v>
                  </c:pt>
                  <c:pt idx="2439">
                    <c:v>5%</c:v>
                  </c:pt>
                  <c:pt idx="2440">
                    <c:v>50%</c:v>
                  </c:pt>
                  <c:pt idx="2441">
                    <c:v>5%</c:v>
                  </c:pt>
                  <c:pt idx="2442">
                    <c:v>5%</c:v>
                  </c:pt>
                  <c:pt idx="2443">
                    <c:v>67%</c:v>
                  </c:pt>
                  <c:pt idx="2444">
                    <c:v>5%</c:v>
                  </c:pt>
                  <c:pt idx="2445">
                    <c:v>50%</c:v>
                  </c:pt>
                  <c:pt idx="2446">
                    <c:v>5%</c:v>
                  </c:pt>
                  <c:pt idx="2447">
                    <c:v>21%</c:v>
                  </c:pt>
                  <c:pt idx="2448">
                    <c:v>100%</c:v>
                  </c:pt>
                  <c:pt idx="2449">
                    <c:v>50%</c:v>
                  </c:pt>
                  <c:pt idx="2450">
                    <c:v>100%</c:v>
                  </c:pt>
                  <c:pt idx="2451">
                    <c:v>5%</c:v>
                  </c:pt>
                  <c:pt idx="2452">
                    <c:v>5%</c:v>
                  </c:pt>
                  <c:pt idx="2453">
                    <c:v>5%</c:v>
                  </c:pt>
                  <c:pt idx="2454">
                    <c:v>5%</c:v>
                  </c:pt>
                  <c:pt idx="2455">
                    <c:v>21%</c:v>
                  </c:pt>
                  <c:pt idx="2456">
                    <c:v>50%</c:v>
                  </c:pt>
                  <c:pt idx="2457">
                    <c:v>5%</c:v>
                  </c:pt>
                  <c:pt idx="2458">
                    <c:v>5%</c:v>
                  </c:pt>
                  <c:pt idx="2459">
                    <c:v>5%</c:v>
                  </c:pt>
                  <c:pt idx="2460">
                    <c:v>60%</c:v>
                  </c:pt>
                  <c:pt idx="2461">
                    <c:v>21%</c:v>
                  </c:pt>
                  <c:pt idx="2462">
                    <c:v>5%</c:v>
                  </c:pt>
                  <c:pt idx="2463">
                    <c:v>5%</c:v>
                  </c:pt>
                  <c:pt idx="2464">
                    <c:v>50%</c:v>
                  </c:pt>
                  <c:pt idx="2465">
                    <c:v>50%</c:v>
                  </c:pt>
                  <c:pt idx="2466">
                    <c:v>50%</c:v>
                  </c:pt>
                  <c:pt idx="2467">
                    <c:v>50%</c:v>
                  </c:pt>
                  <c:pt idx="2468">
                    <c:v>5%</c:v>
                  </c:pt>
                  <c:pt idx="2469">
                    <c:v>5%</c:v>
                  </c:pt>
                  <c:pt idx="2470">
                    <c:v>5%</c:v>
                  </c:pt>
                  <c:pt idx="2471">
                    <c:v>25%</c:v>
                  </c:pt>
                  <c:pt idx="2472">
                    <c:v>50%</c:v>
                  </c:pt>
                  <c:pt idx="2473">
                    <c:v>5%</c:v>
                  </c:pt>
                  <c:pt idx="2474">
                    <c:v>5%</c:v>
                  </c:pt>
                  <c:pt idx="2475">
                    <c:v>5%</c:v>
                  </c:pt>
                  <c:pt idx="2476">
                    <c:v>5%</c:v>
                  </c:pt>
                  <c:pt idx="2477">
                    <c:v>50%</c:v>
                  </c:pt>
                  <c:pt idx="2478">
                    <c:v>50%</c:v>
                  </c:pt>
                  <c:pt idx="2479">
                    <c:v>50%</c:v>
                  </c:pt>
                  <c:pt idx="2480">
                    <c:v>50%</c:v>
                  </c:pt>
                  <c:pt idx="2481">
                    <c:v>50%</c:v>
                  </c:pt>
                  <c:pt idx="2482">
                    <c:v>50%</c:v>
                  </c:pt>
                  <c:pt idx="2483">
                    <c:v>5%</c:v>
                  </c:pt>
                  <c:pt idx="2484">
                    <c:v>50%</c:v>
                  </c:pt>
                  <c:pt idx="2485">
                    <c:v>5%</c:v>
                  </c:pt>
                  <c:pt idx="2486">
                    <c:v>5%</c:v>
                  </c:pt>
                  <c:pt idx="2487">
                    <c:v>30%</c:v>
                  </c:pt>
                  <c:pt idx="2488">
                    <c:v>5%</c:v>
                  </c:pt>
                  <c:pt idx="2489">
                    <c:v>50%</c:v>
                  </c:pt>
                  <c:pt idx="2490">
                    <c:v>5%</c:v>
                  </c:pt>
                  <c:pt idx="2491">
                    <c:v>50%</c:v>
                  </c:pt>
                  <c:pt idx="2492">
                    <c:v>73%</c:v>
                  </c:pt>
                  <c:pt idx="2493">
                    <c:v>5%</c:v>
                  </c:pt>
                  <c:pt idx="2494">
                    <c:v>5%</c:v>
                  </c:pt>
                  <c:pt idx="2495">
                    <c:v>5%</c:v>
                  </c:pt>
                  <c:pt idx="2496">
                    <c:v>21%</c:v>
                  </c:pt>
                  <c:pt idx="2497">
                    <c:v>21%</c:v>
                  </c:pt>
                  <c:pt idx="2498">
                    <c:v>21%</c:v>
                  </c:pt>
                  <c:pt idx="2499">
                    <c:v>21%</c:v>
                  </c:pt>
                  <c:pt idx="2500">
                    <c:v>50%</c:v>
                  </c:pt>
                  <c:pt idx="2501">
                    <c:v>100%</c:v>
                  </c:pt>
                  <c:pt idx="2502">
                    <c:v>5%</c:v>
                  </c:pt>
                  <c:pt idx="2503">
                    <c:v>5%</c:v>
                  </c:pt>
                  <c:pt idx="2504">
                    <c:v>5%</c:v>
                  </c:pt>
                  <c:pt idx="2505">
                    <c:v>38%</c:v>
                  </c:pt>
                  <c:pt idx="2506">
                    <c:v>38%</c:v>
                  </c:pt>
                  <c:pt idx="2507">
                    <c:v>38%</c:v>
                  </c:pt>
                  <c:pt idx="2508">
                    <c:v>38%</c:v>
                  </c:pt>
                  <c:pt idx="2509">
                    <c:v>38%</c:v>
                  </c:pt>
                  <c:pt idx="2510">
                    <c:v>38%</c:v>
                  </c:pt>
                  <c:pt idx="2511">
                    <c:v>38%</c:v>
                  </c:pt>
                  <c:pt idx="2512">
                    <c:v>38%</c:v>
                  </c:pt>
                  <c:pt idx="2513">
                    <c:v>38%</c:v>
                  </c:pt>
                  <c:pt idx="2514">
                    <c:v>38%</c:v>
                  </c:pt>
                  <c:pt idx="2515">
                    <c:v>38%</c:v>
                  </c:pt>
                  <c:pt idx="2516">
                    <c:v>38%</c:v>
                  </c:pt>
                  <c:pt idx="2517">
                    <c:v>38%</c:v>
                  </c:pt>
                  <c:pt idx="2518">
                    <c:v>38%</c:v>
                  </c:pt>
                  <c:pt idx="2519">
                    <c:v>38%</c:v>
                  </c:pt>
                  <c:pt idx="2520">
                    <c:v>38%</c:v>
                  </c:pt>
                  <c:pt idx="2521">
                    <c:v>38%</c:v>
                  </c:pt>
                  <c:pt idx="2522">
                    <c:v>30%</c:v>
                  </c:pt>
                  <c:pt idx="2523">
                    <c:v>46%</c:v>
                  </c:pt>
                  <c:pt idx="2524">
                    <c:v>34%</c:v>
                  </c:pt>
                  <c:pt idx="2525">
                    <c:v>5%</c:v>
                  </c:pt>
                  <c:pt idx="2526">
                    <c:v>50%</c:v>
                  </c:pt>
                  <c:pt idx="2527">
                    <c:v>62%</c:v>
                  </c:pt>
                  <c:pt idx="2528">
                    <c:v>55%</c:v>
                  </c:pt>
                  <c:pt idx="2529">
                    <c:v>78%</c:v>
                  </c:pt>
                  <c:pt idx="2530">
                    <c:v>62%</c:v>
                  </c:pt>
                  <c:pt idx="2531">
                    <c:v>50%</c:v>
                  </c:pt>
                  <c:pt idx="2532">
                    <c:v>50%</c:v>
                  </c:pt>
                  <c:pt idx="2533">
                    <c:v>44%</c:v>
                  </c:pt>
                  <c:pt idx="2534">
                    <c:v>50%</c:v>
                  </c:pt>
                  <c:pt idx="2535">
                    <c:v>44%</c:v>
                  </c:pt>
                  <c:pt idx="2536">
                    <c:v>68%</c:v>
                  </c:pt>
                  <c:pt idx="2537">
                    <c:v>44%</c:v>
                  </c:pt>
                  <c:pt idx="2538">
                    <c:v>44%</c:v>
                  </c:pt>
                  <c:pt idx="2539">
                    <c:v>44%</c:v>
                  </c:pt>
                  <c:pt idx="2540">
                    <c:v>44%</c:v>
                  </c:pt>
                  <c:pt idx="2541">
                    <c:v>95%</c:v>
                  </c:pt>
                  <c:pt idx="2542">
                    <c:v>44%</c:v>
                  </c:pt>
                  <c:pt idx="2543">
                    <c:v>44%</c:v>
                  </c:pt>
                  <c:pt idx="2544">
                    <c:v>44%</c:v>
                  </c:pt>
                  <c:pt idx="2545">
                    <c:v>68%</c:v>
                  </c:pt>
                  <c:pt idx="2546">
                    <c:v>68%</c:v>
                  </c:pt>
                  <c:pt idx="2547">
                    <c:v>50%</c:v>
                  </c:pt>
                  <c:pt idx="2548">
                    <c:v>50%</c:v>
                  </c:pt>
                  <c:pt idx="2549">
                    <c:v>50%</c:v>
                  </c:pt>
                  <c:pt idx="2550">
                    <c:v>50%</c:v>
                  </c:pt>
                  <c:pt idx="2551">
                    <c:v>50%</c:v>
                  </c:pt>
                  <c:pt idx="2552">
                    <c:v>50%</c:v>
                  </c:pt>
                  <c:pt idx="2553">
                    <c:v>78%</c:v>
                  </c:pt>
                  <c:pt idx="2554">
                    <c:v>50%</c:v>
                  </c:pt>
                  <c:pt idx="2555">
                    <c:v>50%</c:v>
                  </c:pt>
                  <c:pt idx="2556">
                    <c:v>50%</c:v>
                  </c:pt>
                  <c:pt idx="2557">
                    <c:v>50%</c:v>
                  </c:pt>
                  <c:pt idx="2558">
                    <c:v>50%</c:v>
                  </c:pt>
                  <c:pt idx="2559">
                    <c:v>50%</c:v>
                  </c:pt>
                  <c:pt idx="2560">
                    <c:v>50%</c:v>
                  </c:pt>
                  <c:pt idx="2561">
                    <c:v>50%</c:v>
                  </c:pt>
                  <c:pt idx="2562">
                    <c:v>50%</c:v>
                  </c:pt>
                  <c:pt idx="2563">
                    <c:v>50%</c:v>
                  </c:pt>
                  <c:pt idx="2564">
                    <c:v>50%</c:v>
                  </c:pt>
                  <c:pt idx="2565">
                    <c:v>50%</c:v>
                  </c:pt>
                  <c:pt idx="2566">
                    <c:v>50%</c:v>
                  </c:pt>
                  <c:pt idx="2567">
                    <c:v>50%</c:v>
                  </c:pt>
                  <c:pt idx="2568">
                    <c:v>50%</c:v>
                  </c:pt>
                  <c:pt idx="2569">
                    <c:v>50%</c:v>
                  </c:pt>
                  <c:pt idx="2570">
                    <c:v>78%</c:v>
                  </c:pt>
                  <c:pt idx="2571">
                    <c:v>50%</c:v>
                  </c:pt>
                  <c:pt idx="2572">
                    <c:v>50%</c:v>
                  </c:pt>
                  <c:pt idx="2573">
                    <c:v>50%</c:v>
                  </c:pt>
                  <c:pt idx="2574">
                    <c:v>50%</c:v>
                  </c:pt>
                  <c:pt idx="2575">
                    <c:v>50%</c:v>
                  </c:pt>
                  <c:pt idx="2576">
                    <c:v>78%</c:v>
                  </c:pt>
                  <c:pt idx="2577">
                    <c:v>50%</c:v>
                  </c:pt>
                  <c:pt idx="2578">
                    <c:v>76%</c:v>
                  </c:pt>
                  <c:pt idx="2579">
                    <c:v>50%</c:v>
                  </c:pt>
                  <c:pt idx="2580">
                    <c:v>50%</c:v>
                  </c:pt>
                  <c:pt idx="2581">
                    <c:v>50%</c:v>
                  </c:pt>
                  <c:pt idx="2582">
                    <c:v>50%</c:v>
                  </c:pt>
                  <c:pt idx="2583">
                    <c:v>50%</c:v>
                  </c:pt>
                  <c:pt idx="2584">
                    <c:v>50%</c:v>
                  </c:pt>
                  <c:pt idx="2585">
                    <c:v>25%</c:v>
                  </c:pt>
                  <c:pt idx="2586">
                    <c:v>50%</c:v>
                  </c:pt>
                  <c:pt idx="2587">
                    <c:v>25%</c:v>
                  </c:pt>
                  <c:pt idx="2588">
                    <c:v>29%</c:v>
                  </c:pt>
                  <c:pt idx="2589">
                    <c:v>50%</c:v>
                  </c:pt>
                  <c:pt idx="2590">
                    <c:v>50%</c:v>
                  </c:pt>
                  <c:pt idx="2591">
                    <c:v>50%</c:v>
                  </c:pt>
                  <c:pt idx="2592">
                    <c:v>50%</c:v>
                  </c:pt>
                  <c:pt idx="2593">
                    <c:v>78%</c:v>
                  </c:pt>
                  <c:pt idx="2594">
                    <c:v>50%</c:v>
                  </c:pt>
                  <c:pt idx="2595">
                    <c:v>50%</c:v>
                  </c:pt>
                  <c:pt idx="2596">
                    <c:v>50%</c:v>
                  </c:pt>
                  <c:pt idx="2597">
                    <c:v>50%</c:v>
                  </c:pt>
                  <c:pt idx="2598">
                    <c:v>50%</c:v>
                  </c:pt>
                  <c:pt idx="2599">
                    <c:v>34%</c:v>
                  </c:pt>
                  <c:pt idx="2600">
                    <c:v>78%</c:v>
                  </c:pt>
                  <c:pt idx="2601">
                    <c:v>78%</c:v>
                  </c:pt>
                  <c:pt idx="2602">
                    <c:v>50%</c:v>
                  </c:pt>
                  <c:pt idx="2603">
                    <c:v>50%</c:v>
                  </c:pt>
                  <c:pt idx="2604">
                    <c:v>50%</c:v>
                  </c:pt>
                  <c:pt idx="2605">
                    <c:v>50%</c:v>
                  </c:pt>
                  <c:pt idx="2606">
                    <c:v>78%</c:v>
                  </c:pt>
                  <c:pt idx="2607">
                    <c:v>78%</c:v>
                  </c:pt>
                  <c:pt idx="2608">
                    <c:v>50%</c:v>
                  </c:pt>
                  <c:pt idx="2609">
                    <c:v>50%</c:v>
                  </c:pt>
                  <c:pt idx="2610">
                    <c:v>60%</c:v>
                  </c:pt>
                  <c:pt idx="2611">
                    <c:v>60%</c:v>
                  </c:pt>
                  <c:pt idx="2612">
                    <c:v>78%</c:v>
                  </c:pt>
                  <c:pt idx="2613">
                    <c:v>50%</c:v>
                  </c:pt>
                  <c:pt idx="2614">
                    <c:v>44%</c:v>
                  </c:pt>
                  <c:pt idx="2615">
                    <c:v>44%</c:v>
                  </c:pt>
                  <c:pt idx="2616">
                    <c:v>50%</c:v>
                  </c:pt>
                  <c:pt idx="2617">
                    <c:v>78%</c:v>
                  </c:pt>
                  <c:pt idx="2618">
                    <c:v>50%</c:v>
                  </c:pt>
                  <c:pt idx="2619">
                    <c:v>5%</c:v>
                  </c:pt>
                  <c:pt idx="2620">
                    <c:v>50%</c:v>
                  </c:pt>
                  <c:pt idx="2621">
                    <c:v>5%</c:v>
                  </c:pt>
                  <c:pt idx="2622">
                    <c:v>5%</c:v>
                  </c:pt>
                  <c:pt idx="2623">
                    <c:v>5%</c:v>
                  </c:pt>
                  <c:pt idx="2624">
                    <c:v>5%</c:v>
                  </c:pt>
                  <c:pt idx="2625">
                    <c:v>50%</c:v>
                  </c:pt>
                  <c:pt idx="2626">
                    <c:v>50%</c:v>
                  </c:pt>
                  <c:pt idx="2627">
                    <c:v>50%</c:v>
                  </c:pt>
                  <c:pt idx="2628">
                    <c:v>50%</c:v>
                  </c:pt>
                  <c:pt idx="2629">
                    <c:v>50%</c:v>
                  </c:pt>
                  <c:pt idx="2630">
                    <c:v>5%</c:v>
                  </c:pt>
                  <c:pt idx="2631">
                    <c:v>5%</c:v>
                  </c:pt>
                  <c:pt idx="2632">
                    <c:v>21%</c:v>
                  </c:pt>
                  <c:pt idx="2633">
                    <c:v>5%</c:v>
                  </c:pt>
                  <c:pt idx="2634">
                    <c:v>5%</c:v>
                  </c:pt>
                  <c:pt idx="2635">
                    <c:v>5%</c:v>
                  </c:pt>
                  <c:pt idx="2636">
                    <c:v>5%</c:v>
                  </c:pt>
                  <c:pt idx="2637">
                    <c:v>5%</c:v>
                  </c:pt>
                  <c:pt idx="2638">
                    <c:v>5%</c:v>
                  </c:pt>
                  <c:pt idx="2639">
                    <c:v>5%</c:v>
                  </c:pt>
                  <c:pt idx="2640">
                    <c:v>50%</c:v>
                  </c:pt>
                  <c:pt idx="2641">
                    <c:v>50%</c:v>
                  </c:pt>
                  <c:pt idx="2642">
                    <c:v>5%</c:v>
                  </c:pt>
                  <c:pt idx="2643">
                    <c:v>5%</c:v>
                  </c:pt>
                  <c:pt idx="2644">
                    <c:v>50%</c:v>
                  </c:pt>
                  <c:pt idx="2645">
                    <c:v>100%</c:v>
                  </c:pt>
                  <c:pt idx="2646">
                    <c:v>5%</c:v>
                  </c:pt>
                  <c:pt idx="2647">
                    <c:v>50%</c:v>
                  </c:pt>
                  <c:pt idx="2648">
                    <c:v>50%</c:v>
                  </c:pt>
                  <c:pt idx="2649">
                    <c:v>5%</c:v>
                  </c:pt>
                  <c:pt idx="2650">
                    <c:v>5%</c:v>
                  </c:pt>
                  <c:pt idx="2651">
                    <c:v>50%</c:v>
                  </c:pt>
                  <c:pt idx="2652">
                    <c:v>50%</c:v>
                  </c:pt>
                  <c:pt idx="2653">
                    <c:v>50%</c:v>
                  </c:pt>
                  <c:pt idx="2654">
                    <c:v>50%</c:v>
                  </c:pt>
                  <c:pt idx="2655">
                    <c:v>50%</c:v>
                  </c:pt>
                  <c:pt idx="2656">
                    <c:v>50%</c:v>
                  </c:pt>
                  <c:pt idx="2657">
                    <c:v>5%</c:v>
                  </c:pt>
                  <c:pt idx="2658">
                    <c:v>95%</c:v>
                  </c:pt>
                  <c:pt idx="2659">
                    <c:v>50%</c:v>
                  </c:pt>
                  <c:pt idx="2660">
                    <c:v>50%</c:v>
                  </c:pt>
                  <c:pt idx="2661">
                    <c:v>25%</c:v>
                  </c:pt>
                  <c:pt idx="2662">
                    <c:v>100%</c:v>
                  </c:pt>
                  <c:pt idx="2663">
                    <c:v>78%</c:v>
                  </c:pt>
                  <c:pt idx="2664">
                    <c:v>50%</c:v>
                  </c:pt>
                  <c:pt idx="2665">
                    <c:v>50%</c:v>
                  </c:pt>
                  <c:pt idx="2666">
                    <c:v>50%</c:v>
                  </c:pt>
                  <c:pt idx="2667">
                    <c:v>25%</c:v>
                  </c:pt>
                  <c:pt idx="2668">
                    <c:v>30%</c:v>
                  </c:pt>
                  <c:pt idx="2669">
                    <c:v>50%</c:v>
                  </c:pt>
                  <c:pt idx="2670">
                    <c:v>50%</c:v>
                  </c:pt>
                  <c:pt idx="2671">
                    <c:v>50%</c:v>
                  </c:pt>
                  <c:pt idx="2672">
                    <c:v>50%</c:v>
                  </c:pt>
                  <c:pt idx="2673">
                    <c:v>50%</c:v>
                  </c:pt>
                  <c:pt idx="2674">
                    <c:v>78%</c:v>
                  </c:pt>
                  <c:pt idx="2675">
                    <c:v>50%</c:v>
                  </c:pt>
                  <c:pt idx="2676">
                    <c:v>50%</c:v>
                  </c:pt>
                  <c:pt idx="2677">
                    <c:v>25%</c:v>
                  </c:pt>
                  <c:pt idx="2678">
                    <c:v>50%</c:v>
                  </c:pt>
                  <c:pt idx="2679">
                    <c:v>50%</c:v>
                  </c:pt>
                  <c:pt idx="2680">
                    <c:v>50%</c:v>
                  </c:pt>
                  <c:pt idx="2681">
                    <c:v>78%</c:v>
                  </c:pt>
                  <c:pt idx="2682">
                    <c:v>50%</c:v>
                  </c:pt>
                  <c:pt idx="2683">
                    <c:v>50%</c:v>
                  </c:pt>
                  <c:pt idx="2684">
                    <c:v>34%</c:v>
                  </c:pt>
                  <c:pt idx="2685">
                    <c:v>25%</c:v>
                  </c:pt>
                  <c:pt idx="2686">
                    <c:v>100%</c:v>
                  </c:pt>
                  <c:pt idx="2687">
                    <c:v>50%</c:v>
                  </c:pt>
                  <c:pt idx="2688">
                    <c:v>50%</c:v>
                  </c:pt>
                  <c:pt idx="2689">
                    <c:v>25%</c:v>
                  </c:pt>
                  <c:pt idx="2690">
                    <c:v>50%</c:v>
                  </c:pt>
                  <c:pt idx="2691">
                    <c:v>50%</c:v>
                  </c:pt>
                  <c:pt idx="2692">
                    <c:v>54%</c:v>
                  </c:pt>
                  <c:pt idx="2693">
                    <c:v>54%</c:v>
                  </c:pt>
                  <c:pt idx="2694">
                    <c:v>54%</c:v>
                  </c:pt>
                  <c:pt idx="2695">
                    <c:v>21%</c:v>
                  </c:pt>
                  <c:pt idx="2696">
                    <c:v>50%</c:v>
                  </c:pt>
                  <c:pt idx="2697">
                    <c:v>29%</c:v>
                  </c:pt>
                  <c:pt idx="2698">
                    <c:v>81%</c:v>
                  </c:pt>
                  <c:pt idx="2699">
                    <c:v>34%</c:v>
                  </c:pt>
                  <c:pt idx="2700">
                    <c:v>34%</c:v>
                  </c:pt>
                  <c:pt idx="2701">
                    <c:v>34%</c:v>
                  </c:pt>
                  <c:pt idx="2702">
                    <c:v>34%</c:v>
                  </c:pt>
                  <c:pt idx="2703">
                    <c:v>67%</c:v>
                  </c:pt>
                  <c:pt idx="2704">
                    <c:v>100%</c:v>
                  </c:pt>
                  <c:pt idx="2705">
                    <c:v>21%</c:v>
                  </c:pt>
                  <c:pt idx="2706">
                    <c:v>100%</c:v>
                  </c:pt>
                  <c:pt idx="2707">
                    <c:v>100%</c:v>
                  </c:pt>
                  <c:pt idx="2708">
                    <c:v>100%</c:v>
                  </c:pt>
                  <c:pt idx="2709">
                    <c:v>100%</c:v>
                  </c:pt>
                  <c:pt idx="2710">
                    <c:v>50%</c:v>
                  </c:pt>
                  <c:pt idx="2711">
                    <c:v>50%</c:v>
                  </c:pt>
                  <c:pt idx="2712">
                    <c:v>50%</c:v>
                  </c:pt>
                  <c:pt idx="2713">
                    <c:v>50%</c:v>
                  </c:pt>
                  <c:pt idx="2714">
                    <c:v>50%</c:v>
                  </c:pt>
                  <c:pt idx="2715">
                    <c:v>50%</c:v>
                  </c:pt>
                  <c:pt idx="2716">
                    <c:v>63%</c:v>
                  </c:pt>
                  <c:pt idx="2717">
                    <c:v>63%</c:v>
                  </c:pt>
                  <c:pt idx="2718">
                    <c:v>63%</c:v>
                  </c:pt>
                  <c:pt idx="2719">
                    <c:v>63%</c:v>
                  </c:pt>
                  <c:pt idx="2720">
                    <c:v>63%</c:v>
                  </c:pt>
                  <c:pt idx="2721">
                    <c:v>63%</c:v>
                  </c:pt>
                  <c:pt idx="2722">
                    <c:v>63%</c:v>
                  </c:pt>
                  <c:pt idx="2723">
                    <c:v>63%</c:v>
                  </c:pt>
                  <c:pt idx="2724">
                    <c:v>63%</c:v>
                  </c:pt>
                  <c:pt idx="2725">
                    <c:v>63%</c:v>
                  </c:pt>
                  <c:pt idx="2726">
                    <c:v>63%</c:v>
                  </c:pt>
                  <c:pt idx="2727">
                    <c:v>63%</c:v>
                  </c:pt>
                  <c:pt idx="2728">
                    <c:v>63%</c:v>
                  </c:pt>
                  <c:pt idx="2729">
                    <c:v>63%</c:v>
                  </c:pt>
                  <c:pt idx="2730">
                    <c:v>63%</c:v>
                  </c:pt>
                  <c:pt idx="2731">
                    <c:v>100%</c:v>
                  </c:pt>
                  <c:pt idx="2732">
                    <c:v>55%</c:v>
                  </c:pt>
                  <c:pt idx="2733">
                    <c:v>5%</c:v>
                  </c:pt>
                  <c:pt idx="2734">
                    <c:v>5%</c:v>
                  </c:pt>
                  <c:pt idx="2735">
                    <c:v>83%</c:v>
                  </c:pt>
                  <c:pt idx="2736">
                    <c:v>50%</c:v>
                  </c:pt>
                  <c:pt idx="2737">
                    <c:v>50%</c:v>
                  </c:pt>
                  <c:pt idx="2738">
                    <c:v>50%</c:v>
                  </c:pt>
                  <c:pt idx="2739">
                    <c:v>5%</c:v>
                  </c:pt>
                  <c:pt idx="2740">
                    <c:v>5%</c:v>
                  </c:pt>
                  <c:pt idx="2741">
                    <c:v>50%</c:v>
                  </c:pt>
                  <c:pt idx="2742">
                    <c:v>15%</c:v>
                  </c:pt>
                  <c:pt idx="2743">
                    <c:v>50%</c:v>
                  </c:pt>
                  <c:pt idx="2744">
                    <c:v>5%</c:v>
                  </c:pt>
                  <c:pt idx="2745">
                    <c:v>50%</c:v>
                  </c:pt>
                  <c:pt idx="2746">
                    <c:v>50%</c:v>
                  </c:pt>
                  <c:pt idx="2747">
                    <c:v>50%</c:v>
                  </c:pt>
                  <c:pt idx="2748">
                    <c:v>5%</c:v>
                  </c:pt>
                  <c:pt idx="2749">
                    <c:v>5%</c:v>
                  </c:pt>
                  <c:pt idx="2750">
                    <c:v>50%</c:v>
                  </c:pt>
                  <c:pt idx="2751">
                    <c:v>5%</c:v>
                  </c:pt>
                  <c:pt idx="2752">
                    <c:v>5%</c:v>
                  </c:pt>
                  <c:pt idx="2753">
                    <c:v>50%</c:v>
                  </c:pt>
                  <c:pt idx="2754">
                    <c:v>50%</c:v>
                  </c:pt>
                  <c:pt idx="2755">
                    <c:v>50%</c:v>
                  </c:pt>
                  <c:pt idx="2756">
                    <c:v>34%</c:v>
                  </c:pt>
                  <c:pt idx="2757">
                    <c:v>34%</c:v>
                  </c:pt>
                  <c:pt idx="2758">
                    <c:v>5%</c:v>
                  </c:pt>
                  <c:pt idx="2759">
                    <c:v>5%</c:v>
                  </c:pt>
                  <c:pt idx="2760">
                    <c:v>5%</c:v>
                  </c:pt>
                  <c:pt idx="2761">
                    <c:v>50%</c:v>
                  </c:pt>
                  <c:pt idx="2762">
                    <c:v>5%</c:v>
                  </c:pt>
                  <c:pt idx="2763">
                    <c:v>50%</c:v>
                  </c:pt>
                  <c:pt idx="2764">
                    <c:v>5%</c:v>
                  </c:pt>
                  <c:pt idx="2765">
                    <c:v>5%</c:v>
                  </c:pt>
                  <c:pt idx="2766">
                    <c:v>100%</c:v>
                  </c:pt>
                  <c:pt idx="2767">
                    <c:v>100%</c:v>
                  </c:pt>
                  <c:pt idx="2768">
                    <c:v>100%</c:v>
                  </c:pt>
                  <c:pt idx="2769">
                    <c:v>5%</c:v>
                  </c:pt>
                  <c:pt idx="2770">
                    <c:v>5%</c:v>
                  </c:pt>
                  <c:pt idx="2771">
                    <c:v>5%</c:v>
                  </c:pt>
                  <c:pt idx="2772">
                    <c:v>5%</c:v>
                  </c:pt>
                  <c:pt idx="2773">
                    <c:v>5%</c:v>
                  </c:pt>
                  <c:pt idx="2774">
                    <c:v>100%</c:v>
                  </c:pt>
                  <c:pt idx="2775">
                    <c:v>5%</c:v>
                  </c:pt>
                  <c:pt idx="2776">
                    <c:v>5%</c:v>
                  </c:pt>
                  <c:pt idx="2777">
                    <c:v>5%</c:v>
                  </c:pt>
                  <c:pt idx="2778">
                    <c:v>5%</c:v>
                  </c:pt>
                  <c:pt idx="2779">
                    <c:v>5%</c:v>
                  </c:pt>
                  <c:pt idx="2780">
                    <c:v>21%</c:v>
                  </c:pt>
                  <c:pt idx="2781">
                    <c:v>83%</c:v>
                  </c:pt>
                  <c:pt idx="2782">
                    <c:v>25%</c:v>
                  </c:pt>
                  <c:pt idx="2783">
                    <c:v>10%</c:v>
                  </c:pt>
                  <c:pt idx="2784">
                    <c:v>50%</c:v>
                  </c:pt>
                  <c:pt idx="2785">
                    <c:v>50%</c:v>
                  </c:pt>
                  <c:pt idx="2786">
                    <c:v>10%</c:v>
                  </c:pt>
                  <c:pt idx="2787">
                    <c:v>5%</c:v>
                  </c:pt>
                  <c:pt idx="2788">
                    <c:v>10%</c:v>
                  </c:pt>
                  <c:pt idx="2789">
                    <c:v>50%</c:v>
                  </c:pt>
                  <c:pt idx="2790">
                    <c:v>5%</c:v>
                  </c:pt>
                  <c:pt idx="2791">
                    <c:v>50%</c:v>
                  </c:pt>
                  <c:pt idx="2792">
                    <c:v>5%</c:v>
                  </c:pt>
                  <c:pt idx="2793">
                    <c:v>50%</c:v>
                  </c:pt>
                  <c:pt idx="2794">
                    <c:v>50%</c:v>
                  </c:pt>
                  <c:pt idx="2795">
                    <c:v>50%</c:v>
                  </c:pt>
                  <c:pt idx="2796">
                    <c:v>100%</c:v>
                  </c:pt>
                  <c:pt idx="2797">
                    <c:v>5%</c:v>
                  </c:pt>
                  <c:pt idx="2798">
                    <c:v>50%</c:v>
                  </c:pt>
                  <c:pt idx="2799">
                    <c:v>5%</c:v>
                  </c:pt>
                  <c:pt idx="2800">
                    <c:v>5%</c:v>
                  </c:pt>
                  <c:pt idx="2801">
                    <c:v>100%</c:v>
                  </c:pt>
                  <c:pt idx="2802">
                    <c:v>100%</c:v>
                  </c:pt>
                  <c:pt idx="2803">
                    <c:v>50%</c:v>
                  </c:pt>
                  <c:pt idx="2804">
                    <c:v>50%</c:v>
                  </c:pt>
                  <c:pt idx="2805">
                    <c:v>5%</c:v>
                  </c:pt>
                  <c:pt idx="2806">
                    <c:v>50%</c:v>
                  </c:pt>
                  <c:pt idx="2807">
                    <c:v>5%</c:v>
                  </c:pt>
                  <c:pt idx="2808">
                    <c:v>50%</c:v>
                  </c:pt>
                  <c:pt idx="2809">
                    <c:v>34%</c:v>
                  </c:pt>
                  <c:pt idx="2810">
                    <c:v>34%</c:v>
                  </c:pt>
                  <c:pt idx="2811">
                    <c:v>25%</c:v>
                  </c:pt>
                  <c:pt idx="2812">
                    <c:v>5%</c:v>
                  </c:pt>
                  <c:pt idx="2813">
                    <c:v>5%</c:v>
                  </c:pt>
                </c:lvl>
                <c:lvl>
                  <c:pt idx="0">
                    <c:v>ALTO</c:v>
                  </c:pt>
                  <c:pt idx="1">
                    <c:v>BAJO</c:v>
                  </c:pt>
                  <c:pt idx="2">
                    <c:v>BAJO</c:v>
                  </c:pt>
                  <c:pt idx="3">
                    <c:v>BAJO</c:v>
                  </c:pt>
                  <c:pt idx="4">
                    <c:v>MEDIO   </c:v>
                  </c:pt>
                  <c:pt idx="5">
                    <c:v>BAJO</c:v>
                  </c:pt>
                  <c:pt idx="6">
                    <c:v>BAJO</c:v>
                  </c:pt>
                  <c:pt idx="7">
                    <c:v>ALTO</c:v>
                  </c:pt>
                  <c:pt idx="8">
                    <c:v>BAJO</c:v>
                  </c:pt>
                  <c:pt idx="9">
                    <c:v>BAJO</c:v>
                  </c:pt>
                  <c:pt idx="10">
                    <c:v>BAJO</c:v>
                  </c:pt>
                  <c:pt idx="11">
                    <c:v>ALTO</c:v>
                  </c:pt>
                  <c:pt idx="12">
                    <c:v>BAJO</c:v>
                  </c:pt>
                  <c:pt idx="13">
                    <c:v>BAJO</c:v>
                  </c:pt>
                  <c:pt idx="14">
                    <c:v>BAJO</c:v>
                  </c:pt>
                  <c:pt idx="15">
                    <c:v>BAJO</c:v>
                  </c:pt>
                  <c:pt idx="16">
                    <c:v>BAJO</c:v>
                  </c:pt>
                  <c:pt idx="17">
                    <c:v>BAJO</c:v>
                  </c:pt>
                  <c:pt idx="18">
                    <c:v>BAJO</c:v>
                  </c:pt>
                  <c:pt idx="19">
                    <c:v>BAJO</c:v>
                  </c:pt>
                  <c:pt idx="20">
                    <c:v>ALTO</c:v>
                  </c:pt>
                  <c:pt idx="21">
                    <c:v>BAJO</c:v>
                  </c:pt>
                  <c:pt idx="22">
                    <c:v>ALTO</c:v>
                  </c:pt>
                  <c:pt idx="23">
                    <c:v>BAJO</c:v>
                  </c:pt>
                  <c:pt idx="24">
                    <c:v>ALTO</c:v>
                  </c:pt>
                  <c:pt idx="25">
                    <c:v>BAJO</c:v>
                  </c:pt>
                  <c:pt idx="26">
                    <c:v>ALTO</c:v>
                  </c:pt>
                  <c:pt idx="27">
                    <c:v>BAJO</c:v>
                  </c:pt>
                  <c:pt idx="28">
                    <c:v>BAJO</c:v>
                  </c:pt>
                  <c:pt idx="29">
                    <c:v>BAJO</c:v>
                  </c:pt>
                  <c:pt idx="30">
                    <c:v>ALTO</c:v>
                  </c:pt>
                  <c:pt idx="31">
                    <c:v>BAJO</c:v>
                  </c:pt>
                  <c:pt idx="32">
                    <c:v>ALTO</c:v>
                  </c:pt>
                  <c:pt idx="33">
                    <c:v>BAJO</c:v>
                  </c:pt>
                  <c:pt idx="34">
                    <c:v>ALTO</c:v>
                  </c:pt>
                  <c:pt idx="35">
                    <c:v>BAJO</c:v>
                  </c:pt>
                  <c:pt idx="36">
                    <c:v>BAJO</c:v>
                  </c:pt>
                  <c:pt idx="37">
                    <c:v>ALTO</c:v>
                  </c:pt>
                  <c:pt idx="38">
                    <c:v>BAJO</c:v>
                  </c:pt>
                  <c:pt idx="39">
                    <c:v>ALTO</c:v>
                  </c:pt>
                  <c:pt idx="40">
                    <c:v>ALTO</c:v>
                  </c:pt>
                  <c:pt idx="41">
                    <c:v>ALTO</c:v>
                  </c:pt>
                  <c:pt idx="42">
                    <c:v>ALTO</c:v>
                  </c:pt>
                  <c:pt idx="43">
                    <c:v>ALTO</c:v>
                  </c:pt>
                  <c:pt idx="44">
                    <c:v>ALTO</c:v>
                  </c:pt>
                  <c:pt idx="45">
                    <c:v>BAJO</c:v>
                  </c:pt>
                  <c:pt idx="46">
                    <c:v>ALTO</c:v>
                  </c:pt>
                  <c:pt idx="47">
                    <c:v>ALTO</c:v>
                  </c:pt>
                  <c:pt idx="48">
                    <c:v>BAJO</c:v>
                  </c:pt>
                  <c:pt idx="49">
                    <c:v>BAJO</c:v>
                  </c:pt>
                  <c:pt idx="50">
                    <c:v>BAJO</c:v>
                  </c:pt>
                  <c:pt idx="51">
                    <c:v>BAJO</c:v>
                  </c:pt>
                  <c:pt idx="52">
                    <c:v>BAJO</c:v>
                  </c:pt>
                  <c:pt idx="53">
                    <c:v>BAJO</c:v>
                  </c:pt>
                  <c:pt idx="54">
                    <c:v>BAJO</c:v>
                  </c:pt>
                  <c:pt idx="55">
                    <c:v>BAJO</c:v>
                  </c:pt>
                  <c:pt idx="56">
                    <c:v>ALTO</c:v>
                  </c:pt>
                  <c:pt idx="57">
                    <c:v>ALTO</c:v>
                  </c:pt>
                  <c:pt idx="58">
                    <c:v>BAJO</c:v>
                  </c:pt>
                  <c:pt idx="59">
                    <c:v>ALTO</c:v>
                  </c:pt>
                  <c:pt idx="60">
                    <c:v>ALTO</c:v>
                  </c:pt>
                  <c:pt idx="61">
                    <c:v>BAJO</c:v>
                  </c:pt>
                  <c:pt idx="62">
                    <c:v>ALTO</c:v>
                  </c:pt>
                  <c:pt idx="63">
                    <c:v>MEDIO   </c:v>
                  </c:pt>
                  <c:pt idx="64">
                    <c:v>BAJO</c:v>
                  </c:pt>
                  <c:pt idx="65">
                    <c:v>BAJO</c:v>
                  </c:pt>
                  <c:pt idx="66">
                    <c:v>BAJO</c:v>
                  </c:pt>
                  <c:pt idx="67">
                    <c:v>ALTO</c:v>
                  </c:pt>
                  <c:pt idx="68">
                    <c:v>ALTO</c:v>
                  </c:pt>
                  <c:pt idx="69">
                    <c:v>BAJO</c:v>
                  </c:pt>
                  <c:pt idx="70">
                    <c:v>BAJO</c:v>
                  </c:pt>
                  <c:pt idx="71">
                    <c:v>BAJO</c:v>
                  </c:pt>
                  <c:pt idx="72">
                    <c:v>ALTO</c:v>
                  </c:pt>
                  <c:pt idx="73">
                    <c:v>ALTO</c:v>
                  </c:pt>
                  <c:pt idx="74">
                    <c:v>ALTO</c:v>
                  </c:pt>
                  <c:pt idx="75">
                    <c:v>ALTO</c:v>
                  </c:pt>
                  <c:pt idx="76">
                    <c:v>ALTO</c:v>
                  </c:pt>
                  <c:pt idx="77">
                    <c:v>ALTO</c:v>
                  </c:pt>
                  <c:pt idx="78">
                    <c:v>ALTO</c:v>
                  </c:pt>
                  <c:pt idx="79">
                    <c:v>ALTO</c:v>
                  </c:pt>
                  <c:pt idx="80">
                    <c:v>ALTO</c:v>
                  </c:pt>
                  <c:pt idx="81">
                    <c:v>ALTO</c:v>
                  </c:pt>
                  <c:pt idx="82">
                    <c:v>ALTO</c:v>
                  </c:pt>
                  <c:pt idx="83">
                    <c:v>ALTO</c:v>
                  </c:pt>
                  <c:pt idx="84">
                    <c:v>BAJO</c:v>
                  </c:pt>
                  <c:pt idx="85">
                    <c:v>BAJO</c:v>
                  </c:pt>
                  <c:pt idx="86">
                    <c:v>ALTO</c:v>
                  </c:pt>
                  <c:pt idx="87">
                    <c:v>BAJO</c:v>
                  </c:pt>
                  <c:pt idx="88">
                    <c:v>BAJO</c:v>
                  </c:pt>
                  <c:pt idx="89">
                    <c:v>BAJO</c:v>
                  </c:pt>
                  <c:pt idx="90">
                    <c:v>BAJO</c:v>
                  </c:pt>
                  <c:pt idx="91">
                    <c:v>ALTO</c:v>
                  </c:pt>
                  <c:pt idx="92">
                    <c:v>BAJO</c:v>
                  </c:pt>
                  <c:pt idx="93">
                    <c:v>ALTO</c:v>
                  </c:pt>
                  <c:pt idx="94">
                    <c:v>BAJO</c:v>
                  </c:pt>
                  <c:pt idx="95">
                    <c:v>MEDIO   </c:v>
                  </c:pt>
                  <c:pt idx="96">
                    <c:v>ALTO</c:v>
                  </c:pt>
                  <c:pt idx="97">
                    <c:v>MEDIO   </c:v>
                  </c:pt>
                  <c:pt idx="98">
                    <c:v>BAJO</c:v>
                  </c:pt>
                  <c:pt idx="99">
                    <c:v>BAJO</c:v>
                  </c:pt>
                  <c:pt idx="100">
                    <c:v>MEDIO   </c:v>
                  </c:pt>
                  <c:pt idx="101">
                    <c:v>BAJO</c:v>
                  </c:pt>
                  <c:pt idx="102">
                    <c:v>MEDIO   </c:v>
                  </c:pt>
                  <c:pt idx="103">
                    <c:v>BAJO</c:v>
                  </c:pt>
                  <c:pt idx="104">
                    <c:v>BAJO</c:v>
                  </c:pt>
                  <c:pt idx="105">
                    <c:v>BAJO</c:v>
                  </c:pt>
                  <c:pt idx="106">
                    <c:v>BAJO</c:v>
                  </c:pt>
                  <c:pt idx="107">
                    <c:v>BAJO</c:v>
                  </c:pt>
                  <c:pt idx="108">
                    <c:v>BAJO</c:v>
                  </c:pt>
                  <c:pt idx="109">
                    <c:v>BAJO</c:v>
                  </c:pt>
                  <c:pt idx="110">
                    <c:v>BAJO</c:v>
                  </c:pt>
                  <c:pt idx="111">
                    <c:v>BAJO</c:v>
                  </c:pt>
                  <c:pt idx="112">
                    <c:v>BAJO</c:v>
                  </c:pt>
                  <c:pt idx="113">
                    <c:v>BAJO</c:v>
                  </c:pt>
                  <c:pt idx="114">
                    <c:v>BAJO</c:v>
                  </c:pt>
                  <c:pt idx="115">
                    <c:v>BAJO</c:v>
                  </c:pt>
                  <c:pt idx="116">
                    <c:v>MEDIO   </c:v>
                  </c:pt>
                  <c:pt idx="117">
                    <c:v>BAJO</c:v>
                  </c:pt>
                  <c:pt idx="118">
                    <c:v>BAJO</c:v>
                  </c:pt>
                  <c:pt idx="119">
                    <c:v>BAJO</c:v>
                  </c:pt>
                  <c:pt idx="120">
                    <c:v>MEDIO   </c:v>
                  </c:pt>
                  <c:pt idx="121">
                    <c:v>MEDIO   </c:v>
                  </c:pt>
                  <c:pt idx="122">
                    <c:v>BAJO</c:v>
                  </c:pt>
                  <c:pt idx="123">
                    <c:v>MEDIO   </c:v>
                  </c:pt>
                  <c:pt idx="124">
                    <c:v>BAJO</c:v>
                  </c:pt>
                  <c:pt idx="125">
                    <c:v>BAJO</c:v>
                  </c:pt>
                  <c:pt idx="126">
                    <c:v>BAJO</c:v>
                  </c:pt>
                  <c:pt idx="127">
                    <c:v>BAJO</c:v>
                  </c:pt>
                  <c:pt idx="128">
                    <c:v>BAJO</c:v>
                  </c:pt>
                  <c:pt idx="129">
                    <c:v>BAJO</c:v>
                  </c:pt>
                  <c:pt idx="130">
                    <c:v>BAJO</c:v>
                  </c:pt>
                  <c:pt idx="131">
                    <c:v>BAJO</c:v>
                  </c:pt>
                  <c:pt idx="132">
                    <c:v>BAJO</c:v>
                  </c:pt>
                  <c:pt idx="133">
                    <c:v>BAJO</c:v>
                  </c:pt>
                  <c:pt idx="134">
                    <c:v>BAJO</c:v>
                  </c:pt>
                  <c:pt idx="135">
                    <c:v>BAJO</c:v>
                  </c:pt>
                  <c:pt idx="136">
                    <c:v>BAJO</c:v>
                  </c:pt>
                  <c:pt idx="137">
                    <c:v>BAJO</c:v>
                  </c:pt>
                  <c:pt idx="138">
                    <c:v>BAJO</c:v>
                  </c:pt>
                  <c:pt idx="139">
                    <c:v>BAJO</c:v>
                  </c:pt>
                  <c:pt idx="140">
                    <c:v>BAJO</c:v>
                  </c:pt>
                  <c:pt idx="141">
                    <c:v>ALTO</c:v>
                  </c:pt>
                  <c:pt idx="142">
                    <c:v>BAJO</c:v>
                  </c:pt>
                  <c:pt idx="143">
                    <c:v>BAJO</c:v>
                  </c:pt>
                  <c:pt idx="144">
                    <c:v>ALTO</c:v>
                  </c:pt>
                  <c:pt idx="145">
                    <c:v>BAJO</c:v>
                  </c:pt>
                  <c:pt idx="146">
                    <c:v>BAJO</c:v>
                  </c:pt>
                  <c:pt idx="147">
                    <c:v>BAJO</c:v>
                  </c:pt>
                  <c:pt idx="148">
                    <c:v>MEDIO   </c:v>
                  </c:pt>
                  <c:pt idx="149">
                    <c:v>BAJO</c:v>
                  </c:pt>
                  <c:pt idx="150">
                    <c:v>BAJO</c:v>
                  </c:pt>
                  <c:pt idx="151">
                    <c:v>BAJO</c:v>
                  </c:pt>
                  <c:pt idx="152">
                    <c:v>MEDIO   </c:v>
                  </c:pt>
                  <c:pt idx="153">
                    <c:v>BAJO</c:v>
                  </c:pt>
                  <c:pt idx="154">
                    <c:v>BAJO</c:v>
                  </c:pt>
                  <c:pt idx="155">
                    <c:v>BAJO</c:v>
                  </c:pt>
                  <c:pt idx="156">
                    <c:v>BAJO</c:v>
                  </c:pt>
                  <c:pt idx="157">
                    <c:v>BAJO</c:v>
                  </c:pt>
                  <c:pt idx="158">
                    <c:v>BAJO</c:v>
                  </c:pt>
                  <c:pt idx="159">
                    <c:v>BAJO</c:v>
                  </c:pt>
                  <c:pt idx="160">
                    <c:v>BAJO</c:v>
                  </c:pt>
                  <c:pt idx="161">
                    <c:v>BAJO</c:v>
                  </c:pt>
                  <c:pt idx="162">
                    <c:v>BAJO</c:v>
                  </c:pt>
                  <c:pt idx="163">
                    <c:v>ALTO</c:v>
                  </c:pt>
                  <c:pt idx="164">
                    <c:v>BAJO</c:v>
                  </c:pt>
                  <c:pt idx="165">
                    <c:v>BAJO</c:v>
                  </c:pt>
                  <c:pt idx="166">
                    <c:v>BAJO</c:v>
                  </c:pt>
                  <c:pt idx="167">
                    <c:v>BAJO</c:v>
                  </c:pt>
                  <c:pt idx="168">
                    <c:v>ALTO</c:v>
                  </c:pt>
                  <c:pt idx="169">
                    <c:v>BAJO</c:v>
                  </c:pt>
                  <c:pt idx="170">
                    <c:v>BAJO</c:v>
                  </c:pt>
                  <c:pt idx="171">
                    <c:v>BAJO</c:v>
                  </c:pt>
                  <c:pt idx="172">
                    <c:v>BAJO</c:v>
                  </c:pt>
                  <c:pt idx="173">
                    <c:v>BAJO</c:v>
                  </c:pt>
                  <c:pt idx="174">
                    <c:v>BAJO</c:v>
                  </c:pt>
                  <c:pt idx="175">
                    <c:v>MEDIO   </c:v>
                  </c:pt>
                  <c:pt idx="176">
                    <c:v>BAJO</c:v>
                  </c:pt>
                  <c:pt idx="177">
                    <c:v>BAJO</c:v>
                  </c:pt>
                  <c:pt idx="178">
                    <c:v>BAJO</c:v>
                  </c:pt>
                  <c:pt idx="179">
                    <c:v>BAJO</c:v>
                  </c:pt>
                  <c:pt idx="180">
                    <c:v>BAJO</c:v>
                  </c:pt>
                  <c:pt idx="181">
                    <c:v>BAJO</c:v>
                  </c:pt>
                  <c:pt idx="182">
                    <c:v>MEDIO   </c:v>
                  </c:pt>
                  <c:pt idx="183">
                    <c:v>MEDIO   </c:v>
                  </c:pt>
                  <c:pt idx="184">
                    <c:v>BAJO</c:v>
                  </c:pt>
                  <c:pt idx="185">
                    <c:v>BAJO</c:v>
                  </c:pt>
                  <c:pt idx="186">
                    <c:v>BAJO</c:v>
                  </c:pt>
                  <c:pt idx="187">
                    <c:v>MEDIO   </c:v>
                  </c:pt>
                  <c:pt idx="188">
                    <c:v>MEDIO   </c:v>
                  </c:pt>
                  <c:pt idx="189">
                    <c:v>BAJO</c:v>
                  </c:pt>
                  <c:pt idx="190">
                    <c:v>BAJO</c:v>
                  </c:pt>
                  <c:pt idx="191">
                    <c:v>BAJO</c:v>
                  </c:pt>
                  <c:pt idx="192">
                    <c:v>BAJO</c:v>
                  </c:pt>
                  <c:pt idx="193">
                    <c:v>MEDIO   </c:v>
                  </c:pt>
                  <c:pt idx="194">
                    <c:v>BAJO</c:v>
                  </c:pt>
                  <c:pt idx="195">
                    <c:v>MEDIO   </c:v>
                  </c:pt>
                  <c:pt idx="196">
                    <c:v>BAJO</c:v>
                  </c:pt>
                  <c:pt idx="197">
                    <c:v>BAJO</c:v>
                  </c:pt>
                  <c:pt idx="198">
                    <c:v>BAJO</c:v>
                  </c:pt>
                  <c:pt idx="199">
                    <c:v>BAJO</c:v>
                  </c:pt>
                  <c:pt idx="200">
                    <c:v>ALTO</c:v>
                  </c:pt>
                  <c:pt idx="201">
                    <c:v>BAJO</c:v>
                  </c:pt>
                  <c:pt idx="202">
                    <c:v>ALTO</c:v>
                  </c:pt>
                  <c:pt idx="203">
                    <c:v>BAJO</c:v>
                  </c:pt>
                  <c:pt idx="204">
                    <c:v>BAJO</c:v>
                  </c:pt>
                  <c:pt idx="205">
                    <c:v>BAJO</c:v>
                  </c:pt>
                  <c:pt idx="206">
                    <c:v>BAJO</c:v>
                  </c:pt>
                  <c:pt idx="207">
                    <c:v>BAJO</c:v>
                  </c:pt>
                  <c:pt idx="208">
                    <c:v>BAJO</c:v>
                  </c:pt>
                  <c:pt idx="209">
                    <c:v>BAJO</c:v>
                  </c:pt>
                  <c:pt idx="210">
                    <c:v>BAJO</c:v>
                  </c:pt>
                  <c:pt idx="211">
                    <c:v>BAJO</c:v>
                  </c:pt>
                  <c:pt idx="212">
                    <c:v>BAJO</c:v>
                  </c:pt>
                  <c:pt idx="213">
                    <c:v>BAJO</c:v>
                  </c:pt>
                  <c:pt idx="214">
                    <c:v>BAJO</c:v>
                  </c:pt>
                  <c:pt idx="215">
                    <c:v>BAJO</c:v>
                  </c:pt>
                  <c:pt idx="216">
                    <c:v>BAJO</c:v>
                  </c:pt>
                  <c:pt idx="217">
                    <c:v>BAJO</c:v>
                  </c:pt>
                  <c:pt idx="218">
                    <c:v>MEDIO   </c:v>
                  </c:pt>
                  <c:pt idx="219">
                    <c:v>BAJO</c:v>
                  </c:pt>
                  <c:pt idx="220">
                    <c:v>BAJO</c:v>
                  </c:pt>
                  <c:pt idx="221">
                    <c:v>BAJO</c:v>
                  </c:pt>
                  <c:pt idx="222">
                    <c:v>BAJO</c:v>
                  </c:pt>
                  <c:pt idx="223">
                    <c:v>BAJO</c:v>
                  </c:pt>
                  <c:pt idx="224">
                    <c:v>BAJO</c:v>
                  </c:pt>
                  <c:pt idx="225">
                    <c:v>MEDIO   </c:v>
                  </c:pt>
                  <c:pt idx="226">
                    <c:v>BAJO</c:v>
                  </c:pt>
                  <c:pt idx="227">
                    <c:v>BAJO</c:v>
                  </c:pt>
                  <c:pt idx="228">
                    <c:v>BAJO</c:v>
                  </c:pt>
                  <c:pt idx="229">
                    <c:v>BAJO</c:v>
                  </c:pt>
                  <c:pt idx="230">
                    <c:v>BAJO</c:v>
                  </c:pt>
                  <c:pt idx="231">
                    <c:v>BAJO</c:v>
                  </c:pt>
                  <c:pt idx="232">
                    <c:v>BAJO</c:v>
                  </c:pt>
                  <c:pt idx="233">
                    <c:v>BAJO</c:v>
                  </c:pt>
                  <c:pt idx="234">
                    <c:v>BAJO</c:v>
                  </c:pt>
                  <c:pt idx="235">
                    <c:v>BAJO</c:v>
                  </c:pt>
                  <c:pt idx="236">
                    <c:v>BAJO</c:v>
                  </c:pt>
                  <c:pt idx="237">
                    <c:v>BAJO</c:v>
                  </c:pt>
                  <c:pt idx="238">
                    <c:v>BAJO</c:v>
                  </c:pt>
                  <c:pt idx="239">
                    <c:v>BAJO</c:v>
                  </c:pt>
                  <c:pt idx="240">
                    <c:v>ALTO</c:v>
                  </c:pt>
                  <c:pt idx="241">
                    <c:v>BAJO</c:v>
                  </c:pt>
                  <c:pt idx="242">
                    <c:v>BAJO</c:v>
                  </c:pt>
                  <c:pt idx="243">
                    <c:v>BAJO</c:v>
                  </c:pt>
                  <c:pt idx="244">
                    <c:v>BAJO</c:v>
                  </c:pt>
                  <c:pt idx="245">
                    <c:v>BAJO</c:v>
                  </c:pt>
                  <c:pt idx="246">
                    <c:v>BAJO</c:v>
                  </c:pt>
                  <c:pt idx="247">
                    <c:v>MEDIO   </c:v>
                  </c:pt>
                  <c:pt idx="248">
                    <c:v>BAJO</c:v>
                  </c:pt>
                  <c:pt idx="249">
                    <c:v>BAJO</c:v>
                  </c:pt>
                  <c:pt idx="250">
                    <c:v>BAJO</c:v>
                  </c:pt>
                  <c:pt idx="251">
                    <c:v>BAJO</c:v>
                  </c:pt>
                  <c:pt idx="252">
                    <c:v>BAJO</c:v>
                  </c:pt>
                  <c:pt idx="253">
                    <c:v>BAJO</c:v>
                  </c:pt>
                  <c:pt idx="254">
                    <c:v>BAJO</c:v>
                  </c:pt>
                  <c:pt idx="255">
                    <c:v>BAJO</c:v>
                  </c:pt>
                  <c:pt idx="256">
                    <c:v>ALTO</c:v>
                  </c:pt>
                  <c:pt idx="257">
                    <c:v>BAJO</c:v>
                  </c:pt>
                  <c:pt idx="258">
                    <c:v>BAJO</c:v>
                  </c:pt>
                  <c:pt idx="259">
                    <c:v>BAJO</c:v>
                  </c:pt>
                  <c:pt idx="260">
                    <c:v>BAJO</c:v>
                  </c:pt>
                  <c:pt idx="261">
                    <c:v>BAJO</c:v>
                  </c:pt>
                  <c:pt idx="262">
                    <c:v>BAJO</c:v>
                  </c:pt>
                  <c:pt idx="263">
                    <c:v>ALTO</c:v>
                  </c:pt>
                  <c:pt idx="264">
                    <c:v>ALTO</c:v>
                  </c:pt>
                  <c:pt idx="265">
                    <c:v>ALTO</c:v>
                  </c:pt>
                  <c:pt idx="266">
                    <c:v>BAJO</c:v>
                  </c:pt>
                  <c:pt idx="267">
                    <c:v>ALTO</c:v>
                  </c:pt>
                  <c:pt idx="268">
                    <c:v>BAJO</c:v>
                  </c:pt>
                  <c:pt idx="269">
                    <c:v>BAJO</c:v>
                  </c:pt>
                  <c:pt idx="270">
                    <c:v>MEDIO   </c:v>
                  </c:pt>
                  <c:pt idx="271">
                    <c:v>MEDIO   </c:v>
                  </c:pt>
                  <c:pt idx="272">
                    <c:v>ALTO</c:v>
                  </c:pt>
                  <c:pt idx="273">
                    <c:v>ALTO</c:v>
                  </c:pt>
                  <c:pt idx="274">
                    <c:v>BAJO</c:v>
                  </c:pt>
                  <c:pt idx="275">
                    <c:v>BAJO</c:v>
                  </c:pt>
                  <c:pt idx="276">
                    <c:v>BAJO</c:v>
                  </c:pt>
                  <c:pt idx="277">
                    <c:v>BAJO</c:v>
                  </c:pt>
                  <c:pt idx="278">
                    <c:v>ALTO</c:v>
                  </c:pt>
                  <c:pt idx="279">
                    <c:v>BAJO</c:v>
                  </c:pt>
                  <c:pt idx="280">
                    <c:v>BAJO</c:v>
                  </c:pt>
                  <c:pt idx="281">
                    <c:v>BAJO</c:v>
                  </c:pt>
                  <c:pt idx="282">
                    <c:v>ALTO</c:v>
                  </c:pt>
                  <c:pt idx="283">
                    <c:v>ALTO</c:v>
                  </c:pt>
                  <c:pt idx="284">
                    <c:v>ALTO</c:v>
                  </c:pt>
                  <c:pt idx="285">
                    <c:v>ALTO</c:v>
                  </c:pt>
                  <c:pt idx="286">
                    <c:v>ALTO</c:v>
                  </c:pt>
                  <c:pt idx="287">
                    <c:v>BAJO</c:v>
                  </c:pt>
                  <c:pt idx="288">
                    <c:v>BAJO</c:v>
                  </c:pt>
                  <c:pt idx="289">
                    <c:v>BAJO</c:v>
                  </c:pt>
                  <c:pt idx="290">
                    <c:v>BAJO</c:v>
                  </c:pt>
                  <c:pt idx="291">
                    <c:v>ALTO</c:v>
                  </c:pt>
                  <c:pt idx="292">
                    <c:v>ALTO</c:v>
                  </c:pt>
                  <c:pt idx="293">
                    <c:v>BAJO</c:v>
                  </c:pt>
                  <c:pt idx="294">
                    <c:v>BAJO</c:v>
                  </c:pt>
                  <c:pt idx="295">
                    <c:v>MEDIO   </c:v>
                  </c:pt>
                  <c:pt idx="296">
                    <c:v>BAJO</c:v>
                  </c:pt>
                  <c:pt idx="297">
                    <c:v>BAJO</c:v>
                  </c:pt>
                  <c:pt idx="298">
                    <c:v>BAJO</c:v>
                  </c:pt>
                  <c:pt idx="299">
                    <c:v>BAJO</c:v>
                  </c:pt>
                  <c:pt idx="300">
                    <c:v>BAJO</c:v>
                  </c:pt>
                  <c:pt idx="301">
                    <c:v>BAJO</c:v>
                  </c:pt>
                  <c:pt idx="302">
                    <c:v>BAJO</c:v>
                  </c:pt>
                  <c:pt idx="303">
                    <c:v>MEDIO   </c:v>
                  </c:pt>
                  <c:pt idx="304">
                    <c:v>MEDIO   </c:v>
                  </c:pt>
                  <c:pt idx="305">
                    <c:v>BAJO</c:v>
                  </c:pt>
                  <c:pt idx="306">
                    <c:v>BAJO</c:v>
                  </c:pt>
                  <c:pt idx="307">
                    <c:v>BAJO</c:v>
                  </c:pt>
                  <c:pt idx="308">
                    <c:v>BAJO</c:v>
                  </c:pt>
                  <c:pt idx="309">
                    <c:v>BAJO</c:v>
                  </c:pt>
                  <c:pt idx="310">
                    <c:v>BAJO</c:v>
                  </c:pt>
                  <c:pt idx="311">
                    <c:v>BAJO</c:v>
                  </c:pt>
                  <c:pt idx="312">
                    <c:v>BAJO</c:v>
                  </c:pt>
                  <c:pt idx="313">
                    <c:v>BAJO</c:v>
                  </c:pt>
                  <c:pt idx="314">
                    <c:v>MEDIO   </c:v>
                  </c:pt>
                  <c:pt idx="315">
                    <c:v>BAJO</c:v>
                  </c:pt>
                  <c:pt idx="316">
                    <c:v>ALTO</c:v>
                  </c:pt>
                  <c:pt idx="317">
                    <c:v>MEDIO   </c:v>
                  </c:pt>
                  <c:pt idx="318">
                    <c:v>BAJO</c:v>
                  </c:pt>
                  <c:pt idx="319">
                    <c:v>MEDIO   </c:v>
                  </c:pt>
                  <c:pt idx="320">
                    <c:v>MEDIO   </c:v>
                  </c:pt>
                  <c:pt idx="321">
                    <c:v>BAJO</c:v>
                  </c:pt>
                  <c:pt idx="322">
                    <c:v>BAJO</c:v>
                  </c:pt>
                  <c:pt idx="323">
                    <c:v>BAJO</c:v>
                  </c:pt>
                  <c:pt idx="324">
                    <c:v>BAJO</c:v>
                  </c:pt>
                  <c:pt idx="325">
                    <c:v>BAJO</c:v>
                  </c:pt>
                  <c:pt idx="326">
                    <c:v>BAJO</c:v>
                  </c:pt>
                  <c:pt idx="327">
                    <c:v>BAJO</c:v>
                  </c:pt>
                  <c:pt idx="328">
                    <c:v>BAJO</c:v>
                  </c:pt>
                  <c:pt idx="329">
                    <c:v>BAJO</c:v>
                  </c:pt>
                  <c:pt idx="330">
                    <c:v>BAJO</c:v>
                  </c:pt>
                  <c:pt idx="331">
                    <c:v>BAJO</c:v>
                  </c:pt>
                  <c:pt idx="332">
                    <c:v>BAJO</c:v>
                  </c:pt>
                  <c:pt idx="333">
                    <c:v>ALTO</c:v>
                  </c:pt>
                  <c:pt idx="334">
                    <c:v>ALTO</c:v>
                  </c:pt>
                  <c:pt idx="335">
                    <c:v>MEDIO   </c:v>
                  </c:pt>
                  <c:pt idx="336">
                    <c:v>MEDIO   </c:v>
                  </c:pt>
                  <c:pt idx="337">
                    <c:v>BAJO</c:v>
                  </c:pt>
                  <c:pt idx="338">
                    <c:v>BAJO</c:v>
                  </c:pt>
                  <c:pt idx="339">
                    <c:v>BAJO</c:v>
                  </c:pt>
                  <c:pt idx="340">
                    <c:v>BAJO</c:v>
                  </c:pt>
                  <c:pt idx="341">
                    <c:v>BAJO</c:v>
                  </c:pt>
                  <c:pt idx="342">
                    <c:v>BAJO</c:v>
                  </c:pt>
                  <c:pt idx="343">
                    <c:v>MEDIO   </c:v>
                  </c:pt>
                  <c:pt idx="344">
                    <c:v>BAJO</c:v>
                  </c:pt>
                  <c:pt idx="345">
                    <c:v>BAJO</c:v>
                  </c:pt>
                  <c:pt idx="346">
                    <c:v>BAJO</c:v>
                  </c:pt>
                  <c:pt idx="347">
                    <c:v>ALTO</c:v>
                  </c:pt>
                  <c:pt idx="348">
                    <c:v>BAJO</c:v>
                  </c:pt>
                  <c:pt idx="349">
                    <c:v>BAJO</c:v>
                  </c:pt>
                  <c:pt idx="350">
                    <c:v>BAJO</c:v>
                  </c:pt>
                  <c:pt idx="351">
                    <c:v>BAJO</c:v>
                  </c:pt>
                  <c:pt idx="352">
                    <c:v>BAJO</c:v>
                  </c:pt>
                  <c:pt idx="353">
                    <c:v>BAJO</c:v>
                  </c:pt>
                  <c:pt idx="354">
                    <c:v>ALTO</c:v>
                  </c:pt>
                  <c:pt idx="355">
                    <c:v>BAJO</c:v>
                  </c:pt>
                  <c:pt idx="356">
                    <c:v>BAJO</c:v>
                  </c:pt>
                  <c:pt idx="357">
                    <c:v>BAJO</c:v>
                  </c:pt>
                  <c:pt idx="358">
                    <c:v>ALTO</c:v>
                  </c:pt>
                  <c:pt idx="359">
                    <c:v>BAJO</c:v>
                  </c:pt>
                  <c:pt idx="360">
                    <c:v>BAJO</c:v>
                  </c:pt>
                  <c:pt idx="361">
                    <c:v>BAJO</c:v>
                  </c:pt>
                  <c:pt idx="362">
                    <c:v>BAJO</c:v>
                  </c:pt>
                  <c:pt idx="363">
                    <c:v>BAJO</c:v>
                  </c:pt>
                  <c:pt idx="364">
                    <c:v>BAJO</c:v>
                  </c:pt>
                  <c:pt idx="365">
                    <c:v>BAJO</c:v>
                  </c:pt>
                  <c:pt idx="366">
                    <c:v>BAJO</c:v>
                  </c:pt>
                  <c:pt idx="367">
                    <c:v>BAJO</c:v>
                  </c:pt>
                  <c:pt idx="368">
                    <c:v>MEDIO   </c:v>
                  </c:pt>
                  <c:pt idx="369">
                    <c:v>MEDIO   </c:v>
                  </c:pt>
                  <c:pt idx="370">
                    <c:v>BAJO</c:v>
                  </c:pt>
                  <c:pt idx="371">
                    <c:v>BAJO</c:v>
                  </c:pt>
                  <c:pt idx="372">
                    <c:v>ALTO</c:v>
                  </c:pt>
                  <c:pt idx="373">
                    <c:v>BAJO</c:v>
                  </c:pt>
                  <c:pt idx="374">
                    <c:v>BAJO</c:v>
                  </c:pt>
                  <c:pt idx="375">
                    <c:v>BAJO</c:v>
                  </c:pt>
                  <c:pt idx="376">
                    <c:v>BAJO</c:v>
                  </c:pt>
                  <c:pt idx="377">
                    <c:v>BAJO</c:v>
                  </c:pt>
                  <c:pt idx="378">
                    <c:v>BAJO</c:v>
                  </c:pt>
                  <c:pt idx="379">
                    <c:v>BAJO</c:v>
                  </c:pt>
                  <c:pt idx="380">
                    <c:v>ALTO</c:v>
                  </c:pt>
                  <c:pt idx="381">
                    <c:v>ALTO</c:v>
                  </c:pt>
                  <c:pt idx="382">
                    <c:v>BAJO</c:v>
                  </c:pt>
                  <c:pt idx="383">
                    <c:v>BAJO</c:v>
                  </c:pt>
                  <c:pt idx="384">
                    <c:v>ALTO</c:v>
                  </c:pt>
                  <c:pt idx="385">
                    <c:v>ALTO</c:v>
                  </c:pt>
                  <c:pt idx="386">
                    <c:v>BAJO</c:v>
                  </c:pt>
                  <c:pt idx="387">
                    <c:v>ALTO</c:v>
                  </c:pt>
                  <c:pt idx="388">
                    <c:v>BAJO</c:v>
                  </c:pt>
                  <c:pt idx="389">
                    <c:v>ALTO</c:v>
                  </c:pt>
                  <c:pt idx="390">
                    <c:v>BAJO</c:v>
                  </c:pt>
                  <c:pt idx="391">
                    <c:v>ALTO</c:v>
                  </c:pt>
                  <c:pt idx="392">
                    <c:v>BAJO</c:v>
                  </c:pt>
                  <c:pt idx="393">
                    <c:v>BAJO</c:v>
                  </c:pt>
                  <c:pt idx="394">
                    <c:v>ALTO</c:v>
                  </c:pt>
                  <c:pt idx="395">
                    <c:v>ALTO</c:v>
                  </c:pt>
                  <c:pt idx="396">
                    <c:v>BAJO</c:v>
                  </c:pt>
                  <c:pt idx="397">
                    <c:v>BAJO</c:v>
                  </c:pt>
                  <c:pt idx="398">
                    <c:v>BAJO</c:v>
                  </c:pt>
                  <c:pt idx="399">
                    <c:v>ALTO</c:v>
                  </c:pt>
                  <c:pt idx="400">
                    <c:v>ALTO</c:v>
                  </c:pt>
                  <c:pt idx="401">
                    <c:v>BAJO</c:v>
                  </c:pt>
                  <c:pt idx="402">
                    <c:v>MEDIO   </c:v>
                  </c:pt>
                  <c:pt idx="403">
                    <c:v>BAJO</c:v>
                  </c:pt>
                  <c:pt idx="404">
                    <c:v>ALTO</c:v>
                  </c:pt>
                  <c:pt idx="405">
                    <c:v>BAJO</c:v>
                  </c:pt>
                  <c:pt idx="406">
                    <c:v>BAJO</c:v>
                  </c:pt>
                  <c:pt idx="407">
                    <c:v>ALTO</c:v>
                  </c:pt>
                  <c:pt idx="408">
                    <c:v>ALTO</c:v>
                  </c:pt>
                  <c:pt idx="409">
                    <c:v>BAJO</c:v>
                  </c:pt>
                  <c:pt idx="410">
                    <c:v>BAJO</c:v>
                  </c:pt>
                  <c:pt idx="411">
                    <c:v>BAJO</c:v>
                  </c:pt>
                  <c:pt idx="412">
                    <c:v>BAJO</c:v>
                  </c:pt>
                  <c:pt idx="413">
                    <c:v>BAJO</c:v>
                  </c:pt>
                  <c:pt idx="414">
                    <c:v>ALTO</c:v>
                  </c:pt>
                  <c:pt idx="415">
                    <c:v>BAJO</c:v>
                  </c:pt>
                  <c:pt idx="416">
                    <c:v>BAJO</c:v>
                  </c:pt>
                  <c:pt idx="417">
                    <c:v>BAJO</c:v>
                  </c:pt>
                  <c:pt idx="418">
                    <c:v>BAJO</c:v>
                  </c:pt>
                  <c:pt idx="419">
                    <c:v>ALTO</c:v>
                  </c:pt>
                  <c:pt idx="420">
                    <c:v>BAJO</c:v>
                  </c:pt>
                  <c:pt idx="421">
                    <c:v>BAJO</c:v>
                  </c:pt>
                  <c:pt idx="422">
                    <c:v>ALTO</c:v>
                  </c:pt>
                  <c:pt idx="423">
                    <c:v>BAJO</c:v>
                  </c:pt>
                  <c:pt idx="424">
                    <c:v>BAJO</c:v>
                  </c:pt>
                  <c:pt idx="425">
                    <c:v>BAJO</c:v>
                  </c:pt>
                  <c:pt idx="426">
                    <c:v>BAJO</c:v>
                  </c:pt>
                  <c:pt idx="427">
                    <c:v>ALTO</c:v>
                  </c:pt>
                  <c:pt idx="428">
                    <c:v>BAJO</c:v>
                  </c:pt>
                  <c:pt idx="429">
                    <c:v>BAJO</c:v>
                  </c:pt>
                  <c:pt idx="430">
                    <c:v>BAJO</c:v>
                  </c:pt>
                  <c:pt idx="431">
                    <c:v>BAJO</c:v>
                  </c:pt>
                  <c:pt idx="432">
                    <c:v>BAJO</c:v>
                  </c:pt>
                  <c:pt idx="433">
                    <c:v>BAJO</c:v>
                  </c:pt>
                  <c:pt idx="434">
                    <c:v>BAJO</c:v>
                  </c:pt>
                  <c:pt idx="435">
                    <c:v>MEDIO   </c:v>
                  </c:pt>
                  <c:pt idx="436">
                    <c:v>MEDIO   </c:v>
                  </c:pt>
                  <c:pt idx="437">
                    <c:v>MEDIO   </c:v>
                  </c:pt>
                  <c:pt idx="438">
                    <c:v>MEDIO   </c:v>
                  </c:pt>
                  <c:pt idx="439">
                    <c:v>MEDIO   </c:v>
                  </c:pt>
                  <c:pt idx="440">
                    <c:v>ALTO</c:v>
                  </c:pt>
                  <c:pt idx="441">
                    <c:v>BAJO</c:v>
                  </c:pt>
                  <c:pt idx="442">
                    <c:v>BAJO</c:v>
                  </c:pt>
                  <c:pt idx="443">
                    <c:v>BAJO</c:v>
                  </c:pt>
                  <c:pt idx="444">
                    <c:v>MEDIO   </c:v>
                  </c:pt>
                  <c:pt idx="445">
                    <c:v>MEDIO   </c:v>
                  </c:pt>
                  <c:pt idx="446">
                    <c:v>BAJO</c:v>
                  </c:pt>
                  <c:pt idx="447">
                    <c:v>BAJO</c:v>
                  </c:pt>
                  <c:pt idx="448">
                    <c:v>ALTO</c:v>
                  </c:pt>
                  <c:pt idx="449">
                    <c:v>MEDIO   </c:v>
                  </c:pt>
                  <c:pt idx="450">
                    <c:v>MEDIO   </c:v>
                  </c:pt>
                  <c:pt idx="451">
                    <c:v>MEDIO   </c:v>
                  </c:pt>
                  <c:pt idx="452">
                    <c:v>BAJO</c:v>
                  </c:pt>
                  <c:pt idx="453">
                    <c:v>BAJO</c:v>
                  </c:pt>
                  <c:pt idx="454">
                    <c:v>BAJO</c:v>
                  </c:pt>
                  <c:pt idx="455">
                    <c:v>MEDIO   </c:v>
                  </c:pt>
                  <c:pt idx="456">
                    <c:v>MEDIO   </c:v>
                  </c:pt>
                  <c:pt idx="457">
                    <c:v>BAJO</c:v>
                  </c:pt>
                  <c:pt idx="458">
                    <c:v>MEDIO   </c:v>
                  </c:pt>
                  <c:pt idx="459">
                    <c:v>BAJO</c:v>
                  </c:pt>
                  <c:pt idx="460">
                    <c:v>BAJO</c:v>
                  </c:pt>
                  <c:pt idx="461">
                    <c:v>ALTO</c:v>
                  </c:pt>
                  <c:pt idx="462">
                    <c:v>BAJO</c:v>
                  </c:pt>
                  <c:pt idx="463">
                    <c:v>ALTO</c:v>
                  </c:pt>
                  <c:pt idx="464">
                    <c:v>ALTO</c:v>
                  </c:pt>
                  <c:pt idx="465">
                    <c:v>BAJO</c:v>
                  </c:pt>
                  <c:pt idx="466">
                    <c:v>BAJO</c:v>
                  </c:pt>
                  <c:pt idx="467">
                    <c:v>BAJO</c:v>
                  </c:pt>
                  <c:pt idx="468">
                    <c:v>ALTO</c:v>
                  </c:pt>
                  <c:pt idx="469">
                    <c:v>ALTO</c:v>
                  </c:pt>
                  <c:pt idx="470">
                    <c:v>BAJO</c:v>
                  </c:pt>
                  <c:pt idx="471">
                    <c:v>ALTO</c:v>
                  </c:pt>
                  <c:pt idx="472">
                    <c:v>ALTO</c:v>
                  </c:pt>
                  <c:pt idx="473">
                    <c:v>BAJO</c:v>
                  </c:pt>
                  <c:pt idx="474">
                    <c:v>ALTO</c:v>
                  </c:pt>
                  <c:pt idx="475">
                    <c:v>BAJO</c:v>
                  </c:pt>
                  <c:pt idx="476">
                    <c:v>BAJO</c:v>
                  </c:pt>
                  <c:pt idx="477">
                    <c:v>BAJO</c:v>
                  </c:pt>
                  <c:pt idx="478">
                    <c:v>BAJO</c:v>
                  </c:pt>
                  <c:pt idx="479">
                    <c:v>BAJO</c:v>
                  </c:pt>
                  <c:pt idx="480">
                    <c:v>BAJO</c:v>
                  </c:pt>
                  <c:pt idx="481">
                    <c:v>ALTO</c:v>
                  </c:pt>
                  <c:pt idx="482">
                    <c:v>BAJO</c:v>
                  </c:pt>
                  <c:pt idx="483">
                    <c:v>BAJO</c:v>
                  </c:pt>
                  <c:pt idx="484">
                    <c:v>ALTO</c:v>
                  </c:pt>
                  <c:pt idx="485">
                    <c:v>BAJO</c:v>
                  </c:pt>
                  <c:pt idx="486">
                    <c:v>BAJO</c:v>
                  </c:pt>
                  <c:pt idx="487">
                    <c:v>BAJO</c:v>
                  </c:pt>
                  <c:pt idx="488">
                    <c:v>BAJO</c:v>
                  </c:pt>
                  <c:pt idx="489">
                    <c:v>BAJO</c:v>
                  </c:pt>
                  <c:pt idx="490">
                    <c:v>ALTO</c:v>
                  </c:pt>
                  <c:pt idx="491">
                    <c:v>BAJO</c:v>
                  </c:pt>
                  <c:pt idx="492">
                    <c:v>ALTO</c:v>
                  </c:pt>
                  <c:pt idx="493">
                    <c:v>BAJO</c:v>
                  </c:pt>
                  <c:pt idx="494">
                    <c:v>ALTO</c:v>
                  </c:pt>
                  <c:pt idx="495">
                    <c:v>BAJO</c:v>
                  </c:pt>
                  <c:pt idx="496">
                    <c:v>ALTO</c:v>
                  </c:pt>
                  <c:pt idx="497">
                    <c:v>BAJO</c:v>
                  </c:pt>
                  <c:pt idx="498">
                    <c:v>ALTO</c:v>
                  </c:pt>
                  <c:pt idx="499">
                    <c:v>ALTO</c:v>
                  </c:pt>
                  <c:pt idx="500">
                    <c:v>BAJO</c:v>
                  </c:pt>
                  <c:pt idx="501">
                    <c:v>BAJO</c:v>
                  </c:pt>
                  <c:pt idx="502">
                    <c:v>BAJO</c:v>
                  </c:pt>
                  <c:pt idx="503">
                    <c:v>ALTO</c:v>
                  </c:pt>
                  <c:pt idx="504">
                    <c:v>ALTO</c:v>
                  </c:pt>
                  <c:pt idx="505">
                    <c:v>BAJO</c:v>
                  </c:pt>
                  <c:pt idx="506">
                    <c:v>BAJO</c:v>
                  </c:pt>
                  <c:pt idx="507">
                    <c:v>BAJO</c:v>
                  </c:pt>
                  <c:pt idx="508">
                    <c:v>BAJO</c:v>
                  </c:pt>
                  <c:pt idx="509">
                    <c:v>BAJO</c:v>
                  </c:pt>
                  <c:pt idx="510">
                    <c:v>BAJO</c:v>
                  </c:pt>
                  <c:pt idx="511">
                    <c:v>BAJO</c:v>
                  </c:pt>
                  <c:pt idx="512">
                    <c:v>BAJO</c:v>
                  </c:pt>
                  <c:pt idx="513">
                    <c:v>BAJO</c:v>
                  </c:pt>
                  <c:pt idx="514">
                    <c:v>BAJO</c:v>
                  </c:pt>
                  <c:pt idx="515">
                    <c:v>BAJO</c:v>
                  </c:pt>
                  <c:pt idx="516">
                    <c:v>BAJO</c:v>
                  </c:pt>
                  <c:pt idx="517">
                    <c:v>BAJO</c:v>
                  </c:pt>
                  <c:pt idx="518">
                    <c:v>BAJO</c:v>
                  </c:pt>
                  <c:pt idx="519">
                    <c:v>BAJO</c:v>
                  </c:pt>
                  <c:pt idx="520">
                    <c:v>BAJO</c:v>
                  </c:pt>
                  <c:pt idx="521">
                    <c:v>BAJO</c:v>
                  </c:pt>
                  <c:pt idx="522">
                    <c:v>BAJO</c:v>
                  </c:pt>
                  <c:pt idx="523">
                    <c:v>BAJO</c:v>
                  </c:pt>
                  <c:pt idx="524">
                    <c:v>BAJO</c:v>
                  </c:pt>
                  <c:pt idx="525">
                    <c:v>MEDIO   </c:v>
                  </c:pt>
                  <c:pt idx="526">
                    <c:v>BAJO</c:v>
                  </c:pt>
                  <c:pt idx="527">
                    <c:v>ALTO</c:v>
                  </c:pt>
                  <c:pt idx="528">
                    <c:v>MEDIO   </c:v>
                  </c:pt>
                  <c:pt idx="529">
                    <c:v>BAJO</c:v>
                  </c:pt>
                  <c:pt idx="530">
                    <c:v>BAJO</c:v>
                  </c:pt>
                  <c:pt idx="531">
                    <c:v>ALTO</c:v>
                  </c:pt>
                  <c:pt idx="532">
                    <c:v>ALTO</c:v>
                  </c:pt>
                  <c:pt idx="533">
                    <c:v>ALTO</c:v>
                  </c:pt>
                  <c:pt idx="534">
                    <c:v>BAJO</c:v>
                  </c:pt>
                  <c:pt idx="535">
                    <c:v>ALTO</c:v>
                  </c:pt>
                  <c:pt idx="536">
                    <c:v>ALTO</c:v>
                  </c:pt>
                  <c:pt idx="537">
                    <c:v>ALTO</c:v>
                  </c:pt>
                  <c:pt idx="538">
                    <c:v>ALTO</c:v>
                  </c:pt>
                  <c:pt idx="539">
                    <c:v>BAJO</c:v>
                  </c:pt>
                  <c:pt idx="540">
                    <c:v>BAJO</c:v>
                  </c:pt>
                  <c:pt idx="541">
                    <c:v>BAJO</c:v>
                  </c:pt>
                  <c:pt idx="542">
                    <c:v>BAJO</c:v>
                  </c:pt>
                  <c:pt idx="543">
                    <c:v>BAJO</c:v>
                  </c:pt>
                  <c:pt idx="544">
                    <c:v>ALTO</c:v>
                  </c:pt>
                  <c:pt idx="545">
                    <c:v>BAJO</c:v>
                  </c:pt>
                  <c:pt idx="546">
                    <c:v>BAJO</c:v>
                  </c:pt>
                  <c:pt idx="547">
                    <c:v>ALTO</c:v>
                  </c:pt>
                  <c:pt idx="548">
                    <c:v>BAJO</c:v>
                  </c:pt>
                  <c:pt idx="549">
                    <c:v>BAJO</c:v>
                  </c:pt>
                  <c:pt idx="550">
                    <c:v>BAJO</c:v>
                  </c:pt>
                  <c:pt idx="551">
                    <c:v>BAJO</c:v>
                  </c:pt>
                  <c:pt idx="552">
                    <c:v>ALTO</c:v>
                  </c:pt>
                  <c:pt idx="553">
                    <c:v>BAJO</c:v>
                  </c:pt>
                  <c:pt idx="554">
                    <c:v>MEDIO   </c:v>
                  </c:pt>
                  <c:pt idx="555">
                    <c:v>BAJO</c:v>
                  </c:pt>
                  <c:pt idx="556">
                    <c:v>BAJO</c:v>
                  </c:pt>
                  <c:pt idx="557">
                    <c:v>ALTO</c:v>
                  </c:pt>
                  <c:pt idx="558">
                    <c:v>BAJO</c:v>
                  </c:pt>
                  <c:pt idx="559">
                    <c:v>MEDIO   </c:v>
                  </c:pt>
                  <c:pt idx="560">
                    <c:v>BAJO</c:v>
                  </c:pt>
                  <c:pt idx="561">
                    <c:v>BAJO</c:v>
                  </c:pt>
                  <c:pt idx="562">
                    <c:v>BAJO</c:v>
                  </c:pt>
                  <c:pt idx="563">
                    <c:v>BAJO</c:v>
                  </c:pt>
                  <c:pt idx="564">
                    <c:v>MEDIO   </c:v>
                  </c:pt>
                  <c:pt idx="565">
                    <c:v>BAJO</c:v>
                  </c:pt>
                  <c:pt idx="566">
                    <c:v>BAJO</c:v>
                  </c:pt>
                  <c:pt idx="567">
                    <c:v>BAJO</c:v>
                  </c:pt>
                  <c:pt idx="568">
                    <c:v>BAJO</c:v>
                  </c:pt>
                  <c:pt idx="569">
                    <c:v>BAJO</c:v>
                  </c:pt>
                  <c:pt idx="570">
                    <c:v>BAJO</c:v>
                  </c:pt>
                  <c:pt idx="571">
                    <c:v>BAJO</c:v>
                  </c:pt>
                  <c:pt idx="572">
                    <c:v>ALTO</c:v>
                  </c:pt>
                  <c:pt idx="573">
                    <c:v>MEDIO   </c:v>
                  </c:pt>
                  <c:pt idx="574">
                    <c:v>BAJO</c:v>
                  </c:pt>
                  <c:pt idx="575">
                    <c:v>BAJO</c:v>
                  </c:pt>
                  <c:pt idx="576">
                    <c:v>ALTO</c:v>
                  </c:pt>
                  <c:pt idx="577">
                    <c:v>BAJO</c:v>
                  </c:pt>
                  <c:pt idx="578">
                    <c:v>BAJO</c:v>
                  </c:pt>
                  <c:pt idx="579">
                    <c:v>BAJO</c:v>
                  </c:pt>
                  <c:pt idx="580">
                    <c:v>BAJO</c:v>
                  </c:pt>
                  <c:pt idx="581">
                    <c:v>BAJO</c:v>
                  </c:pt>
                  <c:pt idx="582">
                    <c:v>MEDIO   </c:v>
                  </c:pt>
                  <c:pt idx="583">
                    <c:v>BAJO</c:v>
                  </c:pt>
                  <c:pt idx="584">
                    <c:v>BAJO</c:v>
                  </c:pt>
                  <c:pt idx="585">
                    <c:v>MEDIO   </c:v>
                  </c:pt>
                  <c:pt idx="586">
                    <c:v>BAJO</c:v>
                  </c:pt>
                  <c:pt idx="587">
                    <c:v>BAJO</c:v>
                  </c:pt>
                  <c:pt idx="588">
                    <c:v>ALTO</c:v>
                  </c:pt>
                  <c:pt idx="589">
                    <c:v>BAJO</c:v>
                  </c:pt>
                  <c:pt idx="590">
                    <c:v>ALTO</c:v>
                  </c:pt>
                  <c:pt idx="591">
                    <c:v>ALTO</c:v>
                  </c:pt>
                  <c:pt idx="592">
                    <c:v>ALTO</c:v>
                  </c:pt>
                  <c:pt idx="593">
                    <c:v>ALTO</c:v>
                  </c:pt>
                  <c:pt idx="594">
                    <c:v>ALTO</c:v>
                  </c:pt>
                  <c:pt idx="595">
                    <c:v>BAJO</c:v>
                  </c:pt>
                  <c:pt idx="596">
                    <c:v>ALTO</c:v>
                  </c:pt>
                  <c:pt idx="597">
                    <c:v>ALTO</c:v>
                  </c:pt>
                  <c:pt idx="598">
                    <c:v>BAJO</c:v>
                  </c:pt>
                  <c:pt idx="599">
                    <c:v>ALTO</c:v>
                  </c:pt>
                  <c:pt idx="600">
                    <c:v>ALTO</c:v>
                  </c:pt>
                  <c:pt idx="601">
                    <c:v>MEDIO   </c:v>
                  </c:pt>
                  <c:pt idx="602">
                    <c:v>ALTO</c:v>
                  </c:pt>
                  <c:pt idx="603">
                    <c:v>BAJO</c:v>
                  </c:pt>
                  <c:pt idx="604">
                    <c:v>ALTO</c:v>
                  </c:pt>
                  <c:pt idx="605">
                    <c:v>BAJO</c:v>
                  </c:pt>
                  <c:pt idx="606">
                    <c:v>BAJO</c:v>
                  </c:pt>
                  <c:pt idx="607">
                    <c:v>ALTO</c:v>
                  </c:pt>
                  <c:pt idx="608">
                    <c:v>BAJO</c:v>
                  </c:pt>
                  <c:pt idx="609">
                    <c:v>BAJO</c:v>
                  </c:pt>
                  <c:pt idx="610">
                    <c:v>BAJO</c:v>
                  </c:pt>
                  <c:pt idx="611">
                    <c:v>ALTO</c:v>
                  </c:pt>
                  <c:pt idx="612">
                    <c:v>ALTO</c:v>
                  </c:pt>
                  <c:pt idx="613">
                    <c:v>ALTO</c:v>
                  </c:pt>
                  <c:pt idx="614">
                    <c:v>BAJO</c:v>
                  </c:pt>
                  <c:pt idx="615">
                    <c:v>BAJO</c:v>
                  </c:pt>
                  <c:pt idx="616">
                    <c:v>BAJO</c:v>
                  </c:pt>
                  <c:pt idx="617">
                    <c:v>BAJO</c:v>
                  </c:pt>
                  <c:pt idx="618">
                    <c:v>MEDIO   </c:v>
                  </c:pt>
                  <c:pt idx="619">
                    <c:v>MEDIO   </c:v>
                  </c:pt>
                  <c:pt idx="620">
                    <c:v>MEDIO   </c:v>
                  </c:pt>
                  <c:pt idx="621">
                    <c:v>MEDIO   </c:v>
                  </c:pt>
                  <c:pt idx="622">
                    <c:v>MEDIO   </c:v>
                  </c:pt>
                  <c:pt idx="623">
                    <c:v>MEDIO   </c:v>
                  </c:pt>
                  <c:pt idx="624">
                    <c:v>MEDIO   </c:v>
                  </c:pt>
                  <c:pt idx="625">
                    <c:v>BAJO</c:v>
                  </c:pt>
                  <c:pt idx="626">
                    <c:v>BAJO</c:v>
                  </c:pt>
                  <c:pt idx="627">
                    <c:v>MEDIO   </c:v>
                  </c:pt>
                  <c:pt idx="628">
                    <c:v>MEDIO   </c:v>
                  </c:pt>
                  <c:pt idx="629">
                    <c:v>MEDIO   </c:v>
                  </c:pt>
                  <c:pt idx="630">
                    <c:v>MEDIO   </c:v>
                  </c:pt>
                  <c:pt idx="631">
                    <c:v>MEDIO   </c:v>
                  </c:pt>
                  <c:pt idx="632">
                    <c:v>MEDIO   </c:v>
                  </c:pt>
                  <c:pt idx="633">
                    <c:v>MEDIO   </c:v>
                  </c:pt>
                  <c:pt idx="634">
                    <c:v>MEDIO   </c:v>
                  </c:pt>
                  <c:pt idx="635">
                    <c:v>MEDIO   </c:v>
                  </c:pt>
                  <c:pt idx="636">
                    <c:v>BAJO</c:v>
                  </c:pt>
                  <c:pt idx="637">
                    <c:v>MEDIO   </c:v>
                  </c:pt>
                  <c:pt idx="638">
                    <c:v>MEDIO   </c:v>
                  </c:pt>
                  <c:pt idx="639">
                    <c:v>MEDIO   </c:v>
                  </c:pt>
                  <c:pt idx="640">
                    <c:v>MEDIO   </c:v>
                  </c:pt>
                  <c:pt idx="641">
                    <c:v>ALTO</c:v>
                  </c:pt>
                  <c:pt idx="642">
                    <c:v>MEDIO   </c:v>
                  </c:pt>
                  <c:pt idx="643">
                    <c:v>ALTO</c:v>
                  </c:pt>
                  <c:pt idx="644">
                    <c:v>MEDIO   </c:v>
                  </c:pt>
                  <c:pt idx="645">
                    <c:v>BAJO</c:v>
                  </c:pt>
                  <c:pt idx="646">
                    <c:v>BAJO</c:v>
                  </c:pt>
                  <c:pt idx="647">
                    <c:v>MEDIO   </c:v>
                  </c:pt>
                  <c:pt idx="648">
                    <c:v>MEDIO   </c:v>
                  </c:pt>
                  <c:pt idx="649">
                    <c:v>BAJO</c:v>
                  </c:pt>
                  <c:pt idx="650">
                    <c:v>MEDIO   </c:v>
                  </c:pt>
                  <c:pt idx="651">
                    <c:v>MEDIO   </c:v>
                  </c:pt>
                  <c:pt idx="652">
                    <c:v>MEDIO   </c:v>
                  </c:pt>
                  <c:pt idx="653">
                    <c:v>MEDIO   </c:v>
                  </c:pt>
                  <c:pt idx="654">
                    <c:v>MEDIO   </c:v>
                  </c:pt>
                  <c:pt idx="655">
                    <c:v>BAJO</c:v>
                  </c:pt>
                  <c:pt idx="656">
                    <c:v>BAJO</c:v>
                  </c:pt>
                  <c:pt idx="657">
                    <c:v>ALTO</c:v>
                  </c:pt>
                  <c:pt idx="658">
                    <c:v>ALTO</c:v>
                  </c:pt>
                  <c:pt idx="659">
                    <c:v>MEDIO   </c:v>
                  </c:pt>
                  <c:pt idx="660">
                    <c:v>MEDIO   </c:v>
                  </c:pt>
                  <c:pt idx="661">
                    <c:v>MEDIO   </c:v>
                  </c:pt>
                  <c:pt idx="662">
                    <c:v>BAJO</c:v>
                  </c:pt>
                  <c:pt idx="663">
                    <c:v>MEDIO   </c:v>
                  </c:pt>
                  <c:pt idx="664">
                    <c:v>BAJO</c:v>
                  </c:pt>
                  <c:pt idx="665">
                    <c:v>MEDIO   </c:v>
                  </c:pt>
                  <c:pt idx="666">
                    <c:v>MEDIO   </c:v>
                  </c:pt>
                  <c:pt idx="667">
                    <c:v>MEDIO   </c:v>
                  </c:pt>
                  <c:pt idx="668">
                    <c:v>MEDIO   </c:v>
                  </c:pt>
                  <c:pt idx="669">
                    <c:v>BAJO</c:v>
                  </c:pt>
                  <c:pt idx="670">
                    <c:v>BAJO</c:v>
                  </c:pt>
                  <c:pt idx="671">
                    <c:v>MEDIO   </c:v>
                  </c:pt>
                  <c:pt idx="672">
                    <c:v>ALTO</c:v>
                  </c:pt>
                  <c:pt idx="673">
                    <c:v>BAJO</c:v>
                  </c:pt>
                  <c:pt idx="674">
                    <c:v>MEDIO   </c:v>
                  </c:pt>
                  <c:pt idx="675">
                    <c:v>MEDIO   </c:v>
                  </c:pt>
                  <c:pt idx="676">
                    <c:v>BAJO</c:v>
                  </c:pt>
                  <c:pt idx="677">
                    <c:v>MEDIO   </c:v>
                  </c:pt>
                  <c:pt idx="678">
                    <c:v>MEDIO   </c:v>
                  </c:pt>
                  <c:pt idx="679">
                    <c:v>BAJO</c:v>
                  </c:pt>
                  <c:pt idx="680">
                    <c:v>MEDIO   </c:v>
                  </c:pt>
                  <c:pt idx="681">
                    <c:v>MEDIO   </c:v>
                  </c:pt>
                  <c:pt idx="682">
                    <c:v>MEDIO   </c:v>
                  </c:pt>
                  <c:pt idx="683">
                    <c:v>MEDIO   </c:v>
                  </c:pt>
                  <c:pt idx="684">
                    <c:v>MEDIO   </c:v>
                  </c:pt>
                  <c:pt idx="685">
                    <c:v>MEDIO   </c:v>
                  </c:pt>
                  <c:pt idx="686">
                    <c:v>MEDIO   </c:v>
                  </c:pt>
                  <c:pt idx="687">
                    <c:v>MEDIO   </c:v>
                  </c:pt>
                  <c:pt idx="688">
                    <c:v>BAJO</c:v>
                  </c:pt>
                  <c:pt idx="689">
                    <c:v>MEDIO   </c:v>
                  </c:pt>
                  <c:pt idx="690">
                    <c:v>MEDIO   </c:v>
                  </c:pt>
                  <c:pt idx="691">
                    <c:v>MEDIO   </c:v>
                  </c:pt>
                  <c:pt idx="692">
                    <c:v>BAJO</c:v>
                  </c:pt>
                  <c:pt idx="693">
                    <c:v>BAJO</c:v>
                  </c:pt>
                  <c:pt idx="694">
                    <c:v>MEDIO   </c:v>
                  </c:pt>
                  <c:pt idx="695">
                    <c:v>MEDIO   </c:v>
                  </c:pt>
                  <c:pt idx="696">
                    <c:v>MEDIO   </c:v>
                  </c:pt>
                  <c:pt idx="697">
                    <c:v>MEDIO   </c:v>
                  </c:pt>
                  <c:pt idx="698">
                    <c:v>MEDIO   </c:v>
                  </c:pt>
                  <c:pt idx="699">
                    <c:v>MEDIO   </c:v>
                  </c:pt>
                  <c:pt idx="700">
                    <c:v>MEDIO   </c:v>
                  </c:pt>
                  <c:pt idx="701">
                    <c:v>MEDIO   </c:v>
                  </c:pt>
                  <c:pt idx="702">
                    <c:v>MEDIO   </c:v>
                  </c:pt>
                  <c:pt idx="703">
                    <c:v>MEDIO   </c:v>
                  </c:pt>
                  <c:pt idx="704">
                    <c:v>BAJO</c:v>
                  </c:pt>
                  <c:pt idx="705">
                    <c:v>MEDIO   </c:v>
                  </c:pt>
                  <c:pt idx="706">
                    <c:v>MEDIO   </c:v>
                  </c:pt>
                  <c:pt idx="707">
                    <c:v>MEDIO   </c:v>
                  </c:pt>
                  <c:pt idx="708">
                    <c:v>MEDIO   </c:v>
                  </c:pt>
                  <c:pt idx="709">
                    <c:v>MEDIO   </c:v>
                  </c:pt>
                  <c:pt idx="710">
                    <c:v>MEDIO   </c:v>
                  </c:pt>
                  <c:pt idx="711">
                    <c:v>MEDIO   </c:v>
                  </c:pt>
                  <c:pt idx="712">
                    <c:v>BAJO</c:v>
                  </c:pt>
                  <c:pt idx="713">
                    <c:v>BAJO</c:v>
                  </c:pt>
                  <c:pt idx="714">
                    <c:v>MEDIO   </c:v>
                  </c:pt>
                  <c:pt idx="715">
                    <c:v>MEDIO   </c:v>
                  </c:pt>
                  <c:pt idx="716">
                    <c:v>MEDIO   </c:v>
                  </c:pt>
                  <c:pt idx="717">
                    <c:v>BAJO</c:v>
                  </c:pt>
                  <c:pt idx="718">
                    <c:v>MEDIO   </c:v>
                  </c:pt>
                  <c:pt idx="719">
                    <c:v>BAJO</c:v>
                  </c:pt>
                  <c:pt idx="720">
                    <c:v>MEDIO   </c:v>
                  </c:pt>
                  <c:pt idx="721">
                    <c:v>MEDIO   </c:v>
                  </c:pt>
                  <c:pt idx="722">
                    <c:v>BAJO</c:v>
                  </c:pt>
                  <c:pt idx="723">
                    <c:v>ALTO</c:v>
                  </c:pt>
                  <c:pt idx="724">
                    <c:v>MEDIO   </c:v>
                  </c:pt>
                  <c:pt idx="725">
                    <c:v>MEDIO   </c:v>
                  </c:pt>
                  <c:pt idx="726">
                    <c:v>MEDIO   </c:v>
                  </c:pt>
                  <c:pt idx="727">
                    <c:v>MEDIO   </c:v>
                  </c:pt>
                  <c:pt idx="728">
                    <c:v>MEDIO   </c:v>
                  </c:pt>
                  <c:pt idx="729">
                    <c:v>MEDIO   </c:v>
                  </c:pt>
                  <c:pt idx="730">
                    <c:v>MEDIO   </c:v>
                  </c:pt>
                  <c:pt idx="731">
                    <c:v>MEDIO   </c:v>
                  </c:pt>
                  <c:pt idx="732">
                    <c:v>MEDIO   </c:v>
                  </c:pt>
                  <c:pt idx="733">
                    <c:v>MEDIO   </c:v>
                  </c:pt>
                  <c:pt idx="734">
                    <c:v>ALTO</c:v>
                  </c:pt>
                  <c:pt idx="735">
                    <c:v>ALTO</c:v>
                  </c:pt>
                  <c:pt idx="736">
                    <c:v>ALTO</c:v>
                  </c:pt>
                  <c:pt idx="737">
                    <c:v>ALTO</c:v>
                  </c:pt>
                  <c:pt idx="738">
                    <c:v>ALTO</c:v>
                  </c:pt>
                  <c:pt idx="739">
                    <c:v>ALTO</c:v>
                  </c:pt>
                  <c:pt idx="740">
                    <c:v>ALTO</c:v>
                  </c:pt>
                  <c:pt idx="741">
                    <c:v>ALTO</c:v>
                  </c:pt>
                  <c:pt idx="742">
                    <c:v>ALTO</c:v>
                  </c:pt>
                  <c:pt idx="743">
                    <c:v>ALTO</c:v>
                  </c:pt>
                  <c:pt idx="744">
                    <c:v>ALTO</c:v>
                  </c:pt>
                  <c:pt idx="745">
                    <c:v>BAJO</c:v>
                  </c:pt>
                  <c:pt idx="746">
                    <c:v>BAJO</c:v>
                  </c:pt>
                  <c:pt idx="747">
                    <c:v>MEDIO   </c:v>
                  </c:pt>
                  <c:pt idx="748">
                    <c:v>MEDIO   </c:v>
                  </c:pt>
                  <c:pt idx="749">
                    <c:v>BAJO</c:v>
                  </c:pt>
                  <c:pt idx="750">
                    <c:v>BAJO</c:v>
                  </c:pt>
                  <c:pt idx="751">
                    <c:v>MEDIO   </c:v>
                  </c:pt>
                  <c:pt idx="752">
                    <c:v>BAJO</c:v>
                  </c:pt>
                  <c:pt idx="753">
                    <c:v>ALTO</c:v>
                  </c:pt>
                  <c:pt idx="754">
                    <c:v>MEDIO   </c:v>
                  </c:pt>
                  <c:pt idx="755">
                    <c:v>MEDIO   </c:v>
                  </c:pt>
                  <c:pt idx="756">
                    <c:v>MEDIO   </c:v>
                  </c:pt>
                  <c:pt idx="757">
                    <c:v>MEDIO   </c:v>
                  </c:pt>
                  <c:pt idx="758">
                    <c:v>BAJO</c:v>
                  </c:pt>
                  <c:pt idx="759">
                    <c:v>MEDIO   </c:v>
                  </c:pt>
                  <c:pt idx="760">
                    <c:v>MEDIO   </c:v>
                  </c:pt>
                  <c:pt idx="761">
                    <c:v>MEDIO   </c:v>
                  </c:pt>
                  <c:pt idx="762">
                    <c:v>MEDIO   </c:v>
                  </c:pt>
                  <c:pt idx="763">
                    <c:v>ALTO</c:v>
                  </c:pt>
                  <c:pt idx="764">
                    <c:v>ALTO</c:v>
                  </c:pt>
                  <c:pt idx="765">
                    <c:v>ALTO</c:v>
                  </c:pt>
                  <c:pt idx="766">
                    <c:v>MEDIO   </c:v>
                  </c:pt>
                  <c:pt idx="767">
                    <c:v>ALTO</c:v>
                  </c:pt>
                  <c:pt idx="768">
                    <c:v>ALTO</c:v>
                  </c:pt>
                  <c:pt idx="769">
                    <c:v>MEDIO   </c:v>
                  </c:pt>
                  <c:pt idx="770">
                    <c:v>ALTO</c:v>
                  </c:pt>
                  <c:pt idx="771">
                    <c:v>MEDIO   </c:v>
                  </c:pt>
                  <c:pt idx="772">
                    <c:v>MEDIO   </c:v>
                  </c:pt>
                  <c:pt idx="773">
                    <c:v>MEDIO   </c:v>
                  </c:pt>
                  <c:pt idx="774">
                    <c:v>MEDIO   </c:v>
                  </c:pt>
                  <c:pt idx="775">
                    <c:v>ALTO</c:v>
                  </c:pt>
                  <c:pt idx="776">
                    <c:v>MEDIO   </c:v>
                  </c:pt>
                  <c:pt idx="777">
                    <c:v>MEDIO   </c:v>
                  </c:pt>
                  <c:pt idx="778">
                    <c:v>MEDIO   </c:v>
                  </c:pt>
                  <c:pt idx="779">
                    <c:v>ALTO</c:v>
                  </c:pt>
                  <c:pt idx="780">
                    <c:v>MEDIO   </c:v>
                  </c:pt>
                  <c:pt idx="781">
                    <c:v>MEDIO   </c:v>
                  </c:pt>
                  <c:pt idx="782">
                    <c:v>ALTO</c:v>
                  </c:pt>
                  <c:pt idx="783">
                    <c:v>ALTO</c:v>
                  </c:pt>
                  <c:pt idx="784">
                    <c:v>MEDIO   </c:v>
                  </c:pt>
                  <c:pt idx="785">
                    <c:v>BAJO</c:v>
                  </c:pt>
                  <c:pt idx="786">
                    <c:v>MEDIO   </c:v>
                  </c:pt>
                  <c:pt idx="787">
                    <c:v>MEDIO   </c:v>
                  </c:pt>
                  <c:pt idx="788">
                    <c:v>ALTO</c:v>
                  </c:pt>
                  <c:pt idx="789">
                    <c:v>ALTO</c:v>
                  </c:pt>
                  <c:pt idx="790">
                    <c:v>ALTO</c:v>
                  </c:pt>
                  <c:pt idx="791">
                    <c:v>MEDIO   </c:v>
                  </c:pt>
                  <c:pt idx="792">
                    <c:v>ALTO</c:v>
                  </c:pt>
                  <c:pt idx="793">
                    <c:v>MEDIO   </c:v>
                  </c:pt>
                  <c:pt idx="794">
                    <c:v>ALTO</c:v>
                  </c:pt>
                  <c:pt idx="795">
                    <c:v>BAJO</c:v>
                  </c:pt>
                  <c:pt idx="796">
                    <c:v>BAJO</c:v>
                  </c:pt>
                  <c:pt idx="797">
                    <c:v>BAJO</c:v>
                  </c:pt>
                  <c:pt idx="798">
                    <c:v>BAJO</c:v>
                  </c:pt>
                  <c:pt idx="799">
                    <c:v>BAJO</c:v>
                  </c:pt>
                  <c:pt idx="800">
                    <c:v>BAJO</c:v>
                  </c:pt>
                  <c:pt idx="801">
                    <c:v>MEDIO   </c:v>
                  </c:pt>
                  <c:pt idx="802">
                    <c:v>MEDIO   </c:v>
                  </c:pt>
                  <c:pt idx="803">
                    <c:v>MEDIO   </c:v>
                  </c:pt>
                  <c:pt idx="804">
                    <c:v>ALTO</c:v>
                  </c:pt>
                  <c:pt idx="805">
                    <c:v>ALTO</c:v>
                  </c:pt>
                  <c:pt idx="806">
                    <c:v>MEDIO   </c:v>
                  </c:pt>
                  <c:pt idx="807">
                    <c:v>ALTO</c:v>
                  </c:pt>
                  <c:pt idx="808">
                    <c:v>BAJO</c:v>
                  </c:pt>
                  <c:pt idx="809">
                    <c:v>ALTO</c:v>
                  </c:pt>
                  <c:pt idx="810">
                    <c:v>BAJO</c:v>
                  </c:pt>
                  <c:pt idx="811">
                    <c:v>BAJO</c:v>
                  </c:pt>
                  <c:pt idx="812">
                    <c:v>BAJO</c:v>
                  </c:pt>
                  <c:pt idx="813">
                    <c:v>BAJO</c:v>
                  </c:pt>
                  <c:pt idx="814">
                    <c:v>ALTO</c:v>
                  </c:pt>
                  <c:pt idx="815">
                    <c:v>BAJO</c:v>
                  </c:pt>
                  <c:pt idx="816">
                    <c:v>BAJO</c:v>
                  </c:pt>
                  <c:pt idx="817">
                    <c:v>MEDIO   </c:v>
                  </c:pt>
                  <c:pt idx="818">
                    <c:v>ALTO</c:v>
                  </c:pt>
                  <c:pt idx="819">
                    <c:v>ALTO</c:v>
                  </c:pt>
                  <c:pt idx="820">
                    <c:v>MEDIO   </c:v>
                  </c:pt>
                  <c:pt idx="821">
                    <c:v>MEDIO   </c:v>
                  </c:pt>
                  <c:pt idx="822">
                    <c:v>MEDIO   </c:v>
                  </c:pt>
                  <c:pt idx="823">
                    <c:v>BAJO</c:v>
                  </c:pt>
                  <c:pt idx="824">
                    <c:v>BAJO</c:v>
                  </c:pt>
                  <c:pt idx="825">
                    <c:v>MEDIO   </c:v>
                  </c:pt>
                  <c:pt idx="826">
                    <c:v>BAJO</c:v>
                  </c:pt>
                  <c:pt idx="827">
                    <c:v>BAJO</c:v>
                  </c:pt>
                  <c:pt idx="828">
                    <c:v>MEDIO   </c:v>
                  </c:pt>
                  <c:pt idx="829">
                    <c:v>MEDIO   </c:v>
                  </c:pt>
                  <c:pt idx="830">
                    <c:v>ALTO</c:v>
                  </c:pt>
                  <c:pt idx="831">
                    <c:v>MEDIO   </c:v>
                  </c:pt>
                  <c:pt idx="832">
                    <c:v>MEDIO   </c:v>
                  </c:pt>
                  <c:pt idx="833">
                    <c:v>BAJO</c:v>
                  </c:pt>
                  <c:pt idx="834">
                    <c:v>BAJO</c:v>
                  </c:pt>
                  <c:pt idx="835">
                    <c:v>BAJO</c:v>
                  </c:pt>
                  <c:pt idx="836">
                    <c:v>BAJO</c:v>
                  </c:pt>
                  <c:pt idx="837">
                    <c:v>BAJO</c:v>
                  </c:pt>
                  <c:pt idx="838">
                    <c:v>BAJO</c:v>
                  </c:pt>
                  <c:pt idx="839">
                    <c:v>BAJO</c:v>
                  </c:pt>
                  <c:pt idx="840">
                    <c:v>BAJO</c:v>
                  </c:pt>
                  <c:pt idx="841">
                    <c:v>BAJO</c:v>
                  </c:pt>
                  <c:pt idx="842">
                    <c:v>BAJO</c:v>
                  </c:pt>
                  <c:pt idx="843">
                    <c:v>BAJO</c:v>
                  </c:pt>
                  <c:pt idx="844">
                    <c:v>ALTO</c:v>
                  </c:pt>
                  <c:pt idx="845">
                    <c:v>BAJO</c:v>
                  </c:pt>
                  <c:pt idx="846">
                    <c:v>BAJO</c:v>
                  </c:pt>
                  <c:pt idx="847">
                    <c:v>BAJO</c:v>
                  </c:pt>
                  <c:pt idx="848">
                    <c:v>BAJO</c:v>
                  </c:pt>
                  <c:pt idx="849">
                    <c:v>BAJO</c:v>
                  </c:pt>
                  <c:pt idx="850">
                    <c:v>BAJO</c:v>
                  </c:pt>
                  <c:pt idx="851">
                    <c:v>ALTO</c:v>
                  </c:pt>
                  <c:pt idx="852">
                    <c:v>ALTO</c:v>
                  </c:pt>
                  <c:pt idx="853">
                    <c:v>ALTO</c:v>
                  </c:pt>
                  <c:pt idx="854">
                    <c:v>ALTO</c:v>
                  </c:pt>
                  <c:pt idx="855">
                    <c:v>ALTO</c:v>
                  </c:pt>
                  <c:pt idx="856">
                    <c:v>ALTO</c:v>
                  </c:pt>
                  <c:pt idx="857">
                    <c:v>ALTO</c:v>
                  </c:pt>
                  <c:pt idx="858">
                    <c:v>ALTO</c:v>
                  </c:pt>
                  <c:pt idx="859">
                    <c:v>BAJO</c:v>
                  </c:pt>
                  <c:pt idx="860">
                    <c:v>BAJO</c:v>
                  </c:pt>
                  <c:pt idx="861">
                    <c:v>BAJO</c:v>
                  </c:pt>
                  <c:pt idx="862">
                    <c:v>ALTO</c:v>
                  </c:pt>
                  <c:pt idx="863">
                    <c:v>ALTO</c:v>
                  </c:pt>
                  <c:pt idx="864">
                    <c:v>ALTO</c:v>
                  </c:pt>
                  <c:pt idx="865">
                    <c:v>ALTO</c:v>
                  </c:pt>
                  <c:pt idx="866">
                    <c:v>BAJO</c:v>
                  </c:pt>
                  <c:pt idx="867">
                    <c:v>BAJO</c:v>
                  </c:pt>
                  <c:pt idx="868">
                    <c:v>BAJO</c:v>
                  </c:pt>
                  <c:pt idx="869">
                    <c:v>BAJO</c:v>
                  </c:pt>
                  <c:pt idx="870">
                    <c:v>BAJO</c:v>
                  </c:pt>
                  <c:pt idx="871">
                    <c:v>BAJO</c:v>
                  </c:pt>
                  <c:pt idx="872">
                    <c:v>BAJO</c:v>
                  </c:pt>
                  <c:pt idx="873">
                    <c:v>BAJO</c:v>
                  </c:pt>
                  <c:pt idx="874">
                    <c:v>BAJO</c:v>
                  </c:pt>
                  <c:pt idx="875">
                    <c:v>BAJO</c:v>
                  </c:pt>
                  <c:pt idx="876">
                    <c:v>ALTO</c:v>
                  </c:pt>
                  <c:pt idx="877">
                    <c:v>ALTO</c:v>
                  </c:pt>
                  <c:pt idx="878">
                    <c:v>ALTO</c:v>
                  </c:pt>
                  <c:pt idx="879">
                    <c:v>ALTO</c:v>
                  </c:pt>
                  <c:pt idx="880">
                    <c:v>BAJO</c:v>
                  </c:pt>
                  <c:pt idx="881">
                    <c:v>ALTO</c:v>
                  </c:pt>
                  <c:pt idx="882">
                    <c:v>ALTO</c:v>
                  </c:pt>
                  <c:pt idx="883">
                    <c:v>ALTO</c:v>
                  </c:pt>
                  <c:pt idx="884">
                    <c:v>ALTO</c:v>
                  </c:pt>
                  <c:pt idx="885">
                    <c:v>ALTO</c:v>
                  </c:pt>
                  <c:pt idx="886">
                    <c:v>ALTO</c:v>
                  </c:pt>
                  <c:pt idx="887">
                    <c:v>ALTO</c:v>
                  </c:pt>
                  <c:pt idx="888">
                    <c:v>ALTO</c:v>
                  </c:pt>
                  <c:pt idx="889">
                    <c:v>ALTO</c:v>
                  </c:pt>
                  <c:pt idx="890">
                    <c:v>ALTO</c:v>
                  </c:pt>
                  <c:pt idx="891">
                    <c:v>ALTO</c:v>
                  </c:pt>
                  <c:pt idx="892">
                    <c:v>ALTO</c:v>
                  </c:pt>
                  <c:pt idx="893">
                    <c:v>ALTO</c:v>
                  </c:pt>
                  <c:pt idx="894">
                    <c:v>ALTO</c:v>
                  </c:pt>
                  <c:pt idx="895">
                    <c:v>ALTO</c:v>
                  </c:pt>
                  <c:pt idx="896">
                    <c:v>ALTO</c:v>
                  </c:pt>
                  <c:pt idx="897">
                    <c:v>ALTO</c:v>
                  </c:pt>
                  <c:pt idx="898">
                    <c:v>ALTO</c:v>
                  </c:pt>
                  <c:pt idx="899">
                    <c:v>ALTO</c:v>
                  </c:pt>
                  <c:pt idx="900">
                    <c:v>ALTO</c:v>
                  </c:pt>
                  <c:pt idx="901">
                    <c:v>BAJO</c:v>
                  </c:pt>
                  <c:pt idx="902">
                    <c:v>BAJO</c:v>
                  </c:pt>
                  <c:pt idx="903">
                    <c:v>BAJO</c:v>
                  </c:pt>
                  <c:pt idx="904">
                    <c:v>BAJO</c:v>
                  </c:pt>
                  <c:pt idx="905">
                    <c:v>BAJO</c:v>
                  </c:pt>
                  <c:pt idx="906">
                    <c:v>BAJO</c:v>
                  </c:pt>
                  <c:pt idx="907">
                    <c:v>BAJO</c:v>
                  </c:pt>
                  <c:pt idx="908">
                    <c:v>ALTO</c:v>
                  </c:pt>
                  <c:pt idx="909">
                    <c:v>ALTO</c:v>
                  </c:pt>
                  <c:pt idx="910">
                    <c:v>ALTO</c:v>
                  </c:pt>
                  <c:pt idx="911">
                    <c:v>ALTO</c:v>
                  </c:pt>
                  <c:pt idx="912">
                    <c:v>ALTO</c:v>
                  </c:pt>
                  <c:pt idx="913">
                    <c:v>ALTO</c:v>
                  </c:pt>
                  <c:pt idx="914">
                    <c:v>ALTO</c:v>
                  </c:pt>
                  <c:pt idx="915">
                    <c:v>ALTO</c:v>
                  </c:pt>
                  <c:pt idx="916">
                    <c:v>ALTO</c:v>
                  </c:pt>
                  <c:pt idx="917">
                    <c:v>ALTO</c:v>
                  </c:pt>
                  <c:pt idx="918">
                    <c:v>ALTO</c:v>
                  </c:pt>
                  <c:pt idx="919">
                    <c:v>ALTO</c:v>
                  </c:pt>
                  <c:pt idx="920">
                    <c:v>ALTO</c:v>
                  </c:pt>
                  <c:pt idx="921">
                    <c:v>ALTO</c:v>
                  </c:pt>
                  <c:pt idx="922">
                    <c:v>ALTO</c:v>
                  </c:pt>
                  <c:pt idx="923">
                    <c:v>ALTO</c:v>
                  </c:pt>
                  <c:pt idx="924">
                    <c:v>ALTO</c:v>
                  </c:pt>
                  <c:pt idx="925">
                    <c:v>ALTO</c:v>
                  </c:pt>
                  <c:pt idx="926">
                    <c:v>ALTO</c:v>
                  </c:pt>
                  <c:pt idx="927">
                    <c:v>ALTO</c:v>
                  </c:pt>
                  <c:pt idx="928">
                    <c:v>ALTO</c:v>
                  </c:pt>
                  <c:pt idx="929">
                    <c:v>BAJO</c:v>
                  </c:pt>
                  <c:pt idx="930">
                    <c:v>BAJO</c:v>
                  </c:pt>
                  <c:pt idx="931">
                    <c:v>BAJO</c:v>
                  </c:pt>
                  <c:pt idx="932">
                    <c:v>BAJO</c:v>
                  </c:pt>
                  <c:pt idx="933">
                    <c:v>BAJO</c:v>
                  </c:pt>
                  <c:pt idx="934">
                    <c:v>BAJO</c:v>
                  </c:pt>
                  <c:pt idx="935">
                    <c:v>BAJO</c:v>
                  </c:pt>
                  <c:pt idx="936">
                    <c:v>BAJO</c:v>
                  </c:pt>
                  <c:pt idx="937">
                    <c:v>ALTO</c:v>
                  </c:pt>
                  <c:pt idx="938">
                    <c:v>ALTO</c:v>
                  </c:pt>
                  <c:pt idx="939">
                    <c:v>ALTO</c:v>
                  </c:pt>
                  <c:pt idx="940">
                    <c:v>ALTO</c:v>
                  </c:pt>
                  <c:pt idx="941">
                    <c:v>BAJO</c:v>
                  </c:pt>
                  <c:pt idx="942">
                    <c:v>BAJO</c:v>
                  </c:pt>
                  <c:pt idx="943">
                    <c:v>ALTO</c:v>
                  </c:pt>
                  <c:pt idx="944">
                    <c:v>ALTO</c:v>
                  </c:pt>
                  <c:pt idx="945">
                    <c:v>ALTO</c:v>
                  </c:pt>
                  <c:pt idx="946">
                    <c:v>ALTO</c:v>
                  </c:pt>
                  <c:pt idx="947">
                    <c:v>ALTO</c:v>
                  </c:pt>
                  <c:pt idx="948">
                    <c:v>ALTO</c:v>
                  </c:pt>
                  <c:pt idx="949">
                    <c:v>ALTO</c:v>
                  </c:pt>
                  <c:pt idx="950">
                    <c:v>ALTO</c:v>
                  </c:pt>
                  <c:pt idx="951">
                    <c:v>ALTO</c:v>
                  </c:pt>
                  <c:pt idx="952">
                    <c:v>ALTO</c:v>
                  </c:pt>
                  <c:pt idx="953">
                    <c:v>ALTO</c:v>
                  </c:pt>
                  <c:pt idx="954">
                    <c:v>ALTO</c:v>
                  </c:pt>
                  <c:pt idx="955">
                    <c:v>ALTO</c:v>
                  </c:pt>
                  <c:pt idx="956">
                    <c:v>ALTO</c:v>
                  </c:pt>
                  <c:pt idx="957">
                    <c:v>ALTO</c:v>
                  </c:pt>
                  <c:pt idx="958">
                    <c:v>BAJO</c:v>
                  </c:pt>
                  <c:pt idx="959">
                    <c:v>ALTO</c:v>
                  </c:pt>
                  <c:pt idx="960">
                    <c:v>ALTO</c:v>
                  </c:pt>
                  <c:pt idx="961">
                    <c:v>BAJO</c:v>
                  </c:pt>
                  <c:pt idx="962">
                    <c:v>ALTO</c:v>
                  </c:pt>
                  <c:pt idx="963">
                    <c:v>ALTO</c:v>
                  </c:pt>
                  <c:pt idx="964">
                    <c:v>ALTO</c:v>
                  </c:pt>
                  <c:pt idx="965">
                    <c:v>ALTO</c:v>
                  </c:pt>
                  <c:pt idx="966">
                    <c:v>BAJO</c:v>
                  </c:pt>
                  <c:pt idx="967">
                    <c:v>BAJO</c:v>
                  </c:pt>
                  <c:pt idx="968">
                    <c:v>BAJO</c:v>
                  </c:pt>
                  <c:pt idx="969">
                    <c:v>BAJO</c:v>
                  </c:pt>
                  <c:pt idx="970">
                    <c:v>ALTO</c:v>
                  </c:pt>
                  <c:pt idx="971">
                    <c:v>BAJO</c:v>
                  </c:pt>
                  <c:pt idx="972">
                    <c:v>BAJO</c:v>
                  </c:pt>
                  <c:pt idx="973">
                    <c:v>ALTO</c:v>
                  </c:pt>
                  <c:pt idx="974">
                    <c:v>BAJO</c:v>
                  </c:pt>
                  <c:pt idx="975">
                    <c:v>ALTO</c:v>
                  </c:pt>
                  <c:pt idx="976">
                    <c:v>ALTO</c:v>
                  </c:pt>
                  <c:pt idx="977">
                    <c:v>ALTO</c:v>
                  </c:pt>
                  <c:pt idx="978">
                    <c:v>BAJO</c:v>
                  </c:pt>
                  <c:pt idx="979">
                    <c:v>BAJO</c:v>
                  </c:pt>
                  <c:pt idx="980">
                    <c:v>BAJO</c:v>
                  </c:pt>
                  <c:pt idx="981">
                    <c:v>BAJO</c:v>
                  </c:pt>
                  <c:pt idx="982">
                    <c:v>BAJO</c:v>
                  </c:pt>
                  <c:pt idx="983">
                    <c:v>BAJO</c:v>
                  </c:pt>
                  <c:pt idx="984">
                    <c:v>BAJO</c:v>
                  </c:pt>
                  <c:pt idx="985">
                    <c:v>BAJO</c:v>
                  </c:pt>
                  <c:pt idx="986">
                    <c:v>BAJO</c:v>
                  </c:pt>
                  <c:pt idx="987">
                    <c:v>BAJO</c:v>
                  </c:pt>
                  <c:pt idx="988">
                    <c:v>BAJO</c:v>
                  </c:pt>
                  <c:pt idx="989">
                    <c:v>BAJO</c:v>
                  </c:pt>
                  <c:pt idx="990">
                    <c:v>BAJO</c:v>
                  </c:pt>
                  <c:pt idx="991">
                    <c:v>BAJO</c:v>
                  </c:pt>
                  <c:pt idx="992">
                    <c:v>BAJO</c:v>
                  </c:pt>
                  <c:pt idx="993">
                    <c:v>BAJO</c:v>
                  </c:pt>
                  <c:pt idx="994">
                    <c:v>BAJO</c:v>
                  </c:pt>
                  <c:pt idx="995">
                    <c:v>BAJO</c:v>
                  </c:pt>
                  <c:pt idx="996">
                    <c:v>BAJO</c:v>
                  </c:pt>
                  <c:pt idx="997">
                    <c:v>ALTO</c:v>
                  </c:pt>
                  <c:pt idx="998">
                    <c:v>BAJO</c:v>
                  </c:pt>
                  <c:pt idx="999">
                    <c:v>BAJO</c:v>
                  </c:pt>
                  <c:pt idx="1000">
                    <c:v>BAJO</c:v>
                  </c:pt>
                  <c:pt idx="1001">
                    <c:v>BAJO</c:v>
                  </c:pt>
                  <c:pt idx="1002">
                    <c:v>BAJO</c:v>
                  </c:pt>
                  <c:pt idx="1003">
                    <c:v>BAJO</c:v>
                  </c:pt>
                  <c:pt idx="1004">
                    <c:v>BAJO</c:v>
                  </c:pt>
                  <c:pt idx="1005">
                    <c:v>BAJO</c:v>
                  </c:pt>
                  <c:pt idx="1006">
                    <c:v>BAJO</c:v>
                  </c:pt>
                  <c:pt idx="1007">
                    <c:v>BAJO</c:v>
                  </c:pt>
                  <c:pt idx="1008">
                    <c:v>BAJO</c:v>
                  </c:pt>
                  <c:pt idx="1009">
                    <c:v>BAJO</c:v>
                  </c:pt>
                  <c:pt idx="1010">
                    <c:v>BAJO</c:v>
                  </c:pt>
                  <c:pt idx="1011">
                    <c:v>BAJO</c:v>
                  </c:pt>
                  <c:pt idx="1012">
                    <c:v>BAJO</c:v>
                  </c:pt>
                  <c:pt idx="1013">
                    <c:v>BAJO</c:v>
                  </c:pt>
                  <c:pt idx="1014">
                    <c:v>BAJO</c:v>
                  </c:pt>
                  <c:pt idx="1015">
                    <c:v>BAJO</c:v>
                  </c:pt>
                  <c:pt idx="1016">
                    <c:v>BAJO</c:v>
                  </c:pt>
                  <c:pt idx="1017">
                    <c:v>ALTO</c:v>
                  </c:pt>
                  <c:pt idx="1018">
                    <c:v>MEDIO   </c:v>
                  </c:pt>
                  <c:pt idx="1019">
                    <c:v>ALTO</c:v>
                  </c:pt>
                  <c:pt idx="1020">
                    <c:v>BAJO</c:v>
                  </c:pt>
                  <c:pt idx="1021">
                    <c:v>BAJO</c:v>
                  </c:pt>
                  <c:pt idx="1022">
                    <c:v>BAJO</c:v>
                  </c:pt>
                  <c:pt idx="1023">
                    <c:v>ALTO</c:v>
                  </c:pt>
                  <c:pt idx="1024">
                    <c:v>BAJO</c:v>
                  </c:pt>
                  <c:pt idx="1025">
                    <c:v>BAJO</c:v>
                  </c:pt>
                  <c:pt idx="1026">
                    <c:v>BAJO</c:v>
                  </c:pt>
                  <c:pt idx="1027">
                    <c:v>BAJO</c:v>
                  </c:pt>
                  <c:pt idx="1028">
                    <c:v>BAJO</c:v>
                  </c:pt>
                  <c:pt idx="1029">
                    <c:v>BAJO</c:v>
                  </c:pt>
                  <c:pt idx="1030">
                    <c:v>BAJO</c:v>
                  </c:pt>
                  <c:pt idx="1031">
                    <c:v>BAJO</c:v>
                  </c:pt>
                  <c:pt idx="1032">
                    <c:v>BAJO</c:v>
                  </c:pt>
                  <c:pt idx="1033">
                    <c:v>MEDIO   </c:v>
                  </c:pt>
                  <c:pt idx="1034">
                    <c:v>BAJO</c:v>
                  </c:pt>
                  <c:pt idx="1035">
                    <c:v>BAJO</c:v>
                  </c:pt>
                  <c:pt idx="1036">
                    <c:v>BAJO</c:v>
                  </c:pt>
                  <c:pt idx="1037">
                    <c:v>BAJO</c:v>
                  </c:pt>
                  <c:pt idx="1038">
                    <c:v>BAJO</c:v>
                  </c:pt>
                  <c:pt idx="1039">
                    <c:v>ALTO</c:v>
                  </c:pt>
                  <c:pt idx="1040">
                    <c:v>BAJO</c:v>
                  </c:pt>
                  <c:pt idx="1041">
                    <c:v>MEDIO   </c:v>
                  </c:pt>
                  <c:pt idx="1042">
                    <c:v>MEDIO   </c:v>
                  </c:pt>
                  <c:pt idx="1043">
                    <c:v>BAJO</c:v>
                  </c:pt>
                  <c:pt idx="1044">
                    <c:v>BAJO</c:v>
                  </c:pt>
                  <c:pt idx="1045">
                    <c:v>BAJO</c:v>
                  </c:pt>
                  <c:pt idx="1046">
                    <c:v>BAJO</c:v>
                  </c:pt>
                  <c:pt idx="1047">
                    <c:v>BAJO</c:v>
                  </c:pt>
                  <c:pt idx="1048">
                    <c:v>BAJO</c:v>
                  </c:pt>
                  <c:pt idx="1049">
                    <c:v>MEDIO   </c:v>
                  </c:pt>
                  <c:pt idx="1050">
                    <c:v>MEDIO   </c:v>
                  </c:pt>
                  <c:pt idx="1051">
                    <c:v>ALTO</c:v>
                  </c:pt>
                  <c:pt idx="1052">
                    <c:v>ALTO</c:v>
                  </c:pt>
                  <c:pt idx="1053">
                    <c:v>BAJO</c:v>
                  </c:pt>
                  <c:pt idx="1054">
                    <c:v>BAJO</c:v>
                  </c:pt>
                  <c:pt idx="1055">
                    <c:v>ALTO</c:v>
                  </c:pt>
                  <c:pt idx="1056">
                    <c:v>BAJO</c:v>
                  </c:pt>
                  <c:pt idx="1057">
                    <c:v>MEDIO   </c:v>
                  </c:pt>
                  <c:pt idx="1058">
                    <c:v>MEDIO   </c:v>
                  </c:pt>
                  <c:pt idx="1059">
                    <c:v>MEDIO   </c:v>
                  </c:pt>
                  <c:pt idx="1060">
                    <c:v>MEDIO   </c:v>
                  </c:pt>
                  <c:pt idx="1061">
                    <c:v>BAJO</c:v>
                  </c:pt>
                  <c:pt idx="1062">
                    <c:v>ALTO</c:v>
                  </c:pt>
                  <c:pt idx="1063">
                    <c:v>ALTO</c:v>
                  </c:pt>
                  <c:pt idx="1064">
                    <c:v>ALTO</c:v>
                  </c:pt>
                  <c:pt idx="1065">
                    <c:v>ALTO</c:v>
                  </c:pt>
                  <c:pt idx="1066">
                    <c:v>ALTO</c:v>
                  </c:pt>
                  <c:pt idx="1067">
                    <c:v>MEDIO   </c:v>
                  </c:pt>
                  <c:pt idx="1068">
                    <c:v>MEDIO   </c:v>
                  </c:pt>
                  <c:pt idx="1069">
                    <c:v>ALTO</c:v>
                  </c:pt>
                  <c:pt idx="1070">
                    <c:v>BAJO</c:v>
                  </c:pt>
                  <c:pt idx="1071">
                    <c:v>ALTO</c:v>
                  </c:pt>
                  <c:pt idx="1072">
                    <c:v>MEDIO   </c:v>
                  </c:pt>
                  <c:pt idx="1073">
                    <c:v>ALTO</c:v>
                  </c:pt>
                  <c:pt idx="1074">
                    <c:v>MEDIO   </c:v>
                  </c:pt>
                  <c:pt idx="1075">
                    <c:v>ALTO</c:v>
                  </c:pt>
                  <c:pt idx="1076">
                    <c:v>ALTO</c:v>
                  </c:pt>
                  <c:pt idx="1077">
                    <c:v>BAJO</c:v>
                  </c:pt>
                  <c:pt idx="1078">
                    <c:v>BAJO</c:v>
                  </c:pt>
                  <c:pt idx="1079">
                    <c:v>MEDIO   </c:v>
                  </c:pt>
                  <c:pt idx="1080">
                    <c:v>BAJO</c:v>
                  </c:pt>
                  <c:pt idx="1081">
                    <c:v>MEDIO   </c:v>
                  </c:pt>
                  <c:pt idx="1082">
                    <c:v>BAJO</c:v>
                  </c:pt>
                  <c:pt idx="1083">
                    <c:v>BAJO</c:v>
                  </c:pt>
                  <c:pt idx="1084">
                    <c:v>MEDIO   </c:v>
                  </c:pt>
                  <c:pt idx="1085">
                    <c:v>ALTO</c:v>
                  </c:pt>
                  <c:pt idx="1086">
                    <c:v>MEDIO   </c:v>
                  </c:pt>
                  <c:pt idx="1087">
                    <c:v>ALTO</c:v>
                  </c:pt>
                  <c:pt idx="1088">
                    <c:v>MEDIO   </c:v>
                  </c:pt>
                  <c:pt idx="1089">
                    <c:v>MEDIO   </c:v>
                  </c:pt>
                  <c:pt idx="1090">
                    <c:v>MEDIO   </c:v>
                  </c:pt>
                  <c:pt idx="1091">
                    <c:v>MEDIO   </c:v>
                  </c:pt>
                  <c:pt idx="1092">
                    <c:v>MEDIO   </c:v>
                  </c:pt>
                  <c:pt idx="1093">
                    <c:v>MEDIO   </c:v>
                  </c:pt>
                  <c:pt idx="1094">
                    <c:v>MEDIO   </c:v>
                  </c:pt>
                  <c:pt idx="1095">
                    <c:v>MEDIO   </c:v>
                  </c:pt>
                  <c:pt idx="1096">
                    <c:v>BAJO</c:v>
                  </c:pt>
                  <c:pt idx="1097">
                    <c:v>ALTO</c:v>
                  </c:pt>
                  <c:pt idx="1098">
                    <c:v>MEDIO   </c:v>
                  </c:pt>
                  <c:pt idx="1099">
                    <c:v>BAJO</c:v>
                  </c:pt>
                  <c:pt idx="1100">
                    <c:v>ALTO</c:v>
                  </c:pt>
                  <c:pt idx="1101">
                    <c:v>ALTO</c:v>
                  </c:pt>
                  <c:pt idx="1102">
                    <c:v>ALTO</c:v>
                  </c:pt>
                  <c:pt idx="1103">
                    <c:v>BAJO</c:v>
                  </c:pt>
                  <c:pt idx="1104">
                    <c:v>ALTO</c:v>
                  </c:pt>
                  <c:pt idx="1105">
                    <c:v>ALTO</c:v>
                  </c:pt>
                  <c:pt idx="1106">
                    <c:v>BAJO</c:v>
                  </c:pt>
                  <c:pt idx="1107">
                    <c:v>ALTO</c:v>
                  </c:pt>
                  <c:pt idx="1108">
                    <c:v>BAJO</c:v>
                  </c:pt>
                  <c:pt idx="1109">
                    <c:v>BAJO</c:v>
                  </c:pt>
                  <c:pt idx="1110">
                    <c:v>ALTO</c:v>
                  </c:pt>
                  <c:pt idx="1111">
                    <c:v>ALTO</c:v>
                  </c:pt>
                  <c:pt idx="1112">
                    <c:v>BAJO</c:v>
                  </c:pt>
                  <c:pt idx="1113">
                    <c:v>BAJO</c:v>
                  </c:pt>
                  <c:pt idx="1114">
                    <c:v>MEDIO   </c:v>
                  </c:pt>
                  <c:pt idx="1115">
                    <c:v>ALTO</c:v>
                  </c:pt>
                  <c:pt idx="1116">
                    <c:v>ALTO</c:v>
                  </c:pt>
                  <c:pt idx="1117">
                    <c:v>ALTO</c:v>
                  </c:pt>
                  <c:pt idx="1118">
                    <c:v>ALTO</c:v>
                  </c:pt>
                  <c:pt idx="1119">
                    <c:v>ALTO</c:v>
                  </c:pt>
                  <c:pt idx="1120">
                    <c:v>ALTO</c:v>
                  </c:pt>
                  <c:pt idx="1121">
                    <c:v>ALTO</c:v>
                  </c:pt>
                  <c:pt idx="1122">
                    <c:v>ALTO</c:v>
                  </c:pt>
                  <c:pt idx="1123">
                    <c:v>ALTO</c:v>
                  </c:pt>
                  <c:pt idx="1124">
                    <c:v>BAJO</c:v>
                  </c:pt>
                  <c:pt idx="1125">
                    <c:v>ALTO</c:v>
                  </c:pt>
                  <c:pt idx="1126">
                    <c:v>BAJO</c:v>
                  </c:pt>
                  <c:pt idx="1127">
                    <c:v>BAJO</c:v>
                  </c:pt>
                  <c:pt idx="1128">
                    <c:v>BAJO</c:v>
                  </c:pt>
                  <c:pt idx="1129">
                    <c:v>BAJO</c:v>
                  </c:pt>
                  <c:pt idx="1130">
                    <c:v>BAJO</c:v>
                  </c:pt>
                  <c:pt idx="1131">
                    <c:v>BAJO</c:v>
                  </c:pt>
                  <c:pt idx="1132">
                    <c:v>BAJO</c:v>
                  </c:pt>
                  <c:pt idx="1133">
                    <c:v>MEDIO   </c:v>
                  </c:pt>
                  <c:pt idx="1134">
                    <c:v>BAJO</c:v>
                  </c:pt>
                  <c:pt idx="1135">
                    <c:v>MEDIO   </c:v>
                  </c:pt>
                  <c:pt idx="1136">
                    <c:v>BAJO</c:v>
                  </c:pt>
                  <c:pt idx="1137">
                    <c:v>BAJO</c:v>
                  </c:pt>
                  <c:pt idx="1138">
                    <c:v>BAJO</c:v>
                  </c:pt>
                  <c:pt idx="1139">
                    <c:v>ALTO</c:v>
                  </c:pt>
                  <c:pt idx="1140">
                    <c:v>ALTO</c:v>
                  </c:pt>
                  <c:pt idx="1141">
                    <c:v>ALTO</c:v>
                  </c:pt>
                  <c:pt idx="1142">
                    <c:v>ALTO</c:v>
                  </c:pt>
                  <c:pt idx="1143">
                    <c:v>ALTO</c:v>
                  </c:pt>
                  <c:pt idx="1144">
                    <c:v>BAJO</c:v>
                  </c:pt>
                  <c:pt idx="1145">
                    <c:v>BAJO</c:v>
                  </c:pt>
                  <c:pt idx="1146">
                    <c:v>BAJO</c:v>
                  </c:pt>
                  <c:pt idx="1147">
                    <c:v>ALTO</c:v>
                  </c:pt>
                  <c:pt idx="1148">
                    <c:v>ALTO</c:v>
                  </c:pt>
                  <c:pt idx="1149">
                    <c:v>ALTO</c:v>
                  </c:pt>
                  <c:pt idx="1150">
                    <c:v>ALTO</c:v>
                  </c:pt>
                  <c:pt idx="1151">
                    <c:v>ALTO</c:v>
                  </c:pt>
                  <c:pt idx="1152">
                    <c:v>ALTO</c:v>
                  </c:pt>
                  <c:pt idx="1153">
                    <c:v>ALTO</c:v>
                  </c:pt>
                  <c:pt idx="1154">
                    <c:v>BAJO</c:v>
                  </c:pt>
                  <c:pt idx="1155">
                    <c:v>BAJO</c:v>
                  </c:pt>
                  <c:pt idx="1156">
                    <c:v>BAJO</c:v>
                  </c:pt>
                  <c:pt idx="1157">
                    <c:v>BAJO</c:v>
                  </c:pt>
                  <c:pt idx="1158">
                    <c:v>BAJO</c:v>
                  </c:pt>
                  <c:pt idx="1159">
                    <c:v>BAJO</c:v>
                  </c:pt>
                  <c:pt idx="1160">
                    <c:v>BAJO</c:v>
                  </c:pt>
                  <c:pt idx="1161">
                    <c:v>BAJO</c:v>
                  </c:pt>
                  <c:pt idx="1162">
                    <c:v>BAJO</c:v>
                  </c:pt>
                  <c:pt idx="1163">
                    <c:v>MEDIO   </c:v>
                  </c:pt>
                  <c:pt idx="1164">
                    <c:v>BAJO</c:v>
                  </c:pt>
                  <c:pt idx="1165">
                    <c:v>MEDIO   </c:v>
                  </c:pt>
                  <c:pt idx="1166">
                    <c:v>BAJO</c:v>
                  </c:pt>
                  <c:pt idx="1167">
                    <c:v>BAJO</c:v>
                  </c:pt>
                  <c:pt idx="1168">
                    <c:v>BAJO</c:v>
                  </c:pt>
                  <c:pt idx="1169">
                    <c:v>BAJO</c:v>
                  </c:pt>
                  <c:pt idx="1170">
                    <c:v>BAJO</c:v>
                  </c:pt>
                  <c:pt idx="1171">
                    <c:v>BAJO</c:v>
                  </c:pt>
                  <c:pt idx="1172">
                    <c:v>BAJO</c:v>
                  </c:pt>
                  <c:pt idx="1173">
                    <c:v>BAJO</c:v>
                  </c:pt>
                  <c:pt idx="1174">
                    <c:v>MEDIO   </c:v>
                  </c:pt>
                  <c:pt idx="1175">
                    <c:v>BAJO</c:v>
                  </c:pt>
                  <c:pt idx="1176">
                    <c:v>ALTO</c:v>
                  </c:pt>
                  <c:pt idx="1177">
                    <c:v>BAJO</c:v>
                  </c:pt>
                  <c:pt idx="1178">
                    <c:v>BAJO</c:v>
                  </c:pt>
                  <c:pt idx="1179">
                    <c:v>MEDIO   </c:v>
                  </c:pt>
                  <c:pt idx="1180">
                    <c:v>BAJO</c:v>
                  </c:pt>
                  <c:pt idx="1181">
                    <c:v>MEDIO   </c:v>
                  </c:pt>
                  <c:pt idx="1182">
                    <c:v>MEDIO   </c:v>
                  </c:pt>
                  <c:pt idx="1183">
                    <c:v>BAJO</c:v>
                  </c:pt>
                  <c:pt idx="1184">
                    <c:v>BAJO</c:v>
                  </c:pt>
                  <c:pt idx="1185">
                    <c:v>BAJO</c:v>
                  </c:pt>
                  <c:pt idx="1186">
                    <c:v>BAJO</c:v>
                  </c:pt>
                  <c:pt idx="1187">
                    <c:v>BAJO</c:v>
                  </c:pt>
                  <c:pt idx="1188">
                    <c:v>ALTO</c:v>
                  </c:pt>
                  <c:pt idx="1189">
                    <c:v>MEDIO   </c:v>
                  </c:pt>
                  <c:pt idx="1190">
                    <c:v>BAJO</c:v>
                  </c:pt>
                  <c:pt idx="1191">
                    <c:v>BAJO</c:v>
                  </c:pt>
                  <c:pt idx="1192">
                    <c:v>MEDIO   </c:v>
                  </c:pt>
                  <c:pt idx="1193">
                    <c:v>BAJO</c:v>
                  </c:pt>
                  <c:pt idx="1194">
                    <c:v>BAJO</c:v>
                  </c:pt>
                  <c:pt idx="1195">
                    <c:v>BAJO</c:v>
                  </c:pt>
                  <c:pt idx="1196">
                    <c:v>BAJO</c:v>
                  </c:pt>
                  <c:pt idx="1197">
                    <c:v>BAJO</c:v>
                  </c:pt>
                  <c:pt idx="1198">
                    <c:v>BAJO</c:v>
                  </c:pt>
                  <c:pt idx="1199">
                    <c:v>BAJO</c:v>
                  </c:pt>
                  <c:pt idx="1200">
                    <c:v>BAJO</c:v>
                  </c:pt>
                  <c:pt idx="1201">
                    <c:v>MEDIO   </c:v>
                  </c:pt>
                  <c:pt idx="1202">
                    <c:v>BAJO</c:v>
                  </c:pt>
                  <c:pt idx="1203">
                    <c:v>BAJO</c:v>
                  </c:pt>
                  <c:pt idx="1204">
                    <c:v>BAJO</c:v>
                  </c:pt>
                  <c:pt idx="1205">
                    <c:v>MEDIO   </c:v>
                  </c:pt>
                  <c:pt idx="1206">
                    <c:v>BAJO</c:v>
                  </c:pt>
                  <c:pt idx="1207">
                    <c:v>BAJO</c:v>
                  </c:pt>
                  <c:pt idx="1208">
                    <c:v>BAJO</c:v>
                  </c:pt>
                  <c:pt idx="1209">
                    <c:v>MEDIO   </c:v>
                  </c:pt>
                  <c:pt idx="1210">
                    <c:v>MEDIO   </c:v>
                  </c:pt>
                  <c:pt idx="1211">
                    <c:v>BAJO</c:v>
                  </c:pt>
                  <c:pt idx="1212">
                    <c:v>BAJO</c:v>
                  </c:pt>
                  <c:pt idx="1213">
                    <c:v>BAJO</c:v>
                  </c:pt>
                  <c:pt idx="1214">
                    <c:v>MEDIO   </c:v>
                  </c:pt>
                  <c:pt idx="1215">
                    <c:v>MEDIO   </c:v>
                  </c:pt>
                  <c:pt idx="1216">
                    <c:v>BAJO</c:v>
                  </c:pt>
                  <c:pt idx="1217">
                    <c:v>BAJO</c:v>
                  </c:pt>
                  <c:pt idx="1218">
                    <c:v>BAJO</c:v>
                  </c:pt>
                  <c:pt idx="1219">
                    <c:v>MEDIO   </c:v>
                  </c:pt>
                  <c:pt idx="1220">
                    <c:v>MEDIO   </c:v>
                  </c:pt>
                  <c:pt idx="1221">
                    <c:v>MEDIO   </c:v>
                  </c:pt>
                  <c:pt idx="1222">
                    <c:v>MEDIO   </c:v>
                  </c:pt>
                  <c:pt idx="1223">
                    <c:v>MEDIO   </c:v>
                  </c:pt>
                  <c:pt idx="1224">
                    <c:v>MEDIO   </c:v>
                  </c:pt>
                  <c:pt idx="1225">
                    <c:v>MEDIO   </c:v>
                  </c:pt>
                  <c:pt idx="1226">
                    <c:v>MEDIO   </c:v>
                  </c:pt>
                  <c:pt idx="1227">
                    <c:v>MEDIO   </c:v>
                  </c:pt>
                  <c:pt idx="1228">
                    <c:v>MEDIO   </c:v>
                  </c:pt>
                  <c:pt idx="1229">
                    <c:v>MEDIO   </c:v>
                  </c:pt>
                  <c:pt idx="1230">
                    <c:v>MEDIO   </c:v>
                  </c:pt>
                  <c:pt idx="1231">
                    <c:v>BAJO</c:v>
                  </c:pt>
                  <c:pt idx="1232">
                    <c:v>MEDIO   </c:v>
                  </c:pt>
                  <c:pt idx="1233">
                    <c:v>MEDIO   </c:v>
                  </c:pt>
                  <c:pt idx="1234">
                    <c:v>MEDIO   </c:v>
                  </c:pt>
                  <c:pt idx="1235">
                    <c:v>MEDIO   </c:v>
                  </c:pt>
                  <c:pt idx="1236">
                    <c:v>MEDIO   </c:v>
                  </c:pt>
                  <c:pt idx="1237">
                    <c:v>MEDIO   </c:v>
                  </c:pt>
                  <c:pt idx="1238">
                    <c:v>MEDIO   </c:v>
                  </c:pt>
                  <c:pt idx="1239">
                    <c:v>MEDIO   </c:v>
                  </c:pt>
                  <c:pt idx="1240">
                    <c:v>BAJO</c:v>
                  </c:pt>
                  <c:pt idx="1241">
                    <c:v>BAJO</c:v>
                  </c:pt>
                  <c:pt idx="1242">
                    <c:v>BAJO</c:v>
                  </c:pt>
                  <c:pt idx="1243">
                    <c:v>BAJO</c:v>
                  </c:pt>
                  <c:pt idx="1244">
                    <c:v>MEDIO   </c:v>
                  </c:pt>
                  <c:pt idx="1245">
                    <c:v>BAJO</c:v>
                  </c:pt>
                  <c:pt idx="1246">
                    <c:v>MEDIO   </c:v>
                  </c:pt>
                  <c:pt idx="1247">
                    <c:v>MEDIO   </c:v>
                  </c:pt>
                  <c:pt idx="1248">
                    <c:v>BAJO</c:v>
                  </c:pt>
                  <c:pt idx="1249">
                    <c:v>MEDIO   </c:v>
                  </c:pt>
                  <c:pt idx="1250">
                    <c:v>MEDIO   </c:v>
                  </c:pt>
                  <c:pt idx="1251">
                    <c:v>MEDIO   </c:v>
                  </c:pt>
                  <c:pt idx="1252">
                    <c:v>BAJO</c:v>
                  </c:pt>
                  <c:pt idx="1253">
                    <c:v>MEDIO   </c:v>
                  </c:pt>
                  <c:pt idx="1254">
                    <c:v>MEDIO   </c:v>
                  </c:pt>
                  <c:pt idx="1255">
                    <c:v>MEDIO   </c:v>
                  </c:pt>
                  <c:pt idx="1256">
                    <c:v>MEDIO   </c:v>
                  </c:pt>
                  <c:pt idx="1257">
                    <c:v>BAJO</c:v>
                  </c:pt>
                  <c:pt idx="1258">
                    <c:v>MEDIO   </c:v>
                  </c:pt>
                  <c:pt idx="1259">
                    <c:v>MEDIO   </c:v>
                  </c:pt>
                  <c:pt idx="1260">
                    <c:v>BAJO</c:v>
                  </c:pt>
                  <c:pt idx="1261">
                    <c:v>BAJO</c:v>
                  </c:pt>
                  <c:pt idx="1262">
                    <c:v>MEDIO   </c:v>
                  </c:pt>
                  <c:pt idx="1263">
                    <c:v>MEDIO   </c:v>
                  </c:pt>
                  <c:pt idx="1264">
                    <c:v>BAJO</c:v>
                  </c:pt>
                  <c:pt idx="1265">
                    <c:v>MEDIO   </c:v>
                  </c:pt>
                  <c:pt idx="1266">
                    <c:v>ALTO</c:v>
                  </c:pt>
                  <c:pt idx="1267">
                    <c:v>MEDIO   </c:v>
                  </c:pt>
                  <c:pt idx="1268">
                    <c:v>MEDIO   </c:v>
                  </c:pt>
                  <c:pt idx="1269">
                    <c:v>MEDIO   </c:v>
                  </c:pt>
                  <c:pt idx="1270">
                    <c:v>MEDIO   </c:v>
                  </c:pt>
                  <c:pt idx="1271">
                    <c:v>BAJO</c:v>
                  </c:pt>
                  <c:pt idx="1272">
                    <c:v>BAJO</c:v>
                  </c:pt>
                  <c:pt idx="1273">
                    <c:v>MEDIO   </c:v>
                  </c:pt>
                  <c:pt idx="1274">
                    <c:v>ALTO</c:v>
                  </c:pt>
                  <c:pt idx="1275">
                    <c:v>BAJO</c:v>
                  </c:pt>
                  <c:pt idx="1276">
                    <c:v>BAJO</c:v>
                  </c:pt>
                  <c:pt idx="1277">
                    <c:v>BAJO</c:v>
                  </c:pt>
                  <c:pt idx="1278">
                    <c:v>BAJO</c:v>
                  </c:pt>
                  <c:pt idx="1279">
                    <c:v>BAJO</c:v>
                  </c:pt>
                  <c:pt idx="1280">
                    <c:v>MEDIO   </c:v>
                  </c:pt>
                  <c:pt idx="1281">
                    <c:v>MEDIO   </c:v>
                  </c:pt>
                  <c:pt idx="1282">
                    <c:v>MEDIO   </c:v>
                  </c:pt>
                  <c:pt idx="1283">
                    <c:v>BAJO</c:v>
                  </c:pt>
                  <c:pt idx="1284">
                    <c:v>BAJO</c:v>
                  </c:pt>
                  <c:pt idx="1285">
                    <c:v>MEDIO   </c:v>
                  </c:pt>
                  <c:pt idx="1286">
                    <c:v>BAJO</c:v>
                  </c:pt>
                  <c:pt idx="1287">
                    <c:v>BAJO</c:v>
                  </c:pt>
                  <c:pt idx="1288">
                    <c:v>MEDIO   </c:v>
                  </c:pt>
                  <c:pt idx="1289">
                    <c:v>BAJO</c:v>
                  </c:pt>
                  <c:pt idx="1290">
                    <c:v>ALTO</c:v>
                  </c:pt>
                  <c:pt idx="1291">
                    <c:v>MEDIO   </c:v>
                  </c:pt>
                  <c:pt idx="1292">
                    <c:v>MEDIO   </c:v>
                  </c:pt>
                  <c:pt idx="1293">
                    <c:v>MEDIO   </c:v>
                  </c:pt>
                  <c:pt idx="1294">
                    <c:v>MEDIO   </c:v>
                  </c:pt>
                  <c:pt idx="1295">
                    <c:v>MEDIO   </c:v>
                  </c:pt>
                  <c:pt idx="1296">
                    <c:v>MEDIO   </c:v>
                  </c:pt>
                  <c:pt idx="1297">
                    <c:v>MEDIO   </c:v>
                  </c:pt>
                  <c:pt idx="1298">
                    <c:v>MEDIO   </c:v>
                  </c:pt>
                  <c:pt idx="1299">
                    <c:v>MEDIO   </c:v>
                  </c:pt>
                  <c:pt idx="1300">
                    <c:v>BAJO</c:v>
                  </c:pt>
                  <c:pt idx="1301">
                    <c:v>BAJO</c:v>
                  </c:pt>
                  <c:pt idx="1302">
                    <c:v>MEDIO   </c:v>
                  </c:pt>
                  <c:pt idx="1303">
                    <c:v>MEDIO   </c:v>
                  </c:pt>
                  <c:pt idx="1304">
                    <c:v>BAJO</c:v>
                  </c:pt>
                  <c:pt idx="1305">
                    <c:v>MEDIO   </c:v>
                  </c:pt>
                  <c:pt idx="1306">
                    <c:v>MEDIO   </c:v>
                  </c:pt>
                  <c:pt idx="1307">
                    <c:v>MEDIO   </c:v>
                  </c:pt>
                  <c:pt idx="1308">
                    <c:v>BAJO</c:v>
                  </c:pt>
                  <c:pt idx="1309">
                    <c:v>MEDIO   </c:v>
                  </c:pt>
                  <c:pt idx="1310">
                    <c:v>BAJO</c:v>
                  </c:pt>
                  <c:pt idx="1311">
                    <c:v>BAJO</c:v>
                  </c:pt>
                  <c:pt idx="1312">
                    <c:v>BAJO</c:v>
                  </c:pt>
                  <c:pt idx="1313">
                    <c:v>BAJO</c:v>
                  </c:pt>
                  <c:pt idx="1314">
                    <c:v>MEDIO   </c:v>
                  </c:pt>
                  <c:pt idx="1315">
                    <c:v>MEDIO   </c:v>
                  </c:pt>
                  <c:pt idx="1316">
                    <c:v>BAJO</c:v>
                  </c:pt>
                  <c:pt idx="1317">
                    <c:v>BAJO</c:v>
                  </c:pt>
                  <c:pt idx="1318">
                    <c:v>BAJO</c:v>
                  </c:pt>
                  <c:pt idx="1319">
                    <c:v>MEDIO   </c:v>
                  </c:pt>
                  <c:pt idx="1320">
                    <c:v>ALTO</c:v>
                  </c:pt>
                  <c:pt idx="1321">
                    <c:v>MEDIO   </c:v>
                  </c:pt>
                  <c:pt idx="1322">
                    <c:v>MEDIO   </c:v>
                  </c:pt>
                  <c:pt idx="1323">
                    <c:v>MEDIO   </c:v>
                  </c:pt>
                  <c:pt idx="1324">
                    <c:v>MEDIO   </c:v>
                  </c:pt>
                  <c:pt idx="1325">
                    <c:v>MEDIO   </c:v>
                  </c:pt>
                  <c:pt idx="1326">
                    <c:v>MEDIO   </c:v>
                  </c:pt>
                  <c:pt idx="1327">
                    <c:v>MEDIO   </c:v>
                  </c:pt>
                  <c:pt idx="1328">
                    <c:v>MEDIO   </c:v>
                  </c:pt>
                  <c:pt idx="1329">
                    <c:v>MEDIO   </c:v>
                  </c:pt>
                  <c:pt idx="1330">
                    <c:v>BAJO</c:v>
                  </c:pt>
                  <c:pt idx="1331">
                    <c:v>MEDIO   </c:v>
                  </c:pt>
                  <c:pt idx="1332">
                    <c:v>MEDIO   </c:v>
                  </c:pt>
                  <c:pt idx="1333">
                    <c:v>MEDIO   </c:v>
                  </c:pt>
                  <c:pt idx="1334">
                    <c:v>BAJO</c:v>
                  </c:pt>
                  <c:pt idx="1335">
                    <c:v>MEDIO   </c:v>
                  </c:pt>
                  <c:pt idx="1336">
                    <c:v>ALTO</c:v>
                  </c:pt>
                  <c:pt idx="1337">
                    <c:v>MEDIO   </c:v>
                  </c:pt>
                  <c:pt idx="1338">
                    <c:v>BAJO</c:v>
                  </c:pt>
                  <c:pt idx="1339">
                    <c:v>BAJO</c:v>
                  </c:pt>
                  <c:pt idx="1340">
                    <c:v>MEDIO   </c:v>
                  </c:pt>
                  <c:pt idx="1341">
                    <c:v>MEDIO   </c:v>
                  </c:pt>
                  <c:pt idx="1342">
                    <c:v>MEDIO   </c:v>
                  </c:pt>
                  <c:pt idx="1343">
                    <c:v>MEDIO   </c:v>
                  </c:pt>
                  <c:pt idx="1344">
                    <c:v>MEDIO   </c:v>
                  </c:pt>
                  <c:pt idx="1345">
                    <c:v>BAJO</c:v>
                  </c:pt>
                  <c:pt idx="1346">
                    <c:v>MEDIO   </c:v>
                  </c:pt>
                  <c:pt idx="1347">
                    <c:v>BAJO</c:v>
                  </c:pt>
                  <c:pt idx="1348">
                    <c:v>BAJO</c:v>
                  </c:pt>
                  <c:pt idx="1349">
                    <c:v>BAJO</c:v>
                  </c:pt>
                  <c:pt idx="1350">
                    <c:v>BAJO</c:v>
                  </c:pt>
                  <c:pt idx="1351">
                    <c:v>BAJO</c:v>
                  </c:pt>
                  <c:pt idx="1352">
                    <c:v>BAJO</c:v>
                  </c:pt>
                  <c:pt idx="1353">
                    <c:v>BAJO</c:v>
                  </c:pt>
                  <c:pt idx="1354">
                    <c:v>BAJO</c:v>
                  </c:pt>
                  <c:pt idx="1355">
                    <c:v>BAJO</c:v>
                  </c:pt>
                  <c:pt idx="1356">
                    <c:v>BAJO</c:v>
                  </c:pt>
                  <c:pt idx="1357">
                    <c:v>BAJO</c:v>
                  </c:pt>
                  <c:pt idx="1358">
                    <c:v>BAJO</c:v>
                  </c:pt>
                  <c:pt idx="1359">
                    <c:v>BAJO</c:v>
                  </c:pt>
                  <c:pt idx="1360">
                    <c:v>BAJO</c:v>
                  </c:pt>
                  <c:pt idx="1361">
                    <c:v>MEDIO   </c:v>
                  </c:pt>
                  <c:pt idx="1362">
                    <c:v>MEDIO   </c:v>
                  </c:pt>
                  <c:pt idx="1363">
                    <c:v>BAJO</c:v>
                  </c:pt>
                  <c:pt idx="1364">
                    <c:v>BAJO</c:v>
                  </c:pt>
                  <c:pt idx="1365">
                    <c:v>BAJO</c:v>
                  </c:pt>
                  <c:pt idx="1366">
                    <c:v>BAJO</c:v>
                  </c:pt>
                  <c:pt idx="1367">
                    <c:v>BAJO</c:v>
                  </c:pt>
                  <c:pt idx="1368">
                    <c:v>BAJO</c:v>
                  </c:pt>
                  <c:pt idx="1369">
                    <c:v>BAJO</c:v>
                  </c:pt>
                  <c:pt idx="1370">
                    <c:v>BAJO</c:v>
                  </c:pt>
                  <c:pt idx="1371">
                    <c:v>BAJO</c:v>
                  </c:pt>
                  <c:pt idx="1372">
                    <c:v>BAJO</c:v>
                  </c:pt>
                  <c:pt idx="1373">
                    <c:v>BAJO</c:v>
                  </c:pt>
                  <c:pt idx="1374">
                    <c:v>BAJO</c:v>
                  </c:pt>
                  <c:pt idx="1375">
                    <c:v>BAJO</c:v>
                  </c:pt>
                  <c:pt idx="1376">
                    <c:v>BAJO</c:v>
                  </c:pt>
                  <c:pt idx="1377">
                    <c:v>BAJO</c:v>
                  </c:pt>
                  <c:pt idx="1378">
                    <c:v>BAJO</c:v>
                  </c:pt>
                  <c:pt idx="1379">
                    <c:v>BAJO</c:v>
                  </c:pt>
                  <c:pt idx="1380">
                    <c:v>BAJO</c:v>
                  </c:pt>
                  <c:pt idx="1381">
                    <c:v>BAJO</c:v>
                  </c:pt>
                  <c:pt idx="1382">
                    <c:v>BAJO</c:v>
                  </c:pt>
                  <c:pt idx="1383">
                    <c:v>BAJO</c:v>
                  </c:pt>
                  <c:pt idx="1384">
                    <c:v>BAJO</c:v>
                  </c:pt>
                  <c:pt idx="1385">
                    <c:v>BAJO</c:v>
                  </c:pt>
                  <c:pt idx="1386">
                    <c:v>BAJO</c:v>
                  </c:pt>
                  <c:pt idx="1387">
                    <c:v>BAJO</c:v>
                  </c:pt>
                  <c:pt idx="1388">
                    <c:v>BAJO</c:v>
                  </c:pt>
                  <c:pt idx="1389">
                    <c:v>BAJO</c:v>
                  </c:pt>
                  <c:pt idx="1390">
                    <c:v>BAJO</c:v>
                  </c:pt>
                  <c:pt idx="1391">
                    <c:v>ALTO</c:v>
                  </c:pt>
                  <c:pt idx="1392">
                    <c:v>MEDIO   </c:v>
                  </c:pt>
                  <c:pt idx="1393">
                    <c:v>BAJO</c:v>
                  </c:pt>
                  <c:pt idx="1394">
                    <c:v>BAJO</c:v>
                  </c:pt>
                  <c:pt idx="1395">
                    <c:v>BAJO</c:v>
                  </c:pt>
                  <c:pt idx="1396">
                    <c:v>BAJO</c:v>
                  </c:pt>
                  <c:pt idx="1397">
                    <c:v>BAJO</c:v>
                  </c:pt>
                  <c:pt idx="1398">
                    <c:v>ALTO</c:v>
                  </c:pt>
                  <c:pt idx="1399">
                    <c:v>MEDIO   </c:v>
                  </c:pt>
                  <c:pt idx="1400">
                    <c:v>BAJO</c:v>
                  </c:pt>
                  <c:pt idx="1401">
                    <c:v>BAJO</c:v>
                  </c:pt>
                  <c:pt idx="1402">
                    <c:v>BAJO</c:v>
                  </c:pt>
                  <c:pt idx="1403">
                    <c:v>ALTO</c:v>
                  </c:pt>
                  <c:pt idx="1404">
                    <c:v>ALTO</c:v>
                  </c:pt>
                  <c:pt idx="1405">
                    <c:v>MEDIO   </c:v>
                  </c:pt>
                  <c:pt idx="1406">
                    <c:v>BAJO</c:v>
                  </c:pt>
                  <c:pt idx="1407">
                    <c:v>BAJO</c:v>
                  </c:pt>
                  <c:pt idx="1408">
                    <c:v>BAJO</c:v>
                  </c:pt>
                  <c:pt idx="1409">
                    <c:v>BAJO</c:v>
                  </c:pt>
                  <c:pt idx="1410">
                    <c:v>BAJO</c:v>
                  </c:pt>
                  <c:pt idx="1411">
                    <c:v>BAJO</c:v>
                  </c:pt>
                  <c:pt idx="1412">
                    <c:v>BAJO</c:v>
                  </c:pt>
                  <c:pt idx="1413">
                    <c:v>ALTO</c:v>
                  </c:pt>
                  <c:pt idx="1414">
                    <c:v>BAJO</c:v>
                  </c:pt>
                  <c:pt idx="1415">
                    <c:v>ALTO</c:v>
                  </c:pt>
                  <c:pt idx="1416">
                    <c:v>BAJO</c:v>
                  </c:pt>
                  <c:pt idx="1417">
                    <c:v>BAJO</c:v>
                  </c:pt>
                  <c:pt idx="1418">
                    <c:v>BAJO</c:v>
                  </c:pt>
                  <c:pt idx="1419">
                    <c:v>ALTO</c:v>
                  </c:pt>
                  <c:pt idx="1420">
                    <c:v>BAJO</c:v>
                  </c:pt>
                  <c:pt idx="1421">
                    <c:v>ALTO</c:v>
                  </c:pt>
                  <c:pt idx="1422">
                    <c:v>BAJO</c:v>
                  </c:pt>
                  <c:pt idx="1423">
                    <c:v>MEDIO   </c:v>
                  </c:pt>
                  <c:pt idx="1424">
                    <c:v>BAJO</c:v>
                  </c:pt>
                  <c:pt idx="1425">
                    <c:v>BAJO</c:v>
                  </c:pt>
                  <c:pt idx="1426">
                    <c:v>BAJO</c:v>
                  </c:pt>
                  <c:pt idx="1427">
                    <c:v>BAJO</c:v>
                  </c:pt>
                  <c:pt idx="1428">
                    <c:v>BAJO</c:v>
                  </c:pt>
                  <c:pt idx="1429">
                    <c:v>BAJO</c:v>
                  </c:pt>
                  <c:pt idx="1430">
                    <c:v>BAJO</c:v>
                  </c:pt>
                  <c:pt idx="1431">
                    <c:v>BAJO</c:v>
                  </c:pt>
                  <c:pt idx="1432">
                    <c:v>ALTO</c:v>
                  </c:pt>
                  <c:pt idx="1433">
                    <c:v>ALTO</c:v>
                  </c:pt>
                  <c:pt idx="1434">
                    <c:v>BAJO</c:v>
                  </c:pt>
                  <c:pt idx="1435">
                    <c:v>BAJO</c:v>
                  </c:pt>
                  <c:pt idx="1436">
                    <c:v>BAJO</c:v>
                  </c:pt>
                  <c:pt idx="1437">
                    <c:v>BAJO</c:v>
                  </c:pt>
                  <c:pt idx="1438">
                    <c:v>MEDIO   </c:v>
                  </c:pt>
                  <c:pt idx="1439">
                    <c:v>BAJO</c:v>
                  </c:pt>
                  <c:pt idx="1440">
                    <c:v>MEDIO   </c:v>
                  </c:pt>
                  <c:pt idx="1441">
                    <c:v>MEDIO   </c:v>
                  </c:pt>
                  <c:pt idx="1442">
                    <c:v>MEDIO   </c:v>
                  </c:pt>
                  <c:pt idx="1443">
                    <c:v>MEDIO   </c:v>
                  </c:pt>
                  <c:pt idx="1444">
                    <c:v>MEDIO   </c:v>
                  </c:pt>
                  <c:pt idx="1445">
                    <c:v>MEDIO   </c:v>
                  </c:pt>
                  <c:pt idx="1446">
                    <c:v>MEDIO   </c:v>
                  </c:pt>
                  <c:pt idx="1447">
                    <c:v>BAJO</c:v>
                  </c:pt>
                  <c:pt idx="1448">
                    <c:v>BAJO</c:v>
                  </c:pt>
                  <c:pt idx="1449">
                    <c:v>BAJO</c:v>
                  </c:pt>
                  <c:pt idx="1450">
                    <c:v>BAJO</c:v>
                  </c:pt>
                  <c:pt idx="1451">
                    <c:v>BAJO</c:v>
                  </c:pt>
                  <c:pt idx="1452">
                    <c:v>BAJO</c:v>
                  </c:pt>
                  <c:pt idx="1453">
                    <c:v>BAJO</c:v>
                  </c:pt>
                  <c:pt idx="1454">
                    <c:v>MEDIO   </c:v>
                  </c:pt>
                  <c:pt idx="1455">
                    <c:v>ALTO</c:v>
                  </c:pt>
                  <c:pt idx="1456">
                    <c:v>MEDIO   </c:v>
                  </c:pt>
                  <c:pt idx="1457">
                    <c:v>MEDIO   </c:v>
                  </c:pt>
                  <c:pt idx="1458">
                    <c:v>BAJO</c:v>
                  </c:pt>
                  <c:pt idx="1459">
                    <c:v>BAJO</c:v>
                  </c:pt>
                  <c:pt idx="1460">
                    <c:v>BAJO</c:v>
                  </c:pt>
                  <c:pt idx="1461">
                    <c:v>MEDIO   </c:v>
                  </c:pt>
                  <c:pt idx="1462">
                    <c:v>MEDIO   </c:v>
                  </c:pt>
                  <c:pt idx="1463">
                    <c:v>MEDIO   </c:v>
                  </c:pt>
                  <c:pt idx="1464">
                    <c:v>BAJO</c:v>
                  </c:pt>
                  <c:pt idx="1465">
                    <c:v>BAJO</c:v>
                  </c:pt>
                  <c:pt idx="1466">
                    <c:v>BAJO</c:v>
                  </c:pt>
                  <c:pt idx="1467">
                    <c:v>BAJO</c:v>
                  </c:pt>
                  <c:pt idx="1468">
                    <c:v>MEDIO   </c:v>
                  </c:pt>
                  <c:pt idx="1469">
                    <c:v>BAJO</c:v>
                  </c:pt>
                  <c:pt idx="1470">
                    <c:v>BAJO</c:v>
                  </c:pt>
                  <c:pt idx="1471">
                    <c:v>ALTO</c:v>
                  </c:pt>
                  <c:pt idx="1472">
                    <c:v>BAJO</c:v>
                  </c:pt>
                  <c:pt idx="1473">
                    <c:v>BAJO</c:v>
                  </c:pt>
                  <c:pt idx="1474">
                    <c:v>MEDIO   </c:v>
                  </c:pt>
                  <c:pt idx="1475">
                    <c:v>ALTO</c:v>
                  </c:pt>
                  <c:pt idx="1476">
                    <c:v>BAJO</c:v>
                  </c:pt>
                  <c:pt idx="1477">
                    <c:v>ALTO</c:v>
                  </c:pt>
                  <c:pt idx="1478">
                    <c:v>ALTO</c:v>
                  </c:pt>
                  <c:pt idx="1479">
                    <c:v>ALTO</c:v>
                  </c:pt>
                  <c:pt idx="1480">
                    <c:v>ALTO</c:v>
                  </c:pt>
                  <c:pt idx="1481">
                    <c:v>MEDIO   </c:v>
                  </c:pt>
                  <c:pt idx="1482">
                    <c:v>BAJO</c:v>
                  </c:pt>
                  <c:pt idx="1483">
                    <c:v>BAJO</c:v>
                  </c:pt>
                  <c:pt idx="1484">
                    <c:v>BAJO</c:v>
                  </c:pt>
                  <c:pt idx="1485">
                    <c:v>BAJO</c:v>
                  </c:pt>
                  <c:pt idx="1486">
                    <c:v>BAJO</c:v>
                  </c:pt>
                  <c:pt idx="1487">
                    <c:v>BAJO</c:v>
                  </c:pt>
                  <c:pt idx="1488">
                    <c:v>MEDIO   </c:v>
                  </c:pt>
                  <c:pt idx="1489">
                    <c:v>BAJO</c:v>
                  </c:pt>
                  <c:pt idx="1490">
                    <c:v>MEDIO   </c:v>
                  </c:pt>
                  <c:pt idx="1491">
                    <c:v>BAJO</c:v>
                  </c:pt>
                  <c:pt idx="1492">
                    <c:v>BAJO</c:v>
                  </c:pt>
                  <c:pt idx="1493">
                    <c:v>BAJO</c:v>
                  </c:pt>
                  <c:pt idx="1494">
                    <c:v>BAJO</c:v>
                  </c:pt>
                  <c:pt idx="1495">
                    <c:v>ALTO</c:v>
                  </c:pt>
                  <c:pt idx="1496">
                    <c:v>BAJO</c:v>
                  </c:pt>
                  <c:pt idx="1497">
                    <c:v>BAJO</c:v>
                  </c:pt>
                  <c:pt idx="1498">
                    <c:v>BAJO</c:v>
                  </c:pt>
                  <c:pt idx="1499">
                    <c:v>MEDIO   </c:v>
                  </c:pt>
                  <c:pt idx="1500">
                    <c:v>BAJO</c:v>
                  </c:pt>
                  <c:pt idx="1501">
                    <c:v>BAJO</c:v>
                  </c:pt>
                  <c:pt idx="1502">
                    <c:v>BAJO</c:v>
                  </c:pt>
                  <c:pt idx="1503">
                    <c:v>BAJO</c:v>
                  </c:pt>
                  <c:pt idx="1504">
                    <c:v>MEDIO   </c:v>
                  </c:pt>
                  <c:pt idx="1505">
                    <c:v>BAJO</c:v>
                  </c:pt>
                  <c:pt idx="1506">
                    <c:v>BAJO</c:v>
                  </c:pt>
                  <c:pt idx="1507">
                    <c:v>BAJO</c:v>
                  </c:pt>
                  <c:pt idx="1508">
                    <c:v>BAJO</c:v>
                  </c:pt>
                  <c:pt idx="1509">
                    <c:v>BAJO</c:v>
                  </c:pt>
                  <c:pt idx="1510">
                    <c:v>BAJO</c:v>
                  </c:pt>
                  <c:pt idx="1511">
                    <c:v>BAJO</c:v>
                  </c:pt>
                  <c:pt idx="1512">
                    <c:v>BAJO</c:v>
                  </c:pt>
                  <c:pt idx="1513">
                    <c:v>BAJO</c:v>
                  </c:pt>
                  <c:pt idx="1514">
                    <c:v>BAJO</c:v>
                  </c:pt>
                  <c:pt idx="1515">
                    <c:v>BAJO</c:v>
                  </c:pt>
                  <c:pt idx="1516">
                    <c:v>BAJO</c:v>
                  </c:pt>
                  <c:pt idx="1517">
                    <c:v>BAJO</c:v>
                  </c:pt>
                  <c:pt idx="1518">
                    <c:v>BAJO</c:v>
                  </c:pt>
                  <c:pt idx="1519">
                    <c:v>BAJO</c:v>
                  </c:pt>
                  <c:pt idx="1520">
                    <c:v>BAJO</c:v>
                  </c:pt>
                  <c:pt idx="1521">
                    <c:v>BAJO</c:v>
                  </c:pt>
                  <c:pt idx="1522">
                    <c:v>BAJO</c:v>
                  </c:pt>
                  <c:pt idx="1523">
                    <c:v>BAJO</c:v>
                  </c:pt>
                  <c:pt idx="1524">
                    <c:v>BAJO</c:v>
                  </c:pt>
                  <c:pt idx="1525">
                    <c:v>BAJO</c:v>
                  </c:pt>
                  <c:pt idx="1526">
                    <c:v>BAJO</c:v>
                  </c:pt>
                  <c:pt idx="1527">
                    <c:v>BAJO</c:v>
                  </c:pt>
                  <c:pt idx="1528">
                    <c:v>BAJO</c:v>
                  </c:pt>
                  <c:pt idx="1529">
                    <c:v>BAJO</c:v>
                  </c:pt>
                  <c:pt idx="1530">
                    <c:v>BAJO</c:v>
                  </c:pt>
                  <c:pt idx="1531">
                    <c:v>BAJO</c:v>
                  </c:pt>
                  <c:pt idx="1532">
                    <c:v>BAJO</c:v>
                  </c:pt>
                  <c:pt idx="1533">
                    <c:v>MEDIO   </c:v>
                  </c:pt>
                  <c:pt idx="1534">
                    <c:v>BAJO</c:v>
                  </c:pt>
                  <c:pt idx="1535">
                    <c:v>BAJO</c:v>
                  </c:pt>
                  <c:pt idx="1536">
                    <c:v>BAJO</c:v>
                  </c:pt>
                  <c:pt idx="1537">
                    <c:v>BAJO</c:v>
                  </c:pt>
                  <c:pt idx="1538">
                    <c:v>BAJO</c:v>
                  </c:pt>
                  <c:pt idx="1539">
                    <c:v>BAJO</c:v>
                  </c:pt>
                  <c:pt idx="1540">
                    <c:v>BAJO</c:v>
                  </c:pt>
                  <c:pt idx="1541">
                    <c:v>BAJO</c:v>
                  </c:pt>
                  <c:pt idx="1542">
                    <c:v>BAJO</c:v>
                  </c:pt>
                  <c:pt idx="1543">
                    <c:v>BAJO</c:v>
                  </c:pt>
                  <c:pt idx="1544">
                    <c:v>BAJO</c:v>
                  </c:pt>
                  <c:pt idx="1545">
                    <c:v>BAJO</c:v>
                  </c:pt>
                  <c:pt idx="1546">
                    <c:v>ALTO</c:v>
                  </c:pt>
                  <c:pt idx="1547">
                    <c:v>BAJO</c:v>
                  </c:pt>
                  <c:pt idx="1548">
                    <c:v>ALTO</c:v>
                  </c:pt>
                  <c:pt idx="1549">
                    <c:v>BAJO</c:v>
                  </c:pt>
                  <c:pt idx="1550">
                    <c:v>MEDIO   </c:v>
                  </c:pt>
                  <c:pt idx="1551">
                    <c:v>BAJO</c:v>
                  </c:pt>
                  <c:pt idx="1552">
                    <c:v>MEDIO   </c:v>
                  </c:pt>
                  <c:pt idx="1553">
                    <c:v>BAJO</c:v>
                  </c:pt>
                  <c:pt idx="1554">
                    <c:v>ALTO</c:v>
                  </c:pt>
                  <c:pt idx="1555">
                    <c:v>BAJO</c:v>
                  </c:pt>
                  <c:pt idx="1556">
                    <c:v>BAJO</c:v>
                  </c:pt>
                  <c:pt idx="1557">
                    <c:v>MEDIO   </c:v>
                  </c:pt>
                  <c:pt idx="1558">
                    <c:v>BAJO</c:v>
                  </c:pt>
                  <c:pt idx="1559">
                    <c:v>BAJO</c:v>
                  </c:pt>
                  <c:pt idx="1560">
                    <c:v>BAJO</c:v>
                  </c:pt>
                  <c:pt idx="1561">
                    <c:v>BAJO</c:v>
                  </c:pt>
                  <c:pt idx="1562">
                    <c:v>BAJO</c:v>
                  </c:pt>
                  <c:pt idx="1563">
                    <c:v>BAJO</c:v>
                  </c:pt>
                  <c:pt idx="1564">
                    <c:v>BAJO</c:v>
                  </c:pt>
                  <c:pt idx="1565">
                    <c:v>BAJO</c:v>
                  </c:pt>
                  <c:pt idx="1566">
                    <c:v>BAJO</c:v>
                  </c:pt>
                  <c:pt idx="1567">
                    <c:v>BAJO</c:v>
                  </c:pt>
                  <c:pt idx="1568">
                    <c:v>BAJO</c:v>
                  </c:pt>
                  <c:pt idx="1569">
                    <c:v>BAJO</c:v>
                  </c:pt>
                  <c:pt idx="1570">
                    <c:v>BAJO</c:v>
                  </c:pt>
                  <c:pt idx="1571">
                    <c:v>BAJO</c:v>
                  </c:pt>
                  <c:pt idx="1572">
                    <c:v>BAJO</c:v>
                  </c:pt>
                  <c:pt idx="1573">
                    <c:v>BAJO</c:v>
                  </c:pt>
                  <c:pt idx="1574">
                    <c:v>MEDIO   </c:v>
                  </c:pt>
                  <c:pt idx="1575">
                    <c:v>MEDIO   </c:v>
                  </c:pt>
                  <c:pt idx="1576">
                    <c:v>MEDIO   </c:v>
                  </c:pt>
                  <c:pt idx="1577">
                    <c:v>MEDIO   </c:v>
                  </c:pt>
                  <c:pt idx="1578">
                    <c:v>MEDIO   </c:v>
                  </c:pt>
                  <c:pt idx="1579">
                    <c:v>BAJO</c:v>
                  </c:pt>
                  <c:pt idx="1580">
                    <c:v>BAJO</c:v>
                  </c:pt>
                  <c:pt idx="1581">
                    <c:v>BAJO</c:v>
                  </c:pt>
                  <c:pt idx="1582">
                    <c:v>BAJO</c:v>
                  </c:pt>
                  <c:pt idx="1583">
                    <c:v>BAJO</c:v>
                  </c:pt>
                  <c:pt idx="1584">
                    <c:v>BAJO</c:v>
                  </c:pt>
                  <c:pt idx="1585">
                    <c:v>BAJO</c:v>
                  </c:pt>
                  <c:pt idx="1586">
                    <c:v>BAJO</c:v>
                  </c:pt>
                  <c:pt idx="1587">
                    <c:v>BAJO</c:v>
                  </c:pt>
                  <c:pt idx="1588">
                    <c:v>BAJO</c:v>
                  </c:pt>
                  <c:pt idx="1589">
                    <c:v>BAJO</c:v>
                  </c:pt>
                  <c:pt idx="1590">
                    <c:v>MEDIO   </c:v>
                  </c:pt>
                  <c:pt idx="1591">
                    <c:v>BAJO</c:v>
                  </c:pt>
                  <c:pt idx="1592">
                    <c:v>BAJO</c:v>
                  </c:pt>
                  <c:pt idx="1593">
                    <c:v>BAJO</c:v>
                  </c:pt>
                  <c:pt idx="1594">
                    <c:v>BAJO</c:v>
                  </c:pt>
                  <c:pt idx="1595">
                    <c:v>MEDIO   </c:v>
                  </c:pt>
                  <c:pt idx="1596">
                    <c:v>BAJO</c:v>
                  </c:pt>
                  <c:pt idx="1597">
                    <c:v>ALTO</c:v>
                  </c:pt>
                  <c:pt idx="1598">
                    <c:v>MEDIO   </c:v>
                  </c:pt>
                  <c:pt idx="1599">
                    <c:v>BAJO</c:v>
                  </c:pt>
                  <c:pt idx="1600">
                    <c:v>BAJO</c:v>
                  </c:pt>
                  <c:pt idx="1601">
                    <c:v>BAJO</c:v>
                  </c:pt>
                  <c:pt idx="1602">
                    <c:v>BAJO</c:v>
                  </c:pt>
                  <c:pt idx="1603">
                    <c:v>BAJO</c:v>
                  </c:pt>
                  <c:pt idx="1604">
                    <c:v>BAJO</c:v>
                  </c:pt>
                  <c:pt idx="1605">
                    <c:v>BAJO</c:v>
                  </c:pt>
                  <c:pt idx="1606">
                    <c:v>BAJO</c:v>
                  </c:pt>
                  <c:pt idx="1607">
                    <c:v>MEDIO   </c:v>
                  </c:pt>
                  <c:pt idx="1608">
                    <c:v>ALTO</c:v>
                  </c:pt>
                  <c:pt idx="1609">
                    <c:v>BAJO</c:v>
                  </c:pt>
                  <c:pt idx="1610">
                    <c:v>MEDIO   </c:v>
                  </c:pt>
                  <c:pt idx="1611">
                    <c:v>MEDIO   </c:v>
                  </c:pt>
                  <c:pt idx="1612">
                    <c:v>BAJO</c:v>
                  </c:pt>
                  <c:pt idx="1613">
                    <c:v>BAJO</c:v>
                  </c:pt>
                  <c:pt idx="1614">
                    <c:v>MEDIO   </c:v>
                  </c:pt>
                  <c:pt idx="1615">
                    <c:v>BAJO</c:v>
                  </c:pt>
                  <c:pt idx="1616">
                    <c:v>BAJO</c:v>
                  </c:pt>
                  <c:pt idx="1617">
                    <c:v>BAJO</c:v>
                  </c:pt>
                  <c:pt idx="1618">
                    <c:v>MEDIO   </c:v>
                  </c:pt>
                  <c:pt idx="1619">
                    <c:v>BAJO</c:v>
                  </c:pt>
                  <c:pt idx="1620">
                    <c:v>BAJO</c:v>
                  </c:pt>
                  <c:pt idx="1621">
                    <c:v>BAJO</c:v>
                  </c:pt>
                  <c:pt idx="1622">
                    <c:v>BAJO</c:v>
                  </c:pt>
                  <c:pt idx="1623">
                    <c:v>MEDIO   </c:v>
                  </c:pt>
                  <c:pt idx="1624">
                    <c:v>BAJO</c:v>
                  </c:pt>
                  <c:pt idx="1625">
                    <c:v>BAJO</c:v>
                  </c:pt>
                  <c:pt idx="1626">
                    <c:v>MEDIO   </c:v>
                  </c:pt>
                  <c:pt idx="1627">
                    <c:v>BAJO</c:v>
                  </c:pt>
                  <c:pt idx="1628">
                    <c:v>BAJO</c:v>
                  </c:pt>
                  <c:pt idx="1629">
                    <c:v>BAJO</c:v>
                  </c:pt>
                  <c:pt idx="1630">
                    <c:v>BAJO</c:v>
                  </c:pt>
                  <c:pt idx="1631">
                    <c:v>BAJO</c:v>
                  </c:pt>
                  <c:pt idx="1632">
                    <c:v>BAJO</c:v>
                  </c:pt>
                  <c:pt idx="1633">
                    <c:v>MEDIO   </c:v>
                  </c:pt>
                  <c:pt idx="1634">
                    <c:v>BAJO</c:v>
                  </c:pt>
                  <c:pt idx="1635">
                    <c:v>BAJO</c:v>
                  </c:pt>
                  <c:pt idx="1636">
                    <c:v>BAJO</c:v>
                  </c:pt>
                  <c:pt idx="1637">
                    <c:v>BAJO</c:v>
                  </c:pt>
                  <c:pt idx="1638">
                    <c:v>BAJO</c:v>
                  </c:pt>
                  <c:pt idx="1639">
                    <c:v>BAJO</c:v>
                  </c:pt>
                  <c:pt idx="1640">
                    <c:v>BAJO</c:v>
                  </c:pt>
                  <c:pt idx="1641">
                    <c:v>BAJO</c:v>
                  </c:pt>
                  <c:pt idx="1642">
                    <c:v>BAJO</c:v>
                  </c:pt>
                  <c:pt idx="1643">
                    <c:v>BAJO</c:v>
                  </c:pt>
                  <c:pt idx="1644">
                    <c:v>BAJO</c:v>
                  </c:pt>
                  <c:pt idx="1645">
                    <c:v>BAJO</c:v>
                  </c:pt>
                  <c:pt idx="1646">
                    <c:v>BAJO</c:v>
                  </c:pt>
                  <c:pt idx="1647">
                    <c:v>BAJO</c:v>
                  </c:pt>
                  <c:pt idx="1648">
                    <c:v>BAJO</c:v>
                  </c:pt>
                  <c:pt idx="1649">
                    <c:v>BAJO</c:v>
                  </c:pt>
                  <c:pt idx="1650">
                    <c:v>BAJO</c:v>
                  </c:pt>
                  <c:pt idx="1651">
                    <c:v>BAJO</c:v>
                  </c:pt>
                  <c:pt idx="1652">
                    <c:v>BAJO</c:v>
                  </c:pt>
                  <c:pt idx="1653">
                    <c:v>BAJO</c:v>
                  </c:pt>
                  <c:pt idx="1654">
                    <c:v>BAJO</c:v>
                  </c:pt>
                  <c:pt idx="1655">
                    <c:v>BAJO</c:v>
                  </c:pt>
                  <c:pt idx="1656">
                    <c:v>MEDIO   </c:v>
                  </c:pt>
                  <c:pt idx="1657">
                    <c:v>ALTO</c:v>
                  </c:pt>
                  <c:pt idx="1658">
                    <c:v>BAJO</c:v>
                  </c:pt>
                  <c:pt idx="1659">
                    <c:v>BAJO</c:v>
                  </c:pt>
                  <c:pt idx="1660">
                    <c:v>BAJO</c:v>
                  </c:pt>
                  <c:pt idx="1661">
                    <c:v>ALTO</c:v>
                  </c:pt>
                  <c:pt idx="1662">
                    <c:v>ALTO</c:v>
                  </c:pt>
                  <c:pt idx="1663">
                    <c:v>BAJO</c:v>
                  </c:pt>
                  <c:pt idx="1664">
                    <c:v>BAJO</c:v>
                  </c:pt>
                  <c:pt idx="1665">
                    <c:v>BAJO</c:v>
                  </c:pt>
                  <c:pt idx="1666">
                    <c:v>BAJO</c:v>
                  </c:pt>
                  <c:pt idx="1667">
                    <c:v>BAJO</c:v>
                  </c:pt>
                  <c:pt idx="1668">
                    <c:v>BAJO</c:v>
                  </c:pt>
                  <c:pt idx="1669">
                    <c:v>BAJO</c:v>
                  </c:pt>
                  <c:pt idx="1670">
                    <c:v>BAJO</c:v>
                  </c:pt>
                  <c:pt idx="1671">
                    <c:v>BAJO</c:v>
                  </c:pt>
                  <c:pt idx="1672">
                    <c:v>MEDIO   </c:v>
                  </c:pt>
                  <c:pt idx="1673">
                    <c:v>ALTO</c:v>
                  </c:pt>
                  <c:pt idx="1674">
                    <c:v>ALTO</c:v>
                  </c:pt>
                  <c:pt idx="1675">
                    <c:v>ALTO</c:v>
                  </c:pt>
                  <c:pt idx="1676">
                    <c:v>ALTO</c:v>
                  </c:pt>
                  <c:pt idx="1677">
                    <c:v>ALTO</c:v>
                  </c:pt>
                  <c:pt idx="1678">
                    <c:v>ALTO</c:v>
                  </c:pt>
                  <c:pt idx="1679">
                    <c:v>MEDIO   </c:v>
                  </c:pt>
                  <c:pt idx="1680">
                    <c:v>MEDIO   </c:v>
                  </c:pt>
                  <c:pt idx="1681">
                    <c:v>MEDIO   </c:v>
                  </c:pt>
                  <c:pt idx="1682">
                    <c:v>BAJO</c:v>
                  </c:pt>
                  <c:pt idx="1683">
                    <c:v>BAJO</c:v>
                  </c:pt>
                  <c:pt idx="1684">
                    <c:v>BAJO</c:v>
                  </c:pt>
                  <c:pt idx="1685">
                    <c:v>MEDIO   </c:v>
                  </c:pt>
                  <c:pt idx="1686">
                    <c:v>BAJO</c:v>
                  </c:pt>
                  <c:pt idx="1687">
                    <c:v>BAJO</c:v>
                  </c:pt>
                  <c:pt idx="1688">
                    <c:v>BAJO</c:v>
                  </c:pt>
                  <c:pt idx="1689">
                    <c:v>ALTO</c:v>
                  </c:pt>
                  <c:pt idx="1690">
                    <c:v>BAJO</c:v>
                  </c:pt>
                  <c:pt idx="1691">
                    <c:v>BAJO</c:v>
                  </c:pt>
                  <c:pt idx="1692">
                    <c:v>BAJO</c:v>
                  </c:pt>
                  <c:pt idx="1693">
                    <c:v>BAJO</c:v>
                  </c:pt>
                  <c:pt idx="1694">
                    <c:v>BAJO</c:v>
                  </c:pt>
                  <c:pt idx="1695">
                    <c:v>BAJO</c:v>
                  </c:pt>
                  <c:pt idx="1696">
                    <c:v>BAJO</c:v>
                  </c:pt>
                  <c:pt idx="1697">
                    <c:v>BAJO</c:v>
                  </c:pt>
                  <c:pt idx="1698">
                    <c:v>BAJO</c:v>
                  </c:pt>
                  <c:pt idx="1699">
                    <c:v>BAJO</c:v>
                  </c:pt>
                  <c:pt idx="1700">
                    <c:v>BAJO</c:v>
                  </c:pt>
                  <c:pt idx="1701">
                    <c:v>BAJO</c:v>
                  </c:pt>
                  <c:pt idx="1702">
                    <c:v>BAJO</c:v>
                  </c:pt>
                  <c:pt idx="1703">
                    <c:v>BAJO</c:v>
                  </c:pt>
                  <c:pt idx="1704">
                    <c:v>BAJO</c:v>
                  </c:pt>
                  <c:pt idx="1705">
                    <c:v>MEDIO   </c:v>
                  </c:pt>
                  <c:pt idx="1706">
                    <c:v>MEDIO   </c:v>
                  </c:pt>
                  <c:pt idx="1707">
                    <c:v>BAJO</c:v>
                  </c:pt>
                  <c:pt idx="1708">
                    <c:v>BAJO</c:v>
                  </c:pt>
                  <c:pt idx="1709">
                    <c:v>BAJO</c:v>
                  </c:pt>
                  <c:pt idx="1710">
                    <c:v>BAJO</c:v>
                  </c:pt>
                  <c:pt idx="1711">
                    <c:v>BAJO</c:v>
                  </c:pt>
                  <c:pt idx="1712">
                    <c:v>BAJO</c:v>
                  </c:pt>
                  <c:pt idx="1713">
                    <c:v>BAJO</c:v>
                  </c:pt>
                  <c:pt idx="1714">
                    <c:v>BAJO</c:v>
                  </c:pt>
                  <c:pt idx="1715">
                    <c:v>BAJO</c:v>
                  </c:pt>
                  <c:pt idx="1716">
                    <c:v>MEDIO   </c:v>
                  </c:pt>
                  <c:pt idx="1717">
                    <c:v>BAJO</c:v>
                  </c:pt>
                  <c:pt idx="1718">
                    <c:v>BAJO</c:v>
                  </c:pt>
                  <c:pt idx="1719">
                    <c:v>BAJO</c:v>
                  </c:pt>
                  <c:pt idx="1720">
                    <c:v>BAJO</c:v>
                  </c:pt>
                  <c:pt idx="1721">
                    <c:v>BAJO</c:v>
                  </c:pt>
                  <c:pt idx="1722">
                    <c:v>BAJO</c:v>
                  </c:pt>
                  <c:pt idx="1723">
                    <c:v>BAJO</c:v>
                  </c:pt>
                  <c:pt idx="1724">
                    <c:v>BAJO</c:v>
                  </c:pt>
                  <c:pt idx="1725">
                    <c:v>BAJO</c:v>
                  </c:pt>
                  <c:pt idx="1726">
                    <c:v>BAJO</c:v>
                  </c:pt>
                  <c:pt idx="1727">
                    <c:v>BAJO</c:v>
                  </c:pt>
                  <c:pt idx="1728">
                    <c:v>BAJO</c:v>
                  </c:pt>
                  <c:pt idx="1729">
                    <c:v>BAJO</c:v>
                  </c:pt>
                  <c:pt idx="1730">
                    <c:v>BAJO</c:v>
                  </c:pt>
                  <c:pt idx="1731">
                    <c:v>BAJO</c:v>
                  </c:pt>
                  <c:pt idx="1732">
                    <c:v>BAJO</c:v>
                  </c:pt>
                  <c:pt idx="1733">
                    <c:v>BAJO</c:v>
                  </c:pt>
                  <c:pt idx="1734">
                    <c:v>BAJO</c:v>
                  </c:pt>
                  <c:pt idx="1735">
                    <c:v>BAJO</c:v>
                  </c:pt>
                  <c:pt idx="1736">
                    <c:v>MEDIO   </c:v>
                  </c:pt>
                  <c:pt idx="1737">
                    <c:v>BAJO</c:v>
                  </c:pt>
                  <c:pt idx="1738">
                    <c:v>BAJO</c:v>
                  </c:pt>
                  <c:pt idx="1739">
                    <c:v>BAJO</c:v>
                  </c:pt>
                  <c:pt idx="1740">
                    <c:v>BAJO</c:v>
                  </c:pt>
                  <c:pt idx="1741">
                    <c:v>BAJO</c:v>
                  </c:pt>
                  <c:pt idx="1742">
                    <c:v>BAJO</c:v>
                  </c:pt>
                  <c:pt idx="1743">
                    <c:v>BAJO</c:v>
                  </c:pt>
                  <c:pt idx="1744">
                    <c:v>BAJO</c:v>
                  </c:pt>
                  <c:pt idx="1745">
                    <c:v>BAJO</c:v>
                  </c:pt>
                  <c:pt idx="1746">
                    <c:v>BAJO</c:v>
                  </c:pt>
                  <c:pt idx="1747">
                    <c:v>BAJO</c:v>
                  </c:pt>
                  <c:pt idx="1748">
                    <c:v>BAJO</c:v>
                  </c:pt>
                  <c:pt idx="1749">
                    <c:v>BAJO</c:v>
                  </c:pt>
                  <c:pt idx="1750">
                    <c:v>BAJO</c:v>
                  </c:pt>
                  <c:pt idx="1751">
                    <c:v>BAJO</c:v>
                  </c:pt>
                  <c:pt idx="1752">
                    <c:v>BAJO</c:v>
                  </c:pt>
                  <c:pt idx="1753">
                    <c:v>BAJO</c:v>
                  </c:pt>
                  <c:pt idx="1754">
                    <c:v>MEDIO   </c:v>
                  </c:pt>
                  <c:pt idx="1755">
                    <c:v>MEDIO   </c:v>
                  </c:pt>
                  <c:pt idx="1756">
                    <c:v>ALTO</c:v>
                  </c:pt>
                  <c:pt idx="1757">
                    <c:v>MEDIO   </c:v>
                  </c:pt>
                  <c:pt idx="1758">
                    <c:v>BAJO</c:v>
                  </c:pt>
                  <c:pt idx="1759">
                    <c:v>BAJO</c:v>
                  </c:pt>
                  <c:pt idx="1760">
                    <c:v>BAJO</c:v>
                  </c:pt>
                  <c:pt idx="1761">
                    <c:v>MEDIO   </c:v>
                  </c:pt>
                  <c:pt idx="1762">
                    <c:v>BAJO</c:v>
                  </c:pt>
                  <c:pt idx="1763">
                    <c:v>ALTO</c:v>
                  </c:pt>
                  <c:pt idx="1764">
                    <c:v>BAJO</c:v>
                  </c:pt>
                  <c:pt idx="1765">
                    <c:v>MEDIO   </c:v>
                  </c:pt>
                  <c:pt idx="1766">
                    <c:v>BAJO</c:v>
                  </c:pt>
                  <c:pt idx="1767">
                    <c:v>MEDIO   </c:v>
                  </c:pt>
                  <c:pt idx="1768">
                    <c:v>MEDIO   </c:v>
                  </c:pt>
                  <c:pt idx="1769">
                    <c:v>BAJO</c:v>
                  </c:pt>
                  <c:pt idx="1770">
                    <c:v>BAJO</c:v>
                  </c:pt>
                  <c:pt idx="1771">
                    <c:v>BAJO</c:v>
                  </c:pt>
                  <c:pt idx="1772">
                    <c:v>BAJO</c:v>
                  </c:pt>
                  <c:pt idx="1773">
                    <c:v>BAJO</c:v>
                  </c:pt>
                  <c:pt idx="1774">
                    <c:v>BAJO</c:v>
                  </c:pt>
                  <c:pt idx="1775">
                    <c:v>MEDIO   </c:v>
                  </c:pt>
                  <c:pt idx="1776">
                    <c:v>MEDIO   </c:v>
                  </c:pt>
                  <c:pt idx="1777">
                    <c:v>MEDIO   </c:v>
                  </c:pt>
                  <c:pt idx="1778">
                    <c:v>MEDIO   </c:v>
                  </c:pt>
                  <c:pt idx="1779">
                    <c:v>BAJO</c:v>
                  </c:pt>
                  <c:pt idx="1780">
                    <c:v>BAJO</c:v>
                  </c:pt>
                  <c:pt idx="1781">
                    <c:v>MEDIO   </c:v>
                  </c:pt>
                  <c:pt idx="1782">
                    <c:v>BAJO</c:v>
                  </c:pt>
                  <c:pt idx="1783">
                    <c:v>BAJO</c:v>
                  </c:pt>
                  <c:pt idx="1784">
                    <c:v>MEDIO   </c:v>
                  </c:pt>
                  <c:pt idx="1785">
                    <c:v>MEDIO   </c:v>
                  </c:pt>
                  <c:pt idx="1786">
                    <c:v>BAJO</c:v>
                  </c:pt>
                  <c:pt idx="1787">
                    <c:v>MEDIO   </c:v>
                  </c:pt>
                  <c:pt idx="1788">
                    <c:v>BAJO</c:v>
                  </c:pt>
                  <c:pt idx="1789">
                    <c:v>ALTO</c:v>
                  </c:pt>
                  <c:pt idx="1790">
                    <c:v>MEDIO   </c:v>
                  </c:pt>
                  <c:pt idx="1791">
                    <c:v>ALTO</c:v>
                  </c:pt>
                  <c:pt idx="1792">
                    <c:v>MEDIO   </c:v>
                  </c:pt>
                  <c:pt idx="1793">
                    <c:v>MEDIO   </c:v>
                  </c:pt>
                  <c:pt idx="1794">
                    <c:v>MEDIO   </c:v>
                  </c:pt>
                  <c:pt idx="1795">
                    <c:v>BAJO</c:v>
                  </c:pt>
                  <c:pt idx="1796">
                    <c:v>BAJO</c:v>
                  </c:pt>
                  <c:pt idx="1797">
                    <c:v>BAJO</c:v>
                  </c:pt>
                  <c:pt idx="1798">
                    <c:v>MEDIO   </c:v>
                  </c:pt>
                  <c:pt idx="1799">
                    <c:v>BAJO</c:v>
                  </c:pt>
                  <c:pt idx="1800">
                    <c:v>BAJO</c:v>
                  </c:pt>
                  <c:pt idx="1801">
                    <c:v>MEDIO   </c:v>
                  </c:pt>
                  <c:pt idx="1802">
                    <c:v>BAJO</c:v>
                  </c:pt>
                  <c:pt idx="1803">
                    <c:v>ALTO</c:v>
                  </c:pt>
                  <c:pt idx="1804">
                    <c:v>BAJO</c:v>
                  </c:pt>
                  <c:pt idx="1805">
                    <c:v>ALTO</c:v>
                  </c:pt>
                  <c:pt idx="1806">
                    <c:v>ALTO</c:v>
                  </c:pt>
                  <c:pt idx="1807">
                    <c:v>MEDIO   </c:v>
                  </c:pt>
                  <c:pt idx="1808">
                    <c:v>ALTO</c:v>
                  </c:pt>
                  <c:pt idx="1809">
                    <c:v>ALTO</c:v>
                  </c:pt>
                  <c:pt idx="1810">
                    <c:v>ALTO</c:v>
                  </c:pt>
                  <c:pt idx="1811">
                    <c:v>ALTO</c:v>
                  </c:pt>
                  <c:pt idx="1812">
                    <c:v>ALTO</c:v>
                  </c:pt>
                  <c:pt idx="1813">
                    <c:v>ALTO</c:v>
                  </c:pt>
                  <c:pt idx="1814">
                    <c:v>ALTO</c:v>
                  </c:pt>
                  <c:pt idx="1815">
                    <c:v>ALTO</c:v>
                  </c:pt>
                  <c:pt idx="1816">
                    <c:v>ALTO</c:v>
                  </c:pt>
                  <c:pt idx="1817">
                    <c:v>ALTO</c:v>
                  </c:pt>
                  <c:pt idx="1818">
                    <c:v>ALTO</c:v>
                  </c:pt>
                  <c:pt idx="1819">
                    <c:v>ALTO</c:v>
                  </c:pt>
                  <c:pt idx="1820">
                    <c:v>BAJO</c:v>
                  </c:pt>
                  <c:pt idx="1821">
                    <c:v>BAJO</c:v>
                  </c:pt>
                  <c:pt idx="1822">
                    <c:v>MEDIO   </c:v>
                  </c:pt>
                  <c:pt idx="1823">
                    <c:v>ALTO</c:v>
                  </c:pt>
                  <c:pt idx="1824">
                    <c:v>ALTO</c:v>
                  </c:pt>
                  <c:pt idx="1825">
                    <c:v>ALTO</c:v>
                  </c:pt>
                  <c:pt idx="1826">
                    <c:v>ALTO</c:v>
                  </c:pt>
                  <c:pt idx="1827">
                    <c:v>ALTO</c:v>
                  </c:pt>
                  <c:pt idx="1828">
                    <c:v>ALTO</c:v>
                  </c:pt>
                  <c:pt idx="1829">
                    <c:v>ALTO</c:v>
                  </c:pt>
                  <c:pt idx="1830">
                    <c:v>ALTO</c:v>
                  </c:pt>
                  <c:pt idx="1831">
                    <c:v>ALTO</c:v>
                  </c:pt>
                  <c:pt idx="1832">
                    <c:v>ALTO</c:v>
                  </c:pt>
                  <c:pt idx="1833">
                    <c:v>ALTO</c:v>
                  </c:pt>
                  <c:pt idx="1834">
                    <c:v>MEDIO   </c:v>
                  </c:pt>
                  <c:pt idx="1835">
                    <c:v>ALTO</c:v>
                  </c:pt>
                  <c:pt idx="1836">
                    <c:v>BAJO</c:v>
                  </c:pt>
                  <c:pt idx="1837">
                    <c:v>ALTO</c:v>
                  </c:pt>
                  <c:pt idx="1838">
                    <c:v>ALTO</c:v>
                  </c:pt>
                  <c:pt idx="1839">
                    <c:v>ALTO</c:v>
                  </c:pt>
                  <c:pt idx="1840">
                    <c:v>ALTO</c:v>
                  </c:pt>
                  <c:pt idx="1841">
                    <c:v>ALTO</c:v>
                  </c:pt>
                  <c:pt idx="1842">
                    <c:v>ALTO</c:v>
                  </c:pt>
                  <c:pt idx="1843">
                    <c:v>ALTO</c:v>
                  </c:pt>
                  <c:pt idx="1844">
                    <c:v>ALTO</c:v>
                  </c:pt>
                  <c:pt idx="1845">
                    <c:v>ALTO</c:v>
                  </c:pt>
                  <c:pt idx="1846">
                    <c:v>ALTO</c:v>
                  </c:pt>
                  <c:pt idx="1847">
                    <c:v>ALTO</c:v>
                  </c:pt>
                  <c:pt idx="1848">
                    <c:v>ALTO</c:v>
                  </c:pt>
                  <c:pt idx="1849">
                    <c:v>ALTO</c:v>
                  </c:pt>
                  <c:pt idx="1850">
                    <c:v>ALTO</c:v>
                  </c:pt>
                  <c:pt idx="1851">
                    <c:v>ALTO</c:v>
                  </c:pt>
                  <c:pt idx="1852">
                    <c:v>ALTO</c:v>
                  </c:pt>
                  <c:pt idx="1853">
                    <c:v>ALTO</c:v>
                  </c:pt>
                  <c:pt idx="1854">
                    <c:v>ALTO</c:v>
                  </c:pt>
                  <c:pt idx="1855">
                    <c:v>ALTO</c:v>
                  </c:pt>
                  <c:pt idx="1856">
                    <c:v>ALTO</c:v>
                  </c:pt>
                  <c:pt idx="1857">
                    <c:v>ALTO</c:v>
                  </c:pt>
                  <c:pt idx="1858">
                    <c:v>BAJO</c:v>
                  </c:pt>
                  <c:pt idx="1859">
                    <c:v>ALTO</c:v>
                  </c:pt>
                  <c:pt idx="1860">
                    <c:v>ALTO</c:v>
                  </c:pt>
                  <c:pt idx="1861">
                    <c:v>ALTO</c:v>
                  </c:pt>
                  <c:pt idx="1862">
                    <c:v>ALTO</c:v>
                  </c:pt>
                  <c:pt idx="1863">
                    <c:v>MEDIO   </c:v>
                  </c:pt>
                  <c:pt idx="1864">
                    <c:v>MEDIO   </c:v>
                  </c:pt>
                  <c:pt idx="1865">
                    <c:v>MEDIO   </c:v>
                  </c:pt>
                  <c:pt idx="1866">
                    <c:v>MEDIO   </c:v>
                  </c:pt>
                  <c:pt idx="1867">
                    <c:v>BAJO</c:v>
                  </c:pt>
                  <c:pt idx="1868">
                    <c:v>MEDIO   </c:v>
                  </c:pt>
                  <c:pt idx="1869">
                    <c:v>MEDIO   </c:v>
                  </c:pt>
                  <c:pt idx="1870">
                    <c:v>BAJO</c:v>
                  </c:pt>
                  <c:pt idx="1871">
                    <c:v>BAJO</c:v>
                  </c:pt>
                  <c:pt idx="1872">
                    <c:v>BAJO</c:v>
                  </c:pt>
                  <c:pt idx="1873">
                    <c:v>ALTO</c:v>
                  </c:pt>
                  <c:pt idx="1874">
                    <c:v>BAJO</c:v>
                  </c:pt>
                  <c:pt idx="1875">
                    <c:v>MEDIO   </c:v>
                  </c:pt>
                  <c:pt idx="1876">
                    <c:v>BAJO</c:v>
                  </c:pt>
                  <c:pt idx="1877">
                    <c:v>BAJO</c:v>
                  </c:pt>
                  <c:pt idx="1878">
                    <c:v>MEDIO   </c:v>
                  </c:pt>
                  <c:pt idx="1879">
                    <c:v>BAJO</c:v>
                  </c:pt>
                  <c:pt idx="1880">
                    <c:v>BAJO</c:v>
                  </c:pt>
                  <c:pt idx="1881">
                    <c:v>BAJO</c:v>
                  </c:pt>
                  <c:pt idx="1882">
                    <c:v>BAJO</c:v>
                  </c:pt>
                  <c:pt idx="1883">
                    <c:v>BAJO</c:v>
                  </c:pt>
                  <c:pt idx="1884">
                    <c:v>BAJO</c:v>
                  </c:pt>
                  <c:pt idx="1885">
                    <c:v>BAJO</c:v>
                  </c:pt>
                  <c:pt idx="1886">
                    <c:v>MEDIO   </c:v>
                  </c:pt>
                  <c:pt idx="1887">
                    <c:v>BAJO</c:v>
                  </c:pt>
                  <c:pt idx="1888">
                    <c:v>BAJO</c:v>
                  </c:pt>
                  <c:pt idx="1889">
                    <c:v>BAJO</c:v>
                  </c:pt>
                  <c:pt idx="1890">
                    <c:v>MEDIO   </c:v>
                  </c:pt>
                  <c:pt idx="1891">
                    <c:v>ALTO</c:v>
                  </c:pt>
                  <c:pt idx="1892">
                    <c:v>ALTO</c:v>
                  </c:pt>
                  <c:pt idx="1893">
                    <c:v>MEDIO   </c:v>
                  </c:pt>
                  <c:pt idx="1894">
                    <c:v>MEDIO   </c:v>
                  </c:pt>
                  <c:pt idx="1895">
                    <c:v>MEDIO   </c:v>
                  </c:pt>
                  <c:pt idx="1896">
                    <c:v>BAJO</c:v>
                  </c:pt>
                  <c:pt idx="1897">
                    <c:v>BAJO</c:v>
                  </c:pt>
                  <c:pt idx="1898">
                    <c:v>ALTO</c:v>
                  </c:pt>
                  <c:pt idx="1899">
                    <c:v>BAJO</c:v>
                  </c:pt>
                  <c:pt idx="1900">
                    <c:v>BAJO</c:v>
                  </c:pt>
                  <c:pt idx="1901">
                    <c:v>BAJO</c:v>
                  </c:pt>
                  <c:pt idx="1902">
                    <c:v>MEDIO   </c:v>
                  </c:pt>
                  <c:pt idx="1903">
                    <c:v>MEDIO   </c:v>
                  </c:pt>
                  <c:pt idx="1904">
                    <c:v>ALTO</c:v>
                  </c:pt>
                  <c:pt idx="1905">
                    <c:v>MEDIO   </c:v>
                  </c:pt>
                  <c:pt idx="1906">
                    <c:v>MEDIO   </c:v>
                  </c:pt>
                  <c:pt idx="1907">
                    <c:v>BAJO</c:v>
                  </c:pt>
                  <c:pt idx="1908">
                    <c:v>BAJO</c:v>
                  </c:pt>
                  <c:pt idx="1909">
                    <c:v>MEDIO   </c:v>
                  </c:pt>
                  <c:pt idx="1910">
                    <c:v>BAJO</c:v>
                  </c:pt>
                  <c:pt idx="1911">
                    <c:v>MEDIO   </c:v>
                  </c:pt>
                  <c:pt idx="1912">
                    <c:v>BAJO</c:v>
                  </c:pt>
                  <c:pt idx="1913">
                    <c:v>MEDIO   </c:v>
                  </c:pt>
                  <c:pt idx="1914">
                    <c:v>MEDIO   </c:v>
                  </c:pt>
                  <c:pt idx="1915">
                    <c:v>MEDIO   </c:v>
                  </c:pt>
                  <c:pt idx="1916">
                    <c:v>MEDIO   </c:v>
                  </c:pt>
                  <c:pt idx="1917">
                    <c:v>MEDIO   </c:v>
                  </c:pt>
                  <c:pt idx="1918">
                    <c:v>MEDIO   </c:v>
                  </c:pt>
                  <c:pt idx="1919">
                    <c:v>BAJO</c:v>
                  </c:pt>
                  <c:pt idx="1920">
                    <c:v>MEDIO   </c:v>
                  </c:pt>
                  <c:pt idx="1921">
                    <c:v>MEDIO   </c:v>
                  </c:pt>
                  <c:pt idx="1922">
                    <c:v>MEDIO   </c:v>
                  </c:pt>
                  <c:pt idx="1923">
                    <c:v>BAJO</c:v>
                  </c:pt>
                  <c:pt idx="1924">
                    <c:v>BAJO</c:v>
                  </c:pt>
                  <c:pt idx="1925">
                    <c:v>BAJO</c:v>
                  </c:pt>
                  <c:pt idx="1926">
                    <c:v>MEDIO   </c:v>
                  </c:pt>
                  <c:pt idx="1927">
                    <c:v>MEDIO   </c:v>
                  </c:pt>
                  <c:pt idx="1928">
                    <c:v>MEDIO   </c:v>
                  </c:pt>
                  <c:pt idx="1929">
                    <c:v>BAJO</c:v>
                  </c:pt>
                  <c:pt idx="1930">
                    <c:v>MEDIO   </c:v>
                  </c:pt>
                  <c:pt idx="1931">
                    <c:v>MEDIO   </c:v>
                  </c:pt>
                  <c:pt idx="1932">
                    <c:v>MEDIO   </c:v>
                  </c:pt>
                  <c:pt idx="1933">
                    <c:v>MEDIO   </c:v>
                  </c:pt>
                  <c:pt idx="1934">
                    <c:v>ALTO</c:v>
                  </c:pt>
                  <c:pt idx="1935">
                    <c:v>BAJO</c:v>
                  </c:pt>
                  <c:pt idx="1936">
                    <c:v>MEDIO   </c:v>
                  </c:pt>
                  <c:pt idx="1937">
                    <c:v>MEDIO   </c:v>
                  </c:pt>
                  <c:pt idx="1938">
                    <c:v>BAJO</c:v>
                  </c:pt>
                  <c:pt idx="1939">
                    <c:v>MEDIO   </c:v>
                  </c:pt>
                  <c:pt idx="1940">
                    <c:v>BAJO</c:v>
                  </c:pt>
                  <c:pt idx="1941">
                    <c:v>BAJO</c:v>
                  </c:pt>
                  <c:pt idx="1942">
                    <c:v>MEDIO   </c:v>
                  </c:pt>
                  <c:pt idx="1943">
                    <c:v>MEDIO   </c:v>
                  </c:pt>
                  <c:pt idx="1944">
                    <c:v>BAJO</c:v>
                  </c:pt>
                  <c:pt idx="1945">
                    <c:v>MEDIO   </c:v>
                  </c:pt>
                  <c:pt idx="1946">
                    <c:v>ALTO</c:v>
                  </c:pt>
                  <c:pt idx="1947">
                    <c:v>BAJO</c:v>
                  </c:pt>
                  <c:pt idx="1948">
                    <c:v>ALTO</c:v>
                  </c:pt>
                  <c:pt idx="1949">
                    <c:v>MEDIO   </c:v>
                  </c:pt>
                  <c:pt idx="1950">
                    <c:v>ALTO</c:v>
                  </c:pt>
                  <c:pt idx="1951">
                    <c:v>MEDIO   </c:v>
                  </c:pt>
                  <c:pt idx="1952">
                    <c:v>MEDIO   </c:v>
                  </c:pt>
                  <c:pt idx="1953">
                    <c:v>MEDIO   </c:v>
                  </c:pt>
                  <c:pt idx="1954">
                    <c:v>MEDIO   </c:v>
                  </c:pt>
                  <c:pt idx="1955">
                    <c:v>BAJO</c:v>
                  </c:pt>
                  <c:pt idx="1956">
                    <c:v>BAJO</c:v>
                  </c:pt>
                  <c:pt idx="1957">
                    <c:v>MEDIO   </c:v>
                  </c:pt>
                  <c:pt idx="1958">
                    <c:v>MEDIO   </c:v>
                  </c:pt>
                  <c:pt idx="1959">
                    <c:v>BAJO</c:v>
                  </c:pt>
                  <c:pt idx="1960">
                    <c:v>BAJO</c:v>
                  </c:pt>
                  <c:pt idx="1961">
                    <c:v>BAJO</c:v>
                  </c:pt>
                  <c:pt idx="1962">
                    <c:v>ALTO</c:v>
                  </c:pt>
                  <c:pt idx="1963">
                    <c:v>MEDIO   </c:v>
                  </c:pt>
                  <c:pt idx="1964">
                    <c:v>MEDIO   </c:v>
                  </c:pt>
                  <c:pt idx="1965">
                    <c:v>MEDIO   </c:v>
                  </c:pt>
                  <c:pt idx="1966">
                    <c:v>ALTO</c:v>
                  </c:pt>
                  <c:pt idx="1967">
                    <c:v>MEDIO   </c:v>
                  </c:pt>
                  <c:pt idx="1968">
                    <c:v>MEDIO   </c:v>
                  </c:pt>
                  <c:pt idx="1969">
                    <c:v>MEDIO   </c:v>
                  </c:pt>
                  <c:pt idx="1970">
                    <c:v>MEDIO   </c:v>
                  </c:pt>
                  <c:pt idx="1971">
                    <c:v>MEDIO   </c:v>
                  </c:pt>
                  <c:pt idx="1972">
                    <c:v>BAJO</c:v>
                  </c:pt>
                  <c:pt idx="1973">
                    <c:v>MEDIO   </c:v>
                  </c:pt>
                  <c:pt idx="1974">
                    <c:v>MEDIO   </c:v>
                  </c:pt>
                  <c:pt idx="1975">
                    <c:v>MEDIO   </c:v>
                  </c:pt>
                  <c:pt idx="1976">
                    <c:v>MEDIO   </c:v>
                  </c:pt>
                  <c:pt idx="1977">
                    <c:v>BAJO</c:v>
                  </c:pt>
                  <c:pt idx="1978">
                    <c:v>BAJO</c:v>
                  </c:pt>
                  <c:pt idx="1979">
                    <c:v>MEDIO   </c:v>
                  </c:pt>
                  <c:pt idx="1980">
                    <c:v>BAJO</c:v>
                  </c:pt>
                  <c:pt idx="1981">
                    <c:v>BAJO</c:v>
                  </c:pt>
                  <c:pt idx="1982">
                    <c:v>BAJO</c:v>
                  </c:pt>
                  <c:pt idx="1983">
                    <c:v>BAJO</c:v>
                  </c:pt>
                  <c:pt idx="1984">
                    <c:v>BAJO</c:v>
                  </c:pt>
                  <c:pt idx="1985">
                    <c:v>ALTO</c:v>
                  </c:pt>
                  <c:pt idx="1986">
                    <c:v>MEDIO   </c:v>
                  </c:pt>
                  <c:pt idx="1987">
                    <c:v>BAJO</c:v>
                  </c:pt>
                  <c:pt idx="1988">
                    <c:v>BAJO</c:v>
                  </c:pt>
                  <c:pt idx="1989">
                    <c:v>BAJO</c:v>
                  </c:pt>
                  <c:pt idx="1990">
                    <c:v>MEDIO   </c:v>
                  </c:pt>
                  <c:pt idx="1991">
                    <c:v>MEDIO   </c:v>
                  </c:pt>
                  <c:pt idx="1992">
                    <c:v>BAJO</c:v>
                  </c:pt>
                  <c:pt idx="1993">
                    <c:v>MEDIO   </c:v>
                  </c:pt>
                  <c:pt idx="1994">
                    <c:v>MEDIO   </c:v>
                  </c:pt>
                  <c:pt idx="1995">
                    <c:v>BAJO</c:v>
                  </c:pt>
                  <c:pt idx="1996">
                    <c:v>BAJO</c:v>
                  </c:pt>
                  <c:pt idx="1997">
                    <c:v>BAJO</c:v>
                  </c:pt>
                  <c:pt idx="1998">
                    <c:v>BAJO</c:v>
                  </c:pt>
                  <c:pt idx="1999">
                    <c:v>BAJO</c:v>
                  </c:pt>
                  <c:pt idx="2000">
                    <c:v>BAJO</c:v>
                  </c:pt>
                  <c:pt idx="2001">
                    <c:v>BAJO</c:v>
                  </c:pt>
                  <c:pt idx="2002">
                    <c:v>BAJO</c:v>
                  </c:pt>
                  <c:pt idx="2003">
                    <c:v>BAJO</c:v>
                  </c:pt>
                  <c:pt idx="2004">
                    <c:v>BAJO</c:v>
                  </c:pt>
                  <c:pt idx="2005">
                    <c:v>MEDIO   </c:v>
                  </c:pt>
                  <c:pt idx="2006">
                    <c:v>BAJO</c:v>
                  </c:pt>
                  <c:pt idx="2007">
                    <c:v>BAJO</c:v>
                  </c:pt>
                  <c:pt idx="2008">
                    <c:v>BAJO</c:v>
                  </c:pt>
                  <c:pt idx="2009">
                    <c:v>BAJO</c:v>
                  </c:pt>
                  <c:pt idx="2010">
                    <c:v>BAJO</c:v>
                  </c:pt>
                  <c:pt idx="2011">
                    <c:v>BAJO</c:v>
                  </c:pt>
                  <c:pt idx="2012">
                    <c:v>MEDIO   </c:v>
                  </c:pt>
                  <c:pt idx="2013">
                    <c:v>MEDIO   </c:v>
                  </c:pt>
                  <c:pt idx="2014">
                    <c:v>BAJO</c:v>
                  </c:pt>
                  <c:pt idx="2015">
                    <c:v>BAJO</c:v>
                  </c:pt>
                  <c:pt idx="2016">
                    <c:v>MEDIO   </c:v>
                  </c:pt>
                  <c:pt idx="2017">
                    <c:v>MEDIO   </c:v>
                  </c:pt>
                  <c:pt idx="2018">
                    <c:v>MEDIO   </c:v>
                  </c:pt>
                  <c:pt idx="2019">
                    <c:v>MEDIO   </c:v>
                  </c:pt>
                  <c:pt idx="2020">
                    <c:v>BAJO</c:v>
                  </c:pt>
                  <c:pt idx="2021">
                    <c:v>BAJO</c:v>
                  </c:pt>
                  <c:pt idx="2022">
                    <c:v>BAJO</c:v>
                  </c:pt>
                  <c:pt idx="2023">
                    <c:v>MEDIO   </c:v>
                  </c:pt>
                  <c:pt idx="2024">
                    <c:v>BAJO</c:v>
                  </c:pt>
                  <c:pt idx="2025">
                    <c:v>BAJO</c:v>
                  </c:pt>
                  <c:pt idx="2026">
                    <c:v>BAJO</c:v>
                  </c:pt>
                  <c:pt idx="2027">
                    <c:v>BAJO</c:v>
                  </c:pt>
                  <c:pt idx="2028">
                    <c:v>BAJO</c:v>
                  </c:pt>
                  <c:pt idx="2029">
                    <c:v>BAJO</c:v>
                  </c:pt>
                  <c:pt idx="2030">
                    <c:v>MEDIO   </c:v>
                  </c:pt>
                  <c:pt idx="2031">
                    <c:v>BAJO</c:v>
                  </c:pt>
                  <c:pt idx="2032">
                    <c:v>ALTO</c:v>
                  </c:pt>
                  <c:pt idx="2033">
                    <c:v>MEDIO   </c:v>
                  </c:pt>
                  <c:pt idx="2034">
                    <c:v>BAJO</c:v>
                  </c:pt>
                  <c:pt idx="2035">
                    <c:v>BAJO</c:v>
                  </c:pt>
                  <c:pt idx="2036">
                    <c:v>BAJO</c:v>
                  </c:pt>
                  <c:pt idx="2037">
                    <c:v>MEDIO   </c:v>
                  </c:pt>
                  <c:pt idx="2038">
                    <c:v>BAJO</c:v>
                  </c:pt>
                  <c:pt idx="2039">
                    <c:v>BAJO</c:v>
                  </c:pt>
                  <c:pt idx="2040">
                    <c:v>BAJO</c:v>
                  </c:pt>
                  <c:pt idx="2041">
                    <c:v>BAJO</c:v>
                  </c:pt>
                  <c:pt idx="2042">
                    <c:v>MEDIO   </c:v>
                  </c:pt>
                  <c:pt idx="2043">
                    <c:v>BAJO</c:v>
                  </c:pt>
                  <c:pt idx="2044">
                    <c:v>ALTO</c:v>
                  </c:pt>
                  <c:pt idx="2045">
                    <c:v>ALTO</c:v>
                  </c:pt>
                  <c:pt idx="2046">
                    <c:v>MEDIO   </c:v>
                  </c:pt>
                  <c:pt idx="2047">
                    <c:v>MEDIO   </c:v>
                  </c:pt>
                  <c:pt idx="2048">
                    <c:v>MEDIO   </c:v>
                  </c:pt>
                  <c:pt idx="2049">
                    <c:v>MEDIO   </c:v>
                  </c:pt>
                  <c:pt idx="2050">
                    <c:v>MEDIO   </c:v>
                  </c:pt>
                  <c:pt idx="2051">
                    <c:v>MEDIO   </c:v>
                  </c:pt>
                  <c:pt idx="2052">
                    <c:v>MEDIO   </c:v>
                  </c:pt>
                  <c:pt idx="2053">
                    <c:v>MEDIO   </c:v>
                  </c:pt>
                  <c:pt idx="2054">
                    <c:v>MEDIO   </c:v>
                  </c:pt>
                  <c:pt idx="2055">
                    <c:v>MEDIO   </c:v>
                  </c:pt>
                  <c:pt idx="2056">
                    <c:v>MEDIO   </c:v>
                  </c:pt>
                  <c:pt idx="2057">
                    <c:v>MEDIO   </c:v>
                  </c:pt>
                  <c:pt idx="2058">
                    <c:v>ALTO</c:v>
                  </c:pt>
                  <c:pt idx="2059">
                    <c:v>MEDIO   </c:v>
                  </c:pt>
                  <c:pt idx="2060">
                    <c:v>MEDIO   </c:v>
                  </c:pt>
                  <c:pt idx="2061">
                    <c:v>ALTO</c:v>
                  </c:pt>
                  <c:pt idx="2062">
                    <c:v>MEDIO   </c:v>
                  </c:pt>
                  <c:pt idx="2063">
                    <c:v>MEDIO   </c:v>
                  </c:pt>
                  <c:pt idx="2064">
                    <c:v>MEDIO   </c:v>
                  </c:pt>
                  <c:pt idx="2065">
                    <c:v>MEDIO   </c:v>
                  </c:pt>
                  <c:pt idx="2066">
                    <c:v>MEDIO   </c:v>
                  </c:pt>
                  <c:pt idx="2067">
                    <c:v>MEDIO   </c:v>
                  </c:pt>
                  <c:pt idx="2068">
                    <c:v>MEDIO   </c:v>
                  </c:pt>
                  <c:pt idx="2069">
                    <c:v>MEDIO   </c:v>
                  </c:pt>
                  <c:pt idx="2070">
                    <c:v>MEDIO   </c:v>
                  </c:pt>
                  <c:pt idx="2071">
                    <c:v>BAJO</c:v>
                  </c:pt>
                  <c:pt idx="2072">
                    <c:v>BAJO</c:v>
                  </c:pt>
                  <c:pt idx="2073">
                    <c:v>MEDIO   </c:v>
                  </c:pt>
                  <c:pt idx="2074">
                    <c:v>ALTO</c:v>
                  </c:pt>
                  <c:pt idx="2075">
                    <c:v>ALTO</c:v>
                  </c:pt>
                  <c:pt idx="2076">
                    <c:v>MEDIO   </c:v>
                  </c:pt>
                  <c:pt idx="2077">
                    <c:v>MEDIO   </c:v>
                  </c:pt>
                  <c:pt idx="2078">
                    <c:v>MEDIO   </c:v>
                  </c:pt>
                  <c:pt idx="2079">
                    <c:v>MEDIO   </c:v>
                  </c:pt>
                  <c:pt idx="2080">
                    <c:v>MEDIO   </c:v>
                  </c:pt>
                  <c:pt idx="2081">
                    <c:v>ALTO</c:v>
                  </c:pt>
                  <c:pt idx="2082">
                    <c:v>ALTO</c:v>
                  </c:pt>
                  <c:pt idx="2083">
                    <c:v>ALTO</c:v>
                  </c:pt>
                  <c:pt idx="2084">
                    <c:v>MEDIO   </c:v>
                  </c:pt>
                  <c:pt idx="2085">
                    <c:v>MEDIO   </c:v>
                  </c:pt>
                  <c:pt idx="2086">
                    <c:v>ALTO</c:v>
                  </c:pt>
                  <c:pt idx="2087">
                    <c:v>ALTO</c:v>
                  </c:pt>
                  <c:pt idx="2088">
                    <c:v>ALTO</c:v>
                  </c:pt>
                  <c:pt idx="2089">
                    <c:v>ALTO</c:v>
                  </c:pt>
                  <c:pt idx="2090">
                    <c:v>BAJO</c:v>
                  </c:pt>
                  <c:pt idx="2091">
                    <c:v>BAJO</c:v>
                  </c:pt>
                  <c:pt idx="2092">
                    <c:v>BAJO</c:v>
                  </c:pt>
                  <c:pt idx="2093">
                    <c:v>BAJO</c:v>
                  </c:pt>
                  <c:pt idx="2094">
                    <c:v>BAJO</c:v>
                  </c:pt>
                  <c:pt idx="2095">
                    <c:v>BAJO</c:v>
                  </c:pt>
                  <c:pt idx="2096">
                    <c:v>BAJO</c:v>
                  </c:pt>
                  <c:pt idx="2097">
                    <c:v>BAJO</c:v>
                  </c:pt>
                  <c:pt idx="2098">
                    <c:v>BAJO</c:v>
                  </c:pt>
                  <c:pt idx="2099">
                    <c:v>BAJO</c:v>
                  </c:pt>
                  <c:pt idx="2100">
                    <c:v>BAJO</c:v>
                  </c:pt>
                  <c:pt idx="2101">
                    <c:v>BAJO</c:v>
                  </c:pt>
                  <c:pt idx="2102">
                    <c:v>ALTO</c:v>
                  </c:pt>
                  <c:pt idx="2103">
                    <c:v>ALTO</c:v>
                  </c:pt>
                  <c:pt idx="2104">
                    <c:v>BAJO</c:v>
                  </c:pt>
                  <c:pt idx="2105">
                    <c:v>BAJO</c:v>
                  </c:pt>
                  <c:pt idx="2106">
                    <c:v>BAJO</c:v>
                  </c:pt>
                  <c:pt idx="2107">
                    <c:v>BAJO</c:v>
                  </c:pt>
                  <c:pt idx="2108">
                    <c:v>ALTO</c:v>
                  </c:pt>
                  <c:pt idx="2109">
                    <c:v>BAJO</c:v>
                  </c:pt>
                  <c:pt idx="2110">
                    <c:v>BAJO</c:v>
                  </c:pt>
                  <c:pt idx="2111">
                    <c:v>BAJO</c:v>
                  </c:pt>
                  <c:pt idx="2112">
                    <c:v>ALTO</c:v>
                  </c:pt>
                  <c:pt idx="2113">
                    <c:v>BAJO</c:v>
                  </c:pt>
                  <c:pt idx="2114">
                    <c:v>BAJO</c:v>
                  </c:pt>
                  <c:pt idx="2115">
                    <c:v>BAJO</c:v>
                  </c:pt>
                  <c:pt idx="2116">
                    <c:v>BAJO</c:v>
                  </c:pt>
                  <c:pt idx="2117">
                    <c:v>BAJO</c:v>
                  </c:pt>
                  <c:pt idx="2118">
                    <c:v>BAJO</c:v>
                  </c:pt>
                  <c:pt idx="2119">
                    <c:v>ALTO</c:v>
                  </c:pt>
                  <c:pt idx="2120">
                    <c:v>ALTO</c:v>
                  </c:pt>
                  <c:pt idx="2121">
                    <c:v>BAJO</c:v>
                  </c:pt>
                  <c:pt idx="2122">
                    <c:v>ALTO</c:v>
                  </c:pt>
                  <c:pt idx="2123">
                    <c:v>BAJO</c:v>
                  </c:pt>
                  <c:pt idx="2124">
                    <c:v>BAJO</c:v>
                  </c:pt>
                  <c:pt idx="2125">
                    <c:v>ALTO</c:v>
                  </c:pt>
                  <c:pt idx="2126">
                    <c:v>ALTO</c:v>
                  </c:pt>
                  <c:pt idx="2127">
                    <c:v>BAJO</c:v>
                  </c:pt>
                  <c:pt idx="2128">
                    <c:v>ALTO</c:v>
                  </c:pt>
                  <c:pt idx="2129">
                    <c:v>ALTO</c:v>
                  </c:pt>
                  <c:pt idx="2130">
                    <c:v>BAJO</c:v>
                  </c:pt>
                  <c:pt idx="2131">
                    <c:v>BAJO</c:v>
                  </c:pt>
                  <c:pt idx="2132">
                    <c:v>BAJO</c:v>
                  </c:pt>
                  <c:pt idx="2133">
                    <c:v>BAJO</c:v>
                  </c:pt>
                  <c:pt idx="2134">
                    <c:v>ALTO</c:v>
                  </c:pt>
                  <c:pt idx="2135">
                    <c:v>ALTO</c:v>
                  </c:pt>
                  <c:pt idx="2136">
                    <c:v>BAJO</c:v>
                  </c:pt>
                  <c:pt idx="2137">
                    <c:v>BAJO</c:v>
                  </c:pt>
                  <c:pt idx="2138">
                    <c:v>BAJO</c:v>
                  </c:pt>
                  <c:pt idx="2139">
                    <c:v>BAJO</c:v>
                  </c:pt>
                  <c:pt idx="2140">
                    <c:v>MEDIO   </c:v>
                  </c:pt>
                  <c:pt idx="2141">
                    <c:v>BAJO</c:v>
                  </c:pt>
                  <c:pt idx="2142">
                    <c:v>BAJO</c:v>
                  </c:pt>
                  <c:pt idx="2143">
                    <c:v>BAJO</c:v>
                  </c:pt>
                  <c:pt idx="2144">
                    <c:v>BAJO</c:v>
                  </c:pt>
                  <c:pt idx="2145">
                    <c:v>BAJO</c:v>
                  </c:pt>
                  <c:pt idx="2146">
                    <c:v>BAJO</c:v>
                  </c:pt>
                  <c:pt idx="2147">
                    <c:v>BAJO</c:v>
                  </c:pt>
                  <c:pt idx="2148">
                    <c:v>BAJO</c:v>
                  </c:pt>
                  <c:pt idx="2149">
                    <c:v>BAJO</c:v>
                  </c:pt>
                  <c:pt idx="2150">
                    <c:v>ALTO</c:v>
                  </c:pt>
                  <c:pt idx="2151">
                    <c:v>BAJO</c:v>
                  </c:pt>
                  <c:pt idx="2152">
                    <c:v>ALTO</c:v>
                  </c:pt>
                  <c:pt idx="2153">
                    <c:v>BAJO</c:v>
                  </c:pt>
                  <c:pt idx="2154">
                    <c:v>MEDIO   </c:v>
                  </c:pt>
                  <c:pt idx="2155">
                    <c:v>BAJO</c:v>
                  </c:pt>
                  <c:pt idx="2156">
                    <c:v>BAJO</c:v>
                  </c:pt>
                  <c:pt idx="2157">
                    <c:v>BAJO</c:v>
                  </c:pt>
                  <c:pt idx="2158">
                    <c:v>MEDIO   </c:v>
                  </c:pt>
                  <c:pt idx="2159">
                    <c:v>MEDIO   </c:v>
                  </c:pt>
                  <c:pt idx="2160">
                    <c:v>BAJO</c:v>
                  </c:pt>
                  <c:pt idx="2161">
                    <c:v>ALTO</c:v>
                  </c:pt>
                  <c:pt idx="2162">
                    <c:v>BAJO</c:v>
                  </c:pt>
                  <c:pt idx="2163">
                    <c:v>ALTO</c:v>
                  </c:pt>
                  <c:pt idx="2164">
                    <c:v>BAJO</c:v>
                  </c:pt>
                  <c:pt idx="2165">
                    <c:v>BAJO</c:v>
                  </c:pt>
                  <c:pt idx="2166">
                    <c:v>BAJO</c:v>
                  </c:pt>
                  <c:pt idx="2167">
                    <c:v>BAJO</c:v>
                  </c:pt>
                  <c:pt idx="2168">
                    <c:v>BAJO</c:v>
                  </c:pt>
                  <c:pt idx="2169">
                    <c:v>BAJO</c:v>
                  </c:pt>
                  <c:pt idx="2170">
                    <c:v>BAJO</c:v>
                  </c:pt>
                  <c:pt idx="2171">
                    <c:v>BAJO</c:v>
                  </c:pt>
                  <c:pt idx="2172">
                    <c:v>MEDIO   </c:v>
                  </c:pt>
                  <c:pt idx="2173">
                    <c:v>MEDIO   </c:v>
                  </c:pt>
                  <c:pt idx="2174">
                    <c:v>BAJO</c:v>
                  </c:pt>
                  <c:pt idx="2175">
                    <c:v>BAJO</c:v>
                  </c:pt>
                  <c:pt idx="2176">
                    <c:v>BAJO</c:v>
                  </c:pt>
                  <c:pt idx="2177">
                    <c:v>BAJO</c:v>
                  </c:pt>
                  <c:pt idx="2178">
                    <c:v>BAJO</c:v>
                  </c:pt>
                  <c:pt idx="2179">
                    <c:v>BAJO</c:v>
                  </c:pt>
                  <c:pt idx="2180">
                    <c:v>MEDIO   </c:v>
                  </c:pt>
                  <c:pt idx="2181">
                    <c:v>MEDIO   </c:v>
                  </c:pt>
                  <c:pt idx="2182">
                    <c:v>MEDIO   </c:v>
                  </c:pt>
                  <c:pt idx="2183">
                    <c:v>MEDIO   </c:v>
                  </c:pt>
                  <c:pt idx="2184">
                    <c:v>MEDIO   </c:v>
                  </c:pt>
                  <c:pt idx="2185">
                    <c:v>MEDIO   </c:v>
                  </c:pt>
                  <c:pt idx="2186">
                    <c:v>BAJO</c:v>
                  </c:pt>
                  <c:pt idx="2187">
                    <c:v>BAJO</c:v>
                  </c:pt>
                  <c:pt idx="2188">
                    <c:v>BAJO</c:v>
                  </c:pt>
                  <c:pt idx="2189">
                    <c:v>MEDIO   </c:v>
                  </c:pt>
                  <c:pt idx="2190">
                    <c:v>BAJO</c:v>
                  </c:pt>
                  <c:pt idx="2191">
                    <c:v>BAJO</c:v>
                  </c:pt>
                  <c:pt idx="2192">
                    <c:v>MEDIO   </c:v>
                  </c:pt>
                  <c:pt idx="2193">
                    <c:v>MEDIO   </c:v>
                  </c:pt>
                  <c:pt idx="2194">
                    <c:v>MEDIO   </c:v>
                  </c:pt>
                  <c:pt idx="2195">
                    <c:v>MEDIO   </c:v>
                  </c:pt>
                  <c:pt idx="2196">
                    <c:v>BAJO</c:v>
                  </c:pt>
                  <c:pt idx="2197">
                    <c:v>MEDIO   </c:v>
                  </c:pt>
                  <c:pt idx="2198">
                    <c:v>MEDIO   </c:v>
                  </c:pt>
                  <c:pt idx="2199">
                    <c:v>MEDIO   </c:v>
                  </c:pt>
                  <c:pt idx="2200">
                    <c:v>MEDIO   </c:v>
                  </c:pt>
                  <c:pt idx="2201">
                    <c:v>MEDIO   </c:v>
                  </c:pt>
                  <c:pt idx="2202">
                    <c:v>BAJO</c:v>
                  </c:pt>
                  <c:pt idx="2203">
                    <c:v>BAJO</c:v>
                  </c:pt>
                  <c:pt idx="2204">
                    <c:v>BAJO</c:v>
                  </c:pt>
                  <c:pt idx="2205">
                    <c:v>BAJO</c:v>
                  </c:pt>
                  <c:pt idx="2206">
                    <c:v>BAJO</c:v>
                  </c:pt>
                  <c:pt idx="2207">
                    <c:v>BAJO</c:v>
                  </c:pt>
                  <c:pt idx="2208">
                    <c:v>BAJO</c:v>
                  </c:pt>
                  <c:pt idx="2209">
                    <c:v>BAJO</c:v>
                  </c:pt>
                  <c:pt idx="2210">
                    <c:v>BAJO</c:v>
                  </c:pt>
                  <c:pt idx="2211">
                    <c:v>BAJO</c:v>
                  </c:pt>
                  <c:pt idx="2212">
                    <c:v>BAJO</c:v>
                  </c:pt>
                  <c:pt idx="2213">
                    <c:v>BAJO</c:v>
                  </c:pt>
                  <c:pt idx="2214">
                    <c:v>MEDIO   </c:v>
                  </c:pt>
                  <c:pt idx="2215">
                    <c:v>BAJO</c:v>
                  </c:pt>
                  <c:pt idx="2216">
                    <c:v>BAJO</c:v>
                  </c:pt>
                  <c:pt idx="2217">
                    <c:v>MEDIO   </c:v>
                  </c:pt>
                  <c:pt idx="2218">
                    <c:v>MEDIO   </c:v>
                  </c:pt>
                  <c:pt idx="2219">
                    <c:v>BAJO</c:v>
                  </c:pt>
                  <c:pt idx="2220">
                    <c:v>BAJO</c:v>
                  </c:pt>
                  <c:pt idx="2221">
                    <c:v>BAJO</c:v>
                  </c:pt>
                  <c:pt idx="2222">
                    <c:v>BAJO</c:v>
                  </c:pt>
                  <c:pt idx="2223">
                    <c:v>MEDIO   </c:v>
                  </c:pt>
                  <c:pt idx="2224">
                    <c:v>MEDIO   </c:v>
                  </c:pt>
                  <c:pt idx="2225">
                    <c:v>MEDIO   </c:v>
                  </c:pt>
                  <c:pt idx="2226">
                    <c:v>MEDIO   </c:v>
                  </c:pt>
                  <c:pt idx="2227">
                    <c:v>MEDIO   </c:v>
                  </c:pt>
                  <c:pt idx="2228">
                    <c:v>MEDIO   </c:v>
                  </c:pt>
                  <c:pt idx="2229">
                    <c:v>MEDIO   </c:v>
                  </c:pt>
                  <c:pt idx="2230">
                    <c:v>MEDIO   </c:v>
                  </c:pt>
                  <c:pt idx="2231">
                    <c:v>MEDIO   </c:v>
                  </c:pt>
                  <c:pt idx="2232">
                    <c:v>MEDIO   </c:v>
                  </c:pt>
                  <c:pt idx="2233">
                    <c:v>MEDIO   </c:v>
                  </c:pt>
                  <c:pt idx="2234">
                    <c:v>MEDIO   </c:v>
                  </c:pt>
                  <c:pt idx="2235">
                    <c:v>MEDIO   </c:v>
                  </c:pt>
                  <c:pt idx="2236">
                    <c:v>MEDIO   </c:v>
                  </c:pt>
                  <c:pt idx="2237">
                    <c:v>BAJO</c:v>
                  </c:pt>
                  <c:pt idx="2238">
                    <c:v>MEDIO   </c:v>
                  </c:pt>
                  <c:pt idx="2239">
                    <c:v>BAJO</c:v>
                  </c:pt>
                  <c:pt idx="2240">
                    <c:v>MEDIO   </c:v>
                  </c:pt>
                  <c:pt idx="2241">
                    <c:v>MEDIO   </c:v>
                  </c:pt>
                  <c:pt idx="2242">
                    <c:v>MEDIO   </c:v>
                  </c:pt>
                  <c:pt idx="2243">
                    <c:v>MEDIO   </c:v>
                  </c:pt>
                  <c:pt idx="2244">
                    <c:v>BAJO</c:v>
                  </c:pt>
                  <c:pt idx="2245">
                    <c:v>BAJO</c:v>
                  </c:pt>
                  <c:pt idx="2246">
                    <c:v>MEDIO   </c:v>
                  </c:pt>
                  <c:pt idx="2247">
                    <c:v>MEDIO   </c:v>
                  </c:pt>
                  <c:pt idx="2248">
                    <c:v>MEDIO   </c:v>
                  </c:pt>
                  <c:pt idx="2249">
                    <c:v>MEDIO   </c:v>
                  </c:pt>
                  <c:pt idx="2250">
                    <c:v>MEDIO   </c:v>
                  </c:pt>
                  <c:pt idx="2251">
                    <c:v>MEDIO   </c:v>
                  </c:pt>
                  <c:pt idx="2252">
                    <c:v>MEDIO   </c:v>
                  </c:pt>
                  <c:pt idx="2253">
                    <c:v>BAJO</c:v>
                  </c:pt>
                  <c:pt idx="2254">
                    <c:v>MEDIO   </c:v>
                  </c:pt>
                  <c:pt idx="2255">
                    <c:v>BAJO</c:v>
                  </c:pt>
                  <c:pt idx="2256">
                    <c:v>BAJO</c:v>
                  </c:pt>
                  <c:pt idx="2257">
                    <c:v>MEDIO   </c:v>
                  </c:pt>
                  <c:pt idx="2258">
                    <c:v>BAJO</c:v>
                  </c:pt>
                  <c:pt idx="2259">
                    <c:v>BAJO</c:v>
                  </c:pt>
                  <c:pt idx="2260">
                    <c:v>BAJO</c:v>
                  </c:pt>
                  <c:pt idx="2261">
                    <c:v>BAJO</c:v>
                  </c:pt>
                  <c:pt idx="2262">
                    <c:v>BAJO</c:v>
                  </c:pt>
                  <c:pt idx="2263">
                    <c:v>BAJO</c:v>
                  </c:pt>
                  <c:pt idx="2264">
                    <c:v>BAJO</c:v>
                  </c:pt>
                  <c:pt idx="2265">
                    <c:v>BAJO</c:v>
                  </c:pt>
                  <c:pt idx="2266">
                    <c:v>BAJO</c:v>
                  </c:pt>
                  <c:pt idx="2267">
                    <c:v>BAJO</c:v>
                  </c:pt>
                  <c:pt idx="2268">
                    <c:v>BAJO</c:v>
                  </c:pt>
                  <c:pt idx="2269">
                    <c:v>BAJO</c:v>
                  </c:pt>
                  <c:pt idx="2270">
                    <c:v>BAJO</c:v>
                  </c:pt>
                  <c:pt idx="2271">
                    <c:v>BAJO</c:v>
                  </c:pt>
                  <c:pt idx="2272">
                    <c:v>BAJO</c:v>
                  </c:pt>
                  <c:pt idx="2273">
                    <c:v>MEDIO   </c:v>
                  </c:pt>
                  <c:pt idx="2274">
                    <c:v>MEDIO   </c:v>
                  </c:pt>
                  <c:pt idx="2275">
                    <c:v>MEDIO   </c:v>
                  </c:pt>
                  <c:pt idx="2276">
                    <c:v>MEDIO   </c:v>
                  </c:pt>
                  <c:pt idx="2277">
                    <c:v>MEDIO   </c:v>
                  </c:pt>
                  <c:pt idx="2278">
                    <c:v>MEDIO   </c:v>
                  </c:pt>
                  <c:pt idx="2279">
                    <c:v>MEDIO   </c:v>
                  </c:pt>
                  <c:pt idx="2280">
                    <c:v>MEDIO   </c:v>
                  </c:pt>
                  <c:pt idx="2281">
                    <c:v>MEDIO   </c:v>
                  </c:pt>
                  <c:pt idx="2282">
                    <c:v>MEDIO   </c:v>
                  </c:pt>
                  <c:pt idx="2283">
                    <c:v>MEDIO   </c:v>
                  </c:pt>
                  <c:pt idx="2284">
                    <c:v>MEDIO   </c:v>
                  </c:pt>
                  <c:pt idx="2285">
                    <c:v>BAJO</c:v>
                  </c:pt>
                  <c:pt idx="2286">
                    <c:v>BAJO</c:v>
                  </c:pt>
                  <c:pt idx="2287">
                    <c:v>BAJO</c:v>
                  </c:pt>
                  <c:pt idx="2288">
                    <c:v>ALTO</c:v>
                  </c:pt>
                  <c:pt idx="2289">
                    <c:v>MEDIO   </c:v>
                  </c:pt>
                  <c:pt idx="2290">
                    <c:v>MEDIO   </c:v>
                  </c:pt>
                  <c:pt idx="2291">
                    <c:v>ALTO</c:v>
                  </c:pt>
                  <c:pt idx="2292">
                    <c:v>MEDIO   </c:v>
                  </c:pt>
                  <c:pt idx="2293">
                    <c:v>ALTO</c:v>
                  </c:pt>
                  <c:pt idx="2294">
                    <c:v>ALTO</c:v>
                  </c:pt>
                  <c:pt idx="2295">
                    <c:v>MEDIO   </c:v>
                  </c:pt>
                  <c:pt idx="2296">
                    <c:v>MEDIO   </c:v>
                  </c:pt>
                  <c:pt idx="2297">
                    <c:v>BAJO</c:v>
                  </c:pt>
                  <c:pt idx="2298">
                    <c:v>BAJO</c:v>
                  </c:pt>
                  <c:pt idx="2299">
                    <c:v>ALTO</c:v>
                  </c:pt>
                  <c:pt idx="2300">
                    <c:v>BAJO</c:v>
                  </c:pt>
                  <c:pt idx="2301">
                    <c:v>MEDIO   </c:v>
                  </c:pt>
                  <c:pt idx="2302">
                    <c:v>BAJO</c:v>
                  </c:pt>
                  <c:pt idx="2303">
                    <c:v>MEDIO   </c:v>
                  </c:pt>
                  <c:pt idx="2304">
                    <c:v>ALTO</c:v>
                  </c:pt>
                  <c:pt idx="2305">
                    <c:v>ALTO</c:v>
                  </c:pt>
                  <c:pt idx="2306">
                    <c:v>ALTO</c:v>
                  </c:pt>
                  <c:pt idx="2307">
                    <c:v>ALTO</c:v>
                  </c:pt>
                  <c:pt idx="2308">
                    <c:v>ALTO</c:v>
                  </c:pt>
                  <c:pt idx="2309">
                    <c:v>ALTO</c:v>
                  </c:pt>
                  <c:pt idx="2310">
                    <c:v>ALTO</c:v>
                  </c:pt>
                  <c:pt idx="2311">
                    <c:v>ALTO</c:v>
                  </c:pt>
                  <c:pt idx="2312">
                    <c:v>ALTO</c:v>
                  </c:pt>
                  <c:pt idx="2313">
                    <c:v>ALTO</c:v>
                  </c:pt>
                  <c:pt idx="2314">
                    <c:v>ALTO</c:v>
                  </c:pt>
                  <c:pt idx="2315">
                    <c:v>ALTO</c:v>
                  </c:pt>
                  <c:pt idx="2316">
                    <c:v>ALTO</c:v>
                  </c:pt>
                  <c:pt idx="2317">
                    <c:v>BAJO</c:v>
                  </c:pt>
                  <c:pt idx="2318">
                    <c:v>MEDIO   </c:v>
                  </c:pt>
                  <c:pt idx="2319">
                    <c:v>MEDIO   </c:v>
                  </c:pt>
                  <c:pt idx="2320">
                    <c:v>MEDIO   </c:v>
                  </c:pt>
                  <c:pt idx="2321">
                    <c:v>MEDIO   </c:v>
                  </c:pt>
                  <c:pt idx="2322">
                    <c:v>MEDIO   </c:v>
                  </c:pt>
                  <c:pt idx="2323">
                    <c:v>MEDIO   </c:v>
                  </c:pt>
                  <c:pt idx="2324">
                    <c:v>BAJO</c:v>
                  </c:pt>
                  <c:pt idx="2325">
                    <c:v>BAJO</c:v>
                  </c:pt>
                  <c:pt idx="2326">
                    <c:v>MEDIO   </c:v>
                  </c:pt>
                  <c:pt idx="2327">
                    <c:v>MEDIO   </c:v>
                  </c:pt>
                  <c:pt idx="2328">
                    <c:v>MEDIO   </c:v>
                  </c:pt>
                  <c:pt idx="2329">
                    <c:v>MEDIO   </c:v>
                  </c:pt>
                  <c:pt idx="2330">
                    <c:v>ALTO</c:v>
                  </c:pt>
                  <c:pt idx="2331">
                    <c:v>ALTO</c:v>
                  </c:pt>
                  <c:pt idx="2332">
                    <c:v>ALTO</c:v>
                  </c:pt>
                  <c:pt idx="2333">
                    <c:v>ALTO</c:v>
                  </c:pt>
                  <c:pt idx="2334">
                    <c:v>MEDIO   </c:v>
                  </c:pt>
                  <c:pt idx="2335">
                    <c:v>MEDIO   </c:v>
                  </c:pt>
                  <c:pt idx="2336">
                    <c:v>ALTO</c:v>
                  </c:pt>
                  <c:pt idx="2337">
                    <c:v>MEDIO   </c:v>
                  </c:pt>
                  <c:pt idx="2338">
                    <c:v>ALTO</c:v>
                  </c:pt>
                  <c:pt idx="2339">
                    <c:v>ALTO</c:v>
                  </c:pt>
                  <c:pt idx="2340">
                    <c:v>MEDIO   </c:v>
                  </c:pt>
                  <c:pt idx="2341">
                    <c:v>ALTO</c:v>
                  </c:pt>
                  <c:pt idx="2342">
                    <c:v>BAJO</c:v>
                  </c:pt>
                  <c:pt idx="2343">
                    <c:v>MEDIO   </c:v>
                  </c:pt>
                  <c:pt idx="2344">
                    <c:v>MEDIO   </c:v>
                  </c:pt>
                  <c:pt idx="2345">
                    <c:v>ALTO</c:v>
                  </c:pt>
                  <c:pt idx="2346">
                    <c:v>MEDIO   </c:v>
                  </c:pt>
                  <c:pt idx="2347">
                    <c:v>ALTO</c:v>
                  </c:pt>
                  <c:pt idx="2348">
                    <c:v>ALTO</c:v>
                  </c:pt>
                  <c:pt idx="2349">
                    <c:v>MEDIO   </c:v>
                  </c:pt>
                  <c:pt idx="2350">
                    <c:v>ALTO</c:v>
                  </c:pt>
                  <c:pt idx="2351">
                    <c:v>ALTO</c:v>
                  </c:pt>
                  <c:pt idx="2352">
                    <c:v>ALTO</c:v>
                  </c:pt>
                  <c:pt idx="2353">
                    <c:v>MEDIO   </c:v>
                  </c:pt>
                  <c:pt idx="2354">
                    <c:v>ALTO</c:v>
                  </c:pt>
                  <c:pt idx="2355">
                    <c:v>MEDIO   </c:v>
                  </c:pt>
                  <c:pt idx="2356">
                    <c:v>ALTO</c:v>
                  </c:pt>
                  <c:pt idx="2357">
                    <c:v>ALTO</c:v>
                  </c:pt>
                  <c:pt idx="2358">
                    <c:v>ALTO</c:v>
                  </c:pt>
                  <c:pt idx="2359">
                    <c:v>ALTO</c:v>
                  </c:pt>
                  <c:pt idx="2360">
                    <c:v>MEDIO   </c:v>
                  </c:pt>
                  <c:pt idx="2361">
                    <c:v>ALTO</c:v>
                  </c:pt>
                  <c:pt idx="2362">
                    <c:v>ALTO</c:v>
                  </c:pt>
                  <c:pt idx="2363">
                    <c:v>MEDIO   </c:v>
                  </c:pt>
                  <c:pt idx="2364">
                    <c:v>BAJO</c:v>
                  </c:pt>
                  <c:pt idx="2365">
                    <c:v>BAJO</c:v>
                  </c:pt>
                  <c:pt idx="2366">
                    <c:v>MEDIO   </c:v>
                  </c:pt>
                  <c:pt idx="2367">
                    <c:v>BAJO</c:v>
                  </c:pt>
                  <c:pt idx="2368">
                    <c:v>BAJO</c:v>
                  </c:pt>
                  <c:pt idx="2369">
                    <c:v>BAJO</c:v>
                  </c:pt>
                  <c:pt idx="2370">
                    <c:v>BAJO</c:v>
                  </c:pt>
                  <c:pt idx="2371">
                    <c:v>BAJO</c:v>
                  </c:pt>
                  <c:pt idx="2372">
                    <c:v>ALTO</c:v>
                  </c:pt>
                  <c:pt idx="2373">
                    <c:v>MEDIO   </c:v>
                  </c:pt>
                  <c:pt idx="2374">
                    <c:v>MEDIO   </c:v>
                  </c:pt>
                  <c:pt idx="2375">
                    <c:v>MEDIO   </c:v>
                  </c:pt>
                  <c:pt idx="2376">
                    <c:v>MEDIO   </c:v>
                  </c:pt>
                  <c:pt idx="2377">
                    <c:v>BAJO</c:v>
                  </c:pt>
                  <c:pt idx="2378">
                    <c:v>MEDIO   </c:v>
                  </c:pt>
                  <c:pt idx="2379">
                    <c:v>MEDIO   </c:v>
                  </c:pt>
                  <c:pt idx="2380">
                    <c:v>MEDIO   </c:v>
                  </c:pt>
                  <c:pt idx="2381">
                    <c:v>BAJO</c:v>
                  </c:pt>
                  <c:pt idx="2382">
                    <c:v>MEDIO   </c:v>
                  </c:pt>
                  <c:pt idx="2383">
                    <c:v>BAJO</c:v>
                  </c:pt>
                  <c:pt idx="2384">
                    <c:v>BAJO</c:v>
                  </c:pt>
                  <c:pt idx="2385">
                    <c:v>BAJO</c:v>
                  </c:pt>
                  <c:pt idx="2386">
                    <c:v>BAJO</c:v>
                  </c:pt>
                  <c:pt idx="2387">
                    <c:v>BAJO</c:v>
                  </c:pt>
                  <c:pt idx="2388">
                    <c:v>BAJO</c:v>
                  </c:pt>
                  <c:pt idx="2389">
                    <c:v>BAJO</c:v>
                  </c:pt>
                  <c:pt idx="2390">
                    <c:v>BAJO</c:v>
                  </c:pt>
                  <c:pt idx="2391">
                    <c:v>MEDIO   </c:v>
                  </c:pt>
                  <c:pt idx="2392">
                    <c:v>BAJO</c:v>
                  </c:pt>
                  <c:pt idx="2393">
                    <c:v>MEDIO   </c:v>
                  </c:pt>
                  <c:pt idx="2394">
                    <c:v>BAJO</c:v>
                  </c:pt>
                  <c:pt idx="2395">
                    <c:v>BAJO</c:v>
                  </c:pt>
                  <c:pt idx="2396">
                    <c:v>BAJO</c:v>
                  </c:pt>
                  <c:pt idx="2397">
                    <c:v>BAJO</c:v>
                  </c:pt>
                  <c:pt idx="2398">
                    <c:v>BAJO</c:v>
                  </c:pt>
                  <c:pt idx="2399">
                    <c:v>BAJO</c:v>
                  </c:pt>
                  <c:pt idx="2400">
                    <c:v>BAJO</c:v>
                  </c:pt>
                  <c:pt idx="2401">
                    <c:v>BAJO</c:v>
                  </c:pt>
                  <c:pt idx="2402">
                    <c:v>MEDIO   </c:v>
                  </c:pt>
                  <c:pt idx="2403">
                    <c:v>BAJO</c:v>
                  </c:pt>
                  <c:pt idx="2404">
                    <c:v>BAJO</c:v>
                  </c:pt>
                  <c:pt idx="2405">
                    <c:v>BAJO</c:v>
                  </c:pt>
                  <c:pt idx="2406">
                    <c:v>MEDIO   </c:v>
                  </c:pt>
                  <c:pt idx="2407">
                    <c:v>ALTO</c:v>
                  </c:pt>
                  <c:pt idx="2408">
                    <c:v>ALTO</c:v>
                  </c:pt>
                  <c:pt idx="2409">
                    <c:v>BAJO</c:v>
                  </c:pt>
                  <c:pt idx="2410">
                    <c:v>BAJO</c:v>
                  </c:pt>
                  <c:pt idx="2411">
                    <c:v>BAJO</c:v>
                  </c:pt>
                  <c:pt idx="2412">
                    <c:v>BAJO</c:v>
                  </c:pt>
                  <c:pt idx="2413">
                    <c:v>BAJO</c:v>
                  </c:pt>
                  <c:pt idx="2414">
                    <c:v>MEDIO   </c:v>
                  </c:pt>
                  <c:pt idx="2415">
                    <c:v>MEDIO   </c:v>
                  </c:pt>
                  <c:pt idx="2416">
                    <c:v>ALTO</c:v>
                  </c:pt>
                  <c:pt idx="2417">
                    <c:v>ALTO</c:v>
                  </c:pt>
                  <c:pt idx="2418">
                    <c:v>BAJO</c:v>
                  </c:pt>
                  <c:pt idx="2419">
                    <c:v>MEDIO   </c:v>
                  </c:pt>
                  <c:pt idx="2420">
                    <c:v>MEDIO   </c:v>
                  </c:pt>
                  <c:pt idx="2421">
                    <c:v>MEDIO   </c:v>
                  </c:pt>
                  <c:pt idx="2422">
                    <c:v>MEDIO   </c:v>
                  </c:pt>
                  <c:pt idx="2423">
                    <c:v>MEDIO   </c:v>
                  </c:pt>
                  <c:pt idx="2424">
                    <c:v>MEDIO   </c:v>
                  </c:pt>
                  <c:pt idx="2425">
                    <c:v>MEDIO   </c:v>
                  </c:pt>
                  <c:pt idx="2426">
                    <c:v>MEDIO   </c:v>
                  </c:pt>
                  <c:pt idx="2427">
                    <c:v>MEDIO   </c:v>
                  </c:pt>
                  <c:pt idx="2428">
                    <c:v>MEDIO   </c:v>
                  </c:pt>
                  <c:pt idx="2429">
                    <c:v>MEDIO   </c:v>
                  </c:pt>
                  <c:pt idx="2430">
                    <c:v>BAJO</c:v>
                  </c:pt>
                  <c:pt idx="2431">
                    <c:v>MEDIO   </c:v>
                  </c:pt>
                  <c:pt idx="2432">
                    <c:v>BAJO</c:v>
                  </c:pt>
                  <c:pt idx="2433">
                    <c:v>BAJO</c:v>
                  </c:pt>
                  <c:pt idx="2434">
                    <c:v>BAJO</c:v>
                  </c:pt>
                  <c:pt idx="2435">
                    <c:v>BAJO</c:v>
                  </c:pt>
                  <c:pt idx="2436">
                    <c:v>BAJO</c:v>
                  </c:pt>
                  <c:pt idx="2437">
                    <c:v>BAJO</c:v>
                  </c:pt>
                  <c:pt idx="2438">
                    <c:v>BAJO</c:v>
                  </c:pt>
                  <c:pt idx="2439">
                    <c:v>BAJO</c:v>
                  </c:pt>
                  <c:pt idx="2440">
                    <c:v>MEDIO   </c:v>
                  </c:pt>
                  <c:pt idx="2441">
                    <c:v>BAJO</c:v>
                  </c:pt>
                  <c:pt idx="2442">
                    <c:v>BAJO</c:v>
                  </c:pt>
                  <c:pt idx="2443">
                    <c:v>BAJO</c:v>
                  </c:pt>
                  <c:pt idx="2444">
                    <c:v>BAJO</c:v>
                  </c:pt>
                  <c:pt idx="2445">
                    <c:v>MEDIO   </c:v>
                  </c:pt>
                  <c:pt idx="2446">
                    <c:v>BAJO</c:v>
                  </c:pt>
                  <c:pt idx="2447">
                    <c:v>MEDIO   </c:v>
                  </c:pt>
                  <c:pt idx="2448">
                    <c:v>ALTO</c:v>
                  </c:pt>
                  <c:pt idx="2449">
                    <c:v>MEDIO   </c:v>
                  </c:pt>
                  <c:pt idx="2450">
                    <c:v>ALTO</c:v>
                  </c:pt>
                  <c:pt idx="2451">
                    <c:v>BAJO</c:v>
                  </c:pt>
                  <c:pt idx="2452">
                    <c:v>BAJO</c:v>
                  </c:pt>
                  <c:pt idx="2453">
                    <c:v>BAJO</c:v>
                  </c:pt>
                  <c:pt idx="2454">
                    <c:v>BAJO</c:v>
                  </c:pt>
                  <c:pt idx="2455">
                    <c:v>BAJO</c:v>
                  </c:pt>
                  <c:pt idx="2456">
                    <c:v>MEDIO   </c:v>
                  </c:pt>
                  <c:pt idx="2457">
                    <c:v>BAJO</c:v>
                  </c:pt>
                  <c:pt idx="2458">
                    <c:v>BAJO</c:v>
                  </c:pt>
                  <c:pt idx="2459">
                    <c:v>BAJO</c:v>
                  </c:pt>
                  <c:pt idx="2460">
                    <c:v>MEDIO   </c:v>
                  </c:pt>
                  <c:pt idx="2461">
                    <c:v>BAJO</c:v>
                  </c:pt>
                  <c:pt idx="2462">
                    <c:v>BAJO</c:v>
                  </c:pt>
                  <c:pt idx="2463">
                    <c:v>BAJO</c:v>
                  </c:pt>
                  <c:pt idx="2464">
                    <c:v>MEDIO   </c:v>
                  </c:pt>
                  <c:pt idx="2465">
                    <c:v>MEDIO   </c:v>
                  </c:pt>
                  <c:pt idx="2466">
                    <c:v>MEDIO   </c:v>
                  </c:pt>
                  <c:pt idx="2467">
                    <c:v>MEDIO   </c:v>
                  </c:pt>
                  <c:pt idx="2468">
                    <c:v>BAJO</c:v>
                  </c:pt>
                  <c:pt idx="2469">
                    <c:v>BAJO</c:v>
                  </c:pt>
                  <c:pt idx="2470">
                    <c:v>BAJO</c:v>
                  </c:pt>
                  <c:pt idx="2471">
                    <c:v>MEDIO   </c:v>
                  </c:pt>
                  <c:pt idx="2472">
                    <c:v>MEDIO   </c:v>
                  </c:pt>
                  <c:pt idx="2473">
                    <c:v>BAJO</c:v>
                  </c:pt>
                  <c:pt idx="2474">
                    <c:v>BAJO</c:v>
                  </c:pt>
                  <c:pt idx="2475">
                    <c:v>BAJO</c:v>
                  </c:pt>
                  <c:pt idx="2476">
                    <c:v>BAJO</c:v>
                  </c:pt>
                  <c:pt idx="2477">
                    <c:v>MEDIO   </c:v>
                  </c:pt>
                  <c:pt idx="2478">
                    <c:v>MEDIO   </c:v>
                  </c:pt>
                  <c:pt idx="2479">
                    <c:v>MEDIO   </c:v>
                  </c:pt>
                  <c:pt idx="2480">
                    <c:v>MEDIO   </c:v>
                  </c:pt>
                  <c:pt idx="2481">
                    <c:v>MEDIO   </c:v>
                  </c:pt>
                  <c:pt idx="2482">
                    <c:v>MEDIO   </c:v>
                  </c:pt>
                  <c:pt idx="2483">
                    <c:v>BAJO</c:v>
                  </c:pt>
                  <c:pt idx="2484">
                    <c:v>MEDIO   </c:v>
                  </c:pt>
                  <c:pt idx="2485">
                    <c:v>BAJO</c:v>
                  </c:pt>
                  <c:pt idx="2486">
                    <c:v>BAJO</c:v>
                  </c:pt>
                  <c:pt idx="2487">
                    <c:v>BAJO</c:v>
                  </c:pt>
                  <c:pt idx="2488">
                    <c:v>BAJO</c:v>
                  </c:pt>
                  <c:pt idx="2489">
                    <c:v>MEDIO   </c:v>
                  </c:pt>
                  <c:pt idx="2490">
                    <c:v>BAJO</c:v>
                  </c:pt>
                  <c:pt idx="2491">
                    <c:v>MEDIO   </c:v>
                  </c:pt>
                  <c:pt idx="2492">
                    <c:v>ALTO</c:v>
                  </c:pt>
                  <c:pt idx="2493">
                    <c:v>BAJO</c:v>
                  </c:pt>
                  <c:pt idx="2494">
                    <c:v>BAJO</c:v>
                  </c:pt>
                  <c:pt idx="2495">
                    <c:v>BAJO</c:v>
                  </c:pt>
                  <c:pt idx="2496">
                    <c:v>MEDIO   </c:v>
                  </c:pt>
                  <c:pt idx="2497">
                    <c:v>MEDIO   </c:v>
                  </c:pt>
                  <c:pt idx="2498">
                    <c:v>MEDIO   </c:v>
                  </c:pt>
                  <c:pt idx="2499">
                    <c:v>MEDIO   </c:v>
                  </c:pt>
                  <c:pt idx="2500">
                    <c:v>MEDIO   </c:v>
                  </c:pt>
                  <c:pt idx="2501">
                    <c:v>ALTO</c:v>
                  </c:pt>
                  <c:pt idx="2502">
                    <c:v>BAJO</c:v>
                  </c:pt>
                  <c:pt idx="2503">
                    <c:v>BAJO</c:v>
                  </c:pt>
                  <c:pt idx="2504">
                    <c:v>BAJO</c:v>
                  </c:pt>
                  <c:pt idx="2505">
                    <c:v>BAJO</c:v>
                  </c:pt>
                  <c:pt idx="2506">
                    <c:v>BAJO</c:v>
                  </c:pt>
                  <c:pt idx="2507">
                    <c:v>BAJO</c:v>
                  </c:pt>
                  <c:pt idx="2508">
                    <c:v>BAJO</c:v>
                  </c:pt>
                  <c:pt idx="2509">
                    <c:v>BAJO</c:v>
                  </c:pt>
                  <c:pt idx="2510">
                    <c:v>BAJO</c:v>
                  </c:pt>
                  <c:pt idx="2511">
                    <c:v>BAJO</c:v>
                  </c:pt>
                  <c:pt idx="2512">
                    <c:v>BAJO</c:v>
                  </c:pt>
                  <c:pt idx="2513">
                    <c:v>BAJO</c:v>
                  </c:pt>
                  <c:pt idx="2514">
                    <c:v>BAJO</c:v>
                  </c:pt>
                  <c:pt idx="2515">
                    <c:v>BAJO</c:v>
                  </c:pt>
                  <c:pt idx="2516">
                    <c:v>BAJO</c:v>
                  </c:pt>
                  <c:pt idx="2517">
                    <c:v>BAJO</c:v>
                  </c:pt>
                  <c:pt idx="2518">
                    <c:v>BAJO</c:v>
                  </c:pt>
                  <c:pt idx="2519">
                    <c:v>BAJO</c:v>
                  </c:pt>
                  <c:pt idx="2520">
                    <c:v>BAJO</c:v>
                  </c:pt>
                  <c:pt idx="2521">
                    <c:v>BAJO</c:v>
                  </c:pt>
                  <c:pt idx="2522">
                    <c:v>BAJO</c:v>
                  </c:pt>
                  <c:pt idx="2523">
                    <c:v>MEDIO   </c:v>
                  </c:pt>
                  <c:pt idx="2524">
                    <c:v>BAJO</c:v>
                  </c:pt>
                  <c:pt idx="2525">
                    <c:v>BAJO</c:v>
                  </c:pt>
                  <c:pt idx="2526">
                    <c:v>MEDIO   </c:v>
                  </c:pt>
                  <c:pt idx="2527">
                    <c:v>ALTO</c:v>
                  </c:pt>
                  <c:pt idx="2528">
                    <c:v>MEDIO   </c:v>
                  </c:pt>
                  <c:pt idx="2529">
                    <c:v>ALTO</c:v>
                  </c:pt>
                  <c:pt idx="2530">
                    <c:v>BAJO</c:v>
                  </c:pt>
                  <c:pt idx="2531">
                    <c:v>MEDIO   </c:v>
                  </c:pt>
                  <c:pt idx="2532">
                    <c:v>MEDIO   </c:v>
                  </c:pt>
                  <c:pt idx="2533">
                    <c:v>BAJO</c:v>
                  </c:pt>
                  <c:pt idx="2534">
                    <c:v>MEDIO   </c:v>
                  </c:pt>
                  <c:pt idx="2535">
                    <c:v>BAJO</c:v>
                  </c:pt>
                  <c:pt idx="2536">
                    <c:v>ALTO</c:v>
                  </c:pt>
                  <c:pt idx="2537">
                    <c:v>BAJO</c:v>
                  </c:pt>
                  <c:pt idx="2538">
                    <c:v>BAJO</c:v>
                  </c:pt>
                  <c:pt idx="2539">
                    <c:v>BAJO</c:v>
                  </c:pt>
                  <c:pt idx="2540">
                    <c:v>BAJO</c:v>
                  </c:pt>
                  <c:pt idx="2541">
                    <c:v>ALTO</c:v>
                  </c:pt>
                  <c:pt idx="2542">
                    <c:v>BAJO</c:v>
                  </c:pt>
                  <c:pt idx="2543">
                    <c:v>BAJO</c:v>
                  </c:pt>
                  <c:pt idx="2544">
                    <c:v>BAJO</c:v>
                  </c:pt>
                  <c:pt idx="2545">
                    <c:v>MEDIO   </c:v>
                  </c:pt>
                  <c:pt idx="2546">
                    <c:v>MEDIO   </c:v>
                  </c:pt>
                  <c:pt idx="2547">
                    <c:v>MEDIO   </c:v>
                  </c:pt>
                  <c:pt idx="2548">
                    <c:v>MEDIO   </c:v>
                  </c:pt>
                  <c:pt idx="2549">
                    <c:v>MEDIO   </c:v>
                  </c:pt>
                  <c:pt idx="2550">
                    <c:v>MEDIO   </c:v>
                  </c:pt>
                  <c:pt idx="2551">
                    <c:v>MEDIO   </c:v>
                  </c:pt>
                  <c:pt idx="2552">
                    <c:v>MEDIO   </c:v>
                  </c:pt>
                  <c:pt idx="2553">
                    <c:v>ALTO</c:v>
                  </c:pt>
                  <c:pt idx="2554">
                    <c:v>MEDIO   </c:v>
                  </c:pt>
                  <c:pt idx="2555">
                    <c:v>MEDIO   </c:v>
                  </c:pt>
                  <c:pt idx="2556">
                    <c:v>MEDIO   </c:v>
                  </c:pt>
                  <c:pt idx="2557">
                    <c:v>MEDIO   </c:v>
                  </c:pt>
                  <c:pt idx="2558">
                    <c:v>MEDIO   </c:v>
                  </c:pt>
                  <c:pt idx="2559">
                    <c:v>MEDIO   </c:v>
                  </c:pt>
                  <c:pt idx="2560">
                    <c:v>MEDIO   </c:v>
                  </c:pt>
                  <c:pt idx="2561">
                    <c:v>MEDIO   </c:v>
                  </c:pt>
                  <c:pt idx="2562">
                    <c:v>MEDIO   </c:v>
                  </c:pt>
                  <c:pt idx="2563">
                    <c:v>MEDIO   </c:v>
                  </c:pt>
                  <c:pt idx="2564">
                    <c:v>MEDIO   </c:v>
                  </c:pt>
                  <c:pt idx="2565">
                    <c:v>MEDIO   </c:v>
                  </c:pt>
                  <c:pt idx="2566">
                    <c:v>MEDIO   </c:v>
                  </c:pt>
                  <c:pt idx="2567">
                    <c:v>MEDIO   </c:v>
                  </c:pt>
                  <c:pt idx="2568">
                    <c:v>MEDIO   </c:v>
                  </c:pt>
                  <c:pt idx="2569">
                    <c:v>MEDIO   </c:v>
                  </c:pt>
                  <c:pt idx="2570">
                    <c:v>ALTO</c:v>
                  </c:pt>
                  <c:pt idx="2571">
                    <c:v>MEDIO   </c:v>
                  </c:pt>
                  <c:pt idx="2572">
                    <c:v>MEDIO   </c:v>
                  </c:pt>
                  <c:pt idx="2573">
                    <c:v>MEDIO   </c:v>
                  </c:pt>
                  <c:pt idx="2574">
                    <c:v>MEDIO   </c:v>
                  </c:pt>
                  <c:pt idx="2575">
                    <c:v>MEDIO   </c:v>
                  </c:pt>
                  <c:pt idx="2576">
                    <c:v>ALTO</c:v>
                  </c:pt>
                  <c:pt idx="2577">
                    <c:v>MEDIO   </c:v>
                  </c:pt>
                  <c:pt idx="2578">
                    <c:v>ALTO</c:v>
                  </c:pt>
                  <c:pt idx="2579">
                    <c:v>MEDIO   </c:v>
                  </c:pt>
                  <c:pt idx="2580">
                    <c:v>MEDIO   </c:v>
                  </c:pt>
                  <c:pt idx="2581">
                    <c:v>MEDIO   </c:v>
                  </c:pt>
                  <c:pt idx="2582">
                    <c:v>MEDIO   </c:v>
                  </c:pt>
                  <c:pt idx="2583">
                    <c:v>MEDIO   </c:v>
                  </c:pt>
                  <c:pt idx="2584">
                    <c:v>MEDIO   </c:v>
                  </c:pt>
                  <c:pt idx="2585">
                    <c:v>MEDIO   </c:v>
                  </c:pt>
                  <c:pt idx="2586">
                    <c:v>MEDIO   </c:v>
                  </c:pt>
                  <c:pt idx="2587">
                    <c:v>MEDIO   </c:v>
                  </c:pt>
                  <c:pt idx="2588">
                    <c:v>BAJO</c:v>
                  </c:pt>
                  <c:pt idx="2589">
                    <c:v>MEDIO   </c:v>
                  </c:pt>
                  <c:pt idx="2590">
                    <c:v>MEDIO   </c:v>
                  </c:pt>
                  <c:pt idx="2591">
                    <c:v>MEDIO   </c:v>
                  </c:pt>
                  <c:pt idx="2592">
                    <c:v>MEDIO   </c:v>
                  </c:pt>
                  <c:pt idx="2593">
                    <c:v>ALTO</c:v>
                  </c:pt>
                  <c:pt idx="2594">
                    <c:v>MEDIO   </c:v>
                  </c:pt>
                  <c:pt idx="2595">
                    <c:v>MEDIO   </c:v>
                  </c:pt>
                  <c:pt idx="2596">
                    <c:v>MEDIO   </c:v>
                  </c:pt>
                  <c:pt idx="2597">
                    <c:v>MEDIO   </c:v>
                  </c:pt>
                  <c:pt idx="2598">
                    <c:v>MEDIO   </c:v>
                  </c:pt>
                  <c:pt idx="2599">
                    <c:v>BAJO</c:v>
                  </c:pt>
                  <c:pt idx="2600">
                    <c:v>ALTO</c:v>
                  </c:pt>
                  <c:pt idx="2601">
                    <c:v>ALTO</c:v>
                  </c:pt>
                  <c:pt idx="2602">
                    <c:v>MEDIO   </c:v>
                  </c:pt>
                  <c:pt idx="2603">
                    <c:v>MEDIO   </c:v>
                  </c:pt>
                  <c:pt idx="2604">
                    <c:v>MEDIO   </c:v>
                  </c:pt>
                  <c:pt idx="2605">
                    <c:v>MEDIO   </c:v>
                  </c:pt>
                  <c:pt idx="2606">
                    <c:v>ALTO</c:v>
                  </c:pt>
                  <c:pt idx="2607">
                    <c:v>ALTO</c:v>
                  </c:pt>
                  <c:pt idx="2608">
                    <c:v>MEDIO   </c:v>
                  </c:pt>
                  <c:pt idx="2609">
                    <c:v>MEDIO   </c:v>
                  </c:pt>
                  <c:pt idx="2610">
                    <c:v>MEDIO   </c:v>
                  </c:pt>
                  <c:pt idx="2611">
                    <c:v>MEDIO   </c:v>
                  </c:pt>
                  <c:pt idx="2612">
                    <c:v>ALTO</c:v>
                  </c:pt>
                  <c:pt idx="2613">
                    <c:v>MEDIO   </c:v>
                  </c:pt>
                  <c:pt idx="2614">
                    <c:v>BAJO</c:v>
                  </c:pt>
                  <c:pt idx="2615">
                    <c:v>BAJO</c:v>
                  </c:pt>
                  <c:pt idx="2616">
                    <c:v>MEDIO   </c:v>
                  </c:pt>
                  <c:pt idx="2617">
                    <c:v>ALTO</c:v>
                  </c:pt>
                  <c:pt idx="2618">
                    <c:v>MEDIO   </c:v>
                  </c:pt>
                  <c:pt idx="2619">
                    <c:v>BAJO</c:v>
                  </c:pt>
                  <c:pt idx="2620">
                    <c:v>MEDIO   </c:v>
                  </c:pt>
                  <c:pt idx="2621">
                    <c:v>BAJO</c:v>
                  </c:pt>
                  <c:pt idx="2622">
                    <c:v>BAJO</c:v>
                  </c:pt>
                  <c:pt idx="2623">
                    <c:v>BAJO</c:v>
                  </c:pt>
                  <c:pt idx="2624">
                    <c:v>BAJO</c:v>
                  </c:pt>
                  <c:pt idx="2625">
                    <c:v>MEDIO   </c:v>
                  </c:pt>
                  <c:pt idx="2626">
                    <c:v>MEDIO   </c:v>
                  </c:pt>
                  <c:pt idx="2627">
                    <c:v>MEDIO   </c:v>
                  </c:pt>
                  <c:pt idx="2628">
                    <c:v>MEDIO   </c:v>
                  </c:pt>
                  <c:pt idx="2629">
                    <c:v>MEDIO   </c:v>
                  </c:pt>
                  <c:pt idx="2630">
                    <c:v>BAJO</c:v>
                  </c:pt>
                  <c:pt idx="2631">
                    <c:v>BAJO</c:v>
                  </c:pt>
                  <c:pt idx="2632">
                    <c:v>MEDIO   </c:v>
                  </c:pt>
                  <c:pt idx="2633">
                    <c:v>BAJO</c:v>
                  </c:pt>
                  <c:pt idx="2634">
                    <c:v>BAJO</c:v>
                  </c:pt>
                  <c:pt idx="2635">
                    <c:v>BAJO</c:v>
                  </c:pt>
                  <c:pt idx="2636">
                    <c:v>BAJO</c:v>
                  </c:pt>
                  <c:pt idx="2637">
                    <c:v>BAJO</c:v>
                  </c:pt>
                  <c:pt idx="2638">
                    <c:v>BAJO</c:v>
                  </c:pt>
                  <c:pt idx="2639">
                    <c:v>BAJO</c:v>
                  </c:pt>
                  <c:pt idx="2640">
                    <c:v>MEDIO   </c:v>
                  </c:pt>
                  <c:pt idx="2641">
                    <c:v>MEDIO   </c:v>
                  </c:pt>
                  <c:pt idx="2642">
                    <c:v>BAJO</c:v>
                  </c:pt>
                  <c:pt idx="2643">
                    <c:v>BAJO</c:v>
                  </c:pt>
                  <c:pt idx="2644">
                    <c:v>MEDIO   </c:v>
                  </c:pt>
                  <c:pt idx="2645">
                    <c:v>ALTO</c:v>
                  </c:pt>
                  <c:pt idx="2646">
                    <c:v>BAJO</c:v>
                  </c:pt>
                  <c:pt idx="2647">
                    <c:v>MEDIO   </c:v>
                  </c:pt>
                  <c:pt idx="2648">
                    <c:v>MEDIO   </c:v>
                  </c:pt>
                  <c:pt idx="2649">
                    <c:v>BAJO</c:v>
                  </c:pt>
                  <c:pt idx="2650">
                    <c:v>BAJO</c:v>
                  </c:pt>
                  <c:pt idx="2651">
                    <c:v>MEDIO   </c:v>
                  </c:pt>
                  <c:pt idx="2652">
                    <c:v>MEDIO   </c:v>
                  </c:pt>
                  <c:pt idx="2653">
                    <c:v>MEDIO   </c:v>
                  </c:pt>
                  <c:pt idx="2654">
                    <c:v>MEDIO   </c:v>
                  </c:pt>
                  <c:pt idx="2655">
                    <c:v>MEDIO   </c:v>
                  </c:pt>
                  <c:pt idx="2656">
                    <c:v>MEDIO   </c:v>
                  </c:pt>
                  <c:pt idx="2657">
                    <c:v>BAJO</c:v>
                  </c:pt>
                  <c:pt idx="2658">
                    <c:v>ALTO</c:v>
                  </c:pt>
                  <c:pt idx="2659">
                    <c:v>MEDIO   </c:v>
                  </c:pt>
                  <c:pt idx="2660">
                    <c:v>MEDIO   </c:v>
                  </c:pt>
                  <c:pt idx="2661">
                    <c:v>BAJO</c:v>
                  </c:pt>
                  <c:pt idx="2662">
                    <c:v>ALTO</c:v>
                  </c:pt>
                  <c:pt idx="2663">
                    <c:v>ALTO</c:v>
                  </c:pt>
                  <c:pt idx="2664">
                    <c:v>MEDIO   </c:v>
                  </c:pt>
                  <c:pt idx="2665">
                    <c:v>MEDIO   </c:v>
                  </c:pt>
                  <c:pt idx="2666">
                    <c:v>MEDIO   </c:v>
                  </c:pt>
                  <c:pt idx="2667">
                    <c:v>BAJO</c:v>
                  </c:pt>
                  <c:pt idx="2668">
                    <c:v>MEDIO   </c:v>
                  </c:pt>
                  <c:pt idx="2669">
                    <c:v>MEDIO   </c:v>
                  </c:pt>
                  <c:pt idx="2670">
                    <c:v>MEDIO   </c:v>
                  </c:pt>
                  <c:pt idx="2671">
                    <c:v>MEDIO   </c:v>
                  </c:pt>
                  <c:pt idx="2672">
                    <c:v>MEDIO   </c:v>
                  </c:pt>
                  <c:pt idx="2673">
                    <c:v>MEDIO   </c:v>
                  </c:pt>
                  <c:pt idx="2674">
                    <c:v>ALTO</c:v>
                  </c:pt>
                  <c:pt idx="2675">
                    <c:v>MEDIO   </c:v>
                  </c:pt>
                  <c:pt idx="2676">
                    <c:v>MEDIO   </c:v>
                  </c:pt>
                  <c:pt idx="2677">
                    <c:v>BAJO</c:v>
                  </c:pt>
                  <c:pt idx="2678">
                    <c:v>MEDIO   </c:v>
                  </c:pt>
                  <c:pt idx="2679">
                    <c:v>MEDIO   </c:v>
                  </c:pt>
                  <c:pt idx="2680">
                    <c:v>MEDIO   </c:v>
                  </c:pt>
                  <c:pt idx="2681">
                    <c:v>ALTO</c:v>
                  </c:pt>
                  <c:pt idx="2682">
                    <c:v>MEDIO   </c:v>
                  </c:pt>
                  <c:pt idx="2683">
                    <c:v>MEDIO   </c:v>
                  </c:pt>
                  <c:pt idx="2684">
                    <c:v>BAJO</c:v>
                  </c:pt>
                  <c:pt idx="2685">
                    <c:v>BAJO</c:v>
                  </c:pt>
                  <c:pt idx="2686">
                    <c:v>ALTO</c:v>
                  </c:pt>
                  <c:pt idx="2687">
                    <c:v>MEDIO   </c:v>
                  </c:pt>
                  <c:pt idx="2688">
                    <c:v>MEDIO   </c:v>
                  </c:pt>
                  <c:pt idx="2689">
                    <c:v>MEDIO   </c:v>
                  </c:pt>
                  <c:pt idx="2690">
                    <c:v>MEDIO   </c:v>
                  </c:pt>
                  <c:pt idx="2691">
                    <c:v>MEDIO   </c:v>
                  </c:pt>
                  <c:pt idx="2692">
                    <c:v>MEDIO   </c:v>
                  </c:pt>
                  <c:pt idx="2693">
                    <c:v>MEDIO   </c:v>
                  </c:pt>
                  <c:pt idx="2694">
                    <c:v>MEDIO   </c:v>
                  </c:pt>
                  <c:pt idx="2695">
                    <c:v>MEDIO   </c:v>
                  </c:pt>
                  <c:pt idx="2696">
                    <c:v>MEDIO   </c:v>
                  </c:pt>
                  <c:pt idx="2697">
                    <c:v>BAJO</c:v>
                  </c:pt>
                  <c:pt idx="2698">
                    <c:v>ALTO</c:v>
                  </c:pt>
                  <c:pt idx="2699">
                    <c:v>BAJO</c:v>
                  </c:pt>
                  <c:pt idx="2700">
                    <c:v>BAJO</c:v>
                  </c:pt>
                  <c:pt idx="2701">
                    <c:v>BAJO</c:v>
                  </c:pt>
                  <c:pt idx="2702">
                    <c:v>BAJO</c:v>
                  </c:pt>
                  <c:pt idx="2703">
                    <c:v>BAJO</c:v>
                  </c:pt>
                  <c:pt idx="2704">
                    <c:v>ALTO</c:v>
                  </c:pt>
                  <c:pt idx="2705">
                    <c:v>MEDIO   </c:v>
                  </c:pt>
                  <c:pt idx="2706">
                    <c:v>ALTO</c:v>
                  </c:pt>
                  <c:pt idx="2707">
                    <c:v>ALTO</c:v>
                  </c:pt>
                  <c:pt idx="2708">
                    <c:v>ALTO</c:v>
                  </c:pt>
                  <c:pt idx="2709">
                    <c:v>ALTO</c:v>
                  </c:pt>
                  <c:pt idx="2710">
                    <c:v>MEDIO   </c:v>
                  </c:pt>
                  <c:pt idx="2711">
                    <c:v>MEDIO   </c:v>
                  </c:pt>
                  <c:pt idx="2712">
                    <c:v>MEDIO   </c:v>
                  </c:pt>
                  <c:pt idx="2713">
                    <c:v>MEDIO   </c:v>
                  </c:pt>
                  <c:pt idx="2714">
                    <c:v>MEDIO   </c:v>
                  </c:pt>
                  <c:pt idx="2715">
                    <c:v>MEDIO   </c:v>
                  </c:pt>
                  <c:pt idx="2716">
                    <c:v>MEDIO   </c:v>
                  </c:pt>
                  <c:pt idx="2717">
                    <c:v>MEDIO   </c:v>
                  </c:pt>
                  <c:pt idx="2718">
                    <c:v>MEDIO   </c:v>
                  </c:pt>
                  <c:pt idx="2719">
                    <c:v>MEDIO   </c:v>
                  </c:pt>
                  <c:pt idx="2720">
                    <c:v>MEDIO   </c:v>
                  </c:pt>
                  <c:pt idx="2721">
                    <c:v>MEDIO   </c:v>
                  </c:pt>
                  <c:pt idx="2722">
                    <c:v>MEDIO   </c:v>
                  </c:pt>
                  <c:pt idx="2723">
                    <c:v>MEDIO   </c:v>
                  </c:pt>
                  <c:pt idx="2724">
                    <c:v>MEDIO   </c:v>
                  </c:pt>
                  <c:pt idx="2725">
                    <c:v>MEDIO   </c:v>
                  </c:pt>
                  <c:pt idx="2726">
                    <c:v>MEDIO   </c:v>
                  </c:pt>
                  <c:pt idx="2727">
                    <c:v>MEDIO   </c:v>
                  </c:pt>
                  <c:pt idx="2728">
                    <c:v>MEDIO   </c:v>
                  </c:pt>
                  <c:pt idx="2729">
                    <c:v>MEDIO   </c:v>
                  </c:pt>
                  <c:pt idx="2730">
                    <c:v>MEDIO   </c:v>
                  </c:pt>
                  <c:pt idx="2731">
                    <c:v>ALTO</c:v>
                  </c:pt>
                  <c:pt idx="2732">
                    <c:v>MEDIO   </c:v>
                  </c:pt>
                  <c:pt idx="2733">
                    <c:v>BAJO</c:v>
                  </c:pt>
                  <c:pt idx="2734">
                    <c:v>BAJO</c:v>
                  </c:pt>
                  <c:pt idx="2735">
                    <c:v>ALTO</c:v>
                  </c:pt>
                  <c:pt idx="2736">
                    <c:v>MEDIO   </c:v>
                  </c:pt>
                  <c:pt idx="2737">
                    <c:v>MEDIO   </c:v>
                  </c:pt>
                  <c:pt idx="2738">
                    <c:v>MEDIO   </c:v>
                  </c:pt>
                  <c:pt idx="2739">
                    <c:v>BAJO</c:v>
                  </c:pt>
                  <c:pt idx="2740">
                    <c:v>BAJO</c:v>
                  </c:pt>
                  <c:pt idx="2741">
                    <c:v>MEDIO   </c:v>
                  </c:pt>
                  <c:pt idx="2742">
                    <c:v>BAJO</c:v>
                  </c:pt>
                  <c:pt idx="2743">
                    <c:v>MEDIO   </c:v>
                  </c:pt>
                  <c:pt idx="2744">
                    <c:v>BAJO</c:v>
                  </c:pt>
                  <c:pt idx="2745">
                    <c:v>MEDIO   </c:v>
                  </c:pt>
                  <c:pt idx="2746">
                    <c:v>MEDIO   </c:v>
                  </c:pt>
                  <c:pt idx="2747">
                    <c:v>MEDIO   </c:v>
                  </c:pt>
                  <c:pt idx="2748">
                    <c:v>BAJO</c:v>
                  </c:pt>
                  <c:pt idx="2749">
                    <c:v>BAJO</c:v>
                  </c:pt>
                  <c:pt idx="2750">
                    <c:v>MEDIO   </c:v>
                  </c:pt>
                  <c:pt idx="2751">
                    <c:v>BAJO</c:v>
                  </c:pt>
                  <c:pt idx="2752">
                    <c:v>BAJO</c:v>
                  </c:pt>
                  <c:pt idx="2753">
                    <c:v>MEDIO   </c:v>
                  </c:pt>
                  <c:pt idx="2754">
                    <c:v>MEDIO   </c:v>
                  </c:pt>
                  <c:pt idx="2755">
                    <c:v>MEDIO   </c:v>
                  </c:pt>
                  <c:pt idx="2756">
                    <c:v>BAJO</c:v>
                  </c:pt>
                  <c:pt idx="2757">
                    <c:v>BAJO</c:v>
                  </c:pt>
                  <c:pt idx="2758">
                    <c:v>BAJO</c:v>
                  </c:pt>
                  <c:pt idx="2759">
                    <c:v>BAJO</c:v>
                  </c:pt>
                  <c:pt idx="2760">
                    <c:v>BAJO</c:v>
                  </c:pt>
                  <c:pt idx="2761">
                    <c:v>MEDIO   </c:v>
                  </c:pt>
                  <c:pt idx="2762">
                    <c:v>BAJO</c:v>
                  </c:pt>
                  <c:pt idx="2763">
                    <c:v>MEDIO   </c:v>
                  </c:pt>
                  <c:pt idx="2764">
                    <c:v>BAJO</c:v>
                  </c:pt>
                  <c:pt idx="2765">
                    <c:v>BAJO</c:v>
                  </c:pt>
                  <c:pt idx="2766">
                    <c:v>ALTO</c:v>
                  </c:pt>
                  <c:pt idx="2767">
                    <c:v>ALTO</c:v>
                  </c:pt>
                  <c:pt idx="2768">
                    <c:v>ALTO</c:v>
                  </c:pt>
                  <c:pt idx="2769">
                    <c:v>BAJO</c:v>
                  </c:pt>
                  <c:pt idx="2770">
                    <c:v>BAJO</c:v>
                  </c:pt>
                  <c:pt idx="2771">
                    <c:v>BAJO</c:v>
                  </c:pt>
                  <c:pt idx="2772">
                    <c:v>BAJO</c:v>
                  </c:pt>
                  <c:pt idx="2773">
                    <c:v>BAJO</c:v>
                  </c:pt>
                  <c:pt idx="2774">
                    <c:v>ALTO</c:v>
                  </c:pt>
                  <c:pt idx="2775">
                    <c:v>BAJO</c:v>
                  </c:pt>
                  <c:pt idx="2776">
                    <c:v>BAJO</c:v>
                  </c:pt>
                  <c:pt idx="2777">
                    <c:v>BAJO</c:v>
                  </c:pt>
                  <c:pt idx="2778">
                    <c:v>BAJO</c:v>
                  </c:pt>
                  <c:pt idx="2779">
                    <c:v>BAJO</c:v>
                  </c:pt>
                  <c:pt idx="2780">
                    <c:v>MEDIO   </c:v>
                  </c:pt>
                  <c:pt idx="2781">
                    <c:v>MEDIO   </c:v>
                  </c:pt>
                  <c:pt idx="2782">
                    <c:v>BAJO</c:v>
                  </c:pt>
                  <c:pt idx="2783">
                    <c:v>BAJO</c:v>
                  </c:pt>
                  <c:pt idx="2784">
                    <c:v>MEDIO   </c:v>
                  </c:pt>
                  <c:pt idx="2785">
                    <c:v>MEDIO   </c:v>
                  </c:pt>
                  <c:pt idx="2786">
                    <c:v>BAJO</c:v>
                  </c:pt>
                  <c:pt idx="2787">
                    <c:v>BAJO</c:v>
                  </c:pt>
                  <c:pt idx="2788">
                    <c:v>BAJO</c:v>
                  </c:pt>
                  <c:pt idx="2789">
                    <c:v>MEDIO   </c:v>
                  </c:pt>
                  <c:pt idx="2790">
                    <c:v>BAJO</c:v>
                  </c:pt>
                  <c:pt idx="2791">
                    <c:v>MEDIO   </c:v>
                  </c:pt>
                  <c:pt idx="2792">
                    <c:v>BAJO</c:v>
                  </c:pt>
                  <c:pt idx="2793">
                    <c:v>MEDIO   </c:v>
                  </c:pt>
                  <c:pt idx="2794">
                    <c:v>MEDIO   </c:v>
                  </c:pt>
                  <c:pt idx="2795">
                    <c:v>MEDIO   </c:v>
                  </c:pt>
                  <c:pt idx="2796">
                    <c:v>ALTO</c:v>
                  </c:pt>
                  <c:pt idx="2797">
                    <c:v>BAJO</c:v>
                  </c:pt>
                  <c:pt idx="2798">
                    <c:v>MEDIO   </c:v>
                  </c:pt>
                  <c:pt idx="2799">
                    <c:v>BAJO</c:v>
                  </c:pt>
                  <c:pt idx="2800">
                    <c:v>BAJO</c:v>
                  </c:pt>
                  <c:pt idx="2801">
                    <c:v>ALTO</c:v>
                  </c:pt>
                  <c:pt idx="2802">
                    <c:v>ALTO</c:v>
                  </c:pt>
                  <c:pt idx="2803">
                    <c:v>MEDIO   </c:v>
                  </c:pt>
                  <c:pt idx="2804">
                    <c:v>MEDIO   </c:v>
                  </c:pt>
                  <c:pt idx="2805">
                    <c:v>BAJO</c:v>
                  </c:pt>
                  <c:pt idx="2806">
                    <c:v>MEDIO   </c:v>
                  </c:pt>
                  <c:pt idx="2807">
                    <c:v>BAJO</c:v>
                  </c:pt>
                  <c:pt idx="2808">
                    <c:v>MEDIO   </c:v>
                  </c:pt>
                  <c:pt idx="2809">
                    <c:v>MEDIO   </c:v>
                  </c:pt>
                  <c:pt idx="2810">
                    <c:v>MEDIO   </c:v>
                  </c:pt>
                  <c:pt idx="2811">
                    <c:v>MEDIO   </c:v>
                  </c:pt>
                  <c:pt idx="2812">
                    <c:v>BAJO</c:v>
                  </c:pt>
                  <c:pt idx="2813">
                    <c:v>BAJO</c:v>
                  </c:pt>
                </c:lvl>
                <c:lvl>
                  <c:pt idx="0">
                    <c:v>ALTO</c:v>
                  </c:pt>
                  <c:pt idx="1">
                    <c:v>BAJO</c:v>
                  </c:pt>
                  <c:pt idx="2">
                    <c:v>BAJO</c:v>
                  </c:pt>
                  <c:pt idx="3">
                    <c:v>BAJO</c:v>
                  </c:pt>
                  <c:pt idx="4">
                    <c:v>MEDIO   </c:v>
                  </c:pt>
                  <c:pt idx="5">
                    <c:v>BAJO</c:v>
                  </c:pt>
                  <c:pt idx="6">
                    <c:v>BAJO</c:v>
                  </c:pt>
                  <c:pt idx="7">
                    <c:v>ALTO</c:v>
                  </c:pt>
                  <c:pt idx="8">
                    <c:v>BAJO</c:v>
                  </c:pt>
                  <c:pt idx="9">
                    <c:v>BAJO</c:v>
                  </c:pt>
                  <c:pt idx="10">
                    <c:v>BAJO</c:v>
                  </c:pt>
                  <c:pt idx="11">
                    <c:v>ALTO</c:v>
                  </c:pt>
                  <c:pt idx="12">
                    <c:v>BAJO</c:v>
                  </c:pt>
                  <c:pt idx="13">
                    <c:v>BAJO</c:v>
                  </c:pt>
                  <c:pt idx="14">
                    <c:v>BAJO</c:v>
                  </c:pt>
                  <c:pt idx="15">
                    <c:v>BAJO</c:v>
                  </c:pt>
                  <c:pt idx="16">
                    <c:v>BAJO</c:v>
                  </c:pt>
                  <c:pt idx="17">
                    <c:v>BAJO</c:v>
                  </c:pt>
                  <c:pt idx="18">
                    <c:v>BAJO</c:v>
                  </c:pt>
                  <c:pt idx="19">
                    <c:v>BAJO</c:v>
                  </c:pt>
                  <c:pt idx="20">
                    <c:v>ALTO</c:v>
                  </c:pt>
                  <c:pt idx="21">
                    <c:v>BAJO</c:v>
                  </c:pt>
                  <c:pt idx="22">
                    <c:v>ALTO</c:v>
                  </c:pt>
                  <c:pt idx="23">
                    <c:v>BAJO</c:v>
                  </c:pt>
                  <c:pt idx="24">
                    <c:v>ALTO</c:v>
                  </c:pt>
                  <c:pt idx="25">
                    <c:v>BAJO</c:v>
                  </c:pt>
                  <c:pt idx="26">
                    <c:v>ALTO</c:v>
                  </c:pt>
                  <c:pt idx="27">
                    <c:v>BAJO</c:v>
                  </c:pt>
                  <c:pt idx="28">
                    <c:v>BAJO</c:v>
                  </c:pt>
                  <c:pt idx="29">
                    <c:v>BAJO</c:v>
                  </c:pt>
                  <c:pt idx="30">
                    <c:v>ALTO</c:v>
                  </c:pt>
                  <c:pt idx="31">
                    <c:v>BAJO</c:v>
                  </c:pt>
                  <c:pt idx="32">
                    <c:v>ALTO</c:v>
                  </c:pt>
                  <c:pt idx="33">
                    <c:v>BAJO</c:v>
                  </c:pt>
                  <c:pt idx="34">
                    <c:v>ALTO</c:v>
                  </c:pt>
                  <c:pt idx="35">
                    <c:v>BAJO</c:v>
                  </c:pt>
                  <c:pt idx="36">
                    <c:v>BAJO</c:v>
                  </c:pt>
                  <c:pt idx="37">
                    <c:v>ALTO</c:v>
                  </c:pt>
                  <c:pt idx="38">
                    <c:v>BAJO</c:v>
                  </c:pt>
                  <c:pt idx="39">
                    <c:v>ALTO</c:v>
                  </c:pt>
                  <c:pt idx="40">
                    <c:v>ALTO</c:v>
                  </c:pt>
                  <c:pt idx="41">
                    <c:v>ALTO</c:v>
                  </c:pt>
                  <c:pt idx="42">
                    <c:v>ALTO</c:v>
                  </c:pt>
                  <c:pt idx="43">
                    <c:v>ALTO</c:v>
                  </c:pt>
                  <c:pt idx="44">
                    <c:v>ALTO</c:v>
                  </c:pt>
                  <c:pt idx="45">
                    <c:v>BAJO</c:v>
                  </c:pt>
                  <c:pt idx="46">
                    <c:v>ALTO</c:v>
                  </c:pt>
                  <c:pt idx="47">
                    <c:v>ALTO</c:v>
                  </c:pt>
                  <c:pt idx="48">
                    <c:v>BAJO</c:v>
                  </c:pt>
                  <c:pt idx="49">
                    <c:v>BAJO</c:v>
                  </c:pt>
                  <c:pt idx="50">
                    <c:v>BAJO</c:v>
                  </c:pt>
                  <c:pt idx="51">
                    <c:v>BAJO</c:v>
                  </c:pt>
                  <c:pt idx="52">
                    <c:v>BAJO</c:v>
                  </c:pt>
                  <c:pt idx="53">
                    <c:v>BAJO</c:v>
                  </c:pt>
                  <c:pt idx="54">
                    <c:v>BAJO</c:v>
                  </c:pt>
                  <c:pt idx="55">
                    <c:v>BAJO</c:v>
                  </c:pt>
                  <c:pt idx="56">
                    <c:v>ALTO</c:v>
                  </c:pt>
                  <c:pt idx="57">
                    <c:v>ALTO</c:v>
                  </c:pt>
                  <c:pt idx="58">
                    <c:v>BAJO</c:v>
                  </c:pt>
                  <c:pt idx="59">
                    <c:v>ALTO</c:v>
                  </c:pt>
                  <c:pt idx="60">
                    <c:v>ALTO</c:v>
                  </c:pt>
                  <c:pt idx="61">
                    <c:v>BAJO</c:v>
                  </c:pt>
                  <c:pt idx="62">
                    <c:v>ALTO</c:v>
                  </c:pt>
                  <c:pt idx="63">
                    <c:v>BAJO</c:v>
                  </c:pt>
                  <c:pt idx="64">
                    <c:v>BAJO</c:v>
                  </c:pt>
                  <c:pt idx="65">
                    <c:v>BAJO</c:v>
                  </c:pt>
                  <c:pt idx="66">
                    <c:v>BAJO</c:v>
                  </c:pt>
                  <c:pt idx="67">
                    <c:v>ALTO</c:v>
                  </c:pt>
                  <c:pt idx="68">
                    <c:v>ALTO</c:v>
                  </c:pt>
                  <c:pt idx="69">
                    <c:v>BAJO</c:v>
                  </c:pt>
                  <c:pt idx="70">
                    <c:v>BAJO</c:v>
                  </c:pt>
                  <c:pt idx="71">
                    <c:v>BAJO</c:v>
                  </c:pt>
                  <c:pt idx="72">
                    <c:v>ALTO</c:v>
                  </c:pt>
                  <c:pt idx="73">
                    <c:v>ALTO</c:v>
                  </c:pt>
                  <c:pt idx="74">
                    <c:v>ALTO</c:v>
                  </c:pt>
                  <c:pt idx="75">
                    <c:v>ALTO</c:v>
                  </c:pt>
                  <c:pt idx="76">
                    <c:v>ALTO</c:v>
                  </c:pt>
                  <c:pt idx="77">
                    <c:v>ALTO</c:v>
                  </c:pt>
                  <c:pt idx="78">
                    <c:v>ALTO</c:v>
                  </c:pt>
                  <c:pt idx="79">
                    <c:v>ALTO</c:v>
                  </c:pt>
                  <c:pt idx="80">
                    <c:v>ALTO</c:v>
                  </c:pt>
                  <c:pt idx="81">
                    <c:v>ALTO</c:v>
                  </c:pt>
                  <c:pt idx="82">
                    <c:v>ALTO</c:v>
                  </c:pt>
                  <c:pt idx="83">
                    <c:v>ALTO</c:v>
                  </c:pt>
                  <c:pt idx="84">
                    <c:v>BAJO</c:v>
                  </c:pt>
                  <c:pt idx="85">
                    <c:v>BAJO</c:v>
                  </c:pt>
                  <c:pt idx="86">
                    <c:v>ALTO</c:v>
                  </c:pt>
                  <c:pt idx="87">
                    <c:v>BAJO</c:v>
                  </c:pt>
                  <c:pt idx="88">
                    <c:v>BAJO</c:v>
                  </c:pt>
                  <c:pt idx="89">
                    <c:v>BAJO</c:v>
                  </c:pt>
                  <c:pt idx="90">
                    <c:v>BAJO</c:v>
                  </c:pt>
                  <c:pt idx="91">
                    <c:v>ALTO</c:v>
                  </c:pt>
                  <c:pt idx="92">
                    <c:v>BAJO</c:v>
                  </c:pt>
                  <c:pt idx="93">
                    <c:v>ALTO</c:v>
                  </c:pt>
                  <c:pt idx="94">
                    <c:v>BAJO</c:v>
                  </c:pt>
                  <c:pt idx="95">
                    <c:v>MEDIO   </c:v>
                  </c:pt>
                  <c:pt idx="96">
                    <c:v>ALTO</c:v>
                  </c:pt>
                  <c:pt idx="97">
                    <c:v>ALTO</c:v>
                  </c:pt>
                  <c:pt idx="98">
                    <c:v>MEDIO   </c:v>
                  </c:pt>
                  <c:pt idx="99">
                    <c:v>MEDIO   </c:v>
                  </c:pt>
                  <c:pt idx="100">
                    <c:v>ALTO</c:v>
                  </c:pt>
                  <c:pt idx="101">
                    <c:v>MEDIO   </c:v>
                  </c:pt>
                  <c:pt idx="102">
                    <c:v>MEDIO   </c:v>
                  </c:pt>
                  <c:pt idx="103">
                    <c:v>BAJO</c:v>
                  </c:pt>
                  <c:pt idx="104">
                    <c:v>BAJO</c:v>
                  </c:pt>
                  <c:pt idx="105">
                    <c:v>BAJO</c:v>
                  </c:pt>
                  <c:pt idx="106">
                    <c:v>BAJO</c:v>
                  </c:pt>
                  <c:pt idx="107">
                    <c:v>BAJO</c:v>
                  </c:pt>
                  <c:pt idx="108">
                    <c:v>BAJO</c:v>
                  </c:pt>
                  <c:pt idx="109">
                    <c:v>BAJO</c:v>
                  </c:pt>
                  <c:pt idx="110">
                    <c:v>BAJO</c:v>
                  </c:pt>
                  <c:pt idx="111">
                    <c:v>BAJO</c:v>
                  </c:pt>
                  <c:pt idx="112">
                    <c:v>MEDIO   </c:v>
                  </c:pt>
                  <c:pt idx="113">
                    <c:v>BAJO</c:v>
                  </c:pt>
                  <c:pt idx="114">
                    <c:v>BAJO</c:v>
                  </c:pt>
                  <c:pt idx="115">
                    <c:v>BAJO</c:v>
                  </c:pt>
                  <c:pt idx="116">
                    <c:v>MEDIO   </c:v>
                  </c:pt>
                  <c:pt idx="117">
                    <c:v>BAJO</c:v>
                  </c:pt>
                  <c:pt idx="118">
                    <c:v>BAJO</c:v>
                  </c:pt>
                  <c:pt idx="119">
                    <c:v>BAJO</c:v>
                  </c:pt>
                  <c:pt idx="120">
                    <c:v>MEDIO   </c:v>
                  </c:pt>
                  <c:pt idx="121">
                    <c:v>MEDIO   </c:v>
                  </c:pt>
                  <c:pt idx="122">
                    <c:v>BAJO</c:v>
                  </c:pt>
                  <c:pt idx="123">
                    <c:v>MEDIO   </c:v>
                  </c:pt>
                  <c:pt idx="124">
                    <c:v>BAJO</c:v>
                  </c:pt>
                  <c:pt idx="125">
                    <c:v>MEDIO   </c:v>
                  </c:pt>
                  <c:pt idx="126">
                    <c:v>BAJO</c:v>
                  </c:pt>
                  <c:pt idx="127">
                    <c:v>BAJO</c:v>
                  </c:pt>
                  <c:pt idx="128">
                    <c:v>BAJO</c:v>
                  </c:pt>
                  <c:pt idx="129">
                    <c:v>BAJO</c:v>
                  </c:pt>
                  <c:pt idx="130">
                    <c:v>BAJO</c:v>
                  </c:pt>
                  <c:pt idx="131">
                    <c:v>BAJO</c:v>
                  </c:pt>
                  <c:pt idx="132">
                    <c:v>BAJO</c:v>
                  </c:pt>
                  <c:pt idx="133">
                    <c:v>BAJO</c:v>
                  </c:pt>
                  <c:pt idx="134">
                    <c:v>BAJO</c:v>
                  </c:pt>
                  <c:pt idx="135">
                    <c:v>BAJO</c:v>
                  </c:pt>
                  <c:pt idx="136">
                    <c:v>BAJO</c:v>
                  </c:pt>
                  <c:pt idx="137">
                    <c:v>BAJO</c:v>
                  </c:pt>
                  <c:pt idx="138">
                    <c:v>BAJO</c:v>
                  </c:pt>
                  <c:pt idx="139">
                    <c:v>BAJO</c:v>
                  </c:pt>
                  <c:pt idx="140">
                    <c:v>BAJO</c:v>
                  </c:pt>
                  <c:pt idx="141">
                    <c:v>ALTO</c:v>
                  </c:pt>
                  <c:pt idx="142">
                    <c:v>BAJO</c:v>
                  </c:pt>
                  <c:pt idx="143">
                    <c:v>BAJO</c:v>
                  </c:pt>
                  <c:pt idx="144">
                    <c:v>ALTO</c:v>
                  </c:pt>
                  <c:pt idx="145">
                    <c:v>BAJO</c:v>
                  </c:pt>
                  <c:pt idx="146">
                    <c:v>BAJO</c:v>
                  </c:pt>
                  <c:pt idx="147">
                    <c:v>BAJO</c:v>
                  </c:pt>
                  <c:pt idx="148">
                    <c:v>MEDIO   </c:v>
                  </c:pt>
                  <c:pt idx="149">
                    <c:v>BAJO</c:v>
                  </c:pt>
                  <c:pt idx="150">
                    <c:v>BAJO</c:v>
                  </c:pt>
                  <c:pt idx="151">
                    <c:v>BAJO</c:v>
                  </c:pt>
                  <c:pt idx="152">
                    <c:v>MEDIO   </c:v>
                  </c:pt>
                  <c:pt idx="153">
                    <c:v>BAJO</c:v>
                  </c:pt>
                  <c:pt idx="154">
                    <c:v>BAJO</c:v>
                  </c:pt>
                  <c:pt idx="155">
                    <c:v>BAJO</c:v>
                  </c:pt>
                  <c:pt idx="156">
                    <c:v>BAJO</c:v>
                  </c:pt>
                  <c:pt idx="157">
                    <c:v>BAJO</c:v>
                  </c:pt>
                  <c:pt idx="158">
                    <c:v>BAJO</c:v>
                  </c:pt>
                  <c:pt idx="159">
                    <c:v>BAJO</c:v>
                  </c:pt>
                  <c:pt idx="160">
                    <c:v>BAJO</c:v>
                  </c:pt>
                  <c:pt idx="161">
                    <c:v>BAJO</c:v>
                  </c:pt>
                  <c:pt idx="162">
                    <c:v>BAJO</c:v>
                  </c:pt>
                  <c:pt idx="163">
                    <c:v>MEDIO   </c:v>
                  </c:pt>
                  <c:pt idx="164">
                    <c:v>MEDIO   </c:v>
                  </c:pt>
                  <c:pt idx="165">
                    <c:v>BAJO</c:v>
                  </c:pt>
                  <c:pt idx="166">
                    <c:v>BAJO</c:v>
                  </c:pt>
                  <c:pt idx="167">
                    <c:v>BAJO</c:v>
                  </c:pt>
                  <c:pt idx="168">
                    <c:v>MEDIO   </c:v>
                  </c:pt>
                  <c:pt idx="169">
                    <c:v>BAJO</c:v>
                  </c:pt>
                  <c:pt idx="170">
                    <c:v>BAJO</c:v>
                  </c:pt>
                  <c:pt idx="171">
                    <c:v>ALTO</c:v>
                  </c:pt>
                  <c:pt idx="172">
                    <c:v>BAJO</c:v>
                  </c:pt>
                  <c:pt idx="173">
                    <c:v>BAJO</c:v>
                  </c:pt>
                  <c:pt idx="174">
                    <c:v>BAJO</c:v>
                  </c:pt>
                  <c:pt idx="175">
                    <c:v>ALTO</c:v>
                  </c:pt>
                  <c:pt idx="176">
                    <c:v>BAJO</c:v>
                  </c:pt>
                  <c:pt idx="177">
                    <c:v>BAJO</c:v>
                  </c:pt>
                  <c:pt idx="178">
                    <c:v>BAJO</c:v>
                  </c:pt>
                  <c:pt idx="179">
                    <c:v>ALTO</c:v>
                  </c:pt>
                  <c:pt idx="180">
                    <c:v>BAJO</c:v>
                  </c:pt>
                  <c:pt idx="181">
                    <c:v>BAJO</c:v>
                  </c:pt>
                  <c:pt idx="182">
                    <c:v>ALTO</c:v>
                  </c:pt>
                  <c:pt idx="183">
                    <c:v>MEDIO   </c:v>
                  </c:pt>
                  <c:pt idx="184">
                    <c:v>BAJO</c:v>
                  </c:pt>
                  <c:pt idx="185">
                    <c:v>MEDIO   </c:v>
                  </c:pt>
                  <c:pt idx="186">
                    <c:v>BAJO</c:v>
                  </c:pt>
                  <c:pt idx="187">
                    <c:v>MEDIO   </c:v>
                  </c:pt>
                  <c:pt idx="188">
                    <c:v>MEDIO   </c:v>
                  </c:pt>
                  <c:pt idx="189">
                    <c:v>BAJO</c:v>
                  </c:pt>
                  <c:pt idx="190">
                    <c:v>BAJO</c:v>
                  </c:pt>
                  <c:pt idx="191">
                    <c:v>BAJO</c:v>
                  </c:pt>
                  <c:pt idx="192">
                    <c:v>BAJO</c:v>
                  </c:pt>
                  <c:pt idx="193">
                    <c:v>MEDIO   </c:v>
                  </c:pt>
                  <c:pt idx="194">
                    <c:v>BAJO</c:v>
                  </c:pt>
                  <c:pt idx="195">
                    <c:v>ALTO</c:v>
                  </c:pt>
                  <c:pt idx="196">
                    <c:v>BAJO</c:v>
                  </c:pt>
                  <c:pt idx="197">
                    <c:v>BAJO</c:v>
                  </c:pt>
                  <c:pt idx="198">
                    <c:v>BAJO</c:v>
                  </c:pt>
                  <c:pt idx="199">
                    <c:v>BAJO</c:v>
                  </c:pt>
                  <c:pt idx="200">
                    <c:v>MEDIO   </c:v>
                  </c:pt>
                  <c:pt idx="201">
                    <c:v>BAJO</c:v>
                  </c:pt>
                  <c:pt idx="202">
                    <c:v>ALTO</c:v>
                  </c:pt>
                  <c:pt idx="203">
                    <c:v>BAJO</c:v>
                  </c:pt>
                  <c:pt idx="204">
                    <c:v>BAJO</c:v>
                  </c:pt>
                  <c:pt idx="205">
                    <c:v>BAJO</c:v>
                  </c:pt>
                  <c:pt idx="206">
                    <c:v>MEDIO   </c:v>
                  </c:pt>
                  <c:pt idx="207">
                    <c:v>MEDIO   </c:v>
                  </c:pt>
                  <c:pt idx="208">
                    <c:v>BAJO</c:v>
                  </c:pt>
                  <c:pt idx="209">
                    <c:v>MEDIO   </c:v>
                  </c:pt>
                  <c:pt idx="210">
                    <c:v>MEDIO   </c:v>
                  </c:pt>
                  <c:pt idx="211">
                    <c:v>MEDIO   </c:v>
                  </c:pt>
                  <c:pt idx="212">
                    <c:v>BAJO</c:v>
                  </c:pt>
                  <c:pt idx="213">
                    <c:v>MEDIO   </c:v>
                  </c:pt>
                  <c:pt idx="214">
                    <c:v>MEDIO   </c:v>
                  </c:pt>
                  <c:pt idx="215">
                    <c:v>MEDIO   </c:v>
                  </c:pt>
                  <c:pt idx="216">
                    <c:v>MEDIO   </c:v>
                  </c:pt>
                  <c:pt idx="217">
                    <c:v>MEDIO   </c:v>
                  </c:pt>
                  <c:pt idx="218">
                    <c:v>BAJO</c:v>
                  </c:pt>
                  <c:pt idx="219">
                    <c:v>MEDIO   </c:v>
                  </c:pt>
                  <c:pt idx="220">
                    <c:v>MEDIO   </c:v>
                  </c:pt>
                  <c:pt idx="221">
                    <c:v>MEDIO   </c:v>
                  </c:pt>
                  <c:pt idx="222">
                    <c:v>MEDIO   </c:v>
                  </c:pt>
                  <c:pt idx="223">
                    <c:v>MEDIO   </c:v>
                  </c:pt>
                  <c:pt idx="224">
                    <c:v>BAJO</c:v>
                  </c:pt>
                  <c:pt idx="225">
                    <c:v>MEDIO   </c:v>
                  </c:pt>
                  <c:pt idx="226">
                    <c:v>BAJO</c:v>
                  </c:pt>
                  <c:pt idx="227">
                    <c:v>BAJO</c:v>
                  </c:pt>
                  <c:pt idx="228">
                    <c:v>BAJO</c:v>
                  </c:pt>
                  <c:pt idx="229">
                    <c:v>BAJO</c:v>
                  </c:pt>
                  <c:pt idx="230">
                    <c:v>BAJO</c:v>
                  </c:pt>
                  <c:pt idx="231">
                    <c:v>BAJO</c:v>
                  </c:pt>
                  <c:pt idx="232">
                    <c:v>BAJO</c:v>
                  </c:pt>
                  <c:pt idx="233">
                    <c:v>BAJO</c:v>
                  </c:pt>
                  <c:pt idx="234">
                    <c:v>BAJO</c:v>
                  </c:pt>
                  <c:pt idx="235">
                    <c:v>BAJO</c:v>
                  </c:pt>
                  <c:pt idx="236">
                    <c:v>BAJO</c:v>
                  </c:pt>
                  <c:pt idx="237">
                    <c:v>BAJO</c:v>
                  </c:pt>
                  <c:pt idx="238">
                    <c:v>BAJO</c:v>
                  </c:pt>
                  <c:pt idx="239">
                    <c:v>BAJO</c:v>
                  </c:pt>
                  <c:pt idx="240">
                    <c:v>ALTO</c:v>
                  </c:pt>
                  <c:pt idx="241">
                    <c:v>BAJO</c:v>
                  </c:pt>
                  <c:pt idx="242">
                    <c:v>BAJO</c:v>
                  </c:pt>
                  <c:pt idx="243">
                    <c:v>BAJO</c:v>
                  </c:pt>
                  <c:pt idx="244">
                    <c:v>BAJO</c:v>
                  </c:pt>
                  <c:pt idx="245">
                    <c:v>MEDIO   </c:v>
                  </c:pt>
                  <c:pt idx="246">
                    <c:v>BAJO</c:v>
                  </c:pt>
                  <c:pt idx="247">
                    <c:v>BAJO</c:v>
                  </c:pt>
                  <c:pt idx="248">
                    <c:v>BAJO</c:v>
                  </c:pt>
                  <c:pt idx="249">
                    <c:v>BAJO</c:v>
                  </c:pt>
                  <c:pt idx="250">
                    <c:v>BAJO</c:v>
                  </c:pt>
                  <c:pt idx="251">
                    <c:v>BAJO</c:v>
                  </c:pt>
                  <c:pt idx="252">
                    <c:v>BAJO</c:v>
                  </c:pt>
                  <c:pt idx="253">
                    <c:v>BAJO</c:v>
                  </c:pt>
                  <c:pt idx="254">
                    <c:v>BAJO</c:v>
                  </c:pt>
                  <c:pt idx="255">
                    <c:v>BAJO</c:v>
                  </c:pt>
                  <c:pt idx="256">
                    <c:v>ALTO</c:v>
                  </c:pt>
                  <c:pt idx="257">
                    <c:v>BAJO</c:v>
                  </c:pt>
                  <c:pt idx="258">
                    <c:v>BAJO</c:v>
                  </c:pt>
                  <c:pt idx="259">
                    <c:v>BAJO</c:v>
                  </c:pt>
                  <c:pt idx="260">
                    <c:v>MEDIO   </c:v>
                  </c:pt>
                  <c:pt idx="261">
                    <c:v>BAJO</c:v>
                  </c:pt>
                  <c:pt idx="262">
                    <c:v>BAJO</c:v>
                  </c:pt>
                  <c:pt idx="263">
                    <c:v>ALTO</c:v>
                  </c:pt>
                  <c:pt idx="264">
                    <c:v>ALTO</c:v>
                  </c:pt>
                  <c:pt idx="265">
                    <c:v>ALTO</c:v>
                  </c:pt>
                  <c:pt idx="266">
                    <c:v>BAJO</c:v>
                  </c:pt>
                  <c:pt idx="267">
                    <c:v>ALTO</c:v>
                  </c:pt>
                  <c:pt idx="268">
                    <c:v>BAJO</c:v>
                  </c:pt>
                  <c:pt idx="269">
                    <c:v>BAJO</c:v>
                  </c:pt>
                  <c:pt idx="270">
                    <c:v>MEDIO   </c:v>
                  </c:pt>
                  <c:pt idx="271">
                    <c:v>BAJO</c:v>
                  </c:pt>
                  <c:pt idx="272">
                    <c:v>BAJO</c:v>
                  </c:pt>
                  <c:pt idx="273">
                    <c:v>BAJO</c:v>
                  </c:pt>
                  <c:pt idx="274">
                    <c:v>BAJO</c:v>
                  </c:pt>
                  <c:pt idx="275">
                    <c:v>BAJO</c:v>
                  </c:pt>
                  <c:pt idx="276">
                    <c:v>BAJO</c:v>
                  </c:pt>
                  <c:pt idx="277">
                    <c:v>BAJO</c:v>
                  </c:pt>
                  <c:pt idx="278">
                    <c:v>BAJO</c:v>
                  </c:pt>
                  <c:pt idx="279">
                    <c:v>BAJO</c:v>
                  </c:pt>
                  <c:pt idx="280">
                    <c:v>BAJO</c:v>
                  </c:pt>
                  <c:pt idx="281">
                    <c:v>BAJO</c:v>
                  </c:pt>
                  <c:pt idx="282">
                    <c:v>ALTO</c:v>
                  </c:pt>
                  <c:pt idx="283">
                    <c:v>ALTO</c:v>
                  </c:pt>
                  <c:pt idx="284">
                    <c:v>ALTO</c:v>
                  </c:pt>
                  <c:pt idx="285">
                    <c:v>ALTO</c:v>
                  </c:pt>
                  <c:pt idx="286">
                    <c:v>ALTO</c:v>
                  </c:pt>
                  <c:pt idx="287">
                    <c:v>BAJO</c:v>
                  </c:pt>
                  <c:pt idx="288">
                    <c:v>BAJO</c:v>
                  </c:pt>
                  <c:pt idx="289">
                    <c:v>BAJO</c:v>
                  </c:pt>
                  <c:pt idx="290">
                    <c:v>BAJO</c:v>
                  </c:pt>
                  <c:pt idx="291">
                    <c:v>ALTO</c:v>
                  </c:pt>
                  <c:pt idx="292">
                    <c:v>ALTO</c:v>
                  </c:pt>
                  <c:pt idx="293">
                    <c:v>BAJO</c:v>
                  </c:pt>
                  <c:pt idx="294">
                    <c:v>BAJO</c:v>
                  </c:pt>
                  <c:pt idx="295">
                    <c:v>MEDIO   </c:v>
                  </c:pt>
                  <c:pt idx="296">
                    <c:v>MEDIO   </c:v>
                  </c:pt>
                  <c:pt idx="297">
                    <c:v>MEDIO   </c:v>
                  </c:pt>
                  <c:pt idx="298">
                    <c:v>MEDIO   </c:v>
                  </c:pt>
                  <c:pt idx="299">
                    <c:v>MEDIO   </c:v>
                  </c:pt>
                  <c:pt idx="300">
                    <c:v>MEDIO   </c:v>
                  </c:pt>
                  <c:pt idx="301">
                    <c:v>ALTO</c:v>
                  </c:pt>
                  <c:pt idx="302">
                    <c:v>MEDIO   </c:v>
                  </c:pt>
                  <c:pt idx="303">
                    <c:v>MEDIO   </c:v>
                  </c:pt>
                  <c:pt idx="304">
                    <c:v>MEDIO   </c:v>
                  </c:pt>
                  <c:pt idx="305">
                    <c:v>MEDIO   </c:v>
                  </c:pt>
                  <c:pt idx="306">
                    <c:v>BAJO</c:v>
                  </c:pt>
                  <c:pt idx="307">
                    <c:v>MEDIO   </c:v>
                  </c:pt>
                  <c:pt idx="308">
                    <c:v>MEDIO   </c:v>
                  </c:pt>
                  <c:pt idx="309">
                    <c:v>BAJO</c:v>
                  </c:pt>
                  <c:pt idx="310">
                    <c:v>MEDIO   </c:v>
                  </c:pt>
                  <c:pt idx="311">
                    <c:v>MEDIO   </c:v>
                  </c:pt>
                  <c:pt idx="312">
                    <c:v>MEDIO   </c:v>
                  </c:pt>
                  <c:pt idx="313">
                    <c:v>MEDIO   </c:v>
                  </c:pt>
                  <c:pt idx="314">
                    <c:v>MEDIO   </c:v>
                  </c:pt>
                  <c:pt idx="315">
                    <c:v>MEDIO   </c:v>
                  </c:pt>
                  <c:pt idx="316">
                    <c:v>MEDIO   </c:v>
                  </c:pt>
                  <c:pt idx="317">
                    <c:v>MEDIO   </c:v>
                  </c:pt>
                  <c:pt idx="318">
                    <c:v>BAJO</c:v>
                  </c:pt>
                  <c:pt idx="319">
                    <c:v>BAJO</c:v>
                  </c:pt>
                  <c:pt idx="320">
                    <c:v>MEDIO   </c:v>
                  </c:pt>
                  <c:pt idx="321">
                    <c:v>BAJO</c:v>
                  </c:pt>
                  <c:pt idx="322">
                    <c:v>BAJO</c:v>
                  </c:pt>
                  <c:pt idx="323">
                    <c:v>MEDIO   </c:v>
                  </c:pt>
                  <c:pt idx="324">
                    <c:v>BAJO</c:v>
                  </c:pt>
                  <c:pt idx="325">
                    <c:v>BAJO</c:v>
                  </c:pt>
                  <c:pt idx="326">
                    <c:v>BAJO</c:v>
                  </c:pt>
                  <c:pt idx="327">
                    <c:v>BAJO</c:v>
                  </c:pt>
                  <c:pt idx="328">
                    <c:v>BAJO</c:v>
                  </c:pt>
                  <c:pt idx="329">
                    <c:v>BAJO</c:v>
                  </c:pt>
                  <c:pt idx="330">
                    <c:v>BAJO</c:v>
                  </c:pt>
                  <c:pt idx="331">
                    <c:v>BAJO</c:v>
                  </c:pt>
                  <c:pt idx="332">
                    <c:v>MEDIO   </c:v>
                  </c:pt>
                  <c:pt idx="333">
                    <c:v>ALTO</c:v>
                  </c:pt>
                  <c:pt idx="334">
                    <c:v>ALTO</c:v>
                  </c:pt>
                  <c:pt idx="335">
                    <c:v>MEDIO   </c:v>
                  </c:pt>
                  <c:pt idx="336">
                    <c:v>MEDIO   </c:v>
                  </c:pt>
                  <c:pt idx="337">
                    <c:v>BAJO</c:v>
                  </c:pt>
                  <c:pt idx="338">
                    <c:v>BAJO</c:v>
                  </c:pt>
                  <c:pt idx="339">
                    <c:v>BAJO</c:v>
                  </c:pt>
                  <c:pt idx="340">
                    <c:v>BAJO</c:v>
                  </c:pt>
                  <c:pt idx="341">
                    <c:v>BAJO</c:v>
                  </c:pt>
                  <c:pt idx="342">
                    <c:v>BAJO</c:v>
                  </c:pt>
                  <c:pt idx="343">
                    <c:v>MEDIO   </c:v>
                  </c:pt>
                  <c:pt idx="344">
                    <c:v>BAJO</c:v>
                  </c:pt>
                  <c:pt idx="345">
                    <c:v>BAJO</c:v>
                  </c:pt>
                  <c:pt idx="346">
                    <c:v>BAJO</c:v>
                  </c:pt>
                  <c:pt idx="347">
                    <c:v>ALTO</c:v>
                  </c:pt>
                  <c:pt idx="348">
                    <c:v>BAJO</c:v>
                  </c:pt>
                  <c:pt idx="349">
                    <c:v>BAJO</c:v>
                  </c:pt>
                  <c:pt idx="350">
                    <c:v>BAJO</c:v>
                  </c:pt>
                  <c:pt idx="351">
                    <c:v>BAJO</c:v>
                  </c:pt>
                  <c:pt idx="352">
                    <c:v>ALTO</c:v>
                  </c:pt>
                  <c:pt idx="353">
                    <c:v>MEDIO   </c:v>
                  </c:pt>
                  <c:pt idx="354">
                    <c:v>ALTO</c:v>
                  </c:pt>
                  <c:pt idx="355">
                    <c:v>BAJO</c:v>
                  </c:pt>
                  <c:pt idx="356">
                    <c:v>BAJO</c:v>
                  </c:pt>
                  <c:pt idx="357">
                    <c:v>BAJO</c:v>
                  </c:pt>
                  <c:pt idx="358">
                    <c:v>ALTO</c:v>
                  </c:pt>
                  <c:pt idx="359">
                    <c:v>BAJO</c:v>
                  </c:pt>
                  <c:pt idx="360">
                    <c:v>BAJO</c:v>
                  </c:pt>
                  <c:pt idx="361">
                    <c:v>BAJO</c:v>
                  </c:pt>
                  <c:pt idx="362">
                    <c:v>BAJO</c:v>
                  </c:pt>
                  <c:pt idx="363">
                    <c:v>BAJO</c:v>
                  </c:pt>
                  <c:pt idx="364">
                    <c:v>BAJO</c:v>
                  </c:pt>
                  <c:pt idx="365">
                    <c:v>BAJO</c:v>
                  </c:pt>
                  <c:pt idx="366">
                    <c:v>BAJO</c:v>
                  </c:pt>
                  <c:pt idx="367">
                    <c:v>BAJO</c:v>
                  </c:pt>
                  <c:pt idx="368">
                    <c:v>BAJO</c:v>
                  </c:pt>
                  <c:pt idx="369">
                    <c:v>BAJO</c:v>
                  </c:pt>
                  <c:pt idx="370">
                    <c:v>BAJO</c:v>
                  </c:pt>
                  <c:pt idx="371">
                    <c:v>BAJO</c:v>
                  </c:pt>
                  <c:pt idx="372">
                    <c:v>ALTO</c:v>
                  </c:pt>
                  <c:pt idx="373">
                    <c:v>BAJO</c:v>
                  </c:pt>
                  <c:pt idx="374">
                    <c:v>BAJO</c:v>
                  </c:pt>
                  <c:pt idx="375">
                    <c:v>BAJO</c:v>
                  </c:pt>
                  <c:pt idx="376">
                    <c:v>BAJO</c:v>
                  </c:pt>
                  <c:pt idx="377">
                    <c:v>BAJO</c:v>
                  </c:pt>
                  <c:pt idx="378">
                    <c:v>BAJO</c:v>
                  </c:pt>
                  <c:pt idx="379">
                    <c:v>BAJO</c:v>
                  </c:pt>
                  <c:pt idx="380">
                    <c:v>ALTO</c:v>
                  </c:pt>
                  <c:pt idx="381">
                    <c:v>ALTO</c:v>
                  </c:pt>
                  <c:pt idx="382">
                    <c:v>BAJO</c:v>
                  </c:pt>
                  <c:pt idx="383">
                    <c:v>MEDIO   </c:v>
                  </c:pt>
                  <c:pt idx="384">
                    <c:v>ALTO</c:v>
                  </c:pt>
                  <c:pt idx="385">
                    <c:v>ALTO</c:v>
                  </c:pt>
                  <c:pt idx="386">
                    <c:v>BAJO</c:v>
                  </c:pt>
                  <c:pt idx="387">
                    <c:v>ALTO</c:v>
                  </c:pt>
                  <c:pt idx="388">
                    <c:v>BAJO</c:v>
                  </c:pt>
                  <c:pt idx="389">
                    <c:v>ALTO</c:v>
                  </c:pt>
                  <c:pt idx="390">
                    <c:v>BAJO</c:v>
                  </c:pt>
                  <c:pt idx="391">
                    <c:v>ALTO</c:v>
                  </c:pt>
                  <c:pt idx="392">
                    <c:v>BAJO</c:v>
                  </c:pt>
                  <c:pt idx="393">
                    <c:v>BAJO</c:v>
                  </c:pt>
                  <c:pt idx="394">
                    <c:v>ALTO</c:v>
                  </c:pt>
                  <c:pt idx="395">
                    <c:v>ALTO</c:v>
                  </c:pt>
                  <c:pt idx="396">
                    <c:v>BAJO</c:v>
                  </c:pt>
                  <c:pt idx="397">
                    <c:v>BAJO</c:v>
                  </c:pt>
                  <c:pt idx="398">
                    <c:v>BAJO</c:v>
                  </c:pt>
                  <c:pt idx="399">
                    <c:v>ALTO</c:v>
                  </c:pt>
                  <c:pt idx="400">
                    <c:v>ALTO</c:v>
                  </c:pt>
                  <c:pt idx="401">
                    <c:v>BAJO</c:v>
                  </c:pt>
                  <c:pt idx="402">
                    <c:v>BAJO</c:v>
                  </c:pt>
                  <c:pt idx="403">
                    <c:v>BAJO</c:v>
                  </c:pt>
                  <c:pt idx="404">
                    <c:v>ALTO</c:v>
                  </c:pt>
                  <c:pt idx="405">
                    <c:v>BAJO</c:v>
                  </c:pt>
                  <c:pt idx="406">
                    <c:v>BAJO</c:v>
                  </c:pt>
                  <c:pt idx="407">
                    <c:v>ALTO</c:v>
                  </c:pt>
                  <c:pt idx="408">
                    <c:v>ALTO</c:v>
                  </c:pt>
                  <c:pt idx="409">
                    <c:v>BAJO</c:v>
                  </c:pt>
                  <c:pt idx="410">
                    <c:v>BAJO</c:v>
                  </c:pt>
                  <c:pt idx="411">
                    <c:v>BAJO</c:v>
                  </c:pt>
                  <c:pt idx="412">
                    <c:v>BAJO</c:v>
                  </c:pt>
                  <c:pt idx="413">
                    <c:v>BAJO</c:v>
                  </c:pt>
                  <c:pt idx="414">
                    <c:v>ALTO</c:v>
                  </c:pt>
                  <c:pt idx="415">
                    <c:v>BAJO</c:v>
                  </c:pt>
                  <c:pt idx="416">
                    <c:v>BAJO</c:v>
                  </c:pt>
                  <c:pt idx="417">
                    <c:v>BAJO</c:v>
                  </c:pt>
                  <c:pt idx="418">
                    <c:v>BAJO</c:v>
                  </c:pt>
                  <c:pt idx="419">
                    <c:v>ALTO</c:v>
                  </c:pt>
                  <c:pt idx="420">
                    <c:v>BAJO</c:v>
                  </c:pt>
                  <c:pt idx="421">
                    <c:v>BAJO</c:v>
                  </c:pt>
                  <c:pt idx="422">
                    <c:v>MEDIO   </c:v>
                  </c:pt>
                  <c:pt idx="423">
                    <c:v>BAJO</c:v>
                  </c:pt>
                  <c:pt idx="424">
                    <c:v>BAJO</c:v>
                  </c:pt>
                  <c:pt idx="425">
                    <c:v>BAJO</c:v>
                  </c:pt>
                  <c:pt idx="426">
                    <c:v>BAJO</c:v>
                  </c:pt>
                  <c:pt idx="427">
                    <c:v>MEDIO   </c:v>
                  </c:pt>
                  <c:pt idx="428">
                    <c:v>BAJO</c:v>
                  </c:pt>
                  <c:pt idx="429">
                    <c:v>BAJO</c:v>
                  </c:pt>
                  <c:pt idx="430">
                    <c:v>BAJO</c:v>
                  </c:pt>
                  <c:pt idx="431">
                    <c:v>BAJO</c:v>
                  </c:pt>
                  <c:pt idx="432">
                    <c:v>BAJO</c:v>
                  </c:pt>
                  <c:pt idx="433">
                    <c:v>BAJO</c:v>
                  </c:pt>
                  <c:pt idx="434">
                    <c:v>BAJO</c:v>
                  </c:pt>
                  <c:pt idx="435">
                    <c:v>BAJO</c:v>
                  </c:pt>
                  <c:pt idx="436">
                    <c:v>BAJO</c:v>
                  </c:pt>
                  <c:pt idx="437">
                    <c:v>BAJO</c:v>
                  </c:pt>
                  <c:pt idx="438">
                    <c:v>BAJO</c:v>
                  </c:pt>
                  <c:pt idx="439">
                    <c:v>BAJO</c:v>
                  </c:pt>
                  <c:pt idx="440">
                    <c:v>ALTO</c:v>
                  </c:pt>
                  <c:pt idx="441">
                    <c:v>BAJO</c:v>
                  </c:pt>
                  <c:pt idx="442">
                    <c:v>BAJO</c:v>
                  </c:pt>
                  <c:pt idx="443">
                    <c:v>BAJO</c:v>
                  </c:pt>
                  <c:pt idx="444">
                    <c:v>BAJO</c:v>
                  </c:pt>
                  <c:pt idx="445">
                    <c:v>BAJO</c:v>
                  </c:pt>
                  <c:pt idx="446">
                    <c:v>BAJO</c:v>
                  </c:pt>
                  <c:pt idx="447">
                    <c:v>BAJO</c:v>
                  </c:pt>
                  <c:pt idx="448">
                    <c:v>ALTO</c:v>
                  </c:pt>
                  <c:pt idx="449">
                    <c:v>BAJO</c:v>
                  </c:pt>
                  <c:pt idx="450">
                    <c:v>BAJO</c:v>
                  </c:pt>
                  <c:pt idx="451">
                    <c:v>BAJO</c:v>
                  </c:pt>
                  <c:pt idx="452">
                    <c:v>BAJO</c:v>
                  </c:pt>
                  <c:pt idx="453">
                    <c:v>BAJO</c:v>
                  </c:pt>
                  <c:pt idx="454">
                    <c:v>BAJO</c:v>
                  </c:pt>
                  <c:pt idx="455">
                    <c:v>MEDIO   </c:v>
                  </c:pt>
                  <c:pt idx="456">
                    <c:v>MEDIO   </c:v>
                  </c:pt>
                  <c:pt idx="457">
                    <c:v>BAJO</c:v>
                  </c:pt>
                  <c:pt idx="458">
                    <c:v>BAJO</c:v>
                  </c:pt>
                  <c:pt idx="459">
                    <c:v>BAJO</c:v>
                  </c:pt>
                  <c:pt idx="460">
                    <c:v>BAJO</c:v>
                  </c:pt>
                  <c:pt idx="461">
                    <c:v>MEDIO   </c:v>
                  </c:pt>
                  <c:pt idx="462">
                    <c:v>BAJO</c:v>
                  </c:pt>
                  <c:pt idx="463">
                    <c:v>ALTO</c:v>
                  </c:pt>
                  <c:pt idx="464">
                    <c:v>ALTO</c:v>
                  </c:pt>
                  <c:pt idx="465">
                    <c:v>BAJO</c:v>
                  </c:pt>
                  <c:pt idx="466">
                    <c:v>BAJO</c:v>
                  </c:pt>
                  <c:pt idx="467">
                    <c:v>BAJO</c:v>
                  </c:pt>
                  <c:pt idx="468">
                    <c:v>ALTO</c:v>
                  </c:pt>
                  <c:pt idx="469">
                    <c:v>ALTO</c:v>
                  </c:pt>
                  <c:pt idx="470">
                    <c:v>BAJO</c:v>
                  </c:pt>
                  <c:pt idx="471">
                    <c:v>ALTO</c:v>
                  </c:pt>
                  <c:pt idx="472">
                    <c:v>ALTO</c:v>
                  </c:pt>
                  <c:pt idx="473">
                    <c:v>BAJO</c:v>
                  </c:pt>
                  <c:pt idx="474">
                    <c:v>ALTO</c:v>
                  </c:pt>
                  <c:pt idx="475">
                    <c:v>BAJO</c:v>
                  </c:pt>
                  <c:pt idx="476">
                    <c:v>BAJO</c:v>
                  </c:pt>
                  <c:pt idx="477">
                    <c:v>BAJO</c:v>
                  </c:pt>
                  <c:pt idx="478">
                    <c:v>BAJO</c:v>
                  </c:pt>
                  <c:pt idx="479">
                    <c:v>BAJO</c:v>
                  </c:pt>
                  <c:pt idx="480">
                    <c:v>BAJO</c:v>
                  </c:pt>
                  <c:pt idx="481">
                    <c:v>ALTO</c:v>
                  </c:pt>
                  <c:pt idx="482">
                    <c:v>BAJO</c:v>
                  </c:pt>
                  <c:pt idx="483">
                    <c:v>BAJO</c:v>
                  </c:pt>
                  <c:pt idx="484">
                    <c:v>ALTO</c:v>
                  </c:pt>
                  <c:pt idx="485">
                    <c:v>BAJO</c:v>
                  </c:pt>
                  <c:pt idx="486">
                    <c:v>BAJO</c:v>
                  </c:pt>
                  <c:pt idx="487">
                    <c:v>BAJO</c:v>
                  </c:pt>
                  <c:pt idx="488">
                    <c:v>BAJO</c:v>
                  </c:pt>
                  <c:pt idx="489">
                    <c:v>BAJO</c:v>
                  </c:pt>
                  <c:pt idx="490">
                    <c:v>ALTO</c:v>
                  </c:pt>
                  <c:pt idx="491">
                    <c:v>BAJO</c:v>
                  </c:pt>
                  <c:pt idx="492">
                    <c:v>ALTO</c:v>
                  </c:pt>
                  <c:pt idx="493">
                    <c:v>BAJO</c:v>
                  </c:pt>
                  <c:pt idx="494">
                    <c:v>ALTO</c:v>
                  </c:pt>
                  <c:pt idx="495">
                    <c:v>BAJO</c:v>
                  </c:pt>
                  <c:pt idx="496">
                    <c:v>ALTO</c:v>
                  </c:pt>
                  <c:pt idx="497">
                    <c:v>BAJO</c:v>
                  </c:pt>
                  <c:pt idx="498">
                    <c:v>ALTO</c:v>
                  </c:pt>
                  <c:pt idx="499">
                    <c:v>ALTO</c:v>
                  </c:pt>
                  <c:pt idx="500">
                    <c:v>BAJO</c:v>
                  </c:pt>
                  <c:pt idx="501">
                    <c:v>BAJO</c:v>
                  </c:pt>
                  <c:pt idx="502">
                    <c:v>BAJO</c:v>
                  </c:pt>
                  <c:pt idx="503">
                    <c:v>ALTO</c:v>
                  </c:pt>
                  <c:pt idx="504">
                    <c:v>ALTO</c:v>
                  </c:pt>
                  <c:pt idx="505">
                    <c:v>BAJO</c:v>
                  </c:pt>
                  <c:pt idx="506">
                    <c:v>BAJO</c:v>
                  </c:pt>
                  <c:pt idx="507">
                    <c:v>BAJO</c:v>
                  </c:pt>
                  <c:pt idx="508">
                    <c:v>BAJO</c:v>
                  </c:pt>
                  <c:pt idx="509">
                    <c:v>BAJO</c:v>
                  </c:pt>
                  <c:pt idx="510">
                    <c:v>BAJO</c:v>
                  </c:pt>
                  <c:pt idx="511">
                    <c:v>BAJO</c:v>
                  </c:pt>
                  <c:pt idx="512">
                    <c:v>BAJO</c:v>
                  </c:pt>
                  <c:pt idx="513">
                    <c:v>BAJO</c:v>
                  </c:pt>
                  <c:pt idx="514">
                    <c:v>BAJO</c:v>
                  </c:pt>
                  <c:pt idx="515">
                    <c:v>BAJO</c:v>
                  </c:pt>
                  <c:pt idx="516">
                    <c:v>BAJO</c:v>
                  </c:pt>
                  <c:pt idx="517">
                    <c:v>BAJO</c:v>
                  </c:pt>
                  <c:pt idx="518">
                    <c:v>BAJO</c:v>
                  </c:pt>
                  <c:pt idx="519">
                    <c:v>BAJO</c:v>
                  </c:pt>
                  <c:pt idx="520">
                    <c:v>BAJO</c:v>
                  </c:pt>
                  <c:pt idx="521">
                    <c:v>BAJO</c:v>
                  </c:pt>
                  <c:pt idx="522">
                    <c:v>BAJO</c:v>
                  </c:pt>
                  <c:pt idx="523">
                    <c:v>BAJO</c:v>
                  </c:pt>
                  <c:pt idx="524">
                    <c:v>BAJO</c:v>
                  </c:pt>
                  <c:pt idx="525">
                    <c:v>MEDIO   </c:v>
                  </c:pt>
                  <c:pt idx="526">
                    <c:v>BAJO</c:v>
                  </c:pt>
                  <c:pt idx="527">
                    <c:v>ALTO</c:v>
                  </c:pt>
                  <c:pt idx="528">
                    <c:v>MEDIO   </c:v>
                  </c:pt>
                  <c:pt idx="529">
                    <c:v>BAJO</c:v>
                  </c:pt>
                  <c:pt idx="530">
                    <c:v>BAJO</c:v>
                  </c:pt>
                  <c:pt idx="531">
                    <c:v>ALTO</c:v>
                  </c:pt>
                  <c:pt idx="532">
                    <c:v>ALTO</c:v>
                  </c:pt>
                  <c:pt idx="533">
                    <c:v>ALTO</c:v>
                  </c:pt>
                  <c:pt idx="534">
                    <c:v>BAJO</c:v>
                  </c:pt>
                  <c:pt idx="535">
                    <c:v>ALTO</c:v>
                  </c:pt>
                  <c:pt idx="536">
                    <c:v>ALTO</c:v>
                  </c:pt>
                  <c:pt idx="537">
                    <c:v>ALTO</c:v>
                  </c:pt>
                  <c:pt idx="538">
                    <c:v>ALTO</c:v>
                  </c:pt>
                  <c:pt idx="539">
                    <c:v>ALTO</c:v>
                  </c:pt>
                  <c:pt idx="540">
                    <c:v>BAJO</c:v>
                  </c:pt>
                  <c:pt idx="541">
                    <c:v>BAJO</c:v>
                  </c:pt>
                  <c:pt idx="542">
                    <c:v>BAJO</c:v>
                  </c:pt>
                  <c:pt idx="543">
                    <c:v>BAJO</c:v>
                  </c:pt>
                  <c:pt idx="544">
                    <c:v>ALTO</c:v>
                  </c:pt>
                  <c:pt idx="545">
                    <c:v>BAJO</c:v>
                  </c:pt>
                  <c:pt idx="546">
                    <c:v>BAJO</c:v>
                  </c:pt>
                  <c:pt idx="547">
                    <c:v>ALTO</c:v>
                  </c:pt>
                  <c:pt idx="548">
                    <c:v>BAJO</c:v>
                  </c:pt>
                  <c:pt idx="549">
                    <c:v>BAJO</c:v>
                  </c:pt>
                  <c:pt idx="550">
                    <c:v>BAJO</c:v>
                  </c:pt>
                  <c:pt idx="551">
                    <c:v>BAJO</c:v>
                  </c:pt>
                  <c:pt idx="552">
                    <c:v>ALTO</c:v>
                  </c:pt>
                  <c:pt idx="553">
                    <c:v>BAJO</c:v>
                  </c:pt>
                  <c:pt idx="554">
                    <c:v>MEDIO   </c:v>
                  </c:pt>
                  <c:pt idx="555">
                    <c:v>BAJO</c:v>
                  </c:pt>
                  <c:pt idx="556">
                    <c:v>BAJO</c:v>
                  </c:pt>
                  <c:pt idx="557">
                    <c:v>ALTO</c:v>
                  </c:pt>
                  <c:pt idx="558">
                    <c:v>BAJO</c:v>
                  </c:pt>
                  <c:pt idx="559">
                    <c:v>MEDIO   </c:v>
                  </c:pt>
                  <c:pt idx="560">
                    <c:v>BAJO</c:v>
                  </c:pt>
                  <c:pt idx="561">
                    <c:v>BAJO</c:v>
                  </c:pt>
                  <c:pt idx="562">
                    <c:v>BAJO</c:v>
                  </c:pt>
                  <c:pt idx="563">
                    <c:v>BAJO</c:v>
                  </c:pt>
                  <c:pt idx="564">
                    <c:v>BAJO</c:v>
                  </c:pt>
                  <c:pt idx="565">
                    <c:v>BAJO</c:v>
                  </c:pt>
                  <c:pt idx="566">
                    <c:v>BAJO</c:v>
                  </c:pt>
                  <c:pt idx="567">
                    <c:v>BAJO</c:v>
                  </c:pt>
                  <c:pt idx="568">
                    <c:v>BAJO</c:v>
                  </c:pt>
                  <c:pt idx="569">
                    <c:v>BAJO</c:v>
                  </c:pt>
                  <c:pt idx="570">
                    <c:v>BAJO</c:v>
                  </c:pt>
                  <c:pt idx="571">
                    <c:v>BAJO</c:v>
                  </c:pt>
                  <c:pt idx="572">
                    <c:v>ALTO</c:v>
                  </c:pt>
                  <c:pt idx="573">
                    <c:v>MEDIO   </c:v>
                  </c:pt>
                  <c:pt idx="574">
                    <c:v>BAJO</c:v>
                  </c:pt>
                  <c:pt idx="575">
                    <c:v>BAJO</c:v>
                  </c:pt>
                  <c:pt idx="576">
                    <c:v>ALTO</c:v>
                  </c:pt>
                  <c:pt idx="577">
                    <c:v>BAJO</c:v>
                  </c:pt>
                  <c:pt idx="578">
                    <c:v>BAJO</c:v>
                  </c:pt>
                  <c:pt idx="579">
                    <c:v>BAJO</c:v>
                  </c:pt>
                  <c:pt idx="580">
                    <c:v>BAJO</c:v>
                  </c:pt>
                  <c:pt idx="581">
                    <c:v>BAJO</c:v>
                  </c:pt>
                  <c:pt idx="582">
                    <c:v>MEDIO   </c:v>
                  </c:pt>
                  <c:pt idx="583">
                    <c:v>BAJO</c:v>
                  </c:pt>
                  <c:pt idx="584">
                    <c:v>MEDIO   </c:v>
                  </c:pt>
                  <c:pt idx="585">
                    <c:v>MEDIO   </c:v>
                  </c:pt>
                  <c:pt idx="586">
                    <c:v>BAJO</c:v>
                  </c:pt>
                  <c:pt idx="587">
                    <c:v>BAJO</c:v>
                  </c:pt>
                  <c:pt idx="588">
                    <c:v>ALTO</c:v>
                  </c:pt>
                  <c:pt idx="589">
                    <c:v>BAJO</c:v>
                  </c:pt>
                  <c:pt idx="590">
                    <c:v>ALTO</c:v>
                  </c:pt>
                  <c:pt idx="591">
                    <c:v>ALTO</c:v>
                  </c:pt>
                  <c:pt idx="592">
                    <c:v>ALTO</c:v>
                  </c:pt>
                  <c:pt idx="593">
                    <c:v>ALTO</c:v>
                  </c:pt>
                  <c:pt idx="594">
                    <c:v>ALTO</c:v>
                  </c:pt>
                  <c:pt idx="595">
                    <c:v>BAJO</c:v>
                  </c:pt>
                  <c:pt idx="596">
                    <c:v>ALTO</c:v>
                  </c:pt>
                  <c:pt idx="597">
                    <c:v>ALTO</c:v>
                  </c:pt>
                  <c:pt idx="598">
                    <c:v>BAJO</c:v>
                  </c:pt>
                  <c:pt idx="599">
                    <c:v>ALTO</c:v>
                  </c:pt>
                  <c:pt idx="600">
                    <c:v>ALTO</c:v>
                  </c:pt>
                  <c:pt idx="601">
                    <c:v>MEDIO   </c:v>
                  </c:pt>
                  <c:pt idx="602">
                    <c:v>ALTO</c:v>
                  </c:pt>
                  <c:pt idx="603">
                    <c:v>BAJO</c:v>
                  </c:pt>
                  <c:pt idx="604">
                    <c:v>ALTO</c:v>
                  </c:pt>
                  <c:pt idx="605">
                    <c:v>BAJO</c:v>
                  </c:pt>
                  <c:pt idx="606">
                    <c:v>MEDIO   </c:v>
                  </c:pt>
                  <c:pt idx="607">
                    <c:v>ALTO</c:v>
                  </c:pt>
                  <c:pt idx="608">
                    <c:v>BAJO</c:v>
                  </c:pt>
                  <c:pt idx="609">
                    <c:v>BAJO</c:v>
                  </c:pt>
                  <c:pt idx="610">
                    <c:v>BAJO</c:v>
                  </c:pt>
                  <c:pt idx="611">
                    <c:v>ALTO</c:v>
                  </c:pt>
                  <c:pt idx="612">
                    <c:v>ALTO</c:v>
                  </c:pt>
                  <c:pt idx="613">
                    <c:v>ALTO</c:v>
                  </c:pt>
                  <c:pt idx="614">
                    <c:v>BAJO</c:v>
                  </c:pt>
                  <c:pt idx="615">
                    <c:v>BAJO</c:v>
                  </c:pt>
                  <c:pt idx="616">
                    <c:v>BAJO</c:v>
                  </c:pt>
                  <c:pt idx="617">
                    <c:v>BAJO</c:v>
                  </c:pt>
                  <c:pt idx="618">
                    <c:v>BAJO</c:v>
                  </c:pt>
                  <c:pt idx="619">
                    <c:v>BAJO</c:v>
                  </c:pt>
                  <c:pt idx="620">
                    <c:v>MEDIO   </c:v>
                  </c:pt>
                  <c:pt idx="621">
                    <c:v>MEDIO   </c:v>
                  </c:pt>
                  <c:pt idx="622">
                    <c:v>MEDIO   </c:v>
                  </c:pt>
                  <c:pt idx="623">
                    <c:v>BAJO</c:v>
                  </c:pt>
                  <c:pt idx="624">
                    <c:v>ALTO</c:v>
                  </c:pt>
                  <c:pt idx="625">
                    <c:v>ALTO</c:v>
                  </c:pt>
                  <c:pt idx="626">
                    <c:v>BAJO</c:v>
                  </c:pt>
                  <c:pt idx="627">
                    <c:v>BAJO</c:v>
                  </c:pt>
                  <c:pt idx="628">
                    <c:v>BAJO</c:v>
                  </c:pt>
                  <c:pt idx="629">
                    <c:v>BAJO</c:v>
                  </c:pt>
                  <c:pt idx="630">
                    <c:v>MEDIO   </c:v>
                  </c:pt>
                  <c:pt idx="631">
                    <c:v>MEDIO   </c:v>
                  </c:pt>
                  <c:pt idx="632">
                    <c:v>BAJO</c:v>
                  </c:pt>
                  <c:pt idx="633">
                    <c:v>BAJO</c:v>
                  </c:pt>
                  <c:pt idx="634">
                    <c:v>BAJO</c:v>
                  </c:pt>
                  <c:pt idx="635">
                    <c:v>BAJO</c:v>
                  </c:pt>
                  <c:pt idx="636">
                    <c:v>MEDIO   </c:v>
                  </c:pt>
                  <c:pt idx="637">
                    <c:v>BAJO</c:v>
                  </c:pt>
                  <c:pt idx="638">
                    <c:v>MEDIO   </c:v>
                  </c:pt>
                  <c:pt idx="639">
                    <c:v>BAJO</c:v>
                  </c:pt>
                  <c:pt idx="640">
                    <c:v>MEDIO   </c:v>
                  </c:pt>
                  <c:pt idx="641">
                    <c:v>BAJO</c:v>
                  </c:pt>
                  <c:pt idx="642">
                    <c:v>BAJO</c:v>
                  </c:pt>
                  <c:pt idx="643">
                    <c:v>ALTO</c:v>
                  </c:pt>
                  <c:pt idx="644">
                    <c:v>MEDIO   </c:v>
                  </c:pt>
                  <c:pt idx="645">
                    <c:v>ALTO</c:v>
                  </c:pt>
                  <c:pt idx="646">
                    <c:v>ALTO</c:v>
                  </c:pt>
                  <c:pt idx="647">
                    <c:v>MEDIO   </c:v>
                  </c:pt>
                  <c:pt idx="648">
                    <c:v>BAJO</c:v>
                  </c:pt>
                  <c:pt idx="649">
                    <c:v>ALTO</c:v>
                  </c:pt>
                  <c:pt idx="650">
                    <c:v>MEDIO   </c:v>
                  </c:pt>
                  <c:pt idx="651">
                    <c:v>MEDIO   </c:v>
                  </c:pt>
                  <c:pt idx="652">
                    <c:v>MEDIO   </c:v>
                  </c:pt>
                  <c:pt idx="653">
                    <c:v>BAJO</c:v>
                  </c:pt>
                  <c:pt idx="654">
                    <c:v>MEDIO   </c:v>
                  </c:pt>
                  <c:pt idx="655">
                    <c:v>BAJO</c:v>
                  </c:pt>
                  <c:pt idx="656">
                    <c:v>BAJO</c:v>
                  </c:pt>
                  <c:pt idx="657">
                    <c:v>ALTO</c:v>
                  </c:pt>
                  <c:pt idx="658">
                    <c:v>BAJO</c:v>
                  </c:pt>
                  <c:pt idx="659">
                    <c:v>BAJO</c:v>
                  </c:pt>
                  <c:pt idx="660">
                    <c:v>BAJO</c:v>
                  </c:pt>
                  <c:pt idx="661">
                    <c:v>BAJO</c:v>
                  </c:pt>
                  <c:pt idx="662">
                    <c:v>ALTO</c:v>
                  </c:pt>
                  <c:pt idx="663">
                    <c:v>MEDIO   </c:v>
                  </c:pt>
                  <c:pt idx="664">
                    <c:v>MEDIO   </c:v>
                  </c:pt>
                  <c:pt idx="665">
                    <c:v>MEDIO   </c:v>
                  </c:pt>
                  <c:pt idx="666">
                    <c:v>MEDIO   </c:v>
                  </c:pt>
                  <c:pt idx="667">
                    <c:v>MEDIO   </c:v>
                  </c:pt>
                  <c:pt idx="668">
                    <c:v>BAJO</c:v>
                  </c:pt>
                  <c:pt idx="669">
                    <c:v>ALTO</c:v>
                  </c:pt>
                  <c:pt idx="670">
                    <c:v>MEDIO   </c:v>
                  </c:pt>
                  <c:pt idx="671">
                    <c:v>MEDIO   </c:v>
                  </c:pt>
                  <c:pt idx="672">
                    <c:v>ALTO</c:v>
                  </c:pt>
                  <c:pt idx="673">
                    <c:v>ALTO</c:v>
                  </c:pt>
                  <c:pt idx="674">
                    <c:v>BAJO</c:v>
                  </c:pt>
                  <c:pt idx="675">
                    <c:v>MEDIO   </c:v>
                  </c:pt>
                  <c:pt idx="676">
                    <c:v>ALTO</c:v>
                  </c:pt>
                  <c:pt idx="677">
                    <c:v>MEDIO   </c:v>
                  </c:pt>
                  <c:pt idx="678">
                    <c:v>BAJO</c:v>
                  </c:pt>
                  <c:pt idx="679">
                    <c:v>ALTO</c:v>
                  </c:pt>
                  <c:pt idx="680">
                    <c:v>MEDIO   </c:v>
                  </c:pt>
                  <c:pt idx="681">
                    <c:v>MEDIO   </c:v>
                  </c:pt>
                  <c:pt idx="682">
                    <c:v>BAJO</c:v>
                  </c:pt>
                  <c:pt idx="683">
                    <c:v>BAJO</c:v>
                  </c:pt>
                  <c:pt idx="684">
                    <c:v>BAJO</c:v>
                  </c:pt>
                  <c:pt idx="685">
                    <c:v>MEDIO   </c:v>
                  </c:pt>
                  <c:pt idx="686">
                    <c:v>MEDIO   </c:v>
                  </c:pt>
                  <c:pt idx="687">
                    <c:v>BAJO</c:v>
                  </c:pt>
                  <c:pt idx="688">
                    <c:v>BAJO</c:v>
                  </c:pt>
                  <c:pt idx="689">
                    <c:v>MEDIO   </c:v>
                  </c:pt>
                  <c:pt idx="690">
                    <c:v>MEDIO   </c:v>
                  </c:pt>
                  <c:pt idx="691">
                    <c:v>MEDIO   </c:v>
                  </c:pt>
                  <c:pt idx="692">
                    <c:v>BAJO</c:v>
                  </c:pt>
                  <c:pt idx="693">
                    <c:v>BAJO</c:v>
                  </c:pt>
                  <c:pt idx="694">
                    <c:v>BAJO</c:v>
                  </c:pt>
                  <c:pt idx="695">
                    <c:v>BAJO</c:v>
                  </c:pt>
                  <c:pt idx="696">
                    <c:v>BAJO</c:v>
                  </c:pt>
                  <c:pt idx="697">
                    <c:v>BAJO</c:v>
                  </c:pt>
                  <c:pt idx="698">
                    <c:v>BAJO</c:v>
                  </c:pt>
                  <c:pt idx="699">
                    <c:v>BAJO</c:v>
                  </c:pt>
                  <c:pt idx="700">
                    <c:v>MEDIO   </c:v>
                  </c:pt>
                  <c:pt idx="701">
                    <c:v>MEDIO   </c:v>
                  </c:pt>
                  <c:pt idx="702">
                    <c:v>MEDIO   </c:v>
                  </c:pt>
                  <c:pt idx="703">
                    <c:v>BAJO</c:v>
                  </c:pt>
                  <c:pt idx="704">
                    <c:v>BAJO</c:v>
                  </c:pt>
                  <c:pt idx="705">
                    <c:v>BAJO</c:v>
                  </c:pt>
                  <c:pt idx="706">
                    <c:v>BAJO</c:v>
                  </c:pt>
                  <c:pt idx="707">
                    <c:v>BAJO</c:v>
                  </c:pt>
                  <c:pt idx="708">
                    <c:v>BAJO</c:v>
                  </c:pt>
                  <c:pt idx="709">
                    <c:v>MEDIO   </c:v>
                  </c:pt>
                  <c:pt idx="710">
                    <c:v>BAJO</c:v>
                  </c:pt>
                  <c:pt idx="711">
                    <c:v>BAJO</c:v>
                  </c:pt>
                  <c:pt idx="712">
                    <c:v>BAJO</c:v>
                  </c:pt>
                  <c:pt idx="713">
                    <c:v>BAJO</c:v>
                  </c:pt>
                  <c:pt idx="714">
                    <c:v>MEDIO   </c:v>
                  </c:pt>
                  <c:pt idx="715">
                    <c:v>BAJO</c:v>
                  </c:pt>
                  <c:pt idx="716">
                    <c:v>MEDIO   </c:v>
                  </c:pt>
                  <c:pt idx="717">
                    <c:v>BAJO</c:v>
                  </c:pt>
                  <c:pt idx="718">
                    <c:v>BAJO</c:v>
                  </c:pt>
                  <c:pt idx="719">
                    <c:v>BAJO</c:v>
                  </c:pt>
                  <c:pt idx="720">
                    <c:v>MEDIO   </c:v>
                  </c:pt>
                  <c:pt idx="721">
                    <c:v>BAJO</c:v>
                  </c:pt>
                  <c:pt idx="722">
                    <c:v>BAJO</c:v>
                  </c:pt>
                  <c:pt idx="723">
                    <c:v>BAJO</c:v>
                  </c:pt>
                  <c:pt idx="724">
                    <c:v>MEDIO   </c:v>
                  </c:pt>
                  <c:pt idx="725">
                    <c:v>MEDIO   </c:v>
                  </c:pt>
                  <c:pt idx="726">
                    <c:v>MEDIO   </c:v>
                  </c:pt>
                  <c:pt idx="727">
                    <c:v>MEDIO   </c:v>
                  </c:pt>
                  <c:pt idx="728">
                    <c:v>MEDIO   </c:v>
                  </c:pt>
                  <c:pt idx="729">
                    <c:v>MEDIO   </c:v>
                  </c:pt>
                  <c:pt idx="730">
                    <c:v>MEDIO   </c:v>
                  </c:pt>
                  <c:pt idx="731">
                    <c:v>MEDIO   </c:v>
                  </c:pt>
                  <c:pt idx="732">
                    <c:v>MEDIO   </c:v>
                  </c:pt>
                  <c:pt idx="733">
                    <c:v>MEDIO   </c:v>
                  </c:pt>
                  <c:pt idx="734">
                    <c:v>BAJO</c:v>
                  </c:pt>
                  <c:pt idx="735">
                    <c:v>MEDIO   </c:v>
                  </c:pt>
                  <c:pt idx="736">
                    <c:v>BAJO</c:v>
                  </c:pt>
                  <c:pt idx="737">
                    <c:v>BAJO</c:v>
                  </c:pt>
                  <c:pt idx="738">
                    <c:v>BAJO</c:v>
                  </c:pt>
                  <c:pt idx="739">
                    <c:v>BAJO</c:v>
                  </c:pt>
                  <c:pt idx="740">
                    <c:v>BAJO</c:v>
                  </c:pt>
                  <c:pt idx="741">
                    <c:v>BAJO</c:v>
                  </c:pt>
                  <c:pt idx="742">
                    <c:v>BAJO</c:v>
                  </c:pt>
                  <c:pt idx="743">
                    <c:v>BAJO</c:v>
                  </c:pt>
                  <c:pt idx="744">
                    <c:v>BAJO</c:v>
                  </c:pt>
                  <c:pt idx="745">
                    <c:v>MEDIO   </c:v>
                  </c:pt>
                  <c:pt idx="746">
                    <c:v>MEDIO   </c:v>
                  </c:pt>
                  <c:pt idx="747">
                    <c:v>MEDIO   </c:v>
                  </c:pt>
                  <c:pt idx="748">
                    <c:v>MEDIO   </c:v>
                  </c:pt>
                  <c:pt idx="749">
                    <c:v>MEDIO   </c:v>
                  </c:pt>
                  <c:pt idx="750">
                    <c:v>MEDIO   </c:v>
                  </c:pt>
                  <c:pt idx="751">
                    <c:v>MEDIO   </c:v>
                  </c:pt>
                  <c:pt idx="752">
                    <c:v>MEDIO   </c:v>
                  </c:pt>
                  <c:pt idx="753">
                    <c:v>BAJO</c:v>
                  </c:pt>
                  <c:pt idx="754">
                    <c:v>BAJO</c:v>
                  </c:pt>
                  <c:pt idx="755">
                    <c:v>MEDIO   </c:v>
                  </c:pt>
                  <c:pt idx="756">
                    <c:v>MEDIO   </c:v>
                  </c:pt>
                  <c:pt idx="757">
                    <c:v>BAJO</c:v>
                  </c:pt>
                  <c:pt idx="758">
                    <c:v>BAJO</c:v>
                  </c:pt>
                  <c:pt idx="759">
                    <c:v>BAJO</c:v>
                  </c:pt>
                  <c:pt idx="760">
                    <c:v>BAJO</c:v>
                  </c:pt>
                  <c:pt idx="761">
                    <c:v>BAJO</c:v>
                  </c:pt>
                  <c:pt idx="762">
                    <c:v>BAJO</c:v>
                  </c:pt>
                  <c:pt idx="763">
                    <c:v>ALTO</c:v>
                  </c:pt>
                  <c:pt idx="764">
                    <c:v>ALTO</c:v>
                  </c:pt>
                  <c:pt idx="765">
                    <c:v>ALTO</c:v>
                  </c:pt>
                  <c:pt idx="766">
                    <c:v>BAJO</c:v>
                  </c:pt>
                  <c:pt idx="767">
                    <c:v>ALTO</c:v>
                  </c:pt>
                  <c:pt idx="768">
                    <c:v>ALTO</c:v>
                  </c:pt>
                  <c:pt idx="769">
                    <c:v>BAJO</c:v>
                  </c:pt>
                  <c:pt idx="770">
                    <c:v>ALTO</c:v>
                  </c:pt>
                  <c:pt idx="771">
                    <c:v>BAJO</c:v>
                  </c:pt>
                  <c:pt idx="772">
                    <c:v>BAJO</c:v>
                  </c:pt>
                  <c:pt idx="773">
                    <c:v>BAJO</c:v>
                  </c:pt>
                  <c:pt idx="774">
                    <c:v>BAJO</c:v>
                  </c:pt>
                  <c:pt idx="775">
                    <c:v>ALTO</c:v>
                  </c:pt>
                  <c:pt idx="776">
                    <c:v>BAJO</c:v>
                  </c:pt>
                  <c:pt idx="777">
                    <c:v>BAJO</c:v>
                  </c:pt>
                  <c:pt idx="778">
                    <c:v>BAJO</c:v>
                  </c:pt>
                  <c:pt idx="779">
                    <c:v>ALTO</c:v>
                  </c:pt>
                  <c:pt idx="780">
                    <c:v>ALTO</c:v>
                  </c:pt>
                  <c:pt idx="781">
                    <c:v>BAJO</c:v>
                  </c:pt>
                  <c:pt idx="782">
                    <c:v>ALTO</c:v>
                  </c:pt>
                  <c:pt idx="783">
                    <c:v>ALTO</c:v>
                  </c:pt>
                  <c:pt idx="784">
                    <c:v>BAJO</c:v>
                  </c:pt>
                  <c:pt idx="785">
                    <c:v>BAJO</c:v>
                  </c:pt>
                  <c:pt idx="786">
                    <c:v>BAJO</c:v>
                  </c:pt>
                  <c:pt idx="787">
                    <c:v>MEDIO   </c:v>
                  </c:pt>
                  <c:pt idx="788">
                    <c:v>ALTO</c:v>
                  </c:pt>
                  <c:pt idx="789">
                    <c:v>ALTO</c:v>
                  </c:pt>
                  <c:pt idx="790">
                    <c:v>ALTO</c:v>
                  </c:pt>
                  <c:pt idx="791">
                    <c:v>MEDIO   </c:v>
                  </c:pt>
                  <c:pt idx="792">
                    <c:v>ALTO</c:v>
                  </c:pt>
                  <c:pt idx="793">
                    <c:v>MEDIO   </c:v>
                  </c:pt>
                  <c:pt idx="794">
                    <c:v>ALTO</c:v>
                  </c:pt>
                  <c:pt idx="795">
                    <c:v>MEDIO   </c:v>
                  </c:pt>
                  <c:pt idx="796">
                    <c:v>BAJO</c:v>
                  </c:pt>
                  <c:pt idx="797">
                    <c:v>BAJO</c:v>
                  </c:pt>
                  <c:pt idx="798">
                    <c:v>BAJO</c:v>
                  </c:pt>
                  <c:pt idx="799">
                    <c:v>BAJO</c:v>
                  </c:pt>
                  <c:pt idx="800">
                    <c:v>BAJO</c:v>
                  </c:pt>
                  <c:pt idx="801">
                    <c:v>MEDIO   </c:v>
                  </c:pt>
                  <c:pt idx="802">
                    <c:v>MEDIO   </c:v>
                  </c:pt>
                  <c:pt idx="803">
                    <c:v>MEDIO   </c:v>
                  </c:pt>
                  <c:pt idx="804">
                    <c:v>ALTO</c:v>
                  </c:pt>
                  <c:pt idx="805">
                    <c:v>ALTO</c:v>
                  </c:pt>
                  <c:pt idx="806">
                    <c:v>BAJO</c:v>
                  </c:pt>
                  <c:pt idx="807">
                    <c:v>ALTO</c:v>
                  </c:pt>
                  <c:pt idx="808">
                    <c:v>BAJO</c:v>
                  </c:pt>
                  <c:pt idx="809">
                    <c:v>ALTO</c:v>
                  </c:pt>
                  <c:pt idx="810">
                    <c:v>BAJO</c:v>
                  </c:pt>
                  <c:pt idx="811">
                    <c:v>BAJO</c:v>
                  </c:pt>
                  <c:pt idx="812">
                    <c:v>BAJO</c:v>
                  </c:pt>
                  <c:pt idx="813">
                    <c:v>BAJO</c:v>
                  </c:pt>
                  <c:pt idx="814">
                    <c:v>ALTO</c:v>
                  </c:pt>
                  <c:pt idx="815">
                    <c:v>BAJO</c:v>
                  </c:pt>
                  <c:pt idx="816">
                    <c:v>BAJO</c:v>
                  </c:pt>
                  <c:pt idx="817">
                    <c:v>MEDIO   </c:v>
                  </c:pt>
                  <c:pt idx="818">
                    <c:v>MEDIO   </c:v>
                  </c:pt>
                  <c:pt idx="819">
                    <c:v>ALTO</c:v>
                  </c:pt>
                  <c:pt idx="820">
                    <c:v>BAJO</c:v>
                  </c:pt>
                  <c:pt idx="821">
                    <c:v>MEDIO   </c:v>
                  </c:pt>
                  <c:pt idx="822">
                    <c:v>MEDIO   </c:v>
                  </c:pt>
                  <c:pt idx="823">
                    <c:v>MEDIO   </c:v>
                  </c:pt>
                  <c:pt idx="824">
                    <c:v>MEDIO   </c:v>
                  </c:pt>
                  <c:pt idx="825">
                    <c:v>MEDIO   </c:v>
                  </c:pt>
                  <c:pt idx="826">
                    <c:v>BAJO</c:v>
                  </c:pt>
                  <c:pt idx="827">
                    <c:v>BAJO</c:v>
                  </c:pt>
                  <c:pt idx="828">
                    <c:v>MEDIO   </c:v>
                  </c:pt>
                  <c:pt idx="829">
                    <c:v>MEDIO   </c:v>
                  </c:pt>
                  <c:pt idx="830">
                    <c:v>ALTO</c:v>
                  </c:pt>
                  <c:pt idx="831">
                    <c:v>MEDIO   </c:v>
                  </c:pt>
                  <c:pt idx="832">
                    <c:v>MEDIO   </c:v>
                  </c:pt>
                  <c:pt idx="833">
                    <c:v>BAJO</c:v>
                  </c:pt>
                  <c:pt idx="834">
                    <c:v>BAJO</c:v>
                  </c:pt>
                  <c:pt idx="835">
                    <c:v>ALTO</c:v>
                  </c:pt>
                  <c:pt idx="836">
                    <c:v>BAJO</c:v>
                  </c:pt>
                  <c:pt idx="837">
                    <c:v>BAJO</c:v>
                  </c:pt>
                  <c:pt idx="838">
                    <c:v>BAJO</c:v>
                  </c:pt>
                  <c:pt idx="839">
                    <c:v>BAJO</c:v>
                  </c:pt>
                  <c:pt idx="840">
                    <c:v>BAJO</c:v>
                  </c:pt>
                  <c:pt idx="841">
                    <c:v>BAJO</c:v>
                  </c:pt>
                  <c:pt idx="842">
                    <c:v>BAJO</c:v>
                  </c:pt>
                  <c:pt idx="843">
                    <c:v>BAJO</c:v>
                  </c:pt>
                  <c:pt idx="844">
                    <c:v>ALTO</c:v>
                  </c:pt>
                  <c:pt idx="845">
                    <c:v>BAJO</c:v>
                  </c:pt>
                  <c:pt idx="846">
                    <c:v>BAJO</c:v>
                  </c:pt>
                  <c:pt idx="847">
                    <c:v>BAJO</c:v>
                  </c:pt>
                  <c:pt idx="848">
                    <c:v>BAJO</c:v>
                  </c:pt>
                  <c:pt idx="849">
                    <c:v>BAJO</c:v>
                  </c:pt>
                  <c:pt idx="850">
                    <c:v>BAJO</c:v>
                  </c:pt>
                  <c:pt idx="851">
                    <c:v>ALTO</c:v>
                  </c:pt>
                  <c:pt idx="852">
                    <c:v>ALTO</c:v>
                  </c:pt>
                  <c:pt idx="853">
                    <c:v>ALTO</c:v>
                  </c:pt>
                  <c:pt idx="854">
                    <c:v>ALTO</c:v>
                  </c:pt>
                  <c:pt idx="855">
                    <c:v>ALTO</c:v>
                  </c:pt>
                  <c:pt idx="856">
                    <c:v>ALTO</c:v>
                  </c:pt>
                  <c:pt idx="857">
                    <c:v>ALTO</c:v>
                  </c:pt>
                  <c:pt idx="858">
                    <c:v>ALTO</c:v>
                  </c:pt>
                  <c:pt idx="859">
                    <c:v>BAJO</c:v>
                  </c:pt>
                  <c:pt idx="860">
                    <c:v>BAJO</c:v>
                  </c:pt>
                  <c:pt idx="861">
                    <c:v>BAJO</c:v>
                  </c:pt>
                  <c:pt idx="862">
                    <c:v>ALTO</c:v>
                  </c:pt>
                  <c:pt idx="863">
                    <c:v>ALTO</c:v>
                  </c:pt>
                  <c:pt idx="864">
                    <c:v>ALTO</c:v>
                  </c:pt>
                  <c:pt idx="865">
                    <c:v>ALTO</c:v>
                  </c:pt>
                  <c:pt idx="866">
                    <c:v>BAJO</c:v>
                  </c:pt>
                  <c:pt idx="867">
                    <c:v>BAJO</c:v>
                  </c:pt>
                  <c:pt idx="868">
                    <c:v>BAJO</c:v>
                  </c:pt>
                  <c:pt idx="869">
                    <c:v>BAJO</c:v>
                  </c:pt>
                  <c:pt idx="870">
                    <c:v>BAJO</c:v>
                  </c:pt>
                  <c:pt idx="871">
                    <c:v>BAJO</c:v>
                  </c:pt>
                  <c:pt idx="872">
                    <c:v>BAJO</c:v>
                  </c:pt>
                  <c:pt idx="873">
                    <c:v>BAJO</c:v>
                  </c:pt>
                  <c:pt idx="874">
                    <c:v>BAJO</c:v>
                  </c:pt>
                  <c:pt idx="875">
                    <c:v>BAJO</c:v>
                  </c:pt>
                  <c:pt idx="876">
                    <c:v>ALTO</c:v>
                  </c:pt>
                  <c:pt idx="877">
                    <c:v>ALTO</c:v>
                  </c:pt>
                  <c:pt idx="878">
                    <c:v>ALTO</c:v>
                  </c:pt>
                  <c:pt idx="879">
                    <c:v>ALTO</c:v>
                  </c:pt>
                  <c:pt idx="880">
                    <c:v>BAJO</c:v>
                  </c:pt>
                  <c:pt idx="881">
                    <c:v>ALTO</c:v>
                  </c:pt>
                  <c:pt idx="882">
                    <c:v>ALTO</c:v>
                  </c:pt>
                  <c:pt idx="883">
                    <c:v>ALTO</c:v>
                  </c:pt>
                  <c:pt idx="884">
                    <c:v>ALTO</c:v>
                  </c:pt>
                  <c:pt idx="885">
                    <c:v>ALTO</c:v>
                  </c:pt>
                  <c:pt idx="886">
                    <c:v>ALTO</c:v>
                  </c:pt>
                  <c:pt idx="887">
                    <c:v>ALTO</c:v>
                  </c:pt>
                  <c:pt idx="888">
                    <c:v>ALTO</c:v>
                  </c:pt>
                  <c:pt idx="889">
                    <c:v>ALTO</c:v>
                  </c:pt>
                  <c:pt idx="890">
                    <c:v>ALTO</c:v>
                  </c:pt>
                  <c:pt idx="891">
                    <c:v>ALTO</c:v>
                  </c:pt>
                  <c:pt idx="892">
                    <c:v>ALTO</c:v>
                  </c:pt>
                  <c:pt idx="893">
                    <c:v>ALTO</c:v>
                  </c:pt>
                  <c:pt idx="894">
                    <c:v>ALTO</c:v>
                  </c:pt>
                  <c:pt idx="895">
                    <c:v>ALTO</c:v>
                  </c:pt>
                  <c:pt idx="896">
                    <c:v>ALTO</c:v>
                  </c:pt>
                  <c:pt idx="897">
                    <c:v>ALTO</c:v>
                  </c:pt>
                  <c:pt idx="898">
                    <c:v>ALTO</c:v>
                  </c:pt>
                  <c:pt idx="899">
                    <c:v>ALTO</c:v>
                  </c:pt>
                  <c:pt idx="900">
                    <c:v>ALTO</c:v>
                  </c:pt>
                  <c:pt idx="901">
                    <c:v>BAJO</c:v>
                  </c:pt>
                  <c:pt idx="902">
                    <c:v>BAJO</c:v>
                  </c:pt>
                  <c:pt idx="903">
                    <c:v>BAJO</c:v>
                  </c:pt>
                  <c:pt idx="904">
                    <c:v>BAJO</c:v>
                  </c:pt>
                  <c:pt idx="905">
                    <c:v>BAJO</c:v>
                  </c:pt>
                  <c:pt idx="906">
                    <c:v>BAJO</c:v>
                  </c:pt>
                  <c:pt idx="907">
                    <c:v>BAJO</c:v>
                  </c:pt>
                  <c:pt idx="908">
                    <c:v>ALTO</c:v>
                  </c:pt>
                  <c:pt idx="909">
                    <c:v>ALTO</c:v>
                  </c:pt>
                  <c:pt idx="910">
                    <c:v>ALTO</c:v>
                  </c:pt>
                  <c:pt idx="911">
                    <c:v>ALTO</c:v>
                  </c:pt>
                  <c:pt idx="912">
                    <c:v>ALTO</c:v>
                  </c:pt>
                  <c:pt idx="913">
                    <c:v>ALTO</c:v>
                  </c:pt>
                  <c:pt idx="914">
                    <c:v>ALTO</c:v>
                  </c:pt>
                  <c:pt idx="915">
                    <c:v>ALTO</c:v>
                  </c:pt>
                  <c:pt idx="916">
                    <c:v>ALTO</c:v>
                  </c:pt>
                  <c:pt idx="917">
                    <c:v>ALTO</c:v>
                  </c:pt>
                  <c:pt idx="918">
                    <c:v>ALTO</c:v>
                  </c:pt>
                  <c:pt idx="919">
                    <c:v>ALTO</c:v>
                  </c:pt>
                  <c:pt idx="920">
                    <c:v>ALTO</c:v>
                  </c:pt>
                  <c:pt idx="921">
                    <c:v>ALTO</c:v>
                  </c:pt>
                  <c:pt idx="922">
                    <c:v>ALTO</c:v>
                  </c:pt>
                  <c:pt idx="923">
                    <c:v>ALTO</c:v>
                  </c:pt>
                  <c:pt idx="924">
                    <c:v>ALTO</c:v>
                  </c:pt>
                  <c:pt idx="925">
                    <c:v>ALTO</c:v>
                  </c:pt>
                  <c:pt idx="926">
                    <c:v>ALTO</c:v>
                  </c:pt>
                  <c:pt idx="927">
                    <c:v>ALTO</c:v>
                  </c:pt>
                  <c:pt idx="928">
                    <c:v>ALTO</c:v>
                  </c:pt>
                  <c:pt idx="929">
                    <c:v>BAJO</c:v>
                  </c:pt>
                  <c:pt idx="930">
                    <c:v>BAJO</c:v>
                  </c:pt>
                  <c:pt idx="931">
                    <c:v>BAJO</c:v>
                  </c:pt>
                  <c:pt idx="932">
                    <c:v>BAJO</c:v>
                  </c:pt>
                  <c:pt idx="933">
                    <c:v>BAJO</c:v>
                  </c:pt>
                  <c:pt idx="934">
                    <c:v>BAJO</c:v>
                  </c:pt>
                  <c:pt idx="935">
                    <c:v>BAJO</c:v>
                  </c:pt>
                  <c:pt idx="936">
                    <c:v>BAJO</c:v>
                  </c:pt>
                  <c:pt idx="937">
                    <c:v>ALTO</c:v>
                  </c:pt>
                  <c:pt idx="938">
                    <c:v>ALTO</c:v>
                  </c:pt>
                  <c:pt idx="939">
                    <c:v>ALTO</c:v>
                  </c:pt>
                  <c:pt idx="940">
                    <c:v>ALTO</c:v>
                  </c:pt>
                  <c:pt idx="941">
                    <c:v>BAJO</c:v>
                  </c:pt>
                  <c:pt idx="942">
                    <c:v>BAJO</c:v>
                  </c:pt>
                  <c:pt idx="943">
                    <c:v>ALTO</c:v>
                  </c:pt>
                  <c:pt idx="944">
                    <c:v>ALTO</c:v>
                  </c:pt>
                  <c:pt idx="945">
                    <c:v>ALTO</c:v>
                  </c:pt>
                  <c:pt idx="946">
                    <c:v>ALTO</c:v>
                  </c:pt>
                  <c:pt idx="947">
                    <c:v>ALTO</c:v>
                  </c:pt>
                  <c:pt idx="948">
                    <c:v>ALTO</c:v>
                  </c:pt>
                  <c:pt idx="949">
                    <c:v>ALTO</c:v>
                  </c:pt>
                  <c:pt idx="950">
                    <c:v>ALTO</c:v>
                  </c:pt>
                  <c:pt idx="951">
                    <c:v>ALTO</c:v>
                  </c:pt>
                  <c:pt idx="952">
                    <c:v>ALTO</c:v>
                  </c:pt>
                  <c:pt idx="953">
                    <c:v>ALTO</c:v>
                  </c:pt>
                  <c:pt idx="954">
                    <c:v>ALTO</c:v>
                  </c:pt>
                  <c:pt idx="955">
                    <c:v>ALTO</c:v>
                  </c:pt>
                  <c:pt idx="956">
                    <c:v>ALTO</c:v>
                  </c:pt>
                  <c:pt idx="957">
                    <c:v>ALTO</c:v>
                  </c:pt>
                  <c:pt idx="958">
                    <c:v>BAJO</c:v>
                  </c:pt>
                  <c:pt idx="959">
                    <c:v>ALTO</c:v>
                  </c:pt>
                  <c:pt idx="960">
                    <c:v>ALTO</c:v>
                  </c:pt>
                  <c:pt idx="961">
                    <c:v>BAJO</c:v>
                  </c:pt>
                  <c:pt idx="962">
                    <c:v>ALTO</c:v>
                  </c:pt>
                  <c:pt idx="963">
                    <c:v>ALTO</c:v>
                  </c:pt>
                  <c:pt idx="964">
                    <c:v>ALTO</c:v>
                  </c:pt>
                  <c:pt idx="965">
                    <c:v>ALTO</c:v>
                  </c:pt>
                  <c:pt idx="966">
                    <c:v>BAJO</c:v>
                  </c:pt>
                  <c:pt idx="967">
                    <c:v>BAJO</c:v>
                  </c:pt>
                  <c:pt idx="968">
                    <c:v>BAJO</c:v>
                  </c:pt>
                  <c:pt idx="969">
                    <c:v>BAJO</c:v>
                  </c:pt>
                  <c:pt idx="970">
                    <c:v>ALTO</c:v>
                  </c:pt>
                  <c:pt idx="971">
                    <c:v>BAJO</c:v>
                  </c:pt>
                  <c:pt idx="972">
                    <c:v>BAJO</c:v>
                  </c:pt>
                  <c:pt idx="973">
                    <c:v>ALTO</c:v>
                  </c:pt>
                  <c:pt idx="974">
                    <c:v>BAJO</c:v>
                  </c:pt>
                  <c:pt idx="975">
                    <c:v>ALTO</c:v>
                  </c:pt>
                  <c:pt idx="976">
                    <c:v>ALTO</c:v>
                  </c:pt>
                  <c:pt idx="977">
                    <c:v>ALTO</c:v>
                  </c:pt>
                  <c:pt idx="978">
                    <c:v>BAJO</c:v>
                  </c:pt>
                  <c:pt idx="979">
                    <c:v>BAJO</c:v>
                  </c:pt>
                  <c:pt idx="980">
                    <c:v>BAJO</c:v>
                  </c:pt>
                  <c:pt idx="981">
                    <c:v>BAJO</c:v>
                  </c:pt>
                  <c:pt idx="982">
                    <c:v>BAJO</c:v>
                  </c:pt>
                  <c:pt idx="983">
                    <c:v>BAJO</c:v>
                  </c:pt>
                  <c:pt idx="984">
                    <c:v>BAJO</c:v>
                  </c:pt>
                  <c:pt idx="985">
                    <c:v>BAJO</c:v>
                  </c:pt>
                  <c:pt idx="986">
                    <c:v>BAJO</c:v>
                  </c:pt>
                  <c:pt idx="987">
                    <c:v>BAJO</c:v>
                  </c:pt>
                  <c:pt idx="988">
                    <c:v>BAJO</c:v>
                  </c:pt>
                  <c:pt idx="989">
                    <c:v>BAJO</c:v>
                  </c:pt>
                  <c:pt idx="990">
                    <c:v>BAJO</c:v>
                  </c:pt>
                  <c:pt idx="991">
                    <c:v>BAJO</c:v>
                  </c:pt>
                  <c:pt idx="992">
                    <c:v>BAJO</c:v>
                  </c:pt>
                  <c:pt idx="993">
                    <c:v>BAJO</c:v>
                  </c:pt>
                  <c:pt idx="994">
                    <c:v>BAJO</c:v>
                  </c:pt>
                  <c:pt idx="995">
                    <c:v>BAJO</c:v>
                  </c:pt>
                  <c:pt idx="996">
                    <c:v>BAJO</c:v>
                  </c:pt>
                  <c:pt idx="997">
                    <c:v>MEDIO   </c:v>
                  </c:pt>
                  <c:pt idx="998">
                    <c:v>BAJO</c:v>
                  </c:pt>
                  <c:pt idx="999">
                    <c:v>BAJO</c:v>
                  </c:pt>
                  <c:pt idx="1000">
                    <c:v>BAJO</c:v>
                  </c:pt>
                  <c:pt idx="1001">
                    <c:v>BAJO</c:v>
                  </c:pt>
                  <c:pt idx="1002">
                    <c:v>BAJO</c:v>
                  </c:pt>
                  <c:pt idx="1003">
                    <c:v>BAJO</c:v>
                  </c:pt>
                  <c:pt idx="1004">
                    <c:v>BAJO</c:v>
                  </c:pt>
                  <c:pt idx="1005">
                    <c:v>BAJO</c:v>
                  </c:pt>
                  <c:pt idx="1006">
                    <c:v>BAJO</c:v>
                  </c:pt>
                  <c:pt idx="1007">
                    <c:v>BAJO</c:v>
                  </c:pt>
                  <c:pt idx="1008">
                    <c:v>BAJO</c:v>
                  </c:pt>
                  <c:pt idx="1009">
                    <c:v>BAJO</c:v>
                  </c:pt>
                  <c:pt idx="1010">
                    <c:v>BAJO</c:v>
                  </c:pt>
                  <c:pt idx="1011">
                    <c:v>BAJO</c:v>
                  </c:pt>
                  <c:pt idx="1012">
                    <c:v>BAJO</c:v>
                  </c:pt>
                  <c:pt idx="1013">
                    <c:v>BAJO</c:v>
                  </c:pt>
                  <c:pt idx="1014">
                    <c:v>BAJO</c:v>
                  </c:pt>
                  <c:pt idx="1015">
                    <c:v>BAJO</c:v>
                  </c:pt>
                  <c:pt idx="1016">
                    <c:v>BAJO</c:v>
                  </c:pt>
                  <c:pt idx="1017">
                    <c:v>ALTO</c:v>
                  </c:pt>
                  <c:pt idx="1018">
                    <c:v>MEDIO   </c:v>
                  </c:pt>
                  <c:pt idx="1019">
                    <c:v>ALTO</c:v>
                  </c:pt>
                  <c:pt idx="1020">
                    <c:v>BAJO</c:v>
                  </c:pt>
                  <c:pt idx="1021">
                    <c:v>BAJO</c:v>
                  </c:pt>
                  <c:pt idx="1022">
                    <c:v>BAJO</c:v>
                  </c:pt>
                  <c:pt idx="1023">
                    <c:v>ALTO</c:v>
                  </c:pt>
                  <c:pt idx="1024">
                    <c:v>BAJO</c:v>
                  </c:pt>
                  <c:pt idx="1025">
                    <c:v>BAJO</c:v>
                  </c:pt>
                  <c:pt idx="1026">
                    <c:v>BAJO</c:v>
                  </c:pt>
                  <c:pt idx="1027">
                    <c:v>BAJO</c:v>
                  </c:pt>
                  <c:pt idx="1028">
                    <c:v>BAJO</c:v>
                  </c:pt>
                  <c:pt idx="1029">
                    <c:v>BAJO</c:v>
                  </c:pt>
                  <c:pt idx="1030">
                    <c:v>BAJO</c:v>
                  </c:pt>
                  <c:pt idx="1031">
                    <c:v>BAJO</c:v>
                  </c:pt>
                  <c:pt idx="1032">
                    <c:v>BAJO</c:v>
                  </c:pt>
                  <c:pt idx="1033">
                    <c:v>BAJO</c:v>
                  </c:pt>
                  <c:pt idx="1034">
                    <c:v>BAJO</c:v>
                  </c:pt>
                  <c:pt idx="1035">
                    <c:v>BAJO</c:v>
                  </c:pt>
                  <c:pt idx="1036">
                    <c:v>BAJO</c:v>
                  </c:pt>
                  <c:pt idx="1037">
                    <c:v>BAJO</c:v>
                  </c:pt>
                  <c:pt idx="1038">
                    <c:v>BAJO</c:v>
                  </c:pt>
                  <c:pt idx="1039">
                    <c:v>MEDIO   </c:v>
                  </c:pt>
                  <c:pt idx="1040">
                    <c:v>BAJO</c:v>
                  </c:pt>
                  <c:pt idx="1041">
                    <c:v>BAJO</c:v>
                  </c:pt>
                  <c:pt idx="1042">
                    <c:v>BAJO</c:v>
                  </c:pt>
                  <c:pt idx="1043">
                    <c:v>BAJO</c:v>
                  </c:pt>
                  <c:pt idx="1044">
                    <c:v>BAJO</c:v>
                  </c:pt>
                  <c:pt idx="1045">
                    <c:v>BAJO</c:v>
                  </c:pt>
                  <c:pt idx="1046">
                    <c:v>BAJO</c:v>
                  </c:pt>
                  <c:pt idx="1047">
                    <c:v>BAJO</c:v>
                  </c:pt>
                  <c:pt idx="1048">
                    <c:v>BAJO</c:v>
                  </c:pt>
                  <c:pt idx="1049">
                    <c:v>MEDIO   </c:v>
                  </c:pt>
                  <c:pt idx="1050">
                    <c:v>MEDIO   </c:v>
                  </c:pt>
                  <c:pt idx="1051">
                    <c:v>BAJO</c:v>
                  </c:pt>
                  <c:pt idx="1052">
                    <c:v>BAJO</c:v>
                  </c:pt>
                  <c:pt idx="1053">
                    <c:v>BAJO</c:v>
                  </c:pt>
                  <c:pt idx="1054">
                    <c:v>BAJO</c:v>
                  </c:pt>
                  <c:pt idx="1055">
                    <c:v>BAJO</c:v>
                  </c:pt>
                  <c:pt idx="1056">
                    <c:v>BAJO</c:v>
                  </c:pt>
                  <c:pt idx="1057">
                    <c:v>MEDIO   </c:v>
                  </c:pt>
                  <c:pt idx="1058">
                    <c:v>BAJO</c:v>
                  </c:pt>
                  <c:pt idx="1059">
                    <c:v>BAJO</c:v>
                  </c:pt>
                  <c:pt idx="1060">
                    <c:v>BAJO</c:v>
                  </c:pt>
                  <c:pt idx="1061">
                    <c:v>BAJO</c:v>
                  </c:pt>
                  <c:pt idx="1062">
                    <c:v>BAJO</c:v>
                  </c:pt>
                  <c:pt idx="1063">
                    <c:v>BAJO</c:v>
                  </c:pt>
                  <c:pt idx="1064">
                    <c:v>BAJO</c:v>
                  </c:pt>
                  <c:pt idx="1065">
                    <c:v>BAJO</c:v>
                  </c:pt>
                  <c:pt idx="1066">
                    <c:v>BAJO</c:v>
                  </c:pt>
                  <c:pt idx="1067">
                    <c:v>MEDIO   </c:v>
                  </c:pt>
                  <c:pt idx="1068">
                    <c:v>BAJO</c:v>
                  </c:pt>
                  <c:pt idx="1069">
                    <c:v>BAJO</c:v>
                  </c:pt>
                  <c:pt idx="1070">
                    <c:v>BAJO</c:v>
                  </c:pt>
                  <c:pt idx="1071">
                    <c:v>BAJO</c:v>
                  </c:pt>
                  <c:pt idx="1072">
                    <c:v>MEDIO   </c:v>
                  </c:pt>
                  <c:pt idx="1073">
                    <c:v>BAJO</c:v>
                  </c:pt>
                  <c:pt idx="1074">
                    <c:v>BAJO</c:v>
                  </c:pt>
                  <c:pt idx="1075">
                    <c:v>BAJO</c:v>
                  </c:pt>
                  <c:pt idx="1076">
                    <c:v>BAJO</c:v>
                  </c:pt>
                  <c:pt idx="1077">
                    <c:v>BAJO</c:v>
                  </c:pt>
                  <c:pt idx="1078">
                    <c:v>BAJO</c:v>
                  </c:pt>
                  <c:pt idx="1079">
                    <c:v>BAJO</c:v>
                  </c:pt>
                  <c:pt idx="1080">
                    <c:v>BAJO</c:v>
                  </c:pt>
                  <c:pt idx="1081">
                    <c:v>BAJO</c:v>
                  </c:pt>
                  <c:pt idx="1082">
                    <c:v>BAJO</c:v>
                  </c:pt>
                  <c:pt idx="1083">
                    <c:v>BAJO</c:v>
                  </c:pt>
                  <c:pt idx="1084">
                    <c:v>BAJO</c:v>
                  </c:pt>
                  <c:pt idx="1085">
                    <c:v>BAJO</c:v>
                  </c:pt>
                  <c:pt idx="1086">
                    <c:v>BAJO</c:v>
                  </c:pt>
                  <c:pt idx="1087">
                    <c:v>BAJO</c:v>
                  </c:pt>
                  <c:pt idx="1088">
                    <c:v>BAJO</c:v>
                  </c:pt>
                  <c:pt idx="1089">
                    <c:v>BAJO</c:v>
                  </c:pt>
                  <c:pt idx="1090">
                    <c:v>MEDIO   </c:v>
                  </c:pt>
                  <c:pt idx="1091">
                    <c:v>MEDIO   </c:v>
                  </c:pt>
                  <c:pt idx="1092">
                    <c:v>MEDIO   </c:v>
                  </c:pt>
                  <c:pt idx="1093">
                    <c:v>MEDIO   </c:v>
                  </c:pt>
                  <c:pt idx="1094">
                    <c:v>MEDIO   </c:v>
                  </c:pt>
                  <c:pt idx="1095">
                    <c:v>ALTO</c:v>
                  </c:pt>
                  <c:pt idx="1096">
                    <c:v>BAJO</c:v>
                  </c:pt>
                  <c:pt idx="1097">
                    <c:v>MEDIO   </c:v>
                  </c:pt>
                  <c:pt idx="1098">
                    <c:v>MEDIO   </c:v>
                  </c:pt>
                  <c:pt idx="1099">
                    <c:v>MEDIO   </c:v>
                  </c:pt>
                  <c:pt idx="1100">
                    <c:v>BAJO</c:v>
                  </c:pt>
                  <c:pt idx="1101">
                    <c:v>BAJO</c:v>
                  </c:pt>
                  <c:pt idx="1102">
                    <c:v>BAJO</c:v>
                  </c:pt>
                  <c:pt idx="1103">
                    <c:v>ALTO</c:v>
                  </c:pt>
                  <c:pt idx="1104">
                    <c:v>BAJO</c:v>
                  </c:pt>
                  <c:pt idx="1105">
                    <c:v>BAJO</c:v>
                  </c:pt>
                  <c:pt idx="1106">
                    <c:v>ALTO</c:v>
                  </c:pt>
                  <c:pt idx="1107">
                    <c:v>BAJO</c:v>
                  </c:pt>
                  <c:pt idx="1108">
                    <c:v>ALTO</c:v>
                  </c:pt>
                  <c:pt idx="1109">
                    <c:v>ALTO</c:v>
                  </c:pt>
                  <c:pt idx="1110">
                    <c:v>BAJO</c:v>
                  </c:pt>
                  <c:pt idx="1111">
                    <c:v>BAJO</c:v>
                  </c:pt>
                  <c:pt idx="1112">
                    <c:v>ALTO</c:v>
                  </c:pt>
                  <c:pt idx="1113">
                    <c:v>ALTO</c:v>
                  </c:pt>
                  <c:pt idx="1114">
                    <c:v>MEDIO   </c:v>
                  </c:pt>
                  <c:pt idx="1115">
                    <c:v>BAJO</c:v>
                  </c:pt>
                  <c:pt idx="1116">
                    <c:v>BAJO</c:v>
                  </c:pt>
                  <c:pt idx="1117">
                    <c:v>BAJO</c:v>
                  </c:pt>
                  <c:pt idx="1118">
                    <c:v>BAJO</c:v>
                  </c:pt>
                  <c:pt idx="1119">
                    <c:v>BAJO</c:v>
                  </c:pt>
                  <c:pt idx="1120">
                    <c:v>BAJO</c:v>
                  </c:pt>
                  <c:pt idx="1121">
                    <c:v>BAJO</c:v>
                  </c:pt>
                  <c:pt idx="1122">
                    <c:v>BAJO</c:v>
                  </c:pt>
                  <c:pt idx="1123">
                    <c:v>BAJO</c:v>
                  </c:pt>
                  <c:pt idx="1124">
                    <c:v>ALTO</c:v>
                  </c:pt>
                  <c:pt idx="1125">
                    <c:v>BAJO</c:v>
                  </c:pt>
                  <c:pt idx="1126">
                    <c:v>ALTO</c:v>
                  </c:pt>
                  <c:pt idx="1127">
                    <c:v>MEDIO   </c:v>
                  </c:pt>
                  <c:pt idx="1128">
                    <c:v>BAJO</c:v>
                  </c:pt>
                  <c:pt idx="1129">
                    <c:v>BAJO</c:v>
                  </c:pt>
                  <c:pt idx="1130">
                    <c:v>MEDIO   </c:v>
                  </c:pt>
                  <c:pt idx="1131">
                    <c:v>MEDIO   </c:v>
                  </c:pt>
                  <c:pt idx="1132">
                    <c:v>MEDIO   </c:v>
                  </c:pt>
                  <c:pt idx="1133">
                    <c:v>MEDIO   </c:v>
                  </c:pt>
                  <c:pt idx="1134">
                    <c:v>ALTO</c:v>
                  </c:pt>
                  <c:pt idx="1135">
                    <c:v>MEDIO   </c:v>
                  </c:pt>
                  <c:pt idx="1136">
                    <c:v>BAJO</c:v>
                  </c:pt>
                  <c:pt idx="1137">
                    <c:v>BAJO</c:v>
                  </c:pt>
                  <c:pt idx="1138">
                    <c:v>BAJO</c:v>
                  </c:pt>
                  <c:pt idx="1139">
                    <c:v>MEDIO   </c:v>
                  </c:pt>
                  <c:pt idx="1140">
                    <c:v>MEDIO   </c:v>
                  </c:pt>
                  <c:pt idx="1141">
                    <c:v>MEDIO   </c:v>
                  </c:pt>
                  <c:pt idx="1142">
                    <c:v>MEDIO   </c:v>
                  </c:pt>
                  <c:pt idx="1143">
                    <c:v>MEDIO   </c:v>
                  </c:pt>
                  <c:pt idx="1144">
                    <c:v>BAJO</c:v>
                  </c:pt>
                  <c:pt idx="1145">
                    <c:v>BAJO</c:v>
                  </c:pt>
                  <c:pt idx="1146">
                    <c:v>BAJO</c:v>
                  </c:pt>
                  <c:pt idx="1147">
                    <c:v>MEDIO   </c:v>
                  </c:pt>
                  <c:pt idx="1148">
                    <c:v>MEDIO   </c:v>
                  </c:pt>
                  <c:pt idx="1149">
                    <c:v>ALTO</c:v>
                  </c:pt>
                  <c:pt idx="1150">
                    <c:v>ALTO</c:v>
                  </c:pt>
                  <c:pt idx="1151">
                    <c:v>ALTO</c:v>
                  </c:pt>
                  <c:pt idx="1152">
                    <c:v>ALTO</c:v>
                  </c:pt>
                  <c:pt idx="1153">
                    <c:v>ALTO</c:v>
                  </c:pt>
                  <c:pt idx="1154">
                    <c:v>BAJO</c:v>
                  </c:pt>
                  <c:pt idx="1155">
                    <c:v>BAJO</c:v>
                  </c:pt>
                  <c:pt idx="1156">
                    <c:v>BAJO</c:v>
                  </c:pt>
                  <c:pt idx="1157">
                    <c:v>BAJO</c:v>
                  </c:pt>
                  <c:pt idx="1158">
                    <c:v>BAJO</c:v>
                  </c:pt>
                  <c:pt idx="1159">
                    <c:v>BAJO</c:v>
                  </c:pt>
                  <c:pt idx="1160">
                    <c:v>BAJO</c:v>
                  </c:pt>
                  <c:pt idx="1161">
                    <c:v>MEDIO   </c:v>
                  </c:pt>
                  <c:pt idx="1162">
                    <c:v>MEDIO   </c:v>
                  </c:pt>
                  <c:pt idx="1163">
                    <c:v>ALTO</c:v>
                  </c:pt>
                  <c:pt idx="1164">
                    <c:v>MEDIO   </c:v>
                  </c:pt>
                  <c:pt idx="1165">
                    <c:v>ALTO</c:v>
                  </c:pt>
                  <c:pt idx="1166">
                    <c:v>BAJO</c:v>
                  </c:pt>
                  <c:pt idx="1167">
                    <c:v>MEDIO   </c:v>
                  </c:pt>
                  <c:pt idx="1168">
                    <c:v>MEDIO   </c:v>
                  </c:pt>
                  <c:pt idx="1169">
                    <c:v>MEDIO   </c:v>
                  </c:pt>
                  <c:pt idx="1170">
                    <c:v>MEDIO   </c:v>
                  </c:pt>
                  <c:pt idx="1171">
                    <c:v>MEDIO   </c:v>
                  </c:pt>
                  <c:pt idx="1172">
                    <c:v>MEDIO   </c:v>
                  </c:pt>
                  <c:pt idx="1173">
                    <c:v>MEDIO   </c:v>
                  </c:pt>
                  <c:pt idx="1174">
                    <c:v>ALTO</c:v>
                  </c:pt>
                  <c:pt idx="1175">
                    <c:v>BAJO</c:v>
                  </c:pt>
                  <c:pt idx="1176">
                    <c:v>ALTO</c:v>
                  </c:pt>
                  <c:pt idx="1177">
                    <c:v>BAJO</c:v>
                  </c:pt>
                  <c:pt idx="1178">
                    <c:v>BAJO</c:v>
                  </c:pt>
                  <c:pt idx="1179">
                    <c:v>BAJO</c:v>
                  </c:pt>
                  <c:pt idx="1180">
                    <c:v>BAJO</c:v>
                  </c:pt>
                  <c:pt idx="1181">
                    <c:v>BAJO</c:v>
                  </c:pt>
                  <c:pt idx="1182">
                    <c:v>BAJO</c:v>
                  </c:pt>
                  <c:pt idx="1183">
                    <c:v>BAJO</c:v>
                  </c:pt>
                  <c:pt idx="1184">
                    <c:v>BAJO</c:v>
                  </c:pt>
                  <c:pt idx="1185">
                    <c:v>BAJO</c:v>
                  </c:pt>
                  <c:pt idx="1186">
                    <c:v>BAJO</c:v>
                  </c:pt>
                  <c:pt idx="1187">
                    <c:v>BAJO</c:v>
                  </c:pt>
                  <c:pt idx="1188">
                    <c:v>ALTO</c:v>
                  </c:pt>
                  <c:pt idx="1189">
                    <c:v>BAJO</c:v>
                  </c:pt>
                  <c:pt idx="1190">
                    <c:v>BAJO</c:v>
                  </c:pt>
                  <c:pt idx="1191">
                    <c:v>BAJO</c:v>
                  </c:pt>
                  <c:pt idx="1192">
                    <c:v>MEDIO   </c:v>
                  </c:pt>
                  <c:pt idx="1193">
                    <c:v>BAJO</c:v>
                  </c:pt>
                  <c:pt idx="1194">
                    <c:v>BAJO</c:v>
                  </c:pt>
                  <c:pt idx="1195">
                    <c:v>MEDIO   </c:v>
                  </c:pt>
                  <c:pt idx="1196">
                    <c:v>MEDIO   </c:v>
                  </c:pt>
                  <c:pt idx="1197">
                    <c:v>MEDIO   </c:v>
                  </c:pt>
                  <c:pt idx="1198">
                    <c:v>MEDIO   </c:v>
                  </c:pt>
                  <c:pt idx="1199">
                    <c:v>MEDIO   </c:v>
                  </c:pt>
                  <c:pt idx="1200">
                    <c:v>MEDIO   </c:v>
                  </c:pt>
                  <c:pt idx="1201">
                    <c:v>ALTO</c:v>
                  </c:pt>
                  <c:pt idx="1202">
                    <c:v>ALTO</c:v>
                  </c:pt>
                  <c:pt idx="1203">
                    <c:v>BAJO</c:v>
                  </c:pt>
                  <c:pt idx="1204">
                    <c:v>BAJO</c:v>
                  </c:pt>
                  <c:pt idx="1205">
                    <c:v>BAJO</c:v>
                  </c:pt>
                  <c:pt idx="1206">
                    <c:v>BAJO</c:v>
                  </c:pt>
                  <c:pt idx="1207">
                    <c:v>MEDIO   </c:v>
                  </c:pt>
                  <c:pt idx="1208">
                    <c:v>BAJO</c:v>
                  </c:pt>
                  <c:pt idx="1209">
                    <c:v>ALTO</c:v>
                  </c:pt>
                  <c:pt idx="1210">
                    <c:v>MEDIO   </c:v>
                  </c:pt>
                  <c:pt idx="1211">
                    <c:v>BAJO</c:v>
                  </c:pt>
                  <c:pt idx="1212">
                    <c:v>BAJO</c:v>
                  </c:pt>
                  <c:pt idx="1213">
                    <c:v>BAJO</c:v>
                  </c:pt>
                  <c:pt idx="1214">
                    <c:v>MEDIO   </c:v>
                  </c:pt>
                  <c:pt idx="1215">
                    <c:v>MEDIO   </c:v>
                  </c:pt>
                  <c:pt idx="1216">
                    <c:v>BAJO</c:v>
                  </c:pt>
                  <c:pt idx="1217">
                    <c:v>BAJO</c:v>
                  </c:pt>
                  <c:pt idx="1218">
                    <c:v>BAJO</c:v>
                  </c:pt>
                  <c:pt idx="1219">
                    <c:v>MEDIO   </c:v>
                  </c:pt>
                  <c:pt idx="1220">
                    <c:v>MEDIO   </c:v>
                  </c:pt>
                  <c:pt idx="1221">
                    <c:v>MEDIO   </c:v>
                  </c:pt>
                  <c:pt idx="1222">
                    <c:v>MEDIO   </c:v>
                  </c:pt>
                  <c:pt idx="1223">
                    <c:v>MEDIO   </c:v>
                  </c:pt>
                  <c:pt idx="1224">
                    <c:v>MEDIO   </c:v>
                  </c:pt>
                  <c:pt idx="1225">
                    <c:v>MEDIO   </c:v>
                  </c:pt>
                  <c:pt idx="1226">
                    <c:v>MEDIO   </c:v>
                  </c:pt>
                  <c:pt idx="1227">
                    <c:v>MEDIO   </c:v>
                  </c:pt>
                  <c:pt idx="1228">
                    <c:v>MEDIO   </c:v>
                  </c:pt>
                  <c:pt idx="1229">
                    <c:v>MEDIO   </c:v>
                  </c:pt>
                  <c:pt idx="1230">
                    <c:v>MEDIO   </c:v>
                  </c:pt>
                  <c:pt idx="1231">
                    <c:v>BAJO</c:v>
                  </c:pt>
                  <c:pt idx="1232">
                    <c:v>MEDIO   </c:v>
                  </c:pt>
                  <c:pt idx="1233">
                    <c:v>MEDIO   </c:v>
                  </c:pt>
                  <c:pt idx="1234">
                    <c:v>MEDIO   </c:v>
                  </c:pt>
                  <c:pt idx="1235">
                    <c:v>MEDIO   </c:v>
                  </c:pt>
                  <c:pt idx="1236">
                    <c:v>MEDIO   </c:v>
                  </c:pt>
                  <c:pt idx="1237">
                    <c:v>MEDIO   </c:v>
                  </c:pt>
                  <c:pt idx="1238">
                    <c:v>MEDIO   </c:v>
                  </c:pt>
                  <c:pt idx="1239">
                    <c:v>MEDIO   </c:v>
                  </c:pt>
                  <c:pt idx="1240">
                    <c:v>BAJO</c:v>
                  </c:pt>
                  <c:pt idx="1241">
                    <c:v>BAJO</c:v>
                  </c:pt>
                  <c:pt idx="1242">
                    <c:v>BAJO</c:v>
                  </c:pt>
                  <c:pt idx="1243">
                    <c:v>BAJO</c:v>
                  </c:pt>
                  <c:pt idx="1244">
                    <c:v>MEDIO   </c:v>
                  </c:pt>
                  <c:pt idx="1245">
                    <c:v>BAJO</c:v>
                  </c:pt>
                  <c:pt idx="1246">
                    <c:v>MEDIO   </c:v>
                  </c:pt>
                  <c:pt idx="1247">
                    <c:v>MEDIO   </c:v>
                  </c:pt>
                  <c:pt idx="1248">
                    <c:v>BAJO</c:v>
                  </c:pt>
                  <c:pt idx="1249">
                    <c:v>BAJO</c:v>
                  </c:pt>
                  <c:pt idx="1250">
                    <c:v>MEDIO   </c:v>
                  </c:pt>
                  <c:pt idx="1251">
                    <c:v>MEDIO   </c:v>
                  </c:pt>
                  <c:pt idx="1252">
                    <c:v>BAJO</c:v>
                  </c:pt>
                  <c:pt idx="1253">
                    <c:v>MEDIO   </c:v>
                  </c:pt>
                  <c:pt idx="1254">
                    <c:v>MEDIO   </c:v>
                  </c:pt>
                  <c:pt idx="1255">
                    <c:v>MEDIO   </c:v>
                  </c:pt>
                  <c:pt idx="1256">
                    <c:v>MEDIO   </c:v>
                  </c:pt>
                  <c:pt idx="1257">
                    <c:v>BAJO</c:v>
                  </c:pt>
                  <c:pt idx="1258">
                    <c:v>MEDIO   </c:v>
                  </c:pt>
                  <c:pt idx="1259">
                    <c:v>MEDIO   </c:v>
                  </c:pt>
                  <c:pt idx="1260">
                    <c:v>BAJO</c:v>
                  </c:pt>
                  <c:pt idx="1261">
                    <c:v>BAJO</c:v>
                  </c:pt>
                  <c:pt idx="1262">
                    <c:v>MEDIO   </c:v>
                  </c:pt>
                  <c:pt idx="1263">
                    <c:v>MEDIO   </c:v>
                  </c:pt>
                  <c:pt idx="1264">
                    <c:v>BAJO</c:v>
                  </c:pt>
                  <c:pt idx="1265">
                    <c:v>MEDIO   </c:v>
                  </c:pt>
                  <c:pt idx="1266">
                    <c:v>ALTO</c:v>
                  </c:pt>
                  <c:pt idx="1267">
                    <c:v>MEDIO   </c:v>
                  </c:pt>
                  <c:pt idx="1268">
                    <c:v>MEDIO   </c:v>
                  </c:pt>
                  <c:pt idx="1269">
                    <c:v>MEDIO   </c:v>
                  </c:pt>
                  <c:pt idx="1270">
                    <c:v>MEDIO   </c:v>
                  </c:pt>
                  <c:pt idx="1271">
                    <c:v>BAJO</c:v>
                  </c:pt>
                  <c:pt idx="1272">
                    <c:v>BAJO</c:v>
                  </c:pt>
                  <c:pt idx="1273">
                    <c:v>MEDIO   </c:v>
                  </c:pt>
                  <c:pt idx="1274">
                    <c:v>ALTO</c:v>
                  </c:pt>
                  <c:pt idx="1275">
                    <c:v>BAJO</c:v>
                  </c:pt>
                  <c:pt idx="1276">
                    <c:v>BAJO</c:v>
                  </c:pt>
                  <c:pt idx="1277">
                    <c:v>BAJO</c:v>
                  </c:pt>
                  <c:pt idx="1278">
                    <c:v>BAJO</c:v>
                  </c:pt>
                  <c:pt idx="1279">
                    <c:v>BAJO</c:v>
                  </c:pt>
                  <c:pt idx="1280">
                    <c:v>MEDIO   </c:v>
                  </c:pt>
                  <c:pt idx="1281">
                    <c:v>MEDIO   </c:v>
                  </c:pt>
                  <c:pt idx="1282">
                    <c:v>MEDIO   </c:v>
                  </c:pt>
                  <c:pt idx="1283">
                    <c:v>BAJO</c:v>
                  </c:pt>
                  <c:pt idx="1284">
                    <c:v>BAJO</c:v>
                  </c:pt>
                  <c:pt idx="1285">
                    <c:v>MEDIO   </c:v>
                  </c:pt>
                  <c:pt idx="1286">
                    <c:v>BAJO</c:v>
                  </c:pt>
                  <c:pt idx="1287">
                    <c:v>BAJO</c:v>
                  </c:pt>
                  <c:pt idx="1288">
                    <c:v>MEDIO   </c:v>
                  </c:pt>
                  <c:pt idx="1289">
                    <c:v>BAJO</c:v>
                  </c:pt>
                  <c:pt idx="1290">
                    <c:v>ALTO</c:v>
                  </c:pt>
                  <c:pt idx="1291">
                    <c:v>MEDIO   </c:v>
                  </c:pt>
                  <c:pt idx="1292">
                    <c:v>MEDIO   </c:v>
                  </c:pt>
                  <c:pt idx="1293">
                    <c:v>MEDIO   </c:v>
                  </c:pt>
                  <c:pt idx="1294">
                    <c:v>MEDIO   </c:v>
                  </c:pt>
                  <c:pt idx="1295">
                    <c:v>MEDIO   </c:v>
                  </c:pt>
                  <c:pt idx="1296">
                    <c:v>MEDIO   </c:v>
                  </c:pt>
                  <c:pt idx="1297">
                    <c:v>MEDIO   </c:v>
                  </c:pt>
                  <c:pt idx="1298">
                    <c:v>MEDIO   </c:v>
                  </c:pt>
                  <c:pt idx="1299">
                    <c:v>MEDIO   </c:v>
                  </c:pt>
                  <c:pt idx="1300">
                    <c:v>BAJO</c:v>
                  </c:pt>
                  <c:pt idx="1301">
                    <c:v>MEDIO   </c:v>
                  </c:pt>
                  <c:pt idx="1302">
                    <c:v>MEDIO   </c:v>
                  </c:pt>
                  <c:pt idx="1303">
                    <c:v>MEDIO   </c:v>
                  </c:pt>
                  <c:pt idx="1304">
                    <c:v>MEDIO   </c:v>
                  </c:pt>
                  <c:pt idx="1305">
                    <c:v>MEDIO   </c:v>
                  </c:pt>
                  <c:pt idx="1306">
                    <c:v>MEDIO   </c:v>
                  </c:pt>
                  <c:pt idx="1307">
                    <c:v>MEDIO   </c:v>
                  </c:pt>
                  <c:pt idx="1308">
                    <c:v>BAJO</c:v>
                  </c:pt>
                  <c:pt idx="1309">
                    <c:v>MEDIO   </c:v>
                  </c:pt>
                  <c:pt idx="1310">
                    <c:v>MEDIO   </c:v>
                  </c:pt>
                  <c:pt idx="1311">
                    <c:v>BAJO</c:v>
                  </c:pt>
                  <c:pt idx="1312">
                    <c:v>BAJO</c:v>
                  </c:pt>
                  <c:pt idx="1313">
                    <c:v>BAJO</c:v>
                  </c:pt>
                  <c:pt idx="1314">
                    <c:v>MEDIO   </c:v>
                  </c:pt>
                  <c:pt idx="1315">
                    <c:v>MEDIO   </c:v>
                  </c:pt>
                  <c:pt idx="1316">
                    <c:v>BAJO</c:v>
                  </c:pt>
                  <c:pt idx="1317">
                    <c:v>BAJO</c:v>
                  </c:pt>
                  <c:pt idx="1318">
                    <c:v>BAJO</c:v>
                  </c:pt>
                  <c:pt idx="1319">
                    <c:v>MEDIO   </c:v>
                  </c:pt>
                  <c:pt idx="1320">
                    <c:v>ALTO</c:v>
                  </c:pt>
                  <c:pt idx="1321">
                    <c:v>MEDIO   </c:v>
                  </c:pt>
                  <c:pt idx="1322">
                    <c:v>MEDIO   </c:v>
                  </c:pt>
                  <c:pt idx="1323">
                    <c:v>MEDIO   </c:v>
                  </c:pt>
                  <c:pt idx="1324">
                    <c:v>MEDIO   </c:v>
                  </c:pt>
                  <c:pt idx="1325">
                    <c:v>MEDIO   </c:v>
                  </c:pt>
                  <c:pt idx="1326">
                    <c:v>MEDIO   </c:v>
                  </c:pt>
                  <c:pt idx="1327">
                    <c:v>BAJO</c:v>
                  </c:pt>
                  <c:pt idx="1328">
                    <c:v>MEDIO   </c:v>
                  </c:pt>
                  <c:pt idx="1329">
                    <c:v>MEDIO   </c:v>
                  </c:pt>
                  <c:pt idx="1330">
                    <c:v>BAJO</c:v>
                  </c:pt>
                  <c:pt idx="1331">
                    <c:v>MEDIO   </c:v>
                  </c:pt>
                  <c:pt idx="1332">
                    <c:v>MEDIO   </c:v>
                  </c:pt>
                  <c:pt idx="1333">
                    <c:v>MEDIO   </c:v>
                  </c:pt>
                  <c:pt idx="1334">
                    <c:v>BAJO</c:v>
                  </c:pt>
                  <c:pt idx="1335">
                    <c:v>MEDIO   </c:v>
                  </c:pt>
                  <c:pt idx="1336">
                    <c:v>ALTO</c:v>
                  </c:pt>
                  <c:pt idx="1337">
                    <c:v>BAJO</c:v>
                  </c:pt>
                  <c:pt idx="1338">
                    <c:v>BAJO</c:v>
                  </c:pt>
                  <c:pt idx="1339">
                    <c:v>BAJO</c:v>
                  </c:pt>
                  <c:pt idx="1340">
                    <c:v>MEDIO   </c:v>
                  </c:pt>
                  <c:pt idx="1341">
                    <c:v>MEDIO   </c:v>
                  </c:pt>
                  <c:pt idx="1342">
                    <c:v>MEDIO   </c:v>
                  </c:pt>
                  <c:pt idx="1343">
                    <c:v>MEDIO   </c:v>
                  </c:pt>
                  <c:pt idx="1344">
                    <c:v>MEDIO   </c:v>
                  </c:pt>
                  <c:pt idx="1345">
                    <c:v>BAJO</c:v>
                  </c:pt>
                  <c:pt idx="1346">
                    <c:v>BAJO</c:v>
                  </c:pt>
                  <c:pt idx="1347">
                    <c:v>BAJO</c:v>
                  </c:pt>
                  <c:pt idx="1348">
                    <c:v>BAJO</c:v>
                  </c:pt>
                  <c:pt idx="1349">
                    <c:v>BAJO</c:v>
                  </c:pt>
                  <c:pt idx="1350">
                    <c:v>BAJO</c:v>
                  </c:pt>
                  <c:pt idx="1351">
                    <c:v>BAJO</c:v>
                  </c:pt>
                  <c:pt idx="1352">
                    <c:v>BAJO</c:v>
                  </c:pt>
                  <c:pt idx="1353">
                    <c:v>BAJO</c:v>
                  </c:pt>
                  <c:pt idx="1354">
                    <c:v>BAJO</c:v>
                  </c:pt>
                  <c:pt idx="1355">
                    <c:v>BAJO</c:v>
                  </c:pt>
                  <c:pt idx="1356">
                    <c:v>BAJO</c:v>
                  </c:pt>
                  <c:pt idx="1357">
                    <c:v>BAJO</c:v>
                  </c:pt>
                  <c:pt idx="1358">
                    <c:v>BAJO</c:v>
                  </c:pt>
                  <c:pt idx="1359">
                    <c:v>BAJO</c:v>
                  </c:pt>
                  <c:pt idx="1360">
                    <c:v>ALTO</c:v>
                  </c:pt>
                  <c:pt idx="1361">
                    <c:v>BAJO</c:v>
                  </c:pt>
                  <c:pt idx="1362">
                    <c:v>BAJO</c:v>
                  </c:pt>
                  <c:pt idx="1363">
                    <c:v>BAJO</c:v>
                  </c:pt>
                  <c:pt idx="1364">
                    <c:v>BAJO</c:v>
                  </c:pt>
                  <c:pt idx="1365">
                    <c:v>BAJO</c:v>
                  </c:pt>
                  <c:pt idx="1366">
                    <c:v>BAJO</c:v>
                  </c:pt>
                  <c:pt idx="1367">
                    <c:v>BAJO</c:v>
                  </c:pt>
                  <c:pt idx="1368">
                    <c:v>BAJO</c:v>
                  </c:pt>
                  <c:pt idx="1369">
                    <c:v>BAJO</c:v>
                  </c:pt>
                  <c:pt idx="1370">
                    <c:v>BAJO</c:v>
                  </c:pt>
                  <c:pt idx="1371">
                    <c:v>BAJO</c:v>
                  </c:pt>
                  <c:pt idx="1372">
                    <c:v>BAJO</c:v>
                  </c:pt>
                  <c:pt idx="1373">
                    <c:v>BAJO</c:v>
                  </c:pt>
                  <c:pt idx="1374">
                    <c:v>BAJO</c:v>
                  </c:pt>
                  <c:pt idx="1375">
                    <c:v>BAJO</c:v>
                  </c:pt>
                  <c:pt idx="1376">
                    <c:v>BAJO</c:v>
                  </c:pt>
                  <c:pt idx="1377">
                    <c:v>BAJO</c:v>
                  </c:pt>
                  <c:pt idx="1378">
                    <c:v>BAJO</c:v>
                  </c:pt>
                  <c:pt idx="1379">
                    <c:v>BAJO</c:v>
                  </c:pt>
                  <c:pt idx="1380">
                    <c:v>BAJO</c:v>
                  </c:pt>
                  <c:pt idx="1381">
                    <c:v>BAJO</c:v>
                  </c:pt>
                  <c:pt idx="1382">
                    <c:v>BAJO</c:v>
                  </c:pt>
                  <c:pt idx="1383">
                    <c:v>BAJO</c:v>
                  </c:pt>
                  <c:pt idx="1384">
                    <c:v>BAJO</c:v>
                  </c:pt>
                  <c:pt idx="1385">
                    <c:v>BAJO</c:v>
                  </c:pt>
                  <c:pt idx="1386">
                    <c:v>BAJO</c:v>
                  </c:pt>
                  <c:pt idx="1387">
                    <c:v>BAJO</c:v>
                  </c:pt>
                  <c:pt idx="1388">
                    <c:v>BAJO</c:v>
                  </c:pt>
                  <c:pt idx="1389">
                    <c:v>BAJO</c:v>
                  </c:pt>
                  <c:pt idx="1390">
                    <c:v>BAJO</c:v>
                  </c:pt>
                  <c:pt idx="1391">
                    <c:v>ALTO</c:v>
                  </c:pt>
                  <c:pt idx="1392">
                    <c:v>ALTO</c:v>
                  </c:pt>
                  <c:pt idx="1393">
                    <c:v>BAJO</c:v>
                  </c:pt>
                  <c:pt idx="1394">
                    <c:v>BAJO</c:v>
                  </c:pt>
                  <c:pt idx="1395">
                    <c:v>BAJO</c:v>
                  </c:pt>
                  <c:pt idx="1396">
                    <c:v>BAJO</c:v>
                  </c:pt>
                  <c:pt idx="1397">
                    <c:v>BAJO</c:v>
                  </c:pt>
                  <c:pt idx="1398">
                    <c:v>ALTO</c:v>
                  </c:pt>
                  <c:pt idx="1399">
                    <c:v>MEDIO   </c:v>
                  </c:pt>
                  <c:pt idx="1400">
                    <c:v>BAJO</c:v>
                  </c:pt>
                  <c:pt idx="1401">
                    <c:v>BAJO</c:v>
                  </c:pt>
                  <c:pt idx="1402">
                    <c:v>BAJO</c:v>
                  </c:pt>
                  <c:pt idx="1403">
                    <c:v>ALTO</c:v>
                  </c:pt>
                  <c:pt idx="1404">
                    <c:v>ALTO</c:v>
                  </c:pt>
                  <c:pt idx="1405">
                    <c:v>MEDIO   </c:v>
                  </c:pt>
                  <c:pt idx="1406">
                    <c:v>BAJO</c:v>
                  </c:pt>
                  <c:pt idx="1407">
                    <c:v>BAJO</c:v>
                  </c:pt>
                  <c:pt idx="1408">
                    <c:v>BAJO</c:v>
                  </c:pt>
                  <c:pt idx="1409">
                    <c:v>BAJO</c:v>
                  </c:pt>
                  <c:pt idx="1410">
                    <c:v>BAJO</c:v>
                  </c:pt>
                  <c:pt idx="1411">
                    <c:v>BAJO</c:v>
                  </c:pt>
                  <c:pt idx="1412">
                    <c:v>BAJO</c:v>
                  </c:pt>
                  <c:pt idx="1413">
                    <c:v>ALTO</c:v>
                  </c:pt>
                  <c:pt idx="1414">
                    <c:v>BAJO</c:v>
                  </c:pt>
                  <c:pt idx="1415">
                    <c:v>ALTO</c:v>
                  </c:pt>
                  <c:pt idx="1416">
                    <c:v>BAJO</c:v>
                  </c:pt>
                  <c:pt idx="1417">
                    <c:v>BAJO</c:v>
                  </c:pt>
                  <c:pt idx="1418">
                    <c:v>BAJO</c:v>
                  </c:pt>
                  <c:pt idx="1419">
                    <c:v>ALTO</c:v>
                  </c:pt>
                  <c:pt idx="1420">
                    <c:v>BAJO</c:v>
                  </c:pt>
                  <c:pt idx="1421">
                    <c:v>ALTO</c:v>
                  </c:pt>
                  <c:pt idx="1422">
                    <c:v>BAJO</c:v>
                  </c:pt>
                  <c:pt idx="1423">
                    <c:v>BAJO</c:v>
                  </c:pt>
                  <c:pt idx="1424">
                    <c:v>BAJO</c:v>
                  </c:pt>
                  <c:pt idx="1425">
                    <c:v>BAJO</c:v>
                  </c:pt>
                  <c:pt idx="1426">
                    <c:v>BAJO</c:v>
                  </c:pt>
                  <c:pt idx="1427">
                    <c:v>BAJO</c:v>
                  </c:pt>
                  <c:pt idx="1428">
                    <c:v>BAJO</c:v>
                  </c:pt>
                  <c:pt idx="1429">
                    <c:v>BAJO</c:v>
                  </c:pt>
                  <c:pt idx="1430">
                    <c:v>BAJO</c:v>
                  </c:pt>
                  <c:pt idx="1431">
                    <c:v>BAJO</c:v>
                  </c:pt>
                  <c:pt idx="1432">
                    <c:v>ALTO</c:v>
                  </c:pt>
                  <c:pt idx="1433">
                    <c:v>ALTO</c:v>
                  </c:pt>
                  <c:pt idx="1434">
                    <c:v>BAJO</c:v>
                  </c:pt>
                  <c:pt idx="1435">
                    <c:v>BAJO</c:v>
                  </c:pt>
                  <c:pt idx="1436">
                    <c:v>BAJO</c:v>
                  </c:pt>
                  <c:pt idx="1437">
                    <c:v>BAJO</c:v>
                  </c:pt>
                  <c:pt idx="1438">
                    <c:v>MEDIO   </c:v>
                  </c:pt>
                  <c:pt idx="1439">
                    <c:v>BAJO</c:v>
                  </c:pt>
                  <c:pt idx="1440">
                    <c:v>MEDIO   </c:v>
                  </c:pt>
                  <c:pt idx="1441">
                    <c:v>MEDIO   </c:v>
                  </c:pt>
                  <c:pt idx="1442">
                    <c:v>MEDIO   </c:v>
                  </c:pt>
                  <c:pt idx="1443">
                    <c:v>MEDIO   </c:v>
                  </c:pt>
                  <c:pt idx="1444">
                    <c:v>MEDIO   </c:v>
                  </c:pt>
                  <c:pt idx="1445">
                    <c:v>MEDIO   </c:v>
                  </c:pt>
                  <c:pt idx="1446">
                    <c:v>MEDIO   </c:v>
                  </c:pt>
                  <c:pt idx="1447">
                    <c:v>BAJO</c:v>
                  </c:pt>
                  <c:pt idx="1448">
                    <c:v>BAJO</c:v>
                  </c:pt>
                  <c:pt idx="1449">
                    <c:v>BAJO</c:v>
                  </c:pt>
                  <c:pt idx="1450">
                    <c:v>BAJO</c:v>
                  </c:pt>
                  <c:pt idx="1451">
                    <c:v>BAJO</c:v>
                  </c:pt>
                  <c:pt idx="1452">
                    <c:v>BAJO</c:v>
                  </c:pt>
                  <c:pt idx="1453">
                    <c:v>BAJO</c:v>
                  </c:pt>
                  <c:pt idx="1454">
                    <c:v>MEDIO   </c:v>
                  </c:pt>
                  <c:pt idx="1455">
                    <c:v>ALTO</c:v>
                  </c:pt>
                  <c:pt idx="1456">
                    <c:v>BAJO</c:v>
                  </c:pt>
                  <c:pt idx="1457">
                    <c:v>MEDIO   </c:v>
                  </c:pt>
                  <c:pt idx="1458">
                    <c:v>BAJO</c:v>
                  </c:pt>
                  <c:pt idx="1459">
                    <c:v>BAJO</c:v>
                  </c:pt>
                  <c:pt idx="1460">
                    <c:v>BAJO</c:v>
                  </c:pt>
                  <c:pt idx="1461">
                    <c:v>MEDIO   </c:v>
                  </c:pt>
                  <c:pt idx="1462">
                    <c:v>MEDIO   </c:v>
                  </c:pt>
                  <c:pt idx="1463">
                    <c:v>MEDIO   </c:v>
                  </c:pt>
                  <c:pt idx="1464">
                    <c:v>BAJO</c:v>
                  </c:pt>
                  <c:pt idx="1465">
                    <c:v>BAJO</c:v>
                  </c:pt>
                  <c:pt idx="1466">
                    <c:v>BAJO</c:v>
                  </c:pt>
                  <c:pt idx="1467">
                    <c:v>BAJO</c:v>
                  </c:pt>
                  <c:pt idx="1468">
                    <c:v>BAJO</c:v>
                  </c:pt>
                  <c:pt idx="1469">
                    <c:v>BAJO</c:v>
                  </c:pt>
                  <c:pt idx="1470">
                    <c:v>BAJO</c:v>
                  </c:pt>
                  <c:pt idx="1471">
                    <c:v>MEDIO   </c:v>
                  </c:pt>
                  <c:pt idx="1472">
                    <c:v>BAJO</c:v>
                  </c:pt>
                  <c:pt idx="1473">
                    <c:v>BAJO</c:v>
                  </c:pt>
                  <c:pt idx="1474">
                    <c:v>BAJO</c:v>
                  </c:pt>
                  <c:pt idx="1475">
                    <c:v>ALTO</c:v>
                  </c:pt>
                  <c:pt idx="1476">
                    <c:v>BAJO</c:v>
                  </c:pt>
                  <c:pt idx="1477">
                    <c:v>ALTO</c:v>
                  </c:pt>
                  <c:pt idx="1478">
                    <c:v>ALTO</c:v>
                  </c:pt>
                  <c:pt idx="1479">
                    <c:v>ALTO</c:v>
                  </c:pt>
                  <c:pt idx="1480">
                    <c:v>MEDIO   </c:v>
                  </c:pt>
                  <c:pt idx="1481">
                    <c:v>MEDIO   </c:v>
                  </c:pt>
                  <c:pt idx="1482">
                    <c:v>BAJO</c:v>
                  </c:pt>
                  <c:pt idx="1483">
                    <c:v>BAJO</c:v>
                  </c:pt>
                  <c:pt idx="1484">
                    <c:v>BAJO</c:v>
                  </c:pt>
                  <c:pt idx="1485">
                    <c:v>BAJO</c:v>
                  </c:pt>
                  <c:pt idx="1486">
                    <c:v>BAJO</c:v>
                  </c:pt>
                  <c:pt idx="1487">
                    <c:v>BAJO</c:v>
                  </c:pt>
                  <c:pt idx="1488">
                    <c:v>BAJO</c:v>
                  </c:pt>
                  <c:pt idx="1489">
                    <c:v>BAJO</c:v>
                  </c:pt>
                  <c:pt idx="1490">
                    <c:v>BAJO</c:v>
                  </c:pt>
                  <c:pt idx="1491">
                    <c:v>BAJO</c:v>
                  </c:pt>
                  <c:pt idx="1492">
                    <c:v>BAJO</c:v>
                  </c:pt>
                  <c:pt idx="1493">
                    <c:v>BAJO</c:v>
                  </c:pt>
                  <c:pt idx="1494">
                    <c:v>BAJO</c:v>
                  </c:pt>
                  <c:pt idx="1495">
                    <c:v>BAJO</c:v>
                  </c:pt>
                  <c:pt idx="1496">
                    <c:v>BAJO</c:v>
                  </c:pt>
                  <c:pt idx="1497">
                    <c:v>BAJO</c:v>
                  </c:pt>
                  <c:pt idx="1498">
                    <c:v>BAJO</c:v>
                  </c:pt>
                  <c:pt idx="1499">
                    <c:v>BAJO</c:v>
                  </c:pt>
                  <c:pt idx="1500">
                    <c:v>BAJO</c:v>
                  </c:pt>
                  <c:pt idx="1501">
                    <c:v>BAJO</c:v>
                  </c:pt>
                  <c:pt idx="1502">
                    <c:v>BAJO</c:v>
                  </c:pt>
                  <c:pt idx="1503">
                    <c:v>BAJO</c:v>
                  </c:pt>
                  <c:pt idx="1504">
                    <c:v>BAJO</c:v>
                  </c:pt>
                  <c:pt idx="1505">
                    <c:v>BAJO</c:v>
                  </c:pt>
                  <c:pt idx="1506">
                    <c:v>BAJO</c:v>
                  </c:pt>
                  <c:pt idx="1507">
                    <c:v>BAJO</c:v>
                  </c:pt>
                  <c:pt idx="1508">
                    <c:v>BAJO</c:v>
                  </c:pt>
                  <c:pt idx="1509">
                    <c:v>BAJO</c:v>
                  </c:pt>
                  <c:pt idx="1510">
                    <c:v>BAJO</c:v>
                  </c:pt>
                  <c:pt idx="1511">
                    <c:v>BAJO</c:v>
                  </c:pt>
                  <c:pt idx="1512">
                    <c:v>BAJO</c:v>
                  </c:pt>
                  <c:pt idx="1513">
                    <c:v>BAJO</c:v>
                  </c:pt>
                  <c:pt idx="1514">
                    <c:v>BAJO</c:v>
                  </c:pt>
                  <c:pt idx="1515">
                    <c:v>BAJO</c:v>
                  </c:pt>
                  <c:pt idx="1516">
                    <c:v>BAJO</c:v>
                  </c:pt>
                  <c:pt idx="1517">
                    <c:v>BAJO</c:v>
                  </c:pt>
                  <c:pt idx="1518">
                    <c:v>BAJO</c:v>
                  </c:pt>
                  <c:pt idx="1519">
                    <c:v>BAJO</c:v>
                  </c:pt>
                  <c:pt idx="1520">
                    <c:v>BAJO</c:v>
                  </c:pt>
                  <c:pt idx="1521">
                    <c:v>BAJO</c:v>
                  </c:pt>
                  <c:pt idx="1522">
                    <c:v>BAJO</c:v>
                  </c:pt>
                  <c:pt idx="1523">
                    <c:v>BAJO</c:v>
                  </c:pt>
                  <c:pt idx="1524">
                    <c:v>BAJO</c:v>
                  </c:pt>
                  <c:pt idx="1525">
                    <c:v>BAJO</c:v>
                  </c:pt>
                  <c:pt idx="1526">
                    <c:v>BAJO</c:v>
                  </c:pt>
                  <c:pt idx="1527">
                    <c:v>BAJO</c:v>
                  </c:pt>
                  <c:pt idx="1528">
                    <c:v>BAJO</c:v>
                  </c:pt>
                  <c:pt idx="1529">
                    <c:v>BAJO</c:v>
                  </c:pt>
                  <c:pt idx="1530">
                    <c:v>BAJO</c:v>
                  </c:pt>
                  <c:pt idx="1531">
                    <c:v>BAJO</c:v>
                  </c:pt>
                  <c:pt idx="1532">
                    <c:v>BAJO</c:v>
                  </c:pt>
                  <c:pt idx="1533">
                    <c:v>BAJO</c:v>
                  </c:pt>
                  <c:pt idx="1534">
                    <c:v>BAJO</c:v>
                  </c:pt>
                  <c:pt idx="1535">
                    <c:v>BAJO</c:v>
                  </c:pt>
                  <c:pt idx="1536">
                    <c:v>BAJO</c:v>
                  </c:pt>
                  <c:pt idx="1537">
                    <c:v>BAJO</c:v>
                  </c:pt>
                  <c:pt idx="1538">
                    <c:v>BAJO</c:v>
                  </c:pt>
                  <c:pt idx="1539">
                    <c:v>BAJO</c:v>
                  </c:pt>
                  <c:pt idx="1540">
                    <c:v>BAJO</c:v>
                  </c:pt>
                  <c:pt idx="1541">
                    <c:v>BAJO</c:v>
                  </c:pt>
                  <c:pt idx="1542">
                    <c:v>BAJO</c:v>
                  </c:pt>
                  <c:pt idx="1543">
                    <c:v>BAJO</c:v>
                  </c:pt>
                  <c:pt idx="1544">
                    <c:v>BAJO</c:v>
                  </c:pt>
                  <c:pt idx="1545">
                    <c:v>BAJO</c:v>
                  </c:pt>
                  <c:pt idx="1546">
                    <c:v>BAJO</c:v>
                  </c:pt>
                  <c:pt idx="1547">
                    <c:v>BAJO</c:v>
                  </c:pt>
                  <c:pt idx="1548">
                    <c:v>MEDIO   </c:v>
                  </c:pt>
                  <c:pt idx="1549">
                    <c:v>BAJO</c:v>
                  </c:pt>
                  <c:pt idx="1550">
                    <c:v>MEDIO   </c:v>
                  </c:pt>
                  <c:pt idx="1551">
                    <c:v>BAJO</c:v>
                  </c:pt>
                  <c:pt idx="1552">
                    <c:v>MEDIO   </c:v>
                  </c:pt>
                  <c:pt idx="1553">
                    <c:v>BAJO</c:v>
                  </c:pt>
                  <c:pt idx="1554">
                    <c:v>BAJO</c:v>
                  </c:pt>
                  <c:pt idx="1555">
                    <c:v>BAJO</c:v>
                  </c:pt>
                  <c:pt idx="1556">
                    <c:v>BAJO</c:v>
                  </c:pt>
                  <c:pt idx="1557">
                    <c:v>BAJO</c:v>
                  </c:pt>
                  <c:pt idx="1558">
                    <c:v>BAJO</c:v>
                  </c:pt>
                  <c:pt idx="1559">
                    <c:v>BAJO</c:v>
                  </c:pt>
                  <c:pt idx="1560">
                    <c:v>BAJO</c:v>
                  </c:pt>
                  <c:pt idx="1561">
                    <c:v>BAJO</c:v>
                  </c:pt>
                  <c:pt idx="1562">
                    <c:v>BAJO</c:v>
                  </c:pt>
                  <c:pt idx="1563">
                    <c:v>BAJO</c:v>
                  </c:pt>
                  <c:pt idx="1564">
                    <c:v>BAJO</c:v>
                  </c:pt>
                  <c:pt idx="1565">
                    <c:v>BAJO</c:v>
                  </c:pt>
                  <c:pt idx="1566">
                    <c:v>BAJO</c:v>
                  </c:pt>
                  <c:pt idx="1567">
                    <c:v>BAJO</c:v>
                  </c:pt>
                  <c:pt idx="1568">
                    <c:v>BAJO</c:v>
                  </c:pt>
                  <c:pt idx="1569">
                    <c:v>BAJO</c:v>
                  </c:pt>
                  <c:pt idx="1570">
                    <c:v>BAJO</c:v>
                  </c:pt>
                  <c:pt idx="1571">
                    <c:v>BAJO</c:v>
                  </c:pt>
                  <c:pt idx="1572">
                    <c:v>BAJO</c:v>
                  </c:pt>
                  <c:pt idx="1573">
                    <c:v>BAJO</c:v>
                  </c:pt>
                  <c:pt idx="1574">
                    <c:v>BAJO</c:v>
                  </c:pt>
                  <c:pt idx="1575">
                    <c:v>MEDIO   </c:v>
                  </c:pt>
                  <c:pt idx="1576">
                    <c:v>BAJO</c:v>
                  </c:pt>
                  <c:pt idx="1577">
                    <c:v>BAJO</c:v>
                  </c:pt>
                  <c:pt idx="1578">
                    <c:v>BAJO</c:v>
                  </c:pt>
                  <c:pt idx="1579">
                    <c:v>BAJO</c:v>
                  </c:pt>
                  <c:pt idx="1580">
                    <c:v>BAJO</c:v>
                  </c:pt>
                  <c:pt idx="1581">
                    <c:v>BAJO</c:v>
                  </c:pt>
                  <c:pt idx="1582">
                    <c:v>BAJO</c:v>
                  </c:pt>
                  <c:pt idx="1583">
                    <c:v>BAJO</c:v>
                  </c:pt>
                  <c:pt idx="1584">
                    <c:v>BAJO</c:v>
                  </c:pt>
                  <c:pt idx="1585">
                    <c:v>BAJO</c:v>
                  </c:pt>
                  <c:pt idx="1586">
                    <c:v>BAJO</c:v>
                  </c:pt>
                  <c:pt idx="1587">
                    <c:v>BAJO</c:v>
                  </c:pt>
                  <c:pt idx="1588">
                    <c:v>BAJO</c:v>
                  </c:pt>
                  <c:pt idx="1589">
                    <c:v>BAJO</c:v>
                  </c:pt>
                  <c:pt idx="1590">
                    <c:v>BAJO</c:v>
                  </c:pt>
                  <c:pt idx="1591">
                    <c:v>BAJO</c:v>
                  </c:pt>
                  <c:pt idx="1592">
                    <c:v>BAJO</c:v>
                  </c:pt>
                  <c:pt idx="1593">
                    <c:v>BAJO</c:v>
                  </c:pt>
                  <c:pt idx="1594">
                    <c:v>BAJO</c:v>
                  </c:pt>
                  <c:pt idx="1595">
                    <c:v>BAJO</c:v>
                  </c:pt>
                  <c:pt idx="1596">
                    <c:v>BAJO</c:v>
                  </c:pt>
                  <c:pt idx="1597">
                    <c:v>MEDIO   </c:v>
                  </c:pt>
                  <c:pt idx="1598">
                    <c:v>BAJO</c:v>
                  </c:pt>
                  <c:pt idx="1599">
                    <c:v>BAJO</c:v>
                  </c:pt>
                  <c:pt idx="1600">
                    <c:v>BAJO</c:v>
                  </c:pt>
                  <c:pt idx="1601">
                    <c:v>BAJO</c:v>
                  </c:pt>
                  <c:pt idx="1602">
                    <c:v>BAJO</c:v>
                  </c:pt>
                  <c:pt idx="1603">
                    <c:v>BAJO</c:v>
                  </c:pt>
                  <c:pt idx="1604">
                    <c:v>BAJO</c:v>
                  </c:pt>
                  <c:pt idx="1605">
                    <c:v>BAJO</c:v>
                  </c:pt>
                  <c:pt idx="1606">
                    <c:v>BAJO</c:v>
                  </c:pt>
                  <c:pt idx="1607">
                    <c:v>BAJO</c:v>
                  </c:pt>
                  <c:pt idx="1608">
                    <c:v>BAJO</c:v>
                  </c:pt>
                  <c:pt idx="1609">
                    <c:v>BAJO</c:v>
                  </c:pt>
                  <c:pt idx="1610">
                    <c:v>BAJO</c:v>
                  </c:pt>
                  <c:pt idx="1611">
                    <c:v>BAJO</c:v>
                  </c:pt>
                  <c:pt idx="1612">
                    <c:v>BAJO</c:v>
                  </c:pt>
                  <c:pt idx="1613">
                    <c:v>BAJO</c:v>
                  </c:pt>
                  <c:pt idx="1614">
                    <c:v>MEDIO   </c:v>
                  </c:pt>
                  <c:pt idx="1615">
                    <c:v>BAJO</c:v>
                  </c:pt>
                  <c:pt idx="1616">
                    <c:v>BAJO</c:v>
                  </c:pt>
                  <c:pt idx="1617">
                    <c:v>BAJO</c:v>
                  </c:pt>
                  <c:pt idx="1618">
                    <c:v>BAJO</c:v>
                  </c:pt>
                  <c:pt idx="1619">
                    <c:v>BAJO</c:v>
                  </c:pt>
                  <c:pt idx="1620">
                    <c:v>BAJO</c:v>
                  </c:pt>
                  <c:pt idx="1621">
                    <c:v>BAJO</c:v>
                  </c:pt>
                  <c:pt idx="1622">
                    <c:v>BAJO</c:v>
                  </c:pt>
                  <c:pt idx="1623">
                    <c:v>BAJO</c:v>
                  </c:pt>
                  <c:pt idx="1624">
                    <c:v>BAJO</c:v>
                  </c:pt>
                  <c:pt idx="1625">
                    <c:v>BAJO</c:v>
                  </c:pt>
                  <c:pt idx="1626">
                    <c:v>BAJO</c:v>
                  </c:pt>
                  <c:pt idx="1627">
                    <c:v>BAJO</c:v>
                  </c:pt>
                  <c:pt idx="1628">
                    <c:v>BAJO</c:v>
                  </c:pt>
                  <c:pt idx="1629">
                    <c:v>BAJO</c:v>
                  </c:pt>
                  <c:pt idx="1630">
                    <c:v>BAJO</c:v>
                  </c:pt>
                  <c:pt idx="1631">
                    <c:v>BAJO</c:v>
                  </c:pt>
                  <c:pt idx="1632">
                    <c:v>BAJO</c:v>
                  </c:pt>
                  <c:pt idx="1633">
                    <c:v>BAJO</c:v>
                  </c:pt>
                  <c:pt idx="1634">
                    <c:v>BAJO</c:v>
                  </c:pt>
                  <c:pt idx="1635">
                    <c:v>BAJO</c:v>
                  </c:pt>
                  <c:pt idx="1636">
                    <c:v>BAJO</c:v>
                  </c:pt>
                  <c:pt idx="1637">
                    <c:v>BAJO</c:v>
                  </c:pt>
                  <c:pt idx="1638">
                    <c:v>BAJO</c:v>
                  </c:pt>
                  <c:pt idx="1639">
                    <c:v>BAJO</c:v>
                  </c:pt>
                  <c:pt idx="1640">
                    <c:v>BAJO</c:v>
                  </c:pt>
                  <c:pt idx="1641">
                    <c:v>BAJO</c:v>
                  </c:pt>
                  <c:pt idx="1642">
                    <c:v>BAJO</c:v>
                  </c:pt>
                  <c:pt idx="1643">
                    <c:v>BAJO</c:v>
                  </c:pt>
                  <c:pt idx="1644">
                    <c:v>BAJO</c:v>
                  </c:pt>
                  <c:pt idx="1645">
                    <c:v>BAJO</c:v>
                  </c:pt>
                  <c:pt idx="1646">
                    <c:v>BAJO</c:v>
                  </c:pt>
                  <c:pt idx="1647">
                    <c:v>BAJO</c:v>
                  </c:pt>
                  <c:pt idx="1648">
                    <c:v>BAJO</c:v>
                  </c:pt>
                  <c:pt idx="1649">
                    <c:v>BAJO</c:v>
                  </c:pt>
                  <c:pt idx="1650">
                    <c:v>BAJO</c:v>
                  </c:pt>
                  <c:pt idx="1651">
                    <c:v>BAJO</c:v>
                  </c:pt>
                  <c:pt idx="1652">
                    <c:v>BAJO</c:v>
                  </c:pt>
                  <c:pt idx="1653">
                    <c:v>BAJO</c:v>
                  </c:pt>
                  <c:pt idx="1654">
                    <c:v>BAJO</c:v>
                  </c:pt>
                  <c:pt idx="1655">
                    <c:v>BAJO</c:v>
                  </c:pt>
                  <c:pt idx="1656">
                    <c:v>MEDIO   </c:v>
                  </c:pt>
                  <c:pt idx="1657">
                    <c:v>ALTO</c:v>
                  </c:pt>
                  <c:pt idx="1658">
                    <c:v>BAJO</c:v>
                  </c:pt>
                  <c:pt idx="1659">
                    <c:v>BAJO</c:v>
                  </c:pt>
                  <c:pt idx="1660">
                    <c:v>BAJO</c:v>
                  </c:pt>
                  <c:pt idx="1661">
                    <c:v>ALTO</c:v>
                  </c:pt>
                  <c:pt idx="1662">
                    <c:v>ALTO</c:v>
                  </c:pt>
                  <c:pt idx="1663">
                    <c:v>BAJO</c:v>
                  </c:pt>
                  <c:pt idx="1664">
                    <c:v>BAJO</c:v>
                  </c:pt>
                  <c:pt idx="1665">
                    <c:v>BAJO</c:v>
                  </c:pt>
                  <c:pt idx="1666">
                    <c:v>BAJO</c:v>
                  </c:pt>
                  <c:pt idx="1667">
                    <c:v>BAJO</c:v>
                  </c:pt>
                  <c:pt idx="1668">
                    <c:v>BAJO</c:v>
                  </c:pt>
                  <c:pt idx="1669">
                    <c:v>BAJO</c:v>
                  </c:pt>
                  <c:pt idx="1670">
                    <c:v>BAJO</c:v>
                  </c:pt>
                  <c:pt idx="1671">
                    <c:v>BAJO</c:v>
                  </c:pt>
                  <c:pt idx="1672">
                    <c:v>MEDIO   </c:v>
                  </c:pt>
                  <c:pt idx="1673">
                    <c:v>ALTO</c:v>
                  </c:pt>
                  <c:pt idx="1674">
                    <c:v>ALTO</c:v>
                  </c:pt>
                  <c:pt idx="1675">
                    <c:v>ALTO</c:v>
                  </c:pt>
                  <c:pt idx="1676">
                    <c:v>ALTO</c:v>
                  </c:pt>
                  <c:pt idx="1677">
                    <c:v>ALTO</c:v>
                  </c:pt>
                  <c:pt idx="1678">
                    <c:v>ALTO</c:v>
                  </c:pt>
                  <c:pt idx="1679">
                    <c:v>MEDIO   </c:v>
                  </c:pt>
                  <c:pt idx="1680">
                    <c:v>MEDIO   </c:v>
                  </c:pt>
                  <c:pt idx="1681">
                    <c:v>MEDIO   </c:v>
                  </c:pt>
                  <c:pt idx="1682">
                    <c:v>BAJO</c:v>
                  </c:pt>
                  <c:pt idx="1683">
                    <c:v>BAJO</c:v>
                  </c:pt>
                  <c:pt idx="1684">
                    <c:v>BAJO</c:v>
                  </c:pt>
                  <c:pt idx="1685">
                    <c:v>MEDIO   </c:v>
                  </c:pt>
                  <c:pt idx="1686">
                    <c:v>BAJO</c:v>
                  </c:pt>
                  <c:pt idx="1687">
                    <c:v>BAJO</c:v>
                  </c:pt>
                  <c:pt idx="1688">
                    <c:v>BAJO</c:v>
                  </c:pt>
                  <c:pt idx="1689">
                    <c:v>ALTO</c:v>
                  </c:pt>
                  <c:pt idx="1690">
                    <c:v>BAJO</c:v>
                  </c:pt>
                  <c:pt idx="1691">
                    <c:v>BAJO</c:v>
                  </c:pt>
                  <c:pt idx="1692">
                    <c:v>BAJO</c:v>
                  </c:pt>
                  <c:pt idx="1693">
                    <c:v>BAJO</c:v>
                  </c:pt>
                  <c:pt idx="1694">
                    <c:v>BAJO</c:v>
                  </c:pt>
                  <c:pt idx="1695">
                    <c:v>BAJO</c:v>
                  </c:pt>
                  <c:pt idx="1696">
                    <c:v>BAJO</c:v>
                  </c:pt>
                  <c:pt idx="1697">
                    <c:v>BAJO</c:v>
                  </c:pt>
                  <c:pt idx="1698">
                    <c:v>BAJO</c:v>
                  </c:pt>
                  <c:pt idx="1699">
                    <c:v>BAJO</c:v>
                  </c:pt>
                  <c:pt idx="1700">
                    <c:v>BAJO</c:v>
                  </c:pt>
                  <c:pt idx="1701">
                    <c:v>BAJO</c:v>
                  </c:pt>
                  <c:pt idx="1702">
                    <c:v>BAJO</c:v>
                  </c:pt>
                  <c:pt idx="1703">
                    <c:v>BAJO</c:v>
                  </c:pt>
                  <c:pt idx="1704">
                    <c:v>BAJO</c:v>
                  </c:pt>
                  <c:pt idx="1705">
                    <c:v>MEDIO   </c:v>
                  </c:pt>
                  <c:pt idx="1706">
                    <c:v>MEDIO   </c:v>
                  </c:pt>
                  <c:pt idx="1707">
                    <c:v>BAJO</c:v>
                  </c:pt>
                  <c:pt idx="1708">
                    <c:v>BAJO</c:v>
                  </c:pt>
                  <c:pt idx="1709">
                    <c:v>BAJO</c:v>
                  </c:pt>
                  <c:pt idx="1710">
                    <c:v>BAJO</c:v>
                  </c:pt>
                  <c:pt idx="1711">
                    <c:v>BAJO</c:v>
                  </c:pt>
                  <c:pt idx="1712">
                    <c:v>BAJO</c:v>
                  </c:pt>
                  <c:pt idx="1713">
                    <c:v>BAJO</c:v>
                  </c:pt>
                  <c:pt idx="1714">
                    <c:v>BAJO</c:v>
                  </c:pt>
                  <c:pt idx="1715">
                    <c:v>BAJO</c:v>
                  </c:pt>
                  <c:pt idx="1716">
                    <c:v>BAJO</c:v>
                  </c:pt>
                  <c:pt idx="1717">
                    <c:v>BAJO</c:v>
                  </c:pt>
                  <c:pt idx="1718">
                    <c:v>BAJO</c:v>
                  </c:pt>
                  <c:pt idx="1719">
                    <c:v>BAJO</c:v>
                  </c:pt>
                  <c:pt idx="1720">
                    <c:v>BAJO</c:v>
                  </c:pt>
                  <c:pt idx="1721">
                    <c:v>BAJO</c:v>
                  </c:pt>
                  <c:pt idx="1722">
                    <c:v>BAJO</c:v>
                  </c:pt>
                  <c:pt idx="1723">
                    <c:v>BAJO</c:v>
                  </c:pt>
                  <c:pt idx="1724">
                    <c:v>BAJO</c:v>
                  </c:pt>
                  <c:pt idx="1725">
                    <c:v>BAJO</c:v>
                  </c:pt>
                  <c:pt idx="1726">
                    <c:v>BAJO</c:v>
                  </c:pt>
                  <c:pt idx="1727">
                    <c:v>BAJO</c:v>
                  </c:pt>
                  <c:pt idx="1728">
                    <c:v>BAJO</c:v>
                  </c:pt>
                  <c:pt idx="1729">
                    <c:v>BAJO</c:v>
                  </c:pt>
                  <c:pt idx="1730">
                    <c:v>BAJO</c:v>
                  </c:pt>
                  <c:pt idx="1731">
                    <c:v>BAJO</c:v>
                  </c:pt>
                  <c:pt idx="1732">
                    <c:v>BAJO</c:v>
                  </c:pt>
                  <c:pt idx="1733">
                    <c:v>BAJO</c:v>
                  </c:pt>
                  <c:pt idx="1734">
                    <c:v>BAJO</c:v>
                  </c:pt>
                  <c:pt idx="1735">
                    <c:v>BAJO</c:v>
                  </c:pt>
                  <c:pt idx="1736">
                    <c:v>MEDIO   </c:v>
                  </c:pt>
                  <c:pt idx="1737">
                    <c:v>BAJO</c:v>
                  </c:pt>
                  <c:pt idx="1738">
                    <c:v>BAJO</c:v>
                  </c:pt>
                  <c:pt idx="1739">
                    <c:v>BAJO</c:v>
                  </c:pt>
                  <c:pt idx="1740">
                    <c:v>BAJO</c:v>
                  </c:pt>
                  <c:pt idx="1741">
                    <c:v>BAJO</c:v>
                  </c:pt>
                  <c:pt idx="1742">
                    <c:v>BAJO</c:v>
                  </c:pt>
                  <c:pt idx="1743">
                    <c:v>BAJO</c:v>
                  </c:pt>
                  <c:pt idx="1744">
                    <c:v>BAJO</c:v>
                  </c:pt>
                  <c:pt idx="1745">
                    <c:v>BAJO</c:v>
                  </c:pt>
                  <c:pt idx="1746">
                    <c:v>BAJO</c:v>
                  </c:pt>
                  <c:pt idx="1747">
                    <c:v>BAJO</c:v>
                  </c:pt>
                  <c:pt idx="1748">
                    <c:v>BAJO</c:v>
                  </c:pt>
                  <c:pt idx="1749">
                    <c:v>BAJO</c:v>
                  </c:pt>
                  <c:pt idx="1750">
                    <c:v>BAJO</c:v>
                  </c:pt>
                  <c:pt idx="1751">
                    <c:v>BAJO</c:v>
                  </c:pt>
                  <c:pt idx="1752">
                    <c:v>BAJO</c:v>
                  </c:pt>
                  <c:pt idx="1753">
                    <c:v>BAJO</c:v>
                  </c:pt>
                  <c:pt idx="1754">
                    <c:v>BAJO</c:v>
                  </c:pt>
                  <c:pt idx="1755">
                    <c:v>BAJO</c:v>
                  </c:pt>
                  <c:pt idx="1756">
                    <c:v>ALTO</c:v>
                  </c:pt>
                  <c:pt idx="1757">
                    <c:v>BAJO</c:v>
                  </c:pt>
                  <c:pt idx="1758">
                    <c:v>BAJO</c:v>
                  </c:pt>
                  <c:pt idx="1759">
                    <c:v>BAJO</c:v>
                  </c:pt>
                  <c:pt idx="1760">
                    <c:v>BAJO</c:v>
                  </c:pt>
                  <c:pt idx="1761">
                    <c:v>MEDIO   </c:v>
                  </c:pt>
                  <c:pt idx="1762">
                    <c:v>BAJO</c:v>
                  </c:pt>
                  <c:pt idx="1763">
                    <c:v>ALTO</c:v>
                  </c:pt>
                  <c:pt idx="1764">
                    <c:v>BAJO</c:v>
                  </c:pt>
                  <c:pt idx="1765">
                    <c:v>ALTO</c:v>
                  </c:pt>
                  <c:pt idx="1766">
                    <c:v>BAJO</c:v>
                  </c:pt>
                  <c:pt idx="1767">
                    <c:v>MEDIO   </c:v>
                  </c:pt>
                  <c:pt idx="1768">
                    <c:v>ALTO</c:v>
                  </c:pt>
                  <c:pt idx="1769">
                    <c:v>MEDIO   </c:v>
                  </c:pt>
                  <c:pt idx="1770">
                    <c:v>BAJO</c:v>
                  </c:pt>
                  <c:pt idx="1771">
                    <c:v>BAJO</c:v>
                  </c:pt>
                  <c:pt idx="1772">
                    <c:v>BAJO</c:v>
                  </c:pt>
                  <c:pt idx="1773">
                    <c:v>BAJO</c:v>
                  </c:pt>
                  <c:pt idx="1774">
                    <c:v>BAJO</c:v>
                  </c:pt>
                  <c:pt idx="1775">
                    <c:v>MEDIO   </c:v>
                  </c:pt>
                  <c:pt idx="1776">
                    <c:v>BAJO</c:v>
                  </c:pt>
                  <c:pt idx="1777">
                    <c:v>BAJO</c:v>
                  </c:pt>
                  <c:pt idx="1778">
                    <c:v>BAJO</c:v>
                  </c:pt>
                  <c:pt idx="1779">
                    <c:v>BAJO</c:v>
                  </c:pt>
                  <c:pt idx="1780">
                    <c:v>BAJO</c:v>
                  </c:pt>
                  <c:pt idx="1781">
                    <c:v>MEDIO   </c:v>
                  </c:pt>
                  <c:pt idx="1782">
                    <c:v>MEDIO   </c:v>
                  </c:pt>
                  <c:pt idx="1783">
                    <c:v>MEDIO   </c:v>
                  </c:pt>
                  <c:pt idx="1784">
                    <c:v>ALTO</c:v>
                  </c:pt>
                  <c:pt idx="1785">
                    <c:v>ALTO</c:v>
                  </c:pt>
                  <c:pt idx="1786">
                    <c:v>MEDIO   </c:v>
                  </c:pt>
                  <c:pt idx="1787">
                    <c:v>BAJO</c:v>
                  </c:pt>
                  <c:pt idx="1788">
                    <c:v>ALTO</c:v>
                  </c:pt>
                  <c:pt idx="1789">
                    <c:v>ALTO</c:v>
                  </c:pt>
                  <c:pt idx="1790">
                    <c:v>MEDIO   </c:v>
                  </c:pt>
                  <c:pt idx="1791">
                    <c:v>ALTO</c:v>
                  </c:pt>
                  <c:pt idx="1792">
                    <c:v>MEDIO   </c:v>
                  </c:pt>
                  <c:pt idx="1793">
                    <c:v>BAJO</c:v>
                  </c:pt>
                  <c:pt idx="1794">
                    <c:v>MEDIO   </c:v>
                  </c:pt>
                  <c:pt idx="1795">
                    <c:v>BAJO</c:v>
                  </c:pt>
                  <c:pt idx="1796">
                    <c:v>MEDIO   </c:v>
                  </c:pt>
                  <c:pt idx="1797">
                    <c:v>MEDIO   </c:v>
                  </c:pt>
                  <c:pt idx="1798">
                    <c:v>BAJO</c:v>
                  </c:pt>
                  <c:pt idx="1799">
                    <c:v>BAJO</c:v>
                  </c:pt>
                  <c:pt idx="1800">
                    <c:v>BAJO</c:v>
                  </c:pt>
                  <c:pt idx="1801">
                    <c:v>MEDIO   </c:v>
                  </c:pt>
                  <c:pt idx="1802">
                    <c:v>BAJO</c:v>
                  </c:pt>
                  <c:pt idx="1803">
                    <c:v>ALTO</c:v>
                  </c:pt>
                  <c:pt idx="1804">
                    <c:v>MEDIO   </c:v>
                  </c:pt>
                  <c:pt idx="1805">
                    <c:v>BAJO</c:v>
                  </c:pt>
                  <c:pt idx="1806">
                    <c:v>BAJO</c:v>
                  </c:pt>
                  <c:pt idx="1807">
                    <c:v>BAJO</c:v>
                  </c:pt>
                  <c:pt idx="1808">
                    <c:v>MEDIO   </c:v>
                  </c:pt>
                  <c:pt idx="1809">
                    <c:v>BAJO</c:v>
                  </c:pt>
                  <c:pt idx="1810">
                    <c:v>MEDIO   </c:v>
                  </c:pt>
                  <c:pt idx="1811">
                    <c:v>MEDIO   </c:v>
                  </c:pt>
                  <c:pt idx="1812">
                    <c:v>ALTO</c:v>
                  </c:pt>
                  <c:pt idx="1813">
                    <c:v>MEDIO   </c:v>
                  </c:pt>
                  <c:pt idx="1814">
                    <c:v>ALTO</c:v>
                  </c:pt>
                  <c:pt idx="1815">
                    <c:v>ALTO</c:v>
                  </c:pt>
                  <c:pt idx="1816">
                    <c:v>ALTO</c:v>
                  </c:pt>
                  <c:pt idx="1817">
                    <c:v>ALTO</c:v>
                  </c:pt>
                  <c:pt idx="1818">
                    <c:v>ALTO</c:v>
                  </c:pt>
                  <c:pt idx="1819">
                    <c:v>MEDIO   </c:v>
                  </c:pt>
                  <c:pt idx="1820">
                    <c:v>ALTO</c:v>
                  </c:pt>
                  <c:pt idx="1821">
                    <c:v>BAJO</c:v>
                  </c:pt>
                  <c:pt idx="1822">
                    <c:v>MEDIO   </c:v>
                  </c:pt>
                  <c:pt idx="1823">
                    <c:v>MEDIO   </c:v>
                  </c:pt>
                  <c:pt idx="1824">
                    <c:v>MEDIO   </c:v>
                  </c:pt>
                  <c:pt idx="1825">
                    <c:v>BAJO</c:v>
                  </c:pt>
                  <c:pt idx="1826">
                    <c:v>BAJO</c:v>
                  </c:pt>
                  <c:pt idx="1827">
                    <c:v>BAJO</c:v>
                  </c:pt>
                  <c:pt idx="1828">
                    <c:v>BAJO</c:v>
                  </c:pt>
                  <c:pt idx="1829">
                    <c:v>BAJO</c:v>
                  </c:pt>
                  <c:pt idx="1830">
                    <c:v>BAJO</c:v>
                  </c:pt>
                  <c:pt idx="1831">
                    <c:v>BAJO</c:v>
                  </c:pt>
                  <c:pt idx="1832">
                    <c:v>BAJO</c:v>
                  </c:pt>
                  <c:pt idx="1833">
                    <c:v>BAJO</c:v>
                  </c:pt>
                  <c:pt idx="1834">
                    <c:v>MEDIO   </c:v>
                  </c:pt>
                  <c:pt idx="1835">
                    <c:v>MEDIO   </c:v>
                  </c:pt>
                  <c:pt idx="1836">
                    <c:v>MEDIO   </c:v>
                  </c:pt>
                  <c:pt idx="1837">
                    <c:v>MEDIO   </c:v>
                  </c:pt>
                  <c:pt idx="1838">
                    <c:v>MEDIO   </c:v>
                  </c:pt>
                  <c:pt idx="1839">
                    <c:v>BAJO</c:v>
                  </c:pt>
                  <c:pt idx="1840">
                    <c:v>MEDIO   </c:v>
                  </c:pt>
                  <c:pt idx="1841">
                    <c:v>MEDIO   </c:v>
                  </c:pt>
                  <c:pt idx="1842">
                    <c:v>BAJO</c:v>
                  </c:pt>
                  <c:pt idx="1843">
                    <c:v>BAJO</c:v>
                  </c:pt>
                  <c:pt idx="1844">
                    <c:v>ALTO</c:v>
                  </c:pt>
                  <c:pt idx="1845">
                    <c:v>ALTO</c:v>
                  </c:pt>
                  <c:pt idx="1846">
                    <c:v>ALTO</c:v>
                  </c:pt>
                  <c:pt idx="1847">
                    <c:v>ALTO</c:v>
                  </c:pt>
                  <c:pt idx="1848">
                    <c:v>ALTO</c:v>
                  </c:pt>
                  <c:pt idx="1849">
                    <c:v>MEDIO   </c:v>
                  </c:pt>
                  <c:pt idx="1850">
                    <c:v>BAJO</c:v>
                  </c:pt>
                  <c:pt idx="1851">
                    <c:v>MEDIO   </c:v>
                  </c:pt>
                  <c:pt idx="1852">
                    <c:v>MEDIO   </c:v>
                  </c:pt>
                  <c:pt idx="1853">
                    <c:v>MEDIO   </c:v>
                  </c:pt>
                  <c:pt idx="1854">
                    <c:v>MEDIO   </c:v>
                  </c:pt>
                  <c:pt idx="1855">
                    <c:v>BAJO</c:v>
                  </c:pt>
                  <c:pt idx="1856">
                    <c:v>BAJO</c:v>
                  </c:pt>
                  <c:pt idx="1857">
                    <c:v>BAJO</c:v>
                  </c:pt>
                  <c:pt idx="1858">
                    <c:v>BAJO</c:v>
                  </c:pt>
                  <c:pt idx="1859">
                    <c:v>MEDIO   </c:v>
                  </c:pt>
                  <c:pt idx="1860">
                    <c:v>MEDIO   </c:v>
                  </c:pt>
                  <c:pt idx="1861">
                    <c:v>MEDIO   </c:v>
                  </c:pt>
                  <c:pt idx="1862">
                    <c:v>MEDIO   </c:v>
                  </c:pt>
                  <c:pt idx="1863">
                    <c:v>MEDIO   </c:v>
                  </c:pt>
                  <c:pt idx="1864">
                    <c:v>MEDIO   </c:v>
                  </c:pt>
                  <c:pt idx="1865">
                    <c:v>MEDIO   </c:v>
                  </c:pt>
                  <c:pt idx="1866">
                    <c:v>MEDIO   </c:v>
                  </c:pt>
                  <c:pt idx="1867">
                    <c:v>MEDIO   </c:v>
                  </c:pt>
                  <c:pt idx="1868">
                    <c:v>MEDIO   </c:v>
                  </c:pt>
                  <c:pt idx="1869">
                    <c:v>MEDIO   </c:v>
                  </c:pt>
                  <c:pt idx="1870">
                    <c:v>BAJO</c:v>
                  </c:pt>
                  <c:pt idx="1871">
                    <c:v>BAJO</c:v>
                  </c:pt>
                  <c:pt idx="1872">
                    <c:v>BAJO</c:v>
                  </c:pt>
                  <c:pt idx="1873">
                    <c:v>ALTO</c:v>
                  </c:pt>
                  <c:pt idx="1874">
                    <c:v>BAJO</c:v>
                  </c:pt>
                  <c:pt idx="1875">
                    <c:v>MEDIO   </c:v>
                  </c:pt>
                  <c:pt idx="1876">
                    <c:v>BAJO</c:v>
                  </c:pt>
                  <c:pt idx="1877">
                    <c:v>BAJO</c:v>
                  </c:pt>
                  <c:pt idx="1878">
                    <c:v>MEDIO   </c:v>
                  </c:pt>
                  <c:pt idx="1879">
                    <c:v>MEDIO   </c:v>
                  </c:pt>
                  <c:pt idx="1880">
                    <c:v>BAJO</c:v>
                  </c:pt>
                  <c:pt idx="1881">
                    <c:v>BAJO</c:v>
                  </c:pt>
                  <c:pt idx="1882">
                    <c:v>BAJO</c:v>
                  </c:pt>
                  <c:pt idx="1883">
                    <c:v>BAJO</c:v>
                  </c:pt>
                  <c:pt idx="1884">
                    <c:v>BAJO</c:v>
                  </c:pt>
                  <c:pt idx="1885">
                    <c:v>BAJO</c:v>
                  </c:pt>
                  <c:pt idx="1886">
                    <c:v>BAJO</c:v>
                  </c:pt>
                  <c:pt idx="1887">
                    <c:v>BAJO</c:v>
                  </c:pt>
                  <c:pt idx="1888">
                    <c:v>BAJO</c:v>
                  </c:pt>
                  <c:pt idx="1889">
                    <c:v>BAJO</c:v>
                  </c:pt>
                  <c:pt idx="1890">
                    <c:v>BAJO</c:v>
                  </c:pt>
                  <c:pt idx="1891">
                    <c:v>BAJO</c:v>
                  </c:pt>
                  <c:pt idx="1892">
                    <c:v>BAJO</c:v>
                  </c:pt>
                  <c:pt idx="1893">
                    <c:v>BAJO</c:v>
                  </c:pt>
                  <c:pt idx="1894">
                    <c:v>BAJO</c:v>
                  </c:pt>
                  <c:pt idx="1895">
                    <c:v>BAJO</c:v>
                  </c:pt>
                  <c:pt idx="1896">
                    <c:v>ALTO</c:v>
                  </c:pt>
                  <c:pt idx="1897">
                    <c:v>ALTO</c:v>
                  </c:pt>
                  <c:pt idx="1898">
                    <c:v>ALTO</c:v>
                  </c:pt>
                  <c:pt idx="1899">
                    <c:v>MEDIO   </c:v>
                  </c:pt>
                  <c:pt idx="1900">
                    <c:v>ALTO</c:v>
                  </c:pt>
                  <c:pt idx="1901">
                    <c:v>ALTO</c:v>
                  </c:pt>
                  <c:pt idx="1902">
                    <c:v>ALTO</c:v>
                  </c:pt>
                  <c:pt idx="1903">
                    <c:v>MEDIO   </c:v>
                  </c:pt>
                  <c:pt idx="1904">
                    <c:v>BAJO</c:v>
                  </c:pt>
                  <c:pt idx="1905">
                    <c:v>MEDIO   </c:v>
                  </c:pt>
                  <c:pt idx="1906">
                    <c:v>MEDIO   </c:v>
                  </c:pt>
                  <c:pt idx="1907">
                    <c:v>ALTO</c:v>
                  </c:pt>
                  <c:pt idx="1908">
                    <c:v>MEDIO   </c:v>
                  </c:pt>
                  <c:pt idx="1909">
                    <c:v>MEDIO   </c:v>
                  </c:pt>
                  <c:pt idx="1910">
                    <c:v>ALTO</c:v>
                  </c:pt>
                  <c:pt idx="1911">
                    <c:v>MEDIO   </c:v>
                  </c:pt>
                  <c:pt idx="1912">
                    <c:v>ALTO</c:v>
                  </c:pt>
                  <c:pt idx="1913">
                    <c:v>MEDIO   </c:v>
                  </c:pt>
                  <c:pt idx="1914">
                    <c:v>MEDIO   </c:v>
                  </c:pt>
                  <c:pt idx="1915">
                    <c:v>MEDIO   </c:v>
                  </c:pt>
                  <c:pt idx="1916">
                    <c:v>MEDIO   </c:v>
                  </c:pt>
                  <c:pt idx="1917">
                    <c:v>MEDIO   </c:v>
                  </c:pt>
                  <c:pt idx="1918">
                    <c:v>ALTO</c:v>
                  </c:pt>
                  <c:pt idx="1919">
                    <c:v>BAJO</c:v>
                  </c:pt>
                  <c:pt idx="1920">
                    <c:v>MEDIO   </c:v>
                  </c:pt>
                  <c:pt idx="1921">
                    <c:v>MEDIO   </c:v>
                  </c:pt>
                  <c:pt idx="1922">
                    <c:v>MEDIO   </c:v>
                  </c:pt>
                  <c:pt idx="1923">
                    <c:v>BAJO</c:v>
                  </c:pt>
                  <c:pt idx="1924">
                    <c:v>BAJO</c:v>
                  </c:pt>
                  <c:pt idx="1925">
                    <c:v>MEDIO   </c:v>
                  </c:pt>
                  <c:pt idx="1926">
                    <c:v>MEDIO   </c:v>
                  </c:pt>
                  <c:pt idx="1927">
                    <c:v>MEDIO   </c:v>
                  </c:pt>
                  <c:pt idx="1928">
                    <c:v>MEDIO   </c:v>
                  </c:pt>
                  <c:pt idx="1929">
                    <c:v>BAJO</c:v>
                  </c:pt>
                  <c:pt idx="1930">
                    <c:v>ALTO</c:v>
                  </c:pt>
                  <c:pt idx="1931">
                    <c:v>ALTO</c:v>
                  </c:pt>
                  <c:pt idx="1932">
                    <c:v>MEDIO   </c:v>
                  </c:pt>
                  <c:pt idx="1933">
                    <c:v>MEDIO   </c:v>
                  </c:pt>
                  <c:pt idx="1934">
                    <c:v>ALTO</c:v>
                  </c:pt>
                  <c:pt idx="1935">
                    <c:v>MEDIO   </c:v>
                  </c:pt>
                  <c:pt idx="1936">
                    <c:v>MEDIO   </c:v>
                  </c:pt>
                  <c:pt idx="1937">
                    <c:v>ALTO</c:v>
                  </c:pt>
                  <c:pt idx="1938">
                    <c:v>BAJO</c:v>
                  </c:pt>
                  <c:pt idx="1939">
                    <c:v>MEDIO   </c:v>
                  </c:pt>
                  <c:pt idx="1940">
                    <c:v>BAJO</c:v>
                  </c:pt>
                  <c:pt idx="1941">
                    <c:v>BAJO</c:v>
                  </c:pt>
                  <c:pt idx="1942">
                    <c:v>MEDIO   </c:v>
                  </c:pt>
                  <c:pt idx="1943">
                    <c:v>MEDIO   </c:v>
                  </c:pt>
                  <c:pt idx="1944">
                    <c:v>MEDIO   </c:v>
                  </c:pt>
                  <c:pt idx="1945">
                    <c:v>MEDIO   </c:v>
                  </c:pt>
                  <c:pt idx="1946">
                    <c:v>ALTO</c:v>
                  </c:pt>
                  <c:pt idx="1947">
                    <c:v>BAJO</c:v>
                  </c:pt>
                  <c:pt idx="1948">
                    <c:v>ALTO</c:v>
                  </c:pt>
                  <c:pt idx="1949">
                    <c:v>MEDIO   </c:v>
                  </c:pt>
                  <c:pt idx="1950">
                    <c:v>ALTO</c:v>
                  </c:pt>
                  <c:pt idx="1951">
                    <c:v>MEDIO   </c:v>
                  </c:pt>
                  <c:pt idx="1952">
                    <c:v>MEDIO   </c:v>
                  </c:pt>
                  <c:pt idx="1953">
                    <c:v>MEDIO   </c:v>
                  </c:pt>
                  <c:pt idx="1954">
                    <c:v>MEDIO   </c:v>
                  </c:pt>
                  <c:pt idx="1955">
                    <c:v>MEDIO   </c:v>
                  </c:pt>
                  <c:pt idx="1956">
                    <c:v>BAJO</c:v>
                  </c:pt>
                  <c:pt idx="1957">
                    <c:v>ALTO</c:v>
                  </c:pt>
                  <c:pt idx="1958">
                    <c:v>MEDIO   </c:v>
                  </c:pt>
                  <c:pt idx="1959">
                    <c:v>BAJO</c:v>
                  </c:pt>
                  <c:pt idx="1960">
                    <c:v>BAJO</c:v>
                  </c:pt>
                  <c:pt idx="1961">
                    <c:v>BAJO</c:v>
                  </c:pt>
                  <c:pt idx="1962">
                    <c:v>ALTO</c:v>
                  </c:pt>
                  <c:pt idx="1963">
                    <c:v>ALTO</c:v>
                  </c:pt>
                  <c:pt idx="1964">
                    <c:v>MEDIO   </c:v>
                  </c:pt>
                  <c:pt idx="1965">
                    <c:v>MEDIO   </c:v>
                  </c:pt>
                  <c:pt idx="1966">
                    <c:v>ALTO</c:v>
                  </c:pt>
                  <c:pt idx="1967">
                    <c:v>MEDIO   </c:v>
                  </c:pt>
                  <c:pt idx="1968">
                    <c:v>MEDIO   </c:v>
                  </c:pt>
                  <c:pt idx="1969">
                    <c:v>MEDIO   </c:v>
                  </c:pt>
                  <c:pt idx="1970">
                    <c:v>MEDIO   </c:v>
                  </c:pt>
                  <c:pt idx="1971">
                    <c:v>MEDIO   </c:v>
                  </c:pt>
                  <c:pt idx="1972">
                    <c:v>BAJO</c:v>
                  </c:pt>
                  <c:pt idx="1973">
                    <c:v>MEDIO   </c:v>
                  </c:pt>
                  <c:pt idx="1974">
                    <c:v>MEDIO   </c:v>
                  </c:pt>
                  <c:pt idx="1975">
                    <c:v>MEDIO   </c:v>
                  </c:pt>
                  <c:pt idx="1976">
                    <c:v>MEDIO   </c:v>
                  </c:pt>
                  <c:pt idx="1977">
                    <c:v>BAJO</c:v>
                  </c:pt>
                  <c:pt idx="1978">
                    <c:v>BAJO</c:v>
                  </c:pt>
                  <c:pt idx="1979">
                    <c:v>MEDIO   </c:v>
                  </c:pt>
                  <c:pt idx="1980">
                    <c:v>BAJO</c:v>
                  </c:pt>
                  <c:pt idx="1981">
                    <c:v>BAJO</c:v>
                  </c:pt>
                  <c:pt idx="1982">
                    <c:v>BAJO</c:v>
                  </c:pt>
                  <c:pt idx="1983">
                    <c:v>BAJO</c:v>
                  </c:pt>
                  <c:pt idx="1984">
                    <c:v>BAJO</c:v>
                  </c:pt>
                  <c:pt idx="1985">
                    <c:v>ALTO</c:v>
                  </c:pt>
                  <c:pt idx="1986">
                    <c:v>MEDIO   </c:v>
                  </c:pt>
                  <c:pt idx="1987">
                    <c:v>BAJO</c:v>
                  </c:pt>
                  <c:pt idx="1988">
                    <c:v>BAJO</c:v>
                  </c:pt>
                  <c:pt idx="1989">
                    <c:v>BAJO</c:v>
                  </c:pt>
                  <c:pt idx="1990">
                    <c:v>MEDIO   </c:v>
                  </c:pt>
                  <c:pt idx="1991">
                    <c:v>MEDIO   </c:v>
                  </c:pt>
                  <c:pt idx="1992">
                    <c:v>MEDIO   </c:v>
                  </c:pt>
                  <c:pt idx="1993">
                    <c:v>MEDIO   </c:v>
                  </c:pt>
                  <c:pt idx="1994">
                    <c:v>ALTO</c:v>
                  </c:pt>
                  <c:pt idx="1995">
                    <c:v>BAJO</c:v>
                  </c:pt>
                  <c:pt idx="1996">
                    <c:v>BAJO</c:v>
                  </c:pt>
                  <c:pt idx="1997">
                    <c:v>BAJO</c:v>
                  </c:pt>
                  <c:pt idx="1998">
                    <c:v>BAJO</c:v>
                  </c:pt>
                  <c:pt idx="1999">
                    <c:v>BAJO</c:v>
                  </c:pt>
                  <c:pt idx="2000">
                    <c:v>BAJO</c:v>
                  </c:pt>
                  <c:pt idx="2001">
                    <c:v>BAJO</c:v>
                  </c:pt>
                  <c:pt idx="2002">
                    <c:v>BAJO</c:v>
                  </c:pt>
                  <c:pt idx="2003">
                    <c:v>BAJO</c:v>
                  </c:pt>
                  <c:pt idx="2004">
                    <c:v>BAJO</c:v>
                  </c:pt>
                  <c:pt idx="2005">
                    <c:v>MEDIO   </c:v>
                  </c:pt>
                  <c:pt idx="2006">
                    <c:v>BAJO</c:v>
                  </c:pt>
                  <c:pt idx="2007">
                    <c:v>BAJO</c:v>
                  </c:pt>
                  <c:pt idx="2008">
                    <c:v>BAJO</c:v>
                  </c:pt>
                  <c:pt idx="2009">
                    <c:v>BAJO</c:v>
                  </c:pt>
                  <c:pt idx="2010">
                    <c:v>BAJO</c:v>
                  </c:pt>
                  <c:pt idx="2011">
                    <c:v>BAJO</c:v>
                  </c:pt>
                  <c:pt idx="2012">
                    <c:v>MEDIO   </c:v>
                  </c:pt>
                  <c:pt idx="2013">
                    <c:v>MEDIO   </c:v>
                  </c:pt>
                  <c:pt idx="2014">
                    <c:v>MEDIO   </c:v>
                  </c:pt>
                  <c:pt idx="2015">
                    <c:v>MEDIO   </c:v>
                  </c:pt>
                  <c:pt idx="2016">
                    <c:v>MEDIO   </c:v>
                  </c:pt>
                  <c:pt idx="2017">
                    <c:v>MEDIO   </c:v>
                  </c:pt>
                  <c:pt idx="2018">
                    <c:v>MEDIO   </c:v>
                  </c:pt>
                  <c:pt idx="2019">
                    <c:v>MEDIO   </c:v>
                  </c:pt>
                  <c:pt idx="2020">
                    <c:v>BAJO</c:v>
                  </c:pt>
                  <c:pt idx="2021">
                    <c:v>BAJO</c:v>
                  </c:pt>
                  <c:pt idx="2022">
                    <c:v>BAJO</c:v>
                  </c:pt>
                  <c:pt idx="2023">
                    <c:v>MEDIO   </c:v>
                  </c:pt>
                  <c:pt idx="2024">
                    <c:v>BAJO</c:v>
                  </c:pt>
                  <c:pt idx="2025">
                    <c:v>BAJO</c:v>
                  </c:pt>
                  <c:pt idx="2026">
                    <c:v>BAJO</c:v>
                  </c:pt>
                  <c:pt idx="2027">
                    <c:v>BAJO</c:v>
                  </c:pt>
                  <c:pt idx="2028">
                    <c:v>BAJO</c:v>
                  </c:pt>
                  <c:pt idx="2029">
                    <c:v>BAJO</c:v>
                  </c:pt>
                  <c:pt idx="2030">
                    <c:v>ALTO</c:v>
                  </c:pt>
                  <c:pt idx="2031">
                    <c:v>MEDIO   </c:v>
                  </c:pt>
                  <c:pt idx="2032">
                    <c:v>ALTO</c:v>
                  </c:pt>
                  <c:pt idx="2033">
                    <c:v>ALTO</c:v>
                  </c:pt>
                  <c:pt idx="2034">
                    <c:v>BAJO</c:v>
                  </c:pt>
                  <c:pt idx="2035">
                    <c:v>BAJO</c:v>
                  </c:pt>
                  <c:pt idx="2036">
                    <c:v>BAJO</c:v>
                  </c:pt>
                  <c:pt idx="2037">
                    <c:v>MEDIO   </c:v>
                  </c:pt>
                  <c:pt idx="2038">
                    <c:v>BAJO</c:v>
                  </c:pt>
                  <c:pt idx="2039">
                    <c:v>BAJO</c:v>
                  </c:pt>
                  <c:pt idx="2040">
                    <c:v>BAJO</c:v>
                  </c:pt>
                  <c:pt idx="2041">
                    <c:v>BAJO</c:v>
                  </c:pt>
                  <c:pt idx="2042">
                    <c:v>MEDIO   </c:v>
                  </c:pt>
                  <c:pt idx="2043">
                    <c:v>BAJO</c:v>
                  </c:pt>
                  <c:pt idx="2044">
                    <c:v>ALTO</c:v>
                  </c:pt>
                  <c:pt idx="2045">
                    <c:v>ALTO</c:v>
                  </c:pt>
                  <c:pt idx="2046">
                    <c:v>BAJO</c:v>
                  </c:pt>
                  <c:pt idx="2047">
                    <c:v>MEDIO   </c:v>
                  </c:pt>
                  <c:pt idx="2048">
                    <c:v>BAJO</c:v>
                  </c:pt>
                  <c:pt idx="2049">
                    <c:v>MEDIO   </c:v>
                  </c:pt>
                  <c:pt idx="2050">
                    <c:v>MEDIO   </c:v>
                  </c:pt>
                  <c:pt idx="2051">
                    <c:v>MEDIO   </c:v>
                  </c:pt>
                  <c:pt idx="2052">
                    <c:v>MEDIO   </c:v>
                  </c:pt>
                  <c:pt idx="2053">
                    <c:v>MEDIO   </c:v>
                  </c:pt>
                  <c:pt idx="2054">
                    <c:v>MEDIO   </c:v>
                  </c:pt>
                  <c:pt idx="2055">
                    <c:v>BAJO</c:v>
                  </c:pt>
                  <c:pt idx="2056">
                    <c:v>MEDIO   </c:v>
                  </c:pt>
                  <c:pt idx="2057">
                    <c:v>MEDIO   </c:v>
                  </c:pt>
                  <c:pt idx="2058">
                    <c:v>BAJO</c:v>
                  </c:pt>
                  <c:pt idx="2059">
                    <c:v>MEDIO   </c:v>
                  </c:pt>
                  <c:pt idx="2060">
                    <c:v>MEDIO   </c:v>
                  </c:pt>
                  <c:pt idx="2061">
                    <c:v>BAJO</c:v>
                  </c:pt>
                  <c:pt idx="2062">
                    <c:v>MEDIO   </c:v>
                  </c:pt>
                  <c:pt idx="2063">
                    <c:v>MEDIO   </c:v>
                  </c:pt>
                  <c:pt idx="2064">
                    <c:v>MEDIO   </c:v>
                  </c:pt>
                  <c:pt idx="2065">
                    <c:v>MEDIO   </c:v>
                  </c:pt>
                  <c:pt idx="2066">
                    <c:v>MEDIO   </c:v>
                  </c:pt>
                  <c:pt idx="2067">
                    <c:v>MEDIO   </c:v>
                  </c:pt>
                  <c:pt idx="2068">
                    <c:v>MEDIO   </c:v>
                  </c:pt>
                  <c:pt idx="2069">
                    <c:v>BAJO</c:v>
                  </c:pt>
                  <c:pt idx="2070">
                    <c:v>MEDIO   </c:v>
                  </c:pt>
                  <c:pt idx="2071">
                    <c:v>MEDIO   </c:v>
                  </c:pt>
                  <c:pt idx="2072">
                    <c:v>MEDIO   </c:v>
                  </c:pt>
                  <c:pt idx="2073">
                    <c:v>MEDIO   </c:v>
                  </c:pt>
                  <c:pt idx="2074">
                    <c:v>ALTO</c:v>
                  </c:pt>
                  <c:pt idx="2075">
                    <c:v>ALTO</c:v>
                  </c:pt>
                  <c:pt idx="2076">
                    <c:v>MEDIO   </c:v>
                  </c:pt>
                  <c:pt idx="2077">
                    <c:v>BAJO</c:v>
                  </c:pt>
                  <c:pt idx="2078">
                    <c:v>MEDIO   </c:v>
                  </c:pt>
                  <c:pt idx="2079">
                    <c:v>MEDIO   </c:v>
                  </c:pt>
                  <c:pt idx="2080">
                    <c:v>MEDIO   </c:v>
                  </c:pt>
                  <c:pt idx="2081">
                    <c:v>MEDIO   </c:v>
                  </c:pt>
                  <c:pt idx="2082">
                    <c:v>MEDIO   </c:v>
                  </c:pt>
                  <c:pt idx="2083">
                    <c:v>MEDIO   </c:v>
                  </c:pt>
                  <c:pt idx="2084">
                    <c:v>ALTO</c:v>
                  </c:pt>
                  <c:pt idx="2085">
                    <c:v>MEDIO   </c:v>
                  </c:pt>
                  <c:pt idx="2086">
                    <c:v>BAJO</c:v>
                  </c:pt>
                  <c:pt idx="2087">
                    <c:v>BAJO</c:v>
                  </c:pt>
                  <c:pt idx="2088">
                    <c:v>MEDIO   </c:v>
                  </c:pt>
                  <c:pt idx="2089">
                    <c:v>MEDIO   </c:v>
                  </c:pt>
                  <c:pt idx="2090">
                    <c:v>BAJO</c:v>
                  </c:pt>
                  <c:pt idx="2091">
                    <c:v>BAJO</c:v>
                  </c:pt>
                  <c:pt idx="2092">
                    <c:v>BAJO</c:v>
                  </c:pt>
                  <c:pt idx="2093">
                    <c:v>BAJO</c:v>
                  </c:pt>
                  <c:pt idx="2094">
                    <c:v>BAJO</c:v>
                  </c:pt>
                  <c:pt idx="2095">
                    <c:v>BAJO</c:v>
                  </c:pt>
                  <c:pt idx="2096">
                    <c:v>BAJO</c:v>
                  </c:pt>
                  <c:pt idx="2097">
                    <c:v>BAJO</c:v>
                  </c:pt>
                  <c:pt idx="2098">
                    <c:v>BAJO</c:v>
                  </c:pt>
                  <c:pt idx="2099">
                    <c:v>BAJO</c:v>
                  </c:pt>
                  <c:pt idx="2100">
                    <c:v>BAJO</c:v>
                  </c:pt>
                  <c:pt idx="2101">
                    <c:v>BAJO</c:v>
                  </c:pt>
                  <c:pt idx="2102">
                    <c:v>ALTO</c:v>
                  </c:pt>
                  <c:pt idx="2103">
                    <c:v>BAJO</c:v>
                  </c:pt>
                  <c:pt idx="2104">
                    <c:v>BAJO</c:v>
                  </c:pt>
                  <c:pt idx="2105">
                    <c:v>BAJO</c:v>
                  </c:pt>
                  <c:pt idx="2106">
                    <c:v>BAJO</c:v>
                  </c:pt>
                  <c:pt idx="2107">
                    <c:v>BAJO</c:v>
                  </c:pt>
                  <c:pt idx="2108">
                    <c:v>ALTO</c:v>
                  </c:pt>
                  <c:pt idx="2109">
                    <c:v>BAJO</c:v>
                  </c:pt>
                  <c:pt idx="2110">
                    <c:v>MEDIO   </c:v>
                  </c:pt>
                  <c:pt idx="2111">
                    <c:v>BAJO</c:v>
                  </c:pt>
                  <c:pt idx="2112">
                    <c:v>ALTO</c:v>
                  </c:pt>
                  <c:pt idx="2113">
                    <c:v>ALTO</c:v>
                  </c:pt>
                  <c:pt idx="2114">
                    <c:v>BAJO</c:v>
                  </c:pt>
                  <c:pt idx="2115">
                    <c:v>BAJO</c:v>
                  </c:pt>
                  <c:pt idx="2116">
                    <c:v>BAJO</c:v>
                  </c:pt>
                  <c:pt idx="2117">
                    <c:v>MEDIO   </c:v>
                  </c:pt>
                  <c:pt idx="2118">
                    <c:v>MEDIO   </c:v>
                  </c:pt>
                  <c:pt idx="2119">
                    <c:v>ALTO</c:v>
                  </c:pt>
                  <c:pt idx="2120">
                    <c:v>ALTO</c:v>
                  </c:pt>
                  <c:pt idx="2121">
                    <c:v>BAJO</c:v>
                  </c:pt>
                  <c:pt idx="2122">
                    <c:v>ALTO</c:v>
                  </c:pt>
                  <c:pt idx="2123">
                    <c:v>BAJO</c:v>
                  </c:pt>
                  <c:pt idx="2124">
                    <c:v>BAJO</c:v>
                  </c:pt>
                  <c:pt idx="2125">
                    <c:v>ALTO</c:v>
                  </c:pt>
                  <c:pt idx="2126">
                    <c:v>ALTO</c:v>
                  </c:pt>
                  <c:pt idx="2127">
                    <c:v>BAJO</c:v>
                  </c:pt>
                  <c:pt idx="2128">
                    <c:v>ALTO</c:v>
                  </c:pt>
                  <c:pt idx="2129">
                    <c:v>ALTO</c:v>
                  </c:pt>
                  <c:pt idx="2130">
                    <c:v>BAJO</c:v>
                  </c:pt>
                  <c:pt idx="2131">
                    <c:v>BAJO</c:v>
                  </c:pt>
                  <c:pt idx="2132">
                    <c:v>BAJO</c:v>
                  </c:pt>
                  <c:pt idx="2133">
                    <c:v>MEDIO   </c:v>
                  </c:pt>
                  <c:pt idx="2134">
                    <c:v>ALTO</c:v>
                  </c:pt>
                  <c:pt idx="2135">
                    <c:v>MEDIO   </c:v>
                  </c:pt>
                  <c:pt idx="2136">
                    <c:v>MEDIO   </c:v>
                  </c:pt>
                  <c:pt idx="2137">
                    <c:v>BAJO</c:v>
                  </c:pt>
                  <c:pt idx="2138">
                    <c:v>MEDIO   </c:v>
                  </c:pt>
                  <c:pt idx="2139">
                    <c:v>MEDIO   </c:v>
                  </c:pt>
                  <c:pt idx="2140">
                    <c:v>MEDIO   </c:v>
                  </c:pt>
                  <c:pt idx="2141">
                    <c:v>MEDIO   </c:v>
                  </c:pt>
                  <c:pt idx="2142">
                    <c:v>MEDIO   </c:v>
                  </c:pt>
                  <c:pt idx="2143">
                    <c:v>MEDIO   </c:v>
                  </c:pt>
                  <c:pt idx="2144">
                    <c:v>MEDIO   </c:v>
                  </c:pt>
                  <c:pt idx="2145">
                    <c:v>MEDIO   </c:v>
                  </c:pt>
                  <c:pt idx="2146">
                    <c:v>MEDIO   </c:v>
                  </c:pt>
                  <c:pt idx="2147">
                    <c:v>MEDIO   </c:v>
                  </c:pt>
                  <c:pt idx="2148">
                    <c:v>BAJO</c:v>
                  </c:pt>
                  <c:pt idx="2149">
                    <c:v>BAJO</c:v>
                  </c:pt>
                  <c:pt idx="2150">
                    <c:v>MEDIO   </c:v>
                  </c:pt>
                  <c:pt idx="2151">
                    <c:v>MEDIO   </c:v>
                  </c:pt>
                  <c:pt idx="2152">
                    <c:v>ALTO</c:v>
                  </c:pt>
                  <c:pt idx="2153">
                    <c:v>MEDIO   </c:v>
                  </c:pt>
                  <c:pt idx="2154">
                    <c:v>BAJO</c:v>
                  </c:pt>
                  <c:pt idx="2155">
                    <c:v>MEDIO   </c:v>
                  </c:pt>
                  <c:pt idx="2156">
                    <c:v>BAJO</c:v>
                  </c:pt>
                  <c:pt idx="2157">
                    <c:v>BAJO</c:v>
                  </c:pt>
                  <c:pt idx="2158">
                    <c:v>MEDIO   </c:v>
                  </c:pt>
                  <c:pt idx="2159">
                    <c:v>MEDIO   </c:v>
                  </c:pt>
                  <c:pt idx="2160">
                    <c:v>BAJO</c:v>
                  </c:pt>
                  <c:pt idx="2161">
                    <c:v>ALTO</c:v>
                  </c:pt>
                  <c:pt idx="2162">
                    <c:v>BAJO</c:v>
                  </c:pt>
                  <c:pt idx="2163">
                    <c:v>ALTO</c:v>
                  </c:pt>
                  <c:pt idx="2164">
                    <c:v>BAJO</c:v>
                  </c:pt>
                  <c:pt idx="2165">
                    <c:v>BAJO</c:v>
                  </c:pt>
                  <c:pt idx="2166">
                    <c:v>BAJO</c:v>
                  </c:pt>
                  <c:pt idx="2167">
                    <c:v>BAJO</c:v>
                  </c:pt>
                  <c:pt idx="2168">
                    <c:v>BAJO</c:v>
                  </c:pt>
                  <c:pt idx="2169">
                    <c:v>BAJO</c:v>
                  </c:pt>
                  <c:pt idx="2170">
                    <c:v>BAJO</c:v>
                  </c:pt>
                  <c:pt idx="2171">
                    <c:v>BAJO</c:v>
                  </c:pt>
                  <c:pt idx="2172">
                    <c:v>MEDIO   </c:v>
                  </c:pt>
                  <c:pt idx="2173">
                    <c:v>MEDIO   </c:v>
                  </c:pt>
                  <c:pt idx="2174">
                    <c:v>BAJO</c:v>
                  </c:pt>
                  <c:pt idx="2175">
                    <c:v>MEDIO   </c:v>
                  </c:pt>
                  <c:pt idx="2176">
                    <c:v>MEDIO   </c:v>
                  </c:pt>
                  <c:pt idx="2177">
                    <c:v>MEDIO   </c:v>
                  </c:pt>
                  <c:pt idx="2178">
                    <c:v>MEDIO   </c:v>
                  </c:pt>
                  <c:pt idx="2179">
                    <c:v>MEDIO   </c:v>
                  </c:pt>
                  <c:pt idx="2180">
                    <c:v>MEDIO   </c:v>
                  </c:pt>
                  <c:pt idx="2181">
                    <c:v>MEDIO   </c:v>
                  </c:pt>
                  <c:pt idx="2182">
                    <c:v>MEDIO   </c:v>
                  </c:pt>
                  <c:pt idx="2183">
                    <c:v>ALTO</c:v>
                  </c:pt>
                  <c:pt idx="2184">
                    <c:v>ALTO</c:v>
                  </c:pt>
                  <c:pt idx="2185">
                    <c:v>MEDIO   </c:v>
                  </c:pt>
                  <c:pt idx="2186">
                    <c:v>MEDIO   </c:v>
                  </c:pt>
                  <c:pt idx="2187">
                    <c:v>MEDIO   </c:v>
                  </c:pt>
                  <c:pt idx="2188">
                    <c:v>MEDIO   </c:v>
                  </c:pt>
                  <c:pt idx="2189">
                    <c:v>BAJO</c:v>
                  </c:pt>
                  <c:pt idx="2190">
                    <c:v>BAJO</c:v>
                  </c:pt>
                  <c:pt idx="2191">
                    <c:v>MEDIO   </c:v>
                  </c:pt>
                  <c:pt idx="2192">
                    <c:v>MEDIO   </c:v>
                  </c:pt>
                  <c:pt idx="2193">
                    <c:v>MEDIO   </c:v>
                  </c:pt>
                  <c:pt idx="2194">
                    <c:v>MEDIO   </c:v>
                  </c:pt>
                  <c:pt idx="2195">
                    <c:v>BAJO</c:v>
                  </c:pt>
                  <c:pt idx="2196">
                    <c:v>BAJO</c:v>
                  </c:pt>
                  <c:pt idx="2197">
                    <c:v>MEDIO   </c:v>
                  </c:pt>
                  <c:pt idx="2198">
                    <c:v>MEDIO   </c:v>
                  </c:pt>
                  <c:pt idx="2199">
                    <c:v>MEDIO   </c:v>
                  </c:pt>
                  <c:pt idx="2200">
                    <c:v>MEDIO   </c:v>
                  </c:pt>
                  <c:pt idx="2201">
                    <c:v>MEDIO   </c:v>
                  </c:pt>
                  <c:pt idx="2202">
                    <c:v>BAJO</c:v>
                  </c:pt>
                  <c:pt idx="2203">
                    <c:v>BAJO</c:v>
                  </c:pt>
                  <c:pt idx="2204">
                    <c:v>BAJO</c:v>
                  </c:pt>
                  <c:pt idx="2205">
                    <c:v>MEDIO   </c:v>
                  </c:pt>
                  <c:pt idx="2206">
                    <c:v>BAJO</c:v>
                  </c:pt>
                  <c:pt idx="2207">
                    <c:v>MEDIO   </c:v>
                  </c:pt>
                  <c:pt idx="2208">
                    <c:v>BAJO</c:v>
                  </c:pt>
                  <c:pt idx="2209">
                    <c:v>BAJO</c:v>
                  </c:pt>
                  <c:pt idx="2210">
                    <c:v>BAJO</c:v>
                  </c:pt>
                  <c:pt idx="2211">
                    <c:v>BAJO</c:v>
                  </c:pt>
                  <c:pt idx="2212">
                    <c:v>BAJO</c:v>
                  </c:pt>
                  <c:pt idx="2213">
                    <c:v>BAJO</c:v>
                  </c:pt>
                  <c:pt idx="2214">
                    <c:v>MEDIO   </c:v>
                  </c:pt>
                  <c:pt idx="2215">
                    <c:v>BAJO</c:v>
                  </c:pt>
                  <c:pt idx="2216">
                    <c:v>BAJO</c:v>
                  </c:pt>
                  <c:pt idx="2217">
                    <c:v>MEDIO   </c:v>
                  </c:pt>
                  <c:pt idx="2218">
                    <c:v>MEDIO   </c:v>
                  </c:pt>
                  <c:pt idx="2219">
                    <c:v>BAJO</c:v>
                  </c:pt>
                  <c:pt idx="2220">
                    <c:v>BAJO</c:v>
                  </c:pt>
                  <c:pt idx="2221">
                    <c:v>BAJO</c:v>
                  </c:pt>
                  <c:pt idx="2222">
                    <c:v>BAJO</c:v>
                  </c:pt>
                  <c:pt idx="2223">
                    <c:v>ALTO</c:v>
                  </c:pt>
                  <c:pt idx="2224">
                    <c:v>ALTO</c:v>
                  </c:pt>
                  <c:pt idx="2225">
                    <c:v>MEDIO   </c:v>
                  </c:pt>
                  <c:pt idx="2226">
                    <c:v>MEDIO   </c:v>
                  </c:pt>
                  <c:pt idx="2227">
                    <c:v>MEDIO   </c:v>
                  </c:pt>
                  <c:pt idx="2228">
                    <c:v>MEDIO   </c:v>
                  </c:pt>
                  <c:pt idx="2229">
                    <c:v>MEDIO   </c:v>
                  </c:pt>
                  <c:pt idx="2230">
                    <c:v>MEDIO   </c:v>
                  </c:pt>
                  <c:pt idx="2231">
                    <c:v>MEDIO   </c:v>
                  </c:pt>
                  <c:pt idx="2232">
                    <c:v>MEDIO   </c:v>
                  </c:pt>
                  <c:pt idx="2233">
                    <c:v>MEDIO   </c:v>
                  </c:pt>
                  <c:pt idx="2234">
                    <c:v>MEDIO   </c:v>
                  </c:pt>
                  <c:pt idx="2235">
                    <c:v>MEDIO   </c:v>
                  </c:pt>
                  <c:pt idx="2236">
                    <c:v>MEDIO   </c:v>
                  </c:pt>
                  <c:pt idx="2237">
                    <c:v>BAJO</c:v>
                  </c:pt>
                  <c:pt idx="2238">
                    <c:v>MEDIO   </c:v>
                  </c:pt>
                  <c:pt idx="2239">
                    <c:v>BAJO</c:v>
                  </c:pt>
                  <c:pt idx="2240">
                    <c:v>MEDIO   </c:v>
                  </c:pt>
                  <c:pt idx="2241">
                    <c:v>MEDIO   </c:v>
                  </c:pt>
                  <c:pt idx="2242">
                    <c:v>MEDIO   </c:v>
                  </c:pt>
                  <c:pt idx="2243">
                    <c:v>MEDIO   </c:v>
                  </c:pt>
                  <c:pt idx="2244">
                    <c:v>BAJO</c:v>
                  </c:pt>
                  <c:pt idx="2245">
                    <c:v>BAJO</c:v>
                  </c:pt>
                  <c:pt idx="2246">
                    <c:v>MEDIO   </c:v>
                  </c:pt>
                  <c:pt idx="2247">
                    <c:v>MEDIO   </c:v>
                  </c:pt>
                  <c:pt idx="2248">
                    <c:v>MEDIO   </c:v>
                  </c:pt>
                  <c:pt idx="2249">
                    <c:v>MEDIO   </c:v>
                  </c:pt>
                  <c:pt idx="2250">
                    <c:v>MEDIO   </c:v>
                  </c:pt>
                  <c:pt idx="2251">
                    <c:v>MEDIO   </c:v>
                  </c:pt>
                  <c:pt idx="2252">
                    <c:v>MEDIO   </c:v>
                  </c:pt>
                  <c:pt idx="2253">
                    <c:v>BAJO</c:v>
                  </c:pt>
                  <c:pt idx="2254">
                    <c:v>MEDIO   </c:v>
                  </c:pt>
                  <c:pt idx="2255">
                    <c:v>BAJO</c:v>
                  </c:pt>
                  <c:pt idx="2256">
                    <c:v>BAJO</c:v>
                  </c:pt>
                  <c:pt idx="2257">
                    <c:v>MEDIO   </c:v>
                  </c:pt>
                  <c:pt idx="2258">
                    <c:v>BAJO</c:v>
                  </c:pt>
                  <c:pt idx="2259">
                    <c:v>BAJO</c:v>
                  </c:pt>
                  <c:pt idx="2260">
                    <c:v>BAJO</c:v>
                  </c:pt>
                  <c:pt idx="2261">
                    <c:v>BAJO</c:v>
                  </c:pt>
                  <c:pt idx="2262">
                    <c:v>BAJO</c:v>
                  </c:pt>
                  <c:pt idx="2263">
                    <c:v>BAJO</c:v>
                  </c:pt>
                  <c:pt idx="2264">
                    <c:v>BAJO</c:v>
                  </c:pt>
                  <c:pt idx="2265">
                    <c:v>BAJO</c:v>
                  </c:pt>
                  <c:pt idx="2266">
                    <c:v>BAJO</c:v>
                  </c:pt>
                  <c:pt idx="2267">
                    <c:v>BAJO</c:v>
                  </c:pt>
                  <c:pt idx="2268">
                    <c:v>BAJO</c:v>
                  </c:pt>
                  <c:pt idx="2269">
                    <c:v>BAJO</c:v>
                  </c:pt>
                  <c:pt idx="2270">
                    <c:v>BAJO</c:v>
                  </c:pt>
                  <c:pt idx="2271">
                    <c:v>BAJO</c:v>
                  </c:pt>
                  <c:pt idx="2272">
                    <c:v>BAJO</c:v>
                  </c:pt>
                  <c:pt idx="2273">
                    <c:v>MEDIO   </c:v>
                  </c:pt>
                  <c:pt idx="2274">
                    <c:v>MEDIO   </c:v>
                  </c:pt>
                  <c:pt idx="2275">
                    <c:v>ALTO</c:v>
                  </c:pt>
                  <c:pt idx="2276">
                    <c:v>MEDIO   </c:v>
                  </c:pt>
                  <c:pt idx="2277">
                    <c:v>ALTO</c:v>
                  </c:pt>
                  <c:pt idx="2278">
                    <c:v>MEDIO   </c:v>
                  </c:pt>
                  <c:pt idx="2279">
                    <c:v>MEDIO   </c:v>
                  </c:pt>
                  <c:pt idx="2280">
                    <c:v>MEDIO   </c:v>
                  </c:pt>
                  <c:pt idx="2281">
                    <c:v>MEDIO   </c:v>
                  </c:pt>
                  <c:pt idx="2282">
                    <c:v>MEDIO   </c:v>
                  </c:pt>
                  <c:pt idx="2283">
                    <c:v>MEDIO   </c:v>
                  </c:pt>
                  <c:pt idx="2284">
                    <c:v>MEDIO   </c:v>
                  </c:pt>
                  <c:pt idx="2285">
                    <c:v>MEDIO   </c:v>
                  </c:pt>
                  <c:pt idx="2286">
                    <c:v>MEDIO   </c:v>
                  </c:pt>
                  <c:pt idx="2287">
                    <c:v>MEDIO   </c:v>
                  </c:pt>
                  <c:pt idx="2288">
                    <c:v>ALTO</c:v>
                  </c:pt>
                  <c:pt idx="2289">
                    <c:v>MEDIO   </c:v>
                  </c:pt>
                  <c:pt idx="2290">
                    <c:v>ALTO</c:v>
                  </c:pt>
                  <c:pt idx="2291">
                    <c:v>ALTO</c:v>
                  </c:pt>
                  <c:pt idx="2292">
                    <c:v>MEDIO   </c:v>
                  </c:pt>
                  <c:pt idx="2293">
                    <c:v>BAJO</c:v>
                  </c:pt>
                  <c:pt idx="2294">
                    <c:v>ALTO</c:v>
                  </c:pt>
                  <c:pt idx="2295">
                    <c:v>MEDIO   </c:v>
                  </c:pt>
                  <c:pt idx="2296">
                    <c:v>MEDIO   </c:v>
                  </c:pt>
                  <c:pt idx="2297">
                    <c:v>ALTO</c:v>
                  </c:pt>
                  <c:pt idx="2298">
                    <c:v>BAJO</c:v>
                  </c:pt>
                  <c:pt idx="2299">
                    <c:v>ALTO</c:v>
                  </c:pt>
                  <c:pt idx="2300">
                    <c:v>BAJO</c:v>
                  </c:pt>
                  <c:pt idx="2301">
                    <c:v>MEDIO   </c:v>
                  </c:pt>
                  <c:pt idx="2302">
                    <c:v>ALTO</c:v>
                  </c:pt>
                  <c:pt idx="2303">
                    <c:v>ALTO</c:v>
                  </c:pt>
                  <c:pt idx="2304">
                    <c:v>ALTO</c:v>
                  </c:pt>
                  <c:pt idx="2305">
                    <c:v>ALTO</c:v>
                  </c:pt>
                  <c:pt idx="2306">
                    <c:v>ALTO</c:v>
                  </c:pt>
                  <c:pt idx="2307">
                    <c:v>ALTO</c:v>
                  </c:pt>
                  <c:pt idx="2308">
                    <c:v>ALTO</c:v>
                  </c:pt>
                  <c:pt idx="2309">
                    <c:v>ALTO</c:v>
                  </c:pt>
                  <c:pt idx="2310">
                    <c:v>ALTO</c:v>
                  </c:pt>
                  <c:pt idx="2311">
                    <c:v>ALTO</c:v>
                  </c:pt>
                  <c:pt idx="2312">
                    <c:v>ALTO</c:v>
                  </c:pt>
                  <c:pt idx="2313">
                    <c:v>ALTO</c:v>
                  </c:pt>
                  <c:pt idx="2314">
                    <c:v>ALTO</c:v>
                  </c:pt>
                  <c:pt idx="2315">
                    <c:v>ALTO</c:v>
                  </c:pt>
                  <c:pt idx="2316">
                    <c:v>ALTO</c:v>
                  </c:pt>
                  <c:pt idx="2317">
                    <c:v>BAJO</c:v>
                  </c:pt>
                  <c:pt idx="2318">
                    <c:v>MEDIO   </c:v>
                  </c:pt>
                  <c:pt idx="2319">
                    <c:v>MEDIO   </c:v>
                  </c:pt>
                  <c:pt idx="2320">
                    <c:v>MEDIO   </c:v>
                  </c:pt>
                  <c:pt idx="2321">
                    <c:v>MEDIO   </c:v>
                  </c:pt>
                  <c:pt idx="2322">
                    <c:v>MEDIO   </c:v>
                  </c:pt>
                  <c:pt idx="2323">
                    <c:v>MEDIO   </c:v>
                  </c:pt>
                  <c:pt idx="2324">
                    <c:v>BAJO</c:v>
                  </c:pt>
                  <c:pt idx="2325">
                    <c:v>BAJO</c:v>
                  </c:pt>
                  <c:pt idx="2326">
                    <c:v>BAJO</c:v>
                  </c:pt>
                  <c:pt idx="2327">
                    <c:v>MEDIO   </c:v>
                  </c:pt>
                  <c:pt idx="2328">
                    <c:v>MEDIO   </c:v>
                  </c:pt>
                  <c:pt idx="2329">
                    <c:v>MEDIO   </c:v>
                  </c:pt>
                  <c:pt idx="2330">
                    <c:v>ALTO</c:v>
                  </c:pt>
                  <c:pt idx="2331">
                    <c:v>ALTO</c:v>
                  </c:pt>
                  <c:pt idx="2332">
                    <c:v>ALTO</c:v>
                  </c:pt>
                  <c:pt idx="2333">
                    <c:v>ALTO</c:v>
                  </c:pt>
                  <c:pt idx="2334">
                    <c:v>MEDIO   </c:v>
                  </c:pt>
                  <c:pt idx="2335">
                    <c:v>MEDIO   </c:v>
                  </c:pt>
                  <c:pt idx="2336">
                    <c:v>ALTO</c:v>
                  </c:pt>
                  <c:pt idx="2337">
                    <c:v>MEDIO   </c:v>
                  </c:pt>
                  <c:pt idx="2338">
                    <c:v>ALTO</c:v>
                  </c:pt>
                  <c:pt idx="2339">
                    <c:v>ALTO</c:v>
                  </c:pt>
                  <c:pt idx="2340">
                    <c:v>MEDIO   </c:v>
                  </c:pt>
                  <c:pt idx="2341">
                    <c:v>ALTO</c:v>
                  </c:pt>
                  <c:pt idx="2342">
                    <c:v>BAJO</c:v>
                  </c:pt>
                  <c:pt idx="2343">
                    <c:v>MEDIO   </c:v>
                  </c:pt>
                  <c:pt idx="2344">
                    <c:v>MEDIO   </c:v>
                  </c:pt>
                  <c:pt idx="2345">
                    <c:v>ALTO</c:v>
                  </c:pt>
                  <c:pt idx="2346">
                    <c:v>MEDIO   </c:v>
                  </c:pt>
                  <c:pt idx="2347">
                    <c:v>MEDIO   </c:v>
                  </c:pt>
                  <c:pt idx="2348">
                    <c:v>ALTO</c:v>
                  </c:pt>
                  <c:pt idx="2349">
                    <c:v>MEDIO   </c:v>
                  </c:pt>
                  <c:pt idx="2350">
                    <c:v>ALTO</c:v>
                  </c:pt>
                  <c:pt idx="2351">
                    <c:v>ALTO</c:v>
                  </c:pt>
                  <c:pt idx="2352">
                    <c:v>ALTO</c:v>
                  </c:pt>
                  <c:pt idx="2353">
                    <c:v>MEDIO   </c:v>
                  </c:pt>
                  <c:pt idx="2354">
                    <c:v>ALTO</c:v>
                  </c:pt>
                  <c:pt idx="2355">
                    <c:v>MEDIO   </c:v>
                  </c:pt>
                  <c:pt idx="2356">
                    <c:v>ALTO</c:v>
                  </c:pt>
                  <c:pt idx="2357">
                    <c:v>ALTO</c:v>
                  </c:pt>
                  <c:pt idx="2358">
                    <c:v>ALTO</c:v>
                  </c:pt>
                  <c:pt idx="2359">
                    <c:v>ALTO</c:v>
                  </c:pt>
                  <c:pt idx="2360">
                    <c:v>ALTO</c:v>
                  </c:pt>
                  <c:pt idx="2361">
                    <c:v>ALTO</c:v>
                  </c:pt>
                  <c:pt idx="2362">
                    <c:v>ALTO</c:v>
                  </c:pt>
                  <c:pt idx="2363">
                    <c:v>ALTO</c:v>
                  </c:pt>
                  <c:pt idx="2364">
                    <c:v>BAJO</c:v>
                  </c:pt>
                  <c:pt idx="2365">
                    <c:v>BAJO</c:v>
                  </c:pt>
                  <c:pt idx="2366">
                    <c:v>MEDIO   </c:v>
                  </c:pt>
                  <c:pt idx="2367">
                    <c:v>BAJO</c:v>
                  </c:pt>
                  <c:pt idx="2368">
                    <c:v>MEDIO   </c:v>
                  </c:pt>
                  <c:pt idx="2369">
                    <c:v>BAJO</c:v>
                  </c:pt>
                  <c:pt idx="2370">
                    <c:v>BAJO</c:v>
                  </c:pt>
                  <c:pt idx="2371">
                    <c:v>MEDIO   </c:v>
                  </c:pt>
                  <c:pt idx="2372">
                    <c:v>ALTO</c:v>
                  </c:pt>
                  <c:pt idx="2373">
                    <c:v>MEDIO   </c:v>
                  </c:pt>
                  <c:pt idx="2374">
                    <c:v>MEDIO   </c:v>
                  </c:pt>
                  <c:pt idx="2375">
                    <c:v>MEDIO   </c:v>
                  </c:pt>
                  <c:pt idx="2376">
                    <c:v>BAJO</c:v>
                  </c:pt>
                  <c:pt idx="2377">
                    <c:v>BAJO</c:v>
                  </c:pt>
                  <c:pt idx="2378">
                    <c:v>MEDIO   </c:v>
                  </c:pt>
                  <c:pt idx="2379">
                    <c:v>MEDIO   </c:v>
                  </c:pt>
                  <c:pt idx="2380">
                    <c:v>MEDIO   </c:v>
                  </c:pt>
                  <c:pt idx="2381">
                    <c:v>BAJO</c:v>
                  </c:pt>
                  <c:pt idx="2382">
                    <c:v>MEDIO   </c:v>
                  </c:pt>
                  <c:pt idx="2383">
                    <c:v>BAJO</c:v>
                  </c:pt>
                  <c:pt idx="2384">
                    <c:v>BAJO</c:v>
                  </c:pt>
                  <c:pt idx="2385">
                    <c:v>BAJO</c:v>
                  </c:pt>
                  <c:pt idx="2386">
                    <c:v>BAJO</c:v>
                  </c:pt>
                  <c:pt idx="2387">
                    <c:v>BAJO</c:v>
                  </c:pt>
                  <c:pt idx="2388">
                    <c:v>BAJO</c:v>
                  </c:pt>
                  <c:pt idx="2389">
                    <c:v>BAJO</c:v>
                  </c:pt>
                  <c:pt idx="2390">
                    <c:v>MEDIO   </c:v>
                  </c:pt>
                  <c:pt idx="2391">
                    <c:v>MEDIO   </c:v>
                  </c:pt>
                  <c:pt idx="2392">
                    <c:v>BAJO</c:v>
                  </c:pt>
                  <c:pt idx="2393">
                    <c:v>MEDIO   </c:v>
                  </c:pt>
                  <c:pt idx="2394">
                    <c:v>MEDIO   </c:v>
                  </c:pt>
                  <c:pt idx="2395">
                    <c:v>BAJO</c:v>
                  </c:pt>
                  <c:pt idx="2396">
                    <c:v>MEDIO   </c:v>
                  </c:pt>
                  <c:pt idx="2397">
                    <c:v>BAJO</c:v>
                  </c:pt>
                  <c:pt idx="2398">
                    <c:v>BAJO</c:v>
                  </c:pt>
                  <c:pt idx="2399">
                    <c:v>BAJO</c:v>
                  </c:pt>
                  <c:pt idx="2400">
                    <c:v>BAJO</c:v>
                  </c:pt>
                  <c:pt idx="2401">
                    <c:v>MEDIO   </c:v>
                  </c:pt>
                  <c:pt idx="2402">
                    <c:v>BAJO</c:v>
                  </c:pt>
                  <c:pt idx="2403">
                    <c:v>MEDIO   </c:v>
                  </c:pt>
                  <c:pt idx="2404">
                    <c:v>BAJO</c:v>
                  </c:pt>
                  <c:pt idx="2405">
                    <c:v>BAJO</c:v>
                  </c:pt>
                  <c:pt idx="2406">
                    <c:v>MEDIO   </c:v>
                  </c:pt>
                  <c:pt idx="2407">
                    <c:v>ALTO</c:v>
                  </c:pt>
                  <c:pt idx="2408">
                    <c:v>ALTO</c:v>
                  </c:pt>
                  <c:pt idx="2409">
                    <c:v>MEDIO   </c:v>
                  </c:pt>
                  <c:pt idx="2410">
                    <c:v>MEDIO   </c:v>
                  </c:pt>
                  <c:pt idx="2411">
                    <c:v>BAJO</c:v>
                  </c:pt>
                  <c:pt idx="2412">
                    <c:v>BAJO</c:v>
                  </c:pt>
                  <c:pt idx="2413">
                    <c:v>BAJO</c:v>
                  </c:pt>
                  <c:pt idx="2414">
                    <c:v>MEDIO   </c:v>
                  </c:pt>
                  <c:pt idx="2415">
                    <c:v>MEDIO   </c:v>
                  </c:pt>
                  <c:pt idx="2416">
                    <c:v>ALTO</c:v>
                  </c:pt>
                  <c:pt idx="2417">
                    <c:v>MEDIO   </c:v>
                  </c:pt>
                  <c:pt idx="2418">
                    <c:v>BAJO</c:v>
                  </c:pt>
                  <c:pt idx="2419">
                    <c:v>MEDIO   </c:v>
                  </c:pt>
                  <c:pt idx="2420">
                    <c:v>MEDIO   </c:v>
                  </c:pt>
                  <c:pt idx="2421">
                    <c:v>BAJO</c:v>
                  </c:pt>
                  <c:pt idx="2422">
                    <c:v>BAJO</c:v>
                  </c:pt>
                  <c:pt idx="2423">
                    <c:v>BAJO</c:v>
                  </c:pt>
                  <c:pt idx="2424">
                    <c:v>BAJO</c:v>
                  </c:pt>
                  <c:pt idx="2425">
                    <c:v>BAJO</c:v>
                  </c:pt>
                  <c:pt idx="2426">
                    <c:v>BAJO</c:v>
                  </c:pt>
                  <c:pt idx="2427">
                    <c:v>BAJO</c:v>
                  </c:pt>
                  <c:pt idx="2428">
                    <c:v>MEDIO   </c:v>
                  </c:pt>
                  <c:pt idx="2429">
                    <c:v>MEDIO   </c:v>
                  </c:pt>
                  <c:pt idx="2430">
                    <c:v>BAJO</c:v>
                  </c:pt>
                  <c:pt idx="2431">
                    <c:v>MEDIO   </c:v>
                  </c:pt>
                  <c:pt idx="2432">
                    <c:v>BAJO</c:v>
                  </c:pt>
                  <c:pt idx="2433">
                    <c:v>BAJO</c:v>
                  </c:pt>
                  <c:pt idx="2434">
                    <c:v>BAJO</c:v>
                  </c:pt>
                  <c:pt idx="2435">
                    <c:v>BAJO</c:v>
                  </c:pt>
                  <c:pt idx="2436">
                    <c:v>BAJO</c:v>
                  </c:pt>
                  <c:pt idx="2437">
                    <c:v>BAJO</c:v>
                  </c:pt>
                  <c:pt idx="2438">
                    <c:v>MEDIO   </c:v>
                  </c:pt>
                  <c:pt idx="2439">
                    <c:v>BAJO</c:v>
                  </c:pt>
                  <c:pt idx="2440">
                    <c:v>MEDIO   </c:v>
                  </c:pt>
                  <c:pt idx="2441">
                    <c:v>BAJO</c:v>
                  </c:pt>
                  <c:pt idx="2442">
                    <c:v>BAJO</c:v>
                  </c:pt>
                  <c:pt idx="2443">
                    <c:v>ALTO</c:v>
                  </c:pt>
                  <c:pt idx="2444">
                    <c:v>BAJO</c:v>
                  </c:pt>
                  <c:pt idx="2445">
                    <c:v>MEDIO   </c:v>
                  </c:pt>
                  <c:pt idx="2446">
                    <c:v>BAJO</c:v>
                  </c:pt>
                  <c:pt idx="2447">
                    <c:v>BAJO</c:v>
                  </c:pt>
                  <c:pt idx="2448">
                    <c:v>ALTO</c:v>
                  </c:pt>
                  <c:pt idx="2449">
                    <c:v>MEDIO   </c:v>
                  </c:pt>
                  <c:pt idx="2450">
                    <c:v>ALTO</c:v>
                  </c:pt>
                  <c:pt idx="2451">
                    <c:v>BAJO</c:v>
                  </c:pt>
                  <c:pt idx="2452">
                    <c:v>BAJO</c:v>
                  </c:pt>
                  <c:pt idx="2453">
                    <c:v>BAJO</c:v>
                  </c:pt>
                  <c:pt idx="2454">
                    <c:v>BAJO</c:v>
                  </c:pt>
                  <c:pt idx="2455">
                    <c:v>BAJO</c:v>
                  </c:pt>
                  <c:pt idx="2456">
                    <c:v>MEDIO   </c:v>
                  </c:pt>
                  <c:pt idx="2457">
                    <c:v>BAJO</c:v>
                  </c:pt>
                  <c:pt idx="2458">
                    <c:v>BAJO</c:v>
                  </c:pt>
                  <c:pt idx="2459">
                    <c:v>BAJO</c:v>
                  </c:pt>
                  <c:pt idx="2460">
                    <c:v>MEDIO   </c:v>
                  </c:pt>
                  <c:pt idx="2461">
                    <c:v>BAJO</c:v>
                  </c:pt>
                  <c:pt idx="2462">
                    <c:v>BAJO</c:v>
                  </c:pt>
                  <c:pt idx="2463">
                    <c:v>BAJO</c:v>
                  </c:pt>
                  <c:pt idx="2464">
                    <c:v>MEDIO   </c:v>
                  </c:pt>
                  <c:pt idx="2465">
                    <c:v>MEDIO   </c:v>
                  </c:pt>
                  <c:pt idx="2466">
                    <c:v>MEDIO   </c:v>
                  </c:pt>
                  <c:pt idx="2467">
                    <c:v>MEDIO   </c:v>
                  </c:pt>
                  <c:pt idx="2468">
                    <c:v>BAJO</c:v>
                  </c:pt>
                  <c:pt idx="2469">
                    <c:v>BAJO</c:v>
                  </c:pt>
                  <c:pt idx="2470">
                    <c:v>BAJO</c:v>
                  </c:pt>
                  <c:pt idx="2471">
                    <c:v>MEDIO   </c:v>
                  </c:pt>
                  <c:pt idx="2472">
                    <c:v>MEDIO   </c:v>
                  </c:pt>
                  <c:pt idx="2473">
                    <c:v>BAJO</c:v>
                  </c:pt>
                  <c:pt idx="2474">
                    <c:v>BAJO</c:v>
                  </c:pt>
                  <c:pt idx="2475">
                    <c:v>BAJO</c:v>
                  </c:pt>
                  <c:pt idx="2476">
                    <c:v>BAJO</c:v>
                  </c:pt>
                  <c:pt idx="2477">
                    <c:v>MEDIO   </c:v>
                  </c:pt>
                  <c:pt idx="2478">
                    <c:v>MEDIO   </c:v>
                  </c:pt>
                  <c:pt idx="2479">
                    <c:v>MEDIO   </c:v>
                  </c:pt>
                  <c:pt idx="2480">
                    <c:v>MEDIO   </c:v>
                  </c:pt>
                  <c:pt idx="2481">
                    <c:v>MEDIO   </c:v>
                  </c:pt>
                  <c:pt idx="2482">
                    <c:v>MEDIO   </c:v>
                  </c:pt>
                  <c:pt idx="2483">
                    <c:v>BAJO</c:v>
                  </c:pt>
                  <c:pt idx="2484">
                    <c:v>MEDIO   </c:v>
                  </c:pt>
                  <c:pt idx="2485">
                    <c:v>BAJO</c:v>
                  </c:pt>
                  <c:pt idx="2486">
                    <c:v>BAJO</c:v>
                  </c:pt>
                  <c:pt idx="2487">
                    <c:v>BAJO</c:v>
                  </c:pt>
                  <c:pt idx="2488">
                    <c:v>BAJO</c:v>
                  </c:pt>
                  <c:pt idx="2489">
                    <c:v>MEDIO   </c:v>
                  </c:pt>
                  <c:pt idx="2490">
                    <c:v>BAJO</c:v>
                  </c:pt>
                  <c:pt idx="2491">
                    <c:v>MEDIO   </c:v>
                  </c:pt>
                  <c:pt idx="2492">
                    <c:v>ALTO</c:v>
                  </c:pt>
                  <c:pt idx="2493">
                    <c:v>BAJO</c:v>
                  </c:pt>
                  <c:pt idx="2494">
                    <c:v>BAJO</c:v>
                  </c:pt>
                  <c:pt idx="2495">
                    <c:v>BAJO</c:v>
                  </c:pt>
                  <c:pt idx="2496">
                    <c:v>BAJO</c:v>
                  </c:pt>
                  <c:pt idx="2497">
                    <c:v>BAJO</c:v>
                  </c:pt>
                  <c:pt idx="2498">
                    <c:v>BAJO</c:v>
                  </c:pt>
                  <c:pt idx="2499">
                    <c:v>BAJO</c:v>
                  </c:pt>
                  <c:pt idx="2500">
                    <c:v>MEDIO   </c:v>
                  </c:pt>
                  <c:pt idx="2501">
                    <c:v>ALTO</c:v>
                  </c:pt>
                  <c:pt idx="2502">
                    <c:v>BAJO</c:v>
                  </c:pt>
                  <c:pt idx="2503">
                    <c:v>BAJO</c:v>
                  </c:pt>
                  <c:pt idx="2504">
                    <c:v>BAJO</c:v>
                  </c:pt>
                  <c:pt idx="2505">
                    <c:v>BAJO</c:v>
                  </c:pt>
                  <c:pt idx="2506">
                    <c:v>BAJO</c:v>
                  </c:pt>
                  <c:pt idx="2507">
                    <c:v>BAJO</c:v>
                  </c:pt>
                  <c:pt idx="2508">
                    <c:v>BAJO</c:v>
                  </c:pt>
                  <c:pt idx="2509">
                    <c:v>BAJO</c:v>
                  </c:pt>
                  <c:pt idx="2510">
                    <c:v>BAJO</c:v>
                  </c:pt>
                  <c:pt idx="2511">
                    <c:v>BAJO</c:v>
                  </c:pt>
                  <c:pt idx="2512">
                    <c:v>BAJO</c:v>
                  </c:pt>
                  <c:pt idx="2513">
                    <c:v>BAJO</c:v>
                  </c:pt>
                  <c:pt idx="2514">
                    <c:v>BAJO</c:v>
                  </c:pt>
                  <c:pt idx="2515">
                    <c:v>BAJO</c:v>
                  </c:pt>
                  <c:pt idx="2516">
                    <c:v>BAJO</c:v>
                  </c:pt>
                  <c:pt idx="2517">
                    <c:v>BAJO</c:v>
                  </c:pt>
                  <c:pt idx="2518">
                    <c:v>BAJO</c:v>
                  </c:pt>
                  <c:pt idx="2519">
                    <c:v>BAJO</c:v>
                  </c:pt>
                  <c:pt idx="2520">
                    <c:v>BAJO</c:v>
                  </c:pt>
                  <c:pt idx="2521">
                    <c:v>BAJO</c:v>
                  </c:pt>
                  <c:pt idx="2522">
                    <c:v>BAJO</c:v>
                  </c:pt>
                  <c:pt idx="2523">
                    <c:v>BAJO</c:v>
                  </c:pt>
                  <c:pt idx="2524">
                    <c:v>MEDIO   </c:v>
                  </c:pt>
                  <c:pt idx="2525">
                    <c:v>BAJO</c:v>
                  </c:pt>
                  <c:pt idx="2526">
                    <c:v>MEDIO   </c:v>
                  </c:pt>
                  <c:pt idx="2527">
                    <c:v>MEDIO   </c:v>
                  </c:pt>
                  <c:pt idx="2528">
                    <c:v>ALTO</c:v>
                  </c:pt>
                  <c:pt idx="2529">
                    <c:v>MEDIO   </c:v>
                  </c:pt>
                  <c:pt idx="2530">
                    <c:v>MEDIO   </c:v>
                  </c:pt>
                  <c:pt idx="2531">
                    <c:v>MEDIO   </c:v>
                  </c:pt>
                  <c:pt idx="2532">
                    <c:v>MEDIO   </c:v>
                  </c:pt>
                  <c:pt idx="2533">
                    <c:v>MEDIO   </c:v>
                  </c:pt>
                  <c:pt idx="2534">
                    <c:v>MEDIO   </c:v>
                  </c:pt>
                  <c:pt idx="2535">
                    <c:v>MEDIO   </c:v>
                  </c:pt>
                  <c:pt idx="2536">
                    <c:v>MEDIO   </c:v>
                  </c:pt>
                  <c:pt idx="2537">
                    <c:v>MEDIO   </c:v>
                  </c:pt>
                  <c:pt idx="2538">
                    <c:v>MEDIO   </c:v>
                  </c:pt>
                  <c:pt idx="2539">
                    <c:v>MEDIO   </c:v>
                  </c:pt>
                  <c:pt idx="2540">
                    <c:v>MEDIO   </c:v>
                  </c:pt>
                  <c:pt idx="2541">
                    <c:v>MEDIO   </c:v>
                  </c:pt>
                  <c:pt idx="2542">
                    <c:v>MEDIO   </c:v>
                  </c:pt>
                  <c:pt idx="2543">
                    <c:v>MEDIO   </c:v>
                  </c:pt>
                  <c:pt idx="2544">
                    <c:v>MEDIO   </c:v>
                  </c:pt>
                  <c:pt idx="2545">
                    <c:v>MEDIO   </c:v>
                  </c:pt>
                  <c:pt idx="2546">
                    <c:v>MEDIO   </c:v>
                  </c:pt>
                  <c:pt idx="2547">
                    <c:v>MEDIO   </c:v>
                  </c:pt>
                  <c:pt idx="2548">
                    <c:v>MEDIO   </c:v>
                  </c:pt>
                  <c:pt idx="2549">
                    <c:v>MEDIO   </c:v>
                  </c:pt>
                  <c:pt idx="2550">
                    <c:v>MEDIO   </c:v>
                  </c:pt>
                  <c:pt idx="2551">
                    <c:v>MEDIO   </c:v>
                  </c:pt>
                  <c:pt idx="2552">
                    <c:v>MEDIO   </c:v>
                  </c:pt>
                  <c:pt idx="2553">
                    <c:v>MEDIO   </c:v>
                  </c:pt>
                  <c:pt idx="2554">
                    <c:v>MEDIO   </c:v>
                  </c:pt>
                  <c:pt idx="2555">
                    <c:v>MEDIO   </c:v>
                  </c:pt>
                  <c:pt idx="2556">
                    <c:v>MEDIO   </c:v>
                  </c:pt>
                  <c:pt idx="2557">
                    <c:v>MEDIO   </c:v>
                  </c:pt>
                  <c:pt idx="2558">
                    <c:v>MEDIO   </c:v>
                  </c:pt>
                  <c:pt idx="2559">
                    <c:v>MEDIO   </c:v>
                  </c:pt>
                  <c:pt idx="2560">
                    <c:v>MEDIO   </c:v>
                  </c:pt>
                  <c:pt idx="2561">
                    <c:v>MEDIO   </c:v>
                  </c:pt>
                  <c:pt idx="2562">
                    <c:v>MEDIO   </c:v>
                  </c:pt>
                  <c:pt idx="2563">
                    <c:v>MEDIO   </c:v>
                  </c:pt>
                  <c:pt idx="2564">
                    <c:v>MEDIO   </c:v>
                  </c:pt>
                  <c:pt idx="2565">
                    <c:v>MEDIO   </c:v>
                  </c:pt>
                  <c:pt idx="2566">
                    <c:v>MEDIO   </c:v>
                  </c:pt>
                  <c:pt idx="2567">
                    <c:v>MEDIO   </c:v>
                  </c:pt>
                  <c:pt idx="2568">
                    <c:v>MEDIO   </c:v>
                  </c:pt>
                  <c:pt idx="2569">
                    <c:v>MEDIO   </c:v>
                  </c:pt>
                  <c:pt idx="2570">
                    <c:v>MEDIO   </c:v>
                  </c:pt>
                  <c:pt idx="2571">
                    <c:v>MEDIO   </c:v>
                  </c:pt>
                  <c:pt idx="2572">
                    <c:v>MEDIO   </c:v>
                  </c:pt>
                  <c:pt idx="2573">
                    <c:v>MEDIO   </c:v>
                  </c:pt>
                  <c:pt idx="2574">
                    <c:v>MEDIO   </c:v>
                  </c:pt>
                  <c:pt idx="2575">
                    <c:v>MEDIO   </c:v>
                  </c:pt>
                  <c:pt idx="2576">
                    <c:v>MEDIO   </c:v>
                  </c:pt>
                  <c:pt idx="2577">
                    <c:v>MEDIO   </c:v>
                  </c:pt>
                  <c:pt idx="2578">
                    <c:v>MEDIO   </c:v>
                  </c:pt>
                  <c:pt idx="2579">
                    <c:v>MEDIO   </c:v>
                  </c:pt>
                  <c:pt idx="2580">
                    <c:v>MEDIO   </c:v>
                  </c:pt>
                  <c:pt idx="2581">
                    <c:v>MEDIO   </c:v>
                  </c:pt>
                  <c:pt idx="2582">
                    <c:v>MEDIO   </c:v>
                  </c:pt>
                  <c:pt idx="2583">
                    <c:v>MEDIO   </c:v>
                  </c:pt>
                  <c:pt idx="2584">
                    <c:v>MEDIO   </c:v>
                  </c:pt>
                  <c:pt idx="2585">
                    <c:v>MEDIO   </c:v>
                  </c:pt>
                  <c:pt idx="2586">
                    <c:v>MEDIO   </c:v>
                  </c:pt>
                  <c:pt idx="2587">
                    <c:v>MEDIO   </c:v>
                  </c:pt>
                  <c:pt idx="2588">
                    <c:v>MEDIO   </c:v>
                  </c:pt>
                  <c:pt idx="2589">
                    <c:v>MEDIO   </c:v>
                  </c:pt>
                  <c:pt idx="2590">
                    <c:v>MEDIO   </c:v>
                  </c:pt>
                  <c:pt idx="2591">
                    <c:v>MEDIO   </c:v>
                  </c:pt>
                  <c:pt idx="2592">
                    <c:v>MEDIO   </c:v>
                  </c:pt>
                  <c:pt idx="2593">
                    <c:v>MEDIO   </c:v>
                  </c:pt>
                  <c:pt idx="2594">
                    <c:v>MEDIO   </c:v>
                  </c:pt>
                  <c:pt idx="2595">
                    <c:v>MEDIO   </c:v>
                  </c:pt>
                  <c:pt idx="2596">
                    <c:v>MEDIO   </c:v>
                  </c:pt>
                  <c:pt idx="2597">
                    <c:v>MEDIO   </c:v>
                  </c:pt>
                  <c:pt idx="2598">
                    <c:v>MEDIO   </c:v>
                  </c:pt>
                  <c:pt idx="2599">
                    <c:v>MEDIO   </c:v>
                  </c:pt>
                  <c:pt idx="2600">
                    <c:v>MEDIO   </c:v>
                  </c:pt>
                  <c:pt idx="2601">
                    <c:v>MEDIO   </c:v>
                  </c:pt>
                  <c:pt idx="2602">
                    <c:v>MEDIO   </c:v>
                  </c:pt>
                  <c:pt idx="2603">
                    <c:v>MEDIO   </c:v>
                  </c:pt>
                  <c:pt idx="2604">
                    <c:v>MEDIO   </c:v>
                  </c:pt>
                  <c:pt idx="2605">
                    <c:v>MEDIO   </c:v>
                  </c:pt>
                  <c:pt idx="2606">
                    <c:v>MEDIO   </c:v>
                  </c:pt>
                  <c:pt idx="2607">
                    <c:v>MEDIO   </c:v>
                  </c:pt>
                  <c:pt idx="2608">
                    <c:v>MEDIO   </c:v>
                  </c:pt>
                  <c:pt idx="2609">
                    <c:v>MEDIO   </c:v>
                  </c:pt>
                  <c:pt idx="2610">
                    <c:v>MEDIO   </c:v>
                  </c:pt>
                  <c:pt idx="2611">
                    <c:v>MEDIO   </c:v>
                  </c:pt>
                  <c:pt idx="2612">
                    <c:v>MEDIO   </c:v>
                  </c:pt>
                  <c:pt idx="2613">
                    <c:v>MEDIO   </c:v>
                  </c:pt>
                  <c:pt idx="2614">
                    <c:v>MEDIO   </c:v>
                  </c:pt>
                  <c:pt idx="2615">
                    <c:v>MEDIO   </c:v>
                  </c:pt>
                  <c:pt idx="2616">
                    <c:v>MEDIO   </c:v>
                  </c:pt>
                  <c:pt idx="2617">
                    <c:v>MEDIO   </c:v>
                  </c:pt>
                  <c:pt idx="2618">
                    <c:v>MEDIO   </c:v>
                  </c:pt>
                  <c:pt idx="2619">
                    <c:v>BAJO</c:v>
                  </c:pt>
                  <c:pt idx="2620">
                    <c:v>MEDIO   </c:v>
                  </c:pt>
                  <c:pt idx="2621">
                    <c:v>BAJO</c:v>
                  </c:pt>
                  <c:pt idx="2622">
                    <c:v>BAJO</c:v>
                  </c:pt>
                  <c:pt idx="2623">
                    <c:v>BAJO</c:v>
                  </c:pt>
                  <c:pt idx="2624">
                    <c:v>BAJO</c:v>
                  </c:pt>
                  <c:pt idx="2625">
                    <c:v>MEDIO   </c:v>
                  </c:pt>
                  <c:pt idx="2626">
                    <c:v>MEDIO   </c:v>
                  </c:pt>
                  <c:pt idx="2627">
                    <c:v>MEDIO   </c:v>
                  </c:pt>
                  <c:pt idx="2628">
                    <c:v>MEDIO   </c:v>
                  </c:pt>
                  <c:pt idx="2629">
                    <c:v>MEDIO   </c:v>
                  </c:pt>
                  <c:pt idx="2630">
                    <c:v>BAJO</c:v>
                  </c:pt>
                  <c:pt idx="2631">
                    <c:v>BAJO</c:v>
                  </c:pt>
                  <c:pt idx="2632">
                    <c:v>BAJO</c:v>
                  </c:pt>
                  <c:pt idx="2633">
                    <c:v>BAJO</c:v>
                  </c:pt>
                  <c:pt idx="2634">
                    <c:v>BAJO</c:v>
                  </c:pt>
                  <c:pt idx="2635">
                    <c:v>BAJO</c:v>
                  </c:pt>
                  <c:pt idx="2636">
                    <c:v>BAJO</c:v>
                  </c:pt>
                  <c:pt idx="2637">
                    <c:v>BAJO</c:v>
                  </c:pt>
                  <c:pt idx="2638">
                    <c:v>BAJO</c:v>
                  </c:pt>
                  <c:pt idx="2639">
                    <c:v>BAJO</c:v>
                  </c:pt>
                  <c:pt idx="2640">
                    <c:v>MEDIO   </c:v>
                  </c:pt>
                  <c:pt idx="2641">
                    <c:v>MEDIO   </c:v>
                  </c:pt>
                  <c:pt idx="2642">
                    <c:v>BAJO</c:v>
                  </c:pt>
                  <c:pt idx="2643">
                    <c:v>BAJO</c:v>
                  </c:pt>
                  <c:pt idx="2644">
                    <c:v>MEDIO   </c:v>
                  </c:pt>
                  <c:pt idx="2645">
                    <c:v>ALTO</c:v>
                  </c:pt>
                  <c:pt idx="2646">
                    <c:v>BAJO</c:v>
                  </c:pt>
                  <c:pt idx="2647">
                    <c:v>MEDIO   </c:v>
                  </c:pt>
                  <c:pt idx="2648">
                    <c:v>MEDIO   </c:v>
                  </c:pt>
                  <c:pt idx="2649">
                    <c:v>BAJO</c:v>
                  </c:pt>
                  <c:pt idx="2650">
                    <c:v>BAJO</c:v>
                  </c:pt>
                  <c:pt idx="2651">
                    <c:v>MEDIO   </c:v>
                  </c:pt>
                  <c:pt idx="2652">
                    <c:v>MEDIO   </c:v>
                  </c:pt>
                  <c:pt idx="2653">
                    <c:v>MEDIO   </c:v>
                  </c:pt>
                  <c:pt idx="2654">
                    <c:v>MEDIO   </c:v>
                  </c:pt>
                  <c:pt idx="2655">
                    <c:v>MEDIO   </c:v>
                  </c:pt>
                  <c:pt idx="2656">
                    <c:v>MEDIO   </c:v>
                  </c:pt>
                  <c:pt idx="2657">
                    <c:v>BAJO</c:v>
                  </c:pt>
                  <c:pt idx="2658">
                    <c:v>MEDIO   </c:v>
                  </c:pt>
                  <c:pt idx="2659">
                    <c:v>MEDIO   </c:v>
                  </c:pt>
                  <c:pt idx="2660">
                    <c:v>MEDIO   </c:v>
                  </c:pt>
                  <c:pt idx="2661">
                    <c:v>MEDIO   </c:v>
                  </c:pt>
                  <c:pt idx="2662">
                    <c:v>ALTO</c:v>
                  </c:pt>
                  <c:pt idx="2663">
                    <c:v>MEDIO   </c:v>
                  </c:pt>
                  <c:pt idx="2664">
                    <c:v>MEDIO   </c:v>
                  </c:pt>
                  <c:pt idx="2665">
                    <c:v>MEDIO   </c:v>
                  </c:pt>
                  <c:pt idx="2666">
                    <c:v>MEDIO   </c:v>
                  </c:pt>
                  <c:pt idx="2667">
                    <c:v>MEDIO   </c:v>
                  </c:pt>
                  <c:pt idx="2668">
                    <c:v>BAJO</c:v>
                  </c:pt>
                  <c:pt idx="2669">
                    <c:v>MEDIO   </c:v>
                  </c:pt>
                  <c:pt idx="2670">
                    <c:v>MEDIO   </c:v>
                  </c:pt>
                  <c:pt idx="2671">
                    <c:v>MEDIO   </c:v>
                  </c:pt>
                  <c:pt idx="2672">
                    <c:v>MEDIO   </c:v>
                  </c:pt>
                  <c:pt idx="2673">
                    <c:v>MEDIO   </c:v>
                  </c:pt>
                  <c:pt idx="2674">
                    <c:v>MEDIO   </c:v>
                  </c:pt>
                  <c:pt idx="2675">
                    <c:v>MEDIO   </c:v>
                  </c:pt>
                  <c:pt idx="2676">
                    <c:v>MEDIO   </c:v>
                  </c:pt>
                  <c:pt idx="2677">
                    <c:v>MEDIO   </c:v>
                  </c:pt>
                  <c:pt idx="2678">
                    <c:v>MEDIO   </c:v>
                  </c:pt>
                  <c:pt idx="2679">
                    <c:v>MEDIO   </c:v>
                  </c:pt>
                  <c:pt idx="2680">
                    <c:v>MEDIO   </c:v>
                  </c:pt>
                  <c:pt idx="2681">
                    <c:v>MEDIO   </c:v>
                  </c:pt>
                  <c:pt idx="2682">
                    <c:v>MEDIO   </c:v>
                  </c:pt>
                  <c:pt idx="2683">
                    <c:v>MEDIO   </c:v>
                  </c:pt>
                  <c:pt idx="2684">
                    <c:v>MEDIO   </c:v>
                  </c:pt>
                  <c:pt idx="2685">
                    <c:v>MEDIO   </c:v>
                  </c:pt>
                  <c:pt idx="2686">
                    <c:v>ALTO</c:v>
                  </c:pt>
                  <c:pt idx="2687">
                    <c:v>MEDIO   </c:v>
                  </c:pt>
                  <c:pt idx="2688">
                    <c:v>MEDIO   </c:v>
                  </c:pt>
                  <c:pt idx="2689">
                    <c:v>MEDIO   </c:v>
                  </c:pt>
                  <c:pt idx="2690">
                    <c:v>MEDIO   </c:v>
                  </c:pt>
                  <c:pt idx="2691">
                    <c:v>MEDIO   </c:v>
                  </c:pt>
                  <c:pt idx="2692">
                    <c:v>BAJO</c:v>
                  </c:pt>
                  <c:pt idx="2693">
                    <c:v>BAJO</c:v>
                  </c:pt>
                  <c:pt idx="2694">
                    <c:v>BAJO</c:v>
                  </c:pt>
                  <c:pt idx="2695">
                    <c:v>BAJO</c:v>
                  </c:pt>
                  <c:pt idx="2696">
                    <c:v>MEDIO   </c:v>
                  </c:pt>
                  <c:pt idx="2697">
                    <c:v>MEDIO   </c:v>
                  </c:pt>
                  <c:pt idx="2698">
                    <c:v>ALTO</c:v>
                  </c:pt>
                  <c:pt idx="2699">
                    <c:v>MEDIO   </c:v>
                  </c:pt>
                  <c:pt idx="2700">
                    <c:v>MEDIO   </c:v>
                  </c:pt>
                  <c:pt idx="2701">
                    <c:v>MEDIO   </c:v>
                  </c:pt>
                  <c:pt idx="2702">
                    <c:v>MEDIO   </c:v>
                  </c:pt>
                  <c:pt idx="2703">
                    <c:v>ALTO</c:v>
                  </c:pt>
                  <c:pt idx="2704">
                    <c:v>ALTO</c:v>
                  </c:pt>
                  <c:pt idx="2705">
                    <c:v>BAJO</c:v>
                  </c:pt>
                  <c:pt idx="2706">
                    <c:v>ALTO</c:v>
                  </c:pt>
                  <c:pt idx="2707">
                    <c:v>ALTO</c:v>
                  </c:pt>
                  <c:pt idx="2708">
                    <c:v>ALTO</c:v>
                  </c:pt>
                  <c:pt idx="2709">
                    <c:v>ALTO</c:v>
                  </c:pt>
                  <c:pt idx="2710">
                    <c:v>MEDIO   </c:v>
                  </c:pt>
                  <c:pt idx="2711">
                    <c:v>MEDIO   </c:v>
                  </c:pt>
                  <c:pt idx="2712">
                    <c:v>MEDIO   </c:v>
                  </c:pt>
                  <c:pt idx="2713">
                    <c:v>MEDIO   </c:v>
                  </c:pt>
                  <c:pt idx="2714">
                    <c:v>MEDIO   </c:v>
                  </c:pt>
                  <c:pt idx="2715">
                    <c:v>MEDIO   </c:v>
                  </c:pt>
                  <c:pt idx="2716">
                    <c:v>BAJO</c:v>
                  </c:pt>
                  <c:pt idx="2717">
                    <c:v>BAJO</c:v>
                  </c:pt>
                  <c:pt idx="2718">
                    <c:v>BAJO</c:v>
                  </c:pt>
                  <c:pt idx="2719">
                    <c:v>BAJO</c:v>
                  </c:pt>
                  <c:pt idx="2720">
                    <c:v>BAJO</c:v>
                  </c:pt>
                  <c:pt idx="2721">
                    <c:v>BAJO</c:v>
                  </c:pt>
                  <c:pt idx="2722">
                    <c:v>BAJO</c:v>
                  </c:pt>
                  <c:pt idx="2723">
                    <c:v>BAJO</c:v>
                  </c:pt>
                  <c:pt idx="2724">
                    <c:v>BAJO</c:v>
                  </c:pt>
                  <c:pt idx="2725">
                    <c:v>BAJO</c:v>
                  </c:pt>
                  <c:pt idx="2726">
                    <c:v>BAJO</c:v>
                  </c:pt>
                  <c:pt idx="2727">
                    <c:v>BAJO</c:v>
                  </c:pt>
                  <c:pt idx="2728">
                    <c:v>BAJO</c:v>
                  </c:pt>
                  <c:pt idx="2729">
                    <c:v>BAJO</c:v>
                  </c:pt>
                  <c:pt idx="2730">
                    <c:v>BAJO</c:v>
                  </c:pt>
                  <c:pt idx="2731">
                    <c:v>ALTO</c:v>
                  </c:pt>
                  <c:pt idx="2732">
                    <c:v>ALTO</c:v>
                  </c:pt>
                  <c:pt idx="2733">
                    <c:v>BAJO</c:v>
                  </c:pt>
                  <c:pt idx="2734">
                    <c:v>BAJO</c:v>
                  </c:pt>
                  <c:pt idx="2735">
                    <c:v>ALTO</c:v>
                  </c:pt>
                  <c:pt idx="2736">
                    <c:v>MEDIO   </c:v>
                  </c:pt>
                  <c:pt idx="2737">
                    <c:v>MEDIO   </c:v>
                  </c:pt>
                  <c:pt idx="2738">
                    <c:v>MEDIO   </c:v>
                  </c:pt>
                  <c:pt idx="2739">
                    <c:v>BAJO</c:v>
                  </c:pt>
                  <c:pt idx="2740">
                    <c:v>BAJO</c:v>
                  </c:pt>
                  <c:pt idx="2741">
                    <c:v>MEDIO   </c:v>
                  </c:pt>
                  <c:pt idx="2742">
                    <c:v>ALTO</c:v>
                  </c:pt>
                  <c:pt idx="2743">
                    <c:v>MEDIO   </c:v>
                  </c:pt>
                  <c:pt idx="2744">
                    <c:v>BAJO</c:v>
                  </c:pt>
                  <c:pt idx="2745">
                    <c:v>MEDIO   </c:v>
                  </c:pt>
                  <c:pt idx="2746">
                    <c:v>MEDIO   </c:v>
                  </c:pt>
                  <c:pt idx="2747">
                    <c:v>MEDIO   </c:v>
                  </c:pt>
                  <c:pt idx="2748">
                    <c:v>BAJO</c:v>
                  </c:pt>
                  <c:pt idx="2749">
                    <c:v>BAJO</c:v>
                  </c:pt>
                  <c:pt idx="2750">
                    <c:v>MEDIO   </c:v>
                  </c:pt>
                  <c:pt idx="2751">
                    <c:v>BAJO</c:v>
                  </c:pt>
                  <c:pt idx="2752">
                    <c:v>BAJO</c:v>
                  </c:pt>
                  <c:pt idx="2753">
                    <c:v>MEDIO   </c:v>
                  </c:pt>
                  <c:pt idx="2754">
                    <c:v>MEDIO   </c:v>
                  </c:pt>
                  <c:pt idx="2755">
                    <c:v>MEDIO   </c:v>
                  </c:pt>
                  <c:pt idx="2756">
                    <c:v>MEDIO   </c:v>
                  </c:pt>
                  <c:pt idx="2757">
                    <c:v>MEDIO   </c:v>
                  </c:pt>
                  <c:pt idx="2758">
                    <c:v>BAJO</c:v>
                  </c:pt>
                  <c:pt idx="2759">
                    <c:v>BAJO</c:v>
                  </c:pt>
                  <c:pt idx="2760">
                    <c:v>BAJO</c:v>
                  </c:pt>
                  <c:pt idx="2761">
                    <c:v>MEDIO   </c:v>
                  </c:pt>
                  <c:pt idx="2762">
                    <c:v>BAJO</c:v>
                  </c:pt>
                  <c:pt idx="2763">
                    <c:v>MEDIO   </c:v>
                  </c:pt>
                  <c:pt idx="2764">
                    <c:v>BAJO</c:v>
                  </c:pt>
                  <c:pt idx="2765">
                    <c:v>BAJO</c:v>
                  </c:pt>
                  <c:pt idx="2766">
                    <c:v>ALTO</c:v>
                  </c:pt>
                  <c:pt idx="2767">
                    <c:v>ALTO</c:v>
                  </c:pt>
                  <c:pt idx="2768">
                    <c:v>ALTO</c:v>
                  </c:pt>
                  <c:pt idx="2769">
                    <c:v>BAJO</c:v>
                  </c:pt>
                  <c:pt idx="2770">
                    <c:v>BAJO</c:v>
                  </c:pt>
                  <c:pt idx="2771">
                    <c:v>BAJO</c:v>
                  </c:pt>
                  <c:pt idx="2772">
                    <c:v>BAJO</c:v>
                  </c:pt>
                  <c:pt idx="2773">
                    <c:v>BAJO</c:v>
                  </c:pt>
                  <c:pt idx="2774">
                    <c:v>ALTO</c:v>
                  </c:pt>
                  <c:pt idx="2775">
                    <c:v>BAJO</c:v>
                  </c:pt>
                  <c:pt idx="2776">
                    <c:v>BAJO</c:v>
                  </c:pt>
                  <c:pt idx="2777">
                    <c:v>BAJO</c:v>
                  </c:pt>
                  <c:pt idx="2778">
                    <c:v>BAJO</c:v>
                  </c:pt>
                  <c:pt idx="2779">
                    <c:v>BAJO</c:v>
                  </c:pt>
                  <c:pt idx="2780">
                    <c:v>BAJO</c:v>
                  </c:pt>
                  <c:pt idx="2781">
                    <c:v>ALTO</c:v>
                  </c:pt>
                  <c:pt idx="2782">
                    <c:v>MEDIO   </c:v>
                  </c:pt>
                  <c:pt idx="2783">
                    <c:v>MEDIO   </c:v>
                  </c:pt>
                  <c:pt idx="2784">
                    <c:v>MEDIO   </c:v>
                  </c:pt>
                  <c:pt idx="2785">
                    <c:v>MEDIO   </c:v>
                  </c:pt>
                  <c:pt idx="2786">
                    <c:v>MEDIO   </c:v>
                  </c:pt>
                  <c:pt idx="2787">
                    <c:v>BAJO</c:v>
                  </c:pt>
                  <c:pt idx="2788">
                    <c:v>MEDIO   </c:v>
                  </c:pt>
                  <c:pt idx="2789">
                    <c:v>MEDIO   </c:v>
                  </c:pt>
                  <c:pt idx="2790">
                    <c:v>BAJO</c:v>
                  </c:pt>
                  <c:pt idx="2791">
                    <c:v>MEDIO   </c:v>
                  </c:pt>
                  <c:pt idx="2792">
                    <c:v>BAJO</c:v>
                  </c:pt>
                  <c:pt idx="2793">
                    <c:v>MEDIO   </c:v>
                  </c:pt>
                  <c:pt idx="2794">
                    <c:v>MEDIO   </c:v>
                  </c:pt>
                  <c:pt idx="2795">
                    <c:v>MEDIO   </c:v>
                  </c:pt>
                  <c:pt idx="2796">
                    <c:v>ALTO</c:v>
                  </c:pt>
                  <c:pt idx="2797">
                    <c:v>BAJO</c:v>
                  </c:pt>
                  <c:pt idx="2798">
                    <c:v>MEDIO   </c:v>
                  </c:pt>
                  <c:pt idx="2799">
                    <c:v>BAJO</c:v>
                  </c:pt>
                  <c:pt idx="2800">
                    <c:v>BAJO</c:v>
                  </c:pt>
                  <c:pt idx="2801">
                    <c:v>ALTO</c:v>
                  </c:pt>
                  <c:pt idx="2802">
                    <c:v>ALTO</c:v>
                  </c:pt>
                  <c:pt idx="2803">
                    <c:v>MEDIO   </c:v>
                  </c:pt>
                  <c:pt idx="2804">
                    <c:v>MEDIO   </c:v>
                  </c:pt>
                  <c:pt idx="2805">
                    <c:v>BAJO</c:v>
                  </c:pt>
                  <c:pt idx="2806">
                    <c:v>MEDIO   </c:v>
                  </c:pt>
                  <c:pt idx="2807">
                    <c:v>BAJO</c:v>
                  </c:pt>
                  <c:pt idx="2808">
                    <c:v>MEDIO   </c:v>
                  </c:pt>
                  <c:pt idx="2809">
                    <c:v>MEDIO   </c:v>
                  </c:pt>
                  <c:pt idx="2810">
                    <c:v>MEDIO   </c:v>
                  </c:pt>
                  <c:pt idx="2811">
                    <c:v>MEDIO   </c:v>
                  </c:pt>
                  <c:pt idx="2812">
                    <c:v>BAJO</c:v>
                  </c:pt>
                  <c:pt idx="2813">
                    <c:v>BAJO</c:v>
                  </c:pt>
                </c:lvl>
                <c:lvl>
                  <c:pt idx="0">
                    <c:v>ALTO</c:v>
                  </c:pt>
                  <c:pt idx="1">
                    <c:v>BAJO</c:v>
                  </c:pt>
                  <c:pt idx="2">
                    <c:v>BAJO</c:v>
                  </c:pt>
                  <c:pt idx="3">
                    <c:v>BAJO</c:v>
                  </c:pt>
                  <c:pt idx="4">
                    <c:v>MEDIO   </c:v>
                  </c:pt>
                  <c:pt idx="5">
                    <c:v>BAJO</c:v>
                  </c:pt>
                  <c:pt idx="6">
                    <c:v>BAJO</c:v>
                  </c:pt>
                  <c:pt idx="7">
                    <c:v>ALTO</c:v>
                  </c:pt>
                  <c:pt idx="8">
                    <c:v>BAJO</c:v>
                  </c:pt>
                  <c:pt idx="9">
                    <c:v>BAJO</c:v>
                  </c:pt>
                  <c:pt idx="10">
                    <c:v>BAJO</c:v>
                  </c:pt>
                  <c:pt idx="11">
                    <c:v>ALTO</c:v>
                  </c:pt>
                  <c:pt idx="12">
                    <c:v>BAJO</c:v>
                  </c:pt>
                  <c:pt idx="13">
                    <c:v>BAJO</c:v>
                  </c:pt>
                  <c:pt idx="14">
                    <c:v>BAJO</c:v>
                  </c:pt>
                  <c:pt idx="15">
                    <c:v>BAJO</c:v>
                  </c:pt>
                  <c:pt idx="16">
                    <c:v>BAJO</c:v>
                  </c:pt>
                  <c:pt idx="17">
                    <c:v>BAJO</c:v>
                  </c:pt>
                  <c:pt idx="18">
                    <c:v>BAJO</c:v>
                  </c:pt>
                  <c:pt idx="19">
                    <c:v>BAJO</c:v>
                  </c:pt>
                  <c:pt idx="20">
                    <c:v>ALTO</c:v>
                  </c:pt>
                  <c:pt idx="21">
                    <c:v>BAJO</c:v>
                  </c:pt>
                  <c:pt idx="22">
                    <c:v>ALTO</c:v>
                  </c:pt>
                  <c:pt idx="23">
                    <c:v>BAJO</c:v>
                  </c:pt>
                  <c:pt idx="24">
                    <c:v>ALTO</c:v>
                  </c:pt>
                  <c:pt idx="25">
                    <c:v>BAJO</c:v>
                  </c:pt>
                  <c:pt idx="26">
                    <c:v>ALTO</c:v>
                  </c:pt>
                  <c:pt idx="27">
                    <c:v>BAJO</c:v>
                  </c:pt>
                  <c:pt idx="28">
                    <c:v>BAJO</c:v>
                  </c:pt>
                  <c:pt idx="29">
                    <c:v>BAJO</c:v>
                  </c:pt>
                  <c:pt idx="30">
                    <c:v>ALTO</c:v>
                  </c:pt>
                  <c:pt idx="31">
                    <c:v>BAJO</c:v>
                  </c:pt>
                  <c:pt idx="32">
                    <c:v>ALTO</c:v>
                  </c:pt>
                  <c:pt idx="33">
                    <c:v>BAJO</c:v>
                  </c:pt>
                  <c:pt idx="34">
                    <c:v>ALTO</c:v>
                  </c:pt>
                  <c:pt idx="35">
                    <c:v>BAJO</c:v>
                  </c:pt>
                  <c:pt idx="36">
                    <c:v>BAJO</c:v>
                  </c:pt>
                  <c:pt idx="37">
                    <c:v>ALTO</c:v>
                  </c:pt>
                  <c:pt idx="38">
                    <c:v>BAJO</c:v>
                  </c:pt>
                  <c:pt idx="39">
                    <c:v>ALTO</c:v>
                  </c:pt>
                  <c:pt idx="40">
                    <c:v>ALTO</c:v>
                  </c:pt>
                  <c:pt idx="41">
                    <c:v>ALTO</c:v>
                  </c:pt>
                  <c:pt idx="42">
                    <c:v>ALTO</c:v>
                  </c:pt>
                  <c:pt idx="43">
                    <c:v>ALTO</c:v>
                  </c:pt>
                  <c:pt idx="44">
                    <c:v>ALTO</c:v>
                  </c:pt>
                  <c:pt idx="45">
                    <c:v>BAJO</c:v>
                  </c:pt>
                  <c:pt idx="46">
                    <c:v>ALTO</c:v>
                  </c:pt>
                  <c:pt idx="47">
                    <c:v>ALTO</c:v>
                  </c:pt>
                  <c:pt idx="48">
                    <c:v>BAJO</c:v>
                  </c:pt>
                  <c:pt idx="49">
                    <c:v>BAJO</c:v>
                  </c:pt>
                  <c:pt idx="50">
                    <c:v>BAJO</c:v>
                  </c:pt>
                  <c:pt idx="51">
                    <c:v>BAJO</c:v>
                  </c:pt>
                  <c:pt idx="52">
                    <c:v>BAJO</c:v>
                  </c:pt>
                  <c:pt idx="53">
                    <c:v>BAJO</c:v>
                  </c:pt>
                  <c:pt idx="54">
                    <c:v>BAJO</c:v>
                  </c:pt>
                  <c:pt idx="55">
                    <c:v>BAJO</c:v>
                  </c:pt>
                  <c:pt idx="56">
                    <c:v>ALTO</c:v>
                  </c:pt>
                  <c:pt idx="57">
                    <c:v>ALTO</c:v>
                  </c:pt>
                  <c:pt idx="58">
                    <c:v>BAJO</c:v>
                  </c:pt>
                  <c:pt idx="59">
                    <c:v>ALTO</c:v>
                  </c:pt>
                  <c:pt idx="60">
                    <c:v>ALTO</c:v>
                  </c:pt>
                  <c:pt idx="61">
                    <c:v>BAJO</c:v>
                  </c:pt>
                  <c:pt idx="62">
                    <c:v>ALTO</c:v>
                  </c:pt>
                  <c:pt idx="63">
                    <c:v>ALTO</c:v>
                  </c:pt>
                  <c:pt idx="64">
                    <c:v>BAJO</c:v>
                  </c:pt>
                  <c:pt idx="65">
                    <c:v>BAJO</c:v>
                  </c:pt>
                  <c:pt idx="66">
                    <c:v>BAJO</c:v>
                  </c:pt>
                  <c:pt idx="67">
                    <c:v>ALTO</c:v>
                  </c:pt>
                  <c:pt idx="68">
                    <c:v>ALTO</c:v>
                  </c:pt>
                  <c:pt idx="69">
                    <c:v>BAJO</c:v>
                  </c:pt>
                  <c:pt idx="70">
                    <c:v>BAJO</c:v>
                  </c:pt>
                  <c:pt idx="71">
                    <c:v>BAJO</c:v>
                  </c:pt>
                  <c:pt idx="72">
                    <c:v>ALTO</c:v>
                  </c:pt>
                  <c:pt idx="73">
                    <c:v>ALTO</c:v>
                  </c:pt>
                  <c:pt idx="74">
                    <c:v>ALTO</c:v>
                  </c:pt>
                  <c:pt idx="75">
                    <c:v>ALTO</c:v>
                  </c:pt>
                  <c:pt idx="76">
                    <c:v>ALTO</c:v>
                  </c:pt>
                  <c:pt idx="77">
                    <c:v>ALTO</c:v>
                  </c:pt>
                  <c:pt idx="78">
                    <c:v>ALTO</c:v>
                  </c:pt>
                  <c:pt idx="79">
                    <c:v>ALTO</c:v>
                  </c:pt>
                  <c:pt idx="80">
                    <c:v>ALTO</c:v>
                  </c:pt>
                  <c:pt idx="81">
                    <c:v>ALTO</c:v>
                  </c:pt>
                  <c:pt idx="82">
                    <c:v>ALTO</c:v>
                  </c:pt>
                  <c:pt idx="83">
                    <c:v>ALTO</c:v>
                  </c:pt>
                  <c:pt idx="84">
                    <c:v>BAJO</c:v>
                  </c:pt>
                  <c:pt idx="85">
                    <c:v>BAJO</c:v>
                  </c:pt>
                  <c:pt idx="86">
                    <c:v>ALTO</c:v>
                  </c:pt>
                  <c:pt idx="87">
                    <c:v>BAJO</c:v>
                  </c:pt>
                  <c:pt idx="88">
                    <c:v>BAJO</c:v>
                  </c:pt>
                  <c:pt idx="89">
                    <c:v>BAJO</c:v>
                  </c:pt>
                  <c:pt idx="90">
                    <c:v>BAJO</c:v>
                  </c:pt>
                  <c:pt idx="91">
                    <c:v>ALTO</c:v>
                  </c:pt>
                  <c:pt idx="92">
                    <c:v>BAJO</c:v>
                  </c:pt>
                  <c:pt idx="93">
                    <c:v>ALTO</c:v>
                  </c:pt>
                  <c:pt idx="94">
                    <c:v>BAJO</c:v>
                  </c:pt>
                  <c:pt idx="95">
                    <c:v>BAJO</c:v>
                  </c:pt>
                  <c:pt idx="96">
                    <c:v>ALTO</c:v>
                  </c:pt>
                  <c:pt idx="97">
                    <c:v>MEDIO   </c:v>
                  </c:pt>
                  <c:pt idx="98">
                    <c:v>BAJO</c:v>
                  </c:pt>
                  <c:pt idx="99">
                    <c:v>BAJO</c:v>
                  </c:pt>
                  <c:pt idx="100">
                    <c:v>ALTO</c:v>
                  </c:pt>
                  <c:pt idx="101">
                    <c:v>BAJO</c:v>
                  </c:pt>
                  <c:pt idx="102">
                    <c:v>BAJO</c:v>
                  </c:pt>
                  <c:pt idx="103">
                    <c:v>BAJO</c:v>
                  </c:pt>
                  <c:pt idx="104">
                    <c:v>BAJO</c:v>
                  </c:pt>
                  <c:pt idx="105">
                    <c:v>BAJO</c:v>
                  </c:pt>
                  <c:pt idx="106">
                    <c:v>BAJO</c:v>
                  </c:pt>
                  <c:pt idx="107">
                    <c:v>BAJO</c:v>
                  </c:pt>
                  <c:pt idx="108">
                    <c:v>BAJO</c:v>
                  </c:pt>
                  <c:pt idx="109">
                    <c:v>BAJO</c:v>
                  </c:pt>
                  <c:pt idx="110">
                    <c:v>BAJO</c:v>
                  </c:pt>
                  <c:pt idx="111">
                    <c:v>BAJO</c:v>
                  </c:pt>
                  <c:pt idx="112">
                    <c:v>BAJO</c:v>
                  </c:pt>
                  <c:pt idx="113">
                    <c:v>BAJO</c:v>
                  </c:pt>
                  <c:pt idx="114">
                    <c:v>BAJO</c:v>
                  </c:pt>
                  <c:pt idx="115">
                    <c:v>BAJO</c:v>
                  </c:pt>
                  <c:pt idx="116">
                    <c:v>MEDIO   </c:v>
                  </c:pt>
                  <c:pt idx="117">
                    <c:v>BAJO</c:v>
                  </c:pt>
                  <c:pt idx="118">
                    <c:v>BAJO</c:v>
                  </c:pt>
                  <c:pt idx="119">
                    <c:v>BAJO</c:v>
                  </c:pt>
                  <c:pt idx="120">
                    <c:v>BAJO</c:v>
                  </c:pt>
                  <c:pt idx="121">
                    <c:v>MEDIO   </c:v>
                  </c:pt>
                  <c:pt idx="122">
                    <c:v>BAJO</c:v>
                  </c:pt>
                  <c:pt idx="123">
                    <c:v>MEDIO   </c:v>
                  </c:pt>
                  <c:pt idx="124">
                    <c:v>BAJO</c:v>
                  </c:pt>
                  <c:pt idx="125">
                    <c:v>BAJO</c:v>
                  </c:pt>
                  <c:pt idx="126">
                    <c:v>BAJO</c:v>
                  </c:pt>
                  <c:pt idx="127">
                    <c:v>BAJO</c:v>
                  </c:pt>
                  <c:pt idx="128">
                    <c:v>BAJO</c:v>
                  </c:pt>
                  <c:pt idx="129">
                    <c:v>BAJO</c:v>
                  </c:pt>
                  <c:pt idx="130">
                    <c:v>BAJO</c:v>
                  </c:pt>
                  <c:pt idx="131">
                    <c:v>BAJO</c:v>
                  </c:pt>
                  <c:pt idx="132">
                    <c:v>BAJO</c:v>
                  </c:pt>
                  <c:pt idx="133">
                    <c:v>BAJO</c:v>
                  </c:pt>
                  <c:pt idx="134">
                    <c:v>BAJO</c:v>
                  </c:pt>
                  <c:pt idx="135">
                    <c:v>BAJO</c:v>
                  </c:pt>
                  <c:pt idx="136">
                    <c:v>BAJO</c:v>
                  </c:pt>
                  <c:pt idx="137">
                    <c:v>BAJO</c:v>
                  </c:pt>
                  <c:pt idx="138">
                    <c:v>BAJO</c:v>
                  </c:pt>
                  <c:pt idx="139">
                    <c:v>BAJO</c:v>
                  </c:pt>
                  <c:pt idx="140">
                    <c:v>BAJO</c:v>
                  </c:pt>
                  <c:pt idx="141">
                    <c:v>ALTO</c:v>
                  </c:pt>
                  <c:pt idx="142">
                    <c:v>BAJO</c:v>
                  </c:pt>
                  <c:pt idx="143">
                    <c:v>BAJO</c:v>
                  </c:pt>
                  <c:pt idx="144">
                    <c:v>ALTO</c:v>
                  </c:pt>
                  <c:pt idx="145">
                    <c:v>BAJO</c:v>
                  </c:pt>
                  <c:pt idx="146">
                    <c:v>BAJO</c:v>
                  </c:pt>
                  <c:pt idx="147">
                    <c:v>BAJO</c:v>
                  </c:pt>
                  <c:pt idx="148">
                    <c:v>MEDIO   </c:v>
                  </c:pt>
                  <c:pt idx="149">
                    <c:v>BAJO</c:v>
                  </c:pt>
                  <c:pt idx="150">
                    <c:v>BAJO</c:v>
                  </c:pt>
                  <c:pt idx="151">
                    <c:v>BAJO</c:v>
                  </c:pt>
                  <c:pt idx="152">
                    <c:v>MEDIO   </c:v>
                  </c:pt>
                  <c:pt idx="153">
                    <c:v>BAJO</c:v>
                  </c:pt>
                  <c:pt idx="154">
                    <c:v>BAJO</c:v>
                  </c:pt>
                  <c:pt idx="155">
                    <c:v>BAJO</c:v>
                  </c:pt>
                  <c:pt idx="156">
                    <c:v>BAJO</c:v>
                  </c:pt>
                  <c:pt idx="157">
                    <c:v>BAJO</c:v>
                  </c:pt>
                  <c:pt idx="158">
                    <c:v>BAJO</c:v>
                  </c:pt>
                  <c:pt idx="159">
                    <c:v>BAJO</c:v>
                  </c:pt>
                  <c:pt idx="160">
                    <c:v>BAJO</c:v>
                  </c:pt>
                  <c:pt idx="161">
                    <c:v>BAJO</c:v>
                  </c:pt>
                  <c:pt idx="162">
                    <c:v>BAJO</c:v>
                  </c:pt>
                  <c:pt idx="163">
                    <c:v>MEDIO   </c:v>
                  </c:pt>
                  <c:pt idx="164">
                    <c:v>BAJO</c:v>
                  </c:pt>
                  <c:pt idx="165">
                    <c:v>BAJO</c:v>
                  </c:pt>
                  <c:pt idx="166">
                    <c:v>BAJO</c:v>
                  </c:pt>
                  <c:pt idx="167">
                    <c:v>BAJO</c:v>
                  </c:pt>
                  <c:pt idx="168">
                    <c:v>MEDIO   </c:v>
                  </c:pt>
                  <c:pt idx="169">
                    <c:v>BAJO</c:v>
                  </c:pt>
                  <c:pt idx="170">
                    <c:v>BAJO</c:v>
                  </c:pt>
                  <c:pt idx="171">
                    <c:v>MEDIO   </c:v>
                  </c:pt>
                  <c:pt idx="172">
                    <c:v>BAJO</c:v>
                  </c:pt>
                  <c:pt idx="173">
                    <c:v>BAJO</c:v>
                  </c:pt>
                  <c:pt idx="174">
                    <c:v>BAJO</c:v>
                  </c:pt>
                  <c:pt idx="175">
                    <c:v>MEDIO   </c:v>
                  </c:pt>
                  <c:pt idx="176">
                    <c:v>BAJO</c:v>
                  </c:pt>
                  <c:pt idx="177">
                    <c:v>BAJO</c:v>
                  </c:pt>
                  <c:pt idx="178">
                    <c:v>MEDIO   </c:v>
                  </c:pt>
                  <c:pt idx="179">
                    <c:v>MEDIO   </c:v>
                  </c:pt>
                  <c:pt idx="180">
                    <c:v>BAJO</c:v>
                  </c:pt>
                  <c:pt idx="181">
                    <c:v>BAJO</c:v>
                  </c:pt>
                  <c:pt idx="182">
                    <c:v>BAJO</c:v>
                  </c:pt>
                  <c:pt idx="183">
                    <c:v>MEDIO   </c:v>
                  </c:pt>
                  <c:pt idx="184">
                    <c:v>BAJO</c:v>
                  </c:pt>
                  <c:pt idx="185">
                    <c:v>BAJO</c:v>
                  </c:pt>
                  <c:pt idx="186">
                    <c:v>BAJO</c:v>
                  </c:pt>
                  <c:pt idx="187">
                    <c:v>BAJO</c:v>
                  </c:pt>
                  <c:pt idx="188">
                    <c:v>BAJO</c:v>
                  </c:pt>
                  <c:pt idx="189">
                    <c:v>BAJO</c:v>
                  </c:pt>
                  <c:pt idx="190">
                    <c:v>BAJO</c:v>
                  </c:pt>
                  <c:pt idx="191">
                    <c:v>MEDIO   </c:v>
                  </c:pt>
                  <c:pt idx="192">
                    <c:v>BAJO</c:v>
                  </c:pt>
                  <c:pt idx="193">
                    <c:v>BAJO</c:v>
                  </c:pt>
                  <c:pt idx="194">
                    <c:v>MEDIO   </c:v>
                  </c:pt>
                  <c:pt idx="195">
                    <c:v>BAJO</c:v>
                  </c:pt>
                  <c:pt idx="196">
                    <c:v>BAJO</c:v>
                  </c:pt>
                  <c:pt idx="197">
                    <c:v>MEDIO   </c:v>
                  </c:pt>
                  <c:pt idx="198">
                    <c:v>BAJO</c:v>
                  </c:pt>
                  <c:pt idx="199">
                    <c:v>BAJO</c:v>
                  </c:pt>
                  <c:pt idx="200">
                    <c:v>MEDIO   </c:v>
                  </c:pt>
                  <c:pt idx="201">
                    <c:v>BAJO</c:v>
                  </c:pt>
                  <c:pt idx="202">
                    <c:v>ALTO</c:v>
                  </c:pt>
                  <c:pt idx="203">
                    <c:v>BAJO</c:v>
                  </c:pt>
                  <c:pt idx="204">
                    <c:v>BAJO</c:v>
                  </c:pt>
                  <c:pt idx="205">
                    <c:v>MEDIO   </c:v>
                  </c:pt>
                  <c:pt idx="206">
                    <c:v>BAJO</c:v>
                  </c:pt>
                  <c:pt idx="207">
                    <c:v>BAJO</c:v>
                  </c:pt>
                  <c:pt idx="208">
                    <c:v>BAJO</c:v>
                  </c:pt>
                  <c:pt idx="209">
                    <c:v>MEDIO   </c:v>
                  </c:pt>
                  <c:pt idx="210">
                    <c:v>MEDIO   </c:v>
                  </c:pt>
                  <c:pt idx="211">
                    <c:v>MEDIO   </c:v>
                  </c:pt>
                  <c:pt idx="212">
                    <c:v>BAJO</c:v>
                  </c:pt>
                  <c:pt idx="213">
                    <c:v>MEDIO   </c:v>
                  </c:pt>
                  <c:pt idx="214">
                    <c:v>MEDIO   </c:v>
                  </c:pt>
                  <c:pt idx="215">
                    <c:v>BAJO</c:v>
                  </c:pt>
                  <c:pt idx="216">
                    <c:v>BAJO</c:v>
                  </c:pt>
                  <c:pt idx="217">
                    <c:v>BAJO</c:v>
                  </c:pt>
                  <c:pt idx="218">
                    <c:v>MEDIO   </c:v>
                  </c:pt>
                  <c:pt idx="219">
                    <c:v>BAJO</c:v>
                  </c:pt>
                  <c:pt idx="220">
                    <c:v>BAJO</c:v>
                  </c:pt>
                  <c:pt idx="221">
                    <c:v>BAJO</c:v>
                  </c:pt>
                  <c:pt idx="222">
                    <c:v>BAJO</c:v>
                  </c:pt>
                  <c:pt idx="223">
                    <c:v>BAJO</c:v>
                  </c:pt>
                  <c:pt idx="224">
                    <c:v>BAJO</c:v>
                  </c:pt>
                  <c:pt idx="225">
                    <c:v>BAJO</c:v>
                  </c:pt>
                  <c:pt idx="226">
                    <c:v>BAJO</c:v>
                  </c:pt>
                  <c:pt idx="227">
                    <c:v>BAJO</c:v>
                  </c:pt>
                  <c:pt idx="228">
                    <c:v>BAJO</c:v>
                  </c:pt>
                  <c:pt idx="229">
                    <c:v>BAJO</c:v>
                  </c:pt>
                  <c:pt idx="230">
                    <c:v>BAJO</c:v>
                  </c:pt>
                  <c:pt idx="231">
                    <c:v>BAJO</c:v>
                  </c:pt>
                  <c:pt idx="232">
                    <c:v>MEDIO   </c:v>
                  </c:pt>
                  <c:pt idx="233">
                    <c:v>BAJO</c:v>
                  </c:pt>
                  <c:pt idx="234">
                    <c:v>MEDIO   </c:v>
                  </c:pt>
                  <c:pt idx="235">
                    <c:v>MEDIO   </c:v>
                  </c:pt>
                  <c:pt idx="236">
                    <c:v>BAJO</c:v>
                  </c:pt>
                  <c:pt idx="237">
                    <c:v>BAJO</c:v>
                  </c:pt>
                  <c:pt idx="238">
                    <c:v>BAJO</c:v>
                  </c:pt>
                  <c:pt idx="239">
                    <c:v>BAJO</c:v>
                  </c:pt>
                  <c:pt idx="240">
                    <c:v>ALTO</c:v>
                  </c:pt>
                  <c:pt idx="241">
                    <c:v>BAJO</c:v>
                  </c:pt>
                  <c:pt idx="242">
                    <c:v>BAJO</c:v>
                  </c:pt>
                  <c:pt idx="243">
                    <c:v>BAJO</c:v>
                  </c:pt>
                  <c:pt idx="244">
                    <c:v>BAJO</c:v>
                  </c:pt>
                  <c:pt idx="245">
                    <c:v>MEDIO   </c:v>
                  </c:pt>
                  <c:pt idx="246">
                    <c:v>BAJO</c:v>
                  </c:pt>
                  <c:pt idx="247">
                    <c:v>MEDIO   </c:v>
                  </c:pt>
                  <c:pt idx="248">
                    <c:v>BAJO</c:v>
                  </c:pt>
                  <c:pt idx="249">
                    <c:v>BAJO</c:v>
                  </c:pt>
                  <c:pt idx="250">
                    <c:v>BAJO</c:v>
                  </c:pt>
                  <c:pt idx="251">
                    <c:v>BAJO</c:v>
                  </c:pt>
                  <c:pt idx="252">
                    <c:v>BAJO</c:v>
                  </c:pt>
                  <c:pt idx="253">
                    <c:v>BAJO</c:v>
                  </c:pt>
                  <c:pt idx="254">
                    <c:v>BAJO</c:v>
                  </c:pt>
                  <c:pt idx="255">
                    <c:v>BAJO</c:v>
                  </c:pt>
                  <c:pt idx="256">
                    <c:v>ALTO</c:v>
                  </c:pt>
                  <c:pt idx="257">
                    <c:v>BAJO</c:v>
                  </c:pt>
                  <c:pt idx="258">
                    <c:v>BAJO</c:v>
                  </c:pt>
                  <c:pt idx="259">
                    <c:v>BAJO</c:v>
                  </c:pt>
                  <c:pt idx="260">
                    <c:v>BAJO</c:v>
                  </c:pt>
                  <c:pt idx="261">
                    <c:v>BAJO</c:v>
                  </c:pt>
                  <c:pt idx="262">
                    <c:v>BAJO</c:v>
                  </c:pt>
                  <c:pt idx="263">
                    <c:v>ALTO</c:v>
                  </c:pt>
                  <c:pt idx="264">
                    <c:v>ALTO</c:v>
                  </c:pt>
                  <c:pt idx="265">
                    <c:v>ALTO</c:v>
                  </c:pt>
                  <c:pt idx="266">
                    <c:v>BAJO</c:v>
                  </c:pt>
                  <c:pt idx="267">
                    <c:v>ALTO</c:v>
                  </c:pt>
                  <c:pt idx="268">
                    <c:v>BAJO</c:v>
                  </c:pt>
                  <c:pt idx="269">
                    <c:v>BAJO</c:v>
                  </c:pt>
                  <c:pt idx="270">
                    <c:v>MEDIO   </c:v>
                  </c:pt>
                  <c:pt idx="271">
                    <c:v>BAJO</c:v>
                  </c:pt>
                  <c:pt idx="272">
                    <c:v>BAJO</c:v>
                  </c:pt>
                  <c:pt idx="273">
                    <c:v>BAJO</c:v>
                  </c:pt>
                  <c:pt idx="274">
                    <c:v>BAJO</c:v>
                  </c:pt>
                  <c:pt idx="275">
                    <c:v>MEDIO   </c:v>
                  </c:pt>
                  <c:pt idx="276">
                    <c:v>BAJO</c:v>
                  </c:pt>
                  <c:pt idx="277">
                    <c:v>BAJO</c:v>
                  </c:pt>
                  <c:pt idx="278">
                    <c:v>ALTO</c:v>
                  </c:pt>
                  <c:pt idx="279">
                    <c:v>BAJO</c:v>
                  </c:pt>
                  <c:pt idx="280">
                    <c:v>BAJO</c:v>
                  </c:pt>
                  <c:pt idx="281">
                    <c:v>BAJO</c:v>
                  </c:pt>
                  <c:pt idx="282">
                    <c:v>ALTO</c:v>
                  </c:pt>
                  <c:pt idx="283">
                    <c:v>ALTO</c:v>
                  </c:pt>
                  <c:pt idx="284">
                    <c:v>ALTO</c:v>
                  </c:pt>
                  <c:pt idx="285">
                    <c:v>ALTO</c:v>
                  </c:pt>
                  <c:pt idx="286">
                    <c:v>ALTO</c:v>
                  </c:pt>
                  <c:pt idx="287">
                    <c:v>BAJO</c:v>
                  </c:pt>
                  <c:pt idx="288">
                    <c:v>BAJO</c:v>
                  </c:pt>
                  <c:pt idx="289">
                    <c:v>BAJO</c:v>
                  </c:pt>
                  <c:pt idx="290">
                    <c:v>BAJO</c:v>
                  </c:pt>
                  <c:pt idx="291">
                    <c:v>MEDIO   </c:v>
                  </c:pt>
                  <c:pt idx="292">
                    <c:v>MEDIO   </c:v>
                  </c:pt>
                  <c:pt idx="293">
                    <c:v>BAJO</c:v>
                  </c:pt>
                  <c:pt idx="294">
                    <c:v>BAJO</c:v>
                  </c:pt>
                  <c:pt idx="295">
                    <c:v>MEDIO   </c:v>
                  </c:pt>
                  <c:pt idx="296">
                    <c:v>BAJO</c:v>
                  </c:pt>
                  <c:pt idx="297">
                    <c:v>BAJO</c:v>
                  </c:pt>
                  <c:pt idx="298">
                    <c:v>BAJO</c:v>
                  </c:pt>
                  <c:pt idx="299">
                    <c:v>BAJO</c:v>
                  </c:pt>
                  <c:pt idx="300">
                    <c:v>BAJO</c:v>
                  </c:pt>
                  <c:pt idx="301">
                    <c:v>MEDIO   </c:v>
                  </c:pt>
                  <c:pt idx="302">
                    <c:v>BAJO</c:v>
                  </c:pt>
                  <c:pt idx="303">
                    <c:v>MEDIO   </c:v>
                  </c:pt>
                  <c:pt idx="304">
                    <c:v>MEDIO   </c:v>
                  </c:pt>
                  <c:pt idx="305">
                    <c:v>BAJO</c:v>
                  </c:pt>
                  <c:pt idx="306">
                    <c:v>MEDIO   </c:v>
                  </c:pt>
                  <c:pt idx="307">
                    <c:v>BAJO</c:v>
                  </c:pt>
                  <c:pt idx="308">
                    <c:v>BAJO</c:v>
                  </c:pt>
                  <c:pt idx="309">
                    <c:v>BAJO</c:v>
                  </c:pt>
                  <c:pt idx="310">
                    <c:v>BAJO</c:v>
                  </c:pt>
                  <c:pt idx="311">
                    <c:v>BAJO</c:v>
                  </c:pt>
                  <c:pt idx="312">
                    <c:v>BAJO</c:v>
                  </c:pt>
                  <c:pt idx="313">
                    <c:v>BAJO</c:v>
                  </c:pt>
                  <c:pt idx="314">
                    <c:v>MEDIO   </c:v>
                  </c:pt>
                  <c:pt idx="315">
                    <c:v>BAJO</c:v>
                  </c:pt>
                  <c:pt idx="316">
                    <c:v>ALTO</c:v>
                  </c:pt>
                  <c:pt idx="317">
                    <c:v>MEDIO   </c:v>
                  </c:pt>
                  <c:pt idx="318">
                    <c:v>BAJO</c:v>
                  </c:pt>
                  <c:pt idx="319">
                    <c:v>BAJO</c:v>
                  </c:pt>
                  <c:pt idx="320">
                    <c:v>MEDIO   </c:v>
                  </c:pt>
                  <c:pt idx="321">
                    <c:v>BAJO</c:v>
                  </c:pt>
                  <c:pt idx="322">
                    <c:v>BAJO</c:v>
                  </c:pt>
                  <c:pt idx="323">
                    <c:v>BAJO</c:v>
                  </c:pt>
                  <c:pt idx="324">
                    <c:v>BAJO</c:v>
                  </c:pt>
                  <c:pt idx="325">
                    <c:v>BAJO</c:v>
                  </c:pt>
                  <c:pt idx="326">
                    <c:v>BAJO</c:v>
                  </c:pt>
                  <c:pt idx="327">
                    <c:v>BAJO</c:v>
                  </c:pt>
                  <c:pt idx="328">
                    <c:v>BAJO</c:v>
                  </c:pt>
                  <c:pt idx="329">
                    <c:v>BAJO</c:v>
                  </c:pt>
                  <c:pt idx="330">
                    <c:v>BAJO</c:v>
                  </c:pt>
                  <c:pt idx="331">
                    <c:v>BAJO</c:v>
                  </c:pt>
                  <c:pt idx="332">
                    <c:v>BAJO</c:v>
                  </c:pt>
                  <c:pt idx="333">
                    <c:v>ALTO</c:v>
                  </c:pt>
                  <c:pt idx="334">
                    <c:v>ALTO</c:v>
                  </c:pt>
                  <c:pt idx="335">
                    <c:v>MEDIO   </c:v>
                  </c:pt>
                  <c:pt idx="336">
                    <c:v>MEDIO   </c:v>
                  </c:pt>
                  <c:pt idx="337">
                    <c:v>BAJO</c:v>
                  </c:pt>
                  <c:pt idx="338">
                    <c:v>BAJO</c:v>
                  </c:pt>
                  <c:pt idx="339">
                    <c:v>BAJO</c:v>
                  </c:pt>
                  <c:pt idx="340">
                    <c:v>BAJO</c:v>
                  </c:pt>
                  <c:pt idx="341">
                    <c:v>BAJO</c:v>
                  </c:pt>
                  <c:pt idx="342">
                    <c:v>BAJO</c:v>
                  </c:pt>
                  <c:pt idx="343">
                    <c:v>MEDIO   </c:v>
                  </c:pt>
                  <c:pt idx="344">
                    <c:v>BAJO</c:v>
                  </c:pt>
                  <c:pt idx="345">
                    <c:v>ALTO</c:v>
                  </c:pt>
                  <c:pt idx="346">
                    <c:v>BAJO</c:v>
                  </c:pt>
                  <c:pt idx="347">
                    <c:v>ALTO</c:v>
                  </c:pt>
                  <c:pt idx="348">
                    <c:v>BAJO</c:v>
                  </c:pt>
                  <c:pt idx="349">
                    <c:v>BAJO</c:v>
                  </c:pt>
                  <c:pt idx="350">
                    <c:v>BAJO</c:v>
                  </c:pt>
                  <c:pt idx="351">
                    <c:v>BAJO</c:v>
                  </c:pt>
                  <c:pt idx="352">
                    <c:v>MEDIO   </c:v>
                  </c:pt>
                  <c:pt idx="353">
                    <c:v>BAJO</c:v>
                  </c:pt>
                  <c:pt idx="354">
                    <c:v>ALTO</c:v>
                  </c:pt>
                  <c:pt idx="355">
                    <c:v>BAJO</c:v>
                  </c:pt>
                  <c:pt idx="356">
                    <c:v>BAJO</c:v>
                  </c:pt>
                  <c:pt idx="357">
                    <c:v>BAJO</c:v>
                  </c:pt>
                  <c:pt idx="358">
                    <c:v>ALTO</c:v>
                  </c:pt>
                  <c:pt idx="359">
                    <c:v>BAJO</c:v>
                  </c:pt>
                  <c:pt idx="360">
                    <c:v>BAJO</c:v>
                  </c:pt>
                  <c:pt idx="361">
                    <c:v>BAJO</c:v>
                  </c:pt>
                  <c:pt idx="362">
                    <c:v>BAJO</c:v>
                  </c:pt>
                  <c:pt idx="363">
                    <c:v>BAJO</c:v>
                  </c:pt>
                  <c:pt idx="364">
                    <c:v>BAJO</c:v>
                  </c:pt>
                  <c:pt idx="365">
                    <c:v>BAJO</c:v>
                  </c:pt>
                  <c:pt idx="366">
                    <c:v>BAJO</c:v>
                  </c:pt>
                  <c:pt idx="367">
                    <c:v>BAJO</c:v>
                  </c:pt>
                  <c:pt idx="368">
                    <c:v>ALTO</c:v>
                  </c:pt>
                  <c:pt idx="369">
                    <c:v>BAJO</c:v>
                  </c:pt>
                  <c:pt idx="370">
                    <c:v>BAJO</c:v>
                  </c:pt>
                  <c:pt idx="371">
                    <c:v>BAJO</c:v>
                  </c:pt>
                  <c:pt idx="372">
                    <c:v>ALTO</c:v>
                  </c:pt>
                  <c:pt idx="373">
                    <c:v>BAJO</c:v>
                  </c:pt>
                  <c:pt idx="374">
                    <c:v>BAJO</c:v>
                  </c:pt>
                  <c:pt idx="375">
                    <c:v>BAJO</c:v>
                  </c:pt>
                  <c:pt idx="376">
                    <c:v>MEDIO   </c:v>
                  </c:pt>
                  <c:pt idx="377">
                    <c:v>BAJO</c:v>
                  </c:pt>
                  <c:pt idx="378">
                    <c:v>BAJO</c:v>
                  </c:pt>
                  <c:pt idx="379">
                    <c:v>BAJO</c:v>
                  </c:pt>
                  <c:pt idx="380">
                    <c:v>MEDIO   </c:v>
                  </c:pt>
                  <c:pt idx="381">
                    <c:v>ALTO</c:v>
                  </c:pt>
                  <c:pt idx="382">
                    <c:v>BAJO</c:v>
                  </c:pt>
                  <c:pt idx="383">
                    <c:v>MEDIO   </c:v>
                  </c:pt>
                  <c:pt idx="384">
                    <c:v>ALTO</c:v>
                  </c:pt>
                  <c:pt idx="385">
                    <c:v>ALTO</c:v>
                  </c:pt>
                  <c:pt idx="386">
                    <c:v>BAJO</c:v>
                  </c:pt>
                  <c:pt idx="387">
                    <c:v>ALTO</c:v>
                  </c:pt>
                  <c:pt idx="388">
                    <c:v>BAJO</c:v>
                  </c:pt>
                  <c:pt idx="389">
                    <c:v>ALTO</c:v>
                  </c:pt>
                  <c:pt idx="390">
                    <c:v>BAJO</c:v>
                  </c:pt>
                  <c:pt idx="391">
                    <c:v>ALTO</c:v>
                  </c:pt>
                  <c:pt idx="392">
                    <c:v>BAJO</c:v>
                  </c:pt>
                  <c:pt idx="393">
                    <c:v>BAJO</c:v>
                  </c:pt>
                  <c:pt idx="394">
                    <c:v>ALTO</c:v>
                  </c:pt>
                  <c:pt idx="395">
                    <c:v>ALTO</c:v>
                  </c:pt>
                  <c:pt idx="396">
                    <c:v>BAJO</c:v>
                  </c:pt>
                  <c:pt idx="397">
                    <c:v>BAJO</c:v>
                  </c:pt>
                  <c:pt idx="398">
                    <c:v>BAJO</c:v>
                  </c:pt>
                  <c:pt idx="399">
                    <c:v>ALTO</c:v>
                  </c:pt>
                  <c:pt idx="400">
                    <c:v>ALTO</c:v>
                  </c:pt>
                  <c:pt idx="401">
                    <c:v>BAJO</c:v>
                  </c:pt>
                  <c:pt idx="402">
                    <c:v>MEDIO   </c:v>
                  </c:pt>
                  <c:pt idx="403">
                    <c:v>BAJO</c:v>
                  </c:pt>
                  <c:pt idx="404">
                    <c:v>ALTO</c:v>
                  </c:pt>
                  <c:pt idx="405">
                    <c:v>BAJO</c:v>
                  </c:pt>
                  <c:pt idx="406">
                    <c:v>BAJO</c:v>
                  </c:pt>
                  <c:pt idx="407">
                    <c:v>ALTO</c:v>
                  </c:pt>
                  <c:pt idx="408">
                    <c:v>ALTO</c:v>
                  </c:pt>
                  <c:pt idx="409">
                    <c:v>BAJO</c:v>
                  </c:pt>
                  <c:pt idx="410">
                    <c:v>MEDIO   </c:v>
                  </c:pt>
                  <c:pt idx="411">
                    <c:v>BAJO</c:v>
                  </c:pt>
                  <c:pt idx="412">
                    <c:v>BAJO</c:v>
                  </c:pt>
                  <c:pt idx="413">
                    <c:v>BAJO</c:v>
                  </c:pt>
                  <c:pt idx="414">
                    <c:v>ALTO</c:v>
                  </c:pt>
                  <c:pt idx="415">
                    <c:v>BAJO</c:v>
                  </c:pt>
                  <c:pt idx="416">
                    <c:v>BAJO</c:v>
                  </c:pt>
                  <c:pt idx="417">
                    <c:v>BAJO</c:v>
                  </c:pt>
                  <c:pt idx="418">
                    <c:v>BAJO</c:v>
                  </c:pt>
                  <c:pt idx="419">
                    <c:v>ALTO</c:v>
                  </c:pt>
                  <c:pt idx="420">
                    <c:v>BAJO</c:v>
                  </c:pt>
                  <c:pt idx="421">
                    <c:v>BAJO</c:v>
                  </c:pt>
                  <c:pt idx="422">
                    <c:v>MEDIO   </c:v>
                  </c:pt>
                  <c:pt idx="423">
                    <c:v>BAJO</c:v>
                  </c:pt>
                  <c:pt idx="424">
                    <c:v>BAJO</c:v>
                  </c:pt>
                  <c:pt idx="425">
                    <c:v>BAJO</c:v>
                  </c:pt>
                  <c:pt idx="426">
                    <c:v>BAJO</c:v>
                  </c:pt>
                  <c:pt idx="427">
                    <c:v>ALTO</c:v>
                  </c:pt>
                  <c:pt idx="428">
                    <c:v>BAJO</c:v>
                  </c:pt>
                  <c:pt idx="429">
                    <c:v>BAJO</c:v>
                  </c:pt>
                  <c:pt idx="430">
                    <c:v>BAJO</c:v>
                  </c:pt>
                  <c:pt idx="431">
                    <c:v>BAJO</c:v>
                  </c:pt>
                  <c:pt idx="432">
                    <c:v>BAJO</c:v>
                  </c:pt>
                  <c:pt idx="433">
                    <c:v>BAJO</c:v>
                  </c:pt>
                  <c:pt idx="434">
                    <c:v>BAJO</c:v>
                  </c:pt>
                  <c:pt idx="435">
                    <c:v>BAJO</c:v>
                  </c:pt>
                  <c:pt idx="436">
                    <c:v>BAJO</c:v>
                  </c:pt>
                  <c:pt idx="437">
                    <c:v>BAJO</c:v>
                  </c:pt>
                  <c:pt idx="438">
                    <c:v>BAJO</c:v>
                  </c:pt>
                  <c:pt idx="439">
                    <c:v>BAJO</c:v>
                  </c:pt>
                  <c:pt idx="440">
                    <c:v>ALTO</c:v>
                  </c:pt>
                  <c:pt idx="441">
                    <c:v>BAJO</c:v>
                  </c:pt>
                  <c:pt idx="442">
                    <c:v>BAJO</c:v>
                  </c:pt>
                  <c:pt idx="443">
                    <c:v>MEDIO   </c:v>
                  </c:pt>
                  <c:pt idx="444">
                    <c:v>BAJO</c:v>
                  </c:pt>
                  <c:pt idx="445">
                    <c:v>BAJO</c:v>
                  </c:pt>
                  <c:pt idx="446">
                    <c:v>MEDIO   </c:v>
                  </c:pt>
                  <c:pt idx="447">
                    <c:v>BAJO</c:v>
                  </c:pt>
                  <c:pt idx="448">
                    <c:v>ALTO</c:v>
                  </c:pt>
                  <c:pt idx="449">
                    <c:v>MEDIO   </c:v>
                  </c:pt>
                  <c:pt idx="450">
                    <c:v>MEDIO   </c:v>
                  </c:pt>
                  <c:pt idx="451">
                    <c:v>MEDIO   </c:v>
                  </c:pt>
                  <c:pt idx="452">
                    <c:v>BAJO</c:v>
                  </c:pt>
                  <c:pt idx="453">
                    <c:v>BAJO</c:v>
                  </c:pt>
                  <c:pt idx="454">
                    <c:v>BAJO</c:v>
                  </c:pt>
                  <c:pt idx="455">
                    <c:v>MEDIO   </c:v>
                  </c:pt>
                  <c:pt idx="456">
                    <c:v>MEDIO   </c:v>
                  </c:pt>
                  <c:pt idx="457">
                    <c:v>MEDIO   </c:v>
                  </c:pt>
                  <c:pt idx="458">
                    <c:v>MEDIO   </c:v>
                  </c:pt>
                  <c:pt idx="459">
                    <c:v>BAJO</c:v>
                  </c:pt>
                  <c:pt idx="460">
                    <c:v>BAJO</c:v>
                  </c:pt>
                  <c:pt idx="461">
                    <c:v>MEDIO   </c:v>
                  </c:pt>
                  <c:pt idx="462">
                    <c:v>BAJO</c:v>
                  </c:pt>
                  <c:pt idx="463">
                    <c:v>ALTO</c:v>
                  </c:pt>
                  <c:pt idx="464">
                    <c:v>ALTO</c:v>
                  </c:pt>
                  <c:pt idx="465">
                    <c:v>BAJO</c:v>
                  </c:pt>
                  <c:pt idx="466">
                    <c:v>BAJO</c:v>
                  </c:pt>
                  <c:pt idx="467">
                    <c:v>BAJO</c:v>
                  </c:pt>
                  <c:pt idx="468">
                    <c:v>ALTO</c:v>
                  </c:pt>
                  <c:pt idx="469">
                    <c:v>ALTO</c:v>
                  </c:pt>
                  <c:pt idx="470">
                    <c:v>BAJO</c:v>
                  </c:pt>
                  <c:pt idx="471">
                    <c:v>ALTO</c:v>
                  </c:pt>
                  <c:pt idx="472">
                    <c:v>ALTO</c:v>
                  </c:pt>
                  <c:pt idx="473">
                    <c:v>BAJO</c:v>
                  </c:pt>
                  <c:pt idx="474">
                    <c:v>ALTO</c:v>
                  </c:pt>
                  <c:pt idx="475">
                    <c:v>BAJO</c:v>
                  </c:pt>
                  <c:pt idx="476">
                    <c:v>BAJO</c:v>
                  </c:pt>
                  <c:pt idx="477">
                    <c:v>BAJO</c:v>
                  </c:pt>
                  <c:pt idx="478">
                    <c:v>BAJO</c:v>
                  </c:pt>
                  <c:pt idx="479">
                    <c:v>BAJO</c:v>
                  </c:pt>
                  <c:pt idx="480">
                    <c:v>BAJO</c:v>
                  </c:pt>
                  <c:pt idx="481">
                    <c:v>ALTO</c:v>
                  </c:pt>
                  <c:pt idx="482">
                    <c:v>BAJO</c:v>
                  </c:pt>
                  <c:pt idx="483">
                    <c:v>BAJO</c:v>
                  </c:pt>
                  <c:pt idx="484">
                    <c:v>ALTO</c:v>
                  </c:pt>
                  <c:pt idx="485">
                    <c:v>BAJO</c:v>
                  </c:pt>
                  <c:pt idx="486">
                    <c:v>BAJO</c:v>
                  </c:pt>
                  <c:pt idx="487">
                    <c:v>BAJO</c:v>
                  </c:pt>
                  <c:pt idx="488">
                    <c:v>BAJO</c:v>
                  </c:pt>
                  <c:pt idx="489">
                    <c:v>BAJO</c:v>
                  </c:pt>
                  <c:pt idx="490">
                    <c:v>ALTO</c:v>
                  </c:pt>
                  <c:pt idx="491">
                    <c:v>BAJO</c:v>
                  </c:pt>
                  <c:pt idx="492">
                    <c:v>ALTO</c:v>
                  </c:pt>
                  <c:pt idx="493">
                    <c:v>BAJO</c:v>
                  </c:pt>
                  <c:pt idx="494">
                    <c:v>ALTO</c:v>
                  </c:pt>
                  <c:pt idx="495">
                    <c:v>BAJO</c:v>
                  </c:pt>
                  <c:pt idx="496">
                    <c:v>ALTO</c:v>
                  </c:pt>
                  <c:pt idx="497">
                    <c:v>BAJO</c:v>
                  </c:pt>
                  <c:pt idx="498">
                    <c:v>ALTO</c:v>
                  </c:pt>
                  <c:pt idx="499">
                    <c:v>ALTO</c:v>
                  </c:pt>
                  <c:pt idx="500">
                    <c:v>BAJO</c:v>
                  </c:pt>
                  <c:pt idx="501">
                    <c:v>BAJO</c:v>
                  </c:pt>
                  <c:pt idx="502">
                    <c:v>BAJO</c:v>
                  </c:pt>
                  <c:pt idx="503">
                    <c:v>ALTO</c:v>
                  </c:pt>
                  <c:pt idx="504">
                    <c:v>ALTO</c:v>
                  </c:pt>
                  <c:pt idx="505">
                    <c:v>BAJO</c:v>
                  </c:pt>
                  <c:pt idx="506">
                    <c:v>BAJO</c:v>
                  </c:pt>
                  <c:pt idx="507">
                    <c:v>BAJO</c:v>
                  </c:pt>
                  <c:pt idx="508">
                    <c:v>BAJO</c:v>
                  </c:pt>
                  <c:pt idx="509">
                    <c:v>BAJO</c:v>
                  </c:pt>
                  <c:pt idx="510">
                    <c:v>BAJO</c:v>
                  </c:pt>
                  <c:pt idx="511">
                    <c:v>BAJO</c:v>
                  </c:pt>
                  <c:pt idx="512">
                    <c:v>BAJO</c:v>
                  </c:pt>
                  <c:pt idx="513">
                    <c:v>BAJO</c:v>
                  </c:pt>
                  <c:pt idx="514">
                    <c:v>BAJO</c:v>
                  </c:pt>
                  <c:pt idx="515">
                    <c:v>BAJO</c:v>
                  </c:pt>
                  <c:pt idx="516">
                    <c:v>BAJO</c:v>
                  </c:pt>
                  <c:pt idx="517">
                    <c:v>BAJO</c:v>
                  </c:pt>
                  <c:pt idx="518">
                    <c:v>BAJO</c:v>
                  </c:pt>
                  <c:pt idx="519">
                    <c:v>BAJO</c:v>
                  </c:pt>
                  <c:pt idx="520">
                    <c:v>BAJO</c:v>
                  </c:pt>
                  <c:pt idx="521">
                    <c:v>BAJO</c:v>
                  </c:pt>
                  <c:pt idx="522">
                    <c:v>BAJO</c:v>
                  </c:pt>
                  <c:pt idx="523">
                    <c:v>BAJO</c:v>
                  </c:pt>
                  <c:pt idx="524">
                    <c:v>BAJO</c:v>
                  </c:pt>
                  <c:pt idx="525">
                    <c:v>MEDIO   </c:v>
                  </c:pt>
                  <c:pt idx="526">
                    <c:v>BAJO</c:v>
                  </c:pt>
                  <c:pt idx="527">
                    <c:v>ALTO</c:v>
                  </c:pt>
                  <c:pt idx="528">
                    <c:v>MEDIO   </c:v>
                  </c:pt>
                  <c:pt idx="529">
                    <c:v>BAJO</c:v>
                  </c:pt>
                  <c:pt idx="530">
                    <c:v>BAJO</c:v>
                  </c:pt>
                  <c:pt idx="531">
                    <c:v>ALTO</c:v>
                  </c:pt>
                  <c:pt idx="532">
                    <c:v>ALTO</c:v>
                  </c:pt>
                  <c:pt idx="533">
                    <c:v>ALTO</c:v>
                  </c:pt>
                  <c:pt idx="534">
                    <c:v>BAJO</c:v>
                  </c:pt>
                  <c:pt idx="535">
                    <c:v>ALTO</c:v>
                  </c:pt>
                  <c:pt idx="536">
                    <c:v>ALTO</c:v>
                  </c:pt>
                  <c:pt idx="537">
                    <c:v>ALTO</c:v>
                  </c:pt>
                  <c:pt idx="538">
                    <c:v>ALTO</c:v>
                  </c:pt>
                  <c:pt idx="539">
                    <c:v>BAJO</c:v>
                  </c:pt>
                  <c:pt idx="540">
                    <c:v>BAJO</c:v>
                  </c:pt>
                  <c:pt idx="541">
                    <c:v>BAJO</c:v>
                  </c:pt>
                  <c:pt idx="542">
                    <c:v>BAJO</c:v>
                  </c:pt>
                  <c:pt idx="543">
                    <c:v>BAJO</c:v>
                  </c:pt>
                  <c:pt idx="544">
                    <c:v>ALTO</c:v>
                  </c:pt>
                  <c:pt idx="545">
                    <c:v>BAJO</c:v>
                  </c:pt>
                  <c:pt idx="546">
                    <c:v>BAJO</c:v>
                  </c:pt>
                  <c:pt idx="547">
                    <c:v>ALTO</c:v>
                  </c:pt>
                  <c:pt idx="548">
                    <c:v>BAJO</c:v>
                  </c:pt>
                  <c:pt idx="549">
                    <c:v>BAJO</c:v>
                  </c:pt>
                  <c:pt idx="550">
                    <c:v>BAJO</c:v>
                  </c:pt>
                  <c:pt idx="551">
                    <c:v>BAJO</c:v>
                  </c:pt>
                  <c:pt idx="552">
                    <c:v>ALTO</c:v>
                  </c:pt>
                  <c:pt idx="553">
                    <c:v>BAJO</c:v>
                  </c:pt>
                  <c:pt idx="554">
                    <c:v>MEDIO   </c:v>
                  </c:pt>
                  <c:pt idx="555">
                    <c:v>BAJO</c:v>
                  </c:pt>
                  <c:pt idx="556">
                    <c:v>BAJO</c:v>
                  </c:pt>
                  <c:pt idx="557">
                    <c:v>ALTO</c:v>
                  </c:pt>
                  <c:pt idx="558">
                    <c:v>BAJO</c:v>
                  </c:pt>
                  <c:pt idx="559">
                    <c:v>MEDIO   </c:v>
                  </c:pt>
                  <c:pt idx="560">
                    <c:v>BAJO</c:v>
                  </c:pt>
                  <c:pt idx="561">
                    <c:v>BAJO</c:v>
                  </c:pt>
                  <c:pt idx="562">
                    <c:v>BAJO</c:v>
                  </c:pt>
                  <c:pt idx="563">
                    <c:v>BAJO</c:v>
                  </c:pt>
                  <c:pt idx="564">
                    <c:v>MEDIO   </c:v>
                  </c:pt>
                  <c:pt idx="565">
                    <c:v>BAJO</c:v>
                  </c:pt>
                  <c:pt idx="566">
                    <c:v>BAJO</c:v>
                  </c:pt>
                  <c:pt idx="567">
                    <c:v>BAJO</c:v>
                  </c:pt>
                  <c:pt idx="568">
                    <c:v>BAJO</c:v>
                  </c:pt>
                  <c:pt idx="569">
                    <c:v>BAJO</c:v>
                  </c:pt>
                  <c:pt idx="570">
                    <c:v>BAJO</c:v>
                  </c:pt>
                  <c:pt idx="571">
                    <c:v>BAJO</c:v>
                  </c:pt>
                  <c:pt idx="572">
                    <c:v>ALTO</c:v>
                  </c:pt>
                  <c:pt idx="573">
                    <c:v>MEDIO   </c:v>
                  </c:pt>
                  <c:pt idx="574">
                    <c:v>BAJO</c:v>
                  </c:pt>
                  <c:pt idx="575">
                    <c:v>BAJO</c:v>
                  </c:pt>
                  <c:pt idx="576">
                    <c:v>ALTO</c:v>
                  </c:pt>
                  <c:pt idx="577">
                    <c:v>BAJO</c:v>
                  </c:pt>
                  <c:pt idx="578">
                    <c:v>BAJO</c:v>
                  </c:pt>
                  <c:pt idx="579">
                    <c:v>BAJO</c:v>
                  </c:pt>
                  <c:pt idx="580">
                    <c:v>BAJO</c:v>
                  </c:pt>
                  <c:pt idx="581">
                    <c:v>BAJO</c:v>
                  </c:pt>
                  <c:pt idx="582">
                    <c:v>MEDIO   </c:v>
                  </c:pt>
                  <c:pt idx="583">
                    <c:v>BAJO</c:v>
                  </c:pt>
                  <c:pt idx="584">
                    <c:v>MEDIO   </c:v>
                  </c:pt>
                  <c:pt idx="585">
                    <c:v>MEDIO   </c:v>
                  </c:pt>
                  <c:pt idx="586">
                    <c:v>MEDIO   </c:v>
                  </c:pt>
                  <c:pt idx="587">
                    <c:v>BAJO</c:v>
                  </c:pt>
                  <c:pt idx="588">
                    <c:v>ALTO</c:v>
                  </c:pt>
                  <c:pt idx="589">
                    <c:v>BAJO</c:v>
                  </c:pt>
                  <c:pt idx="590">
                    <c:v>ALTO</c:v>
                  </c:pt>
                  <c:pt idx="591">
                    <c:v>ALTO</c:v>
                  </c:pt>
                  <c:pt idx="592">
                    <c:v>ALTO</c:v>
                  </c:pt>
                  <c:pt idx="593">
                    <c:v>ALTO</c:v>
                  </c:pt>
                  <c:pt idx="594">
                    <c:v>ALTO</c:v>
                  </c:pt>
                  <c:pt idx="595">
                    <c:v>BAJO</c:v>
                  </c:pt>
                  <c:pt idx="596">
                    <c:v>ALTO</c:v>
                  </c:pt>
                  <c:pt idx="597">
                    <c:v>ALTO</c:v>
                  </c:pt>
                  <c:pt idx="598">
                    <c:v>BAJO</c:v>
                  </c:pt>
                  <c:pt idx="599">
                    <c:v>ALTO</c:v>
                  </c:pt>
                  <c:pt idx="600">
                    <c:v>ALTO</c:v>
                  </c:pt>
                  <c:pt idx="601">
                    <c:v>MEDIO   </c:v>
                  </c:pt>
                  <c:pt idx="602">
                    <c:v>ALTO</c:v>
                  </c:pt>
                  <c:pt idx="603">
                    <c:v>BAJO</c:v>
                  </c:pt>
                  <c:pt idx="604">
                    <c:v>ALTO</c:v>
                  </c:pt>
                  <c:pt idx="605">
                    <c:v>BAJO</c:v>
                  </c:pt>
                  <c:pt idx="606">
                    <c:v>BAJO</c:v>
                  </c:pt>
                  <c:pt idx="607">
                    <c:v>ALTO</c:v>
                  </c:pt>
                  <c:pt idx="608">
                    <c:v>BAJO</c:v>
                  </c:pt>
                  <c:pt idx="609">
                    <c:v>BAJO</c:v>
                  </c:pt>
                  <c:pt idx="610">
                    <c:v>BAJO</c:v>
                  </c:pt>
                  <c:pt idx="611">
                    <c:v>ALTO</c:v>
                  </c:pt>
                  <c:pt idx="612">
                    <c:v>ALTO</c:v>
                  </c:pt>
                  <c:pt idx="613">
                    <c:v>ALTO</c:v>
                  </c:pt>
                  <c:pt idx="614">
                    <c:v>BAJO</c:v>
                  </c:pt>
                  <c:pt idx="615">
                    <c:v>BAJO</c:v>
                  </c:pt>
                  <c:pt idx="616">
                    <c:v>BAJO</c:v>
                  </c:pt>
                  <c:pt idx="617">
                    <c:v>MEDIO   </c:v>
                  </c:pt>
                  <c:pt idx="618">
                    <c:v>MEDIO   </c:v>
                  </c:pt>
                  <c:pt idx="619">
                    <c:v>MEDIO   </c:v>
                  </c:pt>
                  <c:pt idx="620">
                    <c:v>MEDIO   </c:v>
                  </c:pt>
                  <c:pt idx="621">
                    <c:v>MEDIO   </c:v>
                  </c:pt>
                  <c:pt idx="622">
                    <c:v>MEDIO   </c:v>
                  </c:pt>
                  <c:pt idx="623">
                    <c:v>MEDIO   </c:v>
                  </c:pt>
                  <c:pt idx="624">
                    <c:v>BAJO</c:v>
                  </c:pt>
                  <c:pt idx="625">
                    <c:v>MEDIO   </c:v>
                  </c:pt>
                  <c:pt idx="626">
                    <c:v>MEDIO   </c:v>
                  </c:pt>
                  <c:pt idx="627">
                    <c:v>MEDIO   </c:v>
                  </c:pt>
                  <c:pt idx="628">
                    <c:v>MEDIO   </c:v>
                  </c:pt>
                  <c:pt idx="629">
                    <c:v>MEDIO   </c:v>
                  </c:pt>
                  <c:pt idx="630">
                    <c:v>MEDIO   </c:v>
                  </c:pt>
                  <c:pt idx="631">
                    <c:v>MEDIO   </c:v>
                  </c:pt>
                  <c:pt idx="632">
                    <c:v>MEDIO   </c:v>
                  </c:pt>
                  <c:pt idx="633">
                    <c:v>MEDIO   </c:v>
                  </c:pt>
                  <c:pt idx="634">
                    <c:v>MEDIO   </c:v>
                  </c:pt>
                  <c:pt idx="635">
                    <c:v>MEDIO   </c:v>
                  </c:pt>
                  <c:pt idx="636">
                    <c:v>MEDIO   </c:v>
                  </c:pt>
                  <c:pt idx="637">
                    <c:v>MEDIO   </c:v>
                  </c:pt>
                  <c:pt idx="638">
                    <c:v>MEDIO   </c:v>
                  </c:pt>
                  <c:pt idx="639">
                    <c:v>MEDIO   </c:v>
                  </c:pt>
                  <c:pt idx="640">
                    <c:v>MEDIO   </c:v>
                  </c:pt>
                  <c:pt idx="641">
                    <c:v>BAJO</c:v>
                  </c:pt>
                  <c:pt idx="642">
                    <c:v>MEDIO   </c:v>
                  </c:pt>
                  <c:pt idx="643">
                    <c:v>BAJO</c:v>
                  </c:pt>
                  <c:pt idx="644">
                    <c:v>MEDIO   </c:v>
                  </c:pt>
                  <c:pt idx="645">
                    <c:v>BAJO</c:v>
                  </c:pt>
                  <c:pt idx="646">
                    <c:v>BAJO</c:v>
                  </c:pt>
                  <c:pt idx="647">
                    <c:v>BAJO</c:v>
                  </c:pt>
                  <c:pt idx="648">
                    <c:v>MEDIO   </c:v>
                  </c:pt>
                  <c:pt idx="649">
                    <c:v>BAJO</c:v>
                  </c:pt>
                  <c:pt idx="650">
                    <c:v>MEDIO   </c:v>
                  </c:pt>
                  <c:pt idx="651">
                    <c:v>MEDIO   </c:v>
                  </c:pt>
                  <c:pt idx="652">
                    <c:v>MEDIO   </c:v>
                  </c:pt>
                  <c:pt idx="653">
                    <c:v>MEDIO   </c:v>
                  </c:pt>
                  <c:pt idx="654">
                    <c:v>BAJO</c:v>
                  </c:pt>
                  <c:pt idx="655">
                    <c:v>BAJO</c:v>
                  </c:pt>
                  <c:pt idx="656">
                    <c:v>BAJO</c:v>
                  </c:pt>
                  <c:pt idx="657">
                    <c:v>BAJO</c:v>
                  </c:pt>
                  <c:pt idx="658">
                    <c:v>BAJO</c:v>
                  </c:pt>
                  <c:pt idx="659">
                    <c:v>BAJO</c:v>
                  </c:pt>
                  <c:pt idx="660">
                    <c:v>BAJO</c:v>
                  </c:pt>
                  <c:pt idx="661">
                    <c:v>MEDIO   </c:v>
                  </c:pt>
                  <c:pt idx="662">
                    <c:v>BAJO</c:v>
                  </c:pt>
                  <c:pt idx="663">
                    <c:v>MEDIO   </c:v>
                  </c:pt>
                  <c:pt idx="664">
                    <c:v>BAJO</c:v>
                  </c:pt>
                  <c:pt idx="665">
                    <c:v>BAJO</c:v>
                  </c:pt>
                  <c:pt idx="666">
                    <c:v>BAJO</c:v>
                  </c:pt>
                  <c:pt idx="667">
                    <c:v>MEDIO   </c:v>
                  </c:pt>
                  <c:pt idx="668">
                    <c:v>BAJO</c:v>
                  </c:pt>
                  <c:pt idx="669">
                    <c:v>ALTO</c:v>
                  </c:pt>
                  <c:pt idx="670">
                    <c:v>MEDIO   </c:v>
                  </c:pt>
                  <c:pt idx="671">
                    <c:v>BAJO</c:v>
                  </c:pt>
                  <c:pt idx="672">
                    <c:v>BAJO</c:v>
                  </c:pt>
                  <c:pt idx="673">
                    <c:v>BAJO</c:v>
                  </c:pt>
                  <c:pt idx="674">
                    <c:v>MEDIO   </c:v>
                  </c:pt>
                  <c:pt idx="675">
                    <c:v>MEDIO   </c:v>
                  </c:pt>
                  <c:pt idx="676">
                    <c:v>BAJO</c:v>
                  </c:pt>
                  <c:pt idx="677">
                    <c:v>MEDIO   </c:v>
                  </c:pt>
                  <c:pt idx="678">
                    <c:v>MEDIO   </c:v>
                  </c:pt>
                  <c:pt idx="679">
                    <c:v>BAJO</c:v>
                  </c:pt>
                  <c:pt idx="680">
                    <c:v>MEDIO   </c:v>
                  </c:pt>
                  <c:pt idx="681">
                    <c:v>ALTO</c:v>
                  </c:pt>
                  <c:pt idx="682">
                    <c:v>MEDIO   </c:v>
                  </c:pt>
                  <c:pt idx="683">
                    <c:v>MEDIO   </c:v>
                  </c:pt>
                  <c:pt idx="684">
                    <c:v>MEDIO   </c:v>
                  </c:pt>
                  <c:pt idx="685">
                    <c:v>MEDIO   </c:v>
                  </c:pt>
                  <c:pt idx="686">
                    <c:v>MEDIO   </c:v>
                  </c:pt>
                  <c:pt idx="687">
                    <c:v>MEDIO   </c:v>
                  </c:pt>
                  <c:pt idx="688">
                    <c:v>BAJO</c:v>
                  </c:pt>
                  <c:pt idx="689">
                    <c:v>MEDIO   </c:v>
                  </c:pt>
                  <c:pt idx="690">
                    <c:v>MEDIO   </c:v>
                  </c:pt>
                  <c:pt idx="691">
                    <c:v>MEDIO   </c:v>
                  </c:pt>
                  <c:pt idx="692">
                    <c:v>BAJO</c:v>
                  </c:pt>
                  <c:pt idx="693">
                    <c:v>BAJO</c:v>
                  </c:pt>
                  <c:pt idx="694">
                    <c:v>MEDIO   </c:v>
                  </c:pt>
                  <c:pt idx="695">
                    <c:v>MEDIO   </c:v>
                  </c:pt>
                  <c:pt idx="696">
                    <c:v>MEDIO   </c:v>
                  </c:pt>
                  <c:pt idx="697">
                    <c:v>MEDIO   </c:v>
                  </c:pt>
                  <c:pt idx="698">
                    <c:v>MEDIO   </c:v>
                  </c:pt>
                  <c:pt idx="699">
                    <c:v>MEDIO   </c:v>
                  </c:pt>
                  <c:pt idx="700">
                    <c:v>MEDIO   </c:v>
                  </c:pt>
                  <c:pt idx="701">
                    <c:v>MEDIO   </c:v>
                  </c:pt>
                  <c:pt idx="702">
                    <c:v>MEDIO   </c:v>
                  </c:pt>
                  <c:pt idx="703">
                    <c:v>MEDIO   </c:v>
                  </c:pt>
                  <c:pt idx="704">
                    <c:v>ALTO</c:v>
                  </c:pt>
                  <c:pt idx="705">
                    <c:v>MEDIO   </c:v>
                  </c:pt>
                  <c:pt idx="706">
                    <c:v>MEDIO   </c:v>
                  </c:pt>
                  <c:pt idx="707">
                    <c:v>MEDIO   </c:v>
                  </c:pt>
                  <c:pt idx="708">
                    <c:v>MEDIO   </c:v>
                  </c:pt>
                  <c:pt idx="709">
                    <c:v>MEDIO   </c:v>
                  </c:pt>
                  <c:pt idx="710">
                    <c:v>MEDIO   </c:v>
                  </c:pt>
                  <c:pt idx="711">
                    <c:v>MEDIO   </c:v>
                  </c:pt>
                  <c:pt idx="712">
                    <c:v>MEDIO   </c:v>
                  </c:pt>
                  <c:pt idx="713">
                    <c:v>MEDIO   </c:v>
                  </c:pt>
                  <c:pt idx="714">
                    <c:v>MEDIO   </c:v>
                  </c:pt>
                  <c:pt idx="715">
                    <c:v>MEDIO   </c:v>
                  </c:pt>
                  <c:pt idx="716">
                    <c:v>MEDIO   </c:v>
                  </c:pt>
                  <c:pt idx="717">
                    <c:v>MEDIO   </c:v>
                  </c:pt>
                  <c:pt idx="718">
                    <c:v>MEDIO   </c:v>
                  </c:pt>
                  <c:pt idx="719">
                    <c:v>ALTO</c:v>
                  </c:pt>
                  <c:pt idx="720">
                    <c:v>MEDIO   </c:v>
                  </c:pt>
                  <c:pt idx="721">
                    <c:v>MEDIO   </c:v>
                  </c:pt>
                  <c:pt idx="722">
                    <c:v>MEDIO   </c:v>
                  </c:pt>
                  <c:pt idx="723">
                    <c:v>ALTO</c:v>
                  </c:pt>
                  <c:pt idx="724">
                    <c:v>MEDIO   </c:v>
                  </c:pt>
                  <c:pt idx="725">
                    <c:v>MEDIO   </c:v>
                  </c:pt>
                  <c:pt idx="726">
                    <c:v>MEDIO   </c:v>
                  </c:pt>
                  <c:pt idx="727">
                    <c:v>MEDIO   </c:v>
                  </c:pt>
                  <c:pt idx="728">
                    <c:v>MEDIO   </c:v>
                  </c:pt>
                  <c:pt idx="729">
                    <c:v>MEDIO   </c:v>
                  </c:pt>
                  <c:pt idx="730">
                    <c:v>MEDIO   </c:v>
                  </c:pt>
                  <c:pt idx="731">
                    <c:v>MEDIO   </c:v>
                  </c:pt>
                  <c:pt idx="732">
                    <c:v>MEDIO   </c:v>
                  </c:pt>
                  <c:pt idx="733">
                    <c:v>MEDIO   </c:v>
                  </c:pt>
                  <c:pt idx="734">
                    <c:v>BAJO</c:v>
                  </c:pt>
                  <c:pt idx="735">
                    <c:v>ALTO</c:v>
                  </c:pt>
                  <c:pt idx="736">
                    <c:v>BAJO</c:v>
                  </c:pt>
                  <c:pt idx="737">
                    <c:v>BAJO</c:v>
                  </c:pt>
                  <c:pt idx="738">
                    <c:v>BAJO</c:v>
                  </c:pt>
                  <c:pt idx="739">
                    <c:v>BAJO</c:v>
                  </c:pt>
                  <c:pt idx="740">
                    <c:v>BAJO</c:v>
                  </c:pt>
                  <c:pt idx="741">
                    <c:v>BAJO</c:v>
                  </c:pt>
                  <c:pt idx="742">
                    <c:v>BAJO</c:v>
                  </c:pt>
                  <c:pt idx="743">
                    <c:v>BAJO</c:v>
                  </c:pt>
                  <c:pt idx="744">
                    <c:v>BAJO</c:v>
                  </c:pt>
                  <c:pt idx="745">
                    <c:v>ALTO</c:v>
                  </c:pt>
                  <c:pt idx="746">
                    <c:v>ALTO</c:v>
                  </c:pt>
                  <c:pt idx="747">
                    <c:v>ALTO</c:v>
                  </c:pt>
                  <c:pt idx="748">
                    <c:v>MEDIO   </c:v>
                  </c:pt>
                  <c:pt idx="749">
                    <c:v>ALTO</c:v>
                  </c:pt>
                  <c:pt idx="750">
                    <c:v>ALTO</c:v>
                  </c:pt>
                  <c:pt idx="751">
                    <c:v>MEDIO   </c:v>
                  </c:pt>
                  <c:pt idx="752">
                    <c:v>ALTO</c:v>
                  </c:pt>
                  <c:pt idx="753">
                    <c:v>BAJO</c:v>
                  </c:pt>
                  <c:pt idx="754">
                    <c:v>BAJO</c:v>
                  </c:pt>
                  <c:pt idx="755">
                    <c:v>MEDIO   </c:v>
                  </c:pt>
                  <c:pt idx="756">
                    <c:v>BAJO</c:v>
                  </c:pt>
                  <c:pt idx="757">
                    <c:v>MEDIO   </c:v>
                  </c:pt>
                  <c:pt idx="758">
                    <c:v>BAJO</c:v>
                  </c:pt>
                  <c:pt idx="759">
                    <c:v>MEDIO   </c:v>
                  </c:pt>
                  <c:pt idx="760">
                    <c:v>MEDIO   </c:v>
                  </c:pt>
                  <c:pt idx="761">
                    <c:v>BAJO</c:v>
                  </c:pt>
                  <c:pt idx="762">
                    <c:v>MEDIO   </c:v>
                  </c:pt>
                  <c:pt idx="763">
                    <c:v>ALTO</c:v>
                  </c:pt>
                  <c:pt idx="764">
                    <c:v>ALTO</c:v>
                  </c:pt>
                  <c:pt idx="765">
                    <c:v>ALTO</c:v>
                  </c:pt>
                  <c:pt idx="766">
                    <c:v>MEDIO   </c:v>
                  </c:pt>
                  <c:pt idx="767">
                    <c:v>ALTO</c:v>
                  </c:pt>
                  <c:pt idx="768">
                    <c:v>ALTO</c:v>
                  </c:pt>
                  <c:pt idx="769">
                    <c:v>MEDIO   </c:v>
                  </c:pt>
                  <c:pt idx="770">
                    <c:v>ALTO</c:v>
                  </c:pt>
                  <c:pt idx="771">
                    <c:v>MEDIO   </c:v>
                  </c:pt>
                  <c:pt idx="772">
                    <c:v>MEDIO   </c:v>
                  </c:pt>
                  <c:pt idx="773">
                    <c:v>MEDIO   </c:v>
                  </c:pt>
                  <c:pt idx="774">
                    <c:v>MEDIO   </c:v>
                  </c:pt>
                  <c:pt idx="775">
                    <c:v>ALTO</c:v>
                  </c:pt>
                  <c:pt idx="776">
                    <c:v>MEDIO   </c:v>
                  </c:pt>
                  <c:pt idx="777">
                    <c:v>MEDIO   </c:v>
                  </c:pt>
                  <c:pt idx="778">
                    <c:v>MEDIO   </c:v>
                  </c:pt>
                  <c:pt idx="779">
                    <c:v>ALTO</c:v>
                  </c:pt>
                  <c:pt idx="780">
                    <c:v>MEDIO   </c:v>
                  </c:pt>
                  <c:pt idx="781">
                    <c:v>MEDIO   </c:v>
                  </c:pt>
                  <c:pt idx="782">
                    <c:v>ALTO</c:v>
                  </c:pt>
                  <c:pt idx="783">
                    <c:v>ALTO</c:v>
                  </c:pt>
                  <c:pt idx="784">
                    <c:v>MEDIO   </c:v>
                  </c:pt>
                  <c:pt idx="785">
                    <c:v>BAJO</c:v>
                  </c:pt>
                  <c:pt idx="786">
                    <c:v>MEDIO   </c:v>
                  </c:pt>
                  <c:pt idx="787">
                    <c:v>MEDIO   </c:v>
                  </c:pt>
                  <c:pt idx="788">
                    <c:v>ALTO</c:v>
                  </c:pt>
                  <c:pt idx="789">
                    <c:v>ALTO</c:v>
                  </c:pt>
                  <c:pt idx="790">
                    <c:v>ALTO</c:v>
                  </c:pt>
                  <c:pt idx="791">
                    <c:v>MEDIO   </c:v>
                  </c:pt>
                  <c:pt idx="792">
                    <c:v>ALTO</c:v>
                  </c:pt>
                  <c:pt idx="793">
                    <c:v>MEDIO   </c:v>
                  </c:pt>
                  <c:pt idx="794">
                    <c:v>ALTO</c:v>
                  </c:pt>
                  <c:pt idx="795">
                    <c:v>BAJO</c:v>
                  </c:pt>
                  <c:pt idx="796">
                    <c:v>BAJO</c:v>
                  </c:pt>
                  <c:pt idx="797">
                    <c:v>BAJO</c:v>
                  </c:pt>
                  <c:pt idx="798">
                    <c:v>BAJO</c:v>
                  </c:pt>
                  <c:pt idx="799">
                    <c:v>BAJO</c:v>
                  </c:pt>
                  <c:pt idx="800">
                    <c:v>BAJO</c:v>
                  </c:pt>
                  <c:pt idx="801">
                    <c:v>MEDIO   </c:v>
                  </c:pt>
                  <c:pt idx="802">
                    <c:v>MEDIO   </c:v>
                  </c:pt>
                  <c:pt idx="803">
                    <c:v>ALTO</c:v>
                  </c:pt>
                  <c:pt idx="804">
                    <c:v>ALTO</c:v>
                  </c:pt>
                  <c:pt idx="805">
                    <c:v>ALTO</c:v>
                  </c:pt>
                  <c:pt idx="806">
                    <c:v>ALTO</c:v>
                  </c:pt>
                  <c:pt idx="807">
                    <c:v>ALTO</c:v>
                  </c:pt>
                  <c:pt idx="808">
                    <c:v>BAJO</c:v>
                  </c:pt>
                  <c:pt idx="809">
                    <c:v>ALTO</c:v>
                  </c:pt>
                  <c:pt idx="810">
                    <c:v>BAJO</c:v>
                  </c:pt>
                  <c:pt idx="811">
                    <c:v>BAJO</c:v>
                  </c:pt>
                  <c:pt idx="812">
                    <c:v>BAJO</c:v>
                  </c:pt>
                  <c:pt idx="813">
                    <c:v>BAJO</c:v>
                  </c:pt>
                  <c:pt idx="814">
                    <c:v>ALTO</c:v>
                  </c:pt>
                  <c:pt idx="815">
                    <c:v>BAJO</c:v>
                  </c:pt>
                  <c:pt idx="816">
                    <c:v>BAJO</c:v>
                  </c:pt>
                  <c:pt idx="817">
                    <c:v>MEDIO   </c:v>
                  </c:pt>
                  <c:pt idx="818">
                    <c:v>MEDIO   </c:v>
                  </c:pt>
                  <c:pt idx="819">
                    <c:v>ALTO</c:v>
                  </c:pt>
                  <c:pt idx="820">
                    <c:v>MEDIO   </c:v>
                  </c:pt>
                  <c:pt idx="821">
                    <c:v>ALTO</c:v>
                  </c:pt>
                  <c:pt idx="822">
                    <c:v>MEDIO   </c:v>
                  </c:pt>
                  <c:pt idx="823">
                    <c:v>BAJO</c:v>
                  </c:pt>
                  <c:pt idx="824">
                    <c:v>BAJO</c:v>
                  </c:pt>
                  <c:pt idx="825">
                    <c:v>MEDIO   </c:v>
                  </c:pt>
                  <c:pt idx="826">
                    <c:v>BAJO</c:v>
                  </c:pt>
                  <c:pt idx="827">
                    <c:v>BAJO</c:v>
                  </c:pt>
                  <c:pt idx="828">
                    <c:v>MEDIO   </c:v>
                  </c:pt>
                  <c:pt idx="829">
                    <c:v>MEDIO   </c:v>
                  </c:pt>
                  <c:pt idx="830">
                    <c:v>MEDIO   </c:v>
                  </c:pt>
                  <c:pt idx="831">
                    <c:v>MEDIO   </c:v>
                  </c:pt>
                  <c:pt idx="832">
                    <c:v>ALTO</c:v>
                  </c:pt>
                  <c:pt idx="833">
                    <c:v>BAJO</c:v>
                  </c:pt>
                  <c:pt idx="834">
                    <c:v>BAJO</c:v>
                  </c:pt>
                  <c:pt idx="835">
                    <c:v>ALTO</c:v>
                  </c:pt>
                  <c:pt idx="836">
                    <c:v>BAJO</c:v>
                  </c:pt>
                  <c:pt idx="837">
                    <c:v>BAJO</c:v>
                  </c:pt>
                  <c:pt idx="838">
                    <c:v>BAJO</c:v>
                  </c:pt>
                  <c:pt idx="839">
                    <c:v>BAJO</c:v>
                  </c:pt>
                  <c:pt idx="840">
                    <c:v>BAJO</c:v>
                  </c:pt>
                  <c:pt idx="841">
                    <c:v>BAJO</c:v>
                  </c:pt>
                  <c:pt idx="842">
                    <c:v>BAJO</c:v>
                  </c:pt>
                  <c:pt idx="843">
                    <c:v>BAJO</c:v>
                  </c:pt>
                  <c:pt idx="844">
                    <c:v>BAJO</c:v>
                  </c:pt>
                  <c:pt idx="845">
                    <c:v>BAJO</c:v>
                  </c:pt>
                  <c:pt idx="846">
                    <c:v>BAJO</c:v>
                  </c:pt>
                  <c:pt idx="847">
                    <c:v>BAJO</c:v>
                  </c:pt>
                  <c:pt idx="848">
                    <c:v>BAJO</c:v>
                  </c:pt>
                  <c:pt idx="849">
                    <c:v>BAJO</c:v>
                  </c:pt>
                  <c:pt idx="850">
                    <c:v>BAJO</c:v>
                  </c:pt>
                  <c:pt idx="851">
                    <c:v>BAJO</c:v>
                  </c:pt>
                  <c:pt idx="852">
                    <c:v>BAJO</c:v>
                  </c:pt>
                  <c:pt idx="853">
                    <c:v>BAJO</c:v>
                  </c:pt>
                  <c:pt idx="854">
                    <c:v>BAJO</c:v>
                  </c:pt>
                  <c:pt idx="855">
                    <c:v>BAJO</c:v>
                  </c:pt>
                  <c:pt idx="856">
                    <c:v>BAJO</c:v>
                  </c:pt>
                  <c:pt idx="857">
                    <c:v>BAJO</c:v>
                  </c:pt>
                  <c:pt idx="858">
                    <c:v>BAJO</c:v>
                  </c:pt>
                  <c:pt idx="859">
                    <c:v>BAJO</c:v>
                  </c:pt>
                  <c:pt idx="860">
                    <c:v>BAJO</c:v>
                  </c:pt>
                  <c:pt idx="861">
                    <c:v>BAJO</c:v>
                  </c:pt>
                  <c:pt idx="862">
                    <c:v>BAJO</c:v>
                  </c:pt>
                  <c:pt idx="863">
                    <c:v>BAJO</c:v>
                  </c:pt>
                  <c:pt idx="864">
                    <c:v>BAJO</c:v>
                  </c:pt>
                  <c:pt idx="865">
                    <c:v>BAJO</c:v>
                  </c:pt>
                  <c:pt idx="866">
                    <c:v>BAJO</c:v>
                  </c:pt>
                  <c:pt idx="867">
                    <c:v>BAJO</c:v>
                  </c:pt>
                  <c:pt idx="868">
                    <c:v>BAJO</c:v>
                  </c:pt>
                  <c:pt idx="869">
                    <c:v>BAJO</c:v>
                  </c:pt>
                  <c:pt idx="870">
                    <c:v>BAJO</c:v>
                  </c:pt>
                  <c:pt idx="871">
                    <c:v>BAJO</c:v>
                  </c:pt>
                  <c:pt idx="872">
                    <c:v>BAJO</c:v>
                  </c:pt>
                  <c:pt idx="873">
                    <c:v>BAJO</c:v>
                  </c:pt>
                  <c:pt idx="874">
                    <c:v>BAJO</c:v>
                  </c:pt>
                  <c:pt idx="875">
                    <c:v>BAJO</c:v>
                  </c:pt>
                  <c:pt idx="876">
                    <c:v>BAJO</c:v>
                  </c:pt>
                  <c:pt idx="877">
                    <c:v>BAJO</c:v>
                  </c:pt>
                  <c:pt idx="878">
                    <c:v>BAJO</c:v>
                  </c:pt>
                  <c:pt idx="879">
                    <c:v>BAJO</c:v>
                  </c:pt>
                  <c:pt idx="880">
                    <c:v>BAJO</c:v>
                  </c:pt>
                  <c:pt idx="881">
                    <c:v>BAJO</c:v>
                  </c:pt>
                  <c:pt idx="882">
                    <c:v>BAJO</c:v>
                  </c:pt>
                  <c:pt idx="883">
                    <c:v>BAJO</c:v>
                  </c:pt>
                  <c:pt idx="884">
                    <c:v>BAJO</c:v>
                  </c:pt>
                  <c:pt idx="885">
                    <c:v>BAJO</c:v>
                  </c:pt>
                  <c:pt idx="886">
                    <c:v>BAJO</c:v>
                  </c:pt>
                  <c:pt idx="887">
                    <c:v>BAJO</c:v>
                  </c:pt>
                  <c:pt idx="888">
                    <c:v>BAJO</c:v>
                  </c:pt>
                  <c:pt idx="889">
                    <c:v>BAJO</c:v>
                  </c:pt>
                  <c:pt idx="890">
                    <c:v>BAJO</c:v>
                  </c:pt>
                  <c:pt idx="891">
                    <c:v>BAJO</c:v>
                  </c:pt>
                  <c:pt idx="892">
                    <c:v>BAJO</c:v>
                  </c:pt>
                  <c:pt idx="893">
                    <c:v>BAJO</c:v>
                  </c:pt>
                  <c:pt idx="894">
                    <c:v>BAJO</c:v>
                  </c:pt>
                  <c:pt idx="895">
                    <c:v>BAJO</c:v>
                  </c:pt>
                  <c:pt idx="896">
                    <c:v>BAJO</c:v>
                  </c:pt>
                  <c:pt idx="897">
                    <c:v>BAJO</c:v>
                  </c:pt>
                  <c:pt idx="898">
                    <c:v>BAJO</c:v>
                  </c:pt>
                  <c:pt idx="899">
                    <c:v>BAJO</c:v>
                  </c:pt>
                  <c:pt idx="900">
                    <c:v>BAJO</c:v>
                  </c:pt>
                  <c:pt idx="901">
                    <c:v>BAJO</c:v>
                  </c:pt>
                  <c:pt idx="902">
                    <c:v>BAJO</c:v>
                  </c:pt>
                  <c:pt idx="903">
                    <c:v>BAJO</c:v>
                  </c:pt>
                  <c:pt idx="904">
                    <c:v>BAJO</c:v>
                  </c:pt>
                  <c:pt idx="905">
                    <c:v>BAJO</c:v>
                  </c:pt>
                  <c:pt idx="906">
                    <c:v>BAJO</c:v>
                  </c:pt>
                  <c:pt idx="907">
                    <c:v>BAJO</c:v>
                  </c:pt>
                  <c:pt idx="908">
                    <c:v>BAJO</c:v>
                  </c:pt>
                  <c:pt idx="909">
                    <c:v>BAJO</c:v>
                  </c:pt>
                  <c:pt idx="910">
                    <c:v>BAJO</c:v>
                  </c:pt>
                  <c:pt idx="911">
                    <c:v>BAJO</c:v>
                  </c:pt>
                  <c:pt idx="912">
                    <c:v>BAJO</c:v>
                  </c:pt>
                  <c:pt idx="913">
                    <c:v>BAJO</c:v>
                  </c:pt>
                  <c:pt idx="914">
                    <c:v>BAJO</c:v>
                  </c:pt>
                  <c:pt idx="915">
                    <c:v>BAJO</c:v>
                  </c:pt>
                  <c:pt idx="916">
                    <c:v>BAJO</c:v>
                  </c:pt>
                  <c:pt idx="917">
                    <c:v>BAJO</c:v>
                  </c:pt>
                  <c:pt idx="918">
                    <c:v>BAJO</c:v>
                  </c:pt>
                  <c:pt idx="919">
                    <c:v>BAJO</c:v>
                  </c:pt>
                  <c:pt idx="920">
                    <c:v>BAJO</c:v>
                  </c:pt>
                  <c:pt idx="921">
                    <c:v>BAJO</c:v>
                  </c:pt>
                  <c:pt idx="922">
                    <c:v>BAJO</c:v>
                  </c:pt>
                  <c:pt idx="923">
                    <c:v>BAJO</c:v>
                  </c:pt>
                  <c:pt idx="924">
                    <c:v>BAJO</c:v>
                  </c:pt>
                  <c:pt idx="925">
                    <c:v>BAJO</c:v>
                  </c:pt>
                  <c:pt idx="926">
                    <c:v>BAJO</c:v>
                  </c:pt>
                  <c:pt idx="927">
                    <c:v>BAJO</c:v>
                  </c:pt>
                  <c:pt idx="928">
                    <c:v>BAJO</c:v>
                  </c:pt>
                  <c:pt idx="929">
                    <c:v>BAJO</c:v>
                  </c:pt>
                  <c:pt idx="930">
                    <c:v>BAJO</c:v>
                  </c:pt>
                  <c:pt idx="931">
                    <c:v>BAJO</c:v>
                  </c:pt>
                  <c:pt idx="932">
                    <c:v>BAJO</c:v>
                  </c:pt>
                  <c:pt idx="933">
                    <c:v>BAJO</c:v>
                  </c:pt>
                  <c:pt idx="934">
                    <c:v>BAJO</c:v>
                  </c:pt>
                  <c:pt idx="935">
                    <c:v>BAJO</c:v>
                  </c:pt>
                  <c:pt idx="936">
                    <c:v>BAJO</c:v>
                  </c:pt>
                  <c:pt idx="937">
                    <c:v>BAJO</c:v>
                  </c:pt>
                  <c:pt idx="938">
                    <c:v>BAJO</c:v>
                  </c:pt>
                  <c:pt idx="939">
                    <c:v>BAJO</c:v>
                  </c:pt>
                  <c:pt idx="940">
                    <c:v>BAJO</c:v>
                  </c:pt>
                  <c:pt idx="941">
                    <c:v>BAJO</c:v>
                  </c:pt>
                  <c:pt idx="942">
                    <c:v>BAJO</c:v>
                  </c:pt>
                  <c:pt idx="943">
                    <c:v>BAJO</c:v>
                  </c:pt>
                  <c:pt idx="944">
                    <c:v>BAJO</c:v>
                  </c:pt>
                  <c:pt idx="945">
                    <c:v>BAJO</c:v>
                  </c:pt>
                  <c:pt idx="946">
                    <c:v>BAJO</c:v>
                  </c:pt>
                  <c:pt idx="947">
                    <c:v>BAJO</c:v>
                  </c:pt>
                  <c:pt idx="948">
                    <c:v>BAJO</c:v>
                  </c:pt>
                  <c:pt idx="949">
                    <c:v>BAJO</c:v>
                  </c:pt>
                  <c:pt idx="950">
                    <c:v>BAJO</c:v>
                  </c:pt>
                  <c:pt idx="951">
                    <c:v>BAJO</c:v>
                  </c:pt>
                  <c:pt idx="952">
                    <c:v>BAJO</c:v>
                  </c:pt>
                  <c:pt idx="953">
                    <c:v>BAJO</c:v>
                  </c:pt>
                  <c:pt idx="954">
                    <c:v>BAJO</c:v>
                  </c:pt>
                  <c:pt idx="955">
                    <c:v>BAJO</c:v>
                  </c:pt>
                  <c:pt idx="956">
                    <c:v>BAJO</c:v>
                  </c:pt>
                  <c:pt idx="957">
                    <c:v>BAJO</c:v>
                  </c:pt>
                  <c:pt idx="958">
                    <c:v>BAJO</c:v>
                  </c:pt>
                  <c:pt idx="959">
                    <c:v>BAJO</c:v>
                  </c:pt>
                  <c:pt idx="960">
                    <c:v>BAJO</c:v>
                  </c:pt>
                  <c:pt idx="961">
                    <c:v>BAJO</c:v>
                  </c:pt>
                  <c:pt idx="962">
                    <c:v>BAJO</c:v>
                  </c:pt>
                  <c:pt idx="963">
                    <c:v>BAJO</c:v>
                  </c:pt>
                  <c:pt idx="964">
                    <c:v>BAJO</c:v>
                  </c:pt>
                  <c:pt idx="965">
                    <c:v>BAJO</c:v>
                  </c:pt>
                  <c:pt idx="966">
                    <c:v>BAJO</c:v>
                  </c:pt>
                  <c:pt idx="967">
                    <c:v>BAJO</c:v>
                  </c:pt>
                  <c:pt idx="968">
                    <c:v>BAJO</c:v>
                  </c:pt>
                  <c:pt idx="969">
                    <c:v>BAJO</c:v>
                  </c:pt>
                  <c:pt idx="970">
                    <c:v>BAJO</c:v>
                  </c:pt>
                  <c:pt idx="971">
                    <c:v>BAJO</c:v>
                  </c:pt>
                  <c:pt idx="972">
                    <c:v>BAJO</c:v>
                  </c:pt>
                  <c:pt idx="973">
                    <c:v>BAJO</c:v>
                  </c:pt>
                  <c:pt idx="974">
                    <c:v>BAJO</c:v>
                  </c:pt>
                  <c:pt idx="975">
                    <c:v>BAJO</c:v>
                  </c:pt>
                  <c:pt idx="976">
                    <c:v>BAJO</c:v>
                  </c:pt>
                  <c:pt idx="977">
                    <c:v>BAJO</c:v>
                  </c:pt>
                  <c:pt idx="978">
                    <c:v>BAJO</c:v>
                  </c:pt>
                  <c:pt idx="979">
                    <c:v>BAJO</c:v>
                  </c:pt>
                  <c:pt idx="980">
                    <c:v>BAJO</c:v>
                  </c:pt>
                  <c:pt idx="981">
                    <c:v>BAJO</c:v>
                  </c:pt>
                  <c:pt idx="982">
                    <c:v>BAJO</c:v>
                  </c:pt>
                  <c:pt idx="983">
                    <c:v>BAJO</c:v>
                  </c:pt>
                  <c:pt idx="984">
                    <c:v>BAJO</c:v>
                  </c:pt>
                  <c:pt idx="985">
                    <c:v>BAJO</c:v>
                  </c:pt>
                  <c:pt idx="986">
                    <c:v>BAJO</c:v>
                  </c:pt>
                  <c:pt idx="987">
                    <c:v>BAJO</c:v>
                  </c:pt>
                  <c:pt idx="988">
                    <c:v>BAJO</c:v>
                  </c:pt>
                  <c:pt idx="989">
                    <c:v>BAJO</c:v>
                  </c:pt>
                  <c:pt idx="990">
                    <c:v>BAJO</c:v>
                  </c:pt>
                  <c:pt idx="991">
                    <c:v>BAJO</c:v>
                  </c:pt>
                  <c:pt idx="992">
                    <c:v>BAJO</c:v>
                  </c:pt>
                  <c:pt idx="993">
                    <c:v>BAJO</c:v>
                  </c:pt>
                  <c:pt idx="994">
                    <c:v>BAJO</c:v>
                  </c:pt>
                  <c:pt idx="995">
                    <c:v>BAJO</c:v>
                  </c:pt>
                  <c:pt idx="996">
                    <c:v>BAJO</c:v>
                  </c:pt>
                  <c:pt idx="997">
                    <c:v>ALTO</c:v>
                  </c:pt>
                  <c:pt idx="998">
                    <c:v>BAJO</c:v>
                  </c:pt>
                  <c:pt idx="999">
                    <c:v>BAJO</c:v>
                  </c:pt>
                  <c:pt idx="1000">
                    <c:v>BAJO</c:v>
                  </c:pt>
                  <c:pt idx="1001">
                    <c:v>BAJO</c:v>
                  </c:pt>
                  <c:pt idx="1002">
                    <c:v>BAJO</c:v>
                  </c:pt>
                  <c:pt idx="1003">
                    <c:v>BAJO</c:v>
                  </c:pt>
                  <c:pt idx="1004">
                    <c:v>BAJO</c:v>
                  </c:pt>
                  <c:pt idx="1005">
                    <c:v>BAJO</c:v>
                  </c:pt>
                  <c:pt idx="1006">
                    <c:v>BAJO</c:v>
                  </c:pt>
                  <c:pt idx="1007">
                    <c:v>BAJO</c:v>
                  </c:pt>
                  <c:pt idx="1008">
                    <c:v>BAJO</c:v>
                  </c:pt>
                  <c:pt idx="1009">
                    <c:v>BAJO</c:v>
                  </c:pt>
                  <c:pt idx="1010">
                    <c:v>BAJO</c:v>
                  </c:pt>
                  <c:pt idx="1011">
                    <c:v>BAJO</c:v>
                  </c:pt>
                  <c:pt idx="1012">
                    <c:v>BAJO</c:v>
                  </c:pt>
                  <c:pt idx="1013">
                    <c:v>BAJO</c:v>
                  </c:pt>
                  <c:pt idx="1014">
                    <c:v>BAJO</c:v>
                  </c:pt>
                  <c:pt idx="1015">
                    <c:v>BAJO</c:v>
                  </c:pt>
                  <c:pt idx="1016">
                    <c:v>BAJO</c:v>
                  </c:pt>
                  <c:pt idx="1017">
                    <c:v>BAJO</c:v>
                  </c:pt>
                  <c:pt idx="1018">
                    <c:v>MEDIO   </c:v>
                  </c:pt>
                  <c:pt idx="1019">
                    <c:v>BAJO</c:v>
                  </c:pt>
                  <c:pt idx="1020">
                    <c:v>BAJO</c:v>
                  </c:pt>
                  <c:pt idx="1021">
                    <c:v>BAJO</c:v>
                  </c:pt>
                  <c:pt idx="1022">
                    <c:v>BAJO</c:v>
                  </c:pt>
                  <c:pt idx="1023">
                    <c:v>BAJO</c:v>
                  </c:pt>
                  <c:pt idx="1024">
                    <c:v>BAJO</c:v>
                  </c:pt>
                  <c:pt idx="1025">
                    <c:v>BAJO</c:v>
                  </c:pt>
                  <c:pt idx="1026">
                    <c:v>BAJO</c:v>
                  </c:pt>
                  <c:pt idx="1027">
                    <c:v>BAJO</c:v>
                  </c:pt>
                  <c:pt idx="1028">
                    <c:v>BAJO</c:v>
                  </c:pt>
                  <c:pt idx="1029">
                    <c:v>BAJO</c:v>
                  </c:pt>
                  <c:pt idx="1030">
                    <c:v>BAJO</c:v>
                  </c:pt>
                  <c:pt idx="1031">
                    <c:v>MEDIO   </c:v>
                  </c:pt>
                  <c:pt idx="1032">
                    <c:v>ALTO</c:v>
                  </c:pt>
                  <c:pt idx="1033">
                    <c:v>BAJO</c:v>
                  </c:pt>
                  <c:pt idx="1034">
                    <c:v>ALTO</c:v>
                  </c:pt>
                  <c:pt idx="1035">
                    <c:v>BAJO</c:v>
                  </c:pt>
                  <c:pt idx="1036">
                    <c:v>BAJO</c:v>
                  </c:pt>
                  <c:pt idx="1037">
                    <c:v>BAJO</c:v>
                  </c:pt>
                  <c:pt idx="1038">
                    <c:v>BAJO</c:v>
                  </c:pt>
                  <c:pt idx="1039">
                    <c:v>ALTO</c:v>
                  </c:pt>
                  <c:pt idx="1040">
                    <c:v>BAJO</c:v>
                  </c:pt>
                  <c:pt idx="1041">
                    <c:v>BAJO</c:v>
                  </c:pt>
                  <c:pt idx="1042">
                    <c:v>MEDIO   </c:v>
                  </c:pt>
                  <c:pt idx="1043">
                    <c:v>BAJO</c:v>
                  </c:pt>
                  <c:pt idx="1044">
                    <c:v>BAJO</c:v>
                  </c:pt>
                  <c:pt idx="1045">
                    <c:v>MEDIO   </c:v>
                  </c:pt>
                  <c:pt idx="1046">
                    <c:v>BAJO</c:v>
                  </c:pt>
                  <c:pt idx="1047">
                    <c:v>BAJO</c:v>
                  </c:pt>
                  <c:pt idx="1048">
                    <c:v>MEDIO   </c:v>
                  </c:pt>
                  <c:pt idx="1049">
                    <c:v>ALTO</c:v>
                  </c:pt>
                  <c:pt idx="1050">
                    <c:v>MEDIO   </c:v>
                  </c:pt>
                  <c:pt idx="1051">
                    <c:v>ALTO</c:v>
                  </c:pt>
                  <c:pt idx="1052">
                    <c:v>ALTO</c:v>
                  </c:pt>
                  <c:pt idx="1053">
                    <c:v>BAJO</c:v>
                  </c:pt>
                  <c:pt idx="1054">
                    <c:v>BAJO</c:v>
                  </c:pt>
                  <c:pt idx="1055">
                    <c:v>ALTO</c:v>
                  </c:pt>
                  <c:pt idx="1056">
                    <c:v>BAJO</c:v>
                  </c:pt>
                  <c:pt idx="1057">
                    <c:v>MEDIO   </c:v>
                  </c:pt>
                  <c:pt idx="1058">
                    <c:v>ALTO</c:v>
                  </c:pt>
                  <c:pt idx="1059">
                    <c:v>ALTO</c:v>
                  </c:pt>
                  <c:pt idx="1060">
                    <c:v>MEDIO   </c:v>
                  </c:pt>
                  <c:pt idx="1061">
                    <c:v>BAJO</c:v>
                  </c:pt>
                  <c:pt idx="1062">
                    <c:v>ALTO</c:v>
                  </c:pt>
                  <c:pt idx="1063">
                    <c:v>BAJO</c:v>
                  </c:pt>
                  <c:pt idx="1064">
                    <c:v>ALTO</c:v>
                  </c:pt>
                  <c:pt idx="1065">
                    <c:v>ALTO</c:v>
                  </c:pt>
                  <c:pt idx="1066">
                    <c:v>ALTO</c:v>
                  </c:pt>
                  <c:pt idx="1067">
                    <c:v>MEDIO   </c:v>
                  </c:pt>
                  <c:pt idx="1068">
                    <c:v>ALTO</c:v>
                  </c:pt>
                  <c:pt idx="1069">
                    <c:v>ALTO</c:v>
                  </c:pt>
                  <c:pt idx="1070">
                    <c:v>BAJO</c:v>
                  </c:pt>
                  <c:pt idx="1071">
                    <c:v>ALTO</c:v>
                  </c:pt>
                  <c:pt idx="1072">
                    <c:v>MEDIO   </c:v>
                  </c:pt>
                  <c:pt idx="1073">
                    <c:v>ALTO</c:v>
                  </c:pt>
                  <c:pt idx="1074">
                    <c:v>BAJO</c:v>
                  </c:pt>
                  <c:pt idx="1075">
                    <c:v>MEDIO   </c:v>
                  </c:pt>
                  <c:pt idx="1076">
                    <c:v>BAJO</c:v>
                  </c:pt>
                  <c:pt idx="1077">
                    <c:v>BAJO</c:v>
                  </c:pt>
                  <c:pt idx="1078">
                    <c:v>MEDIO   </c:v>
                  </c:pt>
                  <c:pt idx="1079">
                    <c:v>MEDIO   </c:v>
                  </c:pt>
                  <c:pt idx="1080">
                    <c:v>BAJO</c:v>
                  </c:pt>
                  <c:pt idx="1081">
                    <c:v>MEDIO   </c:v>
                  </c:pt>
                  <c:pt idx="1082">
                    <c:v>BAJO</c:v>
                  </c:pt>
                  <c:pt idx="1083">
                    <c:v>BAJO</c:v>
                  </c:pt>
                  <c:pt idx="1084">
                    <c:v>MEDIO   </c:v>
                  </c:pt>
                  <c:pt idx="1085">
                    <c:v>MEDIO   </c:v>
                  </c:pt>
                  <c:pt idx="1086">
                    <c:v>MEDIO   </c:v>
                  </c:pt>
                  <c:pt idx="1087">
                    <c:v>ALTO</c:v>
                  </c:pt>
                  <c:pt idx="1088">
                    <c:v>MEDIO   </c:v>
                  </c:pt>
                  <c:pt idx="1089">
                    <c:v>ALTO</c:v>
                  </c:pt>
                  <c:pt idx="1090">
                    <c:v>MEDIO   </c:v>
                  </c:pt>
                  <c:pt idx="1091">
                    <c:v>MEDIO   </c:v>
                  </c:pt>
                  <c:pt idx="1092">
                    <c:v>MEDIO   </c:v>
                  </c:pt>
                  <c:pt idx="1093">
                    <c:v>MEDIO   </c:v>
                  </c:pt>
                  <c:pt idx="1094">
                    <c:v>MEDIO   </c:v>
                  </c:pt>
                  <c:pt idx="1095">
                    <c:v>MEDIO   </c:v>
                  </c:pt>
                  <c:pt idx="1096">
                    <c:v>BAJO</c:v>
                  </c:pt>
                  <c:pt idx="1097">
                    <c:v>ALTO</c:v>
                  </c:pt>
                  <c:pt idx="1098">
                    <c:v>MEDIO   </c:v>
                  </c:pt>
                  <c:pt idx="1099">
                    <c:v>BAJO</c:v>
                  </c:pt>
                  <c:pt idx="1100">
                    <c:v>ALTO</c:v>
                  </c:pt>
                  <c:pt idx="1101">
                    <c:v>ALTO</c:v>
                  </c:pt>
                  <c:pt idx="1102">
                    <c:v>ALTO</c:v>
                  </c:pt>
                  <c:pt idx="1103">
                    <c:v>BAJO</c:v>
                  </c:pt>
                  <c:pt idx="1104">
                    <c:v>ALTO</c:v>
                  </c:pt>
                  <c:pt idx="1105">
                    <c:v>ALTO</c:v>
                  </c:pt>
                  <c:pt idx="1106">
                    <c:v>BAJO</c:v>
                  </c:pt>
                  <c:pt idx="1107">
                    <c:v>ALTO</c:v>
                  </c:pt>
                  <c:pt idx="1108">
                    <c:v>BAJO</c:v>
                  </c:pt>
                  <c:pt idx="1109">
                    <c:v>BAJO</c:v>
                  </c:pt>
                  <c:pt idx="1110">
                    <c:v>ALTO</c:v>
                  </c:pt>
                  <c:pt idx="1111">
                    <c:v>ALTO</c:v>
                  </c:pt>
                  <c:pt idx="1112">
                    <c:v>BAJO</c:v>
                  </c:pt>
                  <c:pt idx="1113">
                    <c:v>BAJO</c:v>
                  </c:pt>
                  <c:pt idx="1114">
                    <c:v>MEDIO   </c:v>
                  </c:pt>
                  <c:pt idx="1115">
                    <c:v>ALTO</c:v>
                  </c:pt>
                  <c:pt idx="1116">
                    <c:v>ALTO</c:v>
                  </c:pt>
                  <c:pt idx="1117">
                    <c:v>ALTO</c:v>
                  </c:pt>
                  <c:pt idx="1118">
                    <c:v>ALTO</c:v>
                  </c:pt>
                  <c:pt idx="1119">
                    <c:v>ALTO</c:v>
                  </c:pt>
                  <c:pt idx="1120">
                    <c:v>ALTO</c:v>
                  </c:pt>
                  <c:pt idx="1121">
                    <c:v>ALTO</c:v>
                  </c:pt>
                  <c:pt idx="1122">
                    <c:v>ALTO</c:v>
                  </c:pt>
                  <c:pt idx="1123">
                    <c:v>ALTO</c:v>
                  </c:pt>
                  <c:pt idx="1124">
                    <c:v>BAJO</c:v>
                  </c:pt>
                  <c:pt idx="1125">
                    <c:v>ALTO</c:v>
                  </c:pt>
                  <c:pt idx="1126">
                    <c:v>BAJO</c:v>
                  </c:pt>
                  <c:pt idx="1127">
                    <c:v>BAJO</c:v>
                  </c:pt>
                  <c:pt idx="1128">
                    <c:v>BAJO</c:v>
                  </c:pt>
                  <c:pt idx="1129">
                    <c:v>BAJO</c:v>
                  </c:pt>
                  <c:pt idx="1130">
                    <c:v>BAJO</c:v>
                  </c:pt>
                  <c:pt idx="1131">
                    <c:v>BAJO</c:v>
                  </c:pt>
                  <c:pt idx="1132">
                    <c:v>BAJO</c:v>
                  </c:pt>
                  <c:pt idx="1133">
                    <c:v>MEDIO   </c:v>
                  </c:pt>
                  <c:pt idx="1134">
                    <c:v>ALTO</c:v>
                  </c:pt>
                  <c:pt idx="1135">
                    <c:v>MEDIO   </c:v>
                  </c:pt>
                  <c:pt idx="1136">
                    <c:v>MEDIO   </c:v>
                  </c:pt>
                  <c:pt idx="1137">
                    <c:v>BAJO</c:v>
                  </c:pt>
                  <c:pt idx="1138">
                    <c:v>BAJO</c:v>
                  </c:pt>
                  <c:pt idx="1139">
                    <c:v>MEDIO   </c:v>
                  </c:pt>
                  <c:pt idx="1140">
                    <c:v>MEDIO   </c:v>
                  </c:pt>
                  <c:pt idx="1141">
                    <c:v>MEDIO   </c:v>
                  </c:pt>
                  <c:pt idx="1142">
                    <c:v>MEDIO   </c:v>
                  </c:pt>
                  <c:pt idx="1143">
                    <c:v>MEDIO   </c:v>
                  </c:pt>
                  <c:pt idx="1144">
                    <c:v>MEDIO   </c:v>
                  </c:pt>
                  <c:pt idx="1145">
                    <c:v>MEDIO   </c:v>
                  </c:pt>
                  <c:pt idx="1146">
                    <c:v>MEDIO   </c:v>
                  </c:pt>
                  <c:pt idx="1147">
                    <c:v>MEDIO   </c:v>
                  </c:pt>
                  <c:pt idx="1148">
                    <c:v>MEDIO   </c:v>
                  </c:pt>
                  <c:pt idx="1149">
                    <c:v>ALTO</c:v>
                  </c:pt>
                  <c:pt idx="1150">
                    <c:v>ALTO</c:v>
                  </c:pt>
                  <c:pt idx="1151">
                    <c:v>ALTO</c:v>
                  </c:pt>
                  <c:pt idx="1152">
                    <c:v>ALTO</c:v>
                  </c:pt>
                  <c:pt idx="1153">
                    <c:v>ALTO</c:v>
                  </c:pt>
                  <c:pt idx="1154">
                    <c:v>BAJO</c:v>
                  </c:pt>
                  <c:pt idx="1155">
                    <c:v>BAJO</c:v>
                  </c:pt>
                  <c:pt idx="1156">
                    <c:v>BAJO</c:v>
                  </c:pt>
                  <c:pt idx="1157">
                    <c:v>BAJO</c:v>
                  </c:pt>
                  <c:pt idx="1158">
                    <c:v>BAJO</c:v>
                  </c:pt>
                  <c:pt idx="1159">
                    <c:v>BAJO</c:v>
                  </c:pt>
                  <c:pt idx="1160">
                    <c:v>BAJO</c:v>
                  </c:pt>
                  <c:pt idx="1161">
                    <c:v>BAJO</c:v>
                  </c:pt>
                  <c:pt idx="1162">
                    <c:v>BAJO</c:v>
                  </c:pt>
                  <c:pt idx="1163">
                    <c:v>MEDIO   </c:v>
                  </c:pt>
                  <c:pt idx="1164">
                    <c:v>BAJO</c:v>
                  </c:pt>
                  <c:pt idx="1165">
                    <c:v>MEDIO   </c:v>
                  </c:pt>
                  <c:pt idx="1166">
                    <c:v>BAJO</c:v>
                  </c:pt>
                  <c:pt idx="1167">
                    <c:v>BAJO</c:v>
                  </c:pt>
                  <c:pt idx="1168">
                    <c:v>BAJO</c:v>
                  </c:pt>
                  <c:pt idx="1169">
                    <c:v>BAJO</c:v>
                  </c:pt>
                  <c:pt idx="1170">
                    <c:v>BAJO</c:v>
                  </c:pt>
                  <c:pt idx="1171">
                    <c:v>BAJO</c:v>
                  </c:pt>
                  <c:pt idx="1172">
                    <c:v>BAJO</c:v>
                  </c:pt>
                  <c:pt idx="1173">
                    <c:v>BAJO</c:v>
                  </c:pt>
                  <c:pt idx="1174">
                    <c:v>MEDIO   </c:v>
                  </c:pt>
                  <c:pt idx="1175">
                    <c:v>ALTO</c:v>
                  </c:pt>
                  <c:pt idx="1176">
                    <c:v>ALTO</c:v>
                  </c:pt>
                  <c:pt idx="1177">
                    <c:v>BAJO</c:v>
                  </c:pt>
                  <c:pt idx="1178">
                    <c:v>BAJO</c:v>
                  </c:pt>
                  <c:pt idx="1179">
                    <c:v>BAJO</c:v>
                  </c:pt>
                  <c:pt idx="1180">
                    <c:v>BAJO</c:v>
                  </c:pt>
                  <c:pt idx="1181">
                    <c:v>BAJO</c:v>
                  </c:pt>
                  <c:pt idx="1182">
                    <c:v>BAJO</c:v>
                  </c:pt>
                  <c:pt idx="1183">
                    <c:v>BAJO</c:v>
                  </c:pt>
                  <c:pt idx="1184">
                    <c:v>BAJO</c:v>
                  </c:pt>
                  <c:pt idx="1185">
                    <c:v>BAJO</c:v>
                  </c:pt>
                  <c:pt idx="1186">
                    <c:v>BAJO</c:v>
                  </c:pt>
                  <c:pt idx="1187">
                    <c:v>BAJO</c:v>
                  </c:pt>
                  <c:pt idx="1188">
                    <c:v>ALTO</c:v>
                  </c:pt>
                  <c:pt idx="1189">
                    <c:v>BAJO</c:v>
                  </c:pt>
                  <c:pt idx="1190">
                    <c:v>BAJO</c:v>
                  </c:pt>
                  <c:pt idx="1191">
                    <c:v>BAJO</c:v>
                  </c:pt>
                  <c:pt idx="1192">
                    <c:v>MEDIO   </c:v>
                  </c:pt>
                  <c:pt idx="1193">
                    <c:v>MEDIO   </c:v>
                  </c:pt>
                  <c:pt idx="1194">
                    <c:v>BAJO</c:v>
                  </c:pt>
                  <c:pt idx="1195">
                    <c:v>BAJO</c:v>
                  </c:pt>
                  <c:pt idx="1196">
                    <c:v>BAJO</c:v>
                  </c:pt>
                  <c:pt idx="1197">
                    <c:v>BAJO</c:v>
                  </c:pt>
                  <c:pt idx="1198">
                    <c:v>BAJO</c:v>
                  </c:pt>
                  <c:pt idx="1199">
                    <c:v>BAJO</c:v>
                  </c:pt>
                  <c:pt idx="1200">
                    <c:v>BAJO</c:v>
                  </c:pt>
                  <c:pt idx="1201">
                    <c:v>BAJO</c:v>
                  </c:pt>
                  <c:pt idx="1202">
                    <c:v>BAJO</c:v>
                  </c:pt>
                  <c:pt idx="1203">
                    <c:v>BAJO</c:v>
                  </c:pt>
                  <c:pt idx="1204">
                    <c:v>BAJO</c:v>
                  </c:pt>
                  <c:pt idx="1205">
                    <c:v>BAJO</c:v>
                  </c:pt>
                  <c:pt idx="1206">
                    <c:v>BAJO</c:v>
                  </c:pt>
                  <c:pt idx="1207">
                    <c:v>BAJO</c:v>
                  </c:pt>
                  <c:pt idx="1208">
                    <c:v>BAJO</c:v>
                  </c:pt>
                  <c:pt idx="1209">
                    <c:v>MEDIO   </c:v>
                  </c:pt>
                  <c:pt idx="1210">
                    <c:v>BAJO</c:v>
                  </c:pt>
                  <c:pt idx="1211">
                    <c:v>BAJO</c:v>
                  </c:pt>
                  <c:pt idx="1212">
                    <c:v>BAJO</c:v>
                  </c:pt>
                  <c:pt idx="1213">
                    <c:v>BAJO</c:v>
                  </c:pt>
                  <c:pt idx="1214">
                    <c:v>MEDIO   </c:v>
                  </c:pt>
                  <c:pt idx="1215">
                    <c:v>MEDIO   </c:v>
                  </c:pt>
                  <c:pt idx="1216">
                    <c:v>BAJO</c:v>
                  </c:pt>
                  <c:pt idx="1217">
                    <c:v>BAJO</c:v>
                  </c:pt>
                  <c:pt idx="1218">
                    <c:v>MEDIO   </c:v>
                  </c:pt>
                  <c:pt idx="1219">
                    <c:v>MEDIO   </c:v>
                  </c:pt>
                  <c:pt idx="1220">
                    <c:v>MEDIO   </c:v>
                  </c:pt>
                  <c:pt idx="1221">
                    <c:v>MEDIO   </c:v>
                  </c:pt>
                  <c:pt idx="1222">
                    <c:v>MEDIO   </c:v>
                  </c:pt>
                  <c:pt idx="1223">
                    <c:v>MEDIO   </c:v>
                  </c:pt>
                  <c:pt idx="1224">
                    <c:v>MEDIO   </c:v>
                  </c:pt>
                  <c:pt idx="1225">
                    <c:v>MEDIO   </c:v>
                  </c:pt>
                  <c:pt idx="1226">
                    <c:v>MEDIO   </c:v>
                  </c:pt>
                  <c:pt idx="1227">
                    <c:v>MEDIO   </c:v>
                  </c:pt>
                  <c:pt idx="1228">
                    <c:v>MEDIO   </c:v>
                  </c:pt>
                  <c:pt idx="1229">
                    <c:v>MEDIO   </c:v>
                  </c:pt>
                  <c:pt idx="1230">
                    <c:v>MEDIO   </c:v>
                  </c:pt>
                  <c:pt idx="1231">
                    <c:v>BAJO</c:v>
                  </c:pt>
                  <c:pt idx="1232">
                    <c:v>MEDIO   </c:v>
                  </c:pt>
                  <c:pt idx="1233">
                    <c:v>MEDIO   </c:v>
                  </c:pt>
                  <c:pt idx="1234">
                    <c:v>MEDIO   </c:v>
                  </c:pt>
                  <c:pt idx="1235">
                    <c:v>MEDIO   </c:v>
                  </c:pt>
                  <c:pt idx="1236">
                    <c:v>MEDIO   </c:v>
                  </c:pt>
                  <c:pt idx="1237">
                    <c:v>MEDIO   </c:v>
                  </c:pt>
                  <c:pt idx="1238">
                    <c:v>MEDIO   </c:v>
                  </c:pt>
                  <c:pt idx="1239">
                    <c:v>MEDIO   </c:v>
                  </c:pt>
                  <c:pt idx="1240">
                    <c:v>BAJO</c:v>
                  </c:pt>
                  <c:pt idx="1241">
                    <c:v>BAJO</c:v>
                  </c:pt>
                  <c:pt idx="1242">
                    <c:v>BAJO</c:v>
                  </c:pt>
                  <c:pt idx="1243">
                    <c:v>BAJO</c:v>
                  </c:pt>
                  <c:pt idx="1244">
                    <c:v>MEDIO   </c:v>
                  </c:pt>
                  <c:pt idx="1245">
                    <c:v>BAJO</c:v>
                  </c:pt>
                  <c:pt idx="1246">
                    <c:v>MEDIO   </c:v>
                  </c:pt>
                  <c:pt idx="1247">
                    <c:v>MEDIO   </c:v>
                  </c:pt>
                  <c:pt idx="1248">
                    <c:v>BAJO</c:v>
                  </c:pt>
                  <c:pt idx="1249">
                    <c:v>BAJO</c:v>
                  </c:pt>
                  <c:pt idx="1250">
                    <c:v>MEDIO   </c:v>
                  </c:pt>
                  <c:pt idx="1251">
                    <c:v>MEDIO   </c:v>
                  </c:pt>
                  <c:pt idx="1252">
                    <c:v>BAJO</c:v>
                  </c:pt>
                  <c:pt idx="1253">
                    <c:v>MEDIO   </c:v>
                  </c:pt>
                  <c:pt idx="1254">
                    <c:v>MEDIO   </c:v>
                  </c:pt>
                  <c:pt idx="1255">
                    <c:v>MEDIO   </c:v>
                  </c:pt>
                  <c:pt idx="1256">
                    <c:v>MEDIO   </c:v>
                  </c:pt>
                  <c:pt idx="1257">
                    <c:v>BAJO</c:v>
                  </c:pt>
                  <c:pt idx="1258">
                    <c:v>MEDIO   </c:v>
                  </c:pt>
                  <c:pt idx="1259">
                    <c:v>MEDIO   </c:v>
                  </c:pt>
                  <c:pt idx="1260">
                    <c:v>BAJO</c:v>
                  </c:pt>
                  <c:pt idx="1261">
                    <c:v>BAJO</c:v>
                  </c:pt>
                  <c:pt idx="1262">
                    <c:v>MEDIO   </c:v>
                  </c:pt>
                  <c:pt idx="1263">
                    <c:v>MEDIO   </c:v>
                  </c:pt>
                  <c:pt idx="1264">
                    <c:v>BAJO</c:v>
                  </c:pt>
                  <c:pt idx="1265">
                    <c:v>MEDIO   </c:v>
                  </c:pt>
                  <c:pt idx="1266">
                    <c:v>ALTO</c:v>
                  </c:pt>
                  <c:pt idx="1267">
                    <c:v>MEDIO   </c:v>
                  </c:pt>
                  <c:pt idx="1268">
                    <c:v>MEDIO   </c:v>
                  </c:pt>
                  <c:pt idx="1269">
                    <c:v>MEDIO   </c:v>
                  </c:pt>
                  <c:pt idx="1270">
                    <c:v>MEDIO   </c:v>
                  </c:pt>
                  <c:pt idx="1271">
                    <c:v>BAJO</c:v>
                  </c:pt>
                  <c:pt idx="1272">
                    <c:v>BAJO</c:v>
                  </c:pt>
                  <c:pt idx="1273">
                    <c:v>MEDIO   </c:v>
                  </c:pt>
                  <c:pt idx="1274">
                    <c:v>ALTO</c:v>
                  </c:pt>
                  <c:pt idx="1275">
                    <c:v>BAJO</c:v>
                  </c:pt>
                  <c:pt idx="1276">
                    <c:v>BAJO</c:v>
                  </c:pt>
                  <c:pt idx="1277">
                    <c:v>BAJO</c:v>
                  </c:pt>
                  <c:pt idx="1278">
                    <c:v>BAJO</c:v>
                  </c:pt>
                  <c:pt idx="1279">
                    <c:v>BAJO</c:v>
                  </c:pt>
                  <c:pt idx="1280">
                    <c:v>MEDIO   </c:v>
                  </c:pt>
                  <c:pt idx="1281">
                    <c:v>MEDIO   </c:v>
                  </c:pt>
                  <c:pt idx="1282">
                    <c:v>MEDIO   </c:v>
                  </c:pt>
                  <c:pt idx="1283">
                    <c:v>BAJO</c:v>
                  </c:pt>
                  <c:pt idx="1284">
                    <c:v>BAJO</c:v>
                  </c:pt>
                  <c:pt idx="1285">
                    <c:v>MEDIO   </c:v>
                  </c:pt>
                  <c:pt idx="1286">
                    <c:v>BAJO</c:v>
                  </c:pt>
                  <c:pt idx="1287">
                    <c:v>BAJO</c:v>
                  </c:pt>
                  <c:pt idx="1288">
                    <c:v>MEDIO   </c:v>
                  </c:pt>
                  <c:pt idx="1289">
                    <c:v>BAJO</c:v>
                  </c:pt>
                  <c:pt idx="1290">
                    <c:v>ALTO</c:v>
                  </c:pt>
                  <c:pt idx="1291">
                    <c:v>MEDIO   </c:v>
                  </c:pt>
                  <c:pt idx="1292">
                    <c:v>MEDIO   </c:v>
                  </c:pt>
                  <c:pt idx="1293">
                    <c:v>MEDIO   </c:v>
                  </c:pt>
                  <c:pt idx="1294">
                    <c:v>MEDIO   </c:v>
                  </c:pt>
                  <c:pt idx="1295">
                    <c:v>MEDIO   </c:v>
                  </c:pt>
                  <c:pt idx="1296">
                    <c:v>MEDIO   </c:v>
                  </c:pt>
                  <c:pt idx="1297">
                    <c:v>MEDIO   </c:v>
                  </c:pt>
                  <c:pt idx="1298">
                    <c:v>MEDIO   </c:v>
                  </c:pt>
                  <c:pt idx="1299">
                    <c:v>MEDIO   </c:v>
                  </c:pt>
                  <c:pt idx="1300">
                    <c:v>BAJO</c:v>
                  </c:pt>
                  <c:pt idx="1301">
                    <c:v>MEDIO   </c:v>
                  </c:pt>
                  <c:pt idx="1302">
                    <c:v>MEDIO   </c:v>
                  </c:pt>
                  <c:pt idx="1303">
                    <c:v>MEDIO   </c:v>
                  </c:pt>
                  <c:pt idx="1304">
                    <c:v>MEDIO   </c:v>
                  </c:pt>
                  <c:pt idx="1305">
                    <c:v>MEDIO   </c:v>
                  </c:pt>
                  <c:pt idx="1306">
                    <c:v>MEDIO   </c:v>
                  </c:pt>
                  <c:pt idx="1307">
                    <c:v>MEDIO   </c:v>
                  </c:pt>
                  <c:pt idx="1308">
                    <c:v>BAJO</c:v>
                  </c:pt>
                  <c:pt idx="1309">
                    <c:v>MEDIO   </c:v>
                  </c:pt>
                  <c:pt idx="1310">
                    <c:v>MEDIO   </c:v>
                  </c:pt>
                  <c:pt idx="1311">
                    <c:v>MEDIO   </c:v>
                  </c:pt>
                  <c:pt idx="1312">
                    <c:v>MEDIO   </c:v>
                  </c:pt>
                  <c:pt idx="1313">
                    <c:v>BAJO</c:v>
                  </c:pt>
                  <c:pt idx="1314">
                    <c:v>MEDIO   </c:v>
                  </c:pt>
                  <c:pt idx="1315">
                    <c:v>MEDIO   </c:v>
                  </c:pt>
                  <c:pt idx="1316">
                    <c:v>MEDIO   </c:v>
                  </c:pt>
                  <c:pt idx="1317">
                    <c:v>MEDIO   </c:v>
                  </c:pt>
                  <c:pt idx="1318">
                    <c:v>BAJO</c:v>
                  </c:pt>
                  <c:pt idx="1319">
                    <c:v>MEDIO   </c:v>
                  </c:pt>
                  <c:pt idx="1320">
                    <c:v>ALTO</c:v>
                  </c:pt>
                  <c:pt idx="1321">
                    <c:v>MEDIO   </c:v>
                  </c:pt>
                  <c:pt idx="1322">
                    <c:v>MEDIO   </c:v>
                  </c:pt>
                  <c:pt idx="1323">
                    <c:v>MEDIO   </c:v>
                  </c:pt>
                  <c:pt idx="1324">
                    <c:v>MEDIO   </c:v>
                  </c:pt>
                  <c:pt idx="1325">
                    <c:v>MEDIO   </c:v>
                  </c:pt>
                  <c:pt idx="1326">
                    <c:v>MEDIO   </c:v>
                  </c:pt>
                  <c:pt idx="1327">
                    <c:v>BAJO</c:v>
                  </c:pt>
                  <c:pt idx="1328">
                    <c:v>MEDIO   </c:v>
                  </c:pt>
                  <c:pt idx="1329">
                    <c:v>MEDIO   </c:v>
                  </c:pt>
                  <c:pt idx="1330">
                    <c:v>BAJO</c:v>
                  </c:pt>
                  <c:pt idx="1331">
                    <c:v>MEDIO   </c:v>
                  </c:pt>
                  <c:pt idx="1332">
                    <c:v>MEDIO   </c:v>
                  </c:pt>
                  <c:pt idx="1333">
                    <c:v>MEDIO   </c:v>
                  </c:pt>
                  <c:pt idx="1334">
                    <c:v>MEDIO   </c:v>
                  </c:pt>
                  <c:pt idx="1335">
                    <c:v>MEDIO   </c:v>
                  </c:pt>
                  <c:pt idx="1336">
                    <c:v>ALTO</c:v>
                  </c:pt>
                  <c:pt idx="1337">
                    <c:v>BAJO</c:v>
                  </c:pt>
                  <c:pt idx="1338">
                    <c:v>BAJO</c:v>
                  </c:pt>
                  <c:pt idx="1339">
                    <c:v>BAJO</c:v>
                  </c:pt>
                  <c:pt idx="1340">
                    <c:v>MEDIO   </c:v>
                  </c:pt>
                  <c:pt idx="1341">
                    <c:v>MEDIO   </c:v>
                  </c:pt>
                  <c:pt idx="1342">
                    <c:v>MEDIO   </c:v>
                  </c:pt>
                  <c:pt idx="1343">
                    <c:v>MEDIO   </c:v>
                  </c:pt>
                  <c:pt idx="1344">
                    <c:v>MEDIO   </c:v>
                  </c:pt>
                  <c:pt idx="1345">
                    <c:v>BAJO</c:v>
                  </c:pt>
                  <c:pt idx="1346">
                    <c:v>MEDIO   </c:v>
                  </c:pt>
                  <c:pt idx="1347">
                    <c:v>BAJO</c:v>
                  </c:pt>
                  <c:pt idx="1348">
                    <c:v>BAJO</c:v>
                  </c:pt>
                  <c:pt idx="1349">
                    <c:v>BAJO</c:v>
                  </c:pt>
                  <c:pt idx="1350">
                    <c:v>BAJO</c:v>
                  </c:pt>
                  <c:pt idx="1351">
                    <c:v>BAJO</c:v>
                  </c:pt>
                  <c:pt idx="1352">
                    <c:v>BAJO</c:v>
                  </c:pt>
                  <c:pt idx="1353">
                    <c:v>BAJO</c:v>
                  </c:pt>
                  <c:pt idx="1354">
                    <c:v>BAJO</c:v>
                  </c:pt>
                  <c:pt idx="1355">
                    <c:v>BAJO</c:v>
                  </c:pt>
                  <c:pt idx="1356">
                    <c:v>BAJO</c:v>
                  </c:pt>
                  <c:pt idx="1357">
                    <c:v>BAJO</c:v>
                  </c:pt>
                  <c:pt idx="1358">
                    <c:v>BAJO</c:v>
                  </c:pt>
                  <c:pt idx="1359">
                    <c:v>BAJO</c:v>
                  </c:pt>
                  <c:pt idx="1360">
                    <c:v>BAJO</c:v>
                  </c:pt>
                  <c:pt idx="1361">
                    <c:v>MEDIO   </c:v>
                  </c:pt>
                  <c:pt idx="1362">
                    <c:v>MEDIO   </c:v>
                  </c:pt>
                  <c:pt idx="1363">
                    <c:v>BAJO</c:v>
                  </c:pt>
                  <c:pt idx="1364">
                    <c:v>BAJO</c:v>
                  </c:pt>
                  <c:pt idx="1365">
                    <c:v>BAJO</c:v>
                  </c:pt>
                  <c:pt idx="1366">
                    <c:v>BAJO</c:v>
                  </c:pt>
                  <c:pt idx="1367">
                    <c:v>BAJO</c:v>
                  </c:pt>
                  <c:pt idx="1368">
                    <c:v>BAJO</c:v>
                  </c:pt>
                  <c:pt idx="1369">
                    <c:v>BAJO</c:v>
                  </c:pt>
                  <c:pt idx="1370">
                    <c:v>BAJO</c:v>
                  </c:pt>
                  <c:pt idx="1371">
                    <c:v>BAJO</c:v>
                  </c:pt>
                  <c:pt idx="1372">
                    <c:v>BAJO</c:v>
                  </c:pt>
                  <c:pt idx="1373">
                    <c:v>BAJO</c:v>
                  </c:pt>
                  <c:pt idx="1374">
                    <c:v>BAJO</c:v>
                  </c:pt>
                  <c:pt idx="1375">
                    <c:v>BAJO</c:v>
                  </c:pt>
                  <c:pt idx="1376">
                    <c:v>BAJO</c:v>
                  </c:pt>
                  <c:pt idx="1377">
                    <c:v>BAJO</c:v>
                  </c:pt>
                  <c:pt idx="1378">
                    <c:v>BAJO</c:v>
                  </c:pt>
                  <c:pt idx="1379">
                    <c:v>BAJO</c:v>
                  </c:pt>
                  <c:pt idx="1380">
                    <c:v>BAJO</c:v>
                  </c:pt>
                  <c:pt idx="1381">
                    <c:v>BAJO</c:v>
                  </c:pt>
                  <c:pt idx="1382">
                    <c:v>BAJO</c:v>
                  </c:pt>
                  <c:pt idx="1383">
                    <c:v>BAJO</c:v>
                  </c:pt>
                  <c:pt idx="1384">
                    <c:v>BAJO</c:v>
                  </c:pt>
                  <c:pt idx="1385">
                    <c:v>BAJO</c:v>
                  </c:pt>
                  <c:pt idx="1386">
                    <c:v>BAJO</c:v>
                  </c:pt>
                  <c:pt idx="1387">
                    <c:v>BAJO</c:v>
                  </c:pt>
                  <c:pt idx="1388">
                    <c:v>BAJO</c:v>
                  </c:pt>
                  <c:pt idx="1389">
                    <c:v>BAJO</c:v>
                  </c:pt>
                  <c:pt idx="1390">
                    <c:v>BAJO</c:v>
                  </c:pt>
                  <c:pt idx="1391">
                    <c:v>ALTO</c:v>
                  </c:pt>
                  <c:pt idx="1392">
                    <c:v>MEDIO   </c:v>
                  </c:pt>
                  <c:pt idx="1393">
                    <c:v>BAJO</c:v>
                  </c:pt>
                  <c:pt idx="1394">
                    <c:v>BAJO</c:v>
                  </c:pt>
                  <c:pt idx="1395">
                    <c:v>BAJO</c:v>
                  </c:pt>
                  <c:pt idx="1396">
                    <c:v>BAJO</c:v>
                  </c:pt>
                  <c:pt idx="1397">
                    <c:v>BAJO</c:v>
                  </c:pt>
                  <c:pt idx="1398">
                    <c:v>ALTO</c:v>
                  </c:pt>
                  <c:pt idx="1399">
                    <c:v>BAJO</c:v>
                  </c:pt>
                  <c:pt idx="1400">
                    <c:v>BAJO</c:v>
                  </c:pt>
                  <c:pt idx="1401">
                    <c:v>BAJO</c:v>
                  </c:pt>
                  <c:pt idx="1402">
                    <c:v>BAJO</c:v>
                  </c:pt>
                  <c:pt idx="1403">
                    <c:v>ALTO</c:v>
                  </c:pt>
                  <c:pt idx="1404">
                    <c:v>ALTO</c:v>
                  </c:pt>
                  <c:pt idx="1405">
                    <c:v>MEDIO   </c:v>
                  </c:pt>
                  <c:pt idx="1406">
                    <c:v>BAJO</c:v>
                  </c:pt>
                  <c:pt idx="1407">
                    <c:v>BAJO</c:v>
                  </c:pt>
                  <c:pt idx="1408">
                    <c:v>BAJO</c:v>
                  </c:pt>
                  <c:pt idx="1409">
                    <c:v>BAJO</c:v>
                  </c:pt>
                  <c:pt idx="1410">
                    <c:v>BAJO</c:v>
                  </c:pt>
                  <c:pt idx="1411">
                    <c:v>BAJO</c:v>
                  </c:pt>
                  <c:pt idx="1412">
                    <c:v>BAJO</c:v>
                  </c:pt>
                  <c:pt idx="1413">
                    <c:v>ALTO</c:v>
                  </c:pt>
                  <c:pt idx="1414">
                    <c:v>BAJO</c:v>
                  </c:pt>
                  <c:pt idx="1415">
                    <c:v>ALTO</c:v>
                  </c:pt>
                  <c:pt idx="1416">
                    <c:v>BAJO</c:v>
                  </c:pt>
                  <c:pt idx="1417">
                    <c:v>BAJO</c:v>
                  </c:pt>
                  <c:pt idx="1418">
                    <c:v>BAJO</c:v>
                  </c:pt>
                  <c:pt idx="1419">
                    <c:v>ALTO</c:v>
                  </c:pt>
                  <c:pt idx="1420">
                    <c:v>BAJO</c:v>
                  </c:pt>
                  <c:pt idx="1421">
                    <c:v>ALTO</c:v>
                  </c:pt>
                  <c:pt idx="1422">
                    <c:v>BAJO</c:v>
                  </c:pt>
                  <c:pt idx="1423">
                    <c:v>MEDIO   </c:v>
                  </c:pt>
                  <c:pt idx="1424">
                    <c:v>MEDIO   </c:v>
                  </c:pt>
                  <c:pt idx="1425">
                    <c:v>BAJO</c:v>
                  </c:pt>
                  <c:pt idx="1426">
                    <c:v>BAJO</c:v>
                  </c:pt>
                  <c:pt idx="1427">
                    <c:v>MEDIO   </c:v>
                  </c:pt>
                  <c:pt idx="1428">
                    <c:v>BAJO</c:v>
                  </c:pt>
                  <c:pt idx="1429">
                    <c:v>BAJO</c:v>
                  </c:pt>
                  <c:pt idx="1430">
                    <c:v>BAJO</c:v>
                  </c:pt>
                  <c:pt idx="1431">
                    <c:v>BAJO</c:v>
                  </c:pt>
                  <c:pt idx="1432">
                    <c:v>ALTO</c:v>
                  </c:pt>
                  <c:pt idx="1433">
                    <c:v>ALTO</c:v>
                  </c:pt>
                  <c:pt idx="1434">
                    <c:v>BAJO</c:v>
                  </c:pt>
                  <c:pt idx="1435">
                    <c:v>BAJO</c:v>
                  </c:pt>
                  <c:pt idx="1436">
                    <c:v>BAJO</c:v>
                  </c:pt>
                  <c:pt idx="1437">
                    <c:v>BAJO</c:v>
                  </c:pt>
                  <c:pt idx="1438">
                    <c:v>MEDIO   </c:v>
                  </c:pt>
                  <c:pt idx="1439">
                    <c:v>BAJO</c:v>
                  </c:pt>
                  <c:pt idx="1440">
                    <c:v>MEDIO   </c:v>
                  </c:pt>
                  <c:pt idx="1441">
                    <c:v>MEDIO   </c:v>
                  </c:pt>
                  <c:pt idx="1442">
                    <c:v>MEDIO   </c:v>
                  </c:pt>
                  <c:pt idx="1443">
                    <c:v>MEDIO   </c:v>
                  </c:pt>
                  <c:pt idx="1444">
                    <c:v>MEDIO   </c:v>
                  </c:pt>
                  <c:pt idx="1445">
                    <c:v>MEDIO   </c:v>
                  </c:pt>
                  <c:pt idx="1446">
                    <c:v>MEDIO   </c:v>
                  </c:pt>
                  <c:pt idx="1447">
                    <c:v>BAJO</c:v>
                  </c:pt>
                  <c:pt idx="1448">
                    <c:v>BAJO</c:v>
                  </c:pt>
                  <c:pt idx="1449">
                    <c:v>BAJO</c:v>
                  </c:pt>
                  <c:pt idx="1450">
                    <c:v>BAJO</c:v>
                  </c:pt>
                  <c:pt idx="1451">
                    <c:v>BAJO</c:v>
                  </c:pt>
                  <c:pt idx="1452">
                    <c:v>BAJO</c:v>
                  </c:pt>
                  <c:pt idx="1453">
                    <c:v>ALTO</c:v>
                  </c:pt>
                  <c:pt idx="1454">
                    <c:v>MEDIO   </c:v>
                  </c:pt>
                  <c:pt idx="1455">
                    <c:v>MEDIO   </c:v>
                  </c:pt>
                  <c:pt idx="1456">
                    <c:v>MEDIO   </c:v>
                  </c:pt>
                  <c:pt idx="1457">
                    <c:v>MEDIO   </c:v>
                  </c:pt>
                  <c:pt idx="1458">
                    <c:v>BAJO</c:v>
                  </c:pt>
                  <c:pt idx="1459">
                    <c:v>BAJO</c:v>
                  </c:pt>
                  <c:pt idx="1460">
                    <c:v>BAJO</c:v>
                  </c:pt>
                  <c:pt idx="1461">
                    <c:v>MEDIO   </c:v>
                  </c:pt>
                  <c:pt idx="1462">
                    <c:v>MEDIO   </c:v>
                  </c:pt>
                  <c:pt idx="1463">
                    <c:v>MEDIO   </c:v>
                  </c:pt>
                  <c:pt idx="1464">
                    <c:v>BAJO</c:v>
                  </c:pt>
                  <c:pt idx="1465">
                    <c:v>BAJO</c:v>
                  </c:pt>
                  <c:pt idx="1466">
                    <c:v>BAJO</c:v>
                  </c:pt>
                  <c:pt idx="1467">
                    <c:v>BAJO</c:v>
                  </c:pt>
                  <c:pt idx="1468">
                    <c:v>MEDIO   </c:v>
                  </c:pt>
                  <c:pt idx="1469">
                    <c:v>BAJO</c:v>
                  </c:pt>
                  <c:pt idx="1470">
                    <c:v>BAJO</c:v>
                  </c:pt>
                  <c:pt idx="1471">
                    <c:v>MEDIO   </c:v>
                  </c:pt>
                  <c:pt idx="1472">
                    <c:v>MEDIO   </c:v>
                  </c:pt>
                  <c:pt idx="1473">
                    <c:v>BAJO</c:v>
                  </c:pt>
                  <c:pt idx="1474">
                    <c:v>MEDIO   </c:v>
                  </c:pt>
                  <c:pt idx="1475">
                    <c:v>ALTO</c:v>
                  </c:pt>
                  <c:pt idx="1476">
                    <c:v>BAJO</c:v>
                  </c:pt>
                  <c:pt idx="1477">
                    <c:v>ALTO</c:v>
                  </c:pt>
                  <c:pt idx="1478">
                    <c:v>ALTO</c:v>
                  </c:pt>
                  <c:pt idx="1479">
                    <c:v>ALTO</c:v>
                  </c:pt>
                  <c:pt idx="1480">
                    <c:v>MEDIO   </c:v>
                  </c:pt>
                  <c:pt idx="1481">
                    <c:v>MEDIO   </c:v>
                  </c:pt>
                  <c:pt idx="1482">
                    <c:v>BAJO</c:v>
                  </c:pt>
                  <c:pt idx="1483">
                    <c:v>MEDIO   </c:v>
                  </c:pt>
                  <c:pt idx="1484">
                    <c:v>BAJO</c:v>
                  </c:pt>
                  <c:pt idx="1485">
                    <c:v>BAJO</c:v>
                  </c:pt>
                  <c:pt idx="1486">
                    <c:v>BAJO</c:v>
                  </c:pt>
                  <c:pt idx="1487">
                    <c:v>BAJO</c:v>
                  </c:pt>
                  <c:pt idx="1488">
                    <c:v>MEDIO   </c:v>
                  </c:pt>
                  <c:pt idx="1489">
                    <c:v>BAJO</c:v>
                  </c:pt>
                  <c:pt idx="1490">
                    <c:v>MEDIO   </c:v>
                  </c:pt>
                  <c:pt idx="1491">
                    <c:v>BAJO</c:v>
                  </c:pt>
                  <c:pt idx="1492">
                    <c:v>BAJO</c:v>
                  </c:pt>
                  <c:pt idx="1493">
                    <c:v>BAJO</c:v>
                  </c:pt>
                  <c:pt idx="1494">
                    <c:v>BAJO</c:v>
                  </c:pt>
                  <c:pt idx="1495">
                    <c:v>MEDIO   </c:v>
                  </c:pt>
                  <c:pt idx="1496">
                    <c:v>BAJO</c:v>
                  </c:pt>
                  <c:pt idx="1497">
                    <c:v>BAJO</c:v>
                  </c:pt>
                  <c:pt idx="1498">
                    <c:v>BAJO</c:v>
                  </c:pt>
                  <c:pt idx="1499">
                    <c:v>MEDIO   </c:v>
                  </c:pt>
                  <c:pt idx="1500">
                    <c:v>BAJO</c:v>
                  </c:pt>
                  <c:pt idx="1501">
                    <c:v>BAJO</c:v>
                  </c:pt>
                  <c:pt idx="1502">
                    <c:v>MEDIO   </c:v>
                  </c:pt>
                  <c:pt idx="1503">
                    <c:v>BAJO</c:v>
                  </c:pt>
                  <c:pt idx="1504">
                    <c:v>MEDIO   </c:v>
                  </c:pt>
                  <c:pt idx="1505">
                    <c:v>BAJO</c:v>
                  </c:pt>
                  <c:pt idx="1506">
                    <c:v>BAJO</c:v>
                  </c:pt>
                  <c:pt idx="1507">
                    <c:v>BAJO</c:v>
                  </c:pt>
                  <c:pt idx="1508">
                    <c:v>BAJO</c:v>
                  </c:pt>
                  <c:pt idx="1509">
                    <c:v>BAJO</c:v>
                  </c:pt>
                  <c:pt idx="1510">
                    <c:v>BAJO</c:v>
                  </c:pt>
                  <c:pt idx="1511">
                    <c:v>BAJO</c:v>
                  </c:pt>
                  <c:pt idx="1512">
                    <c:v>BAJO</c:v>
                  </c:pt>
                  <c:pt idx="1513">
                    <c:v>BAJO</c:v>
                  </c:pt>
                  <c:pt idx="1514">
                    <c:v>BAJO</c:v>
                  </c:pt>
                  <c:pt idx="1515">
                    <c:v>BAJO</c:v>
                  </c:pt>
                  <c:pt idx="1516">
                    <c:v>BAJO</c:v>
                  </c:pt>
                  <c:pt idx="1517">
                    <c:v>BAJO</c:v>
                  </c:pt>
                  <c:pt idx="1518">
                    <c:v>BAJO</c:v>
                  </c:pt>
                  <c:pt idx="1519">
                    <c:v>BAJO</c:v>
                  </c:pt>
                  <c:pt idx="1520">
                    <c:v>BAJO</c:v>
                  </c:pt>
                  <c:pt idx="1521">
                    <c:v>BAJO</c:v>
                  </c:pt>
                  <c:pt idx="1522">
                    <c:v>BAJO</c:v>
                  </c:pt>
                  <c:pt idx="1523">
                    <c:v>BAJO</c:v>
                  </c:pt>
                  <c:pt idx="1524">
                    <c:v>BAJO</c:v>
                  </c:pt>
                  <c:pt idx="1525">
                    <c:v>BAJO</c:v>
                  </c:pt>
                  <c:pt idx="1526">
                    <c:v>BAJO</c:v>
                  </c:pt>
                  <c:pt idx="1527">
                    <c:v>BAJO</c:v>
                  </c:pt>
                  <c:pt idx="1528">
                    <c:v>BAJO</c:v>
                  </c:pt>
                  <c:pt idx="1529">
                    <c:v>BAJO</c:v>
                  </c:pt>
                  <c:pt idx="1530">
                    <c:v>BAJO</c:v>
                  </c:pt>
                  <c:pt idx="1531">
                    <c:v>BAJO</c:v>
                  </c:pt>
                  <c:pt idx="1532">
                    <c:v>BAJO</c:v>
                  </c:pt>
                  <c:pt idx="1533">
                    <c:v>BAJO</c:v>
                  </c:pt>
                  <c:pt idx="1534">
                    <c:v>BAJO</c:v>
                  </c:pt>
                  <c:pt idx="1535">
                    <c:v>BAJO</c:v>
                  </c:pt>
                  <c:pt idx="1536">
                    <c:v>BAJO</c:v>
                  </c:pt>
                  <c:pt idx="1537">
                    <c:v>BAJO</c:v>
                  </c:pt>
                  <c:pt idx="1538">
                    <c:v>BAJO</c:v>
                  </c:pt>
                  <c:pt idx="1539">
                    <c:v>BAJO</c:v>
                  </c:pt>
                  <c:pt idx="1540">
                    <c:v>BAJO</c:v>
                  </c:pt>
                  <c:pt idx="1541">
                    <c:v>MEDIO   </c:v>
                  </c:pt>
                  <c:pt idx="1542">
                    <c:v>BAJO</c:v>
                  </c:pt>
                  <c:pt idx="1543">
                    <c:v>BAJO</c:v>
                  </c:pt>
                  <c:pt idx="1544">
                    <c:v>BAJO</c:v>
                  </c:pt>
                  <c:pt idx="1545">
                    <c:v>BAJO</c:v>
                  </c:pt>
                  <c:pt idx="1546">
                    <c:v>MEDIO   </c:v>
                  </c:pt>
                  <c:pt idx="1547">
                    <c:v>BAJO</c:v>
                  </c:pt>
                  <c:pt idx="1548">
                    <c:v>MEDIO   </c:v>
                  </c:pt>
                  <c:pt idx="1549">
                    <c:v>BAJO</c:v>
                  </c:pt>
                  <c:pt idx="1550">
                    <c:v>MEDIO   </c:v>
                  </c:pt>
                  <c:pt idx="1551">
                    <c:v>BAJO</c:v>
                  </c:pt>
                  <c:pt idx="1552">
                    <c:v>MEDIO   </c:v>
                  </c:pt>
                  <c:pt idx="1553">
                    <c:v>BAJO</c:v>
                  </c:pt>
                  <c:pt idx="1554">
                    <c:v>MEDIO   </c:v>
                  </c:pt>
                  <c:pt idx="1555">
                    <c:v>BAJO</c:v>
                  </c:pt>
                  <c:pt idx="1556">
                    <c:v>BAJO</c:v>
                  </c:pt>
                  <c:pt idx="1557">
                    <c:v>MEDIO   </c:v>
                  </c:pt>
                  <c:pt idx="1558">
                    <c:v>BAJO</c:v>
                  </c:pt>
                  <c:pt idx="1559">
                    <c:v>BAJO</c:v>
                  </c:pt>
                  <c:pt idx="1560">
                    <c:v>BAJO</c:v>
                  </c:pt>
                  <c:pt idx="1561">
                    <c:v>BAJO</c:v>
                  </c:pt>
                  <c:pt idx="1562">
                    <c:v>BAJO</c:v>
                  </c:pt>
                  <c:pt idx="1563">
                    <c:v>BAJO</c:v>
                  </c:pt>
                  <c:pt idx="1564">
                    <c:v>BAJO</c:v>
                  </c:pt>
                  <c:pt idx="1565">
                    <c:v>BAJO</c:v>
                  </c:pt>
                  <c:pt idx="1566">
                    <c:v>BAJO</c:v>
                  </c:pt>
                  <c:pt idx="1567">
                    <c:v>BAJO</c:v>
                  </c:pt>
                  <c:pt idx="1568">
                    <c:v>BAJO</c:v>
                  </c:pt>
                  <c:pt idx="1569">
                    <c:v>BAJO</c:v>
                  </c:pt>
                  <c:pt idx="1570">
                    <c:v>BAJO</c:v>
                  </c:pt>
                  <c:pt idx="1571">
                    <c:v>BAJO</c:v>
                  </c:pt>
                  <c:pt idx="1572">
                    <c:v>BAJO</c:v>
                  </c:pt>
                  <c:pt idx="1573">
                    <c:v>BAJO</c:v>
                  </c:pt>
                  <c:pt idx="1574">
                    <c:v>MEDIO   </c:v>
                  </c:pt>
                  <c:pt idx="1575">
                    <c:v>BAJO</c:v>
                  </c:pt>
                  <c:pt idx="1576">
                    <c:v>MEDIO   </c:v>
                  </c:pt>
                  <c:pt idx="1577">
                    <c:v>MEDIO   </c:v>
                  </c:pt>
                  <c:pt idx="1578">
                    <c:v>MEDIO   </c:v>
                  </c:pt>
                  <c:pt idx="1579">
                    <c:v>MEDIO   </c:v>
                  </c:pt>
                  <c:pt idx="1580">
                    <c:v>BAJO</c:v>
                  </c:pt>
                  <c:pt idx="1581">
                    <c:v>BAJO</c:v>
                  </c:pt>
                  <c:pt idx="1582">
                    <c:v>BAJO</c:v>
                  </c:pt>
                  <c:pt idx="1583">
                    <c:v>MEDIO   </c:v>
                  </c:pt>
                  <c:pt idx="1584">
                    <c:v>BAJO</c:v>
                  </c:pt>
                  <c:pt idx="1585">
                    <c:v>BAJO</c:v>
                  </c:pt>
                  <c:pt idx="1586">
                    <c:v>BAJO</c:v>
                  </c:pt>
                  <c:pt idx="1587">
                    <c:v>BAJO</c:v>
                  </c:pt>
                  <c:pt idx="1588">
                    <c:v>BAJO</c:v>
                  </c:pt>
                  <c:pt idx="1589">
                    <c:v>BAJO</c:v>
                  </c:pt>
                  <c:pt idx="1590">
                    <c:v>BAJO</c:v>
                  </c:pt>
                  <c:pt idx="1591">
                    <c:v>BAJO</c:v>
                  </c:pt>
                  <c:pt idx="1592">
                    <c:v>BAJO</c:v>
                  </c:pt>
                  <c:pt idx="1593">
                    <c:v>BAJO</c:v>
                  </c:pt>
                  <c:pt idx="1594">
                    <c:v>BAJO</c:v>
                  </c:pt>
                  <c:pt idx="1595">
                    <c:v>MEDIO   </c:v>
                  </c:pt>
                  <c:pt idx="1596">
                    <c:v>BAJO</c:v>
                  </c:pt>
                  <c:pt idx="1597">
                    <c:v>ALTO</c:v>
                  </c:pt>
                  <c:pt idx="1598">
                    <c:v>MEDIO   </c:v>
                  </c:pt>
                  <c:pt idx="1599">
                    <c:v>BAJO</c:v>
                  </c:pt>
                  <c:pt idx="1600">
                    <c:v>BAJO</c:v>
                  </c:pt>
                  <c:pt idx="1601">
                    <c:v>BAJO</c:v>
                  </c:pt>
                  <c:pt idx="1602">
                    <c:v>BAJO</c:v>
                  </c:pt>
                  <c:pt idx="1603">
                    <c:v>BAJO</c:v>
                  </c:pt>
                  <c:pt idx="1604">
                    <c:v>BAJO</c:v>
                  </c:pt>
                  <c:pt idx="1605">
                    <c:v>BAJO</c:v>
                  </c:pt>
                  <c:pt idx="1606">
                    <c:v>BAJO</c:v>
                  </c:pt>
                  <c:pt idx="1607">
                    <c:v>MEDIO   </c:v>
                  </c:pt>
                  <c:pt idx="1608">
                    <c:v>MEDIO   </c:v>
                  </c:pt>
                  <c:pt idx="1609">
                    <c:v>BAJO</c:v>
                  </c:pt>
                  <c:pt idx="1610">
                    <c:v>BAJO</c:v>
                  </c:pt>
                  <c:pt idx="1611">
                    <c:v>MEDIO   </c:v>
                  </c:pt>
                  <c:pt idx="1612">
                    <c:v>BAJO</c:v>
                  </c:pt>
                  <c:pt idx="1613">
                    <c:v>BAJO</c:v>
                  </c:pt>
                  <c:pt idx="1614">
                    <c:v>MEDIO   </c:v>
                  </c:pt>
                  <c:pt idx="1615">
                    <c:v>BAJO</c:v>
                  </c:pt>
                  <c:pt idx="1616">
                    <c:v>BAJO</c:v>
                  </c:pt>
                  <c:pt idx="1617">
                    <c:v>BAJO</c:v>
                  </c:pt>
                  <c:pt idx="1618">
                    <c:v>MEDIO   </c:v>
                  </c:pt>
                  <c:pt idx="1619">
                    <c:v>MEDIO   </c:v>
                  </c:pt>
                  <c:pt idx="1620">
                    <c:v>BAJO</c:v>
                  </c:pt>
                  <c:pt idx="1621">
                    <c:v>MEDIO   </c:v>
                  </c:pt>
                  <c:pt idx="1622">
                    <c:v>BAJO</c:v>
                  </c:pt>
                  <c:pt idx="1623">
                    <c:v>MEDIO   </c:v>
                  </c:pt>
                  <c:pt idx="1624">
                    <c:v>BAJO</c:v>
                  </c:pt>
                  <c:pt idx="1625">
                    <c:v>BAJO</c:v>
                  </c:pt>
                  <c:pt idx="1626">
                    <c:v>BAJO</c:v>
                  </c:pt>
                  <c:pt idx="1627">
                    <c:v>BAJO</c:v>
                  </c:pt>
                  <c:pt idx="1628">
                    <c:v>BAJO</c:v>
                  </c:pt>
                  <c:pt idx="1629">
                    <c:v>BAJO</c:v>
                  </c:pt>
                  <c:pt idx="1630">
                    <c:v>BAJO</c:v>
                  </c:pt>
                  <c:pt idx="1631">
                    <c:v>BAJO</c:v>
                  </c:pt>
                  <c:pt idx="1632">
                    <c:v>BAJO</c:v>
                  </c:pt>
                  <c:pt idx="1633">
                    <c:v>MEDIO   </c:v>
                  </c:pt>
                  <c:pt idx="1634">
                    <c:v>BAJO</c:v>
                  </c:pt>
                  <c:pt idx="1635">
                    <c:v>BAJO</c:v>
                  </c:pt>
                  <c:pt idx="1636">
                    <c:v>BAJO</c:v>
                  </c:pt>
                  <c:pt idx="1637">
                    <c:v>BAJO</c:v>
                  </c:pt>
                  <c:pt idx="1638">
                    <c:v>BAJO</c:v>
                  </c:pt>
                  <c:pt idx="1639">
                    <c:v>BAJO</c:v>
                  </c:pt>
                  <c:pt idx="1640">
                    <c:v>BAJO</c:v>
                  </c:pt>
                  <c:pt idx="1641">
                    <c:v>BAJO</c:v>
                  </c:pt>
                  <c:pt idx="1642">
                    <c:v>BAJO</c:v>
                  </c:pt>
                  <c:pt idx="1643">
                    <c:v>BAJO</c:v>
                  </c:pt>
                  <c:pt idx="1644">
                    <c:v>BAJO</c:v>
                  </c:pt>
                  <c:pt idx="1645">
                    <c:v>BAJO</c:v>
                  </c:pt>
                  <c:pt idx="1646">
                    <c:v>BAJO</c:v>
                  </c:pt>
                  <c:pt idx="1647">
                    <c:v>BAJO</c:v>
                  </c:pt>
                  <c:pt idx="1648">
                    <c:v>BAJO</c:v>
                  </c:pt>
                  <c:pt idx="1649">
                    <c:v>BAJO</c:v>
                  </c:pt>
                  <c:pt idx="1650">
                    <c:v>BAJO</c:v>
                  </c:pt>
                  <c:pt idx="1651">
                    <c:v>BAJO</c:v>
                  </c:pt>
                  <c:pt idx="1652">
                    <c:v>BAJO</c:v>
                  </c:pt>
                  <c:pt idx="1653">
                    <c:v>BAJO</c:v>
                  </c:pt>
                  <c:pt idx="1654">
                    <c:v>BAJO</c:v>
                  </c:pt>
                  <c:pt idx="1655">
                    <c:v>BAJO</c:v>
                  </c:pt>
                  <c:pt idx="1656">
                    <c:v>MEDIO   </c:v>
                  </c:pt>
                  <c:pt idx="1657">
                    <c:v>ALTO</c:v>
                  </c:pt>
                  <c:pt idx="1658">
                    <c:v>BAJO</c:v>
                  </c:pt>
                  <c:pt idx="1659">
                    <c:v>BAJO</c:v>
                  </c:pt>
                  <c:pt idx="1660">
                    <c:v>BAJO</c:v>
                  </c:pt>
                  <c:pt idx="1661">
                    <c:v>ALTO</c:v>
                  </c:pt>
                  <c:pt idx="1662">
                    <c:v>ALTO</c:v>
                  </c:pt>
                  <c:pt idx="1663">
                    <c:v>BAJO</c:v>
                  </c:pt>
                  <c:pt idx="1664">
                    <c:v>BAJO</c:v>
                  </c:pt>
                  <c:pt idx="1665">
                    <c:v>BAJO</c:v>
                  </c:pt>
                  <c:pt idx="1666">
                    <c:v>BAJO</c:v>
                  </c:pt>
                  <c:pt idx="1667">
                    <c:v>BAJO</c:v>
                  </c:pt>
                  <c:pt idx="1668">
                    <c:v>BAJO</c:v>
                  </c:pt>
                  <c:pt idx="1669">
                    <c:v>BAJO</c:v>
                  </c:pt>
                  <c:pt idx="1670">
                    <c:v>BAJO</c:v>
                  </c:pt>
                  <c:pt idx="1671">
                    <c:v>BAJO</c:v>
                  </c:pt>
                  <c:pt idx="1672">
                    <c:v>MEDIO   </c:v>
                  </c:pt>
                  <c:pt idx="1673">
                    <c:v>ALTO</c:v>
                  </c:pt>
                  <c:pt idx="1674">
                    <c:v>ALTO</c:v>
                  </c:pt>
                  <c:pt idx="1675">
                    <c:v>ALTO</c:v>
                  </c:pt>
                  <c:pt idx="1676">
                    <c:v>ALTO</c:v>
                  </c:pt>
                  <c:pt idx="1677">
                    <c:v>ALTO</c:v>
                  </c:pt>
                  <c:pt idx="1678">
                    <c:v>ALTO</c:v>
                  </c:pt>
                  <c:pt idx="1679">
                    <c:v>MEDIO   </c:v>
                  </c:pt>
                  <c:pt idx="1680">
                    <c:v>MEDIO   </c:v>
                  </c:pt>
                  <c:pt idx="1681">
                    <c:v>MEDIO   </c:v>
                  </c:pt>
                  <c:pt idx="1682">
                    <c:v>BAJO</c:v>
                  </c:pt>
                  <c:pt idx="1683">
                    <c:v>BAJO</c:v>
                  </c:pt>
                  <c:pt idx="1684">
                    <c:v>BAJO</c:v>
                  </c:pt>
                  <c:pt idx="1685">
                    <c:v>MEDIO   </c:v>
                  </c:pt>
                  <c:pt idx="1686">
                    <c:v>BAJO</c:v>
                  </c:pt>
                  <c:pt idx="1687">
                    <c:v>BAJO</c:v>
                  </c:pt>
                  <c:pt idx="1688">
                    <c:v>BAJO</c:v>
                  </c:pt>
                  <c:pt idx="1689">
                    <c:v>ALTO</c:v>
                  </c:pt>
                  <c:pt idx="1690">
                    <c:v>BAJO</c:v>
                  </c:pt>
                  <c:pt idx="1691">
                    <c:v>BAJO</c:v>
                  </c:pt>
                  <c:pt idx="1692">
                    <c:v>BAJO</c:v>
                  </c:pt>
                  <c:pt idx="1693">
                    <c:v>BAJO</c:v>
                  </c:pt>
                  <c:pt idx="1694">
                    <c:v>BAJO</c:v>
                  </c:pt>
                  <c:pt idx="1695">
                    <c:v>BAJO</c:v>
                  </c:pt>
                  <c:pt idx="1696">
                    <c:v>BAJO</c:v>
                  </c:pt>
                  <c:pt idx="1697">
                    <c:v>BAJO</c:v>
                  </c:pt>
                  <c:pt idx="1698">
                    <c:v>BAJO</c:v>
                  </c:pt>
                  <c:pt idx="1699">
                    <c:v>BAJO</c:v>
                  </c:pt>
                  <c:pt idx="1700">
                    <c:v>BAJO</c:v>
                  </c:pt>
                  <c:pt idx="1701">
                    <c:v>BAJO</c:v>
                  </c:pt>
                  <c:pt idx="1702">
                    <c:v>BAJO</c:v>
                  </c:pt>
                  <c:pt idx="1703">
                    <c:v>BAJO</c:v>
                  </c:pt>
                  <c:pt idx="1704">
                    <c:v>BAJO</c:v>
                  </c:pt>
                  <c:pt idx="1705">
                    <c:v>MEDIO   </c:v>
                  </c:pt>
                  <c:pt idx="1706">
                    <c:v>MEDIO   </c:v>
                  </c:pt>
                  <c:pt idx="1707">
                    <c:v>BAJO</c:v>
                  </c:pt>
                  <c:pt idx="1708">
                    <c:v>BAJO</c:v>
                  </c:pt>
                  <c:pt idx="1709">
                    <c:v>BAJO</c:v>
                  </c:pt>
                  <c:pt idx="1710">
                    <c:v>BAJO</c:v>
                  </c:pt>
                  <c:pt idx="1711">
                    <c:v>BAJO</c:v>
                  </c:pt>
                  <c:pt idx="1712">
                    <c:v>BAJO</c:v>
                  </c:pt>
                  <c:pt idx="1713">
                    <c:v>BAJO</c:v>
                  </c:pt>
                  <c:pt idx="1714">
                    <c:v>BAJO</c:v>
                  </c:pt>
                  <c:pt idx="1715">
                    <c:v>BAJO</c:v>
                  </c:pt>
                  <c:pt idx="1716">
                    <c:v>BAJO</c:v>
                  </c:pt>
                  <c:pt idx="1717">
                    <c:v>BAJO</c:v>
                  </c:pt>
                  <c:pt idx="1718">
                    <c:v>BAJO</c:v>
                  </c:pt>
                  <c:pt idx="1719">
                    <c:v>BAJO</c:v>
                  </c:pt>
                  <c:pt idx="1720">
                    <c:v>BAJO</c:v>
                  </c:pt>
                  <c:pt idx="1721">
                    <c:v>BAJO</c:v>
                  </c:pt>
                  <c:pt idx="1722">
                    <c:v>BAJO</c:v>
                  </c:pt>
                  <c:pt idx="1723">
                    <c:v>BAJO</c:v>
                  </c:pt>
                  <c:pt idx="1724">
                    <c:v>BAJO</c:v>
                  </c:pt>
                  <c:pt idx="1725">
                    <c:v>BAJO</c:v>
                  </c:pt>
                  <c:pt idx="1726">
                    <c:v>BAJO</c:v>
                  </c:pt>
                  <c:pt idx="1727">
                    <c:v>BAJO</c:v>
                  </c:pt>
                  <c:pt idx="1728">
                    <c:v>BAJO</c:v>
                  </c:pt>
                  <c:pt idx="1729">
                    <c:v>BAJO</c:v>
                  </c:pt>
                  <c:pt idx="1730">
                    <c:v>BAJO</c:v>
                  </c:pt>
                  <c:pt idx="1731">
                    <c:v>BAJO</c:v>
                  </c:pt>
                  <c:pt idx="1732">
                    <c:v>BAJO</c:v>
                  </c:pt>
                  <c:pt idx="1733">
                    <c:v>BAJO</c:v>
                  </c:pt>
                  <c:pt idx="1734">
                    <c:v>BAJO</c:v>
                  </c:pt>
                  <c:pt idx="1735">
                    <c:v>BAJO</c:v>
                  </c:pt>
                  <c:pt idx="1736">
                    <c:v>MEDIO   </c:v>
                  </c:pt>
                  <c:pt idx="1737">
                    <c:v>BAJO</c:v>
                  </c:pt>
                  <c:pt idx="1738">
                    <c:v>BAJO</c:v>
                  </c:pt>
                  <c:pt idx="1739">
                    <c:v>BAJO</c:v>
                  </c:pt>
                  <c:pt idx="1740">
                    <c:v>BAJO</c:v>
                  </c:pt>
                  <c:pt idx="1741">
                    <c:v>BAJO</c:v>
                  </c:pt>
                  <c:pt idx="1742">
                    <c:v>BAJO</c:v>
                  </c:pt>
                  <c:pt idx="1743">
                    <c:v>BAJO</c:v>
                  </c:pt>
                  <c:pt idx="1744">
                    <c:v>BAJO</c:v>
                  </c:pt>
                  <c:pt idx="1745">
                    <c:v>BAJO</c:v>
                  </c:pt>
                  <c:pt idx="1746">
                    <c:v>BAJO</c:v>
                  </c:pt>
                  <c:pt idx="1747">
                    <c:v>BAJO</c:v>
                  </c:pt>
                  <c:pt idx="1748">
                    <c:v>BAJO</c:v>
                  </c:pt>
                  <c:pt idx="1749">
                    <c:v>BAJO</c:v>
                  </c:pt>
                  <c:pt idx="1750">
                    <c:v>BAJO</c:v>
                  </c:pt>
                  <c:pt idx="1751">
                    <c:v>BAJO</c:v>
                  </c:pt>
                  <c:pt idx="1752">
                    <c:v>BAJO</c:v>
                  </c:pt>
                  <c:pt idx="1753">
                    <c:v>BAJO</c:v>
                  </c:pt>
                  <c:pt idx="1754">
                    <c:v>MEDIO   </c:v>
                  </c:pt>
                  <c:pt idx="1755">
                    <c:v>MEDIO   </c:v>
                  </c:pt>
                  <c:pt idx="1756">
                    <c:v>MEDIO   </c:v>
                  </c:pt>
                  <c:pt idx="1757">
                    <c:v>MEDIO   </c:v>
                  </c:pt>
                  <c:pt idx="1758">
                    <c:v>BAJO</c:v>
                  </c:pt>
                  <c:pt idx="1759">
                    <c:v>BAJO</c:v>
                  </c:pt>
                  <c:pt idx="1760">
                    <c:v>BAJO</c:v>
                  </c:pt>
                  <c:pt idx="1761">
                    <c:v>MEDIO   </c:v>
                  </c:pt>
                  <c:pt idx="1762">
                    <c:v>BAJO</c:v>
                  </c:pt>
                  <c:pt idx="1763">
                    <c:v>ALTO</c:v>
                  </c:pt>
                  <c:pt idx="1764">
                    <c:v>BAJO</c:v>
                  </c:pt>
                  <c:pt idx="1765">
                    <c:v>ALTO</c:v>
                  </c:pt>
                  <c:pt idx="1766">
                    <c:v>BAJO</c:v>
                  </c:pt>
                  <c:pt idx="1767">
                    <c:v>MEDIO   </c:v>
                  </c:pt>
                  <c:pt idx="1768">
                    <c:v>ALTO</c:v>
                  </c:pt>
                  <c:pt idx="1769">
                    <c:v>BAJO</c:v>
                  </c:pt>
                  <c:pt idx="1770">
                    <c:v>BAJO</c:v>
                  </c:pt>
                  <c:pt idx="1771">
                    <c:v>BAJO</c:v>
                  </c:pt>
                  <c:pt idx="1772">
                    <c:v>BAJO</c:v>
                  </c:pt>
                  <c:pt idx="1773">
                    <c:v>BAJO</c:v>
                  </c:pt>
                  <c:pt idx="1774">
                    <c:v>BAJO</c:v>
                  </c:pt>
                  <c:pt idx="1775">
                    <c:v>MEDIO   </c:v>
                  </c:pt>
                  <c:pt idx="1776">
                    <c:v>MEDIO   </c:v>
                  </c:pt>
                  <c:pt idx="1777">
                    <c:v>MEDIO   </c:v>
                  </c:pt>
                  <c:pt idx="1778">
                    <c:v>MEDIO   </c:v>
                  </c:pt>
                  <c:pt idx="1779">
                    <c:v>BAJO</c:v>
                  </c:pt>
                  <c:pt idx="1780">
                    <c:v>BAJO</c:v>
                  </c:pt>
                  <c:pt idx="1781">
                    <c:v>MEDIO   </c:v>
                  </c:pt>
                  <c:pt idx="1782">
                    <c:v>BAJO</c:v>
                  </c:pt>
                  <c:pt idx="1783">
                    <c:v>BAJO</c:v>
                  </c:pt>
                  <c:pt idx="1784">
                    <c:v>MEDIO   </c:v>
                  </c:pt>
                  <c:pt idx="1785">
                    <c:v>MEDIO   </c:v>
                  </c:pt>
                  <c:pt idx="1786">
                    <c:v>BAJO</c:v>
                  </c:pt>
                  <c:pt idx="1787">
                    <c:v>MEDIO   </c:v>
                  </c:pt>
                  <c:pt idx="1788">
                    <c:v>ALTO</c:v>
                  </c:pt>
                  <c:pt idx="1789">
                    <c:v>ALTO</c:v>
                  </c:pt>
                  <c:pt idx="1790">
                    <c:v>MEDIO   </c:v>
                  </c:pt>
                  <c:pt idx="1791">
                    <c:v>ALTO</c:v>
                  </c:pt>
                  <c:pt idx="1792">
                    <c:v>MEDIO   </c:v>
                  </c:pt>
                  <c:pt idx="1793">
                    <c:v>BAJO</c:v>
                  </c:pt>
                  <c:pt idx="1794">
                    <c:v>MEDIO   </c:v>
                  </c:pt>
                  <c:pt idx="1795">
                    <c:v>BAJO</c:v>
                  </c:pt>
                  <c:pt idx="1796">
                    <c:v>MEDIO   </c:v>
                  </c:pt>
                  <c:pt idx="1797">
                    <c:v>MEDIO   </c:v>
                  </c:pt>
                  <c:pt idx="1798">
                    <c:v>MEDIO   </c:v>
                  </c:pt>
                  <c:pt idx="1799">
                    <c:v>BAJO</c:v>
                  </c:pt>
                  <c:pt idx="1800">
                    <c:v>BAJO</c:v>
                  </c:pt>
                  <c:pt idx="1801">
                    <c:v>MEDIO   </c:v>
                  </c:pt>
                  <c:pt idx="1802">
                    <c:v>BAJO</c:v>
                  </c:pt>
                  <c:pt idx="1803">
                    <c:v>ALTO</c:v>
                  </c:pt>
                  <c:pt idx="1804">
                    <c:v>MEDIO   </c:v>
                  </c:pt>
                  <c:pt idx="1805">
                    <c:v>BAJO</c:v>
                  </c:pt>
                  <c:pt idx="1806">
                    <c:v>BAJO</c:v>
                  </c:pt>
                  <c:pt idx="1807">
                    <c:v>MEDIO   </c:v>
                  </c:pt>
                  <c:pt idx="1808">
                    <c:v>ALTO</c:v>
                  </c:pt>
                  <c:pt idx="1809">
                    <c:v>BAJO</c:v>
                  </c:pt>
                  <c:pt idx="1810">
                    <c:v>ALTO</c:v>
                  </c:pt>
                  <c:pt idx="1811">
                    <c:v>ALTO</c:v>
                  </c:pt>
                  <c:pt idx="1812">
                    <c:v>MEDIO   </c:v>
                  </c:pt>
                  <c:pt idx="1813">
                    <c:v>ALTO</c:v>
                  </c:pt>
                  <c:pt idx="1814">
                    <c:v>MEDIO   </c:v>
                  </c:pt>
                  <c:pt idx="1815">
                    <c:v>MEDIO   </c:v>
                  </c:pt>
                  <c:pt idx="1816">
                    <c:v>MEDIO   </c:v>
                  </c:pt>
                  <c:pt idx="1817">
                    <c:v>MEDIO   </c:v>
                  </c:pt>
                  <c:pt idx="1818">
                    <c:v>MEDIO   </c:v>
                  </c:pt>
                  <c:pt idx="1819">
                    <c:v>MEDIO   </c:v>
                  </c:pt>
                  <c:pt idx="1820">
                    <c:v>MEDIO   </c:v>
                  </c:pt>
                  <c:pt idx="1821">
                    <c:v>BAJO</c:v>
                  </c:pt>
                  <c:pt idx="1822">
                    <c:v>MEDIO   </c:v>
                  </c:pt>
                  <c:pt idx="1823">
                    <c:v>ALTO</c:v>
                  </c:pt>
                  <c:pt idx="1824">
                    <c:v>MEDIO   </c:v>
                  </c:pt>
                  <c:pt idx="1825">
                    <c:v>BAJO</c:v>
                  </c:pt>
                  <c:pt idx="1826">
                    <c:v>BAJO</c:v>
                  </c:pt>
                  <c:pt idx="1827">
                    <c:v>BAJO</c:v>
                  </c:pt>
                  <c:pt idx="1828">
                    <c:v>BAJO</c:v>
                  </c:pt>
                  <c:pt idx="1829">
                    <c:v>MEDIO   </c:v>
                  </c:pt>
                  <c:pt idx="1830">
                    <c:v>MEDIO   </c:v>
                  </c:pt>
                  <c:pt idx="1831">
                    <c:v>BAJO</c:v>
                  </c:pt>
                  <c:pt idx="1832">
                    <c:v>BAJO</c:v>
                  </c:pt>
                  <c:pt idx="1833">
                    <c:v>BAJO</c:v>
                  </c:pt>
                  <c:pt idx="1834">
                    <c:v>BAJO</c:v>
                  </c:pt>
                  <c:pt idx="1835">
                    <c:v>MEDIO   </c:v>
                  </c:pt>
                  <c:pt idx="1836">
                    <c:v>BAJO</c:v>
                  </c:pt>
                  <c:pt idx="1837">
                    <c:v>MEDIO   </c:v>
                  </c:pt>
                  <c:pt idx="1838">
                    <c:v>MEDIO   </c:v>
                  </c:pt>
                  <c:pt idx="1839">
                    <c:v>ALTO</c:v>
                  </c:pt>
                  <c:pt idx="1840">
                    <c:v>MEDIO   </c:v>
                  </c:pt>
                  <c:pt idx="1841">
                    <c:v>MEDIO   </c:v>
                  </c:pt>
                  <c:pt idx="1842">
                    <c:v>BAJO</c:v>
                  </c:pt>
                  <c:pt idx="1843">
                    <c:v>BAJO</c:v>
                  </c:pt>
                  <c:pt idx="1844">
                    <c:v>MEDIO   </c:v>
                  </c:pt>
                  <c:pt idx="1845">
                    <c:v>MEDIO   </c:v>
                  </c:pt>
                  <c:pt idx="1846">
                    <c:v>MEDIO   </c:v>
                  </c:pt>
                  <c:pt idx="1847">
                    <c:v>MEDIO   </c:v>
                  </c:pt>
                  <c:pt idx="1848">
                    <c:v>MEDIO   </c:v>
                  </c:pt>
                  <c:pt idx="1849">
                    <c:v>MEDIO   </c:v>
                  </c:pt>
                  <c:pt idx="1850">
                    <c:v>BAJO</c:v>
                  </c:pt>
                  <c:pt idx="1851">
                    <c:v>MEDIO   </c:v>
                  </c:pt>
                  <c:pt idx="1852">
                    <c:v>MEDIO   </c:v>
                  </c:pt>
                  <c:pt idx="1853">
                    <c:v>MEDIO   </c:v>
                  </c:pt>
                  <c:pt idx="1854">
                    <c:v>MEDIO   </c:v>
                  </c:pt>
                  <c:pt idx="1855">
                    <c:v>BAJO</c:v>
                  </c:pt>
                  <c:pt idx="1856">
                    <c:v>BAJO</c:v>
                  </c:pt>
                  <c:pt idx="1857">
                    <c:v>BAJO</c:v>
                  </c:pt>
                  <c:pt idx="1858">
                    <c:v>BAJO</c:v>
                  </c:pt>
                  <c:pt idx="1859">
                    <c:v>BAJO</c:v>
                  </c:pt>
                  <c:pt idx="1860">
                    <c:v>BAJO</c:v>
                  </c:pt>
                  <c:pt idx="1861">
                    <c:v>BAJO</c:v>
                  </c:pt>
                  <c:pt idx="1862">
                    <c:v>BAJO</c:v>
                  </c:pt>
                  <c:pt idx="1863">
                    <c:v>MEDIO   </c:v>
                  </c:pt>
                  <c:pt idx="1864">
                    <c:v>MEDIO   </c:v>
                  </c:pt>
                  <c:pt idx="1865">
                    <c:v>MEDIO   </c:v>
                  </c:pt>
                  <c:pt idx="1866">
                    <c:v>MEDIO   </c:v>
                  </c:pt>
                  <c:pt idx="1867">
                    <c:v>MEDIO   </c:v>
                  </c:pt>
                  <c:pt idx="1868">
                    <c:v>BAJO</c:v>
                  </c:pt>
                  <c:pt idx="1869">
                    <c:v>MEDIO   </c:v>
                  </c:pt>
                  <c:pt idx="1870">
                    <c:v>BAJO</c:v>
                  </c:pt>
                  <c:pt idx="1871">
                    <c:v>BAJO</c:v>
                  </c:pt>
                  <c:pt idx="1872">
                    <c:v>BAJO</c:v>
                  </c:pt>
                  <c:pt idx="1873">
                    <c:v>MEDIO   </c:v>
                  </c:pt>
                  <c:pt idx="1874">
                    <c:v>BAJO</c:v>
                  </c:pt>
                  <c:pt idx="1875">
                    <c:v>MEDIO   </c:v>
                  </c:pt>
                  <c:pt idx="1876">
                    <c:v>BAJO</c:v>
                  </c:pt>
                  <c:pt idx="1877">
                    <c:v>BAJO</c:v>
                  </c:pt>
                  <c:pt idx="1878">
                    <c:v>MEDIO   </c:v>
                  </c:pt>
                  <c:pt idx="1879">
                    <c:v>MEDIO   </c:v>
                  </c:pt>
                  <c:pt idx="1880">
                    <c:v>BAJO</c:v>
                  </c:pt>
                  <c:pt idx="1881">
                    <c:v>BAJO</c:v>
                  </c:pt>
                  <c:pt idx="1882">
                    <c:v>BAJO</c:v>
                  </c:pt>
                  <c:pt idx="1883">
                    <c:v>BAJO</c:v>
                  </c:pt>
                  <c:pt idx="1884">
                    <c:v>BAJO</c:v>
                  </c:pt>
                  <c:pt idx="1885">
                    <c:v>BAJO</c:v>
                  </c:pt>
                  <c:pt idx="1886">
                    <c:v>MEDIO   </c:v>
                  </c:pt>
                  <c:pt idx="1887">
                    <c:v>BAJO</c:v>
                  </c:pt>
                  <c:pt idx="1888">
                    <c:v>BAJO</c:v>
                  </c:pt>
                  <c:pt idx="1889">
                    <c:v>BAJO</c:v>
                  </c:pt>
                  <c:pt idx="1890">
                    <c:v>BAJO</c:v>
                  </c:pt>
                  <c:pt idx="1891">
                    <c:v>MEDIO   </c:v>
                  </c:pt>
                  <c:pt idx="1892">
                    <c:v>MEDIO   </c:v>
                  </c:pt>
                  <c:pt idx="1893">
                    <c:v>BAJO</c:v>
                  </c:pt>
                  <c:pt idx="1894">
                    <c:v>MEDIO   </c:v>
                  </c:pt>
                  <c:pt idx="1895">
                    <c:v>MEDIO   </c:v>
                  </c:pt>
                  <c:pt idx="1896">
                    <c:v>MEDIO   </c:v>
                  </c:pt>
                  <c:pt idx="1897">
                    <c:v>MEDIO   </c:v>
                  </c:pt>
                  <c:pt idx="1898">
                    <c:v>MEDIO   </c:v>
                  </c:pt>
                  <c:pt idx="1899">
                    <c:v>ALTO</c:v>
                  </c:pt>
                  <c:pt idx="1900">
                    <c:v>MEDIO   </c:v>
                  </c:pt>
                  <c:pt idx="1901">
                    <c:v>MEDIO   </c:v>
                  </c:pt>
                  <c:pt idx="1902">
                    <c:v>BAJO</c:v>
                  </c:pt>
                  <c:pt idx="1903">
                    <c:v>MEDIO   </c:v>
                  </c:pt>
                  <c:pt idx="1904">
                    <c:v>ALTO</c:v>
                  </c:pt>
                  <c:pt idx="1905">
                    <c:v>MEDIO   </c:v>
                  </c:pt>
                  <c:pt idx="1906">
                    <c:v>MEDIO   </c:v>
                  </c:pt>
                  <c:pt idx="1907">
                    <c:v>MEDIO   </c:v>
                  </c:pt>
                  <c:pt idx="1908">
                    <c:v>MEDIO   </c:v>
                  </c:pt>
                  <c:pt idx="1909">
                    <c:v>MEDIO   </c:v>
                  </c:pt>
                  <c:pt idx="1910">
                    <c:v>BAJO</c:v>
                  </c:pt>
                  <c:pt idx="1911">
                    <c:v>MEDIO   </c:v>
                  </c:pt>
                  <c:pt idx="1912">
                    <c:v>BAJO</c:v>
                  </c:pt>
                  <c:pt idx="1913">
                    <c:v>BAJO</c:v>
                  </c:pt>
                  <c:pt idx="1914">
                    <c:v>MEDIO   </c:v>
                  </c:pt>
                  <c:pt idx="1915">
                    <c:v>MEDIO   </c:v>
                  </c:pt>
                  <c:pt idx="1916">
                    <c:v>MEDIO   </c:v>
                  </c:pt>
                  <c:pt idx="1917">
                    <c:v>MEDIO   </c:v>
                  </c:pt>
                  <c:pt idx="1918">
                    <c:v>BAJO</c:v>
                  </c:pt>
                  <c:pt idx="1919">
                    <c:v>BAJO</c:v>
                  </c:pt>
                  <c:pt idx="1920">
                    <c:v>MEDIO   </c:v>
                  </c:pt>
                  <c:pt idx="1921">
                    <c:v>MEDIO   </c:v>
                  </c:pt>
                  <c:pt idx="1922">
                    <c:v>MEDIO   </c:v>
                  </c:pt>
                  <c:pt idx="1923">
                    <c:v>BAJO</c:v>
                  </c:pt>
                  <c:pt idx="1924">
                    <c:v>BAJO</c:v>
                  </c:pt>
                  <c:pt idx="1925">
                    <c:v>BAJO</c:v>
                  </c:pt>
                  <c:pt idx="1926">
                    <c:v>ALTO</c:v>
                  </c:pt>
                  <c:pt idx="1927">
                    <c:v>MEDIO   </c:v>
                  </c:pt>
                  <c:pt idx="1928">
                    <c:v>MEDIO   </c:v>
                  </c:pt>
                  <c:pt idx="1929">
                    <c:v>BAJO</c:v>
                  </c:pt>
                  <c:pt idx="1930">
                    <c:v>BAJO</c:v>
                  </c:pt>
                  <c:pt idx="1931">
                    <c:v>MEDIO   </c:v>
                  </c:pt>
                  <c:pt idx="1932">
                    <c:v>MEDIO   </c:v>
                  </c:pt>
                  <c:pt idx="1933">
                    <c:v>MEDIO   </c:v>
                  </c:pt>
                  <c:pt idx="1934">
                    <c:v>ALTO</c:v>
                  </c:pt>
                  <c:pt idx="1935">
                    <c:v>BAJO</c:v>
                  </c:pt>
                  <c:pt idx="1936">
                    <c:v>MEDIO   </c:v>
                  </c:pt>
                  <c:pt idx="1937">
                    <c:v>MEDIO   </c:v>
                  </c:pt>
                  <c:pt idx="1938">
                    <c:v>BAJO</c:v>
                  </c:pt>
                  <c:pt idx="1939">
                    <c:v>MEDIO   </c:v>
                  </c:pt>
                  <c:pt idx="1940">
                    <c:v>BAJO</c:v>
                  </c:pt>
                  <c:pt idx="1941">
                    <c:v>BAJO</c:v>
                  </c:pt>
                  <c:pt idx="1942">
                    <c:v>BAJO</c:v>
                  </c:pt>
                  <c:pt idx="1943">
                    <c:v>MEDIO   </c:v>
                  </c:pt>
                  <c:pt idx="1944">
                    <c:v>BAJO</c:v>
                  </c:pt>
                  <c:pt idx="1945">
                    <c:v>MEDIO   </c:v>
                  </c:pt>
                  <c:pt idx="1946">
                    <c:v>ALTO</c:v>
                  </c:pt>
                  <c:pt idx="1947">
                    <c:v>BAJO</c:v>
                  </c:pt>
                  <c:pt idx="1948">
                    <c:v>ALTO</c:v>
                  </c:pt>
                  <c:pt idx="1949">
                    <c:v>MEDIO   </c:v>
                  </c:pt>
                  <c:pt idx="1950">
                    <c:v>ALTO</c:v>
                  </c:pt>
                  <c:pt idx="1951">
                    <c:v>MEDIO   </c:v>
                  </c:pt>
                  <c:pt idx="1952">
                    <c:v>MEDIO   </c:v>
                  </c:pt>
                  <c:pt idx="1953">
                    <c:v>MEDIO   </c:v>
                  </c:pt>
                  <c:pt idx="1954">
                    <c:v>BAJO</c:v>
                  </c:pt>
                  <c:pt idx="1955">
                    <c:v>MEDIO   </c:v>
                  </c:pt>
                  <c:pt idx="1956">
                    <c:v>BAJO</c:v>
                  </c:pt>
                  <c:pt idx="1957">
                    <c:v>MEDIO   </c:v>
                  </c:pt>
                  <c:pt idx="1958">
                    <c:v>MEDIO   </c:v>
                  </c:pt>
                  <c:pt idx="1959">
                    <c:v>ALTO</c:v>
                  </c:pt>
                  <c:pt idx="1960">
                    <c:v>ALTO</c:v>
                  </c:pt>
                  <c:pt idx="1961">
                    <c:v>BAJO</c:v>
                  </c:pt>
                  <c:pt idx="1962">
                    <c:v>ALTO</c:v>
                  </c:pt>
                  <c:pt idx="1963">
                    <c:v>ALTO</c:v>
                  </c:pt>
                  <c:pt idx="1964">
                    <c:v>MEDIO   </c:v>
                  </c:pt>
                  <c:pt idx="1965">
                    <c:v>MEDIO   </c:v>
                  </c:pt>
                  <c:pt idx="1966">
                    <c:v>MEDIO   </c:v>
                  </c:pt>
                  <c:pt idx="1967">
                    <c:v>MEDIO   </c:v>
                  </c:pt>
                  <c:pt idx="1968">
                    <c:v>MEDIO   </c:v>
                  </c:pt>
                  <c:pt idx="1969">
                    <c:v>MEDIO   </c:v>
                  </c:pt>
                  <c:pt idx="1970">
                    <c:v>MEDIO   </c:v>
                  </c:pt>
                  <c:pt idx="1971">
                    <c:v>MEDIO   </c:v>
                  </c:pt>
                  <c:pt idx="1972">
                    <c:v>BAJO</c:v>
                  </c:pt>
                  <c:pt idx="1973">
                    <c:v>MEDIO   </c:v>
                  </c:pt>
                  <c:pt idx="1974">
                    <c:v>ALTO</c:v>
                  </c:pt>
                  <c:pt idx="1975">
                    <c:v>ALTO</c:v>
                  </c:pt>
                  <c:pt idx="1976">
                    <c:v>MEDIO   </c:v>
                  </c:pt>
                  <c:pt idx="1977">
                    <c:v>BAJO</c:v>
                  </c:pt>
                  <c:pt idx="1978">
                    <c:v>BAJO</c:v>
                  </c:pt>
                  <c:pt idx="1979">
                    <c:v>MEDIO   </c:v>
                  </c:pt>
                  <c:pt idx="1980">
                    <c:v>BAJO</c:v>
                  </c:pt>
                  <c:pt idx="1981">
                    <c:v>BAJO</c:v>
                  </c:pt>
                  <c:pt idx="1982">
                    <c:v>BAJO</c:v>
                  </c:pt>
                  <c:pt idx="1983">
                    <c:v>BAJO</c:v>
                  </c:pt>
                  <c:pt idx="1984">
                    <c:v>BAJO</c:v>
                  </c:pt>
                  <c:pt idx="1985">
                    <c:v>ALTO</c:v>
                  </c:pt>
                  <c:pt idx="1986">
                    <c:v>MEDIO   </c:v>
                  </c:pt>
                  <c:pt idx="1987">
                    <c:v>BAJO</c:v>
                  </c:pt>
                  <c:pt idx="1988">
                    <c:v>BAJO</c:v>
                  </c:pt>
                  <c:pt idx="1989">
                    <c:v>BAJO</c:v>
                  </c:pt>
                  <c:pt idx="1990">
                    <c:v>ALTO</c:v>
                  </c:pt>
                  <c:pt idx="1991">
                    <c:v>MEDIO   </c:v>
                  </c:pt>
                  <c:pt idx="1992">
                    <c:v>BAJO</c:v>
                  </c:pt>
                  <c:pt idx="1993">
                    <c:v>MEDIO   </c:v>
                  </c:pt>
                  <c:pt idx="1994">
                    <c:v>MEDIO   </c:v>
                  </c:pt>
                  <c:pt idx="1995">
                    <c:v>BAJO</c:v>
                  </c:pt>
                  <c:pt idx="1996">
                    <c:v>BAJO</c:v>
                  </c:pt>
                  <c:pt idx="1997">
                    <c:v>BAJO</c:v>
                  </c:pt>
                  <c:pt idx="1998">
                    <c:v>BAJO</c:v>
                  </c:pt>
                  <c:pt idx="1999">
                    <c:v>BAJO</c:v>
                  </c:pt>
                  <c:pt idx="2000">
                    <c:v>BAJO</c:v>
                  </c:pt>
                  <c:pt idx="2001">
                    <c:v>BAJO</c:v>
                  </c:pt>
                  <c:pt idx="2002">
                    <c:v>BAJO</c:v>
                  </c:pt>
                  <c:pt idx="2003">
                    <c:v>BAJO</c:v>
                  </c:pt>
                  <c:pt idx="2004">
                    <c:v>BAJO</c:v>
                  </c:pt>
                  <c:pt idx="2005">
                    <c:v>MEDIO   </c:v>
                  </c:pt>
                  <c:pt idx="2006">
                    <c:v>BAJO</c:v>
                  </c:pt>
                  <c:pt idx="2007">
                    <c:v>BAJO</c:v>
                  </c:pt>
                  <c:pt idx="2008">
                    <c:v>BAJO</c:v>
                  </c:pt>
                  <c:pt idx="2009">
                    <c:v>BAJO</c:v>
                  </c:pt>
                  <c:pt idx="2010">
                    <c:v>MEDIO   </c:v>
                  </c:pt>
                  <c:pt idx="2011">
                    <c:v>BAJO</c:v>
                  </c:pt>
                  <c:pt idx="2012">
                    <c:v>MEDIO   </c:v>
                  </c:pt>
                  <c:pt idx="2013">
                    <c:v>MEDIO   </c:v>
                  </c:pt>
                  <c:pt idx="2014">
                    <c:v>BAJO</c:v>
                  </c:pt>
                  <c:pt idx="2015">
                    <c:v>BAJO</c:v>
                  </c:pt>
                  <c:pt idx="2016">
                    <c:v>MEDIO   </c:v>
                  </c:pt>
                  <c:pt idx="2017">
                    <c:v>MEDIO   </c:v>
                  </c:pt>
                  <c:pt idx="2018">
                    <c:v>ALTO</c:v>
                  </c:pt>
                  <c:pt idx="2019">
                    <c:v>MEDIO   </c:v>
                  </c:pt>
                  <c:pt idx="2020">
                    <c:v>BAJO</c:v>
                  </c:pt>
                  <c:pt idx="2021">
                    <c:v>BAJO</c:v>
                  </c:pt>
                  <c:pt idx="2022">
                    <c:v>BAJO</c:v>
                  </c:pt>
                  <c:pt idx="2023">
                    <c:v>MEDIO   </c:v>
                  </c:pt>
                  <c:pt idx="2024">
                    <c:v>BAJO</c:v>
                  </c:pt>
                  <c:pt idx="2025">
                    <c:v>BAJO</c:v>
                  </c:pt>
                  <c:pt idx="2026">
                    <c:v>BAJO</c:v>
                  </c:pt>
                  <c:pt idx="2027">
                    <c:v>BAJO</c:v>
                  </c:pt>
                  <c:pt idx="2028">
                    <c:v>BAJO</c:v>
                  </c:pt>
                  <c:pt idx="2029">
                    <c:v>BAJO</c:v>
                  </c:pt>
                  <c:pt idx="2030">
                    <c:v>MEDIO   </c:v>
                  </c:pt>
                  <c:pt idx="2031">
                    <c:v>MEDIO   </c:v>
                  </c:pt>
                  <c:pt idx="2032">
                    <c:v>ALTO</c:v>
                  </c:pt>
                  <c:pt idx="2033">
                    <c:v>MEDIO   </c:v>
                  </c:pt>
                  <c:pt idx="2034">
                    <c:v>BAJO</c:v>
                  </c:pt>
                  <c:pt idx="2035">
                    <c:v>BAJO</c:v>
                  </c:pt>
                  <c:pt idx="2036">
                    <c:v>BAJO</c:v>
                  </c:pt>
                  <c:pt idx="2037">
                    <c:v>MEDIO   </c:v>
                  </c:pt>
                  <c:pt idx="2038">
                    <c:v>BAJO</c:v>
                  </c:pt>
                  <c:pt idx="2039">
                    <c:v>ALTO</c:v>
                  </c:pt>
                  <c:pt idx="2040">
                    <c:v>ALTO</c:v>
                  </c:pt>
                  <c:pt idx="2041">
                    <c:v>ALTO</c:v>
                  </c:pt>
                  <c:pt idx="2042">
                    <c:v>ALTO</c:v>
                  </c:pt>
                  <c:pt idx="2043">
                    <c:v>ALTO</c:v>
                  </c:pt>
                  <c:pt idx="2044">
                    <c:v>ALTO</c:v>
                  </c:pt>
                  <c:pt idx="2045">
                    <c:v>ALTO</c:v>
                  </c:pt>
                  <c:pt idx="2046">
                    <c:v>ALTO</c:v>
                  </c:pt>
                  <c:pt idx="2047">
                    <c:v>MEDIO   </c:v>
                  </c:pt>
                  <c:pt idx="2048">
                    <c:v>ALTO</c:v>
                  </c:pt>
                  <c:pt idx="2049">
                    <c:v>MEDIO   </c:v>
                  </c:pt>
                  <c:pt idx="2050">
                    <c:v>MEDIO   </c:v>
                  </c:pt>
                  <c:pt idx="2051">
                    <c:v>MEDIO   </c:v>
                  </c:pt>
                  <c:pt idx="2052">
                    <c:v>MEDIO   </c:v>
                  </c:pt>
                  <c:pt idx="2053">
                    <c:v>MEDIO   </c:v>
                  </c:pt>
                  <c:pt idx="2054">
                    <c:v>MEDIO   </c:v>
                  </c:pt>
                  <c:pt idx="2055">
                    <c:v>ALTO</c:v>
                  </c:pt>
                  <c:pt idx="2056">
                    <c:v>MEDIO   </c:v>
                  </c:pt>
                  <c:pt idx="2057">
                    <c:v>MEDIO   </c:v>
                  </c:pt>
                  <c:pt idx="2058">
                    <c:v>ALTO</c:v>
                  </c:pt>
                  <c:pt idx="2059">
                    <c:v>MEDIO   </c:v>
                  </c:pt>
                  <c:pt idx="2060">
                    <c:v>MEDIO   </c:v>
                  </c:pt>
                  <c:pt idx="2061">
                    <c:v>ALTO</c:v>
                  </c:pt>
                  <c:pt idx="2062">
                    <c:v>MEDIO   </c:v>
                  </c:pt>
                  <c:pt idx="2063">
                    <c:v>MEDIO   </c:v>
                  </c:pt>
                  <c:pt idx="2064">
                    <c:v>MEDIO   </c:v>
                  </c:pt>
                  <c:pt idx="2065">
                    <c:v>MEDIO   </c:v>
                  </c:pt>
                  <c:pt idx="2066">
                    <c:v>MEDIO   </c:v>
                  </c:pt>
                  <c:pt idx="2067">
                    <c:v>MEDIO   </c:v>
                  </c:pt>
                  <c:pt idx="2068">
                    <c:v>MEDIO   </c:v>
                  </c:pt>
                  <c:pt idx="2069">
                    <c:v>MEDIO   </c:v>
                  </c:pt>
                  <c:pt idx="2070">
                    <c:v>MEDIO   </c:v>
                  </c:pt>
                  <c:pt idx="2071">
                    <c:v>MEDIO   </c:v>
                  </c:pt>
                  <c:pt idx="2072">
                    <c:v>MEDIO   </c:v>
                  </c:pt>
                  <c:pt idx="2073">
                    <c:v>MEDIO   </c:v>
                  </c:pt>
                  <c:pt idx="2074">
                    <c:v>ALTO</c:v>
                  </c:pt>
                  <c:pt idx="2075">
                    <c:v>ALTO</c:v>
                  </c:pt>
                  <c:pt idx="2076">
                    <c:v>MEDIO   </c:v>
                  </c:pt>
                  <c:pt idx="2077">
                    <c:v>MEDIO   </c:v>
                  </c:pt>
                  <c:pt idx="2078">
                    <c:v>MEDIO   </c:v>
                  </c:pt>
                  <c:pt idx="2079">
                    <c:v>MEDIO   </c:v>
                  </c:pt>
                  <c:pt idx="2080">
                    <c:v>MEDIO   </c:v>
                  </c:pt>
                  <c:pt idx="2081">
                    <c:v>MEDIO   </c:v>
                  </c:pt>
                  <c:pt idx="2082">
                    <c:v>MEDIO   </c:v>
                  </c:pt>
                  <c:pt idx="2083">
                    <c:v>ALTO</c:v>
                  </c:pt>
                  <c:pt idx="2084">
                    <c:v>ALTO</c:v>
                  </c:pt>
                  <c:pt idx="2085">
                    <c:v>ALTO</c:v>
                  </c:pt>
                  <c:pt idx="2086">
                    <c:v>ALTO</c:v>
                  </c:pt>
                  <c:pt idx="2087">
                    <c:v>ALTO</c:v>
                  </c:pt>
                  <c:pt idx="2088">
                    <c:v>MEDIO   </c:v>
                  </c:pt>
                  <c:pt idx="2089">
                    <c:v>ALTO</c:v>
                  </c:pt>
                  <c:pt idx="2090">
                    <c:v>BAJO</c:v>
                  </c:pt>
                  <c:pt idx="2091">
                    <c:v>BAJO</c:v>
                  </c:pt>
                  <c:pt idx="2092">
                    <c:v>BAJO</c:v>
                  </c:pt>
                  <c:pt idx="2093">
                    <c:v>BAJO</c:v>
                  </c:pt>
                  <c:pt idx="2094">
                    <c:v>BAJO</c:v>
                  </c:pt>
                  <c:pt idx="2095">
                    <c:v>BAJO</c:v>
                  </c:pt>
                  <c:pt idx="2096">
                    <c:v>BAJO</c:v>
                  </c:pt>
                  <c:pt idx="2097">
                    <c:v>BAJO</c:v>
                  </c:pt>
                  <c:pt idx="2098">
                    <c:v>BAJO</c:v>
                  </c:pt>
                  <c:pt idx="2099">
                    <c:v>BAJO</c:v>
                  </c:pt>
                  <c:pt idx="2100">
                    <c:v>BAJO</c:v>
                  </c:pt>
                  <c:pt idx="2101">
                    <c:v>BAJO</c:v>
                  </c:pt>
                  <c:pt idx="2102">
                    <c:v>ALTO</c:v>
                  </c:pt>
                  <c:pt idx="2103">
                    <c:v>ALTO</c:v>
                  </c:pt>
                  <c:pt idx="2104">
                    <c:v>BAJO</c:v>
                  </c:pt>
                  <c:pt idx="2105">
                    <c:v>BAJO</c:v>
                  </c:pt>
                  <c:pt idx="2106">
                    <c:v>BAJO</c:v>
                  </c:pt>
                  <c:pt idx="2107">
                    <c:v>BAJO</c:v>
                  </c:pt>
                  <c:pt idx="2108">
                    <c:v>ALTO</c:v>
                  </c:pt>
                  <c:pt idx="2109">
                    <c:v>BAJO</c:v>
                  </c:pt>
                  <c:pt idx="2110">
                    <c:v>BAJO</c:v>
                  </c:pt>
                  <c:pt idx="2111">
                    <c:v>BAJO</c:v>
                  </c:pt>
                  <c:pt idx="2112">
                    <c:v>ALTO</c:v>
                  </c:pt>
                  <c:pt idx="2113">
                    <c:v>BAJO</c:v>
                  </c:pt>
                  <c:pt idx="2114">
                    <c:v>BAJO</c:v>
                  </c:pt>
                  <c:pt idx="2115">
                    <c:v>BAJO</c:v>
                  </c:pt>
                  <c:pt idx="2116">
                    <c:v>BAJO</c:v>
                  </c:pt>
                  <c:pt idx="2117">
                    <c:v>BAJO</c:v>
                  </c:pt>
                  <c:pt idx="2118">
                    <c:v>BAJO</c:v>
                  </c:pt>
                  <c:pt idx="2119">
                    <c:v>ALTO</c:v>
                  </c:pt>
                  <c:pt idx="2120">
                    <c:v>ALTO</c:v>
                  </c:pt>
                  <c:pt idx="2121">
                    <c:v>BAJO</c:v>
                  </c:pt>
                  <c:pt idx="2122">
                    <c:v>ALTO</c:v>
                  </c:pt>
                  <c:pt idx="2123">
                    <c:v>BAJO</c:v>
                  </c:pt>
                  <c:pt idx="2124">
                    <c:v>BAJO</c:v>
                  </c:pt>
                  <c:pt idx="2125">
                    <c:v>ALTO</c:v>
                  </c:pt>
                  <c:pt idx="2126">
                    <c:v>ALTO</c:v>
                  </c:pt>
                  <c:pt idx="2127">
                    <c:v>BAJO</c:v>
                  </c:pt>
                  <c:pt idx="2128">
                    <c:v>ALTO</c:v>
                  </c:pt>
                  <c:pt idx="2129">
                    <c:v>ALTO</c:v>
                  </c:pt>
                  <c:pt idx="2130">
                    <c:v>BAJO</c:v>
                  </c:pt>
                  <c:pt idx="2131">
                    <c:v>BAJO</c:v>
                  </c:pt>
                  <c:pt idx="2132">
                    <c:v>BAJO</c:v>
                  </c:pt>
                  <c:pt idx="2133">
                    <c:v>BAJO</c:v>
                  </c:pt>
                  <c:pt idx="2134">
                    <c:v>ALTO</c:v>
                  </c:pt>
                  <c:pt idx="2135">
                    <c:v>MEDIO   </c:v>
                  </c:pt>
                  <c:pt idx="2136">
                    <c:v>BAJO</c:v>
                  </c:pt>
                  <c:pt idx="2137">
                    <c:v>BAJO</c:v>
                  </c:pt>
                  <c:pt idx="2138">
                    <c:v>BAJO</c:v>
                  </c:pt>
                  <c:pt idx="2139">
                    <c:v>BAJO</c:v>
                  </c:pt>
                  <c:pt idx="2140">
                    <c:v>BAJO</c:v>
                  </c:pt>
                  <c:pt idx="2141">
                    <c:v>BAJO</c:v>
                  </c:pt>
                  <c:pt idx="2142">
                    <c:v>MEDIO   </c:v>
                  </c:pt>
                  <c:pt idx="2143">
                    <c:v>BAJO</c:v>
                  </c:pt>
                  <c:pt idx="2144">
                    <c:v>BAJO</c:v>
                  </c:pt>
                  <c:pt idx="2145">
                    <c:v>BAJO</c:v>
                  </c:pt>
                  <c:pt idx="2146">
                    <c:v>BAJO</c:v>
                  </c:pt>
                  <c:pt idx="2147">
                    <c:v>BAJO</c:v>
                  </c:pt>
                  <c:pt idx="2148">
                    <c:v>BAJO</c:v>
                  </c:pt>
                  <c:pt idx="2149">
                    <c:v>BAJO</c:v>
                  </c:pt>
                  <c:pt idx="2150">
                    <c:v>MEDIO   </c:v>
                  </c:pt>
                  <c:pt idx="2151">
                    <c:v>BAJO</c:v>
                  </c:pt>
                  <c:pt idx="2152">
                    <c:v>MEDIO   </c:v>
                  </c:pt>
                  <c:pt idx="2153">
                    <c:v>BAJO</c:v>
                  </c:pt>
                  <c:pt idx="2154">
                    <c:v>MEDIO   </c:v>
                  </c:pt>
                  <c:pt idx="2155">
                    <c:v>BAJO</c:v>
                  </c:pt>
                  <c:pt idx="2156">
                    <c:v>ALTO</c:v>
                  </c:pt>
                  <c:pt idx="2157">
                    <c:v>BAJO</c:v>
                  </c:pt>
                  <c:pt idx="2158">
                    <c:v>MEDIO   </c:v>
                  </c:pt>
                  <c:pt idx="2159">
                    <c:v>MEDIO   </c:v>
                  </c:pt>
                  <c:pt idx="2160">
                    <c:v>BAJO</c:v>
                  </c:pt>
                  <c:pt idx="2161">
                    <c:v>ALTO</c:v>
                  </c:pt>
                  <c:pt idx="2162">
                    <c:v>BAJO</c:v>
                  </c:pt>
                  <c:pt idx="2163">
                    <c:v>MEDIO   </c:v>
                  </c:pt>
                  <c:pt idx="2164">
                    <c:v>BAJO</c:v>
                  </c:pt>
                  <c:pt idx="2165">
                    <c:v>BAJO</c:v>
                  </c:pt>
                  <c:pt idx="2166">
                    <c:v>BAJO</c:v>
                  </c:pt>
                  <c:pt idx="2167">
                    <c:v>BAJO</c:v>
                  </c:pt>
                  <c:pt idx="2168">
                    <c:v>BAJO</c:v>
                  </c:pt>
                  <c:pt idx="2169">
                    <c:v>BAJO</c:v>
                  </c:pt>
                  <c:pt idx="2170">
                    <c:v>BAJO</c:v>
                  </c:pt>
                  <c:pt idx="2171">
                    <c:v>BAJO</c:v>
                  </c:pt>
                  <c:pt idx="2172">
                    <c:v>MEDIO   </c:v>
                  </c:pt>
                  <c:pt idx="2173">
                    <c:v>MEDIO   </c:v>
                  </c:pt>
                  <c:pt idx="2174">
                    <c:v>BAJO</c:v>
                  </c:pt>
                  <c:pt idx="2175">
                    <c:v>BAJO</c:v>
                  </c:pt>
                  <c:pt idx="2176">
                    <c:v>BAJO</c:v>
                  </c:pt>
                  <c:pt idx="2177">
                    <c:v>BAJO</c:v>
                  </c:pt>
                  <c:pt idx="2178">
                    <c:v>BAJO</c:v>
                  </c:pt>
                  <c:pt idx="2179">
                    <c:v>BAJO</c:v>
                  </c:pt>
                  <c:pt idx="2180">
                    <c:v>BAJO</c:v>
                  </c:pt>
                  <c:pt idx="2181">
                    <c:v>BAJO</c:v>
                  </c:pt>
                  <c:pt idx="2182">
                    <c:v>BAJO</c:v>
                  </c:pt>
                  <c:pt idx="2183">
                    <c:v>BAJO</c:v>
                  </c:pt>
                  <c:pt idx="2184">
                    <c:v>BAJO</c:v>
                  </c:pt>
                  <c:pt idx="2185">
                    <c:v>BAJO</c:v>
                  </c:pt>
                  <c:pt idx="2186">
                    <c:v>BAJO</c:v>
                  </c:pt>
                  <c:pt idx="2187">
                    <c:v>BAJO</c:v>
                  </c:pt>
                  <c:pt idx="2188">
                    <c:v>BAJO</c:v>
                  </c:pt>
                  <c:pt idx="2189">
                    <c:v>BAJO</c:v>
                  </c:pt>
                  <c:pt idx="2190">
                    <c:v>BAJO</c:v>
                  </c:pt>
                  <c:pt idx="2191">
                    <c:v>BAJO</c:v>
                  </c:pt>
                  <c:pt idx="2192">
                    <c:v>MEDIO   </c:v>
                  </c:pt>
                  <c:pt idx="2193">
                    <c:v>BAJO</c:v>
                  </c:pt>
                  <c:pt idx="2194">
                    <c:v>BAJO</c:v>
                  </c:pt>
                  <c:pt idx="2195">
                    <c:v>BAJO</c:v>
                  </c:pt>
                  <c:pt idx="2196">
                    <c:v>BAJO</c:v>
                  </c:pt>
                  <c:pt idx="2197">
                    <c:v>BAJO</c:v>
                  </c:pt>
                  <c:pt idx="2198">
                    <c:v>BAJO</c:v>
                  </c:pt>
                  <c:pt idx="2199">
                    <c:v>BAJO</c:v>
                  </c:pt>
                  <c:pt idx="2200">
                    <c:v>BAJO</c:v>
                  </c:pt>
                  <c:pt idx="2201">
                    <c:v>MEDIO   </c:v>
                  </c:pt>
                  <c:pt idx="2202">
                    <c:v>BAJO</c:v>
                  </c:pt>
                  <c:pt idx="2203">
                    <c:v>BAJO</c:v>
                  </c:pt>
                  <c:pt idx="2204">
                    <c:v>BAJO</c:v>
                  </c:pt>
                  <c:pt idx="2205">
                    <c:v>MEDIO   </c:v>
                  </c:pt>
                  <c:pt idx="2206">
                    <c:v>BAJO</c:v>
                  </c:pt>
                  <c:pt idx="2207">
                    <c:v>MEDIO   </c:v>
                  </c:pt>
                  <c:pt idx="2208">
                    <c:v>BAJO</c:v>
                  </c:pt>
                  <c:pt idx="2209">
                    <c:v>BAJO</c:v>
                  </c:pt>
                  <c:pt idx="2210">
                    <c:v>BAJO</c:v>
                  </c:pt>
                  <c:pt idx="2211">
                    <c:v>BAJO</c:v>
                  </c:pt>
                  <c:pt idx="2212">
                    <c:v>BAJO</c:v>
                  </c:pt>
                  <c:pt idx="2213">
                    <c:v>BAJO</c:v>
                  </c:pt>
                  <c:pt idx="2214">
                    <c:v>MEDIO   </c:v>
                  </c:pt>
                  <c:pt idx="2215">
                    <c:v>BAJO</c:v>
                  </c:pt>
                  <c:pt idx="2216">
                    <c:v>BAJO</c:v>
                  </c:pt>
                  <c:pt idx="2217">
                    <c:v>MEDIO   </c:v>
                  </c:pt>
                  <c:pt idx="2218">
                    <c:v>MEDIO   </c:v>
                  </c:pt>
                  <c:pt idx="2219">
                    <c:v>BAJO</c:v>
                  </c:pt>
                  <c:pt idx="2220">
                    <c:v>BAJO</c:v>
                  </c:pt>
                  <c:pt idx="2221">
                    <c:v>BAJO</c:v>
                  </c:pt>
                  <c:pt idx="2222">
                    <c:v>BAJO</c:v>
                  </c:pt>
                  <c:pt idx="2223">
                    <c:v>BAJO</c:v>
                  </c:pt>
                  <c:pt idx="2224">
                    <c:v>MEDIO   </c:v>
                  </c:pt>
                  <c:pt idx="2225">
                    <c:v>MEDIO   </c:v>
                  </c:pt>
                  <c:pt idx="2226">
                    <c:v>MEDIO   </c:v>
                  </c:pt>
                  <c:pt idx="2227">
                    <c:v>MEDIO   </c:v>
                  </c:pt>
                  <c:pt idx="2228">
                    <c:v>MEDIO   </c:v>
                  </c:pt>
                  <c:pt idx="2229">
                    <c:v>MEDIO   </c:v>
                  </c:pt>
                  <c:pt idx="2230">
                    <c:v>MEDIO   </c:v>
                  </c:pt>
                  <c:pt idx="2231">
                    <c:v>MEDIO   </c:v>
                  </c:pt>
                  <c:pt idx="2232">
                    <c:v>MEDIO   </c:v>
                  </c:pt>
                  <c:pt idx="2233">
                    <c:v>MEDIO   </c:v>
                  </c:pt>
                  <c:pt idx="2234">
                    <c:v>MEDIO   </c:v>
                  </c:pt>
                  <c:pt idx="2235">
                    <c:v>MEDIO   </c:v>
                  </c:pt>
                  <c:pt idx="2236">
                    <c:v>MEDIO   </c:v>
                  </c:pt>
                  <c:pt idx="2237">
                    <c:v>BAJO</c:v>
                  </c:pt>
                  <c:pt idx="2238">
                    <c:v>MEDIO   </c:v>
                  </c:pt>
                  <c:pt idx="2239">
                    <c:v>BAJO</c:v>
                  </c:pt>
                  <c:pt idx="2240">
                    <c:v>MEDIO   </c:v>
                  </c:pt>
                  <c:pt idx="2241">
                    <c:v>MEDIO   </c:v>
                  </c:pt>
                  <c:pt idx="2242">
                    <c:v>MEDIO   </c:v>
                  </c:pt>
                  <c:pt idx="2243">
                    <c:v>MEDIO   </c:v>
                  </c:pt>
                  <c:pt idx="2244">
                    <c:v>BAJO</c:v>
                  </c:pt>
                  <c:pt idx="2245">
                    <c:v>BAJO</c:v>
                  </c:pt>
                  <c:pt idx="2246">
                    <c:v>MEDIO   </c:v>
                  </c:pt>
                  <c:pt idx="2247">
                    <c:v>MEDIO   </c:v>
                  </c:pt>
                  <c:pt idx="2248">
                    <c:v>BAJO</c:v>
                  </c:pt>
                  <c:pt idx="2249">
                    <c:v>MEDIO   </c:v>
                  </c:pt>
                  <c:pt idx="2250">
                    <c:v>MEDIO   </c:v>
                  </c:pt>
                  <c:pt idx="2251">
                    <c:v>BAJO</c:v>
                  </c:pt>
                  <c:pt idx="2252">
                    <c:v>MEDIO   </c:v>
                  </c:pt>
                  <c:pt idx="2253">
                    <c:v>BAJO</c:v>
                  </c:pt>
                  <c:pt idx="2254">
                    <c:v>MEDIO   </c:v>
                  </c:pt>
                  <c:pt idx="2255">
                    <c:v>BAJO</c:v>
                  </c:pt>
                  <c:pt idx="2256">
                    <c:v>BAJO</c:v>
                  </c:pt>
                  <c:pt idx="2257">
                    <c:v>MEDIO   </c:v>
                  </c:pt>
                  <c:pt idx="2258">
                    <c:v>BAJO</c:v>
                  </c:pt>
                  <c:pt idx="2259">
                    <c:v>BAJO</c:v>
                  </c:pt>
                  <c:pt idx="2260">
                    <c:v>BAJO</c:v>
                  </c:pt>
                  <c:pt idx="2261">
                    <c:v>BAJO</c:v>
                  </c:pt>
                  <c:pt idx="2262">
                    <c:v>BAJO</c:v>
                  </c:pt>
                  <c:pt idx="2263">
                    <c:v>BAJO</c:v>
                  </c:pt>
                  <c:pt idx="2264">
                    <c:v>BAJO</c:v>
                  </c:pt>
                  <c:pt idx="2265">
                    <c:v>BAJO</c:v>
                  </c:pt>
                  <c:pt idx="2266">
                    <c:v>BAJO</c:v>
                  </c:pt>
                  <c:pt idx="2267">
                    <c:v>BAJO</c:v>
                  </c:pt>
                  <c:pt idx="2268">
                    <c:v>BAJO</c:v>
                  </c:pt>
                  <c:pt idx="2269">
                    <c:v>BAJO</c:v>
                  </c:pt>
                  <c:pt idx="2270">
                    <c:v>BAJO</c:v>
                  </c:pt>
                  <c:pt idx="2271">
                    <c:v>BAJO</c:v>
                  </c:pt>
                  <c:pt idx="2272">
                    <c:v>BAJO</c:v>
                  </c:pt>
                  <c:pt idx="2273">
                    <c:v>MEDIO   </c:v>
                  </c:pt>
                  <c:pt idx="2274">
                    <c:v>MEDIO   </c:v>
                  </c:pt>
                  <c:pt idx="2275">
                    <c:v>MEDIO   </c:v>
                  </c:pt>
                  <c:pt idx="2276">
                    <c:v>MEDIO   </c:v>
                  </c:pt>
                  <c:pt idx="2277">
                    <c:v>ALTO</c:v>
                  </c:pt>
                  <c:pt idx="2278">
                    <c:v>MEDIO   </c:v>
                  </c:pt>
                  <c:pt idx="2279">
                    <c:v>MEDIO   </c:v>
                  </c:pt>
                  <c:pt idx="2280">
                    <c:v>MEDIO   </c:v>
                  </c:pt>
                  <c:pt idx="2281">
                    <c:v>MEDIO   </c:v>
                  </c:pt>
                  <c:pt idx="2282">
                    <c:v>MEDIO   </c:v>
                  </c:pt>
                  <c:pt idx="2283">
                    <c:v>MEDIO   </c:v>
                  </c:pt>
                  <c:pt idx="2284">
                    <c:v>MEDIO   </c:v>
                  </c:pt>
                  <c:pt idx="2285">
                    <c:v>MEDIO   </c:v>
                  </c:pt>
                  <c:pt idx="2286">
                    <c:v>MEDIO   </c:v>
                  </c:pt>
                  <c:pt idx="2287">
                    <c:v>MEDIO   </c:v>
                  </c:pt>
                  <c:pt idx="2288">
                    <c:v>ALTO</c:v>
                  </c:pt>
                  <c:pt idx="2289">
                    <c:v>MEDIO   </c:v>
                  </c:pt>
                  <c:pt idx="2290">
                    <c:v>MEDIO   </c:v>
                  </c:pt>
                  <c:pt idx="2291">
                    <c:v>MEDIO   </c:v>
                  </c:pt>
                  <c:pt idx="2292">
                    <c:v>BAJO</c:v>
                  </c:pt>
                  <c:pt idx="2293">
                    <c:v>BAJO</c:v>
                  </c:pt>
                  <c:pt idx="2294">
                    <c:v>ALTO</c:v>
                  </c:pt>
                  <c:pt idx="2295">
                    <c:v>ALTO</c:v>
                  </c:pt>
                  <c:pt idx="2296">
                    <c:v>MEDIO   </c:v>
                  </c:pt>
                  <c:pt idx="2297">
                    <c:v>BAJO</c:v>
                  </c:pt>
                  <c:pt idx="2298">
                    <c:v>MEDIO   </c:v>
                  </c:pt>
                  <c:pt idx="2299">
                    <c:v>ALTO</c:v>
                  </c:pt>
                  <c:pt idx="2300">
                    <c:v>MEDIO   </c:v>
                  </c:pt>
                  <c:pt idx="2301">
                    <c:v>MEDIO   </c:v>
                  </c:pt>
                  <c:pt idx="2302">
                    <c:v>ALTO</c:v>
                  </c:pt>
                  <c:pt idx="2303">
                    <c:v>MEDIO   </c:v>
                  </c:pt>
                  <c:pt idx="2304">
                    <c:v>ALTO</c:v>
                  </c:pt>
                  <c:pt idx="2305">
                    <c:v>ALTO</c:v>
                  </c:pt>
                  <c:pt idx="2306">
                    <c:v>ALTO</c:v>
                  </c:pt>
                  <c:pt idx="2307">
                    <c:v>ALTO</c:v>
                  </c:pt>
                  <c:pt idx="2308">
                    <c:v>ALTO</c:v>
                  </c:pt>
                  <c:pt idx="2309">
                    <c:v>ALTO</c:v>
                  </c:pt>
                  <c:pt idx="2310">
                    <c:v>ALTO</c:v>
                  </c:pt>
                  <c:pt idx="2311">
                    <c:v>ALTO</c:v>
                  </c:pt>
                  <c:pt idx="2312">
                    <c:v>ALTO</c:v>
                  </c:pt>
                  <c:pt idx="2313">
                    <c:v>ALTO</c:v>
                  </c:pt>
                  <c:pt idx="2314">
                    <c:v>ALTO</c:v>
                  </c:pt>
                  <c:pt idx="2315">
                    <c:v>ALTO</c:v>
                  </c:pt>
                  <c:pt idx="2316">
                    <c:v>ALTO</c:v>
                  </c:pt>
                  <c:pt idx="2317">
                    <c:v>BAJO</c:v>
                  </c:pt>
                  <c:pt idx="2318">
                    <c:v>MEDIO   </c:v>
                  </c:pt>
                  <c:pt idx="2319">
                    <c:v>MEDIO   </c:v>
                  </c:pt>
                  <c:pt idx="2320">
                    <c:v>MEDIO   </c:v>
                  </c:pt>
                  <c:pt idx="2321">
                    <c:v>MEDIO   </c:v>
                  </c:pt>
                  <c:pt idx="2322">
                    <c:v>MEDIO   </c:v>
                  </c:pt>
                  <c:pt idx="2323">
                    <c:v>MEDIO   </c:v>
                  </c:pt>
                  <c:pt idx="2324">
                    <c:v>BAJO</c:v>
                  </c:pt>
                  <c:pt idx="2325">
                    <c:v>BAJO</c:v>
                  </c:pt>
                  <c:pt idx="2326">
                    <c:v>MEDIO   </c:v>
                  </c:pt>
                  <c:pt idx="2327">
                    <c:v>MEDIO   </c:v>
                  </c:pt>
                  <c:pt idx="2328">
                    <c:v>MEDIO   </c:v>
                  </c:pt>
                  <c:pt idx="2329">
                    <c:v>MEDIO   </c:v>
                  </c:pt>
                  <c:pt idx="2330">
                    <c:v>ALTO</c:v>
                  </c:pt>
                  <c:pt idx="2331">
                    <c:v>ALTO</c:v>
                  </c:pt>
                  <c:pt idx="2332">
                    <c:v>ALTO</c:v>
                  </c:pt>
                  <c:pt idx="2333">
                    <c:v>ALTO</c:v>
                  </c:pt>
                  <c:pt idx="2334">
                    <c:v>MEDIO   </c:v>
                  </c:pt>
                  <c:pt idx="2335">
                    <c:v>MEDIO   </c:v>
                  </c:pt>
                  <c:pt idx="2336">
                    <c:v>ALTO</c:v>
                  </c:pt>
                  <c:pt idx="2337">
                    <c:v>MEDIO   </c:v>
                  </c:pt>
                  <c:pt idx="2338">
                    <c:v>ALTO</c:v>
                  </c:pt>
                  <c:pt idx="2339">
                    <c:v>ALTO</c:v>
                  </c:pt>
                  <c:pt idx="2340">
                    <c:v>MEDIO   </c:v>
                  </c:pt>
                  <c:pt idx="2341">
                    <c:v>ALTO</c:v>
                  </c:pt>
                  <c:pt idx="2342">
                    <c:v>BAJO</c:v>
                  </c:pt>
                  <c:pt idx="2343">
                    <c:v>MEDIO   </c:v>
                  </c:pt>
                  <c:pt idx="2344">
                    <c:v>MEDIO   </c:v>
                  </c:pt>
                  <c:pt idx="2345">
                    <c:v>ALTO</c:v>
                  </c:pt>
                  <c:pt idx="2346">
                    <c:v>MEDIO   </c:v>
                  </c:pt>
                  <c:pt idx="2347">
                    <c:v>MEDIO   </c:v>
                  </c:pt>
                  <c:pt idx="2348">
                    <c:v>ALTO</c:v>
                  </c:pt>
                  <c:pt idx="2349">
                    <c:v>MEDIO   </c:v>
                  </c:pt>
                  <c:pt idx="2350">
                    <c:v>ALTO</c:v>
                  </c:pt>
                  <c:pt idx="2351">
                    <c:v>ALTO</c:v>
                  </c:pt>
                  <c:pt idx="2352">
                    <c:v>ALTO</c:v>
                  </c:pt>
                  <c:pt idx="2353">
                    <c:v>MEDIO   </c:v>
                  </c:pt>
                  <c:pt idx="2354">
                    <c:v>ALTO</c:v>
                  </c:pt>
                  <c:pt idx="2355">
                    <c:v>MEDIO   </c:v>
                  </c:pt>
                  <c:pt idx="2356">
                    <c:v>ALTO</c:v>
                  </c:pt>
                  <c:pt idx="2357">
                    <c:v>ALTO</c:v>
                  </c:pt>
                  <c:pt idx="2358">
                    <c:v>ALTO</c:v>
                  </c:pt>
                  <c:pt idx="2359">
                    <c:v>ALTO</c:v>
                  </c:pt>
                  <c:pt idx="2360">
                    <c:v>MEDIO   </c:v>
                  </c:pt>
                  <c:pt idx="2361">
                    <c:v>ALTO</c:v>
                  </c:pt>
                  <c:pt idx="2362">
                    <c:v>ALTO</c:v>
                  </c:pt>
                  <c:pt idx="2363">
                    <c:v>MEDIO   </c:v>
                  </c:pt>
                  <c:pt idx="2364">
                    <c:v>BAJO</c:v>
                  </c:pt>
                  <c:pt idx="2365">
                    <c:v>BAJO</c:v>
                  </c:pt>
                  <c:pt idx="2366">
                    <c:v>MEDIO   </c:v>
                  </c:pt>
                  <c:pt idx="2367">
                    <c:v>BAJO</c:v>
                  </c:pt>
                  <c:pt idx="2368">
                    <c:v>BAJO</c:v>
                  </c:pt>
                  <c:pt idx="2369">
                    <c:v>BAJO</c:v>
                  </c:pt>
                  <c:pt idx="2370">
                    <c:v>BAJO</c:v>
                  </c:pt>
                  <c:pt idx="2371">
                    <c:v>BAJO</c:v>
                  </c:pt>
                  <c:pt idx="2372">
                    <c:v>ALTO</c:v>
                  </c:pt>
                  <c:pt idx="2373">
                    <c:v>MEDIO   </c:v>
                  </c:pt>
                  <c:pt idx="2374">
                    <c:v>MEDIO   </c:v>
                  </c:pt>
                  <c:pt idx="2375">
                    <c:v>MEDIO   </c:v>
                  </c:pt>
                  <c:pt idx="2376">
                    <c:v>BAJO</c:v>
                  </c:pt>
                  <c:pt idx="2377">
                    <c:v>BAJO</c:v>
                  </c:pt>
                  <c:pt idx="2378">
                    <c:v>MEDIO   </c:v>
                  </c:pt>
                  <c:pt idx="2379">
                    <c:v>MEDIO   </c:v>
                  </c:pt>
                  <c:pt idx="2380">
                    <c:v>MEDIO   </c:v>
                  </c:pt>
                  <c:pt idx="2381">
                    <c:v>BAJO</c:v>
                  </c:pt>
                  <c:pt idx="2382">
                    <c:v>MEDIO   </c:v>
                  </c:pt>
                  <c:pt idx="2383">
                    <c:v>BAJO</c:v>
                  </c:pt>
                  <c:pt idx="2384">
                    <c:v>BAJO</c:v>
                  </c:pt>
                  <c:pt idx="2385">
                    <c:v>BAJO</c:v>
                  </c:pt>
                  <c:pt idx="2386">
                    <c:v>BAJO</c:v>
                  </c:pt>
                  <c:pt idx="2387">
                    <c:v>BAJO</c:v>
                  </c:pt>
                  <c:pt idx="2388">
                    <c:v>BAJO</c:v>
                  </c:pt>
                  <c:pt idx="2389">
                    <c:v>BAJO</c:v>
                  </c:pt>
                  <c:pt idx="2390">
                    <c:v>BAJO</c:v>
                  </c:pt>
                  <c:pt idx="2391">
                    <c:v>MEDIO   </c:v>
                  </c:pt>
                  <c:pt idx="2392">
                    <c:v>BAJO</c:v>
                  </c:pt>
                  <c:pt idx="2393">
                    <c:v>MEDIO   </c:v>
                  </c:pt>
                  <c:pt idx="2394">
                    <c:v>BAJO</c:v>
                  </c:pt>
                  <c:pt idx="2395">
                    <c:v>BAJO</c:v>
                  </c:pt>
                  <c:pt idx="2396">
                    <c:v>BAJO</c:v>
                  </c:pt>
                  <c:pt idx="2397">
                    <c:v>BAJO</c:v>
                  </c:pt>
                  <c:pt idx="2398">
                    <c:v>BAJO</c:v>
                  </c:pt>
                  <c:pt idx="2399">
                    <c:v>BAJO</c:v>
                  </c:pt>
                  <c:pt idx="2400">
                    <c:v>BAJO</c:v>
                  </c:pt>
                  <c:pt idx="2401">
                    <c:v>BAJO</c:v>
                  </c:pt>
                  <c:pt idx="2402">
                    <c:v>BAJO</c:v>
                  </c:pt>
                  <c:pt idx="2403">
                    <c:v>BAJO</c:v>
                  </c:pt>
                  <c:pt idx="2404">
                    <c:v>MEDIO   </c:v>
                  </c:pt>
                  <c:pt idx="2405">
                    <c:v>BAJO</c:v>
                  </c:pt>
                  <c:pt idx="2406">
                    <c:v>ALTO</c:v>
                  </c:pt>
                  <c:pt idx="2407">
                    <c:v>ALTO</c:v>
                  </c:pt>
                  <c:pt idx="2408">
                    <c:v>ALTO</c:v>
                  </c:pt>
                  <c:pt idx="2409">
                    <c:v>BAJO</c:v>
                  </c:pt>
                  <c:pt idx="2410">
                    <c:v>BAJO</c:v>
                  </c:pt>
                  <c:pt idx="2411">
                    <c:v>BAJO</c:v>
                  </c:pt>
                  <c:pt idx="2412">
                    <c:v>BAJO</c:v>
                  </c:pt>
                  <c:pt idx="2413">
                    <c:v>BAJO</c:v>
                  </c:pt>
                  <c:pt idx="2414">
                    <c:v>BAJO</c:v>
                  </c:pt>
                  <c:pt idx="2415">
                    <c:v>BAJO</c:v>
                  </c:pt>
                  <c:pt idx="2416">
                    <c:v>MEDIO   </c:v>
                  </c:pt>
                  <c:pt idx="2417">
                    <c:v>ALTO</c:v>
                  </c:pt>
                  <c:pt idx="2418">
                    <c:v>BAJO</c:v>
                  </c:pt>
                  <c:pt idx="2419">
                    <c:v>MEDIO   </c:v>
                  </c:pt>
                  <c:pt idx="2420">
                    <c:v>MEDIO   </c:v>
                  </c:pt>
                  <c:pt idx="2421">
                    <c:v>BAJO</c:v>
                  </c:pt>
                  <c:pt idx="2422">
                    <c:v>BAJO</c:v>
                  </c:pt>
                  <c:pt idx="2423">
                    <c:v>BAJO</c:v>
                  </c:pt>
                  <c:pt idx="2424">
                    <c:v>BAJO</c:v>
                  </c:pt>
                  <c:pt idx="2425">
                    <c:v>BAJO</c:v>
                  </c:pt>
                  <c:pt idx="2426">
                    <c:v>BAJO</c:v>
                  </c:pt>
                  <c:pt idx="2427">
                    <c:v>BAJO</c:v>
                  </c:pt>
                  <c:pt idx="2428">
                    <c:v>MEDIO   </c:v>
                  </c:pt>
                  <c:pt idx="2429">
                    <c:v>MEDIO   </c:v>
                  </c:pt>
                  <c:pt idx="2430">
                    <c:v>MEDIO   </c:v>
                  </c:pt>
                  <c:pt idx="2431">
                    <c:v>MEDIO   </c:v>
                  </c:pt>
                  <c:pt idx="2432">
                    <c:v>BAJO</c:v>
                  </c:pt>
                  <c:pt idx="2433">
                    <c:v>BAJO</c:v>
                  </c:pt>
                  <c:pt idx="2434">
                    <c:v>BAJO</c:v>
                  </c:pt>
                  <c:pt idx="2435">
                    <c:v>BAJO</c:v>
                  </c:pt>
                  <c:pt idx="2436">
                    <c:v>BAJO</c:v>
                  </c:pt>
                  <c:pt idx="2437">
                    <c:v>BAJO</c:v>
                  </c:pt>
                  <c:pt idx="2438">
                    <c:v>MEDIO   </c:v>
                  </c:pt>
                  <c:pt idx="2439">
                    <c:v>BAJO</c:v>
                  </c:pt>
                  <c:pt idx="2440">
                    <c:v>MEDIO   </c:v>
                  </c:pt>
                  <c:pt idx="2441">
                    <c:v>BAJO</c:v>
                  </c:pt>
                  <c:pt idx="2442">
                    <c:v>BAJO</c:v>
                  </c:pt>
                  <c:pt idx="2443">
                    <c:v>ALTO</c:v>
                  </c:pt>
                  <c:pt idx="2444">
                    <c:v>BAJO</c:v>
                  </c:pt>
                  <c:pt idx="2445">
                    <c:v>MEDIO   </c:v>
                  </c:pt>
                  <c:pt idx="2446">
                    <c:v>BAJO</c:v>
                  </c:pt>
                  <c:pt idx="2447">
                    <c:v>BAJO</c:v>
                  </c:pt>
                  <c:pt idx="2448">
                    <c:v>ALTO</c:v>
                  </c:pt>
                  <c:pt idx="2449">
                    <c:v>MEDIO   </c:v>
                  </c:pt>
                  <c:pt idx="2450">
                    <c:v>ALTO</c:v>
                  </c:pt>
                  <c:pt idx="2451">
                    <c:v>BAJO</c:v>
                  </c:pt>
                  <c:pt idx="2452">
                    <c:v>BAJO</c:v>
                  </c:pt>
                  <c:pt idx="2453">
                    <c:v>BAJO</c:v>
                  </c:pt>
                  <c:pt idx="2454">
                    <c:v>BAJO</c:v>
                  </c:pt>
                  <c:pt idx="2455">
                    <c:v>MEDIO   </c:v>
                  </c:pt>
                  <c:pt idx="2456">
                    <c:v>MEDIO   </c:v>
                  </c:pt>
                  <c:pt idx="2457">
                    <c:v>BAJO</c:v>
                  </c:pt>
                  <c:pt idx="2458">
                    <c:v>BAJO</c:v>
                  </c:pt>
                  <c:pt idx="2459">
                    <c:v>BAJO</c:v>
                  </c:pt>
                  <c:pt idx="2460">
                    <c:v>MEDIO   </c:v>
                  </c:pt>
                  <c:pt idx="2461">
                    <c:v>MEDIO   </c:v>
                  </c:pt>
                  <c:pt idx="2462">
                    <c:v>BAJO</c:v>
                  </c:pt>
                  <c:pt idx="2463">
                    <c:v>BAJO</c:v>
                  </c:pt>
                  <c:pt idx="2464">
                    <c:v>MEDIO   </c:v>
                  </c:pt>
                  <c:pt idx="2465">
                    <c:v>MEDIO   </c:v>
                  </c:pt>
                  <c:pt idx="2466">
                    <c:v>MEDIO   </c:v>
                  </c:pt>
                  <c:pt idx="2467">
                    <c:v>MEDIO   </c:v>
                  </c:pt>
                  <c:pt idx="2468">
                    <c:v>BAJO</c:v>
                  </c:pt>
                  <c:pt idx="2469">
                    <c:v>BAJO</c:v>
                  </c:pt>
                  <c:pt idx="2470">
                    <c:v>BAJO</c:v>
                  </c:pt>
                  <c:pt idx="2471">
                    <c:v>BAJO</c:v>
                  </c:pt>
                  <c:pt idx="2472">
                    <c:v>MEDIO   </c:v>
                  </c:pt>
                  <c:pt idx="2473">
                    <c:v>BAJO</c:v>
                  </c:pt>
                  <c:pt idx="2474">
                    <c:v>BAJO</c:v>
                  </c:pt>
                  <c:pt idx="2475">
                    <c:v>BAJO</c:v>
                  </c:pt>
                  <c:pt idx="2476">
                    <c:v>BAJO</c:v>
                  </c:pt>
                  <c:pt idx="2477">
                    <c:v>MEDIO   </c:v>
                  </c:pt>
                  <c:pt idx="2478">
                    <c:v>MEDIO   </c:v>
                  </c:pt>
                  <c:pt idx="2479">
                    <c:v>MEDIO   </c:v>
                  </c:pt>
                  <c:pt idx="2480">
                    <c:v>MEDIO   </c:v>
                  </c:pt>
                  <c:pt idx="2481">
                    <c:v>MEDIO   </c:v>
                  </c:pt>
                  <c:pt idx="2482">
                    <c:v>MEDIO   </c:v>
                  </c:pt>
                  <c:pt idx="2483">
                    <c:v>BAJO</c:v>
                  </c:pt>
                  <c:pt idx="2484">
                    <c:v>MEDIO   </c:v>
                  </c:pt>
                  <c:pt idx="2485">
                    <c:v>BAJO</c:v>
                  </c:pt>
                  <c:pt idx="2486">
                    <c:v>BAJO</c:v>
                  </c:pt>
                  <c:pt idx="2487">
                    <c:v>MEDIO   </c:v>
                  </c:pt>
                  <c:pt idx="2488">
                    <c:v>BAJO</c:v>
                  </c:pt>
                  <c:pt idx="2489">
                    <c:v>MEDIO   </c:v>
                  </c:pt>
                  <c:pt idx="2490">
                    <c:v>BAJO</c:v>
                  </c:pt>
                  <c:pt idx="2491">
                    <c:v>MEDIO   </c:v>
                  </c:pt>
                  <c:pt idx="2492">
                    <c:v>MEDIO   </c:v>
                  </c:pt>
                  <c:pt idx="2493">
                    <c:v>BAJO</c:v>
                  </c:pt>
                  <c:pt idx="2494">
                    <c:v>BAJO</c:v>
                  </c:pt>
                  <c:pt idx="2495">
                    <c:v>BAJO</c:v>
                  </c:pt>
                  <c:pt idx="2496">
                    <c:v>BAJO</c:v>
                  </c:pt>
                  <c:pt idx="2497">
                    <c:v>BAJO</c:v>
                  </c:pt>
                  <c:pt idx="2498">
                    <c:v>BAJO</c:v>
                  </c:pt>
                  <c:pt idx="2499">
                    <c:v>BAJO</c:v>
                  </c:pt>
                  <c:pt idx="2500">
                    <c:v>MEDIO   </c:v>
                  </c:pt>
                  <c:pt idx="2501">
                    <c:v>ALTO</c:v>
                  </c:pt>
                  <c:pt idx="2502">
                    <c:v>BAJO</c:v>
                  </c:pt>
                  <c:pt idx="2503">
                    <c:v>BAJO</c:v>
                  </c:pt>
                  <c:pt idx="2504">
                    <c:v>BAJO</c:v>
                  </c:pt>
                  <c:pt idx="2505">
                    <c:v>ALTO</c:v>
                  </c:pt>
                  <c:pt idx="2506">
                    <c:v>ALTO</c:v>
                  </c:pt>
                  <c:pt idx="2507">
                    <c:v>ALTO</c:v>
                  </c:pt>
                  <c:pt idx="2508">
                    <c:v>ALTO</c:v>
                  </c:pt>
                  <c:pt idx="2509">
                    <c:v>ALTO</c:v>
                  </c:pt>
                  <c:pt idx="2510">
                    <c:v>ALTO</c:v>
                  </c:pt>
                  <c:pt idx="2511">
                    <c:v>ALTO</c:v>
                  </c:pt>
                  <c:pt idx="2512">
                    <c:v>ALTO</c:v>
                  </c:pt>
                  <c:pt idx="2513">
                    <c:v>ALTO</c:v>
                  </c:pt>
                  <c:pt idx="2514">
                    <c:v>ALTO</c:v>
                  </c:pt>
                  <c:pt idx="2515">
                    <c:v>ALTO</c:v>
                  </c:pt>
                  <c:pt idx="2516">
                    <c:v>ALTO</c:v>
                  </c:pt>
                  <c:pt idx="2517">
                    <c:v>ALTO</c:v>
                  </c:pt>
                  <c:pt idx="2518">
                    <c:v>ALTO</c:v>
                  </c:pt>
                  <c:pt idx="2519">
                    <c:v>ALTO</c:v>
                  </c:pt>
                  <c:pt idx="2520">
                    <c:v>ALTO</c:v>
                  </c:pt>
                  <c:pt idx="2521">
                    <c:v>ALTO</c:v>
                  </c:pt>
                  <c:pt idx="2522">
                    <c:v>MEDIO   </c:v>
                  </c:pt>
                  <c:pt idx="2523">
                    <c:v>MEDIO   </c:v>
                  </c:pt>
                  <c:pt idx="2524">
                    <c:v>MEDIO   </c:v>
                  </c:pt>
                  <c:pt idx="2525">
                    <c:v>BAJO</c:v>
                  </c:pt>
                  <c:pt idx="2526">
                    <c:v>MEDIO   </c:v>
                  </c:pt>
                  <c:pt idx="2527">
                    <c:v>BAJO</c:v>
                  </c:pt>
                  <c:pt idx="2528">
                    <c:v>MEDIO   </c:v>
                  </c:pt>
                  <c:pt idx="2529">
                    <c:v>MEDIO   </c:v>
                  </c:pt>
                  <c:pt idx="2530">
                    <c:v>ALTO</c:v>
                  </c:pt>
                  <c:pt idx="2531">
                    <c:v>MEDIO   </c:v>
                  </c:pt>
                  <c:pt idx="2532">
                    <c:v>MEDIO   </c:v>
                  </c:pt>
                  <c:pt idx="2533">
                    <c:v>MEDIO   </c:v>
                  </c:pt>
                  <c:pt idx="2534">
                    <c:v>MEDIO   </c:v>
                  </c:pt>
                  <c:pt idx="2535">
                    <c:v>MEDIO   </c:v>
                  </c:pt>
                  <c:pt idx="2536">
                    <c:v>MEDIO   </c:v>
                  </c:pt>
                  <c:pt idx="2537">
                    <c:v>MEDIO   </c:v>
                  </c:pt>
                  <c:pt idx="2538">
                    <c:v>MEDIO   </c:v>
                  </c:pt>
                  <c:pt idx="2539">
                    <c:v>MEDIO   </c:v>
                  </c:pt>
                  <c:pt idx="2540">
                    <c:v>MEDIO   </c:v>
                  </c:pt>
                  <c:pt idx="2541">
                    <c:v>ALTO</c:v>
                  </c:pt>
                  <c:pt idx="2542">
                    <c:v>MEDIO   </c:v>
                  </c:pt>
                  <c:pt idx="2543">
                    <c:v>MEDIO   </c:v>
                  </c:pt>
                  <c:pt idx="2544">
                    <c:v>MEDIO   </c:v>
                  </c:pt>
                  <c:pt idx="2545">
                    <c:v>ALTO</c:v>
                  </c:pt>
                  <c:pt idx="2546">
                    <c:v>ALTO</c:v>
                  </c:pt>
                  <c:pt idx="2547">
                    <c:v>MEDIO   </c:v>
                  </c:pt>
                  <c:pt idx="2548">
                    <c:v>MEDIO   </c:v>
                  </c:pt>
                  <c:pt idx="2549">
                    <c:v>MEDIO   </c:v>
                  </c:pt>
                  <c:pt idx="2550">
                    <c:v>MEDIO   </c:v>
                  </c:pt>
                  <c:pt idx="2551">
                    <c:v>MEDIO   </c:v>
                  </c:pt>
                  <c:pt idx="2552">
                    <c:v>MEDIO   </c:v>
                  </c:pt>
                  <c:pt idx="2553">
                    <c:v>MEDIO   </c:v>
                  </c:pt>
                  <c:pt idx="2554">
                    <c:v>MEDIO   </c:v>
                  </c:pt>
                  <c:pt idx="2555">
                    <c:v>MEDIO   </c:v>
                  </c:pt>
                  <c:pt idx="2556">
                    <c:v>MEDIO   </c:v>
                  </c:pt>
                  <c:pt idx="2557">
                    <c:v>MEDIO   </c:v>
                  </c:pt>
                  <c:pt idx="2558">
                    <c:v>MEDIO   </c:v>
                  </c:pt>
                  <c:pt idx="2559">
                    <c:v>MEDIO   </c:v>
                  </c:pt>
                  <c:pt idx="2560">
                    <c:v>MEDIO   </c:v>
                  </c:pt>
                  <c:pt idx="2561">
                    <c:v>MEDIO   </c:v>
                  </c:pt>
                  <c:pt idx="2562">
                    <c:v>MEDIO   </c:v>
                  </c:pt>
                  <c:pt idx="2563">
                    <c:v>MEDIO   </c:v>
                  </c:pt>
                  <c:pt idx="2564">
                    <c:v>MEDIO   </c:v>
                  </c:pt>
                  <c:pt idx="2565">
                    <c:v>MEDIO   </c:v>
                  </c:pt>
                  <c:pt idx="2566">
                    <c:v>MEDIO   </c:v>
                  </c:pt>
                  <c:pt idx="2567">
                    <c:v>MEDIO   </c:v>
                  </c:pt>
                  <c:pt idx="2568">
                    <c:v>MEDIO   </c:v>
                  </c:pt>
                  <c:pt idx="2569">
                    <c:v>MEDIO   </c:v>
                  </c:pt>
                  <c:pt idx="2570">
                    <c:v>MEDIO   </c:v>
                  </c:pt>
                  <c:pt idx="2571">
                    <c:v>MEDIO   </c:v>
                  </c:pt>
                  <c:pt idx="2572">
                    <c:v>MEDIO   </c:v>
                  </c:pt>
                  <c:pt idx="2573">
                    <c:v>MEDIO   </c:v>
                  </c:pt>
                  <c:pt idx="2574">
                    <c:v>MEDIO   </c:v>
                  </c:pt>
                  <c:pt idx="2575">
                    <c:v>MEDIO   </c:v>
                  </c:pt>
                  <c:pt idx="2576">
                    <c:v>MEDIO   </c:v>
                  </c:pt>
                  <c:pt idx="2577">
                    <c:v>MEDIO   </c:v>
                  </c:pt>
                  <c:pt idx="2578">
                    <c:v>ALTO</c:v>
                  </c:pt>
                  <c:pt idx="2579">
                    <c:v>MEDIO   </c:v>
                  </c:pt>
                  <c:pt idx="2580">
                    <c:v>MEDIO   </c:v>
                  </c:pt>
                  <c:pt idx="2581">
                    <c:v>MEDIO   </c:v>
                  </c:pt>
                  <c:pt idx="2582">
                    <c:v>MEDIO   </c:v>
                  </c:pt>
                  <c:pt idx="2583">
                    <c:v>MEDIO   </c:v>
                  </c:pt>
                  <c:pt idx="2584">
                    <c:v>MEDIO   </c:v>
                  </c:pt>
                  <c:pt idx="2585">
                    <c:v>BAJO</c:v>
                  </c:pt>
                  <c:pt idx="2586">
                    <c:v>MEDIO   </c:v>
                  </c:pt>
                  <c:pt idx="2587">
                    <c:v>BAJO</c:v>
                  </c:pt>
                  <c:pt idx="2588">
                    <c:v>BAJO</c:v>
                  </c:pt>
                  <c:pt idx="2589">
                    <c:v>MEDIO   </c:v>
                  </c:pt>
                  <c:pt idx="2590">
                    <c:v>MEDIO   </c:v>
                  </c:pt>
                  <c:pt idx="2591">
                    <c:v>MEDIO   </c:v>
                  </c:pt>
                  <c:pt idx="2592">
                    <c:v>MEDIO   </c:v>
                  </c:pt>
                  <c:pt idx="2593">
                    <c:v>MEDIO   </c:v>
                  </c:pt>
                  <c:pt idx="2594">
                    <c:v>MEDIO   </c:v>
                  </c:pt>
                  <c:pt idx="2595">
                    <c:v>MEDIO   </c:v>
                  </c:pt>
                  <c:pt idx="2596">
                    <c:v>MEDIO   </c:v>
                  </c:pt>
                  <c:pt idx="2597">
                    <c:v>MEDIO   </c:v>
                  </c:pt>
                  <c:pt idx="2598">
                    <c:v>MEDIO   </c:v>
                  </c:pt>
                  <c:pt idx="2599">
                    <c:v>MEDIO   </c:v>
                  </c:pt>
                  <c:pt idx="2600">
                    <c:v>MEDIO   </c:v>
                  </c:pt>
                  <c:pt idx="2601">
                    <c:v>MEDIO   </c:v>
                  </c:pt>
                  <c:pt idx="2602">
                    <c:v>MEDIO   </c:v>
                  </c:pt>
                  <c:pt idx="2603">
                    <c:v>MEDIO   </c:v>
                  </c:pt>
                  <c:pt idx="2604">
                    <c:v>MEDIO   </c:v>
                  </c:pt>
                  <c:pt idx="2605">
                    <c:v>MEDIO   </c:v>
                  </c:pt>
                  <c:pt idx="2606">
                    <c:v>MEDIO   </c:v>
                  </c:pt>
                  <c:pt idx="2607">
                    <c:v>MEDIO   </c:v>
                  </c:pt>
                  <c:pt idx="2608">
                    <c:v>MEDIO   </c:v>
                  </c:pt>
                  <c:pt idx="2609">
                    <c:v>MEDIO   </c:v>
                  </c:pt>
                  <c:pt idx="2610">
                    <c:v>MEDIO   </c:v>
                  </c:pt>
                  <c:pt idx="2611">
                    <c:v>MEDIO   </c:v>
                  </c:pt>
                  <c:pt idx="2612">
                    <c:v>MEDIO   </c:v>
                  </c:pt>
                  <c:pt idx="2613">
                    <c:v>MEDIO   </c:v>
                  </c:pt>
                  <c:pt idx="2614">
                    <c:v>MEDIO   </c:v>
                  </c:pt>
                  <c:pt idx="2615">
                    <c:v>MEDIO   </c:v>
                  </c:pt>
                  <c:pt idx="2616">
                    <c:v>MEDIO   </c:v>
                  </c:pt>
                  <c:pt idx="2617">
                    <c:v>MEDIO   </c:v>
                  </c:pt>
                  <c:pt idx="2618">
                    <c:v>MEDIO   </c:v>
                  </c:pt>
                  <c:pt idx="2619">
                    <c:v>BAJO</c:v>
                  </c:pt>
                  <c:pt idx="2620">
                    <c:v>MEDIO   </c:v>
                  </c:pt>
                  <c:pt idx="2621">
                    <c:v>BAJO</c:v>
                  </c:pt>
                  <c:pt idx="2622">
                    <c:v>BAJO</c:v>
                  </c:pt>
                  <c:pt idx="2623">
                    <c:v>BAJO</c:v>
                  </c:pt>
                  <c:pt idx="2624">
                    <c:v>BAJO</c:v>
                  </c:pt>
                  <c:pt idx="2625">
                    <c:v>MEDIO   </c:v>
                  </c:pt>
                  <c:pt idx="2626">
                    <c:v>MEDIO   </c:v>
                  </c:pt>
                  <c:pt idx="2627">
                    <c:v>MEDIO   </c:v>
                  </c:pt>
                  <c:pt idx="2628">
                    <c:v>MEDIO   </c:v>
                  </c:pt>
                  <c:pt idx="2629">
                    <c:v>MEDIO   </c:v>
                  </c:pt>
                  <c:pt idx="2630">
                    <c:v>BAJO</c:v>
                  </c:pt>
                  <c:pt idx="2631">
                    <c:v>BAJO</c:v>
                  </c:pt>
                  <c:pt idx="2632">
                    <c:v>BAJO</c:v>
                  </c:pt>
                  <c:pt idx="2633">
                    <c:v>BAJO</c:v>
                  </c:pt>
                  <c:pt idx="2634">
                    <c:v>BAJO</c:v>
                  </c:pt>
                  <c:pt idx="2635">
                    <c:v>BAJO</c:v>
                  </c:pt>
                  <c:pt idx="2636">
                    <c:v>BAJO</c:v>
                  </c:pt>
                  <c:pt idx="2637">
                    <c:v>BAJO</c:v>
                  </c:pt>
                  <c:pt idx="2638">
                    <c:v>BAJO</c:v>
                  </c:pt>
                  <c:pt idx="2639">
                    <c:v>BAJO</c:v>
                  </c:pt>
                  <c:pt idx="2640">
                    <c:v>MEDIO   </c:v>
                  </c:pt>
                  <c:pt idx="2641">
                    <c:v>MEDIO   </c:v>
                  </c:pt>
                  <c:pt idx="2642">
                    <c:v>BAJO</c:v>
                  </c:pt>
                  <c:pt idx="2643">
                    <c:v>BAJO</c:v>
                  </c:pt>
                  <c:pt idx="2644">
                    <c:v>MEDIO   </c:v>
                  </c:pt>
                  <c:pt idx="2645">
                    <c:v>ALTO</c:v>
                  </c:pt>
                  <c:pt idx="2646">
                    <c:v>BAJO</c:v>
                  </c:pt>
                  <c:pt idx="2647">
                    <c:v>MEDIO   </c:v>
                  </c:pt>
                  <c:pt idx="2648">
                    <c:v>MEDIO   </c:v>
                  </c:pt>
                  <c:pt idx="2649">
                    <c:v>BAJO</c:v>
                  </c:pt>
                  <c:pt idx="2650">
                    <c:v>BAJO</c:v>
                  </c:pt>
                  <c:pt idx="2651">
                    <c:v>MEDIO   </c:v>
                  </c:pt>
                  <c:pt idx="2652">
                    <c:v>MEDIO   </c:v>
                  </c:pt>
                  <c:pt idx="2653">
                    <c:v>MEDIO   </c:v>
                  </c:pt>
                  <c:pt idx="2654">
                    <c:v>MEDIO   </c:v>
                  </c:pt>
                  <c:pt idx="2655">
                    <c:v>MEDIO   </c:v>
                  </c:pt>
                  <c:pt idx="2656">
                    <c:v>MEDIO   </c:v>
                  </c:pt>
                  <c:pt idx="2657">
                    <c:v>BAJO</c:v>
                  </c:pt>
                  <c:pt idx="2658">
                    <c:v>ALTO</c:v>
                  </c:pt>
                  <c:pt idx="2659">
                    <c:v>MEDIO   </c:v>
                  </c:pt>
                  <c:pt idx="2660">
                    <c:v>MEDIO   </c:v>
                  </c:pt>
                  <c:pt idx="2661">
                    <c:v>MEDIO   </c:v>
                  </c:pt>
                  <c:pt idx="2662">
                    <c:v>ALTO</c:v>
                  </c:pt>
                  <c:pt idx="2663">
                    <c:v>MEDIO   </c:v>
                  </c:pt>
                  <c:pt idx="2664">
                    <c:v>MEDIO   </c:v>
                  </c:pt>
                  <c:pt idx="2665">
                    <c:v>MEDIO   </c:v>
                  </c:pt>
                  <c:pt idx="2666">
                    <c:v>MEDIO   </c:v>
                  </c:pt>
                  <c:pt idx="2667">
                    <c:v>MEDIO   </c:v>
                  </c:pt>
                  <c:pt idx="2668">
                    <c:v>BAJO</c:v>
                  </c:pt>
                  <c:pt idx="2669">
                    <c:v>MEDIO   </c:v>
                  </c:pt>
                  <c:pt idx="2670">
                    <c:v>MEDIO   </c:v>
                  </c:pt>
                  <c:pt idx="2671">
                    <c:v>MEDIO   </c:v>
                  </c:pt>
                  <c:pt idx="2672">
                    <c:v>MEDIO   </c:v>
                  </c:pt>
                  <c:pt idx="2673">
                    <c:v>MEDIO   </c:v>
                  </c:pt>
                  <c:pt idx="2674">
                    <c:v>MEDIO   </c:v>
                  </c:pt>
                  <c:pt idx="2675">
                    <c:v>MEDIO   </c:v>
                  </c:pt>
                  <c:pt idx="2676">
                    <c:v>MEDIO   </c:v>
                  </c:pt>
                  <c:pt idx="2677">
                    <c:v>MEDIO   </c:v>
                  </c:pt>
                  <c:pt idx="2678">
                    <c:v>MEDIO   </c:v>
                  </c:pt>
                  <c:pt idx="2679">
                    <c:v>MEDIO   </c:v>
                  </c:pt>
                  <c:pt idx="2680">
                    <c:v>MEDIO   </c:v>
                  </c:pt>
                  <c:pt idx="2681">
                    <c:v>MEDIO   </c:v>
                  </c:pt>
                  <c:pt idx="2682">
                    <c:v>MEDIO   </c:v>
                  </c:pt>
                  <c:pt idx="2683">
                    <c:v>MEDIO   </c:v>
                  </c:pt>
                  <c:pt idx="2684">
                    <c:v>MEDIO   </c:v>
                  </c:pt>
                  <c:pt idx="2685">
                    <c:v>MEDIO   </c:v>
                  </c:pt>
                  <c:pt idx="2686">
                    <c:v>ALTO</c:v>
                  </c:pt>
                  <c:pt idx="2687">
                    <c:v>MEDIO   </c:v>
                  </c:pt>
                  <c:pt idx="2688">
                    <c:v>MEDIO   </c:v>
                  </c:pt>
                  <c:pt idx="2689">
                    <c:v>BAJO</c:v>
                  </c:pt>
                  <c:pt idx="2690">
                    <c:v>MEDIO   </c:v>
                  </c:pt>
                  <c:pt idx="2691">
                    <c:v>MEDIO   </c:v>
                  </c:pt>
                  <c:pt idx="2692">
                    <c:v>ALTO</c:v>
                  </c:pt>
                  <c:pt idx="2693">
                    <c:v>ALTO</c:v>
                  </c:pt>
                  <c:pt idx="2694">
                    <c:v>ALTO</c:v>
                  </c:pt>
                  <c:pt idx="2695">
                    <c:v>BAJO</c:v>
                  </c:pt>
                  <c:pt idx="2696">
                    <c:v>MEDIO   </c:v>
                  </c:pt>
                  <c:pt idx="2697">
                    <c:v>BAJO</c:v>
                  </c:pt>
                  <c:pt idx="2698">
                    <c:v>ALTO</c:v>
                  </c:pt>
                  <c:pt idx="2699">
                    <c:v>MEDIO   </c:v>
                  </c:pt>
                  <c:pt idx="2700">
                    <c:v>MEDIO   </c:v>
                  </c:pt>
                  <c:pt idx="2701">
                    <c:v>MEDIO   </c:v>
                  </c:pt>
                  <c:pt idx="2702">
                    <c:v>MEDIO   </c:v>
                  </c:pt>
                  <c:pt idx="2703">
                    <c:v>ALTO</c:v>
                  </c:pt>
                  <c:pt idx="2704">
                    <c:v>ALTO</c:v>
                  </c:pt>
                  <c:pt idx="2705">
                    <c:v>BAJO</c:v>
                  </c:pt>
                  <c:pt idx="2706">
                    <c:v>ALTO</c:v>
                  </c:pt>
                  <c:pt idx="2707">
                    <c:v>ALTO</c:v>
                  </c:pt>
                  <c:pt idx="2708">
                    <c:v>ALTO</c:v>
                  </c:pt>
                  <c:pt idx="2709">
                    <c:v>ALTO</c:v>
                  </c:pt>
                  <c:pt idx="2710">
                    <c:v>MEDIO   </c:v>
                  </c:pt>
                  <c:pt idx="2711">
                    <c:v>MEDIO   </c:v>
                  </c:pt>
                  <c:pt idx="2712">
                    <c:v>MEDIO   </c:v>
                  </c:pt>
                  <c:pt idx="2713">
                    <c:v>MEDIO   </c:v>
                  </c:pt>
                  <c:pt idx="2714">
                    <c:v>MEDIO   </c:v>
                  </c:pt>
                  <c:pt idx="2715">
                    <c:v>MEDIO   </c:v>
                  </c:pt>
                  <c:pt idx="2716">
                    <c:v>ALTO</c:v>
                  </c:pt>
                  <c:pt idx="2717">
                    <c:v>ALTO</c:v>
                  </c:pt>
                  <c:pt idx="2718">
                    <c:v>ALTO</c:v>
                  </c:pt>
                  <c:pt idx="2719">
                    <c:v>ALTO</c:v>
                  </c:pt>
                  <c:pt idx="2720">
                    <c:v>ALTO</c:v>
                  </c:pt>
                  <c:pt idx="2721">
                    <c:v>ALTO</c:v>
                  </c:pt>
                  <c:pt idx="2722">
                    <c:v>ALTO</c:v>
                  </c:pt>
                  <c:pt idx="2723">
                    <c:v>ALTO</c:v>
                  </c:pt>
                  <c:pt idx="2724">
                    <c:v>ALTO</c:v>
                  </c:pt>
                  <c:pt idx="2725">
                    <c:v>ALTO</c:v>
                  </c:pt>
                  <c:pt idx="2726">
                    <c:v>ALTO</c:v>
                  </c:pt>
                  <c:pt idx="2727">
                    <c:v>ALTO</c:v>
                  </c:pt>
                  <c:pt idx="2728">
                    <c:v>ALTO</c:v>
                  </c:pt>
                  <c:pt idx="2729">
                    <c:v>ALTO</c:v>
                  </c:pt>
                  <c:pt idx="2730">
                    <c:v>ALTO</c:v>
                  </c:pt>
                  <c:pt idx="2731">
                    <c:v>ALTO</c:v>
                  </c:pt>
                  <c:pt idx="2732">
                    <c:v>MEDIO   </c:v>
                  </c:pt>
                  <c:pt idx="2733">
                    <c:v>BAJO</c:v>
                  </c:pt>
                  <c:pt idx="2734">
                    <c:v>BAJO</c:v>
                  </c:pt>
                  <c:pt idx="2735">
                    <c:v>MEDIO   </c:v>
                  </c:pt>
                  <c:pt idx="2736">
                    <c:v>MEDIO   </c:v>
                  </c:pt>
                  <c:pt idx="2737">
                    <c:v>MEDIO   </c:v>
                  </c:pt>
                  <c:pt idx="2738">
                    <c:v>MEDIO   </c:v>
                  </c:pt>
                  <c:pt idx="2739">
                    <c:v>BAJO</c:v>
                  </c:pt>
                  <c:pt idx="2740">
                    <c:v>BAJO</c:v>
                  </c:pt>
                  <c:pt idx="2741">
                    <c:v>MEDIO   </c:v>
                  </c:pt>
                  <c:pt idx="2742">
                    <c:v>BAJO</c:v>
                  </c:pt>
                  <c:pt idx="2743">
                    <c:v>MEDIO   </c:v>
                  </c:pt>
                  <c:pt idx="2744">
                    <c:v>BAJO</c:v>
                  </c:pt>
                  <c:pt idx="2745">
                    <c:v>MEDIO   </c:v>
                  </c:pt>
                  <c:pt idx="2746">
                    <c:v>MEDIO   </c:v>
                  </c:pt>
                  <c:pt idx="2747">
                    <c:v>MEDIO   </c:v>
                  </c:pt>
                  <c:pt idx="2748">
                    <c:v>BAJO</c:v>
                  </c:pt>
                  <c:pt idx="2749">
                    <c:v>BAJO</c:v>
                  </c:pt>
                  <c:pt idx="2750">
                    <c:v>MEDIO   </c:v>
                  </c:pt>
                  <c:pt idx="2751">
                    <c:v>BAJO</c:v>
                  </c:pt>
                  <c:pt idx="2752">
                    <c:v>BAJO</c:v>
                  </c:pt>
                  <c:pt idx="2753">
                    <c:v>MEDIO   </c:v>
                  </c:pt>
                  <c:pt idx="2754">
                    <c:v>MEDIO   </c:v>
                  </c:pt>
                  <c:pt idx="2755">
                    <c:v>MEDIO   </c:v>
                  </c:pt>
                  <c:pt idx="2756">
                    <c:v>MEDIO   </c:v>
                  </c:pt>
                  <c:pt idx="2757">
                    <c:v>MEDIO   </c:v>
                  </c:pt>
                  <c:pt idx="2758">
                    <c:v>BAJO</c:v>
                  </c:pt>
                  <c:pt idx="2759">
                    <c:v>BAJO</c:v>
                  </c:pt>
                  <c:pt idx="2760">
                    <c:v>BAJO</c:v>
                  </c:pt>
                  <c:pt idx="2761">
                    <c:v>MEDIO   </c:v>
                  </c:pt>
                  <c:pt idx="2762">
                    <c:v>BAJO</c:v>
                  </c:pt>
                  <c:pt idx="2763">
                    <c:v>MEDIO   </c:v>
                  </c:pt>
                  <c:pt idx="2764">
                    <c:v>BAJO</c:v>
                  </c:pt>
                  <c:pt idx="2765">
                    <c:v>BAJO</c:v>
                  </c:pt>
                  <c:pt idx="2766">
                    <c:v>ALTO</c:v>
                  </c:pt>
                  <c:pt idx="2767">
                    <c:v>ALTO</c:v>
                  </c:pt>
                  <c:pt idx="2768">
                    <c:v>ALTO</c:v>
                  </c:pt>
                  <c:pt idx="2769">
                    <c:v>BAJO</c:v>
                  </c:pt>
                  <c:pt idx="2770">
                    <c:v>BAJO</c:v>
                  </c:pt>
                  <c:pt idx="2771">
                    <c:v>BAJO</c:v>
                  </c:pt>
                  <c:pt idx="2772">
                    <c:v>BAJO</c:v>
                  </c:pt>
                  <c:pt idx="2773">
                    <c:v>BAJO</c:v>
                  </c:pt>
                  <c:pt idx="2774">
                    <c:v>ALTO</c:v>
                  </c:pt>
                  <c:pt idx="2775">
                    <c:v>BAJO</c:v>
                  </c:pt>
                  <c:pt idx="2776">
                    <c:v>BAJO</c:v>
                  </c:pt>
                  <c:pt idx="2777">
                    <c:v>BAJO</c:v>
                  </c:pt>
                  <c:pt idx="2778">
                    <c:v>BAJO</c:v>
                  </c:pt>
                  <c:pt idx="2779">
                    <c:v>BAJO</c:v>
                  </c:pt>
                  <c:pt idx="2780">
                    <c:v>BAJO</c:v>
                  </c:pt>
                  <c:pt idx="2781">
                    <c:v>ALTO</c:v>
                  </c:pt>
                  <c:pt idx="2782">
                    <c:v>MEDIO   </c:v>
                  </c:pt>
                  <c:pt idx="2783">
                    <c:v>BAJO</c:v>
                  </c:pt>
                  <c:pt idx="2784">
                    <c:v>MEDIO   </c:v>
                  </c:pt>
                  <c:pt idx="2785">
                    <c:v>MEDIO   </c:v>
                  </c:pt>
                  <c:pt idx="2786">
                    <c:v>BAJO</c:v>
                  </c:pt>
                  <c:pt idx="2787">
                    <c:v>BAJO</c:v>
                  </c:pt>
                  <c:pt idx="2788">
                    <c:v>BAJO</c:v>
                  </c:pt>
                  <c:pt idx="2789">
                    <c:v>MEDIO   </c:v>
                  </c:pt>
                  <c:pt idx="2790">
                    <c:v>BAJO</c:v>
                  </c:pt>
                  <c:pt idx="2791">
                    <c:v>MEDIO   </c:v>
                  </c:pt>
                  <c:pt idx="2792">
                    <c:v>BAJO</c:v>
                  </c:pt>
                  <c:pt idx="2793">
                    <c:v>MEDIO   </c:v>
                  </c:pt>
                  <c:pt idx="2794">
                    <c:v>MEDIO   </c:v>
                  </c:pt>
                  <c:pt idx="2795">
                    <c:v>MEDIO   </c:v>
                  </c:pt>
                  <c:pt idx="2796">
                    <c:v>ALTO</c:v>
                  </c:pt>
                  <c:pt idx="2797">
                    <c:v>BAJO</c:v>
                  </c:pt>
                  <c:pt idx="2798">
                    <c:v>MEDIO   </c:v>
                  </c:pt>
                  <c:pt idx="2799">
                    <c:v>BAJO</c:v>
                  </c:pt>
                  <c:pt idx="2800">
                    <c:v>BAJO</c:v>
                  </c:pt>
                  <c:pt idx="2801">
                    <c:v>ALTO</c:v>
                  </c:pt>
                  <c:pt idx="2802">
                    <c:v>ALTO</c:v>
                  </c:pt>
                  <c:pt idx="2803">
                    <c:v>MEDIO   </c:v>
                  </c:pt>
                  <c:pt idx="2804">
                    <c:v>MEDIO   </c:v>
                  </c:pt>
                  <c:pt idx="2805">
                    <c:v>BAJO</c:v>
                  </c:pt>
                  <c:pt idx="2806">
                    <c:v>MEDIO   </c:v>
                  </c:pt>
                  <c:pt idx="2807">
                    <c:v>BAJO</c:v>
                  </c:pt>
                  <c:pt idx="2808">
                    <c:v>MEDIO   </c:v>
                  </c:pt>
                  <c:pt idx="2809">
                    <c:v>BAJO</c:v>
                  </c:pt>
                  <c:pt idx="2810">
                    <c:v>BAJO</c:v>
                  </c:pt>
                  <c:pt idx="2811">
                    <c:v>BAJO</c:v>
                  </c:pt>
                  <c:pt idx="2812">
                    <c:v>BAJO</c:v>
                  </c:pt>
                  <c:pt idx="2813">
                    <c:v>BAJO</c:v>
                  </c:pt>
                </c:lvl>
                <c:lvl>
                  <c:pt idx="0">
                    <c:v>ALTO</c:v>
                  </c:pt>
                  <c:pt idx="1">
                    <c:v>BAJO</c:v>
                  </c:pt>
                  <c:pt idx="2">
                    <c:v>BAJO</c:v>
                  </c:pt>
                  <c:pt idx="3">
                    <c:v>BAJO</c:v>
                  </c:pt>
                  <c:pt idx="4">
                    <c:v>MEDIO   </c:v>
                  </c:pt>
                  <c:pt idx="5">
                    <c:v>BAJO</c:v>
                  </c:pt>
                  <c:pt idx="6">
                    <c:v>BAJO</c:v>
                  </c:pt>
                  <c:pt idx="7">
                    <c:v>ALTO</c:v>
                  </c:pt>
                  <c:pt idx="8">
                    <c:v>BAJO</c:v>
                  </c:pt>
                  <c:pt idx="9">
                    <c:v>BAJO</c:v>
                  </c:pt>
                  <c:pt idx="10">
                    <c:v>BAJO</c:v>
                  </c:pt>
                  <c:pt idx="11">
                    <c:v>ALTO</c:v>
                  </c:pt>
                  <c:pt idx="12">
                    <c:v>BAJO</c:v>
                  </c:pt>
                  <c:pt idx="13">
                    <c:v>BAJO</c:v>
                  </c:pt>
                  <c:pt idx="14">
                    <c:v>BAJO</c:v>
                  </c:pt>
                  <c:pt idx="15">
                    <c:v>BAJO</c:v>
                  </c:pt>
                  <c:pt idx="16">
                    <c:v>BAJO</c:v>
                  </c:pt>
                  <c:pt idx="17">
                    <c:v>BAJO</c:v>
                  </c:pt>
                  <c:pt idx="18">
                    <c:v>BAJO</c:v>
                  </c:pt>
                  <c:pt idx="19">
                    <c:v>BAJO</c:v>
                  </c:pt>
                  <c:pt idx="20">
                    <c:v>ALTO</c:v>
                  </c:pt>
                  <c:pt idx="21">
                    <c:v>BAJO</c:v>
                  </c:pt>
                  <c:pt idx="22">
                    <c:v>ALTO</c:v>
                  </c:pt>
                  <c:pt idx="23">
                    <c:v>BAJO</c:v>
                  </c:pt>
                  <c:pt idx="24">
                    <c:v>ALTO</c:v>
                  </c:pt>
                  <c:pt idx="25">
                    <c:v>BAJO</c:v>
                  </c:pt>
                  <c:pt idx="26">
                    <c:v>ALTO</c:v>
                  </c:pt>
                  <c:pt idx="27">
                    <c:v>BAJO</c:v>
                  </c:pt>
                  <c:pt idx="28">
                    <c:v>BAJO</c:v>
                  </c:pt>
                  <c:pt idx="29">
                    <c:v>BAJO</c:v>
                  </c:pt>
                  <c:pt idx="30">
                    <c:v>ALTO</c:v>
                  </c:pt>
                  <c:pt idx="31">
                    <c:v>BAJO</c:v>
                  </c:pt>
                  <c:pt idx="32">
                    <c:v>ALTO</c:v>
                  </c:pt>
                  <c:pt idx="33">
                    <c:v>BAJO</c:v>
                  </c:pt>
                  <c:pt idx="34">
                    <c:v>ALTO</c:v>
                  </c:pt>
                  <c:pt idx="35">
                    <c:v>BAJO</c:v>
                  </c:pt>
                  <c:pt idx="36">
                    <c:v>BAJO</c:v>
                  </c:pt>
                  <c:pt idx="37">
                    <c:v>ALTO</c:v>
                  </c:pt>
                  <c:pt idx="38">
                    <c:v>BAJO</c:v>
                  </c:pt>
                  <c:pt idx="39">
                    <c:v>ALTO</c:v>
                  </c:pt>
                  <c:pt idx="40">
                    <c:v>ALTO</c:v>
                  </c:pt>
                  <c:pt idx="41">
                    <c:v>ALTO</c:v>
                  </c:pt>
                  <c:pt idx="42">
                    <c:v>ALTO</c:v>
                  </c:pt>
                  <c:pt idx="43">
                    <c:v>ALTO</c:v>
                  </c:pt>
                  <c:pt idx="44">
                    <c:v>ALTO</c:v>
                  </c:pt>
                  <c:pt idx="45">
                    <c:v>BAJO</c:v>
                  </c:pt>
                  <c:pt idx="46">
                    <c:v>ALTO</c:v>
                  </c:pt>
                  <c:pt idx="47">
                    <c:v>ALTO</c:v>
                  </c:pt>
                  <c:pt idx="48">
                    <c:v>BAJO</c:v>
                  </c:pt>
                  <c:pt idx="49">
                    <c:v>BAJO</c:v>
                  </c:pt>
                  <c:pt idx="50">
                    <c:v>BAJO</c:v>
                  </c:pt>
                  <c:pt idx="51">
                    <c:v>BAJO</c:v>
                  </c:pt>
                  <c:pt idx="52">
                    <c:v>BAJO</c:v>
                  </c:pt>
                  <c:pt idx="53">
                    <c:v>BAJO</c:v>
                  </c:pt>
                  <c:pt idx="54">
                    <c:v>BAJO</c:v>
                  </c:pt>
                  <c:pt idx="55">
                    <c:v>BAJO</c:v>
                  </c:pt>
                  <c:pt idx="56">
                    <c:v>ALTO</c:v>
                  </c:pt>
                  <c:pt idx="57">
                    <c:v>ALTO</c:v>
                  </c:pt>
                  <c:pt idx="58">
                    <c:v>BAJO</c:v>
                  </c:pt>
                  <c:pt idx="59">
                    <c:v>ALTO</c:v>
                  </c:pt>
                  <c:pt idx="60">
                    <c:v>ALTO</c:v>
                  </c:pt>
                  <c:pt idx="61">
                    <c:v>BAJO</c:v>
                  </c:pt>
                  <c:pt idx="62">
                    <c:v>ALTO</c:v>
                  </c:pt>
                  <c:pt idx="63">
                    <c:v>ALTO</c:v>
                  </c:pt>
                  <c:pt idx="64">
                    <c:v>BAJO</c:v>
                  </c:pt>
                  <c:pt idx="65">
                    <c:v>BAJO</c:v>
                  </c:pt>
                  <c:pt idx="66">
                    <c:v>BAJO</c:v>
                  </c:pt>
                  <c:pt idx="67">
                    <c:v>ALTO</c:v>
                  </c:pt>
                  <c:pt idx="68">
                    <c:v>ALTO</c:v>
                  </c:pt>
                  <c:pt idx="69">
                    <c:v>BAJO</c:v>
                  </c:pt>
                  <c:pt idx="70">
                    <c:v>BAJO</c:v>
                  </c:pt>
                  <c:pt idx="71">
                    <c:v>BAJO</c:v>
                  </c:pt>
                  <c:pt idx="72">
                    <c:v>ALTO</c:v>
                  </c:pt>
                  <c:pt idx="73">
                    <c:v>ALTO</c:v>
                  </c:pt>
                  <c:pt idx="74">
                    <c:v>ALTO</c:v>
                  </c:pt>
                  <c:pt idx="75">
                    <c:v>ALTO</c:v>
                  </c:pt>
                  <c:pt idx="76">
                    <c:v>ALTO</c:v>
                  </c:pt>
                  <c:pt idx="77">
                    <c:v>ALTO</c:v>
                  </c:pt>
                  <c:pt idx="78">
                    <c:v>ALTO</c:v>
                  </c:pt>
                  <c:pt idx="79">
                    <c:v>ALTO</c:v>
                  </c:pt>
                  <c:pt idx="80">
                    <c:v>ALTO</c:v>
                  </c:pt>
                  <c:pt idx="81">
                    <c:v>ALTO</c:v>
                  </c:pt>
                  <c:pt idx="82">
                    <c:v>ALTO</c:v>
                  </c:pt>
                  <c:pt idx="83">
                    <c:v>ALTO</c:v>
                  </c:pt>
                  <c:pt idx="84">
                    <c:v>BAJO</c:v>
                  </c:pt>
                  <c:pt idx="85">
                    <c:v>BAJO</c:v>
                  </c:pt>
                  <c:pt idx="86">
                    <c:v>ALTO</c:v>
                  </c:pt>
                  <c:pt idx="87">
                    <c:v>BAJO</c:v>
                  </c:pt>
                  <c:pt idx="88">
                    <c:v>BAJO</c:v>
                  </c:pt>
                  <c:pt idx="89">
                    <c:v>BAJO</c:v>
                  </c:pt>
                  <c:pt idx="90">
                    <c:v>BAJO</c:v>
                  </c:pt>
                  <c:pt idx="91">
                    <c:v>ALTO</c:v>
                  </c:pt>
                  <c:pt idx="92">
                    <c:v>BAJO</c:v>
                  </c:pt>
                  <c:pt idx="93">
                    <c:v>ALTO</c:v>
                  </c:pt>
                  <c:pt idx="94">
                    <c:v>BAJO</c:v>
                  </c:pt>
                  <c:pt idx="95">
                    <c:v>BAJO</c:v>
                  </c:pt>
                  <c:pt idx="96">
                    <c:v>ALTO</c:v>
                  </c:pt>
                  <c:pt idx="97">
                    <c:v>MEDIO   </c:v>
                  </c:pt>
                  <c:pt idx="98">
                    <c:v>BAJO</c:v>
                  </c:pt>
                  <c:pt idx="99">
                    <c:v>BAJO</c:v>
                  </c:pt>
                  <c:pt idx="100">
                    <c:v>ALTO</c:v>
                  </c:pt>
                  <c:pt idx="101">
                    <c:v>BAJO</c:v>
                  </c:pt>
                  <c:pt idx="102">
                    <c:v>BAJO</c:v>
                  </c:pt>
                  <c:pt idx="103">
                    <c:v>MEDIO   </c:v>
                  </c:pt>
                  <c:pt idx="104">
                    <c:v>BAJO</c:v>
                  </c:pt>
                  <c:pt idx="105">
                    <c:v>BAJO</c:v>
                  </c:pt>
                  <c:pt idx="106">
                    <c:v>BAJO</c:v>
                  </c:pt>
                  <c:pt idx="107">
                    <c:v>BAJO</c:v>
                  </c:pt>
                  <c:pt idx="108">
                    <c:v>BAJO</c:v>
                  </c:pt>
                  <c:pt idx="109">
                    <c:v>BAJO</c:v>
                  </c:pt>
                  <c:pt idx="110">
                    <c:v>BAJO</c:v>
                  </c:pt>
                  <c:pt idx="111">
                    <c:v>BAJO</c:v>
                  </c:pt>
                  <c:pt idx="112">
                    <c:v>BAJO</c:v>
                  </c:pt>
                  <c:pt idx="113">
                    <c:v>BAJO</c:v>
                  </c:pt>
                  <c:pt idx="114">
                    <c:v>BAJO</c:v>
                  </c:pt>
                  <c:pt idx="115">
                    <c:v>BAJO</c:v>
                  </c:pt>
                  <c:pt idx="116">
                    <c:v>MEDIO   </c:v>
                  </c:pt>
                  <c:pt idx="117">
                    <c:v>BAJO</c:v>
                  </c:pt>
                  <c:pt idx="118">
                    <c:v>BAJO</c:v>
                  </c:pt>
                  <c:pt idx="119">
                    <c:v>BAJO</c:v>
                  </c:pt>
                  <c:pt idx="120">
                    <c:v>MEDIO   </c:v>
                  </c:pt>
                  <c:pt idx="121">
                    <c:v>MEDIO   </c:v>
                  </c:pt>
                  <c:pt idx="122">
                    <c:v>BAJO</c:v>
                  </c:pt>
                  <c:pt idx="123">
                    <c:v>MEDIO   </c:v>
                  </c:pt>
                  <c:pt idx="124">
                    <c:v>BAJO</c:v>
                  </c:pt>
                  <c:pt idx="125">
                    <c:v>BAJO</c:v>
                  </c:pt>
                  <c:pt idx="126">
                    <c:v>BAJO</c:v>
                  </c:pt>
                  <c:pt idx="127">
                    <c:v>BAJO</c:v>
                  </c:pt>
                  <c:pt idx="128">
                    <c:v>BAJO</c:v>
                  </c:pt>
                  <c:pt idx="129">
                    <c:v>BAJO</c:v>
                  </c:pt>
                  <c:pt idx="130">
                    <c:v>BAJO</c:v>
                  </c:pt>
                  <c:pt idx="131">
                    <c:v>BAJO</c:v>
                  </c:pt>
                  <c:pt idx="132">
                    <c:v>BAJO</c:v>
                  </c:pt>
                  <c:pt idx="133">
                    <c:v>BAJO</c:v>
                  </c:pt>
                  <c:pt idx="134">
                    <c:v>BAJO</c:v>
                  </c:pt>
                  <c:pt idx="135">
                    <c:v>BAJO</c:v>
                  </c:pt>
                  <c:pt idx="136">
                    <c:v>BAJO</c:v>
                  </c:pt>
                  <c:pt idx="137">
                    <c:v>BAJO</c:v>
                  </c:pt>
                  <c:pt idx="138">
                    <c:v>BAJO</c:v>
                  </c:pt>
                  <c:pt idx="139">
                    <c:v>BAJO</c:v>
                  </c:pt>
                  <c:pt idx="140">
                    <c:v>BAJO</c:v>
                  </c:pt>
                  <c:pt idx="141">
                    <c:v>ALTO</c:v>
                  </c:pt>
                  <c:pt idx="142">
                    <c:v>BAJO</c:v>
                  </c:pt>
                  <c:pt idx="143">
                    <c:v>BAJO</c:v>
                  </c:pt>
                  <c:pt idx="144">
                    <c:v>ALTO</c:v>
                  </c:pt>
                  <c:pt idx="145">
                    <c:v>BAJO</c:v>
                  </c:pt>
                  <c:pt idx="146">
                    <c:v>BAJO</c:v>
                  </c:pt>
                  <c:pt idx="147">
                    <c:v>BAJO</c:v>
                  </c:pt>
                  <c:pt idx="148">
                    <c:v>MEDIO   </c:v>
                  </c:pt>
                  <c:pt idx="149">
                    <c:v>BAJO</c:v>
                  </c:pt>
                  <c:pt idx="150">
                    <c:v>BAJO</c:v>
                  </c:pt>
                  <c:pt idx="151">
                    <c:v>BAJO</c:v>
                  </c:pt>
                  <c:pt idx="152">
                    <c:v>MEDIO   </c:v>
                  </c:pt>
                  <c:pt idx="153">
                    <c:v>BAJO</c:v>
                  </c:pt>
                  <c:pt idx="154">
                    <c:v>BAJO</c:v>
                  </c:pt>
                  <c:pt idx="155">
                    <c:v>BAJO</c:v>
                  </c:pt>
                  <c:pt idx="156">
                    <c:v>BAJO</c:v>
                  </c:pt>
                  <c:pt idx="157">
                    <c:v>BAJO</c:v>
                  </c:pt>
                  <c:pt idx="158">
                    <c:v>BAJO</c:v>
                  </c:pt>
                  <c:pt idx="159">
                    <c:v>BAJO</c:v>
                  </c:pt>
                  <c:pt idx="160">
                    <c:v>BAJO</c:v>
                  </c:pt>
                  <c:pt idx="161">
                    <c:v>BAJO</c:v>
                  </c:pt>
                  <c:pt idx="162">
                    <c:v>BAJO</c:v>
                  </c:pt>
                  <c:pt idx="163">
                    <c:v>MEDIO   </c:v>
                  </c:pt>
                  <c:pt idx="164">
                    <c:v>BAJO</c:v>
                  </c:pt>
                  <c:pt idx="165">
                    <c:v>BAJO</c:v>
                  </c:pt>
                  <c:pt idx="166">
                    <c:v>BAJO</c:v>
                  </c:pt>
                  <c:pt idx="167">
                    <c:v>BAJO</c:v>
                  </c:pt>
                  <c:pt idx="168">
                    <c:v>ALTO</c:v>
                  </c:pt>
                  <c:pt idx="169">
                    <c:v>BAJO</c:v>
                  </c:pt>
                  <c:pt idx="170">
                    <c:v>BAJO</c:v>
                  </c:pt>
                  <c:pt idx="171">
                    <c:v>BAJO</c:v>
                  </c:pt>
                  <c:pt idx="172">
                    <c:v>BAJO</c:v>
                  </c:pt>
                  <c:pt idx="173">
                    <c:v>BAJO</c:v>
                  </c:pt>
                  <c:pt idx="174">
                    <c:v>BAJO</c:v>
                  </c:pt>
                  <c:pt idx="175">
                    <c:v>BAJO</c:v>
                  </c:pt>
                  <c:pt idx="176">
                    <c:v>BAJO</c:v>
                  </c:pt>
                  <c:pt idx="177">
                    <c:v>BAJO</c:v>
                  </c:pt>
                  <c:pt idx="178">
                    <c:v>BAJO</c:v>
                  </c:pt>
                  <c:pt idx="179">
                    <c:v>BAJO</c:v>
                  </c:pt>
                  <c:pt idx="180">
                    <c:v>BAJO</c:v>
                  </c:pt>
                  <c:pt idx="181">
                    <c:v>BAJO</c:v>
                  </c:pt>
                  <c:pt idx="182">
                    <c:v>BAJO</c:v>
                  </c:pt>
                  <c:pt idx="183">
                    <c:v>BAJO</c:v>
                  </c:pt>
                  <c:pt idx="184">
                    <c:v>BAJO</c:v>
                  </c:pt>
                  <c:pt idx="185">
                    <c:v>BAJO</c:v>
                  </c:pt>
                  <c:pt idx="186">
                    <c:v>BAJO</c:v>
                  </c:pt>
                  <c:pt idx="187">
                    <c:v>BAJO</c:v>
                  </c:pt>
                  <c:pt idx="188">
                    <c:v>BAJO</c:v>
                  </c:pt>
                  <c:pt idx="189">
                    <c:v>BAJO</c:v>
                  </c:pt>
                  <c:pt idx="190">
                    <c:v>BAJO</c:v>
                  </c:pt>
                  <c:pt idx="191">
                    <c:v>BAJO</c:v>
                  </c:pt>
                  <c:pt idx="192">
                    <c:v>BAJO</c:v>
                  </c:pt>
                  <c:pt idx="193">
                    <c:v>BAJO</c:v>
                  </c:pt>
                  <c:pt idx="194">
                    <c:v>BAJO</c:v>
                  </c:pt>
                  <c:pt idx="195">
                    <c:v>BAJO</c:v>
                  </c:pt>
                  <c:pt idx="196">
                    <c:v>BAJO</c:v>
                  </c:pt>
                  <c:pt idx="197">
                    <c:v>BAJO</c:v>
                  </c:pt>
                  <c:pt idx="198">
                    <c:v>BAJO</c:v>
                  </c:pt>
                  <c:pt idx="199">
                    <c:v>MEDIO   </c:v>
                  </c:pt>
                  <c:pt idx="200">
                    <c:v>ALTO</c:v>
                  </c:pt>
                  <c:pt idx="201">
                    <c:v>BAJO</c:v>
                  </c:pt>
                  <c:pt idx="202">
                    <c:v>ALTO</c:v>
                  </c:pt>
                  <c:pt idx="203">
                    <c:v>BAJO</c:v>
                  </c:pt>
                  <c:pt idx="204">
                    <c:v>BAJO</c:v>
                  </c:pt>
                  <c:pt idx="205">
                    <c:v>BAJO</c:v>
                  </c:pt>
                  <c:pt idx="206">
                    <c:v>BAJO</c:v>
                  </c:pt>
                  <c:pt idx="207">
                    <c:v>BAJO</c:v>
                  </c:pt>
                  <c:pt idx="208">
                    <c:v>BAJO</c:v>
                  </c:pt>
                  <c:pt idx="209">
                    <c:v>BAJO</c:v>
                  </c:pt>
                  <c:pt idx="210">
                    <c:v>BAJO</c:v>
                  </c:pt>
                  <c:pt idx="211">
                    <c:v>BAJO</c:v>
                  </c:pt>
                  <c:pt idx="212">
                    <c:v>BAJO</c:v>
                  </c:pt>
                  <c:pt idx="213">
                    <c:v>BAJO</c:v>
                  </c:pt>
                  <c:pt idx="214">
                    <c:v>BAJO</c:v>
                  </c:pt>
                  <c:pt idx="215">
                    <c:v>BAJO</c:v>
                  </c:pt>
                  <c:pt idx="216">
                    <c:v>BAJO</c:v>
                  </c:pt>
                  <c:pt idx="217">
                    <c:v>BAJO</c:v>
                  </c:pt>
                  <c:pt idx="218">
                    <c:v>BAJO</c:v>
                  </c:pt>
                  <c:pt idx="219">
                    <c:v>BAJO</c:v>
                  </c:pt>
                  <c:pt idx="220">
                    <c:v>BAJO</c:v>
                  </c:pt>
                  <c:pt idx="221">
                    <c:v>BAJO</c:v>
                  </c:pt>
                  <c:pt idx="222">
                    <c:v>BAJO</c:v>
                  </c:pt>
                  <c:pt idx="223">
                    <c:v>BAJO</c:v>
                  </c:pt>
                  <c:pt idx="224">
                    <c:v>BAJO</c:v>
                  </c:pt>
                  <c:pt idx="225">
                    <c:v>BAJO</c:v>
                  </c:pt>
                  <c:pt idx="226">
                    <c:v>BAJO</c:v>
                  </c:pt>
                  <c:pt idx="227">
                    <c:v>BAJO</c:v>
                  </c:pt>
                  <c:pt idx="228">
                    <c:v>BAJO</c:v>
                  </c:pt>
                  <c:pt idx="229">
                    <c:v>BAJO</c:v>
                  </c:pt>
                  <c:pt idx="230">
                    <c:v>BAJO</c:v>
                  </c:pt>
                  <c:pt idx="231">
                    <c:v>BAJO</c:v>
                  </c:pt>
                  <c:pt idx="232">
                    <c:v>MEDIO   </c:v>
                  </c:pt>
                  <c:pt idx="233">
                    <c:v>BAJO</c:v>
                  </c:pt>
                  <c:pt idx="234">
                    <c:v>BAJO</c:v>
                  </c:pt>
                  <c:pt idx="235">
                    <c:v>MEDIO   </c:v>
                  </c:pt>
                  <c:pt idx="236">
                    <c:v>BAJO</c:v>
                  </c:pt>
                  <c:pt idx="237">
                    <c:v>BAJO</c:v>
                  </c:pt>
                  <c:pt idx="238">
                    <c:v>BAJO</c:v>
                  </c:pt>
                  <c:pt idx="239">
                    <c:v>BAJO</c:v>
                  </c:pt>
                  <c:pt idx="240">
                    <c:v>ALTO</c:v>
                  </c:pt>
                  <c:pt idx="241">
                    <c:v>BAJO</c:v>
                  </c:pt>
                  <c:pt idx="242">
                    <c:v>BAJO</c:v>
                  </c:pt>
                  <c:pt idx="243">
                    <c:v>BAJO</c:v>
                  </c:pt>
                  <c:pt idx="244">
                    <c:v>BAJO</c:v>
                  </c:pt>
                  <c:pt idx="245">
                    <c:v>MEDIO   </c:v>
                  </c:pt>
                  <c:pt idx="246">
                    <c:v>BAJO</c:v>
                  </c:pt>
                  <c:pt idx="247">
                    <c:v>MEDIO   </c:v>
                  </c:pt>
                  <c:pt idx="248">
                    <c:v>BAJO</c:v>
                  </c:pt>
                  <c:pt idx="249">
                    <c:v>BAJO</c:v>
                  </c:pt>
                  <c:pt idx="250">
                    <c:v>BAJO</c:v>
                  </c:pt>
                  <c:pt idx="251">
                    <c:v>BAJO</c:v>
                  </c:pt>
                  <c:pt idx="252">
                    <c:v>BAJO</c:v>
                  </c:pt>
                  <c:pt idx="253">
                    <c:v>BAJO</c:v>
                  </c:pt>
                  <c:pt idx="254">
                    <c:v>BAJO</c:v>
                  </c:pt>
                  <c:pt idx="255">
                    <c:v>BAJO</c:v>
                  </c:pt>
                  <c:pt idx="256">
                    <c:v>ALTO</c:v>
                  </c:pt>
                  <c:pt idx="257">
                    <c:v>BAJO</c:v>
                  </c:pt>
                  <c:pt idx="258">
                    <c:v>BAJO</c:v>
                  </c:pt>
                  <c:pt idx="259">
                    <c:v>BAJO</c:v>
                  </c:pt>
                  <c:pt idx="260">
                    <c:v>BAJO</c:v>
                  </c:pt>
                  <c:pt idx="261">
                    <c:v>BAJO</c:v>
                  </c:pt>
                  <c:pt idx="262">
                    <c:v>BAJO</c:v>
                  </c:pt>
                  <c:pt idx="263">
                    <c:v>ALTO</c:v>
                  </c:pt>
                  <c:pt idx="264">
                    <c:v>ALTO</c:v>
                  </c:pt>
                  <c:pt idx="265">
                    <c:v>ALTO</c:v>
                  </c:pt>
                  <c:pt idx="266">
                    <c:v>MEDIO   </c:v>
                  </c:pt>
                  <c:pt idx="267">
                    <c:v>ALTO</c:v>
                  </c:pt>
                  <c:pt idx="268">
                    <c:v>BAJO</c:v>
                  </c:pt>
                  <c:pt idx="269">
                    <c:v>ALTO</c:v>
                  </c:pt>
                  <c:pt idx="270">
                    <c:v>MEDIO   </c:v>
                  </c:pt>
                  <c:pt idx="271">
                    <c:v>BAJO</c:v>
                  </c:pt>
                  <c:pt idx="272">
                    <c:v>BAJO</c:v>
                  </c:pt>
                  <c:pt idx="273">
                    <c:v>BAJO</c:v>
                  </c:pt>
                  <c:pt idx="274">
                    <c:v>BAJO</c:v>
                  </c:pt>
                  <c:pt idx="275">
                    <c:v>MEDIO   </c:v>
                  </c:pt>
                  <c:pt idx="276">
                    <c:v>BAJO</c:v>
                  </c:pt>
                  <c:pt idx="277">
                    <c:v>BAJO</c:v>
                  </c:pt>
                  <c:pt idx="278">
                    <c:v>ALTO</c:v>
                  </c:pt>
                  <c:pt idx="279">
                    <c:v>BAJO</c:v>
                  </c:pt>
                  <c:pt idx="280">
                    <c:v>BAJO</c:v>
                  </c:pt>
                  <c:pt idx="281">
                    <c:v>BAJO</c:v>
                  </c:pt>
                  <c:pt idx="282">
                    <c:v>ALTO</c:v>
                  </c:pt>
                  <c:pt idx="283">
                    <c:v>ALTO</c:v>
                  </c:pt>
                  <c:pt idx="284">
                    <c:v>ALTO</c:v>
                  </c:pt>
                  <c:pt idx="285">
                    <c:v>ALTO</c:v>
                  </c:pt>
                  <c:pt idx="286">
                    <c:v>ALTO</c:v>
                  </c:pt>
                  <c:pt idx="287">
                    <c:v>BAJO</c:v>
                  </c:pt>
                  <c:pt idx="288">
                    <c:v>BAJO</c:v>
                  </c:pt>
                  <c:pt idx="289">
                    <c:v>BAJO</c:v>
                  </c:pt>
                  <c:pt idx="290">
                    <c:v>BAJO</c:v>
                  </c:pt>
                  <c:pt idx="291">
                    <c:v>ALTO</c:v>
                  </c:pt>
                  <c:pt idx="292">
                    <c:v>ALTO</c:v>
                  </c:pt>
                  <c:pt idx="293">
                    <c:v>BAJO</c:v>
                  </c:pt>
                  <c:pt idx="294">
                    <c:v>BAJO</c:v>
                  </c:pt>
                  <c:pt idx="295">
                    <c:v>ALTO</c:v>
                  </c:pt>
                  <c:pt idx="296">
                    <c:v>BAJO</c:v>
                  </c:pt>
                  <c:pt idx="297">
                    <c:v>BAJO</c:v>
                  </c:pt>
                  <c:pt idx="298">
                    <c:v>BAJO</c:v>
                  </c:pt>
                  <c:pt idx="299">
                    <c:v>BAJO</c:v>
                  </c:pt>
                  <c:pt idx="300">
                    <c:v>BAJO</c:v>
                  </c:pt>
                  <c:pt idx="301">
                    <c:v>MEDIO   </c:v>
                  </c:pt>
                  <c:pt idx="302">
                    <c:v>MEDIO   </c:v>
                  </c:pt>
                  <c:pt idx="303">
                    <c:v>ALTO</c:v>
                  </c:pt>
                  <c:pt idx="304">
                    <c:v>ALTO</c:v>
                  </c:pt>
                  <c:pt idx="305">
                    <c:v>BAJO</c:v>
                  </c:pt>
                  <c:pt idx="306">
                    <c:v>ALTO</c:v>
                  </c:pt>
                  <c:pt idx="307">
                    <c:v>BAJO</c:v>
                  </c:pt>
                  <c:pt idx="308">
                    <c:v>BAJO</c:v>
                  </c:pt>
                  <c:pt idx="309">
                    <c:v>BAJO</c:v>
                  </c:pt>
                  <c:pt idx="310">
                    <c:v>BAJO</c:v>
                  </c:pt>
                  <c:pt idx="311">
                    <c:v>BAJO</c:v>
                  </c:pt>
                  <c:pt idx="312">
                    <c:v>BAJO</c:v>
                  </c:pt>
                  <c:pt idx="313">
                    <c:v>BAJO</c:v>
                  </c:pt>
                  <c:pt idx="314">
                    <c:v>MEDIO   </c:v>
                  </c:pt>
                  <c:pt idx="315">
                    <c:v>BAJO</c:v>
                  </c:pt>
                  <c:pt idx="316">
                    <c:v>ALTO</c:v>
                  </c:pt>
                  <c:pt idx="317">
                    <c:v>MEDIO   </c:v>
                  </c:pt>
                  <c:pt idx="318">
                    <c:v>BAJO</c:v>
                  </c:pt>
                  <c:pt idx="319">
                    <c:v>BAJO</c:v>
                  </c:pt>
                  <c:pt idx="320">
                    <c:v>ALTO</c:v>
                  </c:pt>
                  <c:pt idx="321">
                    <c:v>BAJO</c:v>
                  </c:pt>
                  <c:pt idx="322">
                    <c:v>BAJO</c:v>
                  </c:pt>
                  <c:pt idx="323">
                    <c:v>BAJO</c:v>
                  </c:pt>
                  <c:pt idx="324">
                    <c:v>BAJO</c:v>
                  </c:pt>
                  <c:pt idx="325">
                    <c:v>BAJO</c:v>
                  </c:pt>
                  <c:pt idx="326">
                    <c:v>BAJO</c:v>
                  </c:pt>
                  <c:pt idx="327">
                    <c:v>BAJO</c:v>
                  </c:pt>
                  <c:pt idx="328">
                    <c:v>BAJO</c:v>
                  </c:pt>
                  <c:pt idx="329">
                    <c:v>BAJO</c:v>
                  </c:pt>
                  <c:pt idx="330">
                    <c:v>BAJO</c:v>
                  </c:pt>
                  <c:pt idx="331">
                    <c:v>BAJO</c:v>
                  </c:pt>
                  <c:pt idx="332">
                    <c:v>MEDIO   </c:v>
                  </c:pt>
                  <c:pt idx="333">
                    <c:v>ALTO</c:v>
                  </c:pt>
                  <c:pt idx="334">
                    <c:v>ALTO</c:v>
                  </c:pt>
                  <c:pt idx="335">
                    <c:v>MEDIO   </c:v>
                  </c:pt>
                  <c:pt idx="336">
                    <c:v>BAJO</c:v>
                  </c:pt>
                  <c:pt idx="337">
                    <c:v>BAJO</c:v>
                  </c:pt>
                  <c:pt idx="338">
                    <c:v>MEDIO   </c:v>
                  </c:pt>
                  <c:pt idx="339">
                    <c:v>BAJO</c:v>
                  </c:pt>
                  <c:pt idx="340">
                    <c:v>BAJO</c:v>
                  </c:pt>
                  <c:pt idx="341">
                    <c:v>BAJO</c:v>
                  </c:pt>
                  <c:pt idx="342">
                    <c:v>MEDIO   </c:v>
                  </c:pt>
                  <c:pt idx="343">
                    <c:v>BAJO</c:v>
                  </c:pt>
                  <c:pt idx="344">
                    <c:v>BAJO</c:v>
                  </c:pt>
                  <c:pt idx="345">
                    <c:v>MEDIO   </c:v>
                  </c:pt>
                  <c:pt idx="346">
                    <c:v>BAJO</c:v>
                  </c:pt>
                  <c:pt idx="347">
                    <c:v>ALTO</c:v>
                  </c:pt>
                  <c:pt idx="348">
                    <c:v>BAJO</c:v>
                  </c:pt>
                  <c:pt idx="349">
                    <c:v>BAJO</c:v>
                  </c:pt>
                  <c:pt idx="350">
                    <c:v>BAJO</c:v>
                  </c:pt>
                  <c:pt idx="351">
                    <c:v>BAJO</c:v>
                  </c:pt>
                  <c:pt idx="352">
                    <c:v>MEDIO   </c:v>
                  </c:pt>
                  <c:pt idx="353">
                    <c:v>ALTO</c:v>
                  </c:pt>
                  <c:pt idx="354">
                    <c:v>ALTO</c:v>
                  </c:pt>
                  <c:pt idx="355">
                    <c:v>BAJO</c:v>
                  </c:pt>
                  <c:pt idx="356">
                    <c:v>BAJO</c:v>
                  </c:pt>
                  <c:pt idx="357">
                    <c:v>BAJO</c:v>
                  </c:pt>
                  <c:pt idx="358">
                    <c:v>ALTO</c:v>
                  </c:pt>
                  <c:pt idx="359">
                    <c:v>BAJO</c:v>
                  </c:pt>
                  <c:pt idx="360">
                    <c:v>BAJO</c:v>
                  </c:pt>
                  <c:pt idx="361">
                    <c:v>BAJO</c:v>
                  </c:pt>
                  <c:pt idx="362">
                    <c:v>BAJO</c:v>
                  </c:pt>
                  <c:pt idx="363">
                    <c:v>BAJO</c:v>
                  </c:pt>
                  <c:pt idx="364">
                    <c:v>BAJO</c:v>
                  </c:pt>
                  <c:pt idx="365">
                    <c:v>BAJO</c:v>
                  </c:pt>
                  <c:pt idx="366">
                    <c:v>BAJO</c:v>
                  </c:pt>
                  <c:pt idx="367">
                    <c:v>BAJO</c:v>
                  </c:pt>
                  <c:pt idx="368">
                    <c:v>BAJO</c:v>
                  </c:pt>
                  <c:pt idx="369">
                    <c:v>MEDIO   </c:v>
                  </c:pt>
                  <c:pt idx="370">
                    <c:v>BAJO</c:v>
                  </c:pt>
                  <c:pt idx="371">
                    <c:v>BAJO</c:v>
                  </c:pt>
                  <c:pt idx="372">
                    <c:v>ALTO</c:v>
                  </c:pt>
                  <c:pt idx="373">
                    <c:v>BAJO</c:v>
                  </c:pt>
                  <c:pt idx="374">
                    <c:v>BAJO</c:v>
                  </c:pt>
                  <c:pt idx="375">
                    <c:v>BAJO</c:v>
                  </c:pt>
                  <c:pt idx="376">
                    <c:v>MEDIO   </c:v>
                  </c:pt>
                  <c:pt idx="377">
                    <c:v>BAJO</c:v>
                  </c:pt>
                  <c:pt idx="378">
                    <c:v>BAJO</c:v>
                  </c:pt>
                  <c:pt idx="379">
                    <c:v>BAJO</c:v>
                  </c:pt>
                  <c:pt idx="380">
                    <c:v>BAJO</c:v>
                  </c:pt>
                  <c:pt idx="381">
                    <c:v>ALTO</c:v>
                  </c:pt>
                  <c:pt idx="382">
                    <c:v>BAJO</c:v>
                  </c:pt>
                  <c:pt idx="383">
                    <c:v>MEDIO   </c:v>
                  </c:pt>
                  <c:pt idx="384">
                    <c:v>ALTO</c:v>
                  </c:pt>
                  <c:pt idx="385">
                    <c:v>ALTO</c:v>
                  </c:pt>
                  <c:pt idx="386">
                    <c:v>BAJO</c:v>
                  </c:pt>
                  <c:pt idx="387">
                    <c:v>ALTO</c:v>
                  </c:pt>
                  <c:pt idx="388">
                    <c:v>BAJO</c:v>
                  </c:pt>
                  <c:pt idx="389">
                    <c:v>ALTO</c:v>
                  </c:pt>
                  <c:pt idx="390">
                    <c:v>BAJO</c:v>
                  </c:pt>
                  <c:pt idx="391">
                    <c:v>ALTO</c:v>
                  </c:pt>
                  <c:pt idx="392">
                    <c:v>BAJO</c:v>
                  </c:pt>
                  <c:pt idx="393">
                    <c:v>BAJO</c:v>
                  </c:pt>
                  <c:pt idx="394">
                    <c:v>ALTO</c:v>
                  </c:pt>
                  <c:pt idx="395">
                    <c:v>ALTO</c:v>
                  </c:pt>
                  <c:pt idx="396">
                    <c:v>BAJO</c:v>
                  </c:pt>
                  <c:pt idx="397">
                    <c:v>BAJO</c:v>
                  </c:pt>
                  <c:pt idx="398">
                    <c:v>BAJO</c:v>
                  </c:pt>
                  <c:pt idx="399">
                    <c:v>ALTO</c:v>
                  </c:pt>
                  <c:pt idx="400">
                    <c:v>ALTO</c:v>
                  </c:pt>
                  <c:pt idx="401">
                    <c:v>BAJO</c:v>
                  </c:pt>
                  <c:pt idx="402">
                    <c:v>MEDIO   </c:v>
                  </c:pt>
                  <c:pt idx="403">
                    <c:v>BAJO</c:v>
                  </c:pt>
                  <c:pt idx="404">
                    <c:v>ALTO</c:v>
                  </c:pt>
                  <c:pt idx="405">
                    <c:v>BAJO</c:v>
                  </c:pt>
                  <c:pt idx="406">
                    <c:v>BAJO</c:v>
                  </c:pt>
                  <c:pt idx="407">
                    <c:v>ALTO</c:v>
                  </c:pt>
                  <c:pt idx="408">
                    <c:v>ALTO</c:v>
                  </c:pt>
                  <c:pt idx="409">
                    <c:v>BAJO</c:v>
                  </c:pt>
                  <c:pt idx="410">
                    <c:v>MEDIO   </c:v>
                  </c:pt>
                  <c:pt idx="411">
                    <c:v>BAJO</c:v>
                  </c:pt>
                  <c:pt idx="412">
                    <c:v>BAJO</c:v>
                  </c:pt>
                  <c:pt idx="413">
                    <c:v>BAJO</c:v>
                  </c:pt>
                  <c:pt idx="414">
                    <c:v>ALTO</c:v>
                  </c:pt>
                  <c:pt idx="415">
                    <c:v>BAJO</c:v>
                  </c:pt>
                  <c:pt idx="416">
                    <c:v>BAJO</c:v>
                  </c:pt>
                  <c:pt idx="417">
                    <c:v>BAJO</c:v>
                  </c:pt>
                  <c:pt idx="418">
                    <c:v>BAJO</c:v>
                  </c:pt>
                  <c:pt idx="419">
                    <c:v>ALTO</c:v>
                  </c:pt>
                  <c:pt idx="420">
                    <c:v>BAJO</c:v>
                  </c:pt>
                  <c:pt idx="421">
                    <c:v>BAJO</c:v>
                  </c:pt>
                  <c:pt idx="422">
                    <c:v>ALTO</c:v>
                  </c:pt>
                  <c:pt idx="423">
                    <c:v>BAJO</c:v>
                  </c:pt>
                  <c:pt idx="424">
                    <c:v>BAJO</c:v>
                  </c:pt>
                  <c:pt idx="425">
                    <c:v>BAJO</c:v>
                  </c:pt>
                  <c:pt idx="426">
                    <c:v>BAJO</c:v>
                  </c:pt>
                  <c:pt idx="427">
                    <c:v>ALTO</c:v>
                  </c:pt>
                  <c:pt idx="428">
                    <c:v>BAJO</c:v>
                  </c:pt>
                  <c:pt idx="429">
                    <c:v>BAJO</c:v>
                  </c:pt>
                  <c:pt idx="430">
                    <c:v>BAJO</c:v>
                  </c:pt>
                  <c:pt idx="431">
                    <c:v>BAJO</c:v>
                  </c:pt>
                  <c:pt idx="432">
                    <c:v>BAJO</c:v>
                  </c:pt>
                  <c:pt idx="433">
                    <c:v>BAJO</c:v>
                  </c:pt>
                  <c:pt idx="434">
                    <c:v>BAJO</c:v>
                  </c:pt>
                  <c:pt idx="435">
                    <c:v>BAJO</c:v>
                  </c:pt>
                  <c:pt idx="436">
                    <c:v>BAJO</c:v>
                  </c:pt>
                  <c:pt idx="437">
                    <c:v>BAJO</c:v>
                  </c:pt>
                  <c:pt idx="438">
                    <c:v>BAJO</c:v>
                  </c:pt>
                  <c:pt idx="439">
                    <c:v>BAJO</c:v>
                  </c:pt>
                  <c:pt idx="440">
                    <c:v>ALTO</c:v>
                  </c:pt>
                  <c:pt idx="441">
                    <c:v>BAJO</c:v>
                  </c:pt>
                  <c:pt idx="442">
                    <c:v>BAJO</c:v>
                  </c:pt>
                  <c:pt idx="443">
                    <c:v>MEDIO   </c:v>
                  </c:pt>
                  <c:pt idx="444">
                    <c:v>BAJO</c:v>
                  </c:pt>
                  <c:pt idx="445">
                    <c:v>BAJO</c:v>
                  </c:pt>
                  <c:pt idx="446">
                    <c:v>MEDIO   </c:v>
                  </c:pt>
                  <c:pt idx="447">
                    <c:v>BAJO</c:v>
                  </c:pt>
                  <c:pt idx="448">
                    <c:v>ALTO</c:v>
                  </c:pt>
                  <c:pt idx="449">
                    <c:v>MEDIO   </c:v>
                  </c:pt>
                  <c:pt idx="450">
                    <c:v>MEDIO   </c:v>
                  </c:pt>
                  <c:pt idx="451">
                    <c:v>MEDIO   </c:v>
                  </c:pt>
                  <c:pt idx="452">
                    <c:v>BAJO</c:v>
                  </c:pt>
                  <c:pt idx="453">
                    <c:v>BAJO</c:v>
                  </c:pt>
                  <c:pt idx="454">
                    <c:v>BAJO</c:v>
                  </c:pt>
                  <c:pt idx="455">
                    <c:v>MEDIO   </c:v>
                  </c:pt>
                  <c:pt idx="456">
                    <c:v>MEDIO   </c:v>
                  </c:pt>
                  <c:pt idx="457">
                    <c:v>MEDIO   </c:v>
                  </c:pt>
                  <c:pt idx="458">
                    <c:v>MEDIO   </c:v>
                  </c:pt>
                  <c:pt idx="459">
                    <c:v>BAJO</c:v>
                  </c:pt>
                  <c:pt idx="460">
                    <c:v>BAJO</c:v>
                  </c:pt>
                  <c:pt idx="461">
                    <c:v>MEDIO   </c:v>
                  </c:pt>
                  <c:pt idx="462">
                    <c:v>BAJO</c:v>
                  </c:pt>
                  <c:pt idx="463">
                    <c:v>ALTO</c:v>
                  </c:pt>
                  <c:pt idx="464">
                    <c:v>ALTO</c:v>
                  </c:pt>
                  <c:pt idx="465">
                    <c:v>BAJO</c:v>
                  </c:pt>
                  <c:pt idx="466">
                    <c:v>BAJO</c:v>
                  </c:pt>
                  <c:pt idx="467">
                    <c:v>BAJO</c:v>
                  </c:pt>
                  <c:pt idx="468">
                    <c:v>ALTO</c:v>
                  </c:pt>
                  <c:pt idx="469">
                    <c:v>ALTO</c:v>
                  </c:pt>
                  <c:pt idx="470">
                    <c:v>BAJO</c:v>
                  </c:pt>
                  <c:pt idx="471">
                    <c:v>ALTO</c:v>
                  </c:pt>
                  <c:pt idx="472">
                    <c:v>ALTO</c:v>
                  </c:pt>
                  <c:pt idx="473">
                    <c:v>BAJO</c:v>
                  </c:pt>
                  <c:pt idx="474">
                    <c:v>ALTO</c:v>
                  </c:pt>
                  <c:pt idx="475">
                    <c:v>BAJO</c:v>
                  </c:pt>
                  <c:pt idx="476">
                    <c:v>BAJO</c:v>
                  </c:pt>
                  <c:pt idx="477">
                    <c:v>BAJO</c:v>
                  </c:pt>
                  <c:pt idx="478">
                    <c:v>BAJO</c:v>
                  </c:pt>
                  <c:pt idx="479">
                    <c:v>BAJO</c:v>
                  </c:pt>
                  <c:pt idx="480">
                    <c:v>BAJO</c:v>
                  </c:pt>
                  <c:pt idx="481">
                    <c:v>ALTO</c:v>
                  </c:pt>
                  <c:pt idx="482">
                    <c:v>BAJO</c:v>
                  </c:pt>
                  <c:pt idx="483">
                    <c:v>BAJO</c:v>
                  </c:pt>
                  <c:pt idx="484">
                    <c:v>ALTO</c:v>
                  </c:pt>
                  <c:pt idx="485">
                    <c:v>BAJO</c:v>
                  </c:pt>
                  <c:pt idx="486">
                    <c:v>BAJO</c:v>
                  </c:pt>
                  <c:pt idx="487">
                    <c:v>BAJO</c:v>
                  </c:pt>
                  <c:pt idx="488">
                    <c:v>BAJO</c:v>
                  </c:pt>
                  <c:pt idx="489">
                    <c:v>BAJO</c:v>
                  </c:pt>
                  <c:pt idx="490">
                    <c:v>ALTO</c:v>
                  </c:pt>
                  <c:pt idx="491">
                    <c:v>BAJO</c:v>
                  </c:pt>
                  <c:pt idx="492">
                    <c:v>ALTO</c:v>
                  </c:pt>
                  <c:pt idx="493">
                    <c:v>BAJO</c:v>
                  </c:pt>
                  <c:pt idx="494">
                    <c:v>ALTO</c:v>
                  </c:pt>
                  <c:pt idx="495">
                    <c:v>BAJO</c:v>
                  </c:pt>
                  <c:pt idx="496">
                    <c:v>ALTO</c:v>
                  </c:pt>
                  <c:pt idx="497">
                    <c:v>BAJO</c:v>
                  </c:pt>
                  <c:pt idx="498">
                    <c:v>ALTO</c:v>
                  </c:pt>
                  <c:pt idx="499">
                    <c:v>ALTO</c:v>
                  </c:pt>
                  <c:pt idx="500">
                    <c:v>BAJO</c:v>
                  </c:pt>
                  <c:pt idx="501">
                    <c:v>BAJO</c:v>
                  </c:pt>
                  <c:pt idx="502">
                    <c:v>BAJO</c:v>
                  </c:pt>
                  <c:pt idx="503">
                    <c:v>ALTO</c:v>
                  </c:pt>
                  <c:pt idx="504">
                    <c:v>ALTO</c:v>
                  </c:pt>
                  <c:pt idx="505">
                    <c:v>BAJO</c:v>
                  </c:pt>
                  <c:pt idx="506">
                    <c:v>BAJO</c:v>
                  </c:pt>
                  <c:pt idx="507">
                    <c:v>BAJO</c:v>
                  </c:pt>
                  <c:pt idx="508">
                    <c:v>BAJO</c:v>
                  </c:pt>
                  <c:pt idx="509">
                    <c:v>BAJO</c:v>
                  </c:pt>
                  <c:pt idx="510">
                    <c:v>BAJO</c:v>
                  </c:pt>
                  <c:pt idx="511">
                    <c:v>BAJO</c:v>
                  </c:pt>
                  <c:pt idx="512">
                    <c:v>BAJO</c:v>
                  </c:pt>
                  <c:pt idx="513">
                    <c:v>BAJO</c:v>
                  </c:pt>
                  <c:pt idx="514">
                    <c:v>BAJO</c:v>
                  </c:pt>
                  <c:pt idx="515">
                    <c:v>BAJO</c:v>
                  </c:pt>
                  <c:pt idx="516">
                    <c:v>BAJO</c:v>
                  </c:pt>
                  <c:pt idx="517">
                    <c:v>BAJO</c:v>
                  </c:pt>
                  <c:pt idx="518">
                    <c:v>BAJO</c:v>
                  </c:pt>
                  <c:pt idx="519">
                    <c:v>BAJO</c:v>
                  </c:pt>
                  <c:pt idx="520">
                    <c:v>BAJO</c:v>
                  </c:pt>
                  <c:pt idx="521">
                    <c:v>BAJO</c:v>
                  </c:pt>
                  <c:pt idx="522">
                    <c:v>BAJO</c:v>
                  </c:pt>
                  <c:pt idx="523">
                    <c:v>BAJO</c:v>
                  </c:pt>
                  <c:pt idx="524">
                    <c:v>BAJO</c:v>
                  </c:pt>
                  <c:pt idx="525">
                    <c:v>MEDIO   </c:v>
                  </c:pt>
                  <c:pt idx="526">
                    <c:v>BAJO</c:v>
                  </c:pt>
                  <c:pt idx="527">
                    <c:v>ALTO</c:v>
                  </c:pt>
                  <c:pt idx="528">
                    <c:v>MEDIO   </c:v>
                  </c:pt>
                  <c:pt idx="529">
                    <c:v>BAJO</c:v>
                  </c:pt>
                  <c:pt idx="530">
                    <c:v>BAJO</c:v>
                  </c:pt>
                  <c:pt idx="531">
                    <c:v>ALTO</c:v>
                  </c:pt>
                  <c:pt idx="532">
                    <c:v>ALTO</c:v>
                  </c:pt>
                  <c:pt idx="533">
                    <c:v>ALTO</c:v>
                  </c:pt>
                  <c:pt idx="534">
                    <c:v>BAJO</c:v>
                  </c:pt>
                  <c:pt idx="535">
                    <c:v>ALTO</c:v>
                  </c:pt>
                  <c:pt idx="536">
                    <c:v>ALTO</c:v>
                  </c:pt>
                  <c:pt idx="537">
                    <c:v>ALTO</c:v>
                  </c:pt>
                  <c:pt idx="538">
                    <c:v>ALTO</c:v>
                  </c:pt>
                  <c:pt idx="539">
                    <c:v>BAJO</c:v>
                  </c:pt>
                  <c:pt idx="540">
                    <c:v>BAJO</c:v>
                  </c:pt>
                  <c:pt idx="541">
                    <c:v>BAJO</c:v>
                  </c:pt>
                  <c:pt idx="542">
                    <c:v>BAJO</c:v>
                  </c:pt>
                  <c:pt idx="543">
                    <c:v>BAJO</c:v>
                  </c:pt>
                  <c:pt idx="544">
                    <c:v>ALTO</c:v>
                  </c:pt>
                  <c:pt idx="545">
                    <c:v>BAJO</c:v>
                  </c:pt>
                  <c:pt idx="546">
                    <c:v>BAJO</c:v>
                  </c:pt>
                  <c:pt idx="547">
                    <c:v>ALTO</c:v>
                  </c:pt>
                  <c:pt idx="548">
                    <c:v>BAJO</c:v>
                  </c:pt>
                  <c:pt idx="549">
                    <c:v>BAJO</c:v>
                  </c:pt>
                  <c:pt idx="550">
                    <c:v>BAJO</c:v>
                  </c:pt>
                  <c:pt idx="551">
                    <c:v>BAJO</c:v>
                  </c:pt>
                  <c:pt idx="552">
                    <c:v>ALTO</c:v>
                  </c:pt>
                  <c:pt idx="553">
                    <c:v>BAJO</c:v>
                  </c:pt>
                  <c:pt idx="554">
                    <c:v>MEDIO   </c:v>
                  </c:pt>
                  <c:pt idx="555">
                    <c:v>BAJO</c:v>
                  </c:pt>
                  <c:pt idx="556">
                    <c:v>MEDIO   </c:v>
                  </c:pt>
                  <c:pt idx="557">
                    <c:v>ALTO</c:v>
                  </c:pt>
                  <c:pt idx="558">
                    <c:v>BAJO</c:v>
                  </c:pt>
                  <c:pt idx="559">
                    <c:v>MEDIO   </c:v>
                  </c:pt>
                  <c:pt idx="560">
                    <c:v>BAJO</c:v>
                  </c:pt>
                  <c:pt idx="561">
                    <c:v>BAJO</c:v>
                  </c:pt>
                  <c:pt idx="562">
                    <c:v>BAJO</c:v>
                  </c:pt>
                  <c:pt idx="563">
                    <c:v>BAJO</c:v>
                  </c:pt>
                  <c:pt idx="564">
                    <c:v>MEDIO   </c:v>
                  </c:pt>
                  <c:pt idx="565">
                    <c:v>BAJO</c:v>
                  </c:pt>
                  <c:pt idx="566">
                    <c:v>BAJO</c:v>
                  </c:pt>
                  <c:pt idx="567">
                    <c:v>BAJO</c:v>
                  </c:pt>
                  <c:pt idx="568">
                    <c:v>BAJO</c:v>
                  </c:pt>
                  <c:pt idx="569">
                    <c:v>BAJO</c:v>
                  </c:pt>
                  <c:pt idx="570">
                    <c:v>BAJO</c:v>
                  </c:pt>
                  <c:pt idx="571">
                    <c:v>BAJO</c:v>
                  </c:pt>
                  <c:pt idx="572">
                    <c:v>ALTO</c:v>
                  </c:pt>
                  <c:pt idx="573">
                    <c:v>MEDIO   </c:v>
                  </c:pt>
                  <c:pt idx="574">
                    <c:v>BAJO</c:v>
                  </c:pt>
                  <c:pt idx="575">
                    <c:v>BAJO</c:v>
                  </c:pt>
                  <c:pt idx="576">
                    <c:v>ALTO</c:v>
                  </c:pt>
                  <c:pt idx="577">
                    <c:v>BAJO</c:v>
                  </c:pt>
                  <c:pt idx="578">
                    <c:v>BAJO</c:v>
                  </c:pt>
                  <c:pt idx="579">
                    <c:v>BAJO</c:v>
                  </c:pt>
                  <c:pt idx="580">
                    <c:v>BAJO</c:v>
                  </c:pt>
                  <c:pt idx="581">
                    <c:v>BAJO</c:v>
                  </c:pt>
                  <c:pt idx="582">
                    <c:v>MEDIO   </c:v>
                  </c:pt>
                  <c:pt idx="583">
                    <c:v>BAJO</c:v>
                  </c:pt>
                  <c:pt idx="584">
                    <c:v>MEDIO   </c:v>
                  </c:pt>
                  <c:pt idx="585">
                    <c:v>MEDIO   </c:v>
                  </c:pt>
                  <c:pt idx="586">
                    <c:v>MEDIO   </c:v>
                  </c:pt>
                  <c:pt idx="587">
                    <c:v>MEDIO   </c:v>
                  </c:pt>
                  <c:pt idx="588">
                    <c:v>ALTO</c:v>
                  </c:pt>
                  <c:pt idx="589">
                    <c:v>BAJO</c:v>
                  </c:pt>
                  <c:pt idx="590">
                    <c:v>ALTO</c:v>
                  </c:pt>
                  <c:pt idx="591">
                    <c:v>ALTO</c:v>
                  </c:pt>
                  <c:pt idx="592">
                    <c:v>ALTO</c:v>
                  </c:pt>
                  <c:pt idx="593">
                    <c:v>ALTO</c:v>
                  </c:pt>
                  <c:pt idx="594">
                    <c:v>ALTO</c:v>
                  </c:pt>
                  <c:pt idx="595">
                    <c:v>BAJO</c:v>
                  </c:pt>
                  <c:pt idx="596">
                    <c:v>ALTO</c:v>
                  </c:pt>
                  <c:pt idx="597">
                    <c:v>ALTO</c:v>
                  </c:pt>
                  <c:pt idx="598">
                    <c:v>BAJO</c:v>
                  </c:pt>
                  <c:pt idx="599">
                    <c:v>ALTO</c:v>
                  </c:pt>
                  <c:pt idx="600">
                    <c:v>ALTO</c:v>
                  </c:pt>
                  <c:pt idx="601">
                    <c:v>MEDIO   </c:v>
                  </c:pt>
                  <c:pt idx="602">
                    <c:v>ALTO</c:v>
                  </c:pt>
                  <c:pt idx="603">
                    <c:v>BAJO</c:v>
                  </c:pt>
                  <c:pt idx="604">
                    <c:v>ALTO</c:v>
                  </c:pt>
                  <c:pt idx="605">
                    <c:v>BAJO</c:v>
                  </c:pt>
                  <c:pt idx="606">
                    <c:v>BAJO</c:v>
                  </c:pt>
                  <c:pt idx="607">
                    <c:v>ALTO</c:v>
                  </c:pt>
                  <c:pt idx="608">
                    <c:v>BAJO</c:v>
                  </c:pt>
                  <c:pt idx="609">
                    <c:v>BAJO</c:v>
                  </c:pt>
                  <c:pt idx="610">
                    <c:v>BAJO</c:v>
                  </c:pt>
                  <c:pt idx="611">
                    <c:v>ALTO</c:v>
                  </c:pt>
                  <c:pt idx="612">
                    <c:v>ALTO</c:v>
                  </c:pt>
                  <c:pt idx="613">
                    <c:v>ALTO</c:v>
                  </c:pt>
                  <c:pt idx="614">
                    <c:v>BAJO</c:v>
                  </c:pt>
                  <c:pt idx="615">
                    <c:v>BAJO</c:v>
                  </c:pt>
                  <c:pt idx="616">
                    <c:v>BAJO</c:v>
                  </c:pt>
                  <c:pt idx="617">
                    <c:v>MEDIO   </c:v>
                  </c:pt>
                  <c:pt idx="618">
                    <c:v>MEDIO   </c:v>
                  </c:pt>
                  <c:pt idx="619">
                    <c:v>MEDIO   </c:v>
                  </c:pt>
                  <c:pt idx="620">
                    <c:v>MEDIO   </c:v>
                  </c:pt>
                  <c:pt idx="621">
                    <c:v>MEDIO   </c:v>
                  </c:pt>
                  <c:pt idx="622">
                    <c:v>MEDIO   </c:v>
                  </c:pt>
                  <c:pt idx="623">
                    <c:v>MEDIO   </c:v>
                  </c:pt>
                  <c:pt idx="624">
                    <c:v>MEDIO   </c:v>
                  </c:pt>
                  <c:pt idx="625">
                    <c:v>MEDIO   </c:v>
                  </c:pt>
                  <c:pt idx="626">
                    <c:v>MEDIO   </c:v>
                  </c:pt>
                  <c:pt idx="627">
                    <c:v>MEDIO   </c:v>
                  </c:pt>
                  <c:pt idx="628">
                    <c:v>MEDIO   </c:v>
                  </c:pt>
                  <c:pt idx="629">
                    <c:v>MEDIO   </c:v>
                  </c:pt>
                  <c:pt idx="630">
                    <c:v>BAJO</c:v>
                  </c:pt>
                  <c:pt idx="631">
                    <c:v>MEDIO   </c:v>
                  </c:pt>
                  <c:pt idx="632">
                    <c:v>MEDIO   </c:v>
                  </c:pt>
                  <c:pt idx="633">
                    <c:v>MEDIO   </c:v>
                  </c:pt>
                  <c:pt idx="634">
                    <c:v>MEDIO   </c:v>
                  </c:pt>
                  <c:pt idx="635">
                    <c:v>MEDIO   </c:v>
                  </c:pt>
                  <c:pt idx="636">
                    <c:v>MEDIO   </c:v>
                  </c:pt>
                  <c:pt idx="637">
                    <c:v>MEDIO   </c:v>
                  </c:pt>
                  <c:pt idx="638">
                    <c:v>MEDIO   </c:v>
                  </c:pt>
                  <c:pt idx="639">
                    <c:v>MEDIO   </c:v>
                  </c:pt>
                  <c:pt idx="640">
                    <c:v>MEDIO   </c:v>
                  </c:pt>
                  <c:pt idx="641">
                    <c:v>BAJO</c:v>
                  </c:pt>
                  <c:pt idx="642">
                    <c:v>MEDIO   </c:v>
                  </c:pt>
                  <c:pt idx="643">
                    <c:v>BAJO</c:v>
                  </c:pt>
                  <c:pt idx="644">
                    <c:v>MEDIO   </c:v>
                  </c:pt>
                  <c:pt idx="645">
                    <c:v>MEDIO   </c:v>
                  </c:pt>
                  <c:pt idx="646">
                    <c:v>MEDIO   </c:v>
                  </c:pt>
                  <c:pt idx="647">
                    <c:v>MEDIO   </c:v>
                  </c:pt>
                  <c:pt idx="648">
                    <c:v>MEDIO   </c:v>
                  </c:pt>
                  <c:pt idx="649">
                    <c:v>MEDIO   </c:v>
                  </c:pt>
                  <c:pt idx="650">
                    <c:v>MEDIO   </c:v>
                  </c:pt>
                  <c:pt idx="651">
                    <c:v>MEDIO   </c:v>
                  </c:pt>
                  <c:pt idx="652">
                    <c:v>MEDIO   </c:v>
                  </c:pt>
                  <c:pt idx="653">
                    <c:v>MEDIO   </c:v>
                  </c:pt>
                  <c:pt idx="654">
                    <c:v>BAJO</c:v>
                  </c:pt>
                  <c:pt idx="655">
                    <c:v>BAJO</c:v>
                  </c:pt>
                  <c:pt idx="656">
                    <c:v>BAJO</c:v>
                  </c:pt>
                  <c:pt idx="657">
                    <c:v>BAJO</c:v>
                  </c:pt>
                  <c:pt idx="658">
                    <c:v>BAJO</c:v>
                  </c:pt>
                  <c:pt idx="659">
                    <c:v>BAJO</c:v>
                  </c:pt>
                  <c:pt idx="660">
                    <c:v>BAJO</c:v>
                  </c:pt>
                  <c:pt idx="661">
                    <c:v>MEDIO   </c:v>
                  </c:pt>
                  <c:pt idx="662">
                    <c:v>BAJO</c:v>
                  </c:pt>
                  <c:pt idx="663">
                    <c:v>MEDIO   </c:v>
                  </c:pt>
                  <c:pt idx="664">
                    <c:v>BAJO</c:v>
                  </c:pt>
                  <c:pt idx="665">
                    <c:v>MEDIO   </c:v>
                  </c:pt>
                  <c:pt idx="666">
                    <c:v>MEDIO   </c:v>
                  </c:pt>
                  <c:pt idx="667">
                    <c:v>MEDIO   </c:v>
                  </c:pt>
                  <c:pt idx="668">
                    <c:v>MEDIO   </c:v>
                  </c:pt>
                  <c:pt idx="669">
                    <c:v>MEDIO   </c:v>
                  </c:pt>
                  <c:pt idx="670">
                    <c:v>MEDIO   </c:v>
                  </c:pt>
                  <c:pt idx="671">
                    <c:v>MEDIO   </c:v>
                  </c:pt>
                  <c:pt idx="672">
                    <c:v>BAJO</c:v>
                  </c:pt>
                  <c:pt idx="673">
                    <c:v>MEDIO   </c:v>
                  </c:pt>
                  <c:pt idx="674">
                    <c:v>MEDIO   </c:v>
                  </c:pt>
                  <c:pt idx="675">
                    <c:v>MEDIO   </c:v>
                  </c:pt>
                  <c:pt idx="676">
                    <c:v>BAJO</c:v>
                  </c:pt>
                  <c:pt idx="677">
                    <c:v>MEDIO   </c:v>
                  </c:pt>
                  <c:pt idx="678">
                    <c:v>MEDIO   </c:v>
                  </c:pt>
                  <c:pt idx="679">
                    <c:v>MEDIO   </c:v>
                  </c:pt>
                  <c:pt idx="680">
                    <c:v>MEDIO   </c:v>
                  </c:pt>
                  <c:pt idx="681">
                    <c:v>ALTO</c:v>
                  </c:pt>
                  <c:pt idx="682">
                    <c:v>MEDIO   </c:v>
                  </c:pt>
                  <c:pt idx="683">
                    <c:v>MEDIO   </c:v>
                  </c:pt>
                  <c:pt idx="684">
                    <c:v>MEDIO   </c:v>
                  </c:pt>
                  <c:pt idx="685">
                    <c:v>MEDIO   </c:v>
                  </c:pt>
                  <c:pt idx="686">
                    <c:v>ALTO</c:v>
                  </c:pt>
                  <c:pt idx="687">
                    <c:v>MEDIO   </c:v>
                  </c:pt>
                  <c:pt idx="688">
                    <c:v>BAJO</c:v>
                  </c:pt>
                  <c:pt idx="689">
                    <c:v>MEDIO   </c:v>
                  </c:pt>
                  <c:pt idx="690">
                    <c:v>MEDIO   </c:v>
                  </c:pt>
                  <c:pt idx="691">
                    <c:v>MEDIO   </c:v>
                  </c:pt>
                  <c:pt idx="692">
                    <c:v>BAJO</c:v>
                  </c:pt>
                  <c:pt idx="693">
                    <c:v>BAJO</c:v>
                  </c:pt>
                  <c:pt idx="694">
                    <c:v>MEDIO   </c:v>
                  </c:pt>
                  <c:pt idx="695">
                    <c:v>MEDIO   </c:v>
                  </c:pt>
                  <c:pt idx="696">
                    <c:v>MEDIO   </c:v>
                  </c:pt>
                  <c:pt idx="697">
                    <c:v>MEDIO   </c:v>
                  </c:pt>
                  <c:pt idx="698">
                    <c:v>MEDIO   </c:v>
                  </c:pt>
                  <c:pt idx="699">
                    <c:v>MEDIO   </c:v>
                  </c:pt>
                  <c:pt idx="700">
                    <c:v>MEDIO   </c:v>
                  </c:pt>
                  <c:pt idx="701">
                    <c:v>MEDIO   </c:v>
                  </c:pt>
                  <c:pt idx="702">
                    <c:v>MEDIO   </c:v>
                  </c:pt>
                  <c:pt idx="703">
                    <c:v>MEDIO   </c:v>
                  </c:pt>
                  <c:pt idx="704">
                    <c:v>BAJO</c:v>
                  </c:pt>
                  <c:pt idx="705">
                    <c:v>MEDIO   </c:v>
                  </c:pt>
                  <c:pt idx="706">
                    <c:v>MEDIO   </c:v>
                  </c:pt>
                  <c:pt idx="707">
                    <c:v>MEDIO   </c:v>
                  </c:pt>
                  <c:pt idx="708">
                    <c:v>MEDIO   </c:v>
                  </c:pt>
                  <c:pt idx="709">
                    <c:v>MEDIO   </c:v>
                  </c:pt>
                  <c:pt idx="710">
                    <c:v>MEDIO   </c:v>
                  </c:pt>
                  <c:pt idx="711">
                    <c:v>MEDIO   </c:v>
                  </c:pt>
                  <c:pt idx="712">
                    <c:v>MEDIO   </c:v>
                  </c:pt>
                  <c:pt idx="713">
                    <c:v>MEDIO   </c:v>
                  </c:pt>
                  <c:pt idx="714">
                    <c:v>MEDIO   </c:v>
                  </c:pt>
                  <c:pt idx="715">
                    <c:v>MEDIO   </c:v>
                  </c:pt>
                  <c:pt idx="716">
                    <c:v>MEDIO   </c:v>
                  </c:pt>
                  <c:pt idx="717">
                    <c:v>MEDIO   </c:v>
                  </c:pt>
                  <c:pt idx="718">
                    <c:v>MEDIO   </c:v>
                  </c:pt>
                  <c:pt idx="719">
                    <c:v>BAJO</c:v>
                  </c:pt>
                  <c:pt idx="720">
                    <c:v>MEDIO   </c:v>
                  </c:pt>
                  <c:pt idx="721">
                    <c:v>MEDIO   </c:v>
                  </c:pt>
                  <c:pt idx="722">
                    <c:v>MEDIO   </c:v>
                  </c:pt>
                  <c:pt idx="723">
                    <c:v>BAJO</c:v>
                  </c:pt>
                  <c:pt idx="724">
                    <c:v>MEDIO   </c:v>
                  </c:pt>
                  <c:pt idx="725">
                    <c:v>MEDIO   </c:v>
                  </c:pt>
                  <c:pt idx="726">
                    <c:v>MEDIO   </c:v>
                  </c:pt>
                  <c:pt idx="727">
                    <c:v>MEDIO   </c:v>
                  </c:pt>
                  <c:pt idx="728">
                    <c:v>MEDIO   </c:v>
                  </c:pt>
                  <c:pt idx="729">
                    <c:v>MEDIO   </c:v>
                  </c:pt>
                  <c:pt idx="730">
                    <c:v>MEDIO   </c:v>
                  </c:pt>
                  <c:pt idx="731">
                    <c:v>MEDIO   </c:v>
                  </c:pt>
                  <c:pt idx="732">
                    <c:v>MEDIO   </c:v>
                  </c:pt>
                  <c:pt idx="733">
                    <c:v>MEDIO   </c:v>
                  </c:pt>
                  <c:pt idx="734">
                    <c:v>BAJO</c:v>
                  </c:pt>
                  <c:pt idx="735">
                    <c:v>ALTO</c:v>
                  </c:pt>
                  <c:pt idx="736">
                    <c:v>MEDIO   </c:v>
                  </c:pt>
                  <c:pt idx="737">
                    <c:v>MEDIO   </c:v>
                  </c:pt>
                  <c:pt idx="738">
                    <c:v>MEDIO   </c:v>
                  </c:pt>
                  <c:pt idx="739">
                    <c:v>MEDIO   </c:v>
                  </c:pt>
                  <c:pt idx="740">
                    <c:v>MEDIO   </c:v>
                  </c:pt>
                  <c:pt idx="741">
                    <c:v>MEDIO   </c:v>
                  </c:pt>
                  <c:pt idx="742">
                    <c:v>ALTO</c:v>
                  </c:pt>
                  <c:pt idx="743">
                    <c:v>MEDIO   </c:v>
                  </c:pt>
                  <c:pt idx="744">
                    <c:v>MEDIO   </c:v>
                  </c:pt>
                  <c:pt idx="745">
                    <c:v>ALTO</c:v>
                  </c:pt>
                  <c:pt idx="746">
                    <c:v>BAJO</c:v>
                  </c:pt>
                  <c:pt idx="747">
                    <c:v>ALTO</c:v>
                  </c:pt>
                  <c:pt idx="748">
                    <c:v>ALTO</c:v>
                  </c:pt>
                  <c:pt idx="749">
                    <c:v>MEDIO   </c:v>
                  </c:pt>
                  <c:pt idx="750">
                    <c:v>MEDIO   </c:v>
                  </c:pt>
                  <c:pt idx="751">
                    <c:v>ALTO</c:v>
                  </c:pt>
                  <c:pt idx="752">
                    <c:v>MEDIO   </c:v>
                  </c:pt>
                  <c:pt idx="753">
                    <c:v>BAJO</c:v>
                  </c:pt>
                  <c:pt idx="754">
                    <c:v>BAJO</c:v>
                  </c:pt>
                  <c:pt idx="755">
                    <c:v>BAJO</c:v>
                  </c:pt>
                  <c:pt idx="756">
                    <c:v>BAJO</c:v>
                  </c:pt>
                  <c:pt idx="757">
                    <c:v>MEDIO   </c:v>
                  </c:pt>
                  <c:pt idx="758">
                    <c:v>BAJO</c:v>
                  </c:pt>
                  <c:pt idx="759">
                    <c:v>MEDIO   </c:v>
                  </c:pt>
                  <c:pt idx="760">
                    <c:v>MEDIO   </c:v>
                  </c:pt>
                  <c:pt idx="761">
                    <c:v>BAJO</c:v>
                  </c:pt>
                  <c:pt idx="762">
                    <c:v>BAJO</c:v>
                  </c:pt>
                  <c:pt idx="763">
                    <c:v>ALTO</c:v>
                  </c:pt>
                  <c:pt idx="764">
                    <c:v>ALTO</c:v>
                  </c:pt>
                  <c:pt idx="765">
                    <c:v>ALTO</c:v>
                  </c:pt>
                  <c:pt idx="766">
                    <c:v>MEDIO   </c:v>
                  </c:pt>
                  <c:pt idx="767">
                    <c:v>ALTO</c:v>
                  </c:pt>
                  <c:pt idx="768">
                    <c:v>ALTO</c:v>
                  </c:pt>
                  <c:pt idx="769">
                    <c:v>MEDIO   </c:v>
                  </c:pt>
                  <c:pt idx="770">
                    <c:v>ALTO</c:v>
                  </c:pt>
                  <c:pt idx="771">
                    <c:v>MEDIO   </c:v>
                  </c:pt>
                  <c:pt idx="772">
                    <c:v>MEDIO   </c:v>
                  </c:pt>
                  <c:pt idx="773">
                    <c:v>MEDIO   </c:v>
                  </c:pt>
                  <c:pt idx="774">
                    <c:v>MEDIO   </c:v>
                  </c:pt>
                  <c:pt idx="775">
                    <c:v>ALTO</c:v>
                  </c:pt>
                  <c:pt idx="776">
                    <c:v>MEDIO   </c:v>
                  </c:pt>
                  <c:pt idx="777">
                    <c:v>MEDIO   </c:v>
                  </c:pt>
                  <c:pt idx="778">
                    <c:v>MEDIO   </c:v>
                  </c:pt>
                  <c:pt idx="779">
                    <c:v>ALTO</c:v>
                  </c:pt>
                  <c:pt idx="780">
                    <c:v>MEDIO   </c:v>
                  </c:pt>
                  <c:pt idx="781">
                    <c:v>MEDIO   </c:v>
                  </c:pt>
                  <c:pt idx="782">
                    <c:v>ALTO</c:v>
                  </c:pt>
                  <c:pt idx="783">
                    <c:v>ALTO</c:v>
                  </c:pt>
                  <c:pt idx="784">
                    <c:v>BAJO</c:v>
                  </c:pt>
                  <c:pt idx="785">
                    <c:v>BAJO</c:v>
                  </c:pt>
                  <c:pt idx="786">
                    <c:v>BAJO</c:v>
                  </c:pt>
                  <c:pt idx="787">
                    <c:v>MEDIO   </c:v>
                  </c:pt>
                  <c:pt idx="788">
                    <c:v>ALTO</c:v>
                  </c:pt>
                  <c:pt idx="789">
                    <c:v>ALTO</c:v>
                  </c:pt>
                  <c:pt idx="790">
                    <c:v>ALTO</c:v>
                  </c:pt>
                  <c:pt idx="791">
                    <c:v>MEDIO   </c:v>
                  </c:pt>
                  <c:pt idx="792">
                    <c:v>ALTO</c:v>
                  </c:pt>
                  <c:pt idx="793">
                    <c:v>MEDIO   </c:v>
                  </c:pt>
                  <c:pt idx="794">
                    <c:v>ALTO</c:v>
                  </c:pt>
                  <c:pt idx="795">
                    <c:v>BAJO</c:v>
                  </c:pt>
                  <c:pt idx="796">
                    <c:v>BAJO</c:v>
                  </c:pt>
                  <c:pt idx="797">
                    <c:v>BAJO</c:v>
                  </c:pt>
                  <c:pt idx="798">
                    <c:v>BAJO</c:v>
                  </c:pt>
                  <c:pt idx="799">
                    <c:v>BAJO</c:v>
                  </c:pt>
                  <c:pt idx="800">
                    <c:v>BAJO</c:v>
                  </c:pt>
                  <c:pt idx="801">
                    <c:v>MEDIO   </c:v>
                  </c:pt>
                  <c:pt idx="802">
                    <c:v>MEDIO   </c:v>
                  </c:pt>
                  <c:pt idx="803">
                    <c:v>MEDIO   </c:v>
                  </c:pt>
                  <c:pt idx="804">
                    <c:v>ALTO</c:v>
                  </c:pt>
                  <c:pt idx="805">
                    <c:v>ALTO</c:v>
                  </c:pt>
                  <c:pt idx="806">
                    <c:v>MEDIO   </c:v>
                  </c:pt>
                  <c:pt idx="807">
                    <c:v>ALTO</c:v>
                  </c:pt>
                  <c:pt idx="808">
                    <c:v>BAJO</c:v>
                  </c:pt>
                  <c:pt idx="809">
                    <c:v>ALTO</c:v>
                  </c:pt>
                  <c:pt idx="810">
                    <c:v>BAJO</c:v>
                  </c:pt>
                  <c:pt idx="811">
                    <c:v>BAJO</c:v>
                  </c:pt>
                  <c:pt idx="812">
                    <c:v>BAJO</c:v>
                  </c:pt>
                  <c:pt idx="813">
                    <c:v>BAJO</c:v>
                  </c:pt>
                  <c:pt idx="814">
                    <c:v>ALTO</c:v>
                  </c:pt>
                  <c:pt idx="815">
                    <c:v>BAJO</c:v>
                  </c:pt>
                  <c:pt idx="816">
                    <c:v>BAJO</c:v>
                  </c:pt>
                  <c:pt idx="817">
                    <c:v>MEDIO   </c:v>
                  </c:pt>
                  <c:pt idx="818">
                    <c:v>MEDIO   </c:v>
                  </c:pt>
                  <c:pt idx="819">
                    <c:v>ALTO</c:v>
                  </c:pt>
                  <c:pt idx="820">
                    <c:v>MEDIO   </c:v>
                  </c:pt>
                  <c:pt idx="821">
                    <c:v>ALTO</c:v>
                  </c:pt>
                  <c:pt idx="822">
                    <c:v>MEDIO   </c:v>
                  </c:pt>
                  <c:pt idx="823">
                    <c:v>BAJO</c:v>
                  </c:pt>
                  <c:pt idx="824">
                    <c:v>BAJO</c:v>
                  </c:pt>
                  <c:pt idx="825">
                    <c:v>MEDIO   </c:v>
                  </c:pt>
                  <c:pt idx="826">
                    <c:v>BAJO</c:v>
                  </c:pt>
                  <c:pt idx="827">
                    <c:v>BAJO</c:v>
                  </c:pt>
                  <c:pt idx="828">
                    <c:v>MEDIO   </c:v>
                  </c:pt>
                  <c:pt idx="829">
                    <c:v>MEDIO   </c:v>
                  </c:pt>
                  <c:pt idx="830">
                    <c:v>MEDIO   </c:v>
                  </c:pt>
                  <c:pt idx="831">
                    <c:v>BAJO</c:v>
                  </c:pt>
                  <c:pt idx="832">
                    <c:v>ALTO</c:v>
                  </c:pt>
                  <c:pt idx="833">
                    <c:v>BAJO</c:v>
                  </c:pt>
                  <c:pt idx="834">
                    <c:v>BAJO</c:v>
                  </c:pt>
                  <c:pt idx="835">
                    <c:v>ALTO</c:v>
                  </c:pt>
                  <c:pt idx="836">
                    <c:v>BAJO</c:v>
                  </c:pt>
                  <c:pt idx="837">
                    <c:v>BAJO</c:v>
                  </c:pt>
                  <c:pt idx="838">
                    <c:v>BAJO</c:v>
                  </c:pt>
                  <c:pt idx="839">
                    <c:v>BAJO</c:v>
                  </c:pt>
                  <c:pt idx="840">
                    <c:v>BAJO</c:v>
                  </c:pt>
                  <c:pt idx="841">
                    <c:v>BAJO</c:v>
                  </c:pt>
                  <c:pt idx="842">
                    <c:v>BAJO</c:v>
                  </c:pt>
                  <c:pt idx="843">
                    <c:v>BAJO</c:v>
                  </c:pt>
                  <c:pt idx="844">
                    <c:v>ALTO</c:v>
                  </c:pt>
                  <c:pt idx="845">
                    <c:v>BAJO</c:v>
                  </c:pt>
                  <c:pt idx="846">
                    <c:v>BAJO</c:v>
                  </c:pt>
                  <c:pt idx="847">
                    <c:v>BAJO</c:v>
                  </c:pt>
                  <c:pt idx="848">
                    <c:v>BAJO</c:v>
                  </c:pt>
                  <c:pt idx="849">
                    <c:v>BAJO</c:v>
                  </c:pt>
                  <c:pt idx="850">
                    <c:v>BAJO</c:v>
                  </c:pt>
                  <c:pt idx="851">
                    <c:v>ALTO</c:v>
                  </c:pt>
                  <c:pt idx="852">
                    <c:v>ALTO</c:v>
                  </c:pt>
                  <c:pt idx="853">
                    <c:v>ALTO</c:v>
                  </c:pt>
                  <c:pt idx="854">
                    <c:v>ALTO</c:v>
                  </c:pt>
                  <c:pt idx="855">
                    <c:v>ALTO</c:v>
                  </c:pt>
                  <c:pt idx="856">
                    <c:v>ALTO</c:v>
                  </c:pt>
                  <c:pt idx="857">
                    <c:v>ALTO</c:v>
                  </c:pt>
                  <c:pt idx="858">
                    <c:v>ALTO</c:v>
                  </c:pt>
                  <c:pt idx="859">
                    <c:v>BAJO</c:v>
                  </c:pt>
                  <c:pt idx="860">
                    <c:v>BAJO</c:v>
                  </c:pt>
                  <c:pt idx="861">
                    <c:v>BAJO</c:v>
                  </c:pt>
                  <c:pt idx="862">
                    <c:v>ALTO</c:v>
                  </c:pt>
                  <c:pt idx="863">
                    <c:v>ALTO</c:v>
                  </c:pt>
                  <c:pt idx="864">
                    <c:v>ALTO</c:v>
                  </c:pt>
                  <c:pt idx="865">
                    <c:v>ALTO</c:v>
                  </c:pt>
                  <c:pt idx="866">
                    <c:v>BAJO</c:v>
                  </c:pt>
                  <c:pt idx="867">
                    <c:v>BAJO</c:v>
                  </c:pt>
                  <c:pt idx="868">
                    <c:v>BAJO</c:v>
                  </c:pt>
                  <c:pt idx="869">
                    <c:v>BAJO</c:v>
                  </c:pt>
                  <c:pt idx="870">
                    <c:v>BAJO</c:v>
                  </c:pt>
                  <c:pt idx="871">
                    <c:v>BAJO</c:v>
                  </c:pt>
                  <c:pt idx="872">
                    <c:v>BAJO</c:v>
                  </c:pt>
                  <c:pt idx="873">
                    <c:v>BAJO</c:v>
                  </c:pt>
                  <c:pt idx="874">
                    <c:v>BAJO</c:v>
                  </c:pt>
                  <c:pt idx="875">
                    <c:v>BAJO</c:v>
                  </c:pt>
                  <c:pt idx="876">
                    <c:v>ALTO</c:v>
                  </c:pt>
                  <c:pt idx="877">
                    <c:v>ALTO</c:v>
                  </c:pt>
                  <c:pt idx="878">
                    <c:v>ALTO</c:v>
                  </c:pt>
                  <c:pt idx="879">
                    <c:v>ALTO</c:v>
                  </c:pt>
                  <c:pt idx="880">
                    <c:v>BAJO</c:v>
                  </c:pt>
                  <c:pt idx="881">
                    <c:v>ALTO</c:v>
                  </c:pt>
                  <c:pt idx="882">
                    <c:v>ALTO</c:v>
                  </c:pt>
                  <c:pt idx="883">
                    <c:v>ALTO</c:v>
                  </c:pt>
                  <c:pt idx="884">
                    <c:v>ALTO</c:v>
                  </c:pt>
                  <c:pt idx="885">
                    <c:v>ALTO</c:v>
                  </c:pt>
                  <c:pt idx="886">
                    <c:v>ALTO</c:v>
                  </c:pt>
                  <c:pt idx="887">
                    <c:v>ALTO</c:v>
                  </c:pt>
                  <c:pt idx="888">
                    <c:v>ALTO</c:v>
                  </c:pt>
                  <c:pt idx="889">
                    <c:v>ALTO</c:v>
                  </c:pt>
                  <c:pt idx="890">
                    <c:v>ALTO</c:v>
                  </c:pt>
                  <c:pt idx="891">
                    <c:v>ALTO</c:v>
                  </c:pt>
                  <c:pt idx="892">
                    <c:v>ALTO</c:v>
                  </c:pt>
                  <c:pt idx="893">
                    <c:v>ALTO</c:v>
                  </c:pt>
                  <c:pt idx="894">
                    <c:v>ALTO</c:v>
                  </c:pt>
                  <c:pt idx="895">
                    <c:v>ALTO</c:v>
                  </c:pt>
                  <c:pt idx="896">
                    <c:v>ALTO</c:v>
                  </c:pt>
                  <c:pt idx="897">
                    <c:v>ALTO</c:v>
                  </c:pt>
                  <c:pt idx="898">
                    <c:v>ALTO</c:v>
                  </c:pt>
                  <c:pt idx="899">
                    <c:v>ALTO</c:v>
                  </c:pt>
                  <c:pt idx="900">
                    <c:v>ALTO</c:v>
                  </c:pt>
                  <c:pt idx="901">
                    <c:v>BAJO</c:v>
                  </c:pt>
                  <c:pt idx="902">
                    <c:v>BAJO</c:v>
                  </c:pt>
                  <c:pt idx="903">
                    <c:v>BAJO</c:v>
                  </c:pt>
                  <c:pt idx="904">
                    <c:v>BAJO</c:v>
                  </c:pt>
                  <c:pt idx="905">
                    <c:v>BAJO</c:v>
                  </c:pt>
                  <c:pt idx="906">
                    <c:v>BAJO</c:v>
                  </c:pt>
                  <c:pt idx="907">
                    <c:v>BAJO</c:v>
                  </c:pt>
                  <c:pt idx="908">
                    <c:v>ALTO</c:v>
                  </c:pt>
                  <c:pt idx="909">
                    <c:v>ALTO</c:v>
                  </c:pt>
                  <c:pt idx="910">
                    <c:v>ALTO</c:v>
                  </c:pt>
                  <c:pt idx="911">
                    <c:v>ALTO</c:v>
                  </c:pt>
                  <c:pt idx="912">
                    <c:v>ALTO</c:v>
                  </c:pt>
                  <c:pt idx="913">
                    <c:v>ALTO</c:v>
                  </c:pt>
                  <c:pt idx="914">
                    <c:v>ALTO</c:v>
                  </c:pt>
                  <c:pt idx="915">
                    <c:v>ALTO</c:v>
                  </c:pt>
                  <c:pt idx="916">
                    <c:v>ALTO</c:v>
                  </c:pt>
                  <c:pt idx="917">
                    <c:v>ALTO</c:v>
                  </c:pt>
                  <c:pt idx="918">
                    <c:v>ALTO</c:v>
                  </c:pt>
                  <c:pt idx="919">
                    <c:v>ALTO</c:v>
                  </c:pt>
                  <c:pt idx="920">
                    <c:v>ALTO</c:v>
                  </c:pt>
                  <c:pt idx="921">
                    <c:v>ALTO</c:v>
                  </c:pt>
                  <c:pt idx="922">
                    <c:v>ALTO</c:v>
                  </c:pt>
                  <c:pt idx="923">
                    <c:v>ALTO</c:v>
                  </c:pt>
                  <c:pt idx="924">
                    <c:v>ALTO</c:v>
                  </c:pt>
                  <c:pt idx="925">
                    <c:v>ALTO</c:v>
                  </c:pt>
                  <c:pt idx="926">
                    <c:v>ALTO</c:v>
                  </c:pt>
                  <c:pt idx="927">
                    <c:v>ALTO</c:v>
                  </c:pt>
                  <c:pt idx="928">
                    <c:v>ALTO</c:v>
                  </c:pt>
                  <c:pt idx="929">
                    <c:v>BAJO</c:v>
                  </c:pt>
                  <c:pt idx="930">
                    <c:v>BAJO</c:v>
                  </c:pt>
                  <c:pt idx="931">
                    <c:v>BAJO</c:v>
                  </c:pt>
                  <c:pt idx="932">
                    <c:v>BAJO</c:v>
                  </c:pt>
                  <c:pt idx="933">
                    <c:v>BAJO</c:v>
                  </c:pt>
                  <c:pt idx="934">
                    <c:v>BAJO</c:v>
                  </c:pt>
                  <c:pt idx="935">
                    <c:v>BAJO</c:v>
                  </c:pt>
                  <c:pt idx="936">
                    <c:v>BAJO</c:v>
                  </c:pt>
                  <c:pt idx="937">
                    <c:v>ALTO</c:v>
                  </c:pt>
                  <c:pt idx="938">
                    <c:v>ALTO</c:v>
                  </c:pt>
                  <c:pt idx="939">
                    <c:v>ALTO</c:v>
                  </c:pt>
                  <c:pt idx="940">
                    <c:v>ALTO</c:v>
                  </c:pt>
                  <c:pt idx="941">
                    <c:v>BAJO</c:v>
                  </c:pt>
                  <c:pt idx="942">
                    <c:v>BAJO</c:v>
                  </c:pt>
                  <c:pt idx="943">
                    <c:v>ALTO</c:v>
                  </c:pt>
                  <c:pt idx="944">
                    <c:v>ALTO</c:v>
                  </c:pt>
                  <c:pt idx="945">
                    <c:v>ALTO</c:v>
                  </c:pt>
                  <c:pt idx="946">
                    <c:v>ALTO</c:v>
                  </c:pt>
                  <c:pt idx="947">
                    <c:v>ALTO</c:v>
                  </c:pt>
                  <c:pt idx="948">
                    <c:v>ALTO</c:v>
                  </c:pt>
                  <c:pt idx="949">
                    <c:v>ALTO</c:v>
                  </c:pt>
                  <c:pt idx="950">
                    <c:v>ALTO</c:v>
                  </c:pt>
                  <c:pt idx="951">
                    <c:v>ALTO</c:v>
                  </c:pt>
                  <c:pt idx="952">
                    <c:v>ALTO</c:v>
                  </c:pt>
                  <c:pt idx="953">
                    <c:v>ALTO</c:v>
                  </c:pt>
                  <c:pt idx="954">
                    <c:v>ALTO</c:v>
                  </c:pt>
                  <c:pt idx="955">
                    <c:v>ALTO</c:v>
                  </c:pt>
                  <c:pt idx="956">
                    <c:v>ALTO</c:v>
                  </c:pt>
                  <c:pt idx="957">
                    <c:v>ALTO</c:v>
                  </c:pt>
                  <c:pt idx="958">
                    <c:v>BAJO</c:v>
                  </c:pt>
                  <c:pt idx="959">
                    <c:v>ALTO</c:v>
                  </c:pt>
                  <c:pt idx="960">
                    <c:v>ALTO</c:v>
                  </c:pt>
                  <c:pt idx="961">
                    <c:v>BAJO</c:v>
                  </c:pt>
                  <c:pt idx="962">
                    <c:v>ALTO</c:v>
                  </c:pt>
                  <c:pt idx="963">
                    <c:v>ALTO</c:v>
                  </c:pt>
                  <c:pt idx="964">
                    <c:v>ALTO</c:v>
                  </c:pt>
                  <c:pt idx="965">
                    <c:v>ALTO</c:v>
                  </c:pt>
                  <c:pt idx="966">
                    <c:v>BAJO</c:v>
                  </c:pt>
                  <c:pt idx="967">
                    <c:v>BAJO</c:v>
                  </c:pt>
                  <c:pt idx="968">
                    <c:v>BAJO</c:v>
                  </c:pt>
                  <c:pt idx="969">
                    <c:v>BAJO</c:v>
                  </c:pt>
                  <c:pt idx="970">
                    <c:v>ALTO</c:v>
                  </c:pt>
                  <c:pt idx="971">
                    <c:v>BAJO</c:v>
                  </c:pt>
                  <c:pt idx="972">
                    <c:v>BAJO</c:v>
                  </c:pt>
                  <c:pt idx="973">
                    <c:v>ALTO</c:v>
                  </c:pt>
                  <c:pt idx="974">
                    <c:v>BAJO</c:v>
                  </c:pt>
                  <c:pt idx="975">
                    <c:v>ALTO</c:v>
                  </c:pt>
                  <c:pt idx="976">
                    <c:v>ALTO</c:v>
                  </c:pt>
                  <c:pt idx="977">
                    <c:v>ALTO</c:v>
                  </c:pt>
                  <c:pt idx="978">
                    <c:v>BAJO</c:v>
                  </c:pt>
                  <c:pt idx="979">
                    <c:v>BAJO</c:v>
                  </c:pt>
                  <c:pt idx="980">
                    <c:v>BAJO</c:v>
                  </c:pt>
                  <c:pt idx="981">
                    <c:v>BAJO</c:v>
                  </c:pt>
                  <c:pt idx="982">
                    <c:v>BAJO</c:v>
                  </c:pt>
                  <c:pt idx="983">
                    <c:v>BAJO</c:v>
                  </c:pt>
                  <c:pt idx="984">
                    <c:v>BAJO</c:v>
                  </c:pt>
                  <c:pt idx="985">
                    <c:v>BAJO</c:v>
                  </c:pt>
                  <c:pt idx="986">
                    <c:v>BAJO</c:v>
                  </c:pt>
                  <c:pt idx="987">
                    <c:v>BAJO</c:v>
                  </c:pt>
                  <c:pt idx="988">
                    <c:v>BAJO</c:v>
                  </c:pt>
                  <c:pt idx="989">
                    <c:v>BAJO</c:v>
                  </c:pt>
                  <c:pt idx="990">
                    <c:v>BAJO</c:v>
                  </c:pt>
                  <c:pt idx="991">
                    <c:v>BAJO</c:v>
                  </c:pt>
                  <c:pt idx="992">
                    <c:v>BAJO</c:v>
                  </c:pt>
                  <c:pt idx="993">
                    <c:v>BAJO</c:v>
                  </c:pt>
                  <c:pt idx="994">
                    <c:v>BAJO</c:v>
                  </c:pt>
                  <c:pt idx="995">
                    <c:v>BAJO</c:v>
                  </c:pt>
                  <c:pt idx="996">
                    <c:v>BAJO</c:v>
                  </c:pt>
                  <c:pt idx="997">
                    <c:v>ALTO</c:v>
                  </c:pt>
                  <c:pt idx="998">
                    <c:v>BAJO</c:v>
                  </c:pt>
                  <c:pt idx="999">
                    <c:v>BAJO</c:v>
                  </c:pt>
                  <c:pt idx="1000">
                    <c:v>BAJO</c:v>
                  </c:pt>
                  <c:pt idx="1001">
                    <c:v>BAJO</c:v>
                  </c:pt>
                  <c:pt idx="1002">
                    <c:v>BAJO</c:v>
                  </c:pt>
                  <c:pt idx="1003">
                    <c:v>BAJO</c:v>
                  </c:pt>
                  <c:pt idx="1004">
                    <c:v>BAJO</c:v>
                  </c:pt>
                  <c:pt idx="1005">
                    <c:v>BAJO</c:v>
                  </c:pt>
                  <c:pt idx="1006">
                    <c:v>BAJO</c:v>
                  </c:pt>
                  <c:pt idx="1007">
                    <c:v>BAJO</c:v>
                  </c:pt>
                  <c:pt idx="1008">
                    <c:v>BAJO</c:v>
                  </c:pt>
                  <c:pt idx="1009">
                    <c:v>BAJO</c:v>
                  </c:pt>
                  <c:pt idx="1010">
                    <c:v>BAJO</c:v>
                  </c:pt>
                  <c:pt idx="1011">
                    <c:v>BAJO</c:v>
                  </c:pt>
                  <c:pt idx="1012">
                    <c:v>BAJO</c:v>
                  </c:pt>
                  <c:pt idx="1013">
                    <c:v>BAJO</c:v>
                  </c:pt>
                  <c:pt idx="1014">
                    <c:v>BAJO</c:v>
                  </c:pt>
                  <c:pt idx="1015">
                    <c:v>BAJO</c:v>
                  </c:pt>
                  <c:pt idx="1016">
                    <c:v>BAJO</c:v>
                  </c:pt>
                  <c:pt idx="1017">
                    <c:v>ALTO</c:v>
                  </c:pt>
                  <c:pt idx="1018">
                    <c:v>MEDIO   </c:v>
                  </c:pt>
                  <c:pt idx="1019">
                    <c:v>ALTO</c:v>
                  </c:pt>
                  <c:pt idx="1020">
                    <c:v>BAJO</c:v>
                  </c:pt>
                  <c:pt idx="1021">
                    <c:v>BAJO</c:v>
                  </c:pt>
                  <c:pt idx="1022">
                    <c:v>BAJO</c:v>
                  </c:pt>
                  <c:pt idx="1023">
                    <c:v>ALTO</c:v>
                  </c:pt>
                  <c:pt idx="1024">
                    <c:v>BAJO</c:v>
                  </c:pt>
                  <c:pt idx="1025">
                    <c:v>BAJO</c:v>
                  </c:pt>
                  <c:pt idx="1026">
                    <c:v>BAJO</c:v>
                  </c:pt>
                  <c:pt idx="1027">
                    <c:v>BAJO</c:v>
                  </c:pt>
                  <c:pt idx="1028">
                    <c:v>BAJO</c:v>
                  </c:pt>
                  <c:pt idx="1029">
                    <c:v>MEDIO   </c:v>
                  </c:pt>
                  <c:pt idx="1030">
                    <c:v>MEDIO   </c:v>
                  </c:pt>
                  <c:pt idx="1031">
                    <c:v>MEDIO   </c:v>
                  </c:pt>
                  <c:pt idx="1032">
                    <c:v>ALTO</c:v>
                  </c:pt>
                  <c:pt idx="1033">
                    <c:v>BAJO</c:v>
                  </c:pt>
                  <c:pt idx="1034">
                    <c:v>ALTO</c:v>
                  </c:pt>
                  <c:pt idx="1035">
                    <c:v>BAJO</c:v>
                  </c:pt>
                  <c:pt idx="1036">
                    <c:v>BAJO</c:v>
                  </c:pt>
                  <c:pt idx="1037">
                    <c:v>BAJO</c:v>
                  </c:pt>
                  <c:pt idx="1038">
                    <c:v>BAJO</c:v>
                  </c:pt>
                  <c:pt idx="1039">
                    <c:v>ALTO</c:v>
                  </c:pt>
                  <c:pt idx="1040">
                    <c:v>BAJO</c:v>
                  </c:pt>
                  <c:pt idx="1041">
                    <c:v>BAJO</c:v>
                  </c:pt>
                  <c:pt idx="1042">
                    <c:v>ALTO</c:v>
                  </c:pt>
                  <c:pt idx="1043">
                    <c:v>BAJO</c:v>
                  </c:pt>
                  <c:pt idx="1044">
                    <c:v>BAJO</c:v>
                  </c:pt>
                  <c:pt idx="1045">
                    <c:v>BAJO</c:v>
                  </c:pt>
                  <c:pt idx="1046">
                    <c:v>MEDIO   </c:v>
                  </c:pt>
                  <c:pt idx="1047">
                    <c:v>BAJO</c:v>
                  </c:pt>
                  <c:pt idx="1048">
                    <c:v>MEDIO   </c:v>
                  </c:pt>
                  <c:pt idx="1049">
                    <c:v>ALTO</c:v>
                  </c:pt>
                  <c:pt idx="1050">
                    <c:v>MEDIO   </c:v>
                  </c:pt>
                  <c:pt idx="1051">
                    <c:v>ALTO</c:v>
                  </c:pt>
                  <c:pt idx="1052">
                    <c:v>ALTO</c:v>
                  </c:pt>
                  <c:pt idx="1053">
                    <c:v>BAJO</c:v>
                  </c:pt>
                  <c:pt idx="1054">
                    <c:v>BAJO</c:v>
                  </c:pt>
                  <c:pt idx="1055">
                    <c:v>ALTO</c:v>
                  </c:pt>
                  <c:pt idx="1056">
                    <c:v>BAJO</c:v>
                  </c:pt>
                  <c:pt idx="1057">
                    <c:v>MEDIO   </c:v>
                  </c:pt>
                  <c:pt idx="1058">
                    <c:v>ALTO</c:v>
                  </c:pt>
                  <c:pt idx="1059">
                    <c:v>ALTO</c:v>
                  </c:pt>
                  <c:pt idx="1060">
                    <c:v>MEDIO   </c:v>
                  </c:pt>
                  <c:pt idx="1061">
                    <c:v>BAJO</c:v>
                  </c:pt>
                  <c:pt idx="1062">
                    <c:v>ALTO</c:v>
                  </c:pt>
                  <c:pt idx="1063">
                    <c:v>BAJO</c:v>
                  </c:pt>
                  <c:pt idx="1064">
                    <c:v>ALTO</c:v>
                  </c:pt>
                  <c:pt idx="1065">
                    <c:v>ALTO</c:v>
                  </c:pt>
                  <c:pt idx="1066">
                    <c:v>ALTO</c:v>
                  </c:pt>
                  <c:pt idx="1067">
                    <c:v>MEDIO   </c:v>
                  </c:pt>
                  <c:pt idx="1068">
                    <c:v>ALTO</c:v>
                  </c:pt>
                  <c:pt idx="1069">
                    <c:v>ALTO</c:v>
                  </c:pt>
                  <c:pt idx="1070">
                    <c:v>BAJO</c:v>
                  </c:pt>
                  <c:pt idx="1071">
                    <c:v>ALTO</c:v>
                  </c:pt>
                  <c:pt idx="1072">
                    <c:v>MEDIO   </c:v>
                  </c:pt>
                  <c:pt idx="1073">
                    <c:v>ALTO</c:v>
                  </c:pt>
                  <c:pt idx="1074">
                    <c:v>MEDIO   </c:v>
                  </c:pt>
                  <c:pt idx="1075">
                    <c:v>MEDIO   </c:v>
                  </c:pt>
                  <c:pt idx="1076">
                    <c:v>MEDIO   </c:v>
                  </c:pt>
                  <c:pt idx="1077">
                    <c:v>BAJO</c:v>
                  </c:pt>
                  <c:pt idx="1078">
                    <c:v>BAJO</c:v>
                  </c:pt>
                  <c:pt idx="1079">
                    <c:v>MEDIO   </c:v>
                  </c:pt>
                  <c:pt idx="1080">
                    <c:v>BAJO</c:v>
                  </c:pt>
                  <c:pt idx="1081">
                    <c:v>BAJO</c:v>
                  </c:pt>
                  <c:pt idx="1082">
                    <c:v>BAJO</c:v>
                  </c:pt>
                  <c:pt idx="1083">
                    <c:v>BAJO</c:v>
                  </c:pt>
                  <c:pt idx="1084">
                    <c:v>MEDIO   </c:v>
                  </c:pt>
                  <c:pt idx="1085">
                    <c:v>MEDIO   </c:v>
                  </c:pt>
                  <c:pt idx="1086">
                    <c:v>MEDIO   </c:v>
                  </c:pt>
                  <c:pt idx="1087">
                    <c:v>ALTO</c:v>
                  </c:pt>
                  <c:pt idx="1088">
                    <c:v>ALTO</c:v>
                  </c:pt>
                  <c:pt idx="1089">
                    <c:v>ALTO</c:v>
                  </c:pt>
                  <c:pt idx="1090">
                    <c:v>MEDIO   </c:v>
                  </c:pt>
                  <c:pt idx="1091">
                    <c:v>MEDIO   </c:v>
                  </c:pt>
                  <c:pt idx="1092">
                    <c:v>ALTO</c:v>
                  </c:pt>
                  <c:pt idx="1093">
                    <c:v>MEDIO   </c:v>
                  </c:pt>
                  <c:pt idx="1094">
                    <c:v>MEDIO   </c:v>
                  </c:pt>
                  <c:pt idx="1095">
                    <c:v>ALTO</c:v>
                  </c:pt>
                  <c:pt idx="1096">
                    <c:v>BAJO</c:v>
                  </c:pt>
                  <c:pt idx="1097">
                    <c:v>ALTO</c:v>
                  </c:pt>
                  <c:pt idx="1098">
                    <c:v>ALTO</c:v>
                  </c:pt>
                  <c:pt idx="1099">
                    <c:v>BAJO</c:v>
                  </c:pt>
                  <c:pt idx="1100">
                    <c:v>ALTO</c:v>
                  </c:pt>
                  <c:pt idx="1101">
                    <c:v>ALTO</c:v>
                  </c:pt>
                  <c:pt idx="1102">
                    <c:v>ALTO</c:v>
                  </c:pt>
                  <c:pt idx="1103">
                    <c:v>BAJO</c:v>
                  </c:pt>
                  <c:pt idx="1104">
                    <c:v>ALTO</c:v>
                  </c:pt>
                  <c:pt idx="1105">
                    <c:v>ALTO</c:v>
                  </c:pt>
                  <c:pt idx="1106">
                    <c:v>BAJO</c:v>
                  </c:pt>
                  <c:pt idx="1107">
                    <c:v>ALTO</c:v>
                  </c:pt>
                  <c:pt idx="1108">
                    <c:v>BAJO</c:v>
                  </c:pt>
                  <c:pt idx="1109">
                    <c:v>BAJO</c:v>
                  </c:pt>
                  <c:pt idx="1110">
                    <c:v>ALTO</c:v>
                  </c:pt>
                  <c:pt idx="1111">
                    <c:v>ALTO</c:v>
                  </c:pt>
                  <c:pt idx="1112">
                    <c:v>BAJO</c:v>
                  </c:pt>
                  <c:pt idx="1113">
                    <c:v>BAJO</c:v>
                  </c:pt>
                  <c:pt idx="1114">
                    <c:v>MEDIO   </c:v>
                  </c:pt>
                  <c:pt idx="1115">
                    <c:v>ALTO</c:v>
                  </c:pt>
                  <c:pt idx="1116">
                    <c:v>ALTO</c:v>
                  </c:pt>
                  <c:pt idx="1117">
                    <c:v>ALTO</c:v>
                  </c:pt>
                  <c:pt idx="1118">
                    <c:v>ALTO</c:v>
                  </c:pt>
                  <c:pt idx="1119">
                    <c:v>ALTO</c:v>
                  </c:pt>
                  <c:pt idx="1120">
                    <c:v>ALTO</c:v>
                  </c:pt>
                  <c:pt idx="1121">
                    <c:v>ALTO</c:v>
                  </c:pt>
                  <c:pt idx="1122">
                    <c:v>ALTO</c:v>
                  </c:pt>
                  <c:pt idx="1123">
                    <c:v>ALTO</c:v>
                  </c:pt>
                  <c:pt idx="1124">
                    <c:v>BAJO</c:v>
                  </c:pt>
                  <c:pt idx="1125">
                    <c:v>ALTO</c:v>
                  </c:pt>
                  <c:pt idx="1126">
                    <c:v>BAJO</c:v>
                  </c:pt>
                  <c:pt idx="1127">
                    <c:v>BAJO</c:v>
                  </c:pt>
                  <c:pt idx="1128">
                    <c:v>BAJO</c:v>
                  </c:pt>
                  <c:pt idx="1129">
                    <c:v>BAJO</c:v>
                  </c:pt>
                  <c:pt idx="1130">
                    <c:v>BAJO</c:v>
                  </c:pt>
                  <c:pt idx="1131">
                    <c:v>BAJO</c:v>
                  </c:pt>
                  <c:pt idx="1132">
                    <c:v>BAJO</c:v>
                  </c:pt>
                  <c:pt idx="1133">
                    <c:v>MEDIO   </c:v>
                  </c:pt>
                  <c:pt idx="1134">
                    <c:v>ALTO</c:v>
                  </c:pt>
                  <c:pt idx="1135">
                    <c:v>MEDIO   </c:v>
                  </c:pt>
                  <c:pt idx="1136">
                    <c:v>BAJO</c:v>
                  </c:pt>
                  <c:pt idx="1137">
                    <c:v>BAJO</c:v>
                  </c:pt>
                  <c:pt idx="1138">
                    <c:v>BAJO</c:v>
                  </c:pt>
                  <c:pt idx="1139">
                    <c:v>ALTO</c:v>
                  </c:pt>
                  <c:pt idx="1140">
                    <c:v>ALTO</c:v>
                  </c:pt>
                  <c:pt idx="1141">
                    <c:v>ALTO</c:v>
                  </c:pt>
                  <c:pt idx="1142">
                    <c:v>ALTO</c:v>
                  </c:pt>
                  <c:pt idx="1143">
                    <c:v>ALTO</c:v>
                  </c:pt>
                  <c:pt idx="1144">
                    <c:v>BAJO</c:v>
                  </c:pt>
                  <c:pt idx="1145">
                    <c:v>BAJO</c:v>
                  </c:pt>
                  <c:pt idx="1146">
                    <c:v>BAJO</c:v>
                  </c:pt>
                  <c:pt idx="1147">
                    <c:v>MEDIO   </c:v>
                  </c:pt>
                  <c:pt idx="1148">
                    <c:v>MEDIO   </c:v>
                  </c:pt>
                  <c:pt idx="1149">
                    <c:v>ALTO</c:v>
                  </c:pt>
                  <c:pt idx="1150">
                    <c:v>ALTO</c:v>
                  </c:pt>
                  <c:pt idx="1151">
                    <c:v>ALTO</c:v>
                  </c:pt>
                  <c:pt idx="1152">
                    <c:v>ALTO</c:v>
                  </c:pt>
                  <c:pt idx="1153">
                    <c:v>ALTO</c:v>
                  </c:pt>
                  <c:pt idx="1154">
                    <c:v>BAJO</c:v>
                  </c:pt>
                  <c:pt idx="1155">
                    <c:v>BAJO</c:v>
                  </c:pt>
                  <c:pt idx="1156">
                    <c:v>BAJO</c:v>
                  </c:pt>
                  <c:pt idx="1157">
                    <c:v>BAJO</c:v>
                  </c:pt>
                  <c:pt idx="1158">
                    <c:v>BAJO</c:v>
                  </c:pt>
                  <c:pt idx="1159">
                    <c:v>BAJO</c:v>
                  </c:pt>
                  <c:pt idx="1160">
                    <c:v>BAJO</c:v>
                  </c:pt>
                  <c:pt idx="1161">
                    <c:v>BAJO</c:v>
                  </c:pt>
                  <c:pt idx="1162">
                    <c:v>BAJO</c:v>
                  </c:pt>
                  <c:pt idx="1163">
                    <c:v>MEDIO   </c:v>
                  </c:pt>
                  <c:pt idx="1164">
                    <c:v>BAJO</c:v>
                  </c:pt>
                  <c:pt idx="1165">
                    <c:v>MEDIO   </c:v>
                  </c:pt>
                  <c:pt idx="1166">
                    <c:v>BAJO</c:v>
                  </c:pt>
                  <c:pt idx="1167">
                    <c:v>BAJO</c:v>
                  </c:pt>
                  <c:pt idx="1168">
                    <c:v>BAJO</c:v>
                  </c:pt>
                  <c:pt idx="1169">
                    <c:v>BAJO</c:v>
                  </c:pt>
                  <c:pt idx="1170">
                    <c:v>BAJO</c:v>
                  </c:pt>
                  <c:pt idx="1171">
                    <c:v>BAJO</c:v>
                  </c:pt>
                  <c:pt idx="1172">
                    <c:v>BAJO</c:v>
                  </c:pt>
                  <c:pt idx="1173">
                    <c:v>BAJO</c:v>
                  </c:pt>
                  <c:pt idx="1174">
                    <c:v>ALTO</c:v>
                  </c:pt>
                  <c:pt idx="1175">
                    <c:v>BAJO</c:v>
                  </c:pt>
                  <c:pt idx="1176">
                    <c:v>ALTO</c:v>
                  </c:pt>
                  <c:pt idx="1177">
                    <c:v>BAJO</c:v>
                  </c:pt>
                  <c:pt idx="1178">
                    <c:v>BAJO</c:v>
                  </c:pt>
                  <c:pt idx="1179">
                    <c:v>BAJO</c:v>
                  </c:pt>
                  <c:pt idx="1180">
                    <c:v>BAJO</c:v>
                  </c:pt>
                  <c:pt idx="1181">
                    <c:v>BAJO</c:v>
                  </c:pt>
                  <c:pt idx="1182">
                    <c:v>BAJO</c:v>
                  </c:pt>
                  <c:pt idx="1183">
                    <c:v>BAJO</c:v>
                  </c:pt>
                  <c:pt idx="1184">
                    <c:v>BAJO</c:v>
                  </c:pt>
                  <c:pt idx="1185">
                    <c:v>BAJO</c:v>
                  </c:pt>
                  <c:pt idx="1186">
                    <c:v>BAJO</c:v>
                  </c:pt>
                  <c:pt idx="1187">
                    <c:v>BAJO</c:v>
                  </c:pt>
                  <c:pt idx="1188">
                    <c:v>ALTO</c:v>
                  </c:pt>
                  <c:pt idx="1189">
                    <c:v>ALTO</c:v>
                  </c:pt>
                  <c:pt idx="1190">
                    <c:v>BAJO</c:v>
                  </c:pt>
                  <c:pt idx="1191">
                    <c:v>BAJO</c:v>
                  </c:pt>
                  <c:pt idx="1192">
                    <c:v>ALTO</c:v>
                  </c:pt>
                  <c:pt idx="1193">
                    <c:v>MEDIO   </c:v>
                  </c:pt>
                  <c:pt idx="1194">
                    <c:v>BAJO</c:v>
                  </c:pt>
                  <c:pt idx="1195">
                    <c:v>BAJO</c:v>
                  </c:pt>
                  <c:pt idx="1196">
                    <c:v>BAJO</c:v>
                  </c:pt>
                  <c:pt idx="1197">
                    <c:v>BAJO</c:v>
                  </c:pt>
                  <c:pt idx="1198">
                    <c:v>BAJO</c:v>
                  </c:pt>
                  <c:pt idx="1199">
                    <c:v>BAJO</c:v>
                  </c:pt>
                  <c:pt idx="1200">
                    <c:v>BAJO</c:v>
                  </c:pt>
                  <c:pt idx="1201">
                    <c:v>ALTO</c:v>
                  </c:pt>
                  <c:pt idx="1202">
                    <c:v>BAJO</c:v>
                  </c:pt>
                  <c:pt idx="1203">
                    <c:v>ALTO</c:v>
                  </c:pt>
                  <c:pt idx="1204">
                    <c:v>BAJO</c:v>
                  </c:pt>
                  <c:pt idx="1205">
                    <c:v>ALTO</c:v>
                  </c:pt>
                  <c:pt idx="1206">
                    <c:v>MEDIO   </c:v>
                  </c:pt>
                  <c:pt idx="1207">
                    <c:v>MEDIO   </c:v>
                  </c:pt>
                  <c:pt idx="1208">
                    <c:v>BAJO</c:v>
                  </c:pt>
                  <c:pt idx="1209">
                    <c:v>MEDIO   </c:v>
                  </c:pt>
                  <c:pt idx="1210">
                    <c:v>BAJO</c:v>
                  </c:pt>
                  <c:pt idx="1211">
                    <c:v>BAJO</c:v>
                  </c:pt>
                  <c:pt idx="1212">
                    <c:v>BAJO</c:v>
                  </c:pt>
                  <c:pt idx="1213">
                    <c:v>BAJO</c:v>
                  </c:pt>
                  <c:pt idx="1214">
                    <c:v>MEDIO   </c:v>
                  </c:pt>
                  <c:pt idx="1215">
                    <c:v>MEDIO   </c:v>
                  </c:pt>
                  <c:pt idx="1216">
                    <c:v>BAJO</c:v>
                  </c:pt>
                  <c:pt idx="1217">
                    <c:v>BAJO</c:v>
                  </c:pt>
                  <c:pt idx="1218">
                    <c:v>BAJO</c:v>
                  </c:pt>
                  <c:pt idx="1219">
                    <c:v>MEDIO   </c:v>
                  </c:pt>
                  <c:pt idx="1220">
                    <c:v>MEDIO   </c:v>
                  </c:pt>
                  <c:pt idx="1221">
                    <c:v>MEDIO   </c:v>
                  </c:pt>
                  <c:pt idx="1222">
                    <c:v>MEDIO   </c:v>
                  </c:pt>
                  <c:pt idx="1223">
                    <c:v>MEDIO   </c:v>
                  </c:pt>
                  <c:pt idx="1224">
                    <c:v>MEDIO   </c:v>
                  </c:pt>
                  <c:pt idx="1225">
                    <c:v>MEDIO   </c:v>
                  </c:pt>
                  <c:pt idx="1226">
                    <c:v>MEDIO   </c:v>
                  </c:pt>
                  <c:pt idx="1227">
                    <c:v>MEDIO   </c:v>
                  </c:pt>
                  <c:pt idx="1228">
                    <c:v>MEDIO   </c:v>
                  </c:pt>
                  <c:pt idx="1229">
                    <c:v>MEDIO   </c:v>
                  </c:pt>
                  <c:pt idx="1230">
                    <c:v>MEDIO   </c:v>
                  </c:pt>
                  <c:pt idx="1231">
                    <c:v>BAJO</c:v>
                  </c:pt>
                  <c:pt idx="1232">
                    <c:v>MEDIO   </c:v>
                  </c:pt>
                  <c:pt idx="1233">
                    <c:v>MEDIO   </c:v>
                  </c:pt>
                  <c:pt idx="1234">
                    <c:v>MEDIO   </c:v>
                  </c:pt>
                  <c:pt idx="1235">
                    <c:v>MEDIO   </c:v>
                  </c:pt>
                  <c:pt idx="1236">
                    <c:v>MEDIO   </c:v>
                  </c:pt>
                  <c:pt idx="1237">
                    <c:v>MEDIO   </c:v>
                  </c:pt>
                  <c:pt idx="1238">
                    <c:v>MEDIO   </c:v>
                  </c:pt>
                  <c:pt idx="1239">
                    <c:v>MEDIO   </c:v>
                  </c:pt>
                  <c:pt idx="1240">
                    <c:v>BAJO</c:v>
                  </c:pt>
                  <c:pt idx="1241">
                    <c:v>BAJO</c:v>
                  </c:pt>
                  <c:pt idx="1242">
                    <c:v>BAJO</c:v>
                  </c:pt>
                  <c:pt idx="1243">
                    <c:v>BAJO</c:v>
                  </c:pt>
                  <c:pt idx="1244">
                    <c:v>MEDIO   </c:v>
                  </c:pt>
                  <c:pt idx="1245">
                    <c:v>BAJO</c:v>
                  </c:pt>
                  <c:pt idx="1246">
                    <c:v>MEDIO   </c:v>
                  </c:pt>
                  <c:pt idx="1247">
                    <c:v>MEDIO   </c:v>
                  </c:pt>
                  <c:pt idx="1248">
                    <c:v>BAJO</c:v>
                  </c:pt>
                  <c:pt idx="1249">
                    <c:v>MEDIO   </c:v>
                  </c:pt>
                  <c:pt idx="1250">
                    <c:v>MEDIO   </c:v>
                  </c:pt>
                  <c:pt idx="1251">
                    <c:v>MEDIO   </c:v>
                  </c:pt>
                  <c:pt idx="1252">
                    <c:v>BAJO</c:v>
                  </c:pt>
                  <c:pt idx="1253">
                    <c:v>MEDIO   </c:v>
                  </c:pt>
                  <c:pt idx="1254">
                    <c:v>MEDIO   </c:v>
                  </c:pt>
                  <c:pt idx="1255">
                    <c:v>MEDIO   </c:v>
                  </c:pt>
                  <c:pt idx="1256">
                    <c:v>MEDIO   </c:v>
                  </c:pt>
                  <c:pt idx="1257">
                    <c:v>BAJO</c:v>
                  </c:pt>
                  <c:pt idx="1258">
                    <c:v>MEDIO   </c:v>
                  </c:pt>
                  <c:pt idx="1259">
                    <c:v>MEDIO   </c:v>
                  </c:pt>
                  <c:pt idx="1260">
                    <c:v>BAJO</c:v>
                  </c:pt>
                  <c:pt idx="1261">
                    <c:v>BAJO</c:v>
                  </c:pt>
                  <c:pt idx="1262">
                    <c:v>MEDIO   </c:v>
                  </c:pt>
                  <c:pt idx="1263">
                    <c:v>MEDIO   </c:v>
                  </c:pt>
                  <c:pt idx="1264">
                    <c:v>BAJO</c:v>
                  </c:pt>
                  <c:pt idx="1265">
                    <c:v>MEDIO   </c:v>
                  </c:pt>
                  <c:pt idx="1266">
                    <c:v>ALTO</c:v>
                  </c:pt>
                  <c:pt idx="1267">
                    <c:v>MEDIO   </c:v>
                  </c:pt>
                  <c:pt idx="1268">
                    <c:v>MEDIO   </c:v>
                  </c:pt>
                  <c:pt idx="1269">
                    <c:v>MEDIO   </c:v>
                  </c:pt>
                  <c:pt idx="1270">
                    <c:v>MEDIO   </c:v>
                  </c:pt>
                  <c:pt idx="1271">
                    <c:v>BAJO</c:v>
                  </c:pt>
                  <c:pt idx="1272">
                    <c:v>BAJO</c:v>
                  </c:pt>
                  <c:pt idx="1273">
                    <c:v>MEDIO   </c:v>
                  </c:pt>
                  <c:pt idx="1274">
                    <c:v>ALTO</c:v>
                  </c:pt>
                  <c:pt idx="1275">
                    <c:v>BAJO</c:v>
                  </c:pt>
                  <c:pt idx="1276">
                    <c:v>BAJO</c:v>
                  </c:pt>
                  <c:pt idx="1277">
                    <c:v>BAJO</c:v>
                  </c:pt>
                  <c:pt idx="1278">
                    <c:v>BAJO</c:v>
                  </c:pt>
                  <c:pt idx="1279">
                    <c:v>BAJO</c:v>
                  </c:pt>
                  <c:pt idx="1280">
                    <c:v>MEDIO   </c:v>
                  </c:pt>
                  <c:pt idx="1281">
                    <c:v>MEDIO   </c:v>
                  </c:pt>
                  <c:pt idx="1282">
                    <c:v>MEDIO   </c:v>
                  </c:pt>
                  <c:pt idx="1283">
                    <c:v>BAJO</c:v>
                  </c:pt>
                  <c:pt idx="1284">
                    <c:v>BAJO</c:v>
                  </c:pt>
                  <c:pt idx="1285">
                    <c:v>MEDIO   </c:v>
                  </c:pt>
                  <c:pt idx="1286">
                    <c:v>BAJO</c:v>
                  </c:pt>
                  <c:pt idx="1287">
                    <c:v>BAJO</c:v>
                  </c:pt>
                  <c:pt idx="1288">
                    <c:v>MEDIO   </c:v>
                  </c:pt>
                  <c:pt idx="1289">
                    <c:v>BAJO</c:v>
                  </c:pt>
                  <c:pt idx="1290">
                    <c:v>ALTO</c:v>
                  </c:pt>
                  <c:pt idx="1291">
                    <c:v>MEDIO   </c:v>
                  </c:pt>
                  <c:pt idx="1292">
                    <c:v>MEDIO   </c:v>
                  </c:pt>
                  <c:pt idx="1293">
                    <c:v>MEDIO   </c:v>
                  </c:pt>
                  <c:pt idx="1294">
                    <c:v>MEDIO   </c:v>
                  </c:pt>
                  <c:pt idx="1295">
                    <c:v>MEDIO   </c:v>
                  </c:pt>
                  <c:pt idx="1296">
                    <c:v>MEDIO   </c:v>
                  </c:pt>
                  <c:pt idx="1297">
                    <c:v>MEDIO   </c:v>
                  </c:pt>
                  <c:pt idx="1298">
                    <c:v>MEDIO   </c:v>
                  </c:pt>
                  <c:pt idx="1299">
                    <c:v>MEDIO   </c:v>
                  </c:pt>
                  <c:pt idx="1300">
                    <c:v>BAJO</c:v>
                  </c:pt>
                  <c:pt idx="1301">
                    <c:v>MEDIO   </c:v>
                  </c:pt>
                  <c:pt idx="1302">
                    <c:v>MEDIO   </c:v>
                  </c:pt>
                  <c:pt idx="1303">
                    <c:v>MEDIO   </c:v>
                  </c:pt>
                  <c:pt idx="1304">
                    <c:v>MEDIO   </c:v>
                  </c:pt>
                  <c:pt idx="1305">
                    <c:v>MEDIO   </c:v>
                  </c:pt>
                  <c:pt idx="1306">
                    <c:v>MEDIO   </c:v>
                  </c:pt>
                  <c:pt idx="1307">
                    <c:v>MEDIO   </c:v>
                  </c:pt>
                  <c:pt idx="1308">
                    <c:v>BAJO</c:v>
                  </c:pt>
                  <c:pt idx="1309">
                    <c:v>MEDIO   </c:v>
                  </c:pt>
                  <c:pt idx="1310">
                    <c:v>MEDIO   </c:v>
                  </c:pt>
                  <c:pt idx="1311">
                    <c:v>BAJO</c:v>
                  </c:pt>
                  <c:pt idx="1312">
                    <c:v>BAJO</c:v>
                  </c:pt>
                  <c:pt idx="1313">
                    <c:v>BAJO</c:v>
                  </c:pt>
                  <c:pt idx="1314">
                    <c:v>MEDIO   </c:v>
                  </c:pt>
                  <c:pt idx="1315">
                    <c:v>MEDIO   </c:v>
                  </c:pt>
                  <c:pt idx="1316">
                    <c:v>BAJO</c:v>
                  </c:pt>
                  <c:pt idx="1317">
                    <c:v>BAJO</c:v>
                  </c:pt>
                  <c:pt idx="1318">
                    <c:v>BAJO</c:v>
                  </c:pt>
                  <c:pt idx="1319">
                    <c:v>MEDIO   </c:v>
                  </c:pt>
                  <c:pt idx="1320">
                    <c:v>ALTO</c:v>
                  </c:pt>
                  <c:pt idx="1321">
                    <c:v>MEDIO   </c:v>
                  </c:pt>
                  <c:pt idx="1322">
                    <c:v>MEDIO   </c:v>
                  </c:pt>
                  <c:pt idx="1323">
                    <c:v>MEDIO   </c:v>
                  </c:pt>
                  <c:pt idx="1324">
                    <c:v>MEDIO   </c:v>
                  </c:pt>
                  <c:pt idx="1325">
                    <c:v>MEDIO   </c:v>
                  </c:pt>
                  <c:pt idx="1326">
                    <c:v>MEDIO   </c:v>
                  </c:pt>
                  <c:pt idx="1327">
                    <c:v>BAJO</c:v>
                  </c:pt>
                  <c:pt idx="1328">
                    <c:v>BAJO</c:v>
                  </c:pt>
                  <c:pt idx="1329">
                    <c:v>MEDIO   </c:v>
                  </c:pt>
                  <c:pt idx="1330">
                    <c:v>BAJO</c:v>
                  </c:pt>
                  <c:pt idx="1331">
                    <c:v>MEDIO   </c:v>
                  </c:pt>
                  <c:pt idx="1332">
                    <c:v>MEDIO   </c:v>
                  </c:pt>
                  <c:pt idx="1333">
                    <c:v>MEDIO   </c:v>
                  </c:pt>
                  <c:pt idx="1334">
                    <c:v>BAJO</c:v>
                  </c:pt>
                  <c:pt idx="1335">
                    <c:v>MEDIO   </c:v>
                  </c:pt>
                  <c:pt idx="1336">
                    <c:v>ALTO</c:v>
                  </c:pt>
                  <c:pt idx="1337">
                    <c:v>BAJO</c:v>
                  </c:pt>
                  <c:pt idx="1338">
                    <c:v>BAJO</c:v>
                  </c:pt>
                  <c:pt idx="1339">
                    <c:v>BAJO</c:v>
                  </c:pt>
                  <c:pt idx="1340">
                    <c:v>BAJO</c:v>
                  </c:pt>
                  <c:pt idx="1341">
                    <c:v>MEDIO   </c:v>
                  </c:pt>
                  <c:pt idx="1342">
                    <c:v>MEDIO   </c:v>
                  </c:pt>
                  <c:pt idx="1343">
                    <c:v>MEDIO   </c:v>
                  </c:pt>
                  <c:pt idx="1344">
                    <c:v>MEDIO   </c:v>
                  </c:pt>
                  <c:pt idx="1345">
                    <c:v>BAJO</c:v>
                  </c:pt>
                  <c:pt idx="1346">
                    <c:v>MEDIO   </c:v>
                  </c:pt>
                  <c:pt idx="1347">
                    <c:v>BAJO</c:v>
                  </c:pt>
                  <c:pt idx="1348">
                    <c:v>BAJO</c:v>
                  </c:pt>
                  <c:pt idx="1349">
                    <c:v>BAJO</c:v>
                  </c:pt>
                  <c:pt idx="1350">
                    <c:v>BAJO</c:v>
                  </c:pt>
                  <c:pt idx="1351">
                    <c:v>BAJO</c:v>
                  </c:pt>
                  <c:pt idx="1352">
                    <c:v>BAJO</c:v>
                  </c:pt>
                  <c:pt idx="1353">
                    <c:v>BAJO</c:v>
                  </c:pt>
                  <c:pt idx="1354">
                    <c:v>BAJO</c:v>
                  </c:pt>
                  <c:pt idx="1355">
                    <c:v>BAJO</c:v>
                  </c:pt>
                  <c:pt idx="1356">
                    <c:v>BAJO</c:v>
                  </c:pt>
                  <c:pt idx="1357">
                    <c:v>BAJO</c:v>
                  </c:pt>
                  <c:pt idx="1358">
                    <c:v>BAJO</c:v>
                  </c:pt>
                  <c:pt idx="1359">
                    <c:v>BAJO</c:v>
                  </c:pt>
                  <c:pt idx="1360">
                    <c:v>MEDIO   </c:v>
                  </c:pt>
                  <c:pt idx="1361">
                    <c:v>BAJO</c:v>
                  </c:pt>
                  <c:pt idx="1362">
                    <c:v>BAJO</c:v>
                  </c:pt>
                  <c:pt idx="1363">
                    <c:v>BAJO</c:v>
                  </c:pt>
                  <c:pt idx="1364">
                    <c:v>BAJO</c:v>
                  </c:pt>
                  <c:pt idx="1365">
                    <c:v>BAJO</c:v>
                  </c:pt>
                  <c:pt idx="1366">
                    <c:v>BAJO</c:v>
                  </c:pt>
                  <c:pt idx="1367">
                    <c:v>BAJO</c:v>
                  </c:pt>
                  <c:pt idx="1368">
                    <c:v>BAJO</c:v>
                  </c:pt>
                  <c:pt idx="1369">
                    <c:v>BAJO</c:v>
                  </c:pt>
                  <c:pt idx="1370">
                    <c:v>BAJO</c:v>
                  </c:pt>
                  <c:pt idx="1371">
                    <c:v>BAJO</c:v>
                  </c:pt>
                  <c:pt idx="1372">
                    <c:v>BAJO</c:v>
                  </c:pt>
                  <c:pt idx="1373">
                    <c:v>BAJO</c:v>
                  </c:pt>
                  <c:pt idx="1374">
                    <c:v>BAJO</c:v>
                  </c:pt>
                  <c:pt idx="1375">
                    <c:v>BAJO</c:v>
                  </c:pt>
                  <c:pt idx="1376">
                    <c:v>BAJO</c:v>
                  </c:pt>
                  <c:pt idx="1377">
                    <c:v>BAJO</c:v>
                  </c:pt>
                  <c:pt idx="1378">
                    <c:v>BAJO</c:v>
                  </c:pt>
                  <c:pt idx="1379">
                    <c:v>BAJO</c:v>
                  </c:pt>
                  <c:pt idx="1380">
                    <c:v>BAJO</c:v>
                  </c:pt>
                  <c:pt idx="1381">
                    <c:v>BAJO</c:v>
                  </c:pt>
                  <c:pt idx="1382">
                    <c:v>BAJO</c:v>
                  </c:pt>
                  <c:pt idx="1383">
                    <c:v>BAJO</c:v>
                  </c:pt>
                  <c:pt idx="1384">
                    <c:v>BAJO</c:v>
                  </c:pt>
                  <c:pt idx="1385">
                    <c:v>BAJO</c:v>
                  </c:pt>
                  <c:pt idx="1386">
                    <c:v>BAJO</c:v>
                  </c:pt>
                  <c:pt idx="1387">
                    <c:v>BAJO</c:v>
                  </c:pt>
                  <c:pt idx="1388">
                    <c:v>BAJO</c:v>
                  </c:pt>
                  <c:pt idx="1389">
                    <c:v>BAJO</c:v>
                  </c:pt>
                  <c:pt idx="1390">
                    <c:v>BAJO</c:v>
                  </c:pt>
                  <c:pt idx="1391">
                    <c:v>ALTO</c:v>
                  </c:pt>
                  <c:pt idx="1392">
                    <c:v>ALTO</c:v>
                  </c:pt>
                  <c:pt idx="1393">
                    <c:v>BAJO</c:v>
                  </c:pt>
                  <c:pt idx="1394">
                    <c:v>BAJO</c:v>
                  </c:pt>
                  <c:pt idx="1395">
                    <c:v>BAJO</c:v>
                  </c:pt>
                  <c:pt idx="1396">
                    <c:v>BAJO</c:v>
                  </c:pt>
                  <c:pt idx="1397">
                    <c:v>BAJO</c:v>
                  </c:pt>
                  <c:pt idx="1398">
                    <c:v>ALTO</c:v>
                  </c:pt>
                  <c:pt idx="1399">
                    <c:v>MEDIO   </c:v>
                  </c:pt>
                  <c:pt idx="1400">
                    <c:v>BAJO</c:v>
                  </c:pt>
                  <c:pt idx="1401">
                    <c:v>BAJO</c:v>
                  </c:pt>
                  <c:pt idx="1402">
                    <c:v>BAJO</c:v>
                  </c:pt>
                  <c:pt idx="1403">
                    <c:v>ALTO</c:v>
                  </c:pt>
                  <c:pt idx="1404">
                    <c:v>ALTO</c:v>
                  </c:pt>
                  <c:pt idx="1405">
                    <c:v>MEDIO   </c:v>
                  </c:pt>
                  <c:pt idx="1406">
                    <c:v>BAJO</c:v>
                  </c:pt>
                  <c:pt idx="1407">
                    <c:v>BAJO</c:v>
                  </c:pt>
                  <c:pt idx="1408">
                    <c:v>BAJO</c:v>
                  </c:pt>
                  <c:pt idx="1409">
                    <c:v>MEDIO   </c:v>
                  </c:pt>
                  <c:pt idx="1410">
                    <c:v>BAJO</c:v>
                  </c:pt>
                  <c:pt idx="1411">
                    <c:v>BAJO</c:v>
                  </c:pt>
                  <c:pt idx="1412">
                    <c:v>MEDIO   </c:v>
                  </c:pt>
                  <c:pt idx="1413">
                    <c:v>ALTO</c:v>
                  </c:pt>
                  <c:pt idx="1414">
                    <c:v>BAJO</c:v>
                  </c:pt>
                  <c:pt idx="1415">
                    <c:v>ALTO</c:v>
                  </c:pt>
                  <c:pt idx="1416">
                    <c:v>BAJO</c:v>
                  </c:pt>
                  <c:pt idx="1417">
                    <c:v>BAJO</c:v>
                  </c:pt>
                  <c:pt idx="1418">
                    <c:v>BAJO</c:v>
                  </c:pt>
                  <c:pt idx="1419">
                    <c:v>ALTO</c:v>
                  </c:pt>
                  <c:pt idx="1420">
                    <c:v>BAJO</c:v>
                  </c:pt>
                  <c:pt idx="1421">
                    <c:v>ALTO</c:v>
                  </c:pt>
                  <c:pt idx="1422">
                    <c:v>BAJO</c:v>
                  </c:pt>
                  <c:pt idx="1423">
                    <c:v>MEDIO   </c:v>
                  </c:pt>
                  <c:pt idx="1424">
                    <c:v>ALTO</c:v>
                  </c:pt>
                  <c:pt idx="1425">
                    <c:v>BAJO</c:v>
                  </c:pt>
                  <c:pt idx="1426">
                    <c:v>BAJO</c:v>
                  </c:pt>
                  <c:pt idx="1427">
                    <c:v>ALTO</c:v>
                  </c:pt>
                  <c:pt idx="1428">
                    <c:v>BAJO</c:v>
                  </c:pt>
                  <c:pt idx="1429">
                    <c:v>BAJO</c:v>
                  </c:pt>
                  <c:pt idx="1430">
                    <c:v>BAJO</c:v>
                  </c:pt>
                  <c:pt idx="1431">
                    <c:v>BAJO</c:v>
                  </c:pt>
                  <c:pt idx="1432">
                    <c:v>ALTO</c:v>
                  </c:pt>
                  <c:pt idx="1433">
                    <c:v>ALTO</c:v>
                  </c:pt>
                  <c:pt idx="1434">
                    <c:v>BAJO</c:v>
                  </c:pt>
                  <c:pt idx="1435">
                    <c:v>BAJO</c:v>
                  </c:pt>
                  <c:pt idx="1436">
                    <c:v>BAJO</c:v>
                  </c:pt>
                  <c:pt idx="1437">
                    <c:v>BAJO</c:v>
                  </c:pt>
                  <c:pt idx="1438">
                    <c:v>MEDIO   </c:v>
                  </c:pt>
                  <c:pt idx="1439">
                    <c:v>BAJO</c:v>
                  </c:pt>
                  <c:pt idx="1440">
                    <c:v>MEDIO   </c:v>
                  </c:pt>
                  <c:pt idx="1441">
                    <c:v>MEDIO   </c:v>
                  </c:pt>
                  <c:pt idx="1442">
                    <c:v>MEDIO   </c:v>
                  </c:pt>
                  <c:pt idx="1443">
                    <c:v>MEDIO   </c:v>
                  </c:pt>
                  <c:pt idx="1444">
                    <c:v>MEDIO   </c:v>
                  </c:pt>
                  <c:pt idx="1445">
                    <c:v>MEDIO   </c:v>
                  </c:pt>
                  <c:pt idx="1446">
                    <c:v>MEDIO   </c:v>
                  </c:pt>
                  <c:pt idx="1447">
                    <c:v>BAJO</c:v>
                  </c:pt>
                  <c:pt idx="1448">
                    <c:v>BAJO</c:v>
                  </c:pt>
                  <c:pt idx="1449">
                    <c:v>BAJO</c:v>
                  </c:pt>
                  <c:pt idx="1450">
                    <c:v>BAJO</c:v>
                  </c:pt>
                  <c:pt idx="1451">
                    <c:v>BAJO</c:v>
                  </c:pt>
                  <c:pt idx="1452">
                    <c:v>BAJO</c:v>
                  </c:pt>
                  <c:pt idx="1453">
                    <c:v>MEDIO   </c:v>
                  </c:pt>
                  <c:pt idx="1454">
                    <c:v>MEDIO   </c:v>
                  </c:pt>
                  <c:pt idx="1455">
                    <c:v>MEDIO   </c:v>
                  </c:pt>
                  <c:pt idx="1456">
                    <c:v>MEDIO   </c:v>
                  </c:pt>
                  <c:pt idx="1457">
                    <c:v>MEDIO   </c:v>
                  </c:pt>
                  <c:pt idx="1458">
                    <c:v>BAJO</c:v>
                  </c:pt>
                  <c:pt idx="1459">
                    <c:v>BAJO</c:v>
                  </c:pt>
                  <c:pt idx="1460">
                    <c:v>BAJO</c:v>
                  </c:pt>
                  <c:pt idx="1461">
                    <c:v>MEDIO   </c:v>
                  </c:pt>
                  <c:pt idx="1462">
                    <c:v>MEDIO   </c:v>
                  </c:pt>
                  <c:pt idx="1463">
                    <c:v>MEDIO   </c:v>
                  </c:pt>
                  <c:pt idx="1464">
                    <c:v>BAJO</c:v>
                  </c:pt>
                  <c:pt idx="1465">
                    <c:v>BAJO</c:v>
                  </c:pt>
                  <c:pt idx="1466">
                    <c:v>BAJO</c:v>
                  </c:pt>
                  <c:pt idx="1467">
                    <c:v>BAJO</c:v>
                  </c:pt>
                  <c:pt idx="1468">
                    <c:v>BAJO</c:v>
                  </c:pt>
                  <c:pt idx="1469">
                    <c:v>BAJO</c:v>
                  </c:pt>
                  <c:pt idx="1470">
                    <c:v>BAJO</c:v>
                  </c:pt>
                  <c:pt idx="1471">
                    <c:v>MEDIO   </c:v>
                  </c:pt>
                  <c:pt idx="1472">
                    <c:v>BAJO</c:v>
                  </c:pt>
                  <c:pt idx="1473">
                    <c:v>BAJO</c:v>
                  </c:pt>
                  <c:pt idx="1474">
                    <c:v>MEDIO   </c:v>
                  </c:pt>
                  <c:pt idx="1475">
                    <c:v>ALTO</c:v>
                  </c:pt>
                  <c:pt idx="1476">
                    <c:v>BAJO</c:v>
                  </c:pt>
                  <c:pt idx="1477">
                    <c:v>ALTO</c:v>
                  </c:pt>
                  <c:pt idx="1478">
                    <c:v>ALTO</c:v>
                  </c:pt>
                  <c:pt idx="1479">
                    <c:v>ALTO</c:v>
                  </c:pt>
                  <c:pt idx="1480">
                    <c:v>MEDIO   </c:v>
                  </c:pt>
                  <c:pt idx="1481">
                    <c:v>MEDIO   </c:v>
                  </c:pt>
                  <c:pt idx="1482">
                    <c:v>BAJO</c:v>
                  </c:pt>
                  <c:pt idx="1483">
                    <c:v>BAJO</c:v>
                  </c:pt>
                  <c:pt idx="1484">
                    <c:v>BAJO</c:v>
                  </c:pt>
                  <c:pt idx="1485">
                    <c:v>BAJO</c:v>
                  </c:pt>
                  <c:pt idx="1486">
                    <c:v>BAJO</c:v>
                  </c:pt>
                  <c:pt idx="1487">
                    <c:v>BAJO</c:v>
                  </c:pt>
                  <c:pt idx="1488">
                    <c:v>MEDIO   </c:v>
                  </c:pt>
                  <c:pt idx="1489">
                    <c:v>BAJO</c:v>
                  </c:pt>
                  <c:pt idx="1490">
                    <c:v>BAJO</c:v>
                  </c:pt>
                  <c:pt idx="1491">
                    <c:v>BAJO</c:v>
                  </c:pt>
                  <c:pt idx="1492">
                    <c:v>BAJO</c:v>
                  </c:pt>
                  <c:pt idx="1493">
                    <c:v>BAJO</c:v>
                  </c:pt>
                  <c:pt idx="1494">
                    <c:v>BAJO</c:v>
                  </c:pt>
                  <c:pt idx="1495">
                    <c:v>ALTO</c:v>
                  </c:pt>
                  <c:pt idx="1496">
                    <c:v>BAJO</c:v>
                  </c:pt>
                  <c:pt idx="1497">
                    <c:v>BAJO</c:v>
                  </c:pt>
                  <c:pt idx="1498">
                    <c:v>BAJO</c:v>
                  </c:pt>
                  <c:pt idx="1499">
                    <c:v>ALTO</c:v>
                  </c:pt>
                  <c:pt idx="1500">
                    <c:v>BAJO</c:v>
                  </c:pt>
                  <c:pt idx="1501">
                    <c:v>BAJO</c:v>
                  </c:pt>
                  <c:pt idx="1502">
                    <c:v>MEDIO   </c:v>
                  </c:pt>
                  <c:pt idx="1503">
                    <c:v>BAJO</c:v>
                  </c:pt>
                  <c:pt idx="1504">
                    <c:v>MEDIO   </c:v>
                  </c:pt>
                  <c:pt idx="1505">
                    <c:v>BAJO</c:v>
                  </c:pt>
                  <c:pt idx="1506">
                    <c:v>BAJO</c:v>
                  </c:pt>
                  <c:pt idx="1507">
                    <c:v>BAJO</c:v>
                  </c:pt>
                  <c:pt idx="1508">
                    <c:v>BAJO</c:v>
                  </c:pt>
                  <c:pt idx="1509">
                    <c:v>BAJO</c:v>
                  </c:pt>
                  <c:pt idx="1510">
                    <c:v>BAJO</c:v>
                  </c:pt>
                  <c:pt idx="1511">
                    <c:v>BAJO</c:v>
                  </c:pt>
                  <c:pt idx="1512">
                    <c:v>BAJO</c:v>
                  </c:pt>
                  <c:pt idx="1513">
                    <c:v>BAJO</c:v>
                  </c:pt>
                  <c:pt idx="1514">
                    <c:v>BAJO</c:v>
                  </c:pt>
                  <c:pt idx="1515">
                    <c:v>BAJO</c:v>
                  </c:pt>
                  <c:pt idx="1516">
                    <c:v>BAJO</c:v>
                  </c:pt>
                  <c:pt idx="1517">
                    <c:v>BAJO</c:v>
                  </c:pt>
                  <c:pt idx="1518">
                    <c:v>BAJO</c:v>
                  </c:pt>
                  <c:pt idx="1519">
                    <c:v>BAJO</c:v>
                  </c:pt>
                  <c:pt idx="1520">
                    <c:v>BAJO</c:v>
                  </c:pt>
                  <c:pt idx="1521">
                    <c:v>BAJO</c:v>
                  </c:pt>
                  <c:pt idx="1522">
                    <c:v>BAJO</c:v>
                  </c:pt>
                  <c:pt idx="1523">
                    <c:v>BAJO</c:v>
                  </c:pt>
                  <c:pt idx="1524">
                    <c:v>BAJO</c:v>
                  </c:pt>
                  <c:pt idx="1525">
                    <c:v>BAJO</c:v>
                  </c:pt>
                  <c:pt idx="1526">
                    <c:v>BAJO</c:v>
                  </c:pt>
                  <c:pt idx="1527">
                    <c:v>BAJO</c:v>
                  </c:pt>
                  <c:pt idx="1528">
                    <c:v>BAJO</c:v>
                  </c:pt>
                  <c:pt idx="1529">
                    <c:v>BAJO</c:v>
                  </c:pt>
                  <c:pt idx="1530">
                    <c:v>BAJO</c:v>
                  </c:pt>
                  <c:pt idx="1531">
                    <c:v>BAJO</c:v>
                  </c:pt>
                  <c:pt idx="1532">
                    <c:v>BAJO</c:v>
                  </c:pt>
                  <c:pt idx="1533">
                    <c:v>MEDIO   </c:v>
                  </c:pt>
                  <c:pt idx="1534">
                    <c:v>BAJO</c:v>
                  </c:pt>
                  <c:pt idx="1535">
                    <c:v>BAJO</c:v>
                  </c:pt>
                  <c:pt idx="1536">
                    <c:v>BAJO</c:v>
                  </c:pt>
                  <c:pt idx="1537">
                    <c:v>BAJO</c:v>
                  </c:pt>
                  <c:pt idx="1538">
                    <c:v>BAJO</c:v>
                  </c:pt>
                  <c:pt idx="1539">
                    <c:v>BAJO</c:v>
                  </c:pt>
                  <c:pt idx="1540">
                    <c:v>BAJO</c:v>
                  </c:pt>
                  <c:pt idx="1541">
                    <c:v>BAJO</c:v>
                  </c:pt>
                  <c:pt idx="1542">
                    <c:v>BAJO</c:v>
                  </c:pt>
                  <c:pt idx="1543">
                    <c:v>BAJO</c:v>
                  </c:pt>
                  <c:pt idx="1544">
                    <c:v>MEDIO   </c:v>
                  </c:pt>
                  <c:pt idx="1545">
                    <c:v>BAJO</c:v>
                  </c:pt>
                  <c:pt idx="1546">
                    <c:v>ALTO</c:v>
                  </c:pt>
                  <c:pt idx="1547">
                    <c:v>BAJO</c:v>
                  </c:pt>
                  <c:pt idx="1548">
                    <c:v>ALTO</c:v>
                  </c:pt>
                  <c:pt idx="1549">
                    <c:v>BAJO</c:v>
                  </c:pt>
                  <c:pt idx="1550">
                    <c:v>MEDIO   </c:v>
                  </c:pt>
                  <c:pt idx="1551">
                    <c:v>BAJO</c:v>
                  </c:pt>
                  <c:pt idx="1552">
                    <c:v>MEDIO   </c:v>
                  </c:pt>
                  <c:pt idx="1553">
                    <c:v>BAJO</c:v>
                  </c:pt>
                  <c:pt idx="1554">
                    <c:v>MEDIO   </c:v>
                  </c:pt>
                  <c:pt idx="1555">
                    <c:v>BAJO</c:v>
                  </c:pt>
                  <c:pt idx="1556">
                    <c:v>BAJO</c:v>
                  </c:pt>
                  <c:pt idx="1557">
                    <c:v>ALTO</c:v>
                  </c:pt>
                  <c:pt idx="1558">
                    <c:v>BAJO</c:v>
                  </c:pt>
                  <c:pt idx="1559">
                    <c:v>BAJO</c:v>
                  </c:pt>
                  <c:pt idx="1560">
                    <c:v>BAJO</c:v>
                  </c:pt>
                  <c:pt idx="1561">
                    <c:v>BAJO</c:v>
                  </c:pt>
                  <c:pt idx="1562">
                    <c:v>BAJO</c:v>
                  </c:pt>
                  <c:pt idx="1563">
                    <c:v>BAJO</c:v>
                  </c:pt>
                  <c:pt idx="1564">
                    <c:v>BAJO</c:v>
                  </c:pt>
                  <c:pt idx="1565">
                    <c:v>BAJO</c:v>
                  </c:pt>
                  <c:pt idx="1566">
                    <c:v>BAJO</c:v>
                  </c:pt>
                  <c:pt idx="1567">
                    <c:v>BAJO</c:v>
                  </c:pt>
                  <c:pt idx="1568">
                    <c:v>BAJO</c:v>
                  </c:pt>
                  <c:pt idx="1569">
                    <c:v>BAJO</c:v>
                  </c:pt>
                  <c:pt idx="1570">
                    <c:v>BAJO</c:v>
                  </c:pt>
                  <c:pt idx="1571">
                    <c:v>BAJO</c:v>
                  </c:pt>
                  <c:pt idx="1572">
                    <c:v>BAJO</c:v>
                  </c:pt>
                  <c:pt idx="1573">
                    <c:v>BAJO</c:v>
                  </c:pt>
                  <c:pt idx="1574">
                    <c:v>MEDIO   </c:v>
                  </c:pt>
                  <c:pt idx="1575">
                    <c:v>BAJO</c:v>
                  </c:pt>
                  <c:pt idx="1576">
                    <c:v>MEDIO   </c:v>
                  </c:pt>
                  <c:pt idx="1577">
                    <c:v>MEDIO   </c:v>
                  </c:pt>
                  <c:pt idx="1578">
                    <c:v>MEDIO   </c:v>
                  </c:pt>
                  <c:pt idx="1579">
                    <c:v>MEDIO   </c:v>
                  </c:pt>
                  <c:pt idx="1580">
                    <c:v>BAJO</c:v>
                  </c:pt>
                  <c:pt idx="1581">
                    <c:v>BAJO</c:v>
                  </c:pt>
                  <c:pt idx="1582">
                    <c:v>BAJO</c:v>
                  </c:pt>
                  <c:pt idx="1583">
                    <c:v>MEDIO   </c:v>
                  </c:pt>
                  <c:pt idx="1584">
                    <c:v>BAJO</c:v>
                  </c:pt>
                  <c:pt idx="1585">
                    <c:v>BAJO</c:v>
                  </c:pt>
                  <c:pt idx="1586">
                    <c:v>BAJO</c:v>
                  </c:pt>
                  <c:pt idx="1587">
                    <c:v>BAJO</c:v>
                  </c:pt>
                  <c:pt idx="1588">
                    <c:v>BAJO</c:v>
                  </c:pt>
                  <c:pt idx="1589">
                    <c:v>BAJO</c:v>
                  </c:pt>
                  <c:pt idx="1590">
                    <c:v>BAJO</c:v>
                  </c:pt>
                  <c:pt idx="1591">
                    <c:v>BAJO</c:v>
                  </c:pt>
                  <c:pt idx="1592">
                    <c:v>BAJO</c:v>
                  </c:pt>
                  <c:pt idx="1593">
                    <c:v>BAJO</c:v>
                  </c:pt>
                  <c:pt idx="1594">
                    <c:v>BAJO</c:v>
                  </c:pt>
                  <c:pt idx="1595">
                    <c:v>MEDIO   </c:v>
                  </c:pt>
                  <c:pt idx="1596">
                    <c:v>BAJO</c:v>
                  </c:pt>
                  <c:pt idx="1597">
                    <c:v>ALTO</c:v>
                  </c:pt>
                  <c:pt idx="1598">
                    <c:v>ALTO</c:v>
                  </c:pt>
                  <c:pt idx="1599">
                    <c:v>BAJO</c:v>
                  </c:pt>
                  <c:pt idx="1600">
                    <c:v>BAJO</c:v>
                  </c:pt>
                  <c:pt idx="1601">
                    <c:v>BAJO</c:v>
                  </c:pt>
                  <c:pt idx="1602">
                    <c:v>BAJO</c:v>
                  </c:pt>
                  <c:pt idx="1603">
                    <c:v>BAJO</c:v>
                  </c:pt>
                  <c:pt idx="1604">
                    <c:v>BAJO</c:v>
                  </c:pt>
                  <c:pt idx="1605">
                    <c:v>BAJO</c:v>
                  </c:pt>
                  <c:pt idx="1606">
                    <c:v>BAJO</c:v>
                  </c:pt>
                  <c:pt idx="1607">
                    <c:v>MEDIO   </c:v>
                  </c:pt>
                  <c:pt idx="1608">
                    <c:v>MEDIO   </c:v>
                  </c:pt>
                  <c:pt idx="1609">
                    <c:v>BAJO</c:v>
                  </c:pt>
                  <c:pt idx="1610">
                    <c:v>MEDIO   </c:v>
                  </c:pt>
                  <c:pt idx="1611">
                    <c:v>BAJO</c:v>
                  </c:pt>
                  <c:pt idx="1612">
                    <c:v>BAJO</c:v>
                  </c:pt>
                  <c:pt idx="1613">
                    <c:v>BAJO</c:v>
                  </c:pt>
                  <c:pt idx="1614">
                    <c:v>MEDIO   </c:v>
                  </c:pt>
                  <c:pt idx="1615">
                    <c:v>MEDIO   </c:v>
                  </c:pt>
                  <c:pt idx="1616">
                    <c:v>BAJO</c:v>
                  </c:pt>
                  <c:pt idx="1617">
                    <c:v>MEDIO   </c:v>
                  </c:pt>
                  <c:pt idx="1618">
                    <c:v>MEDIO   </c:v>
                  </c:pt>
                  <c:pt idx="1619">
                    <c:v>BAJO</c:v>
                  </c:pt>
                  <c:pt idx="1620">
                    <c:v>BAJO</c:v>
                  </c:pt>
                  <c:pt idx="1621">
                    <c:v>BAJO</c:v>
                  </c:pt>
                  <c:pt idx="1622">
                    <c:v>BAJO</c:v>
                  </c:pt>
                  <c:pt idx="1623">
                    <c:v>MEDIO   </c:v>
                  </c:pt>
                  <c:pt idx="1624">
                    <c:v>BAJO</c:v>
                  </c:pt>
                  <c:pt idx="1625">
                    <c:v>BAJO</c:v>
                  </c:pt>
                  <c:pt idx="1626">
                    <c:v>BAJO</c:v>
                  </c:pt>
                  <c:pt idx="1627">
                    <c:v>BAJO</c:v>
                  </c:pt>
                  <c:pt idx="1628">
                    <c:v>BAJO</c:v>
                  </c:pt>
                  <c:pt idx="1629">
                    <c:v>BAJO</c:v>
                  </c:pt>
                  <c:pt idx="1630">
                    <c:v>BAJO</c:v>
                  </c:pt>
                  <c:pt idx="1631">
                    <c:v>BAJO</c:v>
                  </c:pt>
                  <c:pt idx="1632">
                    <c:v>BAJO</c:v>
                  </c:pt>
                  <c:pt idx="1633">
                    <c:v>BAJO</c:v>
                  </c:pt>
                  <c:pt idx="1634">
                    <c:v>BAJO</c:v>
                  </c:pt>
                  <c:pt idx="1635">
                    <c:v>BAJO</c:v>
                  </c:pt>
                  <c:pt idx="1636">
                    <c:v>BAJO</c:v>
                  </c:pt>
                  <c:pt idx="1637">
                    <c:v>BAJO</c:v>
                  </c:pt>
                  <c:pt idx="1638">
                    <c:v>BAJO</c:v>
                  </c:pt>
                  <c:pt idx="1639">
                    <c:v>BAJO</c:v>
                  </c:pt>
                  <c:pt idx="1640">
                    <c:v>BAJO</c:v>
                  </c:pt>
                  <c:pt idx="1641">
                    <c:v>BAJO</c:v>
                  </c:pt>
                  <c:pt idx="1642">
                    <c:v>BAJO</c:v>
                  </c:pt>
                  <c:pt idx="1643">
                    <c:v>BAJO</c:v>
                  </c:pt>
                  <c:pt idx="1644">
                    <c:v>BAJO</c:v>
                  </c:pt>
                  <c:pt idx="1645">
                    <c:v>BAJO</c:v>
                  </c:pt>
                  <c:pt idx="1646">
                    <c:v>BAJO</c:v>
                  </c:pt>
                  <c:pt idx="1647">
                    <c:v>BAJO</c:v>
                  </c:pt>
                  <c:pt idx="1648">
                    <c:v>BAJO</c:v>
                  </c:pt>
                  <c:pt idx="1649">
                    <c:v>BAJO</c:v>
                  </c:pt>
                  <c:pt idx="1650">
                    <c:v>BAJO</c:v>
                  </c:pt>
                  <c:pt idx="1651">
                    <c:v>BAJO</c:v>
                  </c:pt>
                  <c:pt idx="1652">
                    <c:v>BAJO</c:v>
                  </c:pt>
                  <c:pt idx="1653">
                    <c:v>BAJO</c:v>
                  </c:pt>
                  <c:pt idx="1654">
                    <c:v>BAJO</c:v>
                  </c:pt>
                  <c:pt idx="1655">
                    <c:v>BAJO</c:v>
                  </c:pt>
                  <c:pt idx="1656">
                    <c:v>MEDIO   </c:v>
                  </c:pt>
                  <c:pt idx="1657">
                    <c:v>ALTO</c:v>
                  </c:pt>
                  <c:pt idx="1658">
                    <c:v>BAJO</c:v>
                  </c:pt>
                  <c:pt idx="1659">
                    <c:v>BAJO</c:v>
                  </c:pt>
                  <c:pt idx="1660">
                    <c:v>BAJO</c:v>
                  </c:pt>
                  <c:pt idx="1661">
                    <c:v>ALTO</c:v>
                  </c:pt>
                  <c:pt idx="1662">
                    <c:v>ALTO</c:v>
                  </c:pt>
                  <c:pt idx="1663">
                    <c:v>BAJO</c:v>
                  </c:pt>
                  <c:pt idx="1664">
                    <c:v>BAJO</c:v>
                  </c:pt>
                  <c:pt idx="1665">
                    <c:v>BAJO</c:v>
                  </c:pt>
                  <c:pt idx="1666">
                    <c:v>BAJO</c:v>
                  </c:pt>
                  <c:pt idx="1667">
                    <c:v>BAJO</c:v>
                  </c:pt>
                  <c:pt idx="1668">
                    <c:v>BAJO</c:v>
                  </c:pt>
                  <c:pt idx="1669">
                    <c:v>BAJO</c:v>
                  </c:pt>
                  <c:pt idx="1670">
                    <c:v>BAJO</c:v>
                  </c:pt>
                  <c:pt idx="1671">
                    <c:v>BAJO</c:v>
                  </c:pt>
                  <c:pt idx="1672">
                    <c:v>MEDIO   </c:v>
                  </c:pt>
                  <c:pt idx="1673">
                    <c:v>ALTO</c:v>
                  </c:pt>
                  <c:pt idx="1674">
                    <c:v>ALTO</c:v>
                  </c:pt>
                  <c:pt idx="1675">
                    <c:v>ALTO</c:v>
                  </c:pt>
                  <c:pt idx="1676">
                    <c:v>ALTO</c:v>
                  </c:pt>
                  <c:pt idx="1677">
                    <c:v>ALTO</c:v>
                  </c:pt>
                  <c:pt idx="1678">
                    <c:v>ALTO</c:v>
                  </c:pt>
                  <c:pt idx="1679">
                    <c:v>MEDIO   </c:v>
                  </c:pt>
                  <c:pt idx="1680">
                    <c:v>MEDIO   </c:v>
                  </c:pt>
                  <c:pt idx="1681">
                    <c:v>MEDIO   </c:v>
                  </c:pt>
                  <c:pt idx="1682">
                    <c:v>BAJO</c:v>
                  </c:pt>
                  <c:pt idx="1683">
                    <c:v>BAJO</c:v>
                  </c:pt>
                  <c:pt idx="1684">
                    <c:v>BAJO</c:v>
                  </c:pt>
                  <c:pt idx="1685">
                    <c:v>MEDIO   </c:v>
                  </c:pt>
                  <c:pt idx="1686">
                    <c:v>BAJO</c:v>
                  </c:pt>
                  <c:pt idx="1687">
                    <c:v>BAJO</c:v>
                  </c:pt>
                  <c:pt idx="1688">
                    <c:v>BAJO</c:v>
                  </c:pt>
                  <c:pt idx="1689">
                    <c:v>ALTO</c:v>
                  </c:pt>
                  <c:pt idx="1690">
                    <c:v>BAJO</c:v>
                  </c:pt>
                  <c:pt idx="1691">
                    <c:v>BAJO</c:v>
                  </c:pt>
                  <c:pt idx="1692">
                    <c:v>BAJO</c:v>
                  </c:pt>
                  <c:pt idx="1693">
                    <c:v>BAJO</c:v>
                  </c:pt>
                  <c:pt idx="1694">
                    <c:v>BAJO</c:v>
                  </c:pt>
                  <c:pt idx="1695">
                    <c:v>BAJO</c:v>
                  </c:pt>
                  <c:pt idx="1696">
                    <c:v>BAJO</c:v>
                  </c:pt>
                  <c:pt idx="1697">
                    <c:v>BAJO</c:v>
                  </c:pt>
                  <c:pt idx="1698">
                    <c:v>BAJO</c:v>
                  </c:pt>
                  <c:pt idx="1699">
                    <c:v>BAJO</c:v>
                  </c:pt>
                  <c:pt idx="1700">
                    <c:v>BAJO</c:v>
                  </c:pt>
                  <c:pt idx="1701">
                    <c:v>BAJO</c:v>
                  </c:pt>
                  <c:pt idx="1702">
                    <c:v>BAJO</c:v>
                  </c:pt>
                  <c:pt idx="1703">
                    <c:v>BAJO</c:v>
                  </c:pt>
                  <c:pt idx="1704">
                    <c:v>BAJO</c:v>
                  </c:pt>
                  <c:pt idx="1705">
                    <c:v>MEDIO   </c:v>
                  </c:pt>
                  <c:pt idx="1706">
                    <c:v>MEDIO   </c:v>
                  </c:pt>
                  <c:pt idx="1707">
                    <c:v>BAJO</c:v>
                  </c:pt>
                  <c:pt idx="1708">
                    <c:v>BAJO</c:v>
                  </c:pt>
                  <c:pt idx="1709">
                    <c:v>BAJO</c:v>
                  </c:pt>
                  <c:pt idx="1710">
                    <c:v>BAJO</c:v>
                  </c:pt>
                  <c:pt idx="1711">
                    <c:v>BAJO</c:v>
                  </c:pt>
                  <c:pt idx="1712">
                    <c:v>BAJO</c:v>
                  </c:pt>
                  <c:pt idx="1713">
                    <c:v>BAJO</c:v>
                  </c:pt>
                  <c:pt idx="1714">
                    <c:v>BAJO</c:v>
                  </c:pt>
                  <c:pt idx="1715">
                    <c:v>BAJO</c:v>
                  </c:pt>
                  <c:pt idx="1716">
                    <c:v>BAJO</c:v>
                  </c:pt>
                  <c:pt idx="1717">
                    <c:v>BAJO</c:v>
                  </c:pt>
                  <c:pt idx="1718">
                    <c:v>BAJO</c:v>
                  </c:pt>
                  <c:pt idx="1719">
                    <c:v>BAJO</c:v>
                  </c:pt>
                  <c:pt idx="1720">
                    <c:v>BAJO</c:v>
                  </c:pt>
                  <c:pt idx="1721">
                    <c:v>BAJO</c:v>
                  </c:pt>
                  <c:pt idx="1722">
                    <c:v>BAJO</c:v>
                  </c:pt>
                  <c:pt idx="1723">
                    <c:v>BAJO</c:v>
                  </c:pt>
                  <c:pt idx="1724">
                    <c:v>BAJO</c:v>
                  </c:pt>
                  <c:pt idx="1725">
                    <c:v>BAJO</c:v>
                  </c:pt>
                  <c:pt idx="1726">
                    <c:v>BAJO</c:v>
                  </c:pt>
                  <c:pt idx="1727">
                    <c:v>BAJO</c:v>
                  </c:pt>
                  <c:pt idx="1728">
                    <c:v>BAJO</c:v>
                  </c:pt>
                  <c:pt idx="1729">
                    <c:v>BAJO</c:v>
                  </c:pt>
                  <c:pt idx="1730">
                    <c:v>BAJO</c:v>
                  </c:pt>
                  <c:pt idx="1731">
                    <c:v>BAJO</c:v>
                  </c:pt>
                  <c:pt idx="1732">
                    <c:v>BAJO</c:v>
                  </c:pt>
                  <c:pt idx="1733">
                    <c:v>BAJO</c:v>
                  </c:pt>
                  <c:pt idx="1734">
                    <c:v>BAJO</c:v>
                  </c:pt>
                  <c:pt idx="1735">
                    <c:v>BAJO</c:v>
                  </c:pt>
                  <c:pt idx="1736">
                    <c:v>MEDIO   </c:v>
                  </c:pt>
                  <c:pt idx="1737">
                    <c:v>BAJO</c:v>
                  </c:pt>
                  <c:pt idx="1738">
                    <c:v>BAJO</c:v>
                  </c:pt>
                  <c:pt idx="1739">
                    <c:v>BAJO</c:v>
                  </c:pt>
                  <c:pt idx="1740">
                    <c:v>BAJO</c:v>
                  </c:pt>
                  <c:pt idx="1741">
                    <c:v>BAJO</c:v>
                  </c:pt>
                  <c:pt idx="1742">
                    <c:v>BAJO</c:v>
                  </c:pt>
                  <c:pt idx="1743">
                    <c:v>BAJO</c:v>
                  </c:pt>
                  <c:pt idx="1744">
                    <c:v>BAJO</c:v>
                  </c:pt>
                  <c:pt idx="1745">
                    <c:v>BAJO</c:v>
                  </c:pt>
                  <c:pt idx="1746">
                    <c:v>BAJO</c:v>
                  </c:pt>
                  <c:pt idx="1747">
                    <c:v>BAJO</c:v>
                  </c:pt>
                  <c:pt idx="1748">
                    <c:v>BAJO</c:v>
                  </c:pt>
                  <c:pt idx="1749">
                    <c:v>BAJO</c:v>
                  </c:pt>
                  <c:pt idx="1750">
                    <c:v>BAJO</c:v>
                  </c:pt>
                  <c:pt idx="1751">
                    <c:v>BAJO</c:v>
                  </c:pt>
                  <c:pt idx="1752">
                    <c:v>BAJO</c:v>
                  </c:pt>
                  <c:pt idx="1753">
                    <c:v>BAJO</c:v>
                  </c:pt>
                  <c:pt idx="1754">
                    <c:v>MEDIO   </c:v>
                  </c:pt>
                  <c:pt idx="1755">
                    <c:v>MEDIO   </c:v>
                  </c:pt>
                  <c:pt idx="1756">
                    <c:v>ALTO</c:v>
                  </c:pt>
                  <c:pt idx="1757">
                    <c:v>MEDIO   </c:v>
                  </c:pt>
                  <c:pt idx="1758">
                    <c:v>BAJO</c:v>
                  </c:pt>
                  <c:pt idx="1759">
                    <c:v>BAJO</c:v>
                  </c:pt>
                  <c:pt idx="1760">
                    <c:v>BAJO</c:v>
                  </c:pt>
                  <c:pt idx="1761">
                    <c:v>MEDIO   </c:v>
                  </c:pt>
                  <c:pt idx="1762">
                    <c:v>BAJO</c:v>
                  </c:pt>
                  <c:pt idx="1763">
                    <c:v>ALTO</c:v>
                  </c:pt>
                  <c:pt idx="1764">
                    <c:v>BAJO</c:v>
                  </c:pt>
                  <c:pt idx="1765">
                    <c:v>MEDIO   </c:v>
                  </c:pt>
                  <c:pt idx="1766">
                    <c:v>BAJO</c:v>
                  </c:pt>
                  <c:pt idx="1767">
                    <c:v>MEDIO   </c:v>
                  </c:pt>
                  <c:pt idx="1768">
                    <c:v>MEDIO   </c:v>
                  </c:pt>
                  <c:pt idx="1769">
                    <c:v>BAJO</c:v>
                  </c:pt>
                  <c:pt idx="1770">
                    <c:v>BAJO</c:v>
                  </c:pt>
                  <c:pt idx="1771">
                    <c:v>BAJO</c:v>
                  </c:pt>
                  <c:pt idx="1772">
                    <c:v>BAJO</c:v>
                  </c:pt>
                  <c:pt idx="1773">
                    <c:v>BAJO</c:v>
                  </c:pt>
                  <c:pt idx="1774">
                    <c:v>BAJO</c:v>
                  </c:pt>
                  <c:pt idx="1775">
                    <c:v>MEDIO   </c:v>
                  </c:pt>
                  <c:pt idx="1776">
                    <c:v>ALTO</c:v>
                  </c:pt>
                  <c:pt idx="1777">
                    <c:v>ALTO</c:v>
                  </c:pt>
                  <c:pt idx="1778">
                    <c:v>ALTO</c:v>
                  </c:pt>
                  <c:pt idx="1779">
                    <c:v>BAJO</c:v>
                  </c:pt>
                  <c:pt idx="1780">
                    <c:v>BAJO</c:v>
                  </c:pt>
                  <c:pt idx="1781">
                    <c:v>MEDIO   </c:v>
                  </c:pt>
                  <c:pt idx="1782">
                    <c:v>BAJO</c:v>
                  </c:pt>
                  <c:pt idx="1783">
                    <c:v>BAJO</c:v>
                  </c:pt>
                  <c:pt idx="1784">
                    <c:v>MEDIO   </c:v>
                  </c:pt>
                  <c:pt idx="1785">
                    <c:v>MEDIO   </c:v>
                  </c:pt>
                  <c:pt idx="1786">
                    <c:v>MEDIO   </c:v>
                  </c:pt>
                  <c:pt idx="1787">
                    <c:v>MEDIO   </c:v>
                  </c:pt>
                  <c:pt idx="1788">
                    <c:v>ALTO</c:v>
                  </c:pt>
                  <c:pt idx="1789">
                    <c:v>ALTO</c:v>
                  </c:pt>
                  <c:pt idx="1790">
                    <c:v>MEDIO   </c:v>
                  </c:pt>
                  <c:pt idx="1791">
                    <c:v>ALTO</c:v>
                  </c:pt>
                  <c:pt idx="1792">
                    <c:v>MEDIO   </c:v>
                  </c:pt>
                  <c:pt idx="1793">
                    <c:v>ALTO</c:v>
                  </c:pt>
                  <c:pt idx="1794">
                    <c:v>MEDIO   </c:v>
                  </c:pt>
                  <c:pt idx="1795">
                    <c:v>BAJO</c:v>
                  </c:pt>
                  <c:pt idx="1796">
                    <c:v>BAJO</c:v>
                  </c:pt>
                  <c:pt idx="1797">
                    <c:v>MEDIO   </c:v>
                  </c:pt>
                  <c:pt idx="1798">
                    <c:v>MEDIO   </c:v>
                  </c:pt>
                  <c:pt idx="1799">
                    <c:v>BAJO</c:v>
                  </c:pt>
                  <c:pt idx="1800">
                    <c:v>BAJO</c:v>
                  </c:pt>
                  <c:pt idx="1801">
                    <c:v>MEDIO   </c:v>
                  </c:pt>
                  <c:pt idx="1802">
                    <c:v>BAJO</c:v>
                  </c:pt>
                  <c:pt idx="1803">
                    <c:v>ALTO</c:v>
                  </c:pt>
                  <c:pt idx="1804">
                    <c:v>MEDIO   </c:v>
                  </c:pt>
                  <c:pt idx="1805">
                    <c:v>BAJO</c:v>
                  </c:pt>
                  <c:pt idx="1806">
                    <c:v>BAJO</c:v>
                  </c:pt>
                  <c:pt idx="1807">
                    <c:v>MEDIO   </c:v>
                  </c:pt>
                  <c:pt idx="1808">
                    <c:v>ALTO</c:v>
                  </c:pt>
                  <c:pt idx="1809">
                    <c:v>MEDIO   </c:v>
                  </c:pt>
                  <c:pt idx="1810">
                    <c:v>ALTO</c:v>
                  </c:pt>
                  <c:pt idx="1811">
                    <c:v>ALTO</c:v>
                  </c:pt>
                  <c:pt idx="1812">
                    <c:v>BAJO</c:v>
                  </c:pt>
                  <c:pt idx="1813">
                    <c:v>ALTO</c:v>
                  </c:pt>
                  <c:pt idx="1814">
                    <c:v>BAJO</c:v>
                  </c:pt>
                  <c:pt idx="1815">
                    <c:v>BAJO</c:v>
                  </c:pt>
                  <c:pt idx="1816">
                    <c:v>BAJO</c:v>
                  </c:pt>
                  <c:pt idx="1817">
                    <c:v>BAJO</c:v>
                  </c:pt>
                  <c:pt idx="1818">
                    <c:v>BAJO</c:v>
                  </c:pt>
                  <c:pt idx="1819">
                    <c:v>BAJO</c:v>
                  </c:pt>
                  <c:pt idx="1820">
                    <c:v>MEDIO   </c:v>
                  </c:pt>
                  <c:pt idx="1821">
                    <c:v>BAJO</c:v>
                  </c:pt>
                  <c:pt idx="1822">
                    <c:v>ALTO</c:v>
                  </c:pt>
                  <c:pt idx="1823">
                    <c:v>MEDIO   </c:v>
                  </c:pt>
                  <c:pt idx="1824">
                    <c:v>BAJO</c:v>
                  </c:pt>
                  <c:pt idx="1825">
                    <c:v>MEDIO   </c:v>
                  </c:pt>
                  <c:pt idx="1826">
                    <c:v>MEDIO   </c:v>
                  </c:pt>
                  <c:pt idx="1827">
                    <c:v>MEDIO   </c:v>
                  </c:pt>
                  <c:pt idx="1828">
                    <c:v>MEDIO   </c:v>
                  </c:pt>
                  <c:pt idx="1829">
                    <c:v>MEDIO   </c:v>
                  </c:pt>
                  <c:pt idx="1830">
                    <c:v>MEDIO   </c:v>
                  </c:pt>
                  <c:pt idx="1831">
                    <c:v>MEDIO   </c:v>
                  </c:pt>
                  <c:pt idx="1832">
                    <c:v>MEDIO   </c:v>
                  </c:pt>
                  <c:pt idx="1833">
                    <c:v>MEDIO   </c:v>
                  </c:pt>
                  <c:pt idx="1834">
                    <c:v>BAJO</c:v>
                  </c:pt>
                  <c:pt idx="1835">
                    <c:v>BAJO</c:v>
                  </c:pt>
                  <c:pt idx="1836">
                    <c:v>MEDIO   </c:v>
                  </c:pt>
                  <c:pt idx="1837">
                    <c:v>BAJO</c:v>
                  </c:pt>
                  <c:pt idx="1838">
                    <c:v>BAJO</c:v>
                  </c:pt>
                  <c:pt idx="1839">
                    <c:v>BAJO</c:v>
                  </c:pt>
                  <c:pt idx="1840">
                    <c:v>MEDIO   </c:v>
                  </c:pt>
                  <c:pt idx="1841">
                    <c:v>MEDIO   </c:v>
                  </c:pt>
                  <c:pt idx="1842">
                    <c:v>MEDIO   </c:v>
                  </c:pt>
                  <c:pt idx="1843">
                    <c:v>MEDIO   </c:v>
                  </c:pt>
                  <c:pt idx="1844">
                    <c:v>BAJO</c:v>
                  </c:pt>
                  <c:pt idx="1845">
                    <c:v>BAJO</c:v>
                  </c:pt>
                  <c:pt idx="1846">
                    <c:v>BAJO</c:v>
                  </c:pt>
                  <c:pt idx="1847">
                    <c:v>BAJO</c:v>
                  </c:pt>
                  <c:pt idx="1848">
                    <c:v>BAJO</c:v>
                  </c:pt>
                  <c:pt idx="1849">
                    <c:v>MEDIO   </c:v>
                  </c:pt>
                  <c:pt idx="1850">
                    <c:v>MEDIO   </c:v>
                  </c:pt>
                  <c:pt idx="1851">
                    <c:v>BAJO</c:v>
                  </c:pt>
                  <c:pt idx="1852">
                    <c:v>MEDIO   </c:v>
                  </c:pt>
                  <c:pt idx="1853">
                    <c:v>MEDIO   </c:v>
                  </c:pt>
                  <c:pt idx="1854">
                    <c:v>MEDIO   </c:v>
                  </c:pt>
                  <c:pt idx="1855">
                    <c:v>MEDIO   </c:v>
                  </c:pt>
                  <c:pt idx="1856">
                    <c:v>MEDIO   </c:v>
                  </c:pt>
                  <c:pt idx="1857">
                    <c:v>MEDIO   </c:v>
                  </c:pt>
                  <c:pt idx="1858">
                    <c:v>BAJO</c:v>
                  </c:pt>
                  <c:pt idx="1859">
                    <c:v>BAJO</c:v>
                  </c:pt>
                  <c:pt idx="1860">
                    <c:v>BAJO</c:v>
                  </c:pt>
                  <c:pt idx="1861">
                    <c:v>BAJO</c:v>
                  </c:pt>
                  <c:pt idx="1862">
                    <c:v>MEDIO   </c:v>
                  </c:pt>
                  <c:pt idx="1863">
                    <c:v>MEDIO   </c:v>
                  </c:pt>
                  <c:pt idx="1864">
                    <c:v>MEDIO   </c:v>
                  </c:pt>
                  <c:pt idx="1865">
                    <c:v>MEDIO   </c:v>
                  </c:pt>
                  <c:pt idx="1866">
                    <c:v>MEDIO   </c:v>
                  </c:pt>
                  <c:pt idx="1867">
                    <c:v>MEDIO   </c:v>
                  </c:pt>
                  <c:pt idx="1868">
                    <c:v>MEDIO   </c:v>
                  </c:pt>
                  <c:pt idx="1869">
                    <c:v>MEDIO   </c:v>
                  </c:pt>
                  <c:pt idx="1870">
                    <c:v>BAJO</c:v>
                  </c:pt>
                  <c:pt idx="1871">
                    <c:v>BAJO</c:v>
                  </c:pt>
                  <c:pt idx="1872">
                    <c:v>BAJO</c:v>
                  </c:pt>
                  <c:pt idx="1873">
                    <c:v>ALTO</c:v>
                  </c:pt>
                  <c:pt idx="1874">
                    <c:v>BAJO</c:v>
                  </c:pt>
                  <c:pt idx="1875">
                    <c:v>MEDIO   </c:v>
                  </c:pt>
                  <c:pt idx="1876">
                    <c:v>BAJO</c:v>
                  </c:pt>
                  <c:pt idx="1877">
                    <c:v>BAJO</c:v>
                  </c:pt>
                  <c:pt idx="1878">
                    <c:v>MEDIO   </c:v>
                  </c:pt>
                  <c:pt idx="1879">
                    <c:v>ALTO</c:v>
                  </c:pt>
                  <c:pt idx="1880">
                    <c:v>BAJO</c:v>
                  </c:pt>
                  <c:pt idx="1881">
                    <c:v>BAJO</c:v>
                  </c:pt>
                  <c:pt idx="1882">
                    <c:v>BAJO</c:v>
                  </c:pt>
                  <c:pt idx="1883">
                    <c:v>BAJO</c:v>
                  </c:pt>
                  <c:pt idx="1884">
                    <c:v>BAJO</c:v>
                  </c:pt>
                  <c:pt idx="1885">
                    <c:v>BAJO</c:v>
                  </c:pt>
                  <c:pt idx="1886">
                    <c:v>MEDIO   </c:v>
                  </c:pt>
                  <c:pt idx="1887">
                    <c:v>BAJO</c:v>
                  </c:pt>
                  <c:pt idx="1888">
                    <c:v>BAJO</c:v>
                  </c:pt>
                  <c:pt idx="1889">
                    <c:v>BAJO</c:v>
                  </c:pt>
                  <c:pt idx="1890">
                    <c:v>BAJO</c:v>
                  </c:pt>
                  <c:pt idx="1891">
                    <c:v>MEDIO   </c:v>
                  </c:pt>
                  <c:pt idx="1892">
                    <c:v>ALTO</c:v>
                  </c:pt>
                  <c:pt idx="1893">
                    <c:v>BAJO</c:v>
                  </c:pt>
                  <c:pt idx="1894">
                    <c:v>MEDIO   </c:v>
                  </c:pt>
                  <c:pt idx="1895">
                    <c:v>BAJO</c:v>
                  </c:pt>
                  <c:pt idx="1896">
                    <c:v>BAJO</c:v>
                  </c:pt>
                  <c:pt idx="1897">
                    <c:v>BAJO</c:v>
                  </c:pt>
                  <c:pt idx="1898">
                    <c:v>ALTO</c:v>
                  </c:pt>
                  <c:pt idx="1899">
                    <c:v>ALTO</c:v>
                  </c:pt>
                  <c:pt idx="1900">
                    <c:v>MEDIO   </c:v>
                  </c:pt>
                  <c:pt idx="1901">
                    <c:v>BAJO</c:v>
                  </c:pt>
                  <c:pt idx="1902">
                    <c:v>MEDIO   </c:v>
                  </c:pt>
                  <c:pt idx="1903">
                    <c:v>MEDIO   </c:v>
                  </c:pt>
                  <c:pt idx="1904">
                    <c:v>ALTO</c:v>
                  </c:pt>
                  <c:pt idx="1905">
                    <c:v>MEDIO   </c:v>
                  </c:pt>
                  <c:pt idx="1906">
                    <c:v>MEDIO   </c:v>
                  </c:pt>
                  <c:pt idx="1907">
                    <c:v>MEDIO   </c:v>
                  </c:pt>
                  <c:pt idx="1908">
                    <c:v>MEDIO   </c:v>
                  </c:pt>
                  <c:pt idx="1909">
                    <c:v>MEDIO   </c:v>
                  </c:pt>
                  <c:pt idx="1910">
                    <c:v>BAJO</c:v>
                  </c:pt>
                  <c:pt idx="1911">
                    <c:v>MEDIO   </c:v>
                  </c:pt>
                  <c:pt idx="1912">
                    <c:v>MEDIO   </c:v>
                  </c:pt>
                  <c:pt idx="1913">
                    <c:v>BAJO</c:v>
                  </c:pt>
                  <c:pt idx="1914">
                    <c:v>ALTO</c:v>
                  </c:pt>
                  <c:pt idx="1915">
                    <c:v>MEDIO   </c:v>
                  </c:pt>
                  <c:pt idx="1916">
                    <c:v>MEDIO   </c:v>
                  </c:pt>
                  <c:pt idx="1917">
                    <c:v>MEDIO   </c:v>
                  </c:pt>
                  <c:pt idx="1918">
                    <c:v>MEDIO   </c:v>
                  </c:pt>
                  <c:pt idx="1919">
                    <c:v>BAJO</c:v>
                  </c:pt>
                  <c:pt idx="1920">
                    <c:v>MEDIO   </c:v>
                  </c:pt>
                  <c:pt idx="1921">
                    <c:v>MEDIO   </c:v>
                  </c:pt>
                  <c:pt idx="1922">
                    <c:v>MEDIO   </c:v>
                  </c:pt>
                  <c:pt idx="1923">
                    <c:v>BAJO</c:v>
                  </c:pt>
                  <c:pt idx="1924">
                    <c:v>BAJO</c:v>
                  </c:pt>
                  <c:pt idx="1925">
                    <c:v>BAJO</c:v>
                  </c:pt>
                  <c:pt idx="1926">
                    <c:v>MEDIO   </c:v>
                  </c:pt>
                  <c:pt idx="1927">
                    <c:v>MEDIO   </c:v>
                  </c:pt>
                  <c:pt idx="1928">
                    <c:v>MEDIO   </c:v>
                  </c:pt>
                  <c:pt idx="1929">
                    <c:v>BAJO</c:v>
                  </c:pt>
                  <c:pt idx="1930">
                    <c:v>BAJO</c:v>
                  </c:pt>
                  <c:pt idx="1931">
                    <c:v>MEDIO   </c:v>
                  </c:pt>
                  <c:pt idx="1932">
                    <c:v>MEDIO   </c:v>
                  </c:pt>
                  <c:pt idx="1933">
                    <c:v>MEDIO   </c:v>
                  </c:pt>
                  <c:pt idx="1934">
                    <c:v>ALTO</c:v>
                  </c:pt>
                  <c:pt idx="1935">
                    <c:v>BAJO</c:v>
                  </c:pt>
                  <c:pt idx="1936">
                    <c:v>MEDIO   </c:v>
                  </c:pt>
                  <c:pt idx="1937">
                    <c:v>MEDIO   </c:v>
                  </c:pt>
                  <c:pt idx="1938">
                    <c:v>BAJO</c:v>
                  </c:pt>
                  <c:pt idx="1939">
                    <c:v>MEDIO   </c:v>
                  </c:pt>
                  <c:pt idx="1940">
                    <c:v>BAJO</c:v>
                  </c:pt>
                  <c:pt idx="1941">
                    <c:v>BAJO</c:v>
                  </c:pt>
                  <c:pt idx="1942">
                    <c:v>MEDIO   </c:v>
                  </c:pt>
                  <c:pt idx="1943">
                    <c:v>MEDIO   </c:v>
                  </c:pt>
                  <c:pt idx="1944">
                    <c:v>MEDIO   </c:v>
                  </c:pt>
                  <c:pt idx="1945">
                    <c:v>MEDIO   </c:v>
                  </c:pt>
                  <c:pt idx="1946">
                    <c:v>ALTO</c:v>
                  </c:pt>
                  <c:pt idx="1947">
                    <c:v>BAJO</c:v>
                  </c:pt>
                  <c:pt idx="1948">
                    <c:v>ALTO</c:v>
                  </c:pt>
                  <c:pt idx="1949">
                    <c:v>MEDIO   </c:v>
                  </c:pt>
                  <c:pt idx="1950">
                    <c:v>ALTO</c:v>
                  </c:pt>
                  <c:pt idx="1951">
                    <c:v>MEDIO   </c:v>
                  </c:pt>
                  <c:pt idx="1952">
                    <c:v>MEDIO   </c:v>
                  </c:pt>
                  <c:pt idx="1953">
                    <c:v>MEDIO   </c:v>
                  </c:pt>
                  <c:pt idx="1954">
                    <c:v>BAJO</c:v>
                  </c:pt>
                  <c:pt idx="1955">
                    <c:v>BAJO</c:v>
                  </c:pt>
                  <c:pt idx="1956">
                    <c:v>BAJO</c:v>
                  </c:pt>
                  <c:pt idx="1957">
                    <c:v>MEDIO   </c:v>
                  </c:pt>
                  <c:pt idx="1958">
                    <c:v>MEDIO   </c:v>
                  </c:pt>
                  <c:pt idx="1959">
                    <c:v>MEDIO   </c:v>
                  </c:pt>
                  <c:pt idx="1960">
                    <c:v>MEDIO   </c:v>
                  </c:pt>
                  <c:pt idx="1961">
                    <c:v>BAJO</c:v>
                  </c:pt>
                  <c:pt idx="1962">
                    <c:v>ALTO</c:v>
                  </c:pt>
                  <c:pt idx="1963">
                    <c:v>ALTO</c:v>
                  </c:pt>
                  <c:pt idx="1964">
                    <c:v>MEDIO   </c:v>
                  </c:pt>
                  <c:pt idx="1965">
                    <c:v>MEDIO   </c:v>
                  </c:pt>
                  <c:pt idx="1966">
                    <c:v>MEDIO   </c:v>
                  </c:pt>
                  <c:pt idx="1967">
                    <c:v>MEDIO   </c:v>
                  </c:pt>
                  <c:pt idx="1968">
                    <c:v>MEDIO   </c:v>
                  </c:pt>
                  <c:pt idx="1969">
                    <c:v>MEDIO   </c:v>
                  </c:pt>
                  <c:pt idx="1970">
                    <c:v>MEDIO   </c:v>
                  </c:pt>
                  <c:pt idx="1971">
                    <c:v>MEDIO   </c:v>
                  </c:pt>
                  <c:pt idx="1972">
                    <c:v>MEDIO   </c:v>
                  </c:pt>
                  <c:pt idx="1973">
                    <c:v>MEDIO   </c:v>
                  </c:pt>
                  <c:pt idx="1974">
                    <c:v>ALTO</c:v>
                  </c:pt>
                  <c:pt idx="1975">
                    <c:v>ALTO</c:v>
                  </c:pt>
                  <c:pt idx="1976">
                    <c:v>ALTO</c:v>
                  </c:pt>
                  <c:pt idx="1977">
                    <c:v>BAJO</c:v>
                  </c:pt>
                  <c:pt idx="1978">
                    <c:v>BAJO</c:v>
                  </c:pt>
                  <c:pt idx="1979">
                    <c:v>MEDIO   </c:v>
                  </c:pt>
                  <c:pt idx="1980">
                    <c:v>BAJO</c:v>
                  </c:pt>
                  <c:pt idx="1981">
                    <c:v>BAJO</c:v>
                  </c:pt>
                  <c:pt idx="1982">
                    <c:v>BAJO</c:v>
                  </c:pt>
                  <c:pt idx="1983">
                    <c:v>BAJO</c:v>
                  </c:pt>
                  <c:pt idx="1984">
                    <c:v>BAJO</c:v>
                  </c:pt>
                  <c:pt idx="1985">
                    <c:v>ALTO</c:v>
                  </c:pt>
                  <c:pt idx="1986">
                    <c:v>MEDIO   </c:v>
                  </c:pt>
                  <c:pt idx="1987">
                    <c:v>BAJO</c:v>
                  </c:pt>
                  <c:pt idx="1988">
                    <c:v>BAJO</c:v>
                  </c:pt>
                  <c:pt idx="1989">
                    <c:v>BAJO</c:v>
                  </c:pt>
                  <c:pt idx="1990">
                    <c:v>MEDIO   </c:v>
                  </c:pt>
                  <c:pt idx="1991">
                    <c:v>MEDIO   </c:v>
                  </c:pt>
                  <c:pt idx="1992">
                    <c:v>BAJO</c:v>
                  </c:pt>
                  <c:pt idx="1993">
                    <c:v>MEDIO   </c:v>
                  </c:pt>
                  <c:pt idx="1994">
                    <c:v>ALTO</c:v>
                  </c:pt>
                  <c:pt idx="1995">
                    <c:v>BAJO</c:v>
                  </c:pt>
                  <c:pt idx="1996">
                    <c:v>BAJO</c:v>
                  </c:pt>
                  <c:pt idx="1997">
                    <c:v>BAJO</c:v>
                  </c:pt>
                  <c:pt idx="1998">
                    <c:v>BAJO</c:v>
                  </c:pt>
                  <c:pt idx="1999">
                    <c:v>BAJO</c:v>
                  </c:pt>
                  <c:pt idx="2000">
                    <c:v>BAJO</c:v>
                  </c:pt>
                  <c:pt idx="2001">
                    <c:v>BAJO</c:v>
                  </c:pt>
                  <c:pt idx="2002">
                    <c:v>BAJO</c:v>
                  </c:pt>
                  <c:pt idx="2003">
                    <c:v>BAJO</c:v>
                  </c:pt>
                  <c:pt idx="2004">
                    <c:v>BAJO</c:v>
                  </c:pt>
                  <c:pt idx="2005">
                    <c:v>MEDIO   </c:v>
                  </c:pt>
                  <c:pt idx="2006">
                    <c:v>BAJO</c:v>
                  </c:pt>
                  <c:pt idx="2007">
                    <c:v>BAJO</c:v>
                  </c:pt>
                  <c:pt idx="2008">
                    <c:v>BAJO</c:v>
                  </c:pt>
                  <c:pt idx="2009">
                    <c:v>BAJO</c:v>
                  </c:pt>
                  <c:pt idx="2010">
                    <c:v>MEDIO   </c:v>
                  </c:pt>
                  <c:pt idx="2011">
                    <c:v>BAJO</c:v>
                  </c:pt>
                  <c:pt idx="2012">
                    <c:v>MEDIO   </c:v>
                  </c:pt>
                  <c:pt idx="2013">
                    <c:v>ALTO</c:v>
                  </c:pt>
                  <c:pt idx="2014">
                    <c:v>BAJO</c:v>
                  </c:pt>
                  <c:pt idx="2015">
                    <c:v>BAJO</c:v>
                  </c:pt>
                  <c:pt idx="2016">
                    <c:v>MEDIO   </c:v>
                  </c:pt>
                  <c:pt idx="2017">
                    <c:v>MEDIO   </c:v>
                  </c:pt>
                  <c:pt idx="2018">
                    <c:v>MEDIO   </c:v>
                  </c:pt>
                  <c:pt idx="2019">
                    <c:v>MEDIO   </c:v>
                  </c:pt>
                  <c:pt idx="2020">
                    <c:v>BAJO</c:v>
                  </c:pt>
                  <c:pt idx="2021">
                    <c:v>BAJO</c:v>
                  </c:pt>
                  <c:pt idx="2022">
                    <c:v>BAJO</c:v>
                  </c:pt>
                  <c:pt idx="2023">
                    <c:v>MEDIO   </c:v>
                  </c:pt>
                  <c:pt idx="2024">
                    <c:v>BAJO</c:v>
                  </c:pt>
                  <c:pt idx="2025">
                    <c:v>BAJO</c:v>
                  </c:pt>
                  <c:pt idx="2026">
                    <c:v>BAJO</c:v>
                  </c:pt>
                  <c:pt idx="2027">
                    <c:v>BAJO</c:v>
                  </c:pt>
                  <c:pt idx="2028">
                    <c:v>BAJO</c:v>
                  </c:pt>
                  <c:pt idx="2029">
                    <c:v>BAJO</c:v>
                  </c:pt>
                  <c:pt idx="2030">
                    <c:v>MEDIO   </c:v>
                  </c:pt>
                  <c:pt idx="2031">
                    <c:v>MEDIO   </c:v>
                  </c:pt>
                  <c:pt idx="2032">
                    <c:v>ALTO</c:v>
                  </c:pt>
                  <c:pt idx="2033">
                    <c:v>MEDIO   </c:v>
                  </c:pt>
                  <c:pt idx="2034">
                    <c:v>BAJO</c:v>
                  </c:pt>
                  <c:pt idx="2035">
                    <c:v>BAJO</c:v>
                  </c:pt>
                  <c:pt idx="2036">
                    <c:v>BAJO</c:v>
                  </c:pt>
                  <c:pt idx="2037">
                    <c:v>MEDIO   </c:v>
                  </c:pt>
                  <c:pt idx="2038">
                    <c:v>BAJO</c:v>
                  </c:pt>
                  <c:pt idx="2039">
                    <c:v>BAJO</c:v>
                  </c:pt>
                  <c:pt idx="2040">
                    <c:v>BAJO</c:v>
                  </c:pt>
                  <c:pt idx="2041">
                    <c:v>BAJO</c:v>
                  </c:pt>
                  <c:pt idx="2042">
                    <c:v>MEDIO   </c:v>
                  </c:pt>
                  <c:pt idx="2043">
                    <c:v>BAJO</c:v>
                  </c:pt>
                  <c:pt idx="2044">
                    <c:v>ALTO</c:v>
                  </c:pt>
                  <c:pt idx="2045">
                    <c:v>ALTO</c:v>
                  </c:pt>
                  <c:pt idx="2046">
                    <c:v>MEDIO   </c:v>
                  </c:pt>
                  <c:pt idx="2047">
                    <c:v>MEDIO   </c:v>
                  </c:pt>
                  <c:pt idx="2048">
                    <c:v>BAJO</c:v>
                  </c:pt>
                  <c:pt idx="2049">
                    <c:v>MEDIO   </c:v>
                  </c:pt>
                  <c:pt idx="2050">
                    <c:v>MEDIO   </c:v>
                  </c:pt>
                  <c:pt idx="2051">
                    <c:v>MEDIO   </c:v>
                  </c:pt>
                  <c:pt idx="2052">
                    <c:v>MEDIO   </c:v>
                  </c:pt>
                  <c:pt idx="2053">
                    <c:v>MEDIO   </c:v>
                  </c:pt>
                  <c:pt idx="2054">
                    <c:v>MEDIO   </c:v>
                  </c:pt>
                  <c:pt idx="2055">
                    <c:v>BAJO</c:v>
                  </c:pt>
                  <c:pt idx="2056">
                    <c:v>MEDIO   </c:v>
                  </c:pt>
                  <c:pt idx="2057">
                    <c:v>MEDIO   </c:v>
                  </c:pt>
                  <c:pt idx="2058">
                    <c:v>BAJO</c:v>
                  </c:pt>
                  <c:pt idx="2059">
                    <c:v>MEDIO   </c:v>
                  </c:pt>
                  <c:pt idx="2060">
                    <c:v>MEDIO   </c:v>
                  </c:pt>
                  <c:pt idx="2061">
                    <c:v>BAJO</c:v>
                  </c:pt>
                  <c:pt idx="2062">
                    <c:v>MEDIO   </c:v>
                  </c:pt>
                  <c:pt idx="2063">
                    <c:v>MEDIO   </c:v>
                  </c:pt>
                  <c:pt idx="2064">
                    <c:v>MEDIO   </c:v>
                  </c:pt>
                  <c:pt idx="2065">
                    <c:v>MEDIO   </c:v>
                  </c:pt>
                  <c:pt idx="2066">
                    <c:v>MEDIO   </c:v>
                  </c:pt>
                  <c:pt idx="2067">
                    <c:v>MEDIO   </c:v>
                  </c:pt>
                  <c:pt idx="2068">
                    <c:v>BAJO</c:v>
                  </c:pt>
                  <c:pt idx="2069">
                    <c:v>BAJO</c:v>
                  </c:pt>
                  <c:pt idx="2070">
                    <c:v>MEDIO   </c:v>
                  </c:pt>
                  <c:pt idx="2071">
                    <c:v>MEDIO   </c:v>
                  </c:pt>
                  <c:pt idx="2072">
                    <c:v>MEDIO   </c:v>
                  </c:pt>
                  <c:pt idx="2073">
                    <c:v>MEDIO   </c:v>
                  </c:pt>
                  <c:pt idx="2074">
                    <c:v>ALTO</c:v>
                  </c:pt>
                  <c:pt idx="2075">
                    <c:v>ALTO</c:v>
                  </c:pt>
                  <c:pt idx="2076">
                    <c:v>MEDIO   </c:v>
                  </c:pt>
                  <c:pt idx="2077">
                    <c:v>MEDIO   </c:v>
                  </c:pt>
                  <c:pt idx="2078">
                    <c:v>BAJO</c:v>
                  </c:pt>
                  <c:pt idx="2079">
                    <c:v>MEDIO   </c:v>
                  </c:pt>
                  <c:pt idx="2080">
                    <c:v>MEDIO   </c:v>
                  </c:pt>
                  <c:pt idx="2081">
                    <c:v>ALTO</c:v>
                  </c:pt>
                  <c:pt idx="2082">
                    <c:v>MEDIO   </c:v>
                  </c:pt>
                  <c:pt idx="2083">
                    <c:v>ALTO</c:v>
                  </c:pt>
                  <c:pt idx="2084">
                    <c:v>ALTO</c:v>
                  </c:pt>
                  <c:pt idx="2085">
                    <c:v>MEDIO   </c:v>
                  </c:pt>
                  <c:pt idx="2086">
                    <c:v>BAJO</c:v>
                  </c:pt>
                  <c:pt idx="2087">
                    <c:v>BAJO</c:v>
                  </c:pt>
                  <c:pt idx="2088">
                    <c:v>MEDIO   </c:v>
                  </c:pt>
                  <c:pt idx="2089">
                    <c:v>BAJO</c:v>
                  </c:pt>
                  <c:pt idx="2090">
                    <c:v>BAJO</c:v>
                  </c:pt>
                  <c:pt idx="2091">
                    <c:v>BAJO</c:v>
                  </c:pt>
                  <c:pt idx="2092">
                    <c:v>BAJO</c:v>
                  </c:pt>
                  <c:pt idx="2093">
                    <c:v>BAJO</c:v>
                  </c:pt>
                  <c:pt idx="2094">
                    <c:v>MEDIO   </c:v>
                  </c:pt>
                  <c:pt idx="2095">
                    <c:v>BAJO</c:v>
                  </c:pt>
                  <c:pt idx="2096">
                    <c:v>BAJO</c:v>
                  </c:pt>
                  <c:pt idx="2097">
                    <c:v>BAJO</c:v>
                  </c:pt>
                  <c:pt idx="2098">
                    <c:v>BAJO</c:v>
                  </c:pt>
                  <c:pt idx="2099">
                    <c:v>BAJO</c:v>
                  </c:pt>
                  <c:pt idx="2100">
                    <c:v>BAJO</c:v>
                  </c:pt>
                  <c:pt idx="2101">
                    <c:v>BAJO</c:v>
                  </c:pt>
                  <c:pt idx="2102">
                    <c:v>ALTO</c:v>
                  </c:pt>
                  <c:pt idx="2103">
                    <c:v>ALTO</c:v>
                  </c:pt>
                  <c:pt idx="2104">
                    <c:v>BAJO</c:v>
                  </c:pt>
                  <c:pt idx="2105">
                    <c:v>BAJO</c:v>
                  </c:pt>
                  <c:pt idx="2106">
                    <c:v>BAJO</c:v>
                  </c:pt>
                  <c:pt idx="2107">
                    <c:v>BAJO</c:v>
                  </c:pt>
                  <c:pt idx="2108">
                    <c:v>ALTO</c:v>
                  </c:pt>
                  <c:pt idx="2109">
                    <c:v>BAJO</c:v>
                  </c:pt>
                  <c:pt idx="2110">
                    <c:v>BAJO</c:v>
                  </c:pt>
                  <c:pt idx="2111">
                    <c:v>BAJO</c:v>
                  </c:pt>
                  <c:pt idx="2112">
                    <c:v>ALTO</c:v>
                  </c:pt>
                  <c:pt idx="2113">
                    <c:v>BAJO</c:v>
                  </c:pt>
                  <c:pt idx="2114">
                    <c:v>BAJO</c:v>
                  </c:pt>
                  <c:pt idx="2115">
                    <c:v>BAJO</c:v>
                  </c:pt>
                  <c:pt idx="2116">
                    <c:v>BAJO</c:v>
                  </c:pt>
                  <c:pt idx="2117">
                    <c:v>BAJO</c:v>
                  </c:pt>
                  <c:pt idx="2118">
                    <c:v>BAJO</c:v>
                  </c:pt>
                  <c:pt idx="2119">
                    <c:v>ALTO</c:v>
                  </c:pt>
                  <c:pt idx="2120">
                    <c:v>ALTO</c:v>
                  </c:pt>
                  <c:pt idx="2121">
                    <c:v>BAJO</c:v>
                  </c:pt>
                  <c:pt idx="2122">
                    <c:v>ALTO</c:v>
                  </c:pt>
                  <c:pt idx="2123">
                    <c:v>BAJO</c:v>
                  </c:pt>
                  <c:pt idx="2124">
                    <c:v>BAJO</c:v>
                  </c:pt>
                  <c:pt idx="2125">
                    <c:v>ALTO</c:v>
                  </c:pt>
                  <c:pt idx="2126">
                    <c:v>ALTO</c:v>
                  </c:pt>
                  <c:pt idx="2127">
                    <c:v>BAJO</c:v>
                  </c:pt>
                  <c:pt idx="2128">
                    <c:v>ALTO</c:v>
                  </c:pt>
                  <c:pt idx="2129">
                    <c:v>ALTO</c:v>
                  </c:pt>
                  <c:pt idx="2130">
                    <c:v>BAJO</c:v>
                  </c:pt>
                  <c:pt idx="2131">
                    <c:v>BAJO</c:v>
                  </c:pt>
                  <c:pt idx="2132">
                    <c:v>BAJO</c:v>
                  </c:pt>
                  <c:pt idx="2133">
                    <c:v>BAJO</c:v>
                  </c:pt>
                  <c:pt idx="2134">
                    <c:v>ALTO</c:v>
                  </c:pt>
                  <c:pt idx="2135">
                    <c:v>MEDIO   </c:v>
                  </c:pt>
                  <c:pt idx="2136">
                    <c:v>BAJO</c:v>
                  </c:pt>
                  <c:pt idx="2137">
                    <c:v>BAJO</c:v>
                  </c:pt>
                  <c:pt idx="2138">
                    <c:v>BAJO</c:v>
                  </c:pt>
                  <c:pt idx="2139">
                    <c:v>BAJO</c:v>
                  </c:pt>
                  <c:pt idx="2140">
                    <c:v>MEDIO   </c:v>
                  </c:pt>
                  <c:pt idx="2141">
                    <c:v>BAJO</c:v>
                  </c:pt>
                  <c:pt idx="2142">
                    <c:v>BAJO</c:v>
                  </c:pt>
                  <c:pt idx="2143">
                    <c:v>BAJO</c:v>
                  </c:pt>
                  <c:pt idx="2144">
                    <c:v>BAJO</c:v>
                  </c:pt>
                  <c:pt idx="2145">
                    <c:v>BAJO</c:v>
                  </c:pt>
                  <c:pt idx="2146">
                    <c:v>BAJO</c:v>
                  </c:pt>
                  <c:pt idx="2147">
                    <c:v>BAJO</c:v>
                  </c:pt>
                  <c:pt idx="2148">
                    <c:v>BAJO</c:v>
                  </c:pt>
                  <c:pt idx="2149">
                    <c:v>BAJO</c:v>
                  </c:pt>
                  <c:pt idx="2150">
                    <c:v>MEDIO   </c:v>
                  </c:pt>
                  <c:pt idx="2151">
                    <c:v>BAJO</c:v>
                  </c:pt>
                  <c:pt idx="2152">
                    <c:v>MEDIO   </c:v>
                  </c:pt>
                  <c:pt idx="2153">
                    <c:v>BAJO</c:v>
                  </c:pt>
                  <c:pt idx="2154">
                    <c:v>MEDIO   </c:v>
                  </c:pt>
                  <c:pt idx="2155">
                    <c:v>BAJO</c:v>
                  </c:pt>
                  <c:pt idx="2156">
                    <c:v>BAJO</c:v>
                  </c:pt>
                  <c:pt idx="2157">
                    <c:v>BAJO</c:v>
                  </c:pt>
                  <c:pt idx="2158">
                    <c:v>MEDIO   </c:v>
                  </c:pt>
                  <c:pt idx="2159">
                    <c:v>MEDIO   </c:v>
                  </c:pt>
                  <c:pt idx="2160">
                    <c:v>BAJO</c:v>
                  </c:pt>
                  <c:pt idx="2161">
                    <c:v>ALTO</c:v>
                  </c:pt>
                  <c:pt idx="2162">
                    <c:v>BAJO</c:v>
                  </c:pt>
                  <c:pt idx="2163">
                    <c:v>ALTO</c:v>
                  </c:pt>
                  <c:pt idx="2164">
                    <c:v>BAJO</c:v>
                  </c:pt>
                  <c:pt idx="2165">
                    <c:v>BAJO</c:v>
                  </c:pt>
                  <c:pt idx="2166">
                    <c:v>BAJO</c:v>
                  </c:pt>
                  <c:pt idx="2167">
                    <c:v>BAJO</c:v>
                  </c:pt>
                  <c:pt idx="2168">
                    <c:v>BAJO</c:v>
                  </c:pt>
                  <c:pt idx="2169">
                    <c:v>BAJO</c:v>
                  </c:pt>
                  <c:pt idx="2170">
                    <c:v>BAJO</c:v>
                  </c:pt>
                  <c:pt idx="2171">
                    <c:v>BAJO</c:v>
                  </c:pt>
                  <c:pt idx="2172">
                    <c:v>MEDIO   </c:v>
                  </c:pt>
                  <c:pt idx="2173">
                    <c:v>MEDIO   </c:v>
                  </c:pt>
                  <c:pt idx="2174">
                    <c:v>BAJO</c:v>
                  </c:pt>
                  <c:pt idx="2175">
                    <c:v>BAJO</c:v>
                  </c:pt>
                  <c:pt idx="2176">
                    <c:v>BAJO</c:v>
                  </c:pt>
                  <c:pt idx="2177">
                    <c:v>BAJO</c:v>
                  </c:pt>
                  <c:pt idx="2178">
                    <c:v>BAJO</c:v>
                  </c:pt>
                  <c:pt idx="2179">
                    <c:v>BAJO</c:v>
                  </c:pt>
                  <c:pt idx="2180">
                    <c:v>MEDIO   </c:v>
                  </c:pt>
                  <c:pt idx="2181">
                    <c:v>MEDIO   </c:v>
                  </c:pt>
                  <c:pt idx="2182">
                    <c:v>MEDIO   </c:v>
                  </c:pt>
                  <c:pt idx="2183">
                    <c:v>MEDIO   </c:v>
                  </c:pt>
                  <c:pt idx="2184">
                    <c:v>MEDIO   </c:v>
                  </c:pt>
                  <c:pt idx="2185">
                    <c:v>MEDIO   </c:v>
                  </c:pt>
                  <c:pt idx="2186">
                    <c:v>BAJO</c:v>
                  </c:pt>
                  <c:pt idx="2187">
                    <c:v>BAJO</c:v>
                  </c:pt>
                  <c:pt idx="2188">
                    <c:v>BAJO</c:v>
                  </c:pt>
                  <c:pt idx="2189">
                    <c:v>BAJO</c:v>
                  </c:pt>
                  <c:pt idx="2190">
                    <c:v>BAJO</c:v>
                  </c:pt>
                  <c:pt idx="2191">
                    <c:v>BAJO</c:v>
                  </c:pt>
                  <c:pt idx="2192">
                    <c:v>MEDIO   </c:v>
                  </c:pt>
                  <c:pt idx="2193">
                    <c:v>BAJO</c:v>
                  </c:pt>
                  <c:pt idx="2194">
                    <c:v>BAJO</c:v>
                  </c:pt>
                  <c:pt idx="2195">
                    <c:v>BAJO</c:v>
                  </c:pt>
                  <c:pt idx="2196">
                    <c:v>BAJO</c:v>
                  </c:pt>
                  <c:pt idx="2197">
                    <c:v>BAJO</c:v>
                  </c:pt>
                  <c:pt idx="2198">
                    <c:v>BAJO</c:v>
                  </c:pt>
                  <c:pt idx="2199">
                    <c:v>BAJO</c:v>
                  </c:pt>
                  <c:pt idx="2200">
                    <c:v>BAJO</c:v>
                  </c:pt>
                  <c:pt idx="2201">
                    <c:v>MEDIO   </c:v>
                  </c:pt>
                  <c:pt idx="2202">
                    <c:v>BAJO</c:v>
                  </c:pt>
                  <c:pt idx="2203">
                    <c:v>BAJO</c:v>
                  </c:pt>
                  <c:pt idx="2204">
                    <c:v>BAJO</c:v>
                  </c:pt>
                  <c:pt idx="2205">
                    <c:v>MEDIO   </c:v>
                  </c:pt>
                  <c:pt idx="2206">
                    <c:v>BAJO</c:v>
                  </c:pt>
                  <c:pt idx="2207">
                    <c:v>MEDIO   </c:v>
                  </c:pt>
                  <c:pt idx="2208">
                    <c:v>BAJO</c:v>
                  </c:pt>
                  <c:pt idx="2209">
                    <c:v>BAJO</c:v>
                  </c:pt>
                  <c:pt idx="2210">
                    <c:v>BAJO</c:v>
                  </c:pt>
                  <c:pt idx="2211">
                    <c:v>BAJO</c:v>
                  </c:pt>
                  <c:pt idx="2212">
                    <c:v>BAJO</c:v>
                  </c:pt>
                  <c:pt idx="2213">
                    <c:v>BAJO</c:v>
                  </c:pt>
                  <c:pt idx="2214">
                    <c:v>MEDIO   </c:v>
                  </c:pt>
                  <c:pt idx="2215">
                    <c:v>BAJO</c:v>
                  </c:pt>
                  <c:pt idx="2216">
                    <c:v>BAJO</c:v>
                  </c:pt>
                  <c:pt idx="2217">
                    <c:v>MEDIO   </c:v>
                  </c:pt>
                  <c:pt idx="2218">
                    <c:v>MEDIO   </c:v>
                  </c:pt>
                  <c:pt idx="2219">
                    <c:v>BAJO</c:v>
                  </c:pt>
                  <c:pt idx="2220">
                    <c:v>BAJO</c:v>
                  </c:pt>
                  <c:pt idx="2221">
                    <c:v>BAJO</c:v>
                  </c:pt>
                  <c:pt idx="2222">
                    <c:v>BAJO</c:v>
                  </c:pt>
                  <c:pt idx="2223">
                    <c:v>MEDIO   </c:v>
                  </c:pt>
                  <c:pt idx="2224">
                    <c:v>MEDIO   </c:v>
                  </c:pt>
                  <c:pt idx="2225">
                    <c:v>MEDIO   </c:v>
                  </c:pt>
                  <c:pt idx="2226">
                    <c:v>MEDIO   </c:v>
                  </c:pt>
                  <c:pt idx="2227">
                    <c:v>MEDIO   </c:v>
                  </c:pt>
                  <c:pt idx="2228">
                    <c:v>MEDIO   </c:v>
                  </c:pt>
                  <c:pt idx="2229">
                    <c:v>MEDIO   </c:v>
                  </c:pt>
                  <c:pt idx="2230">
                    <c:v>MEDIO   </c:v>
                  </c:pt>
                  <c:pt idx="2231">
                    <c:v>MEDIO   </c:v>
                  </c:pt>
                  <c:pt idx="2232">
                    <c:v>MEDIO   </c:v>
                  </c:pt>
                  <c:pt idx="2233">
                    <c:v>MEDIO   </c:v>
                  </c:pt>
                  <c:pt idx="2234">
                    <c:v>MEDIO   </c:v>
                  </c:pt>
                  <c:pt idx="2235">
                    <c:v>MEDIO   </c:v>
                  </c:pt>
                  <c:pt idx="2236">
                    <c:v>MEDIO   </c:v>
                  </c:pt>
                  <c:pt idx="2237">
                    <c:v>BAJO</c:v>
                  </c:pt>
                  <c:pt idx="2238">
                    <c:v>MEDIO   </c:v>
                  </c:pt>
                  <c:pt idx="2239">
                    <c:v>BAJO</c:v>
                  </c:pt>
                  <c:pt idx="2240">
                    <c:v>MEDIO   </c:v>
                  </c:pt>
                  <c:pt idx="2241">
                    <c:v>MEDIO   </c:v>
                  </c:pt>
                  <c:pt idx="2242">
                    <c:v>MEDIO   </c:v>
                  </c:pt>
                  <c:pt idx="2243">
                    <c:v>MEDIO   </c:v>
                  </c:pt>
                  <c:pt idx="2244">
                    <c:v>BAJO</c:v>
                  </c:pt>
                  <c:pt idx="2245">
                    <c:v>BAJO</c:v>
                  </c:pt>
                  <c:pt idx="2246">
                    <c:v>MEDIO   </c:v>
                  </c:pt>
                  <c:pt idx="2247">
                    <c:v>MEDIO   </c:v>
                  </c:pt>
                  <c:pt idx="2248">
                    <c:v>BAJO</c:v>
                  </c:pt>
                  <c:pt idx="2249">
                    <c:v>MEDIO   </c:v>
                  </c:pt>
                  <c:pt idx="2250">
                    <c:v>MEDIO   </c:v>
                  </c:pt>
                  <c:pt idx="2251">
                    <c:v>BAJO</c:v>
                  </c:pt>
                  <c:pt idx="2252">
                    <c:v>MEDIO   </c:v>
                  </c:pt>
                  <c:pt idx="2253">
                    <c:v>BAJO</c:v>
                  </c:pt>
                  <c:pt idx="2254">
                    <c:v>MEDIO   </c:v>
                  </c:pt>
                  <c:pt idx="2255">
                    <c:v>BAJO</c:v>
                  </c:pt>
                  <c:pt idx="2256">
                    <c:v>BAJO</c:v>
                  </c:pt>
                  <c:pt idx="2257">
                    <c:v>MEDIO   </c:v>
                  </c:pt>
                  <c:pt idx="2258">
                    <c:v>BAJO</c:v>
                  </c:pt>
                  <c:pt idx="2259">
                    <c:v>BAJO</c:v>
                  </c:pt>
                  <c:pt idx="2260">
                    <c:v>BAJO</c:v>
                  </c:pt>
                  <c:pt idx="2261">
                    <c:v>BAJO</c:v>
                  </c:pt>
                  <c:pt idx="2262">
                    <c:v>BAJO</c:v>
                  </c:pt>
                  <c:pt idx="2263">
                    <c:v>BAJO</c:v>
                  </c:pt>
                  <c:pt idx="2264">
                    <c:v>BAJO</c:v>
                  </c:pt>
                  <c:pt idx="2265">
                    <c:v>BAJO</c:v>
                  </c:pt>
                  <c:pt idx="2266">
                    <c:v>BAJO</c:v>
                  </c:pt>
                  <c:pt idx="2267">
                    <c:v>BAJO</c:v>
                  </c:pt>
                  <c:pt idx="2268">
                    <c:v>BAJO</c:v>
                  </c:pt>
                  <c:pt idx="2269">
                    <c:v>BAJO</c:v>
                  </c:pt>
                  <c:pt idx="2270">
                    <c:v>BAJO</c:v>
                  </c:pt>
                  <c:pt idx="2271">
                    <c:v>BAJO</c:v>
                  </c:pt>
                  <c:pt idx="2272">
                    <c:v>BAJO</c:v>
                  </c:pt>
                  <c:pt idx="2273">
                    <c:v>MEDIO   </c:v>
                  </c:pt>
                  <c:pt idx="2274">
                    <c:v>MEDIO   </c:v>
                  </c:pt>
                  <c:pt idx="2275">
                    <c:v>MEDIO   </c:v>
                  </c:pt>
                  <c:pt idx="2276">
                    <c:v>MEDIO   </c:v>
                  </c:pt>
                  <c:pt idx="2277">
                    <c:v>MEDIO   </c:v>
                  </c:pt>
                  <c:pt idx="2278">
                    <c:v>MEDIO   </c:v>
                  </c:pt>
                  <c:pt idx="2279">
                    <c:v>MEDIO   </c:v>
                  </c:pt>
                  <c:pt idx="2280">
                    <c:v>MEDIO   </c:v>
                  </c:pt>
                  <c:pt idx="2281">
                    <c:v>MEDIO   </c:v>
                  </c:pt>
                  <c:pt idx="2282">
                    <c:v>MEDIO   </c:v>
                  </c:pt>
                  <c:pt idx="2283">
                    <c:v>MEDIO   </c:v>
                  </c:pt>
                  <c:pt idx="2284">
                    <c:v>MEDIO   </c:v>
                  </c:pt>
                  <c:pt idx="2285">
                    <c:v>MEDIO   </c:v>
                  </c:pt>
                  <c:pt idx="2286">
                    <c:v>MEDIO   </c:v>
                  </c:pt>
                  <c:pt idx="2287">
                    <c:v>BAJO</c:v>
                  </c:pt>
                  <c:pt idx="2288">
                    <c:v>MEDIO   </c:v>
                  </c:pt>
                  <c:pt idx="2289">
                    <c:v>BAJO</c:v>
                  </c:pt>
                  <c:pt idx="2290">
                    <c:v>BAJO</c:v>
                  </c:pt>
                  <c:pt idx="2291">
                    <c:v>ALTO</c:v>
                  </c:pt>
                  <c:pt idx="2292">
                    <c:v>ALTO</c:v>
                  </c:pt>
                  <c:pt idx="2293">
                    <c:v>BAJO</c:v>
                  </c:pt>
                  <c:pt idx="2294">
                    <c:v>ALTO</c:v>
                  </c:pt>
                  <c:pt idx="2295">
                    <c:v>MEDIO   </c:v>
                  </c:pt>
                  <c:pt idx="2296">
                    <c:v>BAJO</c:v>
                  </c:pt>
                  <c:pt idx="2297">
                    <c:v>ALTO</c:v>
                  </c:pt>
                  <c:pt idx="2298">
                    <c:v>BAJO</c:v>
                  </c:pt>
                  <c:pt idx="2299">
                    <c:v>ALTO</c:v>
                  </c:pt>
                  <c:pt idx="2300">
                    <c:v>BAJO</c:v>
                  </c:pt>
                  <c:pt idx="2301">
                    <c:v>MEDIO   </c:v>
                  </c:pt>
                  <c:pt idx="2302">
                    <c:v>ALTO</c:v>
                  </c:pt>
                  <c:pt idx="2303">
                    <c:v>ALTO</c:v>
                  </c:pt>
                  <c:pt idx="2304">
                    <c:v>ALTO</c:v>
                  </c:pt>
                  <c:pt idx="2305">
                    <c:v>ALTO</c:v>
                  </c:pt>
                  <c:pt idx="2306">
                    <c:v>ALTO</c:v>
                  </c:pt>
                  <c:pt idx="2307">
                    <c:v>ALTO</c:v>
                  </c:pt>
                  <c:pt idx="2308">
                    <c:v>ALTO</c:v>
                  </c:pt>
                  <c:pt idx="2309">
                    <c:v>ALTO</c:v>
                  </c:pt>
                  <c:pt idx="2310">
                    <c:v>ALTO</c:v>
                  </c:pt>
                  <c:pt idx="2311">
                    <c:v>ALTO</c:v>
                  </c:pt>
                  <c:pt idx="2312">
                    <c:v>ALTO</c:v>
                  </c:pt>
                  <c:pt idx="2313">
                    <c:v>ALTO</c:v>
                  </c:pt>
                  <c:pt idx="2314">
                    <c:v>ALTO</c:v>
                  </c:pt>
                  <c:pt idx="2315">
                    <c:v>ALTO</c:v>
                  </c:pt>
                  <c:pt idx="2316">
                    <c:v>ALTO</c:v>
                  </c:pt>
                  <c:pt idx="2317">
                    <c:v>BAJO</c:v>
                  </c:pt>
                  <c:pt idx="2318">
                    <c:v>MEDIO   </c:v>
                  </c:pt>
                  <c:pt idx="2319">
                    <c:v>MEDIO   </c:v>
                  </c:pt>
                  <c:pt idx="2320">
                    <c:v>MEDIO   </c:v>
                  </c:pt>
                  <c:pt idx="2321">
                    <c:v>MEDIO   </c:v>
                  </c:pt>
                  <c:pt idx="2322">
                    <c:v>MEDIO   </c:v>
                  </c:pt>
                  <c:pt idx="2323">
                    <c:v>MEDIO   </c:v>
                  </c:pt>
                  <c:pt idx="2324">
                    <c:v>BAJO</c:v>
                  </c:pt>
                  <c:pt idx="2325">
                    <c:v>BAJO</c:v>
                  </c:pt>
                  <c:pt idx="2326">
                    <c:v>MEDIO   </c:v>
                  </c:pt>
                  <c:pt idx="2327">
                    <c:v>MEDIO   </c:v>
                  </c:pt>
                  <c:pt idx="2328">
                    <c:v>ALTO</c:v>
                  </c:pt>
                  <c:pt idx="2329">
                    <c:v>MEDIO   </c:v>
                  </c:pt>
                  <c:pt idx="2330">
                    <c:v>ALTO</c:v>
                  </c:pt>
                  <c:pt idx="2331">
                    <c:v>ALTO</c:v>
                  </c:pt>
                  <c:pt idx="2332">
                    <c:v>ALTO</c:v>
                  </c:pt>
                  <c:pt idx="2333">
                    <c:v>ALTO</c:v>
                  </c:pt>
                  <c:pt idx="2334">
                    <c:v>MEDIO   </c:v>
                  </c:pt>
                  <c:pt idx="2335">
                    <c:v>MEDIO   </c:v>
                  </c:pt>
                  <c:pt idx="2336">
                    <c:v>ALTO</c:v>
                  </c:pt>
                  <c:pt idx="2337">
                    <c:v>MEDIO   </c:v>
                  </c:pt>
                  <c:pt idx="2338">
                    <c:v>ALTO</c:v>
                  </c:pt>
                  <c:pt idx="2339">
                    <c:v>ALTO</c:v>
                  </c:pt>
                  <c:pt idx="2340">
                    <c:v>MEDIO   </c:v>
                  </c:pt>
                  <c:pt idx="2341">
                    <c:v>ALTO</c:v>
                  </c:pt>
                  <c:pt idx="2342">
                    <c:v>BAJO</c:v>
                  </c:pt>
                  <c:pt idx="2343">
                    <c:v>MEDIO   </c:v>
                  </c:pt>
                  <c:pt idx="2344">
                    <c:v>ALTO</c:v>
                  </c:pt>
                  <c:pt idx="2345">
                    <c:v>ALTO</c:v>
                  </c:pt>
                  <c:pt idx="2346">
                    <c:v>MEDIO   </c:v>
                  </c:pt>
                  <c:pt idx="2347">
                    <c:v>ALTO</c:v>
                  </c:pt>
                  <c:pt idx="2348">
                    <c:v>ALTO</c:v>
                  </c:pt>
                  <c:pt idx="2349">
                    <c:v>MEDIO   </c:v>
                  </c:pt>
                  <c:pt idx="2350">
                    <c:v>ALTO</c:v>
                  </c:pt>
                  <c:pt idx="2351">
                    <c:v>ALTO</c:v>
                  </c:pt>
                  <c:pt idx="2352">
                    <c:v>ALTO</c:v>
                  </c:pt>
                  <c:pt idx="2353">
                    <c:v>MEDIO   </c:v>
                  </c:pt>
                  <c:pt idx="2354">
                    <c:v>ALTO</c:v>
                  </c:pt>
                  <c:pt idx="2355">
                    <c:v>MEDIO   </c:v>
                  </c:pt>
                  <c:pt idx="2356">
                    <c:v>ALTO</c:v>
                  </c:pt>
                  <c:pt idx="2357">
                    <c:v>ALTO</c:v>
                  </c:pt>
                  <c:pt idx="2358">
                    <c:v>ALTO</c:v>
                  </c:pt>
                  <c:pt idx="2359">
                    <c:v>ALTO</c:v>
                  </c:pt>
                  <c:pt idx="2360">
                    <c:v>MEDIO   </c:v>
                  </c:pt>
                  <c:pt idx="2361">
                    <c:v>ALTO</c:v>
                  </c:pt>
                  <c:pt idx="2362">
                    <c:v>ALTO</c:v>
                  </c:pt>
                  <c:pt idx="2363">
                    <c:v>MEDIO   </c:v>
                  </c:pt>
                  <c:pt idx="2364">
                    <c:v>BAJO</c:v>
                  </c:pt>
                  <c:pt idx="2365">
                    <c:v>BAJO</c:v>
                  </c:pt>
                  <c:pt idx="2366">
                    <c:v>MEDIO   </c:v>
                  </c:pt>
                  <c:pt idx="2367">
                    <c:v>BAJO</c:v>
                  </c:pt>
                  <c:pt idx="2368">
                    <c:v>BAJO</c:v>
                  </c:pt>
                  <c:pt idx="2369">
                    <c:v>BAJO</c:v>
                  </c:pt>
                  <c:pt idx="2370">
                    <c:v>BAJO</c:v>
                  </c:pt>
                  <c:pt idx="2371">
                    <c:v>BAJO</c:v>
                  </c:pt>
                  <c:pt idx="2372">
                    <c:v>ALTO</c:v>
                  </c:pt>
                  <c:pt idx="2373">
                    <c:v>MEDIO   </c:v>
                  </c:pt>
                  <c:pt idx="2374">
                    <c:v>MEDIO   </c:v>
                  </c:pt>
                  <c:pt idx="2375">
                    <c:v>MEDIO   </c:v>
                  </c:pt>
                  <c:pt idx="2376">
                    <c:v>ALTO</c:v>
                  </c:pt>
                  <c:pt idx="2377">
                    <c:v>ALTO</c:v>
                  </c:pt>
                  <c:pt idx="2378">
                    <c:v>MEDIO   </c:v>
                  </c:pt>
                  <c:pt idx="2379">
                    <c:v>MEDIO   </c:v>
                  </c:pt>
                  <c:pt idx="2380">
                    <c:v>MEDIO   </c:v>
                  </c:pt>
                  <c:pt idx="2381">
                    <c:v>MEDIO   </c:v>
                  </c:pt>
                  <c:pt idx="2382">
                    <c:v>MEDIO   </c:v>
                  </c:pt>
                  <c:pt idx="2383">
                    <c:v>BAJO</c:v>
                  </c:pt>
                  <c:pt idx="2384">
                    <c:v>BAJO</c:v>
                  </c:pt>
                  <c:pt idx="2385">
                    <c:v>BAJO</c:v>
                  </c:pt>
                  <c:pt idx="2386">
                    <c:v>BAJO</c:v>
                  </c:pt>
                  <c:pt idx="2387">
                    <c:v>BAJO</c:v>
                  </c:pt>
                  <c:pt idx="2388">
                    <c:v>BAJO</c:v>
                  </c:pt>
                  <c:pt idx="2389">
                    <c:v>BAJO</c:v>
                  </c:pt>
                  <c:pt idx="2390">
                    <c:v>BAJO</c:v>
                  </c:pt>
                  <c:pt idx="2391">
                    <c:v>ALTO</c:v>
                  </c:pt>
                  <c:pt idx="2392">
                    <c:v>BAJO</c:v>
                  </c:pt>
                  <c:pt idx="2393">
                    <c:v>BAJO</c:v>
                  </c:pt>
                  <c:pt idx="2394">
                    <c:v>BAJO</c:v>
                  </c:pt>
                  <c:pt idx="2395">
                    <c:v>MEDIO   </c:v>
                  </c:pt>
                  <c:pt idx="2396">
                    <c:v>BAJO</c:v>
                  </c:pt>
                  <c:pt idx="2397">
                    <c:v>BAJO</c:v>
                  </c:pt>
                  <c:pt idx="2398">
                    <c:v>BAJO</c:v>
                  </c:pt>
                  <c:pt idx="2399">
                    <c:v>BAJO</c:v>
                  </c:pt>
                  <c:pt idx="2400">
                    <c:v>BAJO</c:v>
                  </c:pt>
                  <c:pt idx="2401">
                    <c:v>MEDIO   </c:v>
                  </c:pt>
                  <c:pt idx="2402">
                    <c:v>MEDIO   </c:v>
                  </c:pt>
                  <c:pt idx="2403">
                    <c:v>MEDIO   </c:v>
                  </c:pt>
                  <c:pt idx="2404">
                    <c:v>BAJO</c:v>
                  </c:pt>
                  <c:pt idx="2405">
                    <c:v>BAJO</c:v>
                  </c:pt>
                  <c:pt idx="2406">
                    <c:v>MEDIO   </c:v>
                  </c:pt>
                  <c:pt idx="2407">
                    <c:v>ALTO</c:v>
                  </c:pt>
                  <c:pt idx="2408">
                    <c:v>ALTO</c:v>
                  </c:pt>
                  <c:pt idx="2409">
                    <c:v>BAJO</c:v>
                  </c:pt>
                  <c:pt idx="2410">
                    <c:v>BAJO</c:v>
                  </c:pt>
                  <c:pt idx="2411">
                    <c:v>MEDIO   </c:v>
                  </c:pt>
                  <c:pt idx="2412">
                    <c:v>MEDIO   </c:v>
                  </c:pt>
                  <c:pt idx="2413">
                    <c:v>BAJO</c:v>
                  </c:pt>
                  <c:pt idx="2414">
                    <c:v>BAJO</c:v>
                  </c:pt>
                  <c:pt idx="2415">
                    <c:v>BAJO</c:v>
                  </c:pt>
                  <c:pt idx="2416">
                    <c:v>MEDIO   </c:v>
                  </c:pt>
                  <c:pt idx="2417">
                    <c:v>ALTO</c:v>
                  </c:pt>
                  <c:pt idx="2418">
                    <c:v>BAJO</c:v>
                  </c:pt>
                  <c:pt idx="2419">
                    <c:v>MEDIO   </c:v>
                  </c:pt>
                  <c:pt idx="2420">
                    <c:v>MEDIO   </c:v>
                  </c:pt>
                  <c:pt idx="2421">
                    <c:v>BAJO</c:v>
                  </c:pt>
                  <c:pt idx="2422">
                    <c:v>BAJO</c:v>
                  </c:pt>
                  <c:pt idx="2423">
                    <c:v>BAJO</c:v>
                  </c:pt>
                  <c:pt idx="2424">
                    <c:v>BAJO</c:v>
                  </c:pt>
                  <c:pt idx="2425">
                    <c:v>BAJO</c:v>
                  </c:pt>
                  <c:pt idx="2426">
                    <c:v>BAJO</c:v>
                  </c:pt>
                  <c:pt idx="2427">
                    <c:v>BAJO</c:v>
                  </c:pt>
                  <c:pt idx="2428">
                    <c:v>ALTO</c:v>
                  </c:pt>
                  <c:pt idx="2429">
                    <c:v>MEDIO   </c:v>
                  </c:pt>
                  <c:pt idx="2430">
                    <c:v>MEDIO   </c:v>
                  </c:pt>
                  <c:pt idx="2431">
                    <c:v>MEDIO   </c:v>
                  </c:pt>
                  <c:pt idx="2432">
                    <c:v>BAJO</c:v>
                  </c:pt>
                  <c:pt idx="2433">
                    <c:v>BAJO</c:v>
                  </c:pt>
                  <c:pt idx="2434">
                    <c:v>BAJO</c:v>
                  </c:pt>
                  <c:pt idx="2435">
                    <c:v>BAJO</c:v>
                  </c:pt>
                  <c:pt idx="2436">
                    <c:v>BAJO</c:v>
                  </c:pt>
                  <c:pt idx="2437">
                    <c:v>BAJO</c:v>
                  </c:pt>
                  <c:pt idx="2438">
                    <c:v>MEDIO   </c:v>
                  </c:pt>
                  <c:pt idx="2439">
                    <c:v>BAJO</c:v>
                  </c:pt>
                  <c:pt idx="2440">
                    <c:v>MEDIO   </c:v>
                  </c:pt>
                  <c:pt idx="2441">
                    <c:v>BAJO</c:v>
                  </c:pt>
                  <c:pt idx="2442">
                    <c:v>BAJO</c:v>
                  </c:pt>
                  <c:pt idx="2443">
                    <c:v>ALTO</c:v>
                  </c:pt>
                  <c:pt idx="2444">
                    <c:v>BAJO</c:v>
                  </c:pt>
                  <c:pt idx="2445">
                    <c:v>MEDIO   </c:v>
                  </c:pt>
                  <c:pt idx="2446">
                    <c:v>BAJO</c:v>
                  </c:pt>
                  <c:pt idx="2447">
                    <c:v>BAJO</c:v>
                  </c:pt>
                  <c:pt idx="2448">
                    <c:v>ALTO</c:v>
                  </c:pt>
                  <c:pt idx="2449">
                    <c:v>MEDIO   </c:v>
                  </c:pt>
                  <c:pt idx="2450">
                    <c:v>ALTO</c:v>
                  </c:pt>
                  <c:pt idx="2451">
                    <c:v>BAJO</c:v>
                  </c:pt>
                  <c:pt idx="2452">
                    <c:v>BAJO</c:v>
                  </c:pt>
                  <c:pt idx="2453">
                    <c:v>BAJO</c:v>
                  </c:pt>
                  <c:pt idx="2454">
                    <c:v>BAJO</c:v>
                  </c:pt>
                  <c:pt idx="2455">
                    <c:v>BAJO</c:v>
                  </c:pt>
                  <c:pt idx="2456">
                    <c:v>MEDIO   </c:v>
                  </c:pt>
                  <c:pt idx="2457">
                    <c:v>BAJO</c:v>
                  </c:pt>
                  <c:pt idx="2458">
                    <c:v>BAJO</c:v>
                  </c:pt>
                  <c:pt idx="2459">
                    <c:v>BAJO</c:v>
                  </c:pt>
                  <c:pt idx="2460">
                    <c:v>ALTO</c:v>
                  </c:pt>
                  <c:pt idx="2461">
                    <c:v>BAJO</c:v>
                  </c:pt>
                  <c:pt idx="2462">
                    <c:v>BAJO</c:v>
                  </c:pt>
                  <c:pt idx="2463">
                    <c:v>BAJO</c:v>
                  </c:pt>
                  <c:pt idx="2464">
                    <c:v>MEDIO   </c:v>
                  </c:pt>
                  <c:pt idx="2465">
                    <c:v>MEDIO   </c:v>
                  </c:pt>
                  <c:pt idx="2466">
                    <c:v>MEDIO   </c:v>
                  </c:pt>
                  <c:pt idx="2467">
                    <c:v>MEDIO   </c:v>
                  </c:pt>
                  <c:pt idx="2468">
                    <c:v>BAJO</c:v>
                  </c:pt>
                  <c:pt idx="2469">
                    <c:v>BAJO</c:v>
                  </c:pt>
                  <c:pt idx="2470">
                    <c:v>BAJO</c:v>
                  </c:pt>
                  <c:pt idx="2471">
                    <c:v>BAJO</c:v>
                  </c:pt>
                  <c:pt idx="2472">
                    <c:v>MEDIO   </c:v>
                  </c:pt>
                  <c:pt idx="2473">
                    <c:v>BAJO</c:v>
                  </c:pt>
                  <c:pt idx="2474">
                    <c:v>BAJO</c:v>
                  </c:pt>
                  <c:pt idx="2475">
                    <c:v>BAJO</c:v>
                  </c:pt>
                  <c:pt idx="2476">
                    <c:v>BAJO</c:v>
                  </c:pt>
                  <c:pt idx="2477">
                    <c:v>MEDIO   </c:v>
                  </c:pt>
                  <c:pt idx="2478">
                    <c:v>MEDIO   </c:v>
                  </c:pt>
                  <c:pt idx="2479">
                    <c:v>MEDIO   </c:v>
                  </c:pt>
                  <c:pt idx="2480">
                    <c:v>MEDIO   </c:v>
                  </c:pt>
                  <c:pt idx="2481">
                    <c:v>MEDIO   </c:v>
                  </c:pt>
                  <c:pt idx="2482">
                    <c:v>MEDIO   </c:v>
                  </c:pt>
                  <c:pt idx="2483">
                    <c:v>BAJO</c:v>
                  </c:pt>
                  <c:pt idx="2484">
                    <c:v>MEDIO   </c:v>
                  </c:pt>
                  <c:pt idx="2485">
                    <c:v>BAJO</c:v>
                  </c:pt>
                  <c:pt idx="2486">
                    <c:v>BAJO</c:v>
                  </c:pt>
                  <c:pt idx="2487">
                    <c:v>MEDIO   </c:v>
                  </c:pt>
                  <c:pt idx="2488">
                    <c:v>BAJO</c:v>
                  </c:pt>
                  <c:pt idx="2489">
                    <c:v>MEDIO   </c:v>
                  </c:pt>
                  <c:pt idx="2490">
                    <c:v>BAJO</c:v>
                  </c:pt>
                  <c:pt idx="2491">
                    <c:v>MEDIO   </c:v>
                  </c:pt>
                  <c:pt idx="2492">
                    <c:v>MEDIO   </c:v>
                  </c:pt>
                  <c:pt idx="2493">
                    <c:v>BAJO</c:v>
                  </c:pt>
                  <c:pt idx="2494">
                    <c:v>BAJO</c:v>
                  </c:pt>
                  <c:pt idx="2495">
                    <c:v>BAJO</c:v>
                  </c:pt>
                  <c:pt idx="2496">
                    <c:v>BAJO</c:v>
                  </c:pt>
                  <c:pt idx="2497">
                    <c:v>BAJO</c:v>
                  </c:pt>
                  <c:pt idx="2498">
                    <c:v>BAJO</c:v>
                  </c:pt>
                  <c:pt idx="2499">
                    <c:v>BAJO</c:v>
                  </c:pt>
                  <c:pt idx="2500">
                    <c:v>MEDIO   </c:v>
                  </c:pt>
                  <c:pt idx="2501">
                    <c:v>ALTO</c:v>
                  </c:pt>
                  <c:pt idx="2502">
                    <c:v>BAJO</c:v>
                  </c:pt>
                  <c:pt idx="2503">
                    <c:v>BAJO</c:v>
                  </c:pt>
                  <c:pt idx="2504">
                    <c:v>BAJO</c:v>
                  </c:pt>
                  <c:pt idx="2505">
                    <c:v>BAJO</c:v>
                  </c:pt>
                  <c:pt idx="2506">
                    <c:v>BAJO</c:v>
                  </c:pt>
                  <c:pt idx="2507">
                    <c:v>BAJO</c:v>
                  </c:pt>
                  <c:pt idx="2508">
                    <c:v>BAJO</c:v>
                  </c:pt>
                  <c:pt idx="2509">
                    <c:v>BAJO</c:v>
                  </c:pt>
                  <c:pt idx="2510">
                    <c:v>BAJO</c:v>
                  </c:pt>
                  <c:pt idx="2511">
                    <c:v>BAJO</c:v>
                  </c:pt>
                  <c:pt idx="2512">
                    <c:v>BAJO</c:v>
                  </c:pt>
                  <c:pt idx="2513">
                    <c:v>BAJO</c:v>
                  </c:pt>
                  <c:pt idx="2514">
                    <c:v>BAJO</c:v>
                  </c:pt>
                  <c:pt idx="2515">
                    <c:v>BAJO</c:v>
                  </c:pt>
                  <c:pt idx="2516">
                    <c:v>BAJO</c:v>
                  </c:pt>
                  <c:pt idx="2517">
                    <c:v>BAJO</c:v>
                  </c:pt>
                  <c:pt idx="2518">
                    <c:v>BAJO</c:v>
                  </c:pt>
                  <c:pt idx="2519">
                    <c:v>BAJO</c:v>
                  </c:pt>
                  <c:pt idx="2520">
                    <c:v>BAJO</c:v>
                  </c:pt>
                  <c:pt idx="2521">
                    <c:v>BAJO</c:v>
                  </c:pt>
                  <c:pt idx="2522">
                    <c:v>MEDIO   </c:v>
                  </c:pt>
                  <c:pt idx="2523">
                    <c:v>MEDIO   </c:v>
                  </c:pt>
                  <c:pt idx="2524">
                    <c:v>MEDIO   </c:v>
                  </c:pt>
                  <c:pt idx="2525">
                    <c:v>BAJO</c:v>
                  </c:pt>
                  <c:pt idx="2526">
                    <c:v>MEDIO   </c:v>
                  </c:pt>
                  <c:pt idx="2527">
                    <c:v>ALTO</c:v>
                  </c:pt>
                  <c:pt idx="2528">
                    <c:v>MEDIO   </c:v>
                  </c:pt>
                  <c:pt idx="2529">
                    <c:v>ALTO</c:v>
                  </c:pt>
                  <c:pt idx="2530">
                    <c:v>ALTO</c:v>
                  </c:pt>
                  <c:pt idx="2531">
                    <c:v>MEDIO   </c:v>
                  </c:pt>
                  <c:pt idx="2532">
                    <c:v>MEDIO   </c:v>
                  </c:pt>
                  <c:pt idx="2533">
                    <c:v>ALTO</c:v>
                  </c:pt>
                  <c:pt idx="2534">
                    <c:v>MEDIO   </c:v>
                  </c:pt>
                  <c:pt idx="2535">
                    <c:v>ALTO</c:v>
                  </c:pt>
                  <c:pt idx="2536">
                    <c:v>MEDIO   </c:v>
                  </c:pt>
                  <c:pt idx="2537">
                    <c:v>ALTO</c:v>
                  </c:pt>
                  <c:pt idx="2538">
                    <c:v>ALTO</c:v>
                  </c:pt>
                  <c:pt idx="2539">
                    <c:v>ALTO</c:v>
                  </c:pt>
                  <c:pt idx="2540">
                    <c:v>ALTO</c:v>
                  </c:pt>
                  <c:pt idx="2541">
                    <c:v>ALTO</c:v>
                  </c:pt>
                  <c:pt idx="2542">
                    <c:v>ALTO</c:v>
                  </c:pt>
                  <c:pt idx="2543">
                    <c:v>ALTO</c:v>
                  </c:pt>
                  <c:pt idx="2544">
                    <c:v>ALTO</c:v>
                  </c:pt>
                  <c:pt idx="2545">
                    <c:v>MEDIO   </c:v>
                  </c:pt>
                  <c:pt idx="2546">
                    <c:v>MEDIO   </c:v>
                  </c:pt>
                  <c:pt idx="2547">
                    <c:v>MEDIO   </c:v>
                  </c:pt>
                  <c:pt idx="2548">
                    <c:v>MEDIO   </c:v>
                  </c:pt>
                  <c:pt idx="2549">
                    <c:v>MEDIO   </c:v>
                  </c:pt>
                  <c:pt idx="2550">
                    <c:v>MEDIO   </c:v>
                  </c:pt>
                  <c:pt idx="2551">
                    <c:v>MEDIO   </c:v>
                  </c:pt>
                  <c:pt idx="2552">
                    <c:v>MEDIO   </c:v>
                  </c:pt>
                  <c:pt idx="2553">
                    <c:v>ALTO</c:v>
                  </c:pt>
                  <c:pt idx="2554">
                    <c:v>MEDIO   </c:v>
                  </c:pt>
                  <c:pt idx="2555">
                    <c:v>MEDIO   </c:v>
                  </c:pt>
                  <c:pt idx="2556">
                    <c:v>MEDIO   </c:v>
                  </c:pt>
                  <c:pt idx="2557">
                    <c:v>MEDIO   </c:v>
                  </c:pt>
                  <c:pt idx="2558">
                    <c:v>MEDIO   </c:v>
                  </c:pt>
                  <c:pt idx="2559">
                    <c:v>MEDIO   </c:v>
                  </c:pt>
                  <c:pt idx="2560">
                    <c:v>MEDIO   </c:v>
                  </c:pt>
                  <c:pt idx="2561">
                    <c:v>MEDIO   </c:v>
                  </c:pt>
                  <c:pt idx="2562">
                    <c:v>MEDIO   </c:v>
                  </c:pt>
                  <c:pt idx="2563">
                    <c:v>MEDIO   </c:v>
                  </c:pt>
                  <c:pt idx="2564">
                    <c:v>MEDIO   </c:v>
                  </c:pt>
                  <c:pt idx="2565">
                    <c:v>MEDIO   </c:v>
                  </c:pt>
                  <c:pt idx="2566">
                    <c:v>MEDIO   </c:v>
                  </c:pt>
                  <c:pt idx="2567">
                    <c:v>MEDIO   </c:v>
                  </c:pt>
                  <c:pt idx="2568">
                    <c:v>MEDIO   </c:v>
                  </c:pt>
                  <c:pt idx="2569">
                    <c:v>MEDIO   </c:v>
                  </c:pt>
                  <c:pt idx="2570">
                    <c:v>ALTO</c:v>
                  </c:pt>
                  <c:pt idx="2571">
                    <c:v>MEDIO   </c:v>
                  </c:pt>
                  <c:pt idx="2572">
                    <c:v>MEDIO   </c:v>
                  </c:pt>
                  <c:pt idx="2573">
                    <c:v>MEDIO   </c:v>
                  </c:pt>
                  <c:pt idx="2574">
                    <c:v>MEDIO   </c:v>
                  </c:pt>
                  <c:pt idx="2575">
                    <c:v>MEDIO   </c:v>
                  </c:pt>
                  <c:pt idx="2576">
                    <c:v>ALTO</c:v>
                  </c:pt>
                  <c:pt idx="2577">
                    <c:v>MEDIO   </c:v>
                  </c:pt>
                  <c:pt idx="2578">
                    <c:v>BAJO</c:v>
                  </c:pt>
                  <c:pt idx="2579">
                    <c:v>MEDIO   </c:v>
                  </c:pt>
                  <c:pt idx="2580">
                    <c:v>MEDIO   </c:v>
                  </c:pt>
                  <c:pt idx="2581">
                    <c:v>MEDIO   </c:v>
                  </c:pt>
                  <c:pt idx="2582">
                    <c:v>MEDIO   </c:v>
                  </c:pt>
                  <c:pt idx="2583">
                    <c:v>MEDIO   </c:v>
                  </c:pt>
                  <c:pt idx="2584">
                    <c:v>MEDIO   </c:v>
                  </c:pt>
                  <c:pt idx="2585">
                    <c:v>BAJO</c:v>
                  </c:pt>
                  <c:pt idx="2586">
                    <c:v>MEDIO   </c:v>
                  </c:pt>
                  <c:pt idx="2587">
                    <c:v>BAJO</c:v>
                  </c:pt>
                  <c:pt idx="2588">
                    <c:v>ALTO</c:v>
                  </c:pt>
                  <c:pt idx="2589">
                    <c:v>MEDIO   </c:v>
                  </c:pt>
                  <c:pt idx="2590">
                    <c:v>MEDIO   </c:v>
                  </c:pt>
                  <c:pt idx="2591">
                    <c:v>MEDIO   </c:v>
                  </c:pt>
                  <c:pt idx="2592">
                    <c:v>MEDIO   </c:v>
                  </c:pt>
                  <c:pt idx="2593">
                    <c:v>ALTO</c:v>
                  </c:pt>
                  <c:pt idx="2594">
                    <c:v>MEDIO   </c:v>
                  </c:pt>
                  <c:pt idx="2595">
                    <c:v>MEDIO   </c:v>
                  </c:pt>
                  <c:pt idx="2596">
                    <c:v>MEDIO   </c:v>
                  </c:pt>
                  <c:pt idx="2597">
                    <c:v>MEDIO   </c:v>
                  </c:pt>
                  <c:pt idx="2598">
                    <c:v>MEDIO   </c:v>
                  </c:pt>
                  <c:pt idx="2599">
                    <c:v>MEDIO   </c:v>
                  </c:pt>
                  <c:pt idx="2600">
                    <c:v>ALTO</c:v>
                  </c:pt>
                  <c:pt idx="2601">
                    <c:v>ALTO</c:v>
                  </c:pt>
                  <c:pt idx="2602">
                    <c:v>MEDIO   </c:v>
                  </c:pt>
                  <c:pt idx="2603">
                    <c:v>MEDIO   </c:v>
                  </c:pt>
                  <c:pt idx="2604">
                    <c:v>MEDIO   </c:v>
                  </c:pt>
                  <c:pt idx="2605">
                    <c:v>MEDIO   </c:v>
                  </c:pt>
                  <c:pt idx="2606">
                    <c:v>ALTO</c:v>
                  </c:pt>
                  <c:pt idx="2607">
                    <c:v>ALTO</c:v>
                  </c:pt>
                  <c:pt idx="2608">
                    <c:v>MEDIO   </c:v>
                  </c:pt>
                  <c:pt idx="2609">
                    <c:v>MEDIO   </c:v>
                  </c:pt>
                  <c:pt idx="2610">
                    <c:v>ALTO</c:v>
                  </c:pt>
                  <c:pt idx="2611">
                    <c:v>ALTO</c:v>
                  </c:pt>
                  <c:pt idx="2612">
                    <c:v>ALTO</c:v>
                  </c:pt>
                  <c:pt idx="2613">
                    <c:v>MEDIO   </c:v>
                  </c:pt>
                  <c:pt idx="2614">
                    <c:v>ALTO</c:v>
                  </c:pt>
                  <c:pt idx="2615">
                    <c:v>ALTO</c:v>
                  </c:pt>
                  <c:pt idx="2616">
                    <c:v>MEDIO   </c:v>
                  </c:pt>
                  <c:pt idx="2617">
                    <c:v>ALTO</c:v>
                  </c:pt>
                  <c:pt idx="2618">
                    <c:v>MEDIO   </c:v>
                  </c:pt>
                  <c:pt idx="2619">
                    <c:v>BAJO</c:v>
                  </c:pt>
                  <c:pt idx="2620">
                    <c:v>MEDIO   </c:v>
                  </c:pt>
                  <c:pt idx="2621">
                    <c:v>BAJO</c:v>
                  </c:pt>
                  <c:pt idx="2622">
                    <c:v>BAJO</c:v>
                  </c:pt>
                  <c:pt idx="2623">
                    <c:v>BAJO</c:v>
                  </c:pt>
                  <c:pt idx="2624">
                    <c:v>BAJO</c:v>
                  </c:pt>
                  <c:pt idx="2625">
                    <c:v>MEDIO   </c:v>
                  </c:pt>
                  <c:pt idx="2626">
                    <c:v>MEDIO   </c:v>
                  </c:pt>
                  <c:pt idx="2627">
                    <c:v>MEDIO   </c:v>
                  </c:pt>
                  <c:pt idx="2628">
                    <c:v>MEDIO   </c:v>
                  </c:pt>
                  <c:pt idx="2629">
                    <c:v>MEDIO   </c:v>
                  </c:pt>
                  <c:pt idx="2630">
                    <c:v>BAJO</c:v>
                  </c:pt>
                  <c:pt idx="2631">
                    <c:v>BAJO</c:v>
                  </c:pt>
                  <c:pt idx="2632">
                    <c:v>BAJO</c:v>
                  </c:pt>
                  <c:pt idx="2633">
                    <c:v>BAJO</c:v>
                  </c:pt>
                  <c:pt idx="2634">
                    <c:v>BAJO</c:v>
                  </c:pt>
                  <c:pt idx="2635">
                    <c:v>BAJO</c:v>
                  </c:pt>
                  <c:pt idx="2636">
                    <c:v>BAJO</c:v>
                  </c:pt>
                  <c:pt idx="2637">
                    <c:v>BAJO</c:v>
                  </c:pt>
                  <c:pt idx="2638">
                    <c:v>BAJO</c:v>
                  </c:pt>
                  <c:pt idx="2639">
                    <c:v>BAJO</c:v>
                  </c:pt>
                  <c:pt idx="2640">
                    <c:v>MEDIO   </c:v>
                  </c:pt>
                  <c:pt idx="2641">
                    <c:v>MEDIO   </c:v>
                  </c:pt>
                  <c:pt idx="2642">
                    <c:v>BAJO</c:v>
                  </c:pt>
                  <c:pt idx="2643">
                    <c:v>BAJO</c:v>
                  </c:pt>
                  <c:pt idx="2644">
                    <c:v>MEDIO   </c:v>
                  </c:pt>
                  <c:pt idx="2645">
                    <c:v>ALTO</c:v>
                  </c:pt>
                  <c:pt idx="2646">
                    <c:v>BAJO</c:v>
                  </c:pt>
                  <c:pt idx="2647">
                    <c:v>MEDIO   </c:v>
                  </c:pt>
                  <c:pt idx="2648">
                    <c:v>MEDIO   </c:v>
                  </c:pt>
                  <c:pt idx="2649">
                    <c:v>BAJO</c:v>
                  </c:pt>
                  <c:pt idx="2650">
                    <c:v>BAJO</c:v>
                  </c:pt>
                  <c:pt idx="2651">
                    <c:v>MEDIO   </c:v>
                  </c:pt>
                  <c:pt idx="2652">
                    <c:v>MEDIO   </c:v>
                  </c:pt>
                  <c:pt idx="2653">
                    <c:v>MEDIO   </c:v>
                  </c:pt>
                  <c:pt idx="2654">
                    <c:v>MEDIO   </c:v>
                  </c:pt>
                  <c:pt idx="2655">
                    <c:v>MEDIO   </c:v>
                  </c:pt>
                  <c:pt idx="2656">
                    <c:v>MEDIO   </c:v>
                  </c:pt>
                  <c:pt idx="2657">
                    <c:v>BAJO</c:v>
                  </c:pt>
                  <c:pt idx="2658">
                    <c:v>ALTO</c:v>
                  </c:pt>
                  <c:pt idx="2659">
                    <c:v>MEDIO   </c:v>
                  </c:pt>
                  <c:pt idx="2660">
                    <c:v>MEDIO   </c:v>
                  </c:pt>
                  <c:pt idx="2661">
                    <c:v>BAJO</c:v>
                  </c:pt>
                  <c:pt idx="2662">
                    <c:v>ALTO</c:v>
                  </c:pt>
                  <c:pt idx="2663">
                    <c:v>ALTO</c:v>
                  </c:pt>
                  <c:pt idx="2664">
                    <c:v>MEDIO   </c:v>
                  </c:pt>
                  <c:pt idx="2665">
                    <c:v>MEDIO   </c:v>
                  </c:pt>
                  <c:pt idx="2666">
                    <c:v>MEDIO   </c:v>
                  </c:pt>
                  <c:pt idx="2667">
                    <c:v>BAJO</c:v>
                  </c:pt>
                  <c:pt idx="2668">
                    <c:v>MEDIO   </c:v>
                  </c:pt>
                  <c:pt idx="2669">
                    <c:v>MEDIO   </c:v>
                  </c:pt>
                  <c:pt idx="2670">
                    <c:v>MEDIO   </c:v>
                  </c:pt>
                  <c:pt idx="2671">
                    <c:v>MEDIO   </c:v>
                  </c:pt>
                  <c:pt idx="2672">
                    <c:v>MEDIO   </c:v>
                  </c:pt>
                  <c:pt idx="2673">
                    <c:v>MEDIO   </c:v>
                  </c:pt>
                  <c:pt idx="2674">
                    <c:v>ALTO</c:v>
                  </c:pt>
                  <c:pt idx="2675">
                    <c:v>MEDIO   </c:v>
                  </c:pt>
                  <c:pt idx="2676">
                    <c:v>MEDIO   </c:v>
                  </c:pt>
                  <c:pt idx="2677">
                    <c:v>BAJO</c:v>
                  </c:pt>
                  <c:pt idx="2678">
                    <c:v>MEDIO   </c:v>
                  </c:pt>
                  <c:pt idx="2679">
                    <c:v>MEDIO   </c:v>
                  </c:pt>
                  <c:pt idx="2680">
                    <c:v>MEDIO   </c:v>
                  </c:pt>
                  <c:pt idx="2681">
                    <c:v>ALTO</c:v>
                  </c:pt>
                  <c:pt idx="2682">
                    <c:v>MEDIO   </c:v>
                  </c:pt>
                  <c:pt idx="2683">
                    <c:v>MEDIO   </c:v>
                  </c:pt>
                  <c:pt idx="2684">
                    <c:v>MEDIO   </c:v>
                  </c:pt>
                  <c:pt idx="2685">
                    <c:v>BAJO</c:v>
                  </c:pt>
                  <c:pt idx="2686">
                    <c:v>ALTO</c:v>
                  </c:pt>
                  <c:pt idx="2687">
                    <c:v>MEDIO   </c:v>
                  </c:pt>
                  <c:pt idx="2688">
                    <c:v>MEDIO   </c:v>
                  </c:pt>
                  <c:pt idx="2689">
                    <c:v>BAJO</c:v>
                  </c:pt>
                  <c:pt idx="2690">
                    <c:v>MEDIO   </c:v>
                  </c:pt>
                  <c:pt idx="2691">
                    <c:v>MEDIO   </c:v>
                  </c:pt>
                  <c:pt idx="2692">
                    <c:v>BAJO</c:v>
                  </c:pt>
                  <c:pt idx="2693">
                    <c:v>BAJO</c:v>
                  </c:pt>
                  <c:pt idx="2694">
                    <c:v>BAJO</c:v>
                  </c:pt>
                  <c:pt idx="2695">
                    <c:v>BAJO</c:v>
                  </c:pt>
                  <c:pt idx="2696">
                    <c:v>MEDIO   </c:v>
                  </c:pt>
                  <c:pt idx="2697">
                    <c:v>ALTO</c:v>
                  </c:pt>
                  <c:pt idx="2698">
                    <c:v>BAJO</c:v>
                  </c:pt>
                  <c:pt idx="2699">
                    <c:v>MEDIO   </c:v>
                  </c:pt>
                  <c:pt idx="2700">
                    <c:v>MEDIO   </c:v>
                  </c:pt>
                  <c:pt idx="2701">
                    <c:v>MEDIO   </c:v>
                  </c:pt>
                  <c:pt idx="2702">
                    <c:v>MEDIO   </c:v>
                  </c:pt>
                  <c:pt idx="2703">
                    <c:v>ALTO</c:v>
                  </c:pt>
                  <c:pt idx="2704">
                    <c:v>ALTO</c:v>
                  </c:pt>
                  <c:pt idx="2705">
                    <c:v>BAJO</c:v>
                  </c:pt>
                  <c:pt idx="2706">
                    <c:v>ALTO</c:v>
                  </c:pt>
                  <c:pt idx="2707">
                    <c:v>ALTO</c:v>
                  </c:pt>
                  <c:pt idx="2708">
                    <c:v>ALTO</c:v>
                  </c:pt>
                  <c:pt idx="2709">
                    <c:v>ALTO</c:v>
                  </c:pt>
                  <c:pt idx="2710">
                    <c:v>MEDIO   </c:v>
                  </c:pt>
                  <c:pt idx="2711">
                    <c:v>MEDIO   </c:v>
                  </c:pt>
                  <c:pt idx="2712">
                    <c:v>MEDIO   </c:v>
                  </c:pt>
                  <c:pt idx="2713">
                    <c:v>MEDIO   </c:v>
                  </c:pt>
                  <c:pt idx="2714">
                    <c:v>MEDIO   </c:v>
                  </c:pt>
                  <c:pt idx="2715">
                    <c:v>MEDIO   </c:v>
                  </c:pt>
                  <c:pt idx="2716">
                    <c:v>MEDIO   </c:v>
                  </c:pt>
                  <c:pt idx="2717">
                    <c:v>MEDIO   </c:v>
                  </c:pt>
                  <c:pt idx="2718">
                    <c:v>MEDIO   </c:v>
                  </c:pt>
                  <c:pt idx="2719">
                    <c:v>MEDIO   </c:v>
                  </c:pt>
                  <c:pt idx="2720">
                    <c:v>MEDIO   </c:v>
                  </c:pt>
                  <c:pt idx="2721">
                    <c:v>MEDIO   </c:v>
                  </c:pt>
                  <c:pt idx="2722">
                    <c:v>MEDIO   </c:v>
                  </c:pt>
                  <c:pt idx="2723">
                    <c:v>MEDIO   </c:v>
                  </c:pt>
                  <c:pt idx="2724">
                    <c:v>MEDIO   </c:v>
                  </c:pt>
                  <c:pt idx="2725">
                    <c:v>MEDIO   </c:v>
                  </c:pt>
                  <c:pt idx="2726">
                    <c:v>MEDIO   </c:v>
                  </c:pt>
                  <c:pt idx="2727">
                    <c:v>MEDIO   </c:v>
                  </c:pt>
                  <c:pt idx="2728">
                    <c:v>MEDIO   </c:v>
                  </c:pt>
                  <c:pt idx="2729">
                    <c:v>MEDIO   </c:v>
                  </c:pt>
                  <c:pt idx="2730">
                    <c:v>MEDIO   </c:v>
                  </c:pt>
                  <c:pt idx="2731">
                    <c:v>ALTO</c:v>
                  </c:pt>
                  <c:pt idx="2732">
                    <c:v>MEDIO   </c:v>
                  </c:pt>
                  <c:pt idx="2733">
                    <c:v>BAJO</c:v>
                  </c:pt>
                  <c:pt idx="2734">
                    <c:v>BAJO</c:v>
                  </c:pt>
                  <c:pt idx="2735">
                    <c:v>ALTO</c:v>
                  </c:pt>
                  <c:pt idx="2736">
                    <c:v>MEDIO   </c:v>
                  </c:pt>
                  <c:pt idx="2737">
                    <c:v>MEDIO   </c:v>
                  </c:pt>
                  <c:pt idx="2738">
                    <c:v>MEDIO   </c:v>
                  </c:pt>
                  <c:pt idx="2739">
                    <c:v>BAJO</c:v>
                  </c:pt>
                  <c:pt idx="2740">
                    <c:v>BAJO</c:v>
                  </c:pt>
                  <c:pt idx="2741">
                    <c:v>MEDIO   </c:v>
                  </c:pt>
                  <c:pt idx="2742">
                    <c:v>BAJO</c:v>
                  </c:pt>
                  <c:pt idx="2743">
                    <c:v>MEDIO   </c:v>
                  </c:pt>
                  <c:pt idx="2744">
                    <c:v>BAJO</c:v>
                  </c:pt>
                  <c:pt idx="2745">
                    <c:v>MEDIO   </c:v>
                  </c:pt>
                  <c:pt idx="2746">
                    <c:v>MEDIO   </c:v>
                  </c:pt>
                  <c:pt idx="2747">
                    <c:v>MEDIO   </c:v>
                  </c:pt>
                  <c:pt idx="2748">
                    <c:v>BAJO</c:v>
                  </c:pt>
                  <c:pt idx="2749">
                    <c:v>BAJO</c:v>
                  </c:pt>
                  <c:pt idx="2750">
                    <c:v>MEDIO   </c:v>
                  </c:pt>
                  <c:pt idx="2751">
                    <c:v>BAJO</c:v>
                  </c:pt>
                  <c:pt idx="2752">
                    <c:v>BAJO</c:v>
                  </c:pt>
                  <c:pt idx="2753">
                    <c:v>MEDIO   </c:v>
                  </c:pt>
                  <c:pt idx="2754">
                    <c:v>MEDIO   </c:v>
                  </c:pt>
                  <c:pt idx="2755">
                    <c:v>MEDIO   </c:v>
                  </c:pt>
                  <c:pt idx="2756">
                    <c:v>MEDIO   </c:v>
                  </c:pt>
                  <c:pt idx="2757">
                    <c:v>MEDIO   </c:v>
                  </c:pt>
                  <c:pt idx="2758">
                    <c:v>BAJO</c:v>
                  </c:pt>
                  <c:pt idx="2759">
                    <c:v>BAJO</c:v>
                  </c:pt>
                  <c:pt idx="2760">
                    <c:v>BAJO</c:v>
                  </c:pt>
                  <c:pt idx="2761">
                    <c:v>MEDIO   </c:v>
                  </c:pt>
                  <c:pt idx="2762">
                    <c:v>BAJO</c:v>
                  </c:pt>
                  <c:pt idx="2763">
                    <c:v>MEDIO   </c:v>
                  </c:pt>
                  <c:pt idx="2764">
                    <c:v>BAJO</c:v>
                  </c:pt>
                  <c:pt idx="2765">
                    <c:v>BAJO</c:v>
                  </c:pt>
                  <c:pt idx="2766">
                    <c:v>ALTO</c:v>
                  </c:pt>
                  <c:pt idx="2767">
                    <c:v>ALTO</c:v>
                  </c:pt>
                  <c:pt idx="2768">
                    <c:v>ALTO</c:v>
                  </c:pt>
                  <c:pt idx="2769">
                    <c:v>BAJO</c:v>
                  </c:pt>
                  <c:pt idx="2770">
                    <c:v>BAJO</c:v>
                  </c:pt>
                  <c:pt idx="2771">
                    <c:v>BAJO</c:v>
                  </c:pt>
                  <c:pt idx="2772">
                    <c:v>BAJO</c:v>
                  </c:pt>
                  <c:pt idx="2773">
                    <c:v>BAJO</c:v>
                  </c:pt>
                  <c:pt idx="2774">
                    <c:v>ALTO</c:v>
                  </c:pt>
                  <c:pt idx="2775">
                    <c:v>BAJO</c:v>
                  </c:pt>
                  <c:pt idx="2776">
                    <c:v>BAJO</c:v>
                  </c:pt>
                  <c:pt idx="2777">
                    <c:v>BAJO</c:v>
                  </c:pt>
                  <c:pt idx="2778">
                    <c:v>BAJO</c:v>
                  </c:pt>
                  <c:pt idx="2779">
                    <c:v>BAJO</c:v>
                  </c:pt>
                  <c:pt idx="2780">
                    <c:v>BAJO</c:v>
                  </c:pt>
                  <c:pt idx="2781">
                    <c:v>ALTO</c:v>
                  </c:pt>
                  <c:pt idx="2782">
                    <c:v>BAJO</c:v>
                  </c:pt>
                  <c:pt idx="2783">
                    <c:v>BAJO</c:v>
                  </c:pt>
                  <c:pt idx="2784">
                    <c:v>MEDIO   </c:v>
                  </c:pt>
                  <c:pt idx="2785">
                    <c:v>MEDIO   </c:v>
                  </c:pt>
                  <c:pt idx="2786">
                    <c:v>BAJO</c:v>
                  </c:pt>
                  <c:pt idx="2787">
                    <c:v>BAJO</c:v>
                  </c:pt>
                  <c:pt idx="2788">
                    <c:v>BAJO</c:v>
                  </c:pt>
                  <c:pt idx="2789">
                    <c:v>MEDIO   </c:v>
                  </c:pt>
                  <c:pt idx="2790">
                    <c:v>BAJO</c:v>
                  </c:pt>
                  <c:pt idx="2791">
                    <c:v>MEDIO   </c:v>
                  </c:pt>
                  <c:pt idx="2792">
                    <c:v>BAJO</c:v>
                  </c:pt>
                  <c:pt idx="2793">
                    <c:v>MEDIO   </c:v>
                  </c:pt>
                  <c:pt idx="2794">
                    <c:v>MEDIO   </c:v>
                  </c:pt>
                  <c:pt idx="2795">
                    <c:v>MEDIO   </c:v>
                  </c:pt>
                  <c:pt idx="2796">
                    <c:v>ALTO</c:v>
                  </c:pt>
                  <c:pt idx="2797">
                    <c:v>BAJO</c:v>
                  </c:pt>
                  <c:pt idx="2798">
                    <c:v>MEDIO   </c:v>
                  </c:pt>
                  <c:pt idx="2799">
                    <c:v>BAJO</c:v>
                  </c:pt>
                  <c:pt idx="2800">
                    <c:v>BAJO</c:v>
                  </c:pt>
                  <c:pt idx="2801">
                    <c:v>ALTO</c:v>
                  </c:pt>
                  <c:pt idx="2802">
                    <c:v>ALTO</c:v>
                  </c:pt>
                  <c:pt idx="2803">
                    <c:v>MEDIO   </c:v>
                  </c:pt>
                  <c:pt idx="2804">
                    <c:v>MEDIO   </c:v>
                  </c:pt>
                  <c:pt idx="2805">
                    <c:v>BAJO</c:v>
                  </c:pt>
                  <c:pt idx="2806">
                    <c:v>MEDIO   </c:v>
                  </c:pt>
                  <c:pt idx="2807">
                    <c:v>BAJO</c:v>
                  </c:pt>
                  <c:pt idx="2808">
                    <c:v>MEDIO   </c:v>
                  </c:pt>
                  <c:pt idx="2809">
                    <c:v>MEDIO   </c:v>
                  </c:pt>
                  <c:pt idx="2810">
                    <c:v>MEDIO   </c:v>
                  </c:pt>
                  <c:pt idx="2811">
                    <c:v>BAJO</c:v>
                  </c:pt>
                  <c:pt idx="2812">
                    <c:v>BAJO</c:v>
                  </c:pt>
                  <c:pt idx="2813">
                    <c:v>BAJO</c:v>
                  </c:pt>
                </c:lvl>
                <c:lvl>
                  <c:pt idx="0">
                    <c:v>05001333300320160095900                               </c:v>
                  </c:pt>
                  <c:pt idx="1">
                    <c:v>05001333300220160104400                        </c:v>
                  </c:pt>
                  <c:pt idx="2">
                    <c:v>05001333301521060090400                            </c:v>
                  </c:pt>
                  <c:pt idx="3">
                    <c:v>05001333302320160091900                               </c:v>
                  </c:pt>
                  <c:pt idx="4">
                    <c:v>05001233300020170030300                                  </c:v>
                  </c:pt>
                  <c:pt idx="5">
                    <c:v>05001233300020170114900                                       </c:v>
                  </c:pt>
                  <c:pt idx="6">
                    <c:v>05001333300220170032100                       </c:v>
                  </c:pt>
                  <c:pt idx="7">
                    <c:v>05001310500820170009000                         </c:v>
                  </c:pt>
                  <c:pt idx="8">
                    <c:v>5001333302820170033700                           </c:v>
                  </c:pt>
                  <c:pt idx="9">
                    <c:v>05001333303520170023000                                         </c:v>
                  </c:pt>
                  <c:pt idx="10">
                    <c:v>05001333303520170033400                  </c:v>
                  </c:pt>
                  <c:pt idx="11">
                    <c:v>05001310501920170070000                    </c:v>
                  </c:pt>
                  <c:pt idx="12">
                    <c:v>05001333301320170045900         </c:v>
                  </c:pt>
                  <c:pt idx="13">
                    <c:v>05001333300420170035500                        </c:v>
                  </c:pt>
                  <c:pt idx="14">
                    <c:v>05001333302220170044000                           </c:v>
                  </c:pt>
                  <c:pt idx="15">
                    <c:v>0500133330202017031600                           </c:v>
                  </c:pt>
                  <c:pt idx="16">
                    <c:v>05001333300320170010100                    </c:v>
                  </c:pt>
                  <c:pt idx="17">
                    <c:v>05001333302120160070800                  </c:v>
                  </c:pt>
                  <c:pt idx="18">
                    <c:v>05001333301720160091700            </c:v>
                  </c:pt>
                  <c:pt idx="19">
                    <c:v>05001333302120170032600                        </c:v>
                  </c:pt>
                  <c:pt idx="20">
                    <c:v>05001233300020170221900                                </c:v>
                  </c:pt>
                  <c:pt idx="21">
                    <c:v>05001333302820170039200                            </c:v>
                  </c:pt>
                  <c:pt idx="22">
                    <c:v>05001410500520170009300                                                                                               </c:v>
                  </c:pt>
                  <c:pt idx="23">
                    <c:v>05001333302620170037800          </c:v>
                  </c:pt>
                  <c:pt idx="24">
                    <c:v>05001333302220170053600                       </c:v>
                  </c:pt>
                  <c:pt idx="25">
                    <c:v>05001333300820170034000          </c:v>
                  </c:pt>
                  <c:pt idx="26">
                    <c:v>05001310501420170009300                                                             05001310502320190023700         </c:v>
                  </c:pt>
                  <c:pt idx="27">
                    <c:v>05001333300320170056400  </c:v>
                  </c:pt>
                  <c:pt idx="28">
                    <c:v>05001333302020170058100                                          </c:v>
                  </c:pt>
                  <c:pt idx="29">
                    <c:v>05001333300620170063600           </c:v>
                  </c:pt>
                  <c:pt idx="30">
                    <c:v>05001233300020170168300          </c:v>
                  </c:pt>
                  <c:pt idx="31">
                    <c:v>05001333302320170065700        </c:v>
                  </c:pt>
                  <c:pt idx="32">
                    <c:v>05001310500420180014100                            </c:v>
                  </c:pt>
                  <c:pt idx="33">
                    <c:v>05001233300020180036100                         </c:v>
                  </c:pt>
                  <c:pt idx="34">
                    <c:v>05001333302120180007400                                    </c:v>
                  </c:pt>
                  <c:pt idx="35">
                    <c:v>05001333301320170016200                                        </c:v>
                  </c:pt>
                  <c:pt idx="36">
                    <c:v>05001233300020170285100                                                 </c:v>
                  </c:pt>
                  <c:pt idx="37">
                    <c:v>                                                                                    05001333301520180008000                                                        </c:v>
                  </c:pt>
                  <c:pt idx="38">
                    <c:v>05001310501520180029800                           </c:v>
                  </c:pt>
                  <c:pt idx="39">
                    <c:v>05001333303520180006700                               </c:v>
                  </c:pt>
                  <c:pt idx="40">
                    <c:v>05001333300220180027000                  </c:v>
                  </c:pt>
                  <c:pt idx="41">
                    <c:v>05001333300220180020200                  </c:v>
                  </c:pt>
                  <c:pt idx="42">
                    <c:v>05001333300120180017200                  </c:v>
                  </c:pt>
                  <c:pt idx="43">
                    <c:v>05001333302720180019700                  </c:v>
                  </c:pt>
                  <c:pt idx="44">
                    <c:v>05001333302720180016500                  </c:v>
                  </c:pt>
                  <c:pt idx="45">
                    <c:v>05001333302920170060200                                                   </c:v>
                  </c:pt>
                  <c:pt idx="46">
                    <c:v>050013333002201800310                       </c:v>
                  </c:pt>
                  <c:pt idx="47">
                    <c:v>05001333301120180009200                  </c:v>
                  </c:pt>
                  <c:pt idx="48">
                    <c:v>05001333302120180032900                        </c:v>
                  </c:pt>
                  <c:pt idx="49">
                    <c:v>05001333300320180037100                   </c:v>
                  </c:pt>
                  <c:pt idx="50">
                    <c:v>05001333301120180033500                 </c:v>
                  </c:pt>
                  <c:pt idx="51">
                    <c:v>05001333302020140089101                </c:v>
                  </c:pt>
                  <c:pt idx="52">
                    <c:v>05001333301820160090700                    </c:v>
                  </c:pt>
                  <c:pt idx="53">
                    <c:v>05001333300620150080101                   </c:v>
                  </c:pt>
                  <c:pt idx="54">
                    <c:v>05001333300320160106400               </c:v>
                  </c:pt>
                  <c:pt idx="55">
                    <c:v>05001333302920140056001             </c:v>
                  </c:pt>
                  <c:pt idx="56">
                    <c:v>05001333300220180049500                            </c:v>
                  </c:pt>
                  <c:pt idx="57">
                    <c:v>05001333300720180036200                 </c:v>
                  </c:pt>
                  <c:pt idx="58">
                    <c:v>05001333301920180013200         </c:v>
                  </c:pt>
                  <c:pt idx="59">
                    <c:v>05001310501220180023800               </c:v>
                  </c:pt>
                  <c:pt idx="60">
                    <c:v>05001333301620180036000                           </c:v>
                  </c:pt>
                  <c:pt idx="61">
                    <c:v>05501333300720180026000                  </c:v>
                  </c:pt>
                  <c:pt idx="62">
                    <c:v>05001333301220180044400                                    </c:v>
                  </c:pt>
                  <c:pt idx="63">
                    <c:v>05001333301320150030100                                     </c:v>
                  </c:pt>
                  <c:pt idx="64">
                    <c:v>05001333 00420160070800                                   </c:v>
                  </c:pt>
                  <c:pt idx="65">
                    <c:v>05250318900120180012300                    </c:v>
                  </c:pt>
                  <c:pt idx="66">
                    <c:v>05250318900120180013300                        </c:v>
                  </c:pt>
                  <c:pt idx="67">
                    <c:v>05001333300720180044500                            </c:v>
                  </c:pt>
                  <c:pt idx="68">
                    <c:v>05001333301320190009000                                     </c:v>
                  </c:pt>
                  <c:pt idx="69">
                    <c:v>05001333301820190005500</c:v>
                  </c:pt>
                  <c:pt idx="70">
                    <c:v>05001310501120180029300</c:v>
                  </c:pt>
                  <c:pt idx="71">
                    <c:v>05001333303220180031800</c:v>
                  </c:pt>
                  <c:pt idx="72">
                    <c:v>05001333302620190003200</c:v>
                  </c:pt>
                  <c:pt idx="73">
                    <c:v>05001233300020180243900</c:v>
                  </c:pt>
                  <c:pt idx="74">
                    <c:v>05001333302320190021300</c:v>
                  </c:pt>
                  <c:pt idx="75">
                    <c:v>05001333300820190013900</c:v>
                  </c:pt>
                  <c:pt idx="76">
                    <c:v>05001333303120190019800</c:v>
                  </c:pt>
                  <c:pt idx="77">
                    <c:v>05001333300120190024800</c:v>
                  </c:pt>
                  <c:pt idx="78">
                    <c:v>05001333303320190021200</c:v>
                  </c:pt>
                  <c:pt idx="79">
                    <c:v>05001333300920190024000</c:v>
                  </c:pt>
                  <c:pt idx="80">
                    <c:v>05001233300020190170600</c:v>
                  </c:pt>
                  <c:pt idx="81">
                    <c:v>05001310500820170064400</c:v>
                  </c:pt>
                  <c:pt idx="82">
                    <c:v>05001333300820190047200</c:v>
                  </c:pt>
                  <c:pt idx="83">
                    <c:v>05001333302820190022400</c:v>
                  </c:pt>
                  <c:pt idx="84">
                    <c:v>05001310501820200001300</c:v>
                  </c:pt>
                  <c:pt idx="85">
                    <c:v>050013110501720190025300</c:v>
                  </c:pt>
                  <c:pt idx="86">
                    <c:v>05001310502320190097700</c:v>
                  </c:pt>
                  <c:pt idx="87">
                    <c:v>05001333303220200001200</c:v>
                  </c:pt>
                  <c:pt idx="88">
                    <c:v>05001310500420160053500</c:v>
                  </c:pt>
                  <c:pt idx="89">
                    <c:v>05001233300020170234400</c:v>
                  </c:pt>
                  <c:pt idx="90">
                    <c:v>11001031500020190400800</c:v>
                  </c:pt>
                  <c:pt idx="91">
                    <c:v>05001333300720200012900</c:v>
                  </c:pt>
                  <c:pt idx="92">
                    <c:v>05001333301220200016200</c:v>
                  </c:pt>
                  <c:pt idx="93">
                    <c:v>05001233100020000344800</c:v>
                  </c:pt>
                  <c:pt idx="94">
                    <c:v>05001233100020010145600</c:v>
                  </c:pt>
                  <c:pt idx="95">
                    <c:v>05001233100020020334100</c:v>
                  </c:pt>
                  <c:pt idx="96">
                    <c:v>05001233100020040032500</c:v>
                  </c:pt>
                  <c:pt idx="97">
                    <c:v>05001233100020060316900</c:v>
                  </c:pt>
                  <c:pt idx="98">
                    <c:v>05001233100020070320100</c:v>
                  </c:pt>
                  <c:pt idx="99">
                    <c:v>05001310500420090096700</c:v>
                  </c:pt>
                  <c:pt idx="100">
                    <c:v>05001310501320100033900</c:v>
                  </c:pt>
                  <c:pt idx="101">
                    <c:v>05001310501620100023200</c:v>
                  </c:pt>
                  <c:pt idx="102">
                    <c:v>05001333102220100031200</c:v>
                  </c:pt>
                  <c:pt idx="103">
                    <c:v>05001333302520120044100</c:v>
                  </c:pt>
                  <c:pt idx="104">
                    <c:v>05001333302420130021400</c:v>
                  </c:pt>
                  <c:pt idx="105">
                    <c:v>05001333301020120021700</c:v>
                  </c:pt>
                  <c:pt idx="106">
                    <c:v>05001233100020020056201</c:v>
                  </c:pt>
                  <c:pt idx="107">
                    <c:v>05001233100020120091900</c:v>
                  </c:pt>
                  <c:pt idx="108">
                    <c:v>05001233300020120060300</c:v>
                  </c:pt>
                  <c:pt idx="109">
                    <c:v>05001333301620130104300</c:v>
                  </c:pt>
                  <c:pt idx="110">
                    <c:v>05001333302920130028200</c:v>
                  </c:pt>
                  <c:pt idx="111">
                    <c:v>05001333301620130043400</c:v>
                  </c:pt>
                  <c:pt idx="112">
                    <c:v>05001333301020130041600</c:v>
                  </c:pt>
                  <c:pt idx="113">
                    <c:v>05001333300920140050400</c:v>
                  </c:pt>
                  <c:pt idx="114">
                    <c:v>05001333302320140086000</c:v>
                  </c:pt>
                  <c:pt idx="115">
                    <c:v>05001333302920140062500</c:v>
                  </c:pt>
                  <c:pt idx="116">
                    <c:v>05001333302620140092800</c:v>
                  </c:pt>
                  <c:pt idx="117">
                    <c:v>05001333303020140156100</c:v>
                  </c:pt>
                  <c:pt idx="118">
                    <c:v>05001333302420140166200</c:v>
                  </c:pt>
                  <c:pt idx="119">
                    <c:v>05001333301220140167300</c:v>
                  </c:pt>
                  <c:pt idx="120">
                    <c:v>05001333300920140071200</c:v>
                  </c:pt>
                  <c:pt idx="121">
                    <c:v>05001333300920140078000</c:v>
                  </c:pt>
                  <c:pt idx="122">
                    <c:v>05001333300520140175600</c:v>
                  </c:pt>
                  <c:pt idx="123">
                    <c:v>05001333300120140048500</c:v>
                  </c:pt>
                  <c:pt idx="124">
                    <c:v>05001333301620140113900</c:v>
                  </c:pt>
                  <c:pt idx="125">
                    <c:v>05001233300020150134500</c:v>
                  </c:pt>
                  <c:pt idx="126">
                    <c:v>05001333301220150078600</c:v>
                  </c:pt>
                  <c:pt idx="127">
                    <c:v>05001333301820150030600</c:v>
                  </c:pt>
                  <c:pt idx="128">
                    <c:v>05001233300020140152700</c:v>
                  </c:pt>
                  <c:pt idx="129">
                    <c:v>05001333300920150109000</c:v>
                  </c:pt>
                  <c:pt idx="130">
                    <c:v>05001333302820150116300</c:v>
                  </c:pt>
                  <c:pt idx="131">
                    <c:v>05001333301720150067300</c:v>
                  </c:pt>
                  <c:pt idx="132">
                    <c:v>05001333300720150123200</c:v>
                  </c:pt>
                  <c:pt idx="133">
                    <c:v>05001333301420150037100</c:v>
                  </c:pt>
                  <c:pt idx="134">
                    <c:v>05001333301420150037400</c:v>
                  </c:pt>
                  <c:pt idx="135">
                    <c:v>05001333300120140007900</c:v>
                  </c:pt>
                  <c:pt idx="136">
                    <c:v>05001333301520150118200</c:v>
                  </c:pt>
                  <c:pt idx="137">
                    <c:v>05001310501120080086400</c:v>
                  </c:pt>
                  <c:pt idx="138">
                    <c:v>05001333301120150028200</c:v>
                  </c:pt>
                  <c:pt idx="139">
                    <c:v>05001333302920150124000</c:v>
                  </c:pt>
                  <c:pt idx="140">
                    <c:v>05001333302020150136800</c:v>
                  </c:pt>
                  <c:pt idx="141">
                    <c:v>0515411300120150022000</c:v>
                  </c:pt>
                  <c:pt idx="142">
                    <c:v>05001333300120150134200</c:v>
                  </c:pt>
                  <c:pt idx="143">
                    <c:v>05001333302720150130700</c:v>
                  </c:pt>
                  <c:pt idx="144">
                    <c:v>05001333300120150058900</c:v>
                  </c:pt>
                  <c:pt idx="145">
                    <c:v>05001333301820150113200</c:v>
                  </c:pt>
                  <c:pt idx="146">
                    <c:v>05001333300420160008400</c:v>
                  </c:pt>
                  <c:pt idx="147">
                    <c:v>05001333300220160041600</c:v>
                  </c:pt>
                  <c:pt idx="148">
                    <c:v>05001233300020160068300</c:v>
                  </c:pt>
                  <c:pt idx="149">
                    <c:v>05001333300820160040700</c:v>
                  </c:pt>
                  <c:pt idx="150">
                    <c:v>05001333300220160025600</c:v>
                  </c:pt>
                  <c:pt idx="151">
                    <c:v>05001333300920160037000</c:v>
                  </c:pt>
                  <c:pt idx="152">
                    <c:v>05001310500420150171800</c:v>
                  </c:pt>
                  <c:pt idx="153">
                    <c:v>05001333301420160044700</c:v>
                  </c:pt>
                  <c:pt idx="154">
                    <c:v>05001310500220160053600</c:v>
                  </c:pt>
                  <c:pt idx="155">
                    <c:v>05001333300320160028800</c:v>
                  </c:pt>
                  <c:pt idx="156">
                    <c:v>05001333301420160058600</c:v>
                  </c:pt>
                  <c:pt idx="157">
                    <c:v>05001333301220160058100</c:v>
                  </c:pt>
                  <c:pt idx="158">
                    <c:v>05001333303520160068600</c:v>
                  </c:pt>
                  <c:pt idx="159">
                    <c:v>05001333302820160046500</c:v>
                  </c:pt>
                  <c:pt idx="160">
                    <c:v>05001333302120160064600</c:v>
                  </c:pt>
                  <c:pt idx="161">
                    <c:v>05001233100020050460200</c:v>
                  </c:pt>
                  <c:pt idx="162">
                    <c:v>05001333301220160075300</c:v>
                  </c:pt>
                  <c:pt idx="163">
                    <c:v>05001333303520160088400</c:v>
                  </c:pt>
                  <c:pt idx="164">
                    <c:v>05001233300020150241200</c:v>
                  </c:pt>
                  <c:pt idx="165">
                    <c:v>05001333302220160067600</c:v>
                  </c:pt>
                  <c:pt idx="166">
                    <c:v>05001333300320160107500</c:v>
                  </c:pt>
                  <c:pt idx="167">
                    <c:v>05001333301720160050400</c:v>
                  </c:pt>
                  <c:pt idx="168">
                    <c:v>05001310500920160113200</c:v>
                  </c:pt>
                  <c:pt idx="169">
                    <c:v>05001333301020160073500</c:v>
                  </c:pt>
                  <c:pt idx="170">
                    <c:v>05001310502120170026600</c:v>
                  </c:pt>
                  <c:pt idx="171">
                    <c:v>05001310501120170008800</c:v>
                  </c:pt>
                  <c:pt idx="172">
                    <c:v>05001333300820170019900</c:v>
                  </c:pt>
                  <c:pt idx="173">
                    <c:v>05001333370320150024400</c:v>
                  </c:pt>
                  <c:pt idx="174">
                    <c:v>05001333302120170024400</c:v>
                  </c:pt>
                  <c:pt idx="175">
                    <c:v>05001310501020170008900</c:v>
                  </c:pt>
                  <c:pt idx="176">
                    <c:v>05001333303320160084300</c:v>
                  </c:pt>
                  <c:pt idx="177">
                    <c:v>05001310501820170068500</c:v>
                  </c:pt>
                  <c:pt idx="178">
                    <c:v>05001333300120170043700</c:v>
                  </c:pt>
                  <c:pt idx="179">
                    <c:v>05001310500420170085700</c:v>
                  </c:pt>
                  <c:pt idx="180">
                    <c:v>05001333301420170061300</c:v>
                  </c:pt>
                  <c:pt idx="181">
                    <c:v>05001333301420170064600</c:v>
                  </c:pt>
                  <c:pt idx="182">
                    <c:v>05001310500620170074400</c:v>
                  </c:pt>
                  <c:pt idx="183">
                    <c:v>05001333300120180000500</c:v>
                  </c:pt>
                  <c:pt idx="184">
                    <c:v>05001233300020180035900</c:v>
                  </c:pt>
                  <c:pt idx="185">
                    <c:v>05001310501120170088000</c:v>
                  </c:pt>
                  <c:pt idx="186">
                    <c:v>05001233300020180073500</c:v>
                  </c:pt>
                  <c:pt idx="187">
                    <c:v>05686318900120170026800 </c:v>
                  </c:pt>
                  <c:pt idx="188">
                    <c:v>05686318900120170027700 </c:v>
                  </c:pt>
                  <c:pt idx="189">
                    <c:v>05001310501520170089000</c:v>
                  </c:pt>
                  <c:pt idx="190">
                    <c:v>05001233300020180065700</c:v>
                  </c:pt>
                  <c:pt idx="191">
                    <c:v>05001333303520180007200</c:v>
                  </c:pt>
                  <c:pt idx="192">
                    <c:v>05001310502320170002700</c:v>
                  </c:pt>
                  <c:pt idx="193">
                    <c:v>05001333302320180020400</c:v>
                  </c:pt>
                  <c:pt idx="194">
                    <c:v>05001310500920170073800</c:v>
                  </c:pt>
                  <c:pt idx="195">
                    <c:v>05001310502020180030600</c:v>
                  </c:pt>
                  <c:pt idx="196">
                    <c:v>05001333300720180026300</c:v>
                  </c:pt>
                  <c:pt idx="197">
                    <c:v>05001333303320160008200</c:v>
                  </c:pt>
                  <c:pt idx="198">
                    <c:v>05001333300920140127200</c:v>
                  </c:pt>
                  <c:pt idx="199">
                    <c:v>05001333301820140097300</c:v>
                  </c:pt>
                  <c:pt idx="200">
                    <c:v>05001333300920120013100</c:v>
                  </c:pt>
                  <c:pt idx="201">
                    <c:v>05001233300020140081700</c:v>
                  </c:pt>
                  <c:pt idx="202">
                    <c:v>05001333302920140139400</c:v>
                  </c:pt>
                  <c:pt idx="203">
                    <c:v>05001333301020140139900</c:v>
                  </c:pt>
                  <c:pt idx="204">
                    <c:v>050013333035201600063800</c:v>
                  </c:pt>
                  <c:pt idx="205">
                    <c:v>05001333301220170033000</c:v>
                  </c:pt>
                  <c:pt idx="206">
                    <c:v>05001233300020180179400</c:v>
                  </c:pt>
                  <c:pt idx="207">
                    <c:v>05001333301820180048100</c:v>
                  </c:pt>
                  <c:pt idx="208">
                    <c:v>05001333301320180049300</c:v>
                  </c:pt>
                  <c:pt idx="209">
                    <c:v>05250318900120180013400</c:v>
                  </c:pt>
                  <c:pt idx="210">
                    <c:v>05250318900120180013600</c:v>
                  </c:pt>
                  <c:pt idx="211">
                    <c:v>05250318900120180012200</c:v>
                  </c:pt>
                  <c:pt idx="212">
                    <c:v>05001333303020190008400</c:v>
                  </c:pt>
                  <c:pt idx="213">
                    <c:v>05031318900120180019000</c:v>
                  </c:pt>
                  <c:pt idx="214">
                    <c:v>05001333300920190011100</c:v>
                  </c:pt>
                  <c:pt idx="215">
                    <c:v>05001333301920190003000</c:v>
                  </c:pt>
                  <c:pt idx="216">
                    <c:v>05001310500420170035500</c:v>
                  </c:pt>
                  <c:pt idx="217">
                    <c:v>05001233300020190130900</c:v>
                  </c:pt>
                  <c:pt idx="218">
                    <c:v>05001333301420190022400</c:v>
                  </c:pt>
                  <c:pt idx="219">
                    <c:v>05001310501420190025300</c:v>
                  </c:pt>
                  <c:pt idx="220">
                    <c:v>05001333301920190040100</c:v>
                  </c:pt>
                  <c:pt idx="221">
                    <c:v>05001310502020170060500</c:v>
                  </c:pt>
                  <c:pt idx="222">
                    <c:v>05001233300020190110400</c:v>
                  </c:pt>
                  <c:pt idx="223">
                    <c:v>05001333300520190049300</c:v>
                  </c:pt>
                  <c:pt idx="224">
                    <c:v>05001333301520180034500</c:v>
                  </c:pt>
                  <c:pt idx="225">
                    <c:v>05001333303120190002400</c:v>
                  </c:pt>
                  <c:pt idx="226">
                    <c:v>05001333303020200004900</c:v>
                  </c:pt>
                  <c:pt idx="227">
                    <c:v>05001333301620200016500</c:v>
                  </c:pt>
                  <c:pt idx="228">
                    <c:v>05001310501020080109400</c:v>
                  </c:pt>
                  <c:pt idx="229">
                    <c:v>05001233100020100049400</c:v>
                  </c:pt>
                  <c:pt idx="230">
                    <c:v>05001233100020100029300</c:v>
                  </c:pt>
                  <c:pt idx="231">
                    <c:v>05001233100020110154600</c:v>
                  </c:pt>
                  <c:pt idx="232">
                    <c:v>05001333100620110058800</c:v>
                  </c:pt>
                  <c:pt idx="233">
                    <c:v>05001333302520120043200</c:v>
                  </c:pt>
                  <c:pt idx="234">
                    <c:v>05001233300020120061400</c:v>
                  </c:pt>
                  <c:pt idx="235">
                    <c:v>05001333302320120014300</c:v>
                  </c:pt>
                  <c:pt idx="236">
                    <c:v>05001233300020120038300</c:v>
                  </c:pt>
                  <c:pt idx="237">
                    <c:v>05001333302620130000800</c:v>
                  </c:pt>
                  <c:pt idx="238">
                    <c:v>05001333302020130018600</c:v>
                  </c:pt>
                  <c:pt idx="239">
                    <c:v>05001310500520120013900</c:v>
                  </c:pt>
                  <c:pt idx="240">
                    <c:v>05001333301020130130800</c:v>
                  </c:pt>
                  <c:pt idx="241">
                    <c:v>05001333302420130085300</c:v>
                  </c:pt>
                  <c:pt idx="242">
                    <c:v>05001233300020140228500</c:v>
                  </c:pt>
                  <c:pt idx="243">
                    <c:v>05001333302420140054900</c:v>
                  </c:pt>
                  <c:pt idx="244">
                    <c:v>05001233300020140192900</c:v>
                  </c:pt>
                  <c:pt idx="245">
                    <c:v>05001333300720140123900</c:v>
                  </c:pt>
                  <c:pt idx="246">
                    <c:v>05001333300420140038800</c:v>
                  </c:pt>
                  <c:pt idx="247">
                    <c:v>05001333300720140015000</c:v>
                  </c:pt>
                  <c:pt idx="248">
                    <c:v>05001233300020150008800</c:v>
                  </c:pt>
                  <c:pt idx="249">
                    <c:v>05001233300020150009500</c:v>
                  </c:pt>
                  <c:pt idx="250">
                    <c:v>05001233300020150008600</c:v>
                  </c:pt>
                  <c:pt idx="251">
                    <c:v>05001333301220150126600</c:v>
                  </c:pt>
                  <c:pt idx="252">
                    <c:v>05001333301320150143900</c:v>
                  </c:pt>
                  <c:pt idx="253">
                    <c:v>05001233300020150008500</c:v>
                  </c:pt>
                  <c:pt idx="254">
                    <c:v>05001333302520160043500</c:v>
                  </c:pt>
                  <c:pt idx="255">
                    <c:v>05001233300020160274300</c:v>
                  </c:pt>
                  <c:pt idx="256">
                    <c:v>05001333302320170026200</c:v>
                  </c:pt>
                  <c:pt idx="257">
                    <c:v>05001233300020170031700</c:v>
                  </c:pt>
                  <c:pt idx="258">
                    <c:v>05001333300320160038700</c:v>
                  </c:pt>
                  <c:pt idx="259">
                    <c:v>05001333301620160055800</c:v>
                  </c:pt>
                  <c:pt idx="260">
                    <c:v>05001233300020160155300</c:v>
                  </c:pt>
                  <c:pt idx="261">
                    <c:v>05001333300720160069000</c:v>
                  </c:pt>
                  <c:pt idx="262">
                    <c:v>05001333302820160072500</c:v>
                  </c:pt>
                  <c:pt idx="263">
                    <c:v>05001233300020160166700</c:v>
                  </c:pt>
                  <c:pt idx="264">
                    <c:v>05001233300020160166600</c:v>
                  </c:pt>
                  <c:pt idx="265">
                    <c:v>05001333301920160080800</c:v>
                  </c:pt>
                  <c:pt idx="266">
                    <c:v>05001333301720160080000</c:v>
                  </c:pt>
                  <c:pt idx="267">
                    <c:v>05001310500420160080800</c:v>
                  </c:pt>
                  <c:pt idx="268">
                    <c:v>05001233300020170289600</c:v>
                  </c:pt>
                  <c:pt idx="269">
                    <c:v>05001333303020170033900</c:v>
                  </c:pt>
                  <c:pt idx="270">
                    <c:v>05001310500420180010800</c:v>
                  </c:pt>
                  <c:pt idx="271">
                    <c:v>05001233300020180123500</c:v>
                  </c:pt>
                  <c:pt idx="272">
                    <c:v>05001233300020190191700</c:v>
                  </c:pt>
                  <c:pt idx="273">
                    <c:v>05001333300520180030200</c:v>
                  </c:pt>
                  <c:pt idx="274">
                    <c:v>05001310502220180026800</c:v>
                  </c:pt>
                  <c:pt idx="275">
                    <c:v>05001333300220190000300</c:v>
                  </c:pt>
                  <c:pt idx="276">
                    <c:v>05001333301520180048000</c:v>
                  </c:pt>
                  <c:pt idx="277">
                    <c:v>05250318900120180012900</c:v>
                  </c:pt>
                  <c:pt idx="278">
                    <c:v>05001410500320180114000</c:v>
                  </c:pt>
                  <c:pt idx="279">
                    <c:v>05001310500920190002000</c:v>
                  </c:pt>
                  <c:pt idx="280">
                    <c:v>05031318900120180021200</c:v>
                  </c:pt>
                  <c:pt idx="281">
                    <c:v>05031318900120190001200</c:v>
                  </c:pt>
                  <c:pt idx="282">
                    <c:v>05360310500220100056500</c:v>
                  </c:pt>
                  <c:pt idx="283">
                    <c:v>05360310500220100051900</c:v>
                  </c:pt>
                  <c:pt idx="284">
                    <c:v>05360310500220100052000</c:v>
                  </c:pt>
                  <c:pt idx="285">
                    <c:v>05360310500220110010000</c:v>
                  </c:pt>
                  <c:pt idx="286">
                    <c:v>05360310500220110012500</c:v>
                  </c:pt>
                  <c:pt idx="287">
                    <c:v>05001233300020140228300</c:v>
                  </c:pt>
                  <c:pt idx="288">
                    <c:v>05001310500720190033800</c:v>
                  </c:pt>
                  <c:pt idx="289">
                    <c:v>05001333302220180034800</c:v>
                  </c:pt>
                  <c:pt idx="290">
                    <c:v>05001233300020150009400</c:v>
                  </c:pt>
                  <c:pt idx="291">
                    <c:v>05001333301720180004200</c:v>
                  </c:pt>
                  <c:pt idx="292">
                    <c:v>05001233100019970318700</c:v>
                  </c:pt>
                  <c:pt idx="293">
                    <c:v>05001233100020010121200</c:v>
                  </c:pt>
                  <c:pt idx="294">
                    <c:v>05001233100020020126600</c:v>
                  </c:pt>
                  <c:pt idx="295">
                    <c:v>05001233100020020369600</c:v>
                  </c:pt>
                  <c:pt idx="296">
                    <c:v>05001233100020030162500</c:v>
                  </c:pt>
                  <c:pt idx="297">
                    <c:v>05001233100020070291000</c:v>
                  </c:pt>
                  <c:pt idx="298">
                    <c:v>05001310500220090032100</c:v>
                  </c:pt>
                  <c:pt idx="299">
                    <c:v>05001310500920110009200</c:v>
                  </c:pt>
                  <c:pt idx="300">
                    <c:v>05001233100020140001400</c:v>
                  </c:pt>
                  <c:pt idx="301">
                    <c:v>05001233100020110188500</c:v>
                  </c:pt>
                  <c:pt idx="302">
                    <c:v>05001333302720130012300</c:v>
                  </c:pt>
                  <c:pt idx="303">
                    <c:v>05001233100019990248500</c:v>
                  </c:pt>
                  <c:pt idx="304">
                    <c:v>05001233100019990009300</c:v>
                  </c:pt>
                  <c:pt idx="305">
                    <c:v>05001233100020020056800</c:v>
                  </c:pt>
                  <c:pt idx="306">
                    <c:v>05001233300020140059900</c:v>
                  </c:pt>
                  <c:pt idx="307">
                    <c:v>05001333302220140017500</c:v>
                  </c:pt>
                  <c:pt idx="308">
                    <c:v>05001333302220140049700</c:v>
                  </c:pt>
                  <c:pt idx="309">
                    <c:v>05001333302920140025600</c:v>
                  </c:pt>
                  <c:pt idx="310">
                    <c:v>05001333302820140164100</c:v>
                  </c:pt>
                  <c:pt idx="311">
                    <c:v>05001333300720150049000</c:v>
                  </c:pt>
                  <c:pt idx="312">
                    <c:v>05001333300720150038600</c:v>
                  </c:pt>
                  <c:pt idx="313">
                    <c:v>05001333300420140021500</c:v>
                  </c:pt>
                  <c:pt idx="314">
                    <c:v>05001233300020150127200</c:v>
                  </c:pt>
                  <c:pt idx="315">
                    <c:v>05001333302820130045000</c:v>
                  </c:pt>
                  <c:pt idx="316">
                    <c:v>05001333301120140089900</c:v>
                  </c:pt>
                  <c:pt idx="317">
                    <c:v>05001233300020150125800</c:v>
                  </c:pt>
                  <c:pt idx="318">
                    <c:v>05001333301420150036100</c:v>
                  </c:pt>
                  <c:pt idx="319">
                    <c:v>05001310501420120023400</c:v>
                  </c:pt>
                  <c:pt idx="320">
                    <c:v>05001233100020090120800</c:v>
                  </c:pt>
                  <c:pt idx="321">
                    <c:v>05001333301920150114900</c:v>
                  </c:pt>
                  <c:pt idx="322">
                    <c:v>05001333303320160033600</c:v>
                  </c:pt>
                  <c:pt idx="323">
                    <c:v>05001333303020150130100</c:v>
                  </c:pt>
                  <c:pt idx="324">
                    <c:v>05001333301120160053800</c:v>
                  </c:pt>
                  <c:pt idx="325">
                    <c:v>05001333301820160064700</c:v>
                  </c:pt>
                  <c:pt idx="326">
                    <c:v>05001333301520160072900</c:v>
                  </c:pt>
                  <c:pt idx="327">
                    <c:v>05001333303320160098000</c:v>
                  </c:pt>
                  <c:pt idx="328">
                    <c:v>05001333300520160070800</c:v>
                  </c:pt>
                  <c:pt idx="329">
                    <c:v>05001333302420160085300</c:v>
                  </c:pt>
                  <c:pt idx="330">
                    <c:v>05001333301520160081400</c:v>
                  </c:pt>
                  <c:pt idx="331">
                    <c:v>05001333303420160105900</c:v>
                  </c:pt>
                  <c:pt idx="332">
                    <c:v>05001333302520170003000</c:v>
                  </c:pt>
                  <c:pt idx="333">
                    <c:v>05001333303420160117000</c:v>
                  </c:pt>
                  <c:pt idx="334">
                    <c:v>05001333301820180022900</c:v>
                  </c:pt>
                  <c:pt idx="335">
                    <c:v>05001333302520170047200</c:v>
                  </c:pt>
                  <c:pt idx="336">
                    <c:v>05001310502320190046800</c:v>
                  </c:pt>
                  <c:pt idx="337">
                    <c:v>05001333300720170061100</c:v>
                  </c:pt>
                  <c:pt idx="338">
                    <c:v>05001333302220180016700</c:v>
                  </c:pt>
                  <c:pt idx="339">
                    <c:v>05001333301020130099700</c:v>
                  </c:pt>
                  <c:pt idx="340">
                    <c:v>05001310501220150037400</c:v>
                  </c:pt>
                  <c:pt idx="341">
                    <c:v>05001333302920140023600</c:v>
                  </c:pt>
                  <c:pt idx="342">
                    <c:v>05001233300020150120900</c:v>
                  </c:pt>
                  <c:pt idx="343">
                    <c:v>05001333302820160079100</c:v>
                  </c:pt>
                  <c:pt idx="344">
                    <c:v>05001333302120140024700</c:v>
                  </c:pt>
                  <c:pt idx="345">
                    <c:v>05001233300020200019300</c:v>
                  </c:pt>
                  <c:pt idx="346">
                    <c:v>05001233100020030078100</c:v>
                  </c:pt>
                  <c:pt idx="347">
                    <c:v>05001233100019990065400</c:v>
                  </c:pt>
                  <c:pt idx="348">
                    <c:v>05001233100019990067300</c:v>
                  </c:pt>
                  <c:pt idx="349">
                    <c:v>05001233100019990293600</c:v>
                  </c:pt>
                  <c:pt idx="350">
                    <c:v>05001233100020000025300</c:v>
                  </c:pt>
                  <c:pt idx="351">
                    <c:v>05001233100020000221700</c:v>
                  </c:pt>
                  <c:pt idx="352">
                    <c:v>05001233100020010001600</c:v>
                  </c:pt>
                  <c:pt idx="353">
                    <c:v>05001233100020010146300</c:v>
                  </c:pt>
                  <c:pt idx="354">
                    <c:v>05001233100020010176100</c:v>
                  </c:pt>
                  <c:pt idx="355">
                    <c:v>05001233100020010223600</c:v>
                  </c:pt>
                  <c:pt idx="356">
                    <c:v>05001233100020020012100</c:v>
                  </c:pt>
                  <c:pt idx="357">
                    <c:v>05001233100020020318000</c:v>
                  </c:pt>
                  <c:pt idx="358">
                    <c:v>05001233100020020320000</c:v>
                  </c:pt>
                  <c:pt idx="359">
                    <c:v>05001233100020020326000</c:v>
                  </c:pt>
                  <c:pt idx="360">
                    <c:v>05001233100020030180700</c:v>
                  </c:pt>
                  <c:pt idx="361">
                    <c:v>05001233100020030228900</c:v>
                  </c:pt>
                  <c:pt idx="362">
                    <c:v>05001233100020030404400</c:v>
                  </c:pt>
                  <c:pt idx="363">
                    <c:v>05001310500820060002000</c:v>
                  </c:pt>
                  <c:pt idx="364">
                    <c:v>05001233100020070257000</c:v>
                  </c:pt>
                  <c:pt idx="365">
                    <c:v>05001233100020070327600</c:v>
                  </c:pt>
                  <c:pt idx="366">
                    <c:v>05001233100020080005100</c:v>
                  </c:pt>
                  <c:pt idx="367">
                    <c:v>05001233100020080007900</c:v>
                  </c:pt>
                  <c:pt idx="368">
                    <c:v>05001333100920080005800</c:v>
                  </c:pt>
                  <c:pt idx="369">
                    <c:v>05001233100020080065600</c:v>
                  </c:pt>
                  <c:pt idx="370">
                    <c:v>05579310500120100010700</c:v>
                  </c:pt>
                  <c:pt idx="371">
                    <c:v>05001233300020120015000</c:v>
                  </c:pt>
                  <c:pt idx="372">
                    <c:v>05001333101520120053800</c:v>
                  </c:pt>
                  <c:pt idx="373">
                    <c:v>05001233100020130000100</c:v>
                  </c:pt>
                  <c:pt idx="374">
                    <c:v>05001333302920130016000</c:v>
                  </c:pt>
                  <c:pt idx="375">
                    <c:v>05001233300020130058100</c:v>
                  </c:pt>
                  <c:pt idx="376">
                    <c:v>05001333300420130079600</c:v>
                  </c:pt>
                  <c:pt idx="377">
                    <c:v>05001333300520130088800</c:v>
                  </c:pt>
                  <c:pt idx="378">
                    <c:v>05001333302720130121700</c:v>
                  </c:pt>
                  <c:pt idx="379">
                    <c:v>05001333302320130130300</c:v>
                  </c:pt>
                  <c:pt idx="380">
                    <c:v>05001333301920140002800</c:v>
                  </c:pt>
                  <c:pt idx="381">
                    <c:v>05001333303020140021200</c:v>
                  </c:pt>
                  <c:pt idx="382">
                    <c:v>05001333301620140022000</c:v>
                  </c:pt>
                  <c:pt idx="383">
                    <c:v>05001333300220140034400</c:v>
                  </c:pt>
                  <c:pt idx="384">
                    <c:v>05001333302420140108000</c:v>
                  </c:pt>
                  <c:pt idx="385">
                    <c:v>05001333301020140192100</c:v>
                  </c:pt>
                  <c:pt idx="386">
                    <c:v>05001333301920150007300</c:v>
                  </c:pt>
                  <c:pt idx="387">
                    <c:v>05154311200120150022300</c:v>
                  </c:pt>
                  <c:pt idx="388">
                    <c:v>05001333300820150025200</c:v>
                  </c:pt>
                  <c:pt idx="389">
                    <c:v>05001333301420150042400</c:v>
                  </c:pt>
                  <c:pt idx="390">
                    <c:v>05001333300420150058600</c:v>
                  </c:pt>
                  <c:pt idx="391">
                    <c:v>05001233300020150104400</c:v>
                  </c:pt>
                  <c:pt idx="392">
                    <c:v>05001333302120150129000</c:v>
                  </c:pt>
                  <c:pt idx="393">
                    <c:v>05001233300020150195100</c:v>
                  </c:pt>
                  <c:pt idx="394">
                    <c:v>05034311200120160008000</c:v>
                  </c:pt>
                  <c:pt idx="395">
                    <c:v>05154311200120160009200</c:v>
                  </c:pt>
                  <c:pt idx="396">
                    <c:v>05001333303520160013000</c:v>
                  </c:pt>
                  <c:pt idx="397">
                    <c:v>05001333302020160028600</c:v>
                  </c:pt>
                  <c:pt idx="398">
                    <c:v>05001333302620160029600</c:v>
                  </c:pt>
                  <c:pt idx="399">
                    <c:v>05001333303420160030000</c:v>
                  </c:pt>
                  <c:pt idx="400">
                    <c:v>05001333303420160030600</c:v>
                  </c:pt>
                  <c:pt idx="401">
                    <c:v>05001310500420160038900</c:v>
                  </c:pt>
                  <c:pt idx="402">
                    <c:v>05001310502020160071800</c:v>
                  </c:pt>
                  <c:pt idx="403">
                    <c:v>05001333302920160086100</c:v>
                  </c:pt>
                  <c:pt idx="404">
                    <c:v>05001333303520160090600</c:v>
                  </c:pt>
                  <c:pt idx="405">
                    <c:v>05001233300020160191000</c:v>
                  </c:pt>
                  <c:pt idx="406">
                    <c:v>05154311200120170001500</c:v>
                  </c:pt>
                  <c:pt idx="407">
                    <c:v>05001333300120170006100</c:v>
                  </c:pt>
                  <c:pt idx="408">
                    <c:v>05001333301220170006100</c:v>
                  </c:pt>
                  <c:pt idx="409">
                    <c:v>05001333300520170018700</c:v>
                  </c:pt>
                  <c:pt idx="410">
                    <c:v>05001333300320170023400</c:v>
                  </c:pt>
                  <c:pt idx="411">
                    <c:v>05001333301820170033600</c:v>
                  </c:pt>
                  <c:pt idx="412">
                    <c:v>05001333300320170059000</c:v>
                  </c:pt>
                  <c:pt idx="413">
                    <c:v>05001333302520170063400</c:v>
                  </c:pt>
                  <c:pt idx="414">
                    <c:v>05001310500820170074100</c:v>
                  </c:pt>
                  <c:pt idx="415">
                    <c:v>05001310501420170077400</c:v>
                  </c:pt>
                  <c:pt idx="416">
                    <c:v>05001410500520170125800</c:v>
                  </c:pt>
                  <c:pt idx="417">
                    <c:v>05088310500120170139700</c:v>
                  </c:pt>
                  <c:pt idx="418">
                    <c:v>05001233300020170167000</c:v>
                  </c:pt>
                  <c:pt idx="419">
                    <c:v>05001410500220170174200</c:v>
                  </c:pt>
                  <c:pt idx="420">
                    <c:v>05001333300320180005100</c:v>
                  </c:pt>
                  <c:pt idx="421">
                    <c:v>05001333301020180008600</c:v>
                  </c:pt>
                  <c:pt idx="422">
                    <c:v>05001333301120180013100</c:v>
                  </c:pt>
                  <c:pt idx="423">
                    <c:v>05031318900120180018700</c:v>
                  </c:pt>
                  <c:pt idx="424">
                    <c:v>05001333301420180022400</c:v>
                  </c:pt>
                  <c:pt idx="425">
                    <c:v>05001333301020180024800</c:v>
                  </c:pt>
                  <c:pt idx="426">
                    <c:v>11001334305820180025600</c:v>
                  </c:pt>
                  <c:pt idx="427">
                    <c:v>05001333303120180025800</c:v>
                  </c:pt>
                  <c:pt idx="428">
                    <c:v>05001310501220180029800</c:v>
                  </c:pt>
                  <c:pt idx="429">
                    <c:v>05001310501420180030000</c:v>
                  </c:pt>
                  <c:pt idx="430">
                    <c:v>05837333300120180030700</c:v>
                  </c:pt>
                  <c:pt idx="431">
                    <c:v>05001333300620180031500</c:v>
                  </c:pt>
                  <c:pt idx="432">
                    <c:v>05001310500220180032400</c:v>
                  </c:pt>
                  <c:pt idx="433">
                    <c:v>05001333301720180034400</c:v>
                  </c:pt>
                  <c:pt idx="434">
                    <c:v>05001333300220180037100</c:v>
                  </c:pt>
                  <c:pt idx="435">
                    <c:v>05001333302520180040200</c:v>
                  </c:pt>
                  <c:pt idx="436">
                    <c:v>05001333302620180041000</c:v>
                  </c:pt>
                  <c:pt idx="437">
                    <c:v>05001333300520180042600</c:v>
                  </c:pt>
                  <c:pt idx="438">
                    <c:v>05001333300720180043300</c:v>
                  </c:pt>
                  <c:pt idx="439">
                    <c:v>05001333301120190000100</c:v>
                  </c:pt>
                  <c:pt idx="440">
                    <c:v>05001333302220190001400</c:v>
                  </c:pt>
                  <c:pt idx="441">
                    <c:v>05736318900120190002900</c:v>
                  </c:pt>
                  <c:pt idx="442">
                    <c:v>05001333300920190008500</c:v>
                  </c:pt>
                  <c:pt idx="443">
                    <c:v>05001333302120190008700</c:v>
                  </c:pt>
                  <c:pt idx="444">
                    <c:v>05001333300720190010200</c:v>
                  </c:pt>
                  <c:pt idx="445">
                    <c:v>05001333301820190011300</c:v>
                  </c:pt>
                  <c:pt idx="446">
                    <c:v>05001333303620190013500</c:v>
                  </c:pt>
                  <c:pt idx="447">
                    <c:v>05001333302720190016400</c:v>
                  </c:pt>
                  <c:pt idx="448">
                    <c:v>05001233300020190019000</c:v>
                  </c:pt>
                  <c:pt idx="449">
                    <c:v>05001333302820190019100</c:v>
                  </c:pt>
                  <c:pt idx="450">
                    <c:v>05837333300120190024300</c:v>
                  </c:pt>
                  <c:pt idx="451">
                    <c:v>05001333303620190024500</c:v>
                  </c:pt>
                  <c:pt idx="452">
                    <c:v>05001333302220190031100</c:v>
                  </c:pt>
                  <c:pt idx="453">
                    <c:v>05001310501620190035500</c:v>
                  </c:pt>
                  <c:pt idx="454">
                    <c:v>05001333302420190038000</c:v>
                  </c:pt>
                  <c:pt idx="455">
                    <c:v>05001333302720190038600</c:v>
                  </c:pt>
                  <c:pt idx="456">
                    <c:v>05001333300820190046600</c:v>
                  </c:pt>
                  <c:pt idx="457">
                    <c:v>05837333300120190069700</c:v>
                  </c:pt>
                  <c:pt idx="458">
                    <c:v>05001233300020190228800</c:v>
                  </c:pt>
                  <c:pt idx="459">
                    <c:v>05001310501320100057500</c:v>
                  </c:pt>
                  <c:pt idx="460">
                    <c:v>05001310501120090112500</c:v>
                  </c:pt>
                  <c:pt idx="461">
                    <c:v>05001233100019990167600</c:v>
                  </c:pt>
                  <c:pt idx="462">
                    <c:v>05001233100019990166400</c:v>
                  </c:pt>
                  <c:pt idx="463">
                    <c:v>05001233100019980126000</c:v>
                  </c:pt>
                  <c:pt idx="464">
                    <c:v>05001233100019940056900</c:v>
                  </c:pt>
                  <c:pt idx="465">
                    <c:v>05001333100320130000300</c:v>
                  </c:pt>
                  <c:pt idx="466">
                    <c:v>05001333302820130026400</c:v>
                  </c:pt>
                  <c:pt idx="467">
                    <c:v>05001333302420120034800</c:v>
                  </c:pt>
                  <c:pt idx="468">
                    <c:v>05001333302320120034700</c:v>
                  </c:pt>
                  <c:pt idx="469">
                    <c:v>05001333302320120040700</c:v>
                  </c:pt>
                  <c:pt idx="470">
                    <c:v>05001333300420130027400</c:v>
                  </c:pt>
                  <c:pt idx="471">
                    <c:v>05679318900120140003800</c:v>
                  </c:pt>
                  <c:pt idx="472">
                    <c:v>05001333301120130067900</c:v>
                  </c:pt>
                  <c:pt idx="473">
                    <c:v>05001233300020130157700</c:v>
                  </c:pt>
                  <c:pt idx="474">
                    <c:v>05154311300120140014100</c:v>
                  </c:pt>
                  <c:pt idx="475">
                    <c:v>05001333301220140026400</c:v>
                  </c:pt>
                  <c:pt idx="476">
                    <c:v>05001333301220140129100</c:v>
                  </c:pt>
                  <c:pt idx="477">
                    <c:v>05001233100020130000200</c:v>
                  </c:pt>
                  <c:pt idx="478">
                    <c:v>05001333303020140160200</c:v>
                  </c:pt>
                  <c:pt idx="479">
                    <c:v>05001333302120140020100</c:v>
                  </c:pt>
                  <c:pt idx="480">
                    <c:v>05001333301720140049300</c:v>
                  </c:pt>
                  <c:pt idx="481">
                    <c:v>05001333302520140027800</c:v>
                  </c:pt>
                  <c:pt idx="482">
                    <c:v>05001333302320140184600</c:v>
                  </c:pt>
                  <c:pt idx="483">
                    <c:v>05001333302920150009500</c:v>
                  </c:pt>
                  <c:pt idx="484">
                    <c:v>05001333300420140180100</c:v>
                  </c:pt>
                  <c:pt idx="485">
                    <c:v>05001333302120150050200</c:v>
                  </c:pt>
                  <c:pt idx="486">
                    <c:v>05837333300120150015200</c:v>
                  </c:pt>
                  <c:pt idx="487">
                    <c:v>05001333303020140112500</c:v>
                  </c:pt>
                  <c:pt idx="488">
                    <c:v>05001233300020140100700</c:v>
                  </c:pt>
                  <c:pt idx="489">
                    <c:v>05001333302820140142100</c:v>
                  </c:pt>
                  <c:pt idx="490">
                    <c:v>05001333302120140002500</c:v>
                  </c:pt>
                  <c:pt idx="491">
                    <c:v>05001333300620150037000</c:v>
                  </c:pt>
                  <c:pt idx="492">
                    <c:v>05001333300320150077000</c:v>
                  </c:pt>
                  <c:pt idx="493">
                    <c:v>05001333300920150069000</c:v>
                  </c:pt>
                  <c:pt idx="494">
                    <c:v>05001333302920140053600</c:v>
                  </c:pt>
                  <c:pt idx="495">
                    <c:v>05001333302420150091500</c:v>
                  </c:pt>
                  <c:pt idx="496">
                    <c:v>05001233300020140214300</c:v>
                  </c:pt>
                  <c:pt idx="497">
                    <c:v>05001333300620150085601</c:v>
                  </c:pt>
                  <c:pt idx="498">
                    <c:v>05001333370320150011600</c:v>
                  </c:pt>
                  <c:pt idx="499">
                    <c:v>05001333302520150118000</c:v>
                  </c:pt>
                  <c:pt idx="500">
                    <c:v>05001333300820150114200</c:v>
                  </c:pt>
                  <c:pt idx="501">
                    <c:v>05001333370420150011600</c:v>
                  </c:pt>
                  <c:pt idx="502">
                    <c:v>05001333300720150129400</c:v>
                  </c:pt>
                  <c:pt idx="503">
                    <c:v>05001333302820120030600</c:v>
                  </c:pt>
                  <c:pt idx="504">
                    <c:v>05001310501620110128100</c:v>
                  </c:pt>
                  <c:pt idx="505">
                    <c:v>27001312100120140009900</c:v>
                  </c:pt>
                  <c:pt idx="506">
                    <c:v>05045312100220150000100</c:v>
                  </c:pt>
                  <c:pt idx="507">
                    <c:v>05045312100220140000600</c:v>
                  </c:pt>
                  <c:pt idx="508">
                    <c:v>05045312100220140004200</c:v>
                  </c:pt>
                  <c:pt idx="509">
                    <c:v>05045312100220140005700</c:v>
                  </c:pt>
                  <c:pt idx="510">
                    <c:v>05045312100220140006000</c:v>
                  </c:pt>
                  <c:pt idx="511">
                    <c:v>05045312100220140006200</c:v>
                  </c:pt>
                  <c:pt idx="512">
                    <c:v>05045312100120140072100</c:v>
                  </c:pt>
                  <c:pt idx="513">
                    <c:v>05045312100120140118700</c:v>
                  </c:pt>
                  <c:pt idx="514">
                    <c:v>05045312100120140119100</c:v>
                  </c:pt>
                  <c:pt idx="515">
                    <c:v>05045312100120140119300</c:v>
                  </c:pt>
                  <c:pt idx="516">
                    <c:v>05045312100120140119400</c:v>
                  </c:pt>
                  <c:pt idx="517">
                    <c:v>05045312100220150000300</c:v>
                  </c:pt>
                  <c:pt idx="518">
                    <c:v>05045312100220150000400</c:v>
                  </c:pt>
                  <c:pt idx="519">
                    <c:v>05001333303420160022100</c:v>
                  </c:pt>
                  <c:pt idx="520">
                    <c:v>05001333302320160005700</c:v>
                  </c:pt>
                  <c:pt idx="521">
                    <c:v>05001333301620140095200</c:v>
                  </c:pt>
                  <c:pt idx="522">
                    <c:v>05001233300020150073200</c:v>
                  </c:pt>
                  <c:pt idx="523">
                    <c:v>05001333301820160036100</c:v>
                  </c:pt>
                  <c:pt idx="524">
                    <c:v>05001333301720160021200</c:v>
                  </c:pt>
                  <c:pt idx="525">
                    <c:v>05001333302420160027800</c:v>
                  </c:pt>
                  <c:pt idx="526">
                    <c:v>05045312100220150241000</c:v>
                  </c:pt>
                  <c:pt idx="527">
                    <c:v>05190318900120160006400</c:v>
                  </c:pt>
                  <c:pt idx="528">
                    <c:v>05001333302220150124800</c:v>
                  </c:pt>
                  <c:pt idx="529">
                    <c:v>05001333301020160043800</c:v>
                  </c:pt>
                  <c:pt idx="530">
                    <c:v>05001333301720160060100</c:v>
                  </c:pt>
                  <c:pt idx="531">
                    <c:v>05045310500120160102400</c:v>
                  </c:pt>
                  <c:pt idx="532">
                    <c:v>05001310500120160105400</c:v>
                  </c:pt>
                  <c:pt idx="533">
                    <c:v>05001333302320160070000</c:v>
                  </c:pt>
                  <c:pt idx="534">
                    <c:v>05001333301620160026300</c:v>
                  </c:pt>
                  <c:pt idx="535">
                    <c:v>05001333302920140076700</c:v>
                  </c:pt>
                  <c:pt idx="536">
                    <c:v>05360310500220160044600</c:v>
                  </c:pt>
                  <c:pt idx="537">
                    <c:v>05001333301920160077700</c:v>
                  </c:pt>
                  <c:pt idx="538">
                    <c:v>05001333301320150042300</c:v>
                  </c:pt>
                  <c:pt idx="539">
                    <c:v>05001333301120160010700</c:v>
                  </c:pt>
                  <c:pt idx="540">
                    <c:v>05001333301120160089700</c:v>
                  </c:pt>
                  <c:pt idx="541">
                    <c:v>41001233300020150085800</c:v>
                  </c:pt>
                  <c:pt idx="542">
                    <c:v>053837333300120160110900</c:v>
                  </c:pt>
                  <c:pt idx="543">
                    <c:v>053837333300120160111000</c:v>
                  </c:pt>
                  <c:pt idx="544">
                    <c:v>05001333301820170004300</c:v>
                  </c:pt>
                  <c:pt idx="545">
                    <c:v>05001333301720160095800</c:v>
                  </c:pt>
                  <c:pt idx="546">
                    <c:v>058373333300220160048800</c:v>
                  </c:pt>
                  <c:pt idx="547">
                    <c:v>05001333300520170003500</c:v>
                  </c:pt>
                  <c:pt idx="548">
                    <c:v>05837333300220170009600</c:v>
                  </c:pt>
                  <c:pt idx="549">
                    <c:v>05837333300220160056600</c:v>
                  </c:pt>
                  <c:pt idx="550">
                    <c:v>0500131050082017008200</c:v>
                  </c:pt>
                  <c:pt idx="551">
                    <c:v>05837333300120170047100</c:v>
                  </c:pt>
                  <c:pt idx="552">
                    <c:v>05001310501920170061100</c:v>
                  </c:pt>
                  <c:pt idx="553">
                    <c:v>05001333300920170043200</c:v>
                  </c:pt>
                  <c:pt idx="554">
                    <c:v>05001333300220170054600</c:v>
                  </c:pt>
                  <c:pt idx="555">
                    <c:v>05837333300120170084500</c:v>
                  </c:pt>
                  <c:pt idx="556">
                    <c:v>05837333300220170026200</c:v>
                  </c:pt>
                  <c:pt idx="557">
                    <c:v>05837333300120170096100</c:v>
                  </c:pt>
                  <c:pt idx="558">
                    <c:v>05837333300220170057300</c:v>
                  </c:pt>
                  <c:pt idx="559">
                    <c:v>05837333300220170045800</c:v>
                  </c:pt>
                  <c:pt idx="560">
                    <c:v>05001333300820170062900</c:v>
                  </c:pt>
                  <c:pt idx="561">
                    <c:v>05001333303620180016400</c:v>
                  </c:pt>
                  <c:pt idx="562">
                    <c:v>05837333300120180023000</c:v>
                  </c:pt>
                  <c:pt idx="563">
                    <c:v>05837333300220180018600</c:v>
                  </c:pt>
                  <c:pt idx="564">
                    <c:v>05001333303320180023700</c:v>
                  </c:pt>
                  <c:pt idx="565">
                    <c:v>05001333302120170058700</c:v>
                  </c:pt>
                  <c:pt idx="566">
                    <c:v>05001333302920180031000</c:v>
                  </c:pt>
                  <c:pt idx="567">
                    <c:v>11001020400020180204100</c:v>
                  </c:pt>
                  <c:pt idx="568">
                    <c:v>05001333301620180034900</c:v>
                  </c:pt>
                  <c:pt idx="569">
                    <c:v>05154311300120170015500</c:v>
                  </c:pt>
                  <c:pt idx="570">
                    <c:v>05001333301720180036200</c:v>
                  </c:pt>
                  <c:pt idx="571">
                    <c:v>05837333300120180045400</c:v>
                  </c:pt>
                  <c:pt idx="572">
                    <c:v>05001333302320180021600</c:v>
                  </c:pt>
                  <c:pt idx="573">
                    <c:v>05001310500820150139500</c:v>
                  </c:pt>
                  <c:pt idx="574">
                    <c:v>05001233100019950191500</c:v>
                  </c:pt>
                  <c:pt idx="575">
                    <c:v>05001233100020020056901</c:v>
                  </c:pt>
                  <c:pt idx="576">
                    <c:v>05001333303520180017700</c:v>
                  </c:pt>
                  <c:pt idx="577">
                    <c:v>11001020400020180022570</c:v>
                  </c:pt>
                  <c:pt idx="578">
                    <c:v>05837333300220180039600</c:v>
                  </c:pt>
                  <c:pt idx="579">
                    <c:v>05837333300220180039700</c:v>
                  </c:pt>
                  <c:pt idx="580">
                    <c:v>05837333300220180039800</c:v>
                  </c:pt>
                  <c:pt idx="581">
                    <c:v>05837333300220180040900</c:v>
                  </c:pt>
                  <c:pt idx="582">
                    <c:v>05001310501220180055100</c:v>
                  </c:pt>
                  <c:pt idx="583">
                    <c:v>05001333303220190000100</c:v>
                  </c:pt>
                  <c:pt idx="584">
                    <c:v>41001233300020140045700</c:v>
                  </c:pt>
                  <c:pt idx="585">
                    <c:v>05001233300020150007200</c:v>
                  </c:pt>
                  <c:pt idx="586">
                    <c:v>05001233300020160056300</c:v>
                  </c:pt>
                  <c:pt idx="587">
                    <c:v>05001233300020160053200</c:v>
                  </c:pt>
                  <c:pt idx="588">
                    <c:v>05001333303420190001700</c:v>
                  </c:pt>
                  <c:pt idx="589">
                    <c:v>05001333301320180044100</c:v>
                  </c:pt>
                  <c:pt idx="590">
                    <c:v>05001310502320190017300</c:v>
                  </c:pt>
                  <c:pt idx="591">
                    <c:v>05001333300520180042400</c:v>
                  </c:pt>
                  <c:pt idx="592">
                    <c:v>05837333300220190001300</c:v>
                  </c:pt>
                  <c:pt idx="593">
                    <c:v>05031318900120180020900</c:v>
                  </c:pt>
                  <c:pt idx="594">
                    <c:v>05031318900120180020700</c:v>
                  </c:pt>
                  <c:pt idx="595">
                    <c:v>05001333301620170054200</c:v>
                  </c:pt>
                  <c:pt idx="596">
                    <c:v>05736318900120190002100</c:v>
                  </c:pt>
                  <c:pt idx="597">
                    <c:v>05001310502020190024900</c:v>
                  </c:pt>
                  <c:pt idx="598">
                    <c:v>05001333301320190017300</c:v>
                  </c:pt>
                  <c:pt idx="599">
                    <c:v>05001333303620190019200</c:v>
                  </c:pt>
                  <c:pt idx="600">
                    <c:v>05001333303620190026600</c:v>
                  </c:pt>
                  <c:pt idx="601">
                    <c:v>05001310501420190024200</c:v>
                  </c:pt>
                  <c:pt idx="602">
                    <c:v>05001333302820190024100</c:v>
                  </c:pt>
                  <c:pt idx="603">
                    <c:v>05001333300320190035700</c:v>
                  </c:pt>
                  <c:pt idx="604">
                    <c:v>05001233000020190192700</c:v>
                  </c:pt>
                  <c:pt idx="605">
                    <c:v>05001333301120190031600</c:v>
                  </c:pt>
                  <c:pt idx="606">
                    <c:v>05001333302820180016000</c:v>
                  </c:pt>
                  <c:pt idx="607">
                    <c:v>05154311200120170000800</c:v>
                  </c:pt>
                  <c:pt idx="608">
                    <c:v>05837333300120190044700</c:v>
                  </c:pt>
                  <c:pt idx="609">
                    <c:v>05837333300120190045200</c:v>
                  </c:pt>
                  <c:pt idx="610">
                    <c:v>05837333300120190046100</c:v>
                  </c:pt>
                  <c:pt idx="611">
                    <c:v>05001333303220190051900</c:v>
                  </c:pt>
                  <c:pt idx="612">
                    <c:v>05001310501920190059000</c:v>
                  </c:pt>
                  <c:pt idx="613">
                    <c:v>05001333303320190043600</c:v>
                  </c:pt>
                  <c:pt idx="614">
                    <c:v>05001333300320190047100</c:v>
                  </c:pt>
                  <c:pt idx="615">
                    <c:v>05001333300920200001100</c:v>
                  </c:pt>
                  <c:pt idx="616">
                    <c:v>05001333300920190050500</c:v>
                  </c:pt>
                  <c:pt idx="617">
                    <c:v>05001233100020020055501</c:v>
                  </c:pt>
                  <c:pt idx="618">
                    <c:v>05001233100020030272600</c:v>
                  </c:pt>
                  <c:pt idx="619">
                    <c:v>05001233100020030298500</c:v>
                  </c:pt>
                  <c:pt idx="620">
                    <c:v>05001233100020080043300</c:v>
                  </c:pt>
                  <c:pt idx="621">
                    <c:v>05001333100520090013100</c:v>
                  </c:pt>
                  <c:pt idx="622">
                    <c:v>05001233100020090015701</c:v>
                  </c:pt>
                  <c:pt idx="623">
                    <c:v>05001310501220120019600</c:v>
                  </c:pt>
                  <c:pt idx="624">
                    <c:v>05001233300020120031700</c:v>
                  </c:pt>
                  <c:pt idx="625">
                    <c:v>05001333301220120042700</c:v>
                  </c:pt>
                  <c:pt idx="626">
                    <c:v>05001333302520120043500</c:v>
                  </c:pt>
                  <c:pt idx="627">
                    <c:v>05001333302620120045400</c:v>
                  </c:pt>
                  <c:pt idx="628">
                    <c:v>05001233300020130021800</c:v>
                  </c:pt>
                  <c:pt idx="629">
                    <c:v>05001333300820130031400</c:v>
                  </c:pt>
                  <c:pt idx="630">
                    <c:v>05001333302220130090600</c:v>
                  </c:pt>
                  <c:pt idx="631">
                    <c:v>05001233300020130139200</c:v>
                  </c:pt>
                  <c:pt idx="632">
                    <c:v>05001310501420140000800</c:v>
                  </c:pt>
                  <c:pt idx="633">
                    <c:v>05001333302420140021500</c:v>
                  </c:pt>
                  <c:pt idx="634">
                    <c:v>05001333301620140082900</c:v>
                  </c:pt>
                  <c:pt idx="635">
                    <c:v>05001333302920140088300</c:v>
                  </c:pt>
                  <c:pt idx="636">
                    <c:v>05001333301720140094900</c:v>
                  </c:pt>
                  <c:pt idx="637">
                    <c:v>05001333302720140112100</c:v>
                  </c:pt>
                  <c:pt idx="638">
                    <c:v>05001333302020140118300</c:v>
                  </c:pt>
                  <c:pt idx="639">
                    <c:v>05001233300020140123400</c:v>
                  </c:pt>
                  <c:pt idx="640">
                    <c:v>05001333302420140127700</c:v>
                  </c:pt>
                  <c:pt idx="641">
                    <c:v>05001233300020140176500</c:v>
                  </c:pt>
                  <c:pt idx="642">
                    <c:v>05001333301420150010700</c:v>
                  </c:pt>
                  <c:pt idx="643">
                    <c:v>05154310300120150017000</c:v>
                  </c:pt>
                  <c:pt idx="644">
                    <c:v>05154310300120150017100</c:v>
                  </c:pt>
                  <c:pt idx="645">
                    <c:v>05154310300120150019800</c:v>
                  </c:pt>
                  <c:pt idx="646">
                    <c:v>05154310300120150019900</c:v>
                  </c:pt>
                  <c:pt idx="647">
                    <c:v>05154310300120150020000</c:v>
                  </c:pt>
                  <c:pt idx="648">
                    <c:v>05154310300120150020100</c:v>
                  </c:pt>
                  <c:pt idx="649">
                    <c:v>05154310300120150027000</c:v>
                  </c:pt>
                  <c:pt idx="650">
                    <c:v>05837333300120150028100</c:v>
                  </c:pt>
                  <c:pt idx="651">
                    <c:v>05001310502120150038300</c:v>
                  </c:pt>
                  <c:pt idx="652">
                    <c:v>05001333301920150083800</c:v>
                  </c:pt>
                  <c:pt idx="653">
                    <c:v>05001233300020150100200</c:v>
                  </c:pt>
                  <c:pt idx="654">
                    <c:v>05001333301820150106400</c:v>
                  </c:pt>
                  <c:pt idx="655">
                    <c:v>05001333300720150129300</c:v>
                  </c:pt>
                  <c:pt idx="656">
                    <c:v>05001333300120150132200</c:v>
                  </c:pt>
                  <c:pt idx="657">
                    <c:v>05001333300120150134700</c:v>
                  </c:pt>
                  <c:pt idx="658">
                    <c:v>05001310500920150152600</c:v>
                  </c:pt>
                  <c:pt idx="659">
                    <c:v>05001333303420160005000</c:v>
                  </c:pt>
                  <c:pt idx="660">
                    <c:v>05034311300120160007800</c:v>
                  </c:pt>
                  <c:pt idx="661">
                    <c:v>05001333302120160027100</c:v>
                  </c:pt>
                  <c:pt idx="662">
                    <c:v>05001333302820160032800</c:v>
                  </c:pt>
                  <c:pt idx="663">
                    <c:v>05001333303520160047400</c:v>
                  </c:pt>
                  <c:pt idx="664">
                    <c:v>05001333300320160050300</c:v>
                  </c:pt>
                  <c:pt idx="665">
                    <c:v>05001333302220160060300</c:v>
                  </c:pt>
                  <c:pt idx="666">
                    <c:v>05001333301320160065400</c:v>
                  </c:pt>
                  <c:pt idx="667">
                    <c:v>05001333302920160069300</c:v>
                  </c:pt>
                  <c:pt idx="668">
                    <c:v>05001310502320160109800</c:v>
                  </c:pt>
                  <c:pt idx="669">
                    <c:v>05001310501620160132900</c:v>
                  </c:pt>
                  <c:pt idx="670">
                    <c:v>05001310501020160133800</c:v>
                  </c:pt>
                  <c:pt idx="671">
                    <c:v>05001233302320160204000</c:v>
                  </c:pt>
                  <c:pt idx="672">
                    <c:v>05001233300020160205900</c:v>
                  </c:pt>
                  <c:pt idx="673">
                    <c:v>05001333300820170010300</c:v>
                  </c:pt>
                  <c:pt idx="674">
                    <c:v>05001333300120170010900</c:v>
                  </c:pt>
                  <c:pt idx="675">
                    <c:v>05001333300220170023500</c:v>
                  </c:pt>
                  <c:pt idx="676">
                    <c:v>05001333301520170036600</c:v>
                  </c:pt>
                  <c:pt idx="677">
                    <c:v>05001333300420170048500</c:v>
                  </c:pt>
                  <c:pt idx="678">
                    <c:v>05837333300120170067300</c:v>
                  </c:pt>
                  <c:pt idx="679">
                    <c:v>05001233300020170106400</c:v>
                  </c:pt>
                  <c:pt idx="680">
                    <c:v>05001333302420170039200</c:v>
                  </c:pt>
                  <c:pt idx="681">
                    <c:v>05001310501720160089200</c:v>
                  </c:pt>
                  <c:pt idx="682">
                    <c:v>05001333300720170040700</c:v>
                  </c:pt>
                  <c:pt idx="683">
                    <c:v>05001333302020170040200</c:v>
                  </c:pt>
                  <c:pt idx="684">
                    <c:v>05001233300020170151100</c:v>
                  </c:pt>
                  <c:pt idx="685">
                    <c:v>05001233300020170116700</c:v>
                  </c:pt>
                  <c:pt idx="686">
                    <c:v>05001333300420170035100</c:v>
                  </c:pt>
                  <c:pt idx="687">
                    <c:v>05001310501720150048100</c:v>
                  </c:pt>
                  <c:pt idx="688">
                    <c:v>05001333301520170047600</c:v>
                  </c:pt>
                  <c:pt idx="689">
                    <c:v>05440311200120170058100</c:v>
                  </c:pt>
                  <c:pt idx="690">
                    <c:v>05440311200120170058400</c:v>
                  </c:pt>
                  <c:pt idx="691">
                    <c:v>05001310501420170072200</c:v>
                  </c:pt>
                  <c:pt idx="692">
                    <c:v>05001333302620180007500</c:v>
                  </c:pt>
                  <c:pt idx="693">
                    <c:v>05001333301720180007500</c:v>
                  </c:pt>
                  <c:pt idx="694">
                    <c:v>05001333303020180018700</c:v>
                  </c:pt>
                  <c:pt idx="695">
                    <c:v>05250318900120180009900</c:v>
                  </c:pt>
                  <c:pt idx="696">
                    <c:v>05250318900120180010800</c:v>
                  </c:pt>
                  <c:pt idx="697">
                    <c:v>05250318900120180010600</c:v>
                  </c:pt>
                  <c:pt idx="698">
                    <c:v>05001333302620180026100</c:v>
                  </c:pt>
                  <c:pt idx="699">
                    <c:v>05001333300920180039400</c:v>
                  </c:pt>
                  <c:pt idx="700">
                    <c:v>05579310400120180028300</c:v>
                  </c:pt>
                  <c:pt idx="701">
                    <c:v>05579310500120180024700</c:v>
                  </c:pt>
                  <c:pt idx="702">
                    <c:v>05579310400120180028500</c:v>
                  </c:pt>
                  <c:pt idx="703">
                    <c:v>0503131890120180019900</c:v>
                  </c:pt>
                  <c:pt idx="704">
                    <c:v>05001333301620180044500</c:v>
                  </c:pt>
                  <c:pt idx="705">
                    <c:v>05001333302420190011800</c:v>
                  </c:pt>
                  <c:pt idx="706">
                    <c:v>05001333300920180039400</c:v>
                  </c:pt>
                  <c:pt idx="707">
                    <c:v>05001310500220170099500</c:v>
                  </c:pt>
                  <c:pt idx="708">
                    <c:v>05001310502020170014600</c:v>
                  </c:pt>
                  <c:pt idx="709">
                    <c:v>05615310500120190014100</c:v>
                  </c:pt>
                  <c:pt idx="710">
                    <c:v>05001333300220150126400</c:v>
                  </c:pt>
                  <c:pt idx="711">
                    <c:v>05001310501820180028600</c:v>
                  </c:pt>
                  <c:pt idx="712">
                    <c:v>05001310500620180068400</c:v>
                  </c:pt>
                  <c:pt idx="713">
                    <c:v>05001310502320170054000</c:v>
                  </c:pt>
                  <c:pt idx="714">
                    <c:v>05001333301820180035100</c:v>
                  </c:pt>
                  <c:pt idx="715">
                    <c:v>05001333370420150022600</c:v>
                  </c:pt>
                  <c:pt idx="716">
                    <c:v>05001310500520180047300</c:v>
                  </c:pt>
                  <c:pt idx="717">
                    <c:v>05031318900120180019400</c:v>
                  </c:pt>
                  <c:pt idx="718">
                    <c:v>05001310500120180026800</c:v>
                  </c:pt>
                  <c:pt idx="719">
                    <c:v>05001333301720170003400</c:v>
                  </c:pt>
                  <c:pt idx="720">
                    <c:v>05001333301120170059200</c:v>
                  </c:pt>
                  <c:pt idx="721">
                    <c:v>05250318900120170010800</c:v>
                  </c:pt>
                  <c:pt idx="722">
                    <c:v>05001310501820190028900</c:v>
                  </c:pt>
                  <c:pt idx="723">
                    <c:v>05001333302720190035400</c:v>
                  </c:pt>
                  <c:pt idx="724">
                    <c:v>05001333303620190038700</c:v>
                  </c:pt>
                  <c:pt idx="725">
                    <c:v>05001333303620190038300</c:v>
                  </c:pt>
                  <c:pt idx="726">
                    <c:v>05001333302520180016500</c:v>
                  </c:pt>
                  <c:pt idx="727">
                    <c:v>05368318900120170030000</c:v>
                  </c:pt>
                  <c:pt idx="728">
                    <c:v>05001233300020130139200</c:v>
                  </c:pt>
                  <c:pt idx="729">
                    <c:v>05001333300820190026000</c:v>
                  </c:pt>
                  <c:pt idx="730">
                    <c:v>05001333302820190037400</c:v>
                  </c:pt>
                  <c:pt idx="731">
                    <c:v>05001333302620190045600</c:v>
                  </c:pt>
                  <c:pt idx="732">
                    <c:v>05001310501120170014800</c:v>
                  </c:pt>
                  <c:pt idx="733">
                    <c:v>05031318900120180019900</c:v>
                  </c:pt>
                  <c:pt idx="734">
                    <c:v>05001333303220180025200</c:v>
                  </c:pt>
                  <c:pt idx="735">
                    <c:v>05042318900120190017100</c:v>
                  </c:pt>
                  <c:pt idx="736">
                    <c:v>05001333300220180054700</c:v>
                  </c:pt>
                  <c:pt idx="737">
                    <c:v>05001333302720190009400</c:v>
                  </c:pt>
                  <c:pt idx="738">
                    <c:v>05001333301120180042000</c:v>
                  </c:pt>
                  <c:pt idx="739">
                    <c:v>05001333303220180024400</c:v>
                  </c:pt>
                  <c:pt idx="740">
                    <c:v>05001333300720180045900</c:v>
                  </c:pt>
                  <c:pt idx="741">
                    <c:v>05001333301020190010200</c:v>
                  </c:pt>
                  <c:pt idx="742">
                    <c:v>05001333300220180054600</c:v>
                  </c:pt>
                  <c:pt idx="743">
                    <c:v>05001310501520190076000</c:v>
                  </c:pt>
                  <c:pt idx="744">
                    <c:v>05001333301320180028900</c:v>
                  </c:pt>
                  <c:pt idx="745">
                    <c:v>05001333300420200012700</c:v>
                  </c:pt>
                  <c:pt idx="746">
                    <c:v>05001333302420200009200</c:v>
                  </c:pt>
                  <c:pt idx="747">
                    <c:v>05001333300320200004500</c:v>
                  </c:pt>
                  <c:pt idx="748">
                    <c:v>05001333300320200006200</c:v>
                  </c:pt>
                  <c:pt idx="749">
                    <c:v>05001333301420200016600</c:v>
                  </c:pt>
                  <c:pt idx="750">
                    <c:v>05001333301120200017600</c:v>
                  </c:pt>
                  <c:pt idx="751">
                    <c:v>05001333302020200012400</c:v>
                  </c:pt>
                  <c:pt idx="752">
                    <c:v>05001333302420200017900</c:v>
                  </c:pt>
                  <c:pt idx="753">
                    <c:v>05001233100019970318700</c:v>
                  </c:pt>
                  <c:pt idx="754">
                    <c:v>05001310501020170089800</c:v>
                  </c:pt>
                  <c:pt idx="755">
                    <c:v>05001233300020180009400</c:v>
                  </c:pt>
                  <c:pt idx="756">
                    <c:v>05001333300520170055800</c:v>
                  </c:pt>
                  <c:pt idx="757">
                    <c:v>05001310500720180005500</c:v>
                  </c:pt>
                  <c:pt idx="758">
                    <c:v>05001333301420170045900</c:v>
                  </c:pt>
                  <c:pt idx="759">
                    <c:v>05001310501920180008100</c:v>
                  </c:pt>
                  <c:pt idx="760">
                    <c:v>05001333301420180000600</c:v>
                  </c:pt>
                  <c:pt idx="761">
                    <c:v>05001310501720180015000</c:v>
                  </c:pt>
                  <c:pt idx="762">
                    <c:v>05001333302220180007200</c:v>
                  </c:pt>
                  <c:pt idx="763">
                    <c:v>05686318900120170027100</c:v>
                  </c:pt>
                  <c:pt idx="764">
                    <c:v>05686318900120170027200</c:v>
                  </c:pt>
                  <c:pt idx="765">
                    <c:v>05001310501320180028400</c:v>
                  </c:pt>
                  <c:pt idx="766">
                    <c:v>05001310500920180022000</c:v>
                  </c:pt>
                  <c:pt idx="767">
                    <c:v>05001310502020180026900</c:v>
                  </c:pt>
                  <c:pt idx="768">
                    <c:v>05001333302320180014000</c:v>
                  </c:pt>
                  <c:pt idx="769">
                    <c:v>05001310500120180028600</c:v>
                  </c:pt>
                  <c:pt idx="770">
                    <c:v>05001333301820180016100</c:v>
                  </c:pt>
                  <c:pt idx="771">
                    <c:v>05837333300120180028400</c:v>
                  </c:pt>
                  <c:pt idx="772">
                    <c:v>05001333302020170060300</c:v>
                  </c:pt>
                  <c:pt idx="773">
                    <c:v>05837333300220180000900</c:v>
                  </c:pt>
                  <c:pt idx="774">
                    <c:v>05001333300920180027500</c:v>
                  </c:pt>
                  <c:pt idx="775">
                    <c:v>05001333302620180027400</c:v>
                  </c:pt>
                  <c:pt idx="776">
                    <c:v>05001310502120180051000</c:v>
                  </c:pt>
                  <c:pt idx="777">
                    <c:v>05001333301120180033600</c:v>
                  </c:pt>
                  <c:pt idx="778">
                    <c:v>05001310501420170048400</c:v>
                  </c:pt>
                  <c:pt idx="779">
                    <c:v>05250318900120180011000</c:v>
                  </c:pt>
                  <c:pt idx="780">
                    <c:v>05001310500120170048100</c:v>
                  </c:pt>
                  <c:pt idx="781">
                    <c:v>05001333302520180046700</c:v>
                  </c:pt>
                  <c:pt idx="782">
                    <c:v>05250318900120180012600</c:v>
                  </c:pt>
                  <c:pt idx="783">
                    <c:v>05001233300020180235800</c:v>
                  </c:pt>
                  <c:pt idx="784">
                    <c:v>05001333303420180044700</c:v>
                  </c:pt>
                  <c:pt idx="785">
                    <c:v>05001333301420180033900</c:v>
                  </c:pt>
                  <c:pt idx="786">
                    <c:v>05001333300720180048700</c:v>
                  </c:pt>
                  <c:pt idx="787">
                    <c:v>05001333300320180047900</c:v>
                  </c:pt>
                  <c:pt idx="788">
                    <c:v>05031318900120180019100</c:v>
                  </c:pt>
                  <c:pt idx="789">
                    <c:v>05736318900120190003200</c:v>
                  </c:pt>
                  <c:pt idx="790">
                    <c:v>05001310500520190029800</c:v>
                  </c:pt>
                  <c:pt idx="791">
                    <c:v>05001333303120190042400</c:v>
                  </c:pt>
                  <c:pt idx="792">
                    <c:v>05250318900120180013500</c:v>
                  </c:pt>
                  <c:pt idx="793">
                    <c:v>05001310500320170060900</c:v>
                  </c:pt>
                  <c:pt idx="794">
                    <c:v>05001310500420190037600</c:v>
                  </c:pt>
                  <c:pt idx="795">
                    <c:v>05001333301820160061800</c:v>
                  </c:pt>
                  <c:pt idx="796">
                    <c:v>05001233300020140176100</c:v>
                  </c:pt>
                  <c:pt idx="797">
                    <c:v>05001333301920140037500</c:v>
                  </c:pt>
                  <c:pt idx="798">
                    <c:v>05001333300320140010100</c:v>
                  </c:pt>
                  <c:pt idx="799">
                    <c:v>05001233300020180100000</c:v>
                  </c:pt>
                  <c:pt idx="800">
                    <c:v>05001333302020170049900</c:v>
                  </c:pt>
                  <c:pt idx="801">
                    <c:v>05001333301720180033800</c:v>
                  </c:pt>
                  <c:pt idx="802">
                    <c:v>05001333302420190014100</c:v>
                  </c:pt>
                  <c:pt idx="803">
                    <c:v>05001310501820170047100</c:v>
                  </c:pt>
                  <c:pt idx="804">
                    <c:v>05250318900120180012400</c:v>
                  </c:pt>
                  <c:pt idx="805">
                    <c:v>05001333302220190020100</c:v>
                  </c:pt>
                  <c:pt idx="806">
                    <c:v>05001333301220190016800</c:v>
                  </c:pt>
                  <c:pt idx="807">
                    <c:v>05031318900120180020100</c:v>
                  </c:pt>
                  <c:pt idx="808">
                    <c:v>05001333302120180041400</c:v>
                  </c:pt>
                  <c:pt idx="809">
                    <c:v>05001310501720180015700</c:v>
                  </c:pt>
                  <c:pt idx="810">
                    <c:v>05001333302520180047900</c:v>
                  </c:pt>
                  <c:pt idx="811">
                    <c:v>05001333302520140074300</c:v>
                  </c:pt>
                  <c:pt idx="812">
                    <c:v>05001333301620150046700</c:v>
                  </c:pt>
                  <c:pt idx="813">
                    <c:v>05001333302420130104200</c:v>
                  </c:pt>
                  <c:pt idx="814">
                    <c:v>05001233100020010223401</c:v>
                  </c:pt>
                  <c:pt idx="815">
                    <c:v>05001333303620160015200</c:v>
                  </c:pt>
                  <c:pt idx="816">
                    <c:v>05001333301120190026200</c:v>
                  </c:pt>
                  <c:pt idx="817">
                    <c:v>05001333301820190026400</c:v>
                  </c:pt>
                  <c:pt idx="818">
                    <c:v>05001333300520190023700</c:v>
                  </c:pt>
                  <c:pt idx="819">
                    <c:v>05001233300020190115600</c:v>
                  </c:pt>
                  <c:pt idx="820">
                    <c:v>05001333300520160082200</c:v>
                  </c:pt>
                  <c:pt idx="821">
                    <c:v>05190318900120140016600</c:v>
                  </c:pt>
                  <c:pt idx="822">
                    <c:v>05001233300020180049100</c:v>
                  </c:pt>
                  <c:pt idx="823">
                    <c:v>05001233300020180238600</c:v>
                  </c:pt>
                  <c:pt idx="824">
                    <c:v>05001333301420150110100</c:v>
                  </c:pt>
                  <c:pt idx="825">
                    <c:v>05001310501020170089800</c:v>
                  </c:pt>
                  <c:pt idx="826">
                    <c:v>05001333301820190035000</c:v>
                  </c:pt>
                  <c:pt idx="827">
                    <c:v>05001333300120180038100</c:v>
                  </c:pt>
                  <c:pt idx="828">
                    <c:v>05001333300620190027900</c:v>
                  </c:pt>
                  <c:pt idx="829">
                    <c:v>05001333303320190019200</c:v>
                  </c:pt>
                  <c:pt idx="830">
                    <c:v>05001310501320180045900</c:v>
                  </c:pt>
                  <c:pt idx="831">
                    <c:v>05001333302620200005100</c:v>
                  </c:pt>
                  <c:pt idx="832">
                    <c:v>05001333301620190046800</c:v>
                  </c:pt>
                  <c:pt idx="833">
                    <c:v>05001233100020020492201</c:v>
                  </c:pt>
                  <c:pt idx="834">
                    <c:v>05001233100020030197000</c:v>
                  </c:pt>
                  <c:pt idx="835">
                    <c:v>68001333100720080021701</c:v>
                  </c:pt>
                  <c:pt idx="836">
                    <c:v>05001310501420080072601</c:v>
                  </c:pt>
                  <c:pt idx="837">
                    <c:v>05001310501620090049501</c:v>
                  </c:pt>
                  <c:pt idx="838">
                    <c:v>05001310501020100047901</c:v>
                  </c:pt>
                  <c:pt idx="839">
                    <c:v>05001233300020120038200</c:v>
                  </c:pt>
                  <c:pt idx="840">
                    <c:v>05001333302720120044300</c:v>
                  </c:pt>
                  <c:pt idx="841">
                    <c:v>05001233100020010012302</c:v>
                  </c:pt>
                  <c:pt idx="842">
                    <c:v>05001233100020010111801</c:v>
                  </c:pt>
                  <c:pt idx="843">
                    <c:v>05001333300720130014601</c:v>
                  </c:pt>
                  <c:pt idx="844">
                    <c:v>05001333302320130112001</c:v>
                  </c:pt>
                  <c:pt idx="845">
                    <c:v>05001333300920140022800</c:v>
                  </c:pt>
                  <c:pt idx="846">
                    <c:v>05001310500220090124500</c:v>
                  </c:pt>
                  <c:pt idx="847">
                    <c:v>05001233100020020055501</c:v>
                  </c:pt>
                  <c:pt idx="848">
                    <c:v>05001333302920140023800</c:v>
                  </c:pt>
                  <c:pt idx="849">
                    <c:v>05001333300720140029400</c:v>
                  </c:pt>
                  <c:pt idx="850">
                    <c:v>05837333300220170034800</c:v>
                  </c:pt>
                  <c:pt idx="851">
                    <c:v>05440311300120150002600</c:v>
                  </c:pt>
                  <c:pt idx="852">
                    <c:v>05440311300120150002700</c:v>
                  </c:pt>
                  <c:pt idx="853">
                    <c:v>05440311300120150002800</c:v>
                  </c:pt>
                  <c:pt idx="854">
                    <c:v>05440311300120150002900</c:v>
                  </c:pt>
                  <c:pt idx="855">
                    <c:v>05440311300120150003000</c:v>
                  </c:pt>
                  <c:pt idx="856">
                    <c:v>05440311300120150003200</c:v>
                  </c:pt>
                  <c:pt idx="857">
                    <c:v>05440311300120150003300</c:v>
                  </c:pt>
                  <c:pt idx="858">
                    <c:v>05440311300120150003400</c:v>
                  </c:pt>
                  <c:pt idx="859">
                    <c:v>05001333300820150012900</c:v>
                  </c:pt>
                  <c:pt idx="860">
                    <c:v>05001333300920130096200</c:v>
                  </c:pt>
                  <c:pt idx="861">
                    <c:v>05001233300020150041700</c:v>
                  </c:pt>
                  <c:pt idx="862">
                    <c:v>05440311300120150022200</c:v>
                  </c:pt>
                  <c:pt idx="863">
                    <c:v>05440311300120150022100</c:v>
                  </c:pt>
                  <c:pt idx="864">
                    <c:v>05440311300120150022300</c:v>
                  </c:pt>
                  <c:pt idx="865">
                    <c:v>05440311300120150022400</c:v>
                  </c:pt>
                  <c:pt idx="866">
                    <c:v>05001333301520140035800</c:v>
                  </c:pt>
                  <c:pt idx="867">
                    <c:v>05001333302720150048500</c:v>
                  </c:pt>
                  <c:pt idx="868">
                    <c:v>05001333300520140147300</c:v>
                  </c:pt>
                  <c:pt idx="869">
                    <c:v>05001333301120140078000</c:v>
                  </c:pt>
                  <c:pt idx="870">
                    <c:v>05001333300420140076500</c:v>
                  </c:pt>
                  <c:pt idx="871">
                    <c:v>05001333302420180034000</c:v>
                  </c:pt>
                  <c:pt idx="872">
                    <c:v>05001333301920150078100</c:v>
                  </c:pt>
                  <c:pt idx="873">
                    <c:v>05001233300020150243600</c:v>
                  </c:pt>
                  <c:pt idx="874">
                    <c:v>05001233300020150196800</c:v>
                  </c:pt>
                  <c:pt idx="875">
                    <c:v>05490408900120150012200</c:v>
                  </c:pt>
                  <c:pt idx="876">
                    <c:v>05154311300120150022100</c:v>
                  </c:pt>
                  <c:pt idx="877">
                    <c:v>05154311200120180006600</c:v>
                  </c:pt>
                  <c:pt idx="878">
                    <c:v>05154311200120180006700</c:v>
                  </c:pt>
                  <c:pt idx="879">
                    <c:v>05154311200120180006800</c:v>
                  </c:pt>
                  <c:pt idx="880">
                    <c:v>05001333303420160037000</c:v>
                  </c:pt>
                  <c:pt idx="881">
                    <c:v>05154311300120160000500</c:v>
                  </c:pt>
                  <c:pt idx="882">
                    <c:v>05154311300120160009100</c:v>
                  </c:pt>
                  <c:pt idx="883">
                    <c:v>05154311300120160009200</c:v>
                  </c:pt>
                  <c:pt idx="884">
                    <c:v>05154311300120160009300</c:v>
                  </c:pt>
                  <c:pt idx="885">
                    <c:v>05154311300120160016900</c:v>
                  </c:pt>
                  <c:pt idx="886">
                    <c:v>05154311300120160009400</c:v>
                  </c:pt>
                  <c:pt idx="887">
                    <c:v>05154311300120160011100</c:v>
                  </c:pt>
                  <c:pt idx="888">
                    <c:v>05154311300120160017600</c:v>
                  </c:pt>
                  <c:pt idx="889">
                    <c:v>05890318900120160030200</c:v>
                  </c:pt>
                  <c:pt idx="890">
                    <c:v>05890318900120160029000</c:v>
                  </c:pt>
                  <c:pt idx="891">
                    <c:v>05890318900120170022800</c:v>
                  </c:pt>
                  <c:pt idx="892">
                    <c:v>05890318900120170023100</c:v>
                  </c:pt>
                  <c:pt idx="893">
                    <c:v>05890318900120170023600</c:v>
                  </c:pt>
                  <c:pt idx="894">
                    <c:v>05890318900120180000800</c:v>
                  </c:pt>
                  <c:pt idx="895">
                    <c:v>05890318900120180001400</c:v>
                  </c:pt>
                  <c:pt idx="896">
                    <c:v>05890318900120100001500</c:v>
                  </c:pt>
                  <c:pt idx="897">
                    <c:v>05890318900120100001600</c:v>
                  </c:pt>
                  <c:pt idx="898">
                    <c:v>05890318900120100001700</c:v>
                  </c:pt>
                  <c:pt idx="899">
                    <c:v>05890318900120100001800</c:v>
                  </c:pt>
                  <c:pt idx="900">
                    <c:v>05440311300120160023700</c:v>
                  </c:pt>
                  <c:pt idx="901">
                    <c:v>05001233100020060151302</c:v>
                  </c:pt>
                  <c:pt idx="902">
                    <c:v>05001310500520090029201</c:v>
                  </c:pt>
                  <c:pt idx="903">
                    <c:v>05001233100020100024400</c:v>
                  </c:pt>
                  <c:pt idx="904">
                    <c:v>05001310501620100118900</c:v>
                  </c:pt>
                  <c:pt idx="905">
                    <c:v>05001233100020100218900</c:v>
                  </c:pt>
                  <c:pt idx="906">
                    <c:v>11001032500020120023100</c:v>
                  </c:pt>
                  <c:pt idx="907">
                    <c:v>05001333303020120040900</c:v>
                  </c:pt>
                  <c:pt idx="908">
                    <c:v>05440311300120150083100</c:v>
                  </c:pt>
                  <c:pt idx="909">
                    <c:v>05440311300120150084400</c:v>
                  </c:pt>
                  <c:pt idx="910">
                    <c:v>05440311300120150084600</c:v>
                  </c:pt>
                  <c:pt idx="911">
                    <c:v>05440311300120150084700</c:v>
                  </c:pt>
                  <c:pt idx="912">
                    <c:v>05440311300120160047100</c:v>
                  </c:pt>
                  <c:pt idx="913">
                    <c:v>05376311200120160008400</c:v>
                  </c:pt>
                  <c:pt idx="914">
                    <c:v>05615310500120170008300</c:v>
                  </c:pt>
                  <c:pt idx="915">
                    <c:v>05615310500120140037400</c:v>
                  </c:pt>
                  <c:pt idx="916">
                    <c:v>05031318900120160023100</c:v>
                  </c:pt>
                  <c:pt idx="917">
                    <c:v>05031318900120160023200</c:v>
                  </c:pt>
                  <c:pt idx="918">
                    <c:v>05031318900120160023300</c:v>
                  </c:pt>
                  <c:pt idx="919">
                    <c:v>05031318900120160023400</c:v>
                  </c:pt>
                  <c:pt idx="920">
                    <c:v>05031318900120160023500</c:v>
                  </c:pt>
                  <c:pt idx="921">
                    <c:v>05031318900120160023600</c:v>
                  </c:pt>
                  <c:pt idx="922">
                    <c:v>05031318900120160023700</c:v>
                  </c:pt>
                  <c:pt idx="923">
                    <c:v>05031318900120160027500</c:v>
                  </c:pt>
                  <c:pt idx="924">
                    <c:v>05031318900120160027600</c:v>
                  </c:pt>
                  <c:pt idx="925">
                    <c:v>05031318900120160031900</c:v>
                  </c:pt>
                  <c:pt idx="926">
                    <c:v>05031318900120170003300</c:v>
                  </c:pt>
                  <c:pt idx="927">
                    <c:v>05031318900120180020400</c:v>
                  </c:pt>
                  <c:pt idx="928">
                    <c:v>05031318900120180018900</c:v>
                  </c:pt>
                  <c:pt idx="929">
                    <c:v>05001333303420160027100</c:v>
                  </c:pt>
                  <c:pt idx="930">
                    <c:v>05579310500120170029500</c:v>
                  </c:pt>
                  <c:pt idx="931">
                    <c:v>05579310500120170029600</c:v>
                  </c:pt>
                  <c:pt idx="932">
                    <c:v>05579310500120170029700</c:v>
                  </c:pt>
                  <c:pt idx="933">
                    <c:v>05579310500120170029800</c:v>
                  </c:pt>
                  <c:pt idx="934">
                    <c:v>05579310500120170030000</c:v>
                  </c:pt>
                  <c:pt idx="935">
                    <c:v>05579310500120170030200</c:v>
                  </c:pt>
                  <c:pt idx="936">
                    <c:v>05579310500120170031400</c:v>
                  </c:pt>
                  <c:pt idx="937">
                    <c:v>05579310500120160041200</c:v>
                  </c:pt>
                  <c:pt idx="938">
                    <c:v>05579310500120190024900</c:v>
                  </c:pt>
                  <c:pt idx="939">
                    <c:v>05001310501120170071700</c:v>
                  </c:pt>
                  <c:pt idx="940">
                    <c:v>05001310501420160086900</c:v>
                  </c:pt>
                  <c:pt idx="941">
                    <c:v>05045312100120150244000</c:v>
                  </c:pt>
                  <c:pt idx="942">
                    <c:v>05045312100120150215500</c:v>
                  </c:pt>
                  <c:pt idx="943">
                    <c:v>05088310500120160016300</c:v>
                  </c:pt>
                  <c:pt idx="944">
                    <c:v>05088310500120160016400</c:v>
                  </c:pt>
                  <c:pt idx="945">
                    <c:v>05088310500120160016300</c:v>
                  </c:pt>
                  <c:pt idx="946">
                    <c:v>05088310500120160035500</c:v>
                  </c:pt>
                  <c:pt idx="947">
                    <c:v>05088310500120160035600</c:v>
                  </c:pt>
                  <c:pt idx="948">
                    <c:v>05088310500120160039500</c:v>
                  </c:pt>
                  <c:pt idx="949">
                    <c:v>05088310500120160039600</c:v>
                  </c:pt>
                  <c:pt idx="950">
                    <c:v>05088310500120160039700</c:v>
                  </c:pt>
                  <c:pt idx="951">
                    <c:v>05088310500120160039800</c:v>
                  </c:pt>
                  <c:pt idx="952">
                    <c:v>05088310500120160039900</c:v>
                  </c:pt>
                  <c:pt idx="953">
                    <c:v>05360310500120160044300</c:v>
                  </c:pt>
                  <c:pt idx="954">
                    <c:v>05360310500120160044200</c:v>
                  </c:pt>
                  <c:pt idx="955">
                    <c:v>05360310500120160044100</c:v>
                  </c:pt>
                  <c:pt idx="956">
                    <c:v>05360310500120160044000</c:v>
                  </c:pt>
                  <c:pt idx="957">
                    <c:v>05360310500120160042600</c:v>
                  </c:pt>
                  <c:pt idx="958">
                    <c:v>05001333302320160072500</c:v>
                  </c:pt>
                  <c:pt idx="959">
                    <c:v>05045310500120160102200</c:v>
                  </c:pt>
                  <c:pt idx="960">
                    <c:v>05045310500220160118500</c:v>
                  </c:pt>
                  <c:pt idx="961">
                    <c:v>05761310500120160024100</c:v>
                  </c:pt>
                  <c:pt idx="962">
                    <c:v>05001310502220160107500</c:v>
                  </c:pt>
                  <c:pt idx="963">
                    <c:v>05001310502220160106100</c:v>
                  </c:pt>
                  <c:pt idx="964">
                    <c:v>05001310502320160127900</c:v>
                  </c:pt>
                  <c:pt idx="965">
                    <c:v>05001310500820160113500</c:v>
                  </c:pt>
                  <c:pt idx="966">
                    <c:v>05001233300020150235900</c:v>
                  </c:pt>
                  <c:pt idx="967">
                    <c:v>05001233100020150145500</c:v>
                  </c:pt>
                  <c:pt idx="968">
                    <c:v>05001333302120150132400</c:v>
                  </c:pt>
                  <c:pt idx="969">
                    <c:v>05001333302920170053000</c:v>
                  </c:pt>
                  <c:pt idx="970">
                    <c:v>05001333301220180005700</c:v>
                  </c:pt>
                  <c:pt idx="971">
                    <c:v>050023333000201700234600</c:v>
                  </c:pt>
                  <c:pt idx="972">
                    <c:v>05686318900120170027800</c:v>
                  </c:pt>
                  <c:pt idx="973">
                    <c:v>05001310500520180039700</c:v>
                  </c:pt>
                  <c:pt idx="974">
                    <c:v>05837333300120180011800</c:v>
                  </c:pt>
                  <c:pt idx="975">
                    <c:v>05368318900120160026300</c:v>
                  </c:pt>
                  <c:pt idx="976">
                    <c:v>05368318900120160000600</c:v>
                  </c:pt>
                  <c:pt idx="977">
                    <c:v>05282310300120180004400</c:v>
                  </c:pt>
                  <c:pt idx="978">
                    <c:v>05045312100220150001100</c:v>
                  </c:pt>
                  <c:pt idx="979">
                    <c:v>05045312100220150001300</c:v>
                  </c:pt>
                  <c:pt idx="980">
                    <c:v>05045312100220150000200</c:v>
                  </c:pt>
                  <c:pt idx="981">
                    <c:v>05045312100220150001900</c:v>
                  </c:pt>
                  <c:pt idx="982">
                    <c:v>05045312100220150002500</c:v>
                  </c:pt>
                  <c:pt idx="983">
                    <c:v>05045312100120150022100</c:v>
                  </c:pt>
                  <c:pt idx="984">
                    <c:v>05045312100120150022200</c:v>
                  </c:pt>
                  <c:pt idx="985">
                    <c:v>05045312100120150032600</c:v>
                  </c:pt>
                  <c:pt idx="986">
                    <c:v>05045312100220150002100</c:v>
                  </c:pt>
                  <c:pt idx="987">
                    <c:v>05045312100120150060900</c:v>
                  </c:pt>
                  <c:pt idx="988">
                    <c:v>05045312100120150062500</c:v>
                  </c:pt>
                  <c:pt idx="989">
                    <c:v>05045312100220150001700</c:v>
                  </c:pt>
                  <c:pt idx="990">
                    <c:v>05045312100220150088300</c:v>
                  </c:pt>
                  <c:pt idx="991">
                    <c:v>05045312100220150090500</c:v>
                  </c:pt>
                  <c:pt idx="992">
                    <c:v>05045312100220150000900</c:v>
                  </c:pt>
                  <c:pt idx="993">
                    <c:v>05045312100220150093600</c:v>
                  </c:pt>
                  <c:pt idx="994">
                    <c:v>05045312100220150090400</c:v>
                  </c:pt>
                  <c:pt idx="995">
                    <c:v>05079408900120180007500</c:v>
                  </c:pt>
                  <c:pt idx="996">
                    <c:v>05001333303120180023100</c:v>
                  </c:pt>
                  <c:pt idx="997">
                    <c:v>05001333302220170043300</c:v>
                  </c:pt>
                  <c:pt idx="998">
                    <c:v>05001310501720180031200</c:v>
                  </c:pt>
                  <c:pt idx="999">
                    <c:v>05440311200120180032600</c:v>
                  </c:pt>
                  <c:pt idx="1000">
                    <c:v>05440311200120180032800</c:v>
                  </c:pt>
                  <c:pt idx="1001">
                    <c:v>05440311200120180032900</c:v>
                  </c:pt>
                  <c:pt idx="1002">
                    <c:v>05440311200120180034500</c:v>
                  </c:pt>
                  <c:pt idx="1003">
                    <c:v>05440311200120180032400</c:v>
                  </c:pt>
                  <c:pt idx="1004">
                    <c:v>05440311200120180032700</c:v>
                  </c:pt>
                  <c:pt idx="1005">
                    <c:v>05440311200120180032500</c:v>
                  </c:pt>
                  <c:pt idx="1006">
                    <c:v>05440311200120180034600</c:v>
                  </c:pt>
                  <c:pt idx="1007">
                    <c:v>05440311200120180034800</c:v>
                  </c:pt>
                  <c:pt idx="1008">
                    <c:v>05697311200120170058100</c:v>
                  </c:pt>
                  <c:pt idx="1009">
                    <c:v>05697311200120170058400</c:v>
                  </c:pt>
                  <c:pt idx="1010">
                    <c:v>05697311200120180007800</c:v>
                  </c:pt>
                  <c:pt idx="1011">
                    <c:v>05697311200120180014700</c:v>
                  </c:pt>
                  <c:pt idx="1012">
                    <c:v>05697311200120180014800</c:v>
                  </c:pt>
                  <c:pt idx="1013">
                    <c:v>05030318900120180000800</c:v>
                  </c:pt>
                  <c:pt idx="1014">
                    <c:v>05001333300820190003200</c:v>
                  </c:pt>
                  <c:pt idx="1015">
                    <c:v>05736318900120190002500</c:v>
                  </c:pt>
                  <c:pt idx="1016">
                    <c:v>05736318900120190002400</c:v>
                  </c:pt>
                  <c:pt idx="1017">
                    <c:v>05308310300120190001900</c:v>
                  </c:pt>
                  <c:pt idx="1018">
                    <c:v>05308310300120190002000</c:v>
                  </c:pt>
                  <c:pt idx="1019">
                    <c:v>05001333300220190045400</c:v>
                  </c:pt>
                  <c:pt idx="1020">
                    <c:v>05893408900120180028400</c:v>
                  </c:pt>
                  <c:pt idx="1021">
                    <c:v>050013333 03620190022400</c:v>
                  </c:pt>
                  <c:pt idx="1022">
                    <c:v>05001310502120190067500</c:v>
                  </c:pt>
                  <c:pt idx="1023">
                    <c:v>05001310500420180038000</c:v>
                  </c:pt>
                  <c:pt idx="1024">
                    <c:v>05001310500220160139400</c:v>
                  </c:pt>
                  <c:pt idx="1025">
                    <c:v>05030318900120170021800</c:v>
                  </c:pt>
                  <c:pt idx="1026">
                    <c:v>05030318900120170021700</c:v>
                  </c:pt>
                  <c:pt idx="1027">
                    <c:v>05030318900120170021600</c:v>
                  </c:pt>
                  <c:pt idx="1028">
                    <c:v>05030318900120170021900</c:v>
                  </c:pt>
                  <c:pt idx="1029">
                    <c:v>05001233300020130048300</c:v>
                  </c:pt>
                  <c:pt idx="1030">
                    <c:v>05001333302920130031100</c:v>
                  </c:pt>
                  <c:pt idx="1031">
                    <c:v>05001233300020130090500</c:v>
                  </c:pt>
                  <c:pt idx="1032">
                    <c:v>05001333300720130053200</c:v>
                  </c:pt>
                  <c:pt idx="1033">
                    <c:v>05001333302620130026600</c:v>
                  </c:pt>
                  <c:pt idx="1034">
                    <c:v>05001333303020130065200</c:v>
                  </c:pt>
                  <c:pt idx="1035">
                    <c:v>05001233100020120065300</c:v>
                  </c:pt>
                  <c:pt idx="1036">
                    <c:v>05001310500320120142700</c:v>
                  </c:pt>
                  <c:pt idx="1037">
                    <c:v>05001233100020010149300</c:v>
                  </c:pt>
                  <c:pt idx="1038">
                    <c:v>05001333302620130003300</c:v>
                  </c:pt>
                  <c:pt idx="1039">
                    <c:v>05001333300420130028400</c:v>
                  </c:pt>
                  <c:pt idx="1040">
                    <c:v>05001333302320130114600</c:v>
                  </c:pt>
                  <c:pt idx="1041">
                    <c:v>05001333301220130123800</c:v>
                  </c:pt>
                  <c:pt idx="1042">
                    <c:v>05001333301020130113100</c:v>
                  </c:pt>
                  <c:pt idx="1043">
                    <c:v>05001333302920140017200</c:v>
                  </c:pt>
                  <c:pt idx="1044">
                    <c:v>05001233100020000049200</c:v>
                  </c:pt>
                  <c:pt idx="1045">
                    <c:v>05001233100020030068300</c:v>
                  </c:pt>
                  <c:pt idx="1046">
                    <c:v>05001233100020080058000</c:v>
                  </c:pt>
                  <c:pt idx="1047">
                    <c:v>05001310500320090080300</c:v>
                  </c:pt>
                  <c:pt idx="1048">
                    <c:v>05001233100020090130900</c:v>
                  </c:pt>
                  <c:pt idx="1049">
                    <c:v>05001233100020120020000</c:v>
                  </c:pt>
                  <c:pt idx="1050">
                    <c:v>05001310501420130031500</c:v>
                  </c:pt>
                  <c:pt idx="1051">
                    <c:v>05001333302920130106500</c:v>
                  </c:pt>
                  <c:pt idx="1052">
                    <c:v>05001333300720140081400</c:v>
                  </c:pt>
                  <c:pt idx="1053">
                    <c:v>05001333300120140044800</c:v>
                  </c:pt>
                  <c:pt idx="1054">
                    <c:v>05001333302220140104100</c:v>
                  </c:pt>
                  <c:pt idx="1055">
                    <c:v>05001333300820150039300</c:v>
                  </c:pt>
                  <c:pt idx="1056">
                    <c:v>05001333300320140023800</c:v>
                  </c:pt>
                  <c:pt idx="1057">
                    <c:v>05001233300020150115800</c:v>
                  </c:pt>
                  <c:pt idx="1058">
                    <c:v>05001333300520140133600</c:v>
                  </c:pt>
                  <c:pt idx="1059">
                    <c:v>05001333301220150036100</c:v>
                  </c:pt>
                  <c:pt idx="1060">
                    <c:v>05001333302820150106900</c:v>
                  </c:pt>
                  <c:pt idx="1061">
                    <c:v>05001333370420150011900</c:v>
                  </c:pt>
                  <c:pt idx="1062">
                    <c:v>05001333301920150093200</c:v>
                  </c:pt>
                  <c:pt idx="1063">
                    <c:v>05001233300020150213900</c:v>
                  </c:pt>
                  <c:pt idx="1064">
                    <c:v>05154311200120160000601</c:v>
                  </c:pt>
                  <c:pt idx="1065">
                    <c:v>05615310500120160011000</c:v>
                  </c:pt>
                  <c:pt idx="1066">
                    <c:v>05615310500120160011600</c:v>
                  </c:pt>
                  <c:pt idx="1067">
                    <c:v>05001233100020130000500</c:v>
                  </c:pt>
                  <c:pt idx="1068">
                    <c:v>05001233300020160010500</c:v>
                  </c:pt>
                  <c:pt idx="1069">
                    <c:v>05615310500120160035500</c:v>
                  </c:pt>
                  <c:pt idx="1070">
                    <c:v>05001333300120160045800</c:v>
                  </c:pt>
                  <c:pt idx="1071">
                    <c:v>05001333302420160061900</c:v>
                  </c:pt>
                  <c:pt idx="1072">
                    <c:v>05001233300020160039200</c:v>
                  </c:pt>
                  <c:pt idx="1073">
                    <c:v>05360310500220160053300</c:v>
                  </c:pt>
                  <c:pt idx="1074">
                    <c:v>05001333301720160083000</c:v>
                  </c:pt>
                  <c:pt idx="1075">
                    <c:v>05001233300020160044100</c:v>
                  </c:pt>
                  <c:pt idx="1076">
                    <c:v>05001333301420150043400</c:v>
                  </c:pt>
                  <c:pt idx="1077">
                    <c:v>05001333301320160079700</c:v>
                  </c:pt>
                  <c:pt idx="1078">
                    <c:v>05001333303620160098800</c:v>
                  </c:pt>
                  <c:pt idx="1079">
                    <c:v>05001333303620160095200</c:v>
                  </c:pt>
                  <c:pt idx="1080">
                    <c:v>05001310500220150097200</c:v>
                  </c:pt>
                  <c:pt idx="1081">
                    <c:v>05001310501120160078300</c:v>
                  </c:pt>
                  <c:pt idx="1082">
                    <c:v>05001233300020160249800</c:v>
                  </c:pt>
                  <c:pt idx="1083">
                    <c:v>05001333301220170026400</c:v>
                  </c:pt>
                  <c:pt idx="1084">
                    <c:v>05001310501820170042700</c:v>
                  </c:pt>
                  <c:pt idx="1085">
                    <c:v>05001333300420170020200</c:v>
                  </c:pt>
                  <c:pt idx="1086">
                    <c:v>05001333302520170015300</c:v>
                  </c:pt>
                  <c:pt idx="1087">
                    <c:v>05001310501920160130400</c:v>
                  </c:pt>
                  <c:pt idx="1088">
                    <c:v>05001333301320170047000</c:v>
                  </c:pt>
                  <c:pt idx="1089">
                    <c:v>05001333302820170040000</c:v>
                  </c:pt>
                  <c:pt idx="1090">
                    <c:v>05001310502320170017300</c:v>
                  </c:pt>
                  <c:pt idx="1091">
                    <c:v>05001310501620170023500</c:v>
                  </c:pt>
                  <c:pt idx="1092">
                    <c:v>05440203100120170055400</c:v>
                  </c:pt>
                  <c:pt idx="1093">
                    <c:v>05001333302020170055500</c:v>
                  </c:pt>
                  <c:pt idx="1094">
                    <c:v>05001333302220180007700</c:v>
                  </c:pt>
                  <c:pt idx="1095">
                    <c:v>05001310500320170014000</c:v>
                  </c:pt>
                  <c:pt idx="1096">
                    <c:v>05001333302120180020100</c:v>
                  </c:pt>
                  <c:pt idx="1097">
                    <c:v>05001333300120180015900</c:v>
                  </c:pt>
                  <c:pt idx="1098">
                    <c:v>05001333300620180017400</c:v>
                  </c:pt>
                  <c:pt idx="1099">
                    <c:v>05001333300020180137500</c:v>
                  </c:pt>
                  <c:pt idx="1100">
                    <c:v>05001333302720180016100</c:v>
                  </c:pt>
                  <c:pt idx="1101">
                    <c:v>05001333303420180020700</c:v>
                  </c:pt>
                  <c:pt idx="1102">
                    <c:v>05001333300420180030700</c:v>
                  </c:pt>
                  <c:pt idx="1103">
                    <c:v>05001333301320180034100</c:v>
                  </c:pt>
                  <c:pt idx="1104">
                    <c:v>05001333302320180031700</c:v>
                  </c:pt>
                  <c:pt idx="1105">
                    <c:v>05001310500920160149300</c:v>
                  </c:pt>
                  <c:pt idx="1106">
                    <c:v>05001333303020140039600</c:v>
                  </c:pt>
                  <c:pt idx="1107">
                    <c:v>05001310501820160070700</c:v>
                  </c:pt>
                  <c:pt idx="1108">
                    <c:v>05001333303620180043000</c:v>
                  </c:pt>
                  <c:pt idx="1109">
                    <c:v>05001233300020180181500</c:v>
                  </c:pt>
                  <c:pt idx="1110">
                    <c:v>05154311200120180006500</c:v>
                  </c:pt>
                  <c:pt idx="1111">
                    <c:v>05001333300920180037800</c:v>
                  </c:pt>
                  <c:pt idx="1112">
                    <c:v>05001333301420180037700</c:v>
                  </c:pt>
                  <c:pt idx="1113">
                    <c:v>05001333300220180058200</c:v>
                  </c:pt>
                  <c:pt idx="1114">
                    <c:v>05001233300020150115900</c:v>
                  </c:pt>
                  <c:pt idx="1115">
                    <c:v>05030318900120190001600</c:v>
                  </c:pt>
                  <c:pt idx="1116">
                    <c:v>05615310500120180024600</c:v>
                  </c:pt>
                  <c:pt idx="1117">
                    <c:v>05031318900120180019200</c:v>
                  </c:pt>
                  <c:pt idx="1118">
                    <c:v>05001333303620190012300</c:v>
                  </c:pt>
                  <c:pt idx="1119">
                    <c:v>05001233300020190113400</c:v>
                  </c:pt>
                  <c:pt idx="1120">
                    <c:v>05376311200120190000900</c:v>
                  </c:pt>
                  <c:pt idx="1121">
                    <c:v>05001233300020190064700</c:v>
                  </c:pt>
                  <c:pt idx="1122">
                    <c:v>05001333302920180037300</c:v>
                  </c:pt>
                  <c:pt idx="1123">
                    <c:v>05001333300320190025200</c:v>
                  </c:pt>
                  <c:pt idx="1124">
                    <c:v>05001310500220160134800</c:v>
                  </c:pt>
                  <c:pt idx="1125">
                    <c:v>05001333302020190046500</c:v>
                  </c:pt>
                  <c:pt idx="1126">
                    <c:v>05001333300320180048600</c:v>
                  </c:pt>
                  <c:pt idx="1127">
                    <c:v>05001410500720190008800</c:v>
                  </c:pt>
                  <c:pt idx="1128">
                    <c:v>05001333300220190003500</c:v>
                  </c:pt>
                  <c:pt idx="1129">
                    <c:v>05001333301120190035200</c:v>
                  </c:pt>
                  <c:pt idx="1130">
                    <c:v>05001333303120180021600</c:v>
                  </c:pt>
                  <c:pt idx="1131">
                    <c:v>05001333302920180039500</c:v>
                  </c:pt>
                  <c:pt idx="1132">
                    <c:v>05001333303220180034300</c:v>
                  </c:pt>
                  <c:pt idx="1133">
                    <c:v>05001310503020190036400</c:v>
                  </c:pt>
                  <c:pt idx="1134">
                    <c:v>05001310500420200005300</c:v>
                  </c:pt>
                  <c:pt idx="1135">
                    <c:v>05001333303120190061400</c:v>
                  </c:pt>
                  <c:pt idx="1136">
                    <c:v>11001031500020200087300</c:v>
                  </c:pt>
                  <c:pt idx="1137">
                    <c:v>05001333302920190053300</c:v>
                  </c:pt>
                  <c:pt idx="1138">
                    <c:v>05001310502220190002300</c:v>
                  </c:pt>
                  <c:pt idx="1139">
                    <c:v>05001333300820190009600</c:v>
                  </c:pt>
                  <c:pt idx="1140">
                    <c:v>05001333300520190001900</c:v>
                  </c:pt>
                  <c:pt idx="1141">
                    <c:v>05001333302820180035000</c:v>
                  </c:pt>
                  <c:pt idx="1142">
                    <c:v>05001333302620190009000</c:v>
                  </c:pt>
                  <c:pt idx="1143">
                    <c:v>05001333302220190002200</c:v>
                  </c:pt>
                  <c:pt idx="1144">
                    <c:v>05001333301920190021500</c:v>
                  </c:pt>
                  <c:pt idx="1145">
                    <c:v>05001333303220190028700</c:v>
                  </c:pt>
                  <c:pt idx="1146">
                    <c:v>05001333300920190020400</c:v>
                  </c:pt>
                  <c:pt idx="1147">
                    <c:v>05001333302020190016100</c:v>
                  </c:pt>
                  <c:pt idx="1148">
                    <c:v>05001333302320190026300</c:v>
                  </c:pt>
                  <c:pt idx="1149">
                    <c:v>05001333303220190020100</c:v>
                  </c:pt>
                  <c:pt idx="1150">
                    <c:v>05001333300120190000300</c:v>
                  </c:pt>
                  <c:pt idx="1151">
                    <c:v>05001333300520190024400</c:v>
                  </c:pt>
                  <c:pt idx="1152">
                    <c:v>05001333302720190025200</c:v>
                  </c:pt>
                  <c:pt idx="1153">
                    <c:v>05001333302720190025100</c:v>
                  </c:pt>
                  <c:pt idx="1154">
                    <c:v>05001333300420130011500</c:v>
                  </c:pt>
                  <c:pt idx="1155">
                    <c:v>05001333301320140022400</c:v>
                  </c:pt>
                  <c:pt idx="1156">
                    <c:v>0501333302620140011500</c:v>
                  </c:pt>
                  <c:pt idx="1157">
                    <c:v>05001333302320150108000</c:v>
                  </c:pt>
                  <c:pt idx="1158">
                    <c:v>05001233300020140140800</c:v>
                  </c:pt>
                  <c:pt idx="1159">
                    <c:v>05001333301020150137700</c:v>
                  </c:pt>
                  <c:pt idx="1160">
                    <c:v>050013210501020130102201</c:v>
                  </c:pt>
                  <c:pt idx="1161">
                    <c:v>05001333370320150020000</c:v>
                  </c:pt>
                  <c:pt idx="1162">
                    <c:v>05001333303420160046900</c:v>
                  </c:pt>
                  <c:pt idx="1163">
                    <c:v>05001233300020160118300</c:v>
                  </c:pt>
                  <c:pt idx="1164">
                    <c:v>05001310500820170054800</c:v>
                  </c:pt>
                  <c:pt idx="1165">
                    <c:v>05001333300120170051600</c:v>
                  </c:pt>
                  <c:pt idx="1166">
                    <c:v>05001333301720180034100</c:v>
                  </c:pt>
                  <c:pt idx="1167">
                    <c:v>05001310500320180088900</c:v>
                  </c:pt>
                  <c:pt idx="1168">
                    <c:v>05001333300220190001500</c:v>
                  </c:pt>
                  <c:pt idx="1169">
                    <c:v>05001310501820190014600</c:v>
                  </c:pt>
                  <c:pt idx="1170">
                    <c:v>05001310502020190018700</c:v>
                  </c:pt>
                  <c:pt idx="1171">
                    <c:v>05001333300620190024300</c:v>
                  </c:pt>
                  <c:pt idx="1172">
                    <c:v>05001310502120190047600</c:v>
                  </c:pt>
                  <c:pt idx="1173">
                    <c:v>05001333300120190027100</c:v>
                  </c:pt>
                  <c:pt idx="1174">
                    <c:v>05001333302420190038800</c:v>
                  </c:pt>
                  <c:pt idx="1175">
                    <c:v>05001333301220190035100</c:v>
                  </c:pt>
                  <c:pt idx="1176">
                    <c:v>05001333303320190035900</c:v>
                  </c:pt>
                  <c:pt idx="1177">
                    <c:v>05001233100020090015700</c:v>
                  </c:pt>
                  <c:pt idx="1178">
                    <c:v>05001333102520120027100</c:v>
                  </c:pt>
                  <c:pt idx="1179">
                    <c:v>05001310500220200001000</c:v>
                  </c:pt>
                  <c:pt idx="1180">
                    <c:v>05001333302820190049400</c:v>
                  </c:pt>
                  <c:pt idx="1181">
                    <c:v>05001333301020190002400</c:v>
                  </c:pt>
                  <c:pt idx="1182">
                    <c:v>0500123330002019033100</c:v>
                  </c:pt>
                  <c:pt idx="1183">
                    <c:v>05001333300920150096000</c:v>
                  </c:pt>
                  <c:pt idx="1184">
                    <c:v>05001233300020150101000</c:v>
                  </c:pt>
                  <c:pt idx="1185">
                    <c:v>05001333302220140174300</c:v>
                  </c:pt>
                  <c:pt idx="1186">
                    <c:v>05001233300020160164600</c:v>
                  </c:pt>
                  <c:pt idx="1187">
                    <c:v>05001333303620160068000</c:v>
                  </c:pt>
                  <c:pt idx="1188">
                    <c:v>05001310500120160116800</c:v>
                  </c:pt>
                  <c:pt idx="1189">
                    <c:v>05001310501220180000600</c:v>
                  </c:pt>
                  <c:pt idx="1190">
                    <c:v>05001233300020170306300</c:v>
                  </c:pt>
                  <c:pt idx="1191">
                    <c:v>05001333301320180036400</c:v>
                  </c:pt>
                  <c:pt idx="1192">
                    <c:v>05001333301520180041700</c:v>
                  </c:pt>
                  <c:pt idx="1193">
                    <c:v>05001233300020160053100</c:v>
                  </c:pt>
                  <c:pt idx="1194">
                    <c:v>05001333300620180045400</c:v>
                  </c:pt>
                  <c:pt idx="1195">
                    <c:v>05001233100020050832300</c:v>
                  </c:pt>
                  <c:pt idx="1196">
                    <c:v>05001310501220090004600</c:v>
                  </c:pt>
                  <c:pt idx="1197">
                    <c:v>05001233300020150178600</c:v>
                  </c:pt>
                  <c:pt idx="1198">
                    <c:v>05001233300020150087900</c:v>
                  </c:pt>
                  <c:pt idx="1199">
                    <c:v>05001333301220140027300</c:v>
                  </c:pt>
                  <c:pt idx="1200">
                    <c:v>05001333302520140092300</c:v>
                  </c:pt>
                  <c:pt idx="1201">
                    <c:v>05001333301220130102000</c:v>
                  </c:pt>
                  <c:pt idx="1202">
                    <c:v>05001233300020130160500</c:v>
                  </c:pt>
                  <c:pt idx="1203">
                    <c:v>05001333302020150134800</c:v>
                  </c:pt>
                  <c:pt idx="1204">
                    <c:v>05154311200120170001800</c:v>
                  </c:pt>
                  <c:pt idx="1205">
                    <c:v>05001310500220180038800</c:v>
                  </c:pt>
                  <c:pt idx="1206">
                    <c:v>05001310500320150146700</c:v>
                  </c:pt>
                  <c:pt idx="1207">
                    <c:v>05001310502320190041000</c:v>
                  </c:pt>
                  <c:pt idx="1208">
                    <c:v>05001310501420190041800</c:v>
                  </c:pt>
                  <c:pt idx="1209">
                    <c:v>05001333303420200005500</c:v>
                  </c:pt>
                  <c:pt idx="1210">
                    <c:v>05001333301420190051000</c:v>
                  </c:pt>
                  <c:pt idx="1211">
                    <c:v>05001233100020000377600</c:v>
                  </c:pt>
                  <c:pt idx="1212">
                    <c:v>05001233100020080123100</c:v>
                  </c:pt>
                  <c:pt idx="1213">
                    <c:v>05001333301020100031500</c:v>
                  </c:pt>
                  <c:pt idx="1214">
                    <c:v>05001333103020110042900</c:v>
                  </c:pt>
                  <c:pt idx="1215">
                    <c:v>05001333101220110050600</c:v>
                  </c:pt>
                  <c:pt idx="1216">
                    <c:v>05001233100020110110000</c:v>
                  </c:pt>
                  <c:pt idx="1217">
                    <c:v>11001032600020120000100</c:v>
                  </c:pt>
                  <c:pt idx="1218">
                    <c:v>05001333300920120005100</c:v>
                  </c:pt>
                  <c:pt idx="1219">
                    <c:v>05001333302320120005100</c:v>
                  </c:pt>
                  <c:pt idx="1220">
                    <c:v>05001333300720120005900</c:v>
                  </c:pt>
                  <c:pt idx="1221">
                    <c:v>05001333302520120008000</c:v>
                  </c:pt>
                  <c:pt idx="1222">
                    <c:v>05001333301020120008200</c:v>
                  </c:pt>
                  <c:pt idx="1223">
                    <c:v>05001333302020120008700</c:v>
                  </c:pt>
                  <c:pt idx="1224">
                    <c:v>05001333301020120008900</c:v>
                  </c:pt>
                  <c:pt idx="1225">
                    <c:v>05001333302720120009100</c:v>
                  </c:pt>
                  <c:pt idx="1226">
                    <c:v>05001333302920120009100</c:v>
                  </c:pt>
                  <c:pt idx="1227">
                    <c:v>0500133330120120009200</c:v>
                  </c:pt>
                  <c:pt idx="1228">
                    <c:v>05001333300920120009300</c:v>
                  </c:pt>
                  <c:pt idx="1229">
                    <c:v>05001333301220120009300</c:v>
                  </c:pt>
                  <c:pt idx="1230">
                    <c:v>05001333302420120009300</c:v>
                  </c:pt>
                  <c:pt idx="1231">
                    <c:v>05001333301620120009700</c:v>
                  </c:pt>
                  <c:pt idx="1232">
                    <c:v>05001333302420120009900</c:v>
                  </c:pt>
                  <c:pt idx="1233">
                    <c:v>05001333100520120012900</c:v>
                  </c:pt>
                  <c:pt idx="1234">
                    <c:v>05001333100120120013100</c:v>
                  </c:pt>
                  <c:pt idx="1235">
                    <c:v>05001333302920120014200</c:v>
                  </c:pt>
                  <c:pt idx="1236">
                    <c:v>05001333302520120017500</c:v>
                  </c:pt>
                  <c:pt idx="1237">
                    <c:v>05001333302720120020100</c:v>
                  </c:pt>
                  <c:pt idx="1238">
                    <c:v>05001333301220120020600</c:v>
                  </c:pt>
                  <c:pt idx="1239">
                    <c:v>05001333100820120042400</c:v>
                  </c:pt>
                  <c:pt idx="1240">
                    <c:v>05001333300820130033000</c:v>
                  </c:pt>
                  <c:pt idx="1241">
                    <c:v>05001333302820130044100</c:v>
                  </c:pt>
                  <c:pt idx="1242">
                    <c:v>05001333302820130048300</c:v>
                  </c:pt>
                  <c:pt idx="1243">
                    <c:v>05001333302820130068000</c:v>
                  </c:pt>
                  <c:pt idx="1244">
                    <c:v>05001333301220130079100</c:v>
                  </c:pt>
                  <c:pt idx="1245">
                    <c:v>05001333302420130084200</c:v>
                  </c:pt>
                  <c:pt idx="1246">
                    <c:v>05001233300020130085500</c:v>
                  </c:pt>
                  <c:pt idx="1247">
                    <c:v>05001233300020130176901</c:v>
                  </c:pt>
                  <c:pt idx="1248">
                    <c:v>05001333300320140026700</c:v>
                  </c:pt>
                  <c:pt idx="1249">
                    <c:v>05001333302620140041900</c:v>
                  </c:pt>
                  <c:pt idx="1250">
                    <c:v>05001333302720140052400</c:v>
                  </c:pt>
                  <c:pt idx="1251">
                    <c:v>05001233300020140058200</c:v>
                  </c:pt>
                  <c:pt idx="1252">
                    <c:v>05001333302920140060500</c:v>
                  </c:pt>
                  <c:pt idx="1253">
                    <c:v>05001333302420140063100</c:v>
                  </c:pt>
                  <c:pt idx="1254">
                    <c:v>05001333302220140073400</c:v>
                  </c:pt>
                  <c:pt idx="1255">
                    <c:v>05001233300020140126500</c:v>
                  </c:pt>
                  <c:pt idx="1256">
                    <c:v>05001333302620140140400</c:v>
                  </c:pt>
                  <c:pt idx="1257">
                    <c:v>05001333301020140184200</c:v>
                  </c:pt>
                  <c:pt idx="1258">
                    <c:v>70001333300720150000700</c:v>
                  </c:pt>
                  <c:pt idx="1259">
                    <c:v>11001032600020150001400</c:v>
                  </c:pt>
                  <c:pt idx="1260">
                    <c:v>05001333301420150009700</c:v>
                  </c:pt>
                  <c:pt idx="1261">
                    <c:v>05001233300020150115300</c:v>
                  </c:pt>
                  <c:pt idx="1262">
                    <c:v>05001233300020150122900</c:v>
                  </c:pt>
                  <c:pt idx="1263">
                    <c:v>05001233300020150138500</c:v>
                  </c:pt>
                  <c:pt idx="1264">
                    <c:v>05001233300020150139200
</c:v>
                  </c:pt>
                  <c:pt idx="1265">
                    <c:v>05001233300020150235100</c:v>
                  </c:pt>
                  <c:pt idx="1266">
                    <c:v>05154311200120160000200</c:v>
                  </c:pt>
                  <c:pt idx="1267">
                    <c:v>11001032600020160004200</c:v>
                  </c:pt>
                  <c:pt idx="1268">
                    <c:v>11001032600020160004800</c:v>
                  </c:pt>
                  <c:pt idx="1269">
                    <c:v>05001333303520160007500</c:v>
                  </c:pt>
                  <c:pt idx="1270">
                    <c:v>05001333302020160019800</c:v>
                  </c:pt>
                  <c:pt idx="1271">
                    <c:v>05001333303320160028700</c:v>
                  </c:pt>
                  <c:pt idx="1272">
                    <c:v>05001233300720160030300</c:v>
                  </c:pt>
                  <c:pt idx="1273">
                    <c:v>05001333302020160038600</c:v>
                  </c:pt>
                  <c:pt idx="1274">
                    <c:v>05001310501820160041500</c:v>
                  </c:pt>
                  <c:pt idx="1275">
                    <c:v>05001333302520160057100</c:v>
                  </c:pt>
                  <c:pt idx="1276">
                    <c:v>05001333302820160059500</c:v>
                  </c:pt>
                  <c:pt idx="1277">
                    <c:v>05001333301920160059700</c:v>
                  </c:pt>
                  <c:pt idx="1278">
                    <c:v>05001333303520160067100</c:v>
                  </c:pt>
                  <c:pt idx="1279">
                    <c:v>05001333300220160076100</c:v>
                  </c:pt>
                  <c:pt idx="1280">
                    <c:v>05001333301820160095600</c:v>
                  </c:pt>
                  <c:pt idx="1281">
                    <c:v>05001333303320160105300</c:v>
                  </c:pt>
                  <c:pt idx="1282">
                    <c:v>05001310500320160144300</c:v>
                  </c:pt>
                  <c:pt idx="1283">
                    <c:v>05001233300020160144300</c:v>
                  </c:pt>
                  <c:pt idx="1284">
                    <c:v>05001233300020160130400</c:v>
                  </c:pt>
                  <c:pt idx="1285">
                    <c:v>05001233300020160235500</c:v>
                  </c:pt>
                  <c:pt idx="1286">
                    <c:v>05001233300020160266300</c:v>
                  </c:pt>
                  <c:pt idx="1287">
                    <c:v>05001233300020160266400</c:v>
                  </c:pt>
                  <c:pt idx="1288">
                    <c:v>05001333300220170006200</c:v>
                  </c:pt>
                  <c:pt idx="1289">
                    <c:v>05001333301720170009400</c:v>
                  </c:pt>
                  <c:pt idx="1290">
                    <c:v>05000312110120170026100</c:v>
                  </c:pt>
                  <c:pt idx="1291">
                    <c:v>05001233300020170026500</c:v>
                  </c:pt>
                  <c:pt idx="1292">
                    <c:v>05001333302320170041800</c:v>
                  </c:pt>
                  <c:pt idx="1293">
                    <c:v>05001333300720170050800</c:v>
                  </c:pt>
                  <c:pt idx="1294">
                    <c:v>05001333300520170052900</c:v>
                  </c:pt>
                  <c:pt idx="1295">
                    <c:v>05001333301820170056900</c:v>
                  </c:pt>
                  <c:pt idx="1296">
                    <c:v>05001333300320170061400</c:v>
                  </c:pt>
                  <c:pt idx="1297">
                    <c:v>05001233300020170220800</c:v>
                  </c:pt>
                  <c:pt idx="1298">
                    <c:v>05001333302420180006300</c:v>
                  </c:pt>
                  <c:pt idx="1299">
                    <c:v>05001333301920180007400</c:v>
                  </c:pt>
                  <c:pt idx="1300">
                    <c:v>05001233300020180012000</c:v>
                  </c:pt>
                  <c:pt idx="1301">
                    <c:v>05001233300020180017400</c:v>
                  </c:pt>
                  <c:pt idx="1302">
                    <c:v>11001032600020180018100</c:v>
                  </c:pt>
                  <c:pt idx="1303">
                    <c:v>05001333302020180019100</c:v>
                  </c:pt>
                  <c:pt idx="1304">
                    <c:v>05001333302220180029400</c:v>
                  </c:pt>
                  <c:pt idx="1305">
                    <c:v>05001233300020180029400</c:v>
                  </c:pt>
                  <c:pt idx="1306">
                    <c:v>27001333300320180031800</c:v>
                  </c:pt>
                  <c:pt idx="1307">
                    <c:v>05001310502020180031800</c:v>
                  </c:pt>
                  <c:pt idx="1308">
                    <c:v>05001333300520180032200</c:v>
                  </c:pt>
                  <c:pt idx="1309">
                    <c:v>05001333303220180034900</c:v>
                  </c:pt>
                  <c:pt idx="1310">
                    <c:v>05001333302020180037700</c:v>
                  </c:pt>
                  <c:pt idx="1311">
                    <c:v>05001333302920180039600</c:v>
                  </c:pt>
                  <c:pt idx="1312">
                    <c:v>05001333303520180041100</c:v>
                  </c:pt>
                  <c:pt idx="1313">
                    <c:v>05001333300420180041200</c:v>
                  </c:pt>
                  <c:pt idx="1314">
                    <c:v>05001333301620180046000</c:v>
                  </c:pt>
                  <c:pt idx="1315">
                    <c:v>05001333302120180048300</c:v>
                  </c:pt>
                  <c:pt idx="1316">
                    <c:v>05001333302220180046400</c:v>
                  </c:pt>
                  <c:pt idx="1317">
                    <c:v>05001333301520180050000</c:v>
                  </c:pt>
                  <c:pt idx="1318">
                    <c:v>05001333302020180050500</c:v>
                  </c:pt>
                  <c:pt idx="1319">
                    <c:v>05001233300020180050500</c:v>
                  </c:pt>
                  <c:pt idx="1320">
                    <c:v>05001233300020180106100</c:v>
                  </c:pt>
                  <c:pt idx="1321">
                    <c:v>05001233300020180145500</c:v>
                  </c:pt>
                  <c:pt idx="1322">
                    <c:v>05001233300020180181400</c:v>
                  </c:pt>
                  <c:pt idx="1323">
                    <c:v>05736318900120190003500</c:v>
                  </c:pt>
                  <c:pt idx="1324">
                    <c:v>05001333302020190009900</c:v>
                  </c:pt>
                  <c:pt idx="1325">
                    <c:v>05001333300320190012100</c:v>
                  </c:pt>
                  <c:pt idx="1326">
                    <c:v>05190318900120190012800</c:v>
                  </c:pt>
                  <c:pt idx="1327">
                    <c:v>05001233300020190019500</c:v>
                  </c:pt>
                  <c:pt idx="1328">
                    <c:v>05001310501820190020000</c:v>
                  </c:pt>
                  <c:pt idx="1329">
                    <c:v>05001333300820190020700</c:v>
                  </c:pt>
                  <c:pt idx="1330">
                    <c:v>05001333303520190029600</c:v>
                  </c:pt>
                  <c:pt idx="1331">
                    <c:v>05001333301920190039500</c:v>
                  </c:pt>
                  <c:pt idx="1332">
                    <c:v>05001333301220190041400</c:v>
                  </c:pt>
                  <c:pt idx="1333">
                    <c:v>05001333301020190042300</c:v>
                  </c:pt>
                  <c:pt idx="1334">
                    <c:v>05001333301820190047000</c:v>
                  </c:pt>
                  <c:pt idx="1335">
                    <c:v>05001233300020190064400</c:v>
                  </c:pt>
                  <c:pt idx="1336">
                    <c:v>05001310500920190073400</c:v>
                  </c:pt>
                  <c:pt idx="1337">
                    <c:v>05001233300020190095500</c:v>
                  </c:pt>
                  <c:pt idx="1338">
                    <c:v>05001310502320190115600</c:v>
                  </c:pt>
                  <c:pt idx="1339">
                    <c:v>05001233300020190138800</c:v>
                  </c:pt>
                  <c:pt idx="1340">
                    <c:v>05001233300020190199300</c:v>
                  </c:pt>
                  <c:pt idx="1341">
                    <c:v>05001233300020190258000</c:v>
                  </c:pt>
                  <c:pt idx="1342">
                    <c:v>05001333302720200000900</c:v>
                  </c:pt>
                  <c:pt idx="1343">
                    <c:v>05001333300520200012900</c:v>
                  </c:pt>
                  <c:pt idx="1344">
                    <c:v>05001310500920190025700 </c:v>
                  </c:pt>
                  <c:pt idx="1345">
                    <c:v>05001333300220200005400</c:v>
                  </c:pt>
                  <c:pt idx="1346">
                    <c:v>05001333302220200009300</c:v>
                  </c:pt>
                  <c:pt idx="1347">
                    <c:v>05001310500520090100000</c:v>
                  </c:pt>
                  <c:pt idx="1348">
                    <c:v>05001233100020090117300</c:v>
                  </c:pt>
                  <c:pt idx="1349">
                    <c:v>05001310501120090020100</c:v>
                  </c:pt>
                  <c:pt idx="1350">
                    <c:v>05001333102520100052200</c:v>
                  </c:pt>
                  <c:pt idx="1351">
                    <c:v>05001310500520100070000</c:v>
                  </c:pt>
                  <c:pt idx="1352">
                    <c:v>05001310500420100078700</c:v>
                  </c:pt>
                  <c:pt idx="1353">
                    <c:v>05001333102520110012100</c:v>
                  </c:pt>
                  <c:pt idx="1354">
                    <c:v>05001310500720110061300</c:v>
                  </c:pt>
                  <c:pt idx="1355">
                    <c:v>05001310500220110067300</c:v>
                  </c:pt>
                  <c:pt idx="1356">
                    <c:v>05001310500620080090100</c:v>
                  </c:pt>
                  <c:pt idx="1357">
                    <c:v>05001333102020110036500</c:v>
                  </c:pt>
                  <c:pt idx="1358">
                    <c:v>05001333301220120012700</c:v>
                  </c:pt>
                  <c:pt idx="1359">
                    <c:v>05001333302820120044500</c:v>
                  </c:pt>
                  <c:pt idx="1360">
                    <c:v>05001333302720120049200</c:v>
                  </c:pt>
                  <c:pt idx="1361">
                    <c:v>05001233100020010223900</c:v>
                  </c:pt>
                  <c:pt idx="1362">
                    <c:v>05001233100020020253200</c:v>
                  </c:pt>
                  <c:pt idx="1363">
                    <c:v>05001233300020120059500</c:v>
                  </c:pt>
                  <c:pt idx="1364">
                    <c:v>05001333302020120019400</c:v>
                  </c:pt>
                  <c:pt idx="1365">
                    <c:v>05001233300020120079701</c:v>
                  </c:pt>
                  <c:pt idx="1366">
                    <c:v>05001333302320120049700</c:v>
                  </c:pt>
                  <c:pt idx="1367">
                    <c:v>05001333302220120044400</c:v>
                  </c:pt>
                  <c:pt idx="1368">
                    <c:v>05001333300920140119300</c:v>
                  </c:pt>
                  <c:pt idx="1369">
                    <c:v>05001333302220140168500</c:v>
                  </c:pt>
                  <c:pt idx="1370">
                    <c:v>05001333302420140177000</c:v>
                  </c:pt>
                  <c:pt idx="1371">
                    <c:v>05001333302920140178200</c:v>
                  </c:pt>
                  <c:pt idx="1372">
                    <c:v>05001333301320190023100</c:v>
                  </c:pt>
                  <c:pt idx="1373">
                    <c:v>05001333300520140146200</c:v>
                  </c:pt>
                  <c:pt idx="1374">
                    <c:v>05001233300020130041300</c:v>
                  </c:pt>
                  <c:pt idx="1375">
                    <c:v>05001333300920140094800</c:v>
                  </c:pt>
                  <c:pt idx="1376">
                    <c:v>05001333301220140023000</c:v>
                  </c:pt>
                  <c:pt idx="1377">
                    <c:v>05001333302720140025200</c:v>
                  </c:pt>
                  <c:pt idx="1378">
                    <c:v>05001333302320140002000</c:v>
                  </c:pt>
                  <c:pt idx="1379">
                    <c:v>05001333301520140002700</c:v>
                  </c:pt>
                  <c:pt idx="1380">
                    <c:v>05001333302520140003200</c:v>
                  </c:pt>
                  <c:pt idx="1381">
                    <c:v>05001333303020130121300</c:v>
                  </c:pt>
                  <c:pt idx="1382">
                    <c:v>05001333300220140034300</c:v>
                  </c:pt>
                  <c:pt idx="1383">
                    <c:v>05001333302320140053000</c:v>
                  </c:pt>
                  <c:pt idx="1384">
                    <c:v>05001233300020140119100</c:v>
                  </c:pt>
                  <c:pt idx="1385">
                    <c:v>05001333302720150019000</c:v>
                  </c:pt>
                  <c:pt idx="1386">
                    <c:v>05001333302920150118100</c:v>
                  </c:pt>
                  <c:pt idx="1387">
                    <c:v>05001333302720160058100</c:v>
                  </c:pt>
                  <c:pt idx="1388">
                    <c:v>05001233300020150118200</c:v>
                  </c:pt>
                  <c:pt idx="1389">
                    <c:v>05001333301420140036200</c:v>
                  </c:pt>
                  <c:pt idx="1390">
                    <c:v>05001333370320150004900</c:v>
                  </c:pt>
                  <c:pt idx="1391">
                    <c:v>05001333301420150013400</c:v>
                  </c:pt>
                  <c:pt idx="1392">
                    <c:v>05001233300020160168900</c:v>
                  </c:pt>
                  <c:pt idx="1393">
                    <c:v>05001333301520150085500</c:v>
                  </c:pt>
                  <c:pt idx="1394">
                    <c:v>05001333300420150114400</c:v>
                  </c:pt>
                  <c:pt idx="1395">
                    <c:v>05001333301320150053600</c:v>
                  </c:pt>
                  <c:pt idx="1396">
                    <c:v>05001333302820150077100</c:v>
                  </c:pt>
                  <c:pt idx="1397">
                    <c:v>05001333301520150103200</c:v>
                  </c:pt>
                  <c:pt idx="1398">
                    <c:v>05001333302720140168300</c:v>
                  </c:pt>
                  <c:pt idx="1399">
                    <c:v>05001333303620160008700</c:v>
                  </c:pt>
                  <c:pt idx="1400">
                    <c:v>05001333300220150009500</c:v>
                  </c:pt>
                  <c:pt idx="1401">
                    <c:v>05001333301920160044700</c:v>
                  </c:pt>
                  <c:pt idx="1402">
                    <c:v>05001333303620160060600</c:v>
                  </c:pt>
                  <c:pt idx="1403">
                    <c:v>05154310500120160000300</c:v>
                  </c:pt>
                  <c:pt idx="1404">
                    <c:v>05001233300020190146700</c:v>
                  </c:pt>
                  <c:pt idx="1405">
                    <c:v>05001333303020160041700</c:v>
                  </c:pt>
                  <c:pt idx="1406">
                    <c:v>05001333300720180002400</c:v>
                  </c:pt>
                  <c:pt idx="1407">
                    <c:v>05001333303320160093200</c:v>
                  </c:pt>
                  <c:pt idx="1408">
                    <c:v>05001333303620160088000</c:v>
                  </c:pt>
                  <c:pt idx="1409">
                    <c:v>05001333303320160095000</c:v>
                  </c:pt>
                  <c:pt idx="1410">
                    <c:v>05001333300820150136100</c:v>
                  </c:pt>
                  <c:pt idx="1411">
                    <c:v>05001333301520160052100</c:v>
                  </c:pt>
                  <c:pt idx="1412">
                    <c:v>05001233300020160099400</c:v>
                  </c:pt>
                  <c:pt idx="1413">
                    <c:v>05360310500220150051100</c:v>
                  </c:pt>
                  <c:pt idx="1414">
                    <c:v>05001310501420150070400</c:v>
                  </c:pt>
                  <c:pt idx="1415">
                    <c:v>05001310502120150152800</c:v>
                  </c:pt>
                  <c:pt idx="1416">
                    <c:v>05001233300020160201200</c:v>
                  </c:pt>
                  <c:pt idx="1417">
                    <c:v>05001333302220160094500</c:v>
                  </c:pt>
                  <c:pt idx="1418">
                    <c:v>05001333300120170042600</c:v>
                  </c:pt>
                  <c:pt idx="1419">
                    <c:v>05001333302020170044400</c:v>
                  </c:pt>
                  <c:pt idx="1420">
                    <c:v>05001410500220170179900</c:v>
                  </c:pt>
                  <c:pt idx="1421">
                    <c:v>05001310501920170077800</c:v>
                  </c:pt>
                  <c:pt idx="1422">
                    <c:v>05001333300620170040100</c:v>
                  </c:pt>
                  <c:pt idx="1423">
                    <c:v>05837333300120170067000</c:v>
                  </c:pt>
                  <c:pt idx="1424">
                    <c:v>05001233300020170116900</c:v>
                  </c:pt>
                  <c:pt idx="1425">
                    <c:v>05001333302320180000100</c:v>
                  </c:pt>
                  <c:pt idx="1426">
                    <c:v>05001333301620170017300</c:v>
                  </c:pt>
                  <c:pt idx="1427">
                    <c:v>05001333301620170020500</c:v>
                  </c:pt>
                  <c:pt idx="1428">
                    <c:v>05001333300620180033300</c:v>
                  </c:pt>
                  <c:pt idx="1429">
                    <c:v>05001333301520180034600</c:v>
                  </c:pt>
                  <c:pt idx="1430">
                    <c:v>05001333301020180036200</c:v>
                  </c:pt>
                  <c:pt idx="1431">
                    <c:v>05001333302420180046400</c:v>
                  </c:pt>
                  <c:pt idx="1432">
                    <c:v>05034311300120160007800</c:v>
                  </c:pt>
                  <c:pt idx="1433">
                    <c:v>05034311300120160000500</c:v>
                  </c:pt>
                  <c:pt idx="1434">
                    <c:v>05001333301320180017800</c:v>
                  </c:pt>
                  <c:pt idx="1435">
                    <c:v>05001333303520180028900</c:v>
                  </c:pt>
                  <c:pt idx="1436">
                    <c:v>05001333303620170061200</c:v>
                  </c:pt>
                  <c:pt idx="1437">
                    <c:v>05001333301820180006600</c:v>
                  </c:pt>
                  <c:pt idx="1438">
                    <c:v>05001310501520180031000</c:v>
                  </c:pt>
                  <c:pt idx="1439">
                    <c:v>05001333302920180015400</c:v>
                  </c:pt>
                  <c:pt idx="1440">
                    <c:v>05001333302120180019300</c:v>
                  </c:pt>
                  <c:pt idx="1441">
                    <c:v>05001333301120180000400</c:v>
                  </c:pt>
                  <c:pt idx="1442">
                    <c:v>05250318900120180010400</c:v>
                  </c:pt>
                  <c:pt idx="1443">
                    <c:v>05250318900120180010500</c:v>
                  </c:pt>
                  <c:pt idx="1444">
                    <c:v>05031318900120180021100</c:v>
                  </c:pt>
                  <c:pt idx="1445">
                    <c:v>05030318900120190001700</c:v>
                  </c:pt>
                  <c:pt idx="1446">
                    <c:v>05030318900120190001500</c:v>
                  </c:pt>
                  <c:pt idx="1447">
                    <c:v>05001333302420180031300</c:v>
                  </c:pt>
                  <c:pt idx="1448">
                    <c:v>05001233300020180066900</c:v>
                  </c:pt>
                  <c:pt idx="1449">
                    <c:v>05001233300020150032200</c:v>
                  </c:pt>
                  <c:pt idx="1450">
                    <c:v>05001333302120170054000</c:v>
                  </c:pt>
                  <c:pt idx="1451">
                    <c:v>05001233100020080052100</c:v>
                  </c:pt>
                  <c:pt idx="1452">
                    <c:v>05001333302720120012500</c:v>
                  </c:pt>
                  <c:pt idx="1453">
                    <c:v>05001333303020180048900</c:v>
                  </c:pt>
                  <c:pt idx="1454">
                    <c:v>05001233300020150146000</c:v>
                  </c:pt>
                  <c:pt idx="1455">
                    <c:v>05001333301120140073800</c:v>
                  </c:pt>
                  <c:pt idx="1456">
                    <c:v>05001233300020160207100</c:v>
                  </c:pt>
                  <c:pt idx="1457">
                    <c:v>05282311300120180008500</c:v>
                  </c:pt>
                  <c:pt idx="1458">
                    <c:v>05001333303120190000300</c:v>
                  </c:pt>
                  <c:pt idx="1459">
                    <c:v>05001333303520190033000</c:v>
                  </c:pt>
                  <c:pt idx="1460">
                    <c:v>05001233300020180074200</c:v>
                  </c:pt>
                  <c:pt idx="1461">
                    <c:v>05001333301920190007800</c:v>
                  </c:pt>
                  <c:pt idx="1462">
                    <c:v>05001333303220190016200</c:v>
                  </c:pt>
                  <c:pt idx="1463">
                    <c:v>05736318900120190003300</c:v>
                  </c:pt>
                  <c:pt idx="1464">
                    <c:v>05001333301620190020900</c:v>
                  </c:pt>
                  <c:pt idx="1465">
                    <c:v>05001333302420190024900</c:v>
                  </c:pt>
                  <c:pt idx="1466">
                    <c:v>05001333302920190026900</c:v>
                  </c:pt>
                  <c:pt idx="1467">
                    <c:v>05001310502120190035000</c:v>
                  </c:pt>
                  <c:pt idx="1468">
                    <c:v>05001233300020190065800</c:v>
                  </c:pt>
                  <c:pt idx="1469">
                    <c:v>05001233300020190104500</c:v>
                  </c:pt>
                  <c:pt idx="1470">
                    <c:v>05001333300720190019400</c:v>
                  </c:pt>
                  <c:pt idx="1471">
                    <c:v>0500131050220190025700</c:v>
                  </c:pt>
                  <c:pt idx="1472">
                    <c:v>05001333301020190035300</c:v>
                  </c:pt>
                  <c:pt idx="1473">
                    <c:v>05001333302120190039700</c:v>
                  </c:pt>
                  <c:pt idx="1474">
                    <c:v>05001310501420190042700</c:v>
                  </c:pt>
                  <c:pt idx="1475">
                    <c:v>05001400301320190074600</c:v>
                  </c:pt>
                  <c:pt idx="1476">
                    <c:v>11001032800020190004600</c:v>
                  </c:pt>
                  <c:pt idx="1477">
                    <c:v>05001333302720190039900</c:v>
                  </c:pt>
                  <c:pt idx="1478">
                    <c:v>05001310500920180057500</c:v>
                  </c:pt>
                  <c:pt idx="1479">
                    <c:v>05001310500220190023900</c:v>
                  </c:pt>
                  <c:pt idx="1480">
                    <c:v>05001310500820190054700</c:v>
                  </c:pt>
                  <c:pt idx="1481">
                    <c:v>05001233300020190271100</c:v>
                  </c:pt>
                  <c:pt idx="1482">
                    <c:v>11001032400020190043100</c:v>
                  </c:pt>
                  <c:pt idx="1483">
                    <c:v>05001333301520190047300</c:v>
                  </c:pt>
                  <c:pt idx="1484">
                    <c:v>05001333301420190052100</c:v>
                  </c:pt>
                  <c:pt idx="1485">
                    <c:v>05001333300920190028800</c:v>
                  </c:pt>
                  <c:pt idx="1486">
                    <c:v>05001333302320200010200</c:v>
                  </c:pt>
                  <c:pt idx="1487">
                    <c:v>05001333303320200005200</c:v>
                  </c:pt>
                  <c:pt idx="1488">
                    <c:v>05001333301620130050600</c:v>
                  </c:pt>
                  <c:pt idx="1489">
                    <c:v>05001333302320130078400</c:v>
                  </c:pt>
                  <c:pt idx="1490">
                    <c:v>05001333302920130030500</c:v>
                  </c:pt>
                  <c:pt idx="1491">
                    <c:v>05001233300020130145300</c:v>
                  </c:pt>
                  <c:pt idx="1492">
                    <c:v>05001233300020130183700</c:v>
                  </c:pt>
                  <c:pt idx="1493">
                    <c:v>05001333302620120045900</c:v>
                  </c:pt>
                  <c:pt idx="1494">
                    <c:v>05001233100020090150800</c:v>
                  </c:pt>
                  <c:pt idx="1495">
                    <c:v>05001333300920120032100</c:v>
                  </c:pt>
                  <c:pt idx="1496">
                    <c:v>05001233300020130197300</c:v>
                  </c:pt>
                  <c:pt idx="1497">
                    <c:v>11001032600020100002900</c:v>
                  </c:pt>
                  <c:pt idx="1498">
                    <c:v>23001333100320120007900</c:v>
                  </c:pt>
                  <c:pt idx="1499">
                    <c:v>05001333100320100032700</c:v>
                  </c:pt>
                  <c:pt idx="1500">
                    <c:v>05001333302720130003500</c:v>
                  </c:pt>
                  <c:pt idx="1501">
                    <c:v>05001333101220100009000</c:v>
                  </c:pt>
                  <c:pt idx="1502">
                    <c:v>05001233100020050314400</c:v>
                  </c:pt>
                  <c:pt idx="1503">
                    <c:v>05001233300020130180700</c:v>
                  </c:pt>
                  <c:pt idx="1504">
                    <c:v>05001333302920130088800</c:v>
                  </c:pt>
                  <c:pt idx="1505">
                    <c:v>05001310501620140095300</c:v>
                  </c:pt>
                  <c:pt idx="1506">
                    <c:v>05001333301620140128000</c:v>
                  </c:pt>
                  <c:pt idx="1507">
                    <c:v>05001333301220140039600</c:v>
                  </c:pt>
                  <c:pt idx="1508">
                    <c:v>05001233300020140175200</c:v>
                  </c:pt>
                  <c:pt idx="1509">
                    <c:v>05001310501420140148500</c:v>
                  </c:pt>
                  <c:pt idx="1510">
                    <c:v>05001333302820140077400</c:v>
                  </c:pt>
                  <c:pt idx="1511">
                    <c:v>05001233100020080063800</c:v>
                  </c:pt>
                  <c:pt idx="1512">
                    <c:v>68679333300220100014100</c:v>
                  </c:pt>
                  <c:pt idx="1513">
                    <c:v>05001233100020100168100</c:v>
                  </c:pt>
                  <c:pt idx="1514">
                    <c:v>05001233300020150029800</c:v>
                  </c:pt>
                  <c:pt idx="1515">
                    <c:v>05001333300320140025400</c:v>
                  </c:pt>
                  <c:pt idx="1516">
                    <c:v>05154312100120140009000</c:v>
                  </c:pt>
                  <c:pt idx="1517">
                    <c:v>05145312100120140010300</c:v>
                  </c:pt>
                  <c:pt idx="1518">
                    <c:v>05154312100120150001000</c:v>
                  </c:pt>
                  <c:pt idx="1519">
                    <c:v>05154312100120150001100</c:v>
                  </c:pt>
                  <c:pt idx="1520">
                    <c:v>05001333302020140133600</c:v>
                  </c:pt>
                  <c:pt idx="1521">
                    <c:v>05001333300920140008500</c:v>
                  </c:pt>
                  <c:pt idx="1522">
                    <c:v>05001333301320140034200</c:v>
                  </c:pt>
                  <c:pt idx="1523">
                    <c:v>05001333300520140035200</c:v>
                  </c:pt>
                  <c:pt idx="1524">
                    <c:v>05001333303020150081600</c:v>
                  </c:pt>
                  <c:pt idx="1525">
                    <c:v>05001333300320150092100</c:v>
                  </c:pt>
                  <c:pt idx="1526">
                    <c:v>05001333300720130015100</c:v>
                  </c:pt>
                  <c:pt idx="1527">
                    <c:v>05001333302320150111600</c:v>
                  </c:pt>
                  <c:pt idx="1528">
                    <c:v>05001310500520160008000</c:v>
                  </c:pt>
                  <c:pt idx="1529">
                    <c:v>05001333300820150110400</c:v>
                  </c:pt>
                  <c:pt idx="1530">
                    <c:v>05001310500520160027600</c:v>
                  </c:pt>
                  <c:pt idx="1531">
                    <c:v>05001333302720150114000</c:v>
                  </c:pt>
                  <c:pt idx="1532">
                    <c:v>05001333301720160031400</c:v>
                  </c:pt>
                  <c:pt idx="1533">
                    <c:v>05001333301320150138300</c:v>
                  </c:pt>
                  <c:pt idx="1534">
                    <c:v>05001333301920160035700</c:v>
                  </c:pt>
                  <c:pt idx="1535">
                    <c:v>05001333301920160022300</c:v>
                  </c:pt>
                  <c:pt idx="1536">
                    <c:v>05001233300020160123900</c:v>
                  </c:pt>
                  <c:pt idx="1537">
                    <c:v>05001333302020160031600</c:v>
                  </c:pt>
                  <c:pt idx="1538">
                    <c:v>05001333302420160046400</c:v>
                  </c:pt>
                  <c:pt idx="1539">
                    <c:v>05001333302320160056600</c:v>
                  </c:pt>
                  <c:pt idx="1540">
                    <c:v>05001333303620160068800</c:v>
                  </c:pt>
                  <c:pt idx="1541">
                    <c:v>05001233300020160055300</c:v>
                  </c:pt>
                  <c:pt idx="1542">
                    <c:v>05001233300020160236900</c:v>
                  </c:pt>
                  <c:pt idx="1543">
                    <c:v>05001333300820160055000</c:v>
                  </c:pt>
                  <c:pt idx="1544">
                    <c:v>05001333303520160057000</c:v>
                  </c:pt>
                  <c:pt idx="1545">
                    <c:v>05001333303420160083000</c:v>
                  </c:pt>
                  <c:pt idx="1546">
                    <c:v>05154311300120160009000</c:v>
                  </c:pt>
                  <c:pt idx="1547">
                    <c:v>05001233300020160143900</c:v>
                  </c:pt>
                  <c:pt idx="1548">
                    <c:v>05154311200120150022400</c:v>
                  </c:pt>
                  <c:pt idx="1549">
                    <c:v>05001333300420160079200</c:v>
                  </c:pt>
                  <c:pt idx="1550">
                    <c:v>05001333301420160071300</c:v>
                  </c:pt>
                  <c:pt idx="1551">
                    <c:v>05001333302320160085500</c:v>
                  </c:pt>
                  <c:pt idx="1552">
                    <c:v>05001333300320150126100</c:v>
                  </c:pt>
                  <c:pt idx="1553">
                    <c:v>05001333302220160065500</c:v>
                  </c:pt>
                  <c:pt idx="1554">
                    <c:v>05001333302320160072500</c:v>
                  </c:pt>
                  <c:pt idx="1555">
                    <c:v>05001333303620170000700</c:v>
                  </c:pt>
                  <c:pt idx="1556">
                    <c:v>05001333301820160093100</c:v>
                  </c:pt>
                  <c:pt idx="1557">
                    <c:v>11001032600020160008800</c:v>
                  </c:pt>
                  <c:pt idx="1558">
                    <c:v>05001310300820090031100</c:v>
                  </c:pt>
                  <c:pt idx="1559">
                    <c:v>05001233300020160147400</c:v>
                  </c:pt>
                  <c:pt idx="1560">
                    <c:v>05001333301320170023600</c:v>
                  </c:pt>
                  <c:pt idx="1561">
                    <c:v>05001310501520160031000</c:v>
                  </c:pt>
                  <c:pt idx="1562">
                    <c:v>05001333301620170030200</c:v>
                  </c:pt>
                  <c:pt idx="1563">
                    <c:v>050012333000201700116600</c:v>
                  </c:pt>
                  <c:pt idx="1564">
                    <c:v>05001233300020160218700</c:v>
                  </c:pt>
                  <c:pt idx="1565">
                    <c:v>05001233300020160242200</c:v>
                  </c:pt>
                  <c:pt idx="1566">
                    <c:v>05001333301420160075000</c:v>
                  </c:pt>
                  <c:pt idx="1567">
                    <c:v>05001310501820170061000</c:v>
                  </c:pt>
                  <c:pt idx="1568">
                    <c:v>05001310500520160075700</c:v>
                  </c:pt>
                  <c:pt idx="1569">
                    <c:v>05001310500420170085100</c:v>
                  </c:pt>
                  <c:pt idx="1570">
                    <c:v>05001333302520170055800</c:v>
                  </c:pt>
                  <c:pt idx="1571">
                    <c:v>05001333301520170047700</c:v>
                  </c:pt>
                  <c:pt idx="1572">
                    <c:v>05736318900120170015000</c:v>
                  </c:pt>
                  <c:pt idx="1573">
                    <c:v>05001333300120170094800</c:v>
                  </c:pt>
                  <c:pt idx="1574">
                    <c:v>05890318900120170024500</c:v>
                  </c:pt>
                  <c:pt idx="1575">
                    <c:v>05154311200120160017800</c:v>
                  </c:pt>
                  <c:pt idx="1576">
                    <c:v>05154311300120150022200</c:v>
                  </c:pt>
                  <c:pt idx="1577">
                    <c:v>05154311300120160000800</c:v>
                  </c:pt>
                  <c:pt idx="1578">
                    <c:v>05154311300120160000400</c:v>
                  </c:pt>
                  <c:pt idx="1579">
                    <c:v>05001333303620170063700</c:v>
                  </c:pt>
                  <c:pt idx="1580">
                    <c:v>05001333301120180005900</c:v>
                  </c:pt>
                  <c:pt idx="1581">
                    <c:v>05001233300020180038100</c:v>
                  </c:pt>
                  <c:pt idx="1582">
                    <c:v>05001333301220180018800</c:v>
                  </c:pt>
                  <c:pt idx="1583">
                    <c:v>05579310500120170034600</c:v>
                  </c:pt>
                  <c:pt idx="1584">
                    <c:v>05579310500120170029400</c:v>
                  </c:pt>
                  <c:pt idx="1585">
                    <c:v>05001310501520180014900</c:v>
                  </c:pt>
                  <c:pt idx="1586">
                    <c:v>05001310500120180026300</c:v>
                  </c:pt>
                  <c:pt idx="1587">
                    <c:v>05001233300020170414000</c:v>
                  </c:pt>
                  <c:pt idx="1588">
                    <c:v>05001333302720180020700</c:v>
                  </c:pt>
                  <c:pt idx="1589">
                    <c:v>05001333303520180017100</c:v>
                  </c:pt>
                  <c:pt idx="1590">
                    <c:v>05001310501520180034500</c:v>
                  </c:pt>
                  <c:pt idx="1591">
                    <c:v>05001233300020180126000</c:v>
                  </c:pt>
                  <c:pt idx="1592">
                    <c:v>05001333302620180013600</c:v>
                  </c:pt>
                  <c:pt idx="1593">
                    <c:v>05001310500920180016900</c:v>
                  </c:pt>
                  <c:pt idx="1594">
                    <c:v>05001333301920180031600</c:v>
                  </c:pt>
                  <c:pt idx="1595">
                    <c:v>05001233300020180148500</c:v>
                  </c:pt>
                  <c:pt idx="1596">
                    <c:v>05001333300920150060400</c:v>
                  </c:pt>
                  <c:pt idx="1597">
                    <c:v>05001333300720150034300</c:v>
                  </c:pt>
                  <c:pt idx="1598">
                    <c:v>05001310501420170042400</c:v>
                  </c:pt>
                  <c:pt idx="1599">
                    <c:v>05001233300020190211600</c:v>
                  </c:pt>
                  <c:pt idx="1600">
                    <c:v>05001333301320170000500</c:v>
                  </c:pt>
                  <c:pt idx="1601">
                    <c:v>05001333301020180048900</c:v>
                  </c:pt>
                  <c:pt idx="1602">
                    <c:v>05001333300620180042600</c:v>
                  </c:pt>
                  <c:pt idx="1603">
                    <c:v>05001333300320180037000</c:v>
                  </c:pt>
                  <c:pt idx="1604">
                    <c:v>05001233100019970258300</c:v>
                  </c:pt>
                  <c:pt idx="1605">
                    <c:v>05001333300820130077100</c:v>
                  </c:pt>
                  <c:pt idx="1606">
                    <c:v>05001310502020140149700</c:v>
                  </c:pt>
                  <c:pt idx="1607">
                    <c:v>05001333300920160074700</c:v>
                  </c:pt>
                  <c:pt idx="1608">
                    <c:v>05001233300020190019600</c:v>
                  </c:pt>
                  <c:pt idx="1609">
                    <c:v>05001333302120190005200</c:v>
                  </c:pt>
                  <c:pt idx="1610">
                    <c:v>05001333303620190003400</c:v>
                  </c:pt>
                  <c:pt idx="1611">
                    <c:v>05001333300220190010500</c:v>
                  </c:pt>
                  <c:pt idx="1612">
                    <c:v>05031318900120180019600</c:v>
                  </c:pt>
                  <c:pt idx="1613">
                    <c:v>05031318900120180020800</c:v>
                  </c:pt>
                  <c:pt idx="1614">
                    <c:v>05736318900120190003400</c:v>
                  </c:pt>
                  <c:pt idx="1615">
                    <c:v>05001333301920190001700</c:v>
                  </c:pt>
                  <c:pt idx="1616">
                    <c:v>05001333301320190005800</c:v>
                  </c:pt>
                  <c:pt idx="1617">
                    <c:v>05001333303620190015600</c:v>
                  </c:pt>
                  <c:pt idx="1618">
                    <c:v>05001233300020190125500</c:v>
                  </c:pt>
                  <c:pt idx="1619">
                    <c:v>05001310501220190011600</c:v>
                  </c:pt>
                  <c:pt idx="1620">
                    <c:v>05001333300620190020400</c:v>
                  </c:pt>
                  <c:pt idx="1621">
                    <c:v>05001333302120190019400</c:v>
                  </c:pt>
                  <c:pt idx="1622">
                    <c:v>05001233300020180236400</c:v>
                  </c:pt>
                  <c:pt idx="1623">
                    <c:v>05001333303320190026900</c:v>
                  </c:pt>
                  <c:pt idx="1624">
                    <c:v>05001333302020190026100</c:v>
                  </c:pt>
                  <c:pt idx="1625">
                    <c:v>05001333300920190021400</c:v>
                  </c:pt>
                  <c:pt idx="1626">
                    <c:v>05001333301020190032000</c:v>
                  </c:pt>
                  <c:pt idx="1627">
                    <c:v>05736318900120190002200</c:v>
                  </c:pt>
                  <c:pt idx="1628">
                    <c:v>05001333301020190027200</c:v>
                  </c:pt>
                  <c:pt idx="1629">
                    <c:v>05088310500120190043600</c:v>
                  </c:pt>
                  <c:pt idx="1630">
                    <c:v>05001333300120180051900</c:v>
                  </c:pt>
                  <c:pt idx="1631">
                    <c:v>05001333302120190040700</c:v>
                  </c:pt>
                  <c:pt idx="1632">
                    <c:v>05001333302120190033700</c:v>
                  </c:pt>
                  <c:pt idx="1633">
                    <c:v>05001333300520190028000</c:v>
                  </c:pt>
                  <c:pt idx="1634">
                    <c:v>05001310501020180016500</c:v>
                  </c:pt>
                  <c:pt idx="1635">
                    <c:v>05001233300020190255100</c:v>
                  </c:pt>
                  <c:pt idx="1636">
                    <c:v>05001333303520190047000</c:v>
                  </c:pt>
                  <c:pt idx="1637">
                    <c:v>05001333301720200000200</c:v>
                  </c:pt>
                  <c:pt idx="1638">
                    <c:v>05001233300020190221600</c:v>
                  </c:pt>
                  <c:pt idx="1639">
                    <c:v>05001333301420190042000</c:v>
                  </c:pt>
                  <c:pt idx="1640">
                    <c:v>05001233300020160271400</c:v>
                  </c:pt>
                  <c:pt idx="1641">
                    <c:v>05001233300020170034800</c:v>
                  </c:pt>
                  <c:pt idx="1642">
                    <c:v>05001233300020170017500</c:v>
                  </c:pt>
                  <c:pt idx="1643">
                    <c:v>05001233300020170114600</c:v>
                  </c:pt>
                  <c:pt idx="1644">
                    <c:v>05001233300020170115600</c:v>
                  </c:pt>
                  <c:pt idx="1645">
                    <c:v>05001233300020170119900</c:v>
                  </c:pt>
                  <c:pt idx="1646">
                    <c:v>05001233300020170176700</c:v>
                  </c:pt>
                  <c:pt idx="1647">
                    <c:v>05001233300020170220100</c:v>
                  </c:pt>
                  <c:pt idx="1648">
                    <c:v>05001233300020170298300</c:v>
                  </c:pt>
                  <c:pt idx="1649">
                    <c:v>05001333300920170003900</c:v>
                  </c:pt>
                  <c:pt idx="1650">
                    <c:v>05001333303620160051800</c:v>
                  </c:pt>
                  <c:pt idx="1651">
                    <c:v>05001333302320160091400</c:v>
                  </c:pt>
                  <c:pt idx="1652">
                    <c:v>05001333300120170027900</c:v>
                  </c:pt>
                  <c:pt idx="1653">
                    <c:v>05001333301720160092300</c:v>
                  </c:pt>
                  <c:pt idx="1654">
                    <c:v>05001333301820170026400</c:v>
                  </c:pt>
                  <c:pt idx="1655">
                    <c:v>05001333300920170022100</c:v>
                  </c:pt>
                  <c:pt idx="1656">
                    <c:v>05001333301720170054800</c:v>
                  </c:pt>
                  <c:pt idx="1657">
                    <c:v>05001333302020140081700</c:v>
                  </c:pt>
                  <c:pt idx="1658">
                    <c:v>05001333300620170002400</c:v>
                  </c:pt>
                  <c:pt idx="1659">
                    <c:v>05001333300720170053300</c:v>
                  </c:pt>
                  <c:pt idx="1660">
                    <c:v>05001333302320170062400</c:v>
                  </c:pt>
                  <c:pt idx="1661">
                    <c:v>05001310501320160138100</c:v>
                  </c:pt>
                  <c:pt idx="1662">
                    <c:v>05001310500920160127700</c:v>
                  </c:pt>
                  <c:pt idx="1663">
                    <c:v>05001310501020170090200</c:v>
                  </c:pt>
                  <c:pt idx="1664">
                    <c:v>05001310502220170014300</c:v>
                  </c:pt>
                  <c:pt idx="1665">
                    <c:v>05154311200120170001700</c:v>
                  </c:pt>
                  <c:pt idx="1666">
                    <c:v>05154311200120170001900</c:v>
                  </c:pt>
                  <c:pt idx="1667">
                    <c:v>05045312100120160179700</c:v>
                  </c:pt>
                  <c:pt idx="1668">
                    <c:v>05045312100220140000100</c:v>
                  </c:pt>
                  <c:pt idx="1669">
                    <c:v>025000234100020170090700</c:v>
                  </c:pt>
                  <c:pt idx="1670">
                    <c:v>05001333300120170002100</c:v>
                  </c:pt>
                  <c:pt idx="1671">
                    <c:v>05001333302820170045400</c:v>
                  </c:pt>
                  <c:pt idx="1672">
                    <c:v>05001310501520180026000</c:v>
                  </c:pt>
                  <c:pt idx="1673">
                    <c:v>05368318900120180001600</c:v>
                  </c:pt>
                  <c:pt idx="1674">
                    <c:v>05368318900120180001500</c:v>
                  </c:pt>
                  <c:pt idx="1675">
                    <c:v>05368318900120170002900</c:v>
                  </c:pt>
                  <c:pt idx="1676">
                    <c:v>05368318900120170021900</c:v>
                  </c:pt>
                  <c:pt idx="1677">
                    <c:v>05368318900120170003500</c:v>
                  </c:pt>
                  <c:pt idx="1678">
                    <c:v>05368318900120170002700</c:v>
                  </c:pt>
                  <c:pt idx="1679">
                    <c:v>0500131050072018029200</c:v>
                  </c:pt>
                  <c:pt idx="1680">
                    <c:v>05001333301620180002400</c:v>
                  </c:pt>
                  <c:pt idx="1681">
                    <c:v>05001310502120180025200</c:v>
                  </c:pt>
                  <c:pt idx="1682">
                    <c:v>05088310300120150047400</c:v>
                  </c:pt>
                  <c:pt idx="1683">
                    <c:v>050013333029201800146000</c:v>
                  </c:pt>
                  <c:pt idx="1684">
                    <c:v>05001333303020180023800</c:v>
                  </c:pt>
                  <c:pt idx="1685">
                    <c:v>05001333300820180021700</c:v>
                  </c:pt>
                  <c:pt idx="1686">
                    <c:v>05000312110120180011200</c:v>
                  </c:pt>
                  <c:pt idx="1687">
                    <c:v>05001333302120180024100</c:v>
                  </c:pt>
                  <c:pt idx="1688">
                    <c:v>05001310501220180034700</c:v>
                  </c:pt>
                  <c:pt idx="1689">
                    <c:v>05001333300420180021700</c:v>
                  </c:pt>
                  <c:pt idx="1690">
                    <c:v>05001310500120180022300</c:v>
                  </c:pt>
                  <c:pt idx="1691">
                    <c:v>05001310501720180051000</c:v>
                  </c:pt>
                  <c:pt idx="1692">
                    <c:v>05001333300220180043200</c:v>
                  </c:pt>
                  <c:pt idx="1693">
                    <c:v>05001333303620180028200</c:v>
                  </c:pt>
                  <c:pt idx="1694">
                    <c:v>05001333301320180034000</c:v>
                  </c:pt>
                  <c:pt idx="1695">
                    <c:v>05001333301220180031200</c:v>
                  </c:pt>
                  <c:pt idx="1696">
                    <c:v>05001333301020180030900</c:v>
                  </c:pt>
                  <c:pt idx="1697">
                    <c:v>05001333303320180034300</c:v>
                  </c:pt>
                  <c:pt idx="1698">
                    <c:v>05001310500420160018300</c:v>
                  </c:pt>
                  <c:pt idx="1699">
                    <c:v>05001333302820180034500</c:v>
                  </c:pt>
                  <c:pt idx="1700">
                    <c:v>05440311200120180019900</c:v>
                  </c:pt>
                  <c:pt idx="1701">
                    <c:v>05001333301920180032400</c:v>
                  </c:pt>
                  <c:pt idx="1702">
                    <c:v>05001233300020180136200</c:v>
                  </c:pt>
                  <c:pt idx="1703">
                    <c:v>05001233300020180176900</c:v>
                  </c:pt>
                  <c:pt idx="1704">
                    <c:v>050013333030201800355000</c:v>
                  </c:pt>
                  <c:pt idx="1705">
                    <c:v>05001333301420180033300</c:v>
                  </c:pt>
                  <c:pt idx="1706">
                    <c:v>05001233300020180210800</c:v>
                  </c:pt>
                  <c:pt idx="1707">
                    <c:v>05001310300420180032500</c:v>
                  </c:pt>
                  <c:pt idx="1708">
                    <c:v>05001333301820180049000</c:v>
                  </c:pt>
                  <c:pt idx="1709">
                    <c:v>05001233300020180195400</c:v>
                  </c:pt>
                  <c:pt idx="1710">
                    <c:v>05615310500120190000700</c:v>
                  </c:pt>
                  <c:pt idx="1711">
                    <c:v>05615310500120190000800</c:v>
                  </c:pt>
                  <c:pt idx="1712">
                    <c:v>05001233300020190029400</c:v>
                  </c:pt>
                  <c:pt idx="1713">
                    <c:v>05579310500120180024400</c:v>
                  </c:pt>
                  <c:pt idx="1714">
                    <c:v>05579310500120180035600</c:v>
                  </c:pt>
                  <c:pt idx="1715">
                    <c:v>05579310500120180024600</c:v>
                  </c:pt>
                  <c:pt idx="1716">
                    <c:v>05615310500120190005400</c:v>
                  </c:pt>
                  <c:pt idx="1717">
                    <c:v>05001310501320170068600</c:v>
                  </c:pt>
                  <c:pt idx="1718">
                    <c:v>05001333302120180045500</c:v>
                  </c:pt>
                  <c:pt idx="1719">
                    <c:v>05837333300120180049800</c:v>
                  </c:pt>
                  <c:pt idx="1720">
                    <c:v>05001233300020190018800</c:v>
                  </c:pt>
                  <c:pt idx="1721">
                    <c:v>05001310500820190001200</c:v>
                  </c:pt>
                  <c:pt idx="1722">
                    <c:v>05001233301820190013400</c:v>
                  </c:pt>
                  <c:pt idx="1723">
                    <c:v>05001233300020190018900</c:v>
                  </c:pt>
                  <c:pt idx="1724">
                    <c:v>05001333301620180042400</c:v>
                  </c:pt>
                  <c:pt idx="1725">
                    <c:v>05001333301620180035300</c:v>
                  </c:pt>
                  <c:pt idx="1726">
                    <c:v>05837333300120180014300</c:v>
                  </c:pt>
                  <c:pt idx="1727">
                    <c:v>05001333300620190012900</c:v>
                  </c:pt>
                  <c:pt idx="1728">
                    <c:v>050013310500720190041000</c:v>
                  </c:pt>
                  <c:pt idx="1729">
                    <c:v>05001333301920190004400</c:v>
                  </c:pt>
                  <c:pt idx="1730">
                    <c:v>05001333301820190027600</c:v>
                  </c:pt>
                  <c:pt idx="1731">
                    <c:v>05001310500520180065200</c:v>
                  </c:pt>
                  <c:pt idx="1732">
                    <c:v>05001333302520190020500</c:v>
                  </c:pt>
                  <c:pt idx="1733">
                    <c:v>05001333302220190033300</c:v>
                  </c:pt>
                  <c:pt idx="1734">
                    <c:v>05001333303220190036100</c:v>
                  </c:pt>
                  <c:pt idx="1735">
                    <c:v>05837333300120180045200</c:v>
                  </c:pt>
                  <c:pt idx="1736">
                    <c:v>05001310500720180036200</c:v>
                  </c:pt>
                  <c:pt idx="1737">
                    <c:v>05001333302520190024900</c:v>
                  </c:pt>
                  <c:pt idx="1738">
                    <c:v>05001333303120190022800</c:v>
                  </c:pt>
                  <c:pt idx="1739">
                    <c:v>05001333301120190026300</c:v>
                  </c:pt>
                  <c:pt idx="1740">
                    <c:v>05001310500220190063200</c:v>
                  </c:pt>
                  <c:pt idx="1741">
                    <c:v>0500123330002019228400</c:v>
                  </c:pt>
                  <c:pt idx="1742">
                    <c:v>05001333300320180011900</c:v>
                  </c:pt>
                  <c:pt idx="1743">
                    <c:v>05001333301920190031000</c:v>
                  </c:pt>
                  <c:pt idx="1744">
                    <c:v>05001333302720190045300</c:v>
                  </c:pt>
                  <c:pt idx="1745">
                    <c:v>05001333301320190029700</c:v>
                  </c:pt>
                  <c:pt idx="1746">
                    <c:v>05001333303020190053000</c:v>
                  </c:pt>
                  <c:pt idx="1747">
                    <c:v>05001333302620190043300</c:v>
                  </c:pt>
                  <c:pt idx="1748">
                    <c:v>05001333301520190047000</c:v>
                  </c:pt>
                  <c:pt idx="1749">
                    <c:v>05001333303420200001600</c:v>
                  </c:pt>
                  <c:pt idx="1750">
                    <c:v>05001310501320190065600</c:v>
                  </c:pt>
                  <c:pt idx="1751">
                    <c:v>05001310502220200002100</c:v>
                  </c:pt>
                  <c:pt idx="1752">
                    <c:v>05001333302720200005800</c:v>
                  </c:pt>
                  <c:pt idx="1753">
                    <c:v>05001333302820190022600</c:v>
                  </c:pt>
                  <c:pt idx="1754">
                    <c:v>05001310500920170099600</c:v>
                  </c:pt>
                  <c:pt idx="1755">
                    <c:v>05001333302020190046000</c:v>
                  </c:pt>
                  <c:pt idx="1756">
                    <c:v>050013333006201700547</c:v>
                  </c:pt>
                  <c:pt idx="1757">
                    <c:v>05001333303420190014100</c:v>
                  </c:pt>
                  <c:pt idx="1758">
                    <c:v>05001310500220090070801</c:v>
                  </c:pt>
                  <c:pt idx="1759">
                    <c:v>05001310500820120106001</c:v>
                  </c:pt>
                  <c:pt idx="1760">
                    <c:v>05001233300020140067601</c:v>
                  </c:pt>
                  <c:pt idx="1761">
                    <c:v>05001233300020140121000</c:v>
                  </c:pt>
                  <c:pt idx="1762">
                    <c:v>05001333300320150003100</c:v>
                  </c:pt>
                  <c:pt idx="1763">
                    <c:v>05001333300320140047400</c:v>
                  </c:pt>
                  <c:pt idx="1764">
                    <c:v>05001233300020150040700</c:v>
                  </c:pt>
                  <c:pt idx="1765">
                    <c:v>05001233300020150036100</c:v>
                  </c:pt>
                  <c:pt idx="1766">
                    <c:v>05001310501220140155300</c:v>
                  </c:pt>
                  <c:pt idx="1767">
                    <c:v>05001233300020150136000</c:v>
                  </c:pt>
                  <c:pt idx="1768">
                    <c:v>05001233300020150199000</c:v>
                  </c:pt>
                  <c:pt idx="1769">
                    <c:v>05001333301520160060300</c:v>
                  </c:pt>
                  <c:pt idx="1770">
                    <c:v>05001333301720170003600</c:v>
                  </c:pt>
                  <c:pt idx="1771">
                    <c:v>05001333301920170025300</c:v>
                  </c:pt>
                  <c:pt idx="1772">
                    <c:v>05001333302620140138100</c:v>
                  </c:pt>
                  <c:pt idx="1773">
                    <c:v>05001333302520120035900</c:v>
                  </c:pt>
                  <c:pt idx="1774">
                    <c:v>05001233300020180136000</c:v>
                  </c:pt>
                  <c:pt idx="1775">
                    <c:v>05001333300120180049300</c:v>
                  </c:pt>
                  <c:pt idx="1776">
                    <c:v>05001333301520160065400</c:v>
                  </c:pt>
                  <c:pt idx="1777">
                    <c:v>05001233300020170019300</c:v>
                  </c:pt>
                  <c:pt idx="1778">
                    <c:v>05001333301920170043200</c:v>
                  </c:pt>
                  <c:pt idx="1779">
                    <c:v>05001333302420190007600</c:v>
                  </c:pt>
                  <c:pt idx="1780">
                    <c:v>05001333103220190001500</c:v>
                  </c:pt>
                  <c:pt idx="1781">
                    <c:v>05001310500520170010300</c:v>
                  </c:pt>
                  <c:pt idx="1782">
                    <c:v>05001333301620120046700</c:v>
                  </c:pt>
                  <c:pt idx="1783">
                    <c:v>05001333303020140029200</c:v>
                  </c:pt>
                  <c:pt idx="1784">
                    <c:v>05001233300020170117000</c:v>
                  </c:pt>
                  <c:pt idx="1785">
                    <c:v>05001333302920170020500</c:v>
                  </c:pt>
                  <c:pt idx="1786">
                    <c:v>05001333301420160091900</c:v>
                  </c:pt>
                  <c:pt idx="1787">
                    <c:v>05001233300020170135700</c:v>
                  </c:pt>
                  <c:pt idx="1788">
                    <c:v>05001310501120040110301</c:v>
                  </c:pt>
                  <c:pt idx="1789">
                    <c:v>05001310500520070004901</c:v>
                  </c:pt>
                  <c:pt idx="1790">
                    <c:v>05001333302620120043100</c:v>
                  </c:pt>
                  <c:pt idx="1791">
                    <c:v>05001233100019980280300</c:v>
                  </c:pt>
                  <c:pt idx="1792">
                    <c:v>05001233300020160116200</c:v>
                  </c:pt>
                  <c:pt idx="1793">
                    <c:v>05154310300120160017700</c:v>
                  </c:pt>
                  <c:pt idx="1794">
                    <c:v>05001333300320180038900</c:v>
                  </c:pt>
                  <c:pt idx="1795">
                    <c:v>05001233300020170264600</c:v>
                  </c:pt>
                  <c:pt idx="1796">
                    <c:v>05001310502320190036000</c:v>
                  </c:pt>
                  <c:pt idx="1797">
                    <c:v>05001333300720170024300</c:v>
                  </c:pt>
                  <c:pt idx="1798">
                    <c:v>05001333300120190012900</c:v>
                  </c:pt>
                  <c:pt idx="1799">
                    <c:v>05001333103420180021000</c:v>
                  </c:pt>
                  <c:pt idx="1800">
                    <c:v>05001333101120190032500</c:v>
                  </c:pt>
                  <c:pt idx="1801">
                    <c:v>05001310501420180029200</c:v>
                  </c:pt>
                  <c:pt idx="1802">
                    <c:v>05001333303420190038800</c:v>
                  </c:pt>
                  <c:pt idx="1803">
                    <c:v>05368318900120170003300</c:v>
                  </c:pt>
                  <c:pt idx="1804">
                    <c:v>05001333302420190051100</c:v>
                  </c:pt>
                  <c:pt idx="1805">
                    <c:v>05001333303220190059500</c:v>
                  </c:pt>
                  <c:pt idx="1806">
                    <c:v>05001310501720200014900</c:v>
                  </c:pt>
                  <c:pt idx="1807">
                    <c:v>05001333300220200008400</c:v>
                  </c:pt>
                  <c:pt idx="1808">
                    <c:v>05809318900120170004100</c:v>
                  </c:pt>
                  <c:pt idx="1809">
                    <c:v>05001310501020170064600</c:v>
                  </c:pt>
                  <c:pt idx="1810">
                    <c:v>05809318900120170003900</c:v>
                  </c:pt>
                  <c:pt idx="1811">
                    <c:v>05809318900120170002500</c:v>
                  </c:pt>
                  <c:pt idx="1812">
                    <c:v>05001333301720170004100</c:v>
                  </c:pt>
                  <c:pt idx="1813">
                    <c:v>05001310500920160116300</c:v>
                  </c:pt>
                  <c:pt idx="1814">
                    <c:v>05001333302920170030900</c:v>
                  </c:pt>
                  <c:pt idx="1815">
                    <c:v>05001233300020170199900</c:v>
                  </c:pt>
                  <c:pt idx="1816">
                    <c:v>05001310501620170023400</c:v>
                  </c:pt>
                  <c:pt idx="1817">
                    <c:v>05001310502220170058800</c:v>
                  </c:pt>
                  <c:pt idx="1818">
                    <c:v>05001233300020170218600</c:v>
                  </c:pt>
                  <c:pt idx="1819">
                    <c:v>05001333300720170030300</c:v>
                  </c:pt>
                  <c:pt idx="1820">
                    <c:v>05001333300820170059800</c:v>
                  </c:pt>
                  <c:pt idx="1821">
                    <c:v>05001333302720180002800</c:v>
                  </c:pt>
                  <c:pt idx="1822">
                    <c:v>05001310500720170091200</c:v>
                  </c:pt>
                  <c:pt idx="1823">
                    <c:v>05001310501020170096400</c:v>
                  </c:pt>
                  <c:pt idx="1824">
                    <c:v>05001310501720180009100</c:v>
                  </c:pt>
                  <c:pt idx="1825">
                    <c:v>05001333303020180005400</c:v>
                  </c:pt>
                  <c:pt idx="1826">
                    <c:v>05001333302520180005100</c:v>
                  </c:pt>
                  <c:pt idx="1827">
                    <c:v>05001333300920170009200</c:v>
                  </c:pt>
                  <c:pt idx="1828">
                    <c:v>05001310502320180028400</c:v>
                  </c:pt>
                  <c:pt idx="1829">
                    <c:v>05001310500420180034600</c:v>
                  </c:pt>
                  <c:pt idx="1830">
                    <c:v>05001333302820180002100</c:v>
                  </c:pt>
                  <c:pt idx="1831">
                    <c:v>05001333303020170054400</c:v>
                  </c:pt>
                  <c:pt idx="1832">
                    <c:v>05001333300220180019900</c:v>
                  </c:pt>
                  <c:pt idx="1833">
                    <c:v>05001333300120180010200</c:v>
                  </c:pt>
                  <c:pt idx="1834">
                    <c:v>0500133330332018025300</c:v>
                  </c:pt>
                  <c:pt idx="1835">
                    <c:v>05001333300420180014500</c:v>
                  </c:pt>
                  <c:pt idx="1836">
                    <c:v>05001333301120180025500</c:v>
                  </c:pt>
                  <c:pt idx="1837">
                    <c:v>05001333301120180020900</c:v>
                  </c:pt>
                  <c:pt idx="1838">
                    <c:v>05001333302020180025500</c:v>
                  </c:pt>
                  <c:pt idx="1839">
                    <c:v>05837333300120180031100</c:v>
                  </c:pt>
                  <c:pt idx="1840">
                    <c:v>05001333301720180033900</c:v>
                  </c:pt>
                  <c:pt idx="1841">
                    <c:v>05001333300420180032300</c:v>
                  </c:pt>
                  <c:pt idx="1842">
                    <c:v>05001333303520180023200</c:v>
                  </c:pt>
                  <c:pt idx="1843">
                    <c:v>05001333300620180018000</c:v>
                  </c:pt>
                  <c:pt idx="1844">
                    <c:v>05001310501620180039600</c:v>
                  </c:pt>
                  <c:pt idx="1845">
                    <c:v>05001310500920180030400</c:v>
                  </c:pt>
                  <c:pt idx="1846">
                    <c:v>05001310501920180065900</c:v>
                  </c:pt>
                  <c:pt idx="1847">
                    <c:v>05001310500420180082600</c:v>
                  </c:pt>
                  <c:pt idx="1848">
                    <c:v>05250318900120180013100</c:v>
                  </c:pt>
                  <c:pt idx="1849">
                    <c:v>05001333302120180031400</c:v>
                  </c:pt>
                  <c:pt idx="1850">
                    <c:v>05001333300620180045200</c:v>
                  </c:pt>
                  <c:pt idx="1851">
                    <c:v>05001333301120180045600</c:v>
                  </c:pt>
                  <c:pt idx="1852">
                    <c:v>05001310501120180057000</c:v>
                  </c:pt>
                  <c:pt idx="1853">
                    <c:v>05250318900120180013700</c:v>
                  </c:pt>
                  <c:pt idx="1854">
                    <c:v>05001310500520180029800</c:v>
                  </c:pt>
                  <c:pt idx="1855">
                    <c:v>05837333300220180035700</c:v>
                  </c:pt>
                  <c:pt idx="1856">
                    <c:v>05736318900120190002800</c:v>
                  </c:pt>
                  <c:pt idx="1857">
                    <c:v>05031318900120180020600</c:v>
                  </c:pt>
                  <c:pt idx="1858">
                    <c:v>05001233300020190013900</c:v>
                  </c:pt>
                  <c:pt idx="1859">
                    <c:v>05001333300220190011800</c:v>
                  </c:pt>
                  <c:pt idx="1860">
                    <c:v>05001310501020190028500</c:v>
                  </c:pt>
                  <c:pt idx="1861">
                    <c:v>05001310501420190030700</c:v>
                  </c:pt>
                  <c:pt idx="1862">
                    <c:v>05001233300020190116800</c:v>
                  </c:pt>
                  <c:pt idx="1863">
                    <c:v>05001333300420190015600</c:v>
                  </c:pt>
                  <c:pt idx="1864">
                    <c:v>05001333301920190025300</c:v>
                  </c:pt>
                  <c:pt idx="1865">
                    <c:v>05001333302020190026000</c:v>
                  </c:pt>
                  <c:pt idx="1866">
                    <c:v>05001333301920190014300</c:v>
                  </c:pt>
                  <c:pt idx="1867">
                    <c:v>05001333301120190027400</c:v>
                  </c:pt>
                  <c:pt idx="1868">
                    <c:v>05001333302420190009400</c:v>
                  </c:pt>
                  <c:pt idx="1869">
                    <c:v>05001333302720180033800</c:v>
                  </c:pt>
                  <c:pt idx="1870">
                    <c:v>05001233300020190134700</c:v>
                  </c:pt>
                  <c:pt idx="1871">
                    <c:v>05190318900120170012300</c:v>
                  </c:pt>
                  <c:pt idx="1872">
                    <c:v>05001310502320190035500</c:v>
                  </c:pt>
                  <c:pt idx="1873">
                    <c:v>05001310502320180022400</c:v>
                  </c:pt>
                  <c:pt idx="1874">
                    <c:v>05001333303020170063800</c:v>
                  </c:pt>
                  <c:pt idx="1875">
                    <c:v>05001333301420190026700</c:v>
                  </c:pt>
                  <c:pt idx="1876">
                    <c:v>05001333302020190034700</c:v>
                  </c:pt>
                  <c:pt idx="1877">
                    <c:v>05001310500720190002200</c:v>
                  </c:pt>
                  <c:pt idx="1878">
                    <c:v>05001310502020170071900</c:v>
                  </c:pt>
                  <c:pt idx="1879">
                    <c:v>05001333301420190043900</c:v>
                  </c:pt>
                  <c:pt idx="1880">
                    <c:v>05001233100020030040600</c:v>
                  </c:pt>
                  <c:pt idx="1881">
                    <c:v>05001333303320170022900</c:v>
                  </c:pt>
                  <c:pt idx="1882">
                    <c:v>05001233300020150119000</c:v>
                  </c:pt>
                  <c:pt idx="1883">
                    <c:v>05001333302820160047500</c:v>
                  </c:pt>
                  <c:pt idx="1884">
                    <c:v>05001333302720120047400</c:v>
                  </c:pt>
                  <c:pt idx="1885">
                    <c:v>05001333300620160049900</c:v>
                  </c:pt>
                  <c:pt idx="1886">
                    <c:v>05001333300220170069900</c:v>
                  </c:pt>
                  <c:pt idx="1887">
                    <c:v>05001333301720160021100</c:v>
                  </c:pt>
                  <c:pt idx="1888">
                    <c:v>05031318900120180019800</c:v>
                  </c:pt>
                  <c:pt idx="1889">
                    <c:v>05031318900120180020200</c:v>
                  </c:pt>
                  <c:pt idx="1890">
                    <c:v>05001233300020190109000</c:v>
                  </c:pt>
                  <c:pt idx="1891">
                    <c:v>05001333303620190051900</c:v>
                  </c:pt>
                  <c:pt idx="1892">
                    <c:v>05001333300420190046500</c:v>
                  </c:pt>
                  <c:pt idx="1893">
                    <c:v>05001333300720190045900</c:v>
                  </c:pt>
                  <c:pt idx="1894">
                    <c:v>05001333302920190049200</c:v>
                  </c:pt>
                  <c:pt idx="1895">
                    <c:v>05001233300020200036200</c:v>
                  </c:pt>
                  <c:pt idx="1896">
                    <c:v>05001233100020070054100</c:v>
                  </c:pt>
                  <c:pt idx="1897">
                    <c:v>05001233100020020039000</c:v>
                  </c:pt>
                  <c:pt idx="1898">
                    <c:v>05001233100020010322500</c:v>
                  </c:pt>
                  <c:pt idx="1899">
                    <c:v>05001333100020070054000</c:v>
                  </c:pt>
                  <c:pt idx="1900">
                    <c:v>11001032500020130013600</c:v>
                  </c:pt>
                  <c:pt idx="1901">
                    <c:v>05001233100020020429700</c:v>
                  </c:pt>
                  <c:pt idx="1902">
                    <c:v>05001233100020060212000</c:v>
                  </c:pt>
                  <c:pt idx="1903">
                    <c:v>05001333302320120043800</c:v>
                  </c:pt>
                  <c:pt idx="1904">
                    <c:v>05001233300020130000800</c:v>
                  </c:pt>
                  <c:pt idx="1905">
                    <c:v>05001333301020130041800</c:v>
                  </c:pt>
                  <c:pt idx="1906">
                    <c:v>05001233300020130097400</c:v>
                  </c:pt>
                  <c:pt idx="1907">
                    <c:v>05001333300720120018800</c:v>
                  </c:pt>
                  <c:pt idx="1908">
                    <c:v>05001233300020130174200</c:v>
                  </c:pt>
                  <c:pt idx="1909">
                    <c:v>05001233300020130180100</c:v>
                  </c:pt>
                  <c:pt idx="1910">
                    <c:v>05001333302020130022600</c:v>
                  </c:pt>
                  <c:pt idx="1911">
                    <c:v>05001333302620130114200</c:v>
                  </c:pt>
                  <c:pt idx="1912">
                    <c:v>05001333301220140009500</c:v>
                  </c:pt>
                  <c:pt idx="1913">
                    <c:v>05001233300020140063600</c:v>
                  </c:pt>
                  <c:pt idx="1914">
                    <c:v>05001233300020140194500</c:v>
                  </c:pt>
                  <c:pt idx="1915">
                    <c:v>05001233300020140215200</c:v>
                  </c:pt>
                  <c:pt idx="1916">
                    <c:v>05001333302420150016700</c:v>
                  </c:pt>
                  <c:pt idx="1917">
                    <c:v>05001333300320140036500</c:v>
                  </c:pt>
                  <c:pt idx="1918">
                    <c:v>05001333302420140077300</c:v>
                  </c:pt>
                  <c:pt idx="1919">
                    <c:v>0500133302320150030700</c:v>
                  </c:pt>
                  <c:pt idx="1920">
                    <c:v>05001233300020150036900</c:v>
                  </c:pt>
                  <c:pt idx="1921">
                    <c:v>05001233300020160177100</c:v>
                  </c:pt>
                  <c:pt idx="1922">
                    <c:v>05001233300020150088100</c:v>
                  </c:pt>
                  <c:pt idx="1923">
                    <c:v>05001333302120150135100</c:v>
                  </c:pt>
                  <c:pt idx="1924">
                    <c:v>05001333301120150113500</c:v>
                  </c:pt>
                  <c:pt idx="1925">
                    <c:v>05001333300620150005700</c:v>
                  </c:pt>
                  <c:pt idx="1926">
                    <c:v>05001333301720150074200</c:v>
                  </c:pt>
                  <c:pt idx="1927">
                    <c:v>05001333300720150084400</c:v>
                  </c:pt>
                  <c:pt idx="1928">
                    <c:v>05001333301320150045500</c:v>
                  </c:pt>
                  <c:pt idx="1929">
                    <c:v>05001333300920160037700</c:v>
                  </c:pt>
                  <c:pt idx="1930">
                    <c:v>05001333302720160055600</c:v>
                  </c:pt>
                  <c:pt idx="1931">
                    <c:v>05001233300020160189800</c:v>
                  </c:pt>
                  <c:pt idx="1932">
                    <c:v>05001233300020160107800</c:v>
                  </c:pt>
                  <c:pt idx="1933">
                    <c:v>05001310501820160108100</c:v>
                  </c:pt>
                  <c:pt idx="1934">
                    <c:v>05001333301220160072100</c:v>
                  </c:pt>
                  <c:pt idx="1935">
                    <c:v>05001333300420160088700</c:v>
                  </c:pt>
                  <c:pt idx="1936">
                    <c:v>05001333300820170000100</c:v>
                  </c:pt>
                  <c:pt idx="1937">
                    <c:v>05001233300020160166500</c:v>
                  </c:pt>
                  <c:pt idx="1938">
                    <c:v>05001333300020160134600</c:v>
                  </c:pt>
                  <c:pt idx="1939">
                    <c:v>05001333301820170013200</c:v>
                  </c:pt>
                  <c:pt idx="1940">
                    <c:v>0500133330142017024000</c:v>
                  </c:pt>
                  <c:pt idx="1941">
                    <c:v>05001333301920160076800</c:v>
                  </c:pt>
                  <c:pt idx="1942">
                    <c:v>05001233300020170113200</c:v>
                  </c:pt>
                  <c:pt idx="1943">
                    <c:v>05001333300320160097700</c:v>
                  </c:pt>
                  <c:pt idx="1944">
                    <c:v>05001333301520170035100</c:v>
                  </c:pt>
                  <c:pt idx="1945">
                    <c:v>05001333302520170037700</c:v>
                  </c:pt>
                  <c:pt idx="1946">
                    <c:v>05001333303120170013300</c:v>
                  </c:pt>
                  <c:pt idx="1947">
                    <c:v>11001031500020170255000</c:v>
                  </c:pt>
                  <c:pt idx="1948">
                    <c:v>05001310500420160115900</c:v>
                  </c:pt>
                  <c:pt idx="1949">
                    <c:v>05001310500420180012700</c:v>
                  </c:pt>
                  <c:pt idx="1950">
                    <c:v>05001310502120170019400</c:v>
                  </c:pt>
                  <c:pt idx="1951">
                    <c:v>05001333303320180011700</c:v>
                  </c:pt>
                  <c:pt idx="1952">
                    <c:v>05001333302620180011800</c:v>
                  </c:pt>
                  <c:pt idx="1953">
                    <c:v>05001233300020180046100</c:v>
                  </c:pt>
                  <c:pt idx="1954">
                    <c:v>11001031500020180228100</c:v>
                  </c:pt>
                  <c:pt idx="1955">
                    <c:v>05001333301020180025700</c:v>
                  </c:pt>
                  <c:pt idx="1956">
                    <c:v>11001031500020180228200</c:v>
                  </c:pt>
                  <c:pt idx="1957">
                    <c:v>05001333302020180017500</c:v>
                  </c:pt>
                  <c:pt idx="1958">
                    <c:v>05001333300620180028900</c:v>
                  </c:pt>
                  <c:pt idx="1959">
                    <c:v>05001333301720180036300 </c:v>
                  </c:pt>
                  <c:pt idx="1960">
                    <c:v>05001333302620180033700</c:v>
                  </c:pt>
                  <c:pt idx="1961">
                    <c:v>05001333302620180031100</c:v>
                  </c:pt>
                  <c:pt idx="1962">
                    <c:v>05001233100020020119200</c:v>
                  </c:pt>
                  <c:pt idx="1963">
                    <c:v>05001333302120180021000</c:v>
                  </c:pt>
                  <c:pt idx="1964">
                    <c:v>05001333301620190014800</c:v>
                  </c:pt>
                  <c:pt idx="1965">
                    <c:v>05001333300920190015700</c:v>
                  </c:pt>
                  <c:pt idx="1966">
                    <c:v>05001233100020060313800</c:v>
                  </c:pt>
                  <c:pt idx="1967">
                    <c:v>11001031500020190433400</c:v>
                  </c:pt>
                  <c:pt idx="1968">
                    <c:v>13001233300020190035500</c:v>
                  </c:pt>
                  <c:pt idx="1969">
                    <c:v>13001233300020190035200</c:v>
                  </c:pt>
                  <c:pt idx="1970">
                    <c:v>13001233300020190035300</c:v>
                  </c:pt>
                  <c:pt idx="1971">
                    <c:v>05001310501820190005300</c:v>
                  </c:pt>
                  <c:pt idx="1972">
                    <c:v>05308310300120190022900</c:v>
                  </c:pt>
                  <c:pt idx="1973">
                    <c:v>0500133330262020003500</c:v>
                  </c:pt>
                  <c:pt idx="1974">
                    <c:v>05001333302420190051300</c:v>
                  </c:pt>
                  <c:pt idx="1975">
                    <c:v>05001333301420190042100</c:v>
                  </c:pt>
                  <c:pt idx="1976">
                    <c:v>0500123330002020029600</c:v>
                  </c:pt>
                  <c:pt idx="1977">
                    <c:v>05001333101920080027500</c:v>
                  </c:pt>
                  <c:pt idx="1978">
                    <c:v>05001310500620100013501</c:v>
                  </c:pt>
                  <c:pt idx="1979">
                    <c:v>05001233100020090016900</c:v>
                  </c:pt>
                  <c:pt idx="1980">
                    <c:v>05001333100520120032000</c:v>
                  </c:pt>
                  <c:pt idx="1981">
                    <c:v>05001233300020120050300</c:v>
                  </c:pt>
                  <c:pt idx="1982">
                    <c:v>05001310501420100062001</c:v>
                  </c:pt>
                  <c:pt idx="1983">
                    <c:v>0500131050122010070500</c:v>
                  </c:pt>
                  <c:pt idx="1984">
                    <c:v>05001333302820130043400</c:v>
                  </c:pt>
                  <c:pt idx="1985">
                    <c:v>05001233300020130085800</c:v>
                  </c:pt>
                  <c:pt idx="1986">
                    <c:v>05001333301620130090500</c:v>
                  </c:pt>
                  <c:pt idx="1987">
                    <c:v>05001233300020130144600</c:v>
                  </c:pt>
                  <c:pt idx="1988">
                    <c:v>05001333302820120036600</c:v>
                  </c:pt>
                  <c:pt idx="1989">
                    <c:v>05001233300020140013000</c:v>
                  </c:pt>
                  <c:pt idx="1990">
                    <c:v>05001233300020140027200</c:v>
                  </c:pt>
                  <c:pt idx="1991">
                    <c:v>05001333300920140031300</c:v>
                  </c:pt>
                  <c:pt idx="1992">
                    <c:v>05001333300820130033000</c:v>
                  </c:pt>
                  <c:pt idx="1993">
                    <c:v>05001333300520140047100</c:v>
                  </c:pt>
                  <c:pt idx="1994">
                    <c:v>05001233300020140099300</c:v>
                  </c:pt>
                  <c:pt idx="1995">
                    <c:v>05001333301220140012900</c:v>
                  </c:pt>
                  <c:pt idx="1996">
                    <c:v>05001333302020130046100</c:v>
                  </c:pt>
                  <c:pt idx="1997">
                    <c:v>05001333301020140162800</c:v>
                  </c:pt>
                  <c:pt idx="1998">
                    <c:v>05001333301620140113900</c:v>
                  </c:pt>
                  <c:pt idx="1999">
                    <c:v>05001333300320140035300</c:v>
                  </c:pt>
                  <c:pt idx="2000">
                    <c:v>05001333301120140137700</c:v>
                  </c:pt>
                  <c:pt idx="2001">
                    <c:v>05001333302920140181100</c:v>
                  </c:pt>
                  <c:pt idx="2002">
                    <c:v>05001333300120140048400</c:v>
                  </c:pt>
                  <c:pt idx="2003">
                    <c:v>05001333302220140121700</c:v>
                  </c:pt>
                  <c:pt idx="2004">
                    <c:v>05001333300520140184700</c:v>
                  </c:pt>
                  <c:pt idx="2005">
                    <c:v>05001233300020150023300</c:v>
                  </c:pt>
                  <c:pt idx="2006">
                    <c:v>05001333302120150080400</c:v>
                  </c:pt>
                  <c:pt idx="2007">
                    <c:v>05001233300020150023300</c:v>
                  </c:pt>
                  <c:pt idx="2008">
                    <c:v>05001333302120150007200</c:v>
                  </c:pt>
                  <c:pt idx="2009">
                    <c:v>05001333302820140078100</c:v>
                  </c:pt>
                  <c:pt idx="2010">
                    <c:v>11001333303120150002700</c:v>
                  </c:pt>
                  <c:pt idx="2011">
                    <c:v>05001333300220150049500</c:v>
                  </c:pt>
                  <c:pt idx="2012">
                    <c:v>05001333301920140045400</c:v>
                  </c:pt>
                  <c:pt idx="2013">
                    <c:v>05001333301220160005300</c:v>
                  </c:pt>
                  <c:pt idx="2014">
                    <c:v>05001333302120150101200</c:v>
                  </c:pt>
                  <c:pt idx="2015">
                    <c:v>05001310501120110082301</c:v>
                  </c:pt>
                  <c:pt idx="2016">
                    <c:v>05001233300020150118900</c:v>
                  </c:pt>
                  <c:pt idx="2017">
                    <c:v>05001333300420130002000</c:v>
                  </c:pt>
                  <c:pt idx="2018">
                    <c:v>05001333301120130033400</c:v>
                  </c:pt>
                  <c:pt idx="2019">
                    <c:v>05001333302520130037500</c:v>
                  </c:pt>
                  <c:pt idx="2020">
                    <c:v>05001233300020130091900</c:v>
                  </c:pt>
                  <c:pt idx="2021">
                    <c:v>05001333302920140001700</c:v>
                  </c:pt>
                  <c:pt idx="2022">
                    <c:v>05001333302220140005600</c:v>
                  </c:pt>
                  <c:pt idx="2023">
                    <c:v>05001233300020150039700</c:v>
                  </c:pt>
                  <c:pt idx="2024">
                    <c:v>05001233300020150238800</c:v>
                  </c:pt>
                  <c:pt idx="2025">
                    <c:v>05001233300020160064300</c:v>
                  </c:pt>
                  <c:pt idx="2026">
                    <c:v>05001333302120160032600</c:v>
                  </c:pt>
                  <c:pt idx="2027">
                    <c:v>05001333302120160077500</c:v>
                  </c:pt>
                  <c:pt idx="2028">
                    <c:v>05001333303520160070200</c:v>
                  </c:pt>
                  <c:pt idx="2029">
                    <c:v>05001233300020160120300</c:v>
                  </c:pt>
                  <c:pt idx="2030">
                    <c:v>05001333303320160054600</c:v>
                  </c:pt>
                  <c:pt idx="2031">
                    <c:v>05001310502220170033200</c:v>
                  </c:pt>
                  <c:pt idx="2032">
                    <c:v>0515431120520170001600</c:v>
                  </c:pt>
                  <c:pt idx="2033">
                    <c:v>05001233300020170117100</c:v>
                  </c:pt>
                  <c:pt idx="2034">
                    <c:v>1100133360322015004900</c:v>
                  </c:pt>
                  <c:pt idx="2035">
                    <c:v>05001333300120170036600</c:v>
                  </c:pt>
                  <c:pt idx="2036">
                    <c:v>05001233300020170189200</c:v>
                  </c:pt>
                  <c:pt idx="2037">
                    <c:v>05001333301920170024100</c:v>
                  </c:pt>
                  <c:pt idx="2038">
                    <c:v>05837333300220170038600</c:v>
                  </c:pt>
                  <c:pt idx="2039">
                    <c:v>05001333301820170018400</c:v>
                  </c:pt>
                  <c:pt idx="2040">
                    <c:v>05001410500320170063400</c:v>
                  </c:pt>
                  <c:pt idx="2041">
                    <c:v>05001333302120160047400</c:v>
                  </c:pt>
                  <c:pt idx="2042">
                    <c:v>05001233300020170289700</c:v>
                  </c:pt>
                  <c:pt idx="2043">
                    <c:v>05001333303620170065000</c:v>
                  </c:pt>
                  <c:pt idx="2044">
                    <c:v>05154310300120160003800</c:v>
                  </c:pt>
                  <c:pt idx="2045">
                    <c:v>05001310502320160085800</c:v>
                  </c:pt>
                  <c:pt idx="2046">
                    <c:v>05001333301920180015800</c:v>
                  </c:pt>
                  <c:pt idx="2047">
                    <c:v>05001310500520180035700</c:v>
                  </c:pt>
                  <c:pt idx="2048">
                    <c:v>05001333300620180011000</c:v>
                  </c:pt>
                  <c:pt idx="2049">
                    <c:v>05001310501220160089300</c:v>
                  </c:pt>
                  <c:pt idx="2050">
                    <c:v>05001333300520180018000</c:v>
                  </c:pt>
                  <c:pt idx="2051">
                    <c:v>05001333301920180015800</c:v>
                  </c:pt>
                  <c:pt idx="2052">
                    <c:v>05001233300020180101800</c:v>
                  </c:pt>
                  <c:pt idx="2053">
                    <c:v>05001333303320160054600</c:v>
                  </c:pt>
                  <c:pt idx="2054">
                    <c:v>05001233300020180201100</c:v>
                  </c:pt>
                  <c:pt idx="2055">
                    <c:v>05001333302520180034500</c:v>
                  </c:pt>
                  <c:pt idx="2056">
                    <c:v>05001310502220180023100</c:v>
                  </c:pt>
                  <c:pt idx="2057">
                    <c:v>05001233300020180035100</c:v>
                  </c:pt>
                  <c:pt idx="2058">
                    <c:v>05001333302720180047000</c:v>
                  </c:pt>
                  <c:pt idx="2059">
                    <c:v>05001233300020180136100</c:v>
                  </c:pt>
                  <c:pt idx="2060">
                    <c:v>05001333300520170046000</c:v>
                  </c:pt>
                  <c:pt idx="2061">
                    <c:v>05001333300320180048100</c:v>
                  </c:pt>
                  <c:pt idx="2062">
                    <c:v>05001333301220180041600</c:v>
                  </c:pt>
                  <c:pt idx="2063">
                    <c:v>05001310501120180065900</c:v>
                  </c:pt>
                  <c:pt idx="2064">
                    <c:v>05031318900120180019300</c:v>
                  </c:pt>
                  <c:pt idx="2065">
                    <c:v>05736318900120190003600</c:v>
                  </c:pt>
                  <c:pt idx="2066">
                    <c:v>05031318900120180020500</c:v>
                  </c:pt>
                  <c:pt idx="2067">
                    <c:v>05001333302620190014900</c:v>
                  </c:pt>
                  <c:pt idx="2068">
                    <c:v>05001400300320140122400</c:v>
                  </c:pt>
                  <c:pt idx="2069">
                    <c:v>05001233300020190131700</c:v>
                  </c:pt>
                  <c:pt idx="2070">
                    <c:v>05001333300720190027900</c:v>
                  </c:pt>
                  <c:pt idx="2071">
                    <c:v>05001333300120190015900</c:v>
                  </c:pt>
                  <c:pt idx="2072">
                    <c:v>05001333300420190025000</c:v>
                  </c:pt>
                  <c:pt idx="2073">
                    <c:v>05001333301220190027400</c:v>
                  </c:pt>
                  <c:pt idx="2074">
                    <c:v>05001310500820190003300</c:v>
                  </c:pt>
                  <c:pt idx="2075">
                    <c:v>05736318900120190003600</c:v>
                  </c:pt>
                  <c:pt idx="2076">
                    <c:v>05001333303320190025900</c:v>
                  </c:pt>
                  <c:pt idx="2077">
                    <c:v>05686318900120180008800</c:v>
                  </c:pt>
                  <c:pt idx="2078">
                    <c:v>05001233300020190118600</c:v>
                  </c:pt>
                  <c:pt idx="2079">
                    <c:v>05001333303020190045100</c:v>
                  </c:pt>
                  <c:pt idx="2080">
                    <c:v>05001333301220190042100</c:v>
                  </c:pt>
                  <c:pt idx="2081">
                    <c:v>05579310500120190023000</c:v>
                  </c:pt>
                  <c:pt idx="2082">
                    <c:v>05001310500420170087100</c:v>
                  </c:pt>
                  <c:pt idx="2083">
                    <c:v>05001333300620190041000</c:v>
                  </c:pt>
                  <c:pt idx="2084">
                    <c:v>05001233300020190196500</c:v>
                  </c:pt>
                  <c:pt idx="2085">
                    <c:v>05001333301920190046000</c:v>
                  </c:pt>
                  <c:pt idx="2086">
                    <c:v>05001310502320190055800</c:v>
                  </c:pt>
                  <c:pt idx="2087">
                    <c:v>05001310500920190068800</c:v>
                  </c:pt>
                  <c:pt idx="2088">
                    <c:v>05001333301520190049200</c:v>
                  </c:pt>
                  <c:pt idx="2089">
                    <c:v>05045310500120180018600</c:v>
                  </c:pt>
                  <c:pt idx="2090">
                    <c:v>05001233100020090001300</c:v>
                  </c:pt>
                  <c:pt idx="2091">
                    <c:v>05001233100020100219100</c:v>
                  </c:pt>
                  <c:pt idx="2092">
                    <c:v>05001233100020100058400</c:v>
                  </c:pt>
                  <c:pt idx="2093">
                    <c:v>05001333301020130001501</c:v>
                  </c:pt>
                  <c:pt idx="2094">
                    <c:v>05001233300020130075100</c:v>
                  </c:pt>
                  <c:pt idx="2095">
                    <c:v>05001333300520130076100</c:v>
                  </c:pt>
                  <c:pt idx="2096">
                    <c:v>05001333302720120041000</c:v>
                  </c:pt>
                  <c:pt idx="2097">
                    <c:v>05001333301020140039400</c:v>
                  </c:pt>
                  <c:pt idx="2098">
                    <c:v>05001233300020140148700</c:v>
                  </c:pt>
                  <c:pt idx="2099">
                    <c:v>05001233300020140125400</c:v>
                  </c:pt>
                  <c:pt idx="2100">
                    <c:v>05001233300020140157600</c:v>
                  </c:pt>
                  <c:pt idx="2101">
                    <c:v>05001233300020190123400</c:v>
                  </c:pt>
                  <c:pt idx="2102">
                    <c:v>05001333300120150010600</c:v>
                  </c:pt>
                  <c:pt idx="2103">
                    <c:v>05001310500120150114300</c:v>
                  </c:pt>
                  <c:pt idx="2104">
                    <c:v>05001333300120150082000</c:v>
                  </c:pt>
                  <c:pt idx="2105">
                    <c:v>05001333302420120044800</c:v>
                  </c:pt>
                  <c:pt idx="2106">
                    <c:v>05001333302420140021500</c:v>
                  </c:pt>
                  <c:pt idx="2107">
                    <c:v>05001333303020140026300</c:v>
                  </c:pt>
                  <c:pt idx="2108">
                    <c:v>05154311300120150026900</c:v>
                  </c:pt>
                  <c:pt idx="2109">
                    <c:v>05045312100120150242400</c:v>
                  </c:pt>
                  <c:pt idx="2110">
                    <c:v>05001233300020160197500</c:v>
                  </c:pt>
                  <c:pt idx="2111">
                    <c:v>05001333303420160103900</c:v>
                  </c:pt>
                  <c:pt idx="2112">
                    <c:v>05001310502120160114900</c:v>
                  </c:pt>
                  <c:pt idx="2113">
                    <c:v>05001333302220170006600</c:v>
                  </c:pt>
                  <c:pt idx="2114">
                    <c:v>05001333303620170029300</c:v>
                  </c:pt>
                  <c:pt idx="2115">
                    <c:v>05001333302320170024500</c:v>
                  </c:pt>
                  <c:pt idx="2116">
                    <c:v>05001333301920170035900</c:v>
                  </c:pt>
                  <c:pt idx="2117">
                    <c:v>05001333303420170061700</c:v>
                  </c:pt>
                  <c:pt idx="2118">
                    <c:v>05001333302120180015200</c:v>
                  </c:pt>
                  <c:pt idx="2119">
                    <c:v>05001333301120180017900</c:v>
                  </c:pt>
                  <c:pt idx="2120">
                    <c:v>05001333302020180017600</c:v>
                  </c:pt>
                  <c:pt idx="2121">
                    <c:v>05001333301720180034200</c:v>
                  </c:pt>
                  <c:pt idx="2122">
                    <c:v>05001333301020180016800</c:v>
                  </c:pt>
                  <c:pt idx="2123">
                    <c:v>05001333303620160007602</c:v>
                  </c:pt>
                  <c:pt idx="2124">
                    <c:v>05001333302320180026100</c:v>
                  </c:pt>
                  <c:pt idx="2125">
                    <c:v>05001333303220180030400</c:v>
                  </c:pt>
                  <c:pt idx="2126">
                    <c:v>05001310502320190017200</c:v>
                  </c:pt>
                  <c:pt idx="2127">
                    <c:v>05001233300020190014500</c:v>
                  </c:pt>
                  <c:pt idx="2128">
                    <c:v>05736318900120190002300</c:v>
                  </c:pt>
                  <c:pt idx="2129">
                    <c:v>05736318900120190003700</c:v>
                  </c:pt>
                  <c:pt idx="2130">
                    <c:v>05001333302020180034500</c:v>
                  </c:pt>
                  <c:pt idx="2131">
                    <c:v>05001333302220180051100</c:v>
                  </c:pt>
                  <c:pt idx="2132">
                    <c:v>05001333300320190015800</c:v>
                  </c:pt>
                  <c:pt idx="2133">
                    <c:v>05001333302320120014300</c:v>
                  </c:pt>
                  <c:pt idx="2134">
                    <c:v>05001233100019980012000</c:v>
                  </c:pt>
                  <c:pt idx="2135">
                    <c:v>05001233100019980139100</c:v>
                  </c:pt>
                  <c:pt idx="2136">
                    <c:v>05001333302220120048500</c:v>
                  </c:pt>
                  <c:pt idx="2137">
                    <c:v>05001333302320130079500</c:v>
                  </c:pt>
                  <c:pt idx="2138">
                    <c:v>05001333303320130030300</c:v>
                  </c:pt>
                  <c:pt idx="2139">
                    <c:v>05001333300420140025500</c:v>
                  </c:pt>
                  <c:pt idx="2140">
                    <c:v>05001310500220140032200</c:v>
                  </c:pt>
                  <c:pt idx="2141">
                    <c:v>05001333300820140022500</c:v>
                  </c:pt>
                  <c:pt idx="2142">
                    <c:v>05001233300020140121200</c:v>
                  </c:pt>
                  <c:pt idx="2143">
                    <c:v>05001333302920150022600</c:v>
                  </c:pt>
                  <c:pt idx="2144">
                    <c:v>05001333302020140023800</c:v>
                  </c:pt>
                  <c:pt idx="2145">
                    <c:v>05001333302720150005900</c:v>
                  </c:pt>
                  <c:pt idx="2146">
                    <c:v>05001333300520150079100</c:v>
                  </c:pt>
                  <c:pt idx="2147">
                    <c:v>05001333301120140115300</c:v>
                  </c:pt>
                  <c:pt idx="2148">
                    <c:v>05001333301720160018000</c:v>
                  </c:pt>
                  <c:pt idx="2149">
                    <c:v>05001333302320160007900</c:v>
                  </c:pt>
                  <c:pt idx="2150">
                    <c:v>05001310501120160111500</c:v>
                  </c:pt>
                  <c:pt idx="2151">
                    <c:v>17001333300220170046700</c:v>
                  </c:pt>
                  <c:pt idx="2152">
                    <c:v>05001333302620170016800</c:v>
                  </c:pt>
                  <c:pt idx="2153">
                    <c:v>05001333301720180014600</c:v>
                  </c:pt>
                  <c:pt idx="2154">
                    <c:v>05001233300020180236300</c:v>
                  </c:pt>
                  <c:pt idx="2155">
                    <c:v>05001333303520180045900</c:v>
                  </c:pt>
                  <c:pt idx="2156">
                    <c:v>05001333302520190035200</c:v>
                  </c:pt>
                  <c:pt idx="2157">
                    <c:v>05001333302720190039300</c:v>
                  </c:pt>
                  <c:pt idx="2158">
                    <c:v>05001333302120190040200</c:v>
                  </c:pt>
                  <c:pt idx="2159">
                    <c:v>05001333301320190007500</c:v>
                  </c:pt>
                  <c:pt idx="2160">
                    <c:v>05001310501620190001900</c:v>
                  </c:pt>
                  <c:pt idx="2161">
                    <c:v>05001233300020190263900</c:v>
                  </c:pt>
                  <c:pt idx="2162">
                    <c:v>05001333300520190011700</c:v>
                  </c:pt>
                  <c:pt idx="2163">
                    <c:v>05001333300220190049900</c:v>
                  </c:pt>
                  <c:pt idx="2164">
                    <c:v>05001333301520190039600</c:v>
                  </c:pt>
                  <c:pt idx="2165">
                    <c:v>05001333301020190038200</c:v>
                  </c:pt>
                  <c:pt idx="2166">
                    <c:v>05001333302720180048800</c:v>
                  </c:pt>
                  <c:pt idx="2167">
                    <c:v>05001310501920190054900</c:v>
                  </c:pt>
                  <c:pt idx="2168">
                    <c:v>05001333302420180048400</c:v>
                  </c:pt>
                  <c:pt idx="2169">
                    <c:v>05001333302520180049700</c:v>
                  </c:pt>
                  <c:pt idx="2170">
                    <c:v>05001400301920190020400</c:v>
                  </c:pt>
                  <c:pt idx="2171">
                    <c:v>05001333300320180048600</c:v>
                  </c:pt>
                  <c:pt idx="2172">
                    <c:v>05001333300320190047100</c:v>
                  </c:pt>
                  <c:pt idx="2173">
                    <c:v>05001333303320190051200</c:v>
                  </c:pt>
                  <c:pt idx="2174">
                    <c:v>05001333301820190039300</c:v>
                  </c:pt>
                  <c:pt idx="2175">
                    <c:v>05001333300720170006200</c:v>
                  </c:pt>
                  <c:pt idx="2176">
                    <c:v>05837333300220180021000</c:v>
                  </c:pt>
                  <c:pt idx="2177">
                    <c:v>05001333302120170022700</c:v>
                  </c:pt>
                  <c:pt idx="2178">
                    <c:v>05001310501320170049500</c:v>
                  </c:pt>
                  <c:pt idx="2179">
                    <c:v>05001233300020170162500</c:v>
                  </c:pt>
                  <c:pt idx="2180">
                    <c:v>05001333302820170037100</c:v>
                  </c:pt>
                  <c:pt idx="2181">
                    <c:v>05001333300120170037800</c:v>
                  </c:pt>
                  <c:pt idx="2182">
                    <c:v>05001333303020170035000</c:v>
                  </c:pt>
                  <c:pt idx="2183">
                    <c:v>05001310501620170065400</c:v>
                  </c:pt>
                  <c:pt idx="2184">
                    <c:v>05001310500320160131200</c:v>
                  </c:pt>
                  <c:pt idx="2185">
                    <c:v>05001333302120170035200</c:v>
                  </c:pt>
                  <c:pt idx="2186">
                    <c:v>05001333303020160032600</c:v>
                  </c:pt>
                  <c:pt idx="2187">
                    <c:v>05001333301520170017900
</c:v>
                  </c:pt>
                  <c:pt idx="2188">
                    <c:v>05001233300020170252200</c:v>
                  </c:pt>
                  <c:pt idx="2189">
                    <c:v>05001333300520170058300</c:v>
                  </c:pt>
                  <c:pt idx="2190">
                    <c:v>05001333300720180002300</c:v>
                  </c:pt>
                  <c:pt idx="2191">
                    <c:v>05001310500220180008500</c:v>
                  </c:pt>
                  <c:pt idx="2192">
                    <c:v>05001333301720180006900</c:v>
                  </c:pt>
                  <c:pt idx="2193">
                    <c:v>05001310502220170002900</c:v>
                  </c:pt>
                  <c:pt idx="2194">
                    <c:v>11001032600020160007200</c:v>
                  </c:pt>
                  <c:pt idx="2195">
                    <c:v>05001233300020180029200</c:v>
                  </c:pt>
                  <c:pt idx="2196">
                    <c:v>05001233300020180063200</c:v>
                  </c:pt>
                  <c:pt idx="2197">
                    <c:v>05686318900120170027300</c:v>
                  </c:pt>
                  <c:pt idx="2198">
                    <c:v>05686318900120170027400</c:v>
                  </c:pt>
                  <c:pt idx="2199">
                    <c:v>05686318900120170027900</c:v>
                  </c:pt>
                  <c:pt idx="2200">
                    <c:v>05686318900120170026900</c:v>
                  </c:pt>
                  <c:pt idx="2201">
                    <c:v>05001333301620180011100</c:v>
                  </c:pt>
                  <c:pt idx="2202">
                    <c:v>05001310500220180008400</c:v>
                  </c:pt>
                  <c:pt idx="2203">
                    <c:v>05001333300320180018300</c:v>
                  </c:pt>
                  <c:pt idx="2204">
                    <c:v>05001333302320180019800</c:v>
                  </c:pt>
                  <c:pt idx="2205">
                    <c:v>05001333302820180013600</c:v>
                  </c:pt>
                  <c:pt idx="2206">
                    <c:v>05001333302020180028300
</c:v>
                  </c:pt>
                  <c:pt idx="2207">
                    <c:v>05001233300020180102800
</c:v>
                  </c:pt>
                  <c:pt idx="2208">
                    <c:v>05001333301620180024900
</c:v>
                  </c:pt>
                  <c:pt idx="2209">
                    <c:v>05001333301220180028900
</c:v>
                  </c:pt>
                  <c:pt idx="2210">
                    <c:v>05001310500520170034200</c:v>
                  </c:pt>
                  <c:pt idx="2211">
                    <c:v>05001333302720180033700</c:v>
                  </c:pt>
                  <c:pt idx="2212">
                    <c:v>05001333302420180033900</c:v>
                  </c:pt>
                  <c:pt idx="2213">
                    <c:v>05001333302720180035800</c:v>
                  </c:pt>
                  <c:pt idx="2214">
                    <c:v>11001310500820160060100</c:v>
                  </c:pt>
                  <c:pt idx="2215">
                    <c:v>05001333301020180036100</c:v>
                  </c:pt>
                  <c:pt idx="2216">
                    <c:v>05001333303620180034300</c:v>
                  </c:pt>
                  <c:pt idx="2217">
                    <c:v>05001333300120180039700</c:v>
                  </c:pt>
                  <c:pt idx="2218">
                    <c:v>05001333302520170023900</c:v>
                  </c:pt>
                  <c:pt idx="2219">
                    <c:v>05001333301220130087300</c:v>
                  </c:pt>
                  <c:pt idx="2220">
                    <c:v>05001333300220170047100</c:v>
                  </c:pt>
                  <c:pt idx="2221">
                    <c:v>05001333303420160094500</c:v>
                  </c:pt>
                  <c:pt idx="2222">
                    <c:v>05001310501420170012200</c:v>
                  </c:pt>
                  <c:pt idx="2223">
                    <c:v>05001233100019970101300</c:v>
                  </c:pt>
                  <c:pt idx="2224">
                    <c:v>05001310502120180056500</c:v>
                  </c:pt>
                  <c:pt idx="2225">
                    <c:v>05001333301820180039700</c:v>
                  </c:pt>
                  <c:pt idx="2226">
                    <c:v>05579310500120180020000</c:v>
                  </c:pt>
                  <c:pt idx="2227">
                    <c:v>05579310500120180029000</c:v>
                  </c:pt>
                  <c:pt idx="2228">
                    <c:v>05579310500120180029500</c:v>
                  </c:pt>
                  <c:pt idx="2229">
                    <c:v>05579310500120180029600</c:v>
                  </c:pt>
                  <c:pt idx="2230">
                    <c:v>05579310500120180029700</c:v>
                  </c:pt>
                  <c:pt idx="2231">
                    <c:v>05579310500120180030200</c:v>
                  </c:pt>
                  <c:pt idx="2232">
                    <c:v>05579310500120180030300</c:v>
                  </c:pt>
                  <c:pt idx="2233">
                    <c:v>05579310500120180030400</c:v>
                  </c:pt>
                  <c:pt idx="2234">
                    <c:v>05579310500120180030500</c:v>
                  </c:pt>
                  <c:pt idx="2235">
                    <c:v>05579310500120180030600</c:v>
                  </c:pt>
                  <c:pt idx="2236">
                    <c:v>05001333303120180021200</c:v>
                  </c:pt>
                  <c:pt idx="2237">
                    <c:v>05001333301720140000500</c:v>
                  </c:pt>
                  <c:pt idx="2238">
                    <c:v>05001233300020180147200</c:v>
                  </c:pt>
                  <c:pt idx="2239">
                    <c:v>05001333302020180048700</c:v>
                  </c:pt>
                  <c:pt idx="2240">
                    <c:v>05250318900120180013200</c:v>
                  </c:pt>
                  <c:pt idx="2241">
                    <c:v>05250318900120180012500</c:v>
                  </c:pt>
                  <c:pt idx="2242">
                    <c:v>05001233300020180235900
</c:v>
                  </c:pt>
                  <c:pt idx="2243">
                    <c:v>05001333302420180043100
</c:v>
                  </c:pt>
                  <c:pt idx="2244">
                    <c:v>05001310500220180052900</c:v>
                  </c:pt>
                  <c:pt idx="2245">
                    <c:v>05001333302920190007000</c:v>
                  </c:pt>
                  <c:pt idx="2246">
                    <c:v>05031318900120180019500</c:v>
                  </c:pt>
                  <c:pt idx="2247">
                    <c:v>05031318900120180020000</c:v>
                  </c:pt>
                  <c:pt idx="2248">
                    <c:v>05001310502320190054800</c:v>
                  </c:pt>
                  <c:pt idx="2249">
                    <c:v>05736318900120190003000</c:v>
                  </c:pt>
                  <c:pt idx="2250">
                    <c:v>05736318900120190003100</c:v>
                  </c:pt>
                  <c:pt idx="2251">
                    <c:v>05001333302820190005600</c:v>
                  </c:pt>
                  <c:pt idx="2252">
                    <c:v>05001310500720190027900</c:v>
                  </c:pt>
                  <c:pt idx="2253">
                    <c:v>05001233300020190130900</c:v>
                  </c:pt>
                  <c:pt idx="2254">
                    <c:v>05001310500720180016600</c:v>
                  </c:pt>
                  <c:pt idx="2255">
                    <c:v>05001310500420190044100</c:v>
                  </c:pt>
                  <c:pt idx="2256">
                    <c:v>05001333301820190020200</c:v>
                  </c:pt>
                  <c:pt idx="2257">
                    <c:v> 
05001333303620170032500</c:v>
                  </c:pt>
                  <c:pt idx="2258">
                    <c:v> 
05001333301620170013500</c:v>
                  </c:pt>
                  <c:pt idx="2259">
                    <c:v> 05001333301720180017200</c:v>
                  </c:pt>
                  <c:pt idx="2260">
                    <c:v>05001233100020020022100</c:v>
                  </c:pt>
                  <c:pt idx="2261">
                    <c:v>05001310502320190043300</c:v>
                  </c:pt>
                  <c:pt idx="2262">
                    <c:v>05001333302920190016400</c:v>
                  </c:pt>
                  <c:pt idx="2263">
                    <c:v> 
05001333301820190016400</c:v>
                  </c:pt>
                  <c:pt idx="2264">
                    <c:v>05001333303220190036300</c:v>
                  </c:pt>
                  <c:pt idx="2265">
                    <c:v> 05001333302320190031000</c:v>
                  </c:pt>
                  <c:pt idx="2266">
                    <c:v>05001310500320180031500</c:v>
                  </c:pt>
                  <c:pt idx="2267">
                    <c:v>05001310501720190076700</c:v>
                  </c:pt>
                  <c:pt idx="2268">
                    <c:v>05001333301920190025400</c:v>
                  </c:pt>
                  <c:pt idx="2269">
                    <c:v>05001333301920190035100</c:v>
                  </c:pt>
                  <c:pt idx="2270">
                    <c:v>05001333302620190043300</c:v>
                  </c:pt>
                  <c:pt idx="2271">
                    <c:v>05001333302920190043800</c:v>
                  </c:pt>
                  <c:pt idx="2272">
                    <c:v>05001333302620190045700</c:v>
                  </c:pt>
                  <c:pt idx="2273">
                    <c:v>05001333300420190037000</c:v>
                  </c:pt>
                  <c:pt idx="2274">
                    <c:v>05001333300720190041000</c:v>
                  </c:pt>
                  <c:pt idx="2275">
                    <c:v>05001333300120190037200</c:v>
                  </c:pt>
                  <c:pt idx="2276">
                    <c:v>05001333303220190022400</c:v>
                  </c:pt>
                  <c:pt idx="2277">
                    <c:v>05001233300020200267400</c:v>
                  </c:pt>
                  <c:pt idx="2278">
                    <c:v>05001333300920200007800</c:v>
                  </c:pt>
                  <c:pt idx="2279">
                    <c:v>05001333303520190044200</c:v>
                  </c:pt>
                  <c:pt idx="2280">
                    <c:v>05001333300720200008800</c:v>
                  </c:pt>
                  <c:pt idx="2281">
                    <c:v>05001333300720200006800</c:v>
                  </c:pt>
                  <c:pt idx="2282">
                    <c:v>05001233300020200044200</c:v>
                  </c:pt>
                  <c:pt idx="2283">
                    <c:v>05001333300720190022700</c:v>
                  </c:pt>
                  <c:pt idx="2284">
                    <c:v>05001333300720200000600</c:v>
                  </c:pt>
                  <c:pt idx="2285">
                    <c:v>05001333301420170041600</c:v>
                  </c:pt>
                  <c:pt idx="2286">
                    <c:v>05736318900120150018900</c:v>
                  </c:pt>
                  <c:pt idx="2287">
                    <c:v>05001333301120170045100</c:v>
                  </c:pt>
                  <c:pt idx="2288">
                    <c:v>05809318900120170004800</c:v>
                  </c:pt>
                  <c:pt idx="2289">
                    <c:v>05809318900120170004000</c:v>
                  </c:pt>
                  <c:pt idx="2290">
                    <c:v>05809318900120170014700</c:v>
                  </c:pt>
                  <c:pt idx="2291">
                    <c:v>05001310501620170049900</c:v>
                  </c:pt>
                  <c:pt idx="2292">
                    <c:v>05001333302420170041900</c:v>
                  </c:pt>
                  <c:pt idx="2293">
                    <c:v>05001333301320170043400</c:v>
                  </c:pt>
                  <c:pt idx="2294">
                    <c:v>05318408900120180006200</c:v>
                  </c:pt>
                  <c:pt idx="2295">
                    <c:v>05001310501520170055000</c:v>
                  </c:pt>
                  <c:pt idx="2296">
                    <c:v>05440311200120170058300</c:v>
                  </c:pt>
                  <c:pt idx="2297">
                    <c:v>05001310501120170076200</c:v>
                  </c:pt>
                  <c:pt idx="2298">
                    <c:v>05001333302920180015800</c:v>
                  </c:pt>
                  <c:pt idx="2299">
                    <c:v>05686318900120170027600</c:v>
                  </c:pt>
                  <c:pt idx="2300">
                    <c:v>05001233300020180098900</c:v>
                  </c:pt>
                  <c:pt idx="2301">
                    <c:v>05001310500220170068000</c:v>
                  </c:pt>
                  <c:pt idx="2302">
                    <c:v>05001310502120180024400</c:v>
                  </c:pt>
                  <c:pt idx="2303">
                    <c:v>05761408900120170005800</c:v>
                  </c:pt>
                  <c:pt idx="2304">
                    <c:v>05250318900120170016800</c:v>
                  </c:pt>
                  <c:pt idx="2305">
                    <c:v>05250318900120170016900</c:v>
                  </c:pt>
                  <c:pt idx="2306">
                    <c:v>05250318900120170017800</c:v>
                  </c:pt>
                  <c:pt idx="2307">
                    <c:v>05250318900120170017700</c:v>
                  </c:pt>
                  <c:pt idx="2308">
                    <c:v>05250318900120170017000</c:v>
                  </c:pt>
                  <c:pt idx="2309">
                    <c:v>05250318900120170016500</c:v>
                  </c:pt>
                  <c:pt idx="2310">
                    <c:v>05250318900120170017200</c:v>
                  </c:pt>
                  <c:pt idx="2311">
                    <c:v>05250318900120170016700</c:v>
                  </c:pt>
                  <c:pt idx="2312">
                    <c:v>05250318900120170017300</c:v>
                  </c:pt>
                  <c:pt idx="2313">
                    <c:v>05250318900120170017600</c:v>
                  </c:pt>
                  <c:pt idx="2314">
                    <c:v>05250318900120170016600</c:v>
                  </c:pt>
                  <c:pt idx="2315">
                    <c:v>05250318900120170016400</c:v>
                  </c:pt>
                  <c:pt idx="2316">
                    <c:v>05250318900120170016300</c:v>
                  </c:pt>
                  <c:pt idx="2317">
                    <c:v>05250318900120170017100</c:v>
                  </c:pt>
                  <c:pt idx="2318">
                    <c:v>05837333300220180021400</c:v>
                  </c:pt>
                  <c:pt idx="2319">
                    <c:v>05001333301720180018400</c:v>
                  </c:pt>
                  <c:pt idx="2320">
                    <c:v>05001333303020180005700</c:v>
                  </c:pt>
                  <c:pt idx="2321">
                    <c:v>05001333301420180015800</c:v>
                  </c:pt>
                  <c:pt idx="2322">
                    <c:v>05001333302720180017900</c:v>
                  </c:pt>
                  <c:pt idx="2323">
                    <c:v>05001310501220170043200</c:v>
                  </c:pt>
                  <c:pt idx="2324">
                    <c:v>05001333302220180032600</c:v>
                  </c:pt>
                  <c:pt idx="2325">
                    <c:v>05001333300520170040000</c:v>
                  </c:pt>
                  <c:pt idx="2326">
                    <c:v>05001333302620180010800</c:v>
                  </c:pt>
                  <c:pt idx="2327">
                    <c:v>05001333302020180035100</c:v>
                  </c:pt>
                  <c:pt idx="2328">
                    <c:v>05001333302420180039400</c:v>
                  </c:pt>
                  <c:pt idx="2329">
                    <c:v>05837333300220190010600</c:v>
                  </c:pt>
                  <c:pt idx="2330">
                    <c:v>05001333303520180008800</c:v>
                  </c:pt>
                  <c:pt idx="2331">
                    <c:v>05001333302620180041400</c:v>
                  </c:pt>
                  <c:pt idx="2332">
                    <c:v>05001310501420180034000</c:v>
                  </c:pt>
                  <c:pt idx="2333">
                    <c:v>05001310501420180035400</c:v>
                  </c:pt>
                  <c:pt idx="2334">
                    <c:v>05001310501820170061000</c:v>
                  </c:pt>
                  <c:pt idx="2335">
                    <c:v>05001333301320160088000</c:v>
                  </c:pt>
                  <c:pt idx="2336">
                    <c:v>05001310501220180032700</c:v>
                  </c:pt>
                  <c:pt idx="2337">
                    <c:v>05001333300820180034900</c:v>
                  </c:pt>
                  <c:pt idx="2338">
                    <c:v>05001333303420180006400</c:v>
                  </c:pt>
                  <c:pt idx="2339">
                    <c:v>05001333302820180039500</c:v>
                  </c:pt>
                  <c:pt idx="2340">
                    <c:v>05001333300920180027600</c:v>
                  </c:pt>
                  <c:pt idx="2341">
                    <c:v>05001233300020180173600</c:v>
                  </c:pt>
                  <c:pt idx="2342">
                    <c:v>05001333300620180020700</c:v>
                  </c:pt>
                  <c:pt idx="2343">
                    <c:v>05001333300720180047700</c:v>
                  </c:pt>
                  <c:pt idx="2344">
                    <c:v>05001333303020190012800</c:v>
                  </c:pt>
                  <c:pt idx="2345">
                    <c:v>05001233300020180212100</c:v>
                  </c:pt>
                  <c:pt idx="2346">
                    <c:v>05001310500520160075700</c:v>
                  </c:pt>
                  <c:pt idx="2347">
                    <c:v>05001333301120180030800</c:v>
                  </c:pt>
                  <c:pt idx="2348">
                    <c:v>05001310501620180034700</c:v>
                  </c:pt>
                  <c:pt idx="2349">
                    <c:v>05001333302520180034700</c:v>
                  </c:pt>
                  <c:pt idx="2350">
                    <c:v>05250318900120180010900</c:v>
                  </c:pt>
                  <c:pt idx="2351">
                    <c:v>05736318900120190002600</c:v>
                  </c:pt>
                  <c:pt idx="2352">
                    <c:v>05250318900120180012700</c:v>
                  </c:pt>
                  <c:pt idx="2353">
                    <c:v>05837333300120190012200</c:v>
                  </c:pt>
                  <c:pt idx="2354">
                    <c:v>05736318900120190002700</c:v>
                  </c:pt>
                  <c:pt idx="2355">
                    <c:v>05837333300120190012100</c:v>
                  </c:pt>
                  <c:pt idx="2356">
                    <c:v>05250318900120180012800</c:v>
                  </c:pt>
                  <c:pt idx="2357">
                    <c:v>05031318900120180018800</c:v>
                  </c:pt>
                  <c:pt idx="2358">
                    <c:v>05031318900120180019700</c:v>
                  </c:pt>
                  <c:pt idx="2359">
                    <c:v>05001310501920190011500</c:v>
                  </c:pt>
                  <c:pt idx="2360">
                    <c:v>05001310502320170022800</c:v>
                  </c:pt>
                  <c:pt idx="2361">
                    <c:v>05001233300020150164400</c:v>
                  </c:pt>
                  <c:pt idx="2362">
                    <c:v>05001333301720190002700</c:v>
                  </c:pt>
                  <c:pt idx="2363">
                    <c:v>05001310500120170008300</c:v>
                  </c:pt>
                  <c:pt idx="2364">
                    <c:v>05001333301920160087400</c:v>
                  </c:pt>
                  <c:pt idx="2365">
                    <c:v>05001333301920150086900</c:v>
                  </c:pt>
                  <c:pt idx="2366">
                    <c:v>05001233300020180120500</c:v>
                  </c:pt>
                  <c:pt idx="2367">
                    <c:v>05001333300820150129200</c:v>
                  </c:pt>
                  <c:pt idx="2368">
                    <c:v>05001233100020090133000</c:v>
                  </c:pt>
                  <c:pt idx="2369">
                    <c:v>05001233100020090156400</c:v>
                  </c:pt>
                  <c:pt idx="2370">
                    <c:v>05001333301920190031100</c:v>
                  </c:pt>
                  <c:pt idx="2371">
                    <c:v>05001333301220180035000</c:v>
                  </c:pt>
                  <c:pt idx="2372">
                    <c:v>05001333300220190026600</c:v>
                  </c:pt>
                  <c:pt idx="2373">
                    <c:v>05001333301320190025300</c:v>
                  </c:pt>
                  <c:pt idx="2374">
                    <c:v>05001333303320190025800</c:v>
                  </c:pt>
                  <c:pt idx="2375">
                    <c:v>05001333302320190014200</c:v>
                  </c:pt>
                  <c:pt idx="2376">
                    <c:v>05001333303020190028600</c:v>
                  </c:pt>
                  <c:pt idx="2377">
                    <c:v>05001333302620190025800</c:v>
                  </c:pt>
                  <c:pt idx="2378">
                    <c:v>05001333302720190035200</c:v>
                  </c:pt>
                  <c:pt idx="2379">
                    <c:v>05001333302020190036200</c:v>
                  </c:pt>
                  <c:pt idx="2380">
                    <c:v>05001233300020190094500</c:v>
                  </c:pt>
                  <c:pt idx="2381">
                    <c:v>05001333301120190045800</c:v>
                  </c:pt>
                  <c:pt idx="2382">
                    <c:v>05001333302720190045900</c:v>
                  </c:pt>
                  <c:pt idx="2383">
                    <c:v>05001310502120160141900</c:v>
                  </c:pt>
                  <c:pt idx="2384">
                    <c:v>05001233300020140148600</c:v>
                  </c:pt>
                  <c:pt idx="2385">
                    <c:v>05001333300720170029600</c:v>
                  </c:pt>
                  <c:pt idx="2386">
                    <c:v>05001333300420130033700</c:v>
                  </c:pt>
                  <c:pt idx="2387">
                    <c:v>05001233100020020073200</c:v>
                  </c:pt>
                  <c:pt idx="2388">
                    <c:v>05001333301420160056300</c:v>
                  </c:pt>
                  <c:pt idx="2389">
                    <c:v>05001333302020140024700</c:v>
                  </c:pt>
                  <c:pt idx="2390">
                    <c:v>05001333303020160078000</c:v>
                  </c:pt>
                  <c:pt idx="2391">
                    <c:v>05001233300020170146100</c:v>
                  </c:pt>
                  <c:pt idx="2392">
                    <c:v>05001333300220170046100</c:v>
                  </c:pt>
                  <c:pt idx="2393">
                    <c:v>05001333302820150014500</c:v>
                  </c:pt>
                  <c:pt idx="2394">
                    <c:v>05001233300020170297500</c:v>
                  </c:pt>
                  <c:pt idx="2395">
                    <c:v>05001333302320180007200</c:v>
                  </c:pt>
                  <c:pt idx="2396">
                    <c:v>05756311200120170015200</c:v>
                  </c:pt>
                  <c:pt idx="2397">
                    <c:v>05001333300320180016400</c:v>
                  </c:pt>
                  <c:pt idx="2398">
                    <c:v>05001333301820180038500</c:v>
                  </c:pt>
                  <c:pt idx="2399">
                    <c:v>05001233300020180049800</c:v>
                  </c:pt>
                  <c:pt idx="2400">
                    <c:v>23001333300420170029200</c:v>
                  </c:pt>
                  <c:pt idx="2401">
                    <c:v>05001233300020150115000</c:v>
                  </c:pt>
                  <c:pt idx="2402">
                    <c:v>05001333301720190002200</c:v>
                  </c:pt>
                  <c:pt idx="2403">
                    <c:v>05001333300220160086400</c:v>
                  </c:pt>
                  <c:pt idx="2404">
                    <c:v>05001333302620190007800</c:v>
                  </c:pt>
                  <c:pt idx="2405">
                    <c:v>05001333301320190013700</c:v>
                  </c:pt>
                  <c:pt idx="2406">
                    <c:v>05001310502020090050300</c:v>
                  </c:pt>
                  <c:pt idx="2407">
                    <c:v>05154311300120160000700</c:v>
                  </c:pt>
                  <c:pt idx="2408">
                    <c:v>05034311200120160001200</c:v>
                  </c:pt>
                  <c:pt idx="2409">
                    <c:v>05001310502120160105800</c:v>
                  </c:pt>
                  <c:pt idx="2410">
                    <c:v>05001310501220170054800</c:v>
                  </c:pt>
                  <c:pt idx="2411">
                    <c:v>05001310501320180027700</c:v>
                  </c:pt>
                  <c:pt idx="2412">
                    <c:v>05001310500420180038100</c:v>
                  </c:pt>
                  <c:pt idx="2413">
                    <c:v>05001310501320170083200</c:v>
                  </c:pt>
                  <c:pt idx="2414">
                    <c:v>05001310502220180030200</c:v>
                  </c:pt>
                  <c:pt idx="2415">
                    <c:v>05001310500520180092400</c:v>
                  </c:pt>
                  <c:pt idx="2416">
                    <c:v>05001310501920190028400</c:v>
                  </c:pt>
                  <c:pt idx="2417">
                    <c:v>05154311200120190001400</c:v>
                  </c:pt>
                  <c:pt idx="2418">
                    <c:v>05697311300120160105000</c:v>
                  </c:pt>
                  <c:pt idx="2419">
                    <c:v>05001333302920190051300</c:v>
                  </c:pt>
                  <c:pt idx="2420">
                    <c:v>05001233300020190276400</c:v>
                  </c:pt>
                  <c:pt idx="2421">
                    <c:v>05001333301320180051600</c:v>
                  </c:pt>
                  <c:pt idx="2422">
                    <c:v>05001333302220180051600</c:v>
                  </c:pt>
                  <c:pt idx="2423">
                    <c:v>05001333302220180038200</c:v>
                  </c:pt>
                  <c:pt idx="2424">
                    <c:v>05001333303320190035400</c:v>
                  </c:pt>
                  <c:pt idx="2425">
                    <c:v>05001333300820180044800</c:v>
                  </c:pt>
                  <c:pt idx="2426">
                    <c:v>05001400903620190005100</c:v>
                  </c:pt>
                  <c:pt idx="2427">
                    <c:v>05001333303020200003500</c:v>
                  </c:pt>
                  <c:pt idx="2428">
                    <c:v>05001233300020180243500</c:v>
                  </c:pt>
                  <c:pt idx="2429">
                    <c:v>05001233300020190079200</c:v>
                  </c:pt>
                  <c:pt idx="2430">
                    <c:v>05001233300020190199800</c:v>
                  </c:pt>
                  <c:pt idx="2431">
                    <c:v>05001333300820150120000</c:v>
                  </c:pt>
                  <c:pt idx="2432">
                    <c:v>05001333302020170043300</c:v>
                  </c:pt>
                  <c:pt idx="2433">
                    <c:v>05001333301420160079400</c:v>
                  </c:pt>
                  <c:pt idx="2434">
                    <c:v>05001333302020170008700</c:v>
                  </c:pt>
                  <c:pt idx="2435">
                    <c:v>05001333303420170002900</c:v>
                  </c:pt>
                  <c:pt idx="2436">
                    <c:v>05001333301020160065500</c:v>
                  </c:pt>
                  <c:pt idx="2437">
                    <c:v>05001333300820160066900</c:v>
                  </c:pt>
                  <c:pt idx="2438">
                    <c:v>05001333300920170024800</c:v>
                  </c:pt>
                  <c:pt idx="2439">
                    <c:v>05001333303320170047600</c:v>
                  </c:pt>
                  <c:pt idx="2440">
                    <c:v>05001333301020170041300</c:v>
                  </c:pt>
                  <c:pt idx="2441">
                    <c:v>05001333301720170041500</c:v>
                  </c:pt>
                  <c:pt idx="2442">
                    <c:v>05001333301720160075500</c:v>
                  </c:pt>
                  <c:pt idx="2443">
                    <c:v>05001310501020170065000</c:v>
                  </c:pt>
                  <c:pt idx="2444">
                    <c:v>05001333300820170002700</c:v>
                  </c:pt>
                  <c:pt idx="2445">
                    <c:v>05001333302320170031800</c:v>
                  </c:pt>
                  <c:pt idx="2446">
                    <c:v>05001333300320170021200</c:v>
                  </c:pt>
                  <c:pt idx="2447">
                    <c:v>05001333301020160067500</c:v>
                  </c:pt>
                  <c:pt idx="2448">
                    <c:v>05001410500220170055100</c:v>
                  </c:pt>
                  <c:pt idx="2449">
                    <c:v>05001333302420170040600</c:v>
                  </c:pt>
                  <c:pt idx="2450">
                    <c:v>05001310501020160115000</c:v>
                  </c:pt>
                  <c:pt idx="2451">
                    <c:v>05001410500520170011000</c:v>
                  </c:pt>
                  <c:pt idx="2452">
                    <c:v>05001333300320170051500</c:v>
                  </c:pt>
                  <c:pt idx="2453">
                    <c:v>05001333303320160091000</c:v>
                  </c:pt>
                  <c:pt idx="2454">
                    <c:v>05001333301720170018900</c:v>
                  </c:pt>
                  <c:pt idx="2455">
                    <c:v>05001233300020160262600</c:v>
                  </c:pt>
                  <c:pt idx="2456">
                    <c:v>05001333303420170058000</c:v>
                  </c:pt>
                  <c:pt idx="2457">
                    <c:v>05001333300820170042700</c:v>
                  </c:pt>
                  <c:pt idx="2458">
                    <c:v>05001310500220150153700</c:v>
                  </c:pt>
                  <c:pt idx="2459">
                    <c:v>05001333302420180006000</c:v>
                  </c:pt>
                  <c:pt idx="2460">
                    <c:v>05001333300420170062200</c:v>
                  </c:pt>
                  <c:pt idx="2461">
                    <c:v>05001310501420170045400</c:v>
                  </c:pt>
                  <c:pt idx="2462">
                    <c:v>05001333301320180011400</c:v>
                  </c:pt>
                  <c:pt idx="2463">
                    <c:v>05001333302120170026900</c:v>
                  </c:pt>
                  <c:pt idx="2464">
                    <c:v>05001333300120180022500</c:v>
                  </c:pt>
                  <c:pt idx="2465">
                    <c:v>05001333303020180016400</c:v>
                  </c:pt>
                  <c:pt idx="2466">
                    <c:v>05001333302820160047900</c:v>
                  </c:pt>
                  <c:pt idx="2467">
                    <c:v>05001333303620170051700</c:v>
                  </c:pt>
                  <c:pt idx="2468">
                    <c:v>05001333301720180034300</c:v>
                  </c:pt>
                  <c:pt idx="2469">
                    <c:v>05001333300320180037200</c:v>
                  </c:pt>
                  <c:pt idx="2470">
                    <c:v>05001333300120180003820</c:v>
                  </c:pt>
                  <c:pt idx="2471">
                    <c:v>05001333301620170052600</c:v>
                  </c:pt>
                  <c:pt idx="2472">
                    <c:v>05001333300420180028700</c:v>
                  </c:pt>
                  <c:pt idx="2473">
                    <c:v>05001333300620150030801</c:v>
                  </c:pt>
                  <c:pt idx="2474">
                    <c:v>05001333301620140078400</c:v>
                  </c:pt>
                  <c:pt idx="2475">
                    <c:v>05001333303320170061700</c:v>
                  </c:pt>
                  <c:pt idx="2476">
                    <c:v>05001333302820180034600</c:v>
                  </c:pt>
                  <c:pt idx="2477">
                    <c:v>05250318900120180010700</c:v>
                  </c:pt>
                  <c:pt idx="2478">
                    <c:v>05250318900120180010600</c:v>
                  </c:pt>
                  <c:pt idx="2479">
                    <c:v>05250318900120180010000</c:v>
                  </c:pt>
                  <c:pt idx="2480">
                    <c:v>05001333300192018003020</c:v>
                  </c:pt>
                  <c:pt idx="2481">
                    <c:v>05001333301920180016900</c:v>
                  </c:pt>
                  <c:pt idx="2482">
                    <c:v>05001310500720180029000</c:v>
                  </c:pt>
                  <c:pt idx="2483">
                    <c:v>05001333301520180019000</c:v>
                  </c:pt>
                  <c:pt idx="2484">
                    <c:v>05001333300520180032500</c:v>
                  </c:pt>
                  <c:pt idx="2485">
                    <c:v>05001233100020020276300</c:v>
                  </c:pt>
                  <c:pt idx="2486">
                    <c:v>05001333301520160047300</c:v>
                  </c:pt>
                  <c:pt idx="2487">
                    <c:v>05001333301220180035100</c:v>
                  </c:pt>
                  <c:pt idx="2488">
                    <c:v>05001333303120180032000</c:v>
                  </c:pt>
                  <c:pt idx="2489">
                    <c:v>05001333301120180043400</c:v>
                  </c:pt>
                  <c:pt idx="2490">
                    <c:v>05001333301520180044600</c:v>
                  </c:pt>
                  <c:pt idx="2491">
                    <c:v>05001333301220190002900</c:v>
                  </c:pt>
                  <c:pt idx="2492">
                    <c:v>05001310501820190028900</c:v>
                  </c:pt>
                  <c:pt idx="2493">
                    <c:v>05001333300620180046100</c:v>
                  </c:pt>
                  <c:pt idx="2494">
                    <c:v>17001310500120180034300</c:v>
                  </c:pt>
                  <c:pt idx="2495">
                    <c:v>05001333303520190027200</c:v>
                  </c:pt>
                  <c:pt idx="2496">
                    <c:v>05001333303020180021700</c:v>
                  </c:pt>
                  <c:pt idx="2497">
                    <c:v>05001333301220180018900</c:v>
                  </c:pt>
                  <c:pt idx="2498">
                    <c:v>05809318900120170000300</c:v>
                  </c:pt>
                  <c:pt idx="2499">
                    <c:v>05809318900120170000500</c:v>
                  </c:pt>
                  <c:pt idx="2500">
                    <c:v>05001233300020180078500</c:v>
                  </c:pt>
                  <c:pt idx="2501">
                    <c:v>05001310500420160132500</c:v>
                  </c:pt>
                  <c:pt idx="2502">
                    <c:v>05001333301020170058300</c:v>
                  </c:pt>
                  <c:pt idx="2503">
                    <c:v>05001310500420160103800</c:v>
                  </c:pt>
                  <c:pt idx="2504">
                    <c:v>05001333302220190048200</c:v>
                  </c:pt>
                  <c:pt idx="2505">
                    <c:v>05001333301320190034000</c:v>
                  </c:pt>
                  <c:pt idx="2506">
                    <c:v>05001333302320180046800</c:v>
                  </c:pt>
                  <c:pt idx="2507">
                    <c:v>05001333300320190039700</c:v>
                  </c:pt>
                  <c:pt idx="2508">
                    <c:v>05001310501720190025300</c:v>
                  </c:pt>
                  <c:pt idx="2509">
                    <c:v>05001310500620190018800</c:v>
                  </c:pt>
                  <c:pt idx="2510">
                    <c:v>05001333300720190004300</c:v>
                  </c:pt>
                  <c:pt idx="2511">
                    <c:v>05001333301120180048500</c:v>
                  </c:pt>
                  <c:pt idx="2512">
                    <c:v>05001333300720190004200</c:v>
                  </c:pt>
                  <c:pt idx="2513">
                    <c:v>05001333301520180050400</c:v>
                  </c:pt>
                  <c:pt idx="2514">
                    <c:v>05001333300720180031300</c:v>
                  </c:pt>
                  <c:pt idx="2515">
                    <c:v> 05088400300220190066100</c:v>
                  </c:pt>
                  <c:pt idx="2516">
                    <c:v>05088203000120190019800</c:v>
                  </c:pt>
                  <c:pt idx="2517">
                    <c:v>05088203003320190015000</c:v>
                  </c:pt>
                  <c:pt idx="2518">
                    <c:v>05001400301920190042801</c:v>
                  </c:pt>
                  <c:pt idx="2519">
                    <c:v>05631204200120190024000</c:v>
                  </c:pt>
                  <c:pt idx="2520">
                    <c:v>05209506800120190023000</c:v>
                  </c:pt>
                  <c:pt idx="2521">
                    <c:v>05001333302320190022200</c:v>
                  </c:pt>
                  <c:pt idx="2522">
                    <c:v>05001333300720190024000</c:v>
                  </c:pt>
                  <c:pt idx="2523">
                    <c:v>05001333302320190052500</c:v>
                  </c:pt>
                  <c:pt idx="2524">
                    <c:v>05001333303020190054300</c:v>
                  </c:pt>
                  <c:pt idx="2525">
                    <c:v>05001333302120200011300</c:v>
                  </c:pt>
                  <c:pt idx="2526">
                    <c:v>05001333300820200005600</c:v>
                  </c:pt>
                  <c:pt idx="2527">
                    <c:v>05001333300920170001500</c:v>
                  </c:pt>
                  <c:pt idx="2528">
                    <c:v>05001333302020140136500</c:v>
                  </c:pt>
                  <c:pt idx="2529">
                    <c:v>05001310501620150147900</c:v>
                  </c:pt>
                  <c:pt idx="2530">
                    <c:v>05001233300020150145800</c:v>
                  </c:pt>
                  <c:pt idx="2531">
                    <c:v>05001333302520160069600</c:v>
                  </c:pt>
                  <c:pt idx="2532">
                    <c:v>05001333301220180020000</c:v>
                  </c:pt>
                  <c:pt idx="2533">
                    <c:v>05001233300020170181600</c:v>
                  </c:pt>
                  <c:pt idx="2534">
                    <c:v>05001333300520170028600</c:v>
                  </c:pt>
                  <c:pt idx="2535">
                    <c:v>05001333302320160048600</c:v>
                  </c:pt>
                  <c:pt idx="2536">
                    <c:v>05001333301520160093600</c:v>
                  </c:pt>
                  <c:pt idx="2537">
                    <c:v>05001333302120180002400</c:v>
                  </c:pt>
                  <c:pt idx="2538">
                    <c:v>05001333301020180002500</c:v>
                  </c:pt>
                  <c:pt idx="2539">
                    <c:v>05001333301420170063700</c:v>
                  </c:pt>
                  <c:pt idx="2540">
                    <c:v>05001333300520170052500</c:v>
                  </c:pt>
                  <c:pt idx="2541">
                    <c:v>05837333300220170055700</c:v>
                  </c:pt>
                  <c:pt idx="2542">
                    <c:v>05001333303420180013400</c:v>
                  </c:pt>
                  <c:pt idx="2543">
                    <c:v>05001333302620180007200</c:v>
                  </c:pt>
                  <c:pt idx="2544">
                    <c:v>05001333300420160077500</c:v>
                  </c:pt>
                  <c:pt idx="2545">
                    <c:v>05001333302420180026600</c:v>
                  </c:pt>
                  <c:pt idx="2546">
                    <c:v>05001333302420180029700</c:v>
                  </c:pt>
                  <c:pt idx="2547">
                    <c:v>05001233300020180056200</c:v>
                  </c:pt>
                  <c:pt idx="2548">
                    <c:v>05001233100020100164800</c:v>
                  </c:pt>
                  <c:pt idx="2549">
                    <c:v>05001233100020090107300</c:v>
                  </c:pt>
                  <c:pt idx="2550">
                    <c:v>05001233100020110197400</c:v>
                  </c:pt>
                  <c:pt idx="2551">
                    <c:v>05001333101720070003001</c:v>
                  </c:pt>
                  <c:pt idx="2552">
                    <c:v>05001333101520110047800</c:v>
                  </c:pt>
                  <c:pt idx="2553">
                    <c:v>05001333302920120012100</c:v>
                  </c:pt>
                  <c:pt idx="2554">
                    <c:v>05001333300420130027000</c:v>
                  </c:pt>
                  <c:pt idx="2555">
                    <c:v>05001310501520070036002</c:v>
                  </c:pt>
                  <c:pt idx="2556">
                    <c:v>05001333302620130016600</c:v>
                  </c:pt>
                  <c:pt idx="2557">
                    <c:v>05001333302820140062900</c:v>
                  </c:pt>
                  <c:pt idx="2558">
                    <c:v>05001333100720110035300</c:v>
                  </c:pt>
                  <c:pt idx="2559">
                    <c:v>05001333101120110040800</c:v>
                  </c:pt>
                  <c:pt idx="2560">
                    <c:v>05001333101820120042200</c:v>
                  </c:pt>
                  <c:pt idx="2561">
                    <c:v>05001333300420140023600</c:v>
                  </c:pt>
                  <c:pt idx="2562">
                    <c:v>05001333302920130069000</c:v>
                  </c:pt>
                  <c:pt idx="2563">
                    <c:v>05001333102820110033600</c:v>
                  </c:pt>
                  <c:pt idx="2564">
                    <c:v>05001310300820080029400</c:v>
                  </c:pt>
                  <c:pt idx="2565">
                    <c:v>05001333102920120016800</c:v>
                  </c:pt>
                  <c:pt idx="2566">
                    <c:v>05001333100120100054300</c:v>
                  </c:pt>
                  <c:pt idx="2567">
                    <c:v>05001233100020100019600</c:v>
                  </c:pt>
                  <c:pt idx="2568">
                    <c:v>05001333302220120042300</c:v>
                  </c:pt>
                  <c:pt idx="2569">
                    <c:v>05001333300520140130500</c:v>
                  </c:pt>
                  <c:pt idx="2570">
                    <c:v>05001333300520130033500</c:v>
                  </c:pt>
                  <c:pt idx="2571">
                    <c:v>05001310501620150063700</c:v>
                  </c:pt>
                  <c:pt idx="2572">
                    <c:v>05001333102620110034600</c:v>
                  </c:pt>
                  <c:pt idx="2573">
                    <c:v>05001333300220150116200</c:v>
                  </c:pt>
                  <c:pt idx="2574">
                    <c:v>05001333302520140111700</c:v>
                  </c:pt>
                  <c:pt idx="2575">
                    <c:v>05001333300720160049200</c:v>
                  </c:pt>
                  <c:pt idx="2576">
                    <c:v>05001310500720150194700</c:v>
                  </c:pt>
                  <c:pt idx="2577">
                    <c:v>05001333302920170004400</c:v>
                  </c:pt>
                  <c:pt idx="2578">
                    <c:v>05001310500220160015600</c:v>
                  </c:pt>
                  <c:pt idx="2579">
                    <c:v>05001333302220170054400</c:v>
                  </c:pt>
                  <c:pt idx="2580">
                    <c:v>05001233300020160261600</c:v>
                  </c:pt>
                  <c:pt idx="2581">
                    <c:v>05001333302420180006000</c:v>
                  </c:pt>
                  <c:pt idx="2582">
                    <c:v>05001333301820180014200</c:v>
                  </c:pt>
                  <c:pt idx="2583">
                    <c:v>05001333301220170052800</c:v>
                  </c:pt>
                  <c:pt idx="2584">
                    <c:v>05001310501020170027800</c:v>
                  </c:pt>
                  <c:pt idx="2585">
                    <c:v>05001333303520160105800</c:v>
                  </c:pt>
                  <c:pt idx="2586">
                    <c:v>05001333302820180014600</c:v>
                  </c:pt>
                  <c:pt idx="2587">
                    <c:v>05001333303620160012900</c:v>
                  </c:pt>
                  <c:pt idx="2588">
                    <c:v>05001310500620180065100</c:v>
                  </c:pt>
                  <c:pt idx="2589">
                    <c:v>05001310501020180073000</c:v>
                  </c:pt>
                  <c:pt idx="2590">
                    <c:v>05001333302320140103700</c:v>
                  </c:pt>
                  <c:pt idx="2591">
                    <c:v>05001333302720140120900</c:v>
                  </c:pt>
                  <c:pt idx="2592">
                    <c:v>05001333301620140091700</c:v>
                  </c:pt>
                  <c:pt idx="2593">
                    <c:v>05001233100020030041501</c:v>
                  </c:pt>
                  <c:pt idx="2594">
                    <c:v>05001333101320100051200</c:v>
                  </c:pt>
                  <c:pt idx="2595">
                    <c:v>05001233100020080054000</c:v>
                  </c:pt>
                  <c:pt idx="2596">
                    <c:v>05001333100220110060400</c:v>
                  </c:pt>
                  <c:pt idx="2597">
                    <c:v>05001333101120110049400</c:v>
                  </c:pt>
                  <c:pt idx="2598">
                    <c:v>05001233100020110181300</c:v>
                  </c:pt>
                  <c:pt idx="2599">
                    <c:v>05001310300820100079700</c:v>
                  </c:pt>
                  <c:pt idx="2600">
                    <c:v>05001333302420130016600</c:v>
                  </c:pt>
                  <c:pt idx="2601">
                    <c:v>05001233100020110190700</c:v>
                  </c:pt>
                  <c:pt idx="2602">
                    <c:v>05001333102320110058100</c:v>
                  </c:pt>
                  <c:pt idx="2603">
                    <c:v>05001333302720130091000</c:v>
                  </c:pt>
                  <c:pt idx="2604">
                    <c:v>05001333300920130024000</c:v>
                  </c:pt>
                  <c:pt idx="2605">
                    <c:v>05001333101720120014400</c:v>
                  </c:pt>
                  <c:pt idx="2606">
                    <c:v>05001233100020080066901</c:v>
                  </c:pt>
                  <c:pt idx="2607">
                    <c:v>05001233300020140053300</c:v>
                  </c:pt>
                  <c:pt idx="2608">
                    <c:v>05001233100020100173500</c:v>
                  </c:pt>
                  <c:pt idx="2609">
                    <c:v>05001333301720140071100</c:v>
                  </c:pt>
                  <c:pt idx="2610">
                    <c:v>05001233300020140100500</c:v>
                  </c:pt>
                  <c:pt idx="2611">
                    <c:v>05001310501320180067000</c:v>
                  </c:pt>
                  <c:pt idx="2612">
                    <c:v>05001233300020140120500</c:v>
                  </c:pt>
                  <c:pt idx="2613">
                    <c:v>05001333300520150109200</c:v>
                  </c:pt>
                  <c:pt idx="2614">
                    <c:v>05001333302020140130500</c:v>
                  </c:pt>
                  <c:pt idx="2615">
                    <c:v>05001233300020160240300</c:v>
                  </c:pt>
                  <c:pt idx="2616">
                    <c:v>05001333302320170034500</c:v>
                  </c:pt>
                  <c:pt idx="2617">
                    <c:v>05001333300120170064200</c:v>
                  </c:pt>
                  <c:pt idx="2618">
                    <c:v>05001333300420180021200</c:v>
                  </c:pt>
                  <c:pt idx="2619">
                    <c:v>05001333301520160076500</c:v>
                  </c:pt>
                  <c:pt idx="2620">
                    <c:v>05001333300820190010800</c:v>
                  </c:pt>
                  <c:pt idx="2621">
                    <c:v>05001233100020090075601</c:v>
                  </c:pt>
                  <c:pt idx="2622">
                    <c:v>05001310500120100094701</c:v>
                  </c:pt>
                  <c:pt idx="2623">
                    <c:v>05837333100120110024600</c:v>
                  </c:pt>
                  <c:pt idx="2624">
                    <c:v>05001333102920110032500</c:v>
                  </c:pt>
                  <c:pt idx="2625">
                    <c:v>05001333301220120042900</c:v>
                  </c:pt>
                  <c:pt idx="2626">
                    <c:v>05001333101420120043100</c:v>
                  </c:pt>
                  <c:pt idx="2627">
                    <c:v>05001333302320130051902</c:v>
                  </c:pt>
                  <c:pt idx="2628">
                    <c:v>05001333300420130067600</c:v>
                  </c:pt>
                  <c:pt idx="2629">
                    <c:v>05001310503320130076100</c:v>
                  </c:pt>
                  <c:pt idx="2630">
                    <c:v>05001333302520130084600</c:v>
                  </c:pt>
                  <c:pt idx="2631">
                    <c:v>05001333302620130108400</c:v>
                  </c:pt>
                  <c:pt idx="2632">
                    <c:v>05001333302820140029401</c:v>
                  </c:pt>
                  <c:pt idx="2633">
                    <c:v>05001333301720140033200</c:v>
                  </c:pt>
                  <c:pt idx="2634">
                    <c:v>05837333300120140058800</c:v>
                  </c:pt>
                  <c:pt idx="2635">
                    <c:v>05001333301820140067000</c:v>
                  </c:pt>
                  <c:pt idx="2636">
                    <c:v>05001333301120140154900</c:v>
                  </c:pt>
                  <c:pt idx="2637">
                    <c:v>05001333302620150091400</c:v>
                  </c:pt>
                  <c:pt idx="2638">
                    <c:v>05001333301920150099800</c:v>
                  </c:pt>
                  <c:pt idx="2639">
                    <c:v>05001333302720150136100</c:v>
                  </c:pt>
                  <c:pt idx="2640">
                    <c:v>05001333303620160015300</c:v>
                  </c:pt>
                  <c:pt idx="2641">
                    <c:v>05001333302820160040100</c:v>
                  </c:pt>
                  <c:pt idx="2642">
                    <c:v>05001333301520160044600</c:v>
                  </c:pt>
                  <c:pt idx="2643">
                    <c:v>05001310300820160056700</c:v>
                  </c:pt>
                  <c:pt idx="2644">
                    <c:v>05001333300320160106100</c:v>
                  </c:pt>
                  <c:pt idx="2645">
                    <c:v>05001310500720170000800</c:v>
                  </c:pt>
                  <c:pt idx="2646">
                    <c:v>05001333300520170028600</c:v>
                  </c:pt>
                  <c:pt idx="2647">
                    <c:v>05001333302920170036600</c:v>
                  </c:pt>
                  <c:pt idx="2648">
                    <c:v>05001333301120170039400</c:v>
                  </c:pt>
                  <c:pt idx="2649">
                    <c:v>05001333301220170042200</c:v>
                  </c:pt>
                  <c:pt idx="2650">
                    <c:v>05001333300820170042900</c:v>
                  </c:pt>
                  <c:pt idx="2651">
                    <c:v>05001333301520170043600</c:v>
                  </c:pt>
                  <c:pt idx="2652">
                    <c:v>05001233300020170241600</c:v>
                  </c:pt>
                  <c:pt idx="2653">
                    <c:v>05001333303420180000300</c:v>
                  </c:pt>
                  <c:pt idx="2654">
                    <c:v>05001333302020180007000</c:v>
                  </c:pt>
                  <c:pt idx="2655">
                    <c:v>05001333301720180016200</c:v>
                  </c:pt>
                  <c:pt idx="2656">
                    <c:v>05001333303020180017800</c:v>
                  </c:pt>
                  <c:pt idx="2657">
                    <c:v>05001333303020180017900</c:v>
                  </c:pt>
                  <c:pt idx="2658">
                    <c:v>05001333300520140019900</c:v>
                  </c:pt>
                  <c:pt idx="2659">
                    <c:v>05001333300520140029600</c:v>
                  </c:pt>
                  <c:pt idx="2660">
                    <c:v>05001333302720130088800</c:v>
                  </c:pt>
                  <c:pt idx="2661">
                    <c:v>05001333101620070039700</c:v>
                  </c:pt>
                  <c:pt idx="2662">
                    <c:v>05001310500120090017300</c:v>
                  </c:pt>
                  <c:pt idx="2663">
                    <c:v>05001233100020070299601</c:v>
                  </c:pt>
                  <c:pt idx="2664">
                    <c:v>05001333100920120020600</c:v>
                  </c:pt>
                  <c:pt idx="2665">
                    <c:v>05001333103020110047300</c:v>
                  </c:pt>
                  <c:pt idx="2666">
                    <c:v>05001333100420110022500</c:v>
                  </c:pt>
                  <c:pt idx="2667">
                    <c:v>05001333102720110044700</c:v>
                  </c:pt>
                  <c:pt idx="2668">
                    <c:v>05001333100220120011300</c:v>
                  </c:pt>
                  <c:pt idx="2669">
                    <c:v>05001333100620120038100</c:v>
                  </c:pt>
                  <c:pt idx="2670">
                    <c:v>05001333102320120048600</c:v>
                  </c:pt>
                  <c:pt idx="2671">
                    <c:v>05001333302520130025500</c:v>
                  </c:pt>
                  <c:pt idx="2672">
                    <c:v>05001333301120130007000</c:v>
                  </c:pt>
                  <c:pt idx="2673">
                    <c:v>05001310501020130008300</c:v>
                  </c:pt>
                  <c:pt idx="2674">
                    <c:v>05001333302320130098400</c:v>
                  </c:pt>
                  <c:pt idx="2675">
                    <c:v>05001333300820130017400</c:v>
                  </c:pt>
                  <c:pt idx="2676">
                    <c:v>05001333302620140052200</c:v>
                  </c:pt>
                  <c:pt idx="2677">
                    <c:v>05001333302620130032800</c:v>
                  </c:pt>
                  <c:pt idx="2678">
                    <c:v>05001333301120140080300</c:v>
                  </c:pt>
                  <c:pt idx="2679">
                    <c:v>05837333300120150050600</c:v>
                  </c:pt>
                  <c:pt idx="2680">
                    <c:v>05001333302120140006200</c:v>
                  </c:pt>
                  <c:pt idx="2681">
                    <c:v>05001333301920160048700</c:v>
                  </c:pt>
                  <c:pt idx="2682">
                    <c:v>05001333301720160031900</c:v>
                  </c:pt>
                  <c:pt idx="2683">
                    <c:v>05001333301620150083000</c:v>
                  </c:pt>
                  <c:pt idx="2684">
                    <c:v>05001333303020160090800</c:v>
                  </c:pt>
                  <c:pt idx="2685">
                    <c:v>05001333300020170137700</c:v>
                  </c:pt>
                  <c:pt idx="2686">
                    <c:v>05001310502320180070000</c:v>
                  </c:pt>
                  <c:pt idx="2687">
                    <c:v>05837333300220180034100</c:v>
                  </c:pt>
                  <c:pt idx="2688">
                    <c:v>05001333302920190000600</c:v>
                  </c:pt>
                  <c:pt idx="2689">
                    <c:v>05001310501320190031100</c:v>
                  </c:pt>
                  <c:pt idx="2690">
                    <c:v>05001333302420190023600</c:v>
                  </c:pt>
                  <c:pt idx="2691">
                    <c:v>05001333301120190032400</c:v>
                  </c:pt>
                  <c:pt idx="2692">
                    <c:v>05001310301020190039600</c:v>
                  </c:pt>
                  <c:pt idx="2693">
                    <c:v>05001333300120190014800</c:v>
                  </c:pt>
                  <c:pt idx="2694">
                    <c:v>05001333300820190039500</c:v>
                  </c:pt>
                  <c:pt idx="2695">
                    <c:v>05001310500220170022500</c:v>
                  </c:pt>
                  <c:pt idx="2696">
                    <c:v>05001333302520190000300</c:v>
                  </c:pt>
                  <c:pt idx="2697">
                    <c:v>05001310502620140041500</c:v>
                  </c:pt>
                  <c:pt idx="2698">
                    <c:v>05001233300020190221600</c:v>
                  </c:pt>
                  <c:pt idx="2699">
                    <c:v>05001233300020190189900</c:v>
                  </c:pt>
                  <c:pt idx="2700">
                    <c:v>05001233300020190180800</c:v>
                  </c:pt>
                  <c:pt idx="2701">
                    <c:v>05001410500220180139200</c:v>
                  </c:pt>
                  <c:pt idx="2702">
                    <c:v>05001410500320160164100</c:v>
                  </c:pt>
                  <c:pt idx="2703">
                    <c:v>05001233300020190301400</c:v>
                  </c:pt>
                  <c:pt idx="2704">
                    <c:v>05001410500620180123900</c:v>
                  </c:pt>
                  <c:pt idx="2705">
                    <c:v>05001333300820190049100</c:v>
                  </c:pt>
                  <c:pt idx="2706">
                    <c:v>05001333300820190053000</c:v>
                  </c:pt>
                  <c:pt idx="2707">
                    <c:v>05001310502220190024500</c:v>
                  </c:pt>
                  <c:pt idx="2708">
                    <c:v>05001410500320200002300</c:v>
                  </c:pt>
                  <c:pt idx="2709">
                    <c:v>05001310500920180055800</c:v>
                  </c:pt>
                  <c:pt idx="2710">
                    <c:v>05001310501320190011600</c:v>
                  </c:pt>
                  <c:pt idx="2711">
                    <c:v>05001233100019970105201</c:v>
                  </c:pt>
                  <c:pt idx="2712">
                    <c:v>05001233100020020037700</c:v>
                  </c:pt>
                  <c:pt idx="2713">
                    <c:v>050013105003202000048</c:v>
                  </c:pt>
                  <c:pt idx="2714">
                    <c:v>11001310503320130076100</c:v>
                  </c:pt>
                  <c:pt idx="2715">
                    <c:v>05001333302220140006100</c:v>
                  </c:pt>
                  <c:pt idx="2716">
                    <c:v>05001333301320180029700 </c:v>
                  </c:pt>
                  <c:pt idx="2717">
                    <c:v>05001310501220150201100</c:v>
                  </c:pt>
                  <c:pt idx="2718">
                    <c:v>05001310500220170019400</c:v>
                  </c:pt>
                  <c:pt idx="2719">
                    <c:v>05001333301820190001900</c:v>
                  </c:pt>
                  <c:pt idx="2720">
                    <c:v>05001333301920180026700</c:v>
                  </c:pt>
                  <c:pt idx="2721">
                    <c:v>05001333301420180024300 </c:v>
                  </c:pt>
                  <c:pt idx="2722">
                    <c:v>05001333101920080014401</c:v>
                  </c:pt>
                  <c:pt idx="2723">
                    <c:v>05001333303620160013500</c:v>
                  </c:pt>
                  <c:pt idx="2724">
                    <c:v>05001333301820190008400</c:v>
                  </c:pt>
                  <c:pt idx="2725">
                    <c:v>05001233100020020022201 </c:v>
                  </c:pt>
                  <c:pt idx="2726">
                    <c:v>05001333302820120034802</c:v>
                  </c:pt>
                  <c:pt idx="2727">
                    <c:v>05001233100020040357101</c:v>
                  </c:pt>
                  <c:pt idx="2728">
                    <c:v>05001233100020080158401 </c:v>
                  </c:pt>
                  <c:pt idx="2729">
                    <c:v>05001333303120190015600</c:v>
                  </c:pt>
                  <c:pt idx="2730">
                    <c:v>05001310500520200012200</c:v>
                  </c:pt>
                  <c:pt idx="2731">
                    <c:v>050013110500220160001900</c:v>
                  </c:pt>
                  <c:pt idx="2732">
                    <c:v>050013333018 2020 00110</c:v>
                  </c:pt>
                  <c:pt idx="2733">
                    <c:v>05001233100020100233200</c:v>
                  </c:pt>
                  <c:pt idx="2734">
                    <c:v>05001233100020070159400</c:v>
                  </c:pt>
                  <c:pt idx="2735">
                    <c:v>05001233100020080031600</c:v>
                  </c:pt>
                  <c:pt idx="2736">
                    <c:v>05001233100020090141100</c:v>
                  </c:pt>
                  <c:pt idx="2737">
                    <c:v>05001233100020090142900</c:v>
                  </c:pt>
                  <c:pt idx="2738">
                    <c:v>05001233100020090063900</c:v>
                  </c:pt>
                  <c:pt idx="2739">
                    <c:v>05001333101320110044500</c:v>
                  </c:pt>
                  <c:pt idx="2740">
                    <c:v>05001310300620120095200</c:v>
                  </c:pt>
                  <c:pt idx="2741">
                    <c:v>05001233300020140082100</c:v>
                  </c:pt>
                  <c:pt idx="2742">
                    <c:v>05001233300020120012400</c:v>
                  </c:pt>
                  <c:pt idx="2743">
                    <c:v>05001333301720150052800</c:v>
                  </c:pt>
                  <c:pt idx="2744">
                    <c:v>05001333301820150088200</c:v>
                  </c:pt>
                  <c:pt idx="2745">
                    <c:v>05001333302920160085300</c:v>
                  </c:pt>
                  <c:pt idx="2746">
                    <c:v>05001333301220170007600</c:v>
                  </c:pt>
                  <c:pt idx="2747">
                    <c:v>05001333300820170020600</c:v>
                  </c:pt>
                  <c:pt idx="2748">
                    <c:v>05001333300420170047800</c:v>
                  </c:pt>
                  <c:pt idx="2749">
                    <c:v>05001333300520170043100</c:v>
                  </c:pt>
                  <c:pt idx="2750">
                    <c:v>05001333300120180023800</c:v>
                  </c:pt>
                  <c:pt idx="2751">
                    <c:v>05001333302420190003700</c:v>
                  </c:pt>
                  <c:pt idx="2752">
                    <c:v>05001233300020180172400</c:v>
                  </c:pt>
                  <c:pt idx="2753">
                    <c:v>05001333300820190009400</c:v>
                  </c:pt>
                  <c:pt idx="2754">
                    <c:v>05001333302720170044100</c:v>
                  </c:pt>
                  <c:pt idx="2755">
                    <c:v>05001333303620170000700</c:v>
                  </c:pt>
                  <c:pt idx="2756">
                    <c:v>05001333301320160088500</c:v>
                  </c:pt>
                  <c:pt idx="2757">
                    <c:v>05001233300020160117300</c:v>
                  </c:pt>
                  <c:pt idx="2758">
                    <c:v>05001333302220180010900</c:v>
                  </c:pt>
                  <c:pt idx="2759">
                    <c:v>05001333303020140137200</c:v>
                  </c:pt>
                  <c:pt idx="2760">
                    <c:v>05001333302320140108700</c:v>
                  </c:pt>
                  <c:pt idx="2761">
                    <c:v>05001233300020140033200</c:v>
                  </c:pt>
                  <c:pt idx="2762">
                    <c:v>05001333301020140026500</c:v>
                  </c:pt>
                  <c:pt idx="2763">
                    <c:v>05001233300020140012700</c:v>
                  </c:pt>
                  <c:pt idx="2764">
                    <c:v>05001333101920110062900</c:v>
                  </c:pt>
                  <c:pt idx="2765">
                    <c:v>05001333101820110038300</c:v>
                  </c:pt>
                  <c:pt idx="2766">
                    <c:v>05001233100020030350200</c:v>
                  </c:pt>
                  <c:pt idx="2767">
                    <c:v>05001233100020030068301</c:v>
                  </c:pt>
                  <c:pt idx="2768">
                    <c:v>05001233100020030399301</c:v>
                  </c:pt>
                  <c:pt idx="2769">
                    <c:v>05001233100020110180201</c:v>
                  </c:pt>
                  <c:pt idx="2770">
                    <c:v>05001310301320140141401</c:v>
                  </c:pt>
                  <c:pt idx="2771">
                    <c:v>05001233100020010149301</c:v>
                  </c:pt>
                  <c:pt idx="2772">
                    <c:v>05001333102120110022101</c:v>
                  </c:pt>
                  <c:pt idx="2773">
                    <c:v>05001233100020100201001</c:v>
                  </c:pt>
                  <c:pt idx="2774">
                    <c:v>05001233100020110029301</c:v>
                  </c:pt>
                  <c:pt idx="2775">
                    <c:v>05001233100020070311801</c:v>
                  </c:pt>
                  <c:pt idx="2776">
                    <c:v>05001233100020040028800</c:v>
                  </c:pt>
                  <c:pt idx="2777">
                    <c:v>05001233100020060317001</c:v>
                  </c:pt>
                  <c:pt idx="2778">
                    <c:v>05001233100020070297901</c:v>
                  </c:pt>
                  <c:pt idx="2779">
                    <c:v>05001233100020020233301</c:v>
                  </c:pt>
                  <c:pt idx="2780">
                    <c:v>05001333301420170052300</c:v>
                  </c:pt>
                  <c:pt idx="2781">
                    <c:v>05001310300320170051000</c:v>
                  </c:pt>
                  <c:pt idx="2782">
                    <c:v>05001233300020170271300 </c:v>
                  </c:pt>
                  <c:pt idx="2783">
                    <c:v>25000234100020180075800</c:v>
                  </c:pt>
                  <c:pt idx="2784">
                    <c:v>05001310502320190016000</c:v>
                  </c:pt>
                  <c:pt idx="2785">
                    <c:v>05001233300020190020300 </c:v>
                  </c:pt>
                  <c:pt idx="2786">
                    <c:v>11001333400420190011800</c:v>
                  </c:pt>
                  <c:pt idx="2787">
                    <c:v>25000234100020190074700</c:v>
                  </c:pt>
                  <c:pt idx="2788">
                    <c:v>05001333302820190029400</c:v>
                  </c:pt>
                  <c:pt idx="2789">
                    <c:v>05001233300020140147500</c:v>
                  </c:pt>
                  <c:pt idx="2790">
                    <c:v>05001310300620140091500</c:v>
                  </c:pt>
                  <c:pt idx="2791">
                    <c:v>05001233300020130033400</c:v>
                  </c:pt>
                  <c:pt idx="2792">
                    <c:v>05001333302820130052101</c:v>
                  </c:pt>
                  <c:pt idx="2793">
                    <c:v>05001233300020130018300</c:v>
                  </c:pt>
                  <c:pt idx="2794">
                    <c:v>05001233300020140119700</c:v>
                  </c:pt>
                  <c:pt idx="2795">
                    <c:v>05001333300320150025900</c:v>
                  </c:pt>
                  <c:pt idx="2796">
                    <c:v>05001233100020100180101</c:v>
                  </c:pt>
                  <c:pt idx="2797">
                    <c:v>05001233100020070316501</c:v>
                  </c:pt>
                  <c:pt idx="2798">
                    <c:v>05001233100020080010300</c:v>
                  </c:pt>
                  <c:pt idx="2799">
                    <c:v>05001333300420130007501</c:v>
                  </c:pt>
                  <c:pt idx="2800">
                    <c:v>05001233100020080056901</c:v>
                  </c:pt>
                  <c:pt idx="2801">
                    <c:v>05001233100020110166402</c:v>
                  </c:pt>
                  <c:pt idx="2802">
                    <c:v>05001233100020120050001</c:v>
                  </c:pt>
                  <c:pt idx="2803">
                    <c:v>05001333102120100012200</c:v>
                  </c:pt>
                  <c:pt idx="2804">
                    <c:v>05001310300820120072700</c:v>
                  </c:pt>
                  <c:pt idx="2805">
                    <c:v>05001233100020130002000</c:v>
                  </c:pt>
                  <c:pt idx="2806">
                    <c:v>05001233100020130004400</c:v>
                  </c:pt>
                  <c:pt idx="2807">
                    <c:v>05001333100220110062500</c:v>
                  </c:pt>
                  <c:pt idx="2808">
                    <c:v>05001333302520160085000</c:v>
                  </c:pt>
                  <c:pt idx="2809">
                    <c:v>05001310500120180040900</c:v>
                  </c:pt>
                  <c:pt idx="2810">
                    <c:v>05001333300420180033900</c:v>
                  </c:pt>
                  <c:pt idx="2811">
                    <c:v>05001333301520170061400</c:v>
                  </c:pt>
                  <c:pt idx="2812">
                    <c:v>05001333303220190021300</c:v>
                  </c:pt>
                  <c:pt idx="2813">
                    <c:v>05001233300020190056100</c:v>
                  </c:pt>
                </c:lvl>
                <c:lvl>
                  <c:pt idx="0">
                    <c:v>3 ADMINISTRATIVO</c:v>
                  </c:pt>
                  <c:pt idx="1">
                    <c:v>2 ADMINISTRATIVO</c:v>
                  </c:pt>
                  <c:pt idx="2">
                    <c:v>15 ADMINISTRATIVO</c:v>
                  </c:pt>
                  <c:pt idx="3">
                    <c:v>23 ADMINISTRATIVO</c:v>
                  </c:pt>
                  <c:pt idx="4">
                    <c:v>TRIBUNAL ADTVO DE ANTIOQUIA                           SALA 2DA DE ORALIDAD </c:v>
                  </c:pt>
                  <c:pt idx="5">
                    <c:v>TRIBUNAL ADTVO DE ANTIOQUIA                           SALA 4TA DE ORALIDAD</c:v>
                  </c:pt>
                  <c:pt idx="6">
                    <c:v>2 ADMINISTRATIVO</c:v>
                  </c:pt>
                  <c:pt idx="7">
                    <c:v>8  LABORAL DEL CICUITO </c:v>
                  </c:pt>
                  <c:pt idx="8">
                    <c:v>28 ADMINISTRATIVO</c:v>
                  </c:pt>
                  <c:pt idx="9">
                    <c:v>35 ADMINISTRATIVO</c:v>
                  </c:pt>
                  <c:pt idx="10">
                    <c:v>35 ADMINISTRATIVO</c:v>
                  </c:pt>
                  <c:pt idx="11">
                    <c:v>19 LABORAL</c:v>
                  </c:pt>
                  <c:pt idx="12">
                    <c:v>13 ADMINISTRATIVO</c:v>
                  </c:pt>
                  <c:pt idx="13">
                    <c:v>4 ADMINISTRATIVO</c:v>
                  </c:pt>
                  <c:pt idx="14">
                    <c:v>22 ADMINISTRATIVO</c:v>
                  </c:pt>
                  <c:pt idx="15">
                    <c:v>20 ADMINISTRATIVO</c:v>
                  </c:pt>
                  <c:pt idx="16">
                    <c:v>3  ADMINISTRATIVO</c:v>
                  </c:pt>
                  <c:pt idx="17">
                    <c:v>21 ADMINISTRATIVO</c:v>
                  </c:pt>
                  <c:pt idx="18">
                    <c:v>17 ADMINISTRATIVO</c:v>
                  </c:pt>
                  <c:pt idx="19">
                    <c:v>21 ADMINISTRATIVO</c:v>
                  </c:pt>
                  <c:pt idx="20">
                    <c:v>TRIBUNAL ADMINISTRATIVO-SALA CUARTA DE ORALIDAD</c:v>
                  </c:pt>
                  <c:pt idx="21">
                    <c:v>28 ADMINISTRATIVO</c:v>
                  </c:pt>
                  <c:pt idx="22">
                    <c:v>5 MUNICIPAL DE PEQUEÑAS CAUSAS LABORALES</c:v>
                  </c:pt>
                  <c:pt idx="23">
                    <c:v>26 ADMINISTRATIVO</c:v>
                  </c:pt>
                  <c:pt idx="24">
                    <c:v>22 ADMINISTRATIVO</c:v>
                  </c:pt>
                  <c:pt idx="25">
                    <c:v>8  ADMINISTRATIVO</c:v>
                  </c:pt>
                  <c:pt idx="26">
                    <c:v>14  LABORAL DEL CIRCUITO   PASO AL JUZGADO    23 LABORAL</c:v>
                  </c:pt>
                  <c:pt idx="27">
                    <c:v>3   ADMINISTRATIVO</c:v>
                  </c:pt>
                  <c:pt idx="28">
                    <c:v>20 ADMINISTRATIVO</c:v>
                  </c:pt>
                  <c:pt idx="29">
                    <c:v>6 ADMINISTRATIVO</c:v>
                  </c:pt>
                  <c:pt idx="30">
                    <c:v>TRIBUNAL ADMINISTRATIVO-SALA PRIMERA DE ORALIDAD</c:v>
                  </c:pt>
                  <c:pt idx="31">
                    <c:v>23 ADMINISTRATIVO</c:v>
                  </c:pt>
                  <c:pt idx="32">
                    <c:v>4 LABORAL</c:v>
                  </c:pt>
                  <c:pt idx="33">
                    <c:v>TRIBUNAL ADMINISTRATIVO-SALA QUINTA MIXTA DE ORALIDAD</c:v>
                  </c:pt>
                  <c:pt idx="34">
                    <c:v>21 ADMINISTRATIVO</c:v>
                  </c:pt>
                  <c:pt idx="35">
                    <c:v>13 ADMINISTRATIVO</c:v>
                  </c:pt>
                  <c:pt idx="36">
                    <c:v>TRIBUNAL ADMINISTRATIVO-SALA PRIMERA DE ORALIDAD</c:v>
                  </c:pt>
                  <c:pt idx="37">
                    <c:v> 15 ADMINISTRATIVO</c:v>
                  </c:pt>
                  <c:pt idx="38">
                    <c:v>15 LABORAL</c:v>
                  </c:pt>
                  <c:pt idx="39">
                    <c:v>35 ADMINISTRATIVO</c:v>
                  </c:pt>
                  <c:pt idx="40">
                    <c:v>2 ADMINISTRATIVO</c:v>
                  </c:pt>
                  <c:pt idx="41">
                    <c:v>11 ADMINISTRATIVO</c:v>
                  </c:pt>
                  <c:pt idx="42">
                    <c:v>1 ADMINISTRATIVO</c:v>
                  </c:pt>
                  <c:pt idx="43">
                    <c:v>27 ADMINISTRATIVO</c:v>
                  </c:pt>
                  <c:pt idx="44">
                    <c:v>18 ADMINISTRATIVO</c:v>
                  </c:pt>
                  <c:pt idx="45">
                    <c:v>29 ADMINISTRATIVO</c:v>
                  </c:pt>
                  <c:pt idx="46">
                    <c:v>2 ADMINISTRATIVO</c:v>
                  </c:pt>
                  <c:pt idx="47">
                    <c:v>11 ADMINISTRATIVO</c:v>
                  </c:pt>
                  <c:pt idx="48">
                    <c:v>21 ADMINITRATIVO</c:v>
                  </c:pt>
                  <c:pt idx="49">
                    <c:v>3 ADMINISTRATIVO</c:v>
                  </c:pt>
                  <c:pt idx="50">
                    <c:v>11 ADMINISTRATIVO</c:v>
                  </c:pt>
                  <c:pt idx="51">
                    <c:v>20 ADMINISTRATIVO</c:v>
                  </c:pt>
                  <c:pt idx="52">
                    <c:v>18 ADMINISTRATIVO</c:v>
                  </c:pt>
                  <c:pt idx="53">
                    <c:v>6 ADMINISTRATIVO</c:v>
                  </c:pt>
                  <c:pt idx="54">
                    <c:v>3 ADMINISTRATIVO</c:v>
                  </c:pt>
                  <c:pt idx="55">
                    <c:v>29 ADMINISTRATIVO</c:v>
                  </c:pt>
                  <c:pt idx="56">
                    <c:v>2 ADMINISTRATIVO</c:v>
                  </c:pt>
                  <c:pt idx="57">
                    <c:v>7 ADMINISTRATIVO</c:v>
                  </c:pt>
                  <c:pt idx="58">
                    <c:v>19 ADMINISTRATIVO</c:v>
                  </c:pt>
                  <c:pt idx="59">
                    <c:v>12 LABORAL</c:v>
                  </c:pt>
                  <c:pt idx="60">
                    <c:v>16 ADMINISTRATIVO</c:v>
                  </c:pt>
                  <c:pt idx="61">
                    <c:v>7 ADMINISTRATIVO</c:v>
                  </c:pt>
                  <c:pt idx="62">
                    <c:v>12 ADMINISTRATIVO</c:v>
                  </c:pt>
                  <c:pt idx="63">
                    <c:v> 13 ADMINISTRATIVO </c:v>
                  </c:pt>
                  <c:pt idx="64">
                    <c:v> 04 ADMINISTRATIVO ORAL DE MEDELLÍN </c:v>
                  </c:pt>
                  <c:pt idx="65">
                    <c:v>PROMISCUO CIRCUITO DE EL BAGRE</c:v>
                  </c:pt>
                  <c:pt idx="66">
                    <c:v>PROMISCUO CIRCUITO DE EL BAGRE</c:v>
                  </c:pt>
                  <c:pt idx="67">
                    <c:v> 7 ADMINSTRATIVO                                                   </c:v>
                  </c:pt>
                  <c:pt idx="68">
                    <c:v> 13 ADMINISTRATIVO </c:v>
                  </c:pt>
                  <c:pt idx="69">
                    <c:v> 18 ADMINISTRATIVO</c:v>
                  </c:pt>
                  <c:pt idx="70">
                    <c:v> 11 LABORAL</c:v>
                  </c:pt>
                  <c:pt idx="71">
                    <c:v>32 ADMINISTRATIVO</c:v>
                  </c:pt>
                  <c:pt idx="72">
                    <c:v>26 ADMINISTRATIVO</c:v>
                  </c:pt>
                  <c:pt idx="73">
                    <c:v>TRIBUNAL ADMINISTRATIVO DE ANTIOQUIA-SALA PRIMERA DE ORALIDAD DR JORGE HERNANDO GALEANO ESPINOSA</c:v>
                  </c:pt>
                  <c:pt idx="74">
                    <c:v>23 ADMINISTRATIVO</c:v>
                  </c:pt>
                  <c:pt idx="75">
                    <c:v>8 ADMINISTRATIVO</c:v>
                  </c:pt>
                  <c:pt idx="76">
                    <c:v>31 ADMINISTRATIVO</c:v>
                  </c:pt>
                  <c:pt idx="77">
                    <c:v>1 ADMINISTRATIVO</c:v>
                  </c:pt>
                  <c:pt idx="78">
                    <c:v>33 ADMINISTRATIVO</c:v>
                  </c:pt>
                  <c:pt idx="79">
                    <c:v>9 ADMINISTRATIVO</c:v>
                  </c:pt>
                  <c:pt idx="80">
                    <c:v>TRIBUNAL ADMINISTRATIVO DE ANTIOQUIA-SALA PRIMERA DE ORALIDAD DR JOHN JAIRO ALZATE LOPEZ</c:v>
                  </c:pt>
                  <c:pt idx="81">
                    <c:v>8 LABORAL</c:v>
                  </c:pt>
                  <c:pt idx="82">
                    <c:v>8 ADMINISTRATIVO</c:v>
                  </c:pt>
                  <c:pt idx="83">
                    <c:v>28 ADMINISTRATIVO</c:v>
                  </c:pt>
                  <c:pt idx="84">
                    <c:v>18 LABORAL</c:v>
                  </c:pt>
                  <c:pt idx="85">
                    <c:v>17  LABORAL</c:v>
                  </c:pt>
                  <c:pt idx="86">
                    <c:v>23 LABORAL</c:v>
                  </c:pt>
                  <c:pt idx="87">
                    <c:v>32 ADMINISTRATIVO</c:v>
                  </c:pt>
                  <c:pt idx="88">
                    <c:v>4 LABORAL</c:v>
                  </c:pt>
                  <c:pt idx="89">
                    <c:v>TRIBUNAL ADMINISTRATIVO ORAL DE ANTIOQUIA</c:v>
                  </c:pt>
                  <c:pt idx="90">
                    <c:v>CONSEJO DE ESTADO</c:v>
                  </c:pt>
                  <c:pt idx="91">
                    <c:v> 7 ADMINISTRATIVO</c:v>
                  </c:pt>
                  <c:pt idx="92">
                    <c:v>12 ADMINISTRATIVO</c:v>
                  </c:pt>
                  <c:pt idx="93">
                    <c:v>CONSEJO DE ESTADO</c:v>
                  </c:pt>
                  <c:pt idx="94">
                    <c:v>CONSEJO DE ESTADO</c:v>
                  </c:pt>
                  <c:pt idx="95">
                    <c:v>CONSEJO DE ESTADO</c:v>
                  </c:pt>
                  <c:pt idx="96">
                    <c:v>CONSEJO DE ESTADO</c:v>
                  </c:pt>
                  <c:pt idx="97">
                    <c:v>CONSEJO DE ESTADO</c:v>
                  </c:pt>
                  <c:pt idx="98">
                    <c:v>CONSEJO DE ESTADO</c:v>
                  </c:pt>
                  <c:pt idx="99">
                    <c:v>CORTE  SUPREMA DE JUSTICIA</c:v>
                  </c:pt>
                  <c:pt idx="100">
                    <c:v>TRIBUNAL SUPERIOR DE MEDELLIN-SALA LABORAL.</c:v>
                  </c:pt>
                  <c:pt idx="101">
                    <c:v>CORTE  SUPREMA DE JUSTICIA</c:v>
                  </c:pt>
                  <c:pt idx="102">
                    <c:v>Juzgado 22 Administrativo del Circuito de Medellín</c:v>
                  </c:pt>
                  <c:pt idx="103">
                    <c:v>Juzgado 25 Adm. OraL de Medellín.</c:v>
                  </c:pt>
                  <c:pt idx="104">
                    <c:v>Juzgado 24 Administrtivo del circuito de Medellín</c:v>
                  </c:pt>
                  <c:pt idx="105">
                    <c:v>Juzgado 10' Adm. OraL de Medellín.</c:v>
                  </c:pt>
                  <c:pt idx="106">
                    <c:v>CONSEJO DE ESTADO</c:v>
                  </c:pt>
                  <c:pt idx="107">
                    <c:v>Tribunal Administrativo de Descongestión de Antioquia- .</c:v>
                  </c:pt>
                  <c:pt idx="108">
                    <c:v>Tribunal Administrativo de Antioquia- Sala de Oralidad.</c:v>
                  </c:pt>
                  <c:pt idx="109">
                    <c:v>Juzgado 16 Adm. OraL de Medellín.</c:v>
                  </c:pt>
                  <c:pt idx="110">
                    <c:v>Juzgado 29 Adm. OraL de Medellín.</c:v>
                  </c:pt>
                  <c:pt idx="111">
                    <c:v>Juzgado 16 Adm. OraL de Medellín.</c:v>
                  </c:pt>
                  <c:pt idx="112">
                    <c:v>Juzgado 10 Adm. OraL de Medellín.</c:v>
                  </c:pt>
                  <c:pt idx="113">
                    <c:v>Juzgado 09 Adm. OraL de Medellín.</c:v>
                  </c:pt>
                  <c:pt idx="114">
                    <c:v>Juzgado 23 Adm. OraL de Medellín.</c:v>
                  </c:pt>
                  <c:pt idx="115">
                    <c:v>Juzgado 29 Adm. OraL de Medellín.</c:v>
                  </c:pt>
                  <c:pt idx="116">
                    <c:v>Juzgado 26 Adm. OraL de Medellín.</c:v>
                  </c:pt>
                  <c:pt idx="117">
                    <c:v>Juzgado 30 Adm. OraL de Medellín.</c:v>
                  </c:pt>
                  <c:pt idx="118">
                    <c:v>Juzgado 24 Adm. OraL de Medellín.</c:v>
                  </c:pt>
                  <c:pt idx="119">
                    <c:v>Juzgado  12 Adm. OraL de Medellín.</c:v>
                  </c:pt>
                  <c:pt idx="120">
                    <c:v>Juzgado 9 Adm. OraL de Medellín.</c:v>
                  </c:pt>
                  <c:pt idx="121">
                    <c:v>Juzgado 9 Adm. OraL de Medellín.</c:v>
                  </c:pt>
                  <c:pt idx="122">
                    <c:v>Juzgado 05 Adm. OraL de Medellín.</c:v>
                  </c:pt>
                  <c:pt idx="123">
                    <c:v>Juzgado 01 Adm. OraL de Medellín.</c:v>
                  </c:pt>
                  <c:pt idx="124">
                    <c:v>Juzgado  16 Adm. Oral de Medellín </c:v>
                  </c:pt>
                  <c:pt idx="125">
                    <c:v>Tribunal Administrativo de Antioquia- Sala de Oralidad.</c:v>
                  </c:pt>
                  <c:pt idx="126">
                    <c:v>Juzgado  12 Adm. Oral de Medellín </c:v>
                  </c:pt>
                  <c:pt idx="127">
                    <c:v>Juzgado 18 Adm. Oral  de Medellin </c:v>
                  </c:pt>
                  <c:pt idx="128">
                    <c:v>Tribunal Administrativo de Antioquia- Sala de Oralidad.</c:v>
                  </c:pt>
                  <c:pt idx="129">
                    <c:v>Juzgado 9 Adm. Oral  de Medellin </c:v>
                  </c:pt>
                  <c:pt idx="130">
                    <c:v>Juzgado 28 Adm. Oral  de Medellin </c:v>
                  </c:pt>
                  <c:pt idx="131">
                    <c:v>Juzgado 17 Adm. Oral  de Medellin </c:v>
                  </c:pt>
                  <c:pt idx="132">
                    <c:v>Juzgado 7 Adm. Oral  de Medellin </c:v>
                  </c:pt>
                  <c:pt idx="133">
                    <c:v>Juzgado 14 Adm. Oral  de Medellin </c:v>
                  </c:pt>
                  <c:pt idx="134">
                    <c:v>Juzgado 14 Adm. Oral  de Medellin </c:v>
                  </c:pt>
                  <c:pt idx="135">
                    <c:v>Juzgado 1° Adm. Oral  de Medellin </c:v>
                  </c:pt>
                  <c:pt idx="136">
                    <c:v>Juzgado 15 Adm. Oral  de Medellin </c:v>
                  </c:pt>
                  <c:pt idx="137">
                    <c:v>Juzgado 11 Laboral del circuito de M. </c:v>
                  </c:pt>
                  <c:pt idx="138">
                    <c:v>Juzgado 11 Adm. Oral  de Medellin </c:v>
                  </c:pt>
                  <c:pt idx="139">
                    <c:v>Juzgado 29 Adm. OraL de Medellín.</c:v>
                  </c:pt>
                  <c:pt idx="140">
                    <c:v>Juzgado 20 Adm. Oral  de Medellin </c:v>
                  </c:pt>
                  <c:pt idx="141">
                    <c:v>Juzgado Civil Laboral del Circuito de Caucasia ant. </c:v>
                  </c:pt>
                  <c:pt idx="142">
                    <c:v>Juzgado  1° Adm. Oral de Medellín </c:v>
                  </c:pt>
                  <c:pt idx="143">
                    <c:v>Juzgado 27 Adm. Oral  de Medellin </c:v>
                  </c:pt>
                  <c:pt idx="144">
                    <c:v>Juzgado  1° Adm. Oral de Medellín </c:v>
                  </c:pt>
                  <c:pt idx="145">
                    <c:v>Juzgado  18 Adm. Oral de Medellín </c:v>
                  </c:pt>
                  <c:pt idx="146">
                    <c:v>Juzgado  04 Adm. Oral de Medellín </c:v>
                  </c:pt>
                  <c:pt idx="147">
                    <c:v>Juzgado  02 Adm. Oral de Medellín </c:v>
                  </c:pt>
                  <c:pt idx="148">
                    <c:v>Tribunal Administrativo de Antioquia- Sala de Oralidad.</c:v>
                  </c:pt>
                  <c:pt idx="149">
                    <c:v>Juzgado  08 Adm. Oral de Medellín </c:v>
                  </c:pt>
                  <c:pt idx="150">
                    <c:v>Juzgado  02 Adm. Oral de Medellín </c:v>
                  </c:pt>
                  <c:pt idx="151">
                    <c:v>Juzgado  09 Adm. Oral de Medellín </c:v>
                  </c:pt>
                  <c:pt idx="152">
                    <c:v>Juzgado 04 Laboral del circuito de Medellín.   </c:v>
                  </c:pt>
                  <c:pt idx="153">
                    <c:v>Juzgado 14 Adm. Oral  de Medellin </c:v>
                  </c:pt>
                  <c:pt idx="154">
                    <c:v>Juzgado 02 Laboral del circuito de Medellín.   </c:v>
                  </c:pt>
                  <c:pt idx="155">
                    <c:v>Juzgado  03 Adm. Oral de Medellín </c:v>
                  </c:pt>
                  <c:pt idx="156">
                    <c:v>Juzgado 14 Adm. Oral  de Medellin </c:v>
                  </c:pt>
                  <c:pt idx="157">
                    <c:v>Juzgado 12 Adm. Oral  de Medellin </c:v>
                  </c:pt>
                  <c:pt idx="158">
                    <c:v>Juzgado 35 Adm. Oral  de Medellin </c:v>
                  </c:pt>
                  <c:pt idx="159">
                    <c:v>Juzgado 28 Adm. Oral  de Medellin </c:v>
                  </c:pt>
                  <c:pt idx="160">
                    <c:v>Juzgado 21 Adm. Oral  de Medellin </c:v>
                  </c:pt>
                  <c:pt idx="161">
                    <c:v>Tribunal Administrativo de Antioquia- Escritural..</c:v>
                  </c:pt>
                  <c:pt idx="162">
                    <c:v>Juzgado 12 Adm. Oral  de Medellin </c:v>
                  </c:pt>
                  <c:pt idx="163">
                    <c:v>Juzgado 35 Adm. Oral  de Medellin </c:v>
                  </c:pt>
                  <c:pt idx="164">
                    <c:v>Tribunal Administrativo de Antioquia- Oral .</c:v>
                  </c:pt>
                  <c:pt idx="165">
                    <c:v>Juzgado 22 Adm. Oral  de Medellin </c:v>
                  </c:pt>
                  <c:pt idx="166">
                    <c:v>Juzgado 03 Adm. Oral  de Medellin </c:v>
                  </c:pt>
                  <c:pt idx="167">
                    <c:v>Juzgado 17 Adm. Oral  de Medellin </c:v>
                  </c:pt>
                  <c:pt idx="168">
                    <c:v>Juzgado 09 Laboral del circuito de Medellín.   </c:v>
                  </c:pt>
                  <c:pt idx="169">
                    <c:v>Juzgado 10 Adm. Oral  de Medellin </c:v>
                  </c:pt>
                  <c:pt idx="170">
                    <c:v>Juzgado 21 Laboral del circuito de Medellín.   </c:v>
                  </c:pt>
                  <c:pt idx="171">
                    <c:v>Juzgado 11 Laboral del circuito de Medellín.   </c:v>
                  </c:pt>
                  <c:pt idx="172">
                    <c:v>Juzgado  08 Adm. Oral de Medellín </c:v>
                  </c:pt>
                  <c:pt idx="173">
                    <c:v>Juzgado 33 Adm. Oral  de Medellin </c:v>
                  </c:pt>
                  <c:pt idx="174">
                    <c:v>Juzgado 21 Adm. Oral  de Medellin </c:v>
                  </c:pt>
                  <c:pt idx="175">
                    <c:v>Juzgado 10 Laboral del circuito de Medellín.   </c:v>
                  </c:pt>
                  <c:pt idx="176">
                    <c:v>Juzgado 33 Adm. Oral  de Medellin </c:v>
                  </c:pt>
                  <c:pt idx="177">
                    <c:v>Juzgado18 Laboral del circuito  de Medellín.</c:v>
                  </c:pt>
                  <c:pt idx="178">
                    <c:v>Juzgado  1° Adm. Oral de Medellín </c:v>
                  </c:pt>
                  <c:pt idx="179">
                    <c:v>Juzgado 04 Laboral del circuito de Medellín.   </c:v>
                  </c:pt>
                  <c:pt idx="180">
                    <c:v>Juzgado  14 Adm. Oral de Medellín </c:v>
                  </c:pt>
                  <c:pt idx="181">
                    <c:v>Juzgado  14 Adm. Oral de Medellín </c:v>
                  </c:pt>
                  <c:pt idx="182">
                    <c:v>Juzgado 06 Laboral del circuito de Medellín.   </c:v>
                  </c:pt>
                  <c:pt idx="183">
                    <c:v>Juzgado  1° Adm. Oral de Medellín </c:v>
                  </c:pt>
                  <c:pt idx="184">
                    <c:v>Tribunal Administrativo de Oralidad de Antioquia</c:v>
                  </c:pt>
                  <c:pt idx="185">
                    <c:v>Juzgado 11 Laboral del circuito de Medellín.   </c:v>
                  </c:pt>
                  <c:pt idx="186">
                    <c:v>Tribunal Administrativo de Oralidad de Antioquia</c:v>
                  </c:pt>
                  <c:pt idx="187">
                    <c:v>Juzgado Promiscuo del circuito de Santa Rosa de Osos</c:v>
                  </c:pt>
                  <c:pt idx="188">
                    <c:v>Juzgado Promiscuo del circuito de Santa Rosa de Osos</c:v>
                  </c:pt>
                  <c:pt idx="189">
                    <c:v>Juzgado 15 Laboral del circuito de Medellín.   </c:v>
                  </c:pt>
                  <c:pt idx="190">
                    <c:v>Tribunal Administrativo de Antioquia- Oral .</c:v>
                  </c:pt>
                  <c:pt idx="191">
                    <c:v>Juzgado  35 Adm. Oral de Medellín </c:v>
                  </c:pt>
                  <c:pt idx="192">
                    <c:v>Juzgado 23 Laboral del circuito de Medellín.   </c:v>
                  </c:pt>
                  <c:pt idx="193">
                    <c:v>Juzgado  23 Adm. Oral de Medellín </c:v>
                  </c:pt>
                  <c:pt idx="194">
                    <c:v>Juzgado 09 Laboral del circuito de Medellín.   </c:v>
                  </c:pt>
                  <c:pt idx="195">
                    <c:v>Juzgado 20 Laboral del circuito de Medellín.   </c:v>
                  </c:pt>
                  <c:pt idx="196">
                    <c:v>Juzgado  07 Adm. Oral de Medellín </c:v>
                  </c:pt>
                  <c:pt idx="197">
                    <c:v>Juzgado  33 Adm. Oral de Medellín </c:v>
                  </c:pt>
                  <c:pt idx="198">
                    <c:v>Juzgado  09 Adm. Oral de Medellín </c:v>
                  </c:pt>
                  <c:pt idx="199">
                    <c:v>Juzgado  18 Adm. Oral de Medellín </c:v>
                  </c:pt>
                  <c:pt idx="200">
                    <c:v>Juzgado  09 Adm. Oral de Medellín </c:v>
                  </c:pt>
                  <c:pt idx="201">
                    <c:v>TRIBUNAL ADMINISTRATIVO DE ANTIOQUIA</c:v>
                  </c:pt>
                  <c:pt idx="202">
                    <c:v>JUZGADO VEINTINUEVE ADMINISTRATIVO</c:v>
                  </c:pt>
                  <c:pt idx="203">
                    <c:v>JUZGADO 10 ADMINISTRATIVO ORAL DE MEDELLIN</c:v>
                  </c:pt>
                  <c:pt idx="204">
                    <c:v>JUZGADO  21 ADMINISTRATIVO ORAL DE MEDELLÍN</c:v>
                  </c:pt>
                  <c:pt idx="205">
                    <c:v>JUZGADO 12 ADMINISTRATIVO ORAL DE MEDELLÍN </c:v>
                  </c:pt>
                  <c:pt idx="206">
                    <c:v>Tribunal Administrativo de Oralidad de Antioquia</c:v>
                  </c:pt>
                  <c:pt idx="207">
                    <c:v>Juzgado  18 Adm. Oral de Medellín </c:v>
                  </c:pt>
                  <c:pt idx="208">
                    <c:v>Juzgado  13 Adm. Oral de Medellín </c:v>
                  </c:pt>
                  <c:pt idx="209">
                    <c:v>Juzgado Promiscuo del circuito de el Bagre</c:v>
                  </c:pt>
                  <c:pt idx="210">
                    <c:v>Juzgado Promiscuo del circuito de el Bagre</c:v>
                  </c:pt>
                  <c:pt idx="211">
                    <c:v>Juzgado Promiscuo del circuito de el Bagre</c:v>
                  </c:pt>
                  <c:pt idx="212">
                    <c:v>Juzgado  30  Adm. Oral de Medellín </c:v>
                  </c:pt>
                  <c:pt idx="213">
                    <c:v>Juzgado Promiscuo del circuito de Amalfi</c:v>
                  </c:pt>
                  <c:pt idx="214">
                    <c:v>Juzgado  09  Adm. Oral de Medellín </c:v>
                  </c:pt>
                  <c:pt idx="215">
                    <c:v>Juzgado  19  Adm. Oral de Medellín </c:v>
                  </c:pt>
                  <c:pt idx="216">
                    <c:v>Juzgado 04 Laboral del circuito de Medellín.   </c:v>
                  </c:pt>
                  <c:pt idx="217">
                    <c:v>TRIBUNAL ADMINISTRATIVO DE ANTIOQUIA</c:v>
                  </c:pt>
                  <c:pt idx="218">
                    <c:v>Juzgado  14 Adm. Oral de Medellín </c:v>
                  </c:pt>
                  <c:pt idx="219">
                    <c:v>Juzgado 14 Laboral del circuito de Medellín.   </c:v>
                  </c:pt>
                  <c:pt idx="220">
                    <c:v>Juzgado  19  Adm. Oral de Medellín </c:v>
                  </c:pt>
                  <c:pt idx="221">
                    <c:v>Juzgado 20 Laboral del circuito de Medellín.   </c:v>
                  </c:pt>
                  <c:pt idx="222">
                    <c:v>Tribunal Administrativo de Oralidad de Antioquia</c:v>
                  </c:pt>
                  <c:pt idx="223">
                    <c:v>Juzgado  05 Adm. Oral de Medellín </c:v>
                  </c:pt>
                  <c:pt idx="224">
                    <c:v>Juzgado  15 Adm. Oral de Medellín </c:v>
                  </c:pt>
                  <c:pt idx="225">
                    <c:v>Juzgado  31 Adm. Oral de Medellín </c:v>
                  </c:pt>
                  <c:pt idx="226">
                    <c:v>Juzgado  30 Adm. Oral de Medellín </c:v>
                  </c:pt>
                  <c:pt idx="227">
                    <c:v>Juzgado  16 Adm. Oral de Medellín </c:v>
                  </c:pt>
                  <c:pt idx="228">
                    <c:v>Juzgado Décimo Laboral del circuito</c:v>
                  </c:pt>
                  <c:pt idx="229">
                    <c:v>Tribunal Administrativo de Antioquia</c:v>
                  </c:pt>
                  <c:pt idx="230">
                    <c:v>Tribunal Administrativo de Antioquia</c:v>
                  </c:pt>
                  <c:pt idx="231">
                    <c:v>Tribunal Administrativo de Antioquia</c:v>
                  </c:pt>
                  <c:pt idx="232">
                    <c:v>Juzgado sexto Administrativo del circuito</c:v>
                  </c:pt>
                  <c:pt idx="233">
                    <c:v>Juzgado Veinticinco Administrativo del circuito</c:v>
                  </c:pt>
                  <c:pt idx="234">
                    <c:v>Tribunal Administrativo de Antioquia</c:v>
                  </c:pt>
                  <c:pt idx="235">
                    <c:v>Juzgado Veintitres Administrativo del circuito</c:v>
                  </c:pt>
                  <c:pt idx="236">
                    <c:v>Tribunal Administrativo de Antioquia</c:v>
                  </c:pt>
                  <c:pt idx="237">
                    <c:v>Juzgado Veintiseis Administrativo del circuito</c:v>
                  </c:pt>
                  <c:pt idx="238">
                    <c:v>Juzgado Veinte Administrativo del circuito</c:v>
                  </c:pt>
                  <c:pt idx="239">
                    <c:v>Juzgado Quinto Laboral del circuito</c:v>
                  </c:pt>
                  <c:pt idx="240">
                    <c:v>Juzgado Décimo Administrativo del circuito</c:v>
                  </c:pt>
                  <c:pt idx="241">
                    <c:v>Juzgado Veinticuatro Administrativo del circuito</c:v>
                  </c:pt>
                  <c:pt idx="242">
                    <c:v>Tribunal Administrativo de Antioquia</c:v>
                  </c:pt>
                  <c:pt idx="243">
                    <c:v>Juzgado Veinticuatro Administrativo del circuito</c:v>
                  </c:pt>
                  <c:pt idx="244">
                    <c:v>Tribunal Administrativo de Antioquia</c:v>
                  </c:pt>
                  <c:pt idx="245">
                    <c:v>Juzgado Séptimo Administrativo del circuito</c:v>
                  </c:pt>
                  <c:pt idx="246">
                    <c:v>Juzgado Cuarto Administrativo del circuito</c:v>
                  </c:pt>
                  <c:pt idx="247">
                    <c:v>Juzgado Séptimo Administrativo del circuito</c:v>
                  </c:pt>
                  <c:pt idx="248">
                    <c:v>Tribunal Administrativo de Antioquia</c:v>
                  </c:pt>
                  <c:pt idx="249">
                    <c:v>Tribunal Administrativo de Antioquia</c:v>
                  </c:pt>
                  <c:pt idx="250">
                    <c:v>Tribunal Administrativo de Antioquia</c:v>
                  </c:pt>
                  <c:pt idx="251">
                    <c:v>Juzgado Doce Administrativo del circuito  </c:v>
                  </c:pt>
                  <c:pt idx="252">
                    <c:v>Juzgado Trece Administrativo del Circuito</c:v>
                  </c:pt>
                  <c:pt idx="253">
                    <c:v>Tribunal Administrativo de Antioquia</c:v>
                  </c:pt>
                  <c:pt idx="254">
                    <c:v>Juzgado Veinticinco Administrativo del circuito</c:v>
                  </c:pt>
                  <c:pt idx="255">
                    <c:v>Tribunal Administrativo de Antioquia</c:v>
                  </c:pt>
                  <c:pt idx="256">
                    <c:v>Juzgado Veintitres Administrativo del circuito</c:v>
                  </c:pt>
                  <c:pt idx="257">
                    <c:v>Tribunal Administrativo de Antioquia</c:v>
                  </c:pt>
                  <c:pt idx="258">
                    <c:v>Juzgado tercero Administrativo del circuito</c:v>
                  </c:pt>
                  <c:pt idx="259">
                    <c:v>Juzgado Dieciseis Administrativo del circuito</c:v>
                  </c:pt>
                  <c:pt idx="260">
                    <c:v>Tribunal Administrativo de Antioquia</c:v>
                  </c:pt>
                  <c:pt idx="261">
                    <c:v>Juzgado septimo administrativo del circuito</c:v>
                  </c:pt>
                  <c:pt idx="262">
                    <c:v>Juzgado veintiocho Administrativo del circuito</c:v>
                  </c:pt>
                  <c:pt idx="263">
                    <c:v>Tribunal Administrativo de Antioquia</c:v>
                  </c:pt>
                  <c:pt idx="264">
                    <c:v>Tribunal Administrativo de Antioquia</c:v>
                  </c:pt>
                  <c:pt idx="265">
                    <c:v>Juzgado Diecinueve Administrativo del circuito</c:v>
                  </c:pt>
                  <c:pt idx="266">
                    <c:v>Juzgado Diecisiete Administrativo del circuito</c:v>
                  </c:pt>
                  <c:pt idx="267">
                    <c:v>Juzgado Cuarto Laboral del circuito</c:v>
                  </c:pt>
                  <c:pt idx="268">
                    <c:v>Tribunal Administrativo de Antioquia</c:v>
                  </c:pt>
                  <c:pt idx="269">
                    <c:v>Juzgado Treinta Administrativo del circuito</c:v>
                  </c:pt>
                  <c:pt idx="270">
                    <c:v>Juzgado Cuarto Laboral del circuito</c:v>
                  </c:pt>
                  <c:pt idx="271">
                    <c:v>Tribunal Administrativo de Antioquia</c:v>
                  </c:pt>
                  <c:pt idx="272">
                    <c:v>Juzgado veintinueve administrativo del circuito</c:v>
                  </c:pt>
                  <c:pt idx="273">
                    <c:v>Juzgado quinto administrativo del circuito</c:v>
                  </c:pt>
                  <c:pt idx="274">
                    <c:v>Juzgado 22 laboral del circuito de medellin</c:v>
                  </c:pt>
                  <c:pt idx="275">
                    <c:v>Juzgado segundo administrativo del circuito</c:v>
                  </c:pt>
                  <c:pt idx="276">
                    <c:v>Juzgado 15 administrativo del circuito</c:v>
                  </c:pt>
                  <c:pt idx="277">
                    <c:v>Juzgado promiscuo del circuito del Bagre </c:v>
                  </c:pt>
                  <c:pt idx="278">
                    <c:v>Juzgado Tercero Municipal pequeñas causas</c:v>
                  </c:pt>
                  <c:pt idx="279">
                    <c:v>Juzgado Noveno Laboral del Circuito</c:v>
                  </c:pt>
                  <c:pt idx="280">
                    <c:v>Juzgado Promiscuo del circuito de Amalfi</c:v>
                  </c:pt>
                  <c:pt idx="281">
                    <c:v>Juzgado Promiscuo del circuito de Amalfi</c:v>
                  </c:pt>
                  <c:pt idx="282">
                    <c:v>Juzgado Segundo laboral del circuito de itagui</c:v>
                  </c:pt>
                  <c:pt idx="283">
                    <c:v>Juzgado Segundo laboral del circuito de itagui</c:v>
                  </c:pt>
                  <c:pt idx="284">
                    <c:v>Juzgado Segundo laboral del circuito de itagui</c:v>
                  </c:pt>
                  <c:pt idx="285">
                    <c:v>Juzgado Segundo laboral del circuito de itagui</c:v>
                  </c:pt>
                  <c:pt idx="286">
                    <c:v>Juzgado Segundo laboral del circuito de itagui</c:v>
                  </c:pt>
                  <c:pt idx="287">
                    <c:v>Tribunal Administrativo de Antioquia</c:v>
                  </c:pt>
                  <c:pt idx="288">
                    <c:v>Juzgado séptimo laboral del circuito de medellin</c:v>
                  </c:pt>
                  <c:pt idx="289">
                    <c:v>Juzgado 22 Administrativo del circuito</c:v>
                  </c:pt>
                  <c:pt idx="290">
                    <c:v>Tribunal Administrativo de Antioquia</c:v>
                  </c:pt>
                  <c:pt idx="291">
                    <c:v>Juzgado 17 administrativo</c:v>
                  </c:pt>
                  <c:pt idx="292">
                    <c:v>TRIBUNAL ADTIVO DE ANTIOQUIA</c:v>
                  </c:pt>
                  <c:pt idx="293">
                    <c:v>TRIBUNAL ADTIVO DE ANTIOQUIA</c:v>
                  </c:pt>
                  <c:pt idx="294">
                    <c:v>TRIBUNAL ADTIVO DE ANTIOQUIA</c:v>
                  </c:pt>
                  <c:pt idx="295">
                    <c:v>TRIBUNAL ADTIVO DE ANTIOQUIA</c:v>
                  </c:pt>
                  <c:pt idx="296">
                    <c:v>TRIBUNAL ADTIVO DE ANTIOQUIA</c:v>
                  </c:pt>
                  <c:pt idx="297">
                    <c:v>TRIBUNAL ADTIVO DE ANTIOQUIA</c:v>
                  </c:pt>
                  <c:pt idx="298">
                    <c:v>JUZGADO 17 LABORAL DE MEDELLÍN</c:v>
                  </c:pt>
                  <c:pt idx="299">
                    <c:v>JUZGADO 14 LABORAL DE DESCONGESTIÓN</c:v>
                  </c:pt>
                  <c:pt idx="300">
                    <c:v>TRIBUNAL ADTIVO DE ANTIOQUIA</c:v>
                  </c:pt>
                  <c:pt idx="301">
                    <c:v>TRIBUNAL ADTIVO DE ANTIOQUIA</c:v>
                  </c:pt>
                  <c:pt idx="302">
                    <c:v>JUZGADO 27 ADTIVO ORAL DE MEDELLÍN</c:v>
                  </c:pt>
                  <c:pt idx="303">
                    <c:v>TRIBUNAL ADTIVO DE ANTIOQUIA</c:v>
                  </c:pt>
                  <c:pt idx="304">
                    <c:v>TRIBUNAL ADTIVO DE ANTIOQUIA</c:v>
                  </c:pt>
                  <c:pt idx="305">
                    <c:v>TRIBUNAL ADTIVO DE ANTIOQUIA</c:v>
                  </c:pt>
                  <c:pt idx="306">
                    <c:v>TRIBUNAL ADTIVO DE ANTIOQUIA</c:v>
                  </c:pt>
                  <c:pt idx="307">
                    <c:v>JUZGADO 22 ADTIVO ORAL DE MEDELLÍN</c:v>
                  </c:pt>
                  <c:pt idx="308">
                    <c:v>JUZGADO 22 ADTIVO ORAL DE MEDELLÍN</c:v>
                  </c:pt>
                  <c:pt idx="309">
                    <c:v>JUZGADO 29 ADTIVO ORAL DE MEDELLÍN</c:v>
                  </c:pt>
                  <c:pt idx="310">
                    <c:v>JUZGADO 28 ADTIVO ORAL DE MEDELLÍN</c:v>
                  </c:pt>
                  <c:pt idx="311">
                    <c:v>JUZGADO 07 ADTIVO ORAL DE MEDELLÍN</c:v>
                  </c:pt>
                  <c:pt idx="312">
                    <c:v>JUZGADO 07 ADTIVO ORAL DE MEDELLÍN</c:v>
                  </c:pt>
                  <c:pt idx="313">
                    <c:v>JUZGADO 004 ADTIVO ORAL DE MEDELLÍN</c:v>
                  </c:pt>
                  <c:pt idx="314">
                    <c:v>TRIBUNAL ADTIVO DE ANTIOQUIA</c:v>
                  </c:pt>
                  <c:pt idx="315">
                    <c:v>JUZGADO 28 ADTIVO ORAL DE MEDELLÍN</c:v>
                  </c:pt>
                  <c:pt idx="316">
                    <c:v>JUZGADO 11 ADTIVO ORAL DE MEDELLÍN</c:v>
                  </c:pt>
                  <c:pt idx="317">
                    <c:v>TRIBUNAL ADTIVO DE ANTIOQUIA</c:v>
                  </c:pt>
                  <c:pt idx="318">
                    <c:v>JUZGADO 14 ADMTIVO DE MEDELLÍN</c:v>
                  </c:pt>
                  <c:pt idx="319">
                    <c:v>JUZGADO 14 LABORAL DEL CIRCUITO DE MEDELLÍN</c:v>
                  </c:pt>
                  <c:pt idx="320">
                    <c:v>CONSEJO DE ESTADO - SECCIÓN TERCERA</c:v>
                  </c:pt>
                  <c:pt idx="321">
                    <c:v>JUZGADO 19 ADMTIVO DE MEDELLÍN</c:v>
                  </c:pt>
                  <c:pt idx="322">
                    <c:v>JUZGADO 33 ADMTIVO DE MEDELLÍN</c:v>
                  </c:pt>
                  <c:pt idx="323">
                    <c:v>JUZGADO 30 ADMTIVO DE MEDELLÍN</c:v>
                  </c:pt>
                  <c:pt idx="324">
                    <c:v>JUZGADO 11 ADMTIVO DE MEDELLÍN</c:v>
                  </c:pt>
                  <c:pt idx="325">
                    <c:v>JUZGADO 18 ADMTIVO DE MEDELLÍN</c:v>
                  </c:pt>
                  <c:pt idx="326">
                    <c:v>JUZGADO 15 ADMTIVO DE MEDELLÍN</c:v>
                  </c:pt>
                  <c:pt idx="327">
                    <c:v>JUZGADO 33 ADMTIVO DE MEDELLÍN</c:v>
                  </c:pt>
                  <c:pt idx="328">
                    <c:v>JUZGADO 5° ADMTIVO DE MEDELLÍN</c:v>
                  </c:pt>
                  <c:pt idx="329">
                    <c:v>JUZGADO 24 ADMTIVO DE MEDELLÍN</c:v>
                  </c:pt>
                  <c:pt idx="330">
                    <c:v>JUZGADO 15 ADMTIVO DE MEDELLÍN</c:v>
                  </c:pt>
                  <c:pt idx="331">
                    <c:v>JUZGADO 34 ADMTIVO DE MEDELLÍN</c:v>
                  </c:pt>
                  <c:pt idx="332">
                    <c:v>JUZGADO 25 ADMTIVO DE MEDELLÍN</c:v>
                  </c:pt>
                  <c:pt idx="333">
                    <c:v>JUZGADO 34 ADMTIVO DE MEDELLÍN</c:v>
                  </c:pt>
                  <c:pt idx="334">
                    <c:v>TRIBUNAL ADTIVO DE ANTIOQUIA</c:v>
                  </c:pt>
                  <c:pt idx="335">
                    <c:v>JUZGADO 25 ADMTIVO DE MEDELLÍN</c:v>
                  </c:pt>
                  <c:pt idx="336">
                    <c:v>JUZGADO 23 LABORAL DE MEDELLÍN</c:v>
                  </c:pt>
                  <c:pt idx="337">
                    <c:v>JUZGADO 7° ADMTIVO DE MEDELLÍN</c:v>
                  </c:pt>
                  <c:pt idx="338">
                    <c:v>JUZGADO 22 ADMTIVO DE MEDELLÍN</c:v>
                  </c:pt>
                  <c:pt idx="339">
                    <c:v>JUZGADO 10 ADMTIVO DE MEDELLÍN</c:v>
                  </c:pt>
                  <c:pt idx="340">
                    <c:v>JUZGADO 12 LABORAL DE MEDELLÍN</c:v>
                  </c:pt>
                  <c:pt idx="341">
                    <c:v>JUZGADO 29 ADMTIVO DE MEDELLÍN</c:v>
                  </c:pt>
                  <c:pt idx="342">
                    <c:v>TRIBUNAL ADTIVO DE ANTIOQUIA</c:v>
                  </c:pt>
                  <c:pt idx="343">
                    <c:v>JUZGADO 28 ADMTIVO DE MEDELLÍN</c:v>
                  </c:pt>
                  <c:pt idx="344">
                    <c:v>JUZGADO 21 ADMINISTRATIVO ORAL DE MEDELLIN</c:v>
                  </c:pt>
                  <c:pt idx="345">
                    <c:v>Tribunal Administrativo de Antioquia</c:v>
                  </c:pt>
                  <c:pt idx="346">
                    <c:v>Tribunal Administrativo de Antioquia</c:v>
                  </c:pt>
                  <c:pt idx="347">
                    <c:v>TRIBUNAL ADMINISTRATIVO DE ANTIOQUIA - SALA DE DESCONGESTIÓN - SUBSECCIÓN DE REPARACIÓN DIRECTA </c:v>
                  </c:pt>
                  <c:pt idx="348">
                    <c:v>TRIBUNAL ADMINISTRATIVO DE ANTIOQUIA - SALA CUARTA DE DECISIÓN</c:v>
                  </c:pt>
                  <c:pt idx="349">
                    <c:v>TRIBUNAL ADMINISTRATIVO DE ANTIOQUIA - SALA SEXTA DE DESCONGESTIÓN</c:v>
                  </c:pt>
                  <c:pt idx="350">
                    <c:v>TRIBUNAL ADMINISTRATIVO DE ANTIOQUIA - SALA TERCERA DE DECISIÓN</c:v>
                  </c:pt>
                  <c:pt idx="351">
                    <c:v>TRIBUNAL ADMINISTRATIVO DE ANTIOQUIA - SALA CUARTA DE DECISIÓN</c:v>
                  </c:pt>
                  <c:pt idx="352">
                    <c:v>TRIBUNAL ADMINISTRATIVO DE ANTIOQUIA - SALA SEXTA DE DESCONGESTIÓN</c:v>
                  </c:pt>
                  <c:pt idx="353">
                    <c:v>TRIBUNAL ADMINISTRATIVO DE ANTIOQUIA - SALA DÉCIMA DE DECISIÓN</c:v>
                  </c:pt>
                  <c:pt idx="354">
                    <c:v>TRIBUNAL ADMINISTRATIVO DE ANTIOQUIA - SALA DÉCIMA DE DECISIÓN</c:v>
                  </c:pt>
                  <c:pt idx="355">
                    <c:v>TRIBUNAL ADMINISTRATIVO DE ANTIOQUIA - SALA CUARTA DE DECISIÓN</c:v>
                  </c:pt>
                  <c:pt idx="356">
                    <c:v>TRIBUNAL ADMINISTRATIVO DE ANTIOQUIA - SALA DE DESCONGESTIÓN - SUBSECCIÓN DE REPARACIÓN DIRECTA - SALA QUINTA DE DECISIÓN</c:v>
                  </c:pt>
                  <c:pt idx="357">
                    <c:v>TRIBUNAL ADMINISTRATIVO DE ANTIOQUIA - SALA CUARTA DE DECISIÓN</c:v>
                  </c:pt>
                  <c:pt idx="358">
                    <c:v>TRIBUNAL ADMINISTRATIVO DE ANTIOQUIA - SALA CUARTA DE DECISIÓN</c:v>
                  </c:pt>
                  <c:pt idx="359">
                    <c:v>TRIBUNAL ADMINISTRATIVO DE ANTIOQUIA - SALA CUARTA DE DECISIÓN</c:v>
                  </c:pt>
                  <c:pt idx="360">
                    <c:v>TRIBUNAL ADMINISTRATIVO DE ANTIOQUIA - SALA CUARTA DE DECISIÓN</c:v>
                  </c:pt>
                  <c:pt idx="361">
                    <c:v>TRIBUNAL ADMINISTRATIVO DE ANTIOQUIA - SALA CUARTA DE DECISIÓN</c:v>
                  </c:pt>
                  <c:pt idx="362">
                    <c:v>JUZGADO 31 ADMINISTRATIVO DE ORALIDAD DE MEDELLÍN</c:v>
                  </c:pt>
                  <c:pt idx="363">
                    <c:v>TRIBUNAL SUPERIOR DE MEDELLÍN - SALA TERCERA DE DESCONGESTIÓN LABORAL</c:v>
                  </c:pt>
                  <c:pt idx="364">
                    <c:v>TRIBUNAL ADMINISTRATIVO DE ANTIOQUIA</c:v>
                  </c:pt>
                  <c:pt idx="365">
                    <c:v>TRIBUNAL ADMINISTRATIVO DE ANTIOQUIA - SALA DE DECISIÓN</c:v>
                  </c:pt>
                  <c:pt idx="366">
                    <c:v>TRIBUNAL ADMINISTRATIVO DE ANTIOQUIA - SALA CUARTA DE DECISIÓN</c:v>
                  </c:pt>
                  <c:pt idx="367">
                    <c:v>TRIBUNAL ADMINISTRATIVO DE ANTIOQUIA - SALA CUARTA DE DECISIÓN</c:v>
                  </c:pt>
                  <c:pt idx="368">
                    <c:v>JUZGADO 32 ADMINISTRATIVO ORAL DE MEDELLÍN</c:v>
                  </c:pt>
                  <c:pt idx="369">
                    <c:v>TRIBUNAL ADMINISTRATIVO DE ANTIOQUIA - SALA QUINTA MIXTA</c:v>
                  </c:pt>
                  <c:pt idx="370">
                    <c:v>JUZGADO LABORAL DEL CIRCUITO DE PUERTO BERRIO ANTIOQUIA</c:v>
                  </c:pt>
                  <c:pt idx="371">
                    <c:v>TRIBUNAL ADMINISTRATIVO DE ANTIOQUIA - SALA SEGUNDA ORALIDAD</c:v>
                  </c:pt>
                  <c:pt idx="372">
                    <c:v>JUZGADO 31 ADMINISTRATIVO DE ORALIDAD DE MEDELLÍN</c:v>
                  </c:pt>
                  <c:pt idx="373">
                    <c:v>TRIBUNAL ADMINISTRATIVO DE ANTIOQUIA - SALA QUINTA MIXTA</c:v>
                  </c:pt>
                  <c:pt idx="374">
                    <c:v>JUZGADO 29 ADMINISTRATIVO DE ORALIDAD DE MEDELLÍN</c:v>
                  </c:pt>
                  <c:pt idx="375">
                    <c:v>TRIBUNAL ADMINISTRATIVO DE ANTIOQUIA - SALA SEGUNDA ORALIDAD</c:v>
                  </c:pt>
                  <c:pt idx="376">
                    <c:v>JUZGADO 4 ADMINISTRATIVO DE ORALIDAD DE MEDELLÍN</c:v>
                  </c:pt>
                  <c:pt idx="377">
                    <c:v>JUZGADO 5 ADMINISTRATIVO DE ORALIDAD DE MEDELLÍN</c:v>
                  </c:pt>
                  <c:pt idx="378">
                    <c:v>JUZGADO 27 ADMINISTRATIVO DE ORALIDAD DE MEDELLÍN</c:v>
                  </c:pt>
                  <c:pt idx="379">
                    <c:v>JUZGADO 23 ADMINISTRATIVO DE ORALIDAD DE MEDELLÍN</c:v>
                  </c:pt>
                  <c:pt idx="380">
                    <c:v>JUZGADO 19 ADMINISTRATIVO DE ORALIDAD DE MEDELLÍN</c:v>
                  </c:pt>
                  <c:pt idx="381">
                    <c:v>JUZGADO 30 ADMINISTRATIVO DE ORALIDAD DE MEDELLÍN</c:v>
                  </c:pt>
                  <c:pt idx="382">
                    <c:v>JUZGADO 16 ADMINISTRATIVO DE ORALIDAD DE MEDELLÍN</c:v>
                  </c:pt>
                  <c:pt idx="383">
                    <c:v>JUZGADO 2 ADMINISTRATIVO DE ORALIDAD DE MEDELLÍN</c:v>
                  </c:pt>
                  <c:pt idx="384">
                    <c:v>JUZGADO 24 ADMINISTRATIVO DE ORALIDAD DE MEDELLÍN</c:v>
                  </c:pt>
                  <c:pt idx="385">
                    <c:v>JUZGADO 10 ADMINISTRATIVO DE ORALIDAD DE MEDELLÍN</c:v>
                  </c:pt>
                  <c:pt idx="386">
                    <c:v>JUZGADO 19 ADMINISTRATIVO DE ORALIDAD DE MEDELLÍN</c:v>
                  </c:pt>
                  <c:pt idx="387">
                    <c:v>JUZGADO CIVIL LABORAL DEL CIRCUITO DE CAUCASIA</c:v>
                  </c:pt>
                  <c:pt idx="388">
                    <c:v>JUZGADO 8 ADMINISTRATIVO DE ORALIDAD DE MEDELLÍN</c:v>
                  </c:pt>
                  <c:pt idx="389">
                    <c:v>JUZGADO 14 ADMINISTRATIVO ORAL DE MEDELLÍN</c:v>
                  </c:pt>
                  <c:pt idx="390">
                    <c:v>JUZGADO 4 ADMINISTRATIVO DE ORALIDAD DE MEDELLÍN</c:v>
                  </c:pt>
                  <c:pt idx="391">
                    <c:v>TRIBUNAL ADMINISTRATIVO DE ANTIOQUIA - SALA CUARTA DE ORALIDAD</c:v>
                  </c:pt>
                  <c:pt idx="392">
                    <c:v>JUZGADO 21 ADMINISTRATIVO DE ORALIDAD DE MEDELLÍN</c:v>
                  </c:pt>
                  <c:pt idx="393">
                    <c:v>TRIBUNAL ADMINISTRATIVO DE ANTIOQUIA - SALA TERCERA DE ORALIDAD</c:v>
                  </c:pt>
                  <c:pt idx="394">
                    <c:v>JUZGADO CIVIL DEL CIRCUITO DE ANDES</c:v>
                  </c:pt>
                  <c:pt idx="395">
                    <c:v>JUZGADO CIVIL LABORAL DEL CIRCUITO DE CAUCASIA</c:v>
                  </c:pt>
                  <c:pt idx="396">
                    <c:v>JUZGADO 35 ADMINISTRATIVO DE ORALIDAD DE MEDELLÍN</c:v>
                  </c:pt>
                  <c:pt idx="397">
                    <c:v>JUZGADO 20 ADMINISTRATIVO ORAL DE MEDELLIN</c:v>
                  </c:pt>
                  <c:pt idx="398">
                    <c:v>JUZGADO 26 ADMINISTRATIVO ORAL DE MEDELLÍN</c:v>
                  </c:pt>
                  <c:pt idx="399">
                    <c:v>JUZGADO 34 ADMINISTRATIVO ORAL DE MEDELLIN</c:v>
                  </c:pt>
                  <c:pt idx="400">
                    <c:v>JUZGADO 34 ADMINISTRATIVO ORAL DE MEDELLIN</c:v>
                  </c:pt>
                  <c:pt idx="401">
                    <c:v>JUZGADO 4 LABORAL DEL CIRCUITO DE MEDELLÍN</c:v>
                  </c:pt>
                  <c:pt idx="402">
                    <c:v>JUZGADO 20 LABORAL DEL CIRCUITO DE MEDELLÍN</c:v>
                  </c:pt>
                  <c:pt idx="403">
                    <c:v>JUZGADO 29 ADMINISTRATIVO DE ORALIDAD DE MEDELLÍN</c:v>
                  </c:pt>
                  <c:pt idx="404">
                    <c:v>JUZGADO 35 ADMINISTRATIVO DE ORALIDAD DE MEDELLÍN</c:v>
                  </c:pt>
                  <c:pt idx="405">
                    <c:v>TRIBUNAL ADMINISTRATIVO DE ANTIOQUIA - SALA CUARTA DE ORALIDAD</c:v>
                  </c:pt>
                  <c:pt idx="406">
                    <c:v>JUZGADO CIVIL LABORAL DEL CIRCUITO DE CAUCASIA</c:v>
                  </c:pt>
                  <c:pt idx="407">
                    <c:v>JUZGADO 1 ADMINISTRATIVO DE ORALIDAD DE MEDELLÍN</c:v>
                  </c:pt>
                  <c:pt idx="408">
                    <c:v>JUZGADO 12 ADMINISTRATIVO DE ORALIDAD DE MEDELLÍN</c:v>
                  </c:pt>
                  <c:pt idx="409">
                    <c:v>JUZGADO 5 ADMINISTRATIVO DE ORALIDAD DE MEDELLÍN</c:v>
                  </c:pt>
                  <c:pt idx="410">
                    <c:v>JUZGADO 3 ADMINISTRATIVO DE ORALIDAD DE MEDELLÍN</c:v>
                  </c:pt>
                  <c:pt idx="411">
                    <c:v>JUZGADO 18 ADMINISTRATIVO DE ORALIDAD DE MEDELLÍN</c:v>
                  </c:pt>
                  <c:pt idx="412">
                    <c:v>JUZGADO 3 ADMINISTRATIVO DE ORALIDAD DE MEDELLÍN</c:v>
                  </c:pt>
                  <c:pt idx="413">
                    <c:v>JUZGADO 25 ADMINISTRATIVO DE ORALIDAD DE MEDELÍN</c:v>
                  </c:pt>
                  <c:pt idx="414">
                    <c:v>JUZGADO 8 LABORAL DEL CIRCUITO DE MEDELLÍN</c:v>
                  </c:pt>
                  <c:pt idx="415">
                    <c:v>JUZGADO 14 LABORAL DEL CIRCUITO DE MEDELLÍN</c:v>
                  </c:pt>
                  <c:pt idx="416">
                    <c:v>JUZGADO 5 MUNICIPAL DE PEQUEÑAS CAUSAS LABORALES DE MEDELLÍN</c:v>
                  </c:pt>
                  <c:pt idx="417">
                    <c:v>JUZGADO LABORAL DEL CIRCUITO DE BELLO</c:v>
                  </c:pt>
                  <c:pt idx="418">
                    <c:v>TRIBUNAL ADMINISTRATIVO DE ANTIOQUIA - SALA TERCERA DE ORALIDAD</c:v>
                  </c:pt>
                  <c:pt idx="419">
                    <c:v>JUZGADO 6 MUNICIPAL DE PEQUEÑAS CAUSAS Y COMPETENCIA MÚLTIPLE DE MEDELLÍN CORREGIMIENTO DE SANTA ELENA</c:v>
                  </c:pt>
                  <c:pt idx="420">
                    <c:v>JUZGADO 3 ADMINISTRATIVO DE ORALIDAD DE MEDELLÍN</c:v>
                  </c:pt>
                  <c:pt idx="421">
                    <c:v>JUZGADO 10 ADMINISTRATIVO DE ORALIDAD DE MEDELLÍN</c:v>
                  </c:pt>
                  <c:pt idx="422">
                    <c:v>JUZGADO 11 ADMINISTRATIVO DE ORALIDAD DE MEDELLÍN</c:v>
                  </c:pt>
                  <c:pt idx="423">
                    <c:v>JUZGADO PROMISCUO DEL CIRCUITO DE AMALFI - ANTIOQUIA</c:v>
                  </c:pt>
                  <c:pt idx="424">
                    <c:v>JUZGADO 14 ADMINISTRATIVO ORAL DE MEDELLÍN</c:v>
                  </c:pt>
                  <c:pt idx="425">
                    <c:v>JUZGADO 10 ADMINISTRATIVO DE ORALIDAD DE MEDELLÍN</c:v>
                  </c:pt>
                  <c:pt idx="426">
                    <c:v>JUZGADO 58 ADMINISTRATIVO ORAL DE BOGOTÁ -  SECCIÓN TERCERA</c:v>
                  </c:pt>
                  <c:pt idx="427">
                    <c:v>JUZGADO 31 ADMINISTRATIVO DE ORALIDAD DE MEDELLÍN</c:v>
                  </c:pt>
                  <c:pt idx="428">
                    <c:v>JUZGADO 12 LABORAL DEL CIRCUITO DE MEDELLÍN</c:v>
                  </c:pt>
                  <c:pt idx="429">
                    <c:v>JUZGADO 14 LABORAL DEL CIRCUITO DE MEDELLÍN</c:v>
                  </c:pt>
                  <c:pt idx="430">
                    <c:v>JUZGADO 1 ADMINISTRATIVO DE ORALIDAD DE TURBO</c:v>
                  </c:pt>
                  <c:pt idx="431">
                    <c:v>JUZGADO 6 ADMINISTRATIVO ORAL DE MEDELLÍN</c:v>
                  </c:pt>
                  <c:pt idx="432">
                    <c:v>JUZGADO 2 LABORAL DEL CIRCUITO DE MEDELLÍN</c:v>
                  </c:pt>
                  <c:pt idx="433">
                    <c:v>JUZGADO 17 ADMINISTRATIVO ORAL DE MEDELLÍN</c:v>
                  </c:pt>
                  <c:pt idx="434">
                    <c:v>JUZGADO 2 ADMINISTRATIVO DE ORALIDAD DE MEDELLÍN</c:v>
                  </c:pt>
                  <c:pt idx="435">
                    <c:v>JUZGADO 25 ADMINISTRATIVO DE ORALIDAD DE MEDELLÍN</c:v>
                  </c:pt>
                  <c:pt idx="436">
                    <c:v>JUZGADO 26 ADMINISTRATIVO DE ORALIDAD DE MEDELLÍN</c:v>
                  </c:pt>
                  <c:pt idx="437">
                    <c:v>JUZGADO 5 ADMINISTRATIVO DE ORALIDAD DE MEDELLÍN</c:v>
                  </c:pt>
                  <c:pt idx="438">
                    <c:v>JUZGADO 7 ADMINISTRATIVO DE ORALIDAD DE MEDELLÍN</c:v>
                  </c:pt>
                  <c:pt idx="439">
                    <c:v>JUZGADO 11 ADMINISTRATIVO DE ORALIDAD DE MEDELLÍN</c:v>
                  </c:pt>
                  <c:pt idx="440">
                    <c:v>JUZGADO 22 ADMINISTRATIVO DE ORALIDAD DE MEDELLÍN</c:v>
                  </c:pt>
                  <c:pt idx="441">
                    <c:v>JUZGADO PROMISCUO DEL CIRCUITO DE SEGOVIA - ANTIOQUIA</c:v>
                  </c:pt>
                  <c:pt idx="442">
                    <c:v>JUZGADO 9 ADMINISTRATIVO ORAL DE MEDELLLÍN</c:v>
                  </c:pt>
                  <c:pt idx="443">
                    <c:v>JUZGADO 21 ADMINISTRATIVO DE ORALIDAD DE MEDELLÍN</c:v>
                  </c:pt>
                  <c:pt idx="444">
                    <c:v>JUZGADO 7 ADMINISTRATIVO DE ORALIDAD DE MEDELLÍN</c:v>
                  </c:pt>
                  <c:pt idx="445">
                    <c:v>JUZGADO 18 ADMINISTRATIVO DE ORALIDAD DE MEDELLÍN</c:v>
                  </c:pt>
                  <c:pt idx="446">
                    <c:v>JUZGADO 36 ADMINISTRATIVO DE ORALIDAD DE MEDELLÍN</c:v>
                  </c:pt>
                  <c:pt idx="447">
                    <c:v>JUZGADO 27 ADMINISTRATIVO DE ORALIDAD DE MEDELLÍN</c:v>
                  </c:pt>
                  <c:pt idx="448">
                    <c:v>TRIBUNAL ADMINISTRATIVO DE ANTIOQUIA - SALA CUARTA DE ORALIDAD</c:v>
                  </c:pt>
                  <c:pt idx="449">
                    <c:v>JUZGADO 28 ADMINISTRATIVO DE ORALIDAD DE MEDELLÍN</c:v>
                  </c:pt>
                  <c:pt idx="450">
                    <c:v>JUZGADO 1 ADMINISTRATIVO DE ORALIDAD DE TURBO</c:v>
                  </c:pt>
                  <c:pt idx="451">
                    <c:v>JUZGADO 36 ADMINISTRATIVO DE ORALIDAD DE MEDELLÍN</c:v>
                  </c:pt>
                  <c:pt idx="452">
                    <c:v>JUZGADO 22 ADMINISTRATIVO DE ORALIDAD DE MEDELLÍN</c:v>
                  </c:pt>
                  <c:pt idx="453">
                    <c:v>JUZGADO 16 LABORAL DEL CIRCUITO DE MEDELLÍN</c:v>
                  </c:pt>
                  <c:pt idx="454">
                    <c:v>JUZGADO 24 ADMINISTRATIVO DE ORALIDAD DE MEDELLÍN</c:v>
                  </c:pt>
                  <c:pt idx="455">
                    <c:v>JUZGADO 27 ADMINISTRATIVO DE ORALIDAD DE MEDELLÍN</c:v>
                  </c:pt>
                  <c:pt idx="456">
                    <c:v>JUZGADO 8 ADMINISTRATIVO DE ORALIDAD DE MEDELLÍN</c:v>
                  </c:pt>
                  <c:pt idx="457">
                    <c:v>JUZGADO 1 ADMINISTRATIVO DE ORALIDAD DE TURBO</c:v>
                  </c:pt>
                  <c:pt idx="458">
                    <c:v>TRIBUNAL ADMINISTRATIVO DE ANTIOQUIA - SALA UNITARIA</c:v>
                  </c:pt>
                  <c:pt idx="459">
                    <c:v>JUZGADO 13 LABORAL DEL CIRCUITO DE MEDELLIN</c:v>
                  </c:pt>
                  <c:pt idx="460">
                    <c:v>JUZGADO 11 LABORAL DEL CIRCUITO DE MEDELLIN</c:v>
                  </c:pt>
                  <c:pt idx="461">
                    <c:v>TRIBUNAL ADMINISTRATIVO DE ANTIOQUIA</c:v>
                  </c:pt>
                  <c:pt idx="462">
                    <c:v>TRIBUNAL ADMINISTRATIVO DE ANTIOQUIA</c:v>
                  </c:pt>
                  <c:pt idx="463">
                    <c:v>TRIBUNAL ADMINISTRATIVO DE ANTIOQUIA</c:v>
                  </c:pt>
                  <c:pt idx="464">
                    <c:v>TRIBUNAL ADMINISTRATIVO DE ANTIOQUIA</c:v>
                  </c:pt>
                  <c:pt idx="465">
                    <c:v>JUZGADO 4 ADMINISTRATIVO ORAL DE DESCONGESTION</c:v>
                  </c:pt>
                  <c:pt idx="466">
                    <c:v>JUZGADO 28 ADMINISTRATIVO ORAL DE MEDELLIN</c:v>
                  </c:pt>
                  <c:pt idx="467">
                    <c:v>JUZGADO 24 ADMINISTRATIVO ORAL DE MEDELLIN</c:v>
                  </c:pt>
                  <c:pt idx="468">
                    <c:v>JUZGADO 23 ADMINISTRATIVO ORAL DE MEDELLIN</c:v>
                  </c:pt>
                  <c:pt idx="469">
                    <c:v>JUZGADO 23 ADMINISTRATIVO ORAL DE MEDELLIN</c:v>
                  </c:pt>
                  <c:pt idx="470">
                    <c:v>JUZGADO 4o ADMINISTRATIVO ORAL DE MEDELLIN</c:v>
                  </c:pt>
                  <c:pt idx="471">
                    <c:v>JUZGADO LABORAL DEL CIRCUITO DE  SANTA BARBARA</c:v>
                  </c:pt>
                  <c:pt idx="472">
                    <c:v>JUZGADO 11 ADMINISTRATIVO ORAL DE MEDELLIN</c:v>
                  </c:pt>
                  <c:pt idx="473">
                    <c:v>TRIBUNAL ADMINISTRATIVO DE ANTIOQUIA</c:v>
                  </c:pt>
                  <c:pt idx="474">
                    <c:v>JUZGADO CIVIL LABORAL DE CAUSASIA</c:v>
                  </c:pt>
                  <c:pt idx="475">
                    <c:v>JUZGADO 12 ADMINISTRATIVO ORAL DE MEDELLIN</c:v>
                  </c:pt>
                  <c:pt idx="476">
                    <c:v>JUZGADO 12 ADMINISTRATIVO ORAL DE MEDELLIN</c:v>
                  </c:pt>
                  <c:pt idx="477">
                    <c:v>TRIBUNAL ADMINISTRATIVO DE ANTIOQUIA</c:v>
                  </c:pt>
                  <c:pt idx="478">
                    <c:v>JUZGADO 30  ADMINISTRATIVO ORAL DE MEDELLIN</c:v>
                  </c:pt>
                  <c:pt idx="479">
                    <c:v>JUZGADO 21 ADMINISTRATIVO ORAL DE MEDELLIN</c:v>
                  </c:pt>
                  <c:pt idx="480">
                    <c:v>JUZGADO 17 ADMINISTRATIVO ORAL DE MEDELLIN</c:v>
                  </c:pt>
                  <c:pt idx="481">
                    <c:v>JUZGADO 25 ADMINISTRATIVO ORAL DE MEDELLIN</c:v>
                  </c:pt>
                  <c:pt idx="482">
                    <c:v>JUZGADO 23 ADMINISTRATIVO ORAL DE MEDELLIN</c:v>
                  </c:pt>
                  <c:pt idx="483">
                    <c:v>JUZGADO 29 ADMINISTRATIVO ORAL DE MEDELLIN</c:v>
                  </c:pt>
                  <c:pt idx="484">
                    <c:v>JUZGADO 4 ADMINISTRATIVO ORAL DE MEDELLIN</c:v>
                  </c:pt>
                  <c:pt idx="485">
                    <c:v>JUZGADO 21 ADMINISTRATIVO ORAL DE MEDELLIN</c:v>
                  </c:pt>
                  <c:pt idx="486">
                    <c:v>JUZGADO 1 ADMINISTRATIVO ORAL DE TURBO</c:v>
                  </c:pt>
                  <c:pt idx="487">
                    <c:v>JUZGADO 30 ADMINISTRATIVO ORAL DE MEDELLIN</c:v>
                  </c:pt>
                  <c:pt idx="488">
                    <c:v>TRIBUNAL ADMINSITRATIVO DE ANTIOQUIA</c:v>
                  </c:pt>
                  <c:pt idx="489">
                    <c:v>JUZGADO 28 ADMINISTRATIVO ORAL DE MEDELLIN</c:v>
                  </c:pt>
                  <c:pt idx="490">
                    <c:v>JUZGADO 21 ADMINISTRATIVO ORAL DE MEDELLIN</c:v>
                  </c:pt>
                  <c:pt idx="491">
                    <c:v>JUZGADO 6o ADMINISTRATIVO DE MEDELLIN</c:v>
                  </c:pt>
                  <c:pt idx="492">
                    <c:v>JUZGADO 3 ADMINISTRATIVO ORAL  DE MEDELLIN</c:v>
                  </c:pt>
                  <c:pt idx="493">
                    <c:v>JUZGADO 9 ADMINISTRATIVO ORAL  DE MEDELLIN</c:v>
                  </c:pt>
                  <c:pt idx="494">
                    <c:v>JUZGADO 29 ADMINISTRATIVO ORAL DE MEDELLIN</c:v>
                  </c:pt>
                  <c:pt idx="495">
                    <c:v>JUZGADO 24 ADMINISTRATIVO ORAL DE MEDELLIN</c:v>
                  </c:pt>
                  <c:pt idx="496">
                    <c:v>TRIBUNAL ADMINISTRATIVO DE ANTIOQUIA</c:v>
                  </c:pt>
                  <c:pt idx="497">
                    <c:v>JUZGADO 6 ADMINISTRATIVO ORAL DE MEDELLIN</c:v>
                  </c:pt>
                  <c:pt idx="498">
                    <c:v>JUZGADO 3 ADMINISTRATIVO DE DESCONGESTION DE MEDELLIN</c:v>
                  </c:pt>
                  <c:pt idx="499">
                    <c:v>JUZGADO 25 ADMINISTRATIVO ORAL DE MEDELLIN</c:v>
                  </c:pt>
                  <c:pt idx="500">
                    <c:v>JUZGADO 8 ADMINISTRATIVO ORAL DE MEDELLIN</c:v>
                  </c:pt>
                  <c:pt idx="501">
                    <c:v>JUZGADO 4 ADMINISTRATIVO ORAL DE DESCONGESTION</c:v>
                  </c:pt>
                  <c:pt idx="502">
                    <c:v>JUZGADO 7 ADMINISTRATIVO ORAL DE MEDELLIN</c:v>
                  </c:pt>
                  <c:pt idx="503">
                    <c:v>JUZGADO 28 ADMINISTRATIVO ORAL DE MEDELLIN</c:v>
                  </c:pt>
                  <c:pt idx="504">
                    <c:v>JUZGADO 16 LABORAL DEL CIRCUITO DE MEDELLIN</c:v>
                  </c:pt>
                  <c:pt idx="505">
                    <c:v>JUZGADO PRIMERO CIVIL DEL CIRCUITO ESPECIALIZADO EN RESTITUTION DE TIERRAS DE QUIBDO</c:v>
                  </c:pt>
                  <c:pt idx="506">
                    <c:v>JUZGADO SEGUNDO CIVIL DEL CIRCUITO ESPECIALIZADO EN RESTITUCION DE TIERRAS DE APARTADO</c:v>
                  </c:pt>
                  <c:pt idx="507">
                    <c:v>JUZGADO SEGUNDO CIVIL DEL CIRCUITO ESPECIALIZADO EN RESTITUCION DE TIERRAS DE APARTADO</c:v>
                  </c:pt>
                  <c:pt idx="508">
                    <c:v>JUZGADO SEGUNDO CIVIL DEL CIRCUITO ESPECIALIZADO EN RESTITUCION DE TIERRAS DE APARTADO</c:v>
                  </c:pt>
                  <c:pt idx="509">
                    <c:v>JUZGADO SEGUNDO CIVIL DEL CIRCUITO ESPECIALIZADO EN RESTITUCION DE TIERRAS DE APARTADO</c:v>
                  </c:pt>
                  <c:pt idx="510">
                    <c:v>JUZGADO SEGUNDO CIVIL DEL CIRCUITO ESPECIALIZADO EN RESTITUCION DE TIERRAS DE APARTADO</c:v>
                  </c:pt>
                  <c:pt idx="511">
                    <c:v>JUZGADO SEGUNDO CIVIL DEL CIRCUITO ESPECIALIZADO EN RESTITUCION DE TIERRAS DE APARTADO</c:v>
                  </c:pt>
                  <c:pt idx="512">
                    <c:v>JUZGADO PRIMERO CIVIL DEL CIRCUITO ESPECIALIZADO EN RESTITUTION DE TIERRAS DE APARTADO</c:v>
                  </c:pt>
                  <c:pt idx="513">
                    <c:v>JUZGADO PRIMERO CIVIL DEL CIRCUITO ESPECIALIZADO EN RESTITUTION DE TIERRAS DE APARTADO</c:v>
                  </c:pt>
                  <c:pt idx="514">
                    <c:v>JUZGADO PRIMERO CIVIL DEL CIRCUITO ESPECIALIZADO EN RESTITUTION DE TIERRAS DE APARTADO</c:v>
                  </c:pt>
                  <c:pt idx="515">
                    <c:v>JUZGADO PRIMERO CIVIL DEL CIRCUITO ESPECIALIZADO EN RESTITUTION DE TIERRAS DE APARTADO</c:v>
                  </c:pt>
                  <c:pt idx="516">
                    <c:v>JUZGADO PRIMERO CIVIL DEL CIRCUITO ESPECIALIZADO EN RESTITUTION DE TIERRAS DE APARTADO</c:v>
                  </c:pt>
                  <c:pt idx="517">
                    <c:v>JUZGADO SEGUNDO CIVIL DEL CIRCUITO ESPECIALIZADO EN RESTITUCION DE TIERRAS DE APARTADO</c:v>
                  </c:pt>
                  <c:pt idx="518">
                    <c:v>JUZGADO SEGUNDO CIVIL DEL CIRCUITO ESPECIALIZADO EN RESTITUCION DE TIERRAS DE APARTADO</c:v>
                  </c:pt>
                  <c:pt idx="519">
                    <c:v>JUZGADO 34 ADMINISTRATIVO ORAL DE MEDELLIN</c:v>
                  </c:pt>
                  <c:pt idx="520">
                    <c:v>JUZGADO 23 ADMINISTRATIVO ORAL DE MEDELLIN</c:v>
                  </c:pt>
                  <c:pt idx="521">
                    <c:v>JUZGADO 16 ADMINISTRATIVO ORAL DE MEDELLIN</c:v>
                  </c:pt>
                  <c:pt idx="522">
                    <c:v>TRIBUNAL ADMINISTRATIVO DE ANTIOQUIA</c:v>
                  </c:pt>
                  <c:pt idx="523">
                    <c:v>JUZGADO 18 ADMINISTRATIVO ORAL DE MEDELLIN</c:v>
                  </c:pt>
                  <c:pt idx="524">
                    <c:v>JUZGADO 17 ADMINISTRATIVO ORAL DE MEDELLIN</c:v>
                  </c:pt>
                  <c:pt idx="525">
                    <c:v>JUZGADO 24 ADMINISTRATIVO ORAL DE MEDELLIN</c:v>
                  </c:pt>
                  <c:pt idx="526">
                    <c:v>JUZGADO 2 CIVIL DEL CIRCUITO ESPECIALIZADO EN RESTITUCION DE TIERRAS DE APARTADO</c:v>
                  </c:pt>
                  <c:pt idx="527">
                    <c:v>JUZGADO PROMISCUO DEL CIRCUITO DE CISNEROS</c:v>
                  </c:pt>
                  <c:pt idx="528">
                    <c:v>JUZGADO 22 ADMINISTRATIVO ORAL DE MEDELLIN</c:v>
                  </c:pt>
                  <c:pt idx="529">
                    <c:v>JUZGADO 10 ADMINISTRATIVO DEL CIRCUITO DE MEDELLIN</c:v>
                  </c:pt>
                  <c:pt idx="530">
                    <c:v>JUZGADO 17 ADMINISTRATIVO ORAL DE MEDELLIN</c:v>
                  </c:pt>
                  <c:pt idx="531">
                    <c:v>JUZGADO LABORAL DEL CIRCUITO DE APARTADO</c:v>
                  </c:pt>
                  <c:pt idx="532">
                    <c:v>JUZGADO 1 LABORAL DEL CIRCUITO DE MEDELLIN</c:v>
                  </c:pt>
                  <c:pt idx="533">
                    <c:v>JUZGADO 23 ADMINISTRATIVO ORAL DE MEDELLIN</c:v>
                  </c:pt>
                  <c:pt idx="534">
                    <c:v>JUZGADO 16 ADMINISTRATIVO ORAL DE MEDELLIN</c:v>
                  </c:pt>
                  <c:pt idx="535">
                    <c:v>JUZGADO 29 ADMINISTRATIVO ORAL DE MEDELLIN</c:v>
                  </c:pt>
                  <c:pt idx="536">
                    <c:v>JUZGADO SEGUNDO LABORAL DEL CIRCUITO DE ITAGUI</c:v>
                  </c:pt>
                  <c:pt idx="537">
                    <c:v> JUZGADO 19 ADMINISTRATIVO ORAL DE MEDELLIN</c:v>
                  </c:pt>
                  <c:pt idx="538">
                    <c:v>JUZGADO 13 ADMINISTRATIVO ORAL DE MEDELLIN</c:v>
                  </c:pt>
                  <c:pt idx="539">
                    <c:v>JUZGADO ONCE ADMINISTRATIVO ORAL DE MEDELLIN</c:v>
                  </c:pt>
                  <c:pt idx="540">
                    <c:v>JUZGADO ONCE ADMINISTRATIVO ORAL DE MEDELLIN</c:v>
                  </c:pt>
                  <c:pt idx="541">
                    <c:v>TRIBUNAL ADMINISTRATIVO DEL HUILA</c:v>
                  </c:pt>
                  <c:pt idx="542">
                    <c:v>JUZGADO 1 ADMINISTRATIVO ORAL DE TURBO</c:v>
                  </c:pt>
                  <c:pt idx="543">
                    <c:v>JUZGADO 1 ADMINISTRATIVO ORAL DE TURBO</c:v>
                  </c:pt>
                  <c:pt idx="544">
                    <c:v>JUZGADO 18 ADMINISTRATIVO ORAL DE MEDELLIN</c:v>
                  </c:pt>
                  <c:pt idx="545">
                    <c:v>JUZGADO 17 ADMINISTRATIVO ORAL DE MEDELLIN</c:v>
                  </c:pt>
                  <c:pt idx="546">
                    <c:v>JUZGADO SEGUNDO ADMINISTRATIVO ORAL DE TURBO</c:v>
                  </c:pt>
                  <c:pt idx="547">
                    <c:v>JUZGADO QUINTO ADMINISTRTIVO ORAL DE MEDELLIN</c:v>
                  </c:pt>
                  <c:pt idx="548">
                    <c:v>JUZGADO 2 ADMINISTRATIVO ORAL DE TURBO</c:v>
                  </c:pt>
                  <c:pt idx="549">
                    <c:v>JUZGADO 2 ADMINISTRATIVO ORAL DE TURBO</c:v>
                  </c:pt>
                  <c:pt idx="550">
                    <c:v>JUZGADO 8 LABORAL DEL CIRCUITO DE MEDELLIN</c:v>
                  </c:pt>
                  <c:pt idx="551">
                    <c:v>JUZGADO 1 ADMINISTRATIVO ORAL DE TURBO </c:v>
                  </c:pt>
                  <c:pt idx="552">
                    <c:v>JUZGADO 19 LABORAL DEL CIRCUITO DE MEDELLIN</c:v>
                  </c:pt>
                  <c:pt idx="553">
                    <c:v>JUZGADO 9 ADMINISTRATIVO ORAL  DE MEDELLIN</c:v>
                  </c:pt>
                  <c:pt idx="554">
                    <c:v>JUZGADO 2 ADMINISTRATIVO ORAL  DE MEDELLIN</c:v>
                  </c:pt>
                  <c:pt idx="555">
                    <c:v>JUZGADO 1 ADMINISTRATIVO ORAL DE TURBO </c:v>
                  </c:pt>
                  <c:pt idx="556">
                    <c:v>JUZGADO 2 ADMINISTRATIVO ORAL DE TURBO</c:v>
                  </c:pt>
                  <c:pt idx="557">
                    <c:v>JUZGADO 1 ADMINISTRATIVO ORAL DE TURBO</c:v>
                  </c:pt>
                  <c:pt idx="558">
                    <c:v>JUZGADO 2 ADMINISTRATIVO ORAL DE TURBO</c:v>
                  </c:pt>
                  <c:pt idx="559">
                    <c:v>JUZGADO 2 ADMINISTRATIVO ORAL DE TURBO</c:v>
                  </c:pt>
                  <c:pt idx="560">
                    <c:v>JUZGADO 8 ADMINSITRATIVO ORAL DE MEDELLIN</c:v>
                  </c:pt>
                  <c:pt idx="561">
                    <c:v>JUZGADO 36 ADMINSITRATIVO ORAL DE MEDELLIN</c:v>
                  </c:pt>
                  <c:pt idx="562">
                    <c:v>JUZGADO 1 ADMINISTRATIVO ORAL DE TURBO</c:v>
                  </c:pt>
                  <c:pt idx="563">
                    <c:v>JUZGADO 2 ADMINISTRATIVO ORAL DE TURBO</c:v>
                  </c:pt>
                  <c:pt idx="564">
                    <c:v>JUZGADO 33 ADMINISTRATIVO ORAL DE MEDELLIN</c:v>
                  </c:pt>
                  <c:pt idx="565">
                    <c:v>JUZGADO 21  ADMINISTRATIVO ORAL DE MEDELLIN</c:v>
                  </c:pt>
                  <c:pt idx="566">
                    <c:v>JUZGADO 29  ADMINISTRATIVO ORAL DE MEDELLIN</c:v>
                  </c:pt>
                  <c:pt idx="567">
                    <c:v>CORTE SUPREMA DE JUSTICIA SALA DE CASACIÓN PENAL</c:v>
                  </c:pt>
                  <c:pt idx="568">
                    <c:v>JUZGADO 16  ADMINISTRATIVO ORAL DE MEDELLIN</c:v>
                  </c:pt>
                  <c:pt idx="569">
                    <c:v>JUZGADO CIVIL LABORAL DE CAUSASIA</c:v>
                  </c:pt>
                  <c:pt idx="570">
                    <c:v>JUZGADO 17  ADMINISTRATIVO ORAL DE MEDELLIN</c:v>
                  </c:pt>
                  <c:pt idx="571">
                    <c:v>JUZGADO 1 ADMINISTRATIVO ORAL DE TURBO</c:v>
                  </c:pt>
                  <c:pt idx="572">
                    <c:v>JUZGADO 23 ADMINISTRATIVO ORAL DE MEDELLIN</c:v>
                  </c:pt>
                  <c:pt idx="573">
                    <c:v>JUZGADO 8 LABORAL DEL CIRCUITO DE MEDELLIN</c:v>
                  </c:pt>
                  <c:pt idx="574">
                    <c:v>TRIBUNAL ADMINISTRATIVO DE ANTIOQUIA</c:v>
                  </c:pt>
                  <c:pt idx="575">
                    <c:v>TRIBUNAL ADMINISTRATIVO DE ANTIOQUIA</c:v>
                  </c:pt>
                  <c:pt idx="576">
                    <c:v>JUZGADO 35 ADMINISTRATIVO ORAL DE MEDELLIN</c:v>
                  </c:pt>
                  <c:pt idx="577">
                    <c:v>CORTE SUPREMA DE JUSTICIA SALA DE CASACIÓN PENAL</c:v>
                  </c:pt>
                  <c:pt idx="578">
                    <c:v>JUZGADO 2 ADMINISTRATIVO ORAL DE TURBO</c:v>
                  </c:pt>
                  <c:pt idx="579">
                    <c:v>JUZGADO 2 ADMINISTRATIVO ORAL DE TURBO</c:v>
                  </c:pt>
                  <c:pt idx="580">
                    <c:v>JUZGADO 2 ADMINISTRATIVO ORAL DE TURBO</c:v>
                  </c:pt>
                  <c:pt idx="581">
                    <c:v>JUZGADO 2 ADMINISTRATIVO ORAL DE TURBO</c:v>
                  </c:pt>
                  <c:pt idx="582">
                    <c:v>JUZGADO 12 LABORAL DEL CIRCUITO DE MEDELLIN</c:v>
                  </c:pt>
                  <c:pt idx="583">
                    <c:v>JUZGADO 32 ADMINISTRATIVO ORAL DE MEDELLIN</c:v>
                  </c:pt>
                  <c:pt idx="584">
                    <c:v>TRIBUNAL ADMINISTRATIVO DEL HUILA</c:v>
                  </c:pt>
                  <c:pt idx="585">
                    <c:v>TRIBUNAL ADMINISTRATIVO DE ANTIOQUIA</c:v>
                  </c:pt>
                  <c:pt idx="586">
                    <c:v>TRIBUNAL ADMINISTRATIVO DE ANTIOQUIA</c:v>
                  </c:pt>
                  <c:pt idx="587">
                    <c:v>TRIBUNAL ADMINISTRATIVO DE ANTIOQUIA</c:v>
                  </c:pt>
                  <c:pt idx="588">
                    <c:v>JUZGADO 34 ADMINISTRATIVO ORAL DE MEDELLIN</c:v>
                  </c:pt>
                  <c:pt idx="589">
                    <c:v>JUZGADO 13 ADMINISTRATIVO ORAL DE MEDELLIN</c:v>
                  </c:pt>
                  <c:pt idx="590">
                    <c:v>JUZGADO 17 LABORAL DEL CIRCUITO DE MEDELLÍN</c:v>
                  </c:pt>
                  <c:pt idx="591">
                    <c:v>JUZGADO 5 ADMINISTRATIVO ORAL DE MEDELLIN</c:v>
                  </c:pt>
                  <c:pt idx="592">
                    <c:v>JUZGADO 2 ADMINISTRATIVO DE TURBO ANTIOQUIA</c:v>
                  </c:pt>
                  <c:pt idx="593">
                    <c:v>JUZGADO PROMISCUO DEL CIRCUITO DE AMALFI</c:v>
                  </c:pt>
                  <c:pt idx="594">
                    <c:v>JUZGADO PROMISCUO DEL CIRCUITO DE AMALFI</c:v>
                  </c:pt>
                  <c:pt idx="595">
                    <c:v>JUZGADO 16 ADMINISTRATIVO ORAL DE MEDELLIN</c:v>
                  </c:pt>
                  <c:pt idx="596">
                    <c:v>JUZGADO PROMISCUO DEL CIRCUITO DE SEGOVIA</c:v>
                  </c:pt>
                  <c:pt idx="597">
                    <c:v>JUZGADO 20 LABORAL DEL CIRCUITO DE MEDELLÍN</c:v>
                  </c:pt>
                  <c:pt idx="598">
                    <c:v>JUZGADO 3 ADMINISTRATIVO ORAL DE MEDELLIN</c:v>
                  </c:pt>
                  <c:pt idx="599">
                    <c:v>JUZGADO 36 ADMINISTRATIVO ORAL DE MEDELLIN</c:v>
                  </c:pt>
                  <c:pt idx="600">
                    <c:v>JUZGADO 36 ADMINISTRATIVO ORAL DE MEDELLIN</c:v>
                  </c:pt>
                  <c:pt idx="601">
                    <c:v>JUZGADO 14 LABORAL DEL CIRCUITO DE MEDELLÍN</c:v>
                  </c:pt>
                  <c:pt idx="602">
                    <c:v>JUZGADO 28 ADMINISTRATIVO ORAL DE MEDELLIN</c:v>
                  </c:pt>
                  <c:pt idx="603">
                    <c:v>JUZGADO 3 ADMINISTRATIVO ORAL DE MEDELLIN</c:v>
                  </c:pt>
                  <c:pt idx="604">
                    <c:v>TRIBUNAL ADMINISTRATIVO DE ANTIOQUIA</c:v>
                  </c:pt>
                  <c:pt idx="605">
                    <c:v>JUZGADO 11 ADMINISTRATIVO ORAL DE MEDELLIN</c:v>
                  </c:pt>
                  <c:pt idx="606">
                    <c:v>JUZGADO 28 ADMINISTRATIVO ORAL DE MEDELLIN</c:v>
                  </c:pt>
                  <c:pt idx="607">
                    <c:v>JUZGADO CIVIL LABORAL DE CAUSASIA</c:v>
                  </c:pt>
                  <c:pt idx="608">
                    <c:v>JUZGADO PRIMERO ADMINISTRATIVO ORAL DE TURBO</c:v>
                  </c:pt>
                  <c:pt idx="609">
                    <c:v>JUZGADO PRIMERO ADMINISTRATIVO ORAL DE TURBO</c:v>
                  </c:pt>
                  <c:pt idx="610">
                    <c:v>JUZGADO PRIMERO ADMINISTRATIVO ORAL DE TURBO</c:v>
                  </c:pt>
                  <c:pt idx="611">
                    <c:v>JUZGADO 32 ADMINISTRATIVO ORAL DE MEDELLIN</c:v>
                  </c:pt>
                  <c:pt idx="612">
                    <c:v>JUZGADO 19 LABORAL DEL CIRCUITO DE MEDELLIN</c:v>
                  </c:pt>
                  <c:pt idx="613">
                    <c:v>JUZGADO 33 ADMINISTRATIVO ORAL DE MEDELLIN</c:v>
                  </c:pt>
                  <c:pt idx="614">
                    <c:v>JUZGADO 3 ADMINISTRATIVO ORAL DE MEDELLIN</c:v>
                  </c:pt>
                  <c:pt idx="615">
                    <c:v>JUZGADO 9 ADMINISTRATIVO ORAL DE MEDELLIN</c:v>
                  </c:pt>
                  <c:pt idx="616">
                    <c:v>JUZGADO 9 ADMINISTRATIVO ORAL DE MEDELLIN</c:v>
                  </c:pt>
                  <c:pt idx="617">
                    <c:v>CONSEJO DE ESTADO</c:v>
                  </c:pt>
                  <c:pt idx="618">
                    <c:v>TRIBUNAL ADMINISTRATIVO DE ANTIOQUIA</c:v>
                  </c:pt>
                  <c:pt idx="619">
                    <c:v>TRIBUNAL ADMINISTRATIVO DE ANTIOQUIA</c:v>
                  </c:pt>
                  <c:pt idx="620">
                    <c:v>TRIBUNAL ADMINISTRATIVO DE ANTIOQUIA </c:v>
                  </c:pt>
                  <c:pt idx="621">
                    <c:v>JUZGADO 5 ADMINISTRATIVO DE MEDELLIN</c:v>
                  </c:pt>
                  <c:pt idx="622">
                    <c:v>CONSEJO DE ESTADO</c:v>
                  </c:pt>
                  <c:pt idx="623">
                    <c:v>JUZGADO 12 LABORAL DE MEDELLIN</c:v>
                  </c:pt>
                  <c:pt idx="624">
                    <c:v>TRIBUNAL ADMINISTRATIVO DE ANTIOQUIA</c:v>
                  </c:pt>
                  <c:pt idx="625">
                    <c:v>JUZGADO 12 ADMINISTRATIVO DE MEDELLIN</c:v>
                  </c:pt>
                  <c:pt idx="626">
                    <c:v>JUZGADO 25 ADMINISTRATIVO DE MEDELLIN</c:v>
                  </c:pt>
                  <c:pt idx="627">
                    <c:v>JUZGADO 26 ADMINISTRATIVO DE MEDELLIN</c:v>
                  </c:pt>
                  <c:pt idx="628">
                    <c:v>TRIBUNAL ADMINISTRATIVO DE ANTIOQUIA</c:v>
                  </c:pt>
                  <c:pt idx="629">
                    <c:v>JUZGADO 8 ADMINISTRATIVO DE MEDELLIN</c:v>
                  </c:pt>
                  <c:pt idx="630">
                    <c:v>TRIBUNAL ADMINISTRATIVO DE ANTIOQUIA</c:v>
                  </c:pt>
                  <c:pt idx="631">
                    <c:v>TRIBUNAL ADMINISTRATIVO DE ANTIOQUIA</c:v>
                  </c:pt>
                  <c:pt idx="632">
                    <c:v>JUZGADO 14 LABORAL DE MEDELLIN</c:v>
                  </c:pt>
                  <c:pt idx="633">
                    <c:v>TRIBUNAL ADMINISTRATIVO DE ANTIOQUIA</c:v>
                  </c:pt>
                  <c:pt idx="634">
                    <c:v>JUZGADO 16 ADMINISTRATIVO DE MEDELLIN</c:v>
                  </c:pt>
                  <c:pt idx="635">
                    <c:v>JUZGADO 29 ADMINISTRATIVO DE MEDELLIN</c:v>
                  </c:pt>
                  <c:pt idx="636">
                    <c:v>JUZGADO 17 ADMINISTRATIVO DE MEDELLIN</c:v>
                  </c:pt>
                  <c:pt idx="637">
                    <c:v>JUZGADO 27 ADMINISTRATIVO DE MEDELLIN</c:v>
                  </c:pt>
                  <c:pt idx="638">
                    <c:v>JUZGADO 20 ADMINISTRATIVO DE MEDELLIN</c:v>
                  </c:pt>
                  <c:pt idx="639">
                    <c:v>TRIBUNAL ADMINISTRATIVO DE ANTIOQUIA</c:v>
                  </c:pt>
                  <c:pt idx="640">
                    <c:v>JUZGADO 24 ADMINISTRATIVO DE MEDELLIN</c:v>
                  </c:pt>
                  <c:pt idx="641">
                    <c:v>TRIBUNAL ADMINISTRATIVO DE ANTIOQUIA</c:v>
                  </c:pt>
                  <c:pt idx="642">
                    <c:v>JUZGADO 14 ADMINISTRATIVO DE MEDELLIN </c:v>
                  </c:pt>
                  <c:pt idx="643">
                    <c:v>JUZGADO CIVIL LABORAL DEL CIRCUITO DE CAUCASIA</c:v>
                  </c:pt>
                  <c:pt idx="644">
                    <c:v>JUZGADO CIVIL LABORAL DEL CIRCUITO DE CAUCASIA</c:v>
                  </c:pt>
                  <c:pt idx="645">
                    <c:v>JUZGADO CIVIL LABORAL DEL CIRCUITO DE CAUCASIA</c:v>
                  </c:pt>
                  <c:pt idx="646">
                    <c:v>JUZGADO CIVIL LABORAL DEL CIRCUITO DE CAUCASIA</c:v>
                  </c:pt>
                  <c:pt idx="647">
                    <c:v>JUZGADO CIVIL LABORAL DEL CIRCUITO DE CAUCASIA</c:v>
                  </c:pt>
                  <c:pt idx="648">
                    <c:v>JUZGADO CIVIL LABORAL DEL CIRCUITO DE CAUCASIA</c:v>
                  </c:pt>
                  <c:pt idx="649">
                    <c:v>JUZGADO CIVIL LABORAL DEL CIRCUITO DE CAUCASIA</c:v>
                  </c:pt>
                  <c:pt idx="650">
                    <c:v>JUZGADO 1 ADMINISTRATIVO DE TURBO</c:v>
                  </c:pt>
                  <c:pt idx="651">
                    <c:v>JUZGADO 21 LABORAL DE MEDELLIN</c:v>
                  </c:pt>
                  <c:pt idx="652">
                    <c:v>JUZGADO 19 ADMINISTRATIVO DE MEDELLIN</c:v>
                  </c:pt>
                  <c:pt idx="653">
                    <c:v>TRIBUNAL ADMINISTRATIVO DE ANTIOQUIA</c:v>
                  </c:pt>
                  <c:pt idx="654">
                    <c:v>JUZGADO 18 ADMINISTRATIVO DE MEDELLIN </c:v>
                  </c:pt>
                  <c:pt idx="655">
                    <c:v>JUZGADO 7 ADMINISTRATIVO DE MEDELLIN</c:v>
                  </c:pt>
                  <c:pt idx="656">
                    <c:v>JUZGADO 1 ADMINISTRATIVO DE MEDELLIN</c:v>
                  </c:pt>
                  <c:pt idx="657">
                    <c:v>JUZGADO 1 ADMINISTRATIVO DE MEDELLIN</c:v>
                  </c:pt>
                  <c:pt idx="658">
                    <c:v>JUZGADO 9 LABORAL DE MEDELLIN</c:v>
                  </c:pt>
                  <c:pt idx="659">
                    <c:v>JUZGADO 34 ADMINISTRATIVO DE MEDELLIN</c:v>
                  </c:pt>
                  <c:pt idx="660">
                    <c:v>JUZGADO CIVIL CIRCUITO ANDES</c:v>
                  </c:pt>
                  <c:pt idx="661">
                    <c:v>JUZGADO 21 ADMINISTRATIVO DE MEDELLIN</c:v>
                  </c:pt>
                  <c:pt idx="662">
                    <c:v>JUZGADO 28 ADMINISTRATIVO DE MEDELLIN</c:v>
                  </c:pt>
                  <c:pt idx="663">
                    <c:v>JUZGADO 35 ADMINISTRATIVO DE MEDELLIN</c:v>
                  </c:pt>
                  <c:pt idx="664">
                    <c:v>JUZGADO 3 ADMINISTRATIVO DE MEDELLIN</c:v>
                  </c:pt>
                  <c:pt idx="665">
                    <c:v>JUZGADO 22 ADMINISTRATIVO DE MEDELLIN</c:v>
                  </c:pt>
                  <c:pt idx="666">
                    <c:v>JUZGADO 13 ADMINISTRATIVO DE MEDELLIN</c:v>
                  </c:pt>
                  <c:pt idx="667">
                    <c:v>JUZGADO 29 ADMINISTRATIVO DE MEDELLIN</c:v>
                  </c:pt>
                  <c:pt idx="668">
                    <c:v>JUZGADO 23 LABORAL DE MEDELLIN</c:v>
                  </c:pt>
                  <c:pt idx="669">
                    <c:v>JUZGADO 16 LABORAL DEL CIRCUITO DE MEDELLIN</c:v>
                  </c:pt>
                  <c:pt idx="670">
                    <c:v>JUZGADO 10 LABORAL DEL CIRCUITO DE MEDELLIN</c:v>
                  </c:pt>
                  <c:pt idx="671">
                    <c:v>TRIBUNAL ADMINISTRATIVO DE ANTIOQUIA</c:v>
                  </c:pt>
                  <c:pt idx="672">
                    <c:v>TRIBUNAL ADMINISTRATIVO DE ANTIOQUIA</c:v>
                  </c:pt>
                  <c:pt idx="673">
                    <c:v>JUZGADO 8 ADMINISTRATIVO DE MEDELLIN</c:v>
                  </c:pt>
                  <c:pt idx="674">
                    <c:v>JUZGADO 1 ADMINISTRATIVO DE MEDELLIN</c:v>
                  </c:pt>
                  <c:pt idx="675">
                    <c:v>JUAGADO 2 ADMINISTRATIVO DE MEDELLIN</c:v>
                  </c:pt>
                  <c:pt idx="676">
                    <c:v>JUZGADO 15 ADMINISTRATIVO DE MEDELLIN</c:v>
                  </c:pt>
                  <c:pt idx="677">
                    <c:v>JUZGADO 4 ADMINISTRATIVO DE MEDELLIN</c:v>
                  </c:pt>
                  <c:pt idx="678">
                    <c:v>JUZGADO 1 ADMINISTRATIVO DE TURBO</c:v>
                  </c:pt>
                  <c:pt idx="679">
                    <c:v>TRIBUNAL ADMINISTRATIVO DE ANTIOQUIA</c:v>
                  </c:pt>
                  <c:pt idx="680">
                    <c:v>JUZGADO 24 ADMINISTRATIVO ORAL DEL CIRCUITO DE MEDELLIN</c:v>
                  </c:pt>
                  <c:pt idx="681">
                    <c:v>JUZGADO 17 LABORAL DEL CIRCUITO DE MEDELLIN</c:v>
                  </c:pt>
                  <c:pt idx="682">
                    <c:v>JUZGADO 7 ADMINISTRATIVO ORAL DE MEDELLIN</c:v>
                  </c:pt>
                  <c:pt idx="683">
                    <c:v>JUZGADO 20 ADMINISTRATIVO ORAL DEL CIRCUITO DE MEDELLIN</c:v>
                  </c:pt>
                  <c:pt idx="684">
                    <c:v>TRIBUNAL ADMINISTRATIVO DE ANTIOQUIA</c:v>
                  </c:pt>
                  <c:pt idx="685">
                    <c:v>TRIBUNAL ADMINISTRATIVO DE ANTIOQUIA</c:v>
                  </c:pt>
                  <c:pt idx="686">
                    <c:v>JUZGADO CUARTO ADMINISTRATIVO ORAL MEDELLIN</c:v>
                  </c:pt>
                  <c:pt idx="687">
                    <c:v>JUZGADO DIECISIETE LABORAL DEL CIRCUITO</c:v>
                  </c:pt>
                  <c:pt idx="688">
                    <c:v>JUZGADO QUINCE ADMINISTRATIVO ORAL DEL CIRCUITO DE MEDELLIN</c:v>
                  </c:pt>
                  <c:pt idx="689">
                    <c:v>JUZGADO CIVIL LABORAL DEL CIRCUITO DE SANTUARIO ANTIOQUIA</c:v>
                  </c:pt>
                  <c:pt idx="690">
                    <c:v>JUZGADO CIVIL LABORAL DEL CIRCUITO DE SANTUARIO ANTIOQUIA</c:v>
                  </c:pt>
                  <c:pt idx="691">
                    <c:v>JUZGADO CATORCE LABORAL DEL CIRCUITO DE MEDELLIN</c:v>
                  </c:pt>
                  <c:pt idx="692">
                    <c:v>JUZGADO VEINTISEIS ADMINISTRATIVO ORAL DEL CIRCUITO DE MEDELLIN</c:v>
                  </c:pt>
                  <c:pt idx="693">
                    <c:v>JUZGADO DIECISIETE ADMNISTRATIVO ORAL DE MEDELLIN</c:v>
                  </c:pt>
                  <c:pt idx="694">
                    <c:v>JUZGADO TREINTA ADMINISTRATIVO ORAL DE MEDELLIN </c:v>
                  </c:pt>
                  <c:pt idx="695">
                    <c:v>JUZGADO PROMISCUO DEL CIRCUITO MUNICIPIO DEL BAGRE</c:v>
                  </c:pt>
                  <c:pt idx="696">
                    <c:v>JUZGADO PROMISCUO DEL CIRCUITO MUNICIPIO DEL BAGRE</c:v>
                  </c:pt>
                  <c:pt idx="697">
                    <c:v>JUZGADO PROMISCUO DEL CIRCUITO MUNICIPIO DEL BAGRE</c:v>
                  </c:pt>
                  <c:pt idx="698">
                    <c:v>JUZGADO VENTISEIS ADMINISTRATIVO DE MEDELLIN</c:v>
                  </c:pt>
                  <c:pt idx="699">
                    <c:v>JUZGADO NOVENO ADMINISTRATIVO ORAL DE MEDELLIN</c:v>
                  </c:pt>
                  <c:pt idx="700">
                    <c:v>JUZGADO LABORAL DEL CIRCUITO DE PUERTO BERRIO</c:v>
                  </c:pt>
                  <c:pt idx="701">
                    <c:v>JUZGADO LABORAL DEL CIRCUITO DE PUERTO BERRIO</c:v>
                  </c:pt>
                  <c:pt idx="702">
                    <c:v>JUZGADO LABORAL DEL CIRCUITO DE PUERTO BERRIO</c:v>
                  </c:pt>
                  <c:pt idx="703">
                    <c:v>JUZGADO PROMISCUO DEL CIRCUITO DE AMALFI</c:v>
                  </c:pt>
                  <c:pt idx="704">
                    <c:v>JUZGADO DIECISEIS ADMINISTRATIVO</c:v>
                  </c:pt>
                  <c:pt idx="705">
                    <c:v>JUZGADO VEINTICUATRO ADMINISTRATIVO MEDELLIN</c:v>
                  </c:pt>
                  <c:pt idx="706">
                    <c:v>JUZGADO NOVENO ADMINISTRATIVO ORAL DE MEDELLIN</c:v>
                  </c:pt>
                  <c:pt idx="707">
                    <c:v>JUZGADO SEGUNDO LABORAL DEL CIRCUITO DE MEDELLIN</c:v>
                  </c:pt>
                  <c:pt idx="708">
                    <c:v>JUZGADO VEINTE LABORAL DEL CIRCUITO DE MEDELLIN</c:v>
                  </c:pt>
                  <c:pt idx="709">
                    <c:v>JUZGADO LABORAL DEL CIRCUITO DE RIONEGRO</c:v>
                  </c:pt>
                  <c:pt idx="710">
                    <c:v>JUZGADO SEGUNDO ADMINISTRATIVO DEL CIRCUITO</c:v>
                  </c:pt>
                  <c:pt idx="711">
                    <c:v>JUZGADO DIECIOCHO LABORAL DEL CIRCUITO DE MEDELLIN </c:v>
                  </c:pt>
                  <c:pt idx="712">
                    <c:v>JUZGADO SEXTO LABORAL DEL CIRCUITO DE MEDELLIN</c:v>
                  </c:pt>
                  <c:pt idx="713">
                    <c:v>JUZGADO VEINTITRES LABORAL DEL CIRCUITO DE MEDELLIN </c:v>
                  </c:pt>
                  <c:pt idx="714">
                    <c:v>JUZGADO DIECIOCHO ADMINISTRATIVO ORAL DEL CIRCUITO DE MEDELLIN </c:v>
                  </c:pt>
                  <c:pt idx="715">
                    <c:v>JUZGADO CUARTO ADMINISTRATIVO ORAL MEDELLIN</c:v>
                  </c:pt>
                  <c:pt idx="716">
                    <c:v>JUZGADO QUINTO LABORAL DEL CIRCUITO DE MEDELLIN</c:v>
                  </c:pt>
                  <c:pt idx="717">
                    <c:v>JUZGADO PROMISCUO DEL CIRCUITO DE AMALFI</c:v>
                  </c:pt>
                  <c:pt idx="718">
                    <c:v>JUZGADO PRIMERO LABORAL DEL CIRCUITO DE MEDELLIN</c:v>
                  </c:pt>
                  <c:pt idx="719">
                    <c:v>JUZGADO DIECISIETE ADMINISTRATIVO ORAL DEL CIRCUITO DE MEDELLIN</c:v>
                  </c:pt>
                  <c:pt idx="720">
                    <c:v>JUZGADO ONCE ADMINISTRATIVO ORAL DEL CIRCUITO DE MEDELLIN</c:v>
                  </c:pt>
                  <c:pt idx="721">
                    <c:v>JUZGADO PROMISCUO DEL CIRCUITO DE EL BAGRE</c:v>
                  </c:pt>
                  <c:pt idx="722">
                    <c:v>JUZGADO DIECIOCHO LABORAL DEL CIRCUITO DE MEDELLIN </c:v>
                  </c:pt>
                  <c:pt idx="723">
                    <c:v>JUZGADO VEINTISIETE ADMINISTRATIVO DEL CIRCUITO DE MEDELLIN </c:v>
                  </c:pt>
                  <c:pt idx="724">
                    <c:v>JUZGADO TREINTA Y SEIS ADMINISTRATIVO DEL CIRCUITO DE MEDELLIN </c:v>
                  </c:pt>
                  <c:pt idx="725">
                    <c:v>JUZGADO TREINTA Y SEIS ADMINISTRATIVO DEL CIRCUITO DE MEDELLIN </c:v>
                  </c:pt>
                  <c:pt idx="726">
                    <c:v>JUZGADO VEINTICINCO ADMINISTRATIVO DEL CIRCUITO DE MEDELLIN </c:v>
                  </c:pt>
                  <c:pt idx="727">
                    <c:v>JUZGADO PROMISCUL DEL CIRCUITO DE JERICO ANTIOQUIA</c:v>
                  </c:pt>
                  <c:pt idx="728">
                    <c:v>TRIBUNAL ADMINISTRATIVO DE ANTIOQUIA</c:v>
                  </c:pt>
                  <c:pt idx="729">
                    <c:v>JUZGADO OCTAVO ADMINISTRATIVO DEL CIRCUITO DE MEDELLIN </c:v>
                  </c:pt>
                  <c:pt idx="730">
                    <c:v>JUZGADO VEINTIOCHO ADMINISTRATIVO DEL CIRCUITO DE MEDELLIN </c:v>
                  </c:pt>
                  <c:pt idx="731">
                    <c:v>JUZGADO VEINTISÉIS ADMINISTRATIVO DEL CIRCUITO DE MEDELLIN </c:v>
                  </c:pt>
                  <c:pt idx="732">
                    <c:v>JUZGADO ONCE LABORAL DEL CIRCUITO DE MEDELLÍN</c:v>
                  </c:pt>
                  <c:pt idx="733">
                    <c:v>JUZGADO PROMISCUO DEL CIRCUITO DE AMALFI</c:v>
                  </c:pt>
                  <c:pt idx="734">
                    <c:v>JUZGADO TREINTA Y DOS ADMINISTRATIVO DE ORALIDAD DE MEDELLIN</c:v>
                  </c:pt>
                  <c:pt idx="735">
                    <c:v>JUZGADO PROMISCUO DEL CIRCUITO DE SANTAFÉ DE ANTIOQUIA</c:v>
                  </c:pt>
                  <c:pt idx="736">
                    <c:v>JUZGADO SEGUNDO ADMINISTRATIVO DE ORALIDAD</c:v>
                  </c:pt>
                  <c:pt idx="737">
                    <c:v>JUZGADO VEINTISETE ADMINISTRATIVO DE ORALIDAD </c:v>
                  </c:pt>
                  <c:pt idx="738">
                    <c:v>JUZGADO ONCE ADMINISTRATIVO DE ORALIDAD </c:v>
                  </c:pt>
                  <c:pt idx="739">
                    <c:v>JUZGADO TREINTA Y DOS ADMINISTRATIVO DE ORALIDAD </c:v>
                  </c:pt>
                  <c:pt idx="740">
                    <c:v>JUZGADO SÉPTIMO ADMINISTRATIVO DE ORALIDAD </c:v>
                  </c:pt>
                  <c:pt idx="741">
                    <c:v>JUZGADO DÉCIMO ADMINISTRATIVO DE ORALIDAD </c:v>
                  </c:pt>
                  <c:pt idx="742">
                    <c:v>JUZGADO SEGUNDO ADMINISTRATIVO DE ORALIDAD </c:v>
                  </c:pt>
                  <c:pt idx="743">
                    <c:v>JUZGADO QUINCE LABORAL DE MEDELLIN</c:v>
                  </c:pt>
                  <c:pt idx="744">
                    <c:v>JUZGADO TRECE ADMINISTRATIVO DE ORALIDAD</c:v>
                  </c:pt>
                  <c:pt idx="745">
                    <c:v>JUZGADO CUARTO ADMINISTRATIVO ORAL MEDELLIN</c:v>
                  </c:pt>
                  <c:pt idx="746">
                    <c:v>JUZGADO VEINTICUATRO ADMINISTRATIVO ORAL MEDELLIN</c:v>
                  </c:pt>
                  <c:pt idx="747">
                    <c:v>JUZGADO TERCERO ADMINISTRATIVO ORAL MEDELLIN</c:v>
                  </c:pt>
                  <c:pt idx="748">
                    <c:v>JUZGADO TERCERO ADMINISTRATIVO ORAL MEDELLIN</c:v>
                  </c:pt>
                  <c:pt idx="749">
                    <c:v>JUZGADO CATORCE ADMINISTRATIVO ORAL MEDELLIN</c:v>
                  </c:pt>
                  <c:pt idx="750">
                    <c:v>JUZGADO ONCE ADMINISTRATIVO ORAL MEDELLIN</c:v>
                  </c:pt>
                  <c:pt idx="751">
                    <c:v>JUZGADO VEINTE ADMINISTRATIVO ORAL MEDELLIN</c:v>
                  </c:pt>
                  <c:pt idx="752">
                    <c:v>JUZGADO VEINTICUATRO ADMINISTRATIVO ORAL MEDELLIN</c:v>
                  </c:pt>
                  <c:pt idx="753">
                    <c:v>TRIBUNAL ADMINISTRATIVO  DE ANTIOQUIA</c:v>
                  </c:pt>
                  <c:pt idx="754">
                    <c:v>JUZGADO SEXTO ADMINISTRATIVO ORAL DEL CIRCUITO DE MEDELLIN</c:v>
                  </c:pt>
                  <c:pt idx="755">
                    <c:v>TRIBUNAL ADTIVO DE ANTIOQUIA</c:v>
                  </c:pt>
                  <c:pt idx="756">
                    <c:v>JUZGADO 06 ADMINISTRATIVO ORAL DEL CIRCUITO DE MEDELLIN</c:v>
                  </c:pt>
                  <c:pt idx="757">
                    <c:v>JUZGADO SEPTIMO LABORAL DEL CIRCUITO DE MEDELLIN</c:v>
                  </c:pt>
                  <c:pt idx="758">
                    <c:v>JUZGADO 14 ADMINISTRATIVO ORAL DEL CIRCUITO </c:v>
                  </c:pt>
                  <c:pt idx="759">
                    <c:v>JUZGADO DIECINUEVE LABORAL DEL CIRCUITO DE MEDELLIN</c:v>
                  </c:pt>
                  <c:pt idx="760">
                    <c:v>JUZGADO CATORCE ADMINISTRATIVO ORAL DEL CIRCUITO </c:v>
                  </c:pt>
                  <c:pt idx="761">
                    <c:v>JUZGADO 17 LABORAL DEL CIRCUITO DE MEDELLN</c:v>
                  </c:pt>
                  <c:pt idx="762">
                    <c:v>JUZGADO VEINTIDOS ADMINISTRATIVO ORAL DE MEDELLIN</c:v>
                  </c:pt>
                  <c:pt idx="763">
                    <c:v>JUZGADO PROMISCUO DEL CIRCUITO DE SANTA ROSA DE OSOS</c:v>
                  </c:pt>
                  <c:pt idx="764">
                    <c:v>JUZGADO PROMISCUO DEL CIRCUITO DE SANTA ROSA DE OSOS</c:v>
                  </c:pt>
                  <c:pt idx="765">
                    <c:v>JUZGADO 13 LABORAL DEL CIRCUITO DE MEDELLIN</c:v>
                  </c:pt>
                  <c:pt idx="766">
                    <c:v>JUZGADO 09 LABORAL DEL CIRCUITO DE MEDELLIN</c:v>
                  </c:pt>
                  <c:pt idx="767">
                    <c:v>JUZGADO 20 LABORAL DEL CIRCUITO DE MEDELLIN</c:v>
                  </c:pt>
                  <c:pt idx="768">
                    <c:v>JUZGADO VEINTITRES ADMINISTRATIVO ORAL</c:v>
                  </c:pt>
                  <c:pt idx="769">
                    <c:v>PRIMERO LABORAL DEL CIRCUITO DE MEDELLIN</c:v>
                  </c:pt>
                  <c:pt idx="770">
                    <c:v>JUZGADO DIECIOCHO ADMINISTRATIVO ORAL DE MEDELLIN</c:v>
                  </c:pt>
                  <c:pt idx="771">
                    <c:v>JUZGADO 01 ADMINISTRATIVO ORAL DE TURBO </c:v>
                  </c:pt>
                  <c:pt idx="772">
                    <c:v>JUZGADO VEINTE ADMINISTRATIVO ORAL DE MEDELLIN</c:v>
                  </c:pt>
                  <c:pt idx="773">
                    <c:v>JUZGADO 2 ADMINISTRATIVO ORAL DE TURBO</c:v>
                  </c:pt>
                  <c:pt idx="774">
                    <c:v>JUZGADO SEGUNDO ADMINISTRATIVO ORAL DE ATURBO</c:v>
                  </c:pt>
                  <c:pt idx="775">
                    <c:v>JUEZGADO 26 ADMINISTRATIVO ORAL DE MEDELLIN</c:v>
                  </c:pt>
                  <c:pt idx="776">
                    <c:v>JUZGADO 21 LABORAL DEL CIRCUITO DE MEDELLIN</c:v>
                  </c:pt>
                  <c:pt idx="777">
                    <c:v>JUEZGADO ONCE ADMINISTRATIVO</c:v>
                  </c:pt>
                  <c:pt idx="778">
                    <c:v>JUZGADO  14 LABORAL DEL CIRCUITO DE MEDELLIN</c:v>
                  </c:pt>
                  <c:pt idx="779">
                    <c:v>JUZGADO PROMISCUO DEL CIRCUITO DE EL BAGRE</c:v>
                  </c:pt>
                  <c:pt idx="780">
                    <c:v>JUZGADO PRIMERO LABORAL DEL CIRCUITO DE MEDELLÍN</c:v>
                  </c:pt>
                  <c:pt idx="781">
                    <c:v>JUZGADO 29 ADMINISTRATIVO ORAL DE MEDELLIN</c:v>
                  </c:pt>
                  <c:pt idx="782">
                    <c:v>JUZGADO PROMISCUO DEL CIRCUITO DE EL BAGRE</c:v>
                  </c:pt>
                  <c:pt idx="783">
                    <c:v>TRIBUNAL ADTIVO DE ANTIOQUIA</c:v>
                  </c:pt>
                  <c:pt idx="784">
                    <c:v>JUEZGADO 34 ADMINISTRATIVO</c:v>
                  </c:pt>
                  <c:pt idx="785">
                    <c:v>JUZGADO 14 ADMINISTRATIVO ORAL DE MEDELLIN</c:v>
                  </c:pt>
                  <c:pt idx="786">
                    <c:v>JUZGADO 07  ADMINISTRATIVO ORAL DE MEDELLIN</c:v>
                  </c:pt>
                  <c:pt idx="787">
                    <c:v>JUZGADO 3 ADMINISTRATIVO ORAL DE MEDELLIN</c:v>
                  </c:pt>
                  <c:pt idx="788">
                    <c:v>JUZGADO 01 PROMISCUO DEL CIRCUITO DE AMALFI</c:v>
                  </c:pt>
                  <c:pt idx="789">
                    <c:v>JUZGADO 13 PROMISCUO DEL CIRCUITO DE SEGOVIA</c:v>
                  </c:pt>
                  <c:pt idx="790">
                    <c:v>JUZUGADO 05 LABORAL DEL CIRCUITO DE MEDELLIN</c:v>
                  </c:pt>
                  <c:pt idx="791">
                    <c:v>JUZGADO 31 ADMINISTRATIVO ORAL DE MEDELLIN</c:v>
                  </c:pt>
                  <c:pt idx="792">
                    <c:v>JUZGADO PROMISCUO DEL CIRCUITO DE EL BAGRE</c:v>
                  </c:pt>
                  <c:pt idx="793">
                    <c:v>JUZGADO 03 LABORAL DEL CIRCUITO DE MEDELLIN</c:v>
                  </c:pt>
                  <c:pt idx="794">
                    <c:v>JUZGADO 04 LABORAL DEL CIRCUITO DE MEDELLIN</c:v>
                  </c:pt>
                  <c:pt idx="795">
                    <c:v>JUZGADO 18 ADMINISTRATIVO ORAL DE MEDELLIN</c:v>
                  </c:pt>
                  <c:pt idx="796">
                    <c:v>TRIBUNAL ADMINISTRATIVO DE ANTIOQUIA</c:v>
                  </c:pt>
                  <c:pt idx="797">
                    <c:v>JUZGADO 19 ADMINISTRATIVO  ORAL DE MEDELLIN</c:v>
                  </c:pt>
                  <c:pt idx="798">
                    <c:v>JUZGADO 3 ADMINISTRATIVO  ORAL DE MEDELLIN</c:v>
                  </c:pt>
                  <c:pt idx="799">
                    <c:v>TRIBUNAL ADMINISTRATIVO ORAL DE ANTIOQUIA</c:v>
                  </c:pt>
                  <c:pt idx="800">
                    <c:v>JUZGADO 20 ADMINISTRATIVO ORAL DE MEDELLIN</c:v>
                  </c:pt>
                  <c:pt idx="801">
                    <c:v>JUZGADO 17 ADMINISTRATIVO ORAL DE MEDELLIN</c:v>
                  </c:pt>
                  <c:pt idx="802">
                    <c:v>JUZGADO 24 ADMINISTRATIVO ORAL DE MEDELLIN</c:v>
                  </c:pt>
                  <c:pt idx="803">
                    <c:v>JUZGADO 18 LABORAL DEL CIRCUITO DE MEDELLIN</c:v>
                  </c:pt>
                  <c:pt idx="804">
                    <c:v>JUZGADO PROMISCUO DEL CIRCUITO DE EL BAGRE</c:v>
                  </c:pt>
                  <c:pt idx="805">
                    <c:v>JUZGADO 22 ADMINISTRATIVO ORAL DE MEDELLIN</c:v>
                  </c:pt>
                  <c:pt idx="806">
                    <c:v>JUZGADO ADMINISTRATIVO 12 ORAL DE MEDELLIN</c:v>
                  </c:pt>
                  <c:pt idx="807">
                    <c:v>JUZGADO PROMISCUO DEL CIRCUITO DE AMALFI</c:v>
                  </c:pt>
                  <c:pt idx="808">
                    <c:v>JUZGADO 21 ADMINISTRATIVO ORAl</c:v>
                  </c:pt>
                  <c:pt idx="809">
                    <c:v>JUZGADO 17 LABORAL DEL CIRCUITO DE MEDELLIN</c:v>
                  </c:pt>
                  <c:pt idx="810">
                    <c:v>JUZGADO 25 ADMINISTRATIVO ORAL DE MEDELLIN</c:v>
                  </c:pt>
                  <c:pt idx="811">
                    <c:v>JUZGADO 25 ADMINISTRATIVO ORAL DE MEDELLIN</c:v>
                  </c:pt>
                  <c:pt idx="812">
                    <c:v>JUZGADO 16 ADMINISTRATIVO ORAL DE MEDELLIN</c:v>
                  </c:pt>
                  <c:pt idx="813">
                    <c:v>JUZGADO 24 ADMINISTRATIVO ORAL DE MEDELLIN</c:v>
                  </c:pt>
                  <c:pt idx="814">
                    <c:v>TRIBUNAL ADMINISTRATIVO DE ANTIOQUIA</c:v>
                  </c:pt>
                  <c:pt idx="815">
                    <c:v>JUZGADO 36 ADMINISTRATIVO ORAL DE MEDELLIN</c:v>
                  </c:pt>
                  <c:pt idx="816">
                    <c:v>JUZGADO 11 ADMINISTRATIVO ORAL DE MEDELLIN</c:v>
                  </c:pt>
                  <c:pt idx="817">
                    <c:v>JUZGADO 18 ADMINISTRATIVO ORAL DE MEDELLIN</c:v>
                  </c:pt>
                  <c:pt idx="818">
                    <c:v>JUZGADO 05 ADMINISTRATIVO ORAL DE MEDELLIN</c:v>
                  </c:pt>
                  <c:pt idx="819">
                    <c:v>TRIBUNAL ADMINISTRATIVO DE ANTIOQUIA</c:v>
                  </c:pt>
                  <c:pt idx="820">
                    <c:v>JUZGADO 05 ADMINISTRATIVO ORAL DE MEDELLÍN </c:v>
                  </c:pt>
                  <c:pt idx="821">
                    <c:v>JUZGADO PROMISCUO DEL CIRCUITO DE CISNEROS</c:v>
                  </c:pt>
                  <c:pt idx="822">
                    <c:v>TRIBUNAL ADMINISTRATIVO DE ANTIOQUIA</c:v>
                  </c:pt>
                  <c:pt idx="823">
                    <c:v>TRIBUNAL ADMINISTRATIVO DE ANTIOQUIA</c:v>
                  </c:pt>
                  <c:pt idx="824">
                    <c:v>JUZGADO 14 ADMINISTRATIVO ORAL DE MEDELLIN</c:v>
                  </c:pt>
                  <c:pt idx="825">
                    <c:v>JUZGADO 10 LABORAL DEL CIRCUITO DE MEDELLIN</c:v>
                  </c:pt>
                  <c:pt idx="826">
                    <c:v>JUZGADO 18 ADMINISTRATIVO ORAL DE MEDELLIN</c:v>
                  </c:pt>
                  <c:pt idx="827">
                    <c:v>JUZGADO 01 ADMINISTRATIVO ORAL DE MEDELLIN</c:v>
                  </c:pt>
                  <c:pt idx="828">
                    <c:v>JUZGADO 06 ADMINISTRATIVO ORAL DE MEDELLIN</c:v>
                  </c:pt>
                  <c:pt idx="829">
                    <c:v>JUZGADO 33 ADMINISTRATIVO ORAL DE MEDELLIN</c:v>
                  </c:pt>
                  <c:pt idx="830">
                    <c:v>JUZGADO 13 LABORAL DEL CIRCUITO DE MEDELLIN</c:v>
                  </c:pt>
                  <c:pt idx="831">
                    <c:v>JUZGADO 06 ADMINISTRATIVO ORAL DE MEDELLIN</c:v>
                  </c:pt>
                  <c:pt idx="832">
                    <c:v>JUZGADO 16 ADMINISTRATIVO ORAL DE MEDELLIN</c:v>
                  </c:pt>
                  <c:pt idx="833">
                    <c:v>CONCEJO DE ESTADO SECCIÓN PRIMERA</c:v>
                  </c:pt>
                  <c:pt idx="834">
                    <c:v>TRIBUNAL ADMINISTRATIVO DE ANTIOQUIA</c:v>
                  </c:pt>
                  <c:pt idx="835">
                    <c:v>TRIBUNAL ADMINISTRATIVO DE SANTADER</c:v>
                  </c:pt>
                  <c:pt idx="836">
                    <c:v>Tribunal Superior de Medellín Sala laboral de Descongestión</c:v>
                  </c:pt>
                  <c:pt idx="837">
                    <c:v>CORTE SUPREMA DE JUSTICIA </c:v>
                  </c:pt>
                  <c:pt idx="838">
                    <c:v>CORTE SUPREMA DE JUSTICIA </c:v>
                  </c:pt>
                  <c:pt idx="839">
                    <c:v>JUZGADO 02 ADMINISTRATIVO ORAL DE MEDELLÍN</c:v>
                  </c:pt>
                  <c:pt idx="840">
                    <c:v>JUZGADO 27 ADMINISTRATIVO ORAL DE MEDELLÍN</c:v>
                  </c:pt>
                  <c:pt idx="841">
                    <c:v>CONCEJO DE ESTADO SECCIÓN SEGUNDA</c:v>
                  </c:pt>
                  <c:pt idx="842">
                    <c:v>CONSEJO DE ESTADO</c:v>
                  </c:pt>
                  <c:pt idx="843">
                    <c:v>JUZGADO 07 ADMINISTRATIVO ORAL DE MEDELLÍN</c:v>
                  </c:pt>
                  <c:pt idx="844">
                    <c:v>TRIBUNAL ADMINISTRATIVO DE ANTIOQUIA</c:v>
                  </c:pt>
                  <c:pt idx="845">
                    <c:v>JUZGADO 09 ADMINISTRATIVO ORAL DE MEDELLÍN</c:v>
                  </c:pt>
                  <c:pt idx="846">
                    <c:v>JUZGADO 2 LAB DEL CIRCUITO DE MEDELLIN</c:v>
                  </c:pt>
                  <c:pt idx="847">
                    <c:v>CONSEJO DE ESTADO SECCION SEGUNDA</c:v>
                  </c:pt>
                  <c:pt idx="848">
                    <c:v>JUZGADO 29 ADMINISTRATIVO ORAL DE MEDELLÍN</c:v>
                  </c:pt>
                  <c:pt idx="849">
                    <c:v>JUZGADO 07 ADMINISTRATIVO ORAL DE MEDELLÍN</c:v>
                  </c:pt>
                  <c:pt idx="850">
                    <c:v>Juzgado Segundo Administrativo Oral del Circuito de Turbo </c:v>
                  </c:pt>
                  <c:pt idx="851">
                    <c:v>Juzgado Civil Laboral del Circuito de Marinilla</c:v>
                  </c:pt>
                  <c:pt idx="852">
                    <c:v>Juzgado Civil Laboral del Circuito de Marinilla</c:v>
                  </c:pt>
                  <c:pt idx="853">
                    <c:v>Juzgado Civil Laboral del Circuito de Marinilla</c:v>
                  </c:pt>
                  <c:pt idx="854">
                    <c:v>Juzgado Civil Laboral del Circuito de Marinilla</c:v>
                  </c:pt>
                  <c:pt idx="855">
                    <c:v>Juzgado Civil Laboral del Circuito de Marinilla</c:v>
                  </c:pt>
                  <c:pt idx="856">
                    <c:v>Juzgado Civil Laboral del Circuito de Marinilla</c:v>
                  </c:pt>
                  <c:pt idx="857">
                    <c:v>Juzgado Civil Laboral del Circuito de Marinilla</c:v>
                  </c:pt>
                  <c:pt idx="858">
                    <c:v>Juzgado Civil Laboral del Circuito de Marinilla</c:v>
                  </c:pt>
                  <c:pt idx="859">
                    <c:v>JUZGADO 08 ADMINISTRATIVO ORAL DE MEDELLÍN</c:v>
                  </c:pt>
                  <c:pt idx="860">
                    <c:v>JUZGADO 09 ADMINISTRATIVO ORAL DE MEDELLÍN</c:v>
                  </c:pt>
                  <c:pt idx="861">
                    <c:v>Tribunal Administrativo de Antioquia</c:v>
                  </c:pt>
                  <c:pt idx="862">
                    <c:v>Juzgado Civil Laboral del Circuito de Marinilla</c:v>
                  </c:pt>
                  <c:pt idx="863">
                    <c:v>Juzgado Civil Laboral del Circuito de Marinilla</c:v>
                  </c:pt>
                  <c:pt idx="864">
                    <c:v>Juzgado Civil Laboral del Circuito de Marinilla</c:v>
                  </c:pt>
                  <c:pt idx="865">
                    <c:v>Juzgado Civil Laboral del Circuito de Marinilla</c:v>
                  </c:pt>
                  <c:pt idx="866">
                    <c:v>JUZGADO 15 ADMINISTRATIVO ORAL DE MEDELLÍN</c:v>
                  </c:pt>
                  <c:pt idx="867">
                    <c:v>JUZGADO 27 ADMINISTRATIVO ORAL DE MEDELLÍN</c:v>
                  </c:pt>
                  <c:pt idx="868">
                    <c:v>JUZGADO 5 ADMINISTRATIVO ORAL DE MEDELLÍN</c:v>
                  </c:pt>
                  <c:pt idx="869">
                    <c:v>JUZGADO 11 ADMINISTRATIVO ORAL DE MEDELLIN</c:v>
                  </c:pt>
                  <c:pt idx="870">
                    <c:v>JUZGADO 04 ADMINISTRATIVO ORAL DE MEDELLIN</c:v>
                  </c:pt>
                  <c:pt idx="871">
                    <c:v>JUZGADO 24 ADMINISTRATIVO ORAL DE MEDELLIN</c:v>
                  </c:pt>
                  <c:pt idx="872">
                    <c:v>JUZGADO 19 ADMINISTRATIVO ORAL DE MEDELLIN</c:v>
                  </c:pt>
                  <c:pt idx="873">
                    <c:v>TRIBUNAL ADMINISTRATIVO DE ANTIOQUIA</c:v>
                  </c:pt>
                  <c:pt idx="874">
                    <c:v>TRIBUNAL ADMINISTRATIVO DE ANTIOQUIA</c:v>
                  </c:pt>
                  <c:pt idx="875">
                    <c:v>Juzgado Promiscuo Municipal Necocli Antioquia</c:v>
                  </c:pt>
                  <c:pt idx="876">
                    <c:v>Juzgado Civil Laboral del Circuito de Caucasia Antioquia</c:v>
                  </c:pt>
                  <c:pt idx="877">
                    <c:v>Juzgado Civil Laboral del Circuito de Caucasia Antioquia</c:v>
                  </c:pt>
                  <c:pt idx="878">
                    <c:v>Juzgado Civil Laboral del Circuito de Caucasia Antioquia</c:v>
                  </c:pt>
                  <c:pt idx="879">
                    <c:v>Juzgado Civil Laboral del Circuito de Caucasia Antioquia</c:v>
                  </c:pt>
                  <c:pt idx="880">
                    <c:v>Jugado 34 administrativo Oral del Circuito de Medellín</c:v>
                  </c:pt>
                  <c:pt idx="881">
                    <c:v>Juzgado Civil Laboral del Circuito de Caucasia Antioquia</c:v>
                  </c:pt>
                  <c:pt idx="882">
                    <c:v>Juzgado Civil Laboral del Circuito de Caucasia Antioquia</c:v>
                  </c:pt>
                  <c:pt idx="883">
                    <c:v>Juzgado Civil Laboral del Circuito de Caucasia Antioquia</c:v>
                  </c:pt>
                  <c:pt idx="884">
                    <c:v>Juzgado Civil Laboral del Circuito de Caucasia Antioquia</c:v>
                  </c:pt>
                  <c:pt idx="885">
                    <c:v>Juzgado Civil Laboral del Circuito de Caucasia Antioquia</c:v>
                  </c:pt>
                  <c:pt idx="886">
                    <c:v>Juzgado Civil Laboral del Circuito de Caucasia Antioquia</c:v>
                  </c:pt>
                  <c:pt idx="887">
                    <c:v>Juzgado Civil Laboral del Circuito de Caucasia Antioquia</c:v>
                  </c:pt>
                  <c:pt idx="888">
                    <c:v>Juzgado Civil Laboral del Circuito de Caucasia Antioquia</c:v>
                  </c:pt>
                  <c:pt idx="889">
                    <c:v>Juzgado Promiscuo del Circuito de Yolombo Atioquia</c:v>
                  </c:pt>
                  <c:pt idx="890">
                    <c:v>Juzgado Promiscuo del Circuito de Yolombo Atioquia</c:v>
                  </c:pt>
                  <c:pt idx="891">
                    <c:v>Juzgado Promiscuo del Circuito de Yolombo Atioquia</c:v>
                  </c:pt>
                  <c:pt idx="892">
                    <c:v>Juzgado Promiscuo del Circuito de Yolombo Atioquia</c:v>
                  </c:pt>
                  <c:pt idx="893">
                    <c:v>Juzgado Promiscuo del Circuito de Yolombo Atioquia</c:v>
                  </c:pt>
                  <c:pt idx="894">
                    <c:v>Juzgado Promiscuo del Circuito de Yolombo Atioquia</c:v>
                  </c:pt>
                  <c:pt idx="895">
                    <c:v>Juzgado Promiscuo del Circuito de Yolombo Atioquia</c:v>
                  </c:pt>
                  <c:pt idx="896">
                    <c:v>Juzgado Promiscuo del Circuito de Yolombo Atioquia</c:v>
                  </c:pt>
                  <c:pt idx="897">
                    <c:v>Juzgado Promiscuo del Circuito de Yolombo Atioquia</c:v>
                  </c:pt>
                  <c:pt idx="898">
                    <c:v>Juzgado Promiscuo del Circuito de Yolombo Atioquia</c:v>
                  </c:pt>
                  <c:pt idx="899">
                    <c:v>Juzgado Promiscuo del Circuito de Yolombo Atioquia</c:v>
                  </c:pt>
                  <c:pt idx="900">
                    <c:v>Juzgado Civil Laboral del Circuito de Marinilla</c:v>
                  </c:pt>
                  <c:pt idx="901">
                    <c:v>CONCEJO DE ESTADO</c:v>
                  </c:pt>
                  <c:pt idx="902">
                    <c:v>Tribunal Superior de Medellín Sala laboral</c:v>
                  </c:pt>
                  <c:pt idx="903">
                    <c:v>TRIBUNAL ADMINISTRATIVO DE DESCONGESTION</c:v>
                  </c:pt>
                  <c:pt idx="904">
                    <c:v>JUZGADO 16 LABORAL DEL CIRCUITO</c:v>
                  </c:pt>
                  <c:pt idx="905">
                    <c:v>CONSEJO DE ESTADO</c:v>
                  </c:pt>
                  <c:pt idx="906">
                    <c:v>CONSEJO DE ESTADO SALA DE LO CONTENCIOSO ADMINISTRATIVA SECCION SEGUNDA SUBSECCION B</c:v>
                  </c:pt>
                  <c:pt idx="907">
                    <c:v>JUZGADO 30 ADMINISTRATIVO ORAL DE MEDELLÍN</c:v>
                  </c:pt>
                  <c:pt idx="908">
                    <c:v>Juzgado Civil Laboral del Circuito de Marinilla</c:v>
                  </c:pt>
                  <c:pt idx="909">
                    <c:v>Juzgado Civil Laboral del Circuito de Marinilla</c:v>
                  </c:pt>
                  <c:pt idx="910">
                    <c:v>Juzgado Civil Laboral del Circuito de Marinilla</c:v>
                  </c:pt>
                  <c:pt idx="911">
                    <c:v>Juzgado Civil Laboral del Circuito de Marinilla</c:v>
                  </c:pt>
                  <c:pt idx="912">
                    <c:v>Juzgado Civil Laboral del Circuito de Marinilla</c:v>
                  </c:pt>
                  <c:pt idx="913">
                    <c:v>Juzgado Civil Laboral del Circuito de La Ceja</c:v>
                  </c:pt>
                  <c:pt idx="914">
                    <c:v>Juzgado Laboral del Circuito de Rionegro</c:v>
                  </c:pt>
                  <c:pt idx="915">
                    <c:v>Juzgado Laboral del Circuito de Rionegro</c:v>
                  </c:pt>
                  <c:pt idx="916">
                    <c:v>Juzgado Promiscuo del Circuito de Amalfi </c:v>
                  </c:pt>
                  <c:pt idx="917">
                    <c:v>Juzgado Promiscuo del Circuito de Amalfi </c:v>
                  </c:pt>
                  <c:pt idx="918">
                    <c:v>Juzgado Promiscuo del Circuito de Amalfi </c:v>
                  </c:pt>
                  <c:pt idx="919">
                    <c:v>Juzgado Promiscuo del Circuito de Amalfi </c:v>
                  </c:pt>
                  <c:pt idx="920">
                    <c:v>Juzgado Promiscuo del Circuito de Amalfi </c:v>
                  </c:pt>
                  <c:pt idx="921">
                    <c:v>Juzgado Promiscuo del Circuito de Amalfi </c:v>
                  </c:pt>
                  <c:pt idx="922">
                    <c:v>Juzgado Promiscuo del Circuito de Amalfi </c:v>
                  </c:pt>
                  <c:pt idx="923">
                    <c:v>Juzgado Promiscuo del Circuito de Amalfi </c:v>
                  </c:pt>
                  <c:pt idx="924">
                    <c:v>Juzgado Promiscuo del Circuito de Amalfi </c:v>
                  </c:pt>
                  <c:pt idx="925">
                    <c:v>Juzgado Promiscuo del Circuito de Amalfi </c:v>
                  </c:pt>
                  <c:pt idx="926">
                    <c:v>Juzgado Promiscuo del Circuito de Amalfi </c:v>
                  </c:pt>
                  <c:pt idx="927">
                    <c:v>Juzgado Promiscuo del Circuito de Amalfi </c:v>
                  </c:pt>
                  <c:pt idx="928">
                    <c:v>Juzgado Promiscuo del Circuito de Amalfi </c:v>
                  </c:pt>
                  <c:pt idx="929">
                    <c:v> JUZGADO 34 ADMINISTRATIVO ORAL DE MEDELLÍN</c:v>
                  </c:pt>
                  <c:pt idx="930">
                    <c:v>Juzgado Laboral del Circuito de Puerto Berrio</c:v>
                  </c:pt>
                  <c:pt idx="931">
                    <c:v>Juzgado Laboral del Circuito de Puerto Berrio</c:v>
                  </c:pt>
                  <c:pt idx="932">
                    <c:v>Juzgado Laboral del Circuito de Puerto Berrio</c:v>
                  </c:pt>
                  <c:pt idx="933">
                    <c:v>Juzgado Laboral del Circuito de Puerto Berrio</c:v>
                  </c:pt>
                  <c:pt idx="934">
                    <c:v>Juzgado Laboral del Circuito de Puerto Berrio</c:v>
                  </c:pt>
                  <c:pt idx="935">
                    <c:v>Juzgado Laboral del Circuito de Puerto Berrio</c:v>
                  </c:pt>
                  <c:pt idx="936">
                    <c:v>Juzgado Laboral del Circuito de Puerto Berrio</c:v>
                  </c:pt>
                  <c:pt idx="937">
                    <c:v>Juzgado Laboral del Circuito de Puerto Berrio</c:v>
                  </c:pt>
                  <c:pt idx="938">
                    <c:v>Juzgado Laboral del Circuito de Puerto Berrio</c:v>
                  </c:pt>
                  <c:pt idx="939">
                    <c:v>Juez 11 Laboral del Circuito de Medellín</c:v>
                  </c:pt>
                  <c:pt idx="940">
                    <c:v>Juez 14 Laboral del Circuito de Medellín</c:v>
                  </c:pt>
                  <c:pt idx="941">
                    <c:v>Juzgado Primero Civil Especializado de Restitución de Tierras </c:v>
                  </c:pt>
                  <c:pt idx="942">
                    <c:v>Juzgado Primero Civil Especializado de Restitución de Tierras </c:v>
                  </c:pt>
                  <c:pt idx="943">
                    <c:v>Juzgado Laboral del Circuito de Bello</c:v>
                  </c:pt>
                  <c:pt idx="944">
                    <c:v>Juzgado Laboral del Circuito de Bello</c:v>
                  </c:pt>
                  <c:pt idx="945">
                    <c:v>Juzgado Laboral del Circuito de Bello</c:v>
                  </c:pt>
                  <c:pt idx="946">
                    <c:v>Juzgado Laboral del Circuito de Bello</c:v>
                  </c:pt>
                  <c:pt idx="947">
                    <c:v>Juzgado Laboral del Circuito de Bello</c:v>
                  </c:pt>
                  <c:pt idx="948">
                    <c:v>Juzgado Laboral del Circuito de Bello</c:v>
                  </c:pt>
                  <c:pt idx="949">
                    <c:v>Juzgado Laboral del Circuito de Bello</c:v>
                  </c:pt>
                  <c:pt idx="950">
                    <c:v>Juzgado Laboral del Circuito de Bello</c:v>
                  </c:pt>
                  <c:pt idx="951">
                    <c:v>Juzgado Laboral del Circuito de Bello</c:v>
                  </c:pt>
                  <c:pt idx="952">
                    <c:v>Juzgado Laboral del Circuito de Bello</c:v>
                  </c:pt>
                  <c:pt idx="953">
                    <c:v>Juzgado Primero Laboral del Circuito de Itagui</c:v>
                  </c:pt>
                  <c:pt idx="954">
                    <c:v>Juzgado Primero Laboral del Circuito de Itagui</c:v>
                  </c:pt>
                  <c:pt idx="955">
                    <c:v>Juzgado Primero Laboral del Circuito de Itagui</c:v>
                  </c:pt>
                  <c:pt idx="956">
                    <c:v>Juzgado Primero Laboral del Circuito de Itagui</c:v>
                  </c:pt>
                  <c:pt idx="957">
                    <c:v>Juzgado Segundo Laboral del Circuito de Itagui</c:v>
                  </c:pt>
                  <c:pt idx="958">
                    <c:v>Jugado 23 administrativo Oral del Circuito de Medellín</c:v>
                  </c:pt>
                  <c:pt idx="959">
                    <c:v>Juzgado Primero Laboral del Circuito de Apartado</c:v>
                  </c:pt>
                  <c:pt idx="960">
                    <c:v>Juzgado Segundo Laboral del Circuito de Apartado</c:v>
                  </c:pt>
                  <c:pt idx="961">
                    <c:v>Juzgado Promiscuo del Circuito de Sopetran</c:v>
                  </c:pt>
                  <c:pt idx="962">
                    <c:v>Juzgado 22 Laboral del Circuito de Medellin</c:v>
                  </c:pt>
                  <c:pt idx="963">
                    <c:v>Juzgado 22 Laboral del Circuito de Medellin</c:v>
                  </c:pt>
                  <c:pt idx="964">
                    <c:v>Juzgado 23 Laboral del Circuito de Medellin</c:v>
                  </c:pt>
                  <c:pt idx="965">
                    <c:v>Juzgado 08 Laboral del Circuito de Medellin</c:v>
                  </c:pt>
                  <c:pt idx="966">
                    <c:v>Tribunal Administrativo de Antioquia</c:v>
                  </c:pt>
                  <c:pt idx="967">
                    <c:v>Tribunal Administrativo de Antioquia</c:v>
                  </c:pt>
                  <c:pt idx="968">
                    <c:v>Juzgado 21 Administrativo Oral del Circuito</c:v>
                  </c:pt>
                  <c:pt idx="969">
                    <c:v>Juzgado 29 Administrativo Oral del Circuito</c:v>
                  </c:pt>
                  <c:pt idx="970">
                    <c:v>Juzgado 12 Administrativo Oral del Circuito</c:v>
                  </c:pt>
                  <c:pt idx="971">
                    <c:v>Tribunal Administrativo de Antioquia</c:v>
                  </c:pt>
                  <c:pt idx="972">
                    <c:v>Juzgado Promiscuo del Circuito de Santa Rosa de Osos</c:v>
                  </c:pt>
                  <c:pt idx="973">
                    <c:v>Juez 05 Laboral del Circuito de Medellín</c:v>
                  </c:pt>
                  <c:pt idx="974">
                    <c:v>Juzgado Primero Administrativo Oral del Circuito de Turbo </c:v>
                  </c:pt>
                  <c:pt idx="975">
                    <c:v>Juzgado Promiscuo del Circuito de Jericó</c:v>
                  </c:pt>
                  <c:pt idx="976">
                    <c:v>Juzgado Promiscuo del Circuito de Jericó</c:v>
                  </c:pt>
                  <c:pt idx="977">
                    <c:v>Juzgado Civil del Circuito de Fredonia </c:v>
                  </c:pt>
                  <c:pt idx="978">
                    <c:v>Juzgado Segundo Civil del Circuito Especializado de Restitución de Tierras de Apartadó</c:v>
                  </c:pt>
                  <c:pt idx="979">
                    <c:v>Juzgado Segundo Civil del Circuito Especializado de Restitución de Tierras de Apartadó</c:v>
                  </c:pt>
                  <c:pt idx="980">
                    <c:v>Juzgado Segundo Civil del Circuito Especializado de Restitución de Tierras de Apartadó</c:v>
                  </c:pt>
                  <c:pt idx="981">
                    <c:v>Juzgado Segundo Civil del Circuito Especializado de Restitución de Tierras de Apartadó</c:v>
                  </c:pt>
                  <c:pt idx="982">
                    <c:v>Juzgado Segundo Civil del Circuito Especializado de Restitución de Tierras de Apartadó</c:v>
                  </c:pt>
                  <c:pt idx="983">
                    <c:v>Juzgado Primero Civil del Circuito Especializado de Restitución de Tierras de Apartadó</c:v>
                  </c:pt>
                  <c:pt idx="984">
                    <c:v>Juzgado Primero Civil del Circuito Especializado de Restitución de Tierras de Apartadó</c:v>
                  </c:pt>
                  <c:pt idx="985">
                    <c:v>Juzgado Primero Civil del Circuito Especializado de Restitución de Tierras de Apartadó</c:v>
                  </c:pt>
                  <c:pt idx="986">
                    <c:v>Juzgado Segundo Civil del Circuito Especializado de Restitución de Tierras de Apartadó</c:v>
                  </c:pt>
                  <c:pt idx="987">
                    <c:v>Juzgado Primero Civil del Circuito Especializado de Restitución de Tierras de Apartadó</c:v>
                  </c:pt>
                  <c:pt idx="988">
                    <c:v>Juzgado Primero Civil del Circuito Especializado de Restitución de Tierras de Apartadó</c:v>
                  </c:pt>
                  <c:pt idx="989">
                    <c:v>Juzgado Segundo Civil del Circuito Especializado de Restitución de Tierras de Apartadó</c:v>
                  </c:pt>
                  <c:pt idx="990">
                    <c:v>Juzgado Segundo Civil del Circuito Especializado de Restitución de Tierras de Apartadó</c:v>
                  </c:pt>
                  <c:pt idx="991">
                    <c:v>Juzgado Segundo Civil del Circuito Especializado de Restitución de Tierras de Apartadó</c:v>
                  </c:pt>
                  <c:pt idx="992">
                    <c:v>Juzgado Segundo Civil del Circuito Especializado de Restitución de Tierras de Apartadó</c:v>
                  </c:pt>
                  <c:pt idx="993">
                    <c:v>Juzgado Segundo Civil del Circuito Especializado de Restitución de Tierras de Apartadó</c:v>
                  </c:pt>
                  <c:pt idx="994">
                    <c:v>Juzgado Segundo Civil del Circuito Especializado de Restitución de Tierras de Apartadó</c:v>
                  </c:pt>
                  <c:pt idx="995">
                    <c:v>Juzgado Primero Promiscuo del Circuito con Funciones de Control de Garantías de Barbosa</c:v>
                  </c:pt>
                  <c:pt idx="996">
                    <c:v>Juzgado 31 Administrativo Oral del Circuito</c:v>
                  </c:pt>
                  <c:pt idx="997">
                    <c:v>JUZGADO 22 ADMINISTRATIVO ORAL DE MEDELLÍN </c:v>
                  </c:pt>
                  <c:pt idx="998">
                    <c:v>Juzgado 17 Laboral del Circuito de Medellín</c:v>
                  </c:pt>
                  <c:pt idx="999">
                    <c:v>Juzgado Civil Laboral del Circuito de Marinilla</c:v>
                  </c:pt>
                  <c:pt idx="1000">
                    <c:v>Juzgado Civil Laboral del Circuito de Marinilla</c:v>
                  </c:pt>
                  <c:pt idx="1001">
                    <c:v>Juzgado Civil Laboral del Circuito de Marinilla</c:v>
                  </c:pt>
                  <c:pt idx="1002">
                    <c:v>Juzgado Civil Laboral del Circuito de Marinilla</c:v>
                  </c:pt>
                  <c:pt idx="1003">
                    <c:v>Juzgado Civil Laboral del Circuito de Marinilla</c:v>
                  </c:pt>
                  <c:pt idx="1004">
                    <c:v>Juzgado Civil Laboral del Circuito de Marinilla</c:v>
                  </c:pt>
                  <c:pt idx="1005">
                    <c:v>Juzgado Civil Laboral del Circuito de Marinilla</c:v>
                  </c:pt>
                  <c:pt idx="1006">
                    <c:v>Juzgado Civil Laboral del Circuito de Marinilla</c:v>
                  </c:pt>
                  <c:pt idx="1007">
                    <c:v>Juzgado Civil Laboral del Circuito de Marinilla</c:v>
                  </c:pt>
                  <c:pt idx="1008">
                    <c:v>Juzgado Civil Laboral del Circuito de Santuario</c:v>
                  </c:pt>
                  <c:pt idx="1009">
                    <c:v>Juzgado Civil Laboral del Circuito de Santuario</c:v>
                  </c:pt>
                  <c:pt idx="1010">
                    <c:v>Juzgado Civil Laboral del Circuito de Santuario</c:v>
                  </c:pt>
                  <c:pt idx="1011">
                    <c:v>Juzgado Civil Laboral del Circuito de Santuario</c:v>
                  </c:pt>
                  <c:pt idx="1012">
                    <c:v>Juzgado Civil Laboral del Circuito de Santuario</c:v>
                  </c:pt>
                  <c:pt idx="1013">
                    <c:v>Juzgado Promiscuo del Circuito de Amaga</c:v>
                  </c:pt>
                  <c:pt idx="1014">
                    <c:v>JUZGADO 08 ADMINISTRATIVO ORAL DE MEDELLIN</c:v>
                  </c:pt>
                  <c:pt idx="1015">
                    <c:v>JUZGADO PROMISCUO DEL CIRCUITO DE SEGOVIA</c:v>
                  </c:pt>
                  <c:pt idx="1016">
                    <c:v>JUZGADO PROMISCUO DEL CIRCUITO DE SEGOVIA</c:v>
                  </c:pt>
                  <c:pt idx="1017">
                    <c:v>JUZGADO CIVIL DEL CIRCUITO GIRARDOTA</c:v>
                  </c:pt>
                  <c:pt idx="1018">
                    <c:v>Juzgado Civil del Circuito de Girardota</c:v>
                  </c:pt>
                  <c:pt idx="1019">
                    <c:v>Juzgado Segundo Administrativo Oral de Medellín</c:v>
                  </c:pt>
                  <c:pt idx="1020">
                    <c:v>Juzgado Promiscuo Municipal de Yondo</c:v>
                  </c:pt>
                  <c:pt idx="1021">
                    <c:v>Juzgado 36 Administrativo Oral de Medellín</c:v>
                  </c:pt>
                  <c:pt idx="1022">
                    <c:v>Juzgado 21 Laboral del Circuito de Medellín</c:v>
                  </c:pt>
                  <c:pt idx="1023">
                    <c:v>Juzgado 02 Laboral del Circuito de Medellín</c:v>
                  </c:pt>
                  <c:pt idx="1024">
                    <c:v>Juzgado 04 Laboral del Circuito de Medellín</c:v>
                  </c:pt>
                  <c:pt idx="1025">
                    <c:v>Juzgado Promiscuo del Circuito de Amaga</c:v>
                  </c:pt>
                  <c:pt idx="1026">
                    <c:v>Juzgado Promiscuo del Circuito de Amaga</c:v>
                  </c:pt>
                  <c:pt idx="1027">
                    <c:v>Juzgado Promiscuo del Circuito de Amaga</c:v>
                  </c:pt>
                  <c:pt idx="1028">
                    <c:v>Juzgado Promiscuo del Circuito de Amaga</c:v>
                  </c:pt>
                  <c:pt idx="1029">
                    <c:v>TRIBUNAL ADMINISTRATIVO DE ANTIOQUIA</c:v>
                  </c:pt>
                  <c:pt idx="1030">
                    <c:v>JUZGADO 29 ADMINISTRATIVO ORAL</c:v>
                  </c:pt>
                  <c:pt idx="1031">
                    <c:v>TRIBUNAL ADMINISTRATIVO DE ANTIOQUIA</c:v>
                  </c:pt>
                  <c:pt idx="1032">
                    <c:v>JUZGADO 7 ADMINISTRATIVO ORAL</c:v>
                  </c:pt>
                  <c:pt idx="1033">
                    <c:v>JUZGADO 26 ADMINISTRATIVO ORAL</c:v>
                  </c:pt>
                  <c:pt idx="1034">
                    <c:v>JUZGADO 30 ADMINISTRATIVO ORAL</c:v>
                  </c:pt>
                  <c:pt idx="1035">
                    <c:v>TRIBUNAL ADMINISTRATIVO DE ANTIOQUIA</c:v>
                  </c:pt>
                  <c:pt idx="1036">
                    <c:v>JUZGADO 03 LABORAL CIRCUITO </c:v>
                  </c:pt>
                  <c:pt idx="1037">
                    <c:v>JUZGADO 23 ADMINISTRATIVO ORAL</c:v>
                  </c:pt>
                  <c:pt idx="1038">
                    <c:v>JUZGADO 23 ADMINISTRATIVO ORAL</c:v>
                  </c:pt>
                  <c:pt idx="1039">
                    <c:v>JUZGADO 4 ADMINISTRATIVO ORAL</c:v>
                  </c:pt>
                  <c:pt idx="1040">
                    <c:v>JUZGADO 23 ADMINISTRATIVO ORAL</c:v>
                  </c:pt>
                  <c:pt idx="1041">
                    <c:v>JUZGADO 12 ADMINISTRATIVO ORAL</c:v>
                  </c:pt>
                  <c:pt idx="1042">
                    <c:v>JUZGADO 10 ADMINISTRATIVO ORAL</c:v>
                  </c:pt>
                  <c:pt idx="1043">
                    <c:v>JUZGADO 29 ADMINISTRATIVO ORAL</c:v>
                  </c:pt>
                  <c:pt idx="1044">
                    <c:v>TRIBUNAL ADMINISTRATIVO DE ANTIOQUIA</c:v>
                  </c:pt>
                  <c:pt idx="1045">
                    <c:v>TRIBUNAL ADMINISTRATIVO DE ANTIOQUIA</c:v>
                  </c:pt>
                  <c:pt idx="1046">
                    <c:v>TRIBUNAL ADMINISTRATIVO DE ANTIOQUIA</c:v>
                  </c:pt>
                  <c:pt idx="1047">
                    <c:v>JUZGADO TERCERO LABORAL DEL CIRCUITO DE MEDELLIN</c:v>
                  </c:pt>
                  <c:pt idx="1048">
                    <c:v>TRIBUNAL ADMINISTRATIVO DE ANTIOQUIA</c:v>
                  </c:pt>
                  <c:pt idx="1049">
                    <c:v>TRIBUNAL ADMINISTRATIVO DE ANTIOQUIA</c:v>
                  </c:pt>
                  <c:pt idx="1050">
                    <c:v>JUZGADO 14 LABORAL DE MEDELLIN</c:v>
                  </c:pt>
                  <c:pt idx="1051">
                    <c:v>JUZGADO 29 ADMINISTRATIVO ORAL</c:v>
                  </c:pt>
                  <c:pt idx="1052">
                    <c:v>JUZGADO 07 ADMINISTRATIVO ORAL</c:v>
                  </c:pt>
                  <c:pt idx="1053">
                    <c:v>JUZGADO 1 ADMINISTRATIVO ORAL</c:v>
                  </c:pt>
                  <c:pt idx="1054">
                    <c:v>JUZGADO 22 ADMINISTRATIVO ORAL</c:v>
                  </c:pt>
                  <c:pt idx="1055">
                    <c:v>JUZGADO 8 ADMINISTRATIVO ORAL</c:v>
                  </c:pt>
                  <c:pt idx="1056">
                    <c:v>JUZGADO 03 ADMINISTRATIVO ORAL</c:v>
                  </c:pt>
                  <c:pt idx="1057">
                    <c:v>TRIBUNAL ADMINISTRATIVO DE ANTIOQUIA</c:v>
                  </c:pt>
                  <c:pt idx="1058">
                    <c:v>JUZGADO 5 ADMINISTRATIVO ORAL</c:v>
                  </c:pt>
                  <c:pt idx="1059">
                    <c:v>JUZGADO 12 ADMINISTRATIVO ORAL</c:v>
                  </c:pt>
                  <c:pt idx="1060">
                    <c:v>JUZGADO 28 ADMINISTRATIVO ORAL</c:v>
                  </c:pt>
                  <c:pt idx="1061">
                    <c:v> JUZGADO 4 ADMINISTRATIVO ORAL DE DESCONGESTION</c:v>
                  </c:pt>
                  <c:pt idx="1062">
                    <c:v>JUZGADO 19 ADMINISTRATIVO ORAL</c:v>
                  </c:pt>
                  <c:pt idx="1063">
                    <c:v>TRIBUNAL ADMINISTRATIVO DE ANTIOQUIA</c:v>
                  </c:pt>
                  <c:pt idx="1064">
                    <c:v>JUZGADO CIVIL LABORAL CAUCASIA</c:v>
                  </c:pt>
                  <c:pt idx="1065">
                    <c:v>JUZGADO LABORAL RIONEGRO</c:v>
                  </c:pt>
                  <c:pt idx="1066">
                    <c:v>JUZGADO LABORAL RIONEGRO</c:v>
                  </c:pt>
                  <c:pt idx="1067">
                    <c:v>TRIBUNAL ADMINISTRATIVO DE ANTIOQUIA ESCRITURAL</c:v>
                  </c:pt>
                  <c:pt idx="1068">
                    <c:v>TRIBUNAL ADMINISTRATIVO DE ANTIOQUIA ORAL</c:v>
                  </c:pt>
                  <c:pt idx="1069">
                    <c:v>JUZGADO LABORAL RIONEGRO</c:v>
                  </c:pt>
                  <c:pt idx="1070">
                    <c:v>JUZGADO PRIMERO ADMININSTRATIVO ORAL DE MEDELLIN</c:v>
                  </c:pt>
                  <c:pt idx="1071">
                    <c:v>JUZGADO 24 ADMINISTRATIVO ORAL</c:v>
                  </c:pt>
                  <c:pt idx="1072">
                    <c:v>TRIBUNAL ADMINISTRATIVO DE ANTIOQUIA ORAL</c:v>
                  </c:pt>
                  <c:pt idx="1073">
                    <c:v>JUZGADO SEGUNDO LABORAL DEL CIRCUITO DE ITAGUI</c:v>
                  </c:pt>
                  <c:pt idx="1074">
                    <c:v>JUZGADO 17 ADMINISTRATIVO ORAL</c:v>
                  </c:pt>
                  <c:pt idx="1075">
                    <c:v>TRIBUNAL ADMINISTRATIVO DE ANTIOQUIA ORAL</c:v>
                  </c:pt>
                  <c:pt idx="1076">
                    <c:v>JUZGADO CATROCE ADMINISTRATIVO ORA</c:v>
                  </c:pt>
                  <c:pt idx="1077">
                    <c:v>JUZGADO TRECE ADMINISTRATIVO ORAL </c:v>
                  </c:pt>
                  <c:pt idx="1078">
                    <c:v>JUZGADO TREINTA Y SEIS ADMINISTRATIVO ORAL</c:v>
                  </c:pt>
                  <c:pt idx="1079">
                    <c:v>JUZGADO 36 ADMINISTRATIVO ORAL DE MEDELLIN</c:v>
                  </c:pt>
                  <c:pt idx="1080">
                    <c:v>JUZGADO SEGUNDO LABORAL DEL CIRCUITO DE MEDELLIN</c:v>
                  </c:pt>
                  <c:pt idx="1081">
                    <c:v>JUZGADO 11 LABORAL DEL CIRCUITO DE MEDELLIN</c:v>
                  </c:pt>
                  <c:pt idx="1082">
                    <c:v>TRIBUNAL ADMINISTRATIVO DE ANTIOQUIA ORAL</c:v>
                  </c:pt>
                  <c:pt idx="1083">
                    <c:v>JUZGADO DOCE ADMINISTRATIVO ORAL DE MEDELLIN  </c:v>
                  </c:pt>
                  <c:pt idx="1084">
                    <c:v>JUZGADO 18 LABORAL DEL CIRCUITO DE MEDELLIN</c:v>
                  </c:pt>
                  <c:pt idx="1085">
                    <c:v>JUZGADO 4°  ADMINISTRATIVO ORAL DE MEDELLIN</c:v>
                  </c:pt>
                  <c:pt idx="1086">
                    <c:v>JUZGADO 25 ADMINISTRATIVO ORAL DE MEDELLIN</c:v>
                  </c:pt>
                  <c:pt idx="1087">
                    <c:v>JUZGADO DIECINUEVE  LABORAL DEL CIRCUITO DE MEDELLIN</c:v>
                  </c:pt>
                  <c:pt idx="1088">
                    <c:v>JUZGADO TRECE ADMINISTRATIVO ORAL </c:v>
                  </c:pt>
                  <c:pt idx="1089">
                    <c:v>JUZGADO VEINTIOCHO ADMINISTRATIVO ORAL</c:v>
                  </c:pt>
                  <c:pt idx="1090">
                    <c:v>JUZGADO VEINTITRES LABORAL DEL CIRCUITO</c:v>
                  </c:pt>
                  <c:pt idx="1091">
                    <c:v>JUZGADO DIECISEIS LABORAL DEL CIRCUITO</c:v>
                  </c:pt>
                  <c:pt idx="1092">
                    <c:v>JUZGADO CIVIL DEL CIRCUITO DE MARINILLA ANTIOQUIA</c:v>
                  </c:pt>
                  <c:pt idx="1093">
                    <c:v>JUZGADO VEINTE ADMINISTRATIVO ORAL DE MEDELLIN</c:v>
                  </c:pt>
                  <c:pt idx="1094">
                    <c:v>JUZGADO VEINTIDOS ADMINISTRATIVO ORAL DE MEDELLIN</c:v>
                  </c:pt>
                  <c:pt idx="1095">
                    <c:v>JUZGADO TERCERO LABORAL DEL CIRCUITO DE MEDELLIN</c:v>
                  </c:pt>
                  <c:pt idx="1096">
                    <c:v>JUZGADO VEINTIUNO ADMINISTRATIVO ORAL DE MEDELLIN</c:v>
                  </c:pt>
                  <c:pt idx="1097">
                    <c:v>JUZGADO PRIMERO ADMINISTRATIVO ORAL DE MEDELLIN</c:v>
                  </c:pt>
                  <c:pt idx="1098">
                    <c:v>JUZGADO SEXTO ADMINISTRATIVO ORAL DE MEDELLIN</c:v>
                  </c:pt>
                  <c:pt idx="1099">
                    <c:v>TRIBUNAL ADMINISTRATIVO DE ANTIOQUIA ORAL</c:v>
                  </c:pt>
                  <c:pt idx="1100">
                    <c:v>JUZGADO VEINTISIETE ADMINISTRATIVO ORAL </c:v>
                  </c:pt>
                  <c:pt idx="1101">
                    <c:v>JUZGADO TREINTA Y CUATRO ADMINISTRATIVO ORAL</c:v>
                  </c:pt>
                  <c:pt idx="1102">
                    <c:v>JUZGADO CUARTO ADMINISTRATIVO ORAL</c:v>
                  </c:pt>
                  <c:pt idx="1103">
                    <c:v>JUZGADO TRECE ADMINISTRATIVO ORAL </c:v>
                  </c:pt>
                  <c:pt idx="1104">
                    <c:v>JUZGADO VEINTITRES ADMINISTRATIVO ORAL DE MEDELLIN</c:v>
                  </c:pt>
                  <c:pt idx="1105">
                    <c:v>JUZGADO NOVENO LABORAL DEL CIRCUITO DE MEDELLIN</c:v>
                  </c:pt>
                  <c:pt idx="1106">
                    <c:v>JUZGADO TTREINTA ADMINISTRATIVO ORAL DE MEDELLIN</c:v>
                  </c:pt>
                  <c:pt idx="1107">
                    <c:v>JUZGADO DIECIOCHO LABORAL DEL CIRCUITO DE MEDELLIN</c:v>
                  </c:pt>
                  <c:pt idx="1108">
                    <c:v>JUZGADO TREINTA Y SEIS ADMINISTRATIVO ORAL</c:v>
                  </c:pt>
                  <c:pt idx="1109">
                    <c:v>TRIBUNAL ADMINISTRATIVO DE ANTIOQUIA ORAL</c:v>
                  </c:pt>
                  <c:pt idx="1110">
                    <c:v>JUZGADO CIVIL LABORAL DE CAUCASIA ANT.</c:v>
                  </c:pt>
                  <c:pt idx="1111">
                    <c:v>JUZGADO NOVENO ADMINISTRATIVO ORAL DE MEDELLIN</c:v>
                  </c:pt>
                  <c:pt idx="1112">
                    <c:v>JUZGADO CATORCE ADMINISTRATIVO ORAL DE MEDELLIN</c:v>
                  </c:pt>
                  <c:pt idx="1113">
                    <c:v>JUZGADO SEGUNDO ADMINISTRATIVO ORAL DE MEDELLIN</c:v>
                  </c:pt>
                  <c:pt idx="1114">
                    <c:v>TRIBUNAL ADMINISTRATIVO DE ANTIOQUIA</c:v>
                  </c:pt>
                  <c:pt idx="1115">
                    <c:v>JUZGADO PROMISCUO DEL CIRCUITO DE AMAGA ANTIOQUIA</c:v>
                  </c:pt>
                  <c:pt idx="1116">
                    <c:v>JUZGADO LABORAL DEL CIRCUITO DE RIONEGRO ANTIOQUIA</c:v>
                  </c:pt>
                  <c:pt idx="1117">
                    <c:v>JUZGADO PROMISCUO DEL CIRCUITO DE AMALFI</c:v>
                  </c:pt>
                  <c:pt idx="1118">
                    <c:v>JUZGADO TREINTA Y SEIS ADMINISTRATIVO ORAL</c:v>
                  </c:pt>
                  <c:pt idx="1119">
                    <c:v>TRIBUNAL ADMINISTRATIVO DE ANTIOQUIA</c:v>
                  </c:pt>
                  <c:pt idx="1120">
                    <c:v>JUZGADO CIVIL LABORAL LA CEJA ANTIOQUIA</c:v>
                  </c:pt>
                  <c:pt idx="1121">
                    <c:v>TRIBUNAL ADMINISTRATIVO DE ANTIOQUIA</c:v>
                  </c:pt>
                  <c:pt idx="1122">
                    <c:v>JUZGADO VEINTINUEVE ADMINISTRATIVO ORAL DE MEDELLIN</c:v>
                  </c:pt>
                  <c:pt idx="1123">
                    <c:v>JUZGADO TERCERO ADMINISTRATIVO ORAL DE MEDELLIN</c:v>
                  </c:pt>
                  <c:pt idx="1124">
                    <c:v>JUZGADO SEGUNDO LABORAL DEL CIRCUITO DE MEDELLIN</c:v>
                  </c:pt>
                  <c:pt idx="1125">
                    <c:v>JUZGADO VEINTE ADMINISTRATIVO ORAL DE MEDELLIN</c:v>
                  </c:pt>
                  <c:pt idx="1126">
                    <c:v>JUZGADO TERCERO ADMINISTRATIVO ORAL DE MEDELLIN</c:v>
                  </c:pt>
                  <c:pt idx="1127">
                    <c:v>JUZGADO SÉPTIMO TRANSITORIO DE PEQUEÑAS</c:v>
                  </c:pt>
                  <c:pt idx="1128">
                    <c:v>JUZGADO TREINTA Y DOS ADMINISTRATIVO ORAL DE MEDELLÍN</c:v>
                  </c:pt>
                  <c:pt idx="1129">
                    <c:v>JUZGADO ONCE ADMINISTRATIVO ORAL DE MEDELLÍN </c:v>
                  </c:pt>
                  <c:pt idx="1130">
                    <c:v>JUZGADO TREINTAIUNO ADMINISTRATIVO ORAL DE MEDELLÍN </c:v>
                  </c:pt>
                  <c:pt idx="1131">
                    <c:v>JUZGADO VEINTINUEVE ADMINISTRATIVO ORAL DE MEDELLIN</c:v>
                  </c:pt>
                  <c:pt idx="1132">
                    <c:v>JUZGADO TREINTA Y DOS ADMINISTRATIVO ORAL DE MEDELLÍN</c:v>
                  </c:pt>
                  <c:pt idx="1133">
                    <c:v>JUZGADO VEINTE LABORAL DE MEDELLÍN</c:v>
                  </c:pt>
                  <c:pt idx="1134">
                    <c:v>JUZGADO CUARTO LABORAL DEL CIRCUITO DE MEDELLÍN </c:v>
                  </c:pt>
                  <c:pt idx="1135">
                    <c:v>JUZGADO TREINTAIUNO ADMINISTRATIVO ORAL DE MEDELLÍN </c:v>
                  </c:pt>
                  <c:pt idx="1136">
                    <c:v>CONSEJO DE ESTADO - SALA DE LO CONTENCIOSO ADMINISTRATIVO - SECCIÓN PRIMERA</c:v>
                  </c:pt>
                  <c:pt idx="1137">
                    <c:v>JUZGADO VEINTINUEVE ADMINISTRATIVO ORAL DE MEDELLIN</c:v>
                  </c:pt>
                  <c:pt idx="1138">
                    <c:v>JUZGADO VEINTIDOS LABORAL DEL CIRCUITO DE MEDELLÍN</c:v>
                  </c:pt>
                  <c:pt idx="1139">
                    <c:v>JUZGADO 008 ADMINISTRATIVO </c:v>
                  </c:pt>
                  <c:pt idx="1140">
                    <c:v>JUZGADO 008 ADMINISTRATIVO </c:v>
                  </c:pt>
                  <c:pt idx="1141">
                    <c:v>JUZGADO 028 ADMINISTRATIVO </c:v>
                  </c:pt>
                  <c:pt idx="1142">
                    <c:v>JUZGADO 026 ADMINISTRATIVO</c:v>
                  </c:pt>
                  <c:pt idx="1143">
                    <c:v>JUZGADO 022 ADMINISTRATIVO </c:v>
                  </c:pt>
                  <c:pt idx="1144">
                    <c:v>JUZGADO 019 ADMINISTRATIVO </c:v>
                  </c:pt>
                  <c:pt idx="1145">
                    <c:v>JUZGADO 032 ADMINISTRATIVO </c:v>
                  </c:pt>
                  <c:pt idx="1146">
                    <c:v>JUZGADO 009 ADMINISTRATIVO </c:v>
                  </c:pt>
                  <c:pt idx="1147">
                    <c:v>JUZGADO 020 ADMINISTRATIVO</c:v>
                  </c:pt>
                  <c:pt idx="1148">
                    <c:v>JUZGADO 023 ADMINISTRATIVO </c:v>
                  </c:pt>
                  <c:pt idx="1149">
                    <c:v>JUZGADO 032 ADMINISTRATIVO </c:v>
                  </c:pt>
                  <c:pt idx="1150">
                    <c:v>JUZGADO 001 ADMINISTRATIVO </c:v>
                  </c:pt>
                  <c:pt idx="1151">
                    <c:v>JUZGADO 005 ADMINISTRATIVO </c:v>
                  </c:pt>
                  <c:pt idx="1152">
                    <c:v>JUZGADO 027 ADMINISTRATIVO </c:v>
                  </c:pt>
                  <c:pt idx="1153">
                    <c:v>JUZGADO 027 ADMINISTRATIVO </c:v>
                  </c:pt>
                  <c:pt idx="1154">
                    <c:v>JUZGADO 023 ADMINISTRATIVO </c:v>
                  </c:pt>
                  <c:pt idx="1155">
                    <c:v>JUZGADO 016 ADMINISTRATIVO</c:v>
                  </c:pt>
                  <c:pt idx="1156">
                    <c:v>JUZGADO 026 ADMINISTRATIVO</c:v>
                  </c:pt>
                  <c:pt idx="1157">
                    <c:v>JUZGADO 023 ADMINISTRATIVO </c:v>
                  </c:pt>
                  <c:pt idx="1158">
                    <c:v>TRIBUNAL ADMINISTRATIVO DE ANTIOQUIA </c:v>
                  </c:pt>
                  <c:pt idx="1159">
                    <c:v>JUZGADO 10 ADMINISTRATIVO </c:v>
                  </c:pt>
                  <c:pt idx="1160">
                    <c:v>CORTE SUPREMA DE JUSTICIA- SALA LABORAL </c:v>
                  </c:pt>
                  <c:pt idx="1161">
                    <c:v>33 ADMINISTRATIVO ORAL DE MEDELLIN</c:v>
                  </c:pt>
                  <c:pt idx="1162">
                    <c:v>34 ADMINISTRATIVO ORAL DE MEDELLIN</c:v>
                  </c:pt>
                  <c:pt idx="1163">
                    <c:v>TRIBUNAL ADMINISTRATIVO DE ANTIOQUIA </c:v>
                  </c:pt>
                  <c:pt idx="1164">
                    <c:v>08 LABORAL DEL CIRCUITO DE MEDELLÍN </c:v>
                  </c:pt>
                  <c:pt idx="1165">
                    <c:v>01 ADMINISTRATIVO ORAL DE MEDELLIN</c:v>
                  </c:pt>
                  <c:pt idx="1166">
                    <c:v>17 ADMINISTRATIVO ORAL DE MEDELLIN</c:v>
                  </c:pt>
                  <c:pt idx="1167">
                    <c:v>03  LABORAL DEL CIRCUITO DE MEDELLÍN </c:v>
                  </c:pt>
                  <c:pt idx="1168">
                    <c:v>02 ADMINISTRATIVO ORAL DE MEDELLIN</c:v>
                  </c:pt>
                  <c:pt idx="1169">
                    <c:v>18  LABORAL DEL CIRCUITO DE MEDELLÍN </c:v>
                  </c:pt>
                  <c:pt idx="1170">
                    <c:v>20  LABORAL DEL CIRCUITO DE MEDELLÍN </c:v>
                  </c:pt>
                  <c:pt idx="1171">
                    <c:v>06 ADMINISTRATIVO ORAL DE MEDELLIN</c:v>
                  </c:pt>
                  <c:pt idx="1172">
                    <c:v>021 LABORAL DEL CIRCUITO DE MEDELLÍN </c:v>
                  </c:pt>
                  <c:pt idx="1173">
                    <c:v>001 ADMINISTRATIVO ORAL DE MEDELLÍN </c:v>
                  </c:pt>
                  <c:pt idx="1174">
                    <c:v>024 ADMINISTRATIVO ORAL DE MEDELLÍN </c:v>
                  </c:pt>
                  <c:pt idx="1175">
                    <c:v>012 ADMINISTRATIVO ORAL DE MEDELLÍN </c:v>
                  </c:pt>
                  <c:pt idx="1176">
                    <c:v>033 ADMINISTRATIVO ORAL DE MEDELLÍN</c:v>
                  </c:pt>
                  <c:pt idx="1177">
                    <c:v>TRIBUNAL ADMINISTRATIVO DE ANTIOQUIA </c:v>
                  </c:pt>
                  <c:pt idx="1178">
                    <c:v>025 ADMINSITRATIVO DE MEDELLÍN </c:v>
                  </c:pt>
                  <c:pt idx="1179">
                    <c:v>02 LABORAL DE MEDELLÍN </c:v>
                  </c:pt>
                  <c:pt idx="1180">
                    <c:v>028 ADMINISTRATIVO DE MEDELLÍN </c:v>
                  </c:pt>
                  <c:pt idx="1181">
                    <c:v>010 ADMINISTRATIVO DE MEDELLÍN</c:v>
                  </c:pt>
                  <c:pt idx="1182">
                    <c:v>TRIBUNAL ADMINISTRATIVO DE ANTIOQUIA </c:v>
                  </c:pt>
                  <c:pt idx="1183">
                    <c:v>JUZGADO 9 ADMINISTRATIVO </c:v>
                  </c:pt>
                  <c:pt idx="1184">
                    <c:v>TRIBUNAL ADMINISTRATIVO DE ANTIOQUIA</c:v>
                  </c:pt>
                  <c:pt idx="1185">
                    <c:v>JUZGADO 22 ADMINISTRATIVO </c:v>
                  </c:pt>
                  <c:pt idx="1186">
                    <c:v>TRIBUNAL ADMINISTRATIVO DE ANTIOQUIA</c:v>
                  </c:pt>
                  <c:pt idx="1187">
                    <c:v>JUZGADO 36 ADMINISTRATIVO</c:v>
                  </c:pt>
                  <c:pt idx="1188">
                    <c:v>JUZGADO 1 LABORAL DEL CIRCUITO MEDELLIN</c:v>
                  </c:pt>
                  <c:pt idx="1189">
                    <c:v>JUZGADO 12 LABORAL DEL CIRCUITO DE MEDELLIN</c:v>
                  </c:pt>
                  <c:pt idx="1190">
                    <c:v>TRIBUNAL ADMINISTRATIVO DE ANTIOQUIA</c:v>
                  </c:pt>
                  <c:pt idx="1191">
                    <c:v>JUZGADO 10 ADMINISTRATIVO </c:v>
                  </c:pt>
                  <c:pt idx="1192">
                    <c:v>JUZGADO 15 ADMINISTRATIVO </c:v>
                  </c:pt>
                  <c:pt idx="1193">
                    <c:v>TRIBUNAL ADMINISTRATIVO DE ANTIOQUIA</c:v>
                  </c:pt>
                  <c:pt idx="1194">
                    <c:v>JUZGADO 6 ADMINISTRATIVO </c:v>
                  </c:pt>
                  <c:pt idx="1195">
                    <c:v>Consejo de Estado</c:v>
                  </c:pt>
                  <c:pt idx="1196">
                    <c:v>Corte Suprema de Justicia</c:v>
                  </c:pt>
                  <c:pt idx="1197">
                    <c:v>Tribunal Administivo de Antioquia</c:v>
                  </c:pt>
                  <c:pt idx="1198">
                    <c:v>Tribunal Administivo de Antioquia</c:v>
                  </c:pt>
                  <c:pt idx="1199">
                    <c:v>12 Administrativo Oral de Medellín</c:v>
                  </c:pt>
                  <c:pt idx="1200">
                    <c:v> 25 Administrativo Oral de Medellín</c:v>
                  </c:pt>
                  <c:pt idx="1201">
                    <c:v>JUZGADO 12 ADTIVO ORAL DE MEDELLÍN</c:v>
                  </c:pt>
                  <c:pt idx="1202">
                    <c:v>TRIBUNAL ADTIVO DE ANTIOQUIA</c:v>
                  </c:pt>
                  <c:pt idx="1203">
                    <c:v>JUZGADO 20 ADMTIVO DE MEDELLÍN</c:v>
                  </c:pt>
                  <c:pt idx="1204">
                    <c:v>JUZGADO CIVIL - LABORAL DE CAUCASIA ANTIOQUIA</c:v>
                  </c:pt>
                  <c:pt idx="1205">
                    <c:v>JUZGADO 02 LABORAL DE MEDELLÍN</c:v>
                  </c:pt>
                  <c:pt idx="1206">
                    <c:v>JUZGADO 03 LABORAL DE MEDELLÍN</c:v>
                  </c:pt>
                  <c:pt idx="1207">
                    <c:v>JUZGADO 23 LABORAL DE MEDELLÍN</c:v>
                  </c:pt>
                  <c:pt idx="1208">
                    <c:v>JUZGADO 14 LABORAL DEL CIRCUITO</c:v>
                  </c:pt>
                  <c:pt idx="1209">
                    <c:v>JUZGADO 34 ADMINISTRATIVO</c:v>
                  </c:pt>
                  <c:pt idx="1210">
                    <c:v>JUZGADO 14 ADMINISTRATIVO</c:v>
                  </c:pt>
                  <c:pt idx="1211">
                    <c:v>Tribunal Administrativo de Antioquia</c:v>
                  </c:pt>
                  <c:pt idx="1212">
                    <c:v>Tribunal Administrativo de Antioquia</c:v>
                  </c:pt>
                  <c:pt idx="1213">
                    <c:v>Juzgado 10 Administrativo de Medellín</c:v>
                  </c:pt>
                  <c:pt idx="1214">
                    <c:v>Juzgado 30 Administrativo de Medellín</c:v>
                  </c:pt>
                  <c:pt idx="1215">
                    <c:v>Juzgado 12 Administrativo de Medellín</c:v>
                  </c:pt>
                  <c:pt idx="1216">
                    <c:v>Tribunal Administrativo de Antioquia</c:v>
                  </c:pt>
                  <c:pt idx="1217">
                    <c:v>Consejo de Estado</c:v>
                  </c:pt>
                  <c:pt idx="1218">
                    <c:v>Juzgado 9 Administrativo de Medellín</c:v>
                  </c:pt>
                  <c:pt idx="1219">
                    <c:v>Juzgado 23 Administrativo de Medellín</c:v>
                  </c:pt>
                  <c:pt idx="1220">
                    <c:v>Juzgado 7 Administrativo de Medellín</c:v>
                  </c:pt>
                  <c:pt idx="1221">
                    <c:v>Juzgado 25 Administrativo de Medellín</c:v>
                  </c:pt>
                  <c:pt idx="1222">
                    <c:v>Juzgado 10 Administrativo de Medellín</c:v>
                  </c:pt>
                  <c:pt idx="1223">
                    <c:v>Juzgado 10 Administrativo de Medellín</c:v>
                  </c:pt>
                  <c:pt idx="1224">
                    <c:v>Juzgado 10 Administrativo de Medellín</c:v>
                  </c:pt>
                  <c:pt idx="1225">
                    <c:v>Juzgado 27 Administrativo de Medellín</c:v>
                  </c:pt>
                  <c:pt idx="1226">
                    <c:v>Juzgado 29 Administrativo de Medellín</c:v>
                  </c:pt>
                  <c:pt idx="1227">
                    <c:v>Juzgado 12 Administrativo de Medellín</c:v>
                  </c:pt>
                  <c:pt idx="1228">
                    <c:v>Juzgado 9 Administrativo de Medellín</c:v>
                  </c:pt>
                  <c:pt idx="1229">
                    <c:v>Juzgado 12 Administrativo de Medellín</c:v>
                  </c:pt>
                  <c:pt idx="1230">
                    <c:v>Juzgado 24 Administrativo de Medellín</c:v>
                  </c:pt>
                  <c:pt idx="1231">
                    <c:v>Juzgado 16 Administrativo de Medellín</c:v>
                  </c:pt>
                  <c:pt idx="1232">
                    <c:v>Juzgado 24 Administrativo de Medellín</c:v>
                  </c:pt>
                  <c:pt idx="1233">
                    <c:v>Juzgado 5 Administrativo de Medellín</c:v>
                  </c:pt>
                  <c:pt idx="1234">
                    <c:v>Juzgado 1 Administrativo de Medellín</c:v>
                  </c:pt>
                  <c:pt idx="1235">
                    <c:v>Juzgado 29 Administrativo de Medellín</c:v>
                  </c:pt>
                  <c:pt idx="1236">
                    <c:v>Juzgado 25 Administrativo de Medellín</c:v>
                  </c:pt>
                  <c:pt idx="1237">
                    <c:v>Juzgado 27 Administrativo de Medellín</c:v>
                  </c:pt>
                  <c:pt idx="1238">
                    <c:v>Juzgado 12 Administrativo de Medellín</c:v>
                  </c:pt>
                  <c:pt idx="1239">
                    <c:v>Juzgado 8 Administrativo de Medellín</c:v>
                  </c:pt>
                  <c:pt idx="1240">
                    <c:v>Juzgado 8 Administrativo de Medellín</c:v>
                  </c:pt>
                  <c:pt idx="1241">
                    <c:v>Juzgado 28 Administrativo de Medellín</c:v>
                  </c:pt>
                  <c:pt idx="1242">
                    <c:v>Juzgado 28 Administrativo de Medellín</c:v>
                  </c:pt>
                  <c:pt idx="1243">
                    <c:v>Juzgado 28 Administrativo de Medellín</c:v>
                  </c:pt>
                  <c:pt idx="1244">
                    <c:v>Juzgado 12 Administrativo de Medellín</c:v>
                  </c:pt>
                  <c:pt idx="1245">
                    <c:v>Juzgado 24 Administrativo de Medellín</c:v>
                  </c:pt>
                  <c:pt idx="1246">
                    <c:v>Tribunal Administrativo de Antioquia</c:v>
                  </c:pt>
                  <c:pt idx="1247">
                    <c:v>Tribunal Administrativo de Antioquia</c:v>
                  </c:pt>
                  <c:pt idx="1248">
                    <c:v>Juzgado 3 Administrativo de Medellín</c:v>
                  </c:pt>
                  <c:pt idx="1249">
                    <c:v>Juzgado 26 Administrativo de Medellín </c:v>
                  </c:pt>
                  <c:pt idx="1250">
                    <c:v>Juzgado 27 Administrativo de Medellín</c:v>
                  </c:pt>
                  <c:pt idx="1251">
                    <c:v>Tribunal Administrativo de Antioquia</c:v>
                  </c:pt>
                  <c:pt idx="1252">
                    <c:v>Juzgado 29 Administrativo de Medellín</c:v>
                  </c:pt>
                  <c:pt idx="1253">
                    <c:v>Juzgado 24 Administrativo de Medellín</c:v>
                  </c:pt>
                  <c:pt idx="1254">
                    <c:v>Juzgado 22 Administrativo de Medellín </c:v>
                  </c:pt>
                  <c:pt idx="1255">
                    <c:v>Tribunal Administrativo de Antioquia</c:v>
                  </c:pt>
                  <c:pt idx="1256">
                    <c:v>Juzgado 26 Administrativo de Medellín</c:v>
                  </c:pt>
                  <c:pt idx="1257">
                    <c:v>Juzgado 10 Administrativo de Medellín</c:v>
                  </c:pt>
                  <c:pt idx="1258">
                    <c:v>Juzgado 7 Administrativo de Sincelejo</c:v>
                  </c:pt>
                  <c:pt idx="1259">
                    <c:v>Consejo de Estado</c:v>
                  </c:pt>
                  <c:pt idx="1260">
                    <c:v>Juzgado 14 Administrativo de Medellín</c:v>
                  </c:pt>
                  <c:pt idx="1261">
                    <c:v>Tribunal Administrativo de Antioquia</c:v>
                  </c:pt>
                  <c:pt idx="1262">
                    <c:v>Tribunal Administrativo de Antioquia</c:v>
                  </c:pt>
                  <c:pt idx="1263">
                    <c:v>Tribunal Administrativo de Antioquia </c:v>
                  </c:pt>
                  <c:pt idx="1264">
                    <c:v>Tribunal Administrativo de Antioquia </c:v>
                  </c:pt>
                  <c:pt idx="1265">
                    <c:v>Tribunal Administrativo de Antioquia</c:v>
                  </c:pt>
                  <c:pt idx="1266">
                    <c:v>Caucasia Laboral</c:v>
                  </c:pt>
                  <c:pt idx="1267">
                    <c:v>Consejo de Estado</c:v>
                  </c:pt>
                  <c:pt idx="1268">
                    <c:v>Consejo de Estado</c:v>
                  </c:pt>
                  <c:pt idx="1269">
                    <c:v>Juzgado 35 Administrativo de Medellín </c:v>
                  </c:pt>
                  <c:pt idx="1270">
                    <c:v>Juzgado 20 Administrativo de Medellín</c:v>
                  </c:pt>
                  <c:pt idx="1271">
                    <c:v>Juzgado 33 Administrativo de Medellín</c:v>
                  </c:pt>
                  <c:pt idx="1272">
                    <c:v>Juzgado 7 Administrativo de Medellín</c:v>
                  </c:pt>
                  <c:pt idx="1273">
                    <c:v>Juzgado 20 Administrativo de Medellín </c:v>
                  </c:pt>
                  <c:pt idx="1274">
                    <c:v>JUZGADO 18 LABORAL   DE MEDELLÍN</c:v>
                  </c:pt>
                  <c:pt idx="1275">
                    <c:v>Juzgado 25 Administrativo de Medellín</c:v>
                  </c:pt>
                  <c:pt idx="1276">
                    <c:v>Juzgado 28 Administrativo de Medellín</c:v>
                  </c:pt>
                  <c:pt idx="1277">
                    <c:v>Juzgado 19 Administrativo de Medellín</c:v>
                  </c:pt>
                  <c:pt idx="1278">
                    <c:v>Juzgado 35 Administrativo de Medellín </c:v>
                  </c:pt>
                  <c:pt idx="1279">
                    <c:v>Juzgado 2 Administrativo de Medellín</c:v>
                  </c:pt>
                  <c:pt idx="1280">
                    <c:v>Juzgado 18 Administrativo de Medellín</c:v>
                  </c:pt>
                  <c:pt idx="1281">
                    <c:v>Juzgado 33 Administrativo de Medellín </c:v>
                  </c:pt>
                  <c:pt idx="1282">
                    <c:v>Juzgado 3 Laboral  </c:v>
                  </c:pt>
                  <c:pt idx="1283">
                    <c:v>Tribunal Adminisstrativo</c:v>
                  </c:pt>
                  <c:pt idx="1284">
                    <c:v>Tribunal Adminisstrativo</c:v>
                  </c:pt>
                  <c:pt idx="1285">
                    <c:v>Tribunal Adminisstrativo</c:v>
                  </c:pt>
                  <c:pt idx="1286">
                    <c:v>Tribunal Adminisstrativo</c:v>
                  </c:pt>
                  <c:pt idx="1287">
                    <c:v>Tribunal Adminisstrativo</c:v>
                  </c:pt>
                  <c:pt idx="1288">
                    <c:v>Juzgado 02 Administrativo de Medellín</c:v>
                  </c:pt>
                  <c:pt idx="1289">
                    <c:v>Juzgado 17 Administrativo de Medellín</c:v>
                  </c:pt>
                  <c:pt idx="1290">
                    <c:v>Juzgado 101 Especializado en Resstitución de Tierras.</c:v>
                  </c:pt>
                  <c:pt idx="1291">
                    <c:v>Tribunal Administrativo de Antioquia</c:v>
                  </c:pt>
                  <c:pt idx="1292">
                    <c:v>Juzgado 23 Administrativo de Medellín</c:v>
                  </c:pt>
                  <c:pt idx="1293">
                    <c:v>Juzgado 7 Administrativo de Medellín</c:v>
                  </c:pt>
                  <c:pt idx="1294">
                    <c:v>Juzgado 5 Administrativo de Medellín</c:v>
                  </c:pt>
                  <c:pt idx="1295">
                    <c:v>Juzgado 18 Administrativo de Medellín</c:v>
                  </c:pt>
                  <c:pt idx="1296">
                    <c:v>Juzgado 3 Administrativo de Medellín</c:v>
                  </c:pt>
                  <c:pt idx="1297">
                    <c:v>Tribunal Administrativo de Antioquia de Antioquia</c:v>
                  </c:pt>
                  <c:pt idx="1298">
                    <c:v>Juzgdo 24 Administrativo de Medellín  </c:v>
                  </c:pt>
                  <c:pt idx="1299">
                    <c:v>Juzgado 19 Administrativo de Medellín</c:v>
                  </c:pt>
                  <c:pt idx="1300">
                    <c:v>Tribunal Administrativo de Antioquia de Antioquia</c:v>
                  </c:pt>
                  <c:pt idx="1301">
                    <c:v>Tribunal Administrativo de Antioquia de Antioquia</c:v>
                  </c:pt>
                  <c:pt idx="1302">
                    <c:v>Consejo de Estado</c:v>
                  </c:pt>
                  <c:pt idx="1303">
                    <c:v>Juzgado 20 Administrativo de Medellín</c:v>
                  </c:pt>
                  <c:pt idx="1304">
                    <c:v>Juzgdo 22 Administrativo de Medellín  </c:v>
                  </c:pt>
                  <c:pt idx="1305">
                    <c:v>Tribunal Adminisstrativo de Antiqouia</c:v>
                  </c:pt>
                  <c:pt idx="1306">
                    <c:v>Juzgado 3 Administrativo Oral - Quibdo</c:v>
                  </c:pt>
                  <c:pt idx="1307">
                    <c:v>Juzgado 20 Laboral  </c:v>
                  </c:pt>
                  <c:pt idx="1308">
                    <c:v>Juzgado 5 Administrativo de Medellín</c:v>
                  </c:pt>
                  <c:pt idx="1309">
                    <c:v>Juzgado 32 Administrativo de Medellín  </c:v>
                  </c:pt>
                  <c:pt idx="1310">
                    <c:v>Juzgado 20 Administrativo de Medellín  </c:v>
                  </c:pt>
                  <c:pt idx="1311">
                    <c:v>Juzgado 29 Administrativo de Medellín</c:v>
                  </c:pt>
                  <c:pt idx="1312">
                    <c:v>Juzgado 35 Administrativo de Medellín </c:v>
                  </c:pt>
                  <c:pt idx="1313">
                    <c:v>Juzgado 4 Administrativo de Medellín  </c:v>
                  </c:pt>
                  <c:pt idx="1314">
                    <c:v>Juzgado 16 Administrativo de Medellín  </c:v>
                  </c:pt>
                  <c:pt idx="1315">
                    <c:v>Juzgado 21 Administrativo de Medellín  </c:v>
                  </c:pt>
                  <c:pt idx="1316">
                    <c:v>Juzgado 22 Administrativo de Medellín </c:v>
                  </c:pt>
                  <c:pt idx="1317">
                    <c:v> Juzgado 15 Administrativo de Medellín</c:v>
                  </c:pt>
                  <c:pt idx="1318">
                    <c:v> Juzgado 15 Administrativo de Medellín</c:v>
                  </c:pt>
                  <c:pt idx="1319">
                    <c:v>Tribunal Administrativo de Antioquia de Antioquia</c:v>
                  </c:pt>
                  <c:pt idx="1320">
                    <c:v>Tribunal Administrativo de Antioquia de Antioquia</c:v>
                  </c:pt>
                  <c:pt idx="1321">
                    <c:v>Tribunal Administrativo de Antioquia de Antioquia</c:v>
                  </c:pt>
                  <c:pt idx="1322">
                    <c:v>Tribunal Administrativo de Antioquia de Antioquia</c:v>
                  </c:pt>
                  <c:pt idx="1323">
                    <c:v>Juzgado Promiscuo   de Segovia</c:v>
                  </c:pt>
                  <c:pt idx="1324">
                    <c:v>Juzgado 20 Administrativo de Medellín</c:v>
                  </c:pt>
                  <c:pt idx="1325">
                    <c:v>Juzgado 3 Administrativo de Medellín</c:v>
                  </c:pt>
                  <c:pt idx="1326">
                    <c:v>juzgado Promiscuo   de Cisneros</c:v>
                  </c:pt>
                  <c:pt idx="1327">
                    <c:v>Tribunal Administrativo de Antioquia de Antioquia</c:v>
                  </c:pt>
                  <c:pt idx="1328">
                    <c:v>Juzgado 18 Laboral  </c:v>
                  </c:pt>
                  <c:pt idx="1329">
                    <c:v>Juzgado 8 Administrativo de Medellín  </c:v>
                  </c:pt>
                  <c:pt idx="1330">
                    <c:v>Juzgado 35 Administrativo de Medellín </c:v>
                  </c:pt>
                  <c:pt idx="1331">
                    <c:v>Juzgado 19 Administrativo de Medellín</c:v>
                  </c:pt>
                  <c:pt idx="1332">
                    <c:v>Juzgado 12 Administrativo de Medellín</c:v>
                  </c:pt>
                  <c:pt idx="1333">
                    <c:v>Juzgado 10 Administrativo de Medellín</c:v>
                  </c:pt>
                  <c:pt idx="1334">
                    <c:v>Juzgado 18 Administrativo de Medellín</c:v>
                  </c:pt>
                  <c:pt idx="1335">
                    <c:v>Tribunal Administrativo de Antioquia de Antioquia</c:v>
                  </c:pt>
                  <c:pt idx="1336">
                    <c:v>Juzgado 9 Laboral de Medellín </c:v>
                  </c:pt>
                  <c:pt idx="1337">
                    <c:v>Tribunal Administrativo de Antioquia de Antioquia</c:v>
                  </c:pt>
                  <c:pt idx="1338">
                    <c:v>Juzgado 23 Laboral  de Medellín</c:v>
                  </c:pt>
                  <c:pt idx="1339">
                    <c:v>Tribunal Administrativo de Antioquia de Antioquia</c:v>
                  </c:pt>
                  <c:pt idx="1340">
                    <c:v>Tribunal Administrativo de Antioquia de Antioquia</c:v>
                  </c:pt>
                  <c:pt idx="1341">
                    <c:v>Tribunal Administrativo de Antioquia de Antioquia</c:v>
                  </c:pt>
                  <c:pt idx="1342">
                    <c:v>Juzgado 27 Administrativo de Medellín</c:v>
                  </c:pt>
                  <c:pt idx="1343">
                    <c:v>Juzgado 5 Administrativo de Medellín</c:v>
                  </c:pt>
                  <c:pt idx="1344">
                    <c:v>Juzgado 9 Laboral de Medellín</c:v>
                  </c:pt>
                  <c:pt idx="1345">
                    <c:v>Juzgado 2 Administrativo de Medellín</c:v>
                  </c:pt>
                  <c:pt idx="1346">
                    <c:v>Juzgado 22 Administrativo de Medellín </c:v>
                  </c:pt>
                  <c:pt idx="1347">
                    <c:v>CORTE SUPREMA DE JUSTICIA SALA DE CASACIÓN LABORAL  </c:v>
                  </c:pt>
                  <c:pt idx="1348">
                    <c:v>CONSEJO DE ESTADO BOGOTA DC  </c:v>
                  </c:pt>
                  <c:pt idx="1349">
                    <c:v>CORTE SUPREMA DE JUSTICIA SALA DE CASACIÓN LABORAL BOGOTA DC  </c:v>
                  </c:pt>
                  <c:pt idx="1350">
                    <c:v>JUZGADO 25 ADMINISTRATIVO MEDELLIN ANTIOQUIA  </c:v>
                  </c:pt>
                  <c:pt idx="1351">
                    <c:v>CORTE SUPREMA DE JUSTICIA SALA DE CASACIÓN LABORAL BOGOTA DC  </c:v>
                  </c:pt>
                  <c:pt idx="1352">
                    <c:v>CORTE SUPREMA DE JUSTICIA SALA DE CASACIÓN LABORAL BOGOTA DC  </c:v>
                  </c:pt>
                  <c:pt idx="1353">
                    <c:v>JUZGADO 5 ADMINISTRATIVO  DE MEDELLIN ANTIOQUIA  </c:v>
                  </c:pt>
                  <c:pt idx="1354">
                    <c:v>CORTE SUPREMA DE JUSTICIA SALA DE CASACIÓN LABORAL BOGOTA DC  </c:v>
                  </c:pt>
                  <c:pt idx="1355">
                    <c:v>CORTE SUPREMA DE JUSTICIA SALA DE CASACIÓN LABORAL BOGOTA DC  </c:v>
                  </c:pt>
                  <c:pt idx="1356">
                    <c:v>CORTE SUPREMA DE JUSTICIA SALA DE CASACION LABORAL BOGOTA DC  </c:v>
                  </c:pt>
                  <c:pt idx="1357">
                    <c:v>JUZGADO 2 ADMINISTRATIVO DE DESCONGESTION DE MEDELLIN ANTIOQUIA  </c:v>
                  </c:pt>
                  <c:pt idx="1358">
                    <c:v>JUZGADO 12 ADMINISTRATIVO ORAL DE MEDELLIN ANTIOQUIA  </c:v>
                  </c:pt>
                  <c:pt idx="1359">
                    <c:v>JUZGADO 28 ADMINISTRATIVO ORAL DE MEDELLIN ANTIOQUIA  </c:v>
                  </c:pt>
                  <c:pt idx="1360">
                    <c:v>JUZGADO 27 ADMINISTRATIVO ORAL DE MEDELLIN ANTIOQUIA  </c:v>
                  </c:pt>
                  <c:pt idx="1361">
                    <c:v>CONSEJO DE ESTADO BOGOTA DC  </c:v>
                  </c:pt>
                  <c:pt idx="1362">
                    <c:v>TRIBUNAL ADMNISTRATIVO DE ANTIOQUIA  </c:v>
                  </c:pt>
                  <c:pt idx="1363">
                    <c:v>TRIBUNAL ADMINISTRATIVO ORAL DE ANTIOQUIA  </c:v>
                  </c:pt>
                  <c:pt idx="1364">
                    <c:v>JUZGADO 20 ADMINISTRATIVO ORAL DE MEDELLIN ANTIOQUIA  </c:v>
                  </c:pt>
                  <c:pt idx="1365">
                    <c:v>CONSEJO DE ESTADO BOGOTA DC  </c:v>
                  </c:pt>
                  <c:pt idx="1366">
                    <c:v>JUZGADO 23 ADMINISTRATIVO ORAL DE MEDELLIN ANTIOQUIA  </c:v>
                  </c:pt>
                  <c:pt idx="1367">
                    <c:v>JUZGADO 22 ADMINISTRATIVO ORAL DE MEDELLIN ANTIOQUIA  </c:v>
                  </c:pt>
                  <c:pt idx="1368">
                    <c:v>JUZGADO 09 ADMINISTRATIVO ORAL DE MEDELLIN ANTIOQUIA  </c:v>
                  </c:pt>
                  <c:pt idx="1369">
                    <c:v>JUZGADO 22 ADMINISTRATIVO ORAL DE MEDELLIN ANTIOQUIA  </c:v>
                  </c:pt>
                  <c:pt idx="1370">
                    <c:v>JUZGADO 24 ADMINISTRATIVO ORAL DE MEDELLIN ANTIOQUIA  </c:v>
                  </c:pt>
                  <c:pt idx="1371">
                    <c:v>JUZGADO 29 ADMINISTRATIVO ORAL DE MEDELLIN ANTIOQUIA  </c:v>
                  </c:pt>
                  <c:pt idx="1372">
                    <c:v>JUZGADO 13 ADMINISTRATIVO ORAL DE MEDELLIN ANTIOQUIA</c:v>
                  </c:pt>
                  <c:pt idx="1373">
                    <c:v>JUZGADO 05 ADMINISTRATIVO ORAL DE MEDELLIN ANTIOQUIA  </c:v>
                  </c:pt>
                  <c:pt idx="1374">
                    <c:v>TRIBUNAL ADMINISTRATIVO ORAL DE  ANTIOQUIA  </c:v>
                  </c:pt>
                  <c:pt idx="1375">
                    <c:v>JUZGADO 9 ADMINISTRATIVO ORAL DE MEDELLIN ANTIOQUIA  </c:v>
                  </c:pt>
                  <c:pt idx="1376">
                    <c:v>JUZGADO 12 ADMINISTRATIVO ORAL DE MEDELLIN ANTIOQUIA  </c:v>
                  </c:pt>
                  <c:pt idx="1377">
                    <c:v>JUZGADO 27 ADMINISTRATIVO ORAL DE MEDELLIN ANTIOQUIA  </c:v>
                  </c:pt>
                  <c:pt idx="1378">
                    <c:v>JUZGADO 23 ADMINISTRATIVO ORAL DE MEDELLIN ANTIOQUIA  </c:v>
                  </c:pt>
                  <c:pt idx="1379">
                    <c:v>JUZGADO 15 ADMINISTRATIVO ORAL DE MEDELLIN ANTIOQUIA  </c:v>
                  </c:pt>
                  <c:pt idx="1380">
                    <c:v>JUZGADO 25 ADMINISTRATIVO ORAL DE MEDELLIN ANTIOQUIA  </c:v>
                  </c:pt>
                  <c:pt idx="1381">
                    <c:v>JUZGADO 30 ADMINISTRATIVO ORAL DE MEDELLIN ANTIOQUIA  </c:v>
                  </c:pt>
                  <c:pt idx="1382">
                    <c:v>JUZGADO 02 ADMINISTRATIVO ORAL DE MEDELLIN ANTIOQUIA  </c:v>
                  </c:pt>
                  <c:pt idx="1383">
                    <c:v>JUZGADO 23 ADMINISTRATIVO ORAL DE MEDELLIN ANTIOQUIA  </c:v>
                  </c:pt>
                  <c:pt idx="1384">
                    <c:v>TRIBUNAL ADMNISTRATIVO ORAL DE ANTIOQUIA  </c:v>
                  </c:pt>
                  <c:pt idx="1385">
                    <c:v>JUZGADO 27 ADMINISTRATIVO ORAL DE MEDELLIN ANTIOQUIA  </c:v>
                  </c:pt>
                  <c:pt idx="1386">
                    <c:v>JUZGADO 29 ADMINISTRATIVO ORAL DE MEDELLIN ANTIOQUIA  </c:v>
                  </c:pt>
                  <c:pt idx="1387">
                    <c:v>JUZGADO 27 ADMINISTRATIVO ORAL DE MEDELLIN ANTIOQUIA  </c:v>
                  </c:pt>
                  <c:pt idx="1388">
                    <c:v>TRIBUNAL ADMINISTRATIVO DE ORALIDAD DE ANTIOQUIA  </c:v>
                  </c:pt>
                  <c:pt idx="1389">
                    <c:v>JUZGADO 14 ADMINISTRATIVO ORAL DE MEDELLIN ANTIOQUIA</c:v>
                  </c:pt>
                  <c:pt idx="1390">
                    <c:v>JUZGADO 33 ADMINISTRATIVO ORAL DE MEDELLIN ANTIOQUIA</c:v>
                  </c:pt>
                  <c:pt idx="1391">
                    <c:v>JUZGADO 14 ADMINISTRATIVO ORAL DE MEDELLIN ANTIOQUIA  </c:v>
                  </c:pt>
                  <c:pt idx="1392">
                    <c:v>TRIBUNAL ADMINISTRATIVO DE ANTIOQUIA  </c:v>
                  </c:pt>
                  <c:pt idx="1393">
                    <c:v>JUZGADO 15 ADMINISTRATIVO ORAL DE MEDELLIN ANTIOQUIA  </c:v>
                  </c:pt>
                  <c:pt idx="1394">
                    <c:v>JUZGADO 4 ADMINISTRATIVO ORAL DE MEDELLIN ANTIOQUIA  </c:v>
                  </c:pt>
                  <c:pt idx="1395">
                    <c:v>JUZGADO 13 ADMINISTRATIVO ORAL DE MEDELLIN ANTIOQUIA  </c:v>
                  </c:pt>
                  <c:pt idx="1396">
                    <c:v>JUZGADO 10 ADMINISTRATIVO ORAL DE MEDELLIN ANTIOQUIA  </c:v>
                  </c:pt>
                  <c:pt idx="1397">
                    <c:v>JUZGADO 15 ADM ORAL DE MEDELLIN ANTIOQUIA</c:v>
                  </c:pt>
                  <c:pt idx="1398">
                    <c:v>JUZGADO 27 ADMINISTRATIVO ORAL DE MEDELLIN ANTIOQUIA  </c:v>
                  </c:pt>
                  <c:pt idx="1399">
                    <c:v>JUZGADO 36 ADMINISTRATIVO ORAL DE MEDELLIN ANTIOQUIA  </c:v>
                  </c:pt>
                  <c:pt idx="1400">
                    <c:v>JUZGADO 2 ADMINISTRATIVO ORAL DE MEDELLIN ANTIOQUIA  </c:v>
                  </c:pt>
                  <c:pt idx="1401">
                    <c:v>JUZGADO 19 ADMINISTRATIVO ORAL DE MEDELLIN ANTIOQUIA  </c:v>
                  </c:pt>
                  <c:pt idx="1402">
                    <c:v>JUZGADO 36 ADMINISTRATIVO ORAL DE MEDELLIN ANTIOQUIA  </c:v>
                  </c:pt>
                  <c:pt idx="1403">
                    <c:v>JUZGADO CIVIL LABORAL DEL CIRCUITO DE CAUCASIA ANTIOQUIA</c:v>
                  </c:pt>
                  <c:pt idx="1404">
                    <c:v>TRIBUNAL ADMINISTRATIVO DE ANTIOQUIA </c:v>
                  </c:pt>
                  <c:pt idx="1405">
                    <c:v>JUZGADO 30 ADMINISTRATIVO ORAL DE MEDELLIN ANTIOQUIA  </c:v>
                  </c:pt>
                  <c:pt idx="1406">
                    <c:v>JUZGADO 07 ADMINISTRATIVO ORAL DE MEDELLIN ANTIOQUIA  </c:v>
                  </c:pt>
                  <c:pt idx="1407">
                    <c:v>JUZGADO 33 ADMINISTRATIVO ORAL DE MEDELLIN ANTIOQUIA  </c:v>
                  </c:pt>
                  <c:pt idx="1408">
                    <c:v>JUZGADO 36 ADMINISTRATIVO ORAL DE MEDELLIN ANTIOQUIA  </c:v>
                  </c:pt>
                  <c:pt idx="1409">
                    <c:v>JUZGADO 33 ADMINISTRATIVO ORAL DE MEDELLIN ANTIOQUIA  </c:v>
                  </c:pt>
                  <c:pt idx="1410">
                    <c:v>JUZGADO 8 ADMINISTRATIVO ORAL DE MEDELLIN ANTIOQUIA</c:v>
                  </c:pt>
                  <c:pt idx="1411">
                    <c:v>JUZGADO 15 ADMINISTRATIVO ORAL DE MEDELLIN ANTIOQUIA</c:v>
                  </c:pt>
                  <c:pt idx="1412">
                    <c:v>  TRIBUNAL ADMINISTRATIVO  DE ANTIOQUIA  </c:v>
                  </c:pt>
                  <c:pt idx="1413">
                    <c:v>JUZGADO 2 LABOARAL DEL CIRCUITO DE ITAGUI</c:v>
                  </c:pt>
                  <c:pt idx="1414">
                    <c:v>JUZGADO 14 LABORAL DEL CIRCUITO DE MEDELLIN ANTIOQUIA</c:v>
                  </c:pt>
                  <c:pt idx="1415">
                    <c:v>JUZGADO 21 LABORAL DEL CIRCUITO DE MEDELLIN ANTIOQUIA</c:v>
                  </c:pt>
                  <c:pt idx="1416">
                    <c:v> TRIBUNAL ADMINISTRATIVO  DE MEDELLIN ANTIOQUIA  </c:v>
                  </c:pt>
                  <c:pt idx="1417">
                    <c:v>JUZGADO 22 ADMINISTRATIVO ORAL DE MEDELLIN ANTIOQUIA</c:v>
                  </c:pt>
                  <c:pt idx="1418">
                    <c:v>JUZGADO 01 ADMINISTRATIVO ORAL DE MEDELLIN ANTIOQUIA</c:v>
                  </c:pt>
                  <c:pt idx="1419">
                    <c:v>JUZGADO 20 ADMINISTRATIVO ORAL DE MEDELLIN ANTIOQUIA  </c:v>
                  </c:pt>
                  <c:pt idx="1420">
                    <c:v>JUZGADO 2 MUNICIPAL DE PEQUEÑAS CAUSAS LABORALES</c:v>
                  </c:pt>
                  <c:pt idx="1421">
                    <c:v>JUZGADO 19 LABORAL DEL CIRCUITO DE MEDELLÍN</c:v>
                  </c:pt>
                  <c:pt idx="1422">
                    <c:v>JUZGADO 6 ADMINISTRATIVO ORAL DE MEDELLIN ANTIOQUIA  </c:v>
                  </c:pt>
                  <c:pt idx="1423">
                    <c:v>JUZGADO 1 ADMINISTRATIVO ORAL DE TURBO ANTIOQUIA  </c:v>
                  </c:pt>
                  <c:pt idx="1424">
                    <c:v>TRIBUNAL ADMINISTRATIVO  DE MEDELLIN ANTIOQUIA   </c:v>
                  </c:pt>
                  <c:pt idx="1425">
                    <c:v>JUZGADO 23 ADMINISTRATIVO  DE MEDELLIN ANTIOQUIA  </c:v>
                  </c:pt>
                  <c:pt idx="1426">
                    <c:v>JUZGADO 16 ADMINISTRATIVO ORAL DE MEDELLIN ANTIOQUIA </c:v>
                  </c:pt>
                  <c:pt idx="1427">
                    <c:v>JUZGADO 16 ADMINISTRATIVO ORAL DE MEDELLIN ANTIOQUIA  </c:v>
                  </c:pt>
                  <c:pt idx="1428">
                    <c:v>JUZGADO 6 ADMINISTRATIVO ORAL DE MEDELLIN ANTIOQUIA</c:v>
                  </c:pt>
                  <c:pt idx="1429">
                    <c:v>JUZGADO 15 ADMINISTRATIVO ORAL DE MEDELLIN ANTIOQUIA</c:v>
                  </c:pt>
                  <c:pt idx="1430">
                    <c:v>JUZGADO 10 ADMINISTRATIVO ORAL DE MEDELLIN ANTIOQUIA</c:v>
                  </c:pt>
                  <c:pt idx="1431">
                    <c:v>JUZGADO 24 ADMINISTRATIVO ORAL DE MEDELLIN ANTIOQUIA</c:v>
                  </c:pt>
                  <c:pt idx="1432">
                    <c:v>JUZGADO CIVIL DEL CIRCUITO DE ANDES ANTIOQUIA</c:v>
                  </c:pt>
                  <c:pt idx="1433">
                    <c:v>JUZGADO CIVIL DEL CIRCUITO DE ANDES ANTIOQUIA</c:v>
                  </c:pt>
                  <c:pt idx="1434">
                    <c:v>JUZGADO 13 ADMINISTRATIVO ORAL DE MEDELLIN ANTIOQUIA </c:v>
                  </c:pt>
                  <c:pt idx="1435">
                    <c:v>JUZGADO 35 ADMINISTRATIVO ORAL DE MEDELLIN ANTIOQUIA </c:v>
                  </c:pt>
                  <c:pt idx="1436">
                    <c:v>JUZGADO 36 ADMINISTRATIVO ORAL DE MEDELLIN ANTIOQUIA </c:v>
                  </c:pt>
                  <c:pt idx="1437">
                    <c:v>JUZGADO 18 ADMINISTRATIVO ORAL DE MEDELLIN ANTIOQUIA</c:v>
                  </c:pt>
                  <c:pt idx="1438">
                    <c:v>JUZGADO 15 LABORAL DEL CIRCUITO DE MEDELLIN ANTIOQUIA</c:v>
                  </c:pt>
                  <c:pt idx="1439">
                    <c:v>JUZGADO 29 ADMINISTRATIVO ORAL DE MEDELLIN ANTIOQUIA</c:v>
                  </c:pt>
                  <c:pt idx="1440">
                    <c:v>JUZGADO 21 ADMINISTRATIVO ORAL DE MEDELLIN ANTIOQUIA</c:v>
                  </c:pt>
                  <c:pt idx="1441">
                    <c:v>JUZGADO 11 ADMINISTRATIVO ORAL DE MEDELLIN ANTIOQUIA</c:v>
                  </c:pt>
                  <c:pt idx="1442">
                    <c:v>JUZGADO PROMISCUO DEL CIRCUITO DEL BAGRE ANTIOQUIA</c:v>
                  </c:pt>
                  <c:pt idx="1443">
                    <c:v>JUZGADO PROMISCUO DEL CIRCUITO DEL BAGRE ANTIOQUIA</c:v>
                  </c:pt>
                  <c:pt idx="1444">
                    <c:v>JUZGADO PROMISCUO DEL CIRCUITO DE AMALFI ANTIOQUIA</c:v>
                  </c:pt>
                  <c:pt idx="1445">
                    <c:v>JUZGADO PROMISCUO DEL CIRCUITO DE AMAGÁ ANTIOQUIA</c:v>
                  </c:pt>
                  <c:pt idx="1446">
                    <c:v>JUZGADO PROMISCUO DEL CIRCUITO DE AMAGÁ ANTIOQUIA</c:v>
                  </c:pt>
                  <c:pt idx="1447">
                    <c:v>JUZGADO 24 ADMINISTRATIVO ORAL DE MEDELLIN ANTIOQUIA</c:v>
                  </c:pt>
                  <c:pt idx="1448">
                    <c:v>TRIBUNAL ADMINISTRATIVO  DE MEDELLIN ANTIOQUIA   </c:v>
                  </c:pt>
                  <c:pt idx="1449">
                    <c:v>TRIBUNAL ADMINISTRATIVO  DE MEDELLIN ANTIOQUIA </c:v>
                  </c:pt>
                  <c:pt idx="1450">
                    <c:v>JUZGADO 21 ADMINISTRATIVO ORAL DE MEDELLIN ANTIOQUIA</c:v>
                  </c:pt>
                  <c:pt idx="1451">
                    <c:v>TRIBUNAL ADMINISTRATIVO  DE MEDELLIN ANTIOQUIA </c:v>
                  </c:pt>
                  <c:pt idx="1452">
                    <c:v>JUZGADO 27 ADMINISTRATIVO ORAL DE MEDELLIN ANTIOQUIA</c:v>
                  </c:pt>
                  <c:pt idx="1453">
                    <c:v>JUZGADO 30 ADMINISTRATIVO ORAL DE MEDELLIN ANTIOQUIA</c:v>
                  </c:pt>
                  <c:pt idx="1454">
                    <c:v>TRIBUNAL ADMINISTRATIVO DE ANTIOQUIA</c:v>
                  </c:pt>
                  <c:pt idx="1455">
                    <c:v>JUZGADO 11 ADMINISTRATIVO ORAL DE MEDELLÍN</c:v>
                  </c:pt>
                  <c:pt idx="1456">
                    <c:v>TRIBUNAL ADMINISTRATIVO ORAL DE ANTIOQUIA</c:v>
                  </c:pt>
                  <c:pt idx="1457">
                    <c:v>JUZGADO CIVIL DEL CIRCUITO DE FREDONIA ANTIOQUIA</c:v>
                  </c:pt>
                  <c:pt idx="1458">
                    <c:v>JUZGADO 31 ADMINISTRATIVO ORAL DE MEDELLIN ANTIOQUIA</c:v>
                  </c:pt>
                  <c:pt idx="1459">
                    <c:v>JUZGADO 35 ADMINISTRATIVO ORAL DE MEDELLIN ANTIOQUIA</c:v>
                  </c:pt>
                  <c:pt idx="1460">
                    <c:v>TRIBUNAL ADMINISTRATIVO ORAL DE ANTIOQUIA</c:v>
                  </c:pt>
                  <c:pt idx="1461">
                    <c:v>JUZGADO 19 ADMINISTRATIVO ORAL DE MEDELLIN ANTIOQUIA  </c:v>
                  </c:pt>
                  <c:pt idx="1462">
                    <c:v>JUZGADO 32 ADMINISTRATIVO ORAL DE MEDELLIN ANTIOQUIA  </c:v>
                  </c:pt>
                  <c:pt idx="1463">
                    <c:v>JUZGADO PROMISCUO DEL CIRCUITO DE SEGOVIA ANTIOQUIA</c:v>
                  </c:pt>
                  <c:pt idx="1464">
                    <c:v>JUZGADO 16 ADMINISTRATIVO ORAL DE MEDELLIN ANTIOQUIA  </c:v>
                  </c:pt>
                  <c:pt idx="1465">
                    <c:v>JUZGADO 24 ADMINISTRATIVO ORAL DE MEDELLIN ANTIOQUIA  </c:v>
                  </c:pt>
                  <c:pt idx="1466">
                    <c:v>JUZGADO 29 ADMINISTRATIVO ORAL DE MEDELLIN ANTIOQUIA  </c:v>
                  </c:pt>
                  <c:pt idx="1467">
                    <c:v>JUZGADO 21 LABORAL DEL CIRCUITO DE MEDELLIN ANTIOQUIA</c:v>
                  </c:pt>
                  <c:pt idx="1468">
                    <c:v>TRIBUNAL ADMINISTRATIVO DE ANTIOQUIA</c:v>
                  </c:pt>
                  <c:pt idx="1469">
                    <c:v>TRIBUNAL ADMINISTRATIVO DE ANTIOQUIA</c:v>
                  </c:pt>
                  <c:pt idx="1470">
                    <c:v>JUZGADO 7 ADMINISTRATIVO ORAL DE MEDELLIN ANTIOQUIA</c:v>
                  </c:pt>
                  <c:pt idx="1471">
                    <c:v>JUZGADO 14 LABORAL DEL CIRCUITO DE MEDELLIN ANTIOQUIA</c:v>
                  </c:pt>
                  <c:pt idx="1472">
                    <c:v>JUZGADO 10 ADMINISTRATIVO ORAL DE MEDELLIN ANTIOQUIA</c:v>
                  </c:pt>
                  <c:pt idx="1473">
                    <c:v>JUZGADO 21 ADMINISTRATIVO ORAL DE MEDELLIN ANTIOQUIA</c:v>
                  </c:pt>
                  <c:pt idx="1474">
                    <c:v>JUZGADO 14 LABORAL DEL CIRCUITO DE MEDELLIN ANTIOQUIA</c:v>
                  </c:pt>
                  <c:pt idx="1475">
                    <c:v>JUZGADO 13 CIVIL MUNICIPAL DEL CIRCUITO DE MEDELLIN ANTIOQUIA</c:v>
                  </c:pt>
                  <c:pt idx="1476">
                    <c:v>CONSEJO DE ESTADO BOGOTA DC  </c:v>
                  </c:pt>
                  <c:pt idx="1477">
                    <c:v>JUZGADO 27 ADMINISTRATIVO ORAL DE MEDELLIN ANTIOQUIA</c:v>
                  </c:pt>
                  <c:pt idx="1478">
                    <c:v>JUZGADO 9 LABORAL DEL CIRCUITO DE MEDELLIN ANTIOQUIA</c:v>
                  </c:pt>
                  <c:pt idx="1479">
                    <c:v>JUZGADO 2 LABORAL DEL CIRCUITO DE MEDELLIN ANTIOQUIA</c:v>
                  </c:pt>
                  <c:pt idx="1480">
                    <c:v>JUZGADO 8 LABORAL DEL CIRCUITO DE MEDELLIN ANTIOQUIA</c:v>
                  </c:pt>
                  <c:pt idx="1481">
                    <c:v>TRIBUNAL ADMINISTRATIVO DE ANTIOQUIA</c:v>
                  </c:pt>
                  <c:pt idx="1482">
                    <c:v>CONSEJO DE ESTADO BOGOTA DC  </c:v>
                  </c:pt>
                  <c:pt idx="1483">
                    <c:v>JUZGADO 15 ADMINISTRATIVO ORAL DE MEDELLIN ANTIOQUIA</c:v>
                  </c:pt>
                  <c:pt idx="1484">
                    <c:v>JUZGADO 14 ADMINISTRATIVO ORAL DE MEDELLIN ANTIOQUIA</c:v>
                  </c:pt>
                  <c:pt idx="1485">
                    <c:v>JUZGADO 9 ADMINISTRATIVO ORAL DE MEDELLIN ANTIOQUIA</c:v>
                  </c:pt>
                  <c:pt idx="1486">
                    <c:v>JUZGADO 23 ADMINISTRATIVO ORAL DE MEDELLIN ANTIOQUIA  </c:v>
                  </c:pt>
                  <c:pt idx="1487">
                    <c:v>JUZGADO 33 ADMINISTRATIVO ORAL DE MEDELLIN ANTIOQUIA</c:v>
                  </c:pt>
                  <c:pt idx="1488">
                    <c:v>16 ADTIVO.</c:v>
                  </c:pt>
                  <c:pt idx="1489">
                    <c:v>23 ADTIVO.</c:v>
                  </c:pt>
                  <c:pt idx="1490">
                    <c:v>29 ADTIVO</c:v>
                  </c:pt>
                  <c:pt idx="1491">
                    <c:v>T.A.A. SALA SEGUNDA ORALIDAD</c:v>
                  </c:pt>
                  <c:pt idx="1492">
                    <c:v>T.A.A-SALA SEGUNDA DE ORALIDAD</c:v>
                  </c:pt>
                  <c:pt idx="1493">
                    <c:v>26 ADMINISTRATIVO</c:v>
                  </c:pt>
                  <c:pt idx="1494">
                    <c:v>T.A.A.-ESCRITURAL</c:v>
                  </c:pt>
                  <c:pt idx="1495">
                    <c:v>09 ADTIVO.</c:v>
                  </c:pt>
                  <c:pt idx="1496">
                    <c:v>T.A.A. SALA PRIMERA ORALIDAD</c:v>
                  </c:pt>
                  <c:pt idx="1497">
                    <c:v>SECCION TERCERA- CONSEJO DE ESTADO</c:v>
                  </c:pt>
                  <c:pt idx="1498">
                    <c:v>003 DESCONGESTION</c:v>
                  </c:pt>
                  <c:pt idx="1499">
                    <c:v>03 ADTIVO.</c:v>
                  </c:pt>
                  <c:pt idx="1500">
                    <c:v>27 ADMINISTRATIVO</c:v>
                  </c:pt>
                  <c:pt idx="1501">
                    <c:v>32 ADTIVO.</c:v>
                  </c:pt>
                  <c:pt idx="1502">
                    <c:v>T.A.A. SALA CUARTA.</c:v>
                  </c:pt>
                  <c:pt idx="1503">
                    <c:v>TRIBUNAL- SALA PRIMERA DE ORALIDAD</c:v>
                  </c:pt>
                  <c:pt idx="1504">
                    <c:v>29 ADTIVO.</c:v>
                  </c:pt>
                  <c:pt idx="1505">
                    <c:v>16 LABORAL</c:v>
                  </c:pt>
                  <c:pt idx="1506">
                    <c:v>16 ADTIVO.</c:v>
                  </c:pt>
                  <c:pt idx="1507">
                    <c:v>12 ADTIVO</c:v>
                  </c:pt>
                  <c:pt idx="1508">
                    <c:v>T.A.A SALA SEGUNDA ORALIDAD</c:v>
                  </c:pt>
                  <c:pt idx="1509">
                    <c:v>01-ESPECIAL-TIERRAS</c:v>
                  </c:pt>
                  <c:pt idx="1510">
                    <c:v>28 ADTIVO.</c:v>
                  </c:pt>
                  <c:pt idx="1511">
                    <c:v>T.A.A.-ESCRITURAL</c:v>
                  </c:pt>
                  <c:pt idx="1512">
                    <c:v>02 ADMINISTRATVO-SAN GIL-SANTANDER</c:v>
                  </c:pt>
                  <c:pt idx="1513">
                    <c:v>T.A.A.</c:v>
                  </c:pt>
                  <c:pt idx="1514">
                    <c:v>20 ADTIVO.</c:v>
                  </c:pt>
                  <c:pt idx="1515">
                    <c:v>3 ADTIVO.</c:v>
                  </c:pt>
                  <c:pt idx="1516">
                    <c:v>001-ESPECIAL-CAUCASIA</c:v>
                  </c:pt>
                  <c:pt idx="1517">
                    <c:v>001-ESPECIAL-CAUCASIA</c:v>
                  </c:pt>
                  <c:pt idx="1518">
                    <c:v>001 ESPECIAL- RESTITUCION-CAUCASIA</c:v>
                  </c:pt>
                  <c:pt idx="1519">
                    <c:v>001 ESPECIAL- RESTITUCION-CAUCASI</c:v>
                  </c:pt>
                  <c:pt idx="1520">
                    <c:v>20 ADMINITRATIVO</c:v>
                  </c:pt>
                  <c:pt idx="1521">
                    <c:v>09 ADTIVO</c:v>
                  </c:pt>
                  <c:pt idx="1522">
                    <c:v>13 ADTIVO.</c:v>
                  </c:pt>
                  <c:pt idx="1523">
                    <c:v>05 ADTIVO.</c:v>
                  </c:pt>
                  <c:pt idx="1524">
                    <c:v>30 ADTIVO.</c:v>
                  </c:pt>
                  <c:pt idx="1525">
                    <c:v>03 ADTIVO</c:v>
                  </c:pt>
                  <c:pt idx="1526">
                    <c:v>07 ADTIVO</c:v>
                  </c:pt>
                  <c:pt idx="1527">
                    <c:v>23 ADTIVO.</c:v>
                  </c:pt>
                  <c:pt idx="1528">
                    <c:v>005 LABORAL</c:v>
                  </c:pt>
                  <c:pt idx="1529">
                    <c:v>08 ADTIVO.</c:v>
                  </c:pt>
                  <c:pt idx="1530">
                    <c:v>05 LBORAL</c:v>
                  </c:pt>
                  <c:pt idx="1531">
                    <c:v>27 ADTIVO.</c:v>
                  </c:pt>
                  <c:pt idx="1532">
                    <c:v>17 ADTIVO.</c:v>
                  </c:pt>
                  <c:pt idx="1533">
                    <c:v>13 ADTIVO.</c:v>
                  </c:pt>
                  <c:pt idx="1534">
                    <c:v>19 ADTIVO.</c:v>
                  </c:pt>
                  <c:pt idx="1535">
                    <c:v>19 ADTIVO.</c:v>
                  </c:pt>
                  <c:pt idx="1536">
                    <c:v>T.A.A.</c:v>
                  </c:pt>
                  <c:pt idx="1537">
                    <c:v>20 ADTIVO.</c:v>
                  </c:pt>
                  <c:pt idx="1538">
                    <c:v>24 ADTIVO.</c:v>
                  </c:pt>
                  <c:pt idx="1539">
                    <c:v>23 ADTIVO.</c:v>
                  </c:pt>
                  <c:pt idx="1540">
                    <c:v>036 ADTIVO.</c:v>
                  </c:pt>
                  <c:pt idx="1541">
                    <c:v>T. A. A.</c:v>
                  </c:pt>
                  <c:pt idx="1542">
                    <c:v>T.A.A..</c:v>
                  </c:pt>
                  <c:pt idx="1543">
                    <c:v>08 ADTIVO.</c:v>
                  </c:pt>
                  <c:pt idx="1544">
                    <c:v>35ADTIVO.</c:v>
                  </c:pt>
                  <c:pt idx="1545">
                    <c:v>34 ADTIVO.</c:v>
                  </c:pt>
                  <c:pt idx="1546">
                    <c:v>LABORALCIVIL-CAUCASIA</c:v>
                  </c:pt>
                  <c:pt idx="1547">
                    <c:v>T.A.A.</c:v>
                  </c:pt>
                  <c:pt idx="1548">
                    <c:v>LABORAL-CIVIL- CAUCASIA</c:v>
                  </c:pt>
                  <c:pt idx="1549">
                    <c:v>04 ADTIVO</c:v>
                  </c:pt>
                  <c:pt idx="1550">
                    <c:v>14 ADTIVO</c:v>
                  </c:pt>
                  <c:pt idx="1551">
                    <c:v>23 ADTIVO.</c:v>
                  </c:pt>
                  <c:pt idx="1552">
                    <c:v>03 ADTIVO</c:v>
                  </c:pt>
                  <c:pt idx="1553">
                    <c:v>022 ADTIVO.</c:v>
                  </c:pt>
                  <c:pt idx="1554">
                    <c:v>23 ADTIVO.</c:v>
                  </c:pt>
                  <c:pt idx="1555">
                    <c:v>36 ADTIVO.</c:v>
                  </c:pt>
                  <c:pt idx="1556">
                    <c:v>18 adtivo.</c:v>
                  </c:pt>
                  <c:pt idx="1557">
                    <c:v>CONSEJO DE ESTADO</c:v>
                  </c:pt>
                  <c:pt idx="1558">
                    <c:v>08 CIVIL CIRCUITO</c:v>
                  </c:pt>
                  <c:pt idx="1559">
                    <c:v>T. T. A. </c:v>
                  </c:pt>
                  <c:pt idx="1560">
                    <c:v>13 ADTIVO.</c:v>
                  </c:pt>
                  <c:pt idx="1561">
                    <c:v>15 LABORAL </c:v>
                  </c:pt>
                  <c:pt idx="1562">
                    <c:v>16 ADTIVO.</c:v>
                  </c:pt>
                  <c:pt idx="1563">
                    <c:v>T.A.A.</c:v>
                  </c:pt>
                  <c:pt idx="1564">
                    <c:v>t.a.a.</c:v>
                  </c:pt>
                  <c:pt idx="1565">
                    <c:v>T.A.A.</c:v>
                  </c:pt>
                  <c:pt idx="1566">
                    <c:v>14 ADTIVO.</c:v>
                  </c:pt>
                  <c:pt idx="1567">
                    <c:v>18 LABORAL</c:v>
                  </c:pt>
                  <c:pt idx="1568">
                    <c:v>05 LABORAL</c:v>
                  </c:pt>
                  <c:pt idx="1569">
                    <c:v>04 LABORAL</c:v>
                  </c:pt>
                  <c:pt idx="1570">
                    <c:v>25 ADTIVO.</c:v>
                  </c:pt>
                  <c:pt idx="1571">
                    <c:v>15 ADTIVO</c:v>
                  </c:pt>
                  <c:pt idx="1572">
                    <c:v>01 SEGOVIA</c:v>
                  </c:pt>
                  <c:pt idx="1573">
                    <c:v>01 ADTIVO TURBO</c:v>
                  </c:pt>
                  <c:pt idx="1574">
                    <c:v>01 LABORAL YOLOMBÓ</c:v>
                  </c:pt>
                  <c:pt idx="1575">
                    <c:v>001 LABORAL-CAUCASIA</c:v>
                  </c:pt>
                  <c:pt idx="1576">
                    <c:v>001 CAUCASIA</c:v>
                  </c:pt>
                  <c:pt idx="1577">
                    <c:v>001 CAUCASIA</c:v>
                  </c:pt>
                  <c:pt idx="1578">
                    <c:v>001 CAUCASIA</c:v>
                  </c:pt>
                  <c:pt idx="1579">
                    <c:v>36 ADTIVO</c:v>
                  </c:pt>
                  <c:pt idx="1580">
                    <c:v>11 ADTIVO</c:v>
                  </c:pt>
                  <c:pt idx="1581">
                    <c:v>T.A.A.</c:v>
                  </c:pt>
                  <c:pt idx="1582">
                    <c:v>12 ADTIVO</c:v>
                  </c:pt>
                  <c:pt idx="1583">
                    <c:v>001 Laboral</c:v>
                  </c:pt>
                  <c:pt idx="1584">
                    <c:v>001 laboral</c:v>
                  </c:pt>
                  <c:pt idx="1585">
                    <c:v>015 LABORAL</c:v>
                  </c:pt>
                  <c:pt idx="1586">
                    <c:v>001 LABORAL</c:v>
                  </c:pt>
                  <c:pt idx="1587">
                    <c:v>T.A.A.</c:v>
                  </c:pt>
                  <c:pt idx="1588">
                    <c:v>027 ADTIVO</c:v>
                  </c:pt>
                  <c:pt idx="1589">
                    <c:v>035 ADTIVO</c:v>
                  </c:pt>
                  <c:pt idx="1590">
                    <c:v>15 LABORAL </c:v>
                  </c:pt>
                  <c:pt idx="1591">
                    <c:v>T. A. A.</c:v>
                  </c:pt>
                  <c:pt idx="1592">
                    <c:v>26 ADTIVO</c:v>
                  </c:pt>
                  <c:pt idx="1593">
                    <c:v>009 LABORAL </c:v>
                  </c:pt>
                  <c:pt idx="1594">
                    <c:v>19 ADTIVO.</c:v>
                  </c:pt>
                  <c:pt idx="1595">
                    <c:v>T.A.A.</c:v>
                  </c:pt>
                  <c:pt idx="1596">
                    <c:v>09 ATIVO</c:v>
                  </c:pt>
                  <c:pt idx="1597">
                    <c:v>007 ADTIVO</c:v>
                  </c:pt>
                  <c:pt idx="1598">
                    <c:v>14 LABORAL</c:v>
                  </c:pt>
                  <c:pt idx="1599">
                    <c:v>T.A.A.</c:v>
                  </c:pt>
                  <c:pt idx="1600">
                    <c:v>013 ADTIVO</c:v>
                  </c:pt>
                  <c:pt idx="1601">
                    <c:v>010 ADTIVO</c:v>
                  </c:pt>
                  <c:pt idx="1602">
                    <c:v>006 ADTIVO</c:v>
                  </c:pt>
                  <c:pt idx="1603">
                    <c:v>003 ADTIVO</c:v>
                  </c:pt>
                  <c:pt idx="1604">
                    <c:v>T.A.A.</c:v>
                  </c:pt>
                  <c:pt idx="1605">
                    <c:v>008 ADTIVO</c:v>
                  </c:pt>
                  <c:pt idx="1606">
                    <c:v>20 LABORAL</c:v>
                  </c:pt>
                  <c:pt idx="1607">
                    <c:v>009ADTIVO</c:v>
                  </c:pt>
                  <c:pt idx="1608">
                    <c:v>T.A.A.</c:v>
                  </c:pt>
                  <c:pt idx="1609">
                    <c:v>21 ADTIVO</c:v>
                  </c:pt>
                  <c:pt idx="1610">
                    <c:v>36 ADTIVO</c:v>
                  </c:pt>
                  <c:pt idx="1611">
                    <c:v>002 ADTIVO</c:v>
                  </c:pt>
                  <c:pt idx="1612">
                    <c:v>PROMISCUO DE AMALFI</c:v>
                  </c:pt>
                  <c:pt idx="1613">
                    <c:v>PROMISCUO DE AMALFI</c:v>
                  </c:pt>
                  <c:pt idx="1614">
                    <c:v>PROMISCUO SEGOVIA</c:v>
                  </c:pt>
                  <c:pt idx="1615">
                    <c:v>19 ADTIVO.</c:v>
                  </c:pt>
                  <c:pt idx="1616">
                    <c:v>13 ADTIVO.</c:v>
                  </c:pt>
                  <c:pt idx="1617">
                    <c:v>36 ADTIVO</c:v>
                  </c:pt>
                  <c:pt idx="1618">
                    <c:v>T.A.A.</c:v>
                  </c:pt>
                  <c:pt idx="1619">
                    <c:v>12 LABORAL</c:v>
                  </c:pt>
                  <c:pt idx="1620">
                    <c:v>006 ADTIVO</c:v>
                  </c:pt>
                  <c:pt idx="1621">
                    <c:v>021 ADTIVO</c:v>
                  </c:pt>
                  <c:pt idx="1622">
                    <c:v>T.A.A.</c:v>
                  </c:pt>
                  <c:pt idx="1623">
                    <c:v>33 ADTIVO.</c:v>
                  </c:pt>
                  <c:pt idx="1624">
                    <c:v>20 ADTIVO.</c:v>
                  </c:pt>
                  <c:pt idx="1625">
                    <c:v>009 ADTIVO.</c:v>
                  </c:pt>
                  <c:pt idx="1626">
                    <c:v>10 ADTIVO.</c:v>
                  </c:pt>
                  <c:pt idx="1627">
                    <c:v>001 SEGOVIA</c:v>
                  </c:pt>
                  <c:pt idx="1628">
                    <c:v>10 ADTIVO.</c:v>
                  </c:pt>
                  <c:pt idx="1629">
                    <c:v>001 BELLO.</c:v>
                  </c:pt>
                  <c:pt idx="1630">
                    <c:v>001 ADTIVO.</c:v>
                  </c:pt>
                  <c:pt idx="1631">
                    <c:v>21 ADTIVO.</c:v>
                  </c:pt>
                  <c:pt idx="1632">
                    <c:v>21 ADTIVO.</c:v>
                  </c:pt>
                  <c:pt idx="1633">
                    <c:v>005 ADTIVO.</c:v>
                  </c:pt>
                  <c:pt idx="1634">
                    <c:v>10 LABORAL</c:v>
                  </c:pt>
                  <c:pt idx="1635">
                    <c:v>T.A.A.</c:v>
                  </c:pt>
                  <c:pt idx="1636">
                    <c:v>035 ADTIVO</c:v>
                  </c:pt>
                  <c:pt idx="1637">
                    <c:v>017 ADTIVO</c:v>
                  </c:pt>
                  <c:pt idx="1638">
                    <c:v>T.A.A.</c:v>
                  </c:pt>
                  <c:pt idx="1639">
                    <c:v>014 ADTIVO.</c:v>
                  </c:pt>
                  <c:pt idx="1640">
                    <c:v>Tribunal Administrativo de Antioquia</c:v>
                  </c:pt>
                  <c:pt idx="1641">
                    <c:v>Tribunal Administrativo de Antioquia</c:v>
                  </c:pt>
                  <c:pt idx="1642">
                    <c:v>Tribunal Administrativo de Antioquia</c:v>
                  </c:pt>
                  <c:pt idx="1643">
                    <c:v>Tribunal Administrativo de Antioquia</c:v>
                  </c:pt>
                  <c:pt idx="1644">
                    <c:v>Tribunal Administrativo de Antioquia</c:v>
                  </c:pt>
                  <c:pt idx="1645">
                    <c:v>Tribunal Administrativo de Antioquia</c:v>
                  </c:pt>
                  <c:pt idx="1646">
                    <c:v>Tribunal Administrativo de Antioquia</c:v>
                  </c:pt>
                  <c:pt idx="1647">
                    <c:v>Tribunal Administrativo de Antioquia</c:v>
                  </c:pt>
                  <c:pt idx="1648">
                    <c:v>Tribunal Administrativo de Antioquia</c:v>
                  </c:pt>
                  <c:pt idx="1649">
                    <c:v>JUZGADDOS ADMINISTRATIVOS </c:v>
                  </c:pt>
                  <c:pt idx="1650">
                    <c:v>JUZGADDOS ADMINISTRATIVOS </c:v>
                  </c:pt>
                  <c:pt idx="1651">
                    <c:v>JUZGADOS ADMINISTRATIVOS </c:v>
                  </c:pt>
                  <c:pt idx="1652">
                    <c:v>JUZGADOS ADMINISTRATIVOS </c:v>
                  </c:pt>
                  <c:pt idx="1653">
                    <c:v>JUZGADOS ADMINISTRATIVOS </c:v>
                  </c:pt>
                  <c:pt idx="1654">
                    <c:v>JUZGADOS ADMINISTRATIVOS </c:v>
                  </c:pt>
                  <c:pt idx="1655">
                    <c:v>JUZGADOS ADMINISTRATIVOS </c:v>
                  </c:pt>
                  <c:pt idx="1656">
                    <c:v>JUZGADOS ADMINISTRATIVOS </c:v>
                  </c:pt>
                  <c:pt idx="1657">
                    <c:v>JUZGADOS ADMINISTRATIVOS </c:v>
                  </c:pt>
                  <c:pt idx="1658">
                    <c:v>JUZGADOS ADMINISTRATIVOS </c:v>
                  </c:pt>
                  <c:pt idx="1659">
                    <c:v>JUZGADOS ADMINISTRATIVOS </c:v>
                  </c:pt>
                  <c:pt idx="1660">
                    <c:v>JUZGADOS ADMINISTRATIVOS </c:v>
                  </c:pt>
                  <c:pt idx="1661">
                    <c:v>JUZGADO LABORAL DEL CIRCUITO  MEDELLIN </c:v>
                  </c:pt>
                  <c:pt idx="1662">
                    <c:v>JUZGADO LABORAL DEL CIRCUITO  MEDELLIN </c:v>
                  </c:pt>
                  <c:pt idx="1663">
                    <c:v>JUZGADO LABORAL DEL CIRCUITO  MEDELLIN </c:v>
                  </c:pt>
                  <c:pt idx="1664">
                    <c:v>JUZGADO LABORAL DEL CIRCUITO  MEDELLIN </c:v>
                  </c:pt>
                  <c:pt idx="1665">
                    <c:v>JUZGADO CIVIL LABORAL DEL CIRCUITO CAUCASIA</c:v>
                  </c:pt>
                  <c:pt idx="1666">
                    <c:v>JUZGADO LABORAL DEL CIRCUITO CAUCACIA</c:v>
                  </c:pt>
                  <c:pt idx="1667">
                    <c:v>JUZGADO PRIMERO CIVIL DEL CIRCUITO  DE TIERRAS APARTADO</c:v>
                  </c:pt>
                  <c:pt idx="1668">
                    <c:v>JUZGADO SEGUNDO CIVIL DEL CIRCUITO  DE TIERRAS APARTADO</c:v>
                  </c:pt>
                  <c:pt idx="1669">
                    <c:v>TRIBUNAL ADMINISTRTIVO DE CUNDINAMARCA </c:v>
                  </c:pt>
                  <c:pt idx="1670">
                    <c:v>JUZGADOS ADMINISTRATIVOS </c:v>
                  </c:pt>
                  <c:pt idx="1671">
                    <c:v>JUZGADOS ADMINISTRATIVOS </c:v>
                  </c:pt>
                  <c:pt idx="1672">
                    <c:v>JUZGADO LABORAL DEL CIRCUITO  MEDELLIN </c:v>
                  </c:pt>
                  <c:pt idx="1673">
                    <c:v>JUZGADO PROMISCUO DEL CIRCUITO JERICO </c:v>
                  </c:pt>
                  <c:pt idx="1674">
                    <c:v>JUZGADO PROMISCUO DEL CIRCUITO JERICO </c:v>
                  </c:pt>
                  <c:pt idx="1675">
                    <c:v>JUZGADO PROMISCUO DEL CIRCUITO JERICO </c:v>
                  </c:pt>
                  <c:pt idx="1676">
                    <c:v>JUZGADO PROMISCUO DEL CIRCUITO JERICO </c:v>
                  </c:pt>
                  <c:pt idx="1677">
                    <c:v>JUZGADO PROMISCUO DEL CIRCUITO JERICO </c:v>
                  </c:pt>
                  <c:pt idx="1678">
                    <c:v>JUZGADO PROMISCUO DEL CIRCUITO JERICO </c:v>
                  </c:pt>
                  <c:pt idx="1679">
                    <c:v>JUZGADO LABORAL DEL CIRCUITO  MEDELLIN </c:v>
                  </c:pt>
                  <c:pt idx="1680">
                    <c:v>JUZGADOS ADMINISTRATIVOS </c:v>
                  </c:pt>
                  <c:pt idx="1681">
                    <c:v>JUZGADO LABORAL DEL CIRCUITO  MEDELLIN </c:v>
                  </c:pt>
                  <c:pt idx="1682">
                    <c:v>JUZGADO PRIMERO CIVIL DEL CIRCUITO DE BELLO </c:v>
                  </c:pt>
                  <c:pt idx="1683">
                    <c:v>JUZGADOS ADMINISTRATIVOS </c:v>
                  </c:pt>
                  <c:pt idx="1684">
                    <c:v>JUZGADOS ADMINISTRATIVOS </c:v>
                  </c:pt>
                  <c:pt idx="1685">
                    <c:v>JUZGADOS ADMINISTRATIVOS </c:v>
                  </c:pt>
                  <c:pt idx="1686">
                    <c:v>JUZGADO SEGUNDO CIVIL DEL CIRCUITO  DE TIERRAS MEDELIN </c:v>
                  </c:pt>
                  <c:pt idx="1687">
                    <c:v>JUZGADOS  ADMINISTRATIVOS</c:v>
                  </c:pt>
                  <c:pt idx="1688">
                    <c:v>JUZGADO LABORAL DEL CIRCUITO  MEDELLIN </c:v>
                  </c:pt>
                  <c:pt idx="1689">
                    <c:v>JUZGADO ADMINISTRATIVO</c:v>
                  </c:pt>
                  <c:pt idx="1690">
                    <c:v>JUZGADO LABORAL DEL CIRCUITO  MEDELLIN </c:v>
                  </c:pt>
                  <c:pt idx="1691">
                    <c:v>JUZGADO LABORAL DEL CIRCUITO  MEDELLIN </c:v>
                  </c:pt>
                  <c:pt idx="1692">
                    <c:v>JUZGADO ADMINISTRATIVO</c:v>
                  </c:pt>
                  <c:pt idx="1693">
                    <c:v>JUZGADO ADMINISTRATIVO</c:v>
                  </c:pt>
                  <c:pt idx="1694">
                    <c:v>JUZGADO ADMINISTRATIVO</c:v>
                  </c:pt>
                  <c:pt idx="1695">
                    <c:v>JUZGADO ADMINISTRATIVO</c:v>
                  </c:pt>
                  <c:pt idx="1696">
                    <c:v>JUZGADO ADMINISTRATIVO</c:v>
                  </c:pt>
                  <c:pt idx="1697">
                    <c:v>JUZGADO ADMINISTRATIVO</c:v>
                  </c:pt>
                  <c:pt idx="1698">
                    <c:v>JUZGADO LABORAL DEL CIRCUITO  MEDELLIN </c:v>
                  </c:pt>
                  <c:pt idx="1699">
                    <c:v>JUZGADO ADMINISTRATIVO</c:v>
                  </c:pt>
                  <c:pt idx="1700">
                    <c:v>JUZGADO LABORAL DEL CIRCUITO  MARINILLA </c:v>
                  </c:pt>
                  <c:pt idx="1701">
                    <c:v>JUZGADO ADMINISTRATIVO</c:v>
                  </c:pt>
                  <c:pt idx="1702">
                    <c:v>Tribunal Administrativo de Antioquia</c:v>
                  </c:pt>
                  <c:pt idx="1703">
                    <c:v>Tribunal Administrativo de Antioquia</c:v>
                  </c:pt>
                  <c:pt idx="1704">
                    <c:v>JUZGADO ADMINISTRATIVO</c:v>
                  </c:pt>
                  <c:pt idx="1705">
                    <c:v>JUZGADO ADMINISTRATIVO</c:v>
                  </c:pt>
                  <c:pt idx="1706">
                    <c:v>Tribunal Administrativo de Antioquia</c:v>
                  </c:pt>
                  <c:pt idx="1707">
                    <c:v>JUZGADO CIVIL DEL CIRCUITO  MEDELLIN</c:v>
                  </c:pt>
                  <c:pt idx="1708">
                    <c:v>JUZGADO ADMINISTRATIVO</c:v>
                  </c:pt>
                  <c:pt idx="1709">
                    <c:v>Tribunal Administrativo de Antioquia</c:v>
                  </c:pt>
                  <c:pt idx="1710">
                    <c:v>JUZGADO LABORAL DEL CIRCUITO  RIONEGRO</c:v>
                  </c:pt>
                  <c:pt idx="1711">
                    <c:v>JUZGADO LABORAL DEL CIRCUITO  RIONEGRO</c:v>
                  </c:pt>
                  <c:pt idx="1712">
                    <c:v>Tribunal Administrativo de Antioquia</c:v>
                  </c:pt>
                  <c:pt idx="1713">
                    <c:v>JUZGADO LABORAL DEL CIRCUITO PUERTO BERRIO </c:v>
                  </c:pt>
                  <c:pt idx="1714">
                    <c:v>JUZGADO LABORAL DEL CIRCUITO PUERTO BERRIO </c:v>
                  </c:pt>
                  <c:pt idx="1715">
                    <c:v>JUZGADO LABORAL DEL CIRCUITO PUERTO BERRIO </c:v>
                  </c:pt>
                  <c:pt idx="1716">
                    <c:v>JUZGADO LABORAL DEL CIRCUITO  RIONEGRO</c:v>
                  </c:pt>
                  <c:pt idx="1717">
                    <c:v>JUZGADO LABORAL DEL CIRCUITO  MEDELLIN </c:v>
                  </c:pt>
                  <c:pt idx="1718">
                    <c:v>JUZGADO ADMINISTRATIVO-</c:v>
                  </c:pt>
                  <c:pt idx="1719">
                    <c:v>JUZGADO ADMINISTRATIVO- TURBO ANT</c:v>
                  </c:pt>
                  <c:pt idx="1720">
                    <c:v>Tribunal Administrativo de Antioquia</c:v>
                  </c:pt>
                  <c:pt idx="1721">
                    <c:v>JUZGADO LABORAL DEL CIRCUITO  MEDELLIN </c:v>
                  </c:pt>
                  <c:pt idx="1722">
                    <c:v>JUZGADO ADMINISTRATIVO-</c:v>
                  </c:pt>
                  <c:pt idx="1723">
                    <c:v>Tribunal Administrativo de Antioquia</c:v>
                  </c:pt>
                  <c:pt idx="1724">
                    <c:v>JUZGADO ADMINISTRATIVO-</c:v>
                  </c:pt>
                  <c:pt idx="1725">
                    <c:v>JUZGADO ADMINISTRATIVO-</c:v>
                  </c:pt>
                  <c:pt idx="1726">
                    <c:v>JUZGADO ADMINISTRATIVO- TURBO ANT</c:v>
                  </c:pt>
                  <c:pt idx="1727">
                    <c:v>JUZGADO ADMINISTRATIVO-</c:v>
                  </c:pt>
                  <c:pt idx="1728">
                    <c:v>JUZGADO LABORAL DEL CIRCUITO  MEDELLIN </c:v>
                  </c:pt>
                  <c:pt idx="1729">
                    <c:v>JUZGADO ADMINISTRATIVO-</c:v>
                  </c:pt>
                  <c:pt idx="1730">
                    <c:v>JUZGADO ADMINISTRATIVO-</c:v>
                  </c:pt>
                  <c:pt idx="1731">
                    <c:v>JUZGADO LABORAL DEL CIRCUITO  MEDELLIN </c:v>
                  </c:pt>
                  <c:pt idx="1732">
                    <c:v>JUZGADOS ADMINISTRATIVOS </c:v>
                  </c:pt>
                  <c:pt idx="1733">
                    <c:v>JUZGADO ADMINISTRATIVO-</c:v>
                  </c:pt>
                  <c:pt idx="1734">
                    <c:v>JUZGADO ADMINISTRATIVO-</c:v>
                  </c:pt>
                  <c:pt idx="1735">
                    <c:v>JUZGADO ADMINISTRATIVO- TURBO ANT</c:v>
                  </c:pt>
                  <c:pt idx="1736">
                    <c:v>JUZGADO LABORAL DEL CIRCUITO  MEDELLIN </c:v>
                  </c:pt>
                  <c:pt idx="1737">
                    <c:v>JUZGADO ADMINISTRATIVO-</c:v>
                  </c:pt>
                  <c:pt idx="1738">
                    <c:v>JUZGADO ADMINISTRATIVO-</c:v>
                  </c:pt>
                  <c:pt idx="1739">
                    <c:v>JUZGADO ADMINISTRATIVO-</c:v>
                  </c:pt>
                  <c:pt idx="1740">
                    <c:v>JUZGADO LABORAL DEL CIRCUITO  MEDELLIN </c:v>
                  </c:pt>
                  <c:pt idx="1741">
                    <c:v>Tribunal Administrativo de Antioquia</c:v>
                  </c:pt>
                  <c:pt idx="1742">
                    <c:v>JUZGADO ADMINISTRATIVO-</c:v>
                  </c:pt>
                  <c:pt idx="1743">
                    <c:v>JUZGADO ADMINISTRATIVO-</c:v>
                  </c:pt>
                  <c:pt idx="1744">
                    <c:v>JUZGADO ADMINISTRATIVO-</c:v>
                  </c:pt>
                  <c:pt idx="1745">
                    <c:v>JUZGADO ADMINISTRATIVO-</c:v>
                  </c:pt>
                  <c:pt idx="1746">
                    <c:v>JUZGADOS  ADMINISTRATIVOS</c:v>
                  </c:pt>
                  <c:pt idx="1747">
                    <c:v>JUZGADO ADMINISTRATIVO-</c:v>
                  </c:pt>
                  <c:pt idx="1748">
                    <c:v>JUZGADO ADMINISTRATIVO-</c:v>
                  </c:pt>
                  <c:pt idx="1749">
                    <c:v>JUZGADO ADMINISTRATIVO-</c:v>
                  </c:pt>
                  <c:pt idx="1750">
                    <c:v>JUZGADO LABORAL DEL CIRCUITO  MEDELLIN </c:v>
                  </c:pt>
                  <c:pt idx="1751">
                    <c:v>JUZGADO LABORAL DEL CIRCUITO  MEDELLIN </c:v>
                  </c:pt>
                  <c:pt idx="1752">
                    <c:v>JUZGADO ADMINISTRATIVO-</c:v>
                  </c:pt>
                  <c:pt idx="1753">
                    <c:v>JUZGADO ADMINISTRATIVO-</c:v>
                  </c:pt>
                  <c:pt idx="1754">
                    <c:v>Juzgado 9 Laboral del Circuito Medellín</c:v>
                  </c:pt>
                  <c:pt idx="1755">
                    <c:v>Juzgado 20 Administrativo Oral del Circuito Medellín</c:v>
                  </c:pt>
                  <c:pt idx="1756">
                    <c:v>Juzgado 6 Administrativo Oral del Circuito Medellín  </c:v>
                  </c:pt>
                  <c:pt idx="1757">
                    <c:v>Juzgado 34 Administrativo Oral del Circuito de Medellín</c:v>
                  </c:pt>
                  <c:pt idx="1758">
                    <c:v>CORTE SUPREMA DE JUSTICIA- SALA LABORAL</c:v>
                  </c:pt>
                  <c:pt idx="1759">
                    <c:v>CORTE SUPREMA DE JUSTICIA- SALA LABORAL</c:v>
                  </c:pt>
                  <c:pt idx="1760">
                    <c:v>CONSEJO DE ESTADO</c:v>
                  </c:pt>
                  <c:pt idx="1761">
                    <c:v>TRIBUNAL ADMINISTRATIVO DE ANTIOQUIA</c:v>
                  </c:pt>
                  <c:pt idx="1762">
                    <c:v>JUZGADO 3 ADMINISTRATIVO </c:v>
                  </c:pt>
                  <c:pt idx="1763">
                    <c:v>JUZGADO 3 ADMINISTRATIVO </c:v>
                  </c:pt>
                  <c:pt idx="1764">
                    <c:v>TRIBUNAL ADMINISTRATIVO DE ANTIOQUIA</c:v>
                  </c:pt>
                  <c:pt idx="1765">
                    <c:v>TRIBUNAL ADMINISTRATIVO DE ANTIOQUIA</c:v>
                  </c:pt>
                  <c:pt idx="1766">
                    <c:v>JUZGADO 12 LABORAL DEL CIRCUITO</c:v>
                  </c:pt>
                  <c:pt idx="1767">
                    <c:v>TRIBUNAL ADMINISTRATIVO DE ANTIOQUIA</c:v>
                  </c:pt>
                  <c:pt idx="1768">
                    <c:v>TRIBUNAL ADMINISTRATIVO DE ANTIOQUIA</c:v>
                  </c:pt>
                  <c:pt idx="1769">
                    <c:v>JUZGADO 15 ADMINISTRATIVO </c:v>
                  </c:pt>
                  <c:pt idx="1770">
                    <c:v>JUZGADO 17 ADMINISTRATIVO </c:v>
                  </c:pt>
                  <c:pt idx="1771">
                    <c:v>JUZGADO 19 ADMINISTRATIVO </c:v>
                  </c:pt>
                  <c:pt idx="1772">
                    <c:v>JUZGADO 26 ADMINISTRATIVO </c:v>
                  </c:pt>
                  <c:pt idx="1773">
                    <c:v>JUZGADO 25 ADMINISTRATIVO </c:v>
                  </c:pt>
                  <c:pt idx="1774">
                    <c:v>TRIBUNAL ADMINISTRATIVO DE ANTIOQUIA</c:v>
                  </c:pt>
                  <c:pt idx="1775">
                    <c:v>JUZGADO 01 ADMINISTRATIVO </c:v>
                  </c:pt>
                  <c:pt idx="1776">
                    <c:v>JUZGADO 15 ADMINISTRATIVO </c:v>
                  </c:pt>
                  <c:pt idx="1777">
                    <c:v>TRIBUNAL ADMINISTRATIVO ORAL DE ANTIOQUIA</c:v>
                  </c:pt>
                  <c:pt idx="1778">
                    <c:v>JUZGADO 19 ADMINISTRATIVO </c:v>
                  </c:pt>
                  <c:pt idx="1779">
                    <c:v>JUZGADO 24 ADMINISTRATIVO </c:v>
                  </c:pt>
                  <c:pt idx="1780">
                    <c:v>JUZGADO 32 ADMINISTRATIVO </c:v>
                  </c:pt>
                  <c:pt idx="1781">
                    <c:v>JUZGADO QUINTO LABORL DEL CIRCUITO DE MEDELLÍN</c:v>
                  </c:pt>
                  <c:pt idx="1782">
                    <c:v>16 Administrativo Oral de Medellín</c:v>
                  </c:pt>
                  <c:pt idx="1783">
                    <c:v>30 Administrativo Oral de Medellín</c:v>
                  </c:pt>
                  <c:pt idx="1784">
                    <c:v>Tribunal Administivo de Antioquia</c:v>
                  </c:pt>
                  <c:pt idx="1785">
                    <c:v>29 Administrativo Oral de Medellín</c:v>
                  </c:pt>
                  <c:pt idx="1786">
                    <c:v>14 Administrativo Oral de Medellín</c:v>
                  </c:pt>
                  <c:pt idx="1787">
                    <c:v>Tribunal Administivo de Antioquia</c:v>
                  </c:pt>
                  <c:pt idx="1788">
                    <c:v>CORTE SUPREMA DE JUSTICIA- SALA LABORAL</c:v>
                  </c:pt>
                  <c:pt idx="1789">
                    <c:v>CORTE SUPREMA DE JUSTICIA- SALA LABORAL</c:v>
                  </c:pt>
                  <c:pt idx="1790">
                    <c:v>JUZGADO 26 ADTIVO ORAL DE MEDELLÍN</c:v>
                  </c:pt>
                  <c:pt idx="1791">
                    <c:v>TRIBUNAL ADTIVO DE ANTIOQUIA</c:v>
                  </c:pt>
                  <c:pt idx="1792">
                    <c:v>TRIBUNAL ADTIVO DE ANTIOQUIA</c:v>
                  </c:pt>
                  <c:pt idx="1793">
                    <c:v>JUZGADO CIVIL LABORAL  DEL CIRCUITO DE CAUCASIA</c:v>
                  </c:pt>
                  <c:pt idx="1794">
                    <c:v>JUZGADO 3° ADMTIVO DE MEDELLÍN</c:v>
                  </c:pt>
                  <c:pt idx="1795">
                    <c:v>TRIBUNAL ADTIVO DE ANTIOQUIA</c:v>
                  </c:pt>
                  <c:pt idx="1796">
                    <c:v>JUZGADO 23 LABORAL DE MEDELLÍN</c:v>
                  </c:pt>
                  <c:pt idx="1797">
                    <c:v>JUZGADO 7° ADMTIVO DE MEDELLÍN</c:v>
                  </c:pt>
                  <c:pt idx="1798">
                    <c:v>01 Administrativo Oral de Medellín</c:v>
                  </c:pt>
                  <c:pt idx="1799">
                    <c:v>JUZGADO 32 ADMINISTRATIVO </c:v>
                  </c:pt>
                  <c:pt idx="1800">
                    <c:v>JUZGADO 11 ADMINISTRATIVO </c:v>
                  </c:pt>
                  <c:pt idx="1801">
                    <c:v>JUZGADO 14 LABORAL DEL CIRCUITO</c:v>
                  </c:pt>
                  <c:pt idx="1802">
                    <c:v>JUZGADO 34 ADMINISTRATIVO</c:v>
                  </c:pt>
                  <c:pt idx="1803">
                    <c:v>JUZGADO PROMISCUO DEL CIRCUITO DE JERICÓ ANTIOQUIA</c:v>
                  </c:pt>
                  <c:pt idx="1804">
                    <c:v>JUZGADO 24 ADMINISTRATIVO</c:v>
                  </c:pt>
                  <c:pt idx="1805">
                    <c:v>JUZGADO 34 ADMINISTRATIVO</c:v>
                  </c:pt>
                  <c:pt idx="1806">
                    <c:v>JUZGADO 17 LABORAL DEL CIRCUITO DE MEDELLÍN</c:v>
                  </c:pt>
                  <c:pt idx="1807">
                    <c:v>JUZGADO SEGUNDO ADMINISTRATIVO DE MEDELLIN</c:v>
                  </c:pt>
                  <c:pt idx="1808">
                    <c:v>JUZGADO PROMISCUO CIRCUITO DE TITIRIBI</c:v>
                  </c:pt>
                  <c:pt idx="1809">
                    <c:v>Juzgado Decimo
laboral del Circuito</c:v>
                  </c:pt>
                  <c:pt idx="1810">
                    <c:v>JUZGADO PROMISCUO CIRCUITO DE TITIRIBI</c:v>
                  </c:pt>
                  <c:pt idx="1811">
                    <c:v>JUZGADO PROMISCUO CIRCUITO DE TITIRIBI</c:v>
                  </c:pt>
                  <c:pt idx="1812">
                    <c:v>JUZGADO 17 ADMINISTRATIVO ORAL DEL CIRCUITO DE MEDELLIN</c:v>
                  </c:pt>
                  <c:pt idx="1813">
                    <c:v>JUZGADO 9 LABORAL DEL CIRCUITO DE MEDELLIN</c:v>
                  </c:pt>
                  <c:pt idx="1814">
                    <c:v>JUZGADO 29 ADMINISTRATIVO ORAL DEL CIRCUITO DE MEDELLIN</c:v>
                  </c:pt>
                  <c:pt idx="1815">
                    <c:v>Tribunal administrativo 
de Antioquia Sala tercera de oralidad</c:v>
                  </c:pt>
                  <c:pt idx="1816">
                    <c:v>Juzgado Dieciseis 
laboral del circuito</c:v>
                  </c:pt>
                  <c:pt idx="1817">
                    <c:v>Juzgado veintidos Laboral 
Del Circuito De Medellín</c:v>
                  </c:pt>
                  <c:pt idx="1818">
                    <c:v>tribunal Administrativo de               
 Antioquia sala primera               de oralidad</c:v>
                  </c:pt>
                  <c:pt idx="1819">
                    <c:v>JUZGADO 7 ADMINISTRATIVO ORAL DE MEDELLIN</c:v>
                  </c:pt>
                  <c:pt idx="1820">
                    <c:v>Juzgado octavo administrativo oral de medellin </c:v>
                  </c:pt>
                  <c:pt idx="1821">
                    <c:v>JUZGADO 28 ADMINISTRATIVO ORAL DE MEDELLÍN</c:v>
                  </c:pt>
                  <c:pt idx="1822">
                    <c:v>JUZGADO 7 LABORAL DEL CIRCUITO DE MEDELLIN</c:v>
                  </c:pt>
                  <c:pt idx="1823">
                    <c:v>JUZGADO DECIMO LABORAL DEL CIRCUITO DE MEDELLIN</c:v>
                  </c:pt>
                  <c:pt idx="1824">
                    <c:v>JUZGADO 17 LABORAL DEL CIRCUITO DE MEDELLIN</c:v>
                  </c:pt>
                  <c:pt idx="1825">
                    <c:v>JUZGADO 30 ADMINISTRATIVO DEL CIRCUITO DE MEDELLIN</c:v>
                  </c:pt>
                  <c:pt idx="1826">
                    <c:v>JUZGADO 25 ADMINISTRATIVO ORAL DE MEDELLIN</c:v>
                  </c:pt>
                  <c:pt idx="1827">
                    <c:v>JUZGADO 09 ADMINISTRATIVO ORAL DE MEDELLIN</c:v>
                  </c:pt>
                  <c:pt idx="1828">
                    <c:v>JUZGADO 23 LABORAL DEL CIRCUITO DE MEDELLIN </c:v>
                  </c:pt>
                  <c:pt idx="1829">
                    <c:v>JUZGADO 4 LABORAL DEL CIRCUITO DE MEDELLIN</c:v>
                  </c:pt>
                  <c:pt idx="1830">
                    <c:v>JUZGADO 28 ADMINISTRATIVO DEL CIRCUITO DE MEDELLIN</c:v>
                  </c:pt>
                  <c:pt idx="1831">
                    <c:v>JUZGADO 23 ADMINISTRATIVO DEL CIRCUITO DE MEDELLIN</c:v>
                  </c:pt>
                  <c:pt idx="1832">
                    <c:v>JUZGADO 2 ADMINISTRATIVO DEL CIRCUITO DE MEDELLIN</c:v>
                  </c:pt>
                  <c:pt idx="1833">
                    <c:v>JUZGADO 1 ADMINISTRATIVO DEL CIRCUITO DE MEDELLIN</c:v>
                  </c:pt>
                  <c:pt idx="1834">
                    <c:v>JUZGADO 33 ADMINISTRATIVO DEL CIRCUITO DE MEDELLIN</c:v>
                  </c:pt>
                  <c:pt idx="1835">
                    <c:v>JUZGADO 4 ADMINISTRATIVO DEL CIRCUITO DE MEDELLIN</c:v>
                  </c:pt>
                  <c:pt idx="1836">
                    <c:v>JUZGADO 11 ADMINISTRATIVO DEL CIRCUITO DE MEDELLIN</c:v>
                  </c:pt>
                  <c:pt idx="1837">
                    <c:v>JUZGADO 11 ADMINISTRATIVO DEL CIRCUITO DE MEDELLIN</c:v>
                  </c:pt>
                  <c:pt idx="1838">
                    <c:v>JUZGADO 20 ADMINISTRATIVO DEL CIRCUITO DE MEDELLIN</c:v>
                  </c:pt>
                  <c:pt idx="1839">
                    <c:v>JUZGADO 01 ADMINISTRATIVO DEL CIRCUITO DE TURBO</c:v>
                  </c:pt>
                  <c:pt idx="1840">
                    <c:v>JUZGADO 17 ADMINISTRATIVO ORAL DE MEDELLIN</c:v>
                  </c:pt>
                  <c:pt idx="1841">
                    <c:v>JUZGADO 4 ADMINISTRATIVO ORAL DE MEDELLIN</c:v>
                  </c:pt>
                  <c:pt idx="1842">
                    <c:v>JUZGADO 35 ADMINISTRATIVO ORAL DE MEDELLIN</c:v>
                  </c:pt>
                  <c:pt idx="1843">
                    <c:v>JUZGADO 6 ADMINISTRATIVO ORAL DE MEDELLIN</c:v>
                  </c:pt>
                  <c:pt idx="1844">
                    <c:v>JUZGADO 16 LABORAL DEL CIRCUITO DE MEDELLIN </c:v>
                  </c:pt>
                  <c:pt idx="1845">
                    <c:v>JUZGADO 09 LABORAL DEL CIRCUITO DE MEDELLIN </c:v>
                  </c:pt>
                  <c:pt idx="1846">
                    <c:v>JUZGADO 19 LABORAL DEL CIRCUITO DE MEDELLIN </c:v>
                  </c:pt>
                  <c:pt idx="1847">
                    <c:v>JUZGADO 4 LABORAL DEL CIRCUITO DE MEDELLIN </c:v>
                  </c:pt>
                  <c:pt idx="1848">
                    <c:v>JUZGADO PROMISCUO  DEL CIRCUITO DE EL BAGRE</c:v>
                  </c:pt>
                  <c:pt idx="1849">
                    <c:v>JUZGADO 21 ADMINISTRATIVO ORAL DE MEDELLIN</c:v>
                  </c:pt>
                  <c:pt idx="1850">
                    <c:v>JUZGADO 06 ADMINISTRATIVO ORAL DE MEDELLIN</c:v>
                  </c:pt>
                  <c:pt idx="1851">
                    <c:v>JUZGADO 11 ADMINISTRATIVO ORAL DE MEDELLIN</c:v>
                  </c:pt>
                  <c:pt idx="1852">
                    <c:v>JUZGADO 11 LABORAL DEL CIRCUITO DE MEDELLIN </c:v>
                  </c:pt>
                  <c:pt idx="1853">
                    <c:v>JUZGADO PROMISCUO DEL CIRCUITO DE EL BAGRE</c:v>
                  </c:pt>
                  <c:pt idx="1854">
                    <c:v>JUZGADO 05 LABORAL DEL CIRCUITO DE MEDELLIN </c:v>
                  </c:pt>
                  <c:pt idx="1855">
                    <c:v>JUZGADO 2 ADMINISTRATIVO ORAL DEL CIRCUITO DE TURBO</c:v>
                  </c:pt>
                  <c:pt idx="1856">
                    <c:v>JUZGADO PROMISCUO DEL CIRCUITO DE SEGOVIA</c:v>
                  </c:pt>
                  <c:pt idx="1857">
                    <c:v>JUZGADO PROMISCUO DEL CIRCUITO DE AMALFI</c:v>
                  </c:pt>
                  <c:pt idx="1858">
                    <c:v>TRIBUNAL ADMINISTRATIVO DE ANTIOQUIA, SALA PRIMERA DE ORALIDAD         </c:v>
                  </c:pt>
                  <c:pt idx="1859">
                    <c:v>JUZGADO 02 ADMINISTRATIVO ORAL DE MEDELLIN</c:v>
                  </c:pt>
                  <c:pt idx="1860">
                    <c:v>JUZGADO 10 LABORAL DEL CIRCUITO DE MEDELLIN </c:v>
                  </c:pt>
                  <c:pt idx="1861">
                    <c:v>JUZGADO 14 LABORAL DEL CIRCUITO DE MEDELLIN </c:v>
                  </c:pt>
                  <c:pt idx="1862">
                    <c:v>TRIBUNAL ADMINISTRATIVO DE ANTIOQUIA</c:v>
                  </c:pt>
                  <c:pt idx="1863">
                    <c:v>JUZGADO 4 ADMINISTRATIVO ORAL DEL CIRCUITO DE MEDELLIN</c:v>
                  </c:pt>
                  <c:pt idx="1864">
                    <c:v>JUZGADO 19 ADMINISTRATIVO ORAL DEL CIRCUITO DE MEDELLIN</c:v>
                  </c:pt>
                  <c:pt idx="1865">
                    <c:v>JUZGADO 20 ADMINISTRATIVO ORAL DEL CIRCUITO DE MEDELLIN</c:v>
                  </c:pt>
                  <c:pt idx="1866">
                    <c:v>JUZGADO 19 ADMINISTRATIVO ORAL DEL CIRCUITO DE MEDELLIN</c:v>
                  </c:pt>
                  <c:pt idx="1867">
                    <c:v>JUZGADO 11 ADMINISTRATIVO ORAL DEL CIRCUITO DE MEDELLIN</c:v>
                  </c:pt>
                  <c:pt idx="1868">
                    <c:v>JUZGADO 24 ADMINISTRATIVO ORAL DEL CIRCUITO DE MEDELLIN</c:v>
                  </c:pt>
                  <c:pt idx="1869">
                    <c:v>JUZGADO 27 ADMINISTRATIVO ORAL DE MEDELLIN</c:v>
                  </c:pt>
                  <c:pt idx="1870">
                    <c:v>TRIBUNAL ADMINISTRATIVO DE ANTIOQUIA</c:v>
                  </c:pt>
                  <c:pt idx="1871">
                    <c:v>JUZGADO PROMISCUO DEL CIRCUITO DE CISNEROS</c:v>
                  </c:pt>
                  <c:pt idx="1872">
                    <c:v>JUZGADO 23 LABORAL DEL CIRCUITO DE MEDELLIN</c:v>
                  </c:pt>
                  <c:pt idx="1873">
                    <c:v>JUZGADO 23 LABORAL DEL CIRCUITO DE MEDELLIN</c:v>
                  </c:pt>
                  <c:pt idx="1874">
                    <c:v>JUZGADO 30 ADMINISTRATIVO DEL CIRCUITO DE MEDELLIN</c:v>
                  </c:pt>
                  <c:pt idx="1875">
                    <c:v>JUZGADO 14 ADMINISTRATIVO ORAL</c:v>
                  </c:pt>
                  <c:pt idx="1876">
                    <c:v>JUZGADO 020 ADMINISTRATIVO ORAL DE MEDELLIN</c:v>
                  </c:pt>
                  <c:pt idx="1877">
                    <c:v>JUZGADO 07 LABORAL DE MEDELLIN</c:v>
                  </c:pt>
                  <c:pt idx="1878">
                    <c:v>JUZGADO 20 LABORAL DEL CIRCUITO DE MEDELLIN</c:v>
                  </c:pt>
                  <c:pt idx="1879">
                    <c:v>JUZGADO 14 ADMINISTRATIVO ORAL</c:v>
                  </c:pt>
                  <c:pt idx="1880">
                    <c:v>TRIBUNAL ADMINISTRATIVO</c:v>
                  </c:pt>
                  <c:pt idx="1881">
                    <c:v>JUZGADO 33 ADMINISTRATIVO ORAL DE MEDELLÍN </c:v>
                  </c:pt>
                  <c:pt idx="1882">
                    <c:v>TRIBUNAL ADMINISTRATIVO DE ANTIOQUIA</c:v>
                  </c:pt>
                  <c:pt idx="1883">
                    <c:v>JUZGADO 28 ADMINISTRATIVO ORAL  DE MEDELLÍN </c:v>
                  </c:pt>
                  <c:pt idx="1884">
                    <c:v>JUZGADO 27 ADMINISTRATIVO ORAL  DE MEDELLÍN </c:v>
                  </c:pt>
                  <c:pt idx="1885">
                    <c:v>JUZGADO 06 ADMINISTRATIVO ORAL DE  MEDELLÍN </c:v>
                  </c:pt>
                  <c:pt idx="1886">
                    <c:v>JUZGADO 02 ADMINISTRATIVO ORAL DE MEDELLÍN </c:v>
                  </c:pt>
                  <c:pt idx="1887">
                    <c:v>JUZGADO 17 ADMINISTRATIVO ORAL DE MEDELLÍN </c:v>
                  </c:pt>
                  <c:pt idx="1888">
                    <c:v>JUZGADO PROMISCUO DEL CIRCUITO DE AMALFI</c:v>
                  </c:pt>
                  <c:pt idx="1889">
                    <c:v>JUZGADO PROMISCUO DEL CIRCUITO DE AMALFI</c:v>
                  </c:pt>
                  <c:pt idx="1890">
                    <c:v>TRIBUNAL ADMINISTRATIVO DE ANTIOQUIA, SALA CUARTA DE ORALIDAD         </c:v>
                  </c:pt>
                  <c:pt idx="1891">
                    <c:v>JUZGADO 36 ADMINISTRATIVO ORAL DE MEDELLÍN </c:v>
                  </c:pt>
                  <c:pt idx="1892">
                    <c:v>JUZGADO 04 ADMINISTRATIVO ORAL DE MEDELLÍN </c:v>
                  </c:pt>
                  <c:pt idx="1893">
                    <c:v>JUZGADO 04 ADMINISTRATIVO ORAL DE MEDELLÍN </c:v>
                  </c:pt>
                  <c:pt idx="1894">
                    <c:v>JUZGADO 29 ADMINISTRATIVO ORAL DE MEDELLÍN </c:v>
                  </c:pt>
                  <c:pt idx="1895">
                    <c:v>TRIBUNAL ADMINISTRATIVO DE ANTIOQUIA</c:v>
                  </c:pt>
                  <c:pt idx="1896">
                    <c:v>TRIBUNAL ADTIVO DE ANTIOQUIA</c:v>
                  </c:pt>
                  <c:pt idx="1897">
                    <c:v>TRIBUNAL ADTIVO DE ANTIOQUIA</c:v>
                  </c:pt>
                  <c:pt idx="1898">
                    <c:v>TRIBUNAL ADTIVO DE ANTIOQUIA</c:v>
                  </c:pt>
                  <c:pt idx="1899">
                    <c:v>TRIBUNAL ADTIVO DE ANTIOQUIA</c:v>
                  </c:pt>
                  <c:pt idx="1900">
                    <c:v>CONSEJO DE ESTADO </c:v>
                  </c:pt>
                  <c:pt idx="1901">
                    <c:v>TRIBUNAL ADTIVO DE ANTIOQUIA</c:v>
                  </c:pt>
                  <c:pt idx="1902">
                    <c:v>CONSEJO DE ESTADO </c:v>
                  </c:pt>
                  <c:pt idx="1903">
                    <c:v>JUZGADO 23 ADMINISTRATIVO DEL CIRCUITO DE MEDELLÍN</c:v>
                  </c:pt>
                  <c:pt idx="1904">
                    <c:v>TRIBUNAL ADMINISTRATIVO DE ANTIOQUIA</c:v>
                  </c:pt>
                  <c:pt idx="1905">
                    <c:v>JUZGADO DÉCIMO ADMINISTRATIVO DEL CIRCUITO</c:v>
                  </c:pt>
                  <c:pt idx="1906">
                    <c:v>TRIBUNAL ADMINISTRATIVO DE ANTIOQUIA</c:v>
                  </c:pt>
                  <c:pt idx="1907">
                    <c:v>JUZGADO 07 ADMINISTRATIVO DEL CIRCUITO DE MEDELLÍN</c:v>
                  </c:pt>
                  <c:pt idx="1908">
                    <c:v>TRIBUNAL ADMINISTRATIVO DE ANTIOQUIA</c:v>
                  </c:pt>
                  <c:pt idx="1909">
                    <c:v>TRIBUNAL ADMINISTRATIVO DE ANTIOQUIA</c:v>
                  </c:pt>
                  <c:pt idx="1910">
                    <c:v>JUZGADO 20 ADMINISTRATIVO DEL CIRCUITO DE MEDELLÍN</c:v>
                  </c:pt>
                  <c:pt idx="1911">
                    <c:v>JUZGADO 26 ADMINISTRATIVO DEL CIRCUITO DE MEDELLÍN</c:v>
                  </c:pt>
                  <c:pt idx="1912">
                    <c:v>JUZGADO 12 ADMINISTRATIVO DEL CIRCUITO DE MEDELLÍN</c:v>
                  </c:pt>
                  <c:pt idx="1913">
                    <c:v>TRIBUNAL ADMINISTRATIVO DE ANTIOQUIA</c:v>
                  </c:pt>
                  <c:pt idx="1914">
                    <c:v>TRIBUNAL ADMINISTRATIVO DE ANTIOQUIA</c:v>
                  </c:pt>
                  <c:pt idx="1915">
                    <c:v>TRIBUNAL ADMINISTRATIVO DE ANTIOQUIA</c:v>
                  </c:pt>
                  <c:pt idx="1916">
                    <c:v>JUZGADO 24 ADMINISTRATIVO DEL CIRCUITO DE MEDELLÍN</c:v>
                  </c:pt>
                  <c:pt idx="1917">
                    <c:v>JUZGADO 03 ADMINISTRATIVO DEL CIRCUITO DE MEDELLÍN</c:v>
                  </c:pt>
                  <c:pt idx="1918">
                    <c:v>JUZGADO 24 ADMINISTRATIVO DEL CIRCUITO DE MEDELLÍN</c:v>
                  </c:pt>
                  <c:pt idx="1919">
                    <c:v>JUZGADO 23 ADMINISTRATIVO DEL CIRCUITO DE MEDELLÍN</c:v>
                  </c:pt>
                  <c:pt idx="1920">
                    <c:v>TRIBUNAL ADMINISTRATIVO DE ANTIOQUIA</c:v>
                  </c:pt>
                  <c:pt idx="1921">
                    <c:v>TRIBUNAL ADMINISTRATIVO DE ANTIOQUIA</c:v>
                  </c:pt>
                  <c:pt idx="1922">
                    <c:v>TRIBUNAL ADMINISTRATIVO DE ANTIOQUIA</c:v>
                  </c:pt>
                  <c:pt idx="1923">
                    <c:v>JUZGADO 21 ADMINISTRATIVO DEL CIRCUITO DE MEDELLÍN</c:v>
                  </c:pt>
                  <c:pt idx="1924">
                    <c:v>JUZGADO 11 ADMINISTRATIVO DEL CIRCUITO DE MEDELLÍN</c:v>
                  </c:pt>
                  <c:pt idx="1925">
                    <c:v>JUZGADO 06 ADMINISTRATIVO DEL CIRCUITO DE MEDELLÍN</c:v>
                  </c:pt>
                  <c:pt idx="1926">
                    <c:v>JUZGADO 17 ADMINISTRATIVO DEL CIRCUITO DE MEDELLÍN</c:v>
                  </c:pt>
                  <c:pt idx="1927">
                    <c:v>JUZGADO 07 ADMINISTRATIVO DEL CIRCUITO DE MEDELLÍN</c:v>
                  </c:pt>
                  <c:pt idx="1928">
                    <c:v>JUZGADO 13 ADMINISTRATIVO DEL CIRCUITO DE MEDELLÍN</c:v>
                  </c:pt>
                  <c:pt idx="1929">
                    <c:v>JUZGADO 09 ADMINISTRATIVO DEL CIRCUITO DE MEDELLÍN</c:v>
                  </c:pt>
                  <c:pt idx="1930">
                    <c:v>JUZGADO 27 ADMINISTRATIVO DEL CIRCUITO DE MEDELLÍN</c:v>
                  </c:pt>
                  <c:pt idx="1931">
                    <c:v>TRIBUNAL ADMINISTRATIVO DE ANTIOQUIA</c:v>
                  </c:pt>
                  <c:pt idx="1932">
                    <c:v>TRIBUNAL ADMINISTRATIVO DE ANTIOQUIA</c:v>
                  </c:pt>
                  <c:pt idx="1933">
                    <c:v>JUZGADO 18 LABORAL DEL CIRCUITO DE MEDELLÍN</c:v>
                  </c:pt>
                  <c:pt idx="1934">
                    <c:v>JUZGADO 12 ADMINISTRATIVO DEL CIRCUITO DE MEDELLÍN</c:v>
                  </c:pt>
                  <c:pt idx="1935">
                    <c:v>JUZGADO 04 ADMINISTRATIVO DEL CIRCUITO DE MEDELLÍN</c:v>
                  </c:pt>
                  <c:pt idx="1936">
                    <c:v>JUZGADO 08 ADMINISTRATIVO DEL CIRCUITO DE MEDELLÍN</c:v>
                  </c:pt>
                  <c:pt idx="1937">
                    <c:v>TRIBUNAL ADMINISTRATIVO DE ANTIOQUIA</c:v>
                  </c:pt>
                  <c:pt idx="1938">
                    <c:v>TRIBUNAL ADMINISTRATIVO DE ANTIOQUIA</c:v>
                  </c:pt>
                  <c:pt idx="1939">
                    <c:v>JUZGADO 18 ADMINISTRATIVO DEL CIRCUITO DE MEDELLÍN</c:v>
                  </c:pt>
                  <c:pt idx="1940">
                    <c:v>JUZGADO 14 ADMINISTRATIVO DEL CIRCUITO DE MEDELLÍN</c:v>
                  </c:pt>
                  <c:pt idx="1941">
                    <c:v>JUZGADO 19 ADMINISTRATIVO DEL CIRCUITO DE MEDELLÍN</c:v>
                  </c:pt>
                  <c:pt idx="1942">
                    <c:v>TRIBUNAL ADMINISTRATIVO DE ANTIOQUIA</c:v>
                  </c:pt>
                  <c:pt idx="1943">
                    <c:v>JUZGADO 03 ADMINISTRATIVO DEL CIRCUITO DE MEDELLÍN</c:v>
                  </c:pt>
                  <c:pt idx="1944">
                    <c:v>JUZGADO 15 ADMINISTRATIVO DEL CIRCUITO DE MEDELLÓN</c:v>
                  </c:pt>
                  <c:pt idx="1945">
                    <c:v>JUZGADO 25 ADMINISTRATIVO DEL CIRCUITO DE MEDELLÍN</c:v>
                  </c:pt>
                  <c:pt idx="1946">
                    <c:v>JUZGADO 31 ADMINISTRATIVO DEL CIRCUITO DE MEDELLÍN</c:v>
                  </c:pt>
                  <c:pt idx="1947">
                    <c:v>CONSEJO DE ESTADO </c:v>
                  </c:pt>
                  <c:pt idx="1948">
                    <c:v>JUZGADO 04 LABORAL DEL CIRCUITO DE MEDELLÍN</c:v>
                  </c:pt>
                  <c:pt idx="1949">
                    <c:v>JUZGADO CUARTO LABORAL DEL CIRCUITO DE MEDELLÍN</c:v>
                  </c:pt>
                  <c:pt idx="1950">
                    <c:v>JUZGADO VEINTIUNO LABORAL DEL CIRCUITO DE MEDELLÍN</c:v>
                  </c:pt>
                  <c:pt idx="1951">
                    <c:v>JUZGADO 33 ADMINISTRATIVO DEL CIRCUITO DE MEDELLÍN</c:v>
                  </c:pt>
                  <c:pt idx="1952">
                    <c:v>JUZGADO 26 ADMINISTRATIVO DEL CIRCUITO DE MEDELLÍN</c:v>
                  </c:pt>
                  <c:pt idx="1953">
                    <c:v>TRIBUNAL ADMINISTRATIVO DE ANTIOQUIA</c:v>
                  </c:pt>
                  <c:pt idx="1954">
                    <c:v>CONSEJO DE ESTADO </c:v>
                  </c:pt>
                  <c:pt idx="1955">
                    <c:v>JUZGADO 10 ADMINISTRATIVO DEL CIRCUITO DE MEDELLÍN</c:v>
                  </c:pt>
                  <c:pt idx="1956">
                    <c:v>CONSEJO DE ESTADO </c:v>
                  </c:pt>
                  <c:pt idx="1957">
                    <c:v>JUZGADO VEITICUATRO ADMINISTRATIVO DEL CIRCUITO</c:v>
                  </c:pt>
                  <c:pt idx="1958">
                    <c:v>JUZGADO SEXTO ADMINISTRATIVO DEL CIRCUITO</c:v>
                  </c:pt>
                  <c:pt idx="1959">
                    <c:v>JUZGADO DIECISIETE ADMINISTRATIVO DEL CIRCUITO DE MEDELLÍN</c:v>
                  </c:pt>
                  <c:pt idx="1960">
                    <c:v>JUZGADO VEINTISEIS ADMINISTRATIVO DEL CIRCUITO DE MEDELLÍN</c:v>
                  </c:pt>
                  <c:pt idx="1961">
                    <c:v>JUZGADO VEINTISEIS ADMINISTRATIVO DEL CIRCUITO DE MEDELLÍN</c:v>
                  </c:pt>
                  <c:pt idx="1962">
                    <c:v>TRIBUNAL ADMINISTRATIVO DE ANTIOQUIA</c:v>
                  </c:pt>
                  <c:pt idx="1963">
                    <c:v>JUZGADO VEINTIUNO ADMINISTRATIVO DEL CIRCUITO DE MEDELLÍN</c:v>
                  </c:pt>
                  <c:pt idx="1964">
                    <c:v>JUZGADO 16 ADMINISTRATIVO DEL CIRCUITO DE MEDELLÍN</c:v>
                  </c:pt>
                  <c:pt idx="1965">
                    <c:v>JUZGADO 09 ADMINISTRATIVO DEL CIRCUITO DE MEDELLÍN</c:v>
                  </c:pt>
                  <c:pt idx="1966">
                    <c:v>TRIBUNAL ADMINISTRATIVO DE ANTIOQUIA</c:v>
                  </c:pt>
                  <c:pt idx="1967">
                    <c:v>CONSEJO DE ESTADO </c:v>
                  </c:pt>
                  <c:pt idx="1968">
                    <c:v>TRIBUNAL ADMINISTRATIVO DE BOLÍVAR</c:v>
                  </c:pt>
                  <c:pt idx="1969">
                    <c:v>TRIBUNAL ADMINISTRATIVO DE BOLÍVAR</c:v>
                  </c:pt>
                  <c:pt idx="1970">
                    <c:v>TRIBUNAL ADMINISTRATIVO DE BOLÍVAR</c:v>
                  </c:pt>
                  <c:pt idx="1971">
                    <c:v>JUZGADO 18 LABORAL DEL CIRCUITO DE MEDELLÍN</c:v>
                  </c:pt>
                  <c:pt idx="1972">
                    <c:v>JUZGADO 01 CIVIL DEL CIRCUITO DE GIRARDOTA</c:v>
                  </c:pt>
                  <c:pt idx="1973">
                    <c:v>JUZGADO VEINTISEIS ADMINISTRATIVO DEL CIRCUITO DE MEDELLÍN</c:v>
                  </c:pt>
                  <c:pt idx="1974">
                    <c:v>JUZGADO VEINTICUATRO ADMINISTRATIVO DEL CIRCUITO DE MEDELLÍN</c:v>
                  </c:pt>
                  <c:pt idx="1975">
                    <c:v>JUZGADO 14 ADMINISTRATIVO DEL CIRCUITO DE MEDELLÍN</c:v>
                  </c:pt>
                  <c:pt idx="1976">
                    <c:v>TRIBUNAL ADMINISTRATIVO DE ANTIOQUIA</c:v>
                  </c:pt>
                  <c:pt idx="1977">
                    <c:v>Juzgado 19 Administrativo del Circuito</c:v>
                  </c:pt>
                  <c:pt idx="1978">
                    <c:v>Juzgado 6° Laboral del Circuito</c:v>
                  </c:pt>
                  <c:pt idx="1979">
                    <c:v>Tribunal Administrativo de Antioquia</c:v>
                  </c:pt>
                  <c:pt idx="1980">
                    <c:v>Juzgado 5° Administrativo</c:v>
                  </c:pt>
                  <c:pt idx="1981">
                    <c:v>Tribunal Administrativo de Antioquia</c:v>
                  </c:pt>
                  <c:pt idx="1982">
                    <c:v>Juzgado 14 Laboral del Circuito</c:v>
                  </c:pt>
                  <c:pt idx="1983">
                    <c:v>Juzgado 12 Laboral del Circuito</c:v>
                  </c:pt>
                  <c:pt idx="1984">
                    <c:v>Juzgado 28 Administrativo</c:v>
                  </c:pt>
                  <c:pt idx="1985">
                    <c:v>Tribunal Administrativo de Antioquia</c:v>
                  </c:pt>
                  <c:pt idx="1986">
                    <c:v>Juzgado 16 Administrativo</c:v>
                  </c:pt>
                  <c:pt idx="1987">
                    <c:v>Tribunal Administrativo de Antioquia</c:v>
                  </c:pt>
                  <c:pt idx="1988">
                    <c:v>Juzgado 28 Administrativo</c:v>
                  </c:pt>
                  <c:pt idx="1989">
                    <c:v>Tribunal Administrativo de Antioquia</c:v>
                  </c:pt>
                  <c:pt idx="1990">
                    <c:v>Tribunal Administrativo de Antioquia</c:v>
                  </c:pt>
                  <c:pt idx="1991">
                    <c:v>Juagado 9° Administrativo</c:v>
                  </c:pt>
                  <c:pt idx="1992">
                    <c:v>Juzgado 8° Administrativo</c:v>
                  </c:pt>
                  <c:pt idx="1993">
                    <c:v>Juzgado 5° Administrativo</c:v>
                  </c:pt>
                  <c:pt idx="1994">
                    <c:v>Tribunal Administrativo de Antioquia</c:v>
                  </c:pt>
                  <c:pt idx="1995">
                    <c:v>Juzgado 12 Administrativo</c:v>
                  </c:pt>
                  <c:pt idx="1996">
                    <c:v>Juzgado 20 Adinistrativo</c:v>
                  </c:pt>
                  <c:pt idx="1997">
                    <c:v>Juzgado 10° Administrativo</c:v>
                  </c:pt>
                  <c:pt idx="1998">
                    <c:v>Juzgado 16 Administrativo</c:v>
                  </c:pt>
                  <c:pt idx="1999">
                    <c:v>Juzgado 3 Admninistrativo</c:v>
                  </c:pt>
                  <c:pt idx="2000">
                    <c:v>Juzgado 11 Administrativo</c:v>
                  </c:pt>
                  <c:pt idx="2001">
                    <c:v>Juzgado 29 Administrativo</c:v>
                  </c:pt>
                  <c:pt idx="2002">
                    <c:v>Juzgado 1° Administrativo</c:v>
                  </c:pt>
                  <c:pt idx="2003">
                    <c:v>Juzgado 22 Administrativo</c:v>
                  </c:pt>
                  <c:pt idx="2004">
                    <c:v>Juzgado 5° Administrativo</c:v>
                  </c:pt>
                  <c:pt idx="2005">
                    <c:v>Tribunal Administrativo de Antioquia</c:v>
                  </c:pt>
                  <c:pt idx="2006">
                    <c:v>Juzgado 21 Administrativo</c:v>
                  </c:pt>
                  <c:pt idx="2007">
                    <c:v>Tribunal Administrativo de Antioquia</c:v>
                  </c:pt>
                  <c:pt idx="2008">
                    <c:v>Juzgado 21 Administrativo del Circuito</c:v>
                  </c:pt>
                  <c:pt idx="2009">
                    <c:v>Juzgado 28 Administrativo</c:v>
                  </c:pt>
                  <c:pt idx="2010">
                    <c:v>Juzgado 31 Administrativo Oral del Circuito de Bogotá</c:v>
                  </c:pt>
                  <c:pt idx="2011">
                    <c:v>Juzgado 2° Adminitrativo</c:v>
                  </c:pt>
                  <c:pt idx="2012">
                    <c:v>Juzgado 19 Administrativo oral de Medellin</c:v>
                  </c:pt>
                  <c:pt idx="2013">
                    <c:v>Juzgado 12 Administrativo</c:v>
                  </c:pt>
                  <c:pt idx="2014">
                    <c:v>Juzgado 21 Administrativo</c:v>
                  </c:pt>
                  <c:pt idx="2015">
                    <c:v>Tribunal Superior de Medellin</c:v>
                  </c:pt>
                  <c:pt idx="2016">
                    <c:v>Tribunal Administrativo de Antioquia</c:v>
                  </c:pt>
                  <c:pt idx="2017">
                    <c:v>Juzgado 4 Administrativo</c:v>
                  </c:pt>
                  <c:pt idx="2018">
                    <c:v>Juzgado 11 Administrativo</c:v>
                  </c:pt>
                  <c:pt idx="2019">
                    <c:v>Juzgado 25 Administrativo Oral de Medellin</c:v>
                  </c:pt>
                  <c:pt idx="2020">
                    <c:v>Consejo de Estado</c:v>
                  </c:pt>
                  <c:pt idx="2021">
                    <c:v>Juzgado 29 Administrativo</c:v>
                  </c:pt>
                  <c:pt idx="2022">
                    <c:v>Juzgado 22 Administrativo</c:v>
                  </c:pt>
                  <c:pt idx="2023">
                    <c:v>Tribunal Administrativo de Antioquia</c:v>
                  </c:pt>
                  <c:pt idx="2024">
                    <c:v>Tribunal Administrativo de Antioquia</c:v>
                  </c:pt>
                  <c:pt idx="2025">
                    <c:v>Tribunal Administrativo de Antioquia</c:v>
                  </c:pt>
                  <c:pt idx="2026">
                    <c:v>Juzgado 21 Administrativo del Circuito</c:v>
                  </c:pt>
                  <c:pt idx="2027">
                    <c:v>Juzgado 21 Administrativo del Circuito</c:v>
                  </c:pt>
                  <c:pt idx="2028">
                    <c:v>Juzgado 35 Administrativo </c:v>
                  </c:pt>
                  <c:pt idx="2029">
                    <c:v>Tribunal Administrativo de Antioquia</c:v>
                  </c:pt>
                  <c:pt idx="2030">
                    <c:v>Juzgado 33 Administrativo Oral de Medellin</c:v>
                  </c:pt>
                  <c:pt idx="2031">
                    <c:v>Juzgado 22 Laboral </c:v>
                  </c:pt>
                  <c:pt idx="2032">
                    <c:v>Juzgado Civil Laboral de Caucasia</c:v>
                  </c:pt>
                  <c:pt idx="2033">
                    <c:v>Tribunal Administrativo de Antioquia</c:v>
                  </c:pt>
                  <c:pt idx="2034">
                    <c:v>Juzgado Primero (1°) Administratvio Oral de Bogotá</c:v>
                  </c:pt>
                  <c:pt idx="2035">
                    <c:v>Juzgado 1° Administrativo</c:v>
                  </c:pt>
                  <c:pt idx="2036">
                    <c:v>Tribunal Administrativo de Antioquia</c:v>
                  </c:pt>
                  <c:pt idx="2037">
                    <c:v>Juzgado 19 Administrativo </c:v>
                  </c:pt>
                  <c:pt idx="2038">
                    <c:v>Juzgado 2 Administrativo Oral de Turbo </c:v>
                  </c:pt>
                  <c:pt idx="2039">
                    <c:v>JUZGADO DIECIOCHO ADMINISTRATIVO DEL CIRCUITO DE MEDELLÍN</c:v>
                  </c:pt>
                  <c:pt idx="2040">
                    <c:v>Juzgado tercero municipal de pequeñas causas laborales de Medellin</c:v>
                  </c:pt>
                  <c:pt idx="2041">
                    <c:v>Juzgado 21 Administrativo Oral del Circuito</c:v>
                  </c:pt>
                  <c:pt idx="2042">
                    <c:v>Tribunal Administrativo de Antioquia</c:v>
                  </c:pt>
                  <c:pt idx="2043">
                    <c:v>Juzgado 36 Administrativo Oral de Medellin</c:v>
                  </c:pt>
                  <c:pt idx="2044">
                    <c:v>JUZGADO CIVIL LABORAL DE CAUCASIA</c:v>
                  </c:pt>
                  <c:pt idx="2045">
                    <c:v>JUZGADO 23 LABORAL DEL CIRCUITO DE MEDELLÍN</c:v>
                  </c:pt>
                  <c:pt idx="2046">
                    <c:v>JUZGADO 19 ADMINISTRATIVO ORAL DE MEDELLÍN</c:v>
                  </c:pt>
                  <c:pt idx="2047">
                    <c:v>JUZGADO 5 LABORAL DEL CIRCUITO DE MEDELLIN</c:v>
                  </c:pt>
                  <c:pt idx="2048">
                    <c:v>JUZGADO 6 ADMINISTRATIVO ORAL DE MEDELLIN</c:v>
                  </c:pt>
                  <c:pt idx="2049">
                    <c:v>JUZGADO 12 LABORAL DEL CIRCUITO DE MEDELLIN</c:v>
                  </c:pt>
                  <c:pt idx="2050">
                    <c:v>JUZGADO 5 ADMINISTRATIVO DEL CIRCUITO DE MEDELLIN</c:v>
                  </c:pt>
                  <c:pt idx="2051">
                    <c:v>JUZGADO 19 ADMINISTRATIVO ORAL DE MEDELLIN</c:v>
                  </c:pt>
                  <c:pt idx="2052">
                    <c:v>TRIBUNAL ADMINISTRATIVO DE ANTIOQUA</c:v>
                  </c:pt>
                  <c:pt idx="2053">
                    <c:v>JUZGADO 33 Administrativo Oral de Medellin</c:v>
                  </c:pt>
                  <c:pt idx="2054">
                    <c:v>TRIBUNAL ADMINISTRATIVO DE ANTIOQUIA</c:v>
                  </c:pt>
                  <c:pt idx="2055">
                    <c:v>JUZGADO 25 ADMINISTRATIVO ORAL DE MEDELLÍN</c:v>
                  </c:pt>
                  <c:pt idx="2056">
                    <c:v>JUZGADO 22 LABORAL DEL CIRCUITO DE MEDELLIN</c:v>
                  </c:pt>
                  <c:pt idx="2057">
                    <c:v>TRIBUNAL ADMINISTRATVO DE ANTIOQUIA</c:v>
                  </c:pt>
                  <c:pt idx="2058">
                    <c:v>JUZGADO 27 ADMINISTRATIVO DEL CIRCUITO DE MEDELLIN</c:v>
                  </c:pt>
                  <c:pt idx="2059">
                    <c:v>TRIBUNAL ADMNISTRATIVO DE ANTIOQUIA</c:v>
                  </c:pt>
                  <c:pt idx="2060">
                    <c:v>JUZGADO QUINTO ADMINISTRATIVO DEL CIRCUITO DE MEDELLIN</c:v>
                  </c:pt>
                  <c:pt idx="2061">
                    <c:v>JUZGADO TERCERO ADMINISTRATIVO DEL CIRCUITO DE MEDELLIN</c:v>
                  </c:pt>
                  <c:pt idx="2062">
                    <c:v>JUZGADO VEINTE ADMNISTRATIVO DEL CIRCUITO DE MEDELLIN</c:v>
                  </c:pt>
                  <c:pt idx="2063">
                    <c:v>JUZGADO ONCE LABORAL DEL CIRCUITO DE MEDELLIN</c:v>
                  </c:pt>
                  <c:pt idx="2064">
                    <c:v>JUZGADO PROMISCUO DEL CIRCUITO DE AMALFI</c:v>
                  </c:pt>
                  <c:pt idx="2065">
                    <c:v>JUZGADO PROMISCUO DEL CIRCUITO DE SEGOVIA</c:v>
                  </c:pt>
                  <c:pt idx="2066">
                    <c:v>JUZGADO PROMISCUO DEL CIRCUITO DE AMALFI</c:v>
                  </c:pt>
                  <c:pt idx="2067">
                    <c:v>JUZGADO VEINTISEIS ADMINISTRATIVO DEL CIRCUITO DE MEDELLIN</c:v>
                  </c:pt>
                  <c:pt idx="2068">
                    <c:v>JUZGADO VEINTINUEVE CIVIL MUNICIPAL</c:v>
                  </c:pt>
                  <c:pt idx="2069">
                    <c:v>TRIBUNAL ADMINISTRATIVO DE ANTIOQUIA</c:v>
                  </c:pt>
                  <c:pt idx="2070">
                    <c:v>JUZGADO SEPTIMO ADMINITRATIVO DEL CIRCUITO DE MEDELLIN</c:v>
                  </c:pt>
                  <c:pt idx="2071">
                    <c:v>JUZGADO PRIMERO ADMINISTRATVIO DEL CIRCUITO DE MEDELLIN</c:v>
                  </c:pt>
                  <c:pt idx="2072">
                    <c:v>JUZGADO CUARTO ADMINISTRATIVO DEL CIRCUITO DE MEDELLIN</c:v>
                  </c:pt>
                  <c:pt idx="2073">
                    <c:v>JUZGADO DOCE ADMINISTRTAIVO DEL CIRCUITO DE MEDELLIN</c:v>
                  </c:pt>
                  <c:pt idx="2074">
                    <c:v>JUZGADO OCTAVO LABORAL DEL CIRCUITO DE MEDELLIN</c:v>
                  </c:pt>
                  <c:pt idx="2075">
                    <c:v>JUZGADO PROMISCUO DE SEGOVIA</c:v>
                  </c:pt>
                  <c:pt idx="2076">
                    <c:v>JUZGADO TREINTA Y TRES ADMINISTRATIVO DEL CIRCUITO DE MEDELLIN</c:v>
                  </c:pt>
                  <c:pt idx="2077">
                    <c:v>JUZGADO PROMISCUO DEL CIRCUITO DE SANTA ROSA DE OSOS</c:v>
                  </c:pt>
                  <c:pt idx="2078">
                    <c:v>TRIBUNAL ADMINISTRATIVO DE ANTIOQUIA</c:v>
                  </c:pt>
                  <c:pt idx="2079">
                    <c:v>JUZGADO TREINTA ADMINISTRATIVO DEL CIRCUITO DE MEDELLIN</c:v>
                  </c:pt>
                  <c:pt idx="2080">
                    <c:v>JUZGADO DOCE ADMINISTRATIVO DEL CIRCUITO DE MEDELLIN</c:v>
                  </c:pt>
                  <c:pt idx="2081">
                    <c:v>JUZGADO PRIMERO LABORAL DEL CIRCUITO DE PUERTO BERRIO</c:v>
                  </c:pt>
                  <c:pt idx="2082">
                    <c:v>JUZGADO CUARTO LABORAL DEL CICUITO DE MEDELLÍN</c:v>
                  </c:pt>
                  <c:pt idx="2083">
                    <c:v>JUZGADO SEXTO ADMINISTRATIVO DEL CIRCUITO DE MEDELLÍN</c:v>
                  </c:pt>
                  <c:pt idx="2084">
                    <c:v>TRIBUNAL ADMNISTRATIVO DE ANTIOQUIA</c:v>
                  </c:pt>
                  <c:pt idx="2085">
                    <c:v>JUZGADO DIECINUEVE ADMINISTRAIVO DEL CIRCUITO DE MEDELLÍN</c:v>
                  </c:pt>
                  <c:pt idx="2086">
                    <c:v>JUZGADO VEINTITRES LABORAL DEL CIRCUITO</c:v>
                  </c:pt>
                  <c:pt idx="2087">
                    <c:v>JUZGADO NOVENO LABORAL DEL CIRCUITO DE MEDELLÍN</c:v>
                  </c:pt>
                  <c:pt idx="2088">
                    <c:v>JUZGADO QUINCE ADMINISTRATIVO DEL CIRCUITO DE MEDELLÍN</c:v>
                  </c:pt>
                  <c:pt idx="2089">
                    <c:v>JUZGADO LABORAL DEL CIRCUITO DE APARTADO</c:v>
                  </c:pt>
                  <c:pt idx="2090">
                    <c:v>TRIBUNAL ADMINISTRATIVO DE ANTIOQUIA</c:v>
                  </c:pt>
                  <c:pt idx="2091">
                    <c:v>TRIBUNAL ADMINISTRATIVO DE ANTIOQUIA</c:v>
                  </c:pt>
                  <c:pt idx="2092">
                    <c:v>TRIBUNAL ADMINISTRATIVO DE ANTIOQUIA</c:v>
                  </c:pt>
                  <c:pt idx="2093">
                    <c:v>JUZGADO 10 ADMINISTRATIVO </c:v>
                  </c:pt>
                  <c:pt idx="2094">
                    <c:v>TRIBUNAL ADMINISTRATIVO DE ANTIOQUIA</c:v>
                  </c:pt>
                  <c:pt idx="2095">
                    <c:v>JUZGADO 5 ADMINISTRATIVO </c:v>
                  </c:pt>
                  <c:pt idx="2096">
                    <c:v>JUZGADO 27 ADMINISTRATIVO </c:v>
                  </c:pt>
                  <c:pt idx="2097">
                    <c:v>JUZGADO 10 ADMINISTRATIVO </c:v>
                  </c:pt>
                  <c:pt idx="2098">
                    <c:v>TRIBUNAL ADMINISTRATIVO DE ANTIOQUIA</c:v>
                  </c:pt>
                  <c:pt idx="2099">
                    <c:v>TRIBUNAL ADMINISTRATIVO DE ANTIOQUIA</c:v>
                  </c:pt>
                  <c:pt idx="2100">
                    <c:v>TRIBUNAL ADMINISTRATIVO DE ANTIOQUIA</c:v>
                  </c:pt>
                  <c:pt idx="2101">
                    <c:v>TRIBUNAL ADMINISTRATIVO DE ANTIOQUIA</c:v>
                  </c:pt>
                  <c:pt idx="2102">
                    <c:v>JUZGADO 1 ADMINISTRATIVO </c:v>
                  </c:pt>
                  <c:pt idx="2103">
                    <c:v>JUZGADO PRIMERO LABORAL DEL CIRCUITO</c:v>
                  </c:pt>
                  <c:pt idx="2104">
                    <c:v>JUZGADO 1 ADMINISTRATIVO </c:v>
                  </c:pt>
                  <c:pt idx="2105">
                    <c:v>JUZGADO 24 ADMINISTRATIVO </c:v>
                  </c:pt>
                  <c:pt idx="2106">
                    <c:v>JUZGADO 24 ADMINISTRATIVO</c:v>
                  </c:pt>
                  <c:pt idx="2107">
                    <c:v>JUZGADO 30 ADMINISTRATIVO </c:v>
                  </c:pt>
                  <c:pt idx="2108">
                    <c:v>JUZGADO CIVIL LABORAL DEL CIRCUITO CAUCASIA</c:v>
                  </c:pt>
                  <c:pt idx="2109">
                    <c:v>JUZGADO 1 CIVIL DEL CIRCUITO ESPECIALIZADO EN RESTITUCIÓN DE TIERRAS</c:v>
                  </c:pt>
                  <c:pt idx="2110">
                    <c:v>TRIBUNAL ADMINISTRATIVO DE ANTIOQUIA</c:v>
                  </c:pt>
                  <c:pt idx="2111">
                    <c:v>JUZGADO 34 ADMINISTRATIVO</c:v>
                  </c:pt>
                  <c:pt idx="2112">
                    <c:v>JUZGADO 21 LABORAL DEL CIRCUITO MEDELLIN</c:v>
                  </c:pt>
                  <c:pt idx="2113">
                    <c:v>JUZGADO 22 ADMINISTRATIVO </c:v>
                  </c:pt>
                  <c:pt idx="2114">
                    <c:v>JUZGADO 36 ADMINISTRATIVO </c:v>
                  </c:pt>
                  <c:pt idx="2115">
                    <c:v>JUZGADO 23 ADMINISTRATIVO </c:v>
                  </c:pt>
                  <c:pt idx="2116">
                    <c:v>JUZGADO 19 ADMINISTRATIVO </c:v>
                  </c:pt>
                  <c:pt idx="2117">
                    <c:v>JUZGADO 34 ADMINISTRATIVO </c:v>
                  </c:pt>
                  <c:pt idx="2118">
                    <c:v>JUZGADO 21 ADMINISTRATIVO </c:v>
                  </c:pt>
                  <c:pt idx="2119">
                    <c:v>JUZGADO 11 ADMINISTRATIVO </c:v>
                  </c:pt>
                  <c:pt idx="2120">
                    <c:v>JUZGADO 20 ADMINISTRATIVO </c:v>
                  </c:pt>
                  <c:pt idx="2121">
                    <c:v>JUZGADO 17 ADMINISTRATIVO </c:v>
                  </c:pt>
                  <c:pt idx="2122">
                    <c:v>JUZGADO 10 ADMINISTRATIVO </c:v>
                  </c:pt>
                  <c:pt idx="2123">
                    <c:v>JUZGADO 36 ADMINISTRATIVO </c:v>
                  </c:pt>
                  <c:pt idx="2124">
                    <c:v>JUZGADO 23 ADMINISTRATIVO </c:v>
                  </c:pt>
                  <c:pt idx="2125">
                    <c:v>JUZGADO 32 ADMINISTRATIVO </c:v>
                  </c:pt>
                  <c:pt idx="2126">
                    <c:v>JUZGADO 23 LABORAL DEL CIRCUITO DE MEDELLIN</c:v>
                  </c:pt>
                  <c:pt idx="2127">
                    <c:v>TRIBUNAL ADMINISTRATIVO ORAL DE ANTIOQUIA</c:v>
                  </c:pt>
                  <c:pt idx="2128">
                    <c:v>JUZGADO PROMISCUO DEL CIRCUITO DE SEGOVIA-ANTIOQUIA-</c:v>
                  </c:pt>
                  <c:pt idx="2129">
                    <c:v>JUZGADO PROMISCUO DEL CIRCUITO DE SEGOVIA-ANTIOQUIA-</c:v>
                  </c:pt>
                  <c:pt idx="2130">
                    <c:v>JUZGADO 20 ADMINISTRATIVO </c:v>
                  </c:pt>
                  <c:pt idx="2131">
                    <c:v>JUZGADO 20 ADMINISTRATIVO </c:v>
                  </c:pt>
                  <c:pt idx="2132">
                    <c:v>JUZGADO 3 ADMINISTRATIVO </c:v>
                  </c:pt>
                  <c:pt idx="2133">
                    <c:v>23 Administrativo Oral de Medellín</c:v>
                  </c:pt>
                  <c:pt idx="2134">
                    <c:v>Consejo de Estado</c:v>
                  </c:pt>
                  <c:pt idx="2135">
                    <c:v>Consejo de Estado</c:v>
                  </c:pt>
                  <c:pt idx="2136">
                    <c:v>22 Administrativo Oral de Medellín</c:v>
                  </c:pt>
                  <c:pt idx="2137">
                    <c:v>23 Administrativo Oral de Medellín</c:v>
                  </c:pt>
                  <c:pt idx="2138">
                    <c:v>33 Administrativo Oral de Medellín</c:v>
                  </c:pt>
                  <c:pt idx="2139">
                    <c:v>04 Administrativo Oral de Medellín</c:v>
                  </c:pt>
                  <c:pt idx="2140">
                    <c:v>02 Laboral del Circuito de Medellín</c:v>
                  </c:pt>
                  <c:pt idx="2141">
                    <c:v>08 Administrativo Oral de Medellín</c:v>
                  </c:pt>
                  <c:pt idx="2142">
                    <c:v>Tribunal Administivo de Antioquia</c:v>
                  </c:pt>
                  <c:pt idx="2143">
                    <c:v>29 Administrativo Oral de Medellín</c:v>
                  </c:pt>
                  <c:pt idx="2144">
                    <c:v>20 Administrativo Oral de Medellín</c:v>
                  </c:pt>
                  <c:pt idx="2145">
                    <c:v>27 Administrativo Oral de Medellín</c:v>
                  </c:pt>
                  <c:pt idx="2146">
                    <c:v>05  Administrativo Oral de Medellín</c:v>
                  </c:pt>
                  <c:pt idx="2147">
                    <c:v>33 Administrativo Oral de Medellín</c:v>
                  </c:pt>
                  <c:pt idx="2148">
                    <c:v>17  Administrativo de Medellín</c:v>
                  </c:pt>
                  <c:pt idx="2149">
                    <c:v>23 Administrativo de Medellín</c:v>
                  </c:pt>
                  <c:pt idx="2150">
                    <c:v>11 laboral del Circuito de Medellín</c:v>
                  </c:pt>
                  <c:pt idx="2151">
                    <c:v>02 Administrativo Oral de Medellín</c:v>
                  </c:pt>
                  <c:pt idx="2152">
                    <c:v>26 Administrativo Oral de Medellín</c:v>
                  </c:pt>
                  <c:pt idx="2153">
                    <c:v>17 Administrativo Oral de Medellín</c:v>
                  </c:pt>
                  <c:pt idx="2154">
                    <c:v>Tribunal Administivo de Antioquia</c:v>
                  </c:pt>
                  <c:pt idx="2155">
                    <c:v>35 Administrativo Oral de Medellín</c:v>
                  </c:pt>
                  <c:pt idx="2156">
                    <c:v>25 Administrativo Oral de Medellín</c:v>
                  </c:pt>
                  <c:pt idx="2157">
                    <c:v>27 Administrativo Oral de Medellín</c:v>
                  </c:pt>
                  <c:pt idx="2158">
                    <c:v>21 Administrativo Oral de Medellín</c:v>
                  </c:pt>
                  <c:pt idx="2159">
                    <c:v>13 Administrativo Oral de Medellín</c:v>
                  </c:pt>
                  <c:pt idx="2160">
                    <c:v>16 Laboral de Medellín</c:v>
                  </c:pt>
                  <c:pt idx="2161">
                    <c:v>TRIBUNAL ADMINISTRATIVO DE ANTIOQUIA</c:v>
                  </c:pt>
                  <c:pt idx="2162">
                    <c:v>05 Administrativo Oral de Medellín</c:v>
                  </c:pt>
                  <c:pt idx="2163">
                    <c:v>02 Administrativo Oral de Medellín</c:v>
                  </c:pt>
                  <c:pt idx="2164">
                    <c:v>15 Administrativo Oral de Medellín</c:v>
                  </c:pt>
                  <c:pt idx="2165">
                    <c:v>10 Administrativo Oral de Medellín</c:v>
                  </c:pt>
                  <c:pt idx="2166">
                    <c:v>27 Administrativo Oral de Medellín</c:v>
                  </c:pt>
                  <c:pt idx="2167">
                    <c:v>19 Laboral del Circuito de Medellín </c:v>
                  </c:pt>
                  <c:pt idx="2168">
                    <c:v>24 Administrativo Oral de Medellín</c:v>
                  </c:pt>
                  <c:pt idx="2169">
                    <c:v>25 Administrativo Oral de Medellín</c:v>
                  </c:pt>
                  <c:pt idx="2170">
                    <c:v>19 CIVIL DEL CIRCUITO DE MEDELLÍN</c:v>
                  </c:pt>
                  <c:pt idx="2171">
                    <c:v>03 Administrativo Oral de Medellín</c:v>
                  </c:pt>
                  <c:pt idx="2172">
                    <c:v>03 Administrativo Oral de Medellín</c:v>
                  </c:pt>
                  <c:pt idx="2173">
                    <c:v>18 Administrativo Oral de Medellín</c:v>
                  </c:pt>
                  <c:pt idx="2174">
                    <c:v>33 Administrativo Oral de Medellín</c:v>
                  </c:pt>
                  <c:pt idx="2175">
                    <c:v>Juzgado Septimo (7) Administrativo de Medellín</c:v>
                  </c:pt>
                  <c:pt idx="2176">
                    <c:v>Juzgado Segundo (02) de TURBO ANTIOQUIA</c:v>
                  </c:pt>
                  <c:pt idx="2177">
                    <c:v>Juzgado Veintiuno (21) Administrativo Oral del Circuito de Medellín</c:v>
                  </c:pt>
                  <c:pt idx="2178">
                    <c:v>Juzgado Trece (13) laboral Ordinario del circuito de Medellín</c:v>
                  </c:pt>
                  <c:pt idx="2179">
                    <c:v>Tribunal Administrativo de Antioquia, Sala Tercera de Oralidad</c:v>
                  </c:pt>
                  <c:pt idx="2180">
                    <c:v>Juzgado Veintiocho (28) Administrativo Oral del Circuito de Medellín</c:v>
                  </c:pt>
                  <c:pt idx="2181">
                    <c:v>Juzgado Primero (1) Administrativo Oral del Circuito de Medellín</c:v>
                  </c:pt>
                  <c:pt idx="2182">
                    <c:v>Juzgado Treinta (30) Administrativo de Medellín</c:v>
                  </c:pt>
                  <c:pt idx="2183">
                    <c:v>Juzgado Dieciséis (16) Laboral del Circuito de Medellín</c:v>
                  </c:pt>
                  <c:pt idx="2184">
                    <c:v>Juzgado Tercero (3) Laboral Ordinario del Circuito de Medellín</c:v>
                  </c:pt>
                  <c:pt idx="2185">
                    <c:v>Juzgado Veintiuno (21) Administrativo Oral del Circuito de Medellín</c:v>
                  </c:pt>
                  <c:pt idx="2186">
                    <c:v>Juzgado Treinta (30) Administrativo Oral de Medellín</c:v>
                  </c:pt>
                  <c:pt idx="2187">
                    <c:v>Juzgado Quince (15) Administrativo Oral del Circuito de Medellín</c:v>
                  </c:pt>
                  <c:pt idx="2188">
                    <c:v>Tribunal Administrativo de Antioquia, Sala Cuarta de Oralidad</c:v>
                  </c:pt>
                  <c:pt idx="2189">
                    <c:v>Juzgado Quinto (5) Administrativo Oral del Circuito de Medellín</c:v>
                  </c:pt>
                  <c:pt idx="2190">
                    <c:v>Juzgado Septimo (7) Administrativo de Medellín</c:v>
                  </c:pt>
                  <c:pt idx="2191">
                    <c:v>Juzgado Segundo (2) laboral Ordinario del circuito de Medellín</c:v>
                  </c:pt>
                  <c:pt idx="2192">
                    <c:v>Juzgado  Diecisiete (17) Administrativo Oral de Medellín</c:v>
                  </c:pt>
                  <c:pt idx="2193">
                    <c:v>Juzgado Veintidós (22) laboral Ordinario del circuito de Medellín</c:v>
                  </c:pt>
                  <c:pt idx="2194">
                    <c:v>Consejo de Estado Sala de lo Contencioso Administrativo Seccion Tercera Secretaria</c:v>
                  </c:pt>
                  <c:pt idx="2195">
                    <c:v>Tribunal Administrativo de Antioquia  Sala 5 Mixta</c:v>
                  </c:pt>
                  <c:pt idx="2196">
                    <c:v>Tribunal Administrativo de Antioquia Sala Quinta Mixta
</c:v>
                  </c:pt>
                  <c:pt idx="2197">
                    <c:v>Juzgado Promiscuo del Circuito de Santa Rosa de Osos</c:v>
                  </c:pt>
                  <c:pt idx="2198">
                    <c:v>Juzgado Promiscuo del Circuito de Santa Rosa de Osos</c:v>
                  </c:pt>
                  <c:pt idx="2199">
                    <c:v>Juzgado Promiscuo del Circuito de Santa Rosa de Osos</c:v>
                  </c:pt>
                  <c:pt idx="2200">
                    <c:v>Juzgado Promiscuo del Circuito de Santa Rosa de Osos</c:v>
                  </c:pt>
                  <c:pt idx="2201">
                    <c:v>Juzgado Dieciséis (16) Administrativo Oral del Circuito de Medellín</c:v>
                  </c:pt>
                  <c:pt idx="2202">
                    <c:v>Juzgado Segundo (2) laboral Ordinario del circuito de Medellín</c:v>
                  </c:pt>
                  <c:pt idx="2203">
                    <c:v>Juzgado Tercero (3) Administrativo Oral del Circuito de Medellín</c:v>
                  </c:pt>
                  <c:pt idx="2204">
                    <c:v>Juzgado Veintitrés (23) Administrativo Oral del Circuito de Medellín</c:v>
                  </c:pt>
                  <c:pt idx="2205">
                    <c:v>Juzgado Veintiocho (28) Administrativo Oral del Circuito de Medellín</c:v>
                  </c:pt>
                  <c:pt idx="2206">
                    <c:v>Juzgado Veinte (20) Administrativo Oral del Circuito de Medellín</c:v>
                  </c:pt>
                  <c:pt idx="2207">
                    <c:v>Tribunal Administrativo de Antioquia Sala Segunda de Oralidad</c:v>
                  </c:pt>
                  <c:pt idx="2208">
                    <c:v>Juzgado Dieciséis (16) Administrativo Oral del Circuito de Medellín</c:v>
                  </c:pt>
                  <c:pt idx="2209">
                    <c:v>Juzgado Doce (12) Administrativo Oral del Circuito de Medellín</c:v>
                  </c:pt>
                  <c:pt idx="2210">
                    <c:v>Juzgado Quinto (5) laboral Ordinario del Circuito de Medellín</c:v>
                  </c:pt>
                  <c:pt idx="2211">
                    <c:v>Juzgado Veintisiete (27) Administrativo Oral del Circuito de Medellín</c:v>
                  </c:pt>
                  <c:pt idx="2212">
                    <c:v>Juzgado Veinticuatro (24) Administrativo Oral del Circuito de Medellín</c:v>
                  </c:pt>
                  <c:pt idx="2213">
                    <c:v>Juzgado Veintisiete (27) Administrativo Oral del Circuito de Medellín</c:v>
                  </c:pt>
                  <c:pt idx="2214">
                    <c:v>Juzgado Octavo (8) laboral Ordinario del circuito de Bogota</c:v>
                  </c:pt>
                  <c:pt idx="2215">
                    <c:v>Juzgado Décimo (10) Administrativo Oral del Circuito de Medellín</c:v>
                  </c:pt>
                  <c:pt idx="2216">
                    <c:v>Juzgado Treinta y Seis (36) Administrativo Oral del Circuito de Medellín</c:v>
                  </c:pt>
                  <c:pt idx="2217">
                    <c:v>Juzgado Primero (1) Administrativo Oral del Circuito de Medellín</c:v>
                  </c:pt>
                  <c:pt idx="2218">
                    <c:v>Juzgado Veinticinco (25) Administrativo Oral del Circuito de Medellín</c:v>
                  </c:pt>
                  <c:pt idx="2219">
                    <c:v>Juzgado Doce (12) Administrativo Oral del Circuito de Medellín</c:v>
                  </c:pt>
                  <c:pt idx="2220">
                    <c:v>Juzgado Segunto (2) Administrativo Oral del Circuito de Medellín</c:v>
                  </c:pt>
                  <c:pt idx="2221">
                    <c:v>Juzgado Treinta y Cuatro (34) Administrativo Oral del Circuito de Medellín</c:v>
                  </c:pt>
                  <c:pt idx="2222">
                    <c:v>Juzgado Catorce (14) laboral Ordinario del circuito de Medellín</c:v>
                  </c:pt>
                  <c:pt idx="2223">
                    <c:v>Tribunal Administrativo de Antioquia, Sala Quinta de Oralidad, Jorge Leon Arango Franco</c:v>
                  </c:pt>
                  <c:pt idx="2224">
                    <c:v>Juzgado Veintiuno (21) laboral Ordinario del circuito de Medellín</c:v>
                  </c:pt>
                  <c:pt idx="2225">
                    <c:v>Juzgado Dieciocho (18) Administrativo Oral del Circuito de Medellín</c:v>
                  </c:pt>
                  <c:pt idx="2226">
                    <c:v>Juzgado laboral del circuito de Puerto Berrío</c:v>
                  </c:pt>
                  <c:pt idx="2227">
                    <c:v>Juzgado laboral del circuito de Puerto Berrío</c:v>
                  </c:pt>
                  <c:pt idx="2228">
                    <c:v>Juzgado laboral del circuito de Puerto Berrío</c:v>
                  </c:pt>
                  <c:pt idx="2229">
                    <c:v>Juzgado laboral del circuito de Puerto Berrío</c:v>
                  </c:pt>
                  <c:pt idx="2230">
                    <c:v>Juzgado laboral del circuito de Puerto Berrío</c:v>
                  </c:pt>
                  <c:pt idx="2231">
                    <c:v>Juzgado laboral del circuito de Puerto Berrío</c:v>
                  </c:pt>
                  <c:pt idx="2232">
                    <c:v>Juzgado laboral del circuito de Puerto Berrío</c:v>
                  </c:pt>
                  <c:pt idx="2233">
                    <c:v>Juzgado laboral del circuito de Puerto Berrío</c:v>
                  </c:pt>
                  <c:pt idx="2234">
                    <c:v>Juzgado laboral del circuito de Puerto Berrío</c:v>
                  </c:pt>
                  <c:pt idx="2235">
                    <c:v>Juzgado laboral del circuito de Puerto Berrío</c:v>
                  </c:pt>
                  <c:pt idx="2236">
                    <c:v>Juzgado Treinta y uno (31) Administrativo Oral del Circuito de Medellín</c:v>
                  </c:pt>
                  <c:pt idx="2237">
                    <c:v>Juzgado Diecisiete (17) Administrativo Oral del Circuito de Medellín</c:v>
                  </c:pt>
                  <c:pt idx="2238">
                    <c:v>Tribunal Administrativo Sala Primera (01) de Oralidad de Medellín</c:v>
                  </c:pt>
                  <c:pt idx="2239">
                    <c:v>Juzgado Veinte (20) Administrativo Oral del Circuito de Medellín</c:v>
                  </c:pt>
                  <c:pt idx="2240">
                    <c:v>Juzgado Promiscuo del Circuito  de EL BAGRE</c:v>
                  </c:pt>
                  <c:pt idx="2241">
                    <c:v>Juzgado Promiscuo del Circuito  de EL BAGRE</c:v>
                  </c:pt>
                  <c:pt idx="2242">
                    <c:v>Tribunal Administrativo de Antioquia, Sala Cuarta 4ta Oralidad</c:v>
                  </c:pt>
                  <c:pt idx="2243">
                    <c:v>Juzgado Veinticuatro (24) Administrativo Oral del Circuito de Medellín</c:v>
                  </c:pt>
                  <c:pt idx="2244">
                    <c:v>Juzgado Segundo (2) laboral Ordinario del circuito de Medellín</c:v>
                  </c:pt>
                  <c:pt idx="2245">
                    <c:v>Juzgado Veintinueve (29) Administrativo Oral del Circuito de Medellín</c:v>
                  </c:pt>
                  <c:pt idx="2246">
                    <c:v>Juzgado Primero promiscuo del circuito Laboral Ordinario de AMALFI Antioquia</c:v>
                  </c:pt>
                  <c:pt idx="2247">
                    <c:v>Juzgado Primero promiscuo del circuito Laboral de AMALFI Antioquia</c:v>
                  </c:pt>
                  <c:pt idx="2248">
                    <c:v>Juzgado Veintires (23) laboral del circuito de Medellín</c:v>
                  </c:pt>
                  <c:pt idx="2249">
                    <c:v>Juzgado primero promiscuo Laboral del circuito de SEGOVIA - Antioquia</c:v>
                  </c:pt>
                  <c:pt idx="2250">
                    <c:v>Juzgado primero promiscuo Laboral del circuito de SEGOVIA - Antioquia</c:v>
                  </c:pt>
                  <c:pt idx="2251">
                    <c:v>Juzgado Veintiocho (28) Administrativo Oral del Circuito de Medellín</c:v>
                  </c:pt>
                  <c:pt idx="2252">
                    <c:v>Juzgado Séptimo (7) laboral Ordinario del Circuito de Medellín</c:v>
                  </c:pt>
                  <c:pt idx="2253">
                    <c:v>Tribunal Administrativo de Antioquia despacho 12</c:v>
                  </c:pt>
                  <c:pt idx="2254">
                    <c:v>Juzgado Séptimo (7) laboral del Circuito de Medellín</c:v>
                  </c:pt>
                  <c:pt idx="2255">
                    <c:v>Juzgado Cuarto (4) laboral Ordinario del Circuito de Medellín</c:v>
                  </c:pt>
                  <c:pt idx="2256">
                    <c:v>Juzgado Dieciocho (18) Administrativo Oral del Circuito de Medellín</c:v>
                  </c:pt>
                  <c:pt idx="2257">
                    <c:v>Juzgado Treinta y Seis (36) Administrativo Oral del Circuito de Medellín</c:v>
                  </c:pt>
                  <c:pt idx="2258">
                    <c:v>Juzgado Dieciséis (16) Administrativo Oral del Circuito de Medellín</c:v>
                  </c:pt>
                  <c:pt idx="2259">
                    <c:v>Juzgado Diecisiete (17) Administrativo Oral del Circuito de Medellín</c:v>
                  </c:pt>
                  <c:pt idx="2260">
                    <c:v>Tribunal Administrativo de Antioquia</c:v>
                  </c:pt>
                  <c:pt idx="2261">
                    <c:v>Juzgado Veintitrés (23) Laboral Ordinario de Medellín</c:v>
                  </c:pt>
                  <c:pt idx="2262">
                    <c:v>Juzgado Veintinueve (29) Administrativo Oral del Circuito de Medellín</c:v>
                  </c:pt>
                  <c:pt idx="2263">
                    <c:v>Juzgado Dieciocho (18) Administrativo Oral del Circuito de Medellín</c:v>
                  </c:pt>
                  <c:pt idx="2264">
                    <c:v>Juzgado Treinta y Dos (32) Administrativo Oral del Circuito de Medellín</c:v>
                  </c:pt>
                  <c:pt idx="2265">
                    <c:v>Juzgado Veintitrés (23) Administrativo Oral del Circuito de Medellín</c:v>
                  </c:pt>
                  <c:pt idx="2266">
                    <c:v>Juzgado Tercero (3) Laboral Ordinario del Circuito de Medellín</c:v>
                  </c:pt>
                  <c:pt idx="2267">
                    <c:v>Juzgado Diecisiete (17) Laboral del Circuito de Medellín</c:v>
                  </c:pt>
                  <c:pt idx="2268">
                    <c:v>Juzgado Diecinueve (19) Administrativo Oral del Circuito de Medellín</c:v>
                  </c:pt>
                  <c:pt idx="2269">
                    <c:v>Juzgado Diecinueve (19) Administrativo Oral del Circuito de Medellín</c:v>
                  </c:pt>
                  <c:pt idx="2270">
                    <c:v>Juzgado Veintiséis (26) administrativo Oral del Circuito de Medellín</c:v>
                  </c:pt>
                  <c:pt idx="2271">
                    <c:v>Juzgado Veintinueve (29) Administrativo Oral del Circuito de Medellín</c:v>
                  </c:pt>
                  <c:pt idx="2272">
                    <c:v>Juzgado Veintiséis (26) administrativo Oral del Circuito de Medellín</c:v>
                  </c:pt>
                  <c:pt idx="2273">
                    <c:v>Juzgado Cuarto (4) Administrativo Oral del Circuito de Medellín</c:v>
                  </c:pt>
                  <c:pt idx="2274">
                    <c:v>Juzgado Séptimo (7) administrativo Oral del Circuito de Medellín</c:v>
                  </c:pt>
                  <c:pt idx="2275">
                    <c:v>Juzgado Primero (1) Administrativo Oral del Circuito de Medellín</c:v>
                  </c:pt>
                  <c:pt idx="2276">
                    <c:v>Juzgado Treinta y Dos (32) Administrativo Oral del Circuito de Medellín</c:v>
                  </c:pt>
                  <c:pt idx="2277">
                    <c:v>Tribunal Administrativo de Antioquia, Sala Quinta de Oralidad, Jorge Leon Arango Franco</c:v>
                  </c:pt>
                  <c:pt idx="2278">
                    <c:v>Juzgado Noveno (9) administrativo Oral del Circuito de Medellín</c:v>
                  </c:pt>
                  <c:pt idx="2279">
                    <c:v>Juzgado Treinta y Cinco (35) Administrativo Oral del Circuito de Medellín</c:v>
                  </c:pt>
                  <c:pt idx="2280">
                    <c:v>Juzgado Septimo (7) administrativo Oral del Circuito de Medellín</c:v>
                  </c:pt>
                  <c:pt idx="2281">
                    <c:v>Juzgado Septimo (7) administrativo Oral del Circuito de Medellín</c:v>
                  </c:pt>
                  <c:pt idx="2282">
                    <c:v>Tribunal Administrativo de Antioquia, Sala Cuarta de Oralidad</c:v>
                  </c:pt>
                  <c:pt idx="2283">
                    <c:v>Juzgado Séptimo (7) administrativo Oral del Circuito de Medellín</c:v>
                  </c:pt>
                  <c:pt idx="2284">
                    <c:v>Juzgado Septimo (7) administrativo Oral del Circuito de Medellín</c:v>
                  </c:pt>
                  <c:pt idx="2285">
                    <c:v>14 ADMINISTRATIVO ORAL DE MEDELLÍN</c:v>
                  </c:pt>
                  <c:pt idx="2286">
                    <c:v>01 PROMISCUO CIRCUITO SEGOVIA</c:v>
                  </c:pt>
                  <c:pt idx="2287">
                    <c:v> JUZGADO 11 ADMINISTRATIVO DE MEDELLIN</c:v>
                  </c:pt>
                  <c:pt idx="2288">
                    <c:v>JUZGADO 01 PROMISCUO CIRCUITO TITIRIBÍ</c:v>
                  </c:pt>
                  <c:pt idx="2289">
                    <c:v>JUZGADO 01 PROMISCUO CIRCUITO TITIRIBÍ</c:v>
                  </c:pt>
                  <c:pt idx="2290">
                    <c:v>JUZGADO 01 PROMISCUO CIRCUITO TITIRIBÍ</c:v>
                  </c:pt>
                  <c:pt idx="2291">
                    <c:v>16 LABORAL DEL CIRCUITO DE MEDELLÍN</c:v>
                  </c:pt>
                  <c:pt idx="2292">
                    <c:v>JUZGADO 24 ADMINISTRATIVO ORAL DE MEDELLÍN</c:v>
                  </c:pt>
                  <c:pt idx="2293">
                    <c:v>13 ADMINISTRATIVO ORAL DE MEDELLÍN</c:v>
                  </c:pt>
                  <c:pt idx="2294">
                    <c:v>JUZGADO PRIMERO PROMISCUO MUNICIPAL DE GUARNE </c:v>
                  </c:pt>
                  <c:pt idx="2295">
                    <c:v>JUZGADO 15 LABORAL DEL CIRCUITO</c:v>
                  </c:pt>
                  <c:pt idx="2296">
                    <c:v>JUZGADO CIVIL LABORAL DEL CIRCUITO SANTUARIO </c:v>
                  </c:pt>
                  <c:pt idx="2297">
                    <c:v>JUZGADO ONCE LABORAL DEL CIRCUITO MEDELLIN</c:v>
                  </c:pt>
                  <c:pt idx="2298">
                    <c:v>JUZGADO VEINTINUEVE ADMINISTRATIVO ORAL DEL CIRCUITO</c:v>
                  </c:pt>
                  <c:pt idx="2299">
                    <c:v>JUZGADO PROMISCUO DEL CIRCUITO LABORAL DE SANTA ROSA DE OSOS</c:v>
                  </c:pt>
                  <c:pt idx="2300">
                    <c:v>TRIBUNAL ADMINISTRATIVO DE ANTIOQUIA</c:v>
                  </c:pt>
                  <c:pt idx="2301">
                    <c:v>JUZGADO 02 LABORAL DEL CIRCUITO</c:v>
                  </c:pt>
                  <c:pt idx="2302">
                    <c:v>JUZGADO 21 LABORAL DEL CIRCUITO DE MEDELLÍN</c:v>
                  </c:pt>
                  <c:pt idx="2303">
                    <c:v>JUZGADO PROMISCUO MUNICIPAL DE SOPETRAN</c:v>
                  </c:pt>
                  <c:pt idx="2304">
                    <c:v>JUZGADO PROMISCUO DEL CIRCUITO DE EL BAGRE</c:v>
                  </c:pt>
                  <c:pt idx="2305">
                    <c:v>JUZGADO PROMISCUO DEL CIRCUITO DE EL BAGRE</c:v>
                  </c:pt>
                  <c:pt idx="2306">
                    <c:v>JUZGADO PROMISCUO DEL CIRCUITO DE EL BAGRE</c:v>
                  </c:pt>
                  <c:pt idx="2307">
                    <c:v>JUZGADO PROMISCUO DEL CIRCUITO DE EL BAGRE</c:v>
                  </c:pt>
                  <c:pt idx="2308">
                    <c:v>JUZGADO PROMISCUO DEL CIRCUITO DE EL BAGRE</c:v>
                  </c:pt>
                  <c:pt idx="2309">
                    <c:v>  JUZGADO PROMISCUO DEL CIRCUITO DE EL BAGRE </c:v>
                  </c:pt>
                  <c:pt idx="2310">
                    <c:v>  JUZGADO PROMISCUO DEL CIRCUITO DE EL BAGRE </c:v>
                  </c:pt>
                  <c:pt idx="2311">
                    <c:v>  JUZGADO PROMISCUO DEL CIRCUITO DE EL BAGRE </c:v>
                  </c:pt>
                  <c:pt idx="2312">
                    <c:v>  JUZGADO PROMISCUO DEL CIRCUITO DE EL BAGRE </c:v>
                  </c:pt>
                  <c:pt idx="2313">
                    <c:v>JUZGADO PROMISCUO DEL CIRCUITO DE EL BAGRE</c:v>
                  </c:pt>
                  <c:pt idx="2314">
                    <c:v>JUZGADO PROMISCUO DEL CIRCUITO DE EL BAGRE</c:v>
                  </c:pt>
                  <c:pt idx="2315">
                    <c:v>JUZGADO PROMISCUO DEL CIRCUITO DE EL BAGRE</c:v>
                  </c:pt>
                  <c:pt idx="2316">
                    <c:v>JUZGADO PROMISCUO DEL CIRCUITO DE EL BAGRE</c:v>
                  </c:pt>
                  <c:pt idx="2317">
                    <c:v>JUZGADO PROMISCUO DEL CIRCUITO DE EL BAGRE</c:v>
                  </c:pt>
                  <c:pt idx="2318">
                    <c:v>JUZGADO 02 ADMINISTRATIVO ORAL DEL CIRCUITO DE TURBO</c:v>
                  </c:pt>
                  <c:pt idx="2319">
                    <c:v>JUZGADO DIECISIETE ADMINISTRATIVO ORAL DEL CIRCUITO</c:v>
                  </c:pt>
                  <c:pt idx="2320">
                    <c:v>JUZGADO 30 ADMINISTRATIVO ORAL DE MEDELLIN </c:v>
                  </c:pt>
                  <c:pt idx="2321">
                    <c:v>JUZGADO 14 ADMINISTRATIVO ORAL  DE MEDELLÍN</c:v>
                  </c:pt>
                  <c:pt idx="2322">
                    <c:v>JUZGADO 27 ADMINISTRATIVO ORAL  DE MEDELLIN</c:v>
                  </c:pt>
                  <c:pt idx="2323">
                    <c:v>JUZGADO DOCE LABORAL DEL CIRCUITO DE MEDELLIN</c:v>
                  </c:pt>
                  <c:pt idx="2324">
                    <c:v>JUZGADO 22 ADMINISTRATIVO ORAL DE MEDELLIN</c:v>
                  </c:pt>
                  <c:pt idx="2325">
                    <c:v>JUZGADO 05 ADMINISTRATIVO ORAL DE MEDELLÍN</c:v>
                  </c:pt>
                  <c:pt idx="2326">
                    <c:v>JUZGADO 26 ADMINISTRATIVO ORAL DE MEDELLÍN</c:v>
                  </c:pt>
                  <c:pt idx="2327">
                    <c:v>JUZGADO 20 ADMINISTRATIVO ORAL DE MEDELLÍN</c:v>
                  </c:pt>
                  <c:pt idx="2328">
                    <c:v>JUZGADO 24 ADMINISTRATIVO ORAL DE MEDELLÍN</c:v>
                  </c:pt>
                  <c:pt idx="2329">
                    <c:v>JUZGADO 02 ADMINISTRATIVO ORAL DEL CIRCUITO DE TURBO</c:v>
                  </c:pt>
                  <c:pt idx="2330">
                    <c:v>JUZGADO 35 ADMINISTRATIVO ORAL DE MEDELLÍN</c:v>
                  </c:pt>
                  <c:pt idx="2331">
                    <c:v>JUZGADO 26 ADMINISTRATIVO ORAL DE MEDELLÍN</c:v>
                  </c:pt>
                  <c:pt idx="2332">
                    <c:v>JUZGADO 14 LABORAL DEL CIRCUITO DE MEDELLÍN</c:v>
                  </c:pt>
                  <c:pt idx="2333">
                    <c:v>JUZGADO 14 LABORAL DEL CIRCUITO DE MEDELLÍN</c:v>
                  </c:pt>
                  <c:pt idx="2334">
                    <c:v>JUZGADO 18 LABORAL DEL CIRCUITO DE MEDELLÍN</c:v>
                  </c:pt>
                  <c:pt idx="2335">
                    <c:v>JUZGADO 13 ADMINISTRATIVO ORAL DE MEDELLÍN</c:v>
                  </c:pt>
                  <c:pt idx="2336">
                    <c:v>JUZGADO 18 LABORAL DEL CIRCUITO DE MEDELLÍN</c:v>
                  </c:pt>
                  <c:pt idx="2337">
                    <c:v>JUZGADO 08 ADMINISTRATIVO ORAL DE MEDELLÍN</c:v>
                  </c:pt>
                  <c:pt idx="2338">
                    <c:v>JUZGADO 34 ADMINISTRATIVO ORAL DE MEDELLÍN</c:v>
                  </c:pt>
                  <c:pt idx="2339">
                    <c:v>JUZGADO 28 ADMINISTRATIVO ORAL DE MEDELLÍN</c:v>
                  </c:pt>
                  <c:pt idx="2340">
                    <c:v>JUZGADO 09 ADMINISTRATIVO ORAL DE MEDELLÍN</c:v>
                  </c:pt>
                  <c:pt idx="2341">
                    <c:v>TRIBUNAL ADMINISTRATIVO DE ANTIOQUIA</c:v>
                  </c:pt>
                  <c:pt idx="2342">
                    <c:v>JUZGADO 06 ADMINISTRATIVO ORAL DE MEDELLÍN</c:v>
                  </c:pt>
                  <c:pt idx="2343">
                    <c:v>JUZGADO 07 ADMINISTRATIVO ORAL DE MEDELLÍN</c:v>
                  </c:pt>
                  <c:pt idx="2344">
                    <c:v>JUZGADO 03 ADMINISTRATIVO ORAL DE MEDELLÍN</c:v>
                  </c:pt>
                  <c:pt idx="2345">
                    <c:v>TRIBUNAL ADMINISTRATIVO DE ANTIOQUIA</c:v>
                  </c:pt>
                  <c:pt idx="2346">
                    <c:v>JUZGADO 05 LABORAL DEL CIRCUITO DE MEDELLÍN</c:v>
                  </c:pt>
                  <c:pt idx="2347">
                    <c:v>JUZGADO 11 ADMINISTRATIVO ORAL DE MEDELLÍN</c:v>
                  </c:pt>
                  <c:pt idx="2348">
                    <c:v>JUZGADO 16 LABORAL DEL CIRCUITO DE MEDELLÍN</c:v>
                  </c:pt>
                  <c:pt idx="2349">
                    <c:v>JUZGADO 25 ADMINISTRATIVO ORAL DE MEDELLÍN</c:v>
                  </c:pt>
                  <c:pt idx="2350">
                    <c:v>JUZGADO PROMISCUO DEL CIRCUITO DE EL BAGRE</c:v>
                  </c:pt>
                  <c:pt idx="2351">
                    <c:v>JUZGADO PROMISCUO DEL CIRCUITO DE  SEGOVIA</c:v>
                  </c:pt>
                  <c:pt idx="2352">
                    <c:v>JUZGADO PROMISCUO DEL CIRCUITO DE EL BAGRE</c:v>
                  </c:pt>
                  <c:pt idx="2353">
                    <c:v>JUZGADO 01 ADMINISTRATIVO ORAL DEL CIRCUITO DE TURBO</c:v>
                  </c:pt>
                  <c:pt idx="2354">
                    <c:v>JUZGADO PROMISCUO DEL CIRCUITO DE SEGOVIA</c:v>
                  </c:pt>
                  <c:pt idx="2355">
                    <c:v>JUZGADO 01 ADMINISTRATIVO ORAL DEL CIRCUITO DE TURBO</c:v>
                  </c:pt>
                  <c:pt idx="2356">
                    <c:v>JUZGADO PROMISCUO DEL CIRCUITO DE EL BAGRE</c:v>
                  </c:pt>
                  <c:pt idx="2357">
                    <c:v>JUZGADO PROMISCUO DEL CIRCUITO DE AMALFI</c:v>
                  </c:pt>
                  <c:pt idx="2358">
                    <c:v>JUZGADO PROMISCUO DEL CIRCUITO DE AMALFI</c:v>
                  </c:pt>
                  <c:pt idx="2359">
                    <c:v>JUZGADO 19 LABORAL DEL CIRCUITO DE MEDELLIN</c:v>
                  </c:pt>
                  <c:pt idx="2360">
                    <c:v>JUZGADO VEINTITRES LABORAL DEL CIRCUITO DE MEDELLÍN</c:v>
                  </c:pt>
                  <c:pt idx="2361">
                    <c:v>TRIBUNAL ADMINISTRATIVO DE ANTIOQUIA</c:v>
                  </c:pt>
                  <c:pt idx="2362">
                    <c:v>JUZGADO 17 ADMINISTRATIVO ORAL DE MEDELLIN</c:v>
                  </c:pt>
                  <c:pt idx="2363">
                    <c:v>JUZGADO 01 LABORAL DEL CIRCUITO DE MEDELLÍN</c:v>
                  </c:pt>
                  <c:pt idx="2364">
                    <c:v>JUZGADO 19 ADMINISTRATIVO ORAL DE MEDELLÍN </c:v>
                  </c:pt>
                  <c:pt idx="2365">
                    <c:v>JUZGADO 19 ADMINISTRATIVO ORAL DE MEDELLÍN </c:v>
                  </c:pt>
                  <c:pt idx="2366">
                    <c:v>TRIBUNAL ADMINISTRATIVO DE ANTIOQUIA</c:v>
                  </c:pt>
                  <c:pt idx="2367">
                    <c:v>JUZGADO 08 ADMINISTRATIVO ORAL DE DESCONGESTION DE MEDELLÍN </c:v>
                  </c:pt>
                  <c:pt idx="2368">
                    <c:v>TRIBUNAL ADMINISTRATIVO DE ANTIOQUIA </c:v>
                  </c:pt>
                  <c:pt idx="2369">
                    <c:v>TRIBUNAL ADMINISTRATIVO DE ANTIOQUIA </c:v>
                  </c:pt>
                  <c:pt idx="2370">
                    <c:v>JUZGADO 19 ADMINISTRATIVO ORAL DE MEDELLÍN </c:v>
                  </c:pt>
                  <c:pt idx="2371">
                    <c:v>12 Administrativo Oral de Medellín</c:v>
                  </c:pt>
                  <c:pt idx="2372">
                    <c:v>JUZGADO SEGUNDO ADMINISTRATIVO ORAL DEL CIRCUITO</c:v>
                  </c:pt>
                  <c:pt idx="2373">
                    <c:v>JUZGADO 13 ADMITIVO ORAL MEDELLIN</c:v>
                  </c:pt>
                  <c:pt idx="2374">
                    <c:v>JUZGADO 33 ADMITIVO ORAL MEDELLIN</c:v>
                  </c:pt>
                  <c:pt idx="2375">
                    <c:v>JUZGADO 23 ADMITIVO ORAL MEDELLIN</c:v>
                  </c:pt>
                  <c:pt idx="2376">
                    <c:v>JUZGADO 30 ADMITIVO ORAL MEDELLIN</c:v>
                  </c:pt>
                  <c:pt idx="2377">
                    <c:v>JUZGADO 26 ADMITIVO ORAL MEDELLIN</c:v>
                  </c:pt>
                  <c:pt idx="2378">
                    <c:v>JUZGADO 27 ADMITIVO ORAL MEDELLIN</c:v>
                  </c:pt>
                  <c:pt idx="2379">
                    <c:v>JUZGADO 20 ADMITIVO ORAL MEDELLIN</c:v>
                  </c:pt>
                  <c:pt idx="2380">
                    <c:v>TRIBUNAL ADMINISTRATIVO DE ANTIOQUIA</c:v>
                  </c:pt>
                  <c:pt idx="2381">
                    <c:v>JUZGADO 11 ADMTIVO ORAL DE MEDELLÍN</c:v>
                  </c:pt>
                  <c:pt idx="2382">
                    <c:v>JUZGADO 27 ADMITIVO ORAL MEDELLIN</c:v>
                  </c:pt>
                  <c:pt idx="2383">
                    <c:v>JUZGADO 21 LABORAL DEL CIRCUITO DE MEDELLÍN</c:v>
                  </c:pt>
                  <c:pt idx="2384">
                    <c:v>TRIBUNAL ADTIVO DE ANTIOQUIA</c:v>
                  </c:pt>
                  <c:pt idx="2385">
                    <c:v>JUZGADO 7° ADMTIVO ORAL DE MEDELLÍN</c:v>
                  </c:pt>
                  <c:pt idx="2386">
                    <c:v>JUZGADO 4 ADMTIVO ORAL DE MEDELLÍN</c:v>
                  </c:pt>
                  <c:pt idx="2387">
                    <c:v>CONSEJO DE ESTADO - SECCIÓN SEGUNDA</c:v>
                  </c:pt>
                  <c:pt idx="2388">
                    <c:v>JUZGADO 14 ADMTIVO ORAL DE MEDELLÍN</c:v>
                  </c:pt>
                  <c:pt idx="2389">
                    <c:v>JUZGADO 20 ADMTIVO ORAL DE MEDELLÍN</c:v>
                  </c:pt>
                  <c:pt idx="2390">
                    <c:v>JUZGADO 30 ADMTIVO ORAL DE MEDELLÍN</c:v>
                  </c:pt>
                  <c:pt idx="2391">
                    <c:v>TRIBUNAL ADTIVO DE ANTIOQUIA</c:v>
                  </c:pt>
                  <c:pt idx="2392">
                    <c:v>JUZGADO 2 ADMTIVO ORAL DE MEDELLÍN</c:v>
                  </c:pt>
                  <c:pt idx="2393">
                    <c:v>JUZGADO 28 ADMTIVO ORAL DE MEDELLÍN</c:v>
                  </c:pt>
                  <c:pt idx="2394">
                    <c:v>TRIBUNAL ADTIVO DE ANTIOQUIA</c:v>
                  </c:pt>
                  <c:pt idx="2395">
                    <c:v>JUZGADO 23 ADMTIVO ORAL DE MEDELLÍN</c:v>
                  </c:pt>
                  <c:pt idx="2396">
                    <c:v>JUZGADO 01 CIVIL-LABORAL DE SONSON</c:v>
                  </c:pt>
                  <c:pt idx="2397">
                    <c:v>JUZGADO 03 ADMTIVO ORAL DE MEDELLÍN</c:v>
                  </c:pt>
                  <c:pt idx="2398">
                    <c:v>JUZGADO 18 ADMTIVO ORAL DE MEDELLÍN</c:v>
                  </c:pt>
                  <c:pt idx="2399">
                    <c:v>TRIBUNAL ADTIVO DE ANTIOQUIA</c:v>
                  </c:pt>
                  <c:pt idx="2400">
                    <c:v>JUZGADO 4 ADMTIVO MIXTO DEL CIRCUITO DE MONTERÍA</c:v>
                  </c:pt>
                  <c:pt idx="2401">
                    <c:v>TRIBUNAL ADTIVO DE ANTIOQUIA</c:v>
                  </c:pt>
                  <c:pt idx="2402">
                    <c:v>JUZGADO 17 ADMTIVO DE MEDELLÍN</c:v>
                  </c:pt>
                  <c:pt idx="2403">
                    <c:v>JUZGADO 2 ADMTIVO ORAL DE MEDELLÍN</c:v>
                  </c:pt>
                  <c:pt idx="2404">
                    <c:v>JUZGADO 26 ADMTIVO ORAL DE MEDELLÍN</c:v>
                  </c:pt>
                  <c:pt idx="2405">
                    <c:v>JUZGADO 13 ADMTIVO ORAL DE MEDELLÍN</c:v>
                  </c:pt>
                  <c:pt idx="2406">
                    <c:v>JUZGADO 20 LABORAL DEL CIRCUITO DE MEDELLIN</c:v>
                  </c:pt>
                  <c:pt idx="2407">
                    <c:v>JUZGADO CIVIL - LABORAL DE CAUCASIA ANTIOQUIA</c:v>
                  </c:pt>
                  <c:pt idx="2408">
                    <c:v>JUZGADO CIVIL DEL CIRCUITO DE ANDES</c:v>
                  </c:pt>
                  <c:pt idx="2409">
                    <c:v>JUZGADO 21 LABORAL DEL CIRCUITO DE MEDELLÍN</c:v>
                  </c:pt>
                  <c:pt idx="2410">
                    <c:v>JUZGADO 12 LABORAL DEL CIRCUITO DE MEDELLÍN</c:v>
                  </c:pt>
                  <c:pt idx="2411">
                    <c:v>JUZGADO 13 LABORAL DEL CIRCUITO DE  MEDELLÍN</c:v>
                  </c:pt>
                  <c:pt idx="2412">
                    <c:v>JUZGADO 04 LABORAL DEL CIRCUITO DE MEDELLÍN</c:v>
                  </c:pt>
                  <c:pt idx="2413">
                    <c:v>JUZGADO 13 LABORAL DEL CIRCUITO DE MEDELLÍN</c:v>
                  </c:pt>
                  <c:pt idx="2414">
                    <c:v>JUZGADO 22 LABORAL DEL CIRCUITO DE  MEDELLÍN</c:v>
                  </c:pt>
                  <c:pt idx="2415">
                    <c:v>JUZGADO 05 LABORAL DEL CIRCUITO DE MEDELLÍN</c:v>
                  </c:pt>
                  <c:pt idx="2416">
                    <c:v>JUZGADO 19 LABORAL DEL CIRCUITO DE MEDELLÍN</c:v>
                  </c:pt>
                  <c:pt idx="2417">
                    <c:v>JUZGADO CIVIL - LABORAL DE CAUCASIA ANTIOQUIA</c:v>
                  </c:pt>
                  <c:pt idx="2418">
                    <c:v>JUZGADO CIVIL-LABORAL DEL CIRCUITO DE EL SANTUARIO</c:v>
                  </c:pt>
                  <c:pt idx="2419">
                    <c:v>JUZGADO 29 ADMINISTRATIVO ORAL DEL CIRCUITO</c:v>
                  </c:pt>
                  <c:pt idx="2420">
                    <c:v>TRIBUNAL ADMINISTRATIVO DE ANTIOQUIA</c:v>
                  </c:pt>
                  <c:pt idx="2421">
                    <c:v>JUZGADO 13 ADMITIVO ORAL MEDELLIN</c:v>
                  </c:pt>
                  <c:pt idx="2422">
                    <c:v>JUZGADO 22 ADMITIVO ORAL MEDELLIN</c:v>
                  </c:pt>
                  <c:pt idx="2423">
                    <c:v>JUZGADO 22 ADMITIVO ORAL MEDELLIN</c:v>
                  </c:pt>
                  <c:pt idx="2424">
                    <c:v>JUZGADO 33 ADMITIVO ORAL MEDELLIN</c:v>
                  </c:pt>
                  <c:pt idx="2425">
                    <c:v>JUZGADO 08 ADMITIVO ORAL MEDELLIN</c:v>
                  </c:pt>
                  <c:pt idx="2426">
                    <c:v>JUZGADO 36 PENAL MUNICIPAL CON FUNCION DE CONOCIMIENTO</c:v>
                  </c:pt>
                  <c:pt idx="2427">
                    <c:v>JUZGADO 30 ADMITIVO ORAL MEDELLIN</c:v>
                  </c:pt>
                  <c:pt idx="2428">
                    <c:v>TRIBUNAL ADTIVO DE ANTIOQUIA</c:v>
                  </c:pt>
                  <c:pt idx="2429">
                    <c:v>TRIBUNAL ADMINISTRATIVO DE ANTIOQUIA</c:v>
                  </c:pt>
                  <c:pt idx="2430">
                    <c:v>TRIBUNAL ADMINISTRATIVO DE ANTIOQUIA</c:v>
                  </c:pt>
                  <c:pt idx="2431">
                    <c:v>JUZGADO 8 ADMINISTRATIVO ORAL MEDELLIN</c:v>
                  </c:pt>
                  <c:pt idx="2432">
                    <c:v>JUZGADO 20 ADMINISTRATIVO DE MEDELLIN</c:v>
                  </c:pt>
                  <c:pt idx="2433">
                    <c:v>JUZGADO14  ADMINISTRATIVO DE MEDELLIN</c:v>
                  </c:pt>
                  <c:pt idx="2434">
                    <c:v>JUZGADO 20 ADMINISTRATIVO DE MEDELLIN</c:v>
                  </c:pt>
                  <c:pt idx="2435">
                    <c:v>JUZGADO 34 ADMINISTRATIVO DE MEDELLIN</c:v>
                  </c:pt>
                  <c:pt idx="2436">
                    <c:v>JUZGADO 10 ADMINISTRATIVO DE MEDELLIN</c:v>
                  </c:pt>
                  <c:pt idx="2437">
                    <c:v>JUZGADO 08 ADMINISTRATIVO DE MEDELLIN</c:v>
                  </c:pt>
                  <c:pt idx="2438">
                    <c:v>JUZGADO 09 ADMINISTRATIVO DE MEDELLIN</c:v>
                  </c:pt>
                  <c:pt idx="2439">
                    <c:v>JUZGADO 33 ADMINISTRATIVO DE MEDELLIN</c:v>
                  </c:pt>
                  <c:pt idx="2440">
                    <c:v>JUZGADO 10 ADMINISTRATIVO DE MEDELLIN</c:v>
                  </c:pt>
                  <c:pt idx="2441">
                    <c:v>JUZGADO 17 ADMINISTRATIVO DE MEDELLIN</c:v>
                  </c:pt>
                  <c:pt idx="2442">
                    <c:v>JUZGADO 17 ADMINISTRATIVO DE MEDELLIN</c:v>
                  </c:pt>
                  <c:pt idx="2443">
                    <c:v>JUZGADO 010 CIRCUITO LABORAL</c:v>
                  </c:pt>
                  <c:pt idx="2444">
                    <c:v>JUZGADO 08 ADMINISTRATIVO DE MEDELLIN</c:v>
                  </c:pt>
                  <c:pt idx="2445">
                    <c:v>JUZGADO 023 ADMINISTRATIVO DE MEDELLIN</c:v>
                  </c:pt>
                  <c:pt idx="2446">
                    <c:v>JUZGADO 003 ADMINISTRATIVO DE MEDELLIN</c:v>
                  </c:pt>
                  <c:pt idx="2447">
                    <c:v>JUZGADO 010 ADMINISTRATIVO DE MEDELLIN</c:v>
                  </c:pt>
                  <c:pt idx="2448">
                    <c:v>MUNICIPALES DE PEQUEÑAS CAUSAS </c:v>
                  </c:pt>
                  <c:pt idx="2449">
                    <c:v>JUZGADO 24 ADMINISTRATIVO DE MEDELLIN</c:v>
                  </c:pt>
                  <c:pt idx="2450">
                    <c:v>JUZGADO 010 CIRCUITO LABORAL</c:v>
                  </c:pt>
                  <c:pt idx="2451">
                    <c:v>JUZGADO 5 MUNICIPAL DE PEQUEÑAS CAUSAS</c:v>
                  </c:pt>
                  <c:pt idx="2452">
                    <c:v>JUZGADO 03 ADMINISTRATIVO DE MEDELLIN</c:v>
                  </c:pt>
                  <c:pt idx="2453">
                    <c:v>JUZGADO 033 ADMINISTRATIVO DE MEDELLIN</c:v>
                  </c:pt>
                  <c:pt idx="2454">
                    <c:v>JUZGADO 017 ADMINISTRATIVO DE MEDELLIN</c:v>
                  </c:pt>
                  <c:pt idx="2455">
                    <c:v>TRIBUNAL ADMINISTRATIVO DE ANT</c:v>
                  </c:pt>
                  <c:pt idx="2456">
                    <c:v>JUZGADO 34 ADMINISTRATIVO DE MEDELLIN</c:v>
                  </c:pt>
                  <c:pt idx="2457">
                    <c:v>JUZGADO 08 ADMINISTRATIVO DE MEDELLIN</c:v>
                  </c:pt>
                  <c:pt idx="2458">
                    <c:v>JUZGADO 2DO LABORAL DEL CIRCUITO</c:v>
                  </c:pt>
                  <c:pt idx="2459">
                    <c:v>JUZGADO 24 ADMINISTRATIVO DE MEDELLIN</c:v>
                  </c:pt>
                  <c:pt idx="2460">
                    <c:v>JUZGADO 04 ADMINISTRATIVO DE MEDELLIN</c:v>
                  </c:pt>
                  <c:pt idx="2461">
                    <c:v>JUZGADO 14 LABORAL  </c:v>
                  </c:pt>
                  <c:pt idx="2462">
                    <c:v>JUZGADO 13 ADMINISTRATIVO DE MEDELLIN</c:v>
                  </c:pt>
                  <c:pt idx="2463">
                    <c:v>JUZGADO 21 ADMINISTRATIVO DE MEDELLIN</c:v>
                  </c:pt>
                  <c:pt idx="2464">
                    <c:v>JUZGADO 1 ADMINISTRATIVO DE MEDELLIN</c:v>
                  </c:pt>
                  <c:pt idx="2465">
                    <c:v>JUZGADO 30 ADMINISTRATIVO DE MEDELLIN</c:v>
                  </c:pt>
                  <c:pt idx="2466">
                    <c:v>JUZGADO 28 ADMINISTRATIVO DE MEDELLIN</c:v>
                  </c:pt>
                  <c:pt idx="2467">
                    <c:v>JUZGADO 36 ADMINISTRATIVO DE MEDELLIN</c:v>
                  </c:pt>
                  <c:pt idx="2468">
                    <c:v>JUZGADO 17 ADMINISTRATIVO DE MEDELLIN</c:v>
                  </c:pt>
                  <c:pt idx="2469">
                    <c:v>JUZGADO 03 ADMINISTRATIVO DE MEDELLIN</c:v>
                  </c:pt>
                  <c:pt idx="2470">
                    <c:v>JUZGADO 01 ADMINISTRATIVO DE MEDELLIN</c:v>
                  </c:pt>
                  <c:pt idx="2471">
                    <c:v>JUZGADO 16 ADMINISTRATIVO MEDELLIN</c:v>
                  </c:pt>
                  <c:pt idx="2472">
                    <c:v>JUZGADO 04 ADMINISTRATIVO DE MEDELLIN</c:v>
                  </c:pt>
                  <c:pt idx="2473">
                    <c:v>TRIBUNAL ADMINISTRATIVO DE ANT</c:v>
                  </c:pt>
                  <c:pt idx="2474">
                    <c:v>TRIBUNAL ADMINISTRATIVO DE ANT</c:v>
                  </c:pt>
                  <c:pt idx="2475">
                    <c:v>JUZGADO 33 ADMINISTRATIVO DE MEDELLIN</c:v>
                  </c:pt>
                  <c:pt idx="2476">
                    <c:v>JUZGADO 28 ADMINISTRATIVO DE MEDELLIN</c:v>
                  </c:pt>
                  <c:pt idx="2477">
                    <c:v>JUZGADO PROMISCUO DE EL BAGRE ANTIOQUIA </c:v>
                  </c:pt>
                  <c:pt idx="2478">
                    <c:v>JUZGADO PROMISCUO DE EL BAGRE ANTIOQUIA </c:v>
                  </c:pt>
                  <c:pt idx="2479">
                    <c:v>JUZGADO PROMISCUO DE EL BAGRE ANTIOQUIA </c:v>
                  </c:pt>
                  <c:pt idx="2480">
                    <c:v>JUZGADO 19 ADMINISTRATIVO DE MEDELLIN</c:v>
                  </c:pt>
                  <c:pt idx="2481">
                    <c:v>JUZGADO 19 ADMINISTRATIVO DE MEDELLIN</c:v>
                  </c:pt>
                  <c:pt idx="2482">
                    <c:v>JUZGADO 7 ADMINISTRATIVO DE MEDELLIN</c:v>
                  </c:pt>
                  <c:pt idx="2483">
                    <c:v>JUZGADO 15 ADMINISTRATIVO DE MEDELLIN</c:v>
                  </c:pt>
                  <c:pt idx="2484">
                    <c:v>JUZGADO 05 ADMINISTRATIVO DE MEDELLIN</c:v>
                  </c:pt>
                  <c:pt idx="2485">
                    <c:v>TRIBUNAL ADMINISTRATIVO DE ANTIOQUIA</c:v>
                  </c:pt>
                  <c:pt idx="2486">
                    <c:v>JUZGADO  15 ADMINISTRATIVO ORAL DE MEDELLÍN</c:v>
                  </c:pt>
                  <c:pt idx="2487">
                    <c:v>JUZGADO 12 ADMINISTRATIVO ORAL DEL CIRCUITO DE MEDELLÍN</c:v>
                  </c:pt>
                  <c:pt idx="2488">
                    <c:v>JUZGADO 31 ADMINISTRATIVO DE MEDELLIN</c:v>
                  </c:pt>
                  <c:pt idx="2489">
                    <c:v>JUZGADO  11 ADMINISTRATIVO ORAL DE MEDELLÍN</c:v>
                  </c:pt>
                  <c:pt idx="2490">
                    <c:v>JUZGADO  15 ADMINISTRATIVO ORAL DE MEDELLÍN</c:v>
                  </c:pt>
                  <c:pt idx="2491">
                    <c:v>JUZGADO  12 ADMINISTRATIVO ORAL DE MEDELLÍN</c:v>
                  </c:pt>
                  <c:pt idx="2492">
                    <c:v>JUZGADO DIECIOCHO LABORAL DEL CIRCUITO DE MEDELLIN</c:v>
                  </c:pt>
                  <c:pt idx="2493">
                    <c:v>JUZGADO 06 ADMINISTRATIVO ORAL</c:v>
                  </c:pt>
                  <c:pt idx="2494">
                    <c:v>JUZGADO PRIMERO LABORAL DEL CIRCUITO DE MANIZALEZ</c:v>
                  </c:pt>
                  <c:pt idx="2495">
                    <c:v>JUZGADO 35 ADMINISTRATIVO DE MEDELLIN</c:v>
                  </c:pt>
                  <c:pt idx="2496">
                    <c:v>JUZGADO 30 ADMINISTRATIVO DE MEDELLIN</c:v>
                  </c:pt>
                  <c:pt idx="2497">
                    <c:v>JUZGADO 12 ADMINISTRATIVO DE MEDELLIN</c:v>
                  </c:pt>
                  <c:pt idx="2498">
                    <c:v>JUZGADO PROMISCUO CIRCUITO DE TITIRIBI</c:v>
                  </c:pt>
                  <c:pt idx="2499">
                    <c:v>JUZGADO PROMISCUO CIRCUITO DE TITIRIBI</c:v>
                  </c:pt>
                  <c:pt idx="2500">
                    <c:v>TRIBUNAL ADMINISTRATIVO DE ANTIOQUIA</c:v>
                  </c:pt>
                  <c:pt idx="2501">
                    <c:v>JUZGADO 04 LABORAL DEL CIRCUITO DE MEDELLIN</c:v>
                  </c:pt>
                  <c:pt idx="2502">
                    <c:v>JUZGADO 10 LABORAL DEL CIRCUITO DE MEDELLIN</c:v>
                  </c:pt>
                  <c:pt idx="2503">
                    <c:v>JUZGADO 04 LABORAL DEL CIRCUITO DE MEDELLIN</c:v>
                  </c:pt>
                  <c:pt idx="2504">
                    <c:v>JUZGADO 22 ADMINISTRATIVO ORAL DE MEDELLIN</c:v>
                  </c:pt>
                  <c:pt idx="2505">
                    <c:v>JUZGADO 13 ADMINISTRATIVO DE MEDELLIN</c:v>
                  </c:pt>
                  <c:pt idx="2506">
                    <c:v>JUZGADO 23 ADMINISTRATIVO ORAL DE MEDELLIN</c:v>
                  </c:pt>
                  <c:pt idx="2507">
                    <c:v>JUZGADO 3 ADMINISTRATIVO ORAL DE MEDELLIN</c:v>
                  </c:pt>
                  <c:pt idx="2508">
                    <c:v>JUZGADO 17 LABORAL DEL CIRCUITO DE MEDELLIN</c:v>
                  </c:pt>
                  <c:pt idx="2509">
                    <c:v>JUZGADO 6 LABORAL DEL CIRCUITO DE MEDELLIN</c:v>
                  </c:pt>
                  <c:pt idx="2510">
                    <c:v>JUZGADO 7 ADMINISTRATIVO DE MEDELLIN</c:v>
                  </c:pt>
                  <c:pt idx="2511">
                    <c:v>JUZGADO 11 ADMINISTRATIVO ORAL DE MEDELLIN</c:v>
                  </c:pt>
                  <c:pt idx="2512">
                    <c:v>JUZGADO 7 ADMINISTRATIVO DE MEDELLIN</c:v>
                  </c:pt>
                  <c:pt idx="2513">
                    <c:v>JUZGADO 15 ADMINISTRATIVO DE MEDELLIN</c:v>
                  </c:pt>
                  <c:pt idx="2514">
                    <c:v>JUZGADO 7 ADMINISTRATIVO DE MEDELLIN</c:v>
                  </c:pt>
                  <c:pt idx="2515">
                    <c:v>JUZGADO 2 CIVIL MUNICIPAL BELLO</c:v>
                  </c:pt>
                  <c:pt idx="2516">
                    <c:v>JUZGADO 1 PENAL MUNICIPAL CON FUNCIONES DE CONOCIMIENTO</c:v>
                  </c:pt>
                  <c:pt idx="2517">
                    <c:v>JUZGADO 33 PENAL MUNICIPAL CON FUNCION DE CONOCIMIENTO</c:v>
                  </c:pt>
                  <c:pt idx="2518">
                    <c:v>JUZGADO 19 CIVIL MUNICPAL DE MEDELLIN</c:v>
                  </c:pt>
                  <c:pt idx="2519">
                    <c:v>JUZGADO 1 PROMISCUO MUNICIPAL DE ORALIDAD</c:v>
                  </c:pt>
                  <c:pt idx="2520">
                    <c:v>JUZGADO PROMISCUO MUNICIPAL CON FUNCION DE GARANTIAS</c:v>
                  </c:pt>
                  <c:pt idx="2521">
                    <c:v>JUZGADO 23 ADMINISTRATIVO ORAL MEDELLIN</c:v>
                  </c:pt>
                  <c:pt idx="2522">
                    <c:v>JUZGADO 07 ADMINISTRATIVO ORAL DEL CIRCUITO DE MEDELLIN</c:v>
                  </c:pt>
                  <c:pt idx="2523">
                    <c:v>JUZGADO 23 ADMINISTRATIVO ORAL MEDELLIN</c:v>
                  </c:pt>
                  <c:pt idx="2524">
                    <c:v>JUZGADO 30 ADMINISTRATIVO ORAL MEDELLIN</c:v>
                  </c:pt>
                  <c:pt idx="2525">
                    <c:v>JUZGADO 21 ADMINISTRATIVO ORAL MEDELLIN</c:v>
                  </c:pt>
                  <c:pt idx="2526">
                    <c:v>JUZGADO 8 ADMINISTRATIVO ORAL MEDELLIN</c:v>
                  </c:pt>
                  <c:pt idx="2527">
                    <c:v>Juzgado 9 Administrativo Oral de Medellín</c:v>
                  </c:pt>
                  <c:pt idx="2528">
                    <c:v>Juzgado 20 Administrativo oral de Medellín</c:v>
                  </c:pt>
                  <c:pt idx="2529">
                    <c:v>16 Laboral del Circuito</c:v>
                  </c:pt>
                  <c:pt idx="2530">
                    <c:v>Tribunal Administrativo de Antioquia-Sala Unitaria</c:v>
                  </c:pt>
                  <c:pt idx="2531">
                    <c:v>JUZGADO VEINTICINCO ADMINISTRATIVO ORAL DE MEDELLIN</c:v>
                  </c:pt>
                  <c:pt idx="2532">
                    <c:v>Juzgado 12 Administrativo Oral de Medellín</c:v>
                  </c:pt>
                  <c:pt idx="2533">
                    <c:v>TRIBUNAL ADMINISTRATIVO DE ANTIOQUIA</c:v>
                  </c:pt>
                  <c:pt idx="2534">
                    <c:v>Juzgado Quinto Administrativo Oral de Medellin</c:v>
                  </c:pt>
                  <c:pt idx="2535">
                    <c:v>Juzgado 23 Administrativo Oral</c:v>
                  </c:pt>
                  <c:pt idx="2536">
                    <c:v>JUZGADO QUINCE ADMINISTRATIVO DE MEDELLIN </c:v>
                  </c:pt>
                  <c:pt idx="2537">
                    <c:v>Juzgado 24 administrativo oral de Medellín</c:v>
                  </c:pt>
                  <c:pt idx="2538">
                    <c:v>JUZGADO DIEZ ADMINISTRATIVO ORAL DE MEDELLIN</c:v>
                  </c:pt>
                  <c:pt idx="2539">
                    <c:v>JUZGADO CATORCE ADMINISTRATIVO ORAL DE MEDELLIN</c:v>
                  </c:pt>
                  <c:pt idx="2540">
                    <c:v>Juzgado Quinto Administrativo Oral de Medellin</c:v>
                  </c:pt>
                  <c:pt idx="2541">
                    <c:v>JUZGADO SEGUNDO ADMINISTRATIVO ORAL DEL CIRCUITO DE TURBO</c:v>
                  </c:pt>
                  <c:pt idx="2542">
                    <c:v>JUZGADO TREINTA Y CUATRO ADMINISTRATIVO ORAL DE MEDELLIN</c:v>
                  </c:pt>
                  <c:pt idx="2543">
                    <c:v>JUZGADO VEINTISEIS ADMINISTRATIVO ORAL DE MEDELLIN</c:v>
                  </c:pt>
                  <c:pt idx="2544">
                    <c:v>JUZGADO CUARTO ADMINISTRATIVO ORAL DE MEDELLIN </c:v>
                  </c:pt>
                  <c:pt idx="2545">
                    <c:v>JUZGADO VEINTICUATRO ADMINISTRATIVO ORAL DE MEDELLIN</c:v>
                  </c:pt>
                  <c:pt idx="2546">
                    <c:v>JUZGADO VEINTICUATRO ADMINISTRATIVO ORAL DE MEDELLIN</c:v>
                  </c:pt>
                  <c:pt idx="2547">
                    <c:v>TRIBUNAL ADMINISTRATIVO DE ANTIOQUIA</c:v>
                  </c:pt>
                  <c:pt idx="2548">
                    <c:v>Tribunal Administrativo de Descongestión de Antioquia</c:v>
                  </c:pt>
                  <c:pt idx="2549">
                    <c:v>Tribunal Administrativo de Descongestión de Antioquia</c:v>
                  </c:pt>
                  <c:pt idx="2550">
                    <c:v>Tribunal Administrativo de Descongestión de Antioquia</c:v>
                  </c:pt>
                  <c:pt idx="2551">
                    <c:v>Juzgado 31 Administrativo Oral Medellín</c:v>
                  </c:pt>
                  <c:pt idx="2552">
                    <c:v>Juzgado 31 Administrativo Oral de Medellín</c:v>
                  </c:pt>
                  <c:pt idx="2553">
                    <c:v>Juzgado 29 Administrativo Oral de Medellín</c:v>
                  </c:pt>
                  <c:pt idx="2554">
                    <c:v>Juzgado 4  Administrativo Oral de Medellín</c:v>
                  </c:pt>
                  <c:pt idx="2555">
                    <c:v>Tribunal Superior de Medellín Sala Laboral </c:v>
                  </c:pt>
                  <c:pt idx="2556">
                    <c:v>Juzgado 26 Administrativo Oral de Medellín</c:v>
                  </c:pt>
                  <c:pt idx="2557">
                    <c:v>Juzgado 28 Administrativo Oral de Medellín</c:v>
                  </c:pt>
                  <c:pt idx="2558">
                    <c:v>Juzgado 31 Administrativo Oral de Medellín</c:v>
                  </c:pt>
                  <c:pt idx="2559">
                    <c:v>Juzgado 31 Administrativo Oral de Medellín</c:v>
                  </c:pt>
                  <c:pt idx="2560">
                    <c:v>Juzgado 32 AdministrativoOral de Medellín</c:v>
                  </c:pt>
                  <c:pt idx="2561">
                    <c:v>Juzgado 4 Administrativo Oral de Medellín </c:v>
                  </c:pt>
                  <c:pt idx="2562">
                    <c:v>Juzgado 29 Administrativo Oral de Medellín</c:v>
                  </c:pt>
                  <c:pt idx="2563">
                    <c:v>Juzgado 28 Administrativo Oral de Medellín</c:v>
                  </c:pt>
                  <c:pt idx="2564">
                    <c:v>Juez Octavo civil del Circuito</c:v>
                  </c:pt>
                  <c:pt idx="2565">
                    <c:v>Juzgado 31 Administrativo Oral de Medellín</c:v>
                  </c:pt>
                  <c:pt idx="2566">
                    <c:v>Juzgado 32 Administrativo Oral de Medellín</c:v>
                  </c:pt>
                  <c:pt idx="2567">
                    <c:v>Tribunal Administrativo de Descongestión de Antioquia</c:v>
                  </c:pt>
                  <c:pt idx="2568">
                    <c:v>Juzgado 22 Administrativo Oral de Medellín</c:v>
                  </c:pt>
                  <c:pt idx="2569">
                    <c:v>Juzgado 5o Administrativo Oral de Medellín</c:v>
                  </c:pt>
                  <c:pt idx="2570">
                    <c:v>Juzgado 5o Administrativo Oral de Medellín</c:v>
                  </c:pt>
                  <c:pt idx="2571">
                    <c:v>Juzgado 16 Laboral del Circuito</c:v>
                  </c:pt>
                  <c:pt idx="2572">
                    <c:v>Juzgado 32 Administrativo Oral de Medellín</c:v>
                  </c:pt>
                  <c:pt idx="2573">
                    <c:v>Juzgado 2o Administrativo Oral De Medellín</c:v>
                  </c:pt>
                  <c:pt idx="2574">
                    <c:v>Juzgado 25 Administrativo Oral de Medellín </c:v>
                  </c:pt>
                  <c:pt idx="2575">
                    <c:v>Juzgado 7o Administrativo Oral de Medellín </c:v>
                  </c:pt>
                  <c:pt idx="2576">
                    <c:v>Juzgado 7o Laboral del Circuito de Medellín</c:v>
                  </c:pt>
                  <c:pt idx="2577">
                    <c:v>Juzgado 19 Administrativo Oral del Circuito</c:v>
                  </c:pt>
                  <c:pt idx="2578">
                    <c:v>Juzgado 2o Laboral  del circuito de Montería</c:v>
                  </c:pt>
                  <c:pt idx="2579">
                    <c:v>Juzgado 22 Administrativo Oral de Medellín</c:v>
                  </c:pt>
                  <c:pt idx="2580">
                    <c:v>Tribunal Administrativo de Antioquia</c:v>
                  </c:pt>
                  <c:pt idx="2581">
                    <c:v>Juzgado 34 Administrativo Oral de Medellín</c:v>
                  </c:pt>
                  <c:pt idx="2582">
                    <c:v>Juzgado 18 Administrativo Oral de Medellín</c:v>
                  </c:pt>
                  <c:pt idx="2583">
                    <c:v>Juzgado 12 Administrativo Oral de Medellín</c:v>
                  </c:pt>
                  <c:pt idx="2584">
                    <c:v>Juzgado 10 Laboral del Circuito de Medellín</c:v>
                  </c:pt>
                  <c:pt idx="2585">
                    <c:v>Juzgado 35 Adminsitrativo oral de Medellín</c:v>
                  </c:pt>
                  <c:pt idx="2586">
                    <c:v>Juzgado 28 Administrativo Oral de Medellín</c:v>
                  </c:pt>
                  <c:pt idx="2587">
                    <c:v>Juzgado 36 Administrativo Oral del Circuito</c:v>
                  </c:pt>
                  <c:pt idx="2588">
                    <c:v>Juzgado 6 Laboral del Circuito de Medellín </c:v>
                  </c:pt>
                  <c:pt idx="2589">
                    <c:v>Juzgado 10 Laboral del Circuito de Medellín</c:v>
                  </c:pt>
                  <c:pt idx="2590">
                    <c:v>JUZGADO VEINTITRES ADMINISTRATIVO ORAL DE MEDELLIN</c:v>
                  </c:pt>
                  <c:pt idx="2591">
                    <c:v>JUZGADO VEINTISIETE ADMINISTRATIVO ORAL </c:v>
                  </c:pt>
                  <c:pt idx="2592">
                    <c:v>JUZGADO DIECISESIS ADMINISTRATIVO ORAL </c:v>
                  </c:pt>
                  <c:pt idx="2593">
                    <c:v>TRIBUNAL ADMINISTRATIVO DE DESCONGESTION </c:v>
                  </c:pt>
                  <c:pt idx="2594">
                    <c:v>JUZGADO TRECE ADMINISTRATIVO DE MEDELLINN</c:v>
                  </c:pt>
                  <c:pt idx="2595">
                    <c:v>TRIBUNAL ADMINISTRATIVO DE DESCONGESTION </c:v>
                  </c:pt>
                  <c:pt idx="2596">
                    <c:v>JUZGADO SEGUNDO  ADMINISTRATIVO DEL CIRCUITO DE MEDELLIN</c:v>
                  </c:pt>
                  <c:pt idx="2597">
                    <c:v>JUZGADO ONCE ADMINISTRATIVO ORAL DE MEDELLIN </c:v>
                  </c:pt>
                  <c:pt idx="2598">
                    <c:v>TRIBUNAL ADMINISTRATIVO DE ANTIOQUIA </c:v>
                  </c:pt>
                  <c:pt idx="2599">
                    <c:v>JUZGADO OCTAVO CIVIL DEL CIRCUITO DE MEDELLIN </c:v>
                  </c:pt>
                  <c:pt idx="2600">
                    <c:v>JUZGADO VEINTICUATRO ADMINISTRATIVO </c:v>
                  </c:pt>
                  <c:pt idx="2601">
                    <c:v>TRIBUNAL ADMINISTRATIVO DE ANTIOQUIA </c:v>
                  </c:pt>
                  <c:pt idx="2602">
                    <c:v>JUZGADO VEINTITRES ADMINISTRATIVO DE MEDELLIN </c:v>
                  </c:pt>
                  <c:pt idx="2603">
                    <c:v>JUZGADO VEINTISIETE ADMINISTRATIVO DE MEDELLIN </c:v>
                  </c:pt>
                  <c:pt idx="2604">
                    <c:v>JUZGADO NOVENO ADMINISTRATIVO DE MEDELLIN </c:v>
                  </c:pt>
                  <c:pt idx="2605">
                    <c:v>JUZGADO 31 ADMINISTRATIVO DE DESCONGESTIÓN </c:v>
                  </c:pt>
                  <c:pt idx="2606">
                    <c:v>TRIBUNAL ADMINISTRATIVO DE ANTIOQUIA </c:v>
                  </c:pt>
                  <c:pt idx="2607">
                    <c:v>TRIBUNAL ADMINISTRATIVO DE ANTIOQUIA </c:v>
                  </c:pt>
                  <c:pt idx="2608">
                    <c:v>TRIBUNAL ADMINISTRATIVO DE ANTIOQUIA </c:v>
                  </c:pt>
                  <c:pt idx="2609">
                    <c:v>JUZGADO DIECISIETE ADMINISTRATIVO DE MEDELLIN </c:v>
                  </c:pt>
                  <c:pt idx="2610">
                    <c:v>TRIBUNAL ADMINISTRATIVO DE ANTIOQUIA </c:v>
                  </c:pt>
                  <c:pt idx="2611">
                    <c:v>JUZGADO TRECE LABORAL DEL CIRCUITO DE MEDELLIN</c:v>
                  </c:pt>
                  <c:pt idx="2612">
                    <c:v>TRIBUNAL ADMINISTRATIVO DE ANTIOQUIA </c:v>
                  </c:pt>
                  <c:pt idx="2613">
                    <c:v>JUZGADO QUINTO ADMINISTRATIVO ORAL  </c:v>
                  </c:pt>
                  <c:pt idx="2614">
                    <c:v>JUZGADO VEINTE ADMINISTRATIVO ORAL DEL CIRCUITO DE MEDELLIN </c:v>
                  </c:pt>
                  <c:pt idx="2615">
                    <c:v>TRIBUNAL ADMINISTRATIVO DE ANTIOQUIA </c:v>
                  </c:pt>
                  <c:pt idx="2616">
                    <c:v>JUZGADO VEINTITRES ADMINISTRATIVO DEL CIRCUITO DE MEDELLIN </c:v>
                  </c:pt>
                  <c:pt idx="2617">
                    <c:v>JUZGADO PRIMERO ADMINISTRATIVO DEL CIRCUITO DE MEDELLIN</c:v>
                  </c:pt>
                  <c:pt idx="2618">
                    <c:v>JUZGADO CUARTO ADMINISTRATIVO ORAL DE MEDELLIN </c:v>
                  </c:pt>
                  <c:pt idx="2619">
                    <c:v>JUZGADO QUINCE ADMINISTRATIVO DE MEDELLIN </c:v>
                  </c:pt>
                  <c:pt idx="2620">
                    <c:v>JUZGADO OCTAVO ADMINISTRATIVO ORAL DEL CIRCUITO</c:v>
                  </c:pt>
                  <c:pt idx="2621">
                    <c:v>CONSEJO DE ESTADO SEC 3a</c:v>
                  </c:pt>
                  <c:pt idx="2622">
                    <c:v>CORTE SUPREMA SALA LABORAL</c:v>
                  </c:pt>
                  <c:pt idx="2623">
                    <c:v>JUZGADO ADMINISTRATIVO DE TURBO</c:v>
                  </c:pt>
                  <c:pt idx="2624">
                    <c:v>JUZGADO 12 ADMINISTRATIVO </c:v>
                  </c:pt>
                  <c:pt idx="2625">
                    <c:v>JUZGADO 12 ADMINISTRTIVO</c:v>
                  </c:pt>
                  <c:pt idx="2626">
                    <c:v>JUZGADO 32 ADMINISTRATIVO</c:v>
                  </c:pt>
                  <c:pt idx="2627">
                    <c:v>TRIBUNAL ADMINISTRATIVO </c:v>
                  </c:pt>
                  <c:pt idx="2628">
                    <c:v>JUZGADO 4 ADMINISTRATIVO</c:v>
                  </c:pt>
                  <c:pt idx="2629">
                    <c:v>JUZGADO 33 LABORAL BOGOTA</c:v>
                  </c:pt>
                  <c:pt idx="2630">
                    <c:v>JUZGADO 25 ADMINISTRATIVO</c:v>
                  </c:pt>
                  <c:pt idx="2631">
                    <c:v>JUZGADO 26 ADMINISTRATIVO</c:v>
                  </c:pt>
                  <c:pt idx="2632">
                    <c:v>JUZGADO 28 ADMINISTRATIVO</c:v>
                  </c:pt>
                  <c:pt idx="2633">
                    <c:v>JUZGADO 17 ADMINISTRATIVO</c:v>
                  </c:pt>
                  <c:pt idx="2634">
                    <c:v>JUZGADO ADMINISTRATIVO TURBO</c:v>
                  </c:pt>
                  <c:pt idx="2635">
                    <c:v>JUZGADO 18 ADMINISTRATIVO</c:v>
                  </c:pt>
                  <c:pt idx="2636">
                    <c:v>JUZGADO 11 ADMINISTRATIVO</c:v>
                  </c:pt>
                  <c:pt idx="2637">
                    <c:v>JUZGADO 26 ADMINISTRATIVO</c:v>
                  </c:pt>
                  <c:pt idx="2638">
                    <c:v>JUZGADO 19 ADMINISTRATIVO</c:v>
                  </c:pt>
                  <c:pt idx="2639">
                    <c:v>JUZGADO 27 ADMINISTRATIVO</c:v>
                  </c:pt>
                  <c:pt idx="2640">
                    <c:v>JUZGADO 36 ADMINISTRATIVO</c:v>
                  </c:pt>
                  <c:pt idx="2641">
                    <c:v>JUZGADO 28 ADMINISTRATIVO</c:v>
                  </c:pt>
                  <c:pt idx="2642">
                    <c:v>JUZGADO 15 ADMINISTRATIVO</c:v>
                  </c:pt>
                  <c:pt idx="2643">
                    <c:v>JUZGADO 8 CIVIL DEL CIRCUITO</c:v>
                  </c:pt>
                  <c:pt idx="2644">
                    <c:v>JUZGADO 3 ADMINISTRATIVO</c:v>
                  </c:pt>
                  <c:pt idx="2645">
                    <c:v>JUZGADO 7 LABORAL MEDELLIN</c:v>
                  </c:pt>
                  <c:pt idx="2646">
                    <c:v>JUZGADO 5 ADMINISTRATIVO</c:v>
                  </c:pt>
                  <c:pt idx="2647">
                    <c:v>JUZGADO 29 ADMINISTRATIVO</c:v>
                  </c:pt>
                  <c:pt idx="2648">
                    <c:v>JUZGADO 11 ADMINISTRATIVO</c:v>
                  </c:pt>
                  <c:pt idx="2649">
                    <c:v>JUZGADO 12 ADMINISTRATIVO</c:v>
                  </c:pt>
                  <c:pt idx="2650">
                    <c:v>JUZGADO 8 ADMINISTRATIVO</c:v>
                  </c:pt>
                  <c:pt idx="2651">
                    <c:v>JUZGADO 15 ADMINISTRATIVO</c:v>
                  </c:pt>
                  <c:pt idx="2652">
                    <c:v>TRIBUNAL ADMINISTRATIVO</c:v>
                  </c:pt>
                  <c:pt idx="2653">
                    <c:v>JUZGADO 34 ADMINISTRATIVO</c:v>
                  </c:pt>
                  <c:pt idx="2654">
                    <c:v>JUZGADO 20 ADMINISTRATIVO</c:v>
                  </c:pt>
                  <c:pt idx="2655">
                    <c:v>JUZGADO 17 ADMINISTRATIVO</c:v>
                  </c:pt>
                  <c:pt idx="2656">
                    <c:v>JUZGADO 30 ADMINISTRATIVO</c:v>
                  </c:pt>
                  <c:pt idx="2657">
                    <c:v>JUZGADO 30 ADMINISTRATIVO</c:v>
                  </c:pt>
                  <c:pt idx="2658">
                    <c:v>Juzgado 5 Oral Admnistrativo</c:v>
                  </c:pt>
                  <c:pt idx="2659">
                    <c:v>Juzgado 5 Oral Admnistrativo</c:v>
                  </c:pt>
                  <c:pt idx="2660">
                    <c:v>Juzgado 27 Oral Adnistrativo</c:v>
                  </c:pt>
                  <c:pt idx="2661">
                    <c:v>JUZGADO DIECISEIS ADMINISTRATIVO DEL CIRCUITO DE MEDELLIN</c:v>
                  </c:pt>
                  <c:pt idx="2662">
                    <c:v>Juzgado Unico Laboral del Circuito</c:v>
                  </c:pt>
                  <c:pt idx="2663">
                    <c:v>Tribunal Admnistrativo de Antioquia</c:v>
                  </c:pt>
                  <c:pt idx="2664">
                    <c:v>JUZGADO NOVENO ADMINISTRATIVO DE MEDELLIN </c:v>
                  </c:pt>
                  <c:pt idx="2665">
                    <c:v>JUZGADO TREINTA ADMINISTRATIVO ORAL DE MEDELLIN</c:v>
                  </c:pt>
                  <c:pt idx="2666">
                    <c:v>JUZGADO CUARTO ADMINISTRATIVO ORAL DE MEDELLIN </c:v>
                  </c:pt>
                  <c:pt idx="2667">
                    <c:v>JUZGADO TREINTA Y UNO ADMINISTRATIVO DEL CIRCUITO DE MEDELLIN</c:v>
                  </c:pt>
                  <c:pt idx="2668">
                    <c:v>JUZGADO SEGUNDO ADMINISTRATIVO ORAL DE MEDELLIN</c:v>
                  </c:pt>
                  <c:pt idx="2669">
                    <c:v>JUZGADO SEXTO ADMINISTRATIVO ORAL DE MEDELLIN</c:v>
                  </c:pt>
                  <c:pt idx="2670">
                    <c:v>JUZGADO VEINTITRES ADMINISTRATIVO ORAL DE MEDELLIN</c:v>
                  </c:pt>
                  <c:pt idx="2671">
                    <c:v>JUZGADO VEINTICINCO ADMINISTRATIVO ORAL DE MEDELLIN</c:v>
                  </c:pt>
                  <c:pt idx="2672">
                    <c:v>JUZGADO UNDECIMO ADMINISTRATIVO ORAL DE MEDELLIN</c:v>
                  </c:pt>
                  <c:pt idx="2673">
                    <c:v>JUZGADO DECIMO ADMINISTRATIVO ORAL DE MEDELLÍN</c:v>
                  </c:pt>
                  <c:pt idx="2674">
                    <c:v>JUZGADO VEINTITRES ADMINISTRATIVO ORAL DE MEDELLIN</c:v>
                  </c:pt>
                  <c:pt idx="2675">
                    <c:v>JUZGADO OCTAVO ADMINISTRATIVO ORAL DEL CIRCUITO</c:v>
                  </c:pt>
                  <c:pt idx="2676">
                    <c:v>JUZGADO VEINTISEIS ADMINISTRATIVO ORAL DE MEDELLIN</c:v>
                  </c:pt>
                  <c:pt idx="2677">
                    <c:v>JUZGADO VEINTISEIS ADMINISTRATIVO ORAL DE MEDELLIN</c:v>
                  </c:pt>
                  <c:pt idx="2678">
                    <c:v>JUZGADO ONCE ADMINISTRATIVO DE MEDELLIN</c:v>
                  </c:pt>
                  <c:pt idx="2679">
                    <c:v>1 ADTIVO TURBO</c:v>
                  </c:pt>
                  <c:pt idx="2680">
                    <c:v>JUZGADO VEINTIUNO ADMINISTRATIVO DE MEDELLIN</c:v>
                  </c:pt>
                  <c:pt idx="2681">
                    <c:v>JUZGADO DIECINUEVE ADMINISTRATIVO DEL CIRCUITO DE MEDELLIN </c:v>
                  </c:pt>
                  <c:pt idx="2682">
                    <c:v>JUZGADO DIECISIETE ADMINISTRATIVO DEL CIRCUITO DE MEDELLIN</c:v>
                  </c:pt>
                  <c:pt idx="2683">
                    <c:v>JUZGADO DIECISEIS ADMINISTRATIVO DEL CIRCUITO DE MEDELLIN</c:v>
                  </c:pt>
                  <c:pt idx="2684">
                    <c:v>JUZGADO TREINTA ADMINISTRATIVO ORAL DE MEDELLIN</c:v>
                  </c:pt>
                  <c:pt idx="2685">
                    <c:v>Tribunal Admnistrativo de Antioquia</c:v>
                  </c:pt>
                  <c:pt idx="2686">
                    <c:v>Juzgado veintitres laboral de medellin </c:v>
                  </c:pt>
                  <c:pt idx="2687">
                    <c:v>Juzgado Segundo Administrativo de Turbo antioquia </c:v>
                  </c:pt>
                  <c:pt idx="2688">
                    <c:v>Juzgado Veintinueve Administrativo Oral de Medellin</c:v>
                  </c:pt>
                  <c:pt idx="2689">
                    <c:v>JUZGADO 13 LABORAL DEL CIRCUITO DE MEDELLIN</c:v>
                  </c:pt>
                  <c:pt idx="2690">
                    <c:v>Veinticuatro Administrativo Oral del Circuito</c:v>
                  </c:pt>
                  <c:pt idx="2691">
                    <c:v>Juzgado Once Administrativo </c:v>
                  </c:pt>
                  <c:pt idx="2692">
                    <c:v>JUZGADO 10 CIVIL DEL CIRCUITO DE MEDELLÍN</c:v>
                  </c:pt>
                  <c:pt idx="2693">
                    <c:v>JUZGADO 001 ADMINISTRATIVO ORAL DE MEDELLIN</c:v>
                  </c:pt>
                  <c:pt idx="2694">
                    <c:v>JUZGADO 008 ADMINISTRATIVO ORAL DE MEDELLIN</c:v>
                  </c:pt>
                  <c:pt idx="2695">
                    <c:v>JUZGADO SEGUNDO LABORAL DEL CIRCUITO </c:v>
                  </c:pt>
                  <c:pt idx="2696">
                    <c:v>JUZGADO 25 ADMINISTRATIVO ORAL DE MEDELLIN</c:v>
                  </c:pt>
                  <c:pt idx="2697">
                    <c:v>JUZGADO 26 LABORAL DEL CIRCUITO DE BAOGOTÁ </c:v>
                  </c:pt>
                  <c:pt idx="2698">
                    <c:v>TRIBUNAL ADMINISTRATIVO ORAL DE ANTIOQUIA</c:v>
                  </c:pt>
                  <c:pt idx="2699">
                    <c:v>Tribunal Admnistrativo de Antioquia</c:v>
                  </c:pt>
                  <c:pt idx="2700">
                    <c:v>Tribunal Admnistrativo de Antioquia</c:v>
                  </c:pt>
                  <c:pt idx="2701">
                    <c:v>Juzgado 2 Municipal Pequñas Causas Laborales</c:v>
                  </c:pt>
                  <c:pt idx="2702">
                    <c:v>Juzgado 3 Municipal Pequñas Causas Laborales</c:v>
                  </c:pt>
                  <c:pt idx="2703">
                    <c:v>TRIBUNAL ADMINISTRATIVO ORAL DE ANTIOQUIA</c:v>
                  </c:pt>
                  <c:pt idx="2704">
                    <c:v>JUZGADO SEXTO MUNICIPAL DE PEQUEÑAS CAUSAS LABORALES DE MEDELLIN</c:v>
                  </c:pt>
                  <c:pt idx="2705">
                    <c:v>JUZGADO 8 ADMINISTRATIVO ORAL DE MEDELLIN</c:v>
                  </c:pt>
                  <c:pt idx="2706">
                    <c:v>JUZGADO 8 ADMINISTRATIVO ORAL DE MEDELLIN</c:v>
                  </c:pt>
                  <c:pt idx="2707">
                    <c:v>JUZGADO 22 LABORAL DEL CIRCUITO DE MEDELLIN</c:v>
                  </c:pt>
                  <c:pt idx="2708">
                    <c:v>JUZGADO TERCERO MUNICIPAL DE PEQUEÑAS CAUSAS LABORALES MEDELLIN</c:v>
                  </c:pt>
                  <c:pt idx="2709">
                    <c:v>JUZGADO NOVENO LABORAL DEL CIRCUITO DE MEDELLIN</c:v>
                  </c:pt>
                  <c:pt idx="2710">
                    <c:v>JUZGADO TRECE LABORAL DEL CIRCUITO DE MEDELLIN</c:v>
                  </c:pt>
                  <c:pt idx="2711">
                    <c:v>TRIBUNAL ADMINISTRATIVO DE DESCONGESTION </c:v>
                  </c:pt>
                  <c:pt idx="2712">
                    <c:v>TRIBUNAL ADMINISTRATIVO DE ANTIOQUIA </c:v>
                  </c:pt>
                  <c:pt idx="2713">
                    <c:v>JUZGADO 003 LABORAL DEL CIRCUITO DE MEDELLIN </c:v>
                  </c:pt>
                  <c:pt idx="2714">
                    <c:v>JUZGADO 33 LABORAL BOGOTA</c:v>
                  </c:pt>
                  <c:pt idx="2715">
                    <c:v>JUZGADO 22 ADMINISTRATIVO ORAL DE MEDELLIN</c:v>
                  </c:pt>
                  <c:pt idx="2716">
                    <c:v>JUZGADO 013 ADMINISTRATIVO ORAL DE MEDELLIN</c:v>
                  </c:pt>
                  <c:pt idx="2717">
                    <c:v>JUZGADO 012 LABORAL DEL CIRCUITO DE MEDELLIN </c:v>
                  </c:pt>
                  <c:pt idx="2718">
                    <c:v>JUZGADO 002 LABORAL DEL CIRCUITO DE MEDELLIN </c:v>
                  </c:pt>
                  <c:pt idx="2719">
                    <c:v>JUZGADO 018 ADMINISTRATIVO ORAL DE MEDELLIN</c:v>
                  </c:pt>
                  <c:pt idx="2720">
                    <c:v>JUZGADO 019 ADMINISTRATIVO ORAL DE MEDELLIN</c:v>
                  </c:pt>
                  <c:pt idx="2721">
                    <c:v>JUZGADO 014 ADMINISTRATIVO ORAL DE MEDELLIN</c:v>
                  </c:pt>
                  <c:pt idx="2722">
                    <c:v>JUZGADO 019 ADMINISTRATIVO ORAL DE MEDELLIN</c:v>
                  </c:pt>
                  <c:pt idx="2723">
                    <c:v>JUZGADO 036 ADMINISTRATIVO ORAL DE MEDELLIN</c:v>
                  </c:pt>
                  <c:pt idx="2724">
                    <c:v>JUZGADO 018 ADMINISTRATIVO ORAL DE MEDELLIN</c:v>
                  </c:pt>
                  <c:pt idx="2725">
                    <c:v>TRIBUNAL ADMINISTRATIVO DE ANTIOQUIA </c:v>
                  </c:pt>
                  <c:pt idx="2726">
                    <c:v>JUZGADO 028 ADMINISTRATIVO ORAL DE MEDELLIN</c:v>
                  </c:pt>
                  <c:pt idx="2727">
                    <c:v>TRIBUNAL ADMINISTRATIVO DE ANTIOQUIA </c:v>
                  </c:pt>
                  <c:pt idx="2728">
                    <c:v>TRIBUNAL ADMINISTRATIVO DE ANTIOQUIA </c:v>
                  </c:pt>
                  <c:pt idx="2729">
                    <c:v>JUZGADO 031 ADMINISTRATIVO ORAL DE MEDELLIN</c:v>
                  </c:pt>
                  <c:pt idx="2730">
                    <c:v>JUZGADO 005 LABORAL DEL CIRCUITO DE MEDELLIN </c:v>
                  </c:pt>
                  <c:pt idx="2731">
                    <c:v>JUZGADO SEGUNDO LABORAL DEL CIRCUITO </c:v>
                  </c:pt>
                  <c:pt idx="2732">
                    <c:v>JUZGADO 18 ADMINISTRATIVO ORAL DE MEDELLIN </c:v>
                  </c:pt>
                  <c:pt idx="2733">
                    <c:v>TRIBUNAL ADMINISTRATIVO DE ANTIOQUIA</c:v>
                  </c:pt>
                  <c:pt idx="2734">
                    <c:v>TRIBUNAL ADMINISTRATIVO DE ANTIOQUIA</c:v>
                  </c:pt>
                  <c:pt idx="2735">
                    <c:v>TRIBUNAL ADMINISTRATIVO DE ANTIOQUIA</c:v>
                  </c:pt>
                  <c:pt idx="2736">
                    <c:v>TRIBUNAL ADMINISTRATIVO DE ANTIOQUIA</c:v>
                  </c:pt>
                  <c:pt idx="2737">
                    <c:v>TRIBUNAL ADMINISTRATIVO DE ANTIOQUIA</c:v>
                  </c:pt>
                  <c:pt idx="2738">
                    <c:v>TRIBUNAL ADMINISTRATIVO DE ANTIOQUIA</c:v>
                  </c:pt>
                  <c:pt idx="2739">
                    <c:v>JUZGADO 13 ADMINISTRATIVO DEL CIRCUITO DE MEDELLÍN</c:v>
                  </c:pt>
                  <c:pt idx="2740">
                    <c:v>JUZGADO SEXTO CIVIL DEL CIRCUITO DE MEDELLÍN</c:v>
                  </c:pt>
                  <c:pt idx="2741">
                    <c:v>TRIBUNAL ADMINISTRATIVO DE ANTIOQUIA</c:v>
                  </c:pt>
                  <c:pt idx="2742">
                    <c:v>TRIBUNAL ADMINISTRATIVO DE ANTIOQUIA</c:v>
                  </c:pt>
                  <c:pt idx="2743">
                    <c:v>JUZGADO 17 ADMINISTARTIVO DEL CIRCUITO DE MEDELLIN</c:v>
                  </c:pt>
                  <c:pt idx="2744">
                    <c:v>JUZGADO 18 ADMINISTRATIVO DEL CIRCUITO DE MEDELLIN </c:v>
                  </c:pt>
                  <c:pt idx="2745">
                    <c:v>JUZGADO 29 ADMINISTRATIVO DEL CIRCUITO DE MEDELLÍN</c:v>
                  </c:pt>
                  <c:pt idx="2746">
                    <c:v>JUZGADO 12 ADMINISTRATIVO DEL CIRCUITO DE MEDELLÍN </c:v>
                  </c:pt>
                  <c:pt idx="2747">
                    <c:v>JUZGADO 8 ADMINISTRATIVO DEL CIRCUITO DE MEDELLÍN</c:v>
                  </c:pt>
                  <c:pt idx="2748">
                    <c:v>JUZGADO 4 ADMINISTRATIVO DEL CIRCUITO DE MEDELLÍN</c:v>
                  </c:pt>
                  <c:pt idx="2749">
                    <c:v>JUZGADO QUINTO ADMINISTRATIVO DEL CIRCUITO DE MEDELLIN</c:v>
                  </c:pt>
                  <c:pt idx="2750">
                    <c:v>JUZGADO PRIMERO ADMINISTRATIVO DE MEDELLIN</c:v>
                  </c:pt>
                  <c:pt idx="2751">
                    <c:v>JUZGADO 24 ADMINISTRATIVO DE MEDELLÍN</c:v>
                  </c:pt>
                  <c:pt idx="2752">
                    <c:v>TRIBUNAL ADMINISTRATIVO DE ANTIOQUIA</c:v>
                  </c:pt>
                  <c:pt idx="2753">
                    <c:v>JUZGADO OCTAVO ADMINISTRATIVO DE MEDELLIN</c:v>
                  </c:pt>
                  <c:pt idx="2754">
                    <c:v>JUZGADO ADMINISTRATIVO </c:v>
                  </c:pt>
                  <c:pt idx="2755">
                    <c:v>JUZGADO ADMINISTRATIVO </c:v>
                  </c:pt>
                  <c:pt idx="2756">
                    <c:v>JUZGADO ADMINISTRATIVO </c:v>
                  </c:pt>
                  <c:pt idx="2757">
                    <c:v>TRIBUNAL ADMINISTRATIVO DE ANTIOQUIA</c:v>
                  </c:pt>
                  <c:pt idx="2758">
                    <c:v>JUZGADO ADMINISTRATIVO </c:v>
                  </c:pt>
                  <c:pt idx="2759">
                    <c:v>JUZGADO ADMINISTRATIVO </c:v>
                  </c:pt>
                  <c:pt idx="2760">
                    <c:v>JUZGADO ADMINISTRATIVO </c:v>
                  </c:pt>
                  <c:pt idx="2761">
                    <c:v>CONSEJO DE ESTADO </c:v>
                  </c:pt>
                  <c:pt idx="2762">
                    <c:v>JUZGADO ADMINISTRATIVO </c:v>
                  </c:pt>
                  <c:pt idx="2763">
                    <c:v>JUZGADO ADMINISTRATIVO </c:v>
                  </c:pt>
                  <c:pt idx="2764">
                    <c:v>JUZGADO ADMINISTRATIVO </c:v>
                  </c:pt>
                  <c:pt idx="2765">
                    <c:v>JUZGADO ADMINISTRATIVO </c:v>
                  </c:pt>
                  <c:pt idx="2766">
                    <c:v>JUZGADO ADMINISTRATIVO </c:v>
                  </c:pt>
                  <c:pt idx="2767">
                    <c:v>CONSEJO DE ESTADO </c:v>
                  </c:pt>
                  <c:pt idx="2768">
                    <c:v>CONSEJO DE ESTADO </c:v>
                  </c:pt>
                  <c:pt idx="2769">
                    <c:v>CONSEJO DE ESTADO </c:v>
                  </c:pt>
                  <c:pt idx="2770">
                    <c:v>TRIBUNAL SUPERIOR DE MEDELLÍN </c:v>
                  </c:pt>
                  <c:pt idx="2771">
                    <c:v>TRIBUNAL ADMINISTRATIVO DE ANTIOQUIA</c:v>
                  </c:pt>
                  <c:pt idx="2772">
                    <c:v>TRIBUNAL ADMINISTRATIVO DE ANTIOQUIA</c:v>
                  </c:pt>
                  <c:pt idx="2773">
                    <c:v>CONSEJO DE ESTADO </c:v>
                  </c:pt>
                  <c:pt idx="2774">
                    <c:v>CONSEJO DE ESTADO </c:v>
                  </c:pt>
                  <c:pt idx="2775">
                    <c:v>CONSEJO DE ESTADO </c:v>
                  </c:pt>
                  <c:pt idx="2776">
                    <c:v>TRIBUNAL ADMINISTRATIVO DE ANTIOQUIA</c:v>
                  </c:pt>
                  <c:pt idx="2777">
                    <c:v>CONSEJO DE ESTADO </c:v>
                  </c:pt>
                  <c:pt idx="2778">
                    <c:v>CONSEJO DE ESTADO </c:v>
                  </c:pt>
                  <c:pt idx="2779">
                    <c:v>CONSEJO DE ESTADO </c:v>
                  </c:pt>
                  <c:pt idx="2780">
                    <c:v>JUZGADO ADMINISTRATIVO </c:v>
                  </c:pt>
                  <c:pt idx="2781">
                    <c:v>JUZGADO TERCERO CIVIL DE EJECUCION</c:v>
                  </c:pt>
                  <c:pt idx="2782">
                    <c:v>TRIBUNAL ADMINISTRATIVO DE ANTIOQUIA</c:v>
                  </c:pt>
                  <c:pt idx="2783">
                    <c:v>TRIBUNAL ADTIVO DE CUNDINAMARCA</c:v>
                  </c:pt>
                  <c:pt idx="2784">
                    <c:v>JUZGADO 23 LABORAL DEL CIRCUITO DE MEDELLÍN</c:v>
                  </c:pt>
                  <c:pt idx="2785">
                    <c:v>TRIBUNAL ADMINISTRATIVO DE ANTIOQUIA</c:v>
                  </c:pt>
                  <c:pt idx="2786">
                    <c:v>JUZGADO CUARTO ADMINISTRATIVO DE ORALIDAD DE BOGOTÁ D.C.</c:v>
                  </c:pt>
                  <c:pt idx="2787">
                    <c:v>CONSEJO DE ESTADO </c:v>
                  </c:pt>
                  <c:pt idx="2788">
                    <c:v>JUZGADO 28 ADMINISTRATIVO DEL CIRCUITO DE MEDELLÍN</c:v>
                  </c:pt>
                  <c:pt idx="2789">
                    <c:v>TRIBUNAL ADTIVO DE ANTIOQUIA (ORAL)</c:v>
                  </c:pt>
                  <c:pt idx="2790">
                    <c:v>JUEZ SEXTO CIVIL CIRCUITO DE MEDELLÍN</c:v>
                  </c:pt>
                  <c:pt idx="2791">
                    <c:v>TRIBUNAL ADTIVO DE ANTIOQUIA (ORAL)</c:v>
                  </c:pt>
                  <c:pt idx="2792">
                    <c:v>TRIBUNAL ADTIVO DE ANTIOQUIA (ORAL)</c:v>
                  </c:pt>
                  <c:pt idx="2793">
                    <c:v>TRIBUNAL ADTIVO DE ANTIOQUIA (ESCRITURAL)</c:v>
                  </c:pt>
                  <c:pt idx="2794">
                    <c:v>TRIBUNAL ADTIVO DE ANTIOQUIA (ESCRITURAL)</c:v>
                  </c:pt>
                  <c:pt idx="2795">
                    <c:v>JUEZ TERCERO ADMINISTRATIVO DE MEDELLIN (ESCRITURAL)</c:v>
                  </c:pt>
                  <c:pt idx="2796">
                    <c:v>CONSEJO DE ESTADO - SALA TERCERA (E) </c:v>
                  </c:pt>
                  <c:pt idx="2797">
                    <c:v>CONSEJO DE ESTADO - SALA TERCERA (E) </c:v>
                  </c:pt>
                  <c:pt idx="2798">
                    <c:v>TRIBUNAL ADMINISTRATIVO DE ANTIOQUIA</c:v>
                  </c:pt>
                  <c:pt idx="2799">
                    <c:v>TRIBUNAL ADTIVO DE ANTIOQUIA (ORAL)</c:v>
                  </c:pt>
                  <c:pt idx="2800">
                    <c:v>CONSEJO DE ESTADO - SALA TERCERA (E) </c:v>
                  </c:pt>
                  <c:pt idx="2801">
                    <c:v>CONSEJO DE ESTADO - SALA PRIMERA (E) </c:v>
                  </c:pt>
                  <c:pt idx="2802">
                    <c:v>CONSEJO DE ESTADO</c:v>
                  </c:pt>
                  <c:pt idx="2803">
                    <c:v>JUEZ 31 ADMINISTRATIVO DE MEDELLIN (ORAL)</c:v>
                  </c:pt>
                  <c:pt idx="2804">
                    <c:v>JUEZ 20 CIVIL CIRCUITO DE MEDELLÍN</c:v>
                  </c:pt>
                  <c:pt idx="2805">
                    <c:v>TRIBUNAL ADTIVO DE ANTIOQUIA (ORAL)</c:v>
                  </c:pt>
                  <c:pt idx="2806">
                    <c:v>TRIBUNAL ADTIVO DE ANTIOQUIA (ESCRITURAL)</c:v>
                  </c:pt>
                  <c:pt idx="2807">
                    <c:v>JUEZ 31 ADMINISTRATIVO DE MEDELLIN (ORAL)</c:v>
                  </c:pt>
                  <c:pt idx="2808">
                    <c:v>JUEZ 25 ADMINISTRATIVO DE MEDELLIN (ORAL)</c:v>
                  </c:pt>
                  <c:pt idx="2809">
                    <c:v>JUEZ PRIMERO LABORAL DEL CIRCUITO </c:v>
                  </c:pt>
                  <c:pt idx="2810">
                    <c:v>JUEZ 4 ADMINISTRATIVO DE MEDELLIN (ORAL)</c:v>
                  </c:pt>
                  <c:pt idx="2811">
                    <c:v>JUEZ 15 ADMINISTRATIVO DE MEDELLÍN (ORAL)</c:v>
                  </c:pt>
                  <c:pt idx="2812">
                    <c:v>JUEZ 4 ADMINISTRATIVO DE MEDELLIN (ORAL)</c:v>
                  </c:pt>
                  <c:pt idx="2813">
                    <c:v>TRIBUNAL ADTIVO DE ANTIOQUIA (ORAL)</c:v>
                  </c:pt>
                </c:lvl>
                <c:lvl>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pt idx="365">
                    <c:v>366</c:v>
                  </c:pt>
                  <c:pt idx="366">
                    <c:v>367</c:v>
                  </c:pt>
                  <c:pt idx="367">
                    <c:v>368</c:v>
                  </c:pt>
                  <c:pt idx="368">
                    <c:v>369</c:v>
                  </c:pt>
                  <c:pt idx="369">
                    <c:v>370</c:v>
                  </c:pt>
                  <c:pt idx="370">
                    <c:v>371</c:v>
                  </c:pt>
                  <c:pt idx="371">
                    <c:v>372</c:v>
                  </c:pt>
                  <c:pt idx="372">
                    <c:v>373</c:v>
                  </c:pt>
                  <c:pt idx="373">
                    <c:v>374</c:v>
                  </c:pt>
                  <c:pt idx="374">
                    <c:v>375</c:v>
                  </c:pt>
                  <c:pt idx="375">
                    <c:v>376</c:v>
                  </c:pt>
                  <c:pt idx="376">
                    <c:v>377</c:v>
                  </c:pt>
                  <c:pt idx="377">
                    <c:v>378</c:v>
                  </c:pt>
                  <c:pt idx="378">
                    <c:v>379</c:v>
                  </c:pt>
                  <c:pt idx="379">
                    <c:v>380</c:v>
                  </c:pt>
                  <c:pt idx="380">
                    <c:v>381</c:v>
                  </c:pt>
                  <c:pt idx="381">
                    <c:v>382</c:v>
                  </c:pt>
                  <c:pt idx="382">
                    <c:v>383</c:v>
                  </c:pt>
                  <c:pt idx="383">
                    <c:v>384</c:v>
                  </c:pt>
                  <c:pt idx="384">
                    <c:v>385</c:v>
                  </c:pt>
                  <c:pt idx="385">
                    <c:v>386</c:v>
                  </c:pt>
                  <c:pt idx="386">
                    <c:v>387</c:v>
                  </c:pt>
                  <c:pt idx="387">
                    <c:v>388</c:v>
                  </c:pt>
                  <c:pt idx="388">
                    <c:v>389</c:v>
                  </c:pt>
                  <c:pt idx="389">
                    <c:v>390</c:v>
                  </c:pt>
                  <c:pt idx="390">
                    <c:v>391</c:v>
                  </c:pt>
                  <c:pt idx="391">
                    <c:v>392</c:v>
                  </c:pt>
                  <c:pt idx="392">
                    <c:v>393</c:v>
                  </c:pt>
                  <c:pt idx="393">
                    <c:v>394</c:v>
                  </c:pt>
                  <c:pt idx="394">
                    <c:v>395</c:v>
                  </c:pt>
                  <c:pt idx="395">
                    <c:v>396</c:v>
                  </c:pt>
                  <c:pt idx="396">
                    <c:v>397</c:v>
                  </c:pt>
                  <c:pt idx="397">
                    <c:v>398</c:v>
                  </c:pt>
                  <c:pt idx="398">
                    <c:v>399</c:v>
                  </c:pt>
                  <c:pt idx="399">
                    <c:v>400</c:v>
                  </c:pt>
                  <c:pt idx="400">
                    <c:v>401</c:v>
                  </c:pt>
                  <c:pt idx="401">
                    <c:v>402</c:v>
                  </c:pt>
                  <c:pt idx="402">
                    <c:v>403</c:v>
                  </c:pt>
                  <c:pt idx="403">
                    <c:v>404</c:v>
                  </c:pt>
                  <c:pt idx="404">
                    <c:v>405</c:v>
                  </c:pt>
                  <c:pt idx="405">
                    <c:v>406</c:v>
                  </c:pt>
                  <c:pt idx="406">
                    <c:v>407</c:v>
                  </c:pt>
                  <c:pt idx="407">
                    <c:v>408</c:v>
                  </c:pt>
                  <c:pt idx="408">
                    <c:v>409</c:v>
                  </c:pt>
                  <c:pt idx="409">
                    <c:v>410</c:v>
                  </c:pt>
                  <c:pt idx="410">
                    <c:v>411</c:v>
                  </c:pt>
                  <c:pt idx="411">
                    <c:v>412</c:v>
                  </c:pt>
                  <c:pt idx="412">
                    <c:v>413</c:v>
                  </c:pt>
                  <c:pt idx="413">
                    <c:v>414</c:v>
                  </c:pt>
                  <c:pt idx="414">
                    <c:v>415</c:v>
                  </c:pt>
                  <c:pt idx="415">
                    <c:v>416</c:v>
                  </c:pt>
                  <c:pt idx="416">
                    <c:v>417</c:v>
                  </c:pt>
                  <c:pt idx="417">
                    <c:v>418</c:v>
                  </c:pt>
                  <c:pt idx="418">
                    <c:v>419</c:v>
                  </c:pt>
                  <c:pt idx="419">
                    <c:v>420</c:v>
                  </c:pt>
                  <c:pt idx="420">
                    <c:v>421</c:v>
                  </c:pt>
                  <c:pt idx="421">
                    <c:v>422</c:v>
                  </c:pt>
                  <c:pt idx="422">
                    <c:v>423</c:v>
                  </c:pt>
                  <c:pt idx="423">
                    <c:v>424</c:v>
                  </c:pt>
                  <c:pt idx="424">
                    <c:v>425</c:v>
                  </c:pt>
                  <c:pt idx="425">
                    <c:v>426</c:v>
                  </c:pt>
                  <c:pt idx="426">
                    <c:v>427</c:v>
                  </c:pt>
                  <c:pt idx="427">
                    <c:v>428</c:v>
                  </c:pt>
                  <c:pt idx="428">
                    <c:v>429</c:v>
                  </c:pt>
                  <c:pt idx="429">
                    <c:v>430</c:v>
                  </c:pt>
                  <c:pt idx="430">
                    <c:v>431</c:v>
                  </c:pt>
                  <c:pt idx="431">
                    <c:v>432</c:v>
                  </c:pt>
                  <c:pt idx="432">
                    <c:v>433</c:v>
                  </c:pt>
                  <c:pt idx="433">
                    <c:v>434</c:v>
                  </c:pt>
                  <c:pt idx="434">
                    <c:v>435</c:v>
                  </c:pt>
                  <c:pt idx="435">
                    <c:v>436</c:v>
                  </c:pt>
                  <c:pt idx="436">
                    <c:v>437</c:v>
                  </c:pt>
                  <c:pt idx="437">
                    <c:v>438</c:v>
                  </c:pt>
                  <c:pt idx="438">
                    <c:v>439</c:v>
                  </c:pt>
                  <c:pt idx="439">
                    <c:v>440</c:v>
                  </c:pt>
                  <c:pt idx="440">
                    <c:v>441</c:v>
                  </c:pt>
                  <c:pt idx="441">
                    <c:v>442</c:v>
                  </c:pt>
                  <c:pt idx="442">
                    <c:v>443</c:v>
                  </c:pt>
                  <c:pt idx="443">
                    <c:v>444</c:v>
                  </c:pt>
                  <c:pt idx="444">
                    <c:v>445</c:v>
                  </c:pt>
                  <c:pt idx="445">
                    <c:v>446</c:v>
                  </c:pt>
                  <c:pt idx="446">
                    <c:v>447</c:v>
                  </c:pt>
                  <c:pt idx="447">
                    <c:v>448</c:v>
                  </c:pt>
                  <c:pt idx="448">
                    <c:v>449</c:v>
                  </c:pt>
                  <c:pt idx="449">
                    <c:v>450</c:v>
                  </c:pt>
                  <c:pt idx="450">
                    <c:v>451</c:v>
                  </c:pt>
                  <c:pt idx="451">
                    <c:v>452</c:v>
                  </c:pt>
                  <c:pt idx="452">
                    <c:v>453</c:v>
                  </c:pt>
                  <c:pt idx="453">
                    <c:v>454</c:v>
                  </c:pt>
                  <c:pt idx="454">
                    <c:v>455</c:v>
                  </c:pt>
                  <c:pt idx="455">
                    <c:v>456</c:v>
                  </c:pt>
                  <c:pt idx="456">
                    <c:v>457</c:v>
                  </c:pt>
                  <c:pt idx="457">
                    <c:v>458</c:v>
                  </c:pt>
                  <c:pt idx="458">
                    <c:v>459</c:v>
                  </c:pt>
                  <c:pt idx="459">
                    <c:v>460</c:v>
                  </c:pt>
                  <c:pt idx="460">
                    <c:v>461</c:v>
                  </c:pt>
                  <c:pt idx="461">
                    <c:v>462</c:v>
                  </c:pt>
                  <c:pt idx="462">
                    <c:v>463</c:v>
                  </c:pt>
                  <c:pt idx="463">
                    <c:v>464</c:v>
                  </c:pt>
                  <c:pt idx="464">
                    <c:v>465</c:v>
                  </c:pt>
                  <c:pt idx="465">
                    <c:v>466</c:v>
                  </c:pt>
                  <c:pt idx="466">
                    <c:v>467</c:v>
                  </c:pt>
                  <c:pt idx="467">
                    <c:v>468</c:v>
                  </c:pt>
                  <c:pt idx="468">
                    <c:v>469</c:v>
                  </c:pt>
                  <c:pt idx="469">
                    <c:v>470</c:v>
                  </c:pt>
                  <c:pt idx="470">
                    <c:v>471</c:v>
                  </c:pt>
                  <c:pt idx="471">
                    <c:v>472</c:v>
                  </c:pt>
                  <c:pt idx="472">
                    <c:v>473</c:v>
                  </c:pt>
                  <c:pt idx="473">
                    <c:v>474</c:v>
                  </c:pt>
                  <c:pt idx="474">
                    <c:v>475</c:v>
                  </c:pt>
                  <c:pt idx="475">
                    <c:v>476</c:v>
                  </c:pt>
                  <c:pt idx="476">
                    <c:v>477</c:v>
                  </c:pt>
                  <c:pt idx="477">
                    <c:v>478</c:v>
                  </c:pt>
                  <c:pt idx="478">
                    <c:v>479</c:v>
                  </c:pt>
                  <c:pt idx="479">
                    <c:v>480</c:v>
                  </c:pt>
                  <c:pt idx="480">
                    <c:v>481</c:v>
                  </c:pt>
                  <c:pt idx="481">
                    <c:v>482</c:v>
                  </c:pt>
                  <c:pt idx="482">
                    <c:v>483</c:v>
                  </c:pt>
                  <c:pt idx="483">
                    <c:v>484</c:v>
                  </c:pt>
                  <c:pt idx="484">
                    <c:v>485</c:v>
                  </c:pt>
                  <c:pt idx="485">
                    <c:v>486</c:v>
                  </c:pt>
                  <c:pt idx="486">
                    <c:v>487</c:v>
                  </c:pt>
                  <c:pt idx="487">
                    <c:v>488</c:v>
                  </c:pt>
                  <c:pt idx="488">
                    <c:v>489</c:v>
                  </c:pt>
                  <c:pt idx="489">
                    <c:v>490</c:v>
                  </c:pt>
                  <c:pt idx="490">
                    <c:v>491</c:v>
                  </c:pt>
                  <c:pt idx="491">
                    <c:v>492</c:v>
                  </c:pt>
                  <c:pt idx="492">
                    <c:v>493</c:v>
                  </c:pt>
                  <c:pt idx="493">
                    <c:v>494</c:v>
                  </c:pt>
                  <c:pt idx="494">
                    <c:v>495</c:v>
                  </c:pt>
                  <c:pt idx="495">
                    <c:v>496</c:v>
                  </c:pt>
                  <c:pt idx="496">
                    <c:v>497</c:v>
                  </c:pt>
                  <c:pt idx="497">
                    <c:v>498</c:v>
                  </c:pt>
                  <c:pt idx="498">
                    <c:v>499</c:v>
                  </c:pt>
                  <c:pt idx="499">
                    <c:v>500</c:v>
                  </c:pt>
                  <c:pt idx="500">
                    <c:v>501</c:v>
                  </c:pt>
                  <c:pt idx="501">
                    <c:v>502</c:v>
                  </c:pt>
                  <c:pt idx="502">
                    <c:v>503</c:v>
                  </c:pt>
                  <c:pt idx="503">
                    <c:v>504</c:v>
                  </c:pt>
                  <c:pt idx="504">
                    <c:v>505</c:v>
                  </c:pt>
                  <c:pt idx="505">
                    <c:v>506</c:v>
                  </c:pt>
                  <c:pt idx="506">
                    <c:v>507</c:v>
                  </c:pt>
                  <c:pt idx="507">
                    <c:v>508</c:v>
                  </c:pt>
                  <c:pt idx="508">
                    <c:v>509</c:v>
                  </c:pt>
                  <c:pt idx="509">
                    <c:v>510</c:v>
                  </c:pt>
                  <c:pt idx="510">
                    <c:v>511</c:v>
                  </c:pt>
                  <c:pt idx="511">
                    <c:v>512</c:v>
                  </c:pt>
                  <c:pt idx="512">
                    <c:v>513</c:v>
                  </c:pt>
                  <c:pt idx="513">
                    <c:v>514</c:v>
                  </c:pt>
                  <c:pt idx="514">
                    <c:v>515</c:v>
                  </c:pt>
                  <c:pt idx="515">
                    <c:v>516</c:v>
                  </c:pt>
                  <c:pt idx="516">
                    <c:v>517</c:v>
                  </c:pt>
                  <c:pt idx="517">
                    <c:v>518</c:v>
                  </c:pt>
                  <c:pt idx="518">
                    <c:v>519</c:v>
                  </c:pt>
                  <c:pt idx="519">
                    <c:v>520</c:v>
                  </c:pt>
                  <c:pt idx="520">
                    <c:v>521</c:v>
                  </c:pt>
                  <c:pt idx="521">
                    <c:v>522</c:v>
                  </c:pt>
                  <c:pt idx="522">
                    <c:v>523</c:v>
                  </c:pt>
                  <c:pt idx="523">
                    <c:v>524</c:v>
                  </c:pt>
                  <c:pt idx="524">
                    <c:v>525</c:v>
                  </c:pt>
                  <c:pt idx="525">
                    <c:v>526</c:v>
                  </c:pt>
                  <c:pt idx="526">
                    <c:v>527</c:v>
                  </c:pt>
                  <c:pt idx="527">
                    <c:v>528</c:v>
                  </c:pt>
                  <c:pt idx="528">
                    <c:v>529</c:v>
                  </c:pt>
                  <c:pt idx="529">
                    <c:v>530</c:v>
                  </c:pt>
                  <c:pt idx="530">
                    <c:v>531</c:v>
                  </c:pt>
                  <c:pt idx="531">
                    <c:v>532</c:v>
                  </c:pt>
                  <c:pt idx="532">
                    <c:v>533</c:v>
                  </c:pt>
                  <c:pt idx="533">
                    <c:v>534</c:v>
                  </c:pt>
                  <c:pt idx="534">
                    <c:v>535</c:v>
                  </c:pt>
                  <c:pt idx="535">
                    <c:v>536</c:v>
                  </c:pt>
                  <c:pt idx="536">
                    <c:v>537</c:v>
                  </c:pt>
                  <c:pt idx="537">
                    <c:v>538</c:v>
                  </c:pt>
                  <c:pt idx="538">
                    <c:v>539</c:v>
                  </c:pt>
                  <c:pt idx="539">
                    <c:v>540</c:v>
                  </c:pt>
                  <c:pt idx="540">
                    <c:v>541</c:v>
                  </c:pt>
                  <c:pt idx="541">
                    <c:v>542</c:v>
                  </c:pt>
                  <c:pt idx="542">
                    <c:v>543</c:v>
                  </c:pt>
                  <c:pt idx="543">
                    <c:v>544</c:v>
                  </c:pt>
                  <c:pt idx="544">
                    <c:v>545</c:v>
                  </c:pt>
                  <c:pt idx="545">
                    <c:v>546</c:v>
                  </c:pt>
                  <c:pt idx="546">
                    <c:v>547</c:v>
                  </c:pt>
                  <c:pt idx="547">
                    <c:v>548</c:v>
                  </c:pt>
                  <c:pt idx="548">
                    <c:v>549</c:v>
                  </c:pt>
                  <c:pt idx="549">
                    <c:v>550</c:v>
                  </c:pt>
                  <c:pt idx="550">
                    <c:v>551</c:v>
                  </c:pt>
                  <c:pt idx="551">
                    <c:v>552</c:v>
                  </c:pt>
                  <c:pt idx="552">
                    <c:v>553</c:v>
                  </c:pt>
                  <c:pt idx="553">
                    <c:v>554</c:v>
                  </c:pt>
                  <c:pt idx="554">
                    <c:v>555</c:v>
                  </c:pt>
                  <c:pt idx="555">
                    <c:v>556</c:v>
                  </c:pt>
                  <c:pt idx="556">
                    <c:v>557</c:v>
                  </c:pt>
                  <c:pt idx="557">
                    <c:v>558</c:v>
                  </c:pt>
                  <c:pt idx="558">
                    <c:v>559</c:v>
                  </c:pt>
                  <c:pt idx="559">
                    <c:v>560</c:v>
                  </c:pt>
                  <c:pt idx="560">
                    <c:v>561</c:v>
                  </c:pt>
                  <c:pt idx="561">
                    <c:v>562</c:v>
                  </c:pt>
                  <c:pt idx="562">
                    <c:v>563</c:v>
                  </c:pt>
                  <c:pt idx="563">
                    <c:v>564</c:v>
                  </c:pt>
                  <c:pt idx="564">
                    <c:v>565</c:v>
                  </c:pt>
                  <c:pt idx="565">
                    <c:v>566</c:v>
                  </c:pt>
                  <c:pt idx="566">
                    <c:v>567</c:v>
                  </c:pt>
                  <c:pt idx="567">
                    <c:v>568</c:v>
                  </c:pt>
                  <c:pt idx="568">
                    <c:v>569</c:v>
                  </c:pt>
                  <c:pt idx="569">
                    <c:v>570</c:v>
                  </c:pt>
                  <c:pt idx="570">
                    <c:v>571</c:v>
                  </c:pt>
                  <c:pt idx="571">
                    <c:v>572</c:v>
                  </c:pt>
                  <c:pt idx="572">
                    <c:v>573</c:v>
                  </c:pt>
                  <c:pt idx="573">
                    <c:v>574</c:v>
                  </c:pt>
                  <c:pt idx="574">
                    <c:v>575</c:v>
                  </c:pt>
                  <c:pt idx="575">
                    <c:v>576</c:v>
                  </c:pt>
                  <c:pt idx="576">
                    <c:v>577</c:v>
                  </c:pt>
                  <c:pt idx="577">
                    <c:v>578</c:v>
                  </c:pt>
                  <c:pt idx="578">
                    <c:v>579</c:v>
                  </c:pt>
                  <c:pt idx="579">
                    <c:v>580</c:v>
                  </c:pt>
                  <c:pt idx="580">
                    <c:v>581</c:v>
                  </c:pt>
                  <c:pt idx="581">
                    <c:v>582</c:v>
                  </c:pt>
                  <c:pt idx="582">
                    <c:v>583</c:v>
                  </c:pt>
                  <c:pt idx="583">
                    <c:v>584</c:v>
                  </c:pt>
                  <c:pt idx="584">
                    <c:v>585</c:v>
                  </c:pt>
                  <c:pt idx="585">
                    <c:v>586</c:v>
                  </c:pt>
                  <c:pt idx="586">
                    <c:v>587</c:v>
                  </c:pt>
                  <c:pt idx="587">
                    <c:v>588</c:v>
                  </c:pt>
                  <c:pt idx="588">
                    <c:v>589</c:v>
                  </c:pt>
                  <c:pt idx="589">
                    <c:v>590</c:v>
                  </c:pt>
                  <c:pt idx="590">
                    <c:v>591</c:v>
                  </c:pt>
                  <c:pt idx="591">
                    <c:v>592</c:v>
                  </c:pt>
                  <c:pt idx="592">
                    <c:v>593</c:v>
                  </c:pt>
                  <c:pt idx="593">
                    <c:v>594</c:v>
                  </c:pt>
                  <c:pt idx="594">
                    <c:v>595</c:v>
                  </c:pt>
                  <c:pt idx="595">
                    <c:v>596</c:v>
                  </c:pt>
                  <c:pt idx="596">
                    <c:v>597</c:v>
                  </c:pt>
                  <c:pt idx="597">
                    <c:v>598</c:v>
                  </c:pt>
                  <c:pt idx="598">
                    <c:v>599</c:v>
                  </c:pt>
                  <c:pt idx="599">
                    <c:v>600</c:v>
                  </c:pt>
                  <c:pt idx="600">
                    <c:v>601</c:v>
                  </c:pt>
                  <c:pt idx="601">
                    <c:v>602</c:v>
                  </c:pt>
                  <c:pt idx="602">
                    <c:v>603</c:v>
                  </c:pt>
                  <c:pt idx="603">
                    <c:v>604</c:v>
                  </c:pt>
                  <c:pt idx="604">
                    <c:v>605</c:v>
                  </c:pt>
                  <c:pt idx="605">
                    <c:v>606</c:v>
                  </c:pt>
                  <c:pt idx="606">
                    <c:v>607</c:v>
                  </c:pt>
                  <c:pt idx="607">
                    <c:v>608</c:v>
                  </c:pt>
                  <c:pt idx="608">
                    <c:v>609</c:v>
                  </c:pt>
                  <c:pt idx="609">
                    <c:v>610</c:v>
                  </c:pt>
                  <c:pt idx="610">
                    <c:v>611</c:v>
                  </c:pt>
                  <c:pt idx="611">
                    <c:v>612</c:v>
                  </c:pt>
                  <c:pt idx="612">
                    <c:v>613</c:v>
                  </c:pt>
                  <c:pt idx="613">
                    <c:v>614</c:v>
                  </c:pt>
                  <c:pt idx="614">
                    <c:v>615</c:v>
                  </c:pt>
                  <c:pt idx="615">
                    <c:v>616</c:v>
                  </c:pt>
                  <c:pt idx="616">
                    <c:v>617</c:v>
                  </c:pt>
                  <c:pt idx="617">
                    <c:v>618</c:v>
                  </c:pt>
                  <c:pt idx="618">
                    <c:v>619</c:v>
                  </c:pt>
                  <c:pt idx="619">
                    <c:v>620</c:v>
                  </c:pt>
                  <c:pt idx="620">
                    <c:v>621</c:v>
                  </c:pt>
                  <c:pt idx="621">
                    <c:v>622</c:v>
                  </c:pt>
                  <c:pt idx="622">
                    <c:v>623</c:v>
                  </c:pt>
                  <c:pt idx="623">
                    <c:v>624</c:v>
                  </c:pt>
                  <c:pt idx="624">
                    <c:v>625</c:v>
                  </c:pt>
                  <c:pt idx="625">
                    <c:v>626</c:v>
                  </c:pt>
                  <c:pt idx="626">
                    <c:v>627</c:v>
                  </c:pt>
                  <c:pt idx="627">
                    <c:v>628</c:v>
                  </c:pt>
                  <c:pt idx="628">
                    <c:v>629</c:v>
                  </c:pt>
                  <c:pt idx="629">
                    <c:v>630</c:v>
                  </c:pt>
                  <c:pt idx="630">
                    <c:v>631</c:v>
                  </c:pt>
                  <c:pt idx="631">
                    <c:v>632</c:v>
                  </c:pt>
                  <c:pt idx="632">
                    <c:v>633</c:v>
                  </c:pt>
                  <c:pt idx="633">
                    <c:v>634</c:v>
                  </c:pt>
                  <c:pt idx="634">
                    <c:v>635</c:v>
                  </c:pt>
                  <c:pt idx="635">
                    <c:v>636</c:v>
                  </c:pt>
                  <c:pt idx="636">
                    <c:v>637</c:v>
                  </c:pt>
                  <c:pt idx="637">
                    <c:v>638</c:v>
                  </c:pt>
                  <c:pt idx="638">
                    <c:v>639</c:v>
                  </c:pt>
                  <c:pt idx="639">
                    <c:v>640</c:v>
                  </c:pt>
                  <c:pt idx="640">
                    <c:v>641</c:v>
                  </c:pt>
                  <c:pt idx="641">
                    <c:v>642</c:v>
                  </c:pt>
                  <c:pt idx="642">
                    <c:v>643</c:v>
                  </c:pt>
                  <c:pt idx="643">
                    <c:v>644</c:v>
                  </c:pt>
                  <c:pt idx="644">
                    <c:v>645</c:v>
                  </c:pt>
                  <c:pt idx="645">
                    <c:v>646</c:v>
                  </c:pt>
                  <c:pt idx="646">
                    <c:v>647</c:v>
                  </c:pt>
                  <c:pt idx="647">
                    <c:v>648</c:v>
                  </c:pt>
                  <c:pt idx="648">
                    <c:v>649</c:v>
                  </c:pt>
                  <c:pt idx="649">
                    <c:v>650</c:v>
                  </c:pt>
                  <c:pt idx="650">
                    <c:v>651</c:v>
                  </c:pt>
                  <c:pt idx="651">
                    <c:v>652</c:v>
                  </c:pt>
                  <c:pt idx="652">
                    <c:v>653</c:v>
                  </c:pt>
                  <c:pt idx="653">
                    <c:v>654</c:v>
                  </c:pt>
                  <c:pt idx="654">
                    <c:v>655</c:v>
                  </c:pt>
                  <c:pt idx="655">
                    <c:v>656</c:v>
                  </c:pt>
                  <c:pt idx="656">
                    <c:v>657</c:v>
                  </c:pt>
                  <c:pt idx="657">
                    <c:v>658</c:v>
                  </c:pt>
                  <c:pt idx="658">
                    <c:v>659</c:v>
                  </c:pt>
                  <c:pt idx="659">
                    <c:v>660</c:v>
                  </c:pt>
                  <c:pt idx="660">
                    <c:v>661</c:v>
                  </c:pt>
                  <c:pt idx="661">
                    <c:v>662</c:v>
                  </c:pt>
                  <c:pt idx="662">
                    <c:v>663</c:v>
                  </c:pt>
                  <c:pt idx="663">
                    <c:v>664</c:v>
                  </c:pt>
                  <c:pt idx="664">
                    <c:v>665</c:v>
                  </c:pt>
                  <c:pt idx="665">
                    <c:v>666</c:v>
                  </c:pt>
                  <c:pt idx="666">
                    <c:v>667</c:v>
                  </c:pt>
                  <c:pt idx="667">
                    <c:v>668</c:v>
                  </c:pt>
                  <c:pt idx="668">
                    <c:v>669</c:v>
                  </c:pt>
                  <c:pt idx="669">
                    <c:v>670</c:v>
                  </c:pt>
                  <c:pt idx="670">
                    <c:v>671</c:v>
                  </c:pt>
                  <c:pt idx="671">
                    <c:v>672</c:v>
                  </c:pt>
                  <c:pt idx="672">
                    <c:v>673</c:v>
                  </c:pt>
                  <c:pt idx="673">
                    <c:v>674</c:v>
                  </c:pt>
                  <c:pt idx="674">
                    <c:v>675</c:v>
                  </c:pt>
                  <c:pt idx="675">
                    <c:v>676</c:v>
                  </c:pt>
                  <c:pt idx="676">
                    <c:v>677</c:v>
                  </c:pt>
                  <c:pt idx="677">
                    <c:v>678</c:v>
                  </c:pt>
                  <c:pt idx="678">
                    <c:v>679</c:v>
                  </c:pt>
                  <c:pt idx="679">
                    <c:v>680</c:v>
                  </c:pt>
                  <c:pt idx="680">
                    <c:v>681</c:v>
                  </c:pt>
                  <c:pt idx="681">
                    <c:v>682</c:v>
                  </c:pt>
                  <c:pt idx="682">
                    <c:v>683</c:v>
                  </c:pt>
                  <c:pt idx="683">
                    <c:v>684</c:v>
                  </c:pt>
                  <c:pt idx="684">
                    <c:v>685</c:v>
                  </c:pt>
                  <c:pt idx="685">
                    <c:v>686</c:v>
                  </c:pt>
                  <c:pt idx="686">
                    <c:v>687</c:v>
                  </c:pt>
                  <c:pt idx="687">
                    <c:v>688</c:v>
                  </c:pt>
                  <c:pt idx="688">
                    <c:v>689</c:v>
                  </c:pt>
                  <c:pt idx="689">
                    <c:v>690</c:v>
                  </c:pt>
                  <c:pt idx="690">
                    <c:v>691</c:v>
                  </c:pt>
                  <c:pt idx="691">
                    <c:v>692</c:v>
                  </c:pt>
                  <c:pt idx="692">
                    <c:v>693</c:v>
                  </c:pt>
                  <c:pt idx="693">
                    <c:v>694</c:v>
                  </c:pt>
                  <c:pt idx="694">
                    <c:v>695</c:v>
                  </c:pt>
                  <c:pt idx="695">
                    <c:v>696</c:v>
                  </c:pt>
                  <c:pt idx="696">
                    <c:v>697</c:v>
                  </c:pt>
                  <c:pt idx="697">
                    <c:v>698</c:v>
                  </c:pt>
                  <c:pt idx="698">
                    <c:v>699</c:v>
                  </c:pt>
                  <c:pt idx="699">
                    <c:v>700</c:v>
                  </c:pt>
                  <c:pt idx="700">
                    <c:v>701</c:v>
                  </c:pt>
                  <c:pt idx="701">
                    <c:v>702</c:v>
                  </c:pt>
                  <c:pt idx="702">
                    <c:v>703</c:v>
                  </c:pt>
                  <c:pt idx="703">
                    <c:v>704</c:v>
                  </c:pt>
                  <c:pt idx="704">
                    <c:v>705</c:v>
                  </c:pt>
                  <c:pt idx="705">
                    <c:v>706</c:v>
                  </c:pt>
                  <c:pt idx="706">
                    <c:v>707</c:v>
                  </c:pt>
                  <c:pt idx="707">
                    <c:v>708</c:v>
                  </c:pt>
                  <c:pt idx="708">
                    <c:v>709</c:v>
                  </c:pt>
                  <c:pt idx="709">
                    <c:v>710</c:v>
                  </c:pt>
                  <c:pt idx="710">
                    <c:v>711</c:v>
                  </c:pt>
                  <c:pt idx="711">
                    <c:v>712</c:v>
                  </c:pt>
                  <c:pt idx="712">
                    <c:v>713</c:v>
                  </c:pt>
                  <c:pt idx="713">
                    <c:v>714</c:v>
                  </c:pt>
                  <c:pt idx="714">
                    <c:v>715</c:v>
                  </c:pt>
                  <c:pt idx="715">
                    <c:v>716</c:v>
                  </c:pt>
                  <c:pt idx="716">
                    <c:v>717</c:v>
                  </c:pt>
                  <c:pt idx="717">
                    <c:v>718</c:v>
                  </c:pt>
                  <c:pt idx="718">
                    <c:v>719</c:v>
                  </c:pt>
                  <c:pt idx="719">
                    <c:v>720</c:v>
                  </c:pt>
                  <c:pt idx="720">
                    <c:v>721</c:v>
                  </c:pt>
                  <c:pt idx="721">
                    <c:v>722</c:v>
                  </c:pt>
                  <c:pt idx="722">
                    <c:v>723</c:v>
                  </c:pt>
                  <c:pt idx="723">
                    <c:v>724</c:v>
                  </c:pt>
                  <c:pt idx="724">
                    <c:v>725</c:v>
                  </c:pt>
                  <c:pt idx="725">
                    <c:v>726</c:v>
                  </c:pt>
                  <c:pt idx="726">
                    <c:v>727</c:v>
                  </c:pt>
                  <c:pt idx="727">
                    <c:v>728</c:v>
                  </c:pt>
                  <c:pt idx="728">
                    <c:v>729</c:v>
                  </c:pt>
                  <c:pt idx="729">
                    <c:v>730</c:v>
                  </c:pt>
                  <c:pt idx="730">
                    <c:v>731</c:v>
                  </c:pt>
                  <c:pt idx="731">
                    <c:v>732</c:v>
                  </c:pt>
                  <c:pt idx="732">
                    <c:v>733</c:v>
                  </c:pt>
                  <c:pt idx="733">
                    <c:v>734</c:v>
                  </c:pt>
                  <c:pt idx="734">
                    <c:v>735</c:v>
                  </c:pt>
                  <c:pt idx="735">
                    <c:v>736</c:v>
                  </c:pt>
                  <c:pt idx="736">
                    <c:v>737</c:v>
                  </c:pt>
                  <c:pt idx="737">
                    <c:v>738</c:v>
                  </c:pt>
                  <c:pt idx="738">
                    <c:v>739</c:v>
                  </c:pt>
                  <c:pt idx="739">
                    <c:v>740</c:v>
                  </c:pt>
                  <c:pt idx="740">
                    <c:v>741</c:v>
                  </c:pt>
                  <c:pt idx="741">
                    <c:v>742</c:v>
                  </c:pt>
                  <c:pt idx="742">
                    <c:v>743</c:v>
                  </c:pt>
                  <c:pt idx="743">
                    <c:v>744</c:v>
                  </c:pt>
                  <c:pt idx="744">
                    <c:v>745</c:v>
                  </c:pt>
                  <c:pt idx="745">
                    <c:v>746</c:v>
                  </c:pt>
                  <c:pt idx="746">
                    <c:v>747</c:v>
                  </c:pt>
                  <c:pt idx="747">
                    <c:v>748</c:v>
                  </c:pt>
                  <c:pt idx="748">
                    <c:v>749</c:v>
                  </c:pt>
                  <c:pt idx="749">
                    <c:v>750</c:v>
                  </c:pt>
                  <c:pt idx="750">
                    <c:v>751</c:v>
                  </c:pt>
                  <c:pt idx="751">
                    <c:v>752</c:v>
                  </c:pt>
                  <c:pt idx="752">
                    <c:v>753</c:v>
                  </c:pt>
                  <c:pt idx="753">
                    <c:v>754</c:v>
                  </c:pt>
                  <c:pt idx="754">
                    <c:v>755</c:v>
                  </c:pt>
                  <c:pt idx="755">
                    <c:v>756</c:v>
                  </c:pt>
                  <c:pt idx="756">
                    <c:v>757</c:v>
                  </c:pt>
                  <c:pt idx="757">
                    <c:v>758</c:v>
                  </c:pt>
                  <c:pt idx="758">
                    <c:v>759</c:v>
                  </c:pt>
                  <c:pt idx="759">
                    <c:v>760</c:v>
                  </c:pt>
                  <c:pt idx="760">
                    <c:v>761</c:v>
                  </c:pt>
                  <c:pt idx="761">
                    <c:v>762</c:v>
                  </c:pt>
                  <c:pt idx="762">
                    <c:v>763</c:v>
                  </c:pt>
                  <c:pt idx="763">
                    <c:v>764</c:v>
                  </c:pt>
                  <c:pt idx="764">
                    <c:v>765</c:v>
                  </c:pt>
                  <c:pt idx="765">
                    <c:v>766</c:v>
                  </c:pt>
                  <c:pt idx="766">
                    <c:v>767</c:v>
                  </c:pt>
                  <c:pt idx="767">
                    <c:v>768</c:v>
                  </c:pt>
                  <c:pt idx="768">
                    <c:v>769</c:v>
                  </c:pt>
                  <c:pt idx="769">
                    <c:v>770</c:v>
                  </c:pt>
                  <c:pt idx="770">
                    <c:v>771</c:v>
                  </c:pt>
                  <c:pt idx="771">
                    <c:v>772</c:v>
                  </c:pt>
                  <c:pt idx="772">
                    <c:v>773</c:v>
                  </c:pt>
                  <c:pt idx="773">
                    <c:v>774</c:v>
                  </c:pt>
                  <c:pt idx="774">
                    <c:v>775</c:v>
                  </c:pt>
                  <c:pt idx="775">
                    <c:v>776</c:v>
                  </c:pt>
                  <c:pt idx="776">
                    <c:v>777</c:v>
                  </c:pt>
                  <c:pt idx="777">
                    <c:v>778</c:v>
                  </c:pt>
                  <c:pt idx="778">
                    <c:v>779</c:v>
                  </c:pt>
                  <c:pt idx="779">
                    <c:v>780</c:v>
                  </c:pt>
                  <c:pt idx="780">
                    <c:v>781</c:v>
                  </c:pt>
                  <c:pt idx="781">
                    <c:v>782</c:v>
                  </c:pt>
                  <c:pt idx="782">
                    <c:v>783</c:v>
                  </c:pt>
                  <c:pt idx="783">
                    <c:v>784</c:v>
                  </c:pt>
                  <c:pt idx="784">
                    <c:v>785</c:v>
                  </c:pt>
                  <c:pt idx="785">
                    <c:v>786</c:v>
                  </c:pt>
                  <c:pt idx="786">
                    <c:v>787</c:v>
                  </c:pt>
                  <c:pt idx="787">
                    <c:v>788</c:v>
                  </c:pt>
                  <c:pt idx="788">
                    <c:v>789</c:v>
                  </c:pt>
                  <c:pt idx="789">
                    <c:v>790</c:v>
                  </c:pt>
                  <c:pt idx="790">
                    <c:v>791</c:v>
                  </c:pt>
                  <c:pt idx="791">
                    <c:v>792</c:v>
                  </c:pt>
                  <c:pt idx="792">
                    <c:v>793</c:v>
                  </c:pt>
                  <c:pt idx="793">
                    <c:v>794</c:v>
                  </c:pt>
                  <c:pt idx="794">
                    <c:v>795</c:v>
                  </c:pt>
                  <c:pt idx="795">
                    <c:v>796</c:v>
                  </c:pt>
                  <c:pt idx="796">
                    <c:v>797</c:v>
                  </c:pt>
                  <c:pt idx="797">
                    <c:v>798</c:v>
                  </c:pt>
                  <c:pt idx="798">
                    <c:v>799</c:v>
                  </c:pt>
                  <c:pt idx="799">
                    <c:v>800</c:v>
                  </c:pt>
                  <c:pt idx="800">
                    <c:v>801</c:v>
                  </c:pt>
                  <c:pt idx="801">
                    <c:v>802</c:v>
                  </c:pt>
                  <c:pt idx="802">
                    <c:v>803</c:v>
                  </c:pt>
                  <c:pt idx="803">
                    <c:v>804</c:v>
                  </c:pt>
                  <c:pt idx="804">
                    <c:v>805</c:v>
                  </c:pt>
                  <c:pt idx="805">
                    <c:v>806</c:v>
                  </c:pt>
                  <c:pt idx="806">
                    <c:v>807</c:v>
                  </c:pt>
                  <c:pt idx="807">
                    <c:v>808</c:v>
                  </c:pt>
                  <c:pt idx="808">
                    <c:v>809</c:v>
                  </c:pt>
                  <c:pt idx="809">
                    <c:v>810</c:v>
                  </c:pt>
                  <c:pt idx="810">
                    <c:v>811</c:v>
                  </c:pt>
                  <c:pt idx="811">
                    <c:v>812</c:v>
                  </c:pt>
                  <c:pt idx="812">
                    <c:v>813</c:v>
                  </c:pt>
                  <c:pt idx="813">
                    <c:v>814</c:v>
                  </c:pt>
                  <c:pt idx="814">
                    <c:v>815</c:v>
                  </c:pt>
                  <c:pt idx="815">
                    <c:v>816</c:v>
                  </c:pt>
                  <c:pt idx="816">
                    <c:v>817</c:v>
                  </c:pt>
                  <c:pt idx="817">
                    <c:v>818</c:v>
                  </c:pt>
                  <c:pt idx="818">
                    <c:v>819</c:v>
                  </c:pt>
                  <c:pt idx="819">
                    <c:v>820</c:v>
                  </c:pt>
                  <c:pt idx="820">
                    <c:v>821</c:v>
                  </c:pt>
                  <c:pt idx="821">
                    <c:v>822</c:v>
                  </c:pt>
                  <c:pt idx="822">
                    <c:v>823</c:v>
                  </c:pt>
                  <c:pt idx="823">
                    <c:v>824</c:v>
                  </c:pt>
                  <c:pt idx="824">
                    <c:v>825</c:v>
                  </c:pt>
                  <c:pt idx="825">
                    <c:v>826</c:v>
                  </c:pt>
                  <c:pt idx="826">
                    <c:v>827</c:v>
                  </c:pt>
                  <c:pt idx="827">
                    <c:v>828</c:v>
                  </c:pt>
                  <c:pt idx="828">
                    <c:v>829</c:v>
                  </c:pt>
                  <c:pt idx="829">
                    <c:v>830</c:v>
                  </c:pt>
                  <c:pt idx="830">
                    <c:v>831</c:v>
                  </c:pt>
                  <c:pt idx="831">
                    <c:v>832</c:v>
                  </c:pt>
                  <c:pt idx="832">
                    <c:v>833</c:v>
                  </c:pt>
                  <c:pt idx="833">
                    <c:v>834</c:v>
                  </c:pt>
                  <c:pt idx="834">
                    <c:v>835</c:v>
                  </c:pt>
                  <c:pt idx="835">
                    <c:v>836</c:v>
                  </c:pt>
                  <c:pt idx="836">
                    <c:v>837</c:v>
                  </c:pt>
                  <c:pt idx="837">
                    <c:v>838</c:v>
                  </c:pt>
                  <c:pt idx="838">
                    <c:v>839</c:v>
                  </c:pt>
                  <c:pt idx="839">
                    <c:v>840</c:v>
                  </c:pt>
                  <c:pt idx="840">
                    <c:v>841</c:v>
                  </c:pt>
                  <c:pt idx="841">
                    <c:v>842</c:v>
                  </c:pt>
                  <c:pt idx="842">
                    <c:v>843</c:v>
                  </c:pt>
                  <c:pt idx="843">
                    <c:v>844</c:v>
                  </c:pt>
                  <c:pt idx="844">
                    <c:v>845</c:v>
                  </c:pt>
                  <c:pt idx="845">
                    <c:v>846</c:v>
                  </c:pt>
                  <c:pt idx="846">
                    <c:v>847</c:v>
                  </c:pt>
                  <c:pt idx="847">
                    <c:v>848</c:v>
                  </c:pt>
                  <c:pt idx="848">
                    <c:v>849</c:v>
                  </c:pt>
                  <c:pt idx="849">
                    <c:v>850</c:v>
                  </c:pt>
                  <c:pt idx="850">
                    <c:v>851</c:v>
                  </c:pt>
                  <c:pt idx="851">
                    <c:v>852</c:v>
                  </c:pt>
                  <c:pt idx="852">
                    <c:v>853</c:v>
                  </c:pt>
                  <c:pt idx="853">
                    <c:v>854</c:v>
                  </c:pt>
                  <c:pt idx="854">
                    <c:v>855</c:v>
                  </c:pt>
                  <c:pt idx="855">
                    <c:v>856</c:v>
                  </c:pt>
                  <c:pt idx="856">
                    <c:v>857</c:v>
                  </c:pt>
                  <c:pt idx="857">
                    <c:v>858</c:v>
                  </c:pt>
                  <c:pt idx="858">
                    <c:v>859</c:v>
                  </c:pt>
                  <c:pt idx="859">
                    <c:v>860</c:v>
                  </c:pt>
                  <c:pt idx="860">
                    <c:v>861</c:v>
                  </c:pt>
                  <c:pt idx="861">
                    <c:v>862</c:v>
                  </c:pt>
                  <c:pt idx="862">
                    <c:v>863</c:v>
                  </c:pt>
                  <c:pt idx="863">
                    <c:v>864</c:v>
                  </c:pt>
                  <c:pt idx="864">
                    <c:v>865</c:v>
                  </c:pt>
                  <c:pt idx="865">
                    <c:v>866</c:v>
                  </c:pt>
                  <c:pt idx="866">
                    <c:v>867</c:v>
                  </c:pt>
                  <c:pt idx="867">
                    <c:v>868</c:v>
                  </c:pt>
                  <c:pt idx="868">
                    <c:v>869</c:v>
                  </c:pt>
                  <c:pt idx="869">
                    <c:v>870</c:v>
                  </c:pt>
                  <c:pt idx="870">
                    <c:v>871</c:v>
                  </c:pt>
                  <c:pt idx="871">
                    <c:v>872</c:v>
                  </c:pt>
                  <c:pt idx="872">
                    <c:v>873</c:v>
                  </c:pt>
                  <c:pt idx="873">
                    <c:v>874</c:v>
                  </c:pt>
                  <c:pt idx="874">
                    <c:v>875</c:v>
                  </c:pt>
                  <c:pt idx="875">
                    <c:v>876</c:v>
                  </c:pt>
                  <c:pt idx="876">
                    <c:v>877</c:v>
                  </c:pt>
                  <c:pt idx="877">
                    <c:v>878</c:v>
                  </c:pt>
                  <c:pt idx="878">
                    <c:v>879</c:v>
                  </c:pt>
                  <c:pt idx="879">
                    <c:v>880</c:v>
                  </c:pt>
                  <c:pt idx="880">
                    <c:v>881</c:v>
                  </c:pt>
                  <c:pt idx="881">
                    <c:v>882</c:v>
                  </c:pt>
                  <c:pt idx="882">
                    <c:v>883</c:v>
                  </c:pt>
                  <c:pt idx="883">
                    <c:v>884</c:v>
                  </c:pt>
                  <c:pt idx="884">
                    <c:v>885</c:v>
                  </c:pt>
                  <c:pt idx="885">
                    <c:v>886</c:v>
                  </c:pt>
                  <c:pt idx="886">
                    <c:v>887</c:v>
                  </c:pt>
                  <c:pt idx="887">
                    <c:v>888</c:v>
                  </c:pt>
                  <c:pt idx="888">
                    <c:v>889</c:v>
                  </c:pt>
                  <c:pt idx="889">
                    <c:v>890</c:v>
                  </c:pt>
                  <c:pt idx="890">
                    <c:v>891</c:v>
                  </c:pt>
                  <c:pt idx="891">
                    <c:v>892</c:v>
                  </c:pt>
                  <c:pt idx="892">
                    <c:v>893</c:v>
                  </c:pt>
                  <c:pt idx="893">
                    <c:v>894</c:v>
                  </c:pt>
                  <c:pt idx="894">
                    <c:v>895</c:v>
                  </c:pt>
                  <c:pt idx="895">
                    <c:v>896</c:v>
                  </c:pt>
                  <c:pt idx="896">
                    <c:v>897</c:v>
                  </c:pt>
                  <c:pt idx="897">
                    <c:v>898</c:v>
                  </c:pt>
                  <c:pt idx="898">
                    <c:v>899</c:v>
                  </c:pt>
                  <c:pt idx="899">
                    <c:v>900</c:v>
                  </c:pt>
                  <c:pt idx="900">
                    <c:v>901</c:v>
                  </c:pt>
                  <c:pt idx="901">
                    <c:v>902</c:v>
                  </c:pt>
                  <c:pt idx="902">
                    <c:v>903</c:v>
                  </c:pt>
                  <c:pt idx="903">
                    <c:v>904</c:v>
                  </c:pt>
                  <c:pt idx="904">
                    <c:v>905</c:v>
                  </c:pt>
                  <c:pt idx="905">
                    <c:v>906</c:v>
                  </c:pt>
                  <c:pt idx="906">
                    <c:v>907</c:v>
                  </c:pt>
                  <c:pt idx="907">
                    <c:v>908</c:v>
                  </c:pt>
                  <c:pt idx="908">
                    <c:v>909</c:v>
                  </c:pt>
                  <c:pt idx="909">
                    <c:v>910</c:v>
                  </c:pt>
                  <c:pt idx="910">
                    <c:v>911</c:v>
                  </c:pt>
                  <c:pt idx="911">
                    <c:v>912</c:v>
                  </c:pt>
                  <c:pt idx="912">
                    <c:v>913</c:v>
                  </c:pt>
                  <c:pt idx="913">
                    <c:v>914</c:v>
                  </c:pt>
                  <c:pt idx="914">
                    <c:v>915</c:v>
                  </c:pt>
                  <c:pt idx="915">
                    <c:v>916</c:v>
                  </c:pt>
                  <c:pt idx="916">
                    <c:v>917</c:v>
                  </c:pt>
                  <c:pt idx="917">
                    <c:v>918</c:v>
                  </c:pt>
                  <c:pt idx="918">
                    <c:v>919</c:v>
                  </c:pt>
                  <c:pt idx="919">
                    <c:v>920</c:v>
                  </c:pt>
                  <c:pt idx="920">
                    <c:v>921</c:v>
                  </c:pt>
                  <c:pt idx="921">
                    <c:v>922</c:v>
                  </c:pt>
                  <c:pt idx="922">
                    <c:v>923</c:v>
                  </c:pt>
                  <c:pt idx="923">
                    <c:v>924</c:v>
                  </c:pt>
                  <c:pt idx="924">
                    <c:v>925</c:v>
                  </c:pt>
                  <c:pt idx="925">
                    <c:v>926</c:v>
                  </c:pt>
                  <c:pt idx="926">
                    <c:v>927</c:v>
                  </c:pt>
                  <c:pt idx="927">
                    <c:v>928</c:v>
                  </c:pt>
                  <c:pt idx="928">
                    <c:v>929</c:v>
                  </c:pt>
                  <c:pt idx="929">
                    <c:v>930</c:v>
                  </c:pt>
                  <c:pt idx="930">
                    <c:v>931</c:v>
                  </c:pt>
                  <c:pt idx="931">
                    <c:v>932</c:v>
                  </c:pt>
                  <c:pt idx="932">
                    <c:v>933</c:v>
                  </c:pt>
                  <c:pt idx="933">
                    <c:v>934</c:v>
                  </c:pt>
                  <c:pt idx="934">
                    <c:v>935</c:v>
                  </c:pt>
                  <c:pt idx="935">
                    <c:v>936</c:v>
                  </c:pt>
                  <c:pt idx="936">
                    <c:v>937</c:v>
                  </c:pt>
                  <c:pt idx="937">
                    <c:v>938</c:v>
                  </c:pt>
                  <c:pt idx="938">
                    <c:v>939</c:v>
                  </c:pt>
                  <c:pt idx="939">
                    <c:v>940</c:v>
                  </c:pt>
                  <c:pt idx="940">
                    <c:v>941</c:v>
                  </c:pt>
                  <c:pt idx="941">
                    <c:v>942</c:v>
                  </c:pt>
                  <c:pt idx="942">
                    <c:v>943</c:v>
                  </c:pt>
                  <c:pt idx="943">
                    <c:v>944</c:v>
                  </c:pt>
                  <c:pt idx="944">
                    <c:v>945</c:v>
                  </c:pt>
                  <c:pt idx="945">
                    <c:v>946</c:v>
                  </c:pt>
                  <c:pt idx="946">
                    <c:v>947</c:v>
                  </c:pt>
                  <c:pt idx="947">
                    <c:v>948</c:v>
                  </c:pt>
                  <c:pt idx="948">
                    <c:v>949</c:v>
                  </c:pt>
                  <c:pt idx="949">
                    <c:v>950</c:v>
                  </c:pt>
                  <c:pt idx="950">
                    <c:v>951</c:v>
                  </c:pt>
                  <c:pt idx="951">
                    <c:v>952</c:v>
                  </c:pt>
                  <c:pt idx="952">
                    <c:v>953</c:v>
                  </c:pt>
                  <c:pt idx="953">
                    <c:v>954</c:v>
                  </c:pt>
                  <c:pt idx="954">
                    <c:v>955</c:v>
                  </c:pt>
                  <c:pt idx="955">
                    <c:v>956</c:v>
                  </c:pt>
                  <c:pt idx="956">
                    <c:v>957</c:v>
                  </c:pt>
                  <c:pt idx="957">
                    <c:v>958</c:v>
                  </c:pt>
                  <c:pt idx="958">
                    <c:v>959</c:v>
                  </c:pt>
                  <c:pt idx="959">
                    <c:v>960</c:v>
                  </c:pt>
                  <c:pt idx="960">
                    <c:v>961</c:v>
                  </c:pt>
                  <c:pt idx="961">
                    <c:v>962</c:v>
                  </c:pt>
                  <c:pt idx="962">
                    <c:v>963</c:v>
                  </c:pt>
                  <c:pt idx="963">
                    <c:v>964</c:v>
                  </c:pt>
                  <c:pt idx="964">
                    <c:v>965</c:v>
                  </c:pt>
                  <c:pt idx="965">
                    <c:v>966</c:v>
                  </c:pt>
                  <c:pt idx="966">
                    <c:v>967</c:v>
                  </c:pt>
                  <c:pt idx="967">
                    <c:v>968</c:v>
                  </c:pt>
                  <c:pt idx="968">
                    <c:v>969</c:v>
                  </c:pt>
                  <c:pt idx="969">
                    <c:v>970</c:v>
                  </c:pt>
                  <c:pt idx="970">
                    <c:v>971</c:v>
                  </c:pt>
                  <c:pt idx="971">
                    <c:v>972</c:v>
                  </c:pt>
                  <c:pt idx="972">
                    <c:v>973</c:v>
                  </c:pt>
                  <c:pt idx="973">
                    <c:v>974</c:v>
                  </c:pt>
                  <c:pt idx="974">
                    <c:v>975</c:v>
                  </c:pt>
                  <c:pt idx="975">
                    <c:v>976</c:v>
                  </c:pt>
                  <c:pt idx="976">
                    <c:v>977</c:v>
                  </c:pt>
                  <c:pt idx="977">
                    <c:v>978</c:v>
                  </c:pt>
                  <c:pt idx="978">
                    <c:v>979</c:v>
                  </c:pt>
                  <c:pt idx="979">
                    <c:v>980</c:v>
                  </c:pt>
                  <c:pt idx="980">
                    <c:v>981</c:v>
                  </c:pt>
                  <c:pt idx="981">
                    <c:v>982</c:v>
                  </c:pt>
                  <c:pt idx="982">
                    <c:v>983</c:v>
                  </c:pt>
                  <c:pt idx="983">
                    <c:v>984</c:v>
                  </c:pt>
                  <c:pt idx="984">
                    <c:v>985</c:v>
                  </c:pt>
                  <c:pt idx="985">
                    <c:v>986</c:v>
                  </c:pt>
                  <c:pt idx="986">
                    <c:v>987</c:v>
                  </c:pt>
                  <c:pt idx="987">
                    <c:v>988</c:v>
                  </c:pt>
                  <c:pt idx="988">
                    <c:v>989</c:v>
                  </c:pt>
                  <c:pt idx="989">
                    <c:v>990</c:v>
                  </c:pt>
                  <c:pt idx="990">
                    <c:v>991</c:v>
                  </c:pt>
                  <c:pt idx="991">
                    <c:v>992</c:v>
                  </c:pt>
                  <c:pt idx="992">
                    <c:v>993</c:v>
                  </c:pt>
                  <c:pt idx="993">
                    <c:v>994</c:v>
                  </c:pt>
                  <c:pt idx="994">
                    <c:v>995</c:v>
                  </c:pt>
                  <c:pt idx="995">
                    <c:v>996</c:v>
                  </c:pt>
                  <c:pt idx="996">
                    <c:v>997</c:v>
                  </c:pt>
                  <c:pt idx="997">
                    <c:v>998</c:v>
                  </c:pt>
                  <c:pt idx="998">
                    <c:v>999</c:v>
                  </c:pt>
                  <c:pt idx="999">
                    <c:v>1000</c:v>
                  </c:pt>
                  <c:pt idx="1000">
                    <c:v>1001</c:v>
                  </c:pt>
                  <c:pt idx="1001">
                    <c:v>1002</c:v>
                  </c:pt>
                  <c:pt idx="1002">
                    <c:v>1003</c:v>
                  </c:pt>
                  <c:pt idx="1003">
                    <c:v>1004</c:v>
                  </c:pt>
                  <c:pt idx="1004">
                    <c:v>1005</c:v>
                  </c:pt>
                  <c:pt idx="1005">
                    <c:v>1006</c:v>
                  </c:pt>
                  <c:pt idx="1006">
                    <c:v>1007</c:v>
                  </c:pt>
                  <c:pt idx="1007">
                    <c:v>1008</c:v>
                  </c:pt>
                  <c:pt idx="1008">
                    <c:v>1009</c:v>
                  </c:pt>
                  <c:pt idx="1009">
                    <c:v>1010</c:v>
                  </c:pt>
                  <c:pt idx="1010">
                    <c:v>1011</c:v>
                  </c:pt>
                  <c:pt idx="1011">
                    <c:v>1012</c:v>
                  </c:pt>
                  <c:pt idx="1012">
                    <c:v>1013</c:v>
                  </c:pt>
                  <c:pt idx="1013">
                    <c:v>1014</c:v>
                  </c:pt>
                  <c:pt idx="1014">
                    <c:v>1015</c:v>
                  </c:pt>
                  <c:pt idx="1015">
                    <c:v>1016</c:v>
                  </c:pt>
                  <c:pt idx="1016">
                    <c:v>1017</c:v>
                  </c:pt>
                  <c:pt idx="1017">
                    <c:v>1018</c:v>
                  </c:pt>
                  <c:pt idx="1018">
                    <c:v>1019</c:v>
                  </c:pt>
                  <c:pt idx="1019">
                    <c:v>1020</c:v>
                  </c:pt>
                  <c:pt idx="1020">
                    <c:v>1021</c:v>
                  </c:pt>
                  <c:pt idx="1021">
                    <c:v>1022</c:v>
                  </c:pt>
                  <c:pt idx="1022">
                    <c:v>1023</c:v>
                  </c:pt>
                  <c:pt idx="1023">
                    <c:v>1024</c:v>
                  </c:pt>
                  <c:pt idx="1024">
                    <c:v>1025</c:v>
                  </c:pt>
                  <c:pt idx="1025">
                    <c:v>1026</c:v>
                  </c:pt>
                  <c:pt idx="1026">
                    <c:v>1027</c:v>
                  </c:pt>
                  <c:pt idx="1027">
                    <c:v>1028</c:v>
                  </c:pt>
                  <c:pt idx="1028">
                    <c:v>1029</c:v>
                  </c:pt>
                  <c:pt idx="1029">
                    <c:v>1030</c:v>
                  </c:pt>
                  <c:pt idx="1030">
                    <c:v>1031</c:v>
                  </c:pt>
                  <c:pt idx="1031">
                    <c:v>1032</c:v>
                  </c:pt>
                  <c:pt idx="1032">
                    <c:v>1033</c:v>
                  </c:pt>
                  <c:pt idx="1033">
                    <c:v>1034</c:v>
                  </c:pt>
                  <c:pt idx="1034">
                    <c:v>1035</c:v>
                  </c:pt>
                  <c:pt idx="1035">
                    <c:v>1036</c:v>
                  </c:pt>
                  <c:pt idx="1036">
                    <c:v>1037</c:v>
                  </c:pt>
                  <c:pt idx="1037">
                    <c:v>1038</c:v>
                  </c:pt>
                  <c:pt idx="1038">
                    <c:v>1039</c:v>
                  </c:pt>
                  <c:pt idx="1039">
                    <c:v>1040</c:v>
                  </c:pt>
                  <c:pt idx="1040">
                    <c:v>1041</c:v>
                  </c:pt>
                  <c:pt idx="1041">
                    <c:v>1042</c:v>
                  </c:pt>
                  <c:pt idx="1042">
                    <c:v>1043</c:v>
                  </c:pt>
                  <c:pt idx="1043">
                    <c:v>1044</c:v>
                  </c:pt>
                  <c:pt idx="1044">
                    <c:v>1045</c:v>
                  </c:pt>
                  <c:pt idx="1045">
                    <c:v>1046</c:v>
                  </c:pt>
                  <c:pt idx="1046">
                    <c:v>1047</c:v>
                  </c:pt>
                  <c:pt idx="1047">
                    <c:v>1048</c:v>
                  </c:pt>
                  <c:pt idx="1048">
                    <c:v>1049</c:v>
                  </c:pt>
                  <c:pt idx="1049">
                    <c:v>1050</c:v>
                  </c:pt>
                  <c:pt idx="1050">
                    <c:v>1051</c:v>
                  </c:pt>
                  <c:pt idx="1051">
                    <c:v>1052</c:v>
                  </c:pt>
                  <c:pt idx="1052">
                    <c:v>1053</c:v>
                  </c:pt>
                  <c:pt idx="1053">
                    <c:v>1054</c:v>
                  </c:pt>
                  <c:pt idx="1054">
                    <c:v>1055</c:v>
                  </c:pt>
                  <c:pt idx="1055">
                    <c:v>1056</c:v>
                  </c:pt>
                  <c:pt idx="1056">
                    <c:v>1057</c:v>
                  </c:pt>
                  <c:pt idx="1057">
                    <c:v>1058</c:v>
                  </c:pt>
                  <c:pt idx="1058">
                    <c:v>1059</c:v>
                  </c:pt>
                  <c:pt idx="1059">
                    <c:v>1060</c:v>
                  </c:pt>
                  <c:pt idx="1060">
                    <c:v>1061</c:v>
                  </c:pt>
                  <c:pt idx="1061">
                    <c:v>1062</c:v>
                  </c:pt>
                  <c:pt idx="1062">
                    <c:v>1063</c:v>
                  </c:pt>
                  <c:pt idx="1063">
                    <c:v>1064</c:v>
                  </c:pt>
                  <c:pt idx="1064">
                    <c:v>1065</c:v>
                  </c:pt>
                  <c:pt idx="1065">
                    <c:v>1066</c:v>
                  </c:pt>
                  <c:pt idx="1066">
                    <c:v>1067</c:v>
                  </c:pt>
                  <c:pt idx="1067">
                    <c:v>1068</c:v>
                  </c:pt>
                  <c:pt idx="1068">
                    <c:v>1069</c:v>
                  </c:pt>
                  <c:pt idx="1069">
                    <c:v>1070</c:v>
                  </c:pt>
                  <c:pt idx="1070">
                    <c:v>1071</c:v>
                  </c:pt>
                  <c:pt idx="1071">
                    <c:v>1072</c:v>
                  </c:pt>
                  <c:pt idx="1072">
                    <c:v>1073</c:v>
                  </c:pt>
                  <c:pt idx="1073">
                    <c:v>1074</c:v>
                  </c:pt>
                  <c:pt idx="1074">
                    <c:v>1075</c:v>
                  </c:pt>
                  <c:pt idx="1075">
                    <c:v>1076</c:v>
                  </c:pt>
                  <c:pt idx="1076">
                    <c:v>1077</c:v>
                  </c:pt>
                  <c:pt idx="1077">
                    <c:v>1078</c:v>
                  </c:pt>
                  <c:pt idx="1078">
                    <c:v>1079</c:v>
                  </c:pt>
                  <c:pt idx="1079">
                    <c:v>1080</c:v>
                  </c:pt>
                  <c:pt idx="1080">
                    <c:v>1081</c:v>
                  </c:pt>
                  <c:pt idx="1081">
                    <c:v>1082</c:v>
                  </c:pt>
                  <c:pt idx="1082">
                    <c:v>1083</c:v>
                  </c:pt>
                  <c:pt idx="1083">
                    <c:v>1084</c:v>
                  </c:pt>
                  <c:pt idx="1084">
                    <c:v>1085</c:v>
                  </c:pt>
                  <c:pt idx="1085">
                    <c:v>1086</c:v>
                  </c:pt>
                  <c:pt idx="1086">
                    <c:v>1087</c:v>
                  </c:pt>
                  <c:pt idx="1087">
                    <c:v>1088</c:v>
                  </c:pt>
                  <c:pt idx="1088">
                    <c:v>1089</c:v>
                  </c:pt>
                  <c:pt idx="1089">
                    <c:v>1090</c:v>
                  </c:pt>
                  <c:pt idx="1090">
                    <c:v>1091</c:v>
                  </c:pt>
                  <c:pt idx="1091">
                    <c:v>1092</c:v>
                  </c:pt>
                  <c:pt idx="1092">
                    <c:v>1093</c:v>
                  </c:pt>
                  <c:pt idx="1093">
                    <c:v>1094</c:v>
                  </c:pt>
                  <c:pt idx="1094">
                    <c:v>1095</c:v>
                  </c:pt>
                  <c:pt idx="1095">
                    <c:v>1096</c:v>
                  </c:pt>
                  <c:pt idx="1096">
                    <c:v>1097</c:v>
                  </c:pt>
                  <c:pt idx="1097">
                    <c:v>1098</c:v>
                  </c:pt>
                  <c:pt idx="1098">
                    <c:v>1099</c:v>
                  </c:pt>
                  <c:pt idx="1099">
                    <c:v>1100</c:v>
                  </c:pt>
                  <c:pt idx="1100">
                    <c:v>1101</c:v>
                  </c:pt>
                  <c:pt idx="1101">
                    <c:v>1102</c:v>
                  </c:pt>
                  <c:pt idx="1102">
                    <c:v>1103</c:v>
                  </c:pt>
                  <c:pt idx="1103">
                    <c:v>1104</c:v>
                  </c:pt>
                  <c:pt idx="1104">
                    <c:v>1105</c:v>
                  </c:pt>
                  <c:pt idx="1105">
                    <c:v>1106</c:v>
                  </c:pt>
                  <c:pt idx="1106">
                    <c:v>1107</c:v>
                  </c:pt>
                  <c:pt idx="1107">
                    <c:v>1108</c:v>
                  </c:pt>
                  <c:pt idx="1108">
                    <c:v>1109</c:v>
                  </c:pt>
                  <c:pt idx="1109">
                    <c:v>1110</c:v>
                  </c:pt>
                  <c:pt idx="1110">
                    <c:v>1111</c:v>
                  </c:pt>
                  <c:pt idx="1111">
                    <c:v>1112</c:v>
                  </c:pt>
                  <c:pt idx="1112">
                    <c:v>1113</c:v>
                  </c:pt>
                  <c:pt idx="1113">
                    <c:v>1114</c:v>
                  </c:pt>
                  <c:pt idx="1114">
                    <c:v>1115</c:v>
                  </c:pt>
                  <c:pt idx="1115">
                    <c:v>1116</c:v>
                  </c:pt>
                  <c:pt idx="1116">
                    <c:v>1117</c:v>
                  </c:pt>
                  <c:pt idx="1117">
                    <c:v>1118</c:v>
                  </c:pt>
                  <c:pt idx="1118">
                    <c:v>1119</c:v>
                  </c:pt>
                  <c:pt idx="1119">
                    <c:v>1120</c:v>
                  </c:pt>
                  <c:pt idx="1120">
                    <c:v>1121</c:v>
                  </c:pt>
                  <c:pt idx="1121">
                    <c:v>1122</c:v>
                  </c:pt>
                  <c:pt idx="1122">
                    <c:v>1123</c:v>
                  </c:pt>
                  <c:pt idx="1123">
                    <c:v>1124</c:v>
                  </c:pt>
                  <c:pt idx="1124">
                    <c:v>1125</c:v>
                  </c:pt>
                  <c:pt idx="1125">
                    <c:v>1126</c:v>
                  </c:pt>
                  <c:pt idx="1126">
                    <c:v>1127</c:v>
                  </c:pt>
                  <c:pt idx="1127">
                    <c:v>1128</c:v>
                  </c:pt>
                  <c:pt idx="1128">
                    <c:v>1129</c:v>
                  </c:pt>
                  <c:pt idx="1129">
                    <c:v>1130</c:v>
                  </c:pt>
                  <c:pt idx="1130">
                    <c:v>1131</c:v>
                  </c:pt>
                  <c:pt idx="1131">
                    <c:v>1132</c:v>
                  </c:pt>
                  <c:pt idx="1132">
                    <c:v>1133</c:v>
                  </c:pt>
                  <c:pt idx="1133">
                    <c:v>1134</c:v>
                  </c:pt>
                  <c:pt idx="1134">
                    <c:v>1135</c:v>
                  </c:pt>
                  <c:pt idx="1135">
                    <c:v>1136</c:v>
                  </c:pt>
                  <c:pt idx="1136">
                    <c:v>1137</c:v>
                  </c:pt>
                  <c:pt idx="1137">
                    <c:v>1138</c:v>
                  </c:pt>
                  <c:pt idx="1138">
                    <c:v>1139</c:v>
                  </c:pt>
                  <c:pt idx="1139">
                    <c:v>1140</c:v>
                  </c:pt>
                  <c:pt idx="1140">
                    <c:v>1141</c:v>
                  </c:pt>
                  <c:pt idx="1141">
                    <c:v>1142</c:v>
                  </c:pt>
                  <c:pt idx="1142">
                    <c:v>1143</c:v>
                  </c:pt>
                  <c:pt idx="1143">
                    <c:v>1144</c:v>
                  </c:pt>
                  <c:pt idx="1144">
                    <c:v>1145</c:v>
                  </c:pt>
                  <c:pt idx="1145">
                    <c:v>1146</c:v>
                  </c:pt>
                  <c:pt idx="1146">
                    <c:v>1147</c:v>
                  </c:pt>
                  <c:pt idx="1147">
                    <c:v>1148</c:v>
                  </c:pt>
                  <c:pt idx="1148">
                    <c:v>1149</c:v>
                  </c:pt>
                  <c:pt idx="1149">
                    <c:v>1150</c:v>
                  </c:pt>
                  <c:pt idx="1150">
                    <c:v>1151</c:v>
                  </c:pt>
                  <c:pt idx="1151">
                    <c:v>1152</c:v>
                  </c:pt>
                  <c:pt idx="1152">
                    <c:v>1153</c:v>
                  </c:pt>
                  <c:pt idx="1153">
                    <c:v>1154</c:v>
                  </c:pt>
                  <c:pt idx="1154">
                    <c:v>1155</c:v>
                  </c:pt>
                  <c:pt idx="1155">
                    <c:v>1156</c:v>
                  </c:pt>
                  <c:pt idx="1156">
                    <c:v>1157</c:v>
                  </c:pt>
                  <c:pt idx="1157">
                    <c:v>1158</c:v>
                  </c:pt>
                  <c:pt idx="1158">
                    <c:v>1159</c:v>
                  </c:pt>
                  <c:pt idx="1159">
                    <c:v>1160</c:v>
                  </c:pt>
                  <c:pt idx="1160">
                    <c:v>1161</c:v>
                  </c:pt>
                  <c:pt idx="1161">
                    <c:v>1162</c:v>
                  </c:pt>
                  <c:pt idx="1162">
                    <c:v>1163</c:v>
                  </c:pt>
                  <c:pt idx="1163">
                    <c:v>1164</c:v>
                  </c:pt>
                  <c:pt idx="1164">
                    <c:v>1165</c:v>
                  </c:pt>
                  <c:pt idx="1165">
                    <c:v>1166</c:v>
                  </c:pt>
                  <c:pt idx="1166">
                    <c:v>1167</c:v>
                  </c:pt>
                  <c:pt idx="1167">
                    <c:v>1168</c:v>
                  </c:pt>
                  <c:pt idx="1168">
                    <c:v>1169</c:v>
                  </c:pt>
                  <c:pt idx="1169">
                    <c:v>1170</c:v>
                  </c:pt>
                  <c:pt idx="1170">
                    <c:v>1171</c:v>
                  </c:pt>
                  <c:pt idx="1171">
                    <c:v>1172</c:v>
                  </c:pt>
                  <c:pt idx="1172">
                    <c:v>1173</c:v>
                  </c:pt>
                  <c:pt idx="1173">
                    <c:v>1174</c:v>
                  </c:pt>
                  <c:pt idx="1174">
                    <c:v>1175</c:v>
                  </c:pt>
                  <c:pt idx="1175">
                    <c:v>1176</c:v>
                  </c:pt>
                  <c:pt idx="1176">
                    <c:v>1177</c:v>
                  </c:pt>
                  <c:pt idx="1177">
                    <c:v>1178</c:v>
                  </c:pt>
                  <c:pt idx="1178">
                    <c:v>1179</c:v>
                  </c:pt>
                  <c:pt idx="1179">
                    <c:v>1180</c:v>
                  </c:pt>
                  <c:pt idx="1180">
                    <c:v>1181</c:v>
                  </c:pt>
                  <c:pt idx="1181">
                    <c:v>1182</c:v>
                  </c:pt>
                  <c:pt idx="1182">
                    <c:v>1183</c:v>
                  </c:pt>
                  <c:pt idx="1183">
                    <c:v>1184</c:v>
                  </c:pt>
                  <c:pt idx="1184">
                    <c:v>1185</c:v>
                  </c:pt>
                  <c:pt idx="1185">
                    <c:v>1186</c:v>
                  </c:pt>
                  <c:pt idx="1186">
                    <c:v>1187</c:v>
                  </c:pt>
                  <c:pt idx="1187">
                    <c:v>1188</c:v>
                  </c:pt>
                  <c:pt idx="1188">
                    <c:v>1189</c:v>
                  </c:pt>
                  <c:pt idx="1189">
                    <c:v>1190</c:v>
                  </c:pt>
                  <c:pt idx="1190">
                    <c:v>1191</c:v>
                  </c:pt>
                  <c:pt idx="1191">
                    <c:v>1192</c:v>
                  </c:pt>
                  <c:pt idx="1192">
                    <c:v>1193</c:v>
                  </c:pt>
                  <c:pt idx="1193">
                    <c:v>1194</c:v>
                  </c:pt>
                  <c:pt idx="1194">
                    <c:v>1195</c:v>
                  </c:pt>
                  <c:pt idx="1195">
                    <c:v>1196</c:v>
                  </c:pt>
                  <c:pt idx="1196">
                    <c:v>1197</c:v>
                  </c:pt>
                  <c:pt idx="1197">
                    <c:v>1198</c:v>
                  </c:pt>
                  <c:pt idx="1198">
                    <c:v>1199</c:v>
                  </c:pt>
                  <c:pt idx="1199">
                    <c:v>1200</c:v>
                  </c:pt>
                  <c:pt idx="1200">
                    <c:v>1201</c:v>
                  </c:pt>
                  <c:pt idx="1201">
                    <c:v>1202</c:v>
                  </c:pt>
                  <c:pt idx="1202">
                    <c:v>1203</c:v>
                  </c:pt>
                  <c:pt idx="1203">
                    <c:v>1204</c:v>
                  </c:pt>
                  <c:pt idx="1204">
                    <c:v>1205</c:v>
                  </c:pt>
                  <c:pt idx="1205">
                    <c:v>1206</c:v>
                  </c:pt>
                  <c:pt idx="1206">
                    <c:v>1207</c:v>
                  </c:pt>
                  <c:pt idx="1207">
                    <c:v>1208</c:v>
                  </c:pt>
                  <c:pt idx="1208">
                    <c:v>1209</c:v>
                  </c:pt>
                  <c:pt idx="1209">
                    <c:v>1210</c:v>
                  </c:pt>
                  <c:pt idx="1210">
                    <c:v>1211</c:v>
                  </c:pt>
                  <c:pt idx="1211">
                    <c:v>1212</c:v>
                  </c:pt>
                  <c:pt idx="1212">
                    <c:v>1213</c:v>
                  </c:pt>
                  <c:pt idx="1213">
                    <c:v>1214</c:v>
                  </c:pt>
                  <c:pt idx="1214">
                    <c:v>1215</c:v>
                  </c:pt>
                  <c:pt idx="1215">
                    <c:v>1216</c:v>
                  </c:pt>
                  <c:pt idx="1216">
                    <c:v>1217</c:v>
                  </c:pt>
                  <c:pt idx="1217">
                    <c:v>1218</c:v>
                  </c:pt>
                  <c:pt idx="1218">
                    <c:v>1219</c:v>
                  </c:pt>
                  <c:pt idx="1219">
                    <c:v>1220</c:v>
                  </c:pt>
                  <c:pt idx="1220">
                    <c:v>1221</c:v>
                  </c:pt>
                  <c:pt idx="1221">
                    <c:v>1222</c:v>
                  </c:pt>
                  <c:pt idx="1222">
                    <c:v>1223</c:v>
                  </c:pt>
                  <c:pt idx="1223">
                    <c:v>1224</c:v>
                  </c:pt>
                  <c:pt idx="1224">
                    <c:v>1225</c:v>
                  </c:pt>
                  <c:pt idx="1225">
                    <c:v>1226</c:v>
                  </c:pt>
                  <c:pt idx="1226">
                    <c:v>1227</c:v>
                  </c:pt>
                  <c:pt idx="1227">
                    <c:v>1228</c:v>
                  </c:pt>
                  <c:pt idx="1228">
                    <c:v>1229</c:v>
                  </c:pt>
                  <c:pt idx="1229">
                    <c:v>1230</c:v>
                  </c:pt>
                  <c:pt idx="1230">
                    <c:v>1231</c:v>
                  </c:pt>
                  <c:pt idx="1231">
                    <c:v>1232</c:v>
                  </c:pt>
                  <c:pt idx="1232">
                    <c:v>1233</c:v>
                  </c:pt>
                  <c:pt idx="1233">
                    <c:v>1234</c:v>
                  </c:pt>
                  <c:pt idx="1234">
                    <c:v>1235</c:v>
                  </c:pt>
                  <c:pt idx="1235">
                    <c:v>1236</c:v>
                  </c:pt>
                  <c:pt idx="1236">
                    <c:v>1237</c:v>
                  </c:pt>
                  <c:pt idx="1237">
                    <c:v>1238</c:v>
                  </c:pt>
                  <c:pt idx="1238">
                    <c:v>1239</c:v>
                  </c:pt>
                  <c:pt idx="1239">
                    <c:v>1240</c:v>
                  </c:pt>
                  <c:pt idx="1240">
                    <c:v>1241</c:v>
                  </c:pt>
                  <c:pt idx="1241">
                    <c:v>1242</c:v>
                  </c:pt>
                  <c:pt idx="1242">
                    <c:v>1243</c:v>
                  </c:pt>
                  <c:pt idx="1243">
                    <c:v>1244</c:v>
                  </c:pt>
                  <c:pt idx="1244">
                    <c:v>1245</c:v>
                  </c:pt>
                  <c:pt idx="1245">
                    <c:v>1246</c:v>
                  </c:pt>
                  <c:pt idx="1246">
                    <c:v>1247</c:v>
                  </c:pt>
                  <c:pt idx="1247">
                    <c:v>1248</c:v>
                  </c:pt>
                  <c:pt idx="1248">
                    <c:v>1249</c:v>
                  </c:pt>
                  <c:pt idx="1249">
                    <c:v>1250</c:v>
                  </c:pt>
                  <c:pt idx="1250">
                    <c:v>1251</c:v>
                  </c:pt>
                  <c:pt idx="1251">
                    <c:v>1252</c:v>
                  </c:pt>
                  <c:pt idx="1252">
                    <c:v>1253</c:v>
                  </c:pt>
                  <c:pt idx="1253">
                    <c:v>1254</c:v>
                  </c:pt>
                  <c:pt idx="1254">
                    <c:v>1255</c:v>
                  </c:pt>
                  <c:pt idx="1255">
                    <c:v>1256</c:v>
                  </c:pt>
                  <c:pt idx="1256">
                    <c:v>1257</c:v>
                  </c:pt>
                  <c:pt idx="1257">
                    <c:v>1258</c:v>
                  </c:pt>
                  <c:pt idx="1258">
                    <c:v>1259</c:v>
                  </c:pt>
                  <c:pt idx="1259">
                    <c:v>1260</c:v>
                  </c:pt>
                  <c:pt idx="1260">
                    <c:v>1261</c:v>
                  </c:pt>
                  <c:pt idx="1261">
                    <c:v>1262</c:v>
                  </c:pt>
                  <c:pt idx="1262">
                    <c:v>1263</c:v>
                  </c:pt>
                  <c:pt idx="1263">
                    <c:v>1264</c:v>
                  </c:pt>
                  <c:pt idx="1264">
                    <c:v>1265</c:v>
                  </c:pt>
                  <c:pt idx="1265">
                    <c:v>1266</c:v>
                  </c:pt>
                  <c:pt idx="1266">
                    <c:v>1267</c:v>
                  </c:pt>
                  <c:pt idx="1267">
                    <c:v>1268</c:v>
                  </c:pt>
                  <c:pt idx="1268">
                    <c:v>1269</c:v>
                  </c:pt>
                  <c:pt idx="1269">
                    <c:v>1270</c:v>
                  </c:pt>
                  <c:pt idx="1270">
                    <c:v>1271</c:v>
                  </c:pt>
                  <c:pt idx="1271">
                    <c:v>1272</c:v>
                  </c:pt>
                  <c:pt idx="1272">
                    <c:v>1273</c:v>
                  </c:pt>
                  <c:pt idx="1273">
                    <c:v>1274</c:v>
                  </c:pt>
                  <c:pt idx="1274">
                    <c:v>1275</c:v>
                  </c:pt>
                  <c:pt idx="1275">
                    <c:v>1276</c:v>
                  </c:pt>
                  <c:pt idx="1276">
                    <c:v>1277</c:v>
                  </c:pt>
                  <c:pt idx="1277">
                    <c:v>1278</c:v>
                  </c:pt>
                  <c:pt idx="1278">
                    <c:v>1279</c:v>
                  </c:pt>
                  <c:pt idx="1279">
                    <c:v>1280</c:v>
                  </c:pt>
                  <c:pt idx="1280">
                    <c:v>1281</c:v>
                  </c:pt>
                  <c:pt idx="1281">
                    <c:v>1282</c:v>
                  </c:pt>
                  <c:pt idx="1282">
                    <c:v>1283</c:v>
                  </c:pt>
                  <c:pt idx="1283">
                    <c:v>1284</c:v>
                  </c:pt>
                  <c:pt idx="1284">
                    <c:v>1285</c:v>
                  </c:pt>
                  <c:pt idx="1285">
                    <c:v>1286</c:v>
                  </c:pt>
                  <c:pt idx="1286">
                    <c:v>1287</c:v>
                  </c:pt>
                  <c:pt idx="1287">
                    <c:v>1288</c:v>
                  </c:pt>
                  <c:pt idx="1288">
                    <c:v>1289</c:v>
                  </c:pt>
                  <c:pt idx="1289">
                    <c:v>1290</c:v>
                  </c:pt>
                  <c:pt idx="1290">
                    <c:v>1291</c:v>
                  </c:pt>
                  <c:pt idx="1291">
                    <c:v>1292</c:v>
                  </c:pt>
                  <c:pt idx="1292">
                    <c:v>1293</c:v>
                  </c:pt>
                  <c:pt idx="1293">
                    <c:v>1294</c:v>
                  </c:pt>
                  <c:pt idx="1294">
                    <c:v>1295</c:v>
                  </c:pt>
                  <c:pt idx="1295">
                    <c:v>1296</c:v>
                  </c:pt>
                  <c:pt idx="1296">
                    <c:v>1297</c:v>
                  </c:pt>
                  <c:pt idx="1297">
                    <c:v>1298</c:v>
                  </c:pt>
                  <c:pt idx="1298">
                    <c:v>1299</c:v>
                  </c:pt>
                  <c:pt idx="1299">
                    <c:v>1300</c:v>
                  </c:pt>
                  <c:pt idx="1300">
                    <c:v>1301</c:v>
                  </c:pt>
                  <c:pt idx="1301">
                    <c:v>1302</c:v>
                  </c:pt>
                  <c:pt idx="1302">
                    <c:v>1303</c:v>
                  </c:pt>
                  <c:pt idx="1303">
                    <c:v>1304</c:v>
                  </c:pt>
                  <c:pt idx="1304">
                    <c:v>1305</c:v>
                  </c:pt>
                  <c:pt idx="1305">
                    <c:v>1306</c:v>
                  </c:pt>
                  <c:pt idx="1306">
                    <c:v>1307</c:v>
                  </c:pt>
                  <c:pt idx="1307">
                    <c:v>1308</c:v>
                  </c:pt>
                  <c:pt idx="1308">
                    <c:v>1309</c:v>
                  </c:pt>
                  <c:pt idx="1309">
                    <c:v>1310</c:v>
                  </c:pt>
                  <c:pt idx="1310">
                    <c:v>1311</c:v>
                  </c:pt>
                  <c:pt idx="1311">
                    <c:v>1312</c:v>
                  </c:pt>
                  <c:pt idx="1312">
                    <c:v>1313</c:v>
                  </c:pt>
                  <c:pt idx="1313">
                    <c:v>1314</c:v>
                  </c:pt>
                  <c:pt idx="1314">
                    <c:v>1315</c:v>
                  </c:pt>
                  <c:pt idx="1315">
                    <c:v>1316</c:v>
                  </c:pt>
                  <c:pt idx="1316">
                    <c:v>1317</c:v>
                  </c:pt>
                  <c:pt idx="1317">
                    <c:v>1318</c:v>
                  </c:pt>
                  <c:pt idx="1318">
                    <c:v>1319</c:v>
                  </c:pt>
                  <c:pt idx="1319">
                    <c:v>1320</c:v>
                  </c:pt>
                  <c:pt idx="1320">
                    <c:v>1321</c:v>
                  </c:pt>
                  <c:pt idx="1321">
                    <c:v>1322</c:v>
                  </c:pt>
                  <c:pt idx="1322">
                    <c:v>1323</c:v>
                  </c:pt>
                  <c:pt idx="1323">
                    <c:v>1324</c:v>
                  </c:pt>
                  <c:pt idx="1324">
                    <c:v>1325</c:v>
                  </c:pt>
                  <c:pt idx="1325">
                    <c:v>1326</c:v>
                  </c:pt>
                  <c:pt idx="1326">
                    <c:v>1327</c:v>
                  </c:pt>
                  <c:pt idx="1327">
                    <c:v>1328</c:v>
                  </c:pt>
                  <c:pt idx="1328">
                    <c:v>1329</c:v>
                  </c:pt>
                  <c:pt idx="1329">
                    <c:v>1330</c:v>
                  </c:pt>
                  <c:pt idx="1330">
                    <c:v>1331</c:v>
                  </c:pt>
                  <c:pt idx="1331">
                    <c:v>1332</c:v>
                  </c:pt>
                  <c:pt idx="1332">
                    <c:v>1333</c:v>
                  </c:pt>
                  <c:pt idx="1333">
                    <c:v>1334</c:v>
                  </c:pt>
                  <c:pt idx="1334">
                    <c:v>1335</c:v>
                  </c:pt>
                  <c:pt idx="1335">
                    <c:v>1336</c:v>
                  </c:pt>
                  <c:pt idx="1336">
                    <c:v>1337</c:v>
                  </c:pt>
                  <c:pt idx="1337">
                    <c:v>1338</c:v>
                  </c:pt>
                  <c:pt idx="1338">
                    <c:v>1339</c:v>
                  </c:pt>
                  <c:pt idx="1339">
                    <c:v>1340</c:v>
                  </c:pt>
                  <c:pt idx="1340">
                    <c:v>1341</c:v>
                  </c:pt>
                  <c:pt idx="1341">
                    <c:v>1342</c:v>
                  </c:pt>
                  <c:pt idx="1342">
                    <c:v>1343</c:v>
                  </c:pt>
                  <c:pt idx="1343">
                    <c:v>1344</c:v>
                  </c:pt>
                  <c:pt idx="1344">
                    <c:v>1345</c:v>
                  </c:pt>
                  <c:pt idx="1345">
                    <c:v>1346</c:v>
                  </c:pt>
                  <c:pt idx="1346">
                    <c:v>1347</c:v>
                  </c:pt>
                  <c:pt idx="1347">
                    <c:v>1348</c:v>
                  </c:pt>
                  <c:pt idx="1348">
                    <c:v>1349</c:v>
                  </c:pt>
                  <c:pt idx="1349">
                    <c:v>1350</c:v>
                  </c:pt>
                  <c:pt idx="1350">
                    <c:v>1351</c:v>
                  </c:pt>
                  <c:pt idx="1351">
                    <c:v>1352</c:v>
                  </c:pt>
                  <c:pt idx="1352">
                    <c:v>1353</c:v>
                  </c:pt>
                  <c:pt idx="1353">
                    <c:v>1354</c:v>
                  </c:pt>
                  <c:pt idx="1354">
                    <c:v>1355</c:v>
                  </c:pt>
                  <c:pt idx="1355">
                    <c:v>1356</c:v>
                  </c:pt>
                  <c:pt idx="1356">
                    <c:v>1357</c:v>
                  </c:pt>
                  <c:pt idx="1357">
                    <c:v>1358</c:v>
                  </c:pt>
                  <c:pt idx="1358">
                    <c:v>1359</c:v>
                  </c:pt>
                  <c:pt idx="1359">
                    <c:v>1360</c:v>
                  </c:pt>
                  <c:pt idx="1360">
                    <c:v>1361</c:v>
                  </c:pt>
                  <c:pt idx="1361">
                    <c:v>1362</c:v>
                  </c:pt>
                  <c:pt idx="1362">
                    <c:v>1363</c:v>
                  </c:pt>
                  <c:pt idx="1363">
                    <c:v>1364</c:v>
                  </c:pt>
                  <c:pt idx="1364">
                    <c:v>1365</c:v>
                  </c:pt>
                  <c:pt idx="1365">
                    <c:v>1366</c:v>
                  </c:pt>
                  <c:pt idx="1366">
                    <c:v>1367</c:v>
                  </c:pt>
                  <c:pt idx="1367">
                    <c:v>1368</c:v>
                  </c:pt>
                  <c:pt idx="1368">
                    <c:v>1369</c:v>
                  </c:pt>
                  <c:pt idx="1369">
                    <c:v>1370</c:v>
                  </c:pt>
                  <c:pt idx="1370">
                    <c:v>1371</c:v>
                  </c:pt>
                  <c:pt idx="1371">
                    <c:v>1372</c:v>
                  </c:pt>
                  <c:pt idx="1372">
                    <c:v>1373</c:v>
                  </c:pt>
                  <c:pt idx="1373">
                    <c:v>1374</c:v>
                  </c:pt>
                  <c:pt idx="1374">
                    <c:v>1375</c:v>
                  </c:pt>
                  <c:pt idx="1375">
                    <c:v>1376</c:v>
                  </c:pt>
                  <c:pt idx="1376">
                    <c:v>1377</c:v>
                  </c:pt>
                  <c:pt idx="1377">
                    <c:v>1378</c:v>
                  </c:pt>
                  <c:pt idx="1378">
                    <c:v>1379</c:v>
                  </c:pt>
                  <c:pt idx="1379">
                    <c:v>1380</c:v>
                  </c:pt>
                  <c:pt idx="1380">
                    <c:v>1381</c:v>
                  </c:pt>
                  <c:pt idx="1381">
                    <c:v>1382</c:v>
                  </c:pt>
                  <c:pt idx="1382">
                    <c:v>1383</c:v>
                  </c:pt>
                  <c:pt idx="1383">
                    <c:v>1384</c:v>
                  </c:pt>
                  <c:pt idx="1384">
                    <c:v>1385</c:v>
                  </c:pt>
                  <c:pt idx="1385">
                    <c:v>1386</c:v>
                  </c:pt>
                  <c:pt idx="1386">
                    <c:v>1387</c:v>
                  </c:pt>
                  <c:pt idx="1387">
                    <c:v>1388</c:v>
                  </c:pt>
                  <c:pt idx="1388">
                    <c:v>1389</c:v>
                  </c:pt>
                  <c:pt idx="1389">
                    <c:v>1390</c:v>
                  </c:pt>
                  <c:pt idx="1390">
                    <c:v>1391</c:v>
                  </c:pt>
                  <c:pt idx="1391">
                    <c:v>1392</c:v>
                  </c:pt>
                  <c:pt idx="1392">
                    <c:v>1393</c:v>
                  </c:pt>
                  <c:pt idx="1393">
                    <c:v>1394</c:v>
                  </c:pt>
                  <c:pt idx="1394">
                    <c:v>1395</c:v>
                  </c:pt>
                  <c:pt idx="1395">
                    <c:v>1396</c:v>
                  </c:pt>
                  <c:pt idx="1396">
                    <c:v>1397</c:v>
                  </c:pt>
                  <c:pt idx="1397">
                    <c:v>1398</c:v>
                  </c:pt>
                  <c:pt idx="1398">
                    <c:v>1399</c:v>
                  </c:pt>
                  <c:pt idx="1399">
                    <c:v>1400</c:v>
                  </c:pt>
                  <c:pt idx="1400">
                    <c:v>1401</c:v>
                  </c:pt>
                  <c:pt idx="1401">
                    <c:v>1402</c:v>
                  </c:pt>
                  <c:pt idx="1402">
                    <c:v>1403</c:v>
                  </c:pt>
                  <c:pt idx="1403">
                    <c:v>1404</c:v>
                  </c:pt>
                  <c:pt idx="1404">
                    <c:v>1405</c:v>
                  </c:pt>
                  <c:pt idx="1405">
                    <c:v>1406</c:v>
                  </c:pt>
                  <c:pt idx="1406">
                    <c:v>1407</c:v>
                  </c:pt>
                  <c:pt idx="1407">
                    <c:v>1408</c:v>
                  </c:pt>
                  <c:pt idx="1408">
                    <c:v>1409</c:v>
                  </c:pt>
                  <c:pt idx="1409">
                    <c:v>1410</c:v>
                  </c:pt>
                  <c:pt idx="1410">
                    <c:v>1411</c:v>
                  </c:pt>
                  <c:pt idx="1411">
                    <c:v>1412</c:v>
                  </c:pt>
                  <c:pt idx="1412">
                    <c:v>1413</c:v>
                  </c:pt>
                  <c:pt idx="1413">
                    <c:v>1414</c:v>
                  </c:pt>
                  <c:pt idx="1414">
                    <c:v>1415</c:v>
                  </c:pt>
                  <c:pt idx="1415">
                    <c:v>1416</c:v>
                  </c:pt>
                  <c:pt idx="1416">
                    <c:v>1417</c:v>
                  </c:pt>
                  <c:pt idx="1417">
                    <c:v>1418</c:v>
                  </c:pt>
                  <c:pt idx="1418">
                    <c:v>1419</c:v>
                  </c:pt>
                  <c:pt idx="1419">
                    <c:v>1420</c:v>
                  </c:pt>
                  <c:pt idx="1420">
                    <c:v>1421</c:v>
                  </c:pt>
                  <c:pt idx="1421">
                    <c:v>1422</c:v>
                  </c:pt>
                  <c:pt idx="1422">
                    <c:v>1423</c:v>
                  </c:pt>
                  <c:pt idx="1423">
                    <c:v>1424</c:v>
                  </c:pt>
                  <c:pt idx="1424">
                    <c:v>1425</c:v>
                  </c:pt>
                  <c:pt idx="1425">
                    <c:v>1426</c:v>
                  </c:pt>
                  <c:pt idx="1426">
                    <c:v>1427</c:v>
                  </c:pt>
                  <c:pt idx="1427">
                    <c:v>1428</c:v>
                  </c:pt>
                  <c:pt idx="1428">
                    <c:v>1429</c:v>
                  </c:pt>
                  <c:pt idx="1429">
                    <c:v>1430</c:v>
                  </c:pt>
                  <c:pt idx="1430">
                    <c:v>1431</c:v>
                  </c:pt>
                  <c:pt idx="1431">
                    <c:v>1432</c:v>
                  </c:pt>
                  <c:pt idx="1432">
                    <c:v>1433</c:v>
                  </c:pt>
                  <c:pt idx="1433">
                    <c:v>1434</c:v>
                  </c:pt>
                  <c:pt idx="1434">
                    <c:v>1435</c:v>
                  </c:pt>
                  <c:pt idx="1435">
                    <c:v>1436</c:v>
                  </c:pt>
                  <c:pt idx="1436">
                    <c:v>1437</c:v>
                  </c:pt>
                  <c:pt idx="1437">
                    <c:v>1438</c:v>
                  </c:pt>
                  <c:pt idx="1438">
                    <c:v>1439</c:v>
                  </c:pt>
                  <c:pt idx="1439">
                    <c:v>1440</c:v>
                  </c:pt>
                  <c:pt idx="1440">
                    <c:v>1441</c:v>
                  </c:pt>
                  <c:pt idx="1441">
                    <c:v>1442</c:v>
                  </c:pt>
                  <c:pt idx="1442">
                    <c:v>1443</c:v>
                  </c:pt>
                  <c:pt idx="1443">
                    <c:v>1444</c:v>
                  </c:pt>
                  <c:pt idx="1444">
                    <c:v>1445</c:v>
                  </c:pt>
                  <c:pt idx="1445">
                    <c:v>1446</c:v>
                  </c:pt>
                  <c:pt idx="1446">
                    <c:v>1447</c:v>
                  </c:pt>
                  <c:pt idx="1447">
                    <c:v>1448</c:v>
                  </c:pt>
                  <c:pt idx="1448">
                    <c:v>1449</c:v>
                  </c:pt>
                  <c:pt idx="1449">
                    <c:v>1450</c:v>
                  </c:pt>
                  <c:pt idx="1450">
                    <c:v>1451</c:v>
                  </c:pt>
                  <c:pt idx="1451">
                    <c:v>1452</c:v>
                  </c:pt>
                  <c:pt idx="1452">
                    <c:v>1453</c:v>
                  </c:pt>
                  <c:pt idx="1453">
                    <c:v>1454</c:v>
                  </c:pt>
                  <c:pt idx="1454">
                    <c:v>1455</c:v>
                  </c:pt>
                  <c:pt idx="1455">
                    <c:v>1456</c:v>
                  </c:pt>
                  <c:pt idx="1456">
                    <c:v>1457</c:v>
                  </c:pt>
                  <c:pt idx="1457">
                    <c:v>1458</c:v>
                  </c:pt>
                  <c:pt idx="1458">
                    <c:v>1459</c:v>
                  </c:pt>
                  <c:pt idx="1459">
                    <c:v>1460</c:v>
                  </c:pt>
                  <c:pt idx="1460">
                    <c:v>1461</c:v>
                  </c:pt>
                  <c:pt idx="1461">
                    <c:v>1462</c:v>
                  </c:pt>
                  <c:pt idx="1462">
                    <c:v>1463</c:v>
                  </c:pt>
                  <c:pt idx="1463">
                    <c:v>1464</c:v>
                  </c:pt>
                  <c:pt idx="1464">
                    <c:v>1465</c:v>
                  </c:pt>
                  <c:pt idx="1465">
                    <c:v>1466</c:v>
                  </c:pt>
                  <c:pt idx="1466">
                    <c:v>1467</c:v>
                  </c:pt>
                  <c:pt idx="1467">
                    <c:v>1468</c:v>
                  </c:pt>
                  <c:pt idx="1468">
                    <c:v>1469</c:v>
                  </c:pt>
                  <c:pt idx="1469">
                    <c:v>1470</c:v>
                  </c:pt>
                  <c:pt idx="1470">
                    <c:v>1471</c:v>
                  </c:pt>
                  <c:pt idx="1471">
                    <c:v>1472</c:v>
                  </c:pt>
                  <c:pt idx="1472">
                    <c:v>1473</c:v>
                  </c:pt>
                  <c:pt idx="1473">
                    <c:v>1474</c:v>
                  </c:pt>
                  <c:pt idx="1474">
                    <c:v>1475</c:v>
                  </c:pt>
                  <c:pt idx="1475">
                    <c:v>1476</c:v>
                  </c:pt>
                  <c:pt idx="1476">
                    <c:v>1477</c:v>
                  </c:pt>
                  <c:pt idx="1477">
                    <c:v>1478</c:v>
                  </c:pt>
                  <c:pt idx="1478">
                    <c:v>1479</c:v>
                  </c:pt>
                  <c:pt idx="1479">
                    <c:v>1480</c:v>
                  </c:pt>
                  <c:pt idx="1480">
                    <c:v>1481</c:v>
                  </c:pt>
                  <c:pt idx="1481">
                    <c:v>1482</c:v>
                  </c:pt>
                  <c:pt idx="1482">
                    <c:v>1483</c:v>
                  </c:pt>
                  <c:pt idx="1483">
                    <c:v>1484</c:v>
                  </c:pt>
                  <c:pt idx="1484">
                    <c:v>1485</c:v>
                  </c:pt>
                  <c:pt idx="1485">
                    <c:v>1486</c:v>
                  </c:pt>
                  <c:pt idx="1486">
                    <c:v>1487</c:v>
                  </c:pt>
                  <c:pt idx="1487">
                    <c:v>1488</c:v>
                  </c:pt>
                  <c:pt idx="1488">
                    <c:v>1489</c:v>
                  </c:pt>
                  <c:pt idx="1489">
                    <c:v>1490</c:v>
                  </c:pt>
                  <c:pt idx="1490">
                    <c:v>1491</c:v>
                  </c:pt>
                  <c:pt idx="1491">
                    <c:v>1492</c:v>
                  </c:pt>
                  <c:pt idx="1492">
                    <c:v>1493</c:v>
                  </c:pt>
                  <c:pt idx="1493">
                    <c:v>1494</c:v>
                  </c:pt>
                  <c:pt idx="1494">
                    <c:v>1495</c:v>
                  </c:pt>
                  <c:pt idx="1495">
                    <c:v>1496</c:v>
                  </c:pt>
                  <c:pt idx="1496">
                    <c:v>1497</c:v>
                  </c:pt>
                  <c:pt idx="1497">
                    <c:v>1498</c:v>
                  </c:pt>
                  <c:pt idx="1498">
                    <c:v>1499</c:v>
                  </c:pt>
                  <c:pt idx="1499">
                    <c:v>1500</c:v>
                  </c:pt>
                  <c:pt idx="1500">
                    <c:v>1501</c:v>
                  </c:pt>
                  <c:pt idx="1501">
                    <c:v>1502</c:v>
                  </c:pt>
                  <c:pt idx="1502">
                    <c:v>1503</c:v>
                  </c:pt>
                  <c:pt idx="1503">
                    <c:v>1504</c:v>
                  </c:pt>
                  <c:pt idx="1504">
                    <c:v>1505</c:v>
                  </c:pt>
                  <c:pt idx="1505">
                    <c:v>1506</c:v>
                  </c:pt>
                  <c:pt idx="1506">
                    <c:v>1507</c:v>
                  </c:pt>
                  <c:pt idx="1507">
                    <c:v>1508</c:v>
                  </c:pt>
                  <c:pt idx="1508">
                    <c:v>1509</c:v>
                  </c:pt>
                  <c:pt idx="1509">
                    <c:v>1510</c:v>
                  </c:pt>
                  <c:pt idx="1510">
                    <c:v>1511</c:v>
                  </c:pt>
                  <c:pt idx="1511">
                    <c:v>1512</c:v>
                  </c:pt>
                  <c:pt idx="1512">
                    <c:v>1513</c:v>
                  </c:pt>
                  <c:pt idx="1513">
                    <c:v>1514</c:v>
                  </c:pt>
                  <c:pt idx="1514">
                    <c:v>1515</c:v>
                  </c:pt>
                  <c:pt idx="1515">
                    <c:v>1516</c:v>
                  </c:pt>
                  <c:pt idx="1516">
                    <c:v>1517</c:v>
                  </c:pt>
                  <c:pt idx="1517">
                    <c:v>1518</c:v>
                  </c:pt>
                  <c:pt idx="1518">
                    <c:v>1519</c:v>
                  </c:pt>
                  <c:pt idx="1519">
                    <c:v>1520</c:v>
                  </c:pt>
                  <c:pt idx="1520">
                    <c:v>1521</c:v>
                  </c:pt>
                  <c:pt idx="1521">
                    <c:v>1522</c:v>
                  </c:pt>
                  <c:pt idx="1522">
                    <c:v>1523</c:v>
                  </c:pt>
                  <c:pt idx="1523">
                    <c:v>1524</c:v>
                  </c:pt>
                  <c:pt idx="1524">
                    <c:v>1525</c:v>
                  </c:pt>
                  <c:pt idx="1525">
                    <c:v>1526</c:v>
                  </c:pt>
                  <c:pt idx="1526">
                    <c:v>1527</c:v>
                  </c:pt>
                  <c:pt idx="1527">
                    <c:v>1528</c:v>
                  </c:pt>
                  <c:pt idx="1528">
                    <c:v>1529</c:v>
                  </c:pt>
                  <c:pt idx="1529">
                    <c:v>1530</c:v>
                  </c:pt>
                  <c:pt idx="1530">
                    <c:v>1531</c:v>
                  </c:pt>
                  <c:pt idx="1531">
                    <c:v>1532</c:v>
                  </c:pt>
                  <c:pt idx="1532">
                    <c:v>1533</c:v>
                  </c:pt>
                  <c:pt idx="1533">
                    <c:v>1534</c:v>
                  </c:pt>
                  <c:pt idx="1534">
                    <c:v>1535</c:v>
                  </c:pt>
                  <c:pt idx="1535">
                    <c:v>1536</c:v>
                  </c:pt>
                  <c:pt idx="1536">
                    <c:v>1537</c:v>
                  </c:pt>
                  <c:pt idx="1537">
                    <c:v>1538</c:v>
                  </c:pt>
                  <c:pt idx="1538">
                    <c:v>1539</c:v>
                  </c:pt>
                  <c:pt idx="1539">
                    <c:v>1540</c:v>
                  </c:pt>
                  <c:pt idx="1540">
                    <c:v>1541</c:v>
                  </c:pt>
                  <c:pt idx="1541">
                    <c:v>1542</c:v>
                  </c:pt>
                  <c:pt idx="1542">
                    <c:v>1543</c:v>
                  </c:pt>
                  <c:pt idx="1543">
                    <c:v>1544</c:v>
                  </c:pt>
                  <c:pt idx="1544">
                    <c:v>1545</c:v>
                  </c:pt>
                  <c:pt idx="1545">
                    <c:v>1546</c:v>
                  </c:pt>
                  <c:pt idx="1546">
                    <c:v>1547</c:v>
                  </c:pt>
                  <c:pt idx="1547">
                    <c:v>1548</c:v>
                  </c:pt>
                  <c:pt idx="1548">
                    <c:v>1549</c:v>
                  </c:pt>
                  <c:pt idx="1549">
                    <c:v>1550</c:v>
                  </c:pt>
                  <c:pt idx="1550">
                    <c:v>1551</c:v>
                  </c:pt>
                  <c:pt idx="1551">
                    <c:v>1552</c:v>
                  </c:pt>
                  <c:pt idx="1552">
                    <c:v>1553</c:v>
                  </c:pt>
                  <c:pt idx="1553">
                    <c:v>1554</c:v>
                  </c:pt>
                  <c:pt idx="1554">
                    <c:v>1555</c:v>
                  </c:pt>
                  <c:pt idx="1555">
                    <c:v>1556</c:v>
                  </c:pt>
                  <c:pt idx="1556">
                    <c:v>1557</c:v>
                  </c:pt>
                  <c:pt idx="1557">
                    <c:v>1558</c:v>
                  </c:pt>
                  <c:pt idx="1558">
                    <c:v>1559</c:v>
                  </c:pt>
                  <c:pt idx="1559">
                    <c:v>1560</c:v>
                  </c:pt>
                  <c:pt idx="1560">
                    <c:v>1561</c:v>
                  </c:pt>
                  <c:pt idx="1561">
                    <c:v>1562</c:v>
                  </c:pt>
                  <c:pt idx="1562">
                    <c:v>1563</c:v>
                  </c:pt>
                  <c:pt idx="1563">
                    <c:v>1564</c:v>
                  </c:pt>
                  <c:pt idx="1564">
                    <c:v>1565</c:v>
                  </c:pt>
                  <c:pt idx="1565">
                    <c:v>1566</c:v>
                  </c:pt>
                  <c:pt idx="1566">
                    <c:v>1567</c:v>
                  </c:pt>
                  <c:pt idx="1567">
                    <c:v>1568</c:v>
                  </c:pt>
                  <c:pt idx="1568">
                    <c:v>1569</c:v>
                  </c:pt>
                  <c:pt idx="1569">
                    <c:v>1570</c:v>
                  </c:pt>
                  <c:pt idx="1570">
                    <c:v>1571</c:v>
                  </c:pt>
                  <c:pt idx="1571">
                    <c:v>1572</c:v>
                  </c:pt>
                  <c:pt idx="1572">
                    <c:v>1573</c:v>
                  </c:pt>
                  <c:pt idx="1573">
                    <c:v>1574</c:v>
                  </c:pt>
                  <c:pt idx="1574">
                    <c:v>1575</c:v>
                  </c:pt>
                  <c:pt idx="1575">
                    <c:v>1576</c:v>
                  </c:pt>
                  <c:pt idx="1576">
                    <c:v>1577</c:v>
                  </c:pt>
                  <c:pt idx="1577">
                    <c:v>1578</c:v>
                  </c:pt>
                  <c:pt idx="1578">
                    <c:v>1579</c:v>
                  </c:pt>
                  <c:pt idx="1579">
                    <c:v>1580</c:v>
                  </c:pt>
                  <c:pt idx="1580">
                    <c:v>1581</c:v>
                  </c:pt>
                  <c:pt idx="1581">
                    <c:v>1582</c:v>
                  </c:pt>
                  <c:pt idx="1582">
                    <c:v>1583</c:v>
                  </c:pt>
                  <c:pt idx="1583">
                    <c:v>1584</c:v>
                  </c:pt>
                  <c:pt idx="1584">
                    <c:v>1585</c:v>
                  </c:pt>
                  <c:pt idx="1585">
                    <c:v>1586</c:v>
                  </c:pt>
                  <c:pt idx="1586">
                    <c:v>1587</c:v>
                  </c:pt>
                  <c:pt idx="1587">
                    <c:v>1588</c:v>
                  </c:pt>
                  <c:pt idx="1588">
                    <c:v>1589</c:v>
                  </c:pt>
                  <c:pt idx="1589">
                    <c:v>1590</c:v>
                  </c:pt>
                  <c:pt idx="1590">
                    <c:v>1591</c:v>
                  </c:pt>
                  <c:pt idx="1591">
                    <c:v>1592</c:v>
                  </c:pt>
                  <c:pt idx="1592">
                    <c:v>1593</c:v>
                  </c:pt>
                  <c:pt idx="1593">
                    <c:v>1594</c:v>
                  </c:pt>
                  <c:pt idx="1594">
                    <c:v>1595</c:v>
                  </c:pt>
                  <c:pt idx="1595">
                    <c:v>1596</c:v>
                  </c:pt>
                  <c:pt idx="1596">
                    <c:v>1597</c:v>
                  </c:pt>
                  <c:pt idx="1597">
                    <c:v>1598</c:v>
                  </c:pt>
                  <c:pt idx="1598">
                    <c:v>1599</c:v>
                  </c:pt>
                  <c:pt idx="1599">
                    <c:v>1600</c:v>
                  </c:pt>
                  <c:pt idx="1600">
                    <c:v>1601</c:v>
                  </c:pt>
                  <c:pt idx="1601">
                    <c:v>1602</c:v>
                  </c:pt>
                  <c:pt idx="1602">
                    <c:v>1603</c:v>
                  </c:pt>
                  <c:pt idx="1603">
                    <c:v>1604</c:v>
                  </c:pt>
                  <c:pt idx="1604">
                    <c:v>1605</c:v>
                  </c:pt>
                  <c:pt idx="1605">
                    <c:v>1606</c:v>
                  </c:pt>
                  <c:pt idx="1606">
                    <c:v>1607</c:v>
                  </c:pt>
                  <c:pt idx="1607">
                    <c:v>1608</c:v>
                  </c:pt>
                  <c:pt idx="1608">
                    <c:v>1609</c:v>
                  </c:pt>
                  <c:pt idx="1609">
                    <c:v>1610</c:v>
                  </c:pt>
                  <c:pt idx="1610">
                    <c:v>1611</c:v>
                  </c:pt>
                  <c:pt idx="1611">
                    <c:v>1612</c:v>
                  </c:pt>
                  <c:pt idx="1612">
                    <c:v>1613</c:v>
                  </c:pt>
                  <c:pt idx="1613">
                    <c:v>1614</c:v>
                  </c:pt>
                  <c:pt idx="1614">
                    <c:v>1615</c:v>
                  </c:pt>
                  <c:pt idx="1615">
                    <c:v>1616</c:v>
                  </c:pt>
                  <c:pt idx="1616">
                    <c:v>1617</c:v>
                  </c:pt>
                  <c:pt idx="1617">
                    <c:v>1618</c:v>
                  </c:pt>
                  <c:pt idx="1618">
                    <c:v>1619</c:v>
                  </c:pt>
                  <c:pt idx="1619">
                    <c:v>1620</c:v>
                  </c:pt>
                  <c:pt idx="1620">
                    <c:v>1621</c:v>
                  </c:pt>
                  <c:pt idx="1621">
                    <c:v>1622</c:v>
                  </c:pt>
                  <c:pt idx="1622">
                    <c:v>1623</c:v>
                  </c:pt>
                  <c:pt idx="1623">
                    <c:v>1624</c:v>
                  </c:pt>
                  <c:pt idx="1624">
                    <c:v>1625</c:v>
                  </c:pt>
                  <c:pt idx="1625">
                    <c:v>1626</c:v>
                  </c:pt>
                  <c:pt idx="1626">
                    <c:v>1627</c:v>
                  </c:pt>
                  <c:pt idx="1627">
                    <c:v>1628</c:v>
                  </c:pt>
                  <c:pt idx="1628">
                    <c:v>1629</c:v>
                  </c:pt>
                  <c:pt idx="1629">
                    <c:v>1630</c:v>
                  </c:pt>
                  <c:pt idx="1630">
                    <c:v>1631</c:v>
                  </c:pt>
                  <c:pt idx="1631">
                    <c:v>1632</c:v>
                  </c:pt>
                  <c:pt idx="1632">
                    <c:v>1633</c:v>
                  </c:pt>
                  <c:pt idx="1633">
                    <c:v>1634</c:v>
                  </c:pt>
                  <c:pt idx="1634">
                    <c:v>1635</c:v>
                  </c:pt>
                  <c:pt idx="1635">
                    <c:v>1636</c:v>
                  </c:pt>
                  <c:pt idx="1636">
                    <c:v>1637</c:v>
                  </c:pt>
                  <c:pt idx="1637">
                    <c:v>1638</c:v>
                  </c:pt>
                  <c:pt idx="1638">
                    <c:v>1639</c:v>
                  </c:pt>
                  <c:pt idx="1639">
                    <c:v>1640</c:v>
                  </c:pt>
                  <c:pt idx="1640">
                    <c:v>1641</c:v>
                  </c:pt>
                  <c:pt idx="1641">
                    <c:v>1642</c:v>
                  </c:pt>
                  <c:pt idx="1642">
                    <c:v>1643</c:v>
                  </c:pt>
                  <c:pt idx="1643">
                    <c:v>1644</c:v>
                  </c:pt>
                  <c:pt idx="1644">
                    <c:v>1645</c:v>
                  </c:pt>
                  <c:pt idx="1645">
                    <c:v>1646</c:v>
                  </c:pt>
                  <c:pt idx="1646">
                    <c:v>1647</c:v>
                  </c:pt>
                  <c:pt idx="1647">
                    <c:v>1648</c:v>
                  </c:pt>
                  <c:pt idx="1648">
                    <c:v>1649</c:v>
                  </c:pt>
                  <c:pt idx="1649">
                    <c:v>1650</c:v>
                  </c:pt>
                  <c:pt idx="1650">
                    <c:v>1651</c:v>
                  </c:pt>
                  <c:pt idx="1651">
                    <c:v>1652</c:v>
                  </c:pt>
                  <c:pt idx="1652">
                    <c:v>1653</c:v>
                  </c:pt>
                  <c:pt idx="1653">
                    <c:v>1654</c:v>
                  </c:pt>
                  <c:pt idx="1654">
                    <c:v>1655</c:v>
                  </c:pt>
                  <c:pt idx="1655">
                    <c:v>1656</c:v>
                  </c:pt>
                  <c:pt idx="1656">
                    <c:v>1657</c:v>
                  </c:pt>
                  <c:pt idx="1657">
                    <c:v>1658</c:v>
                  </c:pt>
                  <c:pt idx="1658">
                    <c:v>1659</c:v>
                  </c:pt>
                  <c:pt idx="1659">
                    <c:v>1660</c:v>
                  </c:pt>
                  <c:pt idx="1660">
                    <c:v>1661</c:v>
                  </c:pt>
                  <c:pt idx="1661">
                    <c:v>1662</c:v>
                  </c:pt>
                  <c:pt idx="1662">
                    <c:v>1663</c:v>
                  </c:pt>
                  <c:pt idx="1663">
                    <c:v>1664</c:v>
                  </c:pt>
                  <c:pt idx="1664">
                    <c:v>1665</c:v>
                  </c:pt>
                  <c:pt idx="1665">
                    <c:v>1666</c:v>
                  </c:pt>
                  <c:pt idx="1666">
                    <c:v>1667</c:v>
                  </c:pt>
                  <c:pt idx="1667">
                    <c:v>1668</c:v>
                  </c:pt>
                  <c:pt idx="1668">
                    <c:v>1669</c:v>
                  </c:pt>
                  <c:pt idx="1669">
                    <c:v>1670</c:v>
                  </c:pt>
                  <c:pt idx="1670">
                    <c:v>1671</c:v>
                  </c:pt>
                  <c:pt idx="1671">
                    <c:v>1672</c:v>
                  </c:pt>
                  <c:pt idx="1672">
                    <c:v>1673</c:v>
                  </c:pt>
                  <c:pt idx="1673">
                    <c:v>1674</c:v>
                  </c:pt>
                  <c:pt idx="1674">
                    <c:v>1675</c:v>
                  </c:pt>
                  <c:pt idx="1675">
                    <c:v>1676</c:v>
                  </c:pt>
                  <c:pt idx="1676">
                    <c:v>1677</c:v>
                  </c:pt>
                  <c:pt idx="1677">
                    <c:v>1678</c:v>
                  </c:pt>
                  <c:pt idx="1678">
                    <c:v>1679</c:v>
                  </c:pt>
                  <c:pt idx="1679">
                    <c:v>1680</c:v>
                  </c:pt>
                  <c:pt idx="1680">
                    <c:v>1681</c:v>
                  </c:pt>
                  <c:pt idx="1681">
                    <c:v>1682</c:v>
                  </c:pt>
                  <c:pt idx="1682">
                    <c:v>1683</c:v>
                  </c:pt>
                  <c:pt idx="1683">
                    <c:v>1684</c:v>
                  </c:pt>
                  <c:pt idx="1684">
                    <c:v>1685</c:v>
                  </c:pt>
                  <c:pt idx="1685">
                    <c:v>1686</c:v>
                  </c:pt>
                  <c:pt idx="1686">
                    <c:v>1687</c:v>
                  </c:pt>
                  <c:pt idx="1687">
                    <c:v>1688</c:v>
                  </c:pt>
                  <c:pt idx="1688">
                    <c:v>1689</c:v>
                  </c:pt>
                  <c:pt idx="1689">
                    <c:v>1690</c:v>
                  </c:pt>
                  <c:pt idx="1690">
                    <c:v>1691</c:v>
                  </c:pt>
                  <c:pt idx="1691">
                    <c:v>1692</c:v>
                  </c:pt>
                  <c:pt idx="1692">
                    <c:v>1693</c:v>
                  </c:pt>
                  <c:pt idx="1693">
                    <c:v>1694</c:v>
                  </c:pt>
                  <c:pt idx="1694">
                    <c:v>1695</c:v>
                  </c:pt>
                  <c:pt idx="1695">
                    <c:v>1696</c:v>
                  </c:pt>
                  <c:pt idx="1696">
                    <c:v>1697</c:v>
                  </c:pt>
                  <c:pt idx="1697">
                    <c:v>1698</c:v>
                  </c:pt>
                  <c:pt idx="1698">
                    <c:v>1699</c:v>
                  </c:pt>
                  <c:pt idx="1699">
                    <c:v>1700</c:v>
                  </c:pt>
                  <c:pt idx="1700">
                    <c:v>1701</c:v>
                  </c:pt>
                  <c:pt idx="1701">
                    <c:v>1702</c:v>
                  </c:pt>
                  <c:pt idx="1702">
                    <c:v>1703</c:v>
                  </c:pt>
                  <c:pt idx="1703">
                    <c:v>1704</c:v>
                  </c:pt>
                  <c:pt idx="1704">
                    <c:v>1705</c:v>
                  </c:pt>
                  <c:pt idx="1705">
                    <c:v>1706</c:v>
                  </c:pt>
                  <c:pt idx="1706">
                    <c:v>1707</c:v>
                  </c:pt>
                  <c:pt idx="1707">
                    <c:v>1708</c:v>
                  </c:pt>
                  <c:pt idx="1708">
                    <c:v>1709</c:v>
                  </c:pt>
                  <c:pt idx="1709">
                    <c:v>1710</c:v>
                  </c:pt>
                  <c:pt idx="1710">
                    <c:v>1711</c:v>
                  </c:pt>
                  <c:pt idx="1711">
                    <c:v>1712</c:v>
                  </c:pt>
                  <c:pt idx="1712">
                    <c:v>1713</c:v>
                  </c:pt>
                  <c:pt idx="1713">
                    <c:v>1714</c:v>
                  </c:pt>
                  <c:pt idx="1714">
                    <c:v>1715</c:v>
                  </c:pt>
                  <c:pt idx="1715">
                    <c:v>1716</c:v>
                  </c:pt>
                  <c:pt idx="1716">
                    <c:v>1717</c:v>
                  </c:pt>
                  <c:pt idx="1717">
                    <c:v>1718</c:v>
                  </c:pt>
                  <c:pt idx="1718">
                    <c:v>1719</c:v>
                  </c:pt>
                  <c:pt idx="1719">
                    <c:v>1720</c:v>
                  </c:pt>
                  <c:pt idx="1720">
                    <c:v>1721</c:v>
                  </c:pt>
                  <c:pt idx="1721">
                    <c:v>1722</c:v>
                  </c:pt>
                  <c:pt idx="1722">
                    <c:v>1723</c:v>
                  </c:pt>
                  <c:pt idx="1723">
                    <c:v>1724</c:v>
                  </c:pt>
                  <c:pt idx="1724">
                    <c:v>1725</c:v>
                  </c:pt>
                  <c:pt idx="1725">
                    <c:v>1726</c:v>
                  </c:pt>
                  <c:pt idx="1726">
                    <c:v>1727</c:v>
                  </c:pt>
                  <c:pt idx="1727">
                    <c:v>1728</c:v>
                  </c:pt>
                  <c:pt idx="1728">
                    <c:v>1729</c:v>
                  </c:pt>
                  <c:pt idx="1729">
                    <c:v>1730</c:v>
                  </c:pt>
                  <c:pt idx="1730">
                    <c:v>1731</c:v>
                  </c:pt>
                  <c:pt idx="1731">
                    <c:v>1732</c:v>
                  </c:pt>
                  <c:pt idx="1732">
                    <c:v>1733</c:v>
                  </c:pt>
                  <c:pt idx="1733">
                    <c:v>1734</c:v>
                  </c:pt>
                  <c:pt idx="1734">
                    <c:v>1735</c:v>
                  </c:pt>
                  <c:pt idx="1735">
                    <c:v>1736</c:v>
                  </c:pt>
                  <c:pt idx="1736">
                    <c:v>1737</c:v>
                  </c:pt>
                  <c:pt idx="1737">
                    <c:v>1738</c:v>
                  </c:pt>
                  <c:pt idx="1738">
                    <c:v>1739</c:v>
                  </c:pt>
                  <c:pt idx="1739">
                    <c:v>1740</c:v>
                  </c:pt>
                  <c:pt idx="1740">
                    <c:v>1741</c:v>
                  </c:pt>
                  <c:pt idx="1741">
                    <c:v>1742</c:v>
                  </c:pt>
                  <c:pt idx="1742">
                    <c:v>1743</c:v>
                  </c:pt>
                  <c:pt idx="1743">
                    <c:v>1744</c:v>
                  </c:pt>
                  <c:pt idx="1744">
                    <c:v>1745</c:v>
                  </c:pt>
                  <c:pt idx="1745">
                    <c:v>1746</c:v>
                  </c:pt>
                  <c:pt idx="1746">
                    <c:v>1747</c:v>
                  </c:pt>
                  <c:pt idx="1747">
                    <c:v>1748</c:v>
                  </c:pt>
                  <c:pt idx="1748">
                    <c:v>1749</c:v>
                  </c:pt>
                  <c:pt idx="1749">
                    <c:v>1750</c:v>
                  </c:pt>
                  <c:pt idx="1750">
                    <c:v>1751</c:v>
                  </c:pt>
                  <c:pt idx="1751">
                    <c:v>1752</c:v>
                  </c:pt>
                  <c:pt idx="1752">
                    <c:v>1753</c:v>
                  </c:pt>
                  <c:pt idx="1753">
                    <c:v>1754</c:v>
                  </c:pt>
                  <c:pt idx="1754">
                    <c:v>1755</c:v>
                  </c:pt>
                  <c:pt idx="1755">
                    <c:v>1756</c:v>
                  </c:pt>
                  <c:pt idx="1756">
                    <c:v>1757</c:v>
                  </c:pt>
                  <c:pt idx="1757">
                    <c:v>1758</c:v>
                  </c:pt>
                  <c:pt idx="1758">
                    <c:v>1759</c:v>
                  </c:pt>
                  <c:pt idx="1759">
                    <c:v>1760</c:v>
                  </c:pt>
                  <c:pt idx="1760">
                    <c:v>1761</c:v>
                  </c:pt>
                  <c:pt idx="1761">
                    <c:v>1762</c:v>
                  </c:pt>
                  <c:pt idx="1762">
                    <c:v>1763</c:v>
                  </c:pt>
                  <c:pt idx="1763">
                    <c:v>1764</c:v>
                  </c:pt>
                  <c:pt idx="1764">
                    <c:v>1765</c:v>
                  </c:pt>
                  <c:pt idx="1765">
                    <c:v>1766</c:v>
                  </c:pt>
                  <c:pt idx="1766">
                    <c:v>1767</c:v>
                  </c:pt>
                  <c:pt idx="1767">
                    <c:v>1768</c:v>
                  </c:pt>
                  <c:pt idx="1768">
                    <c:v>1769</c:v>
                  </c:pt>
                  <c:pt idx="1769">
                    <c:v>1770</c:v>
                  </c:pt>
                  <c:pt idx="1770">
                    <c:v>1771</c:v>
                  </c:pt>
                  <c:pt idx="1771">
                    <c:v>1772</c:v>
                  </c:pt>
                  <c:pt idx="1772">
                    <c:v>1773</c:v>
                  </c:pt>
                  <c:pt idx="1773">
                    <c:v>1774</c:v>
                  </c:pt>
                  <c:pt idx="1774">
                    <c:v>1775</c:v>
                  </c:pt>
                  <c:pt idx="1775">
                    <c:v>1776</c:v>
                  </c:pt>
                  <c:pt idx="1776">
                    <c:v>1777</c:v>
                  </c:pt>
                  <c:pt idx="1777">
                    <c:v>1778</c:v>
                  </c:pt>
                  <c:pt idx="1778">
                    <c:v>1779</c:v>
                  </c:pt>
                  <c:pt idx="1779">
                    <c:v>1780</c:v>
                  </c:pt>
                  <c:pt idx="1780">
                    <c:v>1781</c:v>
                  </c:pt>
                  <c:pt idx="1781">
                    <c:v>1782</c:v>
                  </c:pt>
                  <c:pt idx="1782">
                    <c:v>1783</c:v>
                  </c:pt>
                  <c:pt idx="1783">
                    <c:v>1784</c:v>
                  </c:pt>
                  <c:pt idx="1784">
                    <c:v>1785</c:v>
                  </c:pt>
                  <c:pt idx="1785">
                    <c:v>1786</c:v>
                  </c:pt>
                  <c:pt idx="1786">
                    <c:v>1787</c:v>
                  </c:pt>
                  <c:pt idx="1787">
                    <c:v>1788</c:v>
                  </c:pt>
                  <c:pt idx="1788">
                    <c:v>1789</c:v>
                  </c:pt>
                  <c:pt idx="1789">
                    <c:v>1790</c:v>
                  </c:pt>
                  <c:pt idx="1790">
                    <c:v>1791</c:v>
                  </c:pt>
                  <c:pt idx="1791">
                    <c:v>1792</c:v>
                  </c:pt>
                  <c:pt idx="1792">
                    <c:v>1793</c:v>
                  </c:pt>
                  <c:pt idx="1793">
                    <c:v>1794</c:v>
                  </c:pt>
                  <c:pt idx="1794">
                    <c:v>1795</c:v>
                  </c:pt>
                  <c:pt idx="1795">
                    <c:v>1796</c:v>
                  </c:pt>
                  <c:pt idx="1796">
                    <c:v>1797</c:v>
                  </c:pt>
                  <c:pt idx="1797">
                    <c:v>1798</c:v>
                  </c:pt>
                  <c:pt idx="1798">
                    <c:v>1799</c:v>
                  </c:pt>
                  <c:pt idx="1799">
                    <c:v>1800</c:v>
                  </c:pt>
                  <c:pt idx="1800">
                    <c:v>1801</c:v>
                  </c:pt>
                  <c:pt idx="1801">
                    <c:v>1802</c:v>
                  </c:pt>
                  <c:pt idx="1802">
                    <c:v>1803</c:v>
                  </c:pt>
                  <c:pt idx="1803">
                    <c:v>1804</c:v>
                  </c:pt>
                  <c:pt idx="1804">
                    <c:v>1805</c:v>
                  </c:pt>
                  <c:pt idx="1805">
                    <c:v>1806</c:v>
                  </c:pt>
                  <c:pt idx="1806">
                    <c:v>1807</c:v>
                  </c:pt>
                  <c:pt idx="1807">
                    <c:v>1808</c:v>
                  </c:pt>
                  <c:pt idx="1808">
                    <c:v>1809</c:v>
                  </c:pt>
                  <c:pt idx="1809">
                    <c:v>1810</c:v>
                  </c:pt>
                  <c:pt idx="1810">
                    <c:v>1811</c:v>
                  </c:pt>
                  <c:pt idx="1811">
                    <c:v>1812</c:v>
                  </c:pt>
                  <c:pt idx="1812">
                    <c:v>1813</c:v>
                  </c:pt>
                  <c:pt idx="1813">
                    <c:v>1814</c:v>
                  </c:pt>
                  <c:pt idx="1814">
                    <c:v>1815</c:v>
                  </c:pt>
                  <c:pt idx="1815">
                    <c:v>1816</c:v>
                  </c:pt>
                  <c:pt idx="1816">
                    <c:v>1817</c:v>
                  </c:pt>
                  <c:pt idx="1817">
                    <c:v>1818</c:v>
                  </c:pt>
                  <c:pt idx="1818">
                    <c:v>1819</c:v>
                  </c:pt>
                  <c:pt idx="1819">
                    <c:v>1820</c:v>
                  </c:pt>
                  <c:pt idx="1820">
                    <c:v>1821</c:v>
                  </c:pt>
                  <c:pt idx="1821">
                    <c:v>1822</c:v>
                  </c:pt>
                  <c:pt idx="1822">
                    <c:v>1823</c:v>
                  </c:pt>
                  <c:pt idx="1823">
                    <c:v>1824</c:v>
                  </c:pt>
                  <c:pt idx="1824">
                    <c:v>1825</c:v>
                  </c:pt>
                  <c:pt idx="1825">
                    <c:v>1826</c:v>
                  </c:pt>
                  <c:pt idx="1826">
                    <c:v>1827</c:v>
                  </c:pt>
                  <c:pt idx="1827">
                    <c:v>1828</c:v>
                  </c:pt>
                  <c:pt idx="1828">
                    <c:v>1829</c:v>
                  </c:pt>
                  <c:pt idx="1829">
                    <c:v>1830</c:v>
                  </c:pt>
                  <c:pt idx="1830">
                    <c:v>1831</c:v>
                  </c:pt>
                  <c:pt idx="1831">
                    <c:v>1832</c:v>
                  </c:pt>
                  <c:pt idx="1832">
                    <c:v>1833</c:v>
                  </c:pt>
                  <c:pt idx="1833">
                    <c:v>1834</c:v>
                  </c:pt>
                  <c:pt idx="1834">
                    <c:v>1835</c:v>
                  </c:pt>
                  <c:pt idx="1835">
                    <c:v>1836</c:v>
                  </c:pt>
                  <c:pt idx="1836">
                    <c:v>1837</c:v>
                  </c:pt>
                  <c:pt idx="1837">
                    <c:v>1838</c:v>
                  </c:pt>
                  <c:pt idx="1838">
                    <c:v>1839</c:v>
                  </c:pt>
                  <c:pt idx="1839">
                    <c:v>1840</c:v>
                  </c:pt>
                  <c:pt idx="1840">
                    <c:v>1841</c:v>
                  </c:pt>
                  <c:pt idx="1841">
                    <c:v>1842</c:v>
                  </c:pt>
                  <c:pt idx="1842">
                    <c:v>1843</c:v>
                  </c:pt>
                  <c:pt idx="1843">
                    <c:v>1844</c:v>
                  </c:pt>
                  <c:pt idx="1844">
                    <c:v>1845</c:v>
                  </c:pt>
                  <c:pt idx="1845">
                    <c:v>1846</c:v>
                  </c:pt>
                  <c:pt idx="1846">
                    <c:v>1847</c:v>
                  </c:pt>
                  <c:pt idx="1847">
                    <c:v>1848</c:v>
                  </c:pt>
                  <c:pt idx="1848">
                    <c:v>1849</c:v>
                  </c:pt>
                  <c:pt idx="1849">
                    <c:v>1850</c:v>
                  </c:pt>
                  <c:pt idx="1850">
                    <c:v>1851</c:v>
                  </c:pt>
                  <c:pt idx="1851">
                    <c:v>1852</c:v>
                  </c:pt>
                  <c:pt idx="1852">
                    <c:v>1853</c:v>
                  </c:pt>
                  <c:pt idx="1853">
                    <c:v>1854</c:v>
                  </c:pt>
                  <c:pt idx="1854">
                    <c:v>1855</c:v>
                  </c:pt>
                  <c:pt idx="1855">
                    <c:v>1856</c:v>
                  </c:pt>
                  <c:pt idx="1856">
                    <c:v>1857</c:v>
                  </c:pt>
                  <c:pt idx="1857">
                    <c:v>1858</c:v>
                  </c:pt>
                  <c:pt idx="1858">
                    <c:v>1859</c:v>
                  </c:pt>
                  <c:pt idx="1859">
                    <c:v>1860</c:v>
                  </c:pt>
                  <c:pt idx="1860">
                    <c:v>1861</c:v>
                  </c:pt>
                  <c:pt idx="1861">
                    <c:v>1862</c:v>
                  </c:pt>
                  <c:pt idx="1862">
                    <c:v>1863</c:v>
                  </c:pt>
                  <c:pt idx="1863">
                    <c:v>1864</c:v>
                  </c:pt>
                  <c:pt idx="1864">
                    <c:v>1865</c:v>
                  </c:pt>
                  <c:pt idx="1865">
                    <c:v>1866</c:v>
                  </c:pt>
                  <c:pt idx="1866">
                    <c:v>1867</c:v>
                  </c:pt>
                  <c:pt idx="1867">
                    <c:v>1868</c:v>
                  </c:pt>
                  <c:pt idx="1868">
                    <c:v>1869</c:v>
                  </c:pt>
                  <c:pt idx="1869">
                    <c:v>1870</c:v>
                  </c:pt>
                  <c:pt idx="1870">
                    <c:v>1871</c:v>
                  </c:pt>
                  <c:pt idx="1871">
                    <c:v>1872</c:v>
                  </c:pt>
                  <c:pt idx="1872">
                    <c:v>1873</c:v>
                  </c:pt>
                  <c:pt idx="1873">
                    <c:v>1874</c:v>
                  </c:pt>
                  <c:pt idx="1874">
                    <c:v>1875</c:v>
                  </c:pt>
                  <c:pt idx="1875">
                    <c:v>1876</c:v>
                  </c:pt>
                  <c:pt idx="1876">
                    <c:v>1877</c:v>
                  </c:pt>
                  <c:pt idx="1877">
                    <c:v>1878</c:v>
                  </c:pt>
                  <c:pt idx="1878">
                    <c:v>1879</c:v>
                  </c:pt>
                  <c:pt idx="1879">
                    <c:v>1880</c:v>
                  </c:pt>
                  <c:pt idx="1880">
                    <c:v>1881</c:v>
                  </c:pt>
                  <c:pt idx="1881">
                    <c:v>1882</c:v>
                  </c:pt>
                  <c:pt idx="1882">
                    <c:v>1883</c:v>
                  </c:pt>
                  <c:pt idx="1883">
                    <c:v>1884</c:v>
                  </c:pt>
                  <c:pt idx="1884">
                    <c:v>1885</c:v>
                  </c:pt>
                  <c:pt idx="1885">
                    <c:v>1886</c:v>
                  </c:pt>
                  <c:pt idx="1886">
                    <c:v>1887</c:v>
                  </c:pt>
                  <c:pt idx="1887">
                    <c:v>1888</c:v>
                  </c:pt>
                  <c:pt idx="1888">
                    <c:v>1889</c:v>
                  </c:pt>
                  <c:pt idx="1889">
                    <c:v>1890</c:v>
                  </c:pt>
                  <c:pt idx="1890">
                    <c:v>1891</c:v>
                  </c:pt>
                  <c:pt idx="1891">
                    <c:v>1892</c:v>
                  </c:pt>
                  <c:pt idx="1892">
                    <c:v>1893</c:v>
                  </c:pt>
                  <c:pt idx="1893">
                    <c:v>1894</c:v>
                  </c:pt>
                  <c:pt idx="1894">
                    <c:v>1895</c:v>
                  </c:pt>
                  <c:pt idx="1895">
                    <c:v>1896</c:v>
                  </c:pt>
                  <c:pt idx="1896">
                    <c:v>1897</c:v>
                  </c:pt>
                  <c:pt idx="1897">
                    <c:v>1898</c:v>
                  </c:pt>
                  <c:pt idx="1898">
                    <c:v>1899</c:v>
                  </c:pt>
                  <c:pt idx="1899">
                    <c:v>1900</c:v>
                  </c:pt>
                  <c:pt idx="1900">
                    <c:v>1901</c:v>
                  </c:pt>
                  <c:pt idx="1901">
                    <c:v>1902</c:v>
                  </c:pt>
                  <c:pt idx="1902">
                    <c:v>1903</c:v>
                  </c:pt>
                  <c:pt idx="1903">
                    <c:v>1904</c:v>
                  </c:pt>
                  <c:pt idx="1904">
                    <c:v>1905</c:v>
                  </c:pt>
                  <c:pt idx="1905">
                    <c:v>1906</c:v>
                  </c:pt>
                  <c:pt idx="1906">
                    <c:v>1907</c:v>
                  </c:pt>
                  <c:pt idx="1907">
                    <c:v>1908</c:v>
                  </c:pt>
                  <c:pt idx="1908">
                    <c:v>1909</c:v>
                  </c:pt>
                  <c:pt idx="1909">
                    <c:v>1910</c:v>
                  </c:pt>
                  <c:pt idx="1910">
                    <c:v>1911</c:v>
                  </c:pt>
                  <c:pt idx="1911">
                    <c:v>1912</c:v>
                  </c:pt>
                  <c:pt idx="1912">
                    <c:v>1913</c:v>
                  </c:pt>
                  <c:pt idx="1913">
                    <c:v>1914</c:v>
                  </c:pt>
                  <c:pt idx="1914">
                    <c:v>1915</c:v>
                  </c:pt>
                  <c:pt idx="1915">
                    <c:v>1916</c:v>
                  </c:pt>
                  <c:pt idx="1916">
                    <c:v>1917</c:v>
                  </c:pt>
                  <c:pt idx="1917">
                    <c:v>1918</c:v>
                  </c:pt>
                  <c:pt idx="1918">
                    <c:v>1919</c:v>
                  </c:pt>
                  <c:pt idx="1919">
                    <c:v>1920</c:v>
                  </c:pt>
                  <c:pt idx="1920">
                    <c:v>1921</c:v>
                  </c:pt>
                  <c:pt idx="1921">
                    <c:v>1922</c:v>
                  </c:pt>
                  <c:pt idx="1922">
                    <c:v>1923</c:v>
                  </c:pt>
                  <c:pt idx="1923">
                    <c:v>1924</c:v>
                  </c:pt>
                  <c:pt idx="1924">
                    <c:v>1925</c:v>
                  </c:pt>
                  <c:pt idx="1925">
                    <c:v>1926</c:v>
                  </c:pt>
                  <c:pt idx="1926">
                    <c:v>1927</c:v>
                  </c:pt>
                  <c:pt idx="1927">
                    <c:v>1928</c:v>
                  </c:pt>
                  <c:pt idx="1928">
                    <c:v>1929</c:v>
                  </c:pt>
                  <c:pt idx="1929">
                    <c:v>1930</c:v>
                  </c:pt>
                  <c:pt idx="1930">
                    <c:v>1931</c:v>
                  </c:pt>
                  <c:pt idx="1931">
                    <c:v>1932</c:v>
                  </c:pt>
                  <c:pt idx="1932">
                    <c:v>1933</c:v>
                  </c:pt>
                  <c:pt idx="1933">
                    <c:v>1934</c:v>
                  </c:pt>
                  <c:pt idx="1934">
                    <c:v>1935</c:v>
                  </c:pt>
                  <c:pt idx="1935">
                    <c:v>1936</c:v>
                  </c:pt>
                  <c:pt idx="1936">
                    <c:v>1937</c:v>
                  </c:pt>
                  <c:pt idx="1937">
                    <c:v>1938</c:v>
                  </c:pt>
                  <c:pt idx="1938">
                    <c:v>1939</c:v>
                  </c:pt>
                  <c:pt idx="1939">
                    <c:v>1940</c:v>
                  </c:pt>
                  <c:pt idx="1940">
                    <c:v>1941</c:v>
                  </c:pt>
                  <c:pt idx="1941">
                    <c:v>1942</c:v>
                  </c:pt>
                  <c:pt idx="1942">
                    <c:v>1943</c:v>
                  </c:pt>
                  <c:pt idx="1943">
                    <c:v>1944</c:v>
                  </c:pt>
                  <c:pt idx="1944">
                    <c:v>1945</c:v>
                  </c:pt>
                  <c:pt idx="1945">
                    <c:v>1946</c:v>
                  </c:pt>
                  <c:pt idx="1946">
                    <c:v>1947</c:v>
                  </c:pt>
                  <c:pt idx="1947">
                    <c:v>1948</c:v>
                  </c:pt>
                  <c:pt idx="1948">
                    <c:v>1949</c:v>
                  </c:pt>
                  <c:pt idx="1949">
                    <c:v>1950</c:v>
                  </c:pt>
                  <c:pt idx="1950">
                    <c:v>1951</c:v>
                  </c:pt>
                  <c:pt idx="1951">
                    <c:v>1952</c:v>
                  </c:pt>
                  <c:pt idx="1952">
                    <c:v>1953</c:v>
                  </c:pt>
                  <c:pt idx="1953">
                    <c:v>1954</c:v>
                  </c:pt>
                  <c:pt idx="1954">
                    <c:v>1955</c:v>
                  </c:pt>
                  <c:pt idx="1955">
                    <c:v>1956</c:v>
                  </c:pt>
                  <c:pt idx="1956">
                    <c:v>1957</c:v>
                  </c:pt>
                  <c:pt idx="1957">
                    <c:v>1958</c:v>
                  </c:pt>
                  <c:pt idx="1958">
                    <c:v>1959</c:v>
                  </c:pt>
                  <c:pt idx="1959">
                    <c:v>1960</c:v>
                  </c:pt>
                  <c:pt idx="1960">
                    <c:v>1961</c:v>
                  </c:pt>
                  <c:pt idx="1961">
                    <c:v>1962</c:v>
                  </c:pt>
                  <c:pt idx="1962">
                    <c:v>1963</c:v>
                  </c:pt>
                  <c:pt idx="1963">
                    <c:v>1964</c:v>
                  </c:pt>
                  <c:pt idx="1964">
                    <c:v>1965</c:v>
                  </c:pt>
                  <c:pt idx="1965">
                    <c:v>1966</c:v>
                  </c:pt>
                  <c:pt idx="1966">
                    <c:v>1967</c:v>
                  </c:pt>
                  <c:pt idx="1967">
                    <c:v>1968</c:v>
                  </c:pt>
                  <c:pt idx="1968">
                    <c:v>1969</c:v>
                  </c:pt>
                  <c:pt idx="1969">
                    <c:v>1970</c:v>
                  </c:pt>
                  <c:pt idx="1970">
                    <c:v>1971</c:v>
                  </c:pt>
                  <c:pt idx="1971">
                    <c:v>1972</c:v>
                  </c:pt>
                  <c:pt idx="1972">
                    <c:v>1973</c:v>
                  </c:pt>
                  <c:pt idx="1973">
                    <c:v>1974</c:v>
                  </c:pt>
                  <c:pt idx="1974">
                    <c:v>1975</c:v>
                  </c:pt>
                  <c:pt idx="1975">
                    <c:v>1976</c:v>
                  </c:pt>
                  <c:pt idx="1976">
                    <c:v>1977</c:v>
                  </c:pt>
                  <c:pt idx="1977">
                    <c:v>1978</c:v>
                  </c:pt>
                  <c:pt idx="1978">
                    <c:v>1979</c:v>
                  </c:pt>
                  <c:pt idx="1979">
                    <c:v>1980</c:v>
                  </c:pt>
                  <c:pt idx="1980">
                    <c:v>1981</c:v>
                  </c:pt>
                  <c:pt idx="1981">
                    <c:v>1982</c:v>
                  </c:pt>
                  <c:pt idx="1982">
                    <c:v>1983</c:v>
                  </c:pt>
                  <c:pt idx="1983">
                    <c:v>1984</c:v>
                  </c:pt>
                  <c:pt idx="1984">
                    <c:v>1985</c:v>
                  </c:pt>
                  <c:pt idx="1985">
                    <c:v>1986</c:v>
                  </c:pt>
                  <c:pt idx="1986">
                    <c:v>1987</c:v>
                  </c:pt>
                  <c:pt idx="1987">
                    <c:v>1988</c:v>
                  </c:pt>
                  <c:pt idx="1988">
                    <c:v>1989</c:v>
                  </c:pt>
                  <c:pt idx="1989">
                    <c:v>1990</c:v>
                  </c:pt>
                  <c:pt idx="1990">
                    <c:v>1991</c:v>
                  </c:pt>
                  <c:pt idx="1991">
                    <c:v>1992</c:v>
                  </c:pt>
                  <c:pt idx="1992">
                    <c:v>1993</c:v>
                  </c:pt>
                  <c:pt idx="1993">
                    <c:v>1994</c:v>
                  </c:pt>
                  <c:pt idx="1994">
                    <c:v>1995</c:v>
                  </c:pt>
                  <c:pt idx="1995">
                    <c:v>1996</c:v>
                  </c:pt>
                  <c:pt idx="1996">
                    <c:v>1997</c:v>
                  </c:pt>
                  <c:pt idx="1997">
                    <c:v>1998</c:v>
                  </c:pt>
                  <c:pt idx="1998">
                    <c:v>1999</c:v>
                  </c:pt>
                  <c:pt idx="1999">
                    <c:v>2000</c:v>
                  </c:pt>
                  <c:pt idx="2000">
                    <c:v>2001</c:v>
                  </c:pt>
                  <c:pt idx="2001">
                    <c:v>2002</c:v>
                  </c:pt>
                  <c:pt idx="2002">
                    <c:v>2003</c:v>
                  </c:pt>
                  <c:pt idx="2003">
                    <c:v>2004</c:v>
                  </c:pt>
                  <c:pt idx="2004">
                    <c:v>2005</c:v>
                  </c:pt>
                  <c:pt idx="2005">
                    <c:v>2006</c:v>
                  </c:pt>
                  <c:pt idx="2006">
                    <c:v>2007</c:v>
                  </c:pt>
                  <c:pt idx="2007">
                    <c:v>2008</c:v>
                  </c:pt>
                  <c:pt idx="2008">
                    <c:v>2009</c:v>
                  </c:pt>
                  <c:pt idx="2009">
                    <c:v>2010</c:v>
                  </c:pt>
                  <c:pt idx="2010">
                    <c:v>2011</c:v>
                  </c:pt>
                  <c:pt idx="2011">
                    <c:v>2012</c:v>
                  </c:pt>
                  <c:pt idx="2012">
                    <c:v>2013</c:v>
                  </c:pt>
                  <c:pt idx="2013">
                    <c:v>2014</c:v>
                  </c:pt>
                  <c:pt idx="2014">
                    <c:v>2015</c:v>
                  </c:pt>
                  <c:pt idx="2015">
                    <c:v>2016</c:v>
                  </c:pt>
                  <c:pt idx="2016">
                    <c:v>2017</c:v>
                  </c:pt>
                  <c:pt idx="2017">
                    <c:v>2018</c:v>
                  </c:pt>
                  <c:pt idx="2018">
                    <c:v>2019</c:v>
                  </c:pt>
                  <c:pt idx="2019">
                    <c:v>2020</c:v>
                  </c:pt>
                  <c:pt idx="2020">
                    <c:v>2021</c:v>
                  </c:pt>
                  <c:pt idx="2021">
                    <c:v>2022</c:v>
                  </c:pt>
                  <c:pt idx="2022">
                    <c:v>2023</c:v>
                  </c:pt>
                  <c:pt idx="2023">
                    <c:v>2024</c:v>
                  </c:pt>
                  <c:pt idx="2024">
                    <c:v>2025</c:v>
                  </c:pt>
                  <c:pt idx="2025">
                    <c:v>2026</c:v>
                  </c:pt>
                  <c:pt idx="2026">
                    <c:v>2027</c:v>
                  </c:pt>
                  <c:pt idx="2027">
                    <c:v>2028</c:v>
                  </c:pt>
                  <c:pt idx="2028">
                    <c:v>2029</c:v>
                  </c:pt>
                  <c:pt idx="2029">
                    <c:v>2030</c:v>
                  </c:pt>
                  <c:pt idx="2030">
                    <c:v>2031</c:v>
                  </c:pt>
                  <c:pt idx="2031">
                    <c:v>2032</c:v>
                  </c:pt>
                  <c:pt idx="2032">
                    <c:v>2033</c:v>
                  </c:pt>
                  <c:pt idx="2033">
                    <c:v>2034</c:v>
                  </c:pt>
                  <c:pt idx="2034">
                    <c:v>2035</c:v>
                  </c:pt>
                  <c:pt idx="2035">
                    <c:v>2036</c:v>
                  </c:pt>
                  <c:pt idx="2036">
                    <c:v>2037</c:v>
                  </c:pt>
                  <c:pt idx="2037">
                    <c:v>2038</c:v>
                  </c:pt>
                  <c:pt idx="2038">
                    <c:v>2039</c:v>
                  </c:pt>
                  <c:pt idx="2039">
                    <c:v>2040</c:v>
                  </c:pt>
                  <c:pt idx="2040">
                    <c:v>2041</c:v>
                  </c:pt>
                  <c:pt idx="2041">
                    <c:v>2042</c:v>
                  </c:pt>
                  <c:pt idx="2042">
                    <c:v>2043</c:v>
                  </c:pt>
                  <c:pt idx="2043">
                    <c:v>2044</c:v>
                  </c:pt>
                  <c:pt idx="2044">
                    <c:v>2045</c:v>
                  </c:pt>
                  <c:pt idx="2045">
                    <c:v>2046</c:v>
                  </c:pt>
                  <c:pt idx="2046">
                    <c:v>2047</c:v>
                  </c:pt>
                  <c:pt idx="2047">
                    <c:v>2048</c:v>
                  </c:pt>
                  <c:pt idx="2048">
                    <c:v>2049</c:v>
                  </c:pt>
                  <c:pt idx="2049">
                    <c:v>2050</c:v>
                  </c:pt>
                  <c:pt idx="2050">
                    <c:v>2051</c:v>
                  </c:pt>
                  <c:pt idx="2051">
                    <c:v>2052</c:v>
                  </c:pt>
                  <c:pt idx="2052">
                    <c:v>2053</c:v>
                  </c:pt>
                  <c:pt idx="2053">
                    <c:v>2054</c:v>
                  </c:pt>
                  <c:pt idx="2054">
                    <c:v>2055</c:v>
                  </c:pt>
                  <c:pt idx="2055">
                    <c:v>2056</c:v>
                  </c:pt>
                  <c:pt idx="2056">
                    <c:v>2057</c:v>
                  </c:pt>
                  <c:pt idx="2057">
                    <c:v>2058</c:v>
                  </c:pt>
                  <c:pt idx="2058">
                    <c:v>2059</c:v>
                  </c:pt>
                  <c:pt idx="2059">
                    <c:v>2060</c:v>
                  </c:pt>
                  <c:pt idx="2060">
                    <c:v>2061</c:v>
                  </c:pt>
                  <c:pt idx="2061">
                    <c:v>2062</c:v>
                  </c:pt>
                  <c:pt idx="2062">
                    <c:v>2063</c:v>
                  </c:pt>
                  <c:pt idx="2063">
                    <c:v>2064</c:v>
                  </c:pt>
                  <c:pt idx="2064">
                    <c:v>2065</c:v>
                  </c:pt>
                  <c:pt idx="2065">
                    <c:v>2066</c:v>
                  </c:pt>
                  <c:pt idx="2066">
                    <c:v>2067</c:v>
                  </c:pt>
                  <c:pt idx="2067">
                    <c:v>2068</c:v>
                  </c:pt>
                  <c:pt idx="2068">
                    <c:v>2069</c:v>
                  </c:pt>
                  <c:pt idx="2069">
                    <c:v>2070</c:v>
                  </c:pt>
                  <c:pt idx="2070">
                    <c:v>2071</c:v>
                  </c:pt>
                  <c:pt idx="2071">
                    <c:v>2072</c:v>
                  </c:pt>
                  <c:pt idx="2072">
                    <c:v>2073</c:v>
                  </c:pt>
                  <c:pt idx="2073">
                    <c:v>2074</c:v>
                  </c:pt>
                  <c:pt idx="2074">
                    <c:v>2075</c:v>
                  </c:pt>
                  <c:pt idx="2075">
                    <c:v>2076</c:v>
                  </c:pt>
                  <c:pt idx="2076">
                    <c:v>2077</c:v>
                  </c:pt>
                  <c:pt idx="2077">
                    <c:v>2078</c:v>
                  </c:pt>
                  <c:pt idx="2078">
                    <c:v>2079</c:v>
                  </c:pt>
                  <c:pt idx="2079">
                    <c:v>2080</c:v>
                  </c:pt>
                  <c:pt idx="2080">
                    <c:v>2081</c:v>
                  </c:pt>
                  <c:pt idx="2081">
                    <c:v>2082</c:v>
                  </c:pt>
                  <c:pt idx="2082">
                    <c:v>2083</c:v>
                  </c:pt>
                  <c:pt idx="2083">
                    <c:v>2084</c:v>
                  </c:pt>
                  <c:pt idx="2084">
                    <c:v>2085</c:v>
                  </c:pt>
                  <c:pt idx="2085">
                    <c:v>2086</c:v>
                  </c:pt>
                  <c:pt idx="2086">
                    <c:v>2087</c:v>
                  </c:pt>
                  <c:pt idx="2087">
                    <c:v>2088</c:v>
                  </c:pt>
                  <c:pt idx="2088">
                    <c:v>2089</c:v>
                  </c:pt>
                  <c:pt idx="2089">
                    <c:v>2090</c:v>
                  </c:pt>
                  <c:pt idx="2090">
                    <c:v>2091</c:v>
                  </c:pt>
                  <c:pt idx="2091">
                    <c:v>2092</c:v>
                  </c:pt>
                  <c:pt idx="2092">
                    <c:v>2093</c:v>
                  </c:pt>
                  <c:pt idx="2093">
                    <c:v>2094</c:v>
                  </c:pt>
                  <c:pt idx="2094">
                    <c:v>2095</c:v>
                  </c:pt>
                  <c:pt idx="2095">
                    <c:v>2096</c:v>
                  </c:pt>
                  <c:pt idx="2096">
                    <c:v>2097</c:v>
                  </c:pt>
                  <c:pt idx="2097">
                    <c:v>2098</c:v>
                  </c:pt>
                  <c:pt idx="2098">
                    <c:v>2099</c:v>
                  </c:pt>
                  <c:pt idx="2099">
                    <c:v>2100</c:v>
                  </c:pt>
                  <c:pt idx="2100">
                    <c:v>2101</c:v>
                  </c:pt>
                  <c:pt idx="2101">
                    <c:v>2102</c:v>
                  </c:pt>
                  <c:pt idx="2102">
                    <c:v>2103</c:v>
                  </c:pt>
                  <c:pt idx="2103">
                    <c:v>2104</c:v>
                  </c:pt>
                  <c:pt idx="2104">
                    <c:v>2105</c:v>
                  </c:pt>
                  <c:pt idx="2105">
                    <c:v>2106</c:v>
                  </c:pt>
                  <c:pt idx="2106">
                    <c:v>2107</c:v>
                  </c:pt>
                  <c:pt idx="2107">
                    <c:v>2108</c:v>
                  </c:pt>
                  <c:pt idx="2108">
                    <c:v>2109</c:v>
                  </c:pt>
                  <c:pt idx="2109">
                    <c:v>2110</c:v>
                  </c:pt>
                  <c:pt idx="2110">
                    <c:v>2111</c:v>
                  </c:pt>
                  <c:pt idx="2111">
                    <c:v>2112</c:v>
                  </c:pt>
                  <c:pt idx="2112">
                    <c:v>2113</c:v>
                  </c:pt>
                  <c:pt idx="2113">
                    <c:v>2114</c:v>
                  </c:pt>
                  <c:pt idx="2114">
                    <c:v>2115</c:v>
                  </c:pt>
                  <c:pt idx="2115">
                    <c:v>2116</c:v>
                  </c:pt>
                  <c:pt idx="2116">
                    <c:v>2117</c:v>
                  </c:pt>
                  <c:pt idx="2117">
                    <c:v>2118</c:v>
                  </c:pt>
                  <c:pt idx="2118">
                    <c:v>2119</c:v>
                  </c:pt>
                  <c:pt idx="2119">
                    <c:v>2120</c:v>
                  </c:pt>
                  <c:pt idx="2120">
                    <c:v>2121</c:v>
                  </c:pt>
                  <c:pt idx="2121">
                    <c:v>2122</c:v>
                  </c:pt>
                  <c:pt idx="2122">
                    <c:v>2123</c:v>
                  </c:pt>
                  <c:pt idx="2123">
                    <c:v>2124</c:v>
                  </c:pt>
                  <c:pt idx="2124">
                    <c:v>2125</c:v>
                  </c:pt>
                  <c:pt idx="2125">
                    <c:v>2126</c:v>
                  </c:pt>
                  <c:pt idx="2126">
                    <c:v>2127</c:v>
                  </c:pt>
                  <c:pt idx="2127">
                    <c:v>2128</c:v>
                  </c:pt>
                  <c:pt idx="2128">
                    <c:v>2129</c:v>
                  </c:pt>
                  <c:pt idx="2129">
                    <c:v>2130</c:v>
                  </c:pt>
                  <c:pt idx="2130">
                    <c:v>2131</c:v>
                  </c:pt>
                  <c:pt idx="2131">
                    <c:v>2132</c:v>
                  </c:pt>
                  <c:pt idx="2132">
                    <c:v>2133</c:v>
                  </c:pt>
                  <c:pt idx="2133">
                    <c:v>2134</c:v>
                  </c:pt>
                  <c:pt idx="2134">
                    <c:v>2135</c:v>
                  </c:pt>
                  <c:pt idx="2135">
                    <c:v>2136</c:v>
                  </c:pt>
                  <c:pt idx="2136">
                    <c:v>2137</c:v>
                  </c:pt>
                  <c:pt idx="2137">
                    <c:v>2138</c:v>
                  </c:pt>
                  <c:pt idx="2138">
                    <c:v>2139</c:v>
                  </c:pt>
                  <c:pt idx="2139">
                    <c:v>2140</c:v>
                  </c:pt>
                  <c:pt idx="2140">
                    <c:v>2141</c:v>
                  </c:pt>
                  <c:pt idx="2141">
                    <c:v>2142</c:v>
                  </c:pt>
                  <c:pt idx="2142">
                    <c:v>2143</c:v>
                  </c:pt>
                  <c:pt idx="2143">
                    <c:v>2144</c:v>
                  </c:pt>
                  <c:pt idx="2144">
                    <c:v>2145</c:v>
                  </c:pt>
                  <c:pt idx="2145">
                    <c:v>2146</c:v>
                  </c:pt>
                  <c:pt idx="2146">
                    <c:v>2147</c:v>
                  </c:pt>
                  <c:pt idx="2147">
                    <c:v>2148</c:v>
                  </c:pt>
                  <c:pt idx="2148">
                    <c:v>2149</c:v>
                  </c:pt>
                  <c:pt idx="2149">
                    <c:v>2150</c:v>
                  </c:pt>
                  <c:pt idx="2150">
                    <c:v>2151</c:v>
                  </c:pt>
                  <c:pt idx="2151">
                    <c:v>2152</c:v>
                  </c:pt>
                  <c:pt idx="2152">
                    <c:v>2153</c:v>
                  </c:pt>
                  <c:pt idx="2153">
                    <c:v>2154</c:v>
                  </c:pt>
                  <c:pt idx="2154">
                    <c:v>2155</c:v>
                  </c:pt>
                  <c:pt idx="2155">
                    <c:v>2156</c:v>
                  </c:pt>
                  <c:pt idx="2156">
                    <c:v>2157</c:v>
                  </c:pt>
                  <c:pt idx="2157">
                    <c:v>2158</c:v>
                  </c:pt>
                  <c:pt idx="2158">
                    <c:v>2159</c:v>
                  </c:pt>
                  <c:pt idx="2159">
                    <c:v>2160</c:v>
                  </c:pt>
                  <c:pt idx="2160">
                    <c:v>2161</c:v>
                  </c:pt>
                  <c:pt idx="2161">
                    <c:v>2162</c:v>
                  </c:pt>
                  <c:pt idx="2162">
                    <c:v>2163</c:v>
                  </c:pt>
                  <c:pt idx="2163">
                    <c:v>2164</c:v>
                  </c:pt>
                  <c:pt idx="2164">
                    <c:v>2165</c:v>
                  </c:pt>
                  <c:pt idx="2165">
                    <c:v>2166</c:v>
                  </c:pt>
                  <c:pt idx="2166">
                    <c:v>2167</c:v>
                  </c:pt>
                  <c:pt idx="2167">
                    <c:v>2168</c:v>
                  </c:pt>
                  <c:pt idx="2168">
                    <c:v>2169</c:v>
                  </c:pt>
                  <c:pt idx="2169">
                    <c:v>2170</c:v>
                  </c:pt>
                  <c:pt idx="2170">
                    <c:v>2171</c:v>
                  </c:pt>
                  <c:pt idx="2171">
                    <c:v>2172</c:v>
                  </c:pt>
                  <c:pt idx="2172">
                    <c:v>2173</c:v>
                  </c:pt>
                  <c:pt idx="2173">
                    <c:v>2174</c:v>
                  </c:pt>
                  <c:pt idx="2174">
                    <c:v>2175</c:v>
                  </c:pt>
                  <c:pt idx="2175">
                    <c:v>2176</c:v>
                  </c:pt>
                  <c:pt idx="2176">
                    <c:v>2177</c:v>
                  </c:pt>
                  <c:pt idx="2177">
                    <c:v>2178</c:v>
                  </c:pt>
                  <c:pt idx="2178">
                    <c:v>2179</c:v>
                  </c:pt>
                  <c:pt idx="2179">
                    <c:v>2180</c:v>
                  </c:pt>
                  <c:pt idx="2180">
                    <c:v>2181</c:v>
                  </c:pt>
                  <c:pt idx="2181">
                    <c:v>2182</c:v>
                  </c:pt>
                  <c:pt idx="2182">
                    <c:v>2183</c:v>
                  </c:pt>
                  <c:pt idx="2183">
                    <c:v>2184</c:v>
                  </c:pt>
                  <c:pt idx="2184">
                    <c:v>2185</c:v>
                  </c:pt>
                  <c:pt idx="2185">
                    <c:v>2186</c:v>
                  </c:pt>
                  <c:pt idx="2186">
                    <c:v>2187</c:v>
                  </c:pt>
                  <c:pt idx="2187">
                    <c:v>2188</c:v>
                  </c:pt>
                  <c:pt idx="2188">
                    <c:v>2189</c:v>
                  </c:pt>
                  <c:pt idx="2189">
                    <c:v>2190</c:v>
                  </c:pt>
                  <c:pt idx="2190">
                    <c:v>2191</c:v>
                  </c:pt>
                  <c:pt idx="2191">
                    <c:v>2192</c:v>
                  </c:pt>
                  <c:pt idx="2192">
                    <c:v>2193</c:v>
                  </c:pt>
                  <c:pt idx="2193">
                    <c:v>2194</c:v>
                  </c:pt>
                  <c:pt idx="2194">
                    <c:v>2195</c:v>
                  </c:pt>
                  <c:pt idx="2195">
                    <c:v>2196</c:v>
                  </c:pt>
                  <c:pt idx="2196">
                    <c:v>2197</c:v>
                  </c:pt>
                  <c:pt idx="2197">
                    <c:v>2198</c:v>
                  </c:pt>
                  <c:pt idx="2198">
                    <c:v>2199</c:v>
                  </c:pt>
                  <c:pt idx="2199">
                    <c:v>2200</c:v>
                  </c:pt>
                  <c:pt idx="2200">
                    <c:v>2201</c:v>
                  </c:pt>
                  <c:pt idx="2201">
                    <c:v>2202</c:v>
                  </c:pt>
                  <c:pt idx="2202">
                    <c:v>2203</c:v>
                  </c:pt>
                  <c:pt idx="2203">
                    <c:v>2204</c:v>
                  </c:pt>
                  <c:pt idx="2204">
                    <c:v>2205</c:v>
                  </c:pt>
                  <c:pt idx="2205">
                    <c:v>2206</c:v>
                  </c:pt>
                  <c:pt idx="2206">
                    <c:v>2207</c:v>
                  </c:pt>
                  <c:pt idx="2207">
                    <c:v>2208</c:v>
                  </c:pt>
                  <c:pt idx="2208">
                    <c:v>2209</c:v>
                  </c:pt>
                  <c:pt idx="2209">
                    <c:v>2210</c:v>
                  </c:pt>
                  <c:pt idx="2210">
                    <c:v>2211</c:v>
                  </c:pt>
                  <c:pt idx="2211">
                    <c:v>2212</c:v>
                  </c:pt>
                  <c:pt idx="2212">
                    <c:v>2213</c:v>
                  </c:pt>
                  <c:pt idx="2213">
                    <c:v>2214</c:v>
                  </c:pt>
                  <c:pt idx="2214">
                    <c:v>2215</c:v>
                  </c:pt>
                  <c:pt idx="2215">
                    <c:v>2216</c:v>
                  </c:pt>
                  <c:pt idx="2216">
                    <c:v>2217</c:v>
                  </c:pt>
                  <c:pt idx="2217">
                    <c:v>2218</c:v>
                  </c:pt>
                  <c:pt idx="2218">
                    <c:v>2219</c:v>
                  </c:pt>
                  <c:pt idx="2219">
                    <c:v>2220</c:v>
                  </c:pt>
                  <c:pt idx="2220">
                    <c:v>2221</c:v>
                  </c:pt>
                  <c:pt idx="2221">
                    <c:v>2222</c:v>
                  </c:pt>
                  <c:pt idx="2222">
                    <c:v>2223</c:v>
                  </c:pt>
                  <c:pt idx="2223">
                    <c:v>2224</c:v>
                  </c:pt>
                  <c:pt idx="2224">
                    <c:v>2225</c:v>
                  </c:pt>
                  <c:pt idx="2225">
                    <c:v>2226</c:v>
                  </c:pt>
                  <c:pt idx="2226">
                    <c:v>2227</c:v>
                  </c:pt>
                  <c:pt idx="2227">
                    <c:v>2228</c:v>
                  </c:pt>
                  <c:pt idx="2228">
                    <c:v>2229</c:v>
                  </c:pt>
                  <c:pt idx="2229">
                    <c:v>2230</c:v>
                  </c:pt>
                  <c:pt idx="2230">
                    <c:v>2231</c:v>
                  </c:pt>
                  <c:pt idx="2231">
                    <c:v>2232</c:v>
                  </c:pt>
                  <c:pt idx="2232">
                    <c:v>2233</c:v>
                  </c:pt>
                  <c:pt idx="2233">
                    <c:v>2234</c:v>
                  </c:pt>
                  <c:pt idx="2234">
                    <c:v>2235</c:v>
                  </c:pt>
                  <c:pt idx="2235">
                    <c:v>2236</c:v>
                  </c:pt>
                  <c:pt idx="2236">
                    <c:v>2237</c:v>
                  </c:pt>
                  <c:pt idx="2237">
                    <c:v>2238</c:v>
                  </c:pt>
                  <c:pt idx="2238">
                    <c:v>2239</c:v>
                  </c:pt>
                  <c:pt idx="2239">
                    <c:v>2240</c:v>
                  </c:pt>
                  <c:pt idx="2240">
                    <c:v>2241</c:v>
                  </c:pt>
                  <c:pt idx="2241">
                    <c:v>2242</c:v>
                  </c:pt>
                  <c:pt idx="2242">
                    <c:v>2243</c:v>
                  </c:pt>
                  <c:pt idx="2243">
                    <c:v>2244</c:v>
                  </c:pt>
                  <c:pt idx="2244">
                    <c:v>2245</c:v>
                  </c:pt>
                  <c:pt idx="2245">
                    <c:v>2246</c:v>
                  </c:pt>
                  <c:pt idx="2246">
                    <c:v>2247</c:v>
                  </c:pt>
                  <c:pt idx="2247">
                    <c:v>2248</c:v>
                  </c:pt>
                  <c:pt idx="2248">
                    <c:v>2249</c:v>
                  </c:pt>
                  <c:pt idx="2249">
                    <c:v>2250</c:v>
                  </c:pt>
                  <c:pt idx="2250">
                    <c:v>2251</c:v>
                  </c:pt>
                  <c:pt idx="2251">
                    <c:v>2252</c:v>
                  </c:pt>
                  <c:pt idx="2252">
                    <c:v>2253</c:v>
                  </c:pt>
                  <c:pt idx="2253">
                    <c:v>2254</c:v>
                  </c:pt>
                  <c:pt idx="2254">
                    <c:v>2255</c:v>
                  </c:pt>
                  <c:pt idx="2255">
                    <c:v>2256</c:v>
                  </c:pt>
                  <c:pt idx="2256">
                    <c:v>2257</c:v>
                  </c:pt>
                  <c:pt idx="2257">
                    <c:v>2258</c:v>
                  </c:pt>
                  <c:pt idx="2258">
                    <c:v>2259</c:v>
                  </c:pt>
                  <c:pt idx="2259">
                    <c:v>2260</c:v>
                  </c:pt>
                  <c:pt idx="2260">
                    <c:v>2261</c:v>
                  </c:pt>
                  <c:pt idx="2261">
                    <c:v>2262</c:v>
                  </c:pt>
                  <c:pt idx="2262">
                    <c:v>2263</c:v>
                  </c:pt>
                  <c:pt idx="2263">
                    <c:v>2264</c:v>
                  </c:pt>
                  <c:pt idx="2264">
                    <c:v>2265</c:v>
                  </c:pt>
                  <c:pt idx="2265">
                    <c:v>2266</c:v>
                  </c:pt>
                  <c:pt idx="2266">
                    <c:v>2267</c:v>
                  </c:pt>
                  <c:pt idx="2267">
                    <c:v>2268</c:v>
                  </c:pt>
                  <c:pt idx="2268">
                    <c:v>2269</c:v>
                  </c:pt>
                  <c:pt idx="2269">
                    <c:v>2270</c:v>
                  </c:pt>
                  <c:pt idx="2270">
                    <c:v>2271</c:v>
                  </c:pt>
                  <c:pt idx="2271">
                    <c:v>2272</c:v>
                  </c:pt>
                  <c:pt idx="2272">
                    <c:v>2273</c:v>
                  </c:pt>
                  <c:pt idx="2273">
                    <c:v>2274</c:v>
                  </c:pt>
                  <c:pt idx="2274">
                    <c:v>2275</c:v>
                  </c:pt>
                  <c:pt idx="2275">
                    <c:v>2276</c:v>
                  </c:pt>
                  <c:pt idx="2276">
                    <c:v>2277</c:v>
                  </c:pt>
                  <c:pt idx="2277">
                    <c:v>2278</c:v>
                  </c:pt>
                  <c:pt idx="2278">
                    <c:v>2279</c:v>
                  </c:pt>
                  <c:pt idx="2279">
                    <c:v>2280</c:v>
                  </c:pt>
                  <c:pt idx="2280">
                    <c:v>2281</c:v>
                  </c:pt>
                  <c:pt idx="2281">
                    <c:v>2282</c:v>
                  </c:pt>
                  <c:pt idx="2282">
                    <c:v>2283</c:v>
                  </c:pt>
                  <c:pt idx="2283">
                    <c:v>2284</c:v>
                  </c:pt>
                  <c:pt idx="2284">
                    <c:v>2285</c:v>
                  </c:pt>
                  <c:pt idx="2285">
                    <c:v>2286</c:v>
                  </c:pt>
                  <c:pt idx="2286">
                    <c:v>2287</c:v>
                  </c:pt>
                  <c:pt idx="2287">
                    <c:v>2288</c:v>
                  </c:pt>
                  <c:pt idx="2288">
                    <c:v>2289</c:v>
                  </c:pt>
                  <c:pt idx="2289">
                    <c:v>2290</c:v>
                  </c:pt>
                  <c:pt idx="2290">
                    <c:v>2291</c:v>
                  </c:pt>
                  <c:pt idx="2291">
                    <c:v>2292</c:v>
                  </c:pt>
                  <c:pt idx="2292">
                    <c:v>2293</c:v>
                  </c:pt>
                  <c:pt idx="2293">
                    <c:v>2294</c:v>
                  </c:pt>
                  <c:pt idx="2294">
                    <c:v>2295</c:v>
                  </c:pt>
                  <c:pt idx="2295">
                    <c:v>2296</c:v>
                  </c:pt>
                  <c:pt idx="2296">
                    <c:v>2297</c:v>
                  </c:pt>
                  <c:pt idx="2297">
                    <c:v>2298</c:v>
                  </c:pt>
                  <c:pt idx="2298">
                    <c:v>2299</c:v>
                  </c:pt>
                  <c:pt idx="2299">
                    <c:v>2300</c:v>
                  </c:pt>
                  <c:pt idx="2300">
                    <c:v>2301</c:v>
                  </c:pt>
                  <c:pt idx="2301">
                    <c:v>2302</c:v>
                  </c:pt>
                  <c:pt idx="2302">
                    <c:v>2303</c:v>
                  </c:pt>
                  <c:pt idx="2303">
                    <c:v>2304</c:v>
                  </c:pt>
                  <c:pt idx="2304">
                    <c:v>2305</c:v>
                  </c:pt>
                  <c:pt idx="2305">
                    <c:v>2306</c:v>
                  </c:pt>
                  <c:pt idx="2306">
                    <c:v>2307</c:v>
                  </c:pt>
                  <c:pt idx="2307">
                    <c:v>2308</c:v>
                  </c:pt>
                  <c:pt idx="2308">
                    <c:v>2309</c:v>
                  </c:pt>
                  <c:pt idx="2309">
                    <c:v>2310</c:v>
                  </c:pt>
                  <c:pt idx="2310">
                    <c:v>2311</c:v>
                  </c:pt>
                  <c:pt idx="2311">
                    <c:v>2312</c:v>
                  </c:pt>
                  <c:pt idx="2312">
                    <c:v>2313</c:v>
                  </c:pt>
                  <c:pt idx="2313">
                    <c:v>2314</c:v>
                  </c:pt>
                  <c:pt idx="2314">
                    <c:v>2315</c:v>
                  </c:pt>
                  <c:pt idx="2315">
                    <c:v>2316</c:v>
                  </c:pt>
                  <c:pt idx="2316">
                    <c:v>2317</c:v>
                  </c:pt>
                  <c:pt idx="2317">
                    <c:v>2318</c:v>
                  </c:pt>
                  <c:pt idx="2318">
                    <c:v>2319</c:v>
                  </c:pt>
                  <c:pt idx="2319">
                    <c:v>2320</c:v>
                  </c:pt>
                  <c:pt idx="2320">
                    <c:v>2321</c:v>
                  </c:pt>
                  <c:pt idx="2321">
                    <c:v>2322</c:v>
                  </c:pt>
                  <c:pt idx="2322">
                    <c:v>2323</c:v>
                  </c:pt>
                  <c:pt idx="2323">
                    <c:v>2324</c:v>
                  </c:pt>
                  <c:pt idx="2324">
                    <c:v>2325</c:v>
                  </c:pt>
                  <c:pt idx="2325">
                    <c:v>2326</c:v>
                  </c:pt>
                  <c:pt idx="2326">
                    <c:v>2327</c:v>
                  </c:pt>
                  <c:pt idx="2327">
                    <c:v>2328</c:v>
                  </c:pt>
                  <c:pt idx="2328">
                    <c:v>2329</c:v>
                  </c:pt>
                  <c:pt idx="2329">
                    <c:v>2330</c:v>
                  </c:pt>
                  <c:pt idx="2330">
                    <c:v>2331</c:v>
                  </c:pt>
                  <c:pt idx="2331">
                    <c:v>2332</c:v>
                  </c:pt>
                  <c:pt idx="2332">
                    <c:v>2333</c:v>
                  </c:pt>
                  <c:pt idx="2333">
                    <c:v>2334</c:v>
                  </c:pt>
                  <c:pt idx="2334">
                    <c:v>2335</c:v>
                  </c:pt>
                  <c:pt idx="2335">
                    <c:v>2336</c:v>
                  </c:pt>
                  <c:pt idx="2336">
                    <c:v>2337</c:v>
                  </c:pt>
                  <c:pt idx="2337">
                    <c:v>2338</c:v>
                  </c:pt>
                  <c:pt idx="2338">
                    <c:v>2339</c:v>
                  </c:pt>
                  <c:pt idx="2339">
                    <c:v>2340</c:v>
                  </c:pt>
                  <c:pt idx="2340">
                    <c:v>2341</c:v>
                  </c:pt>
                  <c:pt idx="2341">
                    <c:v>2342</c:v>
                  </c:pt>
                  <c:pt idx="2342">
                    <c:v>2343</c:v>
                  </c:pt>
                  <c:pt idx="2343">
                    <c:v>2344</c:v>
                  </c:pt>
                  <c:pt idx="2344">
                    <c:v>2345</c:v>
                  </c:pt>
                  <c:pt idx="2345">
                    <c:v>2346</c:v>
                  </c:pt>
                  <c:pt idx="2346">
                    <c:v>2347</c:v>
                  </c:pt>
                  <c:pt idx="2347">
                    <c:v>2348</c:v>
                  </c:pt>
                  <c:pt idx="2348">
                    <c:v>2349</c:v>
                  </c:pt>
                  <c:pt idx="2349">
                    <c:v>2350</c:v>
                  </c:pt>
                  <c:pt idx="2350">
                    <c:v>2351</c:v>
                  </c:pt>
                  <c:pt idx="2351">
                    <c:v>2352</c:v>
                  </c:pt>
                  <c:pt idx="2352">
                    <c:v>2353</c:v>
                  </c:pt>
                  <c:pt idx="2353">
                    <c:v>2354</c:v>
                  </c:pt>
                  <c:pt idx="2354">
                    <c:v>2355</c:v>
                  </c:pt>
                  <c:pt idx="2355">
                    <c:v>2356</c:v>
                  </c:pt>
                  <c:pt idx="2356">
                    <c:v>2357</c:v>
                  </c:pt>
                  <c:pt idx="2357">
                    <c:v>2358</c:v>
                  </c:pt>
                  <c:pt idx="2358">
                    <c:v>2359</c:v>
                  </c:pt>
                  <c:pt idx="2359">
                    <c:v>2360</c:v>
                  </c:pt>
                  <c:pt idx="2360">
                    <c:v>2361</c:v>
                  </c:pt>
                  <c:pt idx="2361">
                    <c:v>2362</c:v>
                  </c:pt>
                  <c:pt idx="2362">
                    <c:v>2363</c:v>
                  </c:pt>
                  <c:pt idx="2363">
                    <c:v>2364</c:v>
                  </c:pt>
                  <c:pt idx="2364">
                    <c:v>2365</c:v>
                  </c:pt>
                  <c:pt idx="2365">
                    <c:v>2366</c:v>
                  </c:pt>
                  <c:pt idx="2366">
                    <c:v>2367</c:v>
                  </c:pt>
                  <c:pt idx="2367">
                    <c:v>2368</c:v>
                  </c:pt>
                  <c:pt idx="2368">
                    <c:v>2369</c:v>
                  </c:pt>
                  <c:pt idx="2369">
                    <c:v>2370</c:v>
                  </c:pt>
                  <c:pt idx="2370">
                    <c:v>2371</c:v>
                  </c:pt>
                  <c:pt idx="2371">
                    <c:v>2372</c:v>
                  </c:pt>
                  <c:pt idx="2372">
                    <c:v>2373</c:v>
                  </c:pt>
                  <c:pt idx="2373">
                    <c:v>2374</c:v>
                  </c:pt>
                  <c:pt idx="2374">
                    <c:v>2375</c:v>
                  </c:pt>
                  <c:pt idx="2375">
                    <c:v>2376</c:v>
                  </c:pt>
                  <c:pt idx="2376">
                    <c:v>2377</c:v>
                  </c:pt>
                  <c:pt idx="2377">
                    <c:v>2378</c:v>
                  </c:pt>
                  <c:pt idx="2378">
                    <c:v>2379</c:v>
                  </c:pt>
                  <c:pt idx="2379">
                    <c:v>2380</c:v>
                  </c:pt>
                  <c:pt idx="2380">
                    <c:v>2381</c:v>
                  </c:pt>
                  <c:pt idx="2381">
                    <c:v>2382</c:v>
                  </c:pt>
                  <c:pt idx="2382">
                    <c:v>2383</c:v>
                  </c:pt>
                  <c:pt idx="2383">
                    <c:v>2384</c:v>
                  </c:pt>
                  <c:pt idx="2384">
                    <c:v>2385</c:v>
                  </c:pt>
                  <c:pt idx="2385">
                    <c:v>2386</c:v>
                  </c:pt>
                  <c:pt idx="2386">
                    <c:v>2387</c:v>
                  </c:pt>
                  <c:pt idx="2387">
                    <c:v>2388</c:v>
                  </c:pt>
                  <c:pt idx="2388">
                    <c:v>2389</c:v>
                  </c:pt>
                  <c:pt idx="2389">
                    <c:v>2390</c:v>
                  </c:pt>
                  <c:pt idx="2390">
                    <c:v>2391</c:v>
                  </c:pt>
                  <c:pt idx="2391">
                    <c:v>2392</c:v>
                  </c:pt>
                  <c:pt idx="2392">
                    <c:v>2393</c:v>
                  </c:pt>
                  <c:pt idx="2393">
                    <c:v>2394</c:v>
                  </c:pt>
                  <c:pt idx="2394">
                    <c:v>2395</c:v>
                  </c:pt>
                  <c:pt idx="2395">
                    <c:v>2396</c:v>
                  </c:pt>
                  <c:pt idx="2396">
                    <c:v>2397</c:v>
                  </c:pt>
                  <c:pt idx="2397">
                    <c:v>2398</c:v>
                  </c:pt>
                  <c:pt idx="2398">
                    <c:v>2399</c:v>
                  </c:pt>
                  <c:pt idx="2399">
                    <c:v>2400</c:v>
                  </c:pt>
                  <c:pt idx="2400">
                    <c:v>2401</c:v>
                  </c:pt>
                  <c:pt idx="2401">
                    <c:v>2402</c:v>
                  </c:pt>
                  <c:pt idx="2402">
                    <c:v>2403</c:v>
                  </c:pt>
                  <c:pt idx="2403">
                    <c:v>2404</c:v>
                  </c:pt>
                  <c:pt idx="2404">
                    <c:v>2405</c:v>
                  </c:pt>
                  <c:pt idx="2405">
                    <c:v>2406</c:v>
                  </c:pt>
                  <c:pt idx="2406">
                    <c:v>2407</c:v>
                  </c:pt>
                  <c:pt idx="2407">
                    <c:v>2408</c:v>
                  </c:pt>
                  <c:pt idx="2408">
                    <c:v>2409</c:v>
                  </c:pt>
                  <c:pt idx="2409">
                    <c:v>2410</c:v>
                  </c:pt>
                  <c:pt idx="2410">
                    <c:v>2411</c:v>
                  </c:pt>
                  <c:pt idx="2411">
                    <c:v>2412</c:v>
                  </c:pt>
                  <c:pt idx="2412">
                    <c:v>2413</c:v>
                  </c:pt>
                  <c:pt idx="2413">
                    <c:v>2414</c:v>
                  </c:pt>
                  <c:pt idx="2414">
                    <c:v>2415</c:v>
                  </c:pt>
                  <c:pt idx="2415">
                    <c:v>2416</c:v>
                  </c:pt>
                  <c:pt idx="2416">
                    <c:v>2417</c:v>
                  </c:pt>
                  <c:pt idx="2417">
                    <c:v>2418</c:v>
                  </c:pt>
                  <c:pt idx="2418">
                    <c:v>2419</c:v>
                  </c:pt>
                  <c:pt idx="2419">
                    <c:v>2420</c:v>
                  </c:pt>
                  <c:pt idx="2420">
                    <c:v>2421</c:v>
                  </c:pt>
                  <c:pt idx="2421">
                    <c:v>2422</c:v>
                  </c:pt>
                  <c:pt idx="2422">
                    <c:v>2423</c:v>
                  </c:pt>
                  <c:pt idx="2423">
                    <c:v>2424</c:v>
                  </c:pt>
                  <c:pt idx="2424">
                    <c:v>2425</c:v>
                  </c:pt>
                  <c:pt idx="2425">
                    <c:v>2426</c:v>
                  </c:pt>
                  <c:pt idx="2426">
                    <c:v>2427</c:v>
                  </c:pt>
                  <c:pt idx="2427">
                    <c:v>2428</c:v>
                  </c:pt>
                  <c:pt idx="2428">
                    <c:v>2429</c:v>
                  </c:pt>
                  <c:pt idx="2429">
                    <c:v>2430</c:v>
                  </c:pt>
                  <c:pt idx="2430">
                    <c:v>2431</c:v>
                  </c:pt>
                  <c:pt idx="2431">
                    <c:v>2432</c:v>
                  </c:pt>
                  <c:pt idx="2432">
                    <c:v>2433</c:v>
                  </c:pt>
                  <c:pt idx="2433">
                    <c:v>2434</c:v>
                  </c:pt>
                  <c:pt idx="2434">
                    <c:v>2435</c:v>
                  </c:pt>
                  <c:pt idx="2435">
                    <c:v>2436</c:v>
                  </c:pt>
                  <c:pt idx="2436">
                    <c:v>2437</c:v>
                  </c:pt>
                  <c:pt idx="2437">
                    <c:v>2438</c:v>
                  </c:pt>
                  <c:pt idx="2438">
                    <c:v>2439</c:v>
                  </c:pt>
                  <c:pt idx="2439">
                    <c:v>2440</c:v>
                  </c:pt>
                  <c:pt idx="2440">
                    <c:v>2441</c:v>
                  </c:pt>
                  <c:pt idx="2441">
                    <c:v>2442</c:v>
                  </c:pt>
                  <c:pt idx="2442">
                    <c:v>2443</c:v>
                  </c:pt>
                  <c:pt idx="2443">
                    <c:v>2444</c:v>
                  </c:pt>
                  <c:pt idx="2444">
                    <c:v>2445</c:v>
                  </c:pt>
                  <c:pt idx="2445">
                    <c:v>2446</c:v>
                  </c:pt>
                  <c:pt idx="2446">
                    <c:v>2447</c:v>
                  </c:pt>
                  <c:pt idx="2447">
                    <c:v>2448</c:v>
                  </c:pt>
                  <c:pt idx="2448">
                    <c:v>2449</c:v>
                  </c:pt>
                  <c:pt idx="2449">
                    <c:v>2450</c:v>
                  </c:pt>
                  <c:pt idx="2450">
                    <c:v>2451</c:v>
                  </c:pt>
                  <c:pt idx="2451">
                    <c:v>2452</c:v>
                  </c:pt>
                  <c:pt idx="2452">
                    <c:v>2453</c:v>
                  </c:pt>
                  <c:pt idx="2453">
                    <c:v>2454</c:v>
                  </c:pt>
                  <c:pt idx="2454">
                    <c:v>2455</c:v>
                  </c:pt>
                  <c:pt idx="2455">
                    <c:v>2456</c:v>
                  </c:pt>
                  <c:pt idx="2456">
                    <c:v>2457</c:v>
                  </c:pt>
                  <c:pt idx="2457">
                    <c:v>2458</c:v>
                  </c:pt>
                  <c:pt idx="2458">
                    <c:v>2459</c:v>
                  </c:pt>
                  <c:pt idx="2459">
                    <c:v>2460</c:v>
                  </c:pt>
                  <c:pt idx="2460">
                    <c:v>2461</c:v>
                  </c:pt>
                  <c:pt idx="2461">
                    <c:v>2462</c:v>
                  </c:pt>
                  <c:pt idx="2462">
                    <c:v>2463</c:v>
                  </c:pt>
                  <c:pt idx="2463">
                    <c:v>2464</c:v>
                  </c:pt>
                  <c:pt idx="2464">
                    <c:v>2465</c:v>
                  </c:pt>
                  <c:pt idx="2465">
                    <c:v>2466</c:v>
                  </c:pt>
                  <c:pt idx="2466">
                    <c:v>2467</c:v>
                  </c:pt>
                  <c:pt idx="2467">
                    <c:v>2468</c:v>
                  </c:pt>
                  <c:pt idx="2468">
                    <c:v>2469</c:v>
                  </c:pt>
                  <c:pt idx="2469">
                    <c:v>2470</c:v>
                  </c:pt>
                  <c:pt idx="2470">
                    <c:v>2471</c:v>
                  </c:pt>
                  <c:pt idx="2471">
                    <c:v>2472</c:v>
                  </c:pt>
                  <c:pt idx="2472">
                    <c:v>2473</c:v>
                  </c:pt>
                  <c:pt idx="2473">
                    <c:v>2474</c:v>
                  </c:pt>
                  <c:pt idx="2474">
                    <c:v>2475</c:v>
                  </c:pt>
                  <c:pt idx="2475">
                    <c:v>2476</c:v>
                  </c:pt>
                  <c:pt idx="2476">
                    <c:v>2477</c:v>
                  </c:pt>
                  <c:pt idx="2477">
                    <c:v>2478</c:v>
                  </c:pt>
                  <c:pt idx="2478">
                    <c:v>2479</c:v>
                  </c:pt>
                  <c:pt idx="2479">
                    <c:v>2480</c:v>
                  </c:pt>
                  <c:pt idx="2480">
                    <c:v>2481</c:v>
                  </c:pt>
                  <c:pt idx="2481">
                    <c:v>2482</c:v>
                  </c:pt>
                  <c:pt idx="2482">
                    <c:v>2483</c:v>
                  </c:pt>
                  <c:pt idx="2483">
                    <c:v>2484</c:v>
                  </c:pt>
                  <c:pt idx="2484">
                    <c:v>2485</c:v>
                  </c:pt>
                  <c:pt idx="2485">
                    <c:v>2486</c:v>
                  </c:pt>
                  <c:pt idx="2486">
                    <c:v>2487</c:v>
                  </c:pt>
                  <c:pt idx="2487">
                    <c:v>2488</c:v>
                  </c:pt>
                  <c:pt idx="2488">
                    <c:v>2489</c:v>
                  </c:pt>
                  <c:pt idx="2489">
                    <c:v>2490</c:v>
                  </c:pt>
                  <c:pt idx="2490">
                    <c:v>2491</c:v>
                  </c:pt>
                  <c:pt idx="2491">
                    <c:v>2492</c:v>
                  </c:pt>
                  <c:pt idx="2492">
                    <c:v>2493</c:v>
                  </c:pt>
                  <c:pt idx="2493">
                    <c:v>2494</c:v>
                  </c:pt>
                  <c:pt idx="2494">
                    <c:v>2495</c:v>
                  </c:pt>
                  <c:pt idx="2495">
                    <c:v>2496</c:v>
                  </c:pt>
                  <c:pt idx="2496">
                    <c:v>2497</c:v>
                  </c:pt>
                  <c:pt idx="2497">
                    <c:v>2498</c:v>
                  </c:pt>
                  <c:pt idx="2498">
                    <c:v>2499</c:v>
                  </c:pt>
                  <c:pt idx="2499">
                    <c:v>2500</c:v>
                  </c:pt>
                  <c:pt idx="2500">
                    <c:v>2501</c:v>
                  </c:pt>
                  <c:pt idx="2501">
                    <c:v>2502</c:v>
                  </c:pt>
                  <c:pt idx="2502">
                    <c:v>2503</c:v>
                  </c:pt>
                  <c:pt idx="2503">
                    <c:v>2504</c:v>
                  </c:pt>
                  <c:pt idx="2504">
                    <c:v>2505</c:v>
                  </c:pt>
                  <c:pt idx="2505">
                    <c:v>2506</c:v>
                  </c:pt>
                  <c:pt idx="2506">
                    <c:v>2507</c:v>
                  </c:pt>
                  <c:pt idx="2507">
                    <c:v>2508</c:v>
                  </c:pt>
                  <c:pt idx="2508">
                    <c:v>2509</c:v>
                  </c:pt>
                  <c:pt idx="2509">
                    <c:v>2510</c:v>
                  </c:pt>
                  <c:pt idx="2510">
                    <c:v>2511</c:v>
                  </c:pt>
                  <c:pt idx="2511">
                    <c:v>2512</c:v>
                  </c:pt>
                  <c:pt idx="2512">
                    <c:v>2513</c:v>
                  </c:pt>
                  <c:pt idx="2513">
                    <c:v>2514</c:v>
                  </c:pt>
                  <c:pt idx="2514">
                    <c:v>2515</c:v>
                  </c:pt>
                  <c:pt idx="2515">
                    <c:v>2516</c:v>
                  </c:pt>
                  <c:pt idx="2516">
                    <c:v>2517</c:v>
                  </c:pt>
                  <c:pt idx="2517">
                    <c:v>2518</c:v>
                  </c:pt>
                  <c:pt idx="2518">
                    <c:v>2519</c:v>
                  </c:pt>
                  <c:pt idx="2519">
                    <c:v>2520</c:v>
                  </c:pt>
                  <c:pt idx="2520">
                    <c:v>2521</c:v>
                  </c:pt>
                  <c:pt idx="2521">
                    <c:v>2522</c:v>
                  </c:pt>
                  <c:pt idx="2522">
                    <c:v>2523</c:v>
                  </c:pt>
                  <c:pt idx="2523">
                    <c:v>2524</c:v>
                  </c:pt>
                  <c:pt idx="2524">
                    <c:v>2525</c:v>
                  </c:pt>
                  <c:pt idx="2525">
                    <c:v>2526</c:v>
                  </c:pt>
                  <c:pt idx="2526">
                    <c:v>2527</c:v>
                  </c:pt>
                  <c:pt idx="2527">
                    <c:v>2528</c:v>
                  </c:pt>
                  <c:pt idx="2528">
                    <c:v>2529</c:v>
                  </c:pt>
                  <c:pt idx="2529">
                    <c:v>2530</c:v>
                  </c:pt>
                  <c:pt idx="2530">
                    <c:v>2531</c:v>
                  </c:pt>
                  <c:pt idx="2531">
                    <c:v>2532</c:v>
                  </c:pt>
                  <c:pt idx="2532">
                    <c:v>2533</c:v>
                  </c:pt>
                  <c:pt idx="2533">
                    <c:v>2534</c:v>
                  </c:pt>
                  <c:pt idx="2534">
                    <c:v>2535</c:v>
                  </c:pt>
                  <c:pt idx="2535">
                    <c:v>2536</c:v>
                  </c:pt>
                  <c:pt idx="2536">
                    <c:v>2537</c:v>
                  </c:pt>
                  <c:pt idx="2537">
                    <c:v>2538</c:v>
                  </c:pt>
                  <c:pt idx="2538">
                    <c:v>2539</c:v>
                  </c:pt>
                  <c:pt idx="2539">
                    <c:v>2540</c:v>
                  </c:pt>
                  <c:pt idx="2540">
                    <c:v>2541</c:v>
                  </c:pt>
                  <c:pt idx="2541">
                    <c:v>2542</c:v>
                  </c:pt>
                  <c:pt idx="2542">
                    <c:v>2543</c:v>
                  </c:pt>
                  <c:pt idx="2543">
                    <c:v>2544</c:v>
                  </c:pt>
                  <c:pt idx="2544">
                    <c:v>2545</c:v>
                  </c:pt>
                  <c:pt idx="2545">
                    <c:v>2546</c:v>
                  </c:pt>
                  <c:pt idx="2546">
                    <c:v>2547</c:v>
                  </c:pt>
                  <c:pt idx="2547">
                    <c:v>2548</c:v>
                  </c:pt>
                  <c:pt idx="2548">
                    <c:v>2549</c:v>
                  </c:pt>
                  <c:pt idx="2549">
                    <c:v>2550</c:v>
                  </c:pt>
                  <c:pt idx="2550">
                    <c:v>2551</c:v>
                  </c:pt>
                  <c:pt idx="2551">
                    <c:v>2552</c:v>
                  </c:pt>
                  <c:pt idx="2552">
                    <c:v>2553</c:v>
                  </c:pt>
                  <c:pt idx="2553">
                    <c:v>2554</c:v>
                  </c:pt>
                  <c:pt idx="2554">
                    <c:v>2555</c:v>
                  </c:pt>
                  <c:pt idx="2555">
                    <c:v>2556</c:v>
                  </c:pt>
                  <c:pt idx="2556">
                    <c:v>2557</c:v>
                  </c:pt>
                  <c:pt idx="2557">
                    <c:v>2558</c:v>
                  </c:pt>
                  <c:pt idx="2558">
                    <c:v>2559</c:v>
                  </c:pt>
                  <c:pt idx="2559">
                    <c:v>2560</c:v>
                  </c:pt>
                  <c:pt idx="2560">
                    <c:v>2561</c:v>
                  </c:pt>
                  <c:pt idx="2561">
                    <c:v>2562</c:v>
                  </c:pt>
                  <c:pt idx="2562">
                    <c:v>2563</c:v>
                  </c:pt>
                  <c:pt idx="2563">
                    <c:v>2564</c:v>
                  </c:pt>
                  <c:pt idx="2564">
                    <c:v>2565</c:v>
                  </c:pt>
                  <c:pt idx="2565">
                    <c:v>2566</c:v>
                  </c:pt>
                  <c:pt idx="2566">
                    <c:v>2567</c:v>
                  </c:pt>
                  <c:pt idx="2567">
                    <c:v>2568</c:v>
                  </c:pt>
                  <c:pt idx="2568">
                    <c:v>2569</c:v>
                  </c:pt>
                  <c:pt idx="2569">
                    <c:v>2570</c:v>
                  </c:pt>
                  <c:pt idx="2570">
                    <c:v>2571</c:v>
                  </c:pt>
                  <c:pt idx="2571">
                    <c:v>2572</c:v>
                  </c:pt>
                  <c:pt idx="2572">
                    <c:v>2573</c:v>
                  </c:pt>
                  <c:pt idx="2573">
                    <c:v>2574</c:v>
                  </c:pt>
                  <c:pt idx="2574">
                    <c:v>2575</c:v>
                  </c:pt>
                  <c:pt idx="2575">
                    <c:v>2576</c:v>
                  </c:pt>
                  <c:pt idx="2576">
                    <c:v>2577</c:v>
                  </c:pt>
                  <c:pt idx="2577">
                    <c:v>2578</c:v>
                  </c:pt>
                  <c:pt idx="2578">
                    <c:v>2579</c:v>
                  </c:pt>
                  <c:pt idx="2579">
                    <c:v>2580</c:v>
                  </c:pt>
                  <c:pt idx="2580">
                    <c:v>2581</c:v>
                  </c:pt>
                  <c:pt idx="2581">
                    <c:v>2582</c:v>
                  </c:pt>
                  <c:pt idx="2582">
                    <c:v>2583</c:v>
                  </c:pt>
                  <c:pt idx="2583">
                    <c:v>2584</c:v>
                  </c:pt>
                  <c:pt idx="2584">
                    <c:v>2585</c:v>
                  </c:pt>
                  <c:pt idx="2585">
                    <c:v>2586</c:v>
                  </c:pt>
                  <c:pt idx="2586">
                    <c:v>2587</c:v>
                  </c:pt>
                  <c:pt idx="2587">
                    <c:v>2588</c:v>
                  </c:pt>
                  <c:pt idx="2588">
                    <c:v>2589</c:v>
                  </c:pt>
                  <c:pt idx="2589">
                    <c:v>2590</c:v>
                  </c:pt>
                  <c:pt idx="2590">
                    <c:v>2591</c:v>
                  </c:pt>
                  <c:pt idx="2591">
                    <c:v>2592</c:v>
                  </c:pt>
                  <c:pt idx="2592">
                    <c:v>2593</c:v>
                  </c:pt>
                  <c:pt idx="2593">
                    <c:v>2594</c:v>
                  </c:pt>
                  <c:pt idx="2594">
                    <c:v>2595</c:v>
                  </c:pt>
                  <c:pt idx="2595">
                    <c:v>2596</c:v>
                  </c:pt>
                  <c:pt idx="2596">
                    <c:v>2597</c:v>
                  </c:pt>
                  <c:pt idx="2597">
                    <c:v>2598</c:v>
                  </c:pt>
                  <c:pt idx="2598">
                    <c:v>2599</c:v>
                  </c:pt>
                  <c:pt idx="2599">
                    <c:v>2600</c:v>
                  </c:pt>
                  <c:pt idx="2600">
                    <c:v>2601</c:v>
                  </c:pt>
                  <c:pt idx="2601">
                    <c:v>2602</c:v>
                  </c:pt>
                  <c:pt idx="2602">
                    <c:v>2603</c:v>
                  </c:pt>
                  <c:pt idx="2603">
                    <c:v>2604</c:v>
                  </c:pt>
                  <c:pt idx="2604">
                    <c:v>2605</c:v>
                  </c:pt>
                  <c:pt idx="2605">
                    <c:v>2606</c:v>
                  </c:pt>
                  <c:pt idx="2606">
                    <c:v>2607</c:v>
                  </c:pt>
                  <c:pt idx="2607">
                    <c:v>2608</c:v>
                  </c:pt>
                  <c:pt idx="2608">
                    <c:v>2609</c:v>
                  </c:pt>
                  <c:pt idx="2609">
                    <c:v>2610</c:v>
                  </c:pt>
                  <c:pt idx="2610">
                    <c:v>2611</c:v>
                  </c:pt>
                  <c:pt idx="2611">
                    <c:v>2612</c:v>
                  </c:pt>
                  <c:pt idx="2612">
                    <c:v>2613</c:v>
                  </c:pt>
                  <c:pt idx="2613">
                    <c:v>2614</c:v>
                  </c:pt>
                  <c:pt idx="2614">
                    <c:v>2615</c:v>
                  </c:pt>
                  <c:pt idx="2615">
                    <c:v>2616</c:v>
                  </c:pt>
                  <c:pt idx="2616">
                    <c:v>2617</c:v>
                  </c:pt>
                  <c:pt idx="2617">
                    <c:v>2618</c:v>
                  </c:pt>
                  <c:pt idx="2618">
                    <c:v>2619</c:v>
                  </c:pt>
                  <c:pt idx="2619">
                    <c:v>2620</c:v>
                  </c:pt>
                  <c:pt idx="2620">
                    <c:v>2621</c:v>
                  </c:pt>
                  <c:pt idx="2621">
                    <c:v>2622</c:v>
                  </c:pt>
                  <c:pt idx="2622">
                    <c:v>2623</c:v>
                  </c:pt>
                  <c:pt idx="2623">
                    <c:v>2624</c:v>
                  </c:pt>
                  <c:pt idx="2624">
                    <c:v>2625</c:v>
                  </c:pt>
                  <c:pt idx="2625">
                    <c:v>2626</c:v>
                  </c:pt>
                  <c:pt idx="2626">
                    <c:v>2627</c:v>
                  </c:pt>
                  <c:pt idx="2627">
                    <c:v>2628</c:v>
                  </c:pt>
                  <c:pt idx="2628">
                    <c:v>2629</c:v>
                  </c:pt>
                  <c:pt idx="2629">
                    <c:v>2630</c:v>
                  </c:pt>
                  <c:pt idx="2630">
                    <c:v>2631</c:v>
                  </c:pt>
                  <c:pt idx="2631">
                    <c:v>2632</c:v>
                  </c:pt>
                  <c:pt idx="2632">
                    <c:v>2633</c:v>
                  </c:pt>
                  <c:pt idx="2633">
                    <c:v>2634</c:v>
                  </c:pt>
                  <c:pt idx="2634">
                    <c:v>2635</c:v>
                  </c:pt>
                  <c:pt idx="2635">
                    <c:v>2636</c:v>
                  </c:pt>
                  <c:pt idx="2636">
                    <c:v>2637</c:v>
                  </c:pt>
                  <c:pt idx="2637">
                    <c:v>2638</c:v>
                  </c:pt>
                  <c:pt idx="2638">
                    <c:v>2639</c:v>
                  </c:pt>
                  <c:pt idx="2639">
                    <c:v>2640</c:v>
                  </c:pt>
                  <c:pt idx="2640">
                    <c:v>2641</c:v>
                  </c:pt>
                  <c:pt idx="2641">
                    <c:v>2642</c:v>
                  </c:pt>
                  <c:pt idx="2642">
                    <c:v>2643</c:v>
                  </c:pt>
                  <c:pt idx="2643">
                    <c:v>2644</c:v>
                  </c:pt>
                  <c:pt idx="2644">
                    <c:v>2645</c:v>
                  </c:pt>
                  <c:pt idx="2645">
                    <c:v>2646</c:v>
                  </c:pt>
                  <c:pt idx="2646">
                    <c:v>2647</c:v>
                  </c:pt>
                  <c:pt idx="2647">
                    <c:v>2648</c:v>
                  </c:pt>
                  <c:pt idx="2648">
                    <c:v>2649</c:v>
                  </c:pt>
                  <c:pt idx="2649">
                    <c:v>2650</c:v>
                  </c:pt>
                  <c:pt idx="2650">
                    <c:v>2651</c:v>
                  </c:pt>
                  <c:pt idx="2651">
                    <c:v>2652</c:v>
                  </c:pt>
                  <c:pt idx="2652">
                    <c:v>2653</c:v>
                  </c:pt>
                  <c:pt idx="2653">
                    <c:v>2654</c:v>
                  </c:pt>
                  <c:pt idx="2654">
                    <c:v>2655</c:v>
                  </c:pt>
                  <c:pt idx="2655">
                    <c:v>2656</c:v>
                  </c:pt>
                  <c:pt idx="2656">
                    <c:v>2657</c:v>
                  </c:pt>
                  <c:pt idx="2657">
                    <c:v>2658</c:v>
                  </c:pt>
                  <c:pt idx="2658">
                    <c:v>2659</c:v>
                  </c:pt>
                  <c:pt idx="2659">
                    <c:v>2660</c:v>
                  </c:pt>
                  <c:pt idx="2660">
                    <c:v>2661</c:v>
                  </c:pt>
                  <c:pt idx="2661">
                    <c:v>2662</c:v>
                  </c:pt>
                  <c:pt idx="2662">
                    <c:v>2663</c:v>
                  </c:pt>
                  <c:pt idx="2663">
                    <c:v>2664</c:v>
                  </c:pt>
                  <c:pt idx="2664">
                    <c:v>2665</c:v>
                  </c:pt>
                  <c:pt idx="2665">
                    <c:v>2666</c:v>
                  </c:pt>
                  <c:pt idx="2666">
                    <c:v>2667</c:v>
                  </c:pt>
                  <c:pt idx="2667">
                    <c:v>2668</c:v>
                  </c:pt>
                  <c:pt idx="2668">
                    <c:v>2669</c:v>
                  </c:pt>
                  <c:pt idx="2669">
                    <c:v>2670</c:v>
                  </c:pt>
                  <c:pt idx="2670">
                    <c:v>2671</c:v>
                  </c:pt>
                  <c:pt idx="2671">
                    <c:v>2672</c:v>
                  </c:pt>
                  <c:pt idx="2672">
                    <c:v>2673</c:v>
                  </c:pt>
                  <c:pt idx="2673">
                    <c:v>2674</c:v>
                  </c:pt>
                  <c:pt idx="2674">
                    <c:v>2675</c:v>
                  </c:pt>
                  <c:pt idx="2675">
                    <c:v>2676</c:v>
                  </c:pt>
                  <c:pt idx="2676">
                    <c:v>2677</c:v>
                  </c:pt>
                  <c:pt idx="2677">
                    <c:v>2678</c:v>
                  </c:pt>
                  <c:pt idx="2678">
                    <c:v>2679</c:v>
                  </c:pt>
                  <c:pt idx="2679">
                    <c:v>2680</c:v>
                  </c:pt>
                  <c:pt idx="2680">
                    <c:v>2681</c:v>
                  </c:pt>
                  <c:pt idx="2681">
                    <c:v>2682</c:v>
                  </c:pt>
                  <c:pt idx="2682">
                    <c:v>2683</c:v>
                  </c:pt>
                  <c:pt idx="2683">
                    <c:v>2684</c:v>
                  </c:pt>
                  <c:pt idx="2684">
                    <c:v>2685</c:v>
                  </c:pt>
                  <c:pt idx="2685">
                    <c:v>2686</c:v>
                  </c:pt>
                  <c:pt idx="2686">
                    <c:v>2687</c:v>
                  </c:pt>
                  <c:pt idx="2687">
                    <c:v>2688</c:v>
                  </c:pt>
                  <c:pt idx="2688">
                    <c:v>2689</c:v>
                  </c:pt>
                  <c:pt idx="2689">
                    <c:v>2690</c:v>
                  </c:pt>
                  <c:pt idx="2690">
                    <c:v>2691</c:v>
                  </c:pt>
                  <c:pt idx="2691">
                    <c:v>2692</c:v>
                  </c:pt>
                  <c:pt idx="2692">
                    <c:v>2693</c:v>
                  </c:pt>
                  <c:pt idx="2693">
                    <c:v>2694</c:v>
                  </c:pt>
                  <c:pt idx="2694">
                    <c:v>2695</c:v>
                  </c:pt>
                  <c:pt idx="2695">
                    <c:v>2696</c:v>
                  </c:pt>
                  <c:pt idx="2696">
                    <c:v>2697</c:v>
                  </c:pt>
                  <c:pt idx="2697">
                    <c:v>2698</c:v>
                  </c:pt>
                  <c:pt idx="2698">
                    <c:v>2699</c:v>
                  </c:pt>
                  <c:pt idx="2699">
                    <c:v>2700</c:v>
                  </c:pt>
                  <c:pt idx="2700">
                    <c:v>2701</c:v>
                  </c:pt>
                  <c:pt idx="2701">
                    <c:v>2702</c:v>
                  </c:pt>
                  <c:pt idx="2702">
                    <c:v>2703</c:v>
                  </c:pt>
                  <c:pt idx="2703">
                    <c:v>2704</c:v>
                  </c:pt>
                  <c:pt idx="2704">
                    <c:v>2705</c:v>
                  </c:pt>
                  <c:pt idx="2705">
                    <c:v>2706</c:v>
                  </c:pt>
                  <c:pt idx="2706">
                    <c:v>2707</c:v>
                  </c:pt>
                  <c:pt idx="2707">
                    <c:v>2708</c:v>
                  </c:pt>
                  <c:pt idx="2708">
                    <c:v>2709</c:v>
                  </c:pt>
                  <c:pt idx="2709">
                    <c:v>2710</c:v>
                  </c:pt>
                  <c:pt idx="2710">
                    <c:v>2711</c:v>
                  </c:pt>
                  <c:pt idx="2711">
                    <c:v>2712</c:v>
                  </c:pt>
                  <c:pt idx="2712">
                    <c:v>2713</c:v>
                  </c:pt>
                  <c:pt idx="2713">
                    <c:v>2714</c:v>
                  </c:pt>
                  <c:pt idx="2714">
                    <c:v>2715</c:v>
                  </c:pt>
                  <c:pt idx="2715">
                    <c:v>2716</c:v>
                  </c:pt>
                  <c:pt idx="2716">
                    <c:v>2717</c:v>
                  </c:pt>
                  <c:pt idx="2717">
                    <c:v>2718</c:v>
                  </c:pt>
                  <c:pt idx="2718">
                    <c:v>2719</c:v>
                  </c:pt>
                  <c:pt idx="2719">
                    <c:v>2720</c:v>
                  </c:pt>
                  <c:pt idx="2720">
                    <c:v>2721</c:v>
                  </c:pt>
                  <c:pt idx="2721">
                    <c:v>2722</c:v>
                  </c:pt>
                  <c:pt idx="2722">
                    <c:v>2723</c:v>
                  </c:pt>
                  <c:pt idx="2723">
                    <c:v>2724</c:v>
                  </c:pt>
                  <c:pt idx="2724">
                    <c:v>2725</c:v>
                  </c:pt>
                  <c:pt idx="2725">
                    <c:v>2726</c:v>
                  </c:pt>
                  <c:pt idx="2726">
                    <c:v>2727</c:v>
                  </c:pt>
                  <c:pt idx="2727">
                    <c:v>2728</c:v>
                  </c:pt>
                  <c:pt idx="2728">
                    <c:v>2729</c:v>
                  </c:pt>
                  <c:pt idx="2729">
                    <c:v>2730</c:v>
                  </c:pt>
                  <c:pt idx="2730">
                    <c:v>2731</c:v>
                  </c:pt>
                  <c:pt idx="2731">
                    <c:v>2732</c:v>
                  </c:pt>
                  <c:pt idx="2732">
                    <c:v>2733</c:v>
                  </c:pt>
                  <c:pt idx="2733">
                    <c:v>2734</c:v>
                  </c:pt>
                  <c:pt idx="2734">
                    <c:v>2735</c:v>
                  </c:pt>
                  <c:pt idx="2735">
                    <c:v>2736</c:v>
                  </c:pt>
                  <c:pt idx="2736">
                    <c:v>2737</c:v>
                  </c:pt>
                  <c:pt idx="2737">
                    <c:v>2738</c:v>
                  </c:pt>
                  <c:pt idx="2738">
                    <c:v>2739</c:v>
                  </c:pt>
                  <c:pt idx="2739">
                    <c:v>2740</c:v>
                  </c:pt>
                  <c:pt idx="2740">
                    <c:v>2741</c:v>
                  </c:pt>
                  <c:pt idx="2741">
                    <c:v>2742</c:v>
                  </c:pt>
                  <c:pt idx="2742">
                    <c:v>2743</c:v>
                  </c:pt>
                  <c:pt idx="2743">
                    <c:v>2744</c:v>
                  </c:pt>
                  <c:pt idx="2744">
                    <c:v>2745</c:v>
                  </c:pt>
                  <c:pt idx="2745">
                    <c:v>2746</c:v>
                  </c:pt>
                  <c:pt idx="2746">
                    <c:v>2747</c:v>
                  </c:pt>
                  <c:pt idx="2747">
                    <c:v>2748</c:v>
                  </c:pt>
                  <c:pt idx="2748">
                    <c:v>2749</c:v>
                  </c:pt>
                  <c:pt idx="2749">
                    <c:v>2750</c:v>
                  </c:pt>
                  <c:pt idx="2750">
                    <c:v>2751</c:v>
                  </c:pt>
                  <c:pt idx="2751">
                    <c:v>2752</c:v>
                  </c:pt>
                  <c:pt idx="2752">
                    <c:v>2753</c:v>
                  </c:pt>
                  <c:pt idx="2753">
                    <c:v>2754</c:v>
                  </c:pt>
                  <c:pt idx="2754">
                    <c:v>2755</c:v>
                  </c:pt>
                  <c:pt idx="2755">
                    <c:v>2756</c:v>
                  </c:pt>
                  <c:pt idx="2756">
                    <c:v>2757</c:v>
                  </c:pt>
                  <c:pt idx="2757">
                    <c:v>2758</c:v>
                  </c:pt>
                  <c:pt idx="2758">
                    <c:v>2759</c:v>
                  </c:pt>
                  <c:pt idx="2759">
                    <c:v>2760</c:v>
                  </c:pt>
                  <c:pt idx="2760">
                    <c:v>2761</c:v>
                  </c:pt>
                  <c:pt idx="2761">
                    <c:v>2762</c:v>
                  </c:pt>
                  <c:pt idx="2762">
                    <c:v>2763</c:v>
                  </c:pt>
                  <c:pt idx="2763">
                    <c:v>2764</c:v>
                  </c:pt>
                  <c:pt idx="2764">
                    <c:v>2765</c:v>
                  </c:pt>
                  <c:pt idx="2765">
                    <c:v>2766</c:v>
                  </c:pt>
                  <c:pt idx="2766">
                    <c:v>2767</c:v>
                  </c:pt>
                  <c:pt idx="2767">
                    <c:v>2768</c:v>
                  </c:pt>
                  <c:pt idx="2768">
                    <c:v>2769</c:v>
                  </c:pt>
                  <c:pt idx="2769">
                    <c:v>2770</c:v>
                  </c:pt>
                  <c:pt idx="2770">
                    <c:v>2771</c:v>
                  </c:pt>
                  <c:pt idx="2771">
                    <c:v>2772</c:v>
                  </c:pt>
                  <c:pt idx="2772">
                    <c:v>2773</c:v>
                  </c:pt>
                  <c:pt idx="2773">
                    <c:v>2774</c:v>
                  </c:pt>
                  <c:pt idx="2774">
                    <c:v>2775</c:v>
                  </c:pt>
                  <c:pt idx="2775">
                    <c:v>2776</c:v>
                  </c:pt>
                  <c:pt idx="2776">
                    <c:v>2777</c:v>
                  </c:pt>
                  <c:pt idx="2777">
                    <c:v>2778</c:v>
                  </c:pt>
                  <c:pt idx="2778">
                    <c:v>2779</c:v>
                  </c:pt>
                  <c:pt idx="2779">
                    <c:v>2780</c:v>
                  </c:pt>
                  <c:pt idx="2780">
                    <c:v>2781</c:v>
                  </c:pt>
                  <c:pt idx="2781">
                    <c:v>2782</c:v>
                  </c:pt>
                  <c:pt idx="2782">
                    <c:v>2783</c:v>
                  </c:pt>
                  <c:pt idx="2783">
                    <c:v>2784</c:v>
                  </c:pt>
                  <c:pt idx="2784">
                    <c:v>2785</c:v>
                  </c:pt>
                  <c:pt idx="2785">
                    <c:v>2786</c:v>
                  </c:pt>
                  <c:pt idx="2786">
                    <c:v>2787</c:v>
                  </c:pt>
                  <c:pt idx="2787">
                    <c:v>2788</c:v>
                  </c:pt>
                  <c:pt idx="2788">
                    <c:v>2789</c:v>
                  </c:pt>
                  <c:pt idx="2789">
                    <c:v>2790</c:v>
                  </c:pt>
                  <c:pt idx="2790">
                    <c:v>2791</c:v>
                  </c:pt>
                  <c:pt idx="2791">
                    <c:v>2792</c:v>
                  </c:pt>
                  <c:pt idx="2792">
                    <c:v>2793</c:v>
                  </c:pt>
                  <c:pt idx="2793">
                    <c:v>2794</c:v>
                  </c:pt>
                  <c:pt idx="2794">
                    <c:v>2795</c:v>
                  </c:pt>
                  <c:pt idx="2795">
                    <c:v>2796</c:v>
                  </c:pt>
                  <c:pt idx="2796">
                    <c:v>2797</c:v>
                  </c:pt>
                  <c:pt idx="2797">
                    <c:v>2798</c:v>
                  </c:pt>
                  <c:pt idx="2798">
                    <c:v>2799</c:v>
                  </c:pt>
                  <c:pt idx="2799">
                    <c:v>2800</c:v>
                  </c:pt>
                  <c:pt idx="2800">
                    <c:v>2801</c:v>
                  </c:pt>
                  <c:pt idx="2801">
                    <c:v>2802</c:v>
                  </c:pt>
                  <c:pt idx="2802">
                    <c:v>2803</c:v>
                  </c:pt>
                  <c:pt idx="2803">
                    <c:v>2804</c:v>
                  </c:pt>
                  <c:pt idx="2804">
                    <c:v>2805</c:v>
                  </c:pt>
                  <c:pt idx="2805">
                    <c:v>2806</c:v>
                  </c:pt>
                  <c:pt idx="2806">
                    <c:v>2807</c:v>
                  </c:pt>
                  <c:pt idx="2807">
                    <c:v>2808</c:v>
                  </c:pt>
                  <c:pt idx="2808">
                    <c:v>2809</c:v>
                  </c:pt>
                  <c:pt idx="2809">
                    <c:v>2810</c:v>
                  </c:pt>
                  <c:pt idx="2810">
                    <c:v>2811</c:v>
                  </c:pt>
                  <c:pt idx="2811">
                    <c:v>2812</c:v>
                  </c:pt>
                  <c:pt idx="2812">
                    <c:v>2813</c:v>
                  </c:pt>
                  <c:pt idx="2813">
                    <c:v>2814</c:v>
                  </c:pt>
                </c:lvl>
              </c:multiLvlStrCache>
            </c:multiLvlStrRef>
          </c:cat>
          <c:val>
            <c:numRef>
              <c:f>DEMANDADO!$J$2:$J$2815</c:f>
              <c:numCache>
                <c:formatCode>#,##0;[Red]#,##0</c:formatCode>
                <c:ptCount val="2814"/>
                <c:pt idx="0">
                  <c:v>8781588.7300000004</c:v>
                </c:pt>
                <c:pt idx="1">
                  <c:v>25104000</c:v>
                </c:pt>
                <c:pt idx="2">
                  <c:v>3524895</c:v>
                </c:pt>
                <c:pt idx="3">
                  <c:v>689450000</c:v>
                </c:pt>
                <c:pt idx="4">
                  <c:v>75838000</c:v>
                </c:pt>
                <c:pt idx="5">
                  <c:v>598539044</c:v>
                </c:pt>
                <c:pt idx="6">
                  <c:v>11598667</c:v>
                </c:pt>
                <c:pt idx="7">
                  <c:v>3549153798.0265307</c:v>
                </c:pt>
                <c:pt idx="8">
                  <c:v>678699640</c:v>
                </c:pt>
                <c:pt idx="9">
                  <c:v>264600000</c:v>
                </c:pt>
                <c:pt idx="10">
                  <c:v>5913096</c:v>
                </c:pt>
                <c:pt idx="11">
                  <c:v>35878346</c:v>
                </c:pt>
                <c:pt idx="12">
                  <c:v>3313585</c:v>
                </c:pt>
                <c:pt idx="13">
                  <c:v>103280380</c:v>
                </c:pt>
                <c:pt idx="14">
                  <c:v>3313585</c:v>
                </c:pt>
                <c:pt idx="15">
                  <c:v>16107072930</c:v>
                </c:pt>
                <c:pt idx="16">
                  <c:v>16416915</c:v>
                </c:pt>
                <c:pt idx="17">
                  <c:v>25104000</c:v>
                </c:pt>
                <c:pt idx="18">
                  <c:v>3070833</c:v>
                </c:pt>
                <c:pt idx="19">
                  <c:v>159708640</c:v>
                </c:pt>
                <c:pt idx="20">
                  <c:v>107167086</c:v>
                </c:pt>
                <c:pt idx="21">
                  <c:v>36885850</c:v>
                </c:pt>
                <c:pt idx="22">
                  <c:v>14754340</c:v>
                </c:pt>
                <c:pt idx="23">
                  <c:v>15216162</c:v>
                </c:pt>
                <c:pt idx="24">
                  <c:v>230326404</c:v>
                </c:pt>
                <c:pt idx="25">
                  <c:v>145567722</c:v>
                </c:pt>
                <c:pt idx="26">
                  <c:v>1567952413</c:v>
                </c:pt>
                <c:pt idx="27">
                  <c:v>4993085</c:v>
                </c:pt>
                <c:pt idx="28">
                  <c:v>1238892161</c:v>
                </c:pt>
                <c:pt idx="29">
                  <c:v>17271469</c:v>
                </c:pt>
                <c:pt idx="30">
                  <c:v>354964309</c:v>
                </c:pt>
                <c:pt idx="31">
                  <c:v>169988570</c:v>
                </c:pt>
                <c:pt idx="32">
                  <c:v>15624840</c:v>
                </c:pt>
                <c:pt idx="33">
                  <c:v>890241240</c:v>
                </c:pt>
                <c:pt idx="34">
                  <c:v>102219256</c:v>
                </c:pt>
                <c:pt idx="35">
                  <c:v>10065649</c:v>
                </c:pt>
                <c:pt idx="36">
                  <c:v>93122673</c:v>
                </c:pt>
                <c:pt idx="37">
                  <c:v>93366526</c:v>
                </c:pt>
                <c:pt idx="38">
                  <c:v>15624840</c:v>
                </c:pt>
                <c:pt idx="39">
                  <c:v>103085976</c:v>
                </c:pt>
                <c:pt idx="40">
                  <c:v>47444719</c:v>
                </c:pt>
                <c:pt idx="41">
                  <c:v>85784735</c:v>
                </c:pt>
                <c:pt idx="42">
                  <c:v>110000000</c:v>
                </c:pt>
                <c:pt idx="43">
                  <c:v>106671942</c:v>
                </c:pt>
                <c:pt idx="44">
                  <c:v>144690876</c:v>
                </c:pt>
                <c:pt idx="45">
                  <c:v>18640233</c:v>
                </c:pt>
                <c:pt idx="46">
                  <c:v>68456480</c:v>
                </c:pt>
                <c:pt idx="47">
                  <c:v>59326480</c:v>
                </c:pt>
                <c:pt idx="48">
                  <c:v>14626836</c:v>
                </c:pt>
                <c:pt idx="49">
                  <c:v>16805880</c:v>
                </c:pt>
                <c:pt idx="50">
                  <c:v>21212730</c:v>
                </c:pt>
                <c:pt idx="51">
                  <c:v>24795708</c:v>
                </c:pt>
                <c:pt idx="52">
                  <c:v>21679343</c:v>
                </c:pt>
                <c:pt idx="53">
                  <c:v>11673870</c:v>
                </c:pt>
                <c:pt idx="54">
                  <c:v>30075696</c:v>
                </c:pt>
                <c:pt idx="55">
                  <c:v>10787112</c:v>
                </c:pt>
                <c:pt idx="56">
                  <c:v>80512561</c:v>
                </c:pt>
                <c:pt idx="57">
                  <c:v>55637662</c:v>
                </c:pt>
                <c:pt idx="58">
                  <c:v>11605702</c:v>
                </c:pt>
                <c:pt idx="59">
                  <c:v>15624840</c:v>
                </c:pt>
                <c:pt idx="60">
                  <c:v>112489630</c:v>
                </c:pt>
                <c:pt idx="61">
                  <c:v>5910947</c:v>
                </c:pt>
                <c:pt idx="62">
                  <c:v>71440115</c:v>
                </c:pt>
                <c:pt idx="63">
                  <c:v>133499895</c:v>
                </c:pt>
                <c:pt idx="64">
                  <c:v>1197576</c:v>
                </c:pt>
                <c:pt idx="65">
                  <c:v>45103317</c:v>
                </c:pt>
                <c:pt idx="66">
                  <c:v>49244688</c:v>
                </c:pt>
                <c:pt idx="67">
                  <c:v>62494313</c:v>
                </c:pt>
                <c:pt idx="68">
                  <c:v>61756511</c:v>
                </c:pt>
                <c:pt idx="69">
                  <c:v>25183214</c:v>
                </c:pt>
                <c:pt idx="70">
                  <c:v>50000000</c:v>
                </c:pt>
                <c:pt idx="71">
                  <c:v>20695374</c:v>
                </c:pt>
                <c:pt idx="72">
                  <c:v>51925949</c:v>
                </c:pt>
                <c:pt idx="73">
                  <c:v>89406136</c:v>
                </c:pt>
                <c:pt idx="74">
                  <c:v>92556074</c:v>
                </c:pt>
                <c:pt idx="75">
                  <c:v>20799755</c:v>
                </c:pt>
                <c:pt idx="76">
                  <c:v>5125140</c:v>
                </c:pt>
                <c:pt idx="77">
                  <c:v>11785340</c:v>
                </c:pt>
                <c:pt idx="78">
                  <c:v>26665590</c:v>
                </c:pt>
                <c:pt idx="79">
                  <c:v>18686446</c:v>
                </c:pt>
                <c:pt idx="80">
                  <c:v>62824993</c:v>
                </c:pt>
                <c:pt idx="81">
                  <c:v>333698070</c:v>
                </c:pt>
                <c:pt idx="82">
                  <c:v>5188183</c:v>
                </c:pt>
                <c:pt idx="83">
                  <c:v>125923647</c:v>
                </c:pt>
                <c:pt idx="84">
                  <c:v>28858525</c:v>
                </c:pt>
                <c:pt idx="85">
                  <c:v>17556060</c:v>
                </c:pt>
                <c:pt idx="86">
                  <c:v>17556060</c:v>
                </c:pt>
                <c:pt idx="87">
                  <c:v>438901500</c:v>
                </c:pt>
                <c:pt idx="88">
                  <c:v>0</c:v>
                </c:pt>
                <c:pt idx="89">
                  <c:v>0</c:v>
                </c:pt>
                <c:pt idx="90">
                  <c:v>43000000000</c:v>
                </c:pt>
                <c:pt idx="91">
                  <c:v>5143698</c:v>
                </c:pt>
                <c:pt idx="92">
                  <c:v>19055000</c:v>
                </c:pt>
                <c:pt idx="93">
                  <c:v>339735014</c:v>
                </c:pt>
                <c:pt idx="94">
                  <c:v>2858981997</c:v>
                </c:pt>
                <c:pt idx="95">
                  <c:v>354984154</c:v>
                </c:pt>
                <c:pt idx="96">
                  <c:v>0</c:v>
                </c:pt>
                <c:pt idx="97">
                  <c:v>1207732145</c:v>
                </c:pt>
                <c:pt idx="98">
                  <c:v>200000000</c:v>
                </c:pt>
                <c:pt idx="99">
                  <c:v>5150000</c:v>
                </c:pt>
                <c:pt idx="100">
                  <c:v>5000000</c:v>
                </c:pt>
                <c:pt idx="101">
                  <c:v>6000000</c:v>
                </c:pt>
                <c:pt idx="102">
                  <c:v>232904277</c:v>
                </c:pt>
                <c:pt idx="103">
                  <c:v>35865081531</c:v>
                </c:pt>
                <c:pt idx="104">
                  <c:v>10210448920</c:v>
                </c:pt>
                <c:pt idx="105">
                  <c:v>1036276652</c:v>
                </c:pt>
                <c:pt idx="106">
                  <c:v>40000000</c:v>
                </c:pt>
                <c:pt idx="107">
                  <c:v>2475900000</c:v>
                </c:pt>
                <c:pt idx="108">
                  <c:v>14000000</c:v>
                </c:pt>
                <c:pt idx="109">
                  <c:v>15478250</c:v>
                </c:pt>
                <c:pt idx="110">
                  <c:v>17374367</c:v>
                </c:pt>
                <c:pt idx="111">
                  <c:v>416456604</c:v>
                </c:pt>
                <c:pt idx="112">
                  <c:v>2040298000</c:v>
                </c:pt>
                <c:pt idx="113">
                  <c:v>8904831</c:v>
                </c:pt>
                <c:pt idx="114">
                  <c:v>13569628</c:v>
                </c:pt>
                <c:pt idx="115">
                  <c:v>18824025</c:v>
                </c:pt>
                <c:pt idx="116">
                  <c:v>1818202626</c:v>
                </c:pt>
                <c:pt idx="117">
                  <c:v>446400000</c:v>
                </c:pt>
                <c:pt idx="118">
                  <c:v>4001985811</c:v>
                </c:pt>
                <c:pt idx="119">
                  <c:v>20458121</c:v>
                </c:pt>
                <c:pt idx="120">
                  <c:v>924750000</c:v>
                </c:pt>
                <c:pt idx="121">
                  <c:v>943903452</c:v>
                </c:pt>
                <c:pt idx="122">
                  <c:v>19241654</c:v>
                </c:pt>
                <c:pt idx="123">
                  <c:v>232810116</c:v>
                </c:pt>
                <c:pt idx="124">
                  <c:v>74961523</c:v>
                </c:pt>
                <c:pt idx="125">
                  <c:v>0</c:v>
                </c:pt>
                <c:pt idx="126">
                  <c:v>10642100</c:v>
                </c:pt>
                <c:pt idx="127">
                  <c:v>2275000</c:v>
                </c:pt>
                <c:pt idx="128">
                  <c:v>36474868</c:v>
                </c:pt>
                <c:pt idx="129">
                  <c:v>2456715</c:v>
                </c:pt>
                <c:pt idx="130">
                  <c:v>1501278</c:v>
                </c:pt>
                <c:pt idx="131">
                  <c:v>3002520</c:v>
                </c:pt>
                <c:pt idx="132">
                  <c:v>3524895</c:v>
                </c:pt>
                <c:pt idx="133">
                  <c:v>2275000</c:v>
                </c:pt>
                <c:pt idx="134">
                  <c:v>2275000</c:v>
                </c:pt>
                <c:pt idx="135">
                  <c:v>7244623</c:v>
                </c:pt>
                <c:pt idx="136">
                  <c:v>11073155</c:v>
                </c:pt>
                <c:pt idx="137">
                  <c:v>4615000</c:v>
                </c:pt>
                <c:pt idx="138">
                  <c:v>51128000</c:v>
                </c:pt>
                <c:pt idx="139">
                  <c:v>2456715</c:v>
                </c:pt>
                <c:pt idx="140">
                  <c:v>4610298</c:v>
                </c:pt>
                <c:pt idx="141">
                  <c:v>52138388</c:v>
                </c:pt>
                <c:pt idx="142">
                  <c:v>5127777</c:v>
                </c:pt>
                <c:pt idx="143">
                  <c:v>3524895</c:v>
                </c:pt>
                <c:pt idx="144">
                  <c:v>6765675000</c:v>
                </c:pt>
                <c:pt idx="145">
                  <c:v>1327400</c:v>
                </c:pt>
                <c:pt idx="146">
                  <c:v>10117780</c:v>
                </c:pt>
                <c:pt idx="147">
                  <c:v>7542780</c:v>
                </c:pt>
                <c:pt idx="148">
                  <c:v>344358381</c:v>
                </c:pt>
                <c:pt idx="149">
                  <c:v>502800</c:v>
                </c:pt>
                <c:pt idx="150">
                  <c:v>4406119</c:v>
                </c:pt>
                <c:pt idx="151">
                  <c:v>2456916</c:v>
                </c:pt>
                <c:pt idx="152">
                  <c:v>407407773</c:v>
                </c:pt>
                <c:pt idx="153">
                  <c:v>1327405</c:v>
                </c:pt>
                <c:pt idx="154">
                  <c:v>13789100</c:v>
                </c:pt>
                <c:pt idx="155">
                  <c:v>5160060</c:v>
                </c:pt>
                <c:pt idx="156">
                  <c:v>4377920</c:v>
                </c:pt>
                <c:pt idx="157">
                  <c:v>1327405</c:v>
                </c:pt>
                <c:pt idx="158">
                  <c:v>1100330</c:v>
                </c:pt>
                <c:pt idx="159">
                  <c:v>1842649</c:v>
                </c:pt>
                <c:pt idx="160">
                  <c:v>1188356</c:v>
                </c:pt>
                <c:pt idx="161">
                  <c:v>0</c:v>
                </c:pt>
                <c:pt idx="162">
                  <c:v>36323777</c:v>
                </c:pt>
                <c:pt idx="163">
                  <c:v>203705760</c:v>
                </c:pt>
                <c:pt idx="164">
                  <c:v>8718958</c:v>
                </c:pt>
                <c:pt idx="165">
                  <c:v>10615572</c:v>
                </c:pt>
                <c:pt idx="166">
                  <c:v>15078776</c:v>
                </c:pt>
                <c:pt idx="167">
                  <c:v>2292185</c:v>
                </c:pt>
                <c:pt idx="168">
                  <c:v>476609260</c:v>
                </c:pt>
                <c:pt idx="169">
                  <c:v>36113282</c:v>
                </c:pt>
                <c:pt idx="170">
                  <c:v>14754340</c:v>
                </c:pt>
                <c:pt idx="171">
                  <c:v>1012133818</c:v>
                </c:pt>
                <c:pt idx="172">
                  <c:v>6327392</c:v>
                </c:pt>
                <c:pt idx="173">
                  <c:v>5740791</c:v>
                </c:pt>
                <c:pt idx="174">
                  <c:v>15426378</c:v>
                </c:pt>
                <c:pt idx="175">
                  <c:v>934210829</c:v>
                </c:pt>
                <c:pt idx="176">
                  <c:v>1617580</c:v>
                </c:pt>
                <c:pt idx="177">
                  <c:v>14754340</c:v>
                </c:pt>
                <c:pt idx="178">
                  <c:v>3500000</c:v>
                </c:pt>
                <c:pt idx="179">
                  <c:v>1191033708</c:v>
                </c:pt>
                <c:pt idx="180">
                  <c:v>27948432</c:v>
                </c:pt>
                <c:pt idx="181">
                  <c:v>236000000</c:v>
                </c:pt>
                <c:pt idx="182">
                  <c:v>875231747</c:v>
                </c:pt>
                <c:pt idx="183">
                  <c:v>752609221</c:v>
                </c:pt>
                <c:pt idx="184">
                  <c:v>64621798</c:v>
                </c:pt>
                <c:pt idx="185">
                  <c:v>86360830</c:v>
                </c:pt>
                <c:pt idx="186">
                  <c:v>817890164</c:v>
                </c:pt>
                <c:pt idx="187">
                  <c:v>88602488</c:v>
                </c:pt>
                <c:pt idx="188">
                  <c:v>88477770</c:v>
                </c:pt>
                <c:pt idx="189">
                  <c:v>39096257</c:v>
                </c:pt>
                <c:pt idx="190">
                  <c:v>246537755</c:v>
                </c:pt>
                <c:pt idx="191">
                  <c:v>108740666</c:v>
                </c:pt>
                <c:pt idx="192">
                  <c:v>79228285</c:v>
                </c:pt>
                <c:pt idx="193">
                  <c:v>147168380</c:v>
                </c:pt>
                <c:pt idx="194">
                  <c:v>0</c:v>
                </c:pt>
                <c:pt idx="195">
                  <c:v>1847466309</c:v>
                </c:pt>
                <c:pt idx="196">
                  <c:v>5082427</c:v>
                </c:pt>
                <c:pt idx="197">
                  <c:v>9266380</c:v>
                </c:pt>
                <c:pt idx="198">
                  <c:v>0</c:v>
                </c:pt>
                <c:pt idx="199">
                  <c:v>700000000</c:v>
                </c:pt>
                <c:pt idx="200">
                  <c:v>1126000000</c:v>
                </c:pt>
                <c:pt idx="201">
                  <c:v>6120845</c:v>
                </c:pt>
                <c:pt idx="202">
                  <c:v>5816450</c:v>
                </c:pt>
                <c:pt idx="203">
                  <c:v>16083221</c:v>
                </c:pt>
                <c:pt idx="204">
                  <c:v>3524895</c:v>
                </c:pt>
                <c:pt idx="205">
                  <c:v>887009898</c:v>
                </c:pt>
                <c:pt idx="206">
                  <c:v>1500000000</c:v>
                </c:pt>
                <c:pt idx="207">
                  <c:v>0</c:v>
                </c:pt>
                <c:pt idx="208">
                  <c:v>31595535</c:v>
                </c:pt>
                <c:pt idx="209">
                  <c:v>50195163</c:v>
                </c:pt>
                <c:pt idx="210">
                  <c:v>46395854</c:v>
                </c:pt>
                <c:pt idx="211">
                  <c:v>46395854</c:v>
                </c:pt>
                <c:pt idx="212">
                  <c:v>43262100</c:v>
                </c:pt>
                <c:pt idx="213">
                  <c:v>60558046</c:v>
                </c:pt>
                <c:pt idx="214">
                  <c:v>62128115</c:v>
                </c:pt>
                <c:pt idx="215">
                  <c:v>0</c:v>
                </c:pt>
                <c:pt idx="216">
                  <c:v>35843695</c:v>
                </c:pt>
                <c:pt idx="217">
                  <c:v>24567241</c:v>
                </c:pt>
                <c:pt idx="218">
                  <c:v>1399198863</c:v>
                </c:pt>
                <c:pt idx="219">
                  <c:v>74000000</c:v>
                </c:pt>
                <c:pt idx="220">
                  <c:v>192600050</c:v>
                </c:pt>
                <c:pt idx="221">
                  <c:v>0</c:v>
                </c:pt>
                <c:pt idx="222">
                  <c:v>41430800</c:v>
                </c:pt>
                <c:pt idx="223">
                  <c:v>34077588</c:v>
                </c:pt>
                <c:pt idx="224">
                  <c:v>25549806</c:v>
                </c:pt>
                <c:pt idx="225">
                  <c:v>59044008</c:v>
                </c:pt>
                <c:pt idx="226">
                  <c:v>40921360</c:v>
                </c:pt>
                <c:pt idx="227">
                  <c:v>28685153</c:v>
                </c:pt>
                <c:pt idx="228">
                  <c:v>5000000</c:v>
                </c:pt>
                <c:pt idx="229">
                  <c:v>198000000</c:v>
                </c:pt>
                <c:pt idx="230">
                  <c:v>3000000000</c:v>
                </c:pt>
                <c:pt idx="231">
                  <c:v>637810300</c:v>
                </c:pt>
                <c:pt idx="232">
                  <c:v>103735000</c:v>
                </c:pt>
                <c:pt idx="233">
                  <c:v>396690000</c:v>
                </c:pt>
                <c:pt idx="234">
                  <c:v>0</c:v>
                </c:pt>
                <c:pt idx="235">
                  <c:v>100000000</c:v>
                </c:pt>
                <c:pt idx="236">
                  <c:v>2213717064</c:v>
                </c:pt>
                <c:pt idx="237">
                  <c:v>17799696</c:v>
                </c:pt>
                <c:pt idx="238">
                  <c:v>14790665531</c:v>
                </c:pt>
                <c:pt idx="239">
                  <c:v>98128800</c:v>
                </c:pt>
                <c:pt idx="240">
                  <c:v>62126847</c:v>
                </c:pt>
                <c:pt idx="241">
                  <c:v>15997040</c:v>
                </c:pt>
                <c:pt idx="242">
                  <c:v>4436302180</c:v>
                </c:pt>
                <c:pt idx="243">
                  <c:v>60526546</c:v>
                </c:pt>
                <c:pt idx="244">
                  <c:v>4858585667</c:v>
                </c:pt>
                <c:pt idx="245">
                  <c:v>13342380</c:v>
                </c:pt>
                <c:pt idx="246">
                  <c:v>6426729</c:v>
                </c:pt>
                <c:pt idx="247">
                  <c:v>914544663</c:v>
                </c:pt>
                <c:pt idx="248">
                  <c:v>4858585667</c:v>
                </c:pt>
                <c:pt idx="249">
                  <c:v>4858585667</c:v>
                </c:pt>
                <c:pt idx="250">
                  <c:v>4435762620</c:v>
                </c:pt>
                <c:pt idx="251">
                  <c:v>4441000</c:v>
                </c:pt>
                <c:pt idx="252">
                  <c:v>7374331</c:v>
                </c:pt>
                <c:pt idx="253">
                  <c:v>4858585667</c:v>
                </c:pt>
                <c:pt idx="254">
                  <c:v>27510985</c:v>
                </c:pt>
                <c:pt idx="255">
                  <c:v>49521959</c:v>
                </c:pt>
                <c:pt idx="256">
                  <c:v>77326536</c:v>
                </c:pt>
                <c:pt idx="257">
                  <c:v>26766010</c:v>
                </c:pt>
                <c:pt idx="258">
                  <c:v>1000000</c:v>
                </c:pt>
                <c:pt idx="259">
                  <c:v>22192784</c:v>
                </c:pt>
                <c:pt idx="260">
                  <c:v>117380527</c:v>
                </c:pt>
                <c:pt idx="261">
                  <c:v>16114767</c:v>
                </c:pt>
                <c:pt idx="262">
                  <c:v>111459342</c:v>
                </c:pt>
                <c:pt idx="263">
                  <c:v>0</c:v>
                </c:pt>
                <c:pt idx="264">
                  <c:v>0</c:v>
                </c:pt>
                <c:pt idx="265">
                  <c:v>5495556</c:v>
                </c:pt>
                <c:pt idx="266">
                  <c:v>4204741</c:v>
                </c:pt>
                <c:pt idx="267">
                  <c:v>54042687</c:v>
                </c:pt>
                <c:pt idx="268">
                  <c:v>140820870</c:v>
                </c:pt>
                <c:pt idx="269">
                  <c:v>5791078450</c:v>
                </c:pt>
                <c:pt idx="270">
                  <c:v>50952000</c:v>
                </c:pt>
                <c:pt idx="271">
                  <c:v>957530181</c:v>
                </c:pt>
                <c:pt idx="272">
                  <c:v>48845664</c:v>
                </c:pt>
                <c:pt idx="273">
                  <c:v>21188498</c:v>
                </c:pt>
                <c:pt idx="274">
                  <c:v>115970182</c:v>
                </c:pt>
                <c:pt idx="275">
                  <c:v>1830000</c:v>
                </c:pt>
                <c:pt idx="276">
                  <c:v>20874966</c:v>
                </c:pt>
                <c:pt idx="277">
                  <c:v>17000000</c:v>
                </c:pt>
                <c:pt idx="278">
                  <c:v>5214882</c:v>
                </c:pt>
                <c:pt idx="279">
                  <c:v>33977972</c:v>
                </c:pt>
                <c:pt idx="280">
                  <c:v>31292936</c:v>
                </c:pt>
                <c:pt idx="281">
                  <c:v>63925134</c:v>
                </c:pt>
                <c:pt idx="282">
                  <c:v>263376150</c:v>
                </c:pt>
                <c:pt idx="283">
                  <c:v>311629192</c:v>
                </c:pt>
                <c:pt idx="284">
                  <c:v>264434858</c:v>
                </c:pt>
                <c:pt idx="285">
                  <c:v>318290953</c:v>
                </c:pt>
                <c:pt idx="286">
                  <c:v>130888131</c:v>
                </c:pt>
                <c:pt idx="287">
                  <c:v>32714000</c:v>
                </c:pt>
                <c:pt idx="288">
                  <c:v>70311780</c:v>
                </c:pt>
                <c:pt idx="289">
                  <c:v>606891706</c:v>
                </c:pt>
                <c:pt idx="290">
                  <c:v>1558171924</c:v>
                </c:pt>
                <c:pt idx="291">
                  <c:v>42475477</c:v>
                </c:pt>
                <c:pt idx="292">
                  <c:v>141675000</c:v>
                </c:pt>
                <c:pt idx="293">
                  <c:v>1276392409</c:v>
                </c:pt>
                <c:pt idx="294">
                  <c:v>3831751388</c:v>
                </c:pt>
                <c:pt idx="295">
                  <c:v>523820568</c:v>
                </c:pt>
                <c:pt idx="296">
                  <c:v>2985813583</c:v>
                </c:pt>
                <c:pt idx="297">
                  <c:v>40000000</c:v>
                </c:pt>
                <c:pt idx="298">
                  <c:v>4200000</c:v>
                </c:pt>
                <c:pt idx="299">
                  <c:v>9456000</c:v>
                </c:pt>
                <c:pt idx="300">
                  <c:v>56660000</c:v>
                </c:pt>
                <c:pt idx="301">
                  <c:v>3189379337</c:v>
                </c:pt>
                <c:pt idx="302">
                  <c:v>2181403142</c:v>
                </c:pt>
                <c:pt idx="303">
                  <c:v>302573356</c:v>
                </c:pt>
                <c:pt idx="304">
                  <c:v>236747099</c:v>
                </c:pt>
                <c:pt idx="305">
                  <c:v>4072073</c:v>
                </c:pt>
                <c:pt idx="306">
                  <c:v>50953726</c:v>
                </c:pt>
                <c:pt idx="307">
                  <c:v>660865309</c:v>
                </c:pt>
                <c:pt idx="308">
                  <c:v>546273252</c:v>
                </c:pt>
                <c:pt idx="309">
                  <c:v>808558511</c:v>
                </c:pt>
                <c:pt idx="310">
                  <c:v>125000000</c:v>
                </c:pt>
                <c:pt idx="311">
                  <c:v>82417000</c:v>
                </c:pt>
                <c:pt idx="312">
                  <c:v>284020280</c:v>
                </c:pt>
                <c:pt idx="313">
                  <c:v>57466447</c:v>
                </c:pt>
                <c:pt idx="314">
                  <c:v>268669630</c:v>
                </c:pt>
                <c:pt idx="315">
                  <c:v>802117050</c:v>
                </c:pt>
                <c:pt idx="316">
                  <c:v>10338850</c:v>
                </c:pt>
                <c:pt idx="317">
                  <c:v>206347400</c:v>
                </c:pt>
                <c:pt idx="318">
                  <c:v>2275000</c:v>
                </c:pt>
                <c:pt idx="319">
                  <c:v>69795449</c:v>
                </c:pt>
                <c:pt idx="320">
                  <c:v>468486028</c:v>
                </c:pt>
                <c:pt idx="321">
                  <c:v>892600</c:v>
                </c:pt>
                <c:pt idx="322">
                  <c:v>7448813</c:v>
                </c:pt>
                <c:pt idx="323">
                  <c:v>3883518</c:v>
                </c:pt>
                <c:pt idx="324">
                  <c:v>769814</c:v>
                </c:pt>
                <c:pt idx="325">
                  <c:v>5521354</c:v>
                </c:pt>
                <c:pt idx="326">
                  <c:v>2653252</c:v>
                </c:pt>
                <c:pt idx="327">
                  <c:v>2155767</c:v>
                </c:pt>
                <c:pt idx="328">
                  <c:v>0</c:v>
                </c:pt>
                <c:pt idx="329">
                  <c:v>5798773</c:v>
                </c:pt>
                <c:pt idx="330">
                  <c:v>5798773</c:v>
                </c:pt>
                <c:pt idx="331">
                  <c:v>74907741</c:v>
                </c:pt>
                <c:pt idx="332">
                  <c:v>1128000</c:v>
                </c:pt>
                <c:pt idx="333">
                  <c:v>29582796</c:v>
                </c:pt>
                <c:pt idx="334">
                  <c:v>0</c:v>
                </c:pt>
                <c:pt idx="335">
                  <c:v>159611667</c:v>
                </c:pt>
                <c:pt idx="336">
                  <c:v>49715942</c:v>
                </c:pt>
                <c:pt idx="337">
                  <c:v>3718934</c:v>
                </c:pt>
                <c:pt idx="338">
                  <c:v>38454420</c:v>
                </c:pt>
                <c:pt idx="339">
                  <c:v>985600000</c:v>
                </c:pt>
                <c:pt idx="340">
                  <c:v>0</c:v>
                </c:pt>
                <c:pt idx="341">
                  <c:v>0</c:v>
                </c:pt>
                <c:pt idx="342">
                  <c:v>0</c:v>
                </c:pt>
                <c:pt idx="343">
                  <c:v>398885735</c:v>
                </c:pt>
                <c:pt idx="344">
                  <c:v>1662387697</c:v>
                </c:pt>
                <c:pt idx="345">
                  <c:v>0</c:v>
                </c:pt>
                <c:pt idx="346">
                  <c:v>4958262795</c:v>
                </c:pt>
                <c:pt idx="347">
                  <c:v>255821842</c:v>
                </c:pt>
                <c:pt idx="348">
                  <c:v>6928923000</c:v>
                </c:pt>
                <c:pt idx="349">
                  <c:v>553096000</c:v>
                </c:pt>
                <c:pt idx="350">
                  <c:v>421785146</c:v>
                </c:pt>
                <c:pt idx="351">
                  <c:v>207326000</c:v>
                </c:pt>
                <c:pt idx="352">
                  <c:v>500000000</c:v>
                </c:pt>
                <c:pt idx="353">
                  <c:v>1461492810</c:v>
                </c:pt>
                <c:pt idx="354">
                  <c:v>246580000</c:v>
                </c:pt>
                <c:pt idx="355">
                  <c:v>1044196369</c:v>
                </c:pt>
                <c:pt idx="356">
                  <c:v>2343726000</c:v>
                </c:pt>
                <c:pt idx="357">
                  <c:v>1075386241</c:v>
                </c:pt>
                <c:pt idx="358">
                  <c:v>411800029</c:v>
                </c:pt>
                <c:pt idx="359">
                  <c:v>710445849</c:v>
                </c:pt>
                <c:pt idx="360">
                  <c:v>5028559690</c:v>
                </c:pt>
                <c:pt idx="361">
                  <c:v>5969949014</c:v>
                </c:pt>
                <c:pt idx="362">
                  <c:v>79850358</c:v>
                </c:pt>
                <c:pt idx="363">
                  <c:v>8695897</c:v>
                </c:pt>
                <c:pt idx="364">
                  <c:v>3000000000</c:v>
                </c:pt>
                <c:pt idx="365">
                  <c:v>50000000</c:v>
                </c:pt>
                <c:pt idx="366">
                  <c:v>2753595575</c:v>
                </c:pt>
                <c:pt idx="367">
                  <c:v>4535888470</c:v>
                </c:pt>
                <c:pt idx="368">
                  <c:v>320000000</c:v>
                </c:pt>
                <c:pt idx="369">
                  <c:v>3591412904</c:v>
                </c:pt>
                <c:pt idx="370">
                  <c:v>30000000</c:v>
                </c:pt>
                <c:pt idx="371">
                  <c:v>5540729570</c:v>
                </c:pt>
                <c:pt idx="372">
                  <c:v>383747153</c:v>
                </c:pt>
                <c:pt idx="373">
                  <c:v>4596937579</c:v>
                </c:pt>
                <c:pt idx="374">
                  <c:v>113340000</c:v>
                </c:pt>
                <c:pt idx="375">
                  <c:v>152254519</c:v>
                </c:pt>
                <c:pt idx="376">
                  <c:v>3383947251</c:v>
                </c:pt>
                <c:pt idx="377">
                  <c:v>13295205</c:v>
                </c:pt>
                <c:pt idx="378">
                  <c:v>6082966</c:v>
                </c:pt>
                <c:pt idx="379">
                  <c:v>161000000</c:v>
                </c:pt>
                <c:pt idx="380">
                  <c:v>29900000</c:v>
                </c:pt>
                <c:pt idx="381">
                  <c:v>1888404486</c:v>
                </c:pt>
                <c:pt idx="382">
                  <c:v>577710000</c:v>
                </c:pt>
                <c:pt idx="383">
                  <c:v>390631934</c:v>
                </c:pt>
                <c:pt idx="384">
                  <c:v>7958834</c:v>
                </c:pt>
                <c:pt idx="385">
                  <c:v>2682980</c:v>
                </c:pt>
                <c:pt idx="386">
                  <c:v>2587200000</c:v>
                </c:pt>
                <c:pt idx="387">
                  <c:v>51923555</c:v>
                </c:pt>
                <c:pt idx="388">
                  <c:v>64435000</c:v>
                </c:pt>
                <c:pt idx="389">
                  <c:v>232601283</c:v>
                </c:pt>
                <c:pt idx="390">
                  <c:v>193350000</c:v>
                </c:pt>
                <c:pt idx="391">
                  <c:v>2425697230</c:v>
                </c:pt>
                <c:pt idx="392">
                  <c:v>64435000</c:v>
                </c:pt>
                <c:pt idx="393">
                  <c:v>0</c:v>
                </c:pt>
                <c:pt idx="394">
                  <c:v>176153558</c:v>
                </c:pt>
                <c:pt idx="395">
                  <c:v>15349287</c:v>
                </c:pt>
                <c:pt idx="396">
                  <c:v>269045129</c:v>
                </c:pt>
                <c:pt idx="397">
                  <c:v>2173653800</c:v>
                </c:pt>
                <c:pt idx="398">
                  <c:v>34475000</c:v>
                </c:pt>
                <c:pt idx="399">
                  <c:v>10517842</c:v>
                </c:pt>
                <c:pt idx="400">
                  <c:v>44642</c:v>
                </c:pt>
                <c:pt idx="401">
                  <c:v>13789100</c:v>
                </c:pt>
                <c:pt idx="402">
                  <c:v>20000000</c:v>
                </c:pt>
                <c:pt idx="403">
                  <c:v>60860233</c:v>
                </c:pt>
                <c:pt idx="404">
                  <c:v>1328111400</c:v>
                </c:pt>
                <c:pt idx="405">
                  <c:v>55476799</c:v>
                </c:pt>
                <c:pt idx="406">
                  <c:v>14754340</c:v>
                </c:pt>
                <c:pt idx="407">
                  <c:v>982893196</c:v>
                </c:pt>
                <c:pt idx="408">
                  <c:v>1235644614</c:v>
                </c:pt>
                <c:pt idx="409">
                  <c:v>2254900</c:v>
                </c:pt>
                <c:pt idx="410">
                  <c:v>66605472</c:v>
                </c:pt>
                <c:pt idx="411">
                  <c:v>678514178</c:v>
                </c:pt>
                <c:pt idx="412">
                  <c:v>579981595</c:v>
                </c:pt>
                <c:pt idx="413">
                  <c:v>884700733</c:v>
                </c:pt>
                <c:pt idx="414">
                  <c:v>20364930</c:v>
                </c:pt>
                <c:pt idx="415">
                  <c:v>14754340</c:v>
                </c:pt>
                <c:pt idx="416">
                  <c:v>16562320</c:v>
                </c:pt>
                <c:pt idx="417">
                  <c:v>118196063</c:v>
                </c:pt>
                <c:pt idx="418">
                  <c:v>402833092</c:v>
                </c:pt>
                <c:pt idx="419">
                  <c:v>14754340</c:v>
                </c:pt>
                <c:pt idx="420">
                  <c:v>76103436</c:v>
                </c:pt>
                <c:pt idx="421">
                  <c:v>74671831</c:v>
                </c:pt>
                <c:pt idx="422">
                  <c:v>1132800900</c:v>
                </c:pt>
                <c:pt idx="423">
                  <c:v>43500000</c:v>
                </c:pt>
                <c:pt idx="424">
                  <c:v>49418236</c:v>
                </c:pt>
                <c:pt idx="425">
                  <c:v>6101454</c:v>
                </c:pt>
                <c:pt idx="426">
                  <c:v>235122600</c:v>
                </c:pt>
                <c:pt idx="427">
                  <c:v>504378</c:v>
                </c:pt>
                <c:pt idx="428">
                  <c:v>132447186</c:v>
                </c:pt>
                <c:pt idx="429">
                  <c:v>43539074</c:v>
                </c:pt>
                <c:pt idx="430">
                  <c:v>23061650</c:v>
                </c:pt>
                <c:pt idx="431">
                  <c:v>104897730</c:v>
                </c:pt>
                <c:pt idx="432">
                  <c:v>118659121</c:v>
                </c:pt>
                <c:pt idx="433">
                  <c:v>34011900</c:v>
                </c:pt>
                <c:pt idx="434">
                  <c:v>108268289</c:v>
                </c:pt>
                <c:pt idx="435">
                  <c:v>2787973</c:v>
                </c:pt>
                <c:pt idx="436">
                  <c:v>2787973</c:v>
                </c:pt>
                <c:pt idx="437">
                  <c:v>2787973</c:v>
                </c:pt>
                <c:pt idx="438">
                  <c:v>2787973</c:v>
                </c:pt>
                <c:pt idx="439">
                  <c:v>18302112</c:v>
                </c:pt>
                <c:pt idx="440">
                  <c:v>128561770</c:v>
                </c:pt>
                <c:pt idx="441">
                  <c:v>43500000</c:v>
                </c:pt>
                <c:pt idx="442">
                  <c:v>1010739200</c:v>
                </c:pt>
                <c:pt idx="443">
                  <c:v>124500000</c:v>
                </c:pt>
                <c:pt idx="444">
                  <c:v>2787973</c:v>
                </c:pt>
                <c:pt idx="445">
                  <c:v>2787973</c:v>
                </c:pt>
                <c:pt idx="446">
                  <c:v>3685568</c:v>
                </c:pt>
                <c:pt idx="447">
                  <c:v>268437700</c:v>
                </c:pt>
                <c:pt idx="448">
                  <c:v>1262772140</c:v>
                </c:pt>
                <c:pt idx="449">
                  <c:v>390000000</c:v>
                </c:pt>
                <c:pt idx="450">
                  <c:v>0</c:v>
                </c:pt>
                <c:pt idx="451">
                  <c:v>183483640</c:v>
                </c:pt>
                <c:pt idx="452">
                  <c:v>156240000</c:v>
                </c:pt>
                <c:pt idx="453">
                  <c:v>113245440</c:v>
                </c:pt>
                <c:pt idx="454">
                  <c:v>13155280</c:v>
                </c:pt>
                <c:pt idx="455">
                  <c:v>246500000</c:v>
                </c:pt>
                <c:pt idx="456">
                  <c:v>63789467</c:v>
                </c:pt>
                <c:pt idx="457">
                  <c:v>11327412</c:v>
                </c:pt>
                <c:pt idx="458">
                  <c:v>195399549</c:v>
                </c:pt>
                <c:pt idx="459">
                  <c:v>55000000</c:v>
                </c:pt>
                <c:pt idx="460">
                  <c:v>23500000</c:v>
                </c:pt>
                <c:pt idx="461">
                  <c:v>434050280</c:v>
                </c:pt>
                <c:pt idx="462">
                  <c:v>1608725265</c:v>
                </c:pt>
                <c:pt idx="463">
                  <c:v>600480000</c:v>
                </c:pt>
                <c:pt idx="464">
                  <c:v>51654413</c:v>
                </c:pt>
                <c:pt idx="465">
                  <c:v>12176588556</c:v>
                </c:pt>
                <c:pt idx="466">
                  <c:v>5747159</c:v>
                </c:pt>
                <c:pt idx="467">
                  <c:v>31954863</c:v>
                </c:pt>
                <c:pt idx="468">
                  <c:v>12787902</c:v>
                </c:pt>
                <c:pt idx="469">
                  <c:v>29475000</c:v>
                </c:pt>
                <c:pt idx="470">
                  <c:v>16652860</c:v>
                </c:pt>
                <c:pt idx="471">
                  <c:v>6160000</c:v>
                </c:pt>
                <c:pt idx="472">
                  <c:v>201436884</c:v>
                </c:pt>
                <c:pt idx="473">
                  <c:v>1677460188</c:v>
                </c:pt>
                <c:pt idx="474">
                  <c:v>18000000</c:v>
                </c:pt>
                <c:pt idx="475">
                  <c:v>7951714</c:v>
                </c:pt>
                <c:pt idx="476">
                  <c:v>7050235</c:v>
                </c:pt>
                <c:pt idx="477">
                  <c:v>231000000</c:v>
                </c:pt>
                <c:pt idx="478">
                  <c:v>2104361</c:v>
                </c:pt>
                <c:pt idx="479">
                  <c:v>3170000</c:v>
                </c:pt>
                <c:pt idx="480">
                  <c:v>7244623</c:v>
                </c:pt>
                <c:pt idx="481">
                  <c:v>9895897</c:v>
                </c:pt>
                <c:pt idx="482">
                  <c:v>6817426</c:v>
                </c:pt>
                <c:pt idx="483">
                  <c:v>2275000</c:v>
                </c:pt>
                <c:pt idx="484">
                  <c:v>11667207</c:v>
                </c:pt>
                <c:pt idx="485">
                  <c:v>2275000</c:v>
                </c:pt>
                <c:pt idx="486">
                  <c:v>3882237</c:v>
                </c:pt>
                <c:pt idx="487">
                  <c:v>27239723</c:v>
                </c:pt>
                <c:pt idx="488">
                  <c:v>382133900</c:v>
                </c:pt>
                <c:pt idx="489">
                  <c:v>7286018</c:v>
                </c:pt>
                <c:pt idx="490">
                  <c:v>16691660</c:v>
                </c:pt>
                <c:pt idx="491">
                  <c:v>7244623</c:v>
                </c:pt>
                <c:pt idx="492">
                  <c:v>16244773</c:v>
                </c:pt>
                <c:pt idx="493">
                  <c:v>23196600</c:v>
                </c:pt>
                <c:pt idx="494">
                  <c:v>4363590</c:v>
                </c:pt>
                <c:pt idx="495">
                  <c:v>35000000</c:v>
                </c:pt>
                <c:pt idx="496">
                  <c:v>58135094</c:v>
                </c:pt>
                <c:pt idx="497">
                  <c:v>41855136</c:v>
                </c:pt>
                <c:pt idx="498">
                  <c:v>6710281</c:v>
                </c:pt>
                <c:pt idx="499">
                  <c:v>5993894</c:v>
                </c:pt>
                <c:pt idx="500">
                  <c:v>11598720</c:v>
                </c:pt>
                <c:pt idx="501">
                  <c:v>2275000</c:v>
                </c:pt>
                <c:pt idx="502">
                  <c:v>16393217</c:v>
                </c:pt>
                <c:pt idx="503">
                  <c:v>6443500</c:v>
                </c:pt>
                <c:pt idx="504">
                  <c:v>66679920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19955522</c:v>
                </c:pt>
                <c:pt idx="520">
                  <c:v>23574668</c:v>
                </c:pt>
                <c:pt idx="521">
                  <c:v>15878682</c:v>
                </c:pt>
                <c:pt idx="522">
                  <c:v>5784461140</c:v>
                </c:pt>
                <c:pt idx="523">
                  <c:v>3263284</c:v>
                </c:pt>
                <c:pt idx="524">
                  <c:v>4610298</c:v>
                </c:pt>
                <c:pt idx="525">
                  <c:v>320702500</c:v>
                </c:pt>
                <c:pt idx="526">
                  <c:v>0</c:v>
                </c:pt>
                <c:pt idx="527">
                  <c:v>16905600</c:v>
                </c:pt>
                <c:pt idx="528">
                  <c:v>8000000</c:v>
                </c:pt>
                <c:pt idx="529">
                  <c:v>13112400</c:v>
                </c:pt>
                <c:pt idx="530">
                  <c:v>5012974</c:v>
                </c:pt>
                <c:pt idx="531">
                  <c:v>16302225</c:v>
                </c:pt>
                <c:pt idx="532">
                  <c:v>29260000</c:v>
                </c:pt>
                <c:pt idx="533">
                  <c:v>26170022</c:v>
                </c:pt>
                <c:pt idx="534">
                  <c:v>7296840</c:v>
                </c:pt>
                <c:pt idx="535">
                  <c:v>49639603</c:v>
                </c:pt>
                <c:pt idx="536">
                  <c:v>41537739</c:v>
                </c:pt>
                <c:pt idx="537">
                  <c:v>586035900</c:v>
                </c:pt>
                <c:pt idx="538">
                  <c:v>15336045</c:v>
                </c:pt>
                <c:pt idx="539">
                  <c:v>0</c:v>
                </c:pt>
                <c:pt idx="540">
                  <c:v>72364627</c:v>
                </c:pt>
                <c:pt idx="541">
                  <c:v>14397511200</c:v>
                </c:pt>
                <c:pt idx="542">
                  <c:v>31896210</c:v>
                </c:pt>
                <c:pt idx="543">
                  <c:v>32214028</c:v>
                </c:pt>
                <c:pt idx="544">
                  <c:v>1824000</c:v>
                </c:pt>
                <c:pt idx="545">
                  <c:v>53735760</c:v>
                </c:pt>
                <c:pt idx="546">
                  <c:v>13206804</c:v>
                </c:pt>
                <c:pt idx="547">
                  <c:v>37097658</c:v>
                </c:pt>
                <c:pt idx="548">
                  <c:v>26557812</c:v>
                </c:pt>
                <c:pt idx="549">
                  <c:v>3221690</c:v>
                </c:pt>
                <c:pt idx="550">
                  <c:v>14754340</c:v>
                </c:pt>
                <c:pt idx="551">
                  <c:v>461073125</c:v>
                </c:pt>
                <c:pt idx="552">
                  <c:v>63405720</c:v>
                </c:pt>
                <c:pt idx="553">
                  <c:v>36885850</c:v>
                </c:pt>
                <c:pt idx="554">
                  <c:v>398885735</c:v>
                </c:pt>
                <c:pt idx="555">
                  <c:v>2855244</c:v>
                </c:pt>
                <c:pt idx="556">
                  <c:v>42939351</c:v>
                </c:pt>
                <c:pt idx="557">
                  <c:v>251000000</c:v>
                </c:pt>
                <c:pt idx="558">
                  <c:v>15927660</c:v>
                </c:pt>
                <c:pt idx="559">
                  <c:v>1000000</c:v>
                </c:pt>
                <c:pt idx="560">
                  <c:v>4311625</c:v>
                </c:pt>
                <c:pt idx="561">
                  <c:v>0</c:v>
                </c:pt>
                <c:pt idx="562">
                  <c:v>7456054</c:v>
                </c:pt>
                <c:pt idx="563">
                  <c:v>2818719</c:v>
                </c:pt>
                <c:pt idx="564">
                  <c:v>78514000</c:v>
                </c:pt>
                <c:pt idx="565">
                  <c:v>8549204</c:v>
                </c:pt>
                <c:pt idx="566">
                  <c:v>1077600</c:v>
                </c:pt>
                <c:pt idx="567">
                  <c:v>0</c:v>
                </c:pt>
                <c:pt idx="568">
                  <c:v>24649170</c:v>
                </c:pt>
                <c:pt idx="569">
                  <c:v>22015212</c:v>
                </c:pt>
                <c:pt idx="570">
                  <c:v>6887748</c:v>
                </c:pt>
                <c:pt idx="571">
                  <c:v>4112052</c:v>
                </c:pt>
                <c:pt idx="572">
                  <c:v>102981186</c:v>
                </c:pt>
                <c:pt idx="573">
                  <c:v>195535450</c:v>
                </c:pt>
                <c:pt idx="574">
                  <c:v>200000000</c:v>
                </c:pt>
                <c:pt idx="575">
                  <c:v>40000000</c:v>
                </c:pt>
                <c:pt idx="576">
                  <c:v>102981186</c:v>
                </c:pt>
                <c:pt idx="577">
                  <c:v>0</c:v>
                </c:pt>
                <c:pt idx="578">
                  <c:v>1828084</c:v>
                </c:pt>
                <c:pt idx="579">
                  <c:v>3982789</c:v>
                </c:pt>
                <c:pt idx="580">
                  <c:v>3488036</c:v>
                </c:pt>
                <c:pt idx="581">
                  <c:v>8636586</c:v>
                </c:pt>
                <c:pt idx="582">
                  <c:v>93000000</c:v>
                </c:pt>
                <c:pt idx="583">
                  <c:v>30393793</c:v>
                </c:pt>
                <c:pt idx="584">
                  <c:v>22000000000</c:v>
                </c:pt>
                <c:pt idx="585">
                  <c:v>649231879</c:v>
                </c:pt>
                <c:pt idx="586">
                  <c:v>213941329</c:v>
                </c:pt>
                <c:pt idx="587">
                  <c:v>185324107</c:v>
                </c:pt>
                <c:pt idx="588">
                  <c:v>413229884</c:v>
                </c:pt>
                <c:pt idx="589">
                  <c:v>35520000</c:v>
                </c:pt>
                <c:pt idx="590">
                  <c:v>55639409</c:v>
                </c:pt>
                <c:pt idx="591">
                  <c:v>62478544</c:v>
                </c:pt>
                <c:pt idx="592">
                  <c:v>242727980</c:v>
                </c:pt>
                <c:pt idx="593">
                  <c:v>61025427</c:v>
                </c:pt>
                <c:pt idx="594">
                  <c:v>53607283</c:v>
                </c:pt>
                <c:pt idx="595">
                  <c:v>0</c:v>
                </c:pt>
                <c:pt idx="596">
                  <c:v>46483876</c:v>
                </c:pt>
                <c:pt idx="597">
                  <c:v>7767242</c:v>
                </c:pt>
                <c:pt idx="598">
                  <c:v>360000000</c:v>
                </c:pt>
                <c:pt idx="599">
                  <c:v>19099305</c:v>
                </c:pt>
                <c:pt idx="600">
                  <c:v>10571910</c:v>
                </c:pt>
                <c:pt idx="601">
                  <c:v>47579145</c:v>
                </c:pt>
                <c:pt idx="602">
                  <c:v>2735834</c:v>
                </c:pt>
                <c:pt idx="603">
                  <c:v>0</c:v>
                </c:pt>
                <c:pt idx="604">
                  <c:v>45500000</c:v>
                </c:pt>
                <c:pt idx="605">
                  <c:v>0</c:v>
                </c:pt>
                <c:pt idx="606">
                  <c:v>0</c:v>
                </c:pt>
                <c:pt idx="607">
                  <c:v>32168027</c:v>
                </c:pt>
                <c:pt idx="608">
                  <c:v>11327412</c:v>
                </c:pt>
                <c:pt idx="609">
                  <c:v>11327412</c:v>
                </c:pt>
                <c:pt idx="610">
                  <c:v>11327412</c:v>
                </c:pt>
                <c:pt idx="611">
                  <c:v>0</c:v>
                </c:pt>
                <c:pt idx="612">
                  <c:v>5958828</c:v>
                </c:pt>
                <c:pt idx="613">
                  <c:v>8864808</c:v>
                </c:pt>
                <c:pt idx="614">
                  <c:v>213782025</c:v>
                </c:pt>
                <c:pt idx="615">
                  <c:v>872923201</c:v>
                </c:pt>
                <c:pt idx="616">
                  <c:v>23258112</c:v>
                </c:pt>
                <c:pt idx="617">
                  <c:v>2275000</c:v>
                </c:pt>
                <c:pt idx="618">
                  <c:v>41791637</c:v>
                </c:pt>
                <c:pt idx="619">
                  <c:v>38931360</c:v>
                </c:pt>
                <c:pt idx="620">
                  <c:v>2545000000</c:v>
                </c:pt>
                <c:pt idx="621">
                  <c:v>10000000</c:v>
                </c:pt>
                <c:pt idx="622">
                  <c:v>300000000</c:v>
                </c:pt>
                <c:pt idx="623">
                  <c:v>11334001</c:v>
                </c:pt>
                <c:pt idx="624">
                  <c:v>416800000</c:v>
                </c:pt>
                <c:pt idx="625">
                  <c:v>51887342</c:v>
                </c:pt>
                <c:pt idx="626">
                  <c:v>2280000000</c:v>
                </c:pt>
                <c:pt idx="627">
                  <c:v>14059823889</c:v>
                </c:pt>
                <c:pt idx="628">
                  <c:v>46696680</c:v>
                </c:pt>
                <c:pt idx="629">
                  <c:v>383175000</c:v>
                </c:pt>
                <c:pt idx="630">
                  <c:v>3600000000</c:v>
                </c:pt>
                <c:pt idx="631">
                  <c:v>98898451</c:v>
                </c:pt>
                <c:pt idx="632">
                  <c:v>36057791</c:v>
                </c:pt>
                <c:pt idx="633">
                  <c:v>3179715</c:v>
                </c:pt>
                <c:pt idx="634">
                  <c:v>8319448</c:v>
                </c:pt>
                <c:pt idx="635">
                  <c:v>4349714</c:v>
                </c:pt>
                <c:pt idx="636">
                  <c:v>8557003</c:v>
                </c:pt>
                <c:pt idx="637">
                  <c:v>10797347</c:v>
                </c:pt>
                <c:pt idx="638">
                  <c:v>277200000</c:v>
                </c:pt>
                <c:pt idx="639">
                  <c:v>59309662</c:v>
                </c:pt>
                <c:pt idx="640">
                  <c:v>4169633</c:v>
                </c:pt>
                <c:pt idx="641">
                  <c:v>83968660</c:v>
                </c:pt>
                <c:pt idx="642">
                  <c:v>8115864</c:v>
                </c:pt>
                <c:pt idx="643">
                  <c:v>33755096</c:v>
                </c:pt>
                <c:pt idx="644">
                  <c:v>33929458</c:v>
                </c:pt>
                <c:pt idx="645">
                  <c:v>34928796</c:v>
                </c:pt>
                <c:pt idx="646">
                  <c:v>34514736</c:v>
                </c:pt>
                <c:pt idx="647">
                  <c:v>34666340</c:v>
                </c:pt>
                <c:pt idx="648">
                  <c:v>34783283</c:v>
                </c:pt>
                <c:pt idx="649">
                  <c:v>34647713</c:v>
                </c:pt>
                <c:pt idx="650">
                  <c:v>184800000</c:v>
                </c:pt>
                <c:pt idx="651">
                  <c:v>13000000</c:v>
                </c:pt>
                <c:pt idx="652">
                  <c:v>12830664</c:v>
                </c:pt>
                <c:pt idx="653">
                  <c:v>12887000</c:v>
                </c:pt>
                <c:pt idx="654">
                  <c:v>51471291</c:v>
                </c:pt>
                <c:pt idx="655">
                  <c:v>29172325</c:v>
                </c:pt>
                <c:pt idx="656">
                  <c:v>9902660</c:v>
                </c:pt>
                <c:pt idx="657">
                  <c:v>3115000</c:v>
                </c:pt>
                <c:pt idx="658">
                  <c:v>23120185</c:v>
                </c:pt>
                <c:pt idx="659">
                  <c:v>7884072</c:v>
                </c:pt>
                <c:pt idx="660">
                  <c:v>59932500</c:v>
                </c:pt>
                <c:pt idx="661">
                  <c:v>28957068</c:v>
                </c:pt>
                <c:pt idx="662">
                  <c:v>27813220</c:v>
                </c:pt>
                <c:pt idx="663">
                  <c:v>75000000</c:v>
                </c:pt>
                <c:pt idx="664">
                  <c:v>334003193</c:v>
                </c:pt>
                <c:pt idx="665">
                  <c:v>8310098</c:v>
                </c:pt>
                <c:pt idx="666">
                  <c:v>25104000</c:v>
                </c:pt>
                <c:pt idx="667">
                  <c:v>30494056</c:v>
                </c:pt>
                <c:pt idx="668">
                  <c:v>16381045</c:v>
                </c:pt>
                <c:pt idx="669">
                  <c:v>14754340</c:v>
                </c:pt>
                <c:pt idx="670">
                  <c:v>55867643</c:v>
                </c:pt>
                <c:pt idx="671">
                  <c:v>49764038</c:v>
                </c:pt>
                <c:pt idx="672">
                  <c:v>15306615</c:v>
                </c:pt>
                <c:pt idx="673">
                  <c:v>335254300</c:v>
                </c:pt>
                <c:pt idx="674">
                  <c:v>34310884</c:v>
                </c:pt>
                <c:pt idx="675">
                  <c:v>69431668</c:v>
                </c:pt>
                <c:pt idx="676">
                  <c:v>204260551</c:v>
                </c:pt>
                <c:pt idx="677">
                  <c:v>58979308</c:v>
                </c:pt>
                <c:pt idx="678">
                  <c:v>11541449</c:v>
                </c:pt>
                <c:pt idx="679">
                  <c:v>379600854</c:v>
                </c:pt>
                <c:pt idx="680">
                  <c:v>125411890</c:v>
                </c:pt>
                <c:pt idx="681">
                  <c:v>16264192</c:v>
                </c:pt>
                <c:pt idx="682">
                  <c:v>6134598</c:v>
                </c:pt>
                <c:pt idx="683">
                  <c:v>1148246410</c:v>
                </c:pt>
                <c:pt idx="684">
                  <c:v>308741721</c:v>
                </c:pt>
                <c:pt idx="685">
                  <c:v>42674000</c:v>
                </c:pt>
                <c:pt idx="686">
                  <c:v>2873375</c:v>
                </c:pt>
                <c:pt idx="687">
                  <c:v>31200000</c:v>
                </c:pt>
                <c:pt idx="688">
                  <c:v>50000000</c:v>
                </c:pt>
                <c:pt idx="689">
                  <c:v>101913836</c:v>
                </c:pt>
                <c:pt idx="690">
                  <c:v>115829110</c:v>
                </c:pt>
                <c:pt idx="691">
                  <c:v>18358765</c:v>
                </c:pt>
                <c:pt idx="692">
                  <c:v>59000000</c:v>
                </c:pt>
                <c:pt idx="693">
                  <c:v>59000000</c:v>
                </c:pt>
                <c:pt idx="694">
                  <c:v>30000000</c:v>
                </c:pt>
                <c:pt idx="695">
                  <c:v>35000000</c:v>
                </c:pt>
                <c:pt idx="696">
                  <c:v>36700000</c:v>
                </c:pt>
                <c:pt idx="697">
                  <c:v>35289000</c:v>
                </c:pt>
                <c:pt idx="698">
                  <c:v>40000000</c:v>
                </c:pt>
                <c:pt idx="699">
                  <c:v>35000000</c:v>
                </c:pt>
                <c:pt idx="700">
                  <c:v>43546000</c:v>
                </c:pt>
                <c:pt idx="701">
                  <c:v>45800000</c:v>
                </c:pt>
                <c:pt idx="702">
                  <c:v>40235000</c:v>
                </c:pt>
                <c:pt idx="703">
                  <c:v>46000000</c:v>
                </c:pt>
                <c:pt idx="704">
                  <c:v>674916616</c:v>
                </c:pt>
                <c:pt idx="705">
                  <c:v>5000000</c:v>
                </c:pt>
                <c:pt idx="706">
                  <c:v>13277166</c:v>
                </c:pt>
                <c:pt idx="707">
                  <c:v>20000000</c:v>
                </c:pt>
                <c:pt idx="708">
                  <c:v>140000000</c:v>
                </c:pt>
                <c:pt idx="709">
                  <c:v>15556955</c:v>
                </c:pt>
                <c:pt idx="710">
                  <c:v>4000000</c:v>
                </c:pt>
                <c:pt idx="711">
                  <c:v>140000000</c:v>
                </c:pt>
                <c:pt idx="712">
                  <c:v>20000000</c:v>
                </c:pt>
                <c:pt idx="713">
                  <c:v>22398184</c:v>
                </c:pt>
                <c:pt idx="714">
                  <c:v>12542555</c:v>
                </c:pt>
                <c:pt idx="715">
                  <c:v>3000000</c:v>
                </c:pt>
                <c:pt idx="716">
                  <c:v>20000000</c:v>
                </c:pt>
                <c:pt idx="717">
                  <c:v>47000000</c:v>
                </c:pt>
                <c:pt idx="718">
                  <c:v>45000000</c:v>
                </c:pt>
                <c:pt idx="719">
                  <c:v>20000000</c:v>
                </c:pt>
                <c:pt idx="720">
                  <c:v>6500000</c:v>
                </c:pt>
                <c:pt idx="721">
                  <c:v>25000000</c:v>
                </c:pt>
                <c:pt idx="722">
                  <c:v>15334941</c:v>
                </c:pt>
                <c:pt idx="723">
                  <c:v>14266436</c:v>
                </c:pt>
                <c:pt idx="724">
                  <c:v>18667680</c:v>
                </c:pt>
                <c:pt idx="725">
                  <c:v>15714377</c:v>
                </c:pt>
                <c:pt idx="726">
                  <c:v>200000000</c:v>
                </c:pt>
                <c:pt idx="727">
                  <c:v>56891526</c:v>
                </c:pt>
                <c:pt idx="728">
                  <c:v>17545000</c:v>
                </c:pt>
                <c:pt idx="729">
                  <c:v>14362427</c:v>
                </c:pt>
                <c:pt idx="730">
                  <c:v>7760570</c:v>
                </c:pt>
                <c:pt idx="731">
                  <c:v>8230000</c:v>
                </c:pt>
                <c:pt idx="732">
                  <c:v>77413241</c:v>
                </c:pt>
                <c:pt idx="733">
                  <c:v>9856214</c:v>
                </c:pt>
                <c:pt idx="734">
                  <c:v>17623454</c:v>
                </c:pt>
                <c:pt idx="735">
                  <c:v>100000</c:v>
                </c:pt>
                <c:pt idx="736">
                  <c:v>4300000</c:v>
                </c:pt>
                <c:pt idx="737">
                  <c:v>4300000</c:v>
                </c:pt>
                <c:pt idx="738">
                  <c:v>4300000</c:v>
                </c:pt>
                <c:pt idx="739">
                  <c:v>4300000</c:v>
                </c:pt>
                <c:pt idx="740">
                  <c:v>4300000</c:v>
                </c:pt>
                <c:pt idx="741">
                  <c:v>4300000</c:v>
                </c:pt>
                <c:pt idx="742">
                  <c:v>4300000</c:v>
                </c:pt>
                <c:pt idx="743">
                  <c:v>65000000</c:v>
                </c:pt>
                <c:pt idx="744">
                  <c:v>8890180</c:v>
                </c:pt>
                <c:pt idx="745">
                  <c:v>6783683</c:v>
                </c:pt>
                <c:pt idx="746">
                  <c:v>153445930</c:v>
                </c:pt>
                <c:pt idx="747">
                  <c:v>1225821250</c:v>
                </c:pt>
                <c:pt idx="748">
                  <c:v>47500000</c:v>
                </c:pt>
                <c:pt idx="749">
                  <c:v>42178327</c:v>
                </c:pt>
                <c:pt idx="750">
                  <c:v>11305389</c:v>
                </c:pt>
                <c:pt idx="751">
                  <c:v>8029020</c:v>
                </c:pt>
                <c:pt idx="752">
                  <c:v>21548720</c:v>
                </c:pt>
                <c:pt idx="753">
                  <c:v>1000000</c:v>
                </c:pt>
                <c:pt idx="754">
                  <c:v>23103879</c:v>
                </c:pt>
                <c:pt idx="755">
                  <c:v>410972021</c:v>
                </c:pt>
                <c:pt idx="756">
                  <c:v>63217875</c:v>
                </c:pt>
                <c:pt idx="757">
                  <c:v>39781260</c:v>
                </c:pt>
                <c:pt idx="758">
                  <c:v>170323264</c:v>
                </c:pt>
                <c:pt idx="759">
                  <c:v>83424488</c:v>
                </c:pt>
                <c:pt idx="760">
                  <c:v>76433579</c:v>
                </c:pt>
                <c:pt idx="761">
                  <c:v>767281</c:v>
                </c:pt>
                <c:pt idx="762">
                  <c:v>212335544</c:v>
                </c:pt>
                <c:pt idx="763">
                  <c:v>45953437</c:v>
                </c:pt>
                <c:pt idx="764">
                  <c:v>13906672</c:v>
                </c:pt>
                <c:pt idx="765">
                  <c:v>28200673</c:v>
                </c:pt>
                <c:pt idx="766">
                  <c:v>15829096</c:v>
                </c:pt>
                <c:pt idx="767">
                  <c:v>58042539</c:v>
                </c:pt>
                <c:pt idx="768">
                  <c:v>116474460</c:v>
                </c:pt>
                <c:pt idx="769">
                  <c:v>104068470</c:v>
                </c:pt>
                <c:pt idx="770">
                  <c:v>73321085</c:v>
                </c:pt>
                <c:pt idx="771">
                  <c:v>4967046</c:v>
                </c:pt>
                <c:pt idx="772">
                  <c:v>929149425</c:v>
                </c:pt>
                <c:pt idx="773">
                  <c:v>128124200</c:v>
                </c:pt>
                <c:pt idx="774">
                  <c:v>41587350</c:v>
                </c:pt>
                <c:pt idx="775">
                  <c:v>69822933</c:v>
                </c:pt>
                <c:pt idx="776">
                  <c:v>16562320</c:v>
                </c:pt>
                <c:pt idx="777">
                  <c:v>27596305</c:v>
                </c:pt>
                <c:pt idx="778">
                  <c:v>366210468</c:v>
                </c:pt>
                <c:pt idx="779">
                  <c:v>103912793</c:v>
                </c:pt>
                <c:pt idx="780">
                  <c:v>254943778</c:v>
                </c:pt>
                <c:pt idx="781">
                  <c:v>76039317</c:v>
                </c:pt>
                <c:pt idx="782">
                  <c:v>84588615</c:v>
                </c:pt>
                <c:pt idx="783">
                  <c:v>1335923820</c:v>
                </c:pt>
                <c:pt idx="784">
                  <c:v>7301346</c:v>
                </c:pt>
                <c:pt idx="785">
                  <c:v>11471172</c:v>
                </c:pt>
                <c:pt idx="786">
                  <c:v>279606709</c:v>
                </c:pt>
                <c:pt idx="787">
                  <c:v>1171863000</c:v>
                </c:pt>
                <c:pt idx="788">
                  <c:v>43770157</c:v>
                </c:pt>
                <c:pt idx="789">
                  <c:v>61983712</c:v>
                </c:pt>
                <c:pt idx="790">
                  <c:v>0</c:v>
                </c:pt>
                <c:pt idx="791">
                  <c:v>4142000</c:v>
                </c:pt>
                <c:pt idx="792">
                  <c:v>56291504</c:v>
                </c:pt>
                <c:pt idx="793">
                  <c:v>0</c:v>
                </c:pt>
                <c:pt idx="794">
                  <c:v>1088374134</c:v>
                </c:pt>
                <c:pt idx="795">
                  <c:v>31420421</c:v>
                </c:pt>
                <c:pt idx="796">
                  <c:v>20369342</c:v>
                </c:pt>
                <c:pt idx="797">
                  <c:v>55385586</c:v>
                </c:pt>
                <c:pt idx="798">
                  <c:v>31045304</c:v>
                </c:pt>
                <c:pt idx="799">
                  <c:v>180014229</c:v>
                </c:pt>
                <c:pt idx="800">
                  <c:v>22873798</c:v>
                </c:pt>
                <c:pt idx="801">
                  <c:v>39746551</c:v>
                </c:pt>
                <c:pt idx="802">
                  <c:v>5633708</c:v>
                </c:pt>
                <c:pt idx="803">
                  <c:v>8281503</c:v>
                </c:pt>
                <c:pt idx="804">
                  <c:v>86207327</c:v>
                </c:pt>
                <c:pt idx="805">
                  <c:v>75359212</c:v>
                </c:pt>
                <c:pt idx="806">
                  <c:v>2145320354</c:v>
                </c:pt>
                <c:pt idx="807">
                  <c:v>38079103</c:v>
                </c:pt>
                <c:pt idx="808">
                  <c:v>12392882</c:v>
                </c:pt>
                <c:pt idx="809">
                  <c:v>80103220</c:v>
                </c:pt>
                <c:pt idx="810">
                  <c:v>14527826</c:v>
                </c:pt>
                <c:pt idx="811">
                  <c:v>1771256</c:v>
                </c:pt>
                <c:pt idx="812">
                  <c:v>128870000</c:v>
                </c:pt>
                <c:pt idx="813">
                  <c:v>0</c:v>
                </c:pt>
                <c:pt idx="814">
                  <c:v>1231474114</c:v>
                </c:pt>
                <c:pt idx="815">
                  <c:v>5160060</c:v>
                </c:pt>
                <c:pt idx="816">
                  <c:v>24629302</c:v>
                </c:pt>
                <c:pt idx="817">
                  <c:v>8776382</c:v>
                </c:pt>
                <c:pt idx="818">
                  <c:v>397579605</c:v>
                </c:pt>
                <c:pt idx="819">
                  <c:v>13748476</c:v>
                </c:pt>
                <c:pt idx="820">
                  <c:v>28709935</c:v>
                </c:pt>
                <c:pt idx="821">
                  <c:v>85565860</c:v>
                </c:pt>
                <c:pt idx="822">
                  <c:v>68315576</c:v>
                </c:pt>
                <c:pt idx="823">
                  <c:v>142885670</c:v>
                </c:pt>
                <c:pt idx="824">
                  <c:v>158979685</c:v>
                </c:pt>
                <c:pt idx="825">
                  <c:v>23469490</c:v>
                </c:pt>
                <c:pt idx="826">
                  <c:v>26593929</c:v>
                </c:pt>
                <c:pt idx="827">
                  <c:v>17273377</c:v>
                </c:pt>
                <c:pt idx="828">
                  <c:v>86182000</c:v>
                </c:pt>
                <c:pt idx="829">
                  <c:v>3412027</c:v>
                </c:pt>
                <c:pt idx="830">
                  <c:v>28126172</c:v>
                </c:pt>
                <c:pt idx="831">
                  <c:v>32987879</c:v>
                </c:pt>
                <c:pt idx="832">
                  <c:v>370000000</c:v>
                </c:pt>
                <c:pt idx="833">
                  <c:v>320000000</c:v>
                </c:pt>
                <c:pt idx="834">
                  <c:v>58000000</c:v>
                </c:pt>
                <c:pt idx="835">
                  <c:v>182843711</c:v>
                </c:pt>
                <c:pt idx="836">
                  <c:v>10000000</c:v>
                </c:pt>
                <c:pt idx="837">
                  <c:v>7000000</c:v>
                </c:pt>
                <c:pt idx="838">
                  <c:v>20000000</c:v>
                </c:pt>
                <c:pt idx="839">
                  <c:v>2697549616</c:v>
                </c:pt>
                <c:pt idx="840">
                  <c:v>15573326</c:v>
                </c:pt>
                <c:pt idx="841">
                  <c:v>918000000</c:v>
                </c:pt>
                <c:pt idx="842">
                  <c:v>248507511</c:v>
                </c:pt>
                <c:pt idx="843">
                  <c:v>4426782</c:v>
                </c:pt>
                <c:pt idx="844">
                  <c:v>3780454803</c:v>
                </c:pt>
                <c:pt idx="845">
                  <c:v>779742112</c:v>
                </c:pt>
                <c:pt idx="846">
                  <c:v>57000000</c:v>
                </c:pt>
                <c:pt idx="847">
                  <c:v>0</c:v>
                </c:pt>
                <c:pt idx="848">
                  <c:v>672587206</c:v>
                </c:pt>
                <c:pt idx="849">
                  <c:v>235800000</c:v>
                </c:pt>
                <c:pt idx="850">
                  <c:v>6212115</c:v>
                </c:pt>
                <c:pt idx="851">
                  <c:v>67808612</c:v>
                </c:pt>
                <c:pt idx="852">
                  <c:v>66013615</c:v>
                </c:pt>
                <c:pt idx="853">
                  <c:v>68036605</c:v>
                </c:pt>
                <c:pt idx="854">
                  <c:v>68243146</c:v>
                </c:pt>
                <c:pt idx="855">
                  <c:v>66495129</c:v>
                </c:pt>
                <c:pt idx="856">
                  <c:v>66367823</c:v>
                </c:pt>
                <c:pt idx="857">
                  <c:v>67764273</c:v>
                </c:pt>
                <c:pt idx="858">
                  <c:v>65950256</c:v>
                </c:pt>
                <c:pt idx="859">
                  <c:v>12123108</c:v>
                </c:pt>
                <c:pt idx="860">
                  <c:v>336482184</c:v>
                </c:pt>
                <c:pt idx="861">
                  <c:v>99678000</c:v>
                </c:pt>
                <c:pt idx="862">
                  <c:v>52650793.333333328</c:v>
                </c:pt>
                <c:pt idx="863">
                  <c:v>52650793.333333328</c:v>
                </c:pt>
                <c:pt idx="864">
                  <c:v>52650793.333333328</c:v>
                </c:pt>
                <c:pt idx="865">
                  <c:v>53199945.333333328</c:v>
                </c:pt>
                <c:pt idx="866">
                  <c:v>13741361</c:v>
                </c:pt>
                <c:pt idx="867">
                  <c:v>17786706</c:v>
                </c:pt>
                <c:pt idx="868">
                  <c:v>14976642</c:v>
                </c:pt>
                <c:pt idx="869">
                  <c:v>10023510</c:v>
                </c:pt>
                <c:pt idx="870">
                  <c:v>22645910</c:v>
                </c:pt>
                <c:pt idx="871">
                  <c:v>13617366</c:v>
                </c:pt>
                <c:pt idx="872">
                  <c:v>19942754</c:v>
                </c:pt>
                <c:pt idx="873">
                  <c:v>0</c:v>
                </c:pt>
                <c:pt idx="874">
                  <c:v>558828840</c:v>
                </c:pt>
                <c:pt idx="875">
                  <c:v>26354000</c:v>
                </c:pt>
                <c:pt idx="876">
                  <c:v>54199971</c:v>
                </c:pt>
                <c:pt idx="877">
                  <c:v>40251543</c:v>
                </c:pt>
                <c:pt idx="878">
                  <c:v>38810474</c:v>
                </c:pt>
                <c:pt idx="879">
                  <c:v>38697238</c:v>
                </c:pt>
                <c:pt idx="880">
                  <c:v>17182502</c:v>
                </c:pt>
                <c:pt idx="881">
                  <c:v>53483321</c:v>
                </c:pt>
                <c:pt idx="882">
                  <c:v>52619420</c:v>
                </c:pt>
                <c:pt idx="883">
                  <c:v>53219724</c:v>
                </c:pt>
                <c:pt idx="884">
                  <c:v>53219724</c:v>
                </c:pt>
                <c:pt idx="885">
                  <c:v>41051479</c:v>
                </c:pt>
                <c:pt idx="886">
                  <c:v>53483321</c:v>
                </c:pt>
                <c:pt idx="887">
                  <c:v>52619420</c:v>
                </c:pt>
                <c:pt idx="888">
                  <c:v>53219724</c:v>
                </c:pt>
                <c:pt idx="889">
                  <c:v>54724344</c:v>
                </c:pt>
                <c:pt idx="890">
                  <c:v>55343133</c:v>
                </c:pt>
                <c:pt idx="891">
                  <c:v>55343133</c:v>
                </c:pt>
                <c:pt idx="892">
                  <c:v>54724344</c:v>
                </c:pt>
                <c:pt idx="893">
                  <c:v>54724344</c:v>
                </c:pt>
                <c:pt idx="894">
                  <c:v>52226616</c:v>
                </c:pt>
                <c:pt idx="895">
                  <c:v>2868900</c:v>
                </c:pt>
                <c:pt idx="896">
                  <c:v>3399450</c:v>
                </c:pt>
                <c:pt idx="897">
                  <c:v>3135740</c:v>
                </c:pt>
                <c:pt idx="898">
                  <c:v>2004300</c:v>
                </c:pt>
                <c:pt idx="899">
                  <c:v>3399450</c:v>
                </c:pt>
                <c:pt idx="900">
                  <c:v>52911153</c:v>
                </c:pt>
                <c:pt idx="901">
                  <c:v>50000000</c:v>
                </c:pt>
                <c:pt idx="902">
                  <c:v>1000000</c:v>
                </c:pt>
                <c:pt idx="903">
                  <c:v>300000000</c:v>
                </c:pt>
                <c:pt idx="904">
                  <c:v>25000000</c:v>
                </c:pt>
                <c:pt idx="905">
                  <c:v>4611192</c:v>
                </c:pt>
                <c:pt idx="906">
                  <c:v>11160000</c:v>
                </c:pt>
                <c:pt idx="907">
                  <c:v>78288484</c:v>
                </c:pt>
                <c:pt idx="908">
                  <c:v>52752863</c:v>
                </c:pt>
                <c:pt idx="909">
                  <c:v>52379513</c:v>
                </c:pt>
                <c:pt idx="910">
                  <c:v>52079513</c:v>
                </c:pt>
                <c:pt idx="911">
                  <c:v>51973423</c:v>
                </c:pt>
                <c:pt idx="912">
                  <c:v>53942094</c:v>
                </c:pt>
                <c:pt idx="913">
                  <c:v>52231434</c:v>
                </c:pt>
                <c:pt idx="914">
                  <c:v>53942094</c:v>
                </c:pt>
                <c:pt idx="915">
                  <c:v>22883742</c:v>
                </c:pt>
                <c:pt idx="916">
                  <c:v>54401830</c:v>
                </c:pt>
                <c:pt idx="917">
                  <c:v>53457982</c:v>
                </c:pt>
                <c:pt idx="918">
                  <c:v>53457982</c:v>
                </c:pt>
                <c:pt idx="919">
                  <c:v>53407982</c:v>
                </c:pt>
                <c:pt idx="920">
                  <c:v>52457982</c:v>
                </c:pt>
                <c:pt idx="921">
                  <c:v>53000982</c:v>
                </c:pt>
                <c:pt idx="922">
                  <c:v>51457982</c:v>
                </c:pt>
                <c:pt idx="923">
                  <c:v>53457000</c:v>
                </c:pt>
                <c:pt idx="924">
                  <c:v>53400982</c:v>
                </c:pt>
                <c:pt idx="925">
                  <c:v>53432082</c:v>
                </c:pt>
                <c:pt idx="926">
                  <c:v>53455552</c:v>
                </c:pt>
                <c:pt idx="927">
                  <c:v>53455552</c:v>
                </c:pt>
                <c:pt idx="928">
                  <c:v>43000000</c:v>
                </c:pt>
                <c:pt idx="929">
                  <c:v>9260090</c:v>
                </c:pt>
                <c:pt idx="930">
                  <c:v>65924591</c:v>
                </c:pt>
                <c:pt idx="931">
                  <c:v>40000000</c:v>
                </c:pt>
                <c:pt idx="932">
                  <c:v>43667426</c:v>
                </c:pt>
                <c:pt idx="933">
                  <c:v>55235000</c:v>
                </c:pt>
                <c:pt idx="934">
                  <c:v>71953564</c:v>
                </c:pt>
                <c:pt idx="935">
                  <c:v>99122972</c:v>
                </c:pt>
                <c:pt idx="936">
                  <c:v>55500000</c:v>
                </c:pt>
                <c:pt idx="937">
                  <c:v>43025390</c:v>
                </c:pt>
                <c:pt idx="938">
                  <c:v>16562320</c:v>
                </c:pt>
                <c:pt idx="939">
                  <c:v>35308624</c:v>
                </c:pt>
                <c:pt idx="940">
                  <c:v>41498443</c:v>
                </c:pt>
                <c:pt idx="941">
                  <c:v>0</c:v>
                </c:pt>
                <c:pt idx="942">
                  <c:v>0</c:v>
                </c:pt>
                <c:pt idx="943">
                  <c:v>49772800</c:v>
                </c:pt>
                <c:pt idx="944">
                  <c:v>38531608</c:v>
                </c:pt>
                <c:pt idx="945">
                  <c:v>38000608</c:v>
                </c:pt>
                <c:pt idx="946">
                  <c:v>38531608</c:v>
                </c:pt>
                <c:pt idx="947">
                  <c:v>38531000</c:v>
                </c:pt>
                <c:pt idx="948">
                  <c:v>38500008</c:v>
                </c:pt>
                <c:pt idx="949">
                  <c:v>35531608</c:v>
                </c:pt>
                <c:pt idx="950">
                  <c:v>38531608</c:v>
                </c:pt>
                <c:pt idx="951">
                  <c:v>38531608</c:v>
                </c:pt>
                <c:pt idx="952">
                  <c:v>37531608</c:v>
                </c:pt>
                <c:pt idx="953">
                  <c:v>49000800</c:v>
                </c:pt>
                <c:pt idx="954">
                  <c:v>49772000</c:v>
                </c:pt>
                <c:pt idx="955">
                  <c:v>49772800</c:v>
                </c:pt>
                <c:pt idx="956">
                  <c:v>48772800</c:v>
                </c:pt>
                <c:pt idx="957">
                  <c:v>48772800</c:v>
                </c:pt>
                <c:pt idx="958">
                  <c:v>16302706</c:v>
                </c:pt>
                <c:pt idx="959">
                  <c:v>53954385</c:v>
                </c:pt>
                <c:pt idx="960">
                  <c:v>53000385</c:v>
                </c:pt>
                <c:pt idx="961">
                  <c:v>1000000</c:v>
                </c:pt>
                <c:pt idx="962">
                  <c:v>49000800</c:v>
                </c:pt>
                <c:pt idx="963">
                  <c:v>48772800</c:v>
                </c:pt>
                <c:pt idx="964">
                  <c:v>49772000</c:v>
                </c:pt>
                <c:pt idx="965">
                  <c:v>49772000</c:v>
                </c:pt>
                <c:pt idx="966">
                  <c:v>388496542</c:v>
                </c:pt>
                <c:pt idx="967">
                  <c:v>47597622</c:v>
                </c:pt>
                <c:pt idx="968">
                  <c:v>48733393</c:v>
                </c:pt>
                <c:pt idx="969">
                  <c:v>20522232</c:v>
                </c:pt>
                <c:pt idx="970">
                  <c:v>62118658</c:v>
                </c:pt>
                <c:pt idx="971">
                  <c:v>225599336</c:v>
                </c:pt>
                <c:pt idx="972">
                  <c:v>63000000</c:v>
                </c:pt>
                <c:pt idx="973">
                  <c:v>14000000</c:v>
                </c:pt>
                <c:pt idx="974">
                  <c:v>85167509</c:v>
                </c:pt>
                <c:pt idx="975">
                  <c:v>55340055</c:v>
                </c:pt>
                <c:pt idx="976">
                  <c:v>29821550</c:v>
                </c:pt>
                <c:pt idx="977">
                  <c:v>49877806</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pt idx="994">
                  <c:v>0</c:v>
                </c:pt>
                <c:pt idx="995">
                  <c:v>0</c:v>
                </c:pt>
                <c:pt idx="996">
                  <c:v>703117800</c:v>
                </c:pt>
                <c:pt idx="997">
                  <c:v>4281572</c:v>
                </c:pt>
                <c:pt idx="998">
                  <c:v>44167821</c:v>
                </c:pt>
                <c:pt idx="999">
                  <c:v>54778439</c:v>
                </c:pt>
                <c:pt idx="1000">
                  <c:v>53867141</c:v>
                </c:pt>
                <c:pt idx="1001">
                  <c:v>54778439</c:v>
                </c:pt>
                <c:pt idx="1002">
                  <c:v>56852854</c:v>
                </c:pt>
                <c:pt idx="1003">
                  <c:v>54778439</c:v>
                </c:pt>
                <c:pt idx="1004">
                  <c:v>53867141</c:v>
                </c:pt>
                <c:pt idx="1005">
                  <c:v>53867141</c:v>
                </c:pt>
                <c:pt idx="1006">
                  <c:v>56852854</c:v>
                </c:pt>
                <c:pt idx="1007">
                  <c:v>54778439</c:v>
                </c:pt>
                <c:pt idx="1008">
                  <c:v>55252537</c:v>
                </c:pt>
                <c:pt idx="1009">
                  <c:v>55252537</c:v>
                </c:pt>
                <c:pt idx="1010">
                  <c:v>55252537</c:v>
                </c:pt>
                <c:pt idx="1011">
                  <c:v>55252537</c:v>
                </c:pt>
                <c:pt idx="1012">
                  <c:v>55252537</c:v>
                </c:pt>
                <c:pt idx="1013">
                  <c:v>55252537</c:v>
                </c:pt>
                <c:pt idx="1014">
                  <c:v>4116024</c:v>
                </c:pt>
                <c:pt idx="1015">
                  <c:v>88162000</c:v>
                </c:pt>
                <c:pt idx="1016">
                  <c:v>38000000</c:v>
                </c:pt>
                <c:pt idx="1017">
                  <c:v>15288989</c:v>
                </c:pt>
                <c:pt idx="1018">
                  <c:v>16419212</c:v>
                </c:pt>
                <c:pt idx="1019">
                  <c:v>11274776</c:v>
                </c:pt>
                <c:pt idx="1020">
                  <c:v>10798720</c:v>
                </c:pt>
                <c:pt idx="1021">
                  <c:v>25406006</c:v>
                </c:pt>
                <c:pt idx="1022">
                  <c:v>150138276</c:v>
                </c:pt>
                <c:pt idx="1023">
                  <c:v>61453707</c:v>
                </c:pt>
                <c:pt idx="1024">
                  <c:v>28839075</c:v>
                </c:pt>
                <c:pt idx="1025">
                  <c:v>31367018</c:v>
                </c:pt>
                <c:pt idx="1026">
                  <c:v>63306689</c:v>
                </c:pt>
                <c:pt idx="1027">
                  <c:v>64412605</c:v>
                </c:pt>
                <c:pt idx="1028">
                  <c:v>33475944</c:v>
                </c:pt>
                <c:pt idx="1029">
                  <c:v>34000000000</c:v>
                </c:pt>
                <c:pt idx="1030">
                  <c:v>87497849</c:v>
                </c:pt>
                <c:pt idx="1031">
                  <c:v>1639723569</c:v>
                </c:pt>
                <c:pt idx="1032">
                  <c:v>176370124</c:v>
                </c:pt>
                <c:pt idx="1033">
                  <c:v>103983405</c:v>
                </c:pt>
                <c:pt idx="1034">
                  <c:v>17644904</c:v>
                </c:pt>
                <c:pt idx="1035">
                  <c:v>11475700000</c:v>
                </c:pt>
                <c:pt idx="1036">
                  <c:v>26006400</c:v>
                </c:pt>
                <c:pt idx="1037">
                  <c:v>770369889</c:v>
                </c:pt>
                <c:pt idx="1038">
                  <c:v>834647627</c:v>
                </c:pt>
                <c:pt idx="1039">
                  <c:v>587951577</c:v>
                </c:pt>
                <c:pt idx="1040">
                  <c:v>612203645</c:v>
                </c:pt>
                <c:pt idx="1041">
                  <c:v>19752000</c:v>
                </c:pt>
                <c:pt idx="1042">
                  <c:v>17000000</c:v>
                </c:pt>
                <c:pt idx="1043">
                  <c:v>0</c:v>
                </c:pt>
                <c:pt idx="1044">
                  <c:v>1012407869</c:v>
                </c:pt>
                <c:pt idx="1045">
                  <c:v>333339500</c:v>
                </c:pt>
                <c:pt idx="1046">
                  <c:v>0</c:v>
                </c:pt>
                <c:pt idx="1047">
                  <c:v>0</c:v>
                </c:pt>
                <c:pt idx="1048">
                  <c:v>2051654960</c:v>
                </c:pt>
                <c:pt idx="1049">
                  <c:v>1077506184</c:v>
                </c:pt>
                <c:pt idx="1050">
                  <c:v>50000000</c:v>
                </c:pt>
                <c:pt idx="1051">
                  <c:v>149137938</c:v>
                </c:pt>
                <c:pt idx="1052">
                  <c:v>0</c:v>
                </c:pt>
                <c:pt idx="1053">
                  <c:v>0</c:v>
                </c:pt>
                <c:pt idx="1054">
                  <c:v>836856800</c:v>
                </c:pt>
                <c:pt idx="1055">
                  <c:v>1267740977</c:v>
                </c:pt>
                <c:pt idx="1056">
                  <c:v>10205839</c:v>
                </c:pt>
                <c:pt idx="1057">
                  <c:v>2069947300</c:v>
                </c:pt>
                <c:pt idx="1058">
                  <c:v>13045833</c:v>
                </c:pt>
                <c:pt idx="1059">
                  <c:v>859366200</c:v>
                </c:pt>
                <c:pt idx="1060">
                  <c:v>360767621</c:v>
                </c:pt>
                <c:pt idx="1061">
                  <c:v>11277556</c:v>
                </c:pt>
                <c:pt idx="1062">
                  <c:v>11458245</c:v>
                </c:pt>
                <c:pt idx="1063">
                  <c:v>56919060</c:v>
                </c:pt>
                <c:pt idx="1064">
                  <c:v>35795528</c:v>
                </c:pt>
                <c:pt idx="1065">
                  <c:v>16724586</c:v>
                </c:pt>
                <c:pt idx="1066">
                  <c:v>37382121</c:v>
                </c:pt>
                <c:pt idx="1067">
                  <c:v>530861095</c:v>
                </c:pt>
                <c:pt idx="1068">
                  <c:v>61357441</c:v>
                </c:pt>
                <c:pt idx="1069">
                  <c:v>39774760</c:v>
                </c:pt>
                <c:pt idx="1070">
                  <c:v>27105716</c:v>
                </c:pt>
                <c:pt idx="1071">
                  <c:v>6986916</c:v>
                </c:pt>
                <c:pt idx="1072">
                  <c:v>1274012613</c:v>
                </c:pt>
                <c:pt idx="1073">
                  <c:v>41569069</c:v>
                </c:pt>
                <c:pt idx="1074">
                  <c:v>2189716788</c:v>
                </c:pt>
                <c:pt idx="1075">
                  <c:v>266398805</c:v>
                </c:pt>
                <c:pt idx="1076">
                  <c:v>556176250</c:v>
                </c:pt>
                <c:pt idx="1077">
                  <c:v>0</c:v>
                </c:pt>
                <c:pt idx="1078">
                  <c:v>643000</c:v>
                </c:pt>
                <c:pt idx="1079">
                  <c:v>130000000</c:v>
                </c:pt>
                <c:pt idx="1080">
                  <c:v>228766204</c:v>
                </c:pt>
                <c:pt idx="1081">
                  <c:v>230000000</c:v>
                </c:pt>
                <c:pt idx="1082">
                  <c:v>0</c:v>
                </c:pt>
                <c:pt idx="1083">
                  <c:v>113918273</c:v>
                </c:pt>
                <c:pt idx="1084">
                  <c:v>100000000</c:v>
                </c:pt>
                <c:pt idx="1085">
                  <c:v>70217368</c:v>
                </c:pt>
                <c:pt idx="1086">
                  <c:v>2590000</c:v>
                </c:pt>
                <c:pt idx="1087">
                  <c:v>55340055</c:v>
                </c:pt>
                <c:pt idx="1088">
                  <c:v>6190780</c:v>
                </c:pt>
                <c:pt idx="1089">
                  <c:v>354104160</c:v>
                </c:pt>
                <c:pt idx="1090">
                  <c:v>1358838238</c:v>
                </c:pt>
                <c:pt idx="1091">
                  <c:v>846946289</c:v>
                </c:pt>
                <c:pt idx="1092">
                  <c:v>40655500</c:v>
                </c:pt>
                <c:pt idx="1093">
                  <c:v>214946100</c:v>
                </c:pt>
                <c:pt idx="1094">
                  <c:v>0</c:v>
                </c:pt>
                <c:pt idx="1095">
                  <c:v>95391348</c:v>
                </c:pt>
                <c:pt idx="1096">
                  <c:v>19765448</c:v>
                </c:pt>
                <c:pt idx="1097">
                  <c:v>116265236</c:v>
                </c:pt>
                <c:pt idx="1098">
                  <c:v>9849901</c:v>
                </c:pt>
                <c:pt idx="1099">
                  <c:v>0</c:v>
                </c:pt>
                <c:pt idx="1100">
                  <c:v>38145325</c:v>
                </c:pt>
                <c:pt idx="1101">
                  <c:v>116265448</c:v>
                </c:pt>
                <c:pt idx="1102">
                  <c:v>38454420</c:v>
                </c:pt>
                <c:pt idx="1103">
                  <c:v>50000000</c:v>
                </c:pt>
                <c:pt idx="1104">
                  <c:v>117818948</c:v>
                </c:pt>
                <c:pt idx="1105">
                  <c:v>29747968</c:v>
                </c:pt>
                <c:pt idx="1106">
                  <c:v>104432411</c:v>
                </c:pt>
                <c:pt idx="1107">
                  <c:v>262430875</c:v>
                </c:pt>
                <c:pt idx="1108">
                  <c:v>23035485</c:v>
                </c:pt>
                <c:pt idx="1109">
                  <c:v>91613349</c:v>
                </c:pt>
                <c:pt idx="1110">
                  <c:v>40274543</c:v>
                </c:pt>
                <c:pt idx="1111">
                  <c:v>5407333</c:v>
                </c:pt>
                <c:pt idx="1112">
                  <c:v>600000000</c:v>
                </c:pt>
                <c:pt idx="1113">
                  <c:v>1075009</c:v>
                </c:pt>
                <c:pt idx="1114">
                  <c:v>204300799</c:v>
                </c:pt>
                <c:pt idx="1115">
                  <c:v>41680765</c:v>
                </c:pt>
                <c:pt idx="1116">
                  <c:v>15329422</c:v>
                </c:pt>
                <c:pt idx="1117">
                  <c:v>53000000</c:v>
                </c:pt>
                <c:pt idx="1118">
                  <c:v>1069689650</c:v>
                </c:pt>
                <c:pt idx="1119">
                  <c:v>2945833320</c:v>
                </c:pt>
                <c:pt idx="1120">
                  <c:v>17656725</c:v>
                </c:pt>
                <c:pt idx="1121">
                  <c:v>1129428300</c:v>
                </c:pt>
                <c:pt idx="1122">
                  <c:v>16708338</c:v>
                </c:pt>
                <c:pt idx="1123">
                  <c:v>95146781</c:v>
                </c:pt>
                <c:pt idx="1124">
                  <c:v>43300477</c:v>
                </c:pt>
                <c:pt idx="1125">
                  <c:v>0</c:v>
                </c:pt>
                <c:pt idx="1126">
                  <c:v>2787973</c:v>
                </c:pt>
                <c:pt idx="1127">
                  <c:v>0</c:v>
                </c:pt>
                <c:pt idx="1128">
                  <c:v>1295595</c:v>
                </c:pt>
                <c:pt idx="1129">
                  <c:v>697061</c:v>
                </c:pt>
                <c:pt idx="1130">
                  <c:v>2722574</c:v>
                </c:pt>
                <c:pt idx="1131">
                  <c:v>2496073</c:v>
                </c:pt>
                <c:pt idx="1132">
                  <c:v>0</c:v>
                </c:pt>
                <c:pt idx="1133">
                  <c:v>31220574</c:v>
                </c:pt>
                <c:pt idx="1134">
                  <c:v>72147876</c:v>
                </c:pt>
                <c:pt idx="1135">
                  <c:v>57257236</c:v>
                </c:pt>
                <c:pt idx="1136">
                  <c:v>0</c:v>
                </c:pt>
                <c:pt idx="1137">
                  <c:v>23719923</c:v>
                </c:pt>
                <c:pt idx="1138">
                  <c:v>0</c:v>
                </c:pt>
                <c:pt idx="1139">
                  <c:v>60344295</c:v>
                </c:pt>
                <c:pt idx="1140">
                  <c:v>53942800</c:v>
                </c:pt>
                <c:pt idx="1141">
                  <c:v>62737393</c:v>
                </c:pt>
                <c:pt idx="1142">
                  <c:v>64989040</c:v>
                </c:pt>
                <c:pt idx="1143">
                  <c:v>79020195</c:v>
                </c:pt>
                <c:pt idx="1144">
                  <c:v>86279604</c:v>
                </c:pt>
                <c:pt idx="1145">
                  <c:v>298818968</c:v>
                </c:pt>
                <c:pt idx="1146">
                  <c:v>52029961</c:v>
                </c:pt>
                <c:pt idx="1147">
                  <c:v>6899884</c:v>
                </c:pt>
                <c:pt idx="1148">
                  <c:v>58749222</c:v>
                </c:pt>
                <c:pt idx="1149">
                  <c:v>4813699</c:v>
                </c:pt>
                <c:pt idx="1150">
                  <c:v>27622480</c:v>
                </c:pt>
                <c:pt idx="1151">
                  <c:v>8217454</c:v>
                </c:pt>
                <c:pt idx="1152">
                  <c:v>6265731</c:v>
                </c:pt>
                <c:pt idx="1153">
                  <c:v>8977459</c:v>
                </c:pt>
                <c:pt idx="1154">
                  <c:v>704350000</c:v>
                </c:pt>
                <c:pt idx="1155">
                  <c:v>584264030</c:v>
                </c:pt>
                <c:pt idx="1156">
                  <c:v>2720237</c:v>
                </c:pt>
                <c:pt idx="1157">
                  <c:v>3529220</c:v>
                </c:pt>
                <c:pt idx="1158">
                  <c:v>41629852</c:v>
                </c:pt>
                <c:pt idx="1159">
                  <c:v>12000000</c:v>
                </c:pt>
                <c:pt idx="1160">
                  <c:v>5895001</c:v>
                </c:pt>
                <c:pt idx="1161">
                  <c:v>4831991</c:v>
                </c:pt>
                <c:pt idx="1162">
                  <c:v>28957068</c:v>
                </c:pt>
                <c:pt idx="1163">
                  <c:v>3511304200</c:v>
                </c:pt>
                <c:pt idx="1164">
                  <c:v>247162208</c:v>
                </c:pt>
                <c:pt idx="1165">
                  <c:v>23387300</c:v>
                </c:pt>
                <c:pt idx="1166">
                  <c:v>15406818</c:v>
                </c:pt>
                <c:pt idx="1167">
                  <c:v>7136231</c:v>
                </c:pt>
                <c:pt idx="1168">
                  <c:v>310782031</c:v>
                </c:pt>
                <c:pt idx="1169">
                  <c:v>196304524</c:v>
                </c:pt>
                <c:pt idx="1170">
                  <c:v>2000000</c:v>
                </c:pt>
                <c:pt idx="1171">
                  <c:v>82811600</c:v>
                </c:pt>
                <c:pt idx="1172">
                  <c:v>906237</c:v>
                </c:pt>
                <c:pt idx="1173">
                  <c:v>11735217</c:v>
                </c:pt>
                <c:pt idx="1174">
                  <c:v>81932638</c:v>
                </c:pt>
                <c:pt idx="1175">
                  <c:v>27605760</c:v>
                </c:pt>
                <c:pt idx="1176">
                  <c:v>11011578</c:v>
                </c:pt>
                <c:pt idx="1177">
                  <c:v>2728000000</c:v>
                </c:pt>
                <c:pt idx="1178">
                  <c:v>1270502234</c:v>
                </c:pt>
                <c:pt idx="1179">
                  <c:v>1889550866</c:v>
                </c:pt>
                <c:pt idx="1180">
                  <c:v>147243600</c:v>
                </c:pt>
                <c:pt idx="1181">
                  <c:v>9065561</c:v>
                </c:pt>
                <c:pt idx="1182">
                  <c:v>59840397</c:v>
                </c:pt>
                <c:pt idx="1183">
                  <c:v>695898000</c:v>
                </c:pt>
                <c:pt idx="1184">
                  <c:v>35708830</c:v>
                </c:pt>
                <c:pt idx="1185">
                  <c:v>131966241</c:v>
                </c:pt>
                <c:pt idx="1186">
                  <c:v>614159700</c:v>
                </c:pt>
                <c:pt idx="1187">
                  <c:v>5431891</c:v>
                </c:pt>
                <c:pt idx="1188">
                  <c:v>15305980</c:v>
                </c:pt>
                <c:pt idx="1189">
                  <c:v>99886001</c:v>
                </c:pt>
                <c:pt idx="1190">
                  <c:v>62168250</c:v>
                </c:pt>
                <c:pt idx="1191">
                  <c:v>28864800</c:v>
                </c:pt>
                <c:pt idx="1192">
                  <c:v>17232000</c:v>
                </c:pt>
                <c:pt idx="1193">
                  <c:v>10684453676</c:v>
                </c:pt>
                <c:pt idx="1194">
                  <c:v>324159925</c:v>
                </c:pt>
                <c:pt idx="1195">
                  <c:v>2600600817</c:v>
                </c:pt>
                <c:pt idx="1196">
                  <c:v>5667000</c:v>
                </c:pt>
                <c:pt idx="1197">
                  <c:v>172724335</c:v>
                </c:pt>
                <c:pt idx="1198">
                  <c:v>96281652</c:v>
                </c:pt>
                <c:pt idx="1199">
                  <c:v>31100000</c:v>
                </c:pt>
                <c:pt idx="1200">
                  <c:v>19856075</c:v>
                </c:pt>
                <c:pt idx="1201">
                  <c:v>557379740</c:v>
                </c:pt>
                <c:pt idx="1202">
                  <c:v>379475000</c:v>
                </c:pt>
                <c:pt idx="1203">
                  <c:v>123082923</c:v>
                </c:pt>
                <c:pt idx="1204">
                  <c:v>0</c:v>
                </c:pt>
                <c:pt idx="1205">
                  <c:v>61453707</c:v>
                </c:pt>
                <c:pt idx="1206">
                  <c:v>0</c:v>
                </c:pt>
                <c:pt idx="1207">
                  <c:v>125711983</c:v>
                </c:pt>
                <c:pt idx="1208">
                  <c:v>14975310</c:v>
                </c:pt>
                <c:pt idx="1209">
                  <c:v>377365633</c:v>
                </c:pt>
                <c:pt idx="1210">
                  <c:v>121092435</c:v>
                </c:pt>
                <c:pt idx="1211">
                  <c:v>5500687704</c:v>
                </c:pt>
                <c:pt idx="1212">
                  <c:v>7000000000</c:v>
                </c:pt>
                <c:pt idx="1213">
                  <c:v>40000000000</c:v>
                </c:pt>
                <c:pt idx="1214">
                  <c:v>321360000</c:v>
                </c:pt>
                <c:pt idx="1215">
                  <c:v>321360000</c:v>
                </c:pt>
                <c:pt idx="1216">
                  <c:v>4823838000000</c:v>
                </c:pt>
                <c:pt idx="1217">
                  <c:v>70000000</c:v>
                </c:pt>
                <c:pt idx="1218">
                  <c:v>91927875</c:v>
                </c:pt>
                <c:pt idx="1219">
                  <c:v>96676125</c:v>
                </c:pt>
                <c:pt idx="1220">
                  <c:v>56670000</c:v>
                </c:pt>
                <c:pt idx="1221">
                  <c:v>226680000</c:v>
                </c:pt>
                <c:pt idx="1222">
                  <c:v>206899350</c:v>
                </c:pt>
                <c:pt idx="1223">
                  <c:v>104705250</c:v>
                </c:pt>
                <c:pt idx="1224">
                  <c:v>139122750</c:v>
                </c:pt>
                <c:pt idx="1225">
                  <c:v>71502720</c:v>
                </c:pt>
                <c:pt idx="1226">
                  <c:v>243681000</c:v>
                </c:pt>
                <c:pt idx="1227">
                  <c:v>131672625</c:v>
                </c:pt>
                <c:pt idx="1228">
                  <c:v>40384500</c:v>
                </c:pt>
                <c:pt idx="1229">
                  <c:v>283350000</c:v>
                </c:pt>
                <c:pt idx="1230">
                  <c:v>884668949</c:v>
                </c:pt>
                <c:pt idx="1231">
                  <c:v>511866750</c:v>
                </c:pt>
                <c:pt idx="1232">
                  <c:v>311685000</c:v>
                </c:pt>
                <c:pt idx="1233">
                  <c:v>136700094</c:v>
                </c:pt>
                <c:pt idx="1234">
                  <c:v>145715319</c:v>
                </c:pt>
                <c:pt idx="1235">
                  <c:v>125575125</c:v>
                </c:pt>
                <c:pt idx="1236">
                  <c:v>1260196035</c:v>
                </c:pt>
                <c:pt idx="1237">
                  <c:v>39757014</c:v>
                </c:pt>
                <c:pt idx="1238">
                  <c:v>161925563</c:v>
                </c:pt>
                <c:pt idx="1239">
                  <c:v>163566330</c:v>
                </c:pt>
                <c:pt idx="1240">
                  <c:v>16226000</c:v>
                </c:pt>
                <c:pt idx="1241">
                  <c:v>55450000</c:v>
                </c:pt>
                <c:pt idx="1242">
                  <c:v>235800000</c:v>
                </c:pt>
                <c:pt idx="1243">
                  <c:v>0</c:v>
                </c:pt>
                <c:pt idx="1244">
                  <c:v>41853167</c:v>
                </c:pt>
                <c:pt idx="1245">
                  <c:v>6750812</c:v>
                </c:pt>
                <c:pt idx="1246">
                  <c:v>2362685347</c:v>
                </c:pt>
                <c:pt idx="1247">
                  <c:v>155262000</c:v>
                </c:pt>
                <c:pt idx="1248">
                  <c:v>13741361</c:v>
                </c:pt>
                <c:pt idx="1249">
                  <c:v>4630375</c:v>
                </c:pt>
                <c:pt idx="1250">
                  <c:v>152180633</c:v>
                </c:pt>
                <c:pt idx="1251">
                  <c:v>504000000</c:v>
                </c:pt>
                <c:pt idx="1252">
                  <c:v>30000000</c:v>
                </c:pt>
                <c:pt idx="1253">
                  <c:v>82399034</c:v>
                </c:pt>
                <c:pt idx="1254">
                  <c:v>120855821</c:v>
                </c:pt>
                <c:pt idx="1255">
                  <c:v>0</c:v>
                </c:pt>
                <c:pt idx="1256">
                  <c:v>159270727</c:v>
                </c:pt>
                <c:pt idx="1257">
                  <c:v>9822393</c:v>
                </c:pt>
                <c:pt idx="1258">
                  <c:v>53214232000</c:v>
                </c:pt>
                <c:pt idx="1259">
                  <c:v>0</c:v>
                </c:pt>
                <c:pt idx="1260">
                  <c:v>579915000</c:v>
                </c:pt>
                <c:pt idx="1261">
                  <c:v>0</c:v>
                </c:pt>
                <c:pt idx="1262">
                  <c:v>438016800</c:v>
                </c:pt>
                <c:pt idx="1263">
                  <c:v>0</c:v>
                </c:pt>
                <c:pt idx="1264">
                  <c:v>8000000</c:v>
                </c:pt>
                <c:pt idx="1265">
                  <c:v>2486334</c:v>
                </c:pt>
                <c:pt idx="1266">
                  <c:v>16000000</c:v>
                </c:pt>
                <c:pt idx="1267">
                  <c:v>128870000</c:v>
                </c:pt>
                <c:pt idx="1268">
                  <c:v>976000000</c:v>
                </c:pt>
                <c:pt idx="1269">
                  <c:v>5113011</c:v>
                </c:pt>
                <c:pt idx="1270">
                  <c:v>400000000</c:v>
                </c:pt>
                <c:pt idx="1271">
                  <c:v>350000000</c:v>
                </c:pt>
                <c:pt idx="1272">
                  <c:v>0</c:v>
                </c:pt>
                <c:pt idx="1273">
                  <c:v>314816000</c:v>
                </c:pt>
                <c:pt idx="1274">
                  <c:v>17000000</c:v>
                </c:pt>
                <c:pt idx="1275">
                  <c:v>1132000000</c:v>
                </c:pt>
                <c:pt idx="1276">
                  <c:v>628003000</c:v>
                </c:pt>
                <c:pt idx="1277">
                  <c:v>1200000000</c:v>
                </c:pt>
                <c:pt idx="1278">
                  <c:v>33000000</c:v>
                </c:pt>
                <c:pt idx="1279">
                  <c:v>752000000</c:v>
                </c:pt>
                <c:pt idx="1280">
                  <c:v>276000000</c:v>
                </c:pt>
                <c:pt idx="1281">
                  <c:v>900000000</c:v>
                </c:pt>
                <c:pt idx="1282">
                  <c:v>737717000</c:v>
                </c:pt>
                <c:pt idx="1283">
                  <c:v>193000000</c:v>
                </c:pt>
                <c:pt idx="1284">
                  <c:v>0</c:v>
                </c:pt>
                <c:pt idx="1285">
                  <c:v>1000000000</c:v>
                </c:pt>
                <c:pt idx="1286">
                  <c:v>194000000</c:v>
                </c:pt>
                <c:pt idx="1287">
                  <c:v>0</c:v>
                </c:pt>
                <c:pt idx="1288">
                  <c:v>45952200</c:v>
                </c:pt>
                <c:pt idx="1289">
                  <c:v>19044363</c:v>
                </c:pt>
                <c:pt idx="1290">
                  <c:v>26953044</c:v>
                </c:pt>
                <c:pt idx="1291">
                  <c:v>360000000</c:v>
                </c:pt>
                <c:pt idx="1292">
                  <c:v>5000000</c:v>
                </c:pt>
                <c:pt idx="1293">
                  <c:v>0</c:v>
                </c:pt>
                <c:pt idx="1294">
                  <c:v>200150994</c:v>
                </c:pt>
                <c:pt idx="1295">
                  <c:v>566000000</c:v>
                </c:pt>
                <c:pt idx="1296">
                  <c:v>1557000000</c:v>
                </c:pt>
                <c:pt idx="1297">
                  <c:v>450000000</c:v>
                </c:pt>
                <c:pt idx="1298">
                  <c:v>240000000</c:v>
                </c:pt>
                <c:pt idx="1299">
                  <c:v>1051689355</c:v>
                </c:pt>
                <c:pt idx="1300">
                  <c:v>0</c:v>
                </c:pt>
                <c:pt idx="1301">
                  <c:v>0</c:v>
                </c:pt>
                <c:pt idx="1302">
                  <c:v>2483000000</c:v>
                </c:pt>
                <c:pt idx="1303">
                  <c:v>147543400</c:v>
                </c:pt>
                <c:pt idx="1304">
                  <c:v>768346642</c:v>
                </c:pt>
                <c:pt idx="1305">
                  <c:v>2773724445</c:v>
                </c:pt>
                <c:pt idx="1306">
                  <c:v>78124200</c:v>
                </c:pt>
                <c:pt idx="1307">
                  <c:v>61454000</c:v>
                </c:pt>
                <c:pt idx="1308">
                  <c:v>186596136</c:v>
                </c:pt>
                <c:pt idx="1309">
                  <c:v>33197169</c:v>
                </c:pt>
                <c:pt idx="1310">
                  <c:v>320595924</c:v>
                </c:pt>
                <c:pt idx="1311">
                  <c:v>2400000</c:v>
                </c:pt>
                <c:pt idx="1312">
                  <c:v>1500000</c:v>
                </c:pt>
                <c:pt idx="1313">
                  <c:v>365521000</c:v>
                </c:pt>
                <c:pt idx="1314">
                  <c:v>124374869</c:v>
                </c:pt>
                <c:pt idx="1315">
                  <c:v>7812000</c:v>
                </c:pt>
                <c:pt idx="1316">
                  <c:v>3000000</c:v>
                </c:pt>
                <c:pt idx="1317">
                  <c:v>2500000</c:v>
                </c:pt>
                <c:pt idx="1318">
                  <c:v>1500000</c:v>
                </c:pt>
                <c:pt idx="1319">
                  <c:v>5535447041</c:v>
                </c:pt>
                <c:pt idx="1320">
                  <c:v>1685521441</c:v>
                </c:pt>
                <c:pt idx="1321">
                  <c:v>20102386000</c:v>
                </c:pt>
                <c:pt idx="1322">
                  <c:v>0</c:v>
                </c:pt>
                <c:pt idx="1323">
                  <c:v>41000000</c:v>
                </c:pt>
                <c:pt idx="1324">
                  <c:v>10649653</c:v>
                </c:pt>
                <c:pt idx="1325">
                  <c:v>22000000</c:v>
                </c:pt>
                <c:pt idx="1326">
                  <c:v>0</c:v>
                </c:pt>
                <c:pt idx="1327">
                  <c:v>208188210</c:v>
                </c:pt>
                <c:pt idx="1328">
                  <c:v>79000000</c:v>
                </c:pt>
                <c:pt idx="1329">
                  <c:v>2145000</c:v>
                </c:pt>
                <c:pt idx="1330">
                  <c:v>1100000</c:v>
                </c:pt>
                <c:pt idx="1331">
                  <c:v>10675000</c:v>
                </c:pt>
                <c:pt idx="1332">
                  <c:v>10675000</c:v>
                </c:pt>
                <c:pt idx="1333">
                  <c:v>3743503</c:v>
                </c:pt>
                <c:pt idx="1334">
                  <c:v>4710231862</c:v>
                </c:pt>
                <c:pt idx="1335">
                  <c:v>0</c:v>
                </c:pt>
                <c:pt idx="1336">
                  <c:v>0</c:v>
                </c:pt>
                <c:pt idx="1337">
                  <c:v>0</c:v>
                </c:pt>
                <c:pt idx="1338">
                  <c:v>0</c:v>
                </c:pt>
                <c:pt idx="1339">
                  <c:v>0</c:v>
                </c:pt>
                <c:pt idx="1340">
                  <c:v>2100000000</c:v>
                </c:pt>
                <c:pt idx="1341">
                  <c:v>0</c:v>
                </c:pt>
                <c:pt idx="1342">
                  <c:v>43890100</c:v>
                </c:pt>
                <c:pt idx="1343">
                  <c:v>13384907</c:v>
                </c:pt>
                <c:pt idx="1344">
                  <c:v>0</c:v>
                </c:pt>
                <c:pt idx="1345">
                  <c:v>526681800</c:v>
                </c:pt>
                <c:pt idx="1346">
                  <c:v>42234354</c:v>
                </c:pt>
                <c:pt idx="1347">
                  <c:v>6000000</c:v>
                </c:pt>
                <c:pt idx="1348">
                  <c:v>280000000</c:v>
                </c:pt>
                <c:pt idx="1349">
                  <c:v>10000000</c:v>
                </c:pt>
                <c:pt idx="1350">
                  <c:v>10000000</c:v>
                </c:pt>
                <c:pt idx="1351">
                  <c:v>15000000</c:v>
                </c:pt>
                <c:pt idx="1352">
                  <c:v>10000000</c:v>
                </c:pt>
                <c:pt idx="1353">
                  <c:v>168000000</c:v>
                </c:pt>
                <c:pt idx="1354">
                  <c:v>11000000</c:v>
                </c:pt>
                <c:pt idx="1355">
                  <c:v>10700000</c:v>
                </c:pt>
                <c:pt idx="1356">
                  <c:v>10000000</c:v>
                </c:pt>
                <c:pt idx="1357">
                  <c:v>10000000</c:v>
                </c:pt>
                <c:pt idx="1358">
                  <c:v>21215304</c:v>
                </c:pt>
                <c:pt idx="1359">
                  <c:v>23243243</c:v>
                </c:pt>
                <c:pt idx="1360">
                  <c:v>111000000</c:v>
                </c:pt>
                <c:pt idx="1361">
                  <c:v>4597666687</c:v>
                </c:pt>
                <c:pt idx="1362">
                  <c:v>1000000000</c:v>
                </c:pt>
                <c:pt idx="1363">
                  <c:v>74700000</c:v>
                </c:pt>
                <c:pt idx="1364">
                  <c:v>366720000</c:v>
                </c:pt>
                <c:pt idx="1365">
                  <c:v>252879664</c:v>
                </c:pt>
                <c:pt idx="1366">
                  <c:v>634345670</c:v>
                </c:pt>
                <c:pt idx="1367">
                  <c:v>20848714</c:v>
                </c:pt>
                <c:pt idx="1368">
                  <c:v>185712343</c:v>
                </c:pt>
                <c:pt idx="1369">
                  <c:v>7240517</c:v>
                </c:pt>
                <c:pt idx="1370">
                  <c:v>13186682</c:v>
                </c:pt>
                <c:pt idx="1371">
                  <c:v>13741361</c:v>
                </c:pt>
                <c:pt idx="1372">
                  <c:v>13342000</c:v>
                </c:pt>
                <c:pt idx="1373">
                  <c:v>7244623</c:v>
                </c:pt>
                <c:pt idx="1374">
                  <c:v>5289200000</c:v>
                </c:pt>
                <c:pt idx="1375">
                  <c:v>523480804</c:v>
                </c:pt>
                <c:pt idx="1376">
                  <c:v>12021000</c:v>
                </c:pt>
                <c:pt idx="1377">
                  <c:v>265275000</c:v>
                </c:pt>
                <c:pt idx="1378">
                  <c:v>70952220</c:v>
                </c:pt>
                <c:pt idx="1379">
                  <c:v>26684645</c:v>
                </c:pt>
                <c:pt idx="1380">
                  <c:v>161862400</c:v>
                </c:pt>
                <c:pt idx="1381">
                  <c:v>17886676</c:v>
                </c:pt>
                <c:pt idx="1382">
                  <c:v>10000000</c:v>
                </c:pt>
                <c:pt idx="1383">
                  <c:v>60000000</c:v>
                </c:pt>
                <c:pt idx="1384">
                  <c:v>1260000000</c:v>
                </c:pt>
                <c:pt idx="1385">
                  <c:v>24174187</c:v>
                </c:pt>
                <c:pt idx="1386">
                  <c:v>7846272</c:v>
                </c:pt>
                <c:pt idx="1387">
                  <c:v>34395940</c:v>
                </c:pt>
                <c:pt idx="1388">
                  <c:v>3591796100</c:v>
                </c:pt>
                <c:pt idx="1389">
                  <c:v>2275000</c:v>
                </c:pt>
                <c:pt idx="1390">
                  <c:v>21215304</c:v>
                </c:pt>
                <c:pt idx="1391">
                  <c:v>30240000</c:v>
                </c:pt>
                <c:pt idx="1392">
                  <c:v>79751334</c:v>
                </c:pt>
                <c:pt idx="1393">
                  <c:v>29140000</c:v>
                </c:pt>
                <c:pt idx="1394">
                  <c:v>10000000</c:v>
                </c:pt>
                <c:pt idx="1395">
                  <c:v>19400000</c:v>
                </c:pt>
                <c:pt idx="1396">
                  <c:v>10000000</c:v>
                </c:pt>
                <c:pt idx="1397">
                  <c:v>2275000</c:v>
                </c:pt>
                <c:pt idx="1398">
                  <c:v>28849268</c:v>
                </c:pt>
                <c:pt idx="1399">
                  <c:v>468102480</c:v>
                </c:pt>
                <c:pt idx="1400">
                  <c:v>300000000</c:v>
                </c:pt>
                <c:pt idx="1401">
                  <c:v>12499210</c:v>
                </c:pt>
                <c:pt idx="1402">
                  <c:v>14191247</c:v>
                </c:pt>
                <c:pt idx="1403">
                  <c:v>14582651</c:v>
                </c:pt>
                <c:pt idx="1404">
                  <c:v>259802903</c:v>
                </c:pt>
                <c:pt idx="1405">
                  <c:v>85054200</c:v>
                </c:pt>
                <c:pt idx="1406">
                  <c:v>10000000</c:v>
                </c:pt>
                <c:pt idx="1407">
                  <c:v>675000</c:v>
                </c:pt>
                <c:pt idx="1408">
                  <c:v>8386000</c:v>
                </c:pt>
                <c:pt idx="1409">
                  <c:v>3063861</c:v>
                </c:pt>
                <c:pt idx="1410">
                  <c:v>1700000</c:v>
                </c:pt>
                <c:pt idx="1411">
                  <c:v>12000000</c:v>
                </c:pt>
                <c:pt idx="1412">
                  <c:v>86460112</c:v>
                </c:pt>
                <c:pt idx="1413">
                  <c:v>24605059</c:v>
                </c:pt>
                <c:pt idx="1414">
                  <c:v>13000000</c:v>
                </c:pt>
                <c:pt idx="1415">
                  <c:v>270000000</c:v>
                </c:pt>
                <c:pt idx="1416">
                  <c:v>4700000000</c:v>
                </c:pt>
                <c:pt idx="1417">
                  <c:v>418000000</c:v>
                </c:pt>
                <c:pt idx="1418">
                  <c:v>110657550</c:v>
                </c:pt>
                <c:pt idx="1419">
                  <c:v>607292000</c:v>
                </c:pt>
                <c:pt idx="1420">
                  <c:v>15000000</c:v>
                </c:pt>
                <c:pt idx="1421">
                  <c:v>15000000</c:v>
                </c:pt>
                <c:pt idx="1422">
                  <c:v>6783197</c:v>
                </c:pt>
                <c:pt idx="1423">
                  <c:v>955975000</c:v>
                </c:pt>
                <c:pt idx="1424">
                  <c:v>241713867</c:v>
                </c:pt>
                <c:pt idx="1425">
                  <c:v>78124200</c:v>
                </c:pt>
                <c:pt idx="1426">
                  <c:v>2022464</c:v>
                </c:pt>
                <c:pt idx="1427">
                  <c:v>25100000</c:v>
                </c:pt>
                <c:pt idx="1428">
                  <c:v>13590276</c:v>
                </c:pt>
                <c:pt idx="1429">
                  <c:v>13569444</c:v>
                </c:pt>
                <c:pt idx="1430">
                  <c:v>18414858</c:v>
                </c:pt>
                <c:pt idx="1431">
                  <c:v>8330742</c:v>
                </c:pt>
                <c:pt idx="1432">
                  <c:v>168632704</c:v>
                </c:pt>
                <c:pt idx="1433">
                  <c:v>64318695</c:v>
                </c:pt>
                <c:pt idx="1434">
                  <c:v>9849901</c:v>
                </c:pt>
                <c:pt idx="1435">
                  <c:v>9849901</c:v>
                </c:pt>
                <c:pt idx="1436">
                  <c:v>8000000</c:v>
                </c:pt>
                <c:pt idx="1437">
                  <c:v>3000000</c:v>
                </c:pt>
                <c:pt idx="1438">
                  <c:v>92734768</c:v>
                </c:pt>
                <c:pt idx="1439">
                  <c:v>10033536</c:v>
                </c:pt>
                <c:pt idx="1440">
                  <c:v>68500000</c:v>
                </c:pt>
                <c:pt idx="1441">
                  <c:v>75320461</c:v>
                </c:pt>
                <c:pt idx="1442">
                  <c:v>75320461</c:v>
                </c:pt>
                <c:pt idx="1443">
                  <c:v>75320461</c:v>
                </c:pt>
                <c:pt idx="1444">
                  <c:v>75320461</c:v>
                </c:pt>
                <c:pt idx="1445">
                  <c:v>41680765</c:v>
                </c:pt>
                <c:pt idx="1446">
                  <c:v>41680765</c:v>
                </c:pt>
                <c:pt idx="1447">
                  <c:v>170491569</c:v>
                </c:pt>
                <c:pt idx="1448">
                  <c:v>0</c:v>
                </c:pt>
                <c:pt idx="1449">
                  <c:v>31968625</c:v>
                </c:pt>
                <c:pt idx="1450">
                  <c:v>37000000</c:v>
                </c:pt>
                <c:pt idx="1451">
                  <c:v>0</c:v>
                </c:pt>
                <c:pt idx="1452">
                  <c:v>19000000</c:v>
                </c:pt>
                <c:pt idx="1453">
                  <c:v>263392527</c:v>
                </c:pt>
                <c:pt idx="1454">
                  <c:v>1780303279</c:v>
                </c:pt>
                <c:pt idx="1455">
                  <c:v>384591444</c:v>
                </c:pt>
                <c:pt idx="1456">
                  <c:v>0</c:v>
                </c:pt>
                <c:pt idx="1457">
                  <c:v>455000000</c:v>
                </c:pt>
                <c:pt idx="1458">
                  <c:v>546424</c:v>
                </c:pt>
                <c:pt idx="1459">
                  <c:v>4880000</c:v>
                </c:pt>
                <c:pt idx="1460">
                  <c:v>5000000000</c:v>
                </c:pt>
                <c:pt idx="1461">
                  <c:v>389598480</c:v>
                </c:pt>
                <c:pt idx="1462">
                  <c:v>200000000</c:v>
                </c:pt>
                <c:pt idx="1463">
                  <c:v>38000000</c:v>
                </c:pt>
                <c:pt idx="1464">
                  <c:v>8822401</c:v>
                </c:pt>
                <c:pt idx="1465">
                  <c:v>9403464</c:v>
                </c:pt>
                <c:pt idx="1466">
                  <c:v>4648501</c:v>
                </c:pt>
                <c:pt idx="1467">
                  <c:v>1500000000</c:v>
                </c:pt>
                <c:pt idx="1468">
                  <c:v>654725270</c:v>
                </c:pt>
                <c:pt idx="1469">
                  <c:v>324000000</c:v>
                </c:pt>
                <c:pt idx="1470">
                  <c:v>7091518</c:v>
                </c:pt>
                <c:pt idx="1471">
                  <c:v>14548500</c:v>
                </c:pt>
                <c:pt idx="1472">
                  <c:v>1600000000</c:v>
                </c:pt>
                <c:pt idx="1473">
                  <c:v>22025000</c:v>
                </c:pt>
                <c:pt idx="1474">
                  <c:v>22385807</c:v>
                </c:pt>
                <c:pt idx="1475">
                  <c:v>1</c:v>
                </c:pt>
                <c:pt idx="1476">
                  <c:v>1</c:v>
                </c:pt>
                <c:pt idx="1477">
                  <c:v>126273199</c:v>
                </c:pt>
                <c:pt idx="1478">
                  <c:v>15000000</c:v>
                </c:pt>
                <c:pt idx="1479">
                  <c:v>20000000</c:v>
                </c:pt>
                <c:pt idx="1480">
                  <c:v>14548500</c:v>
                </c:pt>
                <c:pt idx="1481">
                  <c:v>0</c:v>
                </c:pt>
                <c:pt idx="1482">
                  <c:v>1</c:v>
                </c:pt>
                <c:pt idx="1483">
                  <c:v>390000000</c:v>
                </c:pt>
                <c:pt idx="1484">
                  <c:v>8398148</c:v>
                </c:pt>
                <c:pt idx="1485">
                  <c:v>146160000</c:v>
                </c:pt>
                <c:pt idx="1486">
                  <c:v>9403464</c:v>
                </c:pt>
                <c:pt idx="1487">
                  <c:v>58827171</c:v>
                </c:pt>
                <c:pt idx="1488">
                  <c:v>1817809</c:v>
                </c:pt>
                <c:pt idx="1489">
                  <c:v>3561504480</c:v>
                </c:pt>
                <c:pt idx="1490">
                  <c:v>16792739</c:v>
                </c:pt>
                <c:pt idx="1491">
                  <c:v>2269900000</c:v>
                </c:pt>
                <c:pt idx="1492">
                  <c:v>36525124</c:v>
                </c:pt>
                <c:pt idx="1493">
                  <c:v>1143396328</c:v>
                </c:pt>
                <c:pt idx="1494">
                  <c:v>6359931798</c:v>
                </c:pt>
                <c:pt idx="1495">
                  <c:v>170010000</c:v>
                </c:pt>
                <c:pt idx="1496">
                  <c:v>600000000</c:v>
                </c:pt>
                <c:pt idx="1497">
                  <c:v>50000000</c:v>
                </c:pt>
                <c:pt idx="1498">
                  <c:v>0</c:v>
                </c:pt>
                <c:pt idx="1499">
                  <c:v>630779165</c:v>
                </c:pt>
                <c:pt idx="1500">
                  <c:v>173311867</c:v>
                </c:pt>
                <c:pt idx="1501">
                  <c:v>677747161</c:v>
                </c:pt>
                <c:pt idx="1502">
                  <c:v>2849240521</c:v>
                </c:pt>
                <c:pt idx="1503">
                  <c:v>500000000</c:v>
                </c:pt>
                <c:pt idx="1504">
                  <c:v>13766874</c:v>
                </c:pt>
                <c:pt idx="1505">
                  <c:v>57987284</c:v>
                </c:pt>
                <c:pt idx="1506">
                  <c:v>920858831</c:v>
                </c:pt>
                <c:pt idx="1507">
                  <c:v>940429579</c:v>
                </c:pt>
                <c:pt idx="1508">
                  <c:v>230816748</c:v>
                </c:pt>
                <c:pt idx="1509">
                  <c:v>0</c:v>
                </c:pt>
                <c:pt idx="1510">
                  <c:v>24282436</c:v>
                </c:pt>
                <c:pt idx="1511">
                  <c:v>369200000</c:v>
                </c:pt>
                <c:pt idx="1512">
                  <c:v>300000000</c:v>
                </c:pt>
                <c:pt idx="1513">
                  <c:v>530000000</c:v>
                </c:pt>
                <c:pt idx="1514">
                  <c:v>95808102</c:v>
                </c:pt>
                <c:pt idx="1515">
                  <c:v>7644623</c:v>
                </c:pt>
                <c:pt idx="1516">
                  <c:v>0</c:v>
                </c:pt>
                <c:pt idx="1517">
                  <c:v>0</c:v>
                </c:pt>
                <c:pt idx="1518">
                  <c:v>0</c:v>
                </c:pt>
                <c:pt idx="1519">
                  <c:v>0</c:v>
                </c:pt>
                <c:pt idx="1520">
                  <c:v>6146364</c:v>
                </c:pt>
                <c:pt idx="1521">
                  <c:v>33179631</c:v>
                </c:pt>
                <c:pt idx="1522">
                  <c:v>7244623</c:v>
                </c:pt>
                <c:pt idx="1523">
                  <c:v>7411549</c:v>
                </c:pt>
                <c:pt idx="1524">
                  <c:v>13707744</c:v>
                </c:pt>
                <c:pt idx="1525">
                  <c:v>512815149</c:v>
                </c:pt>
                <c:pt idx="1526">
                  <c:v>1549202848</c:v>
                </c:pt>
                <c:pt idx="1527">
                  <c:v>3068134</c:v>
                </c:pt>
                <c:pt idx="1528">
                  <c:v>95700324</c:v>
                </c:pt>
                <c:pt idx="1529">
                  <c:v>1173216</c:v>
                </c:pt>
                <c:pt idx="1530">
                  <c:v>7733124</c:v>
                </c:pt>
                <c:pt idx="1531">
                  <c:v>1486381</c:v>
                </c:pt>
                <c:pt idx="1532">
                  <c:v>7370146</c:v>
                </c:pt>
                <c:pt idx="1533">
                  <c:v>132897140</c:v>
                </c:pt>
                <c:pt idx="1534">
                  <c:v>3524890</c:v>
                </c:pt>
                <c:pt idx="1535">
                  <c:v>4406500</c:v>
                </c:pt>
                <c:pt idx="1536">
                  <c:v>108276000</c:v>
                </c:pt>
                <c:pt idx="1537">
                  <c:v>8812236</c:v>
                </c:pt>
                <c:pt idx="1538">
                  <c:v>1876625</c:v>
                </c:pt>
                <c:pt idx="1539">
                  <c:v>2966725</c:v>
                </c:pt>
                <c:pt idx="1540">
                  <c:v>2456715</c:v>
                </c:pt>
                <c:pt idx="1541">
                  <c:v>124683711</c:v>
                </c:pt>
                <c:pt idx="1542">
                  <c:v>193305000</c:v>
                </c:pt>
                <c:pt idx="1543">
                  <c:v>4125132</c:v>
                </c:pt>
                <c:pt idx="1544">
                  <c:v>884676180</c:v>
                </c:pt>
                <c:pt idx="1545">
                  <c:v>758399400</c:v>
                </c:pt>
                <c:pt idx="1546">
                  <c:v>56125232</c:v>
                </c:pt>
                <c:pt idx="1547">
                  <c:v>193305000</c:v>
                </c:pt>
                <c:pt idx="1548">
                  <c:v>53806966</c:v>
                </c:pt>
                <c:pt idx="1549">
                  <c:v>10974000</c:v>
                </c:pt>
                <c:pt idx="1550">
                  <c:v>14686847</c:v>
                </c:pt>
                <c:pt idx="1551">
                  <c:v>1843107253</c:v>
                </c:pt>
                <c:pt idx="1552">
                  <c:v>2010317772</c:v>
                </c:pt>
                <c:pt idx="1553">
                  <c:v>2456715</c:v>
                </c:pt>
                <c:pt idx="1554">
                  <c:v>24325474</c:v>
                </c:pt>
                <c:pt idx="1555">
                  <c:v>1318120061</c:v>
                </c:pt>
                <c:pt idx="1556">
                  <c:v>722181763</c:v>
                </c:pt>
                <c:pt idx="1557">
                  <c:v>0</c:v>
                </c:pt>
                <c:pt idx="1558">
                  <c:v>0</c:v>
                </c:pt>
                <c:pt idx="1559">
                  <c:v>206836200</c:v>
                </c:pt>
                <c:pt idx="1560">
                  <c:v>49799969</c:v>
                </c:pt>
                <c:pt idx="1561">
                  <c:v>14754345</c:v>
                </c:pt>
                <c:pt idx="1562">
                  <c:v>360000000</c:v>
                </c:pt>
                <c:pt idx="1563">
                  <c:v>84763281</c:v>
                </c:pt>
                <c:pt idx="1564">
                  <c:v>206836200</c:v>
                </c:pt>
                <c:pt idx="1565">
                  <c:v>206836200</c:v>
                </c:pt>
                <c:pt idx="1566">
                  <c:v>13699728</c:v>
                </c:pt>
                <c:pt idx="1567">
                  <c:v>19277173</c:v>
                </c:pt>
                <c:pt idx="1568">
                  <c:v>75964143</c:v>
                </c:pt>
                <c:pt idx="1569">
                  <c:v>112948440</c:v>
                </c:pt>
                <c:pt idx="1570">
                  <c:v>360000000</c:v>
                </c:pt>
                <c:pt idx="1571">
                  <c:v>451807400</c:v>
                </c:pt>
                <c:pt idx="1572">
                  <c:v>792534572</c:v>
                </c:pt>
                <c:pt idx="1573">
                  <c:v>4584132</c:v>
                </c:pt>
                <c:pt idx="1574">
                  <c:v>56660880</c:v>
                </c:pt>
                <c:pt idx="1575">
                  <c:v>89298399</c:v>
                </c:pt>
                <c:pt idx="1576">
                  <c:v>53150315</c:v>
                </c:pt>
                <c:pt idx="1577">
                  <c:v>54464773</c:v>
                </c:pt>
                <c:pt idx="1578">
                  <c:v>51491401</c:v>
                </c:pt>
                <c:pt idx="1579">
                  <c:v>1306939437</c:v>
                </c:pt>
                <c:pt idx="1580">
                  <c:v>1237365726</c:v>
                </c:pt>
                <c:pt idx="1581">
                  <c:v>2915556363</c:v>
                </c:pt>
                <c:pt idx="1582">
                  <c:v>944277760</c:v>
                </c:pt>
                <c:pt idx="1583">
                  <c:v>14699242</c:v>
                </c:pt>
                <c:pt idx="1584">
                  <c:v>12887000</c:v>
                </c:pt>
                <c:pt idx="1585">
                  <c:v>11790000</c:v>
                </c:pt>
                <c:pt idx="1586">
                  <c:v>61443482</c:v>
                </c:pt>
                <c:pt idx="1587">
                  <c:v>0</c:v>
                </c:pt>
                <c:pt idx="1588">
                  <c:v>743742384</c:v>
                </c:pt>
                <c:pt idx="1589">
                  <c:v>9849901</c:v>
                </c:pt>
                <c:pt idx="1590">
                  <c:v>57911458</c:v>
                </c:pt>
                <c:pt idx="1591">
                  <c:v>68945400</c:v>
                </c:pt>
                <c:pt idx="1592">
                  <c:v>10523250</c:v>
                </c:pt>
                <c:pt idx="1593">
                  <c:v>753307482</c:v>
                </c:pt>
                <c:pt idx="1594">
                  <c:v>778655454</c:v>
                </c:pt>
                <c:pt idx="1595">
                  <c:v>2843140684</c:v>
                </c:pt>
                <c:pt idx="1596">
                  <c:v>15000000</c:v>
                </c:pt>
                <c:pt idx="1597">
                  <c:v>72773488</c:v>
                </c:pt>
                <c:pt idx="1598">
                  <c:v>186824891</c:v>
                </c:pt>
                <c:pt idx="1599">
                  <c:v>0</c:v>
                </c:pt>
                <c:pt idx="1600">
                  <c:v>471145200</c:v>
                </c:pt>
                <c:pt idx="1601">
                  <c:v>17934800</c:v>
                </c:pt>
                <c:pt idx="1602">
                  <c:v>9662000</c:v>
                </c:pt>
                <c:pt idx="1603">
                  <c:v>390000000</c:v>
                </c:pt>
                <c:pt idx="1604">
                  <c:v>1156359988</c:v>
                </c:pt>
                <c:pt idx="1605">
                  <c:v>280574937</c:v>
                </c:pt>
                <c:pt idx="1606">
                  <c:v>5000000</c:v>
                </c:pt>
                <c:pt idx="1607">
                  <c:v>165291099</c:v>
                </c:pt>
                <c:pt idx="1608">
                  <c:v>18126230810</c:v>
                </c:pt>
                <c:pt idx="1609">
                  <c:v>40019984</c:v>
                </c:pt>
                <c:pt idx="1610">
                  <c:v>348523480</c:v>
                </c:pt>
                <c:pt idx="1611">
                  <c:v>132243748</c:v>
                </c:pt>
                <c:pt idx="1612">
                  <c:v>34948995</c:v>
                </c:pt>
                <c:pt idx="1613">
                  <c:v>49490334</c:v>
                </c:pt>
                <c:pt idx="1614">
                  <c:v>42687512</c:v>
                </c:pt>
                <c:pt idx="1615">
                  <c:v>227428257</c:v>
                </c:pt>
                <c:pt idx="1616">
                  <c:v>35921468</c:v>
                </c:pt>
                <c:pt idx="1617">
                  <c:v>315000000</c:v>
                </c:pt>
                <c:pt idx="1618">
                  <c:v>1673880850</c:v>
                </c:pt>
                <c:pt idx="1619">
                  <c:v>47905922</c:v>
                </c:pt>
                <c:pt idx="1620">
                  <c:v>390000000</c:v>
                </c:pt>
                <c:pt idx="1621">
                  <c:v>68930440</c:v>
                </c:pt>
                <c:pt idx="1622">
                  <c:v>7006239388</c:v>
                </c:pt>
                <c:pt idx="1623">
                  <c:v>8235000</c:v>
                </c:pt>
                <c:pt idx="1624">
                  <c:v>2782868</c:v>
                </c:pt>
                <c:pt idx="1625">
                  <c:v>3860350</c:v>
                </c:pt>
                <c:pt idx="1626">
                  <c:v>5490000</c:v>
                </c:pt>
                <c:pt idx="1627">
                  <c:v>76000000</c:v>
                </c:pt>
                <c:pt idx="1628">
                  <c:v>14030000</c:v>
                </c:pt>
                <c:pt idx="1629">
                  <c:v>9172926</c:v>
                </c:pt>
                <c:pt idx="1630">
                  <c:v>10861275</c:v>
                </c:pt>
                <c:pt idx="1631">
                  <c:v>41319387</c:v>
                </c:pt>
                <c:pt idx="1632">
                  <c:v>258372192</c:v>
                </c:pt>
                <c:pt idx="1633">
                  <c:v>0</c:v>
                </c:pt>
                <c:pt idx="1634">
                  <c:v>22945074</c:v>
                </c:pt>
                <c:pt idx="1635">
                  <c:v>5269214481</c:v>
                </c:pt>
                <c:pt idx="1636">
                  <c:v>282371003</c:v>
                </c:pt>
                <c:pt idx="1637">
                  <c:v>51554190</c:v>
                </c:pt>
                <c:pt idx="1638">
                  <c:v>448298291</c:v>
                </c:pt>
                <c:pt idx="1639">
                  <c:v>19291.2</c:v>
                </c:pt>
                <c:pt idx="1640">
                  <c:v>0</c:v>
                </c:pt>
                <c:pt idx="1641">
                  <c:v>1631321943</c:v>
                </c:pt>
                <c:pt idx="1642">
                  <c:v>78790362</c:v>
                </c:pt>
                <c:pt idx="1643">
                  <c:v>88251725</c:v>
                </c:pt>
                <c:pt idx="1644">
                  <c:v>57732055</c:v>
                </c:pt>
                <c:pt idx="1645">
                  <c:v>417675000</c:v>
                </c:pt>
                <c:pt idx="1646">
                  <c:v>0</c:v>
                </c:pt>
                <c:pt idx="1647">
                  <c:v>1168384057</c:v>
                </c:pt>
                <c:pt idx="1648">
                  <c:v>0</c:v>
                </c:pt>
                <c:pt idx="1649">
                  <c:v>1915000</c:v>
                </c:pt>
                <c:pt idx="1650">
                  <c:v>502509448</c:v>
                </c:pt>
                <c:pt idx="1651">
                  <c:v>3313585</c:v>
                </c:pt>
                <c:pt idx="1652">
                  <c:v>136327824</c:v>
                </c:pt>
                <c:pt idx="1653">
                  <c:v>25000000</c:v>
                </c:pt>
                <c:pt idx="1654">
                  <c:v>368858500</c:v>
                </c:pt>
                <c:pt idx="1655">
                  <c:v>3445000000</c:v>
                </c:pt>
                <c:pt idx="1656">
                  <c:v>343939900</c:v>
                </c:pt>
                <c:pt idx="1657">
                  <c:v>144717938</c:v>
                </c:pt>
                <c:pt idx="1658">
                  <c:v>370802302</c:v>
                </c:pt>
                <c:pt idx="1659">
                  <c:v>0</c:v>
                </c:pt>
                <c:pt idx="1660">
                  <c:v>8549837355</c:v>
                </c:pt>
                <c:pt idx="1661">
                  <c:v>103531715</c:v>
                </c:pt>
                <c:pt idx="1662">
                  <c:v>53296152</c:v>
                </c:pt>
                <c:pt idx="1663">
                  <c:v>14975310</c:v>
                </c:pt>
                <c:pt idx="1664">
                  <c:v>131196794</c:v>
                </c:pt>
                <c:pt idx="1665">
                  <c:v>58000000</c:v>
                </c:pt>
                <c:pt idx="1666">
                  <c:v>29416704</c:v>
                </c:pt>
                <c:pt idx="1667">
                  <c:v>0</c:v>
                </c:pt>
                <c:pt idx="1668">
                  <c:v>0</c:v>
                </c:pt>
                <c:pt idx="1669">
                  <c:v>0</c:v>
                </c:pt>
                <c:pt idx="1670">
                  <c:v>303668100</c:v>
                </c:pt>
                <c:pt idx="1671">
                  <c:v>86214603</c:v>
                </c:pt>
                <c:pt idx="1672">
                  <c:v>27133330</c:v>
                </c:pt>
                <c:pt idx="1673">
                  <c:v>34634070</c:v>
                </c:pt>
                <c:pt idx="1674">
                  <c:v>34634070</c:v>
                </c:pt>
                <c:pt idx="1675">
                  <c:v>36304514</c:v>
                </c:pt>
                <c:pt idx="1676">
                  <c:v>36289778</c:v>
                </c:pt>
                <c:pt idx="1677">
                  <c:v>45213366</c:v>
                </c:pt>
                <c:pt idx="1678">
                  <c:v>43221749</c:v>
                </c:pt>
                <c:pt idx="1679">
                  <c:v>53657079</c:v>
                </c:pt>
                <c:pt idx="1680">
                  <c:v>20161272</c:v>
                </c:pt>
                <c:pt idx="1681">
                  <c:v>62661986</c:v>
                </c:pt>
                <c:pt idx="1682">
                  <c:v>0</c:v>
                </c:pt>
                <c:pt idx="1683">
                  <c:v>145935655</c:v>
                </c:pt>
                <c:pt idx="1684">
                  <c:v>718759707</c:v>
                </c:pt>
                <c:pt idx="1685">
                  <c:v>198125124</c:v>
                </c:pt>
                <c:pt idx="1686">
                  <c:v>0</c:v>
                </c:pt>
                <c:pt idx="1687">
                  <c:v>0</c:v>
                </c:pt>
                <c:pt idx="1688">
                  <c:v>574371406</c:v>
                </c:pt>
                <c:pt idx="1689">
                  <c:v>34634070</c:v>
                </c:pt>
                <c:pt idx="1690">
                  <c:v>418127</c:v>
                </c:pt>
                <c:pt idx="1691">
                  <c:v>5105588377</c:v>
                </c:pt>
                <c:pt idx="1692">
                  <c:v>25383708</c:v>
                </c:pt>
                <c:pt idx="1693">
                  <c:v>154000000</c:v>
                </c:pt>
                <c:pt idx="1694">
                  <c:v>11203920</c:v>
                </c:pt>
                <c:pt idx="1695">
                  <c:v>81732480</c:v>
                </c:pt>
                <c:pt idx="1696">
                  <c:v>31510493</c:v>
                </c:pt>
                <c:pt idx="1697">
                  <c:v>15666966</c:v>
                </c:pt>
                <c:pt idx="1698">
                  <c:v>2266800</c:v>
                </c:pt>
                <c:pt idx="1699">
                  <c:v>7972364</c:v>
                </c:pt>
                <c:pt idx="1700">
                  <c:v>453000000</c:v>
                </c:pt>
                <c:pt idx="1701">
                  <c:v>29932000</c:v>
                </c:pt>
                <c:pt idx="1702">
                  <c:v>2216336840</c:v>
                </c:pt>
                <c:pt idx="1703">
                  <c:v>61170081</c:v>
                </c:pt>
                <c:pt idx="1704">
                  <c:v>0</c:v>
                </c:pt>
                <c:pt idx="1705">
                  <c:v>38410536</c:v>
                </c:pt>
                <c:pt idx="1706">
                  <c:v>0</c:v>
                </c:pt>
                <c:pt idx="1707">
                  <c:v>273455381</c:v>
                </c:pt>
                <c:pt idx="1708">
                  <c:v>372484075</c:v>
                </c:pt>
                <c:pt idx="1709">
                  <c:v>3053861435</c:v>
                </c:pt>
                <c:pt idx="1710">
                  <c:v>51421173</c:v>
                </c:pt>
                <c:pt idx="1711">
                  <c:v>49994381</c:v>
                </c:pt>
                <c:pt idx="1712">
                  <c:v>0</c:v>
                </c:pt>
                <c:pt idx="1713">
                  <c:v>37009996</c:v>
                </c:pt>
                <c:pt idx="1714">
                  <c:v>57710059</c:v>
                </c:pt>
                <c:pt idx="1715">
                  <c:v>57852333</c:v>
                </c:pt>
                <c:pt idx="1716">
                  <c:v>8655994</c:v>
                </c:pt>
                <c:pt idx="1717">
                  <c:v>2266800</c:v>
                </c:pt>
                <c:pt idx="1718">
                  <c:v>0</c:v>
                </c:pt>
                <c:pt idx="1719">
                  <c:v>0</c:v>
                </c:pt>
                <c:pt idx="1720">
                  <c:v>0</c:v>
                </c:pt>
                <c:pt idx="1721">
                  <c:v>0</c:v>
                </c:pt>
                <c:pt idx="1722">
                  <c:v>0</c:v>
                </c:pt>
                <c:pt idx="1723">
                  <c:v>0</c:v>
                </c:pt>
                <c:pt idx="1724">
                  <c:v>38410536</c:v>
                </c:pt>
                <c:pt idx="1725">
                  <c:v>86582241</c:v>
                </c:pt>
                <c:pt idx="1726">
                  <c:v>0</c:v>
                </c:pt>
                <c:pt idx="1727">
                  <c:v>10675000</c:v>
                </c:pt>
                <c:pt idx="1728">
                  <c:v>14975310</c:v>
                </c:pt>
                <c:pt idx="1729">
                  <c:v>0</c:v>
                </c:pt>
                <c:pt idx="1730">
                  <c:v>10675000</c:v>
                </c:pt>
                <c:pt idx="1731">
                  <c:v>32928723</c:v>
                </c:pt>
                <c:pt idx="1732">
                  <c:v>124073920</c:v>
                </c:pt>
                <c:pt idx="1733">
                  <c:v>4888000</c:v>
                </c:pt>
                <c:pt idx="1734">
                  <c:v>12392000</c:v>
                </c:pt>
                <c:pt idx="1735">
                  <c:v>0</c:v>
                </c:pt>
                <c:pt idx="1736">
                  <c:v>62661986</c:v>
                </c:pt>
                <c:pt idx="1737">
                  <c:v>0</c:v>
                </c:pt>
                <c:pt idx="1738">
                  <c:v>0</c:v>
                </c:pt>
                <c:pt idx="1739">
                  <c:v>0</c:v>
                </c:pt>
                <c:pt idx="1740">
                  <c:v>175807264</c:v>
                </c:pt>
                <c:pt idx="1741">
                  <c:v>0</c:v>
                </c:pt>
                <c:pt idx="1742">
                  <c:v>0</c:v>
                </c:pt>
                <c:pt idx="1743">
                  <c:v>5490000</c:v>
                </c:pt>
                <c:pt idx="1744">
                  <c:v>5490000</c:v>
                </c:pt>
                <c:pt idx="1745">
                  <c:v>6712097</c:v>
                </c:pt>
                <c:pt idx="1746">
                  <c:v>0</c:v>
                </c:pt>
                <c:pt idx="1747">
                  <c:v>0</c:v>
                </c:pt>
                <c:pt idx="1748">
                  <c:v>57864000</c:v>
                </c:pt>
                <c:pt idx="1749">
                  <c:v>0</c:v>
                </c:pt>
                <c:pt idx="1750">
                  <c:v>2718048</c:v>
                </c:pt>
                <c:pt idx="1751">
                  <c:v>2718048</c:v>
                </c:pt>
                <c:pt idx="1752">
                  <c:v>0</c:v>
                </c:pt>
                <c:pt idx="1753">
                  <c:v>0</c:v>
                </c:pt>
                <c:pt idx="1754">
                  <c:v>258510848</c:v>
                </c:pt>
                <c:pt idx="1755">
                  <c:v>862751637</c:v>
                </c:pt>
                <c:pt idx="1756">
                  <c:v>0</c:v>
                </c:pt>
                <c:pt idx="1757">
                  <c:v>22156754</c:v>
                </c:pt>
                <c:pt idx="1758">
                  <c:v>50000000</c:v>
                </c:pt>
                <c:pt idx="1759">
                  <c:v>11334000</c:v>
                </c:pt>
                <c:pt idx="1760">
                  <c:v>1163309122</c:v>
                </c:pt>
                <c:pt idx="1761">
                  <c:v>1500000000</c:v>
                </c:pt>
                <c:pt idx="1762">
                  <c:v>513338720</c:v>
                </c:pt>
                <c:pt idx="1763">
                  <c:v>418827500</c:v>
                </c:pt>
                <c:pt idx="1764">
                  <c:v>0</c:v>
                </c:pt>
                <c:pt idx="1765">
                  <c:v>749000</c:v>
                </c:pt>
                <c:pt idx="1766">
                  <c:v>5000000</c:v>
                </c:pt>
                <c:pt idx="1767">
                  <c:v>0</c:v>
                </c:pt>
                <c:pt idx="1768">
                  <c:v>1268975281</c:v>
                </c:pt>
                <c:pt idx="1769">
                  <c:v>10415241</c:v>
                </c:pt>
                <c:pt idx="1770">
                  <c:v>1824000</c:v>
                </c:pt>
                <c:pt idx="1771">
                  <c:v>40818683460</c:v>
                </c:pt>
                <c:pt idx="1772">
                  <c:v>10797347</c:v>
                </c:pt>
                <c:pt idx="1773">
                  <c:v>160000000</c:v>
                </c:pt>
                <c:pt idx="1774">
                  <c:v>620318919</c:v>
                </c:pt>
                <c:pt idx="1775">
                  <c:v>168896365</c:v>
                </c:pt>
                <c:pt idx="1776">
                  <c:v>3743462022</c:v>
                </c:pt>
                <c:pt idx="1777">
                  <c:v>81600488</c:v>
                </c:pt>
                <c:pt idx="1778">
                  <c:v>94000000</c:v>
                </c:pt>
                <c:pt idx="1779">
                  <c:v>287775122</c:v>
                </c:pt>
                <c:pt idx="1780">
                  <c:v>40454480</c:v>
                </c:pt>
                <c:pt idx="1781">
                  <c:v>72201947</c:v>
                </c:pt>
                <c:pt idx="1782">
                  <c:v>1687062000</c:v>
                </c:pt>
                <c:pt idx="1783">
                  <c:v>368437668</c:v>
                </c:pt>
                <c:pt idx="1784">
                  <c:v>165506806</c:v>
                </c:pt>
                <c:pt idx="1785">
                  <c:v>16009185</c:v>
                </c:pt>
                <c:pt idx="1786">
                  <c:v>245790439</c:v>
                </c:pt>
                <c:pt idx="1787">
                  <c:v>1366340171</c:v>
                </c:pt>
                <c:pt idx="1788">
                  <c:v>3810000</c:v>
                </c:pt>
                <c:pt idx="1789">
                  <c:v>6505000</c:v>
                </c:pt>
                <c:pt idx="1790">
                  <c:v>80000000</c:v>
                </c:pt>
                <c:pt idx="1791">
                  <c:v>0</c:v>
                </c:pt>
                <c:pt idx="1792">
                  <c:v>223626138</c:v>
                </c:pt>
                <c:pt idx="1793">
                  <c:v>60000000</c:v>
                </c:pt>
                <c:pt idx="1794">
                  <c:v>318076341</c:v>
                </c:pt>
                <c:pt idx="1795">
                  <c:v>0</c:v>
                </c:pt>
                <c:pt idx="1796">
                  <c:v>112948440</c:v>
                </c:pt>
                <c:pt idx="1797">
                  <c:v>0</c:v>
                </c:pt>
                <c:pt idx="1798">
                  <c:v>702000</c:v>
                </c:pt>
                <c:pt idx="1799">
                  <c:v>0</c:v>
                </c:pt>
                <c:pt idx="1800">
                  <c:v>0</c:v>
                </c:pt>
                <c:pt idx="1801">
                  <c:v>110664000</c:v>
                </c:pt>
                <c:pt idx="1802">
                  <c:v>0</c:v>
                </c:pt>
                <c:pt idx="1803">
                  <c:v>59635850</c:v>
                </c:pt>
                <c:pt idx="1804">
                  <c:v>28476398</c:v>
                </c:pt>
                <c:pt idx="1805">
                  <c:v>395208251</c:v>
                </c:pt>
                <c:pt idx="1806">
                  <c:v>73197265</c:v>
                </c:pt>
                <c:pt idx="1807">
                  <c:v>64048000</c:v>
                </c:pt>
                <c:pt idx="1808">
                  <c:v>55647491</c:v>
                </c:pt>
                <c:pt idx="1809">
                  <c:v>337321137</c:v>
                </c:pt>
                <c:pt idx="1810">
                  <c:v>55785041</c:v>
                </c:pt>
                <c:pt idx="1811">
                  <c:v>53772468</c:v>
                </c:pt>
                <c:pt idx="1812">
                  <c:v>760000</c:v>
                </c:pt>
                <c:pt idx="1813">
                  <c:v>56641172</c:v>
                </c:pt>
                <c:pt idx="1814">
                  <c:v>0</c:v>
                </c:pt>
                <c:pt idx="1815">
                  <c:v>281377924</c:v>
                </c:pt>
                <c:pt idx="1816">
                  <c:v>1532464327.9110527</c:v>
                </c:pt>
                <c:pt idx="1817">
                  <c:v>539683527.12290168</c:v>
                </c:pt>
                <c:pt idx="1818">
                  <c:v>0</c:v>
                </c:pt>
                <c:pt idx="1819">
                  <c:v>17979498</c:v>
                </c:pt>
                <c:pt idx="1820">
                  <c:v>0</c:v>
                </c:pt>
                <c:pt idx="1821">
                  <c:v>6884365</c:v>
                </c:pt>
                <c:pt idx="1822">
                  <c:v>7812420</c:v>
                </c:pt>
                <c:pt idx="1823">
                  <c:v>567641743</c:v>
                </c:pt>
                <c:pt idx="1824">
                  <c:v>83441611</c:v>
                </c:pt>
                <c:pt idx="1825">
                  <c:v>1459326653</c:v>
                </c:pt>
                <c:pt idx="1826">
                  <c:v>91311964</c:v>
                </c:pt>
                <c:pt idx="1827">
                  <c:v>5281428</c:v>
                </c:pt>
                <c:pt idx="1828">
                  <c:v>850319331</c:v>
                </c:pt>
                <c:pt idx="1829">
                  <c:v>96757165</c:v>
                </c:pt>
                <c:pt idx="1830">
                  <c:v>73255831</c:v>
                </c:pt>
                <c:pt idx="1831">
                  <c:v>20637420</c:v>
                </c:pt>
                <c:pt idx="1832">
                  <c:v>121505652</c:v>
                </c:pt>
                <c:pt idx="1833">
                  <c:v>114750968</c:v>
                </c:pt>
                <c:pt idx="1834">
                  <c:v>21640791</c:v>
                </c:pt>
                <c:pt idx="1835">
                  <c:v>54674001</c:v>
                </c:pt>
                <c:pt idx="1836">
                  <c:v>6480000</c:v>
                </c:pt>
                <c:pt idx="1837">
                  <c:v>148691613</c:v>
                </c:pt>
                <c:pt idx="1838">
                  <c:v>75000000</c:v>
                </c:pt>
                <c:pt idx="1839">
                  <c:v>75000000</c:v>
                </c:pt>
                <c:pt idx="1840">
                  <c:v>20814144</c:v>
                </c:pt>
                <c:pt idx="1841">
                  <c:v>20561088</c:v>
                </c:pt>
                <c:pt idx="1842">
                  <c:v>92144241</c:v>
                </c:pt>
                <c:pt idx="1843">
                  <c:v>67186384</c:v>
                </c:pt>
                <c:pt idx="1844">
                  <c:v>11357691419</c:v>
                </c:pt>
                <c:pt idx="1845">
                  <c:v>453050515</c:v>
                </c:pt>
                <c:pt idx="1846">
                  <c:v>30000000</c:v>
                </c:pt>
                <c:pt idx="1847">
                  <c:v>14975310</c:v>
                </c:pt>
                <c:pt idx="1848">
                  <c:v>44507764</c:v>
                </c:pt>
                <c:pt idx="1849">
                  <c:v>735091400</c:v>
                </c:pt>
                <c:pt idx="1850">
                  <c:v>75035389</c:v>
                </c:pt>
                <c:pt idx="1851">
                  <c:v>3955287</c:v>
                </c:pt>
                <c:pt idx="1852">
                  <c:v>3603710</c:v>
                </c:pt>
                <c:pt idx="1853">
                  <c:v>69208570</c:v>
                </c:pt>
                <c:pt idx="1854">
                  <c:v>49552408</c:v>
                </c:pt>
                <c:pt idx="1855">
                  <c:v>84493090</c:v>
                </c:pt>
                <c:pt idx="1856">
                  <c:v>36471188</c:v>
                </c:pt>
                <c:pt idx="1857">
                  <c:v>67059240</c:v>
                </c:pt>
                <c:pt idx="1858">
                  <c:v>1246206410</c:v>
                </c:pt>
                <c:pt idx="1859">
                  <c:v>47244162</c:v>
                </c:pt>
                <c:pt idx="1860">
                  <c:v>31950328</c:v>
                </c:pt>
                <c:pt idx="1861">
                  <c:v>45836613</c:v>
                </c:pt>
                <c:pt idx="1862">
                  <c:v>64404831</c:v>
                </c:pt>
                <c:pt idx="1863">
                  <c:v>10129087</c:v>
                </c:pt>
                <c:pt idx="1864">
                  <c:v>5806369</c:v>
                </c:pt>
                <c:pt idx="1865">
                  <c:v>4369900</c:v>
                </c:pt>
                <c:pt idx="1866">
                  <c:v>4564125</c:v>
                </c:pt>
                <c:pt idx="1867">
                  <c:v>30586041</c:v>
                </c:pt>
                <c:pt idx="1868">
                  <c:v>38410536</c:v>
                </c:pt>
                <c:pt idx="1869">
                  <c:v>6876114</c:v>
                </c:pt>
                <c:pt idx="1870">
                  <c:v>0</c:v>
                </c:pt>
                <c:pt idx="1871">
                  <c:v>6180716</c:v>
                </c:pt>
                <c:pt idx="1872">
                  <c:v>6180716</c:v>
                </c:pt>
                <c:pt idx="1873">
                  <c:v>57593835</c:v>
                </c:pt>
                <c:pt idx="1874">
                  <c:v>46541232</c:v>
                </c:pt>
                <c:pt idx="1875">
                  <c:v>8233067</c:v>
                </c:pt>
                <c:pt idx="1876">
                  <c:v>125558131</c:v>
                </c:pt>
                <c:pt idx="1877">
                  <c:v>30059369</c:v>
                </c:pt>
                <c:pt idx="1878">
                  <c:v>17886602</c:v>
                </c:pt>
                <c:pt idx="1879">
                  <c:v>47265340</c:v>
                </c:pt>
                <c:pt idx="1880">
                  <c:v>260000000</c:v>
                </c:pt>
                <c:pt idx="1881">
                  <c:v>2966660</c:v>
                </c:pt>
                <c:pt idx="1882">
                  <c:v>34802298</c:v>
                </c:pt>
                <c:pt idx="1883">
                  <c:v>8812236</c:v>
                </c:pt>
                <c:pt idx="1884">
                  <c:v>5000000</c:v>
                </c:pt>
                <c:pt idx="1885">
                  <c:v>1197576</c:v>
                </c:pt>
                <c:pt idx="1886">
                  <c:v>92061208</c:v>
                </c:pt>
                <c:pt idx="1887">
                  <c:v>4610298</c:v>
                </c:pt>
                <c:pt idx="1888">
                  <c:v>54500000</c:v>
                </c:pt>
                <c:pt idx="1889">
                  <c:v>0</c:v>
                </c:pt>
                <c:pt idx="1890">
                  <c:v>42000000</c:v>
                </c:pt>
                <c:pt idx="1891">
                  <c:v>478125695</c:v>
                </c:pt>
                <c:pt idx="1892">
                  <c:v>192527809</c:v>
                </c:pt>
                <c:pt idx="1893">
                  <c:v>88687000</c:v>
                </c:pt>
                <c:pt idx="1894">
                  <c:v>317488453</c:v>
                </c:pt>
                <c:pt idx="1895">
                  <c:v>1535000000</c:v>
                </c:pt>
                <c:pt idx="1896">
                  <c:v>433700000</c:v>
                </c:pt>
                <c:pt idx="1897">
                  <c:v>536209977</c:v>
                </c:pt>
                <c:pt idx="1898">
                  <c:v>4504281481</c:v>
                </c:pt>
                <c:pt idx="1899">
                  <c:v>0</c:v>
                </c:pt>
                <c:pt idx="1900">
                  <c:v>37748419</c:v>
                </c:pt>
                <c:pt idx="1901">
                  <c:v>3010727509</c:v>
                </c:pt>
                <c:pt idx="1902">
                  <c:v>25091844</c:v>
                </c:pt>
                <c:pt idx="1903">
                  <c:v>29639727877</c:v>
                </c:pt>
                <c:pt idx="1904">
                  <c:v>83050193</c:v>
                </c:pt>
                <c:pt idx="1905">
                  <c:v>23158258782</c:v>
                </c:pt>
                <c:pt idx="1906">
                  <c:v>858595000</c:v>
                </c:pt>
                <c:pt idx="1907">
                  <c:v>122615730</c:v>
                </c:pt>
                <c:pt idx="1908">
                  <c:v>390866797</c:v>
                </c:pt>
                <c:pt idx="1909">
                  <c:v>2959329721</c:v>
                </c:pt>
                <c:pt idx="1910">
                  <c:v>2266800000</c:v>
                </c:pt>
                <c:pt idx="1911">
                  <c:v>8000000000</c:v>
                </c:pt>
                <c:pt idx="1912">
                  <c:v>124210152</c:v>
                </c:pt>
                <c:pt idx="1913">
                  <c:v>1472380763</c:v>
                </c:pt>
                <c:pt idx="1914">
                  <c:v>76589232</c:v>
                </c:pt>
                <c:pt idx="1915">
                  <c:v>5000000000</c:v>
                </c:pt>
                <c:pt idx="1916">
                  <c:v>37421020</c:v>
                </c:pt>
                <c:pt idx="1917">
                  <c:v>400400000</c:v>
                </c:pt>
                <c:pt idx="1918">
                  <c:v>111414910</c:v>
                </c:pt>
                <c:pt idx="1919">
                  <c:v>12404121</c:v>
                </c:pt>
                <c:pt idx="1920">
                  <c:v>459383217</c:v>
                </c:pt>
                <c:pt idx="1921">
                  <c:v>189979237</c:v>
                </c:pt>
                <c:pt idx="1922">
                  <c:v>109485640</c:v>
                </c:pt>
                <c:pt idx="1923">
                  <c:v>14215740</c:v>
                </c:pt>
                <c:pt idx="1924">
                  <c:v>3524895</c:v>
                </c:pt>
                <c:pt idx="1925">
                  <c:v>37141900</c:v>
                </c:pt>
                <c:pt idx="1926">
                  <c:v>97662424</c:v>
                </c:pt>
                <c:pt idx="1927">
                  <c:v>25233685</c:v>
                </c:pt>
                <c:pt idx="1928">
                  <c:v>270323495</c:v>
                </c:pt>
                <c:pt idx="1929">
                  <c:v>32061767</c:v>
                </c:pt>
                <c:pt idx="1930">
                  <c:v>719386600</c:v>
                </c:pt>
                <c:pt idx="1931">
                  <c:v>78743190000</c:v>
                </c:pt>
                <c:pt idx="1932">
                  <c:v>2896949389</c:v>
                </c:pt>
                <c:pt idx="1933">
                  <c:v>81810995</c:v>
                </c:pt>
                <c:pt idx="1934">
                  <c:v>9562858</c:v>
                </c:pt>
                <c:pt idx="1935">
                  <c:v>25760851</c:v>
                </c:pt>
                <c:pt idx="1936">
                  <c:v>1769689881</c:v>
                </c:pt>
                <c:pt idx="1937">
                  <c:v>0</c:v>
                </c:pt>
                <c:pt idx="1938">
                  <c:v>10457937499</c:v>
                </c:pt>
                <c:pt idx="1939">
                  <c:v>106543688</c:v>
                </c:pt>
                <c:pt idx="1940">
                  <c:v>33576486</c:v>
                </c:pt>
                <c:pt idx="1941">
                  <c:v>4550000</c:v>
                </c:pt>
                <c:pt idx="1942">
                  <c:v>3000000000</c:v>
                </c:pt>
                <c:pt idx="1943">
                  <c:v>33654888</c:v>
                </c:pt>
                <c:pt idx="1944">
                  <c:v>103280380</c:v>
                </c:pt>
                <c:pt idx="1945">
                  <c:v>177000000</c:v>
                </c:pt>
                <c:pt idx="1946">
                  <c:v>8695897</c:v>
                </c:pt>
                <c:pt idx="1947">
                  <c:v>0</c:v>
                </c:pt>
                <c:pt idx="1948">
                  <c:v>44075794</c:v>
                </c:pt>
                <c:pt idx="1949">
                  <c:v>69315673</c:v>
                </c:pt>
                <c:pt idx="1950">
                  <c:v>15624840</c:v>
                </c:pt>
                <c:pt idx="1951">
                  <c:v>117158193</c:v>
                </c:pt>
                <c:pt idx="1952">
                  <c:v>44165814</c:v>
                </c:pt>
                <c:pt idx="1953">
                  <c:v>782558270</c:v>
                </c:pt>
                <c:pt idx="1954">
                  <c:v>0</c:v>
                </c:pt>
                <c:pt idx="1955">
                  <c:v>9849901</c:v>
                </c:pt>
                <c:pt idx="1956">
                  <c:v>0</c:v>
                </c:pt>
                <c:pt idx="1957">
                  <c:v>92315227</c:v>
                </c:pt>
                <c:pt idx="1958">
                  <c:v>2000000</c:v>
                </c:pt>
                <c:pt idx="1959">
                  <c:v>29458923</c:v>
                </c:pt>
                <c:pt idx="1960">
                  <c:v>6887748</c:v>
                </c:pt>
                <c:pt idx="1961">
                  <c:v>9105082</c:v>
                </c:pt>
                <c:pt idx="1962">
                  <c:v>14583189588</c:v>
                </c:pt>
                <c:pt idx="1963">
                  <c:v>433950000</c:v>
                </c:pt>
                <c:pt idx="1964">
                  <c:v>51573967</c:v>
                </c:pt>
                <c:pt idx="1965">
                  <c:v>7280460</c:v>
                </c:pt>
                <c:pt idx="1966">
                  <c:v>1800000000</c:v>
                </c:pt>
                <c:pt idx="1967">
                  <c:v>85768099</c:v>
                </c:pt>
                <c:pt idx="1968">
                  <c:v>15707704288</c:v>
                </c:pt>
                <c:pt idx="1969">
                  <c:v>5796812000</c:v>
                </c:pt>
                <c:pt idx="1970">
                  <c:v>9914204752</c:v>
                </c:pt>
                <c:pt idx="1971">
                  <c:v>363345075</c:v>
                </c:pt>
                <c:pt idx="1972">
                  <c:v>0</c:v>
                </c:pt>
                <c:pt idx="1973">
                  <c:v>5797512000</c:v>
                </c:pt>
                <c:pt idx="1974">
                  <c:v>3786624</c:v>
                </c:pt>
                <c:pt idx="1975">
                  <c:v>18300000</c:v>
                </c:pt>
                <c:pt idx="1976">
                  <c:v>126466000</c:v>
                </c:pt>
                <c:pt idx="1977">
                  <c:v>13500000</c:v>
                </c:pt>
                <c:pt idx="1978">
                  <c:v>5300000</c:v>
                </c:pt>
                <c:pt idx="1979">
                  <c:v>1850000000</c:v>
                </c:pt>
                <c:pt idx="1980">
                  <c:v>566700000</c:v>
                </c:pt>
                <c:pt idx="1981">
                  <c:v>0</c:v>
                </c:pt>
                <c:pt idx="1982">
                  <c:v>3580000</c:v>
                </c:pt>
                <c:pt idx="1983">
                  <c:v>0</c:v>
                </c:pt>
                <c:pt idx="1984">
                  <c:v>19387367</c:v>
                </c:pt>
                <c:pt idx="1985">
                  <c:v>319352485</c:v>
                </c:pt>
                <c:pt idx="1986">
                  <c:v>35951194</c:v>
                </c:pt>
                <c:pt idx="1987">
                  <c:v>180000000</c:v>
                </c:pt>
                <c:pt idx="1988">
                  <c:v>15256802</c:v>
                </c:pt>
                <c:pt idx="1989">
                  <c:v>76217680</c:v>
                </c:pt>
                <c:pt idx="1990">
                  <c:v>12000000</c:v>
                </c:pt>
                <c:pt idx="1991">
                  <c:v>276730059</c:v>
                </c:pt>
                <c:pt idx="1992">
                  <c:v>13226025</c:v>
                </c:pt>
                <c:pt idx="1993">
                  <c:v>593677804</c:v>
                </c:pt>
                <c:pt idx="1994">
                  <c:v>1979338227</c:v>
                </c:pt>
                <c:pt idx="1995">
                  <c:v>84000000</c:v>
                </c:pt>
                <c:pt idx="1996">
                  <c:v>416456604</c:v>
                </c:pt>
                <c:pt idx="1997">
                  <c:v>17417346</c:v>
                </c:pt>
                <c:pt idx="1998">
                  <c:v>74961523</c:v>
                </c:pt>
                <c:pt idx="1999">
                  <c:v>8034176</c:v>
                </c:pt>
                <c:pt idx="2000">
                  <c:v>415419908</c:v>
                </c:pt>
                <c:pt idx="2001">
                  <c:v>7366800</c:v>
                </c:pt>
                <c:pt idx="2002">
                  <c:v>32217520</c:v>
                </c:pt>
                <c:pt idx="2003">
                  <c:v>202087277</c:v>
                </c:pt>
                <c:pt idx="2004">
                  <c:v>15406286</c:v>
                </c:pt>
                <c:pt idx="2005">
                  <c:v>62630480</c:v>
                </c:pt>
                <c:pt idx="2006">
                  <c:v>0</c:v>
                </c:pt>
                <c:pt idx="2007">
                  <c:v>104991454</c:v>
                </c:pt>
                <c:pt idx="2008">
                  <c:v>134112497</c:v>
                </c:pt>
                <c:pt idx="2009">
                  <c:v>65000000</c:v>
                </c:pt>
                <c:pt idx="2010">
                  <c:v>258556156</c:v>
                </c:pt>
                <c:pt idx="2011">
                  <c:v>134814596</c:v>
                </c:pt>
                <c:pt idx="2012">
                  <c:v>32312246</c:v>
                </c:pt>
                <c:pt idx="2013">
                  <c:v>160962918</c:v>
                </c:pt>
                <c:pt idx="2014">
                  <c:v>140999588</c:v>
                </c:pt>
                <c:pt idx="2015">
                  <c:v>545558244</c:v>
                </c:pt>
                <c:pt idx="2016">
                  <c:v>1283203255</c:v>
                </c:pt>
                <c:pt idx="2017">
                  <c:v>283350000</c:v>
                </c:pt>
                <c:pt idx="2018">
                  <c:v>323664522</c:v>
                </c:pt>
                <c:pt idx="2019">
                  <c:v>416456604</c:v>
                </c:pt>
                <c:pt idx="2020">
                  <c:v>6174240</c:v>
                </c:pt>
                <c:pt idx="2021">
                  <c:v>3447270</c:v>
                </c:pt>
                <c:pt idx="2022">
                  <c:v>171176496</c:v>
                </c:pt>
                <c:pt idx="2023">
                  <c:v>1034182800</c:v>
                </c:pt>
                <c:pt idx="2024">
                  <c:v>228627372</c:v>
                </c:pt>
                <c:pt idx="2025">
                  <c:v>36483342</c:v>
                </c:pt>
                <c:pt idx="2026">
                  <c:v>0</c:v>
                </c:pt>
                <c:pt idx="2027">
                  <c:v>0</c:v>
                </c:pt>
                <c:pt idx="2028">
                  <c:v>275781000</c:v>
                </c:pt>
                <c:pt idx="2029">
                  <c:v>0</c:v>
                </c:pt>
                <c:pt idx="2030">
                  <c:v>413673000</c:v>
                </c:pt>
                <c:pt idx="2031">
                  <c:v>518509671</c:v>
                </c:pt>
                <c:pt idx="2032">
                  <c:v>168434639</c:v>
                </c:pt>
                <c:pt idx="2033">
                  <c:v>131769524</c:v>
                </c:pt>
                <c:pt idx="2034">
                  <c:v>583481528</c:v>
                </c:pt>
                <c:pt idx="2035">
                  <c:v>730339830</c:v>
                </c:pt>
                <c:pt idx="2036">
                  <c:v>400000000</c:v>
                </c:pt>
                <c:pt idx="2037">
                  <c:v>138982264</c:v>
                </c:pt>
                <c:pt idx="2038">
                  <c:v>5239297</c:v>
                </c:pt>
                <c:pt idx="2039">
                  <c:v>49594283</c:v>
                </c:pt>
                <c:pt idx="2040">
                  <c:v>10284248</c:v>
                </c:pt>
                <c:pt idx="2041">
                  <c:v>0</c:v>
                </c:pt>
                <c:pt idx="2042">
                  <c:v>257535296</c:v>
                </c:pt>
                <c:pt idx="2043">
                  <c:v>32341444</c:v>
                </c:pt>
                <c:pt idx="2044">
                  <c:v>50392861</c:v>
                </c:pt>
                <c:pt idx="2045">
                  <c:v>50744128</c:v>
                </c:pt>
                <c:pt idx="2046">
                  <c:v>12585903</c:v>
                </c:pt>
                <c:pt idx="2047">
                  <c:v>31453707</c:v>
                </c:pt>
                <c:pt idx="2048">
                  <c:v>0</c:v>
                </c:pt>
                <c:pt idx="2049">
                  <c:v>15624840</c:v>
                </c:pt>
                <c:pt idx="2050">
                  <c:v>111885689</c:v>
                </c:pt>
                <c:pt idx="2051">
                  <c:v>12585903</c:v>
                </c:pt>
                <c:pt idx="2052">
                  <c:v>1918674933</c:v>
                </c:pt>
                <c:pt idx="2053">
                  <c:v>68945400</c:v>
                </c:pt>
                <c:pt idx="2054">
                  <c:v>0</c:v>
                </c:pt>
                <c:pt idx="2055">
                  <c:v>43750200</c:v>
                </c:pt>
                <c:pt idx="2056">
                  <c:v>86974555</c:v>
                </c:pt>
                <c:pt idx="2057">
                  <c:v>706312424</c:v>
                </c:pt>
                <c:pt idx="2058">
                  <c:v>11102448</c:v>
                </c:pt>
                <c:pt idx="2059">
                  <c:v>1452740495</c:v>
                </c:pt>
                <c:pt idx="2060">
                  <c:v>311090431</c:v>
                </c:pt>
                <c:pt idx="2061">
                  <c:v>20504208</c:v>
                </c:pt>
                <c:pt idx="2062">
                  <c:v>664055700</c:v>
                </c:pt>
                <c:pt idx="2063">
                  <c:v>2529940</c:v>
                </c:pt>
                <c:pt idx="2064">
                  <c:v>35000000</c:v>
                </c:pt>
                <c:pt idx="2065">
                  <c:v>43000000</c:v>
                </c:pt>
                <c:pt idx="2066">
                  <c:v>47000000</c:v>
                </c:pt>
                <c:pt idx="2067">
                  <c:v>203003822</c:v>
                </c:pt>
                <c:pt idx="2068">
                  <c:v>31500000</c:v>
                </c:pt>
                <c:pt idx="2069">
                  <c:v>248434800</c:v>
                </c:pt>
                <c:pt idx="2070">
                  <c:v>15025000</c:v>
                </c:pt>
                <c:pt idx="2071">
                  <c:v>11043153</c:v>
                </c:pt>
                <c:pt idx="2072">
                  <c:v>4343475</c:v>
                </c:pt>
                <c:pt idx="2073">
                  <c:v>14030000</c:v>
                </c:pt>
                <c:pt idx="2074">
                  <c:v>353459633</c:v>
                </c:pt>
                <c:pt idx="2075">
                  <c:v>43000000</c:v>
                </c:pt>
                <c:pt idx="2076">
                  <c:v>5891238</c:v>
                </c:pt>
                <c:pt idx="2077">
                  <c:v>19682415</c:v>
                </c:pt>
                <c:pt idx="2078">
                  <c:v>306891980</c:v>
                </c:pt>
                <c:pt idx="2079">
                  <c:v>206008171</c:v>
                </c:pt>
                <c:pt idx="2080">
                  <c:v>24000000</c:v>
                </c:pt>
                <c:pt idx="2081">
                  <c:v>16562320</c:v>
                </c:pt>
                <c:pt idx="2082">
                  <c:v>112948440</c:v>
                </c:pt>
                <c:pt idx="2083">
                  <c:v>19291200</c:v>
                </c:pt>
                <c:pt idx="2084">
                  <c:v>0</c:v>
                </c:pt>
                <c:pt idx="2085">
                  <c:v>4691550</c:v>
                </c:pt>
                <c:pt idx="2086">
                  <c:v>53657079</c:v>
                </c:pt>
                <c:pt idx="2087">
                  <c:v>0</c:v>
                </c:pt>
                <c:pt idx="2088">
                  <c:v>41550000</c:v>
                </c:pt>
                <c:pt idx="2089">
                  <c:v>19613140</c:v>
                </c:pt>
                <c:pt idx="2090">
                  <c:v>500000000</c:v>
                </c:pt>
                <c:pt idx="2091">
                  <c:v>500000000</c:v>
                </c:pt>
                <c:pt idx="2092">
                  <c:v>200000000</c:v>
                </c:pt>
                <c:pt idx="2093">
                  <c:v>116214188</c:v>
                </c:pt>
                <c:pt idx="2094">
                  <c:v>1759800000</c:v>
                </c:pt>
                <c:pt idx="2095">
                  <c:v>11661098</c:v>
                </c:pt>
                <c:pt idx="2096">
                  <c:v>23252601</c:v>
                </c:pt>
                <c:pt idx="2097">
                  <c:v>225613434</c:v>
                </c:pt>
                <c:pt idx="2098">
                  <c:v>55623695</c:v>
                </c:pt>
                <c:pt idx="2099">
                  <c:v>34886801</c:v>
                </c:pt>
                <c:pt idx="2100">
                  <c:v>95876183</c:v>
                </c:pt>
                <c:pt idx="2101">
                  <c:v>48890037</c:v>
                </c:pt>
                <c:pt idx="2102">
                  <c:v>2158862515</c:v>
                </c:pt>
                <c:pt idx="2103">
                  <c:v>0</c:v>
                </c:pt>
                <c:pt idx="2104">
                  <c:v>15506274</c:v>
                </c:pt>
                <c:pt idx="2105">
                  <c:v>340020000</c:v>
                </c:pt>
                <c:pt idx="2106">
                  <c:v>4979007</c:v>
                </c:pt>
                <c:pt idx="2107">
                  <c:v>548264030</c:v>
                </c:pt>
                <c:pt idx="2108">
                  <c:v>55917350</c:v>
                </c:pt>
                <c:pt idx="2109">
                  <c:v>0</c:v>
                </c:pt>
                <c:pt idx="2110">
                  <c:v>68593407</c:v>
                </c:pt>
                <c:pt idx="2111">
                  <c:v>29583076</c:v>
                </c:pt>
                <c:pt idx="2112">
                  <c:v>31813215</c:v>
                </c:pt>
                <c:pt idx="2113">
                  <c:v>10383673</c:v>
                </c:pt>
                <c:pt idx="2114">
                  <c:v>32539239</c:v>
                </c:pt>
                <c:pt idx="2115">
                  <c:v>310254750</c:v>
                </c:pt>
                <c:pt idx="2116">
                  <c:v>2476872920</c:v>
                </c:pt>
                <c:pt idx="2117">
                  <c:v>35744843</c:v>
                </c:pt>
                <c:pt idx="2118">
                  <c:v>79257054</c:v>
                </c:pt>
                <c:pt idx="2119">
                  <c:v>120304307</c:v>
                </c:pt>
                <c:pt idx="2120">
                  <c:v>107523032</c:v>
                </c:pt>
                <c:pt idx="2121">
                  <c:v>15743424</c:v>
                </c:pt>
                <c:pt idx="2122">
                  <c:v>75998290</c:v>
                </c:pt>
                <c:pt idx="2123">
                  <c:v>3000000</c:v>
                </c:pt>
                <c:pt idx="2124">
                  <c:v>8168580</c:v>
                </c:pt>
                <c:pt idx="2125">
                  <c:v>14319022</c:v>
                </c:pt>
                <c:pt idx="2126">
                  <c:v>15298284</c:v>
                </c:pt>
                <c:pt idx="2127">
                  <c:v>689270722</c:v>
                </c:pt>
                <c:pt idx="2128">
                  <c:v>41000000</c:v>
                </c:pt>
                <c:pt idx="2129">
                  <c:v>47000000</c:v>
                </c:pt>
                <c:pt idx="2130">
                  <c:v>5732405</c:v>
                </c:pt>
                <c:pt idx="2131">
                  <c:v>54411442</c:v>
                </c:pt>
                <c:pt idx="2132">
                  <c:v>11173260</c:v>
                </c:pt>
                <c:pt idx="2133">
                  <c:v>100000000</c:v>
                </c:pt>
                <c:pt idx="2134">
                  <c:v>183750000</c:v>
                </c:pt>
                <c:pt idx="2135">
                  <c:v>4319111762</c:v>
                </c:pt>
                <c:pt idx="2136">
                  <c:v>49053187</c:v>
                </c:pt>
                <c:pt idx="2137">
                  <c:v>301396900</c:v>
                </c:pt>
                <c:pt idx="2138">
                  <c:v>29000000</c:v>
                </c:pt>
                <c:pt idx="2139">
                  <c:v>405021667</c:v>
                </c:pt>
                <c:pt idx="2140">
                  <c:v>12320000</c:v>
                </c:pt>
                <c:pt idx="2141">
                  <c:v>452267198</c:v>
                </c:pt>
                <c:pt idx="2142">
                  <c:v>38468475</c:v>
                </c:pt>
                <c:pt idx="2143">
                  <c:v>6409505</c:v>
                </c:pt>
                <c:pt idx="2144">
                  <c:v>468159972</c:v>
                </c:pt>
                <c:pt idx="2145">
                  <c:v>23196600</c:v>
                </c:pt>
                <c:pt idx="2146">
                  <c:v>34559839</c:v>
                </c:pt>
                <c:pt idx="2147">
                  <c:v>1391220000</c:v>
                </c:pt>
                <c:pt idx="2148">
                  <c:v>34300741</c:v>
                </c:pt>
                <c:pt idx="2149">
                  <c:v>4279041</c:v>
                </c:pt>
                <c:pt idx="2150">
                  <c:v>374312909</c:v>
                </c:pt>
                <c:pt idx="2151">
                  <c:v>0</c:v>
                </c:pt>
                <c:pt idx="2152">
                  <c:v>275922257</c:v>
                </c:pt>
                <c:pt idx="2153">
                  <c:v>590858500</c:v>
                </c:pt>
                <c:pt idx="2154">
                  <c:v>0</c:v>
                </c:pt>
                <c:pt idx="2155">
                  <c:v>0</c:v>
                </c:pt>
                <c:pt idx="2156">
                  <c:v>2269212</c:v>
                </c:pt>
                <c:pt idx="2157">
                  <c:v>0</c:v>
                </c:pt>
                <c:pt idx="2158">
                  <c:v>18667680</c:v>
                </c:pt>
                <c:pt idx="2159">
                  <c:v>32596789</c:v>
                </c:pt>
                <c:pt idx="2160">
                  <c:v>113972051</c:v>
                </c:pt>
                <c:pt idx="2161">
                  <c:v>0</c:v>
                </c:pt>
                <c:pt idx="2162">
                  <c:v>80000000</c:v>
                </c:pt>
                <c:pt idx="2163">
                  <c:v>114489600</c:v>
                </c:pt>
                <c:pt idx="2164">
                  <c:v>19591842</c:v>
                </c:pt>
                <c:pt idx="2165">
                  <c:v>17759027</c:v>
                </c:pt>
                <c:pt idx="2166">
                  <c:v>6406053</c:v>
                </c:pt>
                <c:pt idx="2167">
                  <c:v>61723624</c:v>
                </c:pt>
                <c:pt idx="2168">
                  <c:v>955032</c:v>
                </c:pt>
                <c:pt idx="2169">
                  <c:v>2588617</c:v>
                </c:pt>
                <c:pt idx="2170">
                  <c:v>0</c:v>
                </c:pt>
                <c:pt idx="2171">
                  <c:v>2787973</c:v>
                </c:pt>
                <c:pt idx="2172">
                  <c:v>226604804</c:v>
                </c:pt>
                <c:pt idx="2173">
                  <c:v>12972719</c:v>
                </c:pt>
                <c:pt idx="2174">
                  <c:v>17206648</c:v>
                </c:pt>
                <c:pt idx="2175">
                  <c:v>73854187</c:v>
                </c:pt>
                <c:pt idx="2176">
                  <c:v>3475626</c:v>
                </c:pt>
                <c:pt idx="2177">
                  <c:v>15000000</c:v>
                </c:pt>
                <c:pt idx="2178">
                  <c:v>15000000</c:v>
                </c:pt>
                <c:pt idx="2179">
                  <c:v>50000000</c:v>
                </c:pt>
                <c:pt idx="2180">
                  <c:v>414145187.38999999</c:v>
                </c:pt>
                <c:pt idx="2181">
                  <c:v>81148870</c:v>
                </c:pt>
                <c:pt idx="2182">
                  <c:v>1166811394</c:v>
                </c:pt>
                <c:pt idx="2183">
                  <c:v>30316663</c:v>
                </c:pt>
                <c:pt idx="2184">
                  <c:v>25348500</c:v>
                </c:pt>
                <c:pt idx="2185">
                  <c:v>36488308.640000001</c:v>
                </c:pt>
                <c:pt idx="2186">
                  <c:v>26601002</c:v>
                </c:pt>
                <c:pt idx="2187">
                  <c:v>4378678.54</c:v>
                </c:pt>
                <c:pt idx="2188">
                  <c:v>41238432</c:v>
                </c:pt>
                <c:pt idx="2189">
                  <c:v>65142785</c:v>
                </c:pt>
                <c:pt idx="2190">
                  <c:v>20820782</c:v>
                </c:pt>
                <c:pt idx="2191">
                  <c:v>196003827</c:v>
                </c:pt>
                <c:pt idx="2192">
                  <c:v>77550011</c:v>
                </c:pt>
                <c:pt idx="2193">
                  <c:v>99141813</c:v>
                </c:pt>
                <c:pt idx="2194">
                  <c:v>64435000</c:v>
                </c:pt>
                <c:pt idx="2195">
                  <c:v>365477446</c:v>
                </c:pt>
                <c:pt idx="2196">
                  <c:v>244036257</c:v>
                </c:pt>
                <c:pt idx="2197">
                  <c:v>87304852</c:v>
                </c:pt>
                <c:pt idx="2198">
                  <c:v>99201503</c:v>
                </c:pt>
                <c:pt idx="2199">
                  <c:v>99184114</c:v>
                </c:pt>
                <c:pt idx="2200">
                  <c:v>88616293</c:v>
                </c:pt>
                <c:pt idx="2201">
                  <c:v>61748382</c:v>
                </c:pt>
                <c:pt idx="2202">
                  <c:v>88872819</c:v>
                </c:pt>
                <c:pt idx="2203">
                  <c:v>23988419</c:v>
                </c:pt>
                <c:pt idx="2204">
                  <c:v>9296682</c:v>
                </c:pt>
                <c:pt idx="2205">
                  <c:v>37112377</c:v>
                </c:pt>
                <c:pt idx="2206">
                  <c:v>30740794</c:v>
                </c:pt>
                <c:pt idx="2207">
                  <c:v>402634699</c:v>
                </c:pt>
                <c:pt idx="2208">
                  <c:v>12446666</c:v>
                </c:pt>
                <c:pt idx="2209">
                  <c:v>12446666</c:v>
                </c:pt>
                <c:pt idx="2210">
                  <c:v>491609685</c:v>
                </c:pt>
                <c:pt idx="2211">
                  <c:v>11066580</c:v>
                </c:pt>
                <c:pt idx="2212">
                  <c:v>62049408</c:v>
                </c:pt>
                <c:pt idx="2213">
                  <c:v>2304233</c:v>
                </c:pt>
                <c:pt idx="2214">
                  <c:v>1358164</c:v>
                </c:pt>
                <c:pt idx="2215">
                  <c:v>20707680</c:v>
                </c:pt>
                <c:pt idx="2216">
                  <c:v>29411040</c:v>
                </c:pt>
                <c:pt idx="2217">
                  <c:v>12357650</c:v>
                </c:pt>
                <c:pt idx="2218">
                  <c:v>241309250</c:v>
                </c:pt>
                <c:pt idx="2219">
                  <c:v>253380000</c:v>
                </c:pt>
                <c:pt idx="2220">
                  <c:v>10348974</c:v>
                </c:pt>
                <c:pt idx="2221">
                  <c:v>10947470</c:v>
                </c:pt>
                <c:pt idx="2222">
                  <c:v>324336250</c:v>
                </c:pt>
                <c:pt idx="2223">
                  <c:v>1113768702</c:v>
                </c:pt>
                <c:pt idx="2224">
                  <c:v>2517308806</c:v>
                </c:pt>
                <c:pt idx="2225">
                  <c:v>12357650</c:v>
                </c:pt>
                <c:pt idx="2226">
                  <c:v>16462302</c:v>
                </c:pt>
                <c:pt idx="2227">
                  <c:v>16462302</c:v>
                </c:pt>
                <c:pt idx="2228">
                  <c:v>16462302</c:v>
                </c:pt>
                <c:pt idx="2229">
                  <c:v>16462302</c:v>
                </c:pt>
                <c:pt idx="2230">
                  <c:v>16462302</c:v>
                </c:pt>
                <c:pt idx="2231">
                  <c:v>16462302</c:v>
                </c:pt>
                <c:pt idx="2232">
                  <c:v>16462302</c:v>
                </c:pt>
                <c:pt idx="2233">
                  <c:v>16462302</c:v>
                </c:pt>
                <c:pt idx="2234">
                  <c:v>16462302</c:v>
                </c:pt>
                <c:pt idx="2235">
                  <c:v>16462302</c:v>
                </c:pt>
                <c:pt idx="2236">
                  <c:v>38344762</c:v>
                </c:pt>
                <c:pt idx="2237">
                  <c:v>22940849</c:v>
                </c:pt>
                <c:pt idx="2238">
                  <c:v>554086362</c:v>
                </c:pt>
                <c:pt idx="2239">
                  <c:v>26059478</c:v>
                </c:pt>
                <c:pt idx="2240">
                  <c:v>23146693</c:v>
                </c:pt>
                <c:pt idx="2241">
                  <c:v>75360562</c:v>
                </c:pt>
                <c:pt idx="2242">
                  <c:v>12596520110</c:v>
                </c:pt>
                <c:pt idx="2243">
                  <c:v>60183690</c:v>
                </c:pt>
                <c:pt idx="2244">
                  <c:v>16562320</c:v>
                </c:pt>
                <c:pt idx="2245">
                  <c:v>36291453</c:v>
                </c:pt>
                <c:pt idx="2246">
                  <c:v>38000000</c:v>
                </c:pt>
                <c:pt idx="2247">
                  <c:v>48500000</c:v>
                </c:pt>
                <c:pt idx="2248">
                  <c:v>99141813</c:v>
                </c:pt>
                <c:pt idx="2249">
                  <c:v>62100279</c:v>
                </c:pt>
                <c:pt idx="2250">
                  <c:v>67234541</c:v>
                </c:pt>
                <c:pt idx="2251">
                  <c:v>30450000</c:v>
                </c:pt>
                <c:pt idx="2252">
                  <c:v>49022982</c:v>
                </c:pt>
                <c:pt idx="2253">
                  <c:v>56812689</c:v>
                </c:pt>
                <c:pt idx="2254">
                  <c:v>16000000</c:v>
                </c:pt>
                <c:pt idx="2255">
                  <c:v>97744440</c:v>
                </c:pt>
                <c:pt idx="2256">
                  <c:v>9737600</c:v>
                </c:pt>
                <c:pt idx="2257">
                  <c:v>0</c:v>
                </c:pt>
                <c:pt idx="2258">
                  <c:v>57040931</c:v>
                </c:pt>
                <c:pt idx="2259">
                  <c:v>82713788</c:v>
                </c:pt>
                <c:pt idx="2260">
                  <c:v>0</c:v>
                </c:pt>
                <c:pt idx="2261">
                  <c:v>79390589</c:v>
                </c:pt>
                <c:pt idx="2262">
                  <c:v>19421988</c:v>
                </c:pt>
                <c:pt idx="2263">
                  <c:v>16214860</c:v>
                </c:pt>
                <c:pt idx="2264">
                  <c:v>39669020</c:v>
                </c:pt>
                <c:pt idx="2265">
                  <c:v>26066503</c:v>
                </c:pt>
                <c:pt idx="2266">
                  <c:v>16000000</c:v>
                </c:pt>
                <c:pt idx="2267">
                  <c:v>16000000</c:v>
                </c:pt>
                <c:pt idx="2268">
                  <c:v>5994809</c:v>
                </c:pt>
                <c:pt idx="2269">
                  <c:v>18858225</c:v>
                </c:pt>
                <c:pt idx="2270">
                  <c:v>88872819</c:v>
                </c:pt>
                <c:pt idx="2271">
                  <c:v>3998147</c:v>
                </c:pt>
                <c:pt idx="2272">
                  <c:v>97495196</c:v>
                </c:pt>
                <c:pt idx="2273">
                  <c:v>15405185</c:v>
                </c:pt>
                <c:pt idx="2274">
                  <c:v>82211600</c:v>
                </c:pt>
                <c:pt idx="2275">
                  <c:v>749505555</c:v>
                </c:pt>
                <c:pt idx="2276">
                  <c:v>13742616</c:v>
                </c:pt>
                <c:pt idx="2277">
                  <c:v>0</c:v>
                </c:pt>
                <c:pt idx="2278">
                  <c:v>4926604</c:v>
                </c:pt>
                <c:pt idx="2279">
                  <c:v>8883343</c:v>
                </c:pt>
                <c:pt idx="2280">
                  <c:v>2033226</c:v>
                </c:pt>
                <c:pt idx="2281">
                  <c:v>5510235</c:v>
                </c:pt>
                <c:pt idx="2282">
                  <c:v>87802496</c:v>
                </c:pt>
                <c:pt idx="2283">
                  <c:v>4552000</c:v>
                </c:pt>
                <c:pt idx="2284">
                  <c:v>93819594</c:v>
                </c:pt>
                <c:pt idx="2285">
                  <c:v>506910112</c:v>
                </c:pt>
                <c:pt idx="2286">
                  <c:v>27405000</c:v>
                </c:pt>
                <c:pt idx="2287">
                  <c:v>24853424</c:v>
                </c:pt>
                <c:pt idx="2288">
                  <c:v>72473404</c:v>
                </c:pt>
                <c:pt idx="2289">
                  <c:v>48403433</c:v>
                </c:pt>
                <c:pt idx="2290">
                  <c:v>38111373</c:v>
                </c:pt>
                <c:pt idx="2291">
                  <c:v>624128297</c:v>
                </c:pt>
                <c:pt idx="2292">
                  <c:v>9804368</c:v>
                </c:pt>
                <c:pt idx="2293">
                  <c:v>18931489</c:v>
                </c:pt>
                <c:pt idx="2294">
                  <c:v>7867457</c:v>
                </c:pt>
                <c:pt idx="2295">
                  <c:v>0</c:v>
                </c:pt>
                <c:pt idx="2296">
                  <c:v>1086698766</c:v>
                </c:pt>
                <c:pt idx="2297">
                  <c:v>0</c:v>
                </c:pt>
                <c:pt idx="2298">
                  <c:v>0</c:v>
                </c:pt>
                <c:pt idx="2299">
                  <c:v>97928483</c:v>
                </c:pt>
                <c:pt idx="2300">
                  <c:v>0</c:v>
                </c:pt>
                <c:pt idx="2301">
                  <c:v>29248342</c:v>
                </c:pt>
                <c:pt idx="2302">
                  <c:v>278779436</c:v>
                </c:pt>
                <c:pt idx="2303">
                  <c:v>86143613</c:v>
                </c:pt>
                <c:pt idx="2304">
                  <c:v>63911070</c:v>
                </c:pt>
                <c:pt idx="2305">
                  <c:v>34402023</c:v>
                </c:pt>
                <c:pt idx="2306">
                  <c:v>62392829</c:v>
                </c:pt>
                <c:pt idx="2307">
                  <c:v>61556915</c:v>
                </c:pt>
                <c:pt idx="2308">
                  <c:v>62467994</c:v>
                </c:pt>
                <c:pt idx="2309">
                  <c:v>34901639</c:v>
                </c:pt>
                <c:pt idx="2310">
                  <c:v>41747998</c:v>
                </c:pt>
                <c:pt idx="2311">
                  <c:v>64564687</c:v>
                </c:pt>
                <c:pt idx="2312">
                  <c:v>61249574</c:v>
                </c:pt>
                <c:pt idx="2313">
                  <c:v>57534730</c:v>
                </c:pt>
                <c:pt idx="2314">
                  <c:v>39565884</c:v>
                </c:pt>
                <c:pt idx="2315">
                  <c:v>33762413</c:v>
                </c:pt>
                <c:pt idx="2316">
                  <c:v>61445567</c:v>
                </c:pt>
                <c:pt idx="2317">
                  <c:v>35544103</c:v>
                </c:pt>
                <c:pt idx="2318">
                  <c:v>14517360</c:v>
                </c:pt>
                <c:pt idx="2319">
                  <c:v>15239118</c:v>
                </c:pt>
                <c:pt idx="2320">
                  <c:v>55560562</c:v>
                </c:pt>
                <c:pt idx="2321">
                  <c:v>18532800</c:v>
                </c:pt>
                <c:pt idx="2322">
                  <c:v>9849901</c:v>
                </c:pt>
                <c:pt idx="2323">
                  <c:v>37964833</c:v>
                </c:pt>
                <c:pt idx="2324">
                  <c:v>36951401</c:v>
                </c:pt>
                <c:pt idx="2325">
                  <c:v>2347261589</c:v>
                </c:pt>
                <c:pt idx="2326">
                  <c:v>1086698776</c:v>
                </c:pt>
                <c:pt idx="2327">
                  <c:v>12731460</c:v>
                </c:pt>
                <c:pt idx="2328">
                  <c:v>36576765</c:v>
                </c:pt>
                <c:pt idx="2329">
                  <c:v>17157888</c:v>
                </c:pt>
                <c:pt idx="2330">
                  <c:v>58113563</c:v>
                </c:pt>
                <c:pt idx="2331">
                  <c:v>59249221</c:v>
                </c:pt>
                <c:pt idx="2332">
                  <c:v>125035787</c:v>
                </c:pt>
                <c:pt idx="2333">
                  <c:v>68756403</c:v>
                </c:pt>
                <c:pt idx="2334">
                  <c:v>27423790</c:v>
                </c:pt>
                <c:pt idx="2335">
                  <c:v>12831108</c:v>
                </c:pt>
                <c:pt idx="2336">
                  <c:v>89941924</c:v>
                </c:pt>
                <c:pt idx="2337">
                  <c:v>39614540</c:v>
                </c:pt>
                <c:pt idx="2338">
                  <c:v>0</c:v>
                </c:pt>
                <c:pt idx="2339">
                  <c:v>61756955</c:v>
                </c:pt>
                <c:pt idx="2340">
                  <c:v>24961320</c:v>
                </c:pt>
                <c:pt idx="2341">
                  <c:v>1841716457</c:v>
                </c:pt>
                <c:pt idx="2342">
                  <c:v>174457289</c:v>
                </c:pt>
                <c:pt idx="2343">
                  <c:v>36666144</c:v>
                </c:pt>
                <c:pt idx="2344">
                  <c:v>68177104</c:v>
                </c:pt>
                <c:pt idx="2345">
                  <c:v>53246368</c:v>
                </c:pt>
                <c:pt idx="2346">
                  <c:v>63303460</c:v>
                </c:pt>
                <c:pt idx="2347">
                  <c:v>48823020</c:v>
                </c:pt>
                <c:pt idx="2348">
                  <c:v>35391951</c:v>
                </c:pt>
                <c:pt idx="2349">
                  <c:v>28979720</c:v>
                </c:pt>
                <c:pt idx="2350">
                  <c:v>66615635</c:v>
                </c:pt>
                <c:pt idx="2351">
                  <c:v>43267943</c:v>
                </c:pt>
                <c:pt idx="2352">
                  <c:v>32430070</c:v>
                </c:pt>
                <c:pt idx="2353">
                  <c:v>21150384</c:v>
                </c:pt>
                <c:pt idx="2354">
                  <c:v>37992492</c:v>
                </c:pt>
                <c:pt idx="2355">
                  <c:v>28979580</c:v>
                </c:pt>
                <c:pt idx="2356">
                  <c:v>61827902</c:v>
                </c:pt>
                <c:pt idx="2357">
                  <c:v>61827902</c:v>
                </c:pt>
                <c:pt idx="2358">
                  <c:v>61827902</c:v>
                </c:pt>
                <c:pt idx="2359">
                  <c:v>140018647</c:v>
                </c:pt>
                <c:pt idx="2360">
                  <c:v>1199351334</c:v>
                </c:pt>
                <c:pt idx="2361">
                  <c:v>71500834</c:v>
                </c:pt>
                <c:pt idx="2362">
                  <c:v>62223917</c:v>
                </c:pt>
                <c:pt idx="2363">
                  <c:v>112948440</c:v>
                </c:pt>
                <c:pt idx="2364">
                  <c:v>7370142</c:v>
                </c:pt>
                <c:pt idx="2365">
                  <c:v>1750014508</c:v>
                </c:pt>
                <c:pt idx="2366">
                  <c:v>0</c:v>
                </c:pt>
                <c:pt idx="2367">
                  <c:v>3982215</c:v>
                </c:pt>
                <c:pt idx="2368">
                  <c:v>222930000</c:v>
                </c:pt>
                <c:pt idx="2369">
                  <c:v>800000000</c:v>
                </c:pt>
                <c:pt idx="2370">
                  <c:v>207029000</c:v>
                </c:pt>
                <c:pt idx="2371">
                  <c:v>21702618</c:v>
                </c:pt>
                <c:pt idx="2372">
                  <c:v>15000000</c:v>
                </c:pt>
                <c:pt idx="2373">
                  <c:v>15128772</c:v>
                </c:pt>
                <c:pt idx="2374">
                  <c:v>10543514</c:v>
                </c:pt>
                <c:pt idx="2375">
                  <c:v>12327933</c:v>
                </c:pt>
                <c:pt idx="2376">
                  <c:v>233630276</c:v>
                </c:pt>
                <c:pt idx="2377">
                  <c:v>5531193360</c:v>
                </c:pt>
                <c:pt idx="2378">
                  <c:v>25707015</c:v>
                </c:pt>
                <c:pt idx="2379">
                  <c:v>14832269</c:v>
                </c:pt>
                <c:pt idx="2380">
                  <c:v>2749621689</c:v>
                </c:pt>
                <c:pt idx="2381">
                  <c:v>61147114</c:v>
                </c:pt>
                <c:pt idx="2382">
                  <c:v>8593308</c:v>
                </c:pt>
                <c:pt idx="2383">
                  <c:v>24474772</c:v>
                </c:pt>
                <c:pt idx="2384">
                  <c:v>108966028</c:v>
                </c:pt>
                <c:pt idx="2385">
                  <c:v>26234588</c:v>
                </c:pt>
                <c:pt idx="2386">
                  <c:v>100723461</c:v>
                </c:pt>
                <c:pt idx="2387">
                  <c:v>0</c:v>
                </c:pt>
                <c:pt idx="2388">
                  <c:v>1839138</c:v>
                </c:pt>
                <c:pt idx="2389">
                  <c:v>1112782360</c:v>
                </c:pt>
                <c:pt idx="2390">
                  <c:v>0</c:v>
                </c:pt>
                <c:pt idx="2391">
                  <c:v>529337323</c:v>
                </c:pt>
                <c:pt idx="2392">
                  <c:v>693453980</c:v>
                </c:pt>
                <c:pt idx="2393">
                  <c:v>0</c:v>
                </c:pt>
                <c:pt idx="2394">
                  <c:v>0</c:v>
                </c:pt>
                <c:pt idx="2395">
                  <c:v>83839559</c:v>
                </c:pt>
                <c:pt idx="2396">
                  <c:v>0</c:v>
                </c:pt>
                <c:pt idx="2397">
                  <c:v>0</c:v>
                </c:pt>
                <c:pt idx="2398">
                  <c:v>10937388</c:v>
                </c:pt>
                <c:pt idx="2399">
                  <c:v>152344093</c:v>
                </c:pt>
                <c:pt idx="2400">
                  <c:v>5079312</c:v>
                </c:pt>
                <c:pt idx="2401">
                  <c:v>0</c:v>
                </c:pt>
                <c:pt idx="2402">
                  <c:v>22673808</c:v>
                </c:pt>
                <c:pt idx="2403">
                  <c:v>395537016</c:v>
                </c:pt>
                <c:pt idx="2404">
                  <c:v>16406730</c:v>
                </c:pt>
                <c:pt idx="2405">
                  <c:v>4341532</c:v>
                </c:pt>
                <c:pt idx="2406">
                  <c:v>19998385</c:v>
                </c:pt>
                <c:pt idx="2407">
                  <c:v>36209532</c:v>
                </c:pt>
                <c:pt idx="2408">
                  <c:v>29895031</c:v>
                </c:pt>
                <c:pt idx="2409">
                  <c:v>521676480</c:v>
                </c:pt>
                <c:pt idx="2410">
                  <c:v>53115624</c:v>
                </c:pt>
                <c:pt idx="2411">
                  <c:v>0</c:v>
                </c:pt>
                <c:pt idx="2412">
                  <c:v>0</c:v>
                </c:pt>
                <c:pt idx="2413">
                  <c:v>0</c:v>
                </c:pt>
                <c:pt idx="2414">
                  <c:v>159655044</c:v>
                </c:pt>
                <c:pt idx="2415">
                  <c:v>127067514</c:v>
                </c:pt>
                <c:pt idx="2416">
                  <c:v>48944751</c:v>
                </c:pt>
                <c:pt idx="2417">
                  <c:v>38771476</c:v>
                </c:pt>
                <c:pt idx="2418">
                  <c:v>0</c:v>
                </c:pt>
                <c:pt idx="2419">
                  <c:v>35022789</c:v>
                </c:pt>
                <c:pt idx="2420">
                  <c:v>7518050450</c:v>
                </c:pt>
                <c:pt idx="2421">
                  <c:v>1206195</c:v>
                </c:pt>
                <c:pt idx="2422">
                  <c:v>865405</c:v>
                </c:pt>
                <c:pt idx="2423">
                  <c:v>0</c:v>
                </c:pt>
                <c:pt idx="2424">
                  <c:v>918967</c:v>
                </c:pt>
                <c:pt idx="2425">
                  <c:v>1152411</c:v>
                </c:pt>
                <c:pt idx="2426">
                  <c:v>0</c:v>
                </c:pt>
                <c:pt idx="2427">
                  <c:v>275958157</c:v>
                </c:pt>
                <c:pt idx="2428">
                  <c:v>611062683</c:v>
                </c:pt>
                <c:pt idx="2429">
                  <c:v>2741560000</c:v>
                </c:pt>
                <c:pt idx="2430">
                  <c:v>7236763830</c:v>
                </c:pt>
                <c:pt idx="2431">
                  <c:v>31200000</c:v>
                </c:pt>
                <c:pt idx="2432">
                  <c:v>5343282</c:v>
                </c:pt>
                <c:pt idx="2433">
                  <c:v>12327471</c:v>
                </c:pt>
                <c:pt idx="2434">
                  <c:v>7265124</c:v>
                </c:pt>
                <c:pt idx="2435">
                  <c:v>19403904</c:v>
                </c:pt>
                <c:pt idx="2436">
                  <c:v>1617580</c:v>
                </c:pt>
                <c:pt idx="2437">
                  <c:v>11000000</c:v>
                </c:pt>
                <c:pt idx="2438">
                  <c:v>1679670000</c:v>
                </c:pt>
                <c:pt idx="2439">
                  <c:v>7039406</c:v>
                </c:pt>
                <c:pt idx="2440">
                  <c:v>177052080</c:v>
                </c:pt>
                <c:pt idx="2441">
                  <c:v>86875794</c:v>
                </c:pt>
                <c:pt idx="2442">
                  <c:v>5730928</c:v>
                </c:pt>
                <c:pt idx="2443">
                  <c:v>54799143</c:v>
                </c:pt>
                <c:pt idx="2444">
                  <c:v>17530754</c:v>
                </c:pt>
                <c:pt idx="2445">
                  <c:v>974921163</c:v>
                </c:pt>
                <c:pt idx="2446">
                  <c:v>5275485</c:v>
                </c:pt>
                <c:pt idx="2447">
                  <c:v>1617927</c:v>
                </c:pt>
                <c:pt idx="2448">
                  <c:v>15624840</c:v>
                </c:pt>
                <c:pt idx="2449">
                  <c:v>27568023</c:v>
                </c:pt>
                <c:pt idx="2450">
                  <c:v>76706044</c:v>
                </c:pt>
                <c:pt idx="2451">
                  <c:v>15624840</c:v>
                </c:pt>
                <c:pt idx="2452">
                  <c:v>16792000</c:v>
                </c:pt>
                <c:pt idx="2453">
                  <c:v>7835300</c:v>
                </c:pt>
                <c:pt idx="2454">
                  <c:v>21657300</c:v>
                </c:pt>
                <c:pt idx="2455">
                  <c:v>85692348</c:v>
                </c:pt>
                <c:pt idx="2456">
                  <c:v>785930088</c:v>
                </c:pt>
                <c:pt idx="2457">
                  <c:v>40612292</c:v>
                </c:pt>
                <c:pt idx="2458">
                  <c:v>19244252</c:v>
                </c:pt>
                <c:pt idx="2459">
                  <c:v>75477346</c:v>
                </c:pt>
                <c:pt idx="2460">
                  <c:v>100560689</c:v>
                </c:pt>
                <c:pt idx="2461">
                  <c:v>98452740</c:v>
                </c:pt>
                <c:pt idx="2462">
                  <c:v>19244252</c:v>
                </c:pt>
                <c:pt idx="2463">
                  <c:v>55986759</c:v>
                </c:pt>
                <c:pt idx="2464">
                  <c:v>82198759</c:v>
                </c:pt>
                <c:pt idx="2465">
                  <c:v>84344492</c:v>
                </c:pt>
                <c:pt idx="2466">
                  <c:v>15989641</c:v>
                </c:pt>
                <c:pt idx="2467">
                  <c:v>0</c:v>
                </c:pt>
                <c:pt idx="2468">
                  <c:v>19708500</c:v>
                </c:pt>
                <c:pt idx="2469">
                  <c:v>20339124</c:v>
                </c:pt>
                <c:pt idx="2470">
                  <c:v>29041536</c:v>
                </c:pt>
                <c:pt idx="2471">
                  <c:v>61570800</c:v>
                </c:pt>
                <c:pt idx="2472">
                  <c:v>144828826</c:v>
                </c:pt>
                <c:pt idx="2473">
                  <c:v>0</c:v>
                </c:pt>
                <c:pt idx="2474">
                  <c:v>0</c:v>
                </c:pt>
                <c:pt idx="2475">
                  <c:v>7471702</c:v>
                </c:pt>
                <c:pt idx="2476">
                  <c:v>23814921</c:v>
                </c:pt>
                <c:pt idx="2477">
                  <c:v>115875529</c:v>
                </c:pt>
                <c:pt idx="2478">
                  <c:v>132162566</c:v>
                </c:pt>
                <c:pt idx="2479">
                  <c:v>149865306</c:v>
                </c:pt>
                <c:pt idx="2480">
                  <c:v>129694864</c:v>
                </c:pt>
                <c:pt idx="2481">
                  <c:v>195078179</c:v>
                </c:pt>
                <c:pt idx="2482">
                  <c:v>82820857</c:v>
                </c:pt>
                <c:pt idx="2483">
                  <c:v>21640791</c:v>
                </c:pt>
                <c:pt idx="2484">
                  <c:v>83749872</c:v>
                </c:pt>
                <c:pt idx="2485">
                  <c:v>3964377</c:v>
                </c:pt>
                <c:pt idx="2486">
                  <c:v>1330000</c:v>
                </c:pt>
                <c:pt idx="2487">
                  <c:v>160458154</c:v>
                </c:pt>
                <c:pt idx="2488">
                  <c:v>22237215</c:v>
                </c:pt>
                <c:pt idx="2489">
                  <c:v>66147135</c:v>
                </c:pt>
                <c:pt idx="2490">
                  <c:v>36738306</c:v>
                </c:pt>
                <c:pt idx="2491">
                  <c:v>14729405</c:v>
                </c:pt>
                <c:pt idx="2492">
                  <c:v>5896395</c:v>
                </c:pt>
                <c:pt idx="2493">
                  <c:v>9753078</c:v>
                </c:pt>
                <c:pt idx="2494">
                  <c:v>37863343</c:v>
                </c:pt>
                <c:pt idx="2495">
                  <c:v>10075103</c:v>
                </c:pt>
                <c:pt idx="2496">
                  <c:v>93827758</c:v>
                </c:pt>
                <c:pt idx="2497">
                  <c:v>111739575</c:v>
                </c:pt>
                <c:pt idx="2498">
                  <c:v>54999705</c:v>
                </c:pt>
                <c:pt idx="2499">
                  <c:v>89729009</c:v>
                </c:pt>
                <c:pt idx="2500">
                  <c:v>49999488</c:v>
                </c:pt>
                <c:pt idx="2501">
                  <c:v>34340142</c:v>
                </c:pt>
                <c:pt idx="2502">
                  <c:v>3272900</c:v>
                </c:pt>
                <c:pt idx="2503">
                  <c:v>0</c:v>
                </c:pt>
                <c:pt idx="2504">
                  <c:v>0</c:v>
                </c:pt>
                <c:pt idx="2505">
                  <c:v>6917893</c:v>
                </c:pt>
                <c:pt idx="2506">
                  <c:v>6917893</c:v>
                </c:pt>
                <c:pt idx="2507">
                  <c:v>6917893</c:v>
                </c:pt>
                <c:pt idx="2508">
                  <c:v>0</c:v>
                </c:pt>
                <c:pt idx="2509">
                  <c:v>0</c:v>
                </c:pt>
                <c:pt idx="2510">
                  <c:v>6917893</c:v>
                </c:pt>
                <c:pt idx="2511">
                  <c:v>13333474</c:v>
                </c:pt>
                <c:pt idx="2512">
                  <c:v>6917893</c:v>
                </c:pt>
                <c:pt idx="2513">
                  <c:v>6917893</c:v>
                </c:pt>
                <c:pt idx="2514">
                  <c:v>0</c:v>
                </c:pt>
                <c:pt idx="2515">
                  <c:v>0</c:v>
                </c:pt>
                <c:pt idx="2516">
                  <c:v>0</c:v>
                </c:pt>
                <c:pt idx="2517">
                  <c:v>0</c:v>
                </c:pt>
                <c:pt idx="2518">
                  <c:v>0</c:v>
                </c:pt>
                <c:pt idx="2519">
                  <c:v>0</c:v>
                </c:pt>
                <c:pt idx="2520">
                  <c:v>0</c:v>
                </c:pt>
                <c:pt idx="2521">
                  <c:v>4056553</c:v>
                </c:pt>
                <c:pt idx="2522">
                  <c:v>77295343</c:v>
                </c:pt>
                <c:pt idx="2523">
                  <c:v>84467832</c:v>
                </c:pt>
                <c:pt idx="2524">
                  <c:v>14827500</c:v>
                </c:pt>
                <c:pt idx="2525">
                  <c:v>4871967</c:v>
                </c:pt>
                <c:pt idx="2526">
                  <c:v>342599770</c:v>
                </c:pt>
                <c:pt idx="2527">
                  <c:v>48765170</c:v>
                </c:pt>
                <c:pt idx="2528">
                  <c:v>9746300</c:v>
                </c:pt>
                <c:pt idx="2529">
                  <c:v>20481316</c:v>
                </c:pt>
                <c:pt idx="2530">
                  <c:v>5936633814</c:v>
                </c:pt>
                <c:pt idx="2531">
                  <c:v>720944894</c:v>
                </c:pt>
                <c:pt idx="2532">
                  <c:v>378121640</c:v>
                </c:pt>
                <c:pt idx="2533">
                  <c:v>48334807</c:v>
                </c:pt>
                <c:pt idx="2534">
                  <c:v>568964199</c:v>
                </c:pt>
                <c:pt idx="2535">
                  <c:v>11179510</c:v>
                </c:pt>
                <c:pt idx="2536">
                  <c:v>59461663</c:v>
                </c:pt>
                <c:pt idx="2537">
                  <c:v>5659890</c:v>
                </c:pt>
                <c:pt idx="2538">
                  <c:v>11041968</c:v>
                </c:pt>
                <c:pt idx="2539">
                  <c:v>4001590</c:v>
                </c:pt>
                <c:pt idx="2540">
                  <c:v>7446226</c:v>
                </c:pt>
                <c:pt idx="2541">
                  <c:v>910972057</c:v>
                </c:pt>
                <c:pt idx="2542">
                  <c:v>6546970</c:v>
                </c:pt>
                <c:pt idx="2543">
                  <c:v>9069819</c:v>
                </c:pt>
                <c:pt idx="2544">
                  <c:v>11105182</c:v>
                </c:pt>
                <c:pt idx="2545">
                  <c:v>481507400</c:v>
                </c:pt>
                <c:pt idx="2546">
                  <c:v>10664300</c:v>
                </c:pt>
                <c:pt idx="2547">
                  <c:v>129884874</c:v>
                </c:pt>
                <c:pt idx="2548">
                  <c:v>309000000</c:v>
                </c:pt>
                <c:pt idx="2549">
                  <c:v>298140000</c:v>
                </c:pt>
                <c:pt idx="2550">
                  <c:v>856960000</c:v>
                </c:pt>
                <c:pt idx="2551">
                  <c:v>358000000</c:v>
                </c:pt>
                <c:pt idx="2552">
                  <c:v>482906322</c:v>
                </c:pt>
                <c:pt idx="2553">
                  <c:v>343019000</c:v>
                </c:pt>
                <c:pt idx="2554">
                  <c:v>1065464420</c:v>
                </c:pt>
                <c:pt idx="2555">
                  <c:v>53560000</c:v>
                </c:pt>
                <c:pt idx="2556">
                  <c:v>284054375</c:v>
                </c:pt>
                <c:pt idx="2557">
                  <c:v>950308200</c:v>
                </c:pt>
                <c:pt idx="2558">
                  <c:v>560970136</c:v>
                </c:pt>
                <c:pt idx="2559">
                  <c:v>990860000</c:v>
                </c:pt>
                <c:pt idx="2560">
                  <c:v>942105498</c:v>
                </c:pt>
                <c:pt idx="2561">
                  <c:v>5747625000</c:v>
                </c:pt>
                <c:pt idx="2562">
                  <c:v>643000000</c:v>
                </c:pt>
                <c:pt idx="2563">
                  <c:v>37000000</c:v>
                </c:pt>
                <c:pt idx="2564">
                  <c:v>40000000</c:v>
                </c:pt>
                <c:pt idx="2565">
                  <c:v>436000000</c:v>
                </c:pt>
                <c:pt idx="2566">
                  <c:v>380000000</c:v>
                </c:pt>
                <c:pt idx="2567">
                  <c:v>640000000</c:v>
                </c:pt>
                <c:pt idx="2568">
                  <c:v>380000000</c:v>
                </c:pt>
                <c:pt idx="2569">
                  <c:v>100412713</c:v>
                </c:pt>
                <c:pt idx="2570">
                  <c:v>235800000</c:v>
                </c:pt>
                <c:pt idx="2571">
                  <c:v>30000000</c:v>
                </c:pt>
                <c:pt idx="2572">
                  <c:v>2862371809</c:v>
                </c:pt>
                <c:pt idx="2573">
                  <c:v>135075536</c:v>
                </c:pt>
                <c:pt idx="2574">
                  <c:v>9328667</c:v>
                </c:pt>
                <c:pt idx="2575">
                  <c:v>127396264</c:v>
                </c:pt>
                <c:pt idx="2576">
                  <c:v>86358578</c:v>
                </c:pt>
                <c:pt idx="2577">
                  <c:v>273952029</c:v>
                </c:pt>
                <c:pt idx="2578">
                  <c:v>14754340</c:v>
                </c:pt>
                <c:pt idx="2579">
                  <c:v>16477853</c:v>
                </c:pt>
                <c:pt idx="2580">
                  <c:v>44744920</c:v>
                </c:pt>
                <c:pt idx="2581">
                  <c:v>20880390</c:v>
                </c:pt>
                <c:pt idx="2582">
                  <c:v>19927546</c:v>
                </c:pt>
                <c:pt idx="2583">
                  <c:v>14463526</c:v>
                </c:pt>
                <c:pt idx="2584">
                  <c:v>15624840</c:v>
                </c:pt>
                <c:pt idx="2585">
                  <c:v>17306933</c:v>
                </c:pt>
                <c:pt idx="2586">
                  <c:v>29338297</c:v>
                </c:pt>
                <c:pt idx="2587">
                  <c:v>41847000</c:v>
                </c:pt>
                <c:pt idx="2588">
                  <c:v>15080620517</c:v>
                </c:pt>
                <c:pt idx="2589">
                  <c:v>0</c:v>
                </c:pt>
                <c:pt idx="2590">
                  <c:v>530550000</c:v>
                </c:pt>
                <c:pt idx="2591">
                  <c:v>561869400</c:v>
                </c:pt>
                <c:pt idx="2592">
                  <c:v>696963700</c:v>
                </c:pt>
                <c:pt idx="2593">
                  <c:v>4000400000</c:v>
                </c:pt>
                <c:pt idx="2594">
                  <c:v>1606800000</c:v>
                </c:pt>
                <c:pt idx="2595">
                  <c:v>1321437432</c:v>
                </c:pt>
                <c:pt idx="2596">
                  <c:v>2968566926</c:v>
                </c:pt>
                <c:pt idx="2597">
                  <c:v>624993600</c:v>
                </c:pt>
                <c:pt idx="2598">
                  <c:v>12498131314</c:v>
                </c:pt>
                <c:pt idx="2599">
                  <c:v>0</c:v>
                </c:pt>
                <c:pt idx="2600">
                  <c:v>240820162</c:v>
                </c:pt>
                <c:pt idx="2601">
                  <c:v>79288234334</c:v>
                </c:pt>
                <c:pt idx="2602">
                  <c:v>28902762</c:v>
                </c:pt>
                <c:pt idx="2603">
                  <c:v>325090900</c:v>
                </c:pt>
                <c:pt idx="2604">
                  <c:v>471946000</c:v>
                </c:pt>
                <c:pt idx="2605">
                  <c:v>4296831000</c:v>
                </c:pt>
                <c:pt idx="2606">
                  <c:v>1390308000</c:v>
                </c:pt>
                <c:pt idx="2607">
                  <c:v>733000000</c:v>
                </c:pt>
                <c:pt idx="2608">
                  <c:v>4635000000</c:v>
                </c:pt>
                <c:pt idx="2609">
                  <c:v>703117800</c:v>
                </c:pt>
                <c:pt idx="2610">
                  <c:v>116842578719</c:v>
                </c:pt>
                <c:pt idx="2611">
                  <c:v>42230851789</c:v>
                </c:pt>
                <c:pt idx="2612">
                  <c:v>219000000000</c:v>
                </c:pt>
                <c:pt idx="2613">
                  <c:v>156248400</c:v>
                </c:pt>
                <c:pt idx="2614">
                  <c:v>15023631</c:v>
                </c:pt>
                <c:pt idx="2615">
                  <c:v>106798072</c:v>
                </c:pt>
                <c:pt idx="2616">
                  <c:v>168383000</c:v>
                </c:pt>
                <c:pt idx="2617">
                  <c:v>11715058</c:v>
                </c:pt>
                <c:pt idx="2618">
                  <c:v>1855458331</c:v>
                </c:pt>
                <c:pt idx="2619">
                  <c:v>193953486</c:v>
                </c:pt>
                <c:pt idx="2620">
                  <c:v>703898600</c:v>
                </c:pt>
                <c:pt idx="2621">
                  <c:v>46150000</c:v>
                </c:pt>
                <c:pt idx="2622">
                  <c:v>51500000</c:v>
                </c:pt>
                <c:pt idx="2623">
                  <c:v>348152924</c:v>
                </c:pt>
                <c:pt idx="2624">
                  <c:v>103106715</c:v>
                </c:pt>
                <c:pt idx="2625">
                  <c:v>793833360</c:v>
                </c:pt>
                <c:pt idx="2626">
                  <c:v>963390000</c:v>
                </c:pt>
                <c:pt idx="2627">
                  <c:v>4000000</c:v>
                </c:pt>
                <c:pt idx="2628">
                  <c:v>1192000000</c:v>
                </c:pt>
                <c:pt idx="2629">
                  <c:v>11790000</c:v>
                </c:pt>
                <c:pt idx="2630">
                  <c:v>613134714</c:v>
                </c:pt>
                <c:pt idx="2631">
                  <c:v>648450000</c:v>
                </c:pt>
                <c:pt idx="2632">
                  <c:v>36254000</c:v>
                </c:pt>
                <c:pt idx="2633">
                  <c:v>468727000</c:v>
                </c:pt>
                <c:pt idx="2634">
                  <c:v>518428000</c:v>
                </c:pt>
                <c:pt idx="2635">
                  <c:v>834340000</c:v>
                </c:pt>
                <c:pt idx="2636">
                  <c:v>1185499712</c:v>
                </c:pt>
                <c:pt idx="2637">
                  <c:v>710452400</c:v>
                </c:pt>
                <c:pt idx="2638">
                  <c:v>484492427</c:v>
                </c:pt>
                <c:pt idx="2639">
                  <c:v>42004645</c:v>
                </c:pt>
                <c:pt idx="2640">
                  <c:v>28345890</c:v>
                </c:pt>
                <c:pt idx="2641">
                  <c:v>13337404</c:v>
                </c:pt>
                <c:pt idx="2642">
                  <c:v>31408840</c:v>
                </c:pt>
                <c:pt idx="2643">
                  <c:v>15376982</c:v>
                </c:pt>
                <c:pt idx="2644">
                  <c:v>25980602</c:v>
                </c:pt>
                <c:pt idx="2645">
                  <c:v>102416700</c:v>
                </c:pt>
                <c:pt idx="2646">
                  <c:v>321823815</c:v>
                </c:pt>
                <c:pt idx="2647">
                  <c:v>298775385</c:v>
                </c:pt>
                <c:pt idx="2648">
                  <c:v>12513194</c:v>
                </c:pt>
                <c:pt idx="2649">
                  <c:v>235584000</c:v>
                </c:pt>
                <c:pt idx="2650">
                  <c:v>197114810</c:v>
                </c:pt>
                <c:pt idx="2651">
                  <c:v>9483340</c:v>
                </c:pt>
                <c:pt idx="2652">
                  <c:v>41166985</c:v>
                </c:pt>
                <c:pt idx="2653">
                  <c:v>36254000</c:v>
                </c:pt>
                <c:pt idx="2654">
                  <c:v>14463526</c:v>
                </c:pt>
                <c:pt idx="2655">
                  <c:v>11376983</c:v>
                </c:pt>
                <c:pt idx="2656">
                  <c:v>78124200</c:v>
                </c:pt>
                <c:pt idx="2657">
                  <c:v>47759785</c:v>
                </c:pt>
                <c:pt idx="2658">
                  <c:v>15000000</c:v>
                </c:pt>
                <c:pt idx="2659">
                  <c:v>646800000</c:v>
                </c:pt>
                <c:pt idx="2660">
                  <c:v>607738256</c:v>
                </c:pt>
                <c:pt idx="2661">
                  <c:v>25000000</c:v>
                </c:pt>
                <c:pt idx="2662">
                  <c:v>300000</c:v>
                </c:pt>
                <c:pt idx="2663">
                  <c:v>200000000</c:v>
                </c:pt>
                <c:pt idx="2664">
                  <c:v>223846500</c:v>
                </c:pt>
                <c:pt idx="2665">
                  <c:v>795035000</c:v>
                </c:pt>
                <c:pt idx="2666">
                  <c:v>1200000000</c:v>
                </c:pt>
                <c:pt idx="2667">
                  <c:v>947696387</c:v>
                </c:pt>
                <c:pt idx="2668">
                  <c:v>1189169900</c:v>
                </c:pt>
                <c:pt idx="2669">
                  <c:v>4852536000</c:v>
                </c:pt>
                <c:pt idx="2670">
                  <c:v>1061100000</c:v>
                </c:pt>
                <c:pt idx="2671">
                  <c:v>151180000</c:v>
                </c:pt>
                <c:pt idx="2672">
                  <c:v>197945494</c:v>
                </c:pt>
                <c:pt idx="2673">
                  <c:v>5399804</c:v>
                </c:pt>
                <c:pt idx="2674">
                  <c:v>310690080</c:v>
                </c:pt>
                <c:pt idx="2675">
                  <c:v>763183288</c:v>
                </c:pt>
                <c:pt idx="2676">
                  <c:v>720000000</c:v>
                </c:pt>
                <c:pt idx="2677">
                  <c:v>257000500</c:v>
                </c:pt>
                <c:pt idx="2678">
                  <c:v>400400000</c:v>
                </c:pt>
                <c:pt idx="2679">
                  <c:v>4059505000</c:v>
                </c:pt>
                <c:pt idx="2680">
                  <c:v>443664872</c:v>
                </c:pt>
                <c:pt idx="2681">
                  <c:v>517617800</c:v>
                </c:pt>
                <c:pt idx="2682">
                  <c:v>2578347691</c:v>
                </c:pt>
                <c:pt idx="2683">
                  <c:v>1296900000</c:v>
                </c:pt>
                <c:pt idx="2684">
                  <c:v>19162380</c:v>
                </c:pt>
                <c:pt idx="2685">
                  <c:v>68945400</c:v>
                </c:pt>
                <c:pt idx="2686">
                  <c:v>161284971</c:v>
                </c:pt>
                <c:pt idx="2687">
                  <c:v>1953105000</c:v>
                </c:pt>
                <c:pt idx="2688">
                  <c:v>234372600</c:v>
                </c:pt>
                <c:pt idx="2689">
                  <c:v>400000000</c:v>
                </c:pt>
                <c:pt idx="2690">
                  <c:v>2235913200</c:v>
                </c:pt>
                <c:pt idx="2691">
                  <c:v>182185520</c:v>
                </c:pt>
                <c:pt idx="2692">
                  <c:v>232902543</c:v>
                </c:pt>
                <c:pt idx="2693">
                  <c:v>151985000</c:v>
                </c:pt>
                <c:pt idx="2694">
                  <c:v>1596106460</c:v>
                </c:pt>
                <c:pt idx="2695">
                  <c:v>0</c:v>
                </c:pt>
                <c:pt idx="2696">
                  <c:v>390621000</c:v>
                </c:pt>
                <c:pt idx="2697">
                  <c:v>2513630013</c:v>
                </c:pt>
                <c:pt idx="2698">
                  <c:v>448298291</c:v>
                </c:pt>
                <c:pt idx="2699">
                  <c:v>233399744</c:v>
                </c:pt>
                <c:pt idx="2700">
                  <c:v>3715116000</c:v>
                </c:pt>
                <c:pt idx="2701">
                  <c:v>1160948</c:v>
                </c:pt>
                <c:pt idx="2702">
                  <c:v>1697602</c:v>
                </c:pt>
                <c:pt idx="2703">
                  <c:v>61363999</c:v>
                </c:pt>
                <c:pt idx="2704">
                  <c:v>20000000</c:v>
                </c:pt>
                <c:pt idx="2705">
                  <c:v>10800000</c:v>
                </c:pt>
                <c:pt idx="2706">
                  <c:v>1194938400</c:v>
                </c:pt>
                <c:pt idx="2707">
                  <c:v>200000</c:v>
                </c:pt>
                <c:pt idx="2708">
                  <c:v>10048048</c:v>
                </c:pt>
                <c:pt idx="2709">
                  <c:v>70000000</c:v>
                </c:pt>
                <c:pt idx="2710">
                  <c:v>12320000</c:v>
                </c:pt>
                <c:pt idx="2711">
                  <c:v>1000437400</c:v>
                </c:pt>
                <c:pt idx="2712">
                  <c:v>286600000</c:v>
                </c:pt>
                <c:pt idx="2713">
                  <c:v>25000000</c:v>
                </c:pt>
                <c:pt idx="2714">
                  <c:v>11790000</c:v>
                </c:pt>
                <c:pt idx="2715">
                  <c:v>235428000</c:v>
                </c:pt>
                <c:pt idx="2716">
                  <c:v>582925800</c:v>
                </c:pt>
                <c:pt idx="2717">
                  <c:v>34823315</c:v>
                </c:pt>
                <c:pt idx="2718">
                  <c:v>102323512</c:v>
                </c:pt>
                <c:pt idx="2719">
                  <c:v>208983118</c:v>
                </c:pt>
                <c:pt idx="2720">
                  <c:v>43815771</c:v>
                </c:pt>
                <c:pt idx="2721">
                  <c:v>461820657</c:v>
                </c:pt>
                <c:pt idx="2722">
                  <c:v>30800000</c:v>
                </c:pt>
                <c:pt idx="2723">
                  <c:v>453980000</c:v>
                </c:pt>
                <c:pt idx="2724">
                  <c:v>30000000</c:v>
                </c:pt>
                <c:pt idx="2725">
                  <c:v>284735000</c:v>
                </c:pt>
                <c:pt idx="2726">
                  <c:v>198900384</c:v>
                </c:pt>
                <c:pt idx="2727">
                  <c:v>215428000</c:v>
                </c:pt>
                <c:pt idx="2728">
                  <c:v>133815580</c:v>
                </c:pt>
                <c:pt idx="2729">
                  <c:v>433580000</c:v>
                </c:pt>
                <c:pt idx="2730">
                  <c:v>154874323</c:v>
                </c:pt>
                <c:pt idx="2731">
                  <c:v>0</c:v>
                </c:pt>
                <c:pt idx="2732">
                  <c:v>31000000</c:v>
                </c:pt>
                <c:pt idx="2733">
                  <c:v>200000000</c:v>
                </c:pt>
                <c:pt idx="2734">
                  <c:v>5831362668</c:v>
                </c:pt>
                <c:pt idx="2735">
                  <c:v>415350000</c:v>
                </c:pt>
                <c:pt idx="2736">
                  <c:v>1234000000</c:v>
                </c:pt>
                <c:pt idx="2737">
                  <c:v>1621249000</c:v>
                </c:pt>
                <c:pt idx="2738">
                  <c:v>342723770</c:v>
                </c:pt>
                <c:pt idx="2739">
                  <c:v>115259809</c:v>
                </c:pt>
                <c:pt idx="2740">
                  <c:v>500000000</c:v>
                </c:pt>
                <c:pt idx="2741">
                  <c:v>433920045</c:v>
                </c:pt>
                <c:pt idx="2742">
                  <c:v>800791076</c:v>
                </c:pt>
                <c:pt idx="2743">
                  <c:v>76434000</c:v>
                </c:pt>
                <c:pt idx="2744">
                  <c:v>70640000</c:v>
                </c:pt>
                <c:pt idx="2745">
                  <c:v>396275250</c:v>
                </c:pt>
                <c:pt idx="2746">
                  <c:v>400000000</c:v>
                </c:pt>
                <c:pt idx="2747">
                  <c:v>102171700</c:v>
                </c:pt>
                <c:pt idx="2748">
                  <c:v>228000000</c:v>
                </c:pt>
                <c:pt idx="2749">
                  <c:v>1128906200</c:v>
                </c:pt>
                <c:pt idx="2750">
                  <c:v>800431681</c:v>
                </c:pt>
                <c:pt idx="2751">
                  <c:v>447182549</c:v>
                </c:pt>
                <c:pt idx="2752">
                  <c:v>0</c:v>
                </c:pt>
                <c:pt idx="2753">
                  <c:v>0</c:v>
                </c:pt>
                <c:pt idx="2754">
                  <c:v>99069183</c:v>
                </c:pt>
                <c:pt idx="2755">
                  <c:v>0</c:v>
                </c:pt>
                <c:pt idx="2756">
                  <c:v>107076278</c:v>
                </c:pt>
                <c:pt idx="2757">
                  <c:v>838905728</c:v>
                </c:pt>
                <c:pt idx="2758">
                  <c:v>211125847</c:v>
                </c:pt>
                <c:pt idx="2759">
                  <c:v>20018905</c:v>
                </c:pt>
                <c:pt idx="2760">
                  <c:v>270000000</c:v>
                </c:pt>
                <c:pt idx="2761">
                  <c:v>3556000000</c:v>
                </c:pt>
                <c:pt idx="2762">
                  <c:v>175000000</c:v>
                </c:pt>
                <c:pt idx="2763">
                  <c:v>3600000000</c:v>
                </c:pt>
                <c:pt idx="2764">
                  <c:v>395826603</c:v>
                </c:pt>
                <c:pt idx="2765">
                  <c:v>1000000000</c:v>
                </c:pt>
                <c:pt idx="2766">
                  <c:v>3700000000</c:v>
                </c:pt>
                <c:pt idx="2767">
                  <c:v>3213000000</c:v>
                </c:pt>
                <c:pt idx="2768">
                  <c:v>50000000</c:v>
                </c:pt>
                <c:pt idx="2769">
                  <c:v>2700000000</c:v>
                </c:pt>
                <c:pt idx="2770">
                  <c:v>3556000000</c:v>
                </c:pt>
                <c:pt idx="2771">
                  <c:v>600000000</c:v>
                </c:pt>
                <c:pt idx="2772">
                  <c:v>58000000</c:v>
                </c:pt>
                <c:pt idx="2773">
                  <c:v>500000000</c:v>
                </c:pt>
                <c:pt idx="2774">
                  <c:v>505000000</c:v>
                </c:pt>
                <c:pt idx="2775">
                  <c:v>200000000</c:v>
                </c:pt>
                <c:pt idx="2776">
                  <c:v>1200000000</c:v>
                </c:pt>
                <c:pt idx="2777">
                  <c:v>350000000</c:v>
                </c:pt>
                <c:pt idx="2778">
                  <c:v>1561320000</c:v>
                </c:pt>
                <c:pt idx="2779">
                  <c:v>329641650</c:v>
                </c:pt>
                <c:pt idx="2780">
                  <c:v>20073710</c:v>
                </c:pt>
                <c:pt idx="2781">
                  <c:v>2443603085</c:v>
                </c:pt>
                <c:pt idx="2782">
                  <c:v>488462221</c:v>
                </c:pt>
                <c:pt idx="2783">
                  <c:v>0</c:v>
                </c:pt>
                <c:pt idx="2784">
                  <c:v>211069794</c:v>
                </c:pt>
                <c:pt idx="2785">
                  <c:v>3233835065</c:v>
                </c:pt>
                <c:pt idx="2786">
                  <c:v>-0.25</c:v>
                </c:pt>
                <c:pt idx="2787">
                  <c:v>0</c:v>
                </c:pt>
                <c:pt idx="2788">
                  <c:v>0</c:v>
                </c:pt>
                <c:pt idx="2789">
                  <c:v>14819149209</c:v>
                </c:pt>
                <c:pt idx="2790">
                  <c:v>92400000</c:v>
                </c:pt>
                <c:pt idx="2791">
                  <c:v>10252353554</c:v>
                </c:pt>
                <c:pt idx="2792">
                  <c:v>495975616</c:v>
                </c:pt>
                <c:pt idx="2793">
                  <c:v>5000000000</c:v>
                </c:pt>
                <c:pt idx="2794">
                  <c:v>2611891467</c:v>
                </c:pt>
                <c:pt idx="2795">
                  <c:v>61600000</c:v>
                </c:pt>
                <c:pt idx="2796">
                  <c:v>1708124448</c:v>
                </c:pt>
                <c:pt idx="2797">
                  <c:v>687176387</c:v>
                </c:pt>
                <c:pt idx="2798">
                  <c:v>1724532300</c:v>
                </c:pt>
                <c:pt idx="2799">
                  <c:v>96946738</c:v>
                </c:pt>
                <c:pt idx="2800">
                  <c:v>4755795536</c:v>
                </c:pt>
                <c:pt idx="2801">
                  <c:v>0</c:v>
                </c:pt>
                <c:pt idx="2802">
                  <c:v>0</c:v>
                </c:pt>
                <c:pt idx="2803">
                  <c:v>1291860960</c:v>
                </c:pt>
                <c:pt idx="2804">
                  <c:v>252008010</c:v>
                </c:pt>
                <c:pt idx="2805">
                  <c:v>0</c:v>
                </c:pt>
                <c:pt idx="2806">
                  <c:v>11000000000</c:v>
                </c:pt>
                <c:pt idx="2807">
                  <c:v>4316013260</c:v>
                </c:pt>
                <c:pt idx="2808">
                  <c:v>75664062</c:v>
                </c:pt>
                <c:pt idx="2809">
                  <c:v>0</c:v>
                </c:pt>
                <c:pt idx="2810">
                  <c:v>0</c:v>
                </c:pt>
                <c:pt idx="2811">
                  <c:v>0</c:v>
                </c:pt>
                <c:pt idx="2812">
                  <c:v>415103000</c:v>
                </c:pt>
                <c:pt idx="2813">
                  <c:v>823358400</c:v>
                </c:pt>
              </c:numCache>
            </c:numRef>
          </c:val>
        </c:ser>
        <c:dLbls>
          <c:showLegendKey val="0"/>
          <c:showVal val="0"/>
          <c:showCatName val="0"/>
          <c:showSerName val="0"/>
          <c:showPercent val="0"/>
          <c:showBubbleSize val="0"/>
          <c:showLeaderLines val="1"/>
        </c:dLbls>
        <c:firstSliceAng val="0"/>
      </c:pieChart>
      <c:spPr>
        <a:noFill/>
        <a:ln>
          <a:noFill/>
        </a:ln>
        <a:effectLst/>
      </c:spPr>
    </c:plotArea>
    <c:legend>
      <c:legendPos val="r"/>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tmp"/></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editAs="oneCell">
    <xdr:from>
      <xdr:col>6</xdr:col>
      <xdr:colOff>47626</xdr:colOff>
      <xdr:row>2</xdr:row>
      <xdr:rowOff>20769</xdr:rowOff>
    </xdr:from>
    <xdr:to>
      <xdr:col>11</xdr:col>
      <xdr:colOff>723900</xdr:colOff>
      <xdr:row>2</xdr:row>
      <xdr:rowOff>733425</xdr:rowOff>
    </xdr:to>
    <xdr:pic>
      <xdr:nvPicPr>
        <xdr:cNvPr id="2" name="Imagen 1" descr="Recorte de pantalla">
          <a:extLst>
            <a:ext uri="{FF2B5EF4-FFF2-40B4-BE49-F238E27FC236}">
              <a16:creationId xmlns="" xmlns:a16="http://schemas.microsoft.com/office/drawing/2014/main" id="{8E2BA8F7-4A04-4C6E-B213-E2CA46828CD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143501" y="1544769"/>
          <a:ext cx="4486274" cy="71265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38</xdr:col>
      <xdr:colOff>728870</xdr:colOff>
      <xdr:row>2802</xdr:row>
      <xdr:rowOff>24849</xdr:rowOff>
    </xdr:from>
    <xdr:to>
      <xdr:col>47</xdr:col>
      <xdr:colOff>215347</xdr:colOff>
      <xdr:row>2812</xdr:row>
      <xdr:rowOff>207065</xdr:rowOff>
    </xdr:to>
    <xdr:graphicFrame macro="">
      <xdr:nvGraphicFramePr>
        <xdr:cNvPr id="2" name="Gráfico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User\Downloads\Propuesta%20litigios%20(1)%20(1).xlsx" TargetMode="External"/></Relationships>
</file>

<file path=xl/externalLinks/_rels/externalLink10.xml.rels><?xml version="1.0" encoding="UTF-8" standalone="yes"?>
<Relationships xmlns="http://schemas.openxmlformats.org/package/2006/relationships"><Relationship Id="rId1" Type="http://schemas.microsoft.com/office/2006/relationships/xlExternalLinkPath/xlPathMissing" Target="INFORME,%20MAYO%202018.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Users\CLAUDIA\Desktop\CONSOLIDADO%20JULIO%202020\JULIO%202020_DR%20LUIS%20FERNANDO%20VAHOS.xlsx" TargetMode="External"/></Relationships>
</file>

<file path=xl/externalLinks/_rels/externalLink12.xml.rels><?xml version="1.0" encoding="UTF-8" standalone="yes"?>
<Relationships xmlns="http://schemas.openxmlformats.org/package/2006/relationships"><Relationship Id="rId1" Type="http://schemas.microsoft.com/office/2006/relationships/xlExternalLinkPath/xlPathMissing" Target="AGOSTO%202020_DRA%20ADRIANA%20MARIA%20YEPES%20OSPINA.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INFORME_AGOSTO%202020\INFORME%20DE%20PROCESOS\AGOSTO%202020_DRA%20ALBA%20HELENA%20ARANGO.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INFORME_AGOSTO%202020\INFORME%20DE%20PROCESOS\AGOSTO%202020_DRA%20BEATRIZ%20ELENA%20PALACIO.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eboterol\Desktop\INFORME%20CLAUDIA%20PROCESOS%20&#218;LTIMO.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INFORME_AGOSTO%202020\INFORME%20DE%20PROCESOS\AGOSTO%202020_DRA%20ELIANA%20ROSA.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INFORME_AGOSTO%202020\INFORME%20DE%20PROCESOS\AGOSTO%202020_DR%20ELIDIO%20VALLE%20VALLE.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INFORME_AGOSTO%202020\INFORME%20DE%20PROCESOS\AGOSTO%202020_DR%20ELKIN%20DARIO%20GARCIA.xlsx" TargetMode="External"/></Relationships>
</file>

<file path=xl/externalLinks/_rels/externalLink19.xml.rels><?xml version="1.0" encoding="UTF-8" standalone="yes"?>
<Relationships xmlns="http://schemas.openxmlformats.org/package/2006/relationships"><Relationship Id="rId1" Type="http://schemas.microsoft.com/office/2006/relationships/xlExternalLinkPath/xlPathMissing" Target="DIANA%20MARCELA%20RAIGOZA%20ENERO%20201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Administrador\Documents\GOBERNACION%20CONTINGENCIA%2018-03-20\PROCESOS%20RECIBIDOS%20DRA%20DIANA%20RAIGOZA%202DA\BASE%20DE%20DATOS.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INFORMACION%20DIANA\INFORMES%20HACIENDA\INFORMES%20HACIENDA%202020\FEBRERO%202020\ELKIN%20DARIO%20GARCIA_FEBRERO%202020.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Javier%20Baena%20A&#241;o%202018\4%20Control%20de%20Procesos%202018\10%20Octubre\Procesos%20Doctora%20Claudia%20Para%20Litigio.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INFORME_AGOSTO%202020\INFORME%20DE%20PROCESOS\AGOSTO%202020_DR%20FRANCISCO%20JAVIER%20BAENA.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F:\GOBERNACION%20DE%20ANTIOQUIA\GOBERNACION%20DE%20ANTIOQUIA2\INFORMES%20HACIENDA%202020\INFORME_AGOSTO%202020\INFORME%20DE%20PROCESOS\AGOSTO%202020_DR%20FRANCISCO%20JOSE%20GIRANDO.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INFORME_AGOSTO%202020\INFORME%20DE%20PROCESOS\AGOSTO%202020_DRA%20GLADYS%20ZABRINA.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gobantioquia-my.sharepoint.com/JSIERRARA/My%20Documents/Documentos%20Dr.%20Winston/INFORMES/INFORME%20JORGE%20W.%20JULIO%20DE%202019.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C:\INFORME_AGOSTO%202020\INFORME%20DE%20PROCESOS\AGOSTO%202020_DR%20JHONATAN%20ANDRES%20SIERRA.xlsx"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https://gobantioquia-my.sharepoint.com/JSIERRARA/My%20Documents/Documentos%20Dr.%20Winston/INFORMES/Informes%20Jorge%20Winston-%20%20Para%20Entrega.xlsx"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C:\Users\CLAUDIA\Downloads\INFORME%20CON%20ANALISIS%20DEL%20RIESGO%20PARA%20JULIO%20DE%20%202019.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INFORME_AGOSTO%202020\INFORME%20DE%20PROCESOS\AGOSTO%202020_DR%20JORGE%20MARIO%20AGUDELO.xlsx"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INFORME%20BASE%20MENSUAL%20ENTREGA.xlsx"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C:\INFORME_AGOSTO%202020\INFORME%20DE%20PROCESOS\AGOSTO%202020_DR%20LEONARDO%20LUGO.xlsx"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INFORME_AGOSTO%202020\INFORME%20DE%20PROCESOS\AGOSTO%202020_DR%20LEONEL%20GIRALDO%20ALVAREZ.xlsx"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C:\INFORME_AGOSTO%202020\INFORME%20DE%20PROCESOS\AGOSTO%202020_DRA%20LINA%20MARIA%20ZULUAGA.xlsx"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INFORME_AGOSTO%202020\INFORME%20DE%20PROCESOS\AGOSTO%202020_DR%20FERNANDO%20VAHOS.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C:\INFORME_AGOSTO%202020\INFORME%20DE%20PROCESOS\AGOSTO%202020_DR%20MARIO%20DE%20JESUS%20DUQUE.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C:\INFORME_AGOSTO%202020\INFORME%20DE%20PROCESOS\AGOSTO%202020_DRA%20MARY%20LUZ%20QUINTERO.xlsx"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C:\mramirezes\Desktop\PROCESOS%2020%20nov%202019\1%20DEMANDAS\laborales%20pascual%20bravo%202018%20y%202019\INFORME%20DEMANDAS%20PASCUAL%20BRAVO.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C:\mramirezes\Desktop\PROCESOS%2030%20SEPT%202019\2%20INFORMES%20DIRECTORA\informes%20%202019%20Y%20ATRAS\Informes%202019\9%20INFORME%20SEPT%202019%20demandas%20MonicaRA.xlsx"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mramirezes\Desktop\PROCESOS%201%20de%20agosto%202019\2%20INFORMES%20DIRECTORA\informes%20%202019%20Y%20ATRAS\Informes%202019\meses%20enero%20y%20otros\7%20INFORME%20Julio%202019%20demandas%20Monica%20R.xlsx"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C:\INFORME_AGOSTO%202020\INFORME%20DE%20PROCESOS\AGOSTO%202020_DRA%20MONICA%20ADRIANA%20RAMIREZ.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DRAIGOZAD\My%20Documents\DATOS\ENTREGA\informe%20para%20entrega.xlsx"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C:\mramirezes\Desktop\PROCESOS%2030%20en%202019\2%20INFORMES%20DIRECTORA\informes%20%202019%20Y%20ATRAS\Informes%202019\1%20INFORME%20ENERO%20DE%202019%20MONICA%20Ramirez.xlsx"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C:\mramirezes\Desktop\PROCESOS%2029%20%20de%20abril%202019\2%20INFORMES%20DIRECTORA\informes%20%202019%20Y%20ATRAS\Informes%202019\meses%20enero%20y%20otros\4%20INFORME%20abril%202019%20MONICA%20Ramirez%20E.xlsx"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C:\Users\klopeza\Downloads\AGOSTO%202020_DRA%20NATALIA.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C:\Users\cavana\Library\Containers\com.microsoft.Excel\Data\Documents\C:\klopeza\Desktop\ENTREGA%20DIANA%20RAIGOZA\informe%20para%20entrega.xlsx"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INFORME_AGOSTO%202020/INFORME%20DE%20PROCESOS/AGOSTO%202020_DRA%20PAOLA%20LEAL.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DRAIGOZAD/My%20Documents/DATOS/ENTREGA/informe%20para%20entrega.xlsx"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INFORME_AGOSTO%202020/INFORME%20DE%20PROCESOS/AGOSTO%202020_DRA%20SOR%20MILDREY.xlsx"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C:\Users\CLAUDIA\Downloads\INFORME%20DE%20PROCESOS%20AGOSTO%20ENVIADO%20JUAN%20CARLOS.xlsx"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C:\Users\juanjimenezescobar\Library\Containers\com.microsoft.Excel\Data\Documents\E:\CRIVERAU\EVIDENCIAS%20COMPROMISOS\REPRESENTACION%20JUDICIAL\INFORME%20DE%20PROCESOS\2019\diciembre\Users\Jjimeneze\Downloads\JUAN.xlsx"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E:\CRIVERAU\EVIDENCIAS%20COMPROMISOS\REPRESENTACION%20JUDICIAL\INFORME%20DE%20PROCESOS\2019\diciembre\Users\Jjimeneze\Downloads\JUAN.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RESPALDO%20PROCESOS%20LUIS%20RIASCOS\LUIS%20HERNANDO%20RIASCOS%20AGOSTO%202019.xlsx"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C:\ASUNTOS%20LEGALES%202018\PROCESOS%20JUDICIALES\CONTROL%20DE%20PROCESOS\Control%20de%20litigios%20y%20demandas%202018-v2-%20JULIO.xlsx"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G:\TRABAJO%20EN%20CASA\CONTROL%20DE%20PROCESOS\Copia%20de%20Control%20de%20litigios%20y%20demandas%20JULIO%202020.xlsx"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C:\ASUNTOS%20LEGALES%202019\PROCESOS%20JUDICIALES\CONTROL%20DE%20PROCESOS\INFORME%2030%2007%202019%20DIRECCI&#211;N%20DE%20ASUNTOS%20LEGALES.xlsx"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E:\CRIVERAU\EVIDENCIAS%20COMPROMISOS\REPRESENTACION%20JUDICIAL\INFORME%20DE%20PROCESOS\2019\diciembre\Users\Jjimeneze\Downloads\erika\carlos%20mario\ABRIL%20DE%202019%20CARLOS%20TAMAYO%20INFORME%20DE%20PROCESOS.xlsx"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E:\CRIVERAU\EVIDENCIAS%20COMPROMISOS\REPRESENTACION%20JUDICIAL\INFORME%20DE%20PROCESO%20OCTUBRE.xlsx"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INFORME_AGOSTO%202020/INFORME%20DE%20PROCESOS/AGOSTO%202020_SSA_SECCIONAL%20DE%20SALUD.xlsx"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E:\CRIVERAU\EVIDENCIAS%20COMPROMISOS\REPRESENTACION%20JUDICIAL\INFORME%20DE%20PROCESOS\2019\diciembre\Users\Jjimeneze\Downloads\JUNIO%20LINA%202019.xlsx"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E:\CRIVERAU\EVIDENCIAS%20COMPROMISOS\REPRESENTACION%20JUDICIAL\INFORME%20DE%20PROCESOS\2019\diciembre\Users\Jjimeneze\Downloads\LINA.xlsx"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E:\CRIVERAU\EVIDENCIAS%20COMPROMISOS\REPRESENTACION%20JUDICIAL\INFORME%20DE%20PROCESOS\2019\diciembre\SSSA\Informes%20mensuales\2018%20NUEVO%20CUADRO\SEPTIEMBRE%202018\CONSOLIDADO%20PROCESOS%20SEPTIEMBRE%202018.xlsx"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INFORME_AGOSTO%202020/INFORME%20DE%20PROCESOS/Informe%20procesos%20Infraestructura%20AGOSTO%202020%20Norte.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draigozad\My%20Documents\DATOS\DIANA%20RAIGOZA\REPRESENTACI&#211;N%20JUDICIAL\INFORMES%20MENSUALES\2018\diciembre%202018.xlsx"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INFORME_AGOSTO%202020/INFORME%20DE%20PROCESOS/Informe%20de%20procesos%20Infraestructura%20Agosto%202020%20Occidente.xlsx" TargetMode="External"/></Relationships>
</file>

<file path=xl/externalLinks/_rels/externalLink61.xml.rels><?xml version="1.0" encoding="UTF-8" standalone="yes"?>
<Relationships xmlns="http://schemas.openxmlformats.org/package/2006/relationships"><Relationship Id="rId1" Type="http://schemas.microsoft.com/office/2006/relationships/xlExternalLinkPath/xlPathMissing" Target="Informe%20procesos%20Infraestructura%20Agosto%202020%20Oriente.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LUIS\PROCESOS%20Y%20RECLAMACIONES\PROCESOS%20Y%20RECLAMACIONES\LUIS%20RIASCOS%20FORMATO%20INFORME%20DE%20PROCESOS%20ENERO%202018.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Users\draigozad\Downloads\2.%20CONTROL%20DE%20LITIGIOS%20Y%20DEMANDAS%20-%20OCTUBRE%20DE%202019.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F:\GOBERNACION%20DE%20ANTIOQUIA2\INFORMES%20HACIENDA%202020\CONSOLIDADO_JUNIO_2020\JUNIO%202020_LINA%20ZULUAG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OLIDADO"/>
      <sheetName val="INFLAC PROYECTADA"/>
      <sheetName val="IPC"/>
      <sheetName val="TES"/>
      <sheetName val="%"/>
      <sheetName val="Hoja3"/>
      <sheetName val="Hoja2"/>
      <sheetName val="%."/>
      <sheetName val="INSTRUCTIVO"/>
      <sheetName val="DEMANDADO"/>
      <sheetName val="DEMANDANTE"/>
      <sheetName val="INSTRUCTIVO PARTE 2"/>
      <sheetName val="INSTRUCTIVO 1"/>
      <sheetName val="INSTRUCTIVO 2"/>
    </sheetNames>
    <sheetDataSet>
      <sheetData sheetId="0">
        <row r="7">
          <cell r="AC7" t="str">
            <v>2017-08</v>
          </cell>
        </row>
      </sheetData>
      <sheetData sheetId="1">
        <row r="1">
          <cell r="A1" t="str">
            <v>AÑO</v>
          </cell>
          <cell r="B1" t="str">
            <v>PROYECCIÓN</v>
          </cell>
        </row>
        <row r="2">
          <cell r="A2">
            <v>2017</v>
          </cell>
          <cell r="B2">
            <v>4.2000000000000003E-2</v>
          </cell>
        </row>
        <row r="3">
          <cell r="A3">
            <v>2018</v>
          </cell>
          <cell r="B3">
            <v>3.5000000000000003E-2</v>
          </cell>
        </row>
        <row r="4">
          <cell r="A4">
            <v>2019</v>
          </cell>
          <cell r="B4">
            <v>3.5999999999999997E-2</v>
          </cell>
        </row>
        <row r="5">
          <cell r="A5">
            <v>2020</v>
          </cell>
          <cell r="B5">
            <v>3.4000000000000002E-2</v>
          </cell>
        </row>
        <row r="6">
          <cell r="A6">
            <v>2021</v>
          </cell>
          <cell r="B6">
            <v>3.2000000000000001E-2</v>
          </cell>
        </row>
        <row r="7">
          <cell r="A7" t="str">
            <v>PROMEDIO</v>
          </cell>
          <cell r="B7">
            <v>3.5800000000000005E-2</v>
          </cell>
        </row>
        <row r="8">
          <cell r="A8" t="str">
            <v>PROMEDIO</v>
          </cell>
          <cell r="B8">
            <v>3.5666666666666673E-2</v>
          </cell>
        </row>
        <row r="10">
          <cell r="A10">
            <v>0</v>
          </cell>
        </row>
      </sheetData>
      <sheetData sheetId="2"/>
      <sheetData sheetId="3"/>
      <sheetData sheetId="4"/>
      <sheetData sheetId="5" refreshError="1"/>
      <sheetData sheetId="6" refreshError="1"/>
      <sheetData sheetId="7" refreshError="1"/>
      <sheetData sheetId="8"/>
      <sheetData sheetId="9"/>
      <sheetData sheetId="10"/>
      <sheetData sheetId="11" refreshError="1"/>
      <sheetData sheetId="12" refreshError="1"/>
      <sheetData sheetId="1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2"/>
      <sheetName val="%."/>
    </sheetNames>
    <sheetDataSet>
      <sheetData sheetId="0" refreshError="1"/>
      <sheetData sheetId="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2"/>
      <sheetName val="%."/>
      <sheetName val="INSTRUCTIVO"/>
      <sheetName val="DEMANDADO"/>
      <sheetName val="Hoja1"/>
      <sheetName val="DEMANDANTE"/>
      <sheetName val="IPC"/>
      <sheetName val="INFLAC PROYECTADA"/>
      <sheetName val="TES"/>
    </sheetNames>
    <sheetDataSet>
      <sheetData sheetId="0" refreshError="1"/>
      <sheetData sheetId="1" refreshError="1"/>
      <sheetData sheetId="2"/>
      <sheetData sheetId="3"/>
      <sheetData sheetId="4"/>
      <sheetData sheetId="5"/>
      <sheetData sheetId="6"/>
      <sheetData sheetId="7"/>
      <sheetData sheetId="8"/>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2"/>
      <sheetName val="%."/>
    </sheetNames>
    <sheetDataSet>
      <sheetData sheetId="0" refreshError="1"/>
      <sheetData sheetId="1"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2"/>
      <sheetName val="%."/>
    </sheetNames>
    <sheetDataSet>
      <sheetData sheetId="0" refreshError="1"/>
      <sheetData sheetId="1"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2"/>
      <sheetName val="%."/>
    </sheetNames>
    <sheetDataSet>
      <sheetData sheetId="0" refreshError="1"/>
      <sheetData sheetId="1"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2"/>
      <sheetName val="%."/>
    </sheetNames>
    <sheetDataSet>
      <sheetData sheetId="0" refreshError="1"/>
      <sheetData sheetId="1"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2"/>
      <sheetName val="%."/>
    </sheetNames>
    <sheetDataSet>
      <sheetData sheetId="0" refreshError="1"/>
      <sheetData sheetId="1"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2"/>
      <sheetName val="%."/>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1"/>
      <sheetName val="INSTRUCTIVO 2"/>
    </sheetNames>
    <sheetDataSet>
      <sheetData sheetId="0" refreshError="1"/>
      <sheetData sheetId="1"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MANDANTE"/>
      <sheetName val="DEMANDADO"/>
    </sheetNames>
    <sheetDataSet>
      <sheetData sheetId="0">
        <row r="2">
          <cell r="I2" t="str">
            <v>CARLOS ALBERTO BALLESTEROS BARON</v>
          </cell>
        </row>
        <row r="3">
          <cell r="D3" t="str">
            <v>TRIBUNAL ADMINISTRATIVO ORAL DE ANTIOQUIA</v>
          </cell>
        </row>
      </sheetData>
      <sheetData sheetId="1"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2"/>
    </sheetNames>
    <sheetDataSet>
      <sheetData sheetId="0"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DEMANDADO"/>
      <sheetName val="DEMANDANTE"/>
      <sheetName val="INFLAC PROYECTADA"/>
      <sheetName val="Hoja2"/>
      <sheetName val="IPC"/>
      <sheetName val="TES"/>
      <sheetName val="%."/>
    </sheetNames>
    <sheetDataSet>
      <sheetData sheetId="0"/>
      <sheetData sheetId="1"/>
      <sheetData sheetId="2"/>
      <sheetData sheetId="3">
        <row r="8">
          <cell r="B8">
            <v>3.5666666666666673E-2</v>
          </cell>
        </row>
      </sheetData>
      <sheetData sheetId="4"/>
      <sheetData sheetId="5">
        <row r="3">
          <cell r="A3" t="str">
            <v>1954-07</v>
          </cell>
        </row>
      </sheetData>
      <sheetData sheetId="6">
        <row r="3">
          <cell r="E3" t="str">
            <v>2003-01</v>
          </cell>
        </row>
      </sheetData>
      <sheetData sheetId="7">
        <row r="1">
          <cell r="A1" t="str">
            <v>NIVEL RIESGO</v>
          </cell>
        </row>
      </sheetData>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2"/>
      <sheetName val="%."/>
    </sheetNames>
    <sheetDataSet>
      <sheetData sheetId="0" refreshError="1"/>
      <sheetData sheetId="1"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DEMANDADO"/>
      <sheetName val="DEMANDANTE"/>
      <sheetName val="INFLAC PROYECTADA"/>
      <sheetName val="Hoja2"/>
      <sheetName val="Hoja1"/>
      <sheetName val="IPC"/>
      <sheetName val="TES"/>
      <sheetName val="%."/>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2"/>
      <sheetName val="%."/>
    </sheetNames>
    <sheetDataSet>
      <sheetData sheetId="0" refreshError="1"/>
      <sheetData sheetId="1"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DEMANDADO"/>
      <sheetName val="DEMANDANTE"/>
      <sheetName val="INFLAC PROYECTADA"/>
      <sheetName val="Hoja2"/>
      <sheetName val="IPC"/>
      <sheetName val="TES"/>
      <sheetName val="%."/>
    </sheetNames>
    <sheetDataSet>
      <sheetData sheetId="0"/>
      <sheetData sheetId="1"/>
      <sheetData sheetId="2"/>
      <sheetData sheetId="3"/>
      <sheetData sheetId="4"/>
      <sheetData sheetId="5"/>
      <sheetData sheetId="6"/>
      <sheetData sheetId="7"/>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DE VALIDACIÓN"/>
      <sheetName val="%."/>
    </sheetNames>
    <sheetDataSet>
      <sheetData sheetId="0" refreshError="1"/>
      <sheetData sheetId="1"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DEMANDADO"/>
      <sheetName val="DEMANDANTE"/>
      <sheetName val="INFLAC PROYECTADA"/>
      <sheetName val="Hoja2"/>
      <sheetName val="IPC"/>
      <sheetName val="TES"/>
      <sheetName val="%."/>
    </sheetNames>
    <sheetDataSet>
      <sheetData sheetId="0"/>
      <sheetData sheetId="1"/>
      <sheetData sheetId="2"/>
      <sheetData sheetId="3"/>
      <sheetData sheetId="4"/>
      <sheetData sheetId="5"/>
      <sheetData sheetId="6"/>
      <sheetData sheetId="7"/>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Gráfico1"/>
      <sheetName val="DEMANDADO"/>
      <sheetName val="Hoja1"/>
      <sheetName val="DEMANDANTE"/>
      <sheetName val="INFLAC PROYECTADA"/>
      <sheetName val="Hoja2"/>
      <sheetName val="IPC"/>
      <sheetName val="TES"/>
      <sheetName val="%."/>
    </sheetNames>
    <sheetDataSet>
      <sheetData sheetId="0"/>
      <sheetData sheetId="1" refreshError="1"/>
      <sheetData sheetId="2"/>
      <sheetData sheetId="3"/>
      <sheetData sheetId="4"/>
      <sheetData sheetId="5"/>
      <sheetData sheetId="6"/>
      <sheetData sheetId="7"/>
      <sheetData sheetId="8"/>
      <sheetData sheetId="9"/>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2"/>
      <sheetName val="%."/>
    </sheetNames>
    <sheetDataSet>
      <sheetData sheetId="0" refreshError="1"/>
      <sheetData sheetId="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PARTE 2"/>
      <sheetName val="%."/>
    </sheetNames>
    <sheetDataSet>
      <sheetData sheetId="0" refreshError="1"/>
      <sheetData sheetId="1"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2"/>
      <sheetName val="%."/>
    </sheetNames>
    <sheetDataSet>
      <sheetData sheetId="0" refreshError="1"/>
      <sheetData sheetId="1"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2"/>
      <sheetName val="%."/>
    </sheetNames>
    <sheetDataSet>
      <sheetData sheetId="0" refreshError="1"/>
      <sheetData sheetId="1"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PARTE 2"/>
      <sheetName val="%."/>
    </sheetNames>
    <sheetDataSet>
      <sheetData sheetId="0" refreshError="1"/>
      <sheetData sheetId="1"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2"/>
      <sheetName val="%."/>
    </sheetNames>
    <sheetDataSet>
      <sheetData sheetId="0" refreshError="1"/>
      <sheetData sheetId="1"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2"/>
      <sheetName val="%."/>
    </sheetNames>
    <sheetDataSet>
      <sheetData sheetId="0" refreshError="1"/>
      <sheetData sheetId="1"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sheetName val="Hoja2"/>
    </sheetNames>
    <sheetDataSet>
      <sheetData sheetId="0" refreshError="1"/>
      <sheetData sheetId="1"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sheetName val="Hoja2"/>
    </sheetNames>
    <sheetDataSet>
      <sheetData sheetId="0" refreshError="1"/>
      <sheetData sheetId="1"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sheetName val="Hoja2"/>
    </sheetNames>
    <sheetDataSet>
      <sheetData sheetId="0" refreshError="1"/>
      <sheetData sheetId="1"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2"/>
      <sheetName val="%."/>
    </sheetNames>
    <sheetDataSet>
      <sheetData sheetId="0" refreshError="1"/>
      <sheetData sheetId="1"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sheetName val="Hoja2"/>
    </sheetNames>
    <sheetDataSet>
      <sheetData sheetId="0" refreshError="1"/>
      <sheetData sheetId="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DEMANDADO"/>
      <sheetName val="DEMANDANTE"/>
      <sheetName val="Hoja1"/>
      <sheetName val="INFLAC PROYECTADA"/>
      <sheetName val="Hoja2"/>
      <sheetName val="IPC"/>
      <sheetName val="TES"/>
      <sheetName val="%."/>
    </sheetNames>
    <sheetDataSet>
      <sheetData sheetId="0"/>
      <sheetData sheetId="1">
        <row r="2">
          <cell r="AN2">
            <v>0</v>
          </cell>
        </row>
      </sheetData>
      <sheetData sheetId="2"/>
      <sheetData sheetId="3"/>
      <sheetData sheetId="4">
        <row r="8">
          <cell r="B8">
            <v>3.5666666666666673E-2</v>
          </cell>
        </row>
      </sheetData>
      <sheetData sheetId="5"/>
      <sheetData sheetId="6">
        <row r="3">
          <cell r="A3" t="str">
            <v>1954-07</v>
          </cell>
        </row>
      </sheetData>
      <sheetData sheetId="7">
        <row r="3">
          <cell r="E3" t="str">
            <v>2003-01</v>
          </cell>
        </row>
      </sheetData>
      <sheetData sheetId="8">
        <row r="1">
          <cell r="A1" t="str">
            <v>NIVEL RIESGO</v>
          </cell>
        </row>
      </sheetData>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2"/>
    </sheetNames>
    <sheetDataSet>
      <sheetData sheetId="0"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DEMANDADO"/>
      <sheetName val="DEMANDANTE"/>
      <sheetName val="IPC"/>
      <sheetName val="INFLAC PROYECTADA"/>
      <sheetName val="Hoja2"/>
      <sheetName val="TES"/>
      <sheetName val="%."/>
    </sheetNames>
    <sheetDataSet>
      <sheetData sheetId="0"/>
      <sheetData sheetId="1"/>
      <sheetData sheetId="2"/>
      <sheetData sheetId="3"/>
      <sheetData sheetId="4"/>
      <sheetData sheetId="5"/>
      <sheetData sheetId="6"/>
      <sheetData sheetId="7"/>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2"/>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sheetName val="INSTRUCTIVO PARTE 2"/>
    </sheetNames>
    <sheetDataSet>
      <sheetData sheetId="0" refreshError="1"/>
      <sheetData sheetId="1"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DEMANDADO"/>
      <sheetName val="DEMANDANTE"/>
      <sheetName val="Hoja1"/>
      <sheetName val="INFLAC PROYECTADA"/>
      <sheetName val="Hoja2"/>
      <sheetName val="IPC"/>
      <sheetName val="TES"/>
      <sheetName val="%."/>
    </sheetNames>
    <sheetDataSet>
      <sheetData sheetId="0"/>
      <sheetData sheetId="1">
        <row r="2">
          <cell r="AN2">
            <v>0</v>
          </cell>
        </row>
      </sheetData>
      <sheetData sheetId="2"/>
      <sheetData sheetId="3"/>
      <sheetData sheetId="4">
        <row r="8">
          <cell r="B8">
            <v>3.5666666666666673E-2</v>
          </cell>
        </row>
      </sheetData>
      <sheetData sheetId="5"/>
      <sheetData sheetId="6">
        <row r="3">
          <cell r="A3" t="str">
            <v>1954-07</v>
          </cell>
        </row>
      </sheetData>
      <sheetData sheetId="7">
        <row r="3">
          <cell r="E3" t="str">
            <v>2003-01</v>
          </cell>
        </row>
      </sheetData>
      <sheetData sheetId="8">
        <row r="1">
          <cell r="A1" t="str">
            <v>NIVEL RIESGO</v>
          </cell>
        </row>
      </sheetData>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2"/>
      <sheetName val="%."/>
    </sheetNames>
    <sheetDataSet>
      <sheetData sheetId="0" refreshError="1"/>
      <sheetData sheetId="1"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RESUMEN"/>
      <sheetName val="DEMANDADO"/>
      <sheetName val="DEMANDANTE"/>
      <sheetName val="INFLAC PROYECTADA"/>
      <sheetName val="Hoja2"/>
      <sheetName val="IPC"/>
      <sheetName val="TES"/>
      <sheetName val="%."/>
    </sheetNames>
    <sheetDataSet>
      <sheetData sheetId="0"/>
      <sheetData sheetId="1"/>
      <sheetData sheetId="2"/>
      <sheetData sheetId="3"/>
      <sheetData sheetId="4"/>
      <sheetData sheetId="5"/>
      <sheetData sheetId="6"/>
      <sheetData sheetId="7"/>
      <sheetData sheetId="8"/>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sheetName val="Hoja2"/>
    </sheetNames>
    <sheetDataSet>
      <sheetData sheetId="0" refreshError="1"/>
      <sheetData sheetId="1"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DEMANDADO"/>
      <sheetName val="DEMANDANTE"/>
      <sheetName val="INFLAC PROYECTADA"/>
      <sheetName val="Hoja2"/>
      <sheetName val="IPC"/>
      <sheetName val="TES"/>
      <sheetName v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DEMANDADO"/>
      <sheetName val="DEMANDANTE"/>
      <sheetName val="INFLAC PROYECTADA"/>
      <sheetName val="Hoja2"/>
      <sheetName val="IPC"/>
      <sheetName val="TES"/>
      <sheetName val="%."/>
    </sheetNames>
    <sheetDataSet>
      <sheetData sheetId="0"/>
      <sheetData sheetId="1"/>
      <sheetData sheetId="2"/>
      <sheetData sheetId="3"/>
      <sheetData sheetId="4"/>
      <sheetData sheetId="5"/>
      <sheetData sheetId="6"/>
      <sheetData sheetId="7"/>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sheetName val="Hoja2"/>
    </sheetNames>
    <sheetDataSet>
      <sheetData sheetId="0" refreshError="1"/>
      <sheetData sheetId="1"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DEMANDADO"/>
      <sheetName val="DEMANDANTE"/>
      <sheetName val="INFLAC PROYECTADA"/>
      <sheetName val="Hoja2"/>
      <sheetName val="IPC"/>
      <sheetName val="TES"/>
      <sheetName val="%."/>
      <sheetName val="Hoja1"/>
    </sheetNames>
    <sheetDataSet>
      <sheetData sheetId="0" refreshError="1"/>
      <sheetData sheetId="1">
        <row r="73">
          <cell r="AO73">
            <v>0</v>
          </cell>
        </row>
      </sheetData>
      <sheetData sheetId="2" refreshError="1"/>
      <sheetData sheetId="3">
        <row r="8">
          <cell r="B8">
            <v>3.5666666666666673E-2</v>
          </cell>
        </row>
      </sheetData>
      <sheetData sheetId="4"/>
      <sheetData sheetId="5">
        <row r="3">
          <cell r="A3" t="str">
            <v>1954-07</v>
          </cell>
        </row>
      </sheetData>
      <sheetData sheetId="6">
        <row r="3">
          <cell r="E3" t="str">
            <v>2003-01</v>
          </cell>
        </row>
      </sheetData>
      <sheetData sheetId="7">
        <row r="1">
          <cell r="A1" t="str">
            <v>NIVEL RIESGO</v>
          </cell>
        </row>
      </sheetData>
      <sheetData sheetId="8"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2"/>
      <sheetName val="%."/>
    </sheetNames>
    <sheetDataSet>
      <sheetData sheetId="0" refreshError="1"/>
      <sheetData sheetId="1"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DEMANDADO"/>
      <sheetName val="DEMANDANTE"/>
      <sheetName val="INFLAC PROYECTADA"/>
      <sheetName val="Hoja2"/>
      <sheetName val="IPC"/>
      <sheetName val="TES"/>
      <sheetName val="%."/>
    </sheetNames>
    <sheetDataSet>
      <sheetData sheetId="0" refreshError="1"/>
      <sheetData sheetId="1" refreshError="1"/>
      <sheetData sheetId="2" refreshError="1"/>
      <sheetData sheetId="3" refreshError="1"/>
      <sheetData sheetId="4"/>
      <sheetData sheetId="5" refreshError="1"/>
      <sheetData sheetId="6" refreshError="1"/>
      <sheetData sheetId="7"/>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DEMANDADO"/>
      <sheetName val="INFLAC PROYECTADA"/>
      <sheetName val="Hoja2"/>
      <sheetName val="IPC"/>
      <sheetName val="TES"/>
      <sheetName val="%."/>
    </sheetNames>
    <sheetDataSet>
      <sheetData sheetId="0"/>
      <sheetData sheetId="1">
        <row r="201">
          <cell r="AN201">
            <v>0</v>
          </cell>
        </row>
      </sheetData>
      <sheetData sheetId="2">
        <row r="8">
          <cell r="B8">
            <v>3.5666666666666673E-2</v>
          </cell>
        </row>
      </sheetData>
      <sheetData sheetId="3"/>
      <sheetData sheetId="4">
        <row r="3">
          <cell r="A3" t="str">
            <v>1954-07</v>
          </cell>
        </row>
      </sheetData>
      <sheetData sheetId="5">
        <row r="3">
          <cell r="E3" t="str">
            <v>2003-01</v>
          </cell>
        </row>
      </sheetData>
      <sheetData sheetId="6">
        <row r="1">
          <cell r="A1" t="str">
            <v>NIVEL RIESGO</v>
          </cell>
        </row>
      </sheetData>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2"/>
      <sheetName val="%."/>
    </sheetNames>
    <sheetDataSet>
      <sheetData sheetId="0" refreshError="1"/>
      <sheetData sheetId="1"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DEMANDADO"/>
      <sheetName val="DEMANDANTE"/>
      <sheetName val="INFLAC PROYECTADA"/>
      <sheetName val="Hoja2"/>
      <sheetName val="IPC"/>
      <sheetName val="TES"/>
      <sheetName val="%."/>
      <sheetName val="PROCESOS ELIMINAD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INSTRUCTIVO"/>
      <sheetName val="DEMANDADO"/>
      <sheetName val="DEMANDANTE"/>
      <sheetName val="INFLAC PROYECTADA"/>
      <sheetName val="Hoja2"/>
      <sheetName val="IPC"/>
      <sheetName val="TES"/>
      <sheetName val="%."/>
      <sheetName val="PROCESOS ELIMINADOS"/>
    </sheetNames>
    <sheetDataSet>
      <sheetData sheetId="0" refreshError="1"/>
      <sheetData sheetId="1"/>
      <sheetData sheetId="2"/>
      <sheetData sheetId="3"/>
      <sheetData sheetId="4"/>
      <sheetData sheetId="5"/>
      <sheetData sheetId="6"/>
      <sheetData sheetId="7"/>
      <sheetData sheetId="8"/>
      <sheetData sheetId="9"/>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DEMANDADO"/>
      <sheetName val="DEMANDANTE"/>
      <sheetName val="INFLAC PROYECTADA"/>
      <sheetName val="Hoja2"/>
      <sheetName val="IPC"/>
      <sheetName val="TES"/>
      <sheetName val="%."/>
    </sheetNames>
    <sheetDataSet>
      <sheetData sheetId="0"/>
      <sheetData sheetId="1">
        <row r="31">
          <cell r="AN31">
            <v>0</v>
          </cell>
        </row>
      </sheetData>
      <sheetData sheetId="2"/>
      <sheetData sheetId="3">
        <row r="8">
          <cell r="B8">
            <v>3.5666666666666673E-2</v>
          </cell>
        </row>
      </sheetData>
      <sheetData sheetId="4"/>
      <sheetData sheetId="5">
        <row r="3">
          <cell r="A3" t="str">
            <v>1954-07</v>
          </cell>
        </row>
      </sheetData>
      <sheetData sheetId="6">
        <row r="3">
          <cell r="E3" t="str">
            <v>2003-01</v>
          </cell>
        </row>
      </sheetData>
      <sheetData sheetId="7">
        <row r="1">
          <cell r="A1" t="str">
            <v>NIVEL RIESGO</v>
          </cell>
        </row>
      </sheetData>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2"/>
      <sheetName val="%."/>
    </sheetNames>
    <sheetDataSet>
      <sheetData sheetId="0" refreshError="1"/>
      <sheetData sheetId="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sheetName val="Hoja2"/>
    </sheetNames>
    <sheetDataSet>
      <sheetData sheetId="0" refreshError="1"/>
      <sheetData sheetId="1"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2"/>
      <sheetName val="%."/>
    </sheetNames>
    <sheetDataSet>
      <sheetData sheetId="0" refreshError="1"/>
      <sheetData sheetId="1"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2"/>
      <sheetName val="%."/>
    </sheetNames>
    <sheetDataSet>
      <sheetData sheetId="0" refreshError="1"/>
      <sheetData sheetId="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2"/>
      <sheetName val="%."/>
    </sheetNames>
    <sheetDataSet>
      <sheetData sheetId="0" refreshError="1"/>
      <sheetData sheetId="1"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DEMANDADO"/>
      <sheetName val="DEMANDANTE"/>
      <sheetName val="INFLAC PROYECTADA"/>
      <sheetName val="Hoja2"/>
      <sheetName val="IPC"/>
      <sheetName val="TES"/>
      <sheetName val="%."/>
      <sheetName val="INSTRUCTIVO PARTE 2"/>
    </sheetNames>
    <sheetDataSet>
      <sheetData sheetId="0"/>
      <sheetData sheetId="1">
        <row r="65">
          <cell r="AN65">
            <v>0</v>
          </cell>
        </row>
      </sheetData>
      <sheetData sheetId="2"/>
      <sheetData sheetId="3">
        <row r="8">
          <cell r="B8">
            <v>3.5666666666666673E-2</v>
          </cell>
        </row>
      </sheetData>
      <sheetData sheetId="4"/>
      <sheetData sheetId="5">
        <row r="3">
          <cell r="A3" t="str">
            <v>1954-07</v>
          </cell>
        </row>
      </sheetData>
      <sheetData sheetId="6">
        <row r="3">
          <cell r="E3" t="str">
            <v>2003-01</v>
          </cell>
        </row>
      </sheetData>
      <sheetData sheetId="7">
        <row r="1">
          <cell r="A1" t="str">
            <v>NIVEL RIESGO</v>
          </cell>
        </row>
      </sheetData>
      <sheetData sheetId="8"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CONCOSLIDADO DEMANDADO"/>
      <sheetName val="INSTRUCTIVO PARTE 2"/>
      <sheetName val="DEMANDADO"/>
      <sheetName val="CONSOLIDADO DEMANDANTE"/>
      <sheetName val="DEMANDANTE"/>
      <sheetName val="IPC"/>
      <sheetName val="INFLAC PROYECTADA"/>
      <sheetName val="TES"/>
      <sheetName v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file:///C:\Users\CCIFUENTESH\AppData\Roaming\Microsoft\Excel\INFORME%20ITA%20(version%201).xlsb" TargetMode="External"/><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pivotCacheDefinition1.xml><?xml version="1.0" encoding="utf-8"?>
<pivotCacheDefinition xmlns="http://schemas.openxmlformats.org/spreadsheetml/2006/main" xmlns:r="http://schemas.openxmlformats.org/officeDocument/2006/relationships" r:id="rId1" refreshedBy="NELSON DARIO GOMEZ GRISALES" refreshedDate="43689.692015393521" createdVersion="6" refreshedVersion="6" minRefreshableVersion="3" recordCount="1082">
  <cacheSource type="worksheet">
    <worksheetSource ref="A1:AC1048576" sheet="DEMANDANTE" r:id="rId2"/>
  </cacheSource>
  <cacheFields count="28">
    <cacheField name="ITEM" numFmtId="0">
      <sharedItems containsString="0" containsBlank="1" containsNumber="1" containsInteger="1" minValue="1" maxValue="156"/>
    </cacheField>
    <cacheField name="FECHA DE ADMISIÓN         (Escriba la fecha de admisión de la demanda en formato dd/mm/aaaa)" numFmtId="0">
      <sharedItems containsNonDate="0" containsDate="1" containsString="0" containsBlank="1" minDate="2003-04-07T00:00:00" maxDate="2019-05-29T00:00:00"/>
    </cacheField>
    <cacheField name="FECHA RADICACIÓN" numFmtId="0">
      <sharedItems containsNonDate="0" containsDate="1" containsString="0" containsBlank="1" minDate="2002-05-22T00:00:00" maxDate="2019-05-03T00:00:00"/>
    </cacheField>
    <cacheField name="DESPACHO JUDICIAL " numFmtId="0">
      <sharedItems containsBlank="1" count="122">
        <s v="JUZGADO 1° ADMINISTRATIVO ORAL DE TURBO ANTIOQUIA"/>
        <s v="JUZGADO 35 ADMINISTRATIVO ORAL DE MEDELLÍN"/>
        <s v="TRIBUNAL ADTIVO DE ANTIOQUIA"/>
        <s v="14 ADMINISTRATIVO"/>
        <s v="33                 ADMINISTRATIVO"/>
        <s v="2do                                               ADMINISTRATIVO"/>
        <s v="19                                        31 ADMINISTRATIVO"/>
        <s v="TRIBUNAL ADMINISTRATIVO DE DESCONGESTÓN DEL  ATLÁNTICO"/>
        <s v="TRIBUNAL ADMINISTRATIVO DE  DEL  ATLÁNTICO"/>
        <s v="CONSEJO DE ESTADO- SECCIÓN TERCERA"/>
        <s v="CONSEJO DE ESTADO"/>
        <s v="TRIBUNAL ADMINISTRATIVO DEL ATLANTICO"/>
        <s v="28 ADMINISTRATIVO"/>
        <s v="tribunal Administrativo de  Antioquia"/>
        <s v="CONSEJO DE ESTADO "/>
        <s v="tribunal Administrativo de descongestión de Antioquia"/>
        <s v="Juzgado 08 Administrativo Oral de Medellín."/>
        <s v="Tribunal Administrativo Oral de Antioquia"/>
        <s v="Juzgado 29 Adm. OraL de Medellín."/>
        <s v="Tribunal Administrativo de Antioquia"/>
        <s v="Tribunal Administrativo de cundinamarca"/>
        <s v="Juzgado 24 Administrativo "/>
        <s v="Juzgado octavo administrativo"/>
        <s v="Juzgado 18 Administrativo"/>
        <s v="Juzgado 10 administrativo "/>
        <s v="JUZGADO SEGUNDO ADMINISTRATIVO ORAL DE MEDELLIN"/>
        <s v="JUZGADO TREINTA Y CUATRO ADMINISTRATIVO ORAL DE MEDELLIN"/>
        <s v="JUZGADO VEINTE ADMINISTRATIVO ORAL DE MEDELLIN"/>
        <s v="JUZGADO DIECINUEVE ADMINISTRATIVO ORAL DE MEDELLIN"/>
        <s v="JUZGADO VEINTICINCO ADMINISTRATIVO ORAL DE MEDELLIN"/>
        <s v="JUZGADO QUINTO ADMINISTRATIVO ORAL DE MEDELLIN"/>
        <s v="JUZGADO 4 ADMINISTRATIVO ORAL DE MEDELLIN"/>
        <s v="JUZGADO 20 ADMINISTRATIVO ORAL DE MEDELLIN"/>
        <s v="JUZGADO 16 ADMINISTRATIVO ORAL DE MEDELLIN"/>
        <s v="JUZGADO 12 ADMINISTRATIVO ORAL DE MEDELLIN"/>
        <s v="JUZGADO 19 ADMINISTRATIVO ORAL DE MEDELLIN"/>
        <s v="JUZGADO 1 ADMINISTRATIVO ORAL DE MEDELLIN"/>
        <s v="JUZGADO 3 ADMINISTRATIVO ORAL DE MEDELLIN"/>
        <s v="JUZGADO 11 ADMINISTRATIVO ORAL DE MEDELLÍN "/>
        <s v="TRIBUNAL ADSMINISTRATIVO DE ANTIOQUIA"/>
        <s v="JUZGADO 17 ADMINISTRATIVO ORAL DE MEDELLÍN "/>
        <s v="JUGADO 01 ADMIMISTRATIVO DE TURBO"/>
        <s v="JUZGADO 07 ADMINISTRATIVO DE MEDELLIN"/>
        <s v="JUZGADO PRIMERO DE EJECUCIÓN CIVIL DEL CIRCUITO DE MEDELLIN"/>
        <s v="JUZGADO 01 CIVIL DEL CIRCUITO DE RIONEGRO"/>
        <s v="Juzgado 09 Administrativo Oral de Medellin"/>
        <s v="Juzgado 11 Administrativo Oral de Medellin"/>
        <s v="Juzgado 14 Administrativo Oral de Medellin"/>
        <s v="Juzgado 23 Administrativo Oral de Medellin"/>
        <s v="Juzgado 28  Administrativo Oral de Medellin"/>
        <s v="Juzgado 13  Administrativo Oral de Medellin"/>
        <s v="Juzgado 05  Administrativo Oral de Medellin"/>
        <s v="Juzgado 33  Administrativo Oral de Medellin"/>
        <s v="Juzgado 08  Administrativo Oral de Medellin"/>
        <s v="Juzgado 17  Administrativo Oral de Medellin"/>
        <s v="Juzgado 22  Administrativo Oral de Medellin"/>
        <s v="Juzgado 07  Administrativo Oral de Medellin"/>
        <s v="Juzgado 36  Administrativo Oral de Medellin"/>
        <s v="Juzgado 09  Administrativo Oral de Medellin"/>
        <s v="Juzgado 16  Administrativo Oral de Medellin"/>
        <s v="CONSEJO DE ESTADO BOGOTA DC"/>
        <s v="JUZGADO 22 ADMINISTRATIVO ORAL DE MEDELLIN ANTIOQUIA"/>
        <s v="JUZGADO 1 ADMINISTRATIVO ORAL DE MEDELLIN ANTIOQUIA"/>
        <s v="JUZGADO 13 ADMINISTRATIVO ORAL DE MEDELLIN ANTIOQUIA"/>
        <s v="JUZGADO 28 ADMINISTRATIVO ORAL DE MEDELLIN ANTIOQUIA"/>
        <s v="T.A.A. SALA SEXTA -DESCONGESTION"/>
        <s v="06 ADTIVO."/>
        <s v="34 ADTIVO."/>
        <s v="11 ADTIVO."/>
        <s v="15 ADTIVO"/>
        <s v="30 ADTIVO."/>
        <s v="18 ADTIVO"/>
        <s v="08 ADTIVO."/>
        <s v="25 ADTIVO."/>
        <s v="T.A.A. "/>
        <s v="T.A. NORTE DE SANTANDER"/>
        <s v="JUZGADO DÉCIMO ADMINISTRATIVO ORAL DE MEDELLÍN"/>
        <s v="JUZGADO VEINTIDOS ADMINISTRATIVO ORAL DE MEDELLÍN"/>
        <s v="JUZGADO DIECINUEVE ADMINISTRATIVO ORAL DE MEDELLÍN"/>
        <s v="JUZGADO TREINTA Y CUATRO ADMINISTRATIVO ORAL DE MEDELLÍN"/>
        <s v="JUZGADO QUINTO ADMINISTRATIVO ORAL DE MEDELLÍN"/>
        <s v="JUZGADO TREINTA Y SEIS ADMINSITRATIVO ORAL DE MEDELLÍN"/>
        <s v="JUZGADO VEINTIOCHO ADMINISTRATIVO ORAL DE MEDELLÍN"/>
        <s v="JUZGADO SÉPTIMO ADMINISTRATIVO ORAL DE MEDELLÍN"/>
        <s v="04 Administrativo Oral de Medellín"/>
        <s v="01 Administrativo Oral de Turbo"/>
        <s v="JUZGADO 18 ADMINISTRATIVO DEL CIRCUITO DE MEDELLÍN"/>
        <s v="JUZGADO 11 ADMINISTRATIVO DEL CIRCUITO DE MEDELLÍN"/>
        <s v="Juzgado 1° Administrativo Oral de Turbo"/>
        <s v="Juzgado 2 Administrativo de Turbo"/>
        <s v="Juzgado 3 Administrtaivo Oral de Quibdo"/>
        <s v="Juzgado 2° Administrativo Oral de Medellín"/>
        <s v="Juzgado 9° Administrativo Oral de Medellin"/>
        <s v="Juzgado 18 Administrativo Oral de Medellin."/>
        <s v="Juzgado 21 Administrativo Oral de Medellin"/>
        <s v="Juzgado 12 administrativo Oral de Medellín"/>
        <s v="Juzgado 29 Administrativo Oral de Medellin."/>
        <s v="Juzgado 26 Administrativo Oral de Medellin."/>
        <s v="Juzgado Once (11) Administrativo oral"/>
        <s v="Juzgado Treinta y Cinco (35) Administrativo oral"/>
        <s v="Juzgado Veinticuatro(24) Administrativo oral"/>
        <s v="Juzgado Diecinueve (19) Administrativo oral"/>
        <s v="Juzgado Tercero (3) Administrativo oral"/>
        <s v="JUZGADO 8 LABORAL DEL CIRCUITO"/>
        <s v="JUZGADO 21 ADMINISTRATIVO "/>
        <s v="JUZGADO 24 ADMINISTRATIVO"/>
        <s v="JUZGADO 7 ADMINISTRATIVO "/>
        <s v="JUZGADO 17 PENAL CIRCUITO CON FUNCIONES CONOCIMIENTO "/>
        <s v="JUZGADO 20 ADMINISTRATIVO "/>
        <s v="JUZGADO 5  ADMINISTRATIVO "/>
        <s v="JUZGADO 31 ADMINISTRATIVO "/>
        <s v="JUZGADO 17 CIVIL DEL CIRCUITO"/>
        <s v="TRIBUNAL ADMINISTRATIVO DE ANTIOQUIA "/>
        <s v="TRIBUNAL ADMINISTRATIVO"/>
        <s v="Juzgado 14 Administrativo Oral de Medellín"/>
        <s v="JUZGADO SEGUNDO ADMINISTRATIVO DEL CIRCUITO "/>
        <s v="JUZGADO ADMINISTRATIVO"/>
        <s v="JUZGADO 16 CIVIL CIRCUITO MEDELLIN"/>
        <s v="JUZGADO PROMISCUO MUNICIPAL SOPETRAN"/>
        <s v="JUZGADO PROMISCUO MUNICIPAL PUEBLO RICO"/>
        <s v="JUZGADO 09 (18) CIVIL MUNICIPAL EJECUCIÓN"/>
        <m/>
      </sharedItems>
    </cacheField>
    <cacheField name="RADICADO_x000a_(Escriba los 23 Digitos del radicado judicial sin espacios, guiones u otro carácter especial)" numFmtId="0">
      <sharedItems containsBlank="1"/>
    </cacheField>
    <cacheField name="JURISDICCIÓN_x000a_(Seleccione una de las opciones de la lista desplegable)" numFmtId="0">
      <sharedItems containsBlank="1" count="6">
        <s v="ADMINISTRATIVA"/>
        <s v="CIVIL"/>
        <s v="LABORAL"/>
        <s v="PENAL"/>
        <s v="ORDINARIA"/>
        <m/>
      </sharedItems>
    </cacheField>
    <cacheField name="DEMANDANTE (S)_x000a_(Digite nombres y apellidos de todos y cada uno de los demandantes)" numFmtId="0">
      <sharedItems containsBlank="1"/>
    </cacheField>
    <cacheField name="APODERADO DEL DEMANDANTE (S)" numFmtId="0">
      <sharedItems containsBlank="1"/>
    </cacheField>
    <cacheField name="TARJETA PROFESIONAL                   (Digite digite el número de la tarjeta profesional del apoderado del demandante)" numFmtId="0">
      <sharedItems containsBlank="1" containsMixedTypes="1" containsNumber="1" minValue="0" maxValue="1026393"/>
    </cacheField>
    <cacheField name="TIPO DE ACCIÓN/PRETENSIÓN_x000a_(Seleccione una de las opciones de la lista desplegable)" numFmtId="0">
      <sharedItems containsBlank="1"/>
    </cacheField>
    <cacheField name="TEMA O ASUNTO OBJETO DE LA LITIS_x000a_(Seleccione una de las opciones de la lista desplegable)" numFmtId="0">
      <sharedItems containsBlank="1"/>
    </cacheField>
    <cacheField name="VALOR PRETENSIONES O CUANTÍA_x000a_(Escriba el total en de la sumatoria de las pretensiones de contenido economico)" numFmtId="0">
      <sharedItems containsString="0" containsBlank="1" containsNumber="1" containsInteger="1" minValue="0" maxValue="1293061045600"/>
    </cacheField>
    <cacheField name="ETAPA PROCESAL O ÚLTIMA ACTUACIÓN_x000a_(Seleccione una de las opciones de la lista desplegable)" numFmtId="0">
      <sharedItems containsBlank="1"/>
    </cacheField>
    <cacheField name="MEDIDA CAUTELAR" numFmtId="0">
      <sharedItems containsBlank="1"/>
    </cacheField>
    <cacheField name="CUANTÍA MEDIDA CAUTELAR                         (Escriba el total  de la sumatoria de la medida cautelar)" numFmtId="0">
      <sharedItems containsBlank="1" containsMixedTypes="1" containsNumber="1" containsInteger="1" minValue="0" maxValue="133000000"/>
    </cacheField>
    <cacheField name="PROBABILIDAD DE FALLO_x000a_(El apoderado determinará este item con base a los hechos y normas que sustenten las pretensiones, el material probatorio aportado, los riesgos procesales y la jurisprudencia aplicable)" numFmtId="0">
      <sharedItems containsBlank="1" count="3">
        <s v="A FAVOR"/>
        <s v="A CONTRA"/>
        <m/>
      </sharedItems>
    </cacheField>
    <cacheField name="TIEMPO PROBABLE DEL FALLO" numFmtId="0">
      <sharedItems containsBlank="1" containsMixedTypes="1" containsNumber="1" containsInteger="1" minValue="3" maxValue="16"/>
    </cacheField>
    <cacheField name="APODERADO_x000a_(Seleccione una de las opciones de la lista desplegable)" numFmtId="0">
      <sharedItems containsBlank="1"/>
    </cacheField>
    <cacheField name="ACTA DE POSESIÓN" numFmtId="0">
      <sharedItems containsBlank="1" containsMixedTypes="1" containsNumber="1" containsInteger="1" minValue="1449" maxValue="43334"/>
    </cacheField>
    <cacheField name="FECHA ACTA DE POSESIÓN" numFmtId="0">
      <sharedItems containsBlank="1" containsMixedTypes="1" containsNumber="1" containsInteger="1" minValue="40711" maxValue="43334"/>
    </cacheField>
    <cacheField name="TARJETA PROFESIONAL" numFmtId="0">
      <sharedItems containsBlank="1" containsMixedTypes="1" containsNumber="1" minValue="157.02099999999999" maxValue="259548"/>
    </cacheField>
    <cacheField name="DEPENDENCIA INTERESADA_x000a_(Seleccione una de las opciones de la lista desplegable)" numFmtId="0">
      <sharedItems containsBlank="1"/>
    </cacheField>
    <cacheField name="OBSERVACIONES" numFmtId="0">
      <sharedItems containsBlank="1" longText="1"/>
    </cacheField>
    <cacheField name="Fecha cálculo (dd/mm/aaaa)" numFmtId="0">
      <sharedItems containsNonDate="0" containsDate="1" containsString="0" containsBlank="1" minDate="2019-06-30T00:00:00" maxDate="2019-07-01T00:00:00"/>
    </cacheField>
    <cacheField name="FECHA DE ADMISIÓN         (aaaa-mm)" numFmtId="0">
      <sharedItems containsBlank="1"/>
    </cacheField>
    <cacheField name="Fecha cálculo (aaaa/mm)" numFmtId="0">
      <sharedItems containsBlank="1"/>
    </cacheField>
    <cacheField name="FACTOR DE INDEXACIÓN (2)" numFmtId="0">
      <sharedItems containsString="0" containsBlank="1" containsNumber="1" minValue="0.71502975086350451" maxValue="1.3723205805714476"/>
    </cacheField>
    <cacheField name="VALOR ACTIVO CONTINGENTE" numFmtId="0">
      <sharedItems containsString="0" containsBlank="1" containsNumber="1" minValue="0" maxValue="1266862710591.479" count="136">
        <n v="0"/>
        <n v="59087227.818638109"/>
        <n v="26729095.206304628"/>
        <n v="17377721.608478285"/>
        <n v="24319821.313753802"/>
        <n v="8062391.4505909951"/>
        <n v="3044340112.679461"/>
        <n v="4079452771.8246846"/>
        <n v="1746358509.1188979"/>
        <n v="167970601.22299647"/>
        <n v="11607214.377149632"/>
        <n v="213580350.51729465"/>
        <n v="407086553.04086828"/>
        <n v="209614058.92552057"/>
        <n v="98274370.565663576"/>
        <n v="411586985.67346972"/>
        <n v="26217606.897732891"/>
        <n v="140069655.94011733"/>
        <n v="29549860.397243954"/>
        <n v="24793454313.292454"/>
        <n v="41728800.227521099"/>
        <n v="40675001.747747749"/>
        <n v="13657741.032063287"/>
        <n v="25950884.677598558"/>
        <n v="29113426.542716645"/>
        <n v="14270913.34224825"/>
        <n v="27333683.916093588"/>
        <n v="23874545.848979313"/>
        <n v="14289137.02958422"/>
        <n v="460161351.59673679"/>
        <n v="34293119250.764061"/>
        <n v="37453724.139618419"/>
        <n v="189284588.66515994"/>
        <n v="152758916.40194425"/>
        <n v="8918132.071961496"/>
        <n v="529337.15131133248"/>
        <n v="62734122.89387475"/>
        <n v="122809145.81594506"/>
        <n v="99832976.046453759"/>
        <n v="23282226.380044751"/>
        <n v="169425543.910182"/>
        <n v="240834458.07568359"/>
        <n v="160423944.09200087"/>
        <n v="6659056.5708148265"/>
        <n v="118904950.54996309"/>
        <n v="16891492753.979532"/>
        <n v="837497.66346280952"/>
        <n v="812938.08865044673"/>
        <n v="12926931.182268949"/>
        <n v="712731.90859553393"/>
        <n v="12618090.951411543"/>
        <n v="1271275.7238720763"/>
        <n v="745610.16933528602"/>
        <n v="725770.81255536166"/>
        <n v="10288494.083350727"/>
        <n v="27110807.076134693"/>
        <n v="21897253.293471314"/>
        <n v="26387875.330676723"/>
        <n v="25486689.530870479"/>
        <n v="27694731.877677493"/>
        <n v="46477651.798319913"/>
        <n v="10365475.898489881"/>
        <n v="26394031.495552476"/>
        <n v="53291708.775252022"/>
        <n v="11497761.114844829"/>
        <n v="361486110.25634962"/>
        <n v="680153030.97941685"/>
        <n v="934671267.66183364"/>
        <n v="110187048.79336557"/>
        <n v="59643413.578464426"/>
        <n v="107891561.40564182"/>
        <n v="45298363.258084223"/>
        <n v="915842809.51276624"/>
        <n v="82822717.75603725"/>
        <n v="80998899.731230557"/>
        <n v="24969774.589375678"/>
        <n v="94225215.2318279"/>
        <n v="76013211.925896659"/>
        <n v="75405914.043081835"/>
        <n v="25661899.479953911"/>
        <n v="72260718.371219605"/>
        <n v="1266862710591.479"/>
        <n v="89197283.437483922"/>
        <n v="259577865.89043793"/>
        <n v="9442228.3496855944"/>
        <n v="27050856.076860115"/>
        <n v="39015272.795899495"/>
        <n v="31212218.236719597"/>
        <n v="173950395.91452658"/>
        <n v="208644757.16903555"/>
        <n v="5739533.5908282259"/>
        <n v="71781833.829068214"/>
        <n v="105814974.69810025"/>
        <n v="34700334.929216526"/>
        <n v="95091606.053711638"/>
        <n v="91471951.447245985"/>
        <n v="11355282832"/>
        <n v="110894120.10749124"/>
        <n v="17196289.597324669"/>
        <n v="13343352.819939738"/>
        <n v="21913125.14793377"/>
        <n v="21896262.558839995"/>
        <n v="21753685.702271886"/>
        <n v="22026214.106008228"/>
        <n v="21724557.996805314"/>
        <n v="22038601.933444239"/>
        <n v="25355016.116755906"/>
        <n v="25565150.780777328"/>
        <n v="23613158.020086523"/>
        <n v="32871794.013055086"/>
        <n v="9866323.6248270404"/>
        <n v="43236085.790472418"/>
        <n v="103121542.43153208"/>
        <n v="3917160144.0401425"/>
        <n v="6873056153.631609"/>
        <n v="15051277.929017033"/>
        <n v="60286380.945007317"/>
        <n v="43513489.558558561"/>
        <n v="98498890.534474745"/>
        <n v="209862259.58479264"/>
        <n v="60058241791.067551"/>
        <n v="3126653932.9555583"/>
        <n v="105035456.44974831"/>
        <n v="477800072.99653012"/>
        <n v="25349636.228273738"/>
        <n v="395926220.73916066"/>
        <n v="7290413.9819455137"/>
        <n v="29646663.634467743"/>
        <n v="8039513.5120171551"/>
        <n v="11383624.244712392"/>
        <n v="43346978.941153318"/>
        <n v="141793320.84739366"/>
        <n v="32047856.956107289"/>
        <n v="11998131.34117532"/>
        <n v="48986964.494148664"/>
        <m/>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CLAUDIA" refreshedDate="44049.482040972223" createdVersion="5" refreshedVersion="6" minRefreshableVersion="3" recordCount="2822">
  <cacheSource type="worksheet">
    <worksheetSource ref="A1:AK2530" sheet="DEMANDADO"/>
  </cacheSource>
  <cacheFields count="46">
    <cacheField name="ITEM" numFmtId="0">
      <sharedItems containsSemiMixedTypes="0" containsString="0" containsNumber="1" containsInteger="1" minValue="1" maxValue="2822"/>
    </cacheField>
    <cacheField name="FECHA DE ADMISIÓN         (Escriba la fecha de admisión de la demanda en formato dd/mm/aaaa)" numFmtId="0">
      <sharedItems containsSemiMixedTypes="0" containsNonDate="0" containsDate="1" containsString="0" minDate="1994-05-24T00:00:00" maxDate="2020-07-31T00:00:00"/>
    </cacheField>
    <cacheField name="FECHA RADICACIÓN_x000a_(Escriba la fecha de admisión de la demanda en formato dd/mm/aaaa)" numFmtId="14">
      <sharedItems containsSemiMixedTypes="0" containsNonDate="0" containsDate="1" containsString="0" minDate="1993-01-12T00:00:00" maxDate="2020-07-30T00:00:00"/>
    </cacheField>
    <cacheField name="DESPACHO JUDICIAL " numFmtId="0">
      <sharedItems/>
    </cacheField>
    <cacheField name="RADICADO_x000a_(Escriba los 23 Digitos del radicado judicial sin espacios, guiones u otro carácter especial)" numFmtId="0">
      <sharedItems/>
    </cacheField>
    <cacheField name="AÑO DE ADMINISTRACION" numFmtId="49">
      <sharedItems/>
    </cacheField>
    <cacheField name="JURISDICCIÓN_x000a_(Seleccione una de las opciones de la lista desplegable)" numFmtId="0">
      <sharedItems count="5">
        <s v="ADMINISTRATIVA"/>
        <s v="LABORAL"/>
        <s v="CONSTITUCIONAL"/>
        <s v="CIVIL"/>
        <s v="LABORAL "/>
      </sharedItems>
    </cacheField>
    <cacheField name="DEMANDANTE (S)_x000a_(Digite nombres y apellidos de todos y cada uno de los demandantes)" numFmtId="0">
      <sharedItems longText="1"/>
    </cacheField>
    <cacheField name="APODERADO DEL DEMANDANTE (S)" numFmtId="0">
      <sharedItems containsBlank="1" longText="1"/>
    </cacheField>
    <cacheField name="TARJETA PROFESIONAL                   (Digite digite el número de la tarjeta profesional del apoderado del demandante)" numFmtId="0">
      <sharedItems containsBlank="1" containsMixedTypes="1" containsNumber="1" minValue="0" maxValue="1040491173"/>
    </cacheField>
    <cacheField name="TIPO DE ACCIÓN/PRETENSIÓN_x000a_(Seleccione una de las opciones de la lista desplegable)" numFmtId="0">
      <sharedItems count="15">
        <s v="NULIDAD Y RESTABLECIMIENTO DEL DERECHO - LABORAL"/>
        <s v="REPARACIÓN DIRECTA"/>
        <s v="ORDINARIA"/>
        <s v="NULIDAD Y RESTABLECIMIENTO DEL DERECHO"/>
        <s v="NULIDAD Y _x000a_RESTABLECIMIENTO _x000a_DEL DERECHO"/>
        <s v="NULIDAD"/>
        <s v="CONTRACTUAL"/>
        <s v="GRUPO"/>
        <s v="EJECUTIVA"/>
        <s v="POPULAR"/>
        <s v="TUTELA "/>
        <s v="CUMPLIMIENTO"/>
        <s v="REPETICIÓN"/>
        <s v="NULIDAD Y RESTABLECIMIENTO DEL DERECHO "/>
        <s v="RECURSO EXTRAORDINARIO DE REVISIÓN" u="1"/>
      </sharedItems>
    </cacheField>
    <cacheField name="TEMA O ASUNTO OBJETO DE LA LITIS_x000a_(Seleccione una de las opciones de la lista desplegable)" numFmtId="0">
      <sharedItems/>
    </cacheField>
    <cacheField name="1. FORTALEZA DE LA ACCIÓN DEL DEMANDANTE 20%_x000a_Corresponde a la razonabilidad y/o expectativa de éxito del demandante frente a los hechos y normas en las que se fundamenta." numFmtId="0">
      <sharedItems/>
    </cacheField>
    <cacheField name="2.ANÁLISIS PROBATORIO DE LA DEFENSA 35%_x000a_Muestra la consistencia y solidez de los hechos frente a las pruebas que se aportan y se practican para la defensa del proceso." numFmtId="0">
      <sharedItems/>
    </cacheField>
    <cacheField name="3. PRESENCIA DE RIESGOS PROCESALES 10%_x000a_Este criterio se relaciona con los siguientes eventos en la defensa del Estado: (i) cambio del titular del despacho, (ii) posición del juez de conocimiento, (iii) arribo oportuno de las pruebas solicitadas, (iv) número de instancias asociadas al proceso, y (v) medidas de descongestión judicial." numFmtId="0">
      <sharedItems/>
    </cacheField>
    <cacheField name="4. NIVEL DE JURISPRUDENCIA 35%_x000a_Este indicador muestra la incidencia de los antecedentes procesales similares en un proceso de contestación de la demanda, donde se obtuvieron fallos favorables." numFmtId="0">
      <sharedItems/>
    </cacheField>
    <cacheField name="PROBABILIDAD DE CONDENA SEGÚN ABOGADO" numFmtId="9">
      <sharedItems containsSemiMixedTypes="0" containsString="0" containsNumber="1" minValue="0.05" maxValue="1"/>
    </cacheField>
    <cacheField name="PROBABILIDAD DE PERDER EL CASO" numFmtId="10">
      <sharedItems count="7">
        <s v="ALTA"/>
        <s v="REMOTA"/>
        <s v="MEDIA"/>
        <s v="BAJA"/>
        <s v="ALTO" u="1"/>
        <s v="BAJO" u="1"/>
        <s v="BAJA " u="1"/>
      </sharedItems>
    </cacheField>
    <cacheField name="VALOR PRETENSIONES_x000a_(Escriba el total en de la sumatoria de las pretensiones de contenido económico)" numFmtId="0">
      <sharedItems containsString="0" containsBlank="1" containsNumber="1" minValue="-0.5" maxValue="4823838000000"/>
    </cacheField>
    <cacheField name="PORCENTAJE DE AJUSTE CONDENA/PRETENSIÓN                        Digite la relación entre la condena estimada y el valor de la pretensión (porcentaje entre 0 y 500%)" numFmtId="9">
      <sharedItems containsString="0" containsBlank="1" containsNumber="1" minValue="0" maxValue="100"/>
    </cacheField>
    <cacheField name="ETAPA PROCESAL_x000a_(Seleccione una de las opciones de la lista desplegable)" numFmtId="0">
      <sharedItems containsBlank="1" count="29">
        <s v=" ALEGATOS PRIMERA"/>
        <s v=" SENTENCIA 1RA FAVORABLE"/>
        <s v=" ALEGATOS DE SEGUNDA"/>
        <s v=" AUDIENCIA DE PRUEBAS"/>
        <s v=" RECURSO DE APELACIÓN SENTENCIA"/>
        <s v="CONTESTACIÓN"/>
        <s v=" OTRA"/>
        <s v="AUDIENCIA INICIAL O PRIMERA AUDIENCIA"/>
        <s v=" RECURSO DE APELACIÓN AUTO "/>
        <s v=" SENTENCIA 1RA EN CONTRA"/>
        <s v="ADMISIÓN"/>
        <s v="PRUEBAS"/>
        <s v="  SENTENCIA 2DA FAVORABLE"/>
        <s v="CASACIÓN"/>
        <s v=" SENTENCIA 2DA EN CONTRA "/>
        <s v="ALEGATOS"/>
        <m/>
        <s v=" TRASLADO DE LAS EXCEPCIONES"/>
        <s v=" LIQUIDACIÓN COSTAS"/>
        <s v="AUDIENCIA INICIAL O PRIMERA AUDIENCIA 22/02/2018"/>
        <s v=" INCIDENTE DE NULIDAD"/>
        <s v="CONTESTACION "/>
        <s v="ALEGATOS "/>
        <s v="PRUEBAS "/>
        <s v=" LIBRA MANDAMIENTO EJECUTIVO"/>
        <s v="SENTENCIA 1RA FAVORABLE"/>
        <s v="ALEGATOS DE SEGUNDA"/>
        <s v="FALLO 1RA INSTANCIA"/>
        <s v="A DESPACHO PARA FALLO DE SEGUNDA INSTANCIA "/>
      </sharedItems>
    </cacheField>
    <cacheField name="VALOR DE LA CONDENA  - FALLO EN PRIMERA INSTANCIA" numFmtId="44">
      <sharedItems containsBlank="1" containsMixedTypes="1" containsNumber="1" containsInteger="1" minValue="0" maxValue="6016478700"/>
    </cacheField>
    <cacheField name="MEDIDA CAUTELAR" numFmtId="0">
      <sharedItems containsBlank="1" containsMixedTypes="1" containsNumber="1" containsInteger="1" minValue="0" maxValue="0"/>
    </cacheField>
    <cacheField name="CUANTÍA MEDIDA CAUTELAR                         (Escriba el total  de la sumatoria de la medida cautelar)" numFmtId="0">
      <sharedItems containsBlank="1" containsMixedTypes="1" containsNumber="1" containsInteger="1" minValue="0" maxValue="2443603085"/>
    </cacheField>
    <cacheField name="TIEMPO PROBABLE DEL FALLO" numFmtId="0">
      <sharedItems containsMixedTypes="1" containsNumber="1" containsInteger="1" minValue="1" maxValue="30"/>
    </cacheField>
    <cacheField name="APODERADO_x000a_(Seleccione una de las opciones de la lista desplegable)" numFmtId="0">
      <sharedItems/>
    </cacheField>
    <cacheField name="ACTA DE POSESIÓN" numFmtId="0">
      <sharedItems containsDate="1" containsBlank="1" containsMixedTypes="1" minDate="1900-01-07T09:56:04" maxDate="1899-12-30T00:00:00"/>
    </cacheField>
    <cacheField name="FECHA ACTA DE POSESIÓN" numFmtId="14">
      <sharedItems containsDate="1" containsBlank="1" containsMixedTypes="1" minDate="1899-12-30T00:00:00" maxDate="2019-10-16T00:00:00"/>
    </cacheField>
    <cacheField name="TARJETA PROFESIONAL" numFmtId="0">
      <sharedItems containsBlank="1" containsMixedTypes="1" containsNumber="1" minValue="88.367000000000004" maxValue="229259"/>
    </cacheField>
    <cacheField name="DEPENDENCIA INTERESADA_x000a_(Seleccione una de las opciones de la lista desplegable)" numFmtId="0">
      <sharedItems containsBlank="1"/>
    </cacheField>
    <cacheField name="OBSERVACIONES" numFmtId="0">
      <sharedItems containsBlank="1" containsMixedTypes="1" containsNumber="1" containsInteger="1" minValue="0" maxValue="0" longText="1"/>
    </cacheField>
    <cacheField name="Fecha cálculo (dd/mm/aaaa)" numFmtId="14">
      <sharedItems containsSemiMixedTypes="0" containsNonDate="0" containsDate="1" containsString="0" minDate="2020-07-31T00:00:00" maxDate="2020-08-01T00:00:00"/>
    </cacheField>
    <cacheField name="FECHA DE ADMISIÓN         (aaaa-mm)" numFmtId="14">
      <sharedItems/>
    </cacheField>
    <cacheField name="TIEMPO PROBABLE DEL FALLO           (años)" numFmtId="0">
      <sharedItems/>
    </cacheField>
    <cacheField name="Fecha cálculo para indexar (aaaa/mm)" numFmtId="14">
      <sharedItems/>
    </cacheField>
    <cacheField name="FACTOR DE INDEXACIÓN (2)" numFmtId="10">
      <sharedItems containsSemiMixedTypes="0" containsString="0" containsNumber="1" minValue="0.73268911507362433" maxValue="4.3304573354036355"/>
    </cacheField>
    <cacheField name="PRETENSIONES INDEXADAS" numFmtId="164">
      <sharedItems containsSemiMixedTypes="0" containsString="0" containsNumber="1" minValue="-0.5094147335727458" maxValue="4658221902915.1533"/>
    </cacheField>
    <cacheField name="TASACIÓN REAL DE PRETENSIONES" numFmtId="164">
      <sharedItems containsSemiMixedTypes="0" containsString="0" containsNumber="1" minValue="-0.12735368339318645" maxValue="82513947629.537933"/>
    </cacheField>
    <cacheField name="Fecha potencial fallo (dd/mm/aaaa)" numFmtId="167">
      <sharedItems containsSemiMixedTypes="0" containsNonDate="0" containsDate="1" containsString="0" minDate="2020-07-13T00:00:00" maxDate="2037-06-09T00:00:00"/>
    </cacheField>
    <cacheField name="Años para fallo" numFmtId="171">
      <sharedItems containsSemiMixedTypes="0" containsString="0" containsNumber="1" minValue="-4.9315068493150684E-2" maxValue="16.865753424657534"/>
    </cacheField>
    <cacheField name="TASA DE DESCUENTO (3)" numFmtId="10">
      <sharedItems containsSemiMixedTypes="0" containsString="0" containsNumber="1" minValue="4.1522219311981093E-2" maxValue="4.1522219311981093E-2"/>
    </cacheField>
    <cacheField name="VALOR PRESENTE " numFmtId="3">
      <sharedItems containsSemiMixedTypes="0" containsString="0" containsNumber="1" minValue="-0.1272986145682232" maxValue="81369759758.946671"/>
    </cacheField>
    <cacheField name="PROBABILIDAD DE CONDENA SEGÚN ABOGADO2" numFmtId="9">
      <sharedItems containsSemiMixedTypes="0" containsString="0" containsNumber="1" minValue="0.05" maxValue="1"/>
    </cacheField>
    <cacheField name="PROBABILIDAD DE PERDER EL CASO2" numFmtId="0">
      <sharedItems/>
    </cacheField>
    <cacheField name="REGISTRO DE PRETENSIÓN" numFmtId="0">
      <sharedItems count="3">
        <s v="Provisión contable"/>
        <s v="No se registra"/>
        <s v="Cuentas de Orden"/>
      </sharedItems>
    </cacheField>
    <cacheField name="VALOR A REGISTRAR CONTABLEMENTE" numFmtId="169">
      <sharedItems containsMixedTypes="1" containsNumber="1" minValue="0" maxValue="81369759758.946671"/>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r:id="rId1" refreshedBy="CLAUDIA" refreshedDate="44081.868692245371" createdVersion="6" refreshedVersion="6" minRefreshableVersion="3" recordCount="4163">
  <cacheSource type="worksheet">
    <worksheetSource ref="A1:AK1048576" sheet="DEMANDADO"/>
  </cacheSource>
  <cacheFields count="46">
    <cacheField name="ITEM" numFmtId="0">
      <sharedItems containsString="0" containsBlank="1" containsNumber="1" containsInteger="1" minValue="1" maxValue="2814"/>
    </cacheField>
    <cacheField name="FECHA DE ADMISIÓN         (Escriba la fecha de admisión de la demanda en formato dd/mm/aaaa)" numFmtId="0">
      <sharedItems containsNonDate="0" containsDate="1" containsString="0" containsBlank="1" minDate="1994-05-24T00:00:00" maxDate="2020-08-29T00:00:00"/>
    </cacheField>
    <cacheField name="FECHA RADICACIÓN_x000a_(Escriba la fecha de admisión de la demanda en formato dd/mm/aaaa)" numFmtId="0">
      <sharedItems containsNonDate="0" containsDate="1" containsString="0" containsBlank="1" minDate="1993-01-12T00:00:00" maxDate="2020-12-19T00:00:00"/>
    </cacheField>
    <cacheField name="DESPACHO JUDICIAL " numFmtId="0">
      <sharedItems containsBlank="1"/>
    </cacheField>
    <cacheField name="RADICADO_x000a_(Escriba los 23 Digitos del radicado judicial sin espacios, guiones u otro carácter especial)" numFmtId="0">
      <sharedItems containsBlank="1"/>
    </cacheField>
    <cacheField name="AÑO DE ADMINISTRACION" numFmtId="0">
      <sharedItems containsBlank="1" containsMixedTypes="1" containsNumber="1" containsInteger="1" minValue="2020" maxValue="2020"/>
    </cacheField>
    <cacheField name="JURISDICCIÓN_x000a_(Seleccione una de las opciones de la lista desplegable)" numFmtId="0">
      <sharedItems containsBlank="1" count="7">
        <s v="ADMINISTRATIVA"/>
        <s v="LABORAL"/>
        <s v="CIVIL"/>
        <s v="CONSTITUCIONAL"/>
        <s v="PENAL"/>
        <s v="LABORAL "/>
        <m/>
      </sharedItems>
    </cacheField>
    <cacheField name="DEMANDANTE (S)_x000a_(Digite nombres y apellidos de todos y cada uno de los demandantes)" numFmtId="0">
      <sharedItems containsBlank="1" longText="1"/>
    </cacheField>
    <cacheField name="APODERADO DEL DEMANDANTE (S)" numFmtId="0">
      <sharedItems containsBlank="1" longText="1"/>
    </cacheField>
    <cacheField name="TARJETA PROFESIONAL                   (Digite digite el número de la tarjeta profesional del apoderado del demandante)" numFmtId="0">
      <sharedItems containsBlank="1" containsMixedTypes="1" containsNumber="1" minValue="0" maxValue="1040491173"/>
    </cacheField>
    <cacheField name="TIPO DE ACCIÓN/PRETENSIÓN_x000a_(Seleccione una de las opciones de la lista desplegable)" numFmtId="0">
      <sharedItems containsBlank="1"/>
    </cacheField>
    <cacheField name="TEMA O ASUNTO OBJETO DE LA LITIS_x000a_(Seleccione una de las opciones de la lista desplegable)" numFmtId="0">
      <sharedItems containsBlank="1"/>
    </cacheField>
    <cacheField name="1. FORTALEZA DE LA ACCIÓN DEL DEMANDANTE 20%_x000a_Corresponde a la razonabilidad y/o expectativa de éxito del demandante frente a los hechos y normas en las que se fundamenta." numFmtId="0">
      <sharedItems containsBlank="1"/>
    </cacheField>
    <cacheField name="2.ANÁLISIS PROBATORIO DE LA DEFENSA 35%_x000a_Muestra la consistencia y solidez de los hechos frente a las pruebas que se aportan y se practican para la defensa del proceso." numFmtId="0">
      <sharedItems containsBlank="1"/>
    </cacheField>
    <cacheField name="3. PRESENCIA DE RIESGOS PROCESALES 10%_x000a_Este criterio se relaciona con los siguientes eventos en la defensa del Estado: (i) cambio del titular del despacho, (ii) posición del juez de conocimiento, (iii) arribo oportuno de las pruebas solicitadas, (iv) número de instancias asociadas al proceso, y (v) medidas de descongestión judicial." numFmtId="0">
      <sharedItems containsBlank="1"/>
    </cacheField>
    <cacheField name="4. NIVEL DE JURISPRUDENCIA 35%_x000a_Este indicador muestra la incidencia de los antecedentes procesales similares en un proceso de contestación de la demanda, donde se obtuvieron fallos favorables." numFmtId="0">
      <sharedItems containsBlank="1"/>
    </cacheField>
    <cacheField name="PROBABILIDAD DE CONDENA SEGÚN ABOGADO" numFmtId="9">
      <sharedItems containsString="0" containsBlank="1" containsNumber="1" minValue="0" maxValue="1"/>
    </cacheField>
    <cacheField name="PROBABILIDAD DE PERDER EL CASO" numFmtId="10">
      <sharedItems containsBlank="1" containsMixedTypes="1" containsNumber="1" containsInteger="1" minValue="0" maxValue="0"/>
    </cacheField>
    <cacheField name="VALOR PRETENSIONES_x000a_(Escriba el total en de la sumatoria de las pretensiones de contenido económico)" numFmtId="0">
      <sharedItems containsBlank="1" containsMixedTypes="1" containsNumber="1" minValue="-0.25" maxValue="6884825864415.6436"/>
    </cacheField>
    <cacheField name="PORCENTAJE DE AJUSTE CONDENA/PRETENSIÓN                        Digite la relación entre la condena estimada y el valor de la pretensión (porcentaje entre 0 y 500%)" numFmtId="0">
      <sharedItems containsString="0" containsBlank="1" containsNumber="1" minValue="0" maxValue="5"/>
    </cacheField>
    <cacheField name="ETAPA PROCESAL_x000a_(Seleccione una de las opciones de la lista desplegable)" numFmtId="0">
      <sharedItems containsBlank="1"/>
    </cacheField>
    <cacheField name="VALOR DE LA CONDENA  - FALLO EN PRIMERA INSTANCIA" numFmtId="0">
      <sharedItems containsString="0" containsBlank="1" containsNumber="1" containsInteger="1" minValue="0" maxValue="6016478700"/>
    </cacheField>
    <cacheField name="MEDIDA CAUTELAR" numFmtId="0">
      <sharedItems containsBlank="1" containsMixedTypes="1" containsNumber="1" containsInteger="1" minValue="0" maxValue="0"/>
    </cacheField>
    <cacheField name="CUANTÍA MEDIDA CAUTELAR                         (Escriba el total  de la sumatoria de la medida cautelar)" numFmtId="0">
      <sharedItems containsBlank="1" containsMixedTypes="1" containsNumber="1" containsInteger="1" minValue="0" maxValue="2443603085"/>
    </cacheField>
    <cacheField name="TIEMPO PROBABLE DEL FALLO" numFmtId="0">
      <sharedItems containsBlank="1" containsMixedTypes="1" containsNumber="1" containsInteger="1" minValue="1" maxValue="30"/>
    </cacheField>
    <cacheField name="APODERADO_x000a_(Seleccione una de las opciones de la lista desplegable)" numFmtId="0">
      <sharedItems containsBlank="1"/>
    </cacheField>
    <cacheField name="ACTA DE POSESIÓN" numFmtId="0">
      <sharedItems containsDate="1" containsBlank="1" containsMixedTypes="1" minDate="2013-02-01T00:00:00" maxDate="1899-12-30T00:00:00"/>
    </cacheField>
    <cacheField name="FECHA ACTA DE POSESIÓN" numFmtId="0">
      <sharedItems containsDate="1" containsBlank="1" containsMixedTypes="1" minDate="1899-12-31T00:00:00" maxDate="2019-09-17T00:00:00"/>
    </cacheField>
    <cacheField name="TARJETA PROFESIONAL" numFmtId="0">
      <sharedItems containsBlank="1" containsMixedTypes="1" containsNumber="1" minValue="88.367000000000004" maxValue="229259"/>
    </cacheField>
    <cacheField name="DEPENDENCIA INTERESADA_x000a_(Seleccione una de las opciones de la lista desplegable)" numFmtId="0">
      <sharedItems containsBlank="1"/>
    </cacheField>
    <cacheField name="OBSERVACIONES" numFmtId="0">
      <sharedItems containsBlank="1" containsMixedTypes="1" containsNumber="1" containsInteger="1" minValue="0" maxValue="379" longText="1"/>
    </cacheField>
    <cacheField name="Fecha cálculo (dd/mm/aaaa)" numFmtId="0">
      <sharedItems containsNonDate="0" containsDate="1" containsString="0" containsBlank="1" minDate="2020-08-31T00:00:00" maxDate="2020-09-01T00:00:00"/>
    </cacheField>
    <cacheField name="FECHA DE ADMISIÓN         (aaaa-mm)" numFmtId="14">
      <sharedItems containsBlank="1"/>
    </cacheField>
    <cacheField name="TIEMPO PROBABLE DEL FALLO           (años)" numFmtId="0">
      <sharedItems containsBlank="1"/>
    </cacheField>
    <cacheField name="Fecha cálculo para indexar (aaaa/mm)" numFmtId="14">
      <sharedItems containsBlank="1"/>
    </cacheField>
    <cacheField name="FACTOR DE INDEXACIÓN (2)" numFmtId="10">
      <sharedItems containsString="0" containsBlank="1" containsNumber="1" minValue="0.73268911507362433" maxValue="4.3304573354036355"/>
    </cacheField>
    <cacheField name="PRETENSIONES INDEXADAS" numFmtId="164">
      <sharedItems containsString="0" containsBlank="1" containsNumber="1" minValue="-0.25617434595860994" maxValue="4658221902915.1533"/>
    </cacheField>
    <cacheField name="TASACIÓN REAL DE PRETENSIONES" numFmtId="164">
      <sharedItems containsString="0" containsBlank="1" containsNumber="1" minValue="-6.4043586489652485E-2" maxValue="82513947629.537933"/>
    </cacheField>
    <cacheField name="Fecha potencial fallo (dd/mm/aaaa)" numFmtId="167">
      <sharedItems containsNonDate="0" containsDate="1" containsString="0" containsBlank="1" minDate="2020-08-13T00:00:00" maxDate="2091-09-17T00:00:00"/>
    </cacheField>
    <cacheField name="Años para fallo" numFmtId="171">
      <sharedItems containsString="0" containsBlank="1" containsNumber="1" minValue="-4.9315068493150684E-2" maxValue="71.090410958904116"/>
    </cacheField>
    <cacheField name="TASA DE DESCUENTO (3)" numFmtId="10">
      <sharedItems containsString="0" containsBlank="1" containsNumber="1" minValue="4.3843078519294892E-2" maxValue="4.3843078519294892E-2"/>
    </cacheField>
    <cacheField name="VALOR PRESENTE " numFmtId="3">
      <sharedItems containsString="0" containsBlank="1" containsNumber="1" minValue="-6.3185628995387641E-2" maxValue="80976483637.886108"/>
    </cacheField>
    <cacheField name="PROBABILIDAD DE CONDENA SEGÚN ABOGADO2" numFmtId="9">
      <sharedItems containsString="0" containsBlank="1" containsNumber="1" minValue="0.05" maxValue="1"/>
    </cacheField>
    <cacheField name="PROBABILIDAD DE PERDER EL CASO2" numFmtId="0">
      <sharedItems containsBlank="1"/>
    </cacheField>
    <cacheField name="REGISTRO DE PRETENSIÓN" numFmtId="0">
      <sharedItems containsBlank="1" count="4">
        <s v="Provisión contable"/>
        <s v="No se registra"/>
        <s v="Cuentas de Orden"/>
        <m/>
      </sharedItems>
    </cacheField>
    <cacheField name="VALOR A REGISTRAR CONTABLEMENTE" numFmtId="169">
      <sharedItems containsString="0" containsBlank="1" containsNumber="1" minValue="0" maxValue="607817083042.11084"/>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082">
  <r>
    <n v="1"/>
    <d v="2015-03-05T00:00:00"/>
    <d v="2015-03-03T00:00:00"/>
    <x v="0"/>
    <s v="058373333300120150025400"/>
    <x v="0"/>
    <s v="MUNICIPIO DE ARBOLETES ANTIOQUIA"/>
    <s v="ABEL DE JESUS OJEDA VILLADIEGO"/>
    <n v="175961"/>
    <s v="NULIDAD"/>
    <s v="OTRAS"/>
    <n v="0"/>
    <s v="AUDIENCIA INICIAL O PRIMERA AUDIENCIA"/>
    <s v="N/A"/>
    <s v="N/A"/>
    <x v="0"/>
    <s v="5 años"/>
    <s v="ABEL DE JESUS OJEDA VILLADIEGO"/>
    <n v="41842"/>
    <n v="41842"/>
    <n v="175961"/>
    <s v="GENERAL"/>
    <s v="Nulidad Acto Adtivo de Adjudicación"/>
    <d v="2019-06-30T00:00:00"/>
    <s v="2015-03"/>
    <s v="2019-05"/>
    <n v="0.84671958647551093"/>
    <x v="0"/>
  </r>
  <r>
    <n v="2"/>
    <d v="2018-04-05T00:00:00"/>
    <d v="2018-03-15T00:00:00"/>
    <x v="1"/>
    <s v="05001333303520180009900"/>
    <x v="0"/>
    <s v="DEPARTAMENTO DE ANTIOQUIA"/>
    <s v="ABEL DE JESUS OJEDA VILLADIEGO"/>
    <n v="175961"/>
    <s v="REPETICIÓN"/>
    <s v="OTRAS"/>
    <n v="81732743"/>
    <s v="ADMISIÓN"/>
    <s v="NO"/>
    <s v="NO"/>
    <x v="1"/>
    <s v="5 años"/>
    <s v="ABEL DE JESUS OJEDA VILLADIEGO"/>
    <n v="41842"/>
    <n v="41842"/>
    <n v="175961"/>
    <s v="GENERAL"/>
    <s v="Se busca recuperar los recursos que fueron pagado por las demandas laborales contra Brilladora La Esmeralda."/>
    <d v="2019-06-30T00:00:00"/>
    <s v="2018-04"/>
    <s v="2019-05"/>
    <n v="0.72293215240112652"/>
    <x v="1"/>
  </r>
  <r>
    <n v="3"/>
    <d v="2017-05-23T00:00:00"/>
    <d v="2017-03-22T00:00:00"/>
    <x v="2"/>
    <s v="05001233300020170116400"/>
    <x v="0"/>
    <s v="DEPARTAMENTO DE ANTIOQUIA"/>
    <s v="ABEL DE JESUS OJEDA VILLADIEGO"/>
    <n v="175961"/>
    <s v="NULIDAD"/>
    <s v="OTRAS"/>
    <n v="0"/>
    <s v="ADMISIÓN"/>
    <s v="SI"/>
    <n v="0"/>
    <x v="0"/>
    <s v="5 años"/>
    <s v="ABEL DE JESUS OJEDA VILLADIEGO"/>
    <n v="41842"/>
    <n v="41842"/>
    <n v="175961"/>
    <s v="FABRICA DE LICORES DE ANTIOQUIA"/>
    <s v="Nulidad del Acta 1722 del 24 de febrero de 1977"/>
    <d v="2019-06-30T00:00:00"/>
    <s v="2017-05"/>
    <s v="2019-05"/>
    <n v="0.74386660598291388"/>
    <x v="0"/>
  </r>
  <r>
    <n v="4"/>
    <d v="2007-04-24T00:00:00"/>
    <d v="2017-03-29T00:00:00"/>
    <x v="3"/>
    <s v="05001333301420170017800"/>
    <x v="0"/>
    <s v="DEPARTAMENTO DE ANTIOQUIA"/>
    <s v="ADRIANA MARIA YEPES OPINA"/>
    <n v="48233"/>
    <s v="CONTRACTUAL"/>
    <s v="LIQUIDACIÓN"/>
    <n v="23870025"/>
    <s v=" AUDIENCIA DE PRUEBAS"/>
    <s v="N/A"/>
    <s v="N/A"/>
    <x v="0"/>
    <s v="5 años"/>
    <s v="ADRIANA MARIA YEPES OSPINA"/>
    <n v="42760"/>
    <n v="42760"/>
    <n v="48233"/>
    <s v="EDUCACION"/>
    <s v="DEMANDADO MUNICIPIO DE HISPANIA"/>
    <d v="2019-06-30T00:00:00"/>
    <s v="2007-04"/>
    <s v="2019-05"/>
    <n v="1.1197765903598604"/>
    <x v="2"/>
  </r>
  <r>
    <n v="5"/>
    <d v="2018-02-20T00:00:00"/>
    <d v="2017-03-29T00:00:00"/>
    <x v="4"/>
    <s v="05001 33 33 033 2017 00178 00                 GMO ROLDAN"/>
    <x v="0"/>
    <s v="DEPARTAMENTO DE ANTIOQUIA"/>
    <s v="ADRIANA MARIA YEPES OPINA"/>
    <n v="48233"/>
    <s v="REPETICIÓN"/>
    <s v="PAGO DE SENTENCIA/CONCILIACIÓN"/>
    <n v="23870025"/>
    <s v="CONTESTACIÓN"/>
    <s v="N/A"/>
    <s v="N/A"/>
    <x v="1"/>
    <s v="4 AÑOS"/>
    <s v="ADRIANA MARIA YEPES OSPINA"/>
    <n v="42760"/>
    <n v="42760"/>
    <n v="48233"/>
    <s v="EDUCACION"/>
    <s v="DEMANDADO SERGIO FAJARDO VALDERRAMA Y OTROS                               SE NOTIFICARON DE LA DDA TODOS LOS DEMANDADOS A EXCEPCION DE FAJARDO"/>
    <d v="2019-06-30T00:00:00"/>
    <s v="2018-02"/>
    <s v="2019-05"/>
    <n v="0.72801438659902051"/>
    <x v="3"/>
  </r>
  <r>
    <n v="6"/>
    <d v="2018-01-26T00:00:00"/>
    <d v="2018-01-23T00:00:00"/>
    <x v="5"/>
    <s v="05001 33 33 002 2018 00013 00               ANA TERESA AYALA"/>
    <x v="0"/>
    <s v="DEPARTAMENTO DE ANTIOQUIA"/>
    <s v="ADRIANA MARIA YEPES OPINA"/>
    <n v="48233"/>
    <s v="REPETICIÓN"/>
    <s v="PAGO DE SENTENCIA/CONCILIACIÓN"/>
    <n v="33171412"/>
    <s v="CONTESTACIÓN"/>
    <s v="N/A"/>
    <s v="N/A"/>
    <x v="1"/>
    <s v="4 AÑOS"/>
    <s v="ADRIANA MARIA YEPES OSPINA"/>
    <n v="42760"/>
    <n v="42760"/>
    <n v="48233"/>
    <s v="EDUCACION"/>
    <s v="DEMANDADO SERGIO FAJARDO VALDERRAMA Y OTROS                               SE NOTIFICARON DE LA DDA TODOS LOS DEMANDADOS A EXCEPCION DE FAJARDO"/>
    <d v="2019-06-30T00:00:00"/>
    <s v="2018-01"/>
    <s v="2019-05"/>
    <n v="0.73315604755546138"/>
    <x v="4"/>
  </r>
  <r>
    <n v="7"/>
    <d v="2007-04-24T00:00:00"/>
    <d v="2007-03-21T00:00:00"/>
    <x v="6"/>
    <s v="05001333101920070013100"/>
    <x v="0"/>
    <s v="DEPARTAMENTO DE ANTIOQUIA"/>
    <m/>
    <m/>
    <s v="CONTRACTUAL"/>
    <s v="OTRAS"/>
    <n v="7200000"/>
    <s v=" CONCILIACIÓN JUDICIAL"/>
    <s v="N/A"/>
    <s v="N/A"/>
    <x v="0"/>
    <s v="5 años"/>
    <s v="ADRIANA MARIA YEPES OSPINA"/>
    <n v="42760"/>
    <n v="42760"/>
    <n v="48233"/>
    <s v="HACIENDA"/>
    <s v="RESTITUCION DE INMUEBLE                                                                                            EL 5 DE MARZO DE 2018, SE NOTIFICÓ POR ESTADO EL AUTO QUE APROBÓ PARCIALMENTE EL ACUERDO CONCILIATORIO LOGRADO ENTRE EL DEPARTAMENTO DE ANTIOQUIA Y LA PRECOOPERATIVA MULTIACTIVA DE SERVICIOS GENERAL -APOYAR"/>
    <d v="2019-06-30T00:00:00"/>
    <s v="2007-04"/>
    <s v="2019-05"/>
    <n v="1.1197765903598604"/>
    <x v="5"/>
  </r>
  <r>
    <n v="8"/>
    <d v="2011-06-20T00:00:00"/>
    <d v="2010-07-19T00:00:00"/>
    <x v="7"/>
    <s v="08001233100320100052200 "/>
    <x v="0"/>
    <s v="DEPARTAMENTO DEL ATLANTICO"/>
    <s v="LUIS ALBERTO MENDOZA CONSUEGRA"/>
    <n v="39338"/>
    <s v="NULIDAD Y RESTABLECIMIENTO DEL DERECHO"/>
    <s v="IMPUESTOS"/>
    <n v="3206466380"/>
    <s v=" OTRA"/>
    <s v="N/A"/>
    <s v="N/A"/>
    <x v="0"/>
    <s v="10 AÑOS"/>
    <s v="ADRIANA MARIA YEPES OSPINA"/>
    <n v="42760"/>
    <n v="42760"/>
    <n v="48233"/>
    <s v="FABRICA DE LICORES DE ANTIOQUIA"/>
    <m/>
    <d v="2019-06-30T00:00:00"/>
    <s v="2011-06"/>
    <s v="2019-05"/>
    <n v="0.94943771488396544"/>
    <x v="6"/>
  </r>
  <r>
    <n v="9"/>
    <d v="2010-02-11T00:00:00"/>
    <d v="2010-02-11T00:00:00"/>
    <x v="8"/>
    <s v="08001233100220080033900"/>
    <x v="0"/>
    <s v="DEPARTAMENTO DEL ATLANTICO"/>
    <s v="LUIS ALBERTO MENDOZA CONSUEGRA"/>
    <n v="39338"/>
    <s v="NULIDAD Y RESTABLECIMIENTO DEL DERECHO"/>
    <s v="IMPUESTOS"/>
    <n v="4123741675"/>
    <s v=" RECURSO DE APELACIÓN SENTENCIA"/>
    <s v="N/A"/>
    <s v="N/A"/>
    <x v="0"/>
    <s v="12 AÑOS"/>
    <s v="ADRIANA MARIA YEPES OSPINA"/>
    <n v="42760"/>
    <n v="42760"/>
    <n v="48233"/>
    <s v="FABRICA DE LICORES DE ANTIOQUIA"/>
    <m/>
    <d v="2019-06-30T00:00:00"/>
    <s v="2010-02"/>
    <s v="2019-05"/>
    <n v="0.98926001998529278"/>
    <x v="7"/>
  </r>
  <r>
    <n v="10"/>
    <d v="2007-10-18T00:00:00"/>
    <d v="2007-09-27T00:00:00"/>
    <x v="9"/>
    <s v="05001233100020070292402"/>
    <x v="0"/>
    <s v="LICORES DEL CARIBE S.A"/>
    <m/>
    <m/>
    <s v="CONTRACTUAL"/>
    <s v="INCUMPLIMIENTO"/>
    <n v="1568036212"/>
    <s v=" OTRA"/>
    <s v="N.A"/>
    <s v="N.A"/>
    <x v="1"/>
    <s v="14 AÑOS"/>
    <s v="ADRIANA MARIA YEPES OSPINA"/>
    <n v="42760"/>
    <n v="42760"/>
    <n v="48233"/>
    <s v="FABRICA DE LICORES DE ANTIOQUIA"/>
    <m/>
    <d v="2019-06-30T00:00:00"/>
    <s v="2007-10"/>
    <s v="2019-05"/>
    <n v="1.113723328424572"/>
    <x v="8"/>
  </r>
  <r>
    <n v="11"/>
    <d v="2014-08-01T00:00:00"/>
    <d v="2014-02-19T00:00:00"/>
    <x v="10"/>
    <s v="1100103150002014 00386 00"/>
    <x v="0"/>
    <s v="DEPARTAMENTO DEL ATLANTICO"/>
    <s v="LUIS ALBERTO MENDOZA CONSUEGRA"/>
    <n v="39338"/>
    <s v="NULIDAD Y RESTABLECIMIENTO DEL DERECHO"/>
    <s v="IMPUESTOS"/>
    <n v="0"/>
    <s v=" SENTENCIA 1RA EN CONTRA"/>
    <s v="NA"/>
    <s v="NA"/>
    <x v="1"/>
    <s v="6 AÑOS"/>
    <s v="ADRIANA MARIA YEPES OSPINA"/>
    <n v="42760"/>
    <n v="42760"/>
    <n v="48233"/>
    <s v="FABRICA DE LICORES DE ANTIOQUIA"/>
    <s v="EN PROVIDENCIA DE 14/03/2019 DISPUSO: EN CUMPLIMIENTO DE LO DISPUESTO EN AUTO DE 25 DE ABRIL DE 2017 (FOL. 397-398, C. 1), LA SECRETARIA GENERAL DE ESTA CORPORACIÓN REQUIRIÓ AL TRIBUNAL ADMINISTRATIVO DEL ATLÁNTICO, CON EL FIN DE QUE REMITIERA EL EXPEDIENTE NO 2007-00977-00. DADO QUE EL TRIBUNAL ADMINISTRATIVO DEL ATLÁNTICO ALLEGÓ LO REQUERIDO (FOL. 350-351, C. PPAL.) 1, SE DARÁ POR AGOTADA LA ETAPA PROBATORIA Y, COMO CONSECUENCIA, SE DISPONDRÁ LA INCORPORACIÓN FORMAL DE LOS DOCUMENTOS ALLEGADOS, RESPECTO DE LOS CUALES SE CORRERÁ TRASLADO A LOS SUJETOS PROCESALES POR EL TÉRMINO COMÚN DE CINCO (5) DIAS."/>
    <d v="2019-06-30T00:00:00"/>
    <s v="2014-08"/>
    <s v="2019-05"/>
    <n v="0.87309902800997818"/>
    <x v="0"/>
  </r>
  <r>
    <n v="12"/>
    <d v="2015-09-17T00:00:00"/>
    <d v="2015-09-17T00:00:00"/>
    <x v="11"/>
    <s v="08001233300020150035200."/>
    <x v="0"/>
    <s v="DEPARTAMENTO DEL ATLANTICO"/>
    <s v="NO HAN CONTESTADO"/>
    <s v="N.A"/>
    <s v="NULIDAD Y RESTABLECIMIENTO DEL DERECHO"/>
    <s v="IMPUESTOS"/>
    <n v="202953555"/>
    <s v="ADMISIÓN"/>
    <s v="NA"/>
    <s v="NA"/>
    <x v="0"/>
    <s v="8 AÑOS"/>
    <s v="ADRIANA MARIA YEPES OSPINA"/>
    <n v="42760"/>
    <n v="42760"/>
    <n v="48233"/>
    <s v="FABRICA DE LICORES DE ANTIOQUIA"/>
    <m/>
    <d v="2019-06-30T00:00:00"/>
    <s v="2015-09"/>
    <s v="2019-05"/>
    <n v="0.82763074154082439"/>
    <x v="9"/>
  </r>
  <r>
    <n v="13"/>
    <d v="2014-05-13T00:00:00"/>
    <d v="2014-05-05T00:00:00"/>
    <x v="11"/>
    <s v="08001233300020140031501."/>
    <x v="0"/>
    <s v="DEPARTAMENTO DEL ATLANTICO"/>
    <s v="LUIS ALBERTO MENDOZA CONSUEGRA"/>
    <n v="39332"/>
    <s v="NULIDAD "/>
    <s v="IMPUESTOS"/>
    <n v="0"/>
    <s v=" TRASLADO DE LAS EXCEPCIONES"/>
    <s v="NA"/>
    <s v="NA"/>
    <x v="0"/>
    <s v="8 AÑOS"/>
    <s v="ADRIANA MARIA YEPES OSPINA"/>
    <n v="42760"/>
    <n v="42760"/>
    <n v="48233"/>
    <s v="FABRICA DE LICORES DE ANTIOQUIA"/>
    <m/>
    <d v="2019-06-30T00:00:00"/>
    <s v="2014-05"/>
    <s v="2019-05"/>
    <n v="0.87701310636330021"/>
    <x v="0"/>
  </r>
  <r>
    <n v="14"/>
    <d v="2019-02-18T00:00:00"/>
    <d v="2019-02-18T00:00:00"/>
    <x v="12"/>
    <s v="05001 33 33 028 2019 00070 00"/>
    <x v="0"/>
    <s v="DEPARTAMENTO DE ANTIOQUIA"/>
    <m/>
    <m/>
    <s v="REPETICIÓN"/>
    <s v="PAGO DE SENTENCIA/CONCILIACIÓN"/>
    <n v="11464447"/>
    <s v="ADMISIÓN"/>
    <s v="N/A"/>
    <s v="N/A"/>
    <x v="1"/>
    <s v=" 5 AÑOS"/>
    <s v="ADRIANA MARIA YEPES OSPINA"/>
    <n v="42760"/>
    <n v="42760"/>
    <n v="48233"/>
    <s v="EDUCACION"/>
    <m/>
    <d v="2019-06-30T00:00:00"/>
    <s v="2019-02"/>
    <s v="2019-05"/>
    <n v="1.0124530539632337"/>
    <x v="10"/>
  </r>
  <r>
    <n v="15"/>
    <d v="2012-01-20T00:00:00"/>
    <d v="2011-09-09T00:00:00"/>
    <x v="13"/>
    <s v="05001233100020110158300"/>
    <x v="0"/>
    <s v="Yolanda Pinto Afanador y Otros"/>
    <s v="ALBA HELENA ARANGO MONTOYA"/>
    <n v="90189"/>
    <s v="REPETICIÓN"/>
    <s v="PAGO DE SENTENCIA/CONCILIACIÓN"/>
    <n v="229248673"/>
    <s v=" SENTENCIA 2DA EN CONTRA "/>
    <s v="NO FUERON SOLICITADAS"/>
    <n v="0"/>
    <x v="1"/>
    <s v="11 años "/>
    <s v="ALBA HELENA ARANGO MONTOYA"/>
    <s v="DECRETO 4860 DEL 07/11/2013"/>
    <n v="41586"/>
    <n v="90189"/>
    <s v="HACIENDA"/>
    <s v="REESTRUCTURACION DCTO 2320 DE 2001"/>
    <d v="2019-06-30T00:00:00"/>
    <s v="2012-01"/>
    <s v="2019-05"/>
    <n v="0.93165359573224071"/>
    <x v="11"/>
  </r>
  <r>
    <n v="16"/>
    <d v="2013-04-26T00:00:00"/>
    <d v="2013-05-21T00:00:00"/>
    <x v="14"/>
    <s v="05001233300020130049200"/>
    <x v="0"/>
    <s v="Yolanda Pinto Afanador y Otros"/>
    <s v="ALBA HELENA ARANGO MONTOYA"/>
    <n v="90189"/>
    <s v="REPETICIÓN"/>
    <s v="PAGO DE SENTENCIA/CONCILIACIÓN"/>
    <n v="449703969"/>
    <s v=" SENTENCIA 1RA EN CONTRA"/>
    <s v="NO FUERON SOLICITADAS"/>
    <n v="0"/>
    <x v="1"/>
    <s v="9 años "/>
    <s v="ALBA HELENA ARANGO MONTOYA"/>
    <s v="DECRETO 4860 DEL 07/11/2013"/>
    <n v="41586"/>
    <n v="90189"/>
    <s v="HACIENDA"/>
    <s v="REESTRUCTURACION DCTO 2320 DE 2001"/>
    <d v="2019-06-30T00:00:00"/>
    <s v="2013-04"/>
    <s v="2019-05"/>
    <n v="0.90523228857886351"/>
    <x v="12"/>
  </r>
  <r>
    <n v="17"/>
    <d v="2012-06-08T00:00:00"/>
    <d v="2012-04-12T00:00:00"/>
    <x v="15"/>
    <s v="05001233100020120060900"/>
    <x v="0"/>
    <s v="Sergio Arturo Noel Trujillo Turizo"/>
    <s v="ALBA HELENA ARANGO MONTOYA"/>
    <n v="90189"/>
    <s v="REPETICIÓN"/>
    <s v="PAGO DE SENTENCIA/CONCILIACIÓN"/>
    <n v="227838569"/>
    <s v=" SENTENCIA 1RA EN CONTRA"/>
    <s v="NO FUERON SOLICITADAS"/>
    <n v="0"/>
    <x v="1"/>
    <s v="9 años "/>
    <s v="ALBA HELENA ARANGO MONTOYA"/>
    <s v="DECRETO 4860 DEL 07/11/2013"/>
    <n v="41586"/>
    <n v="90189"/>
    <s v="HACIENDA"/>
    <s v="REESTRUCTURACION DCTO 2320 DE 2001"/>
    <d v="2019-06-30T00:00:00"/>
    <s v="2012-06"/>
    <s v="2019-05"/>
    <n v="0.92001130381713625"/>
    <x v="13"/>
  </r>
  <r>
    <n v="18"/>
    <d v="2013-08-05T00:00:00"/>
    <d v="2013-07-19T00:00:00"/>
    <x v="16"/>
    <s v="05001333300820130023600"/>
    <x v="0"/>
    <s v="Anibal Gaviria Correa"/>
    <s v="ALBA HELENA ARANGO MONTOYA"/>
    <n v="90189"/>
    <s v="REPETICIÓN"/>
    <s v="PAGO DE SENTENCIA/CONCILIACIÓN"/>
    <n v="109260860"/>
    <s v=" SENTENCIA 1RA EN CONTRA"/>
    <s v="NO FUERON SOLICITADAS"/>
    <n v="0"/>
    <x v="1"/>
    <s v="6 años "/>
    <s v="ALBA HELENA ARANGO MONTOYA"/>
    <s v="DECRETO 4860 DEL 07/11/2013"/>
    <n v="41586"/>
    <n v="90189"/>
    <s v="HACIENDA"/>
    <s v="REESTRUCTURACION DCTO 2320 DE 2001"/>
    <d v="2019-06-30T00:00:00"/>
    <s v="2013-08"/>
    <s v="2019-05"/>
    <n v="0.89944716310729733"/>
    <x v="14"/>
  </r>
  <r>
    <n v="19"/>
    <d v="2014-07-31T00:00:00"/>
    <d v="2014-05-30T00:00:00"/>
    <x v="17"/>
    <s v="05001233300020140092200"/>
    <x v="0"/>
    <s v="Yolanda Pinto Afanador y Otros"/>
    <s v="ALBA HELENA ARANGO MONTOYA"/>
    <n v="90189"/>
    <s v="REPETICIÓN"/>
    <s v="PAGO DE SENTENCIA/CONCILIACIÓN"/>
    <n v="470453471"/>
    <s v="PRUEBAS"/>
    <s v="NO FUERON SOLICITADAS"/>
    <n v="0"/>
    <x v="1"/>
    <s v="6 años "/>
    <s v="ALBA HELENA ARANGO MONTOYA"/>
    <s v="DECRETO 4860 DEL 07/11/2013"/>
    <n v="41586"/>
    <n v="90189"/>
    <s v="HACIENDA"/>
    <s v="REESTRUCTURACION DCTO 2320 DE 2001"/>
    <d v="2019-06-30T00:00:00"/>
    <s v="2014-07"/>
    <s v="2019-05"/>
    <n v="0.8748728855131982"/>
    <x v="15"/>
  </r>
  <r>
    <n v="20"/>
    <d v="2017-03-30T00:00:00"/>
    <d v="2017-03-23T00:00:00"/>
    <x v="18"/>
    <s v="05001333302920170014500"/>
    <x v="0"/>
    <s v="DEPARTAMENTO DE ANT."/>
    <s v="ALBA HELENA ARANGO MONTOYA"/>
    <n v="90189"/>
    <s v="CONTRACTUAL"/>
    <s v="INCUMPLIMIENTO"/>
    <n v="35000000"/>
    <s v=" AUDIENCIA DE PRUEBAS"/>
    <s v="NO FUERON SOLICITADAS"/>
    <n v="0"/>
    <x v="0"/>
    <s v="8 años "/>
    <s v="ALBA HELENA ARANGO MONTOYA"/>
    <s v="DECRETO 4860 DEL 07/11/2013"/>
    <n v="41586"/>
    <n v="90189"/>
    <s v="HACIENDA"/>
    <s v="REESTRUCTURACION DCTO 2320 DE 2001"/>
    <d v="2019-06-30T00:00:00"/>
    <s v="2017-03"/>
    <s v="2019-05"/>
    <n v="0.74907448279236832"/>
    <x v="16"/>
  </r>
  <r>
    <n v="21"/>
    <d v="2015-05-11T00:00:00"/>
    <d v="2014-10-22T00:00:00"/>
    <x v="19"/>
    <s v="05001233300020140201100"/>
    <x v="0"/>
    <s v="DEPARTAMENTO DE ANTIOQUIA"/>
    <s v="Beatriz Elena Palacio de J."/>
    <n v="105900"/>
    <s v="NULIDAD"/>
    <s v="ORDENANZA"/>
    <n v="0"/>
    <s v=" OTRA"/>
    <s v="N/A"/>
    <s v="N/A"/>
    <x v="0"/>
    <s v="10 AÑOS"/>
    <s v="BEATRIZ ELENA PALACIO DE JIMENEZ"/>
    <m/>
    <m/>
    <m/>
    <s v="ASAMBLEA DEPARTAMENTAL"/>
    <m/>
    <d v="2019-06-30T00:00:00"/>
    <s v="2015-05"/>
    <s v="2019-05"/>
    <n v="0.83998654775155424"/>
    <x v="0"/>
  </r>
  <r>
    <n v="22"/>
    <d v="2017-05-18T00:00:00"/>
    <d v="2017-04-18T00:00:00"/>
    <x v="20"/>
    <s v="25000233700020170054700"/>
    <x v="0"/>
    <s v="DEPARTAMENTO DE ANTIOQUIA"/>
    <s v="Beatriz Elena Palacio de J."/>
    <n v="105900"/>
    <s v="NULIDAD Y RESTABLECIMIENTO DEL DERECHO"/>
    <s v="OTRAS"/>
    <n v="0"/>
    <s v="ADMISIÓN"/>
    <m/>
    <m/>
    <x v="0"/>
    <s v="10 AÑOS"/>
    <s v="BEATRIZ ELENA PALACIO DE JIMENEZ"/>
    <m/>
    <m/>
    <m/>
    <m/>
    <s v="Proceso 25000233700020130124000 no se ha admitido, contra cajanal IECE en liquidación"/>
    <d v="2019-06-30T00:00:00"/>
    <s v="2017-05"/>
    <s v="2019-05"/>
    <n v="0.74386660598291388"/>
    <x v="0"/>
  </r>
  <r>
    <n v="23"/>
    <d v="2016-09-20T00:00:00"/>
    <d v="2016-06-23T00:00:00"/>
    <x v="19"/>
    <s v="05001233300020160142900"/>
    <x v="0"/>
    <s v="DEPARTAMENTO DE ANTIOQUIA"/>
    <s v="Beatriz Elena Palacio de J."/>
    <m/>
    <s v="NULIDAD"/>
    <s v="OTRAS"/>
    <n v="0"/>
    <s v="ALEGATOS"/>
    <s v="N/A"/>
    <s v="N/A"/>
    <x v="0"/>
    <s v="10 AÑOS"/>
    <m/>
    <m/>
    <m/>
    <m/>
    <m/>
    <m/>
    <d v="2019-06-30T00:00:00"/>
    <s v="2016-09"/>
    <s v="2019-05"/>
    <n v="0.77151928573401263"/>
    <x v="0"/>
  </r>
  <r>
    <n v="24"/>
    <d v="2018-04-17T00:00:00"/>
    <d v="2018-03-23T00:00:00"/>
    <x v="21"/>
    <s v="05001333302420180011400"/>
    <x v="0"/>
    <s v="DEPARTAMENTO DE ANTIOQUIA"/>
    <s v="Beatriz Elena Palacio de J."/>
    <n v="105900"/>
    <s v="REPETICIÓN"/>
    <s v="PAGO DE SENTENCIA/CONCILIACIÓN"/>
    <n v="193752146"/>
    <s v=" OTRA"/>
    <m/>
    <m/>
    <x v="1"/>
    <n v="5"/>
    <m/>
    <m/>
    <m/>
    <m/>
    <m/>
    <m/>
    <d v="2019-06-30T00:00:00"/>
    <s v="2018-04"/>
    <s v="2019-05"/>
    <n v="0.72293215240112652"/>
    <x v="17"/>
  </r>
  <r>
    <n v="25"/>
    <d v="2018-05-11T00:00:00"/>
    <d v="2018-05-11T00:00:00"/>
    <x v="22"/>
    <s v="05001333300820180019000"/>
    <x v="0"/>
    <s v="DEPARTAMENTO DE ANTIOQUIA"/>
    <s v="Beatriz Elena Palacio de J."/>
    <n v="105900"/>
    <s v="REPETICIÓN"/>
    <s v="PAGO DE SENTENCIA/CONCILIACIÓN"/>
    <n v="40978699"/>
    <s v="CONTESTACIÓN"/>
    <m/>
    <m/>
    <x v="1"/>
    <n v="5"/>
    <m/>
    <m/>
    <m/>
    <m/>
    <m/>
    <m/>
    <d v="2019-06-30T00:00:00"/>
    <s v="2018-05"/>
    <s v="2019-05"/>
    <n v="0.72110294173184841"/>
    <x v="18"/>
  </r>
  <r>
    <n v="26"/>
    <d v="2018-07-12T00:00:00"/>
    <d v="2014-10-21T00:00:00"/>
    <x v="20"/>
    <s v="25000233700020130124000"/>
    <x v="0"/>
    <s v="DEPARTAMENTO DE ANTIOQUIA"/>
    <s v="Beatriz Elena Palacio de J."/>
    <n v="105900"/>
    <s v="NULIDAD Y RESTABLECIMIENTO DEL DERECHO"/>
    <s v="OTRAS"/>
    <n v="34391942697"/>
    <s v="CONTESTACIÓN"/>
    <s v="N/A"/>
    <s v="N/A"/>
    <x v="0"/>
    <s v="10 AÑOS"/>
    <s v="BEATRIZ ELENA PALACIO DE JIMENEZ"/>
    <m/>
    <m/>
    <m/>
    <m/>
    <m/>
    <d v="2019-06-30T00:00:00"/>
    <s v="2018-07"/>
    <s v="2019-05"/>
    <n v="0.72090880505727228"/>
    <x v="19"/>
  </r>
  <r>
    <n v="27"/>
    <d v="2019-01-24T00:00:00"/>
    <d v="2019-01-24T00:00:00"/>
    <x v="23"/>
    <s v="05001333301820190002100"/>
    <x v="0"/>
    <s v="DEPARTAMENTO DE ANTIOQUIA"/>
    <s v="Beatriz Elena Palacio de J."/>
    <n v="105900"/>
    <s v="REPETICIÓN"/>
    <s v="PAGO DE SENTENCIA/CONCILIACIÓN"/>
    <n v="40978699"/>
    <s v="ADMISIÓN"/>
    <s v="N/A"/>
    <s v="N/A"/>
    <x v="0"/>
    <s v="10 AÑOS"/>
    <s v="BEATRIZ ELENA PALACIO DE JIMENEZ"/>
    <m/>
    <m/>
    <m/>
    <m/>
    <m/>
    <d v="2019-06-30T00:00:00"/>
    <s v="2019-01"/>
    <s v="2019-05"/>
    <n v="1.0183046618322631"/>
    <x v="20"/>
  </r>
  <r>
    <n v="28"/>
    <d v="2019-02-22T00:00:00"/>
    <d v="2019-02-21T00:00:00"/>
    <x v="19"/>
    <s v="05001233300020190053600"/>
    <x v="0"/>
    <s v="DEPARTAMENTO DE ANTIOQUIA"/>
    <s v="Beatriz Elena Palacio de J."/>
    <n v="105900"/>
    <s v="NULIDAD"/>
    <s v="ORDENANZA"/>
    <n v="0"/>
    <s v=" OTRA"/>
    <s v="SI"/>
    <s v="N/A"/>
    <x v="0"/>
    <s v="5 años"/>
    <s v="BEATRIZ ELENA PALACIO DE JIMENEZ"/>
    <m/>
    <m/>
    <m/>
    <s v="ASAMBLEA DEPARTAMENTAL"/>
    <s v="22/03/2019 auto admisorio de la demanda, corre traslado por 5 dias de la medida cautelar"/>
    <d v="2019-06-30T00:00:00"/>
    <s v="2019-02"/>
    <s v="2019-05"/>
    <n v="1.0124530539632337"/>
    <x v="0"/>
  </r>
  <r>
    <n v="29"/>
    <d v="2019-04-23T00:00:00"/>
    <d v="2019-04-23T00:00:00"/>
    <x v="24"/>
    <s v="05001333301020190016500"/>
    <x v="0"/>
    <s v="DEPARTAMENTO DE ANTIOQUIA"/>
    <s v="Beatriz Elena Palacio de J."/>
    <n v="105900"/>
    <s v="REPETICIÓN"/>
    <s v="PAGO DE SENTENCIA/CONCILIACIÓN"/>
    <n v="40547942"/>
    <s v=" OTRA"/>
    <s v="N/A"/>
    <s v="N/A"/>
    <x v="0"/>
    <s v="10 AÑOS"/>
    <s v="BEATRIZ ELENA PALACIO DE JIMENEZ"/>
    <m/>
    <m/>
    <m/>
    <m/>
    <m/>
    <d v="2019-06-30T00:00:00"/>
    <s v="2019-04"/>
    <s v="2019-05"/>
    <n v="1.0031335683509597"/>
    <x v="21"/>
  </r>
  <r>
    <n v="30"/>
    <d v="2017-12-19T00:00:00"/>
    <d v="2018-01-16T00:00:00"/>
    <x v="25"/>
    <s v="05001333300220170074200"/>
    <x v="0"/>
    <s v="GOBERNACION DE ANTIOQUIA"/>
    <s v="CESAR AUGUSTO GOMEZ GARCIA"/>
    <n v="92197"/>
    <s v="REPETICIÓN"/>
    <s v="PAGO DE SENTENCIA/CONCILIACIÓN"/>
    <n v="18512610"/>
    <s v="ADMISIÓN"/>
    <s v="N/A"/>
    <s v="N/A"/>
    <x v="1"/>
    <s v="3 AÑOS"/>
    <s v="CESAR AUGUSTO GOMEZ GARCIA"/>
    <s v="Decreto 2738"/>
    <n v="41472"/>
    <n v="92197"/>
    <s v="EDUCACION"/>
    <s v="CASO BRILLADORA ESMERALDA"/>
    <d v="2019-06-30T00:00:00"/>
    <s v="2017-12"/>
    <s v="2019-05"/>
    <n v="0.73775340333228467"/>
    <x v="22"/>
  </r>
  <r>
    <n v="31"/>
    <d v="2017-12-19T00:00:00"/>
    <d v="2018-01-16T00:00:00"/>
    <x v="26"/>
    <s v="05001333300220170062600"/>
    <x v="0"/>
    <s v="GOBERNACION DE ANTIOQUIA"/>
    <s v="CESAR AUGUSTO GOMEZ GARCIA"/>
    <n v="92197"/>
    <s v="REPETICIÓN"/>
    <s v="PAGO DE SENTENCIA/CONCILIACIÓN"/>
    <n v="35175554"/>
    <s v="ADMISIÓN"/>
    <s v="N/A"/>
    <s v="N/A"/>
    <x v="1"/>
    <s v="3 AÑOS"/>
    <s v="CESAR AUGUSTO GOMEZ GARCIA"/>
    <s v="Decreto 2738"/>
    <n v="41472"/>
    <n v="92197"/>
    <s v="EDUCACION"/>
    <s v="CASO BRILLADORA ESMERALDA"/>
    <d v="2019-06-30T00:00:00"/>
    <s v="2017-12"/>
    <s v="2019-05"/>
    <n v="0.73775340333228467"/>
    <x v="23"/>
  </r>
  <r>
    <n v="32"/>
    <d v="2018-05-05T00:00:00"/>
    <d v="2018-04-18T00:00:00"/>
    <x v="27"/>
    <s v="05001333302020180012900"/>
    <x v="0"/>
    <s v="GOBERNACION DE ANTIOQUIA"/>
    <s v="CESAR AUGUSTO GOMEZ GARCIA"/>
    <n v="92197"/>
    <s v="REPETICIÓN"/>
    <s v="PAGO DE SENTENCIA/CONCILIACIÓN"/>
    <n v="40373468"/>
    <s v="ADMISIÓN"/>
    <s v="N/A"/>
    <s v="N/A"/>
    <x v="1"/>
    <s v="3 AÑOS"/>
    <s v="CESAR AUGUSTO GOMEZ GARCIA"/>
    <s v="Decreto 273817/07/2013"/>
    <m/>
    <n v="92197"/>
    <s v="EDUCACION"/>
    <s v="CASO BRILLADORA ESMERALDA"/>
    <d v="2019-06-30T00:00:00"/>
    <s v="2018-05"/>
    <s v="2019-05"/>
    <n v="0.72110294173184841"/>
    <x v="24"/>
  </r>
  <r>
    <n v="33"/>
    <d v="2018-06-29T00:00:00"/>
    <d v="2018-07-19T00:00:00"/>
    <x v="28"/>
    <s v="05001333301920180024000"/>
    <x v="0"/>
    <s v="GOBERNACION DE ANTIOQUIA"/>
    <s v="CESAR AUGUSTO GOMEZ GARCIA"/>
    <n v="92197"/>
    <s v="REPETICIÓN"/>
    <s v="PAGO DE SENTENCIA/CONCILIACIÓN"/>
    <n v="19821005"/>
    <s v="ADMISIÓN"/>
    <s v="N/A"/>
    <s v="N/A"/>
    <x v="1"/>
    <s v="3 AÑOS"/>
    <s v="CESAR AUGUSTO GOMEZ GARCIA"/>
    <s v="Decreto 2738"/>
    <n v="41472"/>
    <n v="92197"/>
    <s v="EDUCACION"/>
    <s v="CASO BRILLADORA ESMERALDA"/>
    <d v="2019-06-30T00:00:00"/>
    <s v="2018-06"/>
    <s v="2019-05"/>
    <n v="0.719989392175031"/>
    <x v="25"/>
  </r>
  <r>
    <n v="34"/>
    <d v="2017-12-19T00:00:00"/>
    <d v="2018-02-01T00:00:00"/>
    <x v="29"/>
    <s v="05001333302520170064200"/>
    <x v="0"/>
    <s v="GOBERNACION DE ANTIOQUIA"/>
    <s v="CESAR AUGUSTO GOMEZ GARCIA"/>
    <n v="92197"/>
    <s v="REPETICIÓN"/>
    <s v="PAGO DE SENTENCIA/CONCILIACIÓN"/>
    <n v="37049892"/>
    <s v="ADMISIÓN"/>
    <s v="N/A"/>
    <s v="N/A"/>
    <x v="1"/>
    <s v="3 AÑOS"/>
    <s v="CESAR AUGUSTO GOMEZ GARCIA"/>
    <s v="Decreto2738"/>
    <n v="41472"/>
    <n v="92197"/>
    <s v="EDUCACION"/>
    <s v="CASO BRILLADORA ESMERALDA"/>
    <d v="2019-06-30T00:00:00"/>
    <s v="2017-12"/>
    <s v="2019-05"/>
    <n v="0.73775340333228467"/>
    <x v="26"/>
  </r>
  <r>
    <n v="35"/>
    <d v="2018-06-18T00:00:00"/>
    <d v="2018-07-26T00:00:00"/>
    <x v="30"/>
    <s v="05001333300520180023200"/>
    <x v="0"/>
    <s v="GOBERNACION DE ANTIOQUIA"/>
    <s v="CESAR AUGUSTO GOMEZ GARCIA"/>
    <n v="92197"/>
    <s v="REPETICIÓN"/>
    <s v="PAGO DE SENTENCIA/CONCILIACIÓN"/>
    <n v="33159580"/>
    <s v="ADMISIÓN"/>
    <s v="N/A"/>
    <s v="N/A"/>
    <x v="1"/>
    <s v="3 AÑOS"/>
    <s v="CESAR AUGUSTO GOMEZ GARCIA"/>
    <s v="Decreto 2738"/>
    <n v="41472"/>
    <n v="92197"/>
    <s v="EDUCACION"/>
    <s v="CASO BRILLADORA ESMERALDA"/>
    <d v="2019-06-30T00:00:00"/>
    <s v="2018-06"/>
    <s v="2019-05"/>
    <n v="0.719989392175031"/>
    <x v="27"/>
  </r>
  <r>
    <n v="36"/>
    <d v="2018-07-09T00:00:00"/>
    <d v="2018-06-29T00:00:00"/>
    <x v="28"/>
    <s v="05001333301920180024000"/>
    <x v="0"/>
    <s v="GOBERNACION DE ANTIOQUIA"/>
    <s v="CESAR AUGUSTO GOMEZ GARCIA"/>
    <n v="92197"/>
    <s v="REPETICIÓN"/>
    <s v="PAGO DE SENTENCIA/CONCILIACIÓN"/>
    <n v="19821005"/>
    <s v="ADMISIÓN"/>
    <s v="N/A"/>
    <s v="N/A"/>
    <x v="1"/>
    <s v="3 AÑOS"/>
    <s v="CESAR AUGUSTO GOMEZ GARCIA"/>
    <s v="Decreto 2738"/>
    <n v="41472"/>
    <n v="92197"/>
    <s v="EDUCACION"/>
    <s v="CASO BRILLADORA ESMERALDA"/>
    <d v="2019-06-30T00:00:00"/>
    <s v="2018-07"/>
    <s v="2019-05"/>
    <n v="0.72090880505727228"/>
    <x v="28"/>
  </r>
  <r>
    <n v="37"/>
    <d v="2012-08-08T00:00:00"/>
    <d v="2012-08-18T00:00:00"/>
    <x v="19"/>
    <s v="05001233300020120020100"/>
    <x v="0"/>
    <s v="GOBERNACION DE ANTIOQUIA"/>
    <s v="CESAR AUGUSTO GOMEZ GARCIA"/>
    <n v="92197"/>
    <s v="REPETICIÓN"/>
    <s v="PAGO DE SENTENCIA/CONCILIACIÓN"/>
    <n v="500266318"/>
    <s v=" SENTENCIA 1RA EN CONTRA"/>
    <s v="N/A"/>
    <s v="N/A"/>
    <x v="1"/>
    <s v="3 AÑOS"/>
    <s v="CESAR AUGUSTO GOMEZ GARCIA"/>
    <s v="Decreto 2738"/>
    <n v="41472"/>
    <n v="92197"/>
    <s v="GESTION HUMANA Y DLLO ORGANIZACIONAL"/>
    <m/>
    <d v="2019-06-30T00:00:00"/>
    <s v="2012-08"/>
    <s v="2019-05"/>
    <n v="0.91983276714771112"/>
    <x v="29"/>
  </r>
  <r>
    <n v="38"/>
    <d v="2018-07-03T00:00:00"/>
    <d v="2018-07-03T00:00:00"/>
    <x v="10"/>
    <s v="11001032400020180029400"/>
    <x v="0"/>
    <s v="GOBERNACION DE ANTIOQUIA"/>
    <s v="CESAR AUGUSTO GOMEZ GARCIA"/>
    <n v="92197"/>
    <s v="NULIDAD Y RESTABLECIMIENTO DEL DERECHO"/>
    <s v="OTRAS"/>
    <n v="47569288945"/>
    <s v="ADMISIÓN"/>
    <s v="N/A"/>
    <s v="N/A"/>
    <x v="1"/>
    <s v="10 AÑOS"/>
    <s v="CESAR AUGUSTO GOMEZ GARCIA"/>
    <s v="Decreto 2738"/>
    <n v="41472"/>
    <n v="92197"/>
    <s v="HACIENDA"/>
    <m/>
    <d v="2019-06-30T00:00:00"/>
    <s v="2018-07"/>
    <s v="2019-05"/>
    <n v="0.72090880505727228"/>
    <x v="30"/>
  </r>
  <r>
    <n v="39"/>
    <d v="2017-03-03T00:00:00"/>
    <d v="2017-02-22T00:00:00"/>
    <x v="25"/>
    <s v="05001333300220170009000"/>
    <x v="0"/>
    <s v="GOBERNACION DE ANTIOQUIA"/>
    <s v="CESAR AUGUSTO GOMEZ GARCIA"/>
    <n v="92197"/>
    <s v="CONTRACTUAL"/>
    <s v="INCUMPLIMIENTO"/>
    <n v="50000000"/>
    <s v="ALEGATOS"/>
    <s v="N/A"/>
    <s v="N/A"/>
    <x v="0"/>
    <s v="4 AÑOS"/>
    <s v="CESAR AUGUSTO GOMEZ GARCIA"/>
    <s v="Decreto2738"/>
    <m/>
    <n v="92197"/>
    <s v="EDUCACION"/>
    <s v="Transporte escolar"/>
    <d v="2019-06-30T00:00:00"/>
    <s v="2017-03"/>
    <s v="2019-05"/>
    <n v="0.74907448279236832"/>
    <x v="31"/>
  </r>
  <r>
    <n v="40"/>
    <d v="2013-09-06T00:00:00"/>
    <d v="2013-07-15T00:00:00"/>
    <x v="31"/>
    <s v="05001333300420130018700"/>
    <x v="0"/>
    <s v="DEPARTAMENTO"/>
    <s v="ELIANA ROSA BOTERO LONDOÑO"/>
    <n v="108663"/>
    <s v="REPETICIÓN"/>
    <s v="PAGO DE SENTENCIA/CONCILIACIÓN"/>
    <n v="211061897"/>
    <s v=" OTRA"/>
    <s v="N/A"/>
    <s v="N/A"/>
    <x v="0"/>
    <s v="2 AÑOS"/>
    <s v="ELIANA ROSA BOTERO LONDOÑO"/>
    <n v="41306"/>
    <n v="41306"/>
    <n v="108663"/>
    <s v="GESTION HUMANA Y DLLO ORGANIZACIONAL"/>
    <m/>
    <d v="2019-06-30T00:00:00"/>
    <s v="2013-09"/>
    <s v="2019-05"/>
    <n v="0.89682027573721634"/>
    <x v="32"/>
  </r>
  <r>
    <n v="41"/>
    <d v="2014-08-20T00:00:00"/>
    <d v="2014-06-16T00:00:00"/>
    <x v="32"/>
    <s v="05001333302020140081800"/>
    <x v="0"/>
    <s v="DEPARTAMENTO"/>
    <s v="ELIANA ROSA BOTERO LONDOÑO"/>
    <n v="108663"/>
    <s v="REPETICIÓN"/>
    <s v="PAGO DE SENTENCIA/CONCILIACIÓN"/>
    <n v="174961730"/>
    <s v=" SENTENCIA 1RA EN CONTRA"/>
    <s v="N/A"/>
    <s v="N/A"/>
    <x v="1"/>
    <s v="2 AÑOS"/>
    <s v="ELIANA ROSA BOTERO LONDOÑO"/>
    <n v="41306"/>
    <n v="41306"/>
    <n v="108663"/>
    <s v="GESTION HUMANA Y DLLO ORGANIZACIONAL"/>
    <m/>
    <d v="2019-06-30T00:00:00"/>
    <s v="2014-08"/>
    <s v="2019-05"/>
    <n v="0.87309902800997818"/>
    <x v="33"/>
  </r>
  <r>
    <n v="42"/>
    <d v="2014-08-26T00:00:00"/>
    <d v="2014-07-17T00:00:00"/>
    <x v="33"/>
    <s v="05001333301620140101100"/>
    <x v="0"/>
    <s v="DEPARTAMENTO"/>
    <s v="ELIANA ROSA BOTERO LONDOÑO"/>
    <n v="108663"/>
    <s v="REPETICIÓN"/>
    <s v="PAGO DE SENTENCIA/CONCILIACIÓN"/>
    <n v="10214342"/>
    <s v=" SENTENCIA 1RA FAVORABLE"/>
    <s v="N/A"/>
    <s v="N/A"/>
    <x v="1"/>
    <s v="2 AÑOS"/>
    <s v="ELIANA ROSA BOTERO LONDOÑO"/>
    <n v="41306"/>
    <n v="41306"/>
    <n v="108663"/>
    <s v="GESTION HUMANA Y DLLO ORGANIZACIONAL"/>
    <m/>
    <d v="2019-06-30T00:00:00"/>
    <s v="2014-08"/>
    <s v="2019-05"/>
    <n v="0.87309902800997818"/>
    <x v="34"/>
  </r>
  <r>
    <n v="43"/>
    <d v="2015-04-15T00:00:00"/>
    <d v="2014-11-26T00:00:00"/>
    <x v="32"/>
    <s v="05001333302020140174900"/>
    <x v="0"/>
    <s v="DEPARTAMENTO"/>
    <s v="ELIANA ROSA BOTERO LONDOÑO"/>
    <n v="108663"/>
    <s v="CONTRACTUAL"/>
    <s v="LIQUIDACIÓN"/>
    <n v="628520"/>
    <s v=" SENTENCIA 1RA EN CONTRA"/>
    <s v="N/A"/>
    <s v="N/A"/>
    <x v="0"/>
    <s v="2 AÑOS"/>
    <s v="ELIANA ROSA BOTERO LONDOÑO"/>
    <n v="41306"/>
    <n v="41306"/>
    <n v="108663"/>
    <s v="GENERAL"/>
    <m/>
    <d v="2019-06-30T00:00:00"/>
    <s v="2015-04"/>
    <s v="2019-05"/>
    <n v="0.84219619313837668"/>
    <x v="35"/>
  </r>
  <r>
    <n v="44"/>
    <d v="2016-03-03T00:00:00"/>
    <d v="2016-03-07T00:00:00"/>
    <x v="34"/>
    <s v="05001333301220160021300"/>
    <x v="0"/>
    <s v="DEPARTAMENTO"/>
    <s v="ELIANA ROSA BOTERO LONDOÑO"/>
    <n v="108663"/>
    <s v="CONTRACTUAL"/>
    <s v="INCUMPLIMIENTO"/>
    <n v="80000000"/>
    <s v=" AUDIENCIA DE PRUEBAS"/>
    <s v="N/A"/>
    <s v="N/A"/>
    <x v="0"/>
    <s v="2 AÑOS"/>
    <s v="ELIANA ROSA BOTERO LONDOÑO"/>
    <n v="41306"/>
    <n v="41306"/>
    <n v="108663"/>
    <s v="EDUCACION"/>
    <m/>
    <d v="2019-06-30T00:00:00"/>
    <s v="2016-03"/>
    <s v="2019-05"/>
    <n v="0.78417653617343441"/>
    <x v="36"/>
  </r>
  <r>
    <n v="45"/>
    <d v="2018-03-22T00:00:00"/>
    <d v="2018-03-09T00:00:00"/>
    <x v="35"/>
    <s v="050013333019201800086"/>
    <x v="0"/>
    <s v="DEPARTAMENTO"/>
    <s v="ELIANA ROSA BOTERO LONDOÑO"/>
    <n v="108663"/>
    <s v="REPETICIÓN"/>
    <s v="PAGO DE SENTENCIA/CONCILIACIÓN"/>
    <n v="169095576"/>
    <s v="ADMISIÓN"/>
    <s v="N/A"/>
    <s v="N/A"/>
    <x v="0"/>
    <s v="2 AÑOS"/>
    <s v="ELIANA ROSA BOTERO LONDOÑO"/>
    <n v="41306"/>
    <n v="41306"/>
    <n v="108663"/>
    <s v="EDUCACION"/>
    <m/>
    <d v="2019-06-30T00:00:00"/>
    <s v="2018-03"/>
    <s v="2019-05"/>
    <n v="0.7262706022299783"/>
    <x v="37"/>
  </r>
  <r>
    <n v="46"/>
    <d v="2018-07-10T00:00:00"/>
    <d v="2018-07-10T00:00:00"/>
    <x v="36"/>
    <s v="05001333300120180011800"/>
    <x v="0"/>
    <s v="DEPARTAMENTO"/>
    <s v="ELIANA ROSA BOTERO LONDOÑO"/>
    <n v="108663"/>
    <s v="REPETICIÓN"/>
    <s v="PAGO DE SENTENCIA/CONCILIACIÓN"/>
    <n v="138482115"/>
    <s v="ADMISIÓN"/>
    <s v="N/A"/>
    <s v="N/A"/>
    <x v="0"/>
    <s v="2 AÑOS"/>
    <s v="ELIANA ROSA BOTERO LONDOÑO"/>
    <n v="41306"/>
    <n v="41306"/>
    <n v="108663"/>
    <s v="INFRAESTRUCTURA"/>
    <m/>
    <d v="2019-06-30T00:00:00"/>
    <s v="2018-07"/>
    <s v="2019-05"/>
    <n v="0.72090880505727228"/>
    <x v="38"/>
  </r>
  <r>
    <n v="47"/>
    <d v="2018-07-10T00:00:00"/>
    <d v="2018-07-10T00:00:00"/>
    <x v="37"/>
    <s v="05001333300320180028800"/>
    <x v="0"/>
    <s v="DEPARTAMENTO"/>
    <s v="ELIANA ROSA BOTERO LONDOÑO"/>
    <n v="108663"/>
    <s v="REPETICIÓN"/>
    <s v="PAGO DE SENTENCIA/CONCILIACIÓN"/>
    <n v="32295661"/>
    <s v=" OTRA"/>
    <s v="N/A"/>
    <s v="N/A"/>
    <x v="0"/>
    <s v="2 AÑOS"/>
    <s v="ELIANA ROSA BOTERO LONDOÑO"/>
    <n v="41306"/>
    <n v="41306"/>
    <n v="108663"/>
    <s v="EDUCACION"/>
    <m/>
    <d v="2019-06-30T00:00:00"/>
    <s v="2018-07"/>
    <s v="2019-05"/>
    <n v="0.72090880505727228"/>
    <x v="39"/>
  </r>
  <r>
    <n v="48"/>
    <d v="2014-08-25T00:00:00"/>
    <d v="2014-08-25T00:00:00"/>
    <x v="38"/>
    <s v="05001333301120140125500"/>
    <x v="0"/>
    <s v="ALVARO URIBE VELEZ"/>
    <s v="GUILLERMO CARDENAS GOMEZ"/>
    <n v="15438"/>
    <s v="REPETICIÓN"/>
    <s v="PAGO DE SENTENCIA/CONCILIACIÓN"/>
    <n v="194050776"/>
    <s v=" ALEGATOS DE SEGUNDA"/>
    <s v="NA"/>
    <s v="NA"/>
    <x v="1"/>
    <s v="2 AÑOS"/>
    <s v="ELIANA ROSA BOTERO LONDOÑO"/>
    <n v="41306"/>
    <n v="41306"/>
    <n v="108663"/>
    <m/>
    <m/>
    <d v="2019-06-30T00:00:00"/>
    <s v="2014-08"/>
    <s v="2019-05"/>
    <n v="0.87309902800997818"/>
    <x v="40"/>
  </r>
  <r>
    <n v="49"/>
    <d v="2014-08-25T00:00:00"/>
    <d v="2014-08-25T00:00:00"/>
    <x v="39"/>
    <s v="05001233300020160129700"/>
    <x v="0"/>
    <s v="ALVARO URIBE VELEZ"/>
    <s v="GUILLERMO CARDENAS GOMEZ"/>
    <n v="15438"/>
    <s v="REPETICIÓN"/>
    <s v="PAGO DE SENTENCIA/CONCILIACIÓN"/>
    <n v="275838651"/>
    <s v="ALEGATOS"/>
    <s v="NA"/>
    <s v="NA"/>
    <x v="1"/>
    <s v="2 AÑOS"/>
    <s v="ELIANA ROSA BOTERO LONDOÑO"/>
    <n v="41306"/>
    <n v="41306"/>
    <n v="108663"/>
    <m/>
    <m/>
    <d v="2019-06-30T00:00:00"/>
    <s v="2014-08"/>
    <s v="2019-05"/>
    <n v="0.87309902800997818"/>
    <x v="41"/>
  </r>
  <r>
    <n v="50"/>
    <d v="2014-10-10T00:00:00"/>
    <d v="2014-09-10T00:00:00"/>
    <x v="40"/>
    <s v="05001333301720140046200"/>
    <x v="0"/>
    <s v="ALVARO URIBE VELEZ"/>
    <s v="GUILLERMO CARDENAS GOMEZ"/>
    <n v="15438"/>
    <s v="REPETICIÓN"/>
    <s v="PAGO DE SENTENCIA/CONCILIACIÓN"/>
    <n v="184293652"/>
    <s v=" SENTENCIA 1RA EN CONTRA"/>
    <s v="NA"/>
    <s v="NA"/>
    <x v="1"/>
    <s v="2 AÑOS"/>
    <s v="ELIANA ROSA BOTERO LONDOÑO"/>
    <n v="41306"/>
    <n v="41306"/>
    <n v="108663"/>
    <m/>
    <m/>
    <d v="2019-06-30T00:00:00"/>
    <s v="2014-10"/>
    <s v="2019-05"/>
    <n v="0.87048003200892055"/>
    <x v="42"/>
  </r>
  <r>
    <n v="51"/>
    <d v="2012-03-01T00:00:00"/>
    <d v="2011-10-24T00:00:00"/>
    <x v="41"/>
    <s v="05837333100120110030600"/>
    <x v="0"/>
    <s v="CORPORACIÓN AMBIENTAL BIOMUNICIPIOS"/>
    <s v="FRANCISCO JAVIER BAENA GÓMEZ"/>
    <n v="168127"/>
    <s v="CONTRACTUAL"/>
    <s v="LIQUIDACIÓN"/>
    <n v="7200000"/>
    <s v="CONTESTACIÓN"/>
    <s v="N/A"/>
    <s v="N/A"/>
    <x v="0"/>
    <s v="4 AÑOS"/>
    <s v="FRANCISCO JAVIER BAENA GOMEZ"/>
    <s v="Decreto 3316 del 02 de Diciembre del año 2011"/>
    <n v="40893"/>
    <n v="168127"/>
    <s v="MEDIO AMBIENTE"/>
    <s v="Se entegó Liquidación de Credito"/>
    <d v="2019-06-30T00:00:00"/>
    <s v="2012-03"/>
    <s v="2019-05"/>
    <n v="0.92486896816872588"/>
    <x v="43"/>
  </r>
  <r>
    <n v="52"/>
    <d v="2013-04-29T00:00:00"/>
    <d v="2013-03-12T00:00:00"/>
    <x v="42"/>
    <s v="05001333300720130016700"/>
    <x v="0"/>
    <s v="DEPARTAMENTO DE ANTIOQUIA "/>
    <s v="FRANCISCO JAVIER BAENA GÓMEZ"/>
    <n v="168127"/>
    <s v="REPARACIÓN DIRECTA"/>
    <s v="OTRAS"/>
    <n v="131352971"/>
    <s v=" SENTENCIA 1RA FAVORABLE"/>
    <s v="N/A"/>
    <s v="N/A"/>
    <x v="0"/>
    <s v="3 AÑOS"/>
    <s v="FRANCISCO JAVIER BAENA GOMEZ"/>
    <s v="Decreto 3316 del 02 de Diciembre del año 2011"/>
    <n v="40893"/>
    <n v="168127"/>
    <s v="EDUCACION"/>
    <s v="Sentencia, No accede a Pretensiones, No se Apela."/>
    <d v="2019-06-30T00:00:00"/>
    <s v="2013-04"/>
    <s v="2019-05"/>
    <n v="0.90523228857886351"/>
    <x v="44"/>
  </r>
  <r>
    <n v="53"/>
    <d v="2007-12-19T00:00:00"/>
    <d v="2007-12-19T00:00:00"/>
    <x v="43"/>
    <s v="05001310301520020005900"/>
    <x v="0"/>
    <s v="DEPARTAMENTO DE ANTIOQUIA CONTRA LICOANTIOQUIA"/>
    <s v="FRANCISCO JAVIER BAENA GÓMEZ"/>
    <n v="168127"/>
    <s v="EJECUTIVA"/>
    <s v="SINGULAR "/>
    <n v="15313855857"/>
    <s v=" SENTENCIA 1RA FAVORABLE"/>
    <s v="N/A"/>
    <s v="N/A"/>
    <x v="0"/>
    <n v="13"/>
    <s v="FRANCISCO JAVIER BAENA GOMEZ"/>
    <s v="Decreto 3316 del 02 de Diciembre del año 2011"/>
    <n v="40893"/>
    <n v="168127"/>
    <s v="FABRICA DE LICORES DE ANTIOQUIA"/>
    <s v="SE REMITE AL JUZGADO PRIMERO DE EJECUCIÓN CIVIL DEL CIRCUITO DE MEDELLIN"/>
    <d v="2019-06-30T00:00:00"/>
    <s v="2007-12"/>
    <s v="2019-05"/>
    <n v="1.1030202263695978"/>
    <x v="45"/>
  </r>
  <r>
    <n v="54"/>
    <d v="2015-05-13T00:00:00"/>
    <d v="2015-04-06T00:00:00"/>
    <x v="44"/>
    <s v="05615310300120150011200"/>
    <x v="1"/>
    <s v="DEPARTAMENTO DE ANTIOQUIA "/>
    <s v="FRANCISCO JAVIER BAENA GÓMEZ"/>
    <n v="168127"/>
    <s v="NULIDAD"/>
    <s v="OTRAS"/>
    <n v="0"/>
    <s v="ADMISIÓN"/>
    <s v="N/A"/>
    <s v="N/A"/>
    <x v="0"/>
    <s v="2 AÑOS"/>
    <s v="FRANCISCO JAVIER BAENA GOMEZ"/>
    <s v="Decreto 3316 del 02 de Diciembre del año 2011"/>
    <n v="40893"/>
    <n v="168127"/>
    <s v="INFRAESTRUCTURA"/>
    <s v="ora: 10:00  Fecha auto: 13/09/2016  Tipo Audiencia: Audiencia de Trámite y Juzgamiento Proceso: Juzgado 1º Civil Circuito de Rionegro 2015 0011200 Descripción: DEMANDANTE: DEPARTAMENTO DE ANTIOQUIA (ACT)"/>
    <d v="2019-06-30T00:00:00"/>
    <s v="2015-05"/>
    <s v="2019-05"/>
    <n v="0.83998654775155424"/>
    <x v="0"/>
  </r>
  <r>
    <n v="55"/>
    <d v="2017-12-19T00:00:00"/>
    <d v="2017-12-19T00:00:00"/>
    <x v="45"/>
    <s v="05001333300920170062400"/>
    <x v="0"/>
    <s v="DEPARTAMENTO DE ANTIOQUIA"/>
    <s v="FRANCISCO JAVIER BAENA GÓMEZ"/>
    <n v="168127"/>
    <s v="REPETICIÓN"/>
    <s v="OTRAS"/>
    <n v="1135200"/>
    <s v="ADMISIÓN"/>
    <s v="N/A"/>
    <s v="N/A"/>
    <x v="0"/>
    <s v="3 AÑOS"/>
    <s v="FRANCISCO JAVIER BAENA GÓMEZ"/>
    <s v="Decreto 3316 del 02 de Diciembre del año 2012"/>
    <n v="40894"/>
    <n v="168127"/>
    <s v="Educación"/>
    <s v="Accion de Repetición"/>
    <d v="2019-06-30T00:00:00"/>
    <s v="2017-12"/>
    <s v="2019-05"/>
    <n v="0.73775340333228467"/>
    <x v="46"/>
  </r>
  <r>
    <n v="56"/>
    <d v="2018-01-22T00:00:00"/>
    <d v="2017-12-19T00:00:00"/>
    <x v="46"/>
    <s v="05001333301120170064900"/>
    <x v="0"/>
    <s v="DEPARTAMENTO DE ANTIOQUIA"/>
    <s v="FRANCISCO JAVIER BAENA GÓMEZ"/>
    <n v="168127"/>
    <s v="REPETICIÓN"/>
    <s v="OTRAS"/>
    <n v="1108820"/>
    <s v="ADMISIÓN"/>
    <s v="N/A"/>
    <s v="N/A"/>
    <x v="0"/>
    <s v="3 AÑOS"/>
    <s v="FRANCISCO JAVIER BAENA GÓMEZ"/>
    <s v="Decreto 3316 del 02 de Diciembre del año 2013"/>
    <n v="40895"/>
    <n v="168127"/>
    <s v="Educación"/>
    <s v="Accion de Repetición"/>
    <d v="2019-06-30T00:00:00"/>
    <s v="2018-01"/>
    <s v="2019-05"/>
    <n v="0.73315604755546138"/>
    <x v="47"/>
  </r>
  <r>
    <n v="57"/>
    <d v="2018-01-22T00:00:00"/>
    <d v="2017-12-19T00:00:00"/>
    <x v="46"/>
    <s v="05001333301120170065000"/>
    <x v="0"/>
    <s v="DEPARTAMENTO DE ANTIOQUIA"/>
    <s v="FRANCISCO JAVIER BAENA GÓMEZ"/>
    <n v="168127"/>
    <s v="REPETICIÓN"/>
    <s v="OTRAS"/>
    <n v="17631896"/>
    <s v="ADMISIÓN"/>
    <s v="N/A"/>
    <s v="N/A"/>
    <x v="0"/>
    <s v="3 AÑOS"/>
    <s v="FRANCISCO JAVIER BAENA GÓMEZ"/>
    <s v="Decreto 3316 del 02 de Diciembre del año 2014"/>
    <n v="40896"/>
    <n v="168127"/>
    <s v="Educación"/>
    <s v="Accion de Repetición"/>
    <d v="2019-06-30T00:00:00"/>
    <s v="2018-01"/>
    <s v="2019-05"/>
    <n v="0.73315604755546138"/>
    <x v="48"/>
  </r>
  <r>
    <n v="58"/>
    <d v="2018-02-06T00:00:00"/>
    <d v="2017-12-19T00:00:00"/>
    <x v="34"/>
    <s v="05001333301220170063600"/>
    <x v="0"/>
    <s v="DEPARTAMENTO DE ANTIOQUIA"/>
    <s v="FRANCISCO JAVIER BAENA GÓMEZ"/>
    <n v="168127"/>
    <s v="REPETICIÓN"/>
    <s v="OTRAS"/>
    <n v="979008"/>
    <s v="ADMISIÓN"/>
    <s v="N/A"/>
    <s v="N/A"/>
    <x v="0"/>
    <s v="3 AÑOS"/>
    <s v="FRANCISCO JAVIER BAENA GÓMEZ"/>
    <s v="Decreto 3316 del 02 de Diciembre del año 2015"/>
    <n v="40897"/>
    <n v="168127"/>
    <s v="Educación"/>
    <s v="Accion de Repetición"/>
    <d v="2019-06-30T00:00:00"/>
    <s v="2018-02"/>
    <s v="2019-05"/>
    <n v="0.72801438659902051"/>
    <x v="49"/>
  </r>
  <r>
    <n v="59"/>
    <d v="2018-02-06T00:00:00"/>
    <d v="2017-12-19T00:00:00"/>
    <x v="34"/>
    <s v="05001333301220170063500"/>
    <x v="0"/>
    <s v="DEPARTAMENTO DE ANTIOQUIA"/>
    <s v="FRANCISCO JAVIER BAENA GÓMEZ"/>
    <n v="168127"/>
    <s v="REPETICIÓN"/>
    <s v="OTRAS"/>
    <n v="17332200"/>
    <s v="ADMISIÓN"/>
    <s v="N/A"/>
    <s v="N/A"/>
    <x v="0"/>
    <s v="3 AÑOS"/>
    <s v="FRANCISCO JAVIER BAENA GÓMEZ"/>
    <s v="Decreto 3316 del 02 de Diciembre del año 2016"/>
    <n v="40898"/>
    <n v="168127"/>
    <s v="Educación"/>
    <s v="Accion de Repetición"/>
    <d v="2019-06-30T00:00:00"/>
    <s v="2018-02"/>
    <s v="2019-05"/>
    <n v="0.72801438659902051"/>
    <x v="50"/>
  </r>
  <r>
    <n v="60"/>
    <d v="2018-01-24T00:00:00"/>
    <d v="2017-12-19T00:00:00"/>
    <x v="47"/>
    <s v="05001333301420170064800"/>
    <x v="0"/>
    <s v="DEPARTAMENTO DE ANTIOQUIA"/>
    <s v="FRANCISCO JAVIER BAENA GÓMEZ"/>
    <n v="168127"/>
    <s v="REPETICIÓN"/>
    <s v="OTRAS"/>
    <n v="1733977"/>
    <s v="ADMISIÓN"/>
    <s v="N/A"/>
    <s v="N/A"/>
    <x v="0"/>
    <s v="3 AÑOS"/>
    <s v="FRANCISCO JAVIER BAENA GÓMEZ"/>
    <s v="Decreto 3316 del 02 de Diciembre del año 2017"/>
    <n v="40899"/>
    <n v="168127"/>
    <s v="Educación"/>
    <s v="Accion de Repetición"/>
    <d v="2019-06-30T00:00:00"/>
    <s v="2018-01"/>
    <s v="2019-05"/>
    <n v="0.73315604755546138"/>
    <x v="51"/>
  </r>
  <r>
    <n v="61"/>
    <d v="2018-01-24T00:00:00"/>
    <d v="2017-12-19T00:00:00"/>
    <x v="48"/>
    <s v="05001333302320170066000"/>
    <x v="0"/>
    <s v="DEPARTAMENTO DE ANTIOQUIA"/>
    <s v="FRANCISCO JAVIER BAENA GÓMEZ"/>
    <n v="168127"/>
    <s v="REPETICIÓN"/>
    <s v="OTRAS"/>
    <n v="1016987"/>
    <s v="ADMISIÓN"/>
    <s v="N/A"/>
    <s v="N/A"/>
    <x v="0"/>
    <s v="3 AÑOS"/>
    <s v="FRANCISCO JAVIER BAENA GÓMEZ"/>
    <s v="Decreto 3316 del 02 de Diciembre del año 2018"/>
    <n v="40900"/>
    <n v="168127"/>
    <s v="Educación"/>
    <s v="Accion de Repetición"/>
    <d v="2019-06-30T00:00:00"/>
    <s v="2018-01"/>
    <s v="2019-05"/>
    <n v="0.73315604755546138"/>
    <x v="52"/>
  </r>
  <r>
    <n v="62"/>
    <d v="2017-12-19T00:00:00"/>
    <d v="2017-12-19T00:00:00"/>
    <x v="49"/>
    <s v="05001333302820170064900"/>
    <x v="0"/>
    <s v="DEPARTAMENTO DE ANTIOQUIA"/>
    <s v="FRANCISCO JAVIER BAENA GÓMEZ"/>
    <n v="168127"/>
    <s v="REPETICIÓN"/>
    <s v="OTRAS"/>
    <n v="983758"/>
    <s v="ADMISIÓN"/>
    <s v="N/A"/>
    <s v="N/A"/>
    <x v="0"/>
    <s v="3 AÑOS"/>
    <s v="FRANCISCO JAVIER BAENA GÓMEZ"/>
    <s v="Decreto 3316 del 02 de Diciembre del año 2019"/>
    <n v="40901"/>
    <n v="168127"/>
    <s v="Educación"/>
    <s v="Accion de Repetición"/>
    <d v="2019-06-30T00:00:00"/>
    <s v="2017-12"/>
    <s v="2019-05"/>
    <n v="0.73775340333228467"/>
    <x v="53"/>
  </r>
  <r>
    <n v="63"/>
    <d v="2018-10-08T00:00:00"/>
    <d v="2018-10-08T00:00:00"/>
    <x v="50"/>
    <s v="05001333301320180041100"/>
    <x v="0"/>
    <s v="DEPARTAMENTO DE ANTIOQUIA"/>
    <s v="FRANCISCO JAVIER BAENA GÓMEZ"/>
    <n v="168127"/>
    <s v="REPETICIÓN"/>
    <s v="OTRAS"/>
    <n v="14329454"/>
    <s v="ADMISIÓN"/>
    <s v="N/A"/>
    <s v="N/A"/>
    <x v="0"/>
    <s v="3 AÑOS"/>
    <s v="FRANCISCO JAVIER BAENA GÓMEZ"/>
    <s v="Decreto 3316 del 02 de Diciembre del año 2019"/>
    <n v="40901"/>
    <n v="168127"/>
    <s v="Educación"/>
    <s v="Accion de Repetición"/>
    <d v="2019-06-30T00:00:00"/>
    <s v="2018-10"/>
    <s v="2019-05"/>
    <n v="0.71799623930895951"/>
    <x v="54"/>
  </r>
  <r>
    <n v="64"/>
    <d v="2018-10-08T00:00:00"/>
    <d v="2018-10-08T00:00:00"/>
    <x v="51"/>
    <s v="05001333300520180038700"/>
    <x v="0"/>
    <s v="DEPARTAMENTO DE ANTIOQUIA"/>
    <s v="FRANCISCO JAVIER BAENA GÓMEZ"/>
    <n v="168127"/>
    <s v="REPETICIÓN"/>
    <s v="OTRAS"/>
    <n v="37758982"/>
    <s v="ADMISIÓN"/>
    <s v="N/A"/>
    <s v="N/A"/>
    <x v="0"/>
    <s v="3 AÑOS"/>
    <s v="FRANCISCO JAVIER BAENA GÓMEZ"/>
    <s v="Decreto 3316 del 02 de Diciembre del año 2019"/>
    <n v="40901"/>
    <n v="168127"/>
    <s v="Educación"/>
    <s v="Accion de Repetición"/>
    <d v="2019-06-30T00:00:00"/>
    <s v="2018-10"/>
    <s v="2019-05"/>
    <n v="0.71799623930895951"/>
    <x v="55"/>
  </r>
  <r>
    <n v="65"/>
    <d v="2018-10-08T00:00:00"/>
    <d v="2018-10-08T00:00:00"/>
    <x v="52"/>
    <s v="05001333303320180039700"/>
    <x v="0"/>
    <s v="DEPARTAMENTO DE ANTIOQUIA"/>
    <s v="FRANCISCO JAVIER BAENA GÓMEZ"/>
    <n v="168127"/>
    <s v="REPETICIÓN"/>
    <s v="OTRAS"/>
    <n v="30497727"/>
    <s v="ADMISIÓN"/>
    <s v="N/A"/>
    <s v="N/A"/>
    <x v="0"/>
    <s v="3 AÑOS"/>
    <s v="FRANCISCO JAVIER BAENA GÓMEZ"/>
    <s v="Decreto 3316 del 02 de Diciembre del año 2019"/>
    <n v="40901"/>
    <n v="168127"/>
    <s v="Educación"/>
    <s v="Accion de Repetición"/>
    <d v="2019-06-30T00:00:00"/>
    <s v="2018-10"/>
    <s v="2019-05"/>
    <n v="0.71799623930895951"/>
    <x v="56"/>
  </r>
  <r>
    <n v="66"/>
    <d v="2018-10-08T00:00:00"/>
    <d v="2018-10-08T00:00:00"/>
    <x v="53"/>
    <s v="05001333300820180039700"/>
    <x v="0"/>
    <s v="DEPARTAMENTO DE ANTIOQUIA"/>
    <s v="FRANCISCO JAVIER BAENA GÓMEZ"/>
    <n v="168127"/>
    <s v="REPETICIÓN"/>
    <s v="OTRAS"/>
    <n v="36752108"/>
    <s v="ADMISIÓN"/>
    <s v="N/A"/>
    <s v="N/A"/>
    <x v="0"/>
    <s v="3 AÑOS"/>
    <s v="FRANCISCO JAVIER BAENA GÓMEZ"/>
    <s v="Decreto 3316 del 02 de Diciembre del año 2019"/>
    <n v="40901"/>
    <n v="168127"/>
    <s v="Educación"/>
    <s v="Accion de Repetición"/>
    <d v="2019-06-30T00:00:00"/>
    <s v="2018-10"/>
    <s v="2019-05"/>
    <n v="0.71799623930895951"/>
    <x v="57"/>
  </r>
  <r>
    <n v="67"/>
    <d v="2018-10-08T00:00:00"/>
    <d v="2018-10-08T00:00:00"/>
    <x v="54"/>
    <s v="05001333301720180039800"/>
    <x v="0"/>
    <s v="DEPARTAMENTO DE ANTIOQUIA"/>
    <s v="FRANCISCO JAVIER BAENA GÓMEZ"/>
    <n v="168127"/>
    <s v="REPETICIÓN"/>
    <s v="OTRAS"/>
    <n v="35496968"/>
    <s v="ADMISIÓN"/>
    <s v="N/A"/>
    <s v="N/A"/>
    <x v="0"/>
    <s v="3 AÑOS"/>
    <s v="FRANCISCO JAVIER BAENA GÓMEZ"/>
    <s v="Decreto 3316 del 02 de Diciembre del año 2019"/>
    <n v="40901"/>
    <n v="168127"/>
    <s v="Educación"/>
    <s v="Accion de Repetición"/>
    <d v="2019-06-30T00:00:00"/>
    <s v="2018-10"/>
    <s v="2019-05"/>
    <n v="0.71799623930895951"/>
    <x v="58"/>
  </r>
  <r>
    <n v="68"/>
    <d v="2018-10-08T00:00:00"/>
    <d v="2018-10-08T00:00:00"/>
    <x v="55"/>
    <s v="05001333302220180042700"/>
    <x v="0"/>
    <s v="DEPARTAMENTO DE ANTIOQUIA"/>
    <s v="FRANCISCO JAVIER BAENA GÓMEZ"/>
    <n v="168127"/>
    <s v="REPETICIÓN"/>
    <s v="OTRAS"/>
    <n v="38572252"/>
    <s v="ADMISIÓN"/>
    <s v="N/A"/>
    <s v="N/A"/>
    <x v="0"/>
    <s v="3 AÑOS"/>
    <s v="FRANCISCO JAVIER BAENA GÓMEZ"/>
    <s v="Decreto 3316 del 02 de Diciembre del año 2019"/>
    <n v="40901"/>
    <n v="168127"/>
    <s v="Educación"/>
    <s v="Accion de Repetición"/>
    <d v="2019-06-30T00:00:00"/>
    <s v="2018-10"/>
    <s v="2019-05"/>
    <n v="0.71799623930895951"/>
    <x v="59"/>
  </r>
  <r>
    <n v="69"/>
    <d v="2019-01-17T00:00:00"/>
    <d v="2019-01-17T00:00:00"/>
    <x v="56"/>
    <s v="05001333300720190001000"/>
    <x v="0"/>
    <s v="DEPARTAMENTO DE ANTIOQUIA"/>
    <s v="FRANCISCO JAVIER BAENA GÓMEZ"/>
    <n v="168127"/>
    <s v="REPETICIÓN"/>
    <s v="OTRAS"/>
    <n v="45642187"/>
    <s v="ADMISIÓN"/>
    <s v="N/A"/>
    <s v="N/A"/>
    <x v="0"/>
    <s v="3 AÑOS"/>
    <s v="FRANCISCO JAVIER BAENA GÓMEZ"/>
    <s v="Decreto 3316 del 02 de Diciembre del año 2019"/>
    <n v="40901"/>
    <n v="168127"/>
    <s v="Educación"/>
    <s v="Accion de Repetición"/>
    <d v="2019-06-30T00:00:00"/>
    <s v="2019-01"/>
    <s v="2019-05"/>
    <n v="1.0183046618322631"/>
    <x v="60"/>
  </r>
  <r>
    <n v="70"/>
    <d v="2019-01-17T00:00:00"/>
    <d v="2019-01-17T00:00:00"/>
    <x v="57"/>
    <s v="05001333303620190001000"/>
    <x v="0"/>
    <s v="DEPARTAMENTO DE ANTIOQUIA"/>
    <s v="FRANCISCO JAVIER BAENA GÓMEZ"/>
    <n v="168127"/>
    <s v="REPETICIÓN"/>
    <s v="OTRAS"/>
    <n v="10179150"/>
    <s v="ADMISIÓN"/>
    <s v="N/A"/>
    <s v="N/A"/>
    <x v="0"/>
    <s v="3 AÑOS"/>
    <s v="FRANCISCO JAVIER BAENA GÓMEZ"/>
    <s v="Decreto 3316 del 02 de Diciembre del año 2019"/>
    <n v="40901"/>
    <n v="168127"/>
    <s v="Educación"/>
    <s v="Accion de Repetición"/>
    <d v="2019-06-30T00:00:00"/>
    <s v="2019-01"/>
    <s v="2019-05"/>
    <n v="1.0183046618322631"/>
    <x v="61"/>
  </r>
  <r>
    <n v="71"/>
    <d v="2019-02-25T00:00:00"/>
    <d v="2019-02-25T00:00:00"/>
    <x v="58"/>
    <s v="05001333300920190008200"/>
    <x v="0"/>
    <s v="DEPARTAMENTO DE ANTIOQUIA"/>
    <s v="FRANCISCO JAVIER BAENA GÓMEZ"/>
    <n v="168127"/>
    <s v="REPETICIÓN"/>
    <s v="OTRAS"/>
    <n v="26069388"/>
    <s v="ADMISIÓN"/>
    <s v="N/A"/>
    <s v="N/A"/>
    <x v="0"/>
    <s v="3 AÑOS"/>
    <s v="FRANCISCO JAVIER BAENA GÓMEZ"/>
    <s v="Decreto 3316 del 02 de Diciembre del año 2019"/>
    <n v="40901"/>
    <n v="168127"/>
    <s v="Educación"/>
    <s v="Accion de Repetición"/>
    <d v="2019-06-30T00:00:00"/>
    <s v="2019-02"/>
    <s v="2019-05"/>
    <n v="1.0124530539632337"/>
    <x v="62"/>
  </r>
  <r>
    <n v="72"/>
    <d v="2019-02-25T00:00:00"/>
    <d v="2019-02-25T00:00:00"/>
    <x v="59"/>
    <s v="05001333301620190007700"/>
    <x v="0"/>
    <s v="DEPARTAMENTO DE ANTIOQUIA"/>
    <s v="FRANCISCO JAVIER BAENA GÓMEZ"/>
    <n v="168127"/>
    <s v="REPETICIÓN"/>
    <s v="OTRAS"/>
    <n v="52636227"/>
    <s v="ADMISIÓN"/>
    <s v="N/A"/>
    <s v="N/A"/>
    <x v="0"/>
    <s v="3 AÑOS"/>
    <s v="FRANCISCO JAVIER BAENA GÓMEZ"/>
    <s v="Decreto 3316 del 02 de Diciembre del año 2019"/>
    <n v="40901"/>
    <n v="168127"/>
    <s v="Educación"/>
    <s v="Accion de Repetición"/>
    <d v="2019-06-30T00:00:00"/>
    <s v="2019-02"/>
    <s v="2019-05"/>
    <n v="1.0124530539632337"/>
    <x v="63"/>
  </r>
  <r>
    <n v="73"/>
    <d v="2019-02-25T00:00:00"/>
    <d v="2019-02-25T00:00:00"/>
    <x v="53"/>
    <s v="05001333300920190008500"/>
    <x v="0"/>
    <s v="DEPARTAMENTO DE ANTIOQUIA"/>
    <s v="FRANCISCO JAVIER BAENA GÓMEZ"/>
    <n v="168127"/>
    <s v="REPETICIÓN"/>
    <s v="OTRAS"/>
    <n v="11356340"/>
    <s v="ADMISIÓN"/>
    <s v="N/A"/>
    <s v="N/A"/>
    <x v="0"/>
    <s v="3 AÑOS"/>
    <s v="FRANCISCO JAVIER BAENA GÓMEZ"/>
    <s v="Decreto 3316 del 02 de Diciembre del año 2019"/>
    <n v="40901"/>
    <n v="168127"/>
    <s v="Educación"/>
    <s v="Accion de Repetición"/>
    <d v="2019-06-30T00:00:00"/>
    <s v="2019-02"/>
    <s v="2019-05"/>
    <n v="1.0124530539632337"/>
    <x v="64"/>
  </r>
  <r>
    <n v="74"/>
    <d v="2013-05-15T00:00:00"/>
    <d v="2013-02-18T00:00:00"/>
    <x v="2"/>
    <s v="05001233300020130023900"/>
    <x v="0"/>
    <s v="DEPARTAMENTO DE ANTIOQUIA Y OTRO "/>
    <s v="MAGNOLIA ALZATE ZULUAGA "/>
    <n v="109459"/>
    <s v="REPETICIÓN"/>
    <s v="PAGO DE SENTENCIA/CONCILIACIÓN"/>
    <n v="0"/>
    <s v=" OTRA"/>
    <s v="N/A"/>
    <s v="N/A"/>
    <x v="0"/>
    <s v="4 AÑOS "/>
    <m/>
    <m/>
    <m/>
    <m/>
    <s v="INFRAESTRUCTURA"/>
    <m/>
    <d v="2019-06-30T00:00:00"/>
    <s v="2013-05"/>
    <s v="2019-05"/>
    <n v="0.90271630632315503"/>
    <x v="0"/>
  </r>
  <r>
    <n v="75"/>
    <d v="2012-10-22T00:00:00"/>
    <d v="2012-10-09T00:00:00"/>
    <x v="19"/>
    <s v="05001233300020120048300"/>
    <x v="0"/>
    <s v="DEPARTAMENTO DE ANTIOQUIA Vs YOLANDA PINTO AFANADOR"/>
    <s v="JORGE MARIO AGUDELO ZAPATA"/>
    <n v="127022"/>
    <s v="REPETICIÓN"/>
    <s v="REINTEGRO POR REESTRUCTURACIÓN"/>
    <n v="394760268"/>
    <s v=" SENTENCIA 1RA EN CONTRA"/>
    <m/>
    <m/>
    <x v="1"/>
    <s v="7 años"/>
    <s v="JORGE MARIO AGUDELO ZAPATA"/>
    <n v="3285"/>
    <n v="40872"/>
    <n v="127022"/>
    <s v="GESTION HUMANA Y DLLO ORGANIZACIONAL"/>
    <s v="REESTRUCTURACIÓN DCTO 2320 DE 2001- FONPREMAG"/>
    <d v="2019-06-30T00:00:00"/>
    <s v="2012-10"/>
    <s v="2019-05"/>
    <n v="0.91571046926219446"/>
    <x v="65"/>
  </r>
  <r>
    <n v="76"/>
    <d v="2003-10-08T00:00:00"/>
    <d v="2002-05-22T00:00:00"/>
    <x v="60"/>
    <s v="05001233100020020232300"/>
    <x v="0"/>
    <s v="DEPARTAMENTO DE ANTIOQUIA Vs INVIAS"/>
    <s v="JORGE MARIO AGUDELO ZAPATA"/>
    <n v="127022"/>
    <s v="CONTRACTUAL"/>
    <s v="INCUMPLIMIENTO"/>
    <n v="500000000"/>
    <s v=" SENTENCIA 1RA EN CONTRA"/>
    <m/>
    <m/>
    <x v="1"/>
    <s v="18 años"/>
    <s v="JORGE MARIO AGUDELO ZAPATA"/>
    <n v="3285"/>
    <n v="40872"/>
    <n v="127022"/>
    <s v="INFRAESTRUCTURA"/>
    <s v="PENSIONES ANTIOQUIA"/>
    <d v="2019-06-30T00:00:00"/>
    <s v="2003-10"/>
    <s v="2019-05"/>
    <n v="1.3603060619588336"/>
    <x v="66"/>
  </r>
  <r>
    <n v="77"/>
    <d v="2013-10-30T00:00:00"/>
    <d v="2013-10-11T00:00:00"/>
    <x v="19"/>
    <s v="05001233300020130166100"/>
    <x v="0"/>
    <s v="DEPARTAMENTO DE ANTIOQUIA Vs HERNANDO DE JESUS BETANCUR RAMIREZ"/>
    <s v="JORGE MARIO AGUDELO ZAPATA"/>
    <n v="127022"/>
    <s v="REPETICIÓN"/>
    <s v="PAGO DE SENTENCIA/CONCILIACIÓN"/>
    <n v="1039500435"/>
    <s v=" AUDIENCIA DE PRUEBAS"/>
    <m/>
    <m/>
    <x v="1"/>
    <s v="8 AÑOS"/>
    <s v="JORGE MARIO AGUDELO ZAPATA"/>
    <n v="3285"/>
    <n v="40872"/>
    <n v="127022"/>
    <s v="CONTRALORIA DEPARTAMENTAL"/>
    <m/>
    <d v="2019-06-30T00:00:00"/>
    <s v="2013-10"/>
    <s v="2019-05"/>
    <n v="0.8991542823758738"/>
    <x v="67"/>
  </r>
  <r>
    <n v="78"/>
    <d v="2014-05-28T00:00:00"/>
    <d v="2014-04-14T00:00:00"/>
    <x v="61"/>
    <s v="05001333302220140047200"/>
    <x v="0"/>
    <s v="DEPARTAMENTO DE ANTIOQUIA Vs YOLANDA PINTO AFANADOR"/>
    <s v="JORGE MARIO AGUDELO ZAPATA"/>
    <n v="127022"/>
    <s v="REPETICIÓN"/>
    <s v="REINTEGRO POR REESTRUCTURACIÓN"/>
    <n v="125638999"/>
    <s v=" SENTENCIA 1RA EN CONTRA"/>
    <m/>
    <m/>
    <x v="1"/>
    <s v="6 AÑOS"/>
    <s v="JORGE MARIO AGUDELO ZAPATA"/>
    <n v="3285"/>
    <n v="40872"/>
    <n v="127022"/>
    <s v="GESTION HUMANA Y DLLO ORGANIZACIONAL"/>
    <s v="RESTRUCTURACIÓN DCTO 2320 DE 2001"/>
    <d v="2019-06-30T00:00:00"/>
    <s v="2014-05"/>
    <s v="2019-05"/>
    <n v="0.87701310636330021"/>
    <x v="68"/>
  </r>
  <r>
    <n v="79"/>
    <d v="2017-04-21T00:00:00"/>
    <d v="2017-04-07T00:00:00"/>
    <x v="62"/>
    <s v="05001333300120170021600"/>
    <x v="0"/>
    <s v="DEPARTAMENTO DE ANTIOQUIA Vs MUNICIPIO DE SAN ROQUE"/>
    <s v="JORGE MARIO AGUDELO ZAPATA"/>
    <n v="127022"/>
    <s v="CONTRACTUAL"/>
    <s v="LIQUIDACIÓN"/>
    <n v="80000000"/>
    <s v=" AUDIENCIA DE PRUEBAS"/>
    <m/>
    <m/>
    <x v="0"/>
    <s v="5 años"/>
    <s v="JORGE MARIO AGUDELO ZAPATA"/>
    <n v="3285"/>
    <n v="40872"/>
    <n v="127022"/>
    <s v="EDUCACION"/>
    <s v="LIQUIDACION JUDICIAL DE CONTRATO DE TRANSPORTE"/>
    <d v="2019-06-30T00:00:00"/>
    <s v="2017-04"/>
    <s v="2019-05"/>
    <n v="0.7455426697308053"/>
    <x v="69"/>
  </r>
  <r>
    <n v="80"/>
    <d v="2018-07-10T00:00:00"/>
    <d v="2018-06-19T00:00:00"/>
    <x v="63"/>
    <s v="05001333301320180024100"/>
    <x v="0"/>
    <s v="DEPARTAMENTO DE ANTIOQUIA Vs SERGIO FAJARDO Y OTROS"/>
    <s v="JORGE MARIO AGUDELO ZAPATA"/>
    <n v="127022"/>
    <s v="REPETICIÓN"/>
    <s v="PAGO DE SENTENCIA/CONCILIACIÓN"/>
    <n v="149660485"/>
    <s v="ADMISIÓN"/>
    <m/>
    <m/>
    <x v="1"/>
    <s v="5 años"/>
    <s v="JORGE MARIO AGUDELO ZAPATA"/>
    <n v="3285"/>
    <n v="40872"/>
    <n v="127022"/>
    <s v="EDUCACION"/>
    <s v="BRILLADORA LA ESMERALDA"/>
    <d v="2019-06-30T00:00:00"/>
    <s v="2018-07"/>
    <s v="2019-05"/>
    <n v="0.72090880505727228"/>
    <x v="70"/>
  </r>
  <r>
    <n v="81"/>
    <d v="2018-08-16T00:00:00"/>
    <d v="2018-08-06T00:00:00"/>
    <x v="64"/>
    <s v="05001333302820180030800"/>
    <x v="0"/>
    <s v="DEPARTAMENTO DE ANTIOQUIA Vs SERGIO FAJARDO Y OTROS"/>
    <s v="JORGE MARIO AGUDELO ZAPATA"/>
    <n v="127022"/>
    <s v="REPETICIÓN"/>
    <s v="PAGO DE SENTENCIA/CONCILIACIÓN"/>
    <n v="62910324"/>
    <s v="ADMISIÓN"/>
    <m/>
    <m/>
    <x v="1"/>
    <s v="5 años"/>
    <s v="JORGE MARIO AGUDELO ZAPATA"/>
    <n v="3285"/>
    <n v="40872"/>
    <n v="127022"/>
    <s v="EDUCACION"/>
    <s v="BRILLADORA LA ESMERALDA"/>
    <d v="2019-06-30T00:00:00"/>
    <s v="2018-08"/>
    <s v="2019-05"/>
    <n v="0.72004657388323456"/>
    <x v="71"/>
  </r>
  <r>
    <n v="82"/>
    <d v="2011-11-21T00:00:00"/>
    <d v="2011-08-11T00:00:00"/>
    <x v="65"/>
    <s v="05001233100020110134400"/>
    <x v="0"/>
    <s v="DEPARTAMENTO DE ANTIOQUIA vs MARGARITA MARIA ANGEL BERNAL Y OTROS"/>
    <s v="LEONARDO LUGO LONDOÑO"/>
    <n v="157.02099999999999"/>
    <s v="REPETICIÓN"/>
    <s v="PAGO DE SENTENCIA/CONCILIACIÓN"/>
    <n v="971827331"/>
    <s v=" ALEGATOS DE SEGUNDA"/>
    <s v="NO"/>
    <n v="0"/>
    <x v="0"/>
    <n v="10"/>
    <s v="LEONARDO LUGO LONDOÑO"/>
    <s v="DTO 20150001665"/>
    <n v="42156"/>
    <n v="157.02099999999999"/>
    <s v="HACIENDA"/>
    <s v="Se obtuvo sentencia judicial favorable en primera instancia. Estado actual, alegatos en segunda."/>
    <d v="2019-06-30T00:00:00"/>
    <s v="2011-11"/>
    <s v="2019-05"/>
    <n v="0.94239252210613766"/>
    <x v="72"/>
  </r>
  <r>
    <n v="83"/>
    <d v="2010-09-30T00:00:00"/>
    <d v="2010-08-12T00:00:00"/>
    <x v="66"/>
    <s v="05837333100120120006000"/>
    <x v="0"/>
    <s v="DEPARTAMENTO DE ANTIOUIA"/>
    <s v="LEONARDO LUGO LONDOÑO"/>
    <n v="157.15100000000001"/>
    <s v="EJECUTIVA"/>
    <s v="OTRAS"/>
    <n v="84446250"/>
    <s v="PRUEBAS"/>
    <s v="NO"/>
    <n v="0"/>
    <x v="1"/>
    <n v="10"/>
    <s v="LEONARDO LUGO LONDOÑO"/>
    <s v="DTO 20150001665"/>
    <n v="42156"/>
    <n v="157.02099999999999"/>
    <s v="INFRAESTRUCTURA"/>
    <s v="Cabe recordar que el proceso con el radicado informado, fue remitido por competencia según el acuerdo PSAAA13-9962 al juzgado de descongestión administrativo de Uraba. En la presnte fecha, el juzgado ya es permanente y su radicado fue cambiado, correspondiéndole el radicado 058373331-001-2012-00060-00, el proceso esta susupendido por restructuración administrativa del demandado Municipio de San Juan de Urabá."/>
    <d v="2019-06-30T00:00:00"/>
    <s v="2010-09"/>
    <s v="2019-05"/>
    <n v="0.98077437134315915"/>
    <x v="73"/>
  </r>
  <r>
    <n v="84"/>
    <d v="2016-01-25T00:00:00"/>
    <d v="2016-01-15T00:00:00"/>
    <x v="67"/>
    <s v="05001333303420160002400"/>
    <x v="0"/>
    <s v="DEPARTAMENTO DE ANTIOQUIA"/>
    <s v="LEONARDO LUGO LONDOÑO"/>
    <n v="157.02099999999999"/>
    <s v="REPETICIÓN"/>
    <s v="PAGO DE SENTENCIA/CONCILIACIÓN"/>
    <n v="101033194"/>
    <s v=" AUDIENCIA DE PRUEBAS"/>
    <s v="NO"/>
    <n v="0"/>
    <x v="0"/>
    <n v="5"/>
    <s v="LEONARDO LUGO LONDOÑO"/>
    <s v="DTO 20150001665"/>
    <n v="42156"/>
    <n v="157.02099999999999"/>
    <s v="HACIENDA"/>
    <s v="Se da cumplimiento al requerimientos hecho en auto del 5 de febrero de 2018, consisitente en que se cumpla lo dicho en el oficio librado en el exhorto 161 de 2018."/>
    <d v="2019-06-30T00:00:00"/>
    <s v="2016-01"/>
    <s v="2019-05"/>
    <n v="0.80170582087339093"/>
    <x v="74"/>
  </r>
  <r>
    <n v="85"/>
    <d v="2016-04-20T00:00:00"/>
    <d v="2016-04-12T00:00:00"/>
    <x v="68"/>
    <s v="05001333301120160033100"/>
    <x v="0"/>
    <s v="DEPARTAMENTO DE ANTIOQUIA"/>
    <s v="LEONARDO LUGO LONDOÑO"/>
    <n v="157.02099999999999"/>
    <s v="CONTRACTUAL"/>
    <s v="OTRAS"/>
    <n v="32000000"/>
    <s v=" SENTENCIA 1RA FAVORABLE"/>
    <s v="NO"/>
    <n v="0"/>
    <x v="0"/>
    <s v="3 AÑOS"/>
    <s v="LEONARDO LUGO LONDOÑO"/>
    <s v="DTO 20150001665"/>
    <n v="42156"/>
    <n v="157.02099999999999"/>
    <s v="EDUCACION"/>
    <s v="El 08 de febrero de 2019 se emite sentencia de primera instancia. Favorable."/>
    <d v="2019-06-30T00:00:00"/>
    <s v="2016-04"/>
    <s v="2019-05"/>
    <n v="0.78030545591798994"/>
    <x v="75"/>
  </r>
  <r>
    <n v="86"/>
    <d v="2018-01-30T00:00:00"/>
    <d v="2017-12-19T00:00:00"/>
    <x v="69"/>
    <s v="05001333301520170063000"/>
    <x v="0"/>
    <s v="DEPARTAMENTO DE ANTIOQUIA"/>
    <s v="LEONARDO LUGO LONDOÑO"/>
    <n v="157.02099999999999"/>
    <s v="CONTRACTUAL"/>
    <s v="PAGO DE SENTENCIA/CONCILIACIÓN"/>
    <n v="128520000"/>
    <s v="ADMISIÓN"/>
    <s v="NO"/>
    <n v="0"/>
    <x v="1"/>
    <s v="3 AÑOS"/>
    <s v="LEONARDO LUGO LONDOÑO"/>
    <s v="DTO 20150001665"/>
    <n v="42156"/>
    <n v="157021"/>
    <s v="HACIENDA"/>
    <s v="Se envía con destino al proceso, constancia de entrega de notificaciones. Faltando por notificar efectivamente a varios demandados."/>
    <d v="2019-06-30T00:00:00"/>
    <s v="2018-01"/>
    <s v="2019-05"/>
    <n v="0.73315604755546138"/>
    <x v="76"/>
  </r>
  <r>
    <n v="87"/>
    <d v="2018-05-17T00:00:00"/>
    <d v="2018-05-07T00:00:00"/>
    <x v="70"/>
    <s v="05001333303020180018100"/>
    <x v="0"/>
    <s v="DEPARTAMENTO DE ANTIOQUIA"/>
    <s v="LEONARDO LUGO LONDOÑO"/>
    <n v="157021"/>
    <s v="REPETICIÓN"/>
    <s v="PAGO DE SENTENCIA/CONCILIACIÓN"/>
    <n v="105412428"/>
    <s v="ADMISIÓN"/>
    <s v="NO"/>
    <n v="0"/>
    <x v="1"/>
    <s v="5 años"/>
    <s v="LEONARDO LUGO LONDOÑO"/>
    <s v="DTO 20150001665"/>
    <n v="42156"/>
    <n v="157021"/>
    <s v="HACIENDA"/>
    <s v="Se admite la demanda Faltando por notificar efectivamente a varios demandados.A fecha enero 30 de 2019, todos los demandados fueron notificados, excepto María Nohemy Álvarez a quien se le realizó emplazamiento."/>
    <d v="2019-06-30T00:00:00"/>
    <s v="2018-05"/>
    <s v="2019-05"/>
    <n v="0.72110294173184841"/>
    <x v="77"/>
  </r>
  <r>
    <n v="88"/>
    <d v="2018-07-16T00:00:00"/>
    <d v="2018-07-06T00:00:00"/>
    <x v="71"/>
    <s v="05001333301820180026700"/>
    <x v="0"/>
    <s v="DEPARTAMENTO DE ANTIOQUIA"/>
    <s v="LEONARDO LUGO LONDOÑO"/>
    <n v="157021"/>
    <s v="CONTRACTUAL"/>
    <s v="PAGO DE SENTENCIA/CONCILIACIÓN"/>
    <n v="104598409"/>
    <s v=" AUDIENCIA DE PRUEBAS"/>
    <s v="NO"/>
    <n v="0"/>
    <x v="0"/>
    <s v="5 años"/>
    <s v="LEONARDO LUGO LONDOÑO"/>
    <s v="DTO 20150001665"/>
    <n v="42156"/>
    <n v="157.02099999999999"/>
    <s v="INFANCIA, ADOLESCENCIA Y JUVENTUD"/>
    <s v="Se admitió y decretó la prueba solicitada por el departamento de Antiqouia. Los testimonos decretados se escucharán el próximo 25 de junio de 2019 a las 02:00 p. m. "/>
    <d v="2019-06-30T00:00:00"/>
    <s v="2018-07"/>
    <s v="2019-05"/>
    <n v="0.72090880505727228"/>
    <x v="78"/>
  </r>
  <r>
    <n v="89"/>
    <d v="2018-04-10T00:00:00"/>
    <d v="2018-03-23T00:00:00"/>
    <x v="72"/>
    <s v="05001333300820180012800"/>
    <x v="0"/>
    <s v="DEPARTAMENTO DE ANTIOQUIA"/>
    <s v="LEONARDO LUGO LONDOÑO"/>
    <n v="157021"/>
    <s v="REPETICIÓN"/>
    <s v="PAGO DE SENTENCIA/CONCILIACIÓN"/>
    <n v="35496968"/>
    <s v="CONTESTACIÓN"/>
    <s v="NO"/>
    <n v="0"/>
    <x v="1"/>
    <n v="5"/>
    <s v="LEONARDO LUGO LONDOÑO"/>
    <s v="DTO 20150001665"/>
    <n v="42156"/>
    <n v="157.02099999999999"/>
    <s v="EDUCACION"/>
    <s v="Repetición contra segio Fajardo y otros en el tema de pago de sentencia laboral, por salarios y prestaciones sociales reclamados por extrabajadores de Brilladora la esmeralda en el contrato 2012-SS-15-0047. (Recibido a la Dra. Claudia Gonzalez)"/>
    <d v="2019-06-30T00:00:00"/>
    <s v="2018-04"/>
    <s v="2019-05"/>
    <n v="0.72293215240112652"/>
    <x v="79"/>
  </r>
  <r>
    <n v="90"/>
    <d v="2019-02-01T00:00:00"/>
    <d v="2019-02-01T00:00:00"/>
    <x v="73"/>
    <s v="05001333302520190003800"/>
    <x v="0"/>
    <s v="DEPARTAMENTO DE ANTIOQUIA"/>
    <s v="LEONARDO LUGO LONDOÑO"/>
    <n v="157021"/>
    <s v="REPETICIÓN"/>
    <s v="PAGO DE SENTENCIA/CONCILIACIÓN"/>
    <n v="71371920"/>
    <s v="ADMISIÓN"/>
    <s v="NO"/>
    <n v="0"/>
    <x v="1"/>
    <n v="5"/>
    <s v="LEONARDO LUGO LONDOÑO"/>
    <s v="DTO 20150001665"/>
    <n v="42156"/>
    <n v="157.02099999999999"/>
    <s v="EDUCACION"/>
    <s v="El 07 de febrero de 2019 se profiere auto admisorio de la demanda."/>
    <d v="2019-06-30T00:00:00"/>
    <s v="2019-02"/>
    <s v="2019-05"/>
    <n v="1.0124530539632337"/>
    <x v="80"/>
  </r>
  <r>
    <n v="91"/>
    <d v="2010-11-03T00:00:00"/>
    <d v="2009-10-23T00:00:00"/>
    <x v="74"/>
    <s v="05001233100020090139700"/>
    <x v="0"/>
    <s v="DEPARTAMENTO DE ANTIOQUIA - FLA"/>
    <s v="LEONARDO LUGO LONDOÑO"/>
    <n v="157021"/>
    <s v="NULIDAD Y RESTABLECIMIENTO DEL DERECHO"/>
    <s v="IMPUESTOS"/>
    <n v="1293061045600"/>
    <s v=" ALEGATOS DE SEGUNDA"/>
    <s v="NO"/>
    <n v="0"/>
    <x v="0"/>
    <n v="13"/>
    <s v="LEONARDO LUGO LONDOÑO"/>
    <s v="DTO 20150001665"/>
    <n v="42156"/>
    <n v="157.02099999999999"/>
    <s v="FABRICA DE LICORES DE ANTIOQUIA"/>
    <s v="El 11 de marzo de 2019 se recibe en el consejode Estrado sección cuarta- el memorial que informa y aporta el nuevo poder a mi otorgado, para seguir representando judicialmente a la entidad. Pendiente el reconocimiento de personería para actuar. "/>
    <d v="2019-06-30T00:00:00"/>
    <s v="2010-11"/>
    <s v="2019-05"/>
    <n v="0.97973928988297332"/>
    <x v="81"/>
  </r>
  <r>
    <n v="92"/>
    <d v="2016-02-11T00:00:00"/>
    <d v="2015-12-03T00:00:00"/>
    <x v="75"/>
    <s v="54001233300020150051100"/>
    <x v="0"/>
    <s v="DEPARTAMENTO DE ANTIOQUIA - FLA"/>
    <s v="LEONARDO LUGO LONDOÑO"/>
    <n v="157021"/>
    <s v="NULIDAD Y RESTABLECIMIENTO DEL DERECHO"/>
    <s v="IMPUESTOS"/>
    <n v="112683064"/>
    <s v="ALEGATOS"/>
    <s v="NO"/>
    <n v="0"/>
    <x v="0"/>
    <n v="6"/>
    <s v="LEONARDO LUGO LONDOÑO"/>
    <s v="DTO 20150001665"/>
    <n v="42156"/>
    <n v="157.02099999999999"/>
    <s v="HACIENDA"/>
    <s v="busca el demandante, se declare la nulidad de unos actos administrativos que impusieron unas sanciones del 20% al departamento de Antioquia. Por tanto, se solicita la devolución de esas sumas de dinero. Recibo el expediente y proceso con fecha 01 febrero de 2019."/>
    <d v="2019-06-30T00:00:00"/>
    <s v="2016-02"/>
    <s v="2019-05"/>
    <n v="0.79157665998045568"/>
    <x v="82"/>
  </r>
  <r>
    <n v="93"/>
    <d v="2013-09-02T00:00:00"/>
    <d v="2013-10-27T00:00:00"/>
    <x v="76"/>
    <s v="05001333301020130077200"/>
    <x v="0"/>
    <s v="Yolanda Pinto Afanador y Otros"/>
    <s v="CARLOS EDUARDO CELIS CALVACHE"/>
    <n v="168554"/>
    <s v="REPETICIÓN"/>
    <s v="PAGO DE SENTENCIA/CONCILIACIÓN"/>
    <n v="289442459"/>
    <s v=" ALEGATOS DE SEGUNDA"/>
    <m/>
    <m/>
    <x v="1"/>
    <s v="4 AÑOS"/>
    <s v="LUI FERNANDO USUGA"/>
    <s v="ABRIL 04 DE 2015"/>
    <s v="ABRIL 04 DE 2015"/>
    <n v="117019"/>
    <m/>
    <s v="Sentencia Niega Pretensiones y condena en costas y agencias en derecho al deprtamento a 60 SMLMV."/>
    <d v="2019-06-30T00:00:00"/>
    <s v="2013-09"/>
    <s v="2019-05"/>
    <n v="0.89682027573721634"/>
    <x v="83"/>
  </r>
  <r>
    <n v="94"/>
    <d v="2014-10-08T00:00:00"/>
    <d v="2014-08-22T00:00:00"/>
    <x v="77"/>
    <s v="05001333302220140123000"/>
    <x v="0"/>
    <s v="Anibal Gaviria Correa"/>
    <s v="EDWIN ALEXIS CANDELO SANCHEZ"/>
    <n v="209458"/>
    <s v="REPETICIÓN"/>
    <s v="PAGO DE SENTENCIA/CONCILIACIÓN"/>
    <n v="10847151"/>
    <s v=" ALEGATOS DE SEGUNDA"/>
    <m/>
    <m/>
    <x v="1"/>
    <s v="5 años"/>
    <s v="LUI FERNANDO USUGA"/>
    <s v="ABRIL 04 DE 2015"/>
    <s v="ABRIL 04 DE 2015"/>
    <n v="117019"/>
    <m/>
    <s v="Sentencia Niega Pretensiones. Se presentó Recurso de Apelación contra sentencia"/>
    <d v="2019-06-30T00:00:00"/>
    <s v="2014-10"/>
    <s v="2019-05"/>
    <n v="0.87048003200892055"/>
    <x v="84"/>
  </r>
  <r>
    <n v="95"/>
    <d v="2015-06-24T00:00:00"/>
    <d v="2015-05-27T00:00:00"/>
    <x v="78"/>
    <s v="05001333301920150067000"/>
    <x v="0"/>
    <s v="HUMBERTO DE JESUS DIEZ VILLA"/>
    <s v="EDWIN ALDRIN HOYOS AGUDELO"/>
    <n v="252166"/>
    <s v="REPETICIÓN"/>
    <s v="PAGO DE SENTENCIA/CONCILIACIÓN"/>
    <n v="32237722"/>
    <s v="ALEGATOS"/>
    <m/>
    <m/>
    <x v="1"/>
    <s v="5 años"/>
    <s v="LUI FERNANDO USUGA"/>
    <s v="ABRIL 08 DE 2015"/>
    <s v="ABRIL 08 DE 2015"/>
    <n v="117019"/>
    <m/>
    <m/>
    <d v="2019-06-30T00:00:00"/>
    <s v="2015-06"/>
    <s v="2019-05"/>
    <n v="0.83910569353691045"/>
    <x v="85"/>
  </r>
  <r>
    <n v="96"/>
    <d v="2016-04-20T00:00:00"/>
    <d v="2016-04-14T00:00:00"/>
    <x v="79"/>
    <s v="05001333303420160058400"/>
    <x v="0"/>
    <s v="MUNICIPIO DE SONSÓN "/>
    <s v="VICTOR EMILIO CALLE GAVIRIA"/>
    <n v="222521"/>
    <s v="CONTRACTUAL"/>
    <s v="OTRAS"/>
    <n v="50000000"/>
    <s v=" ALEGATOS DE SEGUNDA"/>
    <m/>
    <m/>
    <x v="0"/>
    <s v="4 AÑOS"/>
    <s v="LUI FERNANDO USUGA"/>
    <s v="ABRIL 04 DE 2015"/>
    <s v="ABRIL 04 DE 2015"/>
    <n v="117019"/>
    <m/>
    <s v="Sentencia de 1ra. Instancia Nos Concede Pretensiones, El Municipio presentó Apelación."/>
    <d v="2019-06-30T00:00:00"/>
    <s v="2016-04"/>
    <s v="2019-05"/>
    <n v="0.78030545591798994"/>
    <x v="86"/>
  </r>
  <r>
    <n v="97"/>
    <d v="2016-04-27T00:00:00"/>
    <d v="2016-04-14T00:00:00"/>
    <x v="80"/>
    <s v="05001333300520160032900"/>
    <x v="0"/>
    <s v="MUNICIPIO DE HISPANIA "/>
    <s v="LEONARDO FABIO AGUDELO CASTAÑO"/>
    <n v="122957"/>
    <s v="CONTRACTUAL"/>
    <s v="OTRAS"/>
    <n v="40000000"/>
    <s v="ALEGATOS"/>
    <m/>
    <m/>
    <x v="0"/>
    <s v="4 AÑOS"/>
    <s v="LUI FERNANDO USUGA"/>
    <s v="ABRIL 04 DE 2015"/>
    <s v="ABRIL 04 DE 2015"/>
    <n v="117019"/>
    <m/>
    <m/>
    <d v="2019-06-30T00:00:00"/>
    <s v="2016-04"/>
    <s v="2019-05"/>
    <n v="0.78030545591798994"/>
    <x v="87"/>
  </r>
  <r>
    <n v="98"/>
    <d v="2016-04-25T00:00:00"/>
    <d v="2015-10-20T00:00:00"/>
    <x v="19"/>
    <s v="05001233100020060371400"/>
    <x v="0"/>
    <s v="UNION TEMPORAL VEGACHI-YALI (INTEGRADA POR EXCABAR S.A.S.; PARRA MOLINAY CÍA. S.A., INGENIEROS CONSTRUCTORES; MEGAPROYECTOS S.A. EN REORGANIZACIÓN EMPRESARIAL; CONSTURCCIONES PERVEL LTDA. EN LIQUIDACIÓN Y CONCORPE S.A.)"/>
    <s v="MATEO POSADA ARANGO"/>
    <n v="214072"/>
    <s v="CONTRACTUAL"/>
    <s v="OTRAS"/>
    <n v="222926028"/>
    <s v="ADMISIÓN"/>
    <m/>
    <m/>
    <x v="1"/>
    <s v="12 AÑOS"/>
    <s v="LUI FERNANDO USUGA"/>
    <s v="ABRIL 04 DE 2015"/>
    <s v="ABRIL 04 DE 2015"/>
    <n v="117019"/>
    <m/>
    <s v="Por competencia fue remitido al Tribunal de Arbitramento de la UNAULA, y este nuevamente lo envía al Tribunal Administrativo de Antioquia - Sistema Escritural, 04/04/2016"/>
    <d v="2019-06-30T00:00:00"/>
    <s v="2016-04"/>
    <s v="2019-05"/>
    <n v="0.78030545591798994"/>
    <x v="88"/>
  </r>
  <r>
    <n v="99"/>
    <d v="2017-08-31T00:00:00"/>
    <d v="2017-08-04T00:00:00"/>
    <x v="81"/>
    <s v="05001333303620170040800"/>
    <x v="0"/>
    <s v="BLANCA IRENE ECHAVARRIA LOTERO Y LUIS EDUARDO ALVAREZ VERA"/>
    <s v="CESAR AUGUSTO BEDOYA RAMIRZ"/>
    <n v="149761"/>
    <s v="REPETICIÓN"/>
    <s v="PAGO DE SENTENCIA/CONCILIACIÓN"/>
    <n v="281057794"/>
    <s v=" RECURSO DE APELACIÓN SENTENCIA"/>
    <m/>
    <m/>
    <x v="0"/>
    <s v="6 AÑOS"/>
    <s v="LUI FERNANDO USUGA"/>
    <s v="ABRIL 04 DE 2015"/>
    <s v="ABRIL 04 DE 2015"/>
    <n v="117019"/>
    <m/>
    <m/>
    <d v="2019-06-30T00:00:00"/>
    <s v="2017-08"/>
    <s v="2019-05"/>
    <n v="0.74235535047654844"/>
    <x v="89"/>
  </r>
  <r>
    <n v="100"/>
    <d v="2019-02-20T00:00:00"/>
    <d v="2018-10-30T00:00:00"/>
    <x v="78"/>
    <s v="05001333301920180039700"/>
    <x v="0"/>
    <s v="MINISTERIO DE TRASPORTE"/>
    <m/>
    <m/>
    <s v="NULIDAD Y RESTABLECIMIENTO DEL DERECHO"/>
    <s v="IMPUESTOS"/>
    <n v="5668938"/>
    <s v="ADMISIÓN"/>
    <m/>
    <m/>
    <x v="0"/>
    <s v="6 AÑOS"/>
    <s v="LUI FERNANDO USUGA"/>
    <s v="ABRIL 04 DE 2015"/>
    <s v="ABRIL 04 DE 2015"/>
    <n v="117019"/>
    <m/>
    <m/>
    <d v="2019-06-30T00:00:00"/>
    <s v="2019-02"/>
    <s v="2019-05"/>
    <n v="1.0124530539632337"/>
    <x v="90"/>
  </r>
  <r>
    <n v="101"/>
    <d v="2018-12-05T00:00:00"/>
    <d v="2018-10-30T00:00:00"/>
    <x v="77"/>
    <s v="05001333302220180045400"/>
    <x v="0"/>
    <s v="MINISTERIO DE TRASPORTE"/>
    <m/>
    <m/>
    <s v="NULIDAD Y RESTABLECIMIENTO DEL DERECHO"/>
    <s v="IMPUESTOS"/>
    <n v="100389996"/>
    <s v="ADMISIÓN"/>
    <m/>
    <m/>
    <x v="0"/>
    <s v="6 AÑOS"/>
    <s v="LUI FERNANDO USUGA"/>
    <s v="ABRIL 04 DE 2015"/>
    <s v="ABRIL 04 DE 2015"/>
    <n v="117019"/>
    <m/>
    <m/>
    <d v="2019-06-30T00:00:00"/>
    <s v="2018-12"/>
    <s v="2019-05"/>
    <n v="0.71502975086350451"/>
    <x v="91"/>
  </r>
  <r>
    <n v="102"/>
    <d v="2018-11-15T00:00:00"/>
    <d v="2018-10-30T00:00:00"/>
    <x v="82"/>
    <s v="05001333302820180042000"/>
    <x v="0"/>
    <s v="MINISTERIO DE TRASPORTE"/>
    <m/>
    <m/>
    <s v="NULIDAD Y RESTABLECIMIENTO DEL DERECHO"/>
    <s v="IMPUESTOS"/>
    <n v="147548096"/>
    <s v="ADMISIÓN"/>
    <m/>
    <m/>
    <x v="0"/>
    <s v="6 AÑOS"/>
    <s v="LUI FERNANDO USUGA"/>
    <s v="ABRIL 04 DE 2015"/>
    <s v="ABRIL 04 DE 2015"/>
    <n v="117019"/>
    <m/>
    <m/>
    <d v="2019-06-30T00:00:00"/>
    <s v="2018-11"/>
    <s v="2019-05"/>
    <n v="0.71715581269242712"/>
    <x v="92"/>
  </r>
  <r>
    <n v="103"/>
    <d v="2016-11-28T00:00:00"/>
    <d v="2016-04-13T00:00:00"/>
    <x v="83"/>
    <s v="05001333300720160033900"/>
    <x v="0"/>
    <s v="MUNICIPIO DE SONSÓN "/>
    <s v="VICTOR EMILIO CALLE GAVIRIA"/>
    <n v="222521"/>
    <s v="CONTRACTUAL"/>
    <s v="OTRAS"/>
    <n v="45000000"/>
    <s v="ALEGATOS"/>
    <m/>
    <m/>
    <x v="0"/>
    <s v="4 AÑOS"/>
    <s v="LUI FERNANDO USUGA"/>
    <s v="ABRIL 04 DE 2015"/>
    <s v="ABRIL 04 DE 2015"/>
    <n v="117019"/>
    <m/>
    <s v="RECIBÍ DE LA DR.A DIANA RAIGOZA"/>
    <d v="2019-06-30T00:00:00"/>
    <s v="2016-11"/>
    <s v="2019-05"/>
    <n v="0.77111855398258944"/>
    <x v="93"/>
  </r>
  <r>
    <n v="104"/>
    <d v="2018-08-14T00:00:00"/>
    <d v="2018-10-11T00:00:00"/>
    <x v="84"/>
    <s v="050013333004 201800303 00"/>
    <x v="0"/>
    <s v="Corporación Casa de la cultura"/>
    <m/>
    <m/>
    <s v="CONTRACTUAL"/>
    <s v="EJECUTIVO"/>
    <n v="0"/>
    <s v="ADMISIÓN"/>
    <m/>
    <m/>
    <x v="0"/>
    <n v="5"/>
    <s v="MEDIO ALTO"/>
    <s v="MEDIO ALTO"/>
    <s v="MEDIO BAJO"/>
    <s v="MEDIO ALTO"/>
    <s v="1 año"/>
    <s v="LUIS HERNANDO RIASCOS NARVÁEZ"/>
    <d v="2019-06-30T00:00:00"/>
    <s v="2018-08"/>
    <s v="2019-05"/>
    <n v="0.72004657388323456"/>
    <x v="0"/>
  </r>
  <r>
    <n v="105"/>
    <d v="2018-12-11T00:00:00"/>
    <d v="2018-12-11T00:00:00"/>
    <x v="85"/>
    <s v="058373333001 201800594 00"/>
    <x v="0"/>
    <s v="Sergio Fajardo y otros"/>
    <m/>
    <m/>
    <s v="REPETICIÓN"/>
    <s v="REPETICIÓN"/>
    <n v="0"/>
    <s v="ADMISIÓN"/>
    <m/>
    <m/>
    <x v="0"/>
    <n v="5"/>
    <s v="MEDIO ALTO"/>
    <s v="MEDIO ALTO"/>
    <s v="MEDIO BAJO"/>
    <s v="MEDIO ALTO"/>
    <s v="1 año"/>
    <s v="LUIS HERNANDO RIASCOS NARVÁEZ"/>
    <d v="2019-06-30T00:00:00"/>
    <s v="2018-12"/>
    <s v="2019-05"/>
    <n v="0.71502975086350451"/>
    <x v="0"/>
  </r>
  <r>
    <n v="106"/>
    <d v="2016-06-20T00:00:00"/>
    <d v="2016-05-12T00:00:00"/>
    <x v="86"/>
    <s v="05001333301820160044600"/>
    <x v="0"/>
    <s v="DEPARTAMENTO DE ANTIOQUIA (POLITÉCNICO COLOMBIANO JAIME ISAZA CADAVID)"/>
    <s v="LUISA CATALINA RIVERA VARELA"/>
    <n v="158513"/>
    <s v="CONTRACTUAL"/>
    <s v="LIQUIDACIÓN"/>
    <n v="123073374"/>
    <s v="AUDIENCIA INICIAL O PRIMERA AUDIENCIA"/>
    <m/>
    <s v="EN CONTRA"/>
    <x v="1"/>
    <n v="5"/>
    <m/>
    <m/>
    <m/>
    <m/>
    <m/>
    <m/>
    <d v="2019-06-30T00:00:00"/>
    <s v="2016-06"/>
    <s v="2019-05"/>
    <n v="0.77264157927214738"/>
    <x v="94"/>
  </r>
  <r>
    <n v="107"/>
    <d v="2016-09-01T00:00:00"/>
    <d v="2016-06-20T00:00:00"/>
    <x v="87"/>
    <s v="05001333300920160050900"/>
    <x v="0"/>
    <s v="MUNICIPIO DE CÁCERES"/>
    <s v="LUISA CATALINA RIVERA VARELA"/>
    <n v="158513"/>
    <s v="CONTRACTUAL"/>
    <s v="LIQUIDACIÓN"/>
    <n v="118560810"/>
    <s v=" SENTENCIA 1RA FAVORABLE"/>
    <m/>
    <s v="NO"/>
    <x v="0"/>
    <n v="5"/>
    <m/>
    <m/>
    <m/>
    <m/>
    <m/>
    <m/>
    <d v="2019-06-30T00:00:00"/>
    <s v="2016-09"/>
    <s v="2019-05"/>
    <n v="0.77151928573401263"/>
    <x v="95"/>
  </r>
  <r>
    <n v="108"/>
    <d v="2017-02-21T00:00:00"/>
    <d v="2016-11-04T00:00:00"/>
    <x v="10"/>
    <s v="11001032500020160107100"/>
    <x v="0"/>
    <s v="COMISIÓN NACIONAL DEL SERVICIO CIVIL"/>
    <s v="LUISA CATALINA RIVERA VARELA"/>
    <n v="158513"/>
    <s v="NULIDAD"/>
    <s v="OTRAS"/>
    <n v="0"/>
    <s v="ALEGATOS"/>
    <s v="SI "/>
    <s v="N/A"/>
    <x v="1"/>
    <s v="4 AÑOS"/>
    <s v="LUISA CATALINA RIVERA VARELA"/>
    <n v="1728"/>
    <n v="40711"/>
    <n v="158513"/>
    <s v="GESTION HUMANA Y DLLO ORGANIZACIONAL"/>
    <m/>
    <d v="2019-06-30T00:00:00"/>
    <s v="2017-02"/>
    <s v="2019-05"/>
    <n v="0.75256389645085164"/>
    <x v="0"/>
  </r>
  <r>
    <n v="109"/>
    <d v="2017-11-15T00:00:00"/>
    <d v="2017-12-06T00:00:00"/>
    <x v="10"/>
    <s v="11001032400020170007700"/>
    <x v="0"/>
    <s v="ASOCIACIÓN DE TRANSPORTADORES AEREOS -ATAC-"/>
    <s v="JORGE IGNACIO GARCÍA ARBOLEDA"/>
    <n v="0"/>
    <s v="NULIDAD"/>
    <s v="OTRAS"/>
    <n v="0"/>
    <s v="CONTESTACIÓN"/>
    <s v="SI "/>
    <s v="EN CONTRA"/>
    <x v="1"/>
    <s v="8 AÑOS"/>
    <s v="LUISA CATALINA RIVERA VARELA"/>
    <n v="1728"/>
    <n v="40711"/>
    <n v="158513"/>
    <s v="PLANEACION"/>
    <m/>
    <d v="2019-06-30T00:00:00"/>
    <s v="2017-11"/>
    <s v="2019-05"/>
    <n v="0.7405931619133439"/>
    <x v="0"/>
  </r>
  <r>
    <n v="110"/>
    <d v="2019-05-28T00:00:00"/>
    <d v="2019-05-02T00:00:00"/>
    <x v="19"/>
    <s v="05001233300020190121500"/>
    <x v="0"/>
    <s v="DEPARTAMENTO DE ANTIOQUIA (DEMANDADO UNE EPM)"/>
    <s v="LUISA CATALINA RIVERA VARELA"/>
    <n v="158513"/>
    <s v="CONTRACTUAL"/>
    <s v="LIQUIDACIÓN"/>
    <n v="11355282832"/>
    <s v="ADMISIÓN"/>
    <s v="NO"/>
    <s v="N/A"/>
    <x v="0"/>
    <s v="8 AÑOS"/>
    <s v="LUISA CATALINA RIVERA VARELA"/>
    <n v="1728"/>
    <n v="40711"/>
    <n v="158513"/>
    <s v="HACIENDA"/>
    <m/>
    <d v="2019-06-30T00:00:00"/>
    <s v="2019-05"/>
    <s v="2019-05"/>
    <n v="1"/>
    <x v="96"/>
  </r>
  <r>
    <n v="111"/>
    <d v="2013-10-21T00:00:00"/>
    <d v="2013-06-04T00:00:00"/>
    <x v="88"/>
    <s v="05837333300120130046300"/>
    <x v="0"/>
    <s v="DEPARTAMENTO DE ANTIOQUIA"/>
    <s v="MARIO DE JESUS DUQUE GIRALDO"/>
    <n v="67274"/>
    <s v="CONTRACTUAL"/>
    <s v="INCUMPLIMIENTO"/>
    <n v="123331582"/>
    <s v=" SENTENCIA 1RA FAVORABLE"/>
    <m/>
    <m/>
    <x v="0"/>
    <s v="5AÑOS"/>
    <s v="MARIO DE JESUS DUQUE GIRALDO"/>
    <s v="Resolución No 052117"/>
    <n v="41064"/>
    <n v="67274"/>
    <m/>
    <m/>
    <d v="2019-06-30T00:00:00"/>
    <s v="2013-10"/>
    <s v="2019-05"/>
    <n v="0.8991542823758738"/>
    <x v="97"/>
  </r>
  <r>
    <n v="112"/>
    <d v="2016-07-28T00:00:00"/>
    <d v="2016-02-23T00:00:00"/>
    <x v="89"/>
    <s v="05837333300220150018900"/>
    <x v="0"/>
    <s v="DEPARTAMENTO DE ANTIOQUIA"/>
    <s v="MARIO DE JESUS DUQUE GIRALDO"/>
    <n v="67274"/>
    <s v="NULIDAD"/>
    <s v="INCUMPLIMIENTO"/>
    <n v="22372219"/>
    <s v=" AUDIENCIA DE PRUEBAS"/>
    <m/>
    <m/>
    <x v="1"/>
    <s v="5 AÑOS "/>
    <s v="MARIO DE JESUS DUQUE GIRALDO"/>
    <s v="Resolución No 052117"/>
    <n v="41064"/>
    <n v="67274"/>
    <m/>
    <m/>
    <d v="2019-06-30T00:00:00"/>
    <s v="2016-07"/>
    <s v="2019-05"/>
    <n v="0.76864479099389604"/>
    <x v="98"/>
  </r>
  <r>
    <n v="113"/>
    <d v="2018-01-30T00:00:00"/>
    <d v="2017-04-21T00:00:00"/>
    <x v="90"/>
    <s v="27001333300320170013900"/>
    <x v="0"/>
    <s v="DEPARTAMENTO DE ANTIOQUIA"/>
    <s v="MARIO DE JESUS DUQUE GIRALDO"/>
    <n v="67274"/>
    <s v="NULIDAD"/>
    <s v="INCUMPLIMIENTO"/>
    <n v="0"/>
    <s v="ADMISIÓN"/>
    <m/>
    <m/>
    <x v="1"/>
    <s v="4 AÑOS"/>
    <s v="MARIO DE JESUS DUQUE GIRALDO"/>
    <s v="Resolución No 052117"/>
    <n v="41064"/>
    <n v="67274"/>
    <m/>
    <m/>
    <d v="2019-06-30T00:00:00"/>
    <s v="2018-01"/>
    <s v="2019-05"/>
    <n v="0.73315604755546138"/>
    <x v="0"/>
  </r>
  <r>
    <n v="114"/>
    <d v="2018-01-19T00:00:00"/>
    <d v="2017-12-20T00:00:00"/>
    <x v="91"/>
    <s v="05001333300220170074300"/>
    <x v="0"/>
    <s v="DEPARTAMENTO DE ANTIOQUIA"/>
    <s v="MARIO DE JESUS DUQUE GIRALDO"/>
    <n v="67274"/>
    <s v="REPETICIÓN"/>
    <s v="OTRAS"/>
    <n v="18199881"/>
    <s v="ADMISIÓN"/>
    <s v="NA"/>
    <s v="NA"/>
    <x v="1"/>
    <s v="5 AÑOS "/>
    <s v="MARIO DE JESUS DUQUE GIRALDO"/>
    <s v="Resolución No 052117"/>
    <n v="41064"/>
    <n v="67274"/>
    <m/>
    <m/>
    <d v="2019-06-30T00:00:00"/>
    <s v="2018-01"/>
    <s v="2019-05"/>
    <n v="0.73315604755546138"/>
    <x v="99"/>
  </r>
  <r>
    <n v="115"/>
    <d v="2018-01-29T00:00:00"/>
    <d v="2017-12-20T00:00:00"/>
    <x v="92"/>
    <s v="05001333300920170062500"/>
    <x v="0"/>
    <s v="DEPARTAMENTO DE ANTIOQUIA"/>
    <s v="MARIO DE JESUS DUQUE GIRALDO"/>
    <n v="67274"/>
    <s v="REPETICIÓN"/>
    <s v="OTRAS"/>
    <n v="29888760"/>
    <s v="ADMISIÓN"/>
    <s v="NA"/>
    <s v="NA"/>
    <x v="1"/>
    <s v="5 AÑOS "/>
    <s v="MARIO DE JESUS DUQUE GIRALDO"/>
    <s v="Resolución No 052117"/>
    <n v="41064"/>
    <n v="67274"/>
    <m/>
    <m/>
    <d v="2019-06-30T00:00:00"/>
    <s v="2018-01"/>
    <s v="2019-05"/>
    <n v="0.73315604755546138"/>
    <x v="100"/>
  </r>
  <r>
    <n v="116"/>
    <d v="2018-01-22T00:00:00"/>
    <d v="2017-12-20T00:00:00"/>
    <x v="93"/>
    <s v="       05001333301820170065000"/>
    <x v="0"/>
    <s v="DEPARTAMENTO DE ANTIOQUIA"/>
    <s v="MARIO DE JESUS DUQUE GIRALDO"/>
    <n v="67274"/>
    <s v="REPETICIÓN"/>
    <s v="OTRAS"/>
    <n v="29865760"/>
    <s v="ADMISIÓN"/>
    <s v="NA"/>
    <s v="NA"/>
    <x v="1"/>
    <s v="5 AÑOS "/>
    <s v="MARIO DE JESUS DUQUE GIRALDO"/>
    <s v="Resolución No 052117"/>
    <n v="41064"/>
    <n v="67274"/>
    <m/>
    <m/>
    <d v="2019-06-30T00:00:00"/>
    <s v="2018-01"/>
    <s v="2019-05"/>
    <n v="0.73315604755546138"/>
    <x v="101"/>
  </r>
  <r>
    <n v="117"/>
    <d v="2018-01-16T00:00:00"/>
    <d v="2017-12-20T00:00:00"/>
    <x v="94"/>
    <s v="05001333302120170061500"/>
    <x v="0"/>
    <s v="DEPARTAMENTO DE ANTIOQUIA"/>
    <s v="MARIO DE JESUS DUQUE GIRALDO"/>
    <n v="67274"/>
    <s v="REPETICIÓN"/>
    <s v="OTRAS"/>
    <n v="29671290"/>
    <s v="ADMISIÓN"/>
    <s v="NA"/>
    <s v="NA"/>
    <x v="1"/>
    <s v="5 AÑOS "/>
    <s v="MARIO DE JESUS DUQUE GIRALDO"/>
    <s v="Resolución No 052117"/>
    <n v="41064"/>
    <n v="67274"/>
    <m/>
    <m/>
    <d v="2019-06-30T00:00:00"/>
    <s v="2018-01"/>
    <s v="2019-05"/>
    <n v="0.73315604755546138"/>
    <x v="102"/>
  </r>
  <r>
    <n v="118"/>
    <d v="2018-05-28T00:00:00"/>
    <d v="2018-04-27T00:00:00"/>
    <x v="95"/>
    <s v="05001333301220180016800"/>
    <x v="0"/>
    <s v="DEPARTAMENTO DE ANTIOQUIA"/>
    <s v="MARIO DE JESUS DUQUE GIRALDO"/>
    <n v="67274"/>
    <s v="REPETICIÓN"/>
    <s v="OTRAS"/>
    <n v="30545173"/>
    <s v="ADMISIÓN"/>
    <s v="NA"/>
    <s v="NA"/>
    <x v="1"/>
    <s v="5 AÑOS "/>
    <s v="MARIO DE JESUS DUQUE GIRALDO"/>
    <s v="Resolución No 052117"/>
    <n v="41064"/>
    <n v="67274"/>
    <m/>
    <m/>
    <d v="2019-06-30T00:00:00"/>
    <s v="2018-05"/>
    <s v="2019-05"/>
    <n v="0.72110294173184841"/>
    <x v="103"/>
  </r>
  <r>
    <n v="119"/>
    <d v="2018-05-09T00:00:00"/>
    <d v="2018-04-27T00:00:00"/>
    <x v="93"/>
    <s v="05001333301820180016400"/>
    <x v="0"/>
    <s v="DEPARTAMENTO DE ANTIOQUIA"/>
    <s v="MARIO DE JESUS DUQUE GIRALDO"/>
    <n v="67274"/>
    <s v="REPETICIÓN"/>
    <s v="OTRAS"/>
    <n v="30126847"/>
    <s v="ADMISIÓN"/>
    <s v="NA"/>
    <s v="NA"/>
    <x v="1"/>
    <s v="5 AÑOS "/>
    <s v="MARIO DE JESUS DUQUE GIRALDO"/>
    <s v="Resolución No 052117"/>
    <n v="41064"/>
    <n v="67274"/>
    <m/>
    <m/>
    <d v="2019-06-30T00:00:00"/>
    <s v="2018-05"/>
    <s v="2019-05"/>
    <n v="0.72110294173184841"/>
    <x v="104"/>
  </r>
  <r>
    <n v="120"/>
    <d v="2018-05-04T00:00:00"/>
    <d v="2018-04-27T00:00:00"/>
    <x v="96"/>
    <s v="05001333302920180016100"/>
    <x v="0"/>
    <s v="DEPARTAMENTO DE ANTIOQUIA"/>
    <s v="MARIO DE JESUS DUQUE GIRALDO"/>
    <n v="67274"/>
    <s v="REPETICIÓN"/>
    <s v="OTRAS"/>
    <n v="30562352"/>
    <s v="ADMISIÓN"/>
    <s v="NA"/>
    <s v="NA"/>
    <x v="1"/>
    <s v="5 AÑOS "/>
    <s v="MARIO DE JESUS DUQUE GIRALDO"/>
    <s v="Resolución No 052117"/>
    <n v="41064"/>
    <n v="67274"/>
    <m/>
    <m/>
    <d v="2019-06-30T00:00:00"/>
    <s v="2018-05"/>
    <s v="2019-05"/>
    <n v="0.72110294173184841"/>
    <x v="105"/>
  </r>
  <r>
    <n v="121"/>
    <d v="2018-06-14T00:00:00"/>
    <d v="2018-04-27T00:00:00"/>
    <x v="97"/>
    <s v="05001333302620180016000"/>
    <x v="0"/>
    <s v="DEPARTAMENTO DE ANTIOQUIA"/>
    <s v="MARIO DE JESUS DUQUE GIRALDO"/>
    <n v="67274"/>
    <s v="REPETICIÓN"/>
    <s v="OTRAS"/>
    <n v="35215819"/>
    <s v="ADMISIÓN"/>
    <s v="NA"/>
    <s v="NA"/>
    <x v="1"/>
    <s v="5 AÑOS "/>
    <s v="MARIO DE JESUS DUQUE GIRALDO"/>
    <s v="Resolución No 052117"/>
    <n v="41064"/>
    <n v="67274"/>
    <m/>
    <m/>
    <d v="2019-06-30T00:00:00"/>
    <s v="2018-06"/>
    <s v="2019-05"/>
    <n v="0.719989392175031"/>
    <x v="106"/>
  </r>
  <r>
    <n v="122"/>
    <d v="2018-06-20T00:00:00"/>
    <d v="2018-05-29T00:00:00"/>
    <x v="98"/>
    <s v="05001333301120180021100"/>
    <x v="0"/>
    <s v="DEPARTAMENTO DE ANTIOQUIA"/>
    <s v="MONICA ADRIANA RAMIREZ ESTRADA"/>
    <n v="170967"/>
    <s v="REPETICIÓN"/>
    <s v="OTRAS"/>
    <n v="35507677"/>
    <s v=" OTRA"/>
    <s v="NO"/>
    <s v="NO"/>
    <x v="0"/>
    <n v="5"/>
    <s v="MONICA ADRIANA RAMIREZ ESTRADA"/>
    <n v="1449"/>
    <s v="3 DE ABRIL DE 2017"/>
    <n v="170.96700000000001"/>
    <s v="EDUCACION"/>
    <s v="ccontestada por uno de los demandados. AUTOS QUE ORDENAN AVISO Y OTROS DE NUEVO NOTIFICACION PERSONAL. EL 1 DE MARZO DE 2019, SE CUMPLIO CON EL ENVIO DE NUEVO DE LOS MEMORIAOES A FAJARDO Y FELIPE GIL, CITACION PERSONAL, CON LOS CORREOS A LAS ENTIDADES PARA PREGUNTAR SOBRE LA ULTIMA DIRECCION DE ARACELLY ALVARE,  SOBRE EL SEÑOR JORGE MESA SE ENVIO EL TRASLADO DEL AVIDO A LA DIRECCION CONOCIDA, se notifico por aviso ala dirección de fajardo.  envio memorial para notificaciones a  cargo del juzgado para que aclaren la carga. AUTO DEL JUZGADO CON EXHORTOS, para notificaciones, 13-11-2018, se solicito autorizar el emplazamiento el 18-10-2018, Se cumplio con la notificacion personal devuelra, con lanotificacion aviso devuelta, se envio varios memoriales al juzgado para que se pronuncien sobre emplazamiento, SE ENTREGARON LOS TRASLADOS AL APODERADO DE DIANA ISADORA, SE NOTIFICO POR CONDUCTA CONCLUYENTE, SE NOTIFICO POR AVISO A LA APODERADA DEL DR. FAJARDO, RETIRE TRASLADOS EL 3 DE JULIO PARA NOTIFICAR.  ADMITIDA 25 DE JUNIO DE 2018, radicada pendiente de la admisión y notificaciones. CASO ARNOLIS BENITEZ - FALLO PRIMERA Y SEGUNDA TURBO, 3 DE JULIO RETIRO TRASLADOS PARA NOTIFICACIONES"/>
    <d v="2019-06-30T00:00:00"/>
    <s v="2018-06"/>
    <s v="2019-05"/>
    <n v="0.719989392175031"/>
    <x v="107"/>
  </r>
  <r>
    <n v="123"/>
    <d v="2018-06-01T00:00:00"/>
    <d v="2018-06-01T00:00:00"/>
    <x v="99"/>
    <s v="05001333303520180020500"/>
    <x v="0"/>
    <s v="DEPARTAMENTO DE ANTIOQUIA"/>
    <s v="MONICA ADRIANA RAMIREZ ESTRADA"/>
    <n v="170967"/>
    <s v="REPETICIÓN"/>
    <s v="OTRAS"/>
    <n v="32796536"/>
    <s v=" OTRA"/>
    <s v="NO"/>
    <s v="NO"/>
    <x v="0"/>
    <n v="5"/>
    <s v="MONICA ADRIANA RAMIREZ ESTRADA"/>
    <n v="1449"/>
    <s v="3 DE ABRIL DE 2017"/>
    <n v="170.96700000000001"/>
    <s v="EDUCACION"/>
    <s v="ordena notificar por aviso, 15 dias NOTIFICADO CITACION PERSONL A TODOS, SEGUN LO ORDENO EL DESPACHO MAYO 2019. resuelve apelación a favor ordena admitir la demanda. auto que revoca y o rdena admitir, APELACION AL AUTO DEL 28 DE JUNIO DE 2018, RECHAZA LA DEMAND.A.  RADICADA EN 3 DIAS EL 5 DE JULIO DE 2018, DE FORMA OPORTUNA.  radicada pendiente de la admisión y notificaciones. CASO DE JUAN BUTISTA PIEDRAHITA PAGO JUNTO CON EL CURADOR,  JUZGADO LAB PUERTO BERRIO CONFIRMA EN PRIMERA Y SEGUNDA"/>
    <d v="2019-06-30T00:00:00"/>
    <s v="2018-06"/>
    <s v="2019-05"/>
    <n v="0.719989392175031"/>
    <x v="108"/>
  </r>
  <r>
    <n v="124"/>
    <d v="2019-01-16T00:00:00"/>
    <d v="2018-12-03T00:00:00"/>
    <x v="100"/>
    <s v="05001333302420180046200"/>
    <x v="0"/>
    <s v="DEPARTAMENTO DE ANTIOQUIA"/>
    <s v="MONICA ADRIANA RAMIREZ ESTRADA"/>
    <n v="170967"/>
    <s v="REPETICIÓN"/>
    <s v="OTRAS"/>
    <n v="32280903"/>
    <s v=" OTRA"/>
    <s v="NO"/>
    <s v="NO"/>
    <x v="0"/>
    <n v="5"/>
    <s v="MONICA ADRIANA RAMIREZ ESTRADA"/>
    <n v="1449"/>
    <s v="3 DE ABRIL DE 2017"/>
    <n v="170.96700000000001"/>
    <s v="EDUCACION"/>
    <s v="notifica a los demandados.  se cumplio oportunamente, AUTO QUE SOLICITA ENVIO DE CITACIONES, SU ESTADO, MARZO 2019, envío notificación personal por 472 y por servientrega.  Demanda radicada No.05697310-5001-2014-00798-00, demandantes: LUIS EMILIO GONZALEZ BERNAL, MARTHA ISABEL PARRA TOBON, ALVARO ANDRES GAMBOA VALENCIA, condena judicial que le fue impuesta mediante Sentencias a instancias del Juzgado Civil - Laboral del Circuito de El Santuario del 24 de agosto de 2017 y Fallo de segunda instancia del Tribunal Superior de Antioquia, Sala Tercera Laboral de Decisión del 30 de noviembre de 2017, Acta 591, con pago al perito/curador JUAN CARLOS GONZALEZ PULGARÍN;  LUIS EMILIO GONZALEZ BERNAL  = $12.779.614  066688_x000a_MARTHA ISABEL PARA TOBON   = $12.564.774  066687  _x000a_Certificado de Disponibilidad Presupuestal para el pago – CDP, números 4000066141, 4000066142, 4000066143,  4000066142, para cada uno y el  4000066145 compilatorio por el valor total incluido los honorarios del Curador,_x000a_ALVARO ANDRES GAMBOA VALENCIA = $12.436.515  066686_x000a_JUAN CARLOS GONZALEZ PULGARÍN = $     500.000  066685  Donde en los hechos manifestaron haber laborado así:  LUIS EMILIO GONZALEZ laboraba en el CENTRO EDUCATIVO SANTIAGO BERRIO, en el municipio de Puerto Triunfo, MARTHA ISABEL PARRA TOBON, laboraba en la INSTITUCION EDUCATIVA RURAL PUERTO PERALES, en el municipio de Puerto Perales, y mi mandante ALVARO ANDRES GAMBOA VALENCIA laboraba en la INSTITUCION EDUCATIVA RURAL DORADAL en el corregimiento de Doradal._x000a__x000a_Los anteriores valores fueron cancelados por el Departamento de Antioquia, ordenados en la Resolución 2018060227925 del 14 de junio de 2018, fueron ajustados como indica el acto administrativo y las sentencias. Oficio remisorio 2018020046162 del 19 de junio de 2018, consecuencia de las sentencias antes enunciadas._x000a__x000a_"/>
    <d v="2019-06-30T00:00:00"/>
    <s v="2019-01"/>
    <s v="2019-05"/>
    <n v="1.0183046618322631"/>
    <x v="109"/>
  </r>
  <r>
    <n v="125"/>
    <d v="2019-02-04T00:00:00"/>
    <d v="2019-02-04T00:00:00"/>
    <x v="101"/>
    <s v="05001333301920190004000"/>
    <x v="0"/>
    <s v="DEPARTAMENTO DE ANTIOQUIA"/>
    <s v="MONICA ADRIANA RAMIREZ ESTRADA"/>
    <n v="170967"/>
    <s v="REPETICIÓN"/>
    <s v="OTRAS"/>
    <n v="9744969"/>
    <s v=" OTRA"/>
    <s v="NO"/>
    <s v="NO"/>
    <x v="0"/>
    <n v="5"/>
    <s v="MONICA ADRIANA RAMIREZ ESTRADA"/>
    <n v="1449"/>
    <s v="3 DE ABRIL DE 2017"/>
    <n v="170.96700000000001"/>
    <s v="EDUCACION"/>
    <s v="of en periodo de citaciones y aviso aceptado por despacho. se radico desde el viernes 1 de febrero pero en reparto lo radicaron el lunes 4 de febrero de 2019, etapa inicial en radicación, pago por frank jaramillo juagado la ceja. Brilladora"/>
    <d v="2019-06-30T00:00:00"/>
    <s v="2019-02"/>
    <s v="2019-05"/>
    <n v="1.0124530539632337"/>
    <x v="110"/>
  </r>
  <r>
    <n v="126"/>
    <d v="2019-02-25T00:00:00"/>
    <d v="2019-02-25T00:00:00"/>
    <x v="102"/>
    <s v="05001333300320190011300"/>
    <x v="0"/>
    <s v="DEPARTAMENTO DE ANTIOQUIA"/>
    <s v="MONICA ADRIANA RAMIREZ ESTRADA"/>
    <n v="170967"/>
    <s v="REPETICIÓN"/>
    <s v="OTRAS"/>
    <n v="42704287"/>
    <s v=" OTRA"/>
    <s v="NO"/>
    <s v="NO"/>
    <x v="0"/>
    <n v="5"/>
    <s v="MONICA ADRIANA RAMIREZ ESTRADA"/>
    <n v="1449"/>
    <s v="3 DE ABRIL DE 2017"/>
    <n v="170.96700000000001"/>
    <s v="EDUCACION"/>
    <s v="acpta tramite del departamento, ordena notificar a los demandados. se cumplio con el aviso. Briladora por: _x000a_VIVIANA NOHEMMY GIRALDO GARCIA CC.1.045.016.015 $11.779.042_x000a_WALTHER OVIDIO GOMEZ QUINTERO CC.1.045.016.387 $4.127.187_x000a_NESTOR DE JESUS GIRALDO ARCILA CC.8.311.177  $4.089.853_x000a_JOSE CONRADO MEJIA GIRALDO  CC.70.902.854  $4.104.279_x000a_WILFER RAMON ECHEVERRY JIMENEZ CC.1.045.018.961 $4.511.651_x000a_MANUEL JOSE GOMEZ RAMIREZ  CC.70.691.045  $4.814.783_x000a_RUBEN DARIO HENAO JIMENEZ  CC.70.695.499  $4.818.080_x000a_RAMON ANTONIO DUQUE GOMEZ  CC.70.691.505  $4.159.412_x000a_MARIA EUGENIA JIMÉNEZ VARGAS  CC. 43.714.465  $300.000 (curadora ad-litem)_x000a_Apoderado: José Alfredo Zuluaga Quintero, CC.70.693.660 Y T.P.105.893 del C.S.J._x000a_VALOR TOTAL PAGADO: TOTAL: $42.704.287  (cuarenta y dos millones setecientos cuatro mil doscientos ochenta y siete pesos m.l.),  CDP TOTAL 300039588"/>
    <d v="2019-06-30T00:00:00"/>
    <s v="2019-02"/>
    <s v="2019-05"/>
    <n v="1.0124530539632337"/>
    <x v="111"/>
  </r>
  <r>
    <n v="127"/>
    <d v="2003-04-07T00:00:00"/>
    <d v="2003-03-14T00:00:00"/>
    <x v="19"/>
    <s v="05001233100020030081300"/>
    <x v="0"/>
    <s v="ALVARO VASQUEZ Y LUIS IGNACION GUZMAN"/>
    <s v="OSCAR SANCHEZ MURIEL"/>
    <n v="171277"/>
    <s v="REPETICIÓN"/>
    <s v="PAGO DE SENTENCIA/CONCILIACIÓN"/>
    <n v="75143916"/>
    <s v="ALEGATOS"/>
    <m/>
    <m/>
    <x v="1"/>
    <n v="16"/>
    <s v="ALTO"/>
    <s v="ALTO"/>
    <m/>
    <m/>
    <s v="GENERAL"/>
    <s v="EN CONTRA"/>
    <d v="2019-06-30T00:00:00"/>
    <s v="2003-04"/>
    <s v="2019-05"/>
    <n v="1.3723205805714476"/>
    <x v="112"/>
  </r>
  <r>
    <n v="128"/>
    <d v="2014-10-29T00:00:00"/>
    <d v="2014-04-29T00:00:00"/>
    <x v="19"/>
    <s v="05001233300020140080000"/>
    <x v="0"/>
    <s v=" MUNICIPIO DE ITAGUI"/>
    <s v="OSCAR SANCHEZ MURIEL"/>
    <n v="171277"/>
    <s v="CONTRACTUAL"/>
    <s v="LIQUIDACIÓN"/>
    <n v="4500000000"/>
    <s v=" OTRA"/>
    <m/>
    <m/>
    <x v="1"/>
    <n v="7"/>
    <s v="ALTO"/>
    <s v="ALTO"/>
    <m/>
    <s v="OSCAR IVAN ZAPATA VELANDIA"/>
    <s v="EDUCACION"/>
    <s v="A FAVOR"/>
    <d v="2019-06-30T00:00:00"/>
    <s v="2014-10"/>
    <s v="2019-05"/>
    <n v="0.87048003200892055"/>
    <x v="113"/>
  </r>
  <r>
    <n v="129"/>
    <d v="2014-08-13T00:00:00"/>
    <d v="2014-04-30T00:00:00"/>
    <x v="19"/>
    <s v="05001233300020140079400"/>
    <x v="0"/>
    <s v="POLITECNICO J.I.C."/>
    <s v="OSCAR SANCHEZ MURIEL"/>
    <n v="171277"/>
    <s v="CONTRACTUAL"/>
    <s v="LIQUIDACIÓN"/>
    <n v="7872023600"/>
    <s v="CONTESTACIÓN"/>
    <m/>
    <m/>
    <x v="1"/>
    <n v="7"/>
    <s v="ALTO"/>
    <s v="ALTO"/>
    <m/>
    <m/>
    <s v="EDUCACION"/>
    <s v="A FAVOR"/>
    <d v="2019-06-30T00:00:00"/>
    <s v="2014-08"/>
    <s v="2019-05"/>
    <n v="0.87309902800997818"/>
    <x v="114"/>
  </r>
  <r>
    <n v="130"/>
    <d v="2015-02-20T00:00:00"/>
    <d v="2015-02-20T00:00:00"/>
    <x v="19"/>
    <s v="05001233300020150042600"/>
    <x v="0"/>
    <s v="VIRTUAL COMMUNITY BUILDERS S.A.S."/>
    <s v="OSCAR SANCHEZ MURIEL"/>
    <n v="171277"/>
    <s v="NULIDAD"/>
    <s v="OTRAS"/>
    <n v="0"/>
    <s v="ADMISIÓN"/>
    <m/>
    <m/>
    <x v="1"/>
    <n v="7"/>
    <s v="ALTO"/>
    <s v="ALTO"/>
    <m/>
    <m/>
    <s v="MANA"/>
    <s v="DEMANDAR RESOL.ADJ.N°128715 DE 2014. A FAVOR"/>
    <d v="2019-06-30T00:00:00"/>
    <s v="2015-02"/>
    <s v="2019-05"/>
    <n v="0.85167993159822919"/>
    <x v="0"/>
  </r>
  <r>
    <n v="131"/>
    <d v="2015-04-16T00:00:00"/>
    <d v="2015-04-30T00:00:00"/>
    <x v="103"/>
    <s v="05001310500820140140300"/>
    <x v="2"/>
    <s v="GUILLERMO LEÓN CÓRDOBA GAVIRIA"/>
    <s v="OSCAR SANCHEZ MURIEL"/>
    <n v="171277"/>
    <s v="ORDINARIA"/>
    <s v="FUERO SINDICAL"/>
    <n v="0"/>
    <s v=" OTRA"/>
    <m/>
    <m/>
    <x v="1"/>
    <n v="7"/>
    <s v="ALTO"/>
    <s v="ALTO"/>
    <m/>
    <s v="SANDRO SANCHEZ SALAZAR"/>
    <s v="CONTRALORIA DEPARTAMENTAL"/>
    <s v="LITIS CONSORTE NECESARIO POR ACTIVA. SE OBJETÓ COSTAS. A FAVOR"/>
    <d v="2019-06-30T00:00:00"/>
    <s v="2015-04"/>
    <s v="2019-05"/>
    <n v="0.84219619313837668"/>
    <x v="0"/>
  </r>
  <r>
    <n v="132"/>
    <d v="2017-02-22T00:00:00"/>
    <d v="2017-02-22T00:00:00"/>
    <x v="104"/>
    <s v="05001333302120170008200"/>
    <x v="0"/>
    <s v="MUNICIPIO DE EL SANTUARIO"/>
    <s v="OSCAR SANCHEZ MURIEL"/>
    <n v="171277"/>
    <s v="CONTRACTUAL"/>
    <s v="LIQUIDACIÓN"/>
    <n v="20000000"/>
    <s v="ADMISIÓN"/>
    <m/>
    <m/>
    <x v="1"/>
    <n v="3"/>
    <s v="ALTO"/>
    <s v="ALTO"/>
    <m/>
    <m/>
    <s v="EDUCACION"/>
    <s v="A FAVOR"/>
    <d v="2019-06-30T00:00:00"/>
    <s v="2017-02"/>
    <s v="2019-05"/>
    <n v="0.75256389645085164"/>
    <x v="115"/>
  </r>
  <r>
    <n v="133"/>
    <d v="2014-02-05T00:00:00"/>
    <d v="2014-01-30T00:00:00"/>
    <x v="105"/>
    <s v="05001333102420140009900"/>
    <x v="0"/>
    <s v="YOLANDA PINTO Y OTROS"/>
    <s v="OSCAR SANCHEZ MURIEL"/>
    <n v="171277"/>
    <s v="REPETICIÓN"/>
    <s v="PAGO DE SENTENCIA/CONCILIACIÓN"/>
    <n v="0"/>
    <s v=" OTRA"/>
    <m/>
    <m/>
    <x v="1"/>
    <n v="5"/>
    <m/>
    <m/>
    <m/>
    <m/>
    <m/>
    <s v="Audiencia 12 de Abril de 2016 a las 9:00am. El Abogado debe confirmar esta fecha y hora. EN CONTRA-ARCHIVO-CAJA 14778-"/>
    <d v="2019-06-30T00:00:00"/>
    <s v="2014-02"/>
    <s v="2019-05"/>
    <n v="0.88877907653025545"/>
    <x v="0"/>
  </r>
  <r>
    <n v="134"/>
    <d v="2014-04-28T00:00:00"/>
    <d v="2014-02-19T00:00:00"/>
    <x v="106"/>
    <s v="05001333100720140018900"/>
    <x v="0"/>
    <s v="YOLANDA PINTO Y OTROS"/>
    <m/>
    <n v="171277"/>
    <s v="REPETICIÓN"/>
    <s v="PAGO DE SENTENCIA/CONCILIACIÓN"/>
    <n v="0"/>
    <s v=" OTRA"/>
    <m/>
    <m/>
    <x v="1"/>
    <n v="5"/>
    <m/>
    <m/>
    <m/>
    <m/>
    <m/>
    <s v="Se presentaron alegatos en primera instancia. "/>
    <d v="2019-06-30T00:00:00"/>
    <s v="2014-04"/>
    <s v="2019-05"/>
    <n v="0.88125575124975253"/>
    <x v="0"/>
  </r>
  <r>
    <n v="135"/>
    <d v="2012-01-02T00:00:00"/>
    <d v="2012-01-02T00:00:00"/>
    <x v="107"/>
    <s v="05001600024820120136800"/>
    <x v="3"/>
    <s v="GUSTAVO ALBERTO VALENCIA ORTEGA"/>
    <s v="OSCAR SANCHEZ MURIEL"/>
    <n v="171277"/>
    <s v="CONTRACTUAL"/>
    <s v="OTRAS"/>
    <n v="0"/>
    <s v=" OTRA"/>
    <m/>
    <m/>
    <x v="0"/>
    <n v="5"/>
    <m/>
    <m/>
    <m/>
    <m/>
    <m/>
    <s v="Violación al Régimen de Inhabilidades (Se realizó Principio de Oportunidad). A FAVOR"/>
    <d v="2019-06-30T00:00:00"/>
    <s v="2012-01"/>
    <s v="2019-05"/>
    <n v="0.93165359573224071"/>
    <x v="0"/>
  </r>
  <r>
    <n v="136"/>
    <d v="2015-06-24T00:00:00"/>
    <d v="2015-06-10T00:00:00"/>
    <x v="108"/>
    <s v="05001333302020150060300"/>
    <x v="0"/>
    <s v="MARIA EUGENIA CARMONA ESPINOSA"/>
    <m/>
    <m/>
    <s v="REPETICIÓN"/>
    <s v="PAGO DE SENTENCIA/CONCILIACIÓN"/>
    <n v="71845992"/>
    <s v=" ALEGATOS DE SEGUNDA"/>
    <s v="NA"/>
    <s v="NA"/>
    <x v="0"/>
    <n v="4"/>
    <s v="DIANA RAIGOZA"/>
    <n v="1747"/>
    <n v="42163"/>
    <n v="205331"/>
    <s v="FABRICA DE LICORES DE ANTIOQUIA"/>
    <m/>
    <d v="2019-06-30T00:00:00"/>
    <s v="2015-06"/>
    <s v="2019-05"/>
    <n v="0.83910569353691045"/>
    <x v="116"/>
  </r>
  <r>
    <n v="137"/>
    <d v="2018-02-12T00:00:00"/>
    <d v="2018-02-12T00:00:00"/>
    <x v="109"/>
    <s v="05001333300520180005000"/>
    <x v="0"/>
    <s v="SUPERINTENDENCIA NACIONAL DE SALUD"/>
    <s v="GILMA PATRICIA BERNAL LEON"/>
    <n v="35629"/>
    <s v="NULIDAD Y RESTABLECIMIENTO DEL DERECHO"/>
    <s v="OTRAS"/>
    <n v="0"/>
    <s v="CONTESTACIÓN"/>
    <s v="NA"/>
    <s v="NA"/>
    <x v="0"/>
    <n v="8"/>
    <s v="DIANA RAIGOZA"/>
    <n v="1754"/>
    <n v="42170"/>
    <n v="205338"/>
    <s v="FABRICA DE LICORES DE ANTIOQUIA"/>
    <s v="01/08/2019 Audiencia inicial, 9:30 am"/>
    <d v="2019-06-30T00:00:00"/>
    <s v="2018-02"/>
    <s v="2019-05"/>
    <n v="0.72801438659902051"/>
    <x v="0"/>
  </r>
  <r>
    <n v="138"/>
    <d v="2019-04-11T00:00:00"/>
    <d v="2019-04-05T00:00:00"/>
    <x v="110"/>
    <s v="05001333303120190020400"/>
    <x v="0"/>
    <s v="DEPARTAMENTO DE ANTIOQUIA VS SERGIO FJARDO VALDERRAMA Y/OTROS"/>
    <s v="OSCAR SANCHEZ MURIEL"/>
    <n v="171277"/>
    <s v="REPETICIÓN"/>
    <s v="PAGO DE SENTENCIA/CONCILIACIÓN"/>
    <n v="43377563"/>
    <s v="ADMISIÓN"/>
    <m/>
    <m/>
    <x v="1"/>
    <n v="5"/>
    <m/>
    <m/>
    <m/>
    <m/>
    <m/>
    <s v="BRILLADORA"/>
    <d v="2019-06-30T00:00:00"/>
    <s v="2019-04"/>
    <s v="2019-05"/>
    <n v="1.0031335683509597"/>
    <x v="117"/>
  </r>
  <r>
    <n v="139"/>
    <d v="2017-11-15T00:00:00"/>
    <d v="2017-11-15T00:00:00"/>
    <x v="111"/>
    <s v="05001310301720170070200"/>
    <x v="1"/>
    <s v="RUBY JANETH CARMIONA MENA"/>
    <s v="POLICARPA INES CARDOZA MARTINEZ"/>
    <n v="125106"/>
    <s v="EJECUTIVA"/>
    <s v="OTRAS"/>
    <n v="133000000"/>
    <s v="ADMISIÓN"/>
    <s v="EMBARGO Y SECUETRO"/>
    <n v="133000000"/>
    <x v="0"/>
    <s v="10 AÑOS"/>
    <s v="POLICARPA INES CARDOZA MARTINEZ"/>
    <m/>
    <m/>
    <n v="125106"/>
    <s v="SECCIONAL DE SALUD Y PROTECCION SOCIAL"/>
    <m/>
    <d v="2019-06-30T00:00:00"/>
    <s v="2017-11"/>
    <s v="2019-05"/>
    <n v="0.7405931619133439"/>
    <x v="118"/>
  </r>
  <r>
    <n v="140"/>
    <d v="2017-10-26T00:00:00"/>
    <d v="2017-05-17T00:00:00"/>
    <x v="112"/>
    <s v="05001233100020170156900"/>
    <x v="0"/>
    <s v="DEPARTAMENTO DE ANTIOQUIA "/>
    <s v="ERIKA HERNANDEZ BOLIVAR"/>
    <n v="170192"/>
    <s v="NULIDAD Y RESTABLECIMIENTO DEL DERECHO"/>
    <s v="OTRAS"/>
    <n v="282858989"/>
    <s v="ADMISIÓN"/>
    <s v="N/A"/>
    <s v="N/A"/>
    <x v="0"/>
    <s v="6 AÑOS"/>
    <s v="ERIKA HERNANDEZ  BOLIVAR"/>
    <n v="2784"/>
    <n v="41879"/>
    <n v="170192"/>
    <s v="SECCIONAL DE SALUD Y PROTECCION SOCIAL"/>
    <m/>
    <d v="2019-06-30T00:00:00"/>
    <s v="2017-10"/>
    <s v="2019-05"/>
    <n v="0.74193243893971716"/>
    <x v="119"/>
  </r>
  <r>
    <n v="141"/>
    <d v="2017-05-04T00:00:00"/>
    <d v="2016-11-24T00:00:00"/>
    <x v="19"/>
    <s v="05001233300020160259100"/>
    <x v="0"/>
    <s v="DEPARTAMENTO DE ANTIOQUIA "/>
    <s v="ERIKA HERNANDEZ BOLIVAR"/>
    <n v="170192"/>
    <s v="CONTRACTUAL"/>
    <s v="OTRAS"/>
    <n v="80737919014"/>
    <s v="CONTESTACIÓN"/>
    <s v="N/A"/>
    <s v="N/A"/>
    <x v="0"/>
    <s v="6 AÑOS"/>
    <s v="ERIKA HERNANDEZ  BOLIVAR"/>
    <n v="2784"/>
    <n v="41880"/>
    <s v="170192"/>
    <s v="SECCIONAL DE SALUD Y PROTECCION SOCIAL"/>
    <s v="SAVIA SALUD EPS- IDEA-FIDUCIARIA CENTRAL -REPROGRAMADA PARA EL 6 DE NOVIEMBRE DE 2019"/>
    <d v="2019-06-30T00:00:00"/>
    <s v="2017-05"/>
    <s v="2019-05"/>
    <n v="0.74386660598291388"/>
    <x v="120"/>
  </r>
  <r>
    <n v="142"/>
    <d v="2016-09-20T00:00:00"/>
    <d v="2016-08-19T00:00:00"/>
    <x v="113"/>
    <s v="05001333300020160189500"/>
    <x v="0"/>
    <s v="DEPARTAMENTO DE ANTIOQUIA"/>
    <s v="JUAN CARLOS JIMENEZ"/>
    <m/>
    <s v="REPETICIÓN"/>
    <s v="OTRAS"/>
    <n v="0"/>
    <s v="AUDIENCIA INICIAL O PRIMERA AUDIENCIA"/>
    <m/>
    <m/>
    <x v="1"/>
    <n v="5"/>
    <m/>
    <m/>
    <m/>
    <m/>
    <m/>
    <s v="Se llevóa  cabo audiencia Incial. En apelación decisión de no decretar la caducadiad de la acción"/>
    <d v="2019-06-30T00:00:00"/>
    <s v="2016-09"/>
    <s v="2019-05"/>
    <n v="0.77151928573401263"/>
    <x v="0"/>
  </r>
  <r>
    <n v="143"/>
    <d v="2017-05-25T00:00:00"/>
    <d v="2016-06-22T00:00:00"/>
    <x v="20"/>
    <s v="25000233700020160122800"/>
    <x v="0"/>
    <s v="CAJANAL EN LIQUIDACIÓN Y OTROS"/>
    <s v="LINA MARIA ZULUAGA RUIZ"/>
    <n v="1026393"/>
    <s v="NULIDAD Y RESTABLECIMIENTO DEL DERECHO"/>
    <s v="OTRAS"/>
    <n v="4203245458"/>
    <s v="AUDIENCIA INICIAL O PRIMERA AUDIENCIA"/>
    <m/>
    <m/>
    <x v="1"/>
    <n v="5"/>
    <m/>
    <m/>
    <m/>
    <n v="102693"/>
    <s v="SECCIONAL DE SALUD Y PROTECCION SOCIAL"/>
    <m/>
    <d v="2019-06-30T00:00:00"/>
    <s v="2017-05"/>
    <s v="2019-05"/>
    <n v="0.74386660598291388"/>
    <x v="121"/>
  </r>
  <r>
    <n v="144"/>
    <d v="2015-11-10T00:00:00"/>
    <d v="2015-07-06T00:00:00"/>
    <x v="114"/>
    <s v="05001333301420150053000"/>
    <x v="0"/>
    <s v="MUNICIPIO DE CAÑASGORDAS Y ESE HOSPITAL SAN CARLOS"/>
    <s v="LINA MARIA ZULUAGA RUIZ"/>
    <n v="102693"/>
    <s v="CONTRACTUAL"/>
    <s v="OTRAS"/>
    <n v="128547183"/>
    <s v="AUDIENCIA INICIAL O PRIMERA AUDIENCIA"/>
    <m/>
    <m/>
    <x v="0"/>
    <s v="1 AÑO"/>
    <m/>
    <m/>
    <m/>
    <n v="102693"/>
    <s v="SECCIONAL DE SALUD Y PROTECCION SOCIAL"/>
    <m/>
    <d v="2019-06-30T00:00:00"/>
    <s v="2015-11"/>
    <s v="2019-05"/>
    <n v="0.81709652439251279"/>
    <x v="122"/>
  </r>
  <r>
    <n v="145"/>
    <d v="2014-05-21T00:00:00"/>
    <d v="2014-03-07T00:00:00"/>
    <x v="19"/>
    <s v="05001233300020140048800"/>
    <x v="0"/>
    <s v="YOLANDA PINTO AFANADOR Y OTROS"/>
    <s v="LUIS ALFONSO BRAVO RESTREPO"/>
    <n v="79079"/>
    <s v="REPETICIÓN"/>
    <s v="PAGO DE SENTENCIA/CONCILIACIÓN"/>
    <n v="544803800"/>
    <s v="ALEGATOS"/>
    <s v="N.A"/>
    <s v="N.A"/>
    <x v="1"/>
    <n v="6"/>
    <m/>
    <n v="1742"/>
    <n v="42158"/>
    <n v="205326"/>
    <s v="FABRICA DE LICORES DE ANTIOQUIA"/>
    <m/>
    <d v="2019-06-30T00:00:00"/>
    <s v="2014-05"/>
    <s v="2019-05"/>
    <n v="0.87701310636330021"/>
    <x v="123"/>
  </r>
  <r>
    <n v="146"/>
    <d v="2018-05-18T00:00:00"/>
    <d v="2018-05-04T00:00:00"/>
    <x v="115"/>
    <s v="05001333300220180020900"/>
    <x v="0"/>
    <s v="DEPARTAMENTO DE ANTIOQUIA "/>
    <s v="SOR MILDREY RESTREPO JARAMILLO"/>
    <n v="147288"/>
    <s v="REPETICIÓN"/>
    <s v="RECONOCIMIENTO Y PAGO DE OTRAS PRESTACIONES SALARIALES, SOLCIALES Y SALARIOS"/>
    <n v="35153977"/>
    <s v="ADMISIÓN"/>
    <s v="N.A"/>
    <s v="N.A"/>
    <x v="1"/>
    <n v="5"/>
    <m/>
    <n v="6431"/>
    <n v="42753"/>
    <n v="147288"/>
    <s v="EDUCACION"/>
    <m/>
    <d v="2019-06-30T00:00:00"/>
    <s v="2018-05"/>
    <s v="2019-05"/>
    <n v="0.72110294173184841"/>
    <x v="124"/>
  </r>
  <r>
    <n v="147"/>
    <d v="2013-03-03T00:00:00"/>
    <d v="2013-02-03T00:00:00"/>
    <x v="10"/>
    <s v="050012333000201300383-00"/>
    <x v="0"/>
    <s v="DEPARTAMENTO DE ANTIOQUIA"/>
    <s v="JOHN JAIRO GAVIRIA (ARGEMIRO SOTO CARDONA)"/>
    <n v="83570"/>
    <s v="REPETICIÓN"/>
    <s v="PAGO DE SENTENCIA/CONCILIACIÓN"/>
    <n v="436271779"/>
    <s v=" OTRA"/>
    <s v="NO"/>
    <s v="N/A"/>
    <x v="1"/>
    <s v="5 años"/>
    <s v="CRISTIAN CAMILO ACEVEDO FORERO"/>
    <n v="43334"/>
    <m/>
    <n v="259548"/>
    <s v="EDUCACION"/>
    <m/>
    <d v="2019-06-30T00:00:00"/>
    <s v="2013-03"/>
    <s v="2019-05"/>
    <n v="0.90752196176127331"/>
    <x v="125"/>
  </r>
  <r>
    <n v="148"/>
    <d v="2018-09-20T00:00:00"/>
    <d v="2018-09-13T00:00:00"/>
    <x v="116"/>
    <s v="05001333302020180036400"/>
    <x v="0"/>
    <s v="GOBERNACION DE ANTIOQUIA"/>
    <s v="LEONEL GIRALDO ALVAREZ"/>
    <n v="88367"/>
    <s v="REPETICIÓN"/>
    <s v="PAGO DE SENTENCIA/CONCILIACIÓN"/>
    <n v="10141626"/>
    <s v="ADMISIÓN"/>
    <s v="NO"/>
    <s v="N/A"/>
    <x v="0"/>
    <s v="3 AÑOS"/>
    <s v="LEONEL GIRALDO ALVAREZ"/>
    <m/>
    <m/>
    <n v="88367"/>
    <s v="EDUCACION"/>
    <m/>
    <d v="2019-06-30T00:00:00"/>
    <s v="2018-09"/>
    <s v="2019-05"/>
    <n v="0.71886046497332023"/>
    <x v="126"/>
  </r>
  <r>
    <n v="149"/>
    <d v="2018-12-18T00:00:00"/>
    <d v="2018-12-13T00:00:00"/>
    <x v="116"/>
    <s v="05001333301620180047400"/>
    <x v="0"/>
    <s v="DEPARTAMENTO DE ANTIOQUIA"/>
    <s v="LEONEL GIRALDO ALVAREZ"/>
    <n v="88367"/>
    <s v="REPETICIÓN"/>
    <s v="PAGO DE SENTENCIA/CONCILIACIÓN"/>
    <n v="41462140"/>
    <s v="ADMISIÓN"/>
    <s v="NO"/>
    <s v="N/A"/>
    <x v="1"/>
    <s v="3 AÑOS"/>
    <s v="LEONEL GIRALDO ALVAREZ"/>
    <m/>
    <m/>
    <n v="88367"/>
    <s v="EDUCACION"/>
    <m/>
    <d v="2019-06-30T00:00:00"/>
    <s v="2018-12"/>
    <s v="2019-05"/>
    <n v="0.71502975086350451"/>
    <x v="127"/>
  </r>
  <r>
    <n v="150"/>
    <d v="2018-12-11T00:00:00"/>
    <d v="2018-12-11T00:00:00"/>
    <x v="116"/>
    <s v="05001333302220180052600"/>
    <x v="0"/>
    <s v="DEPARTAMENTO DE ANTIOQUIA"/>
    <s v="LEONEL GIRALDO ALVAREZ"/>
    <n v="88367"/>
    <s v="REPETICIÓN"/>
    <s v="PAGO DE SENTENCIA/CONCILIACIÓN"/>
    <n v="11243607"/>
    <s v="ADMISIÓN"/>
    <s v="NO"/>
    <s v="N/A"/>
    <x v="1"/>
    <s v="3 AÑOS"/>
    <s v="LEONEL GIRALDO ALVAREZ"/>
    <m/>
    <m/>
    <n v="88367"/>
    <s v="EDUCACION"/>
    <m/>
    <d v="2019-06-30T00:00:00"/>
    <s v="2018-12"/>
    <s v="2019-05"/>
    <n v="0.71502975086350451"/>
    <x v="128"/>
  </r>
  <r>
    <n v="151"/>
    <d v="2019-02-14T00:00:00"/>
    <d v="2019-02-14T00:00:00"/>
    <x v="116"/>
    <s v="05001333300620190006200"/>
    <x v="0"/>
    <s v="DEPARTAMENTO DE ANTIOQUIA"/>
    <s v="LEONEL GIRALDO ALVAREZ"/>
    <n v="88367"/>
    <s v="REPETICIÓN"/>
    <s v="PAGO DE SENTENCIA/CONCILIACIÓN"/>
    <n v="11243607"/>
    <s v="ADMISIÓN"/>
    <s v="NO"/>
    <s v="N/A"/>
    <x v="1"/>
    <s v="3 AÑOS"/>
    <s v="LEONEL GIRALDO ALVAREZ"/>
    <m/>
    <m/>
    <n v="88367"/>
    <s v="EDUCACION"/>
    <m/>
    <d v="2019-06-30T00:00:00"/>
    <s v="2019-02"/>
    <s v="2019-05"/>
    <n v="1.0124530539632337"/>
    <x v="129"/>
  </r>
  <r>
    <n v="152"/>
    <d v="2019-03-11T00:00:00"/>
    <d v="2019-03-11T00:00:00"/>
    <x v="116"/>
    <s v="05001333300220190010600"/>
    <x v="0"/>
    <s v="GOBERNACION DE ANTIOQUIA"/>
    <s v="LEONEL GIRALDO ALVAREZ"/>
    <n v="88367"/>
    <s v="REPETICIÓN"/>
    <s v="PAGO DE SENTENCIA/CONCILIACIÓN"/>
    <n v="43000000"/>
    <s v="CONTESTACIÓN"/>
    <s v="NO"/>
    <s v="N/A"/>
    <x v="0"/>
    <s v="3 AÑOS"/>
    <s v="LEONEL GIRALDO ALVAREZ"/>
    <m/>
    <m/>
    <n v="88367"/>
    <s v="EDUCACION"/>
    <m/>
    <d v="2019-06-30T00:00:00"/>
    <s v="2019-03"/>
    <s v="2019-05"/>
    <n v="1.0080692777012399"/>
    <x v="130"/>
  </r>
  <r>
    <n v="153"/>
    <d v="2017-03-16T00:00:00"/>
    <d v="2017-02-07T00:00:00"/>
    <x v="117"/>
    <s v="050013103016201700067-00"/>
    <x v="4"/>
    <s v="DEPARTAMENTO DE ANTIOQUIA"/>
    <s v="OSWALDO HENAO Y NATALIA MEJIA DDOS"/>
    <n v="83570"/>
    <s v="EJECUTIVA"/>
    <s v="OTRAS"/>
    <n v="189291351"/>
    <s v="ADMISIÓN"/>
    <m/>
    <s v="SI"/>
    <x v="0"/>
    <s v="5 años"/>
    <s v="CRISTIAN CAMILO ACEVEDO FORERO"/>
    <m/>
    <n v="43334"/>
    <n v="259548"/>
    <s v="GESTION HUMANA Y DLLO ORGANIZACIONAL"/>
    <m/>
    <d v="2019-06-30T00:00:00"/>
    <s v="2017-03"/>
    <s v="2019-05"/>
    <n v="0.74907448279236832"/>
    <x v="131"/>
  </r>
  <r>
    <n v="154"/>
    <d v="2017-05-31T00:00:00"/>
    <d v="2017-05-30T00:00:00"/>
    <x v="118"/>
    <s v="050014003025201700110-00"/>
    <x v="4"/>
    <s v="DEPARTAMENTO DE ANTIOQUIA"/>
    <s v="MARIA ELENA VALDERRAMA VALLEJO DDA"/>
    <n v="83570"/>
    <s v="EJECUTIVA"/>
    <s v="OTRAS"/>
    <n v="43082801"/>
    <s v="CONTESTACIÓN"/>
    <m/>
    <s v="SI"/>
    <x v="0"/>
    <s v="5 años"/>
    <s v="CRISTIAN CAMILO ACEVEDO FORERO"/>
    <m/>
    <n v="43334"/>
    <n v="259548"/>
    <s v="GESTION HUMANA Y DLLO ORGANIZACIONAL"/>
    <m/>
    <d v="2019-06-30T00:00:00"/>
    <s v="2017-05"/>
    <s v="2019-05"/>
    <n v="0.74386660598291388"/>
    <x v="132"/>
  </r>
  <r>
    <n v="155"/>
    <d v="2017-11-21T00:00:00"/>
    <d v="2017-08-01T00:00:00"/>
    <x v="119"/>
    <s v="055764089001201700054-00"/>
    <x v="4"/>
    <s v="DEPARTAMENTO DE ANTIOQUIA"/>
    <s v="VIDAL DE JESUS VELASQUEZ CARDONA"/>
    <n v="83570"/>
    <s v="EJECUTIVA"/>
    <s v="OTRAS"/>
    <n v="16200705"/>
    <s v="ADMISIÓN"/>
    <m/>
    <s v="SI"/>
    <x v="0"/>
    <s v="5 años"/>
    <s v="CRISTIAN CAMILO ACEVEDO FORERO"/>
    <m/>
    <n v="43334"/>
    <n v="259548"/>
    <s v="GESTION HUMANA Y DLLO ORGANIZACIONAL"/>
    <m/>
    <d v="2019-06-30T00:00:00"/>
    <s v="2017-11"/>
    <s v="2019-05"/>
    <n v="0.7405931619133439"/>
    <x v="133"/>
  </r>
  <r>
    <n v="156"/>
    <d v="2010-11-12T00:00:00"/>
    <d v="2017-09-19T00:00:00"/>
    <x v="120"/>
    <s v="05001400301820101073-00"/>
    <x v="4"/>
    <s v="DEPARTAMENTO DE ANTIOQUIA"/>
    <s v="CESAR OVIDIO PIEDRAHITA JIMENEZ Y MAGNOLIA DEL SOCORRO ZAPATA "/>
    <n v="83570"/>
    <s v="EJECUTIVA"/>
    <s v="OTRAS"/>
    <n v="50000000"/>
    <s v="ADMISIÓN"/>
    <m/>
    <s v="NO"/>
    <x v="0"/>
    <s v="3 AÑOS"/>
    <s v="CRISTIAN CAMILO ACEVEDO FORERO"/>
    <m/>
    <n v="43334"/>
    <n v="259548"/>
    <s v="GESTION HUMANA Y DLLO ORGANIZACIONAL"/>
    <m/>
    <d v="2019-06-30T00:00:00"/>
    <s v="2010-11"/>
    <s v="2019-05"/>
    <n v="0.97973928988297332"/>
    <x v="134"/>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r>
    <m/>
    <m/>
    <m/>
    <x v="121"/>
    <m/>
    <x v="5"/>
    <m/>
    <m/>
    <m/>
    <m/>
    <m/>
    <m/>
    <m/>
    <m/>
    <m/>
    <x v="2"/>
    <m/>
    <m/>
    <m/>
    <m/>
    <m/>
    <m/>
    <m/>
    <m/>
    <m/>
    <m/>
    <m/>
    <x v="135"/>
  </r>
</pivotCacheRecords>
</file>

<file path=xl/pivotCache/pivotCacheRecords2.xml><?xml version="1.0" encoding="utf-8"?>
<pivotCacheRecords xmlns="http://schemas.openxmlformats.org/spreadsheetml/2006/main" xmlns:r="http://schemas.openxmlformats.org/officeDocument/2006/relationships" count="2822">
  <r>
    <n v="1"/>
    <d v="2016-11-24T00:00:00"/>
    <d v="2016-11-09T00:00:00"/>
    <s v="3 ADMINISTRATIVO"/>
    <s v="05001333300320160095900                               "/>
    <s v="2019"/>
    <x v="0"/>
    <s v="MARIA ELOISA CUARTAS DE RODRIGUEZ                       CUOTA PARTE PENSIONAL                               "/>
    <s v="GLORIA CECILIA GALLEGO C"/>
    <n v="15803"/>
    <x v="0"/>
    <s v="RELIQUIDACIÓN DE LA PENSIÓN"/>
    <s v="ALTO"/>
    <s v="ALTO"/>
    <s v="ALTO"/>
    <s v="ALTO"/>
    <n v="1"/>
    <x v="0"/>
    <n v="8781588.7300000004"/>
    <n v="1"/>
    <x v="0"/>
    <n v="0"/>
    <s v="NO"/>
    <s v="NO"/>
    <s v="8 AÑOS"/>
    <s v="ADRIANA MARIA YEPES OSPINA"/>
    <n v="42760"/>
    <d v="2017-01-25T00:00:00"/>
    <n v="48233"/>
    <s v="GESTION HUMANA Y DLLO ORGANIZACIONAL"/>
    <s v="                 CUOTA PARTE PENSIONAL                                                                                                                    CODEMANDADO MUNICIPIO DE MEDELLIN                         _x000a_&quot;No debe aplicarse la Metodología definida para el cálculo de la provisión contable, en tanto los recursos para el pago de dichas obligaciones, independiente de que sean reconocidas por vía administrativa o judicial, se encuentran provisionados de conformidad con lo dispuesto en la ley 549 de 1999, que dispuso el manejo que debe dársele al pasivo pensional, determinando la creación del Fondo Nacional de Pensiones de las entidades territoriales FONPET, estableciendo la forma en que debían ahorrarse en dicho fondo y un término no mayor de 30 años para que éste debe ser cubierto; normatividad que ha sido cumplida por el Departamento de Antioquia. Adicionalmente dispuso la creación de patrimonios autónomos para este mismo efecto, caso en el cual el departamento cuenta con un patrimonio autónomo denominado Consorcio Pensiones Antioquia el cual administra gran parte del pasivo pensional de la entidad y cuenta con reservas para ello.                                                                                                                                A DESPACHO PARA SENTENACIA DE PRIMERA INSTANCIA_x000a__x000a_           "/>
    <d v="2020-07-31T00:00:00"/>
    <s v="2016-11"/>
    <s v="8"/>
    <s v="2020-06"/>
    <n v="0.79016316489215555"/>
    <n v="6938887.9436780848"/>
    <n v="6938887.9436780848"/>
    <d v="2024-11-22T00:00:00"/>
    <n v="4.3150684931506849"/>
    <n v="4.1522219311981093E-2"/>
    <n v="6772113.8793210024"/>
    <n v="1"/>
    <s v="ALTA"/>
    <x v="0"/>
    <n v="6772113.8793210024"/>
  </r>
  <r>
    <n v="2"/>
    <d v="2017-01-20T00:00:00"/>
    <d v="2016-11-28T00:00:00"/>
    <s v="2 ADMINISTRATIVO"/>
    <s v="05001333300220160104400                        "/>
    <s v="2019"/>
    <x v="0"/>
    <s v="MARIA DE JESUS VELEZ CADAVID                       FONPREMAG-RELIQUIDACION PENSION      "/>
    <s v="ANGELICA ROCIO CABEZAS HENAO"/>
    <n v="197791"/>
    <x v="0"/>
    <s v="RELIQUIDACIÓN DE LA PENSIÓN"/>
    <s v="BAJO"/>
    <s v="BAJO"/>
    <s v="BAJO"/>
    <s v="BAJO"/>
    <n v="0.05"/>
    <x v="1"/>
    <n v="25104000"/>
    <n v="0"/>
    <x v="1"/>
    <n v="0"/>
    <s v="NO"/>
    <s v="NO"/>
    <n v="4"/>
    <s v="ADRIANA MARIA YEPES OSPINA"/>
    <n v="42760"/>
    <d v="2017-01-25T00:00:00"/>
    <n v="48233"/>
    <s v="EDUCACION"/>
    <s v="FONPREMAG CODEMANDADO    DESVINCULA AL DPTO POR FALTA DE LEGITIMACION EN LA CAUSA                                                                                                        30-10-2017 SENTENCIA CONDENATORIA A FONPREMAG"/>
    <d v="2020-07-31T00:00:00"/>
    <s v="2017-01"/>
    <s v="4"/>
    <s v="2020-06"/>
    <n v="0.77890601703822215"/>
    <n v="19553656.651727527"/>
    <n v="0"/>
    <d v="2021-01-19T00:00:00"/>
    <n v="0.47123287671232877"/>
    <n v="4.1522219311981093E-2"/>
    <n v="0"/>
    <n v="0.05"/>
    <s v="REMOTA"/>
    <x v="1"/>
    <n v="0"/>
  </r>
  <r>
    <n v="3"/>
    <d v="2017-03-17T00:00:00"/>
    <d v="2017-02-20T00:00:00"/>
    <s v="15 ADMINISTRATIVO"/>
    <s v="05001333301521060090400                            "/>
    <s v="2019"/>
    <x v="0"/>
    <s v="LUZ ELENA DE LA AUXILIADORA ARROYAVE BUSTAMANTE                                                 PRIMA DE ANTIGUEDAD    "/>
    <s v="LEIDY PATRICIA LOPEZ MONSALVE"/>
    <n v="165757"/>
    <x v="0"/>
    <s v="INCENTIVO ANTIGÜEDAD"/>
    <s v="BAJO"/>
    <s v="BAJO"/>
    <s v="BAJO"/>
    <s v="BAJO"/>
    <n v="0.05"/>
    <x v="1"/>
    <n v="3524895"/>
    <n v="0"/>
    <x v="2"/>
    <n v="0"/>
    <s v="NO"/>
    <s v="NO"/>
    <s v="5 AÑOS"/>
    <s v="ADRIANA MARIA YEPES OSPINA"/>
    <n v="42760"/>
    <d v="2017-01-25T00:00:00"/>
    <n v="48233"/>
    <s v="GESTION HUMANA Y DLLO ORGANIZACIONAL"/>
    <s v="FALLO FAVORABLE 1RA INSTANCIA"/>
    <d v="2020-07-31T00:00:00"/>
    <s v="2017-03"/>
    <s v="5"/>
    <s v="2020-06"/>
    <n v="0.76757466281447584"/>
    <n v="2705620.0910814316"/>
    <n v="0"/>
    <d v="2022-03-16T00:00:00"/>
    <n v="1.6246575342465754"/>
    <n v="4.1522219311981093E-2"/>
    <n v="0"/>
    <n v="0.05"/>
    <s v="REMOTA"/>
    <x v="1"/>
    <n v="0"/>
  </r>
  <r>
    <n v="4"/>
    <d v="2017-02-15T00:00:00"/>
    <d v="2016-12-06T00:00:00"/>
    <s v="23 ADMINISTRATIVO"/>
    <s v="05001333302320160091900                               "/>
    <s v="2019"/>
    <x v="0"/>
    <s v="LUDIVIA NAVARRO ISAZA                           REPARACION DIRECTA"/>
    <s v="MARIA VIRGELINA VIDAL MOLINA"/>
    <n v="190510"/>
    <x v="1"/>
    <s v="FALLA EN EL SERVICIO OTRAS CAUSAS"/>
    <s v="BAJO"/>
    <s v="BAJO"/>
    <s v="BAJO"/>
    <s v="BAJO"/>
    <n v="0.05"/>
    <x v="1"/>
    <n v="689450000"/>
    <n v="0"/>
    <x v="0"/>
    <n v="0"/>
    <s v="NO"/>
    <s v="NO"/>
    <s v="9 AÑOS"/>
    <s v="ADRIANA MARIA YEPES OSPINA"/>
    <n v="42760"/>
    <d v="2017-01-25T00:00:00"/>
    <n v="48233"/>
    <s v="INFRAESTRUCTURA"/>
    <s v="MUERTE EN ACCIDENTE DE TRANSITO                                                                                                                                   FALTA DE LEGITIMACION EN LA CAUSA POR PASIVA"/>
    <d v="2020-07-31T00:00:00"/>
    <s v="2017-02"/>
    <s v="9"/>
    <s v="2020-06"/>
    <n v="0.77115025586143982"/>
    <n v="531669543.90366966"/>
    <n v="0"/>
    <d v="2026-02-13T00:00:00"/>
    <n v="5.5424657534246577"/>
    <n v="4.1522219311981093E-2"/>
    <n v="0"/>
    <n v="0.05"/>
    <s v="REMOTA"/>
    <x v="1"/>
    <n v="0"/>
  </r>
  <r>
    <n v="5"/>
    <d v="2017-03-30T00:00:00"/>
    <d v="2017-01-31T00:00:00"/>
    <s v="TRIBUNAL ADTVO DE ANTIOQUIA                           SALA 2DA DE ORALIDAD "/>
    <s v="05001233300020170030300                                  "/>
    <s v="2019"/>
    <x v="0"/>
    <s v="CAROLINA BERRIO HERNANDEZ                   REINTEGRO LABORAL                   "/>
    <s v="EMANUEL MARTINEZ SOSA"/>
    <n v="253878"/>
    <x v="0"/>
    <s v="OTRAS"/>
    <s v="MEDIO   "/>
    <s v="MEDIO   "/>
    <s v="MEDIO   "/>
    <s v="MEDIO   "/>
    <n v="0.5"/>
    <x v="2"/>
    <n v="75838000"/>
    <n v="0.5"/>
    <x v="0"/>
    <n v="0"/>
    <s v="NO"/>
    <s v="NO"/>
    <s v="8 AÑOS"/>
    <s v="ADRIANA MARIA YEPES OSPINA"/>
    <n v="42760"/>
    <d v="2017-01-25T00:00:00"/>
    <n v="48233"/>
    <s v="GESTION HUMANA Y DLLO ORGANIZACIONAL"/>
    <s v="REINTEGRO LABORAL-TERMINACION CONTRATO CON INCAPACIDAD ACCIDENTE DE TRABAJO                           EL CONTROLADOR NO PERMITIO CARGAR ARCHIVO  DE DEMANDA PORQUE SUPERA CAPACIDAD DE ALMACENAMIENTO"/>
    <d v="2020-07-31T00:00:00"/>
    <s v="2017-03"/>
    <s v="8"/>
    <s v="2020-06"/>
    <n v="0.76757466281447584"/>
    <n v="58211327.27852422"/>
    <n v="29105663.63926211"/>
    <d v="2025-03-28T00:00:00"/>
    <n v="4.6602739726027398"/>
    <n v="4.1522219311981093E-2"/>
    <n v="28350885.944141682"/>
    <n v="0.5"/>
    <s v="MEDIA"/>
    <x v="2"/>
    <n v="28350885.944141682"/>
  </r>
  <r>
    <n v="6"/>
    <d v="2017-05-12T00:00:00"/>
    <d v="2017-04-18T00:00:00"/>
    <s v="TRIBUNAL ADTVO DE ANTIOQUIA                           SALA 4TA DE ORALIDAD"/>
    <s v="05001233300020170114900                                       "/>
    <s v="2019"/>
    <x v="0"/>
    <s v="RUBIELA DEL SOCORRO LOPEZ GIRALDO                     PENSION SOBREVIVIENTES                                    FONPREMAG    "/>
    <s v="FRANK ESTEBAN GOMEZ CARDONA"/>
    <n v="87535"/>
    <x v="0"/>
    <s v="PENSIÓN DE SOBREVIVIENTES"/>
    <s v="BAJO"/>
    <s v="BAJO"/>
    <s v="BAJO"/>
    <s v="BAJO"/>
    <n v="0.05"/>
    <x v="1"/>
    <n v="598539044"/>
    <n v="0"/>
    <x v="0"/>
    <n v="0"/>
    <s v="NO"/>
    <s v="NO"/>
    <s v="8 AÑOS"/>
    <s v="ADRIANA MARIA YEPES OSPINA"/>
    <n v="42760"/>
    <d v="2017-01-25T00:00:00"/>
    <n v="48233"/>
    <s v="EDUCACION"/>
    <s v="FONPREMAG                                                                                                                                                                             MUERTE PRESUNTA POR DESAPARECIMIENTO"/>
    <d v="2020-07-31T00:00:00"/>
    <s v="2017-05"/>
    <s v="8"/>
    <s v="2020-06"/>
    <n v="0.76223816507249575"/>
    <n v="456229302.62280577"/>
    <n v="0"/>
    <d v="2025-05-10T00:00:00"/>
    <n v="4.7780821917808218"/>
    <n v="4.1522219311981093E-2"/>
    <n v="0"/>
    <n v="0.05"/>
    <s v="REMOTA"/>
    <x v="1"/>
    <n v="0"/>
  </r>
  <r>
    <n v="7"/>
    <d v="2017-06-16T00:00:00"/>
    <d v="2017-06-12T00:00:00"/>
    <s v="2 ADMINISTRATIVO"/>
    <s v="05001333300220170032100                       "/>
    <s v="2019"/>
    <x v="0"/>
    <s v="JOSE MARIA MARIN GALLO                         RELIQUIDACION PENSION            FONPREMAG      "/>
    <s v="FRANKLIN ANDERSON ISAZA LONDOÑO"/>
    <n v="176482"/>
    <x v="0"/>
    <s v="RELIQUIDACIÓN DE LA PENSIÓN"/>
    <s v="BAJO"/>
    <s v="BAJO"/>
    <s v="BAJO"/>
    <s v="BAJO"/>
    <n v="0.05"/>
    <x v="1"/>
    <n v="11598667"/>
    <n v="0"/>
    <x v="1"/>
    <n v="0"/>
    <s v="NO"/>
    <s v="NO"/>
    <s v="5 AÑOS"/>
    <s v="ADRIANA MARIA YEPES OSPINA"/>
    <n v="42760"/>
    <d v="2017-01-25T00:00:00"/>
    <n v="48233"/>
    <s v="EDUCACION"/>
    <s v="FONPREMAG CODEMANDADO-24-04-18 AUDIENCIA INICIAL SE DESVINCULA AL DPTO"/>
    <d v="2020-07-31T00:00:00"/>
    <s v="2017-06"/>
    <s v="5"/>
    <s v="2020-06"/>
    <n v="0.76136533047353394"/>
    <n v="8830822.9335074723"/>
    <n v="0"/>
    <d v="2022-06-15T00:00:00"/>
    <n v="1.8739726027397261"/>
    <n v="4.1522219311981093E-2"/>
    <n v="0"/>
    <n v="0.05"/>
    <s v="REMOTA"/>
    <x v="1"/>
    <n v="0"/>
  </r>
  <r>
    <n v="8"/>
    <d v="2017-03-22T00:00:00"/>
    <d v="2017-02-06T00:00:00"/>
    <s v="8  LABORAL DEL CICUITO "/>
    <s v="05001310500820170009000                         "/>
    <s v="2019"/>
    <x v="1"/>
    <s v="IVAN DARIO CORREA RESTREPO Y JHON JAIME CARDONA AVALOS                             INCENTIVO DE ANTIGÜEDAD RESOLUCION JUNTA DIRECTIVA FLA      "/>
    <s v="CARLOS ALBERTO BALLESTEROS BARÓN"/>
    <n v="33513"/>
    <x v="2"/>
    <s v="INCENTIVO ANTIGÜEDAD"/>
    <s v="ALTO"/>
    <s v="ALTO"/>
    <s v="ALTO"/>
    <s v="ALTO"/>
    <n v="1"/>
    <x v="0"/>
    <n v="3549153798.0265307"/>
    <n v="1"/>
    <x v="3"/>
    <m/>
    <s v="NO"/>
    <s v="NO"/>
    <s v="7 AÑOS"/>
    <s v="ADRIANA MARIA YEPES OSPINA"/>
    <n v="42760"/>
    <d v="2017-01-25T00:00:00"/>
    <n v="48233"/>
    <s v="FABRICA DE LICORES DE ANTIOQUIA"/>
    <s v="INCENTIVO DE ANTIGÜEDAD Y PRIMA ESPECIAL ACTA 1722 DEL 77"/>
    <d v="2020-07-31T00:00:00"/>
    <s v="2017-03"/>
    <s v="7"/>
    <s v="2020-06"/>
    <n v="0.76757466281447584"/>
    <n v="2724240529.7969308"/>
    <n v="2724240529.7969308"/>
    <d v="2024-03-20T00:00:00"/>
    <n v="3.6383561643835618"/>
    <n v="4.1522219311981093E-2"/>
    <n v="2668927558.4898839"/>
    <n v="1"/>
    <s v="ALTA"/>
    <x v="0"/>
    <n v="2668927558.4898839"/>
  </r>
  <r>
    <n v="9"/>
    <d v="2017-08-03T00:00:00"/>
    <d v="2017-07-04T00:00:00"/>
    <s v="28 ADMINISTRATIVO"/>
    <s v="5001333302820170033700                           "/>
    <s v="2019"/>
    <x v="0"/>
    <s v="GUSTAVO ALEJANDRO GUTIERREZ HERRERA (ISAZA DURANGO) y OTROS                                                         (SALGAR)        "/>
    <s v="KAREN PAULINA RESTREPO CASTRILLÓN "/>
    <n v="181656"/>
    <x v="1"/>
    <s v="FALLA EN EL SERVICIO OTRAS CAUSAS"/>
    <s v="BAJO"/>
    <s v="BAJO"/>
    <s v="BAJO"/>
    <s v="BAJO"/>
    <n v="0.05"/>
    <x v="1"/>
    <n v="678699640"/>
    <n v="0"/>
    <x v="0"/>
    <n v="0"/>
    <s v="NO"/>
    <s v="NO"/>
    <s v="9 AÑOS"/>
    <s v="ADRIANA MARIA YEPES OSPINA"/>
    <n v="42760"/>
    <d v="2017-01-25T00:00:00"/>
    <n v="48233"/>
    <s v="DAPARD"/>
    <s v="CODEMANDADOS AVENIDA TORRENCIAL SALGAR"/>
    <d v="2020-07-31T00:00:00"/>
    <s v="2017-08"/>
    <s v="9"/>
    <s v="2020-06"/>
    <n v="0.76068958550881771"/>
    <n v="516279747.83658379"/>
    <n v="0"/>
    <d v="2026-08-01T00:00:00"/>
    <n v="6.0054794520547947"/>
    <n v="4.1522219311981093E-2"/>
    <n v="0"/>
    <n v="0.05"/>
    <s v="REMOTA"/>
    <x v="1"/>
    <n v="0"/>
  </r>
  <r>
    <n v="10"/>
    <d v="2017-07-27T00:00:00"/>
    <d v="2017-05-03T00:00:00"/>
    <s v="35 ADMINISTRATIVO"/>
    <s v="05001333303520170023000                                         "/>
    <s v="2019"/>
    <x v="0"/>
    <s v="MARIA GLORIA LOPEZ LONDOÑO                                PENSIONES ANTIOQUIA       "/>
    <s v="LUIS JAVIER ZAPATA GARCIA"/>
    <n v="199326"/>
    <x v="3"/>
    <s v="PENSIÓN DE SOBREVIVIENTES"/>
    <s v="BAJO"/>
    <s v="BAJO"/>
    <s v="BAJO"/>
    <s v="BAJO"/>
    <n v="0.05"/>
    <x v="1"/>
    <n v="264600000"/>
    <n v="0"/>
    <x v="0"/>
    <n v="0"/>
    <s v="NO"/>
    <s v="NO"/>
    <s v="8 AÑOS"/>
    <s v="ADRIANA MARIA YEPES OSPINA"/>
    <n v="42760"/>
    <d v="2017-01-25T00:00:00"/>
    <n v="48233"/>
    <s v="GESTION HUMANA Y DLLO ORGANIZACIONAL"/>
    <s v="PENSION SOBREVIVIENTES    CODEMANDADO PENSIONES ANTIOQUIA                                                                                                                                  De conformidad con lo acordado en la reunión del 13 de marzo de 2018, donde participaron las directoras de Procesos y Reclamaciones y de la Dirección de Prestaciones Sociales y Nomina, la contratista que ha apoyado la implementación de las NICSP: Sra. Angela Maria Botero Bedoya y profesionales de las dependencias, se dispuso que por el momento no se determinará el valor de la pretensión en los casos de reliquidación pensión de Pensiones de Antioquia, ni se liquidarán las sentencias de primera instancia debido a que actualmente existe controversia entre las entidades públicas (Pensiones de Antioquia y Departamento de Antioquia) sobre el momento desde el cual debe el Departamento realizar los correpondientes aportes de las pensiones reliquidadas; en virtud de dicha diferencia conceptual, la Dirección de Prestaciones sociales y nomina ha presentado objeción de las cuentas presentadas por el fondo pensional, lo que lleva a concluir que  no existen los elementos necesarios para realizar la provisión, en tanto no hay certeza desde que momento deben pagarse los aportes a que somo condenados y/o obligados en estos procesos."/>
    <d v="2020-07-31T00:00:00"/>
    <s v="2017-07"/>
    <s v="8"/>
    <s v="2020-06"/>
    <n v="0.76175497984527818"/>
    <n v="201560367.66706061"/>
    <n v="0"/>
    <d v="2025-07-25T00:00:00"/>
    <n v="4.9863013698630141"/>
    <n v="4.1522219311981093E-2"/>
    <n v="0"/>
    <n v="0.05"/>
    <s v="REMOTA"/>
    <x v="1"/>
    <n v="0"/>
  </r>
  <r>
    <n v="11"/>
    <d v="2017-08-10T00:00:00"/>
    <d v="2017-06-30T00:00:00"/>
    <s v="35 ADMINISTRATIVO"/>
    <s v="05001333303520170033400                  "/>
    <s v="2019"/>
    <x v="0"/>
    <s v="LUZ CECILIA CARDONA DE RAMIREZ                   RELIQUIDACION PENSION                     FONPREMAG     "/>
    <s v="FRANKLIN ANDERSON ISAZA LONDOÑO"/>
    <n v="176482"/>
    <x v="3"/>
    <s v="RELIQUIDACIÓN DE LA PENSIÓN"/>
    <s v="BAJO"/>
    <s v="BAJO"/>
    <s v="BAJO"/>
    <s v="BAJO"/>
    <n v="0.05"/>
    <x v="1"/>
    <n v="5913096"/>
    <n v="0"/>
    <x v="4"/>
    <n v="0"/>
    <s v="NO"/>
    <s v="NO"/>
    <s v="5 AÑOS"/>
    <s v="ADRIANA MARIA YEPES OSPINA"/>
    <n v="42760"/>
    <d v="2017-01-25T00:00:00"/>
    <n v="48233"/>
    <s v="EDUCACION"/>
    <s v="RELIQUIDACION PENSION   FONPPREMAG                                                                                                                FACTORES-PRIMA NAVIDAD                                                                                                                                                                    15-05-18 AUDIENCIA INICIAL-DESVINCULAN AL DPTO                                                                                                                                       11-03-19 DENIEGA PRETENSIONES"/>
    <d v="2020-07-31T00:00:00"/>
    <s v="2017-08"/>
    <s v="5"/>
    <s v="2020-06"/>
    <n v="0.76068958550881771"/>
    <n v="4498030.5453138482"/>
    <n v="0"/>
    <d v="2022-08-09T00:00:00"/>
    <n v="2.0246575342465754"/>
    <n v="4.1522219311981093E-2"/>
    <n v="0"/>
    <n v="0.05"/>
    <s v="REMOTA"/>
    <x v="1"/>
    <n v="0"/>
  </r>
  <r>
    <n v="12"/>
    <d v="2017-09-13T00:00:00"/>
    <d v="2017-09-06T00:00:00"/>
    <s v="19 LABORAL"/>
    <s v="05001310501920170070000                    "/>
    <s v="2019"/>
    <x v="1"/>
    <s v="HUGO ALBEIRO VALENCIA AGUDELO (BRILLADORA)"/>
    <s v="JULIA FERNANDA MUÑOZ RINCON"/>
    <n v="215278"/>
    <x v="2"/>
    <s v="RECONOCIMIENTO Y PAGO DE OTRAS PRESTACIONES SALARIALES, SOLCIALES Y SALARIOS"/>
    <s v="ALTO"/>
    <s v="ALTO"/>
    <s v="ALTO"/>
    <s v="ALTO"/>
    <n v="1"/>
    <x v="0"/>
    <n v="35878346"/>
    <n v="1"/>
    <x v="5"/>
    <n v="0"/>
    <s v="NO"/>
    <s v="NO"/>
    <s v="7  AÑOS"/>
    <s v="ADRIANA MARIA YEPES OSPINA"/>
    <n v="42760"/>
    <d v="2017-01-25T00:00:00"/>
    <n v="48233"/>
    <s v="EDUCACION"/>
    <s v="BRILLADORA CODEMANDADA"/>
    <d v="2020-07-31T00:00:00"/>
    <s v="2017-09"/>
    <s v="7"/>
    <s v="2020-06"/>
    <n v="0.76038333983224338"/>
    <n v="27281296.559136812"/>
    <n v="27281296.559136812"/>
    <d v="2024-09-11T00:00:00"/>
    <n v="4.117808219178082"/>
    <n v="4.1522219311981093E-2"/>
    <n v="26655226.966994513"/>
    <n v="1"/>
    <s v="ALTA"/>
    <x v="0"/>
    <n v="26655226.966994513"/>
  </r>
  <r>
    <n v="13"/>
    <d v="2017-09-05T00:00:00"/>
    <d v="2017-10-31T00:00:00"/>
    <s v="13 ADMINISTRATIVO"/>
    <s v="05001333301320170045900         "/>
    <s v="2019"/>
    <x v="0"/>
    <s v="MONICA ADRIANA RAMIREZ ESTRADA                INCENTIVO ANTIGUEDAD            "/>
    <s v="LEIDY PATRICIA LOPEZ MONSALVE"/>
    <n v="165757"/>
    <x v="3"/>
    <s v="INCENTIVO ANTIGÜEDAD"/>
    <s v="BAJO"/>
    <s v="BAJO"/>
    <s v="BAJO"/>
    <s v="BAJO"/>
    <n v="0.05"/>
    <x v="1"/>
    <n v="3313585"/>
    <n v="0"/>
    <x v="2"/>
    <n v="0"/>
    <s v="NO"/>
    <s v="NO"/>
    <s v="5 AÑOS"/>
    <s v="ADRIANA MARIA YEPES OSPINA"/>
    <n v="42760"/>
    <d v="2017-01-25T00:00:00"/>
    <n v="48233"/>
    <s v="GESTION HUMANA Y DLLO ORGANIZACIONAL"/>
    <s v="                                                                     16-12-19 NIEGA PRETENSIONES"/>
    <d v="2020-07-31T00:00:00"/>
    <s v="2017-09"/>
    <s v="5"/>
    <s v="2020-06"/>
    <n v="0.76038333983224338"/>
    <n v="2519594.8291180241"/>
    <n v="0"/>
    <d v="2022-09-04T00:00:00"/>
    <n v="2.095890410958904"/>
    <n v="4.1522219311981093E-2"/>
    <n v="0"/>
    <n v="0.05"/>
    <s v="REMOTA"/>
    <x v="1"/>
    <n v="0"/>
  </r>
  <r>
    <n v="14"/>
    <d v="2017-08-04T00:00:00"/>
    <d v="2017-07-21T00:00:00"/>
    <s v="4 ADMINISTRATIVO"/>
    <s v="05001333300420170035500                        "/>
    <s v="2019"/>
    <x v="0"/>
    <s v="JOSE JULIAN PIEDRAHITA Y OTRO                     SALGAR                      "/>
    <s v="KAREN PAULINA RESTREPO CASTRILLÓN "/>
    <n v="181656"/>
    <x v="1"/>
    <s v="FALLA EN EL SERVICIO OTRAS CAUSAS"/>
    <s v="BAJO"/>
    <s v="BAJO"/>
    <s v="BAJO"/>
    <s v="BAJO"/>
    <n v="0.05"/>
    <x v="1"/>
    <n v="103280380"/>
    <n v="0"/>
    <x v="3"/>
    <n v="0"/>
    <s v="NO"/>
    <s v="NO"/>
    <s v="5 AÑOS"/>
    <s v="ADRIANA MARIA YEPES OSPINA"/>
    <n v="42760"/>
    <d v="2017-01-25T00:00:00"/>
    <n v="48233"/>
    <s v="DAPARD"/>
    <s v="CODEMANDADOS AVENIDA TORRENCIAL SALGAR                                                                                                                 SE COMISIONA AL JUZGADO DE SALGAR PARA RECEPCION DE TESTIMONIOS"/>
    <d v="2020-07-31T00:00:00"/>
    <s v="2017-08"/>
    <s v="5"/>
    <s v="2020-06"/>
    <n v="0.76068958550881771"/>
    <n v="78564309.453393191"/>
    <n v="0"/>
    <d v="2022-08-03T00:00:00"/>
    <n v="2.0082191780821916"/>
    <n v="4.1522219311981093E-2"/>
    <n v="0"/>
    <n v="0.05"/>
    <s v="REMOTA"/>
    <x v="1"/>
    <n v="0"/>
  </r>
  <r>
    <n v="15"/>
    <d v="2017-09-27T00:00:00"/>
    <d v="2017-09-05T00:00:00"/>
    <s v="22 ADMINISTRATIVO"/>
    <s v="05001333302220170044000                           "/>
    <s v="2019"/>
    <x v="0"/>
    <s v="ROCIO DE JESUS GARCIA OSPINA                        INCENTIVO ANTIGUEDAD      "/>
    <s v="JUAN DAVID GALEANO CARDONA"/>
    <n v="188779"/>
    <x v="3"/>
    <s v="INCENTIVO ANTIGÜEDAD"/>
    <s v="BAJO"/>
    <s v="BAJO"/>
    <s v="BAJO"/>
    <s v="BAJO"/>
    <n v="0.05"/>
    <x v="1"/>
    <n v="3313585"/>
    <n v="0"/>
    <x v="2"/>
    <n v="0"/>
    <s v="NO"/>
    <s v="NO"/>
    <s v="5 AÑOS"/>
    <s v="ADRIANA MARIA YEPES OSPINA"/>
    <n v="42760"/>
    <d v="2017-01-25T00:00:00"/>
    <n v="48233"/>
    <s v="GESTION HUMANA Y DLLO ORGANIZACIONAL"/>
    <s v=" AUDIENCIA INICIAL-FALLO FAVORABLE AL DPTO"/>
    <d v="2020-07-31T00:00:00"/>
    <s v="2017-09"/>
    <s v="5"/>
    <s v="2020-06"/>
    <n v="0.76038333983224338"/>
    <n v="2519594.8291180241"/>
    <n v="0"/>
    <d v="2022-09-26T00:00:00"/>
    <n v="2.1561643835616437"/>
    <n v="4.1522219311981093E-2"/>
    <n v="0"/>
    <n v="0.05"/>
    <s v="REMOTA"/>
    <x v="1"/>
    <n v="0"/>
  </r>
  <r>
    <n v="16"/>
    <d v="2017-09-13T00:00:00"/>
    <d v="2017-06-23T00:00:00"/>
    <s v="20 ADMINISTRATIVO"/>
    <s v="0500133330202017031600                           "/>
    <s v="2019"/>
    <x v="0"/>
    <s v="10 GRUPOS FAMILIARES- DORIAN BERRIO OSPINA Y OTROS (SALGAR)"/>
    <s v="MANUEL ANTONIO ECHAVARRIA QUIROZ"/>
    <n v="115603"/>
    <x v="1"/>
    <s v="FALLA EN EL SERVICIO OTRAS CAUSAS"/>
    <s v="BAJO"/>
    <s v="BAJO"/>
    <s v="BAJO"/>
    <s v="BAJO"/>
    <n v="0.05"/>
    <x v="1"/>
    <n v="16107072930"/>
    <n v="0"/>
    <x v="1"/>
    <n v="0"/>
    <s v="NO"/>
    <s v="NO"/>
    <s v="9 AÑOS"/>
    <s v="ADRIANA MARIA YEPES OSPINA"/>
    <n v="42760"/>
    <d v="2017-01-25T00:00:00"/>
    <n v="48233"/>
    <s v="DAPARD"/>
    <s v="CODEMANDADOS AVENIDA TORRENCIAL SALGAR                                                                                                               30-06-20 SENTENCIA PRIMERA INSTANCIA FAVORABLE AL DPTO                                                                                   EL CONTROLADOR NO PERMITIO CARGAR DDA-CONTESTACION-ALEGATOS DE CONCLUSION NI SENTENCIA DEBIDO A QUE SE SUPERA CAPACIDAD DE ALMACENAMIENTO                                                      24-07-20 DTE PRESENTA RECURSO DE APELACION"/>
    <d v="2020-07-31T00:00:00"/>
    <s v="2017-09"/>
    <s v="9"/>
    <s v="2020-06"/>
    <n v="0.76038333983224338"/>
    <n v="12247549909.434917"/>
    <n v="0"/>
    <d v="2026-09-11T00:00:00"/>
    <n v="6.117808219178082"/>
    <n v="4.1522219311981093E-2"/>
    <n v="0"/>
    <n v="0.05"/>
    <s v="REMOTA"/>
    <x v="1"/>
    <n v="0"/>
  </r>
  <r>
    <n v="17"/>
    <d v="2017-03-16T00:00:00"/>
    <d v="2017-02-27T00:00:00"/>
    <s v="3  ADMINISTRATIVO"/>
    <s v="05001333300320170010100                    "/>
    <s v="2019"/>
    <x v="0"/>
    <s v="DOROTEA ISABEL MARTINEZ ISAZA                     INCENTIVO DE ANTIGUEDAD   "/>
    <s v="CARLOS ALBERTO BALLESTEROS BARÓN"/>
    <n v="33513"/>
    <x v="3"/>
    <s v="INCENTIVO ANTIGÜEDAD"/>
    <s v="BAJO"/>
    <s v="BAJO"/>
    <s v="BAJO"/>
    <s v="BAJO"/>
    <n v="0.05"/>
    <x v="1"/>
    <n v="16416915"/>
    <n v="0"/>
    <x v="4"/>
    <n v="0"/>
    <s v="NO"/>
    <s v="NO"/>
    <s v="5 AÑOS"/>
    <s v="ADRIANA MARIA YEPES OSPINA"/>
    <n v="42760"/>
    <d v="2017-01-25T00:00:00"/>
    <n v="48233"/>
    <s v="GESTION HUMANA Y DLLO ORGANIZACIONAL"/>
    <s v="SENTENCIA DE PRIMERA INSTANCIA FAVORABLE AL DPTO                                                                                                                                                 20-06-20 REGISTRA PROYECTO DE SEGUNDA INSTANCIA"/>
    <d v="2020-07-31T00:00:00"/>
    <s v="2017-03"/>
    <s v="5"/>
    <s v="2020-06"/>
    <n v="0.76757466281447584"/>
    <n v="12601207.995578911"/>
    <n v="0"/>
    <d v="2022-03-15T00:00:00"/>
    <n v="1.6219178082191781"/>
    <n v="4.1522219311981093E-2"/>
    <n v="0"/>
    <n v="0.05"/>
    <s v="REMOTA"/>
    <x v="1"/>
    <n v="0"/>
  </r>
  <r>
    <n v="18"/>
    <d v="2017-09-09T00:00:00"/>
    <d v="2016-08-30T00:00:00"/>
    <s v="21 ADMINISTRATIVO"/>
    <s v="05001333302120160070800                  "/>
    <s v="2019"/>
    <x v="0"/>
    <s v="LUZ OMAIRA CASTRO                              RELIQUIDACION PENSION"/>
    <s v="ANDRES FELIPE MAHECHA REYES"/>
    <n v="79812"/>
    <x v="3"/>
    <s v="RELIQUIDACIÓN DE LA PENSIÓN"/>
    <s v="BAJO"/>
    <s v="BAJO"/>
    <s v="BAJO"/>
    <s v="BAJO"/>
    <n v="0.05"/>
    <x v="1"/>
    <n v="25104000"/>
    <n v="0"/>
    <x v="4"/>
    <n v="0"/>
    <s v="NO"/>
    <s v="NO"/>
    <s v="5 AÑOS"/>
    <s v="ADRIANA MARIA YEPES OSPINA"/>
    <n v="42760"/>
    <d v="2017-01-25T00:00:00"/>
    <n v="48233"/>
    <s v="EDUCACION"/>
    <s v="FONPREMAG CODEMANDADO                                                                                                                     DESVINCULAN AL DPTO EN AUDIENCIA INICIAL                                                                                                           SE ENCUENTRA A DESPACHO PARA FALLO DE 2DA INSTANCIA"/>
    <d v="2020-07-31T00:00:00"/>
    <s v="2017-09"/>
    <s v="5"/>
    <s v="2020-06"/>
    <n v="0.76038333983224338"/>
    <n v="19088663.363148637"/>
    <n v="0"/>
    <d v="2022-09-08T00:00:00"/>
    <n v="2.106849315068493"/>
    <n v="4.1522219311981093E-2"/>
    <n v="0"/>
    <n v="0.05"/>
    <s v="REMOTA"/>
    <x v="1"/>
    <n v="0"/>
  </r>
  <r>
    <n v="19"/>
    <d v="2017-01-18T00:00:00"/>
    <d v="2016-11-28T00:00:00"/>
    <s v="17 ADMINISTRATIVO"/>
    <s v="05001333301720160091700            "/>
    <s v="2019"/>
    <x v="0"/>
    <s v="JAIME ALBERTO ELORZA ROLDAN                        INCENTIVO DE ANTIGÜEDAD"/>
    <s v="LIZA MARIA TAMAYO LOPEZ"/>
    <n v="250101"/>
    <x v="3"/>
    <s v="INCENTIVO ANTIGÜEDAD"/>
    <s v="BAJO"/>
    <s v="BAJO"/>
    <s v="BAJO"/>
    <s v="BAJO"/>
    <n v="0.05"/>
    <x v="1"/>
    <n v="3070833"/>
    <n v="0"/>
    <x v="1"/>
    <n v="0"/>
    <s v="NO"/>
    <s v="NO"/>
    <n v="4"/>
    <s v="ADRIANA MARIA YEPES OSPINA"/>
    <n v="42760"/>
    <d v="2017-01-25T00:00:00"/>
    <n v="48233"/>
    <s v="GESTION HUMANA Y DLLO ORGANIZACIONAL"/>
    <s v="28-06-18 SENTENCIA DE PRIMERA INSTACIA FAVORABLE AL DPTO-NO HUBO APELACION                                                                                                25-07-18 APRUEBA LIQUIDACIONDE COSTAS                                                                                                                          11-02-20 ARCHIVO"/>
    <d v="2020-07-31T00:00:00"/>
    <s v="2017-01"/>
    <s v="4"/>
    <s v="2020-06"/>
    <n v="0.77890601703822215"/>
    <n v="2391890.3010195349"/>
    <n v="0"/>
    <d v="2021-01-17T00:00:00"/>
    <n v="0.46575342465753422"/>
    <n v="4.1522219311981093E-2"/>
    <n v="0"/>
    <n v="0.05"/>
    <s v="REMOTA"/>
    <x v="1"/>
    <n v="0"/>
  </r>
  <r>
    <n v="20"/>
    <d v="2017-07-06T00:00:00"/>
    <d v="2017-06-30T00:00:00"/>
    <s v="21 ADMINISTRATIVO"/>
    <s v="05001333302120170032600                        "/>
    <s v="2019"/>
    <x v="0"/>
    <s v="JUAN EDISON RESTREPO                         SALGAR"/>
    <s v="MARIA ELENA PIEDRAHITA ORREGO"/>
    <n v="58700"/>
    <x v="1"/>
    <s v="FALLA EN EL SERVICIO OTRAS CAUSAS"/>
    <s v="BAJO"/>
    <s v="BAJO"/>
    <s v="BAJO"/>
    <s v="BAJO"/>
    <n v="0.05"/>
    <x v="1"/>
    <n v="159708640"/>
    <n v="0"/>
    <x v="0"/>
    <n v="0"/>
    <s v="NO"/>
    <s v="NO"/>
    <s v="5 AÑOS"/>
    <s v="ADRIANA MARIA YEPES OSPINA"/>
    <n v="42760"/>
    <d v="2017-01-25T00:00:00"/>
    <n v="48233"/>
    <s v="DAPARD"/>
    <s v="CODEMANDADOS AVENIDA TORRENCIAL SALGAR                                                                                                                05-03-20 SE PRESENTAN ALEGATOS DE CONCLUSION"/>
    <d v="2020-07-31T00:00:00"/>
    <s v="2017-07"/>
    <s v="5"/>
    <s v="2020-06"/>
    <n v="0.76175497984527818"/>
    <n v="121658851.8443168"/>
    <n v="0"/>
    <d v="2022-07-05T00:00:00"/>
    <n v="1.9287671232876713"/>
    <n v="4.1522219311981093E-2"/>
    <n v="0"/>
    <n v="0.05"/>
    <s v="REMOTA"/>
    <x v="1"/>
    <n v="0"/>
  </r>
  <r>
    <n v="21"/>
    <d v="2017-10-05T00:00:00"/>
    <d v="2017-09-12T00:00:00"/>
    <s v="TRIBUNAL ADMINISTRATIVO-SALA CUARTA DE ORALIDAD"/>
    <s v="05001233300020170221900                                "/>
    <s v="2019"/>
    <x v="0"/>
    <s v="JORGE IVAN MEJIA MARTINEZ                CUOTA PARTE PENSIONAL                            RELIQUIDACION PENSION                                              COLPENSIONES-MUNICIPIO DE MEDELLIN   "/>
    <s v="FRANCISCO ALBERTO GIRALDO LUNA"/>
    <n v="122621"/>
    <x v="3"/>
    <s v="RELIQUIDACIÓN DE LA PENSIÓN"/>
    <s v="ALTO"/>
    <s v="ALTO"/>
    <s v="ALTO"/>
    <s v="ALTO"/>
    <n v="1"/>
    <x v="0"/>
    <n v="107167086"/>
    <n v="1"/>
    <x v="6"/>
    <n v="0"/>
    <s v="NO"/>
    <s v="NO"/>
    <s v="8 AÑOS"/>
    <s v="ADRIANA MARIA YEPES OSPINA"/>
    <n v="42760"/>
    <d v="2017-01-25T00:00:00"/>
    <n v="48233"/>
    <s v="GESTION HUMANA Y DLLO ORGANIZACIONAL"/>
    <s v="CUOTA PARTE PENSIONAL-LITIS CONSORTE                                                                                           COLPENSIONES-MUNICIPIO DE MEDELLIN                                                                                                                   &quot;No debe aplicarse la Metodología definida para el cálculo de la provisión contable, en tanto los recursos para el pago de dichas obligaciones, independiente de que sean reconocidas por vía administrativa o judicial, se encuentran provisionados de conformidad con lo dispuesto en la ley 549 de 1999, que dispuso el manejo que debe dársele al pasivo pensional, determinando la creación del Fondo Nacional de Pensiones de las entidades territoriales FONPET, estableciendo la forma en que debían ahorrarse en dicho fondo y un término no mayor de 30 años para que éste debe ser cubierto; normatividad que ha sido cumplida por el Departamento de Antioquia. Adicionalmente dispuso la creación de patrimonios autónomos para este mismo efecto, caso en el cual el departamento cuenta con un patrimonio autónomo denominado Consorcio Pensiones Antioquia el cual administra gran parte del pasivo pensional de la entidad y cuenta con reservas para ello.                                                                                                                          09-09-19 CONSEJO DE ESTADO DECLARA PROBADA EXCEPCION DE FALTA DE LEGITIMACION EN LA CAUSA EN FAVOR DEL MUNICIPIO DE MEDELLIN                                                                                                                     04-12-12 SE DEVUELVE EXPEDIENTE AL TRIBUNAL ADTVO"/>
    <d v="2020-07-31T00:00:00"/>
    <s v="2017-10"/>
    <s v="8"/>
    <s v="2020-06"/>
    <n v="0.76025622916343338"/>
    <n v="81474444.692793369"/>
    <n v="81474444.692793369"/>
    <d v="2025-10-03T00:00:00"/>
    <n v="5.1780821917808222"/>
    <n v="4.1522219311981093E-2"/>
    <n v="79130272.855111629"/>
    <n v="1"/>
    <s v="ALTA"/>
    <x v="0"/>
    <n v="79130272.855111629"/>
  </r>
  <r>
    <n v="22"/>
    <d v="2017-08-31T00:00:00"/>
    <d v="2017-07-31T00:00:00"/>
    <s v="28 ADMINISTRATIVO"/>
    <s v="05001333302820170039200                            "/>
    <s v="2019"/>
    <x v="0"/>
    <s v="AMPARO MARIN AGUIRRE                             RELIQUIDACION PENSION                 FONPREMAG       "/>
    <s v="KAREN E. PUENTES"/>
    <n v="138613"/>
    <x v="3"/>
    <s v="RELIQUIDACIÓN DE LA PENSIÓN"/>
    <s v="BAJO"/>
    <s v="BAJO"/>
    <s v="BAJO"/>
    <s v="BAJO"/>
    <n v="0.05"/>
    <x v="1"/>
    <n v="36885850"/>
    <n v="0"/>
    <x v="1"/>
    <n v="0"/>
    <s v="NO"/>
    <s v="NO"/>
    <s v="5 AÑOS"/>
    <s v="ADRIANA MARIA YEPES OSPINA"/>
    <n v="42760"/>
    <d v="2017-01-25T00:00:00"/>
    <n v="48233"/>
    <s v="EDUCACION"/>
    <s v="FONPREMAG CODEMANDADO                                                                                                                                                       19-06-19 NIEGA PRETENSIONES DE RELIQUIDACION-DEMANDANTE NO APELO-LIQUIDA COSTAS                                                                                                                                                 "/>
    <d v="2020-07-31T00:00:00"/>
    <s v="2017-08"/>
    <s v="5"/>
    <s v="2020-06"/>
    <n v="0.76068958550881771"/>
    <n v="28058681.947640423"/>
    <n v="0"/>
    <d v="2022-08-30T00:00:00"/>
    <n v="2.0821917808219177"/>
    <n v="4.1522219311981093E-2"/>
    <n v="0"/>
    <n v="0.05"/>
    <s v="REMOTA"/>
    <x v="1"/>
    <n v="0"/>
  </r>
  <r>
    <n v="23"/>
    <d v="2017-10-12T00:00:00"/>
    <d v="2017-02-02T00:00:00"/>
    <s v="5 MUNICIPAL DE PEQUEÑAS CAUSAS LABORALES"/>
    <s v="05001410500520170009300                                                                                               "/>
    <s v="2019"/>
    <x v="1"/>
    <s v="INES DEL SOCORRO MUÑOZ CALLE                                            BONO PENSIONAL                 "/>
    <s v="ALBERTO FERNANDEZ OCHOA"/>
    <n v="162157"/>
    <x v="2"/>
    <s v="OTRAS"/>
    <s v="ALTO"/>
    <s v="ALTO"/>
    <s v="ALTO"/>
    <s v="ALTO"/>
    <n v="1"/>
    <x v="0"/>
    <n v="14754340"/>
    <n v="1"/>
    <x v="7"/>
    <n v="0"/>
    <s v="NO"/>
    <s v="NO"/>
    <s v="5 AÑOS"/>
    <s v="ADRIANA MARIA YEPES OSPINA"/>
    <n v="42760"/>
    <d v="2017-01-25T00:00:00"/>
    <n v="48233"/>
    <s v="GESTION HUMANA Y DLLO ORGANIZACIONAL"/>
    <s v="COLPENSIONES CODEMANDADO   BONO PENSIONAL                                                                                                                                                                             &quot;No debe aplicarse la Metodología definida para el cálculo de la provisión contable, en tanto los recursos para el pago de dichas obligaciones, independiente de que sean reconocidas por vía administrativa o judicial, se encuentran provisionados de conformidad con lo dispuesto en la ley 549 de 1999, que dispuso el manejo que debe dársele al pasivo pensional, determinando la creación del Fondo Nacional de Pensiones de las entidades territoriales FONPET, estableciendo la forma en que debían ahorrarse en dicho fondo y un término no mayor de 30 años para que éste debe ser cubierto; normatividad que ha sido cumplida por el Departamento de Antioquia. Adicionalmente dispuso la creación de patrimonios autónomos para este mismo efecto, caso en el cual el departamento cuenta con un patrimonio autónomo denominado Consorcio Pensiones Antioquia el cual administra gran par te del pasivo pensional de la entidad y cuenta con reservas para ello.                                                                                                                      PRETENSION SUBSIDIARIA INDEMNIZACION SUSTITUTIVA DE PENSION                                                            09-07-20 EN UNICA AUDIENCIA SE PROPONE CONCILIACION Y SE PONE EN CONOCIMIENTO DEL DESPACHO Y DE LAS PARTES CERTIFICADO DEL COMITE DE CONCILIACION EN DONDE SE EXPRESA EL CAMBIO DE POSICION DE LA ENTIDAD CON RELACION AL RECONOCIMIENTO Y PAGO DE LA PRESTACION Y ADICIONALMENTE SE ADJUNTA SOLICITUD DE LIQUIDACION PRESENTADA ANTE PRESTACIONES- SE SUSPENDE AUDIENCIA HASTA EL 13 DE JULIO Y LA PROPUESTA SERA ACPETADA POR EL DEMANDANTE SI EL VALOR ES SUPERIOR AL VALOR PROYECTADO POR EL DESPACHO EN SU SENTENCIA DE $6.600.000"/>
    <d v="2020-07-31T00:00:00"/>
    <s v="2017-10"/>
    <s v="5"/>
    <s v="2020-06"/>
    <n v="0.76025622916343338"/>
    <n v="11217078.892195212"/>
    <n v="11217078.892195212"/>
    <d v="2022-10-11T00:00:00"/>
    <n v="2.1972602739726028"/>
    <n v="4.1522219311981093E-2"/>
    <n v="11078977.816877345"/>
    <n v="1"/>
    <s v="ALTA"/>
    <x v="0"/>
    <n v="11078977.816877345"/>
  </r>
  <r>
    <n v="24"/>
    <d v="2017-11-09T00:00:00"/>
    <d v="2017-10-18T00:00:00"/>
    <s v="26 ADMINISTRATIVO"/>
    <s v="05001333302620170037800          "/>
    <s v="2019"/>
    <x v="0"/>
    <s v="JORGE ALIRIO CORTES HURTADO                   RELIQUIDACION PENSION                            FONPREMAG      "/>
    <s v="FRANKLIN ANDERSON ISAZA LONDOÑO"/>
    <n v="176482"/>
    <x v="3"/>
    <s v="RELIQUIDACIÓN DE LA PENSIÓN"/>
    <s v="BAJO"/>
    <s v="BAJO"/>
    <s v="BAJO"/>
    <s v="BAJO"/>
    <n v="0.05"/>
    <x v="1"/>
    <n v="15216162"/>
    <n v="0"/>
    <x v="4"/>
    <n v="0"/>
    <s v="NO"/>
    <s v="NO"/>
    <s v="5 AÑOS"/>
    <s v="ADRIANA MARIA YEPES OSPINA"/>
    <n v="42760"/>
    <d v="2017-01-25T00:00:00"/>
    <n v="48233"/>
    <s v="EDUCACION"/>
    <s v="FONPREMAG CODEMANDADO-09-07-18 SE DESVINCULA AL DPTO                                                                     26-02-19 SENTENCIA FAVORABLE NIEGA PRETENSIONES                                                                                       06-03-19 CONCEDE RECURSO APELACION                                                                                                                               06-06-19 A DESPACHO PARA SENTENCIA DE SEGUNDA INSTANCIA"/>
    <d v="2020-07-31T00:00:00"/>
    <s v="2017-11"/>
    <s v="5"/>
    <s v="2020-06"/>
    <n v="0.75888387549827907"/>
    <n v="11547299.988769645"/>
    <n v="0"/>
    <d v="2022-11-08T00:00:00"/>
    <n v="2.2739726027397262"/>
    <n v="4.1522219311981093E-2"/>
    <n v="0"/>
    <n v="0.05"/>
    <s v="REMOTA"/>
    <x v="1"/>
    <n v="0"/>
  </r>
  <r>
    <n v="25"/>
    <d v="2017-11-22T00:00:00"/>
    <d v="2017-10-25T00:00:00"/>
    <s v="22 ADMINISTRATIVO"/>
    <s v="05001333302220170053600                       "/>
    <s v="2019"/>
    <x v="0"/>
    <s v="LUZ MERIS MOSQUERA MOSQUERA                           PASCUAL BRAVO"/>
    <s v="LIZETH JOHANA CARRANZA LOPREZ"/>
    <n v="263831"/>
    <x v="3"/>
    <s v="RECONOCIMIENTO Y PAGO DE OTRAS PRESTACIONES SALARIALES, SOLCIALES Y SALARIOS"/>
    <s v="ALTO"/>
    <s v="ALTO"/>
    <s v="ALTO"/>
    <s v="ALTO"/>
    <n v="1"/>
    <x v="0"/>
    <n v="230326404"/>
    <n v="1"/>
    <x v="2"/>
    <n v="0"/>
    <s v="NO"/>
    <s v="NO"/>
    <s v="5 AÑOS"/>
    <s v="ADRIANA MARIA YEPES OSPINA"/>
    <n v="42760"/>
    <d v="2017-01-25T00:00:00"/>
    <n v="48233"/>
    <s v="EDUCACION"/>
    <s v="PASCUAL BRAVO CODEMANDADO                                                                                                                              FALLO NO CONCEDE PRETENSIONES LA RELACION SE DESRROLLO DENTRO DE UN CONTRATO DE PRESTACION DE SERVICIOS                                                                                                                                                             26-11-18 Tribunal admite recurso de apelacion                                                                                                         14-02-19 Traslado para alegar en 2da. Instancia                                                                                                        18-02-19 Se presentan Alegatos de conclusion en segunda instancia"/>
    <d v="2020-07-31T00:00:00"/>
    <s v="2017-11"/>
    <s v="5"/>
    <s v="2020-06"/>
    <n v="0.75888387549827907"/>
    <n v="174790994.09710231"/>
    <n v="174790994.09710231"/>
    <d v="2022-11-21T00:00:00"/>
    <n v="2.3095890410958906"/>
    <n v="4.1522219311981093E-2"/>
    <n v="172529724.64956909"/>
    <n v="1"/>
    <s v="ALTA"/>
    <x v="0"/>
    <n v="172529724.64956909"/>
  </r>
  <r>
    <n v="26"/>
    <d v="2017-09-08T00:00:00"/>
    <d v="2017-07-04T00:00:00"/>
    <s v="8  ADMINISTRATIVO"/>
    <s v="05001333300820170034000          "/>
    <s v="2019"/>
    <x v="0"/>
    <s v="GUSTAVO ADOLFO OSPINA SANCHEZ                    FONPREMAG"/>
    <s v="JUAN FELIPE GALLEGO OSSA"/>
    <n v="181644"/>
    <x v="0"/>
    <s v="PENSIÓN DE SOBREVIVIENTES"/>
    <s v="BAJO"/>
    <s v="BAJO"/>
    <s v="BAJO"/>
    <s v="BAJO"/>
    <n v="0.05"/>
    <x v="1"/>
    <n v="145567722"/>
    <n v="0"/>
    <x v="6"/>
    <n v="0"/>
    <s v="NO"/>
    <s v="NO"/>
    <s v="8 AÑOS"/>
    <s v="ADRIANA MARIA YEPES OSPINA"/>
    <n v="42760"/>
    <d v="2017-01-25T00:00:00"/>
    <n v="48233"/>
    <s v="EDUCACION"/>
    <s v="FONPREMAG CODEMANDADO                                                                                                                                                    20-01-20 SE DESIGNA COMO CURADORA AD LITEM DE LA SEÑORA ESTEFANIA CARMONA CASTRO, VINCULADA COMO INTERVINIENTE AD EXCLUDENDUM, A LA DRA. NATALIA BOTERO MANCO T.P. 172.735 - ORDENA COMUNICAR."/>
    <d v="2020-07-31T00:00:00"/>
    <s v="2017-09"/>
    <s v="8"/>
    <s v="2020-06"/>
    <n v="0.76038333983224338"/>
    <n v="110687270.62613153"/>
    <n v="0"/>
    <d v="2025-09-06T00:00:00"/>
    <n v="5.1041095890410961"/>
    <n v="4.1522219311981093E-2"/>
    <n v="0"/>
    <n v="0.05"/>
    <s v="REMOTA"/>
    <x v="1"/>
    <n v="0"/>
  </r>
  <r>
    <n v="27"/>
    <d v="2017-05-08T00:00:00"/>
    <d v="2017-02-06T00:00:00"/>
    <s v="14  LABORAL DEL CIRCUITO   PASO AL JUZGADO    23 LABORAL"/>
    <s v="05001310501420170009300                                                             05001310502320190023700         "/>
    <s v="2019"/>
    <x v="1"/>
    <s v="WILMAR ALEXANDER CARDENAS PEREZ Y OTROS 3 DTES                                                     PRIMA ESPECIAL  RESOLUCION JUNTA DIRECTIVA FLA Y DE ANTIGÜEDAD"/>
    <s v="CARLOS ALBERTO BALLESTEROS BARÓN"/>
    <n v="33513"/>
    <x v="2"/>
    <s v="INCENTIVO ANTIGÜEDAD"/>
    <s v="ALTO"/>
    <s v="ALTO"/>
    <s v="ALTO"/>
    <s v="ALTO"/>
    <n v="1"/>
    <x v="0"/>
    <n v="1567952413"/>
    <n v="1"/>
    <x v="3"/>
    <n v="0"/>
    <s v="NO"/>
    <s v="NO"/>
    <s v="8 AÑOS"/>
    <s v="ADRIANA MARIA YEPES OSPINA"/>
    <n v="42760"/>
    <d v="2017-01-25T00:00:00"/>
    <n v="48233"/>
    <s v="FABRICA DE LICORES DE ANTIOQUIA"/>
    <s v="INCENTIVO DE ANTIGÜEDAD Y PRIMA ESPECIAL ACTA 1722 DEL 77                                                                           13-03-19 ORDENA ENVIAR PROCESO AL JUZGADO 23 LABORAL DE MEDELLÍN (ED ICETEX), EN CUMPLIMIENTO ACUERDO CSJANTA-19-114 DE FEBRERO DE 2019,, H                                                                19-09-19 AVOCA CONOCIMIENTO CITA AUDIENCIA DE TRAMITE Y JUZGAMIENTO                                     CONTROLADOR NO PERMITE CARGAR ARCHIVOS DE DDA.CONTESTACION POR FALTA DE CAPACIDAD DE ALMACENAMIENTO"/>
    <d v="2020-07-31T00:00:00"/>
    <s v="2017-05"/>
    <s v="8"/>
    <s v="2020-06"/>
    <n v="0.76223816507249575"/>
    <n v="1195153170.2061121"/>
    <n v="1195153170.2061121"/>
    <d v="2025-05-06T00:00:00"/>
    <n v="4.7671232876712333"/>
    <n v="4.1522219311981093E-2"/>
    <n v="1163458968.251575"/>
    <n v="1"/>
    <s v="ALTA"/>
    <x v="0"/>
    <n v="1163458968.251575"/>
  </r>
  <r>
    <n v="28"/>
    <d v="2018-01-18T00:00:00"/>
    <d v="2018-10-25T00:00:00"/>
    <s v="3   ADMINISTRATIVO"/>
    <s v="05001333300320170056400  "/>
    <s v="2019"/>
    <x v="0"/>
    <s v="RUBIELA DEL SOCORRO DUQUE RAMIREZ                 INDEMNIZACION SUSTITUVA DE PENSION                                       PENSIONES ANTIOQUIA                                  "/>
    <s v="MARGARITA INES QUINTERO LOPEZ"/>
    <n v="183037"/>
    <x v="0"/>
    <s v="INDEMNIZACIÓN SUSTITUTIVA DE LA PENSIÓN"/>
    <s v="BAJO"/>
    <s v="BAJO"/>
    <s v="BAJO"/>
    <s v="BAJO"/>
    <n v="0.05"/>
    <x v="1"/>
    <n v="4993085"/>
    <n v="0"/>
    <x v="0"/>
    <n v="0"/>
    <s v="NO"/>
    <s v="NO"/>
    <s v="8 AÑOS"/>
    <s v="ADRIANA MARIA YEPES OSPINA"/>
    <n v="42760"/>
    <d v="2017-01-25T00:00:00"/>
    <n v="48233"/>
    <s v="GESTION HUMANA Y DLLO ORGANIZACIONAL"/>
    <s v=" PENSIONES ANTIOQUIA-CODEMANDADO                                         _x000a_De conformidad con lo acordado en la reunión del 13 de marzo de 2018, donde participaron las directoras de Procesos y Reclamaciones y de la Dirección de Prestaciones Sociales y Nomina, la contratista que ha apoyado la implementación de las NICSP: Sra. Angela Maria Botero Bedoya y profesionales de las dependencias, se dispuso que por el momento no se determinará el valor de la pretensión en los casos de reliquidación pensión de Pensiones de Antioquia, ni se liquidarán las sentencias de primera instancia debido a que actualmente existe controversia entre las entidades públicas (Pensiones de Antioquia y Departamento de Antioquia) sobre el momento desde el cual debe el Departamento realizar los correpondientes aportes de las pensiones reliquidadas; en virtud de dicha diferencia conceptual, la Dirección de Prestaciones sociales y nomina ha presentado objeción de las cuentas presentadas por el fondo pensional, lo que lleva a concluir que  no existen los elementos necesarios para realizar la provisión, en tanto no hay certeza desde que momento deben pagarse los aportes a que somo condenados y/o obligados en estos procesos.                                                                                                                                                     "/>
    <d v="2020-07-31T00:00:00"/>
    <s v="2018-01"/>
    <s v="8"/>
    <s v="2020-06"/>
    <n v="0.75126308387247931"/>
    <n v="3751120.4351374186"/>
    <n v="0"/>
    <d v="2026-01-16T00:00:00"/>
    <n v="5.4657534246575343"/>
    <n v="4.1522219311981093E-2"/>
    <n v="0"/>
    <n v="0.05"/>
    <s v="REMOTA"/>
    <x v="1"/>
    <n v="0"/>
  </r>
  <r>
    <n v="29"/>
    <d v="2017-12-04T00:00:00"/>
    <d v="2017-11-15T00:00:00"/>
    <s v="20 ADMINISTRATIVO"/>
    <s v="05001333302020170058100                                          "/>
    <s v="2019"/>
    <x v="0"/>
    <s v="ALONSO CACERES ARIAS                                 REPARACION DIRECTA                            "/>
    <s v="RUADY EDUARDO VELEZ"/>
    <n v="256253"/>
    <x v="1"/>
    <s v="ACCIDENTE DE TRANSITO"/>
    <s v="BAJO"/>
    <s v="BAJO"/>
    <s v="BAJO"/>
    <s v="BAJO"/>
    <n v="0.05"/>
    <x v="1"/>
    <n v="1238892161"/>
    <n v="0"/>
    <x v="3"/>
    <n v="0"/>
    <s v="NO"/>
    <s v="NO"/>
    <s v="5 AÑOS"/>
    <s v="ADRIANA MARIA YEPES OSPINA"/>
    <n v="42760"/>
    <d v="2017-01-25T00:00:00"/>
    <n v="48233"/>
    <s v="INFRAESTRUCTURA"/>
    <s v="CODEMANDADO INVIAS-MUNICIPIO DE MEDELLIN                                                                                                  06-05-19 SE DECLARA PROBADA LA FALTA DE LEGITIMACION EN LA CAUSA POR PASIVA EN FAVOR DEL DPTO"/>
    <d v="2020-07-31T00:00:00"/>
    <s v="2017-12"/>
    <s v="5"/>
    <s v="2020-06"/>
    <n v="0.75597398230954627"/>
    <n v="936570240.60324955"/>
    <n v="0"/>
    <d v="2022-12-03T00:00:00"/>
    <n v="2.3424657534246576"/>
    <n v="4.1522219311981093E-2"/>
    <n v="0"/>
    <n v="0.05"/>
    <s v="REMOTA"/>
    <x v="1"/>
    <n v="0"/>
  </r>
  <r>
    <n v="30"/>
    <d v="2018-01-24T00:00:00"/>
    <d v="2017-12-18T00:00:00"/>
    <s v="6 ADMINISTRATIVO"/>
    <s v="05001333300620170063600           "/>
    <s v="2019"/>
    <x v="0"/>
    <s v="MARIA ELENA PEREZ MIRA                                                         PENSIONES DE ANTIOQUIA"/>
    <s v="LUZ ELENA GALLEGO"/>
    <n v="39931"/>
    <x v="0"/>
    <s v="RELIQUIDACIÓN DE LA PENSIÓN"/>
    <s v="BAJO"/>
    <s v="BAJO"/>
    <s v="BAJO"/>
    <s v="BAJO"/>
    <n v="0.05"/>
    <x v="1"/>
    <n v="17271469"/>
    <n v="0"/>
    <x v="2"/>
    <n v="0"/>
    <s v="NO"/>
    <s v="NO"/>
    <s v="5 AÑOS"/>
    <s v="ADRIANA MARIA YEPES OSPINA"/>
    <n v="42760"/>
    <d v="2017-01-25T00:00:00"/>
    <n v="48233"/>
    <s v="GESTION HUMANA Y DLLO ORGANIZACIONAL"/>
    <s v="PENSIONES DE ANTIOQUIA-CODEMANDADO                                               _x000a_De conformidad con lo acordado en la reunión del 13 de marzo de 2018, donde participaron las directoras de Procesos y Reclamaciones y de la Dirección de Prestaciones Sociales y Nomina, la contratista que ha apoyado la implementación de las NICSP: Sra. Angela Maria Botero Bedoya y profesionales de las dependencias, se dispuso que por el momento no se determinará el valor de la pretensión en los casos de reliquidación pensión de Pensiones de Antioquia, ni se liquidarán las sentencias de primera instancia debido a que actualmente existe controversia entre las entidades públicas (Pensiones de Antioquia y Departamento de Antioquia) sobre el momento desde el cual debe el Departamento realizar los correpondientes aportes de las pensiones reliquidadas; en virtud de dicha diferencia conceptual, la Dirección de Prestaciones sociales y nomina ha presentado objeción de las cuentas presentadas por el fondo pensional, lo que lleva a concluir que  no existen los elementos necesarios para realizar la provisión, en tanto no hay certeza desde que momento deben pagarse los aportes a que somo condenados y/o obligados en estos procesos.                                                                                                                                                           13-11-18 DENIEGA PRETENSIONES                                                                                                                                      21-01-19 Tribunal admite apelacion                                                                                                                                           14-02-19 Tribunal da traslado para alegar en 2da instancia                                                                                    18-02-19 SE PRESENTARON ALEGATOS DE CONCLUSION                                                                                          Se espera fallo de 2da instancia"/>
    <d v="2020-07-31T00:00:00"/>
    <s v="2018-01"/>
    <s v="5"/>
    <s v="2020-06"/>
    <n v="0.75126308387247931"/>
    <n v="12975417.063947927"/>
    <n v="0"/>
    <d v="2023-01-23T00:00:00"/>
    <n v="2.4821917808219176"/>
    <n v="4.1522219311981093E-2"/>
    <n v="0"/>
    <n v="0.05"/>
    <s v="REMOTA"/>
    <x v="1"/>
    <n v="0"/>
  </r>
  <r>
    <n v="31"/>
    <d v="2018-02-02T00:00:00"/>
    <d v="2017-06-21T00:00:00"/>
    <s v="TRIBUNAL ADMINISTRATIVO-SALA PRIMERA DE ORALIDAD"/>
    <s v="05001233300020170168300          "/>
    <s v="2019"/>
    <x v="0"/>
    <s v="LEIDY JAZMIN BEDOYA BERMUDEZ                        MERCADERISTA FLA"/>
    <s v="MARIA NATALI ARBELAEZ RESTREPO"/>
    <n v="176839"/>
    <x v="0"/>
    <s v="RECONOCIMIENTO Y PAGO DE OTRAS PRESTACIONES SALARIALES, SOLCIALES Y SALARIOS"/>
    <s v="ALTO"/>
    <s v="ALTO"/>
    <s v="ALTO"/>
    <s v="ALTO"/>
    <n v="1"/>
    <x v="0"/>
    <n v="354964309"/>
    <n v="1"/>
    <x v="3"/>
    <n v="0"/>
    <s v="NO"/>
    <s v="NO"/>
    <s v="5 AÑOS"/>
    <s v="ADRIANA MARIA YEPES OSPINA"/>
    <n v="42760"/>
    <d v="2017-01-25T00:00:00"/>
    <n v="48233"/>
    <s v="FABRICA DE LICORES DE ANTIOQUIA"/>
    <s v="DEMANDANTE MERCA-IMPULSADORA                                                                                                                             SE LLAMO EN GARANTIA A LAS ETS Y LAS ASEGURADORAS                                                                               AUDIENCIA DE PRUEBAS NO REALIZADA POR LA CUARENTENA CON OCASION DE LA PANDEMIA"/>
    <d v="2020-07-31T00:00:00"/>
    <s v="2018-02"/>
    <s v="5"/>
    <s v="2020-06"/>
    <n v="0.74599443734185067"/>
    <n v="264801399.96889383"/>
    <n v="264801399.96889383"/>
    <d v="2023-02-01T00:00:00"/>
    <n v="2.506849315068493"/>
    <n v="4.1522219311981093E-2"/>
    <n v="261085139.8441985"/>
    <n v="1"/>
    <s v="ALTA"/>
    <x v="0"/>
    <n v="261085139.8441985"/>
  </r>
  <r>
    <n v="32"/>
    <d v="2018-02-07T00:00:00"/>
    <d v="2017-12-19T00:00:00"/>
    <s v="23 ADMINISTRATIVO"/>
    <s v="05001333302320170065700        "/>
    <s v="2019"/>
    <x v="0"/>
    <s v="NICANOR TAPASCO AGUIRRE                             C.C 15912607                                                        CALLE 78 Mo.86-99 TEL 5100359                           REPARACION DIRECTA"/>
    <s v="PAULA ANDREA DUQUE ARTEAGA                                 C.C 43639234                                                                    CALLE 59 No.51D-41 CEL 3007670600                                      "/>
    <n v="176042"/>
    <x v="1"/>
    <s v="FALLA EN EL SERVICIO OTRAS CAUSAS"/>
    <s v="BAJO"/>
    <s v="BAJO"/>
    <s v="BAJO"/>
    <s v="BAJO"/>
    <n v="0.05"/>
    <x v="1"/>
    <n v="169988570"/>
    <n v="0"/>
    <x v="5"/>
    <n v="0"/>
    <s v="NO"/>
    <s v="NO"/>
    <s v="7 AÑOS"/>
    <s v="ADRIANA MARIA YEPES OSPINA"/>
    <n v="42760"/>
    <d v="2017-01-25T00:00:00"/>
    <n v="48233"/>
    <s v="INFRAESTRUCTURA"/>
    <s v="ACCIDENTE DE TRANSITO POR CAIDA DE PIEDRA-CARRETERA VALPARAISO                                                       10-04-19 REABRE PROCESO-ADMITE LLAMAMIENTO EN GARANTIA-CONCEDE AMPARO DE POBREZA Y RECONOCE PERSONERIA"/>
    <d v="2020-07-31T00:00:00"/>
    <s v="2018-02"/>
    <s v="7"/>
    <s v="2020-06"/>
    <n v="0.74599443734185067"/>
    <n v="126810527.63169579"/>
    <n v="0"/>
    <d v="2025-02-05T00:00:00"/>
    <n v="4.5205479452054798"/>
    <n v="4.1522219311981093E-2"/>
    <n v="0"/>
    <n v="0.05"/>
    <s v="REMOTA"/>
    <x v="1"/>
    <n v="0"/>
  </r>
  <r>
    <n v="33"/>
    <d v="2018-02-26T00:00:00"/>
    <d v="2018-02-22T00:00:00"/>
    <s v="4 LABORAL"/>
    <s v="05001310500420180014100                            "/>
    <s v="2019"/>
    <x v="1"/>
    <s v="JAIRO IGNACIO ISAZA VELEZ                               C.C 503939                                                           CRA 74 No.43-31                                                  BONO PENSIONAL                               COLPENSIONES  "/>
    <s v="FREDY ALONSO PELAEZ GOMEZ                                       C.C No.71717949                                                            CALLE 48D No.65A19 TEL 2604444"/>
    <n v="97371"/>
    <x v="2"/>
    <s v="OTRAS"/>
    <s v="ALTO"/>
    <s v="ALTO"/>
    <s v="ALTO"/>
    <s v="ALTO"/>
    <n v="1"/>
    <x v="0"/>
    <n v="15624840"/>
    <n v="1"/>
    <x v="7"/>
    <n v="0"/>
    <s v="NO"/>
    <s v="NO"/>
    <s v="5 AÑOS"/>
    <s v="ADRIANA MARIA YEPES OSPINA"/>
    <n v="42760"/>
    <d v="2017-01-25T00:00:00"/>
    <n v="48233"/>
    <s v="GESTION HUMANA Y DLLO ORGANIZACIONAL"/>
    <s v="CODEMANDADOS COLPENSIONES-SURAMERICANA-BONO PENSIONAL                                                                                                                                                         No debe aplicarse la Metodología definida para el cálculo de la provisión contable, en tanto los recursos para el pago de dichas obligaciones, independiente de que sean reconocidas por vía administrativa o judicial, se encuentran provisionados de conformidad con lo dispuesto en la ley 549 de 1999, que dispuso el manejo que debe dársele al pasivo pensional, determinando la creación del Fondo Nacional de Pensiones de las entidades territoriales FONPET, estableciendo la forma en que debían ahorrarse en dicho fondo y un término no mayor de 30 años para que éste debe ser cubierto; normatividad que ha sido cumplida por el Departamento de Antioquia. Adicionalmente dispuso la creación de patrimonios autónomos para este mismo efecto, caso en el cual el departamento cuenta con un patrimonio autónomo denominado Consorcio Pensiones Antioquia el cual administra gran parte del pasivo pensional de la entidad y cuenta con reservas para ello.                                                                                                                                         EN PRIMERA AUDIENCIA EL CODEMANDADO SURAMERICANA SOLICITO A COLPENSIONES LIQUIDACION DE SU BONO PENSIONAL SIN INTERESES DE MORA, CUANDO SE ALLEGUE AL DESPAHO SE CITARA A AUDIENCIA DE TRAMITE Y JUZGAMIENTO- EL DPTO RESPONDIO AL DEMANDANTE EL DERECHO DE PETICION QUE DEBERIA SER COLPENSIONES QUIN COBRE EL BONO PENSIONAL QUE LE CORRESPONDE RECONOCER                                                                                                                                          "/>
    <d v="2020-07-31T00:00:00"/>
    <s v="2018-02"/>
    <s v="5"/>
    <s v="2020-06"/>
    <n v="0.74599443734185067"/>
    <n v="11656043.724356443"/>
    <n v="11656043.724356443"/>
    <d v="2023-02-25T00:00:00"/>
    <n v="2.5726027397260274"/>
    <n v="4.1522219311981093E-2"/>
    <n v="11488201.515312009"/>
    <n v="1"/>
    <s v="ALTA"/>
    <x v="0"/>
    <n v="11488201.515312009"/>
  </r>
  <r>
    <n v="34"/>
    <d v="2018-03-09T00:00:00"/>
    <d v="2018-02-08T00:00:00"/>
    <s v="TRIBUNAL ADMINISTRATIVO-SALA QUINTA MIXTA DE ORALIDAD"/>
    <s v="05001233300020180036100                         "/>
    <s v="2019"/>
    <x v="0"/>
    <s v="LUZ MARINA CASTRILLON OCHOA                                      C.C No.32317253                                                  CALLE 54 No.46-60  TEL 2755174                                    PENSIONES ANTIOQUIA                                   PENSION SOBREVIVIENTES"/>
    <s v="MARISOL MESA AVILA                                                     C.C No.40029412"/>
    <n v="177571"/>
    <x v="3"/>
    <s v="PENSIÓN DE SOBREVIVIENTES"/>
    <s v="BAJO"/>
    <s v="BAJO"/>
    <s v="BAJO"/>
    <s v="BAJO"/>
    <n v="0.05"/>
    <x v="1"/>
    <n v="890241240"/>
    <n v="0"/>
    <x v="0"/>
    <n v="0"/>
    <s v="NO"/>
    <s v="NO"/>
    <s v="8 AÑOS"/>
    <s v="ADRIANA MARIA YEPES OSPINA"/>
    <n v="42760"/>
    <d v="2017-01-25T00:00:00"/>
    <n v="48233"/>
    <s v="GESTION HUMANA Y DLLO ORGANIZACIONAL"/>
    <s v="CODEMANDADO PENSIONES DE ANTIOQUIA                                                                                                           PENSION DE SOBREVIVIENTES                                                                                                                                             De conformidad con lo acordado en la reunión del 13 de marzo de 2018, donde participaron las directoras de Procesos y Reclamaciones y de la Dirección de Prestaciones Sociales y Nomina, la contratista que ha apoyado la implementación de las NICSP: Sra. Angela Maria Botero Bedoya y profesionales de las dependencias, se dispuso que por el momento no se determinará el valor de la pretensión en los casos de reliquidación pensión de Pensiones de Antioquia, ni se liquidarán las sentencias de primera instancia debido a que actualmente existe controversia entre las entidades públicas (Pensiones de Antioquia y Departamento de Antioquia) sobre el momento desde el cual debe el Departamento realizar los correpondientes aportes de las pensiones reliquidadas; en virtud de dicha diferencia conceptual, la Dirección de Prestaciones sociales y nomina ha presentado objeción de las cuentas presentadas por el fondo pensional, lo que lleva a concluir que  no existen los elementos necesarios para realizar la provisión, en tanto no hay certeza desde que momento deben pagarse los aportes a que somo condenados y/o obligados en estos procesos.                                                                                                                                                EL CONTROLADOR NO PERMITIO GUARDAR ARCHIVOS DE DDA-CONTESTACION NI ALEGATOS DE CONCLUSION DEBIDOA QUE SUPERA ESPACIO DE ALMACENAMIENTO"/>
    <d v="2020-07-31T00:00:00"/>
    <s v="2018-03"/>
    <s v="8"/>
    <s v="2020-06"/>
    <n v="0.74420758606092174"/>
    <n v="662524284.23228168"/>
    <n v="0"/>
    <d v="2026-03-07T00:00:00"/>
    <n v="5.602739726027397"/>
    <n v="4.1522219311981093E-2"/>
    <n v="0"/>
    <n v="0.05"/>
    <s v="REMOTA"/>
    <x v="1"/>
    <n v="0"/>
  </r>
  <r>
    <n v="35"/>
    <d v="2018-03-07T00:00:00"/>
    <d v="2018-02-28T00:00:00"/>
    <s v="21 ADMINISTRATIVO"/>
    <s v="05001333302120180007400                                    "/>
    <s v="2019"/>
    <x v="0"/>
    <s v="LUZ ESTELLA QUINTERO MARIN                           C.C No.52255759                                                Cra 14 No.3-22                                                    Cel 3205334189                                              PASCUAL BRAVO                                                        "/>
    <s v="NICOLAS OCTAVIO ARISMENDI VILLEGAS"/>
    <n v="140233"/>
    <x v="0"/>
    <s v="RECONOCIMIENTO Y PAGO DE OTRAS PRESTACIONES SALARIALES, SOLCIALES Y SALARIOS"/>
    <s v="ALTO"/>
    <s v="ALTO"/>
    <s v="ALTO"/>
    <s v="ALTO"/>
    <n v="1"/>
    <x v="0"/>
    <n v="102219256"/>
    <n v="1"/>
    <x v="3"/>
    <n v="0"/>
    <s v="NO"/>
    <s v="NO"/>
    <s v="5 AÑOS"/>
    <s v="ADRIANA MARIA YEPES OSPINA"/>
    <n v="42760"/>
    <d v="2017-01-25T00:00:00"/>
    <n v="48233"/>
    <s v="EDUCACION"/>
    <s v="CODEMANDADO PASCUAL BRAVO"/>
    <d v="2020-07-31T00:00:00"/>
    <s v="2018-03"/>
    <s v="5"/>
    <s v="2020-06"/>
    <n v="0.74420758606092174"/>
    <n v="76072345.756703392"/>
    <n v="76072345.756703392"/>
    <d v="2023-03-06T00:00:00"/>
    <n v="2.5972602739726027"/>
    <n v="4.1522219311981093E-2"/>
    <n v="74966512.980176449"/>
    <n v="1"/>
    <s v="ALTA"/>
    <x v="0"/>
    <n v="74966512.980176449"/>
  </r>
  <r>
    <n v="36"/>
    <d v="2017-03-28T00:00:00"/>
    <d v="2017-03-23T00:00:00"/>
    <s v="13 ADMINISTRATIVO"/>
    <s v="05001333301320170016200                                        "/>
    <s v="2019"/>
    <x v="0"/>
    <s v="LUZ ANGELA PUERTA GOMEZ                                C.C No.32505735                                               CRA 79 No.32 A 71                                               TEL 511 11 79                                          RELIQUIDACION PENSION                  FONPREMAG                         "/>
    <s v="ANGELICA ROCIO CABEZAS HENAO                               C.C No.28559211                                                            CALLE 50 No.51-29                                                            TEL 511 11 79"/>
    <n v="197791"/>
    <x v="0"/>
    <s v="RELIQUIDACIÓN DE LA PENSIÓN"/>
    <s v="BAJO"/>
    <s v="BAJO"/>
    <s v="BAJO"/>
    <s v="BAJO"/>
    <n v="0.05"/>
    <x v="1"/>
    <n v="10065649"/>
    <n v="0"/>
    <x v="2"/>
    <n v="0"/>
    <s v="NO"/>
    <s v="NO"/>
    <s v="5 AÑOS"/>
    <s v="ADRIANA MARIA YEPES OSPINA"/>
    <n v="42760"/>
    <d v="2017-01-25T00:00:00"/>
    <n v="48233"/>
    <s v="EDUCACION"/>
    <s v="CODEMANDADO FONPREMAG                                                                                                                                                            21-10-19 PRIMERA INSTANCIA NIEGA PRETENSIONES                                                                                               24-07-20 TRASLADO PARA ALEGATOS DE 2DA INSTANCIA"/>
    <d v="2020-07-31T00:00:00"/>
    <s v="2017-03"/>
    <s v="5"/>
    <s v="2020-06"/>
    <n v="0.76757466281447584"/>
    <n v="7726137.1371838655"/>
    <n v="0"/>
    <d v="2022-03-27T00:00:00"/>
    <n v="1.6547945205479453"/>
    <n v="4.1522219311981093E-2"/>
    <n v="0"/>
    <n v="0.05"/>
    <s v="REMOTA"/>
    <x v="1"/>
    <n v="0"/>
  </r>
  <r>
    <n v="37"/>
    <d v="2018-04-10T00:00:00"/>
    <d v="2017-11-03T00:00:00"/>
    <s v="TRIBUNAL ADMINISTRATIVO-SALA PRIMERA DE ORALIDAD"/>
    <s v="05001233300020170285100                                                 "/>
    <s v="2019"/>
    <x v="0"/>
    <s v="ADARMENIA ISABEL  DIAZ ESPITIA                 C.C No.21.328.756                                                        AV 50A No.53-46                                                   TEL 2725106                                                  PENSION DE SOBREVIVIENTES         FONPREMAG                                "/>
    <s v="GONZALO ANTONIO BERRERA CARDENAS                                            C.C No.3.841.077"/>
    <n v="227713"/>
    <x v="0"/>
    <s v="PENSIÓN DE SOBREVIVIENTES"/>
    <s v="BAJO"/>
    <s v="BAJO"/>
    <s v="BAJO"/>
    <s v="BAJO"/>
    <n v="0.05"/>
    <x v="1"/>
    <n v="93122673"/>
    <n v="0"/>
    <x v="0"/>
    <n v="0"/>
    <s v="NO"/>
    <s v="NO"/>
    <s v="7 AÑOS"/>
    <s v="ADRIANA MARIA YEPES OSPINA"/>
    <n v="42760"/>
    <d v="2017-01-25T00:00:00"/>
    <n v="48233"/>
    <s v="EDUCACION"/>
    <s v="LA DEMANDA NO INCLUYÓ A LA NACION Y EL CAUSANTE ES DOCENTE - SE PROPUSO FALTA DE INTEGRACION DEL LITIS CONSORCIO NECESARIO                                                                                                         SE DESVINCULA AL DEPARTAMENTO DE ANTIOQUIA POR FALTA DE LEGITIMACION EN LA CAUSA        ARICHIVADO EN LITIGIO VIRTUAL"/>
    <d v="2020-07-31T00:00:00"/>
    <s v="2018-04"/>
    <s v="7"/>
    <s v="2020-06"/>
    <n v="0.74078668525523483"/>
    <n v="68984036.253777161"/>
    <n v="0"/>
    <d v="2025-04-08T00:00:00"/>
    <n v="4.6904109589041099"/>
    <n v="4.1522219311981093E-2"/>
    <n v="0"/>
    <n v="0.05"/>
    <s v="REMOTA"/>
    <x v="1"/>
    <n v="0"/>
  </r>
  <r>
    <n v="38"/>
    <d v="2018-04-24T00:00:00"/>
    <d v="2018-02-27T00:00:00"/>
    <s v=" 15 ADMINISTRATIVO"/>
    <s v="                                                                                    05001333301520180008000                                                        "/>
    <s v="2019"/>
    <x v="0"/>
    <s v="YULY ANDREA PUERTA RESTREPO                           Avenida 14A Diagonal 53B58 Int 201 Copacabana                                                             Tel 3183771126                                              PASCUAL BRAVO"/>
    <s v="NICOLAS OCTAVIO ARISMENDI VILLEGAS                                                   C.C 70.072.367"/>
    <n v="140233"/>
    <x v="0"/>
    <s v="RECONOCIMIENTO Y PAGO DE OTRAS PRESTACIONES SALARIALES, SOLCIALES Y SALARIOS"/>
    <s v="ALTO"/>
    <s v="ALTO"/>
    <s v="ALTO"/>
    <s v="ALTO"/>
    <n v="1"/>
    <x v="0"/>
    <n v="93366526"/>
    <n v="1"/>
    <x v="0"/>
    <n v="0"/>
    <s v="NO"/>
    <s v="NO"/>
    <s v="8 AÑOS"/>
    <s v="ADRIANA MARIA YEPES OSPINA"/>
    <n v="42760"/>
    <d v="2017-01-25T00:00:00"/>
    <n v="48233"/>
    <s v="EDUCACION"/>
    <s v="CODEMANDADO PASCUAL BRAVO                                                                                                                                                 NO PERMITE ADJUNTAR CONTESTAC DDA Y ALEGATOS DE CONCLUSION"/>
    <d v="2020-07-31T00:00:00"/>
    <s v="2018-04"/>
    <s v="8"/>
    <s v="2020-06"/>
    <n v="0.74078668525523483"/>
    <n v="69164679.309336707"/>
    <n v="69164679.309336707"/>
    <d v="2026-04-22T00:00:00"/>
    <n v="5.7287671232876711"/>
    <n v="4.1522219311981093E-2"/>
    <n v="66966445.421027705"/>
    <n v="1"/>
    <s v="ALTA"/>
    <x v="0"/>
    <n v="66966445.421027705"/>
  </r>
  <r>
    <n v="39"/>
    <d v="2018-06-07T00:00:00"/>
    <d v="2018-05-07T00:00:00"/>
    <s v="15 LABORAL"/>
    <s v="05001310501520180029800                           "/>
    <s v="2019"/>
    <x v="1"/>
    <s v="JAIRO DE JESUS OLARTE AGUDELO                  C.C No.15360766                                                      CALLE 15 No.90-141                                               TEL 4424115                                                    APORTES AL SISTEMA  DE SALUD CON MIRAS A LA JUBILACION                                       "/>
    <s v="FRANKLIN ANDERSON ISAZA LONDOÑO                                         C.C No.8.356.462                                                                                    Calle 54 # 45 - 63. Oficina 404                                                   Cel 3113329659_x000a_"/>
    <n v="176482"/>
    <x v="2"/>
    <s v="OTRAS"/>
    <s v="BAJO"/>
    <s v="BAJO"/>
    <s v="BAJO"/>
    <s v="BAJO"/>
    <n v="0.05"/>
    <x v="1"/>
    <n v="15624840"/>
    <n v="0"/>
    <x v="6"/>
    <n v="0"/>
    <s v="NO"/>
    <s v="NO"/>
    <s v="5 AÑOS"/>
    <s v="ADRIANA MARIA YEPES OSPINA"/>
    <n v="42760"/>
    <d v="2017-01-25T00:00:00"/>
    <n v="48233"/>
    <s v="GESTION HUMANA Y DLLO ORGANIZACIONAL"/>
    <s v="CODEMANDADOS COLPENSIONES Y AGUASCOL S.A E.S.P                                                                                                10-02-20 RESUELVE ARCHIVAR PROCESO POR INACTIVIDAD DE LA PARTE DEMANDANTE                                                                                                                                             28-02-20 RECURSO DE QUEJA DEL DEMANDANTE                                                                                                                             13-03-20 TRASLADO POR TRES DIAS A LA CONTRAPARTE DEL RECURSO DE QUEJA"/>
    <d v="2020-07-31T00:00:00"/>
    <s v="2018-06"/>
    <s v="5"/>
    <s v="2020-06"/>
    <n v="0.73777124655030268"/>
    <n v="11527557.683949031"/>
    <n v="0"/>
    <d v="2023-06-06T00:00:00"/>
    <n v="2.8493150684931505"/>
    <n v="4.1522219311981093E-2"/>
    <n v="0"/>
    <n v="0.05"/>
    <s v="REMOTA"/>
    <x v="1"/>
    <n v="0"/>
  </r>
  <r>
    <n v="40"/>
    <d v="2018-05-17T00:00:00"/>
    <d v="2018-02-26T00:00:00"/>
    <s v="35 ADMINISTRATIVO"/>
    <s v="05001333303520180006700                               "/>
    <s v="2019"/>
    <x v="0"/>
    <s v="ERICA BIVIANA HERRERA ZAPATA                                             C.C No.39454179                                             VEREDA LA HONDITA DE GUARNE ANTIOQUIA                                                               PASCUAL BRAVO                                                      "/>
    <s v="JULIA FERNANDA MUÑOZ RINCON                                  C.C No.1.040.491.173                                   _x000a_"/>
    <n v="215278"/>
    <x v="0"/>
    <s v="RECONOCIMIENTO Y PAGO DE OTRAS PRESTACIONES SALARIALES, SOLCIALES Y SALARIOS"/>
    <s v="ALTO"/>
    <s v="ALTO"/>
    <s v="ALTO"/>
    <s v="ALTO"/>
    <n v="1"/>
    <x v="0"/>
    <n v="103085976"/>
    <n v="1"/>
    <x v="0"/>
    <n v="0"/>
    <s v="NO"/>
    <s v="NO"/>
    <s v="8 AÑOS"/>
    <s v="ADRIANA MARIA YEPES OSPINA"/>
    <n v="42760"/>
    <d v="2017-01-25T00:00:00"/>
    <n v="48233"/>
    <s v="EDUCACION"/>
    <s v="CODEMANDADO PASCUAL BRAVO"/>
    <d v="2020-07-31T00:00:00"/>
    <s v="2018-05"/>
    <s v="8"/>
    <s v="2020-06"/>
    <n v="0.73891229786794344"/>
    <n v="76171495.40411967"/>
    <n v="76171495.40411967"/>
    <d v="2026-05-15T00:00:00"/>
    <n v="5.7917808219178086"/>
    <n v="4.1522219311981093E-2"/>
    <n v="73724369.947910056"/>
    <n v="1"/>
    <s v="ALTA"/>
    <x v="0"/>
    <n v="73724369.947910056"/>
  </r>
  <r>
    <n v="41"/>
    <d v="2018-05-17T00:00:00"/>
    <d v="2018-02-26T00:00:00"/>
    <s v="2 ADMINISTRATIVO"/>
    <s v="05001333300220180027000                  "/>
    <s v="2019"/>
    <x v="0"/>
    <s v="BEATRIZ GARCES HENAO                                   C.C No.1.033.650.775                                                    CRA 53 No.72-17 BARRIO ALFEREZ DEL MUNICIPIO DE CIUDAD BOLIVAR                         PASCUAL BRAVO"/>
    <s v="JULIA FERNANDA MUÑOZ RINCON                                  C.C No.1.040.491.173                                   _x000a_"/>
    <n v="215278"/>
    <x v="0"/>
    <s v="RECONOCIMIENTO Y PAGO DE OTRAS PRESTACIONES SALARIALES, SOLCIALES Y SALARIOS"/>
    <s v="ALTO"/>
    <s v="ALTO"/>
    <s v="ALTO"/>
    <s v="ALTO"/>
    <n v="1"/>
    <x v="0"/>
    <n v="47444719"/>
    <n v="1"/>
    <x v="3"/>
    <n v="0"/>
    <s v="NO"/>
    <s v="NO"/>
    <s v="5 AÑOS"/>
    <s v="ADRIANA MARIA YEPES OSPINA"/>
    <n v="42760"/>
    <d v="2017-01-25T00:00:00"/>
    <n v="48233"/>
    <s v="EDUCACION"/>
    <s v="CON MOTIVO DE LA EMERGENCIA SANITARIA Y CUARENTENA DECRETADA POR EEL GOBIERNO NACIONAL LA AUDIENCIA PROGRAMADA PARA EL DIA 2020-04-01 NO FUE REALIZADA"/>
    <d v="2020-07-31T00:00:00"/>
    <s v="2018-05"/>
    <s v="5"/>
    <s v="2020-06"/>
    <n v="0.73891229786794344"/>
    <n v="35057486.337988876"/>
    <n v="35057486.337988876"/>
    <d v="2023-05-16T00:00:00"/>
    <n v="2.7917808219178082"/>
    <n v="4.1522219311981093E-2"/>
    <n v="34510001.965397209"/>
    <n v="1"/>
    <s v="ALTA"/>
    <x v="0"/>
    <n v="34510001.965397209"/>
  </r>
  <r>
    <n v="42"/>
    <d v="2018-06-25T00:00:00"/>
    <d v="2018-06-08T00:00:00"/>
    <s v="11 ADMINISTRATIVO"/>
    <s v="05001333300220180020200                  "/>
    <s v="2019"/>
    <x v="0"/>
    <s v="LUZ INES OLAYA PAMPLONA                            C.C No.43.488.772                                                   CRA 39 No.50-34 CIUDAD BOLIVAR                        PASCUAL BRAVO"/>
    <s v="JULIA FERNANDA MUÑOZ RINCON                                  C.C No.1.040.491.173                                   _x000a_"/>
    <n v="215278"/>
    <x v="0"/>
    <s v="RECONOCIMIENTO Y PAGO DE OTRAS PRESTACIONES SALARIALES, SOLCIALES Y SALARIOS"/>
    <s v="ALTO"/>
    <s v="ALTO"/>
    <s v="ALTO"/>
    <s v="ALTO"/>
    <n v="1"/>
    <x v="0"/>
    <n v="85784735"/>
    <n v="1"/>
    <x v="0"/>
    <n v="0"/>
    <s v="NO"/>
    <s v="NO"/>
    <s v="5 AÑOS"/>
    <s v="ADRIANA MARIA YEPES OSPINA"/>
    <n v="42760"/>
    <d v="2017-01-25T00:00:00"/>
    <n v="48233"/>
    <s v="EDUCACION"/>
    <s v="CODEMANDADO PASCUAL BRAVO                                                                                                                                           05-03-20 TRASLADO PARA ALEGAR                                                                                                                                            03-07-20 SE REMITE CORREO ELECTRONICO AL DESPACHO 11 ADTVO-DTE-PROCURADURIA- CODEMANDADO Y LLAMADO EN GARANTIA CON ALEGATOS DE CONCLUSION"/>
    <d v="2020-07-31T00:00:00"/>
    <s v="2018-06"/>
    <s v="5"/>
    <s v="2020-06"/>
    <n v="0.73777124655030268"/>
    <n v="63289510.87593738"/>
    <n v="63289510.87593738"/>
    <d v="2023-06-24T00:00:00"/>
    <n v="2.8986301369863012"/>
    <n v="4.1522219311981093E-2"/>
    <n v="62263613.9842204"/>
    <n v="1"/>
    <s v="ALTA"/>
    <x v="0"/>
    <n v="62263613.9842204"/>
  </r>
  <r>
    <n v="43"/>
    <d v="2018-06-29T00:00:00"/>
    <d v="2018-04-23T00:00:00"/>
    <s v="1 ADMINISTRATIVO"/>
    <s v="05001333300120180017200                  "/>
    <s v="2019"/>
    <x v="0"/>
    <s v="ERICA YULIET GUTIERREZ RODRIGUEZ                                     C.C No.39.192.477                                        CALLE 20 No.24-67 MUNICIPIO LA CEJA                      PASCUAL BRAVO                        "/>
    <s v="JULIA FERNANDA MUÑOZ RINCON                                  C.C No.1.040.491.173        "/>
    <n v="215278"/>
    <x v="0"/>
    <s v="RECONOCIMIENTO Y PAGO DE OTRAS PRESTACIONES SALARIALES, SOLCIALES Y SALARIOS"/>
    <s v="ALTO"/>
    <s v="ALTO"/>
    <s v="ALTO"/>
    <s v="ALTO"/>
    <n v="1"/>
    <x v="0"/>
    <n v="110000000"/>
    <n v="1"/>
    <x v="7"/>
    <n v="0"/>
    <s v="NO"/>
    <s v="NO"/>
    <s v="5 AÑOS"/>
    <s v="ADRIANA MARIA YEPES OSPINA"/>
    <n v="42760"/>
    <d v="2017-01-25T00:00:00"/>
    <n v="48233"/>
    <s v="EDUCACION"/>
    <s v="CODEMANDADO PASCUAL BRAVO                                                                                                                                         CON MOTIVO DE LA EMERGENCIA SANITARIA Y CUARENTENA DECRETADA POR EEL GOBIERNO NACIONAL LA AUDIENCIA PROGRAMADA PARA EL DIA 2020-04-20 NO FUE REALIZADA"/>
    <d v="2020-07-31T00:00:00"/>
    <s v="2018-06"/>
    <s v="5"/>
    <s v="2020-06"/>
    <n v="0.73777124655030268"/>
    <n v="81154837.120533302"/>
    <n v="81154837.120533302"/>
    <d v="2023-06-28T00:00:00"/>
    <n v="2.9095890410958902"/>
    <n v="4.1522219311981093E-2"/>
    <n v="79834417.849340707"/>
    <n v="1"/>
    <s v="ALTA"/>
    <x v="0"/>
    <n v="79834417.849340707"/>
  </r>
  <r>
    <n v="44"/>
    <d v="2018-06-21T00:00:00"/>
    <d v="2018-05-23T00:00:00"/>
    <s v="27 ADMINISTRATIVO"/>
    <s v="05001333302720180019700                  "/>
    <s v="2019"/>
    <x v="0"/>
    <s v="SARA HOYOS MUÑOZ                                              C.C No.1.038.333.413                                CARRERA 36 CON CALLE  24 MANGURUMA-FRONTINO                                               TELEFONO 3103765534                          PASCUAL BRAVO"/>
    <s v="JULIA FERNANDA MUÑOZ RINCON                                  C.C No.1.040.491.173        "/>
    <n v="215278"/>
    <x v="0"/>
    <s v="RECONOCIMIENTO Y PAGO DE OTRAS PRESTACIONES SALARIALES, SOLCIALES Y SALARIOS"/>
    <s v="ALTO"/>
    <s v="ALTO"/>
    <s v="ALTO"/>
    <s v="ALTO"/>
    <n v="1"/>
    <x v="0"/>
    <n v="106671942"/>
    <n v="1"/>
    <x v="3"/>
    <n v="0"/>
    <s v="NO"/>
    <s v="NO"/>
    <s v="5 AÑOS"/>
    <s v="ADRIANA MARIA YEPES OSPINA"/>
    <n v="42760"/>
    <d v="2017-01-25T00:00:00"/>
    <n v="48233"/>
    <s v="EDUCACION"/>
    <s v="CODEMANDADO PASCUAL BRAVO                                                                                                                                               CON MOTIVO DE LA EMERGENCIA SANITARIA Y CUARENTENA DECRETADA POR EL GOBIERNO NACIONAL LA AUDIENCIA PROGRAMADA POR ULTIMA VEZ PARA EL DIA 2020-05-28   NO FUE REALIZADA                                                                            "/>
    <d v="2020-07-31T00:00:00"/>
    <s v="2018-06"/>
    <s v="5"/>
    <s v="2020-06"/>
    <n v="0.73777124655030268"/>
    <n v="78699491.621281594"/>
    <n v="78699491.621281594"/>
    <d v="2023-06-20T00:00:00"/>
    <n v="2.8876712328767122"/>
    <n v="4.1522219311981093E-2"/>
    <n v="77428589.147681817"/>
    <n v="1"/>
    <s v="ALTA"/>
    <x v="0"/>
    <n v="77428589.147681817"/>
  </r>
  <r>
    <n v="45"/>
    <d v="2018-07-10T00:00:00"/>
    <d v="2018-04-27T00:00:00"/>
    <s v="18 ADMINISTRATIVO"/>
    <s v="05001333302720180016500                  "/>
    <s v="2019"/>
    <x v="0"/>
    <s v="DENNYS ELIANA OCAMPO MARIN                                                                       C.C No.1.040.042.022                                      CALLE 26 No.14-39                                                LA CEJA                                                            PASCUAL BRAVO          "/>
    <s v="JULIA FERNANDA MUÑOZ RINCON                                  C.C No.1.040.491.173        "/>
    <n v="215278"/>
    <x v="0"/>
    <s v="RECONOCIMIENTO Y PAGO DE OTRAS PRESTACIONES SALARIALES, SOLCIALES Y SALARIOS"/>
    <s v="ALTO"/>
    <s v="ALTO"/>
    <s v="ALTO"/>
    <s v="ALTO"/>
    <n v="1"/>
    <x v="0"/>
    <n v="144690876"/>
    <n v="1"/>
    <x v="0"/>
    <n v="0"/>
    <s v="NO"/>
    <s v="NO"/>
    <s v="8 AÑOS"/>
    <s v="ADRIANA MARIA YEPES OSPINA"/>
    <n v="42760"/>
    <d v="2017-01-25T00:00:00"/>
    <n v="48233"/>
    <s v="EDUCACION"/>
    <s v="CODEMANDADO PASCUAL BRAVO"/>
    <d v="2020-07-31T00:00:00"/>
    <s v="2018-07"/>
    <s v="8"/>
    <s v="2020-06"/>
    <n v="0.73871336652539898"/>
    <n v="106885084.11546905"/>
    <n v="106885084.11546905"/>
    <d v="2026-07-08T00:00:00"/>
    <n v="5.9397260273972599"/>
    <n v="4.1522219311981093E-2"/>
    <n v="103364983.92560814"/>
    <n v="1"/>
    <s v="ALTA"/>
    <x v="0"/>
    <n v="103364983.92560814"/>
  </r>
  <r>
    <n v="46"/>
    <d v="2017-12-07T00:00:00"/>
    <d v="2017-11-29T00:00:00"/>
    <s v="29 ADMINISTRATIVO"/>
    <s v="05001333302920170060200                                                   "/>
    <s v="2019"/>
    <x v="0"/>
    <s v="TERESA DE JESUS PELAEZ VEGA                                                  C.C No.34.978.127                                                 CRA 50 No.38-103                                 TELEFONO 444 62 80                                    REAJUSTE-FACTORES  MUNICIPIO DE MEDELLIN FONPREMAG             "/>
    <s v="DIANA CAROLINA ALZATE QUINTERO                          C.C No.41.960.817"/>
    <n v="162819"/>
    <x v="3"/>
    <s v="RELIQUIDACIÓN DE LA PENSIÓN"/>
    <s v="BAJO"/>
    <s v="BAJO"/>
    <s v="BAJO"/>
    <s v="BAJO"/>
    <n v="0.05"/>
    <x v="1"/>
    <n v="18640233"/>
    <n v="0"/>
    <x v="3"/>
    <n v="0"/>
    <s v="NO"/>
    <s v="NO"/>
    <s v="5 AÑOS"/>
    <s v="ADRIANA MARIA YEPES OSPINA"/>
    <n v="42760"/>
    <d v="2017-01-25T00:00:00"/>
    <n v="48233"/>
    <s v="EDUCACION"/>
    <s v="CODEMANDADOS MUNICIPIO DE MEDELLIN Y FONPREMAG                                                                                     EL DEPARTAMENTO DE ANTIOQUIA FUE INTEGRADO DE OFICIO POR EL DESPACHO                                       RECIBIDAS LAS PRUEBAS SOLICITADAS A LAS ENTIDADES SE ESPERA TASLADO PARA ALEGAR                                                                                "/>
    <d v="2020-07-31T00:00:00"/>
    <s v="2017-12"/>
    <s v="5"/>
    <s v="2020-06"/>
    <n v="0.75597398230954627"/>
    <n v="14091531.17218782"/>
    <n v="0"/>
    <d v="2022-12-06T00:00:00"/>
    <n v="2.3506849315068492"/>
    <n v="4.1522219311981093E-2"/>
    <n v="0"/>
    <n v="0.05"/>
    <s v="REMOTA"/>
    <x v="1"/>
    <n v="0"/>
  </r>
  <r>
    <n v="47"/>
    <d v="2018-08-03T00:00:00"/>
    <d v="2018-07-03T00:00:00"/>
    <s v="2 ADMINISTRATIVO"/>
    <s v="050013333002201800310                       "/>
    <s v="2019"/>
    <x v="0"/>
    <s v="GIANINA JOHANA PEREIRA BONFANTE                                        C.C No.42.691.953                                   PASCUAL BRAVO"/>
    <s v="JULIA FERNANDA MUÑOZ RINCON                                  C.C No.1.040.491.173        "/>
    <n v="215278"/>
    <x v="0"/>
    <s v="RECONOCIMIENTO Y PAGO DE OTRAS PRESTACIONES SALARIALES, SOLCIALES Y SALARIOS"/>
    <s v="ALTO"/>
    <s v="ALTO"/>
    <s v="ALTO"/>
    <s v="ALTO"/>
    <n v="1"/>
    <x v="0"/>
    <n v="68456480"/>
    <n v="1"/>
    <x v="3"/>
    <n v="0"/>
    <s v="NO"/>
    <s v="NO"/>
    <s v="5 AÑOS"/>
    <s v="ADRIANA MARIA YEPES OSPINA"/>
    <n v="42760"/>
    <d v="2017-01-25T00:00:00"/>
    <n v="48233"/>
    <s v="EDUCACION"/>
    <s v="CODEMANDADO PASCUAL BRAVO                                                                                                                                               CON MOTIVO DE LA EMERGENCIA SANITARIA Y CUARENTENA DECRETADA POR EL GOBIERNO NACIONAL LA AUDIENCIA PROGRAMADA  PARA EL DIA 2020-06-20   NO FUE REALIZADA                                                                            "/>
    <d v="2020-07-31T00:00:00"/>
    <s v="2018-08"/>
    <s v="5"/>
    <s v="2020-06"/>
    <n v="0.7378298404971021"/>
    <n v="50509233.71939306"/>
    <n v="50509233.71939306"/>
    <d v="2023-08-02T00:00:00"/>
    <n v="3.0054794520547947"/>
    <n v="4.1522219311981093E-2"/>
    <n v="49660574.634312712"/>
    <n v="1"/>
    <s v="ALTA"/>
    <x v="0"/>
    <n v="49660574.634312712"/>
  </r>
  <r>
    <n v="48"/>
    <d v="2018-09-23T00:00:00"/>
    <d v="2018-03-13T00:00:00"/>
    <s v="11 ADMINISTRATIVO"/>
    <s v="05001333301120180009200                  "/>
    <s v="2019"/>
    <x v="0"/>
    <s v="JHONNY ALEJANDRO CANO RIVERA                                      C.C No.1.022.032.427                                      CRA 52 No.52-67 ABEJORRAL                           TEL 3117902175                                         PASCUAL BRAVO"/>
    <s v="JULIA FERNANDA MUÑOZ RINCON                                  C.C No.1.040.491.173        "/>
    <n v="215278"/>
    <x v="0"/>
    <s v="RECONOCIMIENTO Y PAGO DE OTRAS PRESTACIONES SALARIALES, SOLCIALES Y SALARIOS"/>
    <s v="ALTO"/>
    <s v="ALTO"/>
    <s v="ALTO"/>
    <s v="ALTO"/>
    <n v="1"/>
    <x v="0"/>
    <n v="59326480"/>
    <n v="1"/>
    <x v="3"/>
    <n v="0"/>
    <s v="NO"/>
    <s v="NO"/>
    <s v="5 AÑOS"/>
    <s v="ADRIANA MARIA YEPES OSPINA"/>
    <n v="42760"/>
    <d v="2017-01-25T00:00:00"/>
    <n v="48233"/>
    <s v="EDUCACION"/>
    <s v="CODEMANDADO PASCUAL BRAVO                                                                                                                                                               CON MOTIVO DE LA EMERGENCIA SANITARIA Y CUARENTENA DECRETADA POR EL GOBIERNO NACIONAL LA AUDIENCIA PROGRAMADA PARA EL DIA 2020-03-27 NO FUE REALIZADA"/>
    <d v="2020-07-31T00:00:00"/>
    <s v="2018-09"/>
    <s v="5"/>
    <s v="2020-06"/>
    <n v="0.73661443780017011"/>
    <n v="43700741.711863033"/>
    <n v="43700741.711863033"/>
    <d v="2023-09-22T00:00:00"/>
    <n v="3.1452054794520548"/>
    <n v="4.1522219311981093E-2"/>
    <n v="42932644.859406896"/>
    <n v="1"/>
    <s v="ALTA"/>
    <x v="0"/>
    <n v="42932644.859406896"/>
  </r>
  <r>
    <n v="49"/>
    <d v="2018-09-05T00:00:00"/>
    <d v="2018-08-31T00:00:00"/>
    <s v="21 ADMINITRATIVO"/>
    <s v="05001333302120180032900                        "/>
    <s v="2019"/>
    <x v="0"/>
    <s v="GONZALO HENAO MORENO                                    C.C 3.399.401                                             CARRERA 52 No.51 A 23   OFIC 401                                          TELEFONO 3007077001                                  REAJUSTE LEY 71 DE 1988"/>
    <s v="JAIME JAVIER DIAZ PELAEZ                                               C.C No.70.091.458"/>
    <n v="89803"/>
    <x v="0"/>
    <s v="OTRAS"/>
    <s v="BAJO"/>
    <s v="BAJO"/>
    <s v="BAJO"/>
    <s v="BAJO"/>
    <n v="0.05"/>
    <x v="1"/>
    <n v="14626836"/>
    <n v="0"/>
    <x v="0"/>
    <n v="0"/>
    <s v="NO"/>
    <s v="NO"/>
    <s v="5 AÑOS"/>
    <s v="ADRIANA MARIA YEPES OSPINA"/>
    <n v="42760"/>
    <d v="2017-01-25T00:00:00"/>
    <n v="48233"/>
    <s v="EDUCACION"/>
    <s v="CODEMANDADO FONPREMAG                                                                                                                              REAJUSTE PENSION DE CONFORMIDAD LEY 71 DE 1988                                                                                                          01-11-19 EN AUDIENCIA INICIAL SE DESVINCULA AL DPTO. DE ANTIOQUIA                                                              29-07-20 TRASLADO A FONPREMAG PARA ALEGAR                                                                "/>
    <d v="2020-07-31T00:00:00"/>
    <s v="2018-09"/>
    <s v="5"/>
    <s v="2020-06"/>
    <n v="0.73661443780017011"/>
    <n v="10774338.576935289"/>
    <n v="0"/>
    <d v="2023-09-04T00:00:00"/>
    <n v="3.095890410958904"/>
    <n v="4.1522219311981093E-2"/>
    <n v="0"/>
    <n v="0.05"/>
    <s v="REMOTA"/>
    <x v="1"/>
    <n v="0"/>
  </r>
  <r>
    <n v="50"/>
    <d v="2018-09-14T00:00:00"/>
    <d v="2018-08-31T00:00:00"/>
    <s v="3 ADMINISTRATIVO"/>
    <s v="05001333300320180037100                   "/>
    <s v="2019"/>
    <x v="0"/>
    <s v="REINALDO DE JESUS AGUDELO ESCOBAR                                C.C No.3.314.945                                       CARRERA 52 No.51 a 23   OFIC 401                                 TELEFONO 3007077001                               REAJUSTE LEY 71 DE 1988"/>
    <s v="JAIME JAVIER DIAZ PELAEZ                                               C.C No.70.091.458"/>
    <n v="89803"/>
    <x v="0"/>
    <s v="OTRAS"/>
    <s v="BAJO"/>
    <s v="BAJO"/>
    <s v="BAJO"/>
    <s v="BAJO"/>
    <n v="0.05"/>
    <x v="1"/>
    <n v="16805880"/>
    <n v="0"/>
    <x v="5"/>
    <n v="0"/>
    <s v="NO"/>
    <s v="NO"/>
    <s v="5 AÑOS"/>
    <s v="ADRIANA MARIA YEPES OSPINA"/>
    <n v="42760"/>
    <d v="2017-01-25T00:00:00"/>
    <n v="48233"/>
    <s v="EDUCACION"/>
    <s v="CODEMANDADO FONPREMAG                                                                                                                                         REAJUSTE PENSION DE CONFORMIDAD LEY 71 DE 1988                                                                                                        30-01-20 REQUIERE A PARTE DEMANDANTE PARA QUE VINCULE A UN TERCERO MUNICIPIO DE BARBOSA"/>
    <d v="2020-07-31T00:00:00"/>
    <s v="2018-09"/>
    <s v="5"/>
    <s v="2020-06"/>
    <n v="0.73661443780017011"/>
    <n v="12379453.847937122"/>
    <n v="0"/>
    <d v="2023-09-13T00:00:00"/>
    <n v="3.1205479452054794"/>
    <n v="4.1522219311981093E-2"/>
    <n v="0"/>
    <n v="0.05"/>
    <s v="REMOTA"/>
    <x v="1"/>
    <n v="0"/>
  </r>
  <r>
    <n v="51"/>
    <d v="2018-09-24T00:00:00"/>
    <d v="2018-08-31T00:00:00"/>
    <s v="11 ADMINISTRATIVO"/>
    <s v="05001333301120180033500                 "/>
    <s v="2019"/>
    <x v="0"/>
    <s v="EDELMIRA DEL SOCORRO OROZCO CANO                          C.C No.21.682.550                                        CARRERA 52 No.51 a 23  OFIC 401                                 TELEFONO 3007077001                                REAJUSTE LEY 71 DE 1988                             "/>
    <s v="JAIME JAVIER DIAZ PELAEZ                                               C.C No.70.091.458"/>
    <n v="89803"/>
    <x v="0"/>
    <s v="OTRAS"/>
    <s v="BAJO"/>
    <s v="BAJO"/>
    <s v="BAJO"/>
    <s v="BAJO"/>
    <n v="0.05"/>
    <x v="1"/>
    <n v="21212730"/>
    <n v="0"/>
    <x v="8"/>
    <n v="0"/>
    <s v="NO"/>
    <s v="NO"/>
    <s v="5 AÑOS"/>
    <s v="ADRIANA MARIA YEPES OSPINA"/>
    <n v="42760"/>
    <d v="2017-01-25T00:00:00"/>
    <n v="48233"/>
    <s v="EDUCACION"/>
    <s v="CODEMANDADO FONPREMAG                                                                                                                                    REAJUSTE PENSION DE CONFORMIDAD LEY 71 DE 1988                                                                                   FONPREMAG APELA AUTO QUE RECONOCE FALTA DE LEGITIMACION EN LA CAUSA AL DEPARTAMENTO                                                                                     06-12-19 EL TRIBUNAL ADTVO CONFIRMA DESVINCULACION DEL DPTO POR FALTA DE LEGITIMACION EN LA CAUSA                                                                                                                                                                                   AUN NO REGRESA EXPEDIENTE DEL TRIBUNAL                                                    "/>
    <d v="2020-07-31T00:00:00"/>
    <s v="2018-09"/>
    <s v="5"/>
    <s v="2020-06"/>
    <n v="0.73661443780017011"/>
    <n v="15625603.183156803"/>
    <n v="0"/>
    <d v="2023-09-23T00:00:00"/>
    <n v="3.1479452054794521"/>
    <n v="4.1522219311981093E-2"/>
    <n v="0"/>
    <n v="0.05"/>
    <s v="REMOTA"/>
    <x v="1"/>
    <n v="0"/>
  </r>
  <r>
    <n v="52"/>
    <d v="2014-10-22T00:00:00"/>
    <d v="2014-07-01T00:00:00"/>
    <s v="20 ADMINISTRATIVO"/>
    <s v="05001333302020140089101                "/>
    <s v="2019"/>
    <x v="0"/>
    <s v="LIBIA ROSA VASQUEZ ECHAVARRIA                       FONMAG                         "/>
    <s v="GABRIEL RAUL MANRIQUE BERRIO"/>
    <n v="115922"/>
    <x v="3"/>
    <s v="RELIQUIDACIÓN DE LA PENSIÓN"/>
    <s v="BAJO"/>
    <s v="BAJO"/>
    <s v="BAJO"/>
    <s v="BAJO"/>
    <n v="0.05"/>
    <x v="1"/>
    <n v="24795708"/>
    <n v="0"/>
    <x v="2"/>
    <n v="0"/>
    <s v="NO"/>
    <s v="NO"/>
    <s v="8 AÑOS"/>
    <s v="ADRIANA MARIA YEPES OSPINA"/>
    <n v="42760"/>
    <d v="2017-01-25T00:00:00"/>
    <n v="48233"/>
    <s v="EDUCACION"/>
    <s v="RELIQUIDACION PENSION    FONPPREMAG     (DRA CLAUDIA GONZALEZ)                                                                                                                                  "/>
    <d v="2020-07-31T00:00:00"/>
    <s v="2014-10"/>
    <s v="8"/>
    <s v="2020-06"/>
    <n v="0.89197861147966029"/>
    <n v="22117241.192495104"/>
    <n v="0"/>
    <d v="2022-10-20T00:00:00"/>
    <n v="2.2219178082191782"/>
    <n v="4.1522219311981093E-2"/>
    <n v="0"/>
    <n v="0.05"/>
    <s v="REMOTA"/>
    <x v="1"/>
    <n v="0"/>
  </r>
  <r>
    <n v="53"/>
    <d v="2016-12-06T00:00:00"/>
    <d v="2016-11-22T00:00:00"/>
    <s v="18 ADMINISTRATIVO"/>
    <s v="05001333301820160090700                    "/>
    <s v="2019"/>
    <x v="0"/>
    <s v="OMAR DE JESUS PARRA GOMEZ                        FONMAG       "/>
    <s v="DIANA CAROLINA ALZATE QUINTERO"/>
    <n v="165819"/>
    <x v="4"/>
    <s v="RELIQUIDACIÓN DE LA PENSIÓN"/>
    <s v="BAJO"/>
    <s v="BAJO"/>
    <s v="BAJO"/>
    <s v="BAJO"/>
    <n v="0.05"/>
    <x v="1"/>
    <n v="21679343"/>
    <n v="0"/>
    <x v="4"/>
    <n v="0"/>
    <s v="NO"/>
    <s v="NO"/>
    <s v="8 AÑOS"/>
    <s v="ADRIANA MARIA YEPES OSPINA"/>
    <d v="2017-01-25T00:00:00"/>
    <d v="2017-01-25T00:00:00"/>
    <n v="48233"/>
    <s v="EDUCACION"/>
    <s v="RELIQUIDACION PENSION     FONPPREMAG                                                                                                                                       "/>
    <d v="2020-07-31T00:00:00"/>
    <s v="2016-12"/>
    <s v="8"/>
    <s v="2020-06"/>
    <n v="0.78688289821902468"/>
    <n v="17059104.251324326"/>
    <n v="0"/>
    <d v="2024-12-04T00:00:00"/>
    <n v="4.3479452054794523"/>
    <n v="4.1522219311981093E-2"/>
    <n v="0"/>
    <n v="0.05"/>
    <s v="REMOTA"/>
    <x v="1"/>
    <n v="0"/>
  </r>
  <r>
    <n v="54"/>
    <d v="2015-10-23T00:00:00"/>
    <d v="2015-09-14T00:00:00"/>
    <s v="6 ADMINISTRATIVO"/>
    <s v="05001333300620150080101                   "/>
    <s v="2019"/>
    <x v="0"/>
    <s v="JULIAN GARCIA GONZALEZ                          FONMAG                   "/>
    <s v="JAIRO IVAN LIZARASO AVILA"/>
    <n v="41146"/>
    <x v="3"/>
    <s v="RELIQUIDACIÓN DE LA PENSIÓN"/>
    <s v="BAJO"/>
    <s v="BAJO"/>
    <s v="BAJO"/>
    <s v="BAJO"/>
    <n v="0.05"/>
    <x v="1"/>
    <n v="11673870"/>
    <n v="0"/>
    <x v="4"/>
    <n v="0"/>
    <n v="0"/>
    <s v="NO"/>
    <s v="8 AÑOS"/>
    <s v="ADRIANA MARIA YEPES OSPINA"/>
    <n v="42760"/>
    <d v="2017-01-25T00:00:00"/>
    <n v="48233"/>
    <s v="EDUCACION"/>
    <s v="RELIQUIDACION PENSION    FONPPREMAG                                                                                                                                       "/>
    <d v="2020-07-31T00:00:00"/>
    <s v="2015-10"/>
    <s v="8"/>
    <s v="2020-06"/>
    <n v="0.84232546730647351"/>
    <n v="9833198.0030250214"/>
    <n v="0"/>
    <d v="2023-10-21T00:00:00"/>
    <n v="3.2246575342465755"/>
    <n v="4.1522219311981093E-2"/>
    <n v="0"/>
    <n v="0.05"/>
    <s v="REMOTA"/>
    <x v="1"/>
    <n v="0"/>
  </r>
  <r>
    <n v="55"/>
    <d v="2017-01-20T00:00:00"/>
    <d v="2016-12-16T00:00:00"/>
    <s v="3 ADMINISTRATIVO"/>
    <s v="05001333300320160106400               "/>
    <s v="2019"/>
    <x v="0"/>
    <s v="ROSA CRUZ PALACIOS MOSQUERA                      FONMAG                          "/>
    <s v="HERNAN DARIO ZAPATA LONDOÑO"/>
    <n v="108371"/>
    <x v="0"/>
    <s v="RELIQUIDACIÓN DE LA PENSIÓN"/>
    <s v="BAJO"/>
    <s v="BAJO"/>
    <s v="BAJO"/>
    <s v="BAJO"/>
    <n v="0.05"/>
    <x v="1"/>
    <n v="30075696"/>
    <n v="0"/>
    <x v="1"/>
    <n v="0"/>
    <s v="NO"/>
    <s v="NO"/>
    <s v="8 AÑOS"/>
    <s v="ADRIANA MARIA YEPES OSPINA"/>
    <n v="42760"/>
    <d v="2017-01-25T00:00:00"/>
    <n v="48233"/>
    <s v="EDUCACION"/>
    <s v="RELIQUIDACION PENSION           FONPPREMAG                                                                                                           04-06-20 DESPACHO DE 1RA INSTANCIA DECLARA PROBADA EXCEPCION DE INEXISTENIA DE LA OBLIGACION-DENIEGA PRETENSIONES                                                                                                                                    "/>
    <d v="2020-07-31T00:00:00"/>
    <s v="2017-01"/>
    <s v="8"/>
    <s v="2020-06"/>
    <n v="0.77890601703822215"/>
    <n v="23426140.581012391"/>
    <n v="0"/>
    <d v="2025-01-18T00:00:00"/>
    <n v="4.4712328767123291"/>
    <n v="4.1522219311981093E-2"/>
    <n v="0"/>
    <n v="0.05"/>
    <s v="REMOTA"/>
    <x v="1"/>
    <n v="0"/>
  </r>
  <r>
    <n v="56"/>
    <d v="2014-09-04T00:00:00"/>
    <d v="2014-05-06T00:00:00"/>
    <s v="29 ADMINISTRATIVO"/>
    <s v="05001333302920140056001             "/>
    <s v="2019"/>
    <x v="0"/>
    <s v="BEATRIZ ELENA DEL SOCORRO LOPEZ CAÑAS                                               FONMAG                        "/>
    <s v="GUSTAVO LEON RAMIREZ LOPEZ"/>
    <n v="97363"/>
    <x v="0"/>
    <s v="RELIQUIDACIÓN DE LA PENSIÓN"/>
    <s v="BAJO"/>
    <s v="BAJO"/>
    <s v="BAJO"/>
    <s v="BAJO"/>
    <n v="0.05"/>
    <x v="1"/>
    <n v="10787112"/>
    <n v="0"/>
    <x v="4"/>
    <n v="0"/>
    <s v="NO"/>
    <s v="NO"/>
    <s v="8 AÑOS"/>
    <s v="ADRIANA MARIA YEPES OSPINA"/>
    <n v="42760"/>
    <d v="2017-01-25T00:00:00"/>
    <n v="48233"/>
    <s v="EDUCACION"/>
    <s v="RELIQUIDACION PENSION  FONPPREMAG                                                                                                                                       "/>
    <d v="2020-07-31T00:00:00"/>
    <s v="2014-09"/>
    <s v="8"/>
    <s v="2020-06"/>
    <n v="0.89344853772170874"/>
    <n v="9637729.4426402971"/>
    <n v="0"/>
    <d v="2022-09-02T00:00:00"/>
    <n v="2.0904109589041098"/>
    <n v="4.1522219311981093E-2"/>
    <n v="0"/>
    <n v="0.05"/>
    <s v="REMOTA"/>
    <x v="1"/>
    <n v="0"/>
  </r>
  <r>
    <n v="57"/>
    <d v="2016-03-16T00:00:00"/>
    <d v="2016-03-02T00:00:00"/>
    <s v="19 ADMINISTRATIVO"/>
    <s v="0500133330192016 0022100                 "/>
    <s v="2019"/>
    <x v="0"/>
    <s v="DOLLY LUCIA BAENA RIOS                            FONMAG        "/>
    <s v="JORGE HUMBERTO VALERO RODRIGUEZ"/>
    <n v="44498"/>
    <x v="3"/>
    <s v="RELIQUIDACIÓN DE LA PENSIÓN"/>
    <s v="BAJO"/>
    <s v="BAJO"/>
    <s v="BAJO"/>
    <s v="BAJO"/>
    <n v="0.05"/>
    <x v="1"/>
    <n v="17546030"/>
    <n v="0"/>
    <x v="2"/>
    <n v="0"/>
    <s v="NO"/>
    <s v="NO"/>
    <s v="8 AÑOS"/>
    <s v="ADRIANA MARIA YEPES OSPINA"/>
    <n v="42760"/>
    <d v="2017-01-25T00:00:00"/>
    <n v="48233"/>
    <s v="EDUCACION"/>
    <s v="RELIQUIDACION PENSION  FONPPREMAG                                                                                                                                       "/>
    <d v="2020-07-31T00:00:00"/>
    <s v="2016-03"/>
    <s v="8"/>
    <s v="2020-06"/>
    <n v="0.80354364508127107"/>
    <n v="14099000.902905334"/>
    <n v="0"/>
    <d v="2024-03-14T00:00:00"/>
    <n v="3.6219178082191781"/>
    <n v="4.1522219311981093E-2"/>
    <n v="0"/>
    <n v="0.05"/>
    <s v="REMOTA"/>
    <x v="1"/>
    <n v="0"/>
  </r>
  <r>
    <n v="58"/>
    <d v="2018-10-12T00:00:00"/>
    <d v="2018-09-19T00:00:00"/>
    <s v="2 ADMINISTRATIVO"/>
    <s v="05001333300220180049500                            "/>
    <s v="2019"/>
    <x v="0"/>
    <s v="GLORIA INES SALAZAR VELASQUEZ                             C:C N.43.411.252                                               CRA 50 No.50-26 FREDONIA                                PASCUAL BRAVO           "/>
    <s v="JULIA FERNANDA MUÑOZ RINCON                               C.C No.1.040.491.173"/>
    <n v="215278"/>
    <x v="3"/>
    <s v="RECONOCIMIENTO Y PAGO DE OTRAS PRESTACIONES SALARIALES, SOLCIALES Y SALARIOS"/>
    <s v="ALTO"/>
    <s v="ALTO"/>
    <s v="ALTO"/>
    <s v="ALTO"/>
    <n v="1"/>
    <x v="0"/>
    <n v="80512561"/>
    <n v="1"/>
    <x v="5"/>
    <n v="0"/>
    <s v="NO"/>
    <s v="NO"/>
    <s v="5 AÑOS"/>
    <s v="ADRIANA MARIA YEPES OSPINA"/>
    <n v="42760"/>
    <d v="2017-01-25T00:00:00"/>
    <n v="48233"/>
    <s v="EDUCACION"/>
    <s v="CODEMANDADO PASCUAL BRAVO                                                                                                                                        14-02-20 CORRIGE AUTO DE LLAMAMIENTO EN GARANTIA  EFECTUADO POR EL PASCUAL                                                           "/>
    <d v="2020-07-31T00:00:00"/>
    <s v="2018-10"/>
    <s v="5"/>
    <s v="2020-06"/>
    <n v="0.73572886802285709"/>
    <n v="59235415.366151229"/>
    <n v="59235415.366151229"/>
    <d v="2023-10-11T00:00:00"/>
    <n v="3.1972602739726028"/>
    <n v="4.1522219311981093E-2"/>
    <n v="58177200.047134601"/>
    <n v="1"/>
    <s v="ALTA"/>
    <x v="0"/>
    <n v="58177200.047134601"/>
  </r>
  <r>
    <n v="59"/>
    <d v="2018-10-29T00:00:00"/>
    <d v="2018-09-10T00:00:00"/>
    <s v="7 ADMINISTRATIVO"/>
    <s v="05001333300720180036200                 "/>
    <s v="2019"/>
    <x v="0"/>
    <s v="DIANA CAROLINA RESTREPO ORTIZ                                               C.C No.1027883706                                       CALLE 50 No.50-73-ANDES                            PASCUAL BRAVO             "/>
    <s v="MARISOL HERRERA ORTIZ                                              C.C No.43.287.871"/>
    <n v="210986"/>
    <x v="0"/>
    <s v="RECONOCIMIENTO Y PAGO DE OTRAS PRESTACIONES SALARIALES, SOLCIALES Y SALARIOS"/>
    <s v="ALTO"/>
    <s v="ALTO"/>
    <s v="ALTO"/>
    <s v="ALTO"/>
    <n v="1"/>
    <x v="0"/>
    <n v="55637662"/>
    <n v="1"/>
    <x v="5"/>
    <n v="0"/>
    <s v="NO"/>
    <s v="NO"/>
    <s v="5 AÑOS"/>
    <s v="ADRIANA MARIA YEPES OSPINA"/>
    <n v="42760"/>
    <d v="2017-01-25T00:00:00"/>
    <n v="48233"/>
    <s v="EDUCACION"/>
    <s v="CODEMANDADO PASCUAL BRAVO                                                                                                                                                                02-03-20 A DISPOSICION DE LA PARTE CONTRARIA LAS EXCEPCIONES PROPUESTAS"/>
    <d v="2020-07-31T00:00:00"/>
    <s v="2018-10"/>
    <s v="5"/>
    <s v="2020-06"/>
    <n v="0.73572886802285709"/>
    <n v="40934234.08269833"/>
    <n v="40934234.08269833"/>
    <d v="2023-10-28T00:00:00"/>
    <n v="3.2438356164383562"/>
    <n v="4.1522219311981093E-2"/>
    <n v="40192405.995003395"/>
    <n v="1"/>
    <s v="ALTA"/>
    <x v="0"/>
    <n v="40192405.995003395"/>
  </r>
  <r>
    <n v="60"/>
    <d v="2018-08-16T00:00:00"/>
    <d v="2018-04-11T00:00:00"/>
    <s v="19 ADMINISTRATIVO"/>
    <s v="05001333301920180013200         "/>
    <s v="2019"/>
    <x v="0"/>
    <s v="MARTHA LUZ BETANCUR DUQUE                                      C.C No.22.211.181                                            CRA 50 No.38-103                                    RELIQUIDACION PENSION                                   DPTO CUOTAPARTISTA                          "/>
    <s v="DIANA CAROLINA ALZATE QUINTERO                        C.C 41.960.817"/>
    <n v="165819"/>
    <x v="0"/>
    <s v="RELIQUIDACIÓN DE LA PENSIÓN"/>
    <s v="BAJO"/>
    <s v="BAJO"/>
    <s v="BAJO"/>
    <s v="BAJO"/>
    <n v="0.05"/>
    <x v="1"/>
    <n v="11605702"/>
    <n v="0"/>
    <x v="2"/>
    <n v="0"/>
    <s v="NO"/>
    <s v="NO"/>
    <s v="5 AÑOS"/>
    <s v="ADRIANA MARIA YEPES OSPINA"/>
    <n v="42760"/>
    <d v="2017-01-25T00:00:00"/>
    <n v="48233"/>
    <s v="EDUCACION"/>
    <s v="CODEMANDADO NACION-FONPREMAG-                                                                                                                          DPTO VINCULADO COMO LITIS CONSORTE-CUOTAPARTISTA                                                                                     No debe aplicarse la Metodología definida para el cálculo de la provisión contable, en tanto los recursos para el pago de dichas obligaciones, independiente de que sean reconocidas por vía administrativa o judicial, se encuentran provisionados de conformidad con lo dispuesto en la ley 549 de 1999, que dispuso el manejo que debe dársele al pasivo pensional, determinando la creación del Fondo Nacional de Pensiones de las entidades territoriales FONPET, estableciendo la forma en que debían ahorrarse en dicho fondo y un término no mayor de 30 años para que éste debe ser cubierto; normatividad que ha sido cumplida por el Departamento de Antioquia. Adicionalmente dispuso la creación de patrimonios autónomos para este mismo efecto, caso en el cual el departamento cuenta con un patrimonio autónomo denominado Consorcio Pensiones Antioquia el cual administra gran parte del pasivo pensional de la entidad y cuenta con reservas para ello.                                                                                                                             28-03-19 SE REALIZA AUDIENCIA INICIAL Y SE DESVINCULA AL DPTO POR FALTA DE LEGITIMACION EN LA CAUSA DE HECHO A PESAR DE SER CUOTAPARTISTA                                                                                                 17-02-20 TRASLADO  A FONPREMAG PARA ALEGAR EN SEGUNTA INSTANCIA                 "/>
    <d v="2020-07-31T00:00:00"/>
    <s v="2018-08"/>
    <s v="5"/>
    <s v="2020-06"/>
    <n v="0.7378298404971021"/>
    <n v="8563033.2555168979"/>
    <n v="0"/>
    <d v="2023-08-15T00:00:00"/>
    <n v="3.0410958904109591"/>
    <n v="4.1522219311981093E-2"/>
    <n v="0"/>
    <n v="0.05"/>
    <s v="REMOTA"/>
    <x v="1"/>
    <n v="0"/>
  </r>
  <r>
    <n v="61"/>
    <d v="2018-04-17T00:00:00"/>
    <d v="2018-04-13T00:00:00"/>
    <s v="12 LABORAL"/>
    <s v="05001310501220180023800               "/>
    <s v="2019"/>
    <x v="1"/>
    <s v="DEBORA CRISTINA RESTREPO RESTREPO                                C.C No.21.559.045                                        TRASLADO DE APORTES A COLPENSIONES_x000a_"/>
    <s v="GLORIA ELENA RESTREPO GALLEGO                                C:C No.43.739.809_x000a_"/>
    <n v="83117"/>
    <x v="2"/>
    <s v="OTRAS"/>
    <s v="ALTO"/>
    <s v="ALTO"/>
    <s v="ALTO"/>
    <s v="ALTO"/>
    <n v="1"/>
    <x v="0"/>
    <n v="15624840"/>
    <n v="1"/>
    <x v="7"/>
    <n v="0"/>
    <s v="NO"/>
    <s v="NO"/>
    <s v="5 AÑOS"/>
    <s v="ADRIANA MARIA YEPES OSPINA"/>
    <n v="42760"/>
    <d v="2017-01-25T00:00:00"/>
    <n v="48233"/>
    <s v="GESTION HUMANA Y DLLO ORGANIZACIONAL"/>
    <s v="CODEMANDADOS COLFONDOS-COLPENSIONES                                                                                                           SE PRETENDE NULIDAD DEL TRASLADO DE COLPENSIONES A COLPENSIONES-BONO PENSIONAL                                                                                            No debe aplicarse la Metodología definida para el cálculo de la provisión contable, en tanto los recursos para el pago de dichas obligaciones, independiente de que sean reconocidas por vía administrativa o judicial, se encuentran provisionados de conformidad con lo dispuesto en la ley 549 de 1999, que dispuso el manejo que debe dársele al pasivo pensional, determinando la creación del Fondo Nacional de Pensiones de las entidades territoriales FONPET, estableciendo la forma en que debían ahorrarse en dicho fondo y un término no mayor de 30 años para que éste debe ser cubierto; normatividad que ha sido cumplida por el Departamento de Antioquia. Adicionalmente dispuso la creación de patrimonios autónomos para este mismo efecto, caso en el cual el departamento cuenta con un patrimonio autónomo denominado Consorcio Pensiones Antioquia el cual administra gran par te del pasivo pensional de la entidad y cuenta con reservas para ello.                                                                                                                                       CAMBIO DE TITULAR DEL DESPACHO-                                                                                                                               04-06-20   NO  SE REALIZO AUDIENCIA    (EMERGENCIA SANITARIA -PANDEMIA  -CUARENTENA-SUSPENSION DE TERMINOS)                   "/>
    <d v="2020-07-31T00:00:00"/>
    <s v="2018-04"/>
    <s v="5"/>
    <s v="2020-06"/>
    <n v="0.74078668525523483"/>
    <n v="11574673.431243403"/>
    <n v="11574673.431243403"/>
    <d v="2023-04-16T00:00:00"/>
    <n v="2.7095890410958905"/>
    <n v="4.1522219311981093E-2"/>
    <n v="11399195.634516349"/>
    <n v="1"/>
    <s v="ALTA"/>
    <x v="0"/>
    <n v="11399195.634516349"/>
  </r>
  <r>
    <n v="62"/>
    <d v="2018-11-20T00:00:00"/>
    <d v="2018-09-19T00:00:00"/>
    <s v="16 ADMINISTRATIVO"/>
    <s v="05001333301620180036000                           "/>
    <s v="2019"/>
    <x v="0"/>
    <s v="YULIETH MIRA GALEANO                                     C.C No.1.044.506.154                              PASCUAL BRAVO"/>
    <s v="JULIA FERNANDA MUÑOZ RINCON                                  C.C No.1.040.491.173        "/>
    <n v="215278"/>
    <x v="0"/>
    <s v="RECONOCIMIENTO Y PAGO DE OTRAS PRESTACIONES SALARIALES, SOLCIALES Y SALARIOS"/>
    <s v="ALTO"/>
    <s v="ALTO"/>
    <s v="ALTO"/>
    <s v="ALTO"/>
    <n v="1"/>
    <x v="0"/>
    <n v="112489630"/>
    <n v="1"/>
    <x v="5"/>
    <n v="0"/>
    <s v="NO"/>
    <s v="NO"/>
    <s v="3 AÑOS"/>
    <s v="ADRIANA MARIA YEPES OSPINA"/>
    <n v="42760"/>
    <d v="2017-01-25T00:00:00"/>
    <n v="48233"/>
    <s v="EDUCACION"/>
    <s v="CODEMANDADO PASCUAL BRAVO                                                                                                                                                                                                SE  TRAMITAN LLAMAMIENTOS EN GARANTIA"/>
    <d v="2020-07-31T00:00:00"/>
    <s v="2018-11"/>
    <s v="3"/>
    <s v="2020-06"/>
    <n v="0.73486768506759159"/>
    <n v="82664993.992209896"/>
    <n v="82664993.992209896"/>
    <d v="2021-11-19T00:00:00"/>
    <n v="1.3041095890410959"/>
    <n v="4.1522219311981093E-2"/>
    <n v="82059425.643234"/>
    <n v="1"/>
    <s v="ALTA"/>
    <x v="0"/>
    <n v="82059425.643234"/>
  </r>
  <r>
    <n v="63"/>
    <d v="2018-07-13T00:00:00"/>
    <d v="2018-06-29T00:00:00"/>
    <s v="7 ADMINISTRATIVO"/>
    <s v="05501333300720180026000                  "/>
    <s v="2019"/>
    <x v="0"/>
    <s v="SOR LUBIELA CORREA CARDONA                                C.C No.32.323.066                                              CALLE 6B SUR No.37-45 APTO 909                                    TELEFONO 3131824                                  RELIQUIDACION PENSION                                   DPTO CUOTAPARTISTA"/>
    <s v="ANDRES CAMILO URIBE PARDO                                          C.C No.80.082.571"/>
    <n v="141330"/>
    <x v="0"/>
    <s v="RELIQUIDACIÓN DE LA PENSIÓN"/>
    <s v="BAJO"/>
    <s v="BAJO"/>
    <s v="BAJO"/>
    <s v="BAJO"/>
    <n v="0.05"/>
    <x v="1"/>
    <n v="5910947"/>
    <n v="0"/>
    <x v="0"/>
    <n v="0"/>
    <s v="NO"/>
    <s v="NO"/>
    <s v="3 AÑOS"/>
    <s v="ADRIANA MARIA YEPES OSPINA"/>
    <n v="42760"/>
    <d v="2017-01-25T00:00:00"/>
    <n v="48233"/>
    <s v="EDUCACION"/>
    <s v="CODEMANDADO NACION-FONPREMAG-                                                                                                                   DPTO VINCULADO COMO LITIS CONSORTE-CUOTAPARTISTA                                                                                 No debe aplicarse la Metodología definida para el cálculo de la provisión contable, en tanto los recursos para el pago de dichas obligaciones, independiente de que sean reconocidas por vía administrativa o judicial, se encuentran provisionados de conformidad con lo dispuesto en la ley 549 de 1999, que dispuso el manejo que debe dársele al pasivo pensional, determinando la creación del Fondo Nacional de Pensiones de las entidades territoriales FONPET, estableciendo la forma en que debían ahorrarse en dicho fondo y un término no mayor de 30 años para que éste debe ser cubierto; normatividad que ha sido cumplida por el Departamento de Antioquia. Adicionalmente dispuso la creación de patrimonios autónomos para este mismo efecto, caso en el cual el departamento cuenta con un patrimonio autónomo denominado Consorcio Pensiones Antioquia el cual administra gran parte del pasivo pensional de la entidad y cuenta con reservas para ello.                                                                                                                                            A DESPACHO PARA SENTENCIA DE PRIMERA INSTANCIA"/>
    <d v="2020-07-31T00:00:00"/>
    <s v="2018-07"/>
    <s v="3"/>
    <s v="2020-06"/>
    <n v="0.73871336652539898"/>
    <n v="4366495.5577232074"/>
    <n v="0"/>
    <d v="2021-07-12T00:00:00"/>
    <n v="0.94794520547945205"/>
    <n v="4.1522219311981093E-2"/>
    <n v="0"/>
    <n v="0.05"/>
    <s v="REMOTA"/>
    <x v="1"/>
    <n v="0"/>
  </r>
  <r>
    <n v="64"/>
    <d v="2018-11-19T00:00:00"/>
    <d v="2018-11-14T00:00:00"/>
    <s v="12 ADMINISTRATIVO"/>
    <s v="05001333301220180044400                                    "/>
    <s v="2019"/>
    <x v="0"/>
    <s v="FRANCY MILENA HOLGUIN SERNA                                                   C.C No.43.745.752                                            CRA 29 No.26-12 URRAO                                  CEL 3116151996                                        PASCUAL BRAVO                        "/>
    <s v="MARISOL HERRERA ORTIZ                                                 C.C No.43.287.871"/>
    <n v="141330"/>
    <x v="0"/>
    <s v="RECONOCIMIENTO Y PAGO DE OTRAS PRESTACIONES SALARIALES, SOLCIALES Y SALARIOS"/>
    <s v="ALTO"/>
    <s v="ALTO"/>
    <s v="ALTO"/>
    <s v="ALTO"/>
    <n v="1"/>
    <x v="0"/>
    <n v="71440115"/>
    <n v="1"/>
    <x v="5"/>
    <n v="0"/>
    <s v="NO"/>
    <s v="NO"/>
    <s v="3 AÑOS"/>
    <s v="ADRIANA MARIA YEPES OSPINA"/>
    <n v="42760"/>
    <d v="2017-01-25T00:00:00"/>
    <n v="48233"/>
    <s v="EDUCACION"/>
    <s v="CODEMANDADO PASCUAL BRAVO                                                                                                                                                   25-02-20 TRASLADO DEL RECURSO DE REPOSICION INTERPUESTO POR EL DEPARTAMENTO DE ANTIOQUIA INEFICACIA DEL LLAMAMIENTO EN GARANTIA"/>
    <d v="2020-07-31T00:00:00"/>
    <s v="2018-11"/>
    <s v="3"/>
    <s v="2020-06"/>
    <n v="0.73486768506759159"/>
    <n v="52499031.931012526"/>
    <n v="52499031.931012526"/>
    <d v="2021-11-18T00:00:00"/>
    <n v="1.3013698630136987"/>
    <n v="4.1522219311981093E-2"/>
    <n v="52115251.49526947"/>
    <n v="1"/>
    <s v="ALTA"/>
    <x v="0"/>
    <n v="52115251.49526947"/>
  </r>
  <r>
    <n v="65"/>
    <d v="2011-03-11T00:00:00"/>
    <d v="2010-11-24T00:00:00"/>
    <s v="TRIBUNAL ADMINISTRATIVO DE  ANTIOQUIA                                                                DR DANIEL MONTERO BETANCUR"/>
    <s v="05001233100020100228301        "/>
    <s v="2019"/>
    <x v="0"/>
    <s v="JOSE LEONARDO SANCHEZ GARCIA  Y OTROS            C.C No.C.C No.15.523.631                                             CRA 50 No.12 SUR 149                                                                      PRESIDENTE DEL SINDICATO FLA"/>
    <s v="MANUEL ANTONIO MUÑOZ URIBE"/>
    <n v="11385"/>
    <x v="1"/>
    <s v="RECONOCIMIENTO Y PAGO DE OTRAS PRESTACIONES SALARIALES, SOLCIALES Y SALARIOS"/>
    <s v="BAJO"/>
    <s v="BAJO"/>
    <s v="BAJO"/>
    <s v="BAJO"/>
    <n v="0.05"/>
    <x v="1"/>
    <n v="1303410"/>
    <n v="0"/>
    <x v="2"/>
    <n v="0"/>
    <s v="N.A"/>
    <s v="N.A"/>
    <s v="13 AÑOS"/>
    <s v="ADRIANA MARIA YEPES OSPINA"/>
    <n v="42760"/>
    <d v="2017-01-25T00:00:00"/>
    <n v="48233"/>
    <s v="FABRICA DE LICORES DE ANTIOQUIA"/>
    <s v="ACOSO LABORAL ESTE PROCESO ESTA RELACIONADO CON EL ORDINARIO LABORAL POR FUERO SINDICAL, SUSPENSION DE PROCURADURIA POR 3 AÑOS A CAUSA DE TRES SANCIONES DISCIPLINARIAS POR FALTA GRAVE-SE ESPERA FALLO DEL CONSEJO DE ESTADO                                                                                       MODIFICAR LA SENRENIA DEL 26 DE ENERO DE 2015, PROFERIDA POR EL TRIBUNAL ADMINISTRATIVO DE ANTIOQUIA, CUYA PARTE RESOLUTIVA QUEDARA ASI:_x000a_“PRIMERO. DECLARAR probada la excepción de inepta demanda por_x000a_indebida escogencia de la acción y, como consecuencia, inhibirse de_x000a_pronunciarse de fondo acerca de las pretensiones formuladas con ocasión de_x000a_los actos administrativos particulares de carácter sancionatorio relacionados_x000a_en el numeral 4.1. de la parte considerativa de esta providencia._x000a_“SEGUNDO: DECLARAR probada la excepción de caducidad de la acción_x000a_de reparación directa en relación con la Resolución 6786 del 28 de agosto del  2000 EXPEDIDO POR EL GOBERNADOR DE ANTIOQUIA.                                                                       "/>
    <d v="2020-07-31T00:00:00"/>
    <s v="2011-03"/>
    <s v="13"/>
    <s v="2020-06"/>
    <n v="0.97992544724956854"/>
    <n v="1277244.6271995602"/>
    <n v="0"/>
    <d v="2024-03-07T00:00:00"/>
    <n v="3.6027397260273974"/>
    <n v="4.1522219311981093E-2"/>
    <n v="0"/>
    <n v="0.05"/>
    <s v="REMOTA"/>
    <x v="1"/>
    <n v="0"/>
  </r>
  <r>
    <n v="66"/>
    <d v="2015-11-17T00:00:00"/>
    <d v="2015-03-02T00:00:00"/>
    <s v=" 13 ADMINISTRATIVO "/>
    <s v="05001333301320150030100                                     "/>
    <s v="2019"/>
    <x v="0"/>
    <s v="IGNACIO ALBERTO MENESES RODRIGUEZ                   DOCENTE ENGAÑADO CON PROMESA DE CONTRATO"/>
    <s v="TOMAS HERNANDO HERNANDEZ JIMENEZ"/>
    <n v="224391"/>
    <x v="1"/>
    <s v="FALLA EN EL SERVICIO OTRAS CAUSAS"/>
    <s v="ALTO"/>
    <s v="ALTO"/>
    <s v="BAJO"/>
    <s v="MEDIO   "/>
    <n v="0.73"/>
    <x v="0"/>
    <n v="133499895"/>
    <n v="0.2"/>
    <x v="9"/>
    <n v="21053263"/>
    <s v="N.A"/>
    <s v="N.A"/>
    <s v="10 AÑOS"/>
    <s v="ADRIANA MARIA YEPES OSPINA"/>
    <n v="42760"/>
    <d v="2017-01-25T00:00:00"/>
    <n v="48233"/>
    <s v="EDUCACION"/>
    <s v="DOCENTE  QUIEN SE LE PROMETIO CONTRATO DE PESTACION DE SERVICIOS Y RENUNCIO-FINALMENTE NO LO CONTRATARON-SENTENCIA DE 1RA EN CONTRA                                                                                    INMINENTE ACCION DE REPETICION"/>
    <d v="2020-07-31T00:00:00"/>
    <s v="2015-11"/>
    <s v="10"/>
    <s v="2020-06"/>
    <n v="0.83727667088522129"/>
    <n v="111776347.6491266"/>
    <n v="22355269.529825322"/>
    <d v="2025-11-14T00:00:00"/>
    <n v="5.2931506849315069"/>
    <n v="4.1522219311981093E-2"/>
    <n v="21697985.498282138"/>
    <n v="0.73"/>
    <s v="ALTA"/>
    <x v="0"/>
    <n v="21053263"/>
  </r>
  <r>
    <n v="67"/>
    <d v="2016-09-30T00:00:00"/>
    <d v="2016-09-26T00:00:00"/>
    <s v=" 04 ADMINISTRATIVO ORAL DE MEDELLÍN "/>
    <s v="05001333300420160070800                                   "/>
    <s v="2019"/>
    <x v="0"/>
    <s v="OLGA PATRICIA GIL HENAO                              PRIMA DE ANTIGÜEDAD"/>
    <s v="LEIDY PATRICIA LOPEZ MONSALVE"/>
    <n v="165757"/>
    <x v="0"/>
    <s v="INCENTIVO ANTIGÜEDAD"/>
    <s v="BAJO"/>
    <s v="BAJO"/>
    <s v="BAJO"/>
    <s v="BAJO"/>
    <n v="0.05"/>
    <x v="1"/>
    <n v="1197576"/>
    <n v="0"/>
    <x v="2"/>
    <n v="0"/>
    <s v="N.A"/>
    <s v="N.A"/>
    <s v="7 AÑOS"/>
    <s v="ADRIANA MARIA YEPES OSPINA"/>
    <n v="42760"/>
    <d v="2017-01-25T00:00:00"/>
    <n v="48233"/>
    <s v="GESTION HUMANA Y DLLO ORGANIZACIONAL"/>
    <s v="PRIMA DE ANTIGÜEDAD                                                                                                                                                       14-11-19 A DESPACHO PARA FALLO"/>
    <d v="2020-07-31T00:00:00"/>
    <s v="2016-09"/>
    <s v="7"/>
    <s v="2020-06"/>
    <n v="0.79057379366945824"/>
    <n v="946772.20152749517"/>
    <n v="0"/>
    <d v="2023-09-29T00:00:00"/>
    <n v="3.1643835616438358"/>
    <n v="4.1522219311981093E-2"/>
    <n v="0"/>
    <n v="0.05"/>
    <s v="REMOTA"/>
    <x v="1"/>
    <n v="0"/>
  </r>
  <r>
    <n v="68"/>
    <d v="2019-01-16T00:00:00"/>
    <d v="2019-01-16T00:00:00"/>
    <s v="PROMISCUO CIRCUITO DE EL BAGRE"/>
    <s v="05250318900120180012300                    "/>
    <s v="2019"/>
    <x v="1"/>
    <s v="GLADYS DEL CARMEN MEDINA MEJIA                   BARRIO EL BOSQUE DE EL BAGRE                     TELEFONO 3117902175                                PASCUAL BRAVO"/>
    <s v="JULIA FERNANDA MUÑOZ RINCON"/>
    <n v="215278"/>
    <x v="2"/>
    <s v="RECONOCIMIENTO Y PAGO DE OTRAS PRESTACIONES SALARIALES, SOLCIALES Y SALARIOS"/>
    <s v="BAJO"/>
    <s v="BAJO"/>
    <s v="BAJO"/>
    <s v="BAJO"/>
    <n v="0.05"/>
    <x v="1"/>
    <n v="45103317"/>
    <n v="0"/>
    <x v="6"/>
    <n v="0"/>
    <s v="NO"/>
    <s v="NO"/>
    <s v="3 AÑOS"/>
    <s v="ADRIANA MARIA YEPES OSPINA"/>
    <n v="42760"/>
    <d v="2017-01-25T00:00:00"/>
    <n v="48233"/>
    <s v="EDUCACION"/>
    <s v="CODEMANDADO PASCUAL BRAVO                                                                                                                                                25-11-19 ADMITE LLAMAMIENTOS-SE ENVIA CITACION A LOS LLAMADOS-SE REMITE CONSTANCIA CORREO 472 AL DESPACHO "/>
    <d v="2020-07-31T00:00:00"/>
    <s v="2019-01"/>
    <s v="3"/>
    <s v="2020-06"/>
    <n v="1.0434541229259338"/>
    <n v="47063242.081285357"/>
    <n v="0"/>
    <d v="2022-01-15T00:00:00"/>
    <n v="1.4602739726027398"/>
    <n v="4.1522219311981093E-2"/>
    <n v="0"/>
    <n v="0.05"/>
    <s v="REMOTA"/>
    <x v="1"/>
    <n v="0"/>
  </r>
  <r>
    <n v="69"/>
    <d v="2019-01-16T00:00:00"/>
    <d v="2019-01-16T00:00:00"/>
    <s v="PROMISCUO CIRCUITO DE EL BAGRE"/>
    <s v="05250318900120180013300                        "/>
    <s v="2019"/>
    <x v="1"/>
    <s v="JORGE MANUEL FLOREZ ORTIZ                                          LAS COLINAS MUNICIPIO DE EL BAGRE               PASUAL BRAVO                                 "/>
    <s v="JULIA FERNANDA MUÑOZ RINCON"/>
    <n v="215278"/>
    <x v="2"/>
    <s v="RECONOCIMIENTO Y PAGO DE OTRAS PRESTACIONES SALARIALES, SOLCIALES Y SALARIOS"/>
    <s v="BAJO"/>
    <s v="BAJO"/>
    <s v="BAJO"/>
    <s v="BAJO"/>
    <n v="0.05"/>
    <x v="1"/>
    <n v="49244688"/>
    <n v="0"/>
    <x v="6"/>
    <n v="0"/>
    <s v="NO"/>
    <s v="NO"/>
    <s v="3 AÑOS"/>
    <s v="ADRIANA MARIA YEPES OSPINA"/>
    <n v="42760"/>
    <d v="2017-01-25T00:00:00"/>
    <n v="48233"/>
    <s v="EDUCACION"/>
    <s v="CODEMANDADO PASCUAL BRAVO                                                                                                                                                    24-02-20 ADMITE LLAMAMIENTOS-SE ENVIA CITACION A LOS LLAMADOS-SE REMITE CONSTANCIA CORREO 472 AL DESPACHO "/>
    <d v="2020-07-31T00:00:00"/>
    <s v="2019-01"/>
    <s v="3"/>
    <s v="2020-06"/>
    <n v="1.0434541229259338"/>
    <n v="51384572.725801252"/>
    <n v="0"/>
    <d v="2022-01-15T00:00:00"/>
    <n v="1.4602739726027398"/>
    <n v="4.1522219311981093E-2"/>
    <n v="0"/>
    <n v="0.05"/>
    <s v="REMOTA"/>
    <x v="1"/>
    <n v="0"/>
  </r>
  <r>
    <n v="70"/>
    <d v="2019-02-04T00:00:00"/>
    <d v="2018-11-14T00:00:00"/>
    <s v=" 7 ADMINSTRATIVO                                                   "/>
    <s v="05001333300720180044500                            "/>
    <s v="2019"/>
    <x v="0"/>
    <s v="NATALIA MARCELA RUIZ CARDONA                                        CALLE 53A No 48-28 PLAZA DE FERIA MUNICIPIO DE ANDES                                            TELEFONO 3233589033                          PASCUAL BRAVO_x000a_                                                                 "/>
    <s v="MARISOL HERRERA ORTIZ                                              C.C No.43.287.871"/>
    <n v="210986"/>
    <x v="0"/>
    <s v="RECONOCIMIENTO Y PAGO DE OTRAS PRESTACIONES SALARIALES, SOLCIALES Y SALARIOS"/>
    <s v="ALTO"/>
    <s v="ALTO"/>
    <s v="ALTO"/>
    <s v="ALTO"/>
    <n v="1"/>
    <x v="0"/>
    <n v="62494313"/>
    <n v="1"/>
    <x v="7"/>
    <n v="0"/>
    <s v="NO"/>
    <s v="NO"/>
    <s v="5 AÑOS"/>
    <s v="ADRIANA MARIA YEPES OSPINA"/>
    <n v="42760"/>
    <d v="2017-01-25T00:00:00"/>
    <n v="48233"/>
    <s v="EDUCACION"/>
    <s v="CODEMANDADO PASCUAL BRAVO                                                                                                                                              CON MOTIVO DE LA EMERGENCIA Y CUARENTENA DECRETADA POR EL GOBIERNO NACIONAL LA AUDIENCIA PROGRAMADA PARA EL DIA 2020-03-24 NO FUE REALIZADA"/>
    <d v="2020-07-31T00:00:00"/>
    <s v="2019-02"/>
    <s v="5"/>
    <s v="2020-06"/>
    <n v="1.0374579956513144"/>
    <n v="64835224.70458588"/>
    <n v="64835224.70458588"/>
    <d v="2024-02-03T00:00:00"/>
    <n v="3.5123287671232877"/>
    <n v="4.1522219311981093E-2"/>
    <n v="63563959.14208743"/>
    <n v="1"/>
    <s v="ALTA"/>
    <x v="0"/>
    <n v="63563959.14208743"/>
  </r>
  <r>
    <n v="71"/>
    <d v="2019-03-12T00:00:00"/>
    <d v="2019-03-04T00:00:00"/>
    <s v=" 13 ADMINISTRATIVO "/>
    <s v="05001333301320190009000                                     "/>
    <s v="2019"/>
    <x v="0"/>
    <s v="JUAN JOSE RODRIGUEZ BEDOYA                          C.C No.1.046.903.062                                        _x000a_Carrera 63B N.103 GG 66                             PASCUAL BRAVO"/>
    <s v="JULIA FERNANDA MUÑOZ RINCON"/>
    <n v="215278"/>
    <x v="0"/>
    <s v="RECONOCIMIENTO Y PAGO DE OTRAS PRESTACIONES SALARIALES, SOLCIALES Y SALARIOS"/>
    <s v="ALTO"/>
    <s v="ALTO"/>
    <s v="ALTO"/>
    <s v="ALTO"/>
    <n v="1"/>
    <x v="0"/>
    <n v="61756511"/>
    <n v="1"/>
    <x v="6"/>
    <n v="0"/>
    <s v="NO"/>
    <s v="NO"/>
    <s v="5 AÑOS"/>
    <s v="ADRIANA MARIA YEPES OSPINA"/>
    <n v="42760"/>
    <d v="2017-01-25T00:00:00"/>
    <n v="48233"/>
    <s v="EDUCACION"/>
    <s v="CODEMANDADO PASCUAL BRAVO                                                                                                                                                21-02-20 A DISPOSICION DE LA PARTE CONTRARIA LAS EXCEPCIONES PROPUESTAS"/>
    <d v="2020-07-31T00:00:00"/>
    <s v="2019-03"/>
    <s v="5"/>
    <s v="2020-06"/>
    <n v="1.0329659515843337"/>
    <n v="63792373.151643373"/>
    <n v="63792373.151643373"/>
    <d v="2024-03-10T00:00:00"/>
    <n v="3.6109589041095891"/>
    <n v="4.1522219311981093E-2"/>
    <n v="62506787.371423155"/>
    <n v="1"/>
    <s v="ALTA"/>
    <x v="0"/>
    <n v="62506787.371423155"/>
  </r>
  <r>
    <n v="72"/>
    <d v="2019-02-19T00:00:00"/>
    <d v="2019-02-12T00:00:00"/>
    <s v=" 18 ADMINISTRATIVO"/>
    <s v="05001333301820190005500"/>
    <s v="2019"/>
    <x v="0"/>
    <s v="SILVIA ISABEL MESA LOPERA                               C.C No.21.447.430                                      Carrera 28 Nro. 38 E — 47                              3136231340                                               RELIQUIDACION PENSION                                                              "/>
    <s v="FRANKLIN ANDERSON ISAZA LONDOÑO                                         C.C No.8.356.462                                                               Calle 54 # 45 - 63. Oficina 404                                          Cel 3113329659_x000a_"/>
    <n v="176482"/>
    <x v="0"/>
    <s v="RELIQUIDACIÓN DE LA PENSIÓN"/>
    <s v="BAJO"/>
    <s v="BAJO"/>
    <s v="BAJO"/>
    <s v="BAJO"/>
    <n v="0.05"/>
    <x v="1"/>
    <n v="25183214"/>
    <n v="0"/>
    <x v="6"/>
    <n v="0"/>
    <s v="NO"/>
    <s v="NO"/>
    <s v="5 AÑOS"/>
    <s v="ADRIANA MARIA YEPES OSPINA"/>
    <n v="42760"/>
    <d v="2017-01-25T00:00:00"/>
    <n v="48233"/>
    <s v="EDUCACION"/>
    <s v="CODEMANDADO FONMAG                                                                                                                                                   EN AUDIENCIA INICIAL SE DECLARA LA EXCEPCION DE FALTA DE LEGITIMIMACION EN LA CAUSA EN FAVOR DEL DPTO                                                                                                                                                                                08-11-19 A DESPACHO PARA SENTENCIA                                                                                                                                  09-07-20 SENTENCIA DE PRIMERA INSTANCIA AUN NO LA CARGAN"/>
    <d v="2020-07-31T00:00:00"/>
    <s v="2019-02"/>
    <s v="5"/>
    <s v="2020-06"/>
    <n v="1.0374579956513144"/>
    <n v="26126526.720498119"/>
    <n v="0"/>
    <d v="2024-02-18T00:00:00"/>
    <n v="3.5534246575342467"/>
    <n v="4.1522219311981093E-2"/>
    <n v="0"/>
    <n v="0.05"/>
    <s v="REMOTA"/>
    <x v="1"/>
    <n v="0"/>
  </r>
  <r>
    <n v="73"/>
    <d v="2018-09-13T00:00:00"/>
    <d v="2018-05-18T00:00:00"/>
    <s v=" 11 LABORAL"/>
    <s v="05001310501120180029300"/>
    <s v="2019"/>
    <x v="1"/>
    <s v="ORFA DE JESUS MUÑOZ ARBOLEDA                                 C.C No.32.465.539                                              Cra 59 #64-32                                                       CEL 3216686104                                                 PENSION SOBREVIVIENTES"/>
    <s v="JAQUELINE RUIZ                                                                  C.C No.43.118.805"/>
    <s v="213.701"/>
    <x v="2"/>
    <s v="PENSIÓN DE SOBREVIVIENTES"/>
    <s v="BAJO"/>
    <s v="BAJO"/>
    <s v="BAJO"/>
    <s v="BAJO"/>
    <n v="0.05"/>
    <x v="1"/>
    <n v="50000000"/>
    <n v="0"/>
    <x v="5"/>
    <n v="0"/>
    <s v="NO"/>
    <s v="NO"/>
    <s v="5 AÑOS"/>
    <s v="ADRIANA MARIA YEPES OSPINA"/>
    <n v="42760"/>
    <d v="2017-01-25T00:00:00"/>
    <n v="48233"/>
    <s v="GESTION HUMANA Y DLLO ORGANIZACIONAL"/>
    <s v="EL DPTO LE RECONOCIO PREVIAMENTE INDEMNIZACON SUSTITUTIVA DE PENSION                                                                &quot;No debe aplicarse la Metodología definida para el cálculo de la provisión contable, en tanto los recursos para el pago de dichas obligaciones, independiente de que sean reconocidas por vía administrativa o judicial, se encuentran provisionados de conformidad con lo dispuesto en la ley 549 de 1999, que dispuso el manejo que debe dársele al pasivo pensional, determinando la creación del Fondo Nacional de Pensiones de las entidades territoriales FONPET, estableciendo la forma en que debían ahorrarse en dicho fondo y un término no mayor de 30 años para que éste debe ser cubierto; normatividad que ha sido cumplida por el Departamento de Antioquia. Adicionalmente dispuso la creación de patrimonios autónomos para este mismo efecto, caso en el cual el departamento cuenta con un patrimonio autónomo denominado Consorcio Pensiones Antioquia el cual administra gran parte del pasivo pensional de la entidad y cuenta con reservas para ello."/>
    <d v="2020-07-31T00:00:00"/>
    <s v="2018-09"/>
    <s v="5"/>
    <s v="2020-06"/>
    <n v="0.73661443780017011"/>
    <n v="36830721.890008502"/>
    <n v="0"/>
    <d v="2023-09-12T00:00:00"/>
    <n v="3.117808219178082"/>
    <n v="4.1522219311981093E-2"/>
    <n v="0"/>
    <n v="0.05"/>
    <s v="REMOTA"/>
    <x v="1"/>
    <n v="0"/>
  </r>
  <r>
    <n v="74"/>
    <d v="2019-06-14T00:00:00"/>
    <d v="2018-12-04T00:00:00"/>
    <s v="32 ADMINISTRATIVO"/>
    <s v="05001333303220180031800"/>
    <s v="2019"/>
    <x v="0"/>
    <s v="MARIA EDILMA ARANGO DE BASTIDAS                         C.C No.42.744.431                                    CARRERA 52 No.51 A 23                                     CEL 3007077001                                      REAJUSTE PENSION LEY 71 DE 1989"/>
    <s v="JAIME JAVIER DIAZ PELAEZ                                              C.C No.70.091.458"/>
    <s v="89.803"/>
    <x v="0"/>
    <s v="RELIQUIDACIÓN DE LA PENSIÓN"/>
    <s v="BAJO"/>
    <s v="BAJO"/>
    <s v="BAJO"/>
    <s v="BAJO"/>
    <n v="0.05"/>
    <x v="1"/>
    <n v="20695374"/>
    <n v="0"/>
    <x v="2"/>
    <n v="0"/>
    <s v="NO"/>
    <s v="NO"/>
    <s v="3 AÑOS"/>
    <s v="ADRIANA MARIA YEPES OSPINA"/>
    <n v="42760"/>
    <d v="2017-01-25T00:00:00"/>
    <n v="48233"/>
    <s v="EDUCACION"/>
    <s v="CODEMANDADO FONMAG                                                                                                                                                  EN AUDIENCIA INICIAL SE DECLARA LA EXCEPCION DE FALTA DE LEGITIMACION EN LA CAUSA EN FAVOR DEL DPTO Y NIEGA SUPLICAS DE LA DDA                                                                                                                 29-01-20 SE PRESENTAN ALEGATOS EN 2DA INSTANCIA               "/>
    <d v="2020-07-31T00:00:00"/>
    <s v="2019-06"/>
    <s v="3"/>
    <s v="2020-06"/>
    <n v="1.022003699737124"/>
    <n v="21150748.795443483"/>
    <n v="0"/>
    <d v="2022-06-13T00:00:00"/>
    <n v="1.8684931506849316"/>
    <n v="4.1522219311981093E-2"/>
    <n v="0"/>
    <n v="0.05"/>
    <s v="REMOTA"/>
    <x v="1"/>
    <n v="0"/>
  </r>
  <r>
    <n v="75"/>
    <d v="2019-05-09T00:00:00"/>
    <d v="2019-01-31T00:00:00"/>
    <s v="26 ADMINISTRATIVO"/>
    <s v="05001333302620190003200"/>
    <s v="2019"/>
    <x v="0"/>
    <s v="GLORIA AMPARO ARENAS HENAO                    C.C No.39.186.756                                          CARRERA 51 No.41-222                                         CELULAR 311 602 36 29                                    PASCUAL BRAVO                                   "/>
    <s v="JULIA FERNANDA MUÑOZ RINCON"/>
    <n v="215278"/>
    <x v="0"/>
    <s v="RECONOCIMIENTO Y PAGO DE OTRAS PRESTACIONES SALARIALES, SOLCIALES Y SALARIOS"/>
    <s v="ALTO"/>
    <s v="ALTO"/>
    <s v="ALTO"/>
    <s v="ALTO"/>
    <n v="1"/>
    <x v="0"/>
    <n v="51925949"/>
    <n v="1"/>
    <x v="6"/>
    <n v="0"/>
    <s v="NO"/>
    <s v="NO"/>
    <s v="3 AÑOS"/>
    <s v="ADRIANA MARIA YEPES OSPINA"/>
    <n v="42760"/>
    <d v="2017-01-25T00:00:00"/>
    <n v="48233"/>
    <s v="EDUCACION"/>
    <s v="CODEMANDADO PASCUAL BRAVO                                                                                                                                                   28-01-20 TRASLADO DE EXCEPCIONES"/>
    <d v="2020-07-31T00:00:00"/>
    <s v="2019-05"/>
    <s v="3"/>
    <s v="2020-06"/>
    <n v="1.0246973838344398"/>
    <n v="53208384.093420543"/>
    <n v="53208384.093420543"/>
    <d v="2022-05-08T00:00:00"/>
    <n v="1.7698630136986302"/>
    <n v="4.1522219311981093E-2"/>
    <n v="52680087.536858141"/>
    <n v="1"/>
    <s v="ALTA"/>
    <x v="0"/>
    <n v="52680087.536858141"/>
  </r>
  <r>
    <n v="76"/>
    <d v="2019-07-14T00:00:00"/>
    <d v="2018-12-13T00:00:00"/>
    <s v="TRIBUNAL ADMINISTRATIVO DE ANTIOQUIA-SALA PRIMERA DE ORALIDAD DR JORGE HERNANDO GALEANO ESPINOSA"/>
    <s v="05001233300020180243900"/>
    <s v="2019"/>
    <x v="0"/>
    <s v="JORGE HERNANDO GALEANO ESPINOZA                        C.C No.71.172.556                                                    CALLE BOYACÁ N°18-18 de CISNEROS-ANTIOQUIA                                                PASCUAL BRAVO_x000a_"/>
    <s v="EDGAR DARlO CASTRO DIAZ"/>
    <s v="86.101"/>
    <x v="3"/>
    <s v="RECONOCIMIENTO Y PAGO DE OTRAS PRESTACIONES SALARIALES, SOLCIALES Y SALARIOS"/>
    <s v="ALTO"/>
    <s v="ALTO"/>
    <s v="ALTO"/>
    <s v="ALTO"/>
    <n v="1"/>
    <x v="0"/>
    <n v="89406136"/>
    <n v="1"/>
    <x v="5"/>
    <n v="0"/>
    <s v="NO"/>
    <s v="NO"/>
    <s v="3 AÑOS"/>
    <s v="ADRIANA MARIA YEPES OSPINA"/>
    <n v="42760"/>
    <d v="2017-01-25T00:00:00"/>
    <n v="48233"/>
    <s v="EDUCACION"/>
    <s v="CODEMANDADO PASCUAL BRAVO                                                                                                                                             13-03-20 SE NOTIFICA POR CORREO ELECTRONICO  AUTO QUE ADMITE LLAMAMIENTO EN GARANTIA A SEGUROS SURAMERICANA S.A. Y A LA I. EDUCATIVA PASCUAL BRAVO "/>
    <d v="2020-07-31T00:00:00"/>
    <s v="2019-07"/>
    <s v="3"/>
    <s v="2020-06"/>
    <n v="1.0197202253740043"/>
    <n v="91169245.151738882"/>
    <n v="91169245.151738882"/>
    <d v="2022-07-13T00:00:00"/>
    <n v="1.9506849315068493"/>
    <n v="4.1522219311981093E-2"/>
    <n v="90172067.453953862"/>
    <n v="1"/>
    <s v="ALTA"/>
    <x v="0"/>
    <n v="90172067.453953862"/>
  </r>
  <r>
    <n v="77"/>
    <d v="2019-05-29T00:00:00"/>
    <d v="2019-05-21T00:00:00"/>
    <s v="23 ADMINISTRATIVO"/>
    <s v="05001333302320190021300"/>
    <s v="2019"/>
    <x v="0"/>
    <s v="LUIS ALONSO AGUDELO MONSALVE                    C.C 3.446.248                                                    CALLE 11 No.08-49 CISNEROS                               CEL 3108298616                                             PASCUAL BRAVO"/>
    <s v="EDGAR DARlO CASTRO DIAZ"/>
    <s v="86.101"/>
    <x v="0"/>
    <s v="RECONOCIMIENTO Y PAGO DE OTRAS PRESTACIONES SALARIALES, SOLCIALES Y SALARIOS"/>
    <s v="ALTO"/>
    <s v="ALTO"/>
    <s v="ALTO"/>
    <s v="ALTO"/>
    <n v="1"/>
    <x v="0"/>
    <n v="92556074"/>
    <n v="1"/>
    <x v="6"/>
    <n v="0"/>
    <s v="NO"/>
    <s v="NO"/>
    <s v="3 AÑOS"/>
    <s v="ADRIANA MARIA YEPES OSPINA"/>
    <n v="42760"/>
    <d v="2017-01-25T00:00:00"/>
    <n v="48233"/>
    <s v="EDUCACION"/>
    <s v="CODEMANDADO PASCUAL BRAVO                                                                                                                                               09-12-19 DEPERTAMENTO CUMPLE REQUERIMIENTO PARA LLAMAMIENTOS AUNQUE SE PRESENTARON CON CONTESTACION"/>
    <d v="2020-07-31T00:00:00"/>
    <s v="2019-05"/>
    <s v="3"/>
    <s v="2020-06"/>
    <n v="1.0246973838344398"/>
    <n v="94841966.885786816"/>
    <n v="94841966.885786816"/>
    <d v="2022-05-28T00:00:00"/>
    <n v="1.8246575342465754"/>
    <n v="4.1522219311981093E-2"/>
    <n v="93871293.765689567"/>
    <n v="1"/>
    <s v="ALTA"/>
    <x v="0"/>
    <n v="93871293.765689567"/>
  </r>
  <r>
    <n v="78"/>
    <d v="2019-04-29T00:00:00"/>
    <d v="2019-04-03T00:00:00"/>
    <s v="8 ADMINISTRATIVO"/>
    <s v="05001333300820190013900"/>
    <s v="2019"/>
    <x v="0"/>
    <s v="YUDY ESTHER URIBE POSADA                         OPS"/>
    <s v="DIANA CAROLINA ALZATE QUINTERO"/>
    <s v="165.819"/>
    <x v="0"/>
    <s v="OTRAS"/>
    <s v="ALTO"/>
    <s v="ALTO"/>
    <s v="ALTO"/>
    <s v="ALTO"/>
    <n v="1"/>
    <x v="0"/>
    <n v="20799755"/>
    <n v="1"/>
    <x v="5"/>
    <m/>
    <s v="NO"/>
    <s v="NO"/>
    <s v="3 AÑOS"/>
    <s v="ADRIANA MARIA YEPES OSPINA"/>
    <n v="42760"/>
    <d v="2017-01-25T00:00:00"/>
    <n v="48233"/>
    <s v="EDUCACION"/>
    <s v="PRETENDEN RECONOCIMIENTO DE TIEMPOS DE SERVICIOS PARA EFECTOS PENSIONALES                        &quot;No debe aplicarse la Metodología definida para el cálculo de la provisión contable, en tanto los recursos para el pago de dichas obligaciones, independiente de que sean reconocidas por vía administrativa o judicial, se encuentran provisionados de conformidad con lo dispuesto en la ley 549 de 1999, que dispuso el manejo que debe dársele al pasivo pensional, determinando la creación del Fondo Nacional de Pensiones de las entidades territoriales FONPET, estableciendo la forma en que debían ahorrarse en dicho fondo y un término no mayor de 30 años para que éste debe ser cubierto; normatividad que ha sido cumplida por el Departamento de Antioquia. Adicionalmente dispuso la creación de patrimonios autónomos para este mismo efecto, caso en el cual el departamento cuenta con un patrimonio autónomo denominado Consorcio Pensiones Antioquia el cual administra gran parte del pasivo pensional de la entidad y cuenta con reservas para ello.&quot;                                                                                                                                     27-09-19   SE PRESENTA CONTESTACION DEMANDA                                                                                                             EN TRASLADO EXCEPCIONES"/>
    <d v="2020-07-31T00:00:00"/>
    <s v="2019-04"/>
    <s v="3"/>
    <s v="2020-06"/>
    <n v="1.0279083431257343"/>
    <n v="21380241.699471209"/>
    <n v="21380241.699471209"/>
    <d v="2022-04-28T00:00:00"/>
    <n v="1.7424657534246575"/>
    <n v="4.1522219311981093E-2"/>
    <n v="21171231.054904357"/>
    <n v="1"/>
    <s v="ALTA"/>
    <x v="0"/>
    <n v="21171231.054904357"/>
  </r>
  <r>
    <n v="79"/>
    <d v="2019-04-15T00:00:00"/>
    <d v="2019-04-03T00:00:00"/>
    <s v="31 ADMINISTRATIVO"/>
    <s v="05001333303120190019800"/>
    <s v="2019"/>
    <x v="0"/>
    <s v="JHON WILDER ALVAREZ ESPINOSA                    OPS"/>
    <s v="DIANA CAROLINA ALZATE QUINTERO"/>
    <s v="165.819"/>
    <x v="0"/>
    <s v="OTRAS"/>
    <s v="ALTO"/>
    <s v="ALTO"/>
    <s v="ALTO"/>
    <s v="ALTO"/>
    <n v="1"/>
    <x v="0"/>
    <n v="5125140"/>
    <n v="1"/>
    <x v="5"/>
    <m/>
    <s v="NO"/>
    <s v="NO"/>
    <s v="3 AÑOS"/>
    <s v="ADRIANA MARIA YEPES OSPINA"/>
    <n v="42760"/>
    <d v="2017-01-25T00:00:00"/>
    <n v="48233"/>
    <s v="EDUCACION"/>
    <s v="PRETENDEN RECONOCIMIENTO DE TIEMPOS DE SERVICIOS PARA EFECTOS PENSIONALES               &quot;No debe aplicarse la Metodología definida para el cálculo de la provisión contable, en tanto los recursos para el pago de dichas obligaciones, independiente de que sean reconocidas por vía administrativa o judicial, se encuentran provisionados de conformidad con lo dispuesto en la ley 549 de 1999, que dispuso el manejo que debe dársele al pasivo pensional, determinando la creación del Fondo Nacional de Pensiones de las entidades territoriales FONPET, estableciendo la forma en que debían ahorrarse en dicho fondo y un término no mayor de 30 años para que éste debe ser cubierto; normatividad que ha sido cumplida por el Departamento de Antioquia. Adicionalmente dispuso la creación de patrimonios autónomos para este mismo efecto, caso en el cual el departamento cuenta con un patrimonio autónomo denominado Consorcio Pensiones Antioquia el cual administra gran parte del pasivo pensional de la entidad y cuenta con reservas para ello.&quot;                                                                                                                                                                 14-02-20 SE PRESENTA CONTESTACION DEMANDA"/>
    <d v="2020-07-31T00:00:00"/>
    <s v="2019-04"/>
    <s v="3"/>
    <s v="2020-06"/>
    <n v="1.0279083431257343"/>
    <n v="5268174.165687426"/>
    <n v="5268174.165687426"/>
    <d v="2022-04-14T00:00:00"/>
    <n v="1.704109589041096"/>
    <n v="4.1522219311981093E-2"/>
    <n v="5217801.3682806296"/>
    <n v="1"/>
    <s v="ALTA"/>
    <x v="0"/>
    <n v="5217801.3682806296"/>
  </r>
  <r>
    <n v="80"/>
    <d v="2019-06-20T00:00:00"/>
    <d v="2019-06-19T00:00:00"/>
    <s v="1 ADMINISTRATIVO"/>
    <s v="05001333300120190024800"/>
    <s v="2019"/>
    <x v="0"/>
    <s v="BERTA OLIVA VILLA ACEVEDO                       OPS"/>
    <s v="DIANA CAROLINA ALZATE QUINTERO"/>
    <s v="165.819"/>
    <x v="0"/>
    <s v="OTRAS"/>
    <s v="ALTO"/>
    <s v="ALTO"/>
    <s v="ALTO"/>
    <s v="ALTO"/>
    <n v="1"/>
    <x v="0"/>
    <n v="11785340"/>
    <n v="1"/>
    <x v="7"/>
    <m/>
    <s v="NO"/>
    <s v="NO"/>
    <s v="3 AÑOS"/>
    <s v="ADRIANA MARIA YEPES OSPINA"/>
    <n v="42760"/>
    <d v="2017-01-25T00:00:00"/>
    <n v="48233"/>
    <s v="EDUCACION"/>
    <s v="PRETENDEN RECONOCIMIENTO DE TIEMPOS DE SERVICIOS PARA EFECTOS PENSIONALES                   &quot;No debe aplicarse la Metodología definida para el cálculo de la provisión contable, en tanto los recursos para el pago de dichas obligaciones, independiente de que sean reconocidas por vía administrativa o judicial, se encuentran provisionados de conformidad con lo dispuesto en la ley 549 de 1999, que dispuso el manejo que debe dársele al pasivo pensional, determinando la creación del Fondo Nacional de Pensiones de las entidades territoriales FONPET, estableciendo la forma en que debían ahorrarse en dicho fondo y un término no mayor de 30 años para que éste debe ser cubierto; normatividad que ha sido cumplida por el Departamento de Antioquia. Adicionalmente dispuso la creación de patrimonios autónomos para este mismo efecto, caso en el cual el departamento cuenta con un patrimonio autónomo denominado Consorcio Pensiones Antioquia el cual administra gran parte del pasivo pensional de la entidad y cuenta con reservas para ello.&quot;                                                                                                                                                                  POR MOTIVO DE LA JORNADA LABORAL DE PROTESTA DE LOS SERVIDORES PUBLICOS DE LA RAMA JUDUCIAL, LA AUDIENCIA PROGRAMADA PARA EL  (2020-02-21) NO FUE REALIZADA      "/>
    <d v="2020-07-31T00:00:00"/>
    <s v="2019-06"/>
    <s v="3"/>
    <s v="2020-06"/>
    <n v="1.022003699737124"/>
    <n v="12044661.082659917"/>
    <n v="12044661.082659917"/>
    <d v="2022-06-19T00:00:00"/>
    <n v="1.8849315068493151"/>
    <n v="4.1522219311981093E-2"/>
    <n v="11917337.87202163"/>
    <n v="1"/>
    <s v="ALTA"/>
    <x v="0"/>
    <n v="11917337.87202163"/>
  </r>
  <r>
    <n v="81"/>
    <d v="2019-07-16T00:00:00"/>
    <d v="2019-05-27T00:00:00"/>
    <s v="33 ADMINISTRATIVO"/>
    <s v="05001333303320190021200"/>
    <s v="2019"/>
    <x v="0"/>
    <s v="ANA JULIA MONTOYA DE GIRALDO              PENSION SOBREVIVIENTES"/>
    <s v="LUZ ADRIANA JARAMILLO BETANCUR "/>
    <s v="88.923"/>
    <x v="0"/>
    <s v="PENSIÓN DE SOBREVIVIENTES"/>
    <s v="ALTO"/>
    <s v="ALTO"/>
    <s v="ALTO"/>
    <s v="ALTO"/>
    <n v="1"/>
    <x v="0"/>
    <n v="26665590"/>
    <n v="1"/>
    <x v="7"/>
    <m/>
    <s v="NO"/>
    <s v="NO"/>
    <s v="3 AÑOS"/>
    <s v="ADRIANA MARIA YEPES OSPINA"/>
    <n v="42760"/>
    <d v="2017-01-25T00:00:00"/>
    <n v="48233"/>
    <s v="GESTION HUMANA Y DLLO ORGANIZACIONAL"/>
    <s v="PRESUNTA COMPAÑERA PERMANENTE YA JUBILADA POR COLPENSIONES PRETENDE EL RECONOCIMIENTO DE LA PENSION DE SOBREVIVIENTES DE CAUSANTE JUBILADA POR EL DPTO               CON MOTIVO DE LA EMERGENCIA Y CUARENTENA DECRETADA POR EL GOBIERNO NACIONAL LA AUDIENCIA PROGRAMADA PARA EL DIA 2020-03-24 NO FUE REALIZADA"/>
    <d v="2020-07-31T00:00:00"/>
    <s v="2019-07"/>
    <s v="3"/>
    <s v="2020-06"/>
    <n v="1.0197202253740043"/>
    <n v="27191441.444530796"/>
    <n v="27191441.444530796"/>
    <d v="2022-07-15T00:00:00"/>
    <n v="1.9561643835616438"/>
    <n v="4.1522219311981093E-2"/>
    <n v="26893200.030016117"/>
    <n v="1"/>
    <s v="ALTA"/>
    <x v="0"/>
    <n v="26893200.030016117"/>
  </r>
  <r>
    <n v="82"/>
    <d v="2019-08-05T00:00:00"/>
    <d v="2019-07-18T00:00:00"/>
    <s v="9 ADMINISTRATIVO"/>
    <s v="05001333300920190024000"/>
    <s v="2019"/>
    <x v="0"/>
    <s v="JOSE OCTAVIO RUA BEDOYA                                     C.C 71.613.950                                                 CALLE NUEVA No.17-76 CISNEROS                           PASCUAL BRAVO"/>
    <s v="EDGAR DARlO CASTRO DIAZ"/>
    <s v="86.101"/>
    <x v="3"/>
    <s v="RECONOCIMIENTO Y PAGO DE OTRAS PRESTACIONES SALARIALES, SOLCIALES Y SALARIOS"/>
    <s v="ALTO"/>
    <s v="ALTO"/>
    <s v="ALTO"/>
    <s v="ALTO"/>
    <n v="1"/>
    <x v="0"/>
    <n v="18686446"/>
    <n v="1"/>
    <x v="5"/>
    <m/>
    <s v="NO"/>
    <s v="NO"/>
    <s v="3 AÑOS"/>
    <s v="ADRIANA MARIA YEPES OSPINA"/>
    <n v="42760"/>
    <d v="2017-01-25T00:00:00"/>
    <n v="48233"/>
    <s v="EDUCACION"/>
    <s v="CODEMANDADO PASCUAL BRAVO                                                                                                                                               01-07-20 CONTESTAN LLAMAMIENTO"/>
    <d v="2020-07-31T00:00:00"/>
    <s v="2019-08"/>
    <s v="3"/>
    <s v="2020-06"/>
    <n v="1.0188294671454916"/>
    <n v="19038301.821023002"/>
    <n v="19038301.821023002"/>
    <d v="2022-08-04T00:00:00"/>
    <n v="2.010958904109589"/>
    <n v="4.1522219311981093E-2"/>
    <n v="18823669.650585245"/>
    <n v="1"/>
    <s v="ALTA"/>
    <x v="0"/>
    <n v="18823669.650585245"/>
  </r>
  <r>
    <n v="83"/>
    <d v="2019-08-13T00:00:00"/>
    <d v="2019-07-11T00:00:00"/>
    <s v="TRIBUNAL ADMINISTRATIVO DE ANTIOQUIA-SALA PRIMERA DE ORALIDAD DR JOHN JAIRO ALZATE LOPEZ"/>
    <s v="05001233300020190170600"/>
    <s v="2019"/>
    <x v="0"/>
    <s v="CRUZANA CAÑAS ARANGO                               C.C 22.056.824                                               CALLE 30 CORDOBA No.31-110                                    TELEFONO 3136969266                                 PENSION SOBREVIVIENTES"/>
    <s v="NELSON ADRIAN TORO QUINTERO"/>
    <s v="152.939"/>
    <x v="0"/>
    <s v="PENSIÓN DE SOBREVIVIENTES"/>
    <s v="ALTO"/>
    <s v="ALTO"/>
    <s v="ALTO"/>
    <s v="ALTO"/>
    <n v="1"/>
    <x v="0"/>
    <n v="62824993"/>
    <n v="1"/>
    <x v="6"/>
    <m/>
    <s v="NO"/>
    <s v="NO"/>
    <s v="3 AÑOS"/>
    <s v="ADRIANA MARIA YEPES OSPINA"/>
    <n v="42760"/>
    <d v="2017-01-25T00:00:00"/>
    <n v="48233"/>
    <s v="EDUCACION"/>
    <s v="COEMANDADO NACION-MINEDUCACION-FONPREMAG                                                                                         &quot;No debe aplicarse la Metodología definida para el cálculo de la provisión contable, en tanto los recursos para el pago de dichas obligaciones, independiente de que sean reconocidas por vía administrativa o judicial, se encuentran provisionados de conformidad con lo dispuesto en la ley 549 de 1999, que dispuso el manejo que debe dársele al pasivo pensional, determinando la creación del Fondo Nacional de Pensiones de las entidades territoriales FONPET, estableciendo la forma en que debían ahorrarse en dicho fondo y un término no mayor de 30 años para que éste debe ser cubierto; normatividad que ha sido cumplida por el Departamento de Antioquia. Adicionalmente dispuso la creación de patrimonios autónomos para este mismo efecto, caso en el cual el departamento cuenta con un patrimonio autónomo denominado Consorcio Pensiones Antioquia el cual administra gran parte del pasivo pensional de la entidad y cuenta con reservas para ello.                                                                                                                                                                   18-02-20 AUTO QUE ADMITE REFORMA DE DEMANDA"/>
    <d v="2020-07-31T00:00:00"/>
    <s v="2019-08"/>
    <s v="3"/>
    <s v="2020-06"/>
    <n v="1.0188294671454916"/>
    <n v="64007954.141609237"/>
    <n v="64007954.141609237"/>
    <d v="2022-08-12T00:00:00"/>
    <n v="2.032876712328767"/>
    <n v="4.1522219311981093E-2"/>
    <n v="63278527.504058853"/>
    <n v="1"/>
    <s v="ALTA"/>
    <x v="0"/>
    <n v="63278527.504058853"/>
  </r>
  <r>
    <n v="84"/>
    <d v="2017-08-11T00:00:00"/>
    <d v="2017-07-28T00:00:00"/>
    <s v="8 LABORAL"/>
    <s v="05001310500820170064400"/>
    <s v="2019"/>
    <x v="1"/>
    <s v="JULIO CESAR ZAPATA VALENCIA                                 BRILLADORA"/>
    <s v="JULIA FERNANDA MUÑOZ RENDON"/>
    <s v="215.278"/>
    <x v="2"/>
    <s v="RECONOCIMIENTO Y PAGO DE OTRAS PRESTACIONES SALARIALES, SOLCIALES Y SALARIOS"/>
    <s v="ALTO"/>
    <s v="ALTO"/>
    <s v="ALTO"/>
    <s v="ALTO"/>
    <n v="1"/>
    <x v="0"/>
    <n v="333698070"/>
    <n v="1"/>
    <x v="6"/>
    <m/>
    <s v="NO"/>
    <s v="NO"/>
    <s v="8 AÑOS"/>
    <s v="ADRIANA MARIA YEPES OSPINA"/>
    <n v="42760"/>
    <d v="2017-01-25T00:00:00"/>
    <n v="48233"/>
    <s v="EDUCACION"/>
    <s v="CODEMANDADO BRILLADORA                                                                                                                                            CON MOTIVO DE LA EMERGENCIA Y CUARENTENA DECRETADA POR EL GOBIERNO NACIONAL LA AUDIENCIA DE TRAMITE Y JUZGAMIENTO PROGRAMADA PARA EL DIA 2020-05-26 NO FUE REALIZADA"/>
    <d v="2020-07-31T00:00:00"/>
    <s v="2017-08"/>
    <s v="8"/>
    <s v="2020-06"/>
    <n v="0.76068958550881771"/>
    <n v="253840646.55339244"/>
    <n v="253840646.55339244"/>
    <d v="2025-08-09T00:00:00"/>
    <n v="5.0273972602739727"/>
    <n v="4.1522219311981093E-2"/>
    <n v="246746713.93077058"/>
    <n v="1"/>
    <s v="ALTA"/>
    <x v="0"/>
    <n v="246746713.93077058"/>
  </r>
  <r>
    <n v="85"/>
    <d v="2019-11-28T00:00:00"/>
    <d v="2019-11-07T00:00:00"/>
    <s v="8 ADMINISTRATIVO"/>
    <s v="05001333300820190047200"/>
    <s v="2019"/>
    <x v="0"/>
    <s v="JORGE IVAN CRDENAS MARIN                       OPS"/>
    <s v="DIANA CAROLINA ALZATE QUINTERO"/>
    <s v="165.819"/>
    <x v="0"/>
    <s v="OTRAS"/>
    <s v="ALTO"/>
    <s v="ALTO"/>
    <s v="ALTO"/>
    <s v="ALTO"/>
    <n v="1"/>
    <x v="0"/>
    <n v="5188183"/>
    <n v="1"/>
    <x v="5"/>
    <m/>
    <s v="NO"/>
    <s v="NO"/>
    <s v="3 AÑOS"/>
    <s v="ADRIANA MARIA YEPES OSPINA"/>
    <n v="42760"/>
    <d v="2017-01-25T00:00:00"/>
    <n v="48233"/>
    <s v="EDUCACION"/>
    <s v="PRETENDEN RECONOCIMIENTO DE TIEMPOS DE SERVICIOS PARA EFECTOS PENSIONALES                                     &quot;No debe aplicarse la Metodología definida para el cálculo de la provisión contable, en tanto los recursos para el pago de dichas obligaciones, independiente de que sean reconocidas por vía administrativa o judicial, se encuentran provisionados de conformidad con lo dispuesto en la ley 549 de 1999, que dispuso el manejo que debe dársele al pasivo pensional, determinando la creación del Fondo Nacional de Pensiones de las entidades territoriales FONPET, estableciendo la forma en que debían ahorrarse en dicho fondo y un término no mayor de 30 años para que éste debe ser cubierto; normatividad que ha sido cumplida por el Departamento de Antioquia. Adicionalmente dispuso la creación de patrimonios autónomos para este mismo efecto, caso en el cual el departamento cuenta con un patrimonio autónomo denominado Consorcio Pensiones Antioquia el cual administra gran parte del pasivo pensional de la entidad y cuenta con reservas para ello.&quot;                                                                                                                                    SE PRESENTARA CONTESTACION DE LA DEMANDA DENTRO DEL TERMINO"/>
    <d v="2020-07-31T00:00:00"/>
    <s v="2019-11"/>
    <s v="3"/>
    <s v="2020-06"/>
    <n v="1.0138110875024144"/>
    <n v="5259837.4493915392"/>
    <n v="5259837.4493915392"/>
    <d v="2022-11-27T00:00:00"/>
    <n v="2.3260273972602739"/>
    <n v="4.1522219311981093E-2"/>
    <n v="5191309.833950771"/>
    <n v="1"/>
    <s v="ALTA"/>
    <x v="0"/>
    <n v="5191309.833950771"/>
  </r>
  <r>
    <n v="86"/>
    <d v="2019-08-08T00:00:00"/>
    <d v="2019-06-07T00:00:00"/>
    <s v="28 ADMINISTRATIVO"/>
    <s v="05001333302820190022400"/>
    <s v="2019"/>
    <x v="0"/>
    <s v="ALBA LUCIA COLORADO BOTERO                                  PASCUAL BRAVO                                             DPTO VINCULADO COMO LITIS CONSORTE CUSINECESARIO"/>
    <s v="JUAN ESTEBAN ESCUDERO RAMIREZ"/>
    <s v="181.415"/>
    <x v="0"/>
    <s v="RECONOCIMIENTO Y PAGO DE OTRAS PRESTACIONES SALARIALES, SOLCIALES Y SALARIOS"/>
    <s v="ALTO"/>
    <s v="ALTO"/>
    <s v="ALTO"/>
    <s v="ALTO"/>
    <n v="1"/>
    <x v="0"/>
    <n v="125923647"/>
    <n v="1"/>
    <x v="5"/>
    <m/>
    <s v="NO"/>
    <s v="NO"/>
    <s v="3 AÑOS"/>
    <s v="ADRIANA MARIA YEPES OSPINA"/>
    <n v="42760"/>
    <d v="2017-01-25T00:00:00"/>
    <n v="48233"/>
    <s v="EDUCACION"/>
    <s v="DEMANDADO PRINCIPAL EL PASCUAL BRAVO-EL DPTO VINCULACION COMO LITIS CONSORTE NECESARIO                                                                                                                                                                                           SE PRESENTARA CONTESTACION DE LA DEMANDA DENTRO DEL TERMINO                                                         10-07-20 31-01-20 notificación del auto admisorio se presentará contestación de la demanda dentro del termino_x000a_10-07-20 VIA CORREO ELECTRONICO SE REMITE CONTESTACION DDA, CONTESTACION A LA VINCULACION COMO LITIS CONSORTE CUASINECESARIO AL DESPACHO 28 ADTVO-PROCURADURIA 169- DEMANDANTE-VINCULANTE (PASCUAL) Y AL LLAMADO EN GARANTIA (SURA)"/>
    <d v="2020-07-31T00:00:00"/>
    <s v="2019-08"/>
    <s v="3"/>
    <s v="2020-06"/>
    <n v="1.0188294671454916"/>
    <n v="128294722.17402698"/>
    <n v="128294722.17402698"/>
    <d v="2022-08-07T00:00:00"/>
    <n v="2.0191780821917806"/>
    <n v="4.1522219311981093E-2"/>
    <n v="126842487.55692683"/>
    <n v="1"/>
    <s v="ALTA"/>
    <x v="0"/>
    <n v="126842487.55692683"/>
  </r>
  <r>
    <n v="87"/>
    <d v="2019-01-29T00:00:00"/>
    <d v="2019-01-14T00:00:00"/>
    <s v="18 LABORAL"/>
    <s v="05001310501820200001300"/>
    <s v="2019"/>
    <x v="1"/>
    <s v="MARIA ORTOLANA QUINTERO DE ZULUAGA                                                PRIMA DE VIDA CARA-JUBILADO"/>
    <s v="NELSON ADRIAN TORO QUINTERO"/>
    <s v="152.939"/>
    <x v="2"/>
    <s v="RELIQUIDACIÓN DE LA PENSIÓN"/>
    <s v="BAJO"/>
    <s v="BAJO"/>
    <s v="BAJO"/>
    <s v="BAJO"/>
    <n v="0.05"/>
    <x v="1"/>
    <n v="28858525"/>
    <n v="0"/>
    <x v="7"/>
    <m/>
    <s v="NO"/>
    <s v="NO"/>
    <s v="3 AÑOS"/>
    <s v="ADRIANA MARIA YEPES OSPINA"/>
    <n v="42760"/>
    <d v="2017-01-25T00:00:00"/>
    <n v="48233"/>
    <s v="GESTION HUMANA Y DLLO ORGANIZACIONAL"/>
    <s v="SOLICITA RELIQUIDACION DE LA PENSION CON LA INCLUSION DE LA PRIMA DE VIDA CARA DE JUBILADA   09-08-21 PRIMERA AUDIENCIA"/>
    <d v="2020-07-31T00:00:00"/>
    <s v="2019-01"/>
    <s v="3"/>
    <s v="2020-06"/>
    <n v="1.0434541229259338"/>
    <n v="30112546.892811131"/>
    <n v="0"/>
    <d v="2022-01-28T00:00:00"/>
    <n v="1.4958904109589042"/>
    <n v="4.1522219311981093E-2"/>
    <n v="0"/>
    <n v="0.05"/>
    <s v="REMOTA"/>
    <x v="1"/>
    <n v="0"/>
  </r>
  <r>
    <n v="88"/>
    <d v="2019-04-11T00:00:00"/>
    <d v="2019-03-24T00:00:00"/>
    <s v="17  LABORAL"/>
    <s v="050013110501720190025300"/>
    <s v="2019"/>
    <x v="1"/>
    <s v="HERNAN ALBERTO MORENO CARDONA  y 32 dtes mas                                                                     PRIMA DE VIDA CARA"/>
    <s v="LUIS FERNANDO ZULUAGA RAMIREZ"/>
    <s v="33.163"/>
    <x v="2"/>
    <s v="OTRAS"/>
    <s v="BAJO"/>
    <s v="BAJO"/>
    <s v="BAJO"/>
    <s v="BAJO"/>
    <n v="0.05"/>
    <x v="1"/>
    <n v="17556060"/>
    <n v="0"/>
    <x v="7"/>
    <m/>
    <s v="NO"/>
    <s v="NO"/>
    <s v="3 AÑOS"/>
    <s v="ADRIANA MARIA YEPES OSPINA"/>
    <n v="42760"/>
    <d v="2017-01-25T00:00:00"/>
    <n v="48233"/>
    <s v="FABRICA DE LICORES DE ANTIOQUIA"/>
    <s v="DEMANADA CONTESTADA PO ABOGADO EXTERNO"/>
    <d v="2020-07-31T00:00:00"/>
    <s v="2019-04"/>
    <s v="3"/>
    <s v="2020-06"/>
    <n v="1.0279083431257343"/>
    <n v="18046020.546415981"/>
    <n v="0"/>
    <d v="2022-04-10T00:00:00"/>
    <n v="1.6931506849315068"/>
    <n v="4.1522219311981093E-2"/>
    <n v="0"/>
    <n v="0.05"/>
    <s v="REMOTA"/>
    <x v="1"/>
    <n v="0"/>
  </r>
  <r>
    <n v="89"/>
    <d v="2019-10-08T00:00:00"/>
    <d v="2019-10-08T00:00:00"/>
    <s v="23 LABORAL"/>
    <s v="05001310502320190097700"/>
    <s v="2019"/>
    <x v="1"/>
    <s v="MARIA ELIZABETH HENAO AGUILAR                         BONO PENSIONAL                                            DPTO RECONOCIO INDEMNIZACION SUTITUTIVA"/>
    <s v="FRANCISCO ALBERTO GIRALDO LUNA"/>
    <s v="98.491"/>
    <x v="2"/>
    <s v="OTRAS"/>
    <s v="ALTO"/>
    <s v="ALTO"/>
    <s v="ALTO"/>
    <s v="ALTO"/>
    <n v="1"/>
    <x v="0"/>
    <n v="17556060"/>
    <n v="1"/>
    <x v="5"/>
    <m/>
    <s v="NO"/>
    <s v="NO"/>
    <s v="3 AÑOS"/>
    <s v="ADRIANA MARIA YEPES OSPINA"/>
    <n v="42760"/>
    <d v="2017-01-25T00:00:00"/>
    <n v="48233"/>
    <s v="GESTION HUMANA Y DLLO ORGANIZACIONAL"/>
    <s v="SOLICITA RECONOCIMIENTO DE BONO PENSIONAL A COLPENSIONES-EL DPTO APARENTEMENTE RECONOCIO INDEMNIZACION SUSTITUTIVA DE PENSION                                                                                      &quot;No debe aplicarse la Metodología definida para el cálculo de la provisión contable, en tanto los recursos para el pago de dichas obligaciones, independiente de que sean reconocidas por vía administrativa o judicial, se encuentran provisionados de conformidad con lo dispuesto en la ley 549 de 1999, que dispuso el manejo que debe dársele al pasivo pensional, determinando la creación del Fondo Nacional de Pensiones de las entidades territoriales FONPET, estableciendo la forma en que debían ahorrarse en dicho fondo y un término no mayor de 30 años para que éste debe ser cubierto; normatividad que ha sido cumplida por el Departamento de Antioquia. Adicionalmente dispuso la creación de patrimonios autónomos para este mismo efecto, caso en el cual el departamento cuenta con un patrimonio autónomo denominado Consorcio Pensiones Antioquia el cual administra gran parte del pasivo pensional de la entidad y cuenta con reservas para ello.&quot;               "/>
    <d v="2020-07-31T00:00:00"/>
    <s v="2019-10"/>
    <s v="3"/>
    <s v="2020-06"/>
    <n v="1.0148892971091559"/>
    <n v="17817457.393406168"/>
    <n v="17817457.393406168"/>
    <d v="2022-10-07T00:00:00"/>
    <n v="2.1863013698630138"/>
    <n v="4.1522219311981093E-2"/>
    <n v="17599181.925997421"/>
    <n v="1"/>
    <s v="ALTA"/>
    <x v="0"/>
    <n v="17599181.925997421"/>
  </r>
  <r>
    <n v="90"/>
    <d v="2019-06-17T00:00:00"/>
    <d v="2019-02-17T00:00:00"/>
    <s v="32 ADMINISTRATIVO"/>
    <s v="05001333303220200001200"/>
    <s v="2019"/>
    <x v="0"/>
    <s v="ESTELLA DEL ROSARIO CANO CALDERON                PORMOCION ESTUDIANTE A GRADO ONCE DE BACHILLERATO                                                     "/>
    <s v="ROSMERY DE JESUS ARANGO PATIÑO"/>
    <s v="327.223"/>
    <x v="1"/>
    <s v="FALLA EN EL SERVICIO DE EDUCACIÓN"/>
    <s v="BAJO"/>
    <s v="BAJO"/>
    <s v="BAJO"/>
    <s v="BAJO"/>
    <n v="0.05"/>
    <x v="1"/>
    <n v="438901500"/>
    <n v="0"/>
    <x v="5"/>
    <m/>
    <s v="NO"/>
    <s v="NO"/>
    <s v="5 AÑOS"/>
    <s v="ADRIANA MARIA YEPES OSPINA"/>
    <n v="42760"/>
    <d v="2017-01-25T00:00:00"/>
    <n v="48233"/>
    <s v="EDUCACION"/>
    <s v="CODEMANADADOS NACION-MINISTERIO DE EDUCACION-SERETARIA DE EDUCACION DEPARTAMENTO DE ANTIOQUIA-SECRETARIA DE EDUCACION MUNICIPIO DE MEDELLIN                                                              SE ESPERA NORIFICACION DEL AUTO ADMISORIO DE LA DEMANDA"/>
    <d v="2020-07-31T00:00:00"/>
    <s v="2019-06"/>
    <s v="5"/>
    <s v="2020-06"/>
    <n v="1.022003699737124"/>
    <n v="448558956.82017332"/>
    <n v="0"/>
    <d v="2024-06-15T00:00:00"/>
    <n v="3.8767123287671232"/>
    <n v="4.1522219311981093E-2"/>
    <n v="0"/>
    <n v="0.05"/>
    <s v="REMOTA"/>
    <x v="1"/>
    <n v="0"/>
  </r>
  <r>
    <n v="91"/>
    <d v="2016-11-04T00:00:00"/>
    <d v="2016-07-04T00:00:00"/>
    <s v="4 LABORAL"/>
    <s v="05001310500420160053500"/>
    <s v="2019"/>
    <x v="1"/>
    <s v="GUSTAVO HERNAN SISQUIARCO LONDOÑO       TRABAJADOR INFRAESTRUCTURA ALEGA REINTEGRO POR NORMA CONVENCIONAL QUE NO APLICA PARA SU CASO"/>
    <s v="CARLOS ALBERTO BALLESTEROS BARON"/>
    <s v="33.513"/>
    <x v="2"/>
    <s v="REINTEGRO POR REESTRUCTURACIÓN"/>
    <s v="BAJO"/>
    <s v="BAJO"/>
    <s v="BAJO"/>
    <s v="BAJO"/>
    <n v="0.05"/>
    <x v="1"/>
    <n v="0"/>
    <n v="0"/>
    <x v="3"/>
    <m/>
    <s v="NO"/>
    <s v="NO"/>
    <s v="8 AÑOS"/>
    <s v="ADRIANA MARIA YEPES OSPINA"/>
    <n v="42760"/>
    <d v="2017-01-25T00:00:00"/>
    <n v="48233"/>
    <s v="INFRAESTRUCTURA"/>
    <s v="EL DEMANDANTE SOLICITA REINTEGRO Y ARGUMENTA QUE LO FAVORECE UNA NORMA CONVENCIONAL-SE SOLICITARON PRUEBAS TRASLADADAS-SENTENCIAS-JUSTO ANTES DE LA DECLARATORIA DE CUARENTENA POR PANDEMIA CORONAVIRUS-EL DR USUGA TUVO FALLO FAVORABLE  POR EL MISMO CASO EN EL MISMO JUZGADO                                                                                                                                                                                                SE REMITIO PODER CONFERIDO A MI NOMBRE POR CORREO ELECTRONICO Y POR 472  SIN RESPUESTA                                                                                                                                                                              27-07-20 AUDIENCIA DE TRAMITE Y JUZGAMIENTO                                                                                                           SE CONSULTO AL DESPACHO MEDIANTE CORREO ELECTRONICO SI SE REALIZARIA AUDIENCIA O SI SE REPROGRAMARIA POR HABERSE LEVANTADO LA SUSPENSION DE TERMINOS EL DIA ANTERIOR (DOMINGO) NO SE OBTUVO RESPUESTA"/>
    <d v="2020-07-31T00:00:00"/>
    <s v="2016-11"/>
    <s v="8"/>
    <s v="2020-06"/>
    <n v="0.79016316489215555"/>
    <n v="0"/>
    <n v="0"/>
    <d v="2024-11-02T00:00:00"/>
    <n v="4.2602739726027394"/>
    <n v="4.1522219311981093E-2"/>
    <n v="0"/>
    <n v="0.05"/>
    <s v="REMOTA"/>
    <x v="1"/>
    <n v="0"/>
  </r>
  <r>
    <n v="92"/>
    <d v="2017-10-10T00:00:00"/>
    <d v="2017-09-26T00:00:00"/>
    <s v="TRIBUNAL ADMINISTRATIVO ORAL DE ANTIOQUIA"/>
    <s v="05001233300020170234400"/>
    <s v="2019"/>
    <x v="0"/>
    <s v="DIEGO FELIPE PARDO VILLA, JOSE LEONARDO SANCHEZ, HAROLD MOSQUERA RIVAS"/>
    <s v="N/A"/>
    <s v="N/A"/>
    <x v="5"/>
    <s v="ORDENANZA"/>
    <s v="BAJO"/>
    <s v="BAJO"/>
    <s v="BAJO"/>
    <s v="BAJO"/>
    <n v="0.05"/>
    <x v="1"/>
    <n v="0"/>
    <n v="0"/>
    <x v="0"/>
    <m/>
    <s v=" NO"/>
    <s v="NO"/>
    <s v="8 AÑOS"/>
    <s v="ADRIANA MARIA YEPES OSPINA"/>
    <n v="42760"/>
    <d v="2017-01-25T00:00:00"/>
    <n v="48233"/>
    <s v="FABRICA DE LICORES DE ANTIOQUIA"/>
    <s v="SE DEMANDO ORDENANZA FLA-CONSULTAR SI SE APELA DEPENDIENDO DE LO QUE SUCEDA CON LA REESTUCTURACION DE LA FLA"/>
    <d v="2020-07-31T00:00:00"/>
    <s v="2017-10"/>
    <s v="8"/>
    <s v="2020-06"/>
    <n v="0.76025622916343338"/>
    <n v="0"/>
    <n v="0"/>
    <d v="2025-10-08T00:00:00"/>
    <n v="5.1917808219178081"/>
    <n v="4.1522219311981093E-2"/>
    <n v="0"/>
    <n v="0.05"/>
    <s v="REMOTA"/>
    <x v="1"/>
    <n v="0"/>
  </r>
  <r>
    <n v="93"/>
    <d v="2019-12-04T00:00:00"/>
    <d v="2019-09-04T00:00:00"/>
    <s v="CONSEJO DE ESTADO"/>
    <s v="11001031500020190400800"/>
    <s v="2019"/>
    <x v="0"/>
    <s v="LICOANTIOQUIA S.A. EN LIQUIDACIÓN"/>
    <s v="ROGELIO TAMAYO ACEVEDO "/>
    <s v="41.847"/>
    <x v="5"/>
    <s v="OTRAS"/>
    <s v="BAJO"/>
    <s v="BAJO"/>
    <s v="BAJO"/>
    <s v="BAJO"/>
    <n v="0.05"/>
    <x v="1"/>
    <n v="43000000000"/>
    <n v="1"/>
    <x v="5"/>
    <m/>
    <s v="NO"/>
    <s v="NO"/>
    <s v="8 AÑOS"/>
    <s v="ADRIANA MARIA YEPES OSPINA"/>
    <n v="42760"/>
    <d v="2017-01-25T00:00:00"/>
    <n v="48233"/>
    <s v="FABRICA DE LICORES DE ANTIOQUIA"/>
    <s v="SE PRESENTO DEMANDA DE RECONVENCION-SE GANO PROCESO EN 1RA INSTANCIA- EN 2DA INSTANCIA EL CONSEJO DE ESTADO ANULO EL CONTRATO Y LICOANTIOQUIA PRESENTO RECURSO EXTRAORDINARIO DE REVISION- DE PRONTO SE DEBEN PRESENTAR ALEGATOS"/>
    <d v="2020-07-31T00:00:00"/>
    <s v="2019-12"/>
    <s v="8"/>
    <s v="2020-06"/>
    <n v="1.011271676300578"/>
    <n v="43484682080.924858"/>
    <n v="43484682080.924858"/>
    <d v="2027-12-02T00:00:00"/>
    <n v="7.3424657534246576"/>
    <n v="4.1522219311981093E-2"/>
    <n v="41721313410.298576"/>
    <n v="0.05"/>
    <s v="REMOTA"/>
    <x v="1"/>
    <n v="0"/>
  </r>
  <r>
    <n v="94"/>
    <d v="1997-08-19T00:00:00"/>
    <d v="1997-08-19T00:00:00"/>
    <s v="TRIBUNAL ADMINISTRATIVO DE ANTIOQUIA - SALA CUARTA DE DECISIÓN"/>
    <s v="05001233100019970080700"/>
    <s v="2019"/>
    <x v="0"/>
    <s v="SERGIO VELEZ  SIERRA, LUIS ERNESTO GARCÉS SOTO Y PROMOTORA METROSUR LTDA."/>
    <s v="MARÍA BLANCA LUZ VÉLEZ SIERRA "/>
    <n v="16299"/>
    <x v="3"/>
    <s v="OTRAS"/>
    <s v="BAJO"/>
    <s v="BAJO"/>
    <s v="BAJO"/>
    <s v="BAJO"/>
    <n v="0.05"/>
    <x v="1"/>
    <n v="0"/>
    <n v="0"/>
    <x v="4"/>
    <m/>
    <s v="NO"/>
    <s v="NO"/>
    <n v="24"/>
    <s v="CARLOS EDUARDO BERMUDEZ SANCHEZ"/>
    <n v="4121"/>
    <d v="2019-08-15T00:00:00"/>
    <n v="109302"/>
    <s v="FABRICA DE LICORES DE ANTIOQUIA"/>
    <s v="RECIBI DE LA DRA.DIANA RAIZGOZA."/>
    <d v="2020-07-31T00:00:00"/>
    <s v="1997-08"/>
    <s v="24"/>
    <s v="2020-06"/>
    <n v="2.434375073631903"/>
    <n v="0"/>
    <n v="0"/>
    <d v="2021-08-13T00:00:00"/>
    <n v="1.0356164383561643"/>
    <n v="4.1522219311981093E-2"/>
    <n v="0"/>
    <n v="0.05"/>
    <s v="REMOTA"/>
    <x v="1"/>
    <n v="0"/>
  </r>
  <r>
    <n v="95"/>
    <d v="1999-06-28T00:00:00"/>
    <d v="1999-03-10T00:00:00"/>
    <s v="TRIBUNAL ADMINISTRATIVO DE ANTIOQUIA - SALA DE DESCONGESTIÓN - SUBSECCIÓN DE REPARACIÓN DIRECTA "/>
    <s v="05001233100019990065400"/>
    <s v="2019"/>
    <x v="0"/>
    <s v=" GERARDO DE JESÚS GÓMEZ VILLA, LUZ STELLA HINCAPIE VALLEJO, DANIEL GÓMEZ HINCAPIE Y LINA MARÍA GÓMEZ HINCAPIE"/>
    <s v="ANA CRISTINA IDARRAGA ARANGO"/>
    <n v="80418"/>
    <x v="1"/>
    <s v="FALLA EN EL SERVICIO OTRAS CAUSAS"/>
    <s v="ALTO"/>
    <s v="ALTO"/>
    <s v="ALTO"/>
    <s v="ALTO"/>
    <n v="1"/>
    <x v="0"/>
    <n v="255821842"/>
    <n v="1"/>
    <x v="4"/>
    <n v="255821842"/>
    <s v="NO"/>
    <s v="NO"/>
    <n v="22"/>
    <s v="CARLOS EDUARDO BERMUDEZ SANCHEZ"/>
    <n v="4121"/>
    <d v="2019-08-15T00:00:00"/>
    <n v="109302"/>
    <s v="INFRAESTRUCTURA"/>
    <m/>
    <d v="2020-07-31T00:00:00"/>
    <s v="1999-06"/>
    <s v="22"/>
    <s v="2020-06"/>
    <n v="1.8879383330312069"/>
    <n v="482975861.93845278"/>
    <n v="482975861.93845278"/>
    <d v="2021-06-22T00:00:00"/>
    <n v="0.89315068493150684"/>
    <n v="4.1522219311981093E-2"/>
    <n v="480549921.08345312"/>
    <n v="1"/>
    <s v="ALTA"/>
    <x v="0"/>
    <n v="255821842"/>
  </r>
  <r>
    <n v="96"/>
    <d v="2000-07-19T00:00:00"/>
    <d v="1999-11-21T00:00:00"/>
    <s v="TRIBUNAL ADMINISTRATIVO DE ANTIOQUIA - SALA CUARTA DE DECISIÓN"/>
    <s v="05001233100019990067300"/>
    <s v="2019"/>
    <x v="0"/>
    <s v="JOHN RESTREPO ARANGO &amp; CIA. LTDA. Y RESTREPO HERMANOS LTDA."/>
    <s v="JAIRO GONZÁLEZ"/>
    <n v="51463"/>
    <x v="3"/>
    <s v="OTRAS"/>
    <s v="BAJO"/>
    <s v="BAJO"/>
    <s v="BAJO"/>
    <s v="BAJO"/>
    <n v="0.05"/>
    <x v="1"/>
    <n v="6928923000"/>
    <n v="0"/>
    <x v="4"/>
    <m/>
    <s v="NO"/>
    <s v="NO"/>
    <n v="21"/>
    <s v="CARLOS EDUARDO BERMUDEZ SANCHEZ"/>
    <n v="4121"/>
    <d v="2019-08-15T00:00:00"/>
    <n v="109302"/>
    <s v="FABRICA DE LICORES DE ANTIOQUIA"/>
    <s v="RECIBI DE LA DRA.DIANA RAIZGOZA."/>
    <d v="2020-07-31T00:00:00"/>
    <s v="2000-07"/>
    <s v="21"/>
    <s v="2020-06"/>
    <n v="1.7220562496705625"/>
    <n v="11931995155.636103"/>
    <n v="0"/>
    <d v="2021-07-14T00:00:00"/>
    <n v="0.95342465753424654"/>
    <n v="4.1522219311981093E-2"/>
    <n v="0"/>
    <n v="0.05"/>
    <s v="REMOTA"/>
    <x v="1"/>
    <n v="0"/>
  </r>
  <r>
    <n v="97"/>
    <d v="1999-10-08T00:00:00"/>
    <d v="1999-10-08T00:00:00"/>
    <s v="TRIBUNAL ADMINISTRATIVO DE ANTIOQUIA - SALA SEXTA DE DESCONGESTIÓN"/>
    <s v="05001233100019990293600"/>
    <s v="2019"/>
    <x v="0"/>
    <s v="SERVINDAL LTDA."/>
    <s v="ELKIN VALDERRAMA GOMEZ"/>
    <m/>
    <x v="3"/>
    <s v="OTRAS"/>
    <s v="BAJO"/>
    <s v="BAJO"/>
    <s v="BAJO"/>
    <s v="BAJO"/>
    <n v="0.05"/>
    <x v="1"/>
    <n v="553096000"/>
    <n v="0"/>
    <x v="2"/>
    <m/>
    <s v="NO"/>
    <s v="NO"/>
    <n v="22"/>
    <s v="CARLOS EDUARDO BERMUDEZ SANCHEZ"/>
    <n v="4121"/>
    <d v="2019-08-15T00:00:00"/>
    <n v="109302"/>
    <s v="FABRICA DE LICORES DE ANTIOQUIA"/>
    <s v="RECIBI DE LA DRA.DIANA RAIZGOZA."/>
    <d v="2020-07-31T00:00:00"/>
    <s v="1999-10"/>
    <s v="22"/>
    <s v="2020-06"/>
    <n v="1.8601143010733483"/>
    <n v="1028821779.4664646"/>
    <n v="0"/>
    <d v="2021-10-02T00:00:00"/>
    <n v="1.1726027397260275"/>
    <n v="4.1522219311981093E-2"/>
    <n v="0"/>
    <n v="0.05"/>
    <s v="REMOTA"/>
    <x v="1"/>
    <n v="0"/>
  </r>
  <r>
    <n v="98"/>
    <d v="2002-07-24T00:00:00"/>
    <d v="2002-07-24T00:00:00"/>
    <s v="TRIBUNAL ADMINISTRATIVO DE ANTIOQUIA - SALA TERCERA DE DECISIÓN"/>
    <s v="05001233100020000025300"/>
    <s v="2019"/>
    <x v="0"/>
    <s v="FUNDACIÓN DE PROFESIONALES DE MEDICINA GERONTOLÓGICA - FUMGERONT"/>
    <s v="RAFAEL DÍAZ-GRANADOS C."/>
    <n v="10361"/>
    <x v="3"/>
    <s v="OTRAS"/>
    <s v="BAJO"/>
    <s v="BAJO"/>
    <s v="BAJO"/>
    <s v="BAJO"/>
    <n v="0.05"/>
    <x v="1"/>
    <n v="421785146"/>
    <n v="0"/>
    <x v="4"/>
    <n v="0"/>
    <s v="NO"/>
    <s v="NO"/>
    <n v="18"/>
    <s v="CARLOS EDUARDO BERMUDEZ SANCHEZ"/>
    <n v="4121"/>
    <d v="2019-08-15T00:00:00"/>
    <n v="109302"/>
    <s v="GENERAL"/>
    <s v="CANCELACION PERSONERIA JURÍDICA"/>
    <d v="2020-07-31T00:00:00"/>
    <s v="2002-07"/>
    <s v="18"/>
    <s v="2020-06"/>
    <n v="1.5007720247516294"/>
    <n v="633003347.57258165"/>
    <n v="0"/>
    <d v="2020-07-19T00:00:00"/>
    <n v="-3.287671232876712E-2"/>
    <n v="4.1522219311981093E-2"/>
    <n v="0"/>
    <n v="0.05"/>
    <s v="REMOTA"/>
    <x v="1"/>
    <n v="0"/>
  </r>
  <r>
    <n v="99"/>
    <d v="2003-06-25T00:00:00"/>
    <d v="2003-06-25T00:00:00"/>
    <s v="TRIBUNAL ADMINISTRATIVO DE ANTIOQUIA - SALA CUARTA DE DECISIÓN"/>
    <s v="05001233100020000221700"/>
    <s v="2019"/>
    <x v="0"/>
    <s v="ASESORÍAS E INTERVENTORÍAS LTDA. AEI - EN LIQUIDACIÓN Y JUAN MANUEL SÁNCHEZ MESA"/>
    <s v="DANIEL MAURICIO PATIÑO MARIACA"/>
    <n v="71738"/>
    <x v="6"/>
    <s v="LIQUIDACIÓN"/>
    <s v="BAJO"/>
    <s v="BAJO"/>
    <s v="BAJO"/>
    <s v="BAJO"/>
    <n v="0.05"/>
    <x v="1"/>
    <n v="207326000"/>
    <n v="0"/>
    <x v="4"/>
    <m/>
    <s v="NO"/>
    <s v="NO"/>
    <n v="18"/>
    <s v="CARLOS EDUARDO BERMUDEZ SANCHEZ"/>
    <n v="4121"/>
    <d v="2019-08-15T00:00:00"/>
    <n v="109302"/>
    <s v="INFRAESTRUCTURA"/>
    <m/>
    <d v="2020-07-31T00:00:00"/>
    <s v="2003-06"/>
    <s v="18"/>
    <s v="2020-06"/>
    <n v="1.4001236649189952"/>
    <n v="290282038.9529956"/>
    <n v="0"/>
    <d v="2021-06-20T00:00:00"/>
    <n v="0.88767123287671235"/>
    <n v="4.1522219311981093E-2"/>
    <n v="0"/>
    <n v="0.05"/>
    <s v="REMOTA"/>
    <x v="1"/>
    <n v="0"/>
  </r>
  <r>
    <n v="100"/>
    <d v="2001-10-18T00:00:00"/>
    <d v="2000-12-18T00:00:00"/>
    <s v="TRIBUNAL ADMINISTRATIVO DE ANTIOQUIA - SALA SEXTA DE DESCONGESTIÓN"/>
    <s v="05001233100020010001600"/>
    <s v="2019"/>
    <x v="0"/>
    <s v="ASESORÍAS E INTERVENTORÍAS LTDA. AEI - EN LIQUIDACIÓN"/>
    <s v="DANIEL MAURICIO PATIÑO MARIACA"/>
    <n v="71738"/>
    <x v="6"/>
    <s v="EQUILIBRIO ECONOMICO"/>
    <s v="MEDIO   "/>
    <s v="MEDIO   "/>
    <s v="ALTO"/>
    <s v="BAJO"/>
    <n v="0.39250000000000002"/>
    <x v="2"/>
    <n v="500000000"/>
    <n v="1"/>
    <x v="2"/>
    <m/>
    <s v="NO"/>
    <s v="NO"/>
    <n v="19"/>
    <s v="CARLOS EDUARDO BERMUDEZ SANCHEZ"/>
    <n v="4121"/>
    <d v="2019-08-15T00:00:00"/>
    <n v="109302"/>
    <s v="INFRAESTRUCTURA"/>
    <s v="RECIBIDO DE SILVIA ELENA RAMÍREZ MOLINA"/>
    <d v="2020-07-31T00:00:00"/>
    <s v="2001-10"/>
    <s v="19"/>
    <s v="2020-06"/>
    <n v="1.5802329760494369"/>
    <n v="790116488.0247184"/>
    <n v="790116488.0247184"/>
    <d v="2020-10-13T00:00:00"/>
    <n v="0.20273972602739726"/>
    <n v="4.1522219311981093E-2"/>
    <n v="789213868.25575864"/>
    <n v="0.39250000000000002"/>
    <s v="MEDIA"/>
    <x v="2"/>
    <n v="789213868.25575864"/>
  </r>
  <r>
    <n v="101"/>
    <d v="2002-03-22T00:00:00"/>
    <d v="2001-05-18T00:00:00"/>
    <s v="TRIBUNAL ADMINISTRATIVO DE ANTIOQUIA - SALA DÉCIMA DE DECISIÓN"/>
    <s v="05001233100020010146300"/>
    <s v="2019"/>
    <x v="0"/>
    <s v="GABRIEL ADOLFO JARAMILLO RICO Y ELOISA ALARCÓN CUEVAS"/>
    <s v="FERNANDO PELÁEZ ARANGO"/>
    <n v="32332"/>
    <x v="6"/>
    <s v="INCUMPLIMIENTO"/>
    <s v="ALTO"/>
    <s v="BAJO"/>
    <s v="MEDIO   "/>
    <s v="BAJO"/>
    <n v="0.28500000000000003"/>
    <x v="2"/>
    <n v="1461492810"/>
    <n v="1"/>
    <x v="4"/>
    <n v="1294027775"/>
    <s v="NO"/>
    <s v="NO"/>
    <n v="19"/>
    <s v="CARLOS EDUARDO BERMUDEZ SANCHEZ"/>
    <n v="4121"/>
    <d v="2019-08-15T00:00:00"/>
    <n v="109302"/>
    <s v="HACIENDA"/>
    <m/>
    <d v="2020-07-31T00:00:00"/>
    <s v="2002-03"/>
    <s v="19"/>
    <s v="2020-06"/>
    <n v="1.5304514346221678"/>
    <n v="2236743767.7544832"/>
    <n v="2236743767.7544832"/>
    <d v="2021-03-17T00:00:00"/>
    <n v="0.62739726027397258"/>
    <n v="4.1522219311981093E-2"/>
    <n v="2228845824.2634392"/>
    <n v="0.28500000000000003"/>
    <s v="MEDIA"/>
    <x v="0"/>
    <n v="1294027775"/>
  </r>
  <r>
    <n v="102"/>
    <d v="2003-03-28T00:00:00"/>
    <d v="2003-03-28T00:00:00"/>
    <s v="TRIBUNAL ADMINISTRATIVO DE ANTIOQUIA - SALA DÉCIMA DE DECISIÓN"/>
    <s v="05001233100020010176100"/>
    <s v="2019"/>
    <x v="0"/>
    <s v="LUZ MARINA ORTEGA ROJAS Y JOSÉ ORLANDO MEJÍA LÓPEZ"/>
    <s v="OCTAVIO PALACIO HINCAPIE "/>
    <n v="62272"/>
    <x v="1"/>
    <s v="FALLA EN EL SERVICIO OTRAS CAUSAS"/>
    <s v="ALTO"/>
    <s v="ALTO"/>
    <s v="ALTO"/>
    <s v="ALTO"/>
    <n v="1"/>
    <x v="0"/>
    <n v="246580000"/>
    <n v="1"/>
    <x v="4"/>
    <n v="100337165"/>
    <s v="NO"/>
    <s v="NO"/>
    <n v="19"/>
    <s v="CARLOS EDUARDO BERMUDEZ SANCHEZ"/>
    <n v="4121"/>
    <d v="2019-08-15T00:00:00"/>
    <n v="109302"/>
    <s v="INFRAESTRUCTURA"/>
    <m/>
    <d v="2020-07-31T00:00:00"/>
    <s v="2003-03"/>
    <s v="19"/>
    <s v="2020-06"/>
    <n v="1.422350920191398"/>
    <n v="350723289.90079492"/>
    <n v="350723289.90079492"/>
    <d v="2022-03-23T00:00:00"/>
    <n v="1.6438356164383561"/>
    <n v="4.1522219311981093E-2"/>
    <n v="347487836.91898721"/>
    <n v="1"/>
    <s v="ALTA"/>
    <x v="0"/>
    <n v="100337165"/>
  </r>
  <r>
    <n v="103"/>
    <d v="2002-07-24T00:00:00"/>
    <d v="2002-07-24T00:00:00"/>
    <s v="TRIBUNAL ADMINISTRATIVO DE ANTIOQUIA - SALA CUARTA DE DECISIÓN"/>
    <s v="05001233100020010223600"/>
    <s v="2019"/>
    <x v="0"/>
    <s v="FRANCISCO JAVIER OCHOA OCHOA"/>
    <s v="FERNANDO PELÁEZ ARANGO"/>
    <n v="32332"/>
    <x v="6"/>
    <s v="INCUMPLIMIENTO"/>
    <s v="BAJO"/>
    <s v="BAJO"/>
    <s v="BAJO"/>
    <s v="BAJO"/>
    <n v="0.05"/>
    <x v="1"/>
    <n v="1044196369"/>
    <n v="0"/>
    <x v="4"/>
    <m/>
    <s v="NO"/>
    <s v="NO"/>
    <n v="19"/>
    <s v="CARLOS EDUARDO BERMUDEZ SANCHEZ"/>
    <n v="4121"/>
    <d v="2019-08-15T00:00:00"/>
    <n v="109302"/>
    <s v="HACIENDA"/>
    <m/>
    <d v="2020-07-31T00:00:00"/>
    <s v="2002-07"/>
    <s v="19"/>
    <s v="2020-06"/>
    <n v="1.5007720247516294"/>
    <n v="1567100698.9424295"/>
    <n v="0"/>
    <d v="2021-07-19T00:00:00"/>
    <n v="0.9671232876712329"/>
    <n v="4.1522219311981093E-2"/>
    <n v="0"/>
    <n v="0.05"/>
    <s v="REMOTA"/>
    <x v="1"/>
    <n v="0"/>
  </r>
  <r>
    <n v="104"/>
    <d v="2002-05-20T00:00:00"/>
    <d v="2002-07-03T00:00:00"/>
    <s v="TRIBUNAL ADMINISTRATIVO DE ANTIOQUIA - SALA DE DESCONGESTIÓN - SUBSECCIÓN DE REPARACIÓN DIRECTA - SALA QUINTA DE DECISIÓN"/>
    <s v="05001233100020020012100"/>
    <s v="2019"/>
    <x v="0"/>
    <s v="JORGE ADRIÁN RUIZ CÓRDOBA, MARÍA AMPARO CÓRDOBA ARTEAGA, DORA DEL SOCORRO RUIZ CÓRDOBA, IVÁN DARÍO RUIZ CÓRDOBA, SANDRA PATRICIA RUIZ CÓRDOBA, MARÍA CLAUDINA CÓRDOBA ARTEAGA"/>
    <s v="OSCAR DARIO VILLEGAS"/>
    <n v="66848"/>
    <x v="1"/>
    <s v="ACCIDENTE DE TRANSITO"/>
    <s v="BAJO"/>
    <s v="BAJO"/>
    <s v="BAJO"/>
    <s v="BAJO"/>
    <n v="0.05"/>
    <x v="1"/>
    <n v="2343726000"/>
    <n v="0"/>
    <x v="4"/>
    <m/>
    <s v="NO"/>
    <s v="NO"/>
    <n v="19"/>
    <s v="CARLOS EDUARDO BERMUDEZ SANCHEZ"/>
    <n v="4121"/>
    <d v="2019-08-15T00:00:00"/>
    <n v="109302"/>
    <s v="INFRAESTRUCTURA"/>
    <m/>
    <d v="2020-07-31T00:00:00"/>
    <s v="2002-05"/>
    <s v="19"/>
    <s v="2020-06"/>
    <n v="1.5075482107368856"/>
    <n v="3533279937.7575178"/>
    <n v="0"/>
    <d v="2021-05-15T00:00:00"/>
    <n v="0.78904109589041094"/>
    <n v="4.1522219311981093E-2"/>
    <n v="0"/>
    <n v="0.05"/>
    <s v="REMOTA"/>
    <x v="1"/>
    <n v="0"/>
  </r>
  <r>
    <n v="105"/>
    <d v="2003-03-05T00:00:00"/>
    <d v="2002-07-25T00:00:00"/>
    <s v="TRIBUNAL ADMINISTRATIVO DE ANTIOQUIA - SALA CUARTA DE DECISIÓN"/>
    <s v="05001233100020020318000"/>
    <s v="2019"/>
    <x v="0"/>
    <s v="CÉSAR HURTADO OROZCO"/>
    <s v="FERNANDO PELÁEZ ARANGO"/>
    <n v="32332"/>
    <x v="6"/>
    <s v="INCUMPLIMIENTO"/>
    <s v="BAJO"/>
    <s v="BAJO"/>
    <s v="BAJO"/>
    <s v="BAJO"/>
    <n v="0.05"/>
    <x v="1"/>
    <n v="1075386241"/>
    <n v="0"/>
    <x v="4"/>
    <m/>
    <s v="NO"/>
    <s v="NO"/>
    <n v="19"/>
    <s v="CARLOS EDUARDO BERMUDEZ SANCHEZ"/>
    <n v="4121"/>
    <d v="2019-08-15T00:00:00"/>
    <n v="109302"/>
    <s v="HACIENDA"/>
    <m/>
    <d v="2020-07-31T00:00:00"/>
    <s v="2003-03"/>
    <s v="19"/>
    <s v="2020-06"/>
    <n v="1.422350920191398"/>
    <n v="1529576609.4475183"/>
    <n v="0"/>
    <d v="2022-02-28T00:00:00"/>
    <n v="1.5808219178082192"/>
    <n v="4.1522219311981093E-2"/>
    <n v="0"/>
    <n v="0.05"/>
    <s v="REMOTA"/>
    <x v="1"/>
    <n v="0"/>
  </r>
  <r>
    <n v="106"/>
    <d v="2002-10-21T00:00:00"/>
    <d v="2002-07-25T00:00:00"/>
    <s v="TRIBUNAL ADMINISTRATIVO DE ANTIOQUIA - SALA CUARTA DE DECISIÓN"/>
    <s v="05001233100020020320000"/>
    <s v="2019"/>
    <x v="0"/>
    <s v="MARIA DE LOS ÁNGELES MARTÍNEZ"/>
    <s v="FERNANDO PELÁEZ ARANGO"/>
    <n v="32332"/>
    <x v="6"/>
    <s v="INCUMPLIMIENTO"/>
    <s v="ALTO"/>
    <s v="ALTO"/>
    <s v="ALTO"/>
    <s v="ALTO"/>
    <n v="1"/>
    <x v="0"/>
    <n v="411800029"/>
    <n v="1"/>
    <x v="4"/>
    <n v="249543365"/>
    <s v="NO"/>
    <s v="NO"/>
    <n v="19"/>
    <s v="CARLOS EDUARDO BERMUDEZ SANCHEZ"/>
    <n v="4121"/>
    <d v="2019-08-15T00:00:00"/>
    <n v="109302"/>
    <s v="HACIENDA"/>
    <m/>
    <d v="2020-07-31T00:00:00"/>
    <s v="2002-10"/>
    <s v="19"/>
    <s v="2020-06"/>
    <n v="1.4856686895415676"/>
    <n v="611798409.43760955"/>
    <n v="611798409.43760955"/>
    <d v="2021-10-16T00:00:00"/>
    <n v="1.210958904109589"/>
    <n v="4.1522219311981093E-2"/>
    <n v="607635671.25567758"/>
    <n v="1"/>
    <s v="ALTA"/>
    <x v="0"/>
    <n v="249543365"/>
  </r>
  <r>
    <n v="107"/>
    <d v="2002-11-25T00:00:00"/>
    <d v="2002-07-26T00:00:00"/>
    <s v="TRIBUNAL ADMINISTRATIVO DE ANTIOQUIA - SALA CUARTA DE DECISIÓN"/>
    <s v="05001233100020020326000"/>
    <s v="2019"/>
    <x v="0"/>
    <s v="FÁBER CARDONA ORTEGA"/>
    <s v="FERNANDO PELÁEZ ARANGO"/>
    <n v="32332"/>
    <x v="6"/>
    <s v="INCUMPLIMIENTO"/>
    <s v="BAJO"/>
    <s v="BAJO"/>
    <s v="BAJO"/>
    <s v="BAJO"/>
    <n v="0.05"/>
    <x v="1"/>
    <n v="710445849"/>
    <n v="0"/>
    <x v="4"/>
    <m/>
    <s v="NO"/>
    <s v="NO"/>
    <n v="19"/>
    <s v="CARLOS EDUARDO BERMUDEZ SANCHEZ"/>
    <n v="4121"/>
    <d v="2019-08-15T00:00:00"/>
    <n v="109302"/>
    <s v="HACIENDA"/>
    <m/>
    <d v="2020-07-31T00:00:00"/>
    <s v="2002-11"/>
    <s v="19"/>
    <s v="2020-06"/>
    <n v="1.474195822106289"/>
    <n v="1047336302.4285555"/>
    <n v="0"/>
    <d v="2021-11-20T00:00:00"/>
    <n v="1.3068493150684932"/>
    <n v="4.1522219311981093E-2"/>
    <n v="0"/>
    <n v="0.05"/>
    <s v="REMOTA"/>
    <x v="1"/>
    <n v="0"/>
  </r>
  <r>
    <n v="108"/>
    <d v="2003-07-28T00:00:00"/>
    <d v="2003-06-12T00:00:00"/>
    <s v="TRIBUNAL ADMINISTRATIVO DE ANTIOQUIA - SALA CUARTA DE DECISIÓN"/>
    <s v="05001233100020030180700"/>
    <s v="2019"/>
    <x v="0"/>
    <s v="ASOCIACIÓN CASAS Y URBANIZACIONES LA ROCA"/>
    <s v="ROLANDO DE JESÚS ROLDÁN JIMÉNEZ"/>
    <n v="52530"/>
    <x v="3"/>
    <s v="OTRAS"/>
    <s v="BAJO"/>
    <s v="BAJO"/>
    <s v="BAJO"/>
    <s v="BAJO"/>
    <n v="0.05"/>
    <x v="1"/>
    <n v="5028559690"/>
    <n v="0"/>
    <x v="4"/>
    <m/>
    <s v="NO"/>
    <s v="NO"/>
    <n v="18"/>
    <s v="CARLOS EDUARDO BERMUDEZ SANCHEZ"/>
    <n v="4121"/>
    <d v="2019-08-15T00:00:00"/>
    <n v="109302"/>
    <s v="GENERAL"/>
    <s v="CANCELACION PERSONERÍA JURÍDICA. -POR ERROR SE HABÍA RETIRADO POR QUE ERA DE ÚNICA INSTANCIA, PERO ESTA EN APELACIÓN ANTE EL CONSEJO DE ESTADO"/>
    <d v="2020-07-31T00:00:00"/>
    <s v="2003-07"/>
    <s v="18"/>
    <s v="2020-06"/>
    <n v="1.4021303592265462"/>
    <n v="7050696204.5318298"/>
    <n v="0"/>
    <d v="2021-07-23T00:00:00"/>
    <n v="0.9780821917808219"/>
    <n v="4.1522219311981093E-2"/>
    <n v="0"/>
    <n v="0.05"/>
    <s v="REMOTA"/>
    <x v="1"/>
    <n v="0"/>
  </r>
  <r>
    <n v="109"/>
    <d v="2013-07-18T00:00:00"/>
    <d v="2003-07-08T00:00:00"/>
    <s v="TRIBUNAL ADMINISTRATIVO DE ANTIOQUIA - SALA CUARTA DE DECISIÓN"/>
    <s v="05001233100020030228900"/>
    <s v="2019"/>
    <x v="0"/>
    <s v="CONSORCIO ANTIOQUEÑO DE CONTRATISTAS LTDA. Y EXPLANAN LTDA."/>
    <s v="MARIA TERESA BERRÍO PALACIO"/>
    <n v="73613"/>
    <x v="6"/>
    <s v="INCUMPLIMIENTO"/>
    <s v="BAJO"/>
    <s v="BAJO"/>
    <s v="BAJO"/>
    <s v="BAJO"/>
    <n v="0.05"/>
    <x v="1"/>
    <n v="5969949014"/>
    <n v="0"/>
    <x v="4"/>
    <m/>
    <s v="NO"/>
    <s v="NO"/>
    <n v="8"/>
    <s v="CARLOS EDUARDO BERMUDEZ SANCHEZ"/>
    <n v="4121"/>
    <d v="2019-08-15T00:00:00"/>
    <n v="109302"/>
    <s v="INFRAESTRUCTURA"/>
    <m/>
    <d v="2020-07-31T00:00:00"/>
    <s v="2013-07"/>
    <s v="8"/>
    <s v="2020-06"/>
    <n v="0.92242982903087822"/>
    <n v="5506859048.3070803"/>
    <n v="0"/>
    <d v="2021-07-16T00:00:00"/>
    <n v="0.95890410958904104"/>
    <n v="4.1522219311981093E-2"/>
    <n v="0"/>
    <n v="0.05"/>
    <s v="REMOTA"/>
    <x v="1"/>
    <n v="0"/>
  </r>
  <r>
    <n v="110"/>
    <d v="2004-02-18T00:00:00"/>
    <d v="2003-11-13T00:00:00"/>
    <s v="JUZGADO 31 ADMINISTRATIVO DE ORALIDAD DE MEDELLÍN"/>
    <s v="05001233100020030404400"/>
    <s v="2019"/>
    <x v="0"/>
    <s v="ALBERTO PIEDRAHITA MUÑOZ Y HUGO DE JESÚS GIRALDO SALAZAR"/>
    <s v="CARLOS ALBERTO BALLESTEROS BARON"/>
    <n v="33513"/>
    <x v="3"/>
    <s v="FALLO DE RESPONSABILIDAD FISCAL"/>
    <s v="BAJO"/>
    <s v="BAJO"/>
    <s v="BAJO"/>
    <s v="BAJO"/>
    <n v="0.05"/>
    <x v="1"/>
    <n v="79850358"/>
    <n v="0"/>
    <x v="4"/>
    <m/>
    <s v="NO"/>
    <s v="NO"/>
    <n v="17"/>
    <s v="CARLOS EDUARDO BERMUDEZ SANCHEZ"/>
    <n v="4121"/>
    <d v="2019-08-15T00:00:00"/>
    <n v="109302"/>
    <s v="CONTRALORÍA GENERAL DE ANTIOQUIA"/>
    <m/>
    <d v="2020-07-31T00:00:00"/>
    <s v="2004-02"/>
    <s v="17"/>
    <s v="2020-06"/>
    <n v="1.3523074814063518"/>
    <n v="107982236.51637554"/>
    <n v="0"/>
    <d v="2021-02-13T00:00:00"/>
    <n v="0.53972602739726028"/>
    <n v="4.1522219311981093E-2"/>
    <n v="0"/>
    <n v="0.05"/>
    <s v="REMOTA"/>
    <x v="1"/>
    <n v="0"/>
  </r>
  <r>
    <n v="111"/>
    <d v="2006-07-28T00:00:00"/>
    <d v="2006-01-03T00:00:00"/>
    <s v="TRIBUNAL SUPERIOR DE MEDELLÍN - SALA TERCERA DE DESCONGESTIÓN LABORAL"/>
    <s v="05001310500820060002000"/>
    <s v="2019"/>
    <x v="0"/>
    <s v="MARÍA NELCY LLANO CANO"/>
    <s v="SAUL BENITEZ URREGO"/>
    <n v="85761"/>
    <x v="2"/>
    <s v="RELIQUIDACIÓN DE LA PENSIÓN"/>
    <s v="BAJO"/>
    <s v="BAJO"/>
    <s v="BAJO"/>
    <s v="BAJO"/>
    <n v="0.05"/>
    <x v="1"/>
    <n v="8695897"/>
    <n v="0"/>
    <x v="10"/>
    <m/>
    <s v="NO"/>
    <s v="NO"/>
    <n v="14"/>
    <s v="CARLOS EDUARDO BERMUDEZ SANCHEZ"/>
    <n v="4121"/>
    <d v="2019-08-15T00:00:00"/>
    <n v="109302"/>
    <s v="GESTION HUMANA Y DLLO ORGANIZACIONAL"/>
    <m/>
    <d v="2020-07-31T00:00:00"/>
    <s v="2006-07"/>
    <s v="14"/>
    <s v="2020-06"/>
    <n v="1.2065643167862028"/>
    <n v="10492159.022648191"/>
    <n v="0"/>
    <d v="2020-07-24T00:00:00"/>
    <n v="-1.9178082191780823E-2"/>
    <n v="4.1522219311981093E-2"/>
    <n v="0"/>
    <n v="0.05"/>
    <s v="REMOTA"/>
    <x v="1"/>
    <n v="0"/>
  </r>
  <r>
    <n v="112"/>
    <d v="2007-12-04T00:00:00"/>
    <d v="2007-08-27T00:00:00"/>
    <s v="TRIBUNAL ADMINISTRATIVO DE ANTIOQUIA"/>
    <s v="05001233100020070257000"/>
    <s v="2019"/>
    <x v="0"/>
    <s v="DEICY RAMÍREZ CARVAJAL Y ANDRES FELIPE MOZO RAMÍREZ"/>
    <s v="MARÍA DORIS GONZÁLEZ TORRES"/>
    <n v="114645"/>
    <x v="1"/>
    <s v="INCUMPLIMIENTO"/>
    <s v="BAJO"/>
    <s v="BAJO"/>
    <s v="BAJO"/>
    <s v="BAJO"/>
    <n v="0.05"/>
    <x v="1"/>
    <n v="3000000000"/>
    <n v="0"/>
    <x v="4"/>
    <m/>
    <s v="NO"/>
    <s v="NO"/>
    <n v="14"/>
    <s v="CARLOS EDUARDO BERMUDEZ SANCHEZ"/>
    <n v="4121"/>
    <d v="2019-08-15T00:00:00"/>
    <n v="109302"/>
    <s v="HACIENDA"/>
    <m/>
    <d v="2020-07-31T00:00:00"/>
    <s v="2007-12"/>
    <s v="14"/>
    <s v="2020-06"/>
    <n v="1.1302619402773983"/>
    <n v="3390785820.8321948"/>
    <n v="0"/>
    <d v="2021-11-30T00:00:00"/>
    <n v="1.3342465753424657"/>
    <n v="4.1522219311981093E-2"/>
    <n v="0"/>
    <n v="0.05"/>
    <s v="REMOTA"/>
    <x v="1"/>
    <n v="0"/>
  </r>
  <r>
    <n v="113"/>
    <d v="2008-07-08T00:00:00"/>
    <d v="2007-11-23T00:00:00"/>
    <s v="TRIBUNAL ADMINISTRATIVO DE ANTIOQUIA - SALA DE DECISIÓN"/>
    <s v="05001233100020070327600"/>
    <s v="2019"/>
    <x v="0"/>
    <s v="YOLANDA MARÍA VELÁSQUEZ OSORIO"/>
    <s v="GUSTAVO GÓMEZ MONTOYA"/>
    <n v="164596"/>
    <x v="3"/>
    <s v="OTRAS"/>
    <s v="BAJO"/>
    <s v="BAJO"/>
    <s v="BAJO"/>
    <s v="BAJO"/>
    <n v="0.05"/>
    <x v="1"/>
    <n v="50000000"/>
    <n v="0"/>
    <x v="2"/>
    <m/>
    <s v="NO"/>
    <s v="NO"/>
    <n v="13"/>
    <s v="CARLOS EDUARDO BERMUDEZ SANCHEZ"/>
    <n v="4121"/>
    <d v="2019-08-15T00:00:00"/>
    <n v="109302"/>
    <s v="GENERAL"/>
    <s v="CANCELACION PERSONERIA JURÍDICA"/>
    <d v="2020-07-31T00:00:00"/>
    <s v="2008-07"/>
    <s v="13"/>
    <s v="2020-06"/>
    <n v="1.0609455239090395"/>
    <n v="53047276.195451975"/>
    <n v="0"/>
    <d v="2021-07-05T00:00:00"/>
    <n v="0.92876712328767119"/>
    <n v="4.1522219311981093E-2"/>
    <n v="0"/>
    <n v="0.05"/>
    <s v="REMOTA"/>
    <x v="1"/>
    <n v="0"/>
  </r>
  <r>
    <n v="114"/>
    <d v="2008-01-30T00:00:00"/>
    <d v="2007-12-19T00:00:00"/>
    <s v="TRIBUNAL ADMINISTRATIVO DE ANTIOQUIA - SALA CUARTA DE DECISIÓN"/>
    <s v="05001233100020080005100"/>
    <s v="2019"/>
    <x v="0"/>
    <s v="INDUSTRIA DE LICORES DEL VALLE DEL CAUCA"/>
    <s v="FRANCISCO JAVIER GIL GOMEZ"/>
    <n v="89129"/>
    <x v="6"/>
    <s v="EQUILIBRIO ECONOMICO"/>
    <s v="BAJO"/>
    <s v="BAJO"/>
    <s v="BAJO"/>
    <s v="BAJO"/>
    <n v="0.05"/>
    <x v="1"/>
    <n v="2753595575"/>
    <n v="0"/>
    <x v="2"/>
    <m/>
    <s v="NO"/>
    <s v="NO"/>
    <n v="13"/>
    <s v="CARLOS EDUARDO BERMUDEZ SANCHEZ"/>
    <n v="4121"/>
    <d v="2019-08-15T00:00:00"/>
    <n v="109302"/>
    <s v="FABRICA DE LICORES DE ANTIOQUIA"/>
    <s v="RECIBI DE LA DRA.DIANA RAIZGOZA."/>
    <d v="2020-07-31T00:00:00"/>
    <s v="2008-01"/>
    <s v="13"/>
    <s v="2020-06"/>
    <n v="1.1184577136199094"/>
    <n v="3079780211.0483999"/>
    <n v="0"/>
    <d v="2021-01-26T00:00:00"/>
    <n v="0.49041095890410957"/>
    <n v="4.1522219311981093E-2"/>
    <n v="0"/>
    <n v="0.05"/>
    <s v="REMOTA"/>
    <x v="1"/>
    <n v="0"/>
  </r>
  <r>
    <n v="115"/>
    <d v="2008-01-24T00:00:00"/>
    <d v="2008-01-21T00:00:00"/>
    <s v="TRIBUNAL ADMINISTRATIVO DE ANTIOQUIA - SALA CUARTA DE DECISIÓN"/>
    <s v="05001233100020080007900"/>
    <s v="2019"/>
    <x v="0"/>
    <s v="VÍAS S.A."/>
    <s v="JOHN JAIRO VELASQUEZ AGUDELO"/>
    <n v="78294"/>
    <x v="3"/>
    <s v="ADJUDICACIÓN"/>
    <s v="BAJO"/>
    <s v="BAJO"/>
    <s v="BAJO"/>
    <s v="BAJO"/>
    <n v="0.05"/>
    <x v="1"/>
    <n v="4535888470"/>
    <n v="0"/>
    <x v="2"/>
    <m/>
    <s v="NO"/>
    <s v="NO"/>
    <n v="13"/>
    <s v="CARLOS EDUARDO BERMUDEZ SANCHEZ"/>
    <n v="4121"/>
    <d v="2019-08-15T00:00:00"/>
    <n v="109302"/>
    <s v="INFRAESTRUCTURA"/>
    <m/>
    <d v="2020-07-31T00:00:00"/>
    <s v="2008-01"/>
    <s v="13"/>
    <s v="2020-06"/>
    <n v="1.1184577136199094"/>
    <n v="5073199447.3911095"/>
    <n v="0"/>
    <d v="2021-01-20T00:00:00"/>
    <n v="0.47397260273972602"/>
    <n v="4.1522219311981093E-2"/>
    <n v="0"/>
    <n v="0.05"/>
    <s v="REMOTA"/>
    <x v="1"/>
    <n v="0"/>
  </r>
  <r>
    <n v="116"/>
    <d v="2008-04-10T00:00:00"/>
    <d v="2008-03-10T00:00:00"/>
    <s v="JUZGADO 32 ADMINISTRATIVO ORAL DE MEDELLÍN"/>
    <s v="05001333100920080005800"/>
    <s v="2019"/>
    <x v="0"/>
    <s v=" NELSON ALBEIRO MAZO MESA, SANDRA MILENA MONTOYA GARCIA, LUZ MARCELA MARQUEZ ORTEGA, CLAUDIA PATICIA AGUIRRE LÓPEZ, JACQUELINE JULIED CANO MONSALVE, ERIKA ZULAY DUQUE RENDÓN, LAURA PATRICIA GARCES GUTIERREZ, JAIRO HUMBERTO YEPES SERNA, JOHANE  DAVID DAVID, MARIO DE JESUS LONDOÑO GÓMEZ, MORELIA DE JESUS ARTEAGA GIL, SANTIAGO MEJIA ARTEAGA, SANDRA MILENA HERNANDEZ VANEGAS, RODRIGO ARNULFO MESA GIL, MATEO MESA TORRES, ESTEFANIA MESA TORRES, EVER JIOVANIS CARDONA DIAZ"/>
    <s v="JUAN ALBERTO GUTIÉRREZ VALLEJO "/>
    <n v="88520"/>
    <x v="1"/>
    <s v="ACCIDENTE DE TRANSITO"/>
    <s v="BAJO"/>
    <s v="ALTO"/>
    <s v="BAJO"/>
    <s v="MEDIO   "/>
    <n v="0.54"/>
    <x v="0"/>
    <n v="320000000"/>
    <n v="0"/>
    <x v="2"/>
    <m/>
    <s v="NO"/>
    <s v="NO"/>
    <n v="13"/>
    <s v="CARLOS EDUARDO BERMUDEZ SANCHEZ"/>
    <n v="4121"/>
    <d v="2019-08-15T00:00:00"/>
    <n v="109302"/>
    <s v="INFRAESTRUCTURA"/>
    <m/>
    <d v="2020-07-31T00:00:00"/>
    <s v="2008-04"/>
    <s v="13"/>
    <s v="2020-06"/>
    <n v="1.0852679869599111"/>
    <n v="347285755.82717156"/>
    <n v="0"/>
    <d v="2021-04-07T00:00:00"/>
    <n v="0.68493150684931503"/>
    <n v="4.1522219311981093E-2"/>
    <n v="0"/>
    <n v="0.54"/>
    <s v="ALTA"/>
    <x v="0"/>
    <n v="0"/>
  </r>
  <r>
    <n v="117"/>
    <d v="2008-07-18T00:00:00"/>
    <d v="2008-05-16T00:00:00"/>
    <s v="TRIBUNAL ADMINISTRATIVO DE ANTIOQUIA - SALA QUINTA MIXTA"/>
    <s v="05001233100020080065600"/>
    <s v="2019"/>
    <x v="0"/>
    <s v="COBACO S.A., DOCONSI S.A., CONCORPE S.A. Y GISAICO S.A."/>
    <s v="ANDREA VICTORIA MORALES"/>
    <n v="101865"/>
    <x v="6"/>
    <s v="EQUILIBRIO ECONOMICO"/>
    <s v="MEDIO   "/>
    <s v="BAJO"/>
    <s v="BAJO"/>
    <s v="MEDIO   "/>
    <n v="0.29749999999999999"/>
    <x v="2"/>
    <n v="3591412904"/>
    <n v="0.5"/>
    <x v="2"/>
    <m/>
    <s v="NO"/>
    <s v="NO"/>
    <n v="13"/>
    <s v="CARLOS EDUARDO BERMUDEZ SANCHEZ"/>
    <n v="4121"/>
    <d v="2019-08-15T00:00:00"/>
    <n v="109302"/>
    <s v="INFRAESTRUCTURA"/>
    <m/>
    <d v="2020-07-31T00:00:00"/>
    <s v="2008-07"/>
    <s v="13"/>
    <s v="2020-06"/>
    <n v="1.0609455239090395"/>
    <n v="3810293445.0079651"/>
    <n v="1905146722.5039825"/>
    <d v="2021-07-15T00:00:00"/>
    <n v="0.95616438356164379"/>
    <n v="4.1522219311981093E-2"/>
    <n v="1894904034.1662548"/>
    <n v="0.29749999999999999"/>
    <s v="MEDIA"/>
    <x v="2"/>
    <n v="1894904034.1662548"/>
  </r>
  <r>
    <n v="118"/>
    <d v="2010-08-03T00:00:00"/>
    <d v="2010-06-01T00:00:00"/>
    <s v="JUZGADO LABORAL DEL CIRCUITO DE PUERTO BERRIO ANTIOQUIA"/>
    <s v="05579310500120100010700"/>
    <s v="2019"/>
    <x v="1"/>
    <s v="JORGE IVÁN VALENCIA SILVA, FRANCISCO JAVIER GUTIERREZ, RUBIEL ARTURO PRESIGA, HUMBERTO ANTONIO ALVAREZ, HERIBERTO CARDONA FLORES, TULIO ENRIQUE AMAYA Y JESÚS EMILIO RIVERA VILLEGAS"/>
    <s v="DORIS HELENA HENAO DURÁN"/>
    <n v="42592"/>
    <x v="2"/>
    <s v="RECONOCIMIENTO Y PAGO DE PENSIÓN"/>
    <s v="BAJO"/>
    <s v="BAJO"/>
    <s v="BAJO"/>
    <s v="BAJO"/>
    <n v="0.05"/>
    <x v="1"/>
    <n v="30000000"/>
    <n v="0"/>
    <x v="5"/>
    <m/>
    <s v="NO"/>
    <s v="NO"/>
    <n v="10"/>
    <s v="CARLOS EDUARDO BERMUDEZ SANCHEZ"/>
    <n v="4121"/>
    <d v="2019-08-15T00:00:00"/>
    <n v="109302"/>
    <s v="GESTION HUMANA Y DLLO ORGANIZACIONAL"/>
    <s v="Demanda adimitida el 3 de agosto de 2010. Contestación en julio de 2011. El 30 de agosto de 2011 se llevó a cabo la primera audiencia (de conciliación), pero al final se declaró la nulidad de la audiencia, por cuanto se evidenció que faltaba por notificar a la codemandada PENSIONES DE ANTIOQUIA."/>
    <d v="2020-07-31T00:00:00"/>
    <s v="2010-08"/>
    <s v="10"/>
    <s v="2020-06"/>
    <n v="1.0036328027203736"/>
    <n v="30108984.081611209"/>
    <n v="0"/>
    <d v="2020-07-31T00:00:00"/>
    <n v="0"/>
    <n v="4.1522219311981093E-2"/>
    <n v="0"/>
    <n v="0.05"/>
    <s v="REMOTA"/>
    <x v="1"/>
    <n v="0"/>
  </r>
  <r>
    <n v="119"/>
    <d v="2012-08-28T00:00:00"/>
    <d v="2012-07-31T00:00:00"/>
    <s v="TRIBUNAL ADMINISTRATIVO DE ANTIOQUIA - SALA SEGUNDA ORALIDAD"/>
    <s v="05001233300020120015000"/>
    <s v="2019"/>
    <x v="0"/>
    <s v="FILADELFO MONTERROZA VERGARA Y OTROS"/>
    <s v="JUAN CARLOS ARABIA CAMPO"/>
    <n v="199990"/>
    <x v="7"/>
    <s v="VIOLACIÓN DERECHOS COLECTIVOS"/>
    <s v="BAJO"/>
    <s v="BAJO"/>
    <s v="BAJO"/>
    <s v="BAJO"/>
    <n v="0.05"/>
    <x v="1"/>
    <n v="5540729570"/>
    <n v="0"/>
    <x v="0"/>
    <m/>
    <s v="NO"/>
    <s v="NO"/>
    <n v="9"/>
    <s v="CARLOS EDUARDO BERMUDEZ SANCHEZ"/>
    <n v="4121"/>
    <d v="2019-08-15T00:00:00"/>
    <n v="109302"/>
    <s v="INFRAESTRUCTURA"/>
    <s v="LA ACCION DE GRUPO LA PRESENTARON 33 PERSONAS A LAS CUALES SE LES HAN INTEGRADO 132 PERSONAS MÁS"/>
    <d v="2020-07-31T00:00:00"/>
    <s v="2012-08"/>
    <s v="9"/>
    <s v="2020-06"/>
    <n v="0.942550230061453"/>
    <n v="5222415930.9117956"/>
    <n v="0"/>
    <d v="2021-08-26T00:00:00"/>
    <n v="1.0712328767123287"/>
    <n v="4.1522219311981093E-2"/>
    <n v="0"/>
    <n v="0.05"/>
    <s v="REMOTA"/>
    <x v="1"/>
    <n v="0"/>
  </r>
  <r>
    <n v="120"/>
    <d v="2012-07-30T00:00:00"/>
    <d v="2012-07-18T00:00:00"/>
    <s v="JUZGADO 31 ADMINISTRATIVO DE ORALIDAD DE MEDELLÍN"/>
    <s v="05001333101520120053800"/>
    <s v="2019"/>
    <x v="0"/>
    <s v="ROSIRIS DEL CARMEN PORTILLO ÁLVAREZ, LUIS CARLOS GONZÁLEZ VELILLA Y CLAUDIA INÉS GONZÁLEZ PORTILLO"/>
    <s v="LUIS JAVIER NARANJO LOTERO"/>
    <n v="51516"/>
    <x v="1"/>
    <s v="FALLA EN EL SERVICIO OTRAS CAUSAS"/>
    <s v="ALTO"/>
    <s v="ALTO"/>
    <s v="ALTO"/>
    <s v="ALTO"/>
    <n v="1"/>
    <x v="0"/>
    <n v="383747153"/>
    <n v="1"/>
    <x v="4"/>
    <n v="328121640"/>
    <s v="NO"/>
    <s v="NO"/>
    <n v="9"/>
    <s v="CARLOS EDUARDO BERMUDEZ SANCHEZ"/>
    <n v="4121"/>
    <d v="2019-08-15T00:00:00"/>
    <n v="109302"/>
    <s v="EDUCACION"/>
    <m/>
    <d v="2020-07-31T00:00:00"/>
    <s v="2012-07"/>
    <s v="9"/>
    <s v="2020-06"/>
    <n v="0.94293679258518415"/>
    <n v="361849309.61351591"/>
    <n v="361849309.61351591"/>
    <d v="2021-07-28T00:00:00"/>
    <n v="0.99178082191780825"/>
    <n v="4.1522219311981093E-2"/>
    <n v="359831626.97043979"/>
    <n v="1"/>
    <s v="ALTA"/>
    <x v="0"/>
    <n v="328121640"/>
  </r>
  <r>
    <n v="121"/>
    <d v="2013-04-19T00:00:00"/>
    <d v="2013-01-16T00:00:00"/>
    <s v="TRIBUNAL ADMINISTRATIVO DE ANTIOQUIA - SALA QUINTA MIXTA"/>
    <s v="05001233100020130000100"/>
    <s v="2019"/>
    <x v="0"/>
    <s v="GUILLERMO GUZMÁN HERNÁNDEZ, BETSAIDA PACHECO MARTÍNEZ, ELIANA GUZMÁN PACHECO, ELIUD GUZMÁN PACHECO, ELAIDA YULIETH GUZMÁN PACHECO Y ELLUZ YULIEDT GUZMÁN OLIER"/>
    <s v="OSCAR DARIO VILLEGAS"/>
    <n v="66848"/>
    <x v="1"/>
    <s v="VIOLACIÓN DERECHOS FUNDAMENTALES"/>
    <s v="BAJO"/>
    <s v="BAJO"/>
    <s v="BAJO"/>
    <s v="BAJO"/>
    <n v="0.05"/>
    <x v="1"/>
    <n v="4596937579"/>
    <n v="0"/>
    <x v="0"/>
    <m/>
    <s v="NO"/>
    <s v="NO"/>
    <n v="8"/>
    <s v="CARLOS EDUARDO BERMUDEZ SANCHEZ"/>
    <n v="4121"/>
    <d v="2019-08-15T00:00:00"/>
    <n v="109302"/>
    <s v="GOBIERNO"/>
    <m/>
    <d v="2020-07-31T00:00:00"/>
    <s v="2013-04"/>
    <s v="8"/>
    <s v="2020-06"/>
    <n v="0.92758915786922391"/>
    <n v="4264069457.6819992"/>
    <n v="0"/>
    <d v="2021-04-17T00:00:00"/>
    <n v="0.71232876712328763"/>
    <n v="4.1522219311981093E-2"/>
    <n v="0"/>
    <n v="0.05"/>
    <s v="REMOTA"/>
    <x v="1"/>
    <n v="0"/>
  </r>
  <r>
    <n v="122"/>
    <d v="2013-02-21T00:00:00"/>
    <d v="2013-02-19T00:00:00"/>
    <s v="JUZGADO 29 ADMINISTRATIVO DE ORALIDAD DE MEDELLÍN"/>
    <s v="05001333302920130016000"/>
    <s v="2019"/>
    <x v="0"/>
    <s v="HERNÁNDO DE JESÚS MAZO LOPERA, HORACIO DE JESÚS MAZO MEDINA, ELEIDA DE JESÚS MAZO DE CORREA Y GLORIA INES MAZO MEDINA"/>
    <s v="WALTER RAÚL MEJÍA CARDONA"/>
    <n v="90025"/>
    <x v="1"/>
    <s v="FALLA EN EL SERVICIO OTRAS CAUSAS"/>
    <s v="BAJO"/>
    <s v="BAJO"/>
    <s v="BAJO"/>
    <s v="BAJO"/>
    <n v="0.05"/>
    <x v="1"/>
    <n v="113340000"/>
    <n v="0"/>
    <x v="3"/>
    <m/>
    <s v="NO"/>
    <s v="NO"/>
    <n v="8"/>
    <s v="CARLOS EDUARDO BERMUDEZ SANCHEZ"/>
    <n v="4121"/>
    <d v="2019-08-15T00:00:00"/>
    <n v="109302"/>
    <s v="INFRAESTRUCTURA"/>
    <m/>
    <d v="2020-07-31T00:00:00"/>
    <s v="2013-02"/>
    <s v="8"/>
    <s v="2020-06"/>
    <n v="0.93184862868713714"/>
    <n v="105615723.57540013"/>
    <n v="0"/>
    <d v="2021-02-19T00:00:00"/>
    <n v="0.55616438356164388"/>
    <n v="4.1522219311981093E-2"/>
    <n v="0"/>
    <n v="0.05"/>
    <s v="REMOTA"/>
    <x v="1"/>
    <n v="0"/>
  </r>
  <r>
    <n v="123"/>
    <d v="2015-04-20T00:00:00"/>
    <d v="2013-04-05T00:00:00"/>
    <s v="TRIBUNAL ADMINISTRATIVO DE ANTIOQUIA - SALA SEGUNDA ORALIDAD"/>
    <s v="05001233300020130058100"/>
    <s v="2019"/>
    <x v="0"/>
    <s v="CORPORACION INTERUNIVERSITARIA DE SERVICIOS - CIS"/>
    <s v="ARACELLY TAMAYO RESTREPO"/>
    <n v="81368"/>
    <x v="3"/>
    <s v="OTRAS"/>
    <s v="BAJO"/>
    <s v="BAJO"/>
    <s v="BAJO"/>
    <s v="BAJO"/>
    <n v="0.05"/>
    <x v="1"/>
    <n v="152254519"/>
    <n v="0"/>
    <x v="0"/>
    <m/>
    <s v="NO"/>
    <s v="NO"/>
    <n v="10"/>
    <s v="CARLOS EDUARDO BERMUDEZ SANCHEZ"/>
    <n v="4121"/>
    <d v="2019-08-15T00:00:00"/>
    <n v="109302"/>
    <s v="CONTRALORIA DEPARTAMENTAL"/>
    <s v="CUOTA DE VIGILANCIA FISCAL CONTRALORÍA GENERAL DE ANTIOQUIA"/>
    <d v="2020-07-31T00:00:00"/>
    <s v="2015-04"/>
    <s v="10"/>
    <s v="2020-06"/>
    <n v="0.86299623578421902"/>
    <n v="131395076.77813685"/>
    <n v="0"/>
    <d v="2025-04-17T00:00:00"/>
    <n v="4.7150684931506852"/>
    <n v="4.1522219311981093E-2"/>
    <n v="0"/>
    <n v="0.05"/>
    <s v="REMOTA"/>
    <x v="1"/>
    <n v="0"/>
  </r>
  <r>
    <n v="124"/>
    <d v="2013-12-06T00:00:00"/>
    <d v="2013-09-24T00:00:00"/>
    <s v="JUZGADO 4 ADMINISTRATIVO DE ORALIDAD DE MEDELLÍN"/>
    <s v="05001333300420130079600"/>
    <s v="2019"/>
    <x v="0"/>
    <s v="LUZ ADIELA MONTOYA ZAPATA, ÁNGEL ANTONIO GARCÍA MARÍN, VALENTINA GARCÍA MONTOYA, CÉSAR AUGUSTO MONTOYA ZAPATA, YOHAN FERNEY MONTOYA ZAPATA, MARISA YOJANA MONTOYA ZAPATA, ÉRIKA LILIANA MONTOYA ZAPATA, EDIS LADY MONTOYA ZAPATA, MARÍA CONSUELO MARÍN CANO, ANA SOFÍA MORA MARÍN, MILENA ANDREA GARCÍA MARÍN, JOHANA MARÍN CANO Y ARACELLY DEL SOCORRO GARCÍA MARÍN."/>
    <s v="OSCAR DARIO VILLEGAS POSADA"/>
    <n v="66848"/>
    <x v="1"/>
    <s v="ACCIDENTE DE TRANSITO"/>
    <s v="MEDIO   "/>
    <s v="MEDIO   "/>
    <s v="BAJO"/>
    <s v="BAJO"/>
    <n v="0.29750000000000004"/>
    <x v="2"/>
    <n v="3383947251"/>
    <n v="0.5"/>
    <x v="2"/>
    <n v="1174500229"/>
    <s v="NO"/>
    <s v="NO"/>
    <n v="8"/>
    <s v="CARLOS EDUARDO BERMUDEZ SANCHEZ"/>
    <n v="4121"/>
    <d v="2019-08-15T00:00:00"/>
    <n v="109302"/>
    <s v="INFRAESTRUCTURA"/>
    <m/>
    <d v="2020-07-31T00:00:00"/>
    <s v="2013-12"/>
    <s v="8"/>
    <s v="2020-06"/>
    <n v="0.92093050530492648"/>
    <n v="3116380251.7886467"/>
    <n v="1558190125.8943233"/>
    <d v="2021-12-04T00:00:00"/>
    <n v="1.3452054794520547"/>
    <n v="4.1522219311981093E-2"/>
    <n v="1546417149.6705706"/>
    <n v="0.29750000000000004"/>
    <s v="MEDIA"/>
    <x v="0"/>
    <n v="1174500229"/>
  </r>
  <r>
    <n v="125"/>
    <d v="2014-05-09T00:00:00"/>
    <d v="2013-12-09T00:00:00"/>
    <s v="JUZGADO 5 ADMINISTRATIVO DE ORALIDAD DE MEDELLÍN"/>
    <s v="05001333300520130088800"/>
    <s v="2019"/>
    <x v="0"/>
    <s v="ÁLVARO DE JESÚS RUEDA LÓPEZ"/>
    <s v="JUAN JAIRO ARANGO HOYOS"/>
    <n v="84520"/>
    <x v="0"/>
    <s v="DECLARATORIA DE INSUBSISTENCIA"/>
    <s v="BAJO"/>
    <s v="BAJO"/>
    <s v="BAJO"/>
    <s v="BAJO"/>
    <n v="0.05"/>
    <x v="1"/>
    <n v="13295205"/>
    <n v="0"/>
    <x v="2"/>
    <m/>
    <s v="NO"/>
    <s v="NO"/>
    <n v="8"/>
    <s v="CARLOS EDUARDO BERMUDEZ SANCHEZ"/>
    <n v="4121"/>
    <d v="2019-08-15T00:00:00"/>
    <n v="109302"/>
    <s v="GESTION HUMANA Y DLLO ORGANIZACIONAL"/>
    <m/>
    <d v="2020-07-31T00:00:00"/>
    <s v="2014-05"/>
    <s v="8"/>
    <s v="2020-06"/>
    <n v="0.89867303567898893"/>
    <n v="11948042.237324473"/>
    <n v="0"/>
    <d v="2022-05-07T00:00:00"/>
    <n v="1.7671232876712328"/>
    <n v="4.1522219311981093E-2"/>
    <n v="0"/>
    <n v="0.05"/>
    <s v="REMOTA"/>
    <x v="1"/>
    <n v="0"/>
  </r>
  <r>
    <n v="126"/>
    <d v="2013-12-12T00:00:00"/>
    <d v="2013-12-04T00:00:00"/>
    <s v="JUZGADO 27 ADMINISTRATIVO DE ORALIDAD DE MEDELLÍN"/>
    <s v="05001333302720130121700"/>
    <s v="2019"/>
    <x v="0"/>
    <s v="OVIDIO DE JESÚS RAMÍREZ MURIEL"/>
    <s v="FERNANDO ALVAREZ ECHEVERRI"/>
    <n v="19152"/>
    <x v="0"/>
    <s v="DECLARATORIA DE INSUBSISTENCIA"/>
    <s v="BAJO"/>
    <s v="BAJO"/>
    <s v="BAJO"/>
    <s v="BAJO"/>
    <n v="0.05"/>
    <x v="1"/>
    <n v="6082966"/>
    <n v="0"/>
    <x v="4"/>
    <m/>
    <s v="NO"/>
    <s v="NO"/>
    <n v="8"/>
    <s v="CARLOS EDUARDO BERMUDEZ SANCHEZ"/>
    <n v="4121"/>
    <d v="2019-08-15T00:00:00"/>
    <n v="109302"/>
    <s v="GESTION HUMANA Y DLLO ORGANIZACIONAL"/>
    <m/>
    <d v="2020-07-31T00:00:00"/>
    <s v="2013-12"/>
    <s v="8"/>
    <s v="2020-06"/>
    <n v="0.92093050530492648"/>
    <n v="5601988.952132687"/>
    <n v="0"/>
    <d v="2021-12-10T00:00:00"/>
    <n v="1.3616438356164384"/>
    <n v="4.1522219311981093E-2"/>
    <n v="0"/>
    <n v="0.05"/>
    <s v="REMOTA"/>
    <x v="1"/>
    <n v="0"/>
  </r>
  <r>
    <n v="127"/>
    <d v="2015-02-04T00:00:00"/>
    <d v="2013-01-24T00:00:00"/>
    <s v="JUZGADO 23 ADMINISTRATIVO DE ORALIDAD DE MEDELLÍN"/>
    <s v="05001333302320130130300"/>
    <s v="2019"/>
    <x v="0"/>
    <s v="ANA CECILIA TOBÓN MOLINA"/>
    <s v="ANGELA MARIA BEDOYA SERNA"/>
    <n v="171422"/>
    <x v="0"/>
    <s v="DECLARATORIA DE INSUBSISTENCIA"/>
    <s v="BAJO"/>
    <s v="BAJO"/>
    <s v="BAJO"/>
    <s v="BAJO"/>
    <n v="0.05"/>
    <x v="1"/>
    <n v="161000000"/>
    <n v="0"/>
    <x v="2"/>
    <m/>
    <s v="NO"/>
    <s v="NO"/>
    <n v="9"/>
    <s v="CARLOS EDUARDO BERMUDEZ SANCHEZ"/>
    <n v="4121"/>
    <d v="2019-08-15T00:00:00"/>
    <n v="109302"/>
    <s v="GESTION HUMANA Y DLLO ORGANIZACIONAL"/>
    <m/>
    <d v="2020-07-31T00:00:00"/>
    <s v="2015-02"/>
    <s v="9"/>
    <s v="2020-06"/>
    <n v="0.87271419777299997"/>
    <n v="140506985.84145299"/>
    <n v="0"/>
    <d v="2024-02-02T00:00:00"/>
    <n v="3.5095890410958903"/>
    <n v="4.1522219311981093E-2"/>
    <n v="0"/>
    <n v="0.05"/>
    <s v="REMOTA"/>
    <x v="1"/>
    <n v="0"/>
  </r>
  <r>
    <n v="128"/>
    <d v="2014-11-12T00:00:00"/>
    <d v="2014-10-23T00:00:00"/>
    <s v="JUZGADO 19 ADMINISTRATIVO DE ORALIDAD DE MEDELLÍN"/>
    <s v="05001333301920140002800"/>
    <s v="2019"/>
    <x v="0"/>
    <s v="JESÚS ALBERTO RAMÍREZ TORRES"/>
    <s v="FRANCISCO JAVIER GOMEZ GOMEZ"/>
    <n v="63678"/>
    <x v="0"/>
    <s v="RELIQUIDACIÓN DE LA PENSIÓN"/>
    <s v="BAJO"/>
    <s v="MEDIO   "/>
    <s v="ALTO"/>
    <s v="ALTO"/>
    <n v="0.63500000000000001"/>
    <x v="0"/>
    <n v="29900000"/>
    <n v="0"/>
    <x v="2"/>
    <m/>
    <s v="NO"/>
    <s v="NO"/>
    <n v="7"/>
    <s v="CARLOS EDUARDO BERMUDEZ SANCHEZ"/>
    <n v="4121"/>
    <d v="2019-08-15T00:00:00"/>
    <n v="109302"/>
    <s v="GESTION HUMANA Y DLLO ORGANIZACIONAL"/>
    <s v="PENSIONES ANTIOQUIA"/>
    <d v="2020-07-31T00:00:00"/>
    <s v="2014-11"/>
    <s v="7"/>
    <s v="2020-06"/>
    <n v="0.89080453966281536"/>
    <n v="26635055.735918179"/>
    <n v="0"/>
    <d v="2021-11-10T00:00:00"/>
    <n v="1.2794520547945205"/>
    <n v="4.1522219311981093E-2"/>
    <n v="0"/>
    <n v="0.63500000000000001"/>
    <s v="ALTA"/>
    <x v="0"/>
    <n v="0"/>
  </r>
  <r>
    <n v="129"/>
    <d v="2014-06-24T00:00:00"/>
    <d v="2014-02-21T00:00:00"/>
    <s v="JUZGADO 30 ADMINISTRATIVO DE ORALIDAD DE MEDELLÍN"/>
    <s v="05001333303020140021200"/>
    <s v="2019"/>
    <x v="0"/>
    <s v="MARÍA GIOMAR GIRALDO ZULUAGA, ANGEL OLÍMPICO ROJAS ORTIZ, SOFIA EUGENIA ROJAS GIRALDO, MARÍA VICTORIA ROJAS GIRALDO, JIMY ALBERTO ROJAS GIRALDO, FREDI OLIMPO ROJAS GIRALDO, FRANKLIN ROJAS GIRALDO, MARÍA CAMILA DUQUE ROJAS Y GUSTAVO ANDRÉS DUQUE ROJAS"/>
    <s v="JUAN JOSE GOMEZ ARANGO"/>
    <n v="201108"/>
    <x v="1"/>
    <s v="FALLA EN EL SERVICIO OTRAS CAUSAS"/>
    <s v="ALTO"/>
    <s v="ALTO"/>
    <s v="ALTO"/>
    <s v="ALTO"/>
    <n v="1"/>
    <x v="0"/>
    <n v="1888404486"/>
    <n v="1"/>
    <x v="0"/>
    <m/>
    <s v="NO"/>
    <s v="NO"/>
    <n v="7"/>
    <s v="CARLOS EDUARDO BERMUDEZ SANCHEZ"/>
    <n v="4121"/>
    <d v="2019-08-15T00:00:00"/>
    <n v="109302"/>
    <s v="INFRAESTRUCTURA"/>
    <m/>
    <d v="2020-07-31T00:00:00"/>
    <s v="2014-06"/>
    <s v="7"/>
    <s v="2020-06"/>
    <n v="0.89783629663645648"/>
    <n v="1695478090.2619112"/>
    <n v="1695478090.2619112"/>
    <d v="2021-06-22T00:00:00"/>
    <n v="0.89315068493150684"/>
    <n v="4.1522219311981093E-2"/>
    <n v="1686961868.4544384"/>
    <n v="1"/>
    <s v="ALTA"/>
    <x v="0"/>
    <n v="1686961868.4544384"/>
  </r>
  <r>
    <n v="130"/>
    <d v="2014-04-22T00:00:00"/>
    <d v="2014-02-25T00:00:00"/>
    <s v="JUZGADO 16 ADMINISTRATIVO DE ORALIDAD DE MEDELLÍN"/>
    <s v="05001333301620140022000"/>
    <s v="2019"/>
    <x v="0"/>
    <s v="HERNAN RAMIRO CORREA ARROYO, JORGE ELIAS CORREA CORREA, PRISCA ISABEL ARROYO OJEDA, DANIELA CORREA ARROYO, ISABEL ARROYO OJEDA, LINA MARÍA CORREA ARROYO, ANA DELIA CORREA DE CORREA Y JULIO CESAR CORREA RAMÍREZ"/>
    <s v="JOSE LUIS VIVEROS ABISAMBRA"/>
    <n v="22529"/>
    <x v="1"/>
    <s v="FALLA EN EL SERVICIO OTRAS CAUSAS"/>
    <s v="BAJO"/>
    <s v="BAJO"/>
    <s v="BAJO"/>
    <s v="BAJO"/>
    <n v="0.05"/>
    <x v="1"/>
    <n v="577710000"/>
    <n v="0"/>
    <x v="0"/>
    <m/>
    <s v="NO"/>
    <s v="NO"/>
    <n v="7"/>
    <s v="CARLOS EDUARDO BERMUDEZ SANCHEZ"/>
    <n v="4121"/>
    <d v="2019-08-15T00:00:00"/>
    <n v="109302"/>
    <s v="INFRAESTRUCTURA"/>
    <s v="ACCIDENTE EN EVENTO DEPORTIVO CELEBRADO EN EL PARQUE JUAN PABLO II, PROGRAMADO POR LA LIGA ANTIOQUEÑA DE MOTOCICLISMO"/>
    <d v="2020-07-31T00:00:00"/>
    <s v="2014-04"/>
    <s v="7"/>
    <s v="2020-06"/>
    <n v="0.90302046279467518"/>
    <n v="521683951.56111181"/>
    <n v="0"/>
    <d v="2021-04-20T00:00:00"/>
    <n v="0.72054794520547949"/>
    <n v="4.1522219311981093E-2"/>
    <n v="0"/>
    <n v="0.05"/>
    <s v="REMOTA"/>
    <x v="1"/>
    <n v="0"/>
  </r>
  <r>
    <n v="131"/>
    <d v="2015-03-20T00:00:00"/>
    <d v="2014-12-01T00:00:00"/>
    <s v="JUZGADO 2 ADMINISTRATIVO DE ORALIDAD DE MEDELLÍN"/>
    <s v="05001333300220140034400"/>
    <s v="2019"/>
    <x v="0"/>
    <s v="GUSTAVO ALEXIS IBARRA GOMEZ, JENNIFER CRSTINA IBARRA GÓMEZ, MIRIAM GÓMEZ RINCÓN Y BENICIO ALBERTO IBARRA BUSTAMANTE"/>
    <s v="OSCAR DARIO VILLEGAS POSADA"/>
    <n v="66848"/>
    <x v="1"/>
    <s v="ACCIDENTE DE TRANSITO"/>
    <s v="MEDIO   "/>
    <s v="MEDIO   "/>
    <s v="MEDIO   "/>
    <s v="BAJO"/>
    <n v="0.34250000000000003"/>
    <x v="2"/>
    <n v="390631934"/>
    <n v="0.5"/>
    <x v="4"/>
    <n v="358381660"/>
    <s v="NO"/>
    <s v="NO"/>
    <n v="6"/>
    <s v="CARLOS EDUARDO BERMUDEZ SANCHEZ"/>
    <n v="4121"/>
    <d v="2019-08-15T00:00:00"/>
    <n v="109302"/>
    <s v="INFRAESTRUCTURA"/>
    <s v="RECIBI DE LA DRA. CLAUDIA GONZALEZ GONZALEZ"/>
    <d v="2020-07-31T00:00:00"/>
    <s v="2015-03"/>
    <s v="6"/>
    <s v="2020-06"/>
    <n v="0.86763134510283468"/>
    <n v="338924510.33654171"/>
    <n v="169462255.16827086"/>
    <d v="2021-03-18T00:00:00"/>
    <n v="0.63013698630136983"/>
    <n v="4.1522219311981093E-2"/>
    <n v="168861275.51439467"/>
    <n v="0.34250000000000003"/>
    <s v="MEDIA"/>
    <x v="0"/>
    <n v="358381660"/>
  </r>
  <r>
    <n v="132"/>
    <d v="2014-07-23T00:00:00"/>
    <d v="2014-06-04T00:00:00"/>
    <s v="TRIBUNAL ADMINISTRATIVO DE ANTIOQUIA - SALA PRIMERA DE ORALIDAD"/>
    <s v="05001233300020140096500"/>
    <s v="2019"/>
    <x v="0"/>
    <s v="RADAMÉS DE JESÚS RAMÍREZ URREGO"/>
    <s v="GLORIA CECILIA GALLEGO C."/>
    <n v="15803"/>
    <x v="0"/>
    <s v="RELIQUIDACIÓN DE LA PENSIÓN"/>
    <s v="ALTO"/>
    <s v="ALTO"/>
    <s v="ALTO"/>
    <s v="ALTO"/>
    <n v="1"/>
    <x v="0"/>
    <n v="43002922"/>
    <n v="1"/>
    <x v="2"/>
    <n v="43002922"/>
    <s v="NO"/>
    <s v="NO"/>
    <n v="6"/>
    <s v="CARLOS EDUARDO BERMUDEZ SANCHEZ"/>
    <n v="4121"/>
    <d v="2019-08-15T00:00:00"/>
    <n v="109302"/>
    <s v="GESTION HUMANA Y DLLO ORGANIZACIONAL"/>
    <s v="PENSIONES ANTIOQUIA"/>
    <d v="2020-07-31T00:00:00"/>
    <s v="2014-07"/>
    <s v="6"/>
    <s v="2020-06"/>
    <n v="0.89647995697306138"/>
    <n v="38551257.664275914"/>
    <n v="38551257.664275914"/>
    <d v="2020-07-21T00:00:00"/>
    <n v="-2.7397260273972601E-2"/>
    <n v="4.1522219311981093E-2"/>
    <n v="38557212.945489511"/>
    <n v="1"/>
    <s v="ALTA"/>
    <x v="0"/>
    <n v="43002922"/>
  </r>
  <r>
    <n v="133"/>
    <d v="2014-09-03T00:00:00"/>
    <d v="2014-07-25T00:00:00"/>
    <s v="JUZGADO 24 ADMINISTRATIVO DE ORALIDAD DE MEDELLÍN"/>
    <s v="05001333302420140108000"/>
    <s v="2019"/>
    <x v="0"/>
    <s v="AMPARO INÉS CORREA TORRES"/>
    <s v="YORMARI CARDONA ARROYAVE"/>
    <n v="209126"/>
    <x v="0"/>
    <s v="PENSIÓN DE SOBREVIVIENTES"/>
    <s v="ALTO"/>
    <s v="ALTO"/>
    <s v="ALTO"/>
    <s v="ALTO"/>
    <n v="1"/>
    <x v="0"/>
    <n v="7958834"/>
    <n v="1"/>
    <x v="2"/>
    <m/>
    <s v="NO"/>
    <s v="NO"/>
    <n v="7"/>
    <s v="CARLOS EDUARDO BERMUDEZ SANCHEZ"/>
    <n v="4121"/>
    <d v="2019-08-15T00:00:00"/>
    <n v="109302"/>
    <s v="GESTION HUMANA Y DLLO ORGANIZACIONAL"/>
    <m/>
    <d v="2020-07-31T00:00:00"/>
    <s v="2014-09"/>
    <s v="7"/>
    <s v="2020-06"/>
    <n v="0.89344853772170874"/>
    <n v="7110808.5992698176"/>
    <n v="7110808.5992698176"/>
    <d v="2021-09-01T00:00:00"/>
    <n v="1.0876712328767124"/>
    <n v="4.1522219311981093E-2"/>
    <n v="7067336.6860862561"/>
    <n v="1"/>
    <s v="ALTA"/>
    <x v="0"/>
    <n v="7067336.6860862561"/>
  </r>
  <r>
    <n v="134"/>
    <d v="2015-12-13T00:00:00"/>
    <d v="2014-12-19T00:00:00"/>
    <s v="JUZGADO 10 ADMINISTRATIVO DE ORALIDAD DE MEDELLÍN"/>
    <s v="05001333301020140192100"/>
    <s v="2019"/>
    <x v="0"/>
    <s v="MARIA EUGENIA MOLINA CASAS"/>
    <s v="LUZ ELENA GALLEGO CORDOBA"/>
    <n v="39931"/>
    <x v="0"/>
    <s v="RELIQUIDACIÓN DE LA PENSIÓN"/>
    <s v="ALTO"/>
    <s v="ALTO"/>
    <s v="ALTO"/>
    <s v="ALTO"/>
    <n v="1"/>
    <x v="0"/>
    <n v="2682980"/>
    <n v="1"/>
    <x v="2"/>
    <n v="2682980"/>
    <s v="NO"/>
    <s v="NO"/>
    <n v="5"/>
    <s v="CARLOS EDUARDO BERMUDEZ SANCHEZ"/>
    <n v="4121"/>
    <d v="2019-08-15T00:00:00"/>
    <n v="109302"/>
    <s v="GESTION HUMANA Y DLLO ORGANIZACIONAL"/>
    <s v="RECIBIDO DE BEATRIZ ELENA COLORADO ARCILA"/>
    <d v="2020-07-31T00:00:00"/>
    <s v="2015-12"/>
    <s v="5"/>
    <s v="2020-06"/>
    <n v="0.8321082718324041"/>
    <n v="2232529.8511609035"/>
    <n v="2232529.8511609035"/>
    <d v="2020-12-11T00:00:00"/>
    <n v="0.36438356164383562"/>
    <n v="4.1522219311981093E-2"/>
    <n v="2227948.0834302614"/>
    <n v="1"/>
    <s v="ALTA"/>
    <x v="0"/>
    <n v="2682980"/>
  </r>
  <r>
    <n v="135"/>
    <d v="2015-05-13T00:00:00"/>
    <d v="2015-01-21T00:00:00"/>
    <s v="JUZGADO 19 ADMINISTRATIVO DE ORALIDAD DE MEDELLÍN"/>
    <s v="05001333301920150007300"/>
    <s v="2019"/>
    <x v="0"/>
    <s v="CARMEN TULIA POSADA ARANGO Y OTROS"/>
    <s v="WILLIAM FERNANDO HERNÁNDEZ RUIZ"/>
    <n v="141404"/>
    <x v="1"/>
    <s v="FALLA EN EL SERVICIO OTRAS CAUSAS"/>
    <s v="BAJO"/>
    <s v="BAJO"/>
    <s v="BAJO"/>
    <s v="BAJO"/>
    <n v="0.05"/>
    <x v="1"/>
    <n v="2587200000"/>
    <n v="0"/>
    <x v="3"/>
    <m/>
    <s v="NO"/>
    <s v="NO"/>
    <n v="6"/>
    <s v="CARLOS EDUARDO BERMUDEZ SANCHEZ"/>
    <n v="4121"/>
    <d v="2019-08-15T00:00:00"/>
    <n v="109302"/>
    <s v="GOBIERNO"/>
    <m/>
    <d v="2020-07-31T00:00:00"/>
    <s v="2015-05"/>
    <s v="6"/>
    <s v="2020-06"/>
    <n v="0.86073201793714027"/>
    <n v="2226885876.8069692"/>
    <n v="0"/>
    <d v="2021-05-11T00:00:00"/>
    <n v="0.77808219178082194"/>
    <n v="4.1522219311981093E-2"/>
    <n v="0"/>
    <n v="0.05"/>
    <s v="REMOTA"/>
    <x v="1"/>
    <n v="0"/>
  </r>
  <r>
    <n v="136"/>
    <d v="2016-01-26T00:00:00"/>
    <d v="2015-12-18T00:00:00"/>
    <s v="JUZGADO CIVIL LABORAL DEL CIRCUITO DE CAUCASIA"/>
    <s v="05154311200120150022300"/>
    <s v="2019"/>
    <x v="1"/>
    <s v="OSCAR JULIO ANGULO ECHAVARRIA"/>
    <s v="JULIA FERNANDA MUÑOZ RINCON"/>
    <n v="215278"/>
    <x v="2"/>
    <s v="RECONOCIMIENTO Y PAGO DE OTRAS PRESTACIONES SALARIALES, SOLCIALES Y SALARIOS"/>
    <s v="ALTO"/>
    <s v="ALTO"/>
    <s v="ALTO"/>
    <s v="ALTO"/>
    <n v="1"/>
    <x v="0"/>
    <n v="51923555"/>
    <n v="0.16"/>
    <x v="5"/>
    <m/>
    <s v="NO"/>
    <s v="NO"/>
    <n v="5"/>
    <s v="CARLOS EDUARDO BERMUDEZ SANCHEZ"/>
    <n v="4121"/>
    <d v="2019-08-15T00:00:00"/>
    <n v="109302"/>
    <s v="EDUCACION"/>
    <m/>
    <d v="2020-07-31T00:00:00"/>
    <s v="2016-01"/>
    <s v="5"/>
    <s v="2020-06"/>
    <n v="0.82150585725380554"/>
    <n v="42655504.561940119"/>
    <n v="6824880.7299104193"/>
    <d v="2021-01-24T00:00:00"/>
    <n v="0.48493150684931507"/>
    <n v="4.1522219311981093E-2"/>
    <n v="6806246.7783682756"/>
    <n v="1"/>
    <s v="ALTA"/>
    <x v="0"/>
    <n v="6806246.7783682756"/>
  </r>
  <r>
    <n v="137"/>
    <d v="2015-06-22T00:00:00"/>
    <d v="2015-03-10T00:00:00"/>
    <s v="JUZGADO 8 ADMINISTRATIVO DE ORALIDAD DE MEDELLÍN"/>
    <s v="05001333300820150025200"/>
    <s v="2019"/>
    <x v="0"/>
    <s v="COLEGIO GIMNASIO VERMONT"/>
    <s v="LUZ GLADYS DUQUE LOPEZ"/>
    <n v="86733"/>
    <x v="3"/>
    <s v="OTRAS"/>
    <s v="BAJO"/>
    <s v="BAJO"/>
    <s v="BAJO"/>
    <s v="BAJO"/>
    <n v="0.05"/>
    <x v="1"/>
    <n v="64435000"/>
    <n v="0"/>
    <x v="2"/>
    <m/>
    <s v="NO"/>
    <s v="NO"/>
    <n v="6"/>
    <s v="CARLOS EDUARDO BERMUDEZ SANCHEZ"/>
    <n v="4121"/>
    <d v="2019-08-15T00:00:00"/>
    <n v="109302"/>
    <s v="EDUCACION"/>
    <s v="AUTORIZACIÓN COSTOS EDUCATIVOS.RECIBIDO DE BEATRIZ ELENA COLORADO ARCILA"/>
    <d v="2020-07-31T00:00:00"/>
    <s v="2015-06"/>
    <s v="6"/>
    <s v="2020-06"/>
    <n v="0.8598294089278552"/>
    <n v="55403107.964266352"/>
    <n v="0"/>
    <d v="2021-06-20T00:00:00"/>
    <n v="0.88767123287671235"/>
    <n v="4.1522219311981093E-2"/>
    <n v="0"/>
    <n v="0.05"/>
    <s v="REMOTA"/>
    <x v="1"/>
    <n v="0"/>
  </r>
  <r>
    <n v="138"/>
    <d v="2015-11-09T00:00:00"/>
    <d v="2015-06-12T00:00:00"/>
    <s v="JUZGADO 14 ADMINISTRATIVO ORAL DE MEDELLÍN"/>
    <s v="05001333301420150042400"/>
    <s v="2019"/>
    <x v="0"/>
    <s v="JAIRO ANTONIO FRANCO ALZATE"/>
    <s v="JESUS MARIA GOMEZ DUQUE"/>
    <n v="13968"/>
    <x v="8"/>
    <s v="PAGO DE SENTENCIA/CONCILIACIÓN"/>
    <s v="ALTO"/>
    <s v="ALTO"/>
    <s v="ALTO"/>
    <s v="ALTO"/>
    <n v="1"/>
    <x v="0"/>
    <n v="232601283"/>
    <n v="1"/>
    <x v="4"/>
    <n v="232601283"/>
    <s v="NO"/>
    <s v="NO"/>
    <n v="6"/>
    <s v="CARLOS EDUARDO BERMUDEZ SANCHEZ"/>
    <n v="4121"/>
    <d v="2019-08-15T00:00:00"/>
    <n v="109302"/>
    <s v="GESTION HUMANA Y DLLO ORGANIZACIONAL"/>
    <m/>
    <d v="2020-07-31T00:00:00"/>
    <s v="2015-11"/>
    <s v="6"/>
    <s v="2020-06"/>
    <n v="0.83727667088522129"/>
    <n v="194751627.87387121"/>
    <n v="194751627.87387121"/>
    <d v="2021-11-07T00:00:00"/>
    <n v="1.2712328767123289"/>
    <n v="4.1522219311981093E-2"/>
    <n v="193360798.49740994"/>
    <n v="1"/>
    <s v="ALTA"/>
    <x v="0"/>
    <n v="232601283"/>
  </r>
  <r>
    <n v="139"/>
    <d v="2015-08-14T00:00:00"/>
    <d v="2015-05-21T00:00:00"/>
    <s v="JUZGADO 4 ADMINISTRATIVO DE ORALIDAD DE MEDELLÍN"/>
    <s v="05001333300420150058600"/>
    <s v="2019"/>
    <x v="0"/>
    <s v="GLORIA EUGENIA DEL SOCORRO LOPEZ JARAMILLO"/>
    <s v="JUAN DAVID GALEANO CARDONA"/>
    <n v="188779"/>
    <x v="0"/>
    <s v="PENSIÓN DE SOBREVIVIENTES"/>
    <s v="BAJO"/>
    <s v="BAJO"/>
    <s v="BAJO"/>
    <s v="BAJO"/>
    <n v="0.05"/>
    <x v="1"/>
    <n v="193350000"/>
    <n v="0"/>
    <x v="2"/>
    <m/>
    <s v="NO"/>
    <s v="NO"/>
    <n v="6"/>
    <s v="CARLOS EDUARDO BERMUDEZ SANCHEZ"/>
    <n v="4121"/>
    <d v="2019-08-15T00:00:00"/>
    <n v="109302"/>
    <s v="GESTION HUMANA Y DLLO ORGANIZACIONAL"/>
    <s v="PENSIONES DE ANTIOQUIA"/>
    <d v="2020-07-31T00:00:00"/>
    <s v="2015-08"/>
    <s v="6"/>
    <s v="2020-06"/>
    <n v="0.85413954863106623"/>
    <n v="165147881.72781664"/>
    <n v="0"/>
    <d v="2021-08-12T00:00:00"/>
    <n v="1.0328767123287672"/>
    <n v="4.1522219311981093E-2"/>
    <n v="0"/>
    <n v="0.05"/>
    <s v="REMOTA"/>
    <x v="1"/>
    <n v="0"/>
  </r>
  <r>
    <n v="140"/>
    <d v="2015-08-14T00:00:00"/>
    <d v="2015-05-14T00:00:00"/>
    <s v="TRIBUNAL ADMINISTRATIVO DE ANTIOQUIA - SALA CUARTA DE ORALIDAD"/>
    <s v="05001233300020150104400"/>
    <s v="2019"/>
    <x v="0"/>
    <s v="PAPELES Y CARTONES S.A. - PAPELSA"/>
    <s v="MARÍA EUGENIA SÁNCHEZ ESTRADA"/>
    <n v="16222"/>
    <x v="3"/>
    <s v="VALORIZACION"/>
    <s v="ALTO"/>
    <s v="ALTO"/>
    <s v="ALTO"/>
    <s v="ALTO"/>
    <n v="1"/>
    <x v="0"/>
    <n v="2425697230"/>
    <n v="1"/>
    <x v="3"/>
    <m/>
    <s v="NO"/>
    <s v="NO"/>
    <n v="5"/>
    <s v="CARLOS EDUARDO BERMUDEZ SANCHEZ"/>
    <n v="4121"/>
    <d v="2019-08-15T00:00:00"/>
    <n v="109302"/>
    <s v="INFRAESTRUCTURA"/>
    <s v="Nulidad por contribución de valorización"/>
    <d v="2020-07-31T00:00:00"/>
    <s v="2015-08"/>
    <s v="5"/>
    <s v="2020-06"/>
    <n v="0.85413954863106623"/>
    <n v="2071883937.1478276"/>
    <n v="2071883937.1478276"/>
    <d v="2020-08-12T00:00:00"/>
    <n v="3.287671232876712E-2"/>
    <n v="4.1522219311981093E-2"/>
    <n v="2071499932.3934503"/>
    <n v="1"/>
    <s v="ALTA"/>
    <x v="0"/>
    <n v="2071499932.3934503"/>
  </r>
  <r>
    <n v="141"/>
    <d v="2016-02-09T00:00:00"/>
    <d v="2015-11-06T00:00:00"/>
    <s v="JUZGADO 21 ADMINISTRATIVO DE ORALIDAD DE MEDELLÍN"/>
    <s v="05001333302120150129000"/>
    <s v="2019"/>
    <x v="0"/>
    <s v="ARELIS IBARRA SANCHEZ"/>
    <s v="JUAN ALBERTO MORA GONZALEZ"/>
    <n v="246392"/>
    <x v="3"/>
    <s v="IMPUESTOS"/>
    <s v="BAJO"/>
    <s v="BAJO"/>
    <s v="BAJO"/>
    <s v="BAJO"/>
    <n v="0.05"/>
    <x v="1"/>
    <n v="64435000"/>
    <n v="0"/>
    <x v="1"/>
    <m/>
    <s v="NO"/>
    <s v="NO"/>
    <n v="7"/>
    <s v="CARLOS EDUARDO BERMUDEZ SANCHEZ"/>
    <n v="4121"/>
    <d v="2019-08-15T00:00:00"/>
    <n v="109302"/>
    <s v="HACIENDA"/>
    <m/>
    <d v="2020-07-31T00:00:00"/>
    <s v="2016-02"/>
    <s v="7"/>
    <s v="2020-06"/>
    <n v="0.81112653258637668"/>
    <n v="52264938.127203181"/>
    <n v="0"/>
    <d v="2023-02-07T00:00:00"/>
    <n v="2.5232876712328767"/>
    <n v="4.1522219311981093E-2"/>
    <n v="0"/>
    <n v="0.05"/>
    <s v="REMOTA"/>
    <x v="1"/>
    <n v="0"/>
  </r>
  <r>
    <n v="142"/>
    <d v="2016-02-29T00:00:00"/>
    <d v="2015-09-25T00:00:00"/>
    <s v="TRIBUNAL ADMINISTRATIVO DE ANTIOQUIA - SALA TERCERA DE ORALIDAD"/>
    <s v="05001233300020150195100"/>
    <s v="2019"/>
    <x v="0"/>
    <s v="JHON FREDY HERNANDEZ RODRIGUEZ"/>
    <s v="N/A"/>
    <s v="N/A"/>
    <x v="5"/>
    <s v="VIOLACIÓN DERECHOS COLECTIVOS"/>
    <s v="BAJO"/>
    <s v="BAJO"/>
    <s v="BAJO"/>
    <s v="BAJO"/>
    <n v="0.05"/>
    <x v="1"/>
    <n v="0"/>
    <n v="0"/>
    <x v="3"/>
    <m/>
    <s v="NO"/>
    <s v="NO"/>
    <n v="5"/>
    <s v="CARLOS EDUARDO BERMUDEZ SANCHEZ"/>
    <n v="4121"/>
    <d v="2019-08-15T00:00:00"/>
    <n v="109302"/>
    <s v="SECRETARIA DE INFRAESTRUCTURA - DIRECCION DE SISTEMAS DE INFORMACIÓN Y CATASTRO"/>
    <m/>
    <d v="2020-07-31T00:00:00"/>
    <s v="2016-02"/>
    <s v="5"/>
    <s v="2020-06"/>
    <n v="0.81112653258637668"/>
    <n v="0"/>
    <n v="0"/>
    <d v="2021-02-27T00:00:00"/>
    <n v="0.57808219178082187"/>
    <n v="4.1522219311981093E-2"/>
    <n v="0"/>
    <n v="0.05"/>
    <s v="REMOTA"/>
    <x v="1"/>
    <n v="0"/>
  </r>
  <r>
    <n v="143"/>
    <d v="2016-04-22T00:00:00"/>
    <d v="2016-03-09T00:00:00"/>
    <s v="JUZGADO CIVIL DEL CIRCUITO DE ANDES"/>
    <s v="05034311200120160008000"/>
    <s v="2019"/>
    <x v="1"/>
    <s v="LUIS FELIPE RESTREPO ARAQUE, MARIA MARTHA ELENA LOPEZ, OLGA LUCIA RESTREPO CARO, AMPARO DE JESUS VILLADA RAMIREZ Y FANNY AMPARO BEDOYA ROMAN"/>
    <s v="JUAN PABLO VALENCIA GRAJALES"/>
    <n v="192922"/>
    <x v="2"/>
    <s v="RECONOCIMIENTO Y PAGO DE OTRAS PRESTACIONES SALARIALES, SOLCIALES Y SALARIOS"/>
    <s v="ALTO"/>
    <s v="ALTO"/>
    <s v="ALTO"/>
    <s v="ALTO"/>
    <n v="1"/>
    <x v="0"/>
    <n v="176153558"/>
    <n v="0.26"/>
    <x v="4"/>
    <m/>
    <s v="NO"/>
    <s v="NO"/>
    <n v="5"/>
    <s v="CARLOS EDUARDO BERMUDEZ SANCHEZ"/>
    <n v="4121"/>
    <d v="2019-08-15T00:00:00"/>
    <n v="109302"/>
    <s v="EDUCACION"/>
    <s v="ACUMULADO CON LOS PROCESOS 2016-00073 Y 2016-00079 - BRILLADORA ESMERALDA LTDA."/>
    <d v="2020-07-31T00:00:00"/>
    <s v="2016-04"/>
    <s v="5"/>
    <s v="2020-06"/>
    <n v="0.799576959270904"/>
    <n v="140848326.27039084"/>
    <n v="36620564.83030162"/>
    <d v="2021-04-21T00:00:00"/>
    <n v="0.72328767123287674"/>
    <n v="4.1522219311981093E-2"/>
    <n v="36471534.745737128"/>
    <n v="1"/>
    <s v="ALTA"/>
    <x v="0"/>
    <n v="36471534.745737128"/>
  </r>
  <r>
    <n v="144"/>
    <d v="2016-05-11T00:00:00"/>
    <d v="2016-05-11T00:00:00"/>
    <s v="JUZGADO CIVIL LABORAL DEL CIRCUITO DE CAUCASIA"/>
    <s v="05154311200120160009200"/>
    <s v="2019"/>
    <x v="1"/>
    <s v="NELFER MANUEL SANTOS FLORES"/>
    <s v="JULIA FERNANDA MUÑOZ RINCON"/>
    <n v="215278"/>
    <x v="2"/>
    <s v="RECONOCIMIENTO Y PAGO DE OTRAS PRESTACIONES SALARIALES, SOLCIALES Y SALARIOS"/>
    <s v="ALTO"/>
    <s v="ALTO"/>
    <s v="ALTO"/>
    <s v="ALTO"/>
    <n v="1"/>
    <x v="0"/>
    <n v="15349287"/>
    <n v="1.2"/>
    <x v="5"/>
    <m/>
    <s v="NO"/>
    <s v="NO"/>
    <n v="7"/>
    <s v="CARLOS EDUARDO BERMUDEZ SANCHEZ"/>
    <n v="4121"/>
    <d v="2019-08-15T00:00:00"/>
    <n v="109302"/>
    <s v="EDUCACION"/>
    <s v="BRILLADORA ESMERALDA LTDA."/>
    <d v="2020-07-31T00:00:00"/>
    <s v="2016-05"/>
    <s v="7"/>
    <s v="2020-06"/>
    <n v="0.79552146500237941"/>
    <n v="12210687.280981977"/>
    <n v="14652824.737178372"/>
    <d v="2023-05-10T00:00:00"/>
    <n v="2.7753424657534245"/>
    <n v="4.1522219311981093E-2"/>
    <n v="14425331.94431049"/>
    <n v="1"/>
    <s v="ALTA"/>
    <x v="0"/>
    <n v="14425331.94431049"/>
  </r>
  <r>
    <n v="145"/>
    <d v="2016-06-02T00:00:00"/>
    <d v="2016-03-16T00:00:00"/>
    <s v="JUZGADO 35 ADMINISTRATIVO DE ORALIDAD DE MEDELLÍN"/>
    <s v="05001333303520160013000"/>
    <s v="2019"/>
    <x v="0"/>
    <s v="ROBINSON ALBERTO FRANCO CÁRDENAS, VIVIANA MILENA PULGARÍN RÍOS Y JOSÉ DAVID FRANCO PULGARÍN"/>
    <s v="VICTOR ALFONSO ZULETA QUIÑONES"/>
    <n v="221041"/>
    <x v="1"/>
    <s v="FALLA EN EL SERVICIO OTRAS CAUSAS"/>
    <s v="BAJO"/>
    <s v="BAJO"/>
    <s v="BAJO"/>
    <s v="BAJO"/>
    <n v="0.05"/>
    <x v="1"/>
    <n v="269045129"/>
    <n v="0"/>
    <x v="0"/>
    <m/>
    <s v="NO"/>
    <s v="NO"/>
    <n v="5"/>
    <s v="CARLOS EDUARDO BERMUDEZ SANCHEZ"/>
    <n v="4121"/>
    <d v="2019-08-15T00:00:00"/>
    <n v="109302"/>
    <s v="GENERAL"/>
    <s v="CORPORACIÓN ANTIOQUIA MIA"/>
    <d v="2020-07-31T00:00:00"/>
    <s v="2016-06"/>
    <s v="5"/>
    <s v="2020-06"/>
    <n v="0.79172380492187922"/>
    <n v="213009433.22757784"/>
    <n v="0"/>
    <d v="2021-06-01T00:00:00"/>
    <n v="0.83561643835616439"/>
    <n v="4.1522219311981093E-2"/>
    <n v="0"/>
    <n v="0.05"/>
    <s v="REMOTA"/>
    <x v="1"/>
    <n v="0"/>
  </r>
  <r>
    <n v="146"/>
    <d v="2016-07-06T00:00:00"/>
    <d v="2016-05-20T00:00:00"/>
    <s v="JUZGADO 20 ADMINISTRATIVO ORAL DE MEDELLIN"/>
    <s v="05001333302020160028600"/>
    <s v="2019"/>
    <x v="0"/>
    <s v="OMAR DE JESUS PALACIO DAVID, NELLY DE JESÚS CORTÉS GÓMEZ, MARÍA KATHERINE PALACIO CORTÉS Y JULIANA MARÍA PALACIO CORTÉS"/>
    <s v="LUIS ANTONIO MEDIA CASAS"/>
    <n v="29731"/>
    <x v="1"/>
    <s v="FALLA EN EL SERVICIO OTRAS CAUSAS"/>
    <s v="BAJO"/>
    <s v="BAJO"/>
    <s v="BAJO"/>
    <s v="BAJO"/>
    <n v="0.05"/>
    <x v="1"/>
    <n v="2173653800"/>
    <n v="0"/>
    <x v="1"/>
    <m/>
    <s v="NO"/>
    <s v="NO"/>
    <n v="5"/>
    <s v="CARLOS EDUARDO BERMUDEZ SANCHEZ"/>
    <n v="4121"/>
    <d v="2019-08-15T00:00:00"/>
    <n v="109302"/>
    <s v="SECRETARIA DE GOBIERNO"/>
    <s v="SENTENCIA DE PRIMERA FAVORABLE"/>
    <d v="2020-07-31T00:00:00"/>
    <s v="2016-07"/>
    <s v="5"/>
    <s v="2020-06"/>
    <n v="0.78762830642941495"/>
    <n v="1712031261.2578623"/>
    <n v="0"/>
    <d v="2021-07-05T00:00:00"/>
    <n v="0.92876712328767119"/>
    <n v="4.1522219311981093E-2"/>
    <n v="0"/>
    <n v="0.05"/>
    <s v="REMOTA"/>
    <x v="1"/>
    <n v="0"/>
  </r>
  <r>
    <n v="147"/>
    <d v="2016-04-07T00:00:00"/>
    <d v="2016-04-01T00:00:00"/>
    <s v="JUZGADO 26 ADMINISTRATIVO ORAL DE MEDELLÍN"/>
    <s v="05001333302620160029600"/>
    <s v="2019"/>
    <x v="0"/>
    <s v="LAURA GARCIA DE ARBOLEDA"/>
    <s v="JOHN FREDY JARAMILLO HOYOS"/>
    <n v="151110"/>
    <x v="0"/>
    <s v="PENSIÓN DE SOBREVIVIENTES"/>
    <s v="BAJO"/>
    <s v="BAJO"/>
    <s v="BAJO"/>
    <s v="BAJO"/>
    <n v="0.05"/>
    <x v="1"/>
    <n v="34475000"/>
    <n v="0"/>
    <x v="2"/>
    <m/>
    <s v="NO"/>
    <s v="NO"/>
    <n v="5"/>
    <s v="CARLOS EDUARDO BERMUDEZ SANCHEZ"/>
    <n v="4121"/>
    <d v="2019-08-15T00:00:00"/>
    <n v="109302"/>
    <s v="GESTION HUMANA Y DLLO ORGANIZACIONAL"/>
    <m/>
    <d v="2020-07-31T00:00:00"/>
    <s v="2016-04"/>
    <s v="5"/>
    <s v="2020-06"/>
    <n v="0.799576959270904"/>
    <n v="27565415.670864414"/>
    <n v="0"/>
    <d v="2021-04-06T00:00:00"/>
    <n v="0.68219178082191778"/>
    <n v="4.1522219311981093E-2"/>
    <n v="0"/>
    <n v="0.05"/>
    <s v="REMOTA"/>
    <x v="1"/>
    <n v="0"/>
  </r>
  <r>
    <n v="148"/>
    <d v="2016-03-01T00:00:00"/>
    <d v="2016-02-16T00:00:00"/>
    <s v="JUZGADO 34 ADMINISTRATIVO ORAL DE MEDELLIN"/>
    <s v="05001333303420160030000"/>
    <s v="2019"/>
    <x v="0"/>
    <s v="BARBARA BEATRIZ BEDOYA OSORNO "/>
    <s v="GABRIEL EDUARDO BALZAN"/>
    <n v="79343"/>
    <x v="0"/>
    <s v="INDEMNIZACIÓN SUSTITUTIVA DE LA PENSIÓN"/>
    <s v="ALTO"/>
    <s v="ALTO"/>
    <s v="ALTO"/>
    <s v="ALTO"/>
    <n v="1"/>
    <x v="0"/>
    <n v="10517842"/>
    <n v="1"/>
    <x v="2"/>
    <n v="10517842"/>
    <s v="NO"/>
    <s v="NO"/>
    <n v="5"/>
    <s v="CARLOS EDUARDO BERMUDEZ SANCHEZ"/>
    <n v="4121"/>
    <d v="2019-08-15T00:00:00"/>
    <n v="109302"/>
    <s v="GESTION HUMANA Y DLLO ORGANIZACIONAL"/>
    <m/>
    <d v="2020-07-31T00:00:00"/>
    <s v="2016-03"/>
    <s v="5"/>
    <s v="2020-06"/>
    <n v="0.80354364508127107"/>
    <n v="8451545.0990688857"/>
    <n v="8451545.0990688857"/>
    <d v="2021-02-28T00:00:00"/>
    <n v="0.58082191780821912"/>
    <n v="4.1522219311981093E-2"/>
    <n v="8423914.4385826252"/>
    <n v="1"/>
    <s v="ALTA"/>
    <x v="0"/>
    <n v="10517842"/>
  </r>
  <r>
    <n v="149"/>
    <d v="2016-04-11T00:00:00"/>
    <d v="2016-02-16T00:00:00"/>
    <s v="JUZGADO 34 ADMINISTRATIVO ORAL DE MEDELLIN"/>
    <s v="05001333303420160030600"/>
    <s v="2019"/>
    <x v="0"/>
    <s v="HUMBERTO ANIBAL RESTREPO VELEZ"/>
    <s v="HUMBERTO ANIBAL RESTREPO VELEZ"/>
    <n v="42174"/>
    <x v="3"/>
    <s v="IMPUESTOS"/>
    <s v="ALTO"/>
    <s v="ALTO"/>
    <s v="ALTO"/>
    <s v="ALTO"/>
    <n v="1"/>
    <x v="0"/>
    <n v="44642"/>
    <n v="1"/>
    <x v="2"/>
    <n v="44642"/>
    <s v="NO"/>
    <s v="NO"/>
    <n v="5"/>
    <s v="CARLOS EDUARDO BERMUDEZ SANCHEZ"/>
    <n v="4121"/>
    <d v="2019-08-15T00:00:00"/>
    <n v="109302"/>
    <s v="HACIENDA"/>
    <m/>
    <d v="2020-07-31T00:00:00"/>
    <s v="2016-04"/>
    <s v="5"/>
    <s v="2020-06"/>
    <n v="0.799576959270904"/>
    <n v="35694.7146157717"/>
    <n v="35694.7146157717"/>
    <d v="2021-04-10T00:00:00"/>
    <n v="0.69315068493150689"/>
    <n v="4.1522219311981093E-2"/>
    <n v="35555.493122059634"/>
    <n v="1"/>
    <s v="ALTA"/>
    <x v="0"/>
    <n v="44642"/>
  </r>
  <r>
    <n v="150"/>
    <d v="2016-07-25T00:00:00"/>
    <d v="2016-04-04T00:00:00"/>
    <s v="JUZGADO 4 LABORAL DEL CIRCUITO DE MEDELLÍN"/>
    <s v="05001310500420160038900"/>
    <s v="2019"/>
    <x v="1"/>
    <s v="JOSE NORVEY RAMIREZ HERRERA"/>
    <s v="CARLOS ALBERTO BALLESTEROS BARON"/>
    <n v="33513"/>
    <x v="2"/>
    <s v="REINTEGRO POR REESTRUCTURACIÓN"/>
    <s v="BAJO"/>
    <s v="BAJO"/>
    <s v="BAJO"/>
    <s v="BAJO"/>
    <n v="0.05"/>
    <x v="1"/>
    <n v="13789100"/>
    <n v="0"/>
    <x v="4"/>
    <m/>
    <s v="NO"/>
    <s v="NO"/>
    <n v="5"/>
    <s v="CARLOS EDUARDO BERMUDEZ SANCHEZ"/>
    <n v="4121"/>
    <d v="2019-08-15T00:00:00"/>
    <n v="109302"/>
    <s v="GESTION HUMANA Y DLLO ORGANIZACIONAL"/>
    <m/>
    <d v="2020-07-31T00:00:00"/>
    <s v="2016-07"/>
    <s v="5"/>
    <s v="2020-06"/>
    <n v="0.78762830642941495"/>
    <n v="10860685.480185846"/>
    <n v="0"/>
    <d v="2021-07-24T00:00:00"/>
    <n v="0.98082191780821915"/>
    <n v="4.1522219311981093E-2"/>
    <n v="0"/>
    <n v="0.05"/>
    <s v="REMOTA"/>
    <x v="1"/>
    <n v="0"/>
  </r>
  <r>
    <n v="151"/>
    <d v="2016-09-07T00:00:00"/>
    <d v="2016-06-16T00:00:00"/>
    <s v="JUZGADO 20 LABORAL DEL CIRCUITO DE MEDELLÍN"/>
    <s v="05001310502020160071800"/>
    <s v="2019"/>
    <x v="1"/>
    <s v="MARTHA IMELDA AREIZA DE RUIZ"/>
    <s v="FRANCISCO ALBERTO GIRALDO LUNA "/>
    <n v="122621"/>
    <x v="2"/>
    <s v="PENSIÓN DE SOBREVIVIENTES"/>
    <s v="MEDIO   "/>
    <s v="MEDIO   "/>
    <s v="BAJO"/>
    <s v="MEDIO   "/>
    <n v="0.45500000000000002"/>
    <x v="2"/>
    <n v="20000000"/>
    <n v="0"/>
    <x v="9"/>
    <m/>
    <s v="NO"/>
    <s v="NO"/>
    <n v="5"/>
    <s v="CARLOS EDUARDO BERMUDEZ SANCHEZ"/>
    <n v="4121"/>
    <d v="2019-08-15T00:00:00"/>
    <n v="109302"/>
    <s v="GESTION HUMANA Y DLLO ORGANIZACIONAL"/>
    <s v="LO CONOCIÓ LA CONTENCIOSO ADMINISTRATIVO CON EL RADICADO 0500133330172017005700, PERO EL TRIBUNAL DECIDIÓ QUE ERA COMPETENTE LA ORDINARIA LABORAL"/>
    <d v="2020-07-31T00:00:00"/>
    <s v="2016-09"/>
    <s v="5"/>
    <s v="2020-06"/>
    <n v="0.79057379366945824"/>
    <n v="15811475.873389164"/>
    <n v="0"/>
    <d v="2021-09-06T00:00:00"/>
    <n v="1.1013698630136985"/>
    <n v="4.1522219311981093E-2"/>
    <n v="0"/>
    <n v="0.45500000000000002"/>
    <s v="MEDIA"/>
    <x v="2"/>
    <n v="0"/>
  </r>
  <r>
    <n v="152"/>
    <d v="2016-12-02T00:00:00"/>
    <d v="2016-11-24T00:00:00"/>
    <s v="JUZGADO 29 ADMINISTRATIVO DE ORALIDAD DE MEDELLÍN"/>
    <s v="05001333302920160086100"/>
    <s v="2019"/>
    <x v="0"/>
    <s v="MERY DE JESUS PAREJA MONCADA"/>
    <s v="JAVIER ENRIQUE MUÑOZ VALDIVIESO"/>
    <n v="109355"/>
    <x v="0"/>
    <s v="PENSIÓN DE SOBREVIVIENTES"/>
    <s v="BAJO"/>
    <s v="BAJO"/>
    <s v="BAJO"/>
    <s v="BAJO"/>
    <n v="0.05"/>
    <x v="1"/>
    <n v="60860233"/>
    <n v="0"/>
    <x v="2"/>
    <m/>
    <s v="NO"/>
    <s v="NO"/>
    <n v="5"/>
    <s v="CARLOS EDUARDO BERMUDEZ SANCHEZ"/>
    <n v="4121"/>
    <d v="2019-08-15T00:00:00"/>
    <n v="109302"/>
    <s v="GESTION HUMANA Y DLLO ORGANIZACIONAL"/>
    <s v="RECIBIDO DE LA DRA. AMPARO DAVILA VIDES"/>
    <d v="2020-07-31T00:00:00"/>
    <s v="2016-12"/>
    <s v="5"/>
    <s v="2020-06"/>
    <n v="0.78688289821902468"/>
    <n v="47889876.529325128"/>
    <n v="0"/>
    <d v="2021-12-01T00:00:00"/>
    <n v="1.3369863013698631"/>
    <n v="4.1522219311981093E-2"/>
    <n v="0"/>
    <n v="0.05"/>
    <s v="REMOTA"/>
    <x v="1"/>
    <n v="0"/>
  </r>
  <r>
    <n v="153"/>
    <d v="2017-01-27T00:00:00"/>
    <d v="2016-09-26T00:00:00"/>
    <s v="JUZGADO 35 ADMINISTRATIVO DE ORALIDAD DE MEDELLÍN"/>
    <s v="05001333303520160090600"/>
    <s v="2019"/>
    <x v="0"/>
    <s v="DALGIS MARIA SALAZAR ORREGO, JUAN CARLOS HERNÁNDEZ DÍAZ, JUAN CARLOS HERNÁNDEZ SALAZAR, JORGE IVÁN DAZA SALAZAR, DAVISON ESTEBAN DAZA SALAZAR, LUZ ENITH DAZA SALAZAR, SEBASTIÁN ANDRÉS CARDONA SALAZAR, VÍCTOR ALFONSO SERPA SALAZAR, AMANDA DE JESÚS ORREGO, JOSÉ MARÍA SALAZAR HERRERA, GILMA DEL SOCORRO SALAZAR, JOSÉ LUIS SALAZAR ORREGO Y JUAN GABRIEL SALAZAR ORREGO"/>
    <s v="BAYRON DE JESUS TAMAYO TORO"/>
    <n v="142935"/>
    <x v="1"/>
    <s v="FALLA EN EL SERVICIO DE EDUCACIÓN"/>
    <s v="ALTO"/>
    <s v="ALTO"/>
    <s v="ALTO"/>
    <s v="ALTO"/>
    <n v="1"/>
    <x v="0"/>
    <n v="1328111400"/>
    <n v="1"/>
    <x v="0"/>
    <m/>
    <s v="NO"/>
    <s v="NO"/>
    <n v="4"/>
    <s v="CARLOS EDUARDO BERMUDEZ SANCHEZ"/>
    <n v="4121"/>
    <d v="2019-08-15T00:00:00"/>
    <n v="109302"/>
    <s v="EDUCACION"/>
    <m/>
    <d v="2020-07-31T00:00:00"/>
    <s v="2017-01"/>
    <s v="4"/>
    <s v="2020-06"/>
    <n v="0.77890601703822215"/>
    <n v="1034473960.7570571"/>
    <n v="1034473960.7570571"/>
    <d v="2021-01-26T00:00:00"/>
    <n v="0.49041095890410957"/>
    <n v="4.1522219311981093E-2"/>
    <n v="1031617669.3174541"/>
    <n v="1"/>
    <s v="ALTA"/>
    <x v="0"/>
    <n v="1031617669.3174541"/>
  </r>
  <r>
    <n v="154"/>
    <d v="2016-10-13T00:00:00"/>
    <d v="2016-08-23T00:00:00"/>
    <s v="TRIBUNAL ADMINISTRATIVO DE ANTIOQUIA - SALA CUARTA DE ORALIDAD"/>
    <s v="05001233300020160191000"/>
    <s v="2019"/>
    <x v="0"/>
    <s v="JOSE HUMBERTO ZAPATA ARCILA"/>
    <s v="NELSON ADRIAN TOTO QUINTERO"/>
    <n v="152939"/>
    <x v="0"/>
    <s v="RELIQUIDACIÓN DE LA PENSIÓN"/>
    <s v="BAJO"/>
    <s v="BAJO"/>
    <s v="BAJO"/>
    <s v="BAJO"/>
    <n v="0.05"/>
    <x v="1"/>
    <n v="55476799"/>
    <n v="0"/>
    <x v="0"/>
    <m/>
    <s v="NO"/>
    <s v="NO"/>
    <n v="5"/>
    <s v="CARLOS EDUARDO BERMUDEZ SANCHEZ"/>
    <n v="4121"/>
    <d v="2019-08-15T00:00:00"/>
    <n v="109302"/>
    <s v="GESTION HUMANA Y DLLO ORGANIZACIONAL"/>
    <m/>
    <d v="2020-07-31T00:00:00"/>
    <s v="2016-10"/>
    <s v="5"/>
    <s v="2020-06"/>
    <n v="0.79104764067648514"/>
    <n v="43884790.961233594"/>
    <n v="0"/>
    <d v="2021-10-12T00:00:00"/>
    <n v="1.2"/>
    <n v="4.1522219311981093E-2"/>
    <n v="0"/>
    <n v="0.05"/>
    <s v="REMOTA"/>
    <x v="1"/>
    <n v="0"/>
  </r>
  <r>
    <n v="155"/>
    <d v="2017-03-13T00:00:00"/>
    <d v="2017-02-02T00:00:00"/>
    <s v="JUZGADO CIVIL LABORAL DEL CIRCUITO DE CAUCASIA"/>
    <s v="05154311200120170001500"/>
    <s v="2019"/>
    <x v="1"/>
    <s v="LORENZO LEAL PADILLA, ROGELIO ALONSO JARAMILLO, CRISTIÁN ALFREDO BENITES TORRES, GABRIEL ÁNGEL MARTÍNEZ Y MANUEL ENRIQUE MORALES"/>
    <s v="SIGIFREDO MANUEL CORDOBA JULIO "/>
    <n v="58837"/>
    <x v="2"/>
    <s v="RECONOCIMIENTO Y PAGO DE OTRAS PRESTACIONES SALARIALES, SOLCIALES Y SALARIOS"/>
    <s v="BAJO"/>
    <s v="BAJO"/>
    <s v="BAJO"/>
    <s v="BAJO"/>
    <n v="0.05"/>
    <x v="1"/>
    <n v="14754340"/>
    <n v="0"/>
    <x v="7"/>
    <m/>
    <s v="NO"/>
    <s v="NO"/>
    <n v="4"/>
    <s v="CARLOS EDUARDO BERMUDEZ SANCHEZ"/>
    <n v="4121"/>
    <d v="2019-08-15T00:00:00"/>
    <n v="109302"/>
    <s v="INFANCIA, ADOLESCENCIA Y JUVENTUD"/>
    <m/>
    <d v="2020-07-31T00:00:00"/>
    <s v="2017-03"/>
    <s v="4"/>
    <s v="2020-06"/>
    <n v="0.76757466281447584"/>
    <n v="11325057.550550133"/>
    <n v="0"/>
    <d v="2021-03-12T00:00:00"/>
    <n v="0.61369863013698633"/>
    <n v="4.1522219311981093E-2"/>
    <n v="0"/>
    <n v="0.05"/>
    <s v="REMOTA"/>
    <x v="1"/>
    <n v="0"/>
  </r>
  <r>
    <n v="156"/>
    <d v="2017-02-16T00:00:00"/>
    <d v="2017-01-27T00:00:00"/>
    <s v="JUZGADO 36 ADMINISTRATIVO DE ORALIDAD DE MEDELLÍN"/>
    <s v="05001333303620170003300"/>
    <s v="2019"/>
    <x v="0"/>
    <s v="MUNICIPIO DE ITAGÜÍ"/>
    <s v="GLORIA PATRICIA PABON RESTREPO"/>
    <n v="77889"/>
    <x v="3"/>
    <s v="IMPUESTOS"/>
    <s v="ALTO"/>
    <s v="ALTO"/>
    <s v="ALTO"/>
    <s v="ALTO"/>
    <n v="1"/>
    <x v="0"/>
    <n v="1309800"/>
    <n v="0"/>
    <x v="2"/>
    <m/>
    <s v="NO"/>
    <s v="NO"/>
    <n v="4"/>
    <s v="CARLOS EDUARDO BERMUDEZ SANCHEZ"/>
    <n v="4121"/>
    <d v="2019-08-15T00:00:00"/>
    <n v="109302"/>
    <s v="HACIENDA"/>
    <s v="RECIBI DE LA DRA. CLAUDIA GONZALEZ GONZALEZ"/>
    <d v="2020-07-31T00:00:00"/>
    <s v="2017-02"/>
    <s v="4"/>
    <s v="2020-06"/>
    <n v="0.77115025586143982"/>
    <n v="1010052.6051273139"/>
    <n v="0"/>
    <d v="2021-02-15T00:00:00"/>
    <n v="0.54520547945205478"/>
    <n v="4.1522219311981093E-2"/>
    <n v="0"/>
    <n v="1"/>
    <s v="ALTA"/>
    <x v="0"/>
    <n v="0"/>
  </r>
  <r>
    <n v="157"/>
    <d v="2017-03-09T00:00:00"/>
    <d v="2017-02-09T00:00:00"/>
    <s v="JUZGADO 1 ADMINISTRATIVO DE ORALIDAD DE MEDELLÍN"/>
    <s v="05001333300120170006100"/>
    <s v="2019"/>
    <x v="0"/>
    <s v="OSCAR TULIO VARGAS MENA, SEBASTIÁN VARGAS SÁNCHEZ, ONOLIA DEL SOCORRO SÁNCHEZ SÁNCHEZ, MABERIK VARGAS SÁNCHEZ, NICOLÁS RESTREPO VARGAS Y DANIEL ALEJANDRO RESTREPO ZEA"/>
    <s v="MARTHA INES CEBALLOS SEGURA"/>
    <n v="225678"/>
    <x v="1"/>
    <s v="FALLA EN EL SERVICIO DE EDUCACIÓN"/>
    <s v="ALTO"/>
    <s v="ALTO"/>
    <s v="ALTO"/>
    <s v="ALTO"/>
    <n v="1"/>
    <x v="0"/>
    <n v="982893196"/>
    <n v="1"/>
    <x v="0"/>
    <m/>
    <s v="NO"/>
    <s v="NO"/>
    <n v="5"/>
    <s v="CARLOS EDUARDO BERMUDEZ SANCHEZ"/>
    <n v="4121"/>
    <d v="2019-08-15T00:00:00"/>
    <n v="109302"/>
    <s v="EDUCACION"/>
    <m/>
    <d v="2020-07-31T00:00:00"/>
    <s v="2017-03"/>
    <s v="5"/>
    <s v="2020-06"/>
    <n v="0.76757466281447584"/>
    <n v="754443913.50234246"/>
    <n v="754443913.50234246"/>
    <d v="2022-03-08T00:00:00"/>
    <n v="1.6027397260273972"/>
    <n v="4.1522219311981093E-2"/>
    <n v="747657312.80667865"/>
    <n v="1"/>
    <s v="ALTA"/>
    <x v="0"/>
    <n v="747657312.80667865"/>
  </r>
  <r>
    <n v="158"/>
    <d v="2017-03-27T00:00:00"/>
    <d v="2017-02-08T00:00:00"/>
    <s v="JUZGADO 12 ADMINISTRATIVO DE ORALIDAD DE MEDELLÍN"/>
    <s v="05001333301220170006100"/>
    <s v="2019"/>
    <x v="0"/>
    <s v="ANA MARIA OLEA FUENTES, HIGINIO ALEJANDRO BARRIOS RUIZ, ANA MARÍA BARRIOS OLEA, VIRGINIA BARRIOS OLEA, FLOR MARÍA BARRIOS OLEA, ALEJANDRO ALBERTO BARRIOS OLEA, JAVIER ANDRÉS BARRIOS OLEA, LORENA OLEA PÉREZ Y LUIS FERNANDO OLEA PATIÑO"/>
    <s v="MANUEL ANTONIO BALLESTEROS ROMERO"/>
    <n v="98257"/>
    <x v="1"/>
    <s v="FALLA EN EL SERVICIO OTRAS CAUSAS"/>
    <s v="ALTO"/>
    <s v="ALTO"/>
    <s v="ALTO"/>
    <s v="ALTO"/>
    <n v="1"/>
    <x v="0"/>
    <n v="1235644614"/>
    <n v="0.57999999999999996"/>
    <x v="3"/>
    <m/>
    <s v="NO"/>
    <s v="NO"/>
    <n v="4"/>
    <s v="CARLOS EDUARDO BERMUDEZ SANCHEZ"/>
    <n v="4121"/>
    <d v="2019-08-15T00:00:00"/>
    <n v="109302"/>
    <s v="INFRAESTRUCTURA"/>
    <m/>
    <d v="2020-07-31T00:00:00"/>
    <s v="2017-03"/>
    <s v="4"/>
    <s v="2020-06"/>
    <n v="0.76757466281447584"/>
    <n v="948449497.94957316"/>
    <n v="550100708.81075239"/>
    <d v="2021-03-26T00:00:00"/>
    <n v="0.65205479452054793"/>
    <n v="4.1522219311981093E-2"/>
    <n v="548082104.03661013"/>
    <n v="1"/>
    <s v="ALTA"/>
    <x v="0"/>
    <n v="548082104.03661013"/>
  </r>
  <r>
    <n v="159"/>
    <d v="2017-07-06T00:00:00"/>
    <d v="2017-04-21T00:00:00"/>
    <s v="JUZGADO 5 ADMINISTRATIVO DE ORALIDAD DE MEDELLÍN"/>
    <s v="05001333300520170018700"/>
    <s v="2019"/>
    <x v="0"/>
    <s v="NACION - U.A.E. DIRECCIÓN DE IMPUESTOS Y ADUANAS NACIONALES - DIRECCIÓN SECCIONAL DE ADUANAS MEDELLÍN"/>
    <s v="LUZ MARINA LOPEZ BOTERO"/>
    <n v="60637"/>
    <x v="3"/>
    <s v="IMPUESTOS"/>
    <s v="BAJO"/>
    <s v="BAJO"/>
    <s v="BAJO"/>
    <s v="BAJO"/>
    <n v="0.05"/>
    <x v="1"/>
    <n v="2254900"/>
    <n v="0"/>
    <x v="0"/>
    <m/>
    <s v="NO"/>
    <s v="NO"/>
    <n v="4"/>
    <s v="CARLOS EDUARDO BERMUDEZ SANCHEZ"/>
    <n v="4121"/>
    <d v="2019-08-15T00:00:00"/>
    <n v="109302"/>
    <s v="HACIENDA"/>
    <m/>
    <d v="2020-07-31T00:00:00"/>
    <s v="2017-07"/>
    <s v="4"/>
    <s v="2020-06"/>
    <n v="0.76175497984527818"/>
    <n v="1717681.3040531178"/>
    <n v="0"/>
    <d v="2021-07-05T00:00:00"/>
    <n v="0.92876712328767119"/>
    <n v="4.1522219311981093E-2"/>
    <n v="0"/>
    <n v="0.05"/>
    <s v="REMOTA"/>
    <x v="1"/>
    <n v="0"/>
  </r>
  <r>
    <n v="160"/>
    <d v="2017-05-18T00:00:00"/>
    <d v="2017-04-27T00:00:00"/>
    <s v="JUZGADO 3 ADMINISTRATIVO DE ORALIDAD DE MEDELLÍN"/>
    <s v="05001333300320170023400"/>
    <s v="2019"/>
    <x v="0"/>
    <s v="CERVECERÍA UNIÓN S.A."/>
    <s v="NESTOR RAUL RODRIGUEZ PORRAS"/>
    <n v="76739"/>
    <x v="3"/>
    <s v="IMPUESTOS"/>
    <s v="MEDIO   "/>
    <s v="MEDIO   "/>
    <s v="BAJO"/>
    <s v="BAJO"/>
    <n v="0.29750000000000004"/>
    <x v="2"/>
    <n v="66605472"/>
    <n v="0"/>
    <x v="0"/>
    <m/>
    <s v="NO"/>
    <s v="NO"/>
    <n v="5"/>
    <s v="CARLOS EDUARDO BERMUDEZ SANCHEZ"/>
    <n v="4121"/>
    <d v="2019-08-15T00:00:00"/>
    <n v="109302"/>
    <s v="HACIENDA"/>
    <m/>
    <d v="2020-07-31T00:00:00"/>
    <s v="2017-05"/>
    <s v="5"/>
    <s v="2020-06"/>
    <n v="0.76223816507249575"/>
    <n v="50769232.761067495"/>
    <n v="0"/>
    <d v="2022-05-17T00:00:00"/>
    <n v="1.7945205479452055"/>
    <n v="4.1522219311981093E-2"/>
    <n v="0"/>
    <n v="0.29750000000000004"/>
    <s v="MEDIA"/>
    <x v="2"/>
    <n v="0"/>
  </r>
  <r>
    <n v="161"/>
    <d v="2017-07-10T00:00:00"/>
    <d v="2017-07-04T00:00:00"/>
    <s v="JUZGADO DIECIOCHO ADMINISTRATIVO DE ORALIDAD DE MEDELLÍN"/>
    <s v="05001333301820170033600"/>
    <s v="2019"/>
    <x v="0"/>
    <s v="LUZ AIDE SANCHEZ, ALBA REGINA GAVIRIA SÁNCHEZ, DORA PATRICIA GAVIRIA SÁNCHEZ, JUAN ESTEBAN SÁNCHEZ Y MARÍA FABIOLA ANGARITA CORRALES"/>
    <s v="KAREN PAULINA RESTREPO CASTRILLON "/>
    <n v="181656"/>
    <x v="1"/>
    <s v="FALLA EN EL SERVICIO OTRAS CAUSAS"/>
    <s v="BAJO"/>
    <s v="BAJO"/>
    <s v="BAJO"/>
    <s v="BAJO"/>
    <n v="0.05"/>
    <x v="1"/>
    <n v="678514178"/>
    <n v="0"/>
    <x v="4"/>
    <m/>
    <s v="NO"/>
    <s v="NO"/>
    <n v="4"/>
    <s v="CARLOS EDUARDO BERMUDEZ SANCHEZ"/>
    <n v="4121"/>
    <d v="2019-08-15T00:00:00"/>
    <n v="109302"/>
    <s v="DAPARD"/>
    <m/>
    <d v="2020-07-31T00:00:00"/>
    <s v="2017-07"/>
    <s v="4"/>
    <s v="2020-06"/>
    <n v="0.76175497984527818"/>
    <n v="516861553.98712552"/>
    <n v="0"/>
    <d v="2021-07-09T00:00:00"/>
    <n v="0.9397260273972603"/>
    <n v="4.1522219311981093E-2"/>
    <n v="0"/>
    <n v="0.05"/>
    <s v="REMOTA"/>
    <x v="1"/>
    <n v="0"/>
  </r>
  <r>
    <n v="162"/>
    <d v="2017-12-15T00:00:00"/>
    <d v="2017-11-03T00:00:00"/>
    <s v="JUZGADO 3 ADMINISTRATIVO DE ORALIDAD DE MEDELLÍN"/>
    <s v="05001333300320170059000"/>
    <s v="2019"/>
    <x v="0"/>
    <s v="MARTHA ELENA MENDOZA TAMARA, ANDREA ROSAS MENDOZA, DIEGO FERNANDO ROSAS MENDOZA Y DANIEL ROSAS MENDOZA"/>
    <s v="JOHANA KATHERINE DUQUE RIVERA"/>
    <n v="248396"/>
    <x v="1"/>
    <s v="FALLA EN EL SERVICIO OTRAS CAUSAS"/>
    <s v="BAJO"/>
    <s v="BAJO"/>
    <s v="BAJO"/>
    <s v="BAJO"/>
    <n v="0.05"/>
    <x v="1"/>
    <n v="579981595"/>
    <n v="0"/>
    <x v="0"/>
    <m/>
    <s v="NO"/>
    <s v="NO"/>
    <n v="3"/>
    <s v="CARLOS EDUARDO BERMUDEZ SANCHEZ"/>
    <n v="4121"/>
    <d v="2019-08-15T00:00:00"/>
    <n v="109302"/>
    <s v="INFRAESTRUCTURA"/>
    <m/>
    <d v="2020-07-31T00:00:00"/>
    <s v="2017-12"/>
    <s v="3"/>
    <s v="2020-06"/>
    <n v="0.75597398230954627"/>
    <n v="438450996.03839242"/>
    <n v="0"/>
    <d v="2020-12-14T00:00:00"/>
    <n v="0.37260273972602742"/>
    <n v="4.1522219311981093E-2"/>
    <n v="0"/>
    <n v="0.05"/>
    <s v="REMOTA"/>
    <x v="1"/>
    <n v="0"/>
  </r>
  <r>
    <n v="163"/>
    <d v="2018-01-18T00:00:00"/>
    <d v="2017-12-13T00:00:00"/>
    <s v="JUZGADO 25 ADMINISTRATIVO DE ORALIDAD DE MEDELÍN"/>
    <s v="05001333302520170063400"/>
    <s v="2019"/>
    <x v="0"/>
    <s v="YULIANA ANDREA VALENCIA ZAPATA, EMELY SOFÍA COGOLLO VALENCIA Y ANA CECILIA ZAPATA VALENCIA"/>
    <s v="JOHN EDUARD YEPES GARCIA"/>
    <n v="98011"/>
    <x v="1"/>
    <s v="FALLA EN EL SERVICIO OTRAS CAUSAS"/>
    <s v="BAJO"/>
    <s v="BAJO"/>
    <s v="BAJO"/>
    <s v="BAJO"/>
    <n v="0.05"/>
    <x v="1"/>
    <n v="884700733"/>
    <n v="0"/>
    <x v="4"/>
    <m/>
    <s v="NO"/>
    <s v="NO"/>
    <n v="5"/>
    <s v="CARLOS EDUARDO BERMUDEZ SANCHEZ"/>
    <n v="4121"/>
    <d v="2019-08-15T00:00:00"/>
    <n v="109302"/>
    <s v="INFRAESTRUCTURA"/>
    <s v="SENTENCIA DE PRIMERA FAVORABLE - APELADA POR EL DEMANDANTE."/>
    <d v="2020-07-31T00:00:00"/>
    <s v="2018-01"/>
    <s v="5"/>
    <s v="2020-06"/>
    <n v="0.75126308387247931"/>
    <n v="664643000.9778229"/>
    <n v="0"/>
    <d v="2023-01-17T00:00:00"/>
    <n v="2.4657534246575343"/>
    <n v="4.1522219311981093E-2"/>
    <n v="0"/>
    <n v="0.05"/>
    <s v="REMOTA"/>
    <x v="1"/>
    <n v="0"/>
  </r>
  <r>
    <n v="164"/>
    <d v="2018-10-02T00:00:00"/>
    <d v="2018-09-01T00:00:00"/>
    <s v="JUZGADO 8 LABORAL DEL CIRCUITO DE MEDELLÍN"/>
    <s v="05001310500820170074100"/>
    <s v="2019"/>
    <x v="1"/>
    <s v="TEODULO EMILIO QUINTERO QUINTERO"/>
    <s v="LEIDY YOVANNA GOMEZ GOMEZ"/>
    <n v="227943"/>
    <x v="2"/>
    <s v="INDEMNIZACIÓN SUSTITUTIVA DE LA PENSIÓN"/>
    <s v="ALTO"/>
    <s v="ALTO"/>
    <s v="ALTO"/>
    <s v="ALTO"/>
    <n v="1"/>
    <x v="0"/>
    <n v="20364930"/>
    <n v="0"/>
    <x v="7"/>
    <m/>
    <s v="NO"/>
    <s v="NO"/>
    <n v="3"/>
    <s v="CARLOS EDUARDO BERMUDEZ SANCHEZ"/>
    <n v="4121"/>
    <d v="2019-08-15T00:00:00"/>
    <n v="109302"/>
    <s v="GESTION HUMANA Y DLLO ORGANIZACIONAL"/>
    <m/>
    <d v="2020-07-31T00:00:00"/>
    <s v="2018-10"/>
    <s v="3"/>
    <s v="2020-06"/>
    <n v="0.73572886802285709"/>
    <n v="14983066.896264723"/>
    <n v="0"/>
    <d v="2021-10-01T00:00:00"/>
    <n v="1.1698630136986301"/>
    <n v="4.1522219311981093E-2"/>
    <n v="0"/>
    <n v="1"/>
    <s v="ALTA"/>
    <x v="0"/>
    <n v="0"/>
  </r>
  <r>
    <n v="165"/>
    <d v="2017-10-04T00:00:00"/>
    <d v="2017-10-17T00:00:00"/>
    <s v="JUZGADO 14 LABORAL DEL CIRCUITO DE MEDELLÍN"/>
    <s v="05001310501420170077400"/>
    <s v="2019"/>
    <x v="1"/>
    <s v="JOSE ANTONIO SUCERQUIA ZEA"/>
    <s v="LUIS GUILLERMO CIFUENTES CASTRO"/>
    <n v="252746"/>
    <x v="2"/>
    <s v="RELIQUIDACIÓN DE LA PENSIÓN"/>
    <s v="BAJO"/>
    <s v="BAJO"/>
    <s v="BAJO"/>
    <s v="BAJO"/>
    <n v="0.05"/>
    <x v="1"/>
    <n v="14754340"/>
    <n v="0"/>
    <x v="4"/>
    <m/>
    <s v="NO"/>
    <s v="NO"/>
    <n v="5"/>
    <s v="CARLOS EDUARDO BERMUDEZ SANCHEZ"/>
    <n v="4121"/>
    <d v="2019-08-15T00:00:00"/>
    <n v="109302"/>
    <s v="GESTION HUMANA Y DLLO ORGANIZACIONAL"/>
    <m/>
    <d v="2020-07-31T00:00:00"/>
    <s v="2017-10"/>
    <s v="5"/>
    <s v="2020-06"/>
    <n v="0.76025622916343338"/>
    <n v="11217078.892195212"/>
    <n v="0"/>
    <d v="2022-10-03T00:00:00"/>
    <n v="2.1753424657534248"/>
    <n v="4.1522219311981093E-2"/>
    <n v="0"/>
    <n v="0.05"/>
    <s v="REMOTA"/>
    <x v="1"/>
    <n v="0"/>
  </r>
  <r>
    <n v="166"/>
    <d v="2018-11-28T00:00:00"/>
    <d v="2017-09-29T00:00:00"/>
    <s v="JUZGADO 5 MUNICIPAL DE PEQUEÑAS CAUSAS LABORALES DE MEDELLÍN"/>
    <s v="05001410500520170125800"/>
    <s v="2019"/>
    <x v="1"/>
    <s v="IVÁN ANTONIO TABERA MIRANDA"/>
    <s v="LUCIA HIMELDA GIL GALLO"/>
    <n v="133088"/>
    <x v="2"/>
    <s v="RELIQUIDACIÓN DE LA PENSIÓN"/>
    <s v="BAJO"/>
    <s v="BAJO"/>
    <s v="BAJO"/>
    <s v="BAJO"/>
    <n v="0.05"/>
    <x v="1"/>
    <n v="16562320"/>
    <n v="0"/>
    <x v="10"/>
    <m/>
    <s v="NO "/>
    <s v="NO "/>
    <n v="3"/>
    <s v="CARLOS EDUARDO BERMUDEZ SANCHEZ"/>
    <n v="4121"/>
    <d v="2019-08-15T00:00:00"/>
    <n v="109302"/>
    <s v="GESTION HUMANA Y DLLO ORGANIZACIONAL"/>
    <m/>
    <d v="2020-07-31T00:00:00"/>
    <s v="2018-11"/>
    <s v="3"/>
    <s v="2020-06"/>
    <n v="0.73486768506759159"/>
    <n v="12171113.757748673"/>
    <n v="0"/>
    <d v="2021-11-27T00:00:00"/>
    <n v="1.3260273972602741"/>
    <n v="4.1522219311981093E-2"/>
    <n v="0"/>
    <n v="0.05"/>
    <s v="REMOTA"/>
    <x v="1"/>
    <n v="0"/>
  </r>
  <r>
    <n v="167"/>
    <d v="2018-02-05T00:00:00"/>
    <d v="2017-12-19T00:00:00"/>
    <s v="JUZGADO LABORAL DEL CIRCUITO DE BELLO"/>
    <s v="05088310500120170139700"/>
    <s v="2019"/>
    <x v="1"/>
    <s v="DIANA MARCELA CADAVID MONÁ"/>
    <s v="JULIA FERNANDA MUÑOZ RINCON"/>
    <n v="215278"/>
    <x v="2"/>
    <s v="RECONOCIMIENTO Y PAGO DE OTRAS PRESTACIONES SALARIALES, SOLCIALES Y SALARIOS"/>
    <s v="BAJO"/>
    <s v="BAJO"/>
    <s v="BAJO"/>
    <s v="BAJO"/>
    <n v="0.05"/>
    <x v="1"/>
    <n v="118196063"/>
    <n v="0"/>
    <x v="3"/>
    <m/>
    <s v="NO"/>
    <s v="NO"/>
    <n v="3"/>
    <s v="CARLOS EDUARDO BERMUDEZ SANCHEZ"/>
    <n v="4121"/>
    <d v="2019-08-15T00:00:00"/>
    <n v="109302"/>
    <s v="EDUCACION"/>
    <m/>
    <d v="2020-07-31T00:00:00"/>
    <s v="2018-02"/>
    <s v="3"/>
    <s v="2020-06"/>
    <n v="0.74599443734185067"/>
    <n v="88173605.513706937"/>
    <n v="0"/>
    <d v="2021-02-04T00:00:00"/>
    <n v="0.51506849315068493"/>
    <n v="4.1522219311981093E-2"/>
    <n v="0"/>
    <n v="0.05"/>
    <s v="REMOTA"/>
    <x v="1"/>
    <n v="0"/>
  </r>
  <r>
    <n v="168"/>
    <d v="2018-06-27T00:00:00"/>
    <d v="2018-03-07T00:00:00"/>
    <s v="TRIBUNAL ADMINISTRATIVO DE ANTIOQUIA - SALA TERCERA DE ORALIDAD"/>
    <s v="05001233300020170167000"/>
    <s v="2019"/>
    <x v="0"/>
    <s v="LAURO SIMON VALENCIA RENTERÍA"/>
    <s v="LINA PATRICIA OSORNO LONDOÑO"/>
    <n v="191633"/>
    <x v="0"/>
    <s v="PENSIÓN DE SOBREVIVIENTES"/>
    <s v="BAJO"/>
    <s v="BAJO"/>
    <s v="BAJO"/>
    <s v="BAJO"/>
    <n v="0.05"/>
    <x v="1"/>
    <n v="402833092"/>
    <n v="0"/>
    <x v="0"/>
    <m/>
    <s v="NO"/>
    <s v="NO"/>
    <n v="3"/>
    <s v="CARLOS EDUARDO BERMUDEZ SANCHEZ"/>
    <n v="4121"/>
    <d v="2019-08-15T00:00:00"/>
    <n v="109302"/>
    <s v="EDUCACION"/>
    <m/>
    <d v="2020-07-31T00:00:00"/>
    <s v="2018-06"/>
    <s v="3"/>
    <s v="2020-06"/>
    <n v="0.73777124655030268"/>
    <n v="297198672.43655276"/>
    <n v="0"/>
    <d v="2021-06-26T00:00:00"/>
    <n v="0.90410958904109584"/>
    <n v="4.1522219311981093E-2"/>
    <n v="0"/>
    <n v="0.05"/>
    <s v="REMOTA"/>
    <x v="1"/>
    <n v="0"/>
  </r>
  <r>
    <n v="169"/>
    <d v="2017-10-19T00:00:00"/>
    <d v="2017-10-18T00:00:00"/>
    <s v="JUZGADO 6 MUNICIPAL DE PEQUEÑAS CAUSAS Y COMPETENCIA MÚLTIPLE DE MEDELLÍN CORREGIMIENTO DE SANTA ELENA"/>
    <s v="05001410500220170174200"/>
    <s v="2019"/>
    <x v="1"/>
    <s v="MARIA CRISTINA RODRIGUEZ HIGUITA"/>
    <s v="ALBEIRO FERNANDEZ OCHOA"/>
    <n v="96446"/>
    <x v="2"/>
    <s v="INDEMNIZACIÓN SUSTITUTIVA DE LA PENSIÓN"/>
    <s v="ALTO"/>
    <s v="ALTO"/>
    <s v="ALTO"/>
    <s v="ALTO"/>
    <n v="1"/>
    <x v="0"/>
    <n v="14754340"/>
    <n v="1"/>
    <x v="10"/>
    <m/>
    <s v="NO"/>
    <s v="NO"/>
    <n v="3"/>
    <s v="CARLOS EDUARDO BERMUDEZ SANCHEZ"/>
    <n v="4121"/>
    <d v="2019-08-15T00:00:00"/>
    <n v="109302"/>
    <s v="GESTION HUMANA Y DLLO ORGANIZACIONAL"/>
    <s v="RECONOCIMIENTO Y PAGO DEL BONO PENSIONAL"/>
    <d v="2020-07-31T00:00:00"/>
    <s v="2017-10"/>
    <s v="3"/>
    <s v="2020-06"/>
    <n v="0.76025622916343338"/>
    <n v="11217078.892195212"/>
    <n v="11217078.892195212"/>
    <d v="2020-10-18T00:00:00"/>
    <n v="0.21643835616438356"/>
    <n v="4.1522219311981093E-2"/>
    <n v="11203399.333259642"/>
    <n v="1"/>
    <s v="ALTA"/>
    <x v="0"/>
    <n v="11203399.333259642"/>
  </r>
  <r>
    <n v="170"/>
    <d v="2018-04-09T00:00:00"/>
    <d v="2018-02-06T00:00:00"/>
    <s v="JUZGADO 3 ADMINISTRATIVO DE ORALIDAD DE MEDELLÍN"/>
    <s v="05001333300320180005100"/>
    <s v="2019"/>
    <x v="0"/>
    <s v="EDY LISBED ROJAS MIRA"/>
    <s v="JULIA FERNANDA MUÑOZ RINCON"/>
    <n v="215278"/>
    <x v="0"/>
    <s v="RECONOCIMIENTO Y PAGO DE OTRAS PRESTACIONES SALARIALES, SOLCIALES Y SALARIOS"/>
    <s v="BAJO"/>
    <s v="BAJO"/>
    <s v="BAJO"/>
    <s v="BAJO"/>
    <n v="0.05"/>
    <x v="1"/>
    <n v="76103436"/>
    <n v="0"/>
    <x v="10"/>
    <m/>
    <s v="NO"/>
    <s v="NO"/>
    <n v="3"/>
    <s v="CARLOS EDUARDO BERMUDEZ SANCHEZ"/>
    <n v="4121"/>
    <d v="2019-08-15T00:00:00"/>
    <n v="109302"/>
    <s v="EDUCACION"/>
    <m/>
    <d v="2020-07-31T00:00:00"/>
    <s v="2018-04"/>
    <s v="3"/>
    <s v="2020-06"/>
    <n v="0.74078668525523483"/>
    <n v="56376412.090973906"/>
    <n v="0"/>
    <d v="2021-04-08T00:00:00"/>
    <n v="0.68767123287671228"/>
    <n v="4.1522219311981093E-2"/>
    <n v="0"/>
    <n v="0.05"/>
    <s v="REMOTA"/>
    <x v="1"/>
    <n v="0"/>
  </r>
  <r>
    <n v="171"/>
    <d v="2018-03-06T00:00:00"/>
    <d v="2018-02-26T00:00:00"/>
    <s v="JUZGADO 10 ADMINISTRATIVO DE ORALIDAD DE MEDELLÍN"/>
    <s v="05001333301020180008600"/>
    <s v="2019"/>
    <x v="0"/>
    <s v="LEIDY CRISTINA MAZO GAVIRIA"/>
    <s v="JULIA FERNANDA MUÑOZ RINCON"/>
    <n v="215278"/>
    <x v="0"/>
    <s v="RECONOCIMIENTO Y PAGO DE OTRAS PRESTACIONES SALARIALES, SOLCIALES Y SALARIOS"/>
    <s v="BAJO"/>
    <s v="BAJO"/>
    <s v="BAJO"/>
    <s v="BAJO"/>
    <n v="0.05"/>
    <x v="1"/>
    <n v="74671831"/>
    <n v="0"/>
    <x v="7"/>
    <m/>
    <s v="NO"/>
    <s v="NO"/>
    <n v="3"/>
    <s v="CARLOS EDUARDO BERMUDEZ SANCHEZ"/>
    <n v="4121"/>
    <d v="2019-08-15T00:00:00"/>
    <n v="109302"/>
    <s v="EDUCACION"/>
    <m/>
    <d v="2020-07-31T00:00:00"/>
    <s v="2018-03"/>
    <s v="3"/>
    <s v="2020-06"/>
    <n v="0.74420758606092174"/>
    <n v="55571343.095259108"/>
    <n v="0"/>
    <d v="2021-03-05T00:00:00"/>
    <n v="0.59452054794520548"/>
    <n v="4.1522219311981093E-2"/>
    <n v="0"/>
    <n v="0.05"/>
    <s v="REMOTA"/>
    <x v="1"/>
    <n v="0"/>
  </r>
  <r>
    <n v="172"/>
    <d v="2018-04-16T00:00:00"/>
    <d v="2018-04-09T00:00:00"/>
    <s v="JUZGADO 11 ADMINISTRATIVO DE ORALIDAD DE MEDELLÍN"/>
    <s v="05001333301120180013100"/>
    <s v="2019"/>
    <x v="0"/>
    <s v="ALONSO RIOS, EVELIO DE JESÚS RÍOS ARIAS, LUIS ALEJANDRO RÍOS ARCILA, JHONATAN RÍSO ARCILA, ALONSO ELIÉCER RÍOS ARIAS, VIVIANA RAMÍREZ OSORIO, JULIÁN ANDRÉS RÍOS RAMÍREZ, MELIZA RÍOS RAMÍREZ, ALCIDES DE JESÚS RÍOS ARIAS, MIRYAM FANNY ARCILA ARANGO, ISABEL CRISTINA RÍOS ARCILA, PAULA ANDREA RÍOS ARCILA, SILVIA RÍOS ARIAS, JORGE HUMBERTO ARIAS PÉREZ, CRISTIÁN CAMILO ARIAS RÍOS Y ESTIVEN ALEXANDER ARIAS RÍOS"/>
    <s v="GIOVANI CARVAJAL GIRALDO"/>
    <n v="223214"/>
    <x v="1"/>
    <s v="ACCIDENTE DE TRANSITO"/>
    <s v="ALTO"/>
    <s v="MEDIO   "/>
    <s v="MEDIO   "/>
    <s v="ALTO"/>
    <n v="0.77499999999999991"/>
    <x v="0"/>
    <n v="1132800900"/>
    <n v="1"/>
    <x v="7"/>
    <m/>
    <s v="NO"/>
    <s v="NO"/>
    <n v="3"/>
    <s v="CARLOS EDUARDO BERMUDEZ SANCHEZ"/>
    <n v="4121"/>
    <d v="2019-08-15T00:00:00"/>
    <n v="109302"/>
    <s v="INFRAESTRUCTURA"/>
    <m/>
    <d v="2020-07-31T00:00:00"/>
    <s v="2018-04"/>
    <s v="3"/>
    <s v="2020-06"/>
    <n v="0.74078668525523483"/>
    <n v="839163823.76514673"/>
    <n v="839163823.76514673"/>
    <d v="2021-04-15T00:00:00"/>
    <n v="0.70684931506849313"/>
    <n v="4.1522219311981093E-2"/>
    <n v="835826244.77304995"/>
    <n v="0.77499999999999991"/>
    <s v="ALTA"/>
    <x v="0"/>
    <n v="835826244.77304995"/>
  </r>
  <r>
    <n v="173"/>
    <d v="2019-01-15T00:00:00"/>
    <d v="2019-01-15T00:00:00"/>
    <s v="JUZGADO PROMISCUO DEL CIRCUITO DE AMALFI - ANTIOQUIA"/>
    <s v="05031318900120180018700"/>
    <s v="2019"/>
    <x v="1"/>
    <s v="YULY MABEL SUÁREZ GALLEGO"/>
    <s v="NATALIA BOTERO MANCO"/>
    <n v="172735"/>
    <x v="2"/>
    <s v="RECONOCIMIENTO Y PAGO DE OTRAS PRESTACIONES SALARIALES, SOLCIALES Y SALARIOS"/>
    <s v="BAJO"/>
    <s v="BAJO"/>
    <s v="BAJO"/>
    <s v="BAJO"/>
    <n v="0.05"/>
    <x v="1"/>
    <n v="43500000"/>
    <n v="0"/>
    <x v="4"/>
    <m/>
    <s v="NO"/>
    <s v="NO"/>
    <n v="3"/>
    <s v="CARLOS EDUARDO BERMUDEZ SANCHEZ"/>
    <n v="4121"/>
    <d v="2019-08-15T00:00:00"/>
    <n v="109302"/>
    <s v="EDUCACION"/>
    <s v="SENTENCIA DE PRIMERA FAVORABLE - APELADA POR EL DEMANDANTE."/>
    <d v="2020-07-31T00:00:00"/>
    <s v="2019-01"/>
    <s v="3"/>
    <s v="2020-06"/>
    <n v="1.0434541229259338"/>
    <n v="45390254.347278118"/>
    <n v="0"/>
    <d v="2022-01-14T00:00:00"/>
    <n v="1.4575342465753425"/>
    <n v="4.1522219311981093E-2"/>
    <n v="0"/>
    <n v="0.05"/>
    <s v="REMOTA"/>
    <x v="1"/>
    <n v="0"/>
  </r>
  <r>
    <n v="174"/>
    <d v="2018-07-19T00:00:00"/>
    <d v="2018-06-07T00:00:00"/>
    <s v="JUZGADO 14 ADMINISTRATIVO ORAL DE MEDELLÍN"/>
    <s v="05001333301420180022400"/>
    <s v="2019"/>
    <x v="0"/>
    <s v="OTONIEL OROZCO WILCHES"/>
    <s v="LUIS HERNÁN RODRÍGUEZ ORTÍZ"/>
    <n v="56514"/>
    <x v="6"/>
    <s v="OTRAS"/>
    <s v="BAJO"/>
    <s v="BAJO"/>
    <s v="BAJO"/>
    <s v="BAJO"/>
    <n v="0.05"/>
    <x v="1"/>
    <n v="49418236"/>
    <n v="0"/>
    <x v="5"/>
    <m/>
    <s v="NO"/>
    <s v="NO"/>
    <n v="3"/>
    <s v="CARLOS EDUARDO BERMUDEZ SANCHEZ"/>
    <n v="4121"/>
    <d v="2019-08-15T00:00:00"/>
    <n v="109302"/>
    <s v="EDUCACION"/>
    <m/>
    <d v="2020-07-31T00:00:00"/>
    <s v="2018-07"/>
    <s v="3"/>
    <s v="2020-06"/>
    <n v="0.73871336652539898"/>
    <n v="36505911.483306669"/>
    <n v="0"/>
    <d v="2021-07-18T00:00:00"/>
    <n v="0.96438356164383565"/>
    <n v="4.1522219311981093E-2"/>
    <n v="0"/>
    <n v="0.05"/>
    <s v="REMOTA"/>
    <x v="1"/>
    <n v="0"/>
  </r>
  <r>
    <n v="175"/>
    <d v="2018-06-22T00:00:00"/>
    <d v="2018-06-18T00:00:00"/>
    <s v="JUZGADO 10 ADMINISTRATIVO DE ORALIDAD DE MEDELLÍN"/>
    <s v="05001333301020180024800"/>
    <s v="2019"/>
    <x v="0"/>
    <s v="MARIA ELENA AGUDELO DE CASTRILLON"/>
    <s v="NUBIA ELENA BUITRAGO GÓMEZ"/>
    <n v="118286"/>
    <x v="0"/>
    <s v="INDEMNIZACIÓN SUSTITUTIVA DE LA PENSIÓN"/>
    <s v="BAJO"/>
    <s v="BAJO"/>
    <s v="BAJO"/>
    <s v="BAJO"/>
    <n v="0.05"/>
    <x v="1"/>
    <n v="6101454"/>
    <n v="0"/>
    <x v="0"/>
    <m/>
    <s v="NO"/>
    <s v="NO"/>
    <n v="3"/>
    <s v="CARLOS EDUARDO BERMUDEZ SANCHEZ"/>
    <n v="4121"/>
    <d v="2019-08-15T00:00:00"/>
    <n v="109302"/>
    <s v="GESTION HUMANA Y DLLO ORGANIZACIONAL"/>
    <m/>
    <d v="2020-07-31T00:00:00"/>
    <s v="2018-06"/>
    <s v="3"/>
    <s v="2020-06"/>
    <n v="0.73777124655030268"/>
    <n v="4501477.3233493306"/>
    <n v="0"/>
    <d v="2021-06-21T00:00:00"/>
    <n v="0.8904109589041096"/>
    <n v="4.1522219311981093E-2"/>
    <n v="0"/>
    <n v="0.05"/>
    <s v="REMOTA"/>
    <x v="1"/>
    <n v="0"/>
  </r>
  <r>
    <n v="176"/>
    <d v="2018-08-03T00:00:00"/>
    <d v="2018-12-13T00:00:00"/>
    <s v="JUZGADO 58 ADMINISTRATIVO ORAL DE BOGOTÁ -  SECCIÓN TERCERA"/>
    <s v="11001334305820180025600"/>
    <s v="2019"/>
    <x v="0"/>
    <s v="LUZ MAGDALENA GÁMEZ ÁVILA, ÁLVARO MACÍAS GORDILLO, MÓNICA BIVIANA MACÍAS GÁMEZ Y ORLANDO MACÍAS GÁMEZ"/>
    <s v="WILSON EDUARDO MUNÉVAR MAYORGA"/>
    <n v="96328"/>
    <x v="1"/>
    <s v="FALLA EN EL SERVICIO OTRAS CAUSAS"/>
    <s v="BAJO"/>
    <s v="BAJO"/>
    <s v="BAJO"/>
    <s v="BAJO"/>
    <n v="0.05"/>
    <x v="1"/>
    <n v="235122600"/>
    <n v="0"/>
    <x v="10"/>
    <m/>
    <s v="NO"/>
    <s v="NO"/>
    <n v="3"/>
    <s v="CARLOS EDUARDO BERMUDEZ SANCHEZ"/>
    <n v="4121"/>
    <d v="2019-08-15T00:00:00"/>
    <n v="109302"/>
    <s v="GESTION HUMANA Y DLLO ORGANIZACIONAL"/>
    <s v="PAGO DE LA PRIMA DE VIDA CARA DE JUBILADOS"/>
    <d v="2020-07-31T00:00:00"/>
    <s v="2018-08"/>
    <s v="3"/>
    <s v="2020-06"/>
    <n v="0.7378298404971021"/>
    <n v="173480470.45526394"/>
    <n v="0"/>
    <d v="2021-08-02T00:00:00"/>
    <n v="1.0054794520547945"/>
    <n v="4.1522219311981093E-2"/>
    <n v="0"/>
    <n v="0.05"/>
    <s v="REMOTA"/>
    <x v="1"/>
    <n v="0"/>
  </r>
  <r>
    <n v="177"/>
    <d v="2018-11-07T00:00:00"/>
    <d v="2018-11-06T00:00:00"/>
    <s v="JUZGADO 31 ADMINISTRATIVO DE ORALIDAD DE MEDELLÍN"/>
    <s v="05001333303120180025800"/>
    <s v="2019"/>
    <x v="0"/>
    <s v="MARIA LUZ TORRES BARBOSA"/>
    <s v="ALVARO QUINTERO SEPULVEDA"/>
    <n v="25264"/>
    <x v="0"/>
    <s v="OTRAS"/>
    <s v="ALTO"/>
    <s v="ALTO"/>
    <s v="MEDIO   "/>
    <s v="ALTO"/>
    <n v="0.95000000000000007"/>
    <x v="0"/>
    <n v="504378"/>
    <n v="0"/>
    <x v="4"/>
    <m/>
    <s v="NO"/>
    <s v="NO"/>
    <n v="2"/>
    <s v="CARLOS EDUARDO BERMUDEZ SANCHEZ"/>
    <n v="4121"/>
    <d v="2019-08-15T00:00:00"/>
    <n v="109302"/>
    <s v="GESTION HUMANA Y DLLO ORGANIZACIONAL"/>
    <s v="PAGO DE LA PRIMA DE VIDA CARA DE JUBILADOS"/>
    <d v="2020-07-31T00:00:00"/>
    <s v="2018-11"/>
    <s v="2"/>
    <s v="2020-06"/>
    <n v="0.73486768506759159"/>
    <n v="370651.0932590217"/>
    <n v="0"/>
    <d v="2020-11-06T00:00:00"/>
    <n v="0.26849315068493151"/>
    <n v="4.1522219311981093E-2"/>
    <n v="0"/>
    <n v="0.95000000000000007"/>
    <s v="ALTA"/>
    <x v="0"/>
    <n v="0"/>
  </r>
  <r>
    <n v="178"/>
    <d v="2018-05-23T00:00:00"/>
    <d v="2018-05-07T00:00:00"/>
    <s v="JUZGADO 12 LABORAL DEL CIRCUITO DE MEDELLÍN"/>
    <s v="05001310501220180029800"/>
    <s v="2019"/>
    <x v="1"/>
    <s v="JESÚS EMILIO GÓMEZ TOBÓN"/>
    <s v="NICOLAS OCTAVIO ARISMENDI VILLEGAS"/>
    <n v="140233"/>
    <x v="2"/>
    <s v="RECONOCIMIENTO Y PAGO DE OTRAS PRESTACIONES SALARIALES, SOLCIALES Y SALARIOS"/>
    <s v="BAJO"/>
    <s v="BAJO"/>
    <s v="BAJO"/>
    <s v="BAJO"/>
    <n v="0.05"/>
    <x v="1"/>
    <n v="132447186"/>
    <n v="0"/>
    <x v="5"/>
    <m/>
    <s v="NO"/>
    <s v="NO"/>
    <n v="3"/>
    <s v="CARLOS EDUARDO BERMUDEZ SANCHEZ"/>
    <n v="4121"/>
    <d v="2019-08-15T00:00:00"/>
    <n v="109302"/>
    <s v="EDUCACION"/>
    <m/>
    <d v="2020-07-31T00:00:00"/>
    <s v="2018-05"/>
    <s v="3"/>
    <s v="2020-06"/>
    <n v="0.73891229786794344"/>
    <n v="97866854.553402901"/>
    <n v="0"/>
    <d v="2021-05-22T00:00:00"/>
    <n v="0.80821917808219179"/>
    <n v="4.1522219311981093E-2"/>
    <n v="0"/>
    <n v="0.05"/>
    <s v="REMOTA"/>
    <x v="1"/>
    <n v="0"/>
  </r>
  <r>
    <n v="179"/>
    <d v="2019-01-26T00:00:00"/>
    <d v="2018-05-10T00:00:00"/>
    <s v="JUZGADO 14 LABORAL DEL CIRCUITO DE MEDELLÍN"/>
    <s v="05001310501420180030000"/>
    <s v="2019"/>
    <x v="1"/>
    <s v="ALIRIO DE JESUS QUICENO VAHOS"/>
    <s v="NICOLAS OCTAVIO ARISMENDI VILLEGAS"/>
    <n v="140233"/>
    <x v="2"/>
    <s v="RECONOCIMIENTO Y PAGO DE OTRAS PRESTACIONES SALARIALES, SOLCIALES Y SALARIOS"/>
    <s v="BAJO"/>
    <s v="BAJO"/>
    <s v="BAJO"/>
    <s v="BAJO"/>
    <n v="0.05"/>
    <x v="1"/>
    <n v="43539074"/>
    <n v="0"/>
    <x v="5"/>
    <m/>
    <s v="NO"/>
    <s v="NO"/>
    <n v="3"/>
    <s v="CARLOS EDUARDO BERMUDEZ SANCHEZ"/>
    <n v="4121"/>
    <d v="2019-08-15T00:00:00"/>
    <n v="109302"/>
    <s v="EDUCACION"/>
    <m/>
    <d v="2020-07-31T00:00:00"/>
    <s v="2019-01"/>
    <s v="3"/>
    <s v="2020-06"/>
    <n v="1.0434541229259338"/>
    <n v="45431026.273677327"/>
    <n v="0"/>
    <d v="2022-01-25T00:00:00"/>
    <n v="1.4876712328767123"/>
    <n v="4.1522219311981093E-2"/>
    <n v="0"/>
    <n v="0.05"/>
    <s v="REMOTA"/>
    <x v="1"/>
    <n v="0"/>
  </r>
  <r>
    <n v="180"/>
    <d v="2017-03-15T00:00:00"/>
    <d v="2017-02-17T00:00:00"/>
    <s v="JUZGADO 1 ADMINISTRATIVO DE ORALIDAD DE TURBO"/>
    <s v="05837333300120180030700"/>
    <s v="2019"/>
    <x v="0"/>
    <s v="JOSE JOAQUIN PRIOLO ROMERO"/>
    <s v="CARLOS ALBERTO VARGAS FLOREZ"/>
    <n v="81576"/>
    <x v="0"/>
    <s v="RELIQUIDACIÓN DE LA PENSIÓN"/>
    <s v="BAJO"/>
    <s v="BAJO"/>
    <s v="BAJO"/>
    <s v="BAJO"/>
    <n v="0.05"/>
    <x v="1"/>
    <n v="23061650"/>
    <n v="0"/>
    <x v="5"/>
    <m/>
    <s v="NO"/>
    <s v="NO"/>
    <n v="5"/>
    <s v="CARLOS EDUARDO BERMUDEZ SANCHEZ"/>
    <n v="4121"/>
    <d v="2019-08-15T00:00:00"/>
    <n v="109302"/>
    <s v="GESTION HUMANA Y DLLO ORGANIZACIONAL"/>
    <m/>
    <d v="2020-07-31T00:00:00"/>
    <s v="2017-03"/>
    <s v="5"/>
    <s v="2020-06"/>
    <n v="0.76757466281447584"/>
    <n v="17701538.222695455"/>
    <n v="0"/>
    <d v="2022-03-14T00:00:00"/>
    <n v="1.6191780821917807"/>
    <n v="4.1522219311981093E-2"/>
    <n v="0"/>
    <n v="0.05"/>
    <s v="REMOTA"/>
    <x v="1"/>
    <n v="0"/>
  </r>
  <r>
    <n v="181"/>
    <d v="2018-09-24T00:00:00"/>
    <d v="2018-08-16T00:00:00"/>
    <s v="JUZGADO 6 ADMINISTRATIVO ORAL DE MEDELLÍN"/>
    <s v="05001333300620180031500"/>
    <s v="2019"/>
    <x v="0"/>
    <s v="MARTHA CECILIA OCAMPO MELENDREZ"/>
    <s v="JULIA FERNANDA MUÑOZ RINCON"/>
    <n v="215278"/>
    <x v="0"/>
    <s v="RECONOCIMIENTO Y PAGO DE OTRAS PRESTACIONES SALARIALES, SOLCIALES Y SALARIOS"/>
    <s v="BAJO"/>
    <s v="BAJO"/>
    <s v="BAJO"/>
    <s v="BAJO"/>
    <n v="0.05"/>
    <x v="1"/>
    <n v="104897730"/>
    <n v="0"/>
    <x v="7"/>
    <m/>
    <s v="NO"/>
    <s v="NO"/>
    <n v="3"/>
    <s v="CARLOS EDUARDO BERMUDEZ SANCHEZ"/>
    <n v="4121"/>
    <d v="2019-08-15T00:00:00"/>
    <n v="109302"/>
    <s v="EDUCACION"/>
    <m/>
    <d v="2020-07-31T00:00:00"/>
    <s v="2018-09"/>
    <s v="3"/>
    <s v="2020-06"/>
    <n v="0.73661443780017011"/>
    <n v="77269182.410464033"/>
    <n v="0"/>
    <d v="2021-09-23T00:00:00"/>
    <n v="1.1479452054794521"/>
    <n v="4.1522219311981093E-2"/>
    <n v="0"/>
    <n v="0.05"/>
    <s v="REMOTA"/>
    <x v="1"/>
    <n v="0"/>
  </r>
  <r>
    <n v="182"/>
    <d v="2018-05-17T00:00:00"/>
    <d v="2018-05-09T00:00:00"/>
    <s v="JUZGADO 2 LABORAL DEL CIRCUITO DE MEDELLÍN"/>
    <s v="05001310500220180032400"/>
    <s v="2019"/>
    <x v="1"/>
    <s v="DIANA PATRICIA SOSA"/>
    <s v="NICOLAS OCTAVIO ARISMENDI VILLEGAS"/>
    <n v="140233"/>
    <x v="2"/>
    <s v="RECONOCIMIENTO Y PAGO DE OTRAS PRESTACIONES SALARIALES, SOLCIALES Y SALARIOS"/>
    <s v="BAJO"/>
    <s v="BAJO"/>
    <s v="BAJO"/>
    <s v="BAJO"/>
    <n v="0.05"/>
    <x v="1"/>
    <n v="118659121"/>
    <n v="0"/>
    <x v="3"/>
    <m/>
    <s v="NO"/>
    <s v="NO"/>
    <n v="3"/>
    <s v="CARLOS EDUARDO BERMUDEZ SANCHEZ"/>
    <n v="4121"/>
    <d v="2019-08-15T00:00:00"/>
    <n v="109302"/>
    <s v="EDUCACION"/>
    <m/>
    <d v="2020-07-31T00:00:00"/>
    <s v="2018-05"/>
    <s v="3"/>
    <s v="2020-06"/>
    <n v="0.73891229786794344"/>
    <n v="87678683.761100337"/>
    <n v="0"/>
    <d v="2021-05-16T00:00:00"/>
    <n v="0.79178082191780819"/>
    <n v="4.1522219311981093E-2"/>
    <n v="0"/>
    <n v="0.05"/>
    <s v="REMOTA"/>
    <x v="1"/>
    <n v="0"/>
  </r>
  <r>
    <n v="183"/>
    <d v="2018-09-10T00:00:00"/>
    <d v="2018-09-03T00:00:00"/>
    <s v="JUZGADO 17 ADMINISTRATIVO ORAL DE MEDELLÍN"/>
    <s v="05001333301720180034400"/>
    <s v="2019"/>
    <x v="0"/>
    <s v="ELBA ROCIO ORTEGA"/>
    <s v="JAIME JAVIER DIAZ PELAEZ"/>
    <n v="89803"/>
    <x v="0"/>
    <s v="RELIQUIDACIÓN DE LA PENSIÓN"/>
    <s v="BAJO"/>
    <s v="BAJO"/>
    <s v="BAJO"/>
    <s v="BAJO"/>
    <n v="0.05"/>
    <x v="1"/>
    <n v="34011900"/>
    <n v="0"/>
    <x v="9"/>
    <m/>
    <s v="NO"/>
    <s v="NO"/>
    <n v="2"/>
    <s v="CARLOS EDUARDO BERMUDEZ SANCHEZ"/>
    <n v="4121"/>
    <d v="2019-08-15T00:00:00"/>
    <n v="109302"/>
    <s v="EDUCACION"/>
    <m/>
    <d v="2020-07-31T00:00:00"/>
    <s v="2018-09"/>
    <s v="2"/>
    <s v="2020-06"/>
    <n v="0.73661443780017011"/>
    <n v="25053656.597015604"/>
    <n v="0"/>
    <d v="2020-09-09T00:00:00"/>
    <n v="0.1095890410958904"/>
    <n v="4.1522219311981093E-2"/>
    <n v="0"/>
    <n v="0.05"/>
    <s v="REMOTA"/>
    <x v="1"/>
    <n v="0"/>
  </r>
  <r>
    <n v="184"/>
    <d v="2018-09-07T00:00:00"/>
    <d v="2018-07-31T00:00:00"/>
    <s v="JUZGADO 2 ADMINISTRATIVO DE ORALIDAD DE MEDELLÍN"/>
    <s v="05001333300220180037100"/>
    <s v="2019"/>
    <x v="0"/>
    <s v="BERTA TULIA GUTIERREZ"/>
    <s v="JULIA FERNANDA MUÑOZ RINCON"/>
    <n v="215278"/>
    <x v="0"/>
    <s v="RECONOCIMIENTO Y PAGO DE OTRAS PRESTACIONES SALARIALES, SOLCIALES Y SALARIOS"/>
    <s v="BAJO"/>
    <s v="BAJO"/>
    <s v="BAJO"/>
    <s v="BAJO"/>
    <n v="0.05"/>
    <x v="1"/>
    <n v="108268289"/>
    <n v="0"/>
    <x v="3"/>
    <m/>
    <s v="NO"/>
    <s v="NO"/>
    <n v="3"/>
    <s v="CARLOS EDUARDO BERMUDEZ SANCHEZ"/>
    <n v="4121"/>
    <d v="2019-08-15T00:00:00"/>
    <n v="109302"/>
    <s v="EDUCACION"/>
    <m/>
    <d v="2020-07-31T00:00:00"/>
    <s v="2018-09"/>
    <s v="3"/>
    <s v="2020-06"/>
    <n v="0.73661443780017011"/>
    <n v="79751984.833321348"/>
    <n v="0"/>
    <d v="2021-09-06T00:00:00"/>
    <n v="1.1013698630136985"/>
    <n v="4.1522219311981093E-2"/>
    <n v="0"/>
    <n v="0.05"/>
    <s v="REMOTA"/>
    <x v="1"/>
    <n v="0"/>
  </r>
  <r>
    <n v="185"/>
    <d v="2018-10-11T00:00:00"/>
    <d v="2018-10-10T00:00:00"/>
    <s v="JUZGADO 25 ADMINISTRATIVO DE ORALIDAD DE MEDELLÍN"/>
    <s v="05001333302520180040200"/>
    <s v="2019"/>
    <x v="0"/>
    <s v="LINA MARIA ZULUAGA RUIZ"/>
    <s v="ALVARO QUINTERO SEPULVEDA"/>
    <n v="25264"/>
    <x v="0"/>
    <s v="RECONOCIMIENTO Y PAGO DE OTRAS PRESTACIONES SALARIALES, SOLCIALES Y SALARIOS"/>
    <s v="BAJO"/>
    <s v="BAJO"/>
    <s v="BAJO"/>
    <s v="MEDIO   "/>
    <n v="0.20749999999999999"/>
    <x v="3"/>
    <n v="2787973"/>
    <n v="0"/>
    <x v="4"/>
    <m/>
    <s v="NO"/>
    <s v="NO"/>
    <n v="3"/>
    <s v="CARLOS EDUARDO BERMUDEZ SANCHEZ"/>
    <n v="4121"/>
    <d v="2019-08-15T00:00:00"/>
    <n v="109302"/>
    <s v="GESTION HUMANA Y DLLO ORGANIZACIONAL"/>
    <s v="PRIMA DE VIDA CARA - RECIBIDA DEL ABOGADO EXTERNO JUAN PABLO PEREZ OSPINA"/>
    <d v="2020-07-31T00:00:00"/>
    <s v="2018-10"/>
    <s v="3"/>
    <s v="2020-06"/>
    <n v="0.73572886802285709"/>
    <n v="2051192.219368289"/>
    <n v="0"/>
    <d v="2021-10-10T00:00:00"/>
    <n v="1.1945205479452055"/>
    <n v="4.1522219311981093E-2"/>
    <n v="0"/>
    <n v="0.20749999999999999"/>
    <s v="BAJA"/>
    <x v="2"/>
    <n v="0"/>
  </r>
  <r>
    <n v="186"/>
    <d v="2018-12-06T00:00:00"/>
    <d v="2018-10-26T00:00:00"/>
    <s v="JUZGADO 26 ADMINISTRATIVO DE ORALIDAD DE MEDELLÍN"/>
    <s v="05001333302620180041000"/>
    <s v="2019"/>
    <x v="0"/>
    <s v="FRANCISCO GUILLERMO CASTRO SALAZAR"/>
    <s v="ALVARO QUINTERO SEPULVEDA"/>
    <n v="25264"/>
    <x v="0"/>
    <s v="RECONOCIMIENTO Y PAGO DE OTRAS PRESTACIONES SALARIALES, SOLCIALES Y SALARIOS"/>
    <s v="BAJO"/>
    <s v="BAJO"/>
    <s v="BAJO"/>
    <s v="MEDIO   "/>
    <n v="0.20749999999999999"/>
    <x v="3"/>
    <n v="2787973"/>
    <n v="0"/>
    <x v="0"/>
    <m/>
    <s v="NO"/>
    <s v="NO"/>
    <n v="3"/>
    <s v="CARLOS EDUARDO BERMUDEZ SANCHEZ"/>
    <n v="4121"/>
    <d v="2019-08-15T00:00:00"/>
    <n v="109302"/>
    <s v="GESTION HUMANA Y DLLO ORGANIZACIONAL"/>
    <s v="PRIMA DE VIDA CARA - RECIBIDA DEL ABOGADO EXTERNO JUAN PABLO PEREZ OSPINA"/>
    <d v="2020-07-31T00:00:00"/>
    <s v="2018-12"/>
    <s v="3"/>
    <s v="2020-06"/>
    <n v="0.73268911507362433"/>
    <n v="2042717.4702191576"/>
    <n v="0"/>
    <d v="2021-12-05T00:00:00"/>
    <n v="1.3479452054794521"/>
    <n v="4.1522219311981093E-2"/>
    <n v="0"/>
    <n v="0.20749999999999999"/>
    <s v="BAJA"/>
    <x v="2"/>
    <n v="0"/>
  </r>
  <r>
    <n v="187"/>
    <d v="2018-12-07T00:00:00"/>
    <d v="2018-11-07T00:00:00"/>
    <s v="JUZGADO 5 ADMINISTRATIVO DE ORALIDAD DE MEDELLÍN"/>
    <s v="05001333300520180042600"/>
    <s v="2019"/>
    <x v="0"/>
    <s v="ELKIN RODRIGO MORENO MUÑETON"/>
    <s v="ALVARO QUINTERO SEPULVEDA"/>
    <n v="25264"/>
    <x v="0"/>
    <s v="RECONOCIMIENTO Y PAGO DE OTRAS PRESTACIONES SALARIALES, SOLCIALES Y SALARIOS"/>
    <s v="BAJO"/>
    <s v="BAJO"/>
    <s v="BAJO"/>
    <s v="MEDIO   "/>
    <n v="0.20749999999999999"/>
    <x v="3"/>
    <n v="2787973"/>
    <n v="0"/>
    <x v="7"/>
    <m/>
    <s v="NO"/>
    <s v="NO"/>
    <n v="3"/>
    <s v="CARLOS EDUARDO BERMUDEZ SANCHEZ"/>
    <n v="4121"/>
    <d v="2019-08-15T00:00:00"/>
    <n v="109302"/>
    <s v="GESTION HUMANA Y DLLO ORGANIZACIONAL"/>
    <s v="PRIMA DE VIDA CARA - RECIBIDA DEL ABOGADO EXTERNO JUAN PABLO PEREZ OSPINA"/>
    <d v="2020-07-31T00:00:00"/>
    <s v="2018-12"/>
    <s v="3"/>
    <s v="2020-06"/>
    <n v="0.73268911507362433"/>
    <n v="2042717.4702191576"/>
    <n v="0"/>
    <d v="2021-12-06T00:00:00"/>
    <n v="1.3506849315068492"/>
    <n v="4.1522219311981093E-2"/>
    <n v="0"/>
    <n v="0.20749999999999999"/>
    <s v="BAJA"/>
    <x v="2"/>
    <n v="0"/>
  </r>
  <r>
    <n v="188"/>
    <d v="2018-11-26T00:00:00"/>
    <d v="2018-11-02T00:00:00"/>
    <s v="JUZGADO 7 ADMINISTRATIVO DE ORALIDAD DE MEDELLÍN"/>
    <s v="05001333300720180043300"/>
    <s v="2019"/>
    <x v="0"/>
    <s v="NANCY DE LA TRINIDAD MONTOYA MUÑOZ"/>
    <s v="ALVARO QUINTERO SEPULVEDA"/>
    <n v="25264"/>
    <x v="0"/>
    <s v="RECONOCIMIENTO Y PAGO DE OTRAS PRESTACIONES SALARIALES, SOLCIALES Y SALARIOS"/>
    <s v="BAJO"/>
    <s v="BAJO"/>
    <s v="BAJO"/>
    <s v="MEDIO   "/>
    <n v="0.20749999999999999"/>
    <x v="3"/>
    <n v="2787973"/>
    <n v="0"/>
    <x v="5"/>
    <m/>
    <s v="NO"/>
    <s v="NO"/>
    <n v="3"/>
    <s v="CARLOS EDUARDO BERMUDEZ SANCHEZ"/>
    <n v="4121"/>
    <d v="2019-08-15T00:00:00"/>
    <n v="109302"/>
    <s v="GESTION HUMANA Y DLLO ORGANIZACIONAL"/>
    <s v="PRIMA DE VIDA CARA - RECIBIDA DEL ABOGADO EXTERNO JUAN PABLO PEREZ OSPINA"/>
    <d v="2020-07-31T00:00:00"/>
    <s v="2018-11"/>
    <s v="3"/>
    <s v="2020-06"/>
    <n v="0.73486768506759159"/>
    <n v="2048791.2645409484"/>
    <n v="0"/>
    <d v="2021-11-25T00:00:00"/>
    <n v="1.3205479452054794"/>
    <n v="4.1522219311981093E-2"/>
    <n v="0"/>
    <n v="0.20749999999999999"/>
    <s v="BAJA"/>
    <x v="2"/>
    <n v="0"/>
  </r>
  <r>
    <n v="189"/>
    <d v="2019-02-04T00:00:00"/>
    <d v="2019-01-11T00:00:00"/>
    <s v="JUZGADO 11 ADMINISTRATIVO DE ORALIDAD DE MEDELLÍN"/>
    <s v="05001333301120190000100"/>
    <s v="2019"/>
    <x v="0"/>
    <s v="CERVECERÍA UNIÓN S.A."/>
    <s v="ADRIANA BUITRAGO HERRERA"/>
    <n v="226996"/>
    <x v="3"/>
    <s v="OTRAS"/>
    <s v="BAJO"/>
    <s v="BAJO"/>
    <s v="BAJO"/>
    <s v="MEDIO   "/>
    <n v="0.20749999999999999"/>
    <x v="3"/>
    <n v="18302112"/>
    <n v="0"/>
    <x v="0"/>
    <m/>
    <s v="NO"/>
    <s v="NO"/>
    <n v="3"/>
    <s v="CARLOS EDUARDO BERMUDEZ SANCHEZ"/>
    <n v="4121"/>
    <d v="2019-08-15T00:00:00"/>
    <n v="109302"/>
    <s v="HACIENDA"/>
    <s v="NULIDAD DE UNA SANCIÓN"/>
    <d v="2020-07-31T00:00:00"/>
    <s v="2019-02"/>
    <s v="3"/>
    <s v="2020-06"/>
    <n v="1.0374579956513144"/>
    <n v="18987672.43170587"/>
    <n v="0"/>
    <d v="2022-02-03T00:00:00"/>
    <n v="1.5123287671232877"/>
    <n v="4.1522219311981093E-2"/>
    <n v="0"/>
    <n v="0.20749999999999999"/>
    <s v="BAJA"/>
    <x v="2"/>
    <n v="0"/>
  </r>
  <r>
    <n v="190"/>
    <d v="2019-01-29T00:00:00"/>
    <d v="2019-01-21T00:00:00"/>
    <s v="JUZGADO 22 ADMINISTRATIVO DE ORALIDAD DE MEDELLÍN"/>
    <s v="05001333302220190001400"/>
    <s v="2019"/>
    <x v="0"/>
    <s v="DIEGO DE JESUS RUIZ ZULUAGA"/>
    <s v="LESNEY KATERINE GONZALEZ PRADA"/>
    <n v="139943"/>
    <x v="3"/>
    <s v="VALORIZACION"/>
    <s v="ALTO"/>
    <s v="ALTO"/>
    <s v="ALTO"/>
    <s v="ALTO"/>
    <n v="1"/>
    <x v="0"/>
    <n v="128561770"/>
    <n v="0"/>
    <x v="2"/>
    <m/>
    <s v="NO"/>
    <s v="NO"/>
    <n v="3"/>
    <s v="CARLOS EDUARDO BERMUDEZ SANCHEZ"/>
    <n v="4121"/>
    <d v="2019-08-15T00:00:00"/>
    <n v="109302"/>
    <s v="INFRAESTRUCTURA"/>
    <m/>
    <d v="2020-07-31T00:00:00"/>
    <s v="2019-01"/>
    <s v="3"/>
    <s v="2020-06"/>
    <n v="1.0434541229259338"/>
    <n v="134148308.95715563"/>
    <n v="0"/>
    <d v="2022-01-28T00:00:00"/>
    <n v="1.4958904109589042"/>
    <n v="4.1522219311981093E-2"/>
    <n v="0"/>
    <n v="1"/>
    <s v="ALTA"/>
    <x v="0"/>
    <n v="0"/>
  </r>
  <r>
    <n v="191"/>
    <d v="2019-03-13T00:00:00"/>
    <d v="2019-03-13T00:00:00"/>
    <s v="JUZGADO PROMISCUO DEL CIRCUITO DE SEGOVIA - ANTIOQUIA"/>
    <s v="05736318900120190002900"/>
    <s v="2019"/>
    <x v="1"/>
    <s v="GLORIA INÉS CEBALLOS CÁRDENAS"/>
    <s v="NATALIA BOTERO MANCO"/>
    <n v="172735"/>
    <x v="2"/>
    <s v="RECONOCIMIENTO Y PAGO DE PENSIÓN"/>
    <s v="BAJO"/>
    <s v="BAJO"/>
    <s v="BAJO"/>
    <s v="BAJO"/>
    <n v="0.05"/>
    <x v="1"/>
    <n v="43500000"/>
    <n v="0"/>
    <x v="5"/>
    <m/>
    <s v="NO"/>
    <s v="NO"/>
    <n v="3"/>
    <s v="CARLOS EDUARDO BERMUDEZ SANCHEZ"/>
    <n v="4121"/>
    <d v="2019-08-15T00:00:00"/>
    <n v="109302"/>
    <s v="EDUCACION"/>
    <m/>
    <d v="2020-07-31T00:00:00"/>
    <s v="2019-03"/>
    <s v="3"/>
    <s v="2020-06"/>
    <n v="1.0329659515843337"/>
    <n v="44934018.893918514"/>
    <n v="0"/>
    <d v="2022-03-12T00:00:00"/>
    <n v="1.6136986301369862"/>
    <n v="4.1522219311981093E-2"/>
    <n v="0"/>
    <n v="0.05"/>
    <s v="REMOTA"/>
    <x v="1"/>
    <n v="0"/>
  </r>
  <r>
    <n v="192"/>
    <d v="2019-03-04T00:00:00"/>
    <d v="2019-02-26T00:00:00"/>
    <s v="JUZGADO 9 ADMINISTRATIVO ORAL DE MEDELLLÍN"/>
    <s v="05001333300920190008500"/>
    <s v="2019"/>
    <x v="0"/>
    <s v="LEIDY JOHANNA ALZATE SALAZAR, JOSÉ HILDER ALZATE FLÓREZ Y GLADYS SALAZAR ALZATE"/>
    <s v="MANUEL ANTONIO BALLESTEROS ROMERO"/>
    <n v="98257"/>
    <x v="1"/>
    <s v="FALLA EN EL SERVICIO OTRAS CAUSAS"/>
    <s v="BAJO"/>
    <s v="BAJO"/>
    <s v="BAJO"/>
    <s v="BAJO"/>
    <n v="0.05"/>
    <x v="1"/>
    <n v="1010739200"/>
    <n v="0"/>
    <x v="7"/>
    <m/>
    <s v="NO"/>
    <s v="NO"/>
    <n v="3"/>
    <s v="CARLOS EDUARDO BERMUDEZ SANCHEZ"/>
    <n v="4121"/>
    <d v="2019-08-15T00:00:00"/>
    <n v="109302"/>
    <s v="DAPARD"/>
    <m/>
    <d v="2020-07-31T00:00:00"/>
    <s v="2019-03"/>
    <s v="3"/>
    <s v="2020-06"/>
    <n v="1.0329659515843337"/>
    <n v="1044059179.5315882"/>
    <n v="0"/>
    <d v="2022-03-03T00:00:00"/>
    <n v="1.5890410958904109"/>
    <n v="4.1522219311981093E-2"/>
    <n v="0"/>
    <n v="0.05"/>
    <s v="REMOTA"/>
    <x v="1"/>
    <n v="0"/>
  </r>
  <r>
    <n v="193"/>
    <d v="2019-03-07T00:00:00"/>
    <d v="2019-02-28T00:00:00"/>
    <s v="JUZGADO 21 ADMINISTRATIVO DE ORALIDAD DE MEDELLÍN"/>
    <s v="05001333302120190008700"/>
    <s v="2019"/>
    <x v="0"/>
    <s v="BEATRIZ ELENA MENA PALACIO"/>
    <s v="JULIA FERNANDA MUÑOZ RINCON"/>
    <n v="215278"/>
    <x v="0"/>
    <s v="RECONOCIMIENTO Y PAGO DE OTRAS PRESTACIONES SALARIALES, SOLCIALES Y SALARIOS"/>
    <s v="MEDIO   "/>
    <s v="MEDIO   "/>
    <s v="BAJO"/>
    <s v="BAJO"/>
    <n v="0.29750000000000004"/>
    <x v="2"/>
    <n v="124500000"/>
    <n v="0"/>
    <x v="5"/>
    <m/>
    <s v="NO"/>
    <s v="NO"/>
    <n v="3"/>
    <s v="CARLOS EDUARDO BERMUDEZ SANCHEZ"/>
    <n v="4121"/>
    <d v="2019-08-15T00:00:00"/>
    <n v="109302"/>
    <s v="EDUCACION"/>
    <m/>
    <d v="2020-07-31T00:00:00"/>
    <s v="2019-03"/>
    <s v="3"/>
    <s v="2020-06"/>
    <n v="1.0329659515843337"/>
    <n v="128604260.97224954"/>
    <n v="0"/>
    <d v="2022-03-06T00:00:00"/>
    <n v="1.5972602739726027"/>
    <n v="4.1522219311981093E-2"/>
    <n v="0"/>
    <n v="0.29750000000000004"/>
    <s v="MEDIA"/>
    <x v="2"/>
    <n v="0"/>
  </r>
  <r>
    <n v="194"/>
    <d v="2019-03-22T00:00:00"/>
    <d v="2019-03-06T00:00:00"/>
    <s v="JUZGADO 7 ADMINISTRATIVO DE ORALIDAD DE MEDELLÍN"/>
    <s v="05001333300720190010200"/>
    <s v="2019"/>
    <x v="0"/>
    <s v="AMPARO DE MARIA CAICEDO DE VARGAS"/>
    <s v="ALVARO QUINTERO SEPULVEDA"/>
    <n v="25264"/>
    <x v="0"/>
    <s v="RECONOCIMIENTO Y PAGO DE OTRAS PRESTACIONES SALARIALES, SOLCIALES Y SALARIOS"/>
    <s v="BAJO"/>
    <s v="BAJO"/>
    <s v="BAJO"/>
    <s v="MEDIO   "/>
    <n v="0.20749999999999999"/>
    <x v="3"/>
    <n v="2787973"/>
    <n v="0"/>
    <x v="5"/>
    <m/>
    <s v="NO"/>
    <s v="NO"/>
    <n v="3"/>
    <s v="CARLOS EDUARDO BERMUDEZ SANCHEZ"/>
    <n v="4121"/>
    <d v="2019-08-15T00:00:00"/>
    <n v="109302"/>
    <s v="GESTION HUMANA Y DLLO ORGANIZACIONAL"/>
    <s v="PRIMA DE VIDA CARA - RECIBIDA DEL ABOGADO EXTERNO JUAN PABLO PEREZ OSPINA"/>
    <d v="2020-07-31T00:00:00"/>
    <s v="2019-03"/>
    <s v="3"/>
    <s v="2020-06"/>
    <n v="1.0329659515843337"/>
    <n v="2879881.1829364295"/>
    <n v="0"/>
    <d v="2022-03-21T00:00:00"/>
    <n v="1.6383561643835616"/>
    <n v="4.1522219311981093E-2"/>
    <n v="0"/>
    <n v="0.20749999999999999"/>
    <s v="BAJA"/>
    <x v="2"/>
    <n v="0"/>
  </r>
  <r>
    <n v="195"/>
    <d v="2019-04-23T00:00:00"/>
    <d v="2019-03-13T00:00:00"/>
    <s v="JUZGADO 18 ADMINISTRATIVO DE ORALIDAD DE MEDELLÍN"/>
    <s v="05001333301820190011300"/>
    <s v="2019"/>
    <x v="0"/>
    <s v="GLORIA HELENA VILLADA MONSALVE"/>
    <s v="ALVARO QUINTERO SEPULVEDA"/>
    <n v="25264"/>
    <x v="0"/>
    <s v="RECONOCIMIENTO Y PAGO DE OTRAS PRESTACIONES SALARIALES, SOLCIALES Y SALARIOS"/>
    <s v="BAJO"/>
    <s v="BAJO"/>
    <s v="BAJO"/>
    <s v="MEDIO   "/>
    <n v="0.20749999999999999"/>
    <x v="3"/>
    <n v="2787973"/>
    <n v="0"/>
    <x v="0"/>
    <m/>
    <s v="NO"/>
    <s v="NO"/>
    <n v="3"/>
    <s v="CARLOS EDUARDO BERMUDEZ SANCHEZ"/>
    <n v="4121"/>
    <d v="2019-08-15T00:00:00"/>
    <n v="109302"/>
    <s v="GESTION HUMANA Y DLLO ORGANIZACIONAL"/>
    <s v="PRIMA DE VIDA CARA - RECIBIDA DEL ABOGADO EXTERNO JUAN PABLO PEREZ OSPINA"/>
    <d v="2020-07-31T00:00:00"/>
    <s v="2019-04"/>
    <s v="3"/>
    <s v="2020-06"/>
    <n v="1.0279083431257343"/>
    <n v="2865780.7071092827"/>
    <n v="0"/>
    <d v="2022-04-22T00:00:00"/>
    <n v="1.726027397260274"/>
    <n v="4.1522219311981093E-2"/>
    <n v="0"/>
    <n v="0.20749999999999999"/>
    <s v="BAJA"/>
    <x v="2"/>
    <n v="0"/>
  </r>
  <r>
    <n v="196"/>
    <d v="2019-04-04T00:00:00"/>
    <d v="2019-03-28T00:00:00"/>
    <s v="JUZGADO 36 ADMINISTRATIVO DE ORALIDAD DE MEDELLÍN"/>
    <s v="05001333303620190013500"/>
    <s v="2019"/>
    <x v="0"/>
    <s v="CINDY PAOLA LOPEZ QUINTERO"/>
    <s v="JULIA FERNANDA MUÑOZ RINCON"/>
    <n v="215278"/>
    <x v="0"/>
    <s v="RECONOCIMIENTO Y PAGO DE OTRAS PRESTACIONES SALARIALES, SOLCIALES Y SALARIOS"/>
    <s v="MEDIO   "/>
    <s v="MEDIO   "/>
    <s v="BAJO"/>
    <s v="BAJO"/>
    <n v="0.29750000000000004"/>
    <x v="2"/>
    <n v="3685568"/>
    <n v="0"/>
    <x v="3"/>
    <m/>
    <s v="NO"/>
    <s v="NO"/>
    <n v="3"/>
    <s v="CARLOS EDUARDO BERMUDEZ SANCHEZ"/>
    <n v="4121"/>
    <d v="2019-08-15T00:00:00"/>
    <n v="109302"/>
    <s v="EDUCACION"/>
    <m/>
    <d v="2020-07-31T00:00:00"/>
    <s v="2019-04"/>
    <s v="3"/>
    <s v="2020-06"/>
    <n v="1.0279083431257343"/>
    <n v="3788426.0963572264"/>
    <n v="0"/>
    <d v="2022-04-03T00:00:00"/>
    <n v="1.6739726027397259"/>
    <n v="4.1522219311981093E-2"/>
    <n v="0"/>
    <n v="0.29750000000000004"/>
    <s v="MEDIA"/>
    <x v="2"/>
    <n v="0"/>
  </r>
  <r>
    <n v="197"/>
    <d v="2019-05-23T00:00:00"/>
    <d v="2019-04-22T00:00:00"/>
    <s v="JUZGADO 27 ADMINISTRATIVO DE ORALIDAD DE MEDELLÍN"/>
    <s v="05001333302720190016400"/>
    <s v="2019"/>
    <x v="0"/>
    <s v="DANIELA CORREA ARBOLEDA, KRISTAL CORREA ARBOLEDA, GABRIELA ARBOLEDA, MARGARITA MARÍA ARBOLEDA, VALERIA ORTIZ ARBOLEDA Y LINA MARCELA PULGARÍN ARBOLEDA"/>
    <s v="JUAN JOSE GOMEZ ARANGO"/>
    <n v="201108"/>
    <x v="1"/>
    <s v="ACCIDENTE DE TRANSITO"/>
    <s v="BAJO"/>
    <s v="BAJO"/>
    <s v="BAJO"/>
    <s v="BAJO"/>
    <n v="0.05"/>
    <x v="1"/>
    <n v="268437700"/>
    <n v="0"/>
    <x v="5"/>
    <m/>
    <s v="NO"/>
    <s v="NO"/>
    <n v="3"/>
    <s v="CARLOS EDUARDO BERMUDEZ SANCHEZ"/>
    <n v="4121"/>
    <d v="2019-08-15T00:00:00"/>
    <n v="109302"/>
    <s v="INFRAESTRUCTURA"/>
    <m/>
    <d v="2020-07-31T00:00:00"/>
    <s v="2019-05"/>
    <s v="3"/>
    <s v="2020-06"/>
    <n v="1.0246973838344398"/>
    <n v="275067408.91253418"/>
    <n v="0"/>
    <d v="2022-05-22T00:00:00"/>
    <n v="1.8082191780821917"/>
    <n v="4.1522219311981093E-2"/>
    <n v="0"/>
    <n v="0.05"/>
    <s v="REMOTA"/>
    <x v="1"/>
    <n v="0"/>
  </r>
  <r>
    <n v="198"/>
    <d v="2019-02-19T00:00:00"/>
    <d v="2018-12-19T00:00:00"/>
    <s v="TRIBUNAL ADMINISTRATIVO DE ANTIOQUIA - SALA CUARTA DE ORALIDAD"/>
    <s v="05001233300020190019000"/>
    <s v="2019"/>
    <x v="0"/>
    <s v="LUZ STELLA ANGEL GUTIÉRREZ, ALVARO GUTIÉRREZ ÁNGEL, CARLOS MARIO GUTIÉRREZ ÁNGEL Y JORGE EDAURDO GUTIERREZ ANGEL"/>
    <s v="CATALINA OTERO FRANCO"/>
    <n v="132098"/>
    <x v="3"/>
    <s v="VALORIZACION"/>
    <s v="ALTO"/>
    <s v="ALTO"/>
    <s v="ALTO"/>
    <s v="ALTO"/>
    <n v="1"/>
    <x v="0"/>
    <n v="1262772140"/>
    <n v="0"/>
    <x v="5"/>
    <m/>
    <s v="NO"/>
    <s v="NO"/>
    <n v="5"/>
    <s v="CARLOS EDUARDO BERMUDEZ SANCHEZ"/>
    <n v="4121"/>
    <d v="2019-08-15T00:00:00"/>
    <n v="109302"/>
    <s v="INFRAESTRUCTURA"/>
    <m/>
    <d v="2020-07-31T00:00:00"/>
    <s v="2019-02"/>
    <s v="5"/>
    <s v="2020-06"/>
    <n v="1.0374579956513144"/>
    <n v="1310073053.3287208"/>
    <n v="0"/>
    <d v="2024-02-18T00:00:00"/>
    <n v="3.5534246575342467"/>
    <n v="4.1522219311981093E-2"/>
    <n v="0"/>
    <n v="1"/>
    <s v="ALTA"/>
    <x v="0"/>
    <n v="0"/>
  </r>
  <r>
    <n v="199"/>
    <d v="2020-01-23T00:00:00"/>
    <d v="2019-05-10T00:00:00"/>
    <s v="JUZGADO 28 ADMINISTRATIVO DE ORALIDAD DE MEDELLÍN"/>
    <s v="05001333302820190019100"/>
    <s v="2019"/>
    <x v="0"/>
    <s v="ANA JOAQUINA VALLEJO RÚA - ASTRID LORENA BEDOYA VALLEJO - LEIDY MARCELA BEDOYA VALLEJO"/>
    <s v="GILBERTO ANTONIO HERNÁNDEZ JIMÉNEZ"/>
    <n v="96362"/>
    <x v="1"/>
    <s v="OTRAS"/>
    <s v="MEDIO   "/>
    <s v="MEDIO   "/>
    <s v="BAJO"/>
    <s v="MEDIO   "/>
    <n v="0.45500000000000002"/>
    <x v="2"/>
    <n v="390000000"/>
    <n v="0"/>
    <x v="10"/>
    <m/>
    <s v="NO"/>
    <s v="NO"/>
    <n v="2"/>
    <s v="CARLOS EDUARDO BERMUDEZ SANCHEZ"/>
    <n v="4121"/>
    <d v="2019-08-15T00:00:00"/>
    <n v="109302"/>
    <s v="MINAS"/>
    <s v="DAÑO EN VIVIENDA POR OPERACIÓN DE MINA EN REMEDIOS ANTIOQUIA"/>
    <d v="2020-07-31T00:00:00"/>
    <s v="2020-01"/>
    <s v="2"/>
    <s v="2020-06"/>
    <n v="1.0070030698388335"/>
    <n v="392731197.23714507"/>
    <n v="0"/>
    <d v="2022-01-22T00:00:00"/>
    <n v="1.4794520547945205"/>
    <n v="4.1522219311981093E-2"/>
    <n v="0"/>
    <n v="0.45500000000000002"/>
    <s v="MEDIA"/>
    <x v="2"/>
    <n v="0"/>
  </r>
  <r>
    <n v="200"/>
    <d v="2019-05-15T00:00:00"/>
    <d v="2019-05-10T00:00:00"/>
    <s v="JUZGADO 1 ADMINISTRATIVO DE ORALIDAD DE TURBO"/>
    <s v="05837333300120190024300"/>
    <s v="2019"/>
    <x v="0"/>
    <s v="ARLINTON CUESTA MOSQUERA - PERSONERO MUNICIPAL DE CAREPA"/>
    <s v="ARLINTON CUESTA MOSQUERA"/>
    <n v="194116"/>
    <x v="9"/>
    <s v="VIOLACIÓN DERECHOS COLECTIVOS"/>
    <s v="MEDIO   "/>
    <s v="MEDIO   "/>
    <s v="BAJO"/>
    <s v="MEDIO   "/>
    <n v="0.45500000000000002"/>
    <x v="2"/>
    <n v="0"/>
    <n v="0"/>
    <x v="1"/>
    <m/>
    <s v="SI"/>
    <s v="NO"/>
    <n v="2"/>
    <s v="CARLOS EDUARDO BERMUDEZ SANCHEZ"/>
    <n v="4121"/>
    <d v="2019-08-15T00:00:00"/>
    <n v="109302"/>
    <s v="DAPARD"/>
    <m/>
    <d v="2020-07-31T00:00:00"/>
    <s v="2019-05"/>
    <s v="2"/>
    <s v="2020-06"/>
    <n v="1.0246973838344398"/>
    <n v="0"/>
    <n v="0"/>
    <d v="2021-05-14T00:00:00"/>
    <n v="0.78630136986301369"/>
    <n v="4.1522219311981093E-2"/>
    <n v="0"/>
    <n v="0.45500000000000002"/>
    <s v="MEDIA"/>
    <x v="2"/>
    <n v="0"/>
  </r>
  <r>
    <n v="201"/>
    <d v="2019-06-20T00:00:00"/>
    <d v="2019-06-14T00:00:00"/>
    <s v="JUZGADO 36 ADMINISTRATIVO DE ORALIDAD DE MEDELLÍN"/>
    <s v="05001333303620190024500"/>
    <s v="2019"/>
    <x v="0"/>
    <s v="NICOLÁS ALBEIRO BETANCUR CAÑAS"/>
    <s v="ARALY LUCERO ZULUAGA YORY"/>
    <n v="277218"/>
    <x v="1"/>
    <s v="FALLA EN EL SERVICIO OTRAS CAUSAS"/>
    <s v="MEDIO   "/>
    <s v="MEDIO   "/>
    <s v="BAJO"/>
    <s v="MEDIO   "/>
    <n v="0.45500000000000002"/>
    <x v="2"/>
    <n v="183483640"/>
    <n v="0"/>
    <x v="5"/>
    <m/>
    <s v="NO"/>
    <s v="NO"/>
    <n v="8"/>
    <s v="CARLOS EDUARDO BERMUDEZ SANCHEZ"/>
    <n v="4121"/>
    <d v="2019-08-15T00:00:00"/>
    <n v="109302"/>
    <s v="INFRAESTRUCTURA"/>
    <m/>
    <d v="2020-07-31T00:00:00"/>
    <s v="2019-06"/>
    <s v="8"/>
    <s v="2020-06"/>
    <n v="1.022003699737124"/>
    <n v="187520958.92123455"/>
    <n v="0"/>
    <d v="2027-06-18T00:00:00"/>
    <n v="6.8849315068493153"/>
    <n v="4.1522219311981093E-2"/>
    <n v="0"/>
    <n v="0.45500000000000002"/>
    <s v="MEDIA"/>
    <x v="2"/>
    <n v="0"/>
  </r>
  <r>
    <n v="202"/>
    <d v="2019-12-11T00:00:00"/>
    <d v="2019-07-17T00:00:00"/>
    <s v="JUZGADO 22 ADMINISTRATIVO DE ORALIDAD DE MEDELLÍN"/>
    <s v="05001333302220190031100"/>
    <s v="2019"/>
    <x v="0"/>
    <s v="MARIA LENY AGUDELO URIBE Y OTROS"/>
    <s v="JORGE HUMBERTO VALERO RODRIGUEZ"/>
    <n v="44498"/>
    <x v="0"/>
    <s v="RECONOCIMIENTO Y PAGO DE OTRAS PRESTACIONES SALARIALES, SOLCIALES Y SALARIOS"/>
    <s v="BAJO"/>
    <s v="BAJO"/>
    <s v="BAJO"/>
    <s v="BAJO"/>
    <n v="0.05"/>
    <x v="1"/>
    <n v="156240000"/>
    <n v="0"/>
    <x v="10"/>
    <m/>
    <s v="NO"/>
    <s v="NO"/>
    <n v="4"/>
    <s v="CARLOS EDUARDO BERMUDEZ SANCHEZ"/>
    <n v="4121"/>
    <d v="2019-08-15T00:00:00"/>
    <n v="109302"/>
    <s v="EDUCACION"/>
    <s v="BONIFICACIÓN DE DIFÍCIL ACCESO DOCENTES"/>
    <d v="2020-07-31T00:00:00"/>
    <s v="2019-12"/>
    <s v="4"/>
    <s v="2020-06"/>
    <n v="1.011271676300578"/>
    <n v="158001086.70520231"/>
    <n v="0"/>
    <d v="2023-12-10T00:00:00"/>
    <n v="3.3616438356164382"/>
    <n v="4.1522219311981093E-2"/>
    <n v="0"/>
    <n v="0.05"/>
    <s v="REMOTA"/>
    <x v="1"/>
    <n v="0"/>
  </r>
  <r>
    <n v="203"/>
    <d v="2019-09-26T00:00:00"/>
    <d v="2019-09-26T00:00:00"/>
    <s v="JUZGADO 16 LABORAL DEL CIRCUITO DE MEDELLÍN"/>
    <s v="05001310501620190035500"/>
    <s v="2019"/>
    <x v="1"/>
    <s v="GABRIEL ÁNGEL LONDOÑO LONDOÑO, JOSÉ MARÍA ROLDÁN ROLDÁN Y LEONARDO DE JESÚS ZAPATA GÓMEZ"/>
    <s v="CARLOS ALBERTO BALLESTEROS BARON"/>
    <n v="33513"/>
    <x v="2"/>
    <s v="RECONOCIMIENTO Y PAGO DE OTRAS PRESTACIONES SALARIALES, SOLCIALES Y SALARIOS"/>
    <s v="BAJO"/>
    <s v="BAJO"/>
    <s v="BAJO"/>
    <s v="BAJO"/>
    <n v="0.05"/>
    <x v="1"/>
    <n v="113245440"/>
    <n v="0"/>
    <x v="5"/>
    <m/>
    <s v="NO"/>
    <s v="NO"/>
    <n v="6"/>
    <s v="CARLOS EDUARDO BERMUDEZ SANCHEZ"/>
    <n v="4121"/>
    <d v="2019-08-15T00:00:00"/>
    <n v="109302"/>
    <s v="FABRICA DE LICORES DE ANTIOQUIA"/>
    <s v="ACTA 1722 DE 1977"/>
    <d v="2020-07-31T00:00:00"/>
    <s v="2019-09"/>
    <s v="6"/>
    <s v="2020-06"/>
    <n v="1.016560139453806"/>
    <n v="115120800.27890761"/>
    <n v="0"/>
    <d v="2025-09-24T00:00:00"/>
    <n v="5.1534246575342468"/>
    <n v="4.1522219311981093E-2"/>
    <n v="0"/>
    <n v="0.05"/>
    <s v="REMOTA"/>
    <x v="1"/>
    <n v="0"/>
  </r>
  <r>
    <n v="204"/>
    <d v="2019-09-18T00:00:00"/>
    <d v="2019-09-10T00:00:00"/>
    <s v="JUZGADO 24 ADMINISTRATIVO DE ORALIDAD DE MEDELLÍN"/>
    <s v="05001333302420190038000"/>
    <s v="2019"/>
    <x v="0"/>
    <s v="KOPPS COMMERCIAL S.A.S."/>
    <s v="LAURA NATALIA TABARES TORRES"/>
    <n v="314527"/>
    <x v="3"/>
    <s v="OTRAS"/>
    <s v="BAJO"/>
    <s v="BAJO"/>
    <s v="BAJO"/>
    <s v="BAJO"/>
    <n v="0.05"/>
    <x v="1"/>
    <n v="13155280"/>
    <n v="0"/>
    <x v="5"/>
    <m/>
    <s v="NO"/>
    <s v="NO"/>
    <n v="3"/>
    <s v="CARLOS EDUARDO BERMUDEZ SANCHEZ"/>
    <n v="4121"/>
    <d v="2019-08-15T00:00:00"/>
    <n v="109302"/>
    <s v="HACIENDA"/>
    <s v="TORNAGUÍAS"/>
    <d v="2020-07-31T00:00:00"/>
    <s v="2019-09"/>
    <s v="3"/>
    <s v="2020-06"/>
    <n v="1.016560139453806"/>
    <n v="13373133.271353865"/>
    <n v="0"/>
    <d v="2022-09-17T00:00:00"/>
    <n v="2.1315068493150684"/>
    <n v="4.1522219311981093E-2"/>
    <n v="0"/>
    <n v="0.05"/>
    <s v="REMOTA"/>
    <x v="1"/>
    <n v="0"/>
  </r>
  <r>
    <n v="205"/>
    <d v="2019-09-19T00:00:00"/>
    <d v="2019-09-12T00:00:00"/>
    <s v="JUZGADO 27 ADMINISTRATIVO DE ORALIDAD DE MEDELLÍN"/>
    <s v="05001333302720190038600"/>
    <s v="2019"/>
    <x v="0"/>
    <s v="LUIS IVAN ZAPATA BOTERO"/>
    <s v="JOHN ALEXANDER MARTINEZ MEJIA"/>
    <n v="183905"/>
    <x v="3"/>
    <s v="OTRAS"/>
    <s v="MEDIO   "/>
    <s v="MEDIO   "/>
    <s v="MEDIO   "/>
    <s v="MEDIO   "/>
    <n v="0.5"/>
    <x v="2"/>
    <n v="246500000"/>
    <n v="0.5"/>
    <x v="10"/>
    <m/>
    <s v="SI"/>
    <s v="NO"/>
    <n v="4"/>
    <s v="CARLOS EDUARDO BERMUDEZ SANCHEZ"/>
    <n v="4121"/>
    <d v="2019-08-15T00:00:00"/>
    <n v="109302"/>
    <s v="GOBIERNO"/>
    <s v="RECIBIDO DE DIANA RAIGOZA"/>
    <d v="2020-07-31T00:00:00"/>
    <s v="2019-09"/>
    <s v="4"/>
    <s v="2020-06"/>
    <n v="1.016560139453806"/>
    <n v="250582074.37536317"/>
    <n v="125291037.18768159"/>
    <d v="2023-09-18T00:00:00"/>
    <n v="3.1342465753424658"/>
    <n v="4.1522219311981093E-2"/>
    <n v="123096491.15380584"/>
    <n v="0.5"/>
    <s v="MEDIA"/>
    <x v="2"/>
    <n v="123096491.15380584"/>
  </r>
  <r>
    <n v="206"/>
    <d v="2019-11-14T00:00:00"/>
    <d v="2019-11-14T00:00:00"/>
    <s v="JUZGADO 8 ADMINISTRATIVO DE ORALIDAD DE MEDELLÍN"/>
    <s v="05001333300820190046600"/>
    <s v="2019"/>
    <x v="0"/>
    <s v="CLÉYER DEL SOCORRO LÓPEZ CASTAÑEDA"/>
    <s v="DIEGO LEÓN TAMAYO CASTRO"/>
    <n v="205370"/>
    <x v="0"/>
    <s v="RECONOCIMIENTO Y PAGO DE OTRAS PRESTACIONES SALARIALES, SOLCIALES Y SALARIOS"/>
    <s v="MEDIO   "/>
    <s v="MEDIO   "/>
    <s v="MEDIO   "/>
    <s v="MEDIO   "/>
    <n v="0.5"/>
    <x v="2"/>
    <n v="63789467"/>
    <n v="0"/>
    <x v="5"/>
    <m/>
    <s v="NO"/>
    <s v="NO"/>
    <n v="3"/>
    <s v="CARLOS EDUARDO BERMUDEZ SANCHEZ"/>
    <n v="4121"/>
    <d v="2019-08-15T00:00:00"/>
    <n v="109302"/>
    <s v="EDUCACION"/>
    <s v="PASCUAL BRAVO"/>
    <d v="2020-07-31T00:00:00"/>
    <s v="2019-11"/>
    <s v="3"/>
    <s v="2020-06"/>
    <n v="1.0138110875024144"/>
    <n v="64670468.910469376"/>
    <n v="0"/>
    <d v="2022-11-13T00:00:00"/>
    <n v="2.2876712328767121"/>
    <n v="4.1522219311981093E-2"/>
    <n v="0"/>
    <n v="0.5"/>
    <s v="MEDIA"/>
    <x v="2"/>
    <n v="0"/>
  </r>
  <r>
    <n v="207"/>
    <d v="2020-01-29T00:00:00"/>
    <d v="2019-07-26T00:00:00"/>
    <s v="JUZGADO 1 ADMINISTRATIVO DE ORALIDAD DE TURBO"/>
    <s v="05837333300120190069700"/>
    <s v="2019"/>
    <x v="0"/>
    <s v="JULIO EDINSON PALACIOS PALACIOS"/>
    <s v="ISABEL SOFIA LASTRE MARTINEZ"/>
    <n v="265770"/>
    <x v="0"/>
    <s v="RECONOCIMIENTO Y PAGO DE OTRAS PRESTACIONES SALARIALES, SOLCIALES Y SALARIOS"/>
    <s v="MEDIO   "/>
    <s v="MEDIO   "/>
    <s v="BAJO"/>
    <s v="BAJO"/>
    <n v="0.29750000000000004"/>
    <x v="2"/>
    <n v="11327412"/>
    <n v="0"/>
    <x v="10"/>
    <m/>
    <s v="NO"/>
    <s v="NO"/>
    <n v="2"/>
    <s v="CARLOS EDUARDO BERMUDEZ SANCHEZ"/>
    <n v="4121"/>
    <d v="2019-08-15T00:00:00"/>
    <n v="109302"/>
    <s v="EDUCACION"/>
    <s v="ESCALAFÓN DOCENTE"/>
    <d v="2020-07-31T00:00:00"/>
    <s v="2020-01"/>
    <s v="2"/>
    <s v="2020-06"/>
    <n v="1.0070030698388335"/>
    <n v="11406738.657329241"/>
    <n v="0"/>
    <d v="2022-01-28T00:00:00"/>
    <n v="1.4958904109589042"/>
    <n v="4.1522219311981093E-2"/>
    <n v="0"/>
    <n v="0.29750000000000004"/>
    <s v="MEDIA"/>
    <x v="2"/>
    <n v="0"/>
  </r>
  <r>
    <n v="208"/>
    <d v="2019-09-27T00:00:00"/>
    <d v="2019-09-02T00:00:00"/>
    <s v="TRIBUNAL ADMINISTRATIVO DE ANTIOQUIA - SALA UNITARIA"/>
    <s v="05001233300020190228800"/>
    <s v="2019"/>
    <x v="0"/>
    <s v="AURELIO ÁLVAREZ GARCÉS"/>
    <s v="FRANCISCO ALBERTO GIRALDO LUNA "/>
    <n v="122621"/>
    <x v="0"/>
    <s v="PENSIÓN DE SOBREVIVIENTES"/>
    <s v="MEDIO   "/>
    <s v="MEDIO   "/>
    <s v="BAJO"/>
    <s v="MEDIO   "/>
    <n v="0.45500000000000002"/>
    <x v="2"/>
    <n v="195399549"/>
    <n v="0"/>
    <x v="5"/>
    <m/>
    <s v="NO"/>
    <s v="NO"/>
    <n v="5"/>
    <s v="CARLOS EDUARDO BERMUDEZ SANCHEZ"/>
    <n v="4121"/>
    <d v="2019-08-15T00:00:00"/>
    <n v="109302"/>
    <s v="SECCIONAL DE SALUD Y PROTECCION SOCIAL"/>
    <s v="PENSIÓN DE SOBREVIVIENTES"/>
    <d v="2020-07-31T00:00:00"/>
    <s v="2019-09"/>
    <s v="5"/>
    <s v="2020-06"/>
    <n v="1.016560139453806"/>
    <n v="198635392.78065079"/>
    <n v="0"/>
    <d v="2024-09-25T00:00:00"/>
    <n v="4.1561643835616442"/>
    <n v="4.1522219311981093E-2"/>
    <n v="0"/>
    <n v="0.45500000000000002"/>
    <s v="MEDIA"/>
    <x v="2"/>
    <n v="0"/>
  </r>
  <r>
    <n v="209"/>
    <d v="2014-05-09T00:00:00"/>
    <d v="2014-04-22T00:00:00"/>
    <s v="CONSEJO DE ESTADO"/>
    <s v="05001233100020020055501"/>
    <s v="2019"/>
    <x v="0"/>
    <s v="HUMBERTO DE JESUS VALENCIA CAÑAS"/>
    <s v="HERNAN DARIO ZAPATA LONDOÑO"/>
    <n v="108371"/>
    <x v="3"/>
    <s v="FALLO DE RESPONSABILIDAD FISCAL"/>
    <s v="MEDIO   "/>
    <s v="MEDIO   "/>
    <s v="BAJO"/>
    <s v="BAJO"/>
    <n v="0.29750000000000004"/>
    <x v="2"/>
    <n v="2275000"/>
    <n v="1"/>
    <x v="11"/>
    <m/>
    <s v="NO"/>
    <n v="0"/>
    <s v="9 AÑOS"/>
    <s v="ELIDIO VALLE VALLE"/>
    <n v="43724"/>
    <d v="2019-09-16T00:00:00"/>
    <n v="172633"/>
    <s v="GESTION HUMANA Y DLLO ORGANIZACIONAL"/>
    <s v="Se realizo traslado del dictamen pericial, el dia 9 de octubre de 2018 paso al despacho para proveer. SEPTIEMBRE. Se elabora poder."/>
    <d v="2020-07-31T00:00:00"/>
    <s v="2014-05"/>
    <s v="9"/>
    <s v="2020-06"/>
    <n v="0.89867303567898893"/>
    <n v="2044481.1561696997"/>
    <n v="2044481.1561696997"/>
    <d v="2023-05-07T00:00:00"/>
    <n v="2.7671232876712328"/>
    <n v="4.1522219311981093E-2"/>
    <n v="2012832.7849367044"/>
    <n v="0.29750000000000004"/>
    <s v="MEDIA"/>
    <x v="2"/>
    <n v="2012832.7849367044"/>
  </r>
  <r>
    <n v="210"/>
    <d v="2003-11-10T00:00:00"/>
    <d v="2003-10-23T00:00:00"/>
    <s v="TRIBUNAL ADMINISTRATIVO DE ANTIOQUIA"/>
    <s v="05001233100020030272600"/>
    <s v="2019"/>
    <x v="0"/>
    <s v="HEMEL DE JESUS LEAL SARRARZOLA"/>
    <s v="MARÍA DORIS GONZÁLEZ TORRES"/>
    <n v="114645"/>
    <x v="3"/>
    <s v="FALLO DE RESPONSABILIDAD FISCAL"/>
    <s v="MEDIO   "/>
    <s v="MEDIO   "/>
    <s v="BAJO"/>
    <s v="MEDIO   "/>
    <n v="0.45500000000000002"/>
    <x v="2"/>
    <n v="41791637"/>
    <n v="1"/>
    <x v="12"/>
    <m/>
    <s v="NO"/>
    <n v="0"/>
    <s v="18 años"/>
    <s v="ELIDIO VALLE VALLE"/>
    <n v="43724"/>
    <d v="2019-09-16T00:00:00"/>
    <n v="172633"/>
    <s v="CONTRALORIA DEPARTAMENTAL"/>
    <s v="Paso al Despacho para fallo el dia 23 de mayo de 2016. SEPTIEMBRE. Se elabora poder. CONSEJO DE ESTADO CONFIRMA SENTENCIA DEL TRIBUNAL ADMINISTRATIVO DE ANTIOQUIA, QUE HABÍA DECLARADO LA CADUCIDAD DE LA ACCIÓN. 23/08/2019. EN LA FECHA SE PROFIERE SENTENCIA DE SEGUNDA INSTANCIA, POR PARTE DEL CONSEJO DE ESTADO - SECCIÓN PRIMERA - EN LA CUAL SE CONFIRMA LA SENTENCIA DE PRIMERA INSTANCIA, ESTO ES, LA QUE HABÍA DECLARADO LA CADUCIDAD DE LA ACCIÓN POR PARTE DEL DEMANDANTE."/>
    <d v="2020-07-31T00:00:00"/>
    <s v="2003-11"/>
    <s v="18"/>
    <s v="2020-06"/>
    <n v="1.3890636925997417"/>
    <n v="58051245.611007988"/>
    <n v="58051245.611007988"/>
    <d v="2021-11-05T00:00:00"/>
    <n v="1.2657534246575342"/>
    <n v="4.1522219311981093E-2"/>
    <n v="57638450.070609674"/>
    <n v="0.45500000000000002"/>
    <s v="MEDIA"/>
    <x v="2"/>
    <n v="57638450.070609674"/>
  </r>
  <r>
    <n v="211"/>
    <d v="2003-11-11T00:00:00"/>
    <d v="2003-11-11T00:00:00"/>
    <s v="TRIBUNAL ADMINISTRATIVO DE ANTIOQUIA"/>
    <s v="05001233100020030298500"/>
    <s v="2019"/>
    <x v="0"/>
    <s v="Adolfo Albeiro Guerra Blandon"/>
    <s v="DIANA LUCIA GONZALEZ CARO"/>
    <n v="96159"/>
    <x v="0"/>
    <s v="REINTEGRO POR REESTRUCTURACIÓN"/>
    <s v="MEDIO   "/>
    <s v="MEDIO   "/>
    <s v="BAJO"/>
    <s v="MEDIO   "/>
    <n v="0.45500000000000002"/>
    <x v="2"/>
    <n v="38931360"/>
    <n v="0.9"/>
    <x v="12"/>
    <m/>
    <s v="NO"/>
    <n v="0"/>
    <s v="18 años"/>
    <s v="ELIDIO VALLE VALLE"/>
    <n v="43724"/>
    <d v="2019-09-16T00:00:00"/>
    <n v="172633"/>
    <s v="EDUCACION"/>
    <s v="Paso al despacho para fallo el dia 21 de enero de 2014. SEPTIEMBRE. Se elabora poder. Julio de 2020, sentencia de segunda instancia favorable."/>
    <d v="2020-07-31T00:00:00"/>
    <s v="2003-11"/>
    <s v="18"/>
    <s v="2020-06"/>
    <n v="1.3890636925997417"/>
    <n v="54078138.679529883"/>
    <n v="48670324.811576895"/>
    <d v="2021-11-06T00:00:00"/>
    <n v="1.2684931506849315"/>
    <n v="4.1522219311981093E-2"/>
    <n v="48323489.454568431"/>
    <n v="0.45500000000000002"/>
    <s v="MEDIA"/>
    <x v="2"/>
    <n v="48323489.454568431"/>
  </r>
  <r>
    <n v="212"/>
    <d v="2008-04-14T00:00:00"/>
    <d v="2008-03-14T00:00:00"/>
    <s v="TRIBUNAL ADMINISTRATIVO DE ANTIOQUIA "/>
    <s v="05001233100020080043300"/>
    <s v="2019"/>
    <x v="0"/>
    <s v="Giovanni Alberto Vargas"/>
    <s v="JOHN ALEXANDER ZULUAGA TORO"/>
    <n v="136953"/>
    <x v="1"/>
    <s v="FALLA EN EL SERVICIO OTRAS CAUSAS"/>
    <s v="MEDIO   "/>
    <s v="MEDIO   "/>
    <s v="MEDIO   "/>
    <s v="MEDIO   "/>
    <n v="0.5"/>
    <x v="2"/>
    <n v="2545000000"/>
    <n v="0.95"/>
    <x v="5"/>
    <m/>
    <s v="NO"/>
    <n v="0"/>
    <s v="14 años"/>
    <s v="ELIDIO VALLE VALLE"/>
    <n v="43724"/>
    <d v="2019-09-16T00:00:00"/>
    <n v="172633"/>
    <s v="INFRAESTRUCTURA"/>
    <s v="EL DIA 15 DE AGOSTO DE 2013 SE ENVIO EL PROCESO PARA DECONGESTION. SEPTIEMBRE. Se elabora poder."/>
    <d v="2020-07-31T00:00:00"/>
    <s v="2008-04"/>
    <s v="14"/>
    <s v="2020-06"/>
    <n v="1.0852679869599111"/>
    <n v="2762007026.812974"/>
    <n v="2623906675.4723253"/>
    <d v="2022-04-11T00:00:00"/>
    <n v="1.6958904109589041"/>
    <n v="4.1522219311981093E-2"/>
    <n v="2598938049.6815906"/>
    <n v="0.5"/>
    <s v="MEDIA"/>
    <x v="2"/>
    <n v="2598938049.6815906"/>
  </r>
  <r>
    <n v="213"/>
    <d v="2009-05-20T00:00:00"/>
    <d v="2009-05-15T00:00:00"/>
    <s v="JUZGADO 5 ADMINISTRATIVO DE MEDELLIN"/>
    <s v="05001333100520090013100"/>
    <s v="2019"/>
    <x v="2"/>
    <s v="Juan Felipe Sierra Castrillon"/>
    <s v="JUAN FELIPE SIERRA CASTRILLON"/>
    <s v="PERSONERO PUEBLO RICO"/>
    <x v="9"/>
    <s v="VIOLACIÓN DERECHOS COLECTIVOS"/>
    <s v="MEDIO   "/>
    <s v="MEDIO   "/>
    <s v="MEDIO   "/>
    <s v="MEDIO   "/>
    <n v="0.5"/>
    <x v="2"/>
    <n v="10000000"/>
    <n v="1"/>
    <x v="9"/>
    <m/>
    <s v="NO"/>
    <n v="0"/>
    <s v="13 AÑOS"/>
    <s v="ELIDIO VALLE VALLE"/>
    <n v="43724"/>
    <d v="2019-09-16T00:00:00"/>
    <n v="172633"/>
    <s v="INFRAESTRUCTURA"/>
    <s v="EL DIA 24 DE MAYO DE 2019 SE DECIDIO INCIDENTE DE DESACATO DECLARO EL CUMPLIMIENTO POR PARTE DEL DEPARTAMENTO DE ANTIOQUIA. SEPTIEMBRE. Se elabora nuevo poder."/>
    <d v="2020-07-31T00:00:00"/>
    <s v="2009-05"/>
    <s v="13"/>
    <s v="2020-06"/>
    <n v="1.0263090918578315"/>
    <n v="10263090.918578316"/>
    <n v="10263090.918578316"/>
    <d v="2022-05-17T00:00:00"/>
    <n v="1.7945205479452055"/>
    <n v="4.1522219311981093E-2"/>
    <n v="10159778.023570152"/>
    <n v="0.5"/>
    <s v="MEDIA"/>
    <x v="2"/>
    <n v="10159778.023570152"/>
  </r>
  <r>
    <n v="214"/>
    <d v="2014-02-24T00:00:00"/>
    <d v="2014-01-30T00:00:00"/>
    <s v="CONSEJO DE ESTADO"/>
    <s v="05001233100020090015701"/>
    <s v="2019"/>
    <x v="0"/>
    <s v="SONIA ISABEL URREA QUINTERO Y OTROS"/>
    <s v="ROBERTO FERNANDO PAZ SALAS"/>
    <n v="20958"/>
    <x v="1"/>
    <s v="FALLA EN EL SERVICIO OTRAS CAUSAS"/>
    <s v="MEDIO   "/>
    <s v="MEDIO   "/>
    <s v="MEDIO   "/>
    <s v="MEDIO   "/>
    <n v="0.5"/>
    <x v="2"/>
    <n v="300000000"/>
    <n v="0.95"/>
    <x v="4"/>
    <m/>
    <s v="NO"/>
    <n v="0"/>
    <s v="8 AÑOS"/>
    <s v="ELIDIO VALLE VALLE"/>
    <n v="43724"/>
    <d v="2019-09-16T00:00:00"/>
    <n v="172633"/>
    <s v="INFRAESTRUCTURA"/>
    <s v="EL DIA 11 DE DICIEMBRE SE ENVIO EL EXPEDIENTE AL CONSEJO DE ESTADO, CONCEDE RECURSO DE APELACION. SEPTIEMBRE. Se elabora nuevo poder."/>
    <d v="2020-07-31T00:00:00"/>
    <s v="2014-02"/>
    <s v="8"/>
    <s v="2020-06"/>
    <n v="0.91072959452734203"/>
    <n v="273218878.35820264"/>
    <n v="259557934.44029248"/>
    <d v="2022-02-22T00:00:00"/>
    <n v="1.5643835616438355"/>
    <n v="4.1522219311981093E-2"/>
    <n v="257278711.65394008"/>
    <n v="0.5"/>
    <s v="MEDIA"/>
    <x v="2"/>
    <n v="257278711.65394008"/>
  </r>
  <r>
    <n v="215"/>
    <d v="2012-06-08T00:00:00"/>
    <d v="2012-02-23T00:00:00"/>
    <s v="JUZGADO 12 LABORAL DE MEDELLIN"/>
    <s v="05001310501220120019600"/>
    <s v="2019"/>
    <x v="1"/>
    <s v="FRANCISCO JAVIER VILLA MESA"/>
    <s v="CARLOS HORACIO LONDOÑO MORENO"/>
    <n v="97398"/>
    <x v="2"/>
    <s v="PENSIÓN DE SOBREVIVIENTES"/>
    <s v="MEDIO   "/>
    <s v="MEDIO   "/>
    <s v="BAJO"/>
    <s v="MEDIO   "/>
    <n v="0.45500000000000002"/>
    <x v="2"/>
    <n v="11334001"/>
    <n v="1"/>
    <x v="13"/>
    <m/>
    <s v="NO"/>
    <n v="0"/>
    <s v="13 AÑOS"/>
    <s v="ELIDIO VALLE VALLE"/>
    <n v="43724"/>
    <d v="2019-09-16T00:00:00"/>
    <n v="172633"/>
    <s v="GESTION HUMANA Y DLLO ORGANIZACIONAL"/>
    <s v="EL DIA 27 DE NOVIEMBRE DE 2017 SE EMITIO FALLO DE SEGUNDA INSTANCIA FAVORABLE SE ENCUENTRA EN CASACION . SEPTIEMBRE. Se elabora nuevo poder."/>
    <d v="2020-07-31T00:00:00"/>
    <s v="2012-06"/>
    <s v="13"/>
    <s v="2020-06"/>
    <n v="0.94273317611953134"/>
    <n v="10684938.760871945"/>
    <n v="10684938.760871945"/>
    <d v="2025-06-05T00:00:00"/>
    <n v="4.8493150684931505"/>
    <n v="4.1522219311981093E-2"/>
    <n v="10396766.523587244"/>
    <n v="0.45500000000000002"/>
    <s v="MEDIA"/>
    <x v="2"/>
    <n v="10396766.523587244"/>
  </r>
  <r>
    <n v="216"/>
    <d v="2012-10-19T00:00:00"/>
    <d v="2012-08-15T00:00:00"/>
    <s v="TRIBUNAL ADMINISTRATIVO DE ANTIOQUIA"/>
    <s v="05001233300020120031700"/>
    <s v="2019"/>
    <x v="0"/>
    <s v="Arnulfo de Jesús Betancur García"/>
    <s v="JAUN CARLO ABADIA CAMPO"/>
    <n v="199990"/>
    <x v="1"/>
    <s v="FALLA EN EL SERVICIO OTRAS CAUSAS"/>
    <s v="MEDIO   "/>
    <s v="BAJO"/>
    <s v="ALTO"/>
    <s v="MEDIO   "/>
    <n v="0.39250000000000002"/>
    <x v="2"/>
    <n v="416800000"/>
    <n v="1"/>
    <x v="11"/>
    <m/>
    <s v="NO"/>
    <n v="0"/>
    <s v="11 años"/>
    <s v="ELIDIO VALLE VALLE"/>
    <n v="43724"/>
    <d v="2019-09-16T00:00:00"/>
    <n v="172633"/>
    <s v="INFRAESTRUCTURA"/>
    <s v="EL DIA 10 DE MAYO DE 2019 SE PRONUNCIO EL DESPACHO MANIFESTANDO QUE DICHO PROCESO ES INTEGRANTE  DE LA ACCION DE GRUPO RADICADO 20120015000. SEPTIEMBRE. Se elabora nuevo poder. ----- Fecha de Actuación 10 May 2019._x000a_INFORME SECRETARIA. ESTE PROCESO ES INTEGRANTE DE LA ACCION DE GRUPO RADICADA BAJO EL NRO. 2012-00150-00 MAG. BEATRIZ ELENA JARAMILLO MUÑOZ. LDAJ._x000a_10 May 2019"/>
    <d v="2020-07-31T00:00:00"/>
    <s v="2012-10"/>
    <s v="11"/>
    <s v="2020-06"/>
    <n v="0.93832612220277778"/>
    <n v="391094327.73411781"/>
    <n v="391094327.73411781"/>
    <d v="2023-10-17T00:00:00"/>
    <n v="3.2136986301369861"/>
    <n v="4.1522219311981093E-2"/>
    <n v="384071998.04845518"/>
    <n v="0.39250000000000002"/>
    <s v="MEDIA"/>
    <x v="2"/>
    <n v="384071998.04845518"/>
  </r>
  <r>
    <n v="217"/>
    <d v="2013-02-04T00:00:00"/>
    <d v="2012-11-28T00:00:00"/>
    <s v="JUZGADO 12 ADMINISTRATIVO DE MEDELLIN"/>
    <s v="05001333301220120042700"/>
    <s v="2019"/>
    <x v="0"/>
    <s v="Pastor Ernesto Mesa Arango"/>
    <s v="SERGIO LEÓN GALLEGO ARIAS"/>
    <n v="126682"/>
    <x v="0"/>
    <s v="RELIQUIDACIÓN DE LA PENSIÓN"/>
    <s v="MEDIO   "/>
    <s v="MEDIO   "/>
    <s v="ALTO"/>
    <s v="BAJO"/>
    <n v="0.39250000000000002"/>
    <x v="2"/>
    <n v="51887342"/>
    <n v="1"/>
    <x v="6"/>
    <m/>
    <s v="NO"/>
    <n v="0"/>
    <s v="9 AÑOS"/>
    <s v="ELIDIO VALLE VALLE"/>
    <n v="43724"/>
    <d v="2019-09-16T00:00:00"/>
    <n v="172633"/>
    <s v="GESTION HUMANA Y DLLO ORGANIZACIONAL"/>
    <s v="EL DIA 06 DE MARZO DE 2017 PASO AL DEPACHO PARA SENTENCIA. SEPTI8EMBRE. Se elabora nuevo poder."/>
    <d v="2020-07-31T00:00:00"/>
    <s v="2013-02"/>
    <s v="9"/>
    <s v="2020-06"/>
    <n v="0.93184862868713714"/>
    <n v="48351148.488920495"/>
    <n v="48351148.488920495"/>
    <d v="2022-02-02T00:00:00"/>
    <n v="1.5095890410958903"/>
    <n v="4.1522219311981093E-2"/>
    <n v="47941376.997809984"/>
    <n v="0.39250000000000002"/>
    <s v="MEDIA"/>
    <x v="2"/>
    <n v="47941376.997809984"/>
  </r>
  <r>
    <n v="218"/>
    <d v="2013-01-17T00:00:00"/>
    <d v="2012-11-11T00:00:00"/>
    <s v="JUZGADO 25 ADMINISTRATIVO DE MEDELLIN"/>
    <s v="05001333302520120043500"/>
    <s v="2019"/>
    <x v="0"/>
    <s v="Luis Fernando Calderon, Gloria Emilsen Jaramillio Zapata, María Genoveva Zapata Rosa Elena Jaramillo Zapata, Patricia Elena Jaramillo, Luz Mery jaramillo Zapata  y Erika María Hoyos"/>
    <s v="JAVIER VILLEGAS POSADA "/>
    <n v="20944"/>
    <x v="1"/>
    <s v="FALLA EN EL SERVICIO OTRAS CAUSAS"/>
    <s v="MEDIO   "/>
    <s v="MEDIO   "/>
    <s v="BAJO"/>
    <s v="BAJO"/>
    <n v="0.29750000000000004"/>
    <x v="2"/>
    <n v="2280000000"/>
    <n v="0.95"/>
    <x v="1"/>
    <m/>
    <s v="NO"/>
    <n v="0"/>
    <s v="10 AÑOS"/>
    <s v="ELIDIO VALLE VALLE"/>
    <n v="43724"/>
    <d v="2019-09-16T00:00:00"/>
    <n v="172633"/>
    <s v="DAPARD"/>
    <s v="EL DIA 28 DE AGOSTO DE 2018 SE ADMITE EL RECURSO DE APELACION DEL DEMANDANTE. SEPTIEMBRE. Se elabora nuevo poder."/>
    <d v="2020-07-31T00:00:00"/>
    <s v="2013-01"/>
    <s v="10"/>
    <s v="2020-06"/>
    <n v="0.93598732150468988"/>
    <n v="2134051093.0306931"/>
    <n v="2027348538.3791583"/>
    <d v="2023-01-15T00:00:00"/>
    <n v="2.4602739726027396"/>
    <n v="4.1522219311981093E-2"/>
    <n v="1999421403.8408864"/>
    <n v="0.29750000000000004"/>
    <s v="MEDIA"/>
    <x v="2"/>
    <n v="1999421403.8408864"/>
  </r>
  <r>
    <n v="219"/>
    <d v="2013-04-25T00:00:00"/>
    <d v="2012-12-06T00:00:00"/>
    <s v="JUZGADO 26 ADMINISTRATIVO DE MEDELLIN"/>
    <s v="05001333302620120045400"/>
    <s v="2019"/>
    <x v="0"/>
    <s v="Alba Nancy Madrigal, Juan Carlos Saldarriaga"/>
    <s v="JAVIER VILLEGAS POSADA "/>
    <n v="20944"/>
    <x v="1"/>
    <s v="FALLA EN EL SERVICIO OTRAS CAUSAS"/>
    <s v="MEDIO   "/>
    <s v="MEDIO   "/>
    <s v="BAJO"/>
    <s v="MEDIO   "/>
    <n v="0.45500000000000002"/>
    <x v="2"/>
    <n v="14059823889"/>
    <n v="1"/>
    <x v="0"/>
    <m/>
    <s v="NO"/>
    <n v="0"/>
    <s v="10 AÑOS"/>
    <s v="ELIDIO VALLE VALLE"/>
    <n v="43724"/>
    <d v="2019-09-16T00:00:00"/>
    <n v="172633"/>
    <s v="INFRAESTRUCTURA"/>
    <s v="EL DIA 8 DE JUNIO DE 2018 PASO AL DESPACHO PARA SENTENCIA. SEPTIEMBRE. Se elabora nuevo poder."/>
    <d v="2020-07-31T00:00:00"/>
    <s v="2013-04"/>
    <s v="10"/>
    <s v="2020-06"/>
    <n v="0.92758915786922391"/>
    <n v="13041740200.987106"/>
    <n v="13041740200.987106"/>
    <d v="2023-04-23T00:00:00"/>
    <n v="2.7287671232876711"/>
    <n v="4.1522219311981093E-2"/>
    <n v="12842632252.140755"/>
    <n v="0.45500000000000002"/>
    <s v="MEDIA"/>
    <x v="2"/>
    <n v="12842632252.140755"/>
  </r>
  <r>
    <n v="220"/>
    <d v="2013-03-20T00:00:00"/>
    <d v="2013-02-19T00:00:00"/>
    <s v="TRIBUNAL ADMINISTRATIVO DE ANTIOQUIA"/>
    <s v="05001233300020130021800"/>
    <s v="2019"/>
    <x v="0"/>
    <s v="Orlando Jiménez Fernández"/>
    <s v="LUZ ELENA GALLEGO C."/>
    <n v="39931"/>
    <x v="0"/>
    <s v="RELIQUIDACIÓN DE LA PENSIÓN"/>
    <s v="MEDIO   "/>
    <s v="MEDIO   "/>
    <s v="BAJO"/>
    <s v="MEDIO   "/>
    <n v="0.45500000000000002"/>
    <x v="2"/>
    <n v="46696680"/>
    <n v="0.95"/>
    <x v="12"/>
    <m/>
    <s v="NO"/>
    <n v="0"/>
    <s v="10 AÑOS"/>
    <s v="ELIDIO VALLE VALLE"/>
    <n v="43724"/>
    <d v="2019-09-16T00:00:00"/>
    <n v="172633"/>
    <s v="GESTION HUMANA Y DLLO ORGANIZACIONAL"/>
    <s v="FALLO DE PRIMERA INSTANCIA FAVORABLE, EL DIA 4 DE ABRIL DE 2017 SE ENVIO EL EXPEDIENTE AL CONSEJO DE ESTADO PARA RESOLVER EL RECURSO DE APELACION INTERPUESTO POR EL DEMANDANTE. SEPTI8EMBRE. Se elabora nuevo poder."/>
    <d v="2020-07-31T00:00:00"/>
    <s v="2013-03"/>
    <s v="10"/>
    <s v="2020-06"/>
    <n v="0.92993537998907516"/>
    <n v="43424894.860028245"/>
    <n v="41253650.117026828"/>
    <d v="2023-03-18T00:00:00"/>
    <n v="2.6301369863013697"/>
    <n v="4.1522219311981093E-2"/>
    <n v="40646427.729183622"/>
    <n v="0.45500000000000002"/>
    <s v="MEDIA"/>
    <x v="2"/>
    <n v="40646427.729183622"/>
  </r>
  <r>
    <n v="221"/>
    <d v="2013-09-18T00:00:00"/>
    <d v="2013-09-10T00:00:00"/>
    <s v="JUZGADO 8 ADMINISTRATIVO DE MEDELLIN"/>
    <s v="05001333300820130031400"/>
    <s v="2019"/>
    <x v="0"/>
    <s v="Joaquin Emilio Muñeton Torres, Elvia Rosa García, Luz Dary Muñeton García Luís alexander Muñeton García, Ariel Humbero Muñeton García "/>
    <s v="ROBERTO FERNANDO PAZ SALAS"/>
    <n v="20958"/>
    <x v="1"/>
    <s v="FALLA EN EL SERVICIO OTRAS CAUSAS"/>
    <s v="MEDIO   "/>
    <s v="MEDIO   "/>
    <s v="BAJO"/>
    <s v="MEDIO   "/>
    <n v="0.45500000000000002"/>
    <x v="2"/>
    <n v="383175000"/>
    <n v="1"/>
    <x v="1"/>
    <m/>
    <s v="NO"/>
    <n v="0"/>
    <s v="8 AÑOS"/>
    <s v="ELIDIO VALLE VALLE"/>
    <n v="43724"/>
    <d v="2019-09-16T00:00:00"/>
    <n v="172633"/>
    <s v="GOBIERNO"/>
    <s v="FALLO DE PRIMERA FAVORABLE AL DEPARTAMENTO DE ANTIOQUIA, SE DECLARO LA FALTA DE LEGITIMACION EN LA CAUSA POR PASIVA, EL DIA 15 DE MARZO DE 2019, EL DIA 21 DE MAYO SE ENVIO EL EXPEDIENTE AL TRIBUNAL PARA RESOLVER RECURSO DE APELACION. SEPTIEMBRE. Se elabora nuevo poder."/>
    <d v="2020-07-31T00:00:00"/>
    <s v="2013-09"/>
    <s v="8"/>
    <s v="2020-06"/>
    <n v="0.91896939031760649"/>
    <n v="352126096.13494885"/>
    <n v="352126096.13494885"/>
    <d v="2021-09-16T00:00:00"/>
    <n v="1.1287671232876713"/>
    <n v="4.1522219311981093E-2"/>
    <n v="349892295.41845387"/>
    <n v="0.45500000000000002"/>
    <s v="MEDIA"/>
    <x v="2"/>
    <n v="349892295.41845387"/>
  </r>
  <r>
    <n v="222"/>
    <d v="2015-06-27T00:00:00"/>
    <d v="2015-03-17T00:00:00"/>
    <s v="TRIBUNAL ADMINISTRATIVO DE ANTIOQUIA"/>
    <s v="05001333302220130090600"/>
    <s v="2019"/>
    <x v="0"/>
    <s v="SOCORRO MESA JIMENEZ Y OTROS"/>
    <s v="OSCAR DARIO VILLEGAS POSADA"/>
    <n v="66848"/>
    <x v="1"/>
    <s v="ACCIDENTE DE TRANSITO"/>
    <s v="BAJO"/>
    <s v="MEDIO   "/>
    <s v="MEDIO   "/>
    <s v="MEDIO   "/>
    <n v="0.41"/>
    <x v="2"/>
    <n v="3600000000"/>
    <n v="1"/>
    <x v="9"/>
    <m/>
    <s v="NO"/>
    <n v="0"/>
    <s v="8 AÑOS"/>
    <s v="ELIDIO VALLE VALLE"/>
    <n v="43724"/>
    <d v="2019-09-16T00:00:00"/>
    <n v="172633"/>
    <s v="INFRAESTRUCTURA"/>
    <s v="FALLO DE PRIMERA INSTANCIA CONDENATORIO 02 DE JUNIO DE 2017, SE INTERPUSO RECURSO DE APELACION Y SE ENVIO EL EXPEDIENTE AL TRIBUNAL EL DIA 24 DE AGOSTO DE 2017. SEPTIEMBRE. Se elabora nuevo poder."/>
    <d v="2020-07-31T00:00:00"/>
    <s v="2015-06"/>
    <s v="8"/>
    <s v="2020-06"/>
    <n v="0.8598294089278552"/>
    <n v="3095385872.1402788"/>
    <n v="3095385872.1402788"/>
    <d v="2023-06-25T00:00:00"/>
    <n v="2.9013698630136986"/>
    <n v="4.1522219311981093E-2"/>
    <n v="3045163905.1647744"/>
    <n v="0.41"/>
    <s v="MEDIA"/>
    <x v="2"/>
    <n v="3045163905.1647744"/>
  </r>
  <r>
    <n v="223"/>
    <d v="2013-11-20T00:00:00"/>
    <d v="2013-09-03T00:00:00"/>
    <s v="TRIBUNAL ADMINISTRATIVO DE ANTIOQUIA"/>
    <s v="05001233300020130139200"/>
    <s v="2019"/>
    <x v="0"/>
    <s v="Laura Rosa Giraldo Mendez"/>
    <s v="LINA MARCELA LÓPEZ GÓMEZ"/>
    <n v="166785"/>
    <x v="0"/>
    <s v="RELIQUIDACIÓN DE LA PENSIÓN"/>
    <s v="MEDIO   "/>
    <s v="MEDIO   "/>
    <s v="MEDIO   "/>
    <s v="MEDIO   "/>
    <n v="0.5"/>
    <x v="2"/>
    <n v="98898451"/>
    <n v="1"/>
    <x v="9"/>
    <m/>
    <s v="NO"/>
    <n v="0"/>
    <s v="10 AÑOS"/>
    <s v="ELIDIO VALLE VALLE"/>
    <n v="43724"/>
    <d v="2019-09-16T00:00:00"/>
    <n v="172633"/>
    <s v="EDUCACION"/>
    <s v="SE REMITIO EL PROCESO AL CONSEJO DE ESTADO PARA RESOLVER EL RECURSO DE APELACION EL DIA 30 DE ABRIL DE 2015"/>
    <d v="2020-07-31T00:00:00"/>
    <s v="2013-11"/>
    <s v="10"/>
    <s v="2020-06"/>
    <n v="0.92335772840874586"/>
    <n v="91318649.058503658"/>
    <n v="91318649.058503658"/>
    <d v="2023-11-18T00:00:00"/>
    <n v="3.3013698630136985"/>
    <n v="4.1522219311981093E-2"/>
    <n v="89634652.475831598"/>
    <n v="0.5"/>
    <s v="MEDIA"/>
    <x v="2"/>
    <n v="89634652.475831598"/>
  </r>
  <r>
    <n v="224"/>
    <d v="2014-01-29T00:00:00"/>
    <d v="2013-12-19T00:00:00"/>
    <s v="JUZGADO 14 LABORAL DE MEDELLIN"/>
    <s v="05001310501420140000800"/>
    <s v="2019"/>
    <x v="1"/>
    <s v="Hector Manuel García Pulgarín"/>
    <m/>
    <n v="12917"/>
    <x v="2"/>
    <s v="RECONOCIMIENTO Y PAGO DE OTRAS PRESTACIONES SALARIALES, SOLCIALES Y SALARIOS"/>
    <s v="MEDIO   "/>
    <s v="MEDIO   "/>
    <s v="BAJO"/>
    <s v="MEDIO   "/>
    <n v="0.45500000000000002"/>
    <x v="2"/>
    <n v="36057791"/>
    <n v="1"/>
    <x v="12"/>
    <m/>
    <s v="NO"/>
    <n v="0"/>
    <s v="10 AÑOS"/>
    <s v="ELIDIO VALLE VALLE"/>
    <n v="43724"/>
    <d v="2019-09-16T00:00:00"/>
    <n v="172633"/>
    <s v="INFRAESTRUCTURA"/>
    <s v="EL DIA 22 DE AGOSTO DE 2017 SE PROFIRIO FALLO DE PRIMERA INSTANCIA FAVORABLE AL DEPARTAMENTO, EL DEMANDANTE INTERPUSO RECURSO DE APELACIÓN. SEPTIEMBRE. Se elabora nuevo poder.  NOVIEMBRE DE 2019. SE CONFIRMA SENTENCIA DE PRIMERA INSTANCIA, FAVORABLE AL DEPARTAMENTO DE ANTIOQUIA."/>
    <d v="2020-07-31T00:00:00"/>
    <s v="2014-01"/>
    <s v="10"/>
    <s v="2020-06"/>
    <n v="0.9164741666388736"/>
    <n v="33046033.957563676"/>
    <n v="33046033.957563676"/>
    <d v="2024-01-27T00:00:00"/>
    <n v="3.493150684931507"/>
    <n v="4.1522219311981093E-2"/>
    <n v="32401582.56214536"/>
    <n v="0.45500000000000002"/>
    <s v="MEDIA"/>
    <x v="2"/>
    <n v="32401582.56214536"/>
  </r>
  <r>
    <n v="225"/>
    <d v="2014-03-19T00:00:00"/>
    <d v="2014-02-10T00:00:00"/>
    <s v="TRIBUNAL ADMINISTRATIVO DE ANTIOQUIA"/>
    <s v="05001333302420140021500"/>
    <s v="2019"/>
    <x v="0"/>
    <s v="Ruby Emerita Serna Tejada"/>
    <s v="HERNAN DARIO ZAPATA LONDOÑO"/>
    <n v="108371"/>
    <x v="0"/>
    <s v="PRIMA DE SERVICIOS"/>
    <s v="MEDIO   "/>
    <s v="MEDIO   "/>
    <s v="BAJO"/>
    <s v="MEDIO   "/>
    <n v="0.45500000000000002"/>
    <x v="2"/>
    <n v="3179715"/>
    <n v="1"/>
    <x v="1"/>
    <m/>
    <s v="NO"/>
    <n v="0"/>
    <s v="8 AÑOS"/>
    <s v="ELIDIO VALLE VALLE"/>
    <n v="43724"/>
    <d v="2019-09-16T00:00:00"/>
    <n v="172633"/>
    <s v="EDUCACION"/>
    <s v="FALLO FAVORABLE AL DEPARTAMENTO DE ANTIOQUIA, SE CONDENA EN COSTAS AL DEMANDANTE, QUIEN INTERPUSO EL RECURSO DE APELACION EL DIA 01 DE DICIEMBRE DE 2015. SEPTIEMBRE. Se elabora nuevo poder."/>
    <d v="2020-07-31T00:00:00"/>
    <s v="2014-03"/>
    <s v="8"/>
    <s v="2020-06"/>
    <n v="0.90715368066565749"/>
    <n v="2884490.1657178011"/>
    <n v="2884490.1657178011"/>
    <d v="2022-03-17T00:00:00"/>
    <n v="1.6273972602739726"/>
    <n v="4.1522219311981093E-2"/>
    <n v="2858145.3698418913"/>
    <n v="0.45500000000000002"/>
    <s v="MEDIA"/>
    <x v="2"/>
    <n v="2858145.3698418913"/>
  </r>
  <r>
    <n v="226"/>
    <d v="2014-08-05T00:00:00"/>
    <d v="2014-06-13T00:00:00"/>
    <s v="JUZGADO 16 ADMINISTRATIVO DE MEDELLIN"/>
    <s v="05001333301620140082900"/>
    <s v="2019"/>
    <x v="0"/>
    <s v="Rosalva Sandoval"/>
    <s v="LEONARDO FAVIO GUEVARA DIAZ"/>
    <n v="97002"/>
    <x v="0"/>
    <s v="RELIQUIDACIÓN DE LA PENSIÓN"/>
    <s v="MEDIO   "/>
    <s v="MEDIO   "/>
    <s v="BAJO"/>
    <s v="MEDIO   "/>
    <n v="0.45500000000000002"/>
    <x v="2"/>
    <n v="8319448"/>
    <n v="1"/>
    <x v="9"/>
    <m/>
    <s v="NO"/>
    <n v="0"/>
    <s v="8 AÑOS"/>
    <s v="ELIDIO VALLE VALLE"/>
    <n v="43724"/>
    <d v="2019-09-16T00:00:00"/>
    <n v="172633"/>
    <s v="EDUCACION"/>
    <s v="EL DIA 08 DE FEBRERO EL JUZGADO DICTO SENTENCIA DE PRIMERA INSTANCIA CONCEDIENDO LAS PRETENSIONES, SE PRESENTO RECURSO DE APELACION, EL EXPEDIENTE PASO AL TRIBUNAL PARA FALLO DE SEGUNDA. SEPTIEMBRE. Se elabora nuevo poder."/>
    <d v="2020-07-31T00:00:00"/>
    <s v="2014-08"/>
    <s v="8"/>
    <s v="2020-06"/>
    <n v="0.89466228983021678"/>
    <n v="7443096.3978034174"/>
    <n v="7443096.3978034174"/>
    <d v="2022-08-03T00:00:00"/>
    <n v="2.0082191780821916"/>
    <n v="4.1522219311981093E-2"/>
    <n v="7359298.8102275105"/>
    <n v="0.45500000000000002"/>
    <s v="MEDIA"/>
    <x v="2"/>
    <n v="7359298.8102275105"/>
  </r>
  <r>
    <n v="227"/>
    <d v="2014-10-09T00:00:00"/>
    <d v="2014-06-26T00:00:00"/>
    <s v="JUZGADO 29 ADMINISTRATIVO DE MEDELLIN"/>
    <s v="05001333302920140088300"/>
    <s v="2019"/>
    <x v="0"/>
    <s v="María Florelba Giraldo Aristizabal"/>
    <s v="PAULA ANDREA ESCOABR SÁNCHEZ"/>
    <n v="108843"/>
    <x v="0"/>
    <s v="RELIQUIDACIÓN DE LA PENSIÓN"/>
    <s v="MEDIO   "/>
    <s v="MEDIO   "/>
    <s v="BAJO"/>
    <s v="MEDIO   "/>
    <n v="0.45500000000000002"/>
    <x v="2"/>
    <n v="4349714"/>
    <n v="1"/>
    <x v="9"/>
    <m/>
    <s v="NO"/>
    <n v="0"/>
    <s v="8 AÑOS"/>
    <s v="ELIDIO VALLE VALLE"/>
    <n v="43724"/>
    <d v="2019-09-16T00:00:00"/>
    <n v="172633"/>
    <s v="GESTION HUMANA Y DLLO ORGANIZACIONAL"/>
    <s v="EL DIA 5 DE MARZO DE 2018 SALIO EL EXPEDIENTE HACIA EL TRIBUNAL ADMINISTRATIVO PARA RESOLVER EL RECURSO DE APELACIO, EL 8 DE NOVIEMBRE DE 2018 PASO AL DESPACHO PARA FALLO DE SEGUNDA. SEPTIEMBRE. Se elabora nuevo poder."/>
    <d v="2020-07-31T00:00:00"/>
    <s v="2014-10"/>
    <s v="8"/>
    <s v="2020-06"/>
    <n v="0.89197861147966029"/>
    <n v="3879851.8540536389"/>
    <n v="3879851.8540536389"/>
    <d v="2022-10-07T00:00:00"/>
    <n v="2.1863013698630138"/>
    <n v="4.1522219311981093E-2"/>
    <n v="3832321.1397535359"/>
    <n v="0.45500000000000002"/>
    <s v="MEDIA"/>
    <x v="2"/>
    <n v="3832321.1397535359"/>
  </r>
  <r>
    <n v="228"/>
    <d v="2015-03-09T00:00:00"/>
    <d v="2015-01-20T00:00:00"/>
    <s v="JUZGADO 17 ADMINISTRATIVO DE MEDELLIN"/>
    <s v="05001333301720140094900"/>
    <s v="2019"/>
    <x v="0"/>
    <s v="Margarita Alicia Zapata Vargas"/>
    <s v="FRANKLIN ANDERSON ISAZA LONDOÑO"/>
    <n v="176482"/>
    <x v="0"/>
    <s v="PENSIÓN DE SOBREVIVIENTES"/>
    <s v="MEDIO   "/>
    <s v="MEDIO   "/>
    <s v="MEDIO   "/>
    <s v="BAJO"/>
    <n v="0.34250000000000003"/>
    <x v="2"/>
    <n v="8557003"/>
    <n v="1"/>
    <x v="12"/>
    <m/>
    <s v="NO"/>
    <n v="0"/>
    <s v="6 años"/>
    <s v="ELIDIO VALLE VALLE"/>
    <n v="43724"/>
    <d v="2019-09-16T00:00:00"/>
    <n v="172633"/>
    <s v="GESTION HUMANA Y DLLO ORGANIZACIONAL"/>
    <s v="FALLO DE PRIMERA FAVORABLE, SE NIEGAN LAS PRETENSIONES DE LA DEMANDA, LA PARTE DEMANDANTE INTERPUSO RECURSO DE APELACION Y EL DIA 11 DE SEPTIEMBRE DE 2017 PASO EL EXPEDIENTE AL DESPACHO PARA FALLO DE SEGUNDA. 23/10/2019 EN LA FECHA SE DICTA SENTENCIA DE  SEGUNDA INSTANCIA POR PARTE DEL TRIBUNAL ADMINISTRATIVO DE ANTIOQUIA, MAGISTRADA PONENTE, DRA. LILIANA NAVARRO GIRALDO, CONFIRMA SENTENCIA DE PRIMERA INSTANCIA, QUE HABÍA NEGADO LAS PRETENSIONES DEL DEMANDANTE."/>
    <d v="2020-07-31T00:00:00"/>
    <s v="2015-03"/>
    <s v="6"/>
    <s v="2020-06"/>
    <n v="0.86763134510283468"/>
    <n v="7424324.0229389919"/>
    <n v="7424324.0229389919"/>
    <d v="2021-03-07T00:00:00"/>
    <n v="0.6"/>
    <n v="4.1522219311981093E-2"/>
    <n v="7399251.5680450806"/>
    <n v="0.34250000000000003"/>
    <s v="MEDIA"/>
    <x v="2"/>
    <n v="7399251.5680450806"/>
  </r>
  <r>
    <n v="229"/>
    <d v="2014-08-28T00:00:00"/>
    <d v="2014-07-31T00:00:00"/>
    <s v="JUZGADO 27 ADMINISTRATIVO DE MEDELLIN"/>
    <s v="05001333302720140112100"/>
    <s v="2019"/>
    <x v="0"/>
    <s v="Marta Lucía Hernández Ortiz, Miguel Angel y Mariana Ortiz Hernandez, John de Jesús Ortiz Alvarez, Juliana Ortiz Hernández  y Johnny Albetrto Ortiz Hernández  "/>
    <s v="JOSÉ LUÍS VIVEROS ABISAMBRA"/>
    <n v="22592"/>
    <x v="1"/>
    <s v="FALLA EN EL SERVICIO OTRAS CAUSAS"/>
    <s v="MEDIO   "/>
    <s v="MEDIO   "/>
    <s v="BAJO"/>
    <s v="MEDIO   "/>
    <n v="0.45500000000000002"/>
    <x v="2"/>
    <n v="10797347"/>
    <n v="1"/>
    <x v="1"/>
    <m/>
    <s v="NO"/>
    <n v="0"/>
    <s v="8 AÑOS"/>
    <s v="ELIDIO VALLE VALLE"/>
    <n v="43724"/>
    <d v="2019-09-16T00:00:00"/>
    <n v="172633"/>
    <s v="GOBIERNO"/>
    <s v="FALLO DE PRIMERA FAVORABLE AL DEPARTAMENTO DE ANTIOQUIA, NIEGA LAS PRETENSIONES DEL DEMANDANTE, EL DIA 26 DE JULIO DE 2017 PASO EL EXPEDIENTE AL TRIBUNAL PARA SENTENCIA DE SEGUNDA. SEPTIEMBRE. Se elabora nuevo poder."/>
    <d v="2020-07-31T00:00:00"/>
    <s v="2014-08"/>
    <s v="8"/>
    <s v="2020-06"/>
    <n v="0.89466228983021678"/>
    <n v="9659979.1911114212"/>
    <n v="9659979.1911114212"/>
    <d v="2022-08-26T00:00:00"/>
    <n v="2.0712328767123287"/>
    <n v="4.1522219311981093E-2"/>
    <n v="9547830.3252196033"/>
    <n v="0.45500000000000002"/>
    <s v="MEDIA"/>
    <x v="2"/>
    <n v="9547830.3252196033"/>
  </r>
  <r>
    <n v="230"/>
    <d v="2015-02-11T00:00:00"/>
    <d v="2015-01-15T00:00:00"/>
    <s v="JUZGADO 20 ADMINISTRATIVO DE MEDELLIN"/>
    <s v="05001333302020140118300"/>
    <s v="2019"/>
    <x v="0"/>
    <s v="Carlos Arturo Correa Gonzale, Juan Carlos y Gabriel Jaime Correa García"/>
    <s v="MARTÍN GIOVANI ORREGO M."/>
    <n v="63122"/>
    <x v="1"/>
    <s v="ACCIDENTE DE TRANSITO"/>
    <s v="MEDIO   "/>
    <s v="MEDIO   "/>
    <s v="MEDIO   "/>
    <s v="MEDIO   "/>
    <n v="0.5"/>
    <x v="2"/>
    <n v="277200000"/>
    <n v="1"/>
    <x v="9"/>
    <m/>
    <s v="NO"/>
    <n v="0"/>
    <s v="7 AÑOS"/>
    <s v="ELIDIO VALLE VALLE"/>
    <n v="43724"/>
    <d v="2019-09-16T00:00:00"/>
    <n v="172633"/>
    <s v="INFRAESTRUCTURA"/>
    <s v="EL DIA 13 DE NOVIEMBRE DE 2018 EL TRIBUNAL ADMINISTRATIVO DE ANTIOQUIA CORRIO TRASLADO PARA ALEGAR SEGUNDA INSTANCIA. SEPTIEMBRE. Se elabora nuevo poder."/>
    <d v="2020-07-31T00:00:00"/>
    <s v="2015-02"/>
    <s v="7"/>
    <s v="2020-06"/>
    <n v="0.87271419777299997"/>
    <n v="241916375.6226756"/>
    <n v="241916375.6226756"/>
    <d v="2022-02-09T00:00:00"/>
    <n v="1.5287671232876712"/>
    <n v="4.1522219311981093E-2"/>
    <n v="239840222.56430024"/>
    <n v="0.5"/>
    <s v="MEDIA"/>
    <x v="2"/>
    <n v="239840222.56430024"/>
  </r>
  <r>
    <n v="231"/>
    <d v="2014-09-30T00:00:00"/>
    <d v="2014-08-15T00:00:00"/>
    <s v="TRIBUNAL ADMINISTRATIVO DE ANTIOQUIA"/>
    <s v="05001233300020140123400"/>
    <s v="2019"/>
    <x v="0"/>
    <s v="Alvaro Castro Davila"/>
    <s v="LUÍS ALBERTO JIMÉNEZ POLANCO"/>
    <n v="129780"/>
    <x v="0"/>
    <s v="RELIQUIDACIÓN DE LA PENSIÓN"/>
    <s v="MEDIO   "/>
    <s v="MEDIO   "/>
    <s v="BAJO"/>
    <s v="MEDIO   "/>
    <n v="0.45500000000000002"/>
    <x v="2"/>
    <n v="59309662"/>
    <n v="0.95"/>
    <x v="1"/>
    <m/>
    <s v="NO"/>
    <n v="0"/>
    <s v="9 AÑOS"/>
    <s v="ELIDIO VALLE VALLE"/>
    <n v="43724"/>
    <d v="2019-09-16T00:00:00"/>
    <n v="172633"/>
    <s v="EDUCACION"/>
    <s v="EL DIA 11 DE ABRIL DE 2018 PASO AL DESPACHO PARA SENTENCIA. SEPTIEMBRE. Se elabora nuevo poder. 11/12/2019. NIEGA PRETENSIONES DE LA DEMANDANTE.  "/>
    <d v="2020-07-31T00:00:00"/>
    <s v="2014-09"/>
    <s v="9"/>
    <s v="2020-06"/>
    <n v="0.89344853772170874"/>
    <n v="52990130.786668792"/>
    <n v="50340624.247335352"/>
    <d v="2023-09-28T00:00:00"/>
    <n v="3.1616438356164385"/>
    <n v="4.1522219311981093E-2"/>
    <n v="49451239.597747393"/>
    <n v="0.45500000000000002"/>
    <s v="MEDIA"/>
    <x v="2"/>
    <n v="49451239.597747393"/>
  </r>
  <r>
    <n v="232"/>
    <d v="2014-10-15T00:00:00"/>
    <d v="2014-08-28T00:00:00"/>
    <s v="JUZGADO 24 ADMINISTRATIVO DE MEDELLIN"/>
    <s v="05001333302420140127700"/>
    <s v="2019"/>
    <x v="0"/>
    <s v="Olimpia del Socorro Pabon Cardona"/>
    <s v="LEIDY VIVIANA JIMÉNEZ SANCHEZ"/>
    <n v="160495"/>
    <x v="0"/>
    <s v="RELIQUIDACIÓN DE LA PENSIÓN"/>
    <s v="MEDIO   "/>
    <s v="MEDIO   "/>
    <s v="MEDIO   "/>
    <s v="MEDIO   "/>
    <n v="0.5"/>
    <x v="2"/>
    <n v="4169633"/>
    <n v="1"/>
    <x v="12"/>
    <m/>
    <s v="NO"/>
    <n v="0"/>
    <s v="8 AÑOS"/>
    <s v="ELIDIO VALLE VALLE"/>
    <n v="43724"/>
    <d v="2019-09-16T00:00:00"/>
    <n v="172633"/>
    <s v="EDUCACION"/>
    <s v="FALLO DE PRIMERA INSTANCIA EN CONTRA DEL DEPARTAMENTO, SE INTERPUSO RECURSO DE APELACION, ELDIA 4 DE ABRIL DE 2017 PASO AL DESPACHO PARA SENTENCIA. SEPTIEMBRE. Se elabora nuevo poder. En la fecha 07 de julio de 2020, se dicta sentencia de segunda instancia, revocando la sentencia de primera instancia y negando las pretensiones de la demanda."/>
    <d v="2020-07-31T00:00:00"/>
    <s v="2014-10"/>
    <s v="8"/>
    <s v="2020-06"/>
    <n v="0.89197861147966029"/>
    <n v="3719223.4537197705"/>
    <n v="3719223.4537197705"/>
    <d v="2022-10-13T00:00:00"/>
    <n v="2.2027397260273971"/>
    <n v="4.1522219311981093E-2"/>
    <n v="3673320.086548504"/>
    <n v="0.5"/>
    <s v="MEDIA"/>
    <x v="2"/>
    <n v="3673320.086548504"/>
  </r>
  <r>
    <n v="233"/>
    <d v="2015-08-18T00:00:00"/>
    <d v="2015-07-14T00:00:00"/>
    <s v="TRIBUNAL ADMINISTRATIVO DE ANTIOQUIA"/>
    <s v="05001233300020140176500"/>
    <s v="2019"/>
    <x v="0"/>
    <s v="María Cristina Palacio Montoya"/>
    <s v="SERGIO LEÓN GALLEGO ARIAS"/>
    <n v="126682"/>
    <x v="0"/>
    <s v="RELIQUIDACIÓN DE LA PENSIÓN"/>
    <s v="BAJO"/>
    <s v="BAJO"/>
    <s v="BAJO"/>
    <s v="ALTO"/>
    <n v="0.38249999999999995"/>
    <x v="2"/>
    <n v="83968660"/>
    <n v="1"/>
    <x v="9"/>
    <m/>
    <s v="NO"/>
    <n v="0"/>
    <s v="8 AÑOS"/>
    <s v="ELIDIO VALLE VALLE"/>
    <n v="43724"/>
    <d v="2019-09-16T00:00:00"/>
    <n v="172633"/>
    <s v="EDUCACION"/>
    <s v="FALLO DE PRIMERA INSTANCIA CONDENATORIO, SE INTERPUSO RECURSO DE APELACION, EL DIA 06 DE NOVIEMBRE DE 2018 PASO AL CONSEJO DE ESTADO PARA FALLO DE SEGUNDA. SEPTIEMBRE. Se elabora nuevo poder."/>
    <d v="2020-07-31T00:00:00"/>
    <s v="2015-08"/>
    <s v="8"/>
    <s v="2020-06"/>
    <n v="0.85413954863106623"/>
    <n v="71720953.351555467"/>
    <n v="71720953.351555467"/>
    <d v="2023-08-16T00:00:00"/>
    <n v="3.043835616438356"/>
    <n v="4.1522219311981093E-2"/>
    <n v="70500646.231407613"/>
    <n v="0.38249999999999995"/>
    <s v="MEDIA"/>
    <x v="2"/>
    <n v="70500646.231407613"/>
  </r>
  <r>
    <n v="234"/>
    <d v="2015-05-22T00:00:00"/>
    <d v="2015-05-08T00:00:00"/>
    <s v="JUZGADO 14 ADMINISTRATIVO DE MEDELLIN "/>
    <s v="05001333301420150010700"/>
    <s v="2019"/>
    <x v="0"/>
    <s v="Lucero Amparo Sossa González"/>
    <s v="GABRIEL RAÚL MANRIQUE BERRIO"/>
    <n v="115922"/>
    <x v="0"/>
    <s v="RECONOCIMIENTO Y PAGO DE OTRAS PRESTACIONES SALARIALES, SOLCIALES Y SALARIOS"/>
    <s v="MEDIO   "/>
    <s v="MEDIO   "/>
    <s v="BAJO"/>
    <s v="MEDIO   "/>
    <n v="0.45500000000000002"/>
    <x v="2"/>
    <n v="8115864"/>
    <n v="1"/>
    <x v="1"/>
    <m/>
    <s v="NO"/>
    <n v="0"/>
    <s v="7 AÑOS"/>
    <s v="ELIDIO VALLE VALLE"/>
    <n v="43724"/>
    <d v="2019-09-16T00:00:00"/>
    <n v="172633"/>
    <s v="EDUCACION"/>
    <s v="FALLO DE PRIMERA NEGANDO LAS PRETENSIONES DE LA DEMANDA EL DEMANDANTE PRESENTO RECURSO DE APELACION, EL DIA 26 DE MAYO PASO AL DESPACHO PARA SENTENCIA DE SEGUNDA INSTANCIA"/>
    <d v="2020-07-31T00:00:00"/>
    <s v="2015-05"/>
    <s v="7"/>
    <s v="2020-06"/>
    <n v="0.86073201793714027"/>
    <n v="6985583.9980233908"/>
    <n v="6985583.9980233908"/>
    <d v="2022-05-20T00:00:00"/>
    <n v="1.8027397260273972"/>
    <n v="4.1522219311981093E-2"/>
    <n v="6914943.5211331835"/>
    <n v="0.45500000000000002"/>
    <s v="MEDIA"/>
    <x v="2"/>
    <n v="6914943.5211331835"/>
  </r>
  <r>
    <n v="235"/>
    <d v="2016-08-31T00:00:00"/>
    <d v="2016-04-07T00:00:00"/>
    <s v="JUZGADO CIVIL LABORAL DEL CIRCUITO DE CAUCASIA"/>
    <s v="05154310300120150017000"/>
    <s v="2019"/>
    <x v="1"/>
    <s v="EDWAR DE JESUS ROBLES RODRIGUEZ"/>
    <s v="JULIA FERNANDA MUÑOZ RINCÓN"/>
    <n v="215278"/>
    <x v="2"/>
    <s v="RECONOCIMIENTO Y PAGO DE OTRAS PRESTACIONES SALARIALES, SOLCIALES Y SALARIOS"/>
    <s v="BAJO"/>
    <s v="BAJO"/>
    <s v="ALTO"/>
    <s v="ALTO"/>
    <n v="0.47749999999999998"/>
    <x v="2"/>
    <n v="33755096"/>
    <n v="1"/>
    <x v="9"/>
    <m/>
    <s v="NO"/>
    <n v="0"/>
    <s v="6 años"/>
    <s v="ELIDIO VALLE VALLE"/>
    <n v="43724"/>
    <d v="2019-09-16T00:00:00"/>
    <n v="172633"/>
    <s v="EDUCACION"/>
    <s v="FALLO DE PRIMERA EJECUTORIADO BRILLADORA LA ESMERALDA, PASA EL EXPEDIENTE EN CONCULTA. SEPTIEMBRE. Se elabora nuevo poder."/>
    <d v="2020-07-31T00:00:00"/>
    <s v="2016-08"/>
    <s v="6"/>
    <s v="2020-06"/>
    <n v="0.79015613446074218"/>
    <n v="26671796.173711259"/>
    <n v="26671796.173711259"/>
    <d v="2022-08-30T00:00:00"/>
    <n v="2.0821917808219177"/>
    <n v="4.1522219311981093E-2"/>
    <n v="26360517.501590233"/>
    <n v="0.47749999999999998"/>
    <s v="MEDIA"/>
    <x v="2"/>
    <n v="26360517.501590233"/>
  </r>
  <r>
    <n v="236"/>
    <d v="2015-08-31T00:00:00"/>
    <d v="2015-11-26T00:00:00"/>
    <s v="JUZGADO CIVIL LABORAL DEL CIRCUITO DE CAUCASIA"/>
    <s v="05154310300120150017100"/>
    <s v="2019"/>
    <x v="1"/>
    <s v="Adolfo Manuel Marín Chamorro"/>
    <s v="JULIA FERNANDA MUÑOZ RINCÓN"/>
    <n v="215278"/>
    <x v="2"/>
    <s v="RECONOCIMIENTO Y PAGO DE OTRAS PRESTACIONES SALARIALES, SOLCIALES Y SALARIOS"/>
    <s v="MEDIO   "/>
    <s v="MEDIO   "/>
    <s v="MEDIO   "/>
    <s v="MEDIO   "/>
    <n v="0.5"/>
    <x v="2"/>
    <n v="33929458"/>
    <n v="1"/>
    <x v="5"/>
    <m/>
    <s v="NO"/>
    <n v="0"/>
    <s v="6 años"/>
    <s v="ELIDIO VALLE VALLE"/>
    <n v="43724"/>
    <d v="2019-09-16T00:00:00"/>
    <n v="172633"/>
    <s v="EDUCACION"/>
    <s v="EL DIA 8 DE MAYO DE 2019 EL DESPACHO RELEVA Y DESIGNA CURADOR AD LITEM. SEPTIEMBRE. Se elabora nuevo poder. SEPTIREMBRE. Se fija fecha para la audiencia del Art. 77 del CPL y de la SS."/>
    <d v="2020-07-31T00:00:00"/>
    <s v="2015-08"/>
    <s v="6"/>
    <s v="2020-06"/>
    <n v="0.85413954863106623"/>
    <n v="28980491.941416718"/>
    <n v="28980491.941416718"/>
    <d v="2021-08-29T00:00:00"/>
    <n v="1.0794520547945206"/>
    <n v="4.1522219311981093E-2"/>
    <n v="28804654.528479308"/>
    <n v="0.5"/>
    <s v="MEDIA"/>
    <x v="2"/>
    <n v="28804654.528479308"/>
  </r>
  <r>
    <n v="237"/>
    <d v="2015-08-31T00:00:00"/>
    <d v="2015-11-26T00:00:00"/>
    <s v="JUZGADO CIVIL LABORAL DEL CIRCUITO DE CAUCASIA"/>
    <s v="05154310300120150019800"/>
    <s v="2019"/>
    <x v="1"/>
    <s v="Etilvia Isabel Flórez Muñoz"/>
    <s v="JULIA FERNANDA MUÑOZ RINCÓN"/>
    <n v="215278"/>
    <x v="2"/>
    <s v="RECONOCIMIENTO Y PAGO DE OTRAS PRESTACIONES SALARIALES, SOLCIALES Y SALARIOS"/>
    <s v="MEDIO   "/>
    <s v="BAJO"/>
    <s v="ALTO"/>
    <s v="BAJO"/>
    <n v="0.23500000000000001"/>
    <x v="3"/>
    <n v="34928796"/>
    <n v="1"/>
    <x v="7"/>
    <m/>
    <s v="NO"/>
    <n v="0"/>
    <s v="6 años"/>
    <s v="ELIDIO VALLE VALLE"/>
    <n v="43724"/>
    <d v="2019-09-16T00:00:00"/>
    <n v="172633"/>
    <s v="EDUCACION"/>
    <s v="EL DIA 11 DE ABRIL DE 2019 RE REALIZO AUDIENCIA DEL ART 77 DEL CPL. SEPTIEMBRE. Se elabora nuevo poder. ---- SE CONVOCÓ AUDIENCIA PARA EL DIA 25 DE MRZO DE 2020, A LAS 9.00 AM"/>
    <d v="2020-07-31T00:00:00"/>
    <s v="2015-08"/>
    <s v="6"/>
    <s v="2020-06"/>
    <n v="0.85413954863106623"/>
    <n v="29834066.049666591"/>
    <n v="29834066.049666591"/>
    <d v="2021-08-29T00:00:00"/>
    <n v="1.0794520547945206"/>
    <n v="4.1522219311981093E-2"/>
    <n v="29653049.626543697"/>
    <n v="0.23500000000000001"/>
    <s v="BAJA"/>
    <x v="2"/>
    <n v="29653049.626543697"/>
  </r>
  <r>
    <n v="238"/>
    <d v="2015-08-31T00:00:00"/>
    <d v="2015-11-26T00:00:00"/>
    <s v="JUZGADO CIVIL LABORAL DEL CIRCUITO DE CAUCASIA"/>
    <s v="05154310300120150019900"/>
    <s v="2019"/>
    <x v="1"/>
    <s v="Néstor Julio Arias Mendoza"/>
    <s v="JULIA FERNANDA MUÑOZ RINCÓN"/>
    <n v="215278"/>
    <x v="2"/>
    <s v="RECONOCIMIENTO Y PAGO DE OTRAS PRESTACIONES SALARIALES, SOLCIALES Y SALARIOS"/>
    <s v="MEDIO   "/>
    <s v="BAJO"/>
    <s v="ALTO"/>
    <s v="BAJO"/>
    <n v="0.23500000000000001"/>
    <x v="3"/>
    <n v="34514736"/>
    <n v="1"/>
    <x v="1"/>
    <m/>
    <s v="NO"/>
    <n v="0"/>
    <s v="7 AÑOS"/>
    <s v="ELIDIO VALLE VALLE"/>
    <n v="43724"/>
    <d v="2019-09-16T00:00:00"/>
    <n v="172633"/>
    <s v="EDUCACION"/>
    <s v="EL DIA 18 DE JULIO DE 2019 SE ACEPTO RENUNCIA Y DESIGNA NUEVO CURADOR AD LITEM, PENDIENTE PARA FIJAR FECHA DE AUDIENCIA INICIAL. SEPTIEMBRE. Se elabora nuevo poder. ---- SE ENVÍA A CONSULTA."/>
    <d v="2020-07-31T00:00:00"/>
    <s v="2015-08"/>
    <s v="7"/>
    <s v="2020-06"/>
    <n v="0.85413954863106623"/>
    <n v="29480401.028160412"/>
    <n v="29480401.028160412"/>
    <d v="2022-08-29T00:00:00"/>
    <n v="2.0794520547945203"/>
    <n v="4.1522219311981093E-2"/>
    <n v="29136794.014676575"/>
    <n v="0.23500000000000001"/>
    <s v="BAJA"/>
    <x v="2"/>
    <n v="29136794.014676575"/>
  </r>
  <r>
    <n v="239"/>
    <d v="2015-08-31T00:00:00"/>
    <d v="2015-11-26T00:00:00"/>
    <s v="JUZGADO CIVIL LABORAL DEL CIRCUITO DE CAUCASIA"/>
    <s v="05154310300120150020000"/>
    <s v="2019"/>
    <x v="1"/>
    <s v="Gloria del Carmen Rangel Martínez"/>
    <s v="JULIA FERNANDA MUÑOZ RINCÓN"/>
    <n v="215278"/>
    <x v="2"/>
    <s v="RECONOCIMIENTO Y PAGO DE OTRAS PRESTACIONES SALARIALES, SOLCIALES Y SALARIOS"/>
    <s v="MEDIO   "/>
    <s v="BAJO"/>
    <s v="MEDIO   "/>
    <s v="MEDIO   "/>
    <n v="0.34250000000000003"/>
    <x v="2"/>
    <n v="34666340"/>
    <n v="1"/>
    <x v="5"/>
    <m/>
    <s v="NO"/>
    <n v="0"/>
    <s v="7 AÑOS"/>
    <s v="ELIDIO VALLE VALLE"/>
    <n v="43724"/>
    <d v="2019-09-16T00:00:00"/>
    <n v="172633"/>
    <s v="EDUCACION"/>
    <s v="EL DIA 20 DE MARZO EL DESPACHO REQUIRIO AL DEMANDANTE PARA NOTIFICAR POR AVISO A BRILLADORA LA ESMERALDA, PENDIENTE PARA FIJAR AUDIENCIA DEL ART 77 DEL CPL. SEPTIEMBRE. Se elabora nuevo poder."/>
    <d v="2020-07-31T00:00:00"/>
    <s v="2015-08"/>
    <s v="7"/>
    <s v="2020-06"/>
    <n v="0.85413954863106623"/>
    <n v="29609892.000291076"/>
    <n v="29609892.000291076"/>
    <d v="2022-08-29T00:00:00"/>
    <n v="2.0794520547945203"/>
    <n v="4.1522219311981093E-2"/>
    <n v="29264775.712691039"/>
    <n v="0.34250000000000003"/>
    <s v="MEDIA"/>
    <x v="2"/>
    <n v="29264775.712691039"/>
  </r>
  <r>
    <n v="240"/>
    <d v="2015-08-31T00:00:00"/>
    <d v="2015-11-26T00:00:00"/>
    <s v="JUZGADO CIVIL LABORAL DEL CIRCUITO DE CAUCASIA"/>
    <s v="05154310300120150020100"/>
    <s v="2019"/>
    <x v="1"/>
    <s v="Alfredo de Jesús Pastrana Miranda"/>
    <s v="JULIA FERNANDA MUÑOZ RINCÓN"/>
    <n v="215278"/>
    <x v="2"/>
    <s v="RECONOCIMIENTO Y PAGO DE OTRAS PRESTACIONES SALARIALES, SOLCIALES Y SALARIOS"/>
    <s v="MEDIO   "/>
    <s v="MEDIO   "/>
    <s v="BAJO"/>
    <s v="MEDIO   "/>
    <n v="0.45500000000000002"/>
    <x v="2"/>
    <n v="34783283"/>
    <n v="1"/>
    <x v="14"/>
    <m/>
    <s v="NO"/>
    <n v="0"/>
    <s v="6 años"/>
    <s v="ELIDIO VALLE VALLE"/>
    <n v="43724"/>
    <d v="2019-09-16T00:00:00"/>
    <n v="172633"/>
    <s v="EDUCACION"/>
    <s v="EL DIA 8 DE FEBRERO DE 2019 SE CELEBRO AUDIENCIA DEL ART 77 EL CPL. SEPTIEMBRE. Se elabora nuevo poder. ----- MODIFICA SENTENCIA Y CONDENA."/>
    <d v="2020-07-31T00:00:00"/>
    <s v="2015-08"/>
    <s v="6"/>
    <s v="2020-06"/>
    <n v="0.85413954863106623"/>
    <n v="29709777.641526639"/>
    <n v="29709777.641526639"/>
    <d v="2021-08-29T00:00:00"/>
    <n v="1.0794520547945206"/>
    <n v="4.1522219311981093E-2"/>
    <n v="29529515.330935363"/>
    <n v="0.45500000000000002"/>
    <s v="MEDIA"/>
    <x v="2"/>
    <n v="29529515.330935363"/>
  </r>
  <r>
    <n v="241"/>
    <d v="2015-11-15T00:00:00"/>
    <d v="2015-04-07T00:00:00"/>
    <s v="JUZGADO CIVIL LABORAL DEL CIRCUITO DE CAUCASIA"/>
    <s v="05154310300120150027000"/>
    <s v="2019"/>
    <x v="1"/>
    <s v="WILLIAM ANTONIO MARTINEZ PEREZ"/>
    <s v="JULIA FERNANDA MUÑOZ RINCÓN"/>
    <n v="215278"/>
    <x v="2"/>
    <s v="RECONOCIMIENTO Y PAGO DE OTRAS PRESTACIONES SALARIALES, SOLCIALES Y SALARIOS"/>
    <s v="MEDIO   "/>
    <s v="BAJO"/>
    <s v="ALTO"/>
    <s v="BAJO"/>
    <n v="0.23500000000000001"/>
    <x v="3"/>
    <n v="34647713"/>
    <n v="1"/>
    <x v="5"/>
    <m/>
    <s v="NO"/>
    <n v="0"/>
    <s v="6 años"/>
    <s v="ELIDIO VALLE VALLE"/>
    <n v="43724"/>
    <d v="2019-09-16T00:00:00"/>
    <n v="172633"/>
    <s v="EDUCACION"/>
    <s v="EL DIA 9 DE ABRIL DE 2019SE RELEVA Y DESIGNA CURADOR AD LITEM, PENDIENTE DE FIJACION PATA AUDIENCIA DEL ART 77 DEL CPL. SEPTIEMBRE. Se elabora nuevo poder. SEPTIEMBRE. Se fija fecha "/>
    <d v="2020-07-31T00:00:00"/>
    <s v="2015-11"/>
    <s v="6"/>
    <s v="2020-06"/>
    <n v="0.83727667088522129"/>
    <n v="29009721.794426601"/>
    <n v="29009721.794426601"/>
    <d v="2021-11-13T00:00:00"/>
    <n v="1.2876712328767124"/>
    <n v="4.1522219311981093E-2"/>
    <n v="28799878.015254933"/>
    <n v="0.23500000000000001"/>
    <s v="BAJA"/>
    <x v="2"/>
    <n v="28799878.015254933"/>
  </r>
  <r>
    <n v="242"/>
    <d v="2015-05-28T00:00:00"/>
    <d v="2015-04-23T00:00:00"/>
    <s v="JUZGADO 1 ADMINISTRATIVO DE TURBO"/>
    <s v="05837333300120150028100"/>
    <s v="2019"/>
    <x v="0"/>
    <s v="Carmen Amparo Mina, Laura Isabel Copete, Gilberto de Jesús Vanegas Rojas, Rubiela Isaura Yepes López, Alba Lucía Vanegas Yepes, Luís Fernando Vanegas Yepes, Guilermo Caicedo Mosquera, Carlos Artuto Cabalí Mina, Fredy Orlando Cabalí y José Aldemar Jiménez Mina"/>
    <s v="HECTOR GIOVANNY DAZA FIGUEREDO"/>
    <n v="132112"/>
    <x v="1"/>
    <s v="FALLA EN EL SERVICIO OTRAS CAUSAS"/>
    <s v="MEDIO   "/>
    <s v="MEDIO   "/>
    <s v="MEDIO   "/>
    <s v="MEDIO   "/>
    <n v="0.5"/>
    <x v="2"/>
    <n v="184800000"/>
    <n v="1"/>
    <x v="1"/>
    <m/>
    <s v="NO"/>
    <n v="0"/>
    <s v="9 AÑOS"/>
    <s v="ELIDIO VALLE VALLE"/>
    <n v="43724"/>
    <d v="2019-09-16T00:00:00"/>
    <n v="172633"/>
    <s v="DAPARD"/>
    <s v="FALLO DE PRIMERA INSTANCIA FAVORABLE, EL DEMANDANTE INTERPUSO RECURSO DE APELACION, PASO AL TRIBUNAL PARA SENTENCIA DE SEGUNDA INSTANCIA EL DIA 6 DE JUNIO DE 2019. SEPTIEMBRE. Se elabora nuevo poder."/>
    <d v="2020-07-31T00:00:00"/>
    <s v="2015-05"/>
    <s v="9"/>
    <s v="2020-06"/>
    <n v="0.86073201793714027"/>
    <n v="159063276.91478351"/>
    <n v="159063276.91478351"/>
    <d v="2024-05-25T00:00:00"/>
    <n v="3.8191780821917809"/>
    <n v="4.1522219311981093E-2"/>
    <n v="155674869.96820977"/>
    <n v="0.5"/>
    <s v="MEDIA"/>
    <x v="2"/>
    <n v="155674869.96820977"/>
  </r>
  <r>
    <n v="243"/>
    <d v="2015-04-06T00:00:00"/>
    <d v="2015-03-19T00:00:00"/>
    <s v="JUZGADO 21 LABORAL DE MEDELLIN"/>
    <s v="05001310502120150038300"/>
    <s v="2019"/>
    <x v="1"/>
    <s v="Humberto Góme Gómez"/>
    <s v="JUAN PABLO ELORZA MORALES "/>
    <n v="124802"/>
    <x v="2"/>
    <s v="PENSIÓN DE SOBREVIVIENTES"/>
    <s v="MEDIO   "/>
    <s v="MEDIO   "/>
    <s v="MEDIO   "/>
    <s v="MEDIO   "/>
    <n v="0.5"/>
    <x v="2"/>
    <n v="13000000"/>
    <n v="0.9"/>
    <x v="12"/>
    <m/>
    <s v="NO"/>
    <n v="0"/>
    <s v="7 AÑOS"/>
    <s v="ELIDIO VALLE VALLE"/>
    <n v="43724"/>
    <d v="2019-09-16T00:00:00"/>
    <n v="172633"/>
    <s v="GESTION HUMANA Y DLLO ORGANIZACIONAL"/>
    <s v="SE APLAZO AUDIENCIA DE TRAMITE Y JUZGAMIENTO PARA EL DIA 20 DE VOVIEMBRE DE 2019. SEPTIEMBRE. Se elabora nuevo poder. JULIO DE 2020 se dicta sentencia de segunda instancia revocando la primera y negando pretensiones."/>
    <d v="2020-07-31T00:00:00"/>
    <s v="2015-04"/>
    <s v="7"/>
    <s v="2020-06"/>
    <n v="0.86299623578421902"/>
    <n v="11218951.065194847"/>
    <n v="10097055.958675362"/>
    <d v="2022-04-04T00:00:00"/>
    <n v="1.6767123287671233"/>
    <n v="4.1522219311981093E-2"/>
    <n v="10002055.602319697"/>
    <n v="0.5"/>
    <s v="MEDIA"/>
    <x v="2"/>
    <n v="10002055.602319697"/>
  </r>
  <r>
    <n v="244"/>
    <d v="2015-07-22T00:00:00"/>
    <d v="2015-05-12T00:00:00"/>
    <s v="JUZGADO 19 ADMINISTRATIVO DE MEDELLIN"/>
    <s v="05001333301920150083800"/>
    <s v="2019"/>
    <x v="0"/>
    <s v="ORLANDO DE JESUS MONTOYA BALLESTEROS"/>
    <s v="GLORIA PATRICIA MOLINA ZAPATA "/>
    <n v="94096"/>
    <x v="0"/>
    <s v="RELIQUIDACIÓN DE LA PENSIÓN"/>
    <s v="MEDIO   "/>
    <s v="MEDIO   "/>
    <s v="MEDIO   "/>
    <s v="MEDIO   "/>
    <n v="0.5"/>
    <x v="2"/>
    <n v="12830664"/>
    <n v="0.95"/>
    <x v="12"/>
    <m/>
    <s v="NO"/>
    <n v="0"/>
    <s v="6 años"/>
    <s v="ELIDIO VALLE VALLE"/>
    <n v="43724"/>
    <d v="2019-09-16T00:00:00"/>
    <n v="172633"/>
    <s v="EDUCACION"/>
    <s v="FALLO DE PRIMERA CONDENATORIO, ORDENO AL DEPARTAMENTO DE ANTIOQUIA RECONOCER Y PAGAR A PENSIONES ANTIOQUIA LA DIFERENCIA EN LOS APORTES NO EFECTUADOS POR CONCEPTO DE FACTORES SALARIALES DURANTE EL ULTIMO AÑO DE SERVICIOS, EL DIA 22 DE FEBRERO DE 2019 PASO AL DESPACHO PARA SENTENCIA DE SEGUNDA. SEPTIEMBRE. Se elabora nuevo poder.  10/10/2019 REVOCA SENTENCIA DE PRIMERA INSTANCIA - NIEGA PRETENSIONES DEMANDA"/>
    <d v="2020-07-31T00:00:00"/>
    <s v="2015-07"/>
    <s v="6"/>
    <s v="2020-06"/>
    <n v="0.85823957329672562"/>
    <n v="11011783.596473658"/>
    <n v="10461194.416649975"/>
    <d v="2021-07-20T00:00:00"/>
    <n v="0.96986301369863015"/>
    <n v="4.1522219311981093E-2"/>
    <n v="10404148.063897567"/>
    <n v="0.5"/>
    <s v="MEDIA"/>
    <x v="2"/>
    <n v="10404148.063897567"/>
  </r>
  <r>
    <n v="245"/>
    <d v="2015-06-24T00:00:00"/>
    <d v="2015-05-11T00:00:00"/>
    <s v="TRIBUNAL ADMINISTRATIVO DE ANTIOQUIA"/>
    <s v="05001233300020150100200"/>
    <s v="2019"/>
    <x v="0"/>
    <s v="Blanca Dolly Alzate López"/>
    <s v="JESÚS ORLANDO TANGARIFE"/>
    <n v="154472"/>
    <x v="0"/>
    <s v="PENSIÓN DE SOBREVIVIENTES"/>
    <s v="MEDIO   "/>
    <s v="MEDIO   "/>
    <s v="BAJO"/>
    <s v="MEDIO   "/>
    <n v="0.45500000000000002"/>
    <x v="2"/>
    <n v="12887000"/>
    <n v="1"/>
    <x v="4"/>
    <m/>
    <s v="NO"/>
    <n v="0"/>
    <s v="7 AÑOS"/>
    <s v="ELIDIO VALLE VALLE"/>
    <n v="43724"/>
    <d v="2019-09-16T00:00:00"/>
    <n v="172633"/>
    <s v="GESTION HUMANA Y DLLO ORGANIZACIONAL"/>
    <s v="EL DIA 15 DE MARZO DE 2018 EL TRIBUNAL ADMINISTRATIVO DECLARO EL DESISTIMIENTO TACITO DE LA DEMANDA, EL DEMANDANTE INTERPUSO RECURSO DE APELACION, EL EXPEDIENTE PASO AL CONSEJO DE ESTADO PARA RESOLVER RECURSO EL DIA 29 DE MAYO DE 2018. SEPTIEMBRE. Se elabora nuevo poder."/>
    <d v="2020-07-31T00:00:00"/>
    <s v="2015-06"/>
    <s v="7"/>
    <s v="2020-06"/>
    <n v="0.8598294089278552"/>
    <n v="11080621.59285327"/>
    <n v="11080621.59285327"/>
    <d v="2022-06-22T00:00:00"/>
    <n v="1.893150684931507"/>
    <n v="4.1522219311981093E-2"/>
    <n v="10962981.140549794"/>
    <n v="0.45500000000000002"/>
    <s v="MEDIA"/>
    <x v="2"/>
    <n v="10962981.140549794"/>
  </r>
  <r>
    <n v="246"/>
    <d v="2015-12-11T00:00:00"/>
    <d v="2015-04-27T00:00:00"/>
    <s v="JUZGADO 18 ADMINISTRATIVO DE MEDELLIN "/>
    <s v="05001333301820150106400"/>
    <s v="2019"/>
    <x v="0"/>
    <s v="MARIA DE JESUS MARQUEZ ARIAS"/>
    <s v="SANDRO SANCHEZ SALAZAR"/>
    <n v="95351"/>
    <x v="0"/>
    <s v="OTRAS"/>
    <s v="BAJO"/>
    <s v="BAJO"/>
    <s v="MEDIO   "/>
    <s v="MEDIO   "/>
    <n v="0.2525"/>
    <x v="2"/>
    <n v="51471291"/>
    <n v="1"/>
    <x v="4"/>
    <m/>
    <s v="NO"/>
    <n v="0"/>
    <s v="7 AÑOS"/>
    <s v="ELIDIO VALLE VALLE"/>
    <n v="43724"/>
    <d v="2019-09-16T00:00:00"/>
    <n v="172633"/>
    <s v="GESTION HUMANA Y DLLO ORGANIZACIONAL"/>
    <s v="EL DIA 4 DE JULIO DE 2017, SE ENVIO EL EXPEDIENTE AL TRINUNAL ADMINISTRATIVO PARA RESOLVER EL RECURSO INTERPUESTO POR EL DEMANDANTE. SEPTIEMBRE. Se elabora nuevo poder."/>
    <d v="2020-07-31T00:00:00"/>
    <s v="2015-12"/>
    <s v="7"/>
    <s v="2020-06"/>
    <n v="0.8321082718324041"/>
    <n v="42829687.002992772"/>
    <n v="42829687.002992772"/>
    <d v="2022-12-09T00:00:00"/>
    <n v="2.3589041095890413"/>
    <n v="4.1522219311981093E-2"/>
    <n v="42263847.195316978"/>
    <n v="0.2525"/>
    <s v="MEDIA"/>
    <x v="2"/>
    <n v="42263847.195316978"/>
  </r>
  <r>
    <n v="247"/>
    <d v="2016-01-25T00:00:00"/>
    <d v="2015-03-01T00:00:00"/>
    <s v="JUZGADO 7 ADMINISTRATIVO DE MEDELLIN"/>
    <s v="05001333300720150129300"/>
    <s v="2019"/>
    <x v="0"/>
    <s v="JOSE FERNANDO BEDOYA RAVE"/>
    <s v="LUISA FERNANDA AGUILAR ZULUAGA"/>
    <n v="220124"/>
    <x v="0"/>
    <s v="RELIQUIDACIÓN DE LA PENSIÓN"/>
    <s v="BAJO"/>
    <s v="BAJO"/>
    <s v="BAJO"/>
    <s v="BAJO"/>
    <n v="0.05"/>
    <x v="1"/>
    <n v="29172325"/>
    <n v="1"/>
    <x v="12"/>
    <m/>
    <s v="NO"/>
    <n v="0"/>
    <s v="5 AÑOS"/>
    <s v="ELIDIO VALLE VALLE"/>
    <n v="43724"/>
    <d v="2019-09-16T00:00:00"/>
    <n v="172633"/>
    <s v="EDUCACION"/>
    <s v="EL DIA 05 DE FEBRERO DE 2018 PASO AL DESPACHO PARA SENTENCIA DE SEGUNDA INSTANCIA. 09 DE SEPTIEMBRE DE 2019. SENTENCIA DE SEGUNDA INSTANCIA, REVOCA SENTENCIA Y NIEGA PRETENSIONES DE LA DEMANDA"/>
    <d v="2020-07-31T00:00:00"/>
    <s v="2016-01"/>
    <s v="5"/>
    <s v="2020-06"/>
    <n v="0.82150585725380554"/>
    <n v="23965235.857211623"/>
    <n v="23965235.857211623"/>
    <d v="2021-01-23T00:00:00"/>
    <n v="0.48219178082191783"/>
    <n v="4.1522219311981093E-2"/>
    <n v="23900172.816331733"/>
    <n v="0.05"/>
    <s v="REMOTA"/>
    <x v="1"/>
    <n v="0"/>
  </r>
  <r>
    <n v="248"/>
    <d v="2016-11-15T00:00:00"/>
    <d v="2016-04-04T00:00:00"/>
    <s v="JUZGADO 1 ADMINISTRATIVO DE MEDELLIN"/>
    <s v="05001333300120150132200"/>
    <s v="2019"/>
    <x v="0"/>
    <s v="FLOR ELENA ALCARAZ"/>
    <s v="YELY ANDREA VILLA LOPEZ"/>
    <n v="166581"/>
    <x v="0"/>
    <s v="RELIQUIDACIÓN DE LA PENSIÓN"/>
    <s v="BAJO"/>
    <s v="BAJO"/>
    <s v="BAJO"/>
    <s v="BAJO"/>
    <n v="0.05"/>
    <x v="1"/>
    <n v="9902660"/>
    <n v="1"/>
    <x v="9"/>
    <m/>
    <s v="NO"/>
    <n v="0"/>
    <s v="6 años"/>
    <s v="ELIDIO VALLE VALLE"/>
    <n v="43724"/>
    <d v="2019-09-16T00:00:00"/>
    <n v="172633"/>
    <s v="EDUCACION"/>
    <s v="FALLO DE PRIMERA INSTANCIA SE ORDENO EFECTUAR LA CORRESPONDIENTE RELIQUIDACION DE LA PENSION  DE JUBILACION, EL DIA 22 E JULIO DE 2019 EL TRIBUNAL ACEPTO EL RECURSO DE APELACIONSEPTIEMBRE. Se elabora nuevo poder."/>
    <d v="2020-07-31T00:00:00"/>
    <s v="2016-11"/>
    <s v="6"/>
    <s v="2020-06"/>
    <n v="0.79016316489215555"/>
    <n v="7824717.1664509531"/>
    <n v="7824717.1664509531"/>
    <d v="2022-11-14T00:00:00"/>
    <n v="2.2904109589041095"/>
    <n v="4.1522219311981093E-2"/>
    <n v="7724324.0254478464"/>
    <n v="0.05"/>
    <s v="REMOTA"/>
    <x v="1"/>
    <n v="0"/>
  </r>
  <r>
    <n v="249"/>
    <d v="2016-01-15T00:00:00"/>
    <d v="2015-11-20T00:00:00"/>
    <s v="JUZGADO 1 ADMINISTRATIVO DE MEDELLIN"/>
    <s v="05001333300120150134700"/>
    <s v="2019"/>
    <x v="0"/>
    <s v="MARY LEIDA RIVAS GARCIA"/>
    <s v="HERNAN DARIO ZAPATA LONDOÑO"/>
    <n v="108371"/>
    <x v="0"/>
    <s v="OTRAS"/>
    <s v="BAJO"/>
    <s v="BAJO"/>
    <s v="ALTO"/>
    <s v="ALTO"/>
    <n v="0.47749999999999998"/>
    <x v="2"/>
    <n v="3115000"/>
    <n v="1"/>
    <x v="12"/>
    <m/>
    <s v="NO"/>
    <n v="0"/>
    <s v="6 años"/>
    <s v="ELIDIO VALLE VALLE"/>
    <n v="43724"/>
    <d v="2019-09-16T00:00:00"/>
    <n v="172633"/>
    <s v="EDUCACION"/>
    <s v="FALLO DE PRIMERA INSTANCIA QUE NEGO LAS PRETENSIONES DE LA DEMANDA, DECLARA PROBADA LA EXCEPCION DE INEXISTENCIA DE LA OBLIGACION, EL DIA 4 DE SEPTIEMBRE DE 2018 EL TRIBUNAL CONFIRMO LA SENTENCIA DE PRIMERA INSTANCIA. SEPTIEMBRE. Se elabora nuevo poder. ---- PROCESO TERMINADO."/>
    <d v="2020-07-31T00:00:00"/>
    <s v="2016-01"/>
    <s v="6"/>
    <s v="2020-06"/>
    <n v="0.82150585725380554"/>
    <n v="2558990.7453456041"/>
    <n v="2558990.7453456041"/>
    <d v="2022-01-13T00:00:00"/>
    <n v="1.4547945205479451"/>
    <n v="4.1522219311981093E-2"/>
    <n v="2538087.5069744717"/>
    <n v="0.47749999999999998"/>
    <s v="MEDIA"/>
    <x v="2"/>
    <n v="2538087.5069744717"/>
  </r>
  <r>
    <n v="250"/>
    <d v="2016-02-03T00:00:00"/>
    <d v="2015-10-28T00:00:00"/>
    <s v="JUZGADO 9 LABORAL DE MEDELLIN"/>
    <s v="05001310500920150152600"/>
    <s v="2019"/>
    <x v="1"/>
    <s v="LUIS HERNAN GOMEZ GOMEZ"/>
    <s v="JUAN FELIPE VALLEJO OSORIO"/>
    <n v="217988"/>
    <x v="2"/>
    <s v="INDEMNIZACIÓN SUSTITUTIVA DE LA PENSIÓN"/>
    <s v="BAJO"/>
    <s v="BAJO"/>
    <s v="BAJO"/>
    <s v="ALTO"/>
    <n v="0.38249999999999995"/>
    <x v="2"/>
    <n v="23120185"/>
    <n v="1"/>
    <x v="14"/>
    <m/>
    <s v="NO"/>
    <n v="0"/>
    <s v="6 años"/>
    <s v="ELIDIO VALLE VALLE"/>
    <n v="43724"/>
    <d v="2019-09-16T00:00:00"/>
    <n v="172633"/>
    <s v="GESTION HUMANA Y DLLO ORGANIZACIONAL"/>
    <s v="FALLO DE PRIMERA EN CONTRA DEL DEPARTAMENTO, SE PRESENTO RECURSO DE APELACION, EL DIA 16 DE ENERO DE 2019 SE ENVIO AL TRIBUNAL PARA RESOLVER RECURSO DE APELACION. SEPTIEMBRE. Se elabora nuevo poder. Audiencia de trámite para el día 8 de octubre de 2019. AUDIENCIA DE TRÁMITE Y FALLO PARA EL DIA 8 DE OCTUBRE DE 2019 A LAS 8.40 am. 18/10/2019 SE CONFIRMA DECISIÓN DE PRIMERA INSTANCIA, EN EL SENTIDO QUE SE ORDENA A LA ADMINISTRADORA COLOMIBIANA DE PENSIONES - COLPENSIONES, A REENBOLSAR EL VALOR EL CÁLCULO ACTUARIAL, QUE DISPUSO LA CORTE CONSTITUCIONAL, TRASLADAR AL DEPARTAMENTO DE ANTIOQUIA, por el tiempo de vinculación sin cotizaciones al Sistema General de Pensiones, entre el período comprendido entre abril  de 1986 al 30 de junio de 1996, suma que deberá reembolsar a PENSIONES ANTIOQUIA, quien como ya se indicó, deberá proceder teniendo en cuenta dicho capital a reajustar la indemnización sustitutiva de la pensión de vejez del señor LUIS HERNÁN GOMEZ GÓMEZ."/>
    <d v="2020-07-31T00:00:00"/>
    <s v="2016-02"/>
    <s v="6"/>
    <s v="2020-06"/>
    <n v="0.81112653258637668"/>
    <n v="18753395.491805557"/>
    <n v="18753395.491805557"/>
    <d v="2022-02-01T00:00:00"/>
    <n v="1.5068493150684932"/>
    <n v="4.1522219311981093E-2"/>
    <n v="18594749.42904127"/>
    <n v="0.38249999999999995"/>
    <s v="MEDIA"/>
    <x v="2"/>
    <n v="18594749.42904127"/>
  </r>
  <r>
    <n v="251"/>
    <d v="2016-02-04T00:00:00"/>
    <d v="2016-01-19T00:00:00"/>
    <s v="JUZGADO 34 ADMINISTRATIVO DE MEDELLIN"/>
    <s v="05001333303420160005000"/>
    <s v="2019"/>
    <x v="0"/>
    <s v="LUZ ALBA RAMIREZ ARANGO"/>
    <s v="GABRIEL RAÚL MANRIQUE BERRIO"/>
    <n v="115922"/>
    <x v="0"/>
    <s v="RELIQUIDACIÓN DE LA PENSIÓN"/>
    <s v="BAJO"/>
    <s v="BAJO"/>
    <s v="BAJO"/>
    <s v="MEDIO   "/>
    <n v="0.20749999999999999"/>
    <x v="3"/>
    <n v="7884072"/>
    <n v="1"/>
    <x v="12"/>
    <m/>
    <s v="NO"/>
    <n v="0"/>
    <s v="6 años"/>
    <s v="ELIDIO VALLE VALLE"/>
    <n v="43724"/>
    <d v="2019-09-16T00:00:00"/>
    <n v="172633"/>
    <s v="EDUCACION"/>
    <s v="SE ORDENO A LA NACION ,MINISTERIO DE EDUCACION, FONDO DE PRESTACIONES SOCIALES DEL MAGISTERIO RELIQUIDAR LA PENSION DE JUBILIACION, EL DIA 24 DE SEPTIEMBRE DE 2018 PASO AL TRIBUNAL PARA RESOLVER RECURSO DE APELACION. SEPTIEMBRE. Se elabora nuevo poder. Julio 23 de 2020, se notifica sentencia de segunda instancia, revocando la primera sentencia y negando las pretensiones de la demanda."/>
    <d v="2020-07-31T00:00:00"/>
    <s v="2016-02"/>
    <s v="6"/>
    <s v="2020-06"/>
    <n v="0.81112653258637668"/>
    <n v="6394979.9840213396"/>
    <n v="6394979.9840213396"/>
    <d v="2022-02-02T00:00:00"/>
    <n v="1.5095890410958903"/>
    <n v="4.1522219311981093E-2"/>
    <n v="6340783.1228180369"/>
    <n v="0.20749999999999999"/>
    <s v="BAJA"/>
    <x v="2"/>
    <n v="6340783.1228180369"/>
  </r>
  <r>
    <n v="252"/>
    <d v="2016-05-22T00:00:00"/>
    <d v="2016-05-31T00:00:00"/>
    <s v="JUZGADO CIVIL CIRCUITO ANDES"/>
    <s v="05034311300120160007800"/>
    <s v="2019"/>
    <x v="1"/>
    <s v="DEISON ALONSO HERRERA AGUDELO"/>
    <s v="JUAN PABLO VALENCIA GRAJALES"/>
    <n v="192922"/>
    <x v="2"/>
    <s v="RECONOCIMIENTO Y PAGO DE OTRAS PRESTACIONES SALARIALES, SOLCIALES Y SALARIOS"/>
    <s v="BAJO"/>
    <s v="BAJO"/>
    <s v="BAJO"/>
    <s v="MEDIO   "/>
    <n v="0.20749999999999999"/>
    <x v="3"/>
    <n v="59932500"/>
    <n v="1"/>
    <x v="5"/>
    <m/>
    <s v="NO"/>
    <n v="0"/>
    <s v="6 años"/>
    <s v="ELIDIO VALLE VALLE"/>
    <n v="43724"/>
    <d v="2019-09-16T00:00:00"/>
    <n v="172633"/>
    <s v="EDUCACION"/>
    <s v="REALIZAR VISITA AL MUNICIPIO DE ANDES. SEPTIEMBRE. Se elabora nuevo poder."/>
    <d v="2020-07-31T00:00:00"/>
    <s v="2016-05"/>
    <s v="6"/>
    <s v="2020-06"/>
    <n v="0.79552146500237941"/>
    <n v="47677590.201255105"/>
    <n v="47677590.201255105"/>
    <d v="2022-05-21T00:00:00"/>
    <n v="1.8054794520547945"/>
    <n v="4.1522219311981093E-2"/>
    <n v="47194730.043138675"/>
    <n v="0.20749999999999999"/>
    <s v="BAJA"/>
    <x v="2"/>
    <n v="47194730.043138675"/>
  </r>
  <r>
    <n v="253"/>
    <d v="2016-03-16T00:00:00"/>
    <d v="2016-03-10T00:00:00"/>
    <s v="JUZGADO 21 ADMINISTRATIVO DE MEDELLIN"/>
    <s v="05001333302120160027100"/>
    <s v="2019"/>
    <x v="0"/>
    <s v="ALBA ROSA LOPEZ DE USUGA"/>
    <s v="CARLOS ANDRES RESTREPO GIRALDO"/>
    <n v="242719"/>
    <x v="0"/>
    <s v="PENSIÓN DE SOBREVIVIENTES"/>
    <s v="MEDIO   "/>
    <s v="MEDIO   "/>
    <s v="BAJO"/>
    <s v="MEDIO   "/>
    <n v="0.45500000000000002"/>
    <x v="2"/>
    <n v="28957068"/>
    <n v="1"/>
    <x v="1"/>
    <m/>
    <s v="NO"/>
    <n v="0"/>
    <s v="5 AÑOS"/>
    <s v="ELIDIO VALLE VALLE"/>
    <n v="43724"/>
    <d v="2019-09-16T00:00:00"/>
    <n v="172633"/>
    <s v="GESTION HUMANA Y DLLO ORGANIZACIONAL"/>
    <s v="EL DIA 03 DE OCTUBRE DE 2018 SE REALIZO LA AUDIENCIA DE PRUEBAS, PASO AL DESPACHO PARA FALLO. SEPTIEMBRE. Se elabora nuevo poder."/>
    <d v="2020-07-31T00:00:00"/>
    <s v="2016-03"/>
    <s v="5"/>
    <s v="2020-06"/>
    <n v="0.80354364508127107"/>
    <n v="23268267.971586231"/>
    <n v="23268267.971586231"/>
    <d v="2021-03-15T00:00:00"/>
    <n v="0.62191780821917808"/>
    <n v="4.1522219311981093E-2"/>
    <n v="23186824.004047491"/>
    <n v="0.45500000000000002"/>
    <s v="MEDIA"/>
    <x v="2"/>
    <n v="23186824.004047491"/>
  </r>
  <r>
    <n v="254"/>
    <d v="2016-07-21T00:00:00"/>
    <d v="2016-05-06T00:00:00"/>
    <s v="JUZGADO 28 ADMINISTRATIVO DE MEDELLIN"/>
    <s v="05001333302820160032800"/>
    <s v="2019"/>
    <x v="0"/>
    <s v="MINISTERIO DE RELACIONES EXTERIORES"/>
    <s v="JORGE ENRIQUE BARRIOS SUAREZ"/>
    <n v="168177"/>
    <x v="6"/>
    <s v="INCUMPLIMIENTO"/>
    <s v="BAJO"/>
    <s v="BAJO"/>
    <s v="ALTO"/>
    <s v="BAJO"/>
    <n v="0.14499999999999999"/>
    <x v="3"/>
    <n v="27813220"/>
    <n v="1"/>
    <x v="1"/>
    <m/>
    <s v="NO"/>
    <n v="0"/>
    <s v="5 AÑOS"/>
    <s v="ELIDIO VALLE VALLE"/>
    <n v="43724"/>
    <d v="2019-09-16T00:00:00"/>
    <n v="172633"/>
    <s v="GESTION HUMANA Y DLLO ORGANIZACIONAL"/>
    <s v="EL DIA 18 DE MAYO DE 2019 SE REALIZO AUDIENCIA DE PRUEBAS, PENDIENTE EL TRASLADO PARA PRESENTAR ALEGATOS. SEPTIEMBRE. Se elabora nuevo poder. Julio 22 de 2020, se dicta sentencia favorable al DEPARTAMENTO, en primera instancia."/>
    <d v="2020-07-31T00:00:00"/>
    <s v="2016-07"/>
    <s v="5"/>
    <s v="2020-06"/>
    <n v="0.78762830642941495"/>
    <n v="21906479.364948731"/>
    <n v="21906479.364948731"/>
    <d v="2021-07-20T00:00:00"/>
    <n v="0.96986301369863015"/>
    <n v="4.1522219311981093E-2"/>
    <n v="21787020.276469577"/>
    <n v="0.14499999999999999"/>
    <s v="BAJA"/>
    <x v="2"/>
    <n v="21787020.276469577"/>
  </r>
  <r>
    <n v="255"/>
    <d v="2016-06-23T00:00:00"/>
    <d v="2016-06-07T00:00:00"/>
    <s v="JUZGADO 35 ADMINISTRATIVO DE MEDELLIN"/>
    <s v="05001333303520160047400"/>
    <s v="2019"/>
    <x v="0"/>
    <s v="LA PREVISORA SA COMPAÑÍA DE SEGUROS"/>
    <s v="JUAN CAMILO ARANGO"/>
    <n v="114894"/>
    <x v="3"/>
    <s v="OTRAS"/>
    <s v="MEDIO   "/>
    <s v="MEDIO   "/>
    <s v="MEDIO   "/>
    <s v="MEDIO   "/>
    <n v="0.5"/>
    <x v="2"/>
    <n v="75000000"/>
    <n v="1"/>
    <x v="1"/>
    <m/>
    <s v="NO"/>
    <n v="0"/>
    <s v="6 años"/>
    <s v="ELIDIO VALLE VALLE"/>
    <n v="43724"/>
    <d v="2019-09-16T00:00:00"/>
    <n v="172633"/>
    <s v="CONTRALORIA DEPARTAMENTAL"/>
    <s v="EL DIA 18 DE ABRIL DE 2017 EL JUZGADO NEGO LAS PRETENSIONES DE LA DEMANDA, EL DEMANDANTE PRESENTO RECURSO DE APELACION Y PASO AL DESPACHO PARA SENTENCIA DE SEGUNDA. SEPTIEMBRE. Se elabora nuevo poder. ---- AL DESPACHO PARA SENTENCIA."/>
    <d v="2020-07-31T00:00:00"/>
    <s v="2016-06"/>
    <s v="6"/>
    <s v="2020-06"/>
    <n v="0.79172380492187922"/>
    <n v="59379285.369140938"/>
    <n v="59379285.369140938"/>
    <d v="2022-06-22T00:00:00"/>
    <n v="1.893150684931507"/>
    <n v="4.1522219311981093E-2"/>
    <n v="58748868.931782559"/>
    <n v="0.5"/>
    <s v="MEDIA"/>
    <x v="2"/>
    <n v="58748868.931782559"/>
  </r>
  <r>
    <n v="256"/>
    <d v="2016-06-23T00:00:00"/>
    <d v="2016-06-03T00:00:00"/>
    <s v="JUZGADO 3 ADMINISTRATIVO DE MEDELLIN"/>
    <s v="05001333300320160050300"/>
    <s v="2019"/>
    <x v="0"/>
    <s v="JAIME ALONSO OSORNO MIRA Y OTROS"/>
    <s v="JUAN JOSE GOMEZ ARANGO"/>
    <n v="201108"/>
    <x v="1"/>
    <s v="FALLA EN EL SERVICIO OTRAS CAUSAS"/>
    <s v="BAJO"/>
    <s v="BAJO"/>
    <s v="MEDIO   "/>
    <s v="BAJO"/>
    <n v="9.5000000000000001E-2"/>
    <x v="1"/>
    <n v="334003193"/>
    <n v="0.9"/>
    <x v="0"/>
    <m/>
    <s v="NO"/>
    <n v="0"/>
    <s v="6 años"/>
    <s v="ELIDIO VALLE VALLE"/>
    <n v="43724"/>
    <d v="2019-09-16T00:00:00"/>
    <n v="172633"/>
    <s v="GOBIERNO"/>
    <s v="EL DIA 5 DE DICIEMBRE DE 2017 PASO AL DESPACHO PARA SENTENCIA DE PRIMERA. SEPTIEMBRE. Se elabora nuevo poder."/>
    <d v="2020-07-31T00:00:00"/>
    <s v="2016-06"/>
    <s v="6"/>
    <s v="2020-06"/>
    <n v="0.79172380492187922"/>
    <n v="264438278.81801677"/>
    <n v="237994450.9362151"/>
    <d v="2022-06-22T00:00:00"/>
    <n v="1.893150684931507"/>
    <n v="4.1522219311981093E-2"/>
    <n v="235467717.70024648"/>
    <n v="9.5000000000000001E-2"/>
    <s v="REMOTA"/>
    <x v="1"/>
    <n v="0"/>
  </r>
  <r>
    <n v="257"/>
    <d v="2016-08-03T00:00:00"/>
    <d v="2016-07-27T00:00:00"/>
    <s v="JUZGADO 22 ADMINISTRATIVO DE MEDELLIN"/>
    <s v="05001333302220160060300"/>
    <s v="2019"/>
    <x v="0"/>
    <s v="JUAN EVARISTO QUINTO MOSQUERA"/>
    <s v="LEIDY VIVIANA JIMÉNEZ SANCHEZ"/>
    <n v="160495"/>
    <x v="0"/>
    <s v="RELIQUIDACIÓN DE LA PENSIÓN"/>
    <s v="MEDIO   "/>
    <s v="BAJO"/>
    <s v="MEDIO   "/>
    <s v="MEDIO   "/>
    <n v="0.34250000000000003"/>
    <x v="2"/>
    <n v="8310098"/>
    <n v="1"/>
    <x v="12"/>
    <m/>
    <s v="NO"/>
    <n v="0"/>
    <s v="5 AÑOS"/>
    <s v="ELIDIO VALLE VALLE"/>
    <n v="43724"/>
    <d v="2019-09-16T00:00:00"/>
    <n v="172633"/>
    <s v="GESTION HUMANA Y DLLO ORGANIZACIONAL"/>
    <s v="EL 27 DE JUNIO DE 2017 SE ORDENO EFECTUAR LA RELIQUIDACION DE LA PENSION VITALICIA, SEINTERPUSO RECURSO DE APELACION, EL DIA 11 DE ABRIL DE 2018 PASO AL DESPACHO PARA FALLO DE SEGUNDA INSTANCIA. SEPTIEMBRE. Se elabora nuevo poder. 10/12/2019 se revoca sentencia de primera instancia y se NIEGA PRETENSIONES DEL DEMANDANTE."/>
    <d v="2020-07-31T00:00:00"/>
    <s v="2016-08"/>
    <s v="5"/>
    <s v="2020-06"/>
    <n v="0.79015613446074218"/>
    <n v="6566274.9126699446"/>
    <n v="6566274.9126699446"/>
    <d v="2021-08-02T00:00:00"/>
    <n v="1.0054794520547945"/>
    <n v="4.1522219311981093E-2"/>
    <n v="6529156.8834040342"/>
    <n v="0.34250000000000003"/>
    <s v="MEDIA"/>
    <x v="2"/>
    <n v="6529156.8834040342"/>
  </r>
  <r>
    <n v="258"/>
    <d v="2016-08-30T00:00:00"/>
    <d v="2016-08-03T00:00:00"/>
    <s v="JUZGADO 13 ADMINISTRATIVO DE MEDELLIN"/>
    <s v="05001333301320160065400"/>
    <s v="2019"/>
    <x v="0"/>
    <s v="BALTAZAR ANTONIO MONTOYA DUQUE"/>
    <s v="JUAN DAVID GALEANO CARDONA"/>
    <n v="188779"/>
    <x v="0"/>
    <s v="RELIQUIDACIÓN DE LA PENSIÓN"/>
    <s v="MEDIO   "/>
    <s v="BAJO"/>
    <s v="MEDIO   "/>
    <s v="MEDIO   "/>
    <n v="0.34250000000000003"/>
    <x v="2"/>
    <n v="25104000"/>
    <n v="1"/>
    <x v="0"/>
    <m/>
    <s v="NO"/>
    <n v="0"/>
    <s v="6 años"/>
    <s v="ELIDIO VALLE VALLE"/>
    <n v="43724"/>
    <d v="2019-09-16T00:00:00"/>
    <n v="172633"/>
    <s v="EDUCACION"/>
    <s v="SE FIJO AUDIENCIA DE PRUEBAS PARA EL DIA 12 DE NOVIEMBRE DE 2019. SEPTIEMBRE. Se elabora nuevo poder."/>
    <d v="2020-07-31T00:00:00"/>
    <s v="2016-08"/>
    <s v="6"/>
    <s v="2020-06"/>
    <n v="0.79015613446074218"/>
    <n v="19836079.59950247"/>
    <n v="19836079.59950247"/>
    <d v="2022-08-29T00:00:00"/>
    <n v="2.0794520547945203"/>
    <n v="4.1522219311981093E-2"/>
    <n v="19604881.385343101"/>
    <n v="0.34250000000000003"/>
    <s v="MEDIA"/>
    <x v="2"/>
    <n v="19604881.385343101"/>
  </r>
  <r>
    <n v="259"/>
    <d v="2016-09-15T00:00:00"/>
    <d v="2016-09-09T00:00:00"/>
    <s v="JUZGADO 29 ADMINISTRATIVO DE MEDELLIN"/>
    <s v="05001333302920160069300"/>
    <s v="2019"/>
    <x v="0"/>
    <s v="NICOLAS OCTAVIO ARISMENDI VILLEGAS"/>
    <s v="LUZ ELENA GALLEGO"/>
    <n v="41146"/>
    <x v="0"/>
    <s v="RELIQUIDACIÓN DE LA PENSIÓN"/>
    <s v="MEDIO   "/>
    <s v="MEDIO   "/>
    <s v="MEDIO   "/>
    <s v="MEDIO   "/>
    <n v="0.5"/>
    <x v="2"/>
    <n v="30494056"/>
    <n v="0.9"/>
    <x v="9"/>
    <m/>
    <s v="NO"/>
    <n v="0"/>
    <s v="6 años"/>
    <s v="ELIDIO VALLE VALLE"/>
    <n v="43724"/>
    <d v="2019-09-16T00:00:00"/>
    <n v="172633"/>
    <s v="GESTION HUMANA Y DLLO ORGANIZACIONAL"/>
    <s v="SE ORDENO AL DEPARTAMENTO DE ANTIOQUIA, RECONOCER Y PAGAR A PENSIONES ANTIOQUIA EL PORCENTAJE DE LEY SOBRE LOS FACTORES SALARIALES, SE PRESENTO RECURSO DE APELACION, PASO EL EXPEDIENTE AL DESPACHO EL 11 DE SEP DE 2018 PARA SENTENCIA DE SEGUNDA. SEPTIEMBRE. Se elabora nuevo poder."/>
    <d v="2020-07-31T00:00:00"/>
    <s v="2016-09"/>
    <s v="6"/>
    <s v="2020-06"/>
    <n v="0.79057379366945824"/>
    <n v="24107801.536288906"/>
    <n v="21697021.382660016"/>
    <d v="2022-09-14T00:00:00"/>
    <n v="2.1232876712328768"/>
    <n v="4.1522219311981093E-2"/>
    <n v="21438833.940113418"/>
    <n v="0.5"/>
    <s v="MEDIA"/>
    <x v="2"/>
    <n v="21438833.940113418"/>
  </r>
  <r>
    <n v="260"/>
    <d v="2016-11-10T00:00:00"/>
    <d v="2016-09-28T00:00:00"/>
    <s v="JUZGADO 23 LABORAL DE MEDELLIN"/>
    <s v="05001310502320160109800"/>
    <s v="2019"/>
    <x v="1"/>
    <s v="ALIRIO DE JESUS QUICENO VAHOS"/>
    <s v="JULIA FERNANDA MUÑOZ RINCÓN"/>
    <n v="215278"/>
    <x v="2"/>
    <s v="RECONOCIMIENTO Y PAGO DE OTRAS PRESTACIONES SALARIALES, SOLCIALES Y SALARIOS"/>
    <s v="MEDIO   "/>
    <s v="BAJO"/>
    <s v="BAJO"/>
    <s v="MEDIO   "/>
    <n v="0.29749999999999999"/>
    <x v="2"/>
    <n v="16381045"/>
    <n v="0.95"/>
    <x v="5"/>
    <m/>
    <s v="NO"/>
    <n v="0"/>
    <s v="6 años"/>
    <s v="ELIDIO VALLE VALLE"/>
    <n v="43724"/>
    <d v="2019-09-16T00:00:00"/>
    <n v="172633"/>
    <s v="EDUCACION"/>
    <s v="SE FIJO FECHA PARA AUDIENCIA DEL ART 77 DE CPT PARA EL DIA 19 DE FEBRERO DE 2020. SEPTIEMBRE. Se elabora nuevo poder."/>
    <d v="2020-07-31T00:00:00"/>
    <s v="2016-11"/>
    <s v="6"/>
    <s v="2020-06"/>
    <n v="0.79016316489215555"/>
    <n v="12943698.361440821"/>
    <n v="12296513.443368779"/>
    <d v="2022-11-09T00:00:00"/>
    <n v="2.2767123287671232"/>
    <n v="4.1522219311981093E-2"/>
    <n v="12139683.543953294"/>
    <n v="0.29749999999999999"/>
    <s v="MEDIA"/>
    <x v="2"/>
    <n v="12139683.543953294"/>
  </r>
  <r>
    <n v="261"/>
    <d v="2017-04-27T00:00:00"/>
    <d v="2017-06-16T00:00:00"/>
    <s v="JUZGADO 16 LABORAL DEL CIRCUITO DE MEDELLIN"/>
    <s v="05001310501620160132900"/>
    <s v="2019"/>
    <x v="1"/>
    <s v="OSCAR AMADOR RIVAS IBARGUE"/>
    <s v="JUAN FELIPE MOLINA ALVAREZ"/>
    <n v="68185"/>
    <x v="2"/>
    <s v="RECONOCIMIENTO Y PAGO DE OTRAS PRESTACIONES SALARIALES, SOLCIALES Y SALARIOS"/>
    <s v="MEDIO   "/>
    <s v="ALTO"/>
    <s v="ALTO"/>
    <s v="BAJO"/>
    <n v="0.56749999999999989"/>
    <x v="0"/>
    <n v="14754340"/>
    <n v="1"/>
    <x v="5"/>
    <m/>
    <s v="NO"/>
    <n v="0"/>
    <s v="4 años"/>
    <s v="ELIDIO VALLE VALLE"/>
    <n v="43724"/>
    <d v="2019-09-16T00:00:00"/>
    <n v="172633"/>
    <s v="INFRAESTRUCTURA"/>
    <s v="SE NOMBRO CURADOR AD LITEM, PENDIENTE PARA FIJAR FECHA DE AUDIENCIA INICIAL. SEPTIEMBRE. Se elabora nuevo poder."/>
    <d v="2020-07-31T00:00:00"/>
    <s v="2017-04"/>
    <s v="4"/>
    <s v="2020-06"/>
    <n v="0.76395562321009991"/>
    <n v="11271661.009753706"/>
    <n v="11271661.009753706"/>
    <d v="2021-04-26T00:00:00"/>
    <n v="0.73698630136986298"/>
    <n v="4.1522219311981093E-2"/>
    <n v="11224923.192916835"/>
    <n v="0.56749999999999989"/>
    <s v="ALTA"/>
    <x v="0"/>
    <n v="11224923.192916835"/>
  </r>
  <r>
    <n v="262"/>
    <d v="2016-12-02T00:00:00"/>
    <d v="2016-11-23T00:00:00"/>
    <s v="JUZGADO 10 LABORAL DEL CIRCUITO DE MEDELLIN"/>
    <s v="05001310501020160133800"/>
    <s v="2019"/>
    <x v="1"/>
    <s v="NORHA LUZ VALENCIA VERGARA"/>
    <s v="JULIA FERNANDA MUÑOZ RINCÓN"/>
    <n v="215278"/>
    <x v="2"/>
    <s v="RECONOCIMIENTO Y PAGO DE OTRAS PRESTACIONES SALARIALES, SOLCIALES Y SALARIOS"/>
    <s v="MEDIO   "/>
    <s v="MEDIO   "/>
    <s v="MEDIO   "/>
    <s v="BAJO"/>
    <n v="0.34250000000000003"/>
    <x v="2"/>
    <n v="55867643"/>
    <n v="0.85"/>
    <x v="5"/>
    <m/>
    <s v="NO"/>
    <n v="0"/>
    <s v="6 años"/>
    <s v="ELIDIO VALLE VALLE"/>
    <n v="43724"/>
    <d v="2019-09-16T00:00:00"/>
    <n v="172633"/>
    <s v="EDUCACION"/>
    <s v="SE NOMBRA CURADOR AD LITEM, PENDIENTE PARA FIJAR AUDIENCIA DEL ART 77. SEPTIEMBRE. Se elabora nuevo poder. FIJA AUDIENCIA DE CONCILIACIÓN PARA EL DÍA 11 DE MAYO DE 2020, A LAS 3.00 PM"/>
    <d v="2020-07-31T00:00:00"/>
    <s v="2016-12"/>
    <s v="6"/>
    <s v="2020-06"/>
    <n v="0.78688289821902468"/>
    <n v="43961292.840505809"/>
    <n v="37367098.914429933"/>
    <d v="2022-12-01T00:00:00"/>
    <n v="2.3369863013698629"/>
    <n v="4.1522219311981093E-2"/>
    <n v="36877984.308011882"/>
    <n v="0.34250000000000003"/>
    <s v="MEDIA"/>
    <x v="2"/>
    <n v="36877984.308011882"/>
  </r>
  <r>
    <n v="263"/>
    <d v="2016-11-24T00:00:00"/>
    <d v="2016-10-07T00:00:00"/>
    <s v="TRIBUNAL ADMINISTRATIVO DE ANTIOQUIA"/>
    <s v="05001233302320160204000"/>
    <s v="2019"/>
    <x v="0"/>
    <s v="MARTA INES ESCOBAR VILLA"/>
    <s v="LUZ ELENA GALLEGO "/>
    <n v="39931"/>
    <x v="0"/>
    <s v="RELIQUIDACIÓN DE LA PENSIÓN"/>
    <s v="MEDIO   "/>
    <s v="BAJO"/>
    <s v="MEDIO   "/>
    <s v="MEDIO   "/>
    <n v="0.34250000000000003"/>
    <x v="2"/>
    <n v="49764038"/>
    <n v="0.8"/>
    <x v="12"/>
    <m/>
    <s v="NO"/>
    <n v="0"/>
    <s v="5 AÑOS"/>
    <s v="ELIDIO VALLE VALLE"/>
    <n v="43724"/>
    <d v="2019-09-16T00:00:00"/>
    <n v="172633"/>
    <s v="GESTION HUMANA Y DLLO ORGANIZACIONAL"/>
    <s v="FALLO DE PRIMERA FAVORABLE AL DEPARTAMENTO DE ANTIOQUIA, NIEGA PRETENSIONES DE LA DEMANDA, EL DIA 30 DE ABRIL DE 2019 SE REMITIO EXPEDIENTE AL CONSEJO DE ESTADO PARA RESOLVER RECURSO DE APELACION. SEPTIEMBRE. Se elabora nuevo poder."/>
    <d v="2020-07-31T00:00:00"/>
    <s v="2016-11"/>
    <s v="5"/>
    <s v="2020-06"/>
    <n v="0.79016316489215555"/>
    <n v="39321709.763893493"/>
    <n v="31457367.811114796"/>
    <d v="2021-11-23T00:00:00"/>
    <n v="1.3150684931506849"/>
    <n v="4.1522219311981093E-2"/>
    <n v="31224995.276950993"/>
    <n v="0.34250000000000003"/>
    <s v="MEDIA"/>
    <x v="2"/>
    <n v="31224995.276950993"/>
  </r>
  <r>
    <n v="264"/>
    <d v="2016-09-28T00:00:00"/>
    <d v="2016-09-14T00:00:00"/>
    <s v="TRIBUNAL ADMINISTRATIVO DE ANTIOQUIA"/>
    <s v="05001233300020160205900"/>
    <s v="2019"/>
    <x v="0"/>
    <s v="LUIS ALFONSO VILLAMIZAR"/>
    <s v="NICOLAS ALBEIRO RIOS CORREA"/>
    <n v="139621"/>
    <x v="3"/>
    <s v="OTRAS"/>
    <s v="BAJO"/>
    <s v="BAJO"/>
    <s v="ALTO"/>
    <s v="ALTO"/>
    <n v="0.47749999999999998"/>
    <x v="2"/>
    <n v="15306615"/>
    <n v="0.9"/>
    <x v="0"/>
    <m/>
    <s v="NO"/>
    <n v="0"/>
    <s v="6 años"/>
    <s v="ELIDIO VALLE VALLE"/>
    <n v="43724"/>
    <d v="2019-09-16T00:00:00"/>
    <n v="172633"/>
    <s v="GESTION HUMANA Y DLLO ORGANIZACIONAL"/>
    <s v="EL DIA 11 DE OCTUBRE DE 2017 PASO AL DESPACHO PARA SENTENCIA. SEPTIEMBRE. Se elabora nuevo poder."/>
    <d v="2020-07-31T00:00:00"/>
    <s v="2016-09"/>
    <s v="6"/>
    <s v="2020-06"/>
    <n v="0.79057379366945824"/>
    <n v="12101008.688787835"/>
    <n v="10890907.819909051"/>
    <d v="2022-09-27T00:00:00"/>
    <n v="2.1589041095890411"/>
    <n v="4.1522219311981093E-2"/>
    <n v="10759148.883798046"/>
    <n v="0.47749999999999998"/>
    <s v="MEDIA"/>
    <x v="2"/>
    <n v="10759148.883798046"/>
  </r>
  <r>
    <n v="265"/>
    <d v="2017-03-27T00:00:00"/>
    <d v="2017-03-02T00:00:00"/>
    <s v="JUZGADO 8 ADMINISTRATIVO DE MEDELLIN"/>
    <s v="05001333300820170010300"/>
    <s v="2019"/>
    <x v="0"/>
    <s v="LISDEY JOANNA HENAO ECHAVARRIA "/>
    <s v="GABRIEL JAIME RODRIGUEZ ORTIZ"/>
    <n v="132122"/>
    <x v="1"/>
    <s v="FALLA EN EL SERVICIO DE EDUCACIÓN"/>
    <s v="MEDIO   "/>
    <s v="BAJO"/>
    <s v="ALTO"/>
    <s v="BAJO"/>
    <n v="0.23500000000000001"/>
    <x v="3"/>
    <n v="335254300"/>
    <n v="1"/>
    <x v="0"/>
    <m/>
    <s v="NO"/>
    <n v="0"/>
    <s v="5 AÑOS"/>
    <s v="ELIDIO VALLE VALLE"/>
    <n v="43724"/>
    <d v="2019-09-16T00:00:00"/>
    <n v="172633"/>
    <s v="EDUCACION"/>
    <s v="PENDIENTE DE QUE EL DESPACHO CORRA TRASLADO PARA PRESENTAR ALEGATOS DE CONCLUSION. SEPTIEMBRE. Se elabora nuevo poder."/>
    <d v="2020-07-31T00:00:00"/>
    <s v="2017-03"/>
    <s v="5"/>
    <s v="2020-06"/>
    <n v="0.76757466281447584"/>
    <n v="257332706.27960312"/>
    <n v="257332706.27960312"/>
    <d v="2022-03-26T00:00:00"/>
    <n v="1.6520547945205479"/>
    <n v="4.1522219311981093E-2"/>
    <n v="254946975.19690534"/>
    <n v="0.23500000000000001"/>
    <s v="BAJA"/>
    <x v="2"/>
    <n v="254946975.19690534"/>
  </r>
  <r>
    <n v="266"/>
    <d v="2017-03-03T00:00:00"/>
    <d v="2017-02-28T00:00:00"/>
    <s v="JUZGADO 1 ADMINISTRATIVO DE MEDELLIN"/>
    <s v="05001333300120170010900"/>
    <s v="2019"/>
    <x v="0"/>
    <s v="MARIA ELCIDIA SEPULVEDA JARAMILLO"/>
    <s v="MYRIAM LUCIA RUIZ"/>
    <n v="128456"/>
    <x v="0"/>
    <s v="PENSIÓN DE SOBREVIVIENTES"/>
    <s v="MEDIO   "/>
    <s v="MEDIO   "/>
    <s v="BAJO"/>
    <s v="MEDIO   "/>
    <n v="0.45500000000000002"/>
    <x v="2"/>
    <n v="34310884"/>
    <n v="0.9"/>
    <x v="5"/>
    <m/>
    <s v="NO"/>
    <n v="0"/>
    <s v="6 años"/>
    <s v="ELIDIO VALLE VALLE"/>
    <n v="43724"/>
    <d v="2019-09-16T00:00:00"/>
    <n v="172633"/>
    <s v="GESTION HUMANA Y DLLO ORGANIZACIONAL"/>
    <s v="PASO AL DESPACHO PARA SENTENCIA EL DIA 24 DE ABRIL DE 2019. SEPTIEMBRE. Se elabora nuevo poder."/>
    <d v="2020-07-31T00:00:00"/>
    <s v="2017-03"/>
    <s v="6"/>
    <s v="2020-06"/>
    <n v="0.76757466281447584"/>
    <n v="26336165.217166595"/>
    <n v="23702548.695449937"/>
    <d v="2023-03-02T00:00:00"/>
    <n v="2.5863013698630137"/>
    <n v="4.1522219311981093E-2"/>
    <n v="23359437.619070921"/>
    <n v="0.45500000000000002"/>
    <s v="MEDIA"/>
    <x v="2"/>
    <n v="23359437.619070921"/>
  </r>
  <r>
    <n v="267"/>
    <d v="2017-05-16T00:00:00"/>
    <d v="2017-05-05T00:00:00"/>
    <s v="JUAGADO 2 ADMINISTRATIVO DE MEDELLIN"/>
    <s v="05001333300220170023500"/>
    <s v="2019"/>
    <x v="0"/>
    <s v="CERVECERIA UNION"/>
    <s v="NESTOR RAUL RODRIGUEZ PORRAS"/>
    <n v="76739"/>
    <x v="3"/>
    <s v="LIQUIDACIÓN"/>
    <s v="MEDIO   "/>
    <s v="MEDIO   "/>
    <s v="MEDIO   "/>
    <s v="MEDIO   "/>
    <n v="0.5"/>
    <x v="2"/>
    <n v="69431668"/>
    <n v="0.9"/>
    <x v="9"/>
    <m/>
    <s v="NO"/>
    <n v="0"/>
    <s v="5 AÑOS"/>
    <s v="ELIDIO VALLE VALLE"/>
    <n v="43724"/>
    <d v="2019-09-16T00:00:00"/>
    <n v="172633"/>
    <s v="HACIENDA"/>
    <s v="PASO AL DESPACHO PARA SENTENCIA EL DIA 20 DE MARZO DE 2018. SEPTIEMBRE. Se elabora nuevo poder. ---- SE PRESENTÓ RECURSO DE APELACIÓN POR LA PARTE ACTORA."/>
    <d v="2020-07-31T00:00:00"/>
    <s v="2017-05"/>
    <s v="5"/>
    <s v="2020-06"/>
    <n v="0.76223816507249575"/>
    <n v="52923467.214242719"/>
    <n v="47631120.492818445"/>
    <d v="2022-05-15T00:00:00"/>
    <n v="1.789041095890411"/>
    <n v="4.1522219311981093E-2"/>
    <n v="47153100.862565607"/>
    <n v="0.5"/>
    <s v="MEDIA"/>
    <x v="2"/>
    <n v="47153100.862565607"/>
  </r>
  <r>
    <n v="268"/>
    <d v="2017-08-08T00:00:00"/>
    <d v="2017-07-26T00:00:00"/>
    <s v="JUZGADO 15 ADMINISTRATIVO DE MEDELLIN"/>
    <s v="05001333301520170036600"/>
    <s v="2019"/>
    <x v="0"/>
    <s v="LEIDY JOHANA SERNA MARTINEZ Y OTROS"/>
    <s v="GABRIEL JAIME RODRIGUEZ ORTIZ"/>
    <n v="132122"/>
    <x v="1"/>
    <s v="FALLA EN EL SERVICIO OTRAS CAUSAS"/>
    <s v="BAJO"/>
    <s v="BAJO"/>
    <s v="ALTO"/>
    <s v="BAJO"/>
    <n v="0.14499999999999999"/>
    <x v="3"/>
    <n v="204260551"/>
    <n v="0.9"/>
    <x v="0"/>
    <m/>
    <s v="NO"/>
    <n v="0"/>
    <s v="5 AÑOS"/>
    <s v="ELIDIO VALLE VALLE"/>
    <n v="43724"/>
    <d v="2019-09-16T00:00:00"/>
    <n v="172633"/>
    <s v="INFRAESTRUCTURA"/>
    <s v="PASO AL DESPACHO PARA SENTENCIA EL DIA 10 DE JUNIO DE 2019. SEPTIEMBRE. Se elabora nuevo poder."/>
    <d v="2020-07-31T00:00:00"/>
    <s v="2017-08"/>
    <s v="5"/>
    <s v="2020-06"/>
    <n v="0.76068958550881771"/>
    <n v="155378873.87599272"/>
    <n v="139840986.48839346"/>
    <d v="2022-08-07T00:00:00"/>
    <n v="2.0191780821917806"/>
    <n v="4.1522219311981093E-2"/>
    <n v="138258053.7065413"/>
    <n v="0.14499999999999999"/>
    <s v="BAJA"/>
    <x v="2"/>
    <n v="138258053.7065413"/>
  </r>
  <r>
    <n v="269"/>
    <d v="2017-10-06T00:00:00"/>
    <d v="2017-09-29T00:00:00"/>
    <s v="JUZGADO 4 ADMINISTRATIVO DE MEDELLIN"/>
    <s v="05001333300420170048500"/>
    <s v="2019"/>
    <x v="0"/>
    <s v="BAVARIA S.A."/>
    <s v="NESTOR RAUL RODRIGUEZ PORRAS"/>
    <n v="76739"/>
    <x v="3"/>
    <s v="LIQUIDACIÓN"/>
    <s v="MEDIO   "/>
    <s v="MEDIO   "/>
    <s v="MEDIO   "/>
    <s v="MEDIO   "/>
    <n v="0.5"/>
    <x v="2"/>
    <n v="58979308"/>
    <n v="0.95"/>
    <x v="9"/>
    <m/>
    <s v="NO"/>
    <n v="0"/>
    <s v="5 AÑOS"/>
    <s v="ELIDIO VALLE VALLE"/>
    <n v="43724"/>
    <d v="2019-09-16T00:00:00"/>
    <n v="172633"/>
    <s v="HACIENDA"/>
    <s v="FALLO DE PRIMERA INSTANCIA EN CONTRA  DEL DEPARTAMENTO DE ANTIOQUIA, SE INTERPUSO RECURSO DE APELACION, ESTA PENDIENTE PARA FALLO DE SEGUNDA. SEPTIEMBRE. Se elabora nuevo poder."/>
    <d v="2020-07-31T00:00:00"/>
    <s v="2017-10"/>
    <s v="5"/>
    <s v="2020-06"/>
    <n v="0.76025622916343338"/>
    <n v="44839386.298748717"/>
    <n v="42597416.983811282"/>
    <d v="2022-10-05T00:00:00"/>
    <n v="2.1808219178082191"/>
    <n v="4.1522219311981093E-2"/>
    <n v="42076870.719527535"/>
    <n v="0.5"/>
    <s v="MEDIA"/>
    <x v="2"/>
    <n v="42076870.719527535"/>
  </r>
  <r>
    <n v="270"/>
    <d v="2017-09-08T00:00:00"/>
    <d v="2017-08-16T00:00:00"/>
    <s v="JUZGADO 1 ADMINISTRATIVO DE TURBO"/>
    <s v="05837333300120170067300"/>
    <s v="2019"/>
    <x v="0"/>
    <s v="JESUS MARIA MESTRA MARTINEZ"/>
    <s v="GABRIEL RAÚL MANRIQUE BERRIO"/>
    <n v="115922"/>
    <x v="0"/>
    <s v="RELIQUIDACIÓN DE LA PENSIÓN"/>
    <s v="MEDIO   "/>
    <s v="MEDIO   "/>
    <s v="BAJO"/>
    <s v="MEDIO   "/>
    <n v="0.45500000000000002"/>
    <x v="2"/>
    <n v="11541449"/>
    <n v="0.9"/>
    <x v="2"/>
    <m/>
    <s v="NO"/>
    <n v="0"/>
    <s v="5 AÑOS"/>
    <s v="ELIDIO VALLE VALLE"/>
    <n v="43724"/>
    <d v="2019-09-16T00:00:00"/>
    <n v="172633"/>
    <s v="GESTION HUMANA Y DLLO ORGANIZACIONAL"/>
    <s v="PENDIENTE PARA FALLO DE SEGUNDA INSTANCIA. SEPTIEMBRE. Se elabora nuevo poder."/>
    <d v="2020-07-31T00:00:00"/>
    <s v="2017-09"/>
    <s v="5"/>
    <s v="2020-06"/>
    <n v="0.76038333983224338"/>
    <n v="8775925.537123505"/>
    <n v="7898332.9834111547"/>
    <d v="2022-09-07T00:00:00"/>
    <n v="2.1041095890410957"/>
    <n v="4.1522219311981093E-2"/>
    <n v="7805189.3043969227"/>
    <n v="0.45500000000000002"/>
    <s v="MEDIA"/>
    <x v="2"/>
    <n v="7805189.3043969227"/>
  </r>
  <r>
    <n v="271"/>
    <d v="2017-05-30T00:00:00"/>
    <d v="2017-04-06T00:00:00"/>
    <s v="TRIBUNAL ADMINISTRATIVO DE ANTIOQUIA"/>
    <s v="05001233300020170106400"/>
    <s v="2019"/>
    <x v="0"/>
    <s v="TELEANTIOQUIA LTDA"/>
    <s v="LAURA MARCELA HOLGUIN GIRALDO"/>
    <n v="211077"/>
    <x v="3"/>
    <s v="LIQUIDACIÓN"/>
    <s v="MEDIO   "/>
    <s v="BAJO"/>
    <s v="ALTO"/>
    <s v="BAJO"/>
    <n v="0.23500000000000001"/>
    <x v="3"/>
    <n v="379600854"/>
    <n v="0.9"/>
    <x v="0"/>
    <m/>
    <s v="SI"/>
    <n v="0"/>
    <s v="6 años"/>
    <s v="ELIDIO VALLE VALLE"/>
    <n v="43724"/>
    <d v="2019-09-16T00:00:00"/>
    <n v="172633"/>
    <s v="EDUCACION"/>
    <s v="PASO AL DESPACHO PARA SENTENCIA EL DIA 06 E FEBRERO DE 2019. SEPTIEMBRE. Se elabora nuevo poder."/>
    <d v="2020-07-31T00:00:00"/>
    <s v="2017-05"/>
    <s v="6"/>
    <s v="2020-06"/>
    <n v="0.76223816507249575"/>
    <n v="289346258.41291237"/>
    <n v="260411632.57162115"/>
    <d v="2023-05-29T00:00:00"/>
    <n v="2.8273972602739725"/>
    <n v="4.1522219311981093E-2"/>
    <n v="256293376.39747655"/>
    <n v="0.23500000000000001"/>
    <s v="BAJA"/>
    <x v="2"/>
    <n v="256293376.39747655"/>
  </r>
  <r>
    <n v="272"/>
    <d v="2017-08-09T00:00:00"/>
    <d v="2017-07-31T00:00:00"/>
    <s v="JUZGADO 24 ADMINISTRATIVO ORAL DEL CIRCUITO DE MEDELLIN"/>
    <s v="05001333302420170039200"/>
    <s v="2019"/>
    <x v="0"/>
    <s v="MARLENY VELEZ RAMIREZ"/>
    <s v="ROBERTO FERNANDO PAZ SALAS"/>
    <n v="20958"/>
    <x v="1"/>
    <s v="FALLA EN EL SERVICIO OTRAS CAUSAS"/>
    <s v="MEDIO   "/>
    <s v="MEDIO   "/>
    <s v="MEDIO   "/>
    <s v="MEDIO   "/>
    <n v="0.5"/>
    <x v="2"/>
    <n v="125411890"/>
    <n v="0.95"/>
    <x v="1"/>
    <m/>
    <s v="NO"/>
    <n v="0"/>
    <s v="5 AÑOS"/>
    <s v="ELIDIO VALLE VALLE"/>
    <n v="43724"/>
    <d v="2019-09-16T00:00:00"/>
    <n v="172633"/>
    <s v="DAPARD"/>
    <s v="EL DIA 02 DE JULIO DE 2019 PASO AL DESPACHO PARA SENTENCIA. SEPTIEMBRE. Se elabora nuevo poder. 14/11/2019 EN LA FECHA SE ADMITE RECURSO DE APELACIÓN PRESENTADO POR LA PARTE DEMANDANTE, EN CONTRA DE LA SENTENCIA DE PRIMERA INSTANCIA QUE FUE FAVORABLE AL DEPARTAMENTO DE ANTIOQUIA."/>
    <d v="2020-07-31T00:00:00"/>
    <s v="2017-08"/>
    <s v="5"/>
    <s v="2020-06"/>
    <n v="0.76068958550881771"/>
    <n v="95399518.621977434"/>
    <n v="90629542.690878555"/>
    <d v="2022-08-08T00:00:00"/>
    <n v="2.021917808219178"/>
    <n v="4.1522219311981093E-2"/>
    <n v="89602275.757133931"/>
    <n v="0.5"/>
    <s v="MEDIA"/>
    <x v="2"/>
    <n v="89602275.757133931"/>
  </r>
  <r>
    <n v="273"/>
    <d v="2017-06-23T00:00:00"/>
    <d v="2016-07-01T00:00:00"/>
    <s v="JUZGADO 17 LABORAL DEL CIRCUITO DE MEDELLIN"/>
    <s v="05001310501720160089200"/>
    <s v="2019"/>
    <x v="1"/>
    <s v="ELKIN DE JESUS CASTRILLON"/>
    <s v="JULIA FERNANDA MUÑOZ RINCON"/>
    <n v="215278"/>
    <x v="2"/>
    <s v="RECONOCIMIENTO Y PAGO DE OTRAS PRESTACIONES SALARIALES, SOLCIALES Y SALARIOS"/>
    <s v="ALTO"/>
    <s v="ALTO"/>
    <s v="MEDIO   "/>
    <s v="MEDIO   "/>
    <n v="0.77500000000000013"/>
    <x v="0"/>
    <n v="16264192"/>
    <n v="1"/>
    <x v="5"/>
    <m/>
    <s v="NO"/>
    <n v="0"/>
    <s v="5 AÑOS"/>
    <s v="ELIDIO VALLE VALLE"/>
    <n v="43724"/>
    <d v="2019-09-16T00:00:00"/>
    <n v="172633"/>
    <s v="EDUCACION"/>
    <s v="POR COMPENSACION PASO EL PROCESO AL JUZGADO 23 CON EL RADICADO 05001310502320190018000. SEPTIEMBRE. Se elabora nuevo poder."/>
    <d v="2020-07-31T00:00:00"/>
    <s v="2017-06"/>
    <s v="5"/>
    <s v="2020-06"/>
    <n v="0.76136533047353394"/>
    <n v="12382991.916965008"/>
    <n v="12382991.916965008"/>
    <d v="2022-06-22T00:00:00"/>
    <n v="1.893150684931507"/>
    <n v="4.1522219311981093E-2"/>
    <n v="12251524.493610201"/>
    <n v="0.77500000000000013"/>
    <s v="ALTA"/>
    <x v="0"/>
    <n v="12251524.493610201"/>
  </r>
  <r>
    <n v="274"/>
    <d v="2017-08-18T00:00:00"/>
    <d v="2017-08-08T00:00:00"/>
    <s v="JUZGADO 7 ADMINISTRATIVO ORAL DE MEDELLIN"/>
    <s v="05001333300720170040700"/>
    <s v="2019"/>
    <x v="0"/>
    <s v="JOSE RUBEN HOYOS ZULUAGA"/>
    <s v="CARLOS ALBERTO VARGAS FLOREZ"/>
    <n v="81576"/>
    <x v="0"/>
    <s v="RELIQUIDACIÓN DE LA PENSIÓN"/>
    <s v="MEDIO   "/>
    <s v="MEDIO   "/>
    <s v="BAJO"/>
    <s v="MEDIO   "/>
    <n v="0.45500000000000002"/>
    <x v="2"/>
    <n v="6134598"/>
    <n v="0.85"/>
    <x v="1"/>
    <m/>
    <s v="NO"/>
    <n v="0"/>
    <s v="5 AÑOS"/>
    <s v="ELIDIO VALLE VALLE"/>
    <n v="43724"/>
    <d v="2019-09-16T00:00:00"/>
    <n v="172633"/>
    <s v="GESTION HUMANA Y DLLO ORGANIZACIONAL"/>
    <s v="EL DIA 30 DE OCTUBRE DE 2018 PASO AL DESPCAHO PARA SENTENCIA. SEPTIEMBRE. Se elabora nuevo poder. SEPTIEMBRE 30 DE 2019. En la fecha el juzgado séptimo administrativo de oralidad de Medellín, dicta sentencia en primera instancia, negando las pretensiones del demandante y condena en costas en valor de $307.000"/>
    <d v="2020-07-31T00:00:00"/>
    <s v="2017-08"/>
    <s v="5"/>
    <s v="2020-06"/>
    <n v="0.76068958550881771"/>
    <n v="4666524.809883222"/>
    <n v="3966546.0884007388"/>
    <d v="2022-08-17T00:00:00"/>
    <n v="2.0465753424657533"/>
    <n v="4.1522219311981093E-2"/>
    <n v="3921040.9818635713"/>
    <n v="0.45500000000000002"/>
    <s v="MEDIA"/>
    <x v="2"/>
    <n v="3921040.9818635713"/>
  </r>
  <r>
    <n v="275"/>
    <d v="2017-09-06T00:00:00"/>
    <d v="2017-08-08T00:00:00"/>
    <s v="JUZGADO 20 ADMINISTRATIVO ORAL DEL CIRCUITO DE MEDELLIN"/>
    <s v="05001333302020170040200"/>
    <s v="2019"/>
    <x v="0"/>
    <s v="SANDRA MILENA RINCON MONCADA"/>
    <s v="KAREN PAULINA RESTREPO CASTRILLON"/>
    <n v="181656"/>
    <x v="1"/>
    <s v="FALLA EN EL SERVICIO OTRAS CAUSAS"/>
    <s v="MEDIO   "/>
    <s v="MEDIO   "/>
    <s v="BAJO"/>
    <s v="MEDIO   "/>
    <n v="0.45500000000000002"/>
    <x v="2"/>
    <n v="1148246410"/>
    <n v="1"/>
    <x v="1"/>
    <m/>
    <s v="NO"/>
    <n v="0"/>
    <s v="6 años"/>
    <s v="ELIDIO VALLE VALLE"/>
    <n v="43724"/>
    <d v="2019-09-16T00:00:00"/>
    <n v="172633"/>
    <s v="DAPARD"/>
    <s v="EL DIA 12 DE JULIO DE 2019 PASO AL DESPACHO PA SENTENCIA. SEPTIEMBRE. Se elabora nuevo poder. 30/06/2020 Sentencia de primera instancia. Niega pretensiones de la demanda."/>
    <d v="2020-07-31T00:00:00"/>
    <s v="2017-09"/>
    <s v="6"/>
    <s v="2020-06"/>
    <n v="0.76038333983224338"/>
    <n v="873107440.18618345"/>
    <n v="873107440.18618345"/>
    <d v="2023-09-05T00:00:00"/>
    <n v="3.0986301369863014"/>
    <n v="4.1522219311981093E-2"/>
    <n v="857986721.38890231"/>
    <n v="0.45500000000000002"/>
    <s v="MEDIA"/>
    <x v="2"/>
    <n v="857986721.38890231"/>
  </r>
  <r>
    <n v="276"/>
    <d v="2017-09-28T00:00:00"/>
    <d v="2017-05-26T00:00:00"/>
    <s v="TRIBUNAL ADMINISTRATIVO DE ANTIOQUIA"/>
    <s v="05001233300020170151100"/>
    <s v="2019"/>
    <x v="0"/>
    <s v="UNIVERSIDAD DE ANTIOQUIA"/>
    <s v="SANTIAGO ALEJANDRO JIMENEZ CAMPIÑO"/>
    <n v="193.154"/>
    <x v="6"/>
    <s v="LIQUIDACIÓN"/>
    <s v="MEDIO   "/>
    <s v="MEDIO   "/>
    <s v="BAJO"/>
    <s v="MEDIO   "/>
    <n v="0.45500000000000002"/>
    <x v="2"/>
    <n v="308741721"/>
    <n v="0.9"/>
    <x v="3"/>
    <m/>
    <s v="NO"/>
    <n v="0"/>
    <s v="6 años"/>
    <s v="ELIDIO VALLE VALLE"/>
    <n v="43724"/>
    <d v="2019-09-16T00:00:00"/>
    <n v="172633"/>
    <s v="MANA"/>
    <s v="PENDIENTE PARA FIJAR FECHA DE AUDIENCIA DE PRUEBAS. SEPTIEMBRE. Se elabora nuevo poder."/>
    <d v="2020-07-31T00:00:00"/>
    <s v="2017-09"/>
    <s v="6"/>
    <s v="2020-06"/>
    <n v="0.76038333983224338"/>
    <n v="234762060.95953467"/>
    <n v="211285854.86358121"/>
    <d v="2023-09-27T00:00:00"/>
    <n v="3.1589041095890411"/>
    <n v="4.1522219311981093E-2"/>
    <n v="207556202.97470537"/>
    <n v="0.45500000000000002"/>
    <s v="MEDIA"/>
    <x v="2"/>
    <n v="207556202.97470537"/>
  </r>
  <r>
    <n v="277"/>
    <d v="2017-10-31T00:00:00"/>
    <d v="2017-04-18T00:00:00"/>
    <s v="TRIBUNAL ADMINISTRATIVO DE ANTIOQUIA"/>
    <s v="05001233300020170116700"/>
    <s v="2019"/>
    <x v="0"/>
    <s v="CERVECERIA UNION"/>
    <s v="NESTOR RAUL RODRIGUEZ"/>
    <n v="76739"/>
    <x v="3"/>
    <s v="IMPUESTOS"/>
    <s v="MEDIO   "/>
    <s v="MEDIO   "/>
    <s v="MEDIO   "/>
    <s v="MEDIO   "/>
    <n v="0.5"/>
    <x v="2"/>
    <n v="42674000"/>
    <n v="0.8"/>
    <x v="0"/>
    <m/>
    <s v="NO"/>
    <n v="0"/>
    <s v="6 años"/>
    <s v="ELIDIO VALLE VALLE"/>
    <n v="43724"/>
    <d v="2019-09-16T00:00:00"/>
    <n v="172633"/>
    <s v="HACIENDA"/>
    <s v="EL DIA 01 DE OCTUBRE DE 2018 PASO EL PROCESO AL DESPACHO PARA SENTENCIA. SEPTIEMBRE. Se elabora nuevo poder."/>
    <d v="2020-07-31T00:00:00"/>
    <s v="2017-10"/>
    <s v="6"/>
    <s v="2020-06"/>
    <n v="0.76025622916343338"/>
    <n v="32443174.323320355"/>
    <n v="25954539.458656285"/>
    <d v="2023-10-30T00:00:00"/>
    <n v="3.2493150684931509"/>
    <n v="4.1522219311981093E-2"/>
    <n v="25483392.675722063"/>
    <n v="0.5"/>
    <s v="MEDIA"/>
    <x v="2"/>
    <n v="25483392.675722063"/>
  </r>
  <r>
    <n v="278"/>
    <d v="2017-07-28T00:00:00"/>
    <d v="2017-07-19T00:00:00"/>
    <s v="JUZGADO CUARTO ADMINISTRATIVO ORAL MEDELLIN"/>
    <s v="05001333300420170035100"/>
    <s v="2019"/>
    <x v="0"/>
    <s v="RODRIGO HENAO PEREZ"/>
    <s v="LUIS JAVIER ZAPATA GARCIA"/>
    <n v="199326"/>
    <x v="0"/>
    <s v="PENSIÓN DE SOBREVIVIENTES"/>
    <s v="ALTO"/>
    <s v="MEDIO   "/>
    <s v="MEDIO   "/>
    <s v="MEDIO   "/>
    <n v="0.6"/>
    <x v="0"/>
    <n v="2873375"/>
    <n v="1"/>
    <x v="9"/>
    <m/>
    <s v="NO"/>
    <n v="0"/>
    <s v="5 AÑOS"/>
    <s v="ELIDIO VALLE VALLE"/>
    <n v="43724"/>
    <d v="2019-09-16T00:00:00"/>
    <n v="172633"/>
    <s v="GESTION HUMANA Y DLLO ORGANIZACIONAL"/>
    <s v="PENDIENTE PARA FALLO DE PRIMERA INSTANCIA. SEPTIEMBRE. Se elabora nuevo poder."/>
    <d v="2020-07-31T00:00:00"/>
    <s v="2017-07"/>
    <s v="5"/>
    <s v="2020-06"/>
    <n v="0.76175497984527818"/>
    <n v="2188807.7152129263"/>
    <n v="2188807.7152129263"/>
    <d v="2022-07-27T00:00:00"/>
    <n v="1.989041095890411"/>
    <n v="4.1522219311981093E-2"/>
    <n v="2164399.1886172327"/>
    <n v="0.6"/>
    <s v="ALTA"/>
    <x v="0"/>
    <n v="2164399.1886172327"/>
  </r>
  <r>
    <n v="279"/>
    <d v="2017-09-02T00:00:00"/>
    <d v="2017-04-06T00:00:00"/>
    <s v="JUZGADO DIECISIETE LABORAL DEL CIRCUITO"/>
    <s v="05001310501720150048100"/>
    <s v="2019"/>
    <x v="1"/>
    <s v="ALVARO ARRIETA BENEDETTI"/>
    <s v="JUAN FELIPE TRE PALACIOS"/>
    <n v="78647"/>
    <x v="2"/>
    <s v="OTRAS"/>
    <s v="MEDIO   "/>
    <s v="MEDIO   "/>
    <s v="BAJO"/>
    <s v="MEDIO   "/>
    <n v="0.45500000000000002"/>
    <x v="2"/>
    <n v="31200000"/>
    <n v="0.95"/>
    <x v="7"/>
    <m/>
    <s v="NO"/>
    <n v="0"/>
    <s v="5 AÑOS"/>
    <s v="ELIDIO VALLE VALLE"/>
    <n v="43724"/>
    <d v="2019-09-16T00:00:00"/>
    <n v="172633"/>
    <s v="GESTION HUMANA Y DLLO ORGANIZACIONAL"/>
    <s v="EL DIA 12 DE ABRIL DE 2019, SE ORDENO REMITIR POR COMPESACION AL JUZGADO 23 LABORAL DEL CIRCUITO CON EL RADICADO 05001310502320190058000. SEPTIEMBRE. Se elabora nuevo poder."/>
    <d v="2020-07-31T00:00:00"/>
    <s v="2017-09"/>
    <s v="5"/>
    <s v="2020-06"/>
    <n v="0.76038333983224338"/>
    <n v="23723960.202765994"/>
    <n v="22537762.192627694"/>
    <d v="2022-09-01T00:00:00"/>
    <n v="2.0876712328767124"/>
    <n v="4.1522219311981093E-2"/>
    <n v="22274042.489898946"/>
    <n v="0.45500000000000002"/>
    <s v="MEDIA"/>
    <x v="2"/>
    <n v="22274042.489898946"/>
  </r>
  <r>
    <n v="280"/>
    <d v="2017-11-07T00:00:00"/>
    <d v="2017-09-25T00:00:00"/>
    <s v="JUZGADO QUINCE ADMINISTRATIVO ORAL DEL CIRCUITO DE MEDELLIN"/>
    <s v="05001333301520170047600"/>
    <s v="2019"/>
    <x v="1"/>
    <s v="MARIO ALBERTO URIBE LONDOÑO"/>
    <s v="DIANA CAROLINA PUENTES ESPITIA"/>
    <n v="255554"/>
    <x v="2"/>
    <s v="PENSIÓN DE SOBREVIVIENTES"/>
    <s v="BAJO"/>
    <s v="BAJO"/>
    <s v="BAJO"/>
    <s v="BAJO"/>
    <n v="0.05"/>
    <x v="1"/>
    <n v="50000000"/>
    <n v="1"/>
    <x v="0"/>
    <m/>
    <s v="NO"/>
    <n v="0"/>
    <s v="6 años"/>
    <s v="ELIDIO VALLE VALLE"/>
    <n v="43724"/>
    <d v="2019-09-16T00:00:00"/>
    <n v="172633"/>
    <s v="GESTION HUMANA Y DLLO ORGANIZACIONAL"/>
    <s v="EL DIA 12 DE DICIEMBRE DE 2018 PASO AL DESPACHO PARA SENTENCIA. SEPTIEMBRE. Se elabora nuevo poder."/>
    <d v="2020-07-31T00:00:00"/>
    <s v="2017-11"/>
    <s v="6"/>
    <s v="2020-06"/>
    <n v="0.75888387549827907"/>
    <n v="37944193.774913952"/>
    <n v="37944193.774913952"/>
    <d v="2023-11-06T00:00:00"/>
    <n v="3.2684931506849315"/>
    <n v="4.1522219311981093E-2"/>
    <n v="37251373.513858102"/>
    <n v="0.05"/>
    <s v="REMOTA"/>
    <x v="1"/>
    <n v="0"/>
  </r>
  <r>
    <n v="281"/>
    <d v="2018-03-06T00:00:00"/>
    <d v="2017-12-12T00:00:00"/>
    <s v="JUZGADO CIVIL LABORAL DEL CIRCUITO DE SANTUARIO ANTIOQUIA"/>
    <s v="05440311200120170058100"/>
    <s v="2019"/>
    <x v="1"/>
    <s v="MARIA RUTH CANO "/>
    <s v="LIZETH JOHANA CARRANZA LOPEZ"/>
    <n v="263831"/>
    <x v="2"/>
    <s v="RECONOCIMIENTO Y PAGO DE OTRAS PRESTACIONES SALARIALES, SOLCIALES Y SALARIOS"/>
    <s v="MEDIO   "/>
    <s v="MEDIO   "/>
    <s v="MEDIO   "/>
    <s v="MEDIO   "/>
    <n v="0.5"/>
    <x v="2"/>
    <n v="101913836"/>
    <n v="0.9"/>
    <x v="10"/>
    <m/>
    <s v="NO"/>
    <n v="0"/>
    <s v="6 años "/>
    <s v="ELIDIO VALLE VALLE"/>
    <n v="43724"/>
    <d v="2019-09-16T00:00:00"/>
    <n v="172633"/>
    <s v="GESTION HUMANA Y DLLO ORGANIZACIONAL"/>
    <s v="FALLO DE PRIMERA INSTANCIA FAVORABLE AL DEPARTAMENTO DE ANTIOQUIA, SE NIEGAN LAS PRETENSIONES DE LA DEMANDA, EL DEMANDANTE INTERPUSO RECURSO DE APELACION PASO AL TRIBUNAL PARA RESOLVER EL RECURSO. SEPTIEMBRE. Se elabora nuevo poder."/>
    <d v="2020-07-31T00:00:00"/>
    <s v="2018-03"/>
    <s v="6"/>
    <s v="2020-06"/>
    <n v="0.74420758606092174"/>
    <n v="75845049.875768661"/>
    <n v="68260544.888191804"/>
    <d v="2024-03-04T00:00:00"/>
    <n v="3.5945205479452054"/>
    <n v="4.1522219311981093E-2"/>
    <n v="66891112.693493806"/>
    <n v="0.5"/>
    <s v="MEDIA"/>
    <x v="2"/>
    <n v="66891112.693493806"/>
  </r>
  <r>
    <n v="282"/>
    <d v="2018-03-05T00:00:00"/>
    <d v="2017-12-12T00:00:00"/>
    <s v="JUZGADO CIVIL LABORAL DEL CIRCUITO DE SANTUARIO ANTIOQUIA"/>
    <s v="05440311200120170058400"/>
    <s v="2019"/>
    <x v="1"/>
    <s v="NICOLÁS DE JESÚS GALEANO LÓPEZ"/>
    <s v="LIZETH JOHANA CARRANZA LOPEZ"/>
    <n v="263831"/>
    <x v="2"/>
    <s v="RECONOCIMIENTO Y PAGO DE OTRAS PRESTACIONES SALARIALES, SOLCIALES Y SALARIOS"/>
    <s v="MEDIO   "/>
    <s v="MEDIO   "/>
    <s v="MEDIO   "/>
    <s v="MEDIO   "/>
    <n v="0.5"/>
    <x v="2"/>
    <n v="115829110"/>
    <n v="0.9"/>
    <x v="10"/>
    <m/>
    <s v="NO"/>
    <n v="0"/>
    <s v="6 años "/>
    <s v="ELIDIO VALLE VALLE"/>
    <n v="43724"/>
    <d v="2019-09-16T00:00:00"/>
    <n v="172633"/>
    <s v="GESTION HUMANA Y DLLO ORGANIZACIONAL"/>
    <s v="PENDIENTE PARA AUDIENCIA DE PRUEBAS Y JUZGAMIENTO. SEPTIEMBRE. Se elabora nuevo poder."/>
    <d v="2020-07-31T00:00:00"/>
    <s v="2018-03"/>
    <s v="6"/>
    <s v="2020-06"/>
    <n v="0.74420758606092174"/>
    <n v="86200902.348684967"/>
    <n v="77580812.11381647"/>
    <d v="2024-03-03T00:00:00"/>
    <n v="3.591780821917808"/>
    <n v="4.1522219311981093E-2"/>
    <n v="76025572.520614326"/>
    <n v="0.5"/>
    <s v="MEDIA"/>
    <x v="2"/>
    <n v="76025572.520614326"/>
  </r>
  <r>
    <n v="283"/>
    <d v="2017-09-21T00:00:00"/>
    <d v="2017-09-18T00:00:00"/>
    <s v="JUZGADO CATORCE LABORAL DEL CIRCUITO DE MEDELLIN"/>
    <s v="05001310501420170072200"/>
    <s v="2019"/>
    <x v="1"/>
    <s v="MARIA FRANCISCA TORO GOYES"/>
    <s v="GLORIA CECILIA GALLEGO C"/>
    <n v="15803"/>
    <x v="2"/>
    <s v="RELIQUIDACIÓN DE LA PENSIÓN"/>
    <s v="MEDIO   "/>
    <s v="MEDIO   "/>
    <s v="MEDIO   "/>
    <s v="MEDIO   "/>
    <n v="0.5"/>
    <x v="2"/>
    <n v="18358765"/>
    <n v="0.9"/>
    <x v="1"/>
    <m/>
    <s v="NO"/>
    <n v="0"/>
    <s v="6 años "/>
    <s v="ELIDIO VALLE VALLE"/>
    <n v="43724"/>
    <d v="2019-09-16T00:00:00"/>
    <n v="172633"/>
    <s v="GESTION HUMANA Y DLLO ORGANIZACIONAL"/>
    <s v="SE APLAZO AUDIENCIA DE TRAMITE Y JUZGAMIENTO PARA EL DIA 29 DE VOVIEMBRE DE 2019. SEPTIEMBRE. Se elabora nuevo poder."/>
    <d v="2020-07-31T00:00:00"/>
    <s v="2017-09"/>
    <s v="6"/>
    <s v="2020-06"/>
    <n v="0.76038333983224338"/>
    <n v="13959699.045895295"/>
    <n v="12563729.141305765"/>
    <d v="2023-09-20T00:00:00"/>
    <n v="3.1397260273972605"/>
    <n v="4.1522219311981093E-2"/>
    <n v="12343286.726196907"/>
    <n v="0.5"/>
    <s v="MEDIA"/>
    <x v="2"/>
    <n v="12343286.726196907"/>
  </r>
  <r>
    <n v="284"/>
    <d v="2018-06-01T00:00:00"/>
    <d v="2018-04-12T00:00:00"/>
    <s v="JUZGADO VEINTISEIS ADMINISTRATIVO ORAL DEL CIRCUITO DE MEDELLIN"/>
    <s v="05001333302620180007500"/>
    <s v="2019"/>
    <x v="0"/>
    <s v="JAMILTON DE JESUS MONTOYA PANIAGUA"/>
    <s v="JOHN ALEXANDER MARTINEZ MEJIA"/>
    <n v="183905"/>
    <x v="3"/>
    <s v="VIOLACIÓN DERECHOS COLECTIVOS"/>
    <s v="BAJO"/>
    <s v="BAJO"/>
    <s v="BAJO"/>
    <s v="BAJO"/>
    <n v="0.05"/>
    <x v="1"/>
    <n v="59000000"/>
    <n v="0.8"/>
    <x v="10"/>
    <m/>
    <s v="NO"/>
    <n v="0"/>
    <s v="6 años"/>
    <s v="ELIDIO VALLE VALLE"/>
    <n v="43724"/>
    <d v="2019-09-16T00:00:00"/>
    <n v="172633"/>
    <s v="PLANEACION"/>
    <s v="EL TRIBUNAL ADMINISTRATIVO REVOCO LA MEDIDA CAUTELAR, PENDIENTE PARA FIJAR FECHA DE AUDIENCIA INICIAL. SEPTIEMBRE. Se elabora nuevo poder."/>
    <d v="2020-07-31T00:00:00"/>
    <s v="2018-06"/>
    <s v="6"/>
    <s v="2020-06"/>
    <n v="0.73777124655030268"/>
    <n v="43528503.546467856"/>
    <n v="34822802.837174289"/>
    <d v="2024-05-30T00:00:00"/>
    <n v="3.8328767123287673"/>
    <n v="4.1522219311981093E-2"/>
    <n v="34078366.450848952"/>
    <n v="0.05"/>
    <s v="REMOTA"/>
    <x v="1"/>
    <n v="0"/>
  </r>
  <r>
    <n v="285"/>
    <d v="2018-04-11T00:00:00"/>
    <d v="2018-03-12T00:00:00"/>
    <s v="JUZGADO DIECISIETE ADMNISTRATIVO ORAL DE MEDELLIN"/>
    <s v="05001333301720180007500"/>
    <s v="2019"/>
    <x v="0"/>
    <s v="GERMAN DARIO ZAPATA POSADA"/>
    <s v="JOHN ALEXANDER MARTINEZ MEJIA"/>
    <n v="183905"/>
    <x v="3"/>
    <s v="VIOLACIÓN DERECHOS COLECTIVOS"/>
    <s v="BAJO"/>
    <s v="BAJO"/>
    <s v="BAJO"/>
    <s v="BAJO"/>
    <n v="0.05"/>
    <x v="1"/>
    <n v="59000000"/>
    <n v="0.8"/>
    <x v="2"/>
    <m/>
    <s v="NO"/>
    <n v="0"/>
    <s v="5 años"/>
    <s v="ELIDIO VALLE VALLE"/>
    <n v="43724"/>
    <d v="2019-09-16T00:00:00"/>
    <n v="172633"/>
    <s v="PLANEACION"/>
    <s v="FALLO DE PRIMERA INSTANCIA, CONCEDE PARCIALMENTE LAS PRETENSIONES DE LA DEMANDA, SIN CONDENAS ECONOMICAS, EL MUNICIPIO DE BELLO PRESENTO RECURSO DE APELACION. SEPTIEMBRE. Se elabora nuevo poder. "/>
    <d v="2020-07-31T00:00:00"/>
    <s v="2018-04"/>
    <s v="5"/>
    <s v="2020-06"/>
    <n v="0.74078668525523483"/>
    <n v="43706414.430058852"/>
    <n v="34965131.54404708"/>
    <d v="2023-04-10T00:00:00"/>
    <n v="2.6931506849315068"/>
    <n v="4.1522219311981093E-2"/>
    <n v="34438234.341488495"/>
    <n v="0.05"/>
    <s v="REMOTA"/>
    <x v="1"/>
    <n v="0"/>
  </r>
  <r>
    <n v="286"/>
    <d v="2018-07-12T00:00:00"/>
    <d v="2018-05-10T00:00:00"/>
    <s v="JUZGADO TREINTA ADMINISTRATIVO ORAL DE MEDELLIN "/>
    <s v="05001333303020180018700"/>
    <s v="2019"/>
    <x v="0"/>
    <s v="DIANA PATRICIAPATIÑO CARDONA"/>
    <s v="JULIA FERNANDA MUÑOZ"/>
    <n v="215278"/>
    <x v="3"/>
    <s v="RECONOCIMIENTO Y PAGO DE OTRAS PRESTACIONES SALARIALES, SOLCIALES Y SALARIOS"/>
    <s v="MEDIO   "/>
    <s v="MEDIO   "/>
    <s v="BAJO"/>
    <s v="MEDIO   "/>
    <n v="0.45500000000000002"/>
    <x v="2"/>
    <n v="30000000"/>
    <n v="1"/>
    <x v="5"/>
    <m/>
    <s v="NO"/>
    <n v="0"/>
    <s v="5 años"/>
    <s v="ELIDIO VALLE VALLE"/>
    <n v="43724"/>
    <d v="2019-09-16T00:00:00"/>
    <n v="172633"/>
    <s v="EDUCACION"/>
    <s v="PENDIENTE PARA FIJACION DE FECHA DE AUDIENCIA INICIAL. SEPTIEMBRE. Se elabora nuevo poder. Pendiente de que se efectúe notificación a SURA, trámite lo tiene LINA."/>
    <d v="2020-07-31T00:00:00"/>
    <s v="2018-07"/>
    <s v="5"/>
    <s v="2020-06"/>
    <n v="0.73871336652539898"/>
    <n v="22161400.995761968"/>
    <n v="22161400.995761968"/>
    <d v="2023-07-11T00:00:00"/>
    <n v="2.9452054794520546"/>
    <n v="4.1522219311981093E-2"/>
    <n v="21796449.524286494"/>
    <n v="0.45500000000000002"/>
    <s v="MEDIA"/>
    <x v="2"/>
    <n v="21796449.524286494"/>
  </r>
  <r>
    <n v="287"/>
    <d v="2018-11-11T00:00:00"/>
    <d v="2018-11-09T00:00:00"/>
    <s v="JUZGADO PROMISCUO DEL CIRCUITO MUNICIPIO DEL BAGRE"/>
    <s v="05250318900120180009900"/>
    <s v="2019"/>
    <x v="1"/>
    <s v="ANGELA MARIA BERTEL PAYARES"/>
    <s v="JULIA FERNANDA MUÑOZ"/>
    <n v="215278"/>
    <x v="2"/>
    <s v="RECONOCIMIENTO Y PAGO DE OTRAS PRESTACIONES SALARIALES, SOLCIALES Y SALARIOS"/>
    <s v="MEDIO   "/>
    <s v="MEDIO   "/>
    <s v="BAJO"/>
    <s v="MEDIO   "/>
    <n v="0.45500000000000002"/>
    <x v="2"/>
    <n v="35000000"/>
    <n v="1"/>
    <x v="5"/>
    <m/>
    <s v="NO"/>
    <n v="0"/>
    <s v="5 AÑOS"/>
    <s v="ELIDIO VALLE VALLE"/>
    <n v="43724"/>
    <d v="2019-09-16T00:00:00"/>
    <n v="172633"/>
    <s v="EDUCACION"/>
    <s v=" "/>
    <d v="2020-07-31T00:00:00"/>
    <s v="2018-11"/>
    <s v="5"/>
    <s v="2020-06"/>
    <n v="0.73486768506759159"/>
    <n v="25720368.977365706"/>
    <n v="25720368.977365706"/>
    <d v="2023-11-10T00:00:00"/>
    <n v="3.2794520547945205"/>
    <n v="4.1522219311981093E-2"/>
    <n v="25249182.54541225"/>
    <n v="0.45500000000000002"/>
    <s v="MEDIA"/>
    <x v="2"/>
    <n v="25249182.54541225"/>
  </r>
  <r>
    <n v="288"/>
    <d v="2018-11-11T00:00:00"/>
    <d v="2018-11-09T00:00:00"/>
    <s v="JUZGADO PROMISCUO DEL CIRCUITO MUNICIPIO DEL BAGRE"/>
    <s v="05250318900120180010800"/>
    <s v="2019"/>
    <x v="1"/>
    <s v="LETICIA MIRANDA CARO"/>
    <s v="JULIA FERNANDA MUÑOZ"/>
    <n v="215278"/>
    <x v="2"/>
    <s v="RECONOCIMIENTO Y PAGO DE OTRAS PRESTACIONES SALARIALES, SOLCIALES Y SALARIOS"/>
    <s v="MEDIO   "/>
    <s v="MEDIO   "/>
    <s v="BAJO"/>
    <s v="MEDIO   "/>
    <n v="0.45500000000000002"/>
    <x v="2"/>
    <n v="36700000"/>
    <n v="1"/>
    <x v="6"/>
    <m/>
    <s v="NO"/>
    <n v="0"/>
    <s v="5 años"/>
    <s v="ELIDIO VALLE VALLE"/>
    <n v="43724"/>
    <d v="2019-09-16T00:00:00"/>
    <n v="172633"/>
    <s v="EDUCACION"/>
    <s v="PENDIENTE PARA FIJACION DE FECHA DE AUDIENCIA INICIAL. SEPTIEMBRE. Se elabora nuevo poder. 19/11/2019. TERMINA PROCESO POR DESISTIMIENTO DE LAS PRETENSIONES POR LA PARTE DEMANDANTE."/>
    <d v="2020-07-31T00:00:00"/>
    <s v="2018-11"/>
    <s v="5"/>
    <s v="2020-06"/>
    <n v="0.73486768506759159"/>
    <n v="26969644.041980613"/>
    <n v="26969644.041980613"/>
    <d v="2023-11-10T00:00:00"/>
    <n v="3.2794520547945205"/>
    <n v="4.1522219311981093E-2"/>
    <n v="26475571.411903702"/>
    <n v="0.45500000000000002"/>
    <s v="MEDIA"/>
    <x v="2"/>
    <n v="26475571.411903702"/>
  </r>
  <r>
    <n v="289"/>
    <d v="2018-11-11T00:00:00"/>
    <d v="2018-11-09T00:00:00"/>
    <s v="JUZGADO PROMISCUO DEL CIRCUITO MUNICIPIO DEL BAGRE"/>
    <s v="05250318900120180010600"/>
    <s v="2019"/>
    <x v="1"/>
    <s v="MARINELLA YEPES ZAMBRANO"/>
    <s v="JULIA FERNANDA MUÑOZ"/>
    <n v="215278"/>
    <x v="2"/>
    <s v="RECONOCIMIENTO Y PAGO DE OTRAS PRESTACIONES SALARIALES, SOLCIALES Y SALARIOS"/>
    <s v="MEDIO   "/>
    <s v="MEDIO   "/>
    <s v="BAJO"/>
    <s v="MEDIO   "/>
    <n v="0.45500000000000002"/>
    <x v="2"/>
    <n v="35289000"/>
    <n v="1"/>
    <x v="6"/>
    <m/>
    <s v="NO"/>
    <n v="0"/>
    <s v="5 años"/>
    <s v="ELIDIO VALLE VALLE"/>
    <n v="43724"/>
    <d v="2019-09-16T00:00:00"/>
    <n v="172633"/>
    <s v="EDUCACION"/>
    <s v="PENDIENTE PARA FIJACION DE FECHA DE AUDIENCIA INICIAL. SEPTIEMBRE. Se elabora nuevo poder. 19/11/2019. TERMINA PROCESO POR DESISTIMIENTO DE LAS PRETENSIONES POR LA PARTE DEMANDANTE."/>
    <d v="2020-07-31T00:00:00"/>
    <s v="2018-11"/>
    <s v="5"/>
    <s v="2020-06"/>
    <n v="0.73486768506759159"/>
    <n v="25932745.738350239"/>
    <n v="25932745.738350239"/>
    <d v="2023-11-10T00:00:00"/>
    <n v="3.2794520547945205"/>
    <n v="4.1522219311981093E-2"/>
    <n v="25457668.652715795"/>
    <n v="0.45500000000000002"/>
    <s v="MEDIA"/>
    <x v="2"/>
    <n v="25457668.652715795"/>
  </r>
  <r>
    <n v="290"/>
    <d v="2018-10-04T00:00:00"/>
    <d v="2018-07-10T00:00:00"/>
    <s v="JUZGADO VENTISEIS ADMINISTRATIVO DE MEDELLIN"/>
    <s v="05001333302620180026100"/>
    <s v="2019"/>
    <x v="0"/>
    <s v="ERIKA TATIANA SIERRA RIOS"/>
    <s v="JULIA FERNANDA MUÑOZ"/>
    <n v="215278"/>
    <x v="0"/>
    <s v="RECONOCIMIENTO Y PAGO DE OTRAS PRESTACIONES SALARIALES, SOLCIALES Y SALARIOS"/>
    <s v="MEDIO   "/>
    <s v="MEDIO   "/>
    <s v="BAJO"/>
    <s v="MEDIO   "/>
    <n v="0.45500000000000002"/>
    <x v="2"/>
    <n v="40000000"/>
    <n v="1"/>
    <x v="5"/>
    <m/>
    <s v="NP"/>
    <n v="0"/>
    <s v="6 AÑOS"/>
    <s v="ELIDIO VALLE VALLE"/>
    <n v="43724"/>
    <d v="2019-09-16T00:00:00"/>
    <n v="172633"/>
    <s v="EDUCACION"/>
    <s v="EL DIA 4 DE ABRIL DE 2019 SE ADMITIO EL LLAMAMIENTO EN GARANTIA A SURA, NOTIFICAR A SURA DEL AUTO QUE ADMITE EL LLAMAMIENTO, PENDIENTE PARA FIJACION DE AUDIENCIA INICIAL. El Dr. Cristian ya realizó la notifiación. SEPTIEMBRE. Se elabora nuevo poder."/>
    <d v="2020-07-31T00:00:00"/>
    <s v="2018-10"/>
    <s v="6"/>
    <s v="2020-06"/>
    <n v="0.73572886802285709"/>
    <n v="29429154.720914282"/>
    <n v="29429154.720914282"/>
    <d v="2024-10-02T00:00:00"/>
    <n v="4.1753424657534248"/>
    <n v="4.1522219311981093E-2"/>
    <n v="28744469.086468562"/>
    <n v="0.45500000000000002"/>
    <s v="MEDIA"/>
    <x v="2"/>
    <n v="28744469.086468562"/>
  </r>
  <r>
    <n v="291"/>
    <d v="2018-12-10T00:00:00"/>
    <d v="2018-12-04T00:00:00"/>
    <s v="JUZGADO NOVENO ADMINISTRATIVO ORAL DE MEDELLIN"/>
    <s v="05001333300920180039400"/>
    <s v="2019"/>
    <x v="0"/>
    <s v="LUZ ANGELICA SANCHEZ"/>
    <s v="JAIME JAVIER DIAZ PELAEZ"/>
    <n v="89803"/>
    <x v="3"/>
    <s v="PENSIÓN DE SOBREVIVIENTES"/>
    <s v="MEDIO   "/>
    <s v="MEDIO   "/>
    <s v="BAJO"/>
    <s v="MEDIO   "/>
    <n v="0.45500000000000002"/>
    <x v="2"/>
    <n v="35000000"/>
    <n v="1"/>
    <x v="5"/>
    <m/>
    <s v="NO"/>
    <n v="0"/>
    <s v="5 AÑOS"/>
    <s v="ELIDIO VALLE VALLE"/>
    <n v="43724"/>
    <d v="2019-09-16T00:00:00"/>
    <n v="172633"/>
    <s v="EDUCACION"/>
    <s v="PENDIENTE PARA FIJACION DE AUDIENCIA INICIAL. SEPTIEMBRE. Se elabora nuevo poder. 05/02/2020 TERMINA PROCESO PARA EL DEPARTAMENTO DE ANTIOQUIA, EXCEPCIÓN FALTA DE LEGITIMACIÓN EN LA CAUSA POR PASIVA."/>
    <d v="2020-07-31T00:00:00"/>
    <s v="2018-12"/>
    <s v="5"/>
    <s v="2020-06"/>
    <n v="0.73268911507362433"/>
    <n v="25644119.027576853"/>
    <n v="25644119.027576853"/>
    <d v="2023-12-09T00:00:00"/>
    <n v="3.3589041095890413"/>
    <n v="4.1522219311981093E-2"/>
    <n v="25163055.182713423"/>
    <n v="0.45500000000000002"/>
    <s v="MEDIA"/>
    <x v="2"/>
    <n v="25163055.182713423"/>
  </r>
  <r>
    <n v="292"/>
    <d v="2018-02-22T00:00:00"/>
    <d v="2018-02-22T00:00:00"/>
    <s v="JUZGADO LABORAL DEL CIRCUITO DE PUERTO BERRIO"/>
    <s v="05579310400120180028300"/>
    <s v="2019"/>
    <x v="1"/>
    <s v="ELISABETH BARRERA URIBE"/>
    <s v="JOHNNY NARANJO OSPINA"/>
    <n v="212879"/>
    <x v="2"/>
    <s v="RECONOCIMIENTO Y PAGO DE OTRAS PRESTACIONES SALARIALES, SOLCIALES Y SALARIOS"/>
    <s v="MEDIO   "/>
    <s v="MEDIO   "/>
    <s v="MEDIO   "/>
    <s v="MEDIO   "/>
    <n v="0.5"/>
    <x v="2"/>
    <n v="43546000"/>
    <n v="1"/>
    <x v="5"/>
    <m/>
    <s v="NO"/>
    <n v="0"/>
    <s v="5 AÑOS"/>
    <s v="ELIDIO VALLE VALLE"/>
    <n v="43724"/>
    <d v="2019-09-16T00:00:00"/>
    <n v="172633"/>
    <s v="EDUCACION"/>
    <s v="PENDIENTE PARA FIJACION DE AUDIENCIA INICIAL. SEPTIEMBRE. Se elabora nuevo poder. "/>
    <d v="2020-07-31T00:00:00"/>
    <s v="2018-02"/>
    <s v="5"/>
    <s v="2020-06"/>
    <n v="0.74599443734185067"/>
    <n v="32485073.768488228"/>
    <n v="32485073.768488228"/>
    <d v="2023-02-21T00:00:00"/>
    <n v="2.5616438356164384"/>
    <n v="4.1522219311981093E-2"/>
    <n v="32019280.42362975"/>
    <n v="0.5"/>
    <s v="MEDIA"/>
    <x v="2"/>
    <n v="32019280.42362975"/>
  </r>
  <r>
    <n v="293"/>
    <d v="2018-02-22T00:00:00"/>
    <d v="2018-02-22T00:00:00"/>
    <s v="JUZGADO LABORAL DEL CIRCUITO DE PUERTO BERRIO"/>
    <s v="05579310500120180024700"/>
    <s v="2019"/>
    <x v="1"/>
    <s v="QUENDRA ESNEY MORENO GARCIA"/>
    <s v="JOHNNY NARANJO OSPINA"/>
    <n v="212879"/>
    <x v="2"/>
    <s v="RECONOCIMIENTO Y PAGO DE OTRAS PRESTACIONES SALARIALES, SOLCIALES Y SALARIOS"/>
    <s v="MEDIO   "/>
    <s v="MEDIO   "/>
    <s v="MEDIO   "/>
    <s v="MEDIO   "/>
    <n v="0.5"/>
    <x v="2"/>
    <n v="45800000"/>
    <n v="1"/>
    <x v="5"/>
    <m/>
    <s v="NO"/>
    <n v="0"/>
    <s v="5 AÑOS"/>
    <s v="ELIDIO VALLE VALLE"/>
    <n v="43724"/>
    <d v="2019-09-16T00:00:00"/>
    <n v="172633"/>
    <s v="EDUCACION"/>
    <s v="PENDIENTE PARA FIJACION DE AUDIENCIA INICIAL. SEPTIEMBRE. Se elabora nuevo poder."/>
    <d v="2020-07-31T00:00:00"/>
    <s v="2018-02"/>
    <s v="5"/>
    <s v="2020-06"/>
    <n v="0.74599443734185067"/>
    <n v="34166545.230256759"/>
    <n v="34166545.230256759"/>
    <d v="2023-02-21T00:00:00"/>
    <n v="2.5616438356164384"/>
    <n v="4.1522219311981093E-2"/>
    <n v="33676641.790342227"/>
    <n v="0.5"/>
    <s v="MEDIA"/>
    <x v="2"/>
    <n v="33676641.790342227"/>
  </r>
  <r>
    <n v="294"/>
    <d v="2018-02-22T00:00:00"/>
    <d v="2018-02-22T00:00:00"/>
    <s v="JUZGADO LABORAL DEL CIRCUITO DE PUERTO BERRIO"/>
    <s v="05579310400120180028500"/>
    <s v="2019"/>
    <x v="1"/>
    <s v="LUZ EDILMA LOPEZ LONDOÑO"/>
    <s v="JOHNNY NARANJO OSPINA"/>
    <n v="212879"/>
    <x v="2"/>
    <s v="RECONOCIMIENTO Y PAGO DE OTRAS PRESTACIONES SALARIALES, SOLCIALES Y SALARIOS"/>
    <s v="MEDIO   "/>
    <s v="MEDIO   "/>
    <s v="MEDIO   "/>
    <s v="MEDIO   "/>
    <n v="0.5"/>
    <x v="2"/>
    <n v="40235000"/>
    <n v="1"/>
    <x v="5"/>
    <m/>
    <s v="NO"/>
    <n v="0"/>
    <s v="5 AÑOS"/>
    <s v="ELIDIO VALLE VALLE"/>
    <n v="43724"/>
    <d v="2019-09-16T00:00:00"/>
    <n v="172633"/>
    <s v="EDUCACION"/>
    <s v="PENDIENTE PARA FIJACION DE AUDIENCIA INICIAL. SEPTIEMBRE. Se elabora nuevo poder."/>
    <d v="2020-07-31T00:00:00"/>
    <s v="2018-02"/>
    <s v="5"/>
    <s v="2020-06"/>
    <n v="0.74599443734185067"/>
    <n v="30015086.18644936"/>
    <n v="30015086.18644936"/>
    <d v="2023-02-21T00:00:00"/>
    <n v="2.5616438356164384"/>
    <n v="4.1522219311981093E-2"/>
    <n v="29584709.223458935"/>
    <n v="0.5"/>
    <s v="MEDIA"/>
    <x v="2"/>
    <n v="29584709.223458935"/>
  </r>
  <r>
    <n v="295"/>
    <d v="2018-03-21T00:00:00"/>
    <d v="2018-03-10T00:00:00"/>
    <s v="JUZGADO PROMISCUO DEL CIRCUITO DE AMALFI"/>
    <s v="0503131890120180019900"/>
    <s v="2019"/>
    <x v="1"/>
    <s v="LEIDY TATIANA TOBON VASQUEZ"/>
    <s v="NATALIA BOTERO MANCO"/>
    <n v="172735"/>
    <x v="2"/>
    <s v="RECONOCIMIENTO Y PAGO DE OTRAS PRESTACIONES SALARIALES, SOLCIALES Y SALARIOS"/>
    <s v="MEDIO   "/>
    <s v="MEDIO   "/>
    <s v="BAJO"/>
    <s v="MEDIO   "/>
    <n v="0.45500000000000002"/>
    <x v="2"/>
    <n v="46000000"/>
    <n v="1"/>
    <x v="5"/>
    <m/>
    <s v="NO"/>
    <n v="0"/>
    <s v="5 AÑOS"/>
    <s v="ELIDIO VALLE VALLE"/>
    <n v="43724"/>
    <d v="2019-09-16T00:00:00"/>
    <n v="172633"/>
    <s v="EDUCACION"/>
    <s v="PENDIENTE PARA FIJACION DE AUDIENCIA INICIAL. SEPTIEMBRE. Se elabora nuevo poder."/>
    <d v="2020-07-31T00:00:00"/>
    <s v="2018-03"/>
    <s v="5"/>
    <s v="2020-06"/>
    <n v="0.74420758606092174"/>
    <n v="34233548.958802402"/>
    <n v="34233548.958802402"/>
    <d v="2023-03-20T00:00:00"/>
    <n v="2.6356164383561644"/>
    <n v="4.1522219311981093E-2"/>
    <n v="33728615.132160895"/>
    <n v="0.45500000000000002"/>
    <s v="MEDIA"/>
    <x v="2"/>
    <n v="33728615.132160895"/>
  </r>
  <r>
    <n v="296"/>
    <d v="2019-02-12T00:00:00"/>
    <d v="2018-11-27T00:00:00"/>
    <s v="JUZGADO DIECISEIS ADMINISTRATIVO"/>
    <s v="05001333301620180044500"/>
    <s v="2019"/>
    <x v="0"/>
    <s v="ALBA JOHANA HENAO VALENCIA"/>
    <s v="JOHANA GIL VELEZ"/>
    <n v="255549"/>
    <x v="1"/>
    <s v="FALLA EN EL SERVICIO OTRAS CAUSAS"/>
    <s v="BAJO"/>
    <s v="ALTO"/>
    <s v="BAJO"/>
    <s v="BAJO"/>
    <n v="0.38250000000000001"/>
    <x v="2"/>
    <n v="674916616"/>
    <n v="1"/>
    <x v="5"/>
    <m/>
    <s v="NO"/>
    <n v="0"/>
    <s v="6 AÑOS"/>
    <s v="ELIDIO VALLE VALLE"/>
    <n v="43724"/>
    <d v="2019-09-16T00:00:00"/>
    <n v="172633"/>
    <s v="SECCIONAL DE SALUD Y PROTECCION SOCIAL"/>
    <s v="PENDIENTE PARA FIJACION DE AUDIENCIA INICIAL. SEPTIEMBRE. Se elabora nuevo poder. Estados del 26, adisposición de la parte contraria, excepciones."/>
    <d v="2020-07-31T00:00:00"/>
    <s v="2019-02"/>
    <s v="6"/>
    <s v="2020-06"/>
    <n v="1.0374579956513144"/>
    <n v="700197639.66712785"/>
    <n v="700197639.66712785"/>
    <d v="2025-02-10T00:00:00"/>
    <n v="4.5342465753424657"/>
    <n v="4.1522219311981093E-2"/>
    <n v="682524671.16043496"/>
    <n v="0.38250000000000001"/>
    <s v="MEDIA"/>
    <x v="2"/>
    <n v="682524671.16043496"/>
  </r>
  <r>
    <n v="297"/>
    <d v="2019-03-27T00:00:00"/>
    <d v="2019-03-19T00:00:00"/>
    <s v="JUZGADO VEINTICUATRO ADMINISTRATIVO MEDELLIN"/>
    <s v="05001333302420190011800"/>
    <s v="2019"/>
    <x v="0"/>
    <s v="ALBA ROSA HERRERA PANIAGUA"/>
    <s v="HERNAN DARIO ZAPATA LONDOÑO"/>
    <n v="108371"/>
    <x v="3"/>
    <s v="RELIQUIDACIÓN DE LA PENSIÓN"/>
    <s v="MEDIO   "/>
    <s v="MEDIO   "/>
    <s v="BAJO"/>
    <s v="MEDIO   "/>
    <n v="0.45500000000000002"/>
    <x v="2"/>
    <n v="5000000"/>
    <n v="1"/>
    <x v="1"/>
    <m/>
    <s v="NO"/>
    <n v="0"/>
    <s v="5 AÑOS"/>
    <s v="ELIDIO VALLE VALLE"/>
    <n v="43724"/>
    <d v="2019-09-16T00:00:00"/>
    <n v="172633"/>
    <s v="GESTION HUMANA Y DLLO ORGANIZACIONAL"/>
    <s v="PENDIENTE PARA FIJACION DE AUDIENCIA INICIAL. SEPTIEMBRE. Se elabora nuevo poder. 10/12/2019 SENTENCIA DE PRIMERA INSTANCIA FAVORABLE AL DEPARTAMENTO, FALTA DE LEGITIMACIÓN EN LA CAUSA POR PASIVA. "/>
    <d v="2020-07-31T00:00:00"/>
    <s v="2019-03"/>
    <s v="5"/>
    <s v="2020-06"/>
    <n v="1.0329659515843337"/>
    <n v="5164829.7579216687"/>
    <n v="5164829.7579216687"/>
    <d v="2024-03-25T00:00:00"/>
    <n v="3.6520547945205482"/>
    <n v="4.1522219311981093E-2"/>
    <n v="5059572.2918705558"/>
    <n v="0.45500000000000002"/>
    <s v="MEDIA"/>
    <x v="2"/>
    <n v="5059572.2918705558"/>
  </r>
  <r>
    <n v="298"/>
    <d v="2018-10-10T00:00:00"/>
    <d v="2018-12-04T00:00:00"/>
    <s v="JUZGADO NOVENO ADMINISTRATIVO ORAL DE MEDELLIN"/>
    <s v="05001333300920180039400"/>
    <s v="2019"/>
    <x v="0"/>
    <s v="LUZ ANGELICA SANCHEZ"/>
    <s v="JAIME JAVIER DIAZ PELAEZ"/>
    <n v="89803"/>
    <x v="3"/>
    <s v="RELIQUIDACIÓN DE LA PENSIÓN"/>
    <s v="MEDIO   "/>
    <s v="MEDIO   "/>
    <s v="BAJO"/>
    <s v="MEDIO   "/>
    <n v="0.45500000000000002"/>
    <x v="2"/>
    <n v="13277166"/>
    <n v="1"/>
    <x v="5"/>
    <m/>
    <s v="NO"/>
    <n v="0"/>
    <s v="5 AÑOS"/>
    <s v="ELIDIO VALLE VALLE"/>
    <n v="43724"/>
    <d v="2019-09-16T00:00:00"/>
    <n v="172633"/>
    <s v="GESTION HUMANA Y DLLO ORGANIZACIONAL"/>
    <s v="PENDIENTE PARA FIJACION DE AUDIENCIA INICIAL. SEPTIEMBRE. Se elabora nuevo poder."/>
    <d v="2020-07-31T00:00:00"/>
    <s v="2018-10"/>
    <s v="5"/>
    <s v="2020-06"/>
    <n v="0.73572886802285709"/>
    <n v="9768394.3117315657"/>
    <n v="9768394.3117315657"/>
    <d v="2023-10-09T00:00:00"/>
    <n v="3.1917808219178081"/>
    <n v="4.1522219311981093E-2"/>
    <n v="9594182.5207060575"/>
    <n v="0.45500000000000002"/>
    <s v="MEDIA"/>
    <x v="2"/>
    <n v="9594182.5207060575"/>
  </r>
  <r>
    <n v="299"/>
    <d v="2017-12-11T00:00:00"/>
    <d v="2017-11-30T00:00:00"/>
    <s v="JUZGADO SEGUNDO LABORAL DEL CIRCUITO DE MEDELLIN"/>
    <s v="05001310500220170099500"/>
    <s v="2019"/>
    <x v="1"/>
    <s v="JORGE HERNANDO HENAO CARDEÑO"/>
    <s v="NELSON ALBERTO SALAZAR BOTERO"/>
    <n v="137065"/>
    <x v="2"/>
    <s v="RELIQUIDACIÓN DE LA PENSIÓN"/>
    <s v="MEDIO   "/>
    <s v="MEDIO   "/>
    <s v="BAJO"/>
    <s v="MEDIO   "/>
    <n v="0.45500000000000002"/>
    <x v="2"/>
    <n v="20000000"/>
    <n v="1"/>
    <x v="1"/>
    <m/>
    <s v="NO"/>
    <n v="0"/>
    <s v="4 AÑOS"/>
    <s v="ELIDIO VALLE VALLE"/>
    <n v="43724"/>
    <d v="2019-09-16T00:00:00"/>
    <n v="172633"/>
    <s v="GESTION HUMANA Y DLLO ORGANIZACIONAL"/>
    <s v="PENDIENTE PARA FIJACION DE AUDIENCIA INICIAL. SEPTIEMBRE. Se elabora nuevo poder. SE FIJA FECHA PARA AUDIENCIA EL DIA 10 DE OCTUBRE DE 2019, A LAS 4.00 pm."/>
    <d v="2020-07-31T00:00:00"/>
    <s v="2017-12"/>
    <s v="4"/>
    <s v="2020-06"/>
    <n v="0.75597398230954627"/>
    <n v="15119479.646190925"/>
    <n v="15119479.646190925"/>
    <d v="2021-12-10T00:00:00"/>
    <n v="1.3616438356164384"/>
    <n v="4.1522219311981093E-2"/>
    <n v="15003853.124599144"/>
    <n v="0.45500000000000002"/>
    <s v="MEDIA"/>
    <x v="2"/>
    <n v="15003853.124599144"/>
  </r>
  <r>
    <n v="300"/>
    <d v="2017-09-07T00:00:00"/>
    <d v="2017-02-27T00:00:00"/>
    <s v="JUZGADO VEINTE LABORAL DEL CIRCUITO DE MEDELLIN"/>
    <s v="05001310502020170014600"/>
    <s v="2019"/>
    <x v="1"/>
    <s v="LUIS CARLOS GOMEZ"/>
    <s v="CARLOS ALBERTO BALLESTEROS"/>
    <n v="33513"/>
    <x v="2"/>
    <s v="PRIMA DE SERVICIOS"/>
    <s v="MEDIO   "/>
    <s v="MEDIO   "/>
    <s v="BAJO"/>
    <s v="MEDIO   "/>
    <n v="0.45500000000000002"/>
    <x v="2"/>
    <n v="140000000"/>
    <n v="1"/>
    <x v="7"/>
    <m/>
    <s v="NO"/>
    <n v="0"/>
    <s v="5 AÑOS"/>
    <s v="ELIDIO VALLE VALLE"/>
    <n v="43724"/>
    <d v="2019-09-16T00:00:00"/>
    <n v="172633"/>
    <s v="HACIENDA"/>
    <s v="PENDIENTE PARA REPROGRAMAR AUDIENCIA DE JUZGAMIENTO. SEPTIEMBRE. Se elabora nuevo poder."/>
    <d v="2020-07-31T00:00:00"/>
    <s v="2017-09"/>
    <s v="5"/>
    <s v="2020-06"/>
    <n v="0.76038333983224338"/>
    <n v="106453667.57651408"/>
    <n v="106453667.57651408"/>
    <d v="2022-09-06T00:00:00"/>
    <n v="2.1013698630136988"/>
    <n v="4.1522219311981093E-2"/>
    <n v="105199902.78800528"/>
    <n v="0.45500000000000002"/>
    <s v="MEDIA"/>
    <x v="2"/>
    <n v="105199902.78800528"/>
  </r>
  <r>
    <n v="301"/>
    <d v="2019-06-27T00:00:00"/>
    <d v="2019-06-17T00:00:00"/>
    <s v="JUZGADO LABORAL DEL CIRCUITO DE RIONEGRO"/>
    <s v="05615310500120190014100"/>
    <s v="2019"/>
    <x v="1"/>
    <s v="BEATRIZ EUGENIA CARDONA ARIZTIZABAL"/>
    <s v="JULIA FERNANDA  MUÑOZ RINCON"/>
    <n v="215278"/>
    <x v="2"/>
    <s v="RECONOCIMIENTO Y PAGO DE OTRAS PRESTACIONES SALARIALES, SOLCIALES Y SALARIOS"/>
    <s v="MEDIO   "/>
    <s v="MEDIO   "/>
    <s v="MEDIO   "/>
    <s v="MEDIO   "/>
    <n v="0.5"/>
    <x v="2"/>
    <n v="15556955"/>
    <n v="1"/>
    <x v="5"/>
    <m/>
    <s v="NO"/>
    <n v="0"/>
    <s v="4 AÑOS"/>
    <s v="ELIDIO VALLE VALLE"/>
    <n v="43724"/>
    <d v="2019-09-16T00:00:00"/>
    <n v="172633"/>
    <s v="EDUCACION"/>
    <s v="SE FIJO FECHA DE AUDIENCIA PARA EL DIA 05 DE DICIEMBRE DE 2019 1:30 PM. SEPTIEMBRE. Se elabora nuevo poder."/>
    <d v="2020-07-31T00:00:00"/>
    <s v="2019-06"/>
    <s v="4"/>
    <s v="2020-06"/>
    <n v="1.022003699737124"/>
    <n v="15899265.56664395"/>
    <n v="15899265.56664395"/>
    <d v="2023-06-26T00:00:00"/>
    <n v="2.904109589041096"/>
    <n v="4.1522219311981093E-2"/>
    <n v="15641061.81649768"/>
    <n v="0.5"/>
    <s v="MEDIA"/>
    <x v="2"/>
    <n v="15641061.81649768"/>
  </r>
  <r>
    <n v="302"/>
    <d v="2015-11-13T00:00:00"/>
    <d v="2015-10-21T00:00:00"/>
    <s v="JUZGADO SEGUNDO ADMINISTRATIVO DEL CIRCUITO"/>
    <s v="05001333300220150126400"/>
    <s v="2019"/>
    <x v="1"/>
    <s v="ALBERTO LEONCIO ATEHORTUA"/>
    <s v="LEIDY PATRICIA LOPEZ MONSALVE"/>
    <n v="259.548"/>
    <x v="0"/>
    <s v="RECONOCIMIENTO Y PAGO DE OTRAS PRESTACIONES SALARIALES, SOLCIALES Y SALARIOS"/>
    <s v="MEDIO   "/>
    <s v="MEDIO   "/>
    <s v="BAJO"/>
    <s v="MEDIO   "/>
    <n v="0.45500000000000002"/>
    <x v="2"/>
    <n v="4000000"/>
    <n v="1"/>
    <x v="2"/>
    <m/>
    <s v="NO"/>
    <n v="0"/>
    <s v="6 AÑOS"/>
    <s v="ELIDIO VALLE VALLE"/>
    <n v="43724"/>
    <d v="2019-09-16T00:00:00"/>
    <n v="172633"/>
    <s v="GESTION HUMANA Y DLLO ORGANIZACIONAL"/>
    <s v="PENDIENTE FALLO DE SEGUNDA INSTANCIA . SEPTIEMBRE. Se elabora nuevo poder."/>
    <d v="2020-07-31T00:00:00"/>
    <s v="2015-11"/>
    <s v="6"/>
    <s v="2020-06"/>
    <n v="0.83727667088522129"/>
    <n v="3349106.6835408853"/>
    <n v="3349106.6835408853"/>
    <d v="2021-11-11T00:00:00"/>
    <n v="1.2821917808219179"/>
    <n v="4.1522219311981093E-2"/>
    <n v="3324983.4116115184"/>
    <n v="0.45500000000000002"/>
    <s v="MEDIA"/>
    <x v="2"/>
    <n v="3324983.4116115184"/>
  </r>
  <r>
    <n v="303"/>
    <d v="2018-06-13T00:00:00"/>
    <d v="2018-05-01T00:00:00"/>
    <s v="JUZGADO DIECIOCHO LABORAL DEL CIRCUITO DE MEDELLIN "/>
    <s v="05001310501820180028600"/>
    <s v="2019"/>
    <x v="1"/>
    <s v="NELSON DAVID GIL OTALVARO"/>
    <s v="CARLOS ALBERTO BALLESTEROS"/>
    <n v="33.512999999999998"/>
    <x v="2"/>
    <s v="RECONOCIMIENTO Y PAGO DE OTRAS PRESTACIONES SALARIALES, SOLCIALES Y SALARIOS"/>
    <s v="MEDIO   "/>
    <s v="MEDIO   "/>
    <s v="BAJO"/>
    <s v="MEDIO   "/>
    <n v="0.45500000000000002"/>
    <x v="2"/>
    <n v="140000000"/>
    <n v="1"/>
    <x v="5"/>
    <m/>
    <s v="NO"/>
    <n v="0"/>
    <s v="4 AÑOS"/>
    <s v="ELIDIO VALLE VALLE"/>
    <n v="43724"/>
    <d v="2019-09-16T00:00:00"/>
    <n v="172633"/>
    <s v="HACIENDA"/>
    <s v="PENDIENTE PARA FIJACION DE AUDIENCIA DEL ART 77 DEL CPL. SEPTIEMBRE. Se elabora nuevo poder."/>
    <d v="2020-07-31T00:00:00"/>
    <s v="2018-06"/>
    <s v="4"/>
    <s v="2020-06"/>
    <n v="0.73777124655030268"/>
    <n v="103287974.51704237"/>
    <n v="103287974.51704237"/>
    <d v="2022-06-12T00:00:00"/>
    <n v="1.8657534246575342"/>
    <n v="4.1522219311981093E-2"/>
    <n v="102207175.6774794"/>
    <n v="0.45500000000000002"/>
    <s v="MEDIA"/>
    <x v="2"/>
    <n v="102207175.6774794"/>
  </r>
  <r>
    <n v="304"/>
    <d v="2019-02-21T00:00:00"/>
    <d v="2018-11-15T00:00:00"/>
    <s v="JUZGADO SEXTO LABORAL DEL CIRCUITO DE MEDELLIN"/>
    <s v="05001310500620180068400"/>
    <s v="2019"/>
    <x v="1"/>
    <s v="LINO DE JESUS AGUDELO GARCIA"/>
    <s v="GLORIA FANNY RIOS BOTERO"/>
    <n v="187.31"/>
    <x v="2"/>
    <s v="RELIQUIDACIÓN DE LA PENSIÓN"/>
    <s v="MEDIO   "/>
    <s v="MEDIO   "/>
    <s v="BAJO"/>
    <s v="BAJO"/>
    <n v="0.29750000000000004"/>
    <x v="2"/>
    <n v="20000000"/>
    <n v="1"/>
    <x v="5"/>
    <m/>
    <s v="NO"/>
    <n v="0"/>
    <s v="4 AÑOS"/>
    <s v="ELIDIO VALLE VALLE"/>
    <n v="43724"/>
    <d v="2019-09-16T00:00:00"/>
    <n v="172633"/>
    <s v="GESTION HUMANA Y DLLO ORGANIZACIONAL"/>
    <s v="SE FIJO FECHA PARA AUDIENCIA DEL ART 77 DEL CPL PARA EL DIA 02 DE JUNIO DE 2020. SEPTIEMBRE. Se elabora nuevo poder."/>
    <d v="2020-07-31T00:00:00"/>
    <s v="2019-02"/>
    <s v="4"/>
    <s v="2020-06"/>
    <n v="1.0374579956513144"/>
    <n v="20749159.913026288"/>
    <n v="20749159.913026288"/>
    <d v="2023-02-20T00:00:00"/>
    <n v="2.558904109589041"/>
    <n v="4.1522219311981093E-2"/>
    <n v="20451960.086851213"/>
    <n v="0.29750000000000004"/>
    <s v="MEDIA"/>
    <x v="2"/>
    <n v="20451960.086851213"/>
  </r>
  <r>
    <n v="305"/>
    <d v="2017-09-28T00:00:00"/>
    <d v="2017-08-11T00:00:00"/>
    <s v="JUZGADO VEINTITRES LABORAL DEL CIRCUITO DE MEDELLIN "/>
    <s v="05001310502320170054000"/>
    <s v="2019"/>
    <x v="1"/>
    <s v="JOSE ANTONIO CORREA OSPINA"/>
    <s v="GLORIA CECILIA GALLEGO C"/>
    <n v="15.803000000000001"/>
    <x v="2"/>
    <s v="RECONOCIMIENTO Y PAGO DE PENSIÓN"/>
    <s v="MEDIO   "/>
    <s v="MEDIO   "/>
    <s v="BAJO"/>
    <s v="BAJO"/>
    <n v="0.29750000000000004"/>
    <x v="2"/>
    <n v="22398184"/>
    <n v="1"/>
    <x v="1"/>
    <m/>
    <s v="NO"/>
    <n v="0"/>
    <s v="5 AÑOS"/>
    <s v="ELIDIO VALLE VALLE"/>
    <n v="43724"/>
    <d v="2019-09-16T00:00:00"/>
    <n v="172633"/>
    <s v="GESTION HUMANA Y DLLO ORGANIZACIONAL"/>
    <s v="PENDIENTE PARA FIJACION DE AUDIENCIA DEL ART 77 DEL CPL. SEPTIEMBRE. Se elabora nuevo poder."/>
    <d v="2020-07-31T00:00:00"/>
    <s v="2017-09"/>
    <s v="5"/>
    <s v="2020-06"/>
    <n v="0.76038333983224338"/>
    <n v="17031205.956097115"/>
    <n v="17031205.956097115"/>
    <d v="2022-09-27T00:00:00"/>
    <n v="2.1589041095890411"/>
    <n v="4.1522219311981093E-2"/>
    <n v="16825161.279696438"/>
    <n v="0.29750000000000004"/>
    <s v="MEDIA"/>
    <x v="2"/>
    <n v="16825161.279696438"/>
  </r>
  <r>
    <n v="306"/>
    <d v="2018-10-02T00:00:00"/>
    <d v="2018-09-06T00:00:00"/>
    <s v="JUZGADO DIECIOCHO ADMINISTRATIVO ORAL DEL CIRCUITO DE MEDELLIN "/>
    <s v="05001333301820180035100"/>
    <s v="2019"/>
    <x v="0"/>
    <s v="LUCY JUDITH MARTINEZ PERALTA"/>
    <s v="JULIA FERNANDA MUÑOZ"/>
    <n v="215.27799999999999"/>
    <x v="3"/>
    <s v="RECONOCIMIENTO Y PAGO DE OTRAS PRESTACIONES SALARIALES, SOLCIALES Y SALARIOS"/>
    <s v="MEDIO   "/>
    <s v="MEDIO   "/>
    <s v="MEDIO   "/>
    <s v="MEDIO   "/>
    <n v="0.5"/>
    <x v="2"/>
    <n v="12542555"/>
    <n v="1"/>
    <x v="5"/>
    <m/>
    <s v="NO"/>
    <n v="0"/>
    <s v="4 AÑOS"/>
    <s v="ELIDIO VALLE VALLE"/>
    <n v="43724"/>
    <d v="2019-09-16T00:00:00"/>
    <n v="172633"/>
    <s v="EDUCACION"/>
    <s v="PENDIENTE PARA FIJACION DE AUDIENCIA INICIAL, SEPTIEMBRE. Se elabora nuevo poder."/>
    <d v="2020-07-31T00:00:00"/>
    <s v="2018-10"/>
    <s v="4"/>
    <s v="2020-06"/>
    <n v="0.73572886802285709"/>
    <n v="9227919.7922644261"/>
    <n v="9227919.7922644261"/>
    <d v="2022-10-01T00:00:00"/>
    <n v="2.1698630136986301"/>
    <n v="4.1522219311981093E-2"/>
    <n v="9115716.5561008528"/>
    <n v="0.5"/>
    <s v="MEDIA"/>
    <x v="2"/>
    <n v="9115716.5561008528"/>
  </r>
  <r>
    <n v="307"/>
    <d v="2015-12-14T00:00:00"/>
    <d v="2015-09-11T00:00:00"/>
    <s v="JUZGADO CUARTO ADMINISTRATIVO ORAL MEDELLIN"/>
    <s v="05001333370420150022600"/>
    <s v="2019"/>
    <x v="1"/>
    <s v="GUILLERMO LEON HERRERA GUTIERREZ"/>
    <s v="LEIDY PATRICIA LOPEZ MONSALVE"/>
    <n v="165.75700000000001"/>
    <x v="0"/>
    <s v="RECONOCIMIENTO Y PAGO DE OTRAS PRESTACIONES SALARIALES, SOLCIALES Y SALARIOS"/>
    <s v="MEDIO   "/>
    <s v="MEDIO   "/>
    <s v="BAJO"/>
    <s v="MEDIO   "/>
    <n v="0.45500000000000002"/>
    <x v="2"/>
    <n v="3000000"/>
    <n v="1"/>
    <x v="2"/>
    <m/>
    <s v="NO"/>
    <n v="0"/>
    <s v="6 AÑOS"/>
    <s v="ELIDIO VALLE VALLE"/>
    <n v="43724"/>
    <d v="2019-09-16T00:00:00"/>
    <n v="172633"/>
    <s v="GESTION HUMANA Y DLLO ORGANIZACIONAL"/>
    <s v="EL DIA 30 DE JUNIO DE 2016 PASO EL EXPEDIENTE AL TRIBUNAL PARA RESOLVER RECURSO DE APELACION. SEPTIEMBRE. Se elabora nuevo poder."/>
    <d v="2020-07-31T00:00:00"/>
    <s v="2015-12"/>
    <s v="6"/>
    <s v="2020-06"/>
    <n v="0.8321082718324041"/>
    <n v="2496324.8154972121"/>
    <n v="2496324.8154972121"/>
    <d v="2021-12-12T00:00:00"/>
    <n v="1.3671232876712329"/>
    <n v="4.1522219311981093E-2"/>
    <n v="2477157.5937461033"/>
    <n v="0.45500000000000002"/>
    <s v="MEDIA"/>
    <x v="2"/>
    <n v="2477157.5937461033"/>
  </r>
  <r>
    <n v="308"/>
    <d v="2018-08-06T00:00:00"/>
    <d v="2018-07-27T00:00:00"/>
    <s v="JUZGADO QUINTO LABORAL DEL CIRCUITO DE MEDELLIN"/>
    <s v="05001310500520180047300"/>
    <s v="2019"/>
    <x v="1"/>
    <s v="JESUS HERNANDO HERNANDEZ BETANCUR"/>
    <s v="SANDRO SANCHEZ SALAZAR"/>
    <n v="95.350999999999999"/>
    <x v="2"/>
    <s v="RECONOCIMIENTO Y PAGO DE OTRAS PRESTACIONES SALARIALES, SOLCIALES Y SALARIOS"/>
    <s v="MEDIO   "/>
    <s v="MEDIO   "/>
    <s v="MEDIO   "/>
    <s v="MEDIO   "/>
    <n v="0.5"/>
    <x v="2"/>
    <n v="20000000"/>
    <n v="1"/>
    <x v="3"/>
    <m/>
    <s v="NO"/>
    <n v="0"/>
    <s v="5 AÑOS"/>
    <s v="ELIDIO VALLE VALLE"/>
    <n v="43724"/>
    <d v="2019-09-16T00:00:00"/>
    <n v="172633"/>
    <s v="HACIENDA"/>
    <s v="PENTIENDE PARA FIJACION DE AUDIENCIA DE TRAMITE Y JUZGAMIENTO. SEPTIEMBRE. Se elabora nuevo poder."/>
    <d v="2020-07-31T00:00:00"/>
    <s v="2018-08"/>
    <s v="5"/>
    <s v="2020-06"/>
    <n v="0.7378298404971021"/>
    <n v="14756596.809942042"/>
    <n v="14756596.809942042"/>
    <d v="2023-08-05T00:00:00"/>
    <n v="3.0136986301369864"/>
    <n v="4.1522219311981093E-2"/>
    <n v="14507983.302951759"/>
    <n v="0.5"/>
    <s v="MEDIA"/>
    <x v="2"/>
    <n v="14507983.302951759"/>
  </r>
  <r>
    <n v="309"/>
    <d v="2018-04-07T00:00:00"/>
    <d v="2018-03-07T00:00:00"/>
    <s v="JUZGADO PROMISCUO DEL CIRCUITO DE AMALFI"/>
    <s v="05031318900120180019400"/>
    <s v="2019"/>
    <x v="1"/>
    <s v="LEIDY TATIANA TOBON VASQUEZ"/>
    <s v="NATALIA BOTERO MANCO"/>
    <n v="172.73500000000001"/>
    <x v="2"/>
    <s v="RECONOCIMIENTO Y PAGO DE OTRAS PRESTACIONES SALARIALES, SOLCIALES Y SALARIOS"/>
    <s v="MEDIO   "/>
    <s v="MEDIO   "/>
    <s v="BAJO"/>
    <s v="BAJO"/>
    <n v="0.29750000000000004"/>
    <x v="2"/>
    <n v="47000000"/>
    <n v="1"/>
    <x v="7"/>
    <m/>
    <s v="NO"/>
    <n v="0"/>
    <s v="5 AÑOS"/>
    <s v="ELIDIO VALLE VALLE"/>
    <n v="43724"/>
    <d v="2019-09-16T00:00:00"/>
    <n v="172633"/>
    <s v="EDUCACION"/>
    <s v="PENTIENDE PARA FIJACION DE AUDIENCIA DE TRAMITE Y JUZGAMIENTO. SEPTIEMBRE. Se elabora nuevo poder."/>
    <d v="2020-07-31T00:00:00"/>
    <s v="2018-04"/>
    <s v="5"/>
    <s v="2020-06"/>
    <n v="0.74078668525523483"/>
    <n v="34816974.206996039"/>
    <n v="34816974.206996039"/>
    <d v="2023-04-06T00:00:00"/>
    <n v="2.6821917808219178"/>
    <n v="4.1522219311981093E-2"/>
    <n v="34294428.470253199"/>
    <n v="0.29750000000000004"/>
    <s v="MEDIA"/>
    <x v="2"/>
    <n v="34294428.470253199"/>
  </r>
  <r>
    <n v="310"/>
    <d v="2018-07-04T00:00:00"/>
    <d v="2018-05-10T00:00:00"/>
    <s v="JUZGADO PRIMERO LABORAL DEL CIRCUITO DE MEDELLIN"/>
    <s v="05001310500120180026800"/>
    <s v="2019"/>
    <x v="1"/>
    <s v="DUBERLINA GARCIA CANO"/>
    <s v="NICOLAS OCTAVIO ARISMENDI"/>
    <n v="140.233"/>
    <x v="2"/>
    <s v="RECONOCIMIENTO Y PAGO DE OTRAS PRESTACIONES SALARIALES, SOLCIALES Y SALARIOS"/>
    <s v="MEDIO   "/>
    <s v="MEDIO   "/>
    <s v="BAJO"/>
    <s v="MEDIO   "/>
    <n v="0.45500000000000002"/>
    <x v="2"/>
    <n v="45000000"/>
    <n v="1"/>
    <x v="5"/>
    <m/>
    <s v="NO"/>
    <n v="0"/>
    <s v="5 AÑOS"/>
    <s v="ELIDIO VALLE VALLE"/>
    <n v="43724"/>
    <d v="2019-09-16T00:00:00"/>
    <n v="172633"/>
    <s v="EDUCACION"/>
    <s v="PENDIENTE PARA FIJACION DE AUDIENCIA DEL ART 77 DEL CPL. SEPTIEMBRE. Se elabora nuevo poder. AUDIENCIA DEL ARTÍCULO 77 DEL CÓDIGO PROCESAL LABORAL Y D ELA SEGURIDAD SOCIAL, PARA EL DIA 24 DE NOVIEMBRE DE 2020, A LAS 10.00 am."/>
    <d v="2020-07-31T00:00:00"/>
    <s v="2018-07"/>
    <s v="5"/>
    <s v="2020-06"/>
    <n v="0.73871336652539898"/>
    <n v="33242101.493642956"/>
    <n v="33242101.493642956"/>
    <d v="2023-07-03T00:00:00"/>
    <n v="2.9232876712328766"/>
    <n v="4.1522219311981093E-2"/>
    <n v="32698714.683216494"/>
    <n v="0.45500000000000002"/>
    <s v="MEDIA"/>
    <x v="2"/>
    <n v="32698714.683216494"/>
  </r>
  <r>
    <n v="311"/>
    <d v="2017-02-15T00:00:00"/>
    <d v="2017-01-24T00:00:00"/>
    <s v="JUZGADO DIECISIETE ADMINISTRATIVO ORAL DEL CIRCUITO DE MEDELLIN"/>
    <s v="05001333301720170003400"/>
    <s v="2019"/>
    <x v="0"/>
    <s v="JAIME OROZO CARDONA"/>
    <s v="GLORIA CECILIA GALLEGO C"/>
    <n v="15.803000000000001"/>
    <x v="0"/>
    <s v="RELIQUIDACIÓN DE LA PENSIÓN"/>
    <s v="BAJO"/>
    <s v="ALTO"/>
    <s v="BAJO"/>
    <s v="BAJO"/>
    <n v="0.38250000000000001"/>
    <x v="2"/>
    <n v="20000000"/>
    <n v="1"/>
    <x v="1"/>
    <m/>
    <s v="NO"/>
    <n v="0"/>
    <s v="5 AÑOS"/>
    <s v="ELIDIO VALLE VALLE"/>
    <n v="43724"/>
    <d v="2019-09-16T00:00:00"/>
    <n v="172633"/>
    <s v="GESTION HUMANA Y DLLO ORGANIZACIONAL"/>
    <s v="FALLO E PRIMERA INSTANCIA FAVORABLE AL DEPARTAMENTO DE ANTIOQUIA, SIN CONDENAS A CARGO DE LA GOBERNACION, PASO AL TRIBUNAL PARA RESOLVER EL RECURSO DE APELACION . SEPTIEMBRE. Se elabora nuevo poder."/>
    <d v="2020-07-31T00:00:00"/>
    <s v="2017-02"/>
    <s v="5"/>
    <s v="2020-06"/>
    <n v="0.77115025586143982"/>
    <n v="15423005.117228797"/>
    <n v="15423005.117228797"/>
    <d v="2022-02-14T00:00:00"/>
    <n v="1.5424657534246575"/>
    <n v="4.1522219311981093E-2"/>
    <n v="15289462.294393821"/>
    <n v="0.38250000000000001"/>
    <s v="MEDIA"/>
    <x v="2"/>
    <n v="15289462.294393821"/>
  </r>
  <r>
    <n v="312"/>
    <d v="2017-12-04T00:00:00"/>
    <d v="2017-11-17T00:00:00"/>
    <s v="JUZGADO ONCE ADMINISTRATIVO ORAL DEL CIRCUITO DE MEDELLIN"/>
    <s v="05001333301120170059200"/>
    <s v="2019"/>
    <x v="0"/>
    <s v="DAMARIS DE JESUS AGUIRRE GALLEGO"/>
    <s v="JUAN GUILLERMO RAMIREZ LOPEZ"/>
    <n v="246.83699999999999"/>
    <x v="0"/>
    <s v="PENSIÓN DE SOBREVIVIENTES"/>
    <s v="MEDIO   "/>
    <s v="MEDIO   "/>
    <s v="MEDIO   "/>
    <s v="MEDIO   "/>
    <n v="0.5"/>
    <x v="2"/>
    <n v="6500000"/>
    <n v="1"/>
    <x v="6"/>
    <m/>
    <s v="NO"/>
    <n v="0"/>
    <s v="4 AÑOS"/>
    <s v="ELIDIO VALLE VALLE"/>
    <n v="43724"/>
    <d v="2019-09-16T00:00:00"/>
    <n v="172633"/>
    <s v="GESTION HUMANA Y DLLO ORGANIZACIONAL"/>
    <s v="PENDIENTE PARA FIJACION DE AUDIENCIA INICIAL. SEPTIEMBRE. Se elabora nuevo poder. - Se programa audiencia inicial para el día 5 de febrero de 2020, a las 10.00 AM.  NOTA: EN LA FECHA FEBRERO 05 DE 2020 SE LLEVA A EFECTO LA AUDIENCIA INICIAL, SE TERMINA EL PROCESO, EN VIRTUD DE QUE SE DECLARÓ LA FALTA DE LEGITIMACIÓN EN LA CAUSA POR PASIVA Y EL PROCESO SE QUEDÓ SIN DEMANDADO."/>
    <d v="2020-07-31T00:00:00"/>
    <s v="2017-12"/>
    <s v="4"/>
    <s v="2020-06"/>
    <n v="0.75597398230954627"/>
    <n v="4913830.8850120511"/>
    <n v="4913830.8850120511"/>
    <d v="2021-12-03T00:00:00"/>
    <n v="1.3424657534246576"/>
    <n v="4.1522219311981093E-2"/>
    <n v="4876779.5413268879"/>
    <n v="0.5"/>
    <s v="MEDIA"/>
    <x v="2"/>
    <n v="4876779.5413268879"/>
  </r>
  <r>
    <n v="313"/>
    <d v="2017-10-04T00:00:00"/>
    <d v="2017-10-02T00:00:00"/>
    <s v="JUZGADO PROMISCUO DEL CIRCUITO DE EL BAGRE"/>
    <s v="05250318900120170010800"/>
    <s v="2019"/>
    <x v="1"/>
    <s v="LIZETH ATENCIO PADILLA"/>
    <s v="NATALIA INES MONTOYA RICARDO"/>
    <n v="168.13900000000001"/>
    <x v="2"/>
    <s v="PENSIÓN DE SOBREVIVIENTES"/>
    <s v="MEDIO   "/>
    <s v="MEDIO   "/>
    <s v="BAJO"/>
    <s v="MEDIO   "/>
    <n v="0.45500000000000002"/>
    <x v="2"/>
    <n v="25000000"/>
    <n v="1"/>
    <x v="4"/>
    <m/>
    <s v="NO"/>
    <n v="0"/>
    <s v="5 AÑOS"/>
    <s v="ELIDIO VALLE VALLE"/>
    <n v="43724"/>
    <d v="2019-09-16T00:00:00"/>
    <n v="172633"/>
    <s v="GESTION HUMANA Y DLLO ORGANIZACIONAL"/>
    <s v="PENDIENTE PARA FIJACION DE AUDIENCIA DEL ART 77 DEL CPL. SEPTIEMBRE. Se elabora nuevo poder."/>
    <d v="2020-07-31T00:00:00"/>
    <s v="2017-10"/>
    <s v="5"/>
    <s v="2020-06"/>
    <n v="0.76025622916343338"/>
    <n v="19006405.729085833"/>
    <n v="19006405.729085833"/>
    <d v="2022-10-03T00:00:00"/>
    <n v="2.1753424657534248"/>
    <n v="4.1522219311981093E-2"/>
    <n v="18774724.849108141"/>
    <n v="0.45500000000000002"/>
    <s v="MEDIA"/>
    <x v="2"/>
    <n v="18774724.849108141"/>
  </r>
  <r>
    <n v="314"/>
    <d v="2019-08-21T00:00:00"/>
    <d v="2019-05-23T00:00:00"/>
    <s v="JUZGADO DIECIOCHO LABORAL DEL CIRCUITO DE MEDELLIN "/>
    <s v="05001310501820190028900"/>
    <s v="2019"/>
    <x v="1"/>
    <s v="GUSTAVO ADOLFO ACEVEDO BETANCUR"/>
    <s v="JULIA FERNANDA MUÑOZ RINCÓN"/>
    <n v="215278"/>
    <x v="2"/>
    <s v="RECONOCIMIENTO Y PAGO DE OTRAS PRESTACIONES SALARIALES, SOLCIALES Y SALARIOS"/>
    <s v="MEDIO   "/>
    <s v="MEDIO   "/>
    <s v="BAJO"/>
    <s v="BAJO"/>
    <n v="0.29750000000000004"/>
    <x v="2"/>
    <n v="15334941"/>
    <n v="1"/>
    <x v="5"/>
    <m/>
    <s v="NO"/>
    <n v="0"/>
    <s v="5 AÑOS"/>
    <s v="ELIDIO VALLE VALLE"/>
    <n v="43724"/>
    <d v="2019-09-16T00:00:00"/>
    <n v="172633"/>
    <s v="EDUCACION"/>
    <s v="PENDIENTE PARA FIJACION DE AUDIENCIA DEL ART 77 DEL CPL."/>
    <d v="2020-07-31T00:00:00"/>
    <s v="2019-08"/>
    <s v="5"/>
    <s v="2020-06"/>
    <n v="1.0188294671454916"/>
    <n v="15623689.767737553"/>
    <n v="15623689.767737553"/>
    <d v="2024-08-19T00:00:00"/>
    <n v="4.0547945205479454"/>
    <n v="4.1522219311981093E-2"/>
    <n v="15270571.003915114"/>
    <n v="0.29750000000000004"/>
    <s v="MEDIA"/>
    <x v="2"/>
    <n v="15270571.003915114"/>
  </r>
  <r>
    <n v="315"/>
    <d v="2019-08-29T00:00:00"/>
    <d v="2019-08-22T00:00:00"/>
    <s v="JUZGADO VEINTISIETE ADMINISTRATIVO DEL CIRCUITO DE MEDELLIN "/>
    <s v="05001333302720190035400"/>
    <s v="2019"/>
    <x v="0"/>
    <s v="YADYS ARLED ROMERO SÁNCHEZ"/>
    <s v="DIANA CAROLINA ALZATE QUINTERO"/>
    <n v="165819"/>
    <x v="0"/>
    <s v="OTRAS"/>
    <s v="BAJO"/>
    <s v="ALTO"/>
    <s v="BAJO"/>
    <s v="ALTO"/>
    <n v="0.71499999999999997"/>
    <x v="0"/>
    <n v="14266436"/>
    <n v="1"/>
    <x v="5"/>
    <m/>
    <s v="NO"/>
    <n v="0"/>
    <s v="5 AÑOS"/>
    <s v="ELIDIO VALLE VALLE"/>
    <n v="43724"/>
    <d v="2019-09-16T00:00:00"/>
    <n v="172633"/>
    <s v="EDUCACION"/>
    <s v="PENDIENTE QUE SE FIJE FECHA PARA AUDIENCIA INICIAL"/>
    <d v="2020-07-31T00:00:00"/>
    <s v="2019-08"/>
    <s v="5"/>
    <s v="2020-06"/>
    <n v="1.0188294671454916"/>
    <n v="14535065.387945259"/>
    <n v="14535065.387945259"/>
    <d v="2024-08-27T00:00:00"/>
    <n v="4.0767123287671234"/>
    <n v="4.1522219311981093E-2"/>
    <n v="14204795.739978118"/>
    <n v="0.71499999999999997"/>
    <s v="ALTA"/>
    <x v="0"/>
    <n v="14204795.739978118"/>
  </r>
  <r>
    <n v="316"/>
    <d v="2019-09-19T00:00:00"/>
    <d v="2019-09-09T00:00:00"/>
    <s v="JUZGADO TREINTA Y SEIS ADMINISTRATIVO DEL CIRCUITO DE MEDELLIN "/>
    <s v="05001333303620190038700"/>
    <s v="2019"/>
    <x v="0"/>
    <s v="CERVECERIA UNION S.A "/>
    <s v="LAURA NATALIA TABARES TORRES"/>
    <n v="314527"/>
    <x v="3"/>
    <s v="LIQUIDACIÓN"/>
    <s v="MEDIO   "/>
    <s v="MEDIO   "/>
    <s v="MEDIO   "/>
    <s v="MEDIO   "/>
    <n v="0.5"/>
    <x v="2"/>
    <n v="18667680"/>
    <n v="1"/>
    <x v="5"/>
    <m/>
    <s v="NO"/>
    <n v="0"/>
    <s v="5 AÑOS"/>
    <s v="ELIDIO VALLE VALLE"/>
    <n v="43724"/>
    <d v="2019-09-16T00:00:00"/>
    <n v="172633"/>
    <s v="HACIENDA"/>
    <s v="CONTESTACIÓN DEMANDA EN LA FECHA 13 DE DICIEMBRE D E2019"/>
    <d v="2020-07-31T00:00:00"/>
    <s v="2019-09"/>
    <s v="5"/>
    <s v="2020-06"/>
    <n v="1.016560139453806"/>
    <n v="18976819.384079024"/>
    <n v="18976819.384079024"/>
    <d v="2024-09-17T00:00:00"/>
    <n v="4.1342465753424653"/>
    <n v="4.1522219311981093E-2"/>
    <n v="18539608.222408149"/>
    <n v="0.5"/>
    <s v="MEDIA"/>
    <x v="2"/>
    <n v="18539608.222408149"/>
  </r>
  <r>
    <n v="317"/>
    <d v="2019-09-12T00:00:00"/>
    <d v="2019-09-09T00:00:00"/>
    <s v="JUZGADO TREINTA Y SEIS ADMINISTRATIVO DEL CIRCUITO DE MEDELLIN "/>
    <s v="05001333303620190038300"/>
    <s v="2019"/>
    <x v="0"/>
    <s v="RUBIELA DEL SOCORRO AGUDELO SÁNCHEZ"/>
    <s v="OSCAR GERARDO TORRES TRUJILLO"/>
    <n v="219065"/>
    <x v="0"/>
    <s v="OTRAS"/>
    <s v="MEDIO   "/>
    <s v="MEDIO   "/>
    <s v="MEDIO   "/>
    <s v="MEDIO   "/>
    <n v="0.5"/>
    <x v="2"/>
    <n v="15714377"/>
    <n v="1"/>
    <x v="5"/>
    <m/>
    <s v="NO"/>
    <n v="0"/>
    <s v="5 AÑOS"/>
    <s v="ELIDIO VALLE VALLE"/>
    <n v="43724"/>
    <d v="2019-09-16T00:00:00"/>
    <n v="172633"/>
    <s v="EDUCACION"/>
    <s v="SE SOLICITÓ ANTECEDENTES ADMINSTRATIVOS"/>
    <d v="2020-07-31T00:00:00"/>
    <s v="2019-09"/>
    <s v="5"/>
    <s v="2020-06"/>
    <n v="1.016560139453806"/>
    <n v="15974609.274549682"/>
    <n v="15974609.274549682"/>
    <d v="2024-09-10T00:00:00"/>
    <n v="4.1150684931506847"/>
    <n v="4.1522219311981093E-2"/>
    <n v="15608254.258614341"/>
    <n v="0.5"/>
    <s v="MEDIA"/>
    <x v="2"/>
    <n v="15608254.258614341"/>
  </r>
  <r>
    <n v="318"/>
    <d v="2018-05-03T00:00:00"/>
    <d v="2018-04-30T00:00:00"/>
    <s v="JUZGADO VEINTICINCO ADMINISTRATIVO DEL CIRCUITO DE MEDELLIN "/>
    <s v="05001333302520180016500"/>
    <s v="2019"/>
    <x v="0"/>
    <s v="JESSICA STEPHENSON PUERTA"/>
    <s v="OSCAR GERARDO TORRES TRUJILLO"/>
    <n v="113467"/>
    <x v="9"/>
    <s v="OTRAS"/>
    <s v="MEDIO   "/>
    <s v="MEDIO   "/>
    <s v="MEDIO   "/>
    <s v="MEDIO   "/>
    <n v="0.5"/>
    <x v="2"/>
    <m/>
    <n v="1"/>
    <x v="14"/>
    <m/>
    <s v="NO"/>
    <n v="0"/>
    <s v="4 AÑOS"/>
    <s v="ELIDIO VALLE VALLE"/>
    <n v="43724"/>
    <d v="2019-09-16T00:00:00"/>
    <n v="172633"/>
    <s v="EDUCACION"/>
    <s v="En la fecha 30 de abril de 2018, se presentó ACCIÓN POPULAR en contra del DEPARTAMENTO DE ANTIOQUIA, por el abandono en que se encontraba el PARQUE EDUCATIVO de MACEO (ANTIOQUIA), donde se solicitó la protección de derechos colectivos, moralidad pública, patrimonio público.  En la fecha 18 de marzo de 2019 se profiere sentencia de primera instancia donde se acogen las pretensiones de la ACTORA. Dicho fallo fue apelado por el DEPARTAMENTO DE ANTIOQUIA, y mediante sentencia de Segunda instancia de fecha 14 de mayo de 2019, el TRIBUNAL ADMINISTRATIVO DE ANTIOQUIA, M.P. Dra. LILIANA PATRICIA NAVARRO, confirma en su integridad la sentencia de primera instancia. El fallo ordenó la conformación de un COMITÉ para que se encargara del asunto, comité con el cual se cumplió y dentro de las acciones que se hicieron, como cumplimiento a la sentencia, se encuentra un CONVENIO No. 4600010049 de 2019, suscrito entre el DEPARTAMENTO DE ANTIOQUIA y el MUNICIPIO DE MACEO, por valor de $153.957.276, para realizar el mantenimiento a la construcción física, con plazo máximo de ejecución en diciembre de 2019. 13/12/2019 EN LA FECHA SE ALLEGA AL DESPACHO DEL JUZGADO VARIOS DOCUMENTOS, ENTRE ELLOS UNA ACTA DE VERIFICACIÓN DE CUMPLIMIENTO DEBIDAMENTE FIRMADA, DE FECHA 12 DEL CORRIENTE MES. "/>
    <d v="2020-07-31T00:00:00"/>
    <s v="2018-05"/>
    <s v="4"/>
    <s v="2020-06"/>
    <n v="0.73891229786794344"/>
    <n v="0"/>
    <n v="0"/>
    <d v="2022-05-02T00:00:00"/>
    <n v="1.7534246575342465"/>
    <n v="4.1522219311981093E-2"/>
    <n v="0"/>
    <n v="0.5"/>
    <s v="MEDIA"/>
    <x v="2"/>
    <n v="0"/>
  </r>
  <r>
    <n v="319"/>
    <d v="2017-05-02T00:00:00"/>
    <d v="2017-03-10T00:00:00"/>
    <s v="JUZGADO PROMISCUL DEL CIRCUITO DE JERICO ANTIOQUIA"/>
    <s v="05368318900120170030000"/>
    <s v="2019"/>
    <x v="1"/>
    <s v="JESÚS ANIBAL PÉREZ"/>
    <s v="JULIA FERNANDA MUÑOZ RINCÓN"/>
    <n v="215278"/>
    <x v="2"/>
    <s v="RECONOCIMIENTO Y PAGO DE OTRAS PRESTACIONES SALARIALES, SOLCIALES Y SALARIOS"/>
    <s v="MEDIO   "/>
    <s v="MEDIO   "/>
    <s v="MEDIO   "/>
    <s v="MEDIO   "/>
    <n v="0.5"/>
    <x v="2"/>
    <n v="56891526"/>
    <n v="1"/>
    <x v="5"/>
    <m/>
    <s v="NO"/>
    <n v="0"/>
    <s v="6 años"/>
    <s v="ELIDIO VALLE VALLE"/>
    <n v="43724"/>
    <d v="2019-09-16T00:00:00"/>
    <n v="172633"/>
    <s v="EDUCACION"/>
    <s v="La contestación de la demanda se envió al correo electrónico del JUZGADO PROMISCUO DEL CIRCUITO DE JERICO ANTIOQUIA, en la fecha 13 de noviembre de 2019. Se entregó a Lina mercedes para que lo enviara por correo 472 hacia el destino JERICO. Se envió contesación demanda, anexos antecedentes administrativos y poder conferido por el Departamento de Antioquia. "/>
    <d v="2020-07-31T00:00:00"/>
    <s v="2017-05"/>
    <s v="6"/>
    <s v="2020-06"/>
    <n v="0.76223816507249575"/>
    <n v="43364892.386414185"/>
    <n v="43364892.386414185"/>
    <d v="2023-05-01T00:00:00"/>
    <n v="2.7506849315068491"/>
    <n v="4.1522219311981093E-2"/>
    <n v="42697565.017254196"/>
    <n v="0.5"/>
    <s v="MEDIA"/>
    <x v="2"/>
    <n v="42697565.017254196"/>
  </r>
  <r>
    <n v="320"/>
    <d v="2013-10-02T00:00:00"/>
    <d v="2013-09-03T00:00:00"/>
    <s v="TRIBUNAL ADMINISTRATIVO DE ANTIOQUIA"/>
    <s v="05001233300020130139200"/>
    <s v="2019"/>
    <x v="0"/>
    <s v="LAURA ROSA GIRALDO MENDEZ"/>
    <m/>
    <m/>
    <x v="0"/>
    <s v="RECONOCIMIENTO Y PAGO DE OTRAS PRESTACIONES SALARIALES, SOLCIALES Y SALARIOS"/>
    <s v="MEDIO   "/>
    <s v="MEDIO   "/>
    <s v="MEDIO   "/>
    <s v="MEDIO   "/>
    <n v="0.5"/>
    <x v="2"/>
    <m/>
    <n v="1"/>
    <x v="12"/>
    <m/>
    <s v="NO"/>
    <n v="0"/>
    <s v="8 años"/>
    <s v="ELIDIO VALLE VALLE"/>
    <n v="43724"/>
    <d v="2019-09-16T00:00:00"/>
    <n v="172633"/>
    <s v="EDUCACION"/>
    <s v="FALLO DE SEGUNDA INSTANCIA PROFERIDO POR EL CONSEJO DE ESTADO, M.P. WILLIAM HERNÁNDEZ GÓMEZ, SECCION SEGUNDA - SUBSECCIÓN A."/>
    <d v="2020-07-31T00:00:00"/>
    <s v="2013-10"/>
    <s v="8"/>
    <s v="2020-06"/>
    <n v="0.92136104081409098"/>
    <n v="0"/>
    <n v="0"/>
    <d v="2021-09-30T00:00:00"/>
    <n v="1.167123287671233"/>
    <n v="4.1522219311981093E-2"/>
    <n v="0"/>
    <n v="0.5"/>
    <s v="MEDIA"/>
    <x v="2"/>
    <n v="0"/>
  </r>
  <r>
    <n v="321"/>
    <d v="2019-07-15T00:00:00"/>
    <d v="2019-06-28T00:00:00"/>
    <s v="JUZGADO OCTAVO ADMINISTRATIVO DEL CIRCUITO DE MEDELLIN "/>
    <s v="05001333300820190026000"/>
    <s v="2019"/>
    <x v="0"/>
    <s v="EDGAR DE JESÚS OSPINA"/>
    <s v="DIANA CAROLINA ALZATE QUINTERO"/>
    <n v="165819"/>
    <x v="3"/>
    <s v="RECONOCIMIENTO Y PAGO DE OTRAS PRESTACIONES SALARIALES, SOLCIALES Y SALARIOS"/>
    <s v="MEDIO   "/>
    <s v="MEDIO   "/>
    <s v="MEDIO   "/>
    <s v="MEDIO   "/>
    <n v="0.5"/>
    <x v="2"/>
    <n v="14362427"/>
    <n v="1"/>
    <x v="10"/>
    <m/>
    <s v="NO"/>
    <n v="0"/>
    <s v="4 AÑOS"/>
    <s v="ELIDIO VALLE VALLE"/>
    <n v="43724"/>
    <d v="2019-09-16T00:00:00"/>
    <n v="172633"/>
    <s v="EDUCACION"/>
    <m/>
    <d v="2020-07-31T00:00:00"/>
    <s v="2019-07"/>
    <s v="4"/>
    <s v="2020-06"/>
    <n v="1.0197202253740043"/>
    <n v="14645657.297357684"/>
    <n v="14645657.297357684"/>
    <d v="2023-07-14T00:00:00"/>
    <n v="2.9534246575342467"/>
    <n v="4.1522219311981093E-2"/>
    <n v="14403806.771195607"/>
    <n v="0.5"/>
    <s v="MEDIA"/>
    <x v="2"/>
    <n v="14403806.771195607"/>
  </r>
  <r>
    <n v="322"/>
    <d v="2019-10-17T00:00:00"/>
    <d v="2019-09-09T00:00:00"/>
    <s v="JUZGADO VEINTIOCHO ADMINISTRATIVO DEL CIRCUITO DE MEDELLIN "/>
    <s v="05001333302820190037400"/>
    <s v="2019"/>
    <x v="0"/>
    <s v="CERVECERIA UNION S.A."/>
    <s v="LAURA NATALIA TABARES TORRES"/>
    <n v="314527"/>
    <x v="0"/>
    <s v="RECONOCIMIENTO Y PAGO DE OTRAS PRESTACIONES SALARIALES, SOLCIALES Y SALARIOS"/>
    <s v="MEDIO   "/>
    <s v="MEDIO   "/>
    <s v="MEDIO   "/>
    <s v="MEDIO   "/>
    <n v="0.5"/>
    <x v="2"/>
    <n v="7760570"/>
    <n v="1"/>
    <x v="10"/>
    <m/>
    <s v="NO"/>
    <n v="0"/>
    <s v="5 AÑOS"/>
    <s v="ELIDIO VALLE VALLE"/>
    <n v="43724"/>
    <d v="2019-09-16T00:00:00"/>
    <n v="172633"/>
    <s v="EDUCACION"/>
    <m/>
    <d v="2020-07-31T00:00:00"/>
    <s v="2019-10"/>
    <s v="5"/>
    <s v="2020-06"/>
    <n v="1.0148892971091559"/>
    <n v="7876119.4324664017"/>
    <n v="7876119.4324664017"/>
    <d v="2024-10-15T00:00:00"/>
    <n v="4.2109589041095887"/>
    <n v="4.1522219311981093E-2"/>
    <n v="7691332.5285699982"/>
    <n v="0.5"/>
    <s v="MEDIA"/>
    <x v="2"/>
    <n v="7691332.5285699982"/>
  </r>
  <r>
    <n v="323"/>
    <d v="2019-11-06T00:00:00"/>
    <d v="2019-11-01T00:00:00"/>
    <s v="JUZGADO VEINTISÉIS ADMINISTRATIVO DEL CIRCUITO DE MEDELLIN "/>
    <s v="05001333302620190045600"/>
    <s v="2019"/>
    <x v="0"/>
    <s v="FRANCISCO HUMBERTO CADAVID RESTREPO"/>
    <s v="CARLOS ALBERTO ALVAREZ ALVAREZ"/>
    <n v="156533"/>
    <x v="3"/>
    <s v="IMPUESTOS"/>
    <s v="MEDIO   "/>
    <s v="MEDIO   "/>
    <s v="MEDIO   "/>
    <s v="MEDIO   "/>
    <n v="0.5"/>
    <x v="2"/>
    <n v="8230000"/>
    <n v="1"/>
    <x v="10"/>
    <m/>
    <s v="NO"/>
    <n v="0"/>
    <s v="5 años"/>
    <s v="ELIDIO VALLE VALLE"/>
    <n v="43724"/>
    <d v="2019-09-16T00:00:00"/>
    <n v="172633"/>
    <s v="HACIENDA"/>
    <m/>
    <d v="2020-07-31T00:00:00"/>
    <s v="2019-11"/>
    <s v="5"/>
    <s v="2020-06"/>
    <n v="1.0138110875024144"/>
    <n v="8343665.250144871"/>
    <n v="8343665.250144871"/>
    <d v="2024-11-04T00:00:00"/>
    <n v="4.2657534246575342"/>
    <n v="4.1522219311981093E-2"/>
    <n v="8145392.1959471973"/>
    <n v="0.5"/>
    <s v="MEDIA"/>
    <x v="2"/>
    <n v="8145392.1959471973"/>
  </r>
  <r>
    <n v="324"/>
    <d v="2017-08-30T00:00:00"/>
    <d v="2017-02-28T00:00:00"/>
    <s v="JUZGADO ONCE LABORAL DEL CIRCUITO DE MEDELLÍN"/>
    <s v="05001310501120170014800"/>
    <s v="2019"/>
    <x v="1"/>
    <s v="OSCAR ALBERTO RÍOS BETANCUR"/>
    <s v="RODRIGO ALBERTO GIRALDO RODRIGUEZ"/>
    <n v="216675"/>
    <x v="2"/>
    <s v="RECONOCIMIENTO Y PAGO DE OTRAS PRESTACIONES SALARIALES, SOLCIALES Y SALARIOS"/>
    <s v="MEDIO   "/>
    <s v="MEDIO   "/>
    <s v="MEDIO   "/>
    <s v="MEDIO   "/>
    <n v="0.5"/>
    <x v="2"/>
    <n v="77413241"/>
    <n v="1"/>
    <x v="5"/>
    <m/>
    <s v="NO"/>
    <n v="0"/>
    <s v="5 años"/>
    <s v="ELIDIO VALLE VALLE"/>
    <n v="43724"/>
    <d v="2019-09-16T00:00:00"/>
    <n v="172633"/>
    <s v="EDUCACION"/>
    <m/>
    <d v="2020-07-31T00:00:00"/>
    <s v="2017-08"/>
    <s v="5"/>
    <s v="2020-06"/>
    <n v="0.76068958550881771"/>
    <n v="58887446.209184214"/>
    <n v="58887446.209184214"/>
    <d v="2022-08-29T00:00:00"/>
    <n v="2.0794520547945203"/>
    <n v="4.1522219311981093E-2"/>
    <n v="58201087.176812172"/>
    <n v="0.5"/>
    <s v="MEDIA"/>
    <x v="2"/>
    <n v="58201087.176812172"/>
  </r>
  <r>
    <n v="325"/>
    <d v="2018-04-08T00:00:00"/>
    <d v="2018-04-08T00:00:00"/>
    <s v="JUZGADO PROMISCUO DEL CIRCUITO DE AMALFI"/>
    <s v="05031318900120180019900"/>
    <s v="2019"/>
    <x v="1"/>
    <s v="LUZ MARINA ATEHORTÚA VALDÉS"/>
    <s v="NATALIA BOTERO MANCO"/>
    <n v="172735"/>
    <x v="2"/>
    <s v="RECONOCIMIENTO Y PAGO DE OTRAS PRESTACIONES SALARIALES, SOLCIALES Y SALARIOS"/>
    <s v="MEDIO   "/>
    <s v="MEDIO   "/>
    <s v="MEDIO   "/>
    <s v="MEDIO   "/>
    <n v="0.5"/>
    <x v="2"/>
    <n v="9856214"/>
    <n v="1"/>
    <x v="5"/>
    <m/>
    <s v="NO"/>
    <n v="0"/>
    <s v="5 años"/>
    <s v="ELIDIO VALLE VALLE"/>
    <n v="43724"/>
    <d v="2019-09-16T00:00:00"/>
    <n v="172633"/>
    <s v="EDUCACION"/>
    <m/>
    <d v="2020-07-31T00:00:00"/>
    <s v="2018-04"/>
    <s v="5"/>
    <s v="2020-06"/>
    <n v="0.74078668525523483"/>
    <n v="7301352.098226239"/>
    <n v="7301352.098226239"/>
    <d v="2023-04-07T00:00:00"/>
    <n v="2.6849315068493151"/>
    <n v="4.1522219311981093E-2"/>
    <n v="7191659.679328165"/>
    <n v="0.5"/>
    <s v="MEDIA"/>
    <x v="2"/>
    <n v="7191659.679328165"/>
  </r>
  <r>
    <n v="326"/>
    <d v="2019-10-28T00:00:00"/>
    <d v="2018-11-01T00:00:00"/>
    <s v="JUZGADO TREINTA Y DOS ADMINISTRATIVO DE ORALIDAD DE MEDELLIN"/>
    <s v="05001333303220180025200"/>
    <s v="2019"/>
    <x v="0"/>
    <s v="ALEJANDRA PATRICIA RAMIREZ ATEHORTÚA"/>
    <s v="DIEGO LEÓN TAMAYO CASTRO"/>
    <n v="205370"/>
    <x v="0"/>
    <s v="RELIQUIDACIÓN DE LA PENSIÓN"/>
    <s v="BAJO"/>
    <s v="BAJO"/>
    <s v="BAJO"/>
    <s v="ALTO"/>
    <n v="0.38249999999999995"/>
    <x v="2"/>
    <n v="17623454"/>
    <n v="1"/>
    <x v="10"/>
    <m/>
    <s v="NO"/>
    <n v="0"/>
    <s v="6 años"/>
    <s v="ELIDIO VALLE VALLE"/>
    <n v="43724"/>
    <d v="2019-09-16T00:00:00"/>
    <n v="172633"/>
    <s v="EDUCACION"/>
    <m/>
    <d v="2020-07-31T00:00:00"/>
    <s v="2019-10"/>
    <s v="6"/>
    <s v="2020-06"/>
    <n v="1.0148892971091559"/>
    <n v="17885854.842695542"/>
    <n v="17885854.842695542"/>
    <d v="2025-10-26T00:00:00"/>
    <n v="5.2410958904109588"/>
    <n v="4.1522219311981093E-2"/>
    <n v="17365075.037869181"/>
    <n v="0.38249999999999995"/>
    <s v="MEDIA"/>
    <x v="2"/>
    <n v="17365075.037869181"/>
  </r>
  <r>
    <n v="327"/>
    <d v="2019-12-13T00:00:00"/>
    <d v="2019-12-13T00:00:00"/>
    <s v="JUZGADO PROMISCUO DEL CIRCUITO DE SANTAFÉ DE ANTIOQUIA"/>
    <s v="05042318900120190017100"/>
    <s v="2019"/>
    <x v="2"/>
    <s v="CARLOS  FELIPE GUTIÉRREZ MORENO"/>
    <s v="CARLOS  FELIPE GUTIÉRREZ MORENO"/>
    <m/>
    <x v="10"/>
    <s v="OTRAS"/>
    <s v="ALTO"/>
    <s v="ALTO"/>
    <s v="MEDIO   "/>
    <s v="ALTO"/>
    <n v="0.95000000000000007"/>
    <x v="0"/>
    <n v="100000"/>
    <n v="10"/>
    <x v="5"/>
    <m/>
    <s v="NO"/>
    <n v="0"/>
    <s v=" 1 año"/>
    <s v="ELIDIO VALLE VALLE"/>
    <n v="43724"/>
    <d v="2019-09-16T00:00:00"/>
    <n v="172633"/>
    <s v="EDUCACION"/>
    <m/>
    <d v="2020-07-31T00:00:00"/>
    <s v="2019-12"/>
    <s v="1"/>
    <s v="2020-06"/>
    <n v="1.011271676300578"/>
    <n v="101127.1676300578"/>
    <n v="1011271.6763005779"/>
    <d v="2020-12-12T00:00:00"/>
    <n v="0.36712328767123287"/>
    <n v="4.1522219311981093E-2"/>
    <n v="1009180.6791418466"/>
    <n v="0.95000000000000007"/>
    <s v="ALTA"/>
    <x v="0"/>
    <n v="1009180.6791418466"/>
  </r>
  <r>
    <n v="328"/>
    <d v="2018-11-09T00:00:00"/>
    <d v="2018-10-17T00:00:00"/>
    <s v="JUZGADO SEGUNDO ADMINISTRATIVO DE ORALIDAD"/>
    <s v="05001333300220180054700"/>
    <s v="2019"/>
    <x v="0"/>
    <s v="LUZ ALBA VÉLEZ SERNA"/>
    <s v="ALVARO QUINTERO SEPÚLVEDA"/>
    <n v="25264"/>
    <x v="3"/>
    <s v="RECONOCIMIENTO Y PAGO DE OTRAS PRESTACIONES SALARIALES, SOLCIALES Y SALARIOS"/>
    <s v="MEDIO   "/>
    <s v="BAJO"/>
    <s v="BAJO"/>
    <s v="ALTO"/>
    <n v="0.47249999999999998"/>
    <x v="2"/>
    <n v="4300000"/>
    <n v="1"/>
    <x v="0"/>
    <m/>
    <s v="NO"/>
    <n v="0"/>
    <s v="5 años"/>
    <s v="ELIDIO VALLE VALLE"/>
    <n v="43724"/>
    <d v="2019-09-16T00:00:00"/>
    <n v="172633"/>
    <s v="GESTION HUMANA Y DLLO ORGANIZACIONAL"/>
    <s v="05/02/2020. ENTREGADO POR EL DR. JUAN PABLO PÉREZ OSPINA-"/>
    <d v="2020-07-31T00:00:00"/>
    <s v="2018-11"/>
    <s v="5"/>
    <s v="2020-06"/>
    <n v="0.73486768506759159"/>
    <n v="3159931.0457906439"/>
    <n v="3159931.0457906439"/>
    <d v="2023-11-08T00:00:00"/>
    <n v="3.2739726027397262"/>
    <n v="4.1522219311981093E-2"/>
    <n v="3102138.2599051856"/>
    <n v="0.47249999999999998"/>
    <s v="MEDIA"/>
    <x v="2"/>
    <n v="3102138.2599051856"/>
  </r>
  <r>
    <n v="329"/>
    <d v="2019-05-08T00:00:00"/>
    <d v="2019-03-06T00:00:00"/>
    <s v="JUZGADO VEINTISETE ADMINISTRATIVO DE ORALIDAD "/>
    <s v="05001333302720190009400"/>
    <s v="2019"/>
    <x v="0"/>
    <s v="FANNY OLIMPIA SAMPAYO ÁLVAREZ"/>
    <s v="ALVARO QUINTERO SEPÚLVEDA"/>
    <n v="25264"/>
    <x v="3"/>
    <s v="RECONOCIMIENTO Y PAGO DE OTRAS PRESTACIONES SALARIALES, SOLCIALES Y SALARIOS"/>
    <s v="MEDIO   "/>
    <s v="BAJO"/>
    <s v="BAJO"/>
    <s v="ALTO"/>
    <n v="0.47249999999999998"/>
    <x v="2"/>
    <n v="4300000"/>
    <n v="1"/>
    <x v="5"/>
    <m/>
    <s v="NO"/>
    <n v="0"/>
    <s v="5 años"/>
    <s v="ELIDIO VALLE VALLE"/>
    <n v="43724"/>
    <d v="2019-09-16T00:00:00"/>
    <n v="172633"/>
    <s v="GESTION HUMANA Y DLLO ORGANIZACIONAL"/>
    <s v="05/02/2020. ENTREGADO POR EL DR. JUAN PABLO PÉREZ OSPINA-"/>
    <d v="2020-07-31T00:00:00"/>
    <s v="2019-05"/>
    <s v="5"/>
    <s v="2020-06"/>
    <n v="1.0246973838344398"/>
    <n v="4406198.7504880913"/>
    <n v="4406198.7504880913"/>
    <d v="2024-05-06T00:00:00"/>
    <n v="3.7671232876712328"/>
    <n v="4.1522219311981093E-2"/>
    <n v="4313602.554057708"/>
    <n v="0.47249999999999998"/>
    <s v="MEDIA"/>
    <x v="2"/>
    <n v="4313602.554057708"/>
  </r>
  <r>
    <n v="330"/>
    <d v="2018-11-26T00:00:00"/>
    <d v="2018-11-01T00:00:00"/>
    <s v="JUZGADO ONCE ADMINISTRATIVO DE ORALIDAD "/>
    <s v="05001333301120180042000"/>
    <s v="2019"/>
    <x v="0"/>
    <s v="GLORIA ALEXANDRA ZULETA QUINTERO"/>
    <s v="ALVARO QUINTERO SEPÚLVEDA"/>
    <n v="25264"/>
    <x v="3"/>
    <s v="RECONOCIMIENTO Y PAGO DE OTRAS PRESTACIONES SALARIALES, SOLCIALES Y SALARIOS"/>
    <s v="MEDIO   "/>
    <s v="BAJO"/>
    <s v="BAJO"/>
    <s v="ALTO"/>
    <n v="0.47249999999999998"/>
    <x v="2"/>
    <n v="4300000"/>
    <n v="1"/>
    <x v="1"/>
    <m/>
    <s v="NO"/>
    <n v="0"/>
    <s v="5 años"/>
    <s v="ELIDIO VALLE VALLE"/>
    <n v="43724"/>
    <d v="2019-09-16T00:00:00"/>
    <n v="172633"/>
    <s v="GESTION HUMANA Y DLLO ORGANIZACIONAL"/>
    <s v="05/02/2020. ENTREGADO POR EL DR. JUAN PABLO PÉREZ OSPINA- 01/06/2020 Se dicta sentencia de primera instancia. Se niegan pretensiones de la demanda. "/>
    <d v="2020-07-31T00:00:00"/>
    <s v="2018-11"/>
    <s v="5"/>
    <s v="2020-06"/>
    <n v="0.73486768506759159"/>
    <n v="3159931.0457906439"/>
    <n v="3159931.0457906439"/>
    <d v="2023-11-25T00:00:00"/>
    <n v="3.3205479452054796"/>
    <n v="4.1522219311981093E-2"/>
    <n v="3101323.7746376079"/>
    <n v="0.47249999999999998"/>
    <s v="MEDIA"/>
    <x v="2"/>
    <n v="3101323.7746376079"/>
  </r>
  <r>
    <n v="331"/>
    <d v="2018-11-09T00:00:00"/>
    <d v="2018-10-30T00:00:00"/>
    <s v="JUZGADO TREINTA Y DOS ADMINISTRATIVO DE ORALIDAD "/>
    <s v="05001333303220180024400"/>
    <s v="2019"/>
    <x v="0"/>
    <s v="OCTAVIO DE JESÚS MONTOYA PATIÑO"/>
    <s v="ALVARO QUINTERO SEPÚLVEDA"/>
    <n v="25264"/>
    <x v="3"/>
    <s v="RECONOCIMIENTO Y PAGO DE OTRAS PRESTACIONES SALARIALES, SOLCIALES Y SALARIOS"/>
    <s v="MEDIO   "/>
    <s v="BAJO"/>
    <s v="BAJO"/>
    <s v="ALTO"/>
    <n v="0.47249999999999998"/>
    <x v="2"/>
    <n v="4300000"/>
    <n v="1"/>
    <x v="0"/>
    <m/>
    <s v="NO"/>
    <n v="0"/>
    <s v="5 años"/>
    <s v="ELIDIO VALLE VALLE"/>
    <n v="43724"/>
    <d v="2019-09-16T00:00:00"/>
    <n v="172633"/>
    <s v="GESTION HUMANA Y DLLO ORGANIZACIONAL"/>
    <m/>
    <d v="2020-07-31T00:00:00"/>
    <s v="2018-11"/>
    <s v="5"/>
    <s v="2020-06"/>
    <n v="0.73486768506759159"/>
    <n v="3159931.0457906439"/>
    <n v="3159931.0457906439"/>
    <d v="2023-11-08T00:00:00"/>
    <n v="3.2739726027397262"/>
    <n v="4.1522219311981093E-2"/>
    <n v="3102138.2599051856"/>
    <n v="0.47249999999999998"/>
    <s v="MEDIA"/>
    <x v="2"/>
    <n v="3102138.2599051856"/>
  </r>
  <r>
    <n v="332"/>
    <d v="2019-02-04T00:00:00"/>
    <d v="2018-11-22T00:00:00"/>
    <s v="JUZGADO SÉPTIMO ADMINISTRATIVO DE ORALIDAD "/>
    <s v="05001333300720180045900"/>
    <s v="2019"/>
    <x v="0"/>
    <s v="ÁNGELA MARÍA LONDOÑO GAVIRIA"/>
    <s v="ALVARO QUINTERO SEPÚLVEDA"/>
    <n v="25264"/>
    <x v="3"/>
    <s v="RECONOCIMIENTO Y PAGO DE OTRAS PRESTACIONES SALARIALES, SOLCIALES Y SALARIOS"/>
    <s v="MEDIO   "/>
    <s v="BAJO"/>
    <s v="BAJO"/>
    <s v="ALTO"/>
    <n v="0.47249999999999998"/>
    <x v="2"/>
    <n v="4300000"/>
    <n v="1"/>
    <x v="5"/>
    <m/>
    <s v="NO"/>
    <n v="0"/>
    <s v="5 años"/>
    <s v="ELIDIO VALLE VALLE"/>
    <n v="43724"/>
    <d v="2019-09-16T00:00:00"/>
    <n v="172633"/>
    <s v="GESTION HUMANA Y DLLO ORGANIZACIONAL"/>
    <s v="05/02/2020. ENTREGADO POR EL DR. JUAN PABLO PÉREZ OSPINA-"/>
    <d v="2020-07-31T00:00:00"/>
    <s v="2019-02"/>
    <s v="5"/>
    <s v="2020-06"/>
    <n v="1.0374579956513144"/>
    <n v="4461069.3813006515"/>
    <n v="4461069.3813006515"/>
    <d v="2024-02-03T00:00:00"/>
    <n v="3.5123287671232877"/>
    <n v="4.1522219311981093E-2"/>
    <n v="4373598.3514368087"/>
    <n v="0.47249999999999998"/>
    <s v="MEDIA"/>
    <x v="2"/>
    <n v="4373598.3514368087"/>
  </r>
  <r>
    <n v="333"/>
    <d v="2019-03-22T00:00:00"/>
    <d v="2019-03-06T00:00:00"/>
    <s v="JUZGADO DÉCIMO ADMINISTRATIVO DE ORALIDAD "/>
    <s v="05001333301020190010200"/>
    <s v="2019"/>
    <x v="0"/>
    <s v="GLADYS OLIVA BRAND ARROYAVE"/>
    <s v="ALVARO QUINTERO SEPÚLVEDA"/>
    <n v="25264"/>
    <x v="3"/>
    <s v="RECONOCIMIENTO Y PAGO DE OTRAS PRESTACIONES SALARIALES, SOLCIALES Y SALARIOS"/>
    <s v="MEDIO   "/>
    <s v="BAJO"/>
    <s v="BAJO"/>
    <s v="ALTO"/>
    <n v="0.47249999999999998"/>
    <x v="2"/>
    <n v="4300000"/>
    <n v="1"/>
    <x v="5"/>
    <m/>
    <s v="NO"/>
    <n v="0"/>
    <s v="5 años"/>
    <s v="ELIDIO VALLE VALLE"/>
    <n v="43724"/>
    <d v="2019-09-16T00:00:00"/>
    <n v="172633"/>
    <s v="GESTION HUMANA Y DLLO ORGANIZACIONAL"/>
    <s v="05/02/2020. ENTREGADO POR EL DR. JUAN PABLO PÉREZ OSPINA-"/>
    <d v="2020-07-31T00:00:00"/>
    <s v="2019-03"/>
    <s v="5"/>
    <s v="2020-06"/>
    <n v="1.0329659515843337"/>
    <n v="4441753.5918126348"/>
    <n v="4441753.5918126348"/>
    <d v="2024-03-20T00:00:00"/>
    <n v="3.6383561643835618"/>
    <n v="4.1522219311981093E-2"/>
    <n v="4351568.2405965216"/>
    <n v="0.47249999999999998"/>
    <s v="MEDIA"/>
    <x v="2"/>
    <n v="4351568.2405965216"/>
  </r>
  <r>
    <n v="334"/>
    <d v="2018-11-09T00:00:00"/>
    <d v="2018-10-17T00:00:00"/>
    <s v="JUZGADO SEGUNDO ADMINISTRATIVO DE ORALIDAD "/>
    <s v="05001333300220180054600"/>
    <s v="2019"/>
    <x v="0"/>
    <s v="POLICARPA INÉS CARDOZA MARTÍNEZ"/>
    <s v="ALVARO QUINTERO SEPÚLVEDA"/>
    <n v="25264"/>
    <x v="3"/>
    <s v="RECONOCIMIENTO Y PAGO DE OTRAS PRESTACIONES SALARIALES, SOLCIALES Y SALARIOS"/>
    <s v="ALTO"/>
    <s v="BAJO"/>
    <s v="BAJO"/>
    <s v="ALTO"/>
    <n v="0.57250000000000001"/>
    <x v="0"/>
    <n v="4300000"/>
    <n v="1"/>
    <x v="0"/>
    <m/>
    <s v="NO"/>
    <n v="0"/>
    <s v="5 años"/>
    <s v="ELIDIO VALLE VALLE"/>
    <n v="43724"/>
    <d v="2019-09-16T00:00:00"/>
    <n v="172633"/>
    <s v="GESTION HUMANA Y DLLO ORGANIZACIONAL"/>
    <s v="05/02/2020. ENTREGADO POR EL DR. JUAN PABLO PÉREZ OSPINA-"/>
    <d v="2020-07-31T00:00:00"/>
    <s v="2018-11"/>
    <s v="5"/>
    <s v="2020-06"/>
    <n v="0.73486768506759159"/>
    <n v="3159931.0457906439"/>
    <n v="3159931.0457906439"/>
    <d v="2023-11-08T00:00:00"/>
    <n v="3.2739726027397262"/>
    <n v="4.1522219311981093E-2"/>
    <n v="3102138.2599051856"/>
    <n v="0.57250000000000001"/>
    <s v="ALTA"/>
    <x v="0"/>
    <n v="3102138.2599051856"/>
  </r>
  <r>
    <n v="335"/>
    <d v="2019-12-10T00:00:00"/>
    <d v="2019-11-18T00:00:00"/>
    <s v="JUZGADO QUINCE LABORAL DE MEDELLIN"/>
    <s v="05001310501520190076000"/>
    <s v="2019"/>
    <x v="1"/>
    <s v="MRTHA OLIVA GÓMEZ VALENCIA"/>
    <s v="OSCAR ALBERTO VELÁSQUEZ ALZATE"/>
    <n v="97340"/>
    <x v="2"/>
    <s v="PENSIÓN DE SOBREVIVIENTES"/>
    <s v="MEDIO   "/>
    <s v="BAJO"/>
    <s v="BAJO"/>
    <s v="ALTO"/>
    <n v="0.47249999999999998"/>
    <x v="2"/>
    <n v="65000000"/>
    <n v="1"/>
    <x v="7"/>
    <m/>
    <s v="NO"/>
    <n v="0"/>
    <s v="5 años"/>
    <s v="ELIDIO VALLE VALLE"/>
    <n v="43724"/>
    <d v="2019-09-16T00:00:00"/>
    <n v="172633"/>
    <s v="GENERAL"/>
    <m/>
    <d v="2020-07-31T00:00:00"/>
    <s v="2019-12"/>
    <s v="5"/>
    <s v="2020-06"/>
    <n v="1.011271676300578"/>
    <n v="65732658.959537573"/>
    <n v="65732658.959537573"/>
    <d v="2024-12-08T00:00:00"/>
    <n v="4.3589041095890408"/>
    <n v="4.1522219311981093E-2"/>
    <n v="64136941.442184791"/>
    <n v="0.47249999999999998"/>
    <s v="MEDIA"/>
    <x v="2"/>
    <n v="64136941.442184791"/>
  </r>
  <r>
    <n v="336"/>
    <d v="2018-08-14T00:00:00"/>
    <d v="2018-07-31T00:00:00"/>
    <s v="JUZGADO TRECE ADMINISTRATIVO DE ORALIDAD"/>
    <s v="05001333301320180028900"/>
    <s v="2019"/>
    <x v="0"/>
    <s v="DORA INÉS GÓMEZ DE MARIN"/>
    <s v="CARLOS ALBERTO VARGAS FLOREZ"/>
    <n v="81576"/>
    <x v="3"/>
    <s v="RELIQUIDACIÓN DE LA PENSIÓN"/>
    <s v="MEDIO   "/>
    <s v="BAJO"/>
    <s v="BAJO"/>
    <s v="ALTO"/>
    <n v="0.47249999999999998"/>
    <x v="2"/>
    <n v="8890180"/>
    <n v="1"/>
    <x v="1"/>
    <n v="0"/>
    <s v="NO"/>
    <n v="0"/>
    <s v="3 años"/>
    <s v="ELIDIO VALLE VALLE"/>
    <n v="43724"/>
    <d v="2019-09-16T00:00:00"/>
    <n v="172633"/>
    <s v="SECCIONAL DE SALUD Y PROTECCION SOCIAL"/>
    <s v="07/07/2020 SENTENCIA FAVORABLE EN PRIMERA INSTANCIA"/>
    <d v="2020-07-31T00:00:00"/>
    <s v="2018-08"/>
    <s v="3"/>
    <s v="2020-06"/>
    <n v="0.7378298404971021"/>
    <n v="6559440.0913905269"/>
    <n v="6559440.0913905269"/>
    <d v="2021-08-13T00:00:00"/>
    <n v="1.0356164383561643"/>
    <n v="4.1522219311981093E-2"/>
    <n v="6521252.5680193547"/>
    <n v="0.47249999999999998"/>
    <s v="MEDIA"/>
    <x v="2"/>
    <n v="6521252.5680193547"/>
  </r>
  <r>
    <n v="337"/>
    <d v="2020-07-10T00:00:00"/>
    <d v="2020-07-10T00:00:00"/>
    <s v="JUZGADO CUARTO ADMINISTRATIVO ORAL MEDELLIN"/>
    <s v="05001333300420200012700"/>
    <s v="2020"/>
    <x v="0"/>
    <s v="DORA ALICIA GIRALDO MAZO"/>
    <s v="DIANA CAROLINA ALZATE QUINTERO"/>
    <n v="165819"/>
    <x v="3"/>
    <s v="RECONOCIMIENTO Y PAGO DE OTRAS PRESTACIONES SALARIALES, SOLCIALES Y SALARIOS"/>
    <s v="ALTO"/>
    <s v="ALTO"/>
    <s v="MEDIO   "/>
    <s v="BAJO"/>
    <n v="0.61750000000000005"/>
    <x v="0"/>
    <n v="6783683"/>
    <n v="1"/>
    <x v="6"/>
    <m/>
    <s v="NO"/>
    <n v="0"/>
    <s v="3 años"/>
    <s v="ELIDIO VALLE VALLE"/>
    <n v="43724"/>
    <d v="2019-09-16T00:00:00"/>
    <n v="172633"/>
    <s v="EDUCACION"/>
    <s v="29/07/2020 A la fecha la demanda no tiene AUTO ADMISORIO."/>
    <d v="2020-07-31T00:00:00"/>
    <s v="2020-07"/>
    <s v="3"/>
    <s v="2020-06"/>
    <n v="1"/>
    <n v="6783683"/>
    <n v="6783683"/>
    <d v="2023-07-10T00:00:00"/>
    <n v="2.9424657534246577"/>
    <n v="4.1522219311981093E-2"/>
    <n v="6672073.1269338774"/>
    <n v="0.61750000000000005"/>
    <s v="ALTA"/>
    <x v="0"/>
    <n v="6672073.1269338774"/>
  </r>
  <r>
    <n v="338"/>
    <d v="2020-07-08T00:00:00"/>
    <d v="2020-03-13T00:00:00"/>
    <s v="JUZGADO VEINTICUATRO ADMINISTRATIVO ORAL MEDELLIN"/>
    <s v="05001333302420200009200"/>
    <s v="2020"/>
    <x v="0"/>
    <s v="JUAN CARLOS RESTREPO GONZÁLEZ"/>
    <m/>
    <m/>
    <x v="3"/>
    <s v="OTRAS"/>
    <s v="BAJO"/>
    <s v="ALTO"/>
    <s v="MEDIO   "/>
    <s v="BAJO"/>
    <n v="0.42749999999999999"/>
    <x v="2"/>
    <m/>
    <n v="1"/>
    <x v="10"/>
    <m/>
    <s v="NO"/>
    <n v="0"/>
    <s v="3 años"/>
    <s v="ELIDIO VALLE VALLE"/>
    <n v="43724"/>
    <d v="2019-09-16T00:00:00"/>
    <n v="172633"/>
    <m/>
    <s v="29/07/2020 En el presente cuadro hace falta algunos datos, porque no poseeo la copia de la demanda, una vez se notifique la demanda, completaré los cuadros que hace falta."/>
    <d v="2020-07-31T00:00:00"/>
    <s v="2020-07"/>
    <s v="3"/>
    <s v="2020-06"/>
    <n v="1"/>
    <n v="0"/>
    <n v="0"/>
    <d v="2023-07-08T00:00:00"/>
    <n v="2.9369863013698629"/>
    <n v="4.1522219311981093E-2"/>
    <n v="0"/>
    <n v="0.42749999999999999"/>
    <s v="MEDIA"/>
    <x v="2"/>
    <n v="0"/>
  </r>
  <r>
    <n v="339"/>
    <d v="2013-05-17T00:00:00"/>
    <d v="2013-05-16T00:00:00"/>
    <s v="TRIBUNAL ADMINISTRATIVO DE ANTIOQUIA"/>
    <s v="05001233300020130048300"/>
    <s v="2019"/>
    <x v="0"/>
    <s v="MARTHA CECILIA, GILMA Y OLIVA VALENCIA CARDONA "/>
    <s v="ANA TERESA MIRA LLANO"/>
    <n v="61116"/>
    <x v="1"/>
    <s v="FALLA EN EL SERVICIO OTRAS CAUSAS"/>
    <s v="MEDIO   "/>
    <s v="BAJO"/>
    <s v="BAJO"/>
    <s v="BAJO"/>
    <n v="0.14000000000000001"/>
    <x v="3"/>
    <n v="34000000000"/>
    <n v="0.1"/>
    <x v="3"/>
    <m/>
    <s v="NO"/>
    <s v="NO"/>
    <s v="8 años"/>
    <s v="FRANCISCO JOSÉ GIRALDO DUQUE"/>
    <s v="Decreto 3899"/>
    <d v="2019-10-15T00:00:00"/>
    <n v="146212"/>
    <s v="PLANEACION"/>
    <s v="PLANEACION - CATASTRO"/>
    <d v="2020-07-31T00:00:00"/>
    <s v="2013-05"/>
    <s v="8"/>
    <s v="2020-06"/>
    <n v="0.92501103743402557"/>
    <n v="31450375272.75687"/>
    <n v="3145037527.2756872"/>
    <d v="2021-05-15T00:00:00"/>
    <n v="0.78904109589041094"/>
    <n v="4.1522219311981093E-2"/>
    <n v="3131077609.528676"/>
    <n v="0.14000000000000001"/>
    <s v="BAJA"/>
    <x v="2"/>
    <n v="3131077609.528676"/>
  </r>
  <r>
    <n v="340"/>
    <d v="2013-05-08T00:00:00"/>
    <d v="2013-04-04T00:00:00"/>
    <s v="JUZGADO 29 ADMINISTRATIVO ORAL"/>
    <s v="05001333302920130031100"/>
    <s v="2019"/>
    <x v="0"/>
    <s v="PAECIA S.A.S."/>
    <s v="JUAN RICARDO PRIETO PELAEZ"/>
    <n v="102021"/>
    <x v="3"/>
    <s v="ADJUDICACIÓN"/>
    <s v="MEDIO   "/>
    <s v="BAJO"/>
    <s v="BAJO"/>
    <s v="BAJO"/>
    <n v="0.14000000000000001"/>
    <x v="3"/>
    <n v="87497849"/>
    <n v="1"/>
    <x v="4"/>
    <m/>
    <s v="NO"/>
    <s v="NO"/>
    <s v="8 años"/>
    <s v="FRANCISCO JOSÉ GIRALDO DUQUE"/>
    <s v="Decreto 3899"/>
    <d v="2019-10-15T00:00:00"/>
    <n v="146212"/>
    <s v="GENERAL"/>
    <m/>
    <d v="2020-07-31T00:00:00"/>
    <s v="2013-05"/>
    <s v="8"/>
    <s v="2020-06"/>
    <n v="0.92501103743402557"/>
    <n v="80936476.07673572"/>
    <n v="80936476.07673572"/>
    <d v="2021-05-06T00:00:00"/>
    <n v="0.76438356164383559"/>
    <n v="4.1522219311981093E-2"/>
    <n v="80588424.824987128"/>
    <n v="0.14000000000000001"/>
    <s v="BAJA"/>
    <x v="2"/>
    <n v="80588424.824987128"/>
  </r>
  <r>
    <n v="341"/>
    <d v="2013-06-24T00:00:00"/>
    <d v="2013-06-04T00:00:00"/>
    <s v="TRIBUNAL ADMINISTRATIVO DE ANTIOQUIA"/>
    <s v="05001233300020130090500"/>
    <s v="2019"/>
    <x v="0"/>
    <s v="CONSORCIO COBACO S.A., RAMIREZ Y CIA S.A."/>
    <s v="ANDREA VICTORIA MORALES"/>
    <n v="101865"/>
    <x v="6"/>
    <s v="EQUILIBRIO ECONOMICO"/>
    <s v="MEDIO   "/>
    <s v="MEDIO   "/>
    <s v="BAJO"/>
    <s v="BAJO"/>
    <n v="0.29750000000000004"/>
    <x v="2"/>
    <n v="1639723569"/>
    <n v="1"/>
    <x v="11"/>
    <m/>
    <s v="NO"/>
    <s v="NO"/>
    <s v="8 años"/>
    <s v="FRANCISCO JOSÉ GIRALDO DUQUE"/>
    <s v="Decreto 3899"/>
    <d v="2019-10-15T00:00:00"/>
    <n v="146212"/>
    <s v="INFRAESTRUCTURA"/>
    <s v="INFRAESTRUCTURA"/>
    <d v="2020-07-31T00:00:00"/>
    <s v="2013-06"/>
    <s v="8"/>
    <s v="2020-06"/>
    <n v="0.92284387796387113"/>
    <n v="1513208857.2047193"/>
    <n v="1513208857.2047193"/>
    <d v="2021-06-22T00:00:00"/>
    <n v="0.89315068493150684"/>
    <n v="4.1522219311981093E-2"/>
    <n v="1505608156.055584"/>
    <n v="0.29750000000000004"/>
    <s v="MEDIA"/>
    <x v="2"/>
    <n v="1505608156.055584"/>
  </r>
  <r>
    <n v="342"/>
    <d v="2013-07-22T00:00:00"/>
    <d v="2013-06-04T00:00:00"/>
    <s v="JUZGADO 7 ADMINISTRATIVO ORAL"/>
    <s v="05001333300720130053200"/>
    <s v="2019"/>
    <x v="0"/>
    <s v="MARIA JOSEFA RIVERA PALACIO"/>
    <s v="ADRIANA MARIA CARDONA LOPEZ"/>
    <n v="135916"/>
    <x v="1"/>
    <s v="FALLA EN EL SERVICIO OTRAS CAUSAS"/>
    <s v="ALTO"/>
    <s v="ALTO"/>
    <s v="BAJO"/>
    <s v="BAJO"/>
    <n v="0.57250000000000001"/>
    <x v="0"/>
    <n v="176370124"/>
    <n v="7.0000000000000007E-2"/>
    <x v="0"/>
    <m/>
    <s v="NO"/>
    <s v="NO"/>
    <s v="8 años"/>
    <s v="FRANCISCO JOSÉ GIRALDO DUQUE"/>
    <s v="Decreto 3899"/>
    <d v="2019-10-15T00:00:00"/>
    <n v="146212"/>
    <s v="INFRAESTRUCTURA"/>
    <s v="INFRAESTRUCTURA"/>
    <d v="2020-07-31T00:00:00"/>
    <s v="2013-07"/>
    <s v="8"/>
    <s v="2020-06"/>
    <n v="0.92242982903087822"/>
    <n v="162689063.3274748"/>
    <n v="11388234.432923237"/>
    <d v="2021-07-20T00:00:00"/>
    <n v="0.96986301369863015"/>
    <n v="4.1522219311981093E-2"/>
    <n v="11326132.801616808"/>
    <n v="0.57250000000000001"/>
    <s v="ALTA"/>
    <x v="0"/>
    <n v="11326132.801616808"/>
  </r>
  <r>
    <n v="343"/>
    <d v="2013-04-11T00:00:00"/>
    <d v="2013-03-19T00:00:00"/>
    <s v="JUZGADO 26 ADMINISTRATIVO ORAL"/>
    <s v="05001333302620130026600"/>
    <s v="2019"/>
    <x v="0"/>
    <s v="CONSORCIO CONSTRUCTOR DE VIAS (CONSTRUSAN LTDA)"/>
    <s v="CLAUDIA ALEXANDRA OSORIO P."/>
    <n v="96076"/>
    <x v="3"/>
    <s v="ADJUDICACIÓN"/>
    <s v="BAJO"/>
    <s v="BAJO"/>
    <s v="BAJO"/>
    <s v="MEDIO   "/>
    <n v="0.20749999999999999"/>
    <x v="3"/>
    <n v="103983405"/>
    <n v="1"/>
    <x v="1"/>
    <m/>
    <s v="NO"/>
    <s v="NO"/>
    <s v="8 años"/>
    <s v="FRANCISCO JOSÉ GIRALDO DUQUE"/>
    <s v="Decreto 3899"/>
    <d v="2019-10-15T00:00:00"/>
    <n v="146212"/>
    <s v="INFRAESTRUCTURA"/>
    <s v="INFRAESTRUCTURA (LA CARPETA FÍSICA CORRESPONDIENTE A ESTE PROCESO, NO SE HA ENCONTRADO DESDE LA ENTREGA DEL MISMO). "/>
    <d v="2020-07-31T00:00:00"/>
    <s v="2013-04"/>
    <s v="8"/>
    <s v="2020-06"/>
    <n v="0.92758915786922391"/>
    <n v="96453879.076324448"/>
    <n v="96453879.076324448"/>
    <d v="2021-04-09T00:00:00"/>
    <n v="0.69041095890410964"/>
    <n v="4.1522219311981093E-2"/>
    <n v="96079160.308906049"/>
    <n v="0.20749999999999999"/>
    <s v="BAJA"/>
    <x v="2"/>
    <n v="96079160.308906049"/>
  </r>
  <r>
    <n v="344"/>
    <d v="2013-08-28T00:00:00"/>
    <d v="2013-08-05T00:00:00"/>
    <s v="JUZGADO 30 ADMINISTRATIVO ORAL"/>
    <s v="05001333303020130065200"/>
    <s v="2019"/>
    <x v="0"/>
    <s v="OTILIA BOTERO LOAIZA"/>
    <s v="LUZ ELENA GALLEGO"/>
    <n v="39931"/>
    <x v="0"/>
    <s v="RELIQUIDACIÓN DE LA PENSIÓN"/>
    <s v="ALTO"/>
    <s v="ALTO"/>
    <s v="BAJO"/>
    <s v="BAJO"/>
    <n v="0.57250000000000001"/>
    <x v="0"/>
    <n v="17644904"/>
    <n v="0.5"/>
    <x v="9"/>
    <m/>
    <s v="NO"/>
    <s v="NO"/>
    <s v="8 años"/>
    <s v="FRANCISCO JOSÉ GIRALDO DUQUE"/>
    <s v="Decreto 3899"/>
    <d v="2019-10-15T00:00:00"/>
    <n v="146212"/>
    <s v="GESTION HUMANA Y DLLO ORGANIZACIONAL"/>
    <s v="PENSIONES ANTIOQUIA"/>
    <d v="2020-07-31T00:00:00"/>
    <s v="2013-08"/>
    <s v="8"/>
    <s v="2020-06"/>
    <n v="0.9216611549333561"/>
    <n v="16262622.599328194"/>
    <n v="8131311.2996640969"/>
    <d v="2021-08-26T00:00:00"/>
    <n v="1.0712328767123287"/>
    <n v="4.1522219311981093E-2"/>
    <n v="8082349.5749270665"/>
    <n v="0.57250000000000001"/>
    <s v="ALTA"/>
    <x v="0"/>
    <n v="8082349.5749270665"/>
  </r>
  <r>
    <n v="345"/>
    <d v="2012-07-09T00:00:00"/>
    <d v="2012-05-02T00:00:00"/>
    <s v="TRIBUNAL ADMINISTRATIVO DE ANTIOQUIA"/>
    <s v="05001233100020120065300"/>
    <s v="2019"/>
    <x v="0"/>
    <s v="ARMANDO TRUJILLO BARRIENTOS, MANUEL TRUJILLO CARDONA, NORA EMILSE CADONA CUARTAS, MARIA CLARA TRUJILLO CARDONA, BARBARA TRUJILLO CARDONA, SERGIO ESTEBAN GONZALEZ CARDONA. "/>
    <s v="OSCAR DARIO VILLEGAS POSADA"/>
    <n v="66848"/>
    <x v="1"/>
    <s v="FALLA EN EL SERVICIO OTRAS CAUSAS"/>
    <s v="BAJO"/>
    <s v="BAJO"/>
    <s v="BAJO"/>
    <s v="BAJO"/>
    <n v="0.05"/>
    <x v="1"/>
    <n v="11475700000"/>
    <n v="0"/>
    <x v="1"/>
    <m/>
    <s v="NO"/>
    <s v="NO"/>
    <s v="9 años"/>
    <s v="FRANCISCO JOSÉ GIRALDO DUQUE"/>
    <s v="Decreto 3899"/>
    <d v="2019-10-15T00:00:00"/>
    <n v="146212"/>
    <s v="GOBIERNO"/>
    <s v="PRESIDENCIA DE LA REPUBLICA (MINISTERIO DE JUSTICIA E INTERIOR), MINISTERIO DE DEFENSA, POLICIA NACIONAL, EJERCITO NACIONAL, MUNICIPIO DE TARAZA."/>
    <d v="2020-07-31T00:00:00"/>
    <s v="2012-07"/>
    <s v="9"/>
    <s v="2020-06"/>
    <n v="0.94293679258518415"/>
    <n v="10820859750.669798"/>
    <n v="0"/>
    <d v="2021-07-07T00:00:00"/>
    <n v="0.9342465753424658"/>
    <n v="4.1522219311981093E-2"/>
    <n v="0"/>
    <n v="0.05"/>
    <s v="REMOTA"/>
    <x v="1"/>
    <n v="0"/>
  </r>
  <r>
    <n v="346"/>
    <d v="2013-01-17T00:00:00"/>
    <d v="2012-11-22T00:00:00"/>
    <s v="JUZGADO 03 LABORAL CIRCUITO "/>
    <s v="05001310500320120142700"/>
    <s v="2019"/>
    <x v="1"/>
    <s v="HERNAN ALBERTO GALLEGO AGUDELO"/>
    <s v="CARLOS ARTURO CARDENAS E."/>
    <n v="54019"/>
    <x v="2"/>
    <s v="RECONOCIMIENTO Y PAGO DE OTRAS PRESTACIONES SALARIALES, SOLCIALES Y SALARIOS"/>
    <s v="BAJO"/>
    <s v="BAJO"/>
    <s v="BAJO"/>
    <s v="BAJO"/>
    <n v="0.05"/>
    <x v="1"/>
    <n v="26006400"/>
    <n v="0"/>
    <x v="13"/>
    <m/>
    <s v="NO"/>
    <n v="0"/>
    <s v="8 años"/>
    <s v="FRANCISCO JOSÉ GIRALDO DUQUE"/>
    <s v="Decreto 3899"/>
    <d v="2019-10-15T00:00:00"/>
    <n v="146212"/>
    <s v="GESTION HUMANA Y DLLO ORGANIZACIONAL"/>
    <s v="SENTENCIA FAVORABLE"/>
    <d v="2020-07-31T00:00:00"/>
    <s v="2013-01"/>
    <s v="8"/>
    <s v="2020-06"/>
    <n v="0.93598732150468988"/>
    <n v="24341660.677979566"/>
    <n v="0"/>
    <d v="2021-01-15T00:00:00"/>
    <n v="0.46027397260273972"/>
    <n v="4.1522219311981093E-2"/>
    <n v="0"/>
    <n v="0.05"/>
    <s v="REMOTA"/>
    <x v="1"/>
    <n v="0"/>
  </r>
  <r>
    <n v="347"/>
    <d v="2001-09-29T00:00:00"/>
    <d v="2001-09-29T00:00:00"/>
    <s v="JUZGADO 23 ADMINISTRATIVO ORAL"/>
    <s v="05001233100020010149300"/>
    <s v="2019"/>
    <x v="0"/>
    <s v="PABLO EMILIO CELIS MUÑOZ,AURA DELIA MUÑOZ, FRANCISCO ANTONIO CELIS VELASQUEZ, BLANCA INES CELIZ MUNOZ, MARIA TERESA CELIS MUÑOZ, JOSE RAMIRO CELIS MUÑOZ, BLANCA EDILIA CELIS MUÑOZ."/>
    <s v="MANUEL ANTONIO MUÑOZ"/>
    <n v="11385"/>
    <x v="1"/>
    <s v="FALLA EN EL SERVICIO OTRAS CAUSAS"/>
    <s v="BAJO"/>
    <s v="BAJO"/>
    <s v="BAJO"/>
    <s v="BAJO"/>
    <n v="0.05"/>
    <x v="1"/>
    <n v="770369889"/>
    <n v="0"/>
    <x v="1"/>
    <m/>
    <s v="NO"/>
    <s v="NO"/>
    <s v="20 años"/>
    <s v="FRANCISCO JOSÉ GIRALDO DUQUE"/>
    <s v="Decreto 3899"/>
    <d v="2019-10-15T00:00:00"/>
    <n v="146212"/>
    <s v="INFRAESTRUCTURA"/>
    <s v="INVIAS, MUNICIPIO DE MEDELLIN, AREA METROPLITANA "/>
    <d v="2020-07-31T00:00:00"/>
    <s v="2001-09"/>
    <s v="20"/>
    <s v="2020-06"/>
    <n v="1.5831603977818318"/>
    <n v="1219619099.9083855"/>
    <n v="0"/>
    <d v="2021-09-24T00:00:00"/>
    <n v="1.1506849315068493"/>
    <n v="4.1522219311981093E-2"/>
    <n v="0"/>
    <n v="0.05"/>
    <s v="REMOTA"/>
    <x v="1"/>
    <n v="0"/>
  </r>
  <r>
    <n v="348"/>
    <d v="2013-03-21T00:00:00"/>
    <d v="2013-01-18T00:00:00"/>
    <s v="JUZGADO 23 ADMINISTRATIVO ORAL"/>
    <s v="05001333302620130003300"/>
    <s v="2019"/>
    <x v="0"/>
    <s v="FRANCISCO ANTONIO RAMIREZ CHAVERRA, MARIA DOLLY ACEVEDO RESTREPO, RENSON ALARCA ACEVEDO, ANGELA MILDRED ALARCA ACEVEDO, LEIDY JOHANAN RAMIREZ ACEVEDOCRISTIAN CAMILO GARCES RAMIREZ."/>
    <s v="WALTER RAUL MEJIA CARDONA"/>
    <n v="90025"/>
    <x v="1"/>
    <s v="FALLA EN EL SERVICIO OTRAS CAUSAS"/>
    <s v="BAJO"/>
    <s v="BAJO"/>
    <s v="BAJO"/>
    <s v="BAJO"/>
    <n v="0.05"/>
    <x v="1"/>
    <n v="834647627"/>
    <n v="0"/>
    <x v="0"/>
    <m/>
    <s v="NO"/>
    <s v="NO"/>
    <s v="10 años"/>
    <s v="FRANCISCO JOSÉ GIRALDO DUQUE"/>
    <s v="Decreto 3899"/>
    <d v="2019-10-15T00:00:00"/>
    <n v="146212"/>
    <s v="DAPARD"/>
    <s v="MINISTERIO DE MEDIO AMBIENTE, FISCALIA GENERAL DE LA NACION, CONSEJO SUPERIOR DE LA JUDICATURA, INSTITUTO NACIONAL DE VIAS, INCO, CORANTIOQUIA, AREA METROPOLITANA, MUNICIPIO DE BELLO, SOCIEDAD MINERA PELAEZ HERMANOS S.C..S."/>
    <d v="2020-07-31T00:00:00"/>
    <s v="2013-03"/>
    <s v="10"/>
    <s v="2020-06"/>
    <n v="0.92993537998907516"/>
    <n v="776168358.17122483"/>
    <n v="0"/>
    <d v="2023-03-19T00:00:00"/>
    <n v="2.6328767123287671"/>
    <n v="4.1522219311981093E-2"/>
    <n v="0"/>
    <n v="0.05"/>
    <s v="REMOTA"/>
    <x v="1"/>
    <n v="0"/>
  </r>
  <r>
    <n v="349"/>
    <d v="2013-10-11T00:00:00"/>
    <d v="2013-07-30T00:00:00"/>
    <s v="JUZGADO 4 ADMINISTRATIVO ORAL"/>
    <s v="05001333300420130028400"/>
    <s v="2019"/>
    <x v="0"/>
    <s v="DIANA LUCIA GALEANO ORTEGA"/>
    <s v="JUAN CARLOS GAVIRIA DIAZ"/>
    <n v="60567"/>
    <x v="1"/>
    <s v="FALLA EN EL SERVICIO DE EDUCACIÓN"/>
    <s v="ALTO"/>
    <s v="ALTO"/>
    <s v="MEDIO   "/>
    <s v="ALTO"/>
    <n v="0.95000000000000007"/>
    <x v="0"/>
    <n v="587951577"/>
    <n v="0.34"/>
    <x v="4"/>
    <n v="204874884"/>
    <s v="NO"/>
    <s v="NO"/>
    <s v="8 años"/>
    <s v="FRANCISCO JOSÉ GIRALDO DUQUE"/>
    <s v="Decreto 3899"/>
    <d v="2019-10-15T00:00:00"/>
    <n v="146212"/>
    <s v="EDUCACION"/>
    <m/>
    <d v="2020-07-31T00:00:00"/>
    <s v="2013-10"/>
    <s v="8"/>
    <s v="2020-06"/>
    <n v="0.92136104081409098"/>
    <n v="541715676.93300617"/>
    <n v="184183330.15722212"/>
    <d v="2021-10-09T00:00:00"/>
    <n v="1.1917808219178083"/>
    <n v="4.1522219311981093E-2"/>
    <n v="182949908.65771627"/>
    <n v="0.95000000000000007"/>
    <s v="ALTA"/>
    <x v="0"/>
    <n v="204874884"/>
  </r>
  <r>
    <n v="350"/>
    <d v="2013-12-18T00:00:00"/>
    <d v="2013-11-21T00:00:00"/>
    <s v="JUZGADO 23 ADMINISTRATIVO ORAL"/>
    <s v="05001333302320130114600"/>
    <s v="2019"/>
    <x v="0"/>
    <s v="ANGELA MARIA ZAPATA MOLINA"/>
    <s v="MARISON MESA AVILA"/>
    <n v="177571"/>
    <x v="1"/>
    <s v="FALLA EN EL SERVICIO OTRAS CAUSAS"/>
    <s v="BAJO"/>
    <s v="BAJO"/>
    <s v="BAJO"/>
    <s v="BAJO"/>
    <n v="0.05"/>
    <x v="1"/>
    <n v="612203645"/>
    <n v="0"/>
    <x v="3"/>
    <m/>
    <s v="NO"/>
    <s v="NO"/>
    <s v="8 años"/>
    <s v="FRANCISCO JOSÉ GIRALDO DUQUE"/>
    <s v="Decreto 3899"/>
    <d v="2019-10-15T00:00:00"/>
    <n v="146212"/>
    <s v="INFRAESTRUCTURA"/>
    <m/>
    <d v="2020-07-31T00:00:00"/>
    <s v="2013-12"/>
    <s v="8"/>
    <s v="2020-06"/>
    <n v="0.92093050530492648"/>
    <n v="563797012.13936782"/>
    <n v="0"/>
    <d v="2021-12-16T00:00:00"/>
    <n v="1.3780821917808219"/>
    <n v="4.1522219311981093E-2"/>
    <n v="0"/>
    <n v="0.05"/>
    <s v="REMOTA"/>
    <x v="1"/>
    <n v="0"/>
  </r>
  <r>
    <n v="351"/>
    <d v="2013-12-10T00:00:00"/>
    <d v="2013-12-06T00:00:00"/>
    <s v="JUZGADO 12 ADMINISTRATIVO ORAL"/>
    <s v="05001333301220130123800"/>
    <s v="2019"/>
    <x v="0"/>
    <s v="JUAN SEBASTIAN GIRALDO B."/>
    <s v="FREDY ALONSO PELAEZ GOMEZ"/>
    <n v="97371"/>
    <x v="0"/>
    <s v="OTRAS"/>
    <s v="BAJO"/>
    <s v="BAJO"/>
    <s v="BAJO"/>
    <s v="MEDIO   "/>
    <n v="0.20749999999999999"/>
    <x v="3"/>
    <n v="19752000"/>
    <n v="1"/>
    <x v="1"/>
    <m/>
    <s v="NO"/>
    <s v="NO"/>
    <s v="8 años"/>
    <s v="FRANCISCO JOSÉ GIRALDO DUQUE"/>
    <s v="Decreto 3899"/>
    <d v="2019-10-15T00:00:00"/>
    <n v="146212"/>
    <s v="GESTION HUMANA Y DLLO ORGANIZACIONAL"/>
    <m/>
    <d v="2020-07-31T00:00:00"/>
    <s v="2013-12"/>
    <s v="8"/>
    <s v="2020-06"/>
    <n v="0.92093050530492648"/>
    <n v="18190219.340782907"/>
    <n v="18190219.340782907"/>
    <d v="2021-12-08T00:00:00"/>
    <n v="1.3561643835616439"/>
    <n v="4.1522219311981093E-2"/>
    <n v="18051666.937896252"/>
    <n v="0.20749999999999999"/>
    <s v="BAJA"/>
    <x v="2"/>
    <n v="18051666.937896252"/>
  </r>
  <r>
    <n v="352"/>
    <d v="2014-04-21T00:00:00"/>
    <d v="2013-11-18T00:00:00"/>
    <s v="JUZGADO 10 ADMINISTRATIVO ORAL"/>
    <s v="05001333301020130113100"/>
    <s v="2019"/>
    <x v="0"/>
    <s v="SENA"/>
    <s v="JORGE E. VALLEJO BRAVO"/>
    <n v="40134"/>
    <x v="3"/>
    <s v="OTRAS"/>
    <s v="ALTO"/>
    <s v="MEDIO   "/>
    <s v="BAJO"/>
    <s v="MEDIO   "/>
    <n v="0.55499999999999994"/>
    <x v="0"/>
    <n v="17000000"/>
    <n v="1"/>
    <x v="9"/>
    <m/>
    <s v="NO"/>
    <s v="NO"/>
    <s v="8 años"/>
    <s v="FRANCISCO JOSÉ GIRALDO DUQUE"/>
    <s v="Decreto 3899"/>
    <d v="2019-10-15T00:00:00"/>
    <n v="146212"/>
    <s v="GESTION HUMANA Y DLLO ORGANIZACIONAL"/>
    <s v="El presente caso se trata de una acción de lesividad por parte del SENA  en donde la Gobernación se encuentra vinculada como tercero."/>
    <d v="2020-07-31T00:00:00"/>
    <s v="2014-04"/>
    <s v="8"/>
    <s v="2020-06"/>
    <n v="0.90302046279467518"/>
    <n v="15351347.867509479"/>
    <n v="15351347.867509479"/>
    <d v="2022-04-19T00:00:00"/>
    <n v="1.7178082191780821"/>
    <n v="4.1522219311981093E-2"/>
    <n v="15203388.362158269"/>
    <n v="0.55499999999999994"/>
    <s v="ALTA"/>
    <x v="0"/>
    <n v="15203388.362158269"/>
  </r>
  <r>
    <n v="353"/>
    <d v="2014-09-18T00:00:00"/>
    <d v="2014-02-14T00:00:00"/>
    <s v="JUZGADO 29 ADMINISTRATIVO ORAL"/>
    <s v="05001333302920140017200"/>
    <s v="2019"/>
    <x v="0"/>
    <s v="CLAUDIA PATRICIA SANTAMARIA R."/>
    <s v="JOSE A. FERNANDEZ GOMEZ"/>
    <n v="146198"/>
    <x v="0"/>
    <s v="PRIMA DE SERVICIOS"/>
    <s v="BAJO"/>
    <s v="BAJO"/>
    <s v="BAJO"/>
    <s v="BAJO"/>
    <n v="0.05"/>
    <x v="1"/>
    <n v="0"/>
    <n v="0"/>
    <x v="1"/>
    <m/>
    <s v="NO"/>
    <s v="NO"/>
    <s v="7 años"/>
    <s v="FRANCISCO JOSÉ GIRALDO DUQUE"/>
    <s v="Decreto 3899"/>
    <d v="2019-10-15T00:00:00"/>
    <n v="146212"/>
    <s v="EDUCACION"/>
    <s v="La carpeta física que reposaba en esta oficina, fue trasladada para archivo, sin haberse terminado el proceso."/>
    <d v="2020-07-31T00:00:00"/>
    <s v="2014-09"/>
    <s v="7"/>
    <s v="2020-06"/>
    <n v="0.89344853772170874"/>
    <n v="0"/>
    <n v="0"/>
    <d v="2021-09-16T00:00:00"/>
    <n v="1.1287671232876713"/>
    <n v="4.1522219311981093E-2"/>
    <n v="0"/>
    <n v="0.05"/>
    <s v="REMOTA"/>
    <x v="1"/>
    <n v="0"/>
  </r>
  <r>
    <n v="354"/>
    <d v="2000-04-04T00:00:00"/>
    <d v="2000-04-04T00:00:00"/>
    <s v="TRIBUNAL ADMINISTRATIVO DE ANTIOQUIA"/>
    <s v="05001233100020000049200"/>
    <s v="2019"/>
    <x v="0"/>
    <s v="PABLO YEZID CASTILLO PINZON"/>
    <s v="JOHN JAIRO ECHEVERRY SALAZAR"/>
    <n v="64379"/>
    <x v="6"/>
    <s v="ADJUDICACIÓN"/>
    <s v="BAJO"/>
    <s v="BAJO"/>
    <s v="BAJO"/>
    <s v="BAJO"/>
    <n v="0.05"/>
    <x v="1"/>
    <n v="1012407869"/>
    <n v="0"/>
    <x v="1"/>
    <m/>
    <s v="NO"/>
    <s v="NO"/>
    <n v="21"/>
    <s v="FRANCISCO JOSÉ GIRALDO DUQUE"/>
    <s v="Decreto 3899"/>
    <d v="2019-10-15T00:00:00"/>
    <n v="146212"/>
    <s v="INFRAESTRUCTURA"/>
    <m/>
    <d v="2020-07-31T00:00:00"/>
    <s v="2000-04"/>
    <s v="21"/>
    <s v="2020-06"/>
    <n v="1.7300252784430938"/>
    <n v="1751491205.4647043"/>
    <n v="0"/>
    <d v="2021-03-30T00:00:00"/>
    <n v="0.66301369863013704"/>
    <n v="4.1522219311981093E-2"/>
    <n v="0"/>
    <n v="0.05"/>
    <s v="REMOTA"/>
    <x v="1"/>
    <n v="0"/>
  </r>
  <r>
    <n v="355"/>
    <d v="2003-09-26T00:00:00"/>
    <d v="2003-03-05T00:00:00"/>
    <s v="TRIBUNAL ADMINISTRATIVO DE ANTIOQUIA"/>
    <s v="05001233100020030068300"/>
    <s v="2019"/>
    <x v="0"/>
    <s v="ALVARO MONTES, MARIA EMILSE GOMEZ DE MONTES, MARIA YAMILE MONTES GOMEZ, PAOLA HENAO CORREA Y JONNY FALEY MONTES GOMEZ"/>
    <s v="CARLOS MARIO PEÑA LONDOÑO"/>
    <n v="29496"/>
    <x v="1"/>
    <s v="ACCIDENTE DE TRANSITO"/>
    <s v="BAJO"/>
    <s v="MEDIO   "/>
    <s v="BAJO"/>
    <s v="BAJO"/>
    <n v="0.20749999999999999"/>
    <x v="3"/>
    <n v="333339500"/>
    <n v="1"/>
    <x v="9"/>
    <m/>
    <s v="NO"/>
    <s v="NO"/>
    <s v="18 años"/>
    <s v="FRANCISCO JOSÉ GIRALDO DUQUE"/>
    <s v="Decreto 3899"/>
    <d v="2019-10-15T00:00:00"/>
    <n v="146212"/>
    <s v="INFRAESTRUCTURA"/>
    <m/>
    <d v="2020-07-31T00:00:00"/>
    <s v="2003-09"/>
    <s v="18"/>
    <s v="2020-06"/>
    <n v="1.3947422244117518"/>
    <n v="464922675.71430111"/>
    <n v="464922675.71430111"/>
    <d v="2021-09-21T00:00:00"/>
    <n v="1.1424657534246576"/>
    <n v="4.1522219311981093E-2"/>
    <n v="461937643.45732945"/>
    <n v="0.20749999999999999"/>
    <s v="BAJA"/>
    <x v="2"/>
    <n v="461937643.45732945"/>
  </r>
  <r>
    <n v="356"/>
    <d v="2010-10-20T00:00:00"/>
    <d v="2008-04-23T00:00:00"/>
    <s v="TRIBUNAL ADMINISTRATIVO DE ANTIOQUIA"/>
    <s v="05001233100020080058000"/>
    <s v="2019"/>
    <x v="0"/>
    <s v="SINDICATO DE TRABAJADORES DE LA ELECTRICIDAD DE COLOMBIA - SINTRAELECOL"/>
    <s v="JESUS MARIA GOMEZ DUQUE"/>
    <n v="13968"/>
    <x v="5"/>
    <s v="OTRAS"/>
    <s v="MEDIO   "/>
    <s v="BAJO"/>
    <s v="BAJO"/>
    <s v="BAJO"/>
    <n v="0.14000000000000001"/>
    <x v="3"/>
    <n v="0"/>
    <n v="0"/>
    <x v="1"/>
    <m/>
    <s v="NO"/>
    <s v="NO"/>
    <s v="10 años "/>
    <s v="FRANCISCO JOSÉ GIRALDO DUQUE"/>
    <s v="Decreto 3899"/>
    <d v="2019-10-15T00:00:00"/>
    <n v="146212"/>
    <m/>
    <s v="EL OBJETO DE LITIGIO ES LA DECISIÓN DE DISOLVER LA EMPRESA ANTIOQUEÑA DE ENERGÍA S.A.E.S.P. EADE"/>
    <d v="2020-07-31T00:00:00"/>
    <s v="2010-10"/>
    <s v="10"/>
    <s v="2020-06"/>
    <n v="1.0058842359196689"/>
    <n v="0"/>
    <n v="0"/>
    <d v="2020-10-17T00:00:00"/>
    <n v="0.21369863013698631"/>
    <n v="4.1522219311981093E-2"/>
    <n v="0"/>
    <n v="0.14000000000000001"/>
    <s v="BAJA"/>
    <x v="2"/>
    <n v="0"/>
  </r>
  <r>
    <n v="357"/>
    <d v="2009-09-02T00:00:00"/>
    <d v="2009-07-29T00:00:00"/>
    <s v="JUZGADO TERCERO LABORAL DEL CIRCUITO DE MEDELLIN"/>
    <s v="05001310500320090080300"/>
    <s v="2019"/>
    <x v="1"/>
    <s v="ALBEIRO OLAYA VILLA"/>
    <s v="ANA ISABEL AGUILAR RENDON"/>
    <n v="64283"/>
    <x v="2"/>
    <s v="RECONOCIMIENTO Y PAGO DE PENSIÓN"/>
    <s v="BAJO"/>
    <s v="BAJO"/>
    <s v="BAJO"/>
    <s v="BAJO"/>
    <n v="0.05"/>
    <x v="1"/>
    <m/>
    <n v="0"/>
    <x v="13"/>
    <m/>
    <s v="NO"/>
    <s v="NO"/>
    <s v="11 años"/>
    <s v="FRANCISCO JOSÉ GIRALDO DUQUE"/>
    <s v="Decreto 3899"/>
    <d v="2019-10-15T00:00:00"/>
    <n v="146212"/>
    <s v="GESTION HUMANA Y DLLO ORGANIZACIONAL"/>
    <m/>
    <d v="2020-07-31T00:00:00"/>
    <s v="2009-09"/>
    <s v="11"/>
    <s v="2020-06"/>
    <n v="1.0279574761108587"/>
    <n v="0"/>
    <n v="0"/>
    <d v="2020-08-30T00:00:00"/>
    <n v="8.2191780821917804E-2"/>
    <n v="4.1522219311981093E-2"/>
    <n v="0"/>
    <n v="0.05"/>
    <s v="REMOTA"/>
    <x v="1"/>
    <n v="0"/>
  </r>
  <r>
    <n v="358"/>
    <d v="2009-10-28T00:00:00"/>
    <d v="2009-09-30T00:00:00"/>
    <s v="TRIBUNAL ADMINISTRATIVO DE ANTIOQUIA"/>
    <s v="05001233100020090130900"/>
    <s v="2019"/>
    <x v="0"/>
    <s v="PAULA ANDREA RAMIREZ CASTAÑEDA, LUIS OCTAVIO DUQUE"/>
    <s v="JAIME JAVIER DIAZ PELAEZ"/>
    <n v="89803"/>
    <x v="1"/>
    <s v="ACCIDENTE DE TRANSITO"/>
    <s v="MEDIO   "/>
    <s v="MEDIO   "/>
    <s v="BAJO"/>
    <s v="BAJO"/>
    <n v="0.29750000000000004"/>
    <x v="2"/>
    <n v="2051654960"/>
    <n v="0.5"/>
    <x v="1"/>
    <m/>
    <s v="NO"/>
    <s v="NO"/>
    <s v="15 años"/>
    <s v="FRANCISCO JOSÉ GIRALDO DUQUE"/>
    <s v="Decreto 3899"/>
    <d v="2019-10-15T00:00:00"/>
    <n v="146212"/>
    <s v="INFRAESTRUCTURA"/>
    <m/>
    <d v="2020-07-31T00:00:00"/>
    <s v="2009-10"/>
    <s v="15"/>
    <s v="2020-06"/>
    <n v="1.0292717855541602"/>
    <n v="2111710564.0202491"/>
    <n v="1055855282.0101246"/>
    <d v="2024-10-24T00:00:00"/>
    <n v="4.2356164383561641"/>
    <n v="4.1522219311981093E-2"/>
    <n v="1030939825.6038568"/>
    <n v="0.29750000000000004"/>
    <s v="MEDIA"/>
    <x v="2"/>
    <n v="1030939825.6038568"/>
  </r>
  <r>
    <n v="359"/>
    <d v="2012-05-24T00:00:00"/>
    <d v="2012-02-07T00:00:00"/>
    <s v="TRIBUNAL ADMINISTRATIVO DE ANTIOQUIA"/>
    <s v="05001233100020120020000"/>
    <s v="2019"/>
    <x v="0"/>
    <s v="FINANCIERA DE DESARROLLO TERRITOIRAL SA FINDETER"/>
    <s v="GLORIA ELENA RENGIFO PRIETO"/>
    <n v="54982"/>
    <x v="8"/>
    <s v="INCUMPLIMIENTO"/>
    <s v="ALTO"/>
    <s v="ALTO"/>
    <s v="MEDIO   "/>
    <s v="MEDIO   "/>
    <n v="0.77500000000000013"/>
    <x v="0"/>
    <n v="1077506184"/>
    <n v="0.36"/>
    <x v="9"/>
    <n v="377777281"/>
    <s v="NO"/>
    <s v="NO"/>
    <n v="9"/>
    <s v="FRANCISCO JOSÉ GIRALDO DUQUE"/>
    <s v="Decreto 3899"/>
    <d v="2019-10-15T00:00:00"/>
    <n v="146212"/>
    <s v="HACIENDA"/>
    <m/>
    <d v="2020-07-31T00:00:00"/>
    <s v="2012-05"/>
    <s v="9"/>
    <s v="2020-06"/>
    <n v="0.94351361846901527"/>
    <n v="1016641758.5885806"/>
    <n v="365991033.09188902"/>
    <d v="2021-05-22T00:00:00"/>
    <n v="0.80821917808219179"/>
    <n v="4.1522219311981093E-2"/>
    <n v="364327108.88734108"/>
    <n v="0.77500000000000013"/>
    <s v="ALTA"/>
    <x v="0"/>
    <n v="377777281"/>
  </r>
  <r>
    <n v="360"/>
    <d v="2013-08-01T00:00:00"/>
    <d v="2013-03-13T00:00:00"/>
    <s v="JUZGADO 14 LABORAL DE MEDELLIN"/>
    <s v="05001310501420130031500"/>
    <s v="2019"/>
    <x v="1"/>
    <s v="ROSIRIS DEL CARMEN PORTILLO ALVAREZ"/>
    <s v="LUIS JAVIER NARANJO LOTERO"/>
    <n v="51516"/>
    <x v="2"/>
    <s v="RECONOCIMIENTO Y PAGO DE OTRAS PRESTACIONES SALARIALES, SOLCIALES Y SALARIOS"/>
    <s v="MEDIO   "/>
    <s v="MEDIO   "/>
    <s v="MEDIO   "/>
    <s v="MEDIO   "/>
    <n v="0.5"/>
    <x v="2"/>
    <n v="50000000"/>
    <n v="1"/>
    <x v="13"/>
    <n v="49091316"/>
    <s v="NO"/>
    <s v="NO"/>
    <s v="7 años"/>
    <s v="FRANCISCO JOSÉ GIRALDO DUQUE"/>
    <s v="Decreto 3899"/>
    <d v="2019-10-15T00:00:00"/>
    <n v="146212"/>
    <s v="EDUCACION"/>
    <s v="Se encuentra en casación"/>
    <d v="2020-07-31T00:00:00"/>
    <s v="2013-08"/>
    <s v="7"/>
    <s v="2020-06"/>
    <n v="0.9216611549333561"/>
    <n v="46083057.746667802"/>
    <n v="46083057.746667802"/>
    <d v="2020-07-30T00:00:00"/>
    <n v="-2.7397260273972603E-3"/>
    <n v="4.1522219311981093E-2"/>
    <n v="46083769.574268587"/>
    <n v="0.5"/>
    <s v="MEDIA"/>
    <x v="0"/>
    <n v="49091316"/>
  </r>
  <r>
    <n v="361"/>
    <d v="2013-12-12T00:00:00"/>
    <d v="2013-11-05T00:00:00"/>
    <s v="JUZGADO 29 ADMINISTRATIVO ORAL"/>
    <s v="05001333302920130106500"/>
    <s v="2019"/>
    <x v="0"/>
    <s v="LUZ ESTELLA RESTREPO RESTREPO"/>
    <s v="GLORIA SANCHEZ GIL"/>
    <n v="219371"/>
    <x v="0"/>
    <s v="RELIQUIDACIÓN DE LA PENSIÓN"/>
    <s v="ALTO"/>
    <s v="ALTO"/>
    <s v="BAJO"/>
    <s v="ALTO"/>
    <n v="0.90500000000000003"/>
    <x v="0"/>
    <n v="149137938"/>
    <n v="0.5"/>
    <x v="4"/>
    <m/>
    <s v="NO"/>
    <s v=" "/>
    <s v="8 años"/>
    <s v="FRANCISCO JOSÉ GIRALDO DUQUE"/>
    <s v="Decreto 3899"/>
    <d v="2019-10-15T00:00:00"/>
    <n v="146212"/>
    <s v="GESTION HUMANA Y DLLO ORGANIZACIONAL"/>
    <s v="PROCESO DONDE FUIMOS CONDENADOS CON PENSIONES DE ANTIOQUIA"/>
    <d v="2020-07-31T00:00:00"/>
    <s v="2013-12"/>
    <s v="8"/>
    <s v="2020-06"/>
    <n v="0.92093050530492648"/>
    <n v="137345676.60247481"/>
    <n v="68672838.301237404"/>
    <d v="2021-12-10T00:00:00"/>
    <n v="1.3616438356164384"/>
    <n v="4.1522219311981093E-2"/>
    <n v="68147661.403194666"/>
    <n v="0.90500000000000003"/>
    <s v="ALTA"/>
    <x v="0"/>
    <n v="68147661.403194666"/>
  </r>
  <r>
    <n v="362"/>
    <d v="2014-07-14T00:00:00"/>
    <d v="2014-06-13T00:00:00"/>
    <s v="JUZGADO 07 ADMINISTRATIVO ORAL"/>
    <s v="05001333300720140081400"/>
    <s v="2019"/>
    <x v="0"/>
    <s v="RUTH MARIA CASTRILLON HENAO"/>
    <s v="JORGE LUIS MESA ARANGO"/>
    <n v="76220"/>
    <x v="0"/>
    <s v="RELIQUIDACIÓN DE LA PENSIÓN"/>
    <s v="ALTO"/>
    <s v="ALTO"/>
    <s v="BAJO"/>
    <s v="ALTO"/>
    <n v="0.90500000000000003"/>
    <x v="0"/>
    <m/>
    <n v="0.5"/>
    <x v="4"/>
    <m/>
    <s v="NO"/>
    <s v="NO"/>
    <n v="7"/>
    <s v="FRANCISCO JOSÉ GIRALDO DUQUE"/>
    <s v="Decreto 3899"/>
    <d v="2019-10-15T00:00:00"/>
    <n v="146212"/>
    <s v="GESTION HUMANA Y DLLO ORGANIZACIONAL"/>
    <s v="PROCESO DONDE FUIMOS CONDENADOS CON PENSIONES DE ANTIOQUIA. LA CARPETA FÍSICA QUE REPOSABA EN ESTA DIRECCIÓN, FUE ARCHIVADA SIN HABERSE TERMINADO EL PROCESO. "/>
    <d v="2020-07-31T00:00:00"/>
    <s v="2014-07"/>
    <s v="7"/>
    <s v="2020-06"/>
    <n v="0.89647995697306138"/>
    <n v="0"/>
    <n v="0"/>
    <d v="2021-07-12T00:00:00"/>
    <n v="0.94794520547945205"/>
    <n v="4.1522219311981093E-2"/>
    <n v="0"/>
    <n v="0.90500000000000003"/>
    <s v="ALTA"/>
    <x v="0"/>
    <n v="0"/>
  </r>
  <r>
    <n v="363"/>
    <d v="2015-05-26T00:00:00"/>
    <d v="2015-03-19T00:00:00"/>
    <s v="JUZGADO 1 ADMINISTRATIVO ORAL"/>
    <s v="05001333300120140044800"/>
    <s v="2019"/>
    <x v="0"/>
    <s v="UNIVERSIDAD DE ANTIOQUIA"/>
    <s v="SANTIAGO ALEJANDRO JIMENEZ"/>
    <n v="193154"/>
    <x v="6"/>
    <s v="LIQUIDACIÓN"/>
    <s v="BAJO"/>
    <s v="BAJO"/>
    <s v="BAJO"/>
    <s v="BAJO"/>
    <n v="0.05"/>
    <x v="1"/>
    <n v="0"/>
    <n v="0"/>
    <x v="4"/>
    <n v="1171000"/>
    <s v="NO"/>
    <s v="NO"/>
    <n v="6"/>
    <s v="FRANCISCO JOSÉ GIRALDO DUQUE"/>
    <s v="Decreto 3899"/>
    <d v="2019-10-15T00:00:00"/>
    <n v="146212"/>
    <s v="MANA"/>
    <s v="LA PRETENSIÓN ES LA LIQUIDACIÓN DE UN CONVENIO INTERADMINISTRATIVO "/>
    <d v="2020-07-31T00:00:00"/>
    <s v="2015-05"/>
    <s v="6"/>
    <s v="2020-06"/>
    <n v="0.86073201793714027"/>
    <n v="0"/>
    <n v="0"/>
    <d v="2021-05-24T00:00:00"/>
    <n v="0.81369863013698629"/>
    <n v="4.1522219311981093E-2"/>
    <n v="0"/>
    <n v="0.05"/>
    <s v="REMOTA"/>
    <x v="0"/>
    <n v="1171000"/>
  </r>
  <r>
    <n v="364"/>
    <d v="2014-10-15T00:00:00"/>
    <d v="2014-07-23T00:00:00"/>
    <s v="JUZGADO 22 ADMINISTRATIVO ORAL"/>
    <s v="05001333302220140104100"/>
    <s v="2019"/>
    <x v="0"/>
    <s v="CRISTOBAL DE JESUS OCHOA PALACIO, MARTA ISABEL ZAPATA SOSSAJEAN CLAIDER OCHOA ZAPATA, BRIHAN OCHOA ZAPATA, MIGUEL ANGEL OCHOA JARAMILLO, CONSUELO PALACIO PEREZ, JOSE NICOLAS ZAPATA y MARIA SOLINA SOSA FLOREZ"/>
    <s v="GABRIEL JAIME RODRIGUEZ ORTIZ"/>
    <n v="132122"/>
    <x v="1"/>
    <s v="FALLA EN EL SERVICIO DE EDUCACIÓN"/>
    <s v="BAJO"/>
    <s v="BAJO"/>
    <s v="BAJO"/>
    <s v="BAJO"/>
    <n v="0.05"/>
    <x v="1"/>
    <n v="836856800"/>
    <n v="0"/>
    <x v="1"/>
    <m/>
    <s v="NO"/>
    <s v="NO"/>
    <s v="6 años"/>
    <s v="FRANCISCO JOSÉ GIRALDO DUQUE"/>
    <s v="Decreto 3899"/>
    <d v="2019-10-15T00:00:00"/>
    <n v="146212"/>
    <s v="EDUCACION"/>
    <m/>
    <d v="2020-07-31T00:00:00"/>
    <s v="2014-10"/>
    <s v="6"/>
    <s v="2020-06"/>
    <n v="0.89197861147966029"/>
    <n v="746458366.47131181"/>
    <n v="0"/>
    <d v="2020-10-13T00:00:00"/>
    <n v="0.20273972602739726"/>
    <n v="4.1522219311981093E-2"/>
    <n v="0"/>
    <n v="0.05"/>
    <s v="REMOTA"/>
    <x v="1"/>
    <n v="0"/>
  </r>
  <r>
    <n v="365"/>
    <d v="2015-07-07T00:00:00"/>
    <d v="2015-04-10T00:00:00"/>
    <s v="JUZGADO 8 ADMINISTRATIVO ORAL"/>
    <s v="05001333300820150039300"/>
    <s v="2019"/>
    <x v="0"/>
    <s v="EFRAIN PANESSO OSPINA, MARIA ESPERANZA MIRANDA MARQUEZ y ESTEFANIA PANESSO MIRANDA"/>
    <s v="LILIANA AMPARO OROZCO PATIÑO"/>
    <n v="199209"/>
    <x v="1"/>
    <s v="FALLA EN EL SERVICIO OTRAS CAUSAS"/>
    <s v="MEDIO   "/>
    <s v="MEDIO   "/>
    <s v="MEDIO   "/>
    <s v="MEDIO   "/>
    <n v="0.5"/>
    <x v="2"/>
    <n v="1267740977"/>
    <n v="0.5"/>
    <x v="9"/>
    <n v="314121833"/>
    <s v="NO"/>
    <s v="NO"/>
    <s v="6 años"/>
    <s v="FRANCISCO JOSÉ GIRALDO DUQUE"/>
    <s v="Decreto 3899"/>
    <d v="2019-10-15T00:00:00"/>
    <n v="146212"/>
    <s v="INFRAESTRUCTURA"/>
    <m/>
    <d v="2020-07-31T00:00:00"/>
    <s v="2015-07"/>
    <s v="6"/>
    <s v="2020-06"/>
    <n v="0.85823957329672562"/>
    <n v="1088025475.1512539"/>
    <n v="544012737.57562697"/>
    <d v="2021-07-05T00:00:00"/>
    <n v="0.92876712328767119"/>
    <n v="4.1522219311981093E-2"/>
    <n v="541171533.80747271"/>
    <n v="0.5"/>
    <s v="MEDIA"/>
    <x v="0"/>
    <n v="314121833"/>
  </r>
  <r>
    <n v="366"/>
    <d v="2014-11-25T00:00:00"/>
    <d v="2014-11-20T00:00:00"/>
    <s v="JUZGADO 03 ADMINISTRATIVO ORAL"/>
    <s v="05001333300320140023800"/>
    <s v="2019"/>
    <x v="0"/>
    <s v="RUBIELA AUXILIADORA IBARRA DE ARBELÁEZ."/>
    <s v="MARTHA LUZ MENESES GARCIA"/>
    <n v="93574"/>
    <x v="0"/>
    <s v="RELIQUIDACIÓN DE LA PENSIÓN"/>
    <s v="BAJO"/>
    <s v="BAJO"/>
    <s v="BAJO"/>
    <s v="BAJO"/>
    <n v="0.05"/>
    <x v="1"/>
    <n v="10205839"/>
    <n v="0"/>
    <x v="12"/>
    <m/>
    <s v="NO"/>
    <s v="NO"/>
    <s v="6 años"/>
    <s v="FRANCISCO JOSÉ GIRALDO DUQUE"/>
    <s v="Decreto 3899"/>
    <d v="2019-10-15T00:00:00"/>
    <n v="146212"/>
    <s v="GESTION HUMANA Y DLLO ORGANIZACIONAL"/>
    <m/>
    <d v="2020-07-31T00:00:00"/>
    <s v="2014-11"/>
    <s v="6"/>
    <s v="2020-06"/>
    <n v="0.89080453966281536"/>
    <n v="9091407.7122678086"/>
    <n v="0"/>
    <d v="2020-11-23T00:00:00"/>
    <n v="0.31506849315068491"/>
    <n v="4.1522219311981093E-2"/>
    <n v="0"/>
    <n v="0.05"/>
    <s v="REMOTA"/>
    <x v="1"/>
    <n v="0"/>
  </r>
  <r>
    <n v="367"/>
    <d v="2015-08-05T00:00:00"/>
    <d v="2015-06-02T00:00:00"/>
    <s v="TRIBUNAL ADMINISTRATIVO DE ANTIOQUIA"/>
    <s v="05001233300020150115800"/>
    <s v="2019"/>
    <x v="0"/>
    <s v="J.LIBORIO MEJIA GIL &amp; CIA S EN C"/>
    <s v="FRANCISCIO JAVIER GIL GOMEZ"/>
    <n v="89129"/>
    <x v="3"/>
    <s v="VALORIZACION"/>
    <s v="MEDIO   "/>
    <s v="MEDIO   "/>
    <s v="MEDIO   "/>
    <s v="MEDIO   "/>
    <n v="0.5"/>
    <x v="2"/>
    <n v="2069947300"/>
    <n v="0"/>
    <x v="7"/>
    <m/>
    <s v="NO"/>
    <s v="NO"/>
    <s v="6 años"/>
    <s v="FRANCISCO JOSÉ GIRALDO DUQUE"/>
    <s v="Decreto 3899"/>
    <d v="2019-10-15T00:00:00"/>
    <n v="146212"/>
    <s v="INFRAESTRUCTURA"/>
    <s v="CONTRIBUCIÓN POR VALORIZACIÓN"/>
    <d v="2020-07-31T00:00:00"/>
    <s v="2015-08"/>
    <s v="6"/>
    <s v="2020-06"/>
    <n v="0.85413954863106623"/>
    <n v="1768023852.5120943"/>
    <n v="0"/>
    <d v="2021-08-03T00:00:00"/>
    <n v="1.0082191780821919"/>
    <n v="4.1522219311981093E-2"/>
    <n v="0"/>
    <n v="0.5"/>
    <s v="MEDIA"/>
    <x v="2"/>
    <n v="0"/>
  </r>
  <r>
    <n v="368"/>
    <d v="2014-12-05T00:00:00"/>
    <d v="2014-09-11T00:00:00"/>
    <s v="JUZGADO 5 ADMINISTRATIVO ORAL"/>
    <s v="05001333300520140133600"/>
    <s v="2019"/>
    <x v="0"/>
    <s v="JOSE LUBIN ATEHORTUA M."/>
    <s v="MARITZA HURTADO RENTERIA"/>
    <n v="163963"/>
    <x v="0"/>
    <s v="RELIQUIDACIÓN DE LA PENSIÓN"/>
    <s v="ALTO"/>
    <s v="ALTO"/>
    <s v="BAJO"/>
    <s v="MEDIO   "/>
    <n v="0.73"/>
    <x v="0"/>
    <n v="13045833"/>
    <n v="0.5"/>
    <x v="1"/>
    <m/>
    <s v="NO"/>
    <s v="NO"/>
    <s v="6 años"/>
    <s v="FRANCISCO JOSÉ GIRALDO DUQUE"/>
    <s v="Decreto 3899"/>
    <d v="2019-10-15T00:00:00"/>
    <n v="146212"/>
    <s v="GESTION HUMANA Y DLLO ORGANIZACIONAL"/>
    <m/>
    <d v="2020-07-31T00:00:00"/>
    <s v="2014-12"/>
    <s v="6"/>
    <s v="2020-06"/>
    <n v="0.88843442213904433"/>
    <n v="11590367.102677476"/>
    <n v="5795183.5513387378"/>
    <d v="2020-12-03T00:00:00"/>
    <n v="0.34246575342465752"/>
    <n v="4.1522219311981093E-2"/>
    <n v="5784004.9314981643"/>
    <n v="0.73"/>
    <s v="ALTA"/>
    <x v="0"/>
    <n v="5784004.9314981643"/>
  </r>
  <r>
    <n v="369"/>
    <d v="2015-07-27T00:00:00"/>
    <d v="2015-04-08T00:00:00"/>
    <s v="JUZGADO 12 ADMINISTRATIVO ORAL"/>
    <s v="05001333301220150036100"/>
    <s v="2019"/>
    <x v="0"/>
    <s v="LUIS GONZALO, JOSE IVAN, JOSE RAMON y LUZ ELI DEL SOCORRO CANO ALZATE"/>
    <s v="MARIA CRISTINA CEBALLOS "/>
    <n v="74697"/>
    <x v="1"/>
    <s v="FALLA EN EL SERVICIO OTRAS CAUSAS"/>
    <s v="ALTO"/>
    <s v="ALTO"/>
    <s v="BAJO"/>
    <s v="MEDIO   "/>
    <n v="0.73"/>
    <x v="0"/>
    <n v="859366200"/>
    <n v="0.3"/>
    <x v="4"/>
    <n v="165623200"/>
    <s v="NO"/>
    <s v="NO"/>
    <s v="5 años"/>
    <s v="FRANCISCO JOSÉ GIRALDO DUQUE"/>
    <s v="Decreto 3899"/>
    <d v="2019-10-15T00:00:00"/>
    <n v="146212"/>
    <s v="INFRAESTRUCTURA"/>
    <m/>
    <d v="2020-07-31T00:00:00"/>
    <s v="2015-07"/>
    <s v="5"/>
    <s v="2020-06"/>
    <n v="0.85823957329672562"/>
    <n v="737542080.79362857"/>
    <n v="221262624.23808858"/>
    <d v="2020-07-25T00:00:00"/>
    <n v="-1.643835616438356E-2"/>
    <n v="4.1522219311981093E-2"/>
    <n v="221283131.59149629"/>
    <n v="0.73"/>
    <s v="ALTA"/>
    <x v="0"/>
    <n v="165623200"/>
  </r>
  <r>
    <n v="370"/>
    <d v="2015-10-22T00:00:00"/>
    <d v="2015-08-13T00:00:00"/>
    <s v="JUZGADO 28 ADMINISTRATIVO ORAL"/>
    <s v="05001333302820150106900"/>
    <s v="2019"/>
    <x v="0"/>
    <s v="DAVID ELIAS SANCHEZ ECHEVERRI"/>
    <s v="DAVID ELIAS SANCHEZ ECHEVERRI"/>
    <n v="64997"/>
    <x v="0"/>
    <s v="REINTEGRO POR REESTRUCTURACIÓN"/>
    <s v="MEDIO   "/>
    <s v="MEDIO   "/>
    <s v="BAJO"/>
    <s v="MEDIO   "/>
    <n v="0.45500000000000002"/>
    <x v="2"/>
    <n v="360767621"/>
    <n v="1"/>
    <x v="1"/>
    <m/>
    <s v="NO"/>
    <s v="NO"/>
    <s v="6 años"/>
    <s v="FRANCISCO JOSÉ GIRALDO DUQUE"/>
    <s v="Decreto 3899"/>
    <d v="2019-10-15T00:00:00"/>
    <n v="146212"/>
    <s v="GESTION HUMANA Y DLLO ORGANIZACIONAL"/>
    <m/>
    <d v="2020-07-31T00:00:00"/>
    <s v="2015-10"/>
    <s v="6"/>
    <s v="2020-06"/>
    <n v="0.84232546730647351"/>
    <n v="303883754.94786972"/>
    <n v="303883754.94786972"/>
    <d v="2021-10-20T00:00:00"/>
    <n v="1.2219178082191782"/>
    <n v="4.1522219311981093E-2"/>
    <n v="301797451.74335015"/>
    <n v="0.45500000000000002"/>
    <s v="MEDIA"/>
    <x v="2"/>
    <n v="301797451.74335015"/>
  </r>
  <r>
    <n v="371"/>
    <d v="2015-09-24T00:00:00"/>
    <d v="2015-08-31T00:00:00"/>
    <s v=" JUZGADO 4 ADMINISTRATIVO ORAL DE DESCONGESTION"/>
    <s v="05001333370420150011900"/>
    <s v="2019"/>
    <x v="0"/>
    <s v="WALTER GAMALIER SANCHEZ VEGA"/>
    <s v="HERNAN DARIO ZAPATA LONDOÑO"/>
    <n v="108371"/>
    <x v="0"/>
    <s v="RECONOCIMIENTO Y PAGO DE OTRAS PRESTACIONES SALARIALES, SOLCIALES Y SALARIOS"/>
    <s v="BAJO"/>
    <s v="BAJO"/>
    <s v="BAJO"/>
    <s v="BAJO"/>
    <n v="0.05"/>
    <x v="1"/>
    <n v="11277556"/>
    <n v="0"/>
    <x v="1"/>
    <m/>
    <s v="NO"/>
    <s v="NO"/>
    <s v="6 años"/>
    <s v="FRANCISCO JOSÉ GIRALDO DUQUE"/>
    <s v="Decreto 3899"/>
    <d v="2019-10-15T00:00:00"/>
    <n v="146212"/>
    <s v="EDUCACION"/>
    <s v="BONIFICACION MAESTROS"/>
    <d v="2020-07-31T00:00:00"/>
    <s v="2015-09"/>
    <s v="6"/>
    <s v="2020-06"/>
    <n v="0.84807105563784013"/>
    <n v="9564168.8219348583"/>
    <n v="0"/>
    <d v="2021-09-22T00:00:00"/>
    <n v="1.1452054794520548"/>
    <n v="4.1522219311981093E-2"/>
    <n v="0"/>
    <n v="0.05"/>
    <s v="REMOTA"/>
    <x v="1"/>
    <n v="0"/>
  </r>
  <r>
    <n v="372"/>
    <d v="2015-08-12T00:00:00"/>
    <d v="2015-08-04T00:00:00"/>
    <s v="JUZGADO 19 ADMINISTRATIVO ORAL"/>
    <s v="05001333301920150093200"/>
    <s v="2019"/>
    <x v="0"/>
    <s v="DORA ELENA MORA RODRIGUEZ"/>
    <s v="VIVIANA INES VILLEGAS GUTIERREZ"/>
    <n v="162777"/>
    <x v="0"/>
    <s v="RELIQUIDACIÓN DE LA PENSIÓN"/>
    <s v="ALTO"/>
    <s v="ALTO"/>
    <s v="BAJO"/>
    <s v="ALTO"/>
    <n v="0.90500000000000003"/>
    <x v="0"/>
    <n v="11458245"/>
    <n v="0.5"/>
    <x v="4"/>
    <m/>
    <s v="NO"/>
    <s v="NO"/>
    <s v="6 años"/>
    <s v="FRANCISCO JOSÉ GIRALDO DUQUE"/>
    <s v="Decreto 3899"/>
    <d v="2019-10-15T00:00:00"/>
    <n v="146212"/>
    <s v="GESTION HUMANA Y DLLO ORGANIZACIONAL"/>
    <s v="Reliquidacion COLPENSIONES"/>
    <d v="2020-07-31T00:00:00"/>
    <s v="2015-08"/>
    <s v="6"/>
    <s v="2020-06"/>
    <n v="0.85413954863106623"/>
    <n v="9786940.212404171"/>
    <n v="4893470.1062020855"/>
    <d v="2021-08-10T00:00:00"/>
    <n v="1.0273972602739727"/>
    <n v="4.1522219311981093E-2"/>
    <n v="4865206.9158373829"/>
    <n v="0.90500000000000003"/>
    <s v="ALTA"/>
    <x v="0"/>
    <n v="4865206.9158373829"/>
  </r>
  <r>
    <n v="373"/>
    <d v="2016-01-25T00:00:00"/>
    <d v="2015-10-19T00:00:00"/>
    <s v="TRIBUNAL ADMINISTRATIVO DE ANTIOQUIA"/>
    <s v="05001233300020150213900"/>
    <s v="2019"/>
    <x v="0"/>
    <s v="RUBEN DARIO JULIO JARABA"/>
    <s v="FRANKLIN ANDERSON ISAZA L."/>
    <n v="176482"/>
    <x v="0"/>
    <s v="PENSIÓN DE SOBREVIVIENTES"/>
    <s v="BAJO"/>
    <s v="BAJO"/>
    <s v="BAJO"/>
    <s v="ALTO"/>
    <n v="0.38249999999999995"/>
    <x v="2"/>
    <n v="56919060"/>
    <n v="0.5"/>
    <x v="1"/>
    <m/>
    <s v="NO"/>
    <s v="NO"/>
    <s v="6 años"/>
    <s v="FRANCISCO JOSÉ GIRALDO DUQUE"/>
    <s v="Decreto 3899"/>
    <d v="2019-10-15T00:00:00"/>
    <n v="146212"/>
    <s v="EDUCACION"/>
    <s v="SUSTITUCION PENSIONAL FOMPREMAG"/>
    <d v="2020-07-31T00:00:00"/>
    <s v="2016-01"/>
    <s v="6"/>
    <s v="2020-06"/>
    <n v="0.82150585725380554"/>
    <n v="46759341.179380789"/>
    <n v="23379670.589690395"/>
    <d v="2022-01-23T00:00:00"/>
    <n v="1.4821917808219178"/>
    <n v="4.1522219311981093E-2"/>
    <n v="23185111.066027723"/>
    <n v="0.38249999999999995"/>
    <s v="MEDIA"/>
    <x v="2"/>
    <n v="23185111.066027723"/>
  </r>
  <r>
    <n v="374"/>
    <d v="2016-01-20T00:00:00"/>
    <d v="2016-01-12T00:00:00"/>
    <s v="JUZGADO CIVIL LABORAL CAUCASIA"/>
    <s v="05154311200120160000601"/>
    <s v="2019"/>
    <x v="1"/>
    <s v="EVER CASTRO PADILLA"/>
    <s v="JULIA FERNANDA MUÑOZ RINCON"/>
    <n v="215278"/>
    <x v="2"/>
    <s v="RECONOCIMIENTO Y PAGO DE OTRAS PRESTACIONES SALARIALES, SOLCIALES Y SALARIOS"/>
    <s v="ALTO"/>
    <s v="ALTO"/>
    <s v="BAJO"/>
    <s v="ALTO"/>
    <n v="0.90500000000000003"/>
    <x v="0"/>
    <n v="35795528"/>
    <n v="0.33"/>
    <x v="14"/>
    <n v="10764539"/>
    <s v="NO"/>
    <s v="NO"/>
    <s v="6 años"/>
    <s v="FRANCISCO JOSÉ GIRALDO DUQUE"/>
    <s v="Decreto 3899"/>
    <d v="2019-10-15T00:00:00"/>
    <n v="146212"/>
    <s v="EDUCACION"/>
    <s v="BRILLADORA LA ESMERALDA"/>
    <d v="2020-07-31T00:00:00"/>
    <s v="2016-01"/>
    <s v="6"/>
    <s v="2020-06"/>
    <n v="0.82150585725380554"/>
    <n v="29406235.915492598"/>
    <n v="9704057.8521125577"/>
    <d v="2022-01-18T00:00:00"/>
    <n v="1.4684931506849315"/>
    <n v="4.1522219311981093E-2"/>
    <n v="9624046.4731008802"/>
    <n v="0.90500000000000003"/>
    <s v="ALTA"/>
    <x v="0"/>
    <n v="10764539"/>
  </r>
  <r>
    <n v="375"/>
    <d v="2016-04-08T00:00:00"/>
    <d v="2016-03-07T00:00:00"/>
    <s v="JUZGADO LABORAL RIONEGRO"/>
    <s v="05615310500120160011000"/>
    <s v="2019"/>
    <x v="1"/>
    <s v="JUAN GUILLERMO RAMIREZ GOMEZ"/>
    <s v="JULIA FERNANDA MUÑOZ RINCON"/>
    <n v="215278"/>
    <x v="2"/>
    <s v="RECONOCIMIENTO Y PAGO DE OTRAS PRESTACIONES SALARIALES, SOLCIALES Y SALARIOS"/>
    <s v="ALTO"/>
    <s v="ALTO"/>
    <s v="BAJO"/>
    <s v="ALTO"/>
    <n v="0.90500000000000003"/>
    <x v="0"/>
    <n v="16724586"/>
    <n v="0.75"/>
    <x v="5"/>
    <m/>
    <s v="NO"/>
    <s v="NO"/>
    <s v="6 años"/>
    <s v="FRANCISCO JOSÉ GIRALDO DUQUE"/>
    <s v="Decreto 3899"/>
    <d v="2019-10-15T00:00:00"/>
    <n v="146212"/>
    <s v="EDUCACION"/>
    <s v="BRILLADORA LA ESMERALDA"/>
    <d v="2020-07-31T00:00:00"/>
    <s v="2016-04"/>
    <s v="6"/>
    <s v="2020-06"/>
    <n v="0.799576959270904"/>
    <n v="13372593.618944731"/>
    <n v="10029445.214208547"/>
    <d v="2022-04-07T00:00:00"/>
    <n v="1.6849315068493151"/>
    <n v="4.1522219311981093E-2"/>
    <n v="9934620.6121928506"/>
    <n v="0.90500000000000003"/>
    <s v="ALTA"/>
    <x v="0"/>
    <n v="9934620.6121928506"/>
  </r>
  <r>
    <n v="376"/>
    <d v="2016-04-08T00:00:00"/>
    <d v="2016-03-08T00:00:00"/>
    <s v="JUZGADO LABORAL RIONEGRO"/>
    <s v="05615310500120160011600"/>
    <s v="2019"/>
    <x v="1"/>
    <s v="JOSE OMAR CASTRO OSSA"/>
    <s v="JULIA FERNANDA MUÑOZ RINCON"/>
    <n v="215278"/>
    <x v="2"/>
    <s v="RECONOCIMIENTO Y PAGO DE OTRAS PRESTACIONES SALARIALES, SOLCIALES Y SALARIOS"/>
    <s v="ALTO"/>
    <s v="ALTO"/>
    <s v="BAJO"/>
    <s v="ALTO"/>
    <n v="0.90500000000000003"/>
    <x v="0"/>
    <n v="37382121"/>
    <n v="0.32"/>
    <x v="5"/>
    <m/>
    <s v="NO"/>
    <s v="NO"/>
    <n v="5"/>
    <s v="FRANCISCO JOSÉ GIRALDO DUQUE"/>
    <s v="Decreto 3899"/>
    <d v="2019-10-15T00:00:00"/>
    <n v="146212"/>
    <s v="EDUCACION"/>
    <s v="BRILLADORA LA ESMERALDA"/>
    <d v="2020-07-31T00:00:00"/>
    <s v="2016-04"/>
    <s v="5"/>
    <s v="2020-06"/>
    <n v="0.799576959270904"/>
    <n v="29889882.640277006"/>
    <n v="9564762.4448886421"/>
    <d v="2021-04-07T00:00:00"/>
    <n v="0.68493150684931503"/>
    <n v="4.1522219311981093E-2"/>
    <n v="9527898.1351371519"/>
    <n v="0.90500000000000003"/>
    <s v="ALTA"/>
    <x v="0"/>
    <n v="9527898.1351371519"/>
  </r>
  <r>
    <n v="377"/>
    <d v="2016-04-07T00:00:00"/>
    <d v="2013-03-04T00:00:00"/>
    <s v="TRIBUNAL ADMINISTRATIVO DE ANTIOQUIA ESCRITURAL"/>
    <s v="05001233100020130000500"/>
    <s v="2019"/>
    <x v="0"/>
    <s v="JOSE ABELARDO OCAMPO ARCILA"/>
    <s v="ELIDIO VALLE VALLE"/>
    <n v="172633"/>
    <x v="0"/>
    <s v="OTRAS"/>
    <s v="MEDIO   "/>
    <s v="MEDIO   "/>
    <s v="MEDIO   "/>
    <s v="MEDIO   "/>
    <n v="0.5"/>
    <x v="2"/>
    <n v="530861095"/>
    <n v="0.5"/>
    <x v="1"/>
    <m/>
    <s v="NO"/>
    <s v="NO"/>
    <s v="7 años"/>
    <s v="FRANCISCO JOSÉ GIRALDO DUQUE"/>
    <s v="Decreto 3899"/>
    <d v="2019-10-15T00:00:00"/>
    <n v="146212"/>
    <s v="EDUCACION"/>
    <s v="PASÓ AL CONSEJO DE ESTADO CON EL RADICADO 2017-00368"/>
    <d v="2020-07-31T00:00:00"/>
    <s v="2016-04"/>
    <s v="7"/>
    <s v="2020-06"/>
    <n v="0.799576959270904"/>
    <n v="424464300.13532251"/>
    <n v="212232150.06766126"/>
    <d v="2023-04-06T00:00:00"/>
    <n v="2.6821917808219178"/>
    <n v="4.1522219311981093E-2"/>
    <n v="209046893.22833091"/>
    <n v="0.5"/>
    <s v="MEDIA"/>
    <x v="2"/>
    <n v="209046893.22833091"/>
  </r>
  <r>
    <n v="378"/>
    <d v="2016-05-05T00:00:00"/>
    <d v="2016-01-22T00:00:00"/>
    <s v="TRIBUNAL ADMINISTRATIVO DE ANTIOQUIA ORAL"/>
    <s v="05001233300020160010500"/>
    <s v="2019"/>
    <x v="0"/>
    <s v="OCTAVIO DE JESUS TRUJILLO IDARRAGA"/>
    <s v="NELSON ADRIAN TORO QUINTERO"/>
    <n v="152939"/>
    <x v="0"/>
    <s v="RELIQUIDACIÓN DE LA PENSIÓN"/>
    <s v="ALTO"/>
    <s v="ALTO"/>
    <s v="BAJO"/>
    <s v="MEDIO   "/>
    <n v="0.73"/>
    <x v="0"/>
    <n v="61357441"/>
    <n v="1"/>
    <x v="14"/>
    <m/>
    <s v="NO"/>
    <s v="NO"/>
    <s v="6 años"/>
    <s v="FRANCISCO JOSÉ GIRALDO DUQUE"/>
    <s v="Decreto 3899"/>
    <d v="2019-10-15T00:00:00"/>
    <n v="146212"/>
    <s v="SECCIONAL DE SALUD Y PROTECCION SOCIAL"/>
    <m/>
    <d v="2020-07-31T00:00:00"/>
    <s v="2016-05"/>
    <s v="6"/>
    <s v="2020-06"/>
    <n v="0.79552146500237941"/>
    <n v="48811161.353117056"/>
    <n v="48811161.353117056"/>
    <d v="2022-05-04T00:00:00"/>
    <n v="1.7589041095890412"/>
    <n v="4.1522219311981093E-2"/>
    <n v="48329510.032445088"/>
    <n v="0.73"/>
    <s v="ALTA"/>
    <x v="0"/>
    <n v="48329510.032445088"/>
  </r>
  <r>
    <n v="379"/>
    <d v="2016-09-06T00:00:00"/>
    <d v="2016-07-27T00:00:00"/>
    <s v="JUZGADO LABORAL RIONEGRO"/>
    <s v="05615310500120160035500"/>
    <s v="2019"/>
    <x v="1"/>
    <s v="ANDRES ANTONIO ARBELAEZ RINCÓN "/>
    <s v="JULIA FERNANDA MUÑOZ RINCON"/>
    <n v="215278"/>
    <x v="2"/>
    <s v="RECONOCIMIENTO Y PAGO DE OTRAS PRESTACIONES SALARIALES, SOLCIALES Y SALARIOS"/>
    <s v="ALTO"/>
    <s v="ALTO"/>
    <s v="BAJO"/>
    <s v="ALTO"/>
    <n v="0.90500000000000003"/>
    <x v="0"/>
    <n v="39774760"/>
    <n v="0.3"/>
    <x v="5"/>
    <m/>
    <s v="NO"/>
    <s v="NO"/>
    <s v="6 años"/>
    <s v="FRANCISCO JOSÉ GIRALDO DUQUE"/>
    <s v="Decreto 3899"/>
    <d v="2019-10-15T00:00:00"/>
    <n v="146212"/>
    <s v="EDUCACION"/>
    <s v="BRILLADORA LA ESMERALDA. "/>
    <d v="2020-07-31T00:00:00"/>
    <s v="2016-09"/>
    <s v="6"/>
    <s v="2020-06"/>
    <n v="0.79057379366945824"/>
    <n v="31444882.90549222"/>
    <n v="9433464.8716476653"/>
    <d v="2022-09-05T00:00:00"/>
    <n v="2.0986301369863014"/>
    <n v="4.1522219311981093E-2"/>
    <n v="9322505.6427480951"/>
    <n v="0.90500000000000003"/>
    <s v="ALTA"/>
    <x v="0"/>
    <n v="9322505.6427480951"/>
  </r>
  <r>
    <n v="380"/>
    <d v="2016-06-17T00:00:00"/>
    <d v="2016-04-29T00:00:00"/>
    <s v="JUZGADO PRIMERO ADMININSTRATIVO ORAL DE MEDELLIN"/>
    <s v="05001333300120160045800"/>
    <s v="2019"/>
    <x v="0"/>
    <s v="MARIA ANTONIA ACOSTA PEREIRA"/>
    <s v="DIANA CAROLINA ALZATE Q."/>
    <n v="165819"/>
    <x v="0"/>
    <s v="RECONOCIMIENTO Y PAGO DE OTRAS PRESTACIONES SALARIALES, SOLCIALES Y SALARIOS"/>
    <s v="BAJO"/>
    <s v="BAJO"/>
    <s v="BAJO"/>
    <s v="BAJO"/>
    <n v="0.05"/>
    <x v="1"/>
    <n v="27105716"/>
    <n v="0"/>
    <x v="1"/>
    <m/>
    <s v="NO"/>
    <s v="NO"/>
    <s v="5 años"/>
    <s v="FRANCISCO JOSÉ GIRALDO DUQUE"/>
    <s v="Decreto 3899"/>
    <d v="2019-10-15T00:00:00"/>
    <n v="146212"/>
    <s v="EDUCACION"/>
    <s v="LIQUIDACION PARCIAL DE CESANTIAS "/>
    <d v="2020-07-31T00:00:00"/>
    <s v="2016-06"/>
    <s v="5"/>
    <s v="2020-06"/>
    <n v="0.79172380492187922"/>
    <n v="21460240.606651861"/>
    <n v="0"/>
    <d v="2021-06-16T00:00:00"/>
    <n v="0.87671232876712324"/>
    <n v="4.1522219311981093E-2"/>
    <n v="0"/>
    <n v="0.05"/>
    <s v="REMOTA"/>
    <x v="1"/>
    <n v="0"/>
  </r>
  <r>
    <n v="381"/>
    <d v="2016-09-07T00:00:00"/>
    <d v="2016-08-02T00:00:00"/>
    <s v="JUZGADO 24 ADMINISTRATIVO ORAL"/>
    <s v="05001333302420160061900"/>
    <s v="2019"/>
    <x v="0"/>
    <s v="FERNANDO ANTONIO RIOS"/>
    <s v="SANDRO SANCHEZ SALAZAR"/>
    <n v="95351"/>
    <x v="0"/>
    <s v="RELIQUIDACIÓN DE LA PENSIÓN"/>
    <s v="ALTO"/>
    <s v="ALTO"/>
    <s v="BAJO"/>
    <s v="ALTO"/>
    <n v="0.90500000000000003"/>
    <x v="0"/>
    <n v="6986916"/>
    <n v="1"/>
    <x v="1"/>
    <m/>
    <s v="NO"/>
    <s v="NO"/>
    <s v="5 años"/>
    <s v="FRANCISCO JOSÉ GIRALDO DUQUE"/>
    <s v="Decreto 3899"/>
    <d v="2019-10-15T00:00:00"/>
    <n v="146212"/>
    <s v="GESTION HUMANA Y DLLO ORGANIZACIONAL"/>
    <s v="ESTAMOS VINCULADOS CON PENSIONES DE ANTIOQUIA"/>
    <d v="2020-07-31T00:00:00"/>
    <s v="2016-09"/>
    <s v="5"/>
    <s v="2020-06"/>
    <n v="0.79057379366945824"/>
    <n v="5523672.6881698361"/>
    <n v="5523672.6881698361"/>
    <d v="2021-09-06T00:00:00"/>
    <n v="1.1013698630136985"/>
    <n v="4.1522219311981093E-2"/>
    <n v="5489479.7442816859"/>
    <n v="0.90500000000000003"/>
    <s v="ALTA"/>
    <x v="0"/>
    <n v="5489479.7442816859"/>
  </r>
  <r>
    <n v="382"/>
    <d v="2016-09-21T00:00:00"/>
    <d v="2016-02-19T00:00:00"/>
    <s v="TRIBUNAL ADMINISTRATIVO DE ANTIOQUIA ORAL"/>
    <s v="05001233300020160039200"/>
    <s v="2019"/>
    <x v="0"/>
    <s v="UNIVERSIDAD DE ANTIOQUIA"/>
    <s v="SANTIAGO ALEJANDRO JIMENEZ"/>
    <n v="193154"/>
    <x v="6"/>
    <s v="EQUILIBRIO ECONOMICO"/>
    <s v="MEDIO   "/>
    <s v="MEDIO   "/>
    <s v="MEDIO   "/>
    <s v="MEDIO   "/>
    <n v="0.5"/>
    <x v="2"/>
    <n v="1274012613"/>
    <n v="1"/>
    <x v="15"/>
    <m/>
    <s v="NO"/>
    <s v="NO"/>
    <s v="5 años"/>
    <s v="FRANCISCO JOSÉ GIRALDO DUQUE"/>
    <s v="Decreto 3899"/>
    <d v="2019-10-15T00:00:00"/>
    <n v="146212"/>
    <s v="EDUCACION"/>
    <s v="SE TRATA DE UNA ACCION IN REM VERSO"/>
    <d v="2020-07-31T00:00:00"/>
    <s v="2016-09"/>
    <s v="5"/>
    <s v="2020-06"/>
    <n v="0.79057379366945824"/>
    <n v="1007200984.6421493"/>
    <n v="1007200984.6421493"/>
    <d v="2021-09-20T00:00:00"/>
    <n v="1.1397260273972603"/>
    <n v="4.1522219311981093E-2"/>
    <n v="1000749716.8789071"/>
    <n v="0.5"/>
    <s v="MEDIA"/>
    <x v="2"/>
    <n v="1000749716.8789071"/>
  </r>
  <r>
    <n v="383"/>
    <d v="2016-10-06T00:00:00"/>
    <d v="2016-09-30T00:00:00"/>
    <s v="JUZGADO SEGUNDO LABORAL DEL CIRCUITO DE ITAGUI"/>
    <s v="05360310500220160053300"/>
    <s v="2019"/>
    <x v="1"/>
    <s v="RODRIGO MAYA SAMPEDRO"/>
    <s v="JULIA FERNANDA MUÑOZ RINCON"/>
    <n v="215278"/>
    <x v="2"/>
    <s v="RECONOCIMIENTO Y PAGO DE OTRAS PRESTACIONES SALARIALES, SOLCIALES Y SALARIOS"/>
    <s v="ALTO"/>
    <s v="ALTO"/>
    <s v="BAJO"/>
    <s v="ALTO"/>
    <n v="0.90500000000000003"/>
    <x v="0"/>
    <n v="41569069"/>
    <n v="1"/>
    <x v="9"/>
    <m/>
    <s v="NO"/>
    <s v="NO"/>
    <s v="6 años"/>
    <s v="FRANCISCO JOSÉ GIRALDO DUQUE"/>
    <s v="Decreto 3899"/>
    <d v="2019-10-15T00:00:00"/>
    <n v="146212"/>
    <s v="EDUCACION"/>
    <s v="BRILLADORA LA ESMERALDA"/>
    <d v="2020-07-31T00:00:00"/>
    <s v="2016-10"/>
    <s v="6"/>
    <s v="2020-06"/>
    <n v="0.79104764067648514"/>
    <n v="32883113.957568016"/>
    <n v="32883113.957568016"/>
    <d v="2022-10-05T00:00:00"/>
    <n v="2.1808219178082191"/>
    <n v="4.1522219311981093E-2"/>
    <n v="32481277.805504292"/>
    <n v="0.90500000000000003"/>
    <s v="ALTA"/>
    <x v="0"/>
    <n v="32481277.805504292"/>
  </r>
  <r>
    <n v="384"/>
    <d v="2016-11-01T00:00:00"/>
    <d v="2016-10-26T00:00:00"/>
    <s v="JUZGADO 17 ADMINISTRATIVO ORAL"/>
    <s v="05001333301720160083000"/>
    <s v="2019"/>
    <x v="0"/>
    <s v="HUGO ALFONSO PASOS MARQUEZ, LAURA CELINA MARQUEZ, IVAN CAMILO PASOS MARQUEZ, ANDRES ADOLFO PASOS MARQUEZ y CLAUDIA MARCELA PASOS MARQUEZ"/>
    <s v="JOSE LUIS VIVEROS ABISAMBRA"/>
    <n v="22592"/>
    <x v="1"/>
    <s v="FALLA EN EL SERVICIO OTRAS CAUSAS"/>
    <s v="MEDIO   "/>
    <s v="BAJO"/>
    <s v="BAJO"/>
    <s v="MEDIO   "/>
    <n v="0.29749999999999999"/>
    <x v="2"/>
    <n v="2189716788"/>
    <n v="0.5"/>
    <x v="1"/>
    <m/>
    <s v="NO"/>
    <s v="NO"/>
    <s v="6 años"/>
    <s v="FRANCISCO JOSÉ GIRALDO DUQUE"/>
    <s v="Decreto 3899"/>
    <d v="2019-10-15T00:00:00"/>
    <n v="146212"/>
    <s v="INFRAESTRUCTURA"/>
    <m/>
    <d v="2020-07-31T00:00:00"/>
    <s v="2016-11"/>
    <s v="6"/>
    <s v="2020-06"/>
    <n v="0.79016316489215555"/>
    <n v="1730233547.4235651"/>
    <n v="865116773.71178257"/>
    <d v="2022-10-31T00:00:00"/>
    <n v="2.2520547945205478"/>
    <n v="4.1522219311981093E-2"/>
    <n v="854201804.25853574"/>
    <n v="0.29749999999999999"/>
    <s v="MEDIA"/>
    <x v="2"/>
    <n v="854201804.25853574"/>
  </r>
  <r>
    <n v="385"/>
    <d v="2016-10-04T00:00:00"/>
    <d v="2016-02-23T00:00:00"/>
    <s v="TRIBUNAL ADMINISTRATIVO DE ANTIOQUIA ORAL"/>
    <s v="05001233300020160044100"/>
    <s v="2019"/>
    <x v="0"/>
    <s v="DIOSELINA DEL SOCORRO MUÑOZ CARVAJAL"/>
    <s v="VANESSA PEREZ GARCIA"/>
    <n v="229664"/>
    <x v="0"/>
    <s v="RECONOCIMIENTO Y PAGO DE OTRAS PRESTACIONES SALARIALES, SOLCIALES Y SALARIOS"/>
    <s v="MEDIO   "/>
    <s v="MEDIO   "/>
    <s v="BAJO"/>
    <s v="ALTO"/>
    <n v="0.63"/>
    <x v="0"/>
    <n v="266398805"/>
    <n v="1"/>
    <x v="3"/>
    <m/>
    <s v="NO"/>
    <s v="NO"/>
    <s v="6 años"/>
    <s v="FRANCISCO JOSÉ GIRALDO DUQUE"/>
    <s v="Decreto 3899"/>
    <d v="2019-10-15T00:00:00"/>
    <n v="146212"/>
    <s v="MANA"/>
    <m/>
    <d v="2020-07-31T00:00:00"/>
    <s v="2016-10"/>
    <s v="6"/>
    <s v="2020-06"/>
    <n v="0.79104764067648514"/>
    <n v="210734146.17428502"/>
    <n v="210734146.17428502"/>
    <d v="2022-10-03T00:00:00"/>
    <n v="2.1753424657534248"/>
    <n v="4.1522219311981093E-2"/>
    <n v="208165376.82762781"/>
    <n v="0.63"/>
    <s v="ALTA"/>
    <x v="0"/>
    <n v="208165376.82762781"/>
  </r>
  <r>
    <n v="386"/>
    <d v="2015-10-20T00:00:00"/>
    <d v="2015-06-17T00:00:00"/>
    <s v="JUZGADO CATROCE ADMINISTRATIVO ORA"/>
    <s v="05001333301420150043400"/>
    <s v="2019"/>
    <x v="0"/>
    <s v="INTEROBRAS  S.A.SA (POLITECNICO JAIME ISAZA CADAVID)"/>
    <s v="DIEGO OSPINA LOPERA"/>
    <n v="156958"/>
    <x v="6"/>
    <s v="INCUMPLIMIENTO"/>
    <s v="MEDIO   "/>
    <s v="BAJO"/>
    <s v="BAJO"/>
    <s v="ALTO"/>
    <n v="0.47249999999999998"/>
    <x v="2"/>
    <n v="556176250"/>
    <n v="1"/>
    <x v="7"/>
    <m/>
    <s v="NO"/>
    <s v="NO"/>
    <s v="6 años"/>
    <s v="FRANCISCO JOSÉ GIRALDO DUQUE"/>
    <s v="Decreto 3899"/>
    <d v="2019-10-15T00:00:00"/>
    <n v="146212"/>
    <s v="DAPARD"/>
    <m/>
    <d v="2020-07-31T00:00:00"/>
    <s v="2015-10"/>
    <s v="6"/>
    <s v="2020-06"/>
    <n v="0.84232546730647351"/>
    <n v="468481419.68601203"/>
    <n v="468481419.68601203"/>
    <d v="2021-10-18T00:00:00"/>
    <n v="1.2164383561643837"/>
    <n v="4.1522219311981093E-2"/>
    <n v="465279450.67712778"/>
    <n v="0.47249999999999998"/>
    <s v="MEDIA"/>
    <x v="2"/>
    <n v="465279450.67712778"/>
  </r>
  <r>
    <n v="387"/>
    <d v="2016-11-15T00:00:00"/>
    <d v="2016-10-05T00:00:00"/>
    <s v="JUZGADO TRECE ADMINISTRATIVO ORAL "/>
    <s v="05001333301320160079700"/>
    <s v="2019"/>
    <x v="0"/>
    <s v="MARTIN JARVIN LEMA HURTADO"/>
    <s v="JASMIN ALEJANDRA MORALES COLORADO"/>
    <n v="274185"/>
    <x v="1"/>
    <s v="FALLA EN EL SERVICIO OTRAS CAUSAS"/>
    <s v="BAJO"/>
    <s v="BAJO"/>
    <s v="BAJO"/>
    <s v="BAJO"/>
    <n v="0.05"/>
    <x v="1"/>
    <n v="0"/>
    <n v="0"/>
    <x v="0"/>
    <m/>
    <s v="NO"/>
    <s v="NO"/>
    <s v="6 años"/>
    <s v="FRANCISCO JOSÉ GIRALDO DUQUE"/>
    <s v="Decreto 3899"/>
    <d v="2019-10-15T00:00:00"/>
    <n v="146212"/>
    <s v="INFRAESTRUCTURA"/>
    <s v="La carpeta física que reposaba en esta oficina, fue trasladada para  archivo, sin haberse terminado el proceso."/>
    <d v="2020-07-31T00:00:00"/>
    <s v="2016-11"/>
    <s v="6"/>
    <s v="2020-06"/>
    <n v="0.79016316489215555"/>
    <n v="0"/>
    <n v="0"/>
    <d v="2022-11-14T00:00:00"/>
    <n v="2.2904109589041095"/>
    <n v="4.1522219311981093E-2"/>
    <n v="0"/>
    <n v="0.05"/>
    <s v="REMOTA"/>
    <x v="1"/>
    <n v="0"/>
  </r>
  <r>
    <n v="388"/>
    <d v="2016-11-24T00:00:00"/>
    <d v="2016-11-02T00:00:00"/>
    <s v="JUZGADO TREINTA Y SEIS ADMINISTRATIVO ORAL"/>
    <s v="05001333303620160098800"/>
    <s v="2019"/>
    <x v="0"/>
    <s v="DIEGO FERNANDO ESTRADA MARTINEZ"/>
    <s v="DARIO ORLANDO ESTRADA ACEVEDO"/>
    <n v="98178"/>
    <x v="3"/>
    <s v="IMPUESTOS"/>
    <s v="BAJO"/>
    <s v="MEDIO   "/>
    <s v="BAJO"/>
    <s v="BAJO"/>
    <n v="0.20749999999999999"/>
    <x v="3"/>
    <n v="643000"/>
    <n v="1"/>
    <x v="1"/>
    <m/>
    <s v="NO"/>
    <s v="NO"/>
    <s v="5 años"/>
    <s v="FRANCISCO JOSÉ GIRALDO DUQUE"/>
    <s v="Decreto 3899"/>
    <d v="2019-10-15T00:00:00"/>
    <n v="146212"/>
    <s v="HACIENDA"/>
    <m/>
    <d v="2020-07-31T00:00:00"/>
    <s v="2016-11"/>
    <s v="5"/>
    <s v="2020-06"/>
    <n v="0.79016316489215555"/>
    <n v="508074.915025656"/>
    <n v="508074.915025656"/>
    <d v="2021-11-23T00:00:00"/>
    <n v="1.3150684931506849"/>
    <n v="4.1522219311981093E-2"/>
    <n v="504321.81475806603"/>
    <n v="0.20749999999999999"/>
    <s v="BAJA"/>
    <x v="2"/>
    <n v="504321.81475806603"/>
  </r>
  <r>
    <n v="389"/>
    <d v="2016-12-01T00:00:00"/>
    <d v="2016-10-19T00:00:00"/>
    <s v="JUZGADO 36 ADMINISTRATIVO ORAL DE MEDELLIN"/>
    <s v="05001333303620160095200"/>
    <s v="2019"/>
    <x v="0"/>
    <s v="RUTH DARI CARVAJAL ROJAS, ADADIER PERDOMO URQUINA"/>
    <s v="MARIO ARNULFO MAZO TAPIAS"/>
    <n v="240535"/>
    <x v="1"/>
    <s v="FALLA EN EL SERVICIO DE EDUCACIÓN"/>
    <s v="MEDIO   "/>
    <s v="MEDIO   "/>
    <s v="BAJO"/>
    <s v="MEDIO   "/>
    <n v="0.45500000000000002"/>
    <x v="2"/>
    <n v="130000000"/>
    <n v="0.2"/>
    <x v="4"/>
    <n v="27343470"/>
    <s v="NO"/>
    <s v="NO"/>
    <s v="6 años"/>
    <s v="FRANCISCO JOSÉ GIRALDO DUQUE"/>
    <s v="Decreto 3899"/>
    <d v="2019-10-15T00:00:00"/>
    <n v="146212"/>
    <s v="EDUCACION"/>
    <m/>
    <d v="2020-07-31T00:00:00"/>
    <s v="2016-12"/>
    <s v="6"/>
    <s v="2020-06"/>
    <n v="0.78688289821902468"/>
    <n v="102294776.76847321"/>
    <n v="20458955.353694644"/>
    <d v="2022-11-30T00:00:00"/>
    <n v="2.3342465753424659"/>
    <n v="4.1522219311981093E-2"/>
    <n v="20191470.856895514"/>
    <n v="0.45500000000000002"/>
    <s v="MEDIA"/>
    <x v="0"/>
    <n v="27343470"/>
  </r>
  <r>
    <n v="390"/>
    <d v="2015-10-28T00:00:00"/>
    <d v="2015-07-02T00:00:00"/>
    <s v="JUZGADO SEGUNDO LABORAL DEL CIRCUITO DE MEDELLIN"/>
    <s v="05001310500220150097200"/>
    <s v="2019"/>
    <x v="1"/>
    <s v="AMPARO DEL SOCORRO OSPINA "/>
    <s v="CAROLINA ESCOBAR VARON"/>
    <n v="153978"/>
    <x v="2"/>
    <s v="PENSIÓN DE SOBREVIVIENTES"/>
    <s v="BAJO"/>
    <s v="BAJO"/>
    <s v="BAJO"/>
    <s v="BAJO"/>
    <n v="0.05"/>
    <x v="1"/>
    <n v="228766204"/>
    <n v="0"/>
    <x v="1"/>
    <m/>
    <s v="NO"/>
    <s v="NO"/>
    <s v="6 años"/>
    <s v="FRANCISCO JOSÉ GIRALDO DUQUE"/>
    <s v="Decreto 3899"/>
    <d v="2019-10-15T00:00:00"/>
    <n v="146212"/>
    <s v="GESTION HUMANA Y DLLO ORGANIZACIONAL"/>
    <m/>
    <d v="2020-07-31T00:00:00"/>
    <s v="2015-10"/>
    <s v="6"/>
    <s v="2020-06"/>
    <n v="0.84232546730647351"/>
    <n v="192695599.68822804"/>
    <n v="0"/>
    <d v="2021-10-26T00:00:00"/>
    <n v="1.2383561643835617"/>
    <n v="4.1522219311981093E-2"/>
    <n v="0"/>
    <n v="0.05"/>
    <s v="REMOTA"/>
    <x v="1"/>
    <n v="0"/>
  </r>
  <r>
    <n v="391"/>
    <d v="2017-01-18T00:00:00"/>
    <d v="2016-06-17T00:00:00"/>
    <s v="JUZGADO 11 LABORAL DEL CIRCUITO DE MEDELLIN"/>
    <s v="05001310501120160078300"/>
    <s v="2019"/>
    <x v="1"/>
    <s v="HERNAN ALIRIO HENAO ALVAREZ"/>
    <s v="JOSE ALBERTO LOPEZ MAZO"/>
    <n v="210877"/>
    <x v="2"/>
    <s v="RECONOCIMIENTO Y PAGO DE PENSIÓN"/>
    <s v="BAJO"/>
    <s v="MEDIO   "/>
    <s v="BAJO"/>
    <s v="MEDIO   "/>
    <n v="0.36499999999999999"/>
    <x v="2"/>
    <n v="230000000"/>
    <n v="0.6"/>
    <x v="1"/>
    <m/>
    <s v="NO"/>
    <s v="NO"/>
    <s v="4 años"/>
    <s v="FRANCISCO JOSÉ GIRALDO DUQUE"/>
    <s v="Decreto 3899"/>
    <d v="2019-10-15T00:00:00"/>
    <n v="146212"/>
    <s v="GESTION HUMANA Y DLLO ORGANIZACIONAL"/>
    <m/>
    <d v="2020-07-31T00:00:00"/>
    <s v="2017-01"/>
    <s v="4"/>
    <s v="2020-06"/>
    <n v="0.77890601703822215"/>
    <n v="179148383.91879109"/>
    <n v="107489030.35127465"/>
    <d v="2021-01-17T00:00:00"/>
    <n v="0.46575342465753422"/>
    <n v="4.1522219311981093E-2"/>
    <n v="107207144.57357225"/>
    <n v="0.36499999999999999"/>
    <s v="MEDIA"/>
    <x v="2"/>
    <n v="107207144.57357225"/>
  </r>
  <r>
    <n v="392"/>
    <d v="2017-05-02T00:00:00"/>
    <d v="2016-11-11T00:00:00"/>
    <s v="TRIBUNAL ADMINISTRATIVO DE ANTIOQUIA ORAL"/>
    <s v="05001233300020160249800"/>
    <s v="2019"/>
    <x v="0"/>
    <s v="CARLOS ALBERTO BALLESTEROS"/>
    <s v="CARLOS ALBERTO BALLESTEROS"/>
    <n v="33513"/>
    <x v="5"/>
    <s v="OTRAS"/>
    <s v="BAJO"/>
    <s v="BAJO"/>
    <s v="BAJO"/>
    <s v="BAJO"/>
    <n v="0.05"/>
    <x v="1"/>
    <n v="0"/>
    <n v="0"/>
    <x v="0"/>
    <m/>
    <s v="NO"/>
    <s v="NO"/>
    <s v="4 años"/>
    <s v="FRANCISCO JOSÉ GIRALDO DUQUE"/>
    <s v="Decreto 3899"/>
    <d v="2019-10-15T00:00:00"/>
    <n v="146212"/>
    <s v="EDUCACION"/>
    <s v="CONVERSION DE CELADORES DE COLEGIO EN AUXILIARES DE SERVICIOS GENERALES"/>
    <d v="2020-07-31T00:00:00"/>
    <s v="2017-05"/>
    <s v="4"/>
    <s v="2020-06"/>
    <n v="0.76223816507249575"/>
    <n v="0"/>
    <n v="0"/>
    <d v="2021-05-01T00:00:00"/>
    <n v="0.75068493150684934"/>
    <n v="4.1522219311981093E-2"/>
    <n v="0"/>
    <n v="0.05"/>
    <s v="REMOTA"/>
    <x v="1"/>
    <n v="0"/>
  </r>
  <r>
    <n v="393"/>
    <d v="2017-06-05T00:00:00"/>
    <d v="2017-05-19T00:00:00"/>
    <s v="JUZGADO DOCE ADMINISTRATIVO ORAL DE MEDELLIN  "/>
    <s v="05001333301220170026400"/>
    <s v="2019"/>
    <x v="0"/>
    <s v="0BEIDA MERY MAERIN TORO"/>
    <s v="MARIA ESTELLA AREIZA ZAPATA"/>
    <n v="214209"/>
    <x v="0"/>
    <s v="RELIQUIDACIÓN DE LA PENSIÓN"/>
    <s v="BAJO"/>
    <s v="BAJO"/>
    <s v="BAJO"/>
    <s v="BAJO"/>
    <n v="0.05"/>
    <x v="1"/>
    <n v="113918273"/>
    <n v="0"/>
    <x v="1"/>
    <m/>
    <s v="NO"/>
    <s v="NO"/>
    <s v="4 años"/>
    <s v="FRANCISCO JOSÉ GIRALDO DUQUE"/>
    <s v="Decreto 3899"/>
    <d v="2019-10-15T00:00:00"/>
    <n v="146212"/>
    <s v="GESTION HUMANA Y DLLO ORGANIZACIONAL"/>
    <s v="RELIQUIDACION CON PENSIONES DE ANTIOQUIA"/>
    <d v="2020-07-31T00:00:00"/>
    <s v="2017-06"/>
    <s v="4"/>
    <s v="2020-06"/>
    <n v="0.76136533047353394"/>
    <n v="86733423.569619253"/>
    <n v="0"/>
    <d v="2021-06-04T00:00:00"/>
    <n v="0.84383561643835614"/>
    <n v="4.1522219311981093E-2"/>
    <n v="0"/>
    <n v="0.05"/>
    <s v="REMOTA"/>
    <x v="1"/>
    <n v="0"/>
  </r>
  <r>
    <n v="394"/>
    <d v="2017-06-28T00:00:00"/>
    <d v="2017-05-30T00:00:00"/>
    <s v="JUZGADO 18 LABORAL DEL CIRCUITO DE MEDELLIN"/>
    <s v="05001310501820170042700"/>
    <s v="2019"/>
    <x v="1"/>
    <s v="JOSE LUIS RESTREPO MENESES"/>
    <s v="FRANCISCO ALBERTO GIRALDO LUNA"/>
    <n v="122621"/>
    <x v="2"/>
    <s v="RECONOCIMIENTO Y PAGO DE PENSIÓN"/>
    <s v="MEDIO   "/>
    <s v="MEDIO   "/>
    <s v="BAJO"/>
    <s v="MEDIO   "/>
    <n v="0.45500000000000002"/>
    <x v="2"/>
    <n v="100000000"/>
    <n v="1"/>
    <x v="9"/>
    <n v="4342698"/>
    <s v="NO"/>
    <s v="NO"/>
    <s v="4 años"/>
    <s v="FRANCISCO JOSÉ GIRALDO DUQUE"/>
    <s v="Decreto 3899"/>
    <d v="2019-10-15T00:00:00"/>
    <n v="146212"/>
    <s v="GESTION HUMANA Y DLLO ORGANIZACIONAL"/>
    <m/>
    <d v="2020-07-31T00:00:00"/>
    <s v="2017-06"/>
    <s v="4"/>
    <s v="2020-06"/>
    <n v="0.76136533047353394"/>
    <n v="76136533.047353387"/>
    <n v="76136533.047353387"/>
    <d v="2021-06-27T00:00:00"/>
    <n v="0.9068493150684932"/>
    <n v="4.1522219311981093E-2"/>
    <n v="75748256.18075569"/>
    <n v="0.45500000000000002"/>
    <s v="MEDIA"/>
    <x v="0"/>
    <n v="4342698"/>
  </r>
  <r>
    <n v="395"/>
    <d v="2017-06-09T00:00:00"/>
    <d v="2017-04-28T00:00:00"/>
    <s v="JUZGADO 4°  ADMINISTRATIVO ORAL DE MEDELLIN"/>
    <s v="05001333300420170020200"/>
    <s v="2019"/>
    <x v="0"/>
    <s v="JUAN VIANEY NARANJO LATORRE"/>
    <s v="TERESA DE JESUS MAZO HIGUITA"/>
    <n v="270171"/>
    <x v="0"/>
    <s v="RELIQUIDACIÓN DE LA PENSIÓN"/>
    <s v="MEDIO   "/>
    <s v="MEDIO   "/>
    <s v="BAJO"/>
    <s v="ALTO"/>
    <n v="0.63"/>
    <x v="0"/>
    <n v="70217368"/>
    <n v="0.5"/>
    <x v="1"/>
    <m/>
    <s v="NO"/>
    <s v="NO"/>
    <s v="4 años"/>
    <s v="FRANCISCO JOSÉ GIRALDO DUQUE"/>
    <s v="Decreto 3899"/>
    <d v="2019-10-15T00:00:00"/>
    <n v="146212"/>
    <s v="GESTION HUMANA Y DLLO ORGANIZACIONAL"/>
    <m/>
    <d v="2020-07-31T00:00:00"/>
    <s v="2017-06"/>
    <s v="4"/>
    <s v="2020-06"/>
    <n v="0.76136533047353394"/>
    <n v="53461069.592301749"/>
    <n v="26730534.796150874"/>
    <d v="2021-06-08T00:00:00"/>
    <n v="0.85479452054794525"/>
    <n v="4.1522219311981093E-2"/>
    <n v="26602022.008663286"/>
    <n v="0.63"/>
    <s v="ALTA"/>
    <x v="0"/>
    <n v="26602022.008663286"/>
  </r>
  <r>
    <n v="396"/>
    <d v="2017-05-18T00:00:00"/>
    <d v="2017-03-28T00:00:00"/>
    <s v="JUZGADO 25 ADMINISTRATIVO ORAL DE MEDELLIN"/>
    <s v="05001333302520170015300"/>
    <s v="2019"/>
    <x v="0"/>
    <s v="HECTOR LEON ARBOLEDA"/>
    <s v="CAROLINA ANDREA ARBOLEDA FRANCO"/>
    <n v="242862"/>
    <x v="3"/>
    <s v="OTRAS"/>
    <s v="MEDIO   "/>
    <s v="MEDIO   "/>
    <s v="BAJO"/>
    <s v="MEDIO   "/>
    <n v="0.45500000000000002"/>
    <x v="2"/>
    <n v="2590000"/>
    <n v="1"/>
    <x v="9"/>
    <n v="2590000"/>
    <s v="NO"/>
    <s v="NO"/>
    <s v="4 años"/>
    <s v="FRANCISCO JOSÉ GIRALDO DUQUE"/>
    <s v="Decreto 3899"/>
    <d v="2019-10-15T00:00:00"/>
    <n v="146212"/>
    <s v="GESTION HUMANA Y DLLO ORGANIZACIONAL"/>
    <m/>
    <d v="2020-07-31T00:00:00"/>
    <s v="2017-05"/>
    <s v="4"/>
    <s v="2020-06"/>
    <n v="0.76223816507249575"/>
    <n v="1974196.8475377641"/>
    <n v="1974196.8475377641"/>
    <d v="2021-05-17T00:00:00"/>
    <n v="0.79452054794520544"/>
    <n v="4.1522219311981093E-2"/>
    <n v="1965373.2378598375"/>
    <n v="0.45500000000000002"/>
    <s v="MEDIA"/>
    <x v="0"/>
    <n v="2590000"/>
  </r>
  <r>
    <n v="397"/>
    <d v="2017-01-19T00:00:00"/>
    <d v="2016-11-23T00:00:00"/>
    <s v="JUZGADO DIECINUEVE  LABORAL DEL CIRCUITO DE MEDELLIN"/>
    <s v="05001310501920160130400"/>
    <s v="2019"/>
    <x v="1"/>
    <s v="MARIA ISLENIA ROJAS"/>
    <s v="JULIA FERNANDA MUÑOZ RINCON"/>
    <n v="215278"/>
    <x v="2"/>
    <s v="RECONOCIMIENTO Y PAGO DE OTRAS PRESTACIONES SALARIALES, SOLCIALES Y SALARIOS"/>
    <s v="ALTO"/>
    <s v="ALTO"/>
    <s v="BAJO"/>
    <s v="ALTO"/>
    <n v="0.90500000000000003"/>
    <x v="0"/>
    <n v="55340055"/>
    <n v="0"/>
    <x v="5"/>
    <m/>
    <s v="NO"/>
    <s v="NO"/>
    <s v="5 años"/>
    <s v="FRANCISCO JOSÉ GIRALDO DUQUE"/>
    <s v="Decreto 3899"/>
    <d v="2019-10-15T00:00:00"/>
    <n v="146212"/>
    <s v="EDUCACION"/>
    <s v="BRILLADORA LA ESMERALDA"/>
    <d v="2020-07-31T00:00:00"/>
    <s v="2017-01"/>
    <s v="5"/>
    <s v="2020-06"/>
    <n v="0.77890601703822215"/>
    <n v="43104701.822726153"/>
    <n v="0"/>
    <d v="2022-01-18T00:00:00"/>
    <n v="1.4684931506849315"/>
    <n v="4.1522219311981093E-2"/>
    <n v="0"/>
    <n v="0.90500000000000003"/>
    <s v="ALTA"/>
    <x v="0"/>
    <n v="0"/>
  </r>
  <r>
    <n v="398"/>
    <d v="2017-09-12T00:00:00"/>
    <d v="2017-09-05T00:00:00"/>
    <s v="JUZGADO TRECE ADMINISTRATIVO ORAL "/>
    <s v="05001333301320170047000"/>
    <s v="2019"/>
    <x v="0"/>
    <s v="EDILMA DEL SOCORRO AMAYA"/>
    <s v="FRANKLIN ANDERSON ISAZA"/>
    <n v="176482"/>
    <x v="0"/>
    <s v="RELIQUIDACIÓN DE LA PENSIÓN"/>
    <s v="ALTO"/>
    <s v="MEDIO   "/>
    <s v="BAJO"/>
    <s v="MEDIO   "/>
    <n v="0.55499999999999994"/>
    <x v="0"/>
    <n v="6190780"/>
    <n v="1"/>
    <x v="1"/>
    <m/>
    <s v="NO"/>
    <s v="NO"/>
    <s v="4 años"/>
    <s v="FRANCISCO JOSÉ GIRALDO DUQUE"/>
    <s v="Decreto 3899"/>
    <d v="2019-10-15T00:00:00"/>
    <n v="146212"/>
    <s v="EDUCACION"/>
    <s v="RELIQUIDACION MAESTROS"/>
    <d v="2020-07-31T00:00:00"/>
    <s v="2017-09"/>
    <s v="4"/>
    <s v="2020-06"/>
    <n v="0.76038333983224338"/>
    <n v="4707365.9725666558"/>
    <n v="4707365.9725666558"/>
    <d v="2021-09-11T00:00:00"/>
    <n v="1.1150684931506849"/>
    <n v="4.1522219311981093E-2"/>
    <n v="4677864.8783869715"/>
    <n v="0.55499999999999994"/>
    <s v="ALTA"/>
    <x v="0"/>
    <n v="4677864.8783869715"/>
  </r>
  <r>
    <n v="399"/>
    <d v="2017-08-17T00:00:00"/>
    <d v="2017-08-02T00:00:00"/>
    <s v="JUZGADO VEINTIOCHO ADMINISTRATIVO ORAL"/>
    <s v="05001333302820170040000"/>
    <s v="2019"/>
    <x v="0"/>
    <s v="BLANCA OLIVA GUZMAN DE MONSALVE"/>
    <s v="ELKIN DE JESUS GUTIERREZ"/>
    <n v="219750"/>
    <x v="1"/>
    <s v="FALLA EN EL SERVICIO OTRAS CAUSAS"/>
    <s v="ALTO"/>
    <s v="ALTO"/>
    <s v="BAJO"/>
    <s v="MEDIO   "/>
    <n v="0.73"/>
    <x v="0"/>
    <n v="354104160"/>
    <n v="0.5"/>
    <x v="7"/>
    <m/>
    <s v="NO"/>
    <s v="NO"/>
    <s v="4 años"/>
    <s v="FRANCISCO JOSÉ GIRALDO DUQUE"/>
    <s v="Decreto 3899"/>
    <d v="2019-10-15T00:00:00"/>
    <n v="146212"/>
    <s v="INFRAESTRUCTURA"/>
    <m/>
    <d v="2020-07-31T00:00:00"/>
    <s v="2017-08"/>
    <s v="4"/>
    <s v="2020-06"/>
    <n v="0.76068958550881771"/>
    <n v="269363346.69734806"/>
    <n v="134681673.34867403"/>
    <d v="2021-08-16T00:00:00"/>
    <n v="1.0438356164383562"/>
    <n v="4.1522219311981093E-2"/>
    <n v="133891383.59676637"/>
    <n v="0.73"/>
    <s v="ALTA"/>
    <x v="0"/>
    <n v="133891383.59676637"/>
  </r>
  <r>
    <n v="400"/>
    <d v="2017-03-17T00:00:00"/>
    <d v="2017-03-10T00:00:00"/>
    <s v="JUZGADO VEINTITRES LABORAL DEL CIRCUITO"/>
    <s v="05001310502320170017300"/>
    <s v="2019"/>
    <x v="1"/>
    <s v="EDGAR DE JESUS JIMENEZ"/>
    <s v="CARLOS ALBERTO BALLESTEROS"/>
    <n v="33513"/>
    <x v="2"/>
    <s v="RECONOCIMIENTO Y PAGO DE OTRAS PRESTACIONES SALARIALES, SOLCIALES Y SALARIOS"/>
    <s v="MEDIO   "/>
    <s v="MEDIO   "/>
    <s v="MEDIO   "/>
    <s v="MEDIO   "/>
    <n v="0.5"/>
    <x v="2"/>
    <n v="1358838238"/>
    <n v="0.14000000000000001"/>
    <x v="8"/>
    <m/>
    <s v="NO"/>
    <s v="NO"/>
    <s v="4 años"/>
    <s v="FRANCISCO JOSÉ GIRALDO DUQUE"/>
    <s v="Decreto 3899"/>
    <d v="2019-10-15T00:00:00"/>
    <n v="146212"/>
    <s v="FABRICA DE LICORES DE ANTIOQUIA"/>
    <m/>
    <d v="2020-07-31T00:00:00"/>
    <s v="2017-03"/>
    <s v="4"/>
    <s v="2020-06"/>
    <n v="0.76757466281447584"/>
    <n v="1043009802.3522664"/>
    <n v="146021372.3293173"/>
    <d v="2021-03-16T00:00:00"/>
    <n v="0.62465753424657533"/>
    <n v="4.1522219311981093E-2"/>
    <n v="145508018.35493374"/>
    <n v="0.5"/>
    <s v="MEDIA"/>
    <x v="2"/>
    <n v="145508018.35493374"/>
  </r>
  <r>
    <n v="401"/>
    <d v="2017-09-28T00:00:00"/>
    <d v="2017-03-24T00:00:00"/>
    <s v="JUZGADO DIECISEIS LABORAL DEL CIRCUITO"/>
    <s v="05001310501620170023500"/>
    <s v="2019"/>
    <x v="1"/>
    <s v="DANIEL MARTINEZ ZAPATA "/>
    <s v="CARLOS ALBERTO BALLESTEROS"/>
    <n v="33513"/>
    <x v="2"/>
    <s v="RECONOCIMIENTO Y PAGO DE OTRAS PRESTACIONES SALARIALES, SOLCIALES Y SALARIOS"/>
    <s v="MEDIO   "/>
    <s v="MEDIO   "/>
    <s v="MEDIO   "/>
    <s v="MEDIO   "/>
    <n v="0.5"/>
    <x v="2"/>
    <n v="846946289"/>
    <n v="0.14000000000000001"/>
    <x v="5"/>
    <m/>
    <s v="NO"/>
    <s v="NO"/>
    <s v="4 años"/>
    <s v="FRANCISCO JOSÉ GIRALDO DUQUE"/>
    <s v="Decreto 3899"/>
    <d v="2019-10-15T00:00:00"/>
    <n v="146212"/>
    <s v="FABRICA DE LICORES DE ANTIOQUIA"/>
    <s v="PRIMA DE ANTIGÜEDAD"/>
    <d v="2020-07-31T00:00:00"/>
    <s v="2017-09"/>
    <s v="4"/>
    <s v="2020-06"/>
    <n v="0.76038333983224338"/>
    <n v="644003847.88834441"/>
    <n v="90160538.704368219"/>
    <d v="2021-09-27T00:00:00"/>
    <n v="1.1589041095890411"/>
    <n v="4.1522219311981093E-2"/>
    <n v="89573361.743067443"/>
    <n v="0.5"/>
    <s v="MEDIA"/>
    <x v="2"/>
    <n v="89573361.743067443"/>
  </r>
  <r>
    <n v="402"/>
    <d v="2017-09-20T00:00:00"/>
    <d v="2017-08-22T00:00:00"/>
    <s v="JUZGADO CIVIL DEL CIRCUITO DE MARINILLA ANTIOQUIA"/>
    <s v="05440203100120170055400"/>
    <s v="2019"/>
    <x v="1"/>
    <s v="SANTIAGO HINCAPIE DUQUE"/>
    <s v="ANDRES FELIPE PATIÑO LENIS"/>
    <n v="284786"/>
    <x v="2"/>
    <s v="RECONOCIMIENTO Y PAGO DE OTRAS PRESTACIONES SALARIALES, SOLCIALES Y SALARIOS"/>
    <s v="ALTO"/>
    <s v="MEDIO   "/>
    <s v="MEDIO   "/>
    <s v="MEDIO   "/>
    <n v="0.6"/>
    <x v="0"/>
    <n v="40655500"/>
    <n v="1"/>
    <x v="5"/>
    <m/>
    <s v="NO"/>
    <s v="NO"/>
    <s v="4 años"/>
    <s v="FRANCISCO JOSÉ GIRALDO DUQUE"/>
    <s v="Decreto 3899"/>
    <d v="2019-10-15T00:00:00"/>
    <n v="146212"/>
    <s v="GOBIERNO"/>
    <m/>
    <d v="2020-07-31T00:00:00"/>
    <s v="2017-09"/>
    <s v="4"/>
    <s v="2020-06"/>
    <n v="0.76038333983224338"/>
    <n v="30913764.872549772"/>
    <n v="30913764.872549772"/>
    <d v="2021-09-19T00:00:00"/>
    <n v="1.1369863013698631"/>
    <n v="4.1522219311981093E-2"/>
    <n v="30716232.198795624"/>
    <n v="0.6"/>
    <s v="ALTA"/>
    <x v="0"/>
    <n v="30716232.198795624"/>
  </r>
  <r>
    <n v="403"/>
    <d v="2018-01-24T00:00:00"/>
    <d v="2017-10-03T00:00:00"/>
    <s v="JUZGADO VEINTE ADMINISTRATIVO ORAL DE MEDELLIN"/>
    <s v="05001333302020170055500"/>
    <s v="2019"/>
    <x v="0"/>
    <s v="E&amp;I INMOBILIARIA"/>
    <s v="GUILLERMO LEON BETANCUR"/>
    <n v="175998"/>
    <x v="3"/>
    <s v="OTRAS"/>
    <s v="MEDIO   "/>
    <s v="MEDIO   "/>
    <s v="MEDIO   "/>
    <s v="MEDIO   "/>
    <n v="0.5"/>
    <x v="2"/>
    <n v="214946100"/>
    <n v="1"/>
    <x v="2"/>
    <m/>
    <s v="NO"/>
    <s v="NO"/>
    <s v="4 años"/>
    <s v="FRANCISCO JOSÉ GIRALDO DUQUE"/>
    <s v="Decreto 3899"/>
    <d v="2019-10-15T00:00:00"/>
    <n v="146212"/>
    <s v="HACIENDA"/>
    <s v="LA SENTENCIA DE PRIMERA INSTANCIA FUE FAVORABLE"/>
    <d v="2020-07-31T00:00:00"/>
    <s v="2018-01"/>
    <s v="4"/>
    <s v="2020-06"/>
    <n v="0.75126308387247931"/>
    <n v="161481069.95236233"/>
    <n v="161481069.95236233"/>
    <d v="2022-01-23T00:00:00"/>
    <n v="1.4821917808219178"/>
    <n v="4.1522219311981093E-2"/>
    <n v="160137266.58567485"/>
    <n v="0.5"/>
    <s v="MEDIA"/>
    <x v="2"/>
    <n v="160137266.58567485"/>
  </r>
  <r>
    <n v="404"/>
    <d v="2018-03-07T00:00:00"/>
    <d v="2018-02-23T00:00:00"/>
    <s v="JUZGADO VEINTIDOS ADMINISTRATIVO ORAL DE MEDELLIN"/>
    <s v="05001333302220180007700"/>
    <s v="2019"/>
    <x v="0"/>
    <s v="CONSTRUCTORA PUENTES C&amp;C"/>
    <s v="RAFAEL DIAZ"/>
    <m/>
    <x v="9"/>
    <s v="VIOLACIÓN DERECHOS COLECTIVOS"/>
    <s v="MEDIO   "/>
    <s v="MEDIO   "/>
    <s v="MEDIO   "/>
    <s v="MEDIO   "/>
    <n v="0.5"/>
    <x v="2"/>
    <n v="0"/>
    <n v="0"/>
    <x v="6"/>
    <m/>
    <s v="NO"/>
    <s v="NO"/>
    <n v="3"/>
    <s v="FRANCISCO JOSÉ GIRALDO DUQUE"/>
    <s v="Decreto 3899"/>
    <d v="2019-10-15T00:00:00"/>
    <n v="146212"/>
    <s v="INFRAESTRUCTURA"/>
    <s v="Está en revisión en el Consejo de Estado. Se trata de una acción popular."/>
    <d v="2020-07-31T00:00:00"/>
    <s v="2018-03"/>
    <s v="3"/>
    <s v="2020-06"/>
    <n v="0.74420758606092174"/>
    <n v="0"/>
    <n v="0"/>
    <d v="2021-03-06T00:00:00"/>
    <n v="0.59726027397260273"/>
    <n v="4.1522219311981093E-2"/>
    <n v="0"/>
    <n v="0.5"/>
    <s v="MEDIA"/>
    <x v="2"/>
    <n v="0"/>
  </r>
  <r>
    <n v="405"/>
    <d v="2017-04-06T00:00:00"/>
    <d v="2017-02-28T00:00:00"/>
    <s v="JUZGADO TERCERO LABORAL DEL CIRCUITO DE MEDELLIN"/>
    <s v="05001310500320170014000"/>
    <s v="2019"/>
    <x v="1"/>
    <s v="ANA TERESA LOPEZ"/>
    <s v="RODRIGO A. GIRALDO RODRIGUEZ"/>
    <n v="216675"/>
    <x v="2"/>
    <s v="RECONOCIMIENTO Y PAGO DE OTRAS PRESTACIONES SALARIALES, SOLCIALES Y SALARIOS"/>
    <s v="ALTO"/>
    <s v="MEDIO   "/>
    <s v="ALTO"/>
    <s v="MEDIO   "/>
    <n v="0.64999999999999991"/>
    <x v="0"/>
    <n v="95391348"/>
    <n v="0.5"/>
    <x v="5"/>
    <m/>
    <s v="NO"/>
    <s v="NO"/>
    <s v="4 años"/>
    <s v="FRANCISCO JOSÉ GIRALDO DUQUE"/>
    <s v="Decreto 3899"/>
    <d v="2019-10-15T00:00:00"/>
    <n v="146212"/>
    <s v="EDUCACION"/>
    <m/>
    <d v="2020-07-31T00:00:00"/>
    <s v="2017-04"/>
    <s v="4"/>
    <s v="2020-06"/>
    <n v="0.76395562321009991"/>
    <n v="72874756.710191518"/>
    <n v="36437378.355095759"/>
    <d v="2021-04-05T00:00:00"/>
    <n v="0.67945205479452053"/>
    <n v="4.1522219311981093E-2"/>
    <n v="36298063.503441542"/>
    <n v="0.64999999999999991"/>
    <s v="ALTA"/>
    <x v="0"/>
    <n v="36298063.503441542"/>
  </r>
  <r>
    <n v="406"/>
    <d v="2018-06-06T00:00:00"/>
    <d v="2018-05-29T00:00:00"/>
    <s v="JUZGADO VEINTIUNO ADMINISTRATIVO ORAL DE MEDELLIN"/>
    <s v="05001333302120180020100"/>
    <s v="2019"/>
    <x v="0"/>
    <s v="ENERGICO MOSQUERA PALACIOS"/>
    <s v="FRANKLIN ANDERSON ISAZA L."/>
    <n v="176482"/>
    <x v="0"/>
    <s v="RELIQUIDACIÓN DE LA PENSIÓN"/>
    <s v="BAJO"/>
    <s v="BAJO"/>
    <s v="BAJO"/>
    <s v="BAJO"/>
    <n v="0.05"/>
    <x v="1"/>
    <n v="19765448"/>
    <n v="0"/>
    <x v="12"/>
    <m/>
    <s v="NO"/>
    <s v="NO"/>
    <s v="3 años"/>
    <s v="FRANCISCO JOSÉ GIRALDO DUQUE"/>
    <s v="Decreto 3899"/>
    <d v="2019-10-15T00:00:00"/>
    <n v="146212"/>
    <s v="EDUCACION"/>
    <m/>
    <d v="2020-07-31T00:00:00"/>
    <s v="2018-06"/>
    <s v="3"/>
    <s v="2020-06"/>
    <n v="0.73777124655030268"/>
    <n v="14582379.209585188"/>
    <n v="0"/>
    <d v="2021-06-05T00:00:00"/>
    <n v="0.84657534246575339"/>
    <n v="4.1522219311981093E-2"/>
    <n v="0"/>
    <n v="0.05"/>
    <s v="REMOTA"/>
    <x v="1"/>
    <n v="0"/>
  </r>
  <r>
    <n v="407"/>
    <d v="2018-05-18T00:00:00"/>
    <d v="2018-04-17T00:00:00"/>
    <s v="JUZGADO PRIMERO ADMINISTRATIVO ORAL DE MEDELLIN"/>
    <s v="05001333300120180015900"/>
    <s v="2019"/>
    <x v="0"/>
    <s v="LINA MARCELA CORREA GAVIRIA"/>
    <s v="JULIA FERNANDA MUÑOZ RINCON"/>
    <n v="215278"/>
    <x v="0"/>
    <s v="RECONOCIMIENTO Y PAGO DE PENSIÓN"/>
    <s v="ALTO"/>
    <s v="ALTO"/>
    <s v="MEDIO   "/>
    <s v="ALTO"/>
    <n v="0.95000000000000007"/>
    <x v="0"/>
    <n v="116265236"/>
    <n v="0.5"/>
    <x v="5"/>
    <m/>
    <s v="NO"/>
    <s v="NO"/>
    <s v="3 años"/>
    <s v="FRANCISCO JOSÉ GIRALDO DUQUE"/>
    <s v="Decreto 3899"/>
    <d v="2019-10-15T00:00:00"/>
    <n v="146212"/>
    <s v="EDUCACION"/>
    <s v="PASCUAL BRAVO"/>
    <d v="2020-07-31T00:00:00"/>
    <s v="2018-05"/>
    <s v="3"/>
    <s v="2020-06"/>
    <n v="0.73891229786794344"/>
    <n v="85909812.694918737"/>
    <n v="42954906.347459368"/>
    <d v="2021-05-17T00:00:00"/>
    <n v="0.79452054794520544"/>
    <n v="4.1522219311981093E-2"/>
    <n v="42762920.767179169"/>
    <n v="0.95000000000000007"/>
    <s v="ALTA"/>
    <x v="0"/>
    <n v="42762920.767179169"/>
  </r>
  <r>
    <n v="408"/>
    <d v="2018-06-01T00:00:00"/>
    <d v="2018-05-11T00:00:00"/>
    <s v="JUZGADO SEXTO ADMINISTRATIVO ORAL DE MEDELLIN"/>
    <s v="05001333300620180017400"/>
    <s v="2019"/>
    <x v="0"/>
    <s v="FRANK HUMBERTO MEJIA VELASQUEZ "/>
    <s v="DIANA CARLONA ALZATE QUINTERO"/>
    <n v="165819"/>
    <x v="0"/>
    <s v="OTRAS"/>
    <s v="ALTO"/>
    <s v="MEDIO   "/>
    <s v="MEDIO   "/>
    <s v="MEDIO   "/>
    <n v="0.6"/>
    <x v="0"/>
    <n v="9849901"/>
    <n v="1"/>
    <x v="5"/>
    <m/>
    <s v="NO"/>
    <s v="NO"/>
    <s v="3 años"/>
    <s v="FRANCISCO JOSÉ GIRALDO DUQUE"/>
    <s v="Decreto 3899"/>
    <d v="2019-10-15T00:00:00"/>
    <n v="146212"/>
    <s v="EDUCACION"/>
    <m/>
    <d v="2020-07-31T00:00:00"/>
    <s v="2018-06"/>
    <s v="3"/>
    <s v="2020-06"/>
    <n v="0.73777124655030268"/>
    <n v="7266973.7391670728"/>
    <n v="7266973.7391670728"/>
    <d v="2021-05-31T00:00:00"/>
    <n v="0.83287671232876714"/>
    <n v="4.1522219311981093E-2"/>
    <n v="7232929.9346288191"/>
    <n v="0.6"/>
    <s v="ALTA"/>
    <x v="0"/>
    <n v="7232929.9346288191"/>
  </r>
  <r>
    <n v="409"/>
    <d v="2018-08-08T00:00:00"/>
    <d v="2018-07-19T00:00:00"/>
    <s v="TRIBUNAL ADMINISTRATIVO DE ANTIOQUIA ORAL"/>
    <s v="05001333300020180137500"/>
    <s v="2019"/>
    <x v="0"/>
    <s v="ADADIER PERDOMO URQUINA"/>
    <s v="ADADIER PERDOMO URQUINA"/>
    <n v="177168"/>
    <x v="9"/>
    <s v="OTRAS"/>
    <s v="BAJO"/>
    <s v="BAJO"/>
    <s v="MEDIO   "/>
    <s v="BAJO"/>
    <n v="9.5000000000000001E-2"/>
    <x v="1"/>
    <n v="0"/>
    <n v="0"/>
    <x v="3"/>
    <m/>
    <s v="NO"/>
    <s v="NO"/>
    <s v="3 años"/>
    <s v="FRANCISCO JOSÉ GIRALDO DUQUE"/>
    <s v="Decreto 3899"/>
    <d v="2019-10-15T00:00:00"/>
    <n v="146212"/>
    <s v="INFRAESTRUCTURA"/>
    <s v="Es una acción popular"/>
    <d v="2020-07-31T00:00:00"/>
    <s v="2018-08"/>
    <s v="3"/>
    <s v="2020-06"/>
    <n v="0.7378298404971021"/>
    <n v="0"/>
    <n v="0"/>
    <d v="2021-08-07T00:00:00"/>
    <n v="1.0191780821917809"/>
    <n v="4.1522219311981093E-2"/>
    <n v="0"/>
    <n v="9.5000000000000001E-2"/>
    <s v="REMOTA"/>
    <x v="1"/>
    <n v="0"/>
  </r>
  <r>
    <n v="410"/>
    <d v="2018-05-24T00:00:00"/>
    <d v="2018-05-02T00:00:00"/>
    <s v="JUZGADO VEINTISIETE ADMINISTRATIVO ORAL "/>
    <s v="05001333302720180016100"/>
    <s v="2019"/>
    <x v="0"/>
    <s v="JAIME PORRAS PARRA"/>
    <s v="JULIA FERNANDA MUÑOZ RINCON"/>
    <n v="215278"/>
    <x v="0"/>
    <s v="RECONOCIMIENTO Y PAGO DE OTRAS PRESTACIONES SALARIALES, SOLCIALES Y SALARIOS"/>
    <s v="ALTO"/>
    <s v="ALTO"/>
    <s v="BAJO"/>
    <s v="ALTO"/>
    <n v="0.90500000000000003"/>
    <x v="0"/>
    <n v="38145325"/>
    <n v="0.4"/>
    <x v="3"/>
    <m/>
    <s v="NO"/>
    <s v="NO"/>
    <s v="3 años"/>
    <s v="FRANCISCO JOSÉ GIRALDO DUQUE"/>
    <s v="Decreto 3899"/>
    <d v="2019-10-15T00:00:00"/>
    <n v="146212"/>
    <s v="EDUCACION"/>
    <s v="PASCUAL BRAVO"/>
    <d v="2020-07-31T00:00:00"/>
    <s v="2018-05"/>
    <s v="3"/>
    <s v="2020-06"/>
    <n v="0.73891229786794344"/>
    <n v="28186049.748669509"/>
    <n v="11274419.899467804"/>
    <d v="2021-05-23T00:00:00"/>
    <n v="0.81095890410958904"/>
    <n v="4.1522219311981093E-2"/>
    <n v="11222989.05644254"/>
    <n v="0.90500000000000003"/>
    <s v="ALTA"/>
    <x v="0"/>
    <n v="11222989.05644254"/>
  </r>
  <r>
    <n v="411"/>
    <d v="2018-07-18T00:00:00"/>
    <d v="2018-06-01T00:00:00"/>
    <s v="JUZGADO TREINTA Y CUATRO ADMINISTRATIVO ORAL"/>
    <s v="05001333303420180020700"/>
    <s v="2019"/>
    <x v="0"/>
    <s v="LUZ AMERICA SANCHEZ ALVAREZ"/>
    <s v="JULIA FERNANDA MUÑOZ RINCON"/>
    <n v="215278"/>
    <x v="0"/>
    <s v="RECONOCIMIENTO Y PAGO DE OTRAS PRESTACIONES SALARIALES, SOLCIALES Y SALARIOS"/>
    <s v="ALTO"/>
    <s v="ALTO"/>
    <s v="BAJO"/>
    <s v="ALTO"/>
    <n v="0.90500000000000003"/>
    <x v="0"/>
    <n v="116265448"/>
    <n v="0.4"/>
    <x v="5"/>
    <m/>
    <s v="NO"/>
    <s v="NO"/>
    <s v="3 años"/>
    <s v="FRANCISCO JOSÉ GIRALDO DUQUE"/>
    <s v="Decreto 3899"/>
    <d v="2019-10-15T00:00:00"/>
    <n v="146212"/>
    <s v="EDUCACION"/>
    <s v="PASCUAL BRAVO"/>
    <d v="2020-07-31T00:00:00"/>
    <s v="2018-07"/>
    <s v="3"/>
    <s v="2020-06"/>
    <n v="0.73871336652539898"/>
    <n v="85886840.502663717"/>
    <n v="34354736.201065488"/>
    <d v="2021-07-17T00:00:00"/>
    <n v="0.9616438356164384"/>
    <n v="4.1522219311981093E-2"/>
    <n v="34168978.368240334"/>
    <n v="0.90500000000000003"/>
    <s v="ALTA"/>
    <x v="0"/>
    <n v="34168978.368240334"/>
  </r>
  <r>
    <n v="412"/>
    <d v="2018-08-31T00:00:00"/>
    <d v="2018-08-16T00:00:00"/>
    <s v="JUZGADO CUARTO ADMINISTRATIVO ORAL"/>
    <s v="05001333300420180030700"/>
    <s v="2019"/>
    <x v="0"/>
    <s v="MARIA INELDA VELASQUEZ JIMENEZ"/>
    <s v="JULIA FERNANDA MUÑOZ RINCON"/>
    <n v="215278"/>
    <x v="0"/>
    <s v="RECONOCIMIENTO Y PAGO DE OTRAS PRESTACIONES SALARIALES, SOLCIALES Y SALARIOS"/>
    <s v="ALTO"/>
    <s v="ALTO"/>
    <s v="BAJO"/>
    <s v="ALTO"/>
    <n v="0.90500000000000003"/>
    <x v="0"/>
    <n v="38454420"/>
    <n v="0.4"/>
    <x v="5"/>
    <m/>
    <s v="NO"/>
    <s v="NO"/>
    <s v="3 años"/>
    <s v="FRANCISCO JOSÉ GIRALDO DUQUE"/>
    <s v="Decreto 3899"/>
    <d v="2019-10-15T00:00:00"/>
    <n v="146212"/>
    <s v="EDUCACION"/>
    <s v="PASCUAL BRAVO"/>
    <d v="2020-07-31T00:00:00"/>
    <s v="2018-08"/>
    <s v="3"/>
    <s v="2020-06"/>
    <n v="0.7378298404971021"/>
    <n v="28372818.575008571"/>
    <n v="11349127.430003429"/>
    <d v="2021-08-30T00:00:00"/>
    <n v="1.0821917808219179"/>
    <n v="4.1522219311981093E-2"/>
    <n v="11280093.034306552"/>
    <n v="0.90500000000000003"/>
    <s v="ALTA"/>
    <x v="0"/>
    <n v="11280093.034306552"/>
  </r>
  <r>
    <n v="413"/>
    <d v="2019-09-11T00:00:00"/>
    <d v="2018-08-31T00:00:00"/>
    <s v="JUZGADO TRECE ADMINISTRATIVO ORAL "/>
    <s v="05001333301320180034100"/>
    <s v="2019"/>
    <x v="0"/>
    <s v="RUTH DEL CARMEN MOSQUERA MATURANA"/>
    <s v="JAIME JAVIER DIAZ PELAEZ"/>
    <n v="89803"/>
    <x v="0"/>
    <s v="RELIQUIDACIÓN DE LA PENSIÓN"/>
    <s v="BAJO"/>
    <s v="BAJO"/>
    <s v="ALTO"/>
    <s v="BAJO"/>
    <n v="0.14499999999999999"/>
    <x v="3"/>
    <n v="50000000"/>
    <n v="1"/>
    <x v="7"/>
    <m/>
    <s v="NO"/>
    <s v="NO"/>
    <s v="3 años"/>
    <s v="FRANCISCO JOSÉ GIRALDO DUQUE"/>
    <s v="Decreto 3899"/>
    <d v="2019-10-15T00:00:00"/>
    <n v="146212"/>
    <s v="EDUCACION"/>
    <m/>
    <d v="2020-07-31T00:00:00"/>
    <s v="2019-09"/>
    <s v="3"/>
    <s v="2020-06"/>
    <n v="1.016560139453806"/>
    <n v="50828006.972690299"/>
    <n v="50828006.972690299"/>
    <d v="2022-09-10T00:00:00"/>
    <n v="2.1123287671232878"/>
    <n v="4.1522219311981093E-2"/>
    <n v="50226273.535584122"/>
    <n v="0.14499999999999999"/>
    <s v="BAJA"/>
    <x v="2"/>
    <n v="50226273.535584122"/>
  </r>
  <r>
    <n v="414"/>
    <d v="2018-08-08T00:00:00"/>
    <d v="2018-07-31T00:00:00"/>
    <s v="JUZGADO VEINTITRES ADMINISTRATIVO ORAL DE MEDELLIN"/>
    <s v="05001333302320180031700"/>
    <s v="2019"/>
    <x v="0"/>
    <s v="LIDA CRISTINA MONTOYA ALVAREZ"/>
    <s v="JULIA FERNANDA MUÑOZ RINCON"/>
    <n v="215278"/>
    <x v="0"/>
    <s v="RECONOCIMIENTO Y PAGO DE OTRAS PRESTACIONES SALARIALES, SOLCIALES Y SALARIOS"/>
    <s v="ALTO"/>
    <s v="ALTO"/>
    <s v="BAJO"/>
    <s v="ALTO"/>
    <n v="0.90500000000000003"/>
    <x v="0"/>
    <n v="117818948"/>
    <n v="0.5"/>
    <x v="5"/>
    <m/>
    <s v="NO"/>
    <s v="NO"/>
    <s v="3 años"/>
    <s v="FRANCISCO JOSÉ GIRALDO DUQUE"/>
    <s v="Decreto 3899"/>
    <d v="2019-10-15T00:00:00"/>
    <n v="146212"/>
    <s v="EDUCACION"/>
    <s v="PASCUAL BRAVO"/>
    <d v="2020-07-31T00:00:00"/>
    <s v="2018-08"/>
    <s v="3"/>
    <s v="2020-06"/>
    <n v="0.7378298404971021"/>
    <n v="86930335.610376373"/>
    <n v="43465167.805188186"/>
    <d v="2021-08-07T00:00:00"/>
    <n v="1.0191780821917809"/>
    <n v="4.1522219311981093E-2"/>
    <n v="43216128.824739523"/>
    <n v="0.90500000000000003"/>
    <s v="ALTA"/>
    <x v="0"/>
    <n v="43216128.824739523"/>
  </r>
  <r>
    <n v="415"/>
    <d v="2017-03-21T00:00:00"/>
    <d v="2016-11-23T00:00:00"/>
    <s v="JUZGADO NOVENO LABORAL DEL CIRCUITO DE MEDELLIN"/>
    <s v="05001310500920160149300"/>
    <s v="2019"/>
    <x v="1"/>
    <s v="BEATRIZ ELENA OSORIO MORENO"/>
    <s v="JULIA FERNANDA MUÑOZ RINCON"/>
    <n v="215278"/>
    <x v="2"/>
    <s v="RECONOCIMIENTO Y PAGO DE OTRAS PRESTACIONES SALARIALES, SOLCIALES Y SALARIOS"/>
    <s v="ALTO"/>
    <s v="ALTO"/>
    <s v="BAJO"/>
    <s v="ALTO"/>
    <n v="0.90500000000000003"/>
    <x v="0"/>
    <n v="29747968"/>
    <n v="0.5"/>
    <x v="5"/>
    <m/>
    <s v="NO"/>
    <s v="NO"/>
    <s v="5 años"/>
    <s v="FRANCISCO JOSÉ GIRALDO DUQUE"/>
    <s v="Decreto 3899"/>
    <d v="2019-10-15T00:00:00"/>
    <n v="146212"/>
    <s v="EDUCACION"/>
    <s v="BRILLADORA LA ESMERALDA"/>
    <d v="2020-07-31T00:00:00"/>
    <s v="2017-03"/>
    <s v="5"/>
    <s v="2020-06"/>
    <n v="0.76757466281447584"/>
    <n v="22833786.507015817"/>
    <n v="11416893.253507908"/>
    <d v="2022-03-20T00:00:00"/>
    <n v="1.6356164383561644"/>
    <n v="4.1522219311981093E-2"/>
    <n v="11312095.600903528"/>
    <n v="0.90500000000000003"/>
    <s v="ALTA"/>
    <x v="0"/>
    <n v="11312095.600903528"/>
  </r>
  <r>
    <n v="416"/>
    <d v="2014-07-23T00:00:00"/>
    <d v="2014-03-27T00:00:00"/>
    <s v="JUZGADO TTREINTA ADMINISTRATIVO ORAL DE MEDELLIN"/>
    <s v="05001333303020140039600"/>
    <s v="2019"/>
    <x v="0"/>
    <s v="MARIA DEL CARMEN MORALES CASTRILLON"/>
    <s v="JOSE LUIS VIVEROS ABISAMBRA"/>
    <n v="22592"/>
    <x v="1"/>
    <s v="FALLA EN EL SERVICIO OTRAS CAUSAS"/>
    <s v="BAJO"/>
    <s v="BAJO"/>
    <s v="ALTO"/>
    <s v="BAJO"/>
    <n v="0.14499999999999999"/>
    <x v="3"/>
    <n v="104432411"/>
    <n v="1"/>
    <x v="1"/>
    <m/>
    <s v="NO"/>
    <s v="NO"/>
    <s v="6 años"/>
    <s v="FRANCISCO JOSÉ GIRALDO DUQUE"/>
    <s v="Decreto 3899"/>
    <d v="2019-10-15T00:00:00"/>
    <n v="146212"/>
    <s v="GOBIERNO"/>
    <m/>
    <d v="2020-07-31T00:00:00"/>
    <s v="2014-07"/>
    <s v="6"/>
    <s v="2020-06"/>
    <n v="0.89647995697306138"/>
    <n v="93621563.319873065"/>
    <n v="93621563.319873065"/>
    <d v="2020-07-21T00:00:00"/>
    <n v="-2.7397260273972601E-2"/>
    <n v="4.1522219311981093E-2"/>
    <n v="93636025.694669813"/>
    <n v="0.14499999999999999"/>
    <s v="BAJA"/>
    <x v="2"/>
    <n v="93636025.694669813"/>
  </r>
  <r>
    <n v="417"/>
    <d v="2016-08-25T00:00:00"/>
    <d v="2016-06-15T00:00:00"/>
    <s v="JUZGADO DIECIOCHO LABORAL DEL CIRCUITO DE MEDELLIN"/>
    <s v="05001310501820160070700"/>
    <s v="2019"/>
    <x v="1"/>
    <s v="LUIS FERNANDO GARCIA GOMEZ"/>
    <s v="CARLOS MARIO HERRERA MUÑOZ"/>
    <n v="160938"/>
    <x v="2"/>
    <s v="RECONOCIMIENTO Y PAGO DE OTRAS PRESTACIONES SALARIALES, SOLCIALES Y SALARIOS"/>
    <s v="ALTO"/>
    <s v="ALTO"/>
    <s v="BAJO"/>
    <s v="ALTO"/>
    <n v="0.90500000000000003"/>
    <x v="0"/>
    <n v="262430875"/>
    <n v="0.5"/>
    <x v="5"/>
    <m/>
    <s v="NO"/>
    <s v="NO"/>
    <s v="5 años"/>
    <s v="FRANCISCO JOSÉ GIRALDO DUQUE"/>
    <s v="Decreto 3899"/>
    <d v="2019-10-15T00:00:00"/>
    <n v="146212"/>
    <s v="GOBIERNO"/>
    <s v="PASÓ AL JUZGADO 23 LABORAL CON EL RADICADO 2019-00306"/>
    <d v="2020-07-31T00:00:00"/>
    <s v="2016-08"/>
    <s v="5"/>
    <s v="2020-06"/>
    <n v="0.79015613446074218"/>
    <n v="207361365.75315022"/>
    <n v="103680682.87657511"/>
    <d v="2021-08-24T00:00:00"/>
    <n v="1.0657534246575342"/>
    <n v="4.1522219311981093E-2"/>
    <n v="103059565.73580344"/>
    <n v="0.90500000000000003"/>
    <s v="ALTA"/>
    <x v="0"/>
    <n v="103059565.73580344"/>
  </r>
  <r>
    <n v="418"/>
    <d v="2018-11-08T00:00:00"/>
    <d v="2018-11-01T00:00:00"/>
    <s v="JUZGADO TREINTA Y SEIS ADMINISTRATIVO ORAL"/>
    <s v="05001333303620180043000"/>
    <s v="2019"/>
    <x v="0"/>
    <s v="TERESA JULIA HOYOS ALZATE"/>
    <s v="JIMMY LEANDRO AGUIRRE NAVAS"/>
    <n v="154985"/>
    <x v="3"/>
    <s v="OTRAS"/>
    <s v="BAJO"/>
    <s v="BAJO"/>
    <s v="ALTO"/>
    <s v="BAJO"/>
    <n v="0.14499999999999999"/>
    <x v="3"/>
    <n v="23035485"/>
    <n v="0"/>
    <x v="7"/>
    <m/>
    <s v="NO"/>
    <s v="NO"/>
    <s v="3 años"/>
    <s v="FRANCISCO JOSÉ GIRALDO DUQUE"/>
    <s v="Decreto 3899"/>
    <d v="2019-10-15T00:00:00"/>
    <n v="146212"/>
    <s v="EDUCACION"/>
    <m/>
    <d v="2020-07-31T00:00:00"/>
    <s v="2018-11"/>
    <s v="3"/>
    <s v="2020-06"/>
    <n v="0.73486768506759159"/>
    <n v="16928033.536359232"/>
    <n v="0"/>
    <d v="2021-11-07T00:00:00"/>
    <n v="1.2712328767123289"/>
    <n v="4.1522219311981093E-2"/>
    <n v="0"/>
    <n v="0.14499999999999999"/>
    <s v="BAJA"/>
    <x v="2"/>
    <n v="0"/>
  </r>
  <r>
    <n v="419"/>
    <d v="2018-10-22T00:00:00"/>
    <d v="2018-09-26T00:00:00"/>
    <s v="TRIBUNAL ADMINISTRATIVO DE ANTIOQUIA ORAL"/>
    <s v="05001233300020180181500"/>
    <s v="2019"/>
    <x v="0"/>
    <s v="DORIS DEL SOCORRO GOMEZ MONTOYA"/>
    <s v="NELSON ADRIAN TORO QUINTERO"/>
    <n v="152939"/>
    <x v="0"/>
    <s v="RECONOCIMIENTO Y PAGO DE PENSIÓN"/>
    <s v="BAJO"/>
    <s v="BAJO"/>
    <s v="ALTO"/>
    <s v="BAJO"/>
    <n v="0.14499999999999999"/>
    <x v="3"/>
    <n v="91613349"/>
    <n v="0"/>
    <x v="5"/>
    <m/>
    <s v="NO"/>
    <s v="NO"/>
    <s v="3 años"/>
    <s v="FRANCISCO JOSÉ GIRALDO DUQUE"/>
    <s v="Decreto 3899"/>
    <d v="2019-10-15T00:00:00"/>
    <n v="146212"/>
    <s v="EDUCACION"/>
    <m/>
    <d v="2020-07-31T00:00:00"/>
    <s v="2018-10"/>
    <s v="3"/>
    <s v="2020-06"/>
    <n v="0.73572886802285709"/>
    <n v="67402585.555552945"/>
    <n v="0"/>
    <d v="2021-10-21T00:00:00"/>
    <n v="1.2246575342465753"/>
    <n v="4.1522219311981093E-2"/>
    <n v="0"/>
    <n v="0.14499999999999999"/>
    <s v="BAJA"/>
    <x v="2"/>
    <n v="0"/>
  </r>
  <r>
    <n v="420"/>
    <d v="2018-07-12T00:00:00"/>
    <d v="2018-07-04T00:00:00"/>
    <s v="JUZGADO CIVIL LABORAL DE CAUCASIA ANT."/>
    <s v="05154311200120180006500"/>
    <s v="2019"/>
    <x v="1"/>
    <s v="DIDIER DE JESUS AREIZA"/>
    <s v="JULIA FERNANDA MUÑOZ RINCON"/>
    <n v="215278"/>
    <x v="2"/>
    <s v="RECONOCIMIENTO Y PAGO DE OTRAS PRESTACIONES SALARIALES, SOLCIALES Y SALARIOS"/>
    <s v="ALTO"/>
    <s v="ALTO"/>
    <s v="BAJO"/>
    <s v="ALTO"/>
    <n v="0.90500000000000003"/>
    <x v="0"/>
    <n v="40274543"/>
    <n v="0.33"/>
    <x v="5"/>
    <m/>
    <s v="NO"/>
    <s v="NO"/>
    <s v="3 años"/>
    <s v="FRANCISCO JOSÉ GIRALDO DUQUE"/>
    <s v="Decreto 3899"/>
    <d v="2019-10-15T00:00:00"/>
    <n v="146212"/>
    <s v="EDUCACION"/>
    <s v="BRILLADORA ESMERALDA. LA CARPETA FÍSICA CORRESPONDIENTE A ESTE PROCESO, NO SE HA ENCONTRADO DESDE LA ENTREGA DEL MISMO."/>
    <d v="2020-07-31T00:00:00"/>
    <s v="2018-07"/>
    <s v="3"/>
    <s v="2020-06"/>
    <n v="0.73871336652539898"/>
    <n v="29751343.244801942"/>
    <n v="9817943.2707846407"/>
    <d v="2021-07-11T00:00:00"/>
    <n v="0.9452054794520548"/>
    <n v="4.1522219311981093E-2"/>
    <n v="9765762.1838168036"/>
    <n v="0.90500000000000003"/>
    <s v="ALTA"/>
    <x v="0"/>
    <n v="9765762.1838168036"/>
  </r>
  <r>
    <n v="421"/>
    <d v="2018-12-03T00:00:00"/>
    <d v="2018-11-22T00:00:00"/>
    <s v="JUZGADO NOVENO ADMINISTRATIVO ORAL DE MEDELLIN"/>
    <s v="05001333300920180037800"/>
    <s v="2019"/>
    <x v="0"/>
    <s v="FABIOLA MEJIA DE MEJIA"/>
    <s v="JOSE ALBERTO AGUIRRE CASTAÑO "/>
    <n v="179660"/>
    <x v="0"/>
    <s v="INDEMNIZACIÓN SUSTITUTIVA DE LA PENSIÓN"/>
    <s v="ALTO"/>
    <s v="ALTO"/>
    <s v="BAJO"/>
    <s v="ALTO"/>
    <n v="0.90500000000000003"/>
    <x v="0"/>
    <n v="5407333"/>
    <n v="1"/>
    <x v="0"/>
    <m/>
    <s v="NO"/>
    <s v="NO"/>
    <s v="3 años"/>
    <s v="FRANCISCO JOSÉ GIRALDO DUQUE"/>
    <s v="Decreto 3899"/>
    <d v="2019-10-15T00:00:00"/>
    <n v="146212"/>
    <s v="GESTION HUMANA Y DLLO ORGANIZACIONAL"/>
    <m/>
    <d v="2020-07-31T00:00:00"/>
    <s v="2018-12"/>
    <s v="3"/>
    <s v="2020-06"/>
    <n v="0.73268911507362433"/>
    <n v="3961894.0306784064"/>
    <n v="3961894.0306784064"/>
    <d v="2021-12-02T00:00:00"/>
    <n v="1.3397260273972602"/>
    <n v="4.1522219311981093E-2"/>
    <n v="3932081.2324309917"/>
    <n v="0.90500000000000003"/>
    <s v="ALTA"/>
    <x v="0"/>
    <n v="3932081.2324309917"/>
  </r>
  <r>
    <n v="422"/>
    <d v="2019-01-15T00:00:00"/>
    <d v="2018-09-27T00:00:00"/>
    <s v="JUZGADO CATORCE ADMINISTRATIVO ORAL DE MEDELLIN"/>
    <s v="05001333301420180037700"/>
    <s v="2019"/>
    <x v="0"/>
    <s v="SINDY DÍAZ, EVA MORENO OSPINA, EDELBERTO MORENO MEJIA"/>
    <s v="JOSE LUIS VIVEROS ABISAMBRA"/>
    <n v="22592"/>
    <x v="1"/>
    <s v="FALLA EN EL SERVICIO OTRAS CAUSAS"/>
    <s v="BAJO"/>
    <s v="BAJO"/>
    <s v="ALTO"/>
    <s v="BAJO"/>
    <n v="0.14499999999999999"/>
    <x v="3"/>
    <n v="600000000"/>
    <n v="0"/>
    <x v="5"/>
    <m/>
    <s v="NO"/>
    <s v="NO"/>
    <s v="3 años"/>
    <s v="FRANCISCO JOSÉ GIRALDO DUQUE"/>
    <s v="Decreto 3899"/>
    <d v="2019-10-15T00:00:00"/>
    <n v="146212"/>
    <s v="INFRAESTRUCTURA"/>
    <m/>
    <d v="2020-07-31T00:00:00"/>
    <s v="2019-01"/>
    <s v="3"/>
    <s v="2020-06"/>
    <n v="1.0434541229259338"/>
    <n v="626072473.75556028"/>
    <n v="0"/>
    <d v="2022-01-14T00:00:00"/>
    <n v="1.4575342465753425"/>
    <n v="4.1522219311981093E-2"/>
    <n v="0"/>
    <n v="0.14499999999999999"/>
    <s v="BAJA"/>
    <x v="2"/>
    <n v="0"/>
  </r>
  <r>
    <n v="423"/>
    <d v="2018-12-07T00:00:00"/>
    <d v="2018-11-08T00:00:00"/>
    <s v="JUZGADO SEGUNDO ADMINISTRATIVO ORAL DE MEDELLIN"/>
    <s v="05001333300220180058200"/>
    <s v="2019"/>
    <x v="0"/>
    <s v="ELBA LIBIA PARRA GAVIRIA"/>
    <s v="ALVARO QUINTERO SEPULVEDA"/>
    <n v="25264"/>
    <x v="0"/>
    <s v="RECONOCIMIENTO Y PAGO DE OTRAS PRESTACIONES SALARIALES, SOLCIALES Y SALARIOS"/>
    <s v="BAJO"/>
    <s v="BAJO"/>
    <s v="ALTO"/>
    <s v="BAJO"/>
    <n v="0.14499999999999999"/>
    <x v="3"/>
    <n v="1075009"/>
    <n v="0"/>
    <x v="0"/>
    <m/>
    <s v="NO"/>
    <s v="NO"/>
    <s v="3 años"/>
    <s v="FRANCISCO JOSÉ GIRALDO DUQUE"/>
    <s v="Decreto 3899"/>
    <d v="2019-10-15T00:00:00"/>
    <n v="146212"/>
    <s v="GESTION HUMANA Y DLLO ORGANIZACIONAL"/>
    <m/>
    <d v="2020-07-31T00:00:00"/>
    <s v="2018-12"/>
    <s v="3"/>
    <s v="2020-06"/>
    <n v="0.73268911507362433"/>
    <n v="787647.39290618186"/>
    <n v="0"/>
    <d v="2021-12-06T00:00:00"/>
    <n v="1.3506849315068492"/>
    <n v="4.1522219311981093E-2"/>
    <n v="0"/>
    <n v="0.14499999999999999"/>
    <s v="BAJA"/>
    <x v="2"/>
    <n v="0"/>
  </r>
  <r>
    <n v="424"/>
    <d v="2015-06-04T00:00:00"/>
    <d v="2015-05-29T00:00:00"/>
    <s v="TRIBUNAL ADMINISTRATIVO DE ANTIOQUIA"/>
    <s v="05001233300020150115900"/>
    <s v="2019"/>
    <x v="0"/>
    <s v="ANA PATRICIA, MARTHA LIGIA, LUIS RODRIGO, CAROS HUMBERTO MEDINA VELEZ "/>
    <s v="FRANCISCO JAVIER GIL GOMEZ"/>
    <n v="89129"/>
    <x v="3"/>
    <s v="VALORIZACION"/>
    <s v="MEDIO   "/>
    <s v="MEDIO   "/>
    <s v="MEDIO   "/>
    <s v="MEDIO   "/>
    <n v="0.5"/>
    <x v="2"/>
    <n v="204300799"/>
    <n v="0"/>
    <x v="7"/>
    <m/>
    <s v="NO"/>
    <s v="NO"/>
    <s v="9 AÑOS"/>
    <s v="FRANCISCO JOSÉ GIRALDO DUQUE"/>
    <s v="Decreto 3899"/>
    <d v="2019-10-15T00:00:00"/>
    <n v="146212"/>
    <s v="INFRAESTRUCTURA"/>
    <s v="CONTRIBUCIÓN POR VALORIZACIÓN"/>
    <d v="2020-07-31T00:00:00"/>
    <s v="2015-06"/>
    <s v="9"/>
    <s v="2020-06"/>
    <n v="0.8598294089278552"/>
    <n v="175663835.24765855"/>
    <n v="0"/>
    <d v="2024-06-01T00:00:00"/>
    <n v="3.8383561643835615"/>
    <n v="4.1522219311981093E-2"/>
    <n v="0"/>
    <n v="0.5"/>
    <s v="MEDIA"/>
    <x v="2"/>
    <n v="0"/>
  </r>
  <r>
    <n v="425"/>
    <d v="2019-02-07T00:00:00"/>
    <d v="2019-02-01T00:00:00"/>
    <s v="JUZGADO PROMISCUO DEL CIRCUITO DE AMAGA ANTIOQUIA"/>
    <s v="05030318900120190001600"/>
    <s v="2019"/>
    <x v="1"/>
    <s v="VERONICA ALVAREZ GARCIA"/>
    <s v="JULIA FERNANDA MUÑOZ RINCON"/>
    <n v="215278"/>
    <x v="2"/>
    <s v="RECONOCIMIENTO Y PAGO DE OTRAS PRESTACIONES SALARIALES, SOLCIALES Y SALARIOS"/>
    <s v="ALTO"/>
    <s v="ALTO"/>
    <s v="BAJO"/>
    <s v="ALTO"/>
    <n v="0.90500000000000003"/>
    <x v="0"/>
    <n v="41680765"/>
    <n v="0.3"/>
    <x v="5"/>
    <m/>
    <s v="NO"/>
    <s v="NO"/>
    <s v="3 AÑOS"/>
    <s v="FRANCISCO JOSÉ GIRALDO DUQUE"/>
    <s v="Decreto 3899"/>
    <d v="2019-10-15T00:00:00"/>
    <n v="146212"/>
    <s v="EDUCACION"/>
    <s v="PASCUAL BRAVO"/>
    <d v="2020-07-31T00:00:00"/>
    <s v="2019-02"/>
    <s v="3"/>
    <s v="2020-06"/>
    <n v="1.0374579956513144"/>
    <n v="43242042.914113455"/>
    <n v="12972612.874234036"/>
    <d v="2022-02-06T00:00:00"/>
    <n v="1.5205479452054795"/>
    <n v="4.1522219311981093E-2"/>
    <n v="12861876.476797817"/>
    <n v="0.90500000000000003"/>
    <s v="ALTA"/>
    <x v="0"/>
    <n v="12861876.476797817"/>
  </r>
  <r>
    <n v="426"/>
    <d v="2019-03-11T00:00:00"/>
    <d v="2018-06-29T00:00:00"/>
    <s v="JUZGADO LABORAL DEL CIRCUITO DE RIONEGRO ANTIOQUIA"/>
    <s v="05615310500120180024600"/>
    <s v="2019"/>
    <x v="1"/>
    <s v="MARIA ROCIO RIVERA JIMENEZ"/>
    <s v="CRISTIAN DARIO ACEVEDO CADAVID"/>
    <n v="196061"/>
    <x v="2"/>
    <s v="INDEMNIZACIÓN SUSTITUTIVA DE LA PENSIÓN"/>
    <s v="ALTO"/>
    <s v="ALTO"/>
    <s v="BAJO"/>
    <s v="ALTO"/>
    <n v="0.90500000000000003"/>
    <x v="0"/>
    <n v="15329422"/>
    <n v="0.8"/>
    <x v="7"/>
    <m/>
    <s v="NO"/>
    <s v="NO"/>
    <s v="3 AÑOS"/>
    <s v="FRANCISCO JOSÉ GIRALDO DUQUE"/>
    <s v="Decreto 3899"/>
    <d v="2019-10-15T00:00:00"/>
    <n v="146212"/>
    <s v="EDUCACION"/>
    <m/>
    <d v="2020-07-31T00:00:00"/>
    <s v="2019-03"/>
    <s v="3"/>
    <s v="2020-06"/>
    <n v="1.0329659515843337"/>
    <n v="15834770.983467819"/>
    <n v="12667816.786774255"/>
    <d v="2022-03-10T00:00:00"/>
    <n v="1.6082191780821917"/>
    <n v="4.1522219311981093E-2"/>
    <n v="12553475.61235247"/>
    <n v="0.90500000000000003"/>
    <s v="ALTA"/>
    <x v="0"/>
    <n v="12553475.61235247"/>
  </r>
  <r>
    <n v="427"/>
    <d v="2019-01-15T00:00:00"/>
    <d v="2018-12-13T00:00:00"/>
    <s v="JUZGADO PROMISCUO DEL CIRCUITO DE AMALFI"/>
    <s v="0531318900120180019200"/>
    <s v="2019"/>
    <x v="1"/>
    <s v="LEIDY MELISSA OSPINA PALACIO"/>
    <s v="NATALIA BOTERO MANCO"/>
    <n v="172735"/>
    <x v="2"/>
    <s v="RECONOCIMIENTO Y PAGO DE OTRAS PRESTACIONES SALARIALES, SOLCIALES Y SALARIOS"/>
    <s v="ALTO"/>
    <s v="ALTO"/>
    <s v="BAJO"/>
    <s v="ALTO"/>
    <n v="0.90500000000000003"/>
    <x v="0"/>
    <n v="53000000"/>
    <n v="0.5"/>
    <x v="5"/>
    <m/>
    <s v="NO"/>
    <s v="NO"/>
    <s v="3 AÑOS"/>
    <s v="FRANCISCO JOSÉ GIRALDO DUQUE"/>
    <s v="Decreto 3899"/>
    <d v="2019-10-15T00:00:00"/>
    <n v="146212"/>
    <s v="EDUCACION"/>
    <s v="PASCUAL BRAVO"/>
    <d v="2020-07-31T00:00:00"/>
    <s v="2019-01"/>
    <s v="3"/>
    <s v="2020-06"/>
    <n v="1.0434541229259338"/>
    <n v="55303068.515074492"/>
    <n v="27651534.257537246"/>
    <d v="2022-01-14T00:00:00"/>
    <n v="1.4575342465753425"/>
    <n v="4.1522219311981093E-2"/>
    <n v="27425237.749314837"/>
    <n v="0.90500000000000003"/>
    <s v="ALTA"/>
    <x v="0"/>
    <n v="27425237.749314837"/>
  </r>
  <r>
    <n v="428"/>
    <d v="2019-04-04T00:00:00"/>
    <d v="2019-03-21T00:00:00"/>
    <s v="JUZGADO TREINTA Y SEIS ADMINISTRATIVO ORAL"/>
    <s v="05001333303620190012300"/>
    <s v="2019"/>
    <x v="0"/>
    <s v="BLANCA ELDA BLANDON URREA"/>
    <s v="IVAN DARIO GONZALEZ"/>
    <n v="126179"/>
    <x v="1"/>
    <s v="FALLA EN EL SERVICIO OTRAS CAUSAS"/>
    <s v="ALTO"/>
    <s v="ALTO"/>
    <s v="BAJO"/>
    <s v="ALTO"/>
    <n v="0.90500000000000003"/>
    <x v="0"/>
    <n v="1069689650"/>
    <n v="0"/>
    <x v="9"/>
    <n v="937184206"/>
    <s v="NO"/>
    <s v="NO"/>
    <s v="3 AÑOS"/>
    <s v="FRANCISCO JOSÉ GIRALDO DUQUE"/>
    <s v="Decreto 3899"/>
    <d v="2019-10-15T00:00:00"/>
    <n v="146212"/>
    <s v="INFRAESTRUCTURA"/>
    <s v="ACCIDENTE A CABALLO "/>
    <d v="2020-07-31T00:00:00"/>
    <s v="2019-04"/>
    <s v="3"/>
    <s v="2020-06"/>
    <n v="1.0279083431257343"/>
    <n v="1099542915.7902467"/>
    <n v="0"/>
    <d v="2022-04-03T00:00:00"/>
    <n v="1.6739726027397259"/>
    <n v="4.1522219311981093E-2"/>
    <n v="0"/>
    <n v="0.90500000000000003"/>
    <s v="ALTA"/>
    <x v="0"/>
    <n v="937184206"/>
  </r>
  <r>
    <n v="429"/>
    <d v="2019-05-13T00:00:00"/>
    <d v="2019-04-22T00:00:00"/>
    <s v="TRIBUNAL ADMINISTRATIVO DE ANTIOQUIA"/>
    <s v="05001233300020190113400"/>
    <s v="2019"/>
    <x v="0"/>
    <s v="JUAN CAMILO JARAMILLO DIEZ"/>
    <s v="ALEJANDRO PINEDA MENESES"/>
    <n v="119394"/>
    <x v="3"/>
    <s v="VALORIZACION"/>
    <s v="ALTO"/>
    <s v="ALTO"/>
    <s v="BAJO"/>
    <s v="ALTO"/>
    <n v="0.90500000000000003"/>
    <x v="0"/>
    <n v="2945833320"/>
    <n v="0.5"/>
    <x v="5"/>
    <m/>
    <s v="NO"/>
    <s v="NO"/>
    <s v="3 AÑOS"/>
    <s v="FRANCISCO JOSÉ GIRALDO DUQUE"/>
    <s v="Decreto 3899"/>
    <d v="2019-10-15T00:00:00"/>
    <n v="146212"/>
    <s v="INFRAESTRUCTURA"/>
    <m/>
    <d v="2020-07-31T00:00:00"/>
    <s v="2019-05"/>
    <s v="3"/>
    <s v="2020-06"/>
    <n v="1.0246973838344398"/>
    <n v="3018587696.2163219"/>
    <n v="1509293848.108161"/>
    <d v="2022-05-12T00:00:00"/>
    <n v="1.7808219178082192"/>
    <n v="4.1522219311981093E-2"/>
    <n v="1494216014.1529562"/>
    <n v="0.90500000000000003"/>
    <s v="ALTA"/>
    <x v="0"/>
    <n v="1494216014.1529562"/>
  </r>
  <r>
    <n v="430"/>
    <d v="2019-02-18T00:00:00"/>
    <d v="2019-01-31T00:00:00"/>
    <s v="JUZGADO CIVIL LABORAL LA CEJA ANTIOQUIA"/>
    <s v="05376311200120190000900"/>
    <s v="2019"/>
    <x v="1"/>
    <s v="JULIO DE JESUS TORO GUTIERREZ"/>
    <s v="JULIA FERNANDA MUÑOZ RINCON"/>
    <n v="215278"/>
    <x v="2"/>
    <s v="RECONOCIMIENTO Y PAGO DE OTRAS PRESTACIONES SALARIALES, SOLCIALES Y SALARIOS"/>
    <s v="ALTO"/>
    <s v="ALTO"/>
    <s v="BAJO"/>
    <s v="ALTO"/>
    <n v="0.90500000000000003"/>
    <x v="0"/>
    <n v="17656725"/>
    <n v="0"/>
    <x v="7"/>
    <m/>
    <s v="NO"/>
    <s v="NO"/>
    <s v="2 AÑOS"/>
    <s v="FRANCISCO JOSÉ GIRALDO DUQUE"/>
    <s v="Decreto 3899"/>
    <d v="2019-10-15T00:00:00"/>
    <n v="146212"/>
    <s v="EDUCACION"/>
    <s v="BRILLADORA ESMERALDA"/>
    <d v="2020-07-31T00:00:00"/>
    <s v="2019-02"/>
    <s v="2"/>
    <s v="2020-06"/>
    <n v="1.0374579956513144"/>
    <n v="18318110.528266452"/>
    <n v="0"/>
    <d v="2021-02-17T00:00:00"/>
    <n v="0.55068493150684927"/>
    <n v="4.1522219311981093E-2"/>
    <n v="0"/>
    <n v="0.90500000000000003"/>
    <s v="ALTA"/>
    <x v="0"/>
    <n v="0"/>
  </r>
  <r>
    <n v="431"/>
    <d v="2019-06-10T00:00:00"/>
    <d v="2019-03-04T00:00:00"/>
    <s v="TRIBUNAL ADMINISTRATIVO DE ANTIOQUIA"/>
    <s v="05001233300020190064700"/>
    <s v="2019"/>
    <x v="0"/>
    <s v="CENCOSUD COLOMBIA S.A."/>
    <s v="JOSE ANTONIO CHACON PRADA"/>
    <n v="202120"/>
    <x v="3"/>
    <s v="OTRAS"/>
    <s v="ALTO"/>
    <s v="ALTO"/>
    <s v="BAJO"/>
    <s v="ALTO"/>
    <n v="0.90500000000000003"/>
    <x v="0"/>
    <n v="1129428300"/>
    <n v="0"/>
    <x v="5"/>
    <m/>
    <s v="NO"/>
    <s v="NO"/>
    <s v="3 AÑOS"/>
    <s v="FRANCISCO JOSÉ GIRALDO DUQUE"/>
    <s v="Decreto 3899"/>
    <d v="2019-10-15T00:00:00"/>
    <n v="146212"/>
    <s v="HACIENDA"/>
    <s v="DEVOLUCION IMPUESTO DE REGISTRO"/>
    <d v="2020-07-31T00:00:00"/>
    <s v="2019-06"/>
    <s v="3"/>
    <s v="2020-06"/>
    <n v="1.022003699737124"/>
    <n v="1154279901.1878104"/>
    <n v="0"/>
    <d v="2022-06-09T00:00:00"/>
    <n v="1.8575342465753424"/>
    <n v="4.1522219311981093E-2"/>
    <n v="0"/>
    <n v="0.90500000000000003"/>
    <s v="ALTA"/>
    <x v="0"/>
    <n v="0"/>
  </r>
  <r>
    <n v="432"/>
    <d v="2019-02-14T00:00:00"/>
    <d v="2018-09-21T00:00:00"/>
    <s v="JUZGADO VEINTINUEVE ADMINISTRATIVO ORAL DE MEDELLIN"/>
    <s v="05001333302920180037300"/>
    <s v="2019"/>
    <x v="0"/>
    <s v="DIANA MARIA BEDOYA RAMIREZ"/>
    <s v="JULIA FERNANDA MUÑOZ RINCON"/>
    <n v="215278"/>
    <x v="0"/>
    <s v="RECONOCIMIENTO Y PAGO DE OTRAS PRESTACIONES SALARIALES, SOLCIALES Y SALARIOS"/>
    <s v="ALTO"/>
    <s v="ALTO"/>
    <s v="BAJO"/>
    <s v="ALTO"/>
    <n v="0.90500000000000003"/>
    <x v="0"/>
    <n v="16708338"/>
    <n v="0.5"/>
    <x v="5"/>
    <m/>
    <s v="NO"/>
    <s v="NO"/>
    <s v="3 años"/>
    <s v="FRANCISCO JOSÉ GIRALDO DUQUE"/>
    <s v="Decreto 3899"/>
    <d v="2019-10-15T00:00:00"/>
    <n v="146212"/>
    <s v="EDUCACION"/>
    <s v="PASCUAL BRAVO"/>
    <d v="2020-07-31T00:00:00"/>
    <s v="2019-02"/>
    <s v="3"/>
    <s v="2020-06"/>
    <n v="1.0374579956513144"/>
    <n v="17334198.852144692"/>
    <n v="8667099.426072346"/>
    <d v="2022-02-13T00:00:00"/>
    <n v="1.5397260273972602"/>
    <n v="4.1522219311981093E-2"/>
    <n v="8592186.5280542821"/>
    <n v="0.90500000000000003"/>
    <s v="ALTA"/>
    <x v="0"/>
    <n v="8592186.5280542821"/>
  </r>
  <r>
    <n v="433"/>
    <d v="2019-06-21T00:00:00"/>
    <d v="2019-05-30T00:00:00"/>
    <s v="JUZGADO TERCERO ADMINISTRATIVO ORAL DE MEDELLIN"/>
    <s v="05001333300320190025200"/>
    <s v="2019"/>
    <x v="0"/>
    <s v="SEBASTIAN RAMIREZ CASTAÑO"/>
    <s v="JUAN GUILLERMO RESTREPO"/>
    <n v="226135"/>
    <x v="1"/>
    <s v="FALLA EN EL SERVICIO OTRAS CAUSAS"/>
    <s v="ALTO"/>
    <s v="ALTO"/>
    <s v="BAJO"/>
    <s v="ALTO"/>
    <n v="0.90500000000000003"/>
    <x v="0"/>
    <n v="95146781"/>
    <n v="0"/>
    <x v="5"/>
    <m/>
    <s v="NO"/>
    <s v="NO"/>
    <s v="3 AÑOS"/>
    <s v="FRANCISCO JOSÉ GIRALDO DUQUE"/>
    <s v="Decreto 3899"/>
    <d v="2019-10-15T00:00:00"/>
    <n v="146212"/>
    <s v="HACIENDA"/>
    <m/>
    <d v="2020-07-31T00:00:00"/>
    <s v="2019-06"/>
    <s v="3"/>
    <s v="2020-06"/>
    <n v="1.022003699737124"/>
    <n v="97240362.200077891"/>
    <n v="0"/>
    <d v="2022-06-20T00:00:00"/>
    <n v="1.8876712328767122"/>
    <n v="4.1522219311981093E-2"/>
    <n v="0"/>
    <n v="0.90500000000000003"/>
    <s v="ALTA"/>
    <x v="0"/>
    <n v="0"/>
  </r>
  <r>
    <n v="434"/>
    <d v="2017-03-16T00:00:00"/>
    <d v="2016-11-04T00:00:00"/>
    <s v="JUZGADO SEGUNDO LABORAL DEL CIRCUITO DE MEDELLIN"/>
    <s v="05001310500220160134800"/>
    <s v="2019"/>
    <x v="1"/>
    <s v="MARIA LETICIA MONSALVE ACEVEDO"/>
    <s v="DARIO ORLANDO ESTRADA ACEVEDO"/>
    <n v="98178"/>
    <x v="2"/>
    <s v="PENSIÓN DE SOBREVIVIENTES"/>
    <s v="BAJO"/>
    <s v="BAJO"/>
    <s v="ALTO"/>
    <s v="BAJO"/>
    <n v="0.14499999999999999"/>
    <x v="3"/>
    <n v="43300477"/>
    <n v="0"/>
    <x v="5"/>
    <m/>
    <s v="NO"/>
    <s v="NO"/>
    <s v="6 años"/>
    <s v="FRANCISCO JOSÉ GIRALDO DUQUE"/>
    <s v="Decreto 3899"/>
    <d v="2019-10-15T00:00:00"/>
    <n v="146212"/>
    <s v="GESTION HUMANA Y DLLO ORGANIZACIONAL"/>
    <m/>
    <d v="2020-07-31T00:00:00"/>
    <s v="2017-03"/>
    <s v="6"/>
    <s v="2020-06"/>
    <n v="0.76757466281447584"/>
    <n v="33236349.032980967"/>
    <n v="0"/>
    <d v="2023-03-15T00:00:00"/>
    <n v="2.6219178082191781"/>
    <n v="4.1522219311981093E-2"/>
    <n v="0"/>
    <n v="0.14499999999999999"/>
    <s v="BAJA"/>
    <x v="2"/>
    <n v="0"/>
  </r>
  <r>
    <n v="435"/>
    <d v="2019-12-12T00:00:00"/>
    <d v="2019-11-06T00:00:00"/>
    <s v="JUZGADO VEINTE ADMINISTRATIVO ORAL DE MEDELLIN"/>
    <s v="05001333302020190046500"/>
    <s v="2019"/>
    <x v="0"/>
    <s v="UNE EPM TELECOMUNICACIONES S.A."/>
    <s v="FRANCISCO JAVIER GIL GOMEZ"/>
    <n v="89129"/>
    <x v="6"/>
    <s v="LIQUIDACIÓN"/>
    <s v="ALTO"/>
    <s v="ALTO"/>
    <s v="BAJO"/>
    <s v="ALTO"/>
    <n v="0.90500000000000003"/>
    <x v="0"/>
    <m/>
    <m/>
    <x v="10"/>
    <m/>
    <s v="NO"/>
    <s v="NO"/>
    <s v="3 años"/>
    <s v="FRANCISCO JOSÉ GIRALDO DUQUE"/>
    <s v="Decreto 3899"/>
    <d v="2019-10-15T00:00:00"/>
    <n v="146212"/>
    <s v="HACIENDA"/>
    <s v="LA PRETENSIÓN ES LA LIQUIDACIÓN DE UN CONVENIO INTERADMINISTRATIVO "/>
    <d v="2020-07-31T00:00:00"/>
    <s v="2019-12"/>
    <s v="3"/>
    <s v="2020-06"/>
    <n v="1.011271676300578"/>
    <n v="0"/>
    <n v="0"/>
    <d v="2022-12-11T00:00:00"/>
    <n v="2.3643835616438356"/>
    <n v="4.1522219311981093E-2"/>
    <n v="0"/>
    <n v="0.90500000000000003"/>
    <s v="ALTA"/>
    <x v="0"/>
    <n v="0"/>
  </r>
  <r>
    <n v="436"/>
    <d v="2019-02-01T00:00:00"/>
    <d v="2018-12-05T00:00:00"/>
    <s v="JUZGADO TERCERO ADMINISTRATIVO ORAL DE MEDELLIN"/>
    <s v="05001333300320180048600"/>
    <s v="2019"/>
    <x v="0"/>
    <s v="MARÍA CELMIRA DUQUE CARDONA"/>
    <s v="ALVARO QUINTERO SEPULVEDA"/>
    <n v="75264"/>
    <x v="3"/>
    <s v="RECONOCIMIENTO Y PAGO DE OTRAS PRESTACIONES SALARIALES, SOLCIALES Y SALARIOS"/>
    <s v="BAJO"/>
    <s v="BAJO"/>
    <s v="ALTO"/>
    <s v="BAJO"/>
    <n v="0.14499999999999999"/>
    <x v="3"/>
    <n v="2787973"/>
    <m/>
    <x v="1"/>
    <m/>
    <s v="NO"/>
    <s v="NO"/>
    <s v="2 años"/>
    <s v="FRANCISCO JOSÉ GIRALDO DUQUE"/>
    <s v="Decreto 3899"/>
    <d v="2019-10-15T00:00:00"/>
    <n v="146212"/>
    <s v="GESTION HUMANA Y DLLO ORGANIZACIONAL"/>
    <s v="PRIMA DE VIDA CARA"/>
    <d v="2020-07-31T00:00:00"/>
    <s v="2019-02"/>
    <s v="2"/>
    <s v="2020-06"/>
    <n v="1.0374579956513144"/>
    <n v="2892404.8805099819"/>
    <n v="0"/>
    <d v="2021-01-31T00:00:00"/>
    <n v="0.50410958904109593"/>
    <n v="4.1522219311981093E-2"/>
    <n v="0"/>
    <n v="0.14499999999999999"/>
    <s v="BAJA"/>
    <x v="2"/>
    <n v="0"/>
  </r>
  <r>
    <n v="437"/>
    <d v="2019-02-19T00:00:00"/>
    <d v="2019-02-13T00:00:00"/>
    <s v="JUZGADO SÉPTIMO TRANSITORIO DE PEQUEÑAS"/>
    <s v="05001410500720190008800"/>
    <s v="2019"/>
    <x v="1"/>
    <s v="CARMEN DELIA TEJADA MAZO"/>
    <s v="LUIS FERNANDO ZULUAGA RAMÍREZ"/>
    <n v="33163"/>
    <x v="2"/>
    <s v="RECONOCIMIENTO Y PAGO DE OTRAS PRESTACIONES SALARIALES, SOLCIALES Y SALARIOS"/>
    <s v="BAJO"/>
    <s v="BAJO"/>
    <s v="MEDIO   "/>
    <s v="BAJO"/>
    <n v="9.5000000000000001E-2"/>
    <x v="1"/>
    <m/>
    <n v="0"/>
    <x v="7"/>
    <m/>
    <s v="NO"/>
    <s v="NO"/>
    <s v="2 años"/>
    <s v="FRANCISCO JOSÉ GIRALDO DUQUE"/>
    <s v="Decreto 3899"/>
    <d v="2019-10-15T00:00:00"/>
    <n v="146212"/>
    <s v="FABRICA DE LICORES DE ANTIOQUIA"/>
    <s v="PRIMA DE VIDA CARA"/>
    <d v="2020-07-31T00:00:00"/>
    <s v="2019-02"/>
    <s v="2"/>
    <s v="2020-06"/>
    <n v="1.0374579956513144"/>
    <n v="0"/>
    <n v="0"/>
    <d v="2021-02-18T00:00:00"/>
    <n v="0.55342465753424652"/>
    <n v="4.1522219311981093E-2"/>
    <n v="0"/>
    <n v="9.5000000000000001E-2"/>
    <s v="REMOTA"/>
    <x v="1"/>
    <n v="0"/>
  </r>
  <r>
    <n v="438"/>
    <d v="2019-03-04T00:00:00"/>
    <d v="2019-01-29T00:00:00"/>
    <s v="JUZGADO TREINTA Y DOS ADMINISTRATIVO ORAL DE MEDELLÍN"/>
    <s v="05001333300220190003500"/>
    <s v="2019"/>
    <x v="0"/>
    <s v="EUDORO DE JESÚS ALZATE CIRO"/>
    <s v="LUIS HERNÁN ALZATE MARTÍNEZ"/>
    <n v="115921"/>
    <x v="0"/>
    <s v="RECONOCIMIENTO Y PAGO DE OTRAS PRESTACIONES SALARIALES, SOLCIALES Y SALARIOS"/>
    <s v="BAJO"/>
    <s v="BAJO"/>
    <s v="MEDIO   "/>
    <s v="BAJO"/>
    <n v="9.5000000000000001E-2"/>
    <x v="1"/>
    <n v="1295595"/>
    <n v="0"/>
    <x v="7"/>
    <m/>
    <s v="NO"/>
    <s v="NO"/>
    <s v="2 años"/>
    <s v="FRANCISCO JOSÉ GIRALDO DUQUE"/>
    <s v="Decreto 3899"/>
    <d v="2019-10-15T00:00:00"/>
    <n v="146212"/>
    <s v="GESTION HUMANA Y DLLO ORGANIZACIONAL"/>
    <s v="PRIMA DE VIDA CARA"/>
    <d v="2020-07-31T00:00:00"/>
    <s v="2019-03"/>
    <s v="2"/>
    <s v="2020-06"/>
    <n v="1.0329659515843337"/>
    <n v="1338305.5220429047"/>
    <n v="0"/>
    <d v="2021-03-03T00:00:00"/>
    <n v="0.58904109589041098"/>
    <n v="4.1522219311981093E-2"/>
    <n v="0"/>
    <n v="9.5000000000000001E-2"/>
    <s v="REMOTA"/>
    <x v="1"/>
    <n v="0"/>
  </r>
  <r>
    <n v="439"/>
    <d v="2019-09-02T00:00:00"/>
    <d v="2019-08-23T00:00:00"/>
    <s v="JUZGADO ONCE ADMINISTRATIVO ORAL DE MEDELLÍN "/>
    <s v="05001333301120190035200"/>
    <s v="2019"/>
    <x v="0"/>
    <s v="MARÍA CRUZ HELENA GALLÓN DE ECHEVERRI "/>
    <s v="ALVARO QUINTERO SEPULVEDA"/>
    <n v="75264"/>
    <x v="0"/>
    <s v="RECONOCIMIENTO Y PAGO DE OTRAS PRESTACIONES SALARIALES, SOLCIALES Y SALARIOS"/>
    <s v="BAJO"/>
    <s v="BAJO"/>
    <s v="MEDIO   "/>
    <s v="BAJO"/>
    <n v="9.5000000000000001E-2"/>
    <x v="1"/>
    <n v="697061"/>
    <n v="0"/>
    <x v="5"/>
    <m/>
    <s v="NO"/>
    <s v="NO"/>
    <s v="2 años"/>
    <s v="FRANCISCO JOSÉ GIRALDO DUQUE"/>
    <s v="Decreto 3899"/>
    <d v="2019-10-15T00:00:00"/>
    <n v="146212"/>
    <s v="GESTION HUMANA Y DLLO ORGANIZACIONAL"/>
    <s v="PRIMA DE VIDA CARA"/>
    <d v="2020-07-31T00:00:00"/>
    <s v="2019-09"/>
    <s v="2"/>
    <s v="2020-06"/>
    <n v="1.016560139453806"/>
    <n v="708604.42736780946"/>
    <n v="0"/>
    <d v="2021-09-01T00:00:00"/>
    <n v="1.0876712328767124"/>
    <n v="4.1522219311981093E-2"/>
    <n v="0"/>
    <n v="9.5000000000000001E-2"/>
    <s v="REMOTA"/>
    <x v="1"/>
    <n v="0"/>
  </r>
  <r>
    <n v="440"/>
    <d v="2018-11-09T00:00:00"/>
    <d v="2018-10-18T00:00:00"/>
    <s v="JUZGADO TREINTAIUNO ADMINISTRATIVO ORAL DE MEDELLÍN "/>
    <s v="05001333303120180021600"/>
    <s v="2019"/>
    <x v="0"/>
    <s v="BEATRIZ ELENA OSPINA MONTOYA"/>
    <s v="ALVARO QUINTERO SEPULVEDA"/>
    <n v="75264"/>
    <x v="0"/>
    <s v="RECONOCIMIENTO Y PAGO DE OTRAS PRESTACIONES SALARIALES, SOLCIALES Y SALARIOS"/>
    <s v="BAJO"/>
    <s v="BAJO"/>
    <s v="MEDIO   "/>
    <s v="BAJO"/>
    <n v="9.5000000000000001E-2"/>
    <x v="1"/>
    <n v="2722574"/>
    <n v="0"/>
    <x v="1"/>
    <m/>
    <s v="NO"/>
    <s v="NO"/>
    <s v="2 años"/>
    <s v="FRANCISCO JOSÉ GIRALDO DUQUE"/>
    <s v="Decreto 3899"/>
    <d v="2019-10-15T00:00:00"/>
    <n v="146212"/>
    <s v="EDUCACION"/>
    <s v="PRIMA DE VIDA CARA"/>
    <d v="2020-07-31T00:00:00"/>
    <s v="2018-11"/>
    <s v="2"/>
    <s v="2020-06"/>
    <n v="0.73486768506759159"/>
    <n v="2000731.6528052131"/>
    <n v="0"/>
    <d v="2020-11-08T00:00:00"/>
    <n v="0.27397260273972601"/>
    <n v="4.1522219311981093E-2"/>
    <n v="0"/>
    <n v="9.5000000000000001E-2"/>
    <s v="REMOTA"/>
    <x v="1"/>
    <n v="0"/>
  </r>
  <r>
    <n v="441"/>
    <d v="2018-10-18T00:00:00"/>
    <d v="2018-10-10T00:00:00"/>
    <s v="JUZGADO VEINTINUEVE ADMINISTRATIVO ORAL DE MEDELLIN"/>
    <s v="05001333302920180039500"/>
    <s v="2019"/>
    <x v="0"/>
    <s v="OLGA CECILIA GÓMEZ GIRALDO"/>
    <s v="ALVARO QUINTERO SEPULVEDA"/>
    <n v="75264"/>
    <x v="0"/>
    <s v="RECONOCIMIENTO Y PAGO DE OTRAS PRESTACIONES SALARIALES, SOLCIALES Y SALARIOS"/>
    <s v="BAJO"/>
    <s v="BAJO"/>
    <s v="MEDIO   "/>
    <s v="BAJO"/>
    <n v="9.5000000000000001E-2"/>
    <x v="1"/>
    <n v="2496073"/>
    <n v="0"/>
    <x v="1"/>
    <m/>
    <s v="NO"/>
    <s v="NO"/>
    <s v="2 años"/>
    <s v="FRANCISCO JOSÉ GIRALDO DUQUE"/>
    <s v="Decreto 3899"/>
    <d v="2019-10-15T00:00:00"/>
    <n v="146212"/>
    <s v="GESTION HUMANA Y DLLO ORGANIZACIONAL"/>
    <s v="PRIMA DE VIDA CARA"/>
    <d v="2020-07-31T00:00:00"/>
    <s v="2018-10"/>
    <s v="2"/>
    <s v="2020-06"/>
    <n v="0.73572886802285709"/>
    <n v="1836432.962792417"/>
    <n v="0"/>
    <d v="2020-10-17T00:00:00"/>
    <n v="0.21369863013698631"/>
    <n v="4.1522219311981093E-2"/>
    <n v="0"/>
    <n v="9.5000000000000001E-2"/>
    <s v="REMOTA"/>
    <x v="1"/>
    <n v="0"/>
  </r>
  <r>
    <n v="442"/>
    <d v="2019-01-21T00:00:00"/>
    <d v="2018-12-13T00:00:00"/>
    <s v="JUZGADO TREINTA Y DOS ADMINISTRATIVO ORAL DE MEDELLÍN"/>
    <s v="05001333303220180034300"/>
    <s v="2019"/>
    <x v="0"/>
    <s v="JAIRO ENRIQUE VÁSQUEZ CARDONA"/>
    <s v="ALVARO QUINTERO SEPULVEDA"/>
    <n v="75264"/>
    <x v="0"/>
    <s v="RECONOCIMIENTO Y PAGO DE OTRAS PRESTACIONES SALARIALES, SOLCIALES Y SALARIOS"/>
    <s v="BAJO"/>
    <s v="BAJO"/>
    <s v="MEDIO   "/>
    <s v="BAJO"/>
    <n v="9.5000000000000001E-2"/>
    <x v="1"/>
    <m/>
    <n v="0"/>
    <x v="1"/>
    <m/>
    <s v="NO"/>
    <s v="NO"/>
    <s v="2 años"/>
    <s v="FRANCISCO JOSÉ GIRALDO DUQUE"/>
    <s v="Decreto 3899"/>
    <d v="2019-10-15T00:00:00"/>
    <n v="146212"/>
    <s v="GESTION HUMANA Y DLLO ORGANIZACIONAL"/>
    <s v="PRIMA DE VIDA CARA"/>
    <d v="2020-07-31T00:00:00"/>
    <s v="2019-01"/>
    <s v="2"/>
    <s v="2020-06"/>
    <n v="1.0434541229259338"/>
    <n v="0"/>
    <n v="0"/>
    <d v="2021-01-20T00:00:00"/>
    <n v="0.47397260273972602"/>
    <n v="4.1522219311981093E-2"/>
    <n v="0"/>
    <n v="9.5000000000000001E-2"/>
    <s v="REMOTA"/>
    <x v="1"/>
    <n v="0"/>
  </r>
  <r>
    <n v="443"/>
    <d v="2019-11-25T00:00:00"/>
    <d v="2019-06-17T00:00:00"/>
    <s v="JUZGADO VEINTE LABORAL DE MEDELLÍN"/>
    <s v="05001310503020190036400"/>
    <s v="2019"/>
    <x v="1"/>
    <s v="JUAN ALEXANDER MONSALVE PÉREZ, JHONY ALEXANDER SERNA JIMÉNEZ, NICOLÁS ALBERTO RUIZ YARCE, LUIS MANUEL CALLE BEDOYA Y LUIS MAR MACÍAS MORELO "/>
    <s v="CARLOS ALBERTO BALLESTEROS"/>
    <n v="33513"/>
    <x v="2"/>
    <s v="RECONOCIMIENTO Y PAGO DE OTRAS PRESTACIONES SALARIALES, SOLCIALES Y SALARIOS"/>
    <s v="MEDIO   "/>
    <s v="MEDIO   "/>
    <s v="MEDIO   "/>
    <s v="MEDIO   "/>
    <n v="0.5"/>
    <x v="2"/>
    <n v="31220574"/>
    <n v="0.14000000000000001"/>
    <x v="5"/>
    <m/>
    <s v="NO"/>
    <s v="NO"/>
    <s v="3 años"/>
    <s v="FRANCISCO JOSÉ GIRALDO DUQUE"/>
    <s v="Decreto 3899"/>
    <d v="2019-10-15T00:00:00"/>
    <n v="146212"/>
    <s v="FABRICA DE LICORES DE ANTIOQUIA"/>
    <s v="PRIMA DE ANTIGÜEDAD"/>
    <d v="2020-07-31T00:00:00"/>
    <s v="2019-11"/>
    <s v="3"/>
    <s v="2020-06"/>
    <n v="1.0138110875024144"/>
    <n v="31651764.079389606"/>
    <n v="4431246.9711145451"/>
    <d v="2022-11-24T00:00:00"/>
    <n v="2.3178082191780822"/>
    <n v="4.1522219311981093E-2"/>
    <n v="4373717.2900930438"/>
    <n v="0.5"/>
    <s v="MEDIA"/>
    <x v="2"/>
    <n v="4373717.2900930438"/>
  </r>
  <r>
    <n v="444"/>
    <d v="2020-02-25T00:00:00"/>
    <d v="2020-01-31T00:00:00"/>
    <s v="JUZGADO CUARTO LABORAL DEL CIRCUITO DE MEDELLÍN "/>
    <s v="05001310500420200005300"/>
    <s v="2020"/>
    <x v="1"/>
    <s v="LIBARDO URIBE VALENCIA"/>
    <s v="JUAN CAMILO RESTREPO VÉLEZ"/>
    <n v="121463"/>
    <x v="2"/>
    <s v="RELIQUIDACIÓN DE LA PENSIÓN"/>
    <s v="ALTO"/>
    <s v="ALTO"/>
    <s v="ALTO"/>
    <s v="BAJO"/>
    <n v="0.66749999999999998"/>
    <x v="0"/>
    <n v="72147876"/>
    <n v="0.9"/>
    <x v="5"/>
    <m/>
    <s v="NO"/>
    <s v="NO"/>
    <s v="3 años"/>
    <s v="FRANCISCO JOSÉ GIRALDO DUQUE"/>
    <s v="Decreto 3899"/>
    <d v="2019-10-15T00:00:00"/>
    <n v="146212"/>
    <s v="EDUCACION"/>
    <s v="RELIQUIDACIÓN COLPENSIONES"/>
    <d v="2020-07-31T00:00:00"/>
    <s v="2020-02"/>
    <s v="3"/>
    <s v="2020-06"/>
    <n v="1.0002858776443682"/>
    <n v="72168501.464837044"/>
    <n v="64951651.31835334"/>
    <d v="2023-02-24T00:00:00"/>
    <n v="2.56986301369863"/>
    <n v="4.1522219311981093E-2"/>
    <n v="64017363.238177776"/>
    <n v="0.66749999999999998"/>
    <s v="ALTA"/>
    <x v="0"/>
    <n v="64017363.238177776"/>
  </r>
  <r>
    <n v="445"/>
    <d v="2020-01-24T00:00:00"/>
    <d v="2019-12-19T00:00:00"/>
    <s v="JUZGADO TREINTAIUNO ADMINISTRATIVO ORAL DE MEDELLÍN "/>
    <s v="05001333303120190061400"/>
    <s v="2019"/>
    <x v="0"/>
    <s v="JERSON MOSQUERA PRETELT"/>
    <s v="DISSON ADOLFO MOSQUERA MORENO"/>
    <n v="315635"/>
    <x v="0"/>
    <s v="RECONOCIMIENTO Y PAGO DE OTRAS PRESTACIONES SALARIALES, SOLCIALES Y SALARIOS"/>
    <s v="MEDIO   "/>
    <s v="MEDIO   "/>
    <s v="MEDIO   "/>
    <s v="MEDIO   "/>
    <n v="0.5"/>
    <x v="2"/>
    <n v="57257236"/>
    <n v="0.14000000000000001"/>
    <x v="10"/>
    <m/>
    <s v="NO"/>
    <s v="NO"/>
    <s v="3 años"/>
    <s v="FRANCISCO JOSÉ GIRALDO DUQUE"/>
    <s v="Decreto 3899"/>
    <d v="2019-10-15T00:00:00"/>
    <n v="146212"/>
    <s v="EDUCACION"/>
    <s v="ASCENSO EN EL ESCALAFÓN DOCENTE"/>
    <d v="2020-07-31T00:00:00"/>
    <s v="2020-01"/>
    <s v="3"/>
    <s v="2020-06"/>
    <n v="1.0070030698388335"/>
    <n v="57658212.422486573"/>
    <n v="8072149.7391481213"/>
    <d v="2023-01-23T00:00:00"/>
    <n v="2.4821917808219176"/>
    <n v="4.1522219311981093E-2"/>
    <n v="7959970.5598373888"/>
    <n v="0.5"/>
    <s v="MEDIA"/>
    <x v="2"/>
    <n v="7959970.5598373888"/>
  </r>
  <r>
    <n v="446"/>
    <d v="2020-06-16T00:00:00"/>
    <d v="2020-03-11T00:00:00"/>
    <s v="CONSEJO DE ESTADO - SALA DE LO CONTENCIOSO ADMINISTRATIVO - SECCIÓN PRIMERA"/>
    <s v="11001031500020200087300"/>
    <s v="2020"/>
    <x v="2"/>
    <s v="CQK Construcciones S.A.S. y CYCASA Canteras y Construcciones S.A."/>
    <m/>
    <m/>
    <x v="10"/>
    <s v="VIOLACIÓN DERECHOS FUNDAMENTALES"/>
    <s v="BAJO"/>
    <s v="MEDIO   "/>
    <s v="BAJO"/>
    <s v="BAJO"/>
    <n v="0.20749999999999999"/>
    <x v="3"/>
    <m/>
    <n v="0"/>
    <x v="1"/>
    <m/>
    <s v="NO"/>
    <s v="NO"/>
    <s v="1 año"/>
    <s v="FRANCISCO JOSÉ GIRALDO DUQUE"/>
    <s v="Decreto 3899"/>
    <d v="2019-10-15T00:00:00"/>
    <n v="146212"/>
    <s v="INFRAESTRUCTURA"/>
    <s v="TUTELA CONTRA SENTENCIA PROFERIDA EN ACCIÓN POPULAR"/>
    <d v="2020-07-31T00:00:00"/>
    <s v="2020-06"/>
    <s v="1"/>
    <s v="2020-06"/>
    <n v="1"/>
    <n v="0"/>
    <n v="0"/>
    <d v="2021-06-16T00:00:00"/>
    <n v="0.87671232876712324"/>
    <n v="4.1522219311981093E-2"/>
    <n v="0"/>
    <n v="0.20749999999999999"/>
    <s v="BAJA"/>
    <x v="2"/>
    <n v="0"/>
  </r>
  <r>
    <n v="447"/>
    <d v="2020-07-07T00:00:00"/>
    <d v="2020-07-07T00:00:00"/>
    <s v="JUZGADO PRIMERO ADMINISTRATIVO ORAL DE MEDELLIN"/>
    <s v="05001333300120200011600"/>
    <s v="2020"/>
    <x v="0"/>
    <s v="MARÍA LAURA CARTAGENA DE CHAPARRO"/>
    <s v="ALBEIRO FERNÁNDEZ OCHOA"/>
    <n v="96446"/>
    <x v="0"/>
    <s v="INDEMNIZACIÓN SUSTITUTIVA DE LA PENSIÓN"/>
    <s v="ALTO"/>
    <s v="ALTO"/>
    <s v="BAJO"/>
    <s v="ALTO"/>
    <n v="0.90500000000000003"/>
    <x v="0"/>
    <n v="24658255"/>
    <n v="0.8"/>
    <x v="6"/>
    <m/>
    <s v="NO"/>
    <n v="0"/>
    <s v="3 años"/>
    <s v="FRANCISCO JOSÉ GIRALDO DUQUE"/>
    <s v="Decreto 3899"/>
    <d v="2019-10-15T00:00:00"/>
    <n v="146212"/>
    <s v="GESTION HUMANA Y DLLO ORGANIZACIONAL"/>
    <s v="INDEMNIZACIÓN SUSTITUTIVA-BONO PENSIONAL"/>
    <d v="2020-07-31T00:00:00"/>
    <s v="2020-07"/>
    <s v="3"/>
    <s v="2020-06"/>
    <n v="1"/>
    <n v="24658255"/>
    <n v="19726604"/>
    <d v="2023-07-07T00:00:00"/>
    <n v="2.9342465753424656"/>
    <n v="4.1522219311981093E-2"/>
    <n v="19402947.286689971"/>
    <n v="0.90500000000000003"/>
    <s v="ALTA"/>
    <x v="0"/>
    <n v="19402947.286689971"/>
  </r>
  <r>
    <n v="448"/>
    <d v="2020-01-16T00:00:00"/>
    <d v="2019-12-18T00:00:00"/>
    <s v="JUZGADO VEINTINUEVE ADMINISTRATIVO ORAL DE MEDELLIN"/>
    <s v="05001333302920190053300"/>
    <s v="2020"/>
    <x v="0"/>
    <s v="JAIME DE JESÚS OCHOA PINEDA"/>
    <m/>
    <m/>
    <x v="3"/>
    <s v="OTRAS"/>
    <s v="BAJO"/>
    <s v="BAJO"/>
    <s v="MEDIO   "/>
    <s v="BAJO"/>
    <n v="9.5000000000000001E-2"/>
    <x v="1"/>
    <m/>
    <n v="0"/>
    <x v="16"/>
    <m/>
    <n v="0"/>
    <m/>
    <n v="3"/>
    <s v="FRANCISCO JOSÉ GIRALDO DUQUE"/>
    <s v="Decreto 3899"/>
    <d v="2019-10-15T00:00:00"/>
    <n v="146212"/>
    <s v="SECCIONAL DE SALUD Y PROTECCION SOCIAL"/>
    <s v="PENSIÓN DE SOBREVIVIENTE"/>
    <d v="2020-07-31T00:00:00"/>
    <s v="2020-01"/>
    <s v="3"/>
    <s v="2020-06"/>
    <n v="1.0070030698388335"/>
    <n v="0"/>
    <n v="0"/>
    <d v="2023-01-15T00:00:00"/>
    <n v="2.4602739726027396"/>
    <n v="4.1522219311981093E-2"/>
    <n v="0"/>
    <n v="9.5000000000000001E-2"/>
    <s v="REMOTA"/>
    <x v="1"/>
    <n v="0"/>
  </r>
  <r>
    <n v="449"/>
    <d v="2010-09-28T00:00:00"/>
    <d v="2010-08-17T00:00:00"/>
    <s v="CORTE SUPREMA DE JUSTICIA SALA DE CASACIÓN LABORAL  "/>
    <s v="05001310500520090100000"/>
    <s v="2019"/>
    <x v="1"/>
    <s v="BEATRIZ ELENA CASTRILLON"/>
    <s v="GLORIA CECILIA GALLEGO "/>
    <n v="15803"/>
    <x v="2"/>
    <s v="OTRAS"/>
    <s v="BAJO"/>
    <s v="BAJO"/>
    <s v="BAJO"/>
    <s v="BAJO"/>
    <n v="0.05"/>
    <x v="1"/>
    <n v="6000000"/>
    <n v="0"/>
    <x v="13"/>
    <n v="0"/>
    <s v="N.A"/>
    <s v="N.A"/>
    <s v="12 años"/>
    <s v="JORGE MARIO AGUDELO ZAPATA"/>
    <n v="3285"/>
    <d v="2011-06-22T00:00:00"/>
    <n v="127022"/>
    <s v="GESTION HUMANA Y DLLO ORGANIZACIONAL"/>
    <s v="PRIMA DE ANTIGÜEDAD"/>
    <d v="2020-07-31T00:00:00"/>
    <s v="2010-09"/>
    <s v="12"/>
    <s v="2020-06"/>
    <n v="1.0049969324472023"/>
    <n v="6029981.5946832141"/>
    <n v="0"/>
    <d v="2022-09-25T00:00:00"/>
    <n v="2.1534246575342464"/>
    <n v="4.1522219311981093E-2"/>
    <n v="0"/>
    <n v="0.05"/>
    <s v="REMOTA"/>
    <x v="1"/>
    <n v="0"/>
  </r>
  <r>
    <n v="450"/>
    <d v="2009-11-10T00:00:00"/>
    <d v="2009-08-25T00:00:00"/>
    <s v="CONSEJO DE ESTADO BOGOTA DC  "/>
    <s v="05001233100020090117300"/>
    <s v="2019"/>
    <x v="0"/>
    <s v="LUIS FELIPE UPEGUI"/>
    <s v="JUAN FERNADO BETANCUR GONZALEZ"/>
    <n v="98060"/>
    <x v="1"/>
    <s v="ACCIDENTE DE TRANSITO"/>
    <s v="BAJO"/>
    <s v="BAJO"/>
    <s v="BAJO"/>
    <s v="BAJO"/>
    <n v="0.05"/>
    <x v="1"/>
    <n v="280000000"/>
    <n v="0"/>
    <x v="12"/>
    <n v="0"/>
    <s v="N.A"/>
    <s v="N.A"/>
    <s v="13 años"/>
    <s v="JORGE MARIO AGUDELO ZAPATA"/>
    <n v="3285"/>
    <d v="2011-06-22T00:00:00"/>
    <n v="127022"/>
    <s v="INFRAESTRUCTURA"/>
    <m/>
    <d v="2020-07-31T00:00:00"/>
    <s v="2009-11"/>
    <s v="13"/>
    <s v="2020-06"/>
    <n v="1.0299480982494542"/>
    <n v="288385467.50984716"/>
    <n v="0"/>
    <d v="2022-11-07T00:00:00"/>
    <n v="2.2712328767123289"/>
    <n v="4.1522219311981093E-2"/>
    <n v="0"/>
    <n v="0.05"/>
    <s v="REMOTA"/>
    <x v="1"/>
    <n v="0"/>
  </r>
  <r>
    <n v="451"/>
    <d v="2009-03-31T00:00:00"/>
    <d v="2009-02-27T00:00:00"/>
    <s v="CORTE SUPREMA DE JUSTICIA SALA DE CASACIÓN LABORAL BOGOTA DC  "/>
    <s v="05001310501120090020100"/>
    <s v="2019"/>
    <x v="1"/>
    <s v="JOSE MANUEL USUGA ORTIZ"/>
    <s v="GLORIA CECILIA GALLEGO "/>
    <n v="15803"/>
    <x v="2"/>
    <s v="FUERO SINDICAL"/>
    <s v="BAJO"/>
    <s v="BAJO"/>
    <s v="BAJO"/>
    <s v="BAJO"/>
    <n v="0.05"/>
    <x v="1"/>
    <n v="10000000"/>
    <n v="0"/>
    <x v="13"/>
    <n v="0"/>
    <s v="N.A"/>
    <s v="N.A"/>
    <s v="13 años"/>
    <s v="JORGE MARIO AGUDELO ZAPATA"/>
    <n v="3285"/>
    <d v="2011-06-22T00:00:00"/>
    <n v="127022"/>
    <s v="INFRAESTRUCTURA"/>
    <m/>
    <d v="2020-07-31T00:00:00"/>
    <s v="2009-03"/>
    <s v="13"/>
    <s v="2020-06"/>
    <n v="1.0297504084936584"/>
    <n v="10297504.084936583"/>
    <n v="0"/>
    <d v="2022-03-28T00:00:00"/>
    <n v="1.6575342465753424"/>
    <n v="4.1522219311981093E-2"/>
    <n v="0"/>
    <n v="0.05"/>
    <s v="REMOTA"/>
    <x v="1"/>
    <n v="0"/>
  </r>
  <r>
    <n v="452"/>
    <d v="2010-12-01T00:00:00"/>
    <d v="2010-11-01T00:00:00"/>
    <s v="JUZGADO 25 ADMINISTRATIVO MEDELLIN ANTIOQUIA  "/>
    <s v="05001333102520100052200"/>
    <s v="2019"/>
    <x v="0"/>
    <s v="GISAICO S.A, DAIRO ALBERTO GARCIA TRUJILLO"/>
    <s v="JAIME ROJAS LOPEZ"/>
    <n v="81729"/>
    <x v="6"/>
    <s v="ADJUDICACIÓN"/>
    <s v="BAJO"/>
    <s v="BAJO"/>
    <s v="BAJO"/>
    <s v="BAJO"/>
    <n v="0.05"/>
    <x v="1"/>
    <n v="10000000"/>
    <n v="0"/>
    <x v="3"/>
    <n v="0"/>
    <s v="N.A"/>
    <s v="N.A"/>
    <s v="12 años"/>
    <s v="JORGE MARIO AGUDELO ZAPATA"/>
    <n v="3285"/>
    <d v="2011-06-22T00:00:00"/>
    <n v="127022"/>
    <s v="INFRAESTRUCTURA"/>
    <m/>
    <d v="2020-07-31T00:00:00"/>
    <s v="2010-12"/>
    <s v="12"/>
    <s v="2020-06"/>
    <n v="0.99746749493179698"/>
    <n v="9974674.9493179694"/>
    <n v="0"/>
    <d v="2022-11-28T00:00:00"/>
    <n v="2.3287671232876712"/>
    <n v="4.1522219311981093E-2"/>
    <n v="0"/>
    <n v="0.05"/>
    <s v="REMOTA"/>
    <x v="1"/>
    <n v="0"/>
  </r>
  <r>
    <n v="453"/>
    <d v="2010-08-18T00:00:00"/>
    <d v="2010-07-19T00:00:00"/>
    <s v="CORTE SUPREMA DE JUSTICIA SALA DE CASACIÓN LABORAL BOGOTA DC  "/>
    <s v="05001310500520100070000"/>
    <s v="2019"/>
    <x v="1"/>
    <s v="OSCAR DE JESUS JARAMILLO, MARTIN EMILIO JARAMILLO LOPEZ, WALTER DE JESUS MARTINEZ PEREZ"/>
    <s v="GLORIA CECILIA GALLEGO "/>
    <n v="15803"/>
    <x v="2"/>
    <s v="FUERO SINDICAL"/>
    <s v="BAJO"/>
    <s v="BAJO"/>
    <s v="BAJO"/>
    <s v="BAJO"/>
    <n v="0.05"/>
    <x v="1"/>
    <n v="15000000"/>
    <n v="0"/>
    <x v="13"/>
    <n v="0"/>
    <s v="N.A"/>
    <s v="N.A"/>
    <s v="12 años"/>
    <s v="JORGE MARIO AGUDELO ZAPATA"/>
    <n v="3285"/>
    <d v="2011-06-22T00:00:00"/>
    <n v="127022"/>
    <s v="INFRAESTRUCTURA"/>
    <s v="PRIMA DE VIDA CARA"/>
    <d v="2020-07-31T00:00:00"/>
    <s v="2010-08"/>
    <s v="12"/>
    <s v="2020-06"/>
    <n v="1.0036328027203736"/>
    <n v="15054492.040805604"/>
    <n v="0"/>
    <d v="2022-08-15T00:00:00"/>
    <n v="2.0410958904109591"/>
    <n v="4.1522219311981093E-2"/>
    <n v="0"/>
    <n v="0.05"/>
    <s v="REMOTA"/>
    <x v="1"/>
    <n v="0"/>
  </r>
  <r>
    <n v="454"/>
    <d v="2010-09-28T00:00:00"/>
    <d v="2010-08-17T00:00:00"/>
    <s v="CORTE SUPREMA DE JUSTICIA SALA DE CASACIÓN LABORAL BOGOTA DC  "/>
    <s v="05001310500420100078700"/>
    <s v="2019"/>
    <x v="1"/>
    <s v="BEATRIZ ELENA CASTRILLON"/>
    <s v="GLORIA CECILIA GALLEGO "/>
    <n v="15803"/>
    <x v="2"/>
    <s v="RECONOCIMIENTO Y PAGO DE PENSIÓN"/>
    <s v="BAJO"/>
    <s v="BAJO"/>
    <s v="BAJO"/>
    <s v="BAJO"/>
    <n v="0.05"/>
    <x v="1"/>
    <n v="10000000"/>
    <n v="5"/>
    <x v="14"/>
    <n v="0"/>
    <s v="N.A"/>
    <s v="N.A"/>
    <s v="12 años"/>
    <s v="JORGE MARIO AGUDELO ZAPATA"/>
    <n v="3285"/>
    <d v="2011-06-22T00:00:00"/>
    <n v="127022"/>
    <s v="GESTION HUMANA Y DLLO ORGANIZACIONAL"/>
    <s v="PRIMA DE VIDA CARA"/>
    <d v="2020-07-31T00:00:00"/>
    <s v="2010-09"/>
    <s v="12"/>
    <s v="2020-06"/>
    <n v="1.0049969324472023"/>
    <n v="10049969.324472023"/>
    <n v="50249846.622360118"/>
    <d v="2022-09-25T00:00:00"/>
    <n v="2.1534246575342464"/>
    <n v="4.1522219311981093E-2"/>
    <n v="49643454.206372656"/>
    <n v="0.05"/>
    <s v="REMOTA"/>
    <x v="1"/>
    <n v="0"/>
  </r>
  <r>
    <n v="455"/>
    <d v="2011-07-08T00:00:00"/>
    <d v="2011-02-25T00:00:00"/>
    <s v="JUZGADO 5 ADMINISTRATIVO  DE MEDELLIN ANTIOQUIA  "/>
    <s v="05001333102520110012100"/>
    <s v="2019"/>
    <x v="0"/>
    <s v="LUZ AMPARO SANCHEZ SALDARRIAGA, JUAN CAMILO, FREDY ALONSO, ANGELA PATRICIA OCAMPO SANCHEZ, MARIA PAZ MONTOYA OCAMPO, LUIS ANGEL AREIZA, XIMENA AREIZA OCAMPO, LINA AREIZA OCAMPO, ROSA COLORADO BOLIVAR, ALBA OCAMPO COLORADO, LUIS ORLANDO OCAMPO COLORADO, RODRIGO OCAMOPO COLORADO, MANUEL OCAMPO COLORADO, MARIA LIGIA OCAMPO, ANA LUISA OCAMPO COLORADO"/>
    <s v="CLAUDIA PATRICIA MARIN GOMEZ"/>
    <n v="93162"/>
    <x v="1"/>
    <s v="ACCIDENTE DE TRANSITO"/>
    <s v="BAJO"/>
    <s v="BAJO"/>
    <s v="BAJO"/>
    <s v="BAJO"/>
    <n v="0.05"/>
    <x v="1"/>
    <n v="168000000"/>
    <n v="0"/>
    <x v="3"/>
    <n v="0"/>
    <s v="N.A"/>
    <s v="N.A"/>
    <s v="12 años"/>
    <s v="JORGE MARIO AGUDELO ZAPATA"/>
    <n v="3285"/>
    <d v="2011-06-22T00:00:00"/>
    <n v="127022"/>
    <s v="INFRAESTRUCTURA"/>
    <n v="0"/>
    <d v="2020-07-31T00:00:00"/>
    <s v="2011-07"/>
    <s v="12"/>
    <s v="2020-06"/>
    <n v="0.97153630923749901"/>
    <n v="163218099.95189983"/>
    <n v="0"/>
    <d v="2023-07-05T00:00:00"/>
    <n v="2.9287671232876713"/>
    <n v="4.1522219311981093E-2"/>
    <n v="0"/>
    <n v="0.05"/>
    <s v="REMOTA"/>
    <x v="1"/>
    <n v="0"/>
  </r>
  <r>
    <n v="456"/>
    <d v="2011-06-14T00:00:00"/>
    <d v="2011-07-26T00:00:00"/>
    <s v="CORTE SUPREMA DE JUSTICIA SALA DE CASACIÓN LABORAL BOGOTA DC  "/>
    <s v="05001310500720110061300"/>
    <s v="2019"/>
    <x v="1"/>
    <s v="FREDY ALEXIS HERRERA ZAPATA"/>
    <s v="JUAN FELIPE MOLINA ALVAREZ"/>
    <n v="68185"/>
    <x v="2"/>
    <s v="RELIQUIDACIÓN DE LA PENSIÓN"/>
    <s v="BAJO"/>
    <s v="BAJO"/>
    <s v="BAJO"/>
    <s v="BAJO"/>
    <n v="0.05"/>
    <x v="1"/>
    <n v="11000000"/>
    <n v="0"/>
    <x v="13"/>
    <n v="0"/>
    <s v="N.A"/>
    <s v="N.A"/>
    <s v="12 años"/>
    <s v="JORGE MARIO AGUDELO ZAPATA"/>
    <n v="3285"/>
    <d v="2011-06-22T00:00:00"/>
    <n v="127022"/>
    <s v="GESTION HUMANA Y DLLO ORGANIZACIONAL"/>
    <s v="CORTE DECLARA NULIDAD POR FALTE DE JURISDICCIÓN Y LO REMITE A JUZ ADM DE MED"/>
    <d v="2020-07-31T00:00:00"/>
    <s v="2011-06"/>
    <s v="12"/>
    <s v="2020-06"/>
    <n v="0.97288634255534812"/>
    <n v="10701749.76810883"/>
    <n v="0"/>
    <d v="2023-06-11T00:00:00"/>
    <n v="2.8630136986301369"/>
    <n v="4.1522219311981093E-2"/>
    <n v="0"/>
    <n v="0.05"/>
    <s v="REMOTA"/>
    <x v="1"/>
    <n v="0"/>
  </r>
  <r>
    <n v="457"/>
    <d v="2011-07-18T00:00:00"/>
    <d v="2011-06-03T00:00:00"/>
    <s v="CORTE SUPREMA DE JUSTICIA SALA DE CASACIÓN LABORAL BOGOTA DC  "/>
    <s v="05001310500220110067300"/>
    <s v="2019"/>
    <x v="1"/>
    <s v="RICARDO ABEL ZAPATA HENAO"/>
    <s v="GLORIA CECILIA GALLEGO "/>
    <n v="15803"/>
    <x v="2"/>
    <s v="RECONOCIMIENTO Y PAGO DE OTRAS PRESTACIONES SALARIALES, SOLCIALES Y SALARIOS"/>
    <s v="BAJO"/>
    <s v="BAJO"/>
    <s v="BAJO"/>
    <s v="BAJO"/>
    <n v="0.05"/>
    <x v="1"/>
    <n v="10700000"/>
    <n v="0"/>
    <x v="13"/>
    <n v="0"/>
    <s v="N.A"/>
    <s v="N.A"/>
    <s v="9 años"/>
    <s v="JORGE MARIO AGUDELO ZAPATA"/>
    <n v="3285"/>
    <d v="2011-06-22T00:00:00"/>
    <n v="127022"/>
    <s v="GESTION HUMANA Y DLLO ORGANIZACIONAL"/>
    <s v="PRIMA DE VIDA CARA"/>
    <d v="2020-07-31T00:00:00"/>
    <s v="2011-07"/>
    <s v="9"/>
    <s v="2020-06"/>
    <n v="0.97153630923749901"/>
    <n v="10395438.508841239"/>
    <n v="0"/>
    <d v="2020-07-15T00:00:00"/>
    <n v="-4.3835616438356165E-2"/>
    <n v="4.1522219311981093E-2"/>
    <n v="0"/>
    <n v="0.05"/>
    <s v="REMOTA"/>
    <x v="1"/>
    <n v="0"/>
  </r>
  <r>
    <n v="458"/>
    <d v="2008-08-27T00:00:00"/>
    <d v="2008-08-06T00:00:00"/>
    <s v="CORTE SUPREMA DE JUSTICIA SALA DE CASACION LABORAL BOGOTA DC  "/>
    <s v="05001310500620080090100"/>
    <s v="2019"/>
    <x v="1"/>
    <s v="JORGE RODRIGO ARANGO CASTAÑO"/>
    <s v="GLORIA CECILIA GALLEGO "/>
    <n v="15803"/>
    <x v="2"/>
    <s v="RECONOCIMIENTO Y PAGO DE PENSIÓN"/>
    <s v="BAJO"/>
    <s v="BAJO"/>
    <s v="BAJO"/>
    <s v="BAJO"/>
    <n v="0.05"/>
    <x v="1"/>
    <n v="10000000"/>
    <n v="0"/>
    <x v="13"/>
    <n v="0"/>
    <s v="N.A"/>
    <s v="N.A"/>
    <n v="12"/>
    <s v="JORGE MARIO AGUDELO ZAPATA"/>
    <n v="3285"/>
    <d v="2011-06-22T00:00:00"/>
    <n v="127022"/>
    <s v="GESTION HUMANA Y DLLO ORGANIZACIONAL"/>
    <s v="PRIMA DE VIDA CARA"/>
    <d v="2020-07-31T00:00:00"/>
    <s v="2008-08"/>
    <s v="12"/>
    <s v="2020-06"/>
    <n v="1.0589198243046523"/>
    <n v="10589198.243046522"/>
    <n v="0"/>
    <d v="2020-08-24T00:00:00"/>
    <n v="6.575342465753424E-2"/>
    <n v="4.1522219311981093E-2"/>
    <n v="0"/>
    <n v="0.05"/>
    <s v="REMOTA"/>
    <x v="1"/>
    <n v="0"/>
  </r>
  <r>
    <n v="459"/>
    <d v="2011-08-10T00:00:00"/>
    <d v="2011-07-22T00:00:00"/>
    <s v="JUZGADO 2 ADMINISTRATIVO DE DESCONGESTION DE MEDELLIN ANTIOQUIA  "/>
    <s v="05001333102020110036500"/>
    <s v="2019"/>
    <x v="0"/>
    <s v="DARWIN ANTONIO RENTERIA"/>
    <s v="LUZ MARLENY GIRALDO VELEZ"/>
    <n v="114333"/>
    <x v="1"/>
    <s v="FALLA EN EL SERVICIO OTRAS CAUSAS"/>
    <s v="BAJO"/>
    <s v="BAJO"/>
    <s v="BAJO"/>
    <s v="BAJO"/>
    <n v="0.05"/>
    <x v="1"/>
    <n v="10000000"/>
    <n v="0"/>
    <x v="1"/>
    <n v="0"/>
    <s v="N.A"/>
    <s v="N.A"/>
    <n v="11"/>
    <s v="JORGE MARIO AGUDELO ZAPATA"/>
    <n v="3285"/>
    <d v="2011-06-22T00:00:00"/>
    <n v="127022"/>
    <s v="INFRAESTRUCTURA"/>
    <s v="DAÑO A ESTANQUE DE PECES POR EL CONTRATISTA DEL DPTO"/>
    <d v="2020-07-31T00:00:00"/>
    <s v="2011-08"/>
    <s v="11"/>
    <s v="2020-06"/>
    <n v="0.97183726339218279"/>
    <n v="9718372.6339218281"/>
    <n v="0"/>
    <d v="2022-08-07T00:00:00"/>
    <n v="2.0191780821917806"/>
    <n v="4.1522219311981093E-2"/>
    <n v="0"/>
    <n v="0.05"/>
    <s v="REMOTA"/>
    <x v="1"/>
    <n v="0"/>
  </r>
  <r>
    <n v="460"/>
    <d v="2012-09-03T00:00:00"/>
    <d v="2012-08-09T00:00:00"/>
    <s v="JUZGADO 12 ADMINISTRATIVO ORAL DE MEDELLIN ANTIOQUIA  "/>
    <s v="05001333301220120012700"/>
    <s v="2019"/>
    <x v="0"/>
    <s v="SANTIAGO MARIN CLAVIJO, OBEIDA PATIÑO VALENCIA, JENNY LILIANA MARIN PATIÑO  "/>
    <s v="JAVIER VILLEGAS POSADA"/>
    <n v="20944"/>
    <x v="1"/>
    <s v="ACCIDENTE DE TRANSITO"/>
    <s v="BAJO"/>
    <s v="BAJO"/>
    <s v="BAJO"/>
    <s v="BAJO"/>
    <n v="0.05"/>
    <x v="1"/>
    <n v="21215304"/>
    <n v="0"/>
    <x v="5"/>
    <n v="0"/>
    <s v="N.A"/>
    <s v="N.A"/>
    <s v="12 años"/>
    <s v="JORGE MARIO AGUDELO ZAPATA"/>
    <n v="3285"/>
    <d v="2011-06-22T00:00:00"/>
    <n v="127022"/>
    <s v="INFRAESTRUCTURA"/>
    <s v="MUERTE EN ACCIDENTE DE TRANSITO EN LA VIA "/>
    <d v="2020-07-31T00:00:00"/>
    <s v="2012-09"/>
    <s v="12"/>
    <s v="2020-06"/>
    <n v="0.93985918354073683"/>
    <n v="19939398.296008527"/>
    <n v="0"/>
    <d v="2024-08-31T00:00:00"/>
    <n v="4.087671232876712"/>
    <n v="4.1522219311981093E-2"/>
    <n v="0"/>
    <n v="0.05"/>
    <s v="REMOTA"/>
    <x v="1"/>
    <n v="0"/>
  </r>
  <r>
    <n v="461"/>
    <d v="2013-03-21T00:00:00"/>
    <d v="2012-12-06T00:00:00"/>
    <s v="JUZGADO 28 ADMINISTRATIVO ORAL DE MEDELLIN ANTIOQUIA  "/>
    <s v="05001333302820120044500"/>
    <s v="2019"/>
    <x v="0"/>
    <s v="ALBER PIEDRAHITA, DORIS ELENA QUINTERO CORTEZ, LAURA GOMEZ QUINTERO, MIGUEL ANGEL CAICEDO, JOSE ANDRES CAICEDO, WANDA THLINSAY ROSA PIEDRAHITA, CARMEN CAICEDO PIEDRAHITA, "/>
    <s v="JAVIER VILLEGAS POSADA"/>
    <n v="20944"/>
    <x v="1"/>
    <s v="FALLA EN EL SERVICIO OTRAS CAUSAS"/>
    <s v="BAJO"/>
    <s v="BAJO"/>
    <s v="BAJO"/>
    <s v="BAJO"/>
    <n v="0.05"/>
    <x v="1"/>
    <n v="23243243"/>
    <n v="0"/>
    <x v="3"/>
    <n v="0"/>
    <s v="N.A"/>
    <s v="N.A"/>
    <s v="11 años"/>
    <s v="JORGE MARIO AGUDELO ZAPATA"/>
    <n v="3285"/>
    <d v="2011-06-22T00:00:00"/>
    <n v="127022"/>
    <s v="DAPARD"/>
    <s v="INDEMNIZACIÓN POR MUERTE EN LA GABRIELA BELLO POR DESLIZAMIENTO DE TIERRA                               GT OK"/>
    <d v="2020-07-31T00:00:00"/>
    <s v="2013-03"/>
    <s v="11"/>
    <s v="2020-06"/>
    <n v="0.92993537998907516"/>
    <n v="21614714.011383411"/>
    <n v="0"/>
    <d v="2024-03-18T00:00:00"/>
    <n v="3.6328767123287671"/>
    <n v="4.1522219311981093E-2"/>
    <n v="0"/>
    <n v="0.05"/>
    <s v="REMOTA"/>
    <x v="1"/>
    <n v="0"/>
  </r>
  <r>
    <n v="462"/>
    <d v="2013-02-07T00:00:00"/>
    <d v="2012-11-01T00:00:00"/>
    <s v="JUZGADO 27 ADMINISTRATIVO ORAL DE MEDELLIN ANTIOQUIA  "/>
    <s v="05001333302720120049200"/>
    <s v="2019"/>
    <x v="0"/>
    <s v="JULIA EDILMA ZABALA AREIZA"/>
    <s v="WALTER RAUL MEJIA CARDONA"/>
    <n v="90025"/>
    <x v="1"/>
    <s v="FALLA EN EL SERVICIO OTRAS CAUSAS"/>
    <s v="MEDIO   "/>
    <s v="BAJO"/>
    <s v="ALTO"/>
    <s v="BAJO"/>
    <n v="0.23500000000000001"/>
    <x v="3"/>
    <n v="111000000"/>
    <n v="0.1"/>
    <x v="9"/>
    <n v="156953555"/>
    <s v="N.A"/>
    <s v="N.A"/>
    <s v="11 años"/>
    <s v="JORGE MARIO AGUDELO ZAPATA"/>
    <n v="3285"/>
    <d v="2011-06-22T00:00:00"/>
    <n v="127022"/>
    <s v="DAPARD"/>
    <s v="INDEMNIZACIÓN POR MUERTE EN LA GABRIELA BELLO POR DESLIZAMIENTO DE TIERRA                               GT OK"/>
    <d v="2020-07-31T00:00:00"/>
    <s v="2013-02"/>
    <s v="11"/>
    <s v="2020-06"/>
    <n v="0.93184862868713714"/>
    <n v="103435197.78427222"/>
    <n v="10343519.778427223"/>
    <d v="2024-02-05T00:00:00"/>
    <n v="3.5178082191780824"/>
    <n v="4.1522219311981093E-2"/>
    <n v="10140394.523332825"/>
    <n v="0.23500000000000001"/>
    <s v="BAJA"/>
    <x v="0"/>
    <n v="156953555"/>
  </r>
  <r>
    <n v="463"/>
    <d v="2003-01-28T00:00:00"/>
    <d v="2002-07-23T00:00:00"/>
    <s v="CONSEJO DE ESTADO BOGOTA DC  "/>
    <s v="05001233100020010223900"/>
    <s v="2019"/>
    <x v="0"/>
    <s v="GUSTAVO VALENCIA VARGAS"/>
    <s v="FERNANDO PELAEZ ARANGO"/>
    <n v="32332"/>
    <x v="6"/>
    <s v="INCUMPLIMIENTO"/>
    <s v="BAJO"/>
    <s v="MEDIO   "/>
    <s v="BAJO"/>
    <s v="MEDIO   "/>
    <n v="0.36499999999999999"/>
    <x v="2"/>
    <n v="4597666687"/>
    <n v="0.1"/>
    <x v="9"/>
    <n v="5684975106"/>
    <s v="N.A"/>
    <s v="N.A"/>
    <s v="20 AÑOS"/>
    <s v="JORGE MARIO AGUDELO ZAPATA"/>
    <n v="3285"/>
    <d v="2011-06-22T00:00:00"/>
    <n v="127022"/>
    <s v="PRODUCTIVIDAD Y COMPETITIVIDAD"/>
    <s v="INGENIO VEGACHI"/>
    <d v="2020-07-31T00:00:00"/>
    <s v="2003-01"/>
    <s v="20"/>
    <s v="2020-06"/>
    <n v="1.453205676614266"/>
    <n v="6681355328.7287054"/>
    <n v="668135532.87287056"/>
    <d v="2023-01-23T00:00:00"/>
    <n v="2.4821917808219176"/>
    <n v="4.1522219311981093E-2"/>
    <n v="658850410.79658866"/>
    <n v="0.36499999999999999"/>
    <s v="MEDIA"/>
    <x v="0"/>
    <n v="5684975106"/>
  </r>
  <r>
    <n v="464"/>
    <d v="2003-03-25T00:00:00"/>
    <d v="2002-06-13T00:00:00"/>
    <s v="TRIBUNAL ADMNISTRATIVO DE ANTIOQUIA  "/>
    <s v="05001233100020020253200"/>
    <s v="2019"/>
    <x v="0"/>
    <s v="SONIA ISABEL URREA QUINTERO"/>
    <s v="GUSTAVO RUIZ MUÑOZ"/>
    <n v="19690"/>
    <x v="6"/>
    <s v="INCUMPLIMIENTO"/>
    <s v="BAJO"/>
    <s v="MEDIO   "/>
    <s v="BAJO"/>
    <s v="MEDIO   "/>
    <n v="0.36499999999999999"/>
    <x v="2"/>
    <n v="1000000000"/>
    <n v="0.2"/>
    <x v="5"/>
    <n v="0"/>
    <s v="N.A"/>
    <s v="N.A"/>
    <s v="22 AÑOS"/>
    <s v="JORGE MARIO AGUDELO ZAPATA"/>
    <n v="3285"/>
    <d v="2011-06-22T00:00:00"/>
    <n v="127022"/>
    <s v="PRODUCTIVIDAD Y COMPETITIVIDAD"/>
    <s v="INGENIO VEGACHI"/>
    <d v="2020-07-31T00:00:00"/>
    <s v="2003-03"/>
    <s v="22"/>
    <s v="2020-06"/>
    <n v="1.422350920191398"/>
    <n v="1422350920.1913979"/>
    <n v="284470184.03827959"/>
    <d v="2025-03-19T00:00:00"/>
    <n v="4.6356164383561644"/>
    <n v="4.1522219311981093E-2"/>
    <n v="277131732.91595638"/>
    <n v="0.36499999999999999"/>
    <s v="MEDIA"/>
    <x v="2"/>
    <n v="277131732.91595638"/>
  </r>
  <r>
    <n v="465"/>
    <d v="2013-03-18T00:00:00"/>
    <d v="2012-09-27T00:00:00"/>
    <s v="TRIBUNAL ADMINISTRATIVO ORAL DE ANTIOQUIA  "/>
    <s v="05001233300020120059500"/>
    <s v="2019"/>
    <x v="0"/>
    <s v="LUZ ELENA PEREZ PALACIO"/>
    <s v="GABRIEL JAIME RODRIGUEZ ORTIZ"/>
    <n v="132122"/>
    <x v="0"/>
    <s v="RECONOCIMIENTO Y PAGO DE PENSIÓN"/>
    <s v="BAJO"/>
    <s v="BAJO"/>
    <s v="BAJO"/>
    <s v="BAJO"/>
    <n v="0.05"/>
    <x v="1"/>
    <n v="74700000"/>
    <n v="0"/>
    <x v="12"/>
    <n v="0"/>
    <s v="N.A"/>
    <s v="N.A"/>
    <s v="10 años"/>
    <s v="JORGE MARIO AGUDELO ZAPATA"/>
    <n v="3285"/>
    <d v="2011-06-22T00:00:00"/>
    <n v="127022"/>
    <s v="EDUCACION"/>
    <s v="FONPREMAG"/>
    <d v="2020-07-31T00:00:00"/>
    <s v="2013-03"/>
    <s v="10"/>
    <s v="2020-06"/>
    <n v="0.92993537998907516"/>
    <n v="69466172.885183915"/>
    <n v="0"/>
    <d v="2023-03-16T00:00:00"/>
    <n v="2.6246575342465754"/>
    <n v="4.1522219311981093E-2"/>
    <n v="0"/>
    <n v="0.05"/>
    <s v="REMOTA"/>
    <x v="1"/>
    <n v="0"/>
  </r>
  <r>
    <n v="466"/>
    <d v="2012-10-03T00:00:00"/>
    <d v="2012-09-06T00:00:00"/>
    <s v="JUZGADO 20 ADMINISTRATIVO ORAL DE MEDELLIN ANTIOQUIA  "/>
    <s v="05001333302020120019400"/>
    <s v="2019"/>
    <x v="0"/>
    <s v="RAFAEL DE JESUS IMBETT PINEDO, "/>
    <s v="JUAN CARLOS ARABIA CAMPO"/>
    <n v="199990"/>
    <x v="1"/>
    <s v="OTRAS"/>
    <s v="BAJO"/>
    <s v="BAJO"/>
    <s v="BAJO"/>
    <s v="BAJO"/>
    <n v="0.05"/>
    <x v="1"/>
    <n v="366720000"/>
    <n v="0"/>
    <x v="5"/>
    <n v="0"/>
    <s v="N.A"/>
    <s v="N.A"/>
    <s v="12 años"/>
    <s v="JORGE MARIO AGUDELO ZAPATA"/>
    <n v="3285"/>
    <d v="2011-06-22T00:00:00"/>
    <n v="127022"/>
    <s v="INFRAESTRUCTURA"/>
    <s v="ROMPIMIENTO DEL DIQUE DE LA MOJANA NECHI-CORDOBA"/>
    <d v="2020-07-31T00:00:00"/>
    <s v="2012-10"/>
    <s v="12"/>
    <s v="2020-06"/>
    <n v="0.93832612220277778"/>
    <n v="344102955.53420269"/>
    <n v="0"/>
    <d v="2024-09-30T00:00:00"/>
    <n v="4.1698630136986301"/>
    <n v="4.1522219311981093E-2"/>
    <n v="0"/>
    <n v="0.05"/>
    <s v="REMOTA"/>
    <x v="1"/>
    <n v="0"/>
  </r>
  <r>
    <n v="467"/>
    <d v="2013-05-27T00:00:00"/>
    <d v="2012-12-03T00:00:00"/>
    <s v="CONSEJO DE ESTADO BOGOTA DC  "/>
    <s v="05001233300020120079701"/>
    <s v="2019"/>
    <x v="0"/>
    <s v="MUNICIPIO DE SONSON"/>
    <s v="RAUL EUGENIO SERNA SALAZAR"/>
    <n v="96075"/>
    <x v="3"/>
    <s v="OTRAS"/>
    <s v="BAJO"/>
    <s v="BAJO"/>
    <s v="BAJO"/>
    <s v="BAJO"/>
    <n v="0.05"/>
    <x v="1"/>
    <n v="252879664"/>
    <n v="0"/>
    <x v="1"/>
    <n v="0"/>
    <s v="N.A"/>
    <s v="N.A"/>
    <s v="10 años"/>
    <s v="JORGE MARIO AGUDELO ZAPATA"/>
    <n v="3285"/>
    <d v="2011-06-22T00:00:00"/>
    <n v="127022"/>
    <s v="GESTION HUMANA Y DLLO ORGANIZACIONAL"/>
    <s v="NULIDAD DE LA RESOLUCIÓN QUE LIQUIDO CUOTAS PARTES PENSIONALES"/>
    <d v="2020-07-31T00:00:00"/>
    <s v="2013-05"/>
    <s v="10"/>
    <s v="2020-06"/>
    <n v="0.92501103743402557"/>
    <n v="233916480.3426078"/>
    <n v="0"/>
    <d v="2023-05-25T00:00:00"/>
    <n v="2.8164383561643835"/>
    <n v="4.1522219311981093E-2"/>
    <n v="0"/>
    <n v="0.05"/>
    <s v="REMOTA"/>
    <x v="1"/>
    <n v="0"/>
  </r>
  <r>
    <n v="468"/>
    <d v="2013-02-27T00:00:00"/>
    <d v="2013-01-29T00:00:00"/>
    <s v="JUZGADO 23 ADMINISTRATIVO ORAL DE MEDELLIN ANTIOQUIA  "/>
    <s v="05001333302320120049700"/>
    <s v="2019"/>
    <x v="0"/>
    <s v="MARIA SAMANTA ECHAVARRIA JIMENEZ"/>
    <s v="JAVIER VILLEGAS POSADA"/>
    <n v="20944"/>
    <x v="1"/>
    <s v="FALLA EN EL SERVICIO OTRAS CAUSAS"/>
    <s v="BAJO"/>
    <s v="BAJO"/>
    <s v="BAJO"/>
    <s v="BAJO"/>
    <n v="0.05"/>
    <x v="1"/>
    <n v="634345670"/>
    <n v="0"/>
    <x v="7"/>
    <n v="0"/>
    <s v="N.A"/>
    <s v="N.A"/>
    <s v="9 años"/>
    <s v="JORGE MARIO AGUDELO ZAPATA"/>
    <n v="3285"/>
    <d v="2011-06-22T00:00:00"/>
    <n v="127022"/>
    <s v="DAPARD"/>
    <s v="INDEMNIZACION POR MUERTE EN LA GABRIELA BELLO POR DESLIZAMIENTO DE TIERRA                               GT OK"/>
    <d v="2020-07-31T00:00:00"/>
    <s v="2013-02"/>
    <s v="9"/>
    <s v="2020-06"/>
    <n v="0.93184862868713714"/>
    <n v="591114142.70312321"/>
    <n v="0"/>
    <d v="2022-02-25T00:00:00"/>
    <n v="1.5726027397260274"/>
    <n v="4.1522219311981093E-2"/>
    <n v="0"/>
    <n v="0.05"/>
    <s v="REMOTA"/>
    <x v="1"/>
    <n v="0"/>
  </r>
  <r>
    <n v="469"/>
    <d v="2013-03-13T00:00:00"/>
    <d v="2012-12-03T00:00:00"/>
    <s v="JUZGADO 22 ADMINISTRATIVO ORAL DE MEDELLIN ANTIOQUIA  "/>
    <s v="05001333302220120044400"/>
    <s v="2019"/>
    <x v="0"/>
    <s v="ALICIA RUIZ QUINTERO,  CESAR AUGUSTO, ANDRES FELIPE, ESTEVEN HUMBERTO MUÑOZ RUIZ, MARTHA INES QUINTERO, NESTOR ALEXANDER QUINTERO, ALVARO RUIZ QUINTERO, ERNESTO QUINTERO, MARIA TERESA QUINTERO RIOS, ELENA, LUZ NELLY, MARIA AURA, HUMBERTO, LUIS ANGEL, OLIVA DE JESUS, HECTOR, RAMION JOSE QUINTERO RIOS, MARIA ZULEIMA MUÑETON BETANCUR, KAREN MICHEL RUIZ MUÑETON, RAMON AGUINAGA MOSQUERA, JHOAN AGUINAGA, ERNESTO QUINTERO RIOS, ANGIE LORENA QUINTERO, OLGA VALENZUELA,  JOSE MORENO, MARIA EUGENIA VARGAS, JOSE ALEXANDER MORENO, JUAN DAVID VALENZUELA"/>
    <s v="JAVIER VILLEGAS POSADA"/>
    <n v="20944"/>
    <x v="1"/>
    <s v="FALLA EN EL SERVICIO OTRAS CAUSAS"/>
    <s v="BAJO"/>
    <s v="BAJO"/>
    <s v="BAJO"/>
    <s v="BAJO"/>
    <n v="0.05"/>
    <x v="1"/>
    <n v="20848714"/>
    <n v="0"/>
    <x v="1"/>
    <n v="0"/>
    <s v="N.A"/>
    <s v="N.A"/>
    <s v="10 años"/>
    <s v="JORGE MARIO AGUDELO ZAPATA"/>
    <n v="3285"/>
    <d v="2011-06-22T00:00:00"/>
    <n v="127022"/>
    <s v="DAPARD"/>
    <s v="INDEMNIZACION POR MUERTE EN LA GABRIELA BELLO POR DESLIZAMIENTO DE TIERRA                               GT OK"/>
    <d v="2020-07-31T00:00:00"/>
    <s v="2013-03"/>
    <s v="10"/>
    <s v="2020-06"/>
    <n v="0.92993537998907516"/>
    <n v="19387956.775873553"/>
    <n v="0"/>
    <d v="2023-03-11T00:00:00"/>
    <n v="2.6109589041095891"/>
    <n v="4.1522219311981093E-2"/>
    <n v="0"/>
    <n v="0.05"/>
    <s v="REMOTA"/>
    <x v="1"/>
    <n v="0"/>
  </r>
  <r>
    <n v="470"/>
    <d v="2014-01-19T00:00:00"/>
    <d v="2013-12-11T00:00:00"/>
    <s v="JUZGADO 09 ADMINISTRATIVO ORAL DE MEDELLIN ANTIOQUIA  "/>
    <s v="05001333300920140119300"/>
    <s v="2019"/>
    <x v="0"/>
    <s v="MARIA AMPARO ARISTIZABAL GIRALDO"/>
    <s v="MARIA AMALIA CRUZ MARTINEZ"/>
    <n v="60808"/>
    <x v="0"/>
    <s v="RELIQUIDACIÓN DE LA PENSIÓN"/>
    <s v="BAJO"/>
    <s v="BAJO"/>
    <s v="BAJO"/>
    <s v="BAJO"/>
    <n v="0.05"/>
    <x v="1"/>
    <n v="185712343"/>
    <n v="0"/>
    <x v="1"/>
    <n v="0"/>
    <s v="N.A"/>
    <s v="N.A"/>
    <s v="9 años"/>
    <s v="JORGE MARIO AGUDELO ZAPATA"/>
    <n v="3285"/>
    <d v="2011-06-22T00:00:00"/>
    <n v="127022"/>
    <s v="CONTRALORIA DEPARTAMENTAL"/>
    <s v="GT OK"/>
    <d v="2020-07-31T00:00:00"/>
    <s v="2014-01"/>
    <s v="9"/>
    <s v="2020-06"/>
    <n v="0.9164741666388736"/>
    <n v="170200564.78547764"/>
    <n v="0"/>
    <d v="2023-01-17T00:00:00"/>
    <n v="2.4657534246575343"/>
    <n v="4.1522219311981093E-2"/>
    <n v="0"/>
    <n v="0.05"/>
    <s v="REMOTA"/>
    <x v="1"/>
    <n v="0"/>
  </r>
  <r>
    <n v="471"/>
    <d v="2015-05-13T00:00:00"/>
    <d v="2014-11-21T00:00:00"/>
    <s v="JUZGADO 22 ADMINISTRATIVO ORAL DE MEDELLIN ANTIOQUIA  "/>
    <s v="05001333302220140168500"/>
    <s v="2019"/>
    <x v="0"/>
    <s v="EUCARIS DEL SOCORRO RAMIREZ PINEDA"/>
    <s v="GLORIA PATRICIA MOLINA ZAPATA"/>
    <n v="94096"/>
    <x v="0"/>
    <s v="RELIQUIDACIÓN DE LA PENSIÓN"/>
    <s v="BAJO"/>
    <s v="BAJO"/>
    <s v="BAJO"/>
    <s v="BAJO"/>
    <n v="0.05"/>
    <x v="1"/>
    <n v="7240517"/>
    <n v="0"/>
    <x v="1"/>
    <n v="0"/>
    <s v="N.A"/>
    <s v="N.A"/>
    <s v="8 años"/>
    <s v="JORGE MARIO AGUDELO ZAPATA"/>
    <n v="3285"/>
    <d v="2011-06-22T00:00:00"/>
    <n v="127022"/>
    <s v="GESTION HUMANA Y DLLO ORGANIZACIONAL"/>
    <s v="PENSIONES ANTIOQUIA                          GT OK"/>
    <d v="2020-07-31T00:00:00"/>
    <s v="2015-05"/>
    <s v="8"/>
    <s v="2020-06"/>
    <n v="0.86073201793714027"/>
    <n v="6232144.8083181689"/>
    <n v="0"/>
    <d v="2023-05-11T00:00:00"/>
    <n v="2.7780821917808218"/>
    <n v="4.1522219311981093E-2"/>
    <n v="0"/>
    <n v="0.05"/>
    <s v="REMOTA"/>
    <x v="1"/>
    <n v="0"/>
  </r>
  <r>
    <n v="472"/>
    <d v="2015-02-11T00:00:00"/>
    <d v="2014-11-26T00:00:00"/>
    <s v="JUZGADO 24 ADMINISTRATIVO ORAL DE MEDELLIN ANTIOQUIA  "/>
    <s v="05001333302420140177000"/>
    <s v="2019"/>
    <x v="0"/>
    <s v="MARIA MAGDALENA AMARILES ARANGO"/>
    <s v="GLORIA PATRICIA MOLINA ZAPATA"/>
    <n v="94096"/>
    <x v="0"/>
    <s v="RELIQUIDACIÓN DE LA PENSIÓN"/>
    <s v="BAJO"/>
    <s v="BAJO"/>
    <s v="BAJO"/>
    <s v="BAJO"/>
    <n v="0.05"/>
    <x v="1"/>
    <n v="13186682"/>
    <n v="0"/>
    <x v="12"/>
    <n v="0"/>
    <s v="N.A"/>
    <s v="N.A"/>
    <s v="8 años"/>
    <s v="JORGE MARIO AGUDELO ZAPATA"/>
    <n v="3285"/>
    <d v="2011-06-22T00:00:00"/>
    <n v="127022"/>
    <s v="GESTION HUMANA Y DLLO ORGANIZACIONAL"/>
    <s v="PENSIONES ANTIOQUIA    GT OK"/>
    <d v="2020-07-31T00:00:00"/>
    <s v="2015-02"/>
    <s v="8"/>
    <s v="2020-06"/>
    <n v="0.87271419777299997"/>
    <n v="11508204.602917658"/>
    <n v="0"/>
    <d v="2023-02-09T00:00:00"/>
    <n v="2.5287671232876714"/>
    <n v="4.1522219311981093E-2"/>
    <n v="0"/>
    <n v="0.05"/>
    <s v="REMOTA"/>
    <x v="1"/>
    <n v="0"/>
  </r>
  <r>
    <n v="473"/>
    <d v="2015-02-26T00:00:00"/>
    <d v="2014-10-16T00:00:00"/>
    <s v="JUZGADO 29 ADMINISTRATIVO ORAL DE MEDELLIN ANTIOQUIA  "/>
    <s v="05001333302920140178200"/>
    <s v="2019"/>
    <x v="0"/>
    <s v="LIDA DEL SOCORRO BERMUDEZ RESTREPO"/>
    <s v="LUIS FERNANDO RAMIREZ ISAZA"/>
    <n v="97269"/>
    <x v="0"/>
    <s v="RELIQUIDACIÓN DE LA PENSIÓN"/>
    <s v="BAJO"/>
    <s v="BAJO"/>
    <s v="BAJO"/>
    <s v="BAJO"/>
    <n v="0.05"/>
    <x v="1"/>
    <n v="13741361"/>
    <n v="0"/>
    <x v="1"/>
    <n v="0"/>
    <s v="N.A"/>
    <s v="N.A"/>
    <s v="8 años"/>
    <s v="JORGE MARIO AGUDELO ZAPATA"/>
    <n v="3285"/>
    <d v="2011-06-22T00:00:00"/>
    <n v="127022"/>
    <s v="GESTION HUMANA Y DLLO ORGANIZACIONAL"/>
    <s v="PENSIONES ANTIOQUIA                                GT OK "/>
    <d v="2020-07-31T00:00:00"/>
    <s v="2015-02"/>
    <s v="8"/>
    <s v="2020-06"/>
    <n v="0.87271419777299997"/>
    <n v="11992280.84142419"/>
    <n v="0"/>
    <d v="2023-02-24T00:00:00"/>
    <n v="2.56986301369863"/>
    <n v="4.1522219311981093E-2"/>
    <n v="0"/>
    <n v="0.05"/>
    <s v="REMOTA"/>
    <x v="1"/>
    <n v="0"/>
  </r>
  <r>
    <n v="474"/>
    <d v="2019-07-16T00:00:00"/>
    <d v="2019-06-12T00:00:00"/>
    <s v="JUZGADO 13 ADMINISTRATIVO ORAL DE MEDELLIN ANTIOQUIA"/>
    <s v="05001333301320190023100"/>
    <s v="2019"/>
    <x v="0"/>
    <s v="CERVUNIÓN S.A"/>
    <s v="NYDIA VALERIA SALAMANCA"/>
    <n v="194329"/>
    <x v="3"/>
    <s v="IMPUESTOS"/>
    <s v="BAJO"/>
    <s v="BAJO"/>
    <s v="BAJO"/>
    <s v="BAJO"/>
    <n v="0.05"/>
    <x v="1"/>
    <n v="13342000"/>
    <n v="0"/>
    <x v="5"/>
    <n v="0"/>
    <s v="N.A"/>
    <s v="N.A"/>
    <s v="6 años"/>
    <s v="JORGE MARIO AGUDELO ZAPATA"/>
    <n v="3285"/>
    <d v="2011-06-22T00:00:00"/>
    <n v="127022"/>
    <s v="HACIENDA"/>
    <s v="NULIDAD DE LA RESOLUCIÓN QUE IMPONE UNA SANCIÓN POR MOVILIZAR MERCANCIA  DENTRO DE TERMINO LEGAL CERVEZAS. GT OK"/>
    <d v="2020-07-31T00:00:00"/>
    <s v="2019-07"/>
    <s v="6"/>
    <s v="2020-06"/>
    <n v="1.0197202253740043"/>
    <n v="13605107.246939965"/>
    <n v="0"/>
    <d v="2025-07-14T00:00:00"/>
    <n v="4.956164383561644"/>
    <n v="4.1522219311981093E-2"/>
    <n v="0"/>
    <n v="0.05"/>
    <s v="REMOTA"/>
    <x v="1"/>
    <n v="0"/>
  </r>
  <r>
    <n v="475"/>
    <d v="2014-12-05T00:00:00"/>
    <d v="2014-11-14T00:00:00"/>
    <s v="JUZGADO 05 ADMINISTRATIVO ORAL DE MEDELLIN ANTIOQUIA  "/>
    <s v="05001333300520140146200"/>
    <s v="2019"/>
    <x v="0"/>
    <s v="CARLOS MARIO SOSSA ARISMENDI"/>
    <s v="DIANA CAROLINA ALZATE QUINTERO"/>
    <n v="165819"/>
    <x v="0"/>
    <s v="PRIMA DE SERVICIOS"/>
    <s v="BAJO"/>
    <s v="BAJO"/>
    <s v="BAJO"/>
    <s v="BAJO"/>
    <n v="0.05"/>
    <x v="1"/>
    <n v="7244623"/>
    <n v="0"/>
    <x v="12"/>
    <n v="0"/>
    <s v="N.A"/>
    <s v="N.A"/>
    <s v="8 años"/>
    <s v="JORGE MARIO AGUDELO ZAPATA"/>
    <n v="3285"/>
    <d v="2011-06-22T00:00:00"/>
    <n v="127022"/>
    <s v="EDUCACION"/>
    <s v="FONPREMAG                    GT OK"/>
    <d v="2020-07-31T00:00:00"/>
    <s v="2014-12"/>
    <s v="8"/>
    <s v="2020-06"/>
    <n v="0.88843442213904433"/>
    <n v="6436372.44862023"/>
    <n v="0"/>
    <d v="2022-12-03T00:00:00"/>
    <n v="2.3424657534246576"/>
    <n v="4.1522219311981093E-2"/>
    <n v="0"/>
    <n v="0.05"/>
    <s v="REMOTA"/>
    <x v="1"/>
    <n v="0"/>
  </r>
  <r>
    <n v="476"/>
    <d v="2013-09-13T00:00:00"/>
    <d v="2013-03-14T00:00:00"/>
    <s v="TRIBUNAL ADMINISTRATIVO ORAL DE  ANTIOQUIA  "/>
    <s v="05001233300020130041300"/>
    <s v="2019"/>
    <x v="0"/>
    <s v="SOCIEDAD AGROPECUARIA SANTA ANITA DE NECHI S.A.S"/>
    <s v="ESPERANZA GONZALEZ JARAMILLO"/>
    <n v="68466"/>
    <x v="1"/>
    <s v="OTRAS"/>
    <s v="BAJO"/>
    <s v="BAJO"/>
    <s v="BAJO"/>
    <s v="BAJO"/>
    <n v="0.05"/>
    <x v="1"/>
    <n v="5289200000"/>
    <n v="0"/>
    <x v="7"/>
    <n v="0"/>
    <s v="N.A"/>
    <s v="N.A"/>
    <s v="10 años"/>
    <s v="JORGE MARIO AGUDELO ZAPATA"/>
    <n v="3285"/>
    <d v="2011-06-22T00:00:00"/>
    <n v="127022"/>
    <s v="INFRAESTRUCTURA"/>
    <s v="ROMPIMIENTO DEL DIQUE DE LA MOJANA NECHI-CORDOBA- DESVINCILADOS POR FALTA DE LEGITIMACION EN LA CAUSA                                 GT OK"/>
    <d v="2020-07-31T00:00:00"/>
    <s v="2013-09"/>
    <s v="10"/>
    <s v="2020-06"/>
    <n v="0.91896939031760649"/>
    <n v="4860612899.2678843"/>
    <n v="0"/>
    <d v="2023-09-11T00:00:00"/>
    <n v="3.1150684931506851"/>
    <n v="4.1522219311981093E-2"/>
    <n v="0"/>
    <n v="0.05"/>
    <s v="REMOTA"/>
    <x v="1"/>
    <n v="0"/>
  </r>
  <r>
    <n v="477"/>
    <d v="2014-10-06T00:00:00"/>
    <d v="2014-07-07T00:00:00"/>
    <s v="JUZGADO 9 ADMINISTRATIVO ORAL DE MEDELLIN ANTIOQUIA  "/>
    <s v="05001333300920140094800"/>
    <s v="2019"/>
    <x v="0"/>
    <s v="GLORIA AMPARO GARCIA VALENCIA"/>
    <s v="JOSE LUIS VIVEROS ABISAMBRA"/>
    <n v="22592"/>
    <x v="1"/>
    <s v="FALLA EN EL SERVICIO OTRAS CAUSAS"/>
    <s v="BAJO"/>
    <s v="BAJO"/>
    <s v="BAJO"/>
    <s v="BAJO"/>
    <n v="0.05"/>
    <x v="1"/>
    <n v="523480804"/>
    <n v="0"/>
    <x v="7"/>
    <n v="0"/>
    <s v="N.A"/>
    <s v="N.A"/>
    <s v="10 años"/>
    <s v="JORGE MARIO AGUDELO ZAPATA"/>
    <n v="3285"/>
    <d v="2011-06-22T00:00:00"/>
    <n v="127022"/>
    <s v="GOBIERNO"/>
    <s v="MUERTE DE JOVEN EN COMUNA 13 DE MEDELLIN, FRONTERAS INVISIBLES"/>
    <d v="2020-07-31T00:00:00"/>
    <s v="2014-10"/>
    <s v="10"/>
    <s v="2020-06"/>
    <n v="0.89197861147966029"/>
    <n v="466933680.68817621"/>
    <n v="0"/>
    <d v="2024-10-03T00:00:00"/>
    <n v="4.1780821917808222"/>
    <n v="4.1522219311981093E-2"/>
    <n v="0"/>
    <n v="0.05"/>
    <s v="REMOTA"/>
    <x v="1"/>
    <n v="0"/>
  </r>
  <r>
    <n v="478"/>
    <d v="2014-05-02T00:00:00"/>
    <d v="2014-02-24T00:00:00"/>
    <s v="JUZGADO 12 ADMINISTRATIVO ORAL DE MEDELLIN ANTIOQUIA  "/>
    <s v="05001333301220140023000"/>
    <s v="2019"/>
    <x v="0"/>
    <s v="MARIELA RUIZ RAMIREZ-SANDRA MILENA RUIA-SOR ZENAIDA RUIZ"/>
    <s v="JOSE LUIS VIVEROS ABISAMBRA"/>
    <n v="22592"/>
    <x v="1"/>
    <s v="FALLA EN EL SERVICIO OTRAS CAUSAS"/>
    <s v="BAJO"/>
    <s v="BAJO"/>
    <s v="BAJO"/>
    <s v="BAJO"/>
    <n v="0.05"/>
    <x v="1"/>
    <n v="12021000"/>
    <n v="0"/>
    <x v="1"/>
    <n v="0"/>
    <s v="N.A"/>
    <s v="N.A"/>
    <s v="8 años"/>
    <s v="JORGE MARIO AGUDELO ZAPATA"/>
    <n v="3285"/>
    <d v="2011-06-22T00:00:00"/>
    <n v="127022"/>
    <s v="GOBIERNO"/>
    <s v="MUERTE DE JOVEN EN COMUNA 13 DE MEDELLIN, FRONTERAS INVISIBLES                        GT OK"/>
    <d v="2020-07-31T00:00:00"/>
    <s v="2014-05"/>
    <s v="8"/>
    <s v="2020-06"/>
    <n v="0.89867303567898893"/>
    <n v="10802948.561897125"/>
    <n v="0"/>
    <d v="2022-04-30T00:00:00"/>
    <n v="1.747945205479452"/>
    <n v="4.1522219311981093E-2"/>
    <n v="0"/>
    <n v="0.05"/>
    <s v="REMOTA"/>
    <x v="1"/>
    <n v="0"/>
  </r>
  <r>
    <n v="479"/>
    <d v="2014-03-20T00:00:00"/>
    <d v="2014-02-26T00:00:00"/>
    <s v="JUZGADO 27 ADMINISTRATIVO ORAL DE MEDELLIN ANTIOQUIA  "/>
    <s v="05001333302720140025200"/>
    <s v="2019"/>
    <x v="0"/>
    <s v="YAMILE DEL SOCORRO VILLA ALVAREZ, KEVIN VILLA ALVAREZ, YENIFER YOHANA CARDENAS, MARVIN ALEXANDER ALVAREZ, NICOLAS CARDENAS VILLA, ALEXIAS FERNANDO CARDENAZ, YEFERSON ESTABAN CARDENAS, YEISON VILLA ALVAREZ"/>
    <s v="JOSE LUIS VIVEROS ABISAMBRA"/>
    <n v="22592"/>
    <x v="1"/>
    <s v="OTRAS"/>
    <s v="BAJO"/>
    <s v="BAJO"/>
    <s v="BAJO"/>
    <s v="BAJO"/>
    <n v="0.05"/>
    <x v="1"/>
    <n v="265275000"/>
    <n v="0"/>
    <x v="1"/>
    <n v="0"/>
    <s v="N.A"/>
    <s v="N.A"/>
    <s v="8 años"/>
    <s v="JORGE MARIO AGUDELO ZAPATA"/>
    <n v="3285"/>
    <d v="2011-06-22T00:00:00"/>
    <n v="127022"/>
    <s v="GOBIERNO"/>
    <s v="MUERTE DE JOVEN EN COMUNA 13 DE MEDELLIN, FRONTERAS INVISIBLES                        GT OK"/>
    <d v="2020-07-31T00:00:00"/>
    <s v="2014-03"/>
    <s v="8"/>
    <s v="2020-06"/>
    <n v="0.90715368066565749"/>
    <n v="240645192.63858229"/>
    <n v="0"/>
    <d v="2022-03-18T00:00:00"/>
    <n v="1.6301369863013699"/>
    <n v="4.1522219311981093E-2"/>
    <n v="0"/>
    <n v="0.05"/>
    <s v="REMOTA"/>
    <x v="1"/>
    <n v="0"/>
  </r>
  <r>
    <n v="480"/>
    <d v="2014-02-12T00:00:00"/>
    <d v="2013-10-18T00:00:00"/>
    <s v="JUZGADO 23 ADMINISTRATIVO ORAL DE MEDELLIN ANTIOQUIA  "/>
    <s v="05001333302320140002000"/>
    <s v="2019"/>
    <x v="0"/>
    <s v="CRISTO MIGUEL SANCHEZ PADILLA"/>
    <s v="DAIME RESTREPO HERRERA"/>
    <n v="195602"/>
    <x v="0"/>
    <s v="RECONOCIMIENTO Y PAGO DE OTRAS PRESTACIONES SALARIALES, SOLCIALES Y SALARIOS"/>
    <s v="BAJO"/>
    <s v="BAJO"/>
    <s v="BAJO"/>
    <s v="BAJO"/>
    <n v="0.05"/>
    <x v="1"/>
    <n v="70952220"/>
    <n v="0"/>
    <x v="1"/>
    <n v="0"/>
    <s v="N.A"/>
    <s v="N.A"/>
    <s v="9 años"/>
    <s v="JORGE MARIO AGUDELO ZAPATA"/>
    <n v="3285"/>
    <d v="2011-06-22T00:00:00"/>
    <n v="127022"/>
    <s v="EDUCACION"/>
    <s v="CONTRATO REALIDAD POR CELADURÍA EN INSTITUCIÓN EDUCATIVA"/>
    <d v="2020-07-31T00:00:00"/>
    <s v="2014-02"/>
    <s v="9"/>
    <s v="2020-06"/>
    <n v="0.91072959452734203"/>
    <n v="64618286.551414765"/>
    <n v="0"/>
    <d v="2023-02-10T00:00:00"/>
    <n v="2.5315068493150683"/>
    <n v="4.1522219311981093E-2"/>
    <n v="0"/>
    <n v="0.05"/>
    <s v="REMOTA"/>
    <x v="1"/>
    <n v="0"/>
  </r>
  <r>
    <n v="481"/>
    <d v="2014-12-03T00:00:00"/>
    <d v="2014-08-22T00:00:00"/>
    <s v="JUZGADO 15 ADMINISTRATIVO ORAL DE MEDELLIN ANTIOQUIA  "/>
    <s v="05001333301520140002700"/>
    <s v="2019"/>
    <x v="0"/>
    <s v="TATIANAMARTINEZ,MARCO FIDEL GOMEZ, LAIDES MARTINEZ,JESUS ENRIQUE OTERO, JAIRO ALBERTO GOMEZ, ISAIDA NIETO SIMANCA"/>
    <s v="ANIBAL ALBERTO TAMAYO VIVEROS"/>
    <n v="105620"/>
    <x v="1"/>
    <s v="ACCIDENTE DE TRANSITO"/>
    <s v="BAJO"/>
    <s v="BAJO"/>
    <s v="BAJO"/>
    <s v="BAJO"/>
    <n v="0.05"/>
    <x v="1"/>
    <n v="26684645"/>
    <n v="0"/>
    <x v="1"/>
    <n v="0"/>
    <s v="N.A"/>
    <s v="N.A"/>
    <s v="8 años"/>
    <s v="JORGE MARIO AGUDELO ZAPATA"/>
    <n v="3285"/>
    <d v="2011-06-22T00:00:00"/>
    <n v="127022"/>
    <s v="INFRAESTRUCTURA"/>
    <s v="MUERTE EN ACCIDENTE DE TRANSITO                   GT OK"/>
    <d v="2020-07-31T00:00:00"/>
    <s v="2014-12"/>
    <s v="8"/>
    <s v="2020-06"/>
    <n v="0.88843442213904433"/>
    <n v="23707557.160560537"/>
    <n v="0"/>
    <d v="2022-12-01T00:00:00"/>
    <n v="2.3369863013698629"/>
    <n v="4.1522219311981093E-2"/>
    <n v="0"/>
    <n v="0.05"/>
    <s v="REMOTA"/>
    <x v="1"/>
    <n v="0"/>
  </r>
  <r>
    <n v="482"/>
    <d v="2014-06-19T00:00:00"/>
    <d v="2014-01-20T00:00:00"/>
    <s v="JUZGADO 25 ADMINISTRATIVO ORAL DE MEDELLIN ANTIOQUIA  "/>
    <s v="05001333302520140003200"/>
    <s v="2019"/>
    <x v="0"/>
    <s v="MARIA EUGENIA MEDINA MEDIANA"/>
    <s v="FRANKLIN ANDERSON ISAZA LONDOÑO"/>
    <n v="176482"/>
    <x v="0"/>
    <s v="PENSIÓN DE SOBREVIVIENTES"/>
    <s v="BAJO"/>
    <s v="BAJO"/>
    <s v="BAJO"/>
    <s v="BAJO"/>
    <n v="0.05"/>
    <x v="1"/>
    <n v="161862400"/>
    <n v="0"/>
    <x v="1"/>
    <n v="0"/>
    <s v="N.A"/>
    <s v="N.A"/>
    <s v="8 años"/>
    <s v="JORGE MARIO AGUDELO ZAPATA"/>
    <n v="3285"/>
    <d v="2011-06-22T00:00:00"/>
    <n v="127022"/>
    <s v="GESTION HUMANA Y DLLO ORGANIZACIONAL"/>
    <s v="GT OK"/>
    <d v="2020-07-31T00:00:00"/>
    <s v="2014-06"/>
    <s v="8"/>
    <s v="2020-06"/>
    <n v="0.89783629663645648"/>
    <n v="145325937.78068876"/>
    <n v="0"/>
    <d v="2022-06-17T00:00:00"/>
    <n v="1.8794520547945206"/>
    <n v="4.1522219311981093E-2"/>
    <n v="0"/>
    <n v="0.05"/>
    <s v="REMOTA"/>
    <x v="1"/>
    <n v="0"/>
  </r>
  <r>
    <n v="483"/>
    <d v="2014-04-01T00:00:00"/>
    <d v="2014-03-07T00:00:00"/>
    <s v="JUZGADO 30 ADMINISTRATIVO ORAL DE MEDELLIN ANTIOQUIA  "/>
    <s v="05001333303020130121300"/>
    <s v="2019"/>
    <x v="0"/>
    <s v="GUILLERMO DE JESUS LONDOÑO ARTEAGA"/>
    <s v="LUZ ELENA GALLEGO "/>
    <n v="39931"/>
    <x v="0"/>
    <s v="RELIQUIDACIÓN DE LA PENSIÓN"/>
    <s v="BAJO"/>
    <s v="BAJO"/>
    <s v="BAJO"/>
    <s v="BAJO"/>
    <n v="0.05"/>
    <x v="1"/>
    <n v="17886676"/>
    <n v="0"/>
    <x v="1"/>
    <n v="0"/>
    <s v="N.A"/>
    <s v="N.A"/>
    <s v="8 años"/>
    <s v="JORGE MARIO AGUDELO ZAPATA"/>
    <n v="3285"/>
    <d v="2011-06-22T00:00:00"/>
    <n v="127022"/>
    <s v="GESTION HUMANA Y DLLO ORGANIZACIONAL"/>
    <s v="PENSIONES ANTIOQUIA                         GT OK"/>
    <d v="2020-07-31T00:00:00"/>
    <s v="2014-04"/>
    <s v="8"/>
    <s v="2020-06"/>
    <n v="0.90302046279467518"/>
    <n v="16152034.439378409"/>
    <n v="0"/>
    <d v="2022-03-30T00:00:00"/>
    <n v="1.6630136986301369"/>
    <n v="4.1522219311981093E-2"/>
    <n v="0"/>
    <n v="0.05"/>
    <s v="REMOTA"/>
    <x v="1"/>
    <n v="0"/>
  </r>
  <r>
    <n v="484"/>
    <d v="2015-03-20T00:00:00"/>
    <d v="2014-06-26T00:00:00"/>
    <s v="JUZGADO 02 ADMINISTRATIVO ORAL DE MEDELLIN ANTIOQUIA  "/>
    <s v="05001333300220140034300"/>
    <s v="2019"/>
    <x v="0"/>
    <s v="ROSA ELVIA GOMEZ OLARTE"/>
    <s v="LUZ MARINA PEREZ NARANJO"/>
    <n v="161499"/>
    <x v="0"/>
    <s v="PENSIÓN DE SOBREVIVIENTES"/>
    <s v="BAJO"/>
    <s v="BAJO"/>
    <s v="BAJO"/>
    <s v="BAJO"/>
    <n v="0.05"/>
    <x v="1"/>
    <n v="10000000"/>
    <n v="0"/>
    <x v="1"/>
    <n v="0"/>
    <s v="N.A"/>
    <s v="N.A"/>
    <s v="8 años"/>
    <s v="JORGE MARIO AGUDELO ZAPATA"/>
    <n v="3285"/>
    <d v="2011-06-22T00:00:00"/>
    <n v="127022"/>
    <s v="GESTION HUMANA Y DLLO ORGANIZACIONAL"/>
    <s v="GT OK"/>
    <d v="2020-07-31T00:00:00"/>
    <s v="2015-03"/>
    <s v="8"/>
    <s v="2020-06"/>
    <n v="0.86763134510283468"/>
    <n v="8676313.451028347"/>
    <n v="0"/>
    <d v="2023-03-18T00:00:00"/>
    <n v="2.6301369863013697"/>
    <n v="4.1522219311981093E-2"/>
    <n v="0"/>
    <n v="0.05"/>
    <s v="REMOTA"/>
    <x v="1"/>
    <n v="0"/>
  </r>
  <r>
    <n v="485"/>
    <d v="2014-05-07T00:00:00"/>
    <d v="2014-04-29T00:00:00"/>
    <s v="JUZGADO 23 ADMINISTRATIVO ORAL DE MEDELLIN ANTIOQUIA  "/>
    <s v="05001333302320140053000"/>
    <s v="2019"/>
    <x v="0"/>
    <s v="ISABEL CRISTINA AGUDELO OSORIO"/>
    <s v="LUCIA SANIN VASQUEZ"/>
    <n v="137583"/>
    <x v="0"/>
    <s v="DECLARATORIA DE INSUBSISTENCIA"/>
    <s v="BAJO"/>
    <s v="BAJO"/>
    <s v="BAJO"/>
    <s v="BAJO"/>
    <n v="0.05"/>
    <x v="1"/>
    <n v="60000000"/>
    <n v="0"/>
    <x v="1"/>
    <n v="0"/>
    <s v="N.A"/>
    <s v="N.A"/>
    <s v="8 años"/>
    <s v="JORGE MARIO AGUDELO ZAPATA"/>
    <n v="3285"/>
    <d v="2011-06-22T00:00:00"/>
    <n v="127022"/>
    <s v="GESTION HUMANA Y DLLO ORGANIZACIONAL"/>
    <s v="GT OK"/>
    <d v="2020-07-31T00:00:00"/>
    <s v="2014-05"/>
    <s v="8"/>
    <s v="2020-06"/>
    <n v="0.89867303567898893"/>
    <n v="53920382.140739337"/>
    <n v="0"/>
    <d v="2022-05-05T00:00:00"/>
    <n v="1.7616438356164383"/>
    <n v="4.1522219311981093E-2"/>
    <n v="0"/>
    <n v="0.05"/>
    <s v="REMOTA"/>
    <x v="1"/>
    <n v="0"/>
  </r>
  <r>
    <n v="486"/>
    <d v="2015-05-27T00:00:00"/>
    <d v="2014-07-22T00:00:00"/>
    <s v="TRIBUNAL ADMNISTRATIVO ORAL DE ANTIOQUIA  "/>
    <s v="05001233300020140119100"/>
    <s v="2019"/>
    <x v="0"/>
    <s v="GARLEMA S A Y ERNESTO GARCES Y CIA"/>
    <s v="CARLOS ADOLFO PATERNINA GALLEGO"/>
    <n v="231148"/>
    <x v="3"/>
    <s v="OTRAS"/>
    <s v="BAJO"/>
    <s v="BAJO"/>
    <s v="BAJO"/>
    <s v="BAJO"/>
    <n v="0.05"/>
    <x v="1"/>
    <n v="1260000000"/>
    <n v="0"/>
    <x v="5"/>
    <n v="0"/>
    <s v="N.A"/>
    <s v="N.A"/>
    <s v="10 años"/>
    <s v="JORGE MARIO AGUDELO ZAPATA"/>
    <n v="3285"/>
    <d v="2011-06-22T00:00:00"/>
    <n v="127022"/>
    <s v="INFRAESTRUCTURA"/>
    <s v="DEVOLUCIÓN DE LO PAGADO POR INTERESES POR COBRO DE LO NO DEBIDO DERRAME DE VAL CAUCASIA - NECHÍ              GT OK"/>
    <d v="2020-07-31T00:00:00"/>
    <s v="2015-05"/>
    <s v="10"/>
    <s v="2020-06"/>
    <n v="0.86073201793714027"/>
    <n v="1084522342.6007967"/>
    <n v="0"/>
    <d v="2025-05-24T00:00:00"/>
    <n v="4.816438356164384"/>
    <n v="4.1522219311981093E-2"/>
    <n v="0"/>
    <n v="0.05"/>
    <s v="REMOTA"/>
    <x v="1"/>
    <n v="0"/>
  </r>
  <r>
    <n v="487"/>
    <d v="2015-08-27T00:00:00"/>
    <d v="2015-09-28T00:00:00"/>
    <s v="JUZGADO 27 ADMINISTRATIVO ORAL DE MEDELLIN ANTIOQUIA  "/>
    <s v="05001333302720150019000"/>
    <s v="2019"/>
    <x v="0"/>
    <s v="MARIO RESTREPO MOLINA"/>
    <s v="JUAN DE LA CRUZ NOREÑA OBANDO"/>
    <n v="49260"/>
    <x v="0"/>
    <s v="RELIQUIDACIÓN DE LA PENSIÓN"/>
    <s v="BAJO"/>
    <s v="BAJO"/>
    <s v="BAJO"/>
    <s v="BAJO"/>
    <n v="0.05"/>
    <x v="1"/>
    <n v="24174187"/>
    <n v="0"/>
    <x v="1"/>
    <n v="0"/>
    <s v="N.A"/>
    <s v="N.A"/>
    <s v="7 años"/>
    <s v="JORGE MARIO AGUDELO ZAPATA"/>
    <n v="3285"/>
    <d v="2011-06-22T00:00:00"/>
    <n v="127022"/>
    <s v="GESTION HUMANA Y DLLO ORGANIZACIONAL"/>
    <s v="PENSIONES ANTIOQUIA                                GT OK "/>
    <d v="2020-07-31T00:00:00"/>
    <s v="2015-08"/>
    <s v="7"/>
    <s v="2020-06"/>
    <n v="0.85413954863106623"/>
    <n v="20648129.17270299"/>
    <n v="0"/>
    <d v="2022-08-25T00:00:00"/>
    <n v="2.0684931506849313"/>
    <n v="4.1522219311981093E-2"/>
    <n v="0"/>
    <n v="0.05"/>
    <s v="REMOTA"/>
    <x v="1"/>
    <n v="0"/>
  </r>
  <r>
    <n v="488"/>
    <d v="2016-01-21T00:00:00"/>
    <d v="2015-11-03T00:00:00"/>
    <s v="JUZGADO 29 ADMINISTRATIVO ORAL DE MEDELLIN ANTIOQUIA  "/>
    <s v="05001333302920150118100"/>
    <s v="2019"/>
    <x v="0"/>
    <s v="YOLANDA MELUK ROBLEDO"/>
    <s v="GABRIEL RAUL MANRIQUE BERRIO"/>
    <n v="115922"/>
    <x v="0"/>
    <s v="RELIQUIDACIÓN DE LA PENSIÓN"/>
    <s v="BAJO"/>
    <s v="BAJO"/>
    <s v="BAJO"/>
    <s v="BAJO"/>
    <n v="0.05"/>
    <x v="1"/>
    <n v="7846272"/>
    <n v="0"/>
    <x v="1"/>
    <n v="0"/>
    <s v="N.A"/>
    <s v="N.A"/>
    <s v="7 años"/>
    <s v="JORGE MARIO AGUDELO ZAPATA"/>
    <n v="3285"/>
    <d v="2011-06-22T00:00:00"/>
    <n v="127022"/>
    <s v="GESTION HUMANA Y DLLO ORGANIZACIONAL"/>
    <s v="FONPREMAG                   GT OK"/>
    <d v="2020-07-31T00:00:00"/>
    <s v="2016-01"/>
    <s v="7"/>
    <s v="2020-06"/>
    <n v="0.82150585725380554"/>
    <n v="6445758.4056065315"/>
    <n v="0"/>
    <d v="2023-01-19T00:00:00"/>
    <n v="2.4712328767123286"/>
    <n v="4.1522219311981093E-2"/>
    <n v="0"/>
    <n v="0.05"/>
    <s v="REMOTA"/>
    <x v="1"/>
    <n v="0"/>
  </r>
  <r>
    <n v="489"/>
    <d v="2016-08-05T00:00:00"/>
    <d v="2016-07-21T00:00:00"/>
    <s v="JUZGADO 27 ADMINISTRATIVO ORAL DE MEDELLIN ANTIOQUIA  "/>
    <s v="05001333302720160058100"/>
    <s v="2019"/>
    <x v="0"/>
    <s v="JUAN GUILLERMO ARAQUE ECHEVERRI"/>
    <s v="MARTA ESTELLA AREIZA ZAPATA"/>
    <n v="214209"/>
    <x v="0"/>
    <s v="RELIQUIDACIÓN DE LA PENSIÓN"/>
    <s v="BAJO"/>
    <s v="BAJO"/>
    <s v="BAJO"/>
    <s v="BAJO"/>
    <n v="0.05"/>
    <x v="1"/>
    <n v="34395940"/>
    <n v="0"/>
    <x v="1"/>
    <n v="0"/>
    <s v="N.A"/>
    <s v="N.A"/>
    <s v="6 años"/>
    <s v="JORGE MARIO AGUDELO ZAPATA"/>
    <n v="3285"/>
    <d v="2011-06-22T00:00:00"/>
    <n v="127022"/>
    <s v="EDUCACION"/>
    <s v="FONPREMAG                           GT OK"/>
    <d v="2020-07-31T00:00:00"/>
    <s v="2016-08"/>
    <s v="6"/>
    <s v="2020-06"/>
    <n v="0.79015613446074218"/>
    <n v="27178162.991543621"/>
    <n v="0"/>
    <d v="2022-08-04T00:00:00"/>
    <n v="2.010958904109589"/>
    <n v="4.1522219311981093E-2"/>
    <n v="0"/>
    <n v="0.05"/>
    <s v="REMOTA"/>
    <x v="1"/>
    <n v="0"/>
  </r>
  <r>
    <n v="490"/>
    <d v="2015-07-01T00:00:00"/>
    <d v="2015-06-09T00:00:00"/>
    <s v="TRIBUNAL ADMINISTRATIVO DE ORALIDAD DE ANTIOQUIA  "/>
    <s v="05001233300020150118200"/>
    <s v="2019"/>
    <x v="0"/>
    <s v="COLOMBIANA KIMBERLY COLPAPEL SA"/>
    <s v="JUAN CAMILO BEDOUT GRAJALES"/>
    <n v="185099"/>
    <x v="3"/>
    <s v="OTRAS"/>
    <s v="BAJO"/>
    <s v="BAJO"/>
    <s v="BAJO"/>
    <s v="BAJO"/>
    <n v="0.05"/>
    <x v="1"/>
    <n v="3591796100"/>
    <n v="0"/>
    <x v="0"/>
    <n v="0"/>
    <s v="N.A"/>
    <s v="N.A"/>
    <s v="7 años"/>
    <s v="JORGE MARIO AGUDELO ZAPATA"/>
    <n v="3285"/>
    <d v="2011-06-22T00:00:00"/>
    <n v="127022"/>
    <s v="INFRAESTRUCTURA"/>
    <s v="DERRAME DE VALORIZACION BELLO ATILLO                                GT OK"/>
    <d v="2020-07-31T00:00:00"/>
    <s v="2015-07"/>
    <s v="7"/>
    <s v="2020-06"/>
    <n v="0.85823957329672562"/>
    <n v="3082621552.2328434"/>
    <n v="0"/>
    <d v="2022-06-29T00:00:00"/>
    <n v="1.9123287671232876"/>
    <n v="4.1522219311981093E-2"/>
    <n v="0"/>
    <n v="0.05"/>
    <s v="REMOTA"/>
    <x v="1"/>
    <n v="0"/>
  </r>
  <r>
    <n v="491"/>
    <d v="2015-10-05T00:00:00"/>
    <d v="2015-06-04T00:00:00"/>
    <s v="JUZGADO 14 ADMINISTRATIVO ORAL DE MEDELLIN ANTIOQUIA"/>
    <s v="05001333301420140036200"/>
    <s v="2019"/>
    <x v="0"/>
    <s v="SAMUEL ANTONIO CARDONA MENDOZA"/>
    <s v="HERNAN DARIO ZAPATA LONDOÑO"/>
    <n v="108371"/>
    <x v="0"/>
    <s v="OTRAS"/>
    <s v="BAJO"/>
    <s v="BAJO"/>
    <s v="BAJO"/>
    <s v="BAJO"/>
    <n v="0.05"/>
    <x v="1"/>
    <n v="2275000"/>
    <n v="0"/>
    <x v="1"/>
    <n v="0"/>
    <s v="N.A"/>
    <s v="N.A"/>
    <s v="7 años"/>
    <s v="JORGE MARIO AGUDELO ZAPATA"/>
    <n v="3285"/>
    <d v="2011-06-22T00:00:00"/>
    <n v="127022"/>
    <s v="EDUCACION"/>
    <s v="BONIFICACION POR SERVICIOS PRESTADOS     GT OK"/>
    <d v="2020-07-31T00:00:00"/>
    <s v="2015-10"/>
    <s v="7"/>
    <s v="2020-06"/>
    <n v="0.84232546730647351"/>
    <n v="1916290.4381222273"/>
    <n v="0"/>
    <d v="2022-10-03T00:00:00"/>
    <n v="2.1753424657534248"/>
    <n v="4.1522219311981093E-2"/>
    <n v="0"/>
    <n v="0.05"/>
    <s v="REMOTA"/>
    <x v="1"/>
    <n v="0"/>
  </r>
  <r>
    <n v="492"/>
    <d v="2015-07-23T00:00:00"/>
    <d v="2015-07-10T00:00:00"/>
    <s v="JUZGADO 33 ADMINISTRATIVO ORAL DE MEDELLIN ANTIOQUIA"/>
    <s v="05001333370320150004900"/>
    <s v="2019"/>
    <x v="0"/>
    <s v="LEON ALCIDES CASTRILLON TAVERA"/>
    <s v="SANTIAGO GONZALEZ ZAPATA"/>
    <n v="176064"/>
    <x v="0"/>
    <s v="PENSIÓN DE SOBREVIVIENTES"/>
    <s v="BAJO"/>
    <s v="BAJO"/>
    <s v="BAJO"/>
    <s v="BAJO"/>
    <n v="0.05"/>
    <x v="1"/>
    <n v="21215304"/>
    <n v="0"/>
    <x v="1"/>
    <n v="0"/>
    <s v="N.A"/>
    <s v="N.A"/>
    <s v="7 años"/>
    <s v="JORGE MARIO AGUDELO ZAPATA"/>
    <n v="3285"/>
    <d v="2011-06-22T00:00:00"/>
    <n v="127022"/>
    <s v="EDUCACION"/>
    <s v="FONPREMAG                    GT OK"/>
    <d v="2020-07-31T00:00:00"/>
    <s v="2015-07"/>
    <s v="7"/>
    <s v="2020-06"/>
    <n v="0.85823957329672562"/>
    <n v="18207813.452320315"/>
    <n v="0"/>
    <d v="2022-07-21T00:00:00"/>
    <n v="1.9726027397260273"/>
    <n v="4.1522219311981093E-2"/>
    <n v="0"/>
    <n v="0.05"/>
    <s v="REMOTA"/>
    <x v="1"/>
    <n v="0"/>
  </r>
  <r>
    <n v="493"/>
    <d v="2016-02-23T00:00:00"/>
    <d v="2015-05-13T00:00:00"/>
    <s v="JUZGADO 14 ADMINISTRATIVO ORAL DE MEDELLIN ANTIOQUIA  "/>
    <s v="05001333301420150013400"/>
    <s v="2019"/>
    <x v="0"/>
    <s v="RUTH DE JESUS ALVAREZ LOPEZ"/>
    <s v="ALBERTO FERNANDEZ OCHOA"/>
    <n v="162157"/>
    <x v="0"/>
    <s v="INDEMNIZACIÓN SUSTITUTIVA DE LA PENSIÓN"/>
    <s v="ALTO"/>
    <s v="ALTO"/>
    <s v="ALTO"/>
    <s v="ALTO"/>
    <n v="1"/>
    <x v="0"/>
    <n v="30240000"/>
    <n v="0.09"/>
    <x v="4"/>
    <n v="2418897"/>
    <s v="N.A"/>
    <s v="N.A"/>
    <s v="7 años"/>
    <s v="JORGE MARIO AGUDELO ZAPATA"/>
    <n v="3285"/>
    <d v="2011-06-22T00:00:00"/>
    <n v="127022"/>
    <s v="GESTION HUMANA Y DLLO ORGANIZACIONAL"/>
    <s v="GT OK                                          DEMANDANTE APELÓ SENTENCIA            2020 /07/29"/>
    <d v="2020-07-31T00:00:00"/>
    <s v="2016-02"/>
    <s v="7"/>
    <s v="2020-06"/>
    <n v="0.81112653258637668"/>
    <n v="24528466.345412031"/>
    <n v="2207561.9710870828"/>
    <d v="2023-02-21T00:00:00"/>
    <n v="2.5616438356164384"/>
    <n v="4.1522219311981093E-2"/>
    <n v="2175908.4282377358"/>
    <n v="1"/>
    <s v="ALTA"/>
    <x v="0"/>
    <n v="2418897"/>
  </r>
  <r>
    <n v="494"/>
    <d v="2015-09-01T00:00:00"/>
    <d v="2015-06-03T00:00:00"/>
    <s v="TRIBUNAL ADMINISTRATIVO DE ANTIOQUIA  "/>
    <s v="05001233300020160168900"/>
    <s v="2019"/>
    <x v="0"/>
    <s v="RAUL ANTONIO REALES GALES"/>
    <s v="ALBERTO ZULUAGA RAMIREZ"/>
    <n v="49763"/>
    <x v="0"/>
    <s v="PENSIÓN DE SOBREVIVIENTES"/>
    <s v="ALTO"/>
    <s v="MEDIO   "/>
    <s v="ALTO"/>
    <s v="MEDIO   "/>
    <n v="0.64999999999999991"/>
    <x v="0"/>
    <n v="79751334"/>
    <n v="1"/>
    <x v="0"/>
    <n v="0"/>
    <s v="N.A"/>
    <s v="N.A"/>
    <s v="8 años"/>
    <s v="JORGE MARIO AGUDELO ZAPATA"/>
    <n v="3285"/>
    <d v="2011-06-22T00:00:00"/>
    <n v="127022"/>
    <s v="GESTION HUMANA Y DLLO ORGANIZACIONAL"/>
    <s v="GT OK"/>
    <d v="2020-07-31T00:00:00"/>
    <s v="2015-09"/>
    <s v="8"/>
    <s v="2020-06"/>
    <n v="0.84807105563784013"/>
    <n v="67634798.013905972"/>
    <n v="67634798.013905972"/>
    <d v="2023-08-30T00:00:00"/>
    <n v="3.0821917808219177"/>
    <n v="4.1522219311981093E-2"/>
    <n v="66469639.72469157"/>
    <n v="0.64999999999999991"/>
    <s v="ALTA"/>
    <x v="0"/>
    <n v="66469639.72469157"/>
  </r>
  <r>
    <n v="495"/>
    <d v="2015-08-13T00:00:00"/>
    <d v="2015-06-26T00:00:00"/>
    <s v="JUZGADO 15 ADMINISTRATIVO ORAL DE MEDELLIN ANTIOQUIA  "/>
    <s v="05001333301520150085500"/>
    <s v="2019"/>
    <x v="0"/>
    <s v="GABRIEL ANTONIO PAREJA ANGEL"/>
    <s v="JHON FREDY NANCLARES RODRIGUEZ"/>
    <n v="187685"/>
    <x v="0"/>
    <s v="RECONOCIMIENTO Y PAGO DE PENSIÓN"/>
    <s v="BAJO"/>
    <s v="BAJO"/>
    <s v="BAJO"/>
    <s v="BAJO"/>
    <n v="0.05"/>
    <x v="1"/>
    <n v="29140000"/>
    <n v="0"/>
    <x v="9"/>
    <n v="0"/>
    <s v="N.A"/>
    <s v="N.A"/>
    <s v="7 años"/>
    <s v="JORGE MARIO AGUDELO ZAPATA"/>
    <n v="3285"/>
    <d v="2011-06-22T00:00:00"/>
    <n v="127022"/>
    <s v="GESTION HUMANA Y DLLO ORGANIZACIONAL"/>
    <s v="GT OK"/>
    <d v="2020-07-31T00:00:00"/>
    <s v="2015-08"/>
    <s v="7"/>
    <s v="2020-06"/>
    <n v="0.85413954863106623"/>
    <n v="24889626.447109271"/>
    <n v="0"/>
    <d v="2022-08-11T00:00:00"/>
    <n v="2.0301369863013701"/>
    <n v="4.1522219311981093E-2"/>
    <n v="0"/>
    <n v="0.05"/>
    <s v="REMOTA"/>
    <x v="1"/>
    <n v="0"/>
  </r>
  <r>
    <n v="496"/>
    <d v="2016-02-05T00:00:00"/>
    <d v="2015-10-23T00:00:00"/>
    <s v="JUZGADO 4 ADMINISTRATIVO ORAL DE MEDELLIN ANTIOQUIA  "/>
    <s v="05001333300420150114400"/>
    <s v="2019"/>
    <x v="0"/>
    <s v="ARMANDO DE JESUS DIAS CASAS"/>
    <s v="LUIS HERNAN RODRIGUEZ ORTIZ"/>
    <n v="56514"/>
    <x v="3"/>
    <s v="RELIQUIDACIÓN DE LA PENSIÓN"/>
    <s v="BAJO"/>
    <s v="BAJO"/>
    <s v="BAJO"/>
    <s v="BAJO"/>
    <n v="0.05"/>
    <x v="1"/>
    <n v="10000000"/>
    <n v="0"/>
    <x v="1"/>
    <n v="0"/>
    <s v="N.A"/>
    <s v="N.A"/>
    <s v="7 años"/>
    <s v="JORGE MARIO AGUDELO ZAPATA"/>
    <n v="3285"/>
    <d v="2011-06-22T00:00:00"/>
    <n v="127022"/>
    <s v="EDUCACION"/>
    <s v="FONPREMAG                            GT OK"/>
    <d v="2020-07-31T00:00:00"/>
    <s v="2016-02"/>
    <s v="7"/>
    <s v="2020-06"/>
    <n v="0.81112653258637668"/>
    <n v="8111265.3258637665"/>
    <n v="0"/>
    <d v="2023-02-03T00:00:00"/>
    <n v="2.5123287671232877"/>
    <n v="4.1522219311981093E-2"/>
    <n v="0"/>
    <n v="0.05"/>
    <s v="REMOTA"/>
    <x v="1"/>
    <n v="0"/>
  </r>
  <r>
    <n v="497"/>
    <d v="2015-10-16T00:00:00"/>
    <d v="2015-04-20T00:00:00"/>
    <s v="JUZGADO 13 ADMINISTRATIVO ORAL DE MEDELLIN ANTIOQUIA  "/>
    <s v="05001333301320150053600"/>
    <s v="2019"/>
    <x v="0"/>
    <s v="GLADIS DEL SOCORRO VELASQUEZ BERMUDEZ"/>
    <s v="JESÚS MARÍA AMAYA ALZATE"/>
    <n v="29720"/>
    <x v="0"/>
    <s v="RELIQUIDACIÓN DE LA PENSIÓN"/>
    <s v="BAJO"/>
    <s v="BAJO"/>
    <s v="BAJO"/>
    <s v="BAJO"/>
    <n v="0.05"/>
    <x v="1"/>
    <n v="19400000"/>
    <n v="0"/>
    <x v="1"/>
    <n v="0"/>
    <s v="N.A"/>
    <s v="N.A"/>
    <s v="7 años"/>
    <s v="JORGE MARIO AGUDELO ZAPATA"/>
    <n v="3282"/>
    <d v="2011-06-22T00:00:00"/>
    <n v="127022"/>
    <s v="EDUCACION"/>
    <s v="FONPREMAG                  GT OK"/>
    <d v="2020-07-31T00:00:00"/>
    <s v="2015-10"/>
    <s v="7"/>
    <s v="2020-06"/>
    <n v="0.84232546730647351"/>
    <n v="16341114.065745587"/>
    <n v="0"/>
    <d v="2022-10-14T00:00:00"/>
    <n v="2.2054794520547945"/>
    <n v="4.1522219311981093E-2"/>
    <n v="0"/>
    <n v="0.05"/>
    <s v="REMOTA"/>
    <x v="1"/>
    <n v="0"/>
  </r>
  <r>
    <n v="498"/>
    <d v="2015-08-13T00:00:00"/>
    <d v="2015-07-10T00:00:00"/>
    <s v="JUZGADO 10 ADMINISTRATIVO ORAL DE MEDELLIN ANTIOQUIA  "/>
    <s v="05001333302820150077100"/>
    <s v="2019"/>
    <x v="0"/>
    <s v="EDUARDO ANTONIO DIAZ MAZO"/>
    <s v="GLORIA PATRICIA MOLINA ZAPATA"/>
    <n v="94096"/>
    <x v="0"/>
    <s v="RELIQUIDACIÓN DE LA PENSIÓN"/>
    <s v="BAJO"/>
    <s v="BAJO"/>
    <s v="BAJO"/>
    <s v="BAJO"/>
    <n v="0.05"/>
    <x v="1"/>
    <n v="10000000"/>
    <n v="0"/>
    <x v="1"/>
    <n v="0"/>
    <s v="N.A"/>
    <s v="N.A"/>
    <s v="7 años"/>
    <s v="JORGE MARIO AGUDELO ZAPATA"/>
    <n v="3285"/>
    <d v="2011-06-22T00:00:00"/>
    <n v="127022"/>
    <s v="GESTION HUMANA Y DLLO ORGANIZACIONAL"/>
    <s v="PENSIONES ANTIOQUIA                                GT OK "/>
    <d v="2020-07-31T00:00:00"/>
    <s v="2015-08"/>
    <s v="7"/>
    <s v="2020-06"/>
    <n v="0.85413954863106623"/>
    <n v="8541395.4863106627"/>
    <n v="0"/>
    <d v="2022-08-11T00:00:00"/>
    <n v="2.0301369863013701"/>
    <n v="4.1522219311981093E-2"/>
    <n v="0"/>
    <n v="0.05"/>
    <s v="REMOTA"/>
    <x v="1"/>
    <n v="0"/>
  </r>
  <r>
    <n v="499"/>
    <d v="2015-08-14T00:00:00"/>
    <d v="2015-08-11T00:00:00"/>
    <s v="JUZGADO 15 ADM ORAL DE MEDELLIN ANTIOQUIA"/>
    <s v="05001333301520150103200"/>
    <s v="2019"/>
    <x v="0"/>
    <s v="ANGELA PATRICIA PULGARIN MONTOYA"/>
    <s v="HERNAN DARIO ZAPATA LONDOÑO"/>
    <n v="108371"/>
    <x v="0"/>
    <s v="OTRAS"/>
    <s v="BAJO"/>
    <s v="BAJO"/>
    <s v="BAJO"/>
    <s v="BAJO"/>
    <n v="0.05"/>
    <x v="1"/>
    <n v="2275000"/>
    <n v="0"/>
    <x v="12"/>
    <n v="0"/>
    <s v="N.A"/>
    <s v="N.A"/>
    <s v="7 años"/>
    <s v="JORGE MARIO AGUDELO ZAPATA"/>
    <n v="3285"/>
    <d v="2011-06-22T00:00:00"/>
    <n v="127022"/>
    <s v="EDUCACION"/>
    <s v="BONIFICACION POR SERVICIOS PRESTADOS            GT OK"/>
    <d v="2020-07-31T00:00:00"/>
    <s v="2015-08"/>
    <s v="7"/>
    <s v="2020-06"/>
    <n v="0.85413954863106623"/>
    <n v="1943167.4731356758"/>
    <n v="0"/>
    <d v="2022-08-12T00:00:00"/>
    <n v="2.032876712328767"/>
    <n v="4.1522219311981093E-2"/>
    <n v="0"/>
    <n v="0.05"/>
    <s v="REMOTA"/>
    <x v="1"/>
    <n v="0"/>
  </r>
  <r>
    <n v="500"/>
    <d v="2015-02-26T00:00:00"/>
    <d v="2014-10-31T00:00:00"/>
    <s v="JUZGADO 27 ADMINISTRATIVO ORAL DE MEDELLIN ANTIOQUIA  "/>
    <s v="05001333302720140168300"/>
    <s v="2019"/>
    <x v="0"/>
    <s v="CARLOS ANDRES MONTOYA SANTAMARIA"/>
    <s v="SELMA ROJAS CHADY"/>
    <n v="29582"/>
    <x v="1"/>
    <s v="FALLA EN EL SERVICIO DE EDUCACIÓN"/>
    <s v="ALTO"/>
    <s v="ALTO"/>
    <s v="ALTO"/>
    <s v="ALTO"/>
    <n v="1"/>
    <x v="0"/>
    <n v="28849268"/>
    <n v="5"/>
    <x v="1"/>
    <n v="178548812"/>
    <s v="N.A"/>
    <s v="N.A"/>
    <s v="8 años"/>
    <s v="JORGE MARIO AGUDELO ZAPATA"/>
    <n v="3285"/>
    <d v="2011-06-22T00:00:00"/>
    <n v="127022"/>
    <s v="EDUCACION"/>
    <s v="GT OK"/>
    <d v="2020-07-31T00:00:00"/>
    <s v="2015-02"/>
    <s v="8"/>
    <s v="2020-06"/>
    <n v="0.87271419777299997"/>
    <n v="25177165.77895828"/>
    <n v="125885828.89479139"/>
    <d v="2023-02-24T00:00:00"/>
    <n v="2.56986301369863"/>
    <n v="4.1522219311981093E-2"/>
    <n v="124075041.53200437"/>
    <n v="1"/>
    <s v="ALTA"/>
    <x v="0"/>
    <n v="178548812"/>
  </r>
  <r>
    <n v="501"/>
    <d v="2016-04-21T00:00:00"/>
    <d v="2016-03-11T00:00:00"/>
    <s v="JUZGADO 36 ADMINISTRATIVO ORAL DE MEDELLIN ANTIOQUIA  "/>
    <s v="05001333303620160008700"/>
    <s v="2019"/>
    <x v="0"/>
    <s v="LEIDY JOHANA MONTAÑO VELEZ, YASMIN ALEJANDRA MONTAÑO, DIANA CECILIA VELEZ, JUAN GUILLERMO MONTAÑO ARBOLEDA, LUZ ANGELICA ATEHORTUA CORTES"/>
    <s v="DIEGO MAURICIO CORREA MONTAÑO"/>
    <n v="84502"/>
    <x v="1"/>
    <s v="FALLA EN EL SERVICIO OTRAS CAUSAS"/>
    <s v="MEDIO   "/>
    <s v="BAJO"/>
    <s v="MEDIO   "/>
    <s v="MEDIO   "/>
    <n v="0.34250000000000003"/>
    <x v="2"/>
    <n v="468102480"/>
    <n v="0.7"/>
    <x v="1"/>
    <n v="0"/>
    <s v="N.A"/>
    <s v="N.A"/>
    <s v="6 años"/>
    <s v="JORGE MARIO AGUDELO ZAPATA"/>
    <n v="3285"/>
    <d v="2011-06-22T00:00:00"/>
    <n v="127022"/>
    <s v="INFRAESTRUCTURA"/>
    <s v="MUERTE POR DESLIZAMIENTO DE TIERRA EN CANTERA DE ANGELOPILIS                    GT OK"/>
    <d v="2020-07-31T00:00:00"/>
    <s v="2016-04"/>
    <s v="6"/>
    <s v="2020-06"/>
    <n v="0.799576959270904"/>
    <n v="374283957.58556914"/>
    <n v="261998770.30989838"/>
    <d v="2022-04-20T00:00:00"/>
    <n v="1.7205479452054795"/>
    <n v="4.1522219311981093E-2"/>
    <n v="259469563.37014559"/>
    <n v="0.34250000000000003"/>
    <s v="MEDIA"/>
    <x v="2"/>
    <n v="259469563.37014559"/>
  </r>
  <r>
    <n v="502"/>
    <d v="2015-05-08T00:00:00"/>
    <d v="2014-10-24T00:00:00"/>
    <s v="JUZGADO 2 ADMINISTRATIVO ORAL DE MEDELLIN ANTIOQUIA  "/>
    <s v="05001333300220150009500"/>
    <s v="2019"/>
    <x v="0"/>
    <s v="CARMEN INES VIANA, KELY YOHANA ESPINOSA VIANA, YECID ROBERTO ESPINOSA ESPINOSA, LLERNI JANSURI ESPINOSA RESTREPO, EUFRONIA OLAYA DE ESPINOSA, ALBERTO ESPINOSA PATIÑO, LIDIA IRMA ESPINOSA OLAYA, MELQUIS ROBERTO ESPINOSA OLAYA, ANDRES ESPINOSA OLAYA, JAVIER ESPINOSA OLAYA, WILLIAM ESTEBAN ESPINOSA OLAYA, NANCY ELENA ESPINOSA OLAYA"/>
    <s v="JOSE LUIS VIVEROS ABISAMBRA"/>
    <n v="22592"/>
    <x v="1"/>
    <s v="OTRAS"/>
    <s v="BAJO"/>
    <s v="BAJO"/>
    <s v="BAJO"/>
    <s v="BAJO"/>
    <n v="0.05"/>
    <x v="1"/>
    <n v="300000000"/>
    <n v="0"/>
    <x v="1"/>
    <n v="0"/>
    <s v="N.A"/>
    <s v="N.A"/>
    <s v="8 años"/>
    <s v="JORGE MARIO AGUDELO ZAPATA"/>
    <n v="3285"/>
    <d v="2011-06-22T00:00:00"/>
    <n v="127022"/>
    <s v="GOBIERNO"/>
    <m/>
    <d v="2020-07-31T00:00:00"/>
    <s v="2015-05"/>
    <s v="8"/>
    <s v="2020-06"/>
    <n v="0.86073201793714027"/>
    <n v="258219605.38114208"/>
    <n v="0"/>
    <d v="2023-05-06T00:00:00"/>
    <n v="2.7643835616438355"/>
    <n v="4.1522219311981093E-2"/>
    <n v="0"/>
    <n v="0.05"/>
    <s v="REMOTA"/>
    <x v="1"/>
    <n v="0"/>
  </r>
  <r>
    <n v="503"/>
    <d v="2016-05-18T00:00:00"/>
    <d v="2016-05-06T00:00:00"/>
    <s v="JUZGADO 19 ADMINISTRATIVO ORAL DE MEDELLIN ANTIOQUIA  "/>
    <s v="05001333301920160044700"/>
    <s v="2019"/>
    <x v="0"/>
    <s v="LOURDES EUNICE BEFRRIO TABORDA"/>
    <s v="LUZ ELENA VALDES PALACIOS"/>
    <n v="57929"/>
    <x v="0"/>
    <s v="DECLARATORIA DE INSUBSISTENCIA"/>
    <s v="BAJO"/>
    <s v="BAJO"/>
    <s v="BAJO"/>
    <s v="BAJO"/>
    <n v="0.05"/>
    <x v="1"/>
    <n v="12499210"/>
    <n v="0"/>
    <x v="5"/>
    <n v="0"/>
    <s v="N.A"/>
    <s v="N.A"/>
    <s v="7 años"/>
    <s v="JORGE MARIO AGUDELO ZAPATA"/>
    <n v="3285"/>
    <d v="2011-06-22T00:00:00"/>
    <n v="127022"/>
    <s v="CONTRALORIA DEPARTAMENTAL"/>
    <s v="GT OK"/>
    <d v="2020-07-31T00:00:00"/>
    <s v="2016-05"/>
    <s v="7"/>
    <s v="2020-06"/>
    <n v="0.79552146500237941"/>
    <n v="9943389.8505723905"/>
    <n v="0"/>
    <d v="2023-05-17T00:00:00"/>
    <n v="2.7945205479452055"/>
    <n v="4.1522219311981093E-2"/>
    <n v="0"/>
    <n v="0.05"/>
    <s v="REMOTA"/>
    <x v="1"/>
    <n v="0"/>
  </r>
  <r>
    <n v="504"/>
    <d v="2016-07-14T00:00:00"/>
    <d v="2016-07-11T00:00:00"/>
    <s v="JUZGADO 36 ADMINISTRATIVO ORAL DE MEDELLIN ANTIOQUIA  "/>
    <s v="05001333303620160060600"/>
    <s v="2019"/>
    <x v="0"/>
    <s v="TERESA DE JESUS CASTAÑO BILBAO"/>
    <s v="MARIA ESTELLA AREIZA ZAPATA"/>
    <n v="214209"/>
    <x v="0"/>
    <s v="RELIQUIDACIÓN DE LA PENSIÓN"/>
    <s v="BAJO"/>
    <s v="BAJO"/>
    <s v="BAJO"/>
    <s v="BAJO"/>
    <n v="0.05"/>
    <x v="1"/>
    <n v="14191247"/>
    <n v="0"/>
    <x v="12"/>
    <n v="0"/>
    <s v="N.A"/>
    <s v="N.A"/>
    <s v="6 años"/>
    <s v="JORGE MARIO AGUDELO ZAPATA"/>
    <n v="3285"/>
    <d v="2011-06-22T00:00:00"/>
    <n v="127022"/>
    <s v="GESTION HUMANA Y DLLO ORGANIZACIONAL"/>
    <s v="GT OK"/>
    <d v="2020-07-31T00:00:00"/>
    <s v="2016-07"/>
    <s v="6"/>
    <s v="2020-06"/>
    <n v="0.78762830642941495"/>
    <n v="11177427.840731516"/>
    <n v="0"/>
    <d v="2022-07-13T00:00:00"/>
    <n v="1.9506849315068493"/>
    <n v="4.1522219311981093E-2"/>
    <n v="0"/>
    <n v="0.05"/>
    <s v="REMOTA"/>
    <x v="1"/>
    <n v="0"/>
  </r>
  <r>
    <n v="505"/>
    <d v="2016-01-19T00:00:00"/>
    <d v="2015-12-18T00:00:00"/>
    <s v="JUZGADO CIVIL LABORAL DEL CIRCUITO DE CAUCASIA ANTIOQUIA"/>
    <s v="05154310500120160000300"/>
    <s v="2019"/>
    <x v="1"/>
    <s v="EDUARDO MOSQUERA"/>
    <s v="JULIA FERNANDA MUÑOZ RINCON"/>
    <n v="215278"/>
    <x v="2"/>
    <s v="RECONOCIMIENTO Y PAGO DE OTRAS PRESTACIONES SALARIALES, SOLCIALES Y SALARIOS"/>
    <s v="ALTO"/>
    <s v="ALTO"/>
    <s v="ALTO"/>
    <s v="ALTO"/>
    <n v="1"/>
    <x v="0"/>
    <n v="14582651"/>
    <n v="0.7"/>
    <x v="5"/>
    <n v="0"/>
    <s v="N.A"/>
    <s v="N.A"/>
    <s v="8 años"/>
    <s v="JORGE MARIO AGUDELO ZAPATA"/>
    <n v="3285"/>
    <d v="2011-06-22T00:00:00"/>
    <n v="127022"/>
    <s v="EDUCACION"/>
    <s v="BRILLADORA LA ESMERALDA"/>
    <d v="2020-07-31T00:00:00"/>
    <s v="2016-01"/>
    <s v="8"/>
    <s v="2020-06"/>
    <n v="0.82150585725380554"/>
    <n v="11979733.210788064"/>
    <n v="8385813.2475516442"/>
    <d v="2024-01-17T00:00:00"/>
    <n v="3.4657534246575343"/>
    <n v="4.1522219311981093E-2"/>
    <n v="8223546.4060586309"/>
    <n v="1"/>
    <s v="ALTA"/>
    <x v="0"/>
    <n v="8223546.4060586309"/>
  </r>
  <r>
    <n v="506"/>
    <d v="2016-04-06T00:00:00"/>
    <d v="2016-01-25T00:00:00"/>
    <s v="JUZGADO 24 ADMINISTRATIVO ORAL DE MEDELLIN ANTIOQUIA  "/>
    <s v="05001333302420160005400"/>
    <s v="2019"/>
    <x v="0"/>
    <s v="MARIA LETICIA CARMONA HENAO"/>
    <s v="CARLOS ENRIQUE MARTINEZ URIBE"/>
    <n v="183041"/>
    <x v="0"/>
    <s v="PENSIÓN DE SOBREVIVIENTES"/>
    <s v="ALTO"/>
    <s v="ALTO"/>
    <s v="ALTO"/>
    <s v="ALTO"/>
    <n v="1"/>
    <x v="0"/>
    <n v="259802903"/>
    <n v="1.2"/>
    <x v="9"/>
    <n v="0"/>
    <s v="N.A"/>
    <s v="N.A"/>
    <s v="7 años"/>
    <s v="JORGE MARIO AGUDELO ZAPATA"/>
    <n v="3285"/>
    <d v="2011-06-22T00:00:00"/>
    <n v="127022"/>
    <s v="GESTION HUMANA Y DLLO ORGANIZACIONAL"/>
    <s v="GT OK"/>
    <d v="2020-07-31T00:00:00"/>
    <s v="2016-04"/>
    <s v="7"/>
    <s v="2020-06"/>
    <n v="0.799576959270904"/>
    <n v="207732415.19049361"/>
    <n v="249278898.22859234"/>
    <d v="2023-04-05T00:00:00"/>
    <n v="2.6794520547945204"/>
    <n v="4.1522219311981093E-2"/>
    <n v="245541423.12596691"/>
    <n v="1"/>
    <s v="ALTA"/>
    <x v="0"/>
    <n v="245541423.12596691"/>
  </r>
  <r>
    <n v="507"/>
    <d v="2016-06-07T00:00:00"/>
    <d v="2016-05-12T00:00:00"/>
    <s v="JUZGADO 30 ADMINISTRATIVO ORAL DE MEDELLIN ANTIOQUIA  "/>
    <s v="05001333303020160041700"/>
    <s v="2019"/>
    <x v="0"/>
    <s v="LUZ MIRYAM DEL SOCORRO VELEZ OSORIO"/>
    <s v="CATALINA TORO GOMEZ"/>
    <n v="149178"/>
    <x v="0"/>
    <s v="PENSIÓN DE SOBREVIVIENTES"/>
    <s v="MEDIO   "/>
    <s v="MEDIO   "/>
    <s v="MEDIO   "/>
    <s v="MEDIO   "/>
    <n v="0.5"/>
    <x v="2"/>
    <n v="85054200"/>
    <n v="1"/>
    <x v="4"/>
    <n v="0"/>
    <s v="N.A"/>
    <s v="N.A"/>
    <s v="7 años"/>
    <s v="JORGE MARIO AGUDELO ZAPATA"/>
    <n v="3285"/>
    <d v="2011-06-22T00:00:00"/>
    <n v="127022"/>
    <s v="GESTION HUMANA Y DLLO ORGANIZACIONAL"/>
    <s v="GT OK"/>
    <d v="2020-07-31T00:00:00"/>
    <s v="2016-06"/>
    <s v="7"/>
    <s v="2020-06"/>
    <n v="0.79172380492187922"/>
    <n v="67339434.8485865"/>
    <n v="67339434.8485865"/>
    <d v="2023-06-06T00:00:00"/>
    <n v="2.8493150684931505"/>
    <n v="4.1522219311981093E-2"/>
    <n v="66266312.287604511"/>
    <n v="0.5"/>
    <s v="MEDIA"/>
    <x v="2"/>
    <n v="66266312.287604511"/>
  </r>
  <r>
    <n v="508"/>
    <d v="2018-01-29T00:00:00"/>
    <d v="2018-01-22T00:00:00"/>
    <s v="JUZGADO 07 ADMINISTRATIVO ORAL DE MEDELLIN ANTIOQUIA  "/>
    <s v="05001333300720180002400"/>
    <s v="2019"/>
    <x v="0"/>
    <s v="MAGDALENA MOSQUERA ANDRADE"/>
    <s v="DIANA CAROLINA ALZATE QUINTERO"/>
    <n v="165819"/>
    <x v="0"/>
    <s v="RELIQUIDACIÓN DE LA PENSIÓN"/>
    <s v="BAJO"/>
    <s v="BAJO"/>
    <s v="BAJO"/>
    <s v="BAJO"/>
    <n v="0.05"/>
    <x v="1"/>
    <n v="10000000"/>
    <n v="0"/>
    <x v="1"/>
    <n v="0"/>
    <s v="N.A"/>
    <s v="N.A"/>
    <s v="5 años"/>
    <s v="JORGE MARIO AGUDELO ZAPATA"/>
    <n v="3285"/>
    <d v="2011-06-22T00:00:00"/>
    <n v="127022"/>
    <s v="EDUCACION"/>
    <s v="FONPREMAG                                 GT OK"/>
    <d v="2020-07-31T00:00:00"/>
    <s v="2018-01"/>
    <s v="5"/>
    <s v="2020-06"/>
    <n v="0.75126308387247931"/>
    <n v="7512630.8387247929"/>
    <n v="0"/>
    <d v="2023-01-28T00:00:00"/>
    <n v="2.495890410958904"/>
    <n v="4.1522219311981093E-2"/>
    <n v="0"/>
    <n v="0.05"/>
    <s v="REMOTA"/>
    <x v="1"/>
    <n v="0"/>
  </r>
  <r>
    <n v="509"/>
    <d v="2016-10-25T00:00:00"/>
    <d v="2016-09-27T00:00:00"/>
    <s v="JUZGADO 33 ADMINISTRATIVO ORAL DE MEDELLIN ANTIOQUIA  "/>
    <s v="05001333303320160093200"/>
    <s v="2019"/>
    <x v="0"/>
    <s v="HECTOR RAUL CORCHUELO NAVARRETE"/>
    <s v="HECTOR RAUL CORCHUELO"/>
    <n v="6663"/>
    <x v="3"/>
    <s v="OTRAS"/>
    <s v="BAJO"/>
    <s v="BAJO"/>
    <s v="BAJO"/>
    <s v="BAJO"/>
    <n v="0.05"/>
    <x v="1"/>
    <n v="675000"/>
    <n v="0"/>
    <x v="9"/>
    <n v="0"/>
    <s v="N.A"/>
    <s v="N.A"/>
    <s v="7 años"/>
    <s v="JORGE MARIO AGUDELO ZAPATA"/>
    <n v="3285"/>
    <d v="2011-06-22T00:00:00"/>
    <n v="127022"/>
    <s v="HACIENDA"/>
    <s v="NULIDAD DE LA RESOLUCIÓN QUE PROFIERE MANDAMIENTO DE PAGO                                  GT OK"/>
    <d v="2020-07-31T00:00:00"/>
    <s v="2016-10"/>
    <s v="7"/>
    <s v="2020-06"/>
    <n v="0.79104764067648514"/>
    <n v="533957.15745662746"/>
    <n v="0"/>
    <d v="2023-10-24T00:00:00"/>
    <n v="3.2328767123287672"/>
    <n v="4.1522219311981093E-2"/>
    <n v="0"/>
    <n v="0.05"/>
    <s v="REMOTA"/>
    <x v="1"/>
    <n v="0"/>
  </r>
  <r>
    <n v="510"/>
    <d v="2016-10-13T00:00:00"/>
    <d v="2016-09-26T00:00:00"/>
    <s v="JUZGADO 36 ADMINISTRATIVO ORAL DE MEDELLIN ANTIOQUIA  "/>
    <s v="05001333303620160088000"/>
    <s v="2019"/>
    <x v="0"/>
    <s v="INDEPORTES ANTIOQUIA"/>
    <s v="LUIS ALFONSO BRAVO RESTREPO"/>
    <n v="79079"/>
    <x v="3"/>
    <s v="OTRAS"/>
    <s v="BAJO"/>
    <s v="BAJO"/>
    <s v="BAJO"/>
    <s v="BAJO"/>
    <n v="0.05"/>
    <x v="1"/>
    <n v="8386000"/>
    <n v="0"/>
    <x v="1"/>
    <n v="0"/>
    <s v="N.A"/>
    <s v="N.A"/>
    <s v="7 años"/>
    <s v="JORGE MARIO AGUDELO ZAPATA"/>
    <n v="3285"/>
    <d v="2011-06-22T00:00:00"/>
    <n v="127022"/>
    <s v="HACIENDA"/>
    <s v="NULIDAD DE LA RESOLUCIÓN QUE IMPONE SANCIÓN POR NO PAGO DE IMPUESTO DE VEHICULO OFICIAL      GT OK"/>
    <d v="2020-07-31T00:00:00"/>
    <s v="2016-10"/>
    <s v="7"/>
    <s v="2020-06"/>
    <n v="0.79104764067648514"/>
    <n v="6633725.5147130042"/>
    <n v="0"/>
    <d v="2023-10-12T00:00:00"/>
    <n v="3.2"/>
    <n v="4.1522219311981093E-2"/>
    <n v="0"/>
    <n v="0.05"/>
    <s v="REMOTA"/>
    <x v="1"/>
    <n v="0"/>
  </r>
  <r>
    <n v="511"/>
    <d v="2016-10-25T00:00:00"/>
    <d v="2016-10-03T00:00:00"/>
    <s v="JUZGADO 33 ADMINISTRATIVO ORAL DE MEDELLIN ANTIOQUIA  "/>
    <s v="05001333303320160095000"/>
    <s v="2019"/>
    <x v="0"/>
    <s v="ISABEL CRISTINA GUZMAN BOTERO"/>
    <s v="HERNANDO ALFONSO FERNANDEZ"/>
    <n v="165436"/>
    <x v="3"/>
    <s v="OTRAS"/>
    <s v="MEDIO   "/>
    <s v="BAJO"/>
    <s v="BAJO"/>
    <s v="BAJO"/>
    <n v="0.14000000000000001"/>
    <x v="3"/>
    <n v="3063861"/>
    <n v="1.5"/>
    <x v="9"/>
    <n v="0"/>
    <s v="N.A"/>
    <s v="N.A"/>
    <s v="7 años"/>
    <s v="JORGE MARIO AGUDELO ZAPATA"/>
    <n v="3285"/>
    <d v="2011-06-22T00:00:00"/>
    <n v="127022"/>
    <s v="HACIENDA"/>
    <s v="INSCRIPCIÓN EN ESCALAFÓN DOCENTE     GT OK"/>
    <d v="2020-07-31T00:00:00"/>
    <s v="2016-10"/>
    <s v="7"/>
    <s v="2020-06"/>
    <n v="0.79104764067648514"/>
    <n v="2423660.0154106966"/>
    <n v="3635490.0231160447"/>
    <d v="2023-10-24T00:00:00"/>
    <n v="3.2328767123287672"/>
    <n v="4.1522219311981093E-2"/>
    <n v="3569826.6419163342"/>
    <n v="0.14000000000000001"/>
    <s v="BAJA"/>
    <x v="2"/>
    <n v="3569826.6419163342"/>
  </r>
  <r>
    <n v="512"/>
    <d v="2016-04-12T00:00:00"/>
    <d v="2015-12-16T00:00:00"/>
    <s v="JUZGADO 8 ADMINISTRATIVO ORAL DE MEDELLIN ANTIOQUIA"/>
    <s v="05001333300820150136100"/>
    <s v="2019"/>
    <x v="0"/>
    <s v="EDA LUZ GAVIRIA CASTRILLON"/>
    <s v="DIANA MARCELA MORALES VILLA"/>
    <n v="127026"/>
    <x v="0"/>
    <s v="RELIQUIDACIÓN DE LA PENSIÓN"/>
    <s v="BAJO"/>
    <s v="BAJO"/>
    <s v="BAJO"/>
    <s v="BAJO"/>
    <n v="0.05"/>
    <x v="1"/>
    <n v="1700000"/>
    <n v="0"/>
    <x v="1"/>
    <n v="0"/>
    <s v="N.A"/>
    <s v="N.A"/>
    <s v="8 años"/>
    <s v="JORGE MARIO AGUDELO ZAPATA"/>
    <n v="3285"/>
    <d v="2011-06-22T00:00:00"/>
    <n v="127022"/>
    <s v="GESTION HUMANA Y DLLO ORGANIZACIONAL"/>
    <s v="LLAMAMIENTO DE COLPENSIONES              GT OK "/>
    <d v="2020-07-31T00:00:00"/>
    <s v="2016-04"/>
    <s v="8"/>
    <s v="2020-06"/>
    <n v="0.799576959270904"/>
    <n v="1359280.8307605367"/>
    <n v="0"/>
    <d v="2024-04-10T00:00:00"/>
    <n v="3.6958904109589041"/>
    <n v="4.1522219311981093E-2"/>
    <n v="0"/>
    <n v="0.05"/>
    <s v="REMOTA"/>
    <x v="1"/>
    <n v="0"/>
  </r>
  <r>
    <n v="513"/>
    <d v="2016-10-26T00:00:00"/>
    <d v="2016-06-24T00:00:00"/>
    <s v="JUZGADO 15 ADMINISTRATIVO ORAL DE MEDELLIN ANTIOQUIA"/>
    <s v="05001333301520160052100"/>
    <s v="2019"/>
    <x v="0"/>
    <s v="FRANCISCO ANTONIO GIRON HIGUITA"/>
    <s v="JUAN DE LA CRUZ NORWEÑA OBANDO"/>
    <n v="49260"/>
    <x v="0"/>
    <s v="RELIQUIDACIÓN DE LA PENSIÓN"/>
    <s v="BAJO"/>
    <s v="BAJO"/>
    <s v="BAJO"/>
    <s v="BAJO"/>
    <n v="0.05"/>
    <x v="1"/>
    <n v="12000000"/>
    <n v="0"/>
    <x v="12"/>
    <n v="0"/>
    <s v="N.A"/>
    <s v="N.A"/>
    <s v="7 años"/>
    <s v="JORGE MARIO AGUDELO ZAPATA"/>
    <n v="3285"/>
    <d v="2011-06-22T00:00:00"/>
    <n v="127022"/>
    <s v="GESTION HUMANA Y DLLO ORGANIZACIONAL"/>
    <s v="LLAMAMIENTO DE COLPENSIONES              GT OK "/>
    <d v="2020-07-31T00:00:00"/>
    <s v="2016-10"/>
    <s v="7"/>
    <s v="2020-06"/>
    <n v="0.79104764067648514"/>
    <n v="9492571.6881178226"/>
    <n v="0"/>
    <d v="2023-10-25T00:00:00"/>
    <n v="3.2356164383561645"/>
    <n v="4.1522219311981093E-2"/>
    <n v="0"/>
    <n v="0.05"/>
    <s v="REMOTA"/>
    <x v="1"/>
    <n v="0"/>
  </r>
  <r>
    <n v="514"/>
    <d v="2016-04-28T00:00:00"/>
    <d v="2016-04-20T00:00:00"/>
    <s v="  TRIBUNAL ADMINISTRATIVO  DE ANTIOQUIA  "/>
    <s v="05001233300020160099400"/>
    <s v="2019"/>
    <x v="0"/>
    <s v="JOAQUIN EMILIO RIVERA ZAPATA"/>
    <s v="LUZ ADRIANA BRAN ARISTTIZABAL"/>
    <n v="173187"/>
    <x v="0"/>
    <s v="RECONOCIMIENTO Y PAGO DE PENSIÓN"/>
    <s v="MEDIO   "/>
    <s v="BAJO"/>
    <s v="BAJO"/>
    <s v="BAJO"/>
    <n v="0.14000000000000001"/>
    <x v="3"/>
    <n v="86460112"/>
    <n v="1"/>
    <x v="0"/>
    <n v="0"/>
    <s v="N.A"/>
    <s v="N.A"/>
    <s v="8 años"/>
    <s v="JORGE MARIO AGUDELO ZAPATA"/>
    <n v="3285"/>
    <d v="2011-06-22T00:00:00"/>
    <n v="127022"/>
    <s v="GESTION HUMANA Y DLLO ORGANIZACIONAL"/>
    <m/>
    <d v="2020-07-31T00:00:00"/>
    <s v="2016-04"/>
    <s v="8"/>
    <s v="2020-06"/>
    <n v="0.799576959270904"/>
    <n v="69131513.451181799"/>
    <n v="69131513.451181799"/>
    <d v="2024-04-26T00:00:00"/>
    <n v="3.7397260273972601"/>
    <n v="4.1522219311981093E-2"/>
    <n v="67689170.601652503"/>
    <n v="0.14000000000000001"/>
    <s v="BAJA"/>
    <x v="2"/>
    <n v="67689170.601652503"/>
  </r>
  <r>
    <n v="515"/>
    <d v="2015-11-13T00:00:00"/>
    <d v="2015-10-23T00:00:00"/>
    <s v="JUZGADO 2 LABOARAL DEL CIRCUITO DE ITAGUI"/>
    <s v="05360310500220150051100"/>
    <s v="2019"/>
    <x v="1"/>
    <s v="LUZ ISBELIA MORALES SEPULVEDA"/>
    <s v="RUBEN DARIO RODAS QUINTERO"/>
    <n v="105496"/>
    <x v="2"/>
    <s v="RECONOCIMIENTO Y PAGO DE OTRAS PRESTACIONES SALARIALES, SOLCIALES Y SALARIOS"/>
    <s v="ALTO"/>
    <s v="ALTO"/>
    <s v="ALTO"/>
    <s v="ALTO"/>
    <n v="1"/>
    <x v="0"/>
    <n v="24605059"/>
    <n v="0.15"/>
    <x v="5"/>
    <n v="0"/>
    <s v="N.A"/>
    <s v="N.A"/>
    <s v="8 años"/>
    <s v="JORGE MARIO AGUDELO ZAPATA"/>
    <n v="3282"/>
    <d v="2011-06-22T00:00:00"/>
    <n v="127022"/>
    <s v="EDUCACION"/>
    <s v="GT OK"/>
    <d v="2020-07-31T00:00:00"/>
    <s v="2015-11"/>
    <s v="8"/>
    <s v="2020-06"/>
    <n v="0.83727667088522129"/>
    <n v="20601241.886454452"/>
    <n v="3090186.2829681677"/>
    <d v="2023-11-11T00:00:00"/>
    <n v="3.2821917808219179"/>
    <n v="4.1522219311981093E-2"/>
    <n v="3033528.5013804953"/>
    <n v="1"/>
    <s v="ALTA"/>
    <x v="0"/>
    <n v="3033528.5013804953"/>
  </r>
  <r>
    <n v="516"/>
    <d v="2015-07-15T00:00:00"/>
    <d v="2015-05-19T00:00:00"/>
    <s v="JUZGADO 14 LABORAL DEL CIRCUITO DE MEDELLIN ANTIOQUIA"/>
    <s v="05001310501420150070400"/>
    <s v="2019"/>
    <x v="1"/>
    <s v="BEATRIZ ESTRELLA VELEZ GOMEZ"/>
    <s v="EDUARD ALONSO PEREZ AGUDELO"/>
    <n v="116491"/>
    <x v="2"/>
    <s v="PENSIÓN DE SOBREVIVIENTES"/>
    <s v="BAJO"/>
    <s v="BAJO"/>
    <s v="BAJO"/>
    <s v="BAJO"/>
    <n v="0.05"/>
    <x v="1"/>
    <n v="13000000"/>
    <n v="0"/>
    <x v="1"/>
    <n v="0"/>
    <s v="N.A"/>
    <s v="N.A"/>
    <s v="8 años"/>
    <s v="JORGE MARIO AGUDELO ZAPATA"/>
    <n v="3282"/>
    <d v="2011-06-22T00:00:00"/>
    <n v="127022"/>
    <s v="GESTION HUMANA Y DLLO ORGANIZACIONAL"/>
    <s v="GT OK"/>
    <d v="2020-07-31T00:00:00"/>
    <s v="2015-07"/>
    <s v="8"/>
    <s v="2020-06"/>
    <n v="0.85823957329672562"/>
    <n v="11157114.452857433"/>
    <n v="0"/>
    <d v="2023-07-13T00:00:00"/>
    <n v="2.9506849315068493"/>
    <n v="4.1522219311981093E-2"/>
    <n v="0"/>
    <n v="0.05"/>
    <s v="REMOTA"/>
    <x v="1"/>
    <n v="0"/>
  </r>
  <r>
    <n v="517"/>
    <d v="2016-02-24T00:00:00"/>
    <d v="2015-11-03T00:00:00"/>
    <s v="JUZGADO 21 LABORAL DEL CIRCUITO DE MEDELLIN ANTIOQUIA"/>
    <s v="05001310502120150152800"/>
    <s v="2019"/>
    <x v="1"/>
    <s v="MAXIMO REMIGIO MORENO MURILLO, FERMIN RENTERIA MENA"/>
    <s v="JUAN FELIPE MOLINA ALVAREZ"/>
    <n v="68185"/>
    <x v="2"/>
    <s v="RECONOCIMIENTO Y PAGO DE OTRAS PRESTACIONES SALARIALES, SOLCIALES Y SALARIOS"/>
    <s v="ALTO"/>
    <s v="ALTO"/>
    <s v="ALTO"/>
    <s v="ALTO"/>
    <n v="1"/>
    <x v="0"/>
    <n v="270000000"/>
    <n v="0.3"/>
    <x v="9"/>
    <n v="135000000"/>
    <s v="N.A"/>
    <s v="N.A"/>
    <s v="8 años"/>
    <s v="JORGE MARIO AGUDELO ZAPATA"/>
    <n v="3282"/>
    <d v="2011-06-22T00:00:00"/>
    <n v="127022"/>
    <s v="INFRAESTRUCTURA"/>
    <s v="GT OK"/>
    <d v="2020-07-31T00:00:00"/>
    <s v="2016-02"/>
    <s v="8"/>
    <s v="2020-06"/>
    <n v="0.81112653258637668"/>
    <n v="219004163.79832169"/>
    <n v="65701249.139496505"/>
    <d v="2024-02-22T00:00:00"/>
    <n v="3.5643835616438357"/>
    <n v="4.1522219311981093E-2"/>
    <n v="64394101.50028719"/>
    <n v="1"/>
    <s v="ALTA"/>
    <x v="0"/>
    <n v="135000000"/>
  </r>
  <r>
    <n v="518"/>
    <d v="2016-09-12T00:00:00"/>
    <d v="2016-09-06T00:00:00"/>
    <s v=" TRIBUNAL ADMINISTRATIVO  DE MEDELLIN ANTIOQUIA  "/>
    <s v="05001233300020160201200"/>
    <s v="2019"/>
    <x v="0"/>
    <s v="JOHN FREDY RIOS HERNANDEZ, JOSE LUIS RINCON Y OTROS"/>
    <s v="JUAN JOSE GOMEZ ARANGO"/>
    <n v="201108"/>
    <x v="7"/>
    <s v="VIOLACIÓN DERECHOS FUNDAMENTALES"/>
    <s v="BAJO"/>
    <s v="BAJO"/>
    <s v="BAJO"/>
    <s v="BAJO"/>
    <n v="0.05"/>
    <x v="1"/>
    <n v="4700000000"/>
    <n v="0"/>
    <x v="5"/>
    <n v="0"/>
    <s v="N.A"/>
    <s v="N.A"/>
    <s v="8 año"/>
    <s v="JORGE MARIO AGUDELO ZAPATA"/>
    <n v="3282"/>
    <d v="2011-06-22T00:00:00"/>
    <n v="127022"/>
    <s v="GOBIERNO"/>
    <s v="GT OK"/>
    <d v="2020-07-31T00:00:00"/>
    <s v="2016-09"/>
    <s v="8"/>
    <s v="2020-06"/>
    <n v="0.79057379366945824"/>
    <n v="3715696830.2464538"/>
    <n v="0"/>
    <d v="2024-09-10T00:00:00"/>
    <n v="4.1150684931506847"/>
    <n v="4.1522219311981093E-2"/>
    <n v="0"/>
    <n v="0.05"/>
    <s v="REMOTA"/>
    <x v="1"/>
    <n v="0"/>
  </r>
  <r>
    <n v="519"/>
    <d v="2017-01-25T00:00:00"/>
    <d v="2016-12-19T00:00:00"/>
    <s v="JUZGADO 22 ADMINISTRATIVO ORAL DE MEDELLIN ANTIOQUIA"/>
    <s v="05001333302220160094500"/>
    <s v="2019"/>
    <x v="0"/>
    <s v="CARLOS ANDRES RODRIGUEZ PEDRAZA, CRISTINA BETANCUR PEREZ, JORGE ALBERTO RODRIGUEZ MONTAÑA, RICARDO ALBERTO RODRIGUEZ PEDRAZA, FABIAN RODRIGUEZ PEDRAZA"/>
    <s v="JUAN JOSÉ GÓMEZ ARANGO"/>
    <n v="201108"/>
    <x v="1"/>
    <s v="ACCIDENTE DE TRANSITO"/>
    <s v="BAJO"/>
    <s v="BAJO"/>
    <s v="BAJO"/>
    <s v="BAJO"/>
    <n v="0.05"/>
    <x v="1"/>
    <n v="418000000"/>
    <n v="0"/>
    <x v="1"/>
    <n v="0"/>
    <s v="N.A"/>
    <s v="N.A"/>
    <s v="7 años"/>
    <s v="JORGE MARIO AGUDELO ZAPATA"/>
    <n v="3282"/>
    <d v="2011-06-22T00:00:00"/>
    <n v="127022"/>
    <s v="INFRAESTRUCTURA"/>
    <s v="GT OK"/>
    <d v="2020-07-31T00:00:00"/>
    <s v="2017-01"/>
    <s v="7"/>
    <s v="2020-06"/>
    <n v="0.77890601703822215"/>
    <n v="325582715.12197685"/>
    <n v="0"/>
    <d v="2024-01-24T00:00:00"/>
    <n v="3.484931506849315"/>
    <n v="4.1522219311981093E-2"/>
    <n v="0"/>
    <n v="0.05"/>
    <s v="REMOTA"/>
    <x v="1"/>
    <n v="0"/>
  </r>
  <r>
    <n v="520"/>
    <d v="2017-09-01T00:00:00"/>
    <d v="2017-08-04T00:00:00"/>
    <s v="JUZGADO 01 ADMINISTRATIVO ORAL DE MEDELLIN ANTIOQUIA"/>
    <s v="05001333300120170042600"/>
    <s v="2019"/>
    <x v="0"/>
    <s v="GLORIA VICTORIA, KELLY JOANA , MARIA LUCERO, CARLOS ALFREDO, YOMAN ALEJANDRO SERNA MALDONADO"/>
    <s v="ROBERTO PAZ SALAS"/>
    <n v="20958"/>
    <x v="1"/>
    <s v="FALLA EN EL SERVICIO OTRAS CAUSAS"/>
    <s v="BAJO"/>
    <s v="BAJO"/>
    <s v="BAJO"/>
    <s v="BAJO"/>
    <n v="0.05"/>
    <x v="1"/>
    <n v="110657550"/>
    <n v="0"/>
    <x v="5"/>
    <n v="0"/>
    <s v="N.A"/>
    <s v="N.A"/>
    <s v="7 años"/>
    <s v="JORGE MARIO AGUDELO ZAPATA"/>
    <n v="3282"/>
    <d v="2011-06-22T00:00:00"/>
    <n v="127022"/>
    <s v="DAPARD"/>
    <s v="MUERTE POR AVALANCHA EN LA QUEBRADA LA LIBORIANA DE SALGAR ANTIOQUIA                      GT OK"/>
    <d v="2020-07-31T00:00:00"/>
    <s v="2017-09"/>
    <s v="7"/>
    <s v="2020-06"/>
    <n v="0.76038333983224338"/>
    <n v="84142157.44665347"/>
    <n v="0"/>
    <d v="2024-08-30T00:00:00"/>
    <n v="4.0849315068493155"/>
    <n v="4.1522219311981093E-2"/>
    <n v="0"/>
    <n v="0.05"/>
    <s v="REMOTA"/>
    <x v="1"/>
    <n v="0"/>
  </r>
  <r>
    <n v="521"/>
    <d v="2017-09-27T00:00:00"/>
    <d v="2017-09-01T00:00:00"/>
    <s v="JUZGADO 20 ADMINISTRATIVO ORAL DE MEDELLIN ANTIOQUIA  "/>
    <s v="05001333302020170044400"/>
    <s v="2019"/>
    <x v="0"/>
    <s v="MARLENY GALLEGO QUINTERO, RAFAEL DE JESÚS  ALZATE MONTOYA, ELIANA MARIA ALZATE GALLEGO"/>
    <s v="DAIRO MAURICIO ALZATE OSSA"/>
    <n v="119273"/>
    <x v="1"/>
    <s v="FALLA EN EL SERVICIO DE EDUCACIÓN"/>
    <s v="ALTO"/>
    <s v="ALTO"/>
    <s v="ALTO"/>
    <s v="ALTO"/>
    <n v="1"/>
    <x v="0"/>
    <n v="607292000"/>
    <n v="0.33"/>
    <x v="7"/>
    <m/>
    <s v="N.A"/>
    <s v="N.A"/>
    <s v="7 años"/>
    <s v="JORGE MARIO AGUDELO ZAPATA"/>
    <n v="3285"/>
    <d v="2011-06-22T00:00:00"/>
    <n v="127022"/>
    <s v="EDUCACION"/>
    <s v="GT OK                   2019/05/13 AUD INIC, POSITIVA APELO FALTA DE INTEGRACIO0N, SE FUE PARA EL TAA        "/>
    <d v="2020-07-31T00:00:00"/>
    <s v="2017-09"/>
    <s v="7"/>
    <s v="2020-06"/>
    <n v="0.76038333983224338"/>
    <n v="461774719.21340275"/>
    <n v="152385657.34042293"/>
    <d v="2024-09-25T00:00:00"/>
    <n v="4.1561643835616442"/>
    <n v="4.1522219311981093E-2"/>
    <n v="148856414.66954976"/>
    <n v="1"/>
    <s v="ALTA"/>
    <x v="0"/>
    <n v="148856414.66954976"/>
  </r>
  <r>
    <n v="522"/>
    <d v="2017-11-01T00:00:00"/>
    <d v="2017-10-31T00:00:00"/>
    <s v="JUZGADO 2 MUNICIPAL DE PEQUEÑAS CAUSAS LABORALES"/>
    <s v="05001410500220170179900"/>
    <s v="2019"/>
    <x v="1"/>
    <s v="LUIS ALBERTO DÍAZ"/>
    <s v="EDWIN DANIEL GALLEGO PANIAGUA"/>
    <n v="185914"/>
    <x v="2"/>
    <s v="RELIQUIDACIÓN DE LA PENSIÓN"/>
    <s v="BAJO"/>
    <s v="BAJO"/>
    <s v="BAJO"/>
    <s v="BAJO"/>
    <n v="0.05"/>
    <x v="1"/>
    <n v="15000000"/>
    <n v="0"/>
    <x v="5"/>
    <n v="0"/>
    <s v="N.A"/>
    <s v="N.A"/>
    <s v="7 años"/>
    <s v="JORGE MARIO AGUDELO ZAPATA"/>
    <n v="3282"/>
    <d v="2011-06-22T00:00:00"/>
    <n v="127022"/>
    <s v="EDUCACION"/>
    <s v="RELIQUIDACIÓN PENSIÓN CONVENCIONAL            GT OK"/>
    <d v="2020-07-31T00:00:00"/>
    <s v="2017-11"/>
    <s v="7"/>
    <s v="2020-06"/>
    <n v="0.75888387549827907"/>
    <n v="11383258.132474186"/>
    <n v="0"/>
    <d v="2024-10-30T00:00:00"/>
    <n v="4.2520547945205482"/>
    <n v="4.1522219311981093E-2"/>
    <n v="0"/>
    <n v="0.05"/>
    <s v="REMOTA"/>
    <x v="1"/>
    <n v="0"/>
  </r>
  <r>
    <n v="523"/>
    <d v="2017-10-06T00:00:00"/>
    <d v="2017-10-04T00:00:00"/>
    <s v="JUZGADO 19 LABORAL DEL CIRCUITO DE MEDELLÍN"/>
    <s v="05001310501920170077800"/>
    <s v="2019"/>
    <x v="1"/>
    <s v="COSME DAMIANM ZAPATA HENAO"/>
    <s v="LUIS GUILLERMO CIFUENTES CASTRO"/>
    <n v="252746"/>
    <x v="2"/>
    <s v="RELIQUIDACIÓN DE LA PENSIÓN"/>
    <s v="ALTO"/>
    <s v="ALTO"/>
    <s v="ALTO"/>
    <s v="ALTO"/>
    <n v="1"/>
    <x v="0"/>
    <n v="15000000"/>
    <n v="0.6"/>
    <x v="9"/>
    <n v="10000000"/>
    <s v="N.A"/>
    <s v="N.A"/>
    <s v="6 años"/>
    <s v="JORGE MARIO AGUDELO ZAPATA"/>
    <n v="3282"/>
    <d v="2011-06-22T00:00:00"/>
    <n v="127022"/>
    <s v="GESTION HUMANA Y DLLO ORGANIZACIONAL"/>
    <s v="RELIQUIDACIÓN PENSIÓN CONVENCIONAL            GT OK"/>
    <d v="2020-07-31T00:00:00"/>
    <s v="2017-10"/>
    <s v="6"/>
    <s v="2020-06"/>
    <n v="0.76025622916343338"/>
    <n v="11403843.4374515"/>
    <n v="6842306.0624708999"/>
    <d v="2023-10-05T00:00:00"/>
    <n v="3.1808219178082191"/>
    <n v="4.1522219311981093E-2"/>
    <n v="6720694.034386958"/>
    <n v="1"/>
    <s v="ALTA"/>
    <x v="0"/>
    <n v="10000000"/>
  </r>
  <r>
    <n v="524"/>
    <d v="2017-08-14T00:00:00"/>
    <d v="2017-08-02T00:00:00"/>
    <s v="JUZGADO 6 ADMINISTRATIVO ORAL DE MEDELLIN ANTIOQUIA  "/>
    <s v="05001333300620170040100"/>
    <s v="2019"/>
    <x v="0"/>
    <s v="ANGEL GABRIEL RESTREPO RESTREPO"/>
    <s v="CARLOS ALBERTO VARGAS FLOREZ"/>
    <n v="81576"/>
    <x v="0"/>
    <s v="OTRAS"/>
    <s v="BAJO"/>
    <s v="BAJO"/>
    <s v="BAJO"/>
    <s v="BAJO"/>
    <n v="0.05"/>
    <x v="1"/>
    <n v="6783197"/>
    <n v="0"/>
    <x v="1"/>
    <n v="0"/>
    <s v="N.A"/>
    <s v="N.A"/>
    <s v="3 años"/>
    <s v="JORGE MARIO AGUDELO ZAPATA"/>
    <n v="3285"/>
    <d v="2011-06-22T00:00:00"/>
    <n v="127022"/>
    <s v="GESTION HUMANA Y DLLO ORGANIZACIONAL"/>
    <s v="INDEXACIÓN DE LA PRIMER MESADA PENSIONAL                      GT OK"/>
    <d v="2020-07-31T00:00:00"/>
    <s v="2017-08"/>
    <s v="3"/>
    <s v="2020-06"/>
    <n v="0.76068958550881771"/>
    <n v="5159907.3143546553"/>
    <n v="0"/>
    <d v="2020-08-13T00:00:00"/>
    <n v="3.5616438356164383E-2"/>
    <n v="4.1522219311981093E-2"/>
    <n v="0"/>
    <n v="0.05"/>
    <s v="REMOTA"/>
    <x v="1"/>
    <n v="0"/>
  </r>
  <r>
    <n v="525"/>
    <d v="2017-08-16T00:00:00"/>
    <d v="2017-08-04T00:00:00"/>
    <s v="JUZGADO 1 ADMINISTRATIVO ORAL DE TURBO ANTIOQUIA  "/>
    <s v="05837333300120170067000"/>
    <s v="2019"/>
    <x v="0"/>
    <s v="BARBARA EMILIA ARCILA, DANIEL FELIPE GARCIA ZULETA, OMAIRA YANETH GARCIA ZULETA, DIDIER ALONSO PANESO PAVAS"/>
    <s v="ELIANA PATRICIA USUGA HIGUITA"/>
    <n v="212485"/>
    <x v="1"/>
    <s v="ACCIDENTE DE TRANSITO"/>
    <s v="MEDIO   "/>
    <s v="MEDIO   "/>
    <s v="BAJO"/>
    <s v="MEDIO   "/>
    <n v="0.45500000000000002"/>
    <x v="2"/>
    <n v="955975000"/>
    <n v="0.7"/>
    <x v="7"/>
    <n v="0"/>
    <s v="N.A"/>
    <s v="N.A"/>
    <s v="6 años"/>
    <s v="JORGE MARIO AGUDELO ZAPATA"/>
    <n v="3285"/>
    <d v="2011-06-22T00:00:00"/>
    <n v="127022"/>
    <s v="INFRAESTRUCTURA"/>
    <m/>
    <d v="2020-07-31T00:00:00"/>
    <s v="2017-08"/>
    <s v="6"/>
    <s v="2020-06"/>
    <n v="0.76068958550881771"/>
    <n v="727200226.50679207"/>
    <n v="509040158.55475444"/>
    <d v="2023-08-15T00:00:00"/>
    <n v="3.0410958904109591"/>
    <n v="4.1522219311981093E-2"/>
    <n v="500386746.15877491"/>
    <n v="0.45500000000000002"/>
    <s v="MEDIA"/>
    <x v="2"/>
    <n v="500386746.15877491"/>
  </r>
  <r>
    <n v="526"/>
    <d v="2017-04-28T00:00:00"/>
    <d v="2017-04-18T00:00:00"/>
    <s v="TRIBUNAL ADMINISTRATIVO  DE MEDELLIN ANTIOQUIA   "/>
    <s v="05001233300020170116900"/>
    <s v="2019"/>
    <x v="0"/>
    <s v="CERVUNIÓN S.A"/>
    <s v="NESTOR RAUL RODRIGUEZ PORRAS"/>
    <n v="76739"/>
    <x v="3"/>
    <s v="OTRAS"/>
    <s v="ALTO"/>
    <s v="MEDIO   "/>
    <s v="BAJO"/>
    <s v="BAJO"/>
    <n v="0.39750000000000002"/>
    <x v="2"/>
    <n v="241713867"/>
    <n v="0.4"/>
    <x v="7"/>
    <n v="0"/>
    <s v="N.A"/>
    <s v="N.A"/>
    <s v="7 años"/>
    <s v="JORGE MARIO AGUDELO ZAPATA"/>
    <n v="3285"/>
    <d v="2011-06-22T00:00:00"/>
    <n v="127022"/>
    <s v="HACIENDA"/>
    <s v="NULIDAD DE LA RESOLUCIÓN QUE MODIFICA LA DECLARACION DE IMPUESTO AL CONSUMO DE CERVEZAS. GT OK"/>
    <d v="2020-07-31T00:00:00"/>
    <s v="2017-04"/>
    <s v="7"/>
    <s v="2020-06"/>
    <n v="0.76395562321009991"/>
    <n v="184658667.9025082"/>
    <n v="73863467.161003277"/>
    <d v="2024-04-26T00:00:00"/>
    <n v="3.7397260273972601"/>
    <n v="4.1522219311981093E-2"/>
    <n v="72322397.996123105"/>
    <n v="0.39750000000000002"/>
    <s v="MEDIA"/>
    <x v="2"/>
    <n v="72322397.996123105"/>
  </r>
  <r>
    <n v="527"/>
    <d v="2018-02-21T00:00:00"/>
    <d v="2018-01-11T00:00:00"/>
    <s v="JUZGADO 23 ADMINISTRATIVO  DE MEDELLIN ANTIOQUIA  "/>
    <s v="05001333302320180000100"/>
    <s v="2019"/>
    <x v="0"/>
    <s v="ADRIANA MARIA ARANGO MEDINA"/>
    <s v="JUAN ESTEBAN CARVAJAL HERNANDEZ"/>
    <n v="166183"/>
    <x v="1"/>
    <s v="FALLA EN EL SERVICIO DE EDUCACIÓN"/>
    <s v="BAJO"/>
    <s v="BAJO"/>
    <s v="BAJO"/>
    <s v="BAJO"/>
    <n v="0.05"/>
    <x v="1"/>
    <n v="78124200"/>
    <n v="0"/>
    <x v="5"/>
    <n v="0"/>
    <s v="N.A"/>
    <s v="N.A"/>
    <s v="6 años"/>
    <s v="JORGE MARIO AGUDELO ZAPATA"/>
    <n v="3285"/>
    <d v="2011-06-22T00:00:00"/>
    <n v="127022"/>
    <s v="EDUCACION"/>
    <s v="GT OK          ULTIMA ANOTACIÓN JULIO 29 2020 CANCELA AUDIENCIA Y PROGRAMA VIRTUAL"/>
    <d v="2020-07-31T00:00:00"/>
    <s v="2018-02"/>
    <s v="6"/>
    <s v="2020-06"/>
    <n v="0.74599443734185067"/>
    <n v="58280218.621782213"/>
    <n v="0"/>
    <d v="2024-02-20T00:00:00"/>
    <n v="3.558904109589041"/>
    <n v="4.1522219311981093E-2"/>
    <n v="0"/>
    <n v="0.05"/>
    <s v="REMOTA"/>
    <x v="1"/>
    <n v="0"/>
  </r>
  <r>
    <n v="528"/>
    <d v="2017-04-19T00:00:00"/>
    <d v="2017-04-04T00:00:00"/>
    <s v="JUZGADO 16 ADMINISTRATIVO ORAL DE MEDELLIN ANTIOQUIA "/>
    <s v="05001333301620170017300"/>
    <s v="2019"/>
    <x v="0"/>
    <s v="BEATRIZ ELENA USUGA CARDONA"/>
    <s v="LAURA SALAZAR GÓMEZ"/>
    <n v="258057"/>
    <x v="0"/>
    <s v="RELIQUIDACIÓN DE LA PENSIÓN"/>
    <s v="BAJO"/>
    <s v="BAJO"/>
    <s v="BAJO"/>
    <s v="BAJO"/>
    <n v="0.05"/>
    <x v="1"/>
    <n v="2022464"/>
    <n v="0"/>
    <x v="10"/>
    <n v="0"/>
    <s v="N.A"/>
    <s v="N.A"/>
    <s v="7 años"/>
    <s v="JORGE MARIO AGUDELO ZAPATA"/>
    <n v="3285"/>
    <d v="2011-06-22T00:00:00"/>
    <n v="127022"/>
    <s v="GESTION HUMANA Y DLLO ORGANIZACIONAL"/>
    <s v="GT OK"/>
    <d v="2020-07-31T00:00:00"/>
    <s v="2017-04"/>
    <s v="7"/>
    <s v="2020-06"/>
    <n v="0.76395562321009991"/>
    <n v="1545072.7455399914"/>
    <n v="0"/>
    <d v="2024-04-17T00:00:00"/>
    <n v="3.7150684931506848"/>
    <n v="4.1522219311981093E-2"/>
    <n v="0"/>
    <n v="0.05"/>
    <s v="REMOTA"/>
    <x v="1"/>
    <n v="0"/>
  </r>
  <r>
    <n v="529"/>
    <d v="2017-05-02T00:00:00"/>
    <d v="2017-04-27T00:00:00"/>
    <s v="JUZGADO 16 ADMINISTRATIVO ORAL DE MEDELLIN ANTIOQUIA  "/>
    <s v="05001333301620170020500"/>
    <s v="2019"/>
    <x v="0"/>
    <s v="BAVARIA SA"/>
    <s v="NESTOR RAUL RODRIGUEZ PORRAS"/>
    <n v="76739"/>
    <x v="3"/>
    <s v="IMPUESTOS"/>
    <s v="ALTO"/>
    <s v="MEDIO   "/>
    <s v="BAJO"/>
    <s v="BAJO"/>
    <n v="0.39750000000000002"/>
    <x v="2"/>
    <n v="25100000"/>
    <n v="0.4"/>
    <x v="7"/>
    <n v="0"/>
    <s v="N.A"/>
    <s v="N.A"/>
    <s v="7 años"/>
    <s v="JORGE MARIO AGUDELO ZAPATA"/>
    <n v="3285"/>
    <d v="2011-06-22T00:00:00"/>
    <n v="127022"/>
    <s v="HACIENDA"/>
    <s v="NULIDAD DE LA RESOLUCIÓN QUE MODIFICA LA DECLARACION DE IMPUESTO AL CONSUMO DE CERVEZAS                         GT OK"/>
    <d v="2020-07-31T00:00:00"/>
    <s v="2017-05"/>
    <s v="7"/>
    <s v="2020-06"/>
    <n v="0.76223816507249575"/>
    <n v="19132177.943319645"/>
    <n v="7652871.1773278583"/>
    <d v="2024-04-30T00:00:00"/>
    <n v="3.7506849315068491"/>
    <n v="4.1522219311981093E-2"/>
    <n v="7492740.5993315345"/>
    <n v="0.39750000000000002"/>
    <s v="MEDIA"/>
    <x v="2"/>
    <n v="7492740.5993315345"/>
  </r>
  <r>
    <n v="530"/>
    <d v="2018-09-12T00:00:00"/>
    <d v="2018-08-31T00:00:00"/>
    <s v="JUZGADO 6 ADMINISTRATIVO ORAL DE MEDELLIN ANTIOQUIA"/>
    <s v="05001333300620180033300"/>
    <s v="2019"/>
    <x v="0"/>
    <s v="MARIA DEL SOCORRO GIRALDO DE CASTRILLON"/>
    <s v="JAIME JAVIER DIAZ PELAEZ"/>
    <n v="89803"/>
    <x v="0"/>
    <s v="RELIQUIDACIÓN DE LA PENSIÓN"/>
    <s v="BAJO"/>
    <s v="BAJO"/>
    <s v="BAJO"/>
    <s v="BAJO"/>
    <n v="0.05"/>
    <x v="1"/>
    <n v="13590276"/>
    <n v="0"/>
    <x v="4"/>
    <n v="0"/>
    <s v="N.A"/>
    <s v="N.A"/>
    <s v="5 años"/>
    <s v="JORGE MARIO AGUDELO ZAPATA"/>
    <n v="3285"/>
    <d v="2011-06-22T00:00:00"/>
    <n v="127022"/>
    <s v="EDUCACION"/>
    <s v="FONPREMAG - REAJUSTE PENSSIONAL"/>
    <d v="2020-07-31T00:00:00"/>
    <s v="2018-09"/>
    <s v="5"/>
    <s v="2020-06"/>
    <n v="0.73661443780017011"/>
    <n v="10010793.515289145"/>
    <n v="0"/>
    <d v="2023-09-11T00:00:00"/>
    <n v="3.1150684931506851"/>
    <n v="4.1522219311981093E-2"/>
    <n v="0"/>
    <n v="0.05"/>
    <s v="REMOTA"/>
    <x v="1"/>
    <n v="0"/>
  </r>
  <r>
    <n v="531"/>
    <d v="2018-10-30T00:00:00"/>
    <d v="2018-09-03T00:00:00"/>
    <s v="JUZGADO 15 ADMINISTRATIVO ORAL DE MEDELLIN ANTIOQUIA"/>
    <s v="05001333301520180034600"/>
    <s v="2019"/>
    <x v="0"/>
    <s v="BLANCA MARGARITA RIOS FLOREZ"/>
    <s v="JAIME JAVIER DIAZ PELAEZ"/>
    <n v="89803"/>
    <x v="0"/>
    <s v="RELIQUIDACIÓN DE LA PENSIÓN"/>
    <s v="BAJO"/>
    <s v="BAJO"/>
    <s v="BAJO"/>
    <s v="BAJO"/>
    <n v="0.05"/>
    <x v="1"/>
    <n v="13569444"/>
    <n v="0"/>
    <x v="5"/>
    <n v="0"/>
    <s v="N.A"/>
    <s v="N.A"/>
    <s v="5 años"/>
    <s v="JORGE MARIO AGUDELO ZAPATA"/>
    <n v="3285"/>
    <d v="2011-06-22T00:00:00"/>
    <n v="127022"/>
    <s v="EDUCACION"/>
    <s v="FONPREMAG - REAJUSTE PENSSIONAL"/>
    <d v="2020-07-31T00:00:00"/>
    <s v="2018-10"/>
    <s v="5"/>
    <s v="2020-06"/>
    <n v="0.73572886802285709"/>
    <n v="9983431.6738195494"/>
    <n v="0"/>
    <d v="2023-10-29T00:00:00"/>
    <n v="3.2465753424657535"/>
    <n v="4.1522219311981093E-2"/>
    <n v="0"/>
    <n v="0.05"/>
    <s v="REMOTA"/>
    <x v="1"/>
    <n v="0"/>
  </r>
  <r>
    <n v="532"/>
    <d v="2018-09-07T00:00:00"/>
    <d v="2018-09-03T00:00:00"/>
    <s v="JUZGADO 10 ADMINISTRATIVO ORAL DE MEDELLIN ANTIOQUIA"/>
    <s v="05001333301020180036200"/>
    <s v="2019"/>
    <x v="0"/>
    <s v="MARIA LEONILA MARULANDA POSADA"/>
    <s v="JAIME JAVIER DIAZ PELAEZ"/>
    <n v="89803"/>
    <x v="0"/>
    <s v="RELIQUIDACIÓN DE LA PENSIÓN"/>
    <s v="BAJO"/>
    <s v="BAJO"/>
    <s v="BAJO"/>
    <s v="BAJO"/>
    <n v="0.05"/>
    <x v="1"/>
    <n v="18414858"/>
    <n v="0"/>
    <x v="7"/>
    <n v="0"/>
    <s v="N.A"/>
    <s v="N.A"/>
    <s v="5 años"/>
    <s v="JORGE MARIO AGUDELO ZAPATA"/>
    <n v="3285"/>
    <d v="2011-06-22T00:00:00"/>
    <n v="127022"/>
    <s v="EDUCACION"/>
    <s v="FONPREMAG - REAJUSTE PENSSIONAL"/>
    <d v="2020-07-31T00:00:00"/>
    <s v="2018-09"/>
    <s v="5"/>
    <s v="2020-06"/>
    <n v="0.73661443780017011"/>
    <n v="13564650.272839965"/>
    <n v="0"/>
    <d v="2023-09-06T00:00:00"/>
    <n v="3.1013698630136988"/>
    <n v="4.1522219311981093E-2"/>
    <n v="0"/>
    <n v="0.05"/>
    <s v="REMOTA"/>
    <x v="1"/>
    <n v="0"/>
  </r>
  <r>
    <n v="533"/>
    <d v="2018-12-12T00:00:00"/>
    <d v="2018-12-04T00:00:00"/>
    <s v="JUZGADO 24 ADMINISTRATIVO ORAL DE MEDELLIN ANTIOQUIA"/>
    <s v="05001333302420180046400"/>
    <s v="2019"/>
    <x v="0"/>
    <s v="ANA LIGIA MORENO DUQUE"/>
    <s v="JAIME JAVIER DIAZ PELAEZ"/>
    <n v="89803"/>
    <x v="0"/>
    <s v="RELIQUIDACIÓN DE LA PENSIÓN"/>
    <s v="BAJO"/>
    <s v="BAJO"/>
    <s v="BAJO"/>
    <s v="BAJO"/>
    <n v="0.05"/>
    <x v="1"/>
    <n v="8330742"/>
    <n v="0"/>
    <x v="6"/>
    <n v="0"/>
    <s v="N.A"/>
    <s v="N.A"/>
    <s v="5 años"/>
    <s v="JORGE MARIO AGUDELO ZAPATA"/>
    <n v="3285"/>
    <d v="2011-06-22T00:00:00"/>
    <n v="127022"/>
    <s v="EDUCACION"/>
    <s v="FONPREMAG - REAJUSTE PENSSIONAL  JULIO 28 DE 2020 SE DECLARA PROBADA LA EXCEPCIÓN DE FALTA DE LEG Y SE DESVINCULA AL DEPARTAMENTO DE ANT "/>
    <d v="2020-07-31T00:00:00"/>
    <s v="2018-12"/>
    <s v="5"/>
    <s v="2020-06"/>
    <n v="0.73268911507362433"/>
    <n v="6103843.983886675"/>
    <n v="0"/>
    <d v="2023-12-11T00:00:00"/>
    <n v="3.3643835616438356"/>
    <n v="4.1522219311981093E-2"/>
    <n v="0"/>
    <n v="0.05"/>
    <s v="REMOTA"/>
    <x v="1"/>
    <n v="0"/>
  </r>
  <r>
    <n v="534"/>
    <d v="2016-04-22T00:00:00"/>
    <d v="2016-04-02T00:00:00"/>
    <s v="JUZGADO CIVIL DEL CIRCUITO DE ANDES ANTIOQUIA"/>
    <s v="05034311300120160007800"/>
    <s v="2019"/>
    <x v="1"/>
    <s v="DEISON ALONSO HERRERA AGUDELO, OLGA MARIA GUTIERREZ CAMACHO, SANDRA MERCEDES DIAZ LOPEZ"/>
    <s v="JUAN PABLO VALENCIA GRAJALES"/>
    <n v="192922"/>
    <x v="2"/>
    <s v="RECONOCIMIENTO Y PAGO DE OTRAS PRESTACIONES SALARIALES, SOLCIALES Y SALARIOS"/>
    <s v="ALTO"/>
    <s v="ALTO"/>
    <s v="ALTO"/>
    <s v="ALTO"/>
    <n v="1"/>
    <x v="0"/>
    <n v="168632704"/>
    <n v="0.21"/>
    <x v="5"/>
    <n v="0"/>
    <s v="N.A"/>
    <s v="N.A"/>
    <s v="8 años"/>
    <s v="JORGE MARIO AGUDELO ZAPATA"/>
    <n v="3285"/>
    <d v="2011-06-22T00:00:00"/>
    <n v="127022"/>
    <s v="EDUCACION"/>
    <s v="BRILLADORA LA ESMERALDA                      GT OK"/>
    <d v="2020-07-31T00:00:00"/>
    <s v="2016-04"/>
    <s v="8"/>
    <s v="2020-06"/>
    <n v="0.799576959270904"/>
    <n v="134834824.69795042"/>
    <n v="28315313.186569586"/>
    <d v="2024-04-20T00:00:00"/>
    <n v="3.7232876712328768"/>
    <n v="4.1522219311981093E-2"/>
    <n v="27727119.077648968"/>
    <n v="1"/>
    <s v="ALTA"/>
    <x v="0"/>
    <n v="27727119.077648968"/>
  </r>
  <r>
    <n v="535"/>
    <d v="2016-02-23T00:00:00"/>
    <d v="2016-02-02T00:00:00"/>
    <s v="JUZGADO CIVIL DEL CIRCUITO DE ANDES ANTIOQUIA"/>
    <s v="05034311300120160000500"/>
    <s v="2019"/>
    <x v="1"/>
    <s v="WILSON DE J FERNANDEZ ZAPATA , SANDRA MILENA VELEZ CORREA"/>
    <s v="JUAN PABLO VALENCIA GRAJALES"/>
    <n v="192922"/>
    <x v="2"/>
    <s v="RECONOCIMIENTO Y PAGO DE OTRAS PRESTACIONES SALARIALES, SOLCIALES Y SALARIOS"/>
    <s v="ALTO"/>
    <s v="ALTO"/>
    <s v="ALTO"/>
    <s v="ALTO"/>
    <n v="1"/>
    <x v="0"/>
    <n v="64318695"/>
    <n v="1"/>
    <x v="7"/>
    <n v="0"/>
    <s v="N.A"/>
    <s v="N.A"/>
    <s v="7 años"/>
    <s v="JORGE MARIO AGUDELO ZAPATA"/>
    <n v="3285"/>
    <d v="2011-06-22T00:00:00"/>
    <n v="127022"/>
    <s v="EDUCACION"/>
    <s v="BRILLADORA LA ESMERALDA                     GT OK"/>
    <d v="2020-07-31T00:00:00"/>
    <s v="2016-02"/>
    <s v="7"/>
    <s v="2020-06"/>
    <n v="0.81112653258637668"/>
    <n v="52170600.055830725"/>
    <n v="52170600.055830725"/>
    <d v="2023-02-21T00:00:00"/>
    <n v="2.5616438356164384"/>
    <n v="4.1522219311981093E-2"/>
    <n v="51422542.08691664"/>
    <n v="1"/>
    <s v="ALTA"/>
    <x v="0"/>
    <n v="51422542.08691664"/>
  </r>
  <r>
    <n v="536"/>
    <d v="2018-05-30T00:00:00"/>
    <d v="2018-05-11T00:00:00"/>
    <s v="JUZGADO 13 ADMINISTRATIVO ORAL DE MEDELLIN ANTIOQUIA "/>
    <s v="05001333301320180017800"/>
    <s v="2019"/>
    <x v="0"/>
    <s v="LUZ AMPARO CEBALLOS DURANGO"/>
    <s v="DIANA CAROLINA ALZATE QUINTERO"/>
    <n v="165819"/>
    <x v="0"/>
    <s v="RECONOCIMIENTO Y PAGO DE OTRAS PRESTACIONES SALARIALES, SOLCIALES Y SALARIOS"/>
    <s v="BAJO"/>
    <s v="BAJO"/>
    <s v="BAJO"/>
    <s v="BAJO"/>
    <n v="0.05"/>
    <x v="1"/>
    <n v="9849901"/>
    <n v="0"/>
    <x v="7"/>
    <n v="0"/>
    <s v="N.A"/>
    <s v="N.A"/>
    <s v="5 años"/>
    <s v="JORGE MARIO AGUDELO ZAPATA"/>
    <n v="3285"/>
    <d v="2011-06-22T00:00:00"/>
    <n v="127022"/>
    <s v="EDUCACION"/>
    <s v="REUBICACIÓN SALARIAL POR ASCENSO ESCALAFON NACIONAL DOCENTE  GT OK"/>
    <d v="2020-07-31T00:00:00"/>
    <s v="2018-05"/>
    <s v="5"/>
    <s v="2020-06"/>
    <n v="0.73891229786794344"/>
    <n v="7278212.9816817539"/>
    <n v="0"/>
    <d v="2023-05-29T00:00:00"/>
    <n v="2.8273972602739725"/>
    <n v="4.1522219311981093E-2"/>
    <n v="0"/>
    <n v="0.05"/>
    <s v="REMOTA"/>
    <x v="1"/>
    <n v="0"/>
  </r>
  <r>
    <n v="537"/>
    <d v="2018-08-31T00:00:00"/>
    <d v="2018-08-02T00:00:00"/>
    <s v="JUZGADO 35 ADMINISTRATIVO ORAL DE MEDELLIN ANTIOQUIA "/>
    <s v="05001333303520180028900"/>
    <s v="2019"/>
    <x v="0"/>
    <s v="LIDYS YANETH CORRALES R"/>
    <s v="DIANA CAROLINA ALZATE QUINTERO"/>
    <n v="165819"/>
    <x v="0"/>
    <s v="RECONOCIMIENTO Y PAGO DE OTRAS PRESTACIONES SALARIALES, SOLCIALES Y SALARIOS"/>
    <s v="BAJO"/>
    <s v="BAJO"/>
    <s v="BAJO"/>
    <s v="BAJO"/>
    <n v="0.05"/>
    <x v="1"/>
    <n v="9849901"/>
    <n v="0"/>
    <x v="0"/>
    <n v="0"/>
    <s v="N.A"/>
    <s v="N.A"/>
    <s v="6 años"/>
    <s v="JORGE MARIO AGUDELO ZAPATA"/>
    <n v="3285"/>
    <d v="2011-06-22T00:00:00"/>
    <n v="127022"/>
    <s v="EDUCACION"/>
    <s v="REUBICACIÓN SALARIAL POR ASCENSO ESCALAFON NACIONAL DOCENTE  GT OK"/>
    <d v="2020-07-31T00:00:00"/>
    <s v="2018-08"/>
    <s v="6"/>
    <s v="2020-06"/>
    <n v="0.7378298404971021"/>
    <n v="7267550.8837422468"/>
    <n v="0"/>
    <d v="2024-08-29T00:00:00"/>
    <n v="4.0821917808219181"/>
    <n v="4.1522219311981093E-2"/>
    <n v="0"/>
    <n v="0.05"/>
    <s v="REMOTA"/>
    <x v="1"/>
    <n v="0"/>
  </r>
  <r>
    <n v="538"/>
    <d v="2018-01-25T00:00:00"/>
    <d v="2017-11-22T00:00:00"/>
    <s v="JUZGADO 36 ADMINISTRATIVO ORAL DE MEDELLIN ANTIOQUIA "/>
    <s v="05001333303620170061200"/>
    <s v="2019"/>
    <x v="0"/>
    <s v="LINA MARIA GALLEGO VELASQUEZ"/>
    <s v="NICOLAS OCTAVIO ARISMENDI VILLEGAS"/>
    <n v="140233"/>
    <x v="0"/>
    <s v="RECONOCIMIENTO Y PAGO DE OTRAS PRESTACIONES SALARIALES, SOLCIALES Y SALARIOS"/>
    <s v="BAJO"/>
    <s v="BAJO"/>
    <s v="BAJO"/>
    <s v="BAJO"/>
    <n v="0.05"/>
    <x v="1"/>
    <n v="8000000"/>
    <n v="0"/>
    <x v="1"/>
    <n v="0"/>
    <s v="N.A"/>
    <s v="N.A"/>
    <s v="6 años"/>
    <s v="JORGE MARIO AGUDELO ZAPATA"/>
    <n v="3285"/>
    <d v="2011-06-22T00:00:00"/>
    <n v="127022"/>
    <s v="GESTION HUMANA Y DLLO ORGANIZACIONAL"/>
    <s v="EXCLUSIÓN DEL CONCURSO INTERNO     GT OK"/>
    <d v="2020-07-31T00:00:00"/>
    <s v="2018-01"/>
    <s v="6"/>
    <s v="2020-06"/>
    <n v="0.75126308387247931"/>
    <n v="6010104.6709798342"/>
    <n v="0"/>
    <d v="2024-01-24T00:00:00"/>
    <n v="3.484931506849315"/>
    <n v="4.1522219311981093E-2"/>
    <n v="0"/>
    <n v="0.05"/>
    <s v="REMOTA"/>
    <x v="1"/>
    <n v="0"/>
  </r>
  <r>
    <n v="539"/>
    <d v="2018-04-02T00:00:00"/>
    <d v="2018-03-13T00:00:00"/>
    <s v="JUZGADO 18 ADMINISTRATIVO ORAL DE MEDELLIN ANTIOQUIA"/>
    <s v="05001333301820180006600"/>
    <s v="2019"/>
    <x v="0"/>
    <s v="GLORIA LEIDY ARIAS GALLEGO"/>
    <s v="NICOLAS OCTAVIO ARISMENDI VILLEGAS"/>
    <n v="140233"/>
    <x v="0"/>
    <s v="RECONOCIMIENTO Y PAGO DE OTRAS PRESTACIONES SALARIALES, SOLCIALES Y SALARIOS"/>
    <s v="BAJO"/>
    <s v="BAJO"/>
    <s v="BAJO"/>
    <s v="BAJO"/>
    <n v="0.05"/>
    <x v="1"/>
    <n v="3000000"/>
    <n v="0"/>
    <x v="0"/>
    <n v="0"/>
    <s v="N.A"/>
    <s v="N.A"/>
    <s v="6 años"/>
    <s v="JORGE MARIO AGUDELO ZAPATA"/>
    <n v="3285"/>
    <d v="2011-06-22T00:00:00"/>
    <n v="127022"/>
    <s v="EDUCACION"/>
    <s v="PASCUAL BRAVO              GT OK"/>
    <d v="2020-07-31T00:00:00"/>
    <s v="2018-04"/>
    <s v="6"/>
    <s v="2020-06"/>
    <n v="0.74078668525523483"/>
    <n v="2222360.0557657047"/>
    <n v="0"/>
    <d v="2024-03-31T00:00:00"/>
    <n v="3.6684931506849314"/>
    <n v="4.1522219311981093E-2"/>
    <n v="0"/>
    <n v="0.05"/>
    <s v="REMOTA"/>
    <x v="1"/>
    <n v="0"/>
  </r>
  <r>
    <n v="540"/>
    <d v="2018-06-15T00:00:00"/>
    <d v="2018-05-10T00:00:00"/>
    <s v="JUZGADO 15 LABORAL DEL CIRCUITO DE MEDELLIN ANTIOQUIA"/>
    <s v="05001310501520180031000"/>
    <s v="2019"/>
    <x v="1"/>
    <s v="MARIA DEL ROCIO CORREA"/>
    <s v="NICOLAS OCTAVIO ARISMENDI VILLEGAS"/>
    <n v="140233"/>
    <x v="2"/>
    <s v="RECONOCIMIENTO Y PAGO DE OTRAS PRESTACIONES SALARIALES, SOLCIALES Y SALARIOS"/>
    <s v="MEDIO   "/>
    <s v="MEDIO   "/>
    <s v="MEDIO   "/>
    <s v="MEDIO   "/>
    <n v="0.5"/>
    <x v="2"/>
    <n v="92734768"/>
    <n v="0.4"/>
    <x v="5"/>
    <n v="0"/>
    <s v="N.A"/>
    <s v="N.A"/>
    <s v="6 años"/>
    <s v="JORGE MARIO AGUDELO ZAPATA"/>
    <n v="3282"/>
    <d v="2011-06-22T00:00:00"/>
    <n v="127022"/>
    <s v="EDUCACION"/>
    <s v="GT OK"/>
    <d v="2020-07-31T00:00:00"/>
    <s v="2018-06"/>
    <s v="6"/>
    <s v="2020-06"/>
    <n v="0.73777124655030268"/>
    <n v="68417045.385913119"/>
    <n v="27366818.154365249"/>
    <d v="2024-06-13T00:00:00"/>
    <n v="3.871232876712329"/>
    <n v="4.1522219311981093E-2"/>
    <n v="26775983.671922285"/>
    <n v="0.5"/>
    <s v="MEDIA"/>
    <x v="2"/>
    <n v="26775983.671922285"/>
  </r>
  <r>
    <n v="541"/>
    <d v="2018-05-31T00:00:00"/>
    <d v="2018-04-20T00:00:00"/>
    <s v="JUZGADO 29 ADMINISTRATIVO ORAL DE MEDELLIN ANTIOQUIA"/>
    <s v="05001333302920180015400"/>
    <s v="2019"/>
    <x v="0"/>
    <s v="HENRY MOSQUERA MOSQUERA"/>
    <s v="LEIDY MOSQUERA CACERES"/>
    <n v="204644"/>
    <x v="0"/>
    <s v="RECONOCIMIENTO Y PAGO DE OTRAS PRESTACIONES SALARIALES, SOLCIALES Y SALARIOS"/>
    <s v="BAJO"/>
    <s v="BAJO"/>
    <s v="BAJO"/>
    <s v="BAJO"/>
    <n v="0.05"/>
    <x v="1"/>
    <n v="10033536"/>
    <n v="0"/>
    <x v="1"/>
    <n v="0"/>
    <s v="N.A"/>
    <s v="N.A"/>
    <s v="6 años"/>
    <s v="JORGE MARIO AGUDELO ZAPATA"/>
    <n v="3282"/>
    <d v="2011-06-22T00:00:00"/>
    <n v="127022"/>
    <s v="EDUCACION"/>
    <s v="GT OK        DESVINCULADOS EN AUD INIC POR FALTA DE LEJ"/>
    <d v="2020-07-31T00:00:00"/>
    <s v="2018-05"/>
    <s v="6"/>
    <s v="2020-06"/>
    <n v="0.73891229786794344"/>
    <n v="7413903.1415007338"/>
    <n v="0"/>
    <d v="2024-05-29T00:00:00"/>
    <n v="3.8301369863013699"/>
    <n v="4.1522219311981093E-2"/>
    <n v="0"/>
    <n v="0.05"/>
    <s v="REMOTA"/>
    <x v="1"/>
    <n v="0"/>
  </r>
  <r>
    <n v="542"/>
    <d v="2018-05-28T00:00:00"/>
    <d v="2018-05-22T00:00:00"/>
    <s v="JUZGADO 21 ADMINISTRATIVO ORAL DE MEDELLIN ANTIOQUIA"/>
    <s v="05001333302120180019300"/>
    <s v="2019"/>
    <x v="0"/>
    <s v="RODOLFO MIGUEL FERNANDEZ MERCADO"/>
    <s v="JULIA FERNANDA MUÑOZ RINCON"/>
    <n v="215278"/>
    <x v="0"/>
    <s v="RECONOCIMIENTO Y PAGO DE OTRAS PRESTACIONES SALARIALES, SOLCIALES Y SALARIOS"/>
    <s v="MEDIO   "/>
    <s v="MEDIO   "/>
    <s v="MEDIO   "/>
    <s v="MEDIO   "/>
    <n v="0.5"/>
    <x v="2"/>
    <n v="68500000"/>
    <n v="0.4"/>
    <x v="7"/>
    <n v="0"/>
    <s v="N.A"/>
    <s v="N.A"/>
    <s v="6 años"/>
    <s v="JORGE MARIO AGUDELO ZAPATA"/>
    <n v="3282"/>
    <d v="2011-06-22T00:00:00"/>
    <n v="127022"/>
    <s v="EDUCACION"/>
    <s v="GT OK"/>
    <d v="2020-07-31T00:00:00"/>
    <s v="2018-05"/>
    <s v="6"/>
    <s v="2020-06"/>
    <n v="0.73891229786794344"/>
    <n v="50615492.403954126"/>
    <n v="20246196.961581651"/>
    <d v="2024-05-26T00:00:00"/>
    <n v="3.8219178082191783"/>
    <n v="4.1522219311981093E-2"/>
    <n v="19814601.183832675"/>
    <n v="0.5"/>
    <s v="MEDIA"/>
    <x v="2"/>
    <n v="19814601.183832675"/>
  </r>
  <r>
    <n v="543"/>
    <d v="2018-02-27T00:00:00"/>
    <d v="2018-01-16T00:00:00"/>
    <s v="JUZGADO 11 ADMINISTRATIVO ORAL DE MEDELLIN ANTIOQUIA"/>
    <s v="05001333301120180000400"/>
    <s v="2019"/>
    <x v="0"/>
    <s v="YUSMARY MUÑOZ ALZATE"/>
    <s v="LIZETH JOHANA CARRANZA LOPEZ"/>
    <n v="263831"/>
    <x v="0"/>
    <s v="RECONOCIMIENTO Y PAGO DE OTRAS PRESTACIONES SALARIALES, SOLCIALES Y SALARIOS"/>
    <s v="MEDIO   "/>
    <s v="MEDIO   "/>
    <s v="MEDIO   "/>
    <s v="MEDIO   "/>
    <n v="0.5"/>
    <x v="2"/>
    <n v="75320461"/>
    <n v="0.4"/>
    <x v="3"/>
    <n v="0"/>
    <s v="N.A"/>
    <s v="N.A"/>
    <s v="4 años"/>
    <s v="JORGE MARIO AGUDELO ZAPATA"/>
    <n v="3282"/>
    <d v="2011-06-22T00:00:00"/>
    <n v="127022"/>
    <s v="EDUCACION"/>
    <s v="GT OK"/>
    <d v="2020-07-31T00:00:00"/>
    <s v="2018-02"/>
    <s v="4"/>
    <s v="2020-06"/>
    <n v="0.74599443734185067"/>
    <n v="56188644.924023807"/>
    <n v="22475457.969609525"/>
    <d v="2022-02-26T00:00:00"/>
    <n v="1.5753424657534247"/>
    <n v="4.1522219311981093E-2"/>
    <n v="22276720.682042006"/>
    <n v="0.5"/>
    <s v="MEDIA"/>
    <x v="2"/>
    <n v="22276720.682042006"/>
  </r>
  <r>
    <n v="544"/>
    <d v="2018-11-09T00:00:00"/>
    <d v="2018-11-01T00:00:00"/>
    <s v="JUZGADO PROMISCUO DEL CIRCUITO DEL BAGRE ANTIOQUIA"/>
    <s v="05250318900120180010400"/>
    <s v="2019"/>
    <x v="1"/>
    <s v="SORAYA RIVAS CORDOBA"/>
    <s v="JULIA FERNANDA MUÑOZ RINCON"/>
    <n v="215278"/>
    <x v="2"/>
    <s v="RECONOCIMIENTO Y PAGO DE OTRAS PRESTACIONES SALARIALES, SOLCIALES Y SALARIOS"/>
    <s v="MEDIO   "/>
    <s v="MEDIO   "/>
    <s v="MEDIO   "/>
    <s v="MEDIO   "/>
    <n v="0.5"/>
    <x v="2"/>
    <n v="75320461"/>
    <n v="0.4"/>
    <x v="1"/>
    <n v="0"/>
    <s v="N.A"/>
    <s v="N.A"/>
    <s v="6 años"/>
    <s v="JORGE MARIO AGUDELO ZAPATA"/>
    <n v="3282"/>
    <d v="2011-06-22T00:00:00"/>
    <n v="127022"/>
    <s v="EDUCACION"/>
    <s v="GT OK"/>
    <d v="2020-07-31T00:00:00"/>
    <s v="2018-11"/>
    <s v="6"/>
    <s v="2020-06"/>
    <n v="0.73486768506759159"/>
    <n v="55350572.813293815"/>
    <n v="22140229.125317529"/>
    <d v="2024-11-07T00:00:00"/>
    <n v="4.2739726027397262"/>
    <n v="4.1522219311981093E-2"/>
    <n v="21613102.565177787"/>
    <n v="0.5"/>
    <s v="MEDIA"/>
    <x v="2"/>
    <n v="21613102.565177787"/>
  </r>
  <r>
    <n v="545"/>
    <d v="2018-11-09T00:00:00"/>
    <d v="2018-11-01T00:00:00"/>
    <s v="JUZGADO PROMISCUO DEL CIRCUITO DEL BAGRE ANTIOQUIA"/>
    <s v="05250318900120180010500"/>
    <s v="2019"/>
    <x v="1"/>
    <s v="YENY DEL CARMEN GOMEZ AVILA"/>
    <s v="JULIA FERNANDA MUÑOZ RINCON"/>
    <n v="215278"/>
    <x v="2"/>
    <s v="RECONOCIMIENTO Y PAGO DE OTRAS PRESTACIONES SALARIALES, SOLCIALES Y SALARIOS"/>
    <s v="MEDIO   "/>
    <s v="MEDIO   "/>
    <s v="MEDIO   "/>
    <s v="MEDIO   "/>
    <n v="0.5"/>
    <x v="2"/>
    <n v="75320461"/>
    <n v="0.4"/>
    <x v="5"/>
    <n v="0"/>
    <s v="N.A"/>
    <s v="N.A"/>
    <s v="6 años"/>
    <s v="JORGE MARIO AGUDELO ZAPATA"/>
    <n v="3282"/>
    <d v="2011-06-22T00:00:00"/>
    <n v="127022"/>
    <s v="EDUCACION"/>
    <s v="GT OK"/>
    <d v="2020-07-31T00:00:00"/>
    <s v="2018-11"/>
    <s v="6"/>
    <s v="2020-06"/>
    <n v="0.73486768506759159"/>
    <n v="55350572.813293815"/>
    <n v="22140229.125317529"/>
    <d v="2024-11-07T00:00:00"/>
    <n v="4.2739726027397262"/>
    <n v="4.1522219311981093E-2"/>
    <n v="21613102.565177787"/>
    <n v="0.5"/>
    <s v="MEDIA"/>
    <x v="2"/>
    <n v="21613102.565177787"/>
  </r>
  <r>
    <n v="546"/>
    <d v="2018-01-15T00:00:00"/>
    <d v="2018-11-01T00:00:00"/>
    <s v="JUZGADO PROMISCUO DEL CIRCUITO DE AMALFI ANTIOQUIA"/>
    <s v="05031318900120180021100"/>
    <s v="2019"/>
    <x v="1"/>
    <s v="JUAN ANDRÉS BUILES MUÑETÓN"/>
    <s v="JULIA FERNANDA MUÑOZ RINCON"/>
    <n v="215278"/>
    <x v="2"/>
    <s v="RECONOCIMIENTO Y PAGO DE OTRAS PRESTACIONES SALARIALES, SOLCIALES Y SALARIOS"/>
    <s v="MEDIO   "/>
    <s v="MEDIO   "/>
    <s v="MEDIO   "/>
    <s v="MEDIO   "/>
    <n v="0.5"/>
    <x v="2"/>
    <n v="75320461"/>
    <n v="0.4"/>
    <x v="5"/>
    <n v="0"/>
    <s v="N.A"/>
    <s v="N.A"/>
    <s v="6 años"/>
    <s v="JORGE MARIO AGUDELO ZAPATA"/>
    <n v="3282"/>
    <d v="2011-06-22T00:00:00"/>
    <n v="127022"/>
    <s v="EDUCACION"/>
    <s v="GT OK"/>
    <d v="2020-07-31T00:00:00"/>
    <s v="2018-01"/>
    <s v="6"/>
    <s v="2020-06"/>
    <n v="0.75126308387247931"/>
    <n v="56585481.809556805"/>
    <n v="22634192.723822724"/>
    <d v="2024-01-14T00:00:00"/>
    <n v="3.4575342465753423"/>
    <n v="4.1522219311981093E-2"/>
    <n v="22197246.022585455"/>
    <n v="0.5"/>
    <s v="MEDIA"/>
    <x v="2"/>
    <n v="22197246.022585455"/>
  </r>
  <r>
    <n v="547"/>
    <d v="2019-02-07T00:00:00"/>
    <d v="2019-09-07T00:00:00"/>
    <s v="JUZGADO PROMISCUO DEL CIRCUITO DE AMAGÁ ANTIOQUIA"/>
    <s v="05030318900120190001700"/>
    <s v="2019"/>
    <x v="1"/>
    <s v="LUZ MARY ACEVEDO GÓMEZ"/>
    <s v="JULIA FERNANDA MUÑOZ RINCON"/>
    <n v="215278"/>
    <x v="2"/>
    <s v="RECONOCIMIENTO Y PAGO DE OTRAS PRESTACIONES SALARIALES, SOLCIALES Y SALARIOS"/>
    <s v="MEDIO   "/>
    <s v="MEDIO   "/>
    <s v="MEDIO   "/>
    <s v="MEDIO   "/>
    <n v="0.5"/>
    <x v="2"/>
    <n v="41680765"/>
    <n v="0.4"/>
    <x v="5"/>
    <n v="0"/>
    <s v="N.A"/>
    <s v="N.A"/>
    <s v="6 años"/>
    <s v="JORGE MARIO AGUDELO ZAPATA"/>
    <n v="3282"/>
    <d v="2011-06-22T00:00:00"/>
    <n v="127022"/>
    <s v="EDUCACION"/>
    <s v="GT OK"/>
    <d v="2020-07-31T00:00:00"/>
    <s v="2019-02"/>
    <s v="6"/>
    <s v="2020-06"/>
    <n v="1.0374579956513144"/>
    <n v="43242042.914113455"/>
    <n v="17296817.165645383"/>
    <d v="2025-02-05T00:00:00"/>
    <n v="4.5205479452054798"/>
    <n v="4.1522219311981093E-2"/>
    <n v="16861548.201938551"/>
    <n v="0.5"/>
    <s v="MEDIA"/>
    <x v="2"/>
    <n v="16861548.201938551"/>
  </r>
  <r>
    <n v="548"/>
    <d v="2019-02-15T00:00:00"/>
    <d v="2019-02-07T00:00:00"/>
    <s v="JUZGADO PROMISCUO DEL CIRCUITO DE AMAGÁ ANTIOQUIA"/>
    <s v="05030318900120190001500"/>
    <s v="2019"/>
    <x v="1"/>
    <s v="GLORIA PATRICIA BOLIVAR"/>
    <s v="JULIA FERNANDA MUÑOZ RINCON"/>
    <n v="215278"/>
    <x v="2"/>
    <s v="RECONOCIMIENTO Y PAGO DE OTRAS PRESTACIONES SALARIALES, SOLCIALES Y SALARIOS"/>
    <s v="MEDIO   "/>
    <s v="MEDIO   "/>
    <s v="MEDIO   "/>
    <s v="MEDIO   "/>
    <n v="0.5"/>
    <x v="2"/>
    <n v="41680765"/>
    <n v="0.4"/>
    <x v="10"/>
    <n v="0"/>
    <s v="N.A"/>
    <s v="N.A"/>
    <s v="6 años"/>
    <s v="JORGE MARIO AGUDELO ZAPATA"/>
    <n v="3282"/>
    <d v="2011-06-22T00:00:00"/>
    <n v="127022"/>
    <s v="EDUCACION"/>
    <s v="GT OK"/>
    <d v="2020-07-31T00:00:00"/>
    <s v="2019-02"/>
    <s v="6"/>
    <s v="2020-06"/>
    <n v="1.0374579956513144"/>
    <n v="43242042.914113455"/>
    <n v="17296817.165645383"/>
    <d v="2025-02-13T00:00:00"/>
    <n v="4.5424657534246577"/>
    <n v="4.1522219311981093E-2"/>
    <n v="16859464.714993119"/>
    <n v="0.5"/>
    <s v="MEDIA"/>
    <x v="2"/>
    <n v="16859464.714993119"/>
  </r>
  <r>
    <n v="549"/>
    <d v="2018-09-19T00:00:00"/>
    <d v="2018-08-13T00:00:00"/>
    <s v="JUZGADO 24 ADMINISTRATIVO ORAL DE MEDELLIN ANTIOQUIA"/>
    <s v="05001333302420180031300"/>
    <s v="2019"/>
    <x v="0"/>
    <s v="MARTHA ISABEL HERNANDEZ ROMERO"/>
    <s v="ALAN RAUL BARRAGAN CUTA"/>
    <n v="203124"/>
    <x v="3"/>
    <s v="OTRAS"/>
    <s v="BAJO"/>
    <s v="BAJO"/>
    <s v="BAJO"/>
    <s v="BAJO"/>
    <n v="0.05"/>
    <x v="1"/>
    <n v="170491569"/>
    <n v="0"/>
    <x v="7"/>
    <n v="0"/>
    <s v="N.A"/>
    <s v="N.A"/>
    <s v="6 años"/>
    <s v="JORGE MARIO AGUDELO ZAPATA"/>
    <n v="3285"/>
    <d v="2011-06-22T00:00:00"/>
    <n v="127022"/>
    <s v="HACIENDA"/>
    <s v="GT OK         OBSERVACIÓN: DESVINCULADOS EN AUD INICIAL POR FALTA DE LEG"/>
    <d v="2020-07-31T00:00:00"/>
    <s v="2018-09"/>
    <s v="6"/>
    <s v="2020-06"/>
    <n v="0.73661443780017011"/>
    <n v="125586551.24860391"/>
    <n v="0"/>
    <d v="2024-09-17T00:00:00"/>
    <n v="4.1342465753424653"/>
    <n v="4.1522219311981093E-2"/>
    <n v="0"/>
    <n v="0.05"/>
    <s v="REMOTA"/>
    <x v="1"/>
    <n v="0"/>
  </r>
  <r>
    <n v="550"/>
    <d v="2018-04-30T00:00:00"/>
    <d v="2018-04-02T00:00:00"/>
    <s v="TRIBUNAL ADMINISTRATIVO  DE MEDELLIN ANTIOQUIA   "/>
    <s v="05001233300020180066900"/>
    <s v="2019"/>
    <x v="0"/>
    <s v="SILVANA RAMIREZ ARIAS"/>
    <s v="SILVANA RAMIREZ ARIAS"/>
    <n v="308460"/>
    <x v="5"/>
    <s v="ORDENANZA"/>
    <s v="BAJO"/>
    <s v="BAJO"/>
    <s v="BAJO"/>
    <s v="BAJO"/>
    <n v="0.05"/>
    <x v="1"/>
    <n v="0"/>
    <n v="0"/>
    <x v="5"/>
    <n v="0"/>
    <s v="N.A"/>
    <s v="N.A"/>
    <s v="7 años"/>
    <s v="JORGE MARIO AGUDELO ZAPATA"/>
    <n v="3285"/>
    <d v="2011-06-22T00:00:00"/>
    <n v="127022"/>
    <s v="ASAMBLEA DEPARTAMENTAL"/>
    <s v="NULIDAD SIMPLE DE ORDENANZAGT OK"/>
    <d v="2020-07-31T00:00:00"/>
    <s v="2018-04"/>
    <s v="7"/>
    <s v="2020-06"/>
    <n v="0.74078668525523483"/>
    <n v="0"/>
    <n v="0"/>
    <d v="2025-04-28T00:00:00"/>
    <n v="4.7452054794520544"/>
    <n v="4.1522219311981093E-2"/>
    <n v="0"/>
    <n v="0.05"/>
    <s v="REMOTA"/>
    <x v="1"/>
    <n v="0"/>
  </r>
  <r>
    <n v="551"/>
    <d v="2015-05-26T00:00:00"/>
    <d v="2015-02-13T00:00:00"/>
    <s v="TRIBUNAL ADMINISTRATIVO  DE MEDELLIN ANTIOQUIA "/>
    <s v="05001233300020150032200"/>
    <s v="2019"/>
    <x v="0"/>
    <s v="OLGA CECILIA VANEGAS"/>
    <s v="DARWIN DE JESUS ORTEGA BOTERO"/>
    <n v="204402"/>
    <x v="0"/>
    <s v="RELIQUIDACIÓN DE LA PENSIÓN"/>
    <s v="BAJO"/>
    <s v="BAJO"/>
    <s v="BAJO"/>
    <s v="BAJO"/>
    <n v="0.05"/>
    <x v="1"/>
    <n v="31968625"/>
    <n v="0"/>
    <x v="0"/>
    <n v="0"/>
    <s v="N.A"/>
    <s v="N.A"/>
    <s v="7 años"/>
    <s v="JORGE MARIO AGUDELO ZAPATA"/>
    <n v="3285"/>
    <d v="2011-06-22T00:00:00"/>
    <n v="127022"/>
    <s v="GESTION HUMANA Y DLLO ORGANIZACIONAL"/>
    <s v="GT OK"/>
    <d v="2020-07-31T00:00:00"/>
    <s v="2015-05"/>
    <s v="7"/>
    <s v="2020-06"/>
    <n v="0.86073201793714027"/>
    <n v="27516419.106925711"/>
    <n v="0"/>
    <d v="2022-05-24T00:00:00"/>
    <n v="1.8136986301369864"/>
    <n v="4.1522219311981093E-2"/>
    <n v="0"/>
    <n v="0.05"/>
    <s v="REMOTA"/>
    <x v="1"/>
    <n v="0"/>
  </r>
  <r>
    <n v="552"/>
    <d v="2017-11-17T00:00:00"/>
    <d v="2017-11-02T00:00:00"/>
    <s v="JUZGADO 21 ADMINISTRATIVO ORAL DE MEDELLIN ANTIOQUIA"/>
    <s v="05001333302120170054000"/>
    <s v="2019"/>
    <x v="0"/>
    <s v="GASTON CHAVERRA LOZANO Y OTRO"/>
    <s v="LUZ URREGO CHAVARRIA"/>
    <n v="152122"/>
    <x v="0"/>
    <s v="RELIQUIDACIÓN DE LA PENSIÓN"/>
    <s v="BAJO"/>
    <s v="BAJO"/>
    <s v="BAJO"/>
    <s v="BAJO"/>
    <n v="0.05"/>
    <x v="1"/>
    <n v="37000000"/>
    <n v="0"/>
    <x v="1"/>
    <n v="0"/>
    <s v="N.A"/>
    <s v="N.A"/>
    <s v="6 años"/>
    <s v="JORGE MARIO AGUDELO ZAPATA"/>
    <n v="3285"/>
    <d v="2011-06-22T00:00:00"/>
    <n v="127022"/>
    <s v="EDUCACION"/>
    <s v="GT OK"/>
    <d v="2020-07-31T00:00:00"/>
    <s v="2017-11"/>
    <s v="6"/>
    <s v="2020-06"/>
    <n v="0.75888387549827907"/>
    <n v="28078703.393436324"/>
    <n v="0"/>
    <d v="2023-11-16T00:00:00"/>
    <n v="3.2958904109589042"/>
    <n v="4.1522219311981093E-2"/>
    <n v="0"/>
    <n v="0.05"/>
    <s v="REMOTA"/>
    <x v="1"/>
    <n v="0"/>
  </r>
  <r>
    <n v="553"/>
    <d v="2008-07-02T00:00:00"/>
    <d v="2008-04-07T00:00:00"/>
    <s v="TRIBUNAL ADMINISTRATIVO  DE MEDELLIN ANTIOQUIA "/>
    <s v="05001233100020080052100"/>
    <s v="2019"/>
    <x v="0"/>
    <s v="ASOCIACION DEPORTIVA DE BELEN "/>
    <s v="GABRIEL RAVE ARISTIZABAL"/>
    <n v="25892"/>
    <x v="3"/>
    <s v="OTRAS"/>
    <s v="BAJO"/>
    <s v="BAJO"/>
    <s v="BAJO"/>
    <s v="BAJO"/>
    <n v="0.05"/>
    <x v="1"/>
    <n v="0"/>
    <n v="0"/>
    <x v="1"/>
    <n v="0"/>
    <s v="N.A"/>
    <s v="N.A"/>
    <s v="15 años"/>
    <s v="JORGE MARIO AGUDELO ZAPATA"/>
    <n v="3285"/>
    <d v="2011-06-22T00:00:00"/>
    <n v="127022"/>
    <s v="GENERAL"/>
    <s v="NULIDAD DE LA RESOLUCIÓN QUE CANCELÓ LA PERSONERÍA JURÍDICA DE LA ASOCIACIÓN        GT OK"/>
    <d v="2020-07-31T00:00:00"/>
    <s v="2008-07"/>
    <s v="15"/>
    <s v="2020-06"/>
    <n v="1.0609455239090395"/>
    <n v="0"/>
    <n v="0"/>
    <d v="2023-06-29T00:00:00"/>
    <n v="2.9123287671232876"/>
    <n v="4.1522219311981093E-2"/>
    <n v="0"/>
    <n v="0.05"/>
    <s v="REMOTA"/>
    <x v="1"/>
    <n v="0"/>
  </r>
  <r>
    <n v="554"/>
    <d v="2012-09-27T00:00:00"/>
    <d v="2012-08-13T00:00:00"/>
    <s v="JUZGADO 27 ADMINISTRATIVO ORAL DE MEDELLIN ANTIOQUIA"/>
    <s v="05001333302720120012500"/>
    <s v="2019"/>
    <x v="0"/>
    <s v="YADIRA MARIA MADRIGAL OCHOA"/>
    <s v="JAVIER VILLEGAS POSADA"/>
    <n v="20944"/>
    <x v="1"/>
    <s v="ACCIDENTE DE TRANSITO"/>
    <s v="BAJO"/>
    <s v="BAJO"/>
    <s v="BAJO"/>
    <s v="BAJO"/>
    <n v="0.05"/>
    <x v="1"/>
    <n v="19000000"/>
    <n v="0"/>
    <x v="1"/>
    <n v="0"/>
    <s v="N.A"/>
    <n v="0"/>
    <s v="11 años"/>
    <s v="JORGE MARIO AGUDELO ZAPATA"/>
    <n v="3285"/>
    <d v="2011-06-22T00:00:00"/>
    <n v="127022"/>
    <s v="INFRAESTRUCTURA"/>
    <s v="GT OK"/>
    <d v="2020-07-31T00:00:00"/>
    <s v="2012-09"/>
    <s v="11"/>
    <s v="2020-06"/>
    <n v="0.93985918354073683"/>
    <n v="17857324.487273999"/>
    <n v="0"/>
    <d v="2023-09-25T00:00:00"/>
    <n v="3.1534246575342464"/>
    <n v="4.1522219311981093E-2"/>
    <n v="0"/>
    <n v="0.05"/>
    <s v="REMOTA"/>
    <x v="1"/>
    <n v="0"/>
  </r>
  <r>
    <n v="555"/>
    <d v="2018-12-13T00:00:00"/>
    <d v="2018-12-11T00:00:00"/>
    <s v="JUZGADO 30 ADMINISTRATIVO ORAL DE MEDELLIN ANTIOQUIA"/>
    <s v="05001333303020180048900"/>
    <s v="2019"/>
    <x v="0"/>
    <s v="GLORIA ELENA CADAVID MADRID"/>
    <s v="LUIS ALFONSO BRAVO RESTREPO"/>
    <n v="79079"/>
    <x v="1"/>
    <s v="FALLA EN EL SERVICIO OTRAS CAUSAS"/>
    <s v="MEDIO   "/>
    <s v="ALTO"/>
    <s v="BAJO"/>
    <s v="BAJO"/>
    <n v="0.47249999999999998"/>
    <x v="2"/>
    <n v="263392527"/>
    <n v="0.6"/>
    <x v="5"/>
    <n v="0"/>
    <s v="N.A"/>
    <s v="N.A"/>
    <s v="10 años"/>
    <s v="JORGE MARIO AGUDELO ZAPATA"/>
    <n v="3285"/>
    <d v="2011-06-22T00:00:00"/>
    <n v="127022"/>
    <s v="MINAS"/>
    <s v="GT OK"/>
    <d v="2020-07-31T00:00:00"/>
    <s v="2018-12"/>
    <s v="10"/>
    <s v="2020-06"/>
    <n v="0.73268911507362433"/>
    <n v="192984837.5246357"/>
    <n v="115790902.51478142"/>
    <d v="2028-12-10T00:00:00"/>
    <n v="8.367123287671232"/>
    <n v="4.1522219311981093E-2"/>
    <n v="110455461.78651543"/>
    <n v="0.47249999999999998"/>
    <s v="MEDIA"/>
    <x v="2"/>
    <n v="110455461.78651543"/>
  </r>
  <r>
    <n v="556"/>
    <d v="2015-08-18T00:00:00"/>
    <d v="2015-07-16T00:00:00"/>
    <s v="TRIBUNAL ADMINISTRATIVO DE ANTIOQUIA"/>
    <s v="05001233300020150146000"/>
    <s v="2019"/>
    <x v="0"/>
    <s v="CIUDADELA INDUSTRIAL DEL NORTE S.A.S"/>
    <s v="CATALINA OTERO FRANCO"/>
    <n v="132098"/>
    <x v="3"/>
    <s v="VALORIZACION"/>
    <s v="MEDIO   "/>
    <s v="MEDIO   "/>
    <s v="MEDIO   "/>
    <s v="MEDIO   "/>
    <n v="0.5"/>
    <x v="2"/>
    <n v="1780303279"/>
    <n v="1"/>
    <x v="6"/>
    <n v="0"/>
    <s v="N.A"/>
    <s v="N.A"/>
    <s v="9 años"/>
    <s v="JORGE MARIO AGUDELO ZAPATA"/>
    <n v="3285"/>
    <d v="2011-06-22T00:00:00"/>
    <n v="127022"/>
    <s v="INFRAESTRUCTURA"/>
    <s v="GT OK       No se cuantifica valor para provisión, en tanto al tratarse de una contribuación, la pretensión del demandante va encaminada a que el juez absuelva la obligación de pago que tiene con la entidad, sin que exista prueba en el expediente de que el contribuyente haya pagado para efectos de provisionar devoluación alguna."/>
    <d v="2020-07-31T00:00:00"/>
    <s v="2015-08"/>
    <s v="9"/>
    <s v="2020-06"/>
    <n v="0.85413954863106623"/>
    <n v="1520627439.1514671"/>
    <n v="1520627439.1514671"/>
    <d v="2024-08-15T00:00:00"/>
    <n v="4.043835616438356"/>
    <n v="4.1522219311981093E-2"/>
    <n v="1486350816.8243721"/>
    <n v="0.5"/>
    <s v="MEDIA"/>
    <x v="2"/>
    <n v="1486350816.8243721"/>
  </r>
  <r>
    <n v="557"/>
    <d v="2014-07-28T00:00:00"/>
    <d v="2014-06-04T00:00:00"/>
    <s v="JUZGADO 11 ADMINISTRATIVO ORAL DE MEDELLÍN"/>
    <s v="05001333301120140073800"/>
    <s v="2019"/>
    <x v="0"/>
    <s v="MARIA ELIZABETH CANO  ECHEVERRY, LUIS FERNANDO MORALES LEGARDA, YEISON LUIS MORALES CANO, LUIS DANIEL MORALES CANO"/>
    <s v="EMMANUEL ARIAS FRANCO"/>
    <s v="168.584 C.S DE LA J"/>
    <x v="1"/>
    <s v="ACCIDENTE DE TRANSITO"/>
    <s v="MEDIO   "/>
    <s v="MEDIO   "/>
    <s v="ALTO"/>
    <s v="ALTO"/>
    <n v="0.72499999999999998"/>
    <x v="0"/>
    <n v="384591444"/>
    <n v="1"/>
    <x v="4"/>
    <n v="67938230"/>
    <s v="N.A"/>
    <s v="N.A"/>
    <s v="8 años"/>
    <s v="JORGE MARIO AGUDELO ZAPATA"/>
    <n v="3285"/>
    <d v="2011-06-22T00:00:00"/>
    <n v="127022"/>
    <s v="INFRAESTRUCTURA"/>
    <s v="GT OK"/>
    <d v="2020-07-31T00:00:00"/>
    <s v="2014-07"/>
    <s v="8"/>
    <s v="2020-06"/>
    <n v="0.89647995697306138"/>
    <n v="344778521.16932756"/>
    <n v="344778521.16932756"/>
    <d v="2022-07-26T00:00:00"/>
    <n v="1.9863013698630136"/>
    <n v="4.1522219311981093E-2"/>
    <n v="340938983.88014591"/>
    <n v="0.72499999999999998"/>
    <s v="ALTA"/>
    <x v="0"/>
    <n v="67938230"/>
  </r>
  <r>
    <n v="558"/>
    <d v="2016-11-01T00:00:00"/>
    <d v="2016-09-16T00:00:00"/>
    <s v="TRIBUNAL ADMINISTRATIVO ORAL DE ANTIOQUIA"/>
    <s v="05001233300020160207100"/>
    <s v="2019"/>
    <x v="0"/>
    <s v="CESAR ESCOBAR PINTO"/>
    <s v="CESAR ESCOBAR PINTO"/>
    <s v="N.A"/>
    <x v="5"/>
    <s v="IMPUESTOS"/>
    <s v="MEDIO   "/>
    <s v="MEDIO   "/>
    <s v="BAJO"/>
    <s v="MEDIO   "/>
    <n v="0.45500000000000002"/>
    <x v="2"/>
    <n v="0"/>
    <n v="0"/>
    <x v="0"/>
    <m/>
    <s v="N.A"/>
    <n v="0"/>
    <s v="8 años"/>
    <s v="JORGE MARIO AGUDELO ZAPATA"/>
    <n v="3285"/>
    <d v="2011-06-22T00:00:00"/>
    <n v="127022"/>
    <s v="HACIENDA"/>
    <s v="GT OK                  ordenanza 62 de 2014"/>
    <d v="2020-07-31T00:00:00"/>
    <s v="2016-11"/>
    <s v="8"/>
    <s v="2020-06"/>
    <n v="0.79016316489215555"/>
    <n v="0"/>
    <n v="0"/>
    <d v="2024-10-30T00:00:00"/>
    <n v="4.2520547945205482"/>
    <n v="4.1522219311981093E-2"/>
    <n v="0"/>
    <n v="0.45500000000000002"/>
    <s v="MEDIA"/>
    <x v="2"/>
    <n v="0"/>
  </r>
  <r>
    <n v="559"/>
    <d v="2019-01-14T00:00:00"/>
    <d v="2018-12-06T00:00:00"/>
    <s v="JUZGADO CIVIL DEL CIRCUITO DE FREDONIA ANTIOQUIA"/>
    <s v="05282311300120180008500"/>
    <s v="2019"/>
    <x v="1"/>
    <s v="LILIANA MARIA HERRERA VELEZ, SANDRA BIBIANA MEJIA GAVIRIA, GLADIS DE MARIA ORTIZ SANMARTIN, MARIBEL ORTIZ SANMARTIN"/>
    <s v="BEATRIZ ELENA BEDOYA ORREGO"/>
    <n v="72852"/>
    <x v="2"/>
    <s v="RECONOCIMIENTO Y PAGO DE OTRAS PRESTACIONES SALARIALES, SOLCIALES Y SALARIOS"/>
    <s v="MEDIO   "/>
    <s v="MEDIO   "/>
    <s v="MEDIO   "/>
    <s v="MEDIO   "/>
    <n v="0.5"/>
    <x v="2"/>
    <n v="455000000"/>
    <n v="0.4"/>
    <x v="5"/>
    <n v="0"/>
    <s v="N.A"/>
    <s v="N.A"/>
    <s v="6 años"/>
    <s v="JORGE MARIO AGUDELO ZAPATA"/>
    <n v="3285"/>
    <d v="2011-06-22T00:00:00"/>
    <n v="127022"/>
    <s v="EDUCACION"/>
    <s v="GT OK                    PASCUAL BRAVO"/>
    <d v="2020-07-31T00:00:00"/>
    <s v="2019-01"/>
    <s v="6"/>
    <s v="2020-06"/>
    <n v="1.0434541229259338"/>
    <n v="474771625.93129987"/>
    <n v="189908650.37251997"/>
    <d v="2025-01-12T00:00:00"/>
    <n v="4.4547945205479449"/>
    <n v="4.1522219311981093E-2"/>
    <n v="185198302.18080634"/>
    <n v="0.5"/>
    <s v="MEDIA"/>
    <x v="2"/>
    <n v="185198302.18080634"/>
  </r>
  <r>
    <n v="560"/>
    <d v="2019-01-24T00:00:00"/>
    <d v="2019-01-14T00:00:00"/>
    <s v="JUZGADO 31 ADMINISTRATIVO ORAL DE MEDELLIN ANTIOQUIA"/>
    <s v="05001333303120190000300"/>
    <s v="2019"/>
    <x v="0"/>
    <s v="CERVUNIÓN S.A"/>
    <s v="ADRIANA BUITRAGO HERRERA"/>
    <n v="226996"/>
    <x v="3"/>
    <s v="IMPUESTOS"/>
    <s v="BAJO"/>
    <s v="BAJO"/>
    <s v="BAJO"/>
    <s v="BAJO"/>
    <n v="0.05"/>
    <x v="1"/>
    <n v="546424"/>
    <n v="0"/>
    <x v="1"/>
    <n v="0"/>
    <s v="N.A"/>
    <s v="N.A"/>
    <s v="6 años"/>
    <s v="JORGE MARIO AGUDELO ZAPATA"/>
    <n v="3285"/>
    <d v="2011-06-22T00:00:00"/>
    <n v="127022"/>
    <s v="HACIENDA"/>
    <s v="NULIDAD DE LA RESOLUCIÓN QUE IMPONE UNA SANCIÓN POR MOVILIZAR MERCANCIA  DENTRO DE TERMINO LEGAL CERVEZAS. GT OK"/>
    <d v="2020-07-31T00:00:00"/>
    <s v="2019-01"/>
    <s v="6"/>
    <s v="2020-06"/>
    <n v="1.0434541229259338"/>
    <n v="570168.37566568039"/>
    <n v="0"/>
    <d v="2025-01-22T00:00:00"/>
    <n v="4.4821917808219176"/>
    <n v="4.1522219311981093E-2"/>
    <n v="0"/>
    <n v="0.05"/>
    <s v="REMOTA"/>
    <x v="1"/>
    <n v="0"/>
  </r>
  <r>
    <n v="561"/>
    <d v="2019-08-22T00:00:00"/>
    <d v="2019-07-29T00:00:00"/>
    <s v="JUZGADO 35 ADMINISTRATIVO ORAL DE MEDELLIN ANTIOQUIA"/>
    <s v="05001333303520190033000"/>
    <s v="2019"/>
    <x v="0"/>
    <s v="CERVUNIÓN S.A"/>
    <s v="NYDIA VALERIA SALAMANCA"/>
    <n v="194329"/>
    <x v="3"/>
    <s v="IMPUESTOS"/>
    <s v="BAJO"/>
    <s v="BAJO"/>
    <s v="BAJO"/>
    <s v="BAJO"/>
    <n v="0.05"/>
    <x v="1"/>
    <n v="4880000"/>
    <n v="0"/>
    <x v="5"/>
    <n v="0"/>
    <s v="N.A"/>
    <s v="N.A"/>
    <s v="6 años"/>
    <s v="JORGE MARIO AGUDELO ZAPATA"/>
    <n v="3285"/>
    <d v="2011-06-22T00:00:00"/>
    <n v="127022"/>
    <s v="HACIENDA"/>
    <s v="NULIDAD DE LA RESOLUCIÓN QUE IMPONE UNA SANCIÓN POR MOVILIZAR MERCANCIA  DENTRO DE TERMINO LEGAL CERVEZAS. GT OK"/>
    <d v="2020-07-31T00:00:00"/>
    <s v="2019-08"/>
    <s v="6"/>
    <s v="2020-06"/>
    <n v="1.0188294671454916"/>
    <n v="4971887.7996699987"/>
    <n v="0"/>
    <d v="2025-08-20T00:00:00"/>
    <n v="5.0575342465753428"/>
    <n v="4.1522219311981093E-2"/>
    <n v="0"/>
    <n v="0.05"/>
    <s v="REMOTA"/>
    <x v="1"/>
    <n v="0"/>
  </r>
  <r>
    <n v="562"/>
    <d v="2018-11-28T00:00:00"/>
    <d v="2018-04-06T00:00:00"/>
    <s v="TRIBUNAL ADMINISTRATIVO ORAL DE ANTIOQUIA"/>
    <s v="05001233300020180074200"/>
    <s v="2019"/>
    <x v="0"/>
    <s v="LA ESTACIÓN DEL FUTBOL"/>
    <s v="VICTORIA EUGENIA AYALA FRANCO"/>
    <n v="94509"/>
    <x v="3"/>
    <s v="VIOLACIÓN DERECHOS FUNDAMENTALES"/>
    <s v="BAJO"/>
    <s v="BAJO"/>
    <s v="BAJO"/>
    <s v="BAJO"/>
    <n v="0.05"/>
    <x v="1"/>
    <n v="5000000000"/>
    <n v="0"/>
    <x v="5"/>
    <n v="0"/>
    <s v="N.A"/>
    <s v="N.A"/>
    <s v="7 años"/>
    <s v="JORGE MARIO AGUDELO ZAPATA"/>
    <n v="3285"/>
    <d v="2011-06-22T00:00:00"/>
    <n v="127022"/>
    <s v="GENERAL"/>
    <s v="INDEMNIZACIÓN DE PERJUICIOS POR DESALOJO EN LOTE DEL TULIO OSPINA"/>
    <d v="2020-07-31T00:00:00"/>
    <s v="2018-11"/>
    <s v="7"/>
    <s v="2020-06"/>
    <n v="0.73486768506759159"/>
    <n v="3674338425.3379579"/>
    <n v="0"/>
    <d v="2025-11-26T00:00:00"/>
    <n v="5.3260273972602743"/>
    <n v="4.1522219311981093E-2"/>
    <n v="0"/>
    <n v="0.05"/>
    <s v="REMOTA"/>
    <x v="1"/>
    <n v="0"/>
  </r>
  <r>
    <n v="563"/>
    <d v="2019-03-07T00:00:00"/>
    <d v="2019-02-20T00:00:00"/>
    <s v="JUZGADO 19 ADMINISTRATIVO ORAL DE MEDELLIN ANTIOQUIA  "/>
    <s v="05001333301920190007800"/>
    <s v="2019"/>
    <x v="0"/>
    <s v="MAURICIO RESTREPO CARDONA, GABRIEL JAIME RODRIGUEZ ORTIZ, CARMEN GLORIA QUEVEDO HERRERA, FABIO IVAN RESTREPO CIFUENTES, LUZ MARINA CARDONA RESTREPO, JORDAN ALEXIS GALEANO QUEVEDO"/>
    <s v="GABRIEL JAIME RODRIGUEZ ORTIZ"/>
    <n v="132122"/>
    <x v="1"/>
    <s v="ACCIDENTE DE TRANSITO"/>
    <s v="MEDIO   "/>
    <s v="MEDIO   "/>
    <s v="MEDIO   "/>
    <s v="MEDIO   "/>
    <n v="0.5"/>
    <x v="2"/>
    <n v="389598480"/>
    <n v="0.4"/>
    <x v="10"/>
    <n v="0"/>
    <s v="N.A"/>
    <s v="N.A"/>
    <s v="7 años"/>
    <s v="JORGE MARIO AGUDELO ZAPATA"/>
    <n v="3285"/>
    <d v="2011-06-22T00:00:00"/>
    <n v="127022"/>
    <s v="INFRAESTRUCTURA"/>
    <s v="GT OK"/>
    <d v="2020-07-31T00:00:00"/>
    <s v="2019-03"/>
    <s v="7"/>
    <s v="2020-06"/>
    <n v="1.0329659515843337"/>
    <n v="402441964.62901002"/>
    <n v="160976785.85160401"/>
    <d v="2026-03-05T00:00:00"/>
    <n v="5.5972602739726032"/>
    <n v="4.1522219311981093E-2"/>
    <n v="155976126.62859526"/>
    <n v="0.5"/>
    <s v="MEDIA"/>
    <x v="2"/>
    <n v="155976126.62859526"/>
  </r>
  <r>
    <n v="564"/>
    <d v="2019-04-29T00:00:00"/>
    <d v="2019-03-15T00:00:00"/>
    <s v="JUZGADO 32 ADMINISTRATIVO ORAL DE MEDELLIN ANTIOQUIA  "/>
    <s v="05001333303220190016200"/>
    <s v="2019"/>
    <x v="0"/>
    <s v="ANTONIO YESID OSORIO MEJIA "/>
    <s v="HUBER LEANDRO CLAVIJO PAMPLONA"/>
    <n v="212275"/>
    <x v="1"/>
    <s v="ACCIDENTE DE TRANSITO"/>
    <s v="MEDIO   "/>
    <s v="MEDIO   "/>
    <s v="MEDIO   "/>
    <s v="MEDIO   "/>
    <n v="0.5"/>
    <x v="2"/>
    <n v="200000000"/>
    <n v="0.3"/>
    <x v="5"/>
    <n v="0"/>
    <s v="N.A"/>
    <s v="N.A"/>
    <s v="7 años"/>
    <s v="JORGE MARIO AGUDELO ZAPATA"/>
    <n v="3285"/>
    <d v="2011-06-22T00:00:00"/>
    <n v="127022"/>
    <s v="INFRAESTRUCTURA"/>
    <s v="GT OK"/>
    <d v="2020-07-31T00:00:00"/>
    <s v="2019-04"/>
    <s v="7"/>
    <s v="2020-06"/>
    <n v="1.0279083431257343"/>
    <n v="205581668.62514687"/>
    <n v="61674500.587544054"/>
    <d v="2026-04-27T00:00:00"/>
    <n v="5.7424657534246579"/>
    <n v="4.1522219311981093E-2"/>
    <n v="59709712.403793104"/>
    <n v="0.5"/>
    <s v="MEDIA"/>
    <x v="2"/>
    <n v="59709712.403793104"/>
  </r>
  <r>
    <n v="565"/>
    <d v="2019-03-13T00:00:00"/>
    <d v="2019-03-06T00:00:00"/>
    <s v="JUZGADO PROMISCUO DEL CIRCUITO DE SEGOVIA ANTIOQUIA"/>
    <s v="05736318900120190003300"/>
    <s v="2019"/>
    <x v="1"/>
    <s v="VILMA GRISALINA MIRA GOMEZ"/>
    <s v="NATALIA BOTERO MANCO"/>
    <n v="172735"/>
    <x v="2"/>
    <s v="RECONOCIMIENTO Y PAGO DE OTRAS PRESTACIONES SALARIALES, SOLCIALES Y SALARIOS"/>
    <s v="MEDIO   "/>
    <s v="MEDIO   "/>
    <s v="MEDIO   "/>
    <s v="MEDIO   "/>
    <n v="0.5"/>
    <x v="2"/>
    <n v="38000000"/>
    <n v="0.3"/>
    <x v="5"/>
    <n v="0"/>
    <s v="N.A"/>
    <s v="N.A"/>
    <s v="6 años"/>
    <s v="JORGE MARIO AGUDELO ZAPATA"/>
    <n v="3282"/>
    <d v="2011-06-22T00:00:00"/>
    <n v="127022"/>
    <s v="EDUCACION"/>
    <s v="GT OK"/>
    <d v="2020-07-31T00:00:00"/>
    <s v="2019-03"/>
    <s v="6"/>
    <s v="2020-06"/>
    <n v="1.0329659515843337"/>
    <n v="39252706.160204679"/>
    <n v="11775811.848061403"/>
    <d v="2025-03-11T00:00:00"/>
    <n v="4.6136986301369864"/>
    <n v="4.1522219311981093E-2"/>
    <n v="11473450.024887515"/>
    <n v="0.5"/>
    <s v="MEDIA"/>
    <x v="2"/>
    <n v="11473450.024887515"/>
  </r>
  <r>
    <n v="566"/>
    <d v="2019-06-04T00:00:00"/>
    <d v="2019-05-28T00:00:00"/>
    <s v="JUZGADO 16 ADMINISTRATIVO ORAL DE MEDELLIN ANTIOQUIA  "/>
    <s v="05001333301620190020900"/>
    <s v="2019"/>
    <x v="0"/>
    <s v="MARÍA DEYANIRA GARCÍA GIRALDO"/>
    <s v="DIANA CAROLINA ALZATE QUINTERO"/>
    <n v="165819"/>
    <x v="0"/>
    <s v="RECONOCIMIENTO Y PAGO DE OTRAS PRESTACIONES SALARIALES, SOLCIALES Y SALARIOS"/>
    <s v="BAJO"/>
    <s v="BAJO"/>
    <s v="BAJO"/>
    <s v="BAJO"/>
    <n v="0.05"/>
    <x v="1"/>
    <n v="8822401"/>
    <n v="0"/>
    <x v="5"/>
    <n v="0"/>
    <s v="N.A"/>
    <s v="N.A"/>
    <s v="6 años"/>
    <s v="JORGE MARIO AGUDELO ZAPATA"/>
    <n v="3282"/>
    <d v="2011-06-22T00:00:00"/>
    <n v="127022"/>
    <s v="EDUCACION"/>
    <s v="CONTRATOS DOCENTE POR OPS                          GT OK"/>
    <d v="2020-07-31T00:00:00"/>
    <s v="2019-06"/>
    <s v="6"/>
    <s v="2020-06"/>
    <n v="1.022003699737124"/>
    <n v="9016526.4625645019"/>
    <n v="0"/>
    <d v="2025-06-02T00:00:00"/>
    <n v="4.8410958904109593"/>
    <n v="4.1522219311981093E-2"/>
    <n v="0"/>
    <n v="0.05"/>
    <s v="REMOTA"/>
    <x v="1"/>
    <n v="0"/>
  </r>
  <r>
    <n v="567"/>
    <d v="2019-07-10T00:00:00"/>
    <d v="2019-06-19T00:00:00"/>
    <s v="JUZGADO 24 ADMINISTRATIVO ORAL DE MEDELLIN ANTIOQUIA  "/>
    <s v="05001333302420190024900"/>
    <s v="2019"/>
    <x v="0"/>
    <s v="RAMIRO ALONSO CASTRO JARAMILLO"/>
    <s v="DIANA CAROLINA ALZATE QUINTERO"/>
    <n v="165819"/>
    <x v="0"/>
    <s v="RECONOCIMIENTO Y PAGO DE OTRAS PRESTACIONES SALARIALES, SOLCIALES Y SALARIOS"/>
    <s v="BAJO"/>
    <s v="BAJO"/>
    <s v="BAJO"/>
    <s v="BAJO"/>
    <n v="0.05"/>
    <x v="1"/>
    <n v="9403464"/>
    <n v="0"/>
    <x v="10"/>
    <n v="0"/>
    <s v="N.A"/>
    <s v="N.A"/>
    <s v="6 años"/>
    <s v="JORGE MARIO AGUDELO ZAPATA"/>
    <n v="3282"/>
    <d v="2011-06-22T00:00:00"/>
    <n v="127022"/>
    <s v="EDUCACION"/>
    <s v="CONTRATOS DOCENTE POR OPS                          GT OK"/>
    <d v="2020-07-31T00:00:00"/>
    <s v="2019-07"/>
    <s v="6"/>
    <s v="2020-06"/>
    <n v="1.0197202253740043"/>
    <n v="9588902.4293763358"/>
    <n v="0"/>
    <d v="2025-07-08T00:00:00"/>
    <n v="4.9397260273972599"/>
    <n v="4.1522219311981093E-2"/>
    <n v="0"/>
    <n v="0.05"/>
    <s v="REMOTA"/>
    <x v="1"/>
    <n v="0"/>
  </r>
  <r>
    <n v="568"/>
    <d v="2019-08-08T00:00:00"/>
    <d v="2019-07-29T00:00:00"/>
    <s v="JUZGADO 29 ADMINISTRATIVO ORAL DE MEDELLIN ANTIOQUIA  "/>
    <s v="05001333302920190026900"/>
    <s v="2019"/>
    <x v="0"/>
    <s v="JUAN CARLOS PANESSO HIGUITA"/>
    <s v="DIANA CAROLINA ALZATE QUINTERO"/>
    <n v="165819"/>
    <x v="0"/>
    <s v="RECONOCIMIENTO Y PAGO DE OTRAS PRESTACIONES SALARIALES, SOLCIALES Y SALARIOS"/>
    <s v="BAJO"/>
    <s v="BAJO"/>
    <s v="BAJO"/>
    <s v="BAJO"/>
    <n v="0.05"/>
    <x v="1"/>
    <n v="4648501"/>
    <n v="0"/>
    <x v="5"/>
    <n v="0"/>
    <s v="N.A"/>
    <s v="N.A"/>
    <s v="6 años"/>
    <s v="JORGE MARIO AGUDELO ZAPATA"/>
    <n v="3282"/>
    <d v="2011-06-22T00:00:00"/>
    <n v="127022"/>
    <s v="EDUCACION"/>
    <s v="CONTRATOS DOCENTE POR OPS                          GT OK"/>
    <d v="2020-07-31T00:00:00"/>
    <s v="2019-08"/>
    <s v="6"/>
    <s v="2020-06"/>
    <n v="1.0188294671454916"/>
    <n v="4736029.7968552848"/>
    <n v="0"/>
    <d v="2025-08-06T00:00:00"/>
    <n v="5.0191780821917806"/>
    <n v="4.1522219311981093E-2"/>
    <n v="0"/>
    <n v="0.05"/>
    <s v="REMOTA"/>
    <x v="1"/>
    <n v="0"/>
  </r>
  <r>
    <n v="569"/>
    <d v="2019-07-19T00:00:00"/>
    <d v="2019-06-12T00:00:00"/>
    <s v="JUZGADO 21 LABORAL DEL CIRCUITO DE MEDELLIN ANTIOQUIA"/>
    <s v="05001310502120190035000"/>
    <s v="2019"/>
    <x v="1"/>
    <s v="JOHN MARIO URIBE MESA, JOSÉ SIGIFREDO HERNANDEZ"/>
    <s v="CARLOS ALBERTO BALLESTEROS BARÓN"/>
    <n v="33513"/>
    <x v="2"/>
    <s v="RECONOCIMIENTO Y PAGO DE OTRAS PRESTACIONES SALARIALES, SOLCIALES Y SALARIOS"/>
    <s v="BAJO"/>
    <s v="BAJO"/>
    <s v="BAJO"/>
    <s v="BAJO"/>
    <n v="0.05"/>
    <x v="1"/>
    <n v="1500000000"/>
    <n v="0"/>
    <x v="5"/>
    <n v="0"/>
    <s v="N.A"/>
    <s v="N.A"/>
    <s v="6 años"/>
    <s v="JORGE MARIO AGUDELO ZAPATA"/>
    <n v="3282"/>
    <d v="2011-06-22T00:00:00"/>
    <n v="127022"/>
    <s v="FABRICA DE LICORES DE ANTIOQUIA"/>
    <s v="PRIMA ESPECIAL Y DE ANT FLA                            GT OK"/>
    <d v="2020-07-31T00:00:00"/>
    <s v="2019-07"/>
    <s v="6"/>
    <s v="2020-06"/>
    <n v="1.0197202253740043"/>
    <n v="1529580338.0610065"/>
    <n v="0"/>
    <d v="2025-07-17T00:00:00"/>
    <n v="4.9643835616438352"/>
    <n v="4.1522219311981093E-2"/>
    <n v="0"/>
    <n v="0.05"/>
    <s v="REMOTA"/>
    <x v="1"/>
    <n v="0"/>
  </r>
  <r>
    <n v="570"/>
    <d v="2019-07-30T00:00:00"/>
    <d v="2019-03-05T00:00:00"/>
    <s v="TRIBUNAL ADMINISTRATIVO DE ANTIOQUIA"/>
    <s v="05001233300020190065800"/>
    <s v="2019"/>
    <x v="0"/>
    <s v="JUANITA VILLEGAS RIOS, MANUEL SANTIAGO VILLEGAS, JAIME ANDRES EUSSE TOLEDO, SANDRA VICTORIA RIOS, SOCIEDAD JAVIER RIOS E HIJOS &amp; CIA SCA"/>
    <s v="DANIELA ORTEGA ARBELAEZ"/>
    <n v="288133"/>
    <x v="3"/>
    <s v="VALORIZACION"/>
    <s v="BAJO"/>
    <s v="MEDIO   "/>
    <s v="BAJO"/>
    <s v="MEDIO   "/>
    <n v="0.36499999999999999"/>
    <x v="2"/>
    <n v="654725270"/>
    <n v="0.1"/>
    <x v="5"/>
    <n v="0"/>
    <s v="N.A"/>
    <s v="N.A"/>
    <n v="8"/>
    <s v="JORGE MARIO AGUDELO ZAPATA"/>
    <n v="3282"/>
    <d v="2011-06-22T00:00:00"/>
    <n v="127022"/>
    <s v="ASAMBLEA DEPARTAMENTAL"/>
    <s v="NULIDAD ORDENANZA 062 DE 2017 VALORIZACIÓN PUENTE IGLESIAS - LIBANO- CAMINO D LA VIRGEN        GT OK"/>
    <d v="2020-07-31T00:00:00"/>
    <s v="2019-07"/>
    <s v="8"/>
    <s v="2020-06"/>
    <n v="1.0197202253740043"/>
    <n v="667636599.88245583"/>
    <n v="66763659.988245584"/>
    <d v="2027-07-28T00:00:00"/>
    <n v="6.9945205479452053"/>
    <n v="4.1522219311981093E-2"/>
    <n v="64182077.012452848"/>
    <n v="0.36499999999999999"/>
    <s v="MEDIA"/>
    <x v="2"/>
    <n v="64182077.012452848"/>
  </r>
  <r>
    <n v="571"/>
    <d v="2019-09-02T00:00:00"/>
    <d v="2019-04-05T00:00:00"/>
    <s v="TRIBUNAL ADMINISTRATIVO DE ANTIOQUIA"/>
    <s v="05001233300020190104500"/>
    <s v="2019"/>
    <x v="0"/>
    <s v="BERNARDA MARTINEZ GUTIERREZ"/>
    <s v="LUIS ANTONIO ESTRADA MONTILLA"/>
    <n v="69743"/>
    <x v="0"/>
    <s v="RECONOCIMIENTO Y PAGO DE OTRAS PRESTACIONES SALARIALES, SOLCIALES Y SALARIOS"/>
    <s v="BAJO"/>
    <s v="BAJO"/>
    <s v="BAJO"/>
    <s v="BAJO"/>
    <n v="0.05"/>
    <x v="1"/>
    <n v="324000000"/>
    <n v="0"/>
    <x v="5"/>
    <n v="0"/>
    <s v="N.A"/>
    <s v="N.A"/>
    <n v="8"/>
    <s v="JORGE MARIO AGUDELO ZAPATA"/>
    <n v="3282"/>
    <d v="2011-06-22T00:00:00"/>
    <n v="127022"/>
    <s v="EDUCACION"/>
    <s v="SANCIÓN MORATORIA FIDUPREVISORA           GT OK"/>
    <d v="2020-07-31T00:00:00"/>
    <s v="2019-09"/>
    <s v="8"/>
    <s v="2020-06"/>
    <n v="1.016560139453806"/>
    <n v="329365485.18303311"/>
    <n v="0"/>
    <d v="2027-08-31T00:00:00"/>
    <n v="7.087671232876712"/>
    <n v="4.1522219311981093E-2"/>
    <n v="0"/>
    <n v="0.05"/>
    <s v="REMOTA"/>
    <x v="1"/>
    <n v="0"/>
  </r>
  <r>
    <n v="572"/>
    <d v="2019-05-06T00:00:00"/>
    <d v="2019-06-18T00:00:00"/>
    <s v="JUZGADO 7 ADMINISTRATIVO ORAL DE MEDELLIN ANTIOQUIA"/>
    <s v="05001333300720190019400"/>
    <s v="2019"/>
    <x v="0"/>
    <s v="JOHN WILMAR VILLA GUERRA"/>
    <s v="JORGE IVAN MADRIGAL FRANCO"/>
    <n v="158004"/>
    <x v="0"/>
    <s v="FALLO DE RESPONSABILIDAD FISCAL"/>
    <s v="BAJO"/>
    <s v="BAJO"/>
    <s v="BAJO"/>
    <s v="BAJO"/>
    <n v="0.05"/>
    <x v="1"/>
    <n v="7091518"/>
    <n v="0"/>
    <x v="5"/>
    <n v="0"/>
    <s v="N.A"/>
    <s v="N.A"/>
    <n v="6"/>
    <s v="JORGE MARIO AGUDELO ZAPATA"/>
    <n v="3282"/>
    <d v="2011-06-22T00:00:00"/>
    <n v="127022"/>
    <s v="CONTRALORIA DEPARTAMENTAL"/>
    <s v="GT OK"/>
    <d v="2020-07-31T00:00:00"/>
    <s v="2019-05"/>
    <s v="6"/>
    <s v="2020-06"/>
    <n v="1.0246973838344398"/>
    <n v="7266659.9420148386"/>
    <n v="0"/>
    <d v="2025-05-04T00:00:00"/>
    <n v="4.7616438356164386"/>
    <n v="4.1522219311981093E-2"/>
    <n v="0"/>
    <n v="0.05"/>
    <s v="REMOTA"/>
    <x v="1"/>
    <n v="0"/>
  </r>
  <r>
    <n v="573"/>
    <d v="2019-05-31T00:00:00"/>
    <d v="2019-04-24T00:00:00"/>
    <s v="JUZGADO 14 LABORAL DEL CIRCUITO DE MEDELLIN ANTIOQUIA"/>
    <s v="0500131050220190025700"/>
    <s v="2019"/>
    <x v="1"/>
    <s v="LUIS FERNANDO ARENAS YEPES"/>
    <s v="JULIA FERNANDA MUÑOZ RINCON"/>
    <n v="215278"/>
    <x v="2"/>
    <s v="RECONOCIMIENTO Y PAGO DE OTRAS PRESTACIONES SALARIALES, SOLCIALES Y SALARIOS"/>
    <s v="MEDIO   "/>
    <s v="MEDIO   "/>
    <s v="MEDIO   "/>
    <s v="ALTO"/>
    <n v="0.67500000000000004"/>
    <x v="0"/>
    <n v="14548500"/>
    <n v="0.9"/>
    <x v="5"/>
    <n v="0"/>
    <s v="N.A"/>
    <s v="N.A"/>
    <n v="6"/>
    <s v="JORGE MARIO AGUDELO ZAPATA"/>
    <n v="3282"/>
    <d v="2011-06-22T00:00:00"/>
    <n v="127022"/>
    <s v="EDUCACION"/>
    <s v="GT OK"/>
    <d v="2020-07-31T00:00:00"/>
    <s v="2019-05"/>
    <s v="6"/>
    <s v="2020-06"/>
    <n v="1.0246973838344398"/>
    <n v="14907809.888715347"/>
    <n v="13417028.899843812"/>
    <d v="2025-05-29T00:00:00"/>
    <n v="4.8301369863013699"/>
    <n v="4.1522219311981093E-2"/>
    <n v="13056584.00863545"/>
    <n v="0.67500000000000004"/>
    <s v="ALTA"/>
    <x v="0"/>
    <n v="13056584.00863545"/>
  </r>
  <r>
    <n v="574"/>
    <d v="2019-09-24T00:00:00"/>
    <d v="2019-07-21T00:00:00"/>
    <s v="JUZGADO 10 ADMINISTRATIVO ORAL DE MEDELLIN ANTIOQUIA"/>
    <s v="05001333301020190035300"/>
    <s v="2019"/>
    <x v="0"/>
    <s v="MARTHA CECILIA PUERTA ORREGO, MANUEL SALVADOR PUERTA ORREGO, GILBERTO DE JESUS PUERTA ORREGO, MIGUEL ANGEL PUERTA ORREGO, OLGA DE J PUERTA ORREGO, OLIVERIO DE JESUS PUERTA ORREGO, LUZ AMANDA PUERTA DE MURIEL, NATALIA ANDREA PUERTA, CARLOS ALBERTO PUERTA, BIVIANA JANETH PUERTA, JOHN MARIO PUERTA ORREGO, JUAN ESTEBAN PUERTA ORREGO, MARIA ISABEL PUERTA"/>
    <s v="JUAN JOSÉ GÓMEZ ARANGO"/>
    <n v="201108"/>
    <x v="1"/>
    <s v="FALLA EN EL SERVICIO OTRAS CAUSAS"/>
    <s v="BAJO"/>
    <s v="MEDIO   "/>
    <s v="BAJO"/>
    <s v="BAJO"/>
    <n v="0.20749999999999999"/>
    <x v="3"/>
    <n v="1600000000"/>
    <n v="0.1"/>
    <x v="10"/>
    <n v="0"/>
    <s v="N.A"/>
    <s v="N.A"/>
    <n v="8"/>
    <s v="JORGE MARIO AGUDELO ZAPATA"/>
    <n v="3282"/>
    <d v="2011-06-22T00:00:00"/>
    <n v="127022"/>
    <s v="MINAS"/>
    <s v="GT OK"/>
    <d v="2020-07-31T00:00:00"/>
    <s v="2019-09"/>
    <s v="8"/>
    <s v="2020-06"/>
    <n v="1.016560139453806"/>
    <n v="1626496223.1260896"/>
    <n v="162649622.31260896"/>
    <d v="2027-09-22T00:00:00"/>
    <n v="7.1479452054794521"/>
    <n v="4.1522219311981093E-2"/>
    <n v="156225176.21048424"/>
    <n v="0.20749999999999999"/>
    <s v="BAJA"/>
    <x v="2"/>
    <n v="156225176.21048424"/>
  </r>
  <r>
    <n v="575"/>
    <d v="2019-09-30T00:00:00"/>
    <d v="2019-09-25T00:00:00"/>
    <s v="JUZGADO 21 ADMINISTRATIVO ORAL DE MEDELLIN ANTIOQUIA"/>
    <s v="05001333302120190039700"/>
    <s v="2019"/>
    <x v="0"/>
    <s v="CONSUELO ARIZA ACOSTA"/>
    <s v="FRANCISCO ALBERTO GIRALDO LUNA"/>
    <n v="122621"/>
    <x v="0"/>
    <s v="INDEMNIZACIÓN SUSTITUTIVA DE LA PENSIÓN"/>
    <s v="BAJO"/>
    <s v="BAJO"/>
    <s v="BAJO"/>
    <s v="BAJO"/>
    <n v="0.05"/>
    <x v="1"/>
    <n v="22025000"/>
    <n v="0"/>
    <x v="5"/>
    <n v="0"/>
    <s v="N.A"/>
    <s v="N.A"/>
    <n v="4"/>
    <s v="JORGE MARIO AGUDELO ZAPATA"/>
    <n v="3282"/>
    <d v="2011-06-22T00:00:00"/>
    <n v="127022"/>
    <s v="EDUCACION"/>
    <s v="GT OK"/>
    <d v="2020-07-31T00:00:00"/>
    <s v="2019-09"/>
    <s v="4"/>
    <s v="2020-06"/>
    <n v="1.016560139453806"/>
    <n v="22389737.071470078"/>
    <n v="0"/>
    <d v="2023-09-29T00:00:00"/>
    <n v="3.1643835616438358"/>
    <n v="4.1522219311981093E-2"/>
    <n v="0"/>
    <n v="0.05"/>
    <s v="REMOTA"/>
    <x v="1"/>
    <n v="0"/>
  </r>
  <r>
    <n v="576"/>
    <d v="2019-09-16T00:00:00"/>
    <d v="2019-07-19T00:00:00"/>
    <s v="JUZGADO 14 LABORAL DEL CIRCUITO DE MEDELLIN ANTIOQUIA"/>
    <s v="05001310501420190042700"/>
    <s v="2019"/>
    <x v="1"/>
    <s v="GUILLERMO LEÓN MONTOYA GÓMEZ"/>
    <s v="FRANCISCO ALBERTO GIRALDO LUNA"/>
    <n v="122621"/>
    <x v="2"/>
    <s v="INDEMNIZACIÓN SUSTITUTIVA DE LA PENSIÓN"/>
    <s v="MEDIO   "/>
    <s v="MEDIO   "/>
    <s v="BAJO"/>
    <s v="MEDIO   "/>
    <n v="0.45500000000000002"/>
    <x v="2"/>
    <n v="22385807"/>
    <n v="0.3"/>
    <x v="10"/>
    <n v="0"/>
    <s v="N.A"/>
    <s v="N.A"/>
    <n v="4"/>
    <s v="JORGE MARIO AGUDELO ZAPATA"/>
    <n v="3282"/>
    <d v="2011-06-22T00:00:00"/>
    <n v="127022"/>
    <s v="GESTION HUMANA Y DLLO ORGANIZACIONAL"/>
    <s v="GT OK"/>
    <d v="2020-07-31T00:00:00"/>
    <s v="2019-09"/>
    <s v="4"/>
    <s v="2020-06"/>
    <n v="1.016560139453806"/>
    <n v="22756519.085705984"/>
    <n v="6826955.7257117955"/>
    <d v="2023-09-15T00:00:00"/>
    <n v="3.1260273972602741"/>
    <n v="4.1522219311981093E-2"/>
    <n v="6707688.4140870003"/>
    <n v="0.45500000000000002"/>
    <s v="MEDIA"/>
    <x v="2"/>
    <n v="6707688.4140870003"/>
  </r>
  <r>
    <n v="577"/>
    <d v="2019-09-03T00:00:00"/>
    <d v="2019-07-26T00:00:00"/>
    <s v="JUZGADO 13 CIVIL MUNICIPAL DEL CIRCUITO DE MEDELLIN ANTIOQUIA"/>
    <s v="05001400301320190074600"/>
    <s v="2019"/>
    <x v="3"/>
    <s v="GILBERTO RIVERA VILLEGAS"/>
    <s v="JOSE LUIS JIMENEZ GOMEZ"/>
    <n v="158632"/>
    <x v="2"/>
    <s v="OTRAS"/>
    <s v="ALTO"/>
    <s v="ALTO"/>
    <s v="ALTO"/>
    <s v="ALTO"/>
    <n v="1"/>
    <x v="0"/>
    <n v="1"/>
    <n v="1"/>
    <x v="10"/>
    <n v="0"/>
    <s v="N.A"/>
    <s v="N.A"/>
    <n v="4"/>
    <s v="JORGE MARIO AGUDELO ZAPATA"/>
    <n v="3282"/>
    <d v="2011-06-22T00:00:00"/>
    <n v="127022"/>
    <s v="GESTION HUMANA Y DLLO ORGANIZACIONAL"/>
    <s v="PRESCRIPCIÓN  DE HIPOTECA                     GT OK"/>
    <d v="2020-07-31T00:00:00"/>
    <s v="2019-09"/>
    <s v="4"/>
    <s v="2020-06"/>
    <n v="1.016560139453806"/>
    <n v="1.016560139453806"/>
    <n v="1.016560139453806"/>
    <d v="2023-09-02T00:00:00"/>
    <n v="3.0904109589041098"/>
    <n v="4.1522219311981093E-2"/>
    <n v="0.9990013588574963"/>
    <n v="1"/>
    <s v="ALTA"/>
    <x v="0"/>
    <n v="0.9990013588574963"/>
  </r>
  <r>
    <n v="578"/>
    <d v="2019-10-18T00:00:00"/>
    <d v="2019-10-08T00:00:00"/>
    <s v="CONSEJO DE ESTADO BOGOTA DC  "/>
    <s v="11001032800020190004600"/>
    <s v="2019"/>
    <x v="0"/>
    <s v="JORGE ALBERTO GOMEZ GALLEGO Y CARLOS MARIO ACERO CASTELLANOS"/>
    <s v="CARLOS MARIO ACERO CASTELLANOS"/>
    <n v="290201"/>
    <x v="5"/>
    <s v="OTRAS"/>
    <s v="BAJO"/>
    <s v="BAJO"/>
    <s v="BAJO"/>
    <s v="BAJO"/>
    <n v="0.05"/>
    <x v="1"/>
    <n v="1"/>
    <n v="0"/>
    <x v="10"/>
    <n v="0"/>
    <s v="N.A"/>
    <s v="N.A"/>
    <n v="4"/>
    <s v="JORGE MARIO AGUDELO ZAPATA"/>
    <n v="3282"/>
    <d v="2011-06-22T00:00:00"/>
    <n v="127022"/>
    <s v="PLANEACION"/>
    <s v="NULIDAD RES 11297 DE LA RNEC QUE CONVOCÓ A CONSULTA POPULAR AM DEL OR ANT"/>
    <d v="2020-07-31T00:00:00"/>
    <s v="2019-10"/>
    <s v="4"/>
    <s v="2020-06"/>
    <n v="1.0148892971091559"/>
    <n v="1.0148892971091559"/>
    <n v="0"/>
    <d v="2023-10-17T00:00:00"/>
    <n v="3.2136986301369861"/>
    <n v="4.1522219311981093E-2"/>
    <n v="0"/>
    <n v="0.05"/>
    <s v="REMOTA"/>
    <x v="1"/>
    <n v="0"/>
  </r>
  <r>
    <n v="579"/>
    <d v="2019-09-26T00:00:00"/>
    <d v="2019-09-23T00:00:00"/>
    <s v="JUZGADO 27 ADMINISTRATIVO ORAL DE MEDELLIN ANTIOQUIA"/>
    <s v="05001333302720190039900"/>
    <s v="2019"/>
    <x v="0"/>
    <s v="LIBARDO ENRIQUE MARTINEZ BRUNO"/>
    <s v="HENRY SUAZA OSORIO"/>
    <n v="184046"/>
    <x v="0"/>
    <s v="RECONOCIMIENTO Y PAGO DE PENSIÓN"/>
    <s v="ALTO"/>
    <s v="ALTO"/>
    <s v="ALTO"/>
    <s v="ALTO"/>
    <n v="1"/>
    <x v="0"/>
    <n v="126273199"/>
    <n v="1"/>
    <x v="10"/>
    <n v="0"/>
    <s v="N.A"/>
    <s v="N.A"/>
    <n v="6"/>
    <s v="JORGE MARIO AGUDELO ZAPATA"/>
    <n v="3282"/>
    <d v="2011-06-22T00:00:00"/>
    <n v="127022"/>
    <s v="GESTION HUMANA Y DLLO ORGANIZACIONAL"/>
    <s v="GT OK"/>
    <d v="2020-07-31T00:00:00"/>
    <s v="2019-09"/>
    <s v="6"/>
    <s v="2020-06"/>
    <n v="1.016560139453806"/>
    <n v="128364300.78471819"/>
    <n v="128364300.78471819"/>
    <d v="2025-09-24T00:00:00"/>
    <n v="5.1534246575342468"/>
    <n v="4.1522219311981093E-2"/>
    <n v="124688353.05875005"/>
    <n v="1"/>
    <s v="ALTA"/>
    <x v="0"/>
    <n v="124688353.05875005"/>
  </r>
  <r>
    <n v="580"/>
    <d v="2018-10-31T00:00:00"/>
    <d v="2018-10-09T00:00:00"/>
    <s v="JUZGADO 9 LABORAL DEL CIRCUITO DE MEDELLIN ANTIOQUIA"/>
    <s v="05001310500920180057500"/>
    <s v="2019"/>
    <x v="1"/>
    <s v="MITTER VICENTE RUIZ CONTRERAS"/>
    <s v="MITTER VICENTE RUIZ "/>
    <n v="57609"/>
    <x v="2"/>
    <s v="INDEMNIZACIÓN SUSTITUTIVA DE LA PENSIÓN"/>
    <s v="ALTO"/>
    <s v="ALTO"/>
    <s v="ALTO"/>
    <s v="ALTO"/>
    <n v="1"/>
    <x v="0"/>
    <n v="15000000"/>
    <n v="1"/>
    <x v="5"/>
    <n v="0"/>
    <s v="N.A"/>
    <s v="N.A"/>
    <n v="6"/>
    <s v="JORGE MARIO AGUDELO ZAPATA"/>
    <n v="3282"/>
    <d v="2011-06-22T00:00:00"/>
    <n v="127022"/>
    <s v="GESTION HUMANA Y DLLO ORGANIZACIONAL"/>
    <s v="GT OK"/>
    <d v="2020-07-31T00:00:00"/>
    <s v="2018-10"/>
    <s v="6"/>
    <s v="2020-06"/>
    <n v="0.73572886802285709"/>
    <n v="11035933.020342857"/>
    <n v="11035933.020342857"/>
    <d v="2024-10-29T00:00:00"/>
    <n v="4.2493150684931509"/>
    <n v="4.1522219311981093E-2"/>
    <n v="10774681.329179689"/>
    <n v="1"/>
    <s v="ALTA"/>
    <x v="0"/>
    <n v="10774681.329179689"/>
  </r>
  <r>
    <n v="581"/>
    <d v="2019-05-09T00:00:00"/>
    <d v="2019-04-22T00:00:00"/>
    <s v="JUZGADO 2 LABORAL DEL CIRCUITO DE MEDELLIN ANTIOQUIA"/>
    <s v="05001310500220190023900"/>
    <s v="2019"/>
    <x v="1"/>
    <s v="GLORIA CECILIA ARISTIZABAL CASTRO"/>
    <s v="FABIO DE JESÚS TOBÓN AGUDELO"/>
    <n v="22935"/>
    <x v="2"/>
    <s v="RELIQUIDACIÓN DE LA PENSIÓN"/>
    <s v="ALTO"/>
    <s v="ALTO"/>
    <s v="ALTO"/>
    <s v="ALTO"/>
    <n v="1"/>
    <x v="0"/>
    <n v="20000000"/>
    <n v="1"/>
    <x v="5"/>
    <n v="0"/>
    <s v="N.A"/>
    <s v="N.A"/>
    <n v="6"/>
    <s v="JORGE MARIO AGUDELO ZAPATA"/>
    <n v="3282"/>
    <d v="2011-06-22T00:00:00"/>
    <n v="127022"/>
    <s v="GESTION HUMANA Y DLLO ORGANIZACIONAL"/>
    <s v="GT OK"/>
    <d v="2020-07-31T00:00:00"/>
    <s v="2019-05"/>
    <s v="6"/>
    <s v="2020-06"/>
    <n v="1.0246973838344398"/>
    <n v="20493947.676688794"/>
    <n v="20493947.676688794"/>
    <d v="2025-05-07T00:00:00"/>
    <n v="4.7698630136986298"/>
    <n v="4.1522219311981093E-2"/>
    <n v="19950161.629643787"/>
    <n v="1"/>
    <s v="ALTA"/>
    <x v="0"/>
    <n v="19950161.629643787"/>
  </r>
  <r>
    <n v="582"/>
    <d v="2019-09-30T00:00:00"/>
    <d v="2019-09-06T00:00:00"/>
    <s v="JUZGADO 8 LABORAL DEL CIRCUITO DE MEDELLIN ANTIOQUIA"/>
    <s v="05001310500820190054700"/>
    <s v="2019"/>
    <x v="1"/>
    <s v="JOHN JAIRO HENAO HERNANDEZ"/>
    <s v="JULIA FERNANDA MUÑOZ RINCON"/>
    <n v="215278"/>
    <x v="2"/>
    <s v="RECONOCIMIENTO Y PAGO DE OTRAS PRESTACIONES SALARIALES, SOLCIALES Y SALARIOS"/>
    <s v="MEDIO   "/>
    <s v="MEDIO   "/>
    <s v="MEDIO   "/>
    <s v="ALTO"/>
    <n v="0.67500000000000004"/>
    <x v="0"/>
    <n v="14548500"/>
    <n v="0.9"/>
    <x v="5"/>
    <n v="0"/>
    <s v="N.A"/>
    <s v="N.A"/>
    <n v="6"/>
    <s v="JORGE MARIO AGUDELO ZAPATA"/>
    <n v="3282"/>
    <d v="2011-06-22T00:00:00"/>
    <n v="127022"/>
    <s v="EDUCACION"/>
    <s v="GT OK"/>
    <d v="2020-07-31T00:00:00"/>
    <s v="2019-09"/>
    <s v="6"/>
    <s v="2020-06"/>
    <n v="1.016560139453806"/>
    <n v="14789425.188843695"/>
    <n v="13310482.669959325"/>
    <d v="2025-09-28T00:00:00"/>
    <n v="5.1643835616438354"/>
    <n v="4.1522219311981093E-2"/>
    <n v="12928513.703955229"/>
    <n v="0.67500000000000004"/>
    <s v="ALTA"/>
    <x v="0"/>
    <n v="12928513.703955229"/>
  </r>
  <r>
    <n v="583"/>
    <d v="2019-12-09T00:00:00"/>
    <d v="2019-10-17T00:00:00"/>
    <s v="TRIBUNAL ADMINISTRATIVO DE ANTIOQUIA"/>
    <s v="05001233300020190271100"/>
    <s v="2019"/>
    <x v="0"/>
    <s v="MAURICIO ESTEBAN FLÓREZ GIRALDO"/>
    <s v="MAURICIO ESTEBAN FLÓREZ GIRALDO"/>
    <m/>
    <x v="5"/>
    <s v="OTRAS"/>
    <s v="MEDIO   "/>
    <s v="MEDIO   "/>
    <s v="MEDIO   "/>
    <s v="MEDIO   "/>
    <n v="0.5"/>
    <x v="2"/>
    <n v="0"/>
    <n v="0.1"/>
    <x v="10"/>
    <n v="0"/>
    <s v="N.A"/>
    <s v="N.A"/>
    <n v="6"/>
    <s v="JORGE MARIO AGUDELO ZAPATA"/>
    <n v="3282"/>
    <d v="2011-06-22T00:00:00"/>
    <n v="127022"/>
    <m/>
    <s v="GT OK"/>
    <d v="2020-07-31T00:00:00"/>
    <s v="2019-12"/>
    <s v="6"/>
    <s v="2020-06"/>
    <n v="1.011271676300578"/>
    <n v="0"/>
    <n v="0"/>
    <d v="2025-12-07T00:00:00"/>
    <n v="5.3561643835616435"/>
    <n v="4.1522219311981093E-2"/>
    <n v="0"/>
    <n v="0.5"/>
    <s v="MEDIA"/>
    <x v="2"/>
    <n v="0"/>
  </r>
  <r>
    <n v="584"/>
    <d v="2019-01-23T00:00:00"/>
    <d v="2019-10-03T00:00:00"/>
    <s v="CONSEJO DE ESTADO BOGOTA DC  "/>
    <s v="11001032400020190043100"/>
    <s v="2019"/>
    <x v="0"/>
    <s v="GUSTAVO ADOLFO GARCIA PINEDA"/>
    <s v="GUSTAVO ADOLFO GARCIA PINEDA"/>
    <m/>
    <x v="5"/>
    <s v="OTRAS"/>
    <s v="BAJO"/>
    <s v="BAJO"/>
    <s v="BAJO"/>
    <s v="BAJO"/>
    <n v="0.05"/>
    <x v="1"/>
    <n v="1"/>
    <n v="0"/>
    <x v="10"/>
    <n v="0"/>
    <s v="N.A"/>
    <s v="N.A"/>
    <n v="2"/>
    <s v="JORGE MARIO AGUDELO ZAPATA"/>
    <n v="3282"/>
    <d v="2011-06-22T00:00:00"/>
    <n v="127022"/>
    <s v="PLANEACION"/>
    <s v="NULIDAD RES 11297 DE LA RNEC QUE CONVOCÓ A CONSULTA POPULAR AM DEL OR ANT"/>
    <d v="2020-07-31T00:00:00"/>
    <s v="2019-01"/>
    <s v="2"/>
    <s v="2020-06"/>
    <n v="1.0434541229259338"/>
    <n v="1.0434541229259338"/>
    <n v="0"/>
    <d v="2021-01-22T00:00:00"/>
    <n v="0.47945205479452052"/>
    <n v="4.1522219311981093E-2"/>
    <n v="0"/>
    <n v="0.05"/>
    <s v="REMOTA"/>
    <x v="1"/>
    <n v="0"/>
  </r>
  <r>
    <n v="585"/>
    <d v="2019-12-11T00:00:00"/>
    <d v="2019-11-07T00:00:00"/>
    <s v="JUZGADO 15 ADMINISTRATIVO ORAL DE MEDELLIN ANTIOQUIA"/>
    <s v="05001333301520190047300"/>
    <s v="2019"/>
    <x v="0"/>
    <s v="MIRIAM DEL SOCORRO HERNANDEZ JIMENEZ, FERNANDO ANTONIO HERNANDEZ JIMENEZ"/>
    <s v="GILBERTO ANTONIO HERNANDEZ JIMENEZ"/>
    <n v="96362"/>
    <x v="1"/>
    <s v="FALLA EN EL SERVICIO OTRAS CAUSAS"/>
    <s v="BAJO"/>
    <s v="MEDIO   "/>
    <s v="BAJO"/>
    <s v="BAJO"/>
    <n v="0.20749999999999999"/>
    <x v="3"/>
    <n v="390000000"/>
    <n v="0.1"/>
    <x v="10"/>
    <n v="0"/>
    <s v="N.A"/>
    <s v="N.A"/>
    <n v="7"/>
    <s v="JORGE MARIO AGUDELO ZAPATA"/>
    <n v="3282"/>
    <d v="2011-06-22T00:00:00"/>
    <n v="127022"/>
    <s v="MINAS"/>
    <s v="DAÑOS EN INMUEBLES POR EXPLOTACIÓN MINERA EN EL MUNICIPIO DE REMEDIOS"/>
    <d v="2020-07-31T00:00:00"/>
    <s v="2019-12"/>
    <s v="7"/>
    <s v="2020-06"/>
    <n v="1.011271676300578"/>
    <n v="394395953.75722545"/>
    <n v="39439595.37572255"/>
    <d v="2026-12-09T00:00:00"/>
    <n v="6.3616438356164382"/>
    <n v="4.1522219311981093E-2"/>
    <n v="38050091.529180527"/>
    <n v="0.20749999999999999"/>
    <s v="BAJA"/>
    <x v="2"/>
    <n v="38050091.529180527"/>
  </r>
  <r>
    <n v="586"/>
    <d v="2020-02-20T00:00:00"/>
    <d v="2019-06-12T00:00:00"/>
    <s v="JUZGADO 14 ADMINISTRATIVO ORAL DE MEDELLIN ANTIOQUIA"/>
    <s v="05001333301420190052100"/>
    <s v="2019"/>
    <x v="0"/>
    <s v="CERVUNIÓN S.A"/>
    <s v="DANIELA PEREZ AMAYA"/>
    <n v="250160"/>
    <x v="3"/>
    <s v="IMPUESTOS"/>
    <s v="BAJO"/>
    <s v="BAJO"/>
    <s v="BAJO"/>
    <s v="BAJO"/>
    <n v="0.05"/>
    <x v="1"/>
    <n v="8398148"/>
    <n v="0"/>
    <x v="10"/>
    <n v="0"/>
    <s v="N.A"/>
    <s v="N.A"/>
    <s v="6 años"/>
    <s v="JORGE MARIO AGUDELO ZAPATA"/>
    <n v="3285"/>
    <d v="2011-06-22T00:00:00"/>
    <n v="127022"/>
    <s v="HACIENDA"/>
    <s v="NULIDAD DE LA RESOLUCIÓN de Liquidación oficial de revisión No. 2018080004770 del 28 de agosto  de 2018, cuyo objeto fue modificar la liquidación privada presentada por CERVUNIÓN S.A. del ICO correspondiente al periodo mayo de 2016. GT OK"/>
    <d v="2020-07-31T00:00:00"/>
    <s v="2020-02"/>
    <s v="6"/>
    <s v="2020-06"/>
    <n v="1.0002858776443682"/>
    <n v="8400548.8427672945"/>
    <n v="0"/>
    <d v="2026-02-18T00:00:00"/>
    <n v="5.5561643835616437"/>
    <n v="4.1522219311981093E-2"/>
    <n v="0"/>
    <n v="0.05"/>
    <s v="REMOTA"/>
    <x v="1"/>
    <n v="0"/>
  </r>
  <r>
    <n v="587"/>
    <d v="2019-08-13T00:00:00"/>
    <d v="2019-07-17T00:00:00"/>
    <s v="JUZGADO 9 ADMINISTRATIVO ORAL DE MEDELLIN ANTIOQUIA"/>
    <s v="05001333300920190028800"/>
    <s v="2019"/>
    <x v="0"/>
    <s v="LUZ MILENA ARRIETA AVILA Y OTROS"/>
    <s v="JORGE HUMBERTO VALERO RODRIGUEZ"/>
    <n v="44498"/>
    <x v="0"/>
    <s v="RECONOCIMIENTO Y PAGO DE OTRAS PRESTACIONES SALARIALES, SOLCIALES Y SALARIOS"/>
    <s v="BAJO"/>
    <s v="BAJO"/>
    <s v="BAJO"/>
    <s v="BAJO"/>
    <n v="0.05"/>
    <x v="1"/>
    <n v="146160000"/>
    <n v="0"/>
    <x v="5"/>
    <n v="0"/>
    <s v="N.A"/>
    <s v="N.A"/>
    <s v="6 años"/>
    <s v="JORGE MARIO AGUDELO ZAPATA"/>
    <n v="3285"/>
    <d v="2011-06-22T00:00:00"/>
    <n v="127022"/>
    <s v="EDUCACION"/>
    <s v="SOLICITUD DE BONIFICACIÓN POR ZONA DE DIFICIL ACCESO                            GT OK"/>
    <d v="2020-07-31T00:00:00"/>
    <s v="2019-08"/>
    <s v="6"/>
    <s v="2020-06"/>
    <n v="1.0188294671454916"/>
    <n v="148912114.91798505"/>
    <n v="0"/>
    <d v="2025-08-11T00:00:00"/>
    <n v="5.0328767123287674"/>
    <n v="4.1522219311981093E-2"/>
    <n v="0"/>
    <n v="0.05"/>
    <s v="REMOTA"/>
    <x v="1"/>
    <n v="0"/>
  </r>
  <r>
    <n v="588"/>
    <d v="2020-03-03T00:00:00"/>
    <d v="2020-02-18T00:00:00"/>
    <s v="JUZGADO 33 ADMINISTRATIVO ORAL DE MEDELLIN ANTIOQUIA"/>
    <s v="05001333303320200005200"/>
    <s v="2020"/>
    <x v="0"/>
    <s v="MARIBEL ZAPATA PELAEZ"/>
    <s v="SANDRO SANCHEZ SALAZAR"/>
    <n v="95351"/>
    <x v="0"/>
    <s v="RECONOCIMIENTO Y PAGO DE OTRAS PRESTACIONES SALARIALES, SOLCIALES Y SALARIOS"/>
    <s v="BAJO"/>
    <s v="BAJO"/>
    <s v="BAJO"/>
    <s v="BAJO"/>
    <n v="0.05"/>
    <x v="1"/>
    <n v="58827171"/>
    <n v="0"/>
    <x v="10"/>
    <n v="0"/>
    <s v="N.A"/>
    <s v="N.A"/>
    <s v="6 años"/>
    <s v="JORGE MARIO AGUDELO ZAPATA"/>
    <n v="3285"/>
    <d v="2011-06-22T00:00:00"/>
    <n v="127022"/>
    <s v="GESTION HUMANA Y DLLO ORGANIZACIONAL"/>
    <s v="Nulidad del decreto 2019070003957 del 22 de julio de 2019 por medio del cual se dio por term,inado un encargo y una provisionalidad."/>
    <d v="2020-07-31T00:00:00"/>
    <s v="2020-03"/>
    <s v="6"/>
    <s v="2020-06"/>
    <n v="0.99469345209892923"/>
    <n v="58515001.799204022"/>
    <n v="0"/>
    <d v="2026-03-02T00:00:00"/>
    <n v="5.5890410958904111"/>
    <n v="4.1522219311981093E-2"/>
    <n v="0"/>
    <n v="0.05"/>
    <s v="REMOTA"/>
    <x v="1"/>
    <n v="0"/>
  </r>
  <r>
    <n v="589"/>
    <d v="2000-12-15T00:00:00"/>
    <d v="2000-08-22T00:00:00"/>
    <s v="CONSEJO DE ESTADO"/>
    <s v="05001233100020000344800"/>
    <s v="2019"/>
    <x v="0"/>
    <s v="Carlos Alberto Solarte Solarte"/>
    <s v="JORGE LUIS ECHEVERRY OBREGON"/>
    <n v="34974"/>
    <x v="6"/>
    <s v="EQUILIBRIO ECONOMICO"/>
    <s v="ALTO"/>
    <s v="ALTO"/>
    <s v="ALTO"/>
    <s v="ALTO"/>
    <n v="1"/>
    <x v="0"/>
    <n v="339735014"/>
    <n v="0.8"/>
    <x v="14"/>
    <n v="0"/>
    <s v="NO SE DECRETO MEDIDA CAUTELAR"/>
    <s v="NO "/>
    <s v="22  años"/>
    <s v="ALBA HELENA ARANGO MONTOYA"/>
    <s v="DECRETO 4860 DEL 07/11/2013"/>
    <d v="2013-11-08T00:00:00"/>
    <n v="90189"/>
    <s v="CONTROL INTERNO"/>
    <m/>
    <d v="2020-07-31T00:00:00"/>
    <s v="2000-12"/>
    <s v="22"/>
    <s v="2020-06"/>
    <n v="1.6933642142826342"/>
    <n v="575295115.04640973"/>
    <n v="460236092.03712779"/>
    <d v="2022-12-10T00:00:00"/>
    <n v="2.3616438356164382"/>
    <n v="4.1522219311981093E-2"/>
    <n v="454148717.2969408"/>
    <n v="1"/>
    <s v="ALTA"/>
    <x v="0"/>
    <n v="454148717.2969408"/>
  </r>
  <r>
    <n v="590"/>
    <d v="2001-03-21T00:00:00"/>
    <d v="2001-05-18T00:00:00"/>
    <s v="CONSEJO DE ESTADO"/>
    <s v="05001233100020010145600"/>
    <s v="2019"/>
    <x v="0"/>
    <s v="Mario Vásquez Soto "/>
    <s v="FERNANDO PELAEZ ARANGO"/>
    <n v="32332"/>
    <x v="0"/>
    <s v="INCUMPLIMIENTO"/>
    <s v="BAJO"/>
    <s v="BAJO"/>
    <s v="BAJO"/>
    <s v="BAJO"/>
    <n v="0.05"/>
    <x v="1"/>
    <n v="2858981997"/>
    <n v="0"/>
    <x v="4"/>
    <n v="0"/>
    <s v="NO SE DECRETO MEDIDA CAUTELAR"/>
    <s v="NO "/>
    <s v="20 años"/>
    <s v="ALBA HELENA ARANGO MONTOYA"/>
    <s v="DECRETO 4860 DEL 07/11/2013"/>
    <d v="2013-11-08T00:00:00"/>
    <n v="90189"/>
    <s v="FABRICA DE LICORES DE ANTIOQUIA"/>
    <m/>
    <d v="2020-07-31T00:00:00"/>
    <s v="2001-03"/>
    <s v="20"/>
    <s v="2020-06"/>
    <n v="1.6206185288155606"/>
    <n v="4633319197.8883133"/>
    <n v="0"/>
    <d v="2021-03-16T00:00:00"/>
    <n v="0.62465753424657533"/>
    <n v="4.1522219311981093E-2"/>
    <n v="0"/>
    <n v="0.05"/>
    <s v="REMOTA"/>
    <x v="1"/>
    <n v="0"/>
  </r>
  <r>
    <n v="591"/>
    <d v="2002-09-11T00:00:00"/>
    <d v="2002-08-14T00:00:00"/>
    <s v="CONSEJO DE ESTADO"/>
    <s v="05001233100020020334100"/>
    <s v="2019"/>
    <x v="0"/>
    <s v=" Luis Guillermo Munera Guicciardi"/>
    <s v="FERNANDO PELAEZ ARANGO"/>
    <n v="32332"/>
    <x v="6"/>
    <s v="INCUMPLIMIENTO"/>
    <s v="BAJO"/>
    <s v="BAJO"/>
    <s v="MEDIO   "/>
    <s v="MEDIO   "/>
    <n v="0.2525"/>
    <x v="2"/>
    <n v="354984154"/>
    <n v="0.1"/>
    <x v="4"/>
    <n v="0"/>
    <s v="NO SE DECRETO MEDIDA CAUTELAR"/>
    <s v="NO "/>
    <s v="20  años"/>
    <s v="ALBA HELENA ARANGO MONTOYA"/>
    <s v="DECRETO 4860 DEL 07/11/2013"/>
    <d v="2013-11-08T00:00:00"/>
    <n v="90189"/>
    <s v="FABRICA DE LICORES DE ANTIOQUIA"/>
    <m/>
    <d v="2020-07-31T00:00:00"/>
    <s v="2002-09"/>
    <s v="20"/>
    <s v="2020-06"/>
    <n v="1.4939753596965926"/>
    <n v="530337579.15874058"/>
    <n v="53033757.915874064"/>
    <d v="2022-09-06T00:00:00"/>
    <n v="2.1013698630136988"/>
    <n v="4.1522219311981093E-2"/>
    <n v="52409149.484892271"/>
    <n v="0.2525"/>
    <s v="MEDIA"/>
    <x v="2"/>
    <n v="52409149.484892271"/>
  </r>
  <r>
    <n v="592"/>
    <d v="2004-05-04T00:00:00"/>
    <d v="2004-01-28T00:00:00"/>
    <s v="CONSEJO DE ESTADO"/>
    <s v="05001233100020040032500"/>
    <s v="2019"/>
    <x v="0"/>
    <s v="Robinson Murillo Giraldo y Otros"/>
    <s v="MARCO  FIDEL GOMEZ VALLE"/>
    <n v="101492"/>
    <x v="5"/>
    <s v="OTRAS"/>
    <s v="ALTO"/>
    <s v="ALTO"/>
    <s v="ALTO"/>
    <s v="ALTO"/>
    <n v="1"/>
    <x v="0"/>
    <n v="0"/>
    <n v="0"/>
    <x v="4"/>
    <n v="0"/>
    <s v="NO SE DECRETO MEDIDA CAUTELAR"/>
    <s v="NO "/>
    <n v="17"/>
    <s v="ALBA HELENA ARANGO MONTOYA"/>
    <s v="DECRETO 4860 DEL 07/11/2013"/>
    <d v="2013-11-08T00:00:00"/>
    <n v="90189"/>
    <s v="ASAMBLEA DEPARTAMENTAL"/>
    <s v="Solicita la nulidad de la ordenanza  Nro. 18 del 2002."/>
    <d v="2020-07-31T00:00:00"/>
    <s v="2004-05"/>
    <s v="17"/>
    <s v="2020-06"/>
    <n v="1.3279889232794344"/>
    <n v="0"/>
    <n v="0"/>
    <d v="2021-04-30T00:00:00"/>
    <n v="0.74794520547945209"/>
    <n v="4.1522219311981093E-2"/>
    <n v="0"/>
    <n v="1"/>
    <s v="ALTA"/>
    <x v="0"/>
    <n v="0"/>
  </r>
  <r>
    <n v="593"/>
    <d v="2006-12-12T00:00:00"/>
    <d v="2006-08-17T00:00:00"/>
    <s v="CONSEJO DE ESTADO"/>
    <s v="05001233100020060316900"/>
    <s v="2019"/>
    <x v="0"/>
    <s v=" Seguros Alfa"/>
    <s v="FELISA BAENA ARAMBURO"/>
    <n v="194066"/>
    <x v="3"/>
    <s v="OTRAS"/>
    <s v="MEDIO   "/>
    <s v="MEDIO   "/>
    <s v="ALTO"/>
    <s v="MEDIO   "/>
    <n v="0.55000000000000004"/>
    <x v="0"/>
    <n v="1207732145"/>
    <n v="0.5"/>
    <x v="4"/>
    <n v="0"/>
    <s v="NO SE DECRETO MEDIDA CAUTELAR"/>
    <n v="0"/>
    <n v="14"/>
    <s v="ALBA HELENA ARANGO MONTOYA"/>
    <s v="DECRETO 4860 DEL 07/11/2013"/>
    <d v="2013-11-08T00:00:00"/>
    <n v="90189"/>
    <s v="INFRAESTRUCTURA"/>
    <m/>
    <d v="2020-07-31T00:00:00"/>
    <s v="2006-12"/>
    <s v="14"/>
    <s v="2020-06"/>
    <n v="1.194619765798306"/>
    <n v="1442780692.2069857"/>
    <n v="721390346.10349286"/>
    <d v="2020-12-08T00:00:00"/>
    <n v="0.35616438356164382"/>
    <n v="4.1522219311981093E-2"/>
    <n v="719943214.95606458"/>
    <n v="0.55000000000000004"/>
    <s v="ALTA"/>
    <x v="0"/>
    <n v="719943214.95606458"/>
  </r>
  <r>
    <n v="594"/>
    <d v="2008-02-11T00:00:00"/>
    <d v="2007-11-09T00:00:00"/>
    <s v="CONSEJO DE ESTADO"/>
    <s v="05001233100020070320100"/>
    <s v="2019"/>
    <x v="0"/>
    <s v=" Ana Rosa Aguirre"/>
    <s v="GLADIS ARRIETA NEIRA"/>
    <n v="76119"/>
    <x v="1"/>
    <s v="ACCIDENTE DE TRANSITO"/>
    <s v="BAJO"/>
    <s v="BAJO"/>
    <s v="MEDIO   "/>
    <s v="BAJO"/>
    <n v="9.5000000000000001E-2"/>
    <x v="1"/>
    <n v="200000000"/>
    <n v="0"/>
    <x v="4"/>
    <n v="0"/>
    <s v="NO SE DECRETO MEDIDA CAUTELAR"/>
    <n v="0"/>
    <s v="16  años"/>
    <s v="ALBA HELENA ARANGO MONTOYA"/>
    <s v="DECRETO 4860 DEL 07/11/2013"/>
    <d v="2013-11-08T00:00:00"/>
    <n v="90189"/>
    <s v="INFRAESTRUCTURA"/>
    <m/>
    <d v="2020-07-31T00:00:00"/>
    <s v="2008-02"/>
    <s v="16"/>
    <s v="2020-06"/>
    <n v="1.1018113812696684"/>
    <n v="220362276.25393367"/>
    <n v="0"/>
    <d v="2024-02-07T00:00:00"/>
    <n v="3.5232876712328767"/>
    <n v="4.1522219311981093E-2"/>
    <n v="0"/>
    <n v="9.5000000000000001E-2"/>
    <s v="REMOTA"/>
    <x v="1"/>
    <n v="0"/>
  </r>
  <r>
    <n v="595"/>
    <d v="2012-01-27T00:00:00"/>
    <d v="2011-06-21T00:00:00"/>
    <s v="CORTE  SUPREMA DE JUSTICIA"/>
    <s v="05001310500420090096700"/>
    <s v="2019"/>
    <x v="1"/>
    <s v="Alberto de J Cardona Garcés y Otros "/>
    <s v="GLORIA CECILIA GALLEGO C"/>
    <n v="15803"/>
    <x v="2"/>
    <s v="OTRAS"/>
    <s v="BAJO"/>
    <s v="BAJO"/>
    <s v="MEDIO   "/>
    <s v="BAJO"/>
    <n v="9.5000000000000001E-2"/>
    <x v="1"/>
    <n v="5150000"/>
    <n v="0"/>
    <x v="12"/>
    <n v="0"/>
    <s v="NO SE DECRETO MEDIDA CAUTELAR"/>
    <n v="0"/>
    <s v="10 años "/>
    <s v="ALBA HELENA ARANGO MONTOYA"/>
    <s v="DECRETO 4860 DEL 07/11/2013"/>
    <d v="2013-11-08T00:00:00"/>
    <n v="90189"/>
    <s v="GESTION HUMANA Y DLLO ORGANIZACIONAL"/>
    <s v="solicita reconocimiento de la prima de antigüedad.  EL DEMANDANTE INTERPONE CASACION "/>
    <d v="2020-07-31T00:00:00"/>
    <s v="2012-01"/>
    <s v="10"/>
    <s v="2020-06"/>
    <n v="0.95466300218677569"/>
    <n v="4916514.4612618946"/>
    <n v="0"/>
    <d v="2022-01-24T00:00:00"/>
    <n v="1.484931506849315"/>
    <n v="4.1522219311981093E-2"/>
    <n v="0"/>
    <n v="9.5000000000000001E-2"/>
    <s v="REMOTA"/>
    <x v="1"/>
    <n v="0"/>
  </r>
  <r>
    <n v="596"/>
    <d v="2010-06-03T00:00:00"/>
    <d v="2010-04-06T00:00:00"/>
    <s v="TRIBUNAL SUPERIOR DE MEDELLIN-SALA LABORAL."/>
    <s v="05001310501320100033900"/>
    <s v="2019"/>
    <x v="1"/>
    <s v="Sara Lorenzo de Siegert"/>
    <s v="CARLOS ALBERTO BRAVO"/>
    <n v="111841"/>
    <x v="2"/>
    <s v="PENSIÓN DE SOBREVIVIENTES"/>
    <s v="ALTO"/>
    <s v="ALTO"/>
    <s v="ALTO"/>
    <s v="MEDIO   "/>
    <n v="0.82499999999999996"/>
    <x v="0"/>
    <n v="5000000"/>
    <n v="1"/>
    <x v="4"/>
    <n v="133126854"/>
    <s v="NO SE DECRETO MEDIDA CAUTELAR"/>
    <n v="0"/>
    <s v="11 años"/>
    <s v="ALBA HELENA ARANGO MONTOYA"/>
    <s v="DECRETO 4860 DEL 07/11/2013"/>
    <d v="2013-11-08T00:00:00"/>
    <n v="90189"/>
    <s v="GESTION HUMANA Y DLLO ORGANIZACIONAL"/>
    <m/>
    <d v="2020-07-31T00:00:00"/>
    <s v="2010-06"/>
    <s v="11"/>
    <s v="2020-06"/>
    <n v="1.0043357702388989"/>
    <n v="5021678.8511944944"/>
    <n v="5021678.8511944944"/>
    <d v="2021-05-31T00:00:00"/>
    <n v="0.83287671232876714"/>
    <n v="4.1522219311981093E-2"/>
    <n v="4998153.645324748"/>
    <n v="0.82499999999999996"/>
    <s v="ALTA"/>
    <x v="0"/>
    <n v="133126854"/>
  </r>
  <r>
    <n v="597"/>
    <d v="2012-01-17T00:00:00"/>
    <d v="2011-09-06T00:00:00"/>
    <s v="CORTE  SUPREMA DE JUSTICIA"/>
    <s v="05001310501620100023200"/>
    <s v="2019"/>
    <x v="1"/>
    <s v=" Antonio José García Álvarez"/>
    <s v="GLORIA CECILIA GALLEGO C"/>
    <n v="15803"/>
    <x v="2"/>
    <s v="OTRAS"/>
    <s v="BAJO"/>
    <s v="BAJO"/>
    <s v="MEDIO   "/>
    <s v="BAJO"/>
    <n v="9.5000000000000001E-2"/>
    <x v="1"/>
    <n v="6000000"/>
    <n v="0"/>
    <x v="12"/>
    <n v="0"/>
    <s v="NO SE DECRETO MEDIDA CAUTELAR"/>
    <n v="0"/>
    <s v="10 años"/>
    <s v="ALBA HELENA ARANGO MONTOYA"/>
    <s v="DECRETO 4860 DEL 07/11/2013"/>
    <d v="2013-11-08T00:00:00"/>
    <n v="90189"/>
    <s v="GESTION HUMANA Y DLLO ORGANIZACIONAL"/>
    <s v="EL DEMANDANTE INTERPONE RECURSO DE CASACION"/>
    <d v="2020-07-31T00:00:00"/>
    <s v="2012-01"/>
    <s v="10"/>
    <s v="2020-06"/>
    <n v="0.95466300218677569"/>
    <n v="5727978.013120654"/>
    <n v="0"/>
    <d v="2022-01-14T00:00:00"/>
    <n v="1.4575342465753425"/>
    <n v="4.1522219311981093E-2"/>
    <n v="0"/>
    <n v="9.5000000000000001E-2"/>
    <s v="REMOTA"/>
    <x v="1"/>
    <n v="0"/>
  </r>
  <r>
    <n v="598"/>
    <d v="2010-10-19T00:00:00"/>
    <d v="2010-08-06T00:00:00"/>
    <s v="Juzgado 22 Administrativo del Circuito de Medellín"/>
    <s v="05001333102220100031200"/>
    <s v="2019"/>
    <x v="0"/>
    <s v="Mensula S. A. "/>
    <s v="BEATRIZ ELENA ESTRADA TOBON"/>
    <n v="63383"/>
    <x v="6"/>
    <s v="LIQUIDACIÓN"/>
    <s v="BAJO"/>
    <s v="BAJO"/>
    <s v="MEDIO   "/>
    <s v="MEDIO   "/>
    <n v="0.2525"/>
    <x v="2"/>
    <n v="232904277"/>
    <n v="0.3"/>
    <x v="4"/>
    <n v="0"/>
    <s v="NO SE DECRETO MEDIDA CAUTELAR"/>
    <n v="0"/>
    <s v="11 años"/>
    <s v="ALBA HELENA ARANGO MONTOYA"/>
    <s v="DECRETO 4860 DEL 07/11/2013"/>
    <d v="2013-11-08T00:00:00"/>
    <n v="90189"/>
    <s v="HACIENDA"/>
    <m/>
    <d v="2020-07-31T00:00:00"/>
    <s v="2010-10"/>
    <s v="11"/>
    <s v="2020-06"/>
    <n v="1.0058842359196689"/>
    <n v="234274740.71256793"/>
    <n v="70282422.213770375"/>
    <d v="2021-10-16T00:00:00"/>
    <n v="1.210958904109589"/>
    <n v="4.1522219311981093E-2"/>
    <n v="69804213.513069659"/>
    <n v="0.2525"/>
    <s v="MEDIA"/>
    <x v="2"/>
    <n v="69804213.513069659"/>
  </r>
  <r>
    <n v="599"/>
    <d v="2013-06-17T00:00:00"/>
    <d v="2012-12-06T00:00:00"/>
    <s v="Juzgado 25 Adm. OraL de Medellín."/>
    <s v="05001333302520120044100"/>
    <s v="2019"/>
    <x v="0"/>
    <s v="Astrid Rojas Giraldo y Otros"/>
    <s v="JAVIER LEONIDAS VILLEGAS POSADA"/>
    <n v="20944"/>
    <x v="1"/>
    <s v="FALLA EN EL SERVICIO OTRAS CAUSAS"/>
    <s v="MEDIO   "/>
    <s v="BAJO"/>
    <s v="BAJO"/>
    <s v="BAJO"/>
    <n v="0.14000000000000001"/>
    <x v="3"/>
    <n v="35865081531"/>
    <n v="0.05"/>
    <x v="1"/>
    <n v="0"/>
    <s v="NO SE DECRETO MEDIDA CAUTELAR"/>
    <n v="0"/>
    <s v="12 años"/>
    <s v="ALBA HELENA ARANGO MONTOYA"/>
    <s v="DECRETO 4860 DEL 07/11/2013"/>
    <d v="2013-11-08T00:00:00"/>
    <n v="90189"/>
    <s v="DAPARD"/>
    <s v="La gabriela"/>
    <d v="2020-07-31T00:00:00"/>
    <s v="2013-06"/>
    <s v="12"/>
    <s v="2020-06"/>
    <n v="0.92284387796387113"/>
    <n v="33097870923.558453"/>
    <n v="1654893546.1779227"/>
    <d v="2025-06-14T00:00:00"/>
    <n v="4.8739726027397259"/>
    <n v="4.1522219311981093E-2"/>
    <n v="1610037313.5619857"/>
    <n v="0.14000000000000001"/>
    <s v="BAJA"/>
    <x v="2"/>
    <n v="1610037313.5619857"/>
  </r>
  <r>
    <n v="600"/>
    <d v="2013-04-17T00:00:00"/>
    <d v="2013-03-05T00:00:00"/>
    <s v="Juzgado 24 Administrtivo del circuito de Medellín"/>
    <s v="05001333302420130021400"/>
    <s v="2019"/>
    <x v="0"/>
    <s v="Raúl Antonio García Agudelo y Otros"/>
    <s v="JUAN JOSE GOMEZ ARANGO "/>
    <n v="201108"/>
    <x v="1"/>
    <s v="FALLA EN EL SERVICIO OTRAS CAUSAS"/>
    <s v="BAJO"/>
    <s v="BAJO"/>
    <s v="BAJO"/>
    <s v="BAJO"/>
    <n v="0.05"/>
    <x v="1"/>
    <n v="10210448920"/>
    <n v="0"/>
    <x v="1"/>
    <n v="0"/>
    <s v="NO SE DECRETO MEDIDA CAUTELAR"/>
    <n v="0"/>
    <n v="9"/>
    <s v="ALBA HELENA ARANGO MONTOYA"/>
    <s v="DECRETO 4860 DEL 07/11/2013"/>
    <d v="2013-11-08T00:00:00"/>
    <n v="90189"/>
    <s v="DAPARD"/>
    <m/>
    <d v="2020-07-31T00:00:00"/>
    <s v="2013-04"/>
    <s v="9"/>
    <s v="2020-06"/>
    <n v="0.92758915786922391"/>
    <n v="9471101715.1695271"/>
    <n v="0"/>
    <d v="2022-04-15T00:00:00"/>
    <n v="1.7068493150684931"/>
    <n v="4.1522219311981093E-2"/>
    <n v="0"/>
    <n v="0.05"/>
    <s v="REMOTA"/>
    <x v="1"/>
    <n v="0"/>
  </r>
  <r>
    <n v="601"/>
    <d v="2013-05-27T00:00:00"/>
    <d v="2012-09-20T00:00:00"/>
    <s v="Juzgado 10' Adm. OraL de Medellín."/>
    <s v="05001333301020120021700"/>
    <s v="2019"/>
    <x v="0"/>
    <s v="Dora Elcy González Gallego y Otros"/>
    <s v="NATALIA BEDOYA SIERRA"/>
    <n v="191628"/>
    <x v="1"/>
    <s v="ACCIDENTE DE TRANSITO"/>
    <s v="BAJO"/>
    <s v="BAJO"/>
    <s v="BAJO"/>
    <s v="BAJO"/>
    <n v="0.05"/>
    <x v="1"/>
    <n v="1036276652"/>
    <n v="0"/>
    <x v="12"/>
    <n v="0"/>
    <s v="NO SE DECRETO MEDIDA CAUTELAR"/>
    <n v="0"/>
    <n v="8"/>
    <s v="ALBA HELENA ARANGO MONTOYA"/>
    <s v="DECRETO 4860 DEL 07/11/2013"/>
    <d v="2013-11-08T00:00:00"/>
    <n v="90189"/>
    <s v="INFRAESTRUCTURA"/>
    <m/>
    <d v="2020-07-31T00:00:00"/>
    <s v="2013-05"/>
    <s v="8"/>
    <s v="2020-06"/>
    <n v="0.92501103743402557"/>
    <n v="958567340.93517864"/>
    <n v="0"/>
    <d v="2021-05-25T00:00:00"/>
    <n v="0.81643835616438354"/>
    <n v="4.1522219311981093E-2"/>
    <n v="0"/>
    <n v="0.05"/>
    <s v="REMOTA"/>
    <x v="1"/>
    <n v="0"/>
  </r>
  <r>
    <n v="602"/>
    <d v="2009-10-26T00:00:00"/>
    <d v="2009-08-10T00:00:00"/>
    <s v="CONSEJO DE ESTADO"/>
    <s v="05001233100020020056201"/>
    <s v="2019"/>
    <x v="0"/>
    <s v="José Angel Aristizabal Hoyos"/>
    <s v="VICTOR ALEJANDRO RINCON RUIZ"/>
    <n v="75394"/>
    <x v="0"/>
    <s v="REINTEGRO POR REESTRUCTURACIÓN"/>
    <s v="BAJO"/>
    <s v="BAJO"/>
    <s v="BAJO"/>
    <s v="BAJO"/>
    <n v="0.05"/>
    <x v="1"/>
    <n v="40000000"/>
    <n v="0"/>
    <x v="1"/>
    <n v="0"/>
    <s v="NO SE DECRETO MEDIDA CAUTELAR"/>
    <n v="0"/>
    <n v="12"/>
    <s v="ALBA HELENA ARANGO MONTOYA"/>
    <s v="DECRETO 4860 DEL 07/11/2013"/>
    <d v="2013-11-08T00:00:00"/>
    <n v="90189"/>
    <s v="GESTION HUMANA Y DLLO ORGANIZACIONAL"/>
    <s v="FUE REMITIDO AL CONSEJO DE Estado en Recurso de REVISION."/>
    <d v="2020-07-31T00:00:00"/>
    <s v="2009-10"/>
    <s v="12"/>
    <s v="2020-06"/>
    <n v="1.0292717855541602"/>
    <n v="41170871.422166407"/>
    <n v="0"/>
    <d v="2021-10-23T00:00:00"/>
    <n v="1.2301369863013698"/>
    <n v="4.1522219311981093E-2"/>
    <n v="0"/>
    <n v="0.05"/>
    <s v="REMOTA"/>
    <x v="1"/>
    <n v="0"/>
  </r>
  <r>
    <n v="603"/>
    <d v="2013-07-30T00:00:00"/>
    <d v="2012-09-18T00:00:00"/>
    <s v="Tribunal Administrativo de Descongestión de Antioquia- ."/>
    <s v="05001233100020120091900"/>
    <s v="2019"/>
    <x v="0"/>
    <s v="Diana María Uribe y Otros"/>
    <s v="OSCAR DARIO VILLEGAS POSADA"/>
    <n v="66848"/>
    <x v="1"/>
    <s v="OTRAS"/>
    <s v="BAJO"/>
    <s v="BAJO"/>
    <s v="BAJO"/>
    <s v="BAJO"/>
    <n v="0.05"/>
    <x v="1"/>
    <n v="2475900000"/>
    <n v="0"/>
    <x v="1"/>
    <n v="0"/>
    <s v="NO SE DECRETO MEDIDA CAUTELAR"/>
    <n v="0"/>
    <s v="9 años"/>
    <s v="ALBA HELENA ARANGO MONTOYA"/>
    <s v="DECRETO 4860 DEL 07/11/2013"/>
    <d v="2013-11-08T00:00:00"/>
    <n v="90189"/>
    <s v="GOBIERNO"/>
    <s v="HOMICIDIO DE UN SINDICALISTA EN URABA"/>
    <d v="2020-07-31T00:00:00"/>
    <s v="2013-07"/>
    <s v="9"/>
    <s v="2020-06"/>
    <n v="0.92242982903087822"/>
    <n v="2283844013.6975513"/>
    <n v="0"/>
    <d v="2022-07-28T00:00:00"/>
    <n v="1.9917808219178081"/>
    <n v="4.1522219311981093E-2"/>
    <n v="0"/>
    <n v="0.05"/>
    <s v="REMOTA"/>
    <x v="1"/>
    <n v="0"/>
  </r>
  <r>
    <n v="604"/>
    <d v="2012-12-12T00:00:00"/>
    <d v="2012-10-26T00:00:00"/>
    <s v="Tribunal Administrativo de Antioquia- Sala de Oralidad."/>
    <s v="05001233300020120060300"/>
    <s v="2019"/>
    <x v="0"/>
    <s v="Fernando de Jesús González Gutiérrez"/>
    <s v="SANDRO SANCHEZ SALAZAR"/>
    <n v="95351"/>
    <x v="0"/>
    <s v="RELIQUIDACIÓN DE LA PENSIÓN"/>
    <s v="BAJO"/>
    <s v="BAJO"/>
    <s v="BAJO"/>
    <s v="BAJO"/>
    <n v="0.05"/>
    <x v="1"/>
    <n v="14000000"/>
    <n v="0"/>
    <x v="1"/>
    <n v="0"/>
    <s v="NO SE DECRETO MEDIDA CAUTELAR"/>
    <n v="0"/>
    <s v="9 años"/>
    <s v="ALBA HELENA ARANGO MONTOYA"/>
    <s v="DECRETO 4860 DEL 07/11/2013"/>
    <d v="2013-11-08T00:00:00"/>
    <n v="90189"/>
    <s v="DAPARD"/>
    <m/>
    <d v="2020-07-31T00:00:00"/>
    <s v="2012-12"/>
    <s v="9"/>
    <s v="2020-06"/>
    <n v="0.93877643848037551"/>
    <n v="13142870.138725257"/>
    <n v="0"/>
    <d v="2021-12-10T00:00:00"/>
    <n v="1.3616438356164384"/>
    <n v="4.1522219311981093E-2"/>
    <n v="0"/>
    <n v="0.05"/>
    <s v="REMOTA"/>
    <x v="1"/>
    <n v="0"/>
  </r>
  <r>
    <n v="605"/>
    <d v="2014-01-21T00:00:00"/>
    <d v="2015-05-19T00:00:00"/>
    <s v="Juzgado 16 Adm. OraL de Medellín."/>
    <s v="05001333301620130104300"/>
    <s v="2019"/>
    <x v="0"/>
    <s v="GLORIA AMPARO DE LAS MISERICORDIAS GONZALEZ JARAMILLO"/>
    <s v="KAREN E. PUENTES"/>
    <n v="138613"/>
    <x v="0"/>
    <s v="PENSIÓN DE SOBREVIVIENTES"/>
    <s v="BAJO"/>
    <s v="BAJO"/>
    <s v="BAJO"/>
    <s v="BAJO"/>
    <n v="0.05"/>
    <x v="1"/>
    <n v="15478250"/>
    <n v="0"/>
    <x v="1"/>
    <n v="0"/>
    <s v="NO SE DECRETO MEDIDA CAUTELAR"/>
    <n v="0"/>
    <s v="7 años"/>
    <s v="ALBA HELENA ARANGO MONTOYA"/>
    <s v="DECRETO 4860 DEL 07/11/2013"/>
    <d v="2013-11-08T00:00:00"/>
    <n v="90189"/>
    <s v="GESTION HUMANA Y DLLO ORGANIZACIONAL"/>
    <s v="falta de legitimacion en la causa del depto."/>
    <d v="2020-07-31T00:00:00"/>
    <s v="2014-01"/>
    <s v="7"/>
    <s v="2020-06"/>
    <n v="0.9164741666388736"/>
    <n v="14185416.269778145"/>
    <n v="0"/>
    <d v="2021-01-19T00:00:00"/>
    <n v="0.47123287671232877"/>
    <n v="4.1522219311981093E-2"/>
    <n v="0"/>
    <n v="0.05"/>
    <s v="REMOTA"/>
    <x v="1"/>
    <n v="0"/>
  </r>
  <r>
    <n v="606"/>
    <d v="2013-04-10T00:00:00"/>
    <d v="2013-02-12T00:00:00"/>
    <s v="Juzgado 29 Adm. OraL de Medellín."/>
    <s v="05001333302920130028200"/>
    <s v="2019"/>
    <x v="0"/>
    <s v="LEOBARDO BETANCUR ORTIZ"/>
    <s v="JORGE LUIS MESA ARANGO"/>
    <n v="76220"/>
    <x v="0"/>
    <s v="RELIQUIDACIÓN DE LA PENSIÓN"/>
    <s v="BAJO"/>
    <s v="BAJO"/>
    <s v="BAJO"/>
    <s v="BAJO"/>
    <n v="0.05"/>
    <x v="1"/>
    <n v="17374367"/>
    <n v="0"/>
    <x v="1"/>
    <n v="0"/>
    <s v="NO SE DECRETO MEDIDA CAUTELAR"/>
    <n v="0"/>
    <s v="8 años"/>
    <s v="ALBA HELENA ARANGO MONTOYA"/>
    <s v="DECRETO 4860 DEL 07/11/2013"/>
    <d v="2013-11-08T00:00:00"/>
    <n v="90189"/>
    <s v="EDUCACION"/>
    <m/>
    <d v="2020-07-31T00:00:00"/>
    <s v="2013-04"/>
    <s v="8"/>
    <s v="2020-06"/>
    <n v="0.92758915786922391"/>
    <n v="16116274.454040835"/>
    <n v="0"/>
    <d v="2021-04-08T00:00:00"/>
    <n v="0.68767123287671228"/>
    <n v="4.1522219311981093E-2"/>
    <n v="0"/>
    <n v="0.05"/>
    <s v="REMOTA"/>
    <x v="1"/>
    <n v="0"/>
  </r>
  <r>
    <n v="607"/>
    <d v="2013-11-05T00:00:00"/>
    <d v="2013-05-09T00:00:00"/>
    <s v="Juzgado 16 Adm. OraL de Medellín."/>
    <s v="05001333301620130043400"/>
    <s v="2019"/>
    <x v="0"/>
    <s v="XIMENA FORERO ARANGO, DANIEL ANDRES LA ROTTA FORERO , JUANITA Y MATIAS LA ROTTA FORERO "/>
    <s v="NATALIA BEDOYA SIERRA"/>
    <n v="191628"/>
    <x v="1"/>
    <s v="FALLA EN EL SERVICIO OTRAS CAUSAS"/>
    <s v="BAJO"/>
    <s v="BAJO"/>
    <s v="BAJO"/>
    <s v="BAJO"/>
    <n v="0.05"/>
    <x v="1"/>
    <n v="416456604"/>
    <n v="0"/>
    <x v="0"/>
    <n v="0"/>
    <s v="NO SE DECRETO MEDIDA CAUTELAR"/>
    <n v="0"/>
    <s v="8 años"/>
    <s v="ALBA HELENA ARANGO MONTOYA"/>
    <s v="DECRETO 4860 DEL 07/11/2013"/>
    <d v="2013-11-08T00:00:00"/>
    <n v="90189"/>
    <s v="INFRAESTRUCTURA"/>
    <s v="OMISION DE LA ADMINISTRACION AL NO SUPERVISAR A LOS PARTICULARES EN EL EJERCICIO DE DETERMADAS ACTIVIDADES CON LAS CUALES PUEDEN CAUSAR PERJUICIOS A OTROS."/>
    <d v="2020-07-31T00:00:00"/>
    <s v="2013-11"/>
    <s v="8"/>
    <s v="2020-06"/>
    <n v="0.92335772840874586"/>
    <n v="384538423.85026062"/>
    <n v="0"/>
    <d v="2021-11-03T00:00:00"/>
    <n v="1.2602739726027397"/>
    <n v="4.1522219311981093E-2"/>
    <n v="0"/>
    <n v="0.05"/>
    <s v="REMOTA"/>
    <x v="1"/>
    <n v="0"/>
  </r>
  <r>
    <n v="608"/>
    <d v="2013-04-05T00:00:00"/>
    <d v="2013-05-03T00:00:00"/>
    <s v="Juzgado 10 Adm. OraL de Medellín."/>
    <s v="05001333301020130041600"/>
    <s v="2019"/>
    <x v="0"/>
    <s v="TULIO MARIO GARCIA JARAMILLO- BERTHA LUCIA POSSO  DE MAZO- FABIAN DE JESUS GARCIA ARANGO EDWIN ARLEY MAZO-OSCAR GARCIA ARANGO "/>
    <s v="JAVIER LEONIDAS VILLEGAS POSADA"/>
    <n v="20944"/>
    <x v="1"/>
    <s v="FALLA EN EL SERVICIO OTRAS CAUSAS"/>
    <s v="BAJO"/>
    <s v="BAJO"/>
    <s v="MEDIO   "/>
    <s v="BAJO"/>
    <n v="9.5000000000000001E-2"/>
    <x v="1"/>
    <n v="2040298000"/>
    <n v="0"/>
    <x v="3"/>
    <n v="0"/>
    <s v="NO SE DECRETO MEDIDA CAUTELAR"/>
    <n v="0"/>
    <s v="8 años"/>
    <s v="ALBA HELENA ARANGO MONTOYA"/>
    <s v="DECRETO 4860 DEL 07/11/2013"/>
    <d v="2013-11-08T00:00:00"/>
    <n v="90189"/>
    <s v="DAPARD"/>
    <s v="OMISION DE LA ADMINISTRACION EN BRINDAR LA PROTECCION  QUE REITERADAMENTE HABIAN SOLICITADO LOS DEMANDANTES PARA SUS VIDAS Y BIENES.- DESLIZAMIENTO DE LA GABRIELA-"/>
    <d v="2020-07-31T00:00:00"/>
    <s v="2013-04"/>
    <s v="8"/>
    <s v="2020-06"/>
    <n v="0.92758915786922391"/>
    <n v="1892558303.6222618"/>
    <n v="0"/>
    <d v="2021-04-03T00:00:00"/>
    <n v="0.67397260273972603"/>
    <n v="4.1522219311981093E-2"/>
    <n v="0"/>
    <n v="9.5000000000000001E-2"/>
    <s v="REMOTA"/>
    <x v="1"/>
    <n v="0"/>
  </r>
  <r>
    <n v="609"/>
    <d v="2014-05-12T00:00:00"/>
    <d v="2014-03-13T00:00:00"/>
    <s v="Juzgado 09 Adm. OraL de Medellín."/>
    <s v="05001333300920140050400"/>
    <s v="2019"/>
    <x v="0"/>
    <s v="MANUEL JOSE RAMIREZ BEDOYA"/>
    <s v="FERNANDO ALVAREZ ECHEVERRY"/>
    <n v="19152"/>
    <x v="0"/>
    <s v="RELIQUIDACIÓN DE LA PENSIÓN"/>
    <s v="BAJO"/>
    <s v="BAJO"/>
    <s v="BAJO"/>
    <s v="BAJO"/>
    <n v="0.05"/>
    <x v="1"/>
    <n v="8904831"/>
    <n v="0"/>
    <x v="1"/>
    <n v="0"/>
    <s v="NO SE DECRETO MEDIDA CAUTELAR"/>
    <n v="0"/>
    <s v="7 años"/>
    <s v="ALBA HELENA ARANGO MONTOYA"/>
    <s v="DECRETO 4860 DEL 07/11/2013"/>
    <d v="2013-11-08T00:00:00"/>
    <n v="90189"/>
    <s v="GESTION HUMANA Y DLLO ORGANIZACIONAL"/>
    <m/>
    <d v="2020-07-31T00:00:00"/>
    <s v="2014-05"/>
    <s v="7"/>
    <s v="2020-06"/>
    <n v="0.89867303567898893"/>
    <n v="8002531.5069783665"/>
    <n v="0"/>
    <d v="2021-05-10T00:00:00"/>
    <n v="0.77534246575342469"/>
    <n v="4.1522219311981093E-2"/>
    <n v="0"/>
    <n v="0.05"/>
    <s v="REMOTA"/>
    <x v="1"/>
    <n v="0"/>
  </r>
  <r>
    <n v="610"/>
    <d v="2014-07-02T00:00:00"/>
    <d v="2014-06-25T00:00:00"/>
    <s v="Juzgado 23 Adm. OraL de Medellín."/>
    <s v="05001333302320140086000"/>
    <s v="2019"/>
    <x v="0"/>
    <s v="ROSALBA DEL CARMEN VALENCIA MONTOYA"/>
    <s v="LUZ ELENA GALLEGO C."/>
    <n v="39931"/>
    <x v="0"/>
    <s v="RELIQUIDACIÓN DE LA PENSIÓN"/>
    <s v="BAJO"/>
    <s v="BAJO"/>
    <s v="BAJO"/>
    <s v="BAJO"/>
    <n v="0.05"/>
    <x v="1"/>
    <n v="13569628"/>
    <n v="0"/>
    <x v="1"/>
    <n v="0"/>
    <s v="NO SE DECRETO MEDIDA CAUTELAR"/>
    <n v="0"/>
    <s v="7 años"/>
    <s v="ALBA HELENA ARANGO MONTOYA"/>
    <s v="DECRETO 4860 DEL 07/11/2013"/>
    <d v="2013-11-08T00:00:00"/>
    <n v="90189"/>
    <s v="GESTION HUMANA Y DLLO ORGANIZACIONAL"/>
    <m/>
    <d v="2020-07-31T00:00:00"/>
    <s v="2014-07"/>
    <s v="7"/>
    <s v="2020-06"/>
    <n v="0.89647995697306138"/>
    <n v="12164899.525580449"/>
    <n v="0"/>
    <d v="2021-06-30T00:00:00"/>
    <n v="0.91506849315068495"/>
    <n v="4.1522219311981093E-2"/>
    <n v="0"/>
    <n v="0.05"/>
    <s v="REMOTA"/>
    <x v="1"/>
    <n v="0"/>
  </r>
  <r>
    <n v="611"/>
    <d v="2014-09-11T00:00:00"/>
    <d v="2014-05-16T00:00:00"/>
    <s v="Juzgado 29 Adm. OraL de Medellín."/>
    <s v="05001333302920140062500"/>
    <s v="2019"/>
    <x v="0"/>
    <s v="BLANCA INES VARGAS PARDO"/>
    <s v="LUZ  ELENA GALLEGO C."/>
    <n v="39931"/>
    <x v="0"/>
    <s v="RELIQUIDACIÓN DE LA PENSIÓN"/>
    <s v="BAJO"/>
    <s v="BAJO"/>
    <s v="BAJO"/>
    <s v="BAJO"/>
    <n v="0.05"/>
    <x v="1"/>
    <n v="18824025"/>
    <n v="0"/>
    <x v="12"/>
    <n v="0"/>
    <s v="NO SE DECRETO MEDIDA CAUTELAR"/>
    <n v="0"/>
    <s v="7 años"/>
    <s v="ALBA HELENA ARANGO MONTOYA"/>
    <s v="DECRETO 4860 DEL 07/11/2013"/>
    <d v="2013-11-08T00:00:00"/>
    <n v="90189"/>
    <s v="EDUCACION"/>
    <m/>
    <d v="2020-07-31T00:00:00"/>
    <s v="2014-09"/>
    <s v="7"/>
    <s v="2020-06"/>
    <n v="0.89344853772170874"/>
    <n v="16818297.610286888"/>
    <n v="0"/>
    <d v="2021-09-09T00:00:00"/>
    <n v="1.1095890410958904"/>
    <n v="4.1522219311981093E-2"/>
    <n v="0"/>
    <n v="0.05"/>
    <s v="REMOTA"/>
    <x v="1"/>
    <n v="0"/>
  </r>
  <r>
    <n v="612"/>
    <d v="2014-10-02T00:00:00"/>
    <d v="2014-07-04T00:00:00"/>
    <s v="Juzgado 26 Adm. OraL de Medellín."/>
    <s v="05001333302620140092800"/>
    <s v="2019"/>
    <x v="0"/>
    <s v="DIANA PATRICIA CASTAÑO GARCIA- MARIA LUCENY RESTREPO TAMAYO- GILBERTO CASTAÑO PARRA-MARIA GENOVEVA GARCIA DE CASTAÑO-GILBERTO CASTAÑO GARCIA--LICENIA CASTAÑO GARCIA-LEONEL DE JESUS CASTAÑO GARCIA - LUZ MARINA CASTAÑO GARCIA.  CAROLINA CASTAÑO GARCIA- ANGELA MARIA CASTAÑO GARCIA. ABEL ANTONIO RESTREPO GONZALEZ Y ANALIBE TAMAYO VARGAS."/>
    <s v="ALEXANDER RESTREPO QUICENO"/>
    <n v="89805"/>
    <x v="1"/>
    <s v="FALLA EN EL SERVICIO OTRAS CAUSAS"/>
    <s v="MEDIO   "/>
    <s v="MEDIO   "/>
    <s v="MEDIO   "/>
    <s v="MEDIO   "/>
    <n v="0.5"/>
    <x v="2"/>
    <n v="1818202626"/>
    <n v="1"/>
    <x v="0"/>
    <m/>
    <s v="NO SE DECRETO MEDIDA CAUTELAR"/>
    <n v="0"/>
    <s v="7 años"/>
    <s v="ALBA HELENA ARANGO MONTOYA"/>
    <s v="DECRETO 4860 DEL 07/11/2013"/>
    <d v="2013-11-08T00:00:00"/>
    <n v="90189"/>
    <s v="INFRAESTRUCTURA"/>
    <s v="EL ACCIDENTE OCURRE CUANDO UN DOCENTE Y SU HIJA SE FUERON AL RIO CAUCA EN EL MOMENTO EN QUE PASABAN EL PUENTE DE OCCIDENTE-  FALLO LA ESTRUCTURA DEL PUENTE Y DESAPARECIERON EN EL RIO. A LA FECHA AUN SIGUEN DESAPARECIDOS."/>
    <d v="2020-07-31T00:00:00"/>
    <s v="2014-10"/>
    <s v="7"/>
    <s v="2020-06"/>
    <n v="0.89197861147966029"/>
    <n v="1621797853.728152"/>
    <n v="1621797853.728152"/>
    <d v="2021-09-30T00:00:00"/>
    <n v="1.167123287671233"/>
    <n v="4.1522219311981093E-2"/>
    <n v="1611161116.9837179"/>
    <n v="0.5"/>
    <s v="MEDIA"/>
    <x v="2"/>
    <n v="1611161116.9837179"/>
  </r>
  <r>
    <n v="613"/>
    <d v="2014-12-12T00:00:00"/>
    <d v="2014-10-21T00:00:00"/>
    <s v="Juzgado 30 Adm. OraL de Medellín."/>
    <s v="05001333303020140156100"/>
    <s v="2019"/>
    <x v="0"/>
    <s v="LILIAN ROSA RAMIREZ ARANGO-JUAN ESTEBAN DIAZ RAMIREZ-CARLOS AUGUSTO DIAZ RAMIREZ"/>
    <s v="JOSE A. FERNANDEZ GOMEZ"/>
    <n v="146198"/>
    <x v="1"/>
    <s v="ACCIDENTE DE TRANSITO"/>
    <s v="BAJO"/>
    <s v="BAJO"/>
    <s v="BAJO"/>
    <s v="BAJO"/>
    <n v="0.05"/>
    <x v="1"/>
    <n v="446400000"/>
    <n v="0"/>
    <x v="1"/>
    <n v="0"/>
    <s v="NO SE DECRETO MEDIDA CAUTELAR"/>
    <n v="0"/>
    <s v="7 años"/>
    <s v="ALBA HELENA ARANGO MONTOYA"/>
    <s v="DECRETO 4860 DEL 07/11/2013"/>
    <d v="2013-11-08T00:00:00"/>
    <n v="90189"/>
    <s v="INFRAESTRUCTURA"/>
    <m/>
    <d v="2020-07-31T00:00:00"/>
    <s v="2014-12"/>
    <s v="7"/>
    <s v="2020-06"/>
    <n v="0.88843442213904433"/>
    <n v="396597126.04286939"/>
    <n v="0"/>
    <d v="2021-12-10T00:00:00"/>
    <n v="1.3616438356164384"/>
    <n v="4.1522219311981093E-2"/>
    <n v="0"/>
    <n v="0.05"/>
    <s v="REMOTA"/>
    <x v="1"/>
    <n v="0"/>
  </r>
  <r>
    <n v="614"/>
    <d v="2015-02-25T00:00:00"/>
    <d v="2014-11-11T00:00:00"/>
    <s v="Juzgado 24 Adm. OraL de Medellín."/>
    <s v="05001333302420140166200"/>
    <s v="2019"/>
    <x v="0"/>
    <s v="GLORIA ELENA ALVAREZ GAVIRIA-DORA MATILDE PEREZ ROJO-SANDRA MILENA PEREZ-HECTOR DARIO DUQUE HENAO-MANUEL GUILLERMO CORREA RUIZ-LEIDY JOHANA CORREA GOMEZ-AMARIA DEL SOCORROO HENAO DUQUE-EDISON FERNEY PEREZ- NUBIA ELENA GRANDA PATIÑO-ELDA DEL SOCORRO VIANA-LEYDI NATALIA GOMEZ VIANA-MARINELA GOMEZ VIANA-GONZALO DE JESUS GOMEZ- MAURO DE JESUS GOMEZ-MARTHA INEZ GOMEZ"/>
    <s v="JOSE LUIS VIVEROS ABISAMBRA"/>
    <n v="22592"/>
    <x v="1"/>
    <s v="FALLA EN EL SERVICIO OTRAS CAUSAS"/>
    <s v="BAJO"/>
    <s v="BAJO"/>
    <s v="BAJO"/>
    <s v="BAJO"/>
    <n v="0.05"/>
    <x v="1"/>
    <n v="4001985811"/>
    <n v="0"/>
    <x v="1"/>
    <n v="0"/>
    <s v="NO SE DECRETO MEDIDA CAUTELAR"/>
    <n v="0"/>
    <s v="7 años"/>
    <s v="ALBA HELENA ARANGO MONTOYA"/>
    <s v="DECRETO 4860 DEL 07/11/2013"/>
    <d v="2013-11-08T00:00:00"/>
    <n v="90189"/>
    <s v="GOBIERNO"/>
    <s v="MASACRE EN SANTA ROSA DE OSOS"/>
    <d v="2020-07-31T00:00:00"/>
    <s v="2015-02"/>
    <s v="7"/>
    <s v="2020-06"/>
    <n v="0.87271419777299997"/>
    <n v="3492589836.5457935"/>
    <n v="0"/>
    <d v="2022-02-23T00:00:00"/>
    <n v="1.5671232876712329"/>
    <n v="4.1522219311981093E-2"/>
    <n v="0"/>
    <n v="0.05"/>
    <s v="REMOTA"/>
    <x v="1"/>
    <n v="0"/>
  </r>
  <r>
    <n v="615"/>
    <d v="2015-02-12T00:00:00"/>
    <d v="2014-11-10T00:00:00"/>
    <s v="Juzgado  12 Adm. OraL de Medellín."/>
    <s v="05001333301220140167300"/>
    <s v="2019"/>
    <x v="0"/>
    <s v="MARTHA LUCIA ARANGO ARANGO"/>
    <s v="MARTHA ESTELLA AREIZA ZAPATA"/>
    <n v="214209"/>
    <x v="0"/>
    <s v="RELIQUIDACIÓN DE LA PENSIÓN"/>
    <s v="BAJO"/>
    <s v="BAJO"/>
    <s v="BAJO"/>
    <s v="BAJO"/>
    <n v="0.05"/>
    <x v="1"/>
    <n v="20458121"/>
    <n v="0"/>
    <x v="12"/>
    <n v="0"/>
    <s v="NO SE DECRETO MEDIDA CAUTELAR"/>
    <n v="0"/>
    <s v="7 años"/>
    <s v="ALBA HELENA ARANGO MONTOYA"/>
    <s v="DECRETO 4860 DEL 07/11/2013"/>
    <d v="2013-11-08T00:00:00"/>
    <n v="90189"/>
    <s v="EDUCACION"/>
    <m/>
    <d v="2020-07-31T00:00:00"/>
    <s v="2015-02"/>
    <s v="7"/>
    <s v="2020-06"/>
    <n v="0.87271419777299997"/>
    <n v="17854092.656457964"/>
    <n v="0"/>
    <d v="2022-02-10T00:00:00"/>
    <n v="1.5315068493150685"/>
    <n v="4.1522219311981093E-2"/>
    <n v="0"/>
    <n v="0.05"/>
    <s v="REMOTA"/>
    <x v="1"/>
    <n v="0"/>
  </r>
  <r>
    <n v="616"/>
    <d v="2014-12-05T00:00:00"/>
    <d v="2014-05-29T00:00:00"/>
    <s v="Juzgado 9 Adm. OraL de Medellín."/>
    <s v="05001333300920140071200"/>
    <s v="2019"/>
    <x v="0"/>
    <s v="NORHA ESNEDA ROJAS CANO- NATALIA MARIA ROJAS CANO -JAIME DE JESUS ROJAS QUIROZ-SANDY CATALINA  ROJAS QUIROZ-PAULA ANDREA ROJAS QUIROZ"/>
    <s v="JUAN JOSE GOMEZ ARANGO "/>
    <n v="201108"/>
    <x v="1"/>
    <s v="FALLA EN EL SERVICIO OTRAS CAUSAS"/>
    <s v="MEDIO   "/>
    <s v="BAJO"/>
    <s v="MEDIO   "/>
    <s v="MEDIO   "/>
    <n v="0.34250000000000003"/>
    <x v="2"/>
    <n v="924750000"/>
    <n v="0.33333333333332998"/>
    <x v="1"/>
    <n v="0"/>
    <s v="NO SE DECRETO MEDIDA CAUTELAR"/>
    <n v="0"/>
    <s v="7 años"/>
    <s v="ALBA HELENA ARANGO MONTOYA"/>
    <s v="DECRETO 4860 DEL 07/11/2013"/>
    <d v="2013-11-08T00:00:00"/>
    <n v="90189"/>
    <s v="MINAS"/>
    <s v="ACCIDENTE EN MINA DE ANGELOPOLIS."/>
    <d v="2020-07-31T00:00:00"/>
    <s v="2014-12"/>
    <s v="7"/>
    <s v="2020-06"/>
    <n v="0.88843442213904433"/>
    <n v="821579731.87308121"/>
    <n v="273859910.62435764"/>
    <d v="2021-12-03T00:00:00"/>
    <n v="1.3424657534246576"/>
    <n v="4.1522219311981093E-2"/>
    <n v="271794947.88803703"/>
    <n v="0.34250000000000003"/>
    <s v="MEDIA"/>
    <x v="2"/>
    <n v="271794947.88803703"/>
  </r>
  <r>
    <n v="617"/>
    <d v="2014-12-05T00:00:00"/>
    <d v="2014-06-09T00:00:00"/>
    <s v="Juzgado 9 Adm. OraL de Medellín."/>
    <s v="05001333300920140078000"/>
    <s v="2019"/>
    <x v="0"/>
    <s v="CINC S.A. "/>
    <s v="DAVID SANTIAGO GOMEZ PEREZ"/>
    <n v="98454"/>
    <x v="6"/>
    <s v="EQUILIBRIO ECONOMICO"/>
    <s v="MEDIO   "/>
    <s v="MEDIO   "/>
    <s v="MEDIO   "/>
    <s v="MEDIO   "/>
    <n v="0.5"/>
    <x v="2"/>
    <n v="943903452"/>
    <n v="0.4"/>
    <x v="0"/>
    <n v="0"/>
    <s v="NO SE DECRETO MEDIDA CAUTELAR"/>
    <n v="0"/>
    <s v="7 años"/>
    <s v="ALBA HELENA ARANGO MONTOYA"/>
    <s v="DECRETO 4860 DEL 07/11/2013"/>
    <d v="2013-11-08T00:00:00"/>
    <n v="90189"/>
    <s v="EDUCACION"/>
    <m/>
    <d v="2020-07-31T00:00:00"/>
    <s v="2014-12"/>
    <s v="7"/>
    <s v="2020-06"/>
    <n v="0.88843442213904433"/>
    <n v="838596317.93266916"/>
    <n v="335438527.17306769"/>
    <d v="2021-12-03T00:00:00"/>
    <n v="1.3424657534246576"/>
    <n v="4.1522219311981093E-2"/>
    <n v="332909248.39926147"/>
    <n v="0.5"/>
    <s v="MEDIA"/>
    <x v="2"/>
    <n v="332909248.39926147"/>
  </r>
  <r>
    <n v="618"/>
    <d v="2015-04-22T00:00:00"/>
    <d v="2014-11-26T00:00:00"/>
    <s v="Juzgado 05 Adm. OraL de Medellín."/>
    <s v="05001333300520140175600"/>
    <s v="2019"/>
    <x v="0"/>
    <s v="GLORIA FRANCISCA GARCIA  VELASQUEZ"/>
    <s v="GLORIA PATRICIA MOLINA ZAPATA"/>
    <n v="94096"/>
    <x v="0"/>
    <s v="RELIQUIDACIÓN DE LA PENSIÓN"/>
    <s v="BAJO"/>
    <s v="BAJO"/>
    <s v="BAJO"/>
    <s v="BAJO"/>
    <n v="0.05"/>
    <x v="1"/>
    <n v="19241654"/>
    <n v="0"/>
    <x v="1"/>
    <n v="0"/>
    <s v="NO SE DECRETO MEDIDA CAUTELAR"/>
    <n v="0"/>
    <s v="7 años"/>
    <s v="ALBA HELENA ARANGO MONTOYA"/>
    <s v="DECRETO 4860 DEL 07/11/2013"/>
    <d v="2013-11-08T00:00:00"/>
    <n v="90189"/>
    <s v="EDUCACION"/>
    <m/>
    <d v="2020-07-31T00:00:00"/>
    <s v="2015-04"/>
    <s v="7"/>
    <s v="2020-06"/>
    <n v="0.86299623578421902"/>
    <n v="16605474.972262362"/>
    <n v="0"/>
    <d v="2022-04-20T00:00:00"/>
    <n v="1.7205479452054795"/>
    <n v="4.1522219311981093E-2"/>
    <n v="0"/>
    <n v="0.05"/>
    <s v="REMOTA"/>
    <x v="1"/>
    <n v="0"/>
  </r>
  <r>
    <n v="619"/>
    <d v="2015-03-19T00:00:00"/>
    <d v="2014-12-19T00:00:00"/>
    <s v="Juzgado 01 Adm. OraL de Medellín."/>
    <s v="05001333300120140048500"/>
    <s v="2019"/>
    <x v="0"/>
    <s v="LEIDY MARCELA CASTRILLON -ANGIE PAOLA JIMENEZ CASTRILLON"/>
    <s v="ADRIANA MARIA CORREA CARRASCAL"/>
    <n v="197178"/>
    <x v="1"/>
    <s v="ACCIDENTE DE TRANSITO"/>
    <s v="MEDIO   "/>
    <s v="MEDIO   "/>
    <s v="MEDIO   "/>
    <s v="MEDIO   "/>
    <n v="0.5"/>
    <x v="2"/>
    <n v="232810116"/>
    <n v="0.5"/>
    <x v="0"/>
    <n v="0"/>
    <s v="NO SE DECRETO MEDIDA CAUTELAR"/>
    <n v="0"/>
    <s v="7 años"/>
    <s v="ALBA HELENA ARANGO MONTOYA"/>
    <s v="DECRETO 4860 DEL 07/11/2013"/>
    <d v="2013-11-08T00:00:00"/>
    <n v="90189"/>
    <s v="INFRAESTRUCTURA"/>
    <m/>
    <d v="2020-07-31T00:00:00"/>
    <s v="2015-03"/>
    <s v="7"/>
    <s v="2020-06"/>
    <n v="0.86763134510283468"/>
    <n v="201993354.09862697"/>
    <n v="100996677.04931349"/>
    <d v="2022-03-17T00:00:00"/>
    <n v="1.6273972602739726"/>
    <n v="4.1522219311981093E-2"/>
    <n v="100074248.2358503"/>
    <n v="0.5"/>
    <s v="MEDIA"/>
    <x v="2"/>
    <n v="100074248.2358503"/>
  </r>
  <r>
    <n v="620"/>
    <d v="2014-09-23T00:00:00"/>
    <d v="2014-08-06T00:00:00"/>
    <s v="Juzgado  16 Adm. Oral de Medellín "/>
    <s v="05001333301620140113900"/>
    <s v="2019"/>
    <x v="0"/>
    <s v="AURA INES MENA QUINTANA"/>
    <s v="CAROLINA BECERRA PEREZ"/>
    <n v="175852"/>
    <x v="0"/>
    <s v="PENSIÓN DE SOBREVIVIENTES"/>
    <s v="BAJO"/>
    <s v="BAJO"/>
    <s v="BAJO"/>
    <s v="BAJO"/>
    <n v="0.05"/>
    <x v="1"/>
    <n v="74961523"/>
    <n v="0"/>
    <x v="1"/>
    <n v="0"/>
    <s v="NO SE DECRETO MEDIDA CAUTELAR"/>
    <n v="0"/>
    <s v="7 años"/>
    <s v="ALBA HELENA ARANGO MONTOYA"/>
    <s v="DECRETO 4860 DEL 07/11/2013"/>
    <d v="2013-11-08T00:00:00"/>
    <n v="90189"/>
    <s v="EDUCACION"/>
    <m/>
    <d v="2020-07-31T00:00:00"/>
    <s v="2014-09"/>
    <s v="7"/>
    <s v="2020-06"/>
    <n v="0.89344853772170874"/>
    <n v="66974263.109742239"/>
    <n v="0"/>
    <d v="2021-09-21T00:00:00"/>
    <n v="1.1424657534246576"/>
    <n v="4.1522219311981093E-2"/>
    <n v="0"/>
    <n v="0.05"/>
    <s v="REMOTA"/>
    <x v="1"/>
    <n v="0"/>
  </r>
  <r>
    <n v="621"/>
    <d v="2015-08-14T00:00:00"/>
    <d v="2015-07-02T00:00:00"/>
    <s v="Tribunal Administrativo de Antioquia- Sala de Oralidad."/>
    <s v="05001233300020150134500"/>
    <s v="2019"/>
    <x v="0"/>
    <s v="DANIEL HERNANDO SARMIENTO  SANCHEZ"/>
    <s v="DANIEL HERNANDO SARMIENTO  SANCHEZ"/>
    <n v="48978"/>
    <x v="3"/>
    <s v="IMPUESTOS"/>
    <s v="BAJO"/>
    <s v="BAJO"/>
    <s v="MEDIO   "/>
    <s v="BAJO"/>
    <n v="9.5000000000000001E-2"/>
    <x v="1"/>
    <n v="0"/>
    <n v="0"/>
    <x v="1"/>
    <n v="0"/>
    <s v="SE SOLICITO LA SUSPENSION PROVISIONAL DE LA CIRCULAR No. 564 de 2014."/>
    <n v="0"/>
    <s v="7 años"/>
    <s v="ALBA HELENA ARANGO MONTOYA"/>
    <s v="DECRETO 4860 DEL 07/11/2013"/>
    <d v="2013-11-08T00:00:00"/>
    <n v="90189"/>
    <s v="HACIENDA"/>
    <m/>
    <d v="2020-07-31T00:00:00"/>
    <s v="2015-08"/>
    <s v="7"/>
    <s v="2020-06"/>
    <n v="0.85413954863106623"/>
    <n v="0"/>
    <n v="0"/>
    <d v="2022-08-12T00:00:00"/>
    <n v="2.032876712328767"/>
    <n v="4.1522219311981093E-2"/>
    <n v="0"/>
    <n v="9.5000000000000001E-2"/>
    <s v="REMOTA"/>
    <x v="1"/>
    <n v="0"/>
  </r>
  <r>
    <n v="622"/>
    <d v="2015-08-31T00:00:00"/>
    <d v="2015-07-17T00:00:00"/>
    <s v="Juzgado  12 Adm. Oral de Medellín "/>
    <s v="05001333301220150078600"/>
    <s v="2019"/>
    <x v="0"/>
    <s v="LUIS FERNANDO CANEDO PIEDRAHITA"/>
    <s v="FRANKLIN ANDERSON ISAZA LONDOÑO"/>
    <n v="176482"/>
    <x v="0"/>
    <s v="RECONOCIMIENTO Y PAGO DE PENSIÓN"/>
    <s v="BAJO"/>
    <s v="BAJO"/>
    <s v="BAJO"/>
    <s v="BAJO"/>
    <n v="0.05"/>
    <x v="1"/>
    <n v="10642100"/>
    <n v="0"/>
    <x v="12"/>
    <n v="0"/>
    <s v="NO SE DECRETO MEDIDA CAUTELAR"/>
    <n v="0"/>
    <s v="7 años"/>
    <s v="ALBA HELENA ARANGO MONTOYA"/>
    <s v="DECRETO 4860 DEL 07/11/2013"/>
    <d v="2013-11-08T00:00:00"/>
    <n v="90189"/>
    <s v="EDUCACION"/>
    <m/>
    <d v="2020-07-31T00:00:00"/>
    <s v="2015-08"/>
    <s v="7"/>
    <s v="2020-06"/>
    <n v="0.85413954863106623"/>
    <n v="9089838.4904866703"/>
    <n v="0"/>
    <d v="2022-08-29T00:00:00"/>
    <n v="2.0794520547945203"/>
    <n v="4.1522219311981093E-2"/>
    <n v="0"/>
    <n v="0.05"/>
    <s v="REMOTA"/>
    <x v="1"/>
    <n v="0"/>
  </r>
  <r>
    <n v="623"/>
    <d v="2015-07-13T00:00:00"/>
    <d v="2015-03-17T00:00:00"/>
    <s v="Juzgado 18 Adm. Oral  de Medellin "/>
    <s v="05001333301820150030600"/>
    <s v="2019"/>
    <x v="0"/>
    <s v="LUCELLY MORENO"/>
    <s v="HERNAN DARIO ZAPATA LONDOÑO"/>
    <n v="108371"/>
    <x v="0"/>
    <s v="RECONOCIMIENTO Y PAGO DE OTRAS PRESTACIONES SALARIALES, SOLCIALES Y SALARIOS"/>
    <s v="BAJO"/>
    <s v="BAJO"/>
    <s v="BAJO"/>
    <s v="BAJO"/>
    <n v="0.05"/>
    <x v="1"/>
    <n v="2275000"/>
    <n v="0"/>
    <x v="1"/>
    <n v="0"/>
    <s v="NO SE DECRETO MEDIDA CAUTELAR"/>
    <n v="0"/>
    <s v="6 años"/>
    <s v="ALBA HELENA ARANGO MONTOYA"/>
    <s v="DECRETO 4860 DEL 07/11/2013"/>
    <d v="2013-11-08T00:00:00"/>
    <n v="90189"/>
    <s v="EDUCACION"/>
    <s v="RECLAMA PAGO DE BONIFICACION"/>
    <d v="2020-07-31T00:00:00"/>
    <s v="2015-07"/>
    <s v="6"/>
    <s v="2020-06"/>
    <n v="0.85823957329672562"/>
    <n v="1952495.0292500509"/>
    <n v="0"/>
    <d v="2021-07-11T00:00:00"/>
    <n v="0.9452054794520548"/>
    <n v="4.1522219311981093E-2"/>
    <n v="0"/>
    <n v="0.05"/>
    <s v="REMOTA"/>
    <x v="1"/>
    <n v="0"/>
  </r>
  <r>
    <n v="624"/>
    <d v="2014-12-09T00:00:00"/>
    <d v="2014-08-22T00:00:00"/>
    <s v="Tribunal Administrativo de Antioquia- Sala de Oralidad."/>
    <s v="05001233300020140152700"/>
    <s v="2019"/>
    <x v="0"/>
    <s v="LUIS ALBERTO OSORIO JARAMILLO"/>
    <s v="YENY  LILIANA SIERRA ECHEVERRY"/>
    <n v="158837"/>
    <x v="0"/>
    <s v="RELIQUIDACIÓN DE LA PENSIÓN"/>
    <s v="BAJO"/>
    <s v="BAJO"/>
    <s v="BAJO"/>
    <s v="BAJO"/>
    <n v="0.05"/>
    <x v="1"/>
    <n v="36474868"/>
    <n v="0"/>
    <x v="1"/>
    <n v="0"/>
    <s v="NO SE DECRETO MEDIDA CAUTELAR"/>
    <n v="0"/>
    <s v="7 años"/>
    <s v="ALBA HELENA ARANGO MONTOYA"/>
    <s v="DECRETO 4860 DEL 07/11/2013"/>
    <d v="2013-11-08T00:00:00"/>
    <n v="90189"/>
    <s v="EDUCACION"/>
    <s v="REMITIDO AL CONSSEJO DE ESTADO."/>
    <d v="2020-07-31T00:00:00"/>
    <s v="2014-12"/>
    <s v="7"/>
    <s v="2020-06"/>
    <n v="0.88843442213904433"/>
    <n v="32405528.27417792"/>
    <n v="0"/>
    <d v="2021-12-07T00:00:00"/>
    <n v="1.3534246575342466"/>
    <n v="4.1522219311981093E-2"/>
    <n v="0"/>
    <n v="0.05"/>
    <s v="REMOTA"/>
    <x v="1"/>
    <n v="0"/>
  </r>
  <r>
    <n v="625"/>
    <d v="2015-10-19T00:00:00"/>
    <d v="2015-10-02T00:00:00"/>
    <s v="Juzgado 9 Adm. Oral  de Medellin "/>
    <s v="05001333300920150109000"/>
    <s v="2019"/>
    <x v="0"/>
    <s v="ALVARO HUMBERTO MUÑOZ"/>
    <s v="LEIDY PATRICIA LOPEZ MONSALVE"/>
    <n v="165.75700000000001"/>
    <x v="0"/>
    <s v="RECONOCIMIENTO Y PAGO DE OTRAS PRESTACIONES SALARIALES, SOLCIALES Y SALARIOS"/>
    <s v="BAJO"/>
    <s v="BAJO"/>
    <s v="BAJO"/>
    <s v="BAJO"/>
    <n v="0.05"/>
    <x v="1"/>
    <n v="2456715"/>
    <n v="0"/>
    <x v="1"/>
    <n v="0"/>
    <s v="NO SE DECRETO MEDIDA CAUTELAR"/>
    <n v="0"/>
    <s v="6 años"/>
    <s v="ALBA HELENA ARANGO MONTOYA"/>
    <s v="DECRETO 4860 DEL 07/11/2013"/>
    <d v="2013-11-08T00:00:00"/>
    <n v="90189"/>
    <s v="GESTION HUMANA Y DLLO ORGANIZACIONAL"/>
    <s v="RECLAMA PAGO  PRIMA DE ANTIGÜEDAD"/>
    <d v="2020-07-31T00:00:00"/>
    <s v="2015-10"/>
    <s v="6"/>
    <s v="2020-06"/>
    <n v="0.84232546730647351"/>
    <n v="2069353.610413823"/>
    <n v="0"/>
    <d v="2021-10-17T00:00:00"/>
    <n v="1.2136986301369863"/>
    <n v="4.1522219311981093E-2"/>
    <n v="0"/>
    <n v="0.05"/>
    <s v="REMOTA"/>
    <x v="1"/>
    <n v="0"/>
  </r>
  <r>
    <n v="626"/>
    <d v="2015-10-29T00:00:00"/>
    <d v="2015-10-26T00:00:00"/>
    <s v="Juzgado 28 Adm. Oral  de Medellin "/>
    <s v="05001333302820150116300"/>
    <s v="2019"/>
    <x v="0"/>
    <s v="LUIS ALFONSO CIFUENTES CASTRO"/>
    <s v="CARLOS ALBERTO BALLESTEROS BARON"/>
    <n v="33513"/>
    <x v="0"/>
    <s v="RECONOCIMIENTO Y PAGO DE OTRAS PRESTACIONES SALARIALES, SOLCIALES Y SALARIOS"/>
    <s v="BAJO"/>
    <s v="BAJO"/>
    <s v="BAJO"/>
    <s v="BAJO"/>
    <n v="0.05"/>
    <x v="1"/>
    <n v="1501278"/>
    <n v="0"/>
    <x v="1"/>
    <n v="0"/>
    <s v="NO SE DECRETO MEDIDA CAUTELAR"/>
    <n v="0"/>
    <s v="6 años"/>
    <s v="ALBA HELENA ARANGO MONTOYA"/>
    <s v="DECRETO 4860 DEL 07/11/2013"/>
    <d v="2013-11-08T00:00:00"/>
    <n v="90189"/>
    <s v="GESTION HUMANA Y DLLO ORGANIZACIONAL"/>
    <s v="RECLAMA PAGO  PRIMA DE ANTIGÜEDAD"/>
    <d v="2020-07-31T00:00:00"/>
    <s v="2015-10"/>
    <s v="6"/>
    <s v="2020-06"/>
    <n v="0.84232546730647351"/>
    <n v="1264564.692906928"/>
    <n v="0"/>
    <d v="2021-10-27T00:00:00"/>
    <n v="1.2410958904109588"/>
    <n v="4.1522219311981093E-2"/>
    <n v="0"/>
    <n v="0.05"/>
    <s v="REMOTA"/>
    <x v="1"/>
    <n v="0"/>
  </r>
  <r>
    <n v="627"/>
    <d v="2015-11-13T00:00:00"/>
    <d v="2015-11-06T00:00:00"/>
    <s v="Juzgado 17 Adm. Oral  de Medellin "/>
    <s v="05001333301720150067300"/>
    <s v="2019"/>
    <x v="0"/>
    <s v="GONZALO ANTONIO MORA HENAO"/>
    <s v="CARLOS ALBERTO BALLESTEROS BARON"/>
    <n v="33513"/>
    <x v="0"/>
    <s v="RECONOCIMIENTO Y PAGO DE OTRAS PRESTACIONES SALARIALES, SOLCIALES Y SALARIOS"/>
    <s v="BAJO"/>
    <s v="BAJO"/>
    <s v="BAJO"/>
    <s v="BAJO"/>
    <n v="0.05"/>
    <x v="1"/>
    <n v="3002520"/>
    <n v="0"/>
    <x v="1"/>
    <n v="0"/>
    <s v="NO SE DECRETO MEDIDA CAUTELAR"/>
    <n v="0"/>
    <s v="6 años"/>
    <s v="ALBA HELENA ARANGO MONTOYA"/>
    <s v="DECRETO 4860 DEL 07/11/2013"/>
    <d v="2013-11-08T00:00:00"/>
    <n v="90189"/>
    <s v="GESTION HUMANA Y DLLO ORGANIZACIONAL"/>
    <s v="RECLAMA PAGO  PRIMA DE ANTIGÜEDAD"/>
    <d v="2020-07-31T00:00:00"/>
    <s v="2015-11"/>
    <s v="6"/>
    <s v="2020-06"/>
    <n v="0.83727667088522129"/>
    <n v="2513939.9498662944"/>
    <n v="0"/>
    <d v="2021-11-11T00:00:00"/>
    <n v="1.2821917808219179"/>
    <n v="4.1522219311981093E-2"/>
    <n v="0"/>
    <n v="0.05"/>
    <s v="REMOTA"/>
    <x v="1"/>
    <n v="0"/>
  </r>
  <r>
    <n v="628"/>
    <d v="2015-11-30T00:00:00"/>
    <d v="2015-11-13T00:00:00"/>
    <s v="Juzgado 7 Adm. Oral  de Medellin "/>
    <s v="05001333300720150123200"/>
    <s v="2019"/>
    <x v="0"/>
    <s v="GLORIA CECILIA GALLEGO MORENO"/>
    <s v="CARLOS ALBERTO BALLESTEROS BARON"/>
    <n v="33513"/>
    <x v="0"/>
    <s v="RECONOCIMIENTO Y PAGO DE OTRAS PRESTACIONES SALARIALES, SOLCIALES Y SALARIOS"/>
    <s v="BAJO"/>
    <s v="BAJO"/>
    <s v="BAJO"/>
    <s v="BAJO"/>
    <n v="0.05"/>
    <x v="1"/>
    <n v="3524895"/>
    <n v="0"/>
    <x v="1"/>
    <n v="0"/>
    <s v="NO SE DECRETO MEDIDA CAUTELAR"/>
    <n v="0"/>
    <s v="6 años"/>
    <s v="ALBA HELENA ARANGO MONTOYA"/>
    <s v="DECRETO 4860 DEL 07/11/2013"/>
    <d v="2013-11-08T00:00:00"/>
    <n v="90189"/>
    <s v="GESTION HUMANA Y DLLO ORGANIZACIONAL"/>
    <s v="RECLAMA PAGO  PRIMA DE ANTIGÜEDAD"/>
    <d v="2020-07-31T00:00:00"/>
    <s v="2015-11"/>
    <s v="6"/>
    <s v="2020-06"/>
    <n v="0.83727667088522129"/>
    <n v="2951312.3508199621"/>
    <n v="0"/>
    <d v="2021-11-28T00:00:00"/>
    <n v="1.3287671232876712"/>
    <n v="4.1522219311981093E-2"/>
    <n v="0"/>
    <n v="0.05"/>
    <s v="REMOTA"/>
    <x v="1"/>
    <n v="0"/>
  </r>
  <r>
    <n v="629"/>
    <d v="2015-10-19T00:00:00"/>
    <d v="2015-06-04T00:00:00"/>
    <s v="Juzgado 14 Adm. Oral  de Medellin "/>
    <s v="05001333301420150037100"/>
    <s v="2019"/>
    <x v="0"/>
    <s v="AURA DEL SOCORRO RUIZ MORENO"/>
    <s v="HERNAN DARIO ZAPATA LONDOÑO"/>
    <n v="108371"/>
    <x v="0"/>
    <s v="RECONOCIMIENTO Y PAGO DE OTRAS PRESTACIONES SALARIALES, SOLCIALES Y SALARIOS"/>
    <s v="BAJO"/>
    <s v="BAJO"/>
    <s v="BAJO"/>
    <s v="BAJO"/>
    <n v="0.05"/>
    <x v="1"/>
    <n v="2275000"/>
    <n v="0"/>
    <x v="1"/>
    <n v="0"/>
    <s v="NO SE DECRETO MEDIDA CAUTELAR"/>
    <n v="0"/>
    <s v="6  años"/>
    <s v="ALBA HELENA ARANGO MONTOYA"/>
    <s v="DECRETO 4860 DEL 07/11/2013"/>
    <d v="2013-11-08T00:00:00"/>
    <n v="90189"/>
    <s v="EDUCACION"/>
    <s v="RECLAMA PAGO DE BONIFICACION"/>
    <d v="2020-07-31T00:00:00"/>
    <s v="2015-10"/>
    <s v="6"/>
    <s v="2020-06"/>
    <n v="0.84232546730647351"/>
    <n v="1916290.4381222273"/>
    <n v="0"/>
    <d v="2021-10-17T00:00:00"/>
    <n v="1.2136986301369863"/>
    <n v="4.1522219311981093E-2"/>
    <n v="0"/>
    <n v="0.05"/>
    <s v="REMOTA"/>
    <x v="1"/>
    <n v="0"/>
  </r>
  <r>
    <n v="630"/>
    <d v="2015-10-26T00:00:00"/>
    <d v="2015-06-04T00:00:00"/>
    <s v="Juzgado 14 Adm. Oral  de Medellin "/>
    <s v="05001333301420150037400"/>
    <s v="2019"/>
    <x v="0"/>
    <s v="ERENIA DE JESUS HERRERA MONROY "/>
    <s v="HERNAN DARIO ZAPATA LONDOÑO"/>
    <n v="108371"/>
    <x v="0"/>
    <s v="RECONOCIMIENTO Y PAGO DE OTRAS PRESTACIONES SALARIALES, SOLCIALES Y SALARIOS"/>
    <s v="BAJO"/>
    <s v="BAJO"/>
    <s v="BAJO"/>
    <s v="BAJO"/>
    <n v="0.05"/>
    <x v="1"/>
    <n v="2275000"/>
    <n v="0"/>
    <x v="3"/>
    <n v="0"/>
    <s v="NO SE DECRETO MEDIDA CAUTELAR"/>
    <n v="0"/>
    <s v="6 años"/>
    <s v="ALBA HELENA ARANGO MONTOYA"/>
    <s v="DECRETO 4860 DEL 07/11/2013"/>
    <d v="2013-11-08T00:00:00"/>
    <n v="90189"/>
    <s v="EDUCACION"/>
    <s v="RECLAMA PAGO DE BONIFICACION"/>
    <d v="2020-07-31T00:00:00"/>
    <s v="2015-10"/>
    <s v="6"/>
    <s v="2020-06"/>
    <n v="0.84232546730647351"/>
    <n v="1916290.4381222273"/>
    <n v="0"/>
    <d v="2021-10-24T00:00:00"/>
    <n v="1.2328767123287672"/>
    <n v="4.1522219311981093E-2"/>
    <n v="0"/>
    <n v="0.05"/>
    <s v="REMOTA"/>
    <x v="1"/>
    <n v="0"/>
  </r>
  <r>
    <n v="631"/>
    <d v="2015-02-19T00:00:00"/>
    <d v="2014-11-04T00:00:00"/>
    <s v="Juzgado 1° Adm. Oral  de Medellin "/>
    <s v="05001333300120140007900"/>
    <s v="2019"/>
    <x v="0"/>
    <s v="MARIA JOSE TORRES"/>
    <s v="DIANA CAROLINA ALZATE QUINTERO"/>
    <n v="165819"/>
    <x v="0"/>
    <s v="PRIMA DE SERVICIOS"/>
    <s v="BAJO"/>
    <s v="BAJO"/>
    <s v="BAJO"/>
    <s v="BAJO"/>
    <n v="0.05"/>
    <x v="1"/>
    <n v="7244623"/>
    <n v="0"/>
    <x v="1"/>
    <n v="0"/>
    <s v="NO SE DECRETO MEDIDA CAUTELAR"/>
    <n v="0"/>
    <s v=" 6 años"/>
    <s v="ALBA HELENA ARANGO MONTOYA"/>
    <s v="DECRETO 4860 DEL 07/11/2013"/>
    <d v="2013-11-08T00:00:00"/>
    <n v="90189"/>
    <s v="EDUCACION"/>
    <m/>
    <d v="2020-07-31T00:00:00"/>
    <s v="2015-02"/>
    <s v="6"/>
    <s v="2020-06"/>
    <n v="0.87271419777299997"/>
    <n v="6322485.3496128246"/>
    <n v="0"/>
    <d v="2021-02-17T00:00:00"/>
    <n v="0.55068493150684927"/>
    <n v="4.1522219311981093E-2"/>
    <n v="0"/>
    <n v="0.05"/>
    <s v="REMOTA"/>
    <x v="1"/>
    <n v="0"/>
  </r>
  <r>
    <n v="632"/>
    <d v="2015-10-05T00:00:00"/>
    <d v="2015-09-17T00:00:00"/>
    <s v="Juzgado 15 Adm. Oral  de Medellin "/>
    <s v="05001333301520150118200"/>
    <s v="2019"/>
    <x v="0"/>
    <s v="DIOSELINA VEGA LOPEZ"/>
    <s v="SANDRO SANCHEZ SALAZAR"/>
    <n v="95351"/>
    <x v="0"/>
    <s v="RECONOCIMIENTO Y PAGO DE OTRAS PRESTACIONES SALARIALES, SOLCIALES Y SALARIOS"/>
    <s v="BAJO"/>
    <s v="BAJO"/>
    <s v="BAJO"/>
    <s v="BAJO"/>
    <n v="0.05"/>
    <x v="1"/>
    <n v="11073155"/>
    <n v="0"/>
    <x v="1"/>
    <n v="0"/>
    <s v="NO SE DECRETO MEDIDA CAUTELAR"/>
    <n v="0"/>
    <s v=" 6 años"/>
    <s v="ALBA HELENA ARANGO MONTOYA"/>
    <s v="DECRETO 4860 DEL 07/11/2013"/>
    <d v="2013-11-08T00:00:00"/>
    <n v="90189"/>
    <s v="EDUCACION"/>
    <s v="RECLAMA LA RELIQUIDACION DE LA PENSION"/>
    <d v="2020-07-31T00:00:00"/>
    <s v="2015-10"/>
    <s v="6"/>
    <s v="2020-06"/>
    <n v="0.84232546730647351"/>
    <n v="9327200.4599320143"/>
    <n v="0"/>
    <d v="2021-10-03T00:00:00"/>
    <n v="1.1753424657534246"/>
    <n v="4.1522219311981093E-2"/>
    <n v="0"/>
    <n v="0.05"/>
    <s v="REMOTA"/>
    <x v="1"/>
    <n v="0"/>
  </r>
  <r>
    <n v="633"/>
    <d v="2008-08-25T00:00:00"/>
    <d v="2008-08-11T00:00:00"/>
    <s v="Juzgado 11 Laboral del circuito de M. "/>
    <s v="05001310501120080086400"/>
    <s v="2019"/>
    <x v="1"/>
    <s v="VICTOR MANUEL MEJIA BUILES"/>
    <s v="JUAN FELIPE MOLINA ALVAREZ "/>
    <n v="68185"/>
    <x v="2"/>
    <s v="RECONOCIMIENTO Y PAGO DE OTRAS PRESTACIONES SALARIALES, SOLCIALES Y SALARIOS"/>
    <s v="BAJO"/>
    <s v="BAJO"/>
    <s v="BAJO"/>
    <s v="BAJO"/>
    <n v="0.05"/>
    <x v="1"/>
    <n v="4615000"/>
    <n v="0"/>
    <x v="12"/>
    <n v="0"/>
    <s v="NO SE DECRETO MEDIDA CAUTELAR"/>
    <n v="0"/>
    <n v="12"/>
    <s v="ALBA HELENA ARANGO MONTOYA"/>
    <s v="DECRETO 4860 DEL 07/11/2013"/>
    <d v="2013-11-08T00:00:00"/>
    <n v="90189"/>
    <s v="GESTION HUMANA Y DLLO ORGANIZACIONAL"/>
    <s v="PENSION JUBILACION CONVENCIONAL"/>
    <d v="2020-07-31T00:00:00"/>
    <s v="2008-08"/>
    <s v="12"/>
    <s v="2020-06"/>
    <n v="1.0589198243046523"/>
    <n v="4886914.9891659701"/>
    <n v="0"/>
    <d v="2020-08-22T00:00:00"/>
    <n v="6.0273972602739728E-2"/>
    <n v="4.1522219311981093E-2"/>
    <n v="0"/>
    <n v="0.05"/>
    <s v="REMOTA"/>
    <x v="1"/>
    <n v="0"/>
  </r>
  <r>
    <n v="634"/>
    <d v="2015-04-20T00:00:00"/>
    <d v="2015-03-13T00:00:00"/>
    <s v="Juzgado 11 Adm. Oral  de Medellin "/>
    <s v="05001333301120150028200"/>
    <s v="2019"/>
    <x v="0"/>
    <s v="MARIA EUGENIA COLORADO TAMAYO "/>
    <s v="GUSTAVO ADOLFO QUINTERO COLORADO"/>
    <n v="229212"/>
    <x v="0"/>
    <s v="RECONOCIMIENTO Y PAGO DE OTRAS PRESTACIONES SALARIALES, SOLCIALES Y SALARIOS"/>
    <s v="BAJO"/>
    <s v="BAJO"/>
    <s v="BAJO"/>
    <s v="BAJO"/>
    <n v="0.05"/>
    <x v="1"/>
    <n v="51128000"/>
    <n v="0"/>
    <x v="4"/>
    <n v="0"/>
    <s v="NO SE DECRETO MEDIDA CAUTELAR"/>
    <n v="0"/>
    <s v=" 6 años"/>
    <s v="ALBA HELENA ARANGO MONTOYA"/>
    <s v="DECRETO 4860 DEL 07/11/2013"/>
    <d v="2013-11-08T00:00:00"/>
    <n v="90189"/>
    <s v="EDUCACION"/>
    <s v="RELIQUIDACION PENSION CON TODOS LOS FACTORES SALARIALES"/>
    <d v="2020-07-31T00:00:00"/>
    <s v="2015-04"/>
    <s v="6"/>
    <s v="2020-06"/>
    <n v="0.86299623578421902"/>
    <n v="44123271.543175548"/>
    <n v="0"/>
    <d v="2021-04-18T00:00:00"/>
    <n v="0.71506849315068488"/>
    <n v="4.1522219311981093E-2"/>
    <n v="0"/>
    <n v="0.05"/>
    <s v="REMOTA"/>
    <x v="1"/>
    <n v="0"/>
  </r>
  <r>
    <n v="635"/>
    <d v="2016-03-21T00:00:00"/>
    <d v="2015-11-19T00:00:00"/>
    <s v="Juzgado 29 Adm. OraL de Medellín."/>
    <s v="05001333302920150124000"/>
    <s v="2019"/>
    <x v="0"/>
    <s v="DORA LUCIA CORRALES CASTAÑEDA"/>
    <s v="LEIDY PATRICIA LOPEZ MONSALVE"/>
    <n v="165757"/>
    <x v="0"/>
    <s v="RECONOCIMIENTO Y PAGO DE OTRAS PRESTACIONES SALARIALES, SOLCIALES Y SALARIOS"/>
    <s v="BAJO"/>
    <s v="BAJO"/>
    <s v="BAJO"/>
    <s v="BAJO"/>
    <n v="0.05"/>
    <x v="1"/>
    <n v="2456715"/>
    <n v="0"/>
    <x v="4"/>
    <n v="0"/>
    <s v="NO SE DECRETO MEDIDA CAUTELAR"/>
    <n v="0"/>
    <s v=" 6 años"/>
    <s v="ALBA HELENA ARANGO MONTOYA"/>
    <s v="DECRETO 4860 DEL 07/11/2013"/>
    <d v="2013-11-08T00:00:00"/>
    <n v="90189"/>
    <s v="EDUCACION"/>
    <s v="RECLAMA EL PAGO DE LA PRIMA DE ANTIGÜEDAD."/>
    <d v="2020-07-31T00:00:00"/>
    <s v="2016-03"/>
    <s v="6"/>
    <s v="2020-06"/>
    <n v="0.80354364508127107"/>
    <n v="1974077.7260258349"/>
    <n v="0"/>
    <d v="2022-03-20T00:00:00"/>
    <n v="1.6356164383561644"/>
    <n v="4.1522219311981093E-2"/>
    <n v="0"/>
    <n v="0.05"/>
    <s v="REMOTA"/>
    <x v="1"/>
    <n v="0"/>
  </r>
  <r>
    <n v="636"/>
    <d v="2016-03-02T00:00:00"/>
    <d v="2015-12-23T00:00:00"/>
    <s v="Juzgado 20 Adm. Oral  de Medellin "/>
    <s v="05001333302020150136800"/>
    <s v="2019"/>
    <x v="0"/>
    <s v="JESUS CORDOBA  TORRES-LUIS ALBERTO CORREA LOPEZ-WILFRIDO ENRIQUE  GONZALEZ BENAVIDES -GLORIA ARENAS DUANGO.  LIGIA MARGARITA CHAVERRA - VICTOR MANUEL CORDOBA -MIRIAM DEL SOCORRO HERNANDEZ -MONICA DEL SOCORRO VILLA  DORIS MARIA CARMONA  LUZ MARY ATEHORTUA SANCHEZ - FRANCISCA DEL CARMEN MONTERO- HECTOR WILLIAM LOPEZ - ALBA ROSA ROJAS-  IRMA DE JESUS MAZO- AMANDA DE J. MIRANDA  LUIS FERNANDO DIAZ ESPINOSA HERBER ANTONIO SOLERA ADELA MURILLO SORDOBA- JESUS ANTONIO PALACIO MONSALVE- LUIS OCTAVIO  PIEDRAHITA JIMENEZ- LUZ MARINA SANTDOS-  INELDA DEL CARMEN GFIL- DELEMIRO TOVAR JULIO- ALVARO NICOLAS SANTACRUZ- ORLANDO PORTO- HECTOR QUIROZ ALZATE "/>
    <s v="JORGE HUMBERTO VALERO RODRIGUEZ "/>
    <n v="44498"/>
    <x v="0"/>
    <s v="RECONOCIMIENTO Y PAGO DE OTRAS PRESTACIONES SALARIALES, SOLCIALES Y SALARIOS"/>
    <s v="BAJO"/>
    <s v="BAJO"/>
    <s v="BAJO"/>
    <s v="BAJO"/>
    <n v="0.05"/>
    <x v="1"/>
    <n v="4610298"/>
    <n v="0"/>
    <x v="1"/>
    <n v="0"/>
    <s v="NO SE DECRETO MEDIDA CAUTELAR"/>
    <n v="0"/>
    <s v="6  años"/>
    <s v="ALBA HELENA ARANGO MONTOYA"/>
    <s v="DECRETO 4860 DEL 07/11/2013"/>
    <d v="2013-11-08T00:00:00"/>
    <n v="90189"/>
    <s v="EDUCACION"/>
    <s v="RECLAMAN EL PAGO DE LA PRIMA DE CLIMA."/>
    <d v="2020-07-31T00:00:00"/>
    <s v="2016-03"/>
    <s v="6"/>
    <s v="2020-06"/>
    <n v="0.80354364508127107"/>
    <n v="3704575.6598308939"/>
    <n v="0"/>
    <d v="2022-03-01T00:00:00"/>
    <n v="1.5835616438356164"/>
    <n v="4.1522219311981093E-2"/>
    <n v="0"/>
    <n v="0.05"/>
    <s v="REMOTA"/>
    <x v="1"/>
    <n v="0"/>
  </r>
  <r>
    <n v="637"/>
    <d v="2015-10-02T00:00:00"/>
    <d v="2015-10-13T00:00:00"/>
    <s v="Juzgado Civil Laboral del Circuito de Caucasia ant. "/>
    <s v="0515411300120150022000"/>
    <s v="2019"/>
    <x v="1"/>
    <s v="YADIRA DEL SOCORRO SALCEDO ARROYO "/>
    <s v="JULIA FERNANDA MULZ RINCON "/>
    <n v="215278"/>
    <x v="2"/>
    <s v="RECONOCIMIENTO Y PAGO DE OTRAS PRESTACIONES SALARIALES, SOLCIALES Y SALARIOS"/>
    <s v="ALTO"/>
    <s v="ALTO"/>
    <s v="ALTO"/>
    <s v="ALTO"/>
    <n v="1"/>
    <x v="0"/>
    <n v="52138388"/>
    <n v="0.3"/>
    <x v="3"/>
    <n v="0"/>
    <s v="NO SE DECRETO MEDIDA CAUTELAR"/>
    <n v="0"/>
    <s v="6 años"/>
    <s v="ALBA HELENA ARANGO MONTOYA"/>
    <s v="DECRETO 4860 DEL 07/11/2013"/>
    <d v="2013-11-08T00:00:00"/>
    <n v="90189"/>
    <s v="EDUCACION"/>
    <s v="BRILLADORA- EN CAUCASIA- FALTA DE JURISDICCION."/>
    <d v="2020-07-31T00:00:00"/>
    <s v="2015-10"/>
    <s v="6"/>
    <s v="2020-06"/>
    <n v="0.84232546730647351"/>
    <n v="43917492.036706232"/>
    <n v="13175247.611011868"/>
    <d v="2021-09-30T00:00:00"/>
    <n v="1.167123287671233"/>
    <n v="4.1522219311981093E-2"/>
    <n v="13088836.323650183"/>
    <n v="1"/>
    <s v="ALTA"/>
    <x v="0"/>
    <n v="13088836.323650183"/>
  </r>
  <r>
    <n v="638"/>
    <d v="2015-12-14T00:00:00"/>
    <d v="2015-11-20T00:00:00"/>
    <s v="Juzgado  1° Adm. Oral de Medellín "/>
    <s v="05001333300120150134200"/>
    <s v="2019"/>
    <x v="0"/>
    <s v="GLORIA INES JARAMILLO ISAZA"/>
    <s v="FREDY ALONSO PELAEZ GOMEZ "/>
    <n v="97371"/>
    <x v="0"/>
    <s v="RECONOCIMIENTO Y PAGO DE OTRAS PRESTACIONES SALARIALES, SOLCIALES Y SALARIOS"/>
    <s v="BAJO"/>
    <s v="BAJO"/>
    <s v="BAJO"/>
    <s v="BAJO"/>
    <n v="0.05"/>
    <x v="1"/>
    <n v="5127777"/>
    <n v="0"/>
    <x v="1"/>
    <n v="0"/>
    <s v="NO SE DECRETO MEDIDA CAUTELAR"/>
    <n v="0"/>
    <n v="6"/>
    <s v="ALBA HELENA ARANGO MONTOYA"/>
    <s v="DECRETO 4860 DEL 07/11/2013"/>
    <d v="2013-11-08T00:00:00"/>
    <n v="90189"/>
    <s v="GESTION HUMANA Y DLLO ORGANIZACIONAL"/>
    <s v="RECLAMA EL PAGO DE LA PRIMA DE ANTIGÜEDAD."/>
    <d v="2020-07-31T00:00:00"/>
    <s v="2015-12"/>
    <s v="6"/>
    <s v="2020-06"/>
    <n v="0.8321082718324041"/>
    <n v="4266865.65781195"/>
    <n v="0"/>
    <d v="2021-12-12T00:00:00"/>
    <n v="1.3671232876712329"/>
    <n v="4.1522219311981093E-2"/>
    <n v="0"/>
    <n v="0.05"/>
    <s v="REMOTA"/>
    <x v="1"/>
    <n v="0"/>
  </r>
  <r>
    <n v="639"/>
    <d v="2016-01-28T00:00:00"/>
    <d v="2015-12-02T00:00:00"/>
    <s v="Juzgado 27 Adm. Oral  de Medellin "/>
    <s v="05001333302720150130700"/>
    <s v="2019"/>
    <x v="0"/>
    <s v="JACKELINE DUQUE CASTAÑO "/>
    <s v="LEIDY PATRICIA LOPEZ MONSALVE"/>
    <n v="165757"/>
    <x v="0"/>
    <s v="RECONOCIMIENTO Y PAGO DE OTRAS PRESTACIONES SALARIALES, SOLCIALES Y SALARIOS"/>
    <s v="BAJO"/>
    <s v="BAJO"/>
    <s v="BAJO"/>
    <s v="BAJO"/>
    <n v="0.05"/>
    <x v="1"/>
    <n v="3524895"/>
    <n v="0"/>
    <x v="1"/>
    <n v="0"/>
    <s v="NO SE DECRETO MEDIDA CAUTELAR"/>
    <n v="0"/>
    <n v="6"/>
    <s v="ALBA HELENA ARANGO MONTOYA"/>
    <s v="DECRETO 4860 DEL 07/11/2013"/>
    <d v="2013-11-08T00:00:00"/>
    <n v="90189"/>
    <s v="GESTION HUMANA Y DLLO ORGANIZACIONAL"/>
    <s v="RECLAMA EL PAGO DE LA PRIMA DE ANTIGÜEDAD."/>
    <d v="2020-07-31T00:00:00"/>
    <s v="2016-01"/>
    <s v="6"/>
    <s v="2020-06"/>
    <n v="0.82150585725380554"/>
    <n v="2895721.8887046529"/>
    <n v="0"/>
    <d v="2022-01-26T00:00:00"/>
    <n v="1.4904109589041097"/>
    <n v="4.1522219311981093E-2"/>
    <n v="0"/>
    <n v="0.05"/>
    <s v="REMOTA"/>
    <x v="1"/>
    <n v="0"/>
  </r>
  <r>
    <n v="640"/>
    <d v="2015-11-25T00:00:00"/>
    <d v="2015-04-29T00:00:00"/>
    <s v="Juzgado  1° Adm. Oral de Medellín "/>
    <s v="05001333300120150058900"/>
    <s v="2019"/>
    <x v="0"/>
    <s v="SOFIA URIBE PULGARIN Y OTROS"/>
    <s v="JUAN JOSE GOMEZ ARANGO "/>
    <n v="201108"/>
    <x v="1"/>
    <s v="FALLA EN EL SERVICIO OTRAS CAUSAS"/>
    <s v="ALTO"/>
    <s v="ALTO"/>
    <s v="ALTO"/>
    <s v="ALTO"/>
    <n v="1"/>
    <x v="0"/>
    <n v="6765675000"/>
    <n v="0.5"/>
    <x v="9"/>
    <n v="3642882450"/>
    <s v="NO SE DECRETO MEDIDA CAUTELAR"/>
    <n v="0"/>
    <s v="7 años"/>
    <s v="ALBA HELENA ARANGO MONTOYA"/>
    <s v="DECRETO 4860 DEL 07/11/2013"/>
    <d v="2013-11-08T00:00:00"/>
    <n v="90189"/>
    <s v="EDUCACION"/>
    <s v="ABUSO SEXUAL A MENOR- DOCENTE "/>
    <d v="2020-07-31T00:00:00"/>
    <s v="2015-11"/>
    <s v="7"/>
    <s v="2020-06"/>
    <n v="0.83727667088522129"/>
    <n v="5664741840.2913694"/>
    <n v="2832370920.1456847"/>
    <d v="2022-11-23T00:00:00"/>
    <n v="2.3150684931506849"/>
    <n v="4.1522219311981093E-2"/>
    <n v="2795642197.0502491"/>
    <n v="1"/>
    <s v="ALTA"/>
    <x v="0"/>
    <n v="3642882450"/>
  </r>
  <r>
    <n v="641"/>
    <d v="2016-04-26T00:00:00"/>
    <d v="2015-10-15T00:00:00"/>
    <s v="Juzgado  18 Adm. Oral de Medellín "/>
    <s v="05001333301820150113200"/>
    <s v="2019"/>
    <x v="0"/>
    <s v="GLADYS STELLA VELASQUEZ"/>
    <s v="CARLOS A. BALLESTEROS"/>
    <n v="33.512999999999998"/>
    <x v="0"/>
    <s v="RECONOCIMIENTO Y PAGO DE OTRAS PRESTACIONES SALARIALES, SOLCIALES Y SALARIOS"/>
    <s v="BAJO"/>
    <s v="BAJO"/>
    <s v="BAJO"/>
    <s v="BAJO"/>
    <n v="0.05"/>
    <x v="1"/>
    <n v="1327400"/>
    <n v="0"/>
    <x v="3"/>
    <n v="0"/>
    <s v="NO SE DECRETO MEDIDA CAUTELAR"/>
    <n v="0"/>
    <n v="6"/>
    <s v="ALBA HELENA ARANGO MONTOYA"/>
    <s v="DECRETO 4860 DEL 07/11/2013"/>
    <d v="2013-11-08T00:00:00"/>
    <n v="90189"/>
    <s v="GESTION HUMANA Y DLLO ORGANIZACIONAL"/>
    <s v="RECLAMA EL PAGO DE LA PRIMA DE ANTIGÜEDAD."/>
    <d v="2020-07-31T00:00:00"/>
    <s v="2016-04"/>
    <s v="6"/>
    <s v="2020-06"/>
    <n v="0.799576959270904"/>
    <n v="1061358.455736198"/>
    <n v="0"/>
    <d v="2022-04-25T00:00:00"/>
    <n v="1.7342465753424658"/>
    <n v="4.1522219311981093E-2"/>
    <n v="0"/>
    <n v="0.05"/>
    <s v="REMOTA"/>
    <x v="1"/>
    <n v="0"/>
  </r>
  <r>
    <n v="642"/>
    <d v="2016-04-29T00:00:00"/>
    <d v="2016-01-29T00:00:00"/>
    <s v="Juzgado  04 Adm. Oral de Medellín "/>
    <s v="05001333300420160008400"/>
    <s v="2019"/>
    <x v="0"/>
    <s v="ALEXANDER ALBERTO NARANJO OTALVARO"/>
    <s v="LIBIA PAOLA MONTOYA CALDERON "/>
    <n v="115595"/>
    <x v="0"/>
    <s v="PENSIÓN DE SOBREVIVIENTES"/>
    <s v="BAJO"/>
    <s v="BAJO"/>
    <s v="BAJO"/>
    <s v="BAJO"/>
    <n v="0.05"/>
    <x v="1"/>
    <n v="10117780"/>
    <n v="0"/>
    <x v="9"/>
    <n v="0"/>
    <s v="NO SE DECRETO MEDIDA CAUTELAR"/>
    <n v="0"/>
    <n v="5"/>
    <s v="ALBA HELENA ARANGO MONTOYA"/>
    <s v="DECRETO 4860 DEL 07/11/2013"/>
    <d v="2013-11-08T00:00:00"/>
    <n v="90189"/>
    <s v="GESTION HUMANA Y DLLO ORGANIZACIONAL"/>
    <m/>
    <d v="2020-07-31T00:00:00"/>
    <s v="2016-04"/>
    <s v="5"/>
    <s v="2020-06"/>
    <n v="0.799576959270904"/>
    <n v="8089943.7669719672"/>
    <n v="0"/>
    <d v="2021-04-28T00:00:00"/>
    <n v="0.74246575342465748"/>
    <n v="4.1522219311981093E-2"/>
    <n v="0"/>
    <n v="0.05"/>
    <s v="REMOTA"/>
    <x v="1"/>
    <n v="0"/>
  </r>
  <r>
    <n v="643"/>
    <d v="2016-05-05T00:00:00"/>
    <d v="2016-04-14T00:00:00"/>
    <s v="Juzgado  02 Adm. Oral de Medellín "/>
    <s v="05001333300220160041600"/>
    <s v="2019"/>
    <x v="0"/>
    <s v="MARIA GILMA CORREA RESTREPO "/>
    <s v="CARLOS ANDRES RESTREPO GIRALDO "/>
    <n v="242719"/>
    <x v="3"/>
    <s v="RELIQUIDACIÓN DE LA PENSIÓN"/>
    <s v="BAJO"/>
    <s v="BAJO"/>
    <s v="BAJO"/>
    <s v="BAJO"/>
    <n v="0.05"/>
    <x v="1"/>
    <n v="7542780"/>
    <n v="0"/>
    <x v="1"/>
    <n v="0"/>
    <s v="NO SE DECRETO MEDIDA CAUTELAR"/>
    <n v="0"/>
    <n v="5"/>
    <s v="ALBA HELENA ARANGO MONTOYA"/>
    <s v="DECRETO 4860 DEL 07/11/2013"/>
    <d v="2013-11-08T00:00:00"/>
    <n v="90189"/>
    <s v="EDUCACION"/>
    <m/>
    <d v="2020-07-31T00:00:00"/>
    <s v="2016-05"/>
    <s v="5"/>
    <s v="2020-06"/>
    <n v="0.79552146500237941"/>
    <n v="6000443.3957906477"/>
    <n v="0"/>
    <d v="2021-05-04T00:00:00"/>
    <n v="0.75890410958904109"/>
    <n v="4.1522219311981093E-2"/>
    <n v="0"/>
    <n v="0.05"/>
    <s v="REMOTA"/>
    <x v="1"/>
    <n v="0"/>
  </r>
  <r>
    <n v="644"/>
    <d v="2016-05-06T00:00:00"/>
    <d v="2016-03-16T00:00:00"/>
    <s v="Tribunal Administrativo de Antioquia- Sala de Oralidad."/>
    <s v="05001233300020160068300"/>
    <s v="2019"/>
    <x v="0"/>
    <s v="CERVECERIA UNION S.A. "/>
    <s v="OSCAR EDUARDO MATEUS  DUARTE"/>
    <n v="107405"/>
    <x v="3"/>
    <s v="IMPUESTOS"/>
    <s v="MEDIO   "/>
    <s v="MEDIO   "/>
    <s v="MEDIO   "/>
    <s v="MEDIO   "/>
    <n v="0.5"/>
    <x v="2"/>
    <n v="344358381"/>
    <n v="0"/>
    <x v="0"/>
    <n v="0"/>
    <s v="NO SE DECRETO MEDIDA CAUTELAR"/>
    <n v="0"/>
    <s v="8 años"/>
    <s v="ALBA HELENA ARANGO MONTOYA"/>
    <s v="DECRETO 4860 DEL 07/11/2013"/>
    <d v="2013-11-08T00:00:00"/>
    <n v="90189"/>
    <s v="HACIENDA"/>
    <m/>
    <d v="2020-07-31T00:00:00"/>
    <s v="2016-05"/>
    <s v="8"/>
    <s v="2020-06"/>
    <n v="0.79552146500237941"/>
    <n v="273944483.73896754"/>
    <n v="0"/>
    <d v="2024-05-04T00:00:00"/>
    <n v="3.7616438356164386"/>
    <n v="4.1522219311981093E-2"/>
    <n v="0"/>
    <n v="0.5"/>
    <s v="MEDIA"/>
    <x v="2"/>
    <n v="0"/>
  </r>
  <r>
    <n v="645"/>
    <d v="2016-05-12T00:00:00"/>
    <d v="2016-05-06T00:00:00"/>
    <s v="Juzgado  08 Adm. Oral de Medellín "/>
    <s v="05001333300820160040700"/>
    <s v="2019"/>
    <x v="0"/>
    <s v="NELSON DARIO GOMEZ  GRISALES"/>
    <s v="LEIDY PATRICIA LOPEZ MONSALVE"/>
    <n v="165757"/>
    <x v="0"/>
    <s v="RECONOCIMIENTO Y PAGO DE OTRAS PRESTACIONES SALARIALES, SOLCIALES Y SALARIOS"/>
    <s v="BAJO"/>
    <s v="BAJO"/>
    <s v="BAJO"/>
    <s v="BAJO"/>
    <n v="0.05"/>
    <x v="1"/>
    <n v="502800"/>
    <n v="0"/>
    <x v="1"/>
    <n v="0"/>
    <s v="NO SE DECRETO MEDIDA CAUTELAR"/>
    <n v="0"/>
    <n v="5"/>
    <s v="ALBA HELENA ARANGO MONTOYA"/>
    <s v="DECRETO 4860 DEL 07/11/2013"/>
    <d v="2013-11-08T00:00:00"/>
    <n v="90189"/>
    <s v="GESTION HUMANA Y DLLO ORGANIZACIONAL"/>
    <s v="RECLAMA EL PAGO DE LA PRIMA DE ANTIGÜEDAD."/>
    <d v="2020-07-31T00:00:00"/>
    <s v="2016-05"/>
    <s v="5"/>
    <s v="2020-06"/>
    <n v="0.79552146500237941"/>
    <n v="399988.19260319637"/>
    <n v="0"/>
    <d v="2021-05-11T00:00:00"/>
    <n v="0.77808219178082194"/>
    <n v="4.1522219311981093E-2"/>
    <n v="0"/>
    <n v="0.05"/>
    <s v="REMOTA"/>
    <x v="1"/>
    <n v="0"/>
  </r>
  <r>
    <n v="646"/>
    <d v="2016-04-22T00:00:00"/>
    <d v="2016-03-04T00:00:00"/>
    <s v="Juzgado  02 Adm. Oral de Medellín "/>
    <s v="05001333300220160025600"/>
    <s v="2019"/>
    <x v="0"/>
    <s v="JAVIER ANTONIO GARCIA CASTAÑEDA"/>
    <s v="CARLOS A. BALLESTEROS"/>
    <n v="33513"/>
    <x v="0"/>
    <s v="RECONOCIMIENTO Y PAGO DE OTRAS PRESTACIONES SALARIALES, SOLCIALES Y SALARIOS"/>
    <s v="BAJO"/>
    <s v="BAJO"/>
    <s v="BAJO"/>
    <s v="BAJO"/>
    <n v="0.05"/>
    <x v="1"/>
    <n v="4406119"/>
    <n v="0"/>
    <x v="4"/>
    <n v="0"/>
    <s v="NO SE DECRETO MEDIDA CAUTELAR"/>
    <n v="0"/>
    <n v="5"/>
    <s v="ALBA HELENA ARANGO MONTOYA"/>
    <s v="DECRETO 4860 DEL 07/11/2013"/>
    <d v="2013-11-08T00:00:00"/>
    <n v="90189"/>
    <s v="GESTION HUMANA Y DLLO ORGANIZACIONAL"/>
    <s v="RECLAMA EL PAGO DE LA PRIMA DE ANTIGÜEDAD."/>
    <d v="2020-07-31T00:00:00"/>
    <s v="2016-04"/>
    <s v="5"/>
    <s v="2020-06"/>
    <n v="0.799576959270904"/>
    <n v="3523031.2322057565"/>
    <n v="0"/>
    <d v="2021-04-21T00:00:00"/>
    <n v="0.72328767123287674"/>
    <n v="4.1522219311981093E-2"/>
    <n v="0"/>
    <n v="0.05"/>
    <s v="REMOTA"/>
    <x v="1"/>
    <n v="0"/>
  </r>
  <r>
    <n v="647"/>
    <d v="2016-05-23T00:00:00"/>
    <d v="2016-04-27T00:00:00"/>
    <s v="Juzgado  09 Adm. Oral de Medellín "/>
    <s v="05001333300920160037000"/>
    <s v="2019"/>
    <x v="0"/>
    <s v="LUIS EDUARDO VASQUEZ URRERO "/>
    <s v="MARIA VICTORIA RESTREPO VELEZ"/>
    <n v="247065"/>
    <x v="0"/>
    <s v="RECONOCIMIENTO Y PAGO DE OTRAS PRESTACIONES SALARIALES, SOLCIALES Y SALARIOS"/>
    <s v="BAJO"/>
    <s v="BAJO"/>
    <s v="BAJO"/>
    <s v="BAJO"/>
    <n v="0.05"/>
    <x v="1"/>
    <n v="2456916"/>
    <n v="0"/>
    <x v="4"/>
    <n v="0"/>
    <s v="NO SE DECRETO MEDIDA CAUTELAR"/>
    <n v="0"/>
    <n v="6"/>
    <s v="ALBA HELENA ARANGO MONTOYA"/>
    <s v="DECRETO 4860 DEL 07/11/2013"/>
    <d v="2013-11-08T00:00:00"/>
    <n v="90189"/>
    <s v="GESTION HUMANA Y DLLO ORGANIZACIONAL"/>
    <s v="RECLAMA EL PAGO DE LA PRIMA DE ANTIGÜEDAD."/>
    <d v="2020-07-31T00:00:00"/>
    <s v="2016-05"/>
    <s v="6"/>
    <s v="2020-06"/>
    <n v="0.79552146500237941"/>
    <n v="1954529.4157077861"/>
    <n v="0"/>
    <d v="2022-05-22T00:00:00"/>
    <n v="1.8082191780821917"/>
    <n v="4.1522219311981093E-2"/>
    <n v="0"/>
    <n v="0.05"/>
    <s v="REMOTA"/>
    <x v="1"/>
    <n v="0"/>
  </r>
  <r>
    <n v="648"/>
    <d v="2016-05-27T00:00:00"/>
    <d v="2015-11-11T00:00:00"/>
    <s v="Juzgado 04 Laboral del circuito de Medellín.   "/>
    <s v="05001310500420150171800"/>
    <s v="2019"/>
    <x v="1"/>
    <s v="OSCAR ARTURO MONTOYA GUZMAN"/>
    <s v="FRANCISCO  ALBERTO GIRALDO LUNA"/>
    <n v="122621"/>
    <x v="2"/>
    <s v="PENSIÓN DE SOBREVIVIENTES"/>
    <s v="MEDIO   "/>
    <s v="MEDIO   "/>
    <s v="MEDIO   "/>
    <s v="MEDIO   "/>
    <n v="0.5"/>
    <x v="2"/>
    <n v="407407773"/>
    <n v="0.5"/>
    <x v="3"/>
    <n v="0"/>
    <s v="NO SE DECRETO MEDIDA CAUTELAR"/>
    <n v="0"/>
    <s v="5 años"/>
    <s v="ALBA HELENA ARANGO MONTOYA"/>
    <s v="DECRETO 4860 DEL 07/11/2013"/>
    <d v="2013-11-08T00:00:00"/>
    <n v="90189"/>
    <s v="GESTION HUMANA Y DLLO ORGANIZACIONAL"/>
    <m/>
    <d v="2020-07-31T00:00:00"/>
    <s v="2016-05"/>
    <s v="5"/>
    <s v="2020-06"/>
    <n v="0.79552146500237941"/>
    <n v="324101628.43031687"/>
    <n v="162050814.21515843"/>
    <d v="2021-05-26T00:00:00"/>
    <n v="0.81917808219178079"/>
    <n v="4.1522219311981093E-2"/>
    <n v="161304107.46458125"/>
    <n v="0.5"/>
    <s v="MEDIA"/>
    <x v="2"/>
    <n v="161304107.46458125"/>
  </r>
  <r>
    <n v="649"/>
    <d v="2016-06-07T00:00:00"/>
    <d v="2016-05-19T00:00:00"/>
    <s v="Juzgado 14 Adm. Oral  de Medellin "/>
    <s v="05001333301420160044700"/>
    <s v="2019"/>
    <x v="0"/>
    <s v="MARIELA DEL SOCORRO VASQUEZ SERNA"/>
    <s v="LEIDY PATRICIA LOPEZ MONSALVE"/>
    <n v="165757"/>
    <x v="0"/>
    <s v="RECONOCIMIENTO Y PAGO DE OTRAS PRESTACIONES SALARIALES, SOLCIALES Y SALARIOS"/>
    <s v="BAJO"/>
    <s v="BAJO"/>
    <s v="BAJO"/>
    <s v="BAJO"/>
    <n v="0.05"/>
    <x v="1"/>
    <n v="1327405"/>
    <n v="0"/>
    <x v="4"/>
    <n v="0"/>
    <s v="NO SE DECRETO MEDIDA CAUTELAR"/>
    <n v="0"/>
    <n v="5"/>
    <s v="ALBA HELENA ARANGO MONTOYA"/>
    <s v="DECRETO 4860 DEL 07/11/2013"/>
    <d v="2013-11-08T00:00:00"/>
    <n v="90189"/>
    <s v="GESTION HUMANA Y DLLO ORGANIZACIONAL"/>
    <s v="RECLAMA EL PAGO DE LA PRIMA DE ANTIGÜEDAD."/>
    <d v="2020-07-31T00:00:00"/>
    <s v="2016-06"/>
    <s v="5"/>
    <s v="2020-06"/>
    <n v="0.79172380492187922"/>
    <n v="1050938.137272327"/>
    <n v="0"/>
    <d v="2021-06-06T00:00:00"/>
    <n v="0.84931506849315064"/>
    <n v="4.1522219311981093E-2"/>
    <n v="0"/>
    <n v="0.05"/>
    <s v="REMOTA"/>
    <x v="1"/>
    <n v="0"/>
  </r>
  <r>
    <n v="650"/>
    <d v="2016-05-11T00:00:00"/>
    <d v="2016-04-01T00:00:00"/>
    <s v="Juzgado 02 Laboral del circuito de Medellín.   "/>
    <s v="05001310500220160053600"/>
    <s v="2019"/>
    <x v="1"/>
    <s v="MARIBEL CARDONA HENAO"/>
    <s v="CARLOS A. BALLESTEROS"/>
    <n v="33513"/>
    <x v="2"/>
    <s v="REINTEGRO POR REESTRUCTURACIÓN"/>
    <s v="BAJO"/>
    <s v="BAJO"/>
    <s v="BAJO"/>
    <s v="BAJO"/>
    <n v="0.05"/>
    <x v="1"/>
    <n v="13789100"/>
    <n v="0"/>
    <x v="13"/>
    <n v="0"/>
    <s v="NO SE DECRETO MEDIDA CAUTELAR"/>
    <n v="0"/>
    <n v="5"/>
    <s v="ALBA HELENA ARANGO MONTOYA"/>
    <s v="DECRETO 4860 DEL 07/11/2013"/>
    <d v="2013-11-08T00:00:00"/>
    <n v="90189"/>
    <s v="GESTION HUMANA Y DLLO ORGANIZACIONAL"/>
    <s v="SENTENCIA FAVORABLE EN PRIMERA Y SEGUNDA "/>
    <d v="2020-07-31T00:00:00"/>
    <s v="2016-05"/>
    <s v="5"/>
    <s v="2020-06"/>
    <n v="0.79552146500237941"/>
    <n v="10969525.03306431"/>
    <n v="0"/>
    <d v="2021-05-10T00:00:00"/>
    <n v="0.77534246575342469"/>
    <n v="4.1522219311981093E-2"/>
    <n v="0"/>
    <n v="0.05"/>
    <s v="REMOTA"/>
    <x v="1"/>
    <n v="0"/>
  </r>
  <r>
    <n v="651"/>
    <d v="2016-04-21T00:00:00"/>
    <d v="2016-03-09T00:00:00"/>
    <s v="Juzgado  03 Adm. Oral de Medellín "/>
    <s v="05001333300320160028800"/>
    <s v="2019"/>
    <x v="0"/>
    <s v="CARMEN ALICIA BOHORQUEZ Y OTROS "/>
    <s v="JORGE HUMBERTO VALERO RODRIGUEZ "/>
    <n v="44498"/>
    <x v="0"/>
    <s v="RECONOCIMIENTO Y PAGO DE OTRAS PRESTACIONES SALARIALES, SOLCIALES Y SALARIOS"/>
    <s v="BAJO"/>
    <s v="BAJO"/>
    <s v="BAJO"/>
    <s v="BAJO"/>
    <n v="0.05"/>
    <x v="1"/>
    <n v="5160060"/>
    <n v="0"/>
    <x v="1"/>
    <n v="0"/>
    <s v="NO SE DECRETO MEDIDA CAUTELAR"/>
    <n v="0"/>
    <n v="5"/>
    <s v="ALBA HELENA ARANGO MONTOYA"/>
    <s v="DECRETO 4860 DEL 07/11/2013"/>
    <d v="2013-11-08T00:00:00"/>
    <n v="90189"/>
    <s v="EDUCACION"/>
    <s v="RECLAMAN EL PAGO DE LA PRIMA DE CLIMA."/>
    <d v="2020-07-31T00:00:00"/>
    <s v="2016-04"/>
    <s v="5"/>
    <s v="2020-06"/>
    <n v="0.799576959270904"/>
    <n v="4125865.0844554207"/>
    <n v="0"/>
    <d v="2021-04-20T00:00:00"/>
    <n v="0.72054794520547949"/>
    <n v="4.1522219311981093E-2"/>
    <n v="0"/>
    <n v="0.05"/>
    <s v="REMOTA"/>
    <x v="1"/>
    <n v="0"/>
  </r>
  <r>
    <n v="652"/>
    <d v="2016-07-25T00:00:00"/>
    <d v="2016-07-15T00:00:00"/>
    <s v="Juzgado 14 Adm. Oral  de Medellin "/>
    <s v="05001333301420160058600"/>
    <s v="2019"/>
    <x v="0"/>
    <s v="LUIS ARMANDO GALEANO MARIN"/>
    <s v="LEIDY PATRICIA LOPEZ MONSALVE"/>
    <n v="165757"/>
    <x v="0"/>
    <s v="RECONOCIMIENTO Y PAGO DE OTRAS PRESTACIONES SALARIALES, SOLCIALES Y SALARIOS"/>
    <s v="BAJO"/>
    <s v="BAJO"/>
    <s v="BAJO"/>
    <s v="BAJO"/>
    <n v="0.05"/>
    <x v="1"/>
    <n v="4377920"/>
    <n v="0"/>
    <x v="0"/>
    <n v="0"/>
    <s v="NO SE DECRETO MEDIDA CAUTELAR"/>
    <n v="0"/>
    <s v="4 años"/>
    <s v="ALBA HELENA ARANGO MONTOYA"/>
    <s v="DECRETO 4860 DEL 07/11/2013"/>
    <d v="2013-11-08T00:00:00"/>
    <n v="90189"/>
    <s v="GESTION HUMANA Y DLLO ORGANIZACIONAL"/>
    <s v="RECLAMA EL PAGO DE LA PRIMA DE ANTIGÜEDAD."/>
    <d v="2020-07-31T00:00:00"/>
    <s v="2016-07"/>
    <s v="4"/>
    <s v="2020-06"/>
    <n v="0.78762830642941495"/>
    <n v="3448173.7152834642"/>
    <n v="0"/>
    <d v="2020-07-24T00:00:00"/>
    <n v="-1.9178082191780823E-2"/>
    <n v="4.1522219311981093E-2"/>
    <n v="0"/>
    <n v="0.05"/>
    <s v="REMOTA"/>
    <x v="1"/>
    <n v="0"/>
  </r>
  <r>
    <n v="653"/>
    <d v="2016-07-25T00:00:00"/>
    <d v="2016-07-18T00:00:00"/>
    <s v="Juzgado 12 Adm. Oral  de Medellin "/>
    <s v="05001333301220160058100"/>
    <s v="2019"/>
    <x v="0"/>
    <s v="MARGARITA MARIA ARANGO URIBE"/>
    <s v="MARY ALEJANDRA ZULETA LOPEZ"/>
    <n v="134358"/>
    <x v="0"/>
    <s v="RECONOCIMIENTO Y PAGO DE OTRAS PRESTACIONES SALARIALES, SOLCIALES Y SALARIOS"/>
    <s v="BAJO"/>
    <s v="BAJO"/>
    <s v="BAJO"/>
    <s v="BAJO"/>
    <n v="0.05"/>
    <x v="1"/>
    <n v="1327405"/>
    <n v="0"/>
    <x v="2"/>
    <n v="0"/>
    <s v="NO SE DECRETO MEDIDA CAUTELAR"/>
    <n v="0"/>
    <s v="4 años"/>
    <s v="ALBA HELENA ARANGO MONTOYA"/>
    <s v="DECRETO 4860 DEL 07/11/2013"/>
    <d v="2013-11-08T00:00:00"/>
    <n v="90189"/>
    <s v="GESTION HUMANA Y DLLO ORGANIZACIONAL"/>
    <s v="RECLAMA EL PAGO DE LA PRIMA DE ANTIGÜEDAD."/>
    <d v="2020-07-31T00:00:00"/>
    <s v="2016-07"/>
    <s v="4"/>
    <s v="2020-06"/>
    <n v="0.78762830642941495"/>
    <n v="1045501.7520959375"/>
    <n v="0"/>
    <d v="2020-07-24T00:00:00"/>
    <n v="-1.9178082191780823E-2"/>
    <n v="4.1522219311981093E-2"/>
    <n v="0"/>
    <n v="0.05"/>
    <s v="REMOTA"/>
    <x v="1"/>
    <n v="0"/>
  </r>
  <r>
    <n v="654"/>
    <d v="2016-08-11T00:00:00"/>
    <d v="2016-07-29T00:00:00"/>
    <s v="Juzgado 35 Adm. Oral  de Medellin "/>
    <s v="05001333303520160068600"/>
    <s v="2019"/>
    <x v="0"/>
    <s v="CLAUDIO ENRIQUE BOLIVAR BELTRAN"/>
    <s v="LEIDY PATRICIA LOPEZ MONSALVE"/>
    <n v="165757"/>
    <x v="0"/>
    <s v="RECONOCIMIENTO Y PAGO DE OTRAS PRESTACIONES SALARIALES, SOLCIALES Y SALARIOS"/>
    <s v="BAJO"/>
    <s v="BAJO"/>
    <s v="BAJO"/>
    <s v="BAJO"/>
    <n v="0.05"/>
    <x v="1"/>
    <n v="1100330"/>
    <n v="0"/>
    <x v="1"/>
    <n v="0"/>
    <s v="NO SE DECRETO MEDIDA CAUTELAR"/>
    <n v="0"/>
    <s v="4 años"/>
    <s v="ALBA HELENA ARANGO MONTOYA"/>
    <s v="DECRETO 4860 DEL 07/11/2013"/>
    <d v="2013-11-08T00:00:00"/>
    <n v="90189"/>
    <s v="GESTION HUMANA Y DLLO ORGANIZACIONAL"/>
    <s v="RECLAMA EL PAGO DE LA PRIMA DE ANTIGÜEDAD."/>
    <d v="2020-07-31T00:00:00"/>
    <s v="2016-08"/>
    <s v="4"/>
    <s v="2020-06"/>
    <n v="0.79015613446074218"/>
    <n v="869432.49943118845"/>
    <n v="0"/>
    <d v="2020-08-10T00:00:00"/>
    <n v="2.7397260273972601E-2"/>
    <n v="4.1522219311981093E-2"/>
    <n v="0"/>
    <n v="0.05"/>
    <s v="REMOTA"/>
    <x v="1"/>
    <n v="0"/>
  </r>
  <r>
    <n v="655"/>
    <d v="2016-07-28T00:00:00"/>
    <d v="2016-06-01T00:00:00"/>
    <s v="Juzgado 28 Adm. Oral  de Medellin "/>
    <s v="05001333302820160046500"/>
    <s v="2019"/>
    <x v="0"/>
    <s v="HERMAN YAIRTON  SERNA TREJOS "/>
    <s v="CARLOS A. BALLESTEROS"/>
    <n v="33513"/>
    <x v="0"/>
    <s v="RECONOCIMIENTO Y PAGO DE OTRAS PRESTACIONES SALARIALES, SOLCIALES Y SALARIOS"/>
    <s v="BAJO"/>
    <s v="BAJO"/>
    <s v="BAJO"/>
    <s v="BAJO"/>
    <n v="0.05"/>
    <x v="1"/>
    <n v="1842649"/>
    <n v="0"/>
    <x v="1"/>
    <m/>
    <s v="NO SE DECRETO MEDIDA CAUTELAR"/>
    <n v="0"/>
    <s v="4 años"/>
    <s v="ALBA HELENA ARANGO MONTOYA"/>
    <s v="DECRETO 4860 DEL 07/11/2013"/>
    <d v="2013-11-08T00:00:00"/>
    <n v="90189"/>
    <s v="GESTION HUMANA Y DLLO ORGANIZACIONAL"/>
    <s v="RECLAMA EL PAGO DE LA PRIMA DE ANTIGÜEDAD."/>
    <d v="2020-07-31T00:00:00"/>
    <s v="2016-07"/>
    <s v="4"/>
    <s v="2020-06"/>
    <n v="0.78762830642941495"/>
    <n v="1451322.5112138551"/>
    <n v="0"/>
    <d v="2020-07-27T00:00:00"/>
    <n v="-1.0958904109589041E-2"/>
    <n v="4.1522219311981093E-2"/>
    <n v="0"/>
    <n v="0.05"/>
    <s v="REMOTA"/>
    <x v="1"/>
    <n v="0"/>
  </r>
  <r>
    <n v="656"/>
    <d v="2016-08-09T00:00:00"/>
    <d v="2016-07-29T00:00:00"/>
    <s v="Juzgado 21 Adm. Oral  de Medellin "/>
    <s v="05001333302120160064600"/>
    <s v="2019"/>
    <x v="0"/>
    <s v="JULIO ALCIDES LONDOÑO RIVERA"/>
    <s v="LEIDY PATRICIA LOPEZ MONSALVE"/>
    <n v="165757"/>
    <x v="0"/>
    <s v="RECONOCIMIENTO Y PAGO DE OTRAS PRESTACIONES SALARIALES, SOLCIALES Y SALARIOS"/>
    <s v="BAJO"/>
    <s v="BAJO"/>
    <s v="BAJO"/>
    <s v="BAJO"/>
    <n v="0.05"/>
    <x v="1"/>
    <n v="1188356"/>
    <n v="0"/>
    <x v="1"/>
    <n v="0"/>
    <s v="NO SE DECRETO MEDIDA CAUTELAR"/>
    <n v="0"/>
    <s v="4 años"/>
    <s v="ALBA HELENA ARANGO MONTOYA"/>
    <s v="DECRETO 4860 DEL 07/11/2013"/>
    <d v="2013-11-08T00:00:00"/>
    <n v="90189"/>
    <s v="GESTION HUMANA Y DLLO ORGANIZACIONAL"/>
    <s v="RECLAMA EL PAGO DE LA PRIMA DE ANTIGÜEDAD."/>
    <d v="2020-07-31T00:00:00"/>
    <s v="2016-08"/>
    <s v="4"/>
    <s v="2020-06"/>
    <n v="0.79015613446074218"/>
    <n v="938986.78332322976"/>
    <n v="0"/>
    <d v="2020-08-08T00:00:00"/>
    <n v="2.1917808219178082E-2"/>
    <n v="4.1522219311981093E-2"/>
    <n v="0"/>
    <n v="0.05"/>
    <s v="REMOTA"/>
    <x v="1"/>
    <n v="0"/>
  </r>
  <r>
    <n v="657"/>
    <d v="2005-05-19T00:00:00"/>
    <d v="2005-05-04T00:00:00"/>
    <s v="Tribunal Administrativo de Antioquia- Escritural.."/>
    <s v="05001233100020050460200"/>
    <s v="2019"/>
    <x v="0"/>
    <s v="JAIME ECHEVERRI MARIN"/>
    <s v="JAIME ECHEVERRI MARIN"/>
    <n v="87.820999999999998"/>
    <x v="5"/>
    <s v="OTRAS"/>
    <s v="BAJO"/>
    <s v="BAJO"/>
    <s v="BAJO"/>
    <s v="BAJO"/>
    <n v="0.05"/>
    <x v="1"/>
    <n v="0"/>
    <n v="0"/>
    <x v="0"/>
    <n v="0"/>
    <s v="NO SE DECRETO MEDIDA CAUTELAR"/>
    <n v="0"/>
    <n v="16"/>
    <s v="ALBA HELENA ARANGO MONTOYA"/>
    <s v="DECRETO 4860 DEL 07/11/2013"/>
    <d v="2013-11-08T00:00:00"/>
    <n v="90189"/>
    <s v="ASAMBLEA DEPARTAMENTAL"/>
    <s v="Demanda Nulidad del Art. 364 de la Ordenanza Nro. 18 de 2002--- SUSUPENDIDO POR PREJUDICIALIDAD…MIENTRAS RESUELVE EL C.DE E."/>
    <d v="2020-07-31T00:00:00"/>
    <s v="2005-05"/>
    <s v="16"/>
    <s v="2020-06"/>
    <n v="1.2643119461905368"/>
    <n v="0"/>
    <n v="0"/>
    <d v="2021-05-15T00:00:00"/>
    <n v="0.78904109589041094"/>
    <n v="4.1522219311981093E-2"/>
    <n v="0"/>
    <n v="0.05"/>
    <s v="REMOTA"/>
    <x v="1"/>
    <n v="0"/>
  </r>
  <r>
    <n v="658"/>
    <d v="2016-10-10T00:00:00"/>
    <d v="2016-09-30T00:00:00"/>
    <s v="Juzgado 12 Adm. Oral  de Medellin "/>
    <s v="05001333301220160075300"/>
    <s v="2019"/>
    <x v="0"/>
    <s v="AMPARO PIEDRAHITA HERNANDEZ"/>
    <s v="JOSE LONDOÑO MONSALVE"/>
    <n v="35424"/>
    <x v="0"/>
    <s v="RELIQUIDACIÓN DE LA PENSIÓN"/>
    <s v="BAJO"/>
    <s v="BAJO"/>
    <s v="BAJO"/>
    <s v="BAJO"/>
    <n v="0.05"/>
    <x v="1"/>
    <n v="36323777"/>
    <n v="0"/>
    <x v="1"/>
    <n v="0"/>
    <s v="NO SE DECRETO MEDIDA CAUTELAR"/>
    <n v="0"/>
    <n v="4"/>
    <s v="ALBA HELENA ARANGO MONTOYA"/>
    <s v="DECRETO 4860 DEL 07/11/2013"/>
    <d v="2013-11-08T00:00:00"/>
    <n v="90189"/>
    <s v="GESTION HUMANA Y DLLO ORGANIZACIONAL"/>
    <m/>
    <d v="2020-07-31T00:00:00"/>
    <s v="2016-10"/>
    <s v="4"/>
    <s v="2020-06"/>
    <n v="0.79104764067648514"/>
    <n v="28733838.096308775"/>
    <n v="0"/>
    <d v="2020-10-09T00:00:00"/>
    <n v="0.19178082191780821"/>
    <n v="4.1522219311981093E-2"/>
    <n v="0"/>
    <n v="0.05"/>
    <s v="REMOTA"/>
    <x v="1"/>
    <n v="0"/>
  </r>
  <r>
    <n v="659"/>
    <d v="2016-10-14T00:00:00"/>
    <d v="2016-09-22T00:00:00"/>
    <s v="Juzgado 35 Adm. Oral  de Medellin "/>
    <s v="05001333303520160088400"/>
    <s v="2019"/>
    <x v="0"/>
    <s v="GLORIA SUSANA ZAPATA RIOS"/>
    <s v="MARIA NATALI ARBELAEZ RESTREPO"/>
    <n v="176839"/>
    <x v="0"/>
    <s v="PENSIÓN DE SOBREVIVIENTES"/>
    <s v="MEDIO   "/>
    <s v="MEDIO   "/>
    <s v="MEDIO   "/>
    <s v="ALTO"/>
    <n v="0.67500000000000004"/>
    <x v="0"/>
    <n v="203705760"/>
    <n v="0.3"/>
    <x v="0"/>
    <n v="0"/>
    <s v="NO SE DECRETO MEDIDA CAUTELAR"/>
    <n v="0"/>
    <s v="8 años"/>
    <s v="ALBA HELENA ARANGO MONTOYA"/>
    <s v="DECRETO 4860 DEL 07/11/2013"/>
    <d v="2013-11-08T00:00:00"/>
    <n v="90189"/>
    <s v="GESTION HUMANA Y DLLO ORGANIZACIONAL"/>
    <m/>
    <d v="2020-07-31T00:00:00"/>
    <s v="2016-10"/>
    <s v="8"/>
    <s v="2020-06"/>
    <n v="0.79104764067648514"/>
    <n v="161140960.84021032"/>
    <n v="48342288.252063096"/>
    <d v="2024-10-12T00:00:00"/>
    <n v="4.2027397260273975"/>
    <n v="4.1522219311981093E-2"/>
    <n v="47210285.157019213"/>
    <n v="0.67500000000000004"/>
    <s v="ALTA"/>
    <x v="0"/>
    <n v="47210285.157019213"/>
  </r>
  <r>
    <n v="660"/>
    <d v="2016-10-14T00:00:00"/>
    <d v="2015-11-20T00:00:00"/>
    <s v="Tribunal Administrativo de Antioquia- Oral ."/>
    <s v="05001233300020150241200"/>
    <s v="2019"/>
    <x v="0"/>
    <s v="VICTOR HUGO RODRIGUEZ Y OTROS"/>
    <s v="CARLOS ANDRES RESTREPO GIRALDO "/>
    <n v="242719"/>
    <x v="0"/>
    <s v="PENSIÓN DE SOBREVIVIENTES"/>
    <s v="BAJO"/>
    <s v="BAJO"/>
    <s v="MEDIO   "/>
    <s v="BAJO"/>
    <n v="9.5000000000000001E-2"/>
    <x v="1"/>
    <n v="8718958"/>
    <n v="0"/>
    <x v="0"/>
    <n v="0"/>
    <s v="NO SE DECRETO MEDIDA CAUTELAR"/>
    <n v="0"/>
    <n v="4"/>
    <s v="ALBA HELENA ARANGO MONTOYA"/>
    <s v="DECRETO 4860 DEL 07/11/2013"/>
    <d v="2013-11-08T00:00:00"/>
    <n v="90189"/>
    <s v="EDUCACION"/>
    <m/>
    <d v="2020-07-31T00:00:00"/>
    <s v="2016-10"/>
    <s v="4"/>
    <s v="2020-06"/>
    <n v="0.79104764067648514"/>
    <n v="6897111.155057366"/>
    <n v="0"/>
    <d v="2020-10-13T00:00:00"/>
    <n v="0.20273972602739726"/>
    <n v="4.1522219311981093E-2"/>
    <n v="0"/>
    <n v="9.5000000000000001E-2"/>
    <s v="REMOTA"/>
    <x v="1"/>
    <n v="0"/>
  </r>
  <r>
    <n v="661"/>
    <d v="2016-09-07T00:00:00"/>
    <d v="2016-08-30T00:00:00"/>
    <s v="Juzgado 22 Adm. Oral  de Medellin "/>
    <s v="05001333302220160067600"/>
    <s v="2019"/>
    <x v="0"/>
    <s v="NELLY DE FATIMA LOPEZ MESA"/>
    <s v="JORGE HUMBERTO VALERO RODRIGUEZ "/>
    <n v="44498"/>
    <x v="0"/>
    <s v="RELIQUIDACIÓN DE LA PENSIÓN"/>
    <s v="BAJO"/>
    <s v="BAJO"/>
    <s v="BAJO"/>
    <s v="BAJO"/>
    <n v="0.05"/>
    <x v="1"/>
    <n v="10615572"/>
    <n v="0"/>
    <x v="1"/>
    <n v="0"/>
    <s v="NO SE DECRETO MEDIDA CAUTELAR"/>
    <n v="0"/>
    <n v="4"/>
    <s v="ALBA HELENA ARANGO MONTOYA"/>
    <s v="DECRETO 4860 DEL 07/11/2013"/>
    <d v="2013-11-08T00:00:00"/>
    <n v="90189"/>
    <s v="EDUCACION"/>
    <m/>
    <d v="2020-07-31T00:00:00"/>
    <s v="2016-09"/>
    <s v="4"/>
    <s v="2020-06"/>
    <n v="0.79057379366945824"/>
    <n v="8392393.0280112773"/>
    <n v="0"/>
    <d v="2020-09-06T00:00:00"/>
    <n v="0.10136986301369863"/>
    <n v="4.1522219311981093E-2"/>
    <n v="0"/>
    <n v="0.05"/>
    <s v="REMOTA"/>
    <x v="1"/>
    <n v="0"/>
  </r>
  <r>
    <n v="662"/>
    <d v="2017-01-26T00:00:00"/>
    <d v="2016-12-19T00:00:00"/>
    <s v="Juzgado 03 Adm. Oral  de Medellin "/>
    <s v="05001333300320160107500"/>
    <s v="2019"/>
    <x v="0"/>
    <s v="ROSA MARGARITA OSORIO LOPERA"/>
    <s v="MARTHA ESTELLA AREIZA ZAPATA"/>
    <n v="214209"/>
    <x v="0"/>
    <s v="RELIQUIDACIÓN DE LA PENSIÓN"/>
    <s v="BAJO"/>
    <s v="BAJO"/>
    <s v="BAJO"/>
    <s v="BAJO"/>
    <n v="0.05"/>
    <x v="1"/>
    <n v="15078776"/>
    <n v="0"/>
    <x v="4"/>
    <n v="0"/>
    <s v="NO SE DECRETO MEDIDA CAUTELAR"/>
    <n v="0"/>
    <s v=" 5 años"/>
    <s v="ALBA HELENA ARANGO MONTOYA"/>
    <s v="DECRETO 4860 DEL 07/11/2013"/>
    <d v="2013-11-08T00:00:00"/>
    <n v="90189"/>
    <s v="EDUCACION"/>
    <m/>
    <d v="2020-07-31T00:00:00"/>
    <s v="2017-01"/>
    <s v="5"/>
    <s v="2020-06"/>
    <n v="0.77890601703822215"/>
    <n v="11744949.355971536"/>
    <n v="0"/>
    <d v="2022-01-25T00:00:00"/>
    <n v="1.4876712328767123"/>
    <n v="4.1522219311981093E-2"/>
    <n v="0"/>
    <n v="0.05"/>
    <s v="REMOTA"/>
    <x v="1"/>
    <n v="0"/>
  </r>
  <r>
    <n v="663"/>
    <d v="2016-06-13T00:00:00"/>
    <d v="2016-06-06T00:00:00"/>
    <s v="Juzgado 17 Adm. Oral  de Medellin "/>
    <s v="05001333301720160050400"/>
    <s v="2019"/>
    <x v="0"/>
    <s v="GLORIA CECILIA GALVIS LOAIZA"/>
    <s v="DIANA CAROLINA ALZATE QUINTERO"/>
    <n v="165819"/>
    <x v="0"/>
    <s v="RECONOCIMIENTO Y PAGO DE OTRAS PRESTACIONES SALARIALES, SOLCIALES Y SALARIOS"/>
    <s v="BAJO"/>
    <s v="BAJO"/>
    <s v="BAJO"/>
    <s v="BAJO"/>
    <n v="0.05"/>
    <x v="1"/>
    <n v="2292185"/>
    <n v="0"/>
    <x v="1"/>
    <n v="0"/>
    <s v="NO SE DECRETO MEDIDA CAUTELAR"/>
    <n v="0"/>
    <s v=" 5 años"/>
    <s v="ALBA HELENA ARANGO MONTOYA"/>
    <s v="DECRETO 4860 DEL 07/11/2013"/>
    <d v="2013-11-08T00:00:00"/>
    <n v="90189"/>
    <s v="EDUCACION"/>
    <s v="SOLICITA  LA SANCION POR MORA EN EL PAGO DE LAS CESANTIAS. Flta de legit.en la causa del dpto."/>
    <d v="2020-07-31T00:00:00"/>
    <s v="2016-06"/>
    <s v="5"/>
    <s v="2020-06"/>
    <n v="0.79172380492187922"/>
    <n v="1814777.4297848577"/>
    <n v="0"/>
    <d v="2021-06-12T00:00:00"/>
    <n v="0.86575342465753424"/>
    <n v="4.1522219311981093E-2"/>
    <n v="0"/>
    <n v="0.05"/>
    <s v="REMOTA"/>
    <x v="1"/>
    <n v="0"/>
  </r>
  <r>
    <n v="664"/>
    <d v="2016-09-21T00:00:00"/>
    <d v="2016-08-24T00:00:00"/>
    <s v="Juzgado 09 Laboral del circuito de Medellín.   "/>
    <s v="05001310500920160113200"/>
    <s v="2019"/>
    <x v="1"/>
    <s v="BLANCA LUCELLY  MONTOYA DE LUNA "/>
    <s v="MARIA CECILIA OSPINA MACIAS"/>
    <n v="75.454999999999998"/>
    <x v="2"/>
    <s v="RECONOCIMIENTO Y PAGO DE OTRAS PRESTACIONES SALARIALES, SOLCIALES Y SALARIOS"/>
    <s v="ALTO"/>
    <s v="MEDIO   "/>
    <s v="MEDIO   "/>
    <s v="ALTO"/>
    <n v="0.77499999999999991"/>
    <x v="0"/>
    <n v="476609260"/>
    <n v="1"/>
    <x v="1"/>
    <n v="0"/>
    <s v="NO SE DECRETO MEDIDA CAUTELAR"/>
    <n v="0"/>
    <s v="5  años"/>
    <s v="ALBA HELENA ARANGO MONTOYA"/>
    <s v="DECRETO 4860 DEL 07/11/2013"/>
    <d v="2013-11-08T00:00:00"/>
    <n v="90189"/>
    <s v="GESTION HUMANA Y DLLO ORGANIZACIONAL"/>
    <s v="RECLAMA EL PAGO DEPENSION DE SOBREVIVIENTE.-"/>
    <d v="2020-07-31T00:00:00"/>
    <s v="2016-09"/>
    <s v="5"/>
    <s v="2020-06"/>
    <n v="0.79057379366945824"/>
    <n v="376794790.7761932"/>
    <n v="376794790.7761932"/>
    <d v="2021-09-20T00:00:00"/>
    <n v="1.1397260273972603"/>
    <n v="4.1522219311981093E-2"/>
    <n v="374381365.72582382"/>
    <n v="0.77499999999999991"/>
    <s v="ALTA"/>
    <x v="0"/>
    <n v="374381365.72582382"/>
  </r>
  <r>
    <n v="665"/>
    <d v="2016-12-09T00:00:00"/>
    <d v="2016-09-30T00:00:00"/>
    <s v="Juzgado 10 Adm. Oral  de Medellin "/>
    <s v="05001333301020160073500"/>
    <s v="2019"/>
    <x v="0"/>
    <s v="GABRIEL FERNANDO GOMEZ HERRERA"/>
    <s v="JOSE LONDOÑO MONSALVE"/>
    <n v="35424"/>
    <x v="0"/>
    <s v="RELIQUIDACIÓN DE LA PENSIÓN"/>
    <s v="BAJO"/>
    <s v="BAJO"/>
    <s v="BAJO"/>
    <s v="BAJO"/>
    <n v="0.05"/>
    <x v="1"/>
    <n v="36113282"/>
    <n v="0"/>
    <x v="0"/>
    <n v="0"/>
    <s v="NO SE DECRETO MEDIDA CAUTELAR"/>
    <n v="0"/>
    <n v="4"/>
    <s v="ALBA HELENA ARANGO MONTOYA"/>
    <s v="DECRETO 4860 DEL 07/11/2013"/>
    <d v="2013-11-08T00:00:00"/>
    <n v="90189"/>
    <s v="GESTION HUMANA Y DLLO ORGANIZACIONAL"/>
    <m/>
    <d v="2020-07-31T00:00:00"/>
    <s v="2016-12"/>
    <s v="4"/>
    <s v="2020-06"/>
    <n v="0.78688289821902468"/>
    <n v="28416924.004360937"/>
    <n v="0"/>
    <d v="2020-12-08T00:00:00"/>
    <n v="0.35616438356164382"/>
    <n v="4.1522219311981093E-2"/>
    <n v="0"/>
    <n v="0.05"/>
    <s v="REMOTA"/>
    <x v="1"/>
    <n v="0"/>
  </r>
  <r>
    <n v="666"/>
    <d v="2017-04-27T00:00:00"/>
    <d v="2017-04-07T00:00:00"/>
    <s v="Juzgado 21 Laboral del circuito de Medellín.   "/>
    <s v="05001310502120170026600"/>
    <s v="2019"/>
    <x v="1"/>
    <s v="JORGE ARLES MEJIA ROJO "/>
    <s v="LINA MARIA  ALZATE SANCHEZ"/>
    <n v="173008"/>
    <x v="2"/>
    <s v="RECONOCIMIENTO Y PAGO DE OTRAS PRESTACIONES SALARIALES, SOLCIALES Y SALARIOS"/>
    <s v="BAJO"/>
    <s v="BAJO"/>
    <s v="BAJO"/>
    <s v="BAJO"/>
    <n v="0.05"/>
    <x v="1"/>
    <n v="14754340"/>
    <n v="0"/>
    <x v="4"/>
    <n v="0"/>
    <s v="NO SE DECRETO MEDIDA CAUTELAR"/>
    <n v="0"/>
    <n v="4"/>
    <s v="ALBA HELENA ARANGO MONTOYA"/>
    <s v="DECRETO 4860 DEL 07/11/2013"/>
    <d v="2013-11-08T00:00:00"/>
    <n v="90189"/>
    <s v="GESTION HUMANA Y DLLO ORGANIZACIONAL"/>
    <s v="Solicita RECONOCIMIENTO DE NIVEL SALARIAL."/>
    <d v="2020-07-31T00:00:00"/>
    <s v="2017-04"/>
    <s v="4"/>
    <s v="2020-06"/>
    <n v="0.76395562321009991"/>
    <n v="11271661.009753706"/>
    <n v="0"/>
    <d v="2021-04-26T00:00:00"/>
    <n v="0.73698630136986298"/>
    <n v="4.1522219311981093E-2"/>
    <n v="0"/>
    <n v="0.05"/>
    <s v="REMOTA"/>
    <x v="1"/>
    <n v="0"/>
  </r>
  <r>
    <n v="667"/>
    <d v="2017-03-11T00:00:00"/>
    <d v="2017-02-06T00:00:00"/>
    <s v="Juzgado 11 Laboral del circuito de Medellín.   "/>
    <s v="05001310501120170008800"/>
    <s v="2019"/>
    <x v="1"/>
    <s v="OMAR PORRAS JARAMILLO Y  JHON JAIRO PATIÑO CAMPUZANO"/>
    <s v="CARLOS ALBERTO BALLESTEROS BARON"/>
    <n v="33513"/>
    <x v="2"/>
    <s v="RECONOCIMIENTO Y PAGO DE OTRAS PRESTACIONES SALARIALES, SOLCIALES Y SALARIOS"/>
    <s v="BAJO"/>
    <s v="MEDIO   "/>
    <s v="ALTO"/>
    <s v="BAJO"/>
    <n v="0.30250000000000005"/>
    <x v="2"/>
    <n v="1012133818"/>
    <n v="0.3"/>
    <x v="7"/>
    <n v="0"/>
    <s v="NO SE DECRETO MEDIDA CAUTELAR"/>
    <n v="0"/>
    <s v="5 años"/>
    <s v="ALBA HELENA ARANGO MONTOYA"/>
    <s v="DECRETO 4860 DEL 07/11/2013"/>
    <d v="2013-11-08T00:00:00"/>
    <n v="90189"/>
    <s v="FABRICA DE LICORES DE ANTIOQUIA"/>
    <s v="SOLICITA EL PAGO DE LA PRIMA ESPECIAL Y EL INCENTIVO POR ANTIGÜEDAD."/>
    <d v="2020-07-31T00:00:00"/>
    <s v="2017-03"/>
    <s v="5"/>
    <s v="2020-06"/>
    <n v="0.76757466281447584"/>
    <n v="776888274.07447803"/>
    <n v="233066482.22234342"/>
    <d v="2022-03-10T00:00:00"/>
    <n v="1.6082191780821917"/>
    <n v="4.1522219311981093E-2"/>
    <n v="230962797.29034477"/>
    <n v="0.30250000000000005"/>
    <s v="MEDIA"/>
    <x v="2"/>
    <n v="230962797.29034477"/>
  </r>
  <r>
    <n v="668"/>
    <d v="2017-05-22T00:00:00"/>
    <d v="2017-04-18T00:00:00"/>
    <s v="Juzgado  08 Adm. Oral de Medellín "/>
    <s v="05001333300820170019900"/>
    <s v="2019"/>
    <x v="0"/>
    <s v="MARGARITA MARIA  RESTREPO LOPERA"/>
    <s v="GABRIEL RAUL  MANRIQUE BERRIO"/>
    <n v="115922"/>
    <x v="0"/>
    <s v="RELIQUIDACIÓN DE LA PENSIÓN"/>
    <s v="BAJO"/>
    <s v="BAJO"/>
    <s v="BAJO"/>
    <s v="BAJO"/>
    <n v="0.05"/>
    <x v="1"/>
    <n v="6327392"/>
    <n v="0"/>
    <x v="12"/>
    <n v="0"/>
    <s v="NO SE DECRETO MEDIDA CAUTELAR"/>
    <n v="0"/>
    <n v="4"/>
    <s v="ALBA HELENA ARANGO MONTOYA"/>
    <s v="DECRETO 4860 DEL 07/11/2013"/>
    <d v="2013-11-08T00:00:00"/>
    <n v="90189"/>
    <s v="EDUCACION"/>
    <m/>
    <d v="2020-07-31T00:00:00"/>
    <s v="2017-05"/>
    <s v="4"/>
    <s v="2020-06"/>
    <n v="0.76223816507249575"/>
    <n v="4822979.6677743895"/>
    <n v="0"/>
    <d v="2021-05-21T00:00:00"/>
    <n v="0.80547945205479454"/>
    <n v="4.1522219311981093E-2"/>
    <n v="0"/>
    <n v="0.05"/>
    <s v="REMOTA"/>
    <x v="1"/>
    <n v="0"/>
  </r>
  <r>
    <n v="669"/>
    <d v="2017-06-16T00:00:00"/>
    <d v="2015-11-20T00:00:00"/>
    <s v="Juzgado 33 Adm. Oral  de Medellin "/>
    <s v="05001333370320150024400"/>
    <s v="2019"/>
    <x v="0"/>
    <s v="MARIA ADELA VIDES SANTOS "/>
    <s v="PAULA ANDREA LOPEZ SUAREZ"/>
    <n v="177420"/>
    <x v="0"/>
    <s v="RELIQUIDACIÓN DE LA PENSIÓN"/>
    <s v="BAJO"/>
    <s v="BAJO"/>
    <s v="BAJO"/>
    <s v="BAJO"/>
    <n v="0.05"/>
    <x v="1"/>
    <n v="5740791"/>
    <n v="0"/>
    <x v="12"/>
    <n v="0"/>
    <s v="NO SE DECRETO MEDIDA CAUTELAR"/>
    <n v="0"/>
    <s v="5 años"/>
    <s v="ALBA HELENA ARANGO MONTOYA"/>
    <s v="DECRETO 4860 DEL 07/11/2013"/>
    <d v="2013-11-08T00:00:00"/>
    <n v="90189"/>
    <s v="EDUCACION"/>
    <m/>
    <d v="2020-07-31T00:00:00"/>
    <s v="2017-06"/>
    <s v="5"/>
    <s v="2020-06"/>
    <n v="0.76136533047353394"/>
    <n v="4370839.2368944893"/>
    <n v="0"/>
    <d v="2022-06-15T00:00:00"/>
    <n v="1.8739726027397261"/>
    <n v="4.1522219311981093E-2"/>
    <n v="0"/>
    <n v="0.05"/>
    <s v="REMOTA"/>
    <x v="1"/>
    <n v="0"/>
  </r>
  <r>
    <n v="670"/>
    <d v="2017-05-19T00:00:00"/>
    <d v="2017-05-16T00:00:00"/>
    <s v="Juzgado 21 Adm. Oral  de Medellin "/>
    <s v="05001333302120170024400"/>
    <s v="2019"/>
    <x v="0"/>
    <s v="MARIA ELENA  VELASCO FERNANDEZ "/>
    <s v="FRANKLIN ANDERSIN ISAZA LONDOÑO "/>
    <n v="176482"/>
    <x v="0"/>
    <s v="RELIQUIDACIÓN DE LA PENSIÓN"/>
    <s v="BAJO"/>
    <s v="BAJO"/>
    <s v="BAJO"/>
    <s v="BAJO"/>
    <n v="0.05"/>
    <x v="1"/>
    <n v="15426378"/>
    <n v="0"/>
    <x v="1"/>
    <n v="0"/>
    <s v="NO SE DECRETO MEDIDA CAUTELAR"/>
    <n v="0"/>
    <s v=" 5 años"/>
    <s v="ALBA HELENA ARANGO MONTOYA"/>
    <s v="DECRETO 4860 DEL 07/11/2013"/>
    <d v="2013-11-08T00:00:00"/>
    <n v="90189"/>
    <s v="EDUCACION"/>
    <m/>
    <d v="2020-07-31T00:00:00"/>
    <s v="2017-05"/>
    <s v="5"/>
    <s v="2020-06"/>
    <n v="0.76223816507249575"/>
    <n v="11758574.060434718"/>
    <n v="0"/>
    <d v="2022-05-18T00:00:00"/>
    <n v="1.7972602739726027"/>
    <n v="4.1522219311981093E-2"/>
    <n v="0"/>
    <n v="0.05"/>
    <s v="REMOTA"/>
    <x v="1"/>
    <n v="0"/>
  </r>
  <r>
    <n v="671"/>
    <d v="2017-02-16T00:00:00"/>
    <d v="2017-02-16T00:00:00"/>
    <s v="Juzgado 10 Laboral del circuito de Medellín.   "/>
    <s v="05001310501020170008900"/>
    <s v="2019"/>
    <x v="1"/>
    <s v="BIBIANA PATRICIA PEREZ ANGEL Y CARLOS MARIO VARELA LEZCANO"/>
    <s v="CARLOS ALBERTO BALLESTEROS BARON"/>
    <n v="33513"/>
    <x v="2"/>
    <s v="RECONOCIMIENTO Y PAGO DE OTRAS PRESTACIONES SALARIALES, SOLCIALES Y SALARIOS"/>
    <s v="BAJO"/>
    <s v="MEDIO   "/>
    <s v="ALTO"/>
    <s v="MEDIO   "/>
    <n v="0.46"/>
    <x v="2"/>
    <n v="934210829"/>
    <n v="0.3"/>
    <x v="7"/>
    <n v="0"/>
    <s v="NO SE DECRETO MEDIDA CAUTELAR"/>
    <n v="0"/>
    <s v="5 años"/>
    <s v="ALBA HELENA ARANGO MONTOYA"/>
    <s v="DECRETO 4860 DEL 07/11/2013"/>
    <d v="2013-11-08T00:00:00"/>
    <n v="90189"/>
    <s v="FABRICA DE LICORES DE ANTIOQUIA"/>
    <m/>
    <d v="2020-07-31T00:00:00"/>
    <s v="2017-02"/>
    <s v="5"/>
    <s v="2020-06"/>
    <n v="0.77115025586143982"/>
    <n v="720416919.81187785"/>
    <n v="216125075.94356334"/>
    <d v="2022-02-15T00:00:00"/>
    <n v="1.5452054794520549"/>
    <n v="4.1522219311981093E-2"/>
    <n v="214250409.22993737"/>
    <n v="0.46"/>
    <s v="MEDIA"/>
    <x v="2"/>
    <n v="214250409.22993737"/>
  </r>
  <r>
    <n v="672"/>
    <d v="2017-05-02T00:00:00"/>
    <d v="2016-08-17T00:00:00"/>
    <s v="Juzgado 33 Adm. Oral  de Medellin "/>
    <s v="05001333303320160084300"/>
    <s v="2019"/>
    <x v="0"/>
    <s v="WILLIAM ADRIAN GIRALDO GIRALDO"/>
    <s v="RAUL FERNANDO GUEVARA ARBOLEDA "/>
    <n v="209448"/>
    <x v="0"/>
    <s v="RECONOCIMIENTO Y PAGO DE OTRAS PRESTACIONES SALARIALES, SOLCIALES Y SALARIOS"/>
    <s v="BAJO"/>
    <s v="BAJO"/>
    <s v="BAJO"/>
    <s v="BAJO"/>
    <n v="0.05"/>
    <x v="1"/>
    <n v="1617580"/>
    <n v="0"/>
    <x v="1"/>
    <n v="0"/>
    <s v="NO SE DECRETO MEDIDA CAUTELAR"/>
    <n v="0"/>
    <s v=" 5 años"/>
    <s v="ALBA HELENA ARANGO MONTOYA"/>
    <s v="DECRETO 4860 DEL 07/11/2013"/>
    <d v="2013-11-08T00:00:00"/>
    <n v="90189"/>
    <s v="GESTION HUMANA Y DLLO ORGANIZACIONAL"/>
    <s v="RECLAMA EL PAGO DE LA PRIMA DE ANTIGÜEDAD."/>
    <d v="2020-07-31T00:00:00"/>
    <s v="2017-05"/>
    <s v="5"/>
    <s v="2020-06"/>
    <n v="0.76223816507249575"/>
    <n v="1232981.2110579677"/>
    <n v="0"/>
    <d v="2022-05-01T00:00:00"/>
    <n v="1.7506849315068493"/>
    <n v="4.1522219311981093E-2"/>
    <n v="0"/>
    <n v="0.05"/>
    <s v="REMOTA"/>
    <x v="1"/>
    <n v="0"/>
  </r>
  <r>
    <n v="673"/>
    <d v="2017-10-12T00:00:00"/>
    <d v="2017-09-11T00:00:00"/>
    <s v="Juzgado18 Laboral del circuito  de Medellín."/>
    <s v="05001310501820170068500"/>
    <s v="2019"/>
    <x v="1"/>
    <s v="MARIA MARLENE PUERTA MARIN "/>
    <s v="JAIME HUMBERTO SALAZAR BOTERO "/>
    <s v="140 230"/>
    <x v="0"/>
    <s v="PENSIÓN DE SOBREVIVIENTES"/>
    <s v="BAJO"/>
    <s v="BAJO"/>
    <s v="BAJO"/>
    <s v="BAJO"/>
    <n v="0.05"/>
    <x v="1"/>
    <n v="14754340"/>
    <n v="0"/>
    <x v="7"/>
    <n v="0"/>
    <s v="NO SE DECRETO MEDIDA CAUTELAR"/>
    <n v="0"/>
    <s v="5  años"/>
    <s v="ALBA HELENA ARANGO MONTOYA"/>
    <s v="DECRETO 4860 DEL 07/11/2013"/>
    <d v="2013-11-08T00:00:00"/>
    <n v="90189"/>
    <s v="GESTION HUMANA Y DLLO ORGANIZACIONAL"/>
    <m/>
    <d v="2020-07-31T00:00:00"/>
    <s v="2017-10"/>
    <s v="5"/>
    <s v="2020-06"/>
    <n v="0.76025622916343338"/>
    <n v="11217078.892195212"/>
    <n v="0"/>
    <d v="2022-10-11T00:00:00"/>
    <n v="2.1972602739726028"/>
    <n v="4.1522219311981093E-2"/>
    <n v="0"/>
    <n v="0.05"/>
    <s v="REMOTA"/>
    <x v="1"/>
    <n v="0"/>
  </r>
  <r>
    <n v="674"/>
    <d v="2017-09-25T00:00:00"/>
    <d v="2017-08-11T00:00:00"/>
    <s v="Juzgado  1° Adm. Oral de Medellín "/>
    <s v="05001333300120170043700"/>
    <s v="2019"/>
    <x v="0"/>
    <s v="MARIELA DEL SOCORRO VASQUEZ SERNA"/>
    <s v="NICOLAS OCTAVIO ARISMENDI VILLEGAS"/>
    <n v="140233"/>
    <x v="0"/>
    <s v="RECONOCIMIENTO Y PAGO DE OTRAS PRESTACIONES SALARIALES, SOLCIALES Y SALARIOS"/>
    <s v="BAJO"/>
    <s v="MEDIO   "/>
    <s v="BAJO"/>
    <s v="BAJO"/>
    <n v="0.20749999999999999"/>
    <x v="3"/>
    <n v="3500000"/>
    <n v="0"/>
    <x v="0"/>
    <n v="0"/>
    <s v="NO SE DECRETO MEDIDA CAUTELAR"/>
    <n v="0"/>
    <s v=" 9 años"/>
    <s v="ALBA HELENA ARANGO MONTOYA"/>
    <s v="DECRETO 4860 DEL 07/11/2013"/>
    <d v="2013-11-08T00:00:00"/>
    <n v="90189"/>
    <s v="GESTION HUMANA Y DLLO ORGANIZACIONAL"/>
    <m/>
    <d v="2020-07-31T00:00:00"/>
    <s v="2017-09"/>
    <s v="9"/>
    <s v="2020-06"/>
    <n v="0.76038333983224338"/>
    <n v="2661341.6894128518"/>
    <n v="0"/>
    <d v="2026-09-23T00:00:00"/>
    <n v="6.1506849315068495"/>
    <n v="4.1522219311981093E-2"/>
    <n v="0"/>
    <n v="0.20749999999999999"/>
    <s v="BAJA"/>
    <x v="2"/>
    <n v="0"/>
  </r>
  <r>
    <n v="675"/>
    <d v="2017-10-09T00:00:00"/>
    <d v="2017-09-13T00:00:00"/>
    <s v="Juzgado 04 Laboral del circuito de Medellín.   "/>
    <s v="05001310500420170085700"/>
    <s v="2019"/>
    <x v="1"/>
    <s v="JUAN PABLO BUSTAMANTE CARRILLO Y JORGE IGNACIO ACOSTA RUIZ"/>
    <s v="CARLOS ALBERTO BALLESTEROS BARON"/>
    <n v="33513"/>
    <x v="2"/>
    <s v="RECONOCIMIENTO Y PAGO DE OTRAS PRESTACIONES SALARIALES, SOLCIALES Y SALARIOS"/>
    <s v="BAJO"/>
    <s v="MEDIO   "/>
    <s v="ALTO"/>
    <s v="BAJO"/>
    <n v="0.30250000000000005"/>
    <x v="2"/>
    <n v="1191033708"/>
    <n v="0.3"/>
    <x v="7"/>
    <n v="0"/>
    <s v="NO SE DECRETO MEDIDA CAUTELAR"/>
    <n v="0"/>
    <s v="5 años"/>
    <s v="ALBA HELENA ARANGO MONTOYA"/>
    <s v="DECRETO 4860 DEL 07/11/2013"/>
    <d v="2013-11-08T00:00:00"/>
    <n v="90189"/>
    <s v="FABRICA DE LICORES DE ANTIOQUIA"/>
    <m/>
    <d v="2020-07-31T00:00:00"/>
    <s v="2017-10"/>
    <s v="5"/>
    <s v="2020-06"/>
    <n v="0.76025622916343338"/>
    <n v="905490795.65062177"/>
    <n v="271647238.6951865"/>
    <d v="2022-10-08T00:00:00"/>
    <n v="2.1890410958904107"/>
    <n v="4.1522219311981093E-2"/>
    <n v="268315238.38323942"/>
    <n v="0.30250000000000005"/>
    <s v="MEDIA"/>
    <x v="2"/>
    <n v="268315238.38323942"/>
  </r>
  <r>
    <n v="676"/>
    <d v="2017-12-06T00:00:00"/>
    <d v="2017-11-30T00:00:00"/>
    <s v="Juzgado  14 Adm. Oral de Medellín "/>
    <s v="05001333301420170061300"/>
    <s v="2019"/>
    <x v="0"/>
    <s v="LUIS ANTONIO CUESTA PALMA"/>
    <s v="FRANKLIN ANDERSIN ISAZA LONDOÑO "/>
    <n v="176482"/>
    <x v="0"/>
    <s v="RELIQUIDACIÓN DE LA PENSIÓN"/>
    <s v="BAJO"/>
    <s v="BAJO"/>
    <s v="BAJO"/>
    <s v="BAJO"/>
    <n v="0.05"/>
    <x v="1"/>
    <n v="27948432"/>
    <n v="0"/>
    <x v="1"/>
    <n v="0"/>
    <s v="NO SE DECRETO MEDIDA CAUTELAR"/>
    <n v="0"/>
    <s v="5 años"/>
    <s v="ALBA HELENA ARANGO MONTOYA"/>
    <s v="DECRETO 4860 DEL 07/11/2013"/>
    <d v="2013-11-08T00:00:00"/>
    <n v="90189"/>
    <s v="EDUCACION"/>
    <m/>
    <d v="2020-07-31T00:00:00"/>
    <s v="2017-12"/>
    <s v="5"/>
    <s v="2020-06"/>
    <n v="0.75597398230954627"/>
    <n v="21128287.438347556"/>
    <n v="0"/>
    <d v="2022-12-05T00:00:00"/>
    <n v="2.3479452054794518"/>
    <n v="4.1522219311981093E-2"/>
    <n v="0"/>
    <n v="0.05"/>
    <s v="REMOTA"/>
    <x v="1"/>
    <n v="0"/>
  </r>
  <r>
    <n v="677"/>
    <d v="2018-01-23T00:00:00"/>
    <d v="2017-12-19T00:00:00"/>
    <s v="Juzgado  14 Adm. Oral de Medellín "/>
    <s v="05001333301420170064600"/>
    <s v="2019"/>
    <x v="0"/>
    <s v="GLADYS DEL PILAR ESTRADA ROLDAN "/>
    <s v="RODRIGO CORREA RESTREPO"/>
    <n v="17214"/>
    <x v="0"/>
    <s v="RELIQUIDACIÓN DE LA PENSIÓN"/>
    <s v="BAJO"/>
    <s v="BAJO"/>
    <s v="BAJO"/>
    <s v="BAJO"/>
    <n v="0.05"/>
    <x v="1"/>
    <n v="236000000"/>
    <n v="0"/>
    <x v="7"/>
    <n v="0"/>
    <s v="NO SE DECRETO MEDIDA CAUTELAR"/>
    <n v="0"/>
    <s v="5 años"/>
    <s v="ALBA HELENA ARANGO MONTOYA"/>
    <s v="DECRETO 4860 DEL 07/11/2013"/>
    <d v="2013-11-08T00:00:00"/>
    <n v="90189"/>
    <s v="EDUCACION"/>
    <m/>
    <d v="2020-07-31T00:00:00"/>
    <s v="2018-01"/>
    <s v="5"/>
    <s v="2020-06"/>
    <n v="0.75126308387247931"/>
    <n v="177298087.79390511"/>
    <n v="0"/>
    <d v="2023-01-22T00:00:00"/>
    <n v="2.4794520547945207"/>
    <n v="4.1522219311981093E-2"/>
    <n v="0"/>
    <n v="0.05"/>
    <s v="REMOTA"/>
    <x v="1"/>
    <n v="0"/>
  </r>
  <r>
    <n v="678"/>
    <d v="2017-11-03T00:00:00"/>
    <d v="2017-09-12T00:00:00"/>
    <s v="Juzgado 06 Laboral del circuito de Medellín.   "/>
    <s v="05001310500620170074400"/>
    <s v="2019"/>
    <x v="1"/>
    <s v="RENE ALEJANDRO  PUERTA RESTREPO Y NICOLAS ALBERTO GALEANO  BEDOYA "/>
    <s v="CARLOS ALBERTO BALLESTEROS BARON"/>
    <n v="33513"/>
    <x v="2"/>
    <s v="RECONOCIMIENTO Y PAGO DE OTRAS PRESTACIONES SALARIALES, SOLCIALES Y SALARIOS"/>
    <s v="BAJO"/>
    <s v="BAJO"/>
    <s v="ALTO"/>
    <s v="MEDIO   "/>
    <n v="0.30249999999999999"/>
    <x v="2"/>
    <n v="875231747"/>
    <n v="0.3"/>
    <x v="7"/>
    <n v="0"/>
    <s v="NO SE DECRETO MEDIDA CAUTELAR"/>
    <n v="0"/>
    <s v="3 años"/>
    <s v="ALBA HELENA ARANGO MONTOYA"/>
    <s v="DECRETO 4860 DEL 07/11/2013"/>
    <d v="2013-11-08T00:00:00"/>
    <n v="90189"/>
    <s v="FABRICA DE LICORES DE ANTIOQUIA"/>
    <m/>
    <d v="2020-07-31T00:00:00"/>
    <s v="2017-11"/>
    <s v="3"/>
    <s v="2020-06"/>
    <n v="0.75888387549827907"/>
    <n v="664199260.12248933"/>
    <n v="199259778.0367468"/>
    <d v="2020-11-02T00:00:00"/>
    <n v="0.25753424657534246"/>
    <n v="4.1522219311981093E-2"/>
    <n v="198970668.49608809"/>
    <n v="0.30249999999999999"/>
    <s v="MEDIA"/>
    <x v="2"/>
    <n v="198970668.49608809"/>
  </r>
  <r>
    <n v="679"/>
    <d v="2018-01-19T00:00:00"/>
    <d v="2018-01-15T00:00:00"/>
    <s v="Juzgado  1° Adm. Oral de Medellín "/>
    <s v="05001333300120180000500"/>
    <s v="2019"/>
    <x v="0"/>
    <s v="HARRY LEONEL VARGAS RIAÑO- ANDERSON JHOAN VARGAS SALAZAR-FERNANDO SALAZAR--JOHN HAMER SALAZAR RAMIREZ Y FERNANDO SALAZAR RAMIREZ."/>
    <s v="JAIME ORLANDO GONZALEZ NIÑO"/>
    <n v="21950"/>
    <x v="1"/>
    <s v="ACCIDENTE DE TRANSITO"/>
    <s v="BAJO"/>
    <s v="MEDIO   "/>
    <s v="MEDIO   "/>
    <s v="MEDIO   "/>
    <n v="0.41"/>
    <x v="2"/>
    <n v="752609221"/>
    <n v="0.55000000000000004"/>
    <x v="3"/>
    <n v="0"/>
    <s v="NO SE DECRETO MEDIDA CAUTELAR"/>
    <n v="0"/>
    <s v="6 años"/>
    <s v="ALBA HELENA ARANGO MONTOYA"/>
    <s v="DECRETO 4860 DEL 07/11/2013"/>
    <d v="2013-11-08T00:00:00"/>
    <n v="90189"/>
    <s v="INFRAESTRUCTURA"/>
    <m/>
    <d v="2020-07-31T00:00:00"/>
    <s v="2018-01"/>
    <s v="6"/>
    <s v="2020-06"/>
    <n v="0.75126308387247931"/>
    <n v="565407524.31932437"/>
    <n v="310974138.37562841"/>
    <d v="2024-01-18T00:00:00"/>
    <n v="3.4684931506849317"/>
    <n v="4.1522219311981093E-2"/>
    <n v="304952028.06555104"/>
    <n v="0.41"/>
    <s v="MEDIA"/>
    <x v="2"/>
    <n v="304952028.06555104"/>
  </r>
  <r>
    <n v="680"/>
    <d v="2018-02-21T00:00:00"/>
    <d v="2018-02-08T00:00:00"/>
    <s v="Tribunal Administrativo de Oralidad de Antioquia"/>
    <s v="05001233300020180035900"/>
    <s v="2019"/>
    <x v="0"/>
    <s v="JUAN CARLOS CASTRO BAQUERO"/>
    <s v="EDWIN DE JESUS ORTEGA BOTERO"/>
    <n v="204402"/>
    <x v="0"/>
    <s v="PENSIÓN DE SOBREVIVIENTES"/>
    <s v="BAJO"/>
    <s v="BAJO"/>
    <s v="BAJO"/>
    <s v="BAJO"/>
    <n v="0.05"/>
    <x v="1"/>
    <n v="64621798"/>
    <n v="0.1"/>
    <x v="3"/>
    <n v="0"/>
    <s v="NO SE DECRETO MEDIDA CAUTELAR"/>
    <n v="0"/>
    <s v="5  años"/>
    <s v="ALBA HELENA ARANGO MONTOYA"/>
    <s v="DECRETO 4860 DEL 07/11/2013"/>
    <d v="2013-11-08T00:00:00"/>
    <n v="90189"/>
    <s v="EDUCACION"/>
    <m/>
    <d v="2020-07-31T00:00:00"/>
    <s v="2018-02"/>
    <s v="5"/>
    <s v="2020-06"/>
    <n v="0.74599443734185067"/>
    <n v="48207501.839028731"/>
    <n v="4820750.1839028737"/>
    <d v="2023-02-20T00:00:00"/>
    <n v="2.558904109589041"/>
    <n v="4.1522219311981093E-2"/>
    <n v="4751700.3465747638"/>
    <n v="0.05"/>
    <s v="REMOTA"/>
    <x v="1"/>
    <n v="0"/>
  </r>
  <r>
    <n v="681"/>
    <d v="2018-03-16T00:00:00"/>
    <d v="2017-11-15T00:00:00"/>
    <s v="Juzgado 11 Laboral del circuito de Medellín.   "/>
    <s v="05001310501120170088000"/>
    <s v="2019"/>
    <x v="1"/>
    <s v="ANGEL DE JESUS  ZAPATA CASTAÑEDA "/>
    <s v="LUIS GUILLERMO CIFUENTES CASTRO "/>
    <n v="252746"/>
    <x v="2"/>
    <s v="RECONOCIMIENTO Y PAGO DE OTRAS PRESTACIONES SALARIALES, SOLCIALES Y SALARIOS"/>
    <s v="BAJO"/>
    <s v="BAJO"/>
    <s v="MEDIO   "/>
    <s v="BAJO"/>
    <n v="9.5000000000000001E-2"/>
    <x v="1"/>
    <n v="86360830"/>
    <n v="0"/>
    <x v="1"/>
    <n v="0"/>
    <s v="NO SE DECRETO MEDIDA CAUTELAR"/>
    <n v="0"/>
    <s v="5  años"/>
    <s v="ALBA HELENA ARANGO MONTOYA"/>
    <s v="DECRETO 4860 DEL 07/11/2013"/>
    <d v="2013-11-08T00:00:00"/>
    <n v="90189"/>
    <s v="GESTION HUMANA Y DLLO ORGANIZACIONAL"/>
    <m/>
    <d v="2020-07-31T00:00:00"/>
    <s v="2018-03"/>
    <s v="5"/>
    <s v="2020-06"/>
    <n v="0.74420758606092174"/>
    <n v="64270384.82451763"/>
    <n v="0"/>
    <d v="2023-03-15T00:00:00"/>
    <n v="2.6219178082191781"/>
    <n v="4.1522219311981093E-2"/>
    <n v="0"/>
    <n v="9.5000000000000001E-2"/>
    <s v="REMOTA"/>
    <x v="1"/>
    <n v="0"/>
  </r>
  <r>
    <n v="682"/>
    <d v="2018-05-01T00:00:00"/>
    <d v="2018-04-06T00:00:00"/>
    <s v="Tribunal Administrativo de Oralidad de Antioquia"/>
    <s v="05001233300020180073500"/>
    <s v="2019"/>
    <x v="0"/>
    <s v="ARNULFO GABRIEL MARQUEZ CARRILLO"/>
    <s v="LESNEY KATERINE GONZALEZ PRADA"/>
    <n v="139943"/>
    <x v="6"/>
    <s v="EQUILIBRIO ECONOMICO"/>
    <s v="BAJO"/>
    <s v="BAJO"/>
    <s v="BAJO"/>
    <s v="BAJO"/>
    <n v="0.05"/>
    <x v="1"/>
    <n v="817890164"/>
    <n v="0"/>
    <x v="1"/>
    <n v="0"/>
    <s v="NO SE DECRETO MEDIDA CAUTELAR"/>
    <n v="0"/>
    <s v="5 años"/>
    <s v="ALBA HELENA ARANGO MONTOYA"/>
    <s v="DECRETO 4860 DEL 07/11/2013"/>
    <d v="2013-11-08T00:00:00"/>
    <n v="90189"/>
    <s v="EDUCACION"/>
    <m/>
    <d v="2020-07-31T00:00:00"/>
    <s v="2018-05"/>
    <s v="5"/>
    <s v="2020-06"/>
    <n v="0.73891229786794344"/>
    <n v="604349100.48482907"/>
    <n v="0"/>
    <d v="2023-04-30T00:00:00"/>
    <n v="2.7479452054794522"/>
    <n v="4.1522219311981093E-2"/>
    <n v="0"/>
    <n v="0.05"/>
    <s v="REMOTA"/>
    <x v="1"/>
    <n v="0"/>
  </r>
  <r>
    <n v="683"/>
    <d v="2018-01-11T00:00:00"/>
    <d v="2017-12-06T00:00:00"/>
    <s v="Juzgado Promiscuo del circuito de Santa Rosa de Osos"/>
    <s v="05686318900120170026800 "/>
    <s v="2019"/>
    <x v="1"/>
    <s v="NUBIA ALEXANDRA PATIÑO  TABORDA "/>
    <s v="JULIA FERNANDA MUÑOZ RINCON "/>
    <n v="215278"/>
    <x v="2"/>
    <s v="RECONOCIMIENTO Y PAGO DE OTRAS PRESTACIONES SALARIALES, SOLCIALES Y SALARIOS"/>
    <s v="BAJO"/>
    <s v="BAJO"/>
    <s v="MEDIO   "/>
    <s v="MEDIO   "/>
    <n v="0.2525"/>
    <x v="2"/>
    <n v="88602488"/>
    <n v="0.1"/>
    <x v="7"/>
    <n v="0"/>
    <s v="NO SE DECRETO MEDIDA CAUTELAR"/>
    <n v="0"/>
    <s v="5 años"/>
    <s v="ALBA HELENA ARANGO MONTOYA"/>
    <s v="DECRETO 4860 DEL 07/11/2013"/>
    <d v="2013-11-08T00:00:00"/>
    <n v="90189"/>
    <s v="EDUCACION"/>
    <m/>
    <d v="2020-07-31T00:00:00"/>
    <s v="2018-01"/>
    <s v="5"/>
    <s v="2020-06"/>
    <n v="0.75126308387247931"/>
    <n v="66563778.373654343"/>
    <n v="6656377.8373654345"/>
    <d v="2023-01-10T00:00:00"/>
    <n v="2.4465753424657533"/>
    <n v="4.1522219311981093E-2"/>
    <n v="6565191.9183997586"/>
    <n v="0.2525"/>
    <s v="MEDIA"/>
    <x v="2"/>
    <n v="6565191.9183997586"/>
  </r>
  <r>
    <n v="684"/>
    <d v="2018-01-11T00:00:00"/>
    <d v="2017-12-06T00:00:00"/>
    <s v="Juzgado Promiscuo del circuito de Santa Rosa de Osos"/>
    <s v="05686318900120170027700 "/>
    <s v="2019"/>
    <x v="1"/>
    <s v="ALBA ROCIO OCHOA VELEZ "/>
    <s v="JULIA FERNANDA MUÑOZ RINCON "/>
    <n v="215278"/>
    <x v="2"/>
    <s v="RECONOCIMIENTO Y PAGO DE OTRAS PRESTACIONES SALARIALES, SOLCIALES Y SALARIOS"/>
    <s v="BAJO"/>
    <s v="BAJO"/>
    <s v="MEDIO   "/>
    <s v="MEDIO   "/>
    <n v="0.2525"/>
    <x v="2"/>
    <n v="88477770"/>
    <n v="0.1"/>
    <x v="7"/>
    <n v="0"/>
    <s v="NO SE DECRETO MEDIDA CAUTELAR"/>
    <n v="0"/>
    <s v="5 años"/>
    <s v="ALBA HELENA ARANGO MONTOYA"/>
    <s v="DECRETO 4860 DEL 07/11/2013"/>
    <d v="2013-11-08T00:00:00"/>
    <n v="90189"/>
    <s v="EDUCACION"/>
    <m/>
    <d v="2020-07-31T00:00:00"/>
    <s v="2018-01"/>
    <s v="5"/>
    <s v="2020-06"/>
    <n v="0.75126308387247931"/>
    <n v="66470082.344359934"/>
    <n v="6647008.2344359942"/>
    <d v="2023-01-10T00:00:00"/>
    <n v="2.4465753424657533"/>
    <n v="4.1522219311981093E-2"/>
    <n v="6555950.6699409243"/>
    <n v="0.2525"/>
    <s v="MEDIA"/>
    <x v="2"/>
    <n v="6555950.6699409243"/>
  </r>
  <r>
    <n v="685"/>
    <d v="2017-12-12T00:00:00"/>
    <d v="2017-11-03T00:00:00"/>
    <s v="Juzgado 15 Laboral del circuito de Medellín.   "/>
    <s v="05001310501520170089000"/>
    <s v="2019"/>
    <x v="1"/>
    <s v="FABIO ARTURO SALAZAR AGUIRRE    "/>
    <s v="LUIS GUILLERMO CIFUENTES CASTRO "/>
    <n v="252746"/>
    <x v="2"/>
    <s v="RELIQUIDACIÓN DE LA PENSIÓN"/>
    <s v="BAJO"/>
    <s v="BAJO"/>
    <s v="BAJO"/>
    <s v="BAJO"/>
    <n v="0.05"/>
    <x v="1"/>
    <n v="39096257"/>
    <n v="0"/>
    <x v="5"/>
    <n v="0"/>
    <s v="NO SE DECRETO MEDIDA CAUTELAR"/>
    <n v="0"/>
    <s v="4 años"/>
    <s v="ALBA HELENA ARANGO MONTOYA"/>
    <s v="DECRETO 4860 DEL 07/11/2013"/>
    <d v="2013-11-08T00:00:00"/>
    <n v="90189"/>
    <s v="GESTION HUMANA Y DLLO ORGANIZACIONAL"/>
    <m/>
    <d v="2020-07-31T00:00:00"/>
    <s v="2017-12"/>
    <s v="4"/>
    <s v="2020-06"/>
    <n v="0.75597398230954627"/>
    <n v="29555753.097687475"/>
    <n v="0"/>
    <d v="2021-12-11T00:00:00"/>
    <n v="1.3643835616438356"/>
    <n v="4.1522219311981093E-2"/>
    <n v="0"/>
    <n v="0.05"/>
    <s v="REMOTA"/>
    <x v="1"/>
    <n v="0"/>
  </r>
  <r>
    <n v="686"/>
    <d v="2018-05-25T00:00:00"/>
    <d v="2018-03-23T00:00:00"/>
    <s v="Tribunal Administrativo de Antioquia- Oral ."/>
    <s v="05001233300020180065700"/>
    <s v="2019"/>
    <x v="0"/>
    <s v="SENILLI DEL SOCORRO RUIZ RESTREPO"/>
    <s v="LUZ MERY CAMPIÑO MORALES"/>
    <n v="94831"/>
    <x v="0"/>
    <s v="PENSIÓN DE SOBREVIVIENTES"/>
    <s v="BAJO"/>
    <s v="BAJO"/>
    <s v="BAJO"/>
    <s v="BAJO"/>
    <n v="0.05"/>
    <x v="1"/>
    <n v="246537755"/>
    <n v="0.15"/>
    <x v="0"/>
    <n v="0"/>
    <s v="NO SE DECRETO MEDIDA CAUTELAR"/>
    <n v="0"/>
    <s v="5 años"/>
    <s v="ALBA HELENA ARANGO MONTOYA"/>
    <s v="DECRETO 4860 DEL 07/11/2013"/>
    <d v="2013-11-08T00:00:00"/>
    <n v="90189"/>
    <s v="GESTION HUMANA Y DLLO ORGANIZACIONAL"/>
    <m/>
    <d v="2020-07-31T00:00:00"/>
    <s v="2018-05"/>
    <s v="5"/>
    <s v="2020-06"/>
    <n v="0.73891229786794344"/>
    <n v="182169779.05825406"/>
    <n v="27325466.858738109"/>
    <d v="2023-05-24T00:00:00"/>
    <n v="2.8136986301369862"/>
    <n v="4.1522219311981093E-2"/>
    <n v="26895407.858172473"/>
    <n v="0.05"/>
    <s v="REMOTA"/>
    <x v="1"/>
    <n v="0"/>
  </r>
  <r>
    <n v="687"/>
    <d v="2018-05-17T00:00:00"/>
    <d v="2018-03-01T00:00:00"/>
    <s v="Juzgado  35 Adm. Oral de Medellín "/>
    <s v="05001333303520180007200"/>
    <s v="2019"/>
    <x v="0"/>
    <s v="MONICA YISSED LONDOÑO RUIZ "/>
    <s v="LIZETH JOHANA CARRANZA LOPEZ"/>
    <n v="263831"/>
    <x v="0"/>
    <s v="RECONOCIMIENTO Y PAGO DE OTRAS PRESTACIONES SALARIALES, SOLCIALES Y SALARIOS"/>
    <s v="BAJO"/>
    <s v="MEDIO   "/>
    <s v="BAJO"/>
    <s v="BAJO"/>
    <n v="0.20749999999999999"/>
    <x v="3"/>
    <n v="108740666"/>
    <n v="0.15"/>
    <x v="17"/>
    <n v="0"/>
    <s v="NO SE DECRETO MEDIDA CAUTELAR"/>
    <n v="0"/>
    <s v="5 años"/>
    <s v="ALBA HELENA ARANGO MONTOYA"/>
    <s v="DECRETO 4860 DEL 07/11/2013"/>
    <d v="2013-11-08T00:00:00"/>
    <n v="90189"/>
    <s v="EDUCACION"/>
    <m/>
    <d v="2020-07-31T00:00:00"/>
    <s v="2018-05"/>
    <s v="5"/>
    <s v="2020-06"/>
    <n v="0.73891229786794344"/>
    <n v="80349815.385750547"/>
    <n v="12052472.307862582"/>
    <d v="2023-05-16T00:00:00"/>
    <n v="2.7917808219178082"/>
    <n v="4.1522219311981093E-2"/>
    <n v="11864251.73277536"/>
    <n v="0.20749999999999999"/>
    <s v="BAJA"/>
    <x v="2"/>
    <n v="11864251.73277536"/>
  </r>
  <r>
    <n v="688"/>
    <d v="2017-02-09T00:00:00"/>
    <d v="2017-01-18T00:00:00"/>
    <s v="Juzgado 23 Laboral del circuito de Medellín.   "/>
    <s v="05001310502320170002700"/>
    <s v="2019"/>
    <x v="1"/>
    <s v="CLAUDIA  ADRIANA SANCHEZ RESTREPO"/>
    <s v="JORGE ALBERTO GUZMAN ALVAREZ"/>
    <n v="77410"/>
    <x v="2"/>
    <s v="RECONOCIMIENTO Y PAGO DE OTRAS PRESTACIONES SALARIALES, SOLCIALES Y SALARIOS"/>
    <s v="BAJO"/>
    <s v="BAJO"/>
    <s v="BAJO"/>
    <s v="BAJO"/>
    <n v="0.05"/>
    <x v="1"/>
    <n v="79228285"/>
    <n v="0"/>
    <x v="5"/>
    <n v="0"/>
    <s v="NO SE DECRETO MEDIDA CAUTELAR"/>
    <n v="0"/>
    <s v="5 años"/>
    <s v="ALBA HELENA ARANGO MONTOYA"/>
    <s v="DECRETO 4860 DEL 07/11/2013"/>
    <d v="2013-11-08T00:00:00"/>
    <n v="90189"/>
    <s v="INFRAESTRUCTURA"/>
    <m/>
    <d v="2020-07-31T00:00:00"/>
    <s v="2017-02"/>
    <s v="5"/>
    <s v="2020-06"/>
    <n v="0.77115025586143982"/>
    <n v="61096912.249213077"/>
    <n v="0"/>
    <d v="2022-02-08T00:00:00"/>
    <n v="1.526027397260274"/>
    <n v="4.1522219311981093E-2"/>
    <n v="0"/>
    <n v="0.05"/>
    <s v="REMOTA"/>
    <x v="1"/>
    <n v="0"/>
  </r>
  <r>
    <n v="689"/>
    <d v="2018-06-13T00:00:00"/>
    <d v="2018-05-16T00:00:00"/>
    <s v="Juzgado  23 Adm. Oral de Medellín "/>
    <s v="05001333302320180020400"/>
    <s v="2019"/>
    <x v="0"/>
    <s v="NUBIA  LEZVIN STUART MONTOYA"/>
    <s v="JULIA FERNANDA MUÑOZ RINCON "/>
    <n v="215278"/>
    <x v="0"/>
    <s v="RECONOCIMIENTO Y PAGO DE OTRAS PRESTACIONES SALARIALES, SOLCIALES Y SALARIOS"/>
    <s v="BAJO"/>
    <s v="BAJO"/>
    <s v="MEDIO   "/>
    <s v="MEDIO   "/>
    <n v="0.2525"/>
    <x v="2"/>
    <n v="147168380"/>
    <n v="0.15"/>
    <x v="5"/>
    <n v="0"/>
    <s v="NO SE DECRETO MEDIDA CAUTELAR"/>
    <n v="0"/>
    <s v="5 años"/>
    <s v="ALBA HELENA ARANGO MONTOYA"/>
    <s v="DECRETO 4860 DEL 07/11/2013"/>
    <d v="2013-11-08T00:00:00"/>
    <n v="90189"/>
    <s v="EDUCACION"/>
    <m/>
    <d v="2020-07-31T00:00:00"/>
    <s v="2018-06"/>
    <s v="5"/>
    <s v="2020-06"/>
    <n v="0.73777124655030268"/>
    <n v="108576599.16538863"/>
    <n v="16286489.874808293"/>
    <d v="2023-06-12T00:00:00"/>
    <n v="2.8657534246575342"/>
    <n v="4.1522219311981093E-2"/>
    <n v="16025462.758156607"/>
    <n v="0.2525"/>
    <s v="MEDIA"/>
    <x v="2"/>
    <n v="16025462.758156607"/>
  </r>
  <r>
    <n v="690"/>
    <d v="2018-08-31T00:00:00"/>
    <d v="2018-09-14T00:00:00"/>
    <s v="Juzgado 09 Laboral del circuito de Medellín.   "/>
    <s v="05001310500920170073800"/>
    <s v="2019"/>
    <x v="1"/>
    <s v="FABIOLA DE JESUS GOMEZ DE MAYA "/>
    <s v="MARTHA ARBOLEDA ARANGO "/>
    <n v="122971"/>
    <x v="2"/>
    <s v="RECONOCIMIENTO Y PAGO DE OTRAS PRESTACIONES SALARIALES, SOLCIALES Y SALARIOS"/>
    <s v="BAJO"/>
    <s v="MEDIO   "/>
    <s v="BAJO"/>
    <s v="BAJO"/>
    <n v="0.20749999999999999"/>
    <x v="3"/>
    <n v="0"/>
    <n v="0.8"/>
    <x v="1"/>
    <n v="0"/>
    <s v="NO SE DECRETO MEDIDA CAUTELAR"/>
    <n v="0"/>
    <s v=" 5 años"/>
    <s v="ALBA HELENA ARANGO MONTOYA"/>
    <s v="DECRETO 4860 DEL 07/11/2013"/>
    <d v="2013-11-08T00:00:00"/>
    <n v="90189"/>
    <s v="GESTION HUMANA Y DLLO ORGANIZACIONAL"/>
    <s v="bono pensional- no se calcula el valor"/>
    <d v="2020-07-31T00:00:00"/>
    <s v="2018-08"/>
    <s v="5"/>
    <s v="2020-06"/>
    <n v="0.7378298404971021"/>
    <n v="0"/>
    <n v="0"/>
    <d v="2023-08-30T00:00:00"/>
    <n v="3.0821917808219177"/>
    <n v="4.1522219311981093E-2"/>
    <n v="0"/>
    <n v="0.20749999999999999"/>
    <s v="BAJA"/>
    <x v="2"/>
    <n v="0"/>
  </r>
  <r>
    <n v="691"/>
    <d v="2018-09-17T00:00:00"/>
    <d v="2018-05-28T00:00:00"/>
    <s v="Juzgado 20 Laboral del circuito de Medellín.   "/>
    <s v="05001310502020180030600"/>
    <s v="2019"/>
    <x v="1"/>
    <s v="WIILIAM RAMIRO ZAPATA PINEDA - GERMAN MARTINEZ PEREZ-YEISON DEIVY RESTREPO VALDERRAMA"/>
    <s v="CARLOS ALBERTO BALLESTEROS BARON"/>
    <n v="33513"/>
    <x v="2"/>
    <s v="RECONOCIMIENTO Y PAGO DE OTRAS PRESTACIONES SALARIALES, SOLCIALES Y SALARIOS"/>
    <s v="BAJO"/>
    <s v="BAJO"/>
    <s v="ALTO"/>
    <s v="MEDIO   "/>
    <n v="0.30249999999999999"/>
    <x v="2"/>
    <n v="1847466309"/>
    <n v="0.3"/>
    <x v="17"/>
    <n v="0"/>
    <s v="NO SE DECRETO MEDIDA CAUTELAR"/>
    <n v="0"/>
    <s v="5  años"/>
    <s v="ALBA HELENA ARANGO MONTOYA"/>
    <s v="DECRETO 4860 DEL 07/11/2013"/>
    <d v="2013-11-08T00:00:00"/>
    <n v="90189"/>
    <s v="FABRICA DE LICORES DE ANTIOQUIA"/>
    <m/>
    <d v="2020-07-31T00:00:00"/>
    <s v="2018-09"/>
    <s v="5"/>
    <s v="2020-06"/>
    <n v="0.73661443780017011"/>
    <n v="1360870356.5587904"/>
    <n v="408261106.96763712"/>
    <d v="2023-09-16T00:00:00"/>
    <n v="3.128767123287671"/>
    <n v="4.1522219311981093E-2"/>
    <n v="401122565.81271911"/>
    <n v="0.30249999999999999"/>
    <s v="MEDIA"/>
    <x v="2"/>
    <n v="401122565.81271911"/>
  </r>
  <r>
    <n v="692"/>
    <d v="2018-08-13T00:00:00"/>
    <d v="2018-06-29T00:00:00"/>
    <s v="Juzgado  07 Adm. Oral de Medellín "/>
    <s v="05001333300720180026300"/>
    <s v="2019"/>
    <x v="0"/>
    <s v="LIBARDO FERNANDEZ ESCOBAR"/>
    <s v="GABRIEL JAIME RODRIGUEZ ORTIZ"/>
    <n v="132122"/>
    <x v="0"/>
    <s v="RELIQUIDACIÓN DE LA PENSIÓN"/>
    <s v="BAJO"/>
    <s v="BAJO"/>
    <s v="BAJO"/>
    <s v="BAJO"/>
    <n v="0.05"/>
    <x v="1"/>
    <n v="5082427"/>
    <n v="0"/>
    <x v="0"/>
    <n v="0"/>
    <s v="NO SE DECRETO MEDIDA CAUTELAR"/>
    <n v="0"/>
    <s v=" 5 años"/>
    <s v="ALBA HELENA ARANGO MONTOYA"/>
    <s v="DECRETO 4860 DEL 07/11/2013"/>
    <d v="2013-11-08T00:00:00"/>
    <n v="90189"/>
    <s v="GESTION HUMANA Y DLLO ORGANIZACIONAL"/>
    <m/>
    <d v="2020-07-31T00:00:00"/>
    <s v="2018-08"/>
    <s v="5"/>
    <s v="2020-06"/>
    <n v="0.7378298404971021"/>
    <n v="3749966.3027481651"/>
    <n v="0"/>
    <d v="2023-08-12T00:00:00"/>
    <n v="3.032876712328767"/>
    <n v="4.1522219311981093E-2"/>
    <n v="0"/>
    <n v="0.05"/>
    <s v="REMOTA"/>
    <x v="1"/>
    <n v="0"/>
  </r>
  <r>
    <n v="693"/>
    <d v="2016-05-03T00:00:00"/>
    <d v="2016-06-20T00:00:00"/>
    <s v="Juzgado  33 Adm. Oral de Medellín "/>
    <s v="05001333303320160008200"/>
    <s v="2019"/>
    <x v="0"/>
    <s v="CRUCELLY QUIÑONEZ PUERTA"/>
    <s v="FERNANDO ALVAREZ ECHEVERRY"/>
    <n v="19152"/>
    <x v="0"/>
    <s v="RECONOCIMIENTO Y PAGO DE PENSIÓN"/>
    <s v="BAJO"/>
    <s v="MEDIO   "/>
    <s v="BAJO"/>
    <s v="BAJO"/>
    <n v="0.20749999999999999"/>
    <x v="3"/>
    <n v="9266380"/>
    <n v="0"/>
    <x v="1"/>
    <n v="0"/>
    <s v="NO SE DECRETO MEDIDA CAUTELAR"/>
    <n v="0"/>
    <s v="5  años"/>
    <s v="ALBA HELENA ARANGO MONTOYA"/>
    <s v="DECRETO 4860 DEL 07/11/2013"/>
    <d v="2013-11-08T00:00:00"/>
    <n v="90189"/>
    <s v="EDUCACION"/>
    <m/>
    <d v="2020-07-31T00:00:00"/>
    <s v="2016-05"/>
    <s v="5"/>
    <s v="2020-06"/>
    <n v="0.79552146500237941"/>
    <n v="7371604.1928687487"/>
    <n v="0"/>
    <d v="2021-05-02T00:00:00"/>
    <n v="0.75342465753424659"/>
    <n v="4.1522219311981093E-2"/>
    <n v="0"/>
    <n v="0.20749999999999999"/>
    <s v="BAJA"/>
    <x v="2"/>
    <n v="0"/>
  </r>
  <r>
    <n v="694"/>
    <d v="2014-10-31T00:00:00"/>
    <d v="2014-08-29T00:00:00"/>
    <s v="Juzgado  09 Adm. Oral de Medellín "/>
    <s v="05001333300920140127200"/>
    <s v="2019"/>
    <x v="0"/>
    <s v="ALBERTO ABELARDO GOMEZ OROZCO"/>
    <s v="MARTHA LUZ MENESES GARCIA"/>
    <n v="93574"/>
    <x v="0"/>
    <s v="RELIQUIDACIÓN DE LA PENSIÓN"/>
    <s v="BAJO"/>
    <s v="BAJO"/>
    <s v="BAJO"/>
    <s v="BAJO"/>
    <n v="0.05"/>
    <x v="1"/>
    <n v="0"/>
    <n v="0"/>
    <x v="12"/>
    <n v="0"/>
    <s v="NO SE DECRETO MEDIDA CAUTELAR"/>
    <n v="0"/>
    <s v="8  años"/>
    <s v="ALBA HELENA ARANGO MONTOYA"/>
    <s v="DECRETO 4860 DEL 07/11/2013"/>
    <d v="2013-11-08T00:00:00"/>
    <n v="90189"/>
    <s v="GESTION HUMANA Y DLLO ORGANIZACIONAL"/>
    <s v="bono pensional- no se calcula el valor"/>
    <d v="2020-07-31T00:00:00"/>
    <s v="2014-10"/>
    <s v="8"/>
    <s v="2020-06"/>
    <n v="0.89197861147966029"/>
    <n v="0"/>
    <n v="0"/>
    <d v="2022-10-29T00:00:00"/>
    <n v="2.2465753424657535"/>
    <n v="4.1522219311981093E-2"/>
    <n v="0"/>
    <n v="0.05"/>
    <s v="REMOTA"/>
    <x v="1"/>
    <n v="0"/>
  </r>
  <r>
    <n v="695"/>
    <d v="2015-06-16T00:00:00"/>
    <d v="2014-12-16T00:00:00"/>
    <s v="Juzgado  18 Adm. Oral de Medellín "/>
    <s v="05001333301820140097300"/>
    <s v="2019"/>
    <x v="0"/>
    <s v="MARIA EUGENIA RAMIREZ-ELIANA YAZMIN PINEDA Y OTROS."/>
    <s v="ERMES DE J. PEREZ ZAPATA "/>
    <n v="128434"/>
    <x v="1"/>
    <s v="FALLA EN EL SERVICIO OTRAS CAUSAS"/>
    <s v="MEDIO   "/>
    <s v="BAJO"/>
    <s v="BAJO"/>
    <s v="BAJO"/>
    <n v="0.14000000000000001"/>
    <x v="3"/>
    <n v="700000000"/>
    <n v="0"/>
    <x v="1"/>
    <n v="0"/>
    <s v="NO SE DECRETO MEDIDA CAUTELAR"/>
    <n v="0"/>
    <s v="8  años"/>
    <s v="ALBA HELENA ARANGO MONTOYA"/>
    <s v="DECRETO 4860 DEL 07/11/2013"/>
    <d v="2013-11-08T00:00:00"/>
    <n v="90189"/>
    <s v="INFRAESTRUCTURA"/>
    <m/>
    <d v="2020-07-31T00:00:00"/>
    <s v="2015-06"/>
    <s v="8"/>
    <s v="2020-06"/>
    <n v="0.8598294089278552"/>
    <n v="601880586.24949861"/>
    <n v="0"/>
    <d v="2023-06-14T00:00:00"/>
    <n v="2.871232876712329"/>
    <n v="4.1522219311981093E-2"/>
    <n v="0"/>
    <n v="0.14000000000000001"/>
    <s v="BAJA"/>
    <x v="2"/>
    <n v="0"/>
  </r>
  <r>
    <n v="696"/>
    <d v="2012-12-10T00:00:00"/>
    <d v="2012-08-15T00:00:00"/>
    <s v="Juzgado  09 Adm. Oral de Medellín "/>
    <s v="05001333300920120013100"/>
    <s v="2019"/>
    <x v="0"/>
    <s v="JOSE EDILBERTO MONSALVE DUQUE "/>
    <s v="DIEGO FERNANDO  POSADA GRAJALES "/>
    <n v="116039"/>
    <x v="1"/>
    <s v="FALLA EN EL SERVICIO OTRAS CAUSAS"/>
    <s v="ALTO"/>
    <s v="MEDIO   "/>
    <s v="MEDIO   "/>
    <s v="ALTO"/>
    <n v="0.77499999999999991"/>
    <x v="0"/>
    <n v="1126000000"/>
    <n v="0.7"/>
    <x v="9"/>
    <n v="14531622"/>
    <s v="NO SE DECRETO MEDIDA CAUTELAR"/>
    <n v="0"/>
    <s v="9 años"/>
    <s v="ALBA HELENA ARANGO MONTOYA"/>
    <s v="DECRETO 4860 DEL 07/11/2013"/>
    <d v="2013-11-08T00:00:00"/>
    <n v="90189"/>
    <s v="INFRAESTRUCTURA"/>
    <m/>
    <d v="2020-07-31T00:00:00"/>
    <s v="2012-12"/>
    <s v="9"/>
    <s v="2020-06"/>
    <n v="0.93877643848037551"/>
    <n v="1057062269.7289028"/>
    <n v="739943588.81023192"/>
    <d v="2021-12-08T00:00:00"/>
    <n v="1.3561643835616439"/>
    <n v="4.1522219311981093E-2"/>
    <n v="734307540.10133171"/>
    <n v="0.77499999999999991"/>
    <s v="ALTA"/>
    <x v="0"/>
    <n v="14531622"/>
  </r>
  <r>
    <n v="697"/>
    <d v="2014-09-18T00:00:00"/>
    <d v="2014-05-20T00:00:00"/>
    <s v="TRIBUNAL ADMINISTRATIVO DE ANTIOQUIA"/>
    <s v="05001233300020140081700"/>
    <s v="2019"/>
    <x v="0"/>
    <s v="BENEFICIENCIA DE ANTIOQUIA"/>
    <s v="EDISON ORLANDO PELÁEZ ARANGO"/>
    <s v="93.581 C.S  DE LA J"/>
    <x v="0"/>
    <s v="IMPUESTOS"/>
    <s v="BAJO"/>
    <s v="BAJO"/>
    <s v="BAJO"/>
    <s v="BAJO"/>
    <n v="0.05"/>
    <x v="1"/>
    <n v="6120845"/>
    <n v="0"/>
    <x v="12"/>
    <n v="0"/>
    <s v="NO SE DECRETO MEDIDA CAUTELAR"/>
    <n v="0"/>
    <s v="6  años"/>
    <s v="ALBA HELENA ARANGO MONTOYA"/>
    <s v="DECRETO 4860 DEL 07/11/2013"/>
    <d v="2013-11-08T00:00:00"/>
    <n v="90189"/>
    <s v="CONTRALORÍA"/>
    <m/>
    <d v="2020-07-31T00:00:00"/>
    <s v="2014-09"/>
    <s v="6"/>
    <s v="2020-06"/>
    <n v="0.89344853772170874"/>
    <n v="5468660.0148712322"/>
    <n v="0"/>
    <d v="2020-09-16T00:00:00"/>
    <n v="0.12876712328767123"/>
    <n v="4.1522219311981093E-2"/>
    <n v="0"/>
    <n v="0.05"/>
    <s v="REMOTA"/>
    <x v="1"/>
    <n v="0"/>
  </r>
  <r>
    <n v="698"/>
    <d v="2014-11-13T00:00:00"/>
    <d v="2014-09-26T00:00:00"/>
    <s v="JUZGADO VEINTINUEVE ADMINISTRATIVO"/>
    <s v="05001333302920140139400"/>
    <s v="2019"/>
    <x v="0"/>
    <s v="GUSTAVO DE JESUS VELEZ LEDESMA"/>
    <s v="SERGIO LEON GALLEGO ARIAS"/>
    <n v="126682"/>
    <x v="3"/>
    <s v="RELIQUIDACIÓN DE LA PENSIÓN"/>
    <s v="ALTO"/>
    <s v="ALTO"/>
    <s v="ALTO"/>
    <s v="ALTO"/>
    <n v="1"/>
    <x v="0"/>
    <n v="5816450"/>
    <n v="0"/>
    <x v="4"/>
    <n v="0"/>
    <s v="N.A"/>
    <s v="N.A"/>
    <n v="6"/>
    <s v="ALBA HELENA ARANGO MONTOYA"/>
    <s v="DECRETO 4860 DEL 07/11/2013"/>
    <d v="2013-11-08T00:00:00"/>
    <n v="90189"/>
    <s v="GESTION HUMANA Y DLLO ORGANIZACIONAL"/>
    <s v="De conformidad con lo acordado en la reunión del 13 de marzo de 2018, donde participaron las directoras de Procesos y Reclamaciones y de la Dirección de Prestaciones Sociales y Nomina, la contratista que ha apoyado la implementación de las NICSP: Sra. Angela Maria Botero Bedoya y profesionales de las dependencias, se dispuso que por el momento no se determinará el valor de la pretensión en los casos de reliquidación pensión de Pensiones de Antioquia, ni se liquidarán las sentencias de primera instancia debido a que actualmente existe controversia entre las entidades públicas (Pensiones de Antioquia y Departamento de Antioquia) sobre el momento desde el cual debe el Departamento realizar los correpondientes aportes de las pensiones reliquidadas; en virtud de dicha diferencia conceptual, la Dirección de Prestaciones sociales y nomina ha presentado objeción de las cuentas presentadas por el fondo pensional, lo que lleva a concluir que  no existen los elementos necesarios para realizar la provisión, en tanto no hay certeza desde que momento deben pagarse los aportes a que somo condenados y/o obligados en estos procesos._x000a__x000a__x000a_La postura de la entidad y la controversia contractual se encuentra documentada en el concepto 201500151971 del 01 de Junio de 2015, suscrito por el Subsecretario jurídico del Departamento de Antioquia._x000a__x000a__x000a__x000a_No obstante lo anterior, se buscaran nuevos acercamientos con el fondo pensional y superada la controversia se establecerán nuevas directrices sobre el tema para la aplicación Metodología definida para el cálculo de la provisión contable de los procesos judiciales del Departamento en estos casos. "/>
    <d v="2020-07-31T00:00:00"/>
    <s v="2014-11"/>
    <s v="6"/>
    <s v="2020-06"/>
    <n v="0.89080453966281536"/>
    <n v="5181320.0647217827"/>
    <n v="0"/>
    <d v="2020-11-11T00:00:00"/>
    <n v="0.28219178082191781"/>
    <n v="4.1522219311981093E-2"/>
    <n v="0"/>
    <n v="1"/>
    <s v="ALTA"/>
    <x v="0"/>
    <n v="0"/>
  </r>
  <r>
    <n v="699"/>
    <d v="2014-11-13T00:00:00"/>
    <d v="2014-09-29T00:00:00"/>
    <s v="JUZGADO 10 ADMINISTRATIVO ORAL DE MEDELLIN"/>
    <s v="05001333301020140139900"/>
    <s v="2019"/>
    <x v="0"/>
    <s v="VERONICA JOHANA AMAYA CAÑOLA"/>
    <s v="JOSE LUIS VIVEROS ABISAMBRA"/>
    <s v="22.592 C.S DE LA J"/>
    <x v="1"/>
    <s v="FALLA EN EL SERVICIO OTRAS CAUSAS"/>
    <s v="BAJO"/>
    <s v="BAJO"/>
    <s v="BAJO"/>
    <s v="BAJO"/>
    <n v="0.05"/>
    <x v="1"/>
    <n v="16083221"/>
    <n v="0"/>
    <x v="5"/>
    <n v="0"/>
    <s v="N.A"/>
    <s v="N.A"/>
    <n v="9"/>
    <s v="ALBA HELENA ARANGO MONTOYA"/>
    <s v="DECRETO 4860 DEL 07/11/2013"/>
    <d v="2015-06-01T00:00:00"/>
    <n v="205324"/>
    <m/>
    <m/>
    <d v="2020-07-31T00:00:00"/>
    <s v="2014-11"/>
    <s v="9"/>
    <s v="2020-06"/>
    <n v="0.89080453966281536"/>
    <n v="14327006.279200325"/>
    <n v="0"/>
    <d v="2023-11-11T00:00:00"/>
    <n v="3.2821917808219179"/>
    <n v="4.1522219311981093E-2"/>
    <n v="0"/>
    <n v="0.05"/>
    <s v="REMOTA"/>
    <x v="1"/>
    <n v="0"/>
  </r>
  <r>
    <n v="700"/>
    <d v="2016-07-18T00:00:00"/>
    <d v="2016-07-28T00:00:00"/>
    <s v="JUZGADO  21 ADMINISTRATIVO ORAL DE MEDELLÍN"/>
    <s v="050013333035201600063800"/>
    <s v="2019"/>
    <x v="0"/>
    <s v="FERANCISCO GUILLERMO CASTRO SALAZAR"/>
    <s v="MARY ALEXANDRA ZULETA LOPEZ"/>
    <n v="134358"/>
    <x v="0"/>
    <s v="INCENTIVO ANTIGÜEDAD"/>
    <s v="BAJO"/>
    <s v="BAJO"/>
    <s v="BAJO"/>
    <s v="BAJO"/>
    <n v="0.05"/>
    <x v="1"/>
    <n v="3524895"/>
    <n v="0"/>
    <x v="0"/>
    <n v="0"/>
    <s v="N.A"/>
    <s v="N.A"/>
    <s v="5  años"/>
    <s v="ALBA HELENA ARANGO MONTOYA"/>
    <s v="DECRETO 4860 DEL 07/11/2013"/>
    <d v="2015-06-01T00:00:00"/>
    <n v="205324"/>
    <s v="GESTION HUMANA Y DLLO ORGANIZACIONAL"/>
    <s v="prima de antigüedad"/>
    <d v="2020-07-31T00:00:00"/>
    <s v="2016-07"/>
    <s v="5"/>
    <s v="2020-06"/>
    <n v="0.78762830642941495"/>
    <n v="2776307.0791915124"/>
    <n v="0"/>
    <d v="2021-07-17T00:00:00"/>
    <n v="0.9616438356164384"/>
    <n v="4.1522219311981093E-2"/>
    <n v="0"/>
    <n v="0.05"/>
    <s v="REMOTA"/>
    <x v="1"/>
    <n v="0"/>
  </r>
  <r>
    <n v="701"/>
    <d v="2017-08-14T00:00:00"/>
    <d v="2017-06-28T00:00:00"/>
    <s v="JUZGADO 12 ADMINISTRATIVO ORAL DE MEDELLÍN "/>
    <s v="05001333301220170033000"/>
    <s v="2019"/>
    <x v="0"/>
    <s v="LISETH ESTEFANIA GOMEZ CANO, MARTHE SANDRA CANO CIRO, en calidad de curadora de los menores MAURICIO ALEXIS GÓMEZ CANO, JOSÉ ESTEBAN GÓMEZ CANO Y MARÍA CAMILA GÓMEZ CANO Y OTROS."/>
    <s v="JOHN EDUARD TEPES GARCÍA"/>
    <n v="98011"/>
    <x v="1"/>
    <s v="OTRAS"/>
    <s v="BAJO"/>
    <s v="MEDIO   "/>
    <s v="BAJO"/>
    <s v="BAJO"/>
    <n v="0.20749999999999999"/>
    <x v="3"/>
    <n v="887009898"/>
    <n v="0.25"/>
    <x v="5"/>
    <n v="0"/>
    <s v="N.A"/>
    <s v="N.A"/>
    <n v="10"/>
    <s v="ALBA HELENA ARANGO MONTOYA"/>
    <s v="DECRETO 4860 DEL 07/11/2013"/>
    <d v="2013-11-08T00:00:00"/>
    <n v="90189"/>
    <s v="DAPARD"/>
    <s v="05/02/2019. Audiencia incial. 2:00pm"/>
    <d v="2020-07-31T00:00:00"/>
    <s v="2017-08"/>
    <s v="10"/>
    <s v="2020-06"/>
    <n v="0.76068958550881771"/>
    <n v="674739191.65183866"/>
    <n v="168684797.91295967"/>
    <d v="2027-08-12T00:00:00"/>
    <n v="7.0356164383561648"/>
    <n v="4.1522219311981093E-2"/>
    <n v="162124612.40173683"/>
    <n v="0.20749999999999999"/>
    <s v="BAJA"/>
    <x v="2"/>
    <n v="162124612.40173683"/>
  </r>
  <r>
    <n v="702"/>
    <d v="2018-11-27T00:00:00"/>
    <d v="2018-09-26T00:00:00"/>
    <s v="Tribunal Administrativo de Oralidad de Antioquia"/>
    <s v="05001233300020180179400"/>
    <s v="2019"/>
    <x v="0"/>
    <s v="FUNDACION SOCIAL SEMBRANDO ESPERANZA DE PAZ"/>
    <s v="DANIEL ALBERTO  VALDERRAMA CASTELLANOS "/>
    <n v="45933"/>
    <x v="1"/>
    <s v="OTRAS"/>
    <s v="BAJO"/>
    <s v="BAJO"/>
    <s v="MEDIO   "/>
    <s v="BAJO"/>
    <n v="9.5000000000000001E-2"/>
    <x v="1"/>
    <n v="1500000000"/>
    <n v="0"/>
    <x v="5"/>
    <n v="0"/>
    <s v="NO SE DECRETO MEDIDA CAUTELAR"/>
    <n v="0"/>
    <s v="9 AÑOS "/>
    <s v="ALBA HELENA ARANGO MONTOYA"/>
    <s v="DECRETO 4860 DEL 07/11/2013"/>
    <d v="2013-11-08T00:00:00"/>
    <n v="90189"/>
    <s v="HACIENDA"/>
    <s v="Solicita perjuicios por las mejoras que tenia en un predio que fue desalojado "/>
    <d v="2020-07-31T00:00:00"/>
    <s v="2018-11"/>
    <s v="9"/>
    <s v="2020-06"/>
    <n v="0.73486768506759159"/>
    <n v="1102301527.6013875"/>
    <n v="0"/>
    <d v="2027-11-25T00:00:00"/>
    <n v="7.3232876712328769"/>
    <n v="4.1522219311981093E-2"/>
    <n v="0"/>
    <n v="9.5000000000000001E-2"/>
    <s v="REMOTA"/>
    <x v="1"/>
    <n v="0"/>
  </r>
  <r>
    <n v="703"/>
    <d v="2019-02-05T00:00:00"/>
    <d v="2018-12-06T00:00:00"/>
    <s v="Juzgado  18 Adm. Oral de Medellín "/>
    <s v="05001333301820180048100"/>
    <s v="2019"/>
    <x v="0"/>
    <s v="CARLOS AUGUSTO CAICEDO GARDEAZABAL"/>
    <s v="CARLOS AUGUSTO CAICEDO GARDEAZABAL"/>
    <n v="141001"/>
    <x v="0"/>
    <s v="IMPUESTOS"/>
    <s v="BAJO"/>
    <s v="BAJO"/>
    <s v="MEDIO   "/>
    <s v="BAJO"/>
    <n v="9.5000000000000001E-2"/>
    <x v="1"/>
    <n v="0"/>
    <n v="0"/>
    <x v="0"/>
    <n v="0"/>
    <s v="NO SE DECRETO MEDIDA CAUTELAR"/>
    <n v="0"/>
    <s v="3 años"/>
    <s v="ALBA HELENA ARANGO MONTOYA"/>
    <s v="DECRETO 4860 DEL 07/11/2013"/>
    <d v="2013-11-08T00:00:00"/>
    <n v="90189"/>
    <s v="HACIENDA"/>
    <s v="Solicita la prescripción de la accion de cobro por falta de notificacion."/>
    <d v="2020-07-31T00:00:00"/>
    <s v="2019-02"/>
    <s v="3"/>
    <s v="2020-06"/>
    <n v="1.0374579956513144"/>
    <n v="0"/>
    <n v="0"/>
    <d v="2022-02-04T00:00:00"/>
    <n v="1.515068493150685"/>
    <n v="4.1522219311981093E-2"/>
    <n v="0"/>
    <n v="9.5000000000000001E-2"/>
    <s v="REMOTA"/>
    <x v="1"/>
    <n v="0"/>
  </r>
  <r>
    <n v="704"/>
    <d v="2019-01-15T00:00:00"/>
    <d v="2018-12-04T00:00:00"/>
    <s v="Juzgado  13 Adm. Oral de Medellín "/>
    <s v="05001333301320180049300"/>
    <s v="2019"/>
    <x v="0"/>
    <s v="LUIS NORBERTO FORONDA AGUIRRE"/>
    <s v="JAIME JAVIER DIAZ PELAEZ"/>
    <n v="89803"/>
    <x v="0"/>
    <s v="RECONOCIMIENTO Y PAGO DE OTRAS PRESTACIONES SALARIALES, SOLCIALES Y SALARIOS"/>
    <s v="BAJO"/>
    <s v="BAJO"/>
    <s v="BAJO"/>
    <s v="BAJO"/>
    <n v="0.05"/>
    <x v="1"/>
    <n v="31595535"/>
    <n v="0"/>
    <x v="7"/>
    <n v="0"/>
    <s v="NO SE DECRETO MEDIDA CAUTELAR"/>
    <n v="0"/>
    <s v="3 años"/>
    <s v="ALBA HELENA ARANGO MONTOYA"/>
    <s v="DECRETO 4860 DEL 07/11/2013"/>
    <d v="2013-11-08T00:00:00"/>
    <n v="90189"/>
    <s v="EDUCACION"/>
    <m/>
    <d v="2020-07-31T00:00:00"/>
    <s v="2019-01"/>
    <s v="3"/>
    <s v="2020-06"/>
    <n v="1.0434541229259338"/>
    <n v="32968491.261800643"/>
    <n v="0"/>
    <d v="2022-01-14T00:00:00"/>
    <n v="1.4575342465753425"/>
    <n v="4.1522219311981093E-2"/>
    <n v="0"/>
    <n v="0.05"/>
    <s v="REMOTA"/>
    <x v="1"/>
    <n v="0"/>
  </r>
  <r>
    <n v="705"/>
    <d v="2019-01-16T00:00:00"/>
    <d v="2018-12-10T00:00:00"/>
    <s v="Juzgado Promiscuo del circuito de el Bagre"/>
    <s v="05250318900120180013400"/>
    <s v="2019"/>
    <x v="1"/>
    <s v="HECTOR EMILIO ALVAREZ"/>
    <s v="JULIA FERNANDA MUÑOZ RINCON "/>
    <n v="215278"/>
    <x v="2"/>
    <s v="RECONOCIMIENTO Y PAGO DE OTRAS PRESTACIONES SALARIALES, SOLCIALES Y SALARIOS"/>
    <s v="BAJO"/>
    <s v="MEDIO   "/>
    <s v="MEDIO   "/>
    <s v="BAJO"/>
    <n v="0.2525"/>
    <x v="2"/>
    <n v="50195163"/>
    <n v="0"/>
    <x v="5"/>
    <n v="0"/>
    <s v="NO SE DECRETO MEDIDA CAUTELAR"/>
    <n v="0"/>
    <s v="3 años"/>
    <s v="ALBA HELENA ARANGO MONTOYA"/>
    <s v="DECRETO 4860 DEL 07/11/2013"/>
    <d v="2013-11-08T00:00:00"/>
    <n v="90189"/>
    <s v="EDUCACION"/>
    <m/>
    <d v="2020-07-31T00:00:00"/>
    <s v="2019-01"/>
    <s v="3"/>
    <s v="2020-06"/>
    <n v="1.0434541229259338"/>
    <n v="52376349.783289284"/>
    <n v="0"/>
    <d v="2022-01-15T00:00:00"/>
    <n v="1.4602739726027398"/>
    <n v="4.1522219311981093E-2"/>
    <n v="0"/>
    <n v="0.2525"/>
    <s v="MEDIA"/>
    <x v="2"/>
    <n v="0"/>
  </r>
  <r>
    <n v="706"/>
    <d v="2019-01-18T00:00:00"/>
    <d v="2018-12-10T00:00:00"/>
    <s v="Juzgado Promiscuo del circuito de el Bagre"/>
    <s v="05250318900120180013600"/>
    <s v="2019"/>
    <x v="1"/>
    <s v="AMPARO DE J. BOTERO CORTES"/>
    <s v="JULIA FERNANDA MUÑOZ RINCON "/>
    <n v="215278"/>
    <x v="2"/>
    <s v="RECONOCIMIENTO Y PAGO DE OTRAS PRESTACIONES SALARIALES, SOLCIALES Y SALARIOS"/>
    <s v="BAJO"/>
    <s v="MEDIO   "/>
    <s v="MEDIO   "/>
    <s v="BAJO"/>
    <n v="0.2525"/>
    <x v="2"/>
    <n v="46395854"/>
    <n v="0"/>
    <x v="5"/>
    <n v="0"/>
    <s v="NO SE DECRETO MEDIDA CAUTELAR"/>
    <n v="0"/>
    <s v="3 años"/>
    <s v="ALBA HELENA ARANGO MONTOYA"/>
    <s v="DECRETO 4860 DEL 07/11/2013"/>
    <d v="2013-11-08T00:00:00"/>
    <n v="90189"/>
    <s v="EDUCACION"/>
    <m/>
    <d v="2020-07-31T00:00:00"/>
    <s v="2019-01"/>
    <s v="3"/>
    <s v="2020-06"/>
    <n v="1.0434541229259338"/>
    <n v="48411945.142969675"/>
    <n v="0"/>
    <d v="2022-01-17T00:00:00"/>
    <n v="1.4657534246575343"/>
    <n v="4.1522219311981093E-2"/>
    <n v="0"/>
    <n v="0.2525"/>
    <s v="MEDIA"/>
    <x v="2"/>
    <n v="0"/>
  </r>
  <r>
    <n v="707"/>
    <d v="2019-01-16T00:00:00"/>
    <d v="2018-12-10T00:00:00"/>
    <s v="Juzgado Promiscuo del circuito de el Bagre"/>
    <s v="05250318900120180012200"/>
    <s v="2019"/>
    <x v="1"/>
    <s v="NIDIA ROSA PEREZ TUBERQUIA"/>
    <s v="JULIA FERNANDA MUÑOZ RINCON "/>
    <n v="215278"/>
    <x v="2"/>
    <s v="RECONOCIMIENTO Y PAGO DE OTRAS PRESTACIONES SALARIALES, SOLCIALES Y SALARIOS"/>
    <s v="BAJO"/>
    <s v="MEDIO   "/>
    <s v="MEDIO   "/>
    <s v="BAJO"/>
    <n v="0.2525"/>
    <x v="2"/>
    <n v="46395854"/>
    <n v="0"/>
    <x v="5"/>
    <n v="0"/>
    <s v="NO SE DECRETO MEDIDA CAUTELAR"/>
    <n v="0"/>
    <s v="3 años"/>
    <s v="ALBA HELENA ARANGO MONTOYA"/>
    <s v="DECRETO 4860 DEL 07/11/2013"/>
    <d v="2013-11-08T00:00:00"/>
    <n v="90189"/>
    <s v="EDUCACION"/>
    <m/>
    <d v="2020-07-31T00:00:00"/>
    <s v="2019-01"/>
    <s v="3"/>
    <s v="2020-06"/>
    <n v="1.0434541229259338"/>
    <n v="48411945.142969675"/>
    <n v="0"/>
    <d v="2022-01-15T00:00:00"/>
    <n v="1.4602739726027398"/>
    <n v="4.1522219311981093E-2"/>
    <n v="0"/>
    <n v="0.2525"/>
    <s v="MEDIA"/>
    <x v="2"/>
    <n v="0"/>
  </r>
  <r>
    <n v="708"/>
    <d v="2019-02-28T00:00:00"/>
    <d v="2019-02-28T00:00:00"/>
    <s v="Juzgado  30  Adm. Oral de Medellín "/>
    <s v="05001333303020190008400"/>
    <s v="2019"/>
    <x v="0"/>
    <s v="LUIS ENRIQUE RODRIGUEZ GARCIA "/>
    <s v="JOAQUIN HERNANDO GIL GALLEGO"/>
    <n v="94517"/>
    <x v="0"/>
    <s v="RECONOCIMIENTO Y PAGO DE OTRAS PRESTACIONES SALARIALES, SOLCIALES Y SALARIOS"/>
    <s v="BAJO"/>
    <s v="BAJO"/>
    <s v="BAJO"/>
    <s v="BAJO"/>
    <n v="0.05"/>
    <x v="1"/>
    <n v="43262100"/>
    <n v="0"/>
    <x v="5"/>
    <n v="0"/>
    <s v="NO SE DECRETO MEDIDA CAUTELAR"/>
    <n v="0"/>
    <s v="3 años"/>
    <s v="ALBA HELENA ARANGO MONTOYA"/>
    <s v="DECRETO 4860 DEL 07/11/2013"/>
    <d v="2013-11-08T00:00:00"/>
    <n v="90189"/>
    <s v="EDUCACION"/>
    <m/>
    <d v="2020-07-31T00:00:00"/>
    <s v="2019-02"/>
    <s v="3"/>
    <s v="2020-06"/>
    <n v="1.0374579956513144"/>
    <n v="44882611.553666726"/>
    <n v="0"/>
    <d v="2022-02-27T00:00:00"/>
    <n v="1.5780821917808219"/>
    <n v="4.1522219311981093E-2"/>
    <n v="0"/>
    <n v="0.05"/>
    <s v="REMOTA"/>
    <x v="1"/>
    <n v="0"/>
  </r>
  <r>
    <n v="709"/>
    <d v="2019-01-15T00:00:00"/>
    <d v="2019-01-15T00:00:00"/>
    <s v="Juzgado Promiscuo del circuito de Amalfi"/>
    <s v="05031318900120180019000"/>
    <s v="2019"/>
    <x v="1"/>
    <s v="BEATRIZ  ELENA ESTRADA ZAPATA "/>
    <s v="NATALIA BOTERO MANCO"/>
    <n v="172735"/>
    <x v="2"/>
    <s v="RECONOCIMIENTO Y PAGO DE OTRAS PRESTACIONES SALARIALES, SOLCIALES Y SALARIOS"/>
    <s v="BAJO"/>
    <s v="MEDIO   "/>
    <s v="MEDIO   "/>
    <s v="BAJO"/>
    <n v="0.2525"/>
    <x v="2"/>
    <n v="60558046"/>
    <n v="0"/>
    <x v="3"/>
    <n v="0"/>
    <s v="NO SE DECRETO MEDIDA CAUTELAR"/>
    <n v="0"/>
    <s v="3 años"/>
    <s v="ALBA HELENA ARANGO MONTOYA"/>
    <s v="DECRETO 4860 DEL 07/11/2013"/>
    <d v="2013-11-08T00:00:00"/>
    <n v="90189"/>
    <s v="EDUCACION"/>
    <m/>
    <d v="2020-07-31T00:00:00"/>
    <s v="2019-01"/>
    <s v="3"/>
    <s v="2020-06"/>
    <n v="1.0434541229259338"/>
    <n v="63189542.775038354"/>
    <n v="0"/>
    <d v="2022-01-14T00:00:00"/>
    <n v="1.4575342465753425"/>
    <n v="4.1522219311981093E-2"/>
    <n v="0"/>
    <n v="0.2525"/>
    <s v="MEDIA"/>
    <x v="2"/>
    <n v="0"/>
  </r>
  <r>
    <n v="710"/>
    <d v="2019-04-01T00:00:00"/>
    <d v="2019-03-15T00:00:00"/>
    <s v="Juzgado  09  Adm. Oral de Medellín "/>
    <s v="05001333300920190011100"/>
    <s v="2019"/>
    <x v="0"/>
    <s v="DELFINA MARIA ALARCON OSORIO "/>
    <s v="JULIA FERNANDA MUÑOZ RINCON "/>
    <n v="215278"/>
    <x v="2"/>
    <s v="RECONOCIMIENTO Y PAGO DE OTRAS PRESTACIONES SALARIALES, SOLCIALES Y SALARIOS"/>
    <s v="BAJO"/>
    <s v="MEDIO   "/>
    <s v="MEDIO   "/>
    <s v="BAJO"/>
    <n v="0.2525"/>
    <x v="2"/>
    <n v="62128115"/>
    <n v="0"/>
    <x v="5"/>
    <n v="0"/>
    <s v="NO SE DECRETO MEDIDA CAUTELAR"/>
    <n v="0"/>
    <s v="3 años"/>
    <s v="ALBA HELENA ARANGO MONTOYA"/>
    <s v="DECRETO 4860 DEL 07/11/2013"/>
    <d v="2013-11-08T00:00:00"/>
    <n v="90189"/>
    <s v="EDUCACION"/>
    <m/>
    <d v="2020-07-31T00:00:00"/>
    <s v="2019-04"/>
    <s v="3"/>
    <s v="2020-06"/>
    <n v="1.0279083431257343"/>
    <n v="63862007.751175083"/>
    <n v="0"/>
    <d v="2022-03-31T00:00:00"/>
    <n v="1.6657534246575343"/>
    <n v="4.1522219311981093E-2"/>
    <n v="0"/>
    <n v="0.2525"/>
    <s v="MEDIA"/>
    <x v="2"/>
    <n v="0"/>
  </r>
  <r>
    <n v="711"/>
    <d v="2019-03-28T00:00:00"/>
    <d v="2019-01-30T00:00:00"/>
    <s v="Juzgado  19  Adm. Oral de Medellín "/>
    <s v="05001333301920190003000"/>
    <s v="2019"/>
    <x v="0"/>
    <s v="CARLOS MARIO CASTAÑO VELEZ "/>
    <s v="BENHUR HUMBERTO PELAEZ SALAZAR"/>
    <n v="98181"/>
    <x v="0"/>
    <s v="IMPUESTOS"/>
    <s v="BAJO"/>
    <s v="BAJO"/>
    <s v="MEDIO   "/>
    <s v="BAJO"/>
    <n v="9.5000000000000001E-2"/>
    <x v="1"/>
    <n v="0"/>
    <n v="0"/>
    <x v="5"/>
    <n v="0"/>
    <s v="NO SE DECRETO MEDIDA CAUTELAR"/>
    <n v="0"/>
    <s v="3 años"/>
    <s v="ALBA HELENA ARANGO MONTOYA"/>
    <s v="DECRETO 4860 DEL 07/11/2013"/>
    <d v="2013-11-08T00:00:00"/>
    <n v="90189"/>
    <s v="HACIENDA"/>
    <s v="Solicita la prescripción de la accion de cobro por falta de notificacion."/>
    <d v="2020-07-31T00:00:00"/>
    <s v="2019-03"/>
    <s v="3"/>
    <s v="2020-06"/>
    <n v="1.0329659515843337"/>
    <n v="0"/>
    <n v="0"/>
    <d v="2022-03-27T00:00:00"/>
    <n v="1.6547945205479453"/>
    <n v="4.1522219311981093E-2"/>
    <n v="0"/>
    <n v="9.5000000000000001E-2"/>
    <s v="REMOTA"/>
    <x v="1"/>
    <n v="0"/>
  </r>
  <r>
    <n v="712"/>
    <d v="2017-06-15T00:00:00"/>
    <d v="2017-04-17T00:00:00"/>
    <s v="Juzgado 04 Laboral del circuito de Medellín.   "/>
    <s v="05001310500420170035500"/>
    <s v="2019"/>
    <x v="1"/>
    <s v="MARIA ROSARIO SUAREZ RUANO"/>
    <s v="GLORIA CECILIA GALLEGO C"/>
    <n v="15803"/>
    <x v="2"/>
    <s v="RECONOCIMIENTO Y PAGO DE OTRAS PRESTACIONES SALARIALES, SOLCIALES Y SALARIOS"/>
    <s v="BAJO"/>
    <s v="BAJO"/>
    <s v="MEDIO   "/>
    <s v="BAJO"/>
    <n v="9.5000000000000001E-2"/>
    <x v="1"/>
    <n v="35843695"/>
    <n v="0"/>
    <x v="5"/>
    <n v="0"/>
    <s v="NO SE DECRETO MEDIDA CAUTELAR"/>
    <n v="0"/>
    <n v="4"/>
    <s v="ALBA HELENA ARANGO MONTOYA"/>
    <s v="DECRETO 4860 DEL 07/11/2013"/>
    <d v="2013-11-08T00:00:00"/>
    <n v="90189"/>
    <s v="GESTION HUMANA Y DLLO ORGANIZACIONAL"/>
    <s v="RELIQUIDACION PENSION CON TODOS LOS FACTORES SALARIALES"/>
    <d v="2020-07-31T00:00:00"/>
    <s v="2017-06"/>
    <s v="4"/>
    <s v="2020-06"/>
    <n v="0.76136533047353394"/>
    <n v="27290146.689067557"/>
    <n v="0"/>
    <d v="2021-06-14T00:00:00"/>
    <n v="0.87123287671232874"/>
    <n v="4.1522219311981093E-2"/>
    <n v="0"/>
    <n v="9.5000000000000001E-2"/>
    <s v="REMOTA"/>
    <x v="1"/>
    <n v="0"/>
  </r>
  <r>
    <n v="713"/>
    <d v="2019-05-30T00:00:00"/>
    <d v="2019-04-01T00:00:00"/>
    <s v="TRIBUNAL ADMINISTRATIVO DE ANTIOQUIA"/>
    <s v="05001233300020190130900"/>
    <s v="2019"/>
    <x v="0"/>
    <s v="ALDEMAR ALBERTO OROZCO VILLEGAS "/>
    <s v="CRISTIAN DARIO ACEVEDO CADAVID"/>
    <n v="196061"/>
    <x v="0"/>
    <s v="RECONOCIMIENTO Y PAGO DE PENSIÓN"/>
    <s v="BAJO"/>
    <s v="BAJO"/>
    <s v="MEDIO   "/>
    <s v="BAJO"/>
    <n v="9.5000000000000001E-2"/>
    <x v="1"/>
    <n v="24567241"/>
    <n v="0"/>
    <x v="5"/>
    <n v="0"/>
    <s v="NO SE DECRETO MEDIDA CAUTELAR"/>
    <n v="0"/>
    <s v="3 años"/>
    <s v="ALBA HELENA ARANGO MONTOYA"/>
    <s v="DECRETO 4860 DEL 07/11/2013"/>
    <d v="2013-11-08T00:00:00"/>
    <n v="90189"/>
    <s v="GESTION HUMANA Y DLLO ORGANIZACIONAL"/>
    <m/>
    <d v="2020-07-31T00:00:00"/>
    <s v="2019-05"/>
    <s v="3"/>
    <s v="2020-06"/>
    <n v="1.0246973838344398"/>
    <n v="25173987.580730185"/>
    <n v="0"/>
    <d v="2022-05-29T00:00:00"/>
    <n v="1.8273972602739725"/>
    <n v="4.1522219311981093E-2"/>
    <n v="0"/>
    <n v="9.5000000000000001E-2"/>
    <s v="REMOTA"/>
    <x v="1"/>
    <n v="0"/>
  </r>
  <r>
    <n v="714"/>
    <d v="2019-06-11T00:00:00"/>
    <d v="2019-05-29T00:00:00"/>
    <s v="Juzgado  14 Adm. Oral de Medellín "/>
    <s v="05001333301420190022400"/>
    <s v="2019"/>
    <x v="0"/>
    <s v="FERNANDO PARRA DIOSA"/>
    <s v="ALEJANDRO HORTUA INSUASTI"/>
    <n v="182743"/>
    <x v="1"/>
    <s v="ACCIDENTE DE TRANSITO"/>
    <s v="BAJO"/>
    <s v="MEDIO   "/>
    <s v="BAJO"/>
    <s v="MEDIO   "/>
    <n v="0.36499999999999999"/>
    <x v="2"/>
    <n v="1399198863"/>
    <n v="0.8"/>
    <x v="5"/>
    <n v="0"/>
    <s v="NO SE DECRETO MEDIDA CAUTELAR"/>
    <n v="0"/>
    <s v="5  años"/>
    <s v="ALBA HELENA ARANGO MONTOYA"/>
    <s v="DECRETO 4860 DEL 07/11/2013"/>
    <d v="2013-11-08T00:00:00"/>
    <n v="90189"/>
    <s v="INFRAESTRUCTURA"/>
    <m/>
    <d v="2020-07-31T00:00:00"/>
    <s v="2019-06"/>
    <s v="5"/>
    <s v="2020-06"/>
    <n v="1.022003699737124"/>
    <n v="1429986414.6539774"/>
    <n v="1143989131.723182"/>
    <d v="2024-06-09T00:00:00"/>
    <n v="3.8602739726027395"/>
    <n v="4.1522219311981093E-2"/>
    <n v="1119360197.1467414"/>
    <n v="0.36499999999999999"/>
    <s v="MEDIA"/>
    <x v="2"/>
    <n v="1119360197.1467414"/>
  </r>
  <r>
    <n v="715"/>
    <d v="2019-06-17T00:00:00"/>
    <d v="2019-04-22T00:00:00"/>
    <s v="Juzgado 14 Laboral del circuito de Medellín.   "/>
    <s v="05001310501420190025300"/>
    <s v="2019"/>
    <x v="1"/>
    <s v="JUAN ESTEBAN MUÑOZ CASTRO "/>
    <s v="DIANA CAROLINA PUENTES ESPITIA "/>
    <n v="255.554"/>
    <x v="2"/>
    <s v="RECONOCIMIENTO Y PAGO DE OTRAS PRESTACIONES SALARIALES, SOLCIALES Y SALARIOS"/>
    <s v="BAJO"/>
    <s v="BAJO"/>
    <s v="MEDIO   "/>
    <s v="BAJO"/>
    <n v="9.5000000000000001E-2"/>
    <x v="1"/>
    <n v="74000000"/>
    <n v="0"/>
    <x v="5"/>
    <n v="0"/>
    <s v="NO SE DECRETO MEDIDA CAUTELAR"/>
    <n v="0"/>
    <s v="3 años"/>
    <s v="ALBA HELENA ARANGO MONTOYA"/>
    <s v="DECRETO 4860 DEL 07/11/2013"/>
    <d v="2013-11-08T00:00:00"/>
    <n v="90189"/>
    <s v="EDUCACION"/>
    <m/>
    <d v="2020-07-31T00:00:00"/>
    <s v="2019-06"/>
    <s v="3"/>
    <s v="2020-06"/>
    <n v="1.022003699737124"/>
    <n v="75628273.780547172"/>
    <n v="0"/>
    <d v="2022-06-16T00:00:00"/>
    <n v="1.8767123287671232"/>
    <n v="4.1522219311981093E-2"/>
    <n v="0"/>
    <n v="9.5000000000000001E-2"/>
    <s v="REMOTA"/>
    <x v="1"/>
    <n v="0"/>
  </r>
  <r>
    <n v="716"/>
    <d v="2019-11-20T00:00:00"/>
    <d v="2019-10-04T00:00:00"/>
    <s v="Juzgado  19  Adm. Oral de Medellín "/>
    <s v="05001333301920190040100"/>
    <s v="2019"/>
    <x v="0"/>
    <s v="Maria de los Angeles Vergara "/>
    <s v="juan Diego Sanchez Arbelaez"/>
    <s v="125414"/>
    <x v="0"/>
    <s v="PENSIÓN DE SOBREVIVIENTES"/>
    <s v="BAJO"/>
    <s v="BAJO"/>
    <s v="MEDIO   "/>
    <s v="BAJO"/>
    <n v="9.5000000000000001E-2"/>
    <x v="1"/>
    <n v="192600050"/>
    <n v="0"/>
    <x v="10"/>
    <n v="0"/>
    <s v="NO SE DECRETO MEDIDA CAUTELAR"/>
    <n v="0"/>
    <s v="5  años"/>
    <s v="ALBA HELENA ARANGO MONTOYA"/>
    <s v="DECRETO 4860 DEL 07/11/2013"/>
    <d v="2013-11-08T00:00:00"/>
    <n v="90189"/>
    <s v="GESTION HUMANA Y DLLO ORGANIZACIONAL"/>
    <m/>
    <d v="2020-07-31T00:00:00"/>
    <s v="2019-11"/>
    <s v="5"/>
    <s v="2020-06"/>
    <n v="1.0138110875024144"/>
    <n v="195260066.1435194"/>
    <n v="0"/>
    <d v="2024-11-18T00:00:00"/>
    <n v="4.3041095890410963"/>
    <n v="4.1522219311981093E-2"/>
    <n v="0"/>
    <n v="9.5000000000000001E-2"/>
    <s v="REMOTA"/>
    <x v="1"/>
    <n v="0"/>
  </r>
  <r>
    <n v="717"/>
    <d v="2019-10-20T00:00:00"/>
    <d v="2017-08-23T00:00:00"/>
    <s v="Juzgado 20 Laboral del circuito de Medellín.   "/>
    <s v="05001310502020170060500"/>
    <s v="2019"/>
    <x v="1"/>
    <s v="Alicia Villa de Arboleda"/>
    <s v="CRISTIAN DARIO ACEVEDO CADAVID"/>
    <s v="196061"/>
    <x v="2"/>
    <s v="RECONOCIMIENTO Y PAGO DE OTRAS PRESTACIONES SALARIALES, SOLCIALES Y SALARIOS"/>
    <s v="BAJO"/>
    <s v="BAJO"/>
    <s v="MEDIO   "/>
    <s v="BAJO"/>
    <n v="9.5000000000000001E-2"/>
    <x v="1"/>
    <n v="0"/>
    <n v="0"/>
    <x v="10"/>
    <n v="0"/>
    <s v="NO SE DECRETO MEDIDA CAUTELAR"/>
    <n v="0"/>
    <s v="5  años"/>
    <s v="ALBA HELENA ARANGO MONTOYA"/>
    <s v="DECRETO 4860 DEL 07/11/2013"/>
    <d v="2013-11-08T00:00:00"/>
    <n v="90189"/>
    <s v="GESTION HUMANA Y DLLO ORGANIZACIONAL"/>
    <m/>
    <d v="2020-07-31T00:00:00"/>
    <s v="2019-10"/>
    <s v="5"/>
    <s v="2020-06"/>
    <n v="1.0148892971091559"/>
    <n v="0"/>
    <n v="0"/>
    <d v="2024-10-18T00:00:00"/>
    <n v="4.2191780821917808"/>
    <n v="4.1522219311981093E-2"/>
    <n v="0"/>
    <n v="9.5000000000000001E-2"/>
    <s v="REMOTA"/>
    <x v="1"/>
    <n v="0"/>
  </r>
  <r>
    <n v="718"/>
    <d v="2019-12-02T00:00:00"/>
    <d v="2019-04-22T00:00:00"/>
    <s v="Tribunal Administrativo de Oralidad de Antioquia"/>
    <s v="05001233300020190110400"/>
    <s v="2019"/>
    <x v="0"/>
    <s v="Jesús Adán García Morales "/>
    <s v="Edgar Dario Castro Diaz"/>
    <s v="86101"/>
    <x v="0"/>
    <s v="RECONOCIMIENTO Y PAGO DE OTRAS PRESTACIONES SALARIALES, SOLCIALES Y SALARIOS"/>
    <s v="BAJO"/>
    <s v="BAJO"/>
    <s v="MEDIO   "/>
    <s v="BAJO"/>
    <n v="9.5000000000000001E-2"/>
    <x v="1"/>
    <n v="41430800"/>
    <n v="0"/>
    <x v="10"/>
    <n v="0"/>
    <s v="NO SE DECRETO MEDIDA CAUTELAR"/>
    <n v="0"/>
    <s v="5  años"/>
    <s v="ALBA HELENA ARANGO MONTOYA"/>
    <s v="DECRETO 4860 DEL 07/11/2013"/>
    <d v="2013-11-08T00:00:00"/>
    <n v="90189"/>
    <s v="EDUCACION"/>
    <m/>
    <d v="2020-07-31T00:00:00"/>
    <s v="2019-12"/>
    <s v="5"/>
    <s v="2020-06"/>
    <n v="1.011271676300578"/>
    <n v="41897794.566473991"/>
    <n v="0"/>
    <d v="2024-11-30T00:00:00"/>
    <n v="4.3369863013698629"/>
    <n v="4.1522219311981093E-2"/>
    <n v="0"/>
    <n v="9.5000000000000001E-2"/>
    <s v="REMOTA"/>
    <x v="1"/>
    <n v="0"/>
  </r>
  <r>
    <n v="719"/>
    <d v="2020-01-24T00:00:00"/>
    <d v="2019-12-19T00:00:00"/>
    <s v="Juzgado  05 Adm. Oral de Medellín "/>
    <s v="05001333300520190049300"/>
    <s v="2019"/>
    <x v="0"/>
    <s v="CERVECERIA UNION S.A. "/>
    <s v="Daniela Pérez Amaya"/>
    <s v="250.160"/>
    <x v="0"/>
    <s v="IMPUESTOS"/>
    <s v="BAJO"/>
    <s v="BAJO"/>
    <s v="MEDIO   "/>
    <s v="BAJO"/>
    <n v="9.5000000000000001E-2"/>
    <x v="1"/>
    <n v="34077588"/>
    <n v="0"/>
    <x v="10"/>
    <n v="0"/>
    <s v="NO SE DECRETO MEDIDA CAUTELAR"/>
    <n v="0"/>
    <s v="5  años"/>
    <s v="ALBA HELENA ARANGO MONTOYA"/>
    <s v="DECRETO 4860 DEL 07/11/2013"/>
    <d v="2013-11-08T00:00:00"/>
    <n v="90189"/>
    <s v="HACIENDA"/>
    <m/>
    <d v="2020-07-31T00:00:00"/>
    <s v="2020-01"/>
    <s v="5"/>
    <s v="2020-06"/>
    <n v="1.0070030698388335"/>
    <n v="34316235.728702992"/>
    <n v="0"/>
    <d v="2025-01-22T00:00:00"/>
    <n v="4.4821917808219176"/>
    <n v="4.1522219311981093E-2"/>
    <n v="0"/>
    <n v="9.5000000000000001E-2"/>
    <s v="REMOTA"/>
    <x v="1"/>
    <n v="0"/>
  </r>
  <r>
    <n v="720"/>
    <d v="2019-04-09T00:00:00"/>
    <d v="2018-08-31T00:00:00"/>
    <s v="Juzgado  15 Adm. Oral de Medellín "/>
    <s v="05001333301520180034500"/>
    <s v="2019"/>
    <x v="0"/>
    <s v="AURA TORO DE CARMONA"/>
    <s v="JAIME JAVIER  DIAZ PELAEZ"/>
    <s v="89.803"/>
    <x v="0"/>
    <s v="RELIQUIDACIÓN DE LA PENSIÓN"/>
    <s v="BAJO"/>
    <s v="BAJO"/>
    <s v="BAJO"/>
    <s v="BAJO"/>
    <n v="0.05"/>
    <x v="1"/>
    <n v="25549806"/>
    <n v="0"/>
    <x v="10"/>
    <n v="0"/>
    <s v="NO SE DECRETO MEDIDA CAUTELAR"/>
    <n v="0"/>
    <s v="5  años"/>
    <s v="ALBA HELENA ARANGO MONTOYA"/>
    <s v="DECRETO 4860 DEL 07/11/2013"/>
    <d v="2013-11-08T00:00:00"/>
    <n v="90189"/>
    <s v="EDUCACION"/>
    <m/>
    <d v="2020-07-31T00:00:00"/>
    <s v="2019-04"/>
    <s v="5"/>
    <s v="2020-06"/>
    <n v="1.0279083431257343"/>
    <n v="26262858.752643947"/>
    <n v="0"/>
    <d v="2024-04-07T00:00:00"/>
    <n v="3.6876712328767125"/>
    <n v="4.1522219311981093E-2"/>
    <n v="0"/>
    <n v="0.05"/>
    <s v="REMOTA"/>
    <x v="1"/>
    <n v="0"/>
  </r>
  <r>
    <n v="721"/>
    <d v="2019-10-11T00:00:00"/>
    <d v="2019-01-21T00:00:00"/>
    <s v="Juzgado  31 Adm. Oral de Medellín "/>
    <s v="05001333303120190002400"/>
    <s v="2019"/>
    <x v="0"/>
    <s v="GLADYS EUGENIA  HERRERA CARDONA"/>
    <s v="JULIA FERNANDA MUÑOZ RINCON "/>
    <s v="215.278"/>
    <x v="0"/>
    <s v="RECONOCIMIENTO Y PAGO DE OTRAS PRESTACIONES SALARIALES, SOLCIALES Y SALARIOS"/>
    <s v="BAJO"/>
    <s v="BAJO"/>
    <s v="MEDIO   "/>
    <s v="MEDIO   "/>
    <n v="0.2525"/>
    <x v="2"/>
    <n v="59044008"/>
    <n v="0"/>
    <x v="10"/>
    <n v="0"/>
    <s v="NO SE DECRETO MEDIDA CAUTELAR"/>
    <n v="0"/>
    <s v="5  años"/>
    <s v="ALBA HELENA ARANGO MONTOYA"/>
    <s v="DECRETO 4860 DEL 07/11/2013"/>
    <d v="2013-11-08T00:00:00"/>
    <n v="90189"/>
    <s v="EDUCACION"/>
    <m/>
    <d v="2020-07-31T00:00:00"/>
    <s v="2019-10"/>
    <s v="5"/>
    <s v="2020-06"/>
    <n v="1.0148892971091559"/>
    <n v="59923131.777627379"/>
    <n v="0"/>
    <d v="2024-10-09T00:00:00"/>
    <n v="4.1945205479452055"/>
    <n v="4.1522219311981093E-2"/>
    <n v="0"/>
    <n v="0.2525"/>
    <s v="MEDIA"/>
    <x v="2"/>
    <n v="0"/>
  </r>
  <r>
    <n v="722"/>
    <d v="2020-07-11T00:00:00"/>
    <d v="2020-07-10T00:00:00"/>
    <s v="Juzgado  31 Adm. Oral de Medellín "/>
    <s v="05001333302220200014300"/>
    <s v="2020"/>
    <x v="0"/>
    <s v="MARCO TULIO ZAPATA ARANGO "/>
    <s v="DIANA CAROLINA  ALZATE QUINTERO "/>
    <n v="165819"/>
    <x v="0"/>
    <s v="RELIQUIDACIÓN DE LA PENSIÓN"/>
    <s v="BAJO"/>
    <s v="BAJO"/>
    <s v="BAJO"/>
    <s v="BAJO"/>
    <n v="0.05"/>
    <x v="1"/>
    <n v="6783683"/>
    <n v="0"/>
    <x v="10"/>
    <n v="0"/>
    <s v="NO SE DECRETO MEDIDA CAUTELAR"/>
    <n v="0"/>
    <s v="5  años"/>
    <s v="ALBA HELENA ARANGO MONTOYA"/>
    <s v="DECRETO 4860 DEL 07/11/2013"/>
    <d v="2013-11-08T00:00:00"/>
    <n v="90189"/>
    <s v="EDUCACION"/>
    <m/>
    <d v="2020-07-31T00:00:00"/>
    <s v="2020-07"/>
    <s v="5"/>
    <s v="2020-06"/>
    <n v="1"/>
    <n v="6783683"/>
    <n v="0"/>
    <d v="2025-07-10T00:00:00"/>
    <n v="4.9452054794520546"/>
    <n v="4.1522219311981093E-2"/>
    <n v="0"/>
    <n v="0.05"/>
    <s v="REMOTA"/>
    <x v="1"/>
    <n v="0"/>
  </r>
  <r>
    <n v="723"/>
    <d v="2008-10-28T00:00:00"/>
    <d v="2008-10-17T00:00:00"/>
    <s v="Juzgado Décimo Laboral del circuito"/>
    <s v="05001310501020080109400"/>
    <s v="2019"/>
    <x v="1"/>
    <s v="Raúl Antonio Escobar Rico"/>
    <s v="Gloria Cecilia Gallego"/>
    <n v="15803"/>
    <x v="2"/>
    <s v="RECONOCIMIENTO Y PAGO DE PENSIÓN"/>
    <s v="BAJO"/>
    <s v="BAJO"/>
    <s v="BAJO"/>
    <s v="BAJO"/>
    <n v="0.05"/>
    <x v="1"/>
    <n v="5000000"/>
    <n v="0"/>
    <x v="13"/>
    <n v="0"/>
    <s v="NO"/>
    <n v="0"/>
    <n v="15"/>
    <s v="BEATRIZ ELENA PALACIO DE JIMENEZ"/>
    <n v="2019070003763"/>
    <d v="2019-07-16T00:00:00"/>
    <n v="105900"/>
    <s v="GESTION HUMANA Y DLLO ORGANIZACIONAL"/>
    <m/>
    <d v="2020-07-31T00:00:00"/>
    <s v="2008-10"/>
    <s v="15"/>
    <s v="2020-06"/>
    <n v="1.0572843872606388"/>
    <n v="5286421.9363031937"/>
    <n v="0"/>
    <d v="2023-10-25T00:00:00"/>
    <n v="3.2356164383561645"/>
    <n v="4.1522219311981093E-2"/>
    <n v="0"/>
    <n v="0.05"/>
    <s v="REMOTA"/>
    <x v="1"/>
    <n v="0"/>
  </r>
  <r>
    <n v="724"/>
    <d v="2010-08-11T00:00:00"/>
    <d v="2010-03-30T00:00:00"/>
    <s v="Tribunal Administrativo de Antioquia"/>
    <s v="05001233100020100049400"/>
    <s v="2019"/>
    <x v="0"/>
    <s v="Consorcio Cobaco"/>
    <s v="Gabriel Hernandez Hernandez"/>
    <n v="71429"/>
    <x v="6"/>
    <s v="INCUMPLIMIENTO"/>
    <s v="BAJO"/>
    <s v="BAJO"/>
    <s v="BAJO"/>
    <s v="BAJO"/>
    <n v="0.05"/>
    <x v="1"/>
    <n v="198000000"/>
    <n v="0"/>
    <x v="4"/>
    <n v="0"/>
    <s v="NO"/>
    <n v="0"/>
    <n v="15"/>
    <s v="BEATRIZ ELENA PALACIO DE JIMENEZ"/>
    <n v="2019070003763"/>
    <d v="2019-07-16T00:00:00"/>
    <n v="105900"/>
    <s v="INFRAESTRUCTURA"/>
    <m/>
    <d v="2020-07-31T00:00:00"/>
    <s v="2010-08"/>
    <s v="15"/>
    <s v="2020-06"/>
    <n v="1.0036328027203736"/>
    <n v="198719294.93863398"/>
    <n v="0"/>
    <d v="2025-08-07T00:00:00"/>
    <n v="5.021917808219178"/>
    <n v="4.1522219311981093E-2"/>
    <n v="0"/>
    <n v="0.05"/>
    <s v="REMOTA"/>
    <x v="1"/>
    <n v="0"/>
  </r>
  <r>
    <n v="725"/>
    <d v="2010-03-18T00:00:00"/>
    <d v="2010-02-23T00:00:00"/>
    <s v="Tribunal Administrativo de Antioquia"/>
    <s v="05001233100020100029300"/>
    <s v="2019"/>
    <x v="0"/>
    <s v="Celapeh"/>
    <s v="León Dario Hoyos Ardila"/>
    <n v="31322"/>
    <x v="6"/>
    <s v="INCUMPLIMIENTO"/>
    <s v="BAJO"/>
    <s v="BAJO"/>
    <s v="BAJO"/>
    <s v="BAJO"/>
    <n v="0.05"/>
    <x v="1"/>
    <n v="3000000000"/>
    <n v="0"/>
    <x v="4"/>
    <n v="0"/>
    <s v="NO"/>
    <n v="0"/>
    <n v="15"/>
    <s v="BEATRIZ ELENA PALACIO DE JIMENEZ"/>
    <n v="2019070003763"/>
    <d v="2019-07-16T00:00:00"/>
    <n v="105900"/>
    <s v="PARTICIPACION CIUDADANA Y DLLO SOCIAL"/>
    <m/>
    <d v="2020-07-31T00:00:00"/>
    <s v="2010-03"/>
    <s v="15"/>
    <s v="2020-06"/>
    <n v="1.0111502213780335"/>
    <n v="3033450664.1341004"/>
    <n v="0"/>
    <d v="2025-03-14T00:00:00"/>
    <n v="4.6219178082191785"/>
    <n v="4.1522219311981093E-2"/>
    <n v="0"/>
    <n v="0.05"/>
    <s v="REMOTA"/>
    <x v="1"/>
    <n v="0"/>
  </r>
  <r>
    <n v="726"/>
    <d v="2011-11-03T00:00:00"/>
    <d v="2011-09-20T00:00:00"/>
    <s v="Tribunal Administrativo de Antioquia"/>
    <s v="05001233100020110154600"/>
    <s v="2019"/>
    <x v="0"/>
    <s v="Angel Miguel Noriega y otro"/>
    <s v="Raul Muricio Tamayo Castro"/>
    <n v="172826"/>
    <x v="1"/>
    <s v="OTRAS"/>
    <s v="BAJO"/>
    <s v="BAJO"/>
    <s v="BAJO"/>
    <s v="BAJO"/>
    <n v="0.05"/>
    <x v="1"/>
    <n v="637810300"/>
    <n v="0"/>
    <x v="4"/>
    <n v="0"/>
    <s v="NO"/>
    <n v="0"/>
    <n v="15"/>
    <s v="BEATRIZ ELENA PALACIO DE JIMENEZ"/>
    <n v="2019070003763"/>
    <d v="2019-07-16T00:00:00"/>
    <n v="105900"/>
    <s v="CONTRALORIA DEPARTAMENTAL"/>
    <m/>
    <d v="2020-07-31T00:00:00"/>
    <s v="2011-11"/>
    <s v="15"/>
    <s v="2020-06"/>
    <n v="0.96566715194729857"/>
    <n v="615912455.88365209"/>
    <n v="0"/>
    <d v="2026-10-30T00:00:00"/>
    <n v="6.2520547945205482"/>
    <n v="4.1522219311981093E-2"/>
    <n v="0"/>
    <n v="0.05"/>
    <s v="REMOTA"/>
    <x v="1"/>
    <n v="0"/>
  </r>
  <r>
    <n v="727"/>
    <d v="2011-11-11T00:00:00"/>
    <d v="2011-10-25T00:00:00"/>
    <s v="Juzgado sexto Administrativo del circuito"/>
    <s v="05001333100620110058800"/>
    <s v="2019"/>
    <x v="0"/>
    <s v="William Palacio Valencia"/>
    <s v="Emily Elisa Coronado Garcea"/>
    <n v="183511"/>
    <x v="0"/>
    <s v="FALLO DE RESPONSABILIDAD FISCAL"/>
    <s v="MEDIO   "/>
    <s v="MEDIO   "/>
    <s v="BAJO"/>
    <s v="BAJO"/>
    <n v="0.29750000000000004"/>
    <x v="2"/>
    <n v="103735000"/>
    <n v="0"/>
    <x v="4"/>
    <n v="0"/>
    <s v="NO"/>
    <n v="0"/>
    <n v="15"/>
    <s v="BEATRIZ ELENA PALACIO DE JIMENEZ"/>
    <n v="2019070003763"/>
    <d v="2019-07-16T00:00:00"/>
    <n v="105900"/>
    <s v="CONTRALORIA DEPARTAMENTAL"/>
    <m/>
    <d v="2020-07-31T00:00:00"/>
    <s v="2011-11"/>
    <s v="15"/>
    <s v="2020-06"/>
    <n v="0.96566715194729857"/>
    <n v="100173482.00725302"/>
    <n v="0"/>
    <d v="2026-11-07T00:00:00"/>
    <n v="6.2739726027397262"/>
    <n v="4.1522219311981093E-2"/>
    <n v="0"/>
    <n v="0.29750000000000004"/>
    <s v="MEDIA"/>
    <x v="2"/>
    <n v="0"/>
  </r>
  <r>
    <n v="728"/>
    <d v="2013-01-24T00:00:00"/>
    <d v="2012-12-04T00:00:00"/>
    <s v="Juzgado Veinticinco Administrativo del circuito"/>
    <s v="05001333302520120043200"/>
    <s v="2019"/>
    <x v="0"/>
    <s v="Jaime de Jesús Chavarriaga "/>
    <s v="María Emma Urrego Usuga"/>
    <n v="183925"/>
    <x v="1"/>
    <s v="FALLA EN EL SERVICIO OTRAS CAUSAS"/>
    <s v="BAJO"/>
    <s v="BAJO"/>
    <s v="BAJO"/>
    <s v="BAJO"/>
    <n v="0.05"/>
    <x v="1"/>
    <n v="396690000"/>
    <n v="0"/>
    <x v="4"/>
    <n v="0"/>
    <s v="NO"/>
    <n v="0"/>
    <n v="15"/>
    <s v="BEATRIZ ELENA PALACIO DE JIMENEZ"/>
    <n v="2019070003763"/>
    <d v="2019-07-16T00:00:00"/>
    <n v="105900"/>
    <s v="DAPARD"/>
    <m/>
    <d v="2020-07-31T00:00:00"/>
    <s v="2013-01"/>
    <s v="15"/>
    <s v="2020-06"/>
    <n v="0.93598732150468988"/>
    <n v="371296810.56769544"/>
    <n v="0"/>
    <d v="2028-01-21T00:00:00"/>
    <n v="7.4794520547945202"/>
    <n v="4.1522219311981093E-2"/>
    <n v="0"/>
    <n v="0.05"/>
    <s v="REMOTA"/>
    <x v="1"/>
    <n v="0"/>
  </r>
  <r>
    <n v="729"/>
    <d v="2012-11-13T00:00:00"/>
    <d v="2012-11-08T00:00:00"/>
    <s v="Tribunal Administrativo de Antioquia"/>
    <s v="05001233300020120061400"/>
    <s v="2019"/>
    <x v="0"/>
    <s v="Ignacio Berrio Acevedo"/>
    <s v="Juan Esteban Carvajal Hernandez"/>
    <n v="166183"/>
    <x v="9"/>
    <s v="VIOLACIÓN DERECHOS COLECTIVOS"/>
    <s v="BAJO"/>
    <s v="MEDIO   "/>
    <s v="BAJO"/>
    <s v="BAJO"/>
    <n v="0.20749999999999999"/>
    <x v="3"/>
    <n v="0"/>
    <n v="0"/>
    <x v="0"/>
    <n v="0"/>
    <s v="NO"/>
    <n v="0"/>
    <n v="15"/>
    <s v="BEATRIZ ELENA PALACIO DE JIMENEZ"/>
    <n v="2019070003763"/>
    <d v="2019-07-16T00:00:00"/>
    <n v="105900"/>
    <s v="DAPARD"/>
    <m/>
    <d v="2020-07-31T00:00:00"/>
    <s v="2012-11"/>
    <s v="15"/>
    <s v="2020-06"/>
    <n v="0.93961070022972437"/>
    <n v="0"/>
    <n v="0"/>
    <d v="2027-11-10T00:00:00"/>
    <n v="7.2821917808219174"/>
    <n v="4.1522219311981093E-2"/>
    <n v="0"/>
    <n v="0.20749999999999999"/>
    <s v="BAJA"/>
    <x v="2"/>
    <n v="0"/>
  </r>
  <r>
    <n v="730"/>
    <d v="2012-09-26T00:00:00"/>
    <d v="2012-08-23T00:00:00"/>
    <s v="Juzgado Veintitres Administrativo del circuito"/>
    <s v="05001333302320120014300"/>
    <s v="2019"/>
    <x v="0"/>
    <s v="Orlando Marin Giraldo"/>
    <s v="José Fernando Valencia"/>
    <n v="158045"/>
    <x v="1"/>
    <s v="FALLA EN EL SERVICIO OTRAS CAUSAS"/>
    <s v="MEDIO   "/>
    <s v="MEDIO   "/>
    <s v="BAJO"/>
    <s v="BAJO"/>
    <n v="0.29750000000000004"/>
    <x v="2"/>
    <n v="100000000"/>
    <n v="0.5"/>
    <x v="9"/>
    <m/>
    <m/>
    <m/>
    <n v="15"/>
    <s v="BEATRIZ ELENA PALACIO DE JIMENEZ"/>
    <n v="2019070003763"/>
    <d v="2019-07-16T00:00:00"/>
    <n v="105900"/>
    <s v="INFRAESTRUCTURA"/>
    <m/>
    <d v="2020-07-31T00:00:00"/>
    <s v="2012-09"/>
    <s v="15"/>
    <s v="2020-06"/>
    <n v="0.93985918354073683"/>
    <n v="93985918.354073688"/>
    <n v="46992959.177036844"/>
    <d v="2027-09-23T00:00:00"/>
    <n v="7.1506849315068495"/>
    <n v="4.1522219311981093E-2"/>
    <n v="45136101.912392661"/>
    <n v="0.29750000000000004"/>
    <s v="MEDIA"/>
    <x v="2"/>
    <n v="45136101.912392661"/>
  </r>
  <r>
    <n v="731"/>
    <d v="2013-01-28T00:00:00"/>
    <d v="2012-09-20T00:00:00"/>
    <s v="Tribunal Administrativo de Antioquia"/>
    <s v="05001233300020120038300"/>
    <s v="2019"/>
    <x v="0"/>
    <s v="Conrado de Jesus Cardona"/>
    <s v="Jose Ignacio Llinas Chica"/>
    <n v="106385"/>
    <x v="1"/>
    <s v="FALLA EN EL SERVICIO OTRAS CAUSAS"/>
    <s v="BAJO"/>
    <s v="BAJO"/>
    <s v="BAJO"/>
    <s v="BAJO"/>
    <n v="0.05"/>
    <x v="1"/>
    <n v="2213717064"/>
    <n v="0"/>
    <x v="4"/>
    <n v="0"/>
    <s v="NO"/>
    <n v="0"/>
    <n v="15"/>
    <s v="BEATRIZ ELENA PALACIO DE JIMENEZ"/>
    <n v="2019070003763"/>
    <d v="2019-07-16T00:00:00"/>
    <n v="105900"/>
    <s v="INFRAESTRUCTURA"/>
    <m/>
    <d v="2020-07-31T00:00:00"/>
    <s v="2013-01"/>
    <s v="15"/>
    <s v="2020-06"/>
    <n v="0.93598732150468988"/>
    <n v="2072011105.3025861"/>
    <n v="0"/>
    <d v="2028-01-25T00:00:00"/>
    <n v="7.4904109589041097"/>
    <n v="4.1522219311981093E-2"/>
    <n v="0"/>
    <n v="0.05"/>
    <s v="REMOTA"/>
    <x v="1"/>
    <n v="0"/>
  </r>
  <r>
    <n v="732"/>
    <d v="2013-03-21T00:00:00"/>
    <d v="2013-01-14T00:00:00"/>
    <s v="Juzgado Veintiseis Administrativo del circuito"/>
    <s v="05001333302620130000800"/>
    <s v="2019"/>
    <x v="0"/>
    <s v="Rubén Dario Castañeda Londoño"/>
    <s v="Paula Andrea Escobar"/>
    <n v="108843"/>
    <x v="3"/>
    <s v="RELIQUIDACIÓN DE LA PENSIÓN"/>
    <s v="BAJO"/>
    <s v="BAJO"/>
    <s v="BAJO"/>
    <s v="BAJO"/>
    <n v="0.05"/>
    <x v="1"/>
    <n v="17799696"/>
    <n v="0"/>
    <x v="4"/>
    <n v="0"/>
    <s v="NO"/>
    <n v="0"/>
    <n v="12"/>
    <s v="BEATRIZ ELENA PALACIO DE JIMENEZ"/>
    <n v="2019070003763"/>
    <d v="2019-07-16T00:00:00"/>
    <n v="105900"/>
    <s v="GESTION HUMANA Y DLLO ORGANIZACIONAL"/>
    <s v="Por el momento no se determinará el valor de la pretensión en los casos de reliquidación pensión de Pensiones de Antioquia, ni se liquidarán las sentencias de primera instancia debido a que actualmente existe controversia entre las entidades públicas (Pensiones de Antioquia y Departamento de Antioquia) sobre el momento desde el cual debe el Departamento realizar los correspondientes aportes de las pensiones reliquidadas"/>
    <d v="2020-07-31T00:00:00"/>
    <s v="2013-03"/>
    <s v="12"/>
    <s v="2020-06"/>
    <n v="0.92993537998907516"/>
    <n v="16552567.063450022"/>
    <n v="0"/>
    <d v="2025-03-18T00:00:00"/>
    <n v="4.6328767123287671"/>
    <n v="4.1522219311981093E-2"/>
    <n v="0"/>
    <n v="0.05"/>
    <s v="REMOTA"/>
    <x v="1"/>
    <n v="0"/>
  </r>
  <r>
    <n v="733"/>
    <d v="2013-05-22T00:00:00"/>
    <d v="2013-02-26T00:00:00"/>
    <s v="Juzgado Veinte Administrativo del circuito"/>
    <s v="05001333302020130018600"/>
    <s v="2019"/>
    <x v="0"/>
    <s v="Omar Enrique Gutierrez"/>
    <s v="Juan José Gomez "/>
    <n v="201108"/>
    <x v="1"/>
    <s v="FALLA EN EL SERVICIO OTRAS CAUSAS"/>
    <s v="BAJO"/>
    <s v="BAJO"/>
    <s v="BAJO"/>
    <s v="BAJO"/>
    <n v="0.05"/>
    <x v="1"/>
    <n v="14790665531"/>
    <n v="0"/>
    <x v="2"/>
    <m/>
    <s v="NO"/>
    <n v="0"/>
    <n v="10"/>
    <s v="BEATRIZ ELENA PALACIO DE JIMENEZ"/>
    <n v="2019070003763"/>
    <d v="2019-07-16T00:00:00"/>
    <n v="105900"/>
    <s v="DAPARD"/>
    <s v="la gabriela"/>
    <d v="2020-07-31T00:00:00"/>
    <s v="2013-05"/>
    <s v="10"/>
    <s v="2020-06"/>
    <n v="0.92501103743402557"/>
    <n v="13681528867.169992"/>
    <n v="0"/>
    <d v="2023-05-20T00:00:00"/>
    <n v="2.8027397260273972"/>
    <n v="4.1522219311981093E-2"/>
    <n v="0"/>
    <n v="0.05"/>
    <s v="REMOTA"/>
    <x v="1"/>
    <n v="0"/>
  </r>
  <r>
    <n v="734"/>
    <d v="2012-02-22T00:00:00"/>
    <d v="2012-02-07T00:00:00"/>
    <s v="Juzgado Quinto Laboral del circuito"/>
    <s v="05001310500520120013900"/>
    <s v="2019"/>
    <x v="1"/>
    <s v="Luis Fernando Ospina Orrego"/>
    <s v="Juan Carlos Múnera "/>
    <n v="118061"/>
    <x v="2"/>
    <s v="OTRAS"/>
    <s v="BAJO"/>
    <s v="BAJO"/>
    <s v="BAJO"/>
    <s v="BAJO"/>
    <n v="0.05"/>
    <x v="1"/>
    <n v="98128800"/>
    <n v="0"/>
    <x v="1"/>
    <n v="0"/>
    <s v="NO"/>
    <n v="0"/>
    <n v="12"/>
    <s v="BEATRIZ ELENA PALACIO DE JIMENEZ"/>
    <n v="2019070003763"/>
    <d v="2019-07-16T00:00:00"/>
    <n v="105900"/>
    <s v="INFRAESTRUCTURA"/>
    <m/>
    <d v="2020-07-31T00:00:00"/>
    <s v="2012-02"/>
    <s v="12"/>
    <s v="2020-06"/>
    <n v="0.94886762361974775"/>
    <n v="93111241.264657497"/>
    <n v="0"/>
    <d v="2024-02-19T00:00:00"/>
    <n v="3.5561643835616437"/>
    <n v="4.1522219311981093E-2"/>
    <n v="0"/>
    <n v="0.05"/>
    <s v="REMOTA"/>
    <x v="1"/>
    <n v="0"/>
  </r>
  <r>
    <n v="735"/>
    <d v="2014-03-17T00:00:00"/>
    <d v="2013-12-23T00:00:00"/>
    <s v="Juzgado Décimo Administrativo del circuito"/>
    <s v="05001333301020130130800"/>
    <s v="2019"/>
    <x v="0"/>
    <s v="Nelson Osorio Bustamante"/>
    <s v="Juan Pablo Valencia Grajales"/>
    <n v="192922"/>
    <x v="3"/>
    <s v="RECONOCIMIENTO Y PAGO DE OTRAS PRESTACIONES SALARIALES, SOLCIALES Y SALARIOS"/>
    <s v="ALTO"/>
    <s v="ALTO"/>
    <s v="ALTO"/>
    <s v="ALTO"/>
    <n v="1"/>
    <x v="0"/>
    <n v="62126847"/>
    <n v="0.26"/>
    <x v="4"/>
    <n v="0"/>
    <s v="NO"/>
    <n v="0"/>
    <n v="10"/>
    <s v="BEATRIZ ELENA PALACIO DE JIMENEZ"/>
    <n v="2019070003763"/>
    <d v="2019-07-16T00:00:00"/>
    <n v="105900"/>
    <s v="EDUCACION"/>
    <m/>
    <d v="2020-07-31T00:00:00"/>
    <s v="2014-03"/>
    <s v="10"/>
    <s v="2020-06"/>
    <n v="0.90715368066565749"/>
    <n v="56358597.924202159"/>
    <n v="14653235.460292561"/>
    <d v="2024-03-14T00:00:00"/>
    <n v="3.6219178082191781"/>
    <n v="4.1522219311981093E-2"/>
    <n v="14357046.74810431"/>
    <n v="1"/>
    <s v="ALTA"/>
    <x v="0"/>
    <n v="14357046.74810431"/>
  </r>
  <r>
    <n v="736"/>
    <d v="2013-10-09T00:00:00"/>
    <d v="2013-09-13T00:00:00"/>
    <s v="Juzgado Veinticuatro Administrativo del circuito"/>
    <s v="05001333302420130085300"/>
    <s v="2019"/>
    <x v="0"/>
    <s v="Flor Maria Alzate y otros"/>
    <s v="Diego Fernando Posada"/>
    <n v="116039"/>
    <x v="1"/>
    <s v="FALLA EN EL SERVICIO OTRAS CAUSAS"/>
    <s v="BAJO"/>
    <s v="BAJO"/>
    <s v="BAJO"/>
    <s v="BAJO"/>
    <n v="0.05"/>
    <x v="1"/>
    <n v="15997040"/>
    <n v="0"/>
    <x v="4"/>
    <n v="0"/>
    <s v="NO"/>
    <n v="0"/>
    <n v="10"/>
    <s v="BEATRIZ ELENA PALACIO DE JIMENEZ"/>
    <n v="2019070003763"/>
    <d v="2019-07-16T00:00:00"/>
    <n v="105900"/>
    <s v="INFRAESTRUCTURA"/>
    <m/>
    <d v="2020-07-31T00:00:00"/>
    <s v="2013-10"/>
    <s v="10"/>
    <s v="2020-06"/>
    <n v="0.92136104081409098"/>
    <n v="14739049.424344646"/>
    <n v="0"/>
    <d v="2023-10-07T00:00:00"/>
    <n v="3.1863013698630138"/>
    <n v="4.1522219311981093E-2"/>
    <n v="0"/>
    <n v="0.05"/>
    <s v="REMOTA"/>
    <x v="1"/>
    <n v="0"/>
  </r>
  <r>
    <n v="737"/>
    <d v="2015-04-22T00:00:00"/>
    <d v="2014-12-16T00:00:00"/>
    <s v="Tribunal Administrativo de Antioquia"/>
    <s v="05001233300020140228500"/>
    <s v="2019"/>
    <x v="0"/>
    <s v="Adolfo León Palacio Sánchez"/>
    <s v="Manuel García de los Reyes"/>
    <n v="85941"/>
    <x v="0"/>
    <s v="RECONOCIMIENTO Y PAGO DE OTRAS PRESTACIONES SALARIALES, SOLCIALES Y SALARIOS"/>
    <s v="BAJO"/>
    <s v="BAJO"/>
    <s v="BAJO"/>
    <s v="BAJO"/>
    <n v="0.05"/>
    <x v="1"/>
    <n v="4436302180"/>
    <n v="7.9000000000000008E-3"/>
    <x v="4"/>
    <n v="0"/>
    <s v="NO"/>
    <n v="0"/>
    <n v="10"/>
    <s v="BEATRIZ ELENA PALACIO DE JIMENEZ"/>
    <n v="2019070003763"/>
    <d v="2019-07-16T00:00:00"/>
    <n v="105900"/>
    <s v="ASAMBLEA DEPARTAMENTAL"/>
    <m/>
    <d v="2020-07-31T00:00:00"/>
    <s v="2015-04"/>
    <s v="10"/>
    <s v="2020-06"/>
    <n v="0.86299623578421902"/>
    <n v="3828512082.141325"/>
    <n v="30245245.448916469"/>
    <d v="2025-04-19T00:00:00"/>
    <n v="4.720547945205479"/>
    <n v="4.1522219311981093E-2"/>
    <n v="29450905.943406366"/>
    <n v="0.05"/>
    <s v="REMOTA"/>
    <x v="1"/>
    <n v="0"/>
  </r>
  <r>
    <n v="738"/>
    <d v="2014-07-02T00:00:00"/>
    <d v="2014-05-05T00:00:00"/>
    <s v="Juzgado Veinticuatro Administrativo del circuito"/>
    <s v="05001333302420140054900"/>
    <s v="2019"/>
    <x v="0"/>
    <s v="Mario Fernando Gomez Manco"/>
    <s v="Jesús Emilio Gómez Jiménez"/>
    <n v="21272"/>
    <x v="1"/>
    <s v="ACCIDENTE DE TRANSITO"/>
    <s v="BAJO"/>
    <s v="BAJO"/>
    <s v="BAJO"/>
    <s v="BAJO"/>
    <n v="0.05"/>
    <x v="1"/>
    <n v="60526546"/>
    <n v="0"/>
    <x v="4"/>
    <n v="0"/>
    <s v="NO"/>
    <n v="0"/>
    <n v="10"/>
    <s v="BEATRIZ ELENA PALACIO DE JIMENEZ"/>
    <n v="2019070003763"/>
    <d v="2019-07-16T00:00:00"/>
    <n v="105900"/>
    <s v="INFRAESTRUCTURA"/>
    <m/>
    <d v="2020-07-31T00:00:00"/>
    <s v="2014-07"/>
    <s v="10"/>
    <s v="2020-06"/>
    <n v="0.89647995697306138"/>
    <n v="54260835.353808023"/>
    <n v="0"/>
    <d v="2024-06-29T00:00:00"/>
    <n v="3.9150684931506849"/>
    <n v="4.1522219311981093E-2"/>
    <n v="0"/>
    <n v="0.05"/>
    <s v="REMOTA"/>
    <x v="1"/>
    <n v="0"/>
  </r>
  <r>
    <n v="739"/>
    <d v="2015-06-22T00:00:00"/>
    <d v="2014-10-30T00:00:00"/>
    <s v="Tribunal Administrativo de Antioquia"/>
    <s v="05001233300020140192900"/>
    <s v="2019"/>
    <x v="0"/>
    <s v="Jorge Humberto Echeverri Ramirez"/>
    <s v="Manuel García de los Reyes"/>
    <n v="85941"/>
    <x v="0"/>
    <s v="RECONOCIMIENTO Y PAGO DE OTRAS PRESTACIONES SALARIALES, SOLCIALES Y SALARIOS"/>
    <s v="BAJO"/>
    <s v="BAJO"/>
    <s v="BAJO"/>
    <s v="BAJO"/>
    <n v="0.05"/>
    <x v="1"/>
    <n v="4858585667"/>
    <n v="0"/>
    <x v="8"/>
    <n v="0"/>
    <s v="NO"/>
    <n v="0"/>
    <n v="10"/>
    <s v="BEATRIZ ELENA PALACIO DE JIMENEZ"/>
    <n v="2019070003763"/>
    <d v="2019-07-16T00:00:00"/>
    <n v="105900"/>
    <s v="ASAMBLEA DEPARTAMENTAL"/>
    <m/>
    <d v="2020-07-31T00:00:00"/>
    <s v="2015-06"/>
    <s v="10"/>
    <s v="2020-06"/>
    <n v="0.8598294089278552"/>
    <n v="4177554842.2819591"/>
    <n v="0"/>
    <d v="2025-06-19T00:00:00"/>
    <n v="4.8876712328767127"/>
    <n v="4.1522219311981093E-2"/>
    <n v="0"/>
    <n v="0.05"/>
    <s v="REMOTA"/>
    <x v="1"/>
    <n v="0"/>
  </r>
  <r>
    <n v="740"/>
    <d v="2014-10-27T00:00:00"/>
    <d v="2014-08-22T00:00:00"/>
    <s v="Juzgado Séptimo Administrativo del circuito"/>
    <s v="05001333300720140123900"/>
    <s v="2019"/>
    <x v="0"/>
    <s v="Laura Cañas Lotero y otros"/>
    <s v="Sergio Alejandro Viana"/>
    <n v="238748"/>
    <x v="1"/>
    <s v="ACCIDENTE DE TRANSITO"/>
    <s v="MEDIO   "/>
    <s v="MEDIO   "/>
    <s v="MEDIO   "/>
    <s v="BAJO"/>
    <n v="0.34250000000000003"/>
    <x v="2"/>
    <n v="13342380"/>
    <n v="0.5"/>
    <x v="4"/>
    <n v="0"/>
    <s v="NO"/>
    <n v="0"/>
    <n v="10"/>
    <s v="BEATRIZ ELENA PALACIO DE JIMENEZ"/>
    <n v="2019070003763"/>
    <d v="2019-07-16T00:00:00"/>
    <n v="105900"/>
    <s v="INFRAESTRUCTURA"/>
    <m/>
    <d v="2020-07-31T00:00:00"/>
    <s v="2014-10"/>
    <s v="10"/>
    <s v="2020-06"/>
    <n v="0.89197861147966029"/>
    <n v="11901117.58623399"/>
    <n v="5950558.7931169951"/>
    <d v="2024-10-24T00:00:00"/>
    <n v="4.2356164383561641"/>
    <n v="4.1522219311981093E-2"/>
    <n v="5810140.9813875472"/>
    <n v="0.34250000000000003"/>
    <s v="MEDIA"/>
    <x v="2"/>
    <n v="5810140.9813875472"/>
  </r>
  <r>
    <n v="741"/>
    <d v="2014-06-13T00:00:00"/>
    <d v="2014-03-27T00:00:00"/>
    <s v="Juzgado Cuarto Administrativo del circuito"/>
    <s v="05001333300420140038800"/>
    <s v="2019"/>
    <x v="0"/>
    <s v="María Dolly Vargas de Toro y otros"/>
    <s v="Jose Luis Viveros Abisambra"/>
    <n v="22592"/>
    <x v="1"/>
    <s v="FALLA EN EL SERVICIO OTRAS CAUSAS"/>
    <s v="BAJO"/>
    <s v="BAJO"/>
    <s v="BAJO"/>
    <s v="BAJO"/>
    <n v="0.05"/>
    <x v="1"/>
    <n v="6426729"/>
    <n v="0"/>
    <x v="3"/>
    <n v="0"/>
    <s v="NO"/>
    <n v="0"/>
    <n v="10"/>
    <s v="BEATRIZ ELENA PALACIO DE JIMENEZ"/>
    <n v="2019070003763"/>
    <d v="2019-07-16T00:00:00"/>
    <n v="105900"/>
    <s v="GOBIERNO"/>
    <m/>
    <d v="2020-07-31T00:00:00"/>
    <s v="2014-06"/>
    <s v="10"/>
    <s v="2020-06"/>
    <n v="0.89783629663645648"/>
    <n v="5770150.564846117"/>
    <n v="0"/>
    <d v="2024-06-10T00:00:00"/>
    <n v="3.8630136986301369"/>
    <n v="4.1522219311981093E-2"/>
    <n v="0"/>
    <n v="0.05"/>
    <s v="REMOTA"/>
    <x v="1"/>
    <n v="0"/>
  </r>
  <r>
    <n v="742"/>
    <d v="2014-03-31T00:00:00"/>
    <d v="2014-02-11T00:00:00"/>
    <s v="Juzgado Séptimo Administrativo del circuito"/>
    <s v="05001333300720140015000"/>
    <s v="2019"/>
    <x v="0"/>
    <s v="Yenny Alexandra Rendón Restrepo y otros"/>
    <s v="María Virgelina Vidal "/>
    <n v="190510"/>
    <x v="1"/>
    <s v="ACCIDENTE DE TRANSITO"/>
    <s v="MEDIO   "/>
    <s v="MEDIO   "/>
    <s v="BAJO"/>
    <s v="MEDIO   "/>
    <n v="0.45500000000000002"/>
    <x v="2"/>
    <n v="914544663"/>
    <n v="0.25"/>
    <x v="18"/>
    <n v="0"/>
    <s v="NO"/>
    <n v="0"/>
    <n v="7"/>
    <s v="BEATRIZ ELENA PALACIO DE JIMENEZ"/>
    <n v="2019070003763"/>
    <d v="2019-07-16T00:00:00"/>
    <n v="105900"/>
    <s v="INFRAESTRUCTURA"/>
    <m/>
    <d v="2020-07-31T00:00:00"/>
    <s v="2014-03"/>
    <s v="7"/>
    <s v="2020-06"/>
    <n v="0.90715368066565749"/>
    <n v="829632557.17358339"/>
    <n v="207408139.29339585"/>
    <d v="2021-03-29T00:00:00"/>
    <n v="0.66027397260273968"/>
    <n v="4.1522219311981093E-2"/>
    <n v="206637475.5705474"/>
    <n v="0.45500000000000002"/>
    <s v="MEDIA"/>
    <x v="2"/>
    <n v="206637475.5705474"/>
  </r>
  <r>
    <n v="743"/>
    <d v="2015-08-04T00:00:00"/>
    <d v="2015-06-21T00:00:00"/>
    <s v="Tribunal Administrativo de Antioquia"/>
    <s v="05001233300020150008800"/>
    <s v="2019"/>
    <x v="0"/>
    <s v="Orfa Nelly Henao Goraldo"/>
    <s v="Manuel García de los Reyes"/>
    <n v="85941"/>
    <x v="0"/>
    <s v="RECONOCIMIENTO Y PAGO DE OTRAS PRESTACIONES SALARIALES, SOLCIALES Y SALARIOS"/>
    <s v="BAJO"/>
    <s v="BAJO"/>
    <s v="BAJO"/>
    <s v="BAJO"/>
    <n v="0.05"/>
    <x v="1"/>
    <n v="4858585667"/>
    <n v="0"/>
    <x v="4"/>
    <n v="0"/>
    <s v="NO"/>
    <n v="0"/>
    <n v="10"/>
    <s v="BEATRIZ ELENA PALACIO DE JIMENEZ"/>
    <n v="2019070003763"/>
    <d v="2019-07-16T00:00:00"/>
    <n v="105900"/>
    <s v="ASAMBLEA DEPARTAMENTAL"/>
    <m/>
    <d v="2020-07-31T00:00:00"/>
    <s v="2015-08"/>
    <s v="10"/>
    <s v="2020-06"/>
    <n v="0.85413954863106623"/>
    <n v="4149910168.5967479"/>
    <n v="0"/>
    <d v="2025-08-01T00:00:00"/>
    <n v="5.0054794520547947"/>
    <n v="4.1522219311981093E-2"/>
    <n v="0"/>
    <n v="0.05"/>
    <s v="REMOTA"/>
    <x v="1"/>
    <n v="0"/>
  </r>
  <r>
    <n v="744"/>
    <d v="2015-06-03T00:00:00"/>
    <d v="2015-06-28T00:00:00"/>
    <s v="Tribunal Administrativo de Antioquia"/>
    <s v="05001233300020150009500"/>
    <s v="2019"/>
    <x v="0"/>
    <s v="Edinson de Jesus Muñoz Ciro"/>
    <s v="Manuel García de los Reyes"/>
    <n v="85941"/>
    <x v="0"/>
    <s v="RECONOCIMIENTO Y PAGO DE OTRAS PRESTACIONES SALARIALES, SOLCIALES Y SALARIOS"/>
    <s v="BAJO"/>
    <s v="BAJO"/>
    <s v="BAJO"/>
    <s v="BAJO"/>
    <n v="0.05"/>
    <x v="1"/>
    <n v="4858585667"/>
    <n v="0"/>
    <x v="4"/>
    <n v="0"/>
    <s v="NO"/>
    <n v="0"/>
    <n v="10"/>
    <s v="BEATRIZ ELENA PALACIO DE JIMENEZ"/>
    <n v="2019070003763"/>
    <d v="2019-07-16T00:00:00"/>
    <n v="105900"/>
    <s v="ASAMBLEA DEPARTAMENTAL"/>
    <m/>
    <d v="2020-07-31T00:00:00"/>
    <s v="2015-06"/>
    <s v="10"/>
    <s v="2020-06"/>
    <n v="0.8598294089278552"/>
    <n v="4177554842.2819591"/>
    <n v="0"/>
    <d v="2025-05-31T00:00:00"/>
    <n v="4.8356164383561646"/>
    <n v="4.1522219311981093E-2"/>
    <n v="0"/>
    <n v="0.05"/>
    <s v="REMOTA"/>
    <x v="1"/>
    <n v="0"/>
  </r>
  <r>
    <n v="745"/>
    <d v="2015-07-23T00:00:00"/>
    <d v="2015-06-28T00:00:00"/>
    <s v="Tribunal Administrativo de Antioquia"/>
    <s v="05001233300020150008600"/>
    <s v="2019"/>
    <x v="0"/>
    <s v="Bayron de Jesús Caro Luján "/>
    <s v="Manuel García de los Reyes"/>
    <n v="85941"/>
    <x v="0"/>
    <s v="RECONOCIMIENTO Y PAGO DE OTRAS PRESTACIONES SALARIALES, SOLCIALES Y SALARIOS"/>
    <s v="BAJO"/>
    <s v="BAJO"/>
    <s v="BAJO"/>
    <s v="BAJO"/>
    <n v="0.05"/>
    <x v="1"/>
    <n v="4435762620"/>
    <n v="0"/>
    <x v="4"/>
    <n v="0"/>
    <s v="NO"/>
    <n v="0"/>
    <n v="10"/>
    <s v="BEATRIZ ELENA PALACIO DE JIMENEZ"/>
    <n v="2019070003763"/>
    <d v="2019-07-16T00:00:00"/>
    <n v="105900"/>
    <s v="ASAMBLEA DEPARTAMENTAL"/>
    <m/>
    <d v="2020-07-31T00:00:00"/>
    <s v="2015-07"/>
    <s v="10"/>
    <s v="2020-06"/>
    <n v="0.85823957329672562"/>
    <n v="3806947018.2343655"/>
    <n v="0"/>
    <d v="2025-07-20T00:00:00"/>
    <n v="4.9726027397260273"/>
    <n v="4.1522219311981093E-2"/>
    <n v="0"/>
    <n v="0.05"/>
    <s v="REMOTA"/>
    <x v="1"/>
    <n v="0"/>
  </r>
  <r>
    <n v="746"/>
    <d v="2017-09-04T00:00:00"/>
    <d v="2015-11-20T00:00:00"/>
    <s v="Juzgado Doce Administrativo del circuito  "/>
    <s v="05001333301220150126600"/>
    <s v="2019"/>
    <x v="0"/>
    <s v="Jesus Hernando Chaverra Marín"/>
    <s v="Juan Esteban Moreno Monsalve"/>
    <n v="66171"/>
    <x v="3"/>
    <s v="IMPUESTOS"/>
    <s v="BAJO"/>
    <s v="BAJO"/>
    <s v="BAJO"/>
    <s v="BAJO"/>
    <n v="0.05"/>
    <x v="1"/>
    <n v="4441000"/>
    <n v="0"/>
    <x v="1"/>
    <n v="0"/>
    <s v="NO"/>
    <n v="0"/>
    <n v="10"/>
    <s v="BEATRIZ ELENA PALACIO DE JIMENEZ"/>
    <n v="2019070003763"/>
    <d v="2019-07-16T00:00:00"/>
    <n v="105900"/>
    <s v="HACIENDA"/>
    <m/>
    <d v="2020-07-31T00:00:00"/>
    <s v="2017-09"/>
    <s v="10"/>
    <s v="2020-06"/>
    <n v="0.76038333983224338"/>
    <n v="3376862.4121949929"/>
    <n v="0"/>
    <d v="2027-09-02T00:00:00"/>
    <n v="7.0931506849315067"/>
    <n v="4.1522219311981093E-2"/>
    <n v="0"/>
    <n v="0.05"/>
    <s v="REMOTA"/>
    <x v="1"/>
    <n v="0"/>
  </r>
  <r>
    <n v="747"/>
    <d v="2016-02-02T00:00:00"/>
    <d v="2015-12-14T00:00:00"/>
    <s v="Juzgado Trece Administrativo del Circuito"/>
    <s v="05001333301320150143900"/>
    <s v="2019"/>
    <x v="0"/>
    <s v="Paola Andrea Lezcano Ortiz"/>
    <s v="Leidy Patricia López Monsalve"/>
    <n v="165757"/>
    <x v="0"/>
    <s v="RECONOCIMIENTO Y PAGO DE OTRAS PRESTACIONES SALARIALES, SOLCIALES Y SALARIOS"/>
    <s v="BAJO"/>
    <s v="BAJO"/>
    <s v="BAJO"/>
    <s v="BAJO"/>
    <n v="0.05"/>
    <x v="1"/>
    <n v="7374331"/>
    <n v="1"/>
    <x v="4"/>
    <n v="0"/>
    <s v="NO"/>
    <n v="0"/>
    <n v="10"/>
    <s v="BEATRIZ ELENA PALACIO DE JIMENEZ"/>
    <n v="2019070003763"/>
    <d v="2019-07-16T00:00:00"/>
    <n v="105900"/>
    <s v="EDUCACION"/>
    <m/>
    <d v="2020-07-31T00:00:00"/>
    <s v="2016-02"/>
    <s v="10"/>
    <s v="2020-06"/>
    <n v="0.81112653258637668"/>
    <n v="5981515.5341742281"/>
    <n v="5981515.5341742281"/>
    <d v="2026-01-30T00:00:00"/>
    <n v="5.5041095890410956"/>
    <n v="4.1522219311981093E-2"/>
    <n v="5798747.491839637"/>
    <n v="0.05"/>
    <s v="REMOTA"/>
    <x v="1"/>
    <n v="0"/>
  </r>
  <r>
    <n v="748"/>
    <d v="2015-10-28T00:00:00"/>
    <d v="2015-01-28T00:00:00"/>
    <s v="Tribunal Administrativo de Antioquia"/>
    <s v="05001233300020150008500"/>
    <s v="2019"/>
    <x v="0"/>
    <s v="Manuel Marquez Pérez"/>
    <s v="Manuel García de los Reyes"/>
    <n v="85941"/>
    <x v="0"/>
    <s v="RECONOCIMIENTO Y PAGO DE OTRAS PRESTACIONES SALARIALES, SOLCIALES Y SALARIOS"/>
    <s v="BAJO"/>
    <s v="BAJO"/>
    <s v="BAJO"/>
    <s v="BAJO"/>
    <n v="0.05"/>
    <x v="1"/>
    <n v="4858585667"/>
    <n v="0"/>
    <x v="7"/>
    <n v="0"/>
    <s v="NO"/>
    <m/>
    <n v="10"/>
    <s v="BEATRIZ ELENA PALACIO DE JIMENEZ"/>
    <n v="2019070003763"/>
    <d v="2019-07-16T00:00:00"/>
    <n v="105900"/>
    <s v="ASAMBLEA DEPARTAMENTAL"/>
    <m/>
    <d v="2020-07-31T00:00:00"/>
    <s v="2015-10"/>
    <s v="10"/>
    <s v="2020-06"/>
    <n v="0.84232546730647351"/>
    <n v="4092510442.4043093"/>
    <n v="0"/>
    <d v="2025-10-25T00:00:00"/>
    <n v="5.2383561643835614"/>
    <n v="4.1522219311981093E-2"/>
    <n v="0"/>
    <n v="0.05"/>
    <s v="REMOTA"/>
    <x v="1"/>
    <n v="0"/>
  </r>
  <r>
    <n v="749"/>
    <d v="2016-06-09T00:00:00"/>
    <d v="2016-05-18T00:00:00"/>
    <s v="Juzgado Veinticinco Administrativo del circuito"/>
    <s v="05001333302520160043500"/>
    <s v="2019"/>
    <x v="0"/>
    <s v="Hernando de Jesus Hurtado  Monsalve"/>
    <s v="Alfonso Cuellar Valencia"/>
    <n v="26980"/>
    <x v="0"/>
    <s v="OTRAS"/>
    <s v="BAJO"/>
    <s v="BAJO"/>
    <s v="BAJO"/>
    <s v="BAJO"/>
    <n v="0.05"/>
    <x v="1"/>
    <n v="27510985"/>
    <n v="0"/>
    <x v="4"/>
    <n v="0"/>
    <s v="NO"/>
    <n v="0"/>
    <n v="10"/>
    <s v="BEATRIZ ELENA PALACIO DE JIMENEZ"/>
    <n v="2019070003763"/>
    <d v="2019-07-16T00:00:00"/>
    <n v="105900"/>
    <s v="ASAMBLEA DEPARTAMENTAL"/>
    <m/>
    <d v="2020-07-31T00:00:00"/>
    <s v="2016-06"/>
    <s v="10"/>
    <s v="2020-06"/>
    <n v="0.79172380492187922"/>
    <n v="21781101.721348744"/>
    <n v="0"/>
    <d v="2026-06-07T00:00:00"/>
    <n v="5.8547945205479452"/>
    <n v="4.1522219311981093E-2"/>
    <n v="0"/>
    <n v="0.05"/>
    <s v="REMOTA"/>
    <x v="1"/>
    <n v="0"/>
  </r>
  <r>
    <n v="750"/>
    <d v="2017-01-12T00:00:00"/>
    <d v="2016-12-14T00:00:00"/>
    <s v="Tribunal Administrativo de Antioquia"/>
    <s v="05001233300020160274300"/>
    <s v="2019"/>
    <x v="0"/>
    <s v="Luz Mary Rojas"/>
    <s v="Franklin Anderson Isaa Londoño"/>
    <n v="176482"/>
    <x v="3"/>
    <s v="PENSIÓN DE SOBREVIVIENTES"/>
    <s v="BAJO"/>
    <s v="BAJO"/>
    <s v="BAJO"/>
    <s v="BAJO"/>
    <n v="0.05"/>
    <x v="1"/>
    <n v="49521959"/>
    <n v="0"/>
    <x v="0"/>
    <n v="0"/>
    <s v="NO"/>
    <n v="0"/>
    <n v="10"/>
    <s v="BEATRIZ ELENA PALACIO DE JIMENEZ"/>
    <n v="2019070003763"/>
    <d v="2019-07-16T00:00:00"/>
    <n v="105900"/>
    <s v="EDUCACION"/>
    <s v="Fonpremag"/>
    <d v="2020-07-31T00:00:00"/>
    <s v="2017-01"/>
    <s v="10"/>
    <s v="2020-06"/>
    <n v="0.77890601703822215"/>
    <n v="38572951.840620138"/>
    <n v="0"/>
    <d v="2027-01-10T00:00:00"/>
    <n v="6.4493150684931511"/>
    <n v="4.1522219311981093E-2"/>
    <n v="0"/>
    <n v="0.05"/>
    <s v="REMOTA"/>
    <x v="1"/>
    <n v="0"/>
  </r>
  <r>
    <n v="751"/>
    <d v="2017-06-21T00:00:00"/>
    <d v="2017-05-22T00:00:00"/>
    <s v="Juzgado Veintitres Administrativo del circuito"/>
    <s v="05001333302320170026200"/>
    <s v="2019"/>
    <x v="0"/>
    <s v="Jorge Wilson Lopez Alzate y otro"/>
    <s v="Carolina Villegas Correa"/>
    <n v="211328"/>
    <x v="3"/>
    <s v="OTRAS"/>
    <s v="ALTO"/>
    <s v="ALTO"/>
    <s v="ALTO"/>
    <s v="ALTO"/>
    <n v="1"/>
    <x v="0"/>
    <n v="77326536"/>
    <n v="0"/>
    <x v="9"/>
    <n v="0"/>
    <s v="NO"/>
    <n v="0"/>
    <n v="10"/>
    <s v="BEATRIZ ELENA PALACIO DE JIMENEZ"/>
    <n v="2019070003763"/>
    <d v="2019-07-16T00:00:00"/>
    <n v="105900"/>
    <s v="PLANEACION"/>
    <m/>
    <d v="2020-07-31T00:00:00"/>
    <s v="2017-06"/>
    <s v="10"/>
    <s v="2020-06"/>
    <n v="0.76136533047353394"/>
    <n v="58873743.63601362"/>
    <n v="0"/>
    <d v="2027-06-19T00:00:00"/>
    <n v="6.8876712328767127"/>
    <n v="4.1522219311981093E-2"/>
    <n v="0"/>
    <n v="1"/>
    <s v="ALTA"/>
    <x v="0"/>
    <n v="0"/>
  </r>
  <r>
    <n v="752"/>
    <d v="2017-03-08T00:00:00"/>
    <d v="2017-02-01T00:00:00"/>
    <s v="Tribunal Administrativo de Antioquia"/>
    <s v="05001233300020170031700"/>
    <s v="2019"/>
    <x v="0"/>
    <s v="Rosa Maria Jaramillo"/>
    <s v="Juan Diego López Rendón"/>
    <n v="257538"/>
    <x v="0"/>
    <s v="RECONOCIMIENTO Y PAGO DE OTRAS PRESTACIONES SALARIALES, SOLCIALES Y SALARIOS"/>
    <s v="BAJO"/>
    <s v="BAJO"/>
    <s v="BAJO"/>
    <s v="BAJO"/>
    <n v="0.05"/>
    <x v="1"/>
    <n v="26766010"/>
    <n v="0"/>
    <x v="4"/>
    <n v="0"/>
    <s v="NO"/>
    <n v="0"/>
    <n v="10"/>
    <s v="BEATRIZ ELENA PALACIO DE JIMENEZ"/>
    <n v="2019070003763"/>
    <d v="2019-07-16T00:00:00"/>
    <n v="105900"/>
    <s v="EDUCACION"/>
    <m/>
    <d v="2020-07-31T00:00:00"/>
    <s v="2017-03"/>
    <s v="10"/>
    <s v="2020-06"/>
    <n v="0.76757466281447584"/>
    <n v="20544911.100638889"/>
    <n v="0"/>
    <d v="2027-03-06T00:00:00"/>
    <n v="6.6"/>
    <n v="4.1522219311981093E-2"/>
    <n v="0"/>
    <n v="0.05"/>
    <s v="REMOTA"/>
    <x v="1"/>
    <n v="0"/>
  </r>
  <r>
    <n v="753"/>
    <d v="2016-05-27T00:00:00"/>
    <d v="2016-04-15T00:00:00"/>
    <s v="Juzgado tercero Administrativo del circuito"/>
    <s v="05001333300320160038700"/>
    <s v="2019"/>
    <x v="0"/>
    <s v="José Luis Marin Fuentes"/>
    <s v="José Luis Marin Fuentes"/>
    <n v="98006"/>
    <x v="3"/>
    <s v="IMPUESTOS"/>
    <s v="BAJO"/>
    <s v="BAJO"/>
    <s v="BAJO"/>
    <s v="BAJO"/>
    <n v="0.05"/>
    <x v="1"/>
    <n v="1000000"/>
    <n v="0"/>
    <x v="0"/>
    <n v="0"/>
    <s v="NO"/>
    <n v="0"/>
    <n v="10"/>
    <s v="BEATRIZ ELENA PALACIO DE JIMENEZ"/>
    <n v="2019070003763"/>
    <d v="2019-07-16T00:00:00"/>
    <n v="105900"/>
    <s v="HACIENDA"/>
    <m/>
    <d v="2020-07-31T00:00:00"/>
    <s v="2016-05"/>
    <s v="10"/>
    <s v="2020-06"/>
    <n v="0.79552146500237941"/>
    <n v="795521.46500237938"/>
    <n v="0"/>
    <d v="2026-05-25T00:00:00"/>
    <n v="5.8191780821917805"/>
    <n v="4.1522219311981093E-2"/>
    <n v="0"/>
    <n v="0.05"/>
    <s v="REMOTA"/>
    <x v="1"/>
    <n v="0"/>
  </r>
  <r>
    <n v="754"/>
    <d v="2016-10-09T00:00:00"/>
    <d v="2016-07-11T00:00:00"/>
    <s v="Juzgado Dieciseis Administrativo del circuito"/>
    <s v="05001333301620160055800"/>
    <s v="2019"/>
    <x v="0"/>
    <s v="Libia de Jesus Julio Lopez"/>
    <s v="Diana Carolina Alzate Quintero"/>
    <n v="165819"/>
    <x v="0"/>
    <s v="RECONOCIMIENTO Y PAGO DE OTRAS PRESTACIONES SALARIALES, SOLCIALES Y SALARIOS"/>
    <s v="BAJO"/>
    <s v="BAJO"/>
    <s v="BAJO"/>
    <s v="BAJO"/>
    <n v="0.05"/>
    <x v="1"/>
    <n v="22192784"/>
    <n v="0"/>
    <x v="4"/>
    <n v="0"/>
    <s v="NO"/>
    <n v="0"/>
    <n v="10"/>
    <s v="BEATRIZ ELENA PALACIO DE JIMENEZ"/>
    <n v="2019070003763"/>
    <d v="2019-07-16T00:00:00"/>
    <n v="105900"/>
    <s v="EDUCACION"/>
    <m/>
    <d v="2020-07-31T00:00:00"/>
    <s v="2016-10"/>
    <s v="10"/>
    <s v="2020-06"/>
    <n v="0.79104764067648514"/>
    <n v="17555549.423242848"/>
    <n v="0"/>
    <d v="2026-10-07T00:00:00"/>
    <n v="6.1890410958904107"/>
    <n v="4.1522219311981093E-2"/>
    <n v="0"/>
    <n v="0.05"/>
    <s v="REMOTA"/>
    <x v="1"/>
    <n v="0"/>
  </r>
  <r>
    <n v="755"/>
    <d v="2016-08-02T00:00:00"/>
    <d v="2016-07-11T00:00:00"/>
    <s v="Tribunal Administrativo de Antioquia"/>
    <s v="05001233300020160155300"/>
    <s v="2019"/>
    <x v="0"/>
    <s v="Alina Maria galvis Cadavid"/>
    <s v="Clara Eugenia Gomez Gomez"/>
    <n v="68184"/>
    <x v="3"/>
    <s v="PENSIÓN DE SOBREVIVIENTES"/>
    <s v="BAJO"/>
    <s v="BAJO"/>
    <s v="MEDIO   "/>
    <s v="BAJO"/>
    <n v="9.5000000000000001E-2"/>
    <x v="1"/>
    <n v="117380527"/>
    <n v="0"/>
    <x v="4"/>
    <n v="0"/>
    <s v="NO"/>
    <n v="0"/>
    <n v="10"/>
    <s v="BEATRIZ ELENA PALACIO DE JIMENEZ"/>
    <n v="2019070003763"/>
    <d v="2019-07-16T00:00:00"/>
    <n v="105900"/>
    <s v="GESTION HUMANA Y DLLO ORGANIZACIONAL"/>
    <m/>
    <d v="2020-07-31T00:00:00"/>
    <s v="2016-08"/>
    <s v="10"/>
    <s v="2020-06"/>
    <n v="0.79015613446074218"/>
    <n v="92748943.47528477"/>
    <n v="0"/>
    <d v="2026-07-31T00:00:00"/>
    <n v="6.0027397260273974"/>
    <n v="4.1522219311981093E-2"/>
    <n v="0"/>
    <n v="9.5000000000000001E-2"/>
    <s v="REMOTA"/>
    <x v="1"/>
    <n v="0"/>
  </r>
  <r>
    <n v="756"/>
    <d v="2016-09-12T00:00:00"/>
    <d v="2016-09-08T00:00:00"/>
    <s v="Juzgado septimo administrativo del circuito"/>
    <s v="05001333300720160069000"/>
    <s v="2019"/>
    <x v="0"/>
    <s v="Juan Manuel Serrato Castro"/>
    <s v="Diana Carolina Alzate Quintero"/>
    <n v="165819"/>
    <x v="0"/>
    <s v="RECONOCIMIENTO Y PAGO DE OTRAS PRESTACIONES SALARIALES, SOLCIALES Y SALARIOS"/>
    <s v="BAJO"/>
    <s v="BAJO"/>
    <s v="BAJO"/>
    <s v="BAJO"/>
    <n v="0.05"/>
    <x v="1"/>
    <n v="16114767"/>
    <n v="0"/>
    <x v="18"/>
    <n v="0"/>
    <s v="NO"/>
    <n v="0"/>
    <n v="4"/>
    <s v="BEATRIZ ELENA PALACIO DE JIMENEZ"/>
    <n v="2019070003763"/>
    <d v="2019-07-16T00:00:00"/>
    <n v="105900"/>
    <s v="EDUCACION"/>
    <s v="Fonpremag"/>
    <d v="2020-07-31T00:00:00"/>
    <s v="2016-09"/>
    <s v="4"/>
    <s v="2020-06"/>
    <n v="0.79057379366945824"/>
    <n v="12739912.481289394"/>
    <n v="0"/>
    <d v="2020-09-11T00:00:00"/>
    <n v="0.11506849315068493"/>
    <n v="4.1522219311981093E-2"/>
    <n v="0"/>
    <n v="0.05"/>
    <s v="REMOTA"/>
    <x v="1"/>
    <n v="0"/>
  </r>
  <r>
    <n v="757"/>
    <d v="2016-11-03T00:00:00"/>
    <d v="2016-09-19T00:00:00"/>
    <s v="Juzgado veintiocho Administrativo del circuito"/>
    <s v="05001333302820160072500"/>
    <s v="2019"/>
    <x v="0"/>
    <s v="Johan Andres Escobar Aristizabal y otra"/>
    <s v="Gabriel Jaime Rodriguez Ortiz"/>
    <n v="132122"/>
    <x v="3"/>
    <s v="PENSIÓN DE SOBREVIVIENTES"/>
    <s v="BAJO"/>
    <s v="BAJO"/>
    <s v="BAJO"/>
    <s v="BAJO"/>
    <n v="0.05"/>
    <x v="1"/>
    <n v="111459342"/>
    <n v="0"/>
    <x v="0"/>
    <n v="0"/>
    <s v="NO"/>
    <n v="0"/>
    <n v="10"/>
    <s v="BEATRIZ ELENA PALACIO DE JIMENEZ"/>
    <n v="2019070003763"/>
    <d v="2019-07-16T00:00:00"/>
    <n v="105900"/>
    <s v="EDUCACION"/>
    <s v="Fonpremag"/>
    <d v="2020-07-31T00:00:00"/>
    <s v="2016-11"/>
    <s v="10"/>
    <s v="2020-06"/>
    <n v="0.79016316489215555"/>
    <n v="88071066.431517154"/>
    <n v="0"/>
    <d v="2026-11-01T00:00:00"/>
    <n v="6.2575342465753421"/>
    <n v="4.1522219311981093E-2"/>
    <n v="0"/>
    <n v="0.05"/>
    <s v="REMOTA"/>
    <x v="1"/>
    <n v="0"/>
  </r>
  <r>
    <n v="758"/>
    <d v="2016-09-19T00:00:00"/>
    <d v="2016-07-21T00:00:00"/>
    <s v="Tribunal Administrativo de Antioquia"/>
    <s v="05001233300020160166700"/>
    <s v="2019"/>
    <x v="0"/>
    <s v="Ministerio de Educacion "/>
    <s v="Diana Marcela Vargas Avellaneda"/>
    <n v="178866"/>
    <x v="5"/>
    <s v="OTRAS"/>
    <s v="ALTO"/>
    <s v="ALTO"/>
    <s v="ALTO"/>
    <s v="ALTO"/>
    <n v="1"/>
    <x v="0"/>
    <n v="0"/>
    <n v="0"/>
    <x v="7"/>
    <n v="0"/>
    <s v="NO"/>
    <n v="0"/>
    <n v="10"/>
    <s v="BEATRIZ ELENA PALACIO DE JIMENEZ"/>
    <n v="2019070003763"/>
    <d v="2019-07-16T00:00:00"/>
    <n v="105900"/>
    <s v="ASAMBLEA DEPARTAMENTAL"/>
    <s v="Nulidad ordenanza prima de vida cara"/>
    <d v="2020-07-31T00:00:00"/>
    <s v="2016-09"/>
    <s v="10"/>
    <s v="2020-06"/>
    <n v="0.79057379366945824"/>
    <n v="0"/>
    <n v="0"/>
    <d v="2026-09-17T00:00:00"/>
    <n v="6.1342465753424653"/>
    <n v="4.1522219311981093E-2"/>
    <n v="0"/>
    <n v="1"/>
    <s v="ALTA"/>
    <x v="0"/>
    <n v="0"/>
  </r>
  <r>
    <n v="759"/>
    <d v="2016-07-28T00:00:00"/>
    <d v="2016-07-21T00:00:00"/>
    <s v="Tribunal Administrativo de Antioquia"/>
    <s v="05001233300020160166600"/>
    <s v="2019"/>
    <x v="0"/>
    <s v="Ministerio de Educacion "/>
    <s v="Diana Marcela Vargas Avellaneda"/>
    <n v="178866"/>
    <x v="5"/>
    <s v="OTRAS"/>
    <s v="ALTO"/>
    <s v="ALTO"/>
    <s v="ALTO"/>
    <s v="ALTO"/>
    <n v="1"/>
    <x v="0"/>
    <n v="0"/>
    <n v="0"/>
    <x v="0"/>
    <n v="0"/>
    <s v="SI"/>
    <n v="0"/>
    <n v="10"/>
    <s v="BEATRIZ ELENA PALACIO DE JIMENEZ"/>
    <n v="2019070003763"/>
    <d v="2019-07-16T00:00:00"/>
    <n v="105900"/>
    <s v="ASAMBLEA DEPARTAMENTAL"/>
    <s v="Nulidad ordenanza prima de vida cara"/>
    <d v="2020-07-31T00:00:00"/>
    <s v="2016-07"/>
    <s v="10"/>
    <s v="2020-06"/>
    <n v="0.78762830642941495"/>
    <n v="0"/>
    <n v="0"/>
    <d v="2026-07-26T00:00:00"/>
    <n v="5.9890410958904106"/>
    <n v="4.1522219311981093E-2"/>
    <n v="0"/>
    <n v="1"/>
    <s v="ALTA"/>
    <x v="0"/>
    <n v="0"/>
  </r>
  <r>
    <n v="760"/>
    <d v="2016-10-26T00:00:00"/>
    <d v="2016-10-10T00:00:00"/>
    <s v="Juzgado Diecinueve Administrativo del circuito"/>
    <s v="05001333301920160080800"/>
    <s v="2019"/>
    <x v="0"/>
    <s v="Martha Cecilia Marin Arboleda"/>
    <s v="Sandro sanchez Salazar"/>
    <n v="159695"/>
    <x v="0"/>
    <s v="INDEMNIZACIÓN SUSTITUTIVA DE LA PENSIÓN"/>
    <s v="ALTO"/>
    <s v="ALTO"/>
    <s v="ALTO"/>
    <s v="ALTO"/>
    <n v="1"/>
    <x v="0"/>
    <n v="5495556"/>
    <n v="1"/>
    <x v="0"/>
    <n v="0"/>
    <s v="NO"/>
    <n v="0"/>
    <n v="10"/>
    <s v="BEATRIZ ELENA PALACIO DE JIMENEZ"/>
    <n v="2019070003763"/>
    <d v="2019-07-16T00:00:00"/>
    <n v="105900"/>
    <s v="GESTION HUMANA Y DLLO ORGANIZACIONAL"/>
    <s v="indemnizacion sustitutiva"/>
    <d v="2020-07-31T00:00:00"/>
    <s v="2016-10"/>
    <s v="10"/>
    <s v="2020-06"/>
    <n v="0.79104764067648514"/>
    <n v="4347246.6080055023"/>
    <n v="4347246.6080055023"/>
    <d v="2026-10-24T00:00:00"/>
    <n v="6.2356164383561641"/>
    <n v="4.1522219311981093E-2"/>
    <n v="4197069.0629349025"/>
    <n v="1"/>
    <s v="ALTA"/>
    <x v="0"/>
    <n v="4197069.0629349025"/>
  </r>
  <r>
    <n v="761"/>
    <d v="2016-10-18T00:00:00"/>
    <d v="2016-10-12T00:00:00"/>
    <s v="Juzgado Diecisiete Administrativo del circuito"/>
    <s v="05001333301720160080000"/>
    <s v="2019"/>
    <x v="0"/>
    <s v="Colpensiones llamante en garantía "/>
    <s v="Alexandra Navas sanabria"/>
    <n v="218085"/>
    <x v="3"/>
    <s v="RELIQUIDACIÓN DE LA PENSIÓN"/>
    <s v="MEDIO   "/>
    <s v="BAJO"/>
    <s v="BAJO"/>
    <s v="BAJO"/>
    <n v="0.14000000000000001"/>
    <x v="3"/>
    <n v="4204741"/>
    <n v="0.5"/>
    <x v="4"/>
    <n v="0"/>
    <s v="NO"/>
    <n v="0"/>
    <n v="10"/>
    <s v="BEATRIZ ELENA PALACIO DE JIMENEZ"/>
    <n v="2019070003763"/>
    <d v="2019-07-16T00:00:00"/>
    <n v="105900"/>
    <s v="GESTION HUMANA Y DLLO ORGANIZACIONAL"/>
    <m/>
    <d v="2020-07-31T00:00:00"/>
    <s v="2016-10"/>
    <s v="10"/>
    <s v="2020-06"/>
    <n v="0.79104764067648514"/>
    <n v="3326150.4477056847"/>
    <n v="1663075.2238528423"/>
    <d v="2026-10-16T00:00:00"/>
    <n v="6.2136986301369861"/>
    <n v="4.1522219311981093E-2"/>
    <n v="1605821.9815932976"/>
    <n v="0.14000000000000001"/>
    <s v="BAJA"/>
    <x v="2"/>
    <n v="1605821.9815932976"/>
  </r>
  <r>
    <n v="762"/>
    <d v="2016-09-09T00:00:00"/>
    <d v="2016-07-18T00:00:00"/>
    <s v="Juzgado Cuarto Laboral del circuito"/>
    <s v="05001310500420160080800"/>
    <s v="2019"/>
    <x v="0"/>
    <s v="Victor Manuel Osorno Gaviria"/>
    <s v="Julia Fernanda Muñoz Rincon"/>
    <n v="215278"/>
    <x v="2"/>
    <s v="RECONOCIMIENTO Y PAGO DE OTRAS PRESTACIONES SALARIALES, SOLCIALES Y SALARIOS"/>
    <s v="ALTO"/>
    <s v="ALTO"/>
    <s v="ALTO"/>
    <s v="ALTO"/>
    <n v="1"/>
    <x v="0"/>
    <n v="54042687"/>
    <n v="0.19"/>
    <x v="5"/>
    <n v="0"/>
    <s v="NO"/>
    <n v="0"/>
    <n v="8"/>
    <s v="BEATRIZ ELENA PALACIO DE JIMENEZ"/>
    <n v="2019070003763"/>
    <d v="2019-07-16T00:00:00"/>
    <n v="105900"/>
    <s v="EDUCACION"/>
    <m/>
    <d v="2020-07-31T00:00:00"/>
    <s v="2016-09"/>
    <s v="8"/>
    <s v="2020-06"/>
    <n v="0.79057379366945824"/>
    <n v="42724732.08168111"/>
    <n v="8117699.0955194114"/>
    <d v="2024-09-07T00:00:00"/>
    <n v="4.1068493150684935"/>
    <n v="4.1522219311981093E-2"/>
    <n v="7931898.7273000516"/>
    <n v="1"/>
    <s v="ALTA"/>
    <x v="0"/>
    <n v="7931898.7273000516"/>
  </r>
  <r>
    <n v="763"/>
    <d v="2017-11-21T00:00:00"/>
    <d v="2017-11-07T00:00:00"/>
    <s v="Tribunal Administrativo de Antioquia"/>
    <s v="05001233300020170289600"/>
    <s v="2019"/>
    <x v="0"/>
    <s v="Bavaria S.A"/>
    <s v="Nestor Raul Rodriguez Porras"/>
    <n v="76739"/>
    <x v="3"/>
    <s v="IMPUESTOS"/>
    <s v="BAJO"/>
    <s v="BAJO"/>
    <s v="BAJO"/>
    <s v="BAJO"/>
    <n v="0.05"/>
    <x v="1"/>
    <n v="140820870"/>
    <n v="0"/>
    <x v="0"/>
    <n v="0"/>
    <s v="NO"/>
    <n v="0"/>
    <n v="7"/>
    <s v="BEATRIZ ELENA PALACIO DE JIMENEZ"/>
    <n v="2019070003763"/>
    <d v="2019-07-16T00:00:00"/>
    <n v="105900"/>
    <s v="HACIENDA"/>
    <m/>
    <d v="2020-07-31T00:00:00"/>
    <s v="2017-11"/>
    <s v="7"/>
    <s v="2020-06"/>
    <n v="0.75888387549827907"/>
    <n v="106866687.57663934"/>
    <n v="0"/>
    <d v="2024-11-19T00:00:00"/>
    <n v="4.3068493150684928"/>
    <n v="4.1522219311981093E-2"/>
    <n v="0"/>
    <n v="0.05"/>
    <s v="REMOTA"/>
    <x v="1"/>
    <n v="0"/>
  </r>
  <r>
    <n v="764"/>
    <d v="2017-07-19T00:00:00"/>
    <d v="2017-07-05T00:00:00"/>
    <s v="Juzgado Treinta Administrativo del circuito"/>
    <s v="05001333303020170033900"/>
    <s v="2019"/>
    <x v="0"/>
    <s v="Leoncio de Jesus Rico Penagos y otros"/>
    <m/>
    <m/>
    <x v="1"/>
    <s v="FALLA EN EL SERVICIO OTRAS CAUSAS"/>
    <s v="ALTO"/>
    <s v="BAJO"/>
    <s v="BAJO"/>
    <s v="BAJO"/>
    <n v="0.24"/>
    <x v="3"/>
    <n v="5791078450"/>
    <n v="0"/>
    <x v="7"/>
    <n v="0"/>
    <s v="NO"/>
    <n v="0"/>
    <n v="8"/>
    <s v="BEATRIZ ELENA PALACIO DE JIMENEZ"/>
    <n v="2019070003763"/>
    <d v="2019-07-16T00:00:00"/>
    <n v="105900"/>
    <s v="DAPARD"/>
    <m/>
    <d v="2020-07-31T00:00:00"/>
    <s v="2017-07"/>
    <s v="8"/>
    <s v="2020-06"/>
    <n v="0.76175497984527818"/>
    <n v="4411382847.9621744"/>
    <n v="0"/>
    <d v="2025-07-17T00:00:00"/>
    <n v="4.9643835616438352"/>
    <n v="4.1522219311981093E-2"/>
    <n v="0"/>
    <n v="0.24"/>
    <s v="BAJA"/>
    <x v="2"/>
    <n v="0"/>
  </r>
  <r>
    <n v="765"/>
    <d v="2018-02-05T00:00:00"/>
    <d v="2018-02-05T00:00:00"/>
    <s v="Juzgado Cuarto Laboral del circuito"/>
    <s v="05001310500420180010800"/>
    <s v="2019"/>
    <x v="1"/>
    <s v="Maria del Carmen Ortiz Rojas"/>
    <s v="Lizeth Johana Carranza Lopez"/>
    <n v="263831"/>
    <x v="2"/>
    <s v="RECONOCIMIENTO Y PAGO DE OTRAS PRESTACIONES SALARIALES, SOLCIALES Y SALARIOS"/>
    <s v="MEDIO   "/>
    <s v="MEDIO   "/>
    <s v="MEDIO   "/>
    <s v="MEDIO   "/>
    <n v="0.5"/>
    <x v="2"/>
    <n v="50952000"/>
    <n v="0.5"/>
    <x v="5"/>
    <n v="0"/>
    <s v="NO"/>
    <n v="0"/>
    <n v="5"/>
    <s v="BEATRIZ ELENA PALACIO DE JIMENEZ"/>
    <n v="2019070003763"/>
    <d v="2019-07-16T00:00:00"/>
    <n v="105900"/>
    <s v="EDUCACION"/>
    <m/>
    <d v="2020-07-31T00:00:00"/>
    <s v="2018-02"/>
    <s v="5"/>
    <s v="2020-06"/>
    <n v="0.74599443734185067"/>
    <n v="38009908.571441978"/>
    <n v="19004954.285720989"/>
    <d v="2023-02-04T00:00:00"/>
    <n v="2.515068493150685"/>
    <n v="4.1522219311981093E-2"/>
    <n v="18737367.781287011"/>
    <n v="0.5"/>
    <s v="MEDIA"/>
    <x v="2"/>
    <n v="18737367.781287011"/>
  </r>
  <r>
    <n v="766"/>
    <d v="2018-08-28T00:00:00"/>
    <d v="2018-06-21T00:00:00"/>
    <s v="Tribunal Administrativo de Antioquia"/>
    <s v="05001233300020180123500"/>
    <s v="2019"/>
    <x v="0"/>
    <s v="Leonardo Fabio Villada y otros"/>
    <s v="Alejandra Galvis Macías"/>
    <n v="264111"/>
    <x v="1"/>
    <s v="ACCIDENTE DE TRANSITO"/>
    <s v="BAJO"/>
    <s v="BAJO"/>
    <s v="BAJO"/>
    <s v="MEDIO   "/>
    <n v="0.20749999999999999"/>
    <x v="3"/>
    <n v="957530181"/>
    <n v="0.2"/>
    <x v="5"/>
    <m/>
    <s v="NO"/>
    <m/>
    <n v="10"/>
    <s v="BEATRIZ ELENA PALACIO DE JIMENEZ"/>
    <n v="2019070003763"/>
    <d v="2019-07-16T00:00:00"/>
    <n v="105900"/>
    <s v="INFRAESTRUCTURA"/>
    <m/>
    <d v="2020-07-31T00:00:00"/>
    <s v="2018-08"/>
    <s v="10"/>
    <s v="2020-06"/>
    <n v="0.7378298404971021"/>
    <n v="706494340.7183913"/>
    <n v="141298868.14367828"/>
    <d v="2028-08-25T00:00:00"/>
    <n v="8.0739726027397261"/>
    <n v="4.1522219311981093E-2"/>
    <n v="135011023.97131228"/>
    <n v="0.20749999999999999"/>
    <s v="BAJA"/>
    <x v="2"/>
    <n v="135011023.97131228"/>
  </r>
  <r>
    <n v="767"/>
    <d v="2018-07-26T00:00:00"/>
    <d v="2018-07-10T00:00:00"/>
    <s v="Juzgado veintinueve administrativo del circuito"/>
    <s v="05001233300020190191700"/>
    <s v="2019"/>
    <x v="0"/>
    <s v="Luz Doris Arias Castrillon"/>
    <s v="Franklin Anderson Isaza Londoño"/>
    <n v="176482"/>
    <x v="3"/>
    <s v="RECONOCIMIENTO Y PAGO DE PENSIÓN"/>
    <s v="BAJO"/>
    <s v="BAJO"/>
    <s v="BAJO"/>
    <s v="ALTO"/>
    <n v="0.38249999999999995"/>
    <x v="2"/>
    <n v="48845664"/>
    <n v="0"/>
    <x v="7"/>
    <n v="0"/>
    <s v="NO"/>
    <n v="0"/>
    <n v="10"/>
    <s v="BEATRIZ ELENA PALACIO DE JIMENEZ"/>
    <n v="2019070003763"/>
    <d v="2019-07-16T00:00:00"/>
    <n v="105900"/>
    <s v="EDUCACION"/>
    <s v="El radicado cambió porque asumió competencia el tribunal antes era el 2008 00277"/>
    <d v="2020-07-31T00:00:00"/>
    <s v="2018-07"/>
    <s v="10"/>
    <s v="2020-06"/>
    <n v="0.73871336652539898"/>
    <n v="36082944.893608488"/>
    <n v="0"/>
    <d v="2028-07-23T00:00:00"/>
    <n v="7.9835616438356167"/>
    <n v="4.1522219311981093E-2"/>
    <n v="0"/>
    <n v="0.38249999999999995"/>
    <s v="MEDIA"/>
    <x v="2"/>
    <n v="0"/>
  </r>
  <r>
    <n v="768"/>
    <d v="2018-09-21T00:00:00"/>
    <d v="2018-09-21T00:00:00"/>
    <s v="Juzgado quinto administrativo del circuito"/>
    <s v="05001333300520180030200"/>
    <s v="2019"/>
    <x v="0"/>
    <s v="Daicy Cetre Ibarguen"/>
    <s v="Franklin Andreson Isaza Londoño"/>
    <n v="176482"/>
    <x v="0"/>
    <s v="RECONOCIMIENTO Y PAGO DE OTRAS PRESTACIONES SALARIALES, SOLCIALES Y SALARIOS"/>
    <s v="BAJO"/>
    <s v="BAJO"/>
    <s v="BAJO"/>
    <s v="ALTO"/>
    <n v="0.38249999999999995"/>
    <x v="2"/>
    <n v="21188498"/>
    <n v="0"/>
    <x v="5"/>
    <n v="0"/>
    <s v="NO"/>
    <n v="0"/>
    <n v="8"/>
    <s v="BEATRIZ ELENA PALACIO DE JIMENEZ"/>
    <n v="2019070003763"/>
    <d v="2019-07-16T00:00:00"/>
    <n v="105900"/>
    <s v="EDUCACION"/>
    <s v="fonpremag"/>
    <d v="2020-07-31T00:00:00"/>
    <s v="2018-09"/>
    <s v="8"/>
    <s v="2020-06"/>
    <n v="0.73661443780017011"/>
    <n v="15607753.542100029"/>
    <n v="0"/>
    <d v="2026-09-19T00:00:00"/>
    <n v="6.13972602739726"/>
    <n v="4.1522219311981093E-2"/>
    <n v="0"/>
    <n v="0.38249999999999995"/>
    <s v="MEDIA"/>
    <x v="2"/>
    <n v="0"/>
  </r>
  <r>
    <n v="769"/>
    <d v="2018-06-13T00:00:00"/>
    <d v="2018-06-13T00:00:00"/>
    <s v="Juzgado 22 laboral del circuito de medellin"/>
    <s v="05001310502220180026800"/>
    <s v="2019"/>
    <x v="1"/>
    <s v="Diana Mireya Hincapié Romero"/>
    <s v="Lizeth Johana Carranza Lopez"/>
    <n v="263831"/>
    <x v="2"/>
    <s v="RECONOCIMIENTO Y PAGO DE OTRAS PRESTACIONES SALARIALES, SOLCIALES Y SALARIOS"/>
    <s v="BAJO"/>
    <s v="BAJO"/>
    <s v="BAJO"/>
    <s v="BAJO"/>
    <n v="0.05"/>
    <x v="1"/>
    <n v="115970182"/>
    <n v="0"/>
    <x v="5"/>
    <n v="0"/>
    <s v="NO"/>
    <n v="0"/>
    <n v="8"/>
    <s v="BEATRIZ ELENA PALACIO DE JIMENEZ"/>
    <n v="2019070003763"/>
    <d v="2019-07-16T00:00:00"/>
    <n v="105900"/>
    <s v="EDUCACION"/>
    <m/>
    <d v="2020-07-31T00:00:00"/>
    <s v="2018-06"/>
    <s v="8"/>
    <s v="2020-06"/>
    <n v="0.73777124655030268"/>
    <n v="85559465.736805469"/>
    <n v="0"/>
    <d v="2026-06-11T00:00:00"/>
    <n v="5.8657534246575347"/>
    <n v="4.1522219311981093E-2"/>
    <n v="0"/>
    <n v="0.05"/>
    <s v="REMOTA"/>
    <x v="1"/>
    <n v="0"/>
  </r>
  <r>
    <n v="770"/>
    <d v="2019-01-18T00:00:00"/>
    <d v="2019-01-18T00:00:00"/>
    <s v="Juzgado segundo administrativo del circuito"/>
    <s v="05001333300220190000300"/>
    <s v="2019"/>
    <x v="0"/>
    <s v="Cervecería Unión "/>
    <s v="Adriana Buitrago Herrera"/>
    <n v="226996"/>
    <x v="3"/>
    <s v="IMPUESTOS"/>
    <s v="MEDIO   "/>
    <s v="MEDIO   "/>
    <s v="BAJO"/>
    <s v="BAJO"/>
    <n v="0.29750000000000004"/>
    <x v="2"/>
    <n v="1830000"/>
    <n v="0.5"/>
    <x v="7"/>
    <n v="0"/>
    <s v="NO"/>
    <n v="0"/>
    <n v="10"/>
    <s v="BEATRIZ ELENA PALACIO DE JIMENEZ"/>
    <n v="2019070003763"/>
    <d v="2019-07-16T00:00:00"/>
    <n v="105900"/>
    <s v="HACIENDA"/>
    <m/>
    <d v="2020-07-31T00:00:00"/>
    <s v="2019-01"/>
    <s v="10"/>
    <s v="2020-06"/>
    <n v="1.0434541229259338"/>
    <n v="1909521.0449544587"/>
    <n v="954760.52247722936"/>
    <d v="2029-01-15T00:00:00"/>
    <n v="8.4657534246575334"/>
    <n v="4.1522219311981093E-2"/>
    <n v="910260.52710576076"/>
    <n v="0.29750000000000004"/>
    <s v="MEDIA"/>
    <x v="2"/>
    <n v="910260.52710576076"/>
  </r>
  <r>
    <n v="771"/>
    <d v="2019-02-14T00:00:00"/>
    <d v="2019-02-14T00:00:00"/>
    <s v="Juzgado 15 administrativo del circuito"/>
    <s v="05001333301520180048000"/>
    <s v="2019"/>
    <x v="0"/>
    <s v="Luz América Baltan"/>
    <s v="Jaime Javier Diaz Pelaez"/>
    <n v="89803"/>
    <x v="0"/>
    <s v="RECONOCIMIENTO Y PAGO DE OTRAS PRESTACIONES SALARIALES, SOLCIALES Y SALARIOS"/>
    <s v="BAJO"/>
    <s v="BAJO"/>
    <s v="BAJO"/>
    <s v="BAJO"/>
    <n v="0.05"/>
    <x v="1"/>
    <n v="20874966"/>
    <n v="0"/>
    <x v="7"/>
    <n v="0"/>
    <s v="NO"/>
    <n v="0"/>
    <n v="8"/>
    <s v="BEATRIZ ELENA PALACIO DE JIMENEZ"/>
    <n v="2019070003763"/>
    <d v="2019-07-16T00:00:00"/>
    <n v="105900"/>
    <s v="EDUCACION"/>
    <m/>
    <d v="2020-07-31T00:00:00"/>
    <s v="2019-02"/>
    <s v="8"/>
    <s v="2020-06"/>
    <n v="1.0374579956513144"/>
    <n v="21656900.385649335"/>
    <n v="0"/>
    <d v="2027-02-12T00:00:00"/>
    <n v="6.5397260273972604"/>
    <n v="4.1522219311981093E-2"/>
    <n v="0"/>
    <n v="0.05"/>
    <s v="REMOTA"/>
    <x v="1"/>
    <n v="0"/>
  </r>
  <r>
    <n v="772"/>
    <d v="2019-01-15T00:00:00"/>
    <d v="2019-01-15T00:00:00"/>
    <s v="Juzgado promiscuo del circuito del Bagre "/>
    <s v="05250318900120180012900"/>
    <s v="2019"/>
    <x v="1"/>
    <s v="José Gregorio Mendez Osorio"/>
    <s v="Julia Fernanda Muñoz Rincon"/>
    <n v="215278"/>
    <x v="2"/>
    <s v="RECONOCIMIENTO Y PAGO DE OTRAS PRESTACIONES SALARIALES, SOLCIALES Y SALARIOS"/>
    <s v="BAJO"/>
    <s v="BAJO"/>
    <s v="BAJO"/>
    <s v="BAJO"/>
    <n v="0.05"/>
    <x v="1"/>
    <n v="17000000"/>
    <n v="0"/>
    <x v="5"/>
    <n v="0"/>
    <s v="NO"/>
    <n v="0"/>
    <n v="5"/>
    <s v="BEATRIZ ELENA PALACIO DE JIMENEZ"/>
    <n v="2019070003763"/>
    <d v="2019-07-16T00:00:00"/>
    <n v="105900"/>
    <s v="EDUCACION"/>
    <m/>
    <d v="2020-07-31T00:00:00"/>
    <s v="2019-01"/>
    <s v="5"/>
    <s v="2020-06"/>
    <n v="1.0434541229259338"/>
    <n v="17738720.089740872"/>
    <n v="0"/>
    <d v="2024-01-14T00:00:00"/>
    <n v="3.4575342465753423"/>
    <n v="4.1522219311981093E-2"/>
    <n v="0"/>
    <n v="0.05"/>
    <s v="REMOTA"/>
    <x v="1"/>
    <n v="0"/>
  </r>
  <r>
    <n v="773"/>
    <d v="2019-01-31T00:00:00"/>
    <d v="2019-01-31T00:00:00"/>
    <s v="Juzgado Tercero Municipal pequeñas causas"/>
    <s v="05001410500320180114000"/>
    <s v="2019"/>
    <x v="1"/>
    <s v="Jesús Antonio Sanchez Taborda"/>
    <s v="Carlos Alberto Vargas Florez"/>
    <n v="81576"/>
    <x v="2"/>
    <s v="INDEMNIZACIÓN SUSTITUTIVA DE LA PENSIÓN"/>
    <s v="ALTO"/>
    <s v="ALTO"/>
    <s v="BAJO"/>
    <s v="ALTO"/>
    <n v="0.90500000000000003"/>
    <x v="0"/>
    <n v="5214882"/>
    <n v="1"/>
    <x v="10"/>
    <n v="0"/>
    <s v="NO"/>
    <n v="0"/>
    <n v="5"/>
    <s v="BEATRIZ ELENA PALACIO DE JIMENEZ"/>
    <n v="2019070003763"/>
    <d v="2019-07-16T00:00:00"/>
    <n v="105900"/>
    <s v="GESTION HUMANA Y DLLO ORGANIZACIONAL"/>
    <m/>
    <d v="2020-07-31T00:00:00"/>
    <s v="2019-01"/>
    <s v="5"/>
    <s v="2020-06"/>
    <n v="1.0434541229259338"/>
    <n v="5441490.1234722389"/>
    <n v="5441490.1234722389"/>
    <d v="2024-01-30T00:00:00"/>
    <n v="3.5013698630136987"/>
    <n v="4.1522219311981093E-2"/>
    <n v="5335124.9853313901"/>
    <n v="0.90500000000000003"/>
    <s v="ALTA"/>
    <x v="0"/>
    <n v="5335124.9853313901"/>
  </r>
  <r>
    <n v="774"/>
    <d v="2019-02-01T00:00:00"/>
    <d v="2019-02-01T00:00:00"/>
    <s v="Juzgado Noveno Laboral del Circuito"/>
    <s v="05001310500920190002000"/>
    <s v="2019"/>
    <x v="1"/>
    <s v="Sandra Yanet Chica Arenas"/>
    <s v="Julia Fernanda Muñoz Rincon"/>
    <n v="215278"/>
    <x v="2"/>
    <s v="RECONOCIMIENTO Y PAGO DE OTRAS PRESTACIONES SALARIALES, SOLCIALES Y SALARIOS"/>
    <s v="BAJO"/>
    <s v="BAJO"/>
    <s v="BAJO"/>
    <s v="BAJO"/>
    <n v="0.05"/>
    <x v="1"/>
    <n v="33977972"/>
    <n v="0.5"/>
    <x v="5"/>
    <n v="0"/>
    <s v="NO"/>
    <n v="0"/>
    <n v="5"/>
    <s v="BEATRIZ ELENA PALACIO DE JIMENEZ"/>
    <n v="2019070003763"/>
    <d v="2019-07-16T00:00:00"/>
    <n v="105900"/>
    <s v="EDUCACION"/>
    <m/>
    <d v="2020-07-31T00:00:00"/>
    <s v="2019-02"/>
    <s v="5"/>
    <s v="2020-06"/>
    <n v="1.0374579956513144"/>
    <n v="35250718.727416478"/>
    <n v="17625359.363708239"/>
    <d v="2024-01-31T00:00:00"/>
    <n v="3.504109589041096"/>
    <n v="4.1522219311981093E-2"/>
    <n v="17280568.466655266"/>
    <n v="0.05"/>
    <s v="REMOTA"/>
    <x v="1"/>
    <n v="0"/>
  </r>
  <r>
    <n v="775"/>
    <d v="2019-01-15T00:00:00"/>
    <d v="2019-01-15T00:00:00"/>
    <s v="Juzgado Promiscuo del circuito de Amalfi"/>
    <s v="05031318900120180021200"/>
    <s v="2019"/>
    <x v="1"/>
    <s v="Marta Gilma Berrio Jimenez"/>
    <s v="Julia Fernanda Muñoz Rincon"/>
    <n v="215278"/>
    <x v="2"/>
    <s v="RECONOCIMIENTO Y PAGO DE OTRAS PRESTACIONES SALARIALES, SOLCIALES Y SALARIOS"/>
    <s v="BAJO"/>
    <s v="BAJO"/>
    <s v="BAJO"/>
    <s v="BAJO"/>
    <n v="0.05"/>
    <x v="1"/>
    <n v="31292936"/>
    <n v="0.5"/>
    <x v="5"/>
    <n v="0"/>
    <s v="NO"/>
    <n v="0"/>
    <n v="5"/>
    <s v="BEATRIZ ELENA PALACIO DE JIMENEZ"/>
    <n v="2019070003763"/>
    <d v="2019-07-16T00:00:00"/>
    <n v="105900"/>
    <s v="EDUCACION"/>
    <m/>
    <d v="2020-07-31T00:00:00"/>
    <s v="2019-01"/>
    <s v="5"/>
    <s v="2020-06"/>
    <n v="1.0434541229259338"/>
    <n v="32652743.087657377"/>
    <n v="16326371.543828689"/>
    <d v="2024-01-14T00:00:00"/>
    <n v="3.4575342465753423"/>
    <n v="4.1522219311981093E-2"/>
    <n v="16011195.549867056"/>
    <n v="0.05"/>
    <s v="REMOTA"/>
    <x v="1"/>
    <n v="0"/>
  </r>
  <r>
    <n v="776"/>
    <d v="2019-02-08T00:00:00"/>
    <d v="2019-02-08T00:00:00"/>
    <s v="Juzgado Promiscuo del circuito de Amalfi"/>
    <s v="05031318900120190001200"/>
    <s v="2019"/>
    <x v="1"/>
    <s v="Doralva de jesus Porras Rojas"/>
    <s v="Julia Fernanda Muñoz Rincon"/>
    <n v="215278"/>
    <x v="2"/>
    <s v="RECONOCIMIENTO Y PAGO DE OTRAS PRESTACIONES SALARIALES, SOLCIALES Y SALARIOS"/>
    <s v="BAJO"/>
    <s v="BAJO"/>
    <s v="BAJO"/>
    <s v="BAJO"/>
    <n v="0.05"/>
    <x v="1"/>
    <n v="63925134"/>
    <n v="0"/>
    <x v="5"/>
    <n v="0"/>
    <s v="NO"/>
    <n v="0"/>
    <n v="5"/>
    <s v="BEATRIZ ELENA PALACIO DE JIMENEZ"/>
    <n v="2019070003763"/>
    <d v="2019-07-16T00:00:00"/>
    <n v="105900"/>
    <s v="EDUCACION"/>
    <m/>
    <d v="2020-07-31T00:00:00"/>
    <s v="2019-02"/>
    <s v="5"/>
    <s v="2020-06"/>
    <n v="1.0374579956513144"/>
    <n v="66319641.391381688"/>
    <n v="0"/>
    <d v="2024-02-07T00:00:00"/>
    <n v="3.5232876712328767"/>
    <n v="4.1522219311981093E-2"/>
    <n v="0"/>
    <n v="0.05"/>
    <s v="REMOTA"/>
    <x v="1"/>
    <n v="0"/>
  </r>
  <r>
    <n v="777"/>
    <d v="2015-08-20T00:00:00"/>
    <d v="2015-08-20T00:00:00"/>
    <s v="Juzgado Segundo laboral del circuito de itagui"/>
    <s v="05360310500220100056500"/>
    <s v="2019"/>
    <x v="1"/>
    <s v="Hector Jaime Usuga David"/>
    <s v="Manuel Antonio Muñoz Uribe"/>
    <n v="11385"/>
    <x v="2"/>
    <s v="RECONOCIMIENTO Y PAGO DE PENSIÓN"/>
    <s v="ALTO"/>
    <s v="ALTO"/>
    <s v="ALTO"/>
    <s v="ALTO"/>
    <n v="1"/>
    <x v="0"/>
    <n v="263376150"/>
    <n v="1"/>
    <x v="13"/>
    <n v="0"/>
    <s v="NO"/>
    <n v="0"/>
    <n v="12"/>
    <s v="BEATRIZ ELENA PALACIO DE JIMENEZ"/>
    <n v="2019070003763"/>
    <d v="2019-07-16T00:00:00"/>
    <n v="105900"/>
    <s v="FABRICA DE LICORES DE ANTIOQUIA"/>
    <m/>
    <d v="2020-07-31T00:00:00"/>
    <s v="2015-08"/>
    <s v="12"/>
    <s v="2020-06"/>
    <n v="0.85413954863106623"/>
    <n v="224959985.88118801"/>
    <n v="224959985.88118801"/>
    <d v="2027-08-17T00:00:00"/>
    <n v="7.0493150684931507"/>
    <n v="4.1522219311981093E-2"/>
    <n v="216194549.16649315"/>
    <n v="1"/>
    <s v="ALTA"/>
    <x v="0"/>
    <n v="216194549.16649315"/>
  </r>
  <r>
    <n v="778"/>
    <d v="2015-07-15T00:00:00"/>
    <d v="2015-07-15T00:00:00"/>
    <s v="Juzgado Segundo laboral del circuito de itagui"/>
    <s v="05360310500220100051900"/>
    <s v="2019"/>
    <x v="1"/>
    <s v="Alvaro Alberto Bolivar Arias"/>
    <s v="Mariana Muñoz Marin"/>
    <n v="135505"/>
    <x v="2"/>
    <s v="RECONOCIMIENTO Y PAGO DE PENSIÓN"/>
    <s v="ALTO"/>
    <s v="ALTO"/>
    <s v="ALTO"/>
    <s v="ALTO"/>
    <n v="1"/>
    <x v="0"/>
    <n v="311629192"/>
    <n v="1"/>
    <x v="13"/>
    <n v="0"/>
    <s v="NO"/>
    <n v="0"/>
    <n v="12"/>
    <s v="BEATRIZ ELENA PALACIO DE JIMENEZ"/>
    <n v="2019070003763"/>
    <d v="2019-07-16T00:00:00"/>
    <n v="105900"/>
    <s v="FABRICA DE LICORES DE ANTIOQUIA"/>
    <m/>
    <d v="2020-07-31T00:00:00"/>
    <s v="2015-07"/>
    <s v="12"/>
    <s v="2020-06"/>
    <n v="0.85823957329672562"/>
    <n v="267452504.76888338"/>
    <n v="267452504.76888338"/>
    <d v="2027-07-12T00:00:00"/>
    <n v="6.9506849315068493"/>
    <n v="4.1522219311981093E-2"/>
    <n v="257174339.68806148"/>
    <n v="1"/>
    <s v="ALTA"/>
    <x v="0"/>
    <n v="257174339.68806148"/>
  </r>
  <r>
    <n v="779"/>
    <d v="2015-08-24T00:00:00"/>
    <d v="2015-08-24T00:00:00"/>
    <s v="Juzgado Segundo laboral del circuito de itagui"/>
    <s v="05360310500220100052000"/>
    <s v="2019"/>
    <x v="1"/>
    <s v="Leonardo Sanchez Garcia"/>
    <s v="Mariana Muñoz Marin"/>
    <n v="135505"/>
    <x v="2"/>
    <s v="RECONOCIMIENTO Y PAGO DE PENSIÓN"/>
    <s v="ALTO"/>
    <s v="ALTO"/>
    <s v="ALTO"/>
    <s v="ALTO"/>
    <n v="1"/>
    <x v="0"/>
    <n v="264434858"/>
    <n v="1"/>
    <x v="13"/>
    <n v="0"/>
    <s v="NO"/>
    <n v="0"/>
    <n v="12"/>
    <s v="BEATRIZ ELENA PALACIO DE JIMENEZ"/>
    <n v="2019070003763"/>
    <d v="2019-07-16T00:00:00"/>
    <n v="105900"/>
    <s v="FABRICA DE LICORES DE ANTIOQUIA"/>
    <s v="en tramite por apelacion de auto de costas"/>
    <d v="2020-07-31T00:00:00"/>
    <s v="2015-08"/>
    <s v="12"/>
    <s v="2020-06"/>
    <n v="0.85413954863106623"/>
    <n v="225864270.2544401"/>
    <n v="225864270.2544401"/>
    <d v="2027-08-21T00:00:00"/>
    <n v="7.0602739726027401"/>
    <n v="4.1522219311981093E-2"/>
    <n v="217050187.53818405"/>
    <n v="1"/>
    <s v="ALTA"/>
    <x v="0"/>
    <n v="217050187.53818405"/>
  </r>
  <r>
    <n v="780"/>
    <d v="2015-05-11T00:00:00"/>
    <d v="2015-05-11T00:00:00"/>
    <s v="Juzgado Segundo laboral del circuito de itagui"/>
    <s v="05360310500220110010000"/>
    <s v="2019"/>
    <x v="1"/>
    <s v="Medardo de jesus Londoño Muñoz"/>
    <s v="Mariana Muñoz Marin"/>
    <n v="135505"/>
    <x v="2"/>
    <s v="RECONOCIMIENTO Y PAGO DE PENSIÓN"/>
    <s v="ALTO"/>
    <s v="ALTO"/>
    <s v="ALTO"/>
    <s v="ALTO"/>
    <n v="1"/>
    <x v="0"/>
    <n v="318290953"/>
    <n v="1"/>
    <x v="13"/>
    <n v="0"/>
    <s v="NO"/>
    <n v="0"/>
    <n v="12"/>
    <s v="BEATRIZ ELENA PALACIO DE JIMENEZ"/>
    <n v="2019070003763"/>
    <d v="2019-07-16T00:00:00"/>
    <n v="105900"/>
    <s v="FABRICA DE LICORES DE ANTIOQUIA"/>
    <m/>
    <d v="2020-07-31T00:00:00"/>
    <s v="2015-05"/>
    <s v="12"/>
    <s v="2020-06"/>
    <n v="0.86073201793714027"/>
    <n v="273963214.2668255"/>
    <n v="273963214.2668255"/>
    <d v="2027-05-08T00:00:00"/>
    <n v="6.7726027397260271"/>
    <n v="4.1522219311981093E-2"/>
    <n v="263699470.85437664"/>
    <n v="1"/>
    <s v="ALTA"/>
    <x v="0"/>
    <n v="263699470.85437664"/>
  </r>
  <r>
    <n v="781"/>
    <d v="2014-10-17T00:00:00"/>
    <d v="2014-10-17T00:00:00"/>
    <s v="Juzgado Segundo laboral del circuito de itagui"/>
    <s v="05360310500220110010100"/>
    <s v="2019"/>
    <x v="1"/>
    <s v="Hector Miguel Zapata Hidalgo"/>
    <s v="Manuel Antonio Muñoz Uribe"/>
    <n v="11385"/>
    <x v="2"/>
    <s v="RECONOCIMIENTO Y PAGO DE PENSIÓN"/>
    <s v="ALTO"/>
    <s v="ALTO"/>
    <s v="ALTO"/>
    <s v="ALTO"/>
    <n v="1"/>
    <x v="0"/>
    <n v="316951146"/>
    <n v="1"/>
    <x v="13"/>
    <n v="0"/>
    <s v="NO"/>
    <n v="0"/>
    <n v="12"/>
    <s v="BEATRIZ ELENA PALACIO DE JIMENEZ"/>
    <n v="2019070003763"/>
    <d v="2019-07-16T00:00:00"/>
    <n v="105900"/>
    <s v="FABRICA DE LICORES DE ANTIOQUIA"/>
    <s v="Toda vez que la sentencia es condenatoria y se notifico en julio, se retirarà del cuadro en el mes de agosto"/>
    <d v="2020-07-31T00:00:00"/>
    <s v="2014-10"/>
    <s v="12"/>
    <s v="2020-06"/>
    <n v="0.89197861147966029"/>
    <n v="282713643.11596709"/>
    <n v="282713643.11596709"/>
    <d v="2026-10-14T00:00:00"/>
    <n v="6.2082191780821914"/>
    <n v="4.1522219311981093E-2"/>
    <n v="272989340.08790952"/>
    <n v="1"/>
    <s v="ALTA"/>
    <x v="0"/>
    <n v="272989340.08790952"/>
  </r>
  <r>
    <n v="782"/>
    <d v="2014-05-05T00:00:00"/>
    <d v="2014-05-05T00:00:00"/>
    <s v="Juzgado Segundo laboral del circuito de itagui"/>
    <s v="05360310500220110012500"/>
    <s v="2019"/>
    <x v="1"/>
    <s v="Norberto de Jesus Vasco Adarve"/>
    <s v="Manuel Antonio Muñoz Uribe"/>
    <n v="11385"/>
    <x v="2"/>
    <s v="RECONOCIMIENTO Y PAGO DE PENSIÓN"/>
    <s v="ALTO"/>
    <s v="ALTO"/>
    <s v="ALTO"/>
    <s v="ALTO"/>
    <n v="1"/>
    <x v="0"/>
    <n v="130888131"/>
    <n v="1"/>
    <x v="13"/>
    <n v="0"/>
    <s v="NO"/>
    <n v="0"/>
    <n v="12"/>
    <s v="BEATRIZ ELENA PALACIO DE JIMENEZ"/>
    <n v="2019070003763"/>
    <d v="2019-07-16T00:00:00"/>
    <n v="105900"/>
    <s v="FABRICA DE LICORES DE ANTIOQUIA"/>
    <m/>
    <d v="2020-07-31T00:00:00"/>
    <s v="2014-05"/>
    <s v="12"/>
    <s v="2020-06"/>
    <n v="0.89867303567898893"/>
    <n v="117625634.02011918"/>
    <n v="117625634.02011918"/>
    <d v="2026-05-02T00:00:00"/>
    <n v="5.7561643835616438"/>
    <n v="4.1522219311981093E-2"/>
    <n v="113869594.37692413"/>
    <n v="1"/>
    <s v="ALTA"/>
    <x v="0"/>
    <n v="113869594.37692413"/>
  </r>
  <r>
    <n v="783"/>
    <d v="2015-07-16T00:00:00"/>
    <d v="2015-07-16T00:00:00"/>
    <s v="Juzgado Segundo laboral del circuito de itagui"/>
    <s v="05360310500220100052100"/>
    <s v="2019"/>
    <x v="1"/>
    <s v="Luis Alberto Higuita Sierra"/>
    <s v="Manuel Antonio Muñoz Uribe"/>
    <n v="11385"/>
    <x v="2"/>
    <s v="RECONOCIMIENTO Y PAGO DE PENSIÓN"/>
    <s v="ALTO"/>
    <s v="ALTO"/>
    <s v="ALTO"/>
    <s v="ALTO"/>
    <n v="1"/>
    <x v="0"/>
    <n v="1115549552"/>
    <n v="1"/>
    <x v="13"/>
    <n v="0"/>
    <s v="NO"/>
    <n v="0"/>
    <n v="12"/>
    <s v="BEATRIZ ELENA PALACIO DE JIMENEZ"/>
    <n v="2019070003763"/>
    <d v="2019-07-16T00:00:00"/>
    <n v="105900"/>
    <s v="FABRICA DE LICORES DE ANTIOQUIA"/>
    <s v="Toda vez que la sentencia es condenatoria y se notifico en julio, se retirarà del cuadro en el mes de agosto"/>
    <d v="2020-07-31T00:00:00"/>
    <s v="2015-07"/>
    <s v="12"/>
    <s v="2020-06"/>
    <n v="0.85823957329672562"/>
    <n v="957408771.49983346"/>
    <n v="957408771.49983346"/>
    <d v="2027-07-13T00:00:00"/>
    <n v="6.9534246575342467"/>
    <n v="4.1522219311981093E-2"/>
    <n v="920601456.36386967"/>
    <n v="1"/>
    <s v="ALTA"/>
    <x v="0"/>
    <n v="920601456.36386967"/>
  </r>
  <r>
    <n v="784"/>
    <d v="2011-03-10T00:00:00"/>
    <d v="2011-03-10T00:00:00"/>
    <s v="Juzgado Primero Laboral del circuito de itagui"/>
    <s v="05360310500120110012200"/>
    <s v="2019"/>
    <x v="1"/>
    <s v="Miguel Angel Zapata Díaz"/>
    <s v="Manuel Antonio Muñoz Uribe"/>
    <n v="33385"/>
    <x v="2"/>
    <s v="RECONOCIMIENTO Y PAGO DE PENSIÓN"/>
    <s v="ALTO"/>
    <s v="ALTO"/>
    <s v="ALTO"/>
    <s v="ALTO"/>
    <n v="1"/>
    <x v="0"/>
    <n v="313103287"/>
    <n v="1"/>
    <x v="13"/>
    <n v="0"/>
    <s v="NO"/>
    <n v="0"/>
    <n v="12"/>
    <s v="BEATRIZ ELENA PALACIO DE JIMENEZ"/>
    <n v="2019070003763"/>
    <d v="2019-07-16T00:00:00"/>
    <n v="105900"/>
    <s v="FABRICA DE LICORES DE ANTIOQUIA"/>
    <s v="En edicto fijado el 14 de enero de 2020 se notificó la sentencia de casación adversa al departamento"/>
    <d v="2020-07-31T00:00:00"/>
    <s v="2011-03"/>
    <s v="12"/>
    <s v="2020-06"/>
    <n v="0.97992544724956854"/>
    <n v="306817878.54878503"/>
    <n v="306817878.54878503"/>
    <d v="2023-03-07T00:00:00"/>
    <n v="2.6"/>
    <n v="4.1522219311981093E-2"/>
    <n v="302353121.39623147"/>
    <n v="1"/>
    <s v="ALTA"/>
    <x v="0"/>
    <n v="302353121.39623147"/>
  </r>
  <r>
    <n v="785"/>
    <d v="2015-05-11T00:00:00"/>
    <d v="2014-11-16T00:00:00"/>
    <s v="Tribunal Administrativo de Antioquia"/>
    <s v="05001233300020140228300"/>
    <s v="2019"/>
    <x v="0"/>
    <s v="David Alfredo Jaramillo Alvarez"/>
    <s v="Manuel García de los Reyes"/>
    <n v="85941"/>
    <x v="0"/>
    <s v="RECONOCIMIENTO Y PAGO DE OTRAS PRESTACIONES SALARIALES, SOLCIALES Y SALARIOS"/>
    <s v="BAJO"/>
    <s v="BAJO"/>
    <s v="BAJO"/>
    <s v="BAJO"/>
    <n v="0.05"/>
    <x v="1"/>
    <n v="32714000"/>
    <n v="0"/>
    <x v="5"/>
    <n v="0"/>
    <s v="NO"/>
    <n v="0"/>
    <n v="10"/>
    <s v="BEATRIZ ELENA PALACIO DE JIMENEZ"/>
    <n v="2019070003763"/>
    <d v="2019-07-16T00:00:00"/>
    <n v="105900"/>
    <s v="ASAMBLEA DEPARTAMENTAL"/>
    <m/>
    <d v="2020-07-31T00:00:00"/>
    <s v="2015-05"/>
    <s v="10"/>
    <s v="2020-06"/>
    <n v="0.86073201793714027"/>
    <n v="28157987.234795608"/>
    <n v="0"/>
    <d v="2025-05-08T00:00:00"/>
    <n v="4.7726027397260271"/>
    <n v="4.1522219311981093E-2"/>
    <n v="0"/>
    <n v="0.05"/>
    <s v="REMOTA"/>
    <x v="1"/>
    <n v="0"/>
  </r>
  <r>
    <n v="786"/>
    <d v="2018-08-15T00:00:00"/>
    <d v="2019-05-20T00:00:00"/>
    <s v="Juzgado séptimo laboral del circuito de medellin"/>
    <s v="05001310500720190033800"/>
    <s v="2019"/>
    <x v="1"/>
    <s v="Oscar de Jesús Restrepo Arango"/>
    <s v="Juan Guillermo Monsalve Ramirez"/>
    <n v="114559"/>
    <x v="2"/>
    <s v="OTRAS"/>
    <s v="BAJO"/>
    <s v="BAJO"/>
    <s v="BAJO"/>
    <s v="BAJO"/>
    <n v="0.05"/>
    <x v="1"/>
    <n v="70311780"/>
    <n v="0.2"/>
    <x v="7"/>
    <n v="0"/>
    <s v="NO"/>
    <n v="0"/>
    <n v="5"/>
    <s v="BEATRIZ ELENA PALACIO DE JIMENEZ"/>
    <n v="2019070003763"/>
    <d v="2019-07-16T00:00:00"/>
    <n v="105900"/>
    <s v="GESTION HUMANA Y DLLO ORGANIZACIONAL"/>
    <m/>
    <d v="2020-07-31T00:00:00"/>
    <s v="2018-08"/>
    <s v="5"/>
    <s v="2020-06"/>
    <n v="0.7378298404971021"/>
    <n v="51878129.422467336"/>
    <n v="10375625.884493468"/>
    <d v="2023-08-14T00:00:00"/>
    <n v="3.0383561643835617"/>
    <n v="4.1522219311981093E-2"/>
    <n v="10199403.297796488"/>
    <n v="0.05"/>
    <s v="REMOTA"/>
    <x v="1"/>
    <n v="0"/>
  </r>
  <r>
    <n v="787"/>
    <d v="2018-08-15T00:00:00"/>
    <d v="2019-07-17T00:00:00"/>
    <s v="Juzgado 22 Administrativo del circuito"/>
    <s v="05001333302220180034800"/>
    <s v="2019"/>
    <x v="0"/>
    <s v="Juan Camilo Ruiz Pérez"/>
    <s v="Gloria Cecilia Duque Gómez"/>
    <n v="71039"/>
    <x v="3"/>
    <s v="RECONOCIMIENTO Y PAGO DE OTRAS PRESTACIONES SALARIALES, SOLCIALES Y SALARIOS"/>
    <s v="BAJO"/>
    <s v="BAJO"/>
    <s v="BAJO"/>
    <s v="BAJO"/>
    <n v="0.05"/>
    <x v="1"/>
    <n v="606891706"/>
    <n v="0"/>
    <x v="5"/>
    <n v="0"/>
    <s v="NO"/>
    <n v="0"/>
    <n v="5"/>
    <s v="BEATRIZ ELENA PALACIO DE JIMENEZ"/>
    <n v="2019070003763"/>
    <d v="2019-07-16T00:00:00"/>
    <n v="105900"/>
    <s v="GENERAL"/>
    <m/>
    <d v="2020-07-31T00:00:00"/>
    <s v="2018-08"/>
    <s v="5"/>
    <s v="2020-06"/>
    <n v="0.7378298404971021"/>
    <n v="447782810.63699418"/>
    <n v="0"/>
    <d v="2023-08-14T00:00:00"/>
    <n v="3.0383561643835617"/>
    <n v="4.1522219311981093E-2"/>
    <n v="0"/>
    <n v="0.05"/>
    <s v="REMOTA"/>
    <x v="1"/>
    <n v="0"/>
  </r>
  <r>
    <n v="788"/>
    <d v="2015-06-26T00:00:00"/>
    <d v="2015-01-28T00:00:00"/>
    <s v="Tribunal Administrativo de Antioquia"/>
    <s v="05001233300020150009400"/>
    <s v="2019"/>
    <x v="0"/>
    <s v="Rogelio de Jesús zapata Alzate "/>
    <s v="Manuel García de los Reyes"/>
    <n v="85941"/>
    <x v="3"/>
    <s v="RECONOCIMIENTO Y PAGO DE OTRAS PRESTACIONES SALARIALES, SOLCIALES Y SALARIOS"/>
    <s v="BAJO"/>
    <s v="BAJO"/>
    <s v="BAJO"/>
    <s v="BAJO"/>
    <n v="0.05"/>
    <x v="1"/>
    <n v="1558171924"/>
    <n v="0"/>
    <x v="7"/>
    <n v="0"/>
    <s v="NO"/>
    <n v="0"/>
    <n v="10"/>
    <s v="BEATRIZ ELENA PALACIO DE JIMENEZ"/>
    <n v="2019070003763"/>
    <d v="2019-07-16T00:00:00"/>
    <n v="105900"/>
    <s v="ASAMBLEA DEPARTAMENTAL"/>
    <m/>
    <d v="2020-07-31T00:00:00"/>
    <s v="2015-06"/>
    <s v="10"/>
    <s v="2020-06"/>
    <n v="0.8598294089278552"/>
    <n v="1339762044.4208989"/>
    <n v="0"/>
    <d v="2025-06-23T00:00:00"/>
    <n v="4.8986301369863012"/>
    <n v="4.1522219311981093E-2"/>
    <n v="0"/>
    <n v="0.05"/>
    <s v="REMOTA"/>
    <x v="1"/>
    <n v="0"/>
  </r>
  <r>
    <n v="789"/>
    <d v="2018-02-13T00:00:00"/>
    <d v="2018-02-07T00:00:00"/>
    <s v="Juzgado 17 administrativo"/>
    <s v="05001333301720180004200"/>
    <s v="2019"/>
    <x v="0"/>
    <s v="YEIMI ERLENSI VALENZUELA USME"/>
    <s v="MARÍA CRISTINA CEBALLOS MARÍN"/>
    <n v="74697"/>
    <x v="1"/>
    <s v="ACCIDENTE DE TRANSITO"/>
    <s v="ALTO"/>
    <s v="MEDIO   "/>
    <s v="ALTO"/>
    <s v="ALTO"/>
    <n v="0.82499999999999996"/>
    <x v="0"/>
    <n v="42475477"/>
    <n v="0.5"/>
    <x v="7"/>
    <n v="0"/>
    <s v="NO"/>
    <n v="0"/>
    <n v="5"/>
    <s v="BEATRIZ ELENA PALACIO DE JIMENEZ"/>
    <n v="2019070003763"/>
    <d v="2019-07-16T00:00:00"/>
    <n v="105900"/>
    <s v="EDUCACION"/>
    <m/>
    <d v="2020-07-31T00:00:00"/>
    <s v="2018-02"/>
    <s v="5"/>
    <s v="2020-06"/>
    <n v="0.74599443734185067"/>
    <n v="31686469.56544172"/>
    <n v="15843234.78272086"/>
    <d v="2023-02-12T00:00:00"/>
    <n v="2.536986301369863"/>
    <n v="4.1522219311981093E-2"/>
    <n v="15618234.651737934"/>
    <n v="0.82499999999999996"/>
    <s v="ALTA"/>
    <x v="0"/>
    <n v="15618234.651737934"/>
  </r>
  <r>
    <n v="790"/>
    <d v="1998-01-26T00:00:00"/>
    <d v="1997-06-13T00:00:00"/>
    <s v="TRIBUNAL ADTIVO DE ANTIOQUIA"/>
    <s v="05001233100019970318700"/>
    <s v="2019"/>
    <x v="0"/>
    <s v=" MARIA ESPERANZA ALVAREZ DE HOLGUIN Y OTROS"/>
    <s v="MARÍA CRISTINA CEBALLOS MARÍN"/>
    <n v="74697"/>
    <x v="1"/>
    <s v="ACCIDENTE DE TRANSITO"/>
    <s v="ALTO"/>
    <s v="MEDIO   "/>
    <s v="ALTO"/>
    <s v="ALTO"/>
    <n v="0.82499999999999996"/>
    <x v="0"/>
    <n v="141675000"/>
    <n v="1"/>
    <x v="9"/>
    <n v="141675000"/>
    <s v="NO"/>
    <s v="NO"/>
    <n v="30"/>
    <s v="BEATRIZ ELENA PALACIO DE JIMENEZ"/>
    <n v="2019070003763"/>
    <d v="2019-07-16T00:00:00"/>
    <n v="105900"/>
    <s v="INFRAESTRUCTURA"/>
    <m/>
    <d v="2020-07-31T00:00:00"/>
    <s v="1998-01"/>
    <s v="30"/>
    <s v="2020-06"/>
    <n v="2.3061317510183548"/>
    <n v="326721215.8255254"/>
    <n v="326721215.8255254"/>
    <d v="2028-01-19T00:00:00"/>
    <n v="7.4739726027397264"/>
    <n v="4.1522219311981093E-2"/>
    <n v="313239851.34080791"/>
    <n v="0.82499999999999996"/>
    <s v="ALTA"/>
    <x v="0"/>
    <n v="141675000"/>
  </r>
  <r>
    <n v="791"/>
    <d v="2002-07-22T00:00:00"/>
    <d v="2002-07-22T00:00:00"/>
    <s v="TRIBUNAL ADTIVO DE ANTIOQUIA"/>
    <s v="05001233100020010121200"/>
    <s v="2019"/>
    <x v="0"/>
    <s v=" JAIME LEON RUIZ MUÑOZ"/>
    <s v="JAIME ALBERTO TABARES OSSA"/>
    <n v="144524"/>
    <x v="6"/>
    <s v="OTRAS"/>
    <s v="BAJO"/>
    <s v="BAJO"/>
    <s v="BAJO"/>
    <s v="BAJO"/>
    <n v="0.05"/>
    <x v="1"/>
    <n v="1276392409"/>
    <n v="0"/>
    <x v="4"/>
    <n v="0"/>
    <s v="NO"/>
    <s v="NO"/>
    <n v="20"/>
    <s v="BEATRIZ ELENA PALACIO DE JIMENEZ"/>
    <n v="2019070003763"/>
    <d v="2019-07-16T00:00:00"/>
    <n v="105900"/>
    <s v="AGRICULTURA"/>
    <m/>
    <d v="2020-07-31T00:00:00"/>
    <s v="2002-07"/>
    <s v="20"/>
    <s v="2020-06"/>
    <n v="1.5007720247516294"/>
    <n v="1915574020.0325398"/>
    <n v="0"/>
    <d v="2022-07-17T00:00:00"/>
    <n v="1.9616438356164383"/>
    <n v="4.1522219311981093E-2"/>
    <n v="0"/>
    <n v="0.05"/>
    <s v="REMOTA"/>
    <x v="1"/>
    <n v="0"/>
  </r>
  <r>
    <n v="792"/>
    <d v="2003-01-17T00:00:00"/>
    <d v="2002-07-16T00:00:00"/>
    <s v="TRIBUNAL ADTIVO DE ANTIOQUIA"/>
    <s v="05001233100020020126600"/>
    <s v="2019"/>
    <x v="0"/>
    <s v=" GILBERTO ANTONIO YEPES CORREA"/>
    <s v="HERNAN DARÍO VELASQUEZ GÓMEZ"/>
    <n v="16123"/>
    <x v="6"/>
    <s v="OTRAS"/>
    <s v="BAJO"/>
    <s v="BAJO"/>
    <s v="BAJO"/>
    <s v="BAJO"/>
    <n v="0.05"/>
    <x v="1"/>
    <n v="3831751388"/>
    <n v="0"/>
    <x v="4"/>
    <n v="0"/>
    <s v="NO"/>
    <s v="NO"/>
    <n v="20"/>
    <s v="BEATRIZ ELENA PALACIO DE JIMENEZ"/>
    <n v="2019070003763"/>
    <d v="2019-07-16T00:00:00"/>
    <n v="105900"/>
    <s v="HACIENDA "/>
    <m/>
    <d v="2020-07-31T00:00:00"/>
    <s v="2003-01"/>
    <s v="20"/>
    <s v="2020-06"/>
    <n v="1.453205676614266"/>
    <n v="5568322868.416193"/>
    <n v="0"/>
    <d v="2023-01-12T00:00:00"/>
    <n v="2.452054794520548"/>
    <n v="4.1522219311981093E-2"/>
    <n v="0"/>
    <n v="0.05"/>
    <s v="REMOTA"/>
    <x v="1"/>
    <n v="0"/>
  </r>
  <r>
    <n v="793"/>
    <d v="2002-09-10T00:00:00"/>
    <d v="2003-02-18T00:00:00"/>
    <s v="TRIBUNAL ADTIVO DE ANTIOQUIA"/>
    <s v="05001233100020020369600"/>
    <s v="2019"/>
    <x v="0"/>
    <s v=" LUIS CARLOS RENGIFO GALLEGO "/>
    <s v="GUSTAVO RUIZ MUÑOZ"/>
    <n v="19690"/>
    <x v="6"/>
    <s v="OTRAS"/>
    <s v="ALTO"/>
    <s v="MEDIO   "/>
    <s v="MEDIO   "/>
    <s v="MEDIO   "/>
    <n v="0.6"/>
    <x v="0"/>
    <n v="523820568"/>
    <n v="1"/>
    <x v="12"/>
    <n v="523820568"/>
    <s v="NO"/>
    <s v="NO"/>
    <n v="18"/>
    <s v="BEATRIZ ELENA PALACIO DE JIMENEZ"/>
    <n v="2019070003763"/>
    <d v="2019-07-16T00:00:00"/>
    <n v="105900"/>
    <s v="HACIENDA "/>
    <m/>
    <d v="2020-07-31T00:00:00"/>
    <s v="2002-09"/>
    <s v="18"/>
    <s v="2020-06"/>
    <n v="1.4939753596965926"/>
    <n v="782575021.49427342"/>
    <n v="782575021.49427342"/>
    <d v="2020-09-05T00:00:00"/>
    <n v="9.8630136986301367E-2"/>
    <n v="4.1522219311981093E-2"/>
    <n v="782139972.74991977"/>
    <n v="0.6"/>
    <s v="ALTA"/>
    <x v="0"/>
    <n v="523820568"/>
  </r>
  <r>
    <n v="794"/>
    <d v="2003-09-24T00:00:00"/>
    <d v="2003-05-26T00:00:00"/>
    <s v="TRIBUNAL ADTIVO DE ANTIOQUIA"/>
    <s v="05001233100020030162500"/>
    <s v="2019"/>
    <x v="0"/>
    <s v=" CONSORCIO CONYTRAC COBACO Y OTROS"/>
    <s v="ANA CECILIA TOBÓN HERNANDEZ"/>
    <n v="20449"/>
    <x v="6"/>
    <s v="EQUILIBRIO ECONOMICO"/>
    <s v="BAJO"/>
    <s v="BAJO"/>
    <s v="MEDIO   "/>
    <s v="BAJO"/>
    <n v="9.5000000000000001E-2"/>
    <x v="1"/>
    <n v="2985813583"/>
    <n v="0"/>
    <x v="4"/>
    <n v="0"/>
    <s v="NO"/>
    <s v="NO"/>
    <n v="25"/>
    <s v="BEATRIZ ELENA PALACIO DE JIMENEZ"/>
    <n v="2019070003763"/>
    <d v="2019-07-16T00:00:00"/>
    <n v="105900"/>
    <s v="INFRAESTRUCTURA"/>
    <m/>
    <d v="2020-07-31T00:00:00"/>
    <s v="2003-09"/>
    <s v="25"/>
    <s v="2020-06"/>
    <n v="1.3947422244117518"/>
    <n v="4164440278.4322429"/>
    <n v="0"/>
    <d v="2028-09-17T00:00:00"/>
    <n v="8.1369863013698627"/>
    <n v="4.1522219311981093E-2"/>
    <n v="0"/>
    <n v="9.5000000000000001E-2"/>
    <s v="REMOTA"/>
    <x v="1"/>
    <n v="0"/>
  </r>
  <r>
    <n v="795"/>
    <d v="2007-11-09T00:00:00"/>
    <d v="2007-09-27T00:00:00"/>
    <s v="TRIBUNAL ADTIVO DE ANTIOQUIA"/>
    <s v="05001233100020070291000"/>
    <s v="2019"/>
    <x v="0"/>
    <s v=" GLORIA ASTRID CASTAÑO GOMEZ Y OTROS"/>
    <s v="JUAN ANTONIO GÓMEZ"/>
    <n v="139612"/>
    <x v="1"/>
    <s v="ACCIDENTE DE TRANSITO"/>
    <s v="BAJO"/>
    <s v="BAJO"/>
    <s v="MEDIO   "/>
    <s v="BAJO"/>
    <n v="9.5000000000000001E-2"/>
    <x v="1"/>
    <n v="40000000"/>
    <n v="0"/>
    <x v="4"/>
    <n v="0"/>
    <s v="NO"/>
    <s v="NO"/>
    <n v="20"/>
    <s v="BEATRIZ ELENA PALACIO DE JIMENEZ"/>
    <n v="2019070003763"/>
    <d v="2019-07-16T00:00:00"/>
    <n v="105900"/>
    <s v="INFRAESTRUCTURA"/>
    <m/>
    <d v="2020-07-31T00:00:00"/>
    <s v="2007-11"/>
    <s v="20"/>
    <s v="2020-06"/>
    <n v="1.1358442940450162"/>
    <n v="45433771.761800647"/>
    <n v="0"/>
    <d v="2027-11-04T00:00:00"/>
    <n v="7.2657534246575342"/>
    <n v="4.1522219311981093E-2"/>
    <n v="0"/>
    <n v="9.5000000000000001E-2"/>
    <s v="REMOTA"/>
    <x v="1"/>
    <n v="0"/>
  </r>
  <r>
    <n v="796"/>
    <d v="2008-05-28T00:00:00"/>
    <d v="2009-04-14T00:00:00"/>
    <s v="JUZGADO 17 LABORAL DE MEDELLÍN"/>
    <s v="05001310500220090032100"/>
    <s v="2019"/>
    <x v="1"/>
    <s v=" HORACIO DE JESUS BERRIO CASTAÑO"/>
    <s v="GLORIA CECILIA GALLEGO C."/>
    <n v="15803"/>
    <x v="2"/>
    <s v="FUERO SINDICAL"/>
    <s v="BAJO"/>
    <s v="BAJO"/>
    <s v="MEDIO   "/>
    <s v="BAJO"/>
    <n v="9.5000000000000001E-2"/>
    <x v="1"/>
    <n v="4200000"/>
    <n v="0"/>
    <x v="13"/>
    <n v="0"/>
    <s v="NO"/>
    <s v="NO"/>
    <n v="15"/>
    <s v="BEATRIZ ELENA PALACIO DE JIMENEZ"/>
    <n v="2019070003763"/>
    <d v="2019-07-16T00:00:00"/>
    <n v="105900"/>
    <s v="GESTION HUMANA Y DLLO ORGANIZACIONAL"/>
    <m/>
    <d v="2020-07-31T00:00:00"/>
    <s v="2008-05"/>
    <s v="15"/>
    <s v="2020-06"/>
    <n v="1.0752499054610822"/>
    <n v="4516049.6029365454"/>
    <n v="0"/>
    <d v="2023-05-25T00:00:00"/>
    <n v="2.8164383561643835"/>
    <n v="4.1522219311981093E-2"/>
    <n v="0"/>
    <n v="9.5000000000000001E-2"/>
    <s v="REMOTA"/>
    <x v="1"/>
    <n v="0"/>
  </r>
  <r>
    <n v="797"/>
    <d v="2009-10-01T00:00:00"/>
    <d v="2009-09-22T00:00:00"/>
    <s v="JUZGADO 4° LABORAL DE MEDELLÍN"/>
    <s v="05001310500420090090600"/>
    <s v="2019"/>
    <x v="1"/>
    <s v="JESUS HUMBERTO ROLDAN LÓPEZ"/>
    <s v="GLORIA CECILIA GALLEGO C."/>
    <n v="15803"/>
    <x v="2"/>
    <s v="REINTEGRO POR REESTRUCTURACIÓN"/>
    <s v="BAJO"/>
    <s v="BAJO"/>
    <s v="MEDIO   "/>
    <s v="BAJO"/>
    <n v="9.5000000000000001E-2"/>
    <x v="1"/>
    <n v="5150000"/>
    <n v="0"/>
    <x v="13"/>
    <n v="0"/>
    <s v="NO"/>
    <s v="NO"/>
    <n v="15"/>
    <s v="BEATRIZ ELENA PALACIO DE JIMENEZ"/>
    <n v="2019070003763"/>
    <d v="2019-07-16T00:00:00"/>
    <n v="105900"/>
    <s v="GESTION HUMANA Y DLLO ORGANIZACIONAL"/>
    <s v="a la espera de auto que ordene archivo"/>
    <d v="2020-07-31T00:00:00"/>
    <s v="2009-10"/>
    <s v="15"/>
    <s v="2020-06"/>
    <n v="1.0292717855541602"/>
    <n v="5300749.6956039248"/>
    <n v="0"/>
    <d v="2024-09-27T00:00:00"/>
    <n v="4.161643835616438"/>
    <n v="4.1522219311981093E-2"/>
    <n v="0"/>
    <n v="9.5000000000000001E-2"/>
    <s v="REMOTA"/>
    <x v="1"/>
    <n v="0"/>
  </r>
  <r>
    <n v="798"/>
    <d v="2011-03-08T00:00:00"/>
    <d v="2011-01-31T00:00:00"/>
    <s v="JUZGADO 14 LABORAL DE DESCONGESTIÓN"/>
    <s v="05001310500920110009200"/>
    <s v="2019"/>
    <x v="1"/>
    <s v=" HENRY ARBELAEZ ARIAS"/>
    <s v="GLORIA CECILIA GALLEGO C."/>
    <n v="15803"/>
    <x v="2"/>
    <s v="REINTEGRO POR REESTRUCTURACIÓN"/>
    <s v="BAJO"/>
    <s v="BAJO"/>
    <s v="MEDIO   "/>
    <s v="BAJO"/>
    <n v="9.5000000000000001E-2"/>
    <x v="1"/>
    <n v="9456000"/>
    <n v="0"/>
    <x v="13"/>
    <n v="0"/>
    <s v="NO"/>
    <s v="NO"/>
    <n v="15"/>
    <s v="BEATRIZ ELENA PALACIO DE JIMENEZ"/>
    <n v="2019070003763"/>
    <d v="2019-07-16T00:00:00"/>
    <n v="105900"/>
    <s v="GESTION HUMANA Y DLLO ORGANIZACIONAL"/>
    <m/>
    <d v="2020-07-31T00:00:00"/>
    <s v="2011-03"/>
    <s v="15"/>
    <s v="2020-06"/>
    <n v="0.97992544724956854"/>
    <n v="9266175.0291919205"/>
    <n v="0"/>
    <d v="2026-03-04T00:00:00"/>
    <n v="5.5945205479452058"/>
    <n v="4.1522219311981093E-2"/>
    <n v="0"/>
    <n v="9.5000000000000001E-2"/>
    <s v="REMOTA"/>
    <x v="1"/>
    <n v="0"/>
  </r>
  <r>
    <n v="799"/>
    <d v="2014-10-31T00:00:00"/>
    <d v="2014-06-10T00:00:00"/>
    <s v="TRIBUNAL ADTIVO DE ANTIOQUIA"/>
    <s v="05001233100020140001400"/>
    <s v="2019"/>
    <x v="0"/>
    <s v="HENRY MOSQUERA MOSQUERA"/>
    <s v="JORGE HUMBERTO VALERO RODRIGUEZ"/>
    <n v="44498"/>
    <x v="3"/>
    <s v="OTRAS"/>
    <s v="BAJO"/>
    <s v="BAJO"/>
    <s v="MEDIO   "/>
    <s v="BAJO"/>
    <n v="9.5000000000000001E-2"/>
    <x v="1"/>
    <n v="56660000"/>
    <n v="0"/>
    <x v="2"/>
    <n v="0"/>
    <s v="NO"/>
    <s v="NO"/>
    <n v="10"/>
    <s v="BEATRIZ ELENA PALACIO DE JIMENEZ"/>
    <n v="2019070003763"/>
    <d v="2019-07-16T00:00:00"/>
    <n v="105900"/>
    <s v="EDUCACION"/>
    <m/>
    <d v="2020-07-31T00:00:00"/>
    <s v="2014-10"/>
    <s v="10"/>
    <s v="2020-06"/>
    <n v="0.89197861147966029"/>
    <n v="50539508.126437552"/>
    <n v="0"/>
    <d v="2024-10-28T00:00:00"/>
    <n v="4.2465753424657535"/>
    <n v="4.1522219311981093E-2"/>
    <n v="0"/>
    <n v="9.5000000000000001E-2"/>
    <s v="REMOTA"/>
    <x v="1"/>
    <n v="0"/>
  </r>
  <r>
    <n v="800"/>
    <d v="2012-03-30T00:00:00"/>
    <d v="2011-11-30T00:00:00"/>
    <s v="TRIBUNAL ADTIVO DE ANTIOQUIA"/>
    <s v="05001233100020110188500"/>
    <s v="2019"/>
    <x v="0"/>
    <s v="SOCIEDAD ESTYMA S.A. Y CONASFALTO S.A."/>
    <s v="JOSÉ MIGUEL ARANGO ISAZA"/>
    <n v="63711"/>
    <x v="6"/>
    <s v="INCUMPLIMIENTO"/>
    <s v="MEDIO   "/>
    <s v="MEDIO   "/>
    <s v="ALTO"/>
    <s v="BAJO"/>
    <n v="0.39250000000000002"/>
    <x v="2"/>
    <n v="3189379337"/>
    <n v="0"/>
    <x v="2"/>
    <n v="0"/>
    <s v="NO"/>
    <s v="NO"/>
    <n v="10"/>
    <s v="BEATRIZ ELENA PALACIO DE JIMENEZ"/>
    <n v="2019070003763"/>
    <d v="2019-07-16T00:00:00"/>
    <n v="105900"/>
    <s v="INFRAESTRUCTURA"/>
    <m/>
    <d v="2020-07-31T00:00:00"/>
    <s v="2012-03"/>
    <s v="10"/>
    <s v="2020-06"/>
    <n v="0.94771081207215102"/>
    <n v="3022609281.4744086"/>
    <n v="0"/>
    <d v="2022-03-28T00:00:00"/>
    <n v="1.6575342465753424"/>
    <n v="4.1522219311981093E-2"/>
    <n v="0"/>
    <n v="0.39250000000000002"/>
    <s v="MEDIA"/>
    <x v="2"/>
    <n v="0"/>
  </r>
  <r>
    <n v="801"/>
    <d v="2013-02-14T00:00:00"/>
    <d v="2013-02-08T00:00:00"/>
    <s v="JUZGADO 27 ADTIVO ORAL DE MEDELLÍN"/>
    <s v="05001333302720130012300"/>
    <s v="2019"/>
    <x v="0"/>
    <s v="JAIME LEON SERNA GONZALEZ Y OTROS"/>
    <s v="DIEGO FERNANDO GRAJALES POSADA"/>
    <n v="116039"/>
    <x v="1"/>
    <s v="FALLA EN EL SERVICIO OTRAS CAUSAS"/>
    <s v="MEDIO   "/>
    <s v="BAJO"/>
    <s v="MEDIO   "/>
    <s v="BAJO"/>
    <n v="0.185"/>
    <x v="3"/>
    <n v="2181403142"/>
    <n v="0.4"/>
    <x v="2"/>
    <n v="0"/>
    <s v="NO"/>
    <s v="NO"/>
    <n v="10"/>
    <s v="BEATRIZ ELENA PALACIO DE JIMENEZ"/>
    <n v="2019070003763"/>
    <d v="2019-07-16T00:00:00"/>
    <n v="105900"/>
    <s v="INFRAESTRUCTURA"/>
    <m/>
    <d v="2020-07-31T00:00:00"/>
    <s v="2013-02"/>
    <s v="10"/>
    <s v="2020-06"/>
    <n v="0.93184862868713714"/>
    <n v="2032737526.4865122"/>
    <n v="813095010.59460497"/>
    <d v="2023-02-12T00:00:00"/>
    <n v="2.536986301369863"/>
    <n v="4.1522219311981093E-2"/>
    <n v="801547716.97721314"/>
    <n v="0.185"/>
    <s v="BAJA"/>
    <x v="2"/>
    <n v="801547716.97721314"/>
  </r>
  <r>
    <n v="802"/>
    <d v="1999-09-01T00:00:00"/>
    <d v="1999-06-21T00:00:00"/>
    <s v="TRIBUNAL ADTIVO DE ANTIOQUIA"/>
    <s v="05001233100019990248500"/>
    <s v="2019"/>
    <x v="0"/>
    <s v="ISABEL BELTRAN VIUDA DE GOMEZ"/>
    <s v="JOAQUIN JARAVA DEL CASTILLO"/>
    <n v="8417"/>
    <x v="1"/>
    <s v="FALLA EN EL SERVICIO OTRAS CAUSAS"/>
    <s v="ALTO"/>
    <s v="MEDIO   "/>
    <s v="MEDIO   "/>
    <s v="MEDIO   "/>
    <n v="0.6"/>
    <x v="0"/>
    <n v="302573356"/>
    <n v="1"/>
    <x v="4"/>
    <n v="302573356"/>
    <s v="NO"/>
    <s v="NO"/>
    <n v="25"/>
    <s v="BEATRIZ ELENA PALACIO DE JIMENEZ"/>
    <n v="2019070003763"/>
    <d v="2019-07-16T00:00:00"/>
    <n v="105900"/>
    <s v="INFRAESTRUCTURA"/>
    <m/>
    <d v="2020-07-31T00:00:00"/>
    <s v="1999-09"/>
    <s v="25"/>
    <s v="2020-06"/>
    <n v="1.8666180567102997"/>
    <n v="564788889.78903365"/>
    <n v="564788889.78903365"/>
    <d v="2024-08-25T00:00:00"/>
    <n v="4.0712328767123287"/>
    <n v="4.1522219311981093E-2"/>
    <n v="551972657.22674739"/>
    <n v="0.6"/>
    <s v="ALTA"/>
    <x v="0"/>
    <n v="302573356"/>
  </r>
  <r>
    <n v="803"/>
    <d v="1999-04-19T00:00:00"/>
    <d v="1998-12-18T00:00:00"/>
    <s v="TRIBUNAL ADTIVO DE ANTIOQUIA"/>
    <s v="05001233100019990009300"/>
    <s v="2019"/>
    <x v="0"/>
    <s v="CONCONCRETO INGENIEROS CIVILES S.A. "/>
    <s v="BERNARDITA PÉREZ RESTREPO"/>
    <n v="42618"/>
    <x v="6"/>
    <s v="INCUMPLIMIENTO"/>
    <s v="ALTO"/>
    <s v="MEDIO   "/>
    <s v="MEDIO   "/>
    <s v="MEDIO   "/>
    <n v="0.6"/>
    <x v="0"/>
    <n v="236747099"/>
    <n v="1"/>
    <x v="4"/>
    <n v="236747099"/>
    <s v="NO"/>
    <s v="NO"/>
    <n v="25"/>
    <s v="BEATRIZ ELENA PALACIO DE JIMENEZ"/>
    <n v="2019070003763"/>
    <d v="2019-07-16T00:00:00"/>
    <n v="105900"/>
    <s v="INFRAESTRUCTURA"/>
    <m/>
    <d v="2020-07-31T00:00:00"/>
    <s v="1999-04"/>
    <s v="25"/>
    <s v="2020-06"/>
    <n v="1.9022724517350693"/>
    <n v="450357484.45589519"/>
    <n v="450357484.45589519"/>
    <d v="2024-04-12T00:00:00"/>
    <n v="3.7013698630136984"/>
    <n v="4.1522219311981093E-2"/>
    <n v="441056705.61551815"/>
    <n v="0.6"/>
    <s v="ALTA"/>
    <x v="0"/>
    <n v="236747099"/>
  </r>
  <r>
    <n v="804"/>
    <d v="2002-12-12T00:00:00"/>
    <d v="2002-02-01T00:00:00"/>
    <s v="TRIBUNAL ADTIVO DE ANTIOQUIA"/>
    <s v="05001233100020020056800"/>
    <s v="2019"/>
    <x v="0"/>
    <s v="JAIME ALONSO  PIEDRAHITA CORREA"/>
    <s v="VICTOR ALEXANDER RINCÓN RUIZ"/>
    <n v="75394"/>
    <x v="0"/>
    <s v="REINTEGRO POR REESTRUCTURACIÓN"/>
    <s v="BAJO"/>
    <s v="BAJO"/>
    <s v="MEDIO   "/>
    <s v="BAJO"/>
    <n v="9.5000000000000001E-2"/>
    <x v="1"/>
    <n v="4072073"/>
    <n v="0"/>
    <x v="12"/>
    <n v="0"/>
    <s v="NO"/>
    <s v="NO"/>
    <n v="22"/>
    <s v="BEATRIZ ELENA PALACIO DE JIMENEZ"/>
    <n v="2019070003763"/>
    <d v="2019-07-16T00:00:00"/>
    <n v="105900"/>
    <s v="CONTRALORIA "/>
    <m/>
    <d v="2020-07-31T00:00:00"/>
    <s v="2002-12"/>
    <s v="22"/>
    <s v="2020-06"/>
    <n v="1.4702683296428154"/>
    <n v="5987039.9678936079"/>
    <n v="0"/>
    <d v="2024-12-06T00:00:00"/>
    <n v="4.353424657534247"/>
    <n v="4.1522219311981093E-2"/>
    <n v="0"/>
    <n v="9.5000000000000001E-2"/>
    <s v="REMOTA"/>
    <x v="1"/>
    <n v="0"/>
  </r>
  <r>
    <n v="805"/>
    <d v="2014-04-29T00:00:00"/>
    <d v="2014-03-27T00:00:00"/>
    <s v="TRIBUNAL ADTIVO DE ANTIOQUIA"/>
    <s v="05001233300020140059900"/>
    <s v="2019"/>
    <x v="0"/>
    <s v="JUSTINIANO MAZO LOPEZ"/>
    <s v="CARLOS AUGUSTO QUINTERO JIMENEZ"/>
    <n v="142129"/>
    <x v="0"/>
    <s v="PENSIÓN DE SOBREVIVIENTES"/>
    <s v="ALTO"/>
    <s v="MEDIO   "/>
    <s v="BAJO"/>
    <s v="BAJO"/>
    <n v="0.39750000000000002"/>
    <x v="2"/>
    <n v="50953726"/>
    <n v="1"/>
    <x v="2"/>
    <n v="0"/>
    <s v="NO"/>
    <s v="NO"/>
    <n v="12"/>
    <s v="BEATRIZ ELENA PALACIO DE JIMENEZ"/>
    <n v="2019070003763"/>
    <d v="2019-07-16T00:00:00"/>
    <n v="105900"/>
    <s v="EDUCACION"/>
    <m/>
    <d v="2020-07-31T00:00:00"/>
    <s v="2014-04"/>
    <s v="12"/>
    <s v="2020-06"/>
    <n v="0.90302046279467518"/>
    <n v="46012257.233633071"/>
    <n v="46012257.233633071"/>
    <d v="2026-04-26T00:00:00"/>
    <n v="5.7397260273972606"/>
    <n v="4.1522219311981093E-2"/>
    <n v="44547115.226183422"/>
    <n v="0.39750000000000002"/>
    <s v="MEDIA"/>
    <x v="2"/>
    <n v="44547115.226183422"/>
  </r>
  <r>
    <n v="806"/>
    <d v="2013-04-09T00:00:00"/>
    <d v="2014-12-01T00:00:00"/>
    <s v="JUZGADO 22 ADTIVO ORAL DE MEDELLÍN"/>
    <s v="05001333302220140017500"/>
    <s v="2019"/>
    <x v="0"/>
    <s v="JORGE AUGUSTO GOMEZ ZAMBRANO"/>
    <s v="JORGE EDUARDO FONSECA ECHEVERRI"/>
    <n v="145103"/>
    <x v="1"/>
    <s v="OTRAS"/>
    <s v="BAJO"/>
    <s v="BAJO"/>
    <s v="MEDIO   "/>
    <s v="BAJO"/>
    <n v="9.5000000000000001E-2"/>
    <x v="1"/>
    <n v="660865309"/>
    <n v="0"/>
    <x v="2"/>
    <n v="0"/>
    <s v="NO"/>
    <s v="NO"/>
    <n v="12"/>
    <s v="BEATRIZ ELENA PALACIO DE JIMENEZ"/>
    <n v="2019070003763"/>
    <d v="2019-07-16T00:00:00"/>
    <n v="105900"/>
    <s v="GOBIERNO"/>
    <m/>
    <d v="2020-07-31T00:00:00"/>
    <s v="2013-04"/>
    <s v="12"/>
    <s v="2020-06"/>
    <n v="0.92758915786922391"/>
    <n v="613011495.44029438"/>
    <n v="0"/>
    <d v="2025-04-06T00:00:00"/>
    <n v="4.6849315068493151"/>
    <n v="4.1522219311981093E-2"/>
    <n v="0"/>
    <n v="9.5000000000000001E-2"/>
    <s v="REMOTA"/>
    <x v="1"/>
    <n v="0"/>
  </r>
  <r>
    <n v="807"/>
    <d v="2014-07-09T00:00:00"/>
    <d v="2014-04-24T00:00:00"/>
    <s v="JUZGADO 22 ADTIVO ORAL DE MEDELLÍN"/>
    <s v="05001333302220140049700"/>
    <s v="2019"/>
    <x v="0"/>
    <s v="BEATRIZ ELENA SIERRA GOEZ"/>
    <s v="JOSÉ LUIS VIVEROS ABISAMBRA"/>
    <n v="22592"/>
    <x v="1"/>
    <s v="OTRAS"/>
    <s v="BAJO"/>
    <s v="BAJO"/>
    <s v="MEDIO   "/>
    <s v="BAJO"/>
    <n v="9.5000000000000001E-2"/>
    <x v="1"/>
    <n v="546273252"/>
    <n v="0"/>
    <x v="2"/>
    <n v="0"/>
    <s v="NO"/>
    <s v="NO"/>
    <n v="12"/>
    <s v="BEATRIZ ELENA PALACIO DE JIMENEZ"/>
    <n v="2019070003763"/>
    <d v="2019-07-16T00:00:00"/>
    <n v="105900"/>
    <s v="GOBIERNO"/>
    <m/>
    <d v="2020-07-31T00:00:00"/>
    <s v="2014-07"/>
    <s v="12"/>
    <s v="2020-06"/>
    <n v="0.89647995697306138"/>
    <n v="489723021.44849432"/>
    <n v="0"/>
    <d v="2026-07-06T00:00:00"/>
    <n v="5.934246575342466"/>
    <n v="4.1522219311981093E-2"/>
    <n v="0"/>
    <n v="9.5000000000000001E-2"/>
    <s v="REMOTA"/>
    <x v="1"/>
    <n v="0"/>
  </r>
  <r>
    <n v="808"/>
    <d v="2014-07-31T00:00:00"/>
    <d v="2015-03-05T00:00:00"/>
    <s v="JUZGADO 29 ADTIVO ORAL DE MEDELLÍN"/>
    <s v="05001333302920140025600"/>
    <s v="2019"/>
    <x v="0"/>
    <s v="SANDRA MILENA PANIAGUA CASTAÑEDA Y OTROS"/>
    <s v="JOSÉ LUIS VIVEROS ABISAMBRA"/>
    <n v="22592"/>
    <x v="1"/>
    <s v="FALLA EN EL SERVICIO OTRAS CAUSAS"/>
    <s v="BAJO"/>
    <s v="BAJO"/>
    <s v="BAJO"/>
    <s v="BAJO"/>
    <n v="0.05"/>
    <x v="1"/>
    <n v="808558511"/>
    <n v="0"/>
    <x v="2"/>
    <n v="0"/>
    <s v="NO"/>
    <s v="NO"/>
    <n v="12"/>
    <s v="BEATRIZ ELENA PALACIO DE JIMENEZ"/>
    <n v="2019070003763"/>
    <d v="2019-07-16T00:00:00"/>
    <n v="105900"/>
    <s v="GOBIERNO"/>
    <m/>
    <d v="2020-07-31T00:00:00"/>
    <s v="2014-07"/>
    <s v="12"/>
    <s v="2020-06"/>
    <n v="0.89647995697306138"/>
    <n v="724856499.15148258"/>
    <n v="0"/>
    <d v="2026-07-28T00:00:00"/>
    <n v="5.9945205479452053"/>
    <n v="4.1522219311981093E-2"/>
    <n v="0"/>
    <n v="0.05"/>
    <s v="REMOTA"/>
    <x v="1"/>
    <n v="0"/>
  </r>
  <r>
    <n v="809"/>
    <d v="2015-01-29T00:00:00"/>
    <d v="2014-11-10T00:00:00"/>
    <s v="JUZGADO 28 ADTIVO ORAL DE MEDELLÍN"/>
    <s v="05001333302820140164100"/>
    <s v="2019"/>
    <x v="0"/>
    <s v="HERNANDO DE JESUS DOMINGUEZ RAMIREZ"/>
    <s v="ALBEIRO FERNANDEZ OCHOA"/>
    <n v="96446"/>
    <x v="3"/>
    <s v="PENSIÓN DE SOBREVIVIENTES"/>
    <s v="BAJO"/>
    <s v="BAJO"/>
    <s v="MEDIO   "/>
    <s v="BAJO"/>
    <n v="9.5000000000000001E-2"/>
    <x v="1"/>
    <n v="125000000"/>
    <n v="0"/>
    <x v="2"/>
    <n v="0"/>
    <s v="NO"/>
    <s v="NO"/>
    <n v="12"/>
    <s v="BEATRIZ ELENA PALACIO DE JIMENEZ"/>
    <n v="2019070003763"/>
    <d v="2019-07-16T00:00:00"/>
    <n v="105900"/>
    <s v="EDUCACION"/>
    <m/>
    <d v="2020-07-31T00:00:00"/>
    <s v="2015-01"/>
    <s v="12"/>
    <s v="2020-06"/>
    <n v="0.88274698887786718"/>
    <n v="110343373.6097334"/>
    <n v="0"/>
    <d v="2027-01-26T00:00:00"/>
    <n v="6.493150684931507"/>
    <n v="4.1522219311981093E-2"/>
    <n v="0"/>
    <n v="9.5000000000000001E-2"/>
    <s v="REMOTA"/>
    <x v="1"/>
    <n v="0"/>
  </r>
  <r>
    <n v="810"/>
    <d v="2015-05-04T00:00:00"/>
    <d v="2015-04-24T00:00:00"/>
    <s v="JUZGADO 07 ADTIVO ORAL DE MEDELLÍN"/>
    <s v="05001333300720150049000"/>
    <s v="2019"/>
    <x v="0"/>
    <s v="DARIO DE J. HINCAPIÉ CARDONA Y OTROS"/>
    <s v="RUBEN DARÍO MUÑOZ PULGARIN"/>
    <n v="73699"/>
    <x v="1"/>
    <s v="OTRAS"/>
    <s v="BAJO"/>
    <s v="BAJO"/>
    <s v="MEDIO   "/>
    <s v="BAJO"/>
    <n v="9.5000000000000001E-2"/>
    <x v="1"/>
    <n v="82417000"/>
    <n v="0"/>
    <x v="0"/>
    <n v="0"/>
    <s v="NO"/>
    <s v="NO"/>
    <n v="12"/>
    <s v="BEATRIZ ELENA PALACIO DE JIMENEZ"/>
    <n v="2019070003763"/>
    <d v="2019-07-16T00:00:00"/>
    <n v="105900"/>
    <s v="HACIENDA "/>
    <m/>
    <d v="2020-07-31T00:00:00"/>
    <s v="2015-05"/>
    <s v="12"/>
    <s v="2020-06"/>
    <n v="0.86073201793714027"/>
    <n v="70938950.722325295"/>
    <n v="0"/>
    <d v="2027-05-01T00:00:00"/>
    <n v="6.7534246575342465"/>
    <n v="4.1522219311981093E-2"/>
    <n v="0"/>
    <n v="9.5000000000000001E-2"/>
    <s v="REMOTA"/>
    <x v="1"/>
    <n v="0"/>
  </r>
  <r>
    <n v="811"/>
    <d v="2015-05-04T00:00:00"/>
    <d v="2015-04-10T00:00:00"/>
    <s v="JUZGADO 07 ADTIVO ORAL DE MEDELLÍN"/>
    <s v="05001333300720150038600"/>
    <s v="2019"/>
    <x v="0"/>
    <s v="VALERYN GÓMEZ MORENO Y OTROS"/>
    <s v="MARÍA EUGENIA JIMENEZ VARGAS"/>
    <n v="148240"/>
    <x v="1"/>
    <s v="ACCIDENTE DE TRANSITO"/>
    <s v="BAJO"/>
    <s v="BAJO"/>
    <s v="MEDIO   "/>
    <s v="BAJO"/>
    <n v="9.5000000000000001E-2"/>
    <x v="1"/>
    <n v="284020280"/>
    <n v="0"/>
    <x v="2"/>
    <n v="0"/>
    <s v="NO"/>
    <s v="NO"/>
    <n v="12"/>
    <s v="BEATRIZ ELENA PALACIO DE JIMENEZ"/>
    <n v="2019070003763"/>
    <d v="2019-07-16T00:00:00"/>
    <n v="105900"/>
    <s v="INFRAESTRUCTURA"/>
    <m/>
    <d v="2020-07-31T00:00:00"/>
    <s v="2015-05"/>
    <s v="12"/>
    <s v="2020-06"/>
    <n v="0.86073201793714027"/>
    <n v="244465348.73947161"/>
    <n v="0"/>
    <d v="2027-05-01T00:00:00"/>
    <n v="6.7534246575342465"/>
    <n v="4.1522219311981093E-2"/>
    <n v="0"/>
    <n v="9.5000000000000001E-2"/>
    <s v="REMOTA"/>
    <x v="1"/>
    <n v="0"/>
  </r>
  <r>
    <n v="812"/>
    <d v="2015-08-14T00:00:00"/>
    <d v="2014-02-24T00:00:00"/>
    <s v="JUZGADO 004 ADTIVO ORAL DE MEDELLÍN"/>
    <s v="05001333300420140021500"/>
    <s v="2019"/>
    <x v="0"/>
    <s v="INMOBILIARIA Y CIA LTDA"/>
    <s v="JUAN PABLO MOLINA ALVAREZ"/>
    <n v="88559"/>
    <x v="3"/>
    <s v="OTRAS"/>
    <s v="BAJO"/>
    <s v="BAJO"/>
    <s v="MEDIO   "/>
    <s v="BAJO"/>
    <n v="9.5000000000000001E-2"/>
    <x v="1"/>
    <n v="57466447"/>
    <n v="0"/>
    <x v="2"/>
    <n v="0"/>
    <s v="NO"/>
    <s v="NO"/>
    <n v="12"/>
    <s v="BEATRIZ ELENA PALACIO DE JIMENEZ"/>
    <n v="2019070003763"/>
    <d v="2019-07-16T00:00:00"/>
    <n v="105900"/>
    <s v="HACIENDA "/>
    <m/>
    <d v="2020-07-31T00:00:00"/>
    <s v="2015-08"/>
    <s v="12"/>
    <s v="2020-06"/>
    <n v="0.85413954863106623"/>
    <n v="49084365.102011092"/>
    <n v="0"/>
    <d v="2027-08-11T00:00:00"/>
    <n v="7.0328767123287674"/>
    <n v="4.1522219311981093E-2"/>
    <n v="0"/>
    <n v="9.5000000000000001E-2"/>
    <s v="REMOTA"/>
    <x v="1"/>
    <n v="0"/>
  </r>
  <r>
    <n v="813"/>
    <d v="2015-08-03T00:00:00"/>
    <d v="2015-06-22T00:00:00"/>
    <s v="TRIBUNAL ADTIVO DE ANTIOQUIA"/>
    <s v="05001233300020150127200"/>
    <s v="2019"/>
    <x v="0"/>
    <s v="PALACIO SANCHEZ S.A.S."/>
    <s v="JORGE ANDRES LONDOÑO CORREA"/>
    <n v="188752"/>
    <x v="3"/>
    <s v="OTRAS"/>
    <s v="MEDIO   "/>
    <s v="MEDIO   "/>
    <s v="MEDIO   "/>
    <s v="MEDIO   "/>
    <n v="0.5"/>
    <x v="2"/>
    <n v="268669630"/>
    <n v="0"/>
    <x v="0"/>
    <n v="0"/>
    <s v="NO"/>
    <s v="NO"/>
    <n v="12"/>
    <s v="BEATRIZ ELENA PALACIO DE JIMENEZ"/>
    <n v="2019070003763"/>
    <d v="2019-07-16T00:00:00"/>
    <n v="105900"/>
    <s v="INFRAESTRUCTURA"/>
    <m/>
    <d v="2020-07-31T00:00:00"/>
    <s v="2015-08"/>
    <s v="12"/>
    <s v="2020-06"/>
    <n v="0.85413954863106623"/>
    <n v="229481356.49907556"/>
    <n v="0"/>
    <d v="2027-07-31T00:00:00"/>
    <n v="7.0027397260273974"/>
    <n v="4.1522219311981093E-2"/>
    <n v="0"/>
    <n v="0.5"/>
    <s v="MEDIA"/>
    <x v="2"/>
    <n v="0"/>
  </r>
  <r>
    <n v="814"/>
    <d v="2013-06-13T00:00:00"/>
    <d v="2013-05-16T00:00:00"/>
    <s v="JUZGADO 28 ADTIVO ORAL DE MEDELLÍN"/>
    <s v="05001333302820130045000"/>
    <s v="2019"/>
    <x v="0"/>
    <s v="RUTH MARY GALVIS GALLEGO Y OTROS"/>
    <s v="RAFAEL IVAN TORO GUTIERREZ"/>
    <n v="191371"/>
    <x v="7"/>
    <s v="OTRAS"/>
    <s v="BAJO"/>
    <s v="BAJO"/>
    <s v="MEDIO   "/>
    <s v="BAJO"/>
    <n v="9.5000000000000001E-2"/>
    <x v="1"/>
    <n v="802117050"/>
    <n v="0"/>
    <x v="0"/>
    <n v="0"/>
    <s v="NO"/>
    <s v="NO"/>
    <n v="12"/>
    <s v="BEATRIZ ELENA PALACIO DE JIMENEZ"/>
    <n v="2019070003763"/>
    <d v="2019-07-16T00:00:00"/>
    <n v="105900"/>
    <s v="PLANEACION"/>
    <m/>
    <d v="2020-07-31T00:00:00"/>
    <s v="2013-06"/>
    <s v="12"/>
    <s v="2020-06"/>
    <n v="0.92284387796387113"/>
    <n v="740228809.0029403"/>
    <n v="0"/>
    <d v="2025-06-10T00:00:00"/>
    <n v="4.8630136986301373"/>
    <n v="4.1522219311981093E-2"/>
    <n v="0"/>
    <n v="9.5000000000000001E-2"/>
    <s v="REMOTA"/>
    <x v="1"/>
    <n v="0"/>
  </r>
  <r>
    <n v="815"/>
    <d v="2015-08-25T00:00:00"/>
    <d v="2014-10-28T00:00:00"/>
    <s v="JUZGADO 11 ADTIVO ORAL DE MEDELLÍN"/>
    <s v="05001333301120140089900"/>
    <s v="2019"/>
    <x v="0"/>
    <s v="DISTRACOM S.A."/>
    <s v="NATALIA CADAVID MEJÍA"/>
    <n v="168838"/>
    <x v="3"/>
    <s v="IMPUESTOS"/>
    <s v="ALTO"/>
    <s v="ALTO"/>
    <s v="MEDIO   "/>
    <s v="ALTO"/>
    <n v="0.95000000000000007"/>
    <x v="0"/>
    <n v="10338850"/>
    <n v="1"/>
    <x v="2"/>
    <n v="0"/>
    <s v="NO"/>
    <s v="NO"/>
    <n v="12"/>
    <s v="BEATRIZ ELENA PALACIO DE JIMENEZ"/>
    <n v="2019070003763"/>
    <d v="2019-07-16T00:00:00"/>
    <n v="105900"/>
    <s v="HACIENDA "/>
    <m/>
    <d v="2020-07-31T00:00:00"/>
    <s v="2015-08"/>
    <s v="12"/>
    <s v="2020-06"/>
    <n v="0.85413954863106623"/>
    <n v="8830820.6723642983"/>
    <n v="8830820.6723642983"/>
    <d v="2027-08-22T00:00:00"/>
    <n v="7.0630136986301366"/>
    <n v="4.1522219311981093E-2"/>
    <n v="8486077.3876546808"/>
    <n v="0.95000000000000007"/>
    <s v="ALTA"/>
    <x v="0"/>
    <n v="8486077.3876546808"/>
  </r>
  <r>
    <n v="816"/>
    <d v="2015-10-20T00:00:00"/>
    <d v="2015-06-18T00:00:00"/>
    <s v="TRIBUNAL ADTIVO DE ANTIOQUIA"/>
    <s v="05001233300020150125800"/>
    <s v="2019"/>
    <x v="0"/>
    <s v="FRIGORÍFICO DEL CAUCA S.A.S."/>
    <s v="JORGE ANDRÉS LONDOÑO CORREA "/>
    <s v="188.752"/>
    <x v="3"/>
    <s v="IMPUESTOS"/>
    <s v="MEDIO   "/>
    <s v="MEDIO   "/>
    <s v="MEDIO   "/>
    <s v="MEDIO   "/>
    <n v="0.5"/>
    <x v="2"/>
    <n v="206347400"/>
    <n v="0"/>
    <x v="1"/>
    <n v="0"/>
    <s v="NO"/>
    <s v="NO"/>
    <n v="12"/>
    <s v="BEATRIZ ELENA PALACIO DE JIMENEZ"/>
    <n v="2019070003763"/>
    <d v="2019-07-16T00:00:00"/>
    <n v="105900"/>
    <s v="INFRAESTRUCTURA"/>
    <m/>
    <d v="2020-07-31T00:00:00"/>
    <s v="2015-10"/>
    <s v="12"/>
    <s v="2020-06"/>
    <n v="0.84232546730647351"/>
    <n v="173811670.13247582"/>
    <n v="0"/>
    <d v="2027-10-17T00:00:00"/>
    <n v="7.2164383561643834"/>
    <n v="4.1522219311981093E-2"/>
    <n v="0"/>
    <n v="0.5"/>
    <s v="MEDIA"/>
    <x v="2"/>
    <n v="0"/>
  </r>
  <r>
    <n v="817"/>
    <d v="2015-10-29T00:00:00"/>
    <d v="2015-06-04T00:00:00"/>
    <s v="JUZGADO 14 ADMTIVO DE MEDELLÍN"/>
    <s v="05001333301420150036100"/>
    <s v="2019"/>
    <x v="0"/>
    <s v="DORA ESTHER DEOSSA CASAS"/>
    <s v="HERNAN DARIO ZAPATA LONDOÑO"/>
    <n v="108371"/>
    <x v="0"/>
    <s v="OTRAS"/>
    <s v="BAJO"/>
    <s v="BAJO"/>
    <s v="BAJO"/>
    <s v="BAJO"/>
    <n v="0.05"/>
    <x v="1"/>
    <n v="2275000"/>
    <n v="0"/>
    <x v="2"/>
    <n v="0"/>
    <s v="NO"/>
    <s v="NO"/>
    <n v="12"/>
    <s v="BEATRIZ ELENA PALACIO DE JIMENEZ"/>
    <n v="2019070003763"/>
    <d v="2019-07-16T00:00:00"/>
    <n v="105900"/>
    <s v="EDUCACION"/>
    <m/>
    <d v="2020-07-31T00:00:00"/>
    <s v="2015-10"/>
    <s v="12"/>
    <s v="2020-06"/>
    <n v="0.84232546730647351"/>
    <n v="1916290.4381222273"/>
    <n v="0"/>
    <d v="2027-10-26T00:00:00"/>
    <n v="7.2410958904109588"/>
    <n v="4.1522219311981093E-2"/>
    <n v="0"/>
    <n v="0.05"/>
    <s v="REMOTA"/>
    <x v="1"/>
    <n v="0"/>
  </r>
  <r>
    <n v="818"/>
    <d v="2012-03-23T00:00:00"/>
    <d v="2012-01-12T00:00:00"/>
    <s v="JUZGADO 14 LABORAL DEL CIRCUITO DE MEDELLÍN"/>
    <s v="05001310501420120023400"/>
    <s v="2019"/>
    <x v="1"/>
    <s v="ALEIDA PATRICIA AVENDAÑO ZAPATA"/>
    <s v="LUZ FABIOLA CASTRILLÓN CASTRILLÓN"/>
    <s v="119.622"/>
    <x v="2"/>
    <s v="OTRAS"/>
    <s v="BAJO"/>
    <s v="BAJO"/>
    <s v="BAJO"/>
    <s v="MEDIO   "/>
    <n v="0.20749999999999999"/>
    <x v="3"/>
    <n v="69795449"/>
    <n v="0"/>
    <x v="1"/>
    <n v="0"/>
    <s v="NO"/>
    <s v="NO"/>
    <n v="12"/>
    <s v="BEATRIZ ELENA PALACIO DE JIMENEZ"/>
    <n v="2019070003763"/>
    <d v="2019-07-16T00:00:00"/>
    <n v="105900"/>
    <s v="MANA"/>
    <m/>
    <d v="2020-07-31T00:00:00"/>
    <s v="2012-03"/>
    <s v="12"/>
    <s v="2020-06"/>
    <n v="0.94771081207215102"/>
    <n v="66145901.650730401"/>
    <n v="0"/>
    <d v="2024-03-20T00:00:00"/>
    <n v="3.6383561643835618"/>
    <n v="4.1522219311981093E-2"/>
    <n v="0"/>
    <n v="0.20749999999999999"/>
    <s v="BAJA"/>
    <x v="2"/>
    <n v="0"/>
  </r>
  <r>
    <n v="819"/>
    <d v="2009-09-21T00:00:00"/>
    <d v="2009-05-21T00:00:00"/>
    <s v="CONSEJO DE ESTADO - SECCIÓN TERCERA"/>
    <s v="05001233100020090120800"/>
    <s v="2019"/>
    <x v="0"/>
    <s v="FUNDACIÓN SAN SEBASTIAN DE URABA"/>
    <s v="DIANA PATRICIA AGUDELO BEDOYA"/>
    <n v="146268"/>
    <x v="0"/>
    <s v="RECONOCIMIENTO Y PAGO DE OTRAS PRESTACIONES SALARIALES, SOLCIALES Y SALARIOS"/>
    <s v="ALTO"/>
    <s v="MEDIO   "/>
    <s v="MEDIO   "/>
    <s v="MEDIO   "/>
    <n v="0.6"/>
    <x v="0"/>
    <n v="468486028"/>
    <n v="1"/>
    <x v="14"/>
    <n v="0"/>
    <s v="NO"/>
    <s v="NO"/>
    <n v="12"/>
    <s v="BEATRIZ ELENA PALACIO DE JIMENEZ"/>
    <n v="2019070003763"/>
    <d v="2019-07-16T00:00:00"/>
    <n v="105900"/>
    <s v="EDUCACION"/>
    <s v="pendiente de un incidente a cargo del demandante"/>
    <d v="2020-07-31T00:00:00"/>
    <s v="2009-09"/>
    <s v="12"/>
    <s v="2020-06"/>
    <n v="1.0279574761108587"/>
    <n v="481583714.93608111"/>
    <n v="481583714.93608111"/>
    <d v="2021-09-18T00:00:00"/>
    <n v="1.1342465753424658"/>
    <n v="4.1522219311981093E-2"/>
    <n v="478513884.19743598"/>
    <n v="0.6"/>
    <s v="ALTA"/>
    <x v="0"/>
    <n v="478513884.19743598"/>
  </r>
  <r>
    <n v="820"/>
    <d v="2015-11-11T00:00:00"/>
    <d v="2015-10-02T00:00:00"/>
    <s v="JUZGADO 19 ADMTIVO DE MEDELLÍN"/>
    <s v="05001333301920150114900"/>
    <s v="2019"/>
    <x v="0"/>
    <s v="GILDARDO ALONSO ZABALA RODRIGUEZ"/>
    <s v="CARLOS ALBERTO BALLESTEROS BARÓN"/>
    <s v="33.513"/>
    <x v="0"/>
    <s v="PRIMA DE SERVICIOS"/>
    <s v="BAJO"/>
    <s v="BAJO"/>
    <s v="BAJO"/>
    <s v="BAJO"/>
    <n v="0.05"/>
    <x v="1"/>
    <n v="892600"/>
    <n v="0"/>
    <x v="2"/>
    <n v="0"/>
    <s v="NO"/>
    <s v="NO"/>
    <n v="12"/>
    <s v="BEATRIZ ELENA PALACIO DE JIMENEZ"/>
    <n v="2019070003763"/>
    <d v="2019-07-16T00:00:00"/>
    <n v="105900"/>
    <s v="EDUCACION"/>
    <m/>
    <d v="2020-07-31T00:00:00"/>
    <s v="2015-11"/>
    <s v="12"/>
    <s v="2020-06"/>
    <n v="0.83727667088522129"/>
    <n v="747353.15643214853"/>
    <n v="0"/>
    <d v="2027-11-08T00:00:00"/>
    <n v="7.2767123287671236"/>
    <n v="4.1522219311981093E-2"/>
    <n v="0"/>
    <n v="0.05"/>
    <s v="REMOTA"/>
    <x v="1"/>
    <n v="0"/>
  </r>
  <r>
    <n v="821"/>
    <d v="2016-06-14T00:00:00"/>
    <d v="2016-02-18T00:00:00"/>
    <s v="JUZGADO 33 ADMTIVO DE MEDELLÍN"/>
    <s v="05001333303320160033600"/>
    <s v="2019"/>
    <x v="0"/>
    <s v="JORGE ENRIQUE CAÑAS GIRALDO"/>
    <s v="LEIDY PATRICIA LÓPEZ MONSALVE"/>
    <s v="165.757"/>
    <x v="3"/>
    <s v="INCENTIVO ANTIGÜEDAD"/>
    <s v="BAJO"/>
    <s v="BAJO"/>
    <s v="BAJO"/>
    <s v="BAJO"/>
    <n v="0.05"/>
    <x v="1"/>
    <n v="7448813"/>
    <n v="0"/>
    <x v="2"/>
    <n v="0"/>
    <s v="NO"/>
    <s v="NO"/>
    <n v="10"/>
    <s v="BEATRIZ ELENA PALACIO DE JIMENEZ"/>
    <n v="2019070003763"/>
    <d v="2019-07-16T00:00:00"/>
    <n v="105900"/>
    <s v="GESTION HUMANA Y DLLO ORGANIZACIONAL"/>
    <m/>
    <d v="2020-07-31T00:00:00"/>
    <s v="2016-06"/>
    <s v="10"/>
    <s v="2020-06"/>
    <n v="0.79172380492187922"/>
    <n v="5897402.5705115581"/>
    <n v="0"/>
    <d v="2026-06-12T00:00:00"/>
    <n v="5.8684931506849312"/>
    <n v="4.1522219311981093E-2"/>
    <n v="0"/>
    <n v="0.05"/>
    <s v="REMOTA"/>
    <x v="1"/>
    <n v="0"/>
  </r>
  <r>
    <n v="822"/>
    <d v="2016-06-03T00:00:00"/>
    <d v="2015-11-30T00:00:00"/>
    <s v="JUZGADO 30 ADMTIVO DE MEDELLÍN"/>
    <s v="05001333303020150130100"/>
    <s v="2019"/>
    <x v="0"/>
    <s v="GUILLERMO ARTURO PARRA SALAZAR"/>
    <s v="FRANCISCO GOMEZ ARISTIZABAL"/>
    <s v="42.571"/>
    <x v="3"/>
    <s v="RELIQUIDACIÓN DE LA PENSIÓN"/>
    <s v="BAJO"/>
    <s v="BAJO"/>
    <s v="MEDIO   "/>
    <s v="BAJO"/>
    <n v="9.5000000000000001E-2"/>
    <x v="1"/>
    <n v="3883518"/>
    <n v="0"/>
    <x v="2"/>
    <n v="0"/>
    <s v="NO"/>
    <s v="NO"/>
    <n v="10"/>
    <s v="BEATRIZ ELENA PALACIO DE JIMENEZ"/>
    <n v="2019070003763"/>
    <d v="2019-07-16T00:00:00"/>
    <n v="105900"/>
    <s v="GESTION HUMANA Y DLLO ORGANIZACIONAL"/>
    <m/>
    <d v="2020-07-31T00:00:00"/>
    <s v="2016-06"/>
    <s v="10"/>
    <s v="2020-06"/>
    <n v="0.79172380492187922"/>
    <n v="3074673.6474426067"/>
    <n v="0"/>
    <d v="2026-06-01T00:00:00"/>
    <n v="5.838356164383562"/>
    <n v="4.1522219311981093E-2"/>
    <n v="0"/>
    <n v="9.5000000000000001E-2"/>
    <s v="REMOTA"/>
    <x v="1"/>
    <n v="0"/>
  </r>
  <r>
    <n v="823"/>
    <d v="2016-06-10T00:00:00"/>
    <d v="2016-06-03T00:00:00"/>
    <s v="JUZGADO 03 ADMTIVO DE MEDELLÍN"/>
    <s v="05001333300320160056400"/>
    <s v="2019"/>
    <x v="0"/>
    <s v="BEATRIZ ELENA OSPINA MONTOYA"/>
    <s v="CARLOS ALBERTO BALLESTEROS BARÓN"/>
    <s v="33.513"/>
    <x v="3"/>
    <s v="INCENTIVO ANTIGÜEDAD"/>
    <s v="BAJO"/>
    <s v="BAJO"/>
    <s v="BAJO"/>
    <s v="BAJO"/>
    <n v="0.05"/>
    <x v="1"/>
    <n v="2022409"/>
    <n v="0"/>
    <x v="12"/>
    <n v="0"/>
    <s v="NO"/>
    <s v="NO"/>
    <n v="10"/>
    <s v="BEATRIZ ELENA PALACIO DE JIMENEZ"/>
    <n v="2019070003763"/>
    <d v="2019-07-16T00:00:00"/>
    <n v="105900"/>
    <s v="GESTION HUMANA Y DLLO ORGANIZACIONAL"/>
    <s v="sentencia de segunda instancia del 4 de febrero de 2020, favorable "/>
    <d v="2020-07-31T00:00:00"/>
    <s v="2016-06"/>
    <s v="10"/>
    <s v="2020-06"/>
    <n v="0.79172380492187922"/>
    <n v="1601189.3485882529"/>
    <n v="0"/>
    <d v="2026-06-08T00:00:00"/>
    <n v="5.8575342465753426"/>
    <n v="4.1522219311981093E-2"/>
    <n v="0"/>
    <n v="0.05"/>
    <s v="REMOTA"/>
    <x v="1"/>
    <n v="0"/>
  </r>
  <r>
    <n v="824"/>
    <d v="2016-07-13T00:00:00"/>
    <d v="2016-07-08T00:00:00"/>
    <s v="JUZGADO 11 ADMTIVO DE MEDELLÍN"/>
    <s v="05001333301120160053800"/>
    <s v="2019"/>
    <x v="0"/>
    <s v="LUIS FELIPE HIGUITA SUAREZ"/>
    <s v="LEIDY PATRICIA LÓPEZ MONSALVE"/>
    <s v="165.757"/>
    <x v="3"/>
    <s v="INCENTIVO ANTIGÜEDAD"/>
    <s v="BAJO"/>
    <s v="BAJO"/>
    <s v="BAJO"/>
    <s v="BAJO"/>
    <n v="0.05"/>
    <x v="1"/>
    <n v="769814"/>
    <n v="0"/>
    <x v="2"/>
    <n v="0"/>
    <s v="NO"/>
    <s v="NO"/>
    <n v="10"/>
    <s v="BEATRIZ ELENA PALACIO DE JIMENEZ"/>
    <n v="2019070003763"/>
    <d v="2019-07-16T00:00:00"/>
    <n v="105900"/>
    <s v="SSSPSA"/>
    <m/>
    <d v="2020-07-31T00:00:00"/>
    <s v="2016-07"/>
    <s v="10"/>
    <s v="2020-06"/>
    <n v="0.78762830642941495"/>
    <n v="606327.29708565364"/>
    <n v="0"/>
    <d v="2026-07-11T00:00:00"/>
    <n v="5.9479452054794519"/>
    <n v="4.1522219311981093E-2"/>
    <n v="0"/>
    <n v="0.05"/>
    <s v="REMOTA"/>
    <x v="1"/>
    <n v="0"/>
  </r>
  <r>
    <n v="825"/>
    <d v="2016-08-12T00:00:00"/>
    <d v="2016-08-08T00:00:00"/>
    <s v="JUZGADO 18 ADMTIVO DE MEDELLÍN"/>
    <s v="05001333301820160064700"/>
    <s v="2019"/>
    <x v="0"/>
    <s v="ALBA MARINA GIRÓN LÓPEZ"/>
    <s v="FREDY ALONSO PELAEZ GÓMEZ"/>
    <s v="97.371"/>
    <x v="3"/>
    <s v="INCENTIVO ANTIGÜEDAD"/>
    <s v="BAJO"/>
    <s v="BAJO"/>
    <s v="BAJO"/>
    <s v="BAJO"/>
    <n v="0.05"/>
    <x v="1"/>
    <n v="5521354"/>
    <n v="0"/>
    <x v="4"/>
    <n v="0"/>
    <s v="NO"/>
    <s v="NO"/>
    <n v="10"/>
    <s v="BEATRIZ ELENA PALACIO DE JIMENEZ"/>
    <n v="2019070003763"/>
    <d v="2019-07-16T00:00:00"/>
    <n v="105900"/>
    <s v="GESTION HUMANA Y DLLO ORGANIZACIONAL"/>
    <s v="PRIMA DE ANTIGÜEDAD"/>
    <d v="2020-07-31T00:00:00"/>
    <s v="2016-08"/>
    <s v="10"/>
    <s v="2020-06"/>
    <n v="0.79015613446074218"/>
    <n v="4362731.7336293571"/>
    <n v="0"/>
    <d v="2026-08-10T00:00:00"/>
    <n v="6.0301369863013701"/>
    <n v="4.1522219311981093E-2"/>
    <n v="0"/>
    <n v="0.05"/>
    <s v="REMOTA"/>
    <x v="1"/>
    <n v="0"/>
  </r>
  <r>
    <n v="826"/>
    <d v="2016-09-29T00:00:00"/>
    <d v="2016-09-26T00:00:00"/>
    <s v="JUZGADO 15 ADMTIVO DE MEDELLÍN"/>
    <s v="05001333301520160072900"/>
    <s v="2019"/>
    <x v="0"/>
    <s v="MARCELA VERÓNICA ESTRADA CORIA"/>
    <s v="LEIDY PATRICIA LÓPEZ MONSALVE"/>
    <s v="165.757"/>
    <x v="3"/>
    <s v="INCENTIVO ANTIGÜEDAD"/>
    <s v="BAJO"/>
    <s v="BAJO"/>
    <s v="BAJO"/>
    <s v="BAJO"/>
    <n v="0.05"/>
    <x v="1"/>
    <n v="2653252"/>
    <n v="0"/>
    <x v="2"/>
    <n v="0"/>
    <s v="NO"/>
    <s v="NO"/>
    <n v="10"/>
    <s v="BEATRIZ ELENA PALACIO DE JIMENEZ"/>
    <n v="2019070003763"/>
    <d v="2019-07-16T00:00:00"/>
    <n v="105900"/>
    <s v="SSSPSA"/>
    <m/>
    <d v="2020-07-31T00:00:00"/>
    <s v="2016-09"/>
    <s v="10"/>
    <s v="2020-06"/>
    <n v="0.79057379366945824"/>
    <n v="2097591.4992010775"/>
    <n v="0"/>
    <d v="2026-09-27T00:00:00"/>
    <n v="6.161643835616438"/>
    <n v="4.1522219311981093E-2"/>
    <n v="0"/>
    <n v="0.05"/>
    <s v="REMOTA"/>
    <x v="1"/>
    <n v="0"/>
  </r>
  <r>
    <n v="827"/>
    <d v="2016-11-01T00:00:00"/>
    <d v="2016-10-18T00:00:00"/>
    <s v="JUZGADO 33 ADMTIVO DE MEDELLÍN"/>
    <s v="05001333303320160098000"/>
    <s v="2019"/>
    <x v="0"/>
    <s v="ERIKA MARÍA TORRES FLOREZ"/>
    <s v="FREDY ALONSO PELAEZ GÓMEZ"/>
    <s v="97.371"/>
    <x v="0"/>
    <s v="RECONOCIMIENTO Y PAGO DE OTRAS PRESTACIONES SALARIALES, SOLCIALES Y SALARIOS"/>
    <s v="BAJO"/>
    <s v="BAJO"/>
    <s v="BAJO"/>
    <s v="BAJO"/>
    <n v="0.05"/>
    <x v="1"/>
    <n v="2155767"/>
    <n v="0"/>
    <x v="2"/>
    <n v="0"/>
    <s v="NO"/>
    <s v="NO"/>
    <n v="10"/>
    <s v="BEATRIZ ELENA PALACIO DE JIMENEZ"/>
    <n v="2019070003763"/>
    <d v="2019-07-16T00:00:00"/>
    <n v="105900"/>
    <s v="GESTION HUMANA Y DLLO ORGANIZACIONAL"/>
    <m/>
    <d v="2020-07-31T00:00:00"/>
    <s v="2016-11"/>
    <s v="10"/>
    <s v="2020-06"/>
    <n v="0.79016316489215555"/>
    <n v="1703407.6754900676"/>
    <n v="0"/>
    <d v="2026-10-30T00:00:00"/>
    <n v="6.2520547945205482"/>
    <n v="4.1522219311981093E-2"/>
    <n v="0"/>
    <n v="0.05"/>
    <s v="REMOTA"/>
    <x v="1"/>
    <n v="0"/>
  </r>
  <r>
    <n v="828"/>
    <d v="2016-10-18T00:00:00"/>
    <d v="2016-09-16T00:00:00"/>
    <s v="JUZGADO 5° ADMTIVO DE MEDELLÍN"/>
    <s v="05001333300520160070800"/>
    <s v="2019"/>
    <x v="0"/>
    <s v="GLORIA AMPARO PULGARIN SIERRA"/>
    <s v="GLORIA CECILIA GALLEGO C."/>
    <s v="39.931"/>
    <x v="0"/>
    <s v="RELIQUIDACIÓN DE LA PENSIÓN"/>
    <s v="BAJO"/>
    <s v="BAJO"/>
    <s v="BAJO"/>
    <s v="BAJO"/>
    <n v="0.05"/>
    <x v="1"/>
    <n v="0"/>
    <n v="0"/>
    <x v="2"/>
    <n v="0"/>
    <s v="NO"/>
    <s v="NO"/>
    <n v="10"/>
    <s v="BEATRIZ ELENA PALACIO DE JIMENEZ"/>
    <n v="2019070003763"/>
    <d v="2019-07-16T00:00:00"/>
    <n v="105900"/>
    <s v="GESTION HUMANA Y DLLO ORGANIZACIONAL"/>
    <m/>
    <d v="2020-07-31T00:00:00"/>
    <s v="2016-10"/>
    <s v="10"/>
    <s v="2020-06"/>
    <n v="0.79104764067648514"/>
    <n v="0"/>
    <n v="0"/>
    <d v="2026-10-16T00:00:00"/>
    <n v="6.2136986301369861"/>
    <n v="4.1522219311981093E-2"/>
    <n v="0"/>
    <n v="0.05"/>
    <s v="REMOTA"/>
    <x v="1"/>
    <n v="0"/>
  </r>
  <r>
    <n v="829"/>
    <d v="2016-12-07T00:00:00"/>
    <d v="2016-11-18T00:00:00"/>
    <s v="JUZGADO 24 ADMTIVO DE MEDELLÍN"/>
    <s v="05001333302420160085300"/>
    <s v="2019"/>
    <x v="0"/>
    <s v="BEATRIZ ELENA COLORADO ARCILA"/>
    <s v="CONSUELO RUIZ VILLA"/>
    <s v="105.156"/>
    <x v="3"/>
    <s v="INCENTIVO ANTIGÜEDAD"/>
    <s v="BAJO"/>
    <s v="BAJO"/>
    <s v="BAJO"/>
    <s v="BAJO"/>
    <n v="0.05"/>
    <x v="1"/>
    <n v="5798773"/>
    <n v="0"/>
    <x v="4"/>
    <n v="0"/>
    <s v="NO"/>
    <s v="NO"/>
    <n v="10"/>
    <s v="BEATRIZ ELENA PALACIO DE JIMENEZ"/>
    <n v="2019070003763"/>
    <d v="2019-07-16T00:00:00"/>
    <n v="105900"/>
    <s v="GESTION HUMANA Y DLLO ORGANIZACIONAL"/>
    <m/>
    <d v="2020-07-31T00:00:00"/>
    <s v="2016-12"/>
    <s v="10"/>
    <s v="2020-06"/>
    <n v="0.78688289821902468"/>
    <n v="4562955.3043542281"/>
    <n v="0"/>
    <d v="2026-12-05T00:00:00"/>
    <n v="6.3506849315068497"/>
    <n v="4.1522219311981093E-2"/>
    <n v="0"/>
    <n v="0.05"/>
    <s v="REMOTA"/>
    <x v="1"/>
    <n v="0"/>
  </r>
  <r>
    <n v="830"/>
    <d v="2017-03-15T00:00:00"/>
    <d v="2016-10-27T00:00:00"/>
    <s v="JUZGADO 15 ADMTIVO DE MEDELLÍN"/>
    <s v="05001333301520160081400"/>
    <s v="2019"/>
    <x v="0"/>
    <s v="BEATRIZ ELENA COLORADO ARCILA"/>
    <s v="CONSUELO RUIZ VILLA"/>
    <s v="105.156"/>
    <x v="3"/>
    <s v="INCENTIVO ANTIGÜEDAD"/>
    <s v="BAJO"/>
    <s v="BAJO"/>
    <s v="BAJO"/>
    <s v="BAJO"/>
    <n v="0.05"/>
    <x v="1"/>
    <n v="5798773"/>
    <n v="0"/>
    <x v="4"/>
    <n v="0"/>
    <s v="NO"/>
    <s v="NO"/>
    <n v="10"/>
    <s v="BEATRIZ ELENA PALACIO DE JIMENEZ"/>
    <n v="2019070003763"/>
    <d v="2019-07-16T00:00:00"/>
    <n v="105900"/>
    <s v="GESTION HUMANA Y DLLO ORGANIZACIONAL"/>
    <m/>
    <d v="2020-07-31T00:00:00"/>
    <s v="2017-03"/>
    <s v="10"/>
    <s v="2020-06"/>
    <n v="0.76757466281447584"/>
    <n v="4450991.2302126866"/>
    <n v="0"/>
    <d v="2027-03-13T00:00:00"/>
    <n v="6.6191780821917812"/>
    <n v="4.1522219311981093E-2"/>
    <n v="0"/>
    <n v="0.05"/>
    <s v="REMOTA"/>
    <x v="1"/>
    <n v="0"/>
  </r>
  <r>
    <n v="831"/>
    <d v="2016-12-06T00:00:00"/>
    <d v="2016-10-29T00:00:00"/>
    <s v="JUZGADO 34 ADMTIVO DE MEDELLÍN"/>
    <s v="05001333303420160105900"/>
    <s v="2019"/>
    <x v="0"/>
    <s v="LINA MARÍA QUINTANA PARRA"/>
    <s v="JOSÉ FERNANDO VÉLEZ RAMIREZ"/>
    <s v="146.612"/>
    <x v="0"/>
    <s v="RECONOCIMIENTO Y PAGO DE OTRAS PRESTACIONES SALARIALES, SOLCIALES Y SALARIOS"/>
    <s v="BAJO"/>
    <s v="BAJO"/>
    <s v="BAJO"/>
    <s v="BAJO"/>
    <n v="0.05"/>
    <x v="1"/>
    <n v="74907741"/>
    <n v="0"/>
    <x v="2"/>
    <n v="0"/>
    <s v="NO"/>
    <s v="NO"/>
    <n v="10"/>
    <s v="BEATRIZ ELENA PALACIO DE JIMENEZ"/>
    <n v="2019070003763"/>
    <d v="2019-07-16T00:00:00"/>
    <n v="105900"/>
    <s v="EDUCACION"/>
    <m/>
    <d v="2020-07-31T00:00:00"/>
    <s v="2016-12"/>
    <s v="10"/>
    <s v="2020-06"/>
    <n v="0.78688289821902468"/>
    <n v="58943620.337120064"/>
    <n v="0"/>
    <d v="2026-12-04T00:00:00"/>
    <n v="6.3479452054794523"/>
    <n v="4.1522219311981093E-2"/>
    <n v="0"/>
    <n v="0.05"/>
    <s v="REMOTA"/>
    <x v="1"/>
    <n v="0"/>
  </r>
  <r>
    <n v="832"/>
    <d v="2017-02-02T00:00:00"/>
    <d v="2017-01-27T00:00:00"/>
    <s v="JUZGADO 25 ADMTIVO DE MEDELLÍN"/>
    <s v="05001333302520170003000"/>
    <s v="2019"/>
    <x v="0"/>
    <s v="MUNICIPIO DE ITAGUÍ"/>
    <s v="CLAUDIA ELENA ESCOBAR LÓPEZ"/>
    <s v="78.132"/>
    <x v="3"/>
    <s v="IMPUESTOS"/>
    <s v="MEDIO   "/>
    <s v="BAJO"/>
    <s v="MEDIO   "/>
    <s v="BAJO"/>
    <n v="0.185"/>
    <x v="3"/>
    <n v="1128000"/>
    <n v="1"/>
    <x v="2"/>
    <n v="0"/>
    <s v="NO"/>
    <s v="NO"/>
    <n v="8"/>
    <s v="BEATRIZ ELENA PALACIO DE JIMENEZ"/>
    <n v="2019070003763"/>
    <d v="2019-07-16T00:00:00"/>
    <n v="105900"/>
    <s v="HACIENDA "/>
    <m/>
    <d v="2020-07-31T00:00:00"/>
    <s v="2017-02"/>
    <s v="8"/>
    <s v="2020-06"/>
    <n v="0.77115025586143982"/>
    <n v="869857.48861170409"/>
    <n v="869857.48861170409"/>
    <d v="2025-01-31T00:00:00"/>
    <n v="4.506849315068493"/>
    <n v="4.1522219311981093E-2"/>
    <n v="848033.29171799787"/>
    <n v="0.185"/>
    <s v="BAJA"/>
    <x v="2"/>
    <n v="848033.29171799787"/>
  </r>
  <r>
    <n v="833"/>
    <d v="2017-02-07T00:00:00"/>
    <d v="2016-12-13T00:00:00"/>
    <s v="JUZGADO 34 ADMTIVO DE MEDELLÍN"/>
    <s v="05001333303420160117000"/>
    <s v="2019"/>
    <x v="0"/>
    <s v="RUBEN DE JESÚS VALENCIA MONTES"/>
    <s v="ANA MARÍA BARRIENTOS CÁRDENAS"/>
    <s v="263.781"/>
    <x v="0"/>
    <s v="PENSIÓN DE SOBREVIVIENTES"/>
    <s v="ALTO"/>
    <s v="ALTO"/>
    <s v="ALTO"/>
    <s v="ALTO"/>
    <n v="1"/>
    <x v="0"/>
    <n v="29582796"/>
    <n v="1"/>
    <x v="2"/>
    <n v="0"/>
    <s v="NO"/>
    <s v="NO"/>
    <n v="8"/>
    <s v="BEATRIZ ELENA PALACIO DE JIMENEZ"/>
    <n v="2019070003763"/>
    <d v="2019-07-16T00:00:00"/>
    <n v="105900"/>
    <s v="GESTION HUMANA Y DLLO ORGANIZACIONAL"/>
    <m/>
    <d v="2020-07-31T00:00:00"/>
    <s v="2017-02"/>
    <s v="8"/>
    <s v="2020-06"/>
    <n v="0.77115025586143982"/>
    <n v="22812780.704496779"/>
    <n v="22812780.704496779"/>
    <d v="2025-02-05T00:00:00"/>
    <n v="4.5205479452054798"/>
    <n v="4.1522219311981093E-2"/>
    <n v="22238704.253238466"/>
    <n v="1"/>
    <s v="ALTA"/>
    <x v="0"/>
    <n v="22238704.253238466"/>
  </r>
  <r>
    <n v="834"/>
    <d v="2017-04-26T00:00:00"/>
    <d v="2017-04-17T00:00:00"/>
    <s v="TRIBUNAL ADTIVO DE ANTIOQUIA"/>
    <s v="05001333301820180022900"/>
    <s v="2019"/>
    <x v="0"/>
    <s v="DISTRIBUIDORA DE VINOS Y LICORES - DISLICORES S.A."/>
    <s v="CESAR SEGUNDO ESCOBAR PINTO"/>
    <s v="159.412"/>
    <x v="3"/>
    <s v="IMPUESTOS"/>
    <s v="ALTO"/>
    <s v="ALTO"/>
    <s v="ALTO"/>
    <s v="ALTO"/>
    <n v="1"/>
    <x v="0"/>
    <n v="0"/>
    <n v="0"/>
    <x v="4"/>
    <n v="0"/>
    <s v="NO"/>
    <s v="NO"/>
    <n v="8"/>
    <s v="BEATRIZ ELENA PALACIO DE JIMENEZ"/>
    <n v="2019070003763"/>
    <d v="2019-07-16T00:00:00"/>
    <n v="105900"/>
    <s v="HACIENDA "/>
    <m/>
    <d v="2020-07-31T00:00:00"/>
    <s v="2017-04"/>
    <s v="8"/>
    <s v="2020-06"/>
    <n v="0.76395562321009991"/>
    <n v="0"/>
    <n v="0"/>
    <d v="2025-04-24T00:00:00"/>
    <n v="4.7342465753424658"/>
    <n v="4.1522219311981093E-2"/>
    <n v="0"/>
    <n v="1"/>
    <s v="ALTA"/>
    <x v="0"/>
    <n v="0"/>
  </r>
  <r>
    <n v="835"/>
    <d v="2017-09-21T00:00:00"/>
    <d v="2017-09-07T00:00:00"/>
    <s v="JUZGADO 25 ADMTIVO DE MEDELLÍN"/>
    <s v="05001333302520170047200"/>
    <s v="2019"/>
    <x v="0"/>
    <s v="C &amp; M CONSULTORES"/>
    <s v="LUIS CAMILO SIERRA GÓMEZ"/>
    <s v="238.967"/>
    <x v="3"/>
    <s v="ADJUDICACIÓN"/>
    <s v="MEDIO   "/>
    <s v="MEDIO   "/>
    <s v="MEDIO   "/>
    <s v="MEDIO   "/>
    <n v="0.5"/>
    <x v="2"/>
    <n v="159611667"/>
    <n v="1"/>
    <x v="4"/>
    <n v="0"/>
    <s v="NO"/>
    <s v="NO"/>
    <n v="8"/>
    <s v="BEATRIZ ELENA PALACIO DE JIMENEZ"/>
    <n v="2019070003763"/>
    <d v="2019-07-16T00:00:00"/>
    <n v="105900"/>
    <s v="INFANCIA Y ADOLESCENCIA"/>
    <m/>
    <d v="2020-07-31T00:00:00"/>
    <s v="2017-09"/>
    <s v="8"/>
    <s v="2020-06"/>
    <n v="0.76038333983224338"/>
    <n v="121366052.42965187"/>
    <n v="121366052.42965187"/>
    <d v="2025-09-19T00:00:00"/>
    <n v="5.13972602739726"/>
    <n v="4.1522219311981093E-2"/>
    <n v="117899617.74280961"/>
    <n v="0.5"/>
    <s v="MEDIA"/>
    <x v="2"/>
    <n v="117899617.74280961"/>
  </r>
  <r>
    <n v="836"/>
    <d v="2017-01-26T00:00:00"/>
    <d v="2016-12-05T00:00:00"/>
    <s v="JUZGADO 23 LABORAL DE MEDELLÍN"/>
    <s v="05001310502320190046800"/>
    <s v="2019"/>
    <x v="1"/>
    <s v="ESLEIDY ZULIMA CORTES RIOS"/>
    <s v="ISRAEL ALBERTO ROJO VELASQUEZ"/>
    <s v="185.760"/>
    <x v="2"/>
    <s v="RECONOCIMIENTO Y PAGO DE OTRAS PRESTACIONES SALARIALES, SOLCIALES Y SALARIOS"/>
    <s v="BAJO"/>
    <s v="MEDIO   "/>
    <s v="MEDIO   "/>
    <s v="MEDIO   "/>
    <n v="0.41"/>
    <x v="2"/>
    <n v="49715942"/>
    <n v="1"/>
    <x v="5"/>
    <n v="0"/>
    <s v="NO"/>
    <s v="NO"/>
    <n v="6"/>
    <s v="BEATRIZ ELENA PALACIO DE JIMENEZ"/>
    <n v="2019070003763"/>
    <d v="2019-07-16T00:00:00"/>
    <n v="105900"/>
    <s v="EDUCACION"/>
    <m/>
    <d v="2020-07-31T00:00:00"/>
    <s v="2017-01"/>
    <s v="6"/>
    <s v="2020-06"/>
    <n v="0.77890601703822215"/>
    <n v="38724046.366523266"/>
    <n v="38724046.366523266"/>
    <d v="2023-01-25T00:00:00"/>
    <n v="2.4876712328767123"/>
    <n v="4.1522219311981093E-2"/>
    <n v="38184716.16762571"/>
    <n v="0.41"/>
    <s v="MEDIA"/>
    <x v="2"/>
    <n v="38184716.16762571"/>
  </r>
  <r>
    <n v="837"/>
    <d v="2017-12-11T00:00:00"/>
    <d v="2017-11-22T00:00:00"/>
    <s v="JUZGADO 7° ADMTIVO DE MEDELLÍN"/>
    <s v="05001333300720170061100"/>
    <s v="2019"/>
    <x v="0"/>
    <s v="ORLANDO DE JESÚS ZAPATA GARCÍA"/>
    <s v="DIANA CAROLINA ALZATE QUINTERO"/>
    <s v="165.819"/>
    <x v="0"/>
    <s v="RELIQUIDACIÓN DE LA PENSIÓN"/>
    <s v="BAJO"/>
    <s v="BAJO"/>
    <s v="BAJO"/>
    <s v="BAJO"/>
    <n v="0.05"/>
    <x v="1"/>
    <n v="3718934"/>
    <n v="0"/>
    <x v="4"/>
    <n v="0"/>
    <s v="NO"/>
    <s v="NO"/>
    <n v="5"/>
    <s v="BEATRIZ ELENA PALACIO DE JIMENEZ"/>
    <n v="2019070003763"/>
    <d v="2019-07-16T00:00:00"/>
    <n v="105900"/>
    <s v="EDUCACION"/>
    <m/>
    <d v="2020-07-31T00:00:00"/>
    <s v="2017-12"/>
    <s v="5"/>
    <s v="2020-06"/>
    <n v="0.75597398230954627"/>
    <n v="2811417.34592637"/>
    <n v="0"/>
    <d v="2022-12-10T00:00:00"/>
    <n v="2.3616438356164382"/>
    <n v="4.1522219311981093E-2"/>
    <n v="0"/>
    <n v="0.05"/>
    <s v="REMOTA"/>
    <x v="1"/>
    <n v="0"/>
  </r>
  <r>
    <n v="838"/>
    <d v="2018-06-27T00:00:00"/>
    <d v="2018-04-24T00:00:00"/>
    <s v="JUZGADO 22 ADMTIVO DE MEDELLÍN"/>
    <s v="05001333302220180016700"/>
    <s v="2019"/>
    <x v="0"/>
    <s v="BEATRIZ ELENA ESTRADA BOLIVAR"/>
    <s v="JULIA FERNANDA MUÑOZ RINCÓN"/>
    <s v="215.278"/>
    <x v="0"/>
    <s v="RECONOCIMIENTO Y PAGO DE OTRAS PRESTACIONES SALARIALES, SOLCIALES Y SALARIOS"/>
    <s v="MEDIO   "/>
    <s v="BAJO"/>
    <s v="BAJO"/>
    <s v="BAJO"/>
    <n v="0.14000000000000001"/>
    <x v="3"/>
    <n v="38454420"/>
    <n v="0"/>
    <x v="2"/>
    <n v="0"/>
    <s v="NO"/>
    <s v="NO"/>
    <n v="5"/>
    <s v="BEATRIZ ELENA PALACIO DE JIMENEZ"/>
    <n v="2019070003763"/>
    <d v="2019-07-16T00:00:00"/>
    <n v="105900"/>
    <s v="EDUCACION"/>
    <m/>
    <d v="2020-07-31T00:00:00"/>
    <s v="2018-06"/>
    <s v="5"/>
    <s v="2020-06"/>
    <n v="0.73777124655030268"/>
    <n v="28370565.378768891"/>
    <n v="0"/>
    <d v="2023-06-26T00:00:00"/>
    <n v="2.904109589041096"/>
    <n v="4.1522219311981093E-2"/>
    <n v="0"/>
    <n v="0.14000000000000001"/>
    <s v="BAJA"/>
    <x v="2"/>
    <n v="0"/>
  </r>
  <r>
    <n v="839"/>
    <d v="2014-01-27T00:00:00"/>
    <d v="2013-10-22T00:00:00"/>
    <s v="JUZGADO 10 ADMTIVO DE MEDELLÍN"/>
    <s v="05001333301020130099700"/>
    <s v="2019"/>
    <x v="0"/>
    <s v="LINA PATRICIA CARVAJAL TABARES Y OTROS"/>
    <s v="OSCAR DARÍO VILLEGAS POSADA"/>
    <s v="66.848"/>
    <x v="1"/>
    <s v="ACCIDENTE DE TRANSITO"/>
    <s v="BAJO"/>
    <s v="BAJO"/>
    <s v="BAJO"/>
    <s v="BAJO"/>
    <n v="0.05"/>
    <x v="1"/>
    <n v="985600000"/>
    <n v="0"/>
    <x v="2"/>
    <n v="0"/>
    <s v="NO"/>
    <s v="NO"/>
    <n v="10"/>
    <s v="BEATRIZ ELENA PALACIO DE JIMENEZ"/>
    <n v="2019070003763"/>
    <d v="2019-07-16T00:00:00"/>
    <n v="105900"/>
    <s v="INFRAESTRUCTURA"/>
    <m/>
    <d v="2020-07-31T00:00:00"/>
    <s v="2014-01"/>
    <s v="10"/>
    <s v="2020-06"/>
    <n v="0.9164741666388736"/>
    <n v="903276938.63927376"/>
    <n v="0"/>
    <d v="2024-01-25T00:00:00"/>
    <n v="3.4876712328767123"/>
    <n v="4.1522219311981093E-2"/>
    <n v="0"/>
    <n v="0.05"/>
    <s v="REMOTA"/>
    <x v="1"/>
    <n v="0"/>
  </r>
  <r>
    <n v="840"/>
    <d v="2015-05-04T00:00:00"/>
    <d v="2015-03-10T00:00:00"/>
    <s v="JUZGADO 12 LABORAL DE MEDELLÍN"/>
    <s v="05001310501220150037400"/>
    <s v="2019"/>
    <x v="1"/>
    <s v="MARTHA LUCÍA BETACUR GONZALEZ"/>
    <s v="HERNAN DARIO VASQUEZ PALACIO"/>
    <s v="155.697"/>
    <x v="2"/>
    <s v="PENSIÓN DE SOBREVIVIENTES"/>
    <s v="BAJO"/>
    <s v="BAJO"/>
    <s v="BAJO"/>
    <s v="BAJO"/>
    <n v="0.05"/>
    <x v="1"/>
    <n v="0"/>
    <n v="0"/>
    <x v="13"/>
    <n v="0"/>
    <s v="NO"/>
    <s v="NO"/>
    <n v="10"/>
    <s v="BEATRIZ ELENA PALACIO DE JIMENEZ"/>
    <n v="2019070003763"/>
    <d v="2019-07-16T00:00:00"/>
    <n v="105900"/>
    <s v="GESTION HUMANA Y DLLO ORGANIZACIONAL"/>
    <m/>
    <d v="2020-07-31T00:00:00"/>
    <s v="2015-05"/>
    <s v="10"/>
    <s v="2020-06"/>
    <n v="0.86073201793714027"/>
    <n v="0"/>
    <n v="0"/>
    <d v="2025-05-01T00:00:00"/>
    <n v="4.7534246575342465"/>
    <n v="4.1522219311981093E-2"/>
    <n v="0"/>
    <n v="0.05"/>
    <s v="REMOTA"/>
    <x v="1"/>
    <n v="0"/>
  </r>
  <r>
    <n v="841"/>
    <d v="2014-09-18T00:00:00"/>
    <d v="2014-02-27T00:00:00"/>
    <s v="JUZGADO 29 ADMTIVO DE MEDELLÍN"/>
    <s v="05001333302920140023600"/>
    <s v="2019"/>
    <x v="0"/>
    <s v="MARIELA DEL SOCORRO VASQUEZ SERNA"/>
    <s v="ELKIN LÓPEZ ZULUAGA"/>
    <s v="89.133"/>
    <x v="0"/>
    <s v="RECONOCIMIENTO Y PAGO DE OTRAS PRESTACIONES SALARIALES, SOLCIALES Y SALARIOS"/>
    <s v="BAJO"/>
    <s v="BAJO"/>
    <s v="BAJO"/>
    <s v="BAJO"/>
    <n v="0.05"/>
    <x v="1"/>
    <n v="0"/>
    <n v="0"/>
    <x v="4"/>
    <n v="0"/>
    <s v="NO"/>
    <s v="NO"/>
    <n v="10"/>
    <s v="BEATRIZ ELENA PALACIO DE JIMENEZ"/>
    <n v="2019070003763"/>
    <d v="2019-07-16T00:00:00"/>
    <n v="105900"/>
    <s v="GESTION HUMANA Y DLLO ORGANIZACIONAL"/>
    <m/>
    <d v="2020-07-31T00:00:00"/>
    <s v="2014-09"/>
    <s v="10"/>
    <s v="2020-06"/>
    <n v="0.89344853772170874"/>
    <n v="0"/>
    <n v="0"/>
    <d v="2024-09-15T00:00:00"/>
    <n v="4.1287671232876715"/>
    <n v="4.1522219311981093E-2"/>
    <n v="0"/>
    <n v="0.05"/>
    <s v="REMOTA"/>
    <x v="1"/>
    <n v="0"/>
  </r>
  <r>
    <n v="842"/>
    <d v="2012-06-14T00:00:00"/>
    <d v="2001-12-19T00:00:00"/>
    <s v="TRIBUNAL ADTIVO DE ANTIOQUIA"/>
    <s v="05001233100020020023000"/>
    <s v="2019"/>
    <x v="0"/>
    <s v="LA CHINA CARDONA Y CIA S. EN C."/>
    <s v="LUZ HELENA HENAO RESTREPO"/>
    <s v="86.436"/>
    <x v="1"/>
    <s v="OTRAS"/>
    <s v="BAJO"/>
    <s v="BAJO"/>
    <s v="BAJO"/>
    <s v="BAJO"/>
    <n v="0.05"/>
    <x v="1"/>
    <n v="0"/>
    <n v="0"/>
    <x v="12"/>
    <n v="0"/>
    <s v="NO"/>
    <s v="NO"/>
    <n v="25"/>
    <s v="BEATRIZ ELENA PALACIO DE JIMENEZ"/>
    <n v="2019070003763"/>
    <d v="2019-07-16T00:00:00"/>
    <n v="105900"/>
    <s v="AGRICULTURA"/>
    <s v="esperando auto de archivo (21 de julio de 2020)"/>
    <d v="2020-07-31T00:00:00"/>
    <s v="2012-06"/>
    <s v="25"/>
    <s v="2020-06"/>
    <n v="0.94273317611953134"/>
    <n v="0"/>
    <n v="0"/>
    <d v="2037-06-08T00:00:00"/>
    <n v="16.865753424657534"/>
    <n v="4.1522219311981093E-2"/>
    <n v="0"/>
    <n v="0.05"/>
    <s v="REMOTA"/>
    <x v="1"/>
    <n v="0"/>
  </r>
  <r>
    <n v="843"/>
    <d v="2015-06-30T00:00:00"/>
    <d v="2015-06-12T00:00:00"/>
    <s v="TRIBUNAL ADTIVO DE ANTIOQUIA"/>
    <s v="05001233300020150120900"/>
    <s v="2019"/>
    <x v="0"/>
    <s v="JAIME ANDRES USUGA MARÍN"/>
    <s v="JAIME ANDRES USUGA MARÍN"/>
    <s v="166.984"/>
    <x v="5"/>
    <s v="ORDENANZA"/>
    <s v="MEDIO   "/>
    <s v="BAJO"/>
    <s v="BAJO"/>
    <s v="BAJO"/>
    <n v="0.14000000000000001"/>
    <x v="3"/>
    <n v="0"/>
    <n v="0"/>
    <x v="2"/>
    <n v="0"/>
    <s v="NO"/>
    <s v="NO"/>
    <n v="10"/>
    <s v="BEATRIZ ELENA PALACIO DE JIMENEZ"/>
    <n v="2019070003763"/>
    <d v="2019-07-16T00:00:00"/>
    <n v="105900"/>
    <s v="ASAMBLEA DEPARTAMENTAL"/>
    <m/>
    <d v="2020-07-31T00:00:00"/>
    <s v="2015-06"/>
    <s v="10"/>
    <s v="2020-06"/>
    <n v="0.8598294089278552"/>
    <n v="0"/>
    <n v="0"/>
    <d v="2025-06-27T00:00:00"/>
    <n v="4.9095890410958907"/>
    <n v="4.1522219311981093E-2"/>
    <n v="0"/>
    <n v="0.14000000000000001"/>
    <s v="BAJA"/>
    <x v="2"/>
    <n v="0"/>
  </r>
  <r>
    <n v="844"/>
    <d v="2016-10-27T00:00:00"/>
    <d v="2016-10-18T00:00:00"/>
    <s v="JUZGADO 28 ADMTIVO DE MEDELLÍN"/>
    <s v="05001333302820160079100"/>
    <s v="2019"/>
    <x v="0"/>
    <s v="ANA MILENA USMA TORRES"/>
    <s v="MARIA NATALÍ ARBELAEZ RESTREPO"/>
    <s v="176.839"/>
    <x v="0"/>
    <s v="RECONOCIMIENTO Y PAGO DE OTRAS PRESTACIONES SALARIALES, SOLCIALES Y SALARIOS"/>
    <s v="BAJO"/>
    <s v="MEDIO   "/>
    <s v="MEDIO   "/>
    <s v="MEDIO   "/>
    <n v="0.41"/>
    <x v="2"/>
    <n v="398885735"/>
    <n v="1"/>
    <x v="4"/>
    <n v="0"/>
    <s v="NO"/>
    <s v="NO"/>
    <n v="10"/>
    <s v="BEATRIZ ELENA PALACIO DE JIMENEZ"/>
    <n v="2019070003763"/>
    <d v="2019-07-16T00:00:00"/>
    <n v="105900"/>
    <s v="FABRICA DE LICORES DE ANTIOQUIA"/>
    <m/>
    <d v="2020-07-31T00:00:00"/>
    <s v="2016-10"/>
    <s v="10"/>
    <s v="2020-06"/>
    <n v="0.79104764067648514"/>
    <n v="315537619.57125568"/>
    <n v="315537619.57125568"/>
    <d v="2026-10-25T00:00:00"/>
    <n v="6.2383561643835614"/>
    <n v="4.1522219311981093E-2"/>
    <n v="304632528.2529515"/>
    <n v="0.41"/>
    <s v="MEDIA"/>
    <x v="2"/>
    <n v="304632528.2529515"/>
  </r>
  <r>
    <n v="845"/>
    <d v="2015-01-30T00:00:00"/>
    <d v="2015-01-30T00:00:00"/>
    <s v="JUZGADO 21 ADMINISTRATIVO ORAL DE MEDELLIN"/>
    <s v="05001333302120140024700"/>
    <s v="2019"/>
    <x v="0"/>
    <s v="JUAN FELIPE MARTINEZ SANCHEZ Y OTROS "/>
    <s v="DIEGO ROLANDO GARCIA "/>
    <n v="160180"/>
    <x v="1"/>
    <s v="ACCIDENTE DE TRANSITO"/>
    <s v="BAJO"/>
    <s v="BAJO"/>
    <s v="BAJO"/>
    <s v="BAJO"/>
    <n v="0.05"/>
    <x v="1"/>
    <n v="1662387697"/>
    <n v="0"/>
    <x v="4"/>
    <n v="0"/>
    <s v="NO"/>
    <s v="NO"/>
    <n v="12"/>
    <s v="BEATRIZ ELENA PALACIO DE JIMENEZ"/>
    <n v="2019070003763"/>
    <d v="2019-07-16T00:00:00"/>
    <n v="105900"/>
    <m/>
    <m/>
    <d v="2020-07-31T00:00:00"/>
    <s v="2015-01"/>
    <s v="12"/>
    <s v="2020-06"/>
    <n v="0.88274698887786718"/>
    <n v="1467467733.8743622"/>
    <n v="0"/>
    <d v="2027-01-27T00:00:00"/>
    <n v="6.4958904109589044"/>
    <n v="4.1522219311981093E-2"/>
    <n v="0"/>
    <n v="0.05"/>
    <s v="REMOTA"/>
    <x v="1"/>
    <n v="0"/>
  </r>
  <r>
    <n v="846"/>
    <d v="2020-03-09T00:00:00"/>
    <d v="2020-03-09T00:00:00"/>
    <s v="Tribunal Administrativo de Antioquia"/>
    <s v="05001233300020200019300"/>
    <s v="2020"/>
    <x v="0"/>
    <s v="SARA MARIA ZULUAGA MADRID"/>
    <s v="SARA MARIA ZULUAGA MADRID"/>
    <n v="235.26300000000001"/>
    <x v="5"/>
    <s v="VIOLACIÓN DERECHOS FUNDAMENTALES"/>
    <s v="MEDIO   "/>
    <s v="ALTO"/>
    <s v="BAJO"/>
    <s v="BAJO"/>
    <n v="0.47249999999999998"/>
    <x v="2"/>
    <n v="0"/>
    <n v="0.2"/>
    <x v="10"/>
    <n v="0"/>
    <s v="SI"/>
    <s v="NO"/>
    <n v="7"/>
    <s v="BEATRIZ ELENA PALACIO DE JIMENEZ"/>
    <n v="2019070003763"/>
    <d v="2019-07-16T00:00:00"/>
    <n v="105900"/>
    <s v="GOBIERNO"/>
    <m/>
    <d v="2020-07-31T00:00:00"/>
    <s v="2020-03"/>
    <s v="7"/>
    <s v="2020-06"/>
    <n v="0.99469345209892923"/>
    <n v="0"/>
    <n v="0"/>
    <d v="2027-03-08T00:00:00"/>
    <n v="6.6054794520547944"/>
    <n v="4.1522219311981093E-2"/>
    <n v="0"/>
    <n v="0.47249999999999998"/>
    <s v="MEDIA"/>
    <x v="2"/>
    <n v="0"/>
  </r>
  <r>
    <n v="847"/>
    <d v="2003-04-08T00:00:00"/>
    <d v="2003-03-11T00:00:00"/>
    <s v="Tribunal Administrativo de Antioquia"/>
    <s v="05001233100020030078100"/>
    <s v="2019"/>
    <x v="0"/>
    <s v="Maria Nohelia Sanchez Ospina y otros"/>
    <s v="Diana Lucía Gonzalez Caro"/>
    <n v="96159"/>
    <x v="1"/>
    <s v="FALLA EN EL SERVICIO DE EDUCACIÓN"/>
    <s v="BAJO"/>
    <s v="BAJO"/>
    <s v="BAJO"/>
    <s v="BAJO"/>
    <n v="0.05"/>
    <x v="1"/>
    <n v="4958262795"/>
    <n v="0.11"/>
    <x v="4"/>
    <n v="0"/>
    <s v="NO"/>
    <n v="0"/>
    <n v="20"/>
    <s v="BEATRIZ ELENA PALACIO DE JIMENEZ"/>
    <n v="2019070003763"/>
    <d v="2019-07-16T00:00:00"/>
    <n v="105900"/>
    <s v="EDUCACION"/>
    <s v="Si bien se conocio el sentido de la sentencia, me encuentro a la espera de su notificacion por edicto por cuanto necesito solicitar aclaracion de la misma, por lo tanto no se retira en el mes de julio"/>
    <d v="2020-07-31T00:00:00"/>
    <s v="2003-04"/>
    <s v="20"/>
    <s v="2020-06"/>
    <n v="1.4062133086937216"/>
    <n v="6972375130.3299303"/>
    <n v="766961264.33629239"/>
    <d v="2023-04-03T00:00:00"/>
    <n v="2.6739726027397261"/>
    <n v="4.1522219311981093E-2"/>
    <n v="755485440.4053086"/>
    <n v="0.05"/>
    <s v="REMOTA"/>
    <x v="1"/>
    <n v="0"/>
  </r>
  <r>
    <n v="848"/>
    <d v="2010-07-26T00:00:00"/>
    <d v="2010-06-02T00:00:00"/>
    <s v="JUZGADO 13 LABORAL DEL CIRCUITO DE MEDELLIN"/>
    <s v="05001310501320100057500"/>
    <s v="2019"/>
    <x v="1"/>
    <s v="LUIS ALFONSO HINCAPIE MARIN, HECTOR EMILIO LOPEZ, ALBEIRO SUAREZ CASTAÑO, GILMA DE JESUS QUINTERO, RAMIRO DE JESUS ATEHORTUA CARMONA, PEDRO ENRIQUE PARRA JARAMILLO,NICOLAS MILCIADES PUERTA ROMAN, LUIS EDUARDO GIL CASTRILLON, LUIS FERNANDO RESTREPO ARANGO, AURELIO DE JESUS GARCIA GIRALDO Y LUCIANO DE JESUS BAENA GAVIRIA"/>
    <s v="GLORIA CECILIA GALLEGO"/>
    <n v="15803"/>
    <x v="2"/>
    <s v="FUERO SINDICAL"/>
    <s v="BAJO"/>
    <s v="BAJO"/>
    <s v="BAJO"/>
    <s v="BAJO"/>
    <n v="0.05"/>
    <x v="1"/>
    <n v="55000000"/>
    <m/>
    <x v="13"/>
    <m/>
    <s v="NO"/>
    <s v="NO"/>
    <s v="15 años"/>
    <s v="ELIANA ROSA BOTERO LONDOÑO"/>
    <n v="41306"/>
    <d v="2013-02-01T00:00:00"/>
    <n v="108663"/>
    <s v="GESTION HUMANA Y DLLO ORGANIZACIONAL"/>
    <s v="SENTENCIA PRIMERA  del 7-10-2011 NIEGA PRETENSIONES. 17 Nov 2011  AUTO NIEGA RECURSO  DE APELACIÓN, POR CUANTO NO FUE SUSTENTADO DENTRO DEL TERMINO, ORDENA ENVÍO DEL EXPEDIENTE AL H TRIBUNAL SUPERIOR DE MEDELLÍN PARA QUE SURTA EL GRADO DE CONSULTA, V-V  SE FUE PARA CONSULTA. 10-4-14 SE PRESENTARON ALEGATOS EN CONSULTA. EL 30-4-2014 AUDIENCIA DE JUZGAMIENTO CONFIRMA FALLO DE PRIMERA. 9-5-14 GLORIA GALLEGO INTERPONE CASACION, 23-10-2014 TRASLADO RECURRENTES, 28 Jul 2015  -AL DESPACHO  AL DESPACHO DE LA MAGISTRADA PONENTE DOCTORA CLARA CECILIA DUEÑAS QUEVEDO, MEMORIAL ALLEGADO POR LA DOCTORA MARITZA HURTADO RENTERÍA, MEDIANTE EL CUAL ACEPTA LA SUSTITUCIÓN DE PODER CONFERIDA, LO ANTERIOR PARA EFECTOS DE ACREDITAR LA CALIDAD DE ABOGADA. SE RECIBIÓ EL 7 DE JULIO DE 2015. REVISADA 15-2-2016,SENTENCIA DEL 9 DE MAYO DE 2019 NO CASA YUJUU"/>
    <d v="2020-07-31T00:00:00"/>
    <s v="2010-07"/>
    <s v="15"/>
    <s v="2020-06"/>
    <n v="1.0047592007997719"/>
    <n v="55261756.043987453"/>
    <n v="0"/>
    <d v="2025-07-22T00:00:00"/>
    <n v="4.978082191780822"/>
    <n v="4.1522219311981093E-2"/>
    <n v="0"/>
    <n v="0.05"/>
    <s v="REMOTA"/>
    <x v="1"/>
    <n v="0"/>
  </r>
  <r>
    <n v="849"/>
    <d v="2010-01-18T00:00:00"/>
    <d v="2009-10-29T00:00:00"/>
    <s v="JUZGADO 11 LABORAL DEL CIRCUITO DE MEDELLIN"/>
    <s v="05001310501120090112500"/>
    <s v="2019"/>
    <x v="1"/>
    <s v="JESUS MARIA ZAPATA ZAPATA"/>
    <s v="GLORIA CECILIA GALLEGO"/>
    <n v="15803"/>
    <x v="2"/>
    <s v="RECONOCIMIENTO Y PAGO DE OTRAS PRESTACIONES SALARIALES, SOLCIALES Y SALARIOS"/>
    <s v="BAJO"/>
    <s v="BAJO"/>
    <s v="BAJO"/>
    <s v="BAJO"/>
    <n v="0.05"/>
    <x v="1"/>
    <n v="23500000"/>
    <m/>
    <x v="13"/>
    <m/>
    <s v="NO"/>
    <s v="NO"/>
    <s v="15 años"/>
    <s v="ELIANA ROSA BOTERO LONDOÑO"/>
    <n v="41306"/>
    <d v="2013-02-01T00:00:00"/>
    <n v="108663"/>
    <s v="GESTION HUMANA Y DLLO ORGANIZACIONAL"/>
    <s v="SENTENCIA DE 1a DEL 11-8-2011 CONDENA AL DEPTO A CANCELAR PRIMA DE VIDA CARA, VACACIONES, NAVIDAD , DOTACION Y DEMAS DRS EXTRALEGALES; ESTA SURTIENDO APELACION TRIBUNAL SUPERIOR SL DE DESCONGESTION QUIEN AVOCO CONOCIMIENTO EL 18-12-2013. SENTENCIA DE SEGUNDA DEL 14-11-2014 REVOCA. (FAVORABLE). 26-11-2014 GLORIA GALLEGO INTERPONE RECURSO DE CASACION,3 Sep 2015  -AL DESPACHO PARA SENTENCIA  DENTRO DEL TÉRMINO DEL TRASLADO, NO SE RECIBIÓ ESCRITO DE OPOSICIÓN.  REVISADA  15-2-2016,  SENTENCIA DEL 5 DE SEPTIEMBRE DE 2018 CSJ NO CASA"/>
    <d v="2020-07-31T00:00:00"/>
    <s v="2010-01"/>
    <s v="15"/>
    <s v="2020-06"/>
    <n v="1.0220900166371758"/>
    <n v="24019115.390973631"/>
    <n v="0"/>
    <d v="2025-01-14T00:00:00"/>
    <n v="4.4602739726027396"/>
    <n v="4.1522219311981093E-2"/>
    <n v="0"/>
    <n v="0.05"/>
    <s v="REMOTA"/>
    <x v="1"/>
    <n v="0"/>
  </r>
  <r>
    <n v="850"/>
    <d v="2001-02-26T00:00:00"/>
    <d v="1999-05-18T00:00:00"/>
    <s v="TRIBUNAL ADMINISTRATIVO DE ANTIOQUIA"/>
    <s v="05001233100019990167600"/>
    <s v="2019"/>
    <x v="0"/>
    <s v="MARIA ELENA OSPINA DE BOTERO, SOCIEDAD INVERSIONES LA TORRE LTDA"/>
    <s v="LINA MARIA VELEZ BETANCOURTH"/>
    <n v="44448"/>
    <x v="1"/>
    <s v="FALLA EN EL SERVICIO OTRAS CAUSAS"/>
    <s v="MEDIO   "/>
    <s v="MEDIO   "/>
    <s v="MEDIO   "/>
    <s v="ALTO"/>
    <n v="0.67500000000000004"/>
    <x v="0"/>
    <n v="434050280"/>
    <n v="1"/>
    <x v="9"/>
    <m/>
    <s v="NO"/>
    <s v="NO"/>
    <s v="25 años"/>
    <s v="ELIANA ROSA BOTERO LONDOÑO"/>
    <n v="41306"/>
    <d v="2013-02-01T00:00:00"/>
    <n v="108663"/>
    <s v="INFRAESTRUCTURA"/>
    <s v="SENTENCIA DE 1A DEL 4-2-2009 CONDENATORIA SE APELO ESTA EN EL CONSEJO DE ESTADO EL 20-8-2010 ENTRO AL DESPACHO PARA PROVEER, 23-9-2010 CAMBIO DE PONENTE ENRIQUE GIL, REVISADA 25-9-2015, NADA NUEVO REVISADA 15-2-2016, NADA NUEVO REVISADA 18-10-2016"/>
    <d v="2020-07-31T00:00:00"/>
    <s v="2001-02"/>
    <s v="25"/>
    <s v="2020-06"/>
    <n v="1.6446235357707655"/>
    <n v="713849306.19589078"/>
    <n v="713849306.19589078"/>
    <d v="2026-02-20T00:00:00"/>
    <n v="5.5616438356164384"/>
    <n v="4.1522219311981093E-2"/>
    <n v="691812858.00490582"/>
    <n v="0.67500000000000004"/>
    <s v="ALTA"/>
    <x v="0"/>
    <n v="691812858.00490582"/>
  </r>
  <r>
    <n v="851"/>
    <d v="1999-07-02T00:00:00"/>
    <d v="1999-05-20T00:00:00"/>
    <s v="TRIBUNAL ADMINISTRATIVO DE ANTIOQUIA"/>
    <s v="05001233100019990166400"/>
    <s v="2019"/>
    <x v="0"/>
    <s v="LUCERO DE JESUS BARRERA DE HIGUITA, PAOLA ANDREA HIGUITA BARRERA, GABRIEL DE JESUS HIGUITA CARMONA, LIBIA ROSA ROLDAN MUÑETON, JUANA EVANGELISTA MUÑETON GUERRA, MARTHA LUCIA, ROCIO DEL CARMEN Y HORACIO DE JESUS HIGUITA ROLDAN."/>
    <s v="OSCAR DARIO VILLEGAS POSADA "/>
    <n v="66848"/>
    <x v="1"/>
    <s v="FALLA EN EL SERVICIO OTRAS CAUSAS"/>
    <s v="BAJO"/>
    <s v="BAJO"/>
    <s v="BAJO"/>
    <s v="BAJO"/>
    <n v="0.05"/>
    <x v="1"/>
    <n v="1608725265"/>
    <m/>
    <x v="1"/>
    <m/>
    <s v="NO"/>
    <s v="NO"/>
    <s v="25 años"/>
    <s v="ELIANA ROSA BOTERO LONDOÑO"/>
    <n v="41306"/>
    <d v="2013-02-01T00:00:00"/>
    <n v="108663"/>
    <s v="INFRAESTRUCTURA"/>
    <s v="SENTENCIA 1A DEL TRIBUNAL DEL 15-10-2008 NIEGA PRETENSIONES. ESTA EN EL CONSEJO DE ESTADO SURTIENDO APELACION 11-12-2009 ENTRO AL DESPACHO PARA FALLO. 23-9-2010 CAMBIO PONENTE (ENRIQUE GIL), 22 Jul 2015  MEMORIALES A DESPACHO  APODERADO DE LA PARTE DEMANDATE, SOLICITA PRELACION DE FALLO APORTANDO DICTAMEN MEDICO FORESE Y DICTAMEN PSICOLOGICO , REVISADA 15-2-2016 NADA NUEVO., 05 Aug 2016 AL DESPACHO PARA ELABORAR SENTENCIA REVISADA EL 18-10-2016"/>
    <d v="2020-07-31T00:00:00"/>
    <s v="1999-07"/>
    <s v="25"/>
    <s v="2020-06"/>
    <n v="1.8820659500866859"/>
    <n v="3027727044.3006806"/>
    <n v="0"/>
    <d v="2024-06-25T00:00:00"/>
    <n v="3.904109589041096"/>
    <n v="4.1522219311981093E-2"/>
    <n v="0"/>
    <n v="0.05"/>
    <s v="REMOTA"/>
    <x v="1"/>
    <n v="0"/>
  </r>
  <r>
    <n v="852"/>
    <d v="1998-11-26T00:00:00"/>
    <d v="1998-05-28T00:00:00"/>
    <s v="TRIBUNAL ADMINISTRATIVO DE ANTIOQUIA"/>
    <s v="05001233100019980126000"/>
    <s v="2019"/>
    <x v="0"/>
    <s v="FRANCISCO GOMEZ YEPES"/>
    <s v="CLAUDIA MARIA PEREZ RUIZ"/>
    <n v="69587"/>
    <x v="1"/>
    <s v="FALLA EN EL SERVICIO OTRAS CAUSAS"/>
    <s v="ALTO"/>
    <s v="ALTO"/>
    <s v="ALTO"/>
    <s v="ALTO"/>
    <n v="1"/>
    <x v="0"/>
    <n v="600480000"/>
    <n v="1"/>
    <x v="9"/>
    <m/>
    <s v="NO"/>
    <s v="NO"/>
    <s v="25 años"/>
    <s v="ELIANA ROSA BOTERO LONDOÑO"/>
    <n v="41306"/>
    <d v="2013-02-01T00:00:00"/>
    <n v="108663"/>
    <s v="INFRAESTRUCTURA"/>
    <s v="SENTENCIA DEL 22-8-2011 ACCEDE PRETENSIONES. APELACION DEPTO ESTA EN EL CONSEJO DE ESTADO 22-10-13 ENTRO AL DESPACHO PARA FALLO, VERIFICADA 25-9-2015, NADA NUEVO REVISADA 15-2-2016, REVISADA 18-10-2016 IGUAL"/>
    <d v="2020-07-31T00:00:00"/>
    <s v="1998-11"/>
    <s v="25"/>
    <s v="2020-06"/>
    <n v="2.0298778606034897"/>
    <n v="1218901057.7351835"/>
    <n v="1218901057.7351835"/>
    <d v="2023-11-20T00:00:00"/>
    <n v="3.3068493150684932"/>
    <n v="4.1522219311981093E-2"/>
    <n v="1196386484.5980489"/>
    <n v="1"/>
    <s v="ALTA"/>
    <x v="0"/>
    <n v="1196386484.5980489"/>
  </r>
  <r>
    <n v="853"/>
    <d v="1994-05-24T00:00:00"/>
    <d v="1993-01-12T00:00:00"/>
    <s v="TRIBUNAL ADMINISTRATIVO DE ANTIOQUIA"/>
    <s v="05001233100019940056900"/>
    <s v="2019"/>
    <x v="0"/>
    <s v="CONSTRUCCIONES Y EQUIPOS S.A."/>
    <s v="LUIS FERNANDO ALVAREZ JARAMILLO"/>
    <n v="38742"/>
    <x v="6"/>
    <s v="LIQUIDACIÓN"/>
    <s v="ALTO"/>
    <s v="ALTO"/>
    <s v="ALTO"/>
    <s v="ALTO"/>
    <n v="1"/>
    <x v="0"/>
    <n v="51654413"/>
    <n v="1"/>
    <x v="9"/>
    <m/>
    <s v="NO"/>
    <s v="NO"/>
    <s v="30 años"/>
    <s v="ELIANA ROSA BOTERO LONDOÑO"/>
    <n v="41306"/>
    <d v="2013-02-01T00:00:00"/>
    <n v="108663"/>
    <s v="INFRAESTRUCTURA"/>
    <s v="SENTENCIA 1A DEL 7-3-2012 CONCEDE SUPLICAS. APELO EL DEPTO ESTA EN EL CONSEJO DE ESTADO  DESDE EL 21-9-2012, EL 4-3-2013 ENTRO AL DESPACHO PARA FALLO. (DEPTO NO PRESENTO ALEGATOS SE VENCIAN EL 25-2-2013 ). REVISADA 25-9-2015, 04 Mar 2013  AL DESPACHO PARA FALLO  PARA FALLO NO HAY NUEVAS ACTUACIONES REVISADA 15-2-2016, REVISADA 18-10-2016 IGUAL"/>
    <d v="2020-07-31T00:00:00"/>
    <s v="1994-05"/>
    <s v="30"/>
    <s v="2020-06"/>
    <n v="4.3304573354036355"/>
    <n v="223687231.6818189"/>
    <n v="223687231.6818189"/>
    <d v="2024-05-16T00:00:00"/>
    <n v="3.7945205479452055"/>
    <n v="4.1522219311981093E-2"/>
    <n v="218952624.94087684"/>
    <n v="1"/>
    <s v="ALTA"/>
    <x v="0"/>
    <n v="218952624.94087684"/>
  </r>
  <r>
    <n v="854"/>
    <d v="2013-04-05T00:00:00"/>
    <d v="2013-02-28T00:00:00"/>
    <s v="JUZGADO 4 ADMINISTRATIVO ORAL DE DESCONGESTION"/>
    <s v="05001333100320130000300"/>
    <s v="2019"/>
    <x v="0"/>
    <s v="WITTER OMAIRA MADRIGAL MAYA ,JONH ALEXIS RUEDA RIOS, LEDA MARIA RUEDA, ORFA NELLY MADRIGAL, MARIA BERENICE MADRIGAL, MARYLIN GERALDIN MADRIGAL MAYA, PAOLA OSORIO MADRIGAL, GERARDO OSORIO MADRIGAL, ESTEFANIA CATHERINE MADRIGAL, DANIELA MAZO MADRIGA Y LA MENOR WENDY LIIVEYI MADRIGAL MARIN. "/>
    <s v="OSCAR DARIO VILLEGAS POSADA"/>
    <n v="66848"/>
    <x v="1"/>
    <s v="FALLA EN EL SERVICIO OTRAS CAUSAS"/>
    <s v="BAJO"/>
    <s v="BAJO"/>
    <s v="BAJO"/>
    <s v="BAJO"/>
    <n v="0.05"/>
    <x v="1"/>
    <n v="12176588556"/>
    <m/>
    <x v="1"/>
    <m/>
    <s v="NO"/>
    <s v="NO"/>
    <s v="10 años"/>
    <s v="ELIANA ROSA BOTERO LONDOÑO"/>
    <n v="41306"/>
    <d v="2013-02-01T00:00:00"/>
    <n v="108663"/>
    <s v="DAPARD"/>
    <s v="MEDIANTE AUTO DEL 8-8-13 SE ACEPTO EL DESISTIMIENTO DE ALIRIO ZAMORA DEVIMED APELO Y ESTA SURTIENDO DICHO RECURSO ANTE EL TRIBUNAL. SE ENVIO TRIBUNAL EL 15-10-201, TRIBUNAL CONFIRMO, 24-7-2014 SE CONTESTO.  24-8-2014 ENTRO DESPACHO PARA RESOLVER,  26-11-2014 SE CONTESTO. 25-3-2015 JUZGADO 4 ADTIVO DE DESCONGESTION REMITE PROCESO POR COMPETENCIA AL TRIBUNAL ADTIVO. VER PROCESO 05001233100020120080900 DEL TRIBUNAL OJOOOO ,06 Oct 2015 RECEPCIÓN MEMORIAL APODERASDO DE LOS DTES PRESENTA SOLICITUD DE TRAMIE FL.S 1 AMPG, SE REVISO 3-2-2016,15 May 2015  INFORME SECRETARIAL  ESTE PROCESO SE SEGUIRA CONOCIENDO CON EL RADICADO 2012-00809-00 LDAJ. 06 Oct 2015  RECEPCIÓN MEMORIAL  APODERASDO DE LOS DTES PRESENTA SOLICITUD DE TRAMIE FL.S 1 AMPG 17 May 2016 CONSTANCIA SECRETARIAL PASA A SECRETARIA MEDIANTE OFICIO NO 0115 PARA ENVIAR A JUZGADOS ADMINISTRATIVOS GEOM,6 Aug 2016 RECIBO DE MEMORIAL OFICINA JUDICIAL OJA F1 OFICIO 4825 CONOCE ACTUALMENTE JUZGADO 31 ADTIVO ORAL. OJOOO, REVISADO EL 28-6-2017 18 May 2017_x000a_RECIBO DE MEMORIAL OFICINA JUDICIAL_x000a_OJA F2 EXHORTA TAA, 9-8-2017 RESPUESTA LLAMAMIENTO ALLIANZ SEGUROS, SE PRESENTARON ALEGATOS DE CONCLUSIÓN 27-5-2019, SENTENCIA DE PRIMERA DEL 23-9-2019 CONDENA A BELLO A INDEMNIZAR. YUJJJUUUUU"/>
    <d v="2020-07-31T00:00:00"/>
    <s v="2013-04"/>
    <s v="10"/>
    <s v="2020-06"/>
    <n v="0.92758915786922391"/>
    <n v="11294871524.38007"/>
    <n v="0"/>
    <d v="2023-04-03T00:00:00"/>
    <n v="2.6739726027397261"/>
    <n v="4.1522219311981093E-2"/>
    <n v="0"/>
    <n v="0.05"/>
    <s v="REMOTA"/>
    <x v="1"/>
    <n v="0"/>
  </r>
  <r>
    <n v="855"/>
    <d v="2013-05-09T00:00:00"/>
    <d v="2013-03-18T00:00:00"/>
    <s v="JUZGADO 28 ADMINISTRATIVO ORAL DE MEDELLIN"/>
    <s v="05001333302820130026400"/>
    <s v="2019"/>
    <x v="0"/>
    <s v="MARTHA CECILIA GARCIA CARMONA"/>
    <s v="CLAUDIA PATRICIA MARIN GOMEZ "/>
    <n v="93162"/>
    <x v="0"/>
    <s v="RECONOCIMIENTO Y PAGO DE OTRAS PRESTACIONES SALARIALES, SOLCIALES Y SALARIOS"/>
    <s v="BAJO"/>
    <s v="BAJO"/>
    <s v="BAJO"/>
    <s v="BAJO"/>
    <n v="0.05"/>
    <x v="1"/>
    <n v="5747159"/>
    <m/>
    <x v="1"/>
    <m/>
    <s v="NO"/>
    <s v="NO"/>
    <s v="10 años"/>
    <s v="ELIANA ROSA BOTERO LONDOÑO"/>
    <n v="41306"/>
    <d v="2013-02-01T00:00:00"/>
    <n v="108663"/>
    <s v="GESTION HUMANA Y DLLO ORGANIZACIONAL"/>
    <s v="AUDIENCIA INICIAL EL 12-2-14 SE DECLARO CADUCIDAD. APODERADA DTE APELO Y ESTA EN EL TRIUBNAL DESDE EL 13-2-2014, 17-6-14 CONTINUACION AUDIENCIA INICIAL. AUTO DEL 17-7-2014 ORDENA VINCULAR A 3o. 8-8-2014 NOT 3o EFRAIN, 5-3-2014 CONTINUACION AUDIENCIA INICIAL. AUDIENCIA PRUEBAS PARA EL 13-10-2014, CONTINUACION AUDIENCIA DE PRUEBAS EL 8-2-2016 SE ESTA A LA ESPERA DE EXHORTO DE LA COMISION NACIONAL DEL SERVICIO CIVIL. PENDIENTE DE FALLO, IGUAL REVISADA 18-10-2016, SENTENCIA DE PRIMERA 19-12-16 FALTA SENTIDO. SE NIEGAN PRETENSIONES, PARTE DTE APELO CORRESPONDIO YOLANDA OBANDO 31 May 2017_x000a_RECEPCIÓN MEMORIAL_x000a_ALEGATOS PARTE DDA FLS 2.CAI (DPTO) PARTE DTE NO PRESENTO ALEGATOS. REVISADA EL 28-6-2017,"/>
    <d v="2020-07-31T00:00:00"/>
    <s v="2013-05"/>
    <s v="10"/>
    <s v="2020-06"/>
    <n v="0.92501103743402557"/>
    <n v="5316185.5088882968"/>
    <n v="0"/>
    <d v="2023-05-07T00:00:00"/>
    <n v="2.7671232876712328"/>
    <n v="4.1522219311981093E-2"/>
    <n v="0"/>
    <n v="0.05"/>
    <s v="REMOTA"/>
    <x v="1"/>
    <n v="0"/>
  </r>
  <r>
    <n v="856"/>
    <d v="2012-12-12T00:00:00"/>
    <d v="2012-11-13T00:00:00"/>
    <s v="JUZGADO 24 ADMINISTRATIVO ORAL DE MEDELLIN"/>
    <s v="05001333302420120034800"/>
    <s v="2019"/>
    <x v="0"/>
    <s v="LUZ MILA PULGARIN HENAO"/>
    <s v="JAIME JAVIER DIAZ  PELAEZ "/>
    <n v="89803"/>
    <x v="0"/>
    <s v="RELIQUIDACIÓN DE LA PENSIÓN"/>
    <s v="BAJO"/>
    <s v="BAJO"/>
    <s v="BAJO"/>
    <s v="BAJO"/>
    <n v="0.05"/>
    <x v="1"/>
    <n v="31954863"/>
    <m/>
    <x v="1"/>
    <m/>
    <s v="NO"/>
    <s v="NO"/>
    <s v="10 años"/>
    <s v="ELIANA ROSA BOTERO LONDOÑO"/>
    <n v="41306"/>
    <d v="2013-02-01T00:00:00"/>
    <n v="108663"/>
    <s v="EDUCACION"/>
    <s v="AUDIENCIA INICIAL  EL 5 DE JUNIO DE 2013 NO SE DECLARO FALTA LEG SE APELO ESTA EN EL TAO, 14-7-2014 RADICACION PROCESO TA PARA APELACION DE AUTO. 14-7-14 ENTRO DESPACHO MAG ALVARO CRUZ, DECISION 12-12-2014 TRIBUNAL DECLARA FALTA LEGITIMACION PARA EL DEPTO YUJUUUUU,  CONTINUACION INICIAL PARA EL 29-9-2015,21 Oct 2015 AL DESPACHO PARA SENTENCIA, SENTENCIA ACCEDE PRETENSIONES 2-6-2016, 28-8-2016 RADICACION PROCESO TRIBUNAL PARA QUE DESATE APELACION PRESENTADA POR LA PARTE DEMANDANTE Y LA ENTIDAD DEMANDADA PENSIONES DE ANTIOQUIA. 25 Ago 2016 AL DESPACHO POR REPARTO,23 May 2017_x000a_AL DESPACHO PARA SENTENCIA MP ALVARO CRUZ._x000a_"/>
    <d v="2020-07-31T00:00:00"/>
    <s v="2012-12"/>
    <s v="10"/>
    <s v="2020-06"/>
    <n v="0.93877643848037551"/>
    <n v="29998472.479268327"/>
    <n v="0"/>
    <d v="2022-12-10T00:00:00"/>
    <n v="2.3616438356164382"/>
    <n v="4.1522219311981093E-2"/>
    <n v="0"/>
    <n v="0.05"/>
    <s v="REMOTA"/>
    <x v="1"/>
    <n v="0"/>
  </r>
  <r>
    <n v="857"/>
    <d v="2012-11-21T00:00:00"/>
    <d v="2012-11-13T00:00:00"/>
    <s v="JUZGADO 23 ADMINISTRATIVO ORAL DE MEDELLIN"/>
    <s v="05001333302320120034700"/>
    <s v="2019"/>
    <x v="0"/>
    <s v="DORA FATIMA RESTREPO PEREZ"/>
    <s v="NORELA BELLA DIAZ AGUDELO "/>
    <n v="60716"/>
    <x v="0"/>
    <s v="RELIQUIDACIÓN DE LA PENSIÓN"/>
    <s v="ALTO"/>
    <s v="ALTO"/>
    <s v="ALTO"/>
    <s v="ALTO"/>
    <n v="1"/>
    <x v="0"/>
    <n v="12787902"/>
    <m/>
    <x v="14"/>
    <n v="0"/>
    <s v="NO"/>
    <s v="NO"/>
    <s v="10 años"/>
    <s v="ELIANA ROSA BOTERO LONDOÑO"/>
    <n v="41306"/>
    <d v="2013-02-01T00:00:00"/>
    <n v="108663"/>
    <s v="GESTION HUMANA Y DLLO ORGANIZACIONAL"/>
    <s v="SE CONTESTO 19-11-2013, MEDIANTE AUTO DEL 14-2-14 SE REABRE EL PROCESO. RAMA JUDICIAL (15-5-14) NOT PERSONALES. AUDIENCIA INICIAL PARA EL 27-2-2015 OJOOOOO, SE PROFIRIO SENTENCIA EL 27-2-15 ORDENANDO A PENSIONES DE ANTIOQUIA  A RELIQUIDAR SE ABSUELVE AL DEPTO. 10 Sep 2015  RECEPCIÓN MEMORIAL  ALEGATOS GOB. DE ANT. 3 FL - PRESENTADO EL DIA 9 DE SEPT. DE 2015. 10 Sep 2015  RECEPCIÓN MEMORIAL  ALEGATOS GOB. DE ANT. 3 FL - PRESENTADO EL DIA 9 DE SEPT. DE 2015. 12 Nov 2015  SENTENCIA  CONFIRMA PARCIALMENTE  CONDENA DEPARTAMENTO AL PAGO DE APORTES OJOOOOOOO PREGUNTAR SI YA SE PAGARON.23 Feb 2016 CONSTANCIA SECRETARIAL SE REMITE EXPEDIENTE EN CALIDAD DE PRESTAMO AL CONSEJO DE ESTADO,19 May 2017_x000a_CONSTANCIA SECRETARIAL_x000a_SE ENTREGAN COPIAS AUTENTICAS"/>
    <d v="2020-07-31T00:00:00"/>
    <s v="2012-11"/>
    <s v="10"/>
    <s v="2020-06"/>
    <n v="0.93961070022972437"/>
    <n v="12015649.552689092"/>
    <n v="0"/>
    <d v="2022-11-19T00:00:00"/>
    <n v="2.3041095890410959"/>
    <n v="4.1522219311981093E-2"/>
    <n v="0"/>
    <n v="1"/>
    <s v="ALTA"/>
    <x v="0"/>
    <n v="0"/>
  </r>
  <r>
    <n v="858"/>
    <d v="2013-07-24T00:00:00"/>
    <d v="2012-11-26T00:00:00"/>
    <s v="JUZGADO 23 ADMINISTRATIVO ORAL DE MEDELLIN"/>
    <s v="05001333302320120040700"/>
    <s v="2019"/>
    <x v="0"/>
    <s v="FRANCISCO JAVIER GOMEZ GOMEZ"/>
    <s v="FRANCISCO JAVIER GOMEZ GOMEZ"/>
    <n v="63678"/>
    <x v="0"/>
    <s v="RELIQUIDACIÓN DE LA PENSIÓN"/>
    <s v="ALTO"/>
    <s v="ALTO"/>
    <s v="ALTO"/>
    <s v="ALTO"/>
    <n v="1"/>
    <x v="0"/>
    <n v="29475000"/>
    <m/>
    <x v="14"/>
    <m/>
    <s v="NO"/>
    <s v="NO"/>
    <s v="10 años"/>
    <s v="ELIANA ROSA BOTERO LONDOÑO"/>
    <n v="41306"/>
    <d v="2013-02-01T00:00:00"/>
    <n v="108663"/>
    <s v="GESTION HUMANA Y DLLO ORGANIZACIONAL"/>
    <s v="AUDIENCIA INICIAL 25-2-14 CONCEDE SUPLICAS DE LA DEMANDA. SE APELO  5-3-2014,5-9-2014 SE PRESENTARON ALEGATOS DE 2A, 27-10-2014 ENTRO AL DESPACHO PARA SENTENCIA, SENTENCIA DE SEGUNDA DEL TRIBUNAL ADTIVO DEL 14-8-2015 CONDENA AL DEPARTAMENTO AL PAGO DE LOS APORTES 02 Dec 2015  AUTO QUE APRUEBA LIQUIDACIÓN DE COSTAS, 15 Feb 2016  CONSTANCIA SECRETARIAL  SE REMITE EXPEDIENTE EN CALIDAD DE PRESTAMO AL CONSEJO DE ESTADO- SALA PLENA DE LO CONTENCIOSO ADMINISTRATIVO- SECRETARIA GENERAL, PARA RESOLVER TUTELA.  15 Nov 2016 REGRESA PROCESO OJA REGRESA DEL CONSEJO DE ESTADO ALLEGADO EN CALIDAD DE PRESTAMO 2 CUADERNOS 74 Y 260 FOLIOS CON 3 CD,NADA NUEVO REVISADO 28-6-17,"/>
    <d v="2020-07-31T00:00:00"/>
    <s v="2013-07"/>
    <s v="10"/>
    <s v="2020-06"/>
    <n v="0.92242982903087822"/>
    <n v="27188619.210685134"/>
    <n v="0"/>
    <d v="2023-07-22T00:00:00"/>
    <n v="2.9753424657534246"/>
    <n v="4.1522219311981093E-2"/>
    <n v="0"/>
    <n v="1"/>
    <s v="ALTA"/>
    <x v="0"/>
    <n v="0"/>
  </r>
  <r>
    <n v="859"/>
    <d v="2013-10-18T00:00:00"/>
    <d v="2013-07-25T00:00:00"/>
    <s v="JUZGADO 4o ADMINISTRATIVO ORAL DE MEDELLIN"/>
    <s v="05001333300420130027400"/>
    <s v="2019"/>
    <x v="0"/>
    <s v="MARIA CONSUELO CASTAÑO, SEBASTIAN GAVIRIA CASTAÑO (MENOR), MARIA CRUZANA OCAMPO DE CASTAÑO Y CARLOS ALBEIRO GAVIRIA BERMUDEZ."/>
    <s v="JOSE LUIS VIVEROS ABISAMBRA "/>
    <n v="22592"/>
    <x v="1"/>
    <s v="FALLA EN EL SERVICIO OTRAS CAUSAS"/>
    <s v="BAJO"/>
    <s v="BAJO"/>
    <s v="BAJO"/>
    <s v="BAJO"/>
    <n v="0.05"/>
    <x v="1"/>
    <n v="16652860"/>
    <m/>
    <x v="11"/>
    <m/>
    <s v="NO"/>
    <s v="NO"/>
    <s v="10 años"/>
    <s v="ELIANA ROSA BOTERO LONDOÑO"/>
    <n v="41306"/>
    <d v="2013-02-01T00:00:00"/>
    <n v="108663"/>
    <s v="GOBIERNO"/>
    <s v="26-2-2014 SE CONTESTO, 28-4-14 ORDENO NOT AGENCIA, AUDIENCIA INICIAL PARA EL 14-4-2015 . EN AUDIENCIA INICIAL NO SE DECLARO PROBADA LA FALTA DE LEGITIMACION PARA EL DEPTO NO SE APELO. MUNICIPIO Y OTROS SI APELARON 27-7-2015 SE INTEGRO LA SALA CON OTRO MAGISTRADO.  29 Sep 2015 CAMBIO DE PONENTE A LAS 14:39:07 ANT. PONENTE:GLORIA MARIA GOMEZ MONTOYA. S ORAL NVO. PONENTE:GONZALO JAVIER ZAMBRANO VELANDIA .S ORAL CAMBIO DE PONENTE POR IMPEDIMENTO. LDAJ. REVISADA EL 3-2-2016, IGUAL REVISADA EL 19-4-20166 Sep 2016 AUTO FIJA FECHA AUDIENCIA Y/O DILIGENCIA REANUDACIÓN AUD. INICIAL PARA EL 14 DE NOVIEMBRE DE 2017 A LAS 9 AM, REVISADA EL 28-6-17 29 Mar 2017_x000a_RECIBO DE MEMORIAL OFICINA JUDICIAL_x000a_OJA F3 RENUNCIA PODER,  CONTINUACION INICIAL 14-11-17 SE DECRETARON PRUEBAS, AUDIENCIA DE PRUEBAS EL 6-11-2018, EL 6 SE ADELANTO AUDIENCIA DE PRUEBAS NO FUE LA PARTE DEMANDANTE PENDIENTE TRASLADO RESPUESTA A EXHORTOS. PENDIENTE TRASLADO DE ESTOS EXHORTOS."/>
    <d v="2020-07-31T00:00:00"/>
    <s v="2013-10"/>
    <s v="10"/>
    <s v="2020-06"/>
    <n v="0.92136104081409098"/>
    <n v="15343296.422131343"/>
    <n v="0"/>
    <d v="2023-10-16T00:00:00"/>
    <n v="3.2109589041095892"/>
    <n v="4.1522219311981093E-2"/>
    <n v="0"/>
    <n v="0.05"/>
    <s v="REMOTA"/>
    <x v="1"/>
    <n v="0"/>
  </r>
  <r>
    <n v="860"/>
    <d v="2014-03-14T00:00:00"/>
    <d v="2014-03-01T00:00:00"/>
    <s v="JUZGADO LABORAL DEL CIRCUITO DE  SANTA BARBARA"/>
    <s v="05679318900120140003800"/>
    <s v="2019"/>
    <x v="1"/>
    <s v="DIEGO ARMANDO LOPEZ RUIZ , JOHN FREDY RAMIREZ ATEHORTUA, OMAR DE JESUS CUARTAS BETANCOUR, LORENZO POSSO Y ALEXANDER PUERTA BEDOYA."/>
    <s v="DIEGO LEON TAMAYO CASTRO "/>
    <n v="205370"/>
    <x v="2"/>
    <s v="RECONOCIMIENTO Y PAGO DE OTRAS PRESTACIONES SALARIALES, SOLCIALES Y SALARIOS"/>
    <s v="ALTO"/>
    <s v="ALTO"/>
    <s v="ALTO"/>
    <s v="ALTO"/>
    <n v="1"/>
    <x v="0"/>
    <n v="6160000"/>
    <m/>
    <x v="14"/>
    <m/>
    <s v="NO"/>
    <s v="NO"/>
    <s v="10 años"/>
    <s v="ELIANA ROSA BOTERO LONDOÑO"/>
    <n v="41306"/>
    <d v="2013-02-01T00:00:00"/>
    <n v="108663"/>
    <s v="EDUCACION"/>
    <s v="8-4-2014 SE CONTESTO,  22-5-2015 AUDIENCIA PRIMERA DE TRAMITE. SE DECRETARON PRUEBAS PARA EL 30-6-2015 , AUDIENCIA DE JUZGAMIENTO DEL 8-7-2015 CONDENA SOLIDARIAMENTE AL DEPTO. SE APELO. 04 Aug 2015  AUTO ADMITE RECURSO APELACIÓN , TRIBUNAL SUPERIOR MEDIANTE PROVIDENCIA DEL 8-9-2016  CONFIRMA PENDIENTE DE PAGO. PENDIENTE REPETICION."/>
    <d v="2020-07-31T00:00:00"/>
    <s v="2014-03"/>
    <s v="10"/>
    <s v="2020-06"/>
    <n v="0.90715368066565749"/>
    <n v="5588066.6729004504"/>
    <n v="0"/>
    <d v="2024-03-11T00:00:00"/>
    <n v="3.6136986301369864"/>
    <n v="4.1522219311981093E-2"/>
    <n v="0"/>
    <n v="1"/>
    <s v="ALTA"/>
    <x v="0"/>
    <n v="0"/>
  </r>
  <r>
    <n v="861"/>
    <d v="2014-03-10T00:00:00"/>
    <d v="2013-10-24T00:00:00"/>
    <s v="JUZGADO 11 ADMINISTRATIVO ORAL DE MEDELLIN"/>
    <s v="05001333301120130067900"/>
    <s v="2019"/>
    <x v="0"/>
    <s v="AZ CONSTRUCCIONES SAS Y CONSULTORIAS Y CONSTRUCCIONES ACTUAL SAS"/>
    <s v="ANDRES MAURICIO MENESES OQUENDO "/>
    <n v="229384"/>
    <x v="3"/>
    <s v="OTRAS"/>
    <s v="ALTO"/>
    <s v="ALTO"/>
    <s v="ALTO"/>
    <s v="ALTO"/>
    <n v="1"/>
    <x v="0"/>
    <n v="201436884"/>
    <n v="1"/>
    <x v="5"/>
    <m/>
    <s v="NO"/>
    <s v="NO"/>
    <s v="10 años"/>
    <s v="ELIANA ROSA BOTERO LONDOÑO"/>
    <n v="41306"/>
    <d v="2013-02-01T00:00:00"/>
    <n v="108663"/>
    <s v="INFRAESTRUCTURA"/>
    <s v="19-6-2014 SE CONTESTO, 11-8-2014 TRASLADO EXCE/. LA PARTE DEMANDANTE APELO ESTA EN EL TRIBUNAL DESDE MARZO DE 2015 (CORRESPONDIO MERCEDES JUDITH  REVISADA EL 24-9-2015, REVISADA NUEVA/ 4-2-2016 SIN NOVEDAD,18 Mar 2016 RECEPCIÓN MEMORIAL SUSTITUCION DE PODER PARTE 15 Dec 2016 NOTIFICACIÓN POR CORREO ELECTRÓNICO INGENIERIA &amp; CONTRATOS SAS - MEGACONSTRUCCIONES Y EQUIPOS SA, 03 Feb 2017_x000a_NOTIFICACIÓN POR CORREO ELECTRÓNICO_x000a_AL SR. JESUS ANGEL RESTREPO PEREZ"/>
    <d v="2020-07-31T00:00:00"/>
    <s v="2014-03"/>
    <s v="10"/>
    <s v="2020-06"/>
    <n v="0.90715368066565749"/>
    <n v="182734210.74242109"/>
    <n v="182734210.74242109"/>
    <d v="2024-03-07T00:00:00"/>
    <n v="3.6027397260273974"/>
    <n v="4.1522219311981093E-2"/>
    <n v="179059928.3288354"/>
    <n v="1"/>
    <s v="ALTA"/>
    <x v="0"/>
    <n v="179059928.3288354"/>
  </r>
  <r>
    <n v="862"/>
    <d v="2013-11-20T00:00:00"/>
    <d v="2013-10-01T00:00:00"/>
    <s v="TRIBUNAL ADMINISTRATIVO DE ANTIOQUIA"/>
    <s v="05001233300020130157700"/>
    <s v="2019"/>
    <x v="0"/>
    <s v="ADA S.A."/>
    <s v="JUAN FERNANDO BETANCOURTH GONZALEZ "/>
    <n v="98060"/>
    <x v="6"/>
    <s v="INCUMPLIMIENTO"/>
    <s v="BAJO"/>
    <s v="BAJO"/>
    <s v="BAJO"/>
    <s v="BAJO"/>
    <n v="0.05"/>
    <x v="1"/>
    <n v="1677460188"/>
    <m/>
    <x v="1"/>
    <m/>
    <s v="NO"/>
    <s v="NO"/>
    <s v="10 años"/>
    <s v="ELIANA ROSA BOTERO LONDOÑO"/>
    <n v="41306"/>
    <d v="2013-02-01T00:00:00"/>
    <n v="108663"/>
    <s v="EDUCACION"/>
    <s v="16-6-2014 SE CONTESTO, 10-9-2014 TRASLADO EXCEPCIONES LLAMADO EN GARANTIA DEPTO, AUDIENCIA INICIAL ORDENA PRACTICA DE TESTIMONIOS PARA EL  4 Y5-2-2015, 17-4-2015 ALEGATOS DE PRIMERA. 15-5-2015 ENTRO AL DESPACHO PARA SENTENCIA. SENTENCIA DE PRIMERA DEL 20-8-2015 FAVORABLE PARA EL DEPTO. 22 Sep 2015  AL DESPACHO, SE NIEGA ACLARACION SENTENCIA DEL DEMANDANTE. AUDIENCIA DE CONCILIACION EL 11 DE OCTUBRE DE 2016 FALLIDA SE REMITE CONSEJO DE ESTADO. NADA NUEVO 28-6-17  NO APARECE CONSEJO DE ESTADO. "/>
    <d v="2020-07-31T00:00:00"/>
    <s v="2013-11"/>
    <s v="10"/>
    <s v="2020-06"/>
    <n v="0.92335772840874586"/>
    <n v="1548895828.6877878"/>
    <n v="0"/>
    <d v="2023-11-18T00:00:00"/>
    <n v="3.3013698630136985"/>
    <n v="4.1522219311981093E-2"/>
    <n v="0"/>
    <n v="0.05"/>
    <s v="REMOTA"/>
    <x v="1"/>
    <n v="0"/>
  </r>
  <r>
    <n v="863"/>
    <d v="2014-09-04T00:00:00"/>
    <d v="2014-07-07T00:00:00"/>
    <s v="JUZGADO CIVIL LABORAL DE CAUSASIA"/>
    <s v="05154311300120140014100"/>
    <s v="2019"/>
    <x v="1"/>
    <s v="CESAR TULIO RICO RAMOS Y OTROS"/>
    <s v="SIGIFREDO MANUEL CORDOBA JULIO "/>
    <n v="18137"/>
    <x v="2"/>
    <s v="RECONOCIMIENTO Y PAGO DE OTRAS PRESTACIONES SALARIALES, SOLCIALES Y SALARIOS"/>
    <s v="ALTO"/>
    <s v="ALTO"/>
    <s v="ALTO"/>
    <s v="ALTO"/>
    <n v="1"/>
    <x v="0"/>
    <n v="18000000"/>
    <m/>
    <x v="14"/>
    <m/>
    <s v="NO"/>
    <s v="NO"/>
    <s v="10 años"/>
    <s v="ELIANA ROSA BOTERO LONDOÑO"/>
    <n v="41306"/>
    <d v="2013-02-01T00:00:00"/>
    <n v="108663"/>
    <s v="INFRAESTRUCTURA"/>
    <s v="23-9-2014 SE CONTESTO, 10-11-2015 AUDIENCIA PRIMERA DE TRAMITE. SE FIJO JUZGAMIENTO PARA EL 28-1-2016 OJOOOOOOO REVISADA 4-2-2016, SENTENCIA PRIMERA DEL 11-2-2016 CONDENA SOLIDARIAMENTE AL DEPTO Y A CONSTRUALFEZ SE APELO, 13 Sep 2016 AUTO ADMITE RECURSO APELACIÓN, FALLO SEGUNDA PARA EL 15-2-2017,24 Feb 2017_x000a_SENTENCIA REVOCADA_x000a_FALLO DEL 23/08/17: PRIMERO: REVOCAR EL NUMERAL TERCERO DE LA SENTENCIA APELADA PARA EN SU LUGAR ABSOLVER A SEGUROS DEL ESTADO S.A. DE LA CONDENA EN SU CONTRA._x000a_ SEGUNDO: CONFIRMAR LA SENTENCIA APELADA EN TODO LO DEMÁS, PENDIENTE PAGO PARA PRESENTAR CONCEPTO COMITE DE ADELANTAR O NO REPETICION."/>
    <d v="2020-07-31T00:00:00"/>
    <s v="2014-09"/>
    <s v="10"/>
    <s v="2020-06"/>
    <n v="0.89344853772170874"/>
    <n v="16082073.678990757"/>
    <n v="0"/>
    <d v="2024-09-01T00:00:00"/>
    <n v="4.0904109589041093"/>
    <n v="4.1522219311981093E-2"/>
    <n v="0"/>
    <n v="1"/>
    <s v="ALTA"/>
    <x v="0"/>
    <n v="0"/>
  </r>
  <r>
    <n v="864"/>
    <d v="2014-05-05T00:00:00"/>
    <d v="2014-03-05T00:00:00"/>
    <s v="JUZGADO 12 ADMINISTRATIVO ORAL DE MEDELLIN"/>
    <s v="05001333301220140026400"/>
    <s v="2019"/>
    <x v="0"/>
    <s v="CRUZ MERCEDES SALAZAR SOTO Y OTROS"/>
    <s v="JOSE LUIS VIVEROS ABISAMBRA "/>
    <n v="22592"/>
    <x v="1"/>
    <s v="FALLA EN EL SERVICIO OTRAS CAUSAS"/>
    <s v="BAJO"/>
    <s v="BAJO"/>
    <s v="BAJO"/>
    <s v="BAJO"/>
    <n v="0.05"/>
    <x v="1"/>
    <n v="7951714"/>
    <m/>
    <x v="1"/>
    <m/>
    <s v="NO"/>
    <s v="NO"/>
    <s v="10 años"/>
    <s v="ELIANA ROSA BOTERO LONDOÑO"/>
    <n v="41306"/>
    <d v="2013-02-01T00:00:00"/>
    <n v="108663"/>
    <s v="GOBIERNO"/>
    <s v="10-11-2014 SE CONTESTO, PASO AL 3o ADTIVO DE DESCONGESTION FIJA INICIAL PARA EL 11-11-2014 OJO, FIJA FECHA INICIAL PARA EL 8-3-2016, EL 15-3-2016 SE ADELANTO AUDIENCIA INICIAL HUBO DECRETO DE PRUEBAS PARTE DEMANDANTE APELO. TESTIMONIOS PARA EL 21-6-2016 OJOOOO, SE RECEPCIONARON PENDIENTE OTRAS PRUEBAS.22 Sep 2016 RECIBO DE MEMORIAL OFICINA JUDICIAL OJA F2 RESPUESTA REVISADO EL 19-10-2016,08 Nov 2016 RECIBO DE MEMORIAL OFICINA JUDICIAL OJA F1 + CD RESPONDE EXHORTO,24 Mar 2017_x000a_AL DESPACHO PARA SENTENCIA, SENTENCIA DE PRIMERA DEL 13-7-2017 NIEGA PRETENSIONES. APELO PARTE DEMANDANTE. 9-8-2017 AUTO ADMITE APELACION DEMANDANTE._x000a_"/>
    <d v="2020-07-31T00:00:00"/>
    <s v="2014-05"/>
    <s v="10"/>
    <s v="2020-06"/>
    <n v="0.89867303567898893"/>
    <n v="7145990.9592311159"/>
    <n v="0"/>
    <d v="2024-05-02T00:00:00"/>
    <n v="3.7561643835616438"/>
    <n v="4.1522219311981093E-2"/>
    <n v="0"/>
    <n v="0.05"/>
    <s v="REMOTA"/>
    <x v="1"/>
    <n v="0"/>
  </r>
  <r>
    <n v="865"/>
    <d v="2014-12-01T00:00:00"/>
    <d v="2014-09-01T00:00:00"/>
    <s v="JUZGADO 12 ADMINISTRATIVO ORAL DE MEDELLIN"/>
    <s v="05001333301220140129100"/>
    <s v="2019"/>
    <x v="0"/>
    <s v="CAROL YINETH LOPEZ Y OTROS"/>
    <s v="JOSE LUIS VIVEROS ABISAMBRA "/>
    <n v="22592"/>
    <x v="1"/>
    <s v="FALLA EN EL SERVICIO OTRAS CAUSAS"/>
    <s v="BAJO"/>
    <s v="BAJO"/>
    <s v="BAJO"/>
    <s v="BAJO"/>
    <n v="0.05"/>
    <x v="1"/>
    <n v="7050235"/>
    <m/>
    <x v="1"/>
    <m/>
    <s v="NO"/>
    <s v="NO"/>
    <s v="10 años"/>
    <s v="ELIANA ROSA BOTERO LONDOÑO"/>
    <n v="41306"/>
    <d v="2013-02-01T00:00:00"/>
    <n v="108663"/>
    <s v="GOBIERNO"/>
    <s v="9-2-2015 SE CONTESTO, 25-5-2015 FIJA FECHA INICIAL (21-4-2016) REVISADA 8-2-2016, AUDIENCIA INICIAL EL 21-4-2016 (CLAUDIA) SE DECRETARON PRUEBAS AUDIENCIA PARA EL 31-1-2017,24 Aug 2016 RECIBO DE MEMORIAL OFICINA JUDICIAL,05 Jun 2017_x000a_AL DESPACHO PARA SENTENCIA, SENTENCIA DE PRIMERA 20-9-2018 NIEGA PRETENSIONES ESTA APELACIÓN. ENTRO AL DESPACHO PARA SENTENCIA. REVISADO 31-7-2020"/>
    <d v="2020-07-31T00:00:00"/>
    <s v="2014-12"/>
    <s v="10"/>
    <s v="2020-06"/>
    <n v="0.88843442213904433"/>
    <n v="6263671.458169465"/>
    <n v="0"/>
    <d v="2024-11-28T00:00:00"/>
    <n v="4.3315068493150681"/>
    <n v="4.1522219311981093E-2"/>
    <n v="0"/>
    <n v="0.05"/>
    <s v="REMOTA"/>
    <x v="1"/>
    <n v="0"/>
  </r>
  <r>
    <n v="866"/>
    <d v="2014-08-29T00:00:00"/>
    <d v="2013-01-16T00:00:00"/>
    <s v="TRIBUNAL ADMINISTRATIVO DE ANTIOQUIA"/>
    <s v="05001233100020130000200"/>
    <s v="2019"/>
    <x v="0"/>
    <s v="MIRIAM GUTIERREZ VASQUEZ Y OTROS"/>
    <s v="OSCAR DARIO VILLEGAS POSADA "/>
    <n v="66848"/>
    <x v="1"/>
    <s v="FALLA EN EL SERVICIO OTRAS CAUSAS"/>
    <s v="BAJO"/>
    <s v="BAJO"/>
    <s v="BAJO"/>
    <s v="BAJO"/>
    <n v="0.05"/>
    <x v="1"/>
    <n v="231000000"/>
    <m/>
    <x v="3"/>
    <m/>
    <s v="NO"/>
    <s v="NO"/>
    <s v="10 años"/>
    <s v="ELIANA ROSA BOTERO LONDOÑO"/>
    <n v="41306"/>
    <d v="2013-02-01T00:00:00"/>
    <n v="108663"/>
    <s v="GOBIERNO"/>
    <s v="PENDIENTE FIJACION EN LISTA Y ANTECEDENTES PARA CONTESTAR.05 Jun 2015  AUTO QUE RESUELVE  706 - ORDENA COMISIONAR PARA SURTIR NOTIFICACION, 8 Jul 2015  RECEPCIÓN MEMORIAL  PARTE DTE APORTA CONSTANCIA DE ENVIO DE NOTIFICACION FLS 5 CAI , EL 22-9-2016 SE CONTESTA.14 Oct 2016 AUTO QUE ADMITE DESISTIMIENTO SE ACEPTA EL DESISTIMIENTO DE LA DEMANDA FRENTE AL MUNICIPIO DE APARTADÓ, NADA NUEVO REVISADA 3-2-2017, 8-5-17 PRESENTA REFORMA DEMANDA Y DESISTE CONTRA DEPTO. 28 Jun 2017_x000a_RECEPCIÓN MEMORIAL_x000a_CONTESTACION REFORMA DEMANDA EJERCITO - 5 FLS - DTZ 27-2-2018 RECEPCION TESTIMONIOS. NO ASISTI PORQUE SE DESISTIO DEL DEPARTAMENTO. SOLICITE PRONUNCIAMIENTO DESISTIMIENTO."/>
    <d v="2020-07-31T00:00:00"/>
    <s v="2014-08"/>
    <s v="10"/>
    <s v="2020-06"/>
    <n v="0.89466228983021678"/>
    <n v="206666988.95078006"/>
    <n v="0"/>
    <d v="2024-08-26T00:00:00"/>
    <n v="4.0739726027397261"/>
    <n v="4.1522219311981093E-2"/>
    <n v="0"/>
    <n v="0.05"/>
    <s v="REMOTA"/>
    <x v="1"/>
    <n v="0"/>
  </r>
  <r>
    <n v="867"/>
    <d v="2014-12-18T00:00:00"/>
    <d v="2014-10-24T00:00:00"/>
    <s v="JUZGADO 30  ADMINISTRATIVO ORAL DE MEDELLIN"/>
    <s v="05001333303020140160200"/>
    <s v="2019"/>
    <x v="0"/>
    <s v="JUAN MAURICIO HINCAPIE BONILLA"/>
    <s v="CHARLES FIGUEROA LOPERA "/>
    <n v="183665"/>
    <x v="0"/>
    <s v="PRIMA DE SERVICIOS"/>
    <s v="BAJO"/>
    <s v="BAJO"/>
    <s v="BAJO"/>
    <s v="BAJO"/>
    <n v="0.05"/>
    <x v="1"/>
    <n v="2104361"/>
    <m/>
    <x v="12"/>
    <m/>
    <s v="NO"/>
    <s v="NO"/>
    <s v="10 años"/>
    <s v="ELIANA ROSA BOTERO LONDOÑO"/>
    <n v="41306"/>
    <d v="2013-02-01T00:00:00"/>
    <n v="108663"/>
    <s v="EDUCACION"/>
    <s v="25-2-2015 SE CONTESTO, INICIAL PARA EL 7-4-2016 REVISADA 8-2-2016.  AUDIENCIA INICIAL CELEBRADA EL 7-4-2016  SE CORRIO TRASLADO PARA ALEGAR POR ESCRITO. 8-4-2016 PRESENTE ALEGATOS.  SENTENCIA 23-5-2016 NIEGA PRETENSIONES SE APELARON COSTAS, 01 Aug 2016 RECIBO DE MEMORIAL OFICINA JUDICIAL OJA F2 DESISTE, 30 Sep 2016 AL DESPACHO PARA SENTENCIA MP JOHN JAIRO ALZATE. 14 Mar 2017_x000a_RECEPCIÓN MEMORIAL (DESISTIMIENTO PARTE DTE)_x000a_JUZGADO DE ORIGEN REMITE MEMORIAL FLS 3.CAI, SENTENCIA SEGUNDA DEL 29-6-2018 REVOCA CONDENA EN COSTAS (APELO DEPTO COSTAS)"/>
    <d v="2020-07-31T00:00:00"/>
    <s v="2014-12"/>
    <s v="10"/>
    <s v="2020-06"/>
    <n v="0.88843442213904433"/>
    <n v="1869586.7490069414"/>
    <n v="0"/>
    <d v="2024-12-15T00:00:00"/>
    <n v="4.3780821917808215"/>
    <n v="4.1522219311981093E-2"/>
    <n v="0"/>
    <n v="0.05"/>
    <s v="REMOTA"/>
    <x v="1"/>
    <n v="0"/>
  </r>
  <r>
    <n v="868"/>
    <d v="2014-12-16T00:00:00"/>
    <d v="2014-11-13T00:00:00"/>
    <s v="JUZGADO 21 ADMINISTRATIVO ORAL DE MEDELLIN"/>
    <s v="05001333302120140020100"/>
    <s v="2019"/>
    <x v="0"/>
    <s v="MANUEL BERNARDO MONDRAGON SERNA"/>
    <s v="ALVARO DE J ALVAREZ"/>
    <n v="199391"/>
    <x v="0"/>
    <s v="PRIMA DE SERVICIOS"/>
    <s v="BAJO"/>
    <s v="BAJO"/>
    <s v="BAJO"/>
    <s v="BAJO"/>
    <n v="0.05"/>
    <x v="1"/>
    <n v="3170000"/>
    <m/>
    <x v="1"/>
    <m/>
    <s v="NO"/>
    <s v="NO"/>
    <s v="10 años"/>
    <s v="ELIANA ROSA BOTERO LONDOÑO"/>
    <n v="41306"/>
    <d v="2013-02-01T00:00:00"/>
    <n v="108663"/>
    <s v="EDUCACION"/>
    <s v="2-3-2015 SE CONTESTO, AUDIENCIA INICIAL EL 20-8-2015 SE CORRIO TRASLADO PARA ALEGAR (ME LA HIZO CESAR). 21-8-2015 ALEGATOS DE PRIMERA, REVISADA 23-9-2015, REVISADA 3-2-2016, SENTENCIA DE PRIMERA DEL 31-3-2016 NIEGA PRIMA,19 Apr 2016 NOTIFICACIÓN POR CORREO ELECTRÓNICO EN LA FECHA SE NOTIFICO POR CORREO ELECTRONICO A TODAS LAS PARTES DEL PROCESO, AL PROCURADOR 111 Y A LA AGENCIA NACIONAL Y FIDUPREVISORA S.A., LA SENTENCIA DEL 30 DE MARZO DE 2016, NO SE APELO SEGUN RAMA PENDIENTE ARCHIVO. 21 Apr 2016_x000a_RECIBO DE MEMORIAL OFICINA JUDICIAL_x000a_OJA PODER F4"/>
    <d v="2020-07-31T00:00:00"/>
    <s v="2014-12"/>
    <s v="10"/>
    <s v="2020-06"/>
    <n v="0.88843442213904433"/>
    <n v="2816337.1181807704"/>
    <n v="0"/>
    <d v="2024-12-13T00:00:00"/>
    <n v="4.3726027397260276"/>
    <n v="4.1522219311981093E-2"/>
    <n v="0"/>
    <n v="0.05"/>
    <s v="REMOTA"/>
    <x v="1"/>
    <n v="0"/>
  </r>
  <r>
    <n v="869"/>
    <d v="2014-11-11T00:00:00"/>
    <d v="2014-09-18T00:00:00"/>
    <s v="JUZGADO 17 ADMINISTRATIVO ORAL DE MEDELLIN"/>
    <s v="05001333301720140049300"/>
    <s v="2019"/>
    <x v="0"/>
    <s v="ROSA INES ARANGO MARTINEZ"/>
    <s v="DIANA CAROLINA ALZATE QUINTERO "/>
    <n v="165819"/>
    <x v="0"/>
    <s v="PRIMA DE SERVICIOS"/>
    <s v="BAJO"/>
    <s v="BAJO"/>
    <s v="BAJO"/>
    <s v="BAJO"/>
    <n v="0.05"/>
    <x v="1"/>
    <n v="7244623"/>
    <m/>
    <x v="12"/>
    <m/>
    <s v="NO"/>
    <s v="NO"/>
    <s v="10 años"/>
    <s v="ELIANA ROSA BOTERO LONDOÑO"/>
    <n v="41306"/>
    <d v="2013-02-01T00:00:00"/>
    <n v="108663"/>
    <s v="EDUCACION"/>
    <s v="19-3-2015 SE CONTESTO, 30-7-2015 AUDIENCIA INICIAL SE ABRIO A PRUEBAS EL PROCESO. ORDENA EXHORTAR PROCURADURIA 168, 28-1-2016 SE PRESENTARON ALEGATOS, SENTENCIA DE PRIMERA DEL 22-4-2016 NIEGA PRETENSIONES, SE APELO PARTE DEMANDANTE ESTA EN TRIBUNAL. 16 Sep 2016 RECEPCIÓN MEMORIAL ALEGATOS PROCURADURIA EN TA FLS 9 .CAI MP ADRIANA BERNAL. REVISADA 3-1-17 ,22 Jun 2017_x000a_AL DESPACHO PARA SENTENCIA, SENTENCIA DE SEGUNDA DEL 30-8-2017 CONFIRMA LA DE PRIMERA QUE NEGO PRIMA.12 Dec 2017_x000a_AUTO OBEDEZCASE Y CUMPLASE_x000a_CONFIRMA SENTENCIA Y CONDENA EN COSTAS"/>
    <d v="2020-07-31T00:00:00"/>
    <s v="2014-11"/>
    <s v="10"/>
    <s v="2020-06"/>
    <n v="0.89080453966281536"/>
    <n v="6453543.0565456441"/>
    <n v="0"/>
    <d v="2024-11-08T00:00:00"/>
    <n v="4.2767123287671236"/>
    <n v="4.1522219311981093E-2"/>
    <n v="0"/>
    <n v="0.05"/>
    <s v="REMOTA"/>
    <x v="1"/>
    <n v="0"/>
  </r>
  <r>
    <n v="870"/>
    <d v="2014-03-27T00:00:00"/>
    <d v="2014-03-11T00:00:00"/>
    <s v="JUZGADO 25 ADMINISTRATIVO ORAL DE MEDELLIN"/>
    <s v="05001333302520140027800"/>
    <s v="2019"/>
    <x v="0"/>
    <s v="DELIO DE JESUS RAMIREZ GALEANO"/>
    <s v="PAULA ANDREA ESCOBAR SÁNCHEZ "/>
    <n v="108843"/>
    <x v="0"/>
    <s v="RELIQUIDACIÓN DE LA PENSIÓN"/>
    <s v="ALTO"/>
    <s v="ALTO"/>
    <s v="ALTO"/>
    <s v="ALTO"/>
    <n v="1"/>
    <x v="0"/>
    <n v="9895897"/>
    <m/>
    <x v="1"/>
    <m/>
    <s v="NO"/>
    <s v="NO"/>
    <s v="10 años"/>
    <s v="ELIANA ROSA BOTERO LONDOÑO"/>
    <n v="41306"/>
    <d v="2013-02-01T00:00:00"/>
    <n v="108663"/>
    <s v="EDUCACION"/>
    <s v="24-2-2015 SE CONTESTO. 4-9-2015 TRASLADO EXCEPCIONES. FIJA FECHA INICIAL PARA EL 24-10-2016, REVISADA 19-10-2016, AUDIENCIA INICIAL CELEBRADA EL PARA EL 24-10-16 NIEGA INTEGRACION DEL CONTRADICTORIO CON LA CONTRALORIA GENERAL DE ANTIOQUIA APELE. CONCEDIO RECURSO   Oct 2016 AL DESPACHO POR REPARTO BEATRIZ JARAMILLO, NIEGA INTEGRACION CON CONTRALORIA. 7 Apr 2017_x000a_AUTO FIJA FECHA AUDIENCIA Y/O DILIGENCIA_x000a_CÚMPLASE LO DISPUESTO POR EL SUPERIOR - FIJA FECHA PARA CONTINUACIÓN DE AUDIENCIA INICIAL PARA EL DÍA 23 DE OCTUBRE DE 2017 A LAS 09:00 AM, REVISADA 29-6-17, 27 Oct 2017_x000a_RECIBO DE MEMORIAL OFICINA JUDICIAL_x000a_OJA F11 ALEGATOS,08 Nov 2017_x000a_AL DESPACHO PARA SENTENCIA, SENTENCIA DE PRIMERA DEL 20-4-2018 NIEGA PRETENSIONES YUJU_x000a_"/>
    <d v="2020-07-31T00:00:00"/>
    <s v="2014-03"/>
    <s v="10"/>
    <s v="2020-06"/>
    <n v="0.90715368066565749"/>
    <n v="8977099.3870382383"/>
    <n v="0"/>
    <d v="2024-03-24T00:00:00"/>
    <n v="3.6493150684931508"/>
    <n v="4.1522219311981093E-2"/>
    <n v="0"/>
    <n v="1"/>
    <s v="ALTA"/>
    <x v="0"/>
    <n v="0"/>
  </r>
  <r>
    <n v="871"/>
    <d v="2015-02-25T00:00:00"/>
    <d v="2014-12-10T00:00:00"/>
    <s v="JUZGADO 23 ADMINISTRATIVO ORAL DE MEDELLIN"/>
    <s v="05001333302320140184600"/>
    <s v="2019"/>
    <x v="0"/>
    <s v="GLORIA CECILIA ARBOLEDA PEREAÑEZ"/>
    <s v="LEIDY VIVIANA JIMENEZ SANCHEZ "/>
    <n v="160495"/>
    <x v="0"/>
    <s v="RELIQUIDACIÓN DE LA PENSIÓN"/>
    <s v="BAJO"/>
    <s v="BAJO"/>
    <s v="BAJO"/>
    <s v="BAJO"/>
    <n v="0.05"/>
    <x v="1"/>
    <n v="6817426"/>
    <m/>
    <x v="9"/>
    <m/>
    <s v="NO"/>
    <s v="NO"/>
    <s v="10 años"/>
    <s v="ELIANA ROSA BOTERO LONDOÑO"/>
    <n v="41306"/>
    <d v="2013-02-01T00:00:00"/>
    <n v="108663"/>
    <s v="EDUCACION"/>
    <s v="17-3-2015 SE CONTESTO, FIJA FECHA INICIAL 22-1-2016, AUDIENCIA INICIAL EL 22-1-2016 NO SE DECLARO FALTA LEGITIMACION SE APELO POR PARTE DE COLORADO.19 Abr 2016 AUTO QUE CONFIRMA EL AUTO RECURRIDO, FIJA FECHA PARA INICIAL PARA EL (25) de Octubre de 2016 a las 08:30 , AUDIENCIA INICIAL EL 25-10-16 DICTA SENTENCIA ESTE DIA Y CONDENA A FONPREMAG A RELIQUIDAR. NO CONDENA DEPARTAMENTO YUJUU.30 Nov 2016 AUTO RECHAZANDO IN-LIMINE EL RECURSO RECHAZA POR EXTEMPORANEO RECURSO DE APELACION,28 Apr 2017_x000a_CONSTANCIA SECRETARIAL_x000a_EL DIA DE HOY FUERON ENTREGADAS LAS PRIMERAS COPIAS QUE PRESTAN MERITO EJECUTIVO, PENDIENTE ARCHIVO 29-6-17, REVISADA 8-3-2018"/>
    <d v="2020-07-31T00:00:00"/>
    <s v="2015-02"/>
    <s v="10"/>
    <s v="2020-06"/>
    <n v="0.87271419777299997"/>
    <n v="5949664.4624667922"/>
    <n v="0"/>
    <d v="2025-02-22T00:00:00"/>
    <n v="4.5671232876712331"/>
    <n v="4.1522219311981093E-2"/>
    <n v="0"/>
    <n v="0.05"/>
    <s v="REMOTA"/>
    <x v="1"/>
    <n v="0"/>
  </r>
  <r>
    <n v="872"/>
    <d v="2015-03-05T00:00:00"/>
    <d v="2015-02-04T00:00:00"/>
    <s v="JUZGADO 29 ADMINISTRATIVO ORAL DE MEDELLIN"/>
    <s v="05001333302920150009500"/>
    <s v="2019"/>
    <x v="0"/>
    <s v="CLAUDIA PATRICIA RAMIREZ MORENO"/>
    <s v="HERNAN DARIO ZAPATA LONDOÑO "/>
    <n v="180371"/>
    <x v="0"/>
    <s v="RECONOCIMIENTO Y PAGO DE OTRAS PRESTACIONES SALARIALES, SOLCIALES Y SALARIOS"/>
    <s v="BAJO"/>
    <s v="BAJO"/>
    <s v="BAJO"/>
    <s v="BAJO"/>
    <n v="0.05"/>
    <x v="1"/>
    <n v="2275000"/>
    <m/>
    <x v="1"/>
    <m/>
    <s v="NO"/>
    <s v="NO"/>
    <s v="10 años"/>
    <s v="ELIANA ROSA BOTERO LONDOÑO"/>
    <n v="41306"/>
    <d v="2013-02-01T00:00:00"/>
    <n v="108663"/>
    <s v="EDUCACION"/>
    <s v="28-4-2015 SE CONTESTO, JUNIO 11/2015 SE ENTIENDE NOTIFICADO POR CONDUCTA CONCLUYENTE A LA ENTIDAD DEMANDADA DEPARTAMENTO DE ANTIOQUIA DE CONFORMIDAD Y EL LOS TERMINOS DEL ARTICULO 301 DEL C.G.P, SE RECONCE PERSONERÍA  AUTO 4-2-2016 FIJA INICIAL PARA EL 28-2-2017, NADA NUEVO REVISADA 19-10-16, NADA NUEVO REVISADA EL 3-2-17. 17 Mar 2017_x000a_DILIGENCIA DE NOTIFICACIÓN PERSONAL_x000a_17/03/2017 SE NOTIFICA PERSONALMENTE LA SENTENCIAA LAS PARTES-NIEGA PRETENSIONES- DEMANDANTE- DEMANDADO Y PROCURADOR JUDICIAL 107 ADSCRITO A ESTE DESPACHO, PARTE DTE APELO EL 31-3-2017,  23 Jun 2017_x000a_AL DESPACHO_x000a_PARA TRÁMITE. ACGQ MP JAIRO JIMENEZ"/>
    <d v="2020-07-31T00:00:00"/>
    <s v="2015-03"/>
    <s v="10"/>
    <s v="2020-06"/>
    <n v="0.86763134510283468"/>
    <n v="1973861.310108949"/>
    <n v="0"/>
    <d v="2025-03-02T00:00:00"/>
    <n v="4.5890410958904111"/>
    <n v="4.1522219311981093E-2"/>
    <n v="0"/>
    <n v="0.05"/>
    <s v="REMOTA"/>
    <x v="1"/>
    <n v="0"/>
  </r>
  <r>
    <n v="873"/>
    <d v="2015-04-30T00:00:00"/>
    <d v="2014-12-02T00:00:00"/>
    <s v="JUZGADO 4 ADMINISTRATIVO ORAL DE MEDELLIN"/>
    <s v="05001333300420140180100"/>
    <s v="2019"/>
    <x v="0"/>
    <s v="LUZ MARINA JARAMILLO ARANGO"/>
    <s v="LUZ ELENA GALLEGO "/>
    <n v="39931"/>
    <x v="0"/>
    <s v="RELIQUIDACIÓN DE LA PENSIÓN"/>
    <s v="ALTO"/>
    <s v="ALTO"/>
    <s v="ALTO"/>
    <s v="ALTO"/>
    <n v="1"/>
    <x v="0"/>
    <n v="11667207"/>
    <m/>
    <x v="9"/>
    <n v="5748424"/>
    <s v="NO"/>
    <s v="NO"/>
    <s v="10 años"/>
    <s v="ELIANA ROSA BOTERO LONDOÑO"/>
    <n v="41306"/>
    <d v="2013-02-01T00:00:00"/>
    <n v="108663"/>
    <s v="EDUCACION"/>
    <s v="5-6-2015 SE CONTESTO, NOTIFICACIÓN POR CORREO ELECTRÓNICO  EL DIA 04/06/2015 SE REMITE CORREO DE NOTIFICACION A LA ENTIDAD ACCIONADA E INTERVINIENTES 10 Nov 2015  A DISPOSICION DE LA PARTE CONTRARIA TERMINO 3 DIAS  DE LAS EXCEPCIONES PROPUESTAS. 19 Feb 2016 AUTO FIJA FECHA AUDIENCIA Y/O DILIGENCIA A.I. 29-NOV-2016 A LAS 9:00 AM, SENTENCIA DE PRIMERA DEL 29-11-2016 CONDENA AL DEPTO AL PAGO DE APORTES SE PRESENTO APELACION OJO,13 Dec 2016 RECIBO DE MEMORIAL OFICINA JUDICIAL OJA F3 APELACION,09 Jun 2017_x000a_AUTO OBEDEZCASE Y CUMPLASE_x000a_LO RESUELTO POR EL TAA QUE ORDENÓ DEVOLVER EL EXPEDIENTE PARA QUE EL DESPACHO SE PRONUNCIARA SOBRE EL RECURSO DE APELACIÓN DE LA PARTE DEMANDANTE. // SE CONCEDE ANTE EL TAA EN EL EFECTO SUSPENSIVO EL RECURSO DE APELACIÓN INTERPUESTO EN CONTRA DE LA SENTENCIA DEL 29 DE NOVIEMBRE DE 2016, 26 Oct 2017_x000a_AL DESPACHO PARA SENTENCIA_x000a_"/>
    <d v="2020-07-31T00:00:00"/>
    <s v="2015-04"/>
    <s v="10"/>
    <s v="2020-06"/>
    <n v="0.86299623578421902"/>
    <n v="10068755.723115291"/>
    <n v="0"/>
    <d v="2025-04-27T00:00:00"/>
    <n v="4.7424657534246579"/>
    <n v="4.1522219311981093E-2"/>
    <n v="0"/>
    <n v="1"/>
    <s v="ALTA"/>
    <x v="0"/>
    <n v="5748424"/>
  </r>
  <r>
    <n v="874"/>
    <d v="2015-05-20T00:00:00"/>
    <d v="2015-04-15T00:00:00"/>
    <s v="JUZGADO 21 ADMINISTRATIVO ORAL DE MEDELLIN"/>
    <s v="05001333302120150050200"/>
    <s v="2019"/>
    <x v="0"/>
    <s v="ROSA MARIA VERGARA GOMEZ"/>
    <s v="HERNAN DARIO ZAPATA LONDOÑO "/>
    <n v="180371"/>
    <x v="0"/>
    <s v="OTRAS"/>
    <s v="BAJO"/>
    <s v="BAJO"/>
    <s v="BAJO"/>
    <s v="BAJO"/>
    <n v="0.05"/>
    <x v="1"/>
    <n v="2275000"/>
    <m/>
    <x v="12"/>
    <m/>
    <s v="NO"/>
    <s v="NO"/>
    <s v="10 años"/>
    <s v="ELIANA ROSA BOTERO LONDOÑO"/>
    <n v="41306"/>
    <d v="2013-02-01T00:00:00"/>
    <n v="108663"/>
    <s v="EDUCACION"/>
    <s v="25-8-2015 SE CONTESTO, 7 Aug 2015  RECIBO DE MEMORIAL OFICINA JUDICIAL  OJA F9 PODER , INICIAL PARA EL 12-4-2016, AUDIENCIA INICIAL 12-4-2016 SE DECRETARON PRUEBAS (PENDIENTE EXHORTO PARTE DTE):24 Aug 2016 RECIBO DE MEMORIAL OFICINA JUDICIAL OJA F1 ALEGATOS, SENTENCIA DE PRIMERA DEL 5-12-16 NIEGA PRETENSIONES YUJUUU,  15 Dec 2016 RECIBO DE MEMORIAL OFICINA JUDICIAL OJA F3 APELA PARTE DEMANDANTE. 21 Feb 2017_x000a_AUTO TRASLADO PARTES 10 DIAS_x000a_CORRE TRASLADO POR 10 DIAS PARA PRESENTAR ALEGATOS DE CONCLUSION EN SEGUNDA MP JORGE I DUQUE. REVISADA 11-7-2017, NADA NUEVO REVISADA 8-3-2018, SENTENCIA DE SEGUNDA DEL 28-9-2018 CONFIRMA PRIMERA QUE NEGO PRETENSIONES YUJJUUU"/>
    <d v="2020-07-31T00:00:00"/>
    <s v="2015-05"/>
    <s v="10"/>
    <s v="2020-06"/>
    <n v="0.86073201793714027"/>
    <n v="1958165.3408069941"/>
    <n v="0"/>
    <d v="2025-05-17T00:00:00"/>
    <n v="4.7972602739726025"/>
    <n v="4.1522219311981093E-2"/>
    <n v="0"/>
    <n v="0.05"/>
    <s v="REMOTA"/>
    <x v="1"/>
    <n v="0"/>
  </r>
  <r>
    <n v="875"/>
    <d v="2015-03-19T00:00:00"/>
    <d v="2015-03-19T00:00:00"/>
    <s v="JUZGADO 1 ADMINISTRATIVO ORAL DE TURBO"/>
    <s v="05837333300120150015200"/>
    <s v="2019"/>
    <x v="0"/>
    <s v="LEOMAR RAMOS RENTERIA"/>
    <s v="ANDRES CAMILO URIBE PARDO "/>
    <n v="141330"/>
    <x v="0"/>
    <s v="RELIQUIDACIÓN DE LA PENSIÓN"/>
    <s v="BAJO"/>
    <s v="BAJO"/>
    <s v="BAJO"/>
    <s v="BAJO"/>
    <n v="0.05"/>
    <x v="1"/>
    <n v="3882237"/>
    <m/>
    <x v="1"/>
    <m/>
    <s v="NO"/>
    <s v="NO"/>
    <s v="10 años"/>
    <s v="ELIANA ROSA BOTERO LONDOÑO"/>
    <n v="41306"/>
    <d v="2013-02-01T00:00:00"/>
    <n v="108663"/>
    <s v="EDUCACION"/>
    <s v="16-9-2015 SE CONTESTO, AUDIENCIA INICIAL PARA EL 10-5-2016, EN AUDIENCIA INICIAL NO SE DECLARO FALTA LEGITIMACION SE APELO. 20 Oct 2016 AUTO QUE CONFIRMA EL AUTO RECURRIDO, GUGU, CONTINUACION AUDIENCIA INICIAL PARA EL 5 DE ABRIL DE 2017, CONTINUACION INICIAL SE FUE HASTA ALEGATOS PENDIENTE SENTENCIA DE PRIMERA. OJOOO, SENTENCIA DE PRIMERA DEL 14-9-2017 DECLARA FALTA DE LEGITIMACION PARA EL DEPTO Y CONDENA A FONPREMA A RELIQUIDAR."/>
    <d v="2020-07-31T00:00:00"/>
    <s v="2015-03"/>
    <s v="10"/>
    <s v="2020-06"/>
    <n v="0.86763134510283468"/>
    <n v="3368350.5103179938"/>
    <n v="0"/>
    <d v="2025-03-16T00:00:00"/>
    <n v="4.6273972602739724"/>
    <n v="4.1522219311981093E-2"/>
    <n v="0"/>
    <n v="0.05"/>
    <s v="REMOTA"/>
    <x v="1"/>
    <n v="0"/>
  </r>
  <r>
    <n v="876"/>
    <d v="2015-07-09T00:00:00"/>
    <d v="2014-08-04T00:00:00"/>
    <s v="JUZGADO 30 ADMINISTRATIVO ORAL DE MEDELLIN"/>
    <s v="05001333303020140112500"/>
    <s v="2019"/>
    <x v="0"/>
    <s v="MARIA DE LAS MERCEDES ARANGO DE MOLINA"/>
    <s v="GLORIA FANNY RIOS BOTERO "/>
    <n v="187914"/>
    <x v="0"/>
    <s v="PENSIÓN DE SOBREVIVIENTES"/>
    <s v="BAJO"/>
    <s v="BAJO"/>
    <s v="BAJO"/>
    <s v="BAJO"/>
    <n v="0.05"/>
    <x v="1"/>
    <n v="27239723"/>
    <m/>
    <x v="1"/>
    <m/>
    <s v="NO"/>
    <s v="NO"/>
    <s v="10 años"/>
    <s v="ELIANA ROSA BOTERO LONDOÑO"/>
    <n v="41306"/>
    <d v="2013-02-01T00:00:00"/>
    <n v="108663"/>
    <s v="GESTION HUMANA Y DLLO ORGANIZACIONAL"/>
    <s v="28-8-2015 SE CONTESTO, (NO HAY ACTUACION NUEVA REVISADA 24-9-2015),21 Jan 2016  AUTO QUE RESUELVE  RESUELVE: ACLARA TÉRMINO TRASLADO DE LA DEMANDA, AUDIENCIA INICIAL 23-6-2016. SE DECRETARON PRUEBAS (TESTIMONIOS PARA EL 16 DE MARZO DE 2017 A LAS 2:00 HORAS),11 Aug 2016 AUTO FIJA FECHA AUDIENCIA Y/O DILIGENCIA AUDIENCIA DE PRUEBAS 26 DE OCTUBRE DE 2016 A LAS 3:30 P.M. TESTIMONIOS DE ELIDA BEDOYA Y LUZ AMPARO ORTIZ. JCTT,8 Nov 2016 RECIBO DE MEMORIAL OFICINA JUDICIAL OJA F14 ALEGATOS,SENTENCIA DE PRIMERA DEL 4-4-2017 NIEGA PRETENSIONES YUJUU. 12 Jun 2017_x000a_AUTO ADMITIENDO RECURSO DE APELACION_x000a_SE ADMITE EL RECURSO DE APELACIÓN INTERPUESTO POR LA PARTE DEMANDANTE CONTRA LA SENTENCIA DICTADA EL 4 DE ABRIL DE 2017, POR EL JUZGADO TREINTA ADMINISTRATIVO ORAL DEL CIRCUITO DE MEDELLÍN, MP ADRIANA BERNAL,13 Feb 2018_x000a_AL DESPACHO PARA SENTENCIA REVISADA EL 8-3-2018_x000a_"/>
    <d v="2020-07-31T00:00:00"/>
    <s v="2015-07"/>
    <s v="10"/>
    <s v="2020-06"/>
    <n v="0.85823957329672562"/>
    <n v="23378208.244241003"/>
    <n v="0"/>
    <d v="2025-07-06T00:00:00"/>
    <n v="4.934246575342466"/>
    <n v="4.1522219311981093E-2"/>
    <n v="0"/>
    <n v="0.05"/>
    <s v="REMOTA"/>
    <x v="1"/>
    <n v="0"/>
  </r>
  <r>
    <n v="877"/>
    <d v="2014-07-16T00:00:00"/>
    <d v="2014-06-10T00:00:00"/>
    <s v="TRIBUNAL ADMINSITRATIVO DE ANTIOQUIA"/>
    <s v="05001233300020140100700"/>
    <s v="2019"/>
    <x v="0"/>
    <s v="MINISTERIO DE VIVIENDA, CIUDAD Y TERRITORIO"/>
    <s v="MANUEL VICENTE CRUZ ALARCON"/>
    <n v="57151"/>
    <x v="6"/>
    <s v="LIQUIDACIÓN"/>
    <s v="BAJO"/>
    <s v="BAJO"/>
    <s v="BAJO"/>
    <s v="BAJO"/>
    <n v="0.05"/>
    <x v="1"/>
    <n v="382133900"/>
    <m/>
    <x v="0"/>
    <m/>
    <s v="NO"/>
    <s v="NO"/>
    <s v="10 años"/>
    <s v="ELIANA ROSA BOTERO LONDOÑO"/>
    <n v="41306"/>
    <d v="2013-02-01T00:00:00"/>
    <n v="108663"/>
    <s v="HACIENDA"/>
    <s v="31-7-2015 SE NOTIFICA AUTO ADMISORIO DE LA DEMANDA AL MINISTERIO PUBLICO, A LA ANDEJ Y AL DEPTO DE ANTIOQUIA -MMM , 25-9-2015 SE CONTESTO.SE FIJA FECHA PARA AUDIENCIA INICIAL PARA EL DIA 13 DE ABRIL DE 2016 A LAS 3:30 P.M.  EN AUDIENCIA INICIAL (13-4-16) SE  DECLARO PROBADA EXCEPCION DE FALTA DE JURISDICCION PARTE DTE APELO OJO2 Oct 2016 INFORME SECRETARIAL PASA EXPEDIENTE QUE REGRESÓ DEL CONSEJO DE ESTADO AL DESPACHO DEL DR. JIDG. CONSEJO DE ESTADO MEDIANTE AUTO DEL 08 DE SEPTIEMBRE DE 2016. CP: DR. JAIME ORLANDO SANTOFIMIO GAMBOA. REVOCÓ AUTO PROFERIDO EN AUDIENCIA INICIAL POR MEDIO DEL CUAL SE DECLARÓ PROBADA LA EXCEPCIÓN DE FALTA DE JURISDICCIÓN. TEMA: ELEMENTOS ESENCIALES DE LA CLAUSULA COMPROMISORIA...IV) CONTENER DE MANERA CLARA E INEQUÍVOCA EL OBJETO QUE IDENTIFICA LEGALMENTE EL ARBITRAJE Y QUE CONSISTE EN LA DECISIÓN DE SOMETER A LA DECISIÓN DE UN TRIBUNAL DE ARBITRAMENTO LAS DIFERENCIAS QUE PUEDEN SURGIR CON OCASIÓN DEL MISMO. SIN ESTE OBJETO EL ACUERDO DE VOLUNTADES NO   PRODUCE PACTO ARBITRAL. REVISADA 3-2-17 NADA NUEVO. CONTINUACION INICIAL PARA EL 20-4-2017, FUE DR HUGO SE FUE HASTA ALEGATOS.02 May 2017_x000a_RECEPCIÓN MEMORIAL_x000a_DDO. PRESENTA ALEGATOS FLS. 6 AMPG , PENDIENTE FALLO  PRIMERA OJOOOO"/>
    <d v="2020-07-31T00:00:00"/>
    <s v="2014-07"/>
    <s v="10"/>
    <s v="2020-06"/>
    <n v="0.89647995697306138"/>
    <n v="342575382.22994816"/>
    <n v="0"/>
    <d v="2024-07-13T00:00:00"/>
    <n v="3.9534246575342467"/>
    <n v="4.1522219311981093E-2"/>
    <n v="0"/>
    <n v="0.05"/>
    <s v="REMOTA"/>
    <x v="1"/>
    <n v="0"/>
  </r>
  <r>
    <n v="878"/>
    <d v="2014-10-30T00:00:00"/>
    <d v="2014-10-01T00:00:00"/>
    <s v="JUZGADO 28 ADMINISTRATIVO ORAL DE MEDELLIN"/>
    <s v="05001333302820140142100"/>
    <s v="2019"/>
    <x v="0"/>
    <s v="EVELIO ANTONIO ZAPATA SAMPEDRO"/>
    <s v="MARTHA LUZ MENESES GARCIA "/>
    <n v="93574"/>
    <x v="0"/>
    <s v="RELIQUIDACIÓN DE LA PENSIÓN"/>
    <s v="BAJO"/>
    <s v="BAJO"/>
    <s v="BAJO"/>
    <s v="BAJO"/>
    <n v="0.05"/>
    <x v="1"/>
    <n v="7286018"/>
    <m/>
    <x v="1"/>
    <m/>
    <s v="NO"/>
    <s v="NO"/>
    <s v="10 años"/>
    <s v="ELIANA ROSA BOTERO LONDOÑO"/>
    <n v="41306"/>
    <d v="2013-02-01T00:00:00"/>
    <n v="108663"/>
    <s v="GESTION HUMANA Y DLLO ORGANIZACIONAL"/>
    <s v="19-8-2015 SE CONTESTO , 25 Aug 2015  NOTIFICACIÓN POR CORREO ELECTRÓNICO  LLAMADO EN GARANTÍA 05 Feb 2016  A DISPOSICION DE LA PARTE CONTRARIA TERMINO 3 DIAS, SENTENCIA DE PRIMERA INSTANCIA DEL 25-8-2016 CONDENA A PENSIONES DE ANTIOQUIA A RELIQUIDAR Y DECLARA FALTA DE LEGITIMACION PARA EL DEPTO. 13 Oct 2016 AUTO FIJA FECHA AUDIENCIA Y/O DILIGENCIA FIJA EL MARTES 15 DE NOVIEMBRE DE 2016 A LA 1:30 COMO FECHA PARA AUDIENCIA INICIAL DEBE SER  CONCILIACION JUDICIAL POR QUE YA HUBO SENTENCIA.15 Nov 2016 SALIDA DEL EXPEDIENTE MEDIANTE OFICIO 2681 SE ENVÍA AL H.TAA (surtir apelación),06 Apr 2017_x000a_AL DESPACHO PARA SENTENCIA MP BEATRIZ JARAMILLO.06 Apr 2017_x000a_AL DESPACHO PARA SENTENCIA REVISADA 8-3-2018"/>
    <d v="2020-07-31T00:00:00"/>
    <s v="2014-10"/>
    <s v="10"/>
    <s v="2020-06"/>
    <n v="0.89197861147966029"/>
    <n v="6498972.2188558113"/>
    <n v="0"/>
    <d v="2024-10-27T00:00:00"/>
    <n v="4.2438356164383562"/>
    <n v="4.1522219311981093E-2"/>
    <n v="0"/>
    <n v="0.05"/>
    <s v="REMOTA"/>
    <x v="1"/>
    <n v="0"/>
  </r>
  <r>
    <n v="879"/>
    <d v="2015-01-14T00:00:00"/>
    <d v="2014-10-27T00:00:00"/>
    <s v="JUZGADO 21 ADMINISTRATIVO ORAL DE MEDELLIN"/>
    <s v="05001333302120140002500"/>
    <s v="2019"/>
    <x v="0"/>
    <s v="RIGOBERTO PABON PABON"/>
    <s v="JUAN DE LA CRUZ NOREÑA OBANDO "/>
    <n v="49260"/>
    <x v="0"/>
    <s v="RELIQUIDACIÓN DE LA PENSIÓN"/>
    <s v="BAJO"/>
    <s v="BAJO"/>
    <s v="BAJO"/>
    <s v="BAJO"/>
    <n v="0.05"/>
    <x v="1"/>
    <n v="16691660"/>
    <m/>
    <x v="12"/>
    <n v="0"/>
    <s v="NO"/>
    <s v="NO"/>
    <s v="10 años"/>
    <s v="ELIANA ROSA BOTERO LONDOÑO"/>
    <n v="41306"/>
    <d v="2013-02-01T00:00:00"/>
    <n v="108663"/>
    <s v="GESTION HUMANA Y DLLO ORGANIZACIONAL"/>
    <s v="8-9-2015 SE CONTESTO, 17 Sep 2015  RECIBO DE MEMORIAL OFICINA JUDICIAL  OJA F 1 INFORME 29 Oct 2015  RECIBO DE MEMORIAL OFICINA JUDICIAL  OJA PODER F31 REVISADA 9-2-2016,FIJA FECHA PARA AUDIENCIA INICIAL PARA EL 5 DE AGOSTO DE 2016 A LA 1.30 P.M. AUDIENCIA INICIAL SE CELEBRO EL 5-8 DE 2016, 2 Aug 2016 RECIBO DE MEMORIAL OFICINA JUDICIAL OJA F 2 ALEGATOS,22 Aug 2016 RECIBO DE MEMORIAL OFICINA JUDICIAL OJA F 2 ALEGATOS, SENTENCIA DE PRIMERA DEL 18-5-2017 CONDENA AL DEPTO COMO CUOTAPARTISTA Y NO SOMOS CUOTAPARTISTAS. 28 Jun 2017_x000a_AUTO FIJA FECHA AUDIENCIA Y/O DILIGENCIA_x000a_FIJA FECHA PARA AUDIENCIA DE CONCILIACION PARA EL 26 DE JULIO DE 2017 A LAS 9:30 A.M. SE ENVIA TRIBUNAL PARA SURTIR APELACION.02 Nov 2017_x000a_AL DESPACHO PARA SENTENCIA, REVISADA 8-3-2018. SENTENCIA DE SEGUNDA REVOCA YUJUU_x000a_"/>
    <d v="2020-07-31T00:00:00"/>
    <s v="2015-01"/>
    <s v="10"/>
    <s v="2020-06"/>
    <n v="0.88274698887786718"/>
    <n v="14734512.60437314"/>
    <n v="0"/>
    <d v="2025-01-11T00:00:00"/>
    <n v="4.4520547945205475"/>
    <n v="4.1522219311981093E-2"/>
    <n v="0"/>
    <n v="0.05"/>
    <s v="REMOTA"/>
    <x v="1"/>
    <n v="0"/>
  </r>
  <r>
    <n v="880"/>
    <d v="2015-07-24T00:00:00"/>
    <d v="2015-06-04T00:00:00"/>
    <s v="JUZGADO 6o ADMINISTRATIVO DE MEDELLIN"/>
    <s v="05001333300620150037000"/>
    <s v="2019"/>
    <x v="0"/>
    <s v="YANED AMPARO YEPES "/>
    <s v="HERNAN DARIO ZAPATA LONDOÑO "/>
    <n v="108371"/>
    <x v="0"/>
    <s v="OTRAS"/>
    <s v="BAJO"/>
    <s v="BAJO"/>
    <s v="BAJO"/>
    <s v="BAJO"/>
    <n v="0.05"/>
    <x v="1"/>
    <n v="7244623"/>
    <m/>
    <x v="1"/>
    <m/>
    <s v="NO"/>
    <s v="NO"/>
    <s v="10 años"/>
    <s v="ELIANA ROSA BOTERO LONDOÑO"/>
    <n v="41306"/>
    <d v="2013-02-01T00:00:00"/>
    <n v="108663"/>
    <s v="EDUCACION"/>
    <s v="14-9-2015 NOTIFICACION POR CORREO ELECTRONICO, 29-9-2015 SE CONTESTO.20 Jan 2016  A DISPOSICION DE LA PARTE CONTRARIA TERMINO 3 DIAS  TRASLADO DE EXCEPCIONES,10 de mayo de 2016 a las 2:30 p.m. AUDIENCIA INICIAL, en la sala de audiencias No. 14, AUDIENCIA INICIAL 10-5-2016 SE DIO TRASLADO PARA ALEGAR (DR LUGO) SE PRESENTARON ALEGATOS EL 13-5-2016, SENTENCIA DEL 14-6-2016 NIEGA PRETENSIONES Y CONDENA EN COSTAS. PARTE  DTE APELO. 20 Oct 2016 INFORME SECRETARIAL PASA DE LA SECRETARIA AL DESPACHO DE LA DRA ADRIANA BERNAL PARA TRÁMITE. AJRS. NADA NUEVO REVISADA 3-1-17, 22 Jun 2017_x000a_AL DESPACHO PARA SENTENCIA, NADA NUEVO REVISADA 8-3-2018 SENTENCIA DE PRIMERA FAVORABLE DEPTO.  ESTA SURTIENDO APELACIÓN TRIBUNAL PARTE DEMANDANTE"/>
    <d v="2020-07-31T00:00:00"/>
    <s v="2015-07"/>
    <s v="10"/>
    <s v="2020-06"/>
    <n v="0.85823957329672562"/>
    <n v="6217622.1522156447"/>
    <n v="0"/>
    <d v="2025-07-21T00:00:00"/>
    <n v="4.9753424657534246"/>
    <n v="4.1522219311981093E-2"/>
    <n v="0"/>
    <n v="0.05"/>
    <s v="REMOTA"/>
    <x v="1"/>
    <n v="0"/>
  </r>
  <r>
    <n v="881"/>
    <d v="2015-08-14T00:00:00"/>
    <d v="2015-06-24T00:00:00"/>
    <s v="JUZGADO 3 ADMINISTRATIVO ORAL  DE MEDELLIN"/>
    <s v="05001333300320150077000"/>
    <s v="2019"/>
    <x v="0"/>
    <s v="GLORIA EUGENIA POSADA DUQUE"/>
    <s v="GLORIA PATRICIA MOLINA "/>
    <n v="94096"/>
    <x v="0"/>
    <s v="RELIQUIDACIÓN DE LA PENSIÓN"/>
    <s v="ALTO"/>
    <s v="ALTO"/>
    <s v="ALTO"/>
    <s v="ALTO"/>
    <n v="1"/>
    <x v="0"/>
    <n v="16244773"/>
    <m/>
    <x v="1"/>
    <m/>
    <s v="NO"/>
    <s v="NO"/>
    <s v="10 años"/>
    <s v="ELIANA ROSA BOTERO LONDOÑO"/>
    <n v="41306"/>
    <d v="2013-02-01T00:00:00"/>
    <n v="108663"/>
    <s v="GESTION HUMANA Y DLLO ORGANIZACIONAL"/>
    <s v="17-9-2015 SE CONTESTO, 23 Sep 2015  NOTIFICACIÓN POR CORREO ELECTRÓNICO 09 Feb 2016  A DISPOSICION DE LA PARTE CONTRARIA TERMINO 3 DIAS  LAS EXCEPCIONES PROPUESTAS POR LA ENTIDAD DEMANDADA (ARTÍCULO 175 PARÁGRAFO 2º DEL CPACA) AUDIENCIA INICIAL 30-6-2016 SE SOLICITO INTEGRACION CON COLPENSIONES Y SE ACCEDIO A ELLO.07 Oct 2016 AUTO RECHAZANDO IN-LIMINE EL RECURSO DE REPOSICIÓN INTERPUESTO POR LA APODERADA DE COLPENSIONES POR IMPROCEDENTE, Y RECONOCE PERSONERÍA A LA DRA. LAURA SALAZAR PARA REPRESENTAR LOS INTERESES DE LA ENTIDAD. INICIAL PARA EL 24-11-2016, CONTINUACION INICIAL DECLARARON FALTA LEGITIMACION POR PASIVA (FUE JORGE W),2 Dec 2016 RECIBO DE MEMORIAL OFICINA JUDICIAL OJA F9 ALEGATOS, 30 Mar 2017_x000a_AL DESPACHO PARA SENTENCIA DE PRIMERA OJOOO NADA NUEVO REVISADA 8-3-2018. SENTENCIA PRIMERA ACCEDE PARCIAL/ PRETENSIONES ESTÁ EN APELACIÓN"/>
    <d v="2020-07-31T00:00:00"/>
    <s v="2015-08"/>
    <s v="10"/>
    <s v="2020-06"/>
    <n v="0.85413954863106623"/>
    <n v="13875303.077834131"/>
    <n v="0"/>
    <d v="2025-08-11T00:00:00"/>
    <n v="5.0328767123287674"/>
    <n v="4.1522219311981093E-2"/>
    <n v="0"/>
    <n v="1"/>
    <s v="ALTA"/>
    <x v="0"/>
    <n v="0"/>
  </r>
  <r>
    <n v="882"/>
    <d v="2015-08-14T00:00:00"/>
    <d v="2015-06-19T00:00:00"/>
    <s v="JUZGADO 9 ADMINISTRATIVO ORAL  DE MEDELLIN"/>
    <s v="05001333300920150069000"/>
    <s v="2019"/>
    <x v="0"/>
    <s v="LUZ MARINA QUINTERO MESA"/>
    <s v="HERNAN DARIO BETANCOURTH"/>
    <n v="77266"/>
    <x v="0"/>
    <s v="PENSIÓN DE SOBREVIVIENTES"/>
    <s v="BAJO"/>
    <s v="BAJO"/>
    <s v="BAJO"/>
    <s v="BAJO"/>
    <n v="0.05"/>
    <x v="1"/>
    <n v="23196600"/>
    <m/>
    <x v="1"/>
    <m/>
    <s v="NO"/>
    <s v="NO"/>
    <s v="10 años"/>
    <s v="ELIANA ROSA BOTERO LONDOÑO"/>
    <n v="41306"/>
    <d v="2013-02-01T00:00:00"/>
    <n v="108663"/>
    <s v="GESTION HUMANA Y DLLO ORGANIZACIONAL"/>
    <s v="15-10-2015 SE CONTESTO16 Oct 2015  RECIBO DE MEMORIAL OFICINA JUDICIAL  OJA CONTESTACION F29, 07 Apr 2016 A DISPOSICION DE LA PARTE CONTRARIA TERMINO 3 DIAS TRASLADO DE EXCEPCIONES, EN AUDIENCIA INICIAL CELEBRADA EL 3-8-2016 ORDENA INTEGRAR EL CONTRADICTORIO CON PENSIONES DE ANTIOQUIA.08 Aug 2016 AUTO QUE RESUELVE ORDENA VINCULAR A PENSIONES ANTIOQUIA,09 May 2017_x000a_DILIGENCIA (ACTA)_x000a_AUDIENCIA INICIAL DE LA FECHA, EN LA QUE SE ADOPTARON LAS SIGUIENTES DETERMINACIONES: SANEAMIENTO DEL PROCESO, DECISIÓN DE EXCEPCIONES PREVIAS, FIJACIÓN DEL LITIGIO, CONCILIACIÓN, MEDIDAS CAUTELARES, DECRETO DE PRUEBAS Y SE CITÓ A LAS PARTES PARA CELEBRAR AUDIENCIA DE PRUEBAS.09 May 2017_x000a_AUTO QUE RESUELVE_x000a_CITA A LAS PARTES PARA CELEBRAR AUDIENCIA DE PRUEBAS 6-9-2016,SEÑALA NUEVA FECHA PARA EL 19-9-2017, 25 Jan 2018_x000a_AL DESPACHO PARA SENTENCIA, REVISADA 8-3-2018, SENTENCIA DE PRIMERA DEL 5 DE MARZO DE 2019 NIEGA PRETENSIONES YUJUUU. APELO PARTE DEMANDANTE"/>
    <d v="2020-07-31T00:00:00"/>
    <s v="2015-08"/>
    <s v="10"/>
    <s v="2020-06"/>
    <n v="0.85413954863106623"/>
    <n v="19813133.453775391"/>
    <n v="0"/>
    <d v="2025-08-11T00:00:00"/>
    <n v="5.0328767123287674"/>
    <n v="4.1522219311981093E-2"/>
    <n v="0"/>
    <n v="0.05"/>
    <s v="REMOTA"/>
    <x v="1"/>
    <n v="0"/>
  </r>
  <r>
    <n v="883"/>
    <d v="2014-09-25T00:00:00"/>
    <d v="2014-05-02T00:00:00"/>
    <s v="JUZGADO 29 ADMINISTRATIVO ORAL DE MEDELLIN"/>
    <s v="05001333302920140053600"/>
    <s v="2019"/>
    <x v="0"/>
    <s v="LUZ ROSALBA ZAPATA CONGOTE"/>
    <s v="MARTHA LUZ MENESES GARCIA"/>
    <n v="93574"/>
    <x v="0"/>
    <s v="RELIQUIDACIÓN DE LA PENSIÓN"/>
    <s v="ALTO"/>
    <s v="ALTO"/>
    <s v="ALTO"/>
    <s v="ALTO"/>
    <n v="1"/>
    <x v="0"/>
    <n v="4363590"/>
    <m/>
    <x v="1"/>
    <m/>
    <s v="NO"/>
    <s v="NO"/>
    <s v="10 años"/>
    <s v="ELIANA ROSA BOTERO LONDOÑO"/>
    <n v="41306"/>
    <d v="2013-02-01T00:00:00"/>
    <n v="108663"/>
    <s v="GESTION HUMANA Y DLLO ORGANIZACIONAL"/>
    <s v="21-10-2015 SE CONTESTO, 04 Feb 2016  AUTO RECONOCE PERSONERÍA  04/02/2016 SE ENTIENDE NOTIFICADO POR CONDUCTA CONCLUYENTE - A LA ENTIDAD LLAMADA EN GARANTÍA- DEPARTAMENTO DE ANTIOQUIA DE CONFORMIDAD Y EN LOS TERMINOS DEL ARTICULO 301 DEL C.G.P, SE RECONCE PERSONERÍA, 8 Aug 2016 AUTO FIJA FECHA AUDIENCIA Y/O DILIGENCIA PARA EL 6 DE JUNIO DE 2017,15 Jun 2017_x000a_AUTO FIJA NUEVA FECHA AUDIENCIA Y/O DILIGENCIA 6-9-2017, 06 Sep 2017_x000a_SENTENCIA, APELO 13-9-2017, REVISADA 8-3-2018, SENTENCIA DE SEGUNDA FAVORABLE_x000a_"/>
    <d v="2020-07-31T00:00:00"/>
    <s v="2014-09"/>
    <s v="10"/>
    <s v="2020-06"/>
    <n v="0.89344853772170874"/>
    <n v="3898643.1047170712"/>
    <n v="0"/>
    <d v="2024-09-22T00:00:00"/>
    <n v="4.1479452054794521"/>
    <n v="4.1522219311981093E-2"/>
    <n v="0"/>
    <n v="1"/>
    <s v="ALTA"/>
    <x v="0"/>
    <n v="0"/>
  </r>
  <r>
    <n v="884"/>
    <d v="2015-09-09T00:00:00"/>
    <d v="2015-08-19T00:00:00"/>
    <s v="JUZGADO 24 ADMINISTRATIVO ORAL DE MEDELLIN"/>
    <s v="05001333302420150091500"/>
    <s v="2019"/>
    <x v="0"/>
    <s v="ALEIDA DEL CARMEN MORENO"/>
    <s v="GABRIEL RAUL MANRIQUE BERRIO"/>
    <n v="115922"/>
    <x v="0"/>
    <s v="PENSIÓN DE SOBREVIVIENTES"/>
    <s v="BAJO"/>
    <s v="BAJO"/>
    <s v="BAJO"/>
    <s v="BAJO"/>
    <n v="0.05"/>
    <x v="1"/>
    <n v="35000000"/>
    <m/>
    <x v="12"/>
    <m/>
    <s v="NO"/>
    <s v="NO"/>
    <s v="10 años"/>
    <s v="ELIANA ROSA BOTERO LONDOÑO"/>
    <n v="41306"/>
    <d v="2013-02-01T00:00:00"/>
    <n v="108663"/>
    <s v="EDUCACION"/>
    <s v="19-10-2015 SE CONTESTO 26 Jan 2016  RECIBO DE MEMORIAL OFICINA JUDICIAL  OJA PODER F15,   INICIAL PARA EL (30) DE MAYO DEL 2017,07 Sep 2016 AUTO FIJA FECHA AUDIENCIA Y/O DILIGENCIA SE ACCEDE A ADELANTAR LA AUDIENCIA INICIAL, EN CONSECUENCIA SE REPROGRAMA FECHA DE AUDIENCIA INICIAL - CONSULTAR AUTO PARA FECHA Y HORA  PARA EL 23-2-2017, OJO, EN AUDIENCIA INICIAL SE DECLARO FALTA LEGITIMACION PARA EL DEPTO. SE CONDENO AL FONDO SENTENCIA DEL 23-2-2017, SE APELO POR EL FONPREMAG.  20 Jun 2017_x000a_RECEPCIÓN MEMORIAL_x000a_ALEGATOS PARTE DTE FLS 12 .CAI ANTE TRIBUNAL JORGE I DUQUE, 26-8-2019 SE PROFIERE SENTENCIA DE SEGUNDA Y SE CONFIRMA LA DE PRIMERA. "/>
    <d v="2020-07-31T00:00:00"/>
    <s v="2015-09"/>
    <s v="10"/>
    <s v="2020-06"/>
    <n v="0.84807105563784013"/>
    <n v="29682486.947324406"/>
    <n v="0"/>
    <d v="2025-09-06T00:00:00"/>
    <n v="5.1041095890410961"/>
    <n v="4.1522219311981093E-2"/>
    <n v="0"/>
    <n v="0.05"/>
    <s v="REMOTA"/>
    <x v="1"/>
    <n v="0"/>
  </r>
  <r>
    <n v="885"/>
    <d v="2014-12-11T00:00:00"/>
    <d v="2014-11-29T00:00:00"/>
    <s v="TRIBUNAL ADMINISTRATIVO DE ANTIOQUIA"/>
    <s v="05001233300020140214300"/>
    <s v="2019"/>
    <x v="0"/>
    <s v="HECTOR FRANCISCO MURIEL ARANGO"/>
    <s v="MARTHA LUZ MENESES GARCIA"/>
    <n v="93574"/>
    <x v="0"/>
    <s v="RELIQUIDACIÓN DE LA PENSIÓN"/>
    <s v="BAJO"/>
    <s v="BAJO"/>
    <s v="BAJO"/>
    <s v="BAJO"/>
    <n v="0.05"/>
    <x v="1"/>
    <n v="58135094"/>
    <m/>
    <x v="12"/>
    <n v="3227873"/>
    <s v="NO"/>
    <s v="NO"/>
    <s v="10 años"/>
    <s v="ELIANA ROSA BOTERO LONDOÑO"/>
    <n v="41306"/>
    <d v="2013-02-01T00:00:00"/>
    <n v="108663"/>
    <s v="GESTION HUMANA Y DLLO ORGANIZACIONAL"/>
    <s v="10-11-2015 SE CONTESTO, 13 Nov 2015  NOTIFICACIÓN POR CORREO ELECTRÓNICO. 01 Mar 2016 A DISPOSICION DE LA PARTE CONTRARIA TERMINO 3 DIAS TRASLADO DE EXCEPCIONES FOLIOS 81 A 82 CUADERNO NO. 1 FORMULADAS POR PENSIONES DE ANTIOQUIA Y TRASLADO EXCEPCIONES FORMULADAS POR EL DEPARTAMENTO DE ANTIOQUIA CUADERNO NO.2 FOLIOS 694 Y SIGUIENTES. JARS.-07 Jul 2016 AL DESPACHO PARA SENTENCIA MP RAFAEL DARIO RESTREPO. IGUAL REVISADA 4-2-17, SENTENCIA DE PRIMERA DEL 4-4-2017  CONDENA A PENSIONES DE ANTIOQUIA A RELIQUIDAR, ORDENA DEPTO  AL PAGO DE APORTES (NO SE APELO). 09 Jun 2017_x000a_AUTO CONCEDE RECURSO DE APELACION_x000a_ANTE EL CONSEJO DE ESTADO Y EN EL EFECTO SUSPENSIVO, EL RECURSO DE APELACIÓN INTERPUESTO POR LAS PARTES CONTRA LA SENTENCIA DE PRIMERA INSTANCIA. SENTENCIA DE SEGUNDA REVOCA YUJUUU"/>
    <d v="2020-07-31T00:00:00"/>
    <s v="2014-12"/>
    <s v="10"/>
    <s v="2020-06"/>
    <n v="0.88843442213904433"/>
    <n v="51649218.643889025"/>
    <n v="0"/>
    <d v="2024-12-08T00:00:00"/>
    <n v="4.3589041095890408"/>
    <n v="4.1522219311981093E-2"/>
    <n v="0"/>
    <n v="0.05"/>
    <s v="REMOTA"/>
    <x v="0"/>
    <n v="3227873"/>
  </r>
  <r>
    <n v="886"/>
    <d v="2015-10-14T00:00:00"/>
    <d v="2015-09-25T00:00:00"/>
    <s v="JUZGADO 6 ADMINISTRATIVO ORAL DE MEDELLIN"/>
    <s v="05001333300620150085601"/>
    <s v="2019"/>
    <x v="0"/>
    <s v="AMANDA MARTINEZ OLIVO"/>
    <s v="GLORIA MATILDE MONTYA CUSSO"/>
    <n v="96742"/>
    <x v="0"/>
    <s v="PENSIÓN DE SOBREVIVIENTES"/>
    <s v="BAJO"/>
    <s v="BAJO"/>
    <s v="BAJO"/>
    <s v="BAJO"/>
    <n v="0.05"/>
    <x v="1"/>
    <n v="41855136"/>
    <m/>
    <x v="1"/>
    <m/>
    <s v="NO"/>
    <s v="NO"/>
    <s v="10 años"/>
    <s v="ELIANA ROSA BOTERO LONDOÑO"/>
    <n v="41306"/>
    <d v="2013-02-01T00:00:00"/>
    <n v="108663"/>
    <s v="EDUCACION"/>
    <s v="17-11-2015 SE CONTESTO, 9 Jan 2016  NOTIFICACIÓN POR CORREO ELECTRÓNICO  NOTIFICACION POR CORREO ELECTRÓNICO DE ADMISORIO A LAS ENTIDADES. 29 Jan 2016 NOTIFICACIÓN POR CORREO ELECTRÓNICO NOTIFICACION POR CORREO ELECTRÓNICO DE ADMISORIO A LAS ENTIDADES , 28-7-2016 ORDENA INTEGRAR EL CONTRADICTORIO CON FOMRPEMAG.,23 Sep 2016 RECIBO DE MEMORIAL OFICINA JUDICIAL OJA F2 ANTECEDENTES ADMITIVOS,07 Dec 2016 RECIBO DE MEMORIAL OFICINA JUDICIAL OJA F8 PRONUNCIA/, 05 May 2017_x000a_SENTENCIA_x000a_DE LA SENTENCIA NO. 37, ACCEDE A LAS SÚPLICAS DE LA DEMANDA CONDENA A FONPREMAG Y DECLARA FALTA LEGITIMITACION PARA EL DEPTO. , FONPREMAG APELO. 11 Jul 2017_x000a_DILIGENCIA (ACTA)_x000a_SE REALIZÓ AUDIENCIA POSTFALLO. ART. 192 INCISO 4 DEL CPACA.04 Aug 2017_x000a_AUTO DECLARANDO DESIERTO EL RECURSO_x000a_DE APELACION INTERPUESTO POR LA DEMANDADA,31 Oct 2017_x000a_CONSTANCIA SECRETARIAL_x000a_EN LA FECHA LA ABOGADA GLORIA MATILDE MONTOYA CUSSÓ TP NO. 96.794 DEL CSJ, RETIRÓ LAS PRIMERAS COPIAS AUTÉNTICAS QUE PRESTAN MÉRITO EJECUTIVO, QUEDO EN FIRME, AUTO 6-10-17 LIQUIDA COSTAS"/>
    <d v="2020-07-31T00:00:00"/>
    <s v="2015-10"/>
    <s v="10"/>
    <s v="2020-06"/>
    <n v="0.84232546730647351"/>
    <n v="35255646.990376003"/>
    <n v="0"/>
    <d v="2025-10-11T00:00:00"/>
    <n v="5.2"/>
    <n v="4.1522219311981093E-2"/>
    <n v="0"/>
    <n v="0.05"/>
    <s v="REMOTA"/>
    <x v="1"/>
    <n v="0"/>
  </r>
  <r>
    <n v="887"/>
    <d v="2015-10-21T00:00:00"/>
    <d v="2015-09-02T00:00:00"/>
    <s v="JUZGADO 3 ADMINISTRATIVO DE DESCONGESTION DE MEDELLIN"/>
    <s v="05001333370320150011600"/>
    <s v="2019"/>
    <x v="0"/>
    <s v="HECTOR ALONSO CASTAÑEDA ARIAS"/>
    <s v="SANDRO SANCHEZ SALAZAR"/>
    <n v="95351"/>
    <x v="0"/>
    <s v="RELIQUIDACIÓN DE LA PENSIÓN"/>
    <s v="BAJO"/>
    <s v="BAJO"/>
    <s v="BAJO"/>
    <s v="BAJO"/>
    <n v="0.05"/>
    <x v="1"/>
    <n v="6710281"/>
    <m/>
    <x v="1"/>
    <m/>
    <s v="NO"/>
    <s v="NO"/>
    <s v="10 años"/>
    <s v="ELIANA ROSA BOTERO LONDOÑO"/>
    <n v="41306"/>
    <d v="2013-02-01T00:00:00"/>
    <n v="108663"/>
    <s v="GESTION HUMANA Y DLLO ORGANIZACIONAL"/>
    <s v="27-1-2016 SE CONTESTO 26 Jan 2016  RECIBO DE MEMORIAL OFICINA JUDICIAL  OJA CONTESTACION F8 , (OJO SE ADICIONO AUTO ADMISORIO INCLUYENDO PENSIONES DE ANTIOQUIA ESTAR PENDIENTE), 11-10-2016 SE ADELANTO INICIA,L 19 Oct 2016 RECIBO DE MEMORIAL OFICINA JUDICIAL OJA F7 ALEGATOS, PENDIENTE FALLO,28 Oct 2016 AL DESPACHO PARA SENTENCIA , SENTENCIA DEL 7-2-2017 NIEGA PRETENSIONES YUJUUU, SE APELO DEMANDANTE, 28 Mar 2017_x000a_AUTO ADMITIENDO RECURSO DE APELACION, ESTA TRIBUNAL MP JORGE I DUQUE. 27 Apr 2017_x000a_RECEPCIÓN MEMORIAL_x000a_ALEGATOS PARTE DTE REC ,EL 26 DE ABR/2017 .CAI SENTENCIA DEL 8 DE MARZO DE 2019 CONFIRMA YUJUU"/>
    <d v="2020-07-31T00:00:00"/>
    <s v="2015-10"/>
    <s v="10"/>
    <s v="2020-06"/>
    <n v="0.84232546730647351"/>
    <n v="5652240.5790827507"/>
    <n v="0"/>
    <d v="2025-10-18T00:00:00"/>
    <n v="5.2191780821917808"/>
    <n v="4.1522219311981093E-2"/>
    <n v="0"/>
    <n v="0.05"/>
    <s v="REMOTA"/>
    <x v="1"/>
    <n v="0"/>
  </r>
  <r>
    <n v="888"/>
    <d v="2015-11-18T00:00:00"/>
    <d v="2015-11-06T00:00:00"/>
    <s v="JUZGADO 25 ADMINISTRATIVO ORAL DE MEDELLIN"/>
    <s v="05001333302520150118000"/>
    <s v="2019"/>
    <x v="0"/>
    <s v="OSCAR ANIBAL QUINTERO BEDOYA"/>
    <s v="GLORIA PATRICIA MOLINA ZAPATA "/>
    <n v="94096"/>
    <x v="0"/>
    <s v="RELIQUIDACIÓN DE LA PENSIÓN"/>
    <s v="ALTO"/>
    <s v="ALTO"/>
    <s v="ALTO"/>
    <s v="ALTO"/>
    <n v="1"/>
    <x v="0"/>
    <n v="5993894"/>
    <m/>
    <x v="12"/>
    <m/>
    <s v="NO"/>
    <s v="NO"/>
    <s v="10 años"/>
    <s v="ELIANA ROSA BOTERO LONDOÑO"/>
    <n v="41306"/>
    <d v="2013-02-01T00:00:00"/>
    <n v="108663"/>
    <s v="GESTION HUMANA Y DLLO ORGANIZACIONAL"/>
    <s v="27-1-2016 SE CONTESTO,26 Jan 2016  RECIBO DE MEMORIAL OFICINA JUDICIAL  OJA CONTESTACION F6 11 Feb 2016 AUTO RECONOCE PERSONERÍA ENTIENDE NOTIFICADO POR CONDUCTA CONCLUYENTE A DEMANDADO -- RECONOCE PERSONERIA,FIJA FECHA DE AUDIENCIA INICIAL PARA EL DÍA 19 DE MAYO DE 2017 A LAS 09:00 AM, REVISADA 4-2-17. 19 May 2017_x000a_AUDIENCIA PUBLICA_x000a_EN LA FECHA SE REALIZA AUDIENCIA INICIAL, 08 Jun 2017_x000a_AL DESPACHO PARA SENTENCIA_x000a_SE PASA AL DESPACHO PARA SENTENCIA, SENTENCIA DE PRIMERA DEL 31-7-2017 NIEGA PRETENSIONES, 14-8-2017 SE PRESENTO APELACION PARTE DEMANDANTE.21 Nov 2017_x000a_REVISADA 8-3-2018, SENTENCIA SEGUNDA DEL 23-10-2019 CONFIRMA YUJUUU"/>
    <d v="2020-07-31T00:00:00"/>
    <s v="2015-11"/>
    <s v="10"/>
    <s v="2020-06"/>
    <n v="0.83727667088522129"/>
    <n v="5018547.6139589027"/>
    <n v="0"/>
    <d v="2025-11-15T00:00:00"/>
    <n v="5.2958904109589042"/>
    <n v="4.1522219311981093E-2"/>
    <n v="0"/>
    <n v="1"/>
    <s v="ALTA"/>
    <x v="0"/>
    <n v="0"/>
  </r>
  <r>
    <n v="889"/>
    <d v="2015-11-23T00:00:00"/>
    <d v="2015-10-21T00:00:00"/>
    <s v="JUZGADO 8 ADMINISTRATIVO ORAL DE MEDELLIN"/>
    <s v="05001333300820150114200"/>
    <s v="2019"/>
    <x v="0"/>
    <s v="BEATRIZ ATEHORTUA GOMEZ"/>
    <s v="CARLOS ANDRES RESTREPO GIRALDO"/>
    <n v="242719"/>
    <x v="0"/>
    <s v="RELIQUIDACIÓN DE LA PENSIÓN"/>
    <s v="BAJO"/>
    <s v="BAJO"/>
    <s v="BAJO"/>
    <s v="BAJO"/>
    <n v="0.05"/>
    <x v="1"/>
    <n v="11598720"/>
    <m/>
    <x v="12"/>
    <m/>
    <s v="NO"/>
    <s v="NO"/>
    <s v="10 años"/>
    <s v="ELIANA ROSA BOTERO LONDOÑO"/>
    <n v="41306"/>
    <d v="2013-02-01T00:00:00"/>
    <n v="108663"/>
    <s v="EDUCACION"/>
    <s v="3-2-2016 SE CONTESTO,03 Feb 2016  RECIBO DE MEMORIAL OFICINA JUDICIAL  OJA CONTESTACION F20 ,  ( FONPREMAG) NO SE HA MOVIDO REVISADO EL 21-10-2016,----05 Dec 2016 RECIBO DE MEMORIAL OFICINA JUDICIAL OJA F2 OPOSICION,7 May 2017_x000a_A DISPOSICION DE LA PARTE CONTRARIA TERMINO 3 DIAS,  24 May 2017_x000a_RECIBO DE MEMORIAL OFICINA JUDICIAL_x000a_OJA F3 OPOSICION EXCEPCIONES, 5-12-2017 EN AUDIENCIA INICIAL SE DECLARO FALTA DE LEGITIMACION PARA EL DEPTO. 05 Dec 2017_x000a_AUTO TRASLADO PARTES 10 DIAS_x000a_PARA PRESENTAR ALEGATOS DE CONCLUSIÓN. REVISADA 8-3-2018, SENTENCIA DE SEGUNDA DEL 13-12-2019 REVOCA PRIMERA QUE HABIA CONCEDIDO,"/>
    <d v="2020-07-31T00:00:00"/>
    <s v="2015-11"/>
    <s v="10"/>
    <s v="2020-06"/>
    <n v="0.83727667088522129"/>
    <n v="9711337.6681298334"/>
    <n v="0"/>
    <d v="2025-11-20T00:00:00"/>
    <n v="5.3095890410958901"/>
    <n v="4.1522219311981093E-2"/>
    <n v="0"/>
    <n v="0.05"/>
    <s v="REMOTA"/>
    <x v="1"/>
    <n v="0"/>
  </r>
  <r>
    <n v="890"/>
    <d v="2015-09-24T00:00:00"/>
    <d v="2015-09-02T00:00:00"/>
    <s v="JUZGADO 4 ADMINISTRATIVO ORAL DE DESCONGESTION"/>
    <s v="05001333370420150011600"/>
    <s v="2019"/>
    <x v="0"/>
    <s v="MYRIAM DEL SOCORRO GOMEZ NOREÑA"/>
    <s v="HERNAN DARIO ZAPATA LONDOÑO "/>
    <n v="108371"/>
    <x v="0"/>
    <s v="OTRAS"/>
    <s v="BAJO"/>
    <s v="BAJO"/>
    <s v="BAJO"/>
    <s v="BAJO"/>
    <n v="0.05"/>
    <x v="1"/>
    <n v="2275000"/>
    <m/>
    <x v="1"/>
    <m/>
    <s v="NO"/>
    <s v="NO"/>
    <s v="10 años"/>
    <s v="ELIANA ROSA BOTERO LONDOÑO"/>
    <n v="41306"/>
    <d v="2013-02-01T00:00:00"/>
    <n v="108663"/>
    <s v="EDUCACION"/>
    <s v="19 Nov 2015  AUTO QUE ORDENA REQUERIR  A LA PARTE DEMANDANTE PARA QUE CUMPLA LO ORDENADO EN EL AUTO ADMISORIO , 9-6-2016 CONTESTACION  INICIAL PARA EL 28-11-2016, AUDIENCIA INICIAL 28-11-16 SE DIO SENTIDO DE FALLO NIEGA PRETENSIONES. YUJU, 12 Dec 2016 PRESENTACIÓN RECURSO APELACIÓN, 30 Mar 2017_x000a_AL DESPACHO PARA SENTENCIA MP JAIRO , REVISADA 8-3-2018 NADA NUEVO ESTA PENDIENTE FALLO SEGUNDA REVISADA 31-7-2020"/>
    <d v="2020-07-31T00:00:00"/>
    <s v="2015-09"/>
    <s v="10"/>
    <s v="2020-06"/>
    <n v="0.84807105563784013"/>
    <n v="1929361.6515760864"/>
    <n v="0"/>
    <d v="2025-09-21T00:00:00"/>
    <n v="5.1452054794520548"/>
    <n v="4.1522219311981093E-2"/>
    <n v="0"/>
    <n v="0.05"/>
    <s v="REMOTA"/>
    <x v="1"/>
    <n v="0"/>
  </r>
  <r>
    <n v="891"/>
    <d v="2016-01-25T00:00:00"/>
    <d v="2015-11-30T00:00:00"/>
    <s v="JUZGADO 7 ADMINISTRATIVO ORAL DE MEDELLIN"/>
    <s v="05001333300720150129400"/>
    <s v="2019"/>
    <x v="0"/>
    <s v="CARLOS ALBERTO URREGO QUIROZ"/>
    <s v="ALBERTO CARDENAS DE LA ROSA"/>
    <n v="50746"/>
    <x v="0"/>
    <s v="OTRAS"/>
    <s v="BAJO"/>
    <s v="BAJO"/>
    <s v="BAJO"/>
    <s v="BAJO"/>
    <n v="0.05"/>
    <x v="1"/>
    <n v="16393217"/>
    <m/>
    <x v="9"/>
    <m/>
    <s v="NO"/>
    <s v="NO"/>
    <s v="10 años"/>
    <s v="ELIANA ROSA BOTERO LONDOÑO"/>
    <n v="41306"/>
    <d v="2013-02-01T00:00:00"/>
    <n v="108663"/>
    <s v="EDUCACION"/>
    <s v="22-2-2016 SE CONTESTO, CITA AUDIENCIA INICIAL EL 13 DE JUNIO DE 2017 A LAS 8:30 AM, 20-6-2017 AUDIENCIA INICIAL DECLARARON FALTA DE LEGITIMACION EN LA CAUSA POR PASIVA PARA EL DEPTO. 20 Jun 2017_x000a_AUTO DECRETA PRACTICA PRUEBAS DE OFICIO EN AUDIENCIA INICIAL,12 Dec 2017  SENTENCIA, 11 Jan 2018  PRESENTACIÓN RECURSO APELACIÓN, 01 Mar 2018  CELEBRACIÓN DE AUDIENCIA ESPECIAL AUDIENCIA DE CONCILIACIÓN/  02 Mar 2018 ENVIO AL TRIBUNAL RECURSO CON OFICIO 414"/>
    <d v="2020-07-31T00:00:00"/>
    <s v="2016-01"/>
    <s v="10"/>
    <s v="2020-06"/>
    <n v="0.82150585725380554"/>
    <n v="13467123.784732658"/>
    <n v="0"/>
    <d v="2026-01-22T00:00:00"/>
    <n v="5.4821917808219176"/>
    <n v="4.1522219311981093E-2"/>
    <n v="0"/>
    <n v="0.05"/>
    <s v="REMOTA"/>
    <x v="1"/>
    <n v="0"/>
  </r>
  <r>
    <n v="892"/>
    <d v="2012-12-13T00:00:00"/>
    <d v="2012-10-17T00:00:00"/>
    <s v="JUZGADO 28 ADMINISTRATIVO ORAL DE MEDELLIN"/>
    <s v="05001333302820120030600"/>
    <s v="2019"/>
    <x v="0"/>
    <s v="ANA LUZ SÁNCHEZ ALZATE"/>
    <s v="GILBERTO ALONSO GARCIA BERRIO"/>
    <n v="133866"/>
    <x v="0"/>
    <s v="RELIQUIDACIÓN DE LA PENSIÓN"/>
    <s v="ALTO"/>
    <s v="ALTO"/>
    <s v="ALTO"/>
    <s v="ALTO"/>
    <n v="1"/>
    <x v="0"/>
    <n v="6443500"/>
    <m/>
    <x v="14"/>
    <n v="345000"/>
    <s v="NO"/>
    <s v="NO"/>
    <s v="10 años"/>
    <s v="ELIANA ROSA BOTERO LONDOÑO"/>
    <n v="41306"/>
    <d v="2014-10-08T00:00:00"/>
    <n v="170967"/>
    <s v="GESTION HUMANA Y DLLO ORGANIZACIONAL"/>
    <s v="SEÑALA EL 27 DE JULIO DE 2016, A LAS 8:30 A.M. PARA LLEVAR A CABO AUDIENCIA INICIAL. SE PRESENTARON ALEGATOS EL 28-7-2016, SENTENCIA DE PRIMERA DEL 22-8-2016 CONDENA A COLPENSIONES A RELIQUIDAR. SE APELO AUDIENCIA CONCILIACION JUDICIAL EL 20-10-2016, 24 Oct 2016 AL DESPACHO POR REPARTO MP ALVARO CRUZ.10 Jul 2017. AL DESPACHO PARA SENTENCIA,26 Mar 2014_x000a_REGISTRA PROYECTO, 03 Mar 2016, RECEPCIÓN MEMORIAL.JUZGADO 28 REMITE MEMORIAL FL 8 - EHL,REVISADA 8-3-2018"/>
    <d v="2020-07-31T00:00:00"/>
    <s v="2012-12"/>
    <s v="10"/>
    <s v="2020-06"/>
    <n v="0.93877643848037551"/>
    <n v="6049005.9813482994"/>
    <n v="0"/>
    <d v="2022-12-11T00:00:00"/>
    <n v="2.3643835616438356"/>
    <n v="4.1522219311981093E-2"/>
    <n v="0"/>
    <n v="1"/>
    <s v="ALTA"/>
    <x v="0"/>
    <n v="345000"/>
  </r>
  <r>
    <n v="893"/>
    <d v="2011-11-09T00:00:00"/>
    <d v="2011-11-22T00:00:00"/>
    <s v="JUZGADO 16 LABORAL DEL CIRCUITO DE MEDELLIN"/>
    <s v="05001310501620110128100"/>
    <s v="2019"/>
    <x v="1"/>
    <s v="ATANAEL LOAIZA ÚSUGA"/>
    <s v="LEON OVIDIO MEDINA PEREZ"/>
    <n v="22067"/>
    <x v="2"/>
    <s v="OTRAS"/>
    <s v="ALTO"/>
    <s v="ALTO"/>
    <s v="ALTO"/>
    <s v="ALTO"/>
    <n v="1"/>
    <x v="0"/>
    <n v="66679920"/>
    <m/>
    <x v="9"/>
    <n v="55721150"/>
    <s v="NO"/>
    <s v="NO"/>
    <s v="10 años"/>
    <s v="ELIANA ROSA BOTERO LONDOÑO"/>
    <n v="41306"/>
    <d v="2013-02-01T00:00:00"/>
    <n v="108663"/>
    <s v="EDUCACION"/>
    <s v="ESTA EN APELACION DEPARTAMENTO EN TSSL, 07 Abr 2016 AUTO QUE ACEPTA RENUNCIA DE PODER APODERADA DPTO MP PATRICIA YEPES..  NADA NUEVO REVISADA 3-1-17, NADA NUEVO REVISADA EL 18-8-2017,25 Aug 2017,RECEPCIÓN MEMORIAL_x000a_EL 25 DE AGOSTO/17, APODERADO JUDICIAL DEL DEMANDANTE, DOCTOR LEÓN OVIDIO MEDIDA PÉREZ, PRESENTÓ SOLICITUD PARA QUE SE LE AGILICE EL FALLO DE SEGUNDA INSTANCIA, CONTENTIVA EN UN (01) FOLIO. (MARÍA ELENA). REVISADA 8-3-2018"/>
    <d v="2020-07-31T00:00:00"/>
    <s v="2011-11"/>
    <s v="10"/>
    <s v="2020-06"/>
    <n v="0.96566715194729857"/>
    <n v="64390608.438473716"/>
    <n v="0"/>
    <d v="2021-11-06T00:00:00"/>
    <n v="1.2684931506849315"/>
    <n v="4.1522219311981093E-2"/>
    <n v="0"/>
    <n v="1"/>
    <s v="ALTA"/>
    <x v="0"/>
    <n v="55721150"/>
  </r>
  <r>
    <n v="894"/>
    <d v="2016-02-25T00:00:00"/>
    <d v="2017-04-01T00:00:00"/>
    <s v="JUZGADO PRIMERO CIVIL DEL CIRCUITO ESPECIALIZADO EN RESTITUTION DE TIERRAS DE QUIBDO"/>
    <s v="27001312100120140009900"/>
    <s v="2019"/>
    <x v="3"/>
    <s v="UNIDAD ADMINISTRATIVA ESPECIAL DE GESTION DE RESTITUCION DE TIERRAS DESPOJADAS"/>
    <s v="X"/>
    <s v="X"/>
    <x v="2"/>
    <s v="OTRAS"/>
    <s v="BAJO"/>
    <s v="BAJO"/>
    <s v="BAJO"/>
    <s v="BAJO"/>
    <n v="0.05"/>
    <x v="1"/>
    <n v="0"/>
    <m/>
    <x v="15"/>
    <m/>
    <s v="NO"/>
    <s v="NO"/>
    <s v="10 años"/>
    <s v="ELIANA ROSA BOTERO LONDOÑO"/>
    <n v="41306"/>
    <d v="2013-02-01T00:00:00"/>
    <n v="108663"/>
    <s v="MINAS"/>
    <s v="5 DE ABRIL DE 2016 ALEGATOS."/>
    <d v="2020-07-31T00:00:00"/>
    <s v="2016-02"/>
    <s v="10"/>
    <s v="2020-06"/>
    <n v="0.81112653258637668"/>
    <n v="0"/>
    <n v="0"/>
    <d v="2026-02-22T00:00:00"/>
    <n v="5.5671232876712331"/>
    <n v="4.1522219311981093E-2"/>
    <n v="0"/>
    <n v="0.05"/>
    <s v="REMOTA"/>
    <x v="1"/>
    <n v="0"/>
  </r>
  <r>
    <n v="895"/>
    <d v="2016-03-17T00:00:00"/>
    <d v="2016-03-17T00:00:00"/>
    <s v="JUZGADO SEGUNDO CIVIL DEL CIRCUITO ESPECIALIZADO EN RESTITUCION DE TIERRAS DE APARTADO"/>
    <s v="05045312100220150000100"/>
    <s v="2019"/>
    <x v="3"/>
    <s v="UAEGRTD - ABELARDO MENDOZA CASARRUBIA"/>
    <s v="X"/>
    <s v="X"/>
    <x v="2"/>
    <s v="OTRAS"/>
    <s v="BAJO"/>
    <s v="BAJO"/>
    <s v="BAJO"/>
    <s v="BAJO"/>
    <n v="0.05"/>
    <x v="1"/>
    <n v="0"/>
    <m/>
    <x v="5"/>
    <m/>
    <s v="NO"/>
    <s v="NO"/>
    <s v="10 años"/>
    <s v="ELIANA ROSA BOTERO LONDOÑO"/>
    <n v="41306"/>
    <d v="2013-02-01T00:00:00"/>
    <n v="108663"/>
    <s v="MINAS"/>
    <s v="AUTO DEL 29-5-2015 ADMITE SOLICITUD ABELARDO CASARRUBIA. 28-6-2016 SE REVISO APARECE OPOSICION FONDO GANADEROS DE CORDOBA"/>
    <d v="2020-07-31T00:00:00"/>
    <s v="2016-03"/>
    <s v="10"/>
    <s v="2020-06"/>
    <n v="0.80354364508127107"/>
    <n v="0"/>
    <n v="0"/>
    <d v="2026-03-15T00:00:00"/>
    <n v="5.624657534246575"/>
    <n v="4.1522219311981093E-2"/>
    <n v="0"/>
    <n v="0.05"/>
    <s v="REMOTA"/>
    <x v="1"/>
    <n v="0"/>
  </r>
  <r>
    <n v="896"/>
    <d v="2016-03-17T00:00:00"/>
    <d v="2016-03-17T00:00:00"/>
    <s v="JUZGADO SEGUNDO CIVIL DEL CIRCUITO ESPECIALIZADO EN RESTITUCION DE TIERRAS DE APARTADO"/>
    <s v="05045312100220140000600"/>
    <s v="2019"/>
    <x v="3"/>
    <s v="UAEGRTD - SINFORIANO HINCAPIE Y OTROS                                                                                                                                                                                                                                                                                                                                                                                                                                                                                                                                                                                                                                                                                                                                                                                                                                   "/>
    <s v="HUGO NEL JIMENEZ HERRERA"/>
    <n v="195713"/>
    <x v="2"/>
    <s v="OTRAS"/>
    <s v="BAJO"/>
    <s v="BAJO"/>
    <s v="BAJO"/>
    <s v="BAJO"/>
    <n v="0.05"/>
    <x v="1"/>
    <n v="0"/>
    <m/>
    <x v="11"/>
    <m/>
    <s v="NO"/>
    <s v="NO"/>
    <s v="10 años"/>
    <s v="ELIANA ROSA BOTERO LONDOÑO"/>
    <n v="41306"/>
    <d v="2013-02-01T00:00:00"/>
    <n v="108663"/>
    <s v="MINAS"/>
    <s v="AUTO DEL 30-6-2015 DECRETA PRUEBAS. 28-6-2016 SE REVISO ESTA EN EL TRIBUNAL PORQUE HAY OPOSICION, AUTO 7-10-2016 REQUIERE A LA UAEGRTD"/>
    <d v="2020-07-31T00:00:00"/>
    <s v="2016-03"/>
    <s v="10"/>
    <s v="2020-06"/>
    <n v="0.80354364508127107"/>
    <n v="0"/>
    <n v="0"/>
    <d v="2026-03-15T00:00:00"/>
    <n v="5.624657534246575"/>
    <n v="4.1522219311981093E-2"/>
    <n v="0"/>
    <n v="0.05"/>
    <s v="REMOTA"/>
    <x v="1"/>
    <n v="0"/>
  </r>
  <r>
    <n v="897"/>
    <d v="2016-03-17T00:00:00"/>
    <d v="2016-03-17T00:00:00"/>
    <s v="JUZGADO SEGUNDO CIVIL DEL CIRCUITO ESPECIALIZADO EN RESTITUCION DE TIERRAS DE APARTADO"/>
    <s v="05045312100220140004200"/>
    <s v="2019"/>
    <x v="3"/>
    <s v="UAEGRTD"/>
    <s v="MARCOS ARANGO GUTIERREZ"/>
    <n v="183353"/>
    <x v="2"/>
    <s v="OTRAS"/>
    <s v="BAJO"/>
    <s v="BAJO"/>
    <s v="BAJO"/>
    <s v="BAJO"/>
    <n v="0.05"/>
    <x v="1"/>
    <n v="0"/>
    <m/>
    <x v="11"/>
    <m/>
    <s v="NO"/>
    <s v="NO"/>
    <s v="10 años"/>
    <s v="ELIANA ROSA BOTERO LONDOÑO"/>
    <n v="41306"/>
    <d v="2013-02-01T00:00:00"/>
    <n v="108663"/>
    <s v="MINAS"/>
    <s v="28-6-2016 SE REVISO OPOSICION FONDO DE GANADEROS DE CORDOBA, 25-5-2017 SE REALIZA DILIGENCIA DE INTERROGATORIO A LOS SOLICITANTES."/>
    <d v="2020-07-31T00:00:00"/>
    <s v="2016-03"/>
    <s v="10"/>
    <s v="2020-06"/>
    <n v="0.80354364508127107"/>
    <n v="0"/>
    <n v="0"/>
    <d v="2026-03-15T00:00:00"/>
    <n v="5.624657534246575"/>
    <n v="4.1522219311981093E-2"/>
    <n v="0"/>
    <n v="0.05"/>
    <s v="REMOTA"/>
    <x v="1"/>
    <n v="0"/>
  </r>
  <r>
    <n v="898"/>
    <d v="2016-03-17T00:00:00"/>
    <d v="2016-03-17T00:00:00"/>
    <s v="JUZGADO SEGUNDO CIVIL DEL CIRCUITO ESPECIALIZADO EN RESTITUCION DE TIERRAS DE APARTADO"/>
    <s v="05045312100220140005700"/>
    <s v="2019"/>
    <x v="3"/>
    <s v="CARLOS WILDER E OSORNO"/>
    <s v="HECTOR GIOVANNY DAZA FIGUEREDO"/>
    <n v="132112"/>
    <x v="2"/>
    <s v="OTRAS"/>
    <s v="BAJO"/>
    <s v="BAJO"/>
    <s v="BAJO"/>
    <s v="BAJO"/>
    <n v="0.05"/>
    <x v="1"/>
    <n v="0"/>
    <m/>
    <x v="1"/>
    <m/>
    <s v="NO"/>
    <s v="NO"/>
    <s v="10 años"/>
    <s v="ELIANA ROSA BOTERO LONDOÑO"/>
    <n v="41306"/>
    <d v="2013-02-01T00:00:00"/>
    <n v="108663"/>
    <s v="MINAS"/>
    <s v="28-6-2016 SE REVISO, NO LO VI ESTA ANTE EL JUEZ INTINERANTE, 9-12-2016 TRIBUNAL AVOCA CONOCIMIENTO Y ORDENA PRACTICA DE PRUEBAS. RECONOCE PERSONERIA PARA REPRESENTAR AL DEPARTAMENTO.. AUTO 2-7-2017 CORRE TRASLADO DE AVALUO. 10-2-2017 TRIBUNAL CORRE TRASLADO PARA ALEGAR. SENTENCIA ORDENA RESTITUIR AL SOLICITANTE NO HAY OBLIGACIONES PARA EL DEPTO"/>
    <d v="2020-07-31T00:00:00"/>
    <s v="2016-03"/>
    <s v="10"/>
    <s v="2020-06"/>
    <n v="0.80354364508127107"/>
    <n v="0"/>
    <n v="0"/>
    <d v="2026-03-15T00:00:00"/>
    <n v="5.624657534246575"/>
    <n v="4.1522219311981093E-2"/>
    <n v="0"/>
    <n v="0.05"/>
    <s v="REMOTA"/>
    <x v="1"/>
    <n v="0"/>
  </r>
  <r>
    <n v="899"/>
    <d v="2016-03-17T00:00:00"/>
    <d v="2016-03-17T00:00:00"/>
    <s v="JUZGADO SEGUNDO CIVIL DEL CIRCUITO ESPECIALIZADO EN RESTITUCION DE TIERRAS DE APARTADO"/>
    <s v="05045312100220140006000"/>
    <s v="2019"/>
    <x v="3"/>
    <s v="ANTONIO DAVID ROYED DIAZ"/>
    <m/>
    <m/>
    <x v="2"/>
    <s v="OTRAS"/>
    <s v="BAJO"/>
    <s v="BAJO"/>
    <s v="BAJO"/>
    <s v="BAJO"/>
    <n v="0.05"/>
    <x v="1"/>
    <n v="0"/>
    <m/>
    <x v="1"/>
    <m/>
    <s v="NO"/>
    <s v="NO"/>
    <s v="10 años"/>
    <s v="ELIANA ROSA BOTERO LONDOÑO"/>
    <n v="41306"/>
    <d v="2013-02-01T00:00:00"/>
    <n v="108663"/>
    <s v="MINAS"/>
    <s v="28-6-2016 SE REVISO ESTA EN EL TRIBUNAL PORQUE HAY OPOSICION, SENTENCIA DEL 13-12-2016 DEL TRIBUNAL DE RESTITUCION DE TIERRAS ORDENA ENTREGA DEL BIEN A LOS SOLICITANTES.  27-3-2017 JUZGADO 2 DE RESTITUCION DE TIERRAS PROGRAMO DILIGENCIA DE ENTREGA DEL BIEN PERO HUBO OPOSICION DE LA COMUNIDAD."/>
    <d v="2020-07-31T00:00:00"/>
    <s v="2016-03"/>
    <s v="10"/>
    <s v="2020-06"/>
    <n v="0.80354364508127107"/>
    <n v="0"/>
    <n v="0"/>
    <d v="2026-03-15T00:00:00"/>
    <n v="5.624657534246575"/>
    <n v="4.1522219311981093E-2"/>
    <n v="0"/>
    <n v="0.05"/>
    <s v="REMOTA"/>
    <x v="1"/>
    <n v="0"/>
  </r>
  <r>
    <n v="900"/>
    <d v="2016-03-17T00:00:00"/>
    <d v="2016-03-17T00:00:00"/>
    <s v="JUZGADO SEGUNDO CIVIL DEL CIRCUITO ESPECIALIZADO EN RESTITUCION DE TIERRAS DE APARTADO"/>
    <s v="05045312100220140006200"/>
    <s v="2019"/>
    <x v="3"/>
    <s v="UAEGRTD"/>
    <s v="CARLOS FERNANDO ROLDAN PEREZ"/>
    <n v="192958"/>
    <x v="2"/>
    <s v="OTRAS"/>
    <s v="BAJO"/>
    <s v="BAJO"/>
    <s v="BAJO"/>
    <s v="BAJO"/>
    <n v="0.05"/>
    <x v="1"/>
    <n v="0"/>
    <m/>
    <x v="5"/>
    <m/>
    <s v="NO"/>
    <s v="NO"/>
    <s v="10 años"/>
    <s v="ELIANA ROSA BOTERO LONDOÑO"/>
    <n v="41306"/>
    <d v="2013-02-01T00:00:00"/>
    <n v="108663"/>
    <s v="MINAS"/>
    <s v=", 8-7-2015 DISPONE RESPONDER SOLICITUD DE ABOGADO OPOSITOR. 11-11-2015 RESUELVE REPOSICION,28-6-2016 SE REVISO ULTIMA ACTUACION RENUNCIA COLORADO HAY OPOSICION DE FARIDES LOPEZ,"/>
    <d v="2020-07-31T00:00:00"/>
    <s v="2016-03"/>
    <s v="10"/>
    <s v="2020-06"/>
    <n v="0.80354364508127107"/>
    <n v="0"/>
    <n v="0"/>
    <d v="2026-03-15T00:00:00"/>
    <n v="5.624657534246575"/>
    <n v="4.1522219311981093E-2"/>
    <n v="0"/>
    <n v="0.05"/>
    <s v="REMOTA"/>
    <x v="1"/>
    <n v="0"/>
  </r>
  <r>
    <n v="901"/>
    <d v="2016-03-17T00:00:00"/>
    <d v="2016-03-17T00:00:00"/>
    <s v="JUZGADO PRIMERO CIVIL DEL CIRCUITO ESPECIALIZADO EN RESTITUTION DE TIERRAS DE APARTADO"/>
    <s v="05045312100120140072100"/>
    <s v="2019"/>
    <x v="3"/>
    <s v="HILDA ISABEL TAPIAS DE DIAZ Y NESTOR DIAZ NORIEGA"/>
    <s v="ANTONIO DAVID ROYET DIAZ"/>
    <n v="206159"/>
    <x v="2"/>
    <s v="OTRAS"/>
    <s v="BAJO"/>
    <s v="BAJO"/>
    <s v="BAJO"/>
    <s v="BAJO"/>
    <n v="0.05"/>
    <x v="1"/>
    <n v="0"/>
    <m/>
    <x v="12"/>
    <m/>
    <s v="NO"/>
    <s v="NO"/>
    <s v="10 años"/>
    <s v="ELIANA ROSA BOTERO LONDOÑO"/>
    <n v="41306"/>
    <d v="2013-02-01T00:00:00"/>
    <n v="108663"/>
    <s v="MINAS"/>
    <s v="28-6-2016 SE REVISO ACUMULADO AL 201400656 VA PARA EL TRIBUNAL PORQUE HAY OPOSICION, SENTENCIA ORDENA SE ABSTENGA DE CONCEDER LICENCIAS. ENTREGA DE PREDIO AUTO DE L 25-2-2019,"/>
    <d v="2020-07-31T00:00:00"/>
    <s v="2016-03"/>
    <s v="10"/>
    <s v="2020-06"/>
    <n v="0.80354364508127107"/>
    <n v="0"/>
    <n v="0"/>
    <d v="2026-03-15T00:00:00"/>
    <n v="5.624657534246575"/>
    <n v="4.1522219311981093E-2"/>
    <n v="0"/>
    <n v="0.05"/>
    <s v="REMOTA"/>
    <x v="1"/>
    <n v="0"/>
  </r>
  <r>
    <n v="902"/>
    <d v="2016-03-17T00:00:00"/>
    <d v="2016-03-17T00:00:00"/>
    <s v="JUZGADO PRIMERO CIVIL DEL CIRCUITO ESPECIALIZADO EN RESTITUTION DE TIERRAS DE APARTADO"/>
    <s v="05045312100120140118700"/>
    <s v="2019"/>
    <x v="3"/>
    <s v="HERNANDO USUGA TORRES"/>
    <s v="MARIA PAULINA VERGARA SOTO"/>
    <n v="192021"/>
    <x v="2"/>
    <s v="OTRAS"/>
    <s v="BAJO"/>
    <s v="BAJO"/>
    <s v="BAJO"/>
    <s v="BAJO"/>
    <n v="0.05"/>
    <x v="1"/>
    <n v="0"/>
    <m/>
    <x v="1"/>
    <m/>
    <s v="NO"/>
    <s v="NO"/>
    <s v="10 años"/>
    <s v="ELIANA ROSA BOTERO LONDOÑO"/>
    <n v="41306"/>
    <d v="2013-02-01T00:00:00"/>
    <n v="108663"/>
    <s v="MINAS"/>
    <s v="28-6-2016 SE REVISO PROYECTO APERTURA A PRUEBAS, AUTO DEL 22-3-2017 TRIBUNAL DE RESTITUCION DE TIERRAS ADMITE CONOCIMIENTO. UNA VEZ EJECUTORIADO ESTE AUTO ENTRA AL DESPACHO PARA SENTENCIA. SENTENCIA DE PRIMERA DEL 20-4-2018 "/>
    <d v="2020-07-31T00:00:00"/>
    <s v="2016-03"/>
    <s v="10"/>
    <s v="2020-06"/>
    <n v="0.80354364508127107"/>
    <n v="0"/>
    <n v="0"/>
    <d v="2026-03-15T00:00:00"/>
    <n v="5.624657534246575"/>
    <n v="4.1522219311981093E-2"/>
    <n v="0"/>
    <n v="0.05"/>
    <s v="REMOTA"/>
    <x v="1"/>
    <n v="0"/>
  </r>
  <r>
    <n v="903"/>
    <d v="2016-03-17T00:00:00"/>
    <d v="2016-03-17T00:00:00"/>
    <s v="JUZGADO PRIMERO CIVIL DEL CIRCUITO ESPECIALIZADO EN RESTITUTION DE TIERRAS DE APARTADO"/>
    <s v="05045312100120140119100"/>
    <s v="2019"/>
    <x v="3"/>
    <s v="UAEGRTD"/>
    <s v="MARIA PAULINA VERGARA SOTO"/>
    <n v="192021"/>
    <x v="2"/>
    <s v="OTRAS"/>
    <s v="BAJO"/>
    <s v="BAJO"/>
    <s v="BAJO"/>
    <s v="BAJO"/>
    <n v="0.05"/>
    <x v="1"/>
    <n v="0"/>
    <m/>
    <x v="1"/>
    <m/>
    <s v="NO"/>
    <s v="NO"/>
    <s v="10 años"/>
    <s v="ELIANA ROSA BOTERO LONDOÑO"/>
    <n v="41306"/>
    <d v="2013-02-01T00:00:00"/>
    <n v="108663"/>
    <s v="MINAS"/>
    <s v="28-6-2016 PENDIENTE PRUEBAS. FALTA UNA NOTIFICACION, AUTO 14-8-2017 REQUIERE A LA UAEGRTD, AUTO 24-8-2017 REQUIERE INFORMACION DE COOMEVA. FALLO 12 DE DICIEMBRE DE 2019 CONCEDE RESTITUCIÓN."/>
    <d v="2020-07-31T00:00:00"/>
    <s v="2016-03"/>
    <s v="10"/>
    <s v="2020-06"/>
    <n v="0.80354364508127107"/>
    <n v="0"/>
    <n v="0"/>
    <d v="2026-03-15T00:00:00"/>
    <n v="5.624657534246575"/>
    <n v="4.1522219311981093E-2"/>
    <n v="0"/>
    <n v="0.05"/>
    <s v="REMOTA"/>
    <x v="1"/>
    <n v="0"/>
  </r>
  <r>
    <n v="904"/>
    <d v="2016-03-17T00:00:00"/>
    <d v="2016-03-17T00:00:00"/>
    <s v="JUZGADO PRIMERO CIVIL DEL CIRCUITO ESPECIALIZADO EN RESTITUTION DE TIERRAS DE APARTADO"/>
    <s v="05045312100120140119300"/>
    <s v="2019"/>
    <x v="3"/>
    <s v="ABELARDO MENDOZA CASARRUBIA Y OTROS"/>
    <s v="MARCOS ARANGO GUTIERREZ"/>
    <n v="183353"/>
    <x v="2"/>
    <s v="OTRAS"/>
    <s v="BAJO"/>
    <s v="BAJO"/>
    <s v="BAJO"/>
    <s v="BAJO"/>
    <n v="0.05"/>
    <x v="1"/>
    <n v="0"/>
    <m/>
    <x v="11"/>
    <m/>
    <s v="NO"/>
    <s v="NO"/>
    <s v="10 años"/>
    <s v="ELIANA ROSA BOTERO LONDOÑO"/>
    <n v="41306"/>
    <d v="2013-02-01T00:00:00"/>
    <n v="108663"/>
    <s v="MINAS"/>
    <s v="28-6-2016 SE REVISO PROYECTO APERTURA A PRUEBAS, AUTO DEL 22-3-2017 TRIBUNAL DE RESTITUCION DE TIERRAS ADMITE CONOCIMIENTO Y ORDENA PRUEBAS,"/>
    <d v="2020-07-31T00:00:00"/>
    <s v="2016-03"/>
    <s v="10"/>
    <s v="2020-06"/>
    <n v="0.80354364508127107"/>
    <n v="0"/>
    <n v="0"/>
    <d v="2026-03-15T00:00:00"/>
    <n v="5.624657534246575"/>
    <n v="4.1522219311981093E-2"/>
    <n v="0"/>
    <n v="0.05"/>
    <s v="REMOTA"/>
    <x v="1"/>
    <n v="0"/>
  </r>
  <r>
    <n v="905"/>
    <d v="2016-03-17T00:00:00"/>
    <d v="2016-03-17T00:00:00"/>
    <s v="JUZGADO PRIMERO CIVIL DEL CIRCUITO ESPECIALIZADO EN RESTITUTION DE TIERRAS DE APARTADO"/>
    <s v="05045312100120140119400"/>
    <s v="2019"/>
    <x v="3"/>
    <s v="ROSALBA CALZADA HURTADO"/>
    <s v="MARCOS ARANGO GUTIERREZ"/>
    <n v="183353"/>
    <x v="2"/>
    <s v="OTRAS"/>
    <s v="BAJO"/>
    <s v="BAJO"/>
    <s v="BAJO"/>
    <s v="BAJO"/>
    <n v="0.05"/>
    <x v="1"/>
    <n v="0"/>
    <m/>
    <x v="11"/>
    <m/>
    <s v="NO"/>
    <s v="NO"/>
    <s v="10 años"/>
    <s v="ELIANA ROSA BOTERO LONDOÑO"/>
    <n v="41306"/>
    <d v="2013-02-01T00:00:00"/>
    <n v="108663"/>
    <s v="MINAS"/>
    <s v="28-6-2016 SE REVISO. ABRE PERIODO PROBATORIO 17-8-2016 TESTIMONIOS, TRIBUNAL RESTITUCION DE TIERRAS MEDIANATE AUTO DE L 20-4-2017 DEVUELVE PROCESO  PARA QUE SE PRACTIQUEN REQUERIMIENTOS. AUTO DEL 12-5-2017 JUZGADO 1 CIVIL DE RESTITUCION DA CUMPLIMIENTO A LO ORDENADO POR EL TRIBUNAL RT."/>
    <d v="2020-07-31T00:00:00"/>
    <s v="2016-03"/>
    <s v="10"/>
    <s v="2020-06"/>
    <n v="0.80354364508127107"/>
    <n v="0"/>
    <n v="0"/>
    <d v="2026-03-15T00:00:00"/>
    <n v="5.624657534246575"/>
    <n v="4.1522219311981093E-2"/>
    <n v="0"/>
    <n v="0.05"/>
    <s v="REMOTA"/>
    <x v="1"/>
    <n v="0"/>
  </r>
  <r>
    <n v="906"/>
    <d v="2016-03-17T00:00:00"/>
    <d v="2016-03-17T00:00:00"/>
    <s v="JUZGADO SEGUNDO CIVIL DEL CIRCUITO ESPECIALIZADO EN RESTITUCION DE TIERRAS DE APARTADO"/>
    <s v="05045312100220150000300"/>
    <s v="2019"/>
    <x v="3"/>
    <s v="ABELARDO ANTONIO CARDONA LOPEZ"/>
    <s v="MARCOS ARANGO GUTIERREZ"/>
    <n v="183353"/>
    <x v="2"/>
    <s v="OTRAS"/>
    <s v="BAJO"/>
    <s v="BAJO"/>
    <s v="BAJO"/>
    <s v="BAJO"/>
    <n v="0.05"/>
    <x v="1"/>
    <n v="0"/>
    <m/>
    <x v="5"/>
    <m/>
    <s v="NO"/>
    <s v="NO"/>
    <s v="10 años"/>
    <s v="ELIANA ROSA BOTERO LONDOÑO"/>
    <n v="41306"/>
    <d v="2013-02-01T00:00:00"/>
    <n v="108663"/>
    <s v="MINAS"/>
    <s v="8-7-2015 SE CONTESTO."/>
    <d v="2020-07-31T00:00:00"/>
    <s v="2016-03"/>
    <s v="10"/>
    <s v="2020-06"/>
    <n v="0.80354364508127107"/>
    <n v="0"/>
    <n v="0"/>
    <d v="2026-03-15T00:00:00"/>
    <n v="5.624657534246575"/>
    <n v="4.1522219311981093E-2"/>
    <n v="0"/>
    <n v="0.05"/>
    <s v="REMOTA"/>
    <x v="1"/>
    <n v="0"/>
  </r>
  <r>
    <n v="907"/>
    <d v="2016-03-17T00:00:00"/>
    <d v="2016-03-17T00:00:00"/>
    <s v="JUZGADO SEGUNDO CIVIL DEL CIRCUITO ESPECIALIZADO EN RESTITUCION DE TIERRAS DE APARTADO"/>
    <s v="05045312100220150000400"/>
    <s v="2019"/>
    <x v="3"/>
    <s v="MARIA PAULINA VERGARA SOTO"/>
    <s v="MARIA PAULINA VERGARA SOTO"/>
    <n v="192021"/>
    <x v="2"/>
    <s v="OTRAS"/>
    <s v="BAJO"/>
    <s v="BAJO"/>
    <s v="BAJO"/>
    <s v="BAJO"/>
    <n v="0.05"/>
    <x v="1"/>
    <n v="0"/>
    <m/>
    <x v="5"/>
    <m/>
    <s v="NO"/>
    <s v="NO"/>
    <s v="10 años"/>
    <s v="ELIANA ROSA BOTERO LONDOÑO"/>
    <n v="41306"/>
    <d v="2013-02-01T00:00:00"/>
    <n v="108663"/>
    <s v="MINAS"/>
    <s v="AUTO DEL 12-5-2015 ADMITE SOLICITUD. HAY OPOSICION,28-6-2016 CONTESTACION BEATRIZ COLORADO,"/>
    <d v="2020-07-31T00:00:00"/>
    <s v="2016-03"/>
    <s v="10"/>
    <s v="2020-06"/>
    <n v="0.80354364508127107"/>
    <n v="0"/>
    <n v="0"/>
    <d v="2026-03-15T00:00:00"/>
    <n v="5.624657534246575"/>
    <n v="4.1522219311981093E-2"/>
    <n v="0"/>
    <n v="0.05"/>
    <s v="REMOTA"/>
    <x v="1"/>
    <n v="0"/>
  </r>
  <r>
    <n v="908"/>
    <d v="2016-02-24T00:00:00"/>
    <d v="2016-03-02T00:00:00"/>
    <s v="JUZGADO 34 ADMINISTRATIVO ORAL DE MEDELLIN"/>
    <s v="05001333303420160022100"/>
    <s v="2019"/>
    <x v="0"/>
    <s v="JOHN JAIRO CALLE GALLO"/>
    <s v="JORGE HUMBERTO VALERO RODRIGUEZ"/>
    <n v="44498"/>
    <x v="0"/>
    <s v="RELIQUIDACIÓN DE LA PENSIÓN"/>
    <s v="BAJO"/>
    <s v="BAJO"/>
    <s v="BAJO"/>
    <s v="BAJO"/>
    <n v="0.05"/>
    <x v="1"/>
    <n v="19955522"/>
    <m/>
    <x v="12"/>
    <m/>
    <s v="NO"/>
    <s v="NO"/>
    <s v="8 años"/>
    <s v="ELIANA ROSA BOTERO LONDOÑO"/>
    <n v="41306"/>
    <d v="2013-02-01T00:00:00"/>
    <n v="108663"/>
    <s v="EDUCACION"/>
    <s v="14-3-2016 SE CONTESTO, AUDIENCIA INICIAL EL 20-9-2016 DECLARA FALTA DE LEGITIMACION PARA EL DEPARTAMENTO.  OJOOOOO 21 Sep 2016 NOTIFICACIÓN POR CORREO ELECTRÓNICO EL DIA DE HOY, SE NOTIFICÓ LA SENTENCIA ORDENA FONPREMAG A RELIQUIDAR. PROFERIDA DENTRO DEL PROCESO DE LA REFERENCIA, AL MINISTERIO PUBLICO, A LA AGENCIA NACIONAL DE DEFENSA JURIDICA DEL ESTADO, A LA PARTE DEMANDANTE Y A LA PARTE DEMANDADA (ARTÍCULO 203 DEL CPACA), 29 Sep 2016 RECIBO DE MEMORIAL OFICINA JUDICIAL APELACION FONPREMAG OJA F9 APELACION, 12-12-2016 AUDIENCIA DE CONCILIACION JUDICIAL SE CONCEDE APELACION ANTE TRIBUNAL.16 Nov 2017_x000a_AL DESPACHO PARA SENTENCIA REVISADA 8-3-2018- SENTENCIA DE SEGUNDA 9-7-2020 REVOCA REVISADA 31-7-2020"/>
    <d v="2020-07-31T00:00:00"/>
    <s v="2016-02"/>
    <s v="8"/>
    <s v="2020-06"/>
    <n v="0.81112653258637668"/>
    <n v="16186453.365811156"/>
    <n v="0"/>
    <d v="2024-02-22T00:00:00"/>
    <n v="3.5643835616438357"/>
    <n v="4.1522219311981093E-2"/>
    <n v="0"/>
    <n v="0.05"/>
    <s v="REMOTA"/>
    <x v="1"/>
    <n v="0"/>
  </r>
  <r>
    <n v="909"/>
    <d v="2016-02-24T00:00:00"/>
    <d v="2016-01-22T00:00:00"/>
    <s v="JUZGADO 23 ADMINISTRATIVO ORAL DE MEDELLIN"/>
    <s v="05001333302320160005700"/>
    <s v="2019"/>
    <x v="0"/>
    <s v="FRANCISCO DORIA FUENTES"/>
    <s v="CELINDA ISABEL BRITTO CRUZ"/>
    <n v="204645"/>
    <x v="0"/>
    <s v="OTRAS"/>
    <s v="BAJO"/>
    <s v="BAJO"/>
    <s v="BAJO"/>
    <s v="BAJO"/>
    <n v="0.05"/>
    <x v="1"/>
    <n v="23574668"/>
    <m/>
    <x v="1"/>
    <m/>
    <s v="NO"/>
    <s v="NO"/>
    <s v="8 años"/>
    <s v="ELIANA ROSA BOTERO LONDOÑO"/>
    <n v="41306"/>
    <d v="2013-02-01T00:00:00"/>
    <n v="108663"/>
    <s v="EDUCACION"/>
    <s v="29-3-2016 SE CONTESTO 4-8-2016 CONTESTACION REFORMA.17 DE FEBRERO DE 2017 AUDIENCIA INICIAL, EN INICIAL SE DESVINCULA DEPTO YUJUUUUU, SENTENCIA 11-8-2017 CONCEDE SUPLICAS DE LA DEMANDA CONDENA FONPREMAG A CANCELAR 156 DIAS EN MORA. PENDIENTE VERIFICAR SI VA HACER APELADA.13 Sep 2017, A REVISADA 8-3-2018, /27 Sep 2017_x000a_AUTO QUE APRUEBA LIQUIDACIÓN DE COSTAS_x000a_Y REQUIERE PAGO DE COPIAS PENDIENTE ARCHIVO OJOOOOOOOOOOOOOOOO"/>
    <d v="2020-07-31T00:00:00"/>
    <s v="2016-02"/>
    <s v="8"/>
    <s v="2020-06"/>
    <n v="0.81112653258637668"/>
    <n v="19122038.711715013"/>
    <n v="0"/>
    <d v="2024-02-22T00:00:00"/>
    <n v="3.5643835616438357"/>
    <n v="4.1522219311981093E-2"/>
    <n v="0"/>
    <n v="0.05"/>
    <s v="REMOTA"/>
    <x v="1"/>
    <n v="0"/>
  </r>
  <r>
    <n v="910"/>
    <d v="2015-08-25T00:00:00"/>
    <d v="2015-04-21T00:00:00"/>
    <s v="JUZGADO 16 ADMINISTRATIVO ORAL DE MEDELLIN"/>
    <s v="05001333301620140095200"/>
    <s v="2019"/>
    <x v="0"/>
    <s v="LUZ HELENA TORO VALENCIA"/>
    <s v="JUAN DE LA CRUZ NOREÑA OBANDO "/>
    <n v="49260"/>
    <x v="0"/>
    <s v="RELIQUIDACIÓN DE LA PENSIÓN"/>
    <s v="BAJO"/>
    <s v="BAJO"/>
    <s v="BAJO"/>
    <s v="BAJO"/>
    <n v="0.05"/>
    <x v="1"/>
    <n v="15878682"/>
    <m/>
    <x v="1"/>
    <m/>
    <s v="NO"/>
    <s v="NO"/>
    <s v="10 años"/>
    <s v="ELIANA ROSA BOTERO LONDOÑO"/>
    <n v="41306"/>
    <d v="2013-02-01T00:00:00"/>
    <n v="108663"/>
    <s v="EDUCACION"/>
    <s v="18-4-2016 SE CONTESTO,11 Oct 2016 AUTO FIJA FECHA AUDIENCIA Y/O DILIGENCIA AUDIENCIA INICIAL PARA EL 6 DE ABRIL DE 2017,  SENTENCIA DE PRIMERA NIEGA PRETENSIONES YUJUU. 11-7-2017 CONCEDE APELACION ANTE TRIBUNAL PRESENTADO POR LA PARTE DEMANDANTE,23 Nov 2017 NOTIFICACION DE SENTENCIA REVOCA, 23 Nov 2017 NOTIFICACION DE SENTENCIA REVOCA DECLARA FALTA LEGITIMACION EN LA CAUSA PARA EL DEPTO.29 Nov 2017_x000a_INFORME SECRETARIAL_x000a_PASA AL ARCHIVO PARA COPIAS - EHL OJO PARA ARCHIVO."/>
    <d v="2020-07-31T00:00:00"/>
    <s v="2015-08"/>
    <s v="10"/>
    <s v="2020-06"/>
    <n v="0.85413954863106623"/>
    <n v="13562610.276336236"/>
    <n v="0"/>
    <d v="2025-08-22T00:00:00"/>
    <n v="5.0630136986301366"/>
    <n v="4.1522219311981093E-2"/>
    <n v="0"/>
    <n v="0.05"/>
    <s v="REMOTA"/>
    <x v="1"/>
    <n v="0"/>
  </r>
  <r>
    <n v="911"/>
    <d v="2015-07-13T00:00:00"/>
    <d v="2015-04-09T00:00:00"/>
    <s v="TRIBUNAL ADMINISTRATIVO DE ANTIOQUIA"/>
    <s v="05001233300020150073200"/>
    <s v="2019"/>
    <x v="0"/>
    <s v="MINISTERIO DE VIVIENDA, CIUDAD Y TERRITORIO"/>
    <s v="ANDRES FABIAN FUENTES"/>
    <n v="87553"/>
    <x v="6"/>
    <s v="INCUMPLIMIENTO"/>
    <s v="BAJO"/>
    <s v="BAJO"/>
    <s v="BAJO"/>
    <s v="BAJO"/>
    <n v="0.05"/>
    <x v="1"/>
    <n v="5784461140"/>
    <m/>
    <x v="15"/>
    <m/>
    <s v="NO"/>
    <s v="NO"/>
    <s v="10 años"/>
    <s v="ELIANA ROSA BOTERO LONDOÑO"/>
    <n v="41306"/>
    <d v="2013-02-01T00:00:00"/>
    <n v="108663"/>
    <s v="INFRAESTRUCTURA"/>
    <s v="10-6-2016 SE CONTESTO,13 Oct 2016 RECEPCIÓN MEMORIAL PARTE DTE ALLEGA CONSTANCIA FLS 1 .CAI, SE ADELANTO AUDIENCIA DE PRUEBAS EL 23-11-2016, 05 Dic 2016 RECEPCIÓN MEMORIAL ALEGATOS PARTE DTE FLS 3.CAI,28 Mar 2017, AL DESPACHO PARA SENTENCIA, REVISADA EL 18-8-2017,  28 Mar 2017, AL DESPACHO PARA SENTENCIA, REVISADA 8-3-2018, REVISADA 8-11-18"/>
    <d v="2020-07-31T00:00:00"/>
    <s v="2015-07"/>
    <s v="10"/>
    <s v="2020-06"/>
    <n v="0.85823957329672562"/>
    <n v="4964453460.5450907"/>
    <n v="0"/>
    <d v="2025-07-10T00:00:00"/>
    <n v="4.9452054794520546"/>
    <n v="4.1522219311981093E-2"/>
    <n v="0"/>
    <n v="0.05"/>
    <s v="REMOTA"/>
    <x v="1"/>
    <n v="0"/>
  </r>
  <r>
    <n v="912"/>
    <d v="2016-03-02T00:00:00"/>
    <d v="2016-03-14T00:00:00"/>
    <s v="JUZGADO 18 ADMINISTRATIVO ORAL DE MEDELLIN"/>
    <s v="05001333301820160036100"/>
    <s v="2019"/>
    <x v="0"/>
    <s v="MARIA WITER VILLA LONDOÑO"/>
    <s v="PAULA ANDREA LOPEZ SUAREZ"/>
    <n v="177420"/>
    <x v="0"/>
    <s v="RELIQUIDACIÓN DE LA PENSIÓN"/>
    <s v="BAJO"/>
    <s v="BAJO"/>
    <s v="BAJO"/>
    <s v="BAJO"/>
    <n v="0.05"/>
    <x v="1"/>
    <n v="3263284"/>
    <m/>
    <x v="1"/>
    <m/>
    <s v="NO"/>
    <s v="NO"/>
    <s v="8 años"/>
    <s v="ELIANA ROSA BOTERO LONDOÑO"/>
    <n v="41306"/>
    <d v="2013-02-01T00:00:00"/>
    <n v="108663"/>
    <s v="EDUCACION"/>
    <s v="19-10-16 TRASLADO EXCEPCIONES FONPREMAG,21 Oct 2016 RECIBO DE MEMORIAL OFICINA JUDICIAL OJA F4 DESCORRE TRASLADOS, SENTENCIA 17-7-2017 CONDENA FONPREMAG A RELIQUIDAR. AUTO 14 DE AGOSTO DE 2017 FIJA 18-10-2017 PARA ADELANTAR CONCILIACION JUDICIAL."/>
    <d v="2020-07-31T00:00:00"/>
    <s v="2016-03"/>
    <s v="8"/>
    <s v="2020-06"/>
    <n v="0.80354364508127107"/>
    <n v="2622191.1202953905"/>
    <n v="0"/>
    <d v="2024-02-29T00:00:00"/>
    <n v="3.5835616438356164"/>
    <n v="4.1522219311981093E-2"/>
    <n v="0"/>
    <n v="0.05"/>
    <s v="REMOTA"/>
    <x v="1"/>
    <n v="0"/>
  </r>
  <r>
    <n v="913"/>
    <d v="2016-04-14T00:00:00"/>
    <d v="2016-04-25T00:00:00"/>
    <s v="JUZGADO 17 ADMINISTRATIVO ORAL DE MEDELLIN"/>
    <s v="05001333301720160021200"/>
    <s v="2019"/>
    <x v="0"/>
    <s v="MARIA GEORGINA CIRO GARCIA"/>
    <s v="JORGE HUMBERTO VALERO RODRIGUEZ"/>
    <n v="44498"/>
    <x v="0"/>
    <s v="OTRAS"/>
    <s v="BAJO"/>
    <s v="BAJO"/>
    <s v="BAJO"/>
    <s v="BAJO"/>
    <n v="0.05"/>
    <x v="1"/>
    <n v="4610298"/>
    <m/>
    <x v="1"/>
    <m/>
    <s v="NO"/>
    <s v="NO"/>
    <s v="8 años"/>
    <s v="ELIANA ROSA BOTERO LONDOÑO"/>
    <n v="41306"/>
    <d v="2013-02-01T00:00:00"/>
    <n v="108663"/>
    <s v="EDUCACION"/>
    <s v="9-6-2016 SE CONTESTO, 21 Oct 2016 A DISPOSICION DE LA PARTE CONTRARIA TERMINO 3 DIAS, INICIAL PARA EL 2 MARZO DE 2017,  EN INICIAL NO SE DECLARA CADUCIDAD SE APELO. TRIBUNAL CONFIRMO,  PENDIENTE FECHA CONTINUACION INICIAL REVISADA EL 18-8-2017, CONTINUACION INICIAL 4-10-2017 CORRIO TRASLADO PARA ALEGAR. EL 5-10-17 SE PRESENTAN ALEGATOS.16 Nov 2017_x000a_AL DESPACHO PARA SENTENCIA, SENTENCIA 26-4-2018 NIEGA PRETENSIONES REVISADA 8-11-2018,"/>
    <d v="2020-07-31T00:00:00"/>
    <s v="2016-04"/>
    <s v="8"/>
    <s v="2020-06"/>
    <n v="0.799576959270904"/>
    <n v="3686288.0561727299"/>
    <n v="0"/>
    <d v="2024-04-12T00:00:00"/>
    <n v="3.7013698630136984"/>
    <n v="4.1522219311981093E-2"/>
    <n v="0"/>
    <n v="0.05"/>
    <s v="REMOTA"/>
    <x v="1"/>
    <n v="0"/>
  </r>
  <r>
    <n v="914"/>
    <d v="2016-05-04T00:00:00"/>
    <d v="2016-05-04T00:00:00"/>
    <s v="JUZGADO 24 ADMINISTRATIVO ORAL DE MEDELLIN"/>
    <s v="05001333302420160027800"/>
    <s v="2019"/>
    <x v="0"/>
    <s v="MARLENY DE JESUS MARIN BETANCOUR , HANS ESNEIDER GOMEZ MARIN "/>
    <s v="GABRIEL JAIME VILLADA CIFUENTES"/>
    <n v="153263"/>
    <x v="1"/>
    <s v="FALLA EN EL SERVICIO OTRAS CAUSAS"/>
    <s v="MEDIO   "/>
    <s v="MEDIO   "/>
    <s v="MEDIO   "/>
    <s v="MEDIO   "/>
    <n v="0.5"/>
    <x v="2"/>
    <n v="320702500"/>
    <n v="1"/>
    <x v="5"/>
    <m/>
    <s v="NO"/>
    <s v="NO"/>
    <s v="8 años"/>
    <s v="ELIANA ROSA BOTERO LONDOÑO"/>
    <n v="41306"/>
    <d v="2013-02-01T00:00:00"/>
    <n v="108663"/>
    <s v="INFRAESTRUCTURA"/>
    <s v="22-7-2016 SE CONTESTO,06 Oct 2016 A DISPOSICION DE LA PARTE CONTRARIA TERMINO 3 DIAS DE LAS EXCEPCIONES PROPUESTAS, INICIAL 15 DE AGOSTO DE 2017, EN AUDIENCIA INICIAL  ORDENA NOTIFICAR AL LLAMADO EN GARANTIA DEL HOSPITAL FRANCISCO ELADIO.19 Jan 2018_x000a_A DISPOSICION DE LA PARTE CONTRARIA TERMINO 3 DIAS,LAS EXCEPCIONES PROPUESTAS. REVISADA 8-3-2018, 24-5-18 CONTINUACIÓN INICIAL SE APELO AUTO QUE NO DECLARO FALTA LEG POR PASIVA, 25-5-18 SE ENVIO AL TRIBUNAL"/>
    <d v="2020-07-31T00:00:00"/>
    <s v="2016-05"/>
    <s v="8"/>
    <s v="2020-06"/>
    <n v="0.79552146500237941"/>
    <n v="255125722.62992558"/>
    <n v="255125722.62992558"/>
    <d v="2024-05-02T00:00:00"/>
    <n v="3.7561643835616438"/>
    <n v="4.1522219311981093E-2"/>
    <n v="249779692.05456397"/>
    <n v="0.5"/>
    <s v="MEDIA"/>
    <x v="2"/>
    <n v="249779692.05456397"/>
  </r>
  <r>
    <n v="915"/>
    <d v="2016-03-08T00:00:00"/>
    <d v="2016-03-08T00:00:00"/>
    <s v="JUZGADO 2 CIVIL DEL CIRCUITO ESPECIALIZADO EN RESTITUCION DE TIERRAS DE APARTADO"/>
    <s v="05045312100220150241000"/>
    <s v="2019"/>
    <x v="0"/>
    <s v="UNIDAD DE RESTITUCION DE TIERRAS DE APARTADO"/>
    <s v="GABRIEL JAIME VILLADA CIFUENTES"/>
    <n v="153263"/>
    <x v="2"/>
    <s v="OTRAS"/>
    <s v="BAJO"/>
    <s v="BAJO"/>
    <s v="BAJO"/>
    <s v="BAJO"/>
    <n v="0.05"/>
    <x v="1"/>
    <n v="0"/>
    <m/>
    <x v="11"/>
    <m/>
    <s v="NO"/>
    <s v="NO"/>
    <s v="8 años"/>
    <s v="ELIANA ROSA BOTERO LONDOÑO"/>
    <n v="41306"/>
    <d v="2013-02-01T00:00:00"/>
    <n v="108663"/>
    <s v="MINAS"/>
    <s v="10-6-2016 SE CONTESTO, SE DECRETARON PRUEBAS PARA EL 25 Y 29 DE AGOSTO DE LOS CORRIENTES."/>
    <d v="2020-07-31T00:00:00"/>
    <s v="2016-03"/>
    <s v="8"/>
    <s v="2020-06"/>
    <n v="0.80354364508127107"/>
    <n v="0"/>
    <n v="0"/>
    <d v="2024-03-06T00:00:00"/>
    <n v="3.6"/>
    <n v="4.1522219311981093E-2"/>
    <n v="0"/>
    <n v="0.05"/>
    <s v="REMOTA"/>
    <x v="1"/>
    <n v="0"/>
  </r>
  <r>
    <n v="916"/>
    <d v="2016-05-10T00:00:00"/>
    <d v="2016-05-10T00:00:00"/>
    <s v="JUZGADO PROMISCUO DEL CIRCUITO DE CISNEROS"/>
    <s v="05190318900120160006400"/>
    <s v="2019"/>
    <x v="1"/>
    <s v="MARIA ISABEL VALENCIA QUINTANA Y OTRA"/>
    <s v="RAUL DE JESUS MONTAÑO ORTEGA"/>
    <n v="105828"/>
    <x v="2"/>
    <s v="RECONOCIMIENTO Y PAGO DE OTRAS PRESTACIONES SALARIALES, SOLCIALES Y SALARIOS"/>
    <s v="ALTO"/>
    <s v="ALTO"/>
    <s v="ALTO"/>
    <s v="ALTO"/>
    <n v="1"/>
    <x v="0"/>
    <n v="16905600"/>
    <n v="1"/>
    <x v="14"/>
    <m/>
    <s v="NO"/>
    <s v="NO"/>
    <s v="8 años"/>
    <s v="ELIANA ROSA BOTERO LONDOÑO"/>
    <n v="41306"/>
    <d v="2013-02-01T00:00:00"/>
    <n v="108663"/>
    <s v="EDUCACION"/>
    <s v="20-6-2016 SE CONTESTO, AUDIENCIA TRAMITE Y JUZGAMIENTO EL 9-5-2017   . AUDIENCIA DE JUZGAMIENTO EL 2 DE AGOSTO DE LOS CORRIENTES CONDENA DEPARTAMENTO PAGO PRESTACIONES E INDEMNIZACIONES. NO SE APELO. 22-11-2017 CONSULTA TSSL CONFIRMA."/>
    <d v="2020-07-31T00:00:00"/>
    <s v="2016-05"/>
    <s v="8"/>
    <s v="2020-06"/>
    <n v="0.79552146500237941"/>
    <n v="13448767.678744225"/>
    <n v="13448767.678744225"/>
    <d v="2024-05-08T00:00:00"/>
    <n v="3.7726027397260276"/>
    <n v="4.1522219311981093E-2"/>
    <n v="13165735.305151641"/>
    <n v="1"/>
    <s v="ALTA"/>
    <x v="0"/>
    <n v="13165735.305151641"/>
  </r>
  <r>
    <n v="917"/>
    <d v="2016-03-16T00:00:00"/>
    <d v="2016-03-16T00:00:00"/>
    <s v="JUZGADO 22 ADMINISTRATIVO ORAL DE MEDELLIN"/>
    <s v="05001333302220150124800"/>
    <s v="2019"/>
    <x v="0"/>
    <s v="MANUEL ANTONIO YEPES RUDA"/>
    <s v="JOHN FREDY NANCLARES RODRIGUEZ"/>
    <n v="187685"/>
    <x v="0"/>
    <s v="INDEMNIZACIÓN SUSTITUTIVA DE LA PENSIÓN"/>
    <s v="MEDIO   "/>
    <s v="MEDIO   "/>
    <s v="MEDIO   "/>
    <s v="MEDIO   "/>
    <n v="0.5"/>
    <x v="2"/>
    <n v="8000000"/>
    <n v="1"/>
    <x v="1"/>
    <m/>
    <s v="NO"/>
    <s v="NO"/>
    <s v="8 años"/>
    <s v="ELIANA ROSA BOTERO LONDOÑO"/>
    <n v="41306"/>
    <d v="2013-02-01T00:00:00"/>
    <n v="108663"/>
    <s v="GESTION HUMANA Y DLLO ORGANIZACIONAL"/>
    <s v="23-6-2016 SE CONTESTO,28 Sep 2016 AUTO QUE ORDENA CITACION AUDIENCIA REPROGRAMA AUDIENCIA INICIAL PARA EL 1 DE NOVIEMBRE DE 2016,12 Dec 2016 SENTENCIA ABSOLUTORIA, 16 Mar 2017, ENVIO AL TRIBUNAL RECURSO PARTE DEMANDANTE.AUTO TRASLADO PARTES 10 DIAS PARA ALEGAR EN SEGUNDA MP JORGE IVAN DUQUE. REVISADA 18-8-2017,25 Apr 2017, AUTO TRASLADO PARTES 10 DIAS, CORRE TRASLADO POR 10 DIAS PARA PRESENTAR ALEGATOS DE CONCLUSION, NADA NUEVO REVISADA 8-3-2018, SENTENCIA 12-12-2016 NIEGA PRETENSIONES. PARTE DTE APELO 16 Mar 2017_x000a_ENVIO AL TRIBUNAL RECURSO_x000a_APELACION- LABORAL,"/>
    <d v="2020-07-31T00:00:00"/>
    <s v="2016-03"/>
    <s v="8"/>
    <s v="2020-06"/>
    <n v="0.80354364508127107"/>
    <n v="6428349.1606501685"/>
    <n v="6428349.1606501685"/>
    <d v="2024-03-14T00:00:00"/>
    <n v="3.6219178082191781"/>
    <n v="4.1522219311981093E-2"/>
    <n v="6298411.6827089386"/>
    <n v="0.5"/>
    <s v="MEDIA"/>
    <x v="2"/>
    <n v="6298411.6827089386"/>
  </r>
  <r>
    <n v="918"/>
    <d v="2016-06-13T00:00:00"/>
    <d v="2016-06-10T00:00:00"/>
    <s v="JUZGADO 10 ADMINISTRATIVO DEL CIRCUITO DE MEDELLIN"/>
    <s v="05001333301020160043800"/>
    <s v="2019"/>
    <x v="0"/>
    <s v="MARIA LILIANA CATAÑO RUIZ"/>
    <s v="CARLOS ALBERTO BALLESTEROS BARON"/>
    <n v="33513"/>
    <x v="0"/>
    <s v="DECLARATORIA DE INSUBSISTENCIA"/>
    <s v="BAJO"/>
    <s v="BAJO"/>
    <s v="BAJO"/>
    <s v="BAJO"/>
    <n v="0.05"/>
    <x v="1"/>
    <n v="13112400"/>
    <m/>
    <x v="3"/>
    <m/>
    <s v="NO"/>
    <s v="NO"/>
    <s v="8 años"/>
    <s v="ELIANA ROSA BOTERO LONDOÑO"/>
    <n v="41306"/>
    <d v="2013-02-01T00:00:00"/>
    <n v="108663"/>
    <s v="GESTION HUMANA Y DLLO ORGANIZACIONAL"/>
    <s v="31-8-2016 SE CONTESTO.18 Oct 2016 RECIBO DE MEMORIAL OFICINA JUDICIAL OJA F2 OPOSICION EXCEP/, INICIAL PARA EL 17 DE FEBRERO DE 2017, EN AUDIENCIA INICIAL TERMINA PROCESO POR INEPTA DEMANDA PARTE DTE APELO. AUTO DEL TRIBUNAL DEL 18-7-2017 REVOCA AUTO QUE DECLARO INEPTA DEMANDA. 11 Aug 2017_x000a_DEVOLUCIÓN AL JUZGADO DE ORIGEN, REVISADA 18-8-2017, SE CONTINUO INICIAL NO SE DECRETARON TESTIMONIOS SE APELO Y TRIBUNAL REVOCO ESTA PENDIENTE FECHA DE AUDIENCIA DE PRUEBAS. REVISADA 8-11-18,22 Oct 2018_x000a_AUTO OBEDEZCASE Y CUMPLASE."/>
    <d v="2020-07-31T00:00:00"/>
    <s v="2016-06"/>
    <s v="8"/>
    <s v="2020-06"/>
    <n v="0.79172380492187922"/>
    <n v="10381399.219657648"/>
    <n v="0"/>
    <d v="2024-06-11T00:00:00"/>
    <n v="3.8657534246575342"/>
    <n v="4.1522219311981093E-2"/>
    <n v="0"/>
    <n v="0.05"/>
    <s v="REMOTA"/>
    <x v="1"/>
    <n v="0"/>
  </r>
  <r>
    <n v="919"/>
    <d v="2016-07-26T00:00:00"/>
    <d v="2016-08-25T00:00:00"/>
    <s v="JUZGADO 17 ADMINISTRATIVO ORAL DE MEDELLIN"/>
    <s v="05001333301720160060100"/>
    <s v="2019"/>
    <x v="0"/>
    <s v="NOHEMY DEL SOCORRO GOMEZ ALZATE"/>
    <s v="ANDRES CAMILO URIBE PARDO "/>
    <n v="141330"/>
    <x v="0"/>
    <s v="RELIQUIDACIÓN DE LA PENSIÓN"/>
    <s v="BAJO"/>
    <s v="BAJO"/>
    <s v="BAJO"/>
    <s v="BAJO"/>
    <n v="0.05"/>
    <x v="1"/>
    <n v="5012974"/>
    <m/>
    <x v="12"/>
    <m/>
    <s v="NO"/>
    <s v="NO"/>
    <s v="8 años"/>
    <s v="ELIANA ROSA BOTERO LONDOÑO"/>
    <n v="41306"/>
    <d v="2013-02-01T00:00:00"/>
    <n v="108663"/>
    <s v="EDUCACION"/>
    <s v="7-9-2016 CONTESTACION, AUDIENCIA INICIAL 16-11-2016 NO SE DECLARO FALTA DE  LEGITIMACION SE APELO.23 Nov 2016 SALIDA DEL EXPEDIENTE SALE PARA TRIBUNAL ADMINISTRATIVO TRÁMITE APELACIÓN OFICIO 1689 DE 2016 DEL 23 DE NOVIEMBRE DE 2016, SE CONFIRMO DECISION AQUO. 3-5-2017 CONTINUACION INICIAL SE FUE HASTA PRUEBAS. 08 May 2017, CONSTANCIA SECRETARIAL, SE DEJA CONSTANCIA QUE LOS OFICIOS DE PRUEBAS YA PUEDEN SER RETIRADOS POR LA PARTE INTERESADA, REVISADA 18-8-2017, REVISADA 8-3-2018//  29 Aug 2017_x000a_AUTO TRASLADO PARTES 10 DIAS, CORRE TRASLADO COMUN PARA ALEGAR DE CONCLUSION, 20 Sep 2017, AL DESPACHO PARA SENTENCIA REVISADA 8-3-18, SENTENCIA DEL 8-3-2018 CONDENA A FONPREMAG A RELIQUIDAR SIN CONDENAS PARA DEPTO YUJUU. SENTENCIA SEGUNDA DEL 10-4-2019 CONFIRMA.MODIFICA ORDENA FONPREMAG A RELIQUIDAR SOBRE FACTORES QUE SE COTIZÓ."/>
    <d v="2020-07-31T00:00:00"/>
    <s v="2016-07"/>
    <s v="8"/>
    <s v="2020-06"/>
    <n v="0.78762830642941495"/>
    <n v="3948360.22179469"/>
    <n v="0"/>
    <d v="2024-07-24T00:00:00"/>
    <n v="3.9835616438356163"/>
    <n v="4.1522219311981093E-2"/>
    <n v="0"/>
    <n v="0.05"/>
    <s v="REMOTA"/>
    <x v="1"/>
    <n v="0"/>
  </r>
  <r>
    <n v="920"/>
    <d v="2016-07-13T00:00:00"/>
    <d v="2016-07-01T00:00:00"/>
    <s v="JUZGADO LABORAL DEL CIRCUITO DE APARTADO"/>
    <s v="05045310500120160102400"/>
    <s v="2019"/>
    <x v="1"/>
    <s v="ALFREDO DE JESUS GUISAO"/>
    <s v="EMMA TAPIAS CHAVERRA"/>
    <n v="146622"/>
    <x v="2"/>
    <s v="RECONOCIMIENTO Y PAGO DE OTRAS PRESTACIONES SALARIALES, SOLCIALES Y SALARIOS"/>
    <s v="ALTO"/>
    <s v="ALTO"/>
    <s v="ALTO"/>
    <s v="ALTO"/>
    <n v="1"/>
    <x v="0"/>
    <n v="16302225"/>
    <n v="1"/>
    <x v="5"/>
    <m/>
    <s v="NO"/>
    <s v="NO"/>
    <s v="8 años"/>
    <s v="ELIANA ROSA BOTERO LONDOÑO"/>
    <n v="41306"/>
    <d v="2013-02-01T00:00:00"/>
    <n v="108663"/>
    <s v="EDUCACION"/>
    <s v="13-2-2017 SE CONTESTO, AUTO 18-7-2017 ORDENA NOTIFICAR POR AVISO A LIQUIDADOR DE BRILLADORA. 30-5-2018 REQUIERE APODERADA PARTE DEMANDANTE. REVISADA EL 8-11-18"/>
    <d v="2020-07-31T00:00:00"/>
    <s v="2016-07"/>
    <s v="8"/>
    <s v="2020-06"/>
    <n v="0.78762830642941495"/>
    <n v="12840093.867781268"/>
    <n v="12840093.867781268"/>
    <d v="2024-07-11T00:00:00"/>
    <n v="3.9479452054794519"/>
    <n v="4.1522219311981093E-2"/>
    <n v="12557451.0374562"/>
    <n v="1"/>
    <s v="ALTA"/>
    <x v="0"/>
    <n v="12557451.0374562"/>
  </r>
  <r>
    <n v="921"/>
    <d v="2016-09-06T00:00:00"/>
    <d v="2016-09-19T00:00:00"/>
    <s v="JUZGADO 1 LABORAL DEL CIRCUITO DE MEDELLIN"/>
    <s v="05001310500120160105400"/>
    <s v="2019"/>
    <x v="1"/>
    <s v="CINDY JOHANA MORALES MONSALVE"/>
    <s v="JUAN EVANGELISTA GOMEZ MORENO"/>
    <n v="65818"/>
    <x v="2"/>
    <s v="RECONOCIMIENTO Y PAGO DE OTRAS PRESTACIONES SALARIALES, SOLCIALES Y SALARIOS"/>
    <s v="ALTO"/>
    <s v="ALTO"/>
    <s v="ALTO"/>
    <s v="ALTO"/>
    <n v="1"/>
    <x v="0"/>
    <n v="29260000"/>
    <n v="1"/>
    <x v="5"/>
    <m/>
    <s v="NO"/>
    <s v="NO"/>
    <s v="8 años"/>
    <s v="ELIANA ROSA BOTERO LONDOÑO"/>
    <n v="41306"/>
    <d v="2013-02-01T00:00:00"/>
    <n v="108663"/>
    <s v="INFRAESTRUCTURA"/>
    <s v="30-9-2016 SE CONTESTO,31 Oct 2016 AUTO REQUIERE AL APODERADO DEMANDANTE. -DO-02 Nov 2016 RECEPCIÓN MEMORIAL OJ F1 REVISADA 6-1-17, 03 May 2017, AUTO ORDENA EMPLAZAMIENTO, DE LA REPRESENTANTE LEGAL DE CONSINBE S.A.S. MG REVISADA 18-8-2017, 25 Jan 2018_x000a_AUTO NOMBRA AUXILIAR DE LA JUSTICIA, CURADOR AD LITEM. REPONE AUTO ANTERIOR. MG, REVISADA 8-3-18, ORDENA NOTIFICAR  A SEGUROS DEL ESTADO LLAMADO EN GARANTIA POR EL DEPTO. REVISADA EL 8-11-2018,"/>
    <d v="2020-07-31T00:00:00"/>
    <s v="2016-09"/>
    <s v="8"/>
    <s v="2020-06"/>
    <n v="0.79057379366945824"/>
    <n v="23132189.202768348"/>
    <n v="23132189.202768348"/>
    <d v="2024-09-04T00:00:00"/>
    <n v="4.0986301369863014"/>
    <n v="4.1522219311981093E-2"/>
    <n v="22603780.037840147"/>
    <n v="1"/>
    <s v="ALTA"/>
    <x v="0"/>
    <n v="22603780.037840147"/>
  </r>
  <r>
    <n v="922"/>
    <d v="2016-09-21T00:00:00"/>
    <d v="2016-09-21T00:00:00"/>
    <s v="JUZGADO 23 ADMINISTRATIVO ORAL DE MEDELLIN"/>
    <s v="05001333302320160070000"/>
    <s v="2019"/>
    <x v="0"/>
    <s v="ALBA LUCIA OTALVARO CARDONA"/>
    <s v="LUZ ELENA GALLEGO CORDOBA "/>
    <n v="39931"/>
    <x v="0"/>
    <s v="RELIQUIDACIÓN DE LA PENSIÓN"/>
    <s v="BAJO"/>
    <s v="MEDIO   "/>
    <s v="BAJO"/>
    <s v="BAJO"/>
    <n v="0.20749999999999999"/>
    <x v="3"/>
    <n v="26170022"/>
    <m/>
    <x v="1"/>
    <m/>
    <s v="NO"/>
    <s v="NO"/>
    <s v="8 años"/>
    <s v="ELIANA ROSA BOTERO LONDOÑO"/>
    <n v="41306"/>
    <d v="2013-02-01T00:00:00"/>
    <n v="108663"/>
    <s v="GESTION HUMANA Y DLLO ORGANIZACIONAL"/>
    <s v="10-10-2016 CONTESTE, 07 Oct 2016 NOTIFICACIÓN POR CORREO ELECTRÓNICO EL DIA 6 DE OCTUBRE DE 2016 SE NOTIFICÓ EL AUTO ADMISORIO DE LA DEMANDA AL MINISTERIO PUBLICO, A LA AGENCIA PARA LA DEFENSA JURÍDICA DEL ESTADO Y A LA PARTE DEMANDADA (ARTÍCULOS 197 A 199 DEL CPACA), AUDIENCIA INICIAL CELEBRADA EL 9-6-2017 NO DECLARO FALTA LEGITIMACION PARA EL DEPTO APELE.09 Jun 2017_x000a_AUTO QUE CONCEDE, APELACIÓN REVISADA 18-8-2017, NADA NUEVO REVISADA 8-3-2018, TRIBUNAL CONFIRMO.13 Jun 2018_x000a_AUTO FIJA FECHA AUDIENCIA Y/O DILIGENCIA_x000a_REPROGRAMA AUDIENCIA INICIAL PARA EL 7 DE DICIEMBRE DE 2018, SENTENCIA DE PRIMERA DEL 7-12-2018 NIEGA PRETENSIONES NO APARECE APELADA"/>
    <d v="2020-07-31T00:00:00"/>
    <s v="2016-09"/>
    <s v="8"/>
    <s v="2020-06"/>
    <n v="0.79057379366945824"/>
    <n v="20689333.572953183"/>
    <n v="0"/>
    <d v="2024-09-19T00:00:00"/>
    <n v="4.13972602739726"/>
    <n v="4.1522219311981093E-2"/>
    <n v="0"/>
    <n v="0.20749999999999999"/>
    <s v="BAJA"/>
    <x v="2"/>
    <n v="0"/>
  </r>
  <r>
    <n v="923"/>
    <d v="2016-04-19T00:00:00"/>
    <d v="2016-03-28T00:00:00"/>
    <s v="JUZGADO 16 ADMINISTRATIVO ORAL DE MEDELLIN"/>
    <s v="05001333301620160026300"/>
    <s v="2019"/>
    <x v="0"/>
    <s v="MARIA NOEMI ARISTIZABAL CARDONA"/>
    <s v="HERNAN DARIO ZAPATA"/>
    <n v="108371"/>
    <x v="0"/>
    <s v="RELIQUIDACIÓN DE LA PENSIÓN"/>
    <s v="BAJO"/>
    <s v="BAJO"/>
    <s v="BAJO"/>
    <s v="BAJO"/>
    <n v="0.05"/>
    <x v="1"/>
    <n v="7296840"/>
    <m/>
    <x v="12"/>
    <m/>
    <s v="NO"/>
    <s v="NO"/>
    <s v="8 años"/>
    <s v="ELIANA ROSA BOTERO LONDOÑO"/>
    <n v="41306"/>
    <d v="2013-02-01T00:00:00"/>
    <n v="108663"/>
    <s v="EDUCACION"/>
    <s v="20-10-2014 CONTESTE,  09 Dec 2016 NOTIFICACIÓN POR CORREO ELECTRÓNICO AUTO ADMISORIO, 15 May 2017 A DISPOSICION DE LA PARTE CONTRARIA TERMINO 3 DIAS TRASLADO EXCEPCIONES, AUDIENCIA INICIAL EL 16-11-17 NOS DEVINCULARON YUJUUUUU,17 Apr 2018_x000a_AL DESPACHO PARA SENTENCIA. SENTENCIA DE SEGUNDA DE L25-2-2020 CONFIRMA LA DE PRIMERA QUE NEGÓ PRETENSIONES."/>
    <d v="2020-07-31T00:00:00"/>
    <s v="2016-04"/>
    <s v="8"/>
    <s v="2020-06"/>
    <n v="0.799576959270904"/>
    <n v="5834385.1394863036"/>
    <n v="0"/>
    <d v="2024-04-17T00:00:00"/>
    <n v="3.7150684931506848"/>
    <n v="4.1522219311981093E-2"/>
    <n v="0"/>
    <n v="0.05"/>
    <s v="REMOTA"/>
    <x v="1"/>
    <n v="0"/>
  </r>
  <r>
    <n v="924"/>
    <d v="2014-09-22T00:00:00"/>
    <d v="2014-09-25T00:00:00"/>
    <s v="JUZGADO 29 ADMINISTRATIVO ORAL DE MEDELLIN"/>
    <s v="05001333302920140076700"/>
    <s v="2019"/>
    <x v="0"/>
    <s v="HILDA INES SIERRA AGUIRRE"/>
    <s v="CATALINA TORO GOMEZ "/>
    <n v="149178"/>
    <x v="0"/>
    <s v="RELIQUIDACIÓN DE LA PENSIÓN"/>
    <s v="ALTO"/>
    <s v="ALTO"/>
    <s v="ALTO"/>
    <s v="ALTO"/>
    <n v="1"/>
    <x v="0"/>
    <n v="49639603"/>
    <m/>
    <x v="12"/>
    <m/>
    <s v="NO"/>
    <s v="NO"/>
    <s v="8 años"/>
    <s v="ELIANA ROSA BOTERO LONDOÑO"/>
    <n v="41306"/>
    <d v="2013-02-01T00:00:00"/>
    <n v="108663"/>
    <s v="GESTION HUMANA Y DLLO ORGANIZACIONAL"/>
    <s v="SE CONTESTO 9-11-2016 .08/03/2017 FIJA FECHA PARA AUDIENCIA INICIAL 1 FEBRERO DE 2018, SENTENCIA 1-2-18  CONDENATORIA. NOTIFICADA 2-2-18 SE APELO SENTENCIA EL 12-2-18,11 Apr 2018_x000a_SALIDA DEL EXPEDIENTE_x000a_11/04/2018 SE ENVÍA EL EXPEDIENTE AL H. TAA MEDIANTE OFICIO NO. 489, SENTENCIA DE SEGUNDA DEL 23-1-2020 REVOCA "/>
    <d v="2020-07-31T00:00:00"/>
    <s v="2014-09"/>
    <s v="8"/>
    <s v="2020-06"/>
    <n v="0.89344853772170874"/>
    <n v="44350430.713436149"/>
    <n v="0"/>
    <d v="2022-09-20T00:00:00"/>
    <n v="2.1397260273972605"/>
    <n v="4.1522219311981093E-2"/>
    <n v="0"/>
    <n v="1"/>
    <s v="ALTA"/>
    <x v="0"/>
    <n v="0"/>
  </r>
  <r>
    <n v="925"/>
    <d v="2016-10-04T00:00:00"/>
    <d v="2016-08-14T00:00:00"/>
    <s v="JUZGADO SEGUNDO LABORAL DEL CIRCUITO DE ITAGUI"/>
    <s v="05360310500220160044600"/>
    <s v="2019"/>
    <x v="1"/>
    <s v="CESAR AUGUSTO MUÑOZ SANCHEZ"/>
    <s v="JULIA FERNANDA  MUÑOZ RINCON"/>
    <n v="215278"/>
    <x v="2"/>
    <s v="RECONOCIMIENTO Y PAGO DE OTRAS PRESTACIONES SALARIALES, SOLCIALES Y SALARIOS"/>
    <s v="ALTO"/>
    <s v="ALTO"/>
    <s v="ALTO"/>
    <s v="ALTO"/>
    <n v="1"/>
    <x v="0"/>
    <n v="41537739"/>
    <n v="1"/>
    <x v="5"/>
    <m/>
    <s v="NO"/>
    <s v="NO"/>
    <s v="8 años"/>
    <s v="ELIANA ROSA BOTERO LONDOÑO"/>
    <n v="41306"/>
    <d v="2013-02-01T00:00:00"/>
    <n v="108663"/>
    <s v="EDUCACION"/>
    <s v="16-11-2016 SE CONTESTO.15 Dec 2016 RECIBO MEMORIAL ADICIÓN CONTESTACIÓN. AUTO 15-8-2017 REQUIERE PARTE DEMANDANTE PARA QUE PUBLIQUE EDICTO EMPLAZATORIO. REVISADA 18-8-2017, 1-11-2018 REQUIEREN APODERADO PARTE ACTORA PARA QUE INDIQUE COMO SEGUIRA TRÁMITE DE LA NOTIFICACIÓN."/>
    <d v="2020-07-31T00:00:00"/>
    <s v="2016-10"/>
    <s v="8"/>
    <s v="2020-06"/>
    <n v="0.79104764067648514"/>
    <n v="32858330.434985623"/>
    <n v="32858330.434985623"/>
    <d v="2024-10-02T00:00:00"/>
    <n v="4.1753424657534248"/>
    <n v="4.1522219311981093E-2"/>
    <n v="32093863.122415587"/>
    <n v="1"/>
    <s v="ALTA"/>
    <x v="0"/>
    <n v="32093863.122415587"/>
  </r>
  <r>
    <n v="926"/>
    <d v="2016-10-06T00:00:00"/>
    <d v="2016-10-06T00:00:00"/>
    <s v=" JUZGADO 19 ADMINISTRATIVO ORAL DE MEDELLIN"/>
    <s v="05001333301920160077700"/>
    <s v="2019"/>
    <x v="0"/>
    <s v="ANGIE PAOLA PEREZ RODRIGUEZ Y OTROS"/>
    <s v="VILMA INES LEZCANO MIRANDA"/>
    <n v="29212"/>
    <x v="1"/>
    <s v="FALLA EN EL SERVICIO OTRAS CAUSAS"/>
    <s v="ALTO"/>
    <s v="ALTO"/>
    <s v="ALTO"/>
    <s v="ALTO"/>
    <n v="1"/>
    <x v="0"/>
    <n v="586035900"/>
    <n v="1"/>
    <x v="5"/>
    <m/>
    <s v="NO"/>
    <s v="NO"/>
    <s v="8 años"/>
    <s v="ELIANA ROSA BOTERO LONDOÑO"/>
    <n v="41306"/>
    <d v="2013-02-01T00:00:00"/>
    <n v="108663"/>
    <s v="INFRAESTRUCTURA"/>
    <s v="8-2-17 SE CONTESTO, SE ADMITIERON LOS LLAMADOS. CROMAS INTERPUSO REPOSICION Y APELACION FRENTE AL AUTO QUE ADMITIO EL LLAMAMIENTO. ME PRONUNCIE MEDIANTE ESCRITO DEL4-5-2017, SE NEGO REPOSICION SE ENVIO TRIBUNAL PARA SURTIR APELACION-23 Aug 2018_x000a_CONSTANCIA SECRETARIAL_x000a_23/08/18 ENTREGADO A APOYO JUDICIAL COPIAS DEL CUADERNO DE LLAMAMIENTO PARA SURTIRSE APELACION CONTRA EL AUTO QUE LO ADMITIÓ. REVISADA 8-11-2018,01 Oct 2018_x000a_AL DESPACHO POR REPARTO"/>
    <d v="2020-07-31T00:00:00"/>
    <s v="2016-10"/>
    <s v="8"/>
    <s v="2020-06"/>
    <n v="0.79104764067648514"/>
    <n v="463582316.04672056"/>
    <n v="463582316.04672056"/>
    <d v="2024-10-04T00:00:00"/>
    <n v="4.1808219178082195"/>
    <n v="4.1522219311981093E-2"/>
    <n v="452782827.87396544"/>
    <n v="1"/>
    <s v="ALTA"/>
    <x v="0"/>
    <n v="452782827.87396544"/>
  </r>
  <r>
    <n v="927"/>
    <d v="2015-09-11T00:00:00"/>
    <d v="2015-03-02T00:00:00"/>
    <s v="JUZGADO 13 ADMINISTRATIVO ORAL DE MEDELLIN"/>
    <s v="05001333301320150042300"/>
    <s v="2019"/>
    <x v="0"/>
    <s v="BERTA LUCIA RUIZ AMAYA"/>
    <s v="DIANA CAROLINA ALZATE QUINTERO"/>
    <n v="165819"/>
    <x v="0"/>
    <s v="RELIQUIDACIÓN DE LA PENSIÓN"/>
    <s v="ALTO"/>
    <s v="ALTO"/>
    <s v="ALTO"/>
    <s v="ALTO"/>
    <n v="1"/>
    <x v="0"/>
    <n v="15336045"/>
    <m/>
    <x v="12"/>
    <m/>
    <s v="NO"/>
    <s v="NO"/>
    <s v="8 años"/>
    <s v="ELIANA ROSA BOTERO LONDOÑO"/>
    <n v="41306"/>
    <d v="2013-02-01T00:00:00"/>
    <n v="108663"/>
    <s v="EDUCACION"/>
    <s v="11-1-2017 CONTESTO, INICIAL 15-11-2017 REVISADA 18-8-2017, SENTENCIA 18-12-17 CONCEDE SUPLICAS DE LA DEMANDA. SE APELO  23-1-18. AUDIENCIA CONCILIACION JUDICIAL 9-3-18, REVISADA 8-3-18, 16 Mar 2018_x000a_SALIDA DEL EXPEDIENTE_x000a_AL TRIBUNAL ADMINISTRATIVO DE ANTIOQUIA MEDIANTE OFICIO NO. 347,12 Jul 2018_x000a_AL DESPACHO PARA SENTENCIA. SENTENCIA DE SEGUNDA DEL 12-6-2019 REVOCA- NIEGA PRETENSIONES YUJUUU_x000a_"/>
    <d v="2020-07-31T00:00:00"/>
    <s v="2015-09"/>
    <s v="8"/>
    <s v="2020-06"/>
    <n v="0.84807105563784013"/>
    <n v="13006055.872459419"/>
    <n v="0"/>
    <d v="2023-09-09T00:00:00"/>
    <n v="3.1095890410958904"/>
    <n v="4.1522219311981093E-2"/>
    <n v="0"/>
    <n v="1"/>
    <s v="ALTA"/>
    <x v="0"/>
    <n v="0"/>
  </r>
  <r>
    <n v="928"/>
    <d v="2016-02-15T00:00:00"/>
    <d v="2016-12-19T00:00:00"/>
    <s v="JUZGADO ONCE ADMINISTRATIVO ORAL DE MEDELLIN"/>
    <s v="05001333301120160010700"/>
    <s v="2019"/>
    <x v="0"/>
    <s v="MARTHA ELENA BEDOYA PALACIOS"/>
    <s v="ELIZABETH MONTOYA MONTOYA"/>
    <n v="176079"/>
    <x v="0"/>
    <s v="RECONOCIMIENTO Y PAGO DE PENSIÓN"/>
    <s v="BAJO"/>
    <s v="BAJO"/>
    <s v="ALTO"/>
    <s v="BAJO"/>
    <n v="0.14499999999999999"/>
    <x v="3"/>
    <n v="0"/>
    <m/>
    <x v="1"/>
    <m/>
    <s v="NO"/>
    <s v="NO"/>
    <s v="8 años"/>
    <s v="ELIANA ROSA BOTERO LONDOÑO"/>
    <n v="41306"/>
    <d v="2013-02-01T00:00:00"/>
    <n v="108663"/>
    <s v="EDUCACION"/>
    <s v="26-1-2017 SE CONTESTO.AUDIENCIA INICIAL EL 13 DE FEBRERO DE 2018 A LA 1:15 PM ,  13-2-18 AUDIENCIA INICIAL SE CORRIO TRASLADO PARA ALEGAR. 22-2-18 ALEGATOS, SENTENCIA DE PRIMERA DEL 30-5-2018 NIEGA PRETENSIONES YUJJU,04 Jul 2018_x000a_ENVIO AL TRIBUNAL RECURSO_x000a_SE ENVIA EL EXPEDIENTE AL TAA, EN APELACION DE SENTENCIA CON OF. 00171 DE 04 DE JULIO DE 2018"/>
    <d v="2020-07-31T00:00:00"/>
    <s v="2016-02"/>
    <s v="8"/>
    <s v="2020-06"/>
    <n v="0.81112653258637668"/>
    <n v="0"/>
    <n v="0"/>
    <d v="2024-02-13T00:00:00"/>
    <n v="3.5397260273972604"/>
    <n v="4.1522219311981093E-2"/>
    <n v="0"/>
    <n v="0.14499999999999999"/>
    <s v="BAJA"/>
    <x v="2"/>
    <n v="0"/>
  </r>
  <r>
    <n v="929"/>
    <d v="2017-01-16T00:00:00"/>
    <d v="2016-12-15T00:00:00"/>
    <s v="JUZGADO ONCE ADMINISTRATIVO ORAL DE MEDELLIN"/>
    <s v="05001333301120160089700"/>
    <s v="2019"/>
    <x v="0"/>
    <s v="JOSE FENIBAL GAVIRIA GALLEGO"/>
    <s v="GLORIA CECILIA GALLEGO C"/>
    <n v="15803"/>
    <x v="8"/>
    <s v="PAGO DE SENTENCIA/CONCILIACIÓN"/>
    <s v="BAJO"/>
    <s v="BAJO"/>
    <s v="BAJO"/>
    <s v="BAJO"/>
    <n v="0.05"/>
    <x v="1"/>
    <n v="72364627"/>
    <m/>
    <x v="12"/>
    <m/>
    <s v="NO"/>
    <s v="NO"/>
    <s v="8 años"/>
    <s v="ELIANA ROSA BOTERO LONDOÑO"/>
    <n v="41306"/>
    <d v="2013-02-01T00:00:00"/>
    <n v="108663"/>
    <s v="GESTION HUMANA Y DLLO ORGANIZACIONAL"/>
    <s v="15-2-2017 SE CONTESTO, AUDIENCIA INICIAL EL 28-8-2017 SENTENCIA PRIMERA NIEGA PRETENSIONES, SENTENCIA SEGUNDA 1-2-18 CONFIMA PRIMERA QUE NEGO PRETENSIONES, 19 Oct 2018_x000a_CONSTANCIA SECRETARIAL_x000a_RESPECTO DEL MEMORIAL DE FECHA 19 DE OCTUBRE DE 2018, SE INFORMA A LA MEMORIALISTA, QUE DE ACUERDO CON EL ART. 114 DEL CGP, LAS COPIAS SOLICITADAS SE EXPIDEN POR SECRETARÍA SIN NECESIDAD DE AUTO, PREVIO PAGO DE LAS TARIFAS SEÑALADAS EN EL ACUERDO PSAA16-10458 DEL 12 DE FEBRERO DE 2016 DEL CSJ. POR TANTO SE LE REQUIERE PARA QUE GESTIONE LO PERTINENTE A SU SOLICITUD, VERIFICANDO EL PAGO COMPLETO, TANTO DEL DESARCHIVO, DE LA CONSTANCIA, COMO DE LA AUTENTICACIÓN DE LAS COPIAS, A FIN DE EVITAR DOBLES FILAS BANCARIAS."/>
    <d v="2020-07-31T00:00:00"/>
    <s v="2017-01"/>
    <s v="8"/>
    <s v="2020-06"/>
    <n v="0.77890601703822215"/>
    <n v="56365243.391026594"/>
    <n v="0"/>
    <d v="2025-01-14T00:00:00"/>
    <n v="4.4602739726027396"/>
    <n v="4.1522219311981093E-2"/>
    <n v="0"/>
    <n v="0.05"/>
    <s v="REMOTA"/>
    <x v="1"/>
    <n v="0"/>
  </r>
  <r>
    <n v="930"/>
    <d v="2016-01-19T00:00:00"/>
    <d v="2015-10-16T00:00:00"/>
    <s v="TRIBUNAL ADMINISTRATIVO DEL HUILA"/>
    <s v="41001233300020150085800"/>
    <s v="2019"/>
    <x v="0"/>
    <s v="LICORSA"/>
    <s v="ZAMIR ALONSO BERMEO"/>
    <n v="117766"/>
    <x v="3"/>
    <s v="OTRAS"/>
    <s v="BAJO"/>
    <s v="BAJO"/>
    <s v="BAJO"/>
    <s v="BAJO"/>
    <n v="0.05"/>
    <x v="1"/>
    <n v="14397511200"/>
    <m/>
    <x v="0"/>
    <m/>
    <s v="NO"/>
    <s v="NO"/>
    <s v="8 años"/>
    <s v="ELIANA ROSA BOTERO LONDOÑO"/>
    <n v="41306"/>
    <d v="2013-02-01T00:00:00"/>
    <n v="108663"/>
    <s v="FABRICA DE LICORES DE ANTIOQUIA"/>
    <s v="24-4-2017 SE ENVIO POR CORREO LA CONTESTACION. AUDIENCIA INICIAL 23-8-2017, SE DECRETARON PRUEBAS, AUDIENCIA DE PRUEBAS EL 11-10-2017, AUDIENCIA PRUEBAS 11-10-17 SE CORRIO TRASLADO PARA ALEGAR.27 Oct 2017_x000a_AL DESPACHO PARA SENTENCIA_x000a_FNR - EL DÍA 26 DE OCTUBRE DE 2017, VENCIÓ EL TÉRMINO DE DIEZ (10) DÍAS QUE TENÍAN LAS PARTES Y EL MINISTERIO PÚBLICO PARA PRESENTAR ALEGATOS DE CONCLUSIÓN Y EMITIR CONCEPTO._x000a_ _x000a_ EL APODERADO DE LA PARTE DEMANDANTE INDUSTRIA DE LICORES GLOBAL - LICORSA S.A.: ALLEGÓ OPORTUNAMENTE ALEGATOS (FLS. 709 A 727)._x000a_ _x000a_ LAS APODERADAS DE LA PARTE DEMANDADA DEPARTAMENTO DE ANTIOQUIA Y DEPARTAMENTO DEL HUILA ALLEGARON ALEGATOS OPORTUNAMENTE (FLS. 690 A 696 Y 738 A 740 - 728 A 737)._x000a_ _x000a_ EL SEÑOR AGENTE DEL MINISTERIO PÚBLICO: EMITE CONCEPTO (FLS. 701 A 708)._x000a_ _x000a_ EL DEPARTAMENTO DEL HUILA ALLEGA MEMORIAL CON LA PRUEBA SOLICITADA (FLS. 697 A 700) _x000a_ _x000a_ AL DESPACHO PARA ELABORAR PROYECTO DE SENTENCIA CON 4 CUADERNO(S) PRINCIPALES CON 741 FOLIOS, 7 CD´S EN BUEN ESTADO Y 1 CUADERNO DE INCIDENTE DE NULIDAD CON 11 FOLIOS. "/>
    <d v="2020-07-31T00:00:00"/>
    <s v="2016-01"/>
    <s v="8"/>
    <s v="2020-06"/>
    <n v="0.82150585725380554"/>
    <n v="11827639780.677267"/>
    <n v="0"/>
    <d v="2024-01-17T00:00:00"/>
    <n v="3.4657534246575343"/>
    <n v="4.1522219311981093E-2"/>
    <n v="0"/>
    <n v="0.05"/>
    <s v="REMOTA"/>
    <x v="1"/>
    <n v="0"/>
  </r>
  <r>
    <n v="931"/>
    <d v="2017-01-30T00:00:00"/>
    <d v="2016-12-05T00:00:00"/>
    <s v="JUZGADO 1 ADMINISTRATIVO ORAL DE TURBO"/>
    <s v="053837333300120160110900"/>
    <s v="2019"/>
    <x v="0"/>
    <s v="MERCEDES DEL CARMEN GARCIA MARTINEZ"/>
    <s v="DIANA CAROLINA ALZATE QUINTERO"/>
    <n v="165819"/>
    <x v="0"/>
    <s v="RECONOCIMIENTO Y PAGO DE OTRAS PRESTACIONES SALARIALES, SOLCIALES Y SALARIOS"/>
    <s v="BAJO"/>
    <s v="BAJO"/>
    <s v="BAJO"/>
    <s v="BAJO"/>
    <n v="0.05"/>
    <x v="1"/>
    <n v="31896210"/>
    <m/>
    <x v="1"/>
    <m/>
    <s v="NO"/>
    <s v="NO"/>
    <s v="8 años"/>
    <s v="ELIANA ROSA BOTERO LONDOÑO"/>
    <n v="41306"/>
    <d v="2013-02-01T00:00:00"/>
    <n v="108663"/>
    <s v="EDUCACION"/>
    <s v="5-4-2017 SE CONTESTO, AUDIENCIA INICIAL 17-8-2017 SE DECLARO FALTA LEGITIMACION PARA EL DEPARTAMENTO. SE CORRIO TRASLADO PARA ALEGAR POR ESCRITO, SENTENCIA PRIMERA CONDENA. 9-8-2018 TA ADMITE RECURSO DE APELACIÓN INTERPUESTO POR LA PARTE DEMANDANTE."/>
    <d v="2020-07-31T00:00:00"/>
    <s v="2017-01"/>
    <s v="8"/>
    <s v="2020-06"/>
    <n v="0.77890601703822215"/>
    <n v="24844149.88971471"/>
    <n v="0"/>
    <d v="2025-01-28T00:00:00"/>
    <n v="4.4986301369863018"/>
    <n v="4.1522219311981093E-2"/>
    <n v="0"/>
    <n v="0.05"/>
    <s v="REMOTA"/>
    <x v="1"/>
    <n v="0"/>
  </r>
  <r>
    <n v="932"/>
    <d v="2017-01-30T00:00:00"/>
    <d v="2016-12-05T00:00:00"/>
    <s v="JUZGADO 1 ADMINISTRATIVO ORAL DE TURBO"/>
    <s v="053837333300120160111000"/>
    <s v="2019"/>
    <x v="0"/>
    <s v="MARITZA ARBOLEDA MURILLO"/>
    <s v="DIANA CAROLINA ALZATE QUINTERO"/>
    <n v="165819"/>
    <x v="0"/>
    <s v="RECONOCIMIENTO Y PAGO DE OTRAS PRESTACIONES SALARIALES, SOLCIALES Y SALARIOS"/>
    <s v="BAJO"/>
    <s v="BAJO"/>
    <s v="BAJO"/>
    <s v="BAJO"/>
    <n v="0.05"/>
    <x v="1"/>
    <n v="32214028"/>
    <m/>
    <x v="1"/>
    <m/>
    <s v="NO"/>
    <s v="NO"/>
    <s v="8 años"/>
    <s v="ELIANA ROSA BOTERO LONDOÑO"/>
    <n v="41306"/>
    <d v="2013-02-01T00:00:00"/>
    <n v="108663"/>
    <s v="EDUCACION"/>
    <s v="5-4-2017 SE CONTESTO, AUDIENCIA INICIAL 17-8-2017 SE DECLARO FALTA LEGITIMACION PARA EL DEPARTAMENTO. SE CORRIO TRASLADO PARA ALEGAR POR ESCRITO, SENTENCIA PRIMERA CONDENA 24-8-18 AL DESPACHO PARA SENTENCIA DE SEGUNDA MP JAIRO JIMENEZ"/>
    <d v="2020-07-31T00:00:00"/>
    <s v="2017-01"/>
    <s v="8"/>
    <s v="2020-06"/>
    <n v="0.77890601703822215"/>
    <n v="25091700.242237765"/>
    <n v="0"/>
    <d v="2025-01-28T00:00:00"/>
    <n v="4.4986301369863018"/>
    <n v="4.1522219311981093E-2"/>
    <n v="0"/>
    <n v="0.05"/>
    <s v="REMOTA"/>
    <x v="1"/>
    <n v="0"/>
  </r>
  <r>
    <n v="933"/>
    <d v="2017-02-21T00:00:00"/>
    <d v="2017-01-27T00:00:00"/>
    <s v="JUZGADO 18 ADMINISTRATIVO ORAL DE MEDELLIN"/>
    <s v="05001333301820170004300"/>
    <s v="2019"/>
    <x v="0"/>
    <s v="MUNICIPIO DE ITAGUI"/>
    <s v="DISNEY ANDREA VARELAS VALENZUELA"/>
    <n v="172604"/>
    <x v="0"/>
    <s v="IMPUESTOS"/>
    <s v="ALTO"/>
    <s v="ALTO"/>
    <s v="ALTO"/>
    <s v="ALTO"/>
    <n v="1"/>
    <x v="0"/>
    <n v="1824000"/>
    <m/>
    <x v="4"/>
    <m/>
    <s v="NO"/>
    <s v="NO"/>
    <s v="8 años"/>
    <s v="ELIANA ROSA BOTERO LONDOÑO"/>
    <n v="41306"/>
    <d v="2013-02-01T00:00:00"/>
    <n v="108663"/>
    <s v="HACIENDA"/>
    <s v="9-5-2017 SE CONTESTO, AUDIENCIA INICIAL 13-10-17. DECRETO PRUEBAS, SENTENCIA 20-2-2018  CONDENA SE APELO. 27-2-1823 Apr 2018_x000a_ENVIO AL TRIBUNAL RECURSO_x000a_EN LA FECHA SE REMITE AL TRIBUNAL ADMINISTRATIVO DE ANTIOQUIA. OFICIO 334  REVISADA 8-11-18"/>
    <d v="2020-07-31T00:00:00"/>
    <s v="2017-02"/>
    <s v="8"/>
    <s v="2020-06"/>
    <n v="0.77115025586143982"/>
    <n v="1406578.0666912661"/>
    <n v="0"/>
    <d v="2025-02-19T00:00:00"/>
    <n v="4.558904109589041"/>
    <n v="4.1522219311981093E-2"/>
    <n v="0"/>
    <n v="1"/>
    <s v="ALTA"/>
    <x v="0"/>
    <n v="0"/>
  </r>
  <r>
    <n v="934"/>
    <d v="2017-01-17T00:00:00"/>
    <d v="2016-12-16T00:00:00"/>
    <s v="JUZGADO 17 ADMINISTRATIVO ORAL DE MEDELLIN"/>
    <s v="05001333301720160095800"/>
    <s v="2019"/>
    <x v="0"/>
    <s v="MARIA CONSUELO RAMIREZ GIRALDO"/>
    <s v="HERNAN DARIO ZAPATA"/>
    <n v="108371"/>
    <x v="0"/>
    <s v="RELIQUIDACIÓN DE LA PENSIÓN"/>
    <s v="BAJO"/>
    <s v="BAJO"/>
    <s v="BAJO"/>
    <s v="BAJO"/>
    <n v="0.05"/>
    <x v="1"/>
    <n v="53735760"/>
    <m/>
    <x v="1"/>
    <m/>
    <s v="NO"/>
    <s v="NO"/>
    <s v="8 años"/>
    <s v="ELIANA ROSA BOTERO LONDOÑO"/>
    <n v="41306"/>
    <d v="2013-02-01T00:00:00"/>
    <n v="108663"/>
    <s v="EDUCACION"/>
    <s v="8-5-2017 SE CONTESTO, AUDIENCIA INICIAL EL 26-10-2017 SE CORRIO TRASLADO PARA ALEGAR. SE PRESENTARON ALEGATOS EL 30-10-2017, SENTENCIA DE PRIMERA DEL 31 DE MAYO DE 2018 DECLARA FALTA LEGITIMACION PARA DEPTO Y ORDENA A FONPREMAG A RELIQUIDAR,31 May 2018_x000a_SENTENCIA_x000a_ACCEDE A LAS PRETENSIONES, NO APARECE APELADA 05 Jul 2018_x000a_CONSTANCIA SECRETARIAL_x000a_APODERADO RETIRA COPIAS AUTENTICAS"/>
    <d v="2020-07-31T00:00:00"/>
    <s v="2017-01"/>
    <s v="8"/>
    <s v="2020-06"/>
    <n v="0.77890601703822215"/>
    <n v="41855106.794121817"/>
    <n v="0"/>
    <d v="2025-01-15T00:00:00"/>
    <n v="4.463013698630137"/>
    <n v="4.1522219311981093E-2"/>
    <n v="0"/>
    <n v="0.05"/>
    <s v="REMOTA"/>
    <x v="1"/>
    <n v="0"/>
  </r>
  <r>
    <n v="935"/>
    <d v="2016-08-10T00:00:00"/>
    <d v="2016-12-06T00:00:00"/>
    <s v="JUZGADO SEGUNDO ADMINISTRATIVO ORAL DE TURBO"/>
    <s v="058373333300220160048800"/>
    <s v="2019"/>
    <x v="0"/>
    <s v="ISAAC ASPRILLA MOSQUERA"/>
    <s v="GABRIEL RAUL MANRIQUE BERRIO"/>
    <n v="115922"/>
    <x v="0"/>
    <s v="RELIQUIDACIÓN DE LA PENSIÓN"/>
    <s v="BAJO"/>
    <s v="BAJO"/>
    <s v="BAJO"/>
    <s v="BAJO"/>
    <n v="0.05"/>
    <x v="1"/>
    <n v="13206804"/>
    <m/>
    <x v="1"/>
    <m/>
    <s v="NO"/>
    <s v="NO"/>
    <s v="8 años"/>
    <s v="ELIANA ROSA BOTERO LONDOÑO"/>
    <n v="41306"/>
    <d v="2013-02-01T00:00:00"/>
    <n v="108663"/>
    <s v="EDUCACION"/>
    <s v="8-5-2017 SE CONTESTO, AUDIENCIA INICIAL 15-2-18 DECLARO FALTA LEGITIMACION PARA DEPTO. ESTE DIA SE PROFIRIO SENTENCIA EN CONTRA DE FONPREMAG, NO SE APELO POR FONPREMAG, 17-5-2018  SE ORDENA EXPEDICIÓN DE COPIAS AUTÉNTICAS"/>
    <d v="2020-07-31T00:00:00"/>
    <s v="2016-08"/>
    <s v="8"/>
    <s v="2020-06"/>
    <n v="0.79015613446074218"/>
    <n v="10435437.197220668"/>
    <n v="0"/>
    <d v="2024-08-08T00:00:00"/>
    <n v="4.0246575342465754"/>
    <n v="4.1522219311981093E-2"/>
    <n v="0"/>
    <n v="0.05"/>
    <s v="REMOTA"/>
    <x v="1"/>
    <n v="0"/>
  </r>
  <r>
    <n v="936"/>
    <d v="2017-05-05T00:00:00"/>
    <d v="2017-01-31T00:00:00"/>
    <s v="JUZGADO QUINTO ADMINISTRTIVO ORAL DE MEDELLIN"/>
    <s v="05001333300520170003500"/>
    <s v="2019"/>
    <x v="0"/>
    <s v="OCTAVIO ALONSO CARO QUICENO"/>
    <s v="JOSE FERNANDO VELEZ RAMIREZ"/>
    <n v="146612"/>
    <x v="0"/>
    <s v="RECONOCIMIENTO Y PAGO DE OTRAS PRESTACIONES SALARIALES, SOLCIALES Y SALARIOS"/>
    <s v="ALTO"/>
    <s v="ALTO"/>
    <s v="ALTO"/>
    <s v="ALTO"/>
    <n v="1"/>
    <x v="0"/>
    <n v="37097658"/>
    <n v="1"/>
    <x v="0"/>
    <m/>
    <s v="NO"/>
    <s v="NO"/>
    <s v="8 años"/>
    <s v="ELIANA ROSA BOTERO LONDOÑO"/>
    <n v="41306"/>
    <d v="2013-02-01T00:00:00"/>
    <n v="108663"/>
    <s v="EDUCACION"/>
    <s v="7-7-2017 SE CONTESTO, 07 Mar 2018, DILIGENCIA DE NOTIFICACIÓN PERSONAL,POR PARTE DE LA APODERADA DE SEGUROS GENERALES SURAMERICANA S.A. DE LOS LLAMAMIENTOS EN GARANTÍA EFECTUADOS TANTO POR EL DEPARTAMENTO DE ANTIOQUIA COMO POR LA IU PASCUAL BRAVO.  REVISADA 8-3-18, 05 Oct 2018_x000a_AUTO FIJA FECHA AUDIENCIA Y/O DILIGENCIA_x000a_REPROGRAMA FECHA DE AUDIENCIA INICIAL PARA EL 19 DE FEBRERO DE 2019 A LAS 10:30 A.M. ALEGATOS DE PRIMERA 6-2-2020"/>
    <d v="2020-07-31T00:00:00"/>
    <s v="2017-05"/>
    <s v="8"/>
    <s v="2020-06"/>
    <n v="0.76223816507249575"/>
    <n v="28277250.762406994"/>
    <n v="28277250.762406994"/>
    <d v="2025-05-03T00:00:00"/>
    <n v="4.7589041095890412"/>
    <n v="4.1522219311981093E-2"/>
    <n v="27528643.520825978"/>
    <n v="1"/>
    <s v="ALTA"/>
    <x v="0"/>
    <n v="27528643.520825978"/>
  </r>
  <r>
    <n v="937"/>
    <d v="2017-03-02T00:00:00"/>
    <d v="2017-05-25T00:00:00"/>
    <s v="JUZGADO 2 ADMINISTRATIVO ORAL DE TURBO"/>
    <s v="05837333300220170009600"/>
    <s v="2019"/>
    <x v="0"/>
    <s v="MARY LUZ TORRES CUESTA"/>
    <s v="ILDER ALFONSO CHAVERRA MOYA"/>
    <n v="137089"/>
    <x v="0"/>
    <s v="PENSIÓN DE SOBREVIVIENTES"/>
    <s v="BAJO"/>
    <s v="BAJO"/>
    <s v="BAJO"/>
    <s v="BAJO"/>
    <n v="0.05"/>
    <x v="1"/>
    <n v="26557812"/>
    <m/>
    <x v="7"/>
    <m/>
    <s v="NO"/>
    <s v="NO"/>
    <s v="8 años"/>
    <s v="ELIANA ROSA BOTERO LONDOÑO"/>
    <n v="41306"/>
    <d v="2013-02-01T00:00:00"/>
    <n v="108663"/>
    <s v="EDUCACION"/>
    <s v="5-9-2017 SE ENVIO CONTESTACION POR MEDIO DE LITIGIO VIRTUAL, AUDIENCIA INICIAL PROGRAMADA PARA EL 25-9-2018, AUDIENCIA INICIAL ADELANTADA 25-9-18 ORDENA PRUEBA (VERIFICAR COSA JUZGADA). MEDIANTE AUTO 1-11-2018 SE REQUIERE DEPTO PARA QUE GESTIONE EXHORTO,"/>
    <d v="2020-07-31T00:00:00"/>
    <s v="2017-03"/>
    <s v="8"/>
    <s v="2020-06"/>
    <n v="0.76757466281447584"/>
    <n v="20385103.590990242"/>
    <n v="0"/>
    <d v="2025-02-28T00:00:00"/>
    <n v="4.5835616438356164"/>
    <n v="4.1522219311981093E-2"/>
    <n v="0"/>
    <n v="0.05"/>
    <s v="REMOTA"/>
    <x v="1"/>
    <n v="0"/>
  </r>
  <r>
    <n v="938"/>
    <d v="2017-03-02T00:00:00"/>
    <d v="2017-03-02T00:00:00"/>
    <s v="JUZGADO 2 ADMINISTRATIVO ORAL DE TURBO"/>
    <s v="05837333300220160056600"/>
    <s v="2019"/>
    <x v="0"/>
    <s v="RUTH ELENA GUERRA GUERRA"/>
    <s v="GABRIEL RAUL MANRIQUE BERRIO"/>
    <n v="115922"/>
    <x v="0"/>
    <s v="RELIQUIDACIÓN DE LA PENSIÓN"/>
    <s v="BAJO"/>
    <s v="BAJO"/>
    <s v="BAJO"/>
    <s v="BAJO"/>
    <n v="0.05"/>
    <x v="1"/>
    <n v="3221690"/>
    <m/>
    <x v="1"/>
    <m/>
    <s v="NO"/>
    <s v="NO"/>
    <s v="8 años"/>
    <s v="ELIANA ROSA BOTERO LONDOÑO"/>
    <n v="41306"/>
    <d v="2013-02-01T00:00:00"/>
    <n v="108663"/>
    <s v="EDUCACION"/>
    <s v="17-8-2017 SE CONTESTO. AUDIENCIA INICIAL ADELANTADA EL 6-6-2018 SE DECLARO FALTA LEGITIMACION PARA EL DEPTO. CONDENO FONPREMAG. 1-11-2018 AL DESPACHO PARA FALLO DE SEGUNDA INSTANCIA."/>
    <d v="2020-07-31T00:00:00"/>
    <s v="2017-03"/>
    <s v="8"/>
    <s v="2020-06"/>
    <n v="0.76757466281447584"/>
    <n v="2472887.6154427687"/>
    <n v="0"/>
    <d v="2025-02-28T00:00:00"/>
    <n v="4.5835616438356164"/>
    <n v="4.1522219311981093E-2"/>
    <n v="0"/>
    <n v="0.05"/>
    <s v="REMOTA"/>
    <x v="1"/>
    <n v="0"/>
  </r>
  <r>
    <n v="939"/>
    <d v="2017-03-15T00:00:00"/>
    <d v="2017-02-02T00:00:00"/>
    <s v="JUZGADO 8 LABORAL DEL CIRCUITO DE MEDELLIN"/>
    <s v="0500131050082017008200"/>
    <s v="2019"/>
    <x v="1"/>
    <s v="JORGE ALBERTO CORREA RESTREPO"/>
    <s v="FRANCISCO ALBERTO GIRALDO LUNA"/>
    <n v="122621"/>
    <x v="2"/>
    <s v="PENSIÓN DE SOBREVIVIENTES"/>
    <s v="BAJO"/>
    <s v="BAJO"/>
    <s v="BAJO"/>
    <s v="BAJO"/>
    <n v="0.05"/>
    <x v="1"/>
    <n v="14754340"/>
    <m/>
    <x v="7"/>
    <m/>
    <s v="NO"/>
    <s v="NO"/>
    <s v="8 años"/>
    <s v="ELIANA ROSA BOTERO LONDOÑO"/>
    <n v="41306"/>
    <d v="2013-02-01T00:00:00"/>
    <n v="108663"/>
    <s v="EDUCACION"/>
    <s v="27-7-2017 SE CONTESTO, AUDIENCIA PRIMERA DE TRÁMITE EL 26-9-2018 DECLARA FALTA DE JURISDICCIÓN Y COMPETENCIA PARA EL DEPTO. YUJJU PARTE DTE APELO.26 Sep 2018_x000a_AUDIENCIA LABORAL_x000a_DE TRÁMITE Y JUZGAMIENTO PARA MARZO 26/2019 A LAS 10 A.M. CONCEDE RECURSO DE APELACION AL SUPERIOR INTERPUESTO POR LA PARTE DEMANDANTE, SE EXCLUYE EL DEPARTAMENTO DE ANTIOQUIA,"/>
    <d v="2020-07-31T00:00:00"/>
    <s v="2017-03"/>
    <s v="8"/>
    <s v="2020-06"/>
    <n v="0.76757466281447584"/>
    <n v="11325057.550550133"/>
    <n v="0"/>
    <d v="2025-03-13T00:00:00"/>
    <n v="4.6191780821917812"/>
    <n v="4.1522219311981093E-2"/>
    <n v="0"/>
    <n v="0.05"/>
    <s v="REMOTA"/>
    <x v="1"/>
    <n v="0"/>
  </r>
  <r>
    <n v="940"/>
    <d v="2017-04-05T00:00:00"/>
    <d v="2017-03-09T00:00:00"/>
    <s v="JUZGADO 1 ADMINISTRATIVO ORAL DE TURBO "/>
    <s v="05837333300120170047100"/>
    <s v="2019"/>
    <x v="0"/>
    <s v="BERNARDO DE JESUS DURANGO OSORIO"/>
    <s v="GLASSBEIDY NARANJO SANCHEZ "/>
    <n v="245546"/>
    <x v="1"/>
    <s v="FALLA EN EL SERVICIO OTRAS CAUSAS"/>
    <s v="BAJO"/>
    <s v="BAJO"/>
    <s v="BAJO"/>
    <s v="BAJO"/>
    <n v="0.05"/>
    <x v="1"/>
    <n v="461073125"/>
    <m/>
    <x v="7"/>
    <m/>
    <s v="NO"/>
    <s v="NO"/>
    <s v="8 años"/>
    <s v="ELIANA ROSA BOTERO LONDOÑO"/>
    <n v="41306"/>
    <d v="2013-02-01T00:00:00"/>
    <n v="108663"/>
    <s v="INFRAESTRUCTURA"/>
    <s v="27-10-2017 SE CONTESTO, 29-8-2018 AUDIENCIA INICIAL SE DECRETARON PRUEBAS. SE COMISIONO JUZGADOS ADTIVOS TESTIMONIOS INGEVIAS 02 Nov 2018_x000a_AUTO FIJA FECHA AUDIENCIA Y/O DILIGENCIA_x000a_PARA RECEPCIÓN DE TESTIMONIOS"/>
    <d v="2020-07-31T00:00:00"/>
    <s v="2017-04"/>
    <s v="8"/>
    <s v="2020-06"/>
    <n v="0.76395562321009991"/>
    <n v="352239406.55480331"/>
    <n v="0"/>
    <d v="2025-04-03T00:00:00"/>
    <n v="4.6767123287671231"/>
    <n v="4.1522219311981093E-2"/>
    <n v="0"/>
    <n v="0.05"/>
    <s v="REMOTA"/>
    <x v="1"/>
    <n v="0"/>
  </r>
  <r>
    <n v="941"/>
    <d v="2017-08-18T00:00:00"/>
    <d v="2017-07-28T00:00:00"/>
    <s v="JUZGADO 19 LABORAL DEL CIRCUITO DE MEDELLIN"/>
    <s v="05001310501920170061100"/>
    <s v="2019"/>
    <x v="1"/>
    <s v="OLGA CECILIA VARGAS URIBE"/>
    <s v="JULIA FERNANDA  MUÑOZ RINCON"/>
    <n v="215278"/>
    <x v="2"/>
    <s v="RECONOCIMIENTO Y PAGO DE OTRAS PRESTACIONES SALARIALES, SOLCIALES Y SALARIOS"/>
    <s v="ALTO"/>
    <s v="ALTO"/>
    <s v="ALTO"/>
    <s v="ALTO"/>
    <n v="1"/>
    <x v="0"/>
    <n v="63405720"/>
    <n v="1"/>
    <x v="5"/>
    <m/>
    <s v="NO"/>
    <s v="NO"/>
    <s v="8 años"/>
    <s v="ELIANA ROSA BOTERO LONDOÑO"/>
    <n v="41306"/>
    <d v="2013-02-01T00:00:00"/>
    <n v="108663"/>
    <s v="EDUCACION"/>
    <s v="26-9-2017 CONTESTE, 31-10-17 ADMITE CONSTESTACIÓN PRESENTADA POR EL DEPTO. APORTAN CONSTANCIAS DE NOTIFICACIÓN."/>
    <d v="2020-07-31T00:00:00"/>
    <s v="2017-08"/>
    <s v="8"/>
    <s v="2020-06"/>
    <n v="0.76068958550881771"/>
    <n v="48232070.865688153"/>
    <n v="48232070.865688153"/>
    <d v="2025-08-16T00:00:00"/>
    <n v="5.0465753424657533"/>
    <n v="4.1522219311981093E-2"/>
    <n v="46879088.948608279"/>
    <n v="1"/>
    <s v="ALTA"/>
    <x v="0"/>
    <n v="46879088.948608279"/>
  </r>
  <r>
    <n v="942"/>
    <d v="2017-09-18T00:00:00"/>
    <d v="2017-08-29T00:00:00"/>
    <s v="JUZGADO 9 ADMINISTRATIVO ORAL  DE MEDELLIN"/>
    <s v="05001333300920170043200"/>
    <s v="2019"/>
    <x v="0"/>
    <s v="MARIBEL GARCES CASTRILLON"/>
    <s v="HUBER ANTONIO DURANGO JIMENEZ"/>
    <n v="163961"/>
    <x v="0"/>
    <s v="PENSIÓN DE SOBREVIVIENTES"/>
    <s v="BAJO"/>
    <s v="BAJO"/>
    <s v="BAJO"/>
    <s v="BAJO"/>
    <n v="0.05"/>
    <x v="1"/>
    <n v="36885850"/>
    <m/>
    <x v="0"/>
    <m/>
    <s v="NO"/>
    <s v="NO"/>
    <s v="8 años"/>
    <s v="ELIANA ROSA BOTERO LONDOÑO"/>
    <n v="41306"/>
    <d v="2013-02-01T00:00:00"/>
    <n v="108663"/>
    <s v="GESTION HUMANA Y DLLO ORGANIZACIONAL"/>
    <s v="23-11-2017 CONTESTE,22 May 2018_x000a_AUDIENCIA PUBLICA_x000a_AUDIENCIA INICIAL DE LA FECHA, EN LA QUE SE ADOPTARON LAS SIGUIENTES DETERMINACIONES: SANEAMIENTO DEL PROCESO, DECISIÓN DE EXCEPCIONES PREVIAS, FIJACIÓN DEL LITIGIO, CONCILIACIÓN, MEDIDAS CAUTELARE, DECRETO DE PRUEBAS. Y FIJA FECHA PARA AUDIENCIA DE PRUEBAS, 05 Sep 2018_x000a_AUDIENCIA PUBLICA_x000a_AUDIENCIA DE PRUEBAS DE LA FECHA, EN LA QUE SE PRACTICARON 3 TESTIMONIOS SOLICITADOS POR LA PARTE ACTORA Y UN INTERROGATORIO. SOLICITADO POR LA ACCIONADA. LA PARTE DEMANDANTE DESISTIÓ DEL TESTIMONIO RESTANTE, PETICIÓN QUE FUE ADMITIDA POR EL DESPACHO. SEGUIDAMENTE SE DECLARÓ CLAUSURADA LA ETAPA PROBATORIA Y SE CORRIÓ TRASLADO A LAS PARTES PARA ALEGAR DE CONCLUSIÓN, 17-9-2018 SE PRESENTARON ALEGATOS."/>
    <d v="2020-07-31T00:00:00"/>
    <s v="2017-09"/>
    <s v="8"/>
    <s v="2020-06"/>
    <n v="0.76038333983224338"/>
    <n v="28047385.815551154"/>
    <n v="0"/>
    <d v="2025-09-16T00:00:00"/>
    <n v="5.1315068493150688"/>
    <n v="4.1522219311981093E-2"/>
    <n v="0"/>
    <n v="0.05"/>
    <s v="REMOTA"/>
    <x v="1"/>
    <n v="0"/>
  </r>
  <r>
    <n v="943"/>
    <d v="2017-09-29T00:00:00"/>
    <d v="2017-09-21T00:00:00"/>
    <s v="JUZGADO 2 ADMINISTRATIVO ORAL  DE MEDELLIN"/>
    <s v="05001333300220170054600"/>
    <s v="2019"/>
    <x v="0"/>
    <s v="ALEXANDER STEVEN COLORADO RAMIREZ"/>
    <s v="MARIA NATALI ARBELAEZ RESTREPO"/>
    <n v="176839"/>
    <x v="0"/>
    <s v="RECONOCIMIENTO Y PAGO DE OTRAS PRESTACIONES SALARIALES, SOLCIALES Y SALARIOS"/>
    <s v="MEDIO   "/>
    <s v="MEDIO   "/>
    <s v="MEDIO   "/>
    <s v="MEDIO   "/>
    <n v="0.5"/>
    <x v="2"/>
    <n v="398885735"/>
    <n v="1"/>
    <x v="5"/>
    <m/>
    <s v="NO"/>
    <n v="0"/>
    <s v="8 años"/>
    <s v="ELIANA ROSA BOTERO LONDOÑO"/>
    <n v="41306"/>
    <d v="2013-02-01T00:00:00"/>
    <n v="108663"/>
    <s v="FABRICA DE LICORES DE ANTIOQUIA"/>
    <s v="CONTESTACIÓN 29-11-2017, 26/10/2018 AUTO FIJA FECHA PARA INICIAL."/>
    <d v="2020-07-31T00:00:00"/>
    <s v="2017-09"/>
    <s v="8"/>
    <s v="2020-06"/>
    <n v="0.76038333983224338"/>
    <n v="303306067.3907392"/>
    <n v="303306067.3907392"/>
    <d v="2025-09-27T00:00:00"/>
    <n v="5.161643835616438"/>
    <n v="4.1522219311981093E-2"/>
    <n v="294606688.33546656"/>
    <n v="0.5"/>
    <s v="MEDIA"/>
    <x v="2"/>
    <n v="294606688.33546656"/>
  </r>
  <r>
    <n v="944"/>
    <d v="2017-10-05T00:00:00"/>
    <d v="2017-09-18T00:00:00"/>
    <s v="JUZGADO 1 ADMINISTRATIVO ORAL DE TURBO "/>
    <s v="05837333300120170084500"/>
    <s v="2019"/>
    <x v="0"/>
    <s v="ASCENETH ARIAS GONZALEZ"/>
    <s v="GABRIEL RAUL MANRIQUE BERRIO"/>
    <n v="115922"/>
    <x v="0"/>
    <s v="RELIQUIDACIÓN DE LA PENSIÓN"/>
    <s v="BAJO"/>
    <s v="BAJO"/>
    <s v="BAJO"/>
    <s v="BAJO"/>
    <n v="0.05"/>
    <x v="1"/>
    <n v="2855244"/>
    <m/>
    <x v="7"/>
    <m/>
    <s v="NO"/>
    <s v="NO"/>
    <s v="8 años"/>
    <s v="ELIANA ROSA BOTERO LONDOÑO"/>
    <n v="41306"/>
    <d v="2013-02-01T00:00:00"/>
    <n v="108663"/>
    <s v="EDUCACION"/>
    <s v="AUDIENCIA INICIAL 18-10-2018 NO ESTAMOS VINCULADOS. OJOOOOO. EN AUDIENCIA INICIAL CELEBRADA 18-10-2018 ORDENA PRESENTAR ALEGATOS POR ESCRITO"/>
    <d v="2020-07-31T00:00:00"/>
    <s v="2017-10"/>
    <s v="8"/>
    <s v="2020-06"/>
    <n v="0.76025622916343338"/>
    <n v="2170717.0367815183"/>
    <n v="0"/>
    <d v="2025-10-03T00:00:00"/>
    <n v="5.1780821917808222"/>
    <n v="4.1522219311981093E-2"/>
    <n v="0"/>
    <n v="0.05"/>
    <s v="REMOTA"/>
    <x v="1"/>
    <n v="0"/>
  </r>
  <r>
    <n v="945"/>
    <d v="2017-10-12T00:00:00"/>
    <d v="2017-11-28T00:00:00"/>
    <s v="JUZGADO 2 ADMINISTRATIVO ORAL DE TURBO"/>
    <s v="05837333300220170026200"/>
    <s v="2019"/>
    <x v="0"/>
    <s v="MARTHA LUZ BERRIO ALVAREZ"/>
    <s v="CONRADO DE JESUS GARCIA MOLSAVE"/>
    <n v="34581"/>
    <x v="0"/>
    <s v="PENSIÓN DE SOBREVIVIENTES"/>
    <s v="MEDIO   "/>
    <s v="BAJO"/>
    <s v="BAJO"/>
    <s v="BAJO"/>
    <n v="0.14000000000000001"/>
    <x v="3"/>
    <n v="42939351"/>
    <m/>
    <x v="7"/>
    <m/>
    <s v="NO"/>
    <s v="NO"/>
    <s v="8 años"/>
    <s v="ELIANA ROSA BOTERO LONDOÑO"/>
    <n v="41306"/>
    <d v="2013-02-01T00:00:00"/>
    <n v="108663"/>
    <s v="EDUCACION"/>
    <s v="8-5-2018 CONTESTÉ, 30-8-2018 DESIGNA CURADOR DE LICETH RENDON Y OTRA. EN AUDIENCIA INICIAL SE APELO LA FALTA LEGITIMACIÓN TRIBUNAL NO DECLARÓ . CONTINUACIÓN INICIAL EL 4-5-2020. DECRETA PRUEBAS4 DE MAYO  DE 2020  PARA PRACTICA DE PRUEBAS NO SE PUDO LLEVAR A CABO POR LA PANDEMIA."/>
    <d v="2020-07-31T00:00:00"/>
    <s v="2017-10"/>
    <s v="8"/>
    <s v="2020-06"/>
    <n v="0.76025622916343338"/>
    <n v="32644909.073985104"/>
    <n v="0"/>
    <d v="2025-10-10T00:00:00"/>
    <n v="5.1972602739726028"/>
    <n v="4.1522219311981093E-2"/>
    <n v="0"/>
    <n v="0.14000000000000001"/>
    <s v="BAJA"/>
    <x v="2"/>
    <n v="0"/>
  </r>
  <r>
    <n v="946"/>
    <d v="2017-11-21T00:00:00"/>
    <d v="2017-07-28T00:00:00"/>
    <s v="JUZGADO 1 ADMINISTRATIVO ORAL DE TURBO"/>
    <s v="05837333300120170096100"/>
    <s v="2019"/>
    <x v="0"/>
    <s v="SILVIA YANED MALDONADO GUERRA Y OTROS"/>
    <s v="MARTHA BEATRIZ MATURANA PEÑA"/>
    <n v="144397"/>
    <x v="1"/>
    <s v="FALLA EN EL SERVICIO OTRAS CAUSAS"/>
    <s v="ALTO"/>
    <s v="ALTO"/>
    <s v="ALTO"/>
    <s v="ALTO"/>
    <n v="1"/>
    <x v="0"/>
    <n v="251000000"/>
    <n v="1"/>
    <x v="7"/>
    <m/>
    <s v="NO"/>
    <s v="NO"/>
    <s v="8 años"/>
    <s v="ELIANA ROSA BOTERO LONDOÑO"/>
    <n v="41306"/>
    <d v="2013-02-01T00:00:00"/>
    <n v="108663"/>
    <s v="EDUCACION"/>
    <s v="15-5-2018 CONTESTE, FIJA FECHA INICIAL PARAEL  27-6-2019. EN AUDIENCIA INICIAL SE APELO AUSENCIA DE REQUISITO DE PROCEBILIDAD. TRIBUNAL NEGÓ PENDIENTE SE FIJE FECHA PARA CONTINUAR INICIAL."/>
    <d v="2020-07-31T00:00:00"/>
    <s v="2017-11"/>
    <s v="8"/>
    <s v="2020-06"/>
    <n v="0.75888387549827907"/>
    <n v="190479852.75006804"/>
    <n v="190479852.75006804"/>
    <d v="2025-11-19T00:00:00"/>
    <n v="5.3068493150684928"/>
    <n v="4.1522219311981093E-2"/>
    <n v="184865133.71094611"/>
    <n v="1"/>
    <s v="ALTA"/>
    <x v="0"/>
    <n v="184865133.71094611"/>
  </r>
  <r>
    <n v="947"/>
    <d v="2018-02-01T00:00:00"/>
    <d v="2017-11-09T00:00:00"/>
    <s v="JUZGADO 2 ADMINISTRATIVO ORAL DE TURBO"/>
    <s v="05837333300220170057300"/>
    <s v="2019"/>
    <x v="0"/>
    <s v="JORGE LEONEL MARQUEZ VARGAS"/>
    <s v="GABRIEL RAUL MANRIQUE BERRIO"/>
    <n v="115922"/>
    <x v="0"/>
    <s v="RELIQUIDACIÓN DE LA PENSIÓN"/>
    <s v="BAJO"/>
    <s v="BAJO"/>
    <s v="BAJO"/>
    <s v="BAJO"/>
    <n v="0.05"/>
    <x v="1"/>
    <n v="15927660"/>
    <m/>
    <x v="7"/>
    <m/>
    <s v="NO"/>
    <s v="NO"/>
    <s v="8 años"/>
    <s v="ELIANA ROSA BOTERO LONDOÑO"/>
    <n v="41306"/>
    <d v="2013-02-01T00:00:00"/>
    <n v="108663"/>
    <s v="EDUCACION"/>
    <s v="17-3-2018 CONTESTÉ, FIJA FECHA INICIAL PARA EL 5-6-2019, AUDIENCIA INICIAL EL 5 DE JUNIO DE 2019 DECLARA FALTA LEG PARA EL DEPTO Y ORDENO TERMINACIÓN PROCESO POR COSA JUZGADA YUJUU,"/>
    <d v="2020-07-31T00:00:00"/>
    <s v="2018-02"/>
    <s v="8"/>
    <s v="2020-06"/>
    <n v="0.74599443734185067"/>
    <n v="11881945.759872301"/>
    <n v="0"/>
    <d v="2026-01-30T00:00:00"/>
    <n v="5.5041095890410956"/>
    <n v="4.1522219311981093E-2"/>
    <n v="0"/>
    <n v="0.05"/>
    <s v="REMOTA"/>
    <x v="1"/>
    <n v="0"/>
  </r>
  <r>
    <n v="948"/>
    <d v="2018-01-25T00:00:00"/>
    <d v="2018-01-25T00:00:00"/>
    <s v="JUZGADO 2 ADMINISTRATIVO ORAL DE TURBO"/>
    <s v="05837333300220170045800"/>
    <s v="2019"/>
    <x v="0"/>
    <s v="LUIS CARLOS TORRES LONDOÑO"/>
    <s v="JOHN FREDY VELASQUEZ CORTES"/>
    <n v="116336"/>
    <x v="0"/>
    <s v="PENSIÓN DE SOBREVIVIENTES"/>
    <s v="MEDIO   "/>
    <s v="MEDIO   "/>
    <s v="MEDIO   "/>
    <s v="MEDIO   "/>
    <n v="0.5"/>
    <x v="2"/>
    <n v="1000000"/>
    <n v="1"/>
    <x v="7"/>
    <m/>
    <s v="NO"/>
    <s v="NO"/>
    <s v="8 años"/>
    <s v="ELIANA ROSA BOTERO LONDOÑO"/>
    <n v="41306"/>
    <d v="2013-02-01T00:00:00"/>
    <n v="108663"/>
    <s v="GESTION HUMANA Y DLLO ORGANIZACIONAL"/>
    <s v="8-5-2018 CONTESTÉ,FIJA FECHA INICIAL PARA EL 20--6-2019. EN AUDIENCIA INICIAL SE APELO FALTA DE LEG NO SE DECLARO POR EL TRIBUNAL. SE CONTINUÓ CON LA INICIAL. PENDIENTE SE FIJE FECHA PARA PRACTICAR PRUEBAS"/>
    <d v="2020-07-31T00:00:00"/>
    <s v="2018-01"/>
    <s v="8"/>
    <s v="2020-06"/>
    <n v="0.75126308387247931"/>
    <n v="751263.08387247927"/>
    <n v="751263.08387247927"/>
    <d v="2026-01-23T00:00:00"/>
    <n v="5.484931506849315"/>
    <n v="4.1522219311981093E-2"/>
    <n v="728386.63718083641"/>
    <n v="0.5"/>
    <s v="MEDIA"/>
    <x v="2"/>
    <n v="728386.63718083641"/>
  </r>
  <r>
    <n v="949"/>
    <d v="2018-02-16T00:00:00"/>
    <d v="2017-12-18T00:00:00"/>
    <s v="JUZGADO 8 ADMINSITRATIVO ORAL DE MEDELLIN"/>
    <s v="05001333300820170062900"/>
    <s v="2019"/>
    <x v="0"/>
    <s v="OLIVER TORO PORTILLO"/>
    <s v="JANNES IBERIA VIANA PADILLA"/>
    <n v="234153"/>
    <x v="0"/>
    <s v="RELIQUIDACIÓN DE LA PENSIÓN"/>
    <s v="BAJO"/>
    <s v="BAJO"/>
    <s v="BAJO"/>
    <s v="BAJO"/>
    <n v="0.05"/>
    <x v="1"/>
    <n v="4311625"/>
    <m/>
    <x v="1"/>
    <m/>
    <s v="NO"/>
    <s v="NO"/>
    <s v="8 años"/>
    <s v="ELIANA ROSA BOTERO LONDOÑO"/>
    <n v="41306"/>
    <d v="2013-02-01T00:00:00"/>
    <n v="108663"/>
    <s v="EDUCACION"/>
    <s v="5-4-2018 SE CONTESTO. INICIAL PARA EL 21-11-2019, OJOOOO SENTENCIA DE PRIMERA DEL 11-3-2020 NIEGA PRETENSIONES APARECE APELADA"/>
    <d v="2020-07-31T00:00:00"/>
    <s v="2018-02"/>
    <s v="8"/>
    <s v="2020-06"/>
    <n v="0.74599443734185067"/>
    <n v="3216448.2659040568"/>
    <n v="0"/>
    <d v="2026-02-14T00:00:00"/>
    <n v="5.5452054794520551"/>
    <n v="4.1522219311981093E-2"/>
    <n v="0"/>
    <n v="0.05"/>
    <s v="REMOTA"/>
    <x v="1"/>
    <n v="0"/>
  </r>
  <r>
    <n v="950"/>
    <d v="2018-04-30T00:00:00"/>
    <d v="2018-04-30T00:00:00"/>
    <s v="JUZGADO 36 ADMINSITRATIVO ORAL DE MEDELLIN"/>
    <s v="05001333303620180016400"/>
    <s v="2019"/>
    <x v="2"/>
    <s v="JESICA STEPHENSON PUERTA"/>
    <s v="GUSTAVO ARBOLEDA ALVAREZ"/>
    <n v="113467"/>
    <x v="9"/>
    <s v="VIOLACIÓN DERECHOS COLECTIVOS"/>
    <s v="BAJO"/>
    <s v="BAJO"/>
    <s v="BAJO"/>
    <s v="BAJO"/>
    <n v="0.05"/>
    <x v="1"/>
    <n v="0"/>
    <m/>
    <x v="9"/>
    <m/>
    <s v="NO"/>
    <s v="NO"/>
    <s v="8 años"/>
    <s v="ELIANA ROSA BOTERO LONDOÑO"/>
    <n v="41306"/>
    <d v="2013-02-01T00:00:00"/>
    <n v="108663"/>
    <s v="EDUCACION"/>
    <s v="14-6-2018 SE CONTESTO. AUDIENCIA DE PACTO CUMPLIMIENTO EL 31-7-2018. SE ORDENA INTEGRAR CONTRADICTORIO CON CURVA Y EL SUPERVISOR. AUDIENCIA DE PRUEBAS EL 16-11-2018 OJOO, ALEGATOS 22 DE NOVIEMBRE DE 2018,"/>
    <d v="2020-07-31T00:00:00"/>
    <s v="2018-04"/>
    <s v="8"/>
    <s v="2020-06"/>
    <n v="0.74078668525523483"/>
    <n v="0"/>
    <n v="0"/>
    <d v="2026-04-28T00:00:00"/>
    <n v="5.7452054794520544"/>
    <n v="4.1522219311981093E-2"/>
    <n v="0"/>
    <n v="0.05"/>
    <s v="REMOTA"/>
    <x v="1"/>
    <n v="0"/>
  </r>
  <r>
    <n v="951"/>
    <d v="2018-05-08T00:00:00"/>
    <d v="2018-04-16T00:00:00"/>
    <s v="JUZGADO 1 ADMINISTRATIVO ORAL DE TURBO"/>
    <s v="05837333300120180023000"/>
    <s v="2019"/>
    <x v="0"/>
    <s v="EDELSI HIGUITA BERRIO"/>
    <s v="GABRIEL RAUL MANRIQUE BERRIO"/>
    <n v="115922"/>
    <x v="0"/>
    <s v="RELIQUIDACIÓN DE LA PENSIÓN"/>
    <s v="BAJO"/>
    <s v="BAJO"/>
    <s v="BAJO"/>
    <s v="BAJO"/>
    <n v="0.05"/>
    <x v="1"/>
    <n v="7456054"/>
    <m/>
    <x v="7"/>
    <m/>
    <s v="NO"/>
    <s v="NO"/>
    <s v="8 años"/>
    <s v="ELIANA ROSA BOTERO LONDOÑO"/>
    <n v="41306"/>
    <d v="2013-02-01T00:00:00"/>
    <n v="108663"/>
    <s v="EDUCACION"/>
    <s v="SE ENVIO CONTESTACIÓN A TRAVES DE LITIGIO 31-8-2018, TRASLADO EXCEPCIONES 26-10-2018 PENDIENTE FIJACIÓN INICIAL. 1-8-2019 INICIAL EN AUDIENCIA INICIAL SE DECLARO FALTA LEG PARA DEPTO. SE CORRIO TRASLADO PARA ALEGAR NADA NUEVO AL 31-7-2020"/>
    <d v="2020-07-31T00:00:00"/>
    <s v="2018-05"/>
    <s v="8"/>
    <s v="2020-06"/>
    <n v="0.73891229786794344"/>
    <n v="5509369.9941674713"/>
    <n v="0"/>
    <d v="2026-05-06T00:00:00"/>
    <n v="5.7671232876712333"/>
    <n v="4.1522219311981093E-2"/>
    <n v="0"/>
    <n v="0.05"/>
    <s v="REMOTA"/>
    <x v="1"/>
    <n v="0"/>
  </r>
  <r>
    <n v="952"/>
    <d v="2018-05-31T00:00:00"/>
    <d v="2018-04-16T00:00:00"/>
    <s v="JUZGADO 2 ADMINISTRATIVO ORAL DE TURBO"/>
    <s v="05837333300220180018600"/>
    <s v="2019"/>
    <x v="0"/>
    <s v="DIGNA ROSA SIBAJA VERGARA"/>
    <s v="GABRIEL RAUL MANRIQUE BERRIO"/>
    <n v="115922"/>
    <x v="0"/>
    <s v="RELIQUIDACIÓN DE LA PENSIÓN"/>
    <s v="BAJO"/>
    <s v="BAJO"/>
    <s v="BAJO"/>
    <s v="BAJO"/>
    <n v="0.05"/>
    <x v="1"/>
    <n v="2818719"/>
    <m/>
    <x v="1"/>
    <m/>
    <s v="NO"/>
    <s v="NO"/>
    <s v="8 años"/>
    <s v="ELIANA ROSA BOTERO LONDOÑO"/>
    <n v="41306"/>
    <d v="2013-02-01T00:00:00"/>
    <n v="108663"/>
    <s v="EDUCACION"/>
    <s v="PENDIENTE ENVIAR DEMANDA POR LITIGIO.29-8-2018 SE CONTESTÓ. EN INICIAL SE DECLARA FAL LEG PARA DEPTO. SENTENCIA DE PRIMERA NIEGA PRETENSIONES ESTA SURTIENDO APELACIÓN ANTE TRIBUNAL. 21-7--2020 AL DESPACHO PARA SENTENCIA."/>
    <d v="2020-07-31T00:00:00"/>
    <s v="2018-05"/>
    <s v="8"/>
    <s v="2020-06"/>
    <n v="0.73891229786794344"/>
    <n v="2082786.1333340316"/>
    <n v="0"/>
    <d v="2026-05-29T00:00:00"/>
    <n v="5.8301369863013699"/>
    <n v="4.1522219311981093E-2"/>
    <n v="0"/>
    <n v="0.05"/>
    <s v="REMOTA"/>
    <x v="1"/>
    <n v="0"/>
  </r>
  <r>
    <n v="953"/>
    <d v="2018-07-10T00:00:00"/>
    <d v="2018-06-12T00:00:00"/>
    <s v="JUZGADO 33 ADMINISTRATIVO ORAL DE MEDELLIN"/>
    <s v="05001333303320180023700"/>
    <s v="2019"/>
    <x v="0"/>
    <s v="YANIT  ISABEL VIZCAINO VECINO"/>
    <s v="EDUARDO ENRIQUE SALEME GONZALEZ"/>
    <n v="213281"/>
    <x v="0"/>
    <s v="PENSIÓN DE SOBREVIVIENTES"/>
    <s v="MEDIO   "/>
    <s v="MEDIO   "/>
    <s v="BAJO"/>
    <s v="MEDIO   "/>
    <n v="0.45500000000000002"/>
    <x v="2"/>
    <n v="78514000"/>
    <m/>
    <x v="5"/>
    <m/>
    <s v="SI"/>
    <s v="NO"/>
    <s v="8 años"/>
    <s v="ELIANA ROSA BOTERO LONDOÑO"/>
    <n v="41306"/>
    <d v="2013-02-01T00:00:00"/>
    <n v="108663"/>
    <s v="GESTION HUMANA Y DLLO ORGANIZACIONAL"/>
    <s v="CONTESTADA 26-6-2019. DECLARA NULIDAD A PARTIR DEL 1-7-2020 "/>
    <d v="2020-07-31T00:00:00"/>
    <s v="2018-07"/>
    <s v="8"/>
    <s v="2020-06"/>
    <n v="0.73871336652539898"/>
    <n v="57999341.259375177"/>
    <n v="0"/>
    <d v="2026-07-08T00:00:00"/>
    <n v="5.9397260273972599"/>
    <n v="4.1522219311981093E-2"/>
    <n v="0"/>
    <n v="0.45500000000000002"/>
    <s v="MEDIA"/>
    <x v="2"/>
    <n v="0"/>
  </r>
  <r>
    <n v="954"/>
    <d v="2017-12-05T00:00:00"/>
    <d v="2017-12-04T00:00:00"/>
    <s v="JUZGADO 21  ADMINISTRATIVO ORAL DE MEDELLIN"/>
    <s v="05001333302120170058700"/>
    <s v="2019"/>
    <x v="0"/>
    <s v="NUBIA ROSA CIRO DE GARCIA"/>
    <s v="JOHANA ORTEGA USUGA"/>
    <n v="224385"/>
    <x v="0"/>
    <s v="RELIQUIDACIÓN DE LA PENSIÓN"/>
    <s v="BAJO"/>
    <s v="BAJO"/>
    <s v="BAJO"/>
    <s v="BAJO"/>
    <n v="0.05"/>
    <x v="1"/>
    <n v="8549204"/>
    <m/>
    <x v="7"/>
    <m/>
    <s v="NO"/>
    <s v="NO"/>
    <s v="8 años"/>
    <s v="ELIANA ROSA BOTERO LONDOÑO"/>
    <n v="41306"/>
    <d v="2013-02-01T00:00:00"/>
    <n v="108663"/>
    <s v="GESTION HUMANA Y DLLO ORGANIZACIONAL"/>
    <s v="20-9-18 CONTESTÓ , FIJA FECHA INICIAL 29-11-2018, AUDIENCIA INICIAL ORDENA VINCULAR A MEN NO NOS DESVINCULARON,"/>
    <d v="2020-07-31T00:00:00"/>
    <s v="2017-12"/>
    <s v="8"/>
    <s v="2020-06"/>
    <n v="0.75597398230954627"/>
    <n v="6462975.7934567025"/>
    <n v="0"/>
    <d v="2025-12-03T00:00:00"/>
    <n v="5.3452054794520549"/>
    <n v="4.1522219311981093E-2"/>
    <n v="0"/>
    <n v="0.05"/>
    <s v="REMOTA"/>
    <x v="1"/>
    <n v="0"/>
  </r>
  <r>
    <n v="955"/>
    <d v="2018-07-16T00:00:00"/>
    <d v="2018-08-10T00:00:00"/>
    <s v="JUZGADO 29  ADMINISTRATIVO ORAL DE MEDELLIN"/>
    <s v="05001333302920180031000"/>
    <s v="2019"/>
    <x v="0"/>
    <s v="EVERARDO VANEGAS AVILAN"/>
    <s v="MANUELA RIOS SANCHEZ"/>
    <n v="306123"/>
    <x v="3"/>
    <s v="IMPUESTOS"/>
    <s v="BAJO"/>
    <s v="BAJO"/>
    <s v="BAJO"/>
    <s v="BAJO"/>
    <n v="0.05"/>
    <x v="1"/>
    <n v="1077600"/>
    <m/>
    <x v="7"/>
    <m/>
    <s v="NO"/>
    <s v="NO"/>
    <s v="8 años"/>
    <s v="ELIANA ROSA BOTERO LONDOÑO"/>
    <n v="41306"/>
    <d v="2013-02-01T00:00:00"/>
    <n v="108663"/>
    <s v="HACIENDA"/>
    <s v="31-10-2018 SE CONTESTÓ, EN AUDIENCA INICIAL SE DECLARO INEPTA DEMANDA Y CADUCIDAD DTE APEO TRIBUNAL CONFIRMO PENDIENTEA AUDIENCIA PARA CONTINUAR"/>
    <d v="2020-07-31T00:00:00"/>
    <s v="2018-07"/>
    <s v="8"/>
    <s v="2020-06"/>
    <n v="0.73871336652539898"/>
    <n v="796037.52376776992"/>
    <n v="0"/>
    <d v="2026-07-14T00:00:00"/>
    <n v="5.956164383561644"/>
    <n v="4.1522219311981093E-2"/>
    <n v="0"/>
    <n v="0.05"/>
    <s v="REMOTA"/>
    <x v="1"/>
    <n v="0"/>
  </r>
  <r>
    <n v="956"/>
    <d v="2018-09-20T00:00:00"/>
    <d v="2018-09-19T00:00:00"/>
    <s v="CORTE SUPREMA DE JUSTICIA SALA DE CASACIÓN PENAL"/>
    <s v="11001020400020180204100"/>
    <s v="2019"/>
    <x v="2"/>
    <s v="IVAN DARIO GARCIA GARCIA"/>
    <s v="ANDRÉS GALLEGO TORO"/>
    <n v="147567"/>
    <x v="10"/>
    <s v="VIOLACIÓN DERECHOS FUNDAMENTALES"/>
    <s v="BAJO"/>
    <s v="BAJO"/>
    <s v="BAJO"/>
    <s v="BAJO"/>
    <n v="0.05"/>
    <x v="1"/>
    <n v="0"/>
    <m/>
    <x v="12"/>
    <m/>
    <s v="NO"/>
    <s v="NO"/>
    <s v="8 años"/>
    <s v="ELIANA ROSA BOTERO LONDOÑO"/>
    <n v="41306"/>
    <d v="2013-02-01T00:00:00"/>
    <n v="108663"/>
    <s v="GESTION HUMANA Y DLLO ORGANIZACIONAL"/>
    <s v="SENTENCIA DE PRIMERA DEL 16 DE OCTUBRE NIEGA TUTELA SE APELO POR EL ACCIONANTE. FALLO DE SEGUNDA DEL 20-11-2018 CONFIRMA"/>
    <d v="2020-07-31T00:00:00"/>
    <s v="2018-09"/>
    <s v="8"/>
    <s v="2020-06"/>
    <n v="0.73661443780017011"/>
    <n v="0"/>
    <n v="0"/>
    <d v="2026-09-18T00:00:00"/>
    <n v="6.1369863013698627"/>
    <n v="4.1522219311981093E-2"/>
    <n v="0"/>
    <n v="0.05"/>
    <s v="REMOTA"/>
    <x v="1"/>
    <n v="0"/>
  </r>
  <r>
    <n v="957"/>
    <d v="2018-09-18T00:00:00"/>
    <d v="2018-09-11T00:00:00"/>
    <s v="JUZGADO 16  ADMINISTRATIVO ORAL DE MEDELLIN"/>
    <s v="05001333301620180034900"/>
    <s v="2019"/>
    <x v="0"/>
    <s v="JOSE DE JESÚS CAÑAS PALACIO"/>
    <s v="JAIME JAVIER DIAZ  PELAEZ "/>
    <n v="89803"/>
    <x v="0"/>
    <s v="OTRAS"/>
    <s v="BAJO"/>
    <s v="BAJO"/>
    <s v="BAJO"/>
    <s v="BAJO"/>
    <n v="0.05"/>
    <x v="1"/>
    <n v="24649170"/>
    <m/>
    <x v="7"/>
    <m/>
    <s v="NO"/>
    <s v="NO"/>
    <s v="8 años"/>
    <s v="ELIANA ROSA BOTERO LONDOÑO"/>
    <n v="41306"/>
    <d v="2013-02-01T00:00:00"/>
    <n v="108663"/>
    <s v="EDUCACION"/>
    <s v="5-12-2018 CONTESTÉ. AUDIENCIA INICIAL 8 SEPTIEMBRE DE 2019,"/>
    <d v="2020-07-31T00:00:00"/>
    <s v="2018-09"/>
    <s v="8"/>
    <s v="2020-06"/>
    <n v="0.73661443780017011"/>
    <n v="18156934.501790818"/>
    <n v="0"/>
    <d v="2026-09-16T00:00:00"/>
    <n v="6.1315068493150688"/>
    <n v="4.1522219311981093E-2"/>
    <n v="0"/>
    <n v="0.05"/>
    <s v="REMOTA"/>
    <x v="1"/>
    <n v="0"/>
  </r>
  <r>
    <n v="958"/>
    <d v="2018-08-08T00:00:00"/>
    <d v="2018-08-08T00:00:00"/>
    <s v="JUZGADO CIVIL LABORAL DE CAUSASIA"/>
    <s v="05154311300120170015500"/>
    <s v="2019"/>
    <x v="1"/>
    <s v="CESAR TULIO RICO RAMOS Y OTROS"/>
    <s v="SIGIFREDO MANUEL CORDOBA JULIO "/>
    <n v="58837"/>
    <x v="8"/>
    <s v="SINGULAR "/>
    <s v="BAJO"/>
    <s v="BAJO"/>
    <s v="BAJO"/>
    <s v="BAJO"/>
    <n v="0.05"/>
    <x v="1"/>
    <n v="22015212"/>
    <m/>
    <x v="5"/>
    <m/>
    <s v="NO"/>
    <s v="NO"/>
    <s v="8 años"/>
    <s v="ELIANA ROSA BOTERO LONDOÑO"/>
    <n v="41306"/>
    <d v="2013-02-01T00:00:00"/>
    <n v="108663"/>
    <s v="INFRAESTRUCTURA"/>
    <s v="23-11-2018 PRESENTACIÓN RECURSO MANDAMIENTO Y EXCEPCIONES. JZUGADO REVOCA MANDAMIENTO DE PAGO PARTE DTE APELO"/>
    <d v="2020-07-31T00:00:00"/>
    <s v="2018-08"/>
    <s v="8"/>
    <s v="2020-06"/>
    <n v="0.7378298404971021"/>
    <n v="16243480.358469889"/>
    <n v="0"/>
    <d v="2026-08-06T00:00:00"/>
    <n v="6.0191780821917806"/>
    <n v="4.1522219311981093E-2"/>
    <n v="0"/>
    <n v="0.05"/>
    <s v="REMOTA"/>
    <x v="1"/>
    <n v="0"/>
  </r>
  <r>
    <n v="959"/>
    <d v="2018-09-17T00:00:00"/>
    <d v="2018-09-11T00:00:00"/>
    <s v="JUZGADO 17  ADMINISTRATIVO ORAL DE MEDELLIN"/>
    <s v="05001333301720180036200"/>
    <s v="2019"/>
    <x v="0"/>
    <s v="MARIO DE JESÚS RESTREPO PALACIO"/>
    <s v="JAIME JAVIER DIAZ  PELAEZ "/>
    <n v="89803"/>
    <x v="0"/>
    <s v="OTRAS"/>
    <s v="BAJO"/>
    <s v="BAJO"/>
    <s v="BAJO"/>
    <s v="BAJO"/>
    <n v="0.05"/>
    <x v="1"/>
    <n v="6887748"/>
    <m/>
    <x v="7"/>
    <m/>
    <s v="NO"/>
    <s v="NO"/>
    <s v="8 años"/>
    <s v="ELIANA ROSA BOTERO LONDOÑO"/>
    <n v="41306"/>
    <d v="2013-02-01T00:00:00"/>
    <n v="108663"/>
    <s v="EDUCACION"/>
    <s v="5-12-2018 CONTESTÉ, 11-10-2019 TRIBUNAL REVOCA AUTO DEL JUZGADO QUE NO DECLARO FAL LEG PARA DEPTO YUJUUU."/>
    <d v="2020-07-31T00:00:00"/>
    <s v="2018-09"/>
    <s v="8"/>
    <s v="2020-06"/>
    <n v="0.73661443780017011"/>
    <n v="5073614.6207292462"/>
    <n v="0"/>
    <d v="2026-09-15T00:00:00"/>
    <n v="6.1287671232876715"/>
    <n v="4.1522219311981093E-2"/>
    <n v="0"/>
    <n v="0.05"/>
    <s v="REMOTA"/>
    <x v="1"/>
    <n v="0"/>
  </r>
  <r>
    <n v="960"/>
    <d v="2018-09-24T00:00:00"/>
    <d v="2018-09-12T00:00:00"/>
    <s v="JUZGADO 1 ADMINISTRATIVO ORAL DE TURBO"/>
    <s v="05837333300120180045400"/>
    <s v="2019"/>
    <x v="0"/>
    <s v="FANNY ESTER PAREJO GÓMEZ"/>
    <s v="GABRIEL RAUL MANRIQUE BERRIO"/>
    <n v="115922"/>
    <x v="0"/>
    <s v="RELIQUIDACIÓN DE LA PENSIÓN"/>
    <s v="BAJO"/>
    <s v="BAJO"/>
    <s v="BAJO"/>
    <s v="BAJO"/>
    <n v="0.05"/>
    <x v="1"/>
    <n v="4112052"/>
    <m/>
    <x v="5"/>
    <m/>
    <s v="NO"/>
    <s v="NO"/>
    <s v="8 años"/>
    <s v="ELIANA ROSA BOTERO LONDOÑO"/>
    <n v="41306"/>
    <d v="2013-02-01T00:00:00"/>
    <n v="108663"/>
    <s v="EDUCACION"/>
    <s v="19-12-18 CONTESTÉ"/>
    <d v="2020-07-31T00:00:00"/>
    <s v="2018-09"/>
    <s v="8"/>
    <s v="2020-06"/>
    <n v="0.73661443780017011"/>
    <n v="3028996.8721850649"/>
    <n v="0"/>
    <d v="2026-09-22T00:00:00"/>
    <n v="6.1479452054794521"/>
    <n v="4.1522219311981093E-2"/>
    <n v="0"/>
    <n v="0.05"/>
    <s v="REMOTA"/>
    <x v="1"/>
    <n v="0"/>
  </r>
  <r>
    <n v="961"/>
    <d v="2018-05-22T00:00:00"/>
    <d v="2018-06-27T00:00:00"/>
    <s v="JUZGADO 23 ADMINISTRATIVO ORAL DE MEDELLIN"/>
    <s v="05001333302320180021600"/>
    <s v="2019"/>
    <x v="0"/>
    <s v="AMPARO ELENA MORENO GUISAO"/>
    <s v="JULIA FERNANDA  MUÑOZ RINCON"/>
    <n v="215578"/>
    <x v="0"/>
    <s v="RECONOCIMIENTO Y PAGO DE OTRAS PRESTACIONES SALARIALES, SOLCIALES Y SALARIOS"/>
    <s v="ALTO"/>
    <s v="ALTO"/>
    <s v="ALTO"/>
    <s v="ALTO"/>
    <n v="1"/>
    <x v="0"/>
    <n v="102981186"/>
    <n v="1"/>
    <x v="5"/>
    <m/>
    <s v="NO"/>
    <s v="NO"/>
    <s v="8 años"/>
    <s v="ELIANA ROSA BOTERO LONDOÑO"/>
    <n v="41306"/>
    <d v="2013-02-01T00:00:00"/>
    <n v="108663"/>
    <s v="EDUCACION"/>
    <s v="13-12-2018 CONTESTE"/>
    <d v="2020-07-31T00:00:00"/>
    <s v="2018-05"/>
    <s v="8"/>
    <s v="2020-06"/>
    <n v="0.73891229786794344"/>
    <n v="76094064.784426093"/>
    <n v="76094064.784426093"/>
    <d v="2026-05-20T00:00:00"/>
    <n v="5.8054794520547945"/>
    <n v="4.1522219311981093E-2"/>
    <n v="73643738.994033813"/>
    <n v="1"/>
    <s v="ALTA"/>
    <x v="0"/>
    <n v="73643738.994033813"/>
  </r>
  <r>
    <n v="962"/>
    <d v="2015-09-24T00:00:00"/>
    <d v="2015-09-25T00:00:00"/>
    <s v="JUZGADO 8 LABORAL DEL CIRCUITO DE MEDELLIN"/>
    <s v="05001310500820150139500"/>
    <s v="2019"/>
    <x v="1"/>
    <s v="ROSALBA  GOMEZ MURIEL "/>
    <s v="BEATRIZ  ACOSTA RAMIREZ"/>
    <n v="19109"/>
    <x v="2"/>
    <s v="PENSIÓN DE SOBREVIVIENTES"/>
    <s v="MEDIO   "/>
    <s v="MEDIO   "/>
    <s v="MEDIO   "/>
    <s v="MEDIO   "/>
    <n v="0.5"/>
    <x v="2"/>
    <n v="195535450"/>
    <n v="0.75"/>
    <x v="8"/>
    <m/>
    <s v="NO"/>
    <s v="NO"/>
    <s v="8 años"/>
    <s v="ELIANA ROSA BOTERO LONDOÑO"/>
    <n v="41306"/>
    <d v="2013-02-01T00:00:00"/>
    <n v="108663"/>
    <s v="GESTION HUMANA Y DLLO ORGANIZACIONAL"/>
    <s v="CLAUDIA"/>
    <d v="2020-07-31T00:00:00"/>
    <s v="2015-09"/>
    <s v="8"/>
    <s v="2020-06"/>
    <n v="0.84807105563784013"/>
    <n v="165827955.4961201"/>
    <n v="124370966.62209007"/>
    <d v="2023-09-22T00:00:00"/>
    <n v="3.1452054794520548"/>
    <n v="4.1522219311981093E-2"/>
    <n v="122184986.60762678"/>
    <n v="0.5"/>
    <s v="MEDIA"/>
    <x v="2"/>
    <n v="122184986.60762678"/>
  </r>
  <r>
    <n v="963"/>
    <d v="2006-05-06T00:00:00"/>
    <d v="1995-12-13T00:00:00"/>
    <s v="TRIBUNAL ADMINISTRATIVO DE ANTIOQUIA"/>
    <s v="05001233100019950191500"/>
    <s v="2019"/>
    <x v="0"/>
    <s v="ASESORIAS E INTERVENTORIA LTDA "/>
    <s v="JAIME ALBERTO ARRUBLA PAUCAR "/>
    <n v="14106"/>
    <x v="6"/>
    <s v="ADJUDICACIÓN"/>
    <s v="BAJO"/>
    <s v="BAJO"/>
    <s v="BAJO"/>
    <s v="BAJO"/>
    <n v="0.05"/>
    <x v="1"/>
    <n v="200000000"/>
    <m/>
    <x v="4"/>
    <m/>
    <s v="NO"/>
    <s v="NO"/>
    <n v="16"/>
    <s v="ELIANA ROSA BOTERO LONDOÑO"/>
    <n v="41306"/>
    <d v="2013-02-01T00:00:00"/>
    <n v="108663"/>
    <s v="INFRAESTRUCTURA"/>
    <s v="CLAUDIA"/>
    <d v="2020-07-31T00:00:00"/>
    <s v="2006-05"/>
    <s v="16"/>
    <s v="2020-06"/>
    <n v="1.2152355318522818"/>
    <n v="243047106.37045637"/>
    <n v="0"/>
    <d v="2022-05-02T00:00:00"/>
    <n v="1.7534246575342465"/>
    <n v="4.1522219311981093E-2"/>
    <n v="0"/>
    <n v="0.05"/>
    <s v="REMOTA"/>
    <x v="1"/>
    <n v="0"/>
  </r>
  <r>
    <n v="964"/>
    <d v="2012-07-24T00:00:00"/>
    <d v="2012-02-15T00:00:00"/>
    <s v="TRIBUNAL ADMINISTRATIVO DE ANTIOQUIA"/>
    <s v="05001233100020020056901"/>
    <s v="2019"/>
    <x v="0"/>
    <s v="ANGELA MARIA ALZATE ANGARITA"/>
    <s v="DIANA CAROLINA  ALZATE QUINTERO "/>
    <n v="165819"/>
    <x v="3"/>
    <s v="REINTEGRO POR REESTRUCTURACIÓN"/>
    <s v="BAJO"/>
    <s v="BAJO"/>
    <s v="BAJO"/>
    <s v="BAJO"/>
    <n v="0.05"/>
    <x v="1"/>
    <n v="40000000"/>
    <m/>
    <x v="10"/>
    <m/>
    <s v="NO"/>
    <s v="NO"/>
    <s v="8 años"/>
    <s v="ELIANA ROSA BOTERO LONDOÑO"/>
    <n v="41306"/>
    <d v="2013-02-01T00:00:00"/>
    <n v="108663"/>
    <s v="CONTRALORIA DEPARTAMENTAL"/>
    <s v="CLAUDIA"/>
    <d v="2020-07-31T00:00:00"/>
    <s v="2012-07"/>
    <s v="8"/>
    <s v="2020-06"/>
    <n v="0.94293679258518415"/>
    <n v="37717471.70340737"/>
    <n v="0"/>
    <d v="2020-07-22T00:00:00"/>
    <n v="-2.4657534246575342E-2"/>
    <n v="4.1522219311981093E-2"/>
    <n v="0"/>
    <n v="0.05"/>
    <s v="REMOTA"/>
    <x v="1"/>
    <n v="0"/>
  </r>
  <r>
    <n v="965"/>
    <d v="2018-06-27T00:00:00"/>
    <d v="2018-05-22T00:00:00"/>
    <s v="JUZGADO 35 ADMINISTRATIVO ORAL DE MEDELLIN"/>
    <s v="05001333303520180017700"/>
    <s v="2019"/>
    <x v="0"/>
    <s v="MELISSA TABORDA"/>
    <s v="JULIA FERNANDA  MUÑOZ RINCON"/>
    <n v="215578"/>
    <x v="0"/>
    <s v="RECONOCIMIENTO Y PAGO DE OTRAS PRESTACIONES SALARIALES, SOLCIALES Y SALARIOS"/>
    <s v="ALTO"/>
    <s v="ALTO"/>
    <s v="ALTO"/>
    <s v="ALTO"/>
    <n v="1"/>
    <x v="0"/>
    <n v="102981186"/>
    <n v="1"/>
    <x v="10"/>
    <m/>
    <s v="NO"/>
    <s v="NO"/>
    <s v="8 años"/>
    <s v="ELIANA ROSA BOTERO LONDOÑO"/>
    <n v="41306"/>
    <d v="2013-02-01T00:00:00"/>
    <n v="108663"/>
    <s v="EDUCACION"/>
    <s v="SE DECLARO DESISTIMIENTO TÁCITO YUJUUU"/>
    <d v="2020-07-31T00:00:00"/>
    <s v="2018-06"/>
    <s v="8"/>
    <s v="2020-06"/>
    <n v="0.73777124655030268"/>
    <n v="75976557.966448575"/>
    <n v="75976557.966448575"/>
    <d v="2026-06-25T00:00:00"/>
    <n v="5.904109589041096"/>
    <n v="4.1522219311981093E-2"/>
    <n v="73489139.272693157"/>
    <n v="1"/>
    <s v="ALTA"/>
    <x v="0"/>
    <n v="73489139.272693157"/>
  </r>
  <r>
    <n v="966"/>
    <d v="2018-10-16T00:00:00"/>
    <d v="2018-10-16T00:00:00"/>
    <s v="CORTE SUPREMA DE JUSTICIA SALA DE CASACIÓN PENAL"/>
    <s v="11001020400020180022570"/>
    <s v="2019"/>
    <x v="2"/>
    <s v="GILMA DE JESÚS QUINTERO "/>
    <s v="ANDRÉS GALLEGO TORO"/>
    <n v="147567"/>
    <x v="10"/>
    <s v="VIOLACIÓN DERECHOS FUNDAMENTALES"/>
    <s v="BAJO"/>
    <s v="BAJO"/>
    <s v="BAJO"/>
    <s v="BAJO"/>
    <n v="0.05"/>
    <x v="1"/>
    <n v="0"/>
    <m/>
    <x v="14"/>
    <m/>
    <s v="NO"/>
    <s v="NO"/>
    <s v="8 años"/>
    <s v="ELIANA ROSA BOTERO LONDOÑO"/>
    <n v="41306"/>
    <d v="2013-02-01T00:00:00"/>
    <n v="108663"/>
    <s v="GESTION HUMANA Y DLLO ORGANIZACIONAL"/>
    <s v="SENTENCIA DE SEGUNDA INSTANCIA DEL 31-1-2019 CONFIRMA PRIMERA QUE NEGO PRETENSIONES"/>
    <d v="2020-07-31T00:00:00"/>
    <s v="2018-10"/>
    <s v="8"/>
    <s v="2020-06"/>
    <n v="0.73572886802285709"/>
    <n v="0"/>
    <n v="0"/>
    <d v="2026-10-14T00:00:00"/>
    <n v="6.2082191780821914"/>
    <n v="4.1522219311981093E-2"/>
    <n v="0"/>
    <n v="0.05"/>
    <s v="REMOTA"/>
    <x v="1"/>
    <n v="0"/>
  </r>
  <r>
    <n v="967"/>
    <d v="2018-08-29T00:00:00"/>
    <d v="2018-10-25T00:00:00"/>
    <s v="JUZGADO 2 ADMINISTRATIVO ORAL DE TURBO"/>
    <s v="05837333300220180039600"/>
    <s v="2019"/>
    <x v="0"/>
    <s v="EDUARDO ENRIQUE PETRO FUENTES"/>
    <s v="GABRIEL RAUL MANRIQUE BERRIO"/>
    <n v="115922"/>
    <x v="0"/>
    <s v="RELIQUIDACIÓN DE LA PENSIÓN"/>
    <s v="BAJO"/>
    <s v="BAJO"/>
    <s v="BAJO"/>
    <s v="BAJO"/>
    <n v="0.05"/>
    <x v="1"/>
    <n v="1828084"/>
    <m/>
    <x v="5"/>
    <m/>
    <s v="NO"/>
    <s v="NO"/>
    <s v="8 años"/>
    <s v="ELIANA ROSA BOTERO LONDOÑO"/>
    <n v="41306"/>
    <d v="2013-02-01T00:00:00"/>
    <n v="108663"/>
    <s v="EDUCACION"/>
    <s v="5-6-2019 CONTESTE, 18-11-19 DESPACHO ACEPTA DESISTIMIENTO"/>
    <d v="2020-07-31T00:00:00"/>
    <s v="2018-08"/>
    <s v="8"/>
    <s v="2020-06"/>
    <n v="0.7378298404971021"/>
    <n v="1348814.9261353044"/>
    <n v="0"/>
    <d v="2026-08-27T00:00:00"/>
    <n v="6.0767123287671234"/>
    <n v="4.1522219311981093E-2"/>
    <n v="0"/>
    <n v="0.05"/>
    <s v="REMOTA"/>
    <x v="1"/>
    <n v="0"/>
  </r>
  <r>
    <n v="968"/>
    <d v="2018-08-29T00:00:00"/>
    <d v="2018-10-25T00:00:00"/>
    <s v="JUZGADO 2 ADMINISTRATIVO ORAL DE TURBO"/>
    <s v="05837333300220180039700"/>
    <s v="2019"/>
    <x v="0"/>
    <s v="NUVIA ROSA GUZMAN AYAL"/>
    <s v="GABRIEL RAUL MANRIQUE BERRIO"/>
    <n v="115922"/>
    <x v="0"/>
    <s v="RELIQUIDACIÓN DE LA PENSIÓN"/>
    <s v="BAJO"/>
    <s v="BAJO"/>
    <s v="BAJO"/>
    <s v="BAJO"/>
    <n v="0.05"/>
    <x v="1"/>
    <n v="3982789"/>
    <m/>
    <x v="10"/>
    <m/>
    <s v="NO"/>
    <s v="NO"/>
    <s v="8 años"/>
    <s v="ELIANA ROSA BOTERO LONDOÑO"/>
    <n v="41306"/>
    <d v="2013-02-01T00:00:00"/>
    <n v="108663"/>
    <s v="EDUCACION"/>
    <s v="20-6-2019 CONTESTÉ 18-11-19 DESPACHO ACEPTA DESISTIMIENTO"/>
    <d v="2020-07-31T00:00:00"/>
    <s v="2018-08"/>
    <s v="8"/>
    <s v="2020-06"/>
    <n v="0.7378298404971021"/>
    <n v="2938620.5726036127"/>
    <n v="0"/>
    <d v="2026-08-27T00:00:00"/>
    <n v="6.0767123287671234"/>
    <n v="4.1522219311981093E-2"/>
    <n v="0"/>
    <n v="0.05"/>
    <s v="REMOTA"/>
    <x v="1"/>
    <n v="0"/>
  </r>
  <r>
    <n v="969"/>
    <d v="2018-08-29T00:00:00"/>
    <d v="2018-10-25T00:00:00"/>
    <s v="JUZGADO 2 ADMINISTRATIVO ORAL DE TURBO"/>
    <s v="05837333300220180039800"/>
    <s v="2019"/>
    <x v="0"/>
    <s v="CATALINA DÍAZ BENITEZ"/>
    <s v="GABRIEL RAUL MANRIQUE BERRIO"/>
    <n v="115922"/>
    <x v="0"/>
    <s v="RELIQUIDACIÓN DE LA PENSIÓN"/>
    <s v="BAJO"/>
    <s v="BAJO"/>
    <s v="BAJO"/>
    <s v="BAJO"/>
    <n v="0.05"/>
    <x v="1"/>
    <n v="3488036"/>
    <m/>
    <x v="5"/>
    <m/>
    <s v="NO"/>
    <s v="NO"/>
    <s v="8 años"/>
    <s v="ELIANA ROSA BOTERO LONDOÑO"/>
    <n v="41306"/>
    <d v="2013-02-01T00:00:00"/>
    <n v="108663"/>
    <s v="EDUCACION"/>
    <s v="5-6-2019 CONTESTE 18-11-19 DESPACHO ACEPTA DESISTIMIENTO"/>
    <d v="2020-07-31T00:00:00"/>
    <s v="2018-08"/>
    <s v="8"/>
    <s v="2020-06"/>
    <n v="0.7378298404971021"/>
    <n v="2573577.0455281502"/>
    <n v="0"/>
    <d v="2026-08-27T00:00:00"/>
    <n v="6.0767123287671234"/>
    <n v="4.1522219311981093E-2"/>
    <n v="0"/>
    <n v="0.05"/>
    <s v="REMOTA"/>
    <x v="1"/>
    <n v="0"/>
  </r>
  <r>
    <n v="970"/>
    <d v="2018-11-08T00:00:00"/>
    <d v="2018-09-25T00:00:00"/>
    <s v="JUZGADO 2 ADMINISTRATIVO ORAL DE TURBO"/>
    <s v="05837333300220180040900"/>
    <s v="2019"/>
    <x v="0"/>
    <s v="ELIZABETH GUZMÁN DE MERCADO"/>
    <s v="GABRIEL RAUL MANRIQUE BERRIO"/>
    <n v="115922"/>
    <x v="0"/>
    <s v="RELIQUIDACIÓN DE LA PENSIÓN"/>
    <s v="BAJO"/>
    <s v="BAJO"/>
    <s v="BAJO"/>
    <s v="BAJO"/>
    <n v="0.05"/>
    <x v="1"/>
    <n v="8636586"/>
    <m/>
    <x v="5"/>
    <m/>
    <s v="NO"/>
    <s v="NO"/>
    <s v="8 años"/>
    <s v="ELIANA ROSA BOTERO LONDOÑO"/>
    <n v="41306"/>
    <d v="2013-02-01T00:00:00"/>
    <n v="108663"/>
    <s v="EDUCACION"/>
    <s v="19-12-18 CONTESTO 18-11-19 DESPACHO ACEPTA DESISTIMIENTO"/>
    <d v="2020-07-31T00:00:00"/>
    <s v="2018-11"/>
    <s v="8"/>
    <s v="2020-06"/>
    <n v="0.73486768506759159"/>
    <n v="6346747.9607071709"/>
    <n v="0"/>
    <d v="2026-11-06T00:00:00"/>
    <n v="6.2712328767123289"/>
    <n v="4.1522219311981093E-2"/>
    <n v="0"/>
    <n v="0.05"/>
    <s v="REMOTA"/>
    <x v="1"/>
    <n v="0"/>
  </r>
  <r>
    <n v="971"/>
    <d v="2018-09-10T00:00:00"/>
    <d v="2018-08-16T00:00:00"/>
    <s v="JUZGADO 12 LABORAL DEL CIRCUITO DE MEDELLIN"/>
    <s v="05001310501220180055100"/>
    <s v="2019"/>
    <x v="1"/>
    <s v="WILSON IGLESIAS Y OTROS"/>
    <s v="OSCAR EVELIO YEPES PUERTA"/>
    <n v="305335"/>
    <x v="2"/>
    <s v="RECONOCIMIENTO Y PAGO DE OTRAS PRESTACIONES SALARIALES, SOLCIALES Y SALARIOS"/>
    <s v="MEDIO   "/>
    <s v="MEDIO   "/>
    <s v="MEDIO   "/>
    <s v="MEDIO   "/>
    <n v="0.5"/>
    <x v="2"/>
    <n v="93000000"/>
    <n v="0.6"/>
    <x v="5"/>
    <m/>
    <s v="NO"/>
    <s v="NO"/>
    <s v="8 años"/>
    <s v="ELIANA ROSA BOTERO LONDOÑO"/>
    <n v="41306"/>
    <d v="2013-02-01T00:00:00"/>
    <n v="108663"/>
    <s v="INFRAESTRUCTURA"/>
    <s v="18-12-2018 CONTESTÉ"/>
    <d v="2020-07-31T00:00:00"/>
    <s v="2018-09"/>
    <s v="8"/>
    <s v="2020-06"/>
    <n v="0.73661443780017011"/>
    <n v="68505142.71541582"/>
    <n v="41103085.629249491"/>
    <d v="2026-09-08T00:00:00"/>
    <n v="6.1095890410958908"/>
    <n v="4.1522219311981093E-2"/>
    <n v="39711367.927352622"/>
    <n v="0.5"/>
    <s v="MEDIA"/>
    <x v="2"/>
    <n v="39711367.927352622"/>
  </r>
  <r>
    <n v="972"/>
    <d v="2019-01-25T00:00:00"/>
    <d v="2019-01-14T00:00:00"/>
    <s v="JUZGADO 32 ADMINISTRATIVO ORAL DE MEDELLIN"/>
    <s v="05001333303220190000100"/>
    <s v="2019"/>
    <x v="0"/>
    <s v="FLOR MARÍA YOTAGRI"/>
    <s v="FRANCISCO ALBERTO GIRALDO LUNA"/>
    <n v="122621"/>
    <x v="0"/>
    <s v="PENSIÓN DE SOBREVIVIENTES"/>
    <s v="BAJO"/>
    <s v="BAJO"/>
    <s v="BAJO"/>
    <s v="BAJO"/>
    <n v="0.05"/>
    <x v="1"/>
    <n v="30393793"/>
    <m/>
    <x v="1"/>
    <m/>
    <s v="NO"/>
    <s v="NO"/>
    <s v="8 años"/>
    <s v="ELIANA ROSA BOTERO LONDOÑO"/>
    <n v="41306"/>
    <d v="2013-02-01T00:00:00"/>
    <n v="108663"/>
    <s v="GESTION HUMANA Y DLLO ORGANIZACIONAL"/>
    <s v="22-2-2019 CONTESTÉ, AUDIENCIA INICIAL EL 15-7-2019 SE FUE HASTA FALLO NEGO PRETENSIONES YUJUUU"/>
    <d v="2020-07-31T00:00:00"/>
    <s v="2019-01"/>
    <s v="8"/>
    <s v="2020-06"/>
    <n v="1.0434541229259338"/>
    <n v="31714528.617207386"/>
    <n v="0"/>
    <d v="2027-01-23T00:00:00"/>
    <n v="6.484931506849315"/>
    <n v="4.1522219311981093E-2"/>
    <n v="0"/>
    <n v="0.05"/>
    <s v="REMOTA"/>
    <x v="1"/>
    <n v="0"/>
  </r>
  <r>
    <n v="973"/>
    <d v="2014-10-24T00:00:00"/>
    <d v="2014-09-29T00:00:00"/>
    <s v="TRIBUNAL ADMINISTRATIVO DEL HUILA"/>
    <s v="41001233300020140045700"/>
    <s v="2019"/>
    <x v="0"/>
    <s v="LICORSA S.A"/>
    <s v="ZAMIR ALONSO BERMO GARCÍA"/>
    <n v="117766"/>
    <x v="6"/>
    <s v="ADJUDICACIÓN"/>
    <s v="MEDIO   "/>
    <s v="MEDIO   "/>
    <s v="MEDIO   "/>
    <s v="BAJO"/>
    <n v="0.34250000000000003"/>
    <x v="2"/>
    <n v="22000000000"/>
    <n v="0"/>
    <x v="0"/>
    <m/>
    <s v="NO"/>
    <s v="NO"/>
    <s v="8 años"/>
    <s v="ELIANA ROSA BOTERO LONDOÑO"/>
    <n v="41306"/>
    <d v="2013-02-01T00:00:00"/>
    <n v="108663"/>
    <s v="FABRICA DE LICORES DE ANTIOQUIA"/>
    <s v="PROCESOS ENTREGADOS EL 1-2-2018 POR DIANA RAIGOZA"/>
    <d v="2020-07-31T00:00:00"/>
    <s v="2014-10"/>
    <s v="8"/>
    <s v="2020-06"/>
    <n v="0.89197861147966029"/>
    <n v="19623529452.552525"/>
    <n v="0"/>
    <d v="2022-10-22T00:00:00"/>
    <n v="2.2273972602739724"/>
    <n v="4.1522219311981093E-2"/>
    <n v="0"/>
    <n v="0.34250000000000003"/>
    <s v="MEDIA"/>
    <x v="2"/>
    <n v="0"/>
  </r>
  <r>
    <n v="974"/>
    <d v="2015-07-06T00:00:00"/>
    <d v="2014-12-16T00:00:00"/>
    <s v="TRIBUNAL ADMINISTRATIVO DE ANTIOQUIA"/>
    <s v="05001233300020150007200"/>
    <s v="2019"/>
    <x v="0"/>
    <s v="MARIA DEL SOCORRO CORREA"/>
    <s v="FRANCISCO JAVIER GIL GOMEZ"/>
    <n v="89129"/>
    <x v="3"/>
    <s v="VALORIZACION"/>
    <s v="MEDIO   "/>
    <s v="MEDIO   "/>
    <s v="MEDIO   "/>
    <s v="MEDIO   "/>
    <n v="0.5"/>
    <x v="2"/>
    <n v="649231879"/>
    <n v="0"/>
    <x v="5"/>
    <m/>
    <s v="NO"/>
    <s v="NO"/>
    <s v="9 años"/>
    <s v="ELIANA ROSA BOTERO LONDOÑO"/>
    <n v="41306"/>
    <d v="2013-02-01T00:00:00"/>
    <n v="108663"/>
    <s v="INFRAESTRUCTURA"/>
    <s v="PROCESOS ENTREGADOS EL 1-2-2018 POR DIANA RAIGOZA"/>
    <d v="2020-07-31T00:00:00"/>
    <s v="2015-07"/>
    <s v="9"/>
    <s v="2020-06"/>
    <n v="0.85823957329672562"/>
    <n v="557196490.80359137"/>
    <n v="0"/>
    <d v="2024-07-03T00:00:00"/>
    <n v="3.9260273972602739"/>
    <n v="4.1522219311981093E-2"/>
    <n v="0"/>
    <n v="0.5"/>
    <s v="MEDIA"/>
    <x v="2"/>
    <n v="0"/>
  </r>
  <r>
    <n v="975"/>
    <d v="2014-10-15T00:00:00"/>
    <d v="2014-05-21T00:00:00"/>
    <s v="TRIBUNAL ADMINISTRATIVO DE ANTIOQUIA"/>
    <s v="05001233300020160056300"/>
    <s v="2019"/>
    <x v="0"/>
    <s v="NICOLAS ALBERTO OSPINA MADRID"/>
    <s v="CAMILO ANDRES GARZON CORREA"/>
    <n v="202206"/>
    <x v="0"/>
    <s v="DECLARATORIA DE INSUBSISTENCIA"/>
    <s v="MEDIO   "/>
    <s v="MEDIO   "/>
    <s v="BAJO"/>
    <s v="BAJO"/>
    <n v="0.29750000000000004"/>
    <x v="2"/>
    <n v="213941329"/>
    <n v="1"/>
    <x v="0"/>
    <m/>
    <s v="NO"/>
    <s v="NO"/>
    <s v="8 años"/>
    <s v="ELIANA ROSA BOTERO LONDOÑO"/>
    <n v="41306"/>
    <d v="2013-02-01T00:00:00"/>
    <n v="108663"/>
    <s v="CONTROL INTERNO"/>
    <s v="PROCESOS ENTREGADOS EL 1-2-2018 POR DIANA RAIGOZA"/>
    <d v="2020-07-31T00:00:00"/>
    <s v="2014-10"/>
    <s v="8"/>
    <s v="2020-06"/>
    <n v="0.89197861147966029"/>
    <n v="190831089.57953319"/>
    <n v="190831089.57953319"/>
    <d v="2022-10-13T00:00:00"/>
    <n v="2.2027397260273971"/>
    <n v="4.1522219311981093E-2"/>
    <n v="188475815.77529293"/>
    <n v="0.29750000000000004"/>
    <s v="MEDIA"/>
    <x v="2"/>
    <n v="188475815.77529293"/>
  </r>
  <r>
    <n v="976"/>
    <d v="2016-05-03T00:00:00"/>
    <d v="2016-03-27T00:00:00"/>
    <s v="TRIBUNAL ADMINISTRATIVO DE ANTIOQUIA"/>
    <s v="05001233300020160053200"/>
    <s v="2019"/>
    <x v="0"/>
    <s v="JAIME ENRIQUE HERNANDEZ QUIÑONEZ"/>
    <s v="RODRIGO ALFONSO MUÑOZ SALAZAR"/>
    <n v="156002"/>
    <x v="0"/>
    <s v="OTRAS"/>
    <s v="MEDIO   "/>
    <s v="BAJO"/>
    <s v="BAJO"/>
    <s v="BAJO"/>
    <n v="0.14000000000000001"/>
    <x v="3"/>
    <n v="185324107"/>
    <n v="1"/>
    <x v="1"/>
    <m/>
    <s v="NO"/>
    <s v="NO"/>
    <s v="8 años"/>
    <s v="ELIANA ROSA BOTERO LONDOÑO"/>
    <n v="41306"/>
    <d v="2013-02-01T00:00:00"/>
    <n v="108663"/>
    <s v="FABRICA DE LICORES DE ANTIOQUIA"/>
    <s v="PROCESOS ENTREGADOS EL 1-2-2018 POR DIANA RAIGOZA"/>
    <d v="2020-07-31T00:00:00"/>
    <s v="2016-05"/>
    <s v="8"/>
    <s v="2020-06"/>
    <n v="0.79552146500237941"/>
    <n v="147429305.10089773"/>
    <n v="147429305.10089773"/>
    <d v="2024-05-01T00:00:00"/>
    <n v="3.7534246575342465"/>
    <n v="4.1522219311981093E-2"/>
    <n v="144342228.08980593"/>
    <n v="0.14000000000000001"/>
    <s v="BAJA"/>
    <x v="2"/>
    <n v="144342228.08980593"/>
  </r>
  <r>
    <n v="977"/>
    <d v="2019-01-29T00:00:00"/>
    <d v="2019-01-23T00:00:00"/>
    <s v="JUZGADO 34 ADMINISTRATIVO ORAL DE MEDELLIN"/>
    <s v="05001333303420190001700"/>
    <s v="2019"/>
    <x v="0"/>
    <s v="LUIS FAIBEL GIRALDO BUITRAGO"/>
    <s v="JOSE ANGEL LÓPEZ LÓPEZ"/>
    <n v="259575"/>
    <x v="1"/>
    <s v="FALLA EN EL SERVICIO DE EDUCACIÓN"/>
    <s v="ALTO"/>
    <s v="ALTO"/>
    <s v="ALTO"/>
    <s v="ALTO"/>
    <n v="1"/>
    <x v="0"/>
    <n v="413229884"/>
    <n v="1"/>
    <x v="5"/>
    <m/>
    <s v="NO"/>
    <s v="NO"/>
    <s v="8 años"/>
    <s v="ELIANA ROSA BOTERO LONDOÑO"/>
    <n v="41306"/>
    <d v="2013-02-01T00:00:00"/>
    <n v="108663"/>
    <s v="EDUCACION"/>
    <s v="14-5-2019 CONTESTÉ"/>
    <d v="2020-07-31T00:00:00"/>
    <s v="2019-01"/>
    <s v="8"/>
    <s v="2020-06"/>
    <n v="1.0434541229259338"/>
    <n v="431186426.17600536"/>
    <n v="431186426.17600536"/>
    <d v="2027-01-27T00:00:00"/>
    <n v="6.4958904109589044"/>
    <n v="4.1522219311981093E-2"/>
    <n v="415680476.83880407"/>
    <n v="1"/>
    <s v="ALTA"/>
    <x v="0"/>
    <n v="415680476.83880407"/>
  </r>
  <r>
    <n v="978"/>
    <d v="2018-11-20T00:00:00"/>
    <d v="2018-10-29T00:00:00"/>
    <s v="JUZGADO 13 ADMINISTRATIVO ORAL DE MEDELLIN"/>
    <s v="05001333301320180044100"/>
    <s v="2019"/>
    <x v="0"/>
    <s v="RUBIELA DEL ROSARIO BEDOYA"/>
    <s v="DIANA CAROLINA PUENTES ESPITIA"/>
    <n v="25555"/>
    <x v="0"/>
    <s v="RECONOCIMIENTO Y PAGO DE OTRAS PRESTACIONES SALARIALES, SOLCIALES Y SALARIOS"/>
    <s v="BAJO"/>
    <s v="BAJO"/>
    <s v="BAJO"/>
    <s v="BAJO"/>
    <n v="0.05"/>
    <x v="1"/>
    <n v="35520000"/>
    <n v="0"/>
    <x v="7"/>
    <m/>
    <s v="NO"/>
    <s v="NO"/>
    <s v="8 años"/>
    <s v="ELIANA ROSA BOTERO LONDOÑO"/>
    <n v="41306"/>
    <d v="2013-02-01T00:00:00"/>
    <n v="108663"/>
    <s v="EDUCACION"/>
    <s v="15-3-19 CONTESTE. AUDIENCIA INICIAL EL 4-10-2019 SE DECLARARON NO PROBADAS LAS EXCEPCIONES SE APELO"/>
    <d v="2020-07-31T00:00:00"/>
    <s v="2018-11"/>
    <s v="8"/>
    <s v="2020-06"/>
    <n v="0.73486768506759159"/>
    <n v="26102500.173600852"/>
    <n v="0"/>
    <d v="2026-11-18T00:00:00"/>
    <n v="6.3041095890410963"/>
    <n v="4.1522219311981093E-2"/>
    <n v="0"/>
    <n v="0.05"/>
    <s v="REMOTA"/>
    <x v="1"/>
    <n v="0"/>
  </r>
  <r>
    <n v="979"/>
    <d v="2017-01-27T00:00:00"/>
    <d v="2017-01-27T00:00:00"/>
    <s v="JUZGADO 17 LABORAL DEL CIRCUITO DE MEDELLÍN"/>
    <s v="05001310502320190017300"/>
    <s v="2019"/>
    <x v="1"/>
    <s v="NEDER ALONSO RIOS MONTOYA"/>
    <s v="JULIA FERNANDA  MUÑOZ RINCON"/>
    <n v="215278"/>
    <x v="2"/>
    <s v="RECONOCIMIENTO Y PAGO DE OTRAS PRESTACIONES SALARIALES, SOLCIALES Y SALARIOS"/>
    <s v="ALTO"/>
    <s v="ALTO"/>
    <s v="ALTO"/>
    <s v="ALTO"/>
    <n v="1"/>
    <x v="0"/>
    <n v="55639409"/>
    <n v="1"/>
    <x v="5"/>
    <m/>
    <s v="NO"/>
    <s v="NO"/>
    <s v="8 años"/>
    <s v="ELIANA ROSA BOTERO LONDOÑO"/>
    <n v="41306"/>
    <d v="2013-02-01T00:00:00"/>
    <n v="108663"/>
    <s v="EDUCACION"/>
    <s v="20-3-19 CONTESTÉ"/>
    <d v="2020-07-31T00:00:00"/>
    <s v="2017-01"/>
    <s v="8"/>
    <s v="2020-06"/>
    <n v="0.77890601703822215"/>
    <n v="43337870.454550609"/>
    <n v="43337870.454550609"/>
    <d v="2025-01-25T00:00:00"/>
    <n v="4.4904109589041097"/>
    <n v="4.1522219311981093E-2"/>
    <n v="42254465.486603796"/>
    <n v="1"/>
    <s v="ALTA"/>
    <x v="0"/>
    <n v="42254465.486603796"/>
  </r>
  <r>
    <n v="980"/>
    <d v="2018-11-30T00:00:00"/>
    <d v="2018-11-06T00:00:00"/>
    <s v="JUZGADO 5 ADMINISTRATIVO ORAL DE MEDELLIN"/>
    <s v="05001333300520180042400"/>
    <s v="2019"/>
    <x v="0"/>
    <s v="LUZ ORALIA FRANCO MEJÍA"/>
    <s v="MARISOL HERRERA ORTIZ"/>
    <n v="210986"/>
    <x v="0"/>
    <s v="RECONOCIMIENTO Y PAGO DE OTRAS PRESTACIONES SALARIALES, SOLCIALES Y SALARIOS"/>
    <s v="ALTO"/>
    <s v="ALTO"/>
    <s v="ALTO"/>
    <s v="ALTO"/>
    <n v="1"/>
    <x v="0"/>
    <n v="62478544"/>
    <n v="0.5"/>
    <x v="5"/>
    <m/>
    <s v="NO"/>
    <s v="NO"/>
    <s v="8 años"/>
    <s v="ELIANA ROSA BOTERO LONDOÑO"/>
    <n v="41306"/>
    <d v="2013-02-01T00:00:00"/>
    <n v="108663"/>
    <s v="EDUCACION"/>
    <s v="14-5-2019 CONTESTÉ"/>
    <d v="2020-07-31T00:00:00"/>
    <s v="2018-11"/>
    <s v="8"/>
    <s v="2020-06"/>
    <n v="0.73486768506759159"/>
    <n v="45913462.995673664"/>
    <n v="22956731.497836832"/>
    <d v="2026-11-28T00:00:00"/>
    <n v="6.3315068493150681"/>
    <n v="4.1522219311981093E-2"/>
    <n v="22151702.057073057"/>
    <n v="1"/>
    <s v="ALTA"/>
    <x v="0"/>
    <n v="22151702.057073057"/>
  </r>
  <r>
    <n v="981"/>
    <d v="2019-03-07T00:00:00"/>
    <d v="2019-01-22T00:00:00"/>
    <s v="JUZGADO 2 ADMINISTRATIVO DE TURBO ANTIOQUIA"/>
    <s v="05837333300220190001300"/>
    <s v="2019"/>
    <x v="0"/>
    <s v="YULIS PATRICIA MEDINA SANCHEZ"/>
    <s v="DAIRO JAIR MONTIEL ANGULO"/>
    <n v="137309"/>
    <x v="1"/>
    <s v="FALLA EN EL SERVICIO DE EDUCACIÓN"/>
    <s v="ALTO"/>
    <s v="ALTO"/>
    <s v="ALTO"/>
    <s v="ALTO"/>
    <n v="1"/>
    <x v="0"/>
    <n v="242727980"/>
    <n v="1"/>
    <x v="5"/>
    <m/>
    <s v="NO"/>
    <s v="NO"/>
    <s v="8 años"/>
    <s v="ELIANA ROSA BOTERO LONDOÑO"/>
    <n v="41306"/>
    <d v="2013-02-01T00:00:00"/>
    <n v="108663"/>
    <s v="EDUCACION"/>
    <s v="5-6-2019 CONTESTÉ"/>
    <d v="2020-07-31T00:00:00"/>
    <s v="2019-03"/>
    <s v="8"/>
    <s v="2020-06"/>
    <n v="1.0329659515843337"/>
    <n v="250729738.8368431"/>
    <n v="250729738.8368431"/>
    <d v="2027-03-05T00:00:00"/>
    <n v="6.5972602739726032"/>
    <n v="4.1522219311981093E-2"/>
    <n v="241575110.52536526"/>
    <n v="1"/>
    <s v="ALTA"/>
    <x v="0"/>
    <n v="241575110.52536526"/>
  </r>
  <r>
    <n v="982"/>
    <d v="2019-01-15T00:00:00"/>
    <d v="2019-01-15T00:00:00"/>
    <s v="JUZGADO PROMISCUO DEL CIRCUITO DE AMALFI"/>
    <s v="05031318900120180020900"/>
    <s v="2019"/>
    <x v="1"/>
    <s v="JUAN ESTEBAN ARROYAVE GARCÍA"/>
    <s v="NATALIA BOTERO MANCO"/>
    <n v="172735"/>
    <x v="2"/>
    <s v="RECONOCIMIENTO Y PAGO DE OTRAS PRESTACIONES SALARIALES, SOLCIALES Y SALARIOS"/>
    <s v="ALTO"/>
    <s v="ALTO"/>
    <s v="ALTO"/>
    <s v="ALTO"/>
    <n v="1"/>
    <x v="0"/>
    <n v="61025427"/>
    <n v="0.5"/>
    <x v="5"/>
    <m/>
    <s v="NO"/>
    <s v="NO"/>
    <s v="8 años"/>
    <s v="ELIANA ROSA BOTERO LONDOÑO"/>
    <n v="41306"/>
    <d v="2013-02-01T00:00:00"/>
    <n v="108663"/>
    <s v="EDUCACION"/>
    <s v="27-5-219 CONTESTÉ"/>
    <d v="2020-07-31T00:00:00"/>
    <s v="2019-01"/>
    <s v="8"/>
    <s v="2020-06"/>
    <n v="1.0434541229259338"/>
    <n v="63677233.406465597"/>
    <n v="31838616.703232799"/>
    <d v="2027-01-13T00:00:00"/>
    <n v="6.4575342465753423"/>
    <n v="4.1522219311981093E-2"/>
    <n v="30700302.455758639"/>
    <n v="1"/>
    <s v="ALTA"/>
    <x v="0"/>
    <n v="30700302.455758639"/>
  </r>
  <r>
    <n v="983"/>
    <d v="2019-01-15T00:00:00"/>
    <d v="2019-01-15T00:00:00"/>
    <s v="JUZGADO PROMISCUO DEL CIRCUITO DE AMALFI"/>
    <s v="05031318900120180020700"/>
    <s v="2019"/>
    <x v="1"/>
    <s v="SANDRA ISABEL CARDONA MESA"/>
    <s v="NATALIA BOTERO MANCO"/>
    <n v="172735"/>
    <x v="2"/>
    <s v="RECONOCIMIENTO Y PAGO DE OTRAS PRESTACIONES SALARIALES, SOLCIALES Y SALARIOS"/>
    <s v="ALTO"/>
    <s v="ALTO"/>
    <s v="ALTO"/>
    <s v="ALTO"/>
    <n v="1"/>
    <x v="0"/>
    <n v="53607283"/>
    <n v="0.5"/>
    <x v="5"/>
    <m/>
    <s v="NO"/>
    <s v="NO"/>
    <s v="8 años"/>
    <s v="ELIANA ROSA BOTERO LONDOÑO"/>
    <n v="41306"/>
    <d v="2013-02-01T00:00:00"/>
    <n v="108663"/>
    <s v="EDUCACION"/>
    <s v="27-5-219 CONTESTÉ"/>
    <d v="2020-07-31T00:00:00"/>
    <s v="2019-01"/>
    <s v="8"/>
    <s v="2020-06"/>
    <n v="1.0434541229259338"/>
    <n v="55936740.465207316"/>
    <n v="27968370.232603658"/>
    <d v="2027-01-13T00:00:00"/>
    <n v="6.4575342465753423"/>
    <n v="4.1522219311981093E-2"/>
    <n v="26968427.470920414"/>
    <n v="1"/>
    <s v="ALTA"/>
    <x v="0"/>
    <n v="26968427.470920414"/>
  </r>
  <r>
    <n v="984"/>
    <d v="2017-10-24T00:00:00"/>
    <d v="2017-10-24T00:00:00"/>
    <s v="JUZGADO 16 ADMINISTRATIVO ORAL DE MEDELLIN"/>
    <s v="05001333301620170054200"/>
    <s v="2019"/>
    <x v="2"/>
    <s v="LUIS EDUARDO MONSALVE UPEGUI"/>
    <s v="ACTUA NOMBRE PROPIO"/>
    <m/>
    <x v="9"/>
    <s v="VIOLACIÓN DERECHOS COLECTIVOS"/>
    <s v="BAJO"/>
    <s v="BAJO"/>
    <s v="BAJO"/>
    <s v="BAJO"/>
    <n v="0.05"/>
    <x v="1"/>
    <n v="0"/>
    <m/>
    <x v="1"/>
    <m/>
    <s v="NO"/>
    <s v="NO"/>
    <s v="8 años"/>
    <s v="ELIANA ROSA BOTERO LONDOÑO"/>
    <n v="41306"/>
    <d v="2013-02-01T00:00:00"/>
    <n v="108663"/>
    <s v="INFRAESTRUCTURA"/>
    <s v="8-5-2019 CONTESTÉ. SENTENCIA PRIMERA FAVORABLE DEL 14-11-2019"/>
    <d v="2020-07-31T00:00:00"/>
    <s v="2017-10"/>
    <s v="8"/>
    <s v="2020-06"/>
    <n v="0.76025622916343338"/>
    <n v="0"/>
    <n v="0"/>
    <d v="2025-10-22T00:00:00"/>
    <n v="5.2301369863013702"/>
    <n v="4.1522219311981093E-2"/>
    <n v="0"/>
    <n v="0.05"/>
    <s v="REMOTA"/>
    <x v="1"/>
    <n v="0"/>
  </r>
  <r>
    <n v="985"/>
    <d v="2019-03-13T00:00:00"/>
    <d v="2019-03-13T00:00:00"/>
    <s v="JUZGADO PROMISCUO DEL CIRCUITO DE SEGOVIA"/>
    <s v="05736318900120190002100"/>
    <s v="2019"/>
    <x v="1"/>
    <s v="DIANA LUCÍA HERNANDEZ LOPERA"/>
    <s v="NATALIA BOTERO MANCO"/>
    <n v="172735"/>
    <x v="2"/>
    <s v="RECONOCIMIENTO Y PAGO DE OTRAS PRESTACIONES SALARIALES, SOLCIALES Y SALARIOS"/>
    <s v="ALTO"/>
    <s v="ALTO"/>
    <s v="ALTO"/>
    <s v="ALTO"/>
    <n v="1"/>
    <x v="0"/>
    <n v="46483876"/>
    <n v="0.5"/>
    <x v="5"/>
    <m/>
    <s v="NO"/>
    <s v="NO"/>
    <s v="8 años"/>
    <s v="ELIANA ROSA BOTERO LONDOÑO"/>
    <n v="41306"/>
    <d v="2013-02-01T00:00:00"/>
    <n v="108663"/>
    <s v="EDUCACION"/>
    <s v="15-5-219 CONTESTÉ"/>
    <d v="2020-07-31T00:00:00"/>
    <s v="2019-03"/>
    <s v="8"/>
    <s v="2020-06"/>
    <n v="1.0329659515843337"/>
    <n v="48016261.205668174"/>
    <n v="24008130.602834087"/>
    <d v="2027-03-11T00:00:00"/>
    <n v="6.6136986301369864"/>
    <n v="4.1522219311981093E-2"/>
    <n v="23129403.552189317"/>
    <n v="1"/>
    <s v="ALTA"/>
    <x v="0"/>
    <n v="23129403.552189317"/>
  </r>
  <r>
    <n v="986"/>
    <d v="2019-05-09T00:00:00"/>
    <d v="2019-04-23T00:00:00"/>
    <s v="JUZGADO 20 LABORAL DEL CIRCUITO DE MEDELLÍN"/>
    <s v="05001310502020190024900"/>
    <s v="2019"/>
    <x v="1"/>
    <s v="MÓNICA MARIA FLÓREZ"/>
    <s v="JULIA FERNANDA  MUÑOZ RINCON"/>
    <n v="215278"/>
    <x v="2"/>
    <s v="RECONOCIMIENTO Y PAGO DE OTRAS PRESTACIONES SALARIALES, SOLCIALES Y SALARIOS"/>
    <s v="ALTO"/>
    <s v="ALTO"/>
    <s v="ALTO"/>
    <s v="ALTO"/>
    <n v="1"/>
    <x v="0"/>
    <n v="7767242"/>
    <n v="1"/>
    <x v="5"/>
    <m/>
    <s v="NO"/>
    <s v="NO"/>
    <s v="8 años"/>
    <s v="ELIANA ROSA BOTERO LONDOÑO"/>
    <n v="41306"/>
    <d v="2013-02-01T00:00:00"/>
    <n v="108663"/>
    <s v="EDUCACION"/>
    <s v="21-6-2019 CONTESTÉ"/>
    <d v="2020-07-31T00:00:00"/>
    <s v="2019-05"/>
    <s v="8"/>
    <s v="2020-06"/>
    <n v="1.0246973838344398"/>
    <n v="7959072.5570089817"/>
    <n v="7959072.5570089817"/>
    <d v="2027-05-07T00:00:00"/>
    <n v="6.7698630136986298"/>
    <n v="4.1522219311981093E-2"/>
    <n v="7661012.6173799438"/>
    <n v="1"/>
    <s v="ALTA"/>
    <x v="0"/>
    <n v="7661012.6173799438"/>
  </r>
  <r>
    <n v="987"/>
    <d v="2019-05-21T00:00:00"/>
    <d v="2019-05-02T00:00:00"/>
    <s v="JUZGADO 3 ADMINISTRATIVO ORAL DE MEDELLIN"/>
    <s v="05001333301320190017300"/>
    <s v="2019"/>
    <x v="0"/>
    <s v="JORGE HUMBERTO CORREA HERRERA"/>
    <s v="JOSÉ FERNANDO HOYOS GARCÍA"/>
    <n v="108325"/>
    <x v="1"/>
    <s v="FALLA EN EL SERVICIO OTRAS CAUSAS"/>
    <s v="BAJO"/>
    <s v="BAJO"/>
    <s v="BAJO"/>
    <s v="BAJO"/>
    <n v="0.05"/>
    <x v="1"/>
    <n v="360000000"/>
    <n v="0"/>
    <x v="5"/>
    <m/>
    <n v="0"/>
    <s v="NO"/>
    <s v="8 años"/>
    <s v="ELIANA ROSA BOTERO LONDOÑO"/>
    <n v="41306"/>
    <d v="2013-02-01T00:00:00"/>
    <n v="108663"/>
    <s v="INFRAESTRUCTURA"/>
    <s v="15-8-2019 CONTESTÉ"/>
    <d v="2020-07-31T00:00:00"/>
    <s v="2019-05"/>
    <s v="8"/>
    <s v="2020-06"/>
    <n v="1.0246973838344398"/>
    <n v="368891058.18039829"/>
    <n v="0"/>
    <d v="2027-05-19T00:00:00"/>
    <n v="6.8027397260273972"/>
    <n v="4.1522219311981093E-2"/>
    <n v="0"/>
    <n v="0.05"/>
    <s v="REMOTA"/>
    <x v="1"/>
    <n v="0"/>
  </r>
  <r>
    <n v="988"/>
    <d v="2019-05-23T00:00:00"/>
    <d v="2019-05-10T00:00:00"/>
    <s v="JUZGADO 36 ADMINISTRATIVO ORAL DE MEDELLIN"/>
    <s v="05001333303620190019200"/>
    <s v="2019"/>
    <x v="0"/>
    <s v="MARIA YOLANDA ECHEVERRI RENDÓN"/>
    <s v="SAID GARCÍA SUA´REZ"/>
    <n v="213727"/>
    <x v="0"/>
    <s v="PENSIÓN DE SOBREVIVIENTES"/>
    <s v="ALTO"/>
    <s v="ALTO"/>
    <s v="ALTO"/>
    <s v="ALTO"/>
    <n v="1"/>
    <x v="0"/>
    <n v="19099305"/>
    <n v="1"/>
    <x v="5"/>
    <m/>
    <s v="NO"/>
    <s v="NO"/>
    <s v="8 años"/>
    <s v="ELIANA ROSA BOTERO LONDOÑO"/>
    <n v="41306"/>
    <d v="2013-02-01T00:00:00"/>
    <n v="108663"/>
    <s v="GESTION HUMANA Y DLLO ORGANIZACIONAL"/>
    <s v="26-8-2019 CONTESTE"/>
    <d v="2020-07-31T00:00:00"/>
    <s v="2019-05"/>
    <s v="8"/>
    <s v="2020-06"/>
    <n v="1.0246973838344398"/>
    <n v="19571007.866556033"/>
    <n v="19571007.866556033"/>
    <d v="2027-05-21T00:00:00"/>
    <n v="6.8082191780821919"/>
    <n v="4.1522219311981093E-2"/>
    <n v="18834018.323696293"/>
    <n v="1"/>
    <s v="ALTA"/>
    <x v="0"/>
    <n v="18834018.323696293"/>
  </r>
  <r>
    <n v="989"/>
    <d v="2019-07-11T00:00:00"/>
    <d v="2019-06-28T00:00:00"/>
    <s v="JUZGADO 36 ADMINISTRATIVO ORAL DE MEDELLIN"/>
    <s v="05001333303620190026600"/>
    <s v="2019"/>
    <x v="0"/>
    <s v="HOLMES ABADIA PALACIOS"/>
    <s v="DIANA CAROLINA ALZATE QUINTERO"/>
    <n v="165819"/>
    <x v="0"/>
    <s v="RECONOCIMIENTO Y PAGO DE OTRAS PRESTACIONES SALARIALES, SOLCIALES Y SALARIOS"/>
    <s v="ALTO"/>
    <s v="ALTO"/>
    <s v="ALTO"/>
    <s v="ALTO"/>
    <n v="1"/>
    <x v="0"/>
    <n v="10571910"/>
    <m/>
    <x v="5"/>
    <m/>
    <s v="NO"/>
    <s v="NO"/>
    <s v="8 años"/>
    <s v="ELIANA ROSA BOTERO LONDOÑO"/>
    <n v="41306"/>
    <d v="2013-02-01T00:00:00"/>
    <n v="108663"/>
    <s v="EDUCACION"/>
    <s v="11-9-2019 CONTESTE"/>
    <d v="2020-07-31T00:00:00"/>
    <s v="2019-07"/>
    <s v="8"/>
    <s v="2020-06"/>
    <n v="1.0197202253740043"/>
    <n v="10780390.447833691"/>
    <n v="0"/>
    <d v="2027-07-09T00:00:00"/>
    <n v="6.9424657534246572"/>
    <n v="4.1522219311981093E-2"/>
    <n v="0"/>
    <n v="1"/>
    <s v="ALTA"/>
    <x v="0"/>
    <n v="0"/>
  </r>
  <r>
    <n v="990"/>
    <d v="2019-07-17T00:00:00"/>
    <d v="2019-04-10T00:00:00"/>
    <s v="JUZGADO 14 LABORAL DEL CIRCUITO DE MEDELLÍN"/>
    <s v="05001310501420190024200"/>
    <s v="2019"/>
    <x v="1"/>
    <s v="JUAN DAVID PIZANO ECHAVARRÍA"/>
    <s v="NATALIA CARO BARRIOS"/>
    <n v="242846"/>
    <x v="2"/>
    <s v="RECONOCIMIENTO Y PAGO DE OTRAS PRESTACIONES SALARIALES, SOLCIALES Y SALARIOS"/>
    <s v="MEDIO   "/>
    <s v="MEDIO   "/>
    <s v="MEDIO   "/>
    <s v="MEDIO   "/>
    <n v="0.5"/>
    <x v="2"/>
    <n v="47579145"/>
    <n v="0.5"/>
    <x v="5"/>
    <m/>
    <s v="NO"/>
    <s v="NO"/>
    <s v="8 años"/>
    <s v="ELIANA ROSA BOTERO LONDOÑO"/>
    <n v="41306"/>
    <d v="2013-02-01T00:00:00"/>
    <n v="108663"/>
    <s v="EDUCACION"/>
    <s v="23-8-2019 CONTESTÉ"/>
    <d v="2020-07-31T00:00:00"/>
    <s v="2019-07"/>
    <s v="8"/>
    <s v="2020-06"/>
    <n v="1.0197202253740043"/>
    <n v="48517416.462502427"/>
    <n v="24258708.231251214"/>
    <d v="2027-07-15T00:00:00"/>
    <n v="6.9589041095890414"/>
    <n v="4.1522219311981093E-2"/>
    <n v="23325368.30808863"/>
    <n v="0.5"/>
    <s v="MEDIA"/>
    <x v="2"/>
    <n v="23325368.30808863"/>
  </r>
  <r>
    <n v="991"/>
    <d v="2019-07-11T00:00:00"/>
    <d v="2019-06-19T00:00:00"/>
    <s v="JUZGADO 28 ADMINISTRATIVO ORAL DE MEDELLIN"/>
    <s v="05001333302820190024100"/>
    <s v="2019"/>
    <x v="0"/>
    <s v="CLAUDIA ELENA AGUIRRE CASTAÑEDA"/>
    <s v="DIANA CAROLINA ALZATE QUINTERO"/>
    <n v="165819"/>
    <x v="0"/>
    <s v="RECONOCIMIENTO Y PAGO DE OTRAS PRESTACIONES SALARIALES, SOLCIALES Y SALARIOS"/>
    <s v="ALTO"/>
    <s v="ALTO"/>
    <s v="ALTO"/>
    <s v="ALTO"/>
    <n v="1"/>
    <x v="0"/>
    <n v="2735834"/>
    <m/>
    <x v="5"/>
    <m/>
    <s v="NO"/>
    <s v="NO"/>
    <s v="8 años"/>
    <s v="ELIANA ROSA BOTERO LONDOÑO"/>
    <n v="41306"/>
    <d v="2013-02-01T00:00:00"/>
    <n v="108663"/>
    <s v="EDUCACION"/>
    <s v="12-9-2019 CONTESTE"/>
    <d v="2020-07-31T00:00:00"/>
    <s v="2019-07"/>
    <s v="8"/>
    <s v="2020-06"/>
    <n v="1.0197202253740043"/>
    <n v="2789785.2630658639"/>
    <n v="0"/>
    <d v="2027-07-09T00:00:00"/>
    <n v="6.9424657534246572"/>
    <n v="4.1522219311981093E-2"/>
    <n v="0"/>
    <n v="1"/>
    <s v="ALTA"/>
    <x v="0"/>
    <n v="0"/>
  </r>
  <r>
    <n v="992"/>
    <d v="2019-08-15T00:00:00"/>
    <d v="2019-08-15T00:00:00"/>
    <s v="JUZGADO 3 ADMINISTRATIVO ORAL DE MEDELLIN"/>
    <s v="05001333300320190035700"/>
    <s v="2019"/>
    <x v="2"/>
    <s v="JUAN DAVID TABORDA Y OTRO"/>
    <s v="A NOMBRE PROPIO"/>
    <m/>
    <x v="11"/>
    <s v="OTRAS"/>
    <s v="BAJO"/>
    <s v="BAJO"/>
    <s v="BAJO"/>
    <s v="BAJO"/>
    <n v="0.05"/>
    <x v="1"/>
    <n v="0"/>
    <m/>
    <x v="14"/>
    <m/>
    <s v="NO"/>
    <s v="NO"/>
    <s v="8 años"/>
    <s v="ELIANA ROSA BOTERO LONDOÑO"/>
    <n v="41306"/>
    <d v="2013-02-01T00:00:00"/>
    <n v="108663"/>
    <s v="DAPARD"/>
    <s v="SENTENCIA DE PRIMERA NIEGA PRETENSIONES DEL 1 DE OCTUBRE DE 2019,SENTENCIA DE 2 DEL 8-11-2019 CONFIRMA YUJJUUUU"/>
    <d v="2020-07-31T00:00:00"/>
    <s v="2019-08"/>
    <s v="8"/>
    <s v="2020-06"/>
    <n v="1.0188294671454916"/>
    <n v="0"/>
    <n v="0"/>
    <d v="2027-08-13T00:00:00"/>
    <n v="7.0383561643835613"/>
    <n v="4.1522219311981093E-2"/>
    <n v="0"/>
    <n v="0.05"/>
    <s v="REMOTA"/>
    <x v="1"/>
    <n v="0"/>
  </r>
  <r>
    <n v="993"/>
    <d v="2019-08-26T00:00:00"/>
    <d v="2019-08-01T00:00:00"/>
    <s v="TRIBUNAL ADMINISTRATIVO DE ANTIOQUIA"/>
    <s v="05001233000020190192700"/>
    <s v="2019"/>
    <x v="0"/>
    <s v="CARMEN YAMINA CARTAGENA HERRERA"/>
    <s v="OLGA LUZ OSPINA BAUTISTA"/>
    <n v="190980"/>
    <x v="0"/>
    <s v="RECONOCIMIENTO Y PAGO DE PENSIÓN"/>
    <s v="ALTO"/>
    <s v="ALTO"/>
    <s v="ALTO"/>
    <s v="ALTO"/>
    <n v="1"/>
    <x v="0"/>
    <n v="45500000"/>
    <m/>
    <x v="5"/>
    <m/>
    <s v="NO"/>
    <s v="NO"/>
    <s v="8 años"/>
    <s v="ELIANA ROSA BOTERO LONDOÑO"/>
    <n v="41306"/>
    <d v="2013-02-01T00:00:00"/>
    <n v="108663"/>
    <s v="GESTION HUMANA Y DLLO ORGANIZACIONAL"/>
    <s v="12-11-2019 CONTESTÉ"/>
    <d v="2020-07-31T00:00:00"/>
    <s v="2019-08"/>
    <s v="8"/>
    <s v="2020-06"/>
    <n v="1.0188294671454916"/>
    <n v="46356740.755119868"/>
    <n v="0"/>
    <d v="2027-08-24T00:00:00"/>
    <n v="7.0684931506849313"/>
    <n v="4.1522219311981093E-2"/>
    <n v="0"/>
    <n v="1"/>
    <s v="ALTA"/>
    <x v="0"/>
    <n v="0"/>
  </r>
  <r>
    <n v="994"/>
    <d v="2019-08-12T00:00:00"/>
    <d v="2019-08-12T00:00:00"/>
    <s v="JUZGADO 11 ADMINISTRATIVO ORAL DE MEDELLIN"/>
    <s v="05001333301120190031600"/>
    <s v="2019"/>
    <x v="0"/>
    <s v="CARLOS  ERNIQUE VEGA MARÍN"/>
    <s v="DIANA CAROLINA ALZATE QUINTERO"/>
    <n v="165819"/>
    <x v="0"/>
    <s v="RECONOCIMIENTO Y PAGO DE OTRAS PRESTACIONES SALARIALES, SOLCIALES Y SALARIOS"/>
    <s v="BAJO"/>
    <s v="BAJO"/>
    <s v="BAJO"/>
    <s v="BAJO"/>
    <n v="0.05"/>
    <x v="1"/>
    <n v="0"/>
    <m/>
    <x v="5"/>
    <m/>
    <s v="NO"/>
    <s v="NO"/>
    <s v="8 años"/>
    <s v="ELIANA ROSA BOTERO LONDOÑO"/>
    <n v="41306"/>
    <d v="2013-02-01T00:00:00"/>
    <n v="108663"/>
    <s v="EDUCACION"/>
    <s v="13-9-2019 SE ENVIARON ANTECEDENTES SOLICITADOS"/>
    <d v="2020-07-31T00:00:00"/>
    <s v="2019-08"/>
    <s v="8"/>
    <s v="2020-06"/>
    <n v="1.0188294671454916"/>
    <n v="0"/>
    <n v="0"/>
    <d v="2027-08-10T00:00:00"/>
    <n v="7.0301369863013701"/>
    <n v="4.1522219311981093E-2"/>
    <n v="0"/>
    <n v="0.05"/>
    <s v="REMOTA"/>
    <x v="1"/>
    <n v="0"/>
  </r>
  <r>
    <n v="995"/>
    <d v="2018-05-04T00:00:00"/>
    <d v="2018-04-30T00:00:00"/>
    <s v="JUZGADO 28 ADMINISTRATIVO ORAL DE MEDELLIN"/>
    <s v="05001333302820180016000"/>
    <s v="2019"/>
    <x v="2"/>
    <s v="JESSICA STEPHENSON PUERTA"/>
    <s v="GUSTAVO ARBOLEDA ALVAREZ"/>
    <n v="113467"/>
    <x v="9"/>
    <s v="VIOLACIÓN DERECHOS COLECTIVOS"/>
    <s v="BAJO"/>
    <s v="BAJO"/>
    <s v="MEDIO   "/>
    <s v="BAJO"/>
    <n v="9.5000000000000001E-2"/>
    <x v="1"/>
    <n v="0"/>
    <n v="0"/>
    <x v="5"/>
    <m/>
    <n v="0"/>
    <s v="NO"/>
    <s v="8 años"/>
    <s v="ELIANA ROSA BOTERO LONDOÑO"/>
    <n v="41306"/>
    <d v="2013-02-01T00:00:00"/>
    <n v="108663"/>
    <s v="EDUCACION"/>
    <m/>
    <d v="2020-07-31T00:00:00"/>
    <s v="2018-05"/>
    <s v="8"/>
    <s v="2020-06"/>
    <n v="0.73891229786794344"/>
    <n v="0"/>
    <n v="0"/>
    <d v="2026-05-02T00:00:00"/>
    <n v="5.7561643835616438"/>
    <n v="4.1522219311981093E-2"/>
    <n v="0"/>
    <n v="9.5000000000000001E-2"/>
    <s v="REMOTA"/>
    <x v="1"/>
    <n v="0"/>
  </r>
  <r>
    <n v="996"/>
    <d v="2019-09-17T00:00:00"/>
    <d v="2017-01-27T00:00:00"/>
    <s v="JUZGADO CIVIL LABORAL DE CAUSASIA"/>
    <s v="05154311200120170000800"/>
    <s v="2019"/>
    <x v="1"/>
    <s v="JUAN CARLOS RAMOS RAMOS"/>
    <s v="JULIA FERNANDA  MUÑOZ RINCON"/>
    <n v="215278"/>
    <x v="2"/>
    <s v="RECONOCIMIENTO Y PAGO DE OTRAS PRESTACIONES SALARIALES, SOLCIALES Y SALARIOS"/>
    <s v="ALTO"/>
    <s v="ALTO"/>
    <s v="ALTO"/>
    <s v="ALTO"/>
    <n v="1"/>
    <x v="0"/>
    <n v="32168027"/>
    <m/>
    <x v="5"/>
    <m/>
    <s v="NO"/>
    <s v="NO"/>
    <s v="8 años"/>
    <s v="ELIANA ROSA BOTERO LONDOÑO"/>
    <n v="41306"/>
    <d v="2013-02-01T00:00:00"/>
    <n v="108663"/>
    <s v="EDUCACION"/>
    <s v="30-9-2019 ENVIADA POR CORREO Y CON LITIGIO LA CONTESTACIÓN."/>
    <d v="2020-07-31T00:00:00"/>
    <s v="2019-09"/>
    <s v="8"/>
    <s v="2020-06"/>
    <n v="1.016560139453806"/>
    <n v="32700734.013073795"/>
    <n v="0"/>
    <d v="2027-09-15T00:00:00"/>
    <n v="7.1287671232876715"/>
    <n v="4.1522219311981093E-2"/>
    <n v="0"/>
    <n v="1"/>
    <s v="ALTA"/>
    <x v="0"/>
    <n v="0"/>
  </r>
  <r>
    <n v="997"/>
    <d v="2019-09-18T00:00:00"/>
    <d v="2019-09-18T00:00:00"/>
    <s v="JUZGADO PRIMERO ADMINISTRATIVO ORAL DE TURBO"/>
    <s v="05837333300120190044700"/>
    <s v="2019"/>
    <x v="0"/>
    <s v="CARLOS ACINDO ROMAÑA MENA"/>
    <s v="DIANA CAROLINA ALZATE QUINTERO"/>
    <n v="165819"/>
    <x v="0"/>
    <s v="RELIQUIDACIÓN DE LA PENSIÓN"/>
    <s v="BAJO"/>
    <s v="BAJO"/>
    <s v="BAJO"/>
    <s v="BAJO"/>
    <n v="0.05"/>
    <x v="1"/>
    <n v="11327412"/>
    <m/>
    <x v="5"/>
    <m/>
    <s v="NO"/>
    <s v="NO"/>
    <s v="8 años"/>
    <s v="ELIANA ROSA BOTERO LONDOÑO"/>
    <n v="41306"/>
    <d v="2013-02-01T00:00:00"/>
    <n v="108663"/>
    <s v="EDUCACION"/>
    <s v="18-12-2019 CONTESTÓ"/>
    <d v="2020-07-31T00:00:00"/>
    <s v="2019-09"/>
    <s v="8"/>
    <s v="2020-06"/>
    <n v="1.016560139453806"/>
    <n v="11514995.522370715"/>
    <n v="0"/>
    <d v="2027-09-16T00:00:00"/>
    <n v="7.1315068493150688"/>
    <n v="4.1522219311981093E-2"/>
    <n v="0"/>
    <n v="0.05"/>
    <s v="REMOTA"/>
    <x v="1"/>
    <n v="0"/>
  </r>
  <r>
    <n v="998"/>
    <d v="2019-09-18T00:00:00"/>
    <d v="2019-09-18T00:00:00"/>
    <s v="JUZGADO PRIMERO ADMINISTRATIVO ORAL DE TURBO"/>
    <s v="05837333300120190045200"/>
    <s v="2019"/>
    <x v="0"/>
    <s v="CARMEN ALICIA GÓMEZ CASTRO"/>
    <s v="DIANA CAROLINA ALZATE QUINTERO"/>
    <n v="165819"/>
    <x v="0"/>
    <s v="RELIQUIDACIÓN DE LA PENSIÓN"/>
    <s v="BAJO"/>
    <s v="BAJO"/>
    <s v="BAJO"/>
    <s v="BAJO"/>
    <n v="0.05"/>
    <x v="1"/>
    <n v="11327412"/>
    <m/>
    <x v="5"/>
    <m/>
    <s v="NO"/>
    <s v="NO"/>
    <s v="8 años"/>
    <s v="ELIANA ROSA BOTERO LONDOÑO"/>
    <n v="41306"/>
    <d v="2013-02-01T00:00:00"/>
    <n v="108663"/>
    <s v="EDUCACION"/>
    <s v="18-12-2019 CONTESTÓ"/>
    <d v="2020-07-31T00:00:00"/>
    <s v="2019-09"/>
    <s v="8"/>
    <s v="2020-06"/>
    <n v="1.016560139453806"/>
    <n v="11514995.522370715"/>
    <n v="0"/>
    <d v="2027-09-16T00:00:00"/>
    <n v="7.1315068493150688"/>
    <n v="4.1522219311981093E-2"/>
    <n v="0"/>
    <n v="0.05"/>
    <s v="REMOTA"/>
    <x v="1"/>
    <n v="0"/>
  </r>
  <r>
    <n v="999"/>
    <d v="2019-09-18T00:00:00"/>
    <d v="2019-09-18T00:00:00"/>
    <s v="JUZGADO PRIMERO ADMINISTRATIVO ORAL DE TURBO"/>
    <s v="05837333300120190046100"/>
    <s v="2019"/>
    <x v="0"/>
    <s v="JOEL DE JESÚS GULFO PACHECO"/>
    <s v="DIANA CAROLINA ALZATE QUINTERO"/>
    <n v="165819"/>
    <x v="0"/>
    <s v="RELIQUIDACIÓN DE LA PENSIÓN"/>
    <s v="BAJO"/>
    <s v="BAJO"/>
    <s v="BAJO"/>
    <s v="BAJO"/>
    <n v="0.05"/>
    <x v="1"/>
    <n v="11327412"/>
    <m/>
    <x v="5"/>
    <m/>
    <s v="NO"/>
    <s v="NO"/>
    <s v="8 años"/>
    <s v="ELIANA ROSA BOTERO LONDOÑO"/>
    <n v="41306"/>
    <d v="2013-02-01T00:00:00"/>
    <n v="108663"/>
    <s v="EDUCACION"/>
    <s v="18-12-2019 CONTESTÓ"/>
    <d v="2020-07-31T00:00:00"/>
    <s v="2019-09"/>
    <s v="8"/>
    <s v="2020-06"/>
    <n v="1.016560139453806"/>
    <n v="11514995.522370715"/>
    <n v="0"/>
    <d v="2027-09-16T00:00:00"/>
    <n v="7.1315068493150688"/>
    <n v="4.1522219311981093E-2"/>
    <n v="0"/>
    <n v="0.05"/>
    <s v="REMOTA"/>
    <x v="1"/>
    <n v="0"/>
  </r>
  <r>
    <n v="1000"/>
    <d v="2019-10-03T00:00:00"/>
    <d v="2019-09-03T00:00:00"/>
    <s v="JUZGADO 32 ADMINISTRATIVO ORAL DE MEDELLIN"/>
    <s v="05001333303220190051900"/>
    <s v="2019"/>
    <x v="0"/>
    <s v="DARIO DE JESÚS ALZATE HOYOS"/>
    <s v="FRANCISCO ALBERTO GIRALDO LUNA"/>
    <n v="122621"/>
    <x v="0"/>
    <s v="INDEMNIZACIÓN SUSTITUTIVA DE LA PENSIÓN"/>
    <s v="ALTO"/>
    <s v="ALTO"/>
    <s v="ALTO"/>
    <s v="ALTO"/>
    <n v="1"/>
    <x v="0"/>
    <n v="0"/>
    <m/>
    <x v="5"/>
    <m/>
    <s v="NO"/>
    <s v="NO"/>
    <s v="8 años"/>
    <s v="ELIANA ROSA BOTERO LONDOÑO"/>
    <n v="41306"/>
    <d v="2013-02-01T00:00:00"/>
    <n v="108663"/>
    <s v="EDUCACION"/>
    <s v="18-12-2019 CONTESTÓ"/>
    <d v="2020-07-31T00:00:00"/>
    <s v="2019-10"/>
    <s v="8"/>
    <s v="2020-06"/>
    <n v="1.0148892971091559"/>
    <n v="0"/>
    <n v="0"/>
    <d v="2027-10-01T00:00:00"/>
    <n v="7.1726027397260275"/>
    <n v="4.1522219311981093E-2"/>
    <n v="0"/>
    <n v="1"/>
    <s v="ALTA"/>
    <x v="0"/>
    <n v="0"/>
  </r>
  <r>
    <n v="1001"/>
    <d v="2019-10-31T00:00:00"/>
    <d v="2019-10-31T00:00:00"/>
    <s v="JUZGADO 19 LABORAL DEL CIRCUITO DE MEDELLIN"/>
    <s v="05001310501920190059000"/>
    <s v="2019"/>
    <x v="1"/>
    <s v="LUIS JAVIER BALVIN HINCAPIE"/>
    <s v="NATALIA CARO BARRIOS"/>
    <n v="242846"/>
    <x v="2"/>
    <s v="RECONOCIMIENTO Y PAGO DE OTRAS PRESTACIONES SALARIALES, SOLCIALES Y SALARIOS"/>
    <s v="ALTO"/>
    <s v="ALTO"/>
    <s v="ALTO"/>
    <s v="ALTO"/>
    <n v="1"/>
    <x v="0"/>
    <n v="5958828"/>
    <m/>
    <x v="5"/>
    <m/>
    <s v="NO"/>
    <s v="NO"/>
    <s v="8 años"/>
    <s v="ELIANA ROSA BOTERO LONDOÑO"/>
    <n v="41306"/>
    <d v="2013-02-01T00:00:00"/>
    <n v="108663"/>
    <s v="EDUCACION"/>
    <s v="18-11-2019 CONTESTÓ"/>
    <d v="2020-07-31T00:00:00"/>
    <s v="2019-10"/>
    <s v="8"/>
    <s v="2020-06"/>
    <n v="1.0148892971091559"/>
    <n v="6047550.7605143571"/>
    <n v="0"/>
    <d v="2027-10-29T00:00:00"/>
    <n v="7.2493150684931509"/>
    <n v="4.1522219311981093E-2"/>
    <n v="0"/>
    <n v="1"/>
    <s v="ALTA"/>
    <x v="0"/>
    <n v="0"/>
  </r>
  <r>
    <n v="1002"/>
    <d v="2019-10-22T00:00:00"/>
    <d v="2019-10-22T00:00:00"/>
    <s v="JUZGADO 33 ADMINISTRATIVO ORAL DE MEDELLIN"/>
    <s v="05001333303320190043600"/>
    <s v="2019"/>
    <x v="0"/>
    <s v="JOSE HILDEBRANDO CARDONA ACEVEDO"/>
    <s v="DIANA CAROLINA ALZATE QUINTERO"/>
    <n v="165819"/>
    <x v="0"/>
    <s v="RECONOCIMIENTO Y PAGO DE OTRAS PRESTACIONES SALARIALES, SOLCIALES Y SALARIOS"/>
    <s v="ALTO"/>
    <s v="ALTO"/>
    <s v="ALTO"/>
    <s v="ALTO"/>
    <n v="1"/>
    <x v="0"/>
    <n v="8864808"/>
    <m/>
    <x v="5"/>
    <m/>
    <s v="NO"/>
    <s v="NO"/>
    <s v="8 años"/>
    <s v="ELIANA ROSA BOTERO LONDOÑO"/>
    <n v="41306"/>
    <d v="2013-02-01T00:00:00"/>
    <n v="108663"/>
    <s v="EDUCACION"/>
    <s v="31-1-2020 CONTESTÓ"/>
    <d v="2020-07-31T00:00:00"/>
    <s v="2019-10"/>
    <s v="8"/>
    <s v="2020-06"/>
    <n v="1.0148892971091559"/>
    <n v="8996798.7601276226"/>
    <n v="0"/>
    <d v="2027-10-20T00:00:00"/>
    <n v="7.2246575342465755"/>
    <n v="4.1522219311981093E-2"/>
    <n v="0"/>
    <n v="1"/>
    <s v="ALTA"/>
    <x v="0"/>
    <n v="0"/>
  </r>
  <r>
    <n v="1003"/>
    <d v="2019-12-06T00:00:00"/>
    <d v="2019-12-06T00:00:00"/>
    <s v="JUZGADO 3 ADMINISTRATIVO ORAL DE MEDELLIN"/>
    <s v="05001333300320190047100"/>
    <s v="2019"/>
    <x v="0"/>
    <s v="CONSORCIO MEGAOBRAS 7169"/>
    <s v="JORGE ANDRES VELASQUEZ VILLEGAS"/>
    <n v="320758"/>
    <x v="6"/>
    <s v="EQUILIBRIO ECONOMICO"/>
    <s v="BAJO"/>
    <s v="BAJO"/>
    <s v="BAJO"/>
    <s v="BAJO"/>
    <n v="0.05"/>
    <x v="1"/>
    <n v="213782025"/>
    <m/>
    <x v="5"/>
    <m/>
    <s v="NO"/>
    <s v="NO"/>
    <s v="8 años"/>
    <s v="ELIANA ROSA BOTERO LONDOÑO"/>
    <n v="41306"/>
    <d v="2013-02-01T00:00:00"/>
    <n v="108663"/>
    <s v="INFRAESTRUCTURA"/>
    <s v="10-3-2020 SE CONTESTÓ"/>
    <d v="2020-07-31T00:00:00"/>
    <s v="2019-12"/>
    <s v="8"/>
    <s v="2020-06"/>
    <n v="1.011271676300578"/>
    <n v="216191706.78468207"/>
    <n v="0"/>
    <d v="2027-12-04T00:00:00"/>
    <n v="7.3479452054794523"/>
    <n v="4.1522219311981093E-2"/>
    <n v="0"/>
    <n v="0.05"/>
    <s v="REMOTA"/>
    <x v="1"/>
    <n v="0"/>
  </r>
  <r>
    <n v="1004"/>
    <d v="2020-01-20T00:00:00"/>
    <d v="2020-01-01T00:00:00"/>
    <s v="JUZGADO 9 ADMINISTRATIVO ORAL DE MEDELLIN"/>
    <s v="05001333300920200001100"/>
    <s v="2020"/>
    <x v="0"/>
    <s v="PATRICIA EUGENIA SALDARRIAGA Y OTROS"/>
    <s v="JOSE LUIS VIVEROS ABISAMBRA "/>
    <n v="22592"/>
    <x v="1"/>
    <s v="FALLA EN EL SERVICIO OTRAS CAUSAS"/>
    <s v="BAJO"/>
    <s v="BAJO"/>
    <s v="BAJO"/>
    <s v="BAJO"/>
    <n v="0.05"/>
    <x v="1"/>
    <m/>
    <m/>
    <x v="10"/>
    <m/>
    <s v="NO"/>
    <s v="NO"/>
    <s v="8 años"/>
    <s v="ELIANA ROSA BOTERO LONDOÑO"/>
    <n v="41306"/>
    <d v="2013-02-01T00:00:00"/>
    <n v="108663"/>
    <s v="INFRAESTRUCTURA"/>
    <m/>
    <d v="2020-07-31T00:00:00"/>
    <s v="2020-01"/>
    <s v="8"/>
    <s v="2020-06"/>
    <n v="1.0070030698388335"/>
    <n v="0"/>
    <n v="0"/>
    <d v="2028-01-18T00:00:00"/>
    <n v="7.4712328767123291"/>
    <n v="4.1522219311981093E-2"/>
    <n v="0"/>
    <n v="0.05"/>
    <s v="REMOTA"/>
    <x v="1"/>
    <n v="0"/>
  </r>
  <r>
    <n v="1005"/>
    <d v="2020-02-24T00:00:00"/>
    <d v="2019-12-12T00:00:00"/>
    <s v="JUZGADO 9 ADMINISTRATIVO ORAL DE MEDELLIN"/>
    <s v="05001333300920190050500"/>
    <s v="2019"/>
    <x v="0"/>
    <s v="CERVECERIA UNIÓN S.A"/>
    <s v="DANIELA PEREZ AMAYA"/>
    <n v="250160"/>
    <x v="3"/>
    <s v="OTRAS"/>
    <s v="BAJO"/>
    <s v="BAJO"/>
    <s v="BAJO"/>
    <s v="BAJO"/>
    <n v="0.05"/>
    <x v="1"/>
    <m/>
    <m/>
    <x v="10"/>
    <m/>
    <s v="NO"/>
    <s v="NO"/>
    <s v="8 años"/>
    <s v="ELIANA ROSA BOTERO LONDOÑO"/>
    <n v="41306"/>
    <d v="2013-02-01T00:00:00"/>
    <n v="108663"/>
    <s v="HACIENDA"/>
    <m/>
    <d v="2020-07-31T00:00:00"/>
    <s v="2020-02"/>
    <s v="8"/>
    <s v="2020-06"/>
    <n v="1.0002858776443682"/>
    <n v="0"/>
    <n v="0"/>
    <d v="2028-02-22T00:00:00"/>
    <n v="7.5671232876712331"/>
    <n v="4.1522219311981093E-2"/>
    <n v="0"/>
    <n v="0.05"/>
    <s v="REMOTA"/>
    <x v="1"/>
    <n v="0"/>
  </r>
  <r>
    <n v="1006"/>
    <d v="2008-10-07T00:00:00"/>
    <d v="2008-09-28T00:00:00"/>
    <s v="Juzgado 19 Administrativo del Circuito"/>
    <s v="05001333101920080027500"/>
    <s v="2019"/>
    <x v="0"/>
    <s v="LA PREVISORA"/>
    <s v="OLGA PATRICIA LOPEZ SIERRA"/>
    <n v="72848"/>
    <x v="3"/>
    <s v="FALLO DE RESPONSABILIDAD FISCAL"/>
    <s v="BAJO"/>
    <s v="BAJO"/>
    <s v="BAJO"/>
    <s v="BAJO"/>
    <n v="0.05"/>
    <x v="1"/>
    <n v="13500000"/>
    <n v="0"/>
    <x v="1"/>
    <m/>
    <s v="NA"/>
    <s v="NA"/>
    <s v="14 AÑOS"/>
    <s v="MARIO DE JESUS DUQUE GIRALDO"/>
    <s v="Resolución No 052117"/>
    <d v="2012-06-04T00:00:00"/>
    <n v="67274"/>
    <s v="CONTRALORIA DEPARTAMENTAL"/>
    <s v="Esta a despacho para sentencia deSEGUNDA instancia."/>
    <d v="2020-07-31T00:00:00"/>
    <s v="2008-10"/>
    <s v="14"/>
    <s v="2020-06"/>
    <n v="1.0572843872606388"/>
    <n v="14273339.228018623"/>
    <n v="0"/>
    <d v="2022-10-04T00:00:00"/>
    <n v="2.1780821917808217"/>
    <n v="4.1522219311981093E-2"/>
    <n v="0"/>
    <n v="0.05"/>
    <s v="REMOTA"/>
    <x v="1"/>
    <n v="0"/>
  </r>
  <r>
    <n v="1007"/>
    <d v="2010-03-11T00:00:00"/>
    <d v="2010-02-10T00:00:00"/>
    <s v="Juzgado 6° Laboral del Circuito"/>
    <s v="05001310500620100013501"/>
    <s v="2019"/>
    <x v="1"/>
    <s v="JOHN JAIRO GAVIRIA CASTRO"/>
    <s v="LEON OVIDIO MEDINA PEREZ"/>
    <n v="22067"/>
    <x v="2"/>
    <s v="RECONOCIMIENTO Y PAGO DE PENSIÓN"/>
    <s v="BAJO"/>
    <s v="BAJO"/>
    <s v="BAJO"/>
    <s v="BAJO"/>
    <n v="0.05"/>
    <x v="1"/>
    <n v="5300000"/>
    <n v="0"/>
    <x v="1"/>
    <m/>
    <s v="NA"/>
    <s v="NA"/>
    <s v="12 AÑOS"/>
    <s v="MARIO DE JESUS DUQUE GIRALDO"/>
    <s v="Resolución No 052117"/>
    <d v="2012-06-04T00:00:00"/>
    <n v="67274"/>
    <s v="INFRAESTRUCTURA"/>
    <s v="COSTAS Y ARCHIVO"/>
    <d v="2020-07-31T00:00:00"/>
    <s v="2010-03"/>
    <s v="12"/>
    <s v="2020-06"/>
    <n v="1.0111502213780335"/>
    <n v="5359096.1733035771"/>
    <n v="0"/>
    <d v="2022-03-08T00:00:00"/>
    <n v="1.6027397260273972"/>
    <n v="4.1522219311981093E-2"/>
    <n v="0"/>
    <n v="0.05"/>
    <s v="REMOTA"/>
    <x v="1"/>
    <n v="0"/>
  </r>
  <r>
    <n v="1008"/>
    <d v="2009-05-05T00:00:00"/>
    <d v="2009-02-04T00:00:00"/>
    <s v="Tribunal Administrativo de Antioquia"/>
    <s v="05001233100020090016900"/>
    <s v="2019"/>
    <x v="0"/>
    <s v="EQUIPOS Y CONSTRUCCIONES VAREGO LTDA"/>
    <s v="DAVID YAYA NARVAEZ"/>
    <n v="148647"/>
    <x v="6"/>
    <s v="EQUILIBRIO ECONOMICO"/>
    <s v="MEDIO   "/>
    <s v="MEDIO   "/>
    <s v="MEDIO   "/>
    <s v="MEDIO   "/>
    <n v="0.5"/>
    <x v="2"/>
    <n v="1850000000"/>
    <n v="0.8"/>
    <x v="3"/>
    <m/>
    <s v="NA"/>
    <s v="NA"/>
    <s v="15 AÑOS"/>
    <s v="MARIO DE JESUS DUQUE GIRALDO"/>
    <s v="Resolución No 052117"/>
    <d v="2012-06-04T00:00:00"/>
    <n v="67274"/>
    <s v="INFRAESTRUCTURA"/>
    <s v="ALEGATOS DE CONCLUSIÓN EN SEGUNDA."/>
    <d v="2020-07-31T00:00:00"/>
    <s v="2009-05"/>
    <s v="15"/>
    <s v="2020-06"/>
    <n v="1.0263090918578315"/>
    <n v="1898671819.9369884"/>
    <n v="1518937455.9495907"/>
    <d v="2024-05-01T00:00:00"/>
    <n v="3.7534246575342465"/>
    <n v="4.1522219311981093E-2"/>
    <n v="1487131860.0516846"/>
    <n v="0.5"/>
    <s v="MEDIA"/>
    <x v="2"/>
    <n v="1487131860.0516846"/>
  </r>
  <r>
    <n v="1009"/>
    <d v="2012-06-04T00:00:00"/>
    <d v="2012-05-10T00:00:00"/>
    <s v="Juzgado 5° Administrativo"/>
    <s v="05001333100520120032000"/>
    <s v="2019"/>
    <x v="0"/>
    <s v="ROBERTO VILLA CARVAJAL Y OTROS"/>
    <s v="OSCAR DARIO VILLEGAS"/>
    <n v="66848"/>
    <x v="1"/>
    <s v="FALLA EN EL SERVICIO DE SALUD"/>
    <s v="BAJO"/>
    <s v="BAJO"/>
    <s v="BAJO"/>
    <s v="BAJO"/>
    <n v="0.05"/>
    <x v="1"/>
    <n v="566700000"/>
    <n v="0"/>
    <x v="3"/>
    <m/>
    <s v="NA"/>
    <s v="NA"/>
    <n v="9"/>
    <s v="MARIO DE JESUS DUQUE GIRALDO"/>
    <s v="Resolución No 052117"/>
    <d v="2012-06-04T00:00:00"/>
    <n v="67274"/>
    <s v="EDUCACION"/>
    <s v="A DESPACHO PARA SENTENCIA SEGUNDA INSTANCIA"/>
    <d v="2020-07-31T00:00:00"/>
    <s v="2012-06"/>
    <s v="9"/>
    <s v="2020-06"/>
    <n v="0.94273317611953134"/>
    <n v="534246890.90693843"/>
    <n v="0"/>
    <d v="2021-06-02T00:00:00"/>
    <n v="0.83835616438356164"/>
    <n v="4.1522219311981093E-2"/>
    <n v="0"/>
    <n v="0.05"/>
    <s v="REMOTA"/>
    <x v="1"/>
    <n v="0"/>
  </r>
  <r>
    <n v="1010"/>
    <d v="2012-10-16T00:00:00"/>
    <d v="2012-04-01T00:00:00"/>
    <s v="Tribunal Administrativo de Antioquia"/>
    <s v="05001233300020120050300"/>
    <s v="2019"/>
    <x v="0"/>
    <s v="FRANCISCO ERNESTO GALLEGO SALDARRIAGA"/>
    <s v="OSWALDO ARTURO OSPINA ZAPATA"/>
    <n v="158142"/>
    <x v="3"/>
    <s v="ADJUDICACIÓN"/>
    <s v="BAJO"/>
    <s v="BAJO"/>
    <s v="BAJO"/>
    <s v="BAJO"/>
    <n v="0.05"/>
    <x v="1"/>
    <n v="0"/>
    <n v="0"/>
    <x v="7"/>
    <m/>
    <s v="NA"/>
    <s v="NA"/>
    <n v="11"/>
    <s v="MARIO DE JESUS DUQUE GIRALDO"/>
    <s v="Resolución No 052117"/>
    <d v="2012-06-04T00:00:00"/>
    <n v="67274"/>
    <s v="PLANEACION"/>
    <s v="A DESPACHO PARA SENTENCIA SEGUNDA INSTANCIA"/>
    <d v="2020-07-31T00:00:00"/>
    <s v="2012-10"/>
    <s v="11"/>
    <s v="2020-06"/>
    <n v="0.93832612220277778"/>
    <n v="0"/>
    <n v="0"/>
    <d v="2023-10-14T00:00:00"/>
    <n v="3.2054794520547945"/>
    <n v="4.1522219311981093E-2"/>
    <n v="0"/>
    <n v="0.05"/>
    <s v="REMOTA"/>
    <x v="1"/>
    <n v="0"/>
  </r>
  <r>
    <n v="1011"/>
    <d v="2010-04-06T00:00:00"/>
    <d v="2010-01-23T00:00:00"/>
    <s v="Juzgado 14 Laboral del Circuito"/>
    <s v="05001310501420100062001"/>
    <s v="2019"/>
    <x v="1"/>
    <s v="PABLO ENRIQUE GOMEZ ZULUAGA, FABIO DE JESUS QUINTERO RAMIREZ, JULIO DANIEL POMAREDA ARIAS, LUIS EDUARDO MARIN CARDONA, LUIS CARLOS NOREÑAMUÑOZ, OBED DE JESUS LONDOÑO ZAPATA, ELKINDUERDO HINCAPIE VASQUEZ, JAIRO HUMBERTO BERMUDEZ OSPINA, LUIS FERNANDO RAMIREZ RESTREPO, JOSE MANUEL PALACIO MEJIA, EDGAR GALLO VELEZ, IVAN DARIO CARRILLO CRESPO, HERNAN ARRUBLA HENAO, ALBERDY DE JESUS SEPULVEDA URREGO, CRISTOBAL MORENO GARCIA."/>
    <s v="GLORIA CECILIA GALLEGO C."/>
    <n v="15803"/>
    <x v="2"/>
    <s v="FUERO SINDICAL"/>
    <s v="BAJO"/>
    <s v="BAJO"/>
    <s v="BAJO"/>
    <s v="BAJO"/>
    <n v="0.05"/>
    <x v="1"/>
    <n v="3580000"/>
    <n v="0"/>
    <x v="13"/>
    <m/>
    <s v="NA"/>
    <s v="NA"/>
    <s v="12 AÑOS"/>
    <s v="MARIO DE JESUS DUQUE GIRALDO"/>
    <s v="Resolución No 052117"/>
    <d v="2012-06-04T00:00:00"/>
    <n v="67274"/>
    <s v="INFRAESTRUCTURA"/>
    <s v="Corte Suprema de Justicia. A despacho para sentencia."/>
    <d v="2020-07-31T00:00:00"/>
    <s v="2010-04"/>
    <s v="12"/>
    <s v="2020-06"/>
    <n v="1.006516081748053"/>
    <n v="3603327.5726580294"/>
    <n v="0"/>
    <d v="2022-04-03T00:00:00"/>
    <n v="1.6739726027397259"/>
    <n v="4.1522219311981093E-2"/>
    <n v="0"/>
    <n v="0.05"/>
    <s v="REMOTA"/>
    <x v="1"/>
    <n v="0"/>
  </r>
  <r>
    <n v="1012"/>
    <d v="2010-09-23T00:00:00"/>
    <d v="2010-07-26T00:00:00"/>
    <s v="Juzgado 12 Laboral del Circuito"/>
    <s v="0500131050122010070500"/>
    <s v="2019"/>
    <x v="1"/>
    <s v="GUILLERMO ANTONIO MACHADO"/>
    <s v="LEON OVIDIO MEDINA PEREZ"/>
    <n v="22067"/>
    <x v="2"/>
    <s v="RELIQUIDACIÓN DE LA PENSIÓN"/>
    <s v="BAJO"/>
    <s v="BAJO"/>
    <s v="BAJO"/>
    <s v="BAJO"/>
    <n v="0.05"/>
    <x v="1"/>
    <n v="0"/>
    <n v="0"/>
    <x v="13"/>
    <m/>
    <s v="NA"/>
    <s v="NA"/>
    <s v="12 AÑOS"/>
    <s v="MARIO DE JESUS DUQUE GIRALDO"/>
    <s v="Resolución No 052117"/>
    <d v="2012-06-04T00:00:00"/>
    <n v="67274"/>
    <s v="INFRAESTRUCTURA"/>
    <s v="Casación - Corte Suprema de Justicia"/>
    <d v="2020-07-31T00:00:00"/>
    <s v="2010-09"/>
    <s v="12"/>
    <s v="2020-06"/>
    <n v="1.0049969324472023"/>
    <n v="0"/>
    <n v="0"/>
    <d v="2022-09-20T00:00:00"/>
    <n v="2.1397260273972605"/>
    <n v="4.1522219311981093E-2"/>
    <n v="0"/>
    <n v="0.05"/>
    <s v="REMOTA"/>
    <x v="1"/>
    <n v="0"/>
  </r>
  <r>
    <n v="1013"/>
    <d v="2013-06-20T00:00:00"/>
    <d v="2013-05-09T00:00:00"/>
    <s v="Juzgado 28 Administrativo"/>
    <s v="05001333302820130043400"/>
    <s v="2019"/>
    <x v="0"/>
    <s v="RAMIRO LUIS YEPES SEPULVEDA"/>
    <s v="LUZ ELENA GALLEGO C."/>
    <n v="39931"/>
    <x v="0"/>
    <s v="RELIQUIDACIÓN DE LA PENSIÓN"/>
    <s v="BAJO"/>
    <s v="BAJO"/>
    <s v="BAJO"/>
    <s v="BAJO"/>
    <n v="0.05"/>
    <x v="1"/>
    <n v="19387367"/>
    <n v="0"/>
    <x v="1"/>
    <m/>
    <s v="NA"/>
    <s v="NA"/>
    <s v="8 AÑOS"/>
    <s v="MARIO DE JESUS DUQUE GIRALDO"/>
    <s v="Resolución No 052117"/>
    <d v="2012-06-04T00:00:00"/>
    <n v="67274"/>
    <s v="GESTION HUMANA Y DLLO ORGANIZACIONAL"/>
    <s v="Sentencia de SEGUNDA INSTANCIA"/>
    <d v="2020-07-31T00:00:00"/>
    <s v="2013-06"/>
    <s v="8"/>
    <s v="2020-06"/>
    <n v="0.92284387796387113"/>
    <n v="17891512.945788782"/>
    <n v="0"/>
    <d v="2021-06-18T00:00:00"/>
    <n v="0.88219178082191785"/>
    <n v="4.1522219311981093E-2"/>
    <n v="0"/>
    <n v="0.05"/>
    <s v="REMOTA"/>
    <x v="1"/>
    <n v="0"/>
  </r>
  <r>
    <n v="1014"/>
    <d v="2013-06-21T00:00:00"/>
    <d v="2013-07-01T00:00:00"/>
    <s v="Tribunal Administrativo de Antioquia"/>
    <s v="05001233300020130085800"/>
    <s v="2019"/>
    <x v="0"/>
    <s v="SODIMAC COLOMBIA S.A."/>
    <s v="MARIA EUGENIA SANCHEZ ESTRADA"/>
    <n v="16222"/>
    <x v="3"/>
    <s v="IMPUESTOS"/>
    <s v="ALTO"/>
    <s v="ALTO"/>
    <s v="ALTO"/>
    <s v="ALTO"/>
    <n v="1"/>
    <x v="0"/>
    <n v="319352485"/>
    <n v="1"/>
    <x v="4"/>
    <m/>
    <s v="NA"/>
    <s v="NA"/>
    <s v=" 8 AÑOS"/>
    <s v="MARIO DE JESUS DUQUE GIRALDO"/>
    <s v="Resolución No 052117"/>
    <d v="2012-06-04T00:00:00"/>
    <n v="67274"/>
    <s v="HACIENDA"/>
    <s v="Por recurso de Apelación se encuentra en el Consejo de Estado."/>
    <d v="2020-07-31T00:00:00"/>
    <s v="2013-06"/>
    <s v="8"/>
    <s v="2020-06"/>
    <n v="0.92284387796387113"/>
    <n v="294712485.69479901"/>
    <n v="294712485.69479901"/>
    <d v="2021-06-19T00:00:00"/>
    <n v="0.8849315068493151"/>
    <n v="4.1522219311981093E-2"/>
    <n v="293245762.04733956"/>
    <n v="1"/>
    <s v="ALTA"/>
    <x v="0"/>
    <n v="293245762.04733956"/>
  </r>
  <r>
    <n v="1015"/>
    <d v="2013-10-15T00:00:00"/>
    <d v="2013-09-16T00:00:00"/>
    <s v="Juzgado 16 Administrativo"/>
    <s v="05001333301620130090500"/>
    <s v="2019"/>
    <x v="0"/>
    <s v="OLINDA MARIA MARTINEZ GORDON Y OTRO."/>
    <s v="LEANDRO ANDRES CARVAJAL VELASQUEZ"/>
    <n v="152192"/>
    <x v="1"/>
    <s v="FALLA EN EL SERVICIO OTRAS CAUSAS"/>
    <s v="MEDIO   "/>
    <s v="MEDIO   "/>
    <s v="MEDIO   "/>
    <s v="MEDIO   "/>
    <n v="0.5"/>
    <x v="2"/>
    <n v="35951194"/>
    <n v="0.8"/>
    <x v="3"/>
    <m/>
    <s v="NA"/>
    <s v="NA"/>
    <s v=" 8 AÑOS"/>
    <s v="MARIO DE JESUS DUQUE GIRALDO"/>
    <s v="Resolución No 052117"/>
    <d v="2012-06-04T00:00:00"/>
    <n v="67274"/>
    <s v="INFRAESTRUCTURA"/>
    <s v="A despacho para sentencia de SEGUNDA instancia."/>
    <d v="2020-07-31T00:00:00"/>
    <s v="2013-10"/>
    <s v="8"/>
    <s v="2020-06"/>
    <n v="0.92136104081409098"/>
    <n v="33124029.522349302"/>
    <n v="26499223.617879443"/>
    <d v="2021-10-13T00:00:00"/>
    <n v="1.2027397260273973"/>
    <n v="4.1522219311981093E-2"/>
    <n v="26320139.857543286"/>
    <n v="0.5"/>
    <s v="MEDIA"/>
    <x v="2"/>
    <n v="26320139.857543286"/>
  </r>
  <r>
    <n v="1016"/>
    <d v="2014-01-22T00:00:00"/>
    <d v="2013-12-10T00:00:00"/>
    <s v="Tribunal Administrativo de Antioquia"/>
    <s v="05001233300020130144600"/>
    <s v="2019"/>
    <x v="0"/>
    <s v="BEATRIZ ELENA DUQUEGONZALEZ"/>
    <s v="NATALIA BEDOYA SIERRA"/>
    <n v="191628"/>
    <x v="1"/>
    <s v="FALLA EN EL SERVICIO OTRAS CAUSAS"/>
    <s v="BAJO"/>
    <s v="BAJO"/>
    <s v="BAJO"/>
    <s v="BAJO"/>
    <n v="0.05"/>
    <x v="1"/>
    <n v="180000000"/>
    <n v="0"/>
    <x v="1"/>
    <m/>
    <s v="NA"/>
    <s v="NA"/>
    <s v="8 AÑOS"/>
    <s v="MARIO DE JESUS DUQUE GIRALDO"/>
    <s v="Resolución No 052117"/>
    <d v="2012-06-04T00:00:00"/>
    <n v="67274"/>
    <s v="DAPARD"/>
    <s v="Se le declaro al Departamento de Antioquia la Falta de Legitimación en la causa por pasiva. Se encuentra en segunda instancia ante el Consejo de Estado por recurso de Apelación."/>
    <d v="2020-07-31T00:00:00"/>
    <s v="2014-01"/>
    <s v="8"/>
    <s v="2020-06"/>
    <n v="0.9164741666388736"/>
    <n v="164965349.99499723"/>
    <n v="0"/>
    <d v="2022-01-20T00:00:00"/>
    <n v="1.473972602739726"/>
    <n v="4.1522219311981093E-2"/>
    <n v="0"/>
    <n v="0.05"/>
    <s v="REMOTA"/>
    <x v="1"/>
    <n v="0"/>
  </r>
  <r>
    <n v="1017"/>
    <d v="2013-07-11T00:00:00"/>
    <d v="2013-06-12T00:00:00"/>
    <s v="Juzgado 28 Administrativo"/>
    <s v="05001333302820120036600"/>
    <s v="2019"/>
    <x v="0"/>
    <s v="NURY EUCARIS CARVAJAL LOPEZ"/>
    <s v="SILVIA ELENA VALENCIA DUQUE"/>
    <n v="147340"/>
    <x v="0"/>
    <s v="DECLARATORIA DE INSUBSISTENCIA"/>
    <s v="BAJO"/>
    <s v="BAJO"/>
    <s v="BAJO"/>
    <s v="BAJO"/>
    <n v="0.05"/>
    <x v="1"/>
    <n v="15256802"/>
    <n v="0"/>
    <x v="18"/>
    <m/>
    <s v="NA"/>
    <s v="NA"/>
    <s v="14 AÑOS"/>
    <s v="MARIO DE JESUS DUQUE GIRALDO"/>
    <s v="Resolución No 052117"/>
    <d v="2012-06-04T00:00:00"/>
    <n v="67274"/>
    <s v="GESTION HUMANA Y DLLO ORGANIZACIONAL"/>
    <s v="SENTENCIA SEGUNDA INSTANCIA"/>
    <d v="2020-07-31T00:00:00"/>
    <s v="2013-07"/>
    <s v="14"/>
    <s v="2020-06"/>
    <n v="0.92242982903087822"/>
    <n v="14073329.260417961"/>
    <n v="0"/>
    <d v="2027-07-08T00:00:00"/>
    <n v="6.9397260273972599"/>
    <n v="4.1522219311981093E-2"/>
    <n v="0"/>
    <n v="0.05"/>
    <s v="REMOTA"/>
    <x v="1"/>
    <n v="0"/>
  </r>
  <r>
    <n v="1018"/>
    <d v="2014-02-03T00:00:00"/>
    <d v="2014-01-24T00:00:00"/>
    <s v="Tribunal Administrativo de Antioquia"/>
    <s v="05001233300020140013000"/>
    <s v="2019"/>
    <x v="0"/>
    <s v="ANA JOVINA ARISMENDY JARAMILLO"/>
    <s v="JOSE DE JESUS DIAZ MONCADA"/>
    <n v="83843"/>
    <x v="3"/>
    <s v="OTRAS"/>
    <s v="BAJO"/>
    <s v="BAJO"/>
    <s v="BAJO"/>
    <s v="BAJO"/>
    <n v="0.05"/>
    <x v="1"/>
    <n v="76217680"/>
    <n v="0"/>
    <x v="3"/>
    <m/>
    <s v="NA"/>
    <s v="NA"/>
    <s v="9 AÑOS"/>
    <s v="MARIO DE JESUS DUQUE GIRALDO"/>
    <s v="Resolución No 052117"/>
    <d v="2012-06-04T00:00:00"/>
    <n v="67274"/>
    <s v="GESTION HUMANA Y DLLO ORGANIZACIONAL"/>
    <s v="Audiencia inicial. El Tribunal Administrativo declaro falta de competencia., lo remite a los Juzgados Administrativos."/>
    <d v="2020-07-31T00:00:00"/>
    <s v="2014-02"/>
    <s v="9"/>
    <s v="2020-06"/>
    <n v="0.91072959452734203"/>
    <n v="69413696.802214712"/>
    <n v="0"/>
    <d v="2023-02-01T00:00:00"/>
    <n v="2.506849315068493"/>
    <n v="4.1522219311981093E-2"/>
    <n v="0"/>
    <n v="0.05"/>
    <s v="REMOTA"/>
    <x v="1"/>
    <n v="0"/>
  </r>
  <r>
    <n v="1019"/>
    <d v="2014-03-27T00:00:00"/>
    <d v="2014-02-21T00:00:00"/>
    <s v="Tribunal Administrativo de Antioquia"/>
    <s v="05001233300020140027200"/>
    <s v="2019"/>
    <x v="0"/>
    <s v="DIANA PATRICIA URIBE LOAIZA"/>
    <s v="HUMBERTO DE JESUS QUINTERO HOYOS"/>
    <n v="18085"/>
    <x v="3"/>
    <s v="DECLARATORIA DE INSUBSISTENCIA"/>
    <s v="MEDIO   "/>
    <s v="ALTO"/>
    <s v="MEDIO   "/>
    <s v="MEDIO   "/>
    <n v="0.67499999999999993"/>
    <x v="0"/>
    <n v="12000000"/>
    <n v="0.8"/>
    <x v="4"/>
    <m/>
    <s v="NA"/>
    <s v="NA"/>
    <s v=" 9 AÑOS"/>
    <s v="MARIO DE JESUS DUQUE GIRALDO"/>
    <s v="Resolución No 052117"/>
    <d v="2012-06-04T00:00:00"/>
    <n v="67274"/>
    <s v="CONTROL INTERNO"/>
    <s v="Se encuentra este proceso en apelación ante el Consejo de Estado."/>
    <d v="2020-07-31T00:00:00"/>
    <s v="2014-03"/>
    <s v="9"/>
    <s v="2020-06"/>
    <n v="0.90715368066565749"/>
    <n v="10885844.167987891"/>
    <n v="8708675.3343903124"/>
    <d v="2023-03-25T00:00:00"/>
    <n v="2.6493150684931508"/>
    <n v="4.1522219311981093E-2"/>
    <n v="8579562.5299212616"/>
    <n v="0.67499999999999993"/>
    <s v="ALTA"/>
    <x v="0"/>
    <n v="8579562.5299212616"/>
  </r>
  <r>
    <n v="1020"/>
    <d v="2014-04-28T00:00:00"/>
    <d v="2014-03-14T00:00:00"/>
    <s v="Juagado 9° Administrativo"/>
    <s v="05001333300920140031300"/>
    <s v="2019"/>
    <x v="0"/>
    <s v="ERNESTO TOBON Y OTROS."/>
    <s v="NATALIA BEDOYA SIERRA"/>
    <n v="191628"/>
    <x v="1"/>
    <s v="FALLA EN EL SERVICIO OTRAS CAUSAS"/>
    <s v="MEDIO   "/>
    <s v="MEDIO   "/>
    <s v="MEDIO   "/>
    <s v="MEDIO   "/>
    <n v="0.5"/>
    <x v="2"/>
    <n v="276730059"/>
    <n v="0.8"/>
    <x v="1"/>
    <m/>
    <s v="NA"/>
    <s v="NA"/>
    <s v="8 AÑOS"/>
    <s v="MARIO DE JESUS DUQUE GIRALDO"/>
    <s v="Resolución No 052117"/>
    <d v="2012-06-04T00:00:00"/>
    <n v="67274"/>
    <s v="INFRAESTRUCTURA"/>
    <s v="Se encuentra en Apelación."/>
    <d v="2020-07-31T00:00:00"/>
    <s v="2014-04"/>
    <s v="8"/>
    <s v="2020-06"/>
    <n v="0.90302046279467518"/>
    <n v="249892905.94737777"/>
    <n v="199914324.75790223"/>
    <d v="2022-04-26T00:00:00"/>
    <n v="1.736986301369863"/>
    <n v="4.1522219311981093E-2"/>
    <n v="197966102.28779075"/>
    <n v="0.5"/>
    <s v="MEDIA"/>
    <x v="2"/>
    <n v="197966102.28779075"/>
  </r>
  <r>
    <n v="1021"/>
    <d v="2013-10-22T00:00:00"/>
    <d v="2013-09-15T00:00:00"/>
    <s v="Juzgado 8° Administrativo"/>
    <s v="05001333300820130033000"/>
    <s v="2019"/>
    <x v="0"/>
    <s v="SILVIA MARGARITA ARANGO RESTREPO"/>
    <s v="LUIS FERNANDO RAMIREZ ISAZA"/>
    <n v="97269"/>
    <x v="0"/>
    <s v="RELIQUIDACIÓN DE LA PENSIÓN"/>
    <s v="BAJO"/>
    <s v="BAJO"/>
    <s v="MEDIO   "/>
    <s v="BAJO"/>
    <n v="9.5000000000000001E-2"/>
    <x v="1"/>
    <n v="13226025"/>
    <n v="0"/>
    <x v="1"/>
    <m/>
    <s v="NA"/>
    <s v="NA"/>
    <s v=" 8 AÑOS"/>
    <s v="MARIO DE JESUS DUQUE GIRALDO"/>
    <s v="Resolución No 052117"/>
    <d v="2012-06-04T00:00:00"/>
    <n v="67274"/>
    <m/>
    <s v="A DESPACHO PARA SENTENCIA SEGUNDA INSTANCIA"/>
    <d v="2020-07-31T00:00:00"/>
    <s v="2013-10"/>
    <s v="8"/>
    <s v="2020-06"/>
    <n v="0.92136104081409098"/>
    <n v="12185944.159833187"/>
    <n v="0"/>
    <d v="2021-10-20T00:00:00"/>
    <n v="1.2219178082191782"/>
    <n v="4.1522219311981093E-2"/>
    <n v="0"/>
    <n v="9.5000000000000001E-2"/>
    <s v="REMOTA"/>
    <x v="1"/>
    <n v="0"/>
  </r>
  <r>
    <n v="1022"/>
    <d v="2014-07-10T00:00:00"/>
    <d v="2014-06-08T00:00:00"/>
    <s v="Juzgado 5° Administrativo"/>
    <s v="05001333300520140047100"/>
    <s v="2019"/>
    <x v="0"/>
    <s v="ROBIN VALDERRAMA POSADA , ENEIDA LILIANA ARANGO QUIROZ en representación de su hija manor ESTEFANY VALDERRA ARANGO, SILVIA LUZ CHANCI DE VALDERRAMA, JULIO HERNAN VALDERRAMA ESCOBAR, GLORIA ELENA VALDERRAMA CHANCI, LUIS ENRIQUE VALDERAMA CHANCI, GERMAN DARIO VALDERRAMA CHANCI, NELSON ALONSO VALDERRAMA CHANCI."/>
    <s v="CARMEN CECILIA HOYOS CASTAÑO"/>
    <n v="22419"/>
    <x v="1"/>
    <s v="ACCIDENTE DE TRANSITO"/>
    <s v="MEDIO   "/>
    <s v="MEDIO   "/>
    <s v="MEDIO   "/>
    <s v="MEDIO   "/>
    <n v="0.5"/>
    <x v="2"/>
    <n v="593677804"/>
    <n v="0.5"/>
    <x v="3"/>
    <m/>
    <s v="NA"/>
    <s v="NA"/>
    <s v=" 8 AÑOS"/>
    <s v="MARIO DE JESUS DUQUE GIRALDO"/>
    <s v="Resolución No 052117"/>
    <d v="2012-06-04T00:00:00"/>
    <n v="67274"/>
    <s v="GOBIERNO"/>
    <s v="AUDIENCIA INICIAL. El Tribunal Administrativo declaro falta de competencia., lo remite a los Juzgados Administrativos."/>
    <d v="2020-07-31T00:00:00"/>
    <s v="2014-07"/>
    <s v="8"/>
    <s v="2020-06"/>
    <n v="0.89647995697306138"/>
    <n v="532220252.18578154"/>
    <n v="266110126.09289077"/>
    <d v="2022-07-08T00:00:00"/>
    <n v="1.9369863013698629"/>
    <n v="4.1522219311981093E-2"/>
    <n v="263219833.83945677"/>
    <n v="0.5"/>
    <s v="MEDIA"/>
    <x v="2"/>
    <n v="263219833.83945677"/>
  </r>
  <r>
    <n v="1023"/>
    <d v="2014-07-16T00:00:00"/>
    <d v="2014-06-08T00:00:00"/>
    <s v="Tribunal Administrativo de Antioquia"/>
    <s v="05001233300020140099300"/>
    <s v="2019"/>
    <x v="0"/>
    <s v="GARLEMA S.A ERNESTO GARCES SOTO"/>
    <s v="CARLOS ADOLFO PATERNINA GALLEGO"/>
    <n v="231148"/>
    <x v="3"/>
    <s v="IMPUESTOS"/>
    <s v="ALTO"/>
    <s v="MEDIO   "/>
    <s v="ALTO"/>
    <s v="MEDIO   "/>
    <n v="0.64999999999999991"/>
    <x v="0"/>
    <n v="1979338227"/>
    <n v="1"/>
    <x v="7"/>
    <m/>
    <s v="NA"/>
    <s v="NA"/>
    <s v=" 8 AÑOS"/>
    <s v="MARIO DE JESUS DUQUE GIRALDO"/>
    <s v="Resolución No 052117"/>
    <d v="2012-06-04T00:00:00"/>
    <n v="67274"/>
    <s v="HACIENDA"/>
    <s v="Esta a Despacho para sentencia de primera instancia."/>
    <d v="2020-07-31T00:00:00"/>
    <s v="2014-07"/>
    <s v="8"/>
    <s v="2020-06"/>
    <n v="0.89647995697306138"/>
    <n v="1774437048.5760956"/>
    <n v="1774437048.5760956"/>
    <d v="2022-07-14T00:00:00"/>
    <n v="1.9534246575342467"/>
    <n v="4.1522219311981093E-2"/>
    <n v="1755001760.4875398"/>
    <n v="0.64999999999999991"/>
    <s v="ALTA"/>
    <x v="0"/>
    <n v="1755001760.4875398"/>
  </r>
  <r>
    <n v="1024"/>
    <d v="2014-06-19T00:00:00"/>
    <d v="2014-05-27T00:00:00"/>
    <s v="Juzgado 12 Administrativo"/>
    <s v="05001333301220140012900"/>
    <s v="2019"/>
    <x v="0"/>
    <s v="LINA MARIA BUILES CARDONA"/>
    <s v="JORGE ALBERTO GUZMAN ALVAREZ"/>
    <n v="77410"/>
    <x v="0"/>
    <s v="RECONOCIMIENTO Y PAGO DE OTRAS PRESTACIONES SALARIALES, SOLCIALES Y SALARIOS"/>
    <s v="BAJO"/>
    <s v="BAJO"/>
    <s v="BAJO"/>
    <s v="BAJO"/>
    <n v="0.05"/>
    <x v="1"/>
    <n v="84000000"/>
    <n v="0"/>
    <x v="1"/>
    <m/>
    <s v="NA"/>
    <s v="NA"/>
    <s v=" 8 AÑOS"/>
    <s v="MARIO DE JESUS DUQUE GIRALDO"/>
    <s v="Resolución No 052117"/>
    <d v="2012-06-04T00:00:00"/>
    <n v="67274"/>
    <s v="PARTICIPACION CIUDADANA Y DLLO SOCIAL"/>
    <s v="Recurso de Apelación. Se encuentra a despacho del Tribunal para decidir la segunda instancia. En primera el fallo fue favorable."/>
    <d v="2020-07-31T00:00:00"/>
    <s v="2014-06"/>
    <s v="8"/>
    <s v="2020-06"/>
    <n v="0.89783629663645648"/>
    <n v="75418248.917462349"/>
    <n v="0"/>
    <d v="2022-06-17T00:00:00"/>
    <n v="1.8794520547945206"/>
    <n v="4.1522219311981093E-2"/>
    <n v="0"/>
    <n v="0.05"/>
    <s v="REMOTA"/>
    <x v="1"/>
    <n v="0"/>
  </r>
  <r>
    <n v="1025"/>
    <d v="2012-10-02T00:00:00"/>
    <d v="2012-09-11T00:00:00"/>
    <s v="Juzgado 20 Adinistrativo"/>
    <s v="05001333302020130046100"/>
    <s v="2019"/>
    <x v="0"/>
    <s v="ANGELA MARIA DUQUE DE ALVAREZ- CARLOS ALBERTO ALVAREZ CORREA"/>
    <s v="NATALIA BEDOYA SIERRA"/>
    <n v="191628"/>
    <x v="1"/>
    <s v="OTRAS"/>
    <s v="BAJO"/>
    <s v="BAJO"/>
    <s v="BAJO"/>
    <s v="BAJO"/>
    <n v="0.05"/>
    <x v="1"/>
    <n v="416456604"/>
    <n v="0"/>
    <x v="3"/>
    <m/>
    <s v="NA"/>
    <s v="NA"/>
    <s v="9 AÑOS"/>
    <s v="MARIO DE JESUS DUQUE GIRALDO"/>
    <s v="Resolución No 052117"/>
    <d v="2012-06-04T00:00:00"/>
    <n v="67274"/>
    <s v="INFRAESTRUCTURA"/>
    <s v="Se le declaro al Departamento de Antioquia en la Audiencia Incial, la falta de legitimación en la causa por pasiva."/>
    <d v="2020-07-31T00:00:00"/>
    <s v="2012-10"/>
    <s v="9"/>
    <s v="2020-06"/>
    <n v="0.93832612220277778"/>
    <n v="390772110.29705781"/>
    <n v="0"/>
    <d v="2021-09-30T00:00:00"/>
    <n v="1.167123287671233"/>
    <n v="4.1522219311981093E-2"/>
    <n v="0"/>
    <n v="0.05"/>
    <s v="REMOTA"/>
    <x v="1"/>
    <n v="0"/>
  </r>
  <r>
    <n v="1026"/>
    <d v="2014-11-07T00:00:00"/>
    <d v="2014-10-18T00:00:00"/>
    <s v="Juzgado 10° Administrativo"/>
    <s v="05001333301020140162800"/>
    <s v="2019"/>
    <x v="0"/>
    <s v="PIO AURELIO TAMAYO JARAMILLO"/>
    <s v="GLORIA CECILIA GALLEGO C."/>
    <n v="15803"/>
    <x v="0"/>
    <s v="RELIQUIDACIÓN DE LA PENSIÓN"/>
    <s v="BAJO"/>
    <s v="BAJO"/>
    <s v="BAJO"/>
    <s v="BAJO"/>
    <n v="0.05"/>
    <x v="1"/>
    <n v="17417346"/>
    <n v="0"/>
    <x v="4"/>
    <m/>
    <s v="NA"/>
    <s v="NA"/>
    <s v="9 AÑOS"/>
    <s v="MARIO DE JESUS DUQUE GIRALDO"/>
    <s v="Resolución No 052117"/>
    <d v="2012-06-04T00:00:00"/>
    <n v="67274"/>
    <s v="EDUCACION"/>
    <s v="En Apelación la sentencia de SEGUNDA instancia."/>
    <d v="2020-07-31T00:00:00"/>
    <s v="2014-11"/>
    <s v="9"/>
    <s v="2020-06"/>
    <n v="0.89080453966281536"/>
    <n v="15515450.885677978"/>
    <n v="0"/>
    <d v="2023-11-05T00:00:00"/>
    <n v="3.2657534246575342"/>
    <n v="4.1522219311981093E-2"/>
    <n v="0"/>
    <n v="0.05"/>
    <s v="REMOTA"/>
    <x v="1"/>
    <n v="0"/>
  </r>
  <r>
    <n v="1027"/>
    <d v="2014-08-06T00:00:00"/>
    <d v="2014-10-21T00:00:00"/>
    <s v="Juzgado 16 Administrativo"/>
    <s v="05001333301620140113900"/>
    <s v="2019"/>
    <x v="0"/>
    <s v="AURA INES MENA QUINTANA"/>
    <s v="CAROLINA BECERRA PEREZ"/>
    <n v="175852"/>
    <x v="0"/>
    <s v="PENSIÓN DE SOBREVIVIENTES"/>
    <s v="BAJO"/>
    <s v="BAJO"/>
    <s v="BAJO"/>
    <s v="BAJO"/>
    <n v="0.05"/>
    <x v="1"/>
    <n v="74961523"/>
    <n v="0"/>
    <x v="3"/>
    <m/>
    <s v="NA"/>
    <s v="NA"/>
    <s v="8 AÑOS"/>
    <s v="MARIO DE JESUS DUQUE GIRALDO"/>
    <s v="Resolución No 052117"/>
    <d v="2012-06-04T00:00:00"/>
    <n v="67274"/>
    <s v="EDUCACION"/>
    <s v="LIQUIDACIÓN COSTAS"/>
    <d v="2020-07-31T00:00:00"/>
    <s v="2014-08"/>
    <s v="8"/>
    <s v="2020-06"/>
    <n v="0.89466228983021678"/>
    <n v="67065247.816340461"/>
    <n v="0"/>
    <d v="2022-08-04T00:00:00"/>
    <n v="2.010958904109589"/>
    <n v="4.1522219311981093E-2"/>
    <n v="0"/>
    <n v="0.05"/>
    <s v="REMOTA"/>
    <x v="1"/>
    <n v="0"/>
  </r>
  <r>
    <n v="1028"/>
    <d v="2015-02-09T00:00:00"/>
    <d v="2015-01-25T00:00:00"/>
    <s v="Juzgado 3 Admninistrativo"/>
    <s v="05001333300320140035300"/>
    <s v="2019"/>
    <x v="0"/>
    <s v="BLANCA OFELIA ARROYAVE VARGAS"/>
    <s v="DIANA CAROLINA ALZATE QUINTERO"/>
    <n v="165819"/>
    <x v="0"/>
    <s v="RECONOCIMIENTO Y PAGO DE OTRAS PRESTACIONES SALARIALES, SOLCIALES Y SALARIOS"/>
    <s v="BAJO"/>
    <s v="BAJO"/>
    <s v="BAJO"/>
    <s v="BAJO"/>
    <n v="0.05"/>
    <x v="1"/>
    <n v="8034176"/>
    <n v="0"/>
    <x v="2"/>
    <m/>
    <s v="NA"/>
    <s v="NA"/>
    <s v=" 8 AÑOS"/>
    <s v="MARIO DE JESUS DUQUE GIRALDO"/>
    <s v="Resolución No 052117"/>
    <d v="2012-06-04T00:00:00"/>
    <n v="67274"/>
    <s v="EDUCACION"/>
    <m/>
    <d v="2020-07-31T00:00:00"/>
    <s v="2015-02"/>
    <s v="8"/>
    <s v="2020-06"/>
    <n v="0.87271419777299997"/>
    <n v="7011539.4626070894"/>
    <n v="0"/>
    <d v="2023-02-07T00:00:00"/>
    <n v="2.5232876712328767"/>
    <n v="4.1522219311981093E-2"/>
    <n v="0"/>
    <n v="0.05"/>
    <s v="REMOTA"/>
    <x v="1"/>
    <n v="0"/>
  </r>
  <r>
    <n v="1029"/>
    <d v="2014-12-05T00:00:00"/>
    <d v="2014-09-22T00:00:00"/>
    <s v="Juzgado 11 Administrativo"/>
    <s v="05001333301120140137700"/>
    <s v="2019"/>
    <x v="0"/>
    <s v="MARIA ANTONIA SANCHEZ GOMEZ- MARISOL COSSIO SANCHEZ - RUBYSELEN ORTIZ SANCHEZ - EDISON GOEN ORTIZ SANCHEZ"/>
    <s v="JOSE LUIS VIVEROS ABISAMBRA"/>
    <n v="22592"/>
    <x v="1"/>
    <s v="FALLA EN EL SERVICIO OTRAS CAUSAS"/>
    <s v="BAJO"/>
    <s v="BAJO"/>
    <s v="BAJO"/>
    <s v="BAJO"/>
    <n v="0.05"/>
    <x v="1"/>
    <n v="415419908"/>
    <n v="0"/>
    <x v="1"/>
    <m/>
    <s v="NA"/>
    <s v="NA"/>
    <s v="8 AÑOS"/>
    <s v="MARIO DE JESUS DUQUE GIRALDO"/>
    <s v="Resolución No 052117"/>
    <d v="2012-06-04T00:00:00"/>
    <n v="67274"/>
    <s v="GOBIERNO"/>
    <s v="FRONTERAS INVISIBLES"/>
    <d v="2020-07-31T00:00:00"/>
    <s v="2014-12"/>
    <s v="8"/>
    <s v="2020-06"/>
    <n v="0.88843442213904433"/>
    <n v="369073345.90903497"/>
    <n v="0"/>
    <d v="2022-12-03T00:00:00"/>
    <n v="2.3424657534246576"/>
    <n v="4.1522219311981093E-2"/>
    <n v="0"/>
    <n v="0.05"/>
    <s v="REMOTA"/>
    <x v="1"/>
    <n v="0"/>
  </r>
  <r>
    <n v="1030"/>
    <d v="2015-02-26T00:00:00"/>
    <d v="2015-01-16T00:00:00"/>
    <s v="Juzgado 29 Administrativo"/>
    <s v="05001333302920140181100"/>
    <s v="2019"/>
    <x v="0"/>
    <s v="LUIS EDUARDO GALEANO BAENA"/>
    <s v="MIRIAM LUCIA ATEHORTUA PRISCO"/>
    <n v="199210"/>
    <x v="0"/>
    <s v="RECONOCIMIENTO Y PAGO DE OTRAS PRESTACIONES SALARIALES, SOLCIALES Y SALARIOS"/>
    <s v="BAJO"/>
    <s v="BAJO"/>
    <s v="BAJO"/>
    <s v="BAJO"/>
    <n v="0.05"/>
    <x v="1"/>
    <n v="7366800"/>
    <n v="0"/>
    <x v="2"/>
    <m/>
    <s v="NA"/>
    <s v="NA"/>
    <s v=" 8 AÑOS"/>
    <s v="MARIO DE JESUS DUQUE GIRALDO"/>
    <s v="Resolución No 052117"/>
    <d v="2012-06-04T00:00:00"/>
    <n v="67274"/>
    <s v="EDUCACION"/>
    <s v="LIQUIDACIÓN COSTAS"/>
    <d v="2020-07-31T00:00:00"/>
    <s v="2015-02"/>
    <s v="8"/>
    <s v="2020-06"/>
    <n v="0.87271419777299997"/>
    <n v="6429110.9521541363"/>
    <n v="0"/>
    <d v="2023-02-24T00:00:00"/>
    <n v="2.56986301369863"/>
    <n v="4.1522219311981093E-2"/>
    <n v="0"/>
    <n v="0.05"/>
    <s v="REMOTA"/>
    <x v="1"/>
    <n v="0"/>
  </r>
  <r>
    <n v="1031"/>
    <d v="2015-03-19T00:00:00"/>
    <d v="2015-02-28T00:00:00"/>
    <s v="Juzgado 1° Administrativo"/>
    <s v="05001333300120140048400"/>
    <s v="2019"/>
    <x v="0"/>
    <s v="MARCIAL MELENDEZ URANGO"/>
    <s v="ELKIN LEANDRO GARZON RAMIREZ"/>
    <n v="237417"/>
    <x v="3"/>
    <s v="INDEMNIZACIÓN SUSTITUTIVA DE LA PENSIÓN"/>
    <s v="BAJO"/>
    <s v="BAJO"/>
    <s v="BAJO"/>
    <s v="BAJO"/>
    <n v="0.05"/>
    <x v="1"/>
    <n v="32217520"/>
    <n v="0"/>
    <x v="2"/>
    <m/>
    <s v="NA"/>
    <s v="NA"/>
    <s v="8 AÑOS"/>
    <s v="MARIO DE JESUS DUQUE GIRALDO"/>
    <s v="Resolución No 052117"/>
    <d v="2012-06-04T00:00:00"/>
    <n v="67274"/>
    <s v="GESTION HUMANA Y DLLO ORGANIZACIONAL"/>
    <s v="A DESPACHO PARA SENTENCIA"/>
    <d v="2020-07-31T00:00:00"/>
    <s v="2015-03"/>
    <s v="8"/>
    <s v="2020-06"/>
    <n v="0.86763134510283468"/>
    <n v="27952930.213477477"/>
    <n v="0"/>
    <d v="2023-03-17T00:00:00"/>
    <n v="2.6273972602739728"/>
    <n v="4.1522219311981093E-2"/>
    <n v="0"/>
    <n v="0.05"/>
    <s v="REMOTA"/>
    <x v="1"/>
    <n v="0"/>
  </r>
  <r>
    <n v="1032"/>
    <d v="2014-11-19T00:00:00"/>
    <d v="2014-10-12T00:00:00"/>
    <s v="Juzgado 22 Administrativo"/>
    <s v="05001333302220140121700"/>
    <s v="2019"/>
    <x v="0"/>
    <s v="ANDRES FELIPE GUERRA ALZATE"/>
    <s v="GUSTAVO MUÑOZ GOMEZ"/>
    <n v="198732"/>
    <x v="1"/>
    <s v="ACCIDENTE DE TRANSITO"/>
    <s v="BAJO"/>
    <s v="BAJO"/>
    <s v="BAJO"/>
    <s v="BAJO"/>
    <n v="0.05"/>
    <x v="1"/>
    <n v="202087277"/>
    <n v="0"/>
    <x v="1"/>
    <m/>
    <s v="NA"/>
    <s v="NA"/>
    <s v="8 AÑOS"/>
    <s v="MARIO DE JESUS DUQUE GIRALDO"/>
    <s v="Resolución No 052117"/>
    <d v="2012-06-04T00:00:00"/>
    <n v="67274"/>
    <s v="INFRAESTRUCTURA"/>
    <s v="SE TERMINA EL PROCESO"/>
    <d v="2020-07-31T00:00:00"/>
    <s v="2014-11"/>
    <s v="8"/>
    <s v="2020-06"/>
    <n v="0.89080453966281536"/>
    <n v="180020263.75969684"/>
    <n v="0"/>
    <d v="2022-11-17T00:00:00"/>
    <n v="2.2986301369863016"/>
    <n v="4.1522219311981093E-2"/>
    <n v="0"/>
    <n v="0.05"/>
    <s v="REMOTA"/>
    <x v="1"/>
    <n v="0"/>
  </r>
  <r>
    <n v="1033"/>
    <d v="2015-05-22T00:00:00"/>
    <d v="2015-04-14T00:00:00"/>
    <s v="Juzgado 5° Administrativo"/>
    <s v="05001333300520140184700"/>
    <s v="2019"/>
    <x v="0"/>
    <s v="IMERIDA DEL SOCORRO ARIAS CARMONA"/>
    <s v="GLORIA PATRICIA MOLINA ZAPATA"/>
    <n v="94096"/>
    <x v="3"/>
    <s v="RELIQUIDACIÓN DE LA PENSIÓN"/>
    <s v="BAJO"/>
    <s v="BAJO"/>
    <s v="BAJO"/>
    <s v="BAJO"/>
    <n v="0.05"/>
    <x v="1"/>
    <n v="15406286"/>
    <n v="0"/>
    <x v="3"/>
    <m/>
    <s v="NA"/>
    <s v="NA"/>
    <s v=" 8 AÑOS"/>
    <s v="MARIO DE JESUS DUQUE GIRALDO"/>
    <s v="Resolución No 052117"/>
    <d v="2012-06-04T00:00:00"/>
    <n v="67274"/>
    <s v="GESTION HUMANA Y DLLO ORGANIZACIONAL"/>
    <s v="A DESPACHO PARA SENTENCIA"/>
    <d v="2020-07-31T00:00:00"/>
    <s v="2015-05"/>
    <s v="8"/>
    <s v="2020-06"/>
    <n v="0.86073201793714027"/>
    <n v="13260683.637696713"/>
    <n v="0"/>
    <d v="2023-05-20T00:00:00"/>
    <n v="2.8027397260273972"/>
    <n v="4.1522219311981093E-2"/>
    <n v="0"/>
    <n v="0.05"/>
    <s v="REMOTA"/>
    <x v="1"/>
    <n v="0"/>
  </r>
  <r>
    <n v="1034"/>
    <d v="2015-05-04T00:00:00"/>
    <d v="2015-04-20T00:00:00"/>
    <s v="Tribunal Administrativo de Antioquia"/>
    <s v="05001233300020150023300"/>
    <s v="2019"/>
    <x v="0"/>
    <s v="LUIS MANUEL CONTRERAS VERTEL"/>
    <s v="FABIO ENRIQUE MONTES ROJAS"/>
    <n v="207292"/>
    <x v="0"/>
    <s v="LIQUIDACIÓN"/>
    <s v="MEDIO   "/>
    <s v="MEDIO   "/>
    <s v="MEDIO   "/>
    <s v="MEDIO   "/>
    <n v="0.5"/>
    <x v="2"/>
    <n v="62630480"/>
    <n v="0.5"/>
    <x v="0"/>
    <m/>
    <s v="NA"/>
    <s v="NA"/>
    <s v="6 AÑOS"/>
    <s v="MARIO DE JESUS DUQUE GIRALDO"/>
    <s v="Resolución No 052117"/>
    <d v="2012-06-04T00:00:00"/>
    <n v="67274"/>
    <s v="EDUCACION"/>
    <s v="A DESPACHO PARA SENTENCIA"/>
    <d v="2020-07-31T00:00:00"/>
    <s v="2015-05"/>
    <s v="6"/>
    <s v="2020-06"/>
    <n v="0.86073201793714027"/>
    <n v="53908059.434771702"/>
    <n v="26954029.717385851"/>
    <d v="2021-05-02T00:00:00"/>
    <n v="0.75342465753424659"/>
    <n v="4.1522219311981093E-2"/>
    <n v="26839777.533823367"/>
    <n v="0.5"/>
    <s v="MEDIA"/>
    <x v="2"/>
    <n v="26839777.533823367"/>
  </r>
  <r>
    <n v="1035"/>
    <d v="2015-07-06T00:00:00"/>
    <d v="2015-06-22T00:00:00"/>
    <s v="Juzgado 21 Administrativo"/>
    <s v="05001333302120150080400"/>
    <s v="2019"/>
    <x v="0"/>
    <s v="RODRIGO DE JESUS MUNERA ZAPATA"/>
    <s v="El Señor RODRIGO DE JESUS MUNERA ZAPATA actua en causa propia"/>
    <s v="cc: 71.623.246"/>
    <x v="5"/>
    <s v="OTRAS"/>
    <s v="BAJO"/>
    <s v="BAJO"/>
    <s v="BAJO"/>
    <s v="BAJO"/>
    <n v="0.05"/>
    <x v="1"/>
    <n v="0"/>
    <n v="0"/>
    <x v="2"/>
    <m/>
    <s v="NA"/>
    <s v="NA"/>
    <s v="7 AÑOS"/>
    <s v="MARIO DE JESUS DUQUE GIRALDO"/>
    <s v="Resolución No 052117"/>
    <d v="2012-06-04T00:00:00"/>
    <n v="67274"/>
    <s v="GENERAL"/>
    <s v=" A DESPACHO PARA SENTENCIA DE SEGUNDA INSTANCIA"/>
    <d v="2020-07-31T00:00:00"/>
    <s v="2015-07"/>
    <s v="7"/>
    <s v="2020-06"/>
    <n v="0.85823957329672562"/>
    <n v="0"/>
    <n v="0"/>
    <d v="2022-07-04T00:00:00"/>
    <n v="1.9260273972602739"/>
    <n v="4.1522219311981093E-2"/>
    <n v="0"/>
    <n v="0.05"/>
    <s v="REMOTA"/>
    <x v="1"/>
    <n v="0"/>
  </r>
  <r>
    <n v="1036"/>
    <d v="2015-05-06T00:00:00"/>
    <d v="2015-04-26T00:00:00"/>
    <s v="Tribunal Administrativo de Antioquia"/>
    <s v="05001233300020150023300"/>
    <s v="2019"/>
    <x v="0"/>
    <s v="LUIS MANUEL CONTRERAS VERTEL"/>
    <s v="WILLIAM DAVID PASOS MONSALVE"/>
    <n v="208800"/>
    <x v="0"/>
    <s v="RECONOCIMIENTO Y PAGO DE OTRAS PRESTACIONES SALARIALES, SOLCIALES Y SALARIOS"/>
    <s v="BAJO"/>
    <s v="BAJO"/>
    <s v="BAJO"/>
    <s v="BAJO"/>
    <n v="0.05"/>
    <x v="1"/>
    <n v="104991454"/>
    <n v="0"/>
    <x v="0"/>
    <m/>
    <s v="NA"/>
    <s v="NA"/>
    <s v="6 AÑOS"/>
    <s v="MARIO DE JESUS DUQUE GIRALDO"/>
    <s v="Resolución No 052117"/>
    <d v="2012-06-04T00:00:00"/>
    <n v="67274"/>
    <s v="EDUCACION"/>
    <s v="A DESPACHO PARA SENTENCIA"/>
    <d v="2020-07-31T00:00:00"/>
    <s v="2015-05"/>
    <s v="6"/>
    <s v="2020-06"/>
    <n v="0.86073201793714027"/>
    <n v="90369506.067574441"/>
    <n v="0"/>
    <d v="2021-05-04T00:00:00"/>
    <n v="0.75890410958904109"/>
    <n v="4.1522219311981093E-2"/>
    <n v="0"/>
    <n v="0.05"/>
    <s v="REMOTA"/>
    <x v="1"/>
    <n v="0"/>
  </r>
  <r>
    <n v="1037"/>
    <d v="2015-08-04T00:00:00"/>
    <d v="2015-07-20T00:00:00"/>
    <s v="Juzgado 21 Administrativo del Circuito"/>
    <s v="05001333302120150007200"/>
    <s v="2019"/>
    <x v="0"/>
    <s v="EPIFANIA DEL CARMEN HERNANDEZ MARTINEZ, ROSEMBRG ANTONIO BERNA HERNANDEZ, KELLY JOHANA BERNA ORTEGA, NAYIBE MARIA BERNA ORTEGA, SAIDITH DEL CARMEN BERNA ORTEGA, CAMILO ANDRES BERNA ORTEGA, NELLY LUZ BERNA ORTEGA, JUAN FRANCISCO BERNA ORTEGA.  "/>
    <s v="JUAN JOSE GOMEZ ARANGO"/>
    <n v="201108"/>
    <x v="1"/>
    <s v="OTRAS"/>
    <s v="BAJO"/>
    <s v="BAJO"/>
    <s v="BAJO"/>
    <s v="BAJO"/>
    <n v="0.05"/>
    <x v="1"/>
    <n v="134112497"/>
    <n v="0"/>
    <x v="3"/>
    <m/>
    <s v="NA"/>
    <s v="NA"/>
    <s v="6 AÑOS"/>
    <s v="MARIO DE JESUS DUQUE GIRALDO"/>
    <s v="Resolución No 052117"/>
    <d v="2012-06-04T00:00:00"/>
    <n v="67274"/>
    <s v="GOBIERNO"/>
    <s v="A despacho para sentencia de SEGUNDA instancia."/>
    <d v="2020-07-31T00:00:00"/>
    <s v="2015-08"/>
    <s v="6"/>
    <s v="2020-06"/>
    <n v="0.85413954863106623"/>
    <n v="114550787.65336522"/>
    <n v="0"/>
    <d v="2021-08-02T00:00:00"/>
    <n v="1.0054794520547945"/>
    <n v="4.1522219311981093E-2"/>
    <n v="0"/>
    <n v="0.05"/>
    <s v="REMOTA"/>
    <x v="1"/>
    <n v="0"/>
  </r>
  <r>
    <n v="1038"/>
    <d v="2015-07-09T00:00:00"/>
    <d v="2015-06-08T00:00:00"/>
    <s v="Juzgado 28 Administrativo"/>
    <s v="05001333302820140078100"/>
    <s v="2019"/>
    <x v="0"/>
    <s v="CARLOS GABRIEL OSORIO OSPINA"/>
    <s v="SERGIO LEON GALLEGO ARIAS"/>
    <n v="126682"/>
    <x v="0"/>
    <s v="RELIQUIDACIÓN DE LA PENSIÓN"/>
    <s v="BAJO"/>
    <s v="BAJO"/>
    <s v="BAJO"/>
    <s v="BAJO"/>
    <n v="0.05"/>
    <x v="1"/>
    <n v="65000000"/>
    <n v="0"/>
    <x v="4"/>
    <m/>
    <s v="NA"/>
    <s v="NA"/>
    <s v="6 AÑOS"/>
    <s v="MARIO DE JESUS DUQUE GIRALDO"/>
    <s v="Resolución No 052117"/>
    <d v="2012-06-04T00:00:00"/>
    <n v="67274"/>
    <s v="GESTION HUMANA Y DLLO ORGANIZACIONAL"/>
    <s v="A DESPACHO PARA SENTENCIA"/>
    <d v="2020-07-31T00:00:00"/>
    <s v="2015-07"/>
    <s v="6"/>
    <s v="2020-06"/>
    <n v="0.85823957329672562"/>
    <n v="55785572.264287166"/>
    <n v="0"/>
    <d v="2021-07-07T00:00:00"/>
    <n v="0.9342465753424658"/>
    <n v="4.1522219311981093E-2"/>
    <n v="0"/>
    <n v="0.05"/>
    <s v="REMOTA"/>
    <x v="1"/>
    <n v="0"/>
  </r>
  <r>
    <n v="1039"/>
    <d v="2015-09-02T00:00:00"/>
    <d v="2015-08-22T00:00:00"/>
    <s v="Juzgado 31 Administrativo Oral del Circuito de Bogotá"/>
    <s v="11001333303120150002700"/>
    <s v="2019"/>
    <x v="0"/>
    <s v="ALEXIA PEREA PEREA, LACIDES PEREA SANCHEZ, JAISON WALTER MOSQUERA MURILLO, FANERY ALEXANDRA MOSQUERA PEREA, ELCI LUCELIS PEREA PEREA, ALAN ECCEHOMO PEREA PEREA, FRANCISCO ALEJANDRO PEREA, ANGIE DANIELA RENJIFO MOSQUERA, ALEX PEREA PEREA, SMAILEN MERY PEREA PEREA, YENNY ERIKA PEREA PEREA, y ELIECER CORSINO PEREA PEREA."/>
    <s v="DONALDO CORDOBA ANDRADE"/>
    <n v="128075"/>
    <x v="1"/>
    <s v="FALLA EN EL SERVICIO OTRAS CAUSAS"/>
    <s v="MEDIO   "/>
    <s v="MEDIO   "/>
    <s v="BAJO"/>
    <s v="BAJO"/>
    <n v="0.29750000000000004"/>
    <x v="2"/>
    <n v="258556156"/>
    <n v="0"/>
    <x v="7"/>
    <m/>
    <s v="NA"/>
    <s v="NA"/>
    <s v=" 7 AÑOS"/>
    <s v="MARIO DE JESUS DUQUE GIRALDO"/>
    <s v="Resolución No 052117"/>
    <d v="2012-06-04T00:00:00"/>
    <n v="67274"/>
    <s v="GOBIERNO"/>
    <s v="Esta para audiencia de pruebas. JUZGADO EN BOGOTA"/>
    <d v="2020-07-31T00:00:00"/>
    <s v="2015-09"/>
    <s v="7"/>
    <s v="2020-06"/>
    <n v="0.84807105563784013"/>
    <n v="219273992.16058207"/>
    <n v="0"/>
    <d v="2022-08-31T00:00:00"/>
    <n v="2.0849315068493151"/>
    <n v="4.1522219311981093E-2"/>
    <n v="0"/>
    <n v="0.29750000000000004"/>
    <s v="MEDIA"/>
    <x v="2"/>
    <n v="0"/>
  </r>
  <r>
    <n v="1040"/>
    <d v="2015-11-18T00:00:00"/>
    <d v="2015-04-13T00:00:00"/>
    <s v="Juzgado 2° Adminitrativo"/>
    <s v="05001333300220150049500"/>
    <s v="2019"/>
    <x v="0"/>
    <s v="ENID DEL CARMEN HERNANDEZ GONZALEZ"/>
    <s v="GABRIEL JAIME RODRIGUEZ ORTIZ"/>
    <n v="132122"/>
    <x v="0"/>
    <s v="PENSIÓN DE SOBREVIVIENTES"/>
    <s v="BAJO"/>
    <s v="BAJO"/>
    <s v="BAJO"/>
    <s v="BAJO"/>
    <n v="0.05"/>
    <x v="1"/>
    <n v="134814596"/>
    <n v="0"/>
    <x v="3"/>
    <m/>
    <s v="NA"/>
    <s v="NA"/>
    <s v=" 6 AÑOS"/>
    <s v="MARIO DE JESUS DUQUE GIRALDO"/>
    <s v="Resolución No 052117"/>
    <d v="2012-06-04T00:00:00"/>
    <n v="67274"/>
    <s v="GESTION HUMANA Y DLLO ORGANIZACIONAL"/>
    <s v="A DESPACHO PARA SENTENCIA ALEGATOS"/>
    <d v="2020-07-31T00:00:00"/>
    <s v="2015-11"/>
    <s v="6"/>
    <s v="2020-06"/>
    <n v="0.83727667088522129"/>
    <n v="112877116.12561607"/>
    <n v="0"/>
    <d v="2021-11-16T00:00:00"/>
    <n v="1.295890410958904"/>
    <n v="4.1522219311981093E-2"/>
    <n v="0"/>
    <n v="0.05"/>
    <s v="REMOTA"/>
    <x v="1"/>
    <n v="0"/>
  </r>
  <r>
    <n v="1041"/>
    <d v="2016-02-22T00:00:00"/>
    <d v="2014-12-15T00:00:00"/>
    <s v="Juzgado 19 Administrativo oral de Medellin"/>
    <s v="05001333301920140045400"/>
    <s v="2019"/>
    <x v="0"/>
    <s v="ANA CECILIA VELASQUEZ MAQUIUD"/>
    <s v="CARLOS A. BALLESTEROS B"/>
    <n v="33513"/>
    <x v="0"/>
    <s v="OTRAS"/>
    <s v="MEDIO   "/>
    <s v="MEDIO   "/>
    <s v="MEDIO   "/>
    <s v="MEDIO   "/>
    <n v="0.5"/>
    <x v="2"/>
    <n v="32312246"/>
    <n v="0"/>
    <x v="0"/>
    <m/>
    <s v="NA"/>
    <s v="NA"/>
    <s v="8 AÑOS"/>
    <s v="MARIO DE JESUS DUQUE GIRALDO"/>
    <s v="Resolución No 052117"/>
    <d v="2012-06-04T00:00:00"/>
    <n v="67274"/>
    <s v="GESTION HUMANA Y DLLO ORGANIZACIONAL"/>
    <s v="A DESPACHO PARA SENTENCIA SEGUNDA INSTANCIA"/>
    <d v="2020-07-31T00:00:00"/>
    <s v="2016-02"/>
    <s v="8"/>
    <s v="2020-06"/>
    <n v="0.81112653258637668"/>
    <n v="26209320.05805802"/>
    <n v="0"/>
    <d v="2024-02-20T00:00:00"/>
    <n v="3.558904109589041"/>
    <n v="4.1522219311981093E-2"/>
    <n v="0"/>
    <n v="0.5"/>
    <s v="MEDIA"/>
    <x v="2"/>
    <n v="0"/>
  </r>
  <r>
    <n v="1042"/>
    <d v="2016-02-16T00:00:00"/>
    <d v="2016-01-02T00:00:00"/>
    <s v="Juzgado 12 Administrativo"/>
    <s v="05001333301220160005300"/>
    <s v="2019"/>
    <x v="0"/>
    <s v="RAMIRO NOREÑA SALAZAR Y OTROS"/>
    <s v="JUAN DAVID VIVEROS MONTOYA"/>
    <n v="156484"/>
    <x v="1"/>
    <s v="VIOLACIÓN DERECHOS FUNDAMENTALES"/>
    <s v="ALTO"/>
    <s v="MEDIO   "/>
    <s v="MEDIO   "/>
    <s v="MEDIO   "/>
    <n v="0.6"/>
    <x v="0"/>
    <n v="160962918"/>
    <n v="0.5"/>
    <x v="3"/>
    <m/>
    <s v="NA"/>
    <s v="NA"/>
    <s v="6 AÑOS"/>
    <s v="MARIO DE JESUS DUQUE GIRALDO"/>
    <s v="Resolución No 052117"/>
    <d v="2012-06-04T00:00:00"/>
    <n v="67274"/>
    <s v="EDUCACION"/>
    <s v="SENTENCIA DE PRIMERa instancia. A afavor."/>
    <d v="2020-07-31T00:00:00"/>
    <s v="2016-02"/>
    <s v="6"/>
    <s v="2020-06"/>
    <n v="0.81112653258637668"/>
    <n v="130561293.55232528"/>
    <n v="65280646.776162639"/>
    <d v="2022-02-14T00:00:00"/>
    <n v="1.5424657534246575"/>
    <n v="4.1522219311981093E-2"/>
    <n v="64715402.728020355"/>
    <n v="0.6"/>
    <s v="ALTA"/>
    <x v="0"/>
    <n v="64715402.728020355"/>
  </r>
  <r>
    <n v="1043"/>
    <d v="2016-02-04T00:00:00"/>
    <d v="2015-08-25T00:00:00"/>
    <s v="Juzgado 21 Administrativo"/>
    <s v="05001333302120150101200"/>
    <s v="2019"/>
    <x v="0"/>
    <s v="PATRICIA ELENA IGLESIAS BARRENECHE"/>
    <s v="ALEJANDRO ARISTIZABAL ZAPATA"/>
    <n v="175720"/>
    <x v="0"/>
    <s v="PENSIÓN DE SOBREVIVIENTES"/>
    <s v="BAJO"/>
    <s v="BAJO"/>
    <s v="MEDIO   "/>
    <s v="BAJO"/>
    <n v="9.5000000000000001E-2"/>
    <x v="1"/>
    <n v="140999588"/>
    <n v="0"/>
    <x v="1"/>
    <m/>
    <s v="NA"/>
    <s v="NA"/>
    <s v="6 AÑOS"/>
    <s v="MARIO DE JESUS DUQUE GIRALDO"/>
    <s v="Resolución No 052117"/>
    <d v="2012-06-04T00:00:00"/>
    <n v="67274"/>
    <s v="GESTION HUMANA Y DLLO ORGANIZACIONAL"/>
    <s v="ALEGATOS DE CONCLUSIÓN EN SEGUNDA."/>
    <d v="2020-07-31T00:00:00"/>
    <s v="2016-02"/>
    <s v="6"/>
    <s v="2020-06"/>
    <n v="0.81112653258637668"/>
    <n v="114368506.91054769"/>
    <n v="0"/>
    <d v="2022-02-02T00:00:00"/>
    <n v="1.5095890410958903"/>
    <n v="4.1522219311981093E-2"/>
    <n v="0"/>
    <n v="9.5000000000000001E-2"/>
    <s v="REMOTA"/>
    <x v="1"/>
    <n v="0"/>
  </r>
  <r>
    <n v="1044"/>
    <d v="2016-02-04T00:00:00"/>
    <d v="2011-06-28T00:00:00"/>
    <s v="Tribunal Superior de Medellin"/>
    <s v="05001310501120110082301"/>
    <s v="2019"/>
    <x v="1"/>
    <s v="EMPRESAS PUBLICAS DE MEDELLN"/>
    <s v="MARIA ISABEL ALZATE B."/>
    <n v="165769"/>
    <x v="2"/>
    <s v="RECONOCIMIENTO Y PAGO DE OTRAS PRESTACIONES SALARIALES, SOLCIALES Y SALARIOS"/>
    <s v="BAJO"/>
    <s v="BAJO"/>
    <s v="MEDIO   "/>
    <s v="BAJO"/>
    <n v="9.5000000000000001E-2"/>
    <x v="1"/>
    <n v="545558244"/>
    <n v="0"/>
    <x v="4"/>
    <m/>
    <s v="NA"/>
    <s v="NA"/>
    <s v="8 AÑOS"/>
    <s v="MARIO DE JESUS DUQUE GIRALDO"/>
    <s v="Resolución No 052117"/>
    <d v="2012-06-04T00:00:00"/>
    <n v="67274"/>
    <s v="GESTION HUMANA Y DLLO ORGANIZACIONAL"/>
    <s v="EEPPMM"/>
    <d v="2020-07-31T00:00:00"/>
    <s v="2016-02"/>
    <s v="8"/>
    <s v="2020-06"/>
    <n v="0.81112653258637668"/>
    <n v="442516766.77963245"/>
    <n v="0"/>
    <d v="2024-02-02T00:00:00"/>
    <n v="3.5095890410958903"/>
    <n v="4.1522219311981093E-2"/>
    <n v="0"/>
    <n v="9.5000000000000001E-2"/>
    <s v="REMOTA"/>
    <x v="1"/>
    <n v="0"/>
  </r>
  <r>
    <n v="1045"/>
    <d v="2016-02-16T00:00:00"/>
    <d v="2015-06-09T00:00:00"/>
    <s v="Tribunal Administrativo de Antioquia"/>
    <s v="05001233300020150118900"/>
    <s v="2019"/>
    <x v="0"/>
    <s v="CURTIMBRE DE ITAGUI SA"/>
    <s v="LUISA FERNANDA DIEZ FONNEGRA"/>
    <n v="88365"/>
    <x v="3"/>
    <s v="OTRAS"/>
    <s v="MEDIO   "/>
    <s v="MEDIO   "/>
    <s v="MEDIO   "/>
    <s v="MEDIO   "/>
    <n v="0.5"/>
    <x v="2"/>
    <n v="1283203255"/>
    <n v="0.5"/>
    <x v="4"/>
    <m/>
    <s v="NA"/>
    <s v="NA"/>
    <s v="8 AÑOS"/>
    <s v="MARIO DE JESUS DUQUE GIRALDO"/>
    <s v="Resolución No 052117"/>
    <d v="2012-06-04T00:00:00"/>
    <n v="67274"/>
    <s v="HACIENDA"/>
    <s v="IMPUESTOS."/>
    <d v="2020-07-31T00:00:00"/>
    <s v="2016-02"/>
    <s v="8"/>
    <s v="2020-06"/>
    <n v="0.81112653258637668"/>
    <n v="1040840206.8317021"/>
    <n v="520420103.41585106"/>
    <d v="2024-02-14T00:00:00"/>
    <n v="3.5424657534246577"/>
    <n v="4.1522219311981093E-2"/>
    <n v="510129210.64487773"/>
    <n v="0.5"/>
    <s v="MEDIA"/>
    <x v="2"/>
    <n v="510129210.64487773"/>
  </r>
  <r>
    <n v="1046"/>
    <d v="2016-03-10T00:00:00"/>
    <d v="2013-06-19T00:00:00"/>
    <s v="Juzgado 4 Administrativo"/>
    <s v="05001333300420130002000"/>
    <s v="2019"/>
    <x v="0"/>
    <s v="DORA NORBY ALVAREZ Y OTROS"/>
    <s v="CARLOS MARIO ECHAVARRIA MONTOYA"/>
    <n v="114620"/>
    <x v="1"/>
    <s v="VIOLACIÓN DERECHOS FUNDAMENTALES"/>
    <s v="MEDIO   "/>
    <s v="MEDIO   "/>
    <s v="MEDIO   "/>
    <s v="MEDIO   "/>
    <n v="0.5"/>
    <x v="2"/>
    <n v="283350000"/>
    <n v="0"/>
    <x v="3"/>
    <m/>
    <s v="NA"/>
    <s v="NA"/>
    <s v="9 AÑOS"/>
    <s v="MARIO DE JESUS DUQUE GIRALDO"/>
    <s v="Resolución No 052117"/>
    <d v="2012-06-04T00:00:00"/>
    <n v="67274"/>
    <s v="EDUCACION"/>
    <s v="Esta en periodo probatorio."/>
    <d v="2020-07-31T00:00:00"/>
    <s v="2016-03"/>
    <s v="9"/>
    <s v="2020-06"/>
    <n v="0.80354364508127107"/>
    <n v="227684091.83377817"/>
    <n v="0"/>
    <d v="2025-03-08T00:00:00"/>
    <n v="4.6054794520547944"/>
    <n v="4.1522219311981093E-2"/>
    <n v="0"/>
    <n v="0.5"/>
    <s v="MEDIA"/>
    <x v="2"/>
    <n v="0"/>
  </r>
  <r>
    <n v="1047"/>
    <d v="2016-03-10T00:00:00"/>
    <d v="2013-08-08T00:00:00"/>
    <s v="Juzgado 11 Administrativo"/>
    <s v="05001333301120130033400"/>
    <s v="2019"/>
    <x v="0"/>
    <s v="JESUS REGINALDO SALASA "/>
    <s v="YAMIT ALCIDES TOUS SEVERICHE"/>
    <n v="189380"/>
    <x v="6"/>
    <s v="EQUILIBRIO ECONOMICO"/>
    <s v="MEDIO   "/>
    <s v="ALTO"/>
    <s v="MEDIO   "/>
    <s v="MEDIO   "/>
    <n v="0.67499999999999993"/>
    <x v="0"/>
    <n v="323664522"/>
    <n v="0.8"/>
    <x v="7"/>
    <m/>
    <s v="NA"/>
    <s v="NA"/>
    <s v="9 AÑOS"/>
    <s v="MARIO DE JESUS DUQUE GIRALDO"/>
    <s v="Resolución No 052117"/>
    <d v="2012-06-04T00:00:00"/>
    <n v="67274"/>
    <m/>
    <s v="A DESPACHO PARA SENTENCIA"/>
    <d v="2020-07-31T00:00:00"/>
    <s v="2016-03"/>
    <s v="9"/>
    <s v="2020-06"/>
    <n v="0.80354364508127107"/>
    <n v="260078569.79136726"/>
    <n v="208062855.83309382"/>
    <d v="2025-03-08T00:00:00"/>
    <n v="4.6054794520547944"/>
    <n v="4.1522219311981093E-2"/>
    <n v="202729920.74120745"/>
    <n v="0.67499999999999993"/>
    <s v="ALTA"/>
    <x v="0"/>
    <n v="202729920.74120745"/>
  </r>
  <r>
    <n v="1048"/>
    <d v="2016-03-10T00:00:00"/>
    <d v="2013-05-02T00:00:00"/>
    <s v="Juzgado 25 Administrativo Oral de Medellin"/>
    <s v="05001333302520130037500"/>
    <s v="2019"/>
    <x v="0"/>
    <s v="GUSTAVO GONZALEZ BETANCUR"/>
    <s v="NATALIA BEDOYA SIERRA"/>
    <n v="191628"/>
    <x v="1"/>
    <s v="FALLA EN EL SERVICIO OTRAS CAUSAS"/>
    <s v="MEDIO   "/>
    <s v="MEDIO   "/>
    <s v="MEDIO   "/>
    <s v="MEDIO   "/>
    <n v="0.5"/>
    <x v="2"/>
    <n v="416456604"/>
    <n v="0.8"/>
    <x v="2"/>
    <m/>
    <s v="NA"/>
    <s v="NA"/>
    <s v="9 AÑOS"/>
    <s v="MARIO DE JESUS DUQUE GIRALDO"/>
    <s v="Resolución No 052117"/>
    <d v="2012-06-04T00:00:00"/>
    <n v="67274"/>
    <s v="DAPARD"/>
    <s v="A despacho para sentencia de primera instancia. 25 de julio de 2018."/>
    <d v="2020-07-31T00:00:00"/>
    <s v="2016-03"/>
    <s v="9"/>
    <s v="2020-06"/>
    <n v="0.80354364508127107"/>
    <n v="334641057.59632748"/>
    <n v="267712846.07706201"/>
    <d v="2025-03-08T00:00:00"/>
    <n v="4.6054794520547944"/>
    <n v="4.1522219311981093E-2"/>
    <n v="260851000.28687245"/>
    <n v="0.5"/>
    <s v="MEDIA"/>
    <x v="2"/>
    <n v="260851000.28687245"/>
  </r>
  <r>
    <n v="1049"/>
    <d v="2016-03-10T00:00:00"/>
    <d v="2013-06-20T00:00:00"/>
    <s v="Consejo de Estado"/>
    <s v="05001233300020130091900"/>
    <s v="2019"/>
    <x v="0"/>
    <s v="GILBER GRAJALES BETANCUR"/>
    <s v="ACTUA EN NOMBRE PROPIO Y EN REPRESENTACION DE LAS JUNTAS DE ACCION COMUNAL DEL CARMEN DE VIBORAL"/>
    <s v="CC: 15.446.103"/>
    <x v="5"/>
    <s v="OTRAS"/>
    <s v="BAJO"/>
    <s v="BAJO"/>
    <s v="BAJO"/>
    <s v="BAJO"/>
    <n v="0.05"/>
    <x v="1"/>
    <n v="6174240"/>
    <n v="0"/>
    <x v="4"/>
    <m/>
    <s v="NA"/>
    <s v="NA"/>
    <s v="9 AÑOS"/>
    <s v="MARIO DE JESUS DUQUE GIRALDO"/>
    <s v="Resolución No 052117"/>
    <d v="2012-06-04T00:00:00"/>
    <n v="67274"/>
    <s v="PARTICIPACION CIUDADANA Y DLLO SOCIAL"/>
    <s v="En apelación ante el Consejo de Estado por parte del demandante."/>
    <d v="2020-07-31T00:00:00"/>
    <s v="2016-03"/>
    <s v="9"/>
    <s v="2020-06"/>
    <n v="0.80354364508127107"/>
    <n v="4961271.3152065873"/>
    <n v="0"/>
    <d v="2025-03-08T00:00:00"/>
    <n v="4.6054794520547944"/>
    <n v="4.1522219311981093E-2"/>
    <n v="0"/>
    <n v="0.05"/>
    <s v="REMOTA"/>
    <x v="1"/>
    <n v="0"/>
  </r>
  <r>
    <n v="1050"/>
    <d v="2016-03-10T00:00:00"/>
    <d v="2014-01-14T00:00:00"/>
    <s v="Juzgado 29 Administrativo"/>
    <s v="05001333302920140001700"/>
    <s v="2019"/>
    <x v="0"/>
    <s v="JOSE ROSENDO ZULUAGA"/>
    <s v="FRANCISCO JAVIER GOMEZ GOMEZ"/>
    <n v="63678"/>
    <x v="3"/>
    <s v="RELIQUIDACIÓN DE LA PENSIÓN"/>
    <s v="BAJO"/>
    <s v="BAJO"/>
    <s v="BAJO"/>
    <s v="BAJO"/>
    <n v="0.05"/>
    <x v="1"/>
    <n v="3447270"/>
    <n v="0"/>
    <x v="1"/>
    <m/>
    <s v="NA"/>
    <s v="NA"/>
    <s v="9 AÑOS"/>
    <s v="MARIO DE JESUS DUQUE GIRALDO"/>
    <s v="Resolución No 052117"/>
    <d v="2012-06-04T00:00:00"/>
    <n v="67274"/>
    <s v="GESTION HUMANA Y DLLO ORGANIZACIONAL"/>
    <s v="Se encuentra en Apelación. A despacho para sentencia de segunda instancia."/>
    <d v="2020-07-31T00:00:00"/>
    <s v="2016-03"/>
    <s v="9"/>
    <s v="2020-06"/>
    <n v="0.80354364508127107"/>
    <n v="2770031.9013793133"/>
    <n v="0"/>
    <d v="2025-03-08T00:00:00"/>
    <n v="4.6054794520547944"/>
    <n v="4.1522219311981093E-2"/>
    <n v="0"/>
    <n v="0.05"/>
    <s v="REMOTA"/>
    <x v="1"/>
    <n v="0"/>
  </r>
  <r>
    <n v="1051"/>
    <d v="2016-03-10T00:00:00"/>
    <d v="2014-01-23T00:00:00"/>
    <s v="Juzgado 22 Administrativo"/>
    <s v="05001333302220140005600"/>
    <s v="2019"/>
    <x v="0"/>
    <s v="YEISON ESTEBAN VILLA TAPIAS Y OTRO"/>
    <s v="NESTOR DAVID GALEANO TAMAYO"/>
    <n v="149781"/>
    <x v="1"/>
    <s v="FALLA EN EL SERVICIO OTRAS CAUSAS"/>
    <s v="BAJO"/>
    <s v="BAJO"/>
    <s v="BAJO"/>
    <s v="BAJO"/>
    <n v="0.05"/>
    <x v="1"/>
    <n v="171176496"/>
    <n v="0"/>
    <x v="4"/>
    <m/>
    <s v="NA"/>
    <s v="NA"/>
    <s v="8 AÑOS"/>
    <s v="MARIO DE JESUS DUQUE GIRALDO"/>
    <s v="Resolución No 052117"/>
    <d v="2012-06-04T00:00:00"/>
    <n v="67274"/>
    <s v="GOBIERNO"/>
    <s v="Se encuentra en Apelación. A despacho para sentencia de segunda instancia."/>
    <d v="2020-07-31T00:00:00"/>
    <s v="2016-03"/>
    <s v="8"/>
    <s v="2020-06"/>
    <n v="0.80354364508127107"/>
    <n v="137547785.54807961"/>
    <n v="0"/>
    <d v="2024-03-08T00:00:00"/>
    <n v="3.6054794520547944"/>
    <n v="4.1522219311981093E-2"/>
    <n v="0"/>
    <n v="0.05"/>
    <s v="REMOTA"/>
    <x v="1"/>
    <n v="0"/>
  </r>
  <r>
    <n v="1052"/>
    <d v="2015-02-19T00:00:00"/>
    <d v="2015-02-19T00:00:00"/>
    <s v="Tribunal Administrativo de Antioquia"/>
    <s v="05001233300020150039700"/>
    <s v="2019"/>
    <x v="0"/>
    <s v="DIMELCO S.A."/>
    <s v="OCTAVIO GIRALDO HERRERA"/>
    <n v="124360"/>
    <x v="1"/>
    <s v="EQUILIBRIO ECONOMICO"/>
    <s v="MEDIO   "/>
    <s v="MEDIO   "/>
    <s v="MEDIO   "/>
    <s v="MEDIO   "/>
    <n v="0.5"/>
    <x v="2"/>
    <n v="1034182800"/>
    <n v="1"/>
    <x v="7"/>
    <m/>
    <s v="NA"/>
    <s v="NA"/>
    <s v=" 6 AÑOS"/>
    <s v="MARIO DE JESUS DUQUE GIRALDO"/>
    <s v="Resolución No 052117"/>
    <d v="2012-06-04T00:00:00"/>
    <n v="67274"/>
    <s v="HACIENDA"/>
    <s v="Esta en apelación ante el Consejo de Estado."/>
    <d v="2020-07-31T00:00:00"/>
    <s v="2015-02"/>
    <s v="6"/>
    <s v="2020-06"/>
    <n v="0.87271419777299997"/>
    <n v="902546012.65263486"/>
    <n v="902546012.65263486"/>
    <d v="2021-02-17T00:00:00"/>
    <n v="0.55068493150684927"/>
    <n v="4.1522219311981093E-2"/>
    <n v="899748181.0090071"/>
    <n v="0.5"/>
    <s v="MEDIA"/>
    <x v="2"/>
    <n v="899748181.0090071"/>
  </r>
  <r>
    <n v="1053"/>
    <d v="2016-02-17T00:00:00"/>
    <d v="2015-11-17T00:00:00"/>
    <s v="Tribunal Administrativo de Antioquia"/>
    <s v="05001233300020150238800"/>
    <s v="2019"/>
    <x v="0"/>
    <s v="UNIVERSIDAD DE ANTIOQUIA"/>
    <s v="SANTIAGO ALEJANDRO JIMENEZ CAMPIÑO"/>
    <n v="193154"/>
    <x v="3"/>
    <s v="IMPUESTOS"/>
    <s v="BAJO"/>
    <s v="BAJO"/>
    <s v="BAJO"/>
    <s v="BAJO"/>
    <n v="0.05"/>
    <x v="1"/>
    <n v="228627372"/>
    <n v="0"/>
    <x v="7"/>
    <m/>
    <s v="NA"/>
    <s v="NA"/>
    <s v=" 6 AÑOS"/>
    <s v="MARIO DE JESUS DUQUE GIRALDO"/>
    <s v="Resolución No 052117"/>
    <d v="2012-06-04T00:00:00"/>
    <n v="67274"/>
    <s v="HACIENDA"/>
    <s v="A despacho para sentencia de primera instancia por parte del Tribunal Administrativo."/>
    <d v="2020-07-31T00:00:00"/>
    <s v="2016-02"/>
    <s v="6"/>
    <s v="2020-06"/>
    <n v="0.81112653258637668"/>
    <n v="185445727.50469565"/>
    <n v="0"/>
    <d v="2022-02-15T00:00:00"/>
    <n v="1.5452054794520549"/>
    <n v="4.1522219311981093E-2"/>
    <n v="0"/>
    <n v="0.05"/>
    <s v="REMOTA"/>
    <x v="1"/>
    <n v="0"/>
  </r>
  <r>
    <n v="1054"/>
    <d v="2016-04-15T00:00:00"/>
    <d v="2016-03-11T00:00:00"/>
    <s v="Tribunal Administrativo de Antioquia"/>
    <s v="05001233300020160064300"/>
    <s v="2019"/>
    <x v="0"/>
    <s v="ALBA DEL SOCORRO PEREZ MONTOYA"/>
    <s v="JHON FREDY NANCLARES RODRIGUEZ"/>
    <n v="187685"/>
    <x v="0"/>
    <s v="PENSIÓN DE SOBREVIVIENTES"/>
    <s v="BAJO"/>
    <s v="BAJO"/>
    <s v="BAJO"/>
    <s v="BAJO"/>
    <n v="0.05"/>
    <x v="1"/>
    <n v="36483342"/>
    <n v="0"/>
    <x v="0"/>
    <m/>
    <s v="NA"/>
    <s v="NA"/>
    <s v="6 AÑOS"/>
    <s v="MARIO DE JESUS DUQUE GIRALDO"/>
    <s v="Resolución No 052117"/>
    <d v="2012-06-04T00:00:00"/>
    <n v="67274"/>
    <s v="GESTION HUMANA Y DLLO ORGANIZACIONAL"/>
    <s v="A despacho para sentencia de primera instancia."/>
    <d v="2020-07-31T00:00:00"/>
    <s v="2016-04"/>
    <s v="6"/>
    <s v="2020-06"/>
    <n v="0.799576959270904"/>
    <n v="29171239.660400461"/>
    <n v="0"/>
    <d v="2022-04-14T00:00:00"/>
    <n v="1.704109589041096"/>
    <n v="4.1522219311981093E-2"/>
    <n v="0"/>
    <n v="0.05"/>
    <s v="REMOTA"/>
    <x v="1"/>
    <n v="0"/>
  </r>
  <r>
    <n v="1055"/>
    <d v="2016-04-14T00:00:00"/>
    <d v="2016-04-14T00:00:00"/>
    <s v="Juzgado 21 Administrativo del Circuito"/>
    <s v="05001333302120160032600"/>
    <s v="2019"/>
    <x v="0"/>
    <s v="MARTHA LUZ VILLEGAS RESTREPO"/>
    <m/>
    <m/>
    <x v="0"/>
    <s v="RELIQUIDACIÓN DE LA PENSIÓN"/>
    <s v="BAJO"/>
    <s v="BAJO"/>
    <s v="BAJO"/>
    <s v="BAJO"/>
    <n v="0.05"/>
    <x v="1"/>
    <n v="0"/>
    <n v="0"/>
    <x v="7"/>
    <m/>
    <s v="NA"/>
    <s v="NA"/>
    <s v="6 AÑOS"/>
    <s v="MARIO DE JESUS DUQUE GIRALDO"/>
    <s v="Resolución No 052117"/>
    <d v="2012-06-04T00:00:00"/>
    <n v="67274"/>
    <s v="GESTION HUMANA Y DLLO ORGANIZACIONAL"/>
    <s v="Apelacion de la Sentencia de Primera instancia."/>
    <d v="2020-07-31T00:00:00"/>
    <s v="2016-04"/>
    <s v="6"/>
    <s v="2020-06"/>
    <n v="0.799576959270904"/>
    <n v="0"/>
    <n v="0"/>
    <d v="2022-04-13T00:00:00"/>
    <n v="1.7013698630136986"/>
    <n v="4.1522219311981093E-2"/>
    <n v="0"/>
    <n v="0.05"/>
    <s v="REMOTA"/>
    <x v="1"/>
    <n v="0"/>
  </r>
  <r>
    <n v="1056"/>
    <d v="2016-10-06T00:00:00"/>
    <d v="2016-09-28T00:00:00"/>
    <s v="Juzgado 21 Administrativo del Circuito"/>
    <s v="05001333302120160077500"/>
    <s v="2019"/>
    <x v="0"/>
    <s v="ALODIA MACIAS ECHEVERRI"/>
    <s v="GABRIEL EDUARDO BALZÁN"/>
    <n v="79343"/>
    <x v="0"/>
    <s v="RELIQUIDACIÓN DE LA PENSIÓN"/>
    <s v="BAJO"/>
    <s v="BAJO"/>
    <s v="BAJO"/>
    <s v="BAJO"/>
    <n v="0.05"/>
    <x v="1"/>
    <n v="0"/>
    <n v="0"/>
    <x v="4"/>
    <m/>
    <s v="NA"/>
    <s v="NA"/>
    <s v="7 AÑOS"/>
    <s v="MARIO DE JESUS DUQUE GIRALDO"/>
    <s v="Resolución No 052117"/>
    <d v="2012-06-04T00:00:00"/>
    <n v="67274"/>
    <s v="EDUCACION"/>
    <s v="El 13 de septiembre de 2018 se continua con la Audiencia Inicial."/>
    <d v="2020-07-31T00:00:00"/>
    <s v="2016-10"/>
    <s v="7"/>
    <s v="2020-06"/>
    <n v="0.79104764067648514"/>
    <n v="0"/>
    <n v="0"/>
    <d v="2023-10-05T00:00:00"/>
    <n v="3.1808219178082191"/>
    <n v="4.1522219311981093E-2"/>
    <n v="0"/>
    <n v="0.05"/>
    <s v="REMOTA"/>
    <x v="1"/>
    <n v="0"/>
  </r>
  <r>
    <n v="1057"/>
    <d v="2016-08-19T00:00:00"/>
    <d v="2016-08-02T00:00:00"/>
    <s v="Juzgado 35 Administrativo "/>
    <s v="05001333303520160070200"/>
    <s v="2019"/>
    <x v="0"/>
    <s v="GLORIA EMILSEN ARENAS MONTOYA - JOHANA PATRICIA ARENAS MONTOYA - MARTHA LUCIA MONTOYA MONCADA - JOSE ALIRIO DE JESUS ARENAS JARAMILLO."/>
    <s v="PAULO ALEJANDRO GARCES OTERO"/>
    <n v="211802"/>
    <x v="3"/>
    <s v="RELIQUIDACIÓN DE LA PENSIÓN"/>
    <s v="BAJO"/>
    <s v="BAJO"/>
    <s v="BAJO"/>
    <s v="BAJO"/>
    <n v="0.05"/>
    <x v="1"/>
    <n v="275781000"/>
    <n v="0"/>
    <x v="7"/>
    <m/>
    <s v="NA"/>
    <s v="NA"/>
    <s v="6 AÑOS"/>
    <s v="MARIO DE JESUS DUQUE GIRALDO"/>
    <s v="Resolución No 052117"/>
    <d v="2012-06-04T00:00:00"/>
    <n v="67274"/>
    <s v="INFRAESTRUCTURA"/>
    <s v="Se confirma desición de segunda instancia donde se llama en garantia a asuguradoras."/>
    <d v="2020-07-31T00:00:00"/>
    <s v="2016-08"/>
    <s v="6"/>
    <s v="2020-06"/>
    <n v="0.79015613446074218"/>
    <n v="217910048.91771793"/>
    <n v="0"/>
    <d v="2022-08-18T00:00:00"/>
    <n v="2.0493150684931507"/>
    <n v="4.1522219311981093E-2"/>
    <n v="0"/>
    <n v="0.05"/>
    <s v="REMOTA"/>
    <x v="1"/>
    <n v="0"/>
  </r>
  <r>
    <n v="1058"/>
    <d v="2016-11-22T00:00:00"/>
    <d v="2016-05-16T00:00:00"/>
    <s v="Tribunal Administrativo de Antioquia"/>
    <s v="05001233300020160120300"/>
    <s v="2019"/>
    <x v="0"/>
    <s v="JOSÉ DE LA HOZ MUENTES PEÑAFIEL"/>
    <s v="CARLOS TRUJILLO BUSTAMANTE"/>
    <n v="229893"/>
    <x v="3"/>
    <s v="RELIQUIDACIÓN DE LA PENSIÓN"/>
    <s v="BAJO"/>
    <s v="BAJO"/>
    <s v="BAJO"/>
    <s v="BAJO"/>
    <n v="0.05"/>
    <x v="1"/>
    <n v="0"/>
    <n v="0"/>
    <x v="3"/>
    <m/>
    <s v="NA"/>
    <s v="NA"/>
    <s v="6 AÑOS"/>
    <s v="MARIO DE JESUS DUQUE GIRALDO"/>
    <s v="Resolución No 052117"/>
    <d v="2012-06-04T00:00:00"/>
    <n v="67274"/>
    <s v="GESTION HUMANA Y DLLO ORGANIZACIONAL"/>
    <s v="A despacho para sentencia de primera instancia."/>
    <d v="2020-07-31T00:00:00"/>
    <s v="2016-11"/>
    <s v="6"/>
    <s v="2020-06"/>
    <n v="0.79016316489215555"/>
    <n v="0"/>
    <n v="0"/>
    <d v="2022-11-21T00:00:00"/>
    <n v="2.3095890410958906"/>
    <n v="4.1522219311981093E-2"/>
    <n v="0"/>
    <n v="0.05"/>
    <s v="REMOTA"/>
    <x v="1"/>
    <n v="0"/>
  </r>
  <r>
    <n v="1059"/>
    <d v="2016-12-02T00:00:00"/>
    <d v="2016-04-13T00:00:00"/>
    <s v="Juzgado 33 Administrativo Oral de Medellin"/>
    <s v="05001333303320160054600"/>
    <s v="2019"/>
    <x v="0"/>
    <s v="JUAN JOSE CANO GARCIA - JOSE ANTONIO CANO RIOS - BLANCA ALICIA CANO RIOS - LUZ MARIELA BEDOYA CALDERON."/>
    <s v="RUBEN DARIO RICO GUERRA"/>
    <n v="74801"/>
    <x v="1"/>
    <s v="ACCIDENTE DE TRANSITO"/>
    <s v="MEDIO   "/>
    <s v="MEDIO   "/>
    <s v="ALTO"/>
    <s v="MEDIO   "/>
    <n v="0.55000000000000004"/>
    <x v="0"/>
    <n v="413673000"/>
    <n v="0.5"/>
    <x v="7"/>
    <m/>
    <s v="NA"/>
    <s v="NA"/>
    <s v="7 AÑOS"/>
    <s v="MARIO DE JESUS DUQUE GIRALDO"/>
    <s v="Resolución No 052117"/>
    <d v="2012-06-04T00:00:00"/>
    <n v="67274"/>
    <s v="INFRAESTRUCTURA"/>
    <s v="Se programa Audiencia Incial para el 16 de noviembre de 2018."/>
    <d v="2020-07-31T00:00:00"/>
    <s v="2016-12"/>
    <s v="7"/>
    <s v="2020-06"/>
    <n v="0.78688289821902468"/>
    <n v="325512209.15495861"/>
    <n v="162756104.5774793"/>
    <d v="2023-12-01T00:00:00"/>
    <n v="3.3369863013698629"/>
    <n v="4.1522219311981093E-2"/>
    <n v="159722661.9325639"/>
    <n v="0.55000000000000004"/>
    <s v="ALTA"/>
    <x v="0"/>
    <n v="159722661.9325639"/>
  </r>
  <r>
    <n v="1060"/>
    <d v="2017-05-25T00:00:00"/>
    <d v="2017-05-27T00:00:00"/>
    <s v="Juzgado 22 Laboral "/>
    <s v="05001310502220170033200"/>
    <s v="2019"/>
    <x v="1"/>
    <s v="ARCANGEL AGUIRRE NOREÑA"/>
    <s v="JUAN FELIPE MOLINA ALVAREZ"/>
    <n v="68185"/>
    <x v="2"/>
    <s v="FALLA EN EL SERVICIO OTRAS CAUSAS"/>
    <s v="MEDIO   "/>
    <s v="MEDIO   "/>
    <s v="MEDIO   "/>
    <s v="BAJO"/>
    <n v="0.34250000000000003"/>
    <x v="2"/>
    <n v="518509671"/>
    <n v="0"/>
    <x v="7"/>
    <m/>
    <s v="NA"/>
    <s v="NA"/>
    <s v="7 AÑOS"/>
    <s v="MARIO DE JESUS DUQUE GIRALDO"/>
    <s v="Resolución No 052117"/>
    <d v="2012-06-04T00:00:00"/>
    <n v="67274"/>
    <s v="DAPARD"/>
    <s v="Audiencia para octubre de 2018"/>
    <d v="2020-07-31T00:00:00"/>
    <s v="2017-05"/>
    <s v="7"/>
    <s v="2020-06"/>
    <n v="0.76223816507249575"/>
    <n v="395227860.19538349"/>
    <n v="0"/>
    <d v="2024-05-23T00:00:00"/>
    <n v="3.8136986301369862"/>
    <n v="4.1522219311981093E-2"/>
    <n v="0"/>
    <n v="0.34250000000000003"/>
    <s v="MEDIA"/>
    <x v="2"/>
    <n v="0"/>
  </r>
  <r>
    <n v="1061"/>
    <d v="2017-03-13T00:00:00"/>
    <d v="2017-03-13T00:00:00"/>
    <s v="Juzgado Civil Laboral de Caucasia"/>
    <s v="0515431120520170001600"/>
    <s v="2019"/>
    <x v="1"/>
    <s v="RUBEN DARIO ARANGO VELEZ, OSCAR ORLEY AMAYA PEREZ, ANGEL DAVID PESTAÑA, WILLINGTON DELGADO DELGADO."/>
    <s v="SIGIFREDO MANUEL CORDOBA JULIO"/>
    <n v="58837"/>
    <x v="2"/>
    <s v="LIQUIDACIÓN"/>
    <s v="ALTO"/>
    <s v="ALTO"/>
    <s v="ALTO"/>
    <s v="ALTO"/>
    <n v="1"/>
    <x v="0"/>
    <n v="168434639"/>
    <n v="0.8"/>
    <x v="0"/>
    <m/>
    <s v="NA"/>
    <s v="NA"/>
    <s v="5 AÑOS"/>
    <s v="MARIO DE JESUS DUQUE GIRALDO"/>
    <s v="Resolución No 052117"/>
    <d v="2012-06-04T00:00:00"/>
    <n v="67274"/>
    <s v="GESTION HUMANA Y DLLO ORGANIZACIONAL"/>
    <s v="Se deigna curador ad litem"/>
    <d v="2020-07-31T00:00:00"/>
    <s v="2017-03"/>
    <s v="5"/>
    <s v="2020-06"/>
    <n v="0.76757466281447584"/>
    <n v="129286161.23670296"/>
    <n v="103428928.98936237"/>
    <d v="2022-03-12T00:00:00"/>
    <n v="1.6136986301369862"/>
    <n v="4.1522219311981093E-2"/>
    <n v="102492201.21383421"/>
    <n v="1"/>
    <s v="ALTA"/>
    <x v="0"/>
    <n v="102492201.21383421"/>
  </r>
  <r>
    <n v="1062"/>
    <d v="2017-05-22T00:00:00"/>
    <d v="2017-04-18T00:00:00"/>
    <s v="Tribunal Administrativo de Antioquia"/>
    <s v="05001233300020170117100"/>
    <s v="2019"/>
    <x v="0"/>
    <s v="CERVECERIA UNIÓN S.A"/>
    <s v="NESTOR RAUL RODRIGUEZ PORRAS"/>
    <n v="76739"/>
    <x v="2"/>
    <s v="IMPUESTOS"/>
    <s v="MEDIO   "/>
    <s v="MEDIO   "/>
    <s v="ALTO"/>
    <s v="MEDIO   "/>
    <n v="0.55000000000000004"/>
    <x v="0"/>
    <n v="131769524"/>
    <n v="1"/>
    <x v="3"/>
    <m/>
    <s v="NA"/>
    <s v="NA"/>
    <s v="5 AÑOS"/>
    <s v="MARIO DE JESUS DUQUE GIRALDO"/>
    <s v="Resolución No 052117"/>
    <d v="2012-06-04T00:00:00"/>
    <n v="67274"/>
    <s v="HACIENDA"/>
    <s v="Periodo probatorio"/>
    <d v="2020-07-31T00:00:00"/>
    <s v="2017-05"/>
    <s v="5"/>
    <s v="2020-06"/>
    <n v="0.76223816507249575"/>
    <n v="100439760.18623619"/>
    <n v="100439760.18623619"/>
    <d v="2022-05-21T00:00:00"/>
    <n v="1.8054794520547945"/>
    <n v="4.1522219311981093E-2"/>
    <n v="99422545.21626848"/>
    <n v="0.55000000000000004"/>
    <s v="ALTA"/>
    <x v="0"/>
    <n v="99422545.21626848"/>
  </r>
  <r>
    <n v="1063"/>
    <d v="2017-03-03T00:00:00"/>
    <d v="2015-07-31T00:00:00"/>
    <s v="Juzgado Primero (1°) Administratvio Oral de Bogotá"/>
    <s v="1100133360322015004900"/>
    <s v="2019"/>
    <x v="0"/>
    <s v="MARIA CENELLY LOPEZ DE RIOS"/>
    <s v="ARNALDO DE JESUS MEZA VILLADIEGO"/>
    <n v="210621"/>
    <x v="1"/>
    <s v="FALLA EN EL SERVICIO OTRAS CAUSAS"/>
    <s v="BAJO"/>
    <s v="BAJO"/>
    <s v="BAJO"/>
    <s v="BAJO"/>
    <n v="0.05"/>
    <x v="1"/>
    <n v="583481528"/>
    <n v="0"/>
    <x v="7"/>
    <m/>
    <s v="NA"/>
    <s v="NA"/>
    <s v="6 AÑOS"/>
    <s v="MARIO DE JESUS DUQUE GIRALDO"/>
    <s v="Resolución No 052117"/>
    <d v="2012-06-04T00:00:00"/>
    <n v="67274"/>
    <s v="DAPARD"/>
    <s v="A DESPACHO PARA SENTENCIA"/>
    <d v="2020-07-31T00:00:00"/>
    <s v="2017-03"/>
    <s v="6"/>
    <s v="2020-06"/>
    <n v="0.76757466281447584"/>
    <n v="447865637.11307514"/>
    <n v="0"/>
    <d v="2023-03-02T00:00:00"/>
    <n v="2.5863013698630137"/>
    <n v="4.1522219311981093E-2"/>
    <n v="0"/>
    <n v="0.05"/>
    <s v="REMOTA"/>
    <x v="1"/>
    <n v="0"/>
  </r>
  <r>
    <n v="1064"/>
    <d v="2017-07-11T00:00:00"/>
    <d v="2017-07-05T00:00:00"/>
    <s v="Juzgado 1° Administrativo"/>
    <s v="05001333300120170036600"/>
    <s v="2019"/>
    <x v="0"/>
    <s v="JULIO CESAR HERRERA - YUDI ANDREA MORENO ORTIZ - MARIA MERCEDES HERRERA GOMEZ - JACOBO HERRERA MORENO - SANTIAGO HERRERA MORENO - "/>
    <s v="KAREN PAULINA RESTREPO CASTRILLON"/>
    <n v="181656"/>
    <x v="3"/>
    <s v="RELIQUIDACIÓN DE LA PENSIÓN"/>
    <s v="BAJO"/>
    <s v="BAJO"/>
    <s v="BAJO"/>
    <s v="BAJO"/>
    <n v="0.05"/>
    <x v="1"/>
    <n v="730339830"/>
    <n v="0"/>
    <x v="3"/>
    <m/>
    <s v="NA"/>
    <s v="NA"/>
    <s v="5 AÑOS"/>
    <s v="MARIO DE JESUS DUQUE GIRALDO"/>
    <s v="Resolución No 052117"/>
    <d v="2012-06-04T00:00:00"/>
    <n v="67274"/>
    <s v="GESTION HUMANA Y DLLO ORGANIZACIONAL"/>
    <s v="Periodo probatorio"/>
    <d v="2020-07-31T00:00:00"/>
    <s v="2017-07"/>
    <s v="5"/>
    <s v="2020-06"/>
    <n v="0.76175497984527818"/>
    <n v="556340002.48185384"/>
    <n v="0"/>
    <d v="2022-07-10T00:00:00"/>
    <n v="1.9424657534246574"/>
    <n v="4.1522219311981093E-2"/>
    <n v="0"/>
    <n v="0.05"/>
    <s v="REMOTA"/>
    <x v="1"/>
    <n v="0"/>
  </r>
  <r>
    <n v="1065"/>
    <d v="2017-07-24T00:00:00"/>
    <d v="2017-07-14T00:00:00"/>
    <s v="Tribunal Administrativo de Antioquia"/>
    <s v="05001233300020170189200"/>
    <s v="2019"/>
    <x v="0"/>
    <s v="ALBA RUTH GOMEZ"/>
    <s v="JACQUELINE OROZCO PATIÑO"/>
    <n v="145860"/>
    <x v="0"/>
    <s v="RELIQUIDACIÓN DE LA PENSIÓN"/>
    <s v="BAJO"/>
    <s v="BAJO"/>
    <s v="BAJO"/>
    <s v="BAJO"/>
    <n v="0.05"/>
    <x v="1"/>
    <n v="400000000"/>
    <n v="0"/>
    <x v="3"/>
    <m/>
    <s v="NA"/>
    <s v="NA"/>
    <s v="5 AÑOS"/>
    <s v="MARIO DE JESUS DUQUE GIRALDO"/>
    <s v="Resolución No 052117"/>
    <d v="2012-06-04T00:00:00"/>
    <n v="67274"/>
    <s v="GESTION HUMANA Y DLLO ORGANIZACIONAL"/>
    <s v="ALEGATOS DE CONCLUSIÓN EN PRIMERA."/>
    <d v="2020-07-31T00:00:00"/>
    <s v="2017-07"/>
    <s v="5"/>
    <s v="2020-06"/>
    <n v="0.76175497984527818"/>
    <n v="304701991.93811125"/>
    <n v="0"/>
    <d v="2022-07-23T00:00:00"/>
    <n v="1.978082191780822"/>
    <n v="4.1522219311981093E-2"/>
    <n v="0"/>
    <n v="0.05"/>
    <s v="REMOTA"/>
    <x v="1"/>
    <n v="0"/>
  </r>
  <r>
    <n v="1066"/>
    <d v="2017-05-25T00:00:00"/>
    <d v="2018-03-11T00:00:00"/>
    <s v="Juzgado 19 Administrativo "/>
    <s v="05001333301920170024100"/>
    <s v="2019"/>
    <x v="0"/>
    <s v="JAVIER HERRERA OSORIO"/>
    <s v="JAIRO NARANJO FLOREZ"/>
    <n v="98874"/>
    <x v="6"/>
    <s v="INCUMPLIMIENTO"/>
    <s v="MEDIO   "/>
    <s v="MEDIO   "/>
    <s v="MEDIO   "/>
    <s v="MEDIO   "/>
    <n v="0.5"/>
    <x v="2"/>
    <n v="138982264"/>
    <n v="0"/>
    <x v="3"/>
    <m/>
    <s v="NA"/>
    <s v="NA"/>
    <s v="5 AÑOS"/>
    <s v="MARIO DE JESUS DUQUE GIRALDO"/>
    <s v="Resolución No 052117"/>
    <d v="2012-06-04T00:00:00"/>
    <n v="67274"/>
    <s v="INFRAESTRUCTURA"/>
    <s v="Este proceso se encuentra en la actualidad en la etapa de pruebas."/>
    <d v="2020-07-31T00:00:00"/>
    <s v="2017-05"/>
    <s v="5"/>
    <s v="2020-06"/>
    <n v="0.76223816507249575"/>
    <n v="105937585.88898118"/>
    <n v="0"/>
    <d v="2022-05-24T00:00:00"/>
    <n v="1.8136986301369864"/>
    <n v="4.1522219311981093E-2"/>
    <n v="0"/>
    <n v="0.5"/>
    <s v="MEDIA"/>
    <x v="2"/>
    <n v="0"/>
  </r>
  <r>
    <n v="1067"/>
    <d v="2017-09-21T00:00:00"/>
    <d v="2017-07-12T00:00:00"/>
    <s v="Juzgado 2 Administrativo Oral de Turbo "/>
    <s v="05837333300220170038600"/>
    <s v="2019"/>
    <x v="0"/>
    <s v="NELSON ESPINOSA DIAZ"/>
    <s v="GABRIEL RAUL MANRIQUE BERRIO"/>
    <n v="115922"/>
    <x v="0"/>
    <s v="RELIQUIDACIÓN DE LA PENSIÓN"/>
    <s v="BAJO"/>
    <s v="BAJO"/>
    <s v="BAJO"/>
    <s v="BAJO"/>
    <n v="0.05"/>
    <x v="1"/>
    <n v="5239297"/>
    <n v="0"/>
    <x v="1"/>
    <m/>
    <s v="NA"/>
    <s v="NA"/>
    <s v="5 AÑOS "/>
    <s v="MARIO DE JESUS DUQUE GIRALDO"/>
    <s v="Resolución No 052117"/>
    <d v="2012-06-04T00:00:00"/>
    <n v="67274"/>
    <s v="EDUCACION"/>
    <s v="A DESPACHO PARA SENTENCIA"/>
    <d v="2020-07-31T00:00:00"/>
    <s v="2017-09"/>
    <s v="5"/>
    <s v="2020-06"/>
    <n v="0.76038333983224338"/>
    <n v="3983874.1512330533"/>
    <n v="0"/>
    <d v="2022-09-20T00:00:00"/>
    <n v="2.1397260273972605"/>
    <n v="4.1522219311981093E-2"/>
    <n v="0"/>
    <n v="0.05"/>
    <s v="REMOTA"/>
    <x v="1"/>
    <n v="0"/>
  </r>
  <r>
    <n v="1068"/>
    <d v="2017-04-06T00:00:00"/>
    <d v="2017-04-06T00:00:00"/>
    <s v="JUZGADO DIECIOCHO ADMINISTRATIVO DEL CIRCUITO DE MEDELLÍN"/>
    <s v="05001333301820170018400"/>
    <s v="2019"/>
    <x v="0"/>
    <s v="MANUEL SALVADOR ORTEGA"/>
    <s v="CARLOS ALBERTO VARGAS FLOREZ"/>
    <n v="81576"/>
    <x v="0"/>
    <s v="PENSIÓN DE SOBREVIVIENTES"/>
    <s v="BAJO"/>
    <s v="ALTO"/>
    <s v="BAJO"/>
    <s v="BAJO"/>
    <n v="0.38250000000000001"/>
    <x v="2"/>
    <n v="49594283"/>
    <n v="0"/>
    <x v="7"/>
    <m/>
    <s v="NA"/>
    <s v="NA"/>
    <s v="5  AÑOS"/>
    <s v="MARIO DE JESUS DUQUE GIRALDO"/>
    <s v="Resolución No 052117"/>
    <d v="2012-06-04T00:00:00"/>
    <n v="67274"/>
    <s v="EDUCACION"/>
    <s v="A DESPACHO PARA SENTENCIA"/>
    <d v="2020-07-31T00:00:00"/>
    <s v="2017-04"/>
    <s v="5"/>
    <s v="2020-06"/>
    <n v="0.76395562321009991"/>
    <n v="37887831.376923062"/>
    <n v="0"/>
    <d v="2022-04-05T00:00:00"/>
    <n v="1.6794520547945206"/>
    <n v="4.1522219311981093E-2"/>
    <n v="0"/>
    <n v="0.38250000000000001"/>
    <s v="MEDIA"/>
    <x v="2"/>
    <n v="0"/>
  </r>
  <r>
    <n v="1069"/>
    <d v="2017-11-28T00:00:00"/>
    <d v="2018-01-31T00:00:00"/>
    <s v="Juzgado tercero municipal de pequeñas causas laborales de Medellin"/>
    <s v="05001410500320170063400"/>
    <s v="2019"/>
    <x v="1"/>
    <s v="William de Jesus Naranjo Henao"/>
    <s v="ESTEBAN GRISALES ARIAS"/>
    <n v="266904"/>
    <x v="3"/>
    <s v="RECONOCIMIENTO Y PAGO DE OTRAS PRESTACIONES SALARIALES, SOLCIALES Y SALARIOS"/>
    <s v="BAJO"/>
    <s v="ALTO"/>
    <s v="BAJO"/>
    <s v="BAJO"/>
    <n v="0.38250000000000001"/>
    <x v="2"/>
    <n v="10284248"/>
    <n v="0"/>
    <x v="1"/>
    <m/>
    <s v="NA"/>
    <s v="NA"/>
    <s v="5 AÑOS"/>
    <s v="MARIO DE JESUS DUQUE GIRALDO"/>
    <s v="Resolución No 052117"/>
    <d v="2012-06-04T00:00:00"/>
    <n v="67274"/>
    <s v="EDUCACION"/>
    <s v="Juzgado sde pequeñas causas laborales audiencia para el 15 de septiembre de 2020"/>
    <d v="2020-07-31T00:00:00"/>
    <s v="2017-11"/>
    <s v="5"/>
    <s v="2020-06"/>
    <n v="0.75888387549827907"/>
    <n v="7804549.9788254257"/>
    <n v="0"/>
    <d v="2022-11-27T00:00:00"/>
    <n v="2.3260273972602739"/>
    <n v="4.1522219311981093E-2"/>
    <n v="0"/>
    <n v="0.38250000000000001"/>
    <s v="MEDIA"/>
    <x v="2"/>
    <n v="0"/>
  </r>
  <r>
    <n v="1070"/>
    <d v="2016-12-02T00:00:00"/>
    <d v="2017-01-16T00:00:00"/>
    <s v="Juzgado 21 Administrativo Oral del Circuito"/>
    <s v="05001333302120160047400"/>
    <s v="2019"/>
    <x v="0"/>
    <s v="William de Jesus Araque Montoya"/>
    <s v="SEBASTIAN AGUDELO ECHEVERRI"/>
    <n v="247757"/>
    <x v="3"/>
    <s v="RELIQUIDACIÓN DE LA PENSIÓN"/>
    <s v="BAJO"/>
    <s v="ALTO"/>
    <s v="BAJO"/>
    <s v="BAJO"/>
    <n v="0.38250000000000001"/>
    <x v="2"/>
    <n v="0"/>
    <n v="0"/>
    <x v="1"/>
    <m/>
    <s v="NA"/>
    <s v="NA"/>
    <s v="5 AÑOS"/>
    <s v="MARIO DE JESUS DUQUE GIRALDO"/>
    <s v="Resolución No 052117"/>
    <d v="2012-06-04T00:00:00"/>
    <n v="67274"/>
    <s v="CONTRALORIA DEPARTAMENTAL"/>
    <s v="Sentencia de primera instancia. A afavor."/>
    <d v="2020-07-31T00:00:00"/>
    <s v="2016-12"/>
    <s v="5"/>
    <s v="2020-06"/>
    <n v="0.78688289821902468"/>
    <n v="0"/>
    <n v="0"/>
    <d v="2021-12-01T00:00:00"/>
    <n v="1.3369863013698631"/>
    <n v="4.1522219311981093E-2"/>
    <n v="0"/>
    <n v="0.38250000000000001"/>
    <s v="MEDIA"/>
    <x v="2"/>
    <n v="0"/>
  </r>
  <r>
    <n v="1071"/>
    <d v="2017-12-04T00:00:00"/>
    <d v="2018-02-02T00:00:00"/>
    <s v="Tribunal Administrativo de Antioquia"/>
    <s v="05001233300020170289700"/>
    <s v="2019"/>
    <x v="0"/>
    <s v="BAVARIA S.A"/>
    <s v="NESTOR RAUL RODRIGUEZ PORRAS"/>
    <n v="76739"/>
    <x v="3"/>
    <s v="IMPUESTOS"/>
    <s v="MEDIO   "/>
    <s v="ALTO"/>
    <s v="MEDIO   "/>
    <s v="MEDIO   "/>
    <n v="0.67499999999999993"/>
    <x v="0"/>
    <n v="257535296"/>
    <n v="1"/>
    <x v="0"/>
    <m/>
    <s v="NA"/>
    <s v="NA"/>
    <s v="6 AÑOS"/>
    <s v="MARIO DE JESUS DUQUE GIRALDO"/>
    <s v="Resolución No 052117"/>
    <d v="2012-06-04T00:00:00"/>
    <n v="67274"/>
    <s v="HACIENDA"/>
    <s v="A DESPACHO PARA SENTENCIA"/>
    <d v="2020-07-31T00:00:00"/>
    <s v="2017-12"/>
    <s v="6"/>
    <s v="2020-06"/>
    <n v="0.75597398230954627"/>
    <n v="194689983.30238777"/>
    <n v="194689983.30238777"/>
    <d v="2023-12-03T00:00:00"/>
    <n v="3.3424657534246576"/>
    <n v="4.1522219311981093E-2"/>
    <n v="191055455.76225114"/>
    <n v="0.67499999999999993"/>
    <s v="ALTA"/>
    <x v="0"/>
    <n v="191055455.76225114"/>
  </r>
  <r>
    <n v="1072"/>
    <d v="2018-01-18T00:00:00"/>
    <d v="2018-02-05T00:00:00"/>
    <s v="Juzgado 36 Administrativo Oral de Medellin"/>
    <s v="05001333303620170065000"/>
    <s v="2019"/>
    <x v="0"/>
    <s v="AMPARO DEL S. GIRALDO ARBELAEZ"/>
    <s v="FRANKLIN ANDERSON ISAZA LONDOÑO"/>
    <n v="176482"/>
    <x v="3"/>
    <s v="PENSIÓN DE SOBREVIVIENTES"/>
    <s v="BAJO"/>
    <s v="ALTO"/>
    <s v="BAJO"/>
    <s v="BAJO"/>
    <n v="0.38250000000000001"/>
    <x v="2"/>
    <n v="32341444"/>
    <n v="0"/>
    <x v="1"/>
    <m/>
    <s v="NA"/>
    <s v="NA"/>
    <s v="4 AÑOS"/>
    <s v="MARIO DE JESUS DUQUE GIRALDO"/>
    <s v="Resolución No 052117"/>
    <d v="2012-06-04T00:00:00"/>
    <n v="67274"/>
    <s v="GESTION HUMANA Y DLLO ORGANIZACIONAL"/>
    <s v="ALEGAOS"/>
    <d v="2020-07-31T00:00:00"/>
    <s v="2018-01"/>
    <s v="4"/>
    <s v="2020-06"/>
    <n v="0.75126308387247931"/>
    <n v="24296932.956329092"/>
    <n v="0"/>
    <d v="2022-01-17T00:00:00"/>
    <n v="1.4657534246575343"/>
    <n v="4.1522219311981093E-2"/>
    <n v="0"/>
    <n v="0.38250000000000001"/>
    <s v="MEDIA"/>
    <x v="2"/>
    <n v="0"/>
  </r>
  <r>
    <n v="1073"/>
    <d v="2016-03-30T00:00:00"/>
    <d v="2016-03-30T00:00:00"/>
    <s v="JUZGADO CIVIL LABORAL DE CAUCASIA"/>
    <s v="05154310300120160003800"/>
    <s v="2019"/>
    <x v="1"/>
    <s v="NEBER GOMEZ"/>
    <s v="JULIA FERNANDA MUÑOZ RINCÓN"/>
    <n v="215278"/>
    <x v="2"/>
    <s v="LIQUIDACIÓN"/>
    <s v="ALTO"/>
    <s v="ALTO"/>
    <s v="ALTO"/>
    <s v="ALTO"/>
    <n v="1"/>
    <x v="0"/>
    <n v="50392861"/>
    <n v="0.17"/>
    <x v="3"/>
    <n v="0"/>
    <s v="NA"/>
    <s v="NA"/>
    <s v="6 AÑOS"/>
    <s v="MARIO DE JESUS DUQUE GIRALDO"/>
    <s v="Resolución No 052117"/>
    <d v="2012-06-04T00:00:00"/>
    <n v="67274"/>
    <s v="EDUCACION"/>
    <s v="DEMANDA DE BRILLADORA ESMERALDA"/>
    <d v="2020-07-31T00:00:00"/>
    <s v="2016-03"/>
    <s v="6"/>
    <s v="2020-06"/>
    <n v="0.80354364508127107"/>
    <n v="40492863.21401383"/>
    <n v="6883786.746382352"/>
    <d v="2022-03-29T00:00:00"/>
    <n v="1.6602739726027398"/>
    <n v="4.1522219311981093E-2"/>
    <n v="6819651.144538762"/>
    <n v="1"/>
    <s v="ALTA"/>
    <x v="0"/>
    <n v="6819651.144538762"/>
  </r>
  <r>
    <n v="1074"/>
    <d v="2016-11-09T00:00:00"/>
    <d v="2016-07-18T00:00:00"/>
    <s v="JUZGADO 23 LABORAL DEL CIRCUITO DE MEDELLÍN"/>
    <s v="05001310502320160085800"/>
    <s v="2019"/>
    <x v="1"/>
    <s v="CARLOS RAUL GARCIA ESCOBAR"/>
    <s v="JULIA FERNANDA MUÑOZ RINCÓN"/>
    <n v="215278"/>
    <x v="2"/>
    <s v="LIQUIDACIÓN"/>
    <s v="ALTO"/>
    <s v="ALTO"/>
    <s v="ALTO"/>
    <s v="ALTO"/>
    <n v="1"/>
    <x v="0"/>
    <n v="50744128"/>
    <n v="0.17"/>
    <x v="0"/>
    <n v="0"/>
    <s v="NA"/>
    <s v="NA"/>
    <s v="6 AÑOS"/>
    <s v="MARIO DE JESUS DUQUE GIRALDO"/>
    <s v="Resolución No 052117"/>
    <d v="2012-06-04T00:00:00"/>
    <n v="67274"/>
    <s v="EDUCACION"/>
    <s v="DEMANDA DE BRILLADORA ESMERALDA"/>
    <d v="2020-07-31T00:00:00"/>
    <s v="2016-11"/>
    <s v="6"/>
    <s v="2020-06"/>
    <n v="0.79016316489215555"/>
    <n v="40096140.780172646"/>
    <n v="6816343.9326293506"/>
    <d v="2022-11-08T00:00:00"/>
    <n v="2.2739726027397262"/>
    <n v="4.1522219311981093E-2"/>
    <n v="6729512.1361906603"/>
    <n v="1"/>
    <s v="ALTA"/>
    <x v="0"/>
    <n v="6729512.1361906603"/>
  </r>
  <r>
    <n v="1075"/>
    <d v="2018-05-08T00:00:00"/>
    <d v="2018-05-04T00:00:00"/>
    <s v="JUZGADO 19 ADMINISTRATIVO ORAL DE MEDELLÍN"/>
    <s v="05001333301920180015800"/>
    <s v="2019"/>
    <x v="0"/>
    <s v="DAISY BORJA MORALES"/>
    <s v="DIANA CAROLINA ALZATE QUINTERO"/>
    <n v="165819"/>
    <x v="0"/>
    <s v="RELIQUIDACIÓN DE LA PENSIÓN"/>
    <s v="MEDIO   "/>
    <s v="ALTO"/>
    <s v="BAJO"/>
    <s v="MEDIO   "/>
    <n v="0.62999999999999989"/>
    <x v="0"/>
    <n v="12585903"/>
    <n v="0"/>
    <x v="3"/>
    <m/>
    <s v="NA"/>
    <s v="NA"/>
    <s v="4 AÑOS"/>
    <s v="MARIO DE JESUS DUQUE GIRALDO"/>
    <s v="Resolución No 052117"/>
    <d v="2012-06-04T00:00:00"/>
    <n v="67274"/>
    <s v="EDUCACION"/>
    <s v="Se encuentra este proceso en la etapa de notificación de la demanda."/>
    <d v="2020-07-31T00:00:00"/>
    <s v="2018-05"/>
    <s v="4"/>
    <s v="2020-06"/>
    <n v="0.73891229786794344"/>
    <n v="9299878.5064730421"/>
    <n v="0"/>
    <d v="2022-05-07T00:00:00"/>
    <n v="1.7671232876712328"/>
    <n v="4.1522219311981093E-2"/>
    <n v="0"/>
    <n v="0.62999999999999989"/>
    <s v="ALTA"/>
    <x v="0"/>
    <n v="0"/>
  </r>
  <r>
    <n v="1076"/>
    <d v="2018-07-23T00:00:00"/>
    <d v="2018-06-01T00:00:00"/>
    <s v="JUZGADO 5 LABORAL DEL CIRCUITO DE MEDELLIN"/>
    <s v="05001310500520180035700"/>
    <s v="2019"/>
    <x v="1"/>
    <s v="JESUS ANTONIO TAPIAS RIOS"/>
    <s v="NICOLAS OCTAVIO ARISMENDI VILLEGAS"/>
    <n v="140233"/>
    <x v="2"/>
    <s v="LIQUIDACIÓN"/>
    <s v="MEDIO   "/>
    <s v="MEDIO   "/>
    <s v="MEDIO   "/>
    <s v="MEDIO   "/>
    <n v="0.5"/>
    <x v="2"/>
    <n v="31453707"/>
    <n v="0.8"/>
    <x v="5"/>
    <m/>
    <s v="NA"/>
    <s v="NA"/>
    <s v="4  AÑOS"/>
    <s v="MARIO DE JESUS DUQUE GIRALDO"/>
    <s v="Resolución No 052117"/>
    <d v="2012-06-04T00:00:00"/>
    <n v="67274"/>
    <s v="EDUCACION"/>
    <s v="DEMANDA PASCUAL BRAVO. Se contesto la demanda el 16 de agosto de 2018."/>
    <d v="2020-07-31T00:00:00"/>
    <s v="2018-07"/>
    <s v="4"/>
    <s v="2020-06"/>
    <n v="0.73871336652539898"/>
    <n v="23235273.787673507"/>
    <n v="18588219.030138806"/>
    <d v="2022-07-22T00:00:00"/>
    <n v="1.9753424657534246"/>
    <n v="4.1522219311981093E-2"/>
    <n v="18382351.848821644"/>
    <n v="0.5"/>
    <s v="MEDIA"/>
    <x v="2"/>
    <n v="18382351.848821644"/>
  </r>
  <r>
    <n v="1077"/>
    <d v="2018-04-11T00:00:00"/>
    <d v="2018-03-22T00:00:00"/>
    <s v="JUZGADO 6 ADMINISTRATIVO ORAL DE MEDELLIN"/>
    <s v="05001333300620180011000"/>
    <s v="2019"/>
    <x v="0"/>
    <s v="TABLEMAC S.A.S"/>
    <s v="DAVID ARISTIZABAL VELASQUEZ"/>
    <n v="187613"/>
    <x v="9"/>
    <s v="FALLA EN EL SERVICIO OTRAS CAUSAS"/>
    <s v="BAJO"/>
    <s v="ALTO"/>
    <s v="BAJO"/>
    <s v="MEDIO   "/>
    <n v="0.54"/>
    <x v="0"/>
    <n v="0"/>
    <n v="2"/>
    <x v="3"/>
    <m/>
    <s v="NA"/>
    <s v="NA"/>
    <s v="5 AÑOS"/>
    <s v="MARIO DE JESUS DUQUE GIRALDO"/>
    <s v="Resolución No 052117"/>
    <d v="2012-06-04T00:00:00"/>
    <n v="67274"/>
    <s v="MINAS"/>
    <s v="Todavia no se ha notificado la demanda por buzon electrónico. Se está a la espera de la notificación para contestar."/>
    <d v="2020-07-31T00:00:00"/>
    <s v="2018-04"/>
    <s v="5"/>
    <s v="2020-06"/>
    <n v="0.74078668525523483"/>
    <n v="0"/>
    <n v="0"/>
    <d v="2023-04-10T00:00:00"/>
    <n v="2.6931506849315068"/>
    <n v="4.1522219311981093E-2"/>
    <n v="0"/>
    <n v="0.54"/>
    <s v="ALTA"/>
    <x v="0"/>
    <n v="0"/>
  </r>
  <r>
    <n v="1078"/>
    <d v="2016-09-23T00:00:00"/>
    <d v="2016-08-02T00:00:00"/>
    <s v="JUZGADO 12 LABORAL DEL CIRCUITO DE MEDELLIN"/>
    <s v="05001310501220160089300"/>
    <s v="2019"/>
    <x v="1"/>
    <s v="EDGAR ANTONIO GONZALEZ LONDOÑO"/>
    <s v="CATALINA TORO GOMEZ"/>
    <n v="149178"/>
    <x v="2"/>
    <s v="RELIQUIDACIÓN DE LA PENSIÓN"/>
    <s v="MEDIO   "/>
    <s v="MEDIO   "/>
    <s v="MEDIO   "/>
    <s v="MEDIO   "/>
    <n v="0.5"/>
    <x v="2"/>
    <n v="15624840"/>
    <n v="0"/>
    <x v="1"/>
    <m/>
    <s v="NA"/>
    <s v="NA"/>
    <s v="6 AÑOS"/>
    <s v="MARIO DE JESUS DUQUE GIRALDO"/>
    <s v="Resolución No 052117"/>
    <d v="2012-06-04T00:00:00"/>
    <n v="67274"/>
    <s v="GESTION HUMANA Y DLLO ORGANIZACIONAL"/>
    <s v="Se contesto la demanda el 5 de julio de 2018."/>
    <d v="2020-07-31T00:00:00"/>
    <s v="2016-09"/>
    <s v="6"/>
    <s v="2020-06"/>
    <n v="0.79057379366945824"/>
    <n v="12352589.034278298"/>
    <n v="0"/>
    <d v="2022-09-22T00:00:00"/>
    <n v="2.1452054794520548"/>
    <n v="4.1522219311981093E-2"/>
    <n v="0"/>
    <n v="0.5"/>
    <s v="MEDIA"/>
    <x v="2"/>
    <n v="0"/>
  </r>
  <r>
    <n v="1079"/>
    <d v="2018-06-29T00:00:00"/>
    <d v="2018-09-05T00:00:00"/>
    <s v="JUZGADO 5 ADMINISTRATIVO DEL CIRCUITO DE MEDELLIN"/>
    <s v="05001333300520180018000"/>
    <s v="2019"/>
    <x v="0"/>
    <s v="ELIANA CANO SALDARRIAGA"/>
    <s v="JULIA FERNANDA MUÑOZ RINCÓN"/>
    <n v="215278"/>
    <x v="3"/>
    <s v="RECONOCIMIENTO Y PAGO DE OTRAS PRESTACIONES SALARIALES, SOLCIALES Y SALARIOS"/>
    <s v="MEDIO   "/>
    <s v="MEDIO   "/>
    <s v="MEDIO   "/>
    <s v="MEDIO   "/>
    <n v="0.5"/>
    <x v="2"/>
    <n v="111885689"/>
    <n v="0"/>
    <x v="5"/>
    <m/>
    <s v="NA"/>
    <s v="NA"/>
    <s v="4  AÑOS"/>
    <s v="MARIO DE JESUS DUQUE GIRALDO"/>
    <s v="Resolución No 052117"/>
    <d v="2012-06-04T00:00:00"/>
    <n v="67274"/>
    <s v="EDUCACION"/>
    <s v="DEMANDA CONTRA EL PASCUAL BRAVO"/>
    <d v="2020-07-31T00:00:00"/>
    <s v="2018-06"/>
    <s v="4"/>
    <s v="2020-06"/>
    <n v="0.73777124655030268"/>
    <n v="82546044.244669482"/>
    <n v="0"/>
    <d v="2022-06-28T00:00:00"/>
    <n v="1.9095890410958904"/>
    <n v="4.1522219311981093E-2"/>
    <n v="0"/>
    <n v="0.5"/>
    <s v="MEDIA"/>
    <x v="2"/>
    <n v="0"/>
  </r>
  <r>
    <n v="1080"/>
    <d v="2018-05-08T00:00:00"/>
    <d v="2018-06-19T00:00:00"/>
    <s v="JUZGADO 19 ADMINISTRATIVO ORAL DE MEDELLIN"/>
    <s v="05001333301920180015800"/>
    <s v="2019"/>
    <x v="0"/>
    <s v="DAISY BORJA MORALES"/>
    <s v="DIANA CAROLINA ALZATE QUINTERO"/>
    <n v="165819"/>
    <x v="3"/>
    <s v="RELIQUIDACIÓN DE LA PENSIÓN"/>
    <s v="MEDIO   "/>
    <s v="MEDIO   "/>
    <s v="MEDIO   "/>
    <s v="MEDIO   "/>
    <n v="0.5"/>
    <x v="2"/>
    <n v="12585903"/>
    <n v="0"/>
    <x v="5"/>
    <m/>
    <s v="NA"/>
    <s v="NA"/>
    <s v="4 AÑOS"/>
    <s v="MARIO DE JESUS DUQUE GIRALDO"/>
    <s v="Resolución No 052117"/>
    <d v="2012-06-04T00:00:00"/>
    <n v="67274"/>
    <s v="EDUCACION"/>
    <s v="FONDO NACIONAL DE PRESTACIONES SOCIALES "/>
    <d v="2020-07-31T00:00:00"/>
    <s v="2018-05"/>
    <s v="4"/>
    <s v="2020-06"/>
    <n v="0.73891229786794344"/>
    <n v="9299878.5064730421"/>
    <n v="0"/>
    <d v="2022-05-07T00:00:00"/>
    <n v="1.7671232876712328"/>
    <n v="4.1522219311981093E-2"/>
    <n v="0"/>
    <n v="0.5"/>
    <s v="MEDIA"/>
    <x v="2"/>
    <n v="0"/>
  </r>
  <r>
    <n v="1081"/>
    <d v="2018-07-12T00:00:00"/>
    <d v="2018-08-27T00:00:00"/>
    <s v="TRIBUNAL ADMINISTRATIVO DE ANTIOQUA"/>
    <s v="05001233300020180101800"/>
    <s v="2019"/>
    <x v="0"/>
    <s v="ARNULFO GABRIEL MÁRQUEZ CARRILLO"/>
    <s v="LESNEY KATERINE GONZÁLEZ PRADA"/>
    <n v="139943"/>
    <x v="6"/>
    <s v="INCUMPLIMIENTO"/>
    <s v="MEDIO   "/>
    <s v="MEDIO   "/>
    <s v="MEDIO   "/>
    <s v="MEDIO   "/>
    <n v="0.5"/>
    <x v="2"/>
    <n v="1918674933"/>
    <n v="0"/>
    <x v="3"/>
    <m/>
    <s v="NA"/>
    <s v="NA"/>
    <s v="4  AÑOS"/>
    <s v="MARIO DE JESUS DUQUE GIRALDO"/>
    <s v="Resolución No 052117"/>
    <d v="2012-06-04T00:00:00"/>
    <n v="67274"/>
    <s v="EDUCACION"/>
    <s v="CONTRATO CON VIVA"/>
    <d v="2020-07-31T00:00:00"/>
    <s v="2018-07"/>
    <s v="4"/>
    <s v="2020-06"/>
    <n v="0.73871336652539898"/>
    <n v="1417350819.0243244"/>
    <n v="0"/>
    <d v="2022-07-11T00:00:00"/>
    <n v="1.9452054794520548"/>
    <n v="4.1522219311981093E-2"/>
    <n v="0"/>
    <n v="0.5"/>
    <s v="MEDIA"/>
    <x v="2"/>
    <n v="0"/>
  </r>
  <r>
    <n v="1082"/>
    <d v="2016-10-11T00:00:00"/>
    <d v="2016-04-13T00:00:00"/>
    <s v="JUZGADO 33 Administrativo Oral de Medellin"/>
    <s v="05001333303320160054600"/>
    <s v="2019"/>
    <x v="0"/>
    <s v="JUAN JOSÉ CANO GARCÍA"/>
    <s v="RUBÉN DARÍO RICO GUERRA"/>
    <n v="75801"/>
    <x v="1"/>
    <s v="FALLA EN EL SERVICIO OTRAS CAUSAS"/>
    <s v="MEDIO   "/>
    <s v="MEDIO   "/>
    <s v="MEDIO   "/>
    <s v="MEDIO   "/>
    <n v="0.5"/>
    <x v="2"/>
    <n v="68945400"/>
    <n v="0"/>
    <x v="3"/>
    <m/>
    <s v="NA"/>
    <s v="NA"/>
    <s v="5 AÑOS"/>
    <s v="MARIO DE JESUS DUQUE GIRALDO"/>
    <s v="Resolución No 052117"/>
    <d v="2012-06-04T00:00:00"/>
    <n v="67274"/>
    <s v="INFRAESTRUCTURA"/>
    <s v="PERIODO PROBATORIO"/>
    <d v="2020-07-31T00:00:00"/>
    <s v="2016-10"/>
    <s v="5"/>
    <s v="2020-06"/>
    <n v="0.79104764067648514"/>
    <n v="54539096.005496539"/>
    <n v="0"/>
    <d v="2021-10-10T00:00:00"/>
    <n v="1.1945205479452055"/>
    <n v="4.1522219311981093E-2"/>
    <n v="0"/>
    <n v="0.5"/>
    <s v="MEDIA"/>
    <x v="2"/>
    <n v="0"/>
  </r>
  <r>
    <n v="1083"/>
    <d v="2018-10-23T00:00:00"/>
    <d v="2018-10-22T00:00:00"/>
    <s v="TRIBUNAL ADMINISTRATIVO DE ANTIOQUIA"/>
    <s v="05001233300020180201100"/>
    <s v="2019"/>
    <x v="0"/>
    <s v="ADRIANA MELO WHITE"/>
    <s v="ADRIANA MELO WHITE"/>
    <n v="105830"/>
    <x v="5"/>
    <s v="DECRETO DEPARTAMENTAL GENERAL"/>
    <s v="MEDIO   "/>
    <s v="MEDIO   "/>
    <s v="MEDIO   "/>
    <s v="MEDIO   "/>
    <n v="0.5"/>
    <x v="2"/>
    <n v="0"/>
    <n v="0"/>
    <x v="5"/>
    <m/>
    <s v="SUSPENSION PROVISIONAL"/>
    <m/>
    <s v="4 AÑOS"/>
    <s v="MARIO DE JESUS DUQUE GIRALDO"/>
    <s v="Resolución No 052117"/>
    <d v="2012-06-04T00:00:00"/>
    <n v="67274"/>
    <s v="ASAMBLEA DEPARTAMENTAL"/>
    <s v="ALEGATOS"/>
    <d v="2020-07-31T00:00:00"/>
    <s v="2018-10"/>
    <s v="4"/>
    <s v="2020-06"/>
    <n v="0.73572886802285709"/>
    <n v="0"/>
    <n v="0"/>
    <d v="2022-10-22T00:00:00"/>
    <n v="2.2273972602739724"/>
    <n v="4.1522219311981093E-2"/>
    <n v="0"/>
    <n v="0.5"/>
    <s v="MEDIA"/>
    <x v="2"/>
    <n v="0"/>
  </r>
  <r>
    <n v="1084"/>
    <d v="2018-09-06T00:00:00"/>
    <d v="2018-08-31T00:00:00"/>
    <s v="JUZGADO 25 ADMINISTRATIVO ORAL DE MEDELLÍN"/>
    <s v="05001333302520180034500"/>
    <s v="2019"/>
    <x v="0"/>
    <s v="MARTHA CECILIA VANEGAS ROMÁN"/>
    <s v="JAIME JAVIER DÍAZ PELAÉZ"/>
    <n v="89803"/>
    <x v="0"/>
    <s v="RELIQUIDACIÓN DE LA PENSIÓN"/>
    <s v="BAJO"/>
    <s v="ALTO"/>
    <s v="BAJO"/>
    <s v="MEDIO   "/>
    <n v="0.54"/>
    <x v="0"/>
    <n v="43750200"/>
    <n v="0"/>
    <x v="0"/>
    <m/>
    <s v="NA"/>
    <s v="NA"/>
    <s v="4 AÑOS"/>
    <s v="MARIO DE JESUS DUQUE GIRALDO"/>
    <s v="Resolución No 052117"/>
    <d v="2012-06-04T00:00:00"/>
    <n v="67274"/>
    <s v="EDUCACION"/>
    <s v="ALEGATOS DE CONCLUSION"/>
    <d v="2020-07-31T00:00:00"/>
    <s v="2018-09"/>
    <s v="4"/>
    <s v="2020-06"/>
    <n v="0.73661443780017011"/>
    <n v="32227028.976645004"/>
    <n v="0"/>
    <d v="2022-09-05T00:00:00"/>
    <n v="2.0986301369863014"/>
    <n v="4.1522219311981093E-2"/>
    <n v="0"/>
    <n v="0.54"/>
    <s v="ALTA"/>
    <x v="0"/>
    <n v="0"/>
  </r>
  <r>
    <n v="1085"/>
    <d v="2018-05-17T00:00:00"/>
    <d v="2018-05-09T00:00:00"/>
    <s v="JUZGADO 22 LABORAL DEL CIRCUITO DE MEDELLIN"/>
    <s v="05001310502220180023100"/>
    <s v="2019"/>
    <x v="1"/>
    <s v="LUZ MARIELA MORA CASTRO"/>
    <s v="NICOLAS OCTAVIO ARISMENDI VILLEGAS"/>
    <n v="140233"/>
    <x v="2"/>
    <s v="OTRAS"/>
    <s v="MEDIO   "/>
    <s v="MEDIO   "/>
    <s v="MEDIO   "/>
    <s v="MEDIO   "/>
    <n v="0.5"/>
    <x v="2"/>
    <n v="86974555"/>
    <n v="0"/>
    <x v="5"/>
    <m/>
    <s v="NA"/>
    <s v="NA"/>
    <s v="4 AÑOS"/>
    <s v="MARIO DE JESUS DUQUE GIRALDO"/>
    <s v="Resolución No 052117"/>
    <d v="2012-06-04T00:00:00"/>
    <n v="67274"/>
    <s v="EDUCACION"/>
    <s v="SE REMITE AL JUZGADO 23 LABORAL DEL CIRCUITO"/>
    <d v="2020-07-31T00:00:00"/>
    <s v="2018-05"/>
    <s v="4"/>
    <s v="2020-06"/>
    <n v="0.73891229786794344"/>
    <n v="64266568.29109183"/>
    <n v="0"/>
    <d v="2022-05-16T00:00:00"/>
    <n v="1.7917808219178082"/>
    <n v="4.1522219311981093E-2"/>
    <n v="0"/>
    <n v="0.5"/>
    <s v="MEDIA"/>
    <x v="2"/>
    <n v="0"/>
  </r>
  <r>
    <n v="1086"/>
    <d v="2018-02-20T00:00:00"/>
    <d v="2018-02-07T00:00:00"/>
    <s v="TRIBUNAL ADMINISTRATVO DE ANTIOQUIA"/>
    <s v="05001233300020180035100"/>
    <s v="2019"/>
    <x v="0"/>
    <s v="UNIÓN TEMPORAL (PAE) DE ANTIOQUIA"/>
    <s v="HECTOR ALFONSO CARVAJAL LONDOÑO"/>
    <n v="30144"/>
    <x v="6"/>
    <s v="INCUMPLIMIENTO"/>
    <s v="MEDIO   "/>
    <s v="MEDIO   "/>
    <s v="MEDIO   "/>
    <s v="MEDIO   "/>
    <n v="0.5"/>
    <x v="2"/>
    <n v="706312424"/>
    <n v="0"/>
    <x v="3"/>
    <m/>
    <s v="NA"/>
    <s v="NA"/>
    <s v="5 AÑOS"/>
    <s v="MARIO DE JESUS DUQUE GIRALDO"/>
    <s v="Resolución No 052117"/>
    <d v="2012-06-04T00:00:00"/>
    <n v="67274"/>
    <s v="MANA"/>
    <s v="EN AUDIENCIA INCIAL SE DECRETO AUDIENCIA DE PRUEBAS."/>
    <d v="2020-07-31T00:00:00"/>
    <s v="2018-02"/>
    <s v="5"/>
    <s v="2020-06"/>
    <n v="0.74599443734185067"/>
    <n v="526905139.32943869"/>
    <n v="0"/>
    <d v="2023-02-19T00:00:00"/>
    <n v="2.5561643835616437"/>
    <n v="4.1522219311981093E-2"/>
    <n v="0"/>
    <n v="0.5"/>
    <s v="MEDIA"/>
    <x v="2"/>
    <n v="0"/>
  </r>
  <r>
    <n v="1087"/>
    <d v="2018-12-06T00:00:00"/>
    <d v="2018-12-04T00:00:00"/>
    <s v="JUZGADO 27 ADMINISTRATIVO DEL CIRCUITO DE MEDELLIN"/>
    <s v="05001333302720180047000"/>
    <s v="2019"/>
    <x v="0"/>
    <s v="MARIA LIGIA OQUENDO HERRERA"/>
    <s v="JAIME JAVIER DÍAZ PELAÉZ"/>
    <n v="89803"/>
    <x v="0"/>
    <s v="RELIQUIDACIÓN DE LA PENSIÓN"/>
    <s v="BAJO"/>
    <s v="ALTO"/>
    <s v="BAJO"/>
    <s v="ALTO"/>
    <n v="0.71499999999999997"/>
    <x v="0"/>
    <n v="11102448"/>
    <n v="0"/>
    <x v="3"/>
    <m/>
    <s v="NA"/>
    <s v="NA"/>
    <s v="4 AÑOS"/>
    <s v="MARIO DE JESUS DUQUE GIRALDO"/>
    <s v="Resolución No 052117"/>
    <d v="2012-06-04T00:00:00"/>
    <n v="67274"/>
    <s v="EDUCACION"/>
    <s v="ALEGATOS"/>
    <d v="2020-07-31T00:00:00"/>
    <s v="2018-12"/>
    <s v="4"/>
    <s v="2020-06"/>
    <n v="0.73268911507362433"/>
    <n v="8134642.8002709299"/>
    <n v="0"/>
    <d v="2022-12-05T00:00:00"/>
    <n v="2.3479452054794518"/>
    <n v="4.1522219311981093E-2"/>
    <n v="0"/>
    <n v="0.71499999999999997"/>
    <s v="ALTA"/>
    <x v="0"/>
    <n v="0"/>
  </r>
  <r>
    <n v="1088"/>
    <d v="2019-01-25T00:00:00"/>
    <d v="2018-07-18T00:00:00"/>
    <s v="TRIBUNAL ADMNISTRATIVO DE ANTIOQUIA"/>
    <s v="05001233300020180136100"/>
    <s v="2019"/>
    <x v="0"/>
    <s v="CONSORCIO OBRAS DE ANTIOQUIA"/>
    <s v="ALEJANDRO PINEDA MENESES"/>
    <n v="119394"/>
    <x v="6"/>
    <s v="INCUMPLIMIENTO"/>
    <s v="MEDIO   "/>
    <s v="MEDIO   "/>
    <s v="MEDIO   "/>
    <s v="MEDIO   "/>
    <n v="0.5"/>
    <x v="2"/>
    <n v="1452740495"/>
    <n v="0"/>
    <x v="5"/>
    <m/>
    <s v="NA"/>
    <s v="NA"/>
    <s v="5 AÑOS"/>
    <s v="MARIO DE JESUS DUQUE GIRALDO"/>
    <s v="Resolución No 052117"/>
    <d v="2012-06-04T00:00:00"/>
    <n v="67274"/>
    <s v="INFRAESTRUCTURA"/>
    <s v="ADMITE LLAMAMIENTO  EN GARANTIA DE VIVA"/>
    <d v="2020-07-31T00:00:00"/>
    <s v="2019-01"/>
    <s v="5"/>
    <s v="2020-06"/>
    <n v="1.0434541229259338"/>
    <n v="1515868059.0492117"/>
    <n v="0"/>
    <d v="2024-01-24T00:00:00"/>
    <n v="3.484931506849315"/>
    <n v="4.1522219311981093E-2"/>
    <n v="0"/>
    <n v="0.5"/>
    <s v="MEDIA"/>
    <x v="2"/>
    <n v="0"/>
  </r>
  <r>
    <n v="1089"/>
    <d v="2019-02-28T00:00:00"/>
    <d v="2019-02-14T00:00:00"/>
    <s v="JUZGADO QUINTO ADMINISTRATIVO DEL CIRCUITO DE MEDELLIN"/>
    <s v="05001333300520170046000"/>
    <s v="2019"/>
    <x v="0"/>
    <s v="MARTHA NELLY DE FÁTIMA OCHOA MESA"/>
    <s v="JUAN ESTEBAN ALZATE ORTIZ"/>
    <n v="166991"/>
    <x v="8"/>
    <s v="LIQUIDACIÓN"/>
    <s v="MEDIO   "/>
    <s v="MEDIO   "/>
    <s v="MEDIO   "/>
    <s v="MEDIO   "/>
    <n v="0.5"/>
    <x v="2"/>
    <n v="311090431"/>
    <n v="0"/>
    <x v="7"/>
    <m/>
    <s v="NA"/>
    <s v="NA"/>
    <s v="5 AÑOS"/>
    <s v="MARIO DE JESUS DUQUE GIRALDO"/>
    <s v="Resolución No 052117"/>
    <d v="2012-06-04T00:00:00"/>
    <n v="67274"/>
    <s v="SECCIONAL DE SALUD Y PROTECCION SOCIAL"/>
    <s v="EJECUTIVO -PRUEBAS"/>
    <d v="2020-07-31T00:00:00"/>
    <s v="2019-02"/>
    <s v="5"/>
    <s v="2020-06"/>
    <n v="1.0374579956513144"/>
    <n v="322743255.01156348"/>
    <n v="0"/>
    <d v="2024-02-27T00:00:00"/>
    <n v="3.5780821917808221"/>
    <n v="4.1522219311981093E-2"/>
    <n v="0"/>
    <n v="0.5"/>
    <s v="MEDIA"/>
    <x v="2"/>
    <n v="0"/>
  </r>
  <r>
    <n v="1090"/>
    <d v="2019-01-18T00:00:00"/>
    <d v="2018-12-04T00:00:00"/>
    <s v="JUZGADO TERCERO ADMINISTRATIVO DEL CIRCUITO DE MEDELLIN"/>
    <s v="05001333300320180048100"/>
    <s v="2019"/>
    <x v="0"/>
    <s v="MIGUEL ANGEL VERA LÓPEZ"/>
    <s v="JAIME JAVIER DÍAZ PELAÉZ"/>
    <n v="89803"/>
    <x v="0"/>
    <s v="RELIQUIDACIÓN DE LA PENSIÓN"/>
    <s v="BAJO"/>
    <s v="ALTO"/>
    <s v="BAJO"/>
    <s v="ALTO"/>
    <n v="0.71499999999999997"/>
    <x v="0"/>
    <n v="20504208"/>
    <n v="0"/>
    <x v="5"/>
    <m/>
    <s v="NA"/>
    <s v="NA"/>
    <s v="4 AÑOS"/>
    <s v="MARIO DE JESUS DUQUE GIRALDO"/>
    <s v="Resolución No 052117"/>
    <d v="2012-06-04T00:00:00"/>
    <n v="67274"/>
    <s v="EDUCACION"/>
    <s v="Audiencia inicial."/>
    <d v="2020-07-31T00:00:00"/>
    <s v="2019-01"/>
    <s v="4"/>
    <s v="2020-06"/>
    <n v="1.0434541229259338"/>
    <n v="21395200.374930914"/>
    <n v="0"/>
    <d v="2023-01-17T00:00:00"/>
    <n v="2.4657534246575343"/>
    <n v="4.1522219311981093E-2"/>
    <n v="0"/>
    <n v="0.71499999999999997"/>
    <s v="ALTA"/>
    <x v="0"/>
    <n v="0"/>
  </r>
  <r>
    <n v="1091"/>
    <d v="2018-12-05T00:00:00"/>
    <d v="2018-10-18T00:00:00"/>
    <s v="JUZGADO VEINTE ADMNISTRATIVO DEL CIRCUITO DE MEDELLIN"/>
    <s v="05001333301220180041600"/>
    <s v="2019"/>
    <x v="0"/>
    <s v="MARIZA DEL CARMEN AMARILES ROJAS"/>
    <s v="JORGE IVAN VÉLEZ LÓPEZ, VIALENIS DANELIS ALVAREZ PALOMINO y INETHN YECENIA ALVAREZ MARTÍNEZ"/>
    <s v="190.724, 182.780 y 182.785"/>
    <x v="1"/>
    <s v="FALLA EN EL SERVICIO DE EDUCACIÓN"/>
    <s v="MEDIO   "/>
    <s v="MEDIO   "/>
    <s v="MEDIO   "/>
    <s v="MEDIO   "/>
    <n v="0.5"/>
    <x v="2"/>
    <n v="664055700"/>
    <n v="0"/>
    <x v="5"/>
    <m/>
    <s v="NA"/>
    <s v="NA"/>
    <s v="4 AÑOS"/>
    <s v="MARIO DE JESUS DUQUE GIRALDO"/>
    <s v="Resolución No 052117"/>
    <d v="2012-06-04T00:00:00"/>
    <n v="67274"/>
    <s v="EDUCACION"/>
    <s v="AUDIENCIA INICIAL"/>
    <d v="2020-07-31T00:00:00"/>
    <s v="2018-12"/>
    <s v="4"/>
    <s v="2020-06"/>
    <n v="0.73268911507362433"/>
    <n v="486546383.19259614"/>
    <n v="0"/>
    <d v="2022-12-04T00:00:00"/>
    <n v="2.3452054794520549"/>
    <n v="4.1522219311981093E-2"/>
    <n v="0"/>
    <n v="0.5"/>
    <s v="MEDIA"/>
    <x v="2"/>
    <n v="0"/>
  </r>
  <r>
    <n v="1092"/>
    <d v="2018-12-18T00:00:00"/>
    <d v="2018-11-02T00:00:00"/>
    <s v="JUZGADO ONCE LABORAL DEL CIRCUITO DE MEDELLIN"/>
    <s v="05001310501120180065900"/>
    <s v="2019"/>
    <x v="1"/>
    <s v="GUSTAVO ALBERTO OSORIO"/>
    <s v="JUAN MANUEL ARITIZABAL SOTO"/>
    <n v="167006"/>
    <x v="8"/>
    <s v="LIQUIDACIÓN"/>
    <s v="MEDIO   "/>
    <s v="MEDIO   "/>
    <s v="MEDIO   "/>
    <s v="MEDIO   "/>
    <n v="0.5"/>
    <x v="2"/>
    <n v="2529940"/>
    <n v="0"/>
    <x v="5"/>
    <m/>
    <s v="NA"/>
    <s v="NA"/>
    <s v="4 AÑOS"/>
    <s v="MARIO DE JESUS DUQUE GIRALDO"/>
    <s v="Resolución No 052117"/>
    <d v="2012-06-04T00:00:00"/>
    <n v="67274"/>
    <s v="GESTION HUMANA Y DLLO ORGANIZACIONAL"/>
    <s v="EJECUTIVO LABORAL - PRUEBAS"/>
    <d v="2020-07-31T00:00:00"/>
    <s v="2018-12"/>
    <s v="4"/>
    <s v="2020-06"/>
    <n v="0.73268911507362433"/>
    <n v="1853659.4997893651"/>
    <n v="0"/>
    <d v="2022-12-17T00:00:00"/>
    <n v="2.3808219178082193"/>
    <n v="4.1522219311981093E-2"/>
    <n v="0"/>
    <n v="0.5"/>
    <s v="MEDIA"/>
    <x v="2"/>
    <n v="0"/>
  </r>
  <r>
    <n v="1093"/>
    <d v="2019-01-15T00:00:00"/>
    <d v="2019-01-15T00:00:00"/>
    <s v="JUZGADO PROMISCUO DEL CIRCUITO DE AMALFI"/>
    <s v="05031318900120180019300"/>
    <s v="2019"/>
    <x v="1"/>
    <s v="MARIA ELENA FONNEGRA JIMÉNEZ"/>
    <s v="NATALIA BOTERO MANCO"/>
    <n v="172735"/>
    <x v="2"/>
    <s v="FALLA EN EL SERVICIO DE EDUCACIÓN"/>
    <s v="MEDIO   "/>
    <s v="MEDIO   "/>
    <s v="MEDIO   "/>
    <s v="MEDIO   "/>
    <n v="0.5"/>
    <x v="2"/>
    <n v="35000000"/>
    <n v="0"/>
    <x v="5"/>
    <m/>
    <s v="NA"/>
    <s v="NA"/>
    <s v="4 AÑOS"/>
    <s v="MARIO DE JESUS DUQUE GIRALDO"/>
    <s v="Resolución No 052117"/>
    <d v="2012-06-04T00:00:00"/>
    <n v="67274"/>
    <s v="EDUCACION"/>
    <s v="AMALFI - AUDIENCIA DE TRAMITE"/>
    <d v="2020-07-31T00:00:00"/>
    <s v="2019-01"/>
    <s v="4"/>
    <s v="2020-06"/>
    <n v="1.0434541229259338"/>
    <n v="36520894.302407682"/>
    <n v="0"/>
    <d v="2023-01-14T00:00:00"/>
    <n v="2.4575342465753423"/>
    <n v="4.1522219311981093E-2"/>
    <n v="0"/>
    <n v="0.5"/>
    <s v="MEDIA"/>
    <x v="2"/>
    <n v="0"/>
  </r>
  <r>
    <n v="1094"/>
    <d v="2019-03-13T00:00:00"/>
    <d v="2019-03-13T00:00:00"/>
    <s v="JUZGADO PROMISCUO DEL CIRCUITO DE SEGOVIA"/>
    <s v="05736318900120190003600"/>
    <s v="2019"/>
    <x v="1"/>
    <s v="LINA MARIA CEBALLOS CÁRDENAS"/>
    <s v="NATALIA BOTERO MANCO"/>
    <n v="172735"/>
    <x v="2"/>
    <s v="FALLA EN EL SERVICIO DE EDUCACIÓN"/>
    <s v="MEDIO   "/>
    <s v="MEDIO   "/>
    <s v="MEDIO   "/>
    <s v="MEDIO   "/>
    <n v="0.5"/>
    <x v="2"/>
    <n v="43000000"/>
    <n v="0"/>
    <x v="5"/>
    <m/>
    <s v="NA"/>
    <s v="NA"/>
    <s v="4 AÑOS"/>
    <s v="MARIO DE JESUS DUQUE GIRALDO"/>
    <s v="Resolución No 052117"/>
    <d v="2012-06-04T00:00:00"/>
    <n v="67274"/>
    <s v="EDUCACION"/>
    <s v="SEGOVIA AUDIENCIA DE TRAMITE"/>
    <d v="2020-07-31T00:00:00"/>
    <s v="2019-03"/>
    <s v="4"/>
    <s v="2020-06"/>
    <n v="1.0329659515843337"/>
    <n v="44417535.918126352"/>
    <n v="0"/>
    <d v="2023-03-12T00:00:00"/>
    <n v="2.6136986301369864"/>
    <n v="4.1522219311981093E-2"/>
    <n v="0"/>
    <n v="0.5"/>
    <s v="MEDIA"/>
    <x v="2"/>
    <n v="0"/>
  </r>
  <r>
    <n v="1095"/>
    <d v="2019-01-15T00:00:00"/>
    <d v="2019-01-15T00:00:00"/>
    <s v="JUZGADO PROMISCUO DEL CIRCUITO DE AMALFI"/>
    <s v="05031318900120180020500"/>
    <s v="2019"/>
    <x v="1"/>
    <s v="DORA CECILIA MESA LOPERA"/>
    <s v="NATALIA BOTERO MANCO"/>
    <n v="172735"/>
    <x v="2"/>
    <s v="FALLA EN EL SERVICIO DE EDUCACIÓN"/>
    <s v="MEDIO   "/>
    <s v="MEDIO   "/>
    <s v="MEDIO   "/>
    <s v="MEDIO   "/>
    <n v="0.5"/>
    <x v="2"/>
    <n v="47000000"/>
    <n v="0"/>
    <x v="5"/>
    <m/>
    <s v="NA"/>
    <s v="NA"/>
    <s v="4 AÑOS"/>
    <s v="MARIO DE JESUS DUQUE GIRALDO"/>
    <s v="Resolución No 052117"/>
    <d v="2012-06-04T00:00:00"/>
    <n v="67274"/>
    <s v="EDUCACION"/>
    <s v="CONTESTACION DEMANDA"/>
    <d v="2020-07-31T00:00:00"/>
    <s v="2019-01"/>
    <s v="4"/>
    <s v="2020-06"/>
    <n v="1.0434541229259338"/>
    <n v="49042343.777518883"/>
    <n v="0"/>
    <d v="2023-01-14T00:00:00"/>
    <n v="2.4575342465753423"/>
    <n v="4.1522219311981093E-2"/>
    <n v="0"/>
    <n v="0.5"/>
    <s v="MEDIA"/>
    <x v="2"/>
    <n v="0"/>
  </r>
  <r>
    <n v="1096"/>
    <d v="2019-07-04T00:00:00"/>
    <d v="2019-04-10T00:00:00"/>
    <s v="JUZGADO VEINTISEIS ADMINISTRATIVO DEL CIRCUITO DE MEDELLIN"/>
    <s v="05001333302620190014900"/>
    <s v="2019"/>
    <x v="0"/>
    <s v="SEGUROS DEL ESTADO S.A."/>
    <s v="LUISA FERNANDA MARTTÁ HERNÁNDEZ"/>
    <n v="150353"/>
    <x v="6"/>
    <s v="INCUMPLIMIENTO"/>
    <s v="MEDIO   "/>
    <s v="MEDIO   "/>
    <s v="MEDIO   "/>
    <s v="MEDIO   "/>
    <n v="0.5"/>
    <x v="2"/>
    <n v="203003822"/>
    <n v="0"/>
    <x v="10"/>
    <m/>
    <s v="NA"/>
    <s v="NA"/>
    <s v="5 AÑOS"/>
    <s v="MARIO DE JESUS DUQUE GIRALDO"/>
    <s v="Resolución No 052117"/>
    <d v="2012-06-04T00:00:00"/>
    <n v="67274"/>
    <s v="GOBIERNO"/>
    <s v="CONTESTACION DEMANDA"/>
    <d v="2020-07-31T00:00:00"/>
    <s v="2019-07"/>
    <s v="5"/>
    <s v="2020-06"/>
    <n v="1.0197202253740043"/>
    <n v="207007103.12162426"/>
    <n v="0"/>
    <d v="2024-07-02T00:00:00"/>
    <n v="3.9232876712328766"/>
    <n v="4.1522219311981093E-2"/>
    <n v="0"/>
    <n v="0.5"/>
    <s v="MEDIA"/>
    <x v="2"/>
    <n v="0"/>
  </r>
  <r>
    <n v="1097"/>
    <d v="2019-02-04T00:00:00"/>
    <d v="2014-07-22T00:00:00"/>
    <s v="JUZGADO VEINTINUEVE CIVIL MUNICIPAL"/>
    <s v="05001400300320140122400"/>
    <s v="2019"/>
    <x v="3"/>
    <s v="MANUEL EDUVIGES ALCALA TILANO"/>
    <s v="MARIO ARTURO BOLIVAR ROLDAN"/>
    <n v="47066"/>
    <x v="8"/>
    <s v="LIQUIDACIÓN"/>
    <s v="BAJO"/>
    <s v="MEDIO   "/>
    <s v="MEDIO   "/>
    <s v="MEDIO   "/>
    <n v="0.41"/>
    <x v="2"/>
    <n v="31500000"/>
    <n v="0"/>
    <x v="10"/>
    <m/>
    <s v="NA"/>
    <s v="NA"/>
    <s v="4 AÑOS"/>
    <s v="MARIO DE JESUS DUQUE GIRALDO"/>
    <s v="Resolución No 052117"/>
    <d v="2012-06-04T00:00:00"/>
    <n v="67274"/>
    <s v="HACIENDA"/>
    <s v="CONTESTACION DEMANDA"/>
    <d v="2020-07-31T00:00:00"/>
    <s v="2019-02"/>
    <s v="4"/>
    <s v="2020-06"/>
    <n v="1.0374579956513144"/>
    <n v="32679926.8630164"/>
    <n v="0"/>
    <d v="2023-02-03T00:00:00"/>
    <n v="2.5123287671232877"/>
    <n v="4.1522219311981093E-2"/>
    <n v="0"/>
    <n v="0.41"/>
    <s v="MEDIA"/>
    <x v="2"/>
    <n v="0"/>
  </r>
  <r>
    <n v="1098"/>
    <d v="2019-06-11T00:00:00"/>
    <d v="2019-05-20T00:00:00"/>
    <s v="TRIBUNAL ADMINISTRATIVO DE ANTIOQUIA"/>
    <s v="05001233300020190131700"/>
    <s v="2019"/>
    <x v="0"/>
    <s v="MUNICIPIO DE PUERTO NARE"/>
    <s v="JUAN FERNANDO HERRERA RODRIGUEZ"/>
    <n v="283514"/>
    <x v="3"/>
    <s v="IMPUESTOS"/>
    <s v="BAJO"/>
    <s v="MEDIO   "/>
    <s v="BAJO"/>
    <s v="MEDIO   "/>
    <n v="0.36499999999999999"/>
    <x v="2"/>
    <n v="248434800"/>
    <n v="0"/>
    <x v="10"/>
    <m/>
    <s v="NA"/>
    <s v="NA"/>
    <s v="4 AÑOS"/>
    <s v="MARIO DE JESUS DUQUE GIRALDO"/>
    <s v="Resolución No 052117"/>
    <d v="2012-06-04T00:00:00"/>
    <n v="67274"/>
    <s v="INFRAESTRUCTURA"/>
    <s v="CONTESTACION DEMANDA"/>
    <d v="2020-07-31T00:00:00"/>
    <s v="2019-06"/>
    <s v="4"/>
    <s v="2020-06"/>
    <n v="1.022003699737124"/>
    <n v="253901284.74345246"/>
    <n v="0"/>
    <d v="2023-06-10T00:00:00"/>
    <n v="2.8602739726027395"/>
    <n v="4.1522219311981093E-2"/>
    <n v="0"/>
    <n v="0.36499999999999999"/>
    <s v="MEDIA"/>
    <x v="2"/>
    <n v="0"/>
  </r>
  <r>
    <n v="1099"/>
    <d v="2019-08-26T00:00:00"/>
    <d v="2019-07-05T00:00:00"/>
    <s v="JUZGADO SEPTIMO ADMINITRATIVO DEL CIRCUITO DE MEDELLIN"/>
    <s v="05001333300720190027900"/>
    <s v="2019"/>
    <x v="0"/>
    <s v="CERVECERÍA UNIÓN S.A."/>
    <s v="NYDIA VALERIA SALAMANCA"/>
    <n v="194329"/>
    <x v="3"/>
    <s v="IMPUESTOS"/>
    <s v="MEDIO   "/>
    <s v="MEDIO   "/>
    <s v="MEDIO   "/>
    <s v="MEDIO   "/>
    <n v="0.5"/>
    <x v="2"/>
    <n v="15025000"/>
    <n v="0"/>
    <x v="10"/>
    <m/>
    <s v="NA"/>
    <s v="NA"/>
    <s v="4 AÑOS"/>
    <s v="MARIO DE JESUS DUQUE GIRALDO"/>
    <s v="Resolución No 052117"/>
    <d v="2012-06-04T00:00:00"/>
    <n v="67274"/>
    <s v="HACIENDA"/>
    <s v="CONTESTACION DEMANDA"/>
    <d v="2020-07-31T00:00:00"/>
    <s v="2019-08"/>
    <s v="4"/>
    <s v="2020-06"/>
    <n v="1.0188294671454916"/>
    <n v="15307912.743861012"/>
    <n v="0"/>
    <d v="2023-08-25T00:00:00"/>
    <n v="3.0684931506849313"/>
    <n v="4.1522219311981093E-2"/>
    <n v="0"/>
    <n v="0.5"/>
    <s v="MEDIA"/>
    <x v="2"/>
    <n v="0"/>
  </r>
  <r>
    <n v="1100"/>
    <d v="2019-04-24T00:00:00"/>
    <d v="2019-04-12T00:00:00"/>
    <s v="JUZGADO PRIMERO ADMINISTRATVIO DEL CIRCUITO DE MEDELLIN"/>
    <s v="05001333300120190015900"/>
    <s v="2019"/>
    <x v="0"/>
    <s v="LUZ MERY COSME CASTRILLÓN"/>
    <s v="DIANA CAROLINA ALZATE QUINTERO"/>
    <n v="165819"/>
    <x v="3"/>
    <s v="RECONOCIMIENTO Y PAGO DE PENSIÓN"/>
    <s v="MEDIO   "/>
    <s v="MEDIO   "/>
    <s v="MEDIO   "/>
    <s v="BAJO"/>
    <n v="0.34250000000000003"/>
    <x v="2"/>
    <n v="11043153"/>
    <n v="0"/>
    <x v="10"/>
    <m/>
    <s v="NA"/>
    <s v="NA"/>
    <s v="4 AÑOS"/>
    <s v="MARIO DE JESUS DUQUE GIRALDO"/>
    <s v="Resolución No 052117"/>
    <d v="2012-06-04T00:00:00"/>
    <n v="67274"/>
    <s v="EDUCACION"/>
    <s v="CONTESTACION DEMANDA"/>
    <d v="2020-07-31T00:00:00"/>
    <s v="2019-04"/>
    <s v="4"/>
    <s v="2020-06"/>
    <n v="1.0279083431257343"/>
    <n v="11351349.103113983"/>
    <n v="0"/>
    <d v="2023-04-23T00:00:00"/>
    <n v="2.7287671232876711"/>
    <n v="4.1522219311981093E-2"/>
    <n v="0"/>
    <n v="0.34250000000000003"/>
    <s v="MEDIA"/>
    <x v="2"/>
    <n v="0"/>
  </r>
  <r>
    <n v="1101"/>
    <d v="2019-07-11T00:00:00"/>
    <d v="2019-06-28T00:00:00"/>
    <s v="JUZGADO CUARTO ADMINISTRATIVO DEL CIRCUITO DE MEDELLIN"/>
    <s v="05001333300420190025000"/>
    <s v="2019"/>
    <x v="0"/>
    <s v="OLIVIA DEL SOCORRO ESTRADA "/>
    <s v="DIANA CAROLINA ALZATE QUINTERO"/>
    <n v="165819"/>
    <x v="3"/>
    <s v="RECONOCIMIENTO Y PAGO DE PENSIÓN"/>
    <s v="MEDIO   "/>
    <s v="MEDIO   "/>
    <s v="MEDIO   "/>
    <s v="BAJO"/>
    <n v="0.34250000000000003"/>
    <x v="2"/>
    <n v="4343475"/>
    <n v="0"/>
    <x v="10"/>
    <m/>
    <s v="NA"/>
    <s v="NA"/>
    <s v="3 AÑOS"/>
    <s v="MARIO DE JESUS DUQUE GIRALDO"/>
    <s v="Resolución No 052117"/>
    <d v="2012-06-04T00:00:00"/>
    <n v="67274"/>
    <s v="EDUCACION"/>
    <s v="CONTESTACION DEMANDA"/>
    <d v="2020-07-31T00:00:00"/>
    <s v="2019-07"/>
    <s v="3"/>
    <s v="2020-06"/>
    <n v="1.0197202253740043"/>
    <n v="4429129.3059063535"/>
    <n v="0"/>
    <d v="2022-07-10T00:00:00"/>
    <n v="1.9424657534246574"/>
    <n v="4.1522219311981093E-2"/>
    <n v="0"/>
    <n v="0.34250000000000003"/>
    <s v="MEDIA"/>
    <x v="2"/>
    <n v="0"/>
  </r>
  <r>
    <n v="1102"/>
    <d v="2019-07-15T00:00:00"/>
    <d v="2019-07-05T00:00:00"/>
    <s v="JUZGADO DOCE ADMINISTRTAIVO DEL CIRCUITO DE MEDELLIN"/>
    <s v="05001333301220190027400"/>
    <s v="2019"/>
    <x v="0"/>
    <s v="CERVECERÍA UNIÓN S.A."/>
    <s v="NYDIA VALERIA SALAMANCA"/>
    <n v="194329"/>
    <x v="3"/>
    <s v="IMPUESTOS"/>
    <s v="MEDIO   "/>
    <s v="MEDIO   "/>
    <s v="MEDIO   "/>
    <s v="MEDIO   "/>
    <n v="0.5"/>
    <x v="2"/>
    <n v="14030000"/>
    <n v="0"/>
    <x v="10"/>
    <m/>
    <s v="NA"/>
    <s v="NA"/>
    <s v="4 AÑOS"/>
    <s v="MARIO DE JESUS DUQUE GIRALDO"/>
    <s v="Resolución No 052117"/>
    <d v="2012-06-04T00:00:00"/>
    <n v="67274"/>
    <s v="HACIENDA"/>
    <s v="CONTESTACION DEMANDA"/>
    <d v="2020-07-31T00:00:00"/>
    <s v="2019-07"/>
    <s v="4"/>
    <s v="2020-06"/>
    <n v="1.0197202253740043"/>
    <n v="14306674.761997281"/>
    <n v="0"/>
    <d v="2023-07-14T00:00:00"/>
    <n v="2.9534246575342467"/>
    <n v="4.1522219311981093E-2"/>
    <n v="0"/>
    <n v="0.5"/>
    <s v="MEDIA"/>
    <x v="2"/>
    <n v="0"/>
  </r>
  <r>
    <n v="1103"/>
    <d v="2019-08-13T00:00:00"/>
    <d v="2019-01-22T00:00:00"/>
    <s v="JUZGADO OCTAVO LABORAL DEL CIRCUITO DE MEDELLIN"/>
    <s v="05001310500820190003300"/>
    <s v="2019"/>
    <x v="1"/>
    <s v="MERY LUZ ARROYO ALVAREZ"/>
    <s v="SANTIAGO UPEGUI QUEVEDO"/>
    <n v="244436"/>
    <x v="2"/>
    <s v="LIQUIDACIÓN"/>
    <s v="ALTO"/>
    <s v="ALTO"/>
    <s v="ALTO"/>
    <s v="ALTO"/>
    <n v="1"/>
    <x v="0"/>
    <n v="353459633"/>
    <n v="0"/>
    <x v="5"/>
    <m/>
    <s v="NA"/>
    <s v="NA"/>
    <s v="5 AÑOS"/>
    <s v="MARIO DE JESUS DUQUE GIRALDO"/>
    <s v="Resolución No 052117"/>
    <d v="2012-06-04T00:00:00"/>
    <n v="67274"/>
    <s v="INFRAESTRUCTURA"/>
    <s v="CONTESTACION DEMANDA"/>
    <d v="2020-07-31T00:00:00"/>
    <s v="2019-08"/>
    <s v="5"/>
    <s v="2020-06"/>
    <n v="1.0188294671454916"/>
    <n v="360115089.54683101"/>
    <n v="0"/>
    <d v="2024-08-11T00:00:00"/>
    <n v="4.0328767123287674"/>
    <n v="4.1522219311981093E-2"/>
    <n v="0"/>
    <n v="1"/>
    <s v="ALTA"/>
    <x v="0"/>
    <n v="0"/>
  </r>
  <r>
    <n v="1104"/>
    <d v="2019-03-13T00:00:00"/>
    <d v="2019-03-13T00:00:00"/>
    <s v="JUZGADO PROMISCUO DE SEGOVIA"/>
    <s v="05736318900120190003600"/>
    <s v="2019"/>
    <x v="1"/>
    <s v="LINA MARIA CEBALLOS CARDENAS"/>
    <s v="NATALIA BOTERO MANCO"/>
    <n v="172735"/>
    <x v="2"/>
    <s v="LIQUIDACIÓN"/>
    <s v="ALTO"/>
    <s v="ALTO"/>
    <s v="ALTO"/>
    <s v="ALTO"/>
    <n v="1"/>
    <x v="0"/>
    <n v="43000000"/>
    <n v="0"/>
    <x v="5"/>
    <m/>
    <s v="NA"/>
    <s v="NA"/>
    <s v="4 AÑOS"/>
    <s v="MARIO DE JESUS DUQUE GIRALDO"/>
    <s v="Resolución No 052117"/>
    <d v="2012-06-04T00:00:00"/>
    <n v="67274"/>
    <s v="EDUCACION"/>
    <s v="CONTESTACION DEMANDA"/>
    <d v="2020-07-31T00:00:00"/>
    <s v="2019-03"/>
    <s v="4"/>
    <s v="2020-06"/>
    <n v="1.0329659515843337"/>
    <n v="44417535.918126352"/>
    <n v="0"/>
    <d v="2023-03-12T00:00:00"/>
    <n v="2.6136986301369864"/>
    <n v="4.1522219311981093E-2"/>
    <n v="0"/>
    <n v="1"/>
    <s v="ALTA"/>
    <x v="0"/>
    <n v="0"/>
  </r>
  <r>
    <n v="1105"/>
    <d v="2019-07-16T00:00:00"/>
    <d v="2019-06-28T00:00:00"/>
    <s v="JUZGADO TREINTA Y TRES ADMINISTRATIVO DEL CIRCUITO DE MEDELLIN"/>
    <s v="05001333303320190025900"/>
    <s v="2019"/>
    <x v="0"/>
    <s v="LUZ MARINA TAMAYO VALENCIA"/>
    <s v="DIANA CAROLINA ALZATE QUINTERO"/>
    <n v="165819"/>
    <x v="0"/>
    <s v="RECONOCIMIENTO Y PAGO DE OTRAS PRESTACIONES SALARIALES, SOLCIALES Y SALARIOS"/>
    <s v="MEDIO   "/>
    <s v="MEDIO   "/>
    <s v="MEDIO   "/>
    <s v="MEDIO   "/>
    <n v="0.5"/>
    <x v="2"/>
    <n v="5891238"/>
    <n v="0"/>
    <x v="10"/>
    <m/>
    <s v="NA"/>
    <s v="NA"/>
    <s v="4 AÑOS"/>
    <s v="MARIO DE JESUS DUQUE GIRALDO"/>
    <s v="Resolución No 052117"/>
    <d v="2012-06-04T00:00:00"/>
    <n v="67274"/>
    <s v="EDUCACION"/>
    <s v="CONTESTACION DEMANDA"/>
    <d v="2020-07-31T00:00:00"/>
    <s v="2019-07"/>
    <s v="4"/>
    <s v="2020-06"/>
    <n v="1.0197202253740043"/>
    <n v="6007414.5410918985"/>
    <n v="0"/>
    <d v="2023-07-15T00:00:00"/>
    <n v="2.956164383561644"/>
    <n v="4.1522219311981093E-2"/>
    <n v="0"/>
    <n v="0.5"/>
    <s v="MEDIA"/>
    <x v="2"/>
    <n v="0"/>
  </r>
  <r>
    <n v="1106"/>
    <d v="2018-07-05T00:00:00"/>
    <d v="2018-07-05T00:00:00"/>
    <s v="JUZGADO PROMISCUO DEL CIRCUITO DE SANTA ROSA DE OSOS"/>
    <s v="05686318900120180008800"/>
    <s v="2019"/>
    <x v="1"/>
    <s v="SOR VIRTUD TABORDA HINCAPIE"/>
    <s v="JULIA FERNANDA MUÑOZ RINCÓN"/>
    <n v="215278"/>
    <x v="2"/>
    <s v="INCUMPLIMIENTO"/>
    <s v="MEDIO   "/>
    <s v="MEDIO   "/>
    <s v="BAJO"/>
    <s v="MEDIO   "/>
    <n v="0.45500000000000002"/>
    <x v="2"/>
    <n v="19682415"/>
    <n v="0"/>
    <x v="5"/>
    <m/>
    <s v="NA"/>
    <s v="NA"/>
    <s v="4 AÑOS"/>
    <s v="MARIO DE JESUS DUQUE GIRALDO"/>
    <s v="Resolución No 052117"/>
    <d v="2012-06-04T00:00:00"/>
    <n v="67274"/>
    <s v="EDUCACION"/>
    <s v="CONTESTACION DEMANDA"/>
    <d v="2020-07-31T00:00:00"/>
    <s v="2018-07"/>
    <s v="4"/>
    <s v="2020-06"/>
    <n v="0.73871336652539898"/>
    <n v="14539663.046000011"/>
    <n v="0"/>
    <d v="2022-07-04T00:00:00"/>
    <n v="1.9260273972602739"/>
    <n v="4.1522219311981093E-2"/>
    <n v="0"/>
    <n v="0.45500000000000002"/>
    <s v="MEDIA"/>
    <x v="2"/>
    <n v="0"/>
  </r>
  <r>
    <n v="1107"/>
    <d v="2019-08-16T00:00:00"/>
    <d v="2019-04-30T00:00:00"/>
    <s v="TRIBUNAL ADMINISTRATIVO DE ANTIOQUIA"/>
    <s v="05001233300020190118600"/>
    <s v="2019"/>
    <x v="0"/>
    <s v="MARTHA LIGIA JARAMILLO CALLE"/>
    <s v="JOSE VICENTE BLANCO REETREPO"/>
    <n v="44445"/>
    <x v="3"/>
    <s v="VALORIZACION"/>
    <s v="BAJO"/>
    <s v="MEDIO   "/>
    <s v="MEDIO   "/>
    <s v="MEDIO   "/>
    <n v="0.41"/>
    <x v="2"/>
    <n v="306891980"/>
    <n v="0"/>
    <x v="10"/>
    <m/>
    <s v="SI"/>
    <s v="SI"/>
    <s v="4 AÑOS"/>
    <s v="MARIO DE JESUS DUQUE GIRALDO"/>
    <s v="Resolución No 052117"/>
    <d v="2012-06-04T00:00:00"/>
    <n v="67274"/>
    <s v="INFRAESTRUCTURA"/>
    <s v="CONTESTACION DEMANDA"/>
    <d v="2020-07-31T00:00:00"/>
    <s v="2019-08"/>
    <s v="4"/>
    <s v="2020-06"/>
    <n v="1.0188294671454916"/>
    <n v="312670592.45462489"/>
    <n v="0"/>
    <d v="2023-08-15T00:00:00"/>
    <n v="3.0410958904109591"/>
    <n v="4.1522219311981093E-2"/>
    <n v="0"/>
    <n v="0.41"/>
    <s v="MEDIA"/>
    <x v="2"/>
    <n v="0"/>
  </r>
  <r>
    <n v="1108"/>
    <d v="2019-10-24T00:00:00"/>
    <d v="2019-10-10T00:00:00"/>
    <s v="JUZGADO TREINTA ADMINISTRATIVO DEL CIRCUITO DE MEDELLIN"/>
    <s v="05001333303020190045100"/>
    <s v="2019"/>
    <x v="0"/>
    <s v="LUIS ANIBAL GIRALDO CARDENAS"/>
    <s v="JOSE JULIAN NORIEGA LEAL"/>
    <n v="284594"/>
    <x v="1"/>
    <s v="FALLA EN EL SERVICIO DE EDUCACIÓN"/>
    <s v="MEDIO   "/>
    <s v="MEDIO   "/>
    <s v="MEDIO   "/>
    <s v="MEDIO   "/>
    <n v="0.5"/>
    <x v="2"/>
    <n v="206008171"/>
    <n v="0"/>
    <x v="10"/>
    <m/>
    <s v="NA"/>
    <s v="NA"/>
    <s v="5 AÑOS"/>
    <s v="MARIO DE JESUS DUQUE GIRALDO"/>
    <s v="Resolución No 052117"/>
    <d v="2012-06-04T00:00:00"/>
    <n v="67274"/>
    <s v="EDUCACION"/>
    <s v="CONTESTACION DEMANDA"/>
    <d v="2020-07-31T00:00:00"/>
    <s v="2019-10"/>
    <s v="5"/>
    <s v="2020-06"/>
    <n v="1.0148892971091559"/>
    <n v="209075487.86493278"/>
    <n v="0"/>
    <d v="2024-10-22T00:00:00"/>
    <n v="4.2301369863013702"/>
    <n v="4.1522219311981093E-2"/>
    <n v="0"/>
    <n v="0.5"/>
    <s v="MEDIA"/>
    <x v="2"/>
    <n v="0"/>
  </r>
  <r>
    <n v="1109"/>
    <d v="2019-11-08T00:00:00"/>
    <d v="2019-10-04T00:00:00"/>
    <s v="JUZGADO DOCE ADMINISTRATIVO DEL CIRCUITO DE MEDELLIN"/>
    <s v="05001333301220190042100"/>
    <s v="2019"/>
    <x v="0"/>
    <s v="COPRPORACIÓN MINERA DE COLOMBIA S.A.S"/>
    <s v="PAUL ESTEBAN HERNANDEZ"/>
    <n v="154978"/>
    <x v="3"/>
    <s v="FALLA EN EL SERVICIO OTRAS CAUSAS"/>
    <s v="MEDIO   "/>
    <s v="MEDIO   "/>
    <s v="MEDIO   "/>
    <s v="MEDIO   "/>
    <n v="0.5"/>
    <x v="2"/>
    <n v="24000000"/>
    <n v="0"/>
    <x v="10"/>
    <m/>
    <s v="NA"/>
    <s v="NA"/>
    <s v="4 AÑOS"/>
    <s v="MARIO DE JESUS DUQUE GIRALDO"/>
    <s v="Resolución No 052117"/>
    <d v="2012-06-04T00:00:00"/>
    <n v="67274"/>
    <s v="MINAS"/>
    <s v="CONTESTACION DEMANDA"/>
    <d v="2020-07-31T00:00:00"/>
    <s v="2019-11"/>
    <s v="4"/>
    <s v="2020-06"/>
    <n v="1.0138110875024144"/>
    <n v="24331466.100057948"/>
    <n v="0"/>
    <d v="2023-11-07T00:00:00"/>
    <n v="3.2712328767123289"/>
    <n v="4.1522219311981093E-2"/>
    <n v="0"/>
    <n v="0.5"/>
    <s v="MEDIA"/>
    <x v="2"/>
    <n v="0"/>
  </r>
  <r>
    <n v="1110"/>
    <d v="2019-11-08T00:00:00"/>
    <d v="2019-10-20T00:00:00"/>
    <s v="JUZGADO PRIMERO LABORAL DEL CIRCUITO DE PUERTO BERRIO"/>
    <s v="05579310500120190023000"/>
    <s v="2019"/>
    <x v="1"/>
    <s v="EDGAR AUGUSTO QUERUBIN ZULETA"/>
    <s v="LUIS FERNANDO ZULUAGA RAMIREZ"/>
    <n v="33163"/>
    <x v="2"/>
    <s v="RECONOCIMIENTO Y PAGO DE OTRAS PRESTACIONES SALARIALES, SOLCIALES Y SALARIOS"/>
    <s v="ALTO"/>
    <s v="MEDIO   "/>
    <s v="MEDIO   "/>
    <s v="ALTO"/>
    <n v="0.77499999999999991"/>
    <x v="0"/>
    <n v="16562320"/>
    <n v="0"/>
    <x v="10"/>
    <m/>
    <s v="NA"/>
    <s v="NA"/>
    <s v="4 AÑOS"/>
    <s v="MARIO DE JESUS DUQUE GIRALDO"/>
    <s v="Resolución No 052117"/>
    <d v="2012-06-04T00:00:00"/>
    <n v="67274"/>
    <s v="INFRAESTRUCTURA"/>
    <s v="CONTESTACION DEMANDA"/>
    <d v="2020-07-31T00:00:00"/>
    <s v="2019-11"/>
    <s v="4"/>
    <s v="2020-06"/>
    <n v="1.0138110875024144"/>
    <n v="16791063.65076299"/>
    <n v="0"/>
    <d v="2023-11-07T00:00:00"/>
    <n v="3.2712328767123289"/>
    <n v="4.1522219311981093E-2"/>
    <n v="0"/>
    <n v="0.77499999999999991"/>
    <s v="ALTA"/>
    <x v="0"/>
    <n v="0"/>
  </r>
  <r>
    <n v="1111"/>
    <d v="2017-10-12T00:00:00"/>
    <d v="2017-09-15T00:00:00"/>
    <s v="JUZGADO CUARTO LABORAL DEL CICUITO DE MEDELLÍN"/>
    <s v="05001310500420170087100"/>
    <s v="2019"/>
    <x v="1"/>
    <s v="MARTÍN ALONSO RUIZ PÉREZ"/>
    <s v="CARLOS ALBERTO BALLESTEROS MARÓN"/>
    <n v="33513"/>
    <x v="2"/>
    <s v="RECONOCIMIENTO Y PAGO DE OTRAS PRESTACIONES SALARIALES, SOLCIALES Y SALARIOS"/>
    <s v="MEDIO   "/>
    <s v="MEDIO   "/>
    <s v="MEDIO   "/>
    <s v="ALTO"/>
    <n v="0.67500000000000004"/>
    <x v="0"/>
    <n v="112948440"/>
    <n v="0"/>
    <x v="7"/>
    <m/>
    <s v="NA"/>
    <s v="NA"/>
    <s v="4 AÑOS"/>
    <s v="MARIO DE JESUS DUQUE GIRALDO"/>
    <s v="Resolución No 052117"/>
    <d v="2012-06-04T00:00:00"/>
    <n v="67274"/>
    <s v="FABRICA DE LICORES DE ANTIOQUIA"/>
    <s v="CONTESTACION DEMANDA"/>
    <d v="2020-07-31T00:00:00"/>
    <s v="2017-10"/>
    <s v="4"/>
    <s v="2020-06"/>
    <n v="0.76025622916343338"/>
    <n v="85869755.084292307"/>
    <n v="0"/>
    <d v="2021-10-11T00:00:00"/>
    <n v="1.1972602739726028"/>
    <n v="4.1522219311981093E-2"/>
    <n v="0"/>
    <n v="0.67500000000000004"/>
    <s v="ALTA"/>
    <x v="0"/>
    <n v="0"/>
  </r>
  <r>
    <n v="1112"/>
    <d v="2019-10-08T00:00:00"/>
    <d v="2019-09-30T00:00:00"/>
    <s v="JUZGADO SEXTO ADMINISTRATIVO DEL CIRCUITO DE MEDELLÍN"/>
    <s v="05001333300620190041000"/>
    <s v="2019"/>
    <x v="0"/>
    <s v="CERVECRÍA UNIÓN S.A."/>
    <s v="LAURA NATALIA TABARES TORRES"/>
    <n v="314527"/>
    <x v="3"/>
    <s v="IMPUESTOS"/>
    <s v="ALTO"/>
    <s v="ALTO"/>
    <s v="MEDIO   "/>
    <s v="ALTO"/>
    <n v="0.95000000000000007"/>
    <x v="0"/>
    <n v="19291200"/>
    <n v="0"/>
    <x v="10"/>
    <m/>
    <s v="NA"/>
    <s v="NA"/>
    <s v="4 AÑOS"/>
    <s v="MARIO DE JESUS DUQUE GIRALDO"/>
    <s v="Resolución No 052117"/>
    <d v="2012-06-04T00:00:00"/>
    <n v="67274"/>
    <s v="INFRAESTRUCTURA"/>
    <s v="CONTESTACION DEMANDA"/>
    <d v="2020-07-31T00:00:00"/>
    <s v="2019-10"/>
    <s v="4"/>
    <s v="2020-06"/>
    <n v="1.0148892971091559"/>
    <n v="19578432.408392146"/>
    <n v="0"/>
    <d v="2023-10-07T00:00:00"/>
    <n v="3.1863013698630138"/>
    <n v="4.1522219311981093E-2"/>
    <n v="0"/>
    <n v="0.95000000000000007"/>
    <s v="ALTA"/>
    <x v="0"/>
    <n v="0"/>
  </r>
  <r>
    <n v="1113"/>
    <d v="2019-11-15T00:00:00"/>
    <d v="2019-08-08T00:00:00"/>
    <s v="TRIBUNAL ADMNISTRATIVO DE ANTIOQUIA"/>
    <s v="05001233300020190196500"/>
    <s v="2019"/>
    <x v="0"/>
    <s v="JOSÉ HONORATO MONCADA TABARES"/>
    <s v="NANCY STELLA VALENCI A OLGUÍN"/>
    <n v="139322"/>
    <x v="0"/>
    <s v="FALLA EN EL SERVICIO DE EDUCACIÓN"/>
    <s v="ALTO"/>
    <s v="ALTO"/>
    <s v="ALTO"/>
    <s v="MEDIO   "/>
    <n v="0.82499999999999996"/>
    <x v="0"/>
    <m/>
    <n v="0"/>
    <x v="5"/>
    <m/>
    <s v="SE DECRETA MEDIDA CAUTELAR Y SE CONTESTA"/>
    <s v="SE DECRETA MEDIDA CAUTELAR Y SE CONTESTA"/>
    <s v="4 AÑOS"/>
    <s v="MARIO DE JESUS DUQUE GIRALDO"/>
    <s v="Resolución No 052117"/>
    <d v="2012-06-04T00:00:00"/>
    <n v="67274"/>
    <s v="EDUCACION"/>
    <s v="CONTESTACION DEMANDA"/>
    <d v="2020-07-31T00:00:00"/>
    <s v="2019-11"/>
    <s v="4"/>
    <s v="2020-06"/>
    <n v="1.0138110875024144"/>
    <n v="0"/>
    <n v="0"/>
    <d v="2023-11-14T00:00:00"/>
    <n v="3.2904109589041095"/>
    <n v="4.1522219311981093E-2"/>
    <n v="0"/>
    <n v="0.82499999999999996"/>
    <s v="ALTA"/>
    <x v="0"/>
    <n v="0"/>
  </r>
  <r>
    <n v="1114"/>
    <d v="2020-01-21T00:00:00"/>
    <d v="2019-10-04T00:00:00"/>
    <s v="JUZGADO DIECINUEVE ADMINISTRAIVO DEL CIRCUITO DE MEDELLÍN"/>
    <s v="05001333301920190046000"/>
    <s v="2019"/>
    <x v="0"/>
    <s v="JAIME LONDOÑO BETANCOURT Y OTROS."/>
    <s v="SANTIAGO VELEZ PENAGOS"/>
    <n v="39214"/>
    <x v="3"/>
    <s v="VALORIZACION"/>
    <s v="MEDIO   "/>
    <s v="ALTO"/>
    <s v="MEDIO   "/>
    <s v="MEDIO   "/>
    <n v="0.67499999999999993"/>
    <x v="0"/>
    <n v="4691550"/>
    <n v="0"/>
    <x v="10"/>
    <m/>
    <s v="N/A"/>
    <s v="N/A"/>
    <s v="4 AÑOS"/>
    <s v="MARIO DE JESUS DUQUE GIRALDO"/>
    <s v="Resolución No 052117"/>
    <d v="2012-06-04T00:00:00"/>
    <n v="67274"/>
    <s v="INFRAESTRUCTURA"/>
    <s v="CONTESTACION DEMANDA"/>
    <d v="2020-07-31T00:00:00"/>
    <s v="2020-01"/>
    <s v="4"/>
    <s v="2020-06"/>
    <n v="1.0070030698388335"/>
    <n v="4724405.2523023793"/>
    <n v="0"/>
    <d v="2024-01-20T00:00:00"/>
    <n v="3.473972602739726"/>
    <n v="4.1522219311981093E-2"/>
    <n v="0"/>
    <n v="0.67499999999999993"/>
    <s v="ALTA"/>
    <x v="0"/>
    <n v="0"/>
  </r>
  <r>
    <n v="1115"/>
    <d v="2018-05-17T00:00:00"/>
    <d v="2018-05-08T00:00:00"/>
    <s v="JUZGADO VEINTITRES LABORAL DEL CIRCUITO"/>
    <s v="05001310502320190055800"/>
    <s v="2019"/>
    <x v="1"/>
    <s v="LUZ MARIELA MORA CASTRO"/>
    <s v="NICOLAS OCTAVIO ARISMENDI VILLEGAS"/>
    <n v="140233"/>
    <x v="2"/>
    <s v="INCUMPLIMIENTO"/>
    <s v="BAJO"/>
    <s v="ALTO"/>
    <s v="BAJO"/>
    <s v="ALTO"/>
    <n v="0.71499999999999997"/>
    <x v="0"/>
    <n v="53657079"/>
    <n v="0"/>
    <x v="5"/>
    <m/>
    <s v="N/A"/>
    <s v="N/A"/>
    <s v="4 AÑOS"/>
    <s v="MARIO DE JESUS DUQUE GIRALDO"/>
    <s v="Resolución No 052117"/>
    <d v="2012-06-04T00:00:00"/>
    <n v="67274"/>
    <s v="EDUCACION"/>
    <s v="CONTESTACION DEMANDA"/>
    <d v="2020-07-31T00:00:00"/>
    <s v="2018-05"/>
    <s v="4"/>
    <s v="2020-06"/>
    <n v="0.73891229786794344"/>
    <n v="39647875.540771775"/>
    <n v="0"/>
    <d v="2022-05-16T00:00:00"/>
    <n v="1.7917808219178082"/>
    <n v="4.1522219311981093E-2"/>
    <n v="0"/>
    <n v="0.71499999999999997"/>
    <s v="ALTA"/>
    <x v="0"/>
    <n v="0"/>
  </r>
  <r>
    <n v="1116"/>
    <d v="2019-11-13T00:00:00"/>
    <d v="2019-12-25T00:00:00"/>
    <s v="JUZGADO NOVENO LABORAL DEL CIRCUITO DE MEDELLÍN"/>
    <s v="05001310500920190068800"/>
    <s v="2019"/>
    <x v="1"/>
    <s v="MARIA VIRGINIA ARROYAVE BEDOYA"/>
    <s v="LUCIA IMELDA GALLO"/>
    <n v="133088"/>
    <x v="2"/>
    <s v="RELIQUIDACIÓN DE LA PENSIÓN"/>
    <s v="BAJO"/>
    <s v="ALTO"/>
    <s v="BAJO"/>
    <s v="ALTO"/>
    <n v="0.71499999999999997"/>
    <x v="0"/>
    <m/>
    <n v="0"/>
    <x v="10"/>
    <m/>
    <s v="N/A"/>
    <s v="N/A"/>
    <s v="4 AÑOS"/>
    <s v="MARIO DE JESUS DUQUE GIRALDO"/>
    <s v="Resolución No 052117"/>
    <d v="2012-06-04T00:00:00"/>
    <n v="67274"/>
    <s v="GESTION HUMANA Y DLLO ORGANIZACIONAL"/>
    <s v="CONTESTACION DEMANDA"/>
    <d v="2020-07-31T00:00:00"/>
    <s v="2019-11"/>
    <s v="4"/>
    <s v="2020-06"/>
    <n v="1.0138110875024144"/>
    <n v="0"/>
    <n v="0"/>
    <d v="2023-11-12T00:00:00"/>
    <n v="3.2849315068493152"/>
    <n v="4.1522219311981093E-2"/>
    <n v="0"/>
    <n v="0.71499999999999997"/>
    <s v="ALTA"/>
    <x v="0"/>
    <n v="0"/>
  </r>
  <r>
    <n v="1117"/>
    <d v="2020-02-11T00:00:00"/>
    <d v="2019-11-29T00:00:00"/>
    <s v="JUZGADO QUINCE ADMINISTRATIVO DEL CIRCUITO DE MEDELLÍN"/>
    <s v="05001333301520190049200"/>
    <s v="2019"/>
    <x v="0"/>
    <s v="HENRY FLÓREZ CHAVARRÍA Y OTRA."/>
    <s v="LUIS EMILIO GARCIA RAMÍREZ"/>
    <n v="192029"/>
    <x v="1"/>
    <s v="FALLA EN EL SERVICIO OTRAS CAUSAS"/>
    <s v="MEDIO   "/>
    <s v="MEDIO   "/>
    <s v="MEDIO   "/>
    <s v="ALTO"/>
    <n v="0.67500000000000004"/>
    <x v="0"/>
    <n v="41550000"/>
    <n v="0"/>
    <x v="10"/>
    <m/>
    <s v="N/A"/>
    <s v="N/A"/>
    <s v="5 AÑOS"/>
    <s v="MARIO DE JESUS DUQUE GIRALDO"/>
    <s v="Resolución No 052117"/>
    <d v="2012-06-04T00:00:00"/>
    <n v="67274"/>
    <s v="INFRAESTRUCTURA"/>
    <s v="CONTESTACION DEMANDA"/>
    <d v="2020-07-31T00:00:00"/>
    <s v="2020-02"/>
    <s v="5"/>
    <s v="2020-06"/>
    <n v="1.0002858776443682"/>
    <n v="41561878.216123499"/>
    <n v="0"/>
    <d v="2025-02-09T00:00:00"/>
    <n v="4.5315068493150683"/>
    <n v="4.1522219311981093E-2"/>
    <n v="0"/>
    <n v="0.67500000000000004"/>
    <s v="ALTA"/>
    <x v="0"/>
    <n v="0"/>
  </r>
  <r>
    <n v="1118"/>
    <d v="2018-05-25T00:00:00"/>
    <d v="2018-04-19T00:00:00"/>
    <s v="JUZGADO LABORAL DEL CIRCUITO DE APARTADO"/>
    <s v="05045310500120180018600"/>
    <s v="2019"/>
    <x v="1"/>
    <s v="CESAR GUSTAVO ARRIETA URREGO"/>
    <s v="LUZ STELLA DAZA"/>
    <n v="83315"/>
    <x v="2"/>
    <s v="RECONOCIMIENTO Y PAGO DE PENSIÓN"/>
    <s v="BAJO"/>
    <s v="ALTO"/>
    <s v="MEDIO   "/>
    <s v="ALTO"/>
    <n v="0.76"/>
    <x v="0"/>
    <n v="19613140"/>
    <n v="0"/>
    <x v="5"/>
    <m/>
    <s v="N/A"/>
    <s v="N/A"/>
    <s v="4 AÑOS"/>
    <s v="MARIO DE JESUS DUQUE GIRALDO"/>
    <s v="Resolución No 052117"/>
    <d v="2012-06-04T00:00:00"/>
    <n v="67274"/>
    <s v="GESTION HUMANA Y DLLO ORGANIZACIONAL"/>
    <s v="CONTESTACION DEMANDA"/>
    <d v="2020-07-31T00:00:00"/>
    <s v="2018-05"/>
    <s v="4"/>
    <s v="2020-06"/>
    <n v="0.73891229786794344"/>
    <n v="14492390.345805677"/>
    <n v="0"/>
    <d v="2022-05-24T00:00:00"/>
    <n v="1.8136986301369864"/>
    <n v="4.1522219311981093E-2"/>
    <n v="0"/>
    <n v="0.76"/>
    <s v="ALTA"/>
    <x v="0"/>
    <n v="0"/>
  </r>
  <r>
    <n v="1119"/>
    <d v="2019-04-08T00:00:00"/>
    <d v="2019-03-04T00:00:00"/>
    <s v="JUZGADO 008 ADMINISTRATIVO "/>
    <s v="05001333300820190009600"/>
    <s v="2019"/>
    <x v="0"/>
    <s v="SANDRA PATRICIA MERCADO YEPES"/>
    <s v="JULIA FERNANDA MUÑOZ RINCÓN"/>
    <n v="1040491173"/>
    <x v="0"/>
    <s v="OTRAS"/>
    <s v="ALTO"/>
    <s v="MEDIO   "/>
    <s v="MEDIO   "/>
    <s v="ALTO"/>
    <n v="0.77499999999999991"/>
    <x v="0"/>
    <n v="60344295"/>
    <n v="1"/>
    <x v="5"/>
    <n v="0"/>
    <s v="NO"/>
    <s v="NO"/>
    <s v="3 AÑOS "/>
    <s v="GLADYS ZABRINA RENTERIA VALENCIA"/>
    <s v="D 2019070001909"/>
    <d v="2019-04-24T00:00:00"/>
    <n v="218117"/>
    <s v="EDUCACION"/>
    <s v="SE DEMANDA POR CONTRATO REALIDAD- CODEMANDADOS CON EL PASCUAL BRAVO"/>
    <d v="2020-07-31T00:00:00"/>
    <s v="2019-04"/>
    <s v="3"/>
    <s v="2020-06"/>
    <n v="1.0279083431257343"/>
    <n v="62028404.290540531"/>
    <n v="62028404.290540531"/>
    <d v="2022-04-07T00:00:00"/>
    <n v="1.6849315068493151"/>
    <n v="4.1522219311981093E-2"/>
    <n v="61441949.244932771"/>
    <n v="0.77499999999999991"/>
    <s v="ALTA"/>
    <x v="0"/>
    <n v="61441949.244932771"/>
  </r>
  <r>
    <n v="1120"/>
    <d v="2019-04-12T00:00:00"/>
    <d v="2019-01-23T00:00:00"/>
    <s v="JUZGADO 008 ADMINISTRATIVO "/>
    <s v="05001333300520190001900"/>
    <s v="2019"/>
    <x v="0"/>
    <s v="MARIA DOLORES OCHOA"/>
    <s v="JULIA FERNANDA MUÑOZ RINCÓN"/>
    <n v="1040491173"/>
    <x v="0"/>
    <s v="OTRAS"/>
    <s v="ALTO"/>
    <s v="MEDIO   "/>
    <s v="MEDIO   "/>
    <s v="ALTO"/>
    <n v="0.77499999999999991"/>
    <x v="0"/>
    <n v="53942800"/>
    <n v="1"/>
    <x v="5"/>
    <n v="0"/>
    <s v="NO"/>
    <s v="NO"/>
    <s v="3 AÑOS "/>
    <s v="GLADYS ZABRINA RENTERIA VALENCIA"/>
    <s v="D 2019070001909"/>
    <d v="2019-04-24T00:00:00"/>
    <n v="218117"/>
    <s v="EDUCACION"/>
    <s v="SE DEMANDA POR CONTRATO REALIDAD- CODEMANDADOS CON EL PASCUAL BRAVO"/>
    <d v="2020-07-31T00:00:00"/>
    <s v="2019-04"/>
    <s v="3"/>
    <s v="2020-06"/>
    <n v="1.0279083431257343"/>
    <n v="55448254.171562858"/>
    <n v="55448254.171562858"/>
    <d v="2022-04-11T00:00:00"/>
    <n v="1.6958904109589041"/>
    <n v="4.1522219311981093E-2"/>
    <n v="54920618.519692697"/>
    <n v="0.77499999999999991"/>
    <s v="ALTA"/>
    <x v="0"/>
    <n v="54920618.519692697"/>
  </r>
  <r>
    <n v="1121"/>
    <d v="2019-09-23T00:00:00"/>
    <d v="2019-09-04T00:00:00"/>
    <s v="JUZGADO 028 ADMINISTRATIVO "/>
    <s v="05001333302820180035000"/>
    <s v="2019"/>
    <x v="0"/>
    <s v="ELIANA SIRLEY TEJADA QUINTERO"/>
    <s v="JULIA FERNANDA MUÑOZ RINCÓN"/>
    <n v="1040491173"/>
    <x v="0"/>
    <s v="OTRAS"/>
    <s v="ALTO"/>
    <s v="MEDIO   "/>
    <s v="MEDIO   "/>
    <s v="ALTO"/>
    <n v="0.77499999999999991"/>
    <x v="0"/>
    <n v="62737393"/>
    <n v="1"/>
    <x v="5"/>
    <n v="0"/>
    <s v="NO"/>
    <s v="NO"/>
    <s v="3 AÑOS "/>
    <s v="GLADYS ZABRINA RENTERIA VALENCIA"/>
    <s v="D 2019070001909"/>
    <d v="2019-04-24T00:00:00"/>
    <n v="218117"/>
    <s v="EDUCACION"/>
    <s v="SE DEMANDA POR CONTRATO REALIDAD- CODEMANDADOS CON EL PASCUAL BRAVO"/>
    <d v="2020-07-31T00:00:00"/>
    <s v="2019-09"/>
    <s v="3"/>
    <s v="2020-06"/>
    <n v="1.016560139453806"/>
    <n v="63776332.977048233"/>
    <n v="63776332.977048233"/>
    <d v="2022-09-22T00:00:00"/>
    <n v="2.1452054794520548"/>
    <n v="4.1522219311981093E-2"/>
    <n v="63009628.810786024"/>
    <n v="0.77499999999999991"/>
    <s v="ALTA"/>
    <x v="0"/>
    <n v="63009628.810786024"/>
  </r>
  <r>
    <n v="1122"/>
    <d v="2019-03-14T00:00:00"/>
    <d v="2019-02-28T00:00:00"/>
    <s v="JUZGADO 026 ADMINISTRATIVO"/>
    <s v="05001333302620190009000"/>
    <s v="2019"/>
    <x v="0"/>
    <s v="FRANCY MARYORY RIOS LOPEZ "/>
    <s v="JULIA FERNANDA MUÑOZ RINCÓN"/>
    <n v="1040491173"/>
    <x v="0"/>
    <s v="OTRAS"/>
    <s v="ALTO"/>
    <s v="MEDIO   "/>
    <s v="MEDIO   "/>
    <s v="ALTO"/>
    <n v="0.77499999999999991"/>
    <x v="0"/>
    <n v="64989040"/>
    <n v="1"/>
    <x v="5"/>
    <n v="0"/>
    <s v="NO"/>
    <s v="NO"/>
    <s v="3 AÑOS "/>
    <s v="GLADYS ZABRINA RENTERIA VALENCIA"/>
    <s v="D 2019070001909"/>
    <d v="2019-04-24T00:00:00"/>
    <n v="218117"/>
    <s v="EDUCACION"/>
    <s v="SE DEMANDA POR CONTRATO REALIDAD- CODEMANDADOS CON EL PASCUAL BRAVO"/>
    <d v="2020-07-31T00:00:00"/>
    <s v="2019-03"/>
    <s v="3"/>
    <s v="2020-06"/>
    <n v="1.0329659515843337"/>
    <n v="67131465.546152323"/>
    <n v="67131465.546152323"/>
    <d v="2022-03-13T00:00:00"/>
    <n v="1.6164383561643836"/>
    <n v="4.1522219311981093E-2"/>
    <n v="66522446.511505887"/>
    <n v="0.77499999999999991"/>
    <s v="ALTA"/>
    <x v="0"/>
    <n v="66522446.511505887"/>
  </r>
  <r>
    <n v="1123"/>
    <d v="2019-02-13T00:00:00"/>
    <d v="2019-01-24T00:00:00"/>
    <s v="JUZGADO 022 ADMINISTRATIVO "/>
    <s v="05001333302220190002200"/>
    <s v="2019"/>
    <x v="0"/>
    <s v="YENNY ARBOLEDA DE OSSA "/>
    <s v="JULIA FERNANDA MUÑOZ RINCÓN"/>
    <n v="1040491173"/>
    <x v="0"/>
    <s v="OTRAS"/>
    <s v="ALTO"/>
    <s v="MEDIO   "/>
    <s v="MEDIO   "/>
    <s v="ALTO"/>
    <n v="0.77499999999999991"/>
    <x v="0"/>
    <n v="79020195"/>
    <n v="1"/>
    <x v="5"/>
    <n v="0"/>
    <s v="NO"/>
    <s v="NO"/>
    <s v="3 AÑOS "/>
    <s v="GLADYS ZABRINA RENTERIA VALENCIA"/>
    <s v="D 2019070001909"/>
    <d v="2019-04-24T00:00:00"/>
    <n v="218117"/>
    <s v="EDUCACION"/>
    <s v="SE DEMANDA POR CONTRATO REALIDAD- CODEMANDADOS CON EL PASCUAL BRAVO"/>
    <d v="2020-07-31T00:00:00"/>
    <s v="2019-02"/>
    <s v="3"/>
    <s v="2020-06"/>
    <n v="1.0374579956513144"/>
    <n v="81980133.120676011"/>
    <n v="81980133.120676011"/>
    <d v="2022-02-12T00:00:00"/>
    <n v="1.536986301369863"/>
    <n v="4.1522219311981093E-2"/>
    <n v="81272804.333291173"/>
    <n v="0.77499999999999991"/>
    <s v="ALTA"/>
    <x v="0"/>
    <n v="81272804.333291173"/>
  </r>
  <r>
    <n v="1124"/>
    <d v="2019-06-05T00:00:00"/>
    <d v="2019-05-27T00:00:00"/>
    <s v="JUZGADO 019 ADMINISTRATIVO "/>
    <s v="05001333301920190021500"/>
    <s v="2019"/>
    <x v="0"/>
    <s v="NELSON DAVID OSORIO ARBOLEDA  Y JAIRO HUMBERTO PATIÑO GÓMEZ "/>
    <s v="ARACELLY TAMAYO RESTREPO "/>
    <n v="81368"/>
    <x v="3"/>
    <s v="FALLO DE RESPONSABILIDAD FISCAL"/>
    <s v="BAJO"/>
    <s v="MEDIO   "/>
    <s v="BAJO"/>
    <s v="BAJO"/>
    <n v="0.20749999999999999"/>
    <x v="3"/>
    <n v="86279604"/>
    <n v="0"/>
    <x v="5"/>
    <n v="0"/>
    <s v="NO"/>
    <s v="NO"/>
    <s v="3 AÑOS "/>
    <s v="GLADYS ZABRINA RENTERIA VALENCIA"/>
    <s v="D 2019070001909"/>
    <d v="2019-04-24T00:00:00"/>
    <n v="218117"/>
    <s v="CONTRALORIA DEPARTAMENTAL"/>
    <s v="SE DEMANDA EL ACTO ADMINISTRATIVO N° 309 PROFERIDO POR LA CONTRALORIA DEPARTAMENTAL, DEL PROCESO DE RESPONSABILIDAD FISCAL r.083 DE 2016, ADELANTADO A (RIA)"/>
    <d v="2020-07-31T00:00:00"/>
    <s v="2019-06"/>
    <s v="3"/>
    <s v="2020-06"/>
    <n v="1.022003699737124"/>
    <n v="88178074.499853969"/>
    <n v="0"/>
    <d v="2022-06-04T00:00:00"/>
    <n v="1.8438356164383563"/>
    <n v="4.1522219311981093E-2"/>
    <n v="0"/>
    <n v="0.20749999999999999"/>
    <s v="BAJA"/>
    <x v="2"/>
    <n v="0"/>
  </r>
  <r>
    <n v="1125"/>
    <d v="2019-05-31T00:00:00"/>
    <d v="2019-05-20T00:00:00"/>
    <s v="JUZGADO 032 ADMINISTRATIVO "/>
    <s v="05001333303220190028700"/>
    <s v="2019"/>
    <x v="0"/>
    <s v="JUAN CARLOS BORJA MORENO Y OTROS "/>
    <s v="HERMES DE JESÚS PEREZ ZAPATA "/>
    <n v="128434"/>
    <x v="1"/>
    <s v="FALLA EN EL SERVICIO DE EDUCACIÓN"/>
    <s v="BAJO"/>
    <s v="MEDIO   "/>
    <s v="BAJO"/>
    <s v="BAJO"/>
    <n v="0.20749999999999999"/>
    <x v="3"/>
    <n v="298818968"/>
    <n v="0"/>
    <x v="3"/>
    <n v="0"/>
    <s v="NO"/>
    <s v="NO"/>
    <n v="3"/>
    <s v="GLADYS ZABRINA RENTERIA VALENCIA"/>
    <s v="D 2019070001909"/>
    <d v="2019-04-24T00:00:00"/>
    <n v="218117"/>
    <s v="EDUCACION"/>
    <s v="EXCEPCION DE FALTA DE LEGITIMACIÓN EN LA CAUSA POR PASIVA- SE DEMANDA A SE. POR HECHOS OCURRIDOS EN UN COLEGIO CERTIFICADO DEL MUNICIPIO DE BELLO, RESPONDE EN ESTE CASO EL MISMO MUNICIPIO Y NO EL DEPARTAMENTO."/>
    <d v="2020-07-31T00:00:00"/>
    <s v="2019-05"/>
    <s v="3"/>
    <s v="2020-06"/>
    <n v="1.0246973838344398"/>
    <n v="306199014.74970716"/>
    <n v="0"/>
    <d v="2022-05-30T00:00:00"/>
    <n v="1.8301369863013699"/>
    <n v="4.1522219311981093E-2"/>
    <n v="0"/>
    <n v="0.20749999999999999"/>
    <s v="BAJA"/>
    <x v="2"/>
    <n v="0"/>
  </r>
  <r>
    <n v="1126"/>
    <d v="2019-06-10T00:00:00"/>
    <d v="2019-05-24T00:00:00"/>
    <s v="JUZGADO 009 ADMINISTRATIVO "/>
    <s v="05001333300920190020400"/>
    <s v="2019"/>
    <x v="0"/>
    <s v="GUSTAVO DE JESUS SANCHEZ POSADA "/>
    <s v="JOSE DOLORES MORELO CORENA "/>
    <n v="140508"/>
    <x v="3"/>
    <s v="INDEMNIZACIÓN SUSTITUTIVA DE LA PENSIÓN"/>
    <s v="BAJO"/>
    <s v="MEDIO   "/>
    <s v="BAJO"/>
    <s v="BAJO"/>
    <n v="0.20749999999999999"/>
    <x v="3"/>
    <n v="52029961"/>
    <n v="0"/>
    <x v="7"/>
    <n v="0"/>
    <s v="NO"/>
    <s v="NO"/>
    <s v="3 AÑOS "/>
    <s v="GLADYS ZABRINA RENTERIA VALENCIA"/>
    <s v="D 2019070001909"/>
    <d v="2019-04-24T00:00:00"/>
    <n v="218117"/>
    <s v="GENERAL"/>
    <s v="SE DEMANDAN LOS ACTOS ADMINISTRATIVOS QUE NIEGAN SUSTITUCIÓN PENSIONAL, POR NO REUNIRSE LOS ELEMENTOS CONSAGRADOS POR EL LEGISLADOR"/>
    <d v="2020-07-31T00:00:00"/>
    <s v="2019-06"/>
    <s v="3"/>
    <s v="2020-06"/>
    <n v="1.022003699737124"/>
    <n v="53174812.639178276"/>
    <n v="0"/>
    <d v="2022-06-09T00:00:00"/>
    <n v="1.8575342465753424"/>
    <n v="4.1522219311981093E-2"/>
    <n v="0"/>
    <n v="0.20749999999999999"/>
    <s v="BAJA"/>
    <x v="2"/>
    <n v="0"/>
  </r>
  <r>
    <n v="1127"/>
    <d v="2019-04-24T00:00:00"/>
    <d v="2019-04-12T00:00:00"/>
    <s v="JUZGADO 020 ADMINISTRATIVO"/>
    <s v="05001333302020190016100"/>
    <s v="2019"/>
    <x v="0"/>
    <s v="MARTA NUBIA ANGEL TORO "/>
    <s v="DIANA CAROLINA ALZATE QUINTERO "/>
    <n v="165819"/>
    <x v="0"/>
    <s v="RECONOCIMIENTO Y PAGO DE OTRAS PRESTACIONES SALARIALES, SOLCIALES Y SALARIOS"/>
    <s v="MEDIO   "/>
    <s v="MEDIO   "/>
    <s v="MEDIO   "/>
    <s v="ALTO"/>
    <n v="0.67500000000000004"/>
    <x v="0"/>
    <n v="6899884"/>
    <n v="1"/>
    <x v="5"/>
    <n v="0"/>
    <s v="NO"/>
    <s v="NO"/>
    <s v="3 AÑOS "/>
    <s v="GLADYS ZABRINA RENTERIA VALENCIA"/>
    <s v="D 2019070001909"/>
    <d v="2019-04-24T00:00:00"/>
    <n v="218117"/>
    <s v="EDUCACION"/>
    <s v="SE DEMANDAN LOS ACTOS ADMINISTRATIVOS QUE NIEGAN EL RECONOCIMIENTO DE TIEMPOS DE SERVICIOS PARA EFECTOS PENSIONALES."/>
    <d v="2020-07-31T00:00:00"/>
    <s v="2019-04"/>
    <s v="3"/>
    <s v="2020-06"/>
    <n v="1.0279083431257343"/>
    <n v="7092448.3301997641"/>
    <n v="7092448.3301997641"/>
    <d v="2022-04-23T00:00:00"/>
    <n v="1.7287671232876711"/>
    <n v="4.1522219311981093E-2"/>
    <n v="7023655.850920273"/>
    <n v="0.67500000000000004"/>
    <s v="ALTA"/>
    <x v="0"/>
    <n v="7023655.850920273"/>
  </r>
  <r>
    <n v="1128"/>
    <d v="2019-07-24T00:00:00"/>
    <d v="2019-06-26T00:00:00"/>
    <s v="JUZGADO 023 ADMINISTRATIVO "/>
    <s v="05001333302320190026300"/>
    <s v="2019"/>
    <x v="0"/>
    <s v="IVON JANETH FRANCO MURILLO "/>
    <s v="JULIAN DARIO CCERIS O."/>
    <n v="228006"/>
    <x v="0"/>
    <s v="OTRAS"/>
    <s v="MEDIO   "/>
    <s v="MEDIO   "/>
    <s v="MEDIO   "/>
    <s v="ALTO"/>
    <n v="0.67500000000000004"/>
    <x v="0"/>
    <n v="58749222"/>
    <n v="1"/>
    <x v="5"/>
    <n v="0"/>
    <s v="NO"/>
    <s v="NO"/>
    <s v="3 AÑOS "/>
    <s v="GLADYS ZABRINA RENTERIA VALENCIA"/>
    <s v="D 2019070001909"/>
    <d v="2019-04-24T00:00:00"/>
    <n v="218117"/>
    <s v="CONTRALORIA DEPARTAMENTAL"/>
    <s v="ACOSO LABORAL"/>
    <d v="2020-07-31T00:00:00"/>
    <s v="2019-07"/>
    <s v="3"/>
    <s v="2020-06"/>
    <n v="1.0197202253740043"/>
    <n v="59907769.89838741"/>
    <n v="59907769.89838741"/>
    <d v="2022-07-23T00:00:00"/>
    <n v="1.978082191780822"/>
    <n v="4.1522219311981093E-2"/>
    <n v="59243367.678250983"/>
    <n v="0.67500000000000004"/>
    <s v="ALTA"/>
    <x v="0"/>
    <n v="59243367.678250983"/>
  </r>
  <r>
    <n v="1129"/>
    <d v="2019-04-29T00:00:00"/>
    <d v="2019-04-04T00:00:00"/>
    <s v="JUZGADO 032 ADMINISTRATIVO "/>
    <s v="05001333303220190020100"/>
    <s v="2019"/>
    <x v="0"/>
    <s v="ARNOBIA DEL SOCORRO VASQUEZ VASQUEZ "/>
    <s v="DIANA CAROLINA ALZATE QUINTERO "/>
    <n v="165819"/>
    <x v="0"/>
    <s v="RECONOCIMIENTO Y PAGO DE PENSIÓN"/>
    <s v="ALTO"/>
    <s v="ALTO"/>
    <s v="ALTO"/>
    <s v="ALTO"/>
    <n v="1"/>
    <x v="0"/>
    <n v="4813699"/>
    <n v="1"/>
    <x v="5"/>
    <n v="0"/>
    <s v="NO"/>
    <s v="NO"/>
    <s v="4 AÑOS "/>
    <s v="GLADYS ZABRINA RENTERIA VALENCIA"/>
    <s v="D 2019070001909"/>
    <d v="2019-04-24T00:00:00"/>
    <n v="218117"/>
    <s v="EDUCACION"/>
    <s v="SE DEMANDAN LOS ACTOS ADMINISTRATIVOS QUE NIEGAN EL RECONOCIMIENTO DE TIEMPOS DE SERVICIOS PARA EFECTOS PENSIONALES."/>
    <d v="2020-07-31T00:00:00"/>
    <s v="2019-04"/>
    <s v="4"/>
    <s v="2020-06"/>
    <n v="1.0279083431257343"/>
    <n v="4948041.3633960038"/>
    <n v="4948041.3633960038"/>
    <d v="2023-04-28T00:00:00"/>
    <n v="2.7424657534246575"/>
    <n v="4.1522219311981093E-2"/>
    <n v="4872123.4283826631"/>
    <n v="1"/>
    <s v="ALTA"/>
    <x v="0"/>
    <n v="4872123.4283826631"/>
  </r>
  <r>
    <n v="1130"/>
    <d v="2019-05-03T00:00:00"/>
    <d v="2019-01-14T00:00:00"/>
    <s v="JUZGADO 001 ADMINISTRATIVO "/>
    <s v="05001333300120190000300"/>
    <s v="2019"/>
    <x v="0"/>
    <s v="ALBA LUCIA ARROYAVE ALZATE "/>
    <s v="DIANA CAROLINA ALZATE QUINTERO "/>
    <n v="165819"/>
    <x v="0"/>
    <s v="RECONOCIMIENTO Y PAGO DE PENSIÓN"/>
    <s v="ALTO"/>
    <s v="ALTO"/>
    <s v="ALTO"/>
    <s v="ALTO"/>
    <n v="1"/>
    <x v="0"/>
    <n v="27622480"/>
    <n v="1"/>
    <x v="5"/>
    <n v="0"/>
    <s v="NO"/>
    <s v="NO"/>
    <s v="4 AÑOS "/>
    <s v="GLADYS ZABRINA RENTERIA VALENCIA"/>
    <s v="D 2019070001909"/>
    <d v="2019-04-24T00:00:00"/>
    <n v="218117"/>
    <s v="EDUCACION"/>
    <s v="SE DEMANDAN LOS ACTOS ADMINISTRATIVOS QUE NIEGAN EL RECONOCIMIENTO DE TIEMPOS DE SERVICIOS PARA EFECTOS PENSIONALES."/>
    <d v="2020-07-31T00:00:00"/>
    <s v="2019-05"/>
    <s v="4"/>
    <s v="2020-06"/>
    <n v="1.0246973838344398"/>
    <n v="28304682.991019137"/>
    <n v="28304682.991019137"/>
    <d v="2023-05-02T00:00:00"/>
    <n v="2.7534246575342465"/>
    <n v="4.1522219311981093E-2"/>
    <n v="27868681.511853904"/>
    <n v="1"/>
    <s v="ALTA"/>
    <x v="0"/>
    <n v="27868681.511853904"/>
  </r>
  <r>
    <n v="1131"/>
    <d v="2019-07-05T00:00:00"/>
    <d v="2019-01-19T00:00:00"/>
    <s v="JUZGADO 005 ADMINISTRATIVO "/>
    <s v="05001333300520190024400"/>
    <s v="2019"/>
    <x v="0"/>
    <s v="OMAIRA CECILIA CARTAGENA RAMIREZ "/>
    <s v="DIANA CAROLINA ALZATE QUINTERO "/>
    <n v="165819"/>
    <x v="0"/>
    <s v="RECONOCIMIENTO Y PAGO DE PENSIÓN"/>
    <s v="ALTO"/>
    <s v="ALTO"/>
    <s v="ALTO"/>
    <s v="ALTO"/>
    <n v="1"/>
    <x v="0"/>
    <n v="8217454"/>
    <n v="1"/>
    <x v="5"/>
    <n v="0"/>
    <s v="NO"/>
    <s v="NO"/>
    <s v="4 AÑOS "/>
    <s v="GLADYS ZABRINA RENTERIA VALENCIA"/>
    <s v="D 2019070001909"/>
    <d v="2019-04-24T00:00:00"/>
    <n v="218117"/>
    <s v="EDUCACION"/>
    <s v="SE DEMANDAN LOS ACTOS ADMINISTRATIVOS QUE NIEGAN EL RECONOCIMIENTO DE TIEMPOS DE SERVICIOS PARA EFECTOS PENSIONALES."/>
    <d v="2020-07-31T00:00:00"/>
    <s v="2019-07"/>
    <s v="4"/>
    <s v="2020-06"/>
    <n v="1.0197202253740043"/>
    <n v="8379504.0448805131"/>
    <n v="8379504.0448805131"/>
    <d v="2023-07-04T00:00:00"/>
    <n v="2.9260273972602739"/>
    <n v="4.1522219311981093E-2"/>
    <n v="8242402.4759340445"/>
    <n v="1"/>
    <s v="ALTA"/>
    <x v="0"/>
    <n v="8242402.4759340445"/>
  </r>
  <r>
    <n v="1132"/>
    <d v="2019-06-27T00:00:00"/>
    <d v="2019-06-19T00:00:00"/>
    <s v="JUZGADO 027 ADMINISTRATIVO "/>
    <s v="05001333302720190025200"/>
    <s v="2019"/>
    <x v="0"/>
    <s v="SANDRA SARAY MURILLO POLO "/>
    <s v="DIANA CAROLINA ALZATE QUINTERO "/>
    <n v="165819"/>
    <x v="0"/>
    <s v="RECONOCIMIENTO Y PAGO DE PENSIÓN"/>
    <s v="ALTO"/>
    <s v="ALTO"/>
    <s v="ALTO"/>
    <s v="ALTO"/>
    <n v="1"/>
    <x v="0"/>
    <n v="6265731"/>
    <n v="1"/>
    <x v="5"/>
    <n v="0"/>
    <s v="NO"/>
    <s v="NO"/>
    <s v="4 AÑOS "/>
    <s v="GLADYS ZABRINA RENTERIA VALENCIA"/>
    <s v="D 2019070001909"/>
    <d v="2019-04-24T00:00:00"/>
    <n v="218117"/>
    <s v="EDUCACION"/>
    <s v="SE DEMANDAN LOS ACTOS ADMINISTRATIVOS QUE NIEGAN EL RECONOCIMIENTO DE TIEMPOS DE SERVICIOS PARA EFECTOS PENSIONALES."/>
    <d v="2020-07-31T00:00:00"/>
    <s v="2019-06"/>
    <s v="4"/>
    <s v="2020-06"/>
    <n v="1.022003699737124"/>
    <n v="6403600.2635575896"/>
    <n v="6403600.2635575896"/>
    <d v="2023-06-26T00:00:00"/>
    <n v="2.904109589041096"/>
    <n v="4.1522219311981093E-2"/>
    <n v="6299605.9252305999"/>
    <n v="1"/>
    <s v="ALTA"/>
    <x v="0"/>
    <n v="6299605.9252305999"/>
  </r>
  <r>
    <n v="1133"/>
    <d v="2019-06-27T00:00:00"/>
    <d v="2019-06-19T00:00:00"/>
    <s v="JUZGADO 027 ADMINISTRATIVO "/>
    <s v="05001333302720190025100"/>
    <s v="2019"/>
    <x v="0"/>
    <s v="ADRIANA PATRICIA JIMENEZ RAMIREZ "/>
    <s v="DIANA CAROLINA ALZATE QUINTERO "/>
    <n v="165819"/>
    <x v="0"/>
    <s v="RECONOCIMIENTO Y PAGO DE PENSIÓN"/>
    <s v="ALTO"/>
    <s v="ALTO"/>
    <s v="ALTO"/>
    <s v="ALTO"/>
    <n v="1"/>
    <x v="0"/>
    <n v="8977459"/>
    <n v="1"/>
    <x v="5"/>
    <n v="0"/>
    <s v="NO"/>
    <s v="NO"/>
    <s v="4 AÑOS "/>
    <s v="GLADYS ZABRINA RENTERIA VALENCIA"/>
    <s v="D 2019070001909"/>
    <d v="2019-04-24T00:00:00"/>
    <n v="218117"/>
    <s v="EDUCACION"/>
    <s v="SE DEMANDAN LOS ACTOS ADMINISTRATIVOS QUE NIEGAN EL RECONOCIMIENTO DE TIEMPOS DE SERVICIOS PARA EFECTOS PENSIONALES."/>
    <d v="2020-07-31T00:00:00"/>
    <s v="2019-06"/>
    <s v="4"/>
    <s v="2020-06"/>
    <n v="1.022003699737124"/>
    <n v="9174996.3122383412"/>
    <n v="9174996.3122383412"/>
    <d v="2023-06-26T00:00:00"/>
    <n v="2.904109589041096"/>
    <n v="4.1522219311981093E-2"/>
    <n v="9025994.5583228488"/>
    <n v="1"/>
    <s v="ALTA"/>
    <x v="0"/>
    <n v="9025994.5583228488"/>
  </r>
  <r>
    <n v="1134"/>
    <d v="2013-10-12T00:00:00"/>
    <d v="2013-07-05T00:00:00"/>
    <s v="JUZGADO 023 ADMINISTRATIVO "/>
    <s v="05001333300420130011500"/>
    <s v="2019"/>
    <x v="0"/>
    <s v="JUAN FERANDO DUQUE JIMENEZ "/>
    <s v="NATALIA BEDOYA SIERRA"/>
    <n v="191628"/>
    <x v="1"/>
    <s v="OTRAS"/>
    <s v="BAJO"/>
    <s v="BAJO"/>
    <s v="BAJO"/>
    <s v="BAJO"/>
    <n v="0.05"/>
    <x v="1"/>
    <n v="704350000"/>
    <n v="0"/>
    <x v="1"/>
    <n v="0"/>
    <s v="NO"/>
    <s v="NO"/>
    <s v="8 AÑOS"/>
    <s v="GLADYS ZABRINA RENTERIA VALENCIA"/>
    <s v="D 2019070001909"/>
    <d v="2019-04-24T00:00:00"/>
    <n v="218117"/>
    <s v="INFRAESTRUCTURA"/>
    <s v="SE RECIBE DEL DR. OSCAR SÁNCHEZ- PASO AL TRIBUNAL ADTVO, PARA RESOLVER EL RECURSO "/>
    <d v="2020-07-31T00:00:00"/>
    <s v="2013-10"/>
    <s v="8"/>
    <s v="2020-06"/>
    <n v="0.92136104081409098"/>
    <n v="648960649.09740496"/>
    <n v="0"/>
    <d v="2021-10-10T00:00:00"/>
    <n v="1.1945205479452055"/>
    <n v="4.1522219311981093E-2"/>
    <n v="0"/>
    <n v="0.05"/>
    <s v="REMOTA"/>
    <x v="1"/>
    <n v="0"/>
  </r>
  <r>
    <n v="1135"/>
    <d v="2014-03-11T00:00:00"/>
    <d v="2014-02-25T00:00:00"/>
    <s v="JUZGADO 016 ADMINISTRATIVO"/>
    <s v="05001333301320140022400"/>
    <s v="2019"/>
    <x v="0"/>
    <s v="SILVIA ELENA HERRERA "/>
    <s v="JOSE LUIS VIVIERO ABISAMBRE"/>
    <n v="22592"/>
    <x v="1"/>
    <s v="OTRAS"/>
    <s v="BAJO"/>
    <s v="BAJO"/>
    <s v="BAJO"/>
    <s v="BAJO"/>
    <n v="0.05"/>
    <x v="1"/>
    <n v="584264030"/>
    <n v="0"/>
    <x v="1"/>
    <n v="0"/>
    <s v="NO"/>
    <s v="NO"/>
    <s v="8 AÑOS"/>
    <s v="GLADYS ZABRINA RENTERIA VALENCIA"/>
    <s v="D 2019070001909"/>
    <d v="2019-04-24T00:00:00"/>
    <n v="218117"/>
    <s v="GOBIERNO"/>
    <s v="SE RECIBE DEL DR. OSCAR SÁNCHEZ-"/>
    <d v="2020-07-31T00:00:00"/>
    <s v="2014-03"/>
    <s v="8"/>
    <s v="2020-06"/>
    <n v="0.90715368066565749"/>
    <n v="530017265.29505014"/>
    <n v="0"/>
    <d v="2022-03-09T00:00:00"/>
    <n v="1.6054794520547946"/>
    <n v="4.1522219311981093E-2"/>
    <n v="0"/>
    <n v="0.05"/>
    <s v="REMOTA"/>
    <x v="1"/>
    <n v="0"/>
  </r>
  <r>
    <n v="1136"/>
    <d v="2015-02-19T00:00:00"/>
    <d v="2014-02-03T00:00:00"/>
    <s v="JUZGADO 026 ADMINISTRATIVO"/>
    <s v="0501333302620140011500"/>
    <s v="2019"/>
    <x v="0"/>
    <s v="MARIA CECILIA PELAEZ VELEZ"/>
    <s v="ALBERTO CARDENAS DE LA ROSA "/>
    <n v="50746"/>
    <x v="0"/>
    <s v="RELIQUIDACIÓN DE LA PENSIÓN"/>
    <s v="BAJO"/>
    <s v="BAJO"/>
    <s v="BAJO"/>
    <s v="BAJO"/>
    <n v="0.05"/>
    <x v="1"/>
    <n v="2720237"/>
    <n v="0"/>
    <x v="12"/>
    <n v="0"/>
    <s v="NO"/>
    <s v="NO"/>
    <s v="6 AÑOS"/>
    <s v="GLADYS ZABRINA RENTERIA VALENCIA"/>
    <s v="D 2019070001909"/>
    <d v="2019-04-24T00:00:00"/>
    <n v="218117"/>
    <s v="EDUCACION"/>
    <s v="SE RECIBE DEL DR. OSCAR SÁNCHEZ- PASO AL TRIBUNAL ADTVO, PARA RESOLVER EL RECURSO "/>
    <d v="2020-07-31T00:00:00"/>
    <s v="2015-02"/>
    <s v="6"/>
    <s v="2020-06"/>
    <n v="0.87271419777299997"/>
    <n v="2373989.451207432"/>
    <n v="0"/>
    <d v="2021-02-17T00:00:00"/>
    <n v="0.55068493150684927"/>
    <n v="4.1522219311981093E-2"/>
    <n v="0"/>
    <n v="0.05"/>
    <s v="REMOTA"/>
    <x v="1"/>
    <n v="0"/>
  </r>
  <r>
    <n v="1137"/>
    <d v="2015-10-07T00:00:00"/>
    <d v="2015-09-28T00:00:00"/>
    <s v="JUZGADO 023 ADMINISTRATIVO "/>
    <s v="05001333302320150108000"/>
    <s v="2019"/>
    <x v="0"/>
    <s v="MARLENY DEL SOCORRO ECHEVERRY "/>
    <s v="PAULA ANDREA LOPEZ SUAREZ"/>
    <n v="177420"/>
    <x v="0"/>
    <s v="RELIQUIDACIÓN DE LA PENSIÓN"/>
    <s v="BAJO"/>
    <s v="BAJO"/>
    <s v="BAJO"/>
    <s v="BAJO"/>
    <n v="0.05"/>
    <x v="1"/>
    <n v="3529220"/>
    <n v="0"/>
    <x v="2"/>
    <n v="0"/>
    <s v="NO"/>
    <s v="NO"/>
    <s v="8 AÑOS"/>
    <s v="GLADYS ZABRINA RENTERIA VALENCIA"/>
    <s v="D 2019070001909"/>
    <d v="2019-04-24T00:00:00"/>
    <n v="218117"/>
    <s v="EDUCACION"/>
    <s v="SE RECIBE DEL DR. OSCAR SÁNCHEZ- PASO AL TRIBUNAL ADTVO, PARA RESOLVER EL RECRSO "/>
    <d v="2020-07-31T00:00:00"/>
    <s v="2015-10"/>
    <s v="8"/>
    <s v="2020-06"/>
    <n v="0.84232546730647351"/>
    <n v="2972751.8857273525"/>
    <n v="0"/>
    <d v="2023-10-05T00:00:00"/>
    <n v="3.1808219178082191"/>
    <n v="4.1522219311981093E-2"/>
    <n v="0"/>
    <n v="0.05"/>
    <s v="REMOTA"/>
    <x v="1"/>
    <n v="0"/>
  </r>
  <r>
    <n v="1138"/>
    <d v="2014-10-06T00:00:00"/>
    <d v="2014-08-22T00:00:00"/>
    <s v="TRIBUNAL ADMINISTRATIVO DE ANTIOQUIA "/>
    <s v="05001233300020140140800"/>
    <s v="2019"/>
    <x v="0"/>
    <s v="FABER DE JESÚS MARIN HENAO "/>
    <s v="GABRIEL MANRIQUE BERRIO"/>
    <n v="115922"/>
    <x v="0"/>
    <s v="RECONOCIMIENTO Y PAGO DE PENSIÓN"/>
    <s v="BAJO"/>
    <s v="BAJO"/>
    <s v="BAJO"/>
    <s v="BAJO"/>
    <n v="0.05"/>
    <x v="1"/>
    <n v="41629852"/>
    <n v="0"/>
    <x v="2"/>
    <n v="0"/>
    <s v="NO"/>
    <s v="NO"/>
    <s v="8 AÑOS "/>
    <s v="GLADYS ZABRINA RENTERIA VALENCIA"/>
    <s v="D 2019070001909"/>
    <d v="2019-04-24T00:00:00"/>
    <n v="218117"/>
    <s v="EDUCACION"/>
    <s v="SE RECIBE DEL DR. OSCAR SÁNCHEZ- AL DESPACHO PARA SENTENCIA  "/>
    <d v="2020-07-31T00:00:00"/>
    <s v="2014-10"/>
    <s v="8"/>
    <s v="2020-06"/>
    <n v="0.89197861147966029"/>
    <n v="37132937.583063759"/>
    <n v="0"/>
    <d v="2022-10-04T00:00:00"/>
    <n v="2.1780821917808217"/>
    <n v="4.1522219311981093E-2"/>
    <n v="0"/>
    <n v="0.05"/>
    <s v="REMOTA"/>
    <x v="1"/>
    <n v="0"/>
  </r>
  <r>
    <n v="1139"/>
    <d v="2017-08-18T00:00:00"/>
    <d v="2015-12-22T00:00:00"/>
    <s v="JUZGADO 10 ADMINISTRATIVO "/>
    <s v="05001333301020150137700"/>
    <s v="2019"/>
    <x v="0"/>
    <s v="GLORIA LUCIA ZULUAGA VASQUEZ "/>
    <s v="RUBEN DARIO LUGO ARANGO"/>
    <n v="112481"/>
    <x v="3"/>
    <s v="VIOLACIÓN DERECHOS FUNDAMENTALES"/>
    <s v="BAJO"/>
    <s v="BAJO"/>
    <s v="BAJO"/>
    <s v="BAJO"/>
    <n v="0.05"/>
    <x v="1"/>
    <n v="12000000"/>
    <n v="0"/>
    <x v="2"/>
    <n v="0"/>
    <s v="NO"/>
    <s v="NO"/>
    <s v="8 AÑOS "/>
    <s v="GLADYS ZABRINA RENTERIA VALENCIA"/>
    <s v="D 2019070001909"/>
    <d v="2019-04-24T00:00:00"/>
    <n v="218117"/>
    <s v="EDUCACION"/>
    <s v="SE RECIBE DEL DR. OSCAR SÁNCHEZ- PASO AL TRIBUNAL ADTVO, PARA RESOLVER EL RECURSO "/>
    <d v="2020-07-31T00:00:00"/>
    <s v="2017-08"/>
    <s v="8"/>
    <s v="2020-06"/>
    <n v="0.76068958550881771"/>
    <n v="9128275.0261058118"/>
    <n v="0"/>
    <d v="2025-08-16T00:00:00"/>
    <n v="5.0465753424657533"/>
    <n v="4.1522219311981093E-2"/>
    <n v="0"/>
    <n v="0.05"/>
    <s v="REMOTA"/>
    <x v="1"/>
    <n v="0"/>
  </r>
  <r>
    <n v="1140"/>
    <d v="2013-08-16T00:00:00"/>
    <d v="2013-07-29T00:00:00"/>
    <s v="CORTE SUPREMA DE JUSTICIA- SALA LABORAL "/>
    <s v="050013210501020130102201"/>
    <s v="2019"/>
    <x v="1"/>
    <s v="MARIA ARACELLY BRAND DE PELAEZ "/>
    <s v="JAIRO ALONSO LOPEZ CARDENAS "/>
    <n v="78575"/>
    <x v="2"/>
    <s v="PENSIÓN DE SOBREVIVIENTES"/>
    <s v="BAJO"/>
    <s v="BAJO"/>
    <s v="BAJO"/>
    <s v="BAJO"/>
    <n v="0.05"/>
    <x v="1"/>
    <n v="5895001"/>
    <n v="0"/>
    <x v="2"/>
    <n v="0"/>
    <s v="NO"/>
    <s v="NO"/>
    <s v="8 AÑOS "/>
    <s v="GLADYS ZABRINA RENTERIA VALENCIA"/>
    <s v="D 2019070001909"/>
    <d v="2019-04-24T00:00:00"/>
    <n v="218117"/>
    <s v="GESTION HUMANA Y DLLO ORGANIZACIONAL"/>
    <s v="SE RECIBE DEL DR. OSCAR SÁNCHEZ- PASO A LA CORTE SUPREMA DE JUSTICIA- SALA LABORAL, EN CASACIÓN. "/>
    <d v="2020-07-31T00:00:00"/>
    <s v="2013-08"/>
    <s v="8"/>
    <s v="2020-06"/>
    <n v="0.9216611549333561"/>
    <n v="5433193.4299932895"/>
    <n v="0"/>
    <d v="2021-08-14T00:00:00"/>
    <n v="1.0383561643835617"/>
    <n v="4.1522219311981093E-2"/>
    <n v="0"/>
    <n v="0.05"/>
    <s v="REMOTA"/>
    <x v="1"/>
    <n v="0"/>
  </r>
  <r>
    <n v="1141"/>
    <d v="2016-03-17T00:00:00"/>
    <d v="2015-09-07T00:00:00"/>
    <s v="33 ADMINISTRATIVO ORAL DE MEDELLIN"/>
    <s v="0500133370320150020000"/>
    <s v="2019"/>
    <x v="0"/>
    <s v="ALBA ROSA LONDOÑO GUERRA"/>
    <s v="SANDRO SÁNCHEZ SALAZAR"/>
    <n v="95351"/>
    <x v="0"/>
    <s v="RELIQUIDACIÓN DE LA PENSIÓN"/>
    <s v="BAJO"/>
    <s v="BAJO"/>
    <s v="MEDIO   "/>
    <s v="BAJO"/>
    <n v="9.5000000000000001E-2"/>
    <x v="1"/>
    <n v="4831991"/>
    <n v="0.1"/>
    <x v="2"/>
    <n v="0"/>
    <s v="NO"/>
    <n v="0"/>
    <s v="7 AÑOS"/>
    <s v="GLADYS ZABRINA RENTERIA VALENCIA"/>
    <s v="D 2019070001909"/>
    <d v="2019-04-24T00:00:00"/>
    <n v="218117"/>
    <s v="GESTION HUMANA Y DLLO ORGANIZACIONAL"/>
    <s v="SE RECIBE DEL DR. LUIS RIASCOS-PENDIENTE FALLO EN 2DA INSTANCIA."/>
    <d v="2020-07-31T00:00:00"/>
    <s v="2016-03"/>
    <s v="7"/>
    <s v="2020-06"/>
    <n v="0.80354364508127107"/>
    <n v="3882715.6611398961"/>
    <n v="388271.56611398963"/>
    <d v="2023-03-16T00:00:00"/>
    <n v="2.6246575342465754"/>
    <n v="4.1522219311981093E-2"/>
    <n v="382568.3221477826"/>
    <n v="9.5000000000000001E-2"/>
    <s v="REMOTA"/>
    <x v="1"/>
    <n v="0"/>
  </r>
  <r>
    <n v="1142"/>
    <d v="2016-04-06T00:00:00"/>
    <d v="2016-03-08T00:00:00"/>
    <s v="34 ADMINISTRATIVO ORAL DE MEDELLIN"/>
    <s v="05001333303420160046900"/>
    <s v="2019"/>
    <x v="0"/>
    <s v="MARLENY MONA VIUDA DE HENAO"/>
    <s v="CARLOS ANDRES RESTREPO GIRALDO"/>
    <n v="242719"/>
    <x v="0"/>
    <s v="PENSIÓN DE SOBREVIVIENTES"/>
    <s v="BAJO"/>
    <s v="BAJO"/>
    <s v="MEDIO   "/>
    <s v="BAJO"/>
    <n v="9.5000000000000001E-2"/>
    <x v="1"/>
    <n v="28957068"/>
    <n v="0.1"/>
    <x v="1"/>
    <n v="0"/>
    <s v="NO"/>
    <n v="0"/>
    <s v="8 AÑOS"/>
    <s v="GLADYS ZABRINA RENTERIA VALENCIA"/>
    <s v="D 2019070001909"/>
    <d v="2019-04-24T00:00:00"/>
    <n v="218117"/>
    <s v="GESTION HUMANA Y DLLO ORGANIZACIONAL"/>
    <s v="SE RECIBE DEL DR. LUIS RIASCOS COLPENSIONES"/>
    <d v="2020-07-31T00:00:00"/>
    <s v="2016-04"/>
    <s v="8"/>
    <s v="2020-06"/>
    <n v="0.799576959270904"/>
    <n v="23153404.380840797"/>
    <n v="2315340.4380840799"/>
    <d v="2024-04-04T00:00:00"/>
    <n v="3.6794520547945204"/>
    <n v="4.1522219311981093E-2"/>
    <n v="2267804.2674088171"/>
    <n v="9.5000000000000001E-2"/>
    <s v="REMOTA"/>
    <x v="1"/>
    <n v="0"/>
  </r>
  <r>
    <n v="1143"/>
    <d v="2016-05-23T00:00:00"/>
    <d v="2016-03-13T00:00:00"/>
    <s v="TRIBUNAL ADMINISTRATIVO DE ANTIOQUIA "/>
    <s v="05001233300020160118300"/>
    <s v="2019"/>
    <x v="0"/>
    <s v="COMPAÑÍA COLOMBIANA DE TEJIDOS S. A. COLTEJER"/>
    <s v="BERNARDITA PÉREZ RESTREPO"/>
    <n v="42618"/>
    <x v="3"/>
    <s v="IMPUESTOS"/>
    <s v="MEDIO   "/>
    <s v="MEDIO   "/>
    <s v="ALTO"/>
    <s v="MEDIO   "/>
    <n v="0.55000000000000004"/>
    <x v="0"/>
    <n v="3511304200"/>
    <n v="1"/>
    <x v="0"/>
    <n v="0"/>
    <s v="NO"/>
    <n v="0"/>
    <s v="8 AÑOS"/>
    <s v="GLADYS ZABRINA RENTERIA VALENCIA"/>
    <s v="D 2019070001909"/>
    <d v="2019-04-24T00:00:00"/>
    <n v="218117"/>
    <s v="HACIENDA"/>
    <s v="SE RECIBE DEL DR. LUIS RIASCOS - A DESPACHO PARA SENTENCIA 1A DESDE 30 DE AGOSTO DE 2017."/>
    <d v="2020-07-31T00:00:00"/>
    <s v="2016-05"/>
    <s v="8"/>
    <s v="2020-06"/>
    <n v="0.79552146500237941"/>
    <n v="2793317861.2530079"/>
    <n v="2793317861.2530079"/>
    <d v="2024-05-21T00:00:00"/>
    <n v="3.8082191780821919"/>
    <n v="4.1522219311981093E-2"/>
    <n v="2733982800.4668427"/>
    <n v="0.55000000000000004"/>
    <s v="ALTA"/>
    <x v="0"/>
    <n v="2733982800.4668427"/>
  </r>
  <r>
    <n v="1144"/>
    <d v="2017-08-30T00:00:00"/>
    <d v="2017-06-29T00:00:00"/>
    <s v="08 LABORAL DEL CIRCUITO DE MEDELLÍN "/>
    <s v="05001310500820170054800"/>
    <s v="2019"/>
    <x v="1"/>
    <s v="MARIA LEONILA ARIAS PATIÑO"/>
    <s v="LUZ YANETH BAÑOL CORREA"/>
    <n v="250544"/>
    <x v="2"/>
    <s v="PENSIÓN DE SOBREVIVIENTES"/>
    <s v="BAJO"/>
    <s v="BAJO"/>
    <s v="MEDIO   "/>
    <s v="BAJO"/>
    <n v="9.5000000000000001E-2"/>
    <x v="1"/>
    <n v="247162208"/>
    <n v="0.1"/>
    <x v="1"/>
    <n v="0"/>
    <s v="NO"/>
    <n v="0"/>
    <s v="7 AÑOS"/>
    <s v="GLADYS ZABRINA RENTERIA VALENCIA"/>
    <s v="D 2019070001909"/>
    <d v="2019-04-24T00:00:00"/>
    <n v="218117"/>
    <s v="GESTION HUMANA Y DLLO ORGANIZACIONAL"/>
    <s v="SE RECIBE DEL DR. LUIS RIASCOS -AUDIENCIA Y SENTENCIA 28 AGOSTO DE 2019 A FAVOR . APELARON ESTA EN TRIBUNAL SUPERIOR. G.T."/>
    <d v="2020-07-31T00:00:00"/>
    <s v="2017-08"/>
    <s v="7"/>
    <s v="2020-06"/>
    <n v="0.76068958550881771"/>
    <n v="188013717.55696419"/>
    <n v="18801371.75569642"/>
    <d v="2024-08-28T00:00:00"/>
    <n v="4.0794520547945208"/>
    <n v="4.1522219311981093E-2"/>
    <n v="18373878.13764203"/>
    <n v="9.5000000000000001E-2"/>
    <s v="REMOTA"/>
    <x v="1"/>
    <n v="0"/>
  </r>
  <r>
    <n v="1145"/>
    <d v="2017-10-02T00:00:00"/>
    <d v="2017-09-25T00:00:00"/>
    <s v="01 ADMINISTRATIVO ORAL DE MEDELLIN"/>
    <s v="05001333300120170051600"/>
    <s v="2019"/>
    <x v="0"/>
    <s v="PAOLA ANDREA ESCOBAR VANEGAS"/>
    <s v="DANIEL ACOSTA ALVAREZ"/>
    <n v="264920"/>
    <x v="3"/>
    <s v="IMPUESTOS"/>
    <s v="MEDIO   "/>
    <s v="MEDIO   "/>
    <s v="ALTO"/>
    <s v="MEDIO   "/>
    <n v="0.55000000000000004"/>
    <x v="0"/>
    <n v="23387300"/>
    <n v="1"/>
    <x v="0"/>
    <n v="0"/>
    <s v="NO"/>
    <n v="0"/>
    <s v="8 AÑOS"/>
    <s v="GLADYS ZABRINA RENTERIA VALENCIA"/>
    <s v="D 2019070001909"/>
    <d v="2019-04-24T00:00:00"/>
    <n v="218117"/>
    <s v="HACIENDA"/>
    <s v="SE RECIBE DEL DR. LUIS RIASCOS- SE FIJÓ CONTINUACIÓN AUDIENCIA INICIAL 5 NOV 2019 1:30 PM"/>
    <d v="2020-07-31T00:00:00"/>
    <s v="2017-10"/>
    <s v="8"/>
    <s v="2020-06"/>
    <n v="0.76025622916343338"/>
    <n v="17780340.508313965"/>
    <n v="17780340.508313965"/>
    <d v="2025-09-30T00:00:00"/>
    <n v="5.1698630136986301"/>
    <n v="4.1522219311981093E-2"/>
    <n v="17269567.171406418"/>
    <n v="0.55000000000000004"/>
    <s v="ALTA"/>
    <x v="0"/>
    <n v="17269567.171406418"/>
  </r>
  <r>
    <n v="1146"/>
    <d v="2018-09-03T00:00:00"/>
    <d v="2018-08-31T00:00:00"/>
    <s v="17 ADMINISTRATIVO ORAL DE MEDELLIN"/>
    <s v="05001333301720180034100"/>
    <s v="2019"/>
    <x v="0"/>
    <s v="ROSALBINA JARAMILLO LOAIZA"/>
    <s v="JAIME JAVIER DÍAZ PELAEZ"/>
    <n v="89803"/>
    <x v="3"/>
    <s v="RELIQUIDACIÓN DE LA PENSIÓN"/>
    <s v="BAJO"/>
    <s v="BAJO"/>
    <s v="BAJO"/>
    <s v="BAJO"/>
    <n v="0.05"/>
    <x v="1"/>
    <n v="15406818"/>
    <n v="0.5"/>
    <x v="3"/>
    <n v="0"/>
    <s v="NO"/>
    <n v="0"/>
    <s v="7 AÑOS"/>
    <s v="GLADYS ZABRINA RENTERIA VALENCIA"/>
    <s v="D 2019070001909"/>
    <d v="2019-04-24T00:00:00"/>
    <n v="218117"/>
    <s v="EDUCACION"/>
    <s v="SE RECIBE DEL DR. LUIS RIASCOS-DEMANDADOS: FONPREMAG.  Pendiente alegatos de 1a. GT."/>
    <d v="2020-07-31T00:00:00"/>
    <s v="2018-09"/>
    <s v="7"/>
    <s v="2020-06"/>
    <n v="0.73661443780017011"/>
    <n v="11348884.579359541"/>
    <n v="5674442.2896797704"/>
    <d v="2025-09-01T00:00:00"/>
    <n v="5.0904109589041093"/>
    <n v="4.1522219311981093E-2"/>
    <n v="5513902.7773163076"/>
    <n v="0.05"/>
    <s v="REMOTA"/>
    <x v="1"/>
    <n v="0"/>
  </r>
  <r>
    <n v="1147"/>
    <d v="2018-12-11T00:00:00"/>
    <d v="2018-12-05T00:00:00"/>
    <s v="03  LABORAL DEL CIRCUITO DE MEDELLÍN "/>
    <s v="05001310500320180088900"/>
    <s v="2019"/>
    <x v="1"/>
    <s v="ORLANDO AMADO MUÑETÓN"/>
    <s v="JUAN ESTEBAN ESCUDERO RAMIREZ"/>
    <n v="181415"/>
    <x v="2"/>
    <s v="RECONOCIMIENTO Y PAGO DE OTRAS PRESTACIONES SALARIALES, SOLCIALES Y SALARIOS"/>
    <s v="BAJO"/>
    <s v="BAJO"/>
    <s v="MEDIO   "/>
    <s v="BAJO"/>
    <n v="9.5000000000000001E-2"/>
    <x v="1"/>
    <n v="7136231"/>
    <n v="0.5"/>
    <x v="5"/>
    <n v="0"/>
    <s v="NO"/>
    <n v="0"/>
    <s v="7 AÑOS"/>
    <s v="GLADYS ZABRINA RENTERIA VALENCIA"/>
    <s v="D 2019070001909"/>
    <d v="2019-04-24T00:00:00"/>
    <n v="218117"/>
    <s v="GESTION HUMANA Y DLLO ORGANIZACIONAL"/>
    <s v="SE RECIBE DEL DR. LUIS RIASCOS-PENSIÓN SANCION Y EN SUBSIDIO INDEMNIZACIÓN SUSTITUTIVA DE LA PENSION DE VEJEZ. GT."/>
    <d v="2020-07-31T00:00:00"/>
    <s v="2018-12"/>
    <s v="7"/>
    <s v="2020-06"/>
    <n v="0.73268911507362433"/>
    <n v="5228638.7763509648"/>
    <n v="2614319.3881754824"/>
    <d v="2025-12-09T00:00:00"/>
    <n v="5.3616438356164382"/>
    <n v="4.1522219311981093E-2"/>
    <n v="2536474.1442317055"/>
    <n v="9.5000000000000001E-2"/>
    <s v="REMOTA"/>
    <x v="1"/>
    <n v="0"/>
  </r>
  <r>
    <n v="1148"/>
    <d v="2019-02-25T00:00:00"/>
    <d v="2019-01-21T00:00:00"/>
    <s v="02 ADMINISTRATIVO ORAL DE MEDELLIN"/>
    <s v="05001333300220190001500"/>
    <s v="2019"/>
    <x v="0"/>
    <s v="CONSORCIO ANTIOQUIA 2014"/>
    <s v="ALEJANDRO PINEDA MENESE"/>
    <n v="119394"/>
    <x v="6"/>
    <s v="EQUILIBRIO ECONOMICO"/>
    <s v="BAJO"/>
    <s v="BAJO"/>
    <s v="MEDIO   "/>
    <s v="BAJO"/>
    <n v="9.5000000000000001E-2"/>
    <x v="1"/>
    <n v="310782031"/>
    <n v="0.5"/>
    <x v="5"/>
    <n v="0"/>
    <s v="NO"/>
    <n v="0"/>
    <s v="7 AÑOS"/>
    <s v="GLADYS ZABRINA RENTERIA VALENCIA"/>
    <s v="D 2019070001909"/>
    <d v="2019-04-24T00:00:00"/>
    <n v="218117"/>
    <s v="EDUCACION"/>
    <s v="SE RECIBE DEL DR. LUIS RIASCOS-DEMANDADOS: Departamento de Antioquia -  VIVA. GT."/>
    <d v="2020-07-31T00:00:00"/>
    <s v="2019-02"/>
    <s v="7"/>
    <s v="2020-06"/>
    <n v="1.0374579956513144"/>
    <n v="322423302.96570462"/>
    <n v="161211651.48285231"/>
    <d v="2026-02-23T00:00:00"/>
    <n v="5.5698630136986305"/>
    <n v="4.1522219311981093E-2"/>
    <n v="156227826.15513429"/>
    <n v="9.5000000000000001E-2"/>
    <s v="REMOTA"/>
    <x v="1"/>
    <n v="0"/>
  </r>
  <r>
    <n v="1149"/>
    <d v="2019-03-12T00:00:00"/>
    <d v="2019-03-06T00:00:00"/>
    <s v="18  LABORAL DEL CIRCUITO DE MEDELLÍN "/>
    <s v="05001310501820190014600"/>
    <s v="2019"/>
    <x v="1"/>
    <s v="NORALBA DURANGO CORTES"/>
    <s v="RODRIGO ARCANGEL URREGO"/>
    <n v="144694"/>
    <x v="2"/>
    <s v="PENSIÓN DE SOBREVIVIENTES"/>
    <s v="BAJO"/>
    <s v="BAJO"/>
    <s v="MEDIO   "/>
    <s v="BAJO"/>
    <n v="9.5000000000000001E-2"/>
    <x v="1"/>
    <n v="196304524"/>
    <n v="0.5"/>
    <x v="5"/>
    <n v="0"/>
    <s v="NO"/>
    <n v="0"/>
    <s v="7 AÑOS"/>
    <s v="GLADYS ZABRINA RENTERIA VALENCIA"/>
    <s v="D 2019070001909"/>
    <d v="2019-04-24T00:00:00"/>
    <n v="218117"/>
    <s v="GESTION HUMANA Y DLLO ORGANIZACIONAL"/>
    <s v="SE RECIBE DEL DR. LUIS RIASCOS -POR ANTIGUO PRODUCTORA METALMECANICA Y DE GAVIONES DE ANTIOQUIA PROMEGA. GT. SE FIJO AUDIENCIA PARA 21 FEB 2020."/>
    <d v="2020-07-31T00:00:00"/>
    <s v="2019-03"/>
    <s v="7"/>
    <s v="2020-06"/>
    <n v="1.0329659515843337"/>
    <n v="202775889.43396968"/>
    <n v="101387944.71698484"/>
    <d v="2026-03-10T00:00:00"/>
    <n v="5.6109589041095891"/>
    <n v="4.1522219311981093E-2"/>
    <n v="98230794.612062126"/>
    <n v="9.5000000000000001E-2"/>
    <s v="REMOTA"/>
    <x v="1"/>
    <n v="0"/>
  </r>
  <r>
    <n v="1150"/>
    <d v="2019-02-08T00:00:00"/>
    <d v="2018-12-12T00:00:00"/>
    <s v="20  LABORAL DEL CIRCUITO DE MEDELLÍN "/>
    <s v="05001310502020190018700"/>
    <s v="2019"/>
    <x v="1"/>
    <s v="RUBEN DARIO TAMAYO RUIZ"/>
    <s v="JAIME HUMBERTO SALAZAR BOTERO"/>
    <n v="66272"/>
    <x v="2"/>
    <s v="INDEMNIZACIÓN SUSTITUTIVA DE LA PENSIÓN"/>
    <s v="BAJO"/>
    <s v="BAJO"/>
    <s v="MEDIO   "/>
    <s v="BAJO"/>
    <n v="9.5000000000000001E-2"/>
    <x v="1"/>
    <n v="2000000"/>
    <n v="0.5"/>
    <x v="7"/>
    <n v="0"/>
    <s v="NO"/>
    <n v="0"/>
    <s v="7 AÑOS"/>
    <s v="GLADYS ZABRINA RENTERIA VALENCIA"/>
    <s v="D 2019070001909"/>
    <d v="2019-04-24T00:00:00"/>
    <n v="218117"/>
    <s v="GESTION HUMANA Y DLLO ORGANIZACIONAL"/>
    <s v="SE RECIBE DEL DR. LUIS RIASCOS - PRETENDE LA RELIQUIDACIÓN DE LA INDEMNIZACIÓN  SUSTITUTIVA DE LA PENSION DE VEJEZ. AUDIENCIA INICIAL PARA EL 19/02/2020. GT."/>
    <d v="2020-07-31T00:00:00"/>
    <s v="2019-02"/>
    <s v="7"/>
    <s v="2020-06"/>
    <n v="1.0374579956513144"/>
    <n v="2074915.9913026288"/>
    <n v="1037457.9956513144"/>
    <d v="2026-02-06T00:00:00"/>
    <n v="5.5232876712328771"/>
    <n v="4.1522219311981093E-2"/>
    <n v="1005649.2326197787"/>
    <n v="9.5000000000000001E-2"/>
    <s v="REMOTA"/>
    <x v="1"/>
    <n v="0"/>
  </r>
  <r>
    <n v="1151"/>
    <d v="2019-06-28T00:00:00"/>
    <d v="2019-06-12T00:00:00"/>
    <s v="06 ADMINISTRATIVO ORAL DE MEDELLIN"/>
    <s v="05001333300620190024300"/>
    <s v="2019"/>
    <x v="0"/>
    <s v="AMPARO MONSALVE MUÑETON Y OTROS"/>
    <s v="MANUEL ANTONIO ECHAVARRIA QUIROZ "/>
    <n v="115606"/>
    <x v="1"/>
    <s v="FALLA EN EL SERVICIO OTRAS CAUSAS"/>
    <s v="BAJO"/>
    <s v="BAJO"/>
    <s v="MEDIO   "/>
    <s v="BAJO"/>
    <n v="9.5000000000000001E-2"/>
    <x v="1"/>
    <n v="82811600"/>
    <n v="1"/>
    <x v="5"/>
    <n v="0"/>
    <s v="NO"/>
    <n v="0"/>
    <s v="7 AÑOS"/>
    <s v="GLADYS ZABRINA RENTERIA VALENCIA"/>
    <s v="D 2019070001909"/>
    <d v="2019-04-24T00:00:00"/>
    <n v="218117"/>
    <s v="INFRAESTRUCTURA"/>
    <s v="SE RECIBE DEL DR. LUIS RIASCOS-CONTESTAR DEMANDA ANTES DEL 5 DE NOV 2019 LLAMAR EN GARANTIA CONTRATO 4600005393 DE 2016 CONTRATISTA JOSE GUILLERMO GALAN Y SUS POLIZAS PARA LLAMAR EN GARANTÍA. GT."/>
    <d v="2020-07-31T00:00:00"/>
    <s v="2019-06"/>
    <s v="7"/>
    <s v="2020-06"/>
    <n v="1.022003699737124"/>
    <n v="84633761.581150815"/>
    <n v="84633761.581150815"/>
    <d v="2026-06-26T00:00:00"/>
    <n v="5.9068493150684933"/>
    <n v="4.1522219311981093E-2"/>
    <n v="81861647.686956197"/>
    <n v="9.5000000000000001E-2"/>
    <s v="REMOTA"/>
    <x v="1"/>
    <n v="0"/>
  </r>
  <r>
    <n v="1152"/>
    <d v="2019-08-22T00:00:00"/>
    <d v="2019-08-15T00:00:00"/>
    <s v="021 LABORAL DEL CIRCUITO DE MEDELLÍN "/>
    <s v="05001310502120190047600"/>
    <s v="2019"/>
    <x v="1"/>
    <s v="LUZ ELENA CASTAÑO CAMPILLO "/>
    <s v="CARLOS MAURICIO HENAO SÁNCHEZ"/>
    <n v="166.18600000000001"/>
    <x v="2"/>
    <s v="PENSIÓN DE SOBREVIVIENTES"/>
    <s v="BAJO"/>
    <s v="BAJO"/>
    <s v="MEDIO   "/>
    <s v="BAJO"/>
    <n v="9.5000000000000001E-2"/>
    <x v="1"/>
    <n v="906237"/>
    <n v="0.5"/>
    <x v="5"/>
    <n v="0"/>
    <s v="NO"/>
    <n v="0"/>
    <s v="3 AÑOS "/>
    <s v="GLADYS ZABRINA RENTERIA VALENCIA"/>
    <s v="D 2019070001909"/>
    <d v="2019-04-24T00:00:00"/>
    <n v="218117"/>
    <s v="GESTION HUMANA Y DLLO ORGANIZACIONAL"/>
    <s v="SE PRESENTARA DURANTE LA CELEBRACION DE LA PRIMERA AUDIENCIA  FORMULA DE CONCILIACIÓN DE LA LIQUIDACIÓN DE LA INDEMNIZACIÓN SUSTITUTIVA  DE LA PENSION DE VEJEZ "/>
    <d v="2020-07-31T00:00:00"/>
    <s v="2019-08"/>
    <s v="3"/>
    <s v="2020-06"/>
    <n v="1.0188294671454916"/>
    <n v="923300.95981752884"/>
    <n v="461650.47990876442"/>
    <d v="2022-08-21T00:00:00"/>
    <n v="2.0575342465753423"/>
    <n v="4.1522219311981093E-2"/>
    <n v="456326.12659859413"/>
    <n v="9.5000000000000001E-2"/>
    <s v="REMOTA"/>
    <x v="1"/>
    <n v="0"/>
  </r>
  <r>
    <n v="1153"/>
    <d v="2019-09-20T00:00:00"/>
    <d v="2019-07-05T00:00:00"/>
    <s v="001 ADMINISTRATIVO ORAL DE MEDELLÍN "/>
    <s v="05001333300120190027100"/>
    <s v="2019"/>
    <x v="0"/>
    <s v="CERVECERÍA UNIÓN S.A. "/>
    <s v="NIDIA VALERIA SALAMANCA "/>
    <n v="194.32900000000001"/>
    <x v="3"/>
    <s v="IMPUESTOS"/>
    <s v="BAJO"/>
    <s v="BAJO"/>
    <s v="MEDIO   "/>
    <s v="BAJO"/>
    <n v="9.5000000000000001E-2"/>
    <x v="1"/>
    <n v="11735217"/>
    <n v="0.5"/>
    <x v="5"/>
    <n v="0"/>
    <s v="NO"/>
    <n v="0"/>
    <s v="4 AÑOS "/>
    <s v="GLADYS ZABRINA RENTERIA VALENCIA"/>
    <s v="D 2019070001909"/>
    <d v="2019-04-24T00:00:00"/>
    <n v="218117"/>
    <s v="HACIENDA"/>
    <s v="SE PRESENTA UNA PRESUNTA INFRACCIÓN POR PARTE DE CERVECERIA UNIÓN S.A., POR NO MOVILIZAR MERCANCÍA DENTRO DEL TÉRMINO LEGAL . "/>
    <d v="2020-07-31T00:00:00"/>
    <s v="2019-09"/>
    <s v="4"/>
    <s v="2020-06"/>
    <n v="1.016560139453806"/>
    <n v="11929553.830040675"/>
    <n v="5964776.9150203373"/>
    <d v="2023-09-19T00:00:00"/>
    <n v="3.1369863013698631"/>
    <n v="4.1522219311981093E-2"/>
    <n v="5860209.8269277569"/>
    <n v="9.5000000000000001E-2"/>
    <s v="REMOTA"/>
    <x v="1"/>
    <n v="0"/>
  </r>
  <r>
    <n v="1154"/>
    <d v="2019-09-25T00:00:00"/>
    <d v="2019-09-16T00:00:00"/>
    <s v="024 ADMINISTRATIVO ORAL DE MEDELLÍN "/>
    <s v="05001333302420190038800"/>
    <s v="2019"/>
    <x v="0"/>
    <s v="ARAMINTA DE JESUS PIEDRAHITRA Y OTROS "/>
    <s v="ALBERTO LLERAS LONDOÑO"/>
    <n v="76.662000000000006"/>
    <x v="7"/>
    <s v="VALORIZACION"/>
    <s v="ALTO"/>
    <s v="MEDIO   "/>
    <s v="ALTO"/>
    <s v="MEDIO   "/>
    <n v="0.64999999999999991"/>
    <x v="0"/>
    <n v="81932638"/>
    <n v="1"/>
    <x v="5"/>
    <n v="0"/>
    <s v="NO"/>
    <n v="0"/>
    <n v="4"/>
    <s v="GLADYS ZABRINA RENTERIA VALENCIA"/>
    <s v="D 2019070001909"/>
    <d v="2019-04-24T00:00:00"/>
    <n v="218117"/>
    <s v="INFRAESTRUCTURA"/>
    <s v="VÍA ANORÍ EL LIMÓN- POSIBLE DOBLE TITULACIÓN DE LOS PREDIOS POR PARTE DEL DEPARTAMENTO "/>
    <d v="2020-07-31T00:00:00"/>
    <s v="2019-09"/>
    <s v="4"/>
    <s v="2020-06"/>
    <n v="1.016560139453806"/>
    <n v="83289453.911098197"/>
    <n v="83289453.911098197"/>
    <d v="2023-09-24T00:00:00"/>
    <n v="3.1506849315068495"/>
    <n v="4.1522219311981093E-2"/>
    <n v="81823006.626289055"/>
    <n v="0.64999999999999991"/>
    <s v="ALTA"/>
    <x v="0"/>
    <n v="81823006.626289055"/>
  </r>
  <r>
    <n v="1155"/>
    <d v="2019-10-10T00:00:00"/>
    <d v="2019-08-16T00:00:00"/>
    <s v="012 ADMINISTRATIVO ORAL DE MEDELLÍN "/>
    <s v="05001333301220190035100"/>
    <s v="2019"/>
    <x v="0"/>
    <s v="ALVARO RESTREPO PATIÑO "/>
    <s v="CARLOS MARIO RESTREPO PATIÑO "/>
    <n v="20.41"/>
    <x v="3"/>
    <s v="IMPUESTOS"/>
    <s v="BAJO"/>
    <s v="ALTO"/>
    <s v="BAJO"/>
    <s v="BAJO"/>
    <n v="0.38250000000000001"/>
    <x v="2"/>
    <n v="27605760"/>
    <n v="0.4"/>
    <x v="0"/>
    <n v="0"/>
    <s v="NO"/>
    <n v="0"/>
    <s v="4 AÑOS "/>
    <s v="GLADYS ZABRINA RENTERIA VALENCIA"/>
    <s v="D 2019070001909"/>
    <d v="2019-04-24T00:00:00"/>
    <n v="218117"/>
    <s v="HACIENDA"/>
    <s v="IMPUESTO VEHICULAR "/>
    <d v="2020-07-31T00:00:00"/>
    <s v="2019-10"/>
    <s v="4"/>
    <s v="2020-06"/>
    <n v="1.0148892971091559"/>
    <n v="28016790.36256405"/>
    <n v="11206716.14502562"/>
    <d v="2023-10-09T00:00:00"/>
    <n v="3.1917808219178081"/>
    <n v="4.1522219311981093E-2"/>
    <n v="11006852.9915906"/>
    <n v="0.38250000000000001"/>
    <s v="MEDIA"/>
    <x v="2"/>
    <n v="11006852.9915906"/>
  </r>
  <r>
    <n v="1156"/>
    <d v="2019-10-08T00:00:00"/>
    <d v="2019-08-23T00:00:00"/>
    <s v="033 ADMINISTRATIVO ORAL DE MEDELLÍN"/>
    <s v="05001333303320190035900"/>
    <s v="2019"/>
    <x v="0"/>
    <s v="LUZ MARINA GONZALEZ MARTINEZ "/>
    <s v="DIANA CAROLINA ALZATE QUINTERO "/>
    <n v="165.81899999999999"/>
    <x v="3"/>
    <s v="RECONOCIMIENTO Y PAGO DE OTRAS PRESTACIONES SALARIALES, SOLCIALES Y SALARIOS"/>
    <s v="ALTO"/>
    <s v="ALTO"/>
    <s v="ALTO"/>
    <s v="ALTO"/>
    <n v="1"/>
    <x v="0"/>
    <n v="11011578"/>
    <n v="1"/>
    <x v="5"/>
    <n v="0"/>
    <s v="NO"/>
    <n v="0"/>
    <s v="4 AÑOS "/>
    <s v="GLADYS ZABRINA RENTERIA VALENCIA"/>
    <s v="D 2019070001909"/>
    <d v="2019-04-24T00:00:00"/>
    <n v="218117"/>
    <s v="EDUCACION"/>
    <s v="SE DEMANDAN LOS ACTOS ADMINISTRATIVOS QUE NIEGAN EL RECONOCIMIENTO DE TIEMPOS DE SERVICIOS PARA EFECTOS PENSIONALES."/>
    <d v="2020-07-31T00:00:00"/>
    <s v="2019-10"/>
    <s v="4"/>
    <s v="2020-06"/>
    <n v="1.0148892971091559"/>
    <n v="11175532.656482644"/>
    <n v="11175532.656482644"/>
    <d v="2023-10-07T00:00:00"/>
    <n v="3.1863013698630138"/>
    <n v="4.1522219311981093E-2"/>
    <n v="10976564.730403583"/>
    <n v="1"/>
    <s v="ALTA"/>
    <x v="0"/>
    <n v="10976564.730403583"/>
  </r>
  <r>
    <n v="1157"/>
    <d v="2014-02-04T00:00:00"/>
    <d v="2014-01-30T00:00:00"/>
    <s v="TRIBUNAL ADMINISTRATIVO DE ANTIOQUIA "/>
    <s v="05001233100020090015700"/>
    <s v="2019"/>
    <x v="0"/>
    <s v="SONIA ISABLE URREA QUINTERO Y OTROS "/>
    <s v="JORGE MARIO ARROYAVE GARCÍA "/>
    <n v="63835"/>
    <x v="1"/>
    <s v="FALLA EN EL SERVICIO OTRAS CAUSAS"/>
    <s v="BAJO"/>
    <s v="BAJO"/>
    <s v="BAJO"/>
    <s v="BAJO"/>
    <n v="0.05"/>
    <x v="1"/>
    <n v="2728000000"/>
    <n v="0"/>
    <x v="1"/>
    <n v="0"/>
    <s v="NO"/>
    <n v="0"/>
    <s v="8 AÑOS "/>
    <s v="GLADYS ZABRINA RENTERIA VALENCIA"/>
    <s v="D 2019070001909"/>
    <d v="2019-04-24T00:00:00"/>
    <n v="218117"/>
    <s v="INFRAESTRUCTURA"/>
    <s v="SE RECIBE DEL DR. OSCAR SÁNCHEZ-  ESTE EXPEDIENTE NO SE RECIBE EN FÍSICO POR PARTE DE QUIEN ENTREGA"/>
    <d v="2020-07-31T00:00:00"/>
    <s v="2014-02"/>
    <s v="8"/>
    <s v="2020-06"/>
    <n v="0.91072959452734203"/>
    <n v="2484470333.8705893"/>
    <n v="0"/>
    <d v="2022-02-02T00:00:00"/>
    <n v="1.5095890410958903"/>
    <n v="4.1522219311981093E-2"/>
    <n v="0"/>
    <n v="0.05"/>
    <s v="REMOTA"/>
    <x v="1"/>
    <n v="0"/>
  </r>
  <r>
    <n v="1158"/>
    <d v="2012-06-27T00:00:00"/>
    <d v="2011-10-12T00:00:00"/>
    <s v="025 ADMINSITRATIVO DE MEDELLÍN "/>
    <s v="05001333102520120027100"/>
    <s v="2019"/>
    <x v="0"/>
    <s v="JULIANA URIBE RESTREPO, BLANCA LUZ TRUJILLO, SEBASTIAN VILLA TRUJILLO Y MAXIMILIANO VILLA URIBE."/>
    <s v="JAVIER LEONIDAS VILLEGAS POSADA"/>
    <n v="20944"/>
    <x v="1"/>
    <s v="ACCIDENTE DE TRANSITO"/>
    <s v="BAJO"/>
    <s v="BAJO"/>
    <s v="BAJO"/>
    <s v="BAJO"/>
    <n v="0.05"/>
    <x v="1"/>
    <n v="1270502234"/>
    <n v="0"/>
    <x v="1"/>
    <n v="0"/>
    <s v="NO"/>
    <n v="0"/>
    <n v="9"/>
    <s v="GLADYS ZABRINA RENTERIA VALENCIA"/>
    <s v="D 2019070001909"/>
    <d v="2019-04-24T00:00:00"/>
    <n v="218117"/>
    <s v="INFRAESTRUCTURA"/>
    <s v="SE RECIBE DEL DR. OSCAR SÁNCHEZ- SIN COSTAS EN PRIMERA INSTANCIA"/>
    <d v="2020-07-31T00:00:00"/>
    <s v="2012-06"/>
    <s v="9"/>
    <s v="2020-06"/>
    <n v="0.94273317611953134"/>
    <n v="1197744606.3257799"/>
    <n v="0"/>
    <d v="2021-06-25T00:00:00"/>
    <n v="0.90136986301369859"/>
    <n v="4.1522219311981093E-2"/>
    <n v="0"/>
    <n v="0.05"/>
    <s v="REMOTA"/>
    <x v="1"/>
    <n v="0"/>
  </r>
  <r>
    <n v="1159"/>
    <d v="2020-01-24T00:00:00"/>
    <d v="2020-01-22T00:00:00"/>
    <s v="02 LABORAL DE MEDELLÍN "/>
    <s v="05001310500220200001000"/>
    <s v="2020"/>
    <x v="1"/>
    <s v="MIGUEL ANTONIO TANGARIFE Y OTROS"/>
    <s v="CARLOS ALBERTO GOMEZ TOBÓN "/>
    <n v="279702"/>
    <x v="2"/>
    <s v="OTRAS"/>
    <s v="BAJO"/>
    <s v="BAJO"/>
    <s v="BAJO"/>
    <s v="MEDIO   "/>
    <n v="0.20749999999999999"/>
    <x v="3"/>
    <n v="1889550866"/>
    <n v="0"/>
    <x v="10"/>
    <n v="0"/>
    <s v="NO"/>
    <n v="0"/>
    <s v="5 AÑOS "/>
    <s v="GLADYS ZABRINA RENTERIA VALENCIA"/>
    <s v="D 2019070001909"/>
    <d v="2019-04-24T00:00:00"/>
    <n v="218117"/>
    <s v="MINAS"/>
    <s v="FALTA DE LEGITIMACIÓN POR PASIVA. SOLO SOMOS LOS ENCARGADOS DE FICALIZAR EL TÍTULO MINERO."/>
    <d v="2020-07-31T00:00:00"/>
    <s v="2020-01"/>
    <s v="5"/>
    <s v="2020-06"/>
    <n v="1.0070030698388335"/>
    <n v="1902783522.6786263"/>
    <n v="0"/>
    <d v="2025-01-22T00:00:00"/>
    <n v="4.4821917808219176"/>
    <n v="4.1522219311981093E-2"/>
    <n v="0"/>
    <n v="0.20749999999999999"/>
    <s v="BAJA"/>
    <x v="2"/>
    <n v="0"/>
  </r>
  <r>
    <n v="1160"/>
    <d v="2020-01-19T00:00:00"/>
    <d v="2019-12-12T00:00:00"/>
    <s v="028 ADMINISTRATIVO DE MEDELLÍN "/>
    <s v="05001333302820190049400"/>
    <s v="2019"/>
    <x v="0"/>
    <s v="CERVECERÍA UNIÓN S.A. "/>
    <s v="DANIELA PEREZ AMAYA "/>
    <n v="250160"/>
    <x v="3"/>
    <s v="IMPUESTOS"/>
    <s v="BAJO"/>
    <s v="BAJO"/>
    <s v="BAJO"/>
    <s v="BAJO"/>
    <n v="0.05"/>
    <x v="1"/>
    <n v="147243600"/>
    <n v="0"/>
    <x v="10"/>
    <n v="0"/>
    <s v="NO"/>
    <n v="0"/>
    <s v="5 AÑOS "/>
    <s v="GLADYS ZABRINA RENTERIA VALENCIA"/>
    <s v="D 2019070001909"/>
    <d v="2019-04-24T00:00:00"/>
    <n v="218117"/>
    <s v="HACIENDA"/>
    <s v="IMPUESTO AL CONSUMO "/>
    <d v="2020-07-31T00:00:00"/>
    <s v="2020-01"/>
    <s v="5"/>
    <s v="2020-06"/>
    <n v="1.0070030698388335"/>
    <n v="148274757.21412125"/>
    <n v="0"/>
    <d v="2025-01-17T00:00:00"/>
    <n v="4.4684931506849317"/>
    <n v="4.1522219311981093E-2"/>
    <n v="0"/>
    <n v="0.05"/>
    <s v="REMOTA"/>
    <x v="1"/>
    <n v="0"/>
  </r>
  <r>
    <n v="1161"/>
    <d v="2019-02-11T00:00:00"/>
    <d v="2019-01-25T00:00:00"/>
    <s v="010 ADMINISTRATIVO DE MEDELLÍN"/>
    <s v="05001333301020190002400"/>
    <s v="2019"/>
    <x v="0"/>
    <s v="XIOMARA  NEIRA SANCHEZ "/>
    <s v="ALVARO QUINTERO SEPÚLVEDA"/>
    <n v="25264"/>
    <x v="0"/>
    <s v="PRIMA DE SERVICIOS"/>
    <s v="BAJO"/>
    <s v="BAJO"/>
    <s v="BAJO"/>
    <s v="MEDIO   "/>
    <n v="0.20749999999999999"/>
    <x v="3"/>
    <n v="9065561"/>
    <n v="0"/>
    <x v="5"/>
    <n v="0"/>
    <s v="NO "/>
    <n v="0"/>
    <s v="5 AÑOS "/>
    <s v="GLADYS ZABRINA RENTERIA VALENCIA"/>
    <s v="D 2019070001909"/>
    <d v="2019-04-24T00:00:00"/>
    <n v="218117"/>
    <s v="GESTION HUMANA Y DLLO ORGANIZACIONAL"/>
    <s v="SE RECLAMA EL RECONOCIMIENTO Y PAGO DE LA PRIMA DE VIDA CARA- SE RECIBEN DEL ABOGADO JUAN PABLO PEREZ OSPINA "/>
    <d v="2020-07-31T00:00:00"/>
    <s v="2019-02"/>
    <s v="5"/>
    <s v="2020-06"/>
    <n v="1.0374579956513144"/>
    <n v="9405138.7445147242"/>
    <n v="0"/>
    <d v="2024-02-10T00:00:00"/>
    <n v="3.5315068493150683"/>
    <n v="4.1522219311981093E-2"/>
    <n v="0"/>
    <n v="0.20749999999999999"/>
    <s v="BAJA"/>
    <x v="2"/>
    <n v="0"/>
  </r>
  <r>
    <n v="1162"/>
    <d v="2020-02-05T00:00:00"/>
    <d v="2019-12-16T00:00:00"/>
    <s v="TRIBUNAL ADMINISTRATIVO DE ANTIOQUIA "/>
    <s v="0500123330002019033100"/>
    <s v="2019"/>
    <x v="0"/>
    <s v="BLANCA DORA GARCÍA CARDONA "/>
    <s v="FRANCISCO ALBERTO GIRALDO LUNA "/>
    <n v="122621"/>
    <x v="0"/>
    <s v="PRIMA DE SERVICIOS"/>
    <s v="BAJO"/>
    <s v="BAJO"/>
    <s v="BAJO"/>
    <s v="MEDIO   "/>
    <n v="0.20749999999999999"/>
    <x v="3"/>
    <n v="59840397"/>
    <n v="0"/>
    <x v="10"/>
    <n v="0"/>
    <s v="NO"/>
    <n v="0"/>
    <s v="5 AÑOS "/>
    <s v="GLADYS ZABRINA RENTERIA VALENCIA"/>
    <s v="D 2019070001909"/>
    <d v="2019-04-24T00:00:00"/>
    <n v="218117"/>
    <s v="EDUCACION"/>
    <s v="RETROACTIVO PENSIONAL - FONPREMAG "/>
    <d v="2020-07-31T00:00:00"/>
    <s v="2020-02"/>
    <s v="5"/>
    <s v="2020-06"/>
    <n v="1.0002858776443682"/>
    <n v="59857504.031732418"/>
    <n v="0"/>
    <d v="2025-02-03T00:00:00"/>
    <n v="4.515068493150685"/>
    <n v="4.1522219311981093E-2"/>
    <n v="0"/>
    <n v="0.20749999999999999"/>
    <s v="BAJA"/>
    <x v="2"/>
    <n v="0"/>
  </r>
  <r>
    <n v="1163"/>
    <d v="2019-07-22T00:00:00"/>
    <d v="2019-07-11T00:00:00"/>
    <s v="032 ADMINISTRATIVO DE MEDELLÍN "/>
    <s v="05001333303220190039500"/>
    <s v="2019"/>
    <x v="0"/>
    <s v="DEPARTAMENTO DE ANTIOQUIA "/>
    <s v="GLADYS ZABRINA RENTERIA VALENCIA "/>
    <n v="218117"/>
    <x v="12"/>
    <s v="OTRAS"/>
    <s v="MEDIO   "/>
    <s v="MEDIO   "/>
    <s v="MEDIO   "/>
    <s v="MEDIO   "/>
    <n v="0.5"/>
    <x v="2"/>
    <n v="38166409"/>
    <n v="0"/>
    <x v="10"/>
    <n v="0"/>
    <s v="NO"/>
    <n v="0"/>
    <s v="5 AÑOS "/>
    <s v="GLADYS ZABRINA RENTERIA VALENCIA"/>
    <s v="D 2019070001909"/>
    <d v="2019-04-24T00:00:00"/>
    <n v="218117"/>
    <s v="EDUCACION"/>
    <s v="SE RECIBE  MIENTAS SE ENCUENTRA INCAPACITADO EL DR ELKIN DARÍO GOMEZ,  SEIS MESES DESPUES DE HABERSE RADICADO Y ADMITIDO EL PROCESO, CON REQUERIMIENTO DEL JUZGADO, DEL 10 DE FEBRERO DE 2020, PARA ADELANTAR LOS TRÁMITES DE NOTIFICACIÓN.  "/>
    <d v="2020-07-31T00:00:00"/>
    <s v="2019-07"/>
    <s v="5"/>
    <s v="2020-06"/>
    <n v="1.0197202253740043"/>
    <n v="38919059.187196426"/>
    <n v="0"/>
    <d v="2024-07-20T00:00:00"/>
    <n v="3.9726027397260273"/>
    <n v="4.1522219311981093E-2"/>
    <n v="0"/>
    <n v="0.5"/>
    <s v="MEDIA"/>
    <x v="2"/>
    <n v="0"/>
  </r>
  <r>
    <n v="1164"/>
    <d v="2015-09-28T00:00:00"/>
    <d v="2015-08-26T00:00:00"/>
    <s v="JUZGADO 9 ADMINISTRATIVO "/>
    <s v="05001333300920150096000"/>
    <s v="2019"/>
    <x v="0"/>
    <s v="MARTHA ROSA RESTREPO DE RAMIREZ Y/OTROS"/>
    <s v="NATALIA BEDOYA SIERRA"/>
    <n v="191628"/>
    <x v="1"/>
    <s v="ACCIDENTE DE TRANSITO"/>
    <s v="BAJO"/>
    <s v="BAJO"/>
    <s v="BAJO"/>
    <s v="BAJO"/>
    <n v="0.05"/>
    <x v="1"/>
    <n v="695898000"/>
    <n v="0.5"/>
    <x v="2"/>
    <m/>
    <s v="NO"/>
    <m/>
    <n v="7"/>
    <s v="GLADYS ZABRINA RENTERIA VALENCIA"/>
    <s v="D 2019070001909"/>
    <d v="2019-04-24T00:00:00"/>
    <n v="218117"/>
    <s v="INFRAESTRUCTURA"/>
    <s v="SE RECIBE DEL DRA. DIANA RAIGOZA ACCIDENTE TTO EBEJICO (LA SUCIA)"/>
    <d v="2020-07-31T00:00:00"/>
    <s v="2015-09"/>
    <s v="7"/>
    <s v="2020-06"/>
    <n v="0.84807105563784013"/>
    <n v="590170951.47626162"/>
    <n v="295085475.73813081"/>
    <d v="2022-09-26T00:00:00"/>
    <n v="2.1561643835616437"/>
    <n v="4.1522219311981093E-2"/>
    <n v="291520014.71406847"/>
    <n v="0.05"/>
    <s v="REMOTA"/>
    <x v="1"/>
    <n v="0"/>
  </r>
  <r>
    <n v="1165"/>
    <d v="2015-11-04T00:00:00"/>
    <d v="2015-08-21T00:00:00"/>
    <s v="TRIBUNAL ADMINISTRATIVO DE ANTIOQUIA"/>
    <s v="05001233300020150101000"/>
    <s v="2019"/>
    <x v="0"/>
    <s v="ROSA MARINA HURTADO DE CORREA"/>
    <s v="ALFONSO DE JESUS OROZCO ARBELAEZ"/>
    <n v="202191"/>
    <x v="0"/>
    <s v="PENSIÓN DE SOBREVIVIENTES"/>
    <s v="BAJO"/>
    <s v="BAJO"/>
    <s v="BAJO"/>
    <s v="BAJO"/>
    <n v="0.05"/>
    <x v="1"/>
    <n v="35708830"/>
    <n v="0"/>
    <x v="1"/>
    <m/>
    <s v="NO"/>
    <m/>
    <n v="7"/>
    <s v="GLADYS ZABRINA RENTERIA VALENCIA"/>
    <s v="D 2019070001909"/>
    <d v="2019-04-24T00:00:00"/>
    <n v="218117"/>
    <s v="GESTION HUMANA Y DLLO ORGANIZACIONAL"/>
    <s v="SE RECIBE DEL DRA. DIANA RAIGOZA "/>
    <d v="2020-07-31T00:00:00"/>
    <s v="2015-11"/>
    <s v="7"/>
    <s v="2020-06"/>
    <n v="0.83727667088522129"/>
    <n v="29898170.303606316"/>
    <n v="0"/>
    <d v="2022-11-02T00:00:00"/>
    <n v="2.2575342465753425"/>
    <n v="4.1522219311981093E-2"/>
    <n v="0"/>
    <n v="0.05"/>
    <s v="REMOTA"/>
    <x v="1"/>
    <n v="0"/>
  </r>
  <r>
    <n v="1166"/>
    <d v="2015-12-11T00:00:00"/>
    <d v="2014-12-02T00:00:00"/>
    <s v="JUZGADO 22 ADMINISTRATIVO "/>
    <s v="05001333302220140174300"/>
    <s v="2019"/>
    <x v="0"/>
    <s v="FRANCISCO JAVIER JIMENEZ ARENAS"/>
    <s v="GLORIA FANNY RIOS BOTERO"/>
    <n v="187310"/>
    <x v="1"/>
    <s v="OTRAS"/>
    <s v="BAJO"/>
    <s v="BAJO"/>
    <s v="BAJO"/>
    <s v="BAJO"/>
    <n v="0.05"/>
    <x v="1"/>
    <n v="131966241"/>
    <n v="0"/>
    <x v="2"/>
    <m/>
    <s v="NO"/>
    <m/>
    <n v="7"/>
    <s v="GLADYS ZABRINA RENTERIA VALENCIA"/>
    <s v="D 2019070001909"/>
    <d v="2019-04-24T00:00:00"/>
    <n v="218117"/>
    <s v="EDUCACION"/>
    <s v="SE RECIBE DEL DRA. DIANA RAIGOZA FONPREMAG (DEDUCCION EN LIQ.CESANTÍAS DEF.) F.L.C.P."/>
    <d v="2020-07-31T00:00:00"/>
    <s v="2015-12"/>
    <s v="7"/>
    <s v="2020-06"/>
    <n v="0.8321082718324041"/>
    <n v="109810200.73872855"/>
    <n v="0"/>
    <d v="2022-12-09T00:00:00"/>
    <n v="2.3589041095890413"/>
    <n v="4.1522219311981093E-2"/>
    <n v="0"/>
    <n v="0.05"/>
    <s v="REMOTA"/>
    <x v="1"/>
    <n v="0"/>
  </r>
  <r>
    <n v="1167"/>
    <d v="2016-09-22T00:00:00"/>
    <d v="2016-07-18T00:00:00"/>
    <s v="TRIBUNAL ADMINISTRATIVO DE ANTIOQUIA"/>
    <s v="05001233300020160164600"/>
    <s v="2019"/>
    <x v="0"/>
    <s v="COLEGIO GIMNASIO VERMONT MEDELLIN S.A."/>
    <s v="ANDRES URIBE HENAO"/>
    <n v="250601"/>
    <x v="3"/>
    <s v="OTRAS"/>
    <s v="BAJO"/>
    <s v="BAJO"/>
    <s v="BAJO"/>
    <s v="BAJO"/>
    <n v="0.05"/>
    <x v="1"/>
    <n v="614159700"/>
    <n v="0"/>
    <x v="3"/>
    <m/>
    <s v="NO"/>
    <m/>
    <n v="7"/>
    <s v="GLADYS ZABRINA RENTERIA VALENCIA"/>
    <s v="D 2019070001909"/>
    <d v="2019-04-24T00:00:00"/>
    <n v="218117"/>
    <s v="EDUCACION"/>
    <s v="SE RECIBE DEL DRA. DIANA RAIGOZATARIFAS MATRICULAS Y PENSION 2015-2016"/>
    <d v="2020-07-31T00:00:00"/>
    <s v="2016-09"/>
    <s v="7"/>
    <s v="2020-06"/>
    <n v="0.79057379366945824"/>
    <n v="485538563.94789636"/>
    <n v="0"/>
    <d v="2023-09-21T00:00:00"/>
    <n v="3.1424657534246574"/>
    <n v="4.1522219311981093E-2"/>
    <n v="0"/>
    <n v="0.05"/>
    <s v="REMOTA"/>
    <x v="1"/>
    <n v="0"/>
  </r>
  <r>
    <n v="1168"/>
    <d v="2016-09-08T00:00:00"/>
    <d v="2016-07-27T00:00:00"/>
    <s v="JUZGADO 36 ADMINISTRATIVO"/>
    <s v="05001333303620160068000"/>
    <s v="2019"/>
    <x v="0"/>
    <s v="GONZALO ANTONIO MOLINA TAMAYO "/>
    <s v="SANDRO SANCHEZ SALAZAR"/>
    <n v="95351"/>
    <x v="0"/>
    <s v="RELIQUIDACIÓN DE LA PENSIÓN"/>
    <s v="BAJO"/>
    <s v="BAJO"/>
    <s v="BAJO"/>
    <s v="BAJO"/>
    <n v="0.05"/>
    <x v="1"/>
    <n v="5431891"/>
    <n v="0"/>
    <x v="2"/>
    <m/>
    <s v="NO"/>
    <m/>
    <n v="7"/>
    <s v="GLADYS ZABRINA RENTERIA VALENCIA"/>
    <s v="D 2019070001909"/>
    <d v="2019-04-24T00:00:00"/>
    <n v="218117"/>
    <s v="GESTION HUMANA Y DLLO ORGANIZACIONAL"/>
    <s v="PENSIONES DE ANTIOQUIA (F.L.C.P.)"/>
    <d v="2020-07-31T00:00:00"/>
    <s v="2016-09"/>
    <s v="7"/>
    <s v="2020-06"/>
    <n v="0.79057379366945824"/>
    <n v="4294310.6746689873"/>
    <n v="0"/>
    <d v="2023-09-07T00:00:00"/>
    <n v="3.1041095890410957"/>
    <n v="4.1522219311981093E-2"/>
    <n v="0"/>
    <n v="0.05"/>
    <s v="REMOTA"/>
    <x v="1"/>
    <n v="0"/>
  </r>
  <r>
    <n v="1169"/>
    <d v="2016-10-04T00:00:00"/>
    <d v="2016-10-03T00:00:00"/>
    <s v="JUZGADO 1 LABORAL DEL CIRCUITO MEDELLIN"/>
    <s v="05001310500120160116800"/>
    <s v="2019"/>
    <x v="1"/>
    <s v="RUBEN DARIO LONDOÑO LODOÑO "/>
    <s v="JULIA FERNANDA MUÑOZ RINCON"/>
    <n v="215278"/>
    <x v="2"/>
    <s v="OTRAS"/>
    <s v="ALTO"/>
    <s v="ALTO"/>
    <s v="ALTO"/>
    <s v="ALTO"/>
    <n v="1"/>
    <x v="0"/>
    <n v="15305980"/>
    <n v="0.33"/>
    <x v="1"/>
    <m/>
    <s v="NO"/>
    <m/>
    <n v="7"/>
    <s v="GLADYS ZABRINA RENTERIA VALENCIA"/>
    <s v="D 2019070001909"/>
    <d v="2019-04-24T00:00:00"/>
    <n v="218117"/>
    <s v="EDUCACION"/>
    <s v="SOLIDARIDAD BRILLADORA ESMERALDA_x000a_"/>
    <d v="2020-07-31T00:00:00"/>
    <s v="2016-10"/>
    <s v="7"/>
    <s v="2020-06"/>
    <n v="0.79104764067648514"/>
    <n v="12107759.367241468"/>
    <n v="3995560.5911896848"/>
    <d v="2023-10-03T00:00:00"/>
    <n v="3.1753424657534248"/>
    <n v="4.1522219311981093E-2"/>
    <n v="3924666.5619655177"/>
    <n v="1"/>
    <s v="ALTA"/>
    <x v="0"/>
    <n v="3924666.5619655177"/>
  </r>
  <r>
    <n v="1170"/>
    <d v="2018-02-20T00:00:00"/>
    <d v="2018-01-11T00:00:00"/>
    <s v="JUZGADO 12 LABORAL DEL CIRCUITO DE MEDELLIN"/>
    <s v="05001310501220180000600"/>
    <s v="2019"/>
    <x v="1"/>
    <s v="RAMON ELIAS BETANCUR ALZATE"/>
    <s v="JULIA FERNANDA MUÑOZ RINCON"/>
    <n v="215278"/>
    <x v="2"/>
    <s v="INCUMPLIMIENTO"/>
    <s v="ALTO"/>
    <s v="BAJO"/>
    <s v="BAJO"/>
    <s v="MEDIO   "/>
    <n v="0.39749999999999996"/>
    <x v="2"/>
    <n v="99886001"/>
    <n v="1"/>
    <x v="5"/>
    <m/>
    <s v="NO"/>
    <m/>
    <n v="7"/>
    <s v="GLADYS ZABRINA RENTERIA VALENCIA"/>
    <s v="D 2019070001909"/>
    <d v="2019-04-24T00:00:00"/>
    <n v="218117"/>
    <s v="EDUCACION"/>
    <s v="SOLIDARIDAD PASCUAL BRAVO"/>
    <d v="2020-07-31T00:00:00"/>
    <s v="2018-02"/>
    <s v="7"/>
    <s v="2020-06"/>
    <n v="0.74599443734185067"/>
    <n v="74514401.114322528"/>
    <n v="74514401.114322528"/>
    <d v="2025-02-18T00:00:00"/>
    <n v="4.5561643835616437"/>
    <n v="4.1522219311981093E-2"/>
    <n v="72624684.815927938"/>
    <n v="0.39749999999999996"/>
    <s v="MEDIA"/>
    <x v="2"/>
    <n v="72624684.815927938"/>
  </r>
  <r>
    <n v="1171"/>
    <d v="2018-03-06T00:00:00"/>
    <d v="2017-11-23T00:00:00"/>
    <s v="TRIBUNAL ADMINISTRATIVO DE ANTIOQUIA"/>
    <s v="05001233300020170306300"/>
    <s v="2019"/>
    <x v="0"/>
    <s v="ELBA MONTOYA RUA"/>
    <s v="WALTER DE JESUS CANO"/>
    <n v="110291"/>
    <x v="0"/>
    <s v="RECONOCIMIENTO Y PAGO DE PENSIÓN"/>
    <s v="BAJO"/>
    <s v="BAJO"/>
    <s v="BAJO"/>
    <s v="BAJO"/>
    <n v="0.05"/>
    <x v="1"/>
    <n v="62168250"/>
    <n v="0"/>
    <x v="0"/>
    <m/>
    <s v="NO"/>
    <m/>
    <n v="7"/>
    <s v="GLADYS ZABRINA RENTERIA VALENCIA"/>
    <s v="D 2019070001909"/>
    <d v="2019-04-24T00:00:00"/>
    <n v="218117"/>
    <s v="EDUCACION"/>
    <s v="FONPREMAG "/>
    <d v="2020-07-31T00:00:00"/>
    <s v="2018-03"/>
    <s v="7"/>
    <s v="2020-06"/>
    <n v="0.74420758606092174"/>
    <n v="46266083.2621319"/>
    <n v="0"/>
    <d v="2025-03-04T00:00:00"/>
    <n v="4.5945205479452058"/>
    <n v="4.1522219311981093E-2"/>
    <n v="0"/>
    <n v="0.05"/>
    <s v="REMOTA"/>
    <x v="1"/>
    <n v="0"/>
  </r>
  <r>
    <n v="1172"/>
    <d v="2018-10-02T00:00:00"/>
    <d v="2018-09-11T00:00:00"/>
    <s v="JUZGADO 10 ADMINISTRATIVO "/>
    <s v="05001333301320180036400"/>
    <s v="2019"/>
    <x v="0"/>
    <s v="CLARA INES GIRALDO CASTAÑO"/>
    <s v="JAIME JAVIER DIAZ PELAEZ"/>
    <n v="89803"/>
    <x v="0"/>
    <s v="RELIQUIDACIÓN DE LA PENSIÓN"/>
    <s v="BAJO"/>
    <s v="BAJO"/>
    <s v="BAJO"/>
    <s v="BAJO"/>
    <n v="0.05"/>
    <x v="1"/>
    <n v="28864800"/>
    <n v="0"/>
    <x v="5"/>
    <m/>
    <s v="NO"/>
    <m/>
    <n v="7"/>
    <s v="GLADYS ZABRINA RENTERIA VALENCIA"/>
    <s v="D 2019070001909"/>
    <d v="2019-04-24T00:00:00"/>
    <n v="218117"/>
    <s v="EDUCACION"/>
    <s v="FONPREMAG-REAJUSTE MESADAS PENSIONALES-"/>
    <d v="2020-07-31T00:00:00"/>
    <s v="2018-10"/>
    <s v="7"/>
    <s v="2020-06"/>
    <n v="0.73572886802285709"/>
    <n v="21236666.629706167"/>
    <n v="0"/>
    <d v="2025-09-30T00:00:00"/>
    <n v="5.1698630136986301"/>
    <n v="4.1522219311981093E-2"/>
    <n v="0"/>
    <n v="0.05"/>
    <s v="REMOTA"/>
    <x v="1"/>
    <n v="0"/>
  </r>
  <r>
    <n v="1173"/>
    <d v="2018-12-11T00:00:00"/>
    <d v="2018-10-26T00:00:00"/>
    <s v="JUZGADO 15 ADMINISTRATIVO "/>
    <s v="05001333301520180041700"/>
    <s v="2019"/>
    <x v="0"/>
    <s v="GRUPO MCM COLOMBIA S A S"/>
    <s v="ADRIANA MELO WHITE"/>
    <n v="105830"/>
    <x v="3"/>
    <s v="IMPUESTOS"/>
    <s v="ALTO"/>
    <s v="MEDIO   "/>
    <s v="MEDIO   "/>
    <s v="MEDIO   "/>
    <n v="0.6"/>
    <x v="0"/>
    <n v="17232000"/>
    <n v="0.5"/>
    <x v="0"/>
    <m/>
    <s v="NO"/>
    <s v="NO"/>
    <n v="4"/>
    <s v="GLADYS ZABRINA RENTERIA VALENCIA"/>
    <s v="D 2019070001909"/>
    <d v="2019-04-24T00:00:00"/>
    <n v="218117"/>
    <s v="HACIENDA"/>
    <m/>
    <d v="2020-07-31T00:00:00"/>
    <s v="2018-12"/>
    <s v="4"/>
    <s v="2020-06"/>
    <n v="0.73268911507362433"/>
    <n v="12625698.830948694"/>
    <n v="6312849.4154743468"/>
    <d v="2022-12-10T00:00:00"/>
    <n v="2.3616438356164382"/>
    <n v="4.1522219311981093E-2"/>
    <n v="6229351.6613102462"/>
    <n v="0.6"/>
    <s v="ALTA"/>
    <x v="0"/>
    <n v="6229351.6613102462"/>
  </r>
  <r>
    <n v="1174"/>
    <d v="2016-04-25T00:00:00"/>
    <d v="2016-04-19T00:00:00"/>
    <s v="TRIBUNAL ADMINISTRATIVO DE ANTIOQUIA"/>
    <s v="05001233300020160053100"/>
    <s v="2019"/>
    <x v="0"/>
    <s v="JAIME IGNACIO GUTIERREZ BERNAL"/>
    <s v="KAREN PAULINA RESTREPO CASTRILLON"/>
    <n v="181656"/>
    <x v="1"/>
    <s v="OTRAS"/>
    <s v="MEDIO   "/>
    <s v="MEDIO   "/>
    <s v="BAJO"/>
    <s v="BAJO"/>
    <n v="0.29750000000000004"/>
    <x v="2"/>
    <n v="10684453676"/>
    <n v="0.1"/>
    <x v="3"/>
    <m/>
    <s v="N.A"/>
    <s v="N.A"/>
    <n v="10"/>
    <s v="GLADYS ZABRINA RENTERIA VALENCIA"/>
    <s v="D 2019070001909"/>
    <d v="2019-04-24T00:00:00"/>
    <n v="218117"/>
    <s v="GOBIERNO"/>
    <m/>
    <d v="2020-07-31T00:00:00"/>
    <s v="2016-04"/>
    <s v="10"/>
    <s v="2020-06"/>
    <n v="0.799576959270904"/>
    <n v="8543042981.7269125"/>
    <n v="854304298.17269135"/>
    <d v="2026-04-23T00:00:00"/>
    <n v="5.7315068493150685"/>
    <n v="4.1522219311981093E-2"/>
    <n v="827139503.059497"/>
    <n v="0.29750000000000004"/>
    <s v="MEDIA"/>
    <x v="2"/>
    <n v="827139503.059497"/>
  </r>
  <r>
    <n v="1175"/>
    <d v="2018-12-11T00:00:00"/>
    <d v="2018-11-29T00:00:00"/>
    <s v="JUZGADO 6 ADMINISTRATIVO "/>
    <s v="05001333300620180045400"/>
    <s v="2019"/>
    <x v="0"/>
    <s v="ALEJANDRA CALLE GARCIA"/>
    <s v="ALBEIRO FERNANDEZ OCHOA"/>
    <n v="96446"/>
    <x v="1"/>
    <s v="ACCIDENTE DE TRANSITO"/>
    <s v="BAJO"/>
    <s v="BAJO"/>
    <s v="BAJO"/>
    <s v="BAJO"/>
    <n v="0.05"/>
    <x v="1"/>
    <n v="324159925"/>
    <n v="0"/>
    <x v="1"/>
    <m/>
    <s v="NO"/>
    <s v="NO"/>
    <n v="4"/>
    <s v="GLADYS ZABRINA RENTERIA VALENCIA"/>
    <s v="D 2019070001909"/>
    <d v="2019-04-24T00:00:00"/>
    <n v="218117"/>
    <s v="INFRAESTRUCTURA"/>
    <m/>
    <d v="2020-07-31T00:00:00"/>
    <s v="2018-12"/>
    <s v="4"/>
    <s v="2020-06"/>
    <n v="0.73268911507362433"/>
    <n v="237508448.59058243"/>
    <n v="0"/>
    <d v="2022-12-10T00:00:00"/>
    <n v="2.3616438356164382"/>
    <n v="4.1522219311981093E-2"/>
    <n v="0"/>
    <n v="0.05"/>
    <s v="REMOTA"/>
    <x v="1"/>
    <n v="0"/>
  </r>
  <r>
    <n v="1176"/>
    <d v="2006-04-05T00:00:00"/>
    <d v="2005-12-09T00:00:00"/>
    <s v="Consejo de Estado"/>
    <s v="05001233100020050832300"/>
    <s v="2019"/>
    <x v="0"/>
    <s v="Jorge Humberto Valero ramirez"/>
    <s v="Jorge Humberto Valero Rodriguez"/>
    <n v="44498"/>
    <x v="1"/>
    <s v="FALLA EN EL SERVICIO OTRAS CAUSAS"/>
    <s v="BAJO"/>
    <s v="BAJO"/>
    <s v="MEDIO   "/>
    <s v="BAJO"/>
    <n v="9.5000000000000001E-2"/>
    <x v="1"/>
    <n v="2600600817"/>
    <n v="0.15"/>
    <x v="12"/>
    <n v="0"/>
    <s v="NO"/>
    <n v="0"/>
    <n v="15"/>
    <s v="GLADYS ZABRINA RENTERIA VALENCIA"/>
    <s v="D 2019070001909"/>
    <d v="2019-04-24T00:00:00"/>
    <n v="218117"/>
    <s v="EDUCACION"/>
    <s v="ADIDA solicita al Dpto. el pago de los honorarios profesionales  de los profesores . Para fallo desde el 31/08/2018."/>
    <d v="2020-07-31T00:00:00"/>
    <s v="2006-04"/>
    <s v="15"/>
    <s v="2020-06"/>
    <n v="1.21921935720321"/>
    <n v="3170702856.4448829"/>
    <n v="475605428.46673244"/>
    <d v="2021-04-01T00:00:00"/>
    <n v="0.66849315068493154"/>
    <n v="4.1522219311981093E-2"/>
    <n v="473816270.64577818"/>
    <n v="9.5000000000000001E-2"/>
    <s v="REMOTA"/>
    <x v="1"/>
    <n v="0"/>
  </r>
  <r>
    <n v="1177"/>
    <d v="2009-04-21T00:00:00"/>
    <d v="2009-01-20T00:00:00"/>
    <s v="Corte Suprema de Justicia"/>
    <s v="05001310501220090004600"/>
    <s v="2019"/>
    <x v="0"/>
    <s v="Lastenia Cucalon de Mena Villalba"/>
    <s v="John Jairo Gomez Jaramillo, Denis Contreras Posada, Fulvia Erica Marin Calle, Bibiana Milena Zuluaga Castrillón"/>
    <s v="95.353, 116.293, 166.839 y 112.347"/>
    <x v="0"/>
    <s v="PENSIÓN DE SOBREVIVIENTES"/>
    <s v="BAJO"/>
    <s v="BAJO"/>
    <s v="MEDIO   "/>
    <s v="BAJO"/>
    <n v="9.5000000000000001E-2"/>
    <x v="1"/>
    <n v="5667000"/>
    <n v="0.1"/>
    <x v="12"/>
    <n v="0"/>
    <s v="NO"/>
    <n v="0"/>
    <n v="13"/>
    <s v="GLADYS ZABRINA RENTERIA VALENCIA"/>
    <s v="D 2019070001909"/>
    <d v="2019-04-24T00:00:00"/>
    <n v="218117"/>
    <s v="GESTION HUMANA Y DLLO ORGANIZACIONAL"/>
    <s v="recurso extraordinario Casación"/>
    <d v="2020-07-31T00:00:00"/>
    <s v="2009-04"/>
    <s v="13"/>
    <s v="2020-06"/>
    <n v="1.026453567330978"/>
    <n v="5816912.3660646528"/>
    <n v="581691.2366064653"/>
    <d v="2022-04-18T00:00:00"/>
    <n v="1.715068493150685"/>
    <n v="4.1522219311981093E-2"/>
    <n v="576093.67322479177"/>
    <n v="9.5000000000000001E-2"/>
    <s v="REMOTA"/>
    <x v="1"/>
    <n v="0"/>
  </r>
  <r>
    <n v="1178"/>
    <d v="2015-02-04T00:00:00"/>
    <d v="2014-11-06T00:00:00"/>
    <s v="Tribunal Administivo de Antioquia"/>
    <s v="05001233300020150178600"/>
    <s v="2019"/>
    <x v="0"/>
    <s v="Judy Natalia Perez Lopera y Rosa Margarita Lopera de Perez"/>
    <s v="Franklin Anderson Isaza Londoño"/>
    <n v="176482"/>
    <x v="0"/>
    <s v="PENSIÓN DE SOBREVIVIENTES"/>
    <s v="BAJO"/>
    <s v="BAJO"/>
    <s v="MEDIO   "/>
    <s v="BAJO"/>
    <n v="9.5000000000000001E-2"/>
    <x v="1"/>
    <n v="172724335"/>
    <n v="1"/>
    <x v="12"/>
    <n v="0"/>
    <s v="NO"/>
    <n v="0"/>
    <n v="7"/>
    <s v="GLADYS ZABRINA RENTERIA VALENCIA"/>
    <s v="D 2019070001909"/>
    <d v="2019-04-24T00:00:00"/>
    <n v="218117"/>
    <s v="EDUCACION"/>
    <s v="DEMANDADOS: NACION- MINISTERIO DE EDUCACIÓN NACIONAL - Fondo Nacional de Prestaciones Sociales del Magisterio FONPREMAG"/>
    <d v="2020-07-31T00:00:00"/>
    <s v="2015-02"/>
    <s v="7"/>
    <s v="2020-06"/>
    <n v="0.87271419777299997"/>
    <n v="150738979.4553999"/>
    <n v="150738979.4553999"/>
    <d v="2022-02-02T00:00:00"/>
    <n v="1.5095890410958903"/>
    <n v="4.1522219311981093E-2"/>
    <n v="149461480.60976091"/>
    <n v="9.5000000000000001E-2"/>
    <s v="REMOTA"/>
    <x v="1"/>
    <n v="0"/>
  </r>
  <r>
    <n v="1179"/>
    <d v="2015-07-17T00:00:00"/>
    <d v="2015-04-22T00:00:00"/>
    <s v="Tribunal Administivo de Antioquia"/>
    <s v="05001233300020150087900"/>
    <s v="2019"/>
    <x v="0"/>
    <s v="Melquin Antonio Cordoba Maturana"/>
    <s v="Angela Gabriela Guarin  Bedoya"/>
    <n v="92057"/>
    <x v="0"/>
    <s v="PENSIÓN DE SOBREVIVIENTES"/>
    <s v="BAJO"/>
    <s v="BAJO"/>
    <s v="MEDIO   "/>
    <s v="BAJO"/>
    <n v="9.5000000000000001E-2"/>
    <x v="1"/>
    <n v="96281652"/>
    <n v="1"/>
    <x v="12"/>
    <m/>
    <s v="NO"/>
    <n v="0"/>
    <n v="7"/>
    <s v="GLADYS ZABRINA RENTERIA VALENCIA"/>
    <s v="D 2019070001909"/>
    <d v="2019-04-24T00:00:00"/>
    <n v="218117"/>
    <s v="EDUCACION"/>
    <s v="DEMANDADOS: NACION- MINISTERIO DE EDUCACIÓN NACIONAL - Fondo Nacional de Prestaciones Sociales del Magisterio FONPREMAG"/>
    <d v="2020-07-31T00:00:00"/>
    <s v="2015-07"/>
    <s v="7"/>
    <s v="2020-06"/>
    <n v="0.85823957329672562"/>
    <n v="82632723.928783834"/>
    <n v="82632723.928783834"/>
    <d v="2022-07-15T00:00:00"/>
    <n v="1.9561643835616438"/>
    <n v="4.1522219311981093E-2"/>
    <n v="81726390.937206507"/>
    <n v="9.5000000000000001E-2"/>
    <s v="REMOTA"/>
    <x v="1"/>
    <n v="0"/>
  </r>
  <r>
    <n v="1180"/>
    <d v="2014-05-02T00:00:00"/>
    <d v="2014-03-04T00:00:00"/>
    <s v="12 Administrativo Oral de Medellín"/>
    <s v="05001333301220140027300"/>
    <s v="2019"/>
    <x v="0"/>
    <s v="Olga Stella Lopez Palacios"/>
    <s v="Sandro Sanchez Salazar"/>
    <n v="95351"/>
    <x v="0"/>
    <s v="RELIQUIDACIÓN DE LA PENSIÓN"/>
    <s v="BAJO"/>
    <s v="BAJO"/>
    <s v="MEDIO   "/>
    <s v="BAJO"/>
    <n v="9.5000000000000001E-2"/>
    <x v="1"/>
    <n v="31100000"/>
    <n v="0.1"/>
    <x v="2"/>
    <n v="0"/>
    <s v="NO"/>
    <n v="0"/>
    <n v="7"/>
    <s v="GLADYS ZABRINA RENTERIA VALENCIA"/>
    <s v="D 2019070001909"/>
    <d v="2019-04-24T00:00:00"/>
    <n v="218117"/>
    <s v="GESTION HUMANA Y DLLO ORGANIZACIONAL"/>
    <s v="LLAMADOS EN GARANTIA POR PENSIONES DE ANTIOQUIA. A despacho para sentencia desde el 11/09/2017."/>
    <d v="2020-07-31T00:00:00"/>
    <s v="2014-05"/>
    <s v="7"/>
    <s v="2020-06"/>
    <n v="0.89867303567898893"/>
    <n v="27948731.409616556"/>
    <n v="2794873.1409616559"/>
    <d v="2021-04-30T00:00:00"/>
    <n v="0.74794520547945209"/>
    <n v="4.1522219311981093E-2"/>
    <n v="2783112.2678874219"/>
    <n v="9.5000000000000001E-2"/>
    <s v="REMOTA"/>
    <x v="1"/>
    <n v="0"/>
  </r>
  <r>
    <n v="1181"/>
    <d v="2014-08-14T00:00:00"/>
    <d v="2014-07-23T00:00:00"/>
    <s v=" 25 Administrativo Oral de Medellín"/>
    <s v="05001333302520140092300"/>
    <s v="2019"/>
    <x v="0"/>
    <s v="Teresa de Jesus Serna Restrepo"/>
    <s v="Juan de la Cruz Noreña Obando y Juan Camilo Noreña Elejalde"/>
    <s v="49.260 y 185.022"/>
    <x v="0"/>
    <s v="RELIQUIDACIÓN DE LA PENSIÓN"/>
    <s v="BAJO"/>
    <s v="BAJO"/>
    <s v="MEDIO   "/>
    <s v="BAJO"/>
    <n v="9.5000000000000001E-2"/>
    <x v="1"/>
    <n v="19856075"/>
    <n v="0"/>
    <x v="2"/>
    <n v="0"/>
    <s v="NO"/>
    <n v="0"/>
    <n v="7"/>
    <s v="GLADYS ZABRINA RENTERIA VALENCIA"/>
    <s v="D 2019070001909"/>
    <d v="2019-04-24T00:00:00"/>
    <n v="218117"/>
    <s v="GESTION HUMANA Y DLLO ORGANIZACIONAL"/>
    <s v="LLAMADOS EN GARANTIA POR PENSIONES DE ANTIOQUIA, desde el 30 nov 2017 a despacho para sentencia tribunal"/>
    <d v="2020-07-31T00:00:00"/>
    <s v="2014-08"/>
    <s v="7"/>
    <s v="2020-06"/>
    <n v="0.89466228983021678"/>
    <n v="17764481.526540522"/>
    <n v="0"/>
    <d v="2021-08-12T00:00:00"/>
    <n v="1.0328767123287672"/>
    <n v="4.1522219311981093E-2"/>
    <n v="0"/>
    <n v="9.5000000000000001E-2"/>
    <s v="REMOTA"/>
    <x v="1"/>
    <n v="0"/>
  </r>
  <r>
    <n v="1182"/>
    <d v="2013-11-15T00:00:00"/>
    <d v="2010-06-17T00:00:00"/>
    <s v="JUZGADO 12 ADTIVO ORAL DE MEDELLÍN"/>
    <s v="05001333301220130102000"/>
    <s v="2019"/>
    <x v="0"/>
    <s v="EDWAR SEBASTIAN VAHOS ALZATE Y OTROS"/>
    <s v="OSCAR DARÍO VILLEGAS"/>
    <n v="66848"/>
    <x v="1"/>
    <s v="ACCIDENTE DE TRANSITO"/>
    <s v="ALTO"/>
    <s v="BAJO"/>
    <s v="ALTO"/>
    <s v="MEDIO   "/>
    <n v="0.49249999999999999"/>
    <x v="2"/>
    <n v="557379740"/>
    <n v="0.5"/>
    <x v="3"/>
    <n v="0"/>
    <s v="NO"/>
    <s v="NO"/>
    <n v="10"/>
    <s v="GLADYS ZABRINA RENTERIA VALENCIA"/>
    <s v="D 2019070001909"/>
    <d v="2019-04-24T00:00:00"/>
    <n v="218117"/>
    <s v="INFRAESTRUCTURA"/>
    <s v="Accidente de Transito Troncal del Nordeste"/>
    <d v="2020-07-31T00:00:00"/>
    <s v="2013-11"/>
    <s v="10"/>
    <s v="2020-06"/>
    <n v="0.92335772840874586"/>
    <n v="514660890.58745736"/>
    <n v="257330445.29372868"/>
    <d v="2023-11-13T00:00:00"/>
    <n v="3.2876712328767121"/>
    <n v="4.1522219311981093E-2"/>
    <n v="252604553.02353618"/>
    <n v="0.49249999999999999"/>
    <s v="MEDIA"/>
    <x v="2"/>
    <n v="252604553.02353618"/>
  </r>
  <r>
    <n v="1183"/>
    <d v="2015-11-06T00:00:00"/>
    <d v="2014-10-07T00:00:00"/>
    <s v="TRIBUNAL ADTIVO DE ANTIOQUIA"/>
    <s v="05001233300020130160500"/>
    <s v="2019"/>
    <x v="0"/>
    <s v="RUBEN ARLEY JARAMILLO FLOREZ"/>
    <s v="LEONARDO ANDRÉS CARVAJAL VELASQUEZ"/>
    <n v="152192"/>
    <x v="3"/>
    <s v="OTRAS"/>
    <s v="BAJO"/>
    <s v="BAJO"/>
    <s v="ALTO"/>
    <s v="BAJO"/>
    <n v="0.14499999999999999"/>
    <x v="3"/>
    <n v="379475000"/>
    <n v="0"/>
    <x v="3"/>
    <n v="0"/>
    <s v="NO"/>
    <s v="NO"/>
    <n v="8"/>
    <s v="GLADYS ZABRINA RENTERIA VALENCIA"/>
    <s v="D 2019070001909"/>
    <d v="2019-04-24T00:00:00"/>
    <n v="218117"/>
    <s v="GOBIERNO"/>
    <s v="Pago de recompensa"/>
    <d v="2020-07-31T00:00:00"/>
    <s v="2015-11"/>
    <s v="8"/>
    <s v="2020-06"/>
    <n v="0.83727667088522129"/>
    <n v="317725564.68416935"/>
    <n v="0"/>
    <d v="2023-11-04T00:00:00"/>
    <n v="3.2630136986301368"/>
    <n v="4.1522219311981093E-2"/>
    <n v="0"/>
    <n v="0.14499999999999999"/>
    <s v="BAJA"/>
    <x v="2"/>
    <n v="0"/>
  </r>
  <r>
    <n v="1184"/>
    <d v="2016-03-16T00:00:00"/>
    <d v="2015-12-14T00:00:00"/>
    <s v="JUZGADO 20 ADMTIVO DE MEDELLÍN"/>
    <s v="05001333302020150134800"/>
    <s v="2019"/>
    <x v="0"/>
    <s v="ZORBA LTDA"/>
    <s v="CRISTIAN ANDRES SANCHEZ GIL"/>
    <s v="150.267"/>
    <x v="1"/>
    <s v="OTRAS"/>
    <s v="ALTO"/>
    <s v="BAJO"/>
    <s v="BAJO"/>
    <s v="BAJO"/>
    <n v="0.24"/>
    <x v="3"/>
    <n v="123082923"/>
    <n v="1"/>
    <x v="5"/>
    <n v="0"/>
    <s v="NO"/>
    <s v="NO"/>
    <n v="8"/>
    <s v="GLADYS ZABRINA RENTERIA VALENCIA"/>
    <s v="D 2019070001909"/>
    <d v="2019-04-24T00:00:00"/>
    <n v="218117"/>
    <s v="INFANCIA, ADOLESCENCIA Y JUVENTUD"/>
    <s v="Cumplimiento de Contrato de Suministro de Alimentos"/>
    <d v="2020-07-31T00:00:00"/>
    <s v="2016-03"/>
    <s v="8"/>
    <s v="2020-06"/>
    <n v="0.80354364508127107"/>
    <n v="98902500.594677418"/>
    <n v="98902500.594677418"/>
    <d v="2024-03-14T00:00:00"/>
    <n v="3.6219178082191781"/>
    <n v="4.1522219311981093E-2"/>
    <n v="96903365.020645604"/>
    <n v="0.24"/>
    <s v="BAJA"/>
    <x v="2"/>
    <n v="96903365.020645604"/>
  </r>
  <r>
    <n v="1185"/>
    <d v="2017-03-13T00:00:00"/>
    <d v="2017-02-02T00:00:00"/>
    <s v="JUZGADO CIVIL - LABORAL DE CAUCASIA ANTIOQUIA"/>
    <s v="05154311200120170001800"/>
    <s v="2019"/>
    <x v="1"/>
    <s v="JOSÉ LUIS ARRIETA CARMONA Y OTROS"/>
    <s v="SIGIFREDO MANUEL CORDOBA JULIO"/>
    <s v="58.837"/>
    <x v="2"/>
    <s v="OTRAS"/>
    <s v="BAJO"/>
    <s v="BAJO"/>
    <s v="BAJO"/>
    <s v="BAJO"/>
    <n v="0.05"/>
    <x v="1"/>
    <n v="0"/>
    <n v="0"/>
    <x v="1"/>
    <n v="0"/>
    <s v="NO"/>
    <s v="NO"/>
    <s v="5 años"/>
    <s v="GLADYS ZABRINA RENTERIA VALENCIA"/>
    <s v="D 2019070001909"/>
    <d v="2019-04-24T00:00:00"/>
    <n v="218117"/>
    <s v="INFANCIA, ADOLESCENCIA Y JUVENTUD"/>
    <s v="Ordinario Laboral - Reclaman prestaciones e indemnizaciones laboraes"/>
    <d v="2020-07-31T00:00:00"/>
    <s v="2017-03"/>
    <s v="5"/>
    <s v="2020-06"/>
    <n v="0.76757466281447584"/>
    <n v="0"/>
    <n v="0"/>
    <d v="2022-03-12T00:00:00"/>
    <n v="1.6136986301369862"/>
    <n v="4.1522219311981093E-2"/>
    <n v="0"/>
    <n v="0.05"/>
    <s v="REMOTA"/>
    <x v="1"/>
    <n v="0"/>
  </r>
  <r>
    <n v="1186"/>
    <d v="2018-06-01T00:00:00"/>
    <d v="2018-06-01T00:00:00"/>
    <s v="JUZGADO 02 LABORAL DE MEDELLÍN"/>
    <s v="05001310500220180038800"/>
    <s v="2019"/>
    <x v="1"/>
    <s v="ELKIN DE JESÚS CASTRILLÓN"/>
    <s v="NICOLAS OCTAVIO ARIMENDI VILLEGAS"/>
    <s v="140.233"/>
    <x v="2"/>
    <s v="RECONOCIMIENTO Y PAGO DE OTRAS PRESTACIONES SALARIALES, SOLCIALES Y SALARIOS"/>
    <s v="ALTO"/>
    <s v="BAJO"/>
    <s v="BAJO"/>
    <s v="MEDIO   "/>
    <n v="0.39749999999999996"/>
    <x v="2"/>
    <n v="61453707"/>
    <n v="0"/>
    <x v="9"/>
    <n v="11827345"/>
    <s v="NO"/>
    <s v="NO"/>
    <s v="3 años"/>
    <s v="GLADYS ZABRINA RENTERIA VALENCIA"/>
    <s v="D 2019070001909"/>
    <d v="2019-04-24T00:00:00"/>
    <n v="218117"/>
    <s v="EDUCACION"/>
    <s v="RECONOCIMIENTO Y PAGO DE OTRAS PRESTACIONES SALARIALES, SOLCIALES Y SALARIOS"/>
    <d v="2020-07-31T00:00:00"/>
    <s v="2018-06"/>
    <s v="3"/>
    <s v="2020-06"/>
    <n v="0.73777124655030268"/>
    <n v="45338778.018527061"/>
    <n v="0"/>
    <d v="2021-05-31T00:00:00"/>
    <n v="0.83287671232876714"/>
    <n v="4.1522219311981093E-2"/>
    <n v="0"/>
    <n v="0.39749999999999996"/>
    <s v="MEDIA"/>
    <x v="0"/>
    <n v="11827345"/>
  </r>
  <r>
    <n v="1187"/>
    <d v="2015-12-10T00:00:00"/>
    <d v="2015-09-30T00:00:00"/>
    <s v="JUZGADO 03 LABORAL DE MEDELLÍN"/>
    <s v="05001310500320150146700"/>
    <s v="2019"/>
    <x v="1"/>
    <s v="VIVIANA PATRICIA OCHOA FLOREZ Y OTRA"/>
    <s v="ALEJANDRO RODRIGUEZ ARREDONDO"/>
    <s v="119.080"/>
    <x v="2"/>
    <s v="RECONOCIMIENTO Y PAGO DE OTRAS PRESTACIONES SALARIALES, SOLCIALES Y SALARIOS"/>
    <s v="MEDIO   "/>
    <s v="BAJO"/>
    <s v="BAJO"/>
    <s v="BAJO"/>
    <n v="0.14000000000000001"/>
    <x v="3"/>
    <n v="0"/>
    <n v="0"/>
    <x v="5"/>
    <n v="0"/>
    <s v="NO"/>
    <s v="NO"/>
    <s v="6 años"/>
    <s v="GLADYS ZABRINA RENTERIA VALENCIA"/>
    <s v="D 2019070001909"/>
    <d v="2019-04-24T00:00:00"/>
    <n v="218117"/>
    <s v="INFANCIA, ADOLESCENCIA Y JUVENTUD"/>
    <s v="RECONOCIMIENTO Y PAGO DE OTRAS PRESTACIONES SALARIALES, SOLCIALES Y SALARIOS"/>
    <d v="2020-07-31T00:00:00"/>
    <s v="2015-12"/>
    <s v="6"/>
    <s v="2020-06"/>
    <n v="0.8321082718324041"/>
    <n v="0"/>
    <n v="0"/>
    <d v="2021-12-08T00:00:00"/>
    <n v="1.3561643835616439"/>
    <n v="4.1522219311981093E-2"/>
    <n v="0"/>
    <n v="0.14000000000000001"/>
    <s v="BAJA"/>
    <x v="2"/>
    <n v="0"/>
  </r>
  <r>
    <n v="1188"/>
    <d v="2018-03-16T00:00:00"/>
    <d v="2017-12-19T00:00:00"/>
    <s v="JUZGADO 23 LABORAL DE MEDELLÍN"/>
    <s v="05001310502320190041000"/>
    <s v="2019"/>
    <x v="1"/>
    <s v="OSCAR EMILIO CORREA VASQUEZ Y OTROS"/>
    <s v="GUILLERMO LEÓN GALEANO MARÍN"/>
    <s v="81.864"/>
    <x v="2"/>
    <s v="INCENTIVO ANTIGÜEDAD"/>
    <s v="MEDIO   "/>
    <s v="BAJO"/>
    <s v="MEDIO   "/>
    <s v="BAJO"/>
    <n v="0.185"/>
    <x v="3"/>
    <n v="125711983"/>
    <n v="1"/>
    <x v="7"/>
    <n v="0"/>
    <s v="NO"/>
    <s v="NO"/>
    <s v="5 años"/>
    <s v="GLADYS ZABRINA RENTERIA VALENCIA"/>
    <s v="D 2019070001909"/>
    <d v="2019-04-24T00:00:00"/>
    <n v="218117"/>
    <s v="FABRICA DE LICORES DE ANTIOQUIA"/>
    <s v="Reclama Prima de Antigüedad y Prima Especial"/>
    <d v="2020-07-31T00:00:00"/>
    <s v="2018-03"/>
    <s v="5"/>
    <s v="2020-06"/>
    <n v="0.74420758606092174"/>
    <n v="93555811.407361627"/>
    <n v="93555811.407361627"/>
    <d v="2023-03-15T00:00:00"/>
    <n v="2.6219178082191781"/>
    <n v="4.1522219311981093E-2"/>
    <n v="92183012.557802454"/>
    <n v="0.185"/>
    <s v="BAJA"/>
    <x v="2"/>
    <n v="92183012.557802454"/>
  </r>
  <r>
    <n v="1189"/>
    <d v="2019-07-19T00:00:00"/>
    <d v="2019-07-16T00:00:00"/>
    <s v="JUZGADO 14 LABORAL DEL CIRCUITO"/>
    <s v="05001310501420190041800"/>
    <s v="2019"/>
    <x v="1"/>
    <s v="JHONNY ALVEIRO SUAREZ MEJÍA"/>
    <s v="CARLOS ALBERTO BALLESTEROS BARON"/>
    <n v="33513"/>
    <x v="2"/>
    <s v="RECONOCIMIENTO Y PAGO DE OTRAS PRESTACIONES SALARIALES, SOLCIALES Y SALARIOS"/>
    <s v="BAJO"/>
    <s v="BAJO"/>
    <s v="BAJO"/>
    <s v="BAJO"/>
    <n v="0.05"/>
    <x v="1"/>
    <n v="14975310"/>
    <n v="0"/>
    <x v="5"/>
    <n v="0"/>
    <s v="NO"/>
    <s v="NO"/>
    <n v="5"/>
    <s v="GLADYS ZABRINA RENTERIA VALENCIA"/>
    <s v="D 2019070001909"/>
    <d v="2019-04-24T00:00:00"/>
    <n v="218117"/>
    <s v="FABRICA DE LICORES DE ANTIOQUIA"/>
    <s v="Se entrega demanda lista para contestar"/>
    <d v="2020-07-31T00:00:00"/>
    <s v="2019-07"/>
    <s v="5"/>
    <s v="2020-06"/>
    <n v="1.0197202253740043"/>
    <n v="15270626.48824558"/>
    <n v="0"/>
    <d v="2024-07-17T00:00:00"/>
    <n v="3.9643835616438357"/>
    <n v="4.1522219311981093E-2"/>
    <n v="0"/>
    <n v="0.05"/>
    <s v="REMOTA"/>
    <x v="1"/>
    <n v="0"/>
  </r>
  <r>
    <n v="1190"/>
    <d v="2013-07-02T00:00:00"/>
    <d v="2015-06-20T00:00:00"/>
    <s v="16 ADTIVO."/>
    <s v="05001333301620130050600"/>
    <s v="2019"/>
    <x v="0"/>
    <s v="JOSE GUILLERMO MARTINEZ RODRIGUEZ"/>
    <s v="LUZ ELENA GALLEGO C."/>
    <n v="32.930999999999997"/>
    <x v="0"/>
    <s v="RELIQUIDACIÓN DE LA PENSIÓN"/>
    <s v="MEDIO   "/>
    <s v="MEDIO   "/>
    <s v="BAJO"/>
    <s v="MEDIO   "/>
    <n v="0.45500000000000002"/>
    <x v="2"/>
    <n v="1817809"/>
    <n v="0.65"/>
    <x v="2"/>
    <n v="0"/>
    <n v="0"/>
    <n v="0"/>
    <n v="8"/>
    <s v="LEONARDO LUGO LONDOÑO"/>
    <s v="DTO 2019070003746"/>
    <d v="2019-07-25T00:00:00"/>
    <n v="157.02099999999999"/>
    <s v="GESTION HUMANA Y DLLO ORGANIZACIONAL"/>
    <s v="SENTENCIA CONDENATORIA EN CONTRA DE PENSIONES DE ANTIOQUIA, FRENTE AL DPTO, REALMENTE NO ES UNA CONDENA. ORDENA RELIQUDAR Y GIRAR LOS RECURSOS. Fue liquidada en Prestaciones sociales (Dr. Yesid Saldarriaga). Pendiente de sentencia definitiva en segunda instancia. la ultima actuaci´n se da el 03 de abril de 2019. Proceso continua en el despacho del magistrado ponente."/>
    <d v="2020-07-31T00:00:00"/>
    <s v="2013-07"/>
    <s v="8"/>
    <s v="2020-06"/>
    <n v="0.92242982903087822"/>
    <n v="1676801.2450807916"/>
    <n v="1089920.8093025147"/>
    <d v="2021-06-30T00:00:00"/>
    <n v="0.91506849315068495"/>
    <n v="4.1522219311981093E-2"/>
    <n v="1084312.2439742223"/>
    <n v="0.45500000000000002"/>
    <s v="MEDIA"/>
    <x v="2"/>
    <n v="1084312.2439742223"/>
  </r>
  <r>
    <n v="1191"/>
    <d v="2013-06-17T00:00:00"/>
    <d v="2013-02-18T00:00:00"/>
    <s v="23 ADTIVO."/>
    <s v="05001333302320130078400"/>
    <s v="2019"/>
    <x v="0"/>
    <s v="CARLOS MARIO, LUZ MARIA, MARIA TERESA, JORGE IVAN, MARTA LUCIA, FRANCISCO LUIS, GILBERTO DE JESUS, MARIA LUISA, JULIO NOCOLÁS, MERCEDES ELENA, MANUEL ATANASIO DIAZ ARBOLEDA, Y, ALBA ROSA VANEGAS MARTÍNEZ. "/>
    <s v="JAVIER POSADA VILLEGAS"/>
    <n v="20.943999999999999"/>
    <x v="1"/>
    <s v="FALLA EN EL SERVICIO OTRAS CAUSAS"/>
    <s v="BAJO"/>
    <s v="BAJO"/>
    <s v="BAJO"/>
    <s v="BAJO"/>
    <n v="0.05"/>
    <x v="1"/>
    <n v="3561504480"/>
    <n v="0"/>
    <x v="7"/>
    <n v="0"/>
    <s v="NO"/>
    <n v="0"/>
    <n v="8"/>
    <s v="LEONARDO LUGO LONDOÑO"/>
    <s v="DTO 2019070003746"/>
    <d v="2019-07-25T00:00:00"/>
    <n v="157.02099999999999"/>
    <s v="HACIENDA"/>
    <s v="Pendiente de la continuación de la audiencia inciial. En actuación previa, fue admitido el llamamiento en garantía formulado por alguno de los dmandados."/>
    <d v="2020-07-31T00:00:00"/>
    <s v="2013-06"/>
    <s v="8"/>
    <s v="2020-06"/>
    <n v="0.92284387796387113"/>
    <n v="3286712605.7089005"/>
    <n v="0"/>
    <d v="2021-06-15T00:00:00"/>
    <n v="0.87397260273972599"/>
    <n v="4.1522219311981093E-2"/>
    <n v="0"/>
    <n v="0.05"/>
    <s v="REMOTA"/>
    <x v="1"/>
    <n v="0"/>
  </r>
  <r>
    <n v="1192"/>
    <d v="2013-09-05T00:00:00"/>
    <d v="2013-04-03T00:00:00"/>
    <s v="29 ADTIVO"/>
    <s v="05001333302920130030500"/>
    <s v="2019"/>
    <x v="0"/>
    <s v="ELKIN PASCASIO MESA LAVERDE"/>
    <s v="JAIME JAVIER DIAZ PELAEZ"/>
    <n v="89.802999999999997"/>
    <x v="0"/>
    <s v="RELIQUIDACIÓN DE LA PENSIÓN"/>
    <s v="BAJO"/>
    <s v="MEDIO   "/>
    <s v="BAJO"/>
    <s v="MEDIO   "/>
    <n v="0.36499999999999999"/>
    <x v="2"/>
    <n v="16792739"/>
    <n v="0.6"/>
    <x v="14"/>
    <n v="0"/>
    <s v="NO"/>
    <n v="0"/>
    <n v="7"/>
    <s v="LEONARDO LUGO LONDOÑO"/>
    <s v="DTO 2019070003746"/>
    <d v="2019-07-25T00:00:00"/>
    <n v="157.02099999999999"/>
    <s v="GESTION HUMANA Y DLLO ORGANIZACIONAL"/>
    <s v="La sentencia de tutela aque pretendía la revisión de la segunda instanca y revocar esta, fue resuelta de forma adversa a los intereses de Pensiones de Antioquia y del departamento de Antioquia. Pensiones de Antioquia ha procedido a reliquidar la pensión de Elkin Pascasio mwesa laverde y el departamento a enviar lo correspondeinte a la reliquidación. con lo anteriorela sunto terminó y se retirará del informe de gestión."/>
    <d v="2020-07-31T00:00:00"/>
    <s v="2013-09"/>
    <s v="7"/>
    <s v="2020-06"/>
    <n v="0.91896939031760649"/>
    <n v="15432013.120592693"/>
    <n v="9259207.8723556157"/>
    <d v="2020-09-03T00:00:00"/>
    <n v="9.3150684931506855E-2"/>
    <n v="4.1522219311981093E-2"/>
    <n v="9254346.3879613765"/>
    <n v="0.36499999999999999"/>
    <s v="MEDIA"/>
    <x v="2"/>
    <n v="9254346.3879613765"/>
  </r>
  <r>
    <n v="1193"/>
    <d v="2013-10-07T00:00:00"/>
    <d v="2013-09-19T00:00:00"/>
    <s v="T.A.A. SALA SEGUNDA ORALIDAD"/>
    <s v="05001233300020130145300"/>
    <s v="2019"/>
    <x v="0"/>
    <s v="LUZ EDILMA JIMENEZ DE DUQUE, FRANCISCO JAIME DUQUE GONZALEZ, JAIME ANDRÉS DUQUE JIMENEZ, JUAN FERNANDO DUQUE JIMENEZ, JOHN JAIRO DUQUE JIMENEZ, LUIS GUILLERMO DUQUE JIMENEZ, BERNARDO DUQUE GONZALEZ, LIGIA DEL SOCORRO ARANGO GARZÓN, MAURICIO DUQUE ARANGO, CAROLINA MARIA DUQUE ARANGO, OSCAR DANIEL PEREZ JARAMILLO,  "/>
    <s v="NATALIA BEDOYA SIERRA"/>
    <n v="191.62799999999999"/>
    <x v="1"/>
    <s v="FALLA EN EL SERVICIO OTRAS CAUSAS"/>
    <s v="BAJO"/>
    <s v="BAJO"/>
    <s v="BAJO"/>
    <s v="BAJO"/>
    <n v="0.05"/>
    <x v="1"/>
    <n v="2269900000"/>
    <n v="0"/>
    <x v="0"/>
    <n v="0"/>
    <s v="NO"/>
    <n v="0"/>
    <n v="10"/>
    <s v="LEONARDO LUGO LONDOÑO"/>
    <s v="DTO 2019070003746"/>
    <d v="2019-07-25T00:00:00"/>
    <n v="157.02099999999999"/>
    <s v="DAPARD"/>
    <s v="El 27 de julio de 2020 se presenta por parte de algunos demandados del proceso, escrito que contiene las alegaciones de conclusión."/>
    <d v="2020-07-31T00:00:00"/>
    <s v="2013-10"/>
    <s v="10"/>
    <s v="2020-06"/>
    <n v="0.92136104081409098"/>
    <n v="2091397426.543905"/>
    <n v="0"/>
    <d v="2023-10-05T00:00:00"/>
    <n v="3.1808219178082191"/>
    <n v="4.1522219311981093E-2"/>
    <n v="0"/>
    <n v="0.05"/>
    <s v="REMOTA"/>
    <x v="1"/>
    <n v="0"/>
  </r>
  <r>
    <n v="1194"/>
    <d v="2013-11-25T00:00:00"/>
    <d v="2013-11-18T00:00:00"/>
    <s v="T.A.A-SALA SEGUNDA DE ORALIDAD"/>
    <s v="05001233300020130183700"/>
    <s v="2019"/>
    <x v="0"/>
    <s v="MARIA NIDYA RESTREPO DE VANEGAS"/>
    <s v="LUZ ELENA GALLEGO C."/>
    <n v="39.930999999999997"/>
    <x v="0"/>
    <s v="RELIQUIDACIÓN DE LA PENSIÓN"/>
    <s v="BAJO"/>
    <s v="BAJO"/>
    <s v="BAJO"/>
    <s v="BAJO"/>
    <n v="0.05"/>
    <x v="1"/>
    <n v="36525124"/>
    <n v="0"/>
    <x v="12"/>
    <n v="0"/>
    <s v="NO"/>
    <n v="0"/>
    <n v="8"/>
    <s v="LEONARDO LUGO LONDOÑO"/>
    <s v="DTO 2019070003746"/>
    <d v="2019-07-25T00:00:00"/>
    <n v="157.02099999999999"/>
    <s v="EDUCACION"/>
    <s v="El 27 de febrero de 2020 se proferiere la sentencia de segunda instancia, la cual REVOCA LA DE PRIMERA, la cual fue proferida el 12 de junio de 2017. Sin mebargo, por efectos de las medidas sanitarias y la suspensión de términos judiciales generados por el COVID-19, los terminos se reanudarán el 01 de julio de 2020, y en este tiempo se dará publicidad a la decisión judicial. "/>
    <d v="2020-07-31T00:00:00"/>
    <s v="2013-11"/>
    <s v="8"/>
    <s v="2020-06"/>
    <n v="0.92335772840874586"/>
    <n v="33725755.526487768"/>
    <n v="0"/>
    <d v="2021-11-23T00:00:00"/>
    <n v="1.3150684931506849"/>
    <n v="4.1522219311981093E-2"/>
    <n v="0"/>
    <n v="0.05"/>
    <s v="REMOTA"/>
    <x v="1"/>
    <n v="0"/>
  </r>
  <r>
    <n v="1195"/>
    <d v="2013-03-21T00:00:00"/>
    <d v="2012-12-03T00:00:00"/>
    <s v="26 ADMINISTRATIVO"/>
    <s v="05001333302620120045900"/>
    <s v="2019"/>
    <x v="0"/>
    <s v="MANUEL JOSE RESTREPO CASTAÑO, FLOR DE MARIA ALVAREZ RESTREPO, JUAN PABLO CASTRO RESTREPO, ALVARO DIEGO CASTRO RESTREPO, DIANA PAOLA CASTRO RSTREPO, INES MARIA SEPULVEDA LORA, MARTHA ALICIA CASTRO SEPULVEDA, DORA MARIA CASRO SEPULVEDA, ROSA ELENA CASTRO SEPULVEDA, Y FRANCISCO LUIS CASTRO SEPULVEDA. "/>
    <s v="JAVIER VILLEGAS POSADA"/>
    <n v="20.943999999999999"/>
    <x v="1"/>
    <s v="FALLA EN EL SERVICIO OTRAS CAUSAS"/>
    <s v="BAJO"/>
    <s v="BAJO"/>
    <s v="BAJO"/>
    <s v="BAJO"/>
    <n v="0.05"/>
    <x v="1"/>
    <n v="1143396328"/>
    <n v="0"/>
    <x v="0"/>
    <n v="0"/>
    <s v="NO"/>
    <n v="0"/>
    <n v="8"/>
    <s v="LEONARDO LUGO LONDOÑO"/>
    <s v="DTO 2019070003746"/>
    <d v="2019-07-25T00:00:00"/>
    <n v="157.02099999999999"/>
    <s v="INFRAESTRUCTURA"/>
    <s v="Se está en la etapa de la evacuación de las pruebas. Desde el 11 de abril de 2018, se encuentra a despacho para sentencia."/>
    <d v="2020-07-31T00:00:00"/>
    <s v="2013-03"/>
    <s v="8"/>
    <s v="2020-06"/>
    <n v="0.92993537998907516"/>
    <n v="1063284698.7567933"/>
    <n v="0"/>
    <d v="2021-03-19T00:00:00"/>
    <n v="0.63287671232876708"/>
    <n v="4.1522219311981093E-2"/>
    <n v="0"/>
    <n v="0.05"/>
    <s v="REMOTA"/>
    <x v="1"/>
    <n v="0"/>
  </r>
  <r>
    <n v="1196"/>
    <d v="2009-12-04T00:00:00"/>
    <d v="2009-11-18T00:00:00"/>
    <s v="T.A.A.-ESCRITURAL"/>
    <s v="05001233100020090150800"/>
    <s v="2019"/>
    <x v="0"/>
    <s v="CONSORCIO COBACO S. A., DICONCIL LTDA, CONCORPE LTDA, GISAICO LTDA hoy S. A. "/>
    <s v="JAIME ROJAS LOPEZ"/>
    <n v="81.728999999999999"/>
    <x v="6"/>
    <s v="OTRAS"/>
    <s v="BAJO"/>
    <s v="BAJO"/>
    <s v="BAJO"/>
    <s v="BAJO"/>
    <n v="0.05"/>
    <x v="1"/>
    <n v="6359931798"/>
    <n v="0"/>
    <x v="8"/>
    <n v="0"/>
    <s v="NO"/>
    <n v="0"/>
    <n v="12"/>
    <s v="LEONARDO LUGO LONDOÑO"/>
    <s v="DTO 2019070003746"/>
    <d v="2019-07-25T00:00:00"/>
    <n v="157.02099999999999"/>
    <s v="INFRAESTRUCTURA"/>
    <s v="POR SOLICITUD DEL DESPACHO DEBIDO A NOMBRAMIENTO DEL TITUTAR, SE REALIZA CAMBIO DE PONENTE CON APOYO DE CETIC ANT. PONENTE:CARLOS ALBERTO ZAMBRANO BARRERA NVO. PONENTE:JOSE ROBERTO SACHICA MENDEZ. Asunto se encuentra en el Consejo de Estado(24.julio.2020)"/>
    <d v="2020-07-31T00:00:00"/>
    <s v="2009-12"/>
    <s v="12"/>
    <s v="2020-06"/>
    <n v="1.0290994057673959"/>
    <n v="6545002034.0429659"/>
    <n v="0"/>
    <d v="2021-12-01T00:00:00"/>
    <n v="1.3369863013698631"/>
    <n v="4.1522219311981093E-2"/>
    <n v="0"/>
    <n v="0.05"/>
    <s v="REMOTA"/>
    <x v="1"/>
    <n v="0"/>
  </r>
  <r>
    <n v="1197"/>
    <d v="2013-03-15T00:00:00"/>
    <d v="2012-11-08T00:00:00"/>
    <s v="09 ADTIVO."/>
    <s v="05001333300920120032100"/>
    <s v="2019"/>
    <x v="0"/>
    <s v="ANA LETICIA DOMICO de DOMICO, BLANCA FLOR DOMICO DOMICO, YASNEY YULITEH DIAZ DOMICO, representada por MIRTON ARLEY DIAZ MOSQUERA "/>
    <s v="MARIA CRISTINA CEBALLOS MARIN"/>
    <n v="74.697000000000003"/>
    <x v="1"/>
    <s v="ACCIDENTE DE TRANSITO"/>
    <s v="ALTO"/>
    <s v="MEDIO   "/>
    <s v="BAJO"/>
    <s v="ALTO"/>
    <n v="0.73"/>
    <x v="0"/>
    <n v="170010000"/>
    <n v="0.65"/>
    <x v="2"/>
    <n v="111795660"/>
    <s v="NO"/>
    <n v="0"/>
    <n v="8"/>
    <s v="LEONARDO LUGO LONDOÑO"/>
    <s v="DTO 2019070003746"/>
    <d v="2019-07-25T00:00:00"/>
    <n v="157.02099999999999"/>
    <s v="INFRAESTRUCTURA"/>
    <s v="Desde el 15 de septiembre de 2017 se encuentra en el despacho del tribunal para sentencia. Se condenó a daño moral en la suma de 135 salarios mínimos mensuales legales vigentes."/>
    <d v="2020-07-31T00:00:00"/>
    <s v="2013-03"/>
    <s v="8"/>
    <s v="2020-06"/>
    <n v="0.92993537998907516"/>
    <n v="158098313.95194268"/>
    <n v="102763904.06876275"/>
    <d v="2021-03-13T00:00:00"/>
    <n v="0.61643835616438358"/>
    <n v="4.1522219311981093E-2"/>
    <n v="102407371.81395629"/>
    <n v="0.73"/>
    <s v="ALTA"/>
    <x v="0"/>
    <n v="111795660"/>
  </r>
  <r>
    <n v="1198"/>
    <d v="2014-03-04T00:00:00"/>
    <d v="2013-12-04T00:00:00"/>
    <s v="T.A.A. SALA PRIMERA ORALIDAD"/>
    <s v="05001233300020130197300"/>
    <s v="2019"/>
    <x v="0"/>
    <s v="LUIS ALFONSO MESA JARAMILLO"/>
    <s v="JOAQUIN EMILIO CORDIBA CORDOBA"/>
    <n v="85.075000000000003"/>
    <x v="1"/>
    <s v="OTRAS"/>
    <s v="BAJO"/>
    <s v="BAJO"/>
    <s v="BAJO"/>
    <s v="BAJO"/>
    <n v="0.05"/>
    <x v="1"/>
    <n v="600000000"/>
    <n v="0"/>
    <x v="0"/>
    <n v="0"/>
    <s v="NO"/>
    <n v="0"/>
    <n v="10"/>
    <s v="LEONARDO LUGO LONDOÑO"/>
    <s v="DTO 2019070003746"/>
    <d v="2019-07-25T00:00:00"/>
    <n v="157.02099999999999"/>
    <s v="INFRAESTRUCTURA"/>
    <s v="Desde el 18 de julio de 2018 el expediente se encuantra a despacho para sentencia."/>
    <d v="2020-07-31T00:00:00"/>
    <s v="2014-03"/>
    <s v="10"/>
    <s v="2020-06"/>
    <n v="0.90715368066565749"/>
    <n v="544292208.39939451"/>
    <n v="0"/>
    <d v="2024-03-01T00:00:00"/>
    <n v="3.5863013698630137"/>
    <n v="4.1522219311981093E-2"/>
    <n v="0"/>
    <n v="0.05"/>
    <s v="REMOTA"/>
    <x v="1"/>
    <n v="0"/>
  </r>
  <r>
    <n v="1199"/>
    <d v="2014-09-03T00:00:00"/>
    <d v="2007-10-05T00:00:00"/>
    <s v="SECCION TERCERA- CONSEJO DE ESTADO"/>
    <s v="11001032600020100002900"/>
    <s v="2019"/>
    <x v="0"/>
    <s v="REINALDO FORTUNATO PÉREZ"/>
    <s v="JUAN ALEXANDER FLOREZ HERRERA"/>
    <n v="126.319"/>
    <x v="6"/>
    <s v="OTRAS"/>
    <s v="BAJO"/>
    <s v="BAJO"/>
    <s v="BAJO"/>
    <s v="BAJO"/>
    <n v="0.05"/>
    <x v="1"/>
    <n v="50000000"/>
    <n v="0"/>
    <x v="0"/>
    <n v="0"/>
    <s v="NO"/>
    <n v="0"/>
    <n v="11"/>
    <s v="LEONARDO LUGO LONDOÑO"/>
    <s v="DTO 2019070003746"/>
    <d v="2019-07-25T00:00:00"/>
    <n v="157.02099999999999"/>
    <s v="MINAS"/>
    <s v="ES UN ASUNTO QUE SERÁ RESUELTO EN UNICA INSTANCIA, EN EL CONSEJO DE ESTADO. Desde junio de 2017 se presentaron alegatos de conclusión."/>
    <d v="2020-07-31T00:00:00"/>
    <s v="2014-09"/>
    <s v="11"/>
    <s v="2020-06"/>
    <n v="0.89344853772170874"/>
    <n v="44672426.886085436"/>
    <n v="0"/>
    <d v="2025-08-31T00:00:00"/>
    <n v="5.087671232876712"/>
    <n v="4.1522219311981093E-2"/>
    <n v="0"/>
    <n v="0.05"/>
    <s v="REMOTA"/>
    <x v="1"/>
    <n v="0"/>
  </r>
  <r>
    <n v="1200"/>
    <d v="2012-01-18T00:00:00"/>
    <d v="2012-06-26T00:00:00"/>
    <s v="003 DESCONGESTION"/>
    <s v="23001333100320120007900"/>
    <s v="2019"/>
    <x v="2"/>
    <s v="HERNANDO ACEVEDO QUIJANO Y OTROS"/>
    <s v="SIN PAODERADO"/>
    <s v="N/A"/>
    <x v="9"/>
    <s v="VIOLACIÓN DERECHOS COLECTIVOS"/>
    <s v="BAJO"/>
    <s v="BAJO"/>
    <s v="BAJO"/>
    <s v="BAJO"/>
    <n v="0.05"/>
    <x v="1"/>
    <n v="0"/>
    <n v="0"/>
    <x v="3"/>
    <n v="0"/>
    <s v="NO"/>
    <n v="0"/>
    <n v="9"/>
    <s v="LEONARDO LUGO LONDOÑO"/>
    <s v="DTO 2019070003746"/>
    <d v="2019-07-25T00:00:00"/>
    <n v="157.02099999999999"/>
    <s v="INFRAESTRUCTURA"/>
    <s v="Cuantía sin determinar, dado que la petición de los acccionantes es:&quot;Que se ordene ala autoridad pública señalada, gobernaciones de Antioquia y Cordoba, se reinicie y ejecute la obra como reza en el proyecto y se adiciones las las partidas necesarias para culminar la obra-protección para la recuperación de una parte del litoral caribe...&quot;. Es por ello que la cuantía no fue determinada. Se encuantra en los juzgados de Montería."/>
    <d v="2020-07-31T00:00:00"/>
    <s v="2012-01"/>
    <s v="9"/>
    <s v="2020-06"/>
    <n v="0.95466300218677569"/>
    <n v="0"/>
    <n v="0"/>
    <d v="2021-01-15T00:00:00"/>
    <n v="0.46027397260273972"/>
    <n v="4.1522219311981093E-2"/>
    <n v="0"/>
    <n v="0.05"/>
    <s v="REMOTA"/>
    <x v="1"/>
    <n v="0"/>
  </r>
  <r>
    <n v="1201"/>
    <d v="2010-08-26T00:00:00"/>
    <d v="2010-08-10T00:00:00"/>
    <s v="03 ADTIVO."/>
    <s v="05001333100320100032700"/>
    <s v="2019"/>
    <x v="0"/>
    <s v="EVERLINA MOSQUERA SANCHEZ, ANA MATILDE SANCHEZ RODRIGUEZ, MARIA YURLEY MOSQUERA SANCHEZ"/>
    <s v="JOHN EDUARD YEPES GARCIA"/>
    <n v="98.010999999999996"/>
    <x v="1"/>
    <s v="ACCIDENTE DE TRANSITO"/>
    <s v="ALTO"/>
    <s v="MEDIO   "/>
    <s v="BAJO"/>
    <s v="MEDIO   "/>
    <n v="0.55499999999999994"/>
    <x v="0"/>
    <n v="630779165"/>
    <n v="0.5"/>
    <x v="9"/>
    <n v="630779165"/>
    <s v="NO"/>
    <n v="0"/>
    <n v="11"/>
    <s v="LEONARDO LUGO LONDOÑO"/>
    <s v="DTO 2019070003746"/>
    <d v="2019-07-25T00:00:00"/>
    <n v="157.02099999999999"/>
    <s v="INFRAESTRUCTURA"/>
    <s v="Se emite sentencia de primera instancia en noviembre de 2017, notificada por edicto el 08 de febrero de 2018. Se presenta recurso de apelación. Esta en el tribunal el expediente."/>
    <d v="2020-07-31T00:00:00"/>
    <s v="2010-08"/>
    <s v="11"/>
    <s v="2020-06"/>
    <n v="1.0036328027203736"/>
    <n v="633070661.26656699"/>
    <n v="316535330.6332835"/>
    <d v="2021-08-23T00:00:00"/>
    <n v="1.0630136986301371"/>
    <n v="4.1522219311981093E-2"/>
    <n v="314643930.86188573"/>
    <n v="0.55499999999999994"/>
    <s v="ALTA"/>
    <x v="0"/>
    <n v="630779165"/>
  </r>
  <r>
    <n v="1202"/>
    <d v="2013-01-31T00:00:00"/>
    <d v="2013-01-18T00:00:00"/>
    <s v="27 ADMINISTRATIVO"/>
    <s v="05001333302720130003500"/>
    <s v="2019"/>
    <x v="0"/>
    <s v="JESUS AMADO OQUENDO MONSALVE"/>
    <s v="ADRIANA TAMAYO ACEVEDO"/>
    <n v="136.95699999999999"/>
    <x v="3"/>
    <s v="OTRAS"/>
    <s v="BAJO"/>
    <s v="BAJO"/>
    <s v="BAJO"/>
    <s v="BAJO"/>
    <n v="0.05"/>
    <x v="1"/>
    <n v="173311867"/>
    <n v="0"/>
    <x v="12"/>
    <n v="0"/>
    <s v="NO"/>
    <n v="0"/>
    <n v="8"/>
    <s v="LEONARDO LUGO LONDOÑO"/>
    <s v="DTO 2019070003746"/>
    <d v="2019-07-25T00:00:00"/>
    <n v="157.02099999999999"/>
    <s v="PLANEACION"/>
    <s v="mediante auto del 20 de septiembre de 2018, se impaprte aprobación aliquidación de costas. Se notifica por estados del 21 del mismo mes y año. Aunque el juzgado no ha ordenado el archivo del proceso, se reira del informe mensual. Proceso judicialmente esta terminado. Se retirará en julio de 2020. "/>
    <d v="2020-07-31T00:00:00"/>
    <s v="2013-01"/>
    <s v="8"/>
    <s v="2020-06"/>
    <n v="0.93598732150468988"/>
    <n v="162217710.17830706"/>
    <n v="0"/>
    <d v="2021-01-29T00:00:00"/>
    <n v="0.49863013698630138"/>
    <n v="4.1522219311981093E-2"/>
    <n v="0"/>
    <n v="0.05"/>
    <s v="REMOTA"/>
    <x v="1"/>
    <n v="0"/>
  </r>
  <r>
    <n v="1203"/>
    <d v="2010-03-26T00:00:00"/>
    <d v="2010-03-16T00:00:00"/>
    <s v="32 ADTIVO."/>
    <s v="05001333101220100009000"/>
    <s v="2019"/>
    <x v="0"/>
    <s v="JULIETH PAOLA BARAJAS OROZCO,  LUIS MIGEL POLANCO BARAJAS, RAUL ANTONIO MATTOS AVILA, EMILCE ESTHER RIVERA SOTO, NELSON JAVIER POLANCO RIVERA, JAIME ANTONIO POLANCO RIVERA, JOSE DEL CRISTO POLANCO RIVERA, YUFRED ALEXANDER POLANCO RIVERA, LENDYS MILENA POLANCO BARRANCO, MAXIMILIANA SOTO, "/>
    <s v="JOSE LUIS VIVEROS ABISAMBRA"/>
    <n v="22.591999999999999"/>
    <x v="1"/>
    <s v="ACCIDENTE DE TRANSITO"/>
    <s v="BAJO"/>
    <s v="BAJO"/>
    <s v="BAJO"/>
    <s v="BAJO"/>
    <n v="0.05"/>
    <x v="1"/>
    <n v="677747161"/>
    <n v="0"/>
    <x v="1"/>
    <n v="0"/>
    <s v="NO"/>
    <n v="0"/>
    <n v="11"/>
    <s v="LEONARDO LUGO LONDOÑO"/>
    <s v="DTO 2019070003746"/>
    <d v="2019-07-25T00:00:00"/>
    <n v="157.02099999999999"/>
    <s v="INFRAESTRUCTURA"/>
    <s v="El negocio se encuentra en el T.A.A. para resolver el recurso de apelación. El 30 de julio de 2020, se acepta renuncia de poder y admite  sustitucón del mismo en otro, igualmente se informa cambio de dirección para notificar a la demandada Procopal."/>
    <d v="2020-07-31T00:00:00"/>
    <s v="2010-03"/>
    <s v="11"/>
    <s v="2020-06"/>
    <n v="1.0111502213780335"/>
    <n v="685304191.88348365"/>
    <n v="0"/>
    <d v="2021-03-23T00:00:00"/>
    <n v="0.64383561643835618"/>
    <n v="4.1522219311981093E-2"/>
    <n v="0"/>
    <n v="0.05"/>
    <s v="REMOTA"/>
    <x v="1"/>
    <n v="0"/>
  </r>
  <r>
    <n v="1204"/>
    <d v="2005-05-31T00:00:00"/>
    <d v="2004-12-15T00:00:00"/>
    <s v="T.A.A. SALA CUARTA."/>
    <s v="05001233100020050314400"/>
    <s v="2019"/>
    <x v="0"/>
    <s v="CONSTRUCIONES EL CONDOR S. A. "/>
    <s v="BERNARDITA PEREZ RESTREPO"/>
    <n v="42.618000000000002"/>
    <x v="6"/>
    <s v="EQUILIBRIO ECONOMICO"/>
    <s v="MEDIO   "/>
    <s v="MEDIO   "/>
    <s v="BAJO"/>
    <s v="BAJO"/>
    <n v="0.29750000000000004"/>
    <x v="2"/>
    <n v="2849240521"/>
    <n v="0.5"/>
    <x v="0"/>
    <n v="0"/>
    <s v="NO"/>
    <n v="0"/>
    <n v="20"/>
    <s v="LEONARDO LUGO LONDOÑO"/>
    <s v="DTO 2019070003746"/>
    <d v="2019-07-25T00:00:00"/>
    <n v="157.02099999999999"/>
    <s v="INFRAESTRUCTURA"/>
    <s v="el 20 de agosto pone en conocimeinto el traslado del dictamen pericial. Se le solicitó en tiempo oportuno (3 dias) aclaración y complementación del dictamen al perito. Pendiente actividad del auxiliar designado. En lña fecha esta evacuado los alegatos, pendiente que se dicte sentencia."/>
    <d v="2020-07-31T00:00:00"/>
    <s v="2005-05"/>
    <s v="20"/>
    <s v="2020-06"/>
    <n v="1.2643119461905368"/>
    <n v="3602328828.2704492"/>
    <n v="1801164414.1352246"/>
    <d v="2025-05-26T00:00:00"/>
    <n v="4.8219178082191778"/>
    <n v="4.1522219311981093E-2"/>
    <n v="1752857838.8039148"/>
    <n v="0.29750000000000004"/>
    <s v="MEDIA"/>
    <x v="2"/>
    <n v="1752857838.8039148"/>
  </r>
  <r>
    <n v="1205"/>
    <d v="2014-05-29T00:00:00"/>
    <d v="2012-11-30T00:00:00"/>
    <s v="TRIBUNAL- SALA PRIMERA DE ORALIDAD"/>
    <s v="05001233300020130180700"/>
    <s v="2019"/>
    <x v="0"/>
    <s v="NICANOR ESPINOZA GOMEZ, MARTA LUZ QUINTERO RODRIGUEZ, FREDY DE JESUS QUINTERO, LILIANA HERRERA SALGAR, JORGE OCTAVIO HENAO PULGARIN, CLAUDIA SEPULVEDA GOMEZ, MARCO TULIO BEDOYA SERNA, JUAN DAVID OSORIO ARAQUE, LUIS ANIBAL OSORIO ARAQUE, CLAUDIA PATRICIA OSORIO, CARLOS MARIO MARTIN ATEHORTUA, LUIS ALCIDES MARIN ROJAS, LEON MARINO ACEVEDO HERNANDEZ, LAURA ESTEFANIA BOLIVAR GUERRA, DORA MARIA SERNA HERRERA, OLGA LUCIA GUERRA, EDELMIRA LAZATE MONSALVE, SANDRA MILENA ARBOLEDA GONZALEZ, MARIA DARLY PARRA DE BASTIDAS, PAULA QUINTERO RODRIGUEZ, LUIS FABIO MARIN MARIN, GUSTAVO ALONSO MARIN, JAIME BOLIVAR CASTAÑEDA, MARTHA CECILIA USUGA SANTANA, ROSA ELEN A JARAMILLO, MARLENY DEL SOCORRO GOMEZ, JOSE ISAAC CHINCHILLA, JOSE ARISTIDES LUNA DURANGO, LUIS ADOLFO MARIN GIL, ANA MILENA HINESTROZA OSORIO, JESSIKA ANDREA BOLIVAR, MARIA LUCIA BOLIVAR, CARLOS ALBEIRO VILLEGAS, MARIA LIBIA RUIZ DE SIERRA, LUZ ELENA CORREA TABORDA, AMPARO BENITEZ ARIAS, AMANDA MEJIA, MARIA MARGARITA BUSTAMANTE HENAO, CARLOS ARTURO RIVAS SUAREZ, GILMA DE JESUS ACEVEDO ALVAREZ, DARIO ALONSO PULGARIN PULGARIN, MATILDE VILLA MUÑOZ, GERMAN OVIDIO GONZALEZ OSORIO, ARNULFO ALBEIRO ESPINOZA MAZO."/>
    <s v="LUIS EDUARDO PELAEZ JARAMILLO"/>
    <n v="207.286"/>
    <x v="9"/>
    <s v="VIOLACIÓN DERECHOS COLECTIVOS"/>
    <s v="BAJO"/>
    <s v="BAJO"/>
    <s v="BAJO"/>
    <s v="BAJO"/>
    <n v="0.05"/>
    <x v="1"/>
    <n v="500000000"/>
    <n v="0"/>
    <x v="3"/>
    <n v="0"/>
    <s v="NO"/>
    <n v="0"/>
    <n v="9"/>
    <s v="LEONARDO LUGO LONDOÑO"/>
    <s v="DTO 2019070003746"/>
    <d v="2019-07-25T00:00:00"/>
    <n v="157.02099999999999"/>
    <s v="DAPARD"/>
    <s v="Lo pretendido por lo accionantes es lo siguiente: &quot;Ordenar la demandado que se halle responsable para que diseñe, ejecute y entregue la totalidad de la obra de intervención de la quebrada la Montañita, entre la calle 20 F y la &quot;1, y por medio de la carreras 76,75,74,73,72 y 71, barrio parís Bello&quot;...Por lo anterior, no hay cuantía determinable hasta el momento y no es competencia del departamento de Antioquia. Pendiente de que el despacho emita sentencia."/>
    <d v="2020-07-31T00:00:00"/>
    <s v="2014-05"/>
    <s v="9"/>
    <s v="2020-06"/>
    <n v="0.89867303567898893"/>
    <n v="449336517.83949447"/>
    <n v="0"/>
    <d v="2023-05-27T00:00:00"/>
    <n v="2.8219178082191783"/>
    <n v="4.1522219311981093E-2"/>
    <n v="0"/>
    <n v="0.05"/>
    <s v="REMOTA"/>
    <x v="1"/>
    <n v="0"/>
  </r>
  <r>
    <n v="1206"/>
    <d v="2013-10-10T00:00:00"/>
    <d v="2013-09-27T00:00:00"/>
    <s v="29 ADTIVO."/>
    <s v="05001333302920130088800"/>
    <s v="2019"/>
    <x v="0"/>
    <s v="MIRYAM DE FATIMA ARIAS MONSALVE"/>
    <s v="LUZ ELENA GALLEGO C."/>
    <n v="39.930999999999997"/>
    <x v="0"/>
    <s v="RELIQUIDACIÓN DE LA PENSIÓN"/>
    <s v="MEDIO   "/>
    <s v="MEDIO   "/>
    <s v="BAJO"/>
    <s v="MEDIO   "/>
    <n v="0.45500000000000002"/>
    <x v="2"/>
    <n v="13766874"/>
    <n v="0.28000000000000003"/>
    <x v="2"/>
    <n v="3917123"/>
    <s v="NO"/>
    <n v="0"/>
    <n v="8"/>
    <s v="LEONARDO LUGO LONDOÑO"/>
    <s v="DTO 2019070003746"/>
    <d v="2019-07-25T00:00:00"/>
    <n v="157.02099999999999"/>
    <s v="GESTION HUMANA Y DLLO ORGANIZACIONAL"/>
    <s v="En recurso de apelación en la actualidad. A despacho para sentencia desde el 17 de diciembre de 2017."/>
    <d v="2020-07-31T00:00:00"/>
    <s v="2013-10"/>
    <s v="8"/>
    <s v="2020-06"/>
    <n v="0.92136104081409098"/>
    <n v="12684261.357396448"/>
    <n v="3551593.1800710056"/>
    <d v="2021-10-08T00:00:00"/>
    <n v="1.189041095890411"/>
    <n v="4.1522219311981093E-2"/>
    <n v="3527863.6996222278"/>
    <n v="0.45500000000000002"/>
    <s v="MEDIA"/>
    <x v="0"/>
    <n v="3917123"/>
  </r>
  <r>
    <n v="1207"/>
    <d v="2014-08-29T00:00:00"/>
    <d v="2014-07-17T00:00:00"/>
    <s v="16 LABORAL"/>
    <s v="05001310501620140095300"/>
    <s v="2019"/>
    <x v="1"/>
    <s v="MARIA GLADYS TABORDA ARENAS"/>
    <s v="CLAUDIA INES LOPERA SEPULVEDA"/>
    <n v="149.595"/>
    <x v="2"/>
    <s v="PENSIÓN DE SOBREVIVIENTES"/>
    <s v="BAJO"/>
    <s v="BAJO"/>
    <s v="BAJO"/>
    <s v="BAJO"/>
    <n v="0.05"/>
    <x v="1"/>
    <n v="57987284"/>
    <n v="0"/>
    <x v="13"/>
    <n v="0"/>
    <s v="NO"/>
    <s v="NO"/>
    <n v="10"/>
    <s v="LEONARDO LUGO LONDOÑO"/>
    <s v="DTO 2019070003746"/>
    <d v="2019-07-25T00:00:00"/>
    <n v="157.02099999999999"/>
    <s v="GESTION HUMANA Y DLLO ORGANIZACIONAL"/>
    <s v="Se ha proferido sentencia de segunda instancia. No afecta al departamento; sin embargo, la sentencia del tribunal está siendo cuestionada a través del recurso extraordinario de casación, en el cual se ha hecho parte también el departamento: Se busca impedir, que se case la sentencia del tribunal."/>
    <d v="2020-07-31T00:00:00"/>
    <s v="2014-08"/>
    <s v="10"/>
    <s v="2020-06"/>
    <n v="0.89466228983021678"/>
    <n v="51879036.284475096"/>
    <n v="0"/>
    <d v="2024-08-26T00:00:00"/>
    <n v="4.0739726027397261"/>
    <n v="4.1522219311981093E-2"/>
    <n v="0"/>
    <n v="0.05"/>
    <s v="REMOTA"/>
    <x v="1"/>
    <n v="0"/>
  </r>
  <r>
    <n v="1208"/>
    <d v="2014-09-30T00:00:00"/>
    <d v="2014-09-16T00:00:00"/>
    <s v="16 ADTIVO."/>
    <s v="05001333301620140128000"/>
    <s v="2019"/>
    <x v="0"/>
    <s v="ERICA LILIANA CASTAÑEDA, JERONIMO DUQUE CASTAÑEDA, SANTIAGO DUQUE CASTAÑEDA, JENNYFER NATALIA DUQUE RAMIREZ, LUZ MARINA VARGAS DE DUQUE, ARNULFO DUQUE CASTRILLON, YURANI ANDREA DUQUE VARGAS, MONICA LORENZA DUQUE VARGAS"/>
    <s v="JOSE LUIS VIVEROS ABISAMBRA"/>
    <n v="22.591999999999999"/>
    <x v="1"/>
    <s v="FALLA EN EL SERVICIO OTRAS CAUSAS"/>
    <s v="BAJO"/>
    <s v="BAJO"/>
    <s v="BAJO"/>
    <s v="BAJO"/>
    <n v="0.05"/>
    <x v="1"/>
    <n v="920858831"/>
    <n v="0"/>
    <x v="1"/>
    <n v="0"/>
    <s v="NO"/>
    <n v="0"/>
    <n v="7"/>
    <s v="LEONARDO LUGO LONDOÑO"/>
    <s v="DTO 2019070003746"/>
    <d v="2019-07-25T00:00:00"/>
    <n v="157.02099999999999"/>
    <s v="GOBIERNO"/>
    <s v="El 13 de agosto de 2019 se aprueba liquidación de costas. Lo que significa que la sentencia de priemra quedó en firme, pendiente auto de archivo."/>
    <d v="2020-07-31T00:00:00"/>
    <s v="2014-09"/>
    <s v="7"/>
    <s v="2020-06"/>
    <n v="0.89344853772170874"/>
    <n v="822739976.00507212"/>
    <n v="0"/>
    <d v="2021-09-28T00:00:00"/>
    <n v="1.1616438356164382"/>
    <n v="4.1522219311981093E-2"/>
    <n v="0"/>
    <n v="0.05"/>
    <s v="REMOTA"/>
    <x v="1"/>
    <n v="0"/>
  </r>
  <r>
    <n v="1209"/>
    <d v="2014-05-02T00:00:00"/>
    <d v="2014-03-21T00:00:00"/>
    <s v="12 ADTIVO"/>
    <s v="05001333301220140039600"/>
    <s v="2019"/>
    <x v="0"/>
    <s v="DIANA MARÍA AVENDAÑO PINEDA, quienactua en nombre propio y representa a: (JUAN CAMILO, LAURA CAAMILA, BAIHOLET ZULEY CARDONA AVENDAÑO); MAGDALENA ORTIZ RODRIGUEZ, ARCADIO DE JESUS CARDONA CAÑAN, NATALIA CARDONA ORTIZ, YONATAN ARLEY CARDONA ORTIZ Y ROBINSON DE JESUS CARDONA ORTIZ."/>
    <s v="JOSE LUIS VIVEROS ABISAMBRA"/>
    <n v="22.591999999999999"/>
    <x v="1"/>
    <s v="FALLA EN EL SERVICIO OTRAS CAUSAS"/>
    <s v="BAJO"/>
    <s v="BAJO"/>
    <s v="BAJO"/>
    <s v="BAJO"/>
    <n v="0.05"/>
    <x v="1"/>
    <n v="940429579"/>
    <n v="0"/>
    <x v="1"/>
    <n v="0"/>
    <s v="NO"/>
    <n v="0"/>
    <n v="7"/>
    <s v="LEONARDO LUGO LONDOÑO"/>
    <s v="DTO 2019070003746"/>
    <d v="2019-07-25T00:00:00"/>
    <n v="157.02099999999999"/>
    <s v="GOBIERNO"/>
    <s v="El 28 de agosto pasó a despacho del magistrado para que este emita sentencia de segunda."/>
    <d v="2020-07-31T00:00:00"/>
    <s v="2014-05"/>
    <s v="7"/>
    <s v="2020-06"/>
    <n v="0.89867303567898893"/>
    <n v="845138704.60224354"/>
    <n v="0"/>
    <d v="2021-04-30T00:00:00"/>
    <n v="0.74794520547945209"/>
    <n v="4.1522219311981093E-2"/>
    <n v="0"/>
    <n v="0.05"/>
    <s v="REMOTA"/>
    <x v="1"/>
    <n v="0"/>
  </r>
  <r>
    <n v="1210"/>
    <d v="2014-10-09T00:00:00"/>
    <d v="2014-09-25T00:00:00"/>
    <s v="T.A.A SALA SEGUNDA ORALIDAD"/>
    <s v="05001233300020140175200"/>
    <s v="2019"/>
    <x v="0"/>
    <s v="AXA COLPATRIA SEGUROS S. A. "/>
    <s v="JULIO CESAR YEPES RESTREPO"/>
    <n v="44.01"/>
    <x v="3"/>
    <s v="OTRAS"/>
    <s v="BAJO"/>
    <s v="BAJO"/>
    <s v="BAJO"/>
    <s v="BAJO"/>
    <n v="0.05"/>
    <x v="1"/>
    <n v="230816748"/>
    <n v="0"/>
    <x v="1"/>
    <n v="0"/>
    <s v="NO"/>
    <n v="0"/>
    <n v="8"/>
    <s v="LEONARDO LUGO LONDOÑO"/>
    <s v="DTO 2019070003746"/>
    <d v="2019-07-25T00:00:00"/>
    <n v="157.02099999999999"/>
    <s v="HACIENDA"/>
    <s v="El 30 de julio de 2020 el tribunal informa: DE CONFORMIDAD CON LOS ACUERDOS PCSJA20-11517, PCSJA20-11521, PCSJA20-11526, PCSJA20-11532, PCSJA20-11546, PCSJA20-11549, PCSJA20-11556 Y PCSJA20-11567 A PARTIR DEL 16 DE MARZO DE 2020 Y HASTA EL 30 DE JUNIO DE 2020 SE SUSPENDIERON LOS TÉRMINOS JUDICIALES, SE ESTABLECIERON ALGUNAS EXCEPCIONES Y SE ADOPTARON OTRAS MEDIDAS POR MOTIVOS DE SALUBRIDAD PÚBLICA Y FUERZA MAYOR."/>
    <d v="2020-07-31T00:00:00"/>
    <s v="2014-10"/>
    <s v="8"/>
    <s v="2020-06"/>
    <n v="0.89197861147966029"/>
    <n v="205883602.38729066"/>
    <n v="0"/>
    <d v="2022-10-07T00:00:00"/>
    <n v="2.1863013698630138"/>
    <n v="4.1522219311981093E-2"/>
    <n v="0"/>
    <n v="0.05"/>
    <s v="REMOTA"/>
    <x v="1"/>
    <n v="0"/>
  </r>
  <r>
    <n v="1211"/>
    <d v="2015-01-16T00:00:00"/>
    <d v="2014-11-01T00:00:00"/>
    <s v="01-ESPECIAL-TIERRAS"/>
    <s v="05001310501420140148500"/>
    <s v="2019"/>
    <x v="3"/>
    <s v="ALVARO AUGUSTO RESTREPO RESTREPO"/>
    <s v="EDITH JULIETH ALVAREZ SUAZA"/>
    <n v="113.465"/>
    <x v="2"/>
    <s v="OTRAS"/>
    <s v="BAJO"/>
    <s v="BAJO"/>
    <s v="BAJO"/>
    <s v="BAJO"/>
    <n v="0.05"/>
    <x v="1"/>
    <n v="0"/>
    <n v="0"/>
    <x v="1"/>
    <n v="0"/>
    <s v="NO"/>
    <n v="0"/>
    <n v="6"/>
    <s v="LEONARDO LUGO LONDOÑO"/>
    <s v="DTO 2019070003746"/>
    <d v="2019-07-25T00:00:00"/>
    <n v="157.02099999999999"/>
    <s v="MINAS"/>
    <s v="El departamento esta pendiente de nueva inscripción de titulo que reconoczca judicialmente la propiedad. La sentencia no afectó al ente territorial."/>
    <d v="2020-07-31T00:00:00"/>
    <s v="2015-01"/>
    <s v="6"/>
    <s v="2020-06"/>
    <n v="0.88274698887786718"/>
    <n v="0"/>
    <n v="0"/>
    <d v="2021-01-14T00:00:00"/>
    <n v="0.45753424657534247"/>
    <n v="4.1522219311981093E-2"/>
    <n v="0"/>
    <n v="0.05"/>
    <s v="REMOTA"/>
    <x v="1"/>
    <n v="0"/>
  </r>
  <r>
    <n v="1212"/>
    <d v="2014-07-10T00:00:00"/>
    <d v="2014-06-05T00:00:00"/>
    <s v="28 ADTIVO."/>
    <s v="05001333302820140077400"/>
    <s v="2019"/>
    <x v="0"/>
    <s v="GLORIA ELCY FLOREZ MARTINEZ"/>
    <s v="NELSON ADRIAN TORO QUINTERO"/>
    <n v="152.93899999999999"/>
    <x v="0"/>
    <s v="RELIQUIDACIÓN DE LA PENSIÓN"/>
    <s v="BAJO"/>
    <s v="BAJO"/>
    <s v="BAJO"/>
    <s v="BAJO"/>
    <n v="0.05"/>
    <x v="1"/>
    <n v="24282436"/>
    <n v="0"/>
    <x v="2"/>
    <n v="0"/>
    <s v="NO"/>
    <n v="0"/>
    <n v="7"/>
    <s v="LEONARDO LUGO LONDOÑO"/>
    <s v="DTO 2019070003746"/>
    <d v="2019-07-25T00:00:00"/>
    <n v="157.02099999999999"/>
    <s v="GESTION HUMANA Y DLLO ORGANIZACIONAL"/>
    <s v="Se admite recurso de aplelación propuesto por la parte demandante. Se encuentra a despacho para sentencia de segunda instancia. La primera fue favorable al departamento, quien fue llamada en garantía."/>
    <d v="2020-07-31T00:00:00"/>
    <s v="2014-07"/>
    <s v="7"/>
    <s v="2020-06"/>
    <n v="0.89647995697306138"/>
    <n v="21768717.180481117"/>
    <n v="0"/>
    <d v="2021-07-08T00:00:00"/>
    <n v="0.93698630136986305"/>
    <n v="4.1522219311981093E-2"/>
    <n v="0"/>
    <n v="0.05"/>
    <s v="REMOTA"/>
    <x v="1"/>
    <n v="0"/>
  </r>
  <r>
    <n v="1213"/>
    <d v="2008-06-12T00:00:00"/>
    <d v="2008-05-06T00:00:00"/>
    <s v="T.A.A.-ESCRITURAL"/>
    <s v="05001233100020080063800"/>
    <s v="2019"/>
    <x v="0"/>
    <s v="FABIAN ALBERTO RIOS CUERVO Y OTROS"/>
    <s v="JAVIER LEONIDAS VILLEGAS POSADA"/>
    <n v="20.943999999999999"/>
    <x v="1"/>
    <s v="FALLA EN EL SERVICIO OTRAS CAUSAS"/>
    <s v="BAJO"/>
    <s v="BAJO"/>
    <s v="BAJO"/>
    <s v="BAJO"/>
    <n v="0.05"/>
    <x v="1"/>
    <n v="369200000"/>
    <n v="0"/>
    <x v="1"/>
    <n v="0"/>
    <s v="NO"/>
    <n v="0"/>
    <n v="13"/>
    <s v="LEONARDO LUGO LONDOÑO"/>
    <s v="DTO 2019070003746"/>
    <d v="2019-07-25T00:00:00"/>
    <n v="157.02099999999999"/>
    <s v="INFRAESTRUCTURA"/>
    <s v="Sentencia de primera favorable. Desde noviembre de 2013,SE CONCEDIÓ EL RECURSO DE APELACIÓN ANTE EL CONSEJO DE ESTADO."/>
    <d v="2020-07-31T00:00:00"/>
    <s v="2008-06"/>
    <s v="13"/>
    <s v="2020-06"/>
    <n v="1.0660586811224102"/>
    <n v="393588865.07039386"/>
    <n v="0"/>
    <d v="2021-06-09T00:00:00"/>
    <n v="0.8575342465753425"/>
    <n v="4.1522219311981093E-2"/>
    <n v="0"/>
    <n v="0.05"/>
    <s v="REMOTA"/>
    <x v="1"/>
    <n v="0"/>
  </r>
  <r>
    <n v="1214"/>
    <d v="2010-03-19T00:00:00"/>
    <d v="2010-02-08T00:00:00"/>
    <s v="02 ADMINISTRATVO-SAN GIL-SANTANDER"/>
    <s v="68679333300220100014100"/>
    <s v="2019"/>
    <x v="0"/>
    <s v="YEIMI SOTO VALLEJO Y HEBERT GUSTAVO ALVARADO CASTAÑEDA"/>
    <s v="MAURICIO CASTILLO"/>
    <n v="120.85899999999999"/>
    <x v="1"/>
    <s v="ACCIDENTE DE TRANSITO"/>
    <s v="BAJO"/>
    <s v="BAJO"/>
    <s v="BAJO"/>
    <s v="BAJO"/>
    <n v="0.05"/>
    <x v="1"/>
    <n v="300000000"/>
    <n v="0"/>
    <x v="1"/>
    <n v="0"/>
    <s v="NO"/>
    <n v="0"/>
    <n v="11"/>
    <s v="LEONARDO LUGO LONDOÑO"/>
    <s v="DTO 2019070003746"/>
    <d v="2019-07-25T00:00:00"/>
    <n v="157.02099999999999"/>
    <s v="INFRAESTRUCTURA"/>
    <s v="Dentro de la oportunidad procesal el demandante presenta recurso de apelación ante el T. A de Santander. Sentencia favorable al departamento de Antioquia."/>
    <d v="2020-07-31T00:00:00"/>
    <s v="2010-03"/>
    <s v="11"/>
    <s v="2020-06"/>
    <n v="1.0111502213780335"/>
    <n v="303345066.41341001"/>
    <n v="0"/>
    <d v="2021-03-16T00:00:00"/>
    <n v="0.62465753424657533"/>
    <n v="4.1522219311981093E-2"/>
    <n v="0"/>
    <n v="0.05"/>
    <s v="REMOTA"/>
    <x v="1"/>
    <n v="0"/>
  </r>
  <r>
    <n v="1215"/>
    <d v="2011-01-11T00:00:00"/>
    <d v="2010-08-19T00:00:00"/>
    <s v="T.A.A."/>
    <s v="05001233100020100168100"/>
    <s v="2019"/>
    <x v="0"/>
    <s v="ORLANDO DURANGO DAVID Y OTROS"/>
    <s v="JAVIER LEONIDAS VILLEGAS POSADA"/>
    <n v="20.943999999999999"/>
    <x v="1"/>
    <s v="ACCIDENTE DE TRANSITO"/>
    <s v="BAJO"/>
    <s v="BAJO"/>
    <s v="BAJO"/>
    <s v="BAJO"/>
    <n v="0.05"/>
    <x v="1"/>
    <n v="530000000"/>
    <n v="0"/>
    <x v="4"/>
    <n v="0"/>
    <s v="NO"/>
    <n v="0"/>
    <n v="10"/>
    <s v="LEONARDO LUGO LONDOÑO"/>
    <s v="DTO 2019070003746"/>
    <d v="2019-07-25T00:00:00"/>
    <n v="157.02099999999999"/>
    <s v="INFRAESTRUCTURA"/>
    <s v="EL ABOGADO NICOLAS ALBEIRO RIOS CORREA PRESENTA PODER CONFERIDO A EL POR EL MUNICIPIO DE CAÑASGORDAS ANTIOQUIA . ANEXA SOPORTES. CORREO RECIBIDO EL 24-07-20 A LAS 4 55 PM."/>
    <d v="2020-07-31T00:00:00"/>
    <s v="2011-01"/>
    <s v="10"/>
    <s v="2020-06"/>
    <n v="0.98848762692606773"/>
    <n v="523898442.27081591"/>
    <n v="0"/>
    <d v="2021-01-08T00:00:00"/>
    <n v="0.44109589041095892"/>
    <n v="4.1522219311981093E-2"/>
    <n v="0"/>
    <n v="0.05"/>
    <s v="REMOTA"/>
    <x v="1"/>
    <n v="0"/>
  </r>
  <r>
    <n v="1216"/>
    <d v="2015-03-02T00:00:00"/>
    <d v="2014-09-04T00:00:00"/>
    <s v="20 ADTIVO."/>
    <s v="05001233300020150029800"/>
    <s v="2019"/>
    <x v="0"/>
    <s v="GLORIA ESMERALDA USUGA ROJO"/>
    <s v="LUZ MARINA LOPEZ PEÑA"/>
    <n v="35.53"/>
    <x v="2"/>
    <s v="RELIQUIDACIÓN DE LA PENSIÓN"/>
    <s v="BAJO"/>
    <s v="BAJO"/>
    <s v="BAJO"/>
    <s v="BAJO"/>
    <n v="0.05"/>
    <x v="1"/>
    <n v="95808102"/>
    <n v="0"/>
    <x v="1"/>
    <n v="0"/>
    <s v="NO"/>
    <n v="0"/>
    <n v="7"/>
    <s v="LEONARDO LUGO LONDOÑO"/>
    <s v="DTO 2019070003746"/>
    <d v="2019-07-25T00:00:00"/>
    <n v="157.02099999999999"/>
    <s v="EDUCACION"/>
    <s v="Se dicta sentencia de primera instancia. Favorable. En el consejo de estado-Apelación."/>
    <d v="2020-07-31T00:00:00"/>
    <s v="2015-03"/>
    <s v="7"/>
    <s v="2020-06"/>
    <n v="0.86763134510283468"/>
    <n v="83126112.410009593"/>
    <n v="0"/>
    <d v="2022-02-28T00:00:00"/>
    <n v="1.5808219178082192"/>
    <n v="4.1522219311981093E-2"/>
    <n v="0"/>
    <n v="0.05"/>
    <s v="REMOTA"/>
    <x v="1"/>
    <n v="0"/>
  </r>
  <r>
    <n v="1217"/>
    <d v="2015-02-17T00:00:00"/>
    <d v="2014-11-04T00:00:00"/>
    <s v="3 ADTIVO."/>
    <s v="05001333300320140025400"/>
    <s v="2019"/>
    <x v="0"/>
    <s v="GLADIS ENEIDA VALENCIA VALENCIA"/>
    <s v="DIANA CAROLINA ALZATE QUINTERO"/>
    <n v="165.81899999999999"/>
    <x v="2"/>
    <s v="PRIMA DE SERVICIOS"/>
    <s v="BAJO"/>
    <s v="BAJO"/>
    <s v="BAJO"/>
    <s v="BAJO"/>
    <n v="0.05"/>
    <x v="1"/>
    <n v="7644623"/>
    <n v="0"/>
    <x v="12"/>
    <n v="0"/>
    <s v="NO"/>
    <n v="0"/>
    <n v="7"/>
    <s v="LEONARDO LUGO LONDOÑO"/>
    <s v="DTO 2019070003746"/>
    <d v="2019-07-25T00:00:00"/>
    <n v="157.02099999999999"/>
    <s v="EDUCACION"/>
    <s v="En segunda instancia, se confirma el fallo proferido en primera. Favorable al departamento de Antioquia. Pendiente el cobro de costas a favor del departameto de Antioquia."/>
    <d v="2020-07-31T00:00:00"/>
    <s v="2015-02"/>
    <s v="7"/>
    <s v="2020-06"/>
    <n v="0.87271419777299997"/>
    <n v="6671571.0287220245"/>
    <n v="0"/>
    <d v="2022-02-15T00:00:00"/>
    <n v="1.5452054794520549"/>
    <n v="4.1522219311981093E-2"/>
    <n v="0"/>
    <n v="0.05"/>
    <s v="REMOTA"/>
    <x v="1"/>
    <n v="0"/>
  </r>
  <r>
    <n v="1218"/>
    <d v="2014-11-12T00:00:00"/>
    <d v="2014-06-18T00:00:00"/>
    <s v="001-ESPECIAL-CAUCASIA"/>
    <s v="05154312100120140009000"/>
    <s v="2019"/>
    <x v="3"/>
    <s v="DIMENSION EMPRESA COOPERATIVA"/>
    <s v="EDITH YULIETH ALVAREZ SUAZA"/>
    <n v="113.465"/>
    <x v="2"/>
    <s v="OTRAS"/>
    <s v="BAJO"/>
    <s v="BAJO"/>
    <s v="BAJO"/>
    <s v="BAJO"/>
    <n v="0.05"/>
    <x v="1"/>
    <n v="0"/>
    <n v="0"/>
    <x v="3"/>
    <n v="0"/>
    <s v="NO"/>
    <n v="0"/>
    <n v="7"/>
    <s v="LEONARDO LUGO LONDOÑO"/>
    <s v="DTO 2019070003746"/>
    <d v="2019-07-25T00:00:00"/>
    <n v="157.02099999999999"/>
    <s v="MINAS"/>
    <s v="Por pasiva, se vincula al Departamento, pero en defensa del título minero otorgado sobre el predio en disputa."/>
    <d v="2020-07-31T00:00:00"/>
    <s v="2014-11"/>
    <s v="7"/>
    <s v="2020-06"/>
    <n v="0.89080453966281536"/>
    <n v="0"/>
    <n v="0"/>
    <d v="2021-11-10T00:00:00"/>
    <n v="1.2794520547945205"/>
    <n v="4.1522219311981093E-2"/>
    <n v="0"/>
    <n v="0.05"/>
    <s v="REMOTA"/>
    <x v="1"/>
    <n v="0"/>
  </r>
  <r>
    <n v="1219"/>
    <d v="2015-02-13T00:00:00"/>
    <d v="2014-12-15T00:00:00"/>
    <s v="001-ESPECIAL-CAUCASIA"/>
    <s v="05145312100120140010300"/>
    <s v="2019"/>
    <x v="3"/>
    <s v="OLIVA INÉS GALLEGO TORO"/>
    <s v="EDITH YULIETH ALVAREZ SUAZA"/>
    <n v="113.465"/>
    <x v="2"/>
    <s v="OTRAS"/>
    <s v="BAJO"/>
    <s v="BAJO"/>
    <s v="BAJO"/>
    <s v="BAJO"/>
    <n v="0.05"/>
    <x v="1"/>
    <n v="0"/>
    <n v="0"/>
    <x v="1"/>
    <n v="0"/>
    <s v="NO"/>
    <n v="0"/>
    <n v="7"/>
    <s v="LEONARDO LUGO LONDOÑO"/>
    <s v="DTO 2019070003746"/>
    <d v="2019-07-25T00:00:00"/>
    <n v="157.02099999999999"/>
    <s v="MINAS"/>
    <s v="Por pasiva, se vincula al Departamento, pero en defensa del título minero ottorgado sobre el predio en disputa."/>
    <d v="2020-07-31T00:00:00"/>
    <s v="2015-02"/>
    <s v="7"/>
    <s v="2020-06"/>
    <n v="0.87271419777299997"/>
    <n v="0"/>
    <n v="0"/>
    <d v="2022-02-11T00:00:00"/>
    <n v="1.5342465753424657"/>
    <n v="4.1522219311981093E-2"/>
    <n v="0"/>
    <n v="0.05"/>
    <s v="REMOTA"/>
    <x v="1"/>
    <n v="0"/>
  </r>
  <r>
    <n v="1220"/>
    <d v="2015-03-18T00:00:00"/>
    <d v="2014-11-24T00:00:00"/>
    <s v="001 ESPECIAL- RESTITUCION-CAUCASIA"/>
    <s v="05154312100120150001000"/>
    <s v="2019"/>
    <x v="3"/>
    <s v="JESUS ASDRUBAL MONSALVE PUERTA, ROCIO DEL SOCORRO MONSALVE PUERTA, FAVIO ENRIQUE MONSALVE PUERTA, MARIA VIRGELINA MONSALVE PUERTA, OSCAR LABERO MONSALVE PUERTA."/>
    <s v="EDITH YULIETH ALVAREZ SUAZA"/>
    <n v="113.46299999999999"/>
    <x v="2"/>
    <s v="OTRAS"/>
    <s v="BAJO"/>
    <s v="BAJO"/>
    <s v="BAJO"/>
    <s v="BAJO"/>
    <n v="0.05"/>
    <x v="1"/>
    <n v="0"/>
    <n v="0"/>
    <x v="1"/>
    <n v="0"/>
    <s v="NO"/>
    <n v="0"/>
    <n v="7"/>
    <s v="LEONARDO LUGO LONDOÑO"/>
    <s v="DTO 2019070003746"/>
    <d v="2019-07-25T00:00:00"/>
    <n v="157.02099999999999"/>
    <s v="MINAS"/>
    <s v="ESPECIAL DE RESTITUCION DE TIERRAS- EL PREDIO Y EL TITULO MINERO, NO PERTENECEN AL DEPARTAMENTO DE ANTIOQUIA."/>
    <d v="2020-07-31T00:00:00"/>
    <s v="2015-03"/>
    <s v="7"/>
    <s v="2020-06"/>
    <n v="0.86763134510283468"/>
    <n v="0"/>
    <n v="0"/>
    <d v="2022-03-16T00:00:00"/>
    <n v="1.6246575342465754"/>
    <n v="4.1522219311981093E-2"/>
    <n v="0"/>
    <n v="0.05"/>
    <s v="REMOTA"/>
    <x v="1"/>
    <n v="0"/>
  </r>
  <r>
    <n v="1221"/>
    <d v="2015-03-18T00:00:00"/>
    <d v="2014-11-25T00:00:00"/>
    <s v="001 ESPECIAL- RESTITUCION-CAUCASI"/>
    <s v="05154312100120150001100"/>
    <s v="2019"/>
    <x v="3"/>
    <s v="NORBERTO DE JESUS CARVAJAL GIRALDO, AMPARO DE JESUS CARVAJAL GIRALDO, CONSUELO DE JESUS CARVAJAL GIRALDO, LUZ MARINA CARVAJAL GIRALDO, MARTHA CECILIA, ALBA MERY y GILDARDO ANTONIO CARVAJAL GIRALDO, Y ANA GIRALDO DE CARVAJAL."/>
    <s v="EDITH YULIETH ALVAREZ SUAZA"/>
    <n v="113.46299999999999"/>
    <x v="2"/>
    <s v="OTRAS"/>
    <s v="BAJO"/>
    <s v="BAJO"/>
    <s v="BAJO"/>
    <s v="BAJO"/>
    <n v="0.05"/>
    <x v="1"/>
    <n v="0"/>
    <n v="0"/>
    <x v="1"/>
    <n v="0"/>
    <s v="NO"/>
    <n v="0"/>
    <n v="7"/>
    <s v="LEONARDO LUGO LONDOÑO"/>
    <s v="DTO 2019070003746"/>
    <d v="2019-07-25T00:00:00"/>
    <n v="157.02099999999999"/>
    <s v="MINAS"/>
    <s v="ESPECIAL DE RESTITUCION DE TIERRAS- EL PREDIO Y EL TITULO MINERO, NO PERTENECEN AL DEPARTAMENTO DE ANTIOQUIA. Este juzgado fue trasladado a Apartadó. Ver providencias."/>
    <d v="2020-07-31T00:00:00"/>
    <s v="2015-03"/>
    <s v="7"/>
    <s v="2020-06"/>
    <n v="0.86763134510283468"/>
    <n v="0"/>
    <n v="0"/>
    <d v="2022-03-16T00:00:00"/>
    <n v="1.6246575342465754"/>
    <n v="4.1522219311981093E-2"/>
    <n v="0"/>
    <n v="0.05"/>
    <s v="REMOTA"/>
    <x v="1"/>
    <n v="0"/>
  </r>
  <r>
    <n v="1222"/>
    <d v="2015-02-11T00:00:00"/>
    <d v="2014-11-12T00:00:00"/>
    <s v="20 ADMINITRATIVO"/>
    <s v="05001333302020140133600"/>
    <s v="2019"/>
    <x v="0"/>
    <s v="MARGARITA MARIA RESTREPO CANO"/>
    <s v="GLORIA PATRICIA MOLINA ZAPATA"/>
    <n v="94.096000000000004"/>
    <x v="2"/>
    <s v="RELIQUIDACIÓN DE LA PENSIÓN"/>
    <s v="BAJO"/>
    <s v="BAJO"/>
    <s v="BAJO"/>
    <s v="BAJO"/>
    <n v="0.05"/>
    <x v="1"/>
    <n v="6146364"/>
    <n v="0"/>
    <x v="2"/>
    <n v="0"/>
    <s v="NO"/>
    <n v="0"/>
    <n v="7"/>
    <s v="LEONARDO LUGO LONDOÑO"/>
    <s v="DTO 2019070003746"/>
    <d v="2019-07-25T00:00:00"/>
    <n v="157.02099999999999"/>
    <s v="EDUCACION"/>
    <s v="Desde el 26 de septimebre de 2017 a despacho para sentencia de segunda instancia."/>
    <d v="2020-07-31T00:00:00"/>
    <s v="2015-02"/>
    <s v="7"/>
    <s v="2020-06"/>
    <n v="0.87271419777299997"/>
    <n v="5364019.1274808468"/>
    <n v="0"/>
    <d v="2022-02-09T00:00:00"/>
    <n v="1.5287671232876712"/>
    <n v="4.1522219311981093E-2"/>
    <n v="0"/>
    <n v="0.05"/>
    <s v="REMOTA"/>
    <x v="1"/>
    <n v="0"/>
  </r>
  <r>
    <n v="1223"/>
    <d v="2014-10-24T00:00:00"/>
    <d v="2014-01-28T00:00:00"/>
    <s v="09 ADTIVO"/>
    <s v="05001333300920140008500"/>
    <s v="2019"/>
    <x v="0"/>
    <s v="SODINSA S. A. "/>
    <s v="SANTIAGO ANDRES CARDEÑO RESTREPO"/>
    <n v="165.721"/>
    <x v="2"/>
    <s v="OTRAS"/>
    <s v="BAJO"/>
    <s v="BAJO"/>
    <s v="BAJO"/>
    <s v="BAJO"/>
    <n v="0.05"/>
    <x v="1"/>
    <n v="33179631"/>
    <n v="0"/>
    <x v="1"/>
    <n v="0"/>
    <s v="NO"/>
    <n v="0"/>
    <n v="7"/>
    <s v="LEONARDO LUGO LONDOÑO"/>
    <s v="DTO 2019070003746"/>
    <d v="2019-07-25T00:00:00"/>
    <n v="157.02099999999999"/>
    <s v="EDUCACION"/>
    <s v="Sentencia de primera instancia favorable al departamento. En recurso de apelación pr parte de VIVA."/>
    <d v="2020-07-31T00:00:00"/>
    <s v="2014-10"/>
    <s v="7"/>
    <s v="2020-06"/>
    <n v="0.89197861147966029"/>
    <n v="29595521.188787494"/>
    <n v="0"/>
    <d v="2021-10-22T00:00:00"/>
    <n v="1.2273972602739727"/>
    <n v="4.1522219311981093E-2"/>
    <n v="0"/>
    <n v="0.05"/>
    <s v="REMOTA"/>
    <x v="1"/>
    <n v="0"/>
  </r>
  <r>
    <n v="1224"/>
    <d v="2015-07-17T00:00:00"/>
    <d v="2014-11-21T00:00:00"/>
    <s v="13 ADTIVO."/>
    <s v="05001333301320140034200"/>
    <s v="2019"/>
    <x v="0"/>
    <s v="MARIA LIBIA QUINTERO FRANCO"/>
    <s v="DIANA CAROLINA ALZATE QUINTERO"/>
    <n v="165.81899999999999"/>
    <x v="2"/>
    <s v="PRIMA DE SERVICIOS"/>
    <s v="BAJO"/>
    <s v="BAJO"/>
    <s v="BAJO"/>
    <s v="BAJO"/>
    <n v="0.05"/>
    <x v="1"/>
    <n v="7244623"/>
    <n v="0"/>
    <x v="2"/>
    <n v="0"/>
    <s v="NO"/>
    <n v="0"/>
    <n v="7"/>
    <s v="LEONARDO LUGO LONDOÑO"/>
    <s v="DTO 2019070003746"/>
    <d v="2019-07-25T00:00:00"/>
    <n v="157.02099999999999"/>
    <s v="EDUCACION"/>
    <s v="Este proceso fue desisitido en segunda. Pendiente liquidación de costas y auto de archivo."/>
    <d v="2020-07-31T00:00:00"/>
    <s v="2015-07"/>
    <s v="7"/>
    <s v="2020-06"/>
    <n v="0.85823957329672562"/>
    <n v="6217622.1522156447"/>
    <n v="0"/>
    <d v="2022-07-15T00:00:00"/>
    <n v="1.9561643835616438"/>
    <n v="4.1522219311981093E-2"/>
    <n v="0"/>
    <n v="0.05"/>
    <s v="REMOTA"/>
    <x v="1"/>
    <n v="0"/>
  </r>
  <r>
    <n v="1225"/>
    <d v="2014-05-08T00:00:00"/>
    <d v="2014-02-23T00:00:00"/>
    <s v="05 ADTIVO."/>
    <s v="05001333300520140035200"/>
    <s v="2019"/>
    <x v="0"/>
    <s v="BERTHA INES MORENO POSADA"/>
    <s v="ANGELICA ROCIO CABEZAS HENAO"/>
    <n v="197.791"/>
    <x v="0"/>
    <s v="RELIQUIDACIÓN DE LA PENSIÓN"/>
    <s v="BAJO"/>
    <s v="BAJO"/>
    <s v="BAJO"/>
    <s v="BAJO"/>
    <n v="0.05"/>
    <x v="1"/>
    <n v="7411549"/>
    <n v="0"/>
    <x v="1"/>
    <n v="0"/>
    <s v="NO"/>
    <n v="0"/>
    <n v="7"/>
    <s v="LEONARDO LUGO LONDOÑO"/>
    <s v="DTO 2019070003746"/>
    <d v="2019-07-25T00:00:00"/>
    <n v="157.02099999999999"/>
    <s v="EDUCACION"/>
    <s v="desde el el 21 de febrero de 2019 se encuantra a despacho para sentencia de segunda."/>
    <d v="2020-07-31T00:00:00"/>
    <s v="2014-05"/>
    <s v="7"/>
    <s v="2020-06"/>
    <n v="0.89867303567898893"/>
    <n v="6660559.2389135752"/>
    <n v="0"/>
    <d v="2021-05-06T00:00:00"/>
    <n v="0.76438356164383559"/>
    <n v="4.1522219311981093E-2"/>
    <n v="0"/>
    <n v="0.05"/>
    <s v="REMOTA"/>
    <x v="1"/>
    <n v="0"/>
  </r>
  <r>
    <n v="1226"/>
    <d v="2015-09-09T00:00:00"/>
    <d v="2015-10-13T00:00:00"/>
    <s v="30 ADTIVO."/>
    <s v="05001333303020150081600"/>
    <s v="2019"/>
    <x v="0"/>
    <s v="MARIA DEYANIRA URREA DE ZAPATA"/>
    <s v="JAIRO IVAN LIZARAZO"/>
    <n v="41.146000000000001"/>
    <x v="0"/>
    <s v="RELIQUIDACIÓN DE LA PENSIÓN"/>
    <s v="BAJO"/>
    <s v="BAJO"/>
    <s v="BAJO"/>
    <s v="BAJO"/>
    <n v="0.05"/>
    <x v="1"/>
    <n v="13707744"/>
    <n v="0"/>
    <x v="2"/>
    <n v="0"/>
    <s v="NO"/>
    <n v="0"/>
    <n v="6"/>
    <s v="LEONARDO LUGO LONDOÑO"/>
    <s v="DTO 2019070003746"/>
    <d v="2019-07-25T00:00:00"/>
    <n v="157.02099999999999"/>
    <s v="EDUCACION"/>
    <s v="Desde el 06 de julio de 2017, a despacho para fallo de segunda instancia."/>
    <d v="2020-07-31T00:00:00"/>
    <s v="2015-09"/>
    <s v="6"/>
    <s v="2020-06"/>
    <n v="0.84807105563784013"/>
    <n v="11625140.92449327"/>
    <n v="0"/>
    <d v="2021-09-07T00:00:00"/>
    <n v="1.1041095890410959"/>
    <n v="4.1522219311981093E-2"/>
    <n v="0"/>
    <n v="0.05"/>
    <s v="REMOTA"/>
    <x v="1"/>
    <n v="0"/>
  </r>
  <r>
    <n v="1227"/>
    <d v="2015-08-13T00:00:00"/>
    <d v="2015-07-31T00:00:00"/>
    <s v="03 ADTIVO"/>
    <s v="05001333300320150092100"/>
    <s v="2019"/>
    <x v="0"/>
    <s v="SARA MARIA IBARRA, LUZ ENITH RODRIGUEZ IBARRA, JADY LLARLANY HOYOS IBARRA, DANOVIVIS ARBEY HOYOS IBARRA, YAIR SNEIDER HOYOS IBARRA"/>
    <s v="JOSE LUIS VIVEROS ABISAMBRA"/>
    <n v="22592"/>
    <x v="1"/>
    <s v="OTRAS"/>
    <s v="BAJO"/>
    <s v="BAJO"/>
    <s v="BAJO"/>
    <s v="BAJO"/>
    <n v="0.05"/>
    <x v="1"/>
    <n v="512815149"/>
    <n v="0"/>
    <x v="1"/>
    <n v="0"/>
    <s v="NO"/>
    <n v="0"/>
    <n v="7"/>
    <s v="LEONARDO LUGO LONDOÑO"/>
    <s v="DTO 2019070003746"/>
    <d v="2019-07-25T00:00:00"/>
    <n v="157.02099999999999"/>
    <s v="GOBIERNO"/>
    <s v="El 24 de octubre mediante auto interlocutorio se concede el recurso de apelación propuesto contra la sentencia. Se envía el expediente hacia la secretaría de la corporación T. A. A. para lo de su competencia.(octubre 29-2019)."/>
    <d v="2020-07-31T00:00:00"/>
    <s v="2015-08"/>
    <s v="7"/>
    <s v="2020-06"/>
    <n v="0.85413954863106623"/>
    <n v="438015699.89803296"/>
    <n v="0"/>
    <d v="2022-08-11T00:00:00"/>
    <n v="2.0301369863013701"/>
    <n v="4.1522219311981093E-2"/>
    <n v="0"/>
    <n v="0.05"/>
    <s v="REMOTA"/>
    <x v="1"/>
    <n v="0"/>
  </r>
  <r>
    <n v="1228"/>
    <d v="2013-04-01T00:00:00"/>
    <d v="2013-02-10T00:00:00"/>
    <s v="07 ADTIVO"/>
    <s v="05001333300720130015100"/>
    <s v="2019"/>
    <x v="0"/>
    <s v="GIL LAUREANO GOMEZ LOPEZ, ANGEL ESTEBAN GOMEZ QUINTERO, HOAN ESTEBAN GOMEZ QUINTERO, RICHARD JAVIER GOMEZ SANTIAGO, OSCAR YESITD GOMEZ QUINTERO, JIMMY ALÑEJANDRO GOMEZ QUINTERO, JHONATAN DAVID GOMEZ QUINTERO, HUGO LEOVAN GOMEZ CARLOSAMA, OLGA DORIS LOPEZ DE GOMEZ"/>
    <s v="WALTER RAUL MEJIA CARDONA"/>
    <n v="90.025000000000006"/>
    <x v="2"/>
    <s v="OTRAS"/>
    <s v="BAJO"/>
    <s v="BAJO"/>
    <s v="BAJO"/>
    <s v="BAJO"/>
    <n v="0.05"/>
    <x v="1"/>
    <n v="1549202848"/>
    <n v="0"/>
    <x v="3"/>
    <n v="0"/>
    <s v="NO"/>
    <n v="0"/>
    <n v="8"/>
    <s v="LEONARDO LUGO LONDOÑO"/>
    <s v="DTO 2019070003746"/>
    <d v="2019-07-25T00:00:00"/>
    <n v="157.02099999999999"/>
    <s v="DAPARD"/>
    <s v="El 29 de julio de 2019, notificado por estados del 30/07/2019, el juzgado de conocimiento ordena devolver el expediente y poner en conocimiento las pruebas obrantes a folios 2963 -2966 a fin de que las partes se pronuncien sobre las pruebas sobevivientes allegadas por la apoderada del municipio de Bello y que involucran posibles responsables de la actuación indebida y posibles causas qeu contribuyeron a la tragedia que se investiga."/>
    <d v="2020-07-31T00:00:00"/>
    <s v="2013-04"/>
    <s v="8"/>
    <s v="2020-06"/>
    <n v="0.92758915786922391"/>
    <n v="1437023765.1449232"/>
    <n v="0"/>
    <d v="2021-03-30T00:00:00"/>
    <n v="0.66301369863013704"/>
    <n v="4.1522219311981093E-2"/>
    <n v="0"/>
    <n v="0.05"/>
    <s v="REMOTA"/>
    <x v="1"/>
    <n v="0"/>
  </r>
  <r>
    <n v="1229"/>
    <d v="2015-10-13T00:00:00"/>
    <d v="2015-10-07T00:00:00"/>
    <s v="23 ADTIVO."/>
    <s v="05001333302320150111600"/>
    <s v="2019"/>
    <x v="0"/>
    <s v="NICOLAS OCTAVIO ARISMENDI VILLEGAS"/>
    <s v="LEIDY APTRICIA LOPEZ  MONSALVE"/>
    <n v="165.75700000000001"/>
    <x v="2"/>
    <s v="INCENTIVO ANTIGÜEDAD"/>
    <s v="BAJO"/>
    <s v="BAJO"/>
    <s v="BAJO"/>
    <s v="BAJO"/>
    <n v="0.05"/>
    <x v="1"/>
    <n v="3068134"/>
    <n v="0"/>
    <x v="1"/>
    <n v="0"/>
    <s v="NO"/>
    <n v="0"/>
    <n v="6"/>
    <s v="LEONARDO LUGO LONDOÑO"/>
    <s v="DTO 2019070003746"/>
    <d v="2019-07-25T00:00:00"/>
    <n v="157.02099999999999"/>
    <s v="Desarrollo organizacional"/>
    <s v="Traslado para alegar en la segunda instancia. Se demanda principalmente, el incentivo por antigüedad."/>
    <d v="2020-07-31T00:00:00"/>
    <s v="2015-10"/>
    <s v="6"/>
    <s v="2020-06"/>
    <n v="0.84232546730647351"/>
    <n v="2584367.4053088799"/>
    <n v="0"/>
    <d v="2021-10-11T00:00:00"/>
    <n v="1.1972602739726028"/>
    <n v="4.1522219311981093E-2"/>
    <n v="0"/>
    <n v="0.05"/>
    <s v="REMOTA"/>
    <x v="1"/>
    <n v="0"/>
  </r>
  <r>
    <n v="1230"/>
    <d v="2016-02-05T00:00:00"/>
    <d v="2016-01-21T00:00:00"/>
    <s v="005 LABORAL"/>
    <s v="05001310500520160008000"/>
    <s v="2019"/>
    <x v="1"/>
    <s v="MATILDE DE JESUS PEREZ ZAPATA, WILLIAM VEGA ARANGO, GUSTAVO HERNANDO ORREGO ALVAREZ, LUIS NORBERTO ESCOBAR VASQUEZ, MARIA DE LOS ANGELES BARCO MADRIGAL, JAIRO DE JESUS HERNADEZ MUÑOZ, CARLOS HUGO JARAMILLO ARANGO, ARACELY GOMEZ GIRALDO, LUIS FERNANDO VALENCIA PINEDA, GUILLERMO ANTONIO SALAZAR GAVIRIA, ALCIDES MANUEL RAMIREZ MOLINA, RODRIGO DE JESUS DAVID AGUIRRE, CARLOS ALBERTO ZAPATA GALLEGO"/>
    <s v="MANUEL ANTONIO MUÑOZ URIBE"/>
    <n v="11.385"/>
    <x v="2"/>
    <s v="RECONOCIMIENTO Y PAGO DE PENSIÓN"/>
    <s v="BAJO"/>
    <s v="BAJO"/>
    <s v="BAJO"/>
    <s v="BAJO"/>
    <n v="0.05"/>
    <x v="1"/>
    <n v="95700324"/>
    <n v="0"/>
    <x v="12"/>
    <n v="0"/>
    <n v="0"/>
    <s v="NO"/>
    <n v="6"/>
    <s v="LEONARDO LUGO LONDOÑO"/>
    <s v="DTO 2019070003746"/>
    <d v="2019-07-25T00:00:00"/>
    <n v="157.02099999999999"/>
    <s v="GESTION HUMANA Y DLLO ORGANIZACIONAL"/>
    <s v="sentencia de segunda instancia favorable. En junio de 2018, se concede el recurso extraordnario de Casación. "/>
    <d v="2020-07-31T00:00:00"/>
    <s v="2016-02"/>
    <s v="6"/>
    <s v="2020-06"/>
    <n v="0.81112653258637668"/>
    <n v="77625071.973512813"/>
    <n v="0"/>
    <d v="2022-02-03T00:00:00"/>
    <n v="1.5123287671232877"/>
    <n v="4.1522219311981093E-2"/>
    <n v="0"/>
    <n v="0.05"/>
    <s v="REMOTA"/>
    <x v="1"/>
    <n v="0"/>
  </r>
  <r>
    <n v="1231"/>
    <d v="2016-01-12T00:00:00"/>
    <d v="2015-10-13T00:00:00"/>
    <s v="08 ADTIVO."/>
    <s v="05001333300820150110400"/>
    <s v="2019"/>
    <x v="0"/>
    <s v="GUILLERMO LEON TRUJILLO ALVAREZ"/>
    <s v="CARLOS ALBERTO BALLESTEROS BARON"/>
    <n v="33.512999999999998"/>
    <x v="2"/>
    <s v="INCENTIVO ANTIGÜEDAD"/>
    <s v="BAJO"/>
    <s v="BAJO"/>
    <s v="BAJO"/>
    <s v="BAJO"/>
    <n v="0.05"/>
    <x v="1"/>
    <n v="1173216"/>
    <n v="0"/>
    <x v="1"/>
    <n v="0"/>
    <s v="NO"/>
    <n v="0"/>
    <n v="6"/>
    <s v="LEONARDO LUGO LONDOÑO"/>
    <s v="DTO 2019070003746"/>
    <d v="2019-07-25T00:00:00"/>
    <n v="157.02099999999999"/>
    <s v="GESTION HUMANA Y DLLO ORGANIZACIONAL"/>
    <s v="En traslado para alegar en segunda instancia.ñ"/>
    <d v="2020-07-31T00:00:00"/>
    <s v="2016-01"/>
    <s v="6"/>
    <s v="2020-06"/>
    <n v="0.82150585725380554"/>
    <n v="963803.81582388072"/>
    <n v="0"/>
    <d v="2022-01-10T00:00:00"/>
    <n v="1.4465753424657535"/>
    <n v="4.1522219311981093E-2"/>
    <n v="0"/>
    <n v="0.05"/>
    <s v="REMOTA"/>
    <x v="1"/>
    <n v="0"/>
  </r>
  <r>
    <n v="1232"/>
    <d v="2016-03-30T00:00:00"/>
    <d v="2016-04-05T00:00:00"/>
    <s v="05 LBORAL"/>
    <s v="05001310500520160027600"/>
    <s v="2019"/>
    <x v="1"/>
    <s v="CARLOS ENRIQUE MISAS MORENO"/>
    <s v="CARLOS ARTURIO CARDENAS ECHEVERRI"/>
    <n v="54.018999999999998"/>
    <x v="2"/>
    <s v="RELIQUIDACIÓN DE LA PENSIÓN"/>
    <s v="BAJO"/>
    <s v="BAJO"/>
    <s v="BAJO"/>
    <s v="BAJO"/>
    <n v="0.05"/>
    <x v="1"/>
    <n v="7733124"/>
    <n v="0"/>
    <x v="1"/>
    <m/>
    <s v="NO"/>
    <n v="0"/>
    <n v="6"/>
    <s v="LEONARDO LUGO LONDOÑO"/>
    <s v="DTO 2019070003746"/>
    <d v="2019-07-25T00:00:00"/>
    <n v="157.02099999999999"/>
    <s v="GESTION HUMANA Y DLLO ORGANIZACIONAL"/>
    <s v="Sentencia confirmada mediante consulta. Se iniciará cobro de costas."/>
    <d v="2020-07-31T00:00:00"/>
    <s v="2016-03"/>
    <s v="6"/>
    <s v="2020-06"/>
    <n v="0.80354364508127107"/>
    <n v="6213902.6468254589"/>
    <n v="0"/>
    <d v="2022-03-29T00:00:00"/>
    <n v="1.6602739726027398"/>
    <n v="4.1522219311981093E-2"/>
    <n v="0"/>
    <n v="0.05"/>
    <s v="REMOTA"/>
    <x v="1"/>
    <n v="0"/>
  </r>
  <r>
    <n v="1233"/>
    <d v="2016-01-14T00:00:00"/>
    <d v="2016-03-08T00:00:00"/>
    <s v="27 ADTIVO."/>
    <s v="05001333302720150114000"/>
    <s v="2019"/>
    <x v="0"/>
    <s v="JHON JAIRO GUTIERREZ RIVERA"/>
    <s v="LEIDY PATRICIA LOPEZ MONSALVE"/>
    <n v="165757"/>
    <x v="0"/>
    <s v="INCENTIVO ANTIGÜEDAD"/>
    <s v="BAJO"/>
    <s v="BAJO"/>
    <s v="BAJO"/>
    <s v="BAJO"/>
    <n v="0.05"/>
    <x v="1"/>
    <n v="1486381"/>
    <n v="0"/>
    <x v="12"/>
    <n v="0"/>
    <s v="NO"/>
    <n v="0"/>
    <n v="6"/>
    <s v="LEONARDO LUGO LONDOÑO"/>
    <s v="DTO 2019070003746"/>
    <d v="2019-07-25T00:00:00"/>
    <n v="157.02099999999999"/>
    <s v="Secretaria de Desarrollo Humano"/>
    <s v="Por auto de fecha 20 de febrero de 2020, el juzgado informa que cumple lo resuelto pr el superior y está pendiente de liquidación de costas, antes de archivarse el expediente."/>
    <d v="2020-07-31T00:00:00"/>
    <s v="2016-01"/>
    <s v="6"/>
    <s v="2020-06"/>
    <n v="0.82150585725380554"/>
    <n v="1221070.6976107687"/>
    <n v="0"/>
    <d v="2022-01-12T00:00:00"/>
    <n v="1.452054794520548"/>
    <n v="4.1522219311981093E-2"/>
    <n v="0"/>
    <n v="0.05"/>
    <s v="REMOTA"/>
    <x v="1"/>
    <n v="0"/>
  </r>
  <r>
    <n v="1234"/>
    <d v="2016-04-18T00:00:00"/>
    <d v="2016-04-27T00:00:00"/>
    <s v="17 ADTIVO."/>
    <s v="05001333301720160031400"/>
    <s v="2019"/>
    <x v="0"/>
    <s v="MARIA VICTORIA OCHOA URIBE"/>
    <s v="LEIDY PATRICIA LOPEZ MONSALVE"/>
    <n v="165.75700000000001"/>
    <x v="0"/>
    <s v="INCENTIVO ANTIGÜEDAD"/>
    <s v="BAJO"/>
    <s v="BAJO"/>
    <s v="BAJO"/>
    <s v="BAJO"/>
    <n v="0.05"/>
    <x v="1"/>
    <n v="7370146"/>
    <n v="0"/>
    <x v="1"/>
    <n v="0"/>
    <s v="NO"/>
    <n v="0"/>
    <n v="6"/>
    <s v="LEONARDO LUGO LONDOÑO"/>
    <s v="DTO 2019070003746"/>
    <d v="2019-07-25T00:00:00"/>
    <n v="157.02099999999999"/>
    <s v="GESTION HUMANA Y DESARROLLO ORGANIZACIONAL"/>
    <s v="En el procfeso se dicta sentencia de primera instancia. Se niegan las pretensiones de la demanda."/>
    <d v="2020-07-31T00:00:00"/>
    <s v="2016-04"/>
    <s v="6"/>
    <s v="2020-06"/>
    <n v="0.799576959270904"/>
    <n v="5892998.9280626159"/>
    <n v="0"/>
    <d v="2022-04-17T00:00:00"/>
    <n v="1.7123287671232876"/>
    <n v="4.1522219311981093E-2"/>
    <n v="0"/>
    <n v="0.05"/>
    <s v="REMOTA"/>
    <x v="1"/>
    <n v="0"/>
  </r>
  <r>
    <n v="1235"/>
    <d v="2016-02-12T00:00:00"/>
    <d v="2016-04-01T00:00:00"/>
    <s v="13 ADTIVO."/>
    <s v="05001333301320150138300"/>
    <s v="2019"/>
    <x v="0"/>
    <s v="ALONSO DE JESUS BEDOYA CARO, LUZ PATRICIA BEDOYA, JUAN ESTEBAN BEDOYA BEDOYA, JOHAN SANTIAGO BEDOYA BEDOYA, WALTER ALONSO BEDOYA BEDOYA, "/>
    <s v="JHOHESIASH BEN EMMANUEL GOLDSTEIN SUMMERS"/>
    <n v="239.40199999999999"/>
    <x v="1"/>
    <s v="OTRAS"/>
    <s v="MEDIO   "/>
    <s v="BAJO"/>
    <s v="BAJO"/>
    <s v="MEDIO   "/>
    <n v="0.29749999999999999"/>
    <x v="2"/>
    <n v="132897140"/>
    <n v="0.3"/>
    <x v="0"/>
    <n v="0"/>
    <s v="NO"/>
    <n v="0"/>
    <n v="6"/>
    <s v="LEONARDO LUGO LONDOÑO"/>
    <s v="DTO 2019070003746"/>
    <d v="2019-07-25T00:00:00"/>
    <n v="157.02099999999999"/>
    <s v="GOBIERNO"/>
    <s v="Desde el 21 de febreo de 2018 se encuntr a despacho para sentencia de primera."/>
    <d v="2020-07-31T00:00:00"/>
    <s v="2016-02"/>
    <s v="6"/>
    <s v="2020-06"/>
    <n v="0.81112653258637668"/>
    <n v="107796396.35884626"/>
    <n v="32338918.907653876"/>
    <d v="2022-02-10T00:00:00"/>
    <n v="1.5315068493150685"/>
    <n v="4.1522219311981093E-2"/>
    <n v="32060887.5009089"/>
    <n v="0.29749999999999999"/>
    <s v="MEDIA"/>
    <x v="2"/>
    <n v="32060887.5009089"/>
  </r>
  <r>
    <n v="1236"/>
    <d v="2016-04-21T00:00:00"/>
    <d v="2016-06-03T00:00:00"/>
    <s v="19 ADTIVO."/>
    <s v="05001333301920160035700"/>
    <s v="2019"/>
    <x v="0"/>
    <s v="MARGARITA ROSA RENDON TRUJILLO"/>
    <s v="CARLOS ALBERTO BALLESTEROSBARON"/>
    <n v="33.512999999999998"/>
    <x v="0"/>
    <s v="INCENTIVO ANTIGÜEDAD"/>
    <s v="BAJO"/>
    <s v="BAJO"/>
    <s v="BAJO"/>
    <s v="BAJO"/>
    <n v="0.05"/>
    <x v="1"/>
    <n v="3524890"/>
    <n v="0"/>
    <x v="1"/>
    <n v="0"/>
    <s v="NO"/>
    <n v="0"/>
    <n v="7"/>
    <s v="LEONARDO LUGO LONDOÑO"/>
    <s v="DTO 2019070003746"/>
    <d v="2019-07-25T00:00:00"/>
    <n v="157.02099999999999"/>
    <s v="Dir. Prestaciones  socilaes y de Nómina"/>
    <s v="Se dictó sentencia de primera instancia. Niega súplicas de la demanda."/>
    <d v="2020-07-31T00:00:00"/>
    <s v="2016-04"/>
    <s v="7"/>
    <s v="2020-06"/>
    <n v="0.799576959270904"/>
    <n v="2818420.8279644167"/>
    <n v="0"/>
    <d v="2023-04-20T00:00:00"/>
    <n v="2.7205479452054795"/>
    <n v="4.1522219311981093E-2"/>
    <n v="0"/>
    <n v="0.05"/>
    <s v="REMOTA"/>
    <x v="1"/>
    <n v="0"/>
  </r>
  <r>
    <n v="1237"/>
    <d v="2016-04-01T00:00:00"/>
    <d v="2016-05-31T00:00:00"/>
    <s v="19 ADTIVO."/>
    <s v="05001333301920160022300"/>
    <s v="2019"/>
    <x v="0"/>
    <s v="LEONOR ELENA DIEZ QUIROZ"/>
    <s v="CARLOS ALBERTO BALLESTEROS BARON"/>
    <n v="33.512999999999998"/>
    <x v="0"/>
    <s v="INCENTIVO ANTIGÜEDAD"/>
    <s v="BAJO"/>
    <s v="BAJO"/>
    <s v="BAJO"/>
    <s v="BAJO"/>
    <n v="0.05"/>
    <x v="1"/>
    <n v="4406500"/>
    <n v="0"/>
    <x v="12"/>
    <n v="0"/>
    <s v="NO"/>
    <n v="0"/>
    <n v="7"/>
    <s v="LEONARDO LUGO LONDOÑO"/>
    <s v="DTO 2019070003746"/>
    <d v="2019-07-25T00:00:00"/>
    <n v="157.02099999999999"/>
    <s v="Dir. Prestaciones Sociales y de Nómina"/>
    <s v="El 13 de junio de 2019 se dicta sentencia de segunda instancia. Se confirma la de primera, que denegó las pretensiones de la demanda. Pendiente liquidación de costas en la primera instancia."/>
    <d v="2020-07-31T00:00:00"/>
    <s v="2016-04"/>
    <s v="7"/>
    <s v="2020-06"/>
    <n v="0.799576959270904"/>
    <n v="3523335.8710272387"/>
    <n v="0"/>
    <d v="2023-03-31T00:00:00"/>
    <n v="2.6657534246575341"/>
    <n v="4.1522219311981093E-2"/>
    <n v="0"/>
    <n v="0.05"/>
    <s v="REMOTA"/>
    <x v="1"/>
    <n v="0"/>
  </r>
  <r>
    <n v="1238"/>
    <d v="2016-05-31T00:00:00"/>
    <d v="2016-06-17T00:00:00"/>
    <s v="T.A.A."/>
    <s v="05001233300020160123900"/>
    <s v="2019"/>
    <x v="0"/>
    <s v="HECTOR PATIÑO MONTOYA"/>
    <s v="JESUS ANIBAL RUIZ CANO"/>
    <n v="109.358"/>
    <x v="0"/>
    <s v="RELIQUIDACIÓN DE LA PENSIÓN"/>
    <s v="BAJO"/>
    <s v="BAJO"/>
    <s v="BAJO"/>
    <s v="BAJO"/>
    <n v="0.05"/>
    <x v="1"/>
    <n v="108276000"/>
    <n v="0"/>
    <x v="7"/>
    <n v="0"/>
    <s v="NO"/>
    <n v="0"/>
    <n v="7"/>
    <s v="LEONARDO LUGO LONDOÑO"/>
    <s v="DTO 2019070003746"/>
    <d v="2019-07-25T00:00:00"/>
    <n v="157.02099999999999"/>
    <s v="EDUCACION"/>
    <s v="El asunto se enciontraba en recurso de apelación por la no declaración de la falta de legitimación en la causa propuesta por el departamento de Antiquuia. El consejo de estado resolvió y confirmó el auto que negó la solicitud. El proximo 01 de diciembre regrasa del consejo de estado el expediente, para contuinuar con el trámite procesal."/>
    <d v="2020-07-31T00:00:00"/>
    <s v="2016-05"/>
    <s v="7"/>
    <s v="2020-06"/>
    <n v="0.79552146500237941"/>
    <n v="86135882.144597635"/>
    <n v="0"/>
    <d v="2023-05-30T00:00:00"/>
    <n v="2.8301369863013699"/>
    <n v="4.1522219311981093E-2"/>
    <n v="0"/>
    <n v="0.05"/>
    <s v="REMOTA"/>
    <x v="1"/>
    <n v="0"/>
  </r>
  <r>
    <n v="1239"/>
    <d v="2016-07-13T00:00:00"/>
    <d v="2016-07-19T00:00:00"/>
    <s v="20 ADTIVO."/>
    <s v="05001333302020160031600"/>
    <s v="2019"/>
    <x v="0"/>
    <s v="JAIME ALONSO BERRIO GIRALDO"/>
    <s v="CARLOS ALBERTO BALLESTEROS BARON"/>
    <n v="33.512999999999998"/>
    <x v="3"/>
    <s v="INCENTIVO ANTIGÜEDAD"/>
    <s v="BAJO"/>
    <s v="BAJO"/>
    <s v="BAJO"/>
    <s v="BAJO"/>
    <n v="0.05"/>
    <x v="1"/>
    <n v="8812236"/>
    <n v="0"/>
    <x v="1"/>
    <n v="0"/>
    <s v="NO"/>
    <n v="0"/>
    <n v="6"/>
    <s v="LEONARDO LUGO LONDOÑO"/>
    <s v="DTO 2019070003746"/>
    <d v="2019-07-25T00:00:00"/>
    <n v="157.02099999999999"/>
    <s v="Desarrollo organizacional"/>
    <s v="Se dictó sentencia de primera instancia el  19 de febrero de 2018. Niega las pretensiones de la demanda."/>
    <d v="2020-07-31T00:00:00"/>
    <s v="2016-07"/>
    <s v="6"/>
    <s v="2020-06"/>
    <n v="0.78762830642941495"/>
    <n v="6940766.5165363215"/>
    <n v="0"/>
    <d v="2022-07-12T00:00:00"/>
    <n v="1.9479452054794522"/>
    <n v="4.1522219311981093E-2"/>
    <n v="0"/>
    <n v="0.05"/>
    <s v="REMOTA"/>
    <x v="1"/>
    <n v="0"/>
  </r>
  <r>
    <n v="1240"/>
    <d v="2015-08-03T00:00:00"/>
    <d v="2016-08-08T00:00:00"/>
    <s v="24 ADTIVO."/>
    <s v="05001333302420160046400"/>
    <s v="2019"/>
    <x v="0"/>
    <s v="HENRY ALZATE AGUIRRE"/>
    <s v="CARLOS ALBERTO BALLESTEROS BARON"/>
    <n v="33.512999999999998"/>
    <x v="0"/>
    <s v="INCENTIVO ANTIGÜEDAD"/>
    <s v="BAJO"/>
    <s v="BAJO"/>
    <s v="BAJO"/>
    <s v="BAJO"/>
    <n v="0.05"/>
    <x v="1"/>
    <n v="1876625"/>
    <n v="0"/>
    <x v="12"/>
    <n v="0"/>
    <s v="NO"/>
    <n v="0"/>
    <n v="7"/>
    <s v="LEONARDO LUGO LONDOÑO"/>
    <s v="DTO 2019070003746"/>
    <d v="2019-07-25T00:00:00"/>
    <n v="157.02099999999999"/>
    <s v="Desarrollo organizacional"/>
    <s v="Se profiere sentencia de segunda instancia el 30 de julio de 2020. Confirma la de primera. Condena en costas en segunda. Pendiente devolución del expediente y liquidación de costas por el juez de primera."/>
    <d v="2020-07-31T00:00:00"/>
    <s v="2015-08"/>
    <s v="7"/>
    <s v="2020-06"/>
    <n v="0.85413954863106623"/>
    <n v="1602899.6304497747"/>
    <n v="0"/>
    <d v="2022-08-01T00:00:00"/>
    <n v="2.0027397260273974"/>
    <n v="4.1522219311981093E-2"/>
    <n v="0"/>
    <n v="0.05"/>
    <s v="REMOTA"/>
    <x v="1"/>
    <n v="0"/>
  </r>
  <r>
    <n v="1241"/>
    <d v="2016-07-27T00:00:00"/>
    <d v="2016-08-09T00:00:00"/>
    <s v="23 ADTIVO."/>
    <s v="05001333302320160056600"/>
    <s v="2019"/>
    <x v="0"/>
    <s v="NELLY BEATRIZ VARGAS SANCLEMENTE"/>
    <s v="LEIDY PATRICIA LOPEZ MONSALVE"/>
    <n v="165.75700000000001"/>
    <x v="0"/>
    <s v="INCENTIVO ANTIGÜEDAD"/>
    <s v="BAJO"/>
    <s v="BAJO"/>
    <s v="BAJO"/>
    <s v="BAJO"/>
    <n v="0.05"/>
    <x v="1"/>
    <n v="2966725"/>
    <n v="0"/>
    <x v="2"/>
    <n v="0"/>
    <s v="NO"/>
    <n v="0"/>
    <n v="7"/>
    <s v="LEONARDO LUGO LONDOÑO"/>
    <s v="DTO 2019070003746"/>
    <d v="2019-07-25T00:00:00"/>
    <n v="157.02099999999999"/>
    <s v="Desarrollo organizacional"/>
    <s v="Sentencia de primera instancia. Se absuelve al departamento de Antioquia. En alegatos de segunsa instancia."/>
    <d v="2020-07-31T00:00:00"/>
    <s v="2016-07"/>
    <s v="7"/>
    <s v="2020-06"/>
    <n v="0.78762830642941495"/>
    <n v="2336676.5873918058"/>
    <n v="0"/>
    <d v="2023-07-26T00:00:00"/>
    <n v="2.9863013698630136"/>
    <n v="4.1522219311981093E-2"/>
    <n v="0"/>
    <n v="0.05"/>
    <s v="REMOTA"/>
    <x v="1"/>
    <n v="0"/>
  </r>
  <r>
    <n v="1242"/>
    <d v="2016-08-04T00:00:00"/>
    <d v="2016-08-26T00:00:00"/>
    <s v="036 ADTIVO."/>
    <s v="05001333303620160068800"/>
    <s v="2019"/>
    <x v="0"/>
    <s v="LUIS GUILLERMO URIBE HINCAPIE"/>
    <s v="LEIDY PATRICIA LOPEZ MONSALVE"/>
    <n v="165.75700000000001"/>
    <x v="0"/>
    <s v="INCENTIVO ANTIGÜEDAD"/>
    <s v="BAJO"/>
    <s v="BAJO"/>
    <s v="BAJO"/>
    <s v="BAJO"/>
    <n v="0.05"/>
    <x v="1"/>
    <n v="2456715"/>
    <n v="0"/>
    <x v="2"/>
    <n v="0"/>
    <s v="NO"/>
    <n v="0"/>
    <n v="7"/>
    <s v="LEONARDO LUGO LONDOÑO"/>
    <s v="DTO 2019070003746"/>
    <d v="2019-07-25T00:00:00"/>
    <n v="157.02099999999999"/>
    <s v="Secretaría de Gestion Humana y Desarrollo Organizacional"/>
    <s v="Se corrió traslado para alegar en segunda instancia."/>
    <d v="2020-07-31T00:00:00"/>
    <s v="2016-08"/>
    <s v="7"/>
    <s v="2020-06"/>
    <n v="0.79015613446074218"/>
    <n v="1941188.4278717223"/>
    <n v="0"/>
    <d v="2023-08-03T00:00:00"/>
    <n v="3.0082191780821916"/>
    <n v="4.1522219311981093E-2"/>
    <n v="0"/>
    <n v="0.05"/>
    <s v="REMOTA"/>
    <x v="1"/>
    <n v="0"/>
  </r>
  <r>
    <n v="1243"/>
    <d v="2016-06-16T00:00:00"/>
    <d v="2016-06-13T00:00:00"/>
    <s v="T. A. A."/>
    <s v="05001233300020160055300"/>
    <s v="2019"/>
    <x v="0"/>
    <s v="ESQUIMAL S. O. M. Y OTROS"/>
    <s v="FRANCISCO JAVIER PEREZ RODRIGUEZ"/>
    <n v="117.563"/>
    <x v="6"/>
    <s v="OTRAS"/>
    <s v="BAJO"/>
    <s v="MEDIO   "/>
    <s v="BAJO"/>
    <s v="BAJO"/>
    <n v="0.20749999999999999"/>
    <x v="3"/>
    <n v="124683711"/>
    <n v="0.3"/>
    <x v="0"/>
    <n v="0"/>
    <s v="NO"/>
    <n v="0"/>
    <n v="7"/>
    <s v="LEONARDO LUGO LONDOÑO"/>
    <s v="DTO 2019070003746"/>
    <d v="2019-07-25T00:00:00"/>
    <n v="157.02099999999999"/>
    <s v="Secretaría de Minas"/>
    <s v="Se reclama el surgimiento del derecho derivado de un posible silencio ADMINISTRATIVO Positivo."/>
    <d v="2020-07-31T00:00:00"/>
    <s v="2016-06"/>
    <s v="7"/>
    <s v="2020-06"/>
    <n v="0.79172380492187922"/>
    <n v="98715062.084699959"/>
    <n v="29614518.625409987"/>
    <d v="2023-06-15T00:00:00"/>
    <n v="2.8739726027397259"/>
    <n v="4.1522219311981093E-2"/>
    <n v="29138529.995728124"/>
    <n v="0.20749999999999999"/>
    <s v="BAJA"/>
    <x v="2"/>
    <n v="29138529.995728124"/>
  </r>
  <r>
    <n v="1244"/>
    <d v="2016-10-24T00:00:00"/>
    <d v="2016-11-11T00:00:00"/>
    <s v="T.A.A.."/>
    <s v="05001233300020160236900"/>
    <s v="2019"/>
    <x v="0"/>
    <s v="OSCAR DE JESUS TOBON y BUSINESS CORPORATION OIL AND MINING S.A.S."/>
    <s v="OSCAR DE JESUS TOBON BUILES"/>
    <n v="10.579000000000001"/>
    <x v="6"/>
    <s v="OTRAS"/>
    <s v="BAJO"/>
    <s v="BAJO"/>
    <s v="BAJO"/>
    <s v="BAJO"/>
    <n v="0.05"/>
    <x v="1"/>
    <n v="193305000"/>
    <n v="0"/>
    <x v="3"/>
    <n v="0"/>
    <s v="NO"/>
    <n v="0"/>
    <n v="6"/>
    <s v="LEONARDO LUGO LONDOÑO"/>
    <s v="DTO 2019070003746"/>
    <d v="2019-07-25T00:00:00"/>
    <n v="157.02099999999999"/>
    <s v="Secretaría de Minas"/>
    <s v="El 26 de septiembre de 2017 se le realiza interrogastorio de parte al demandante. Pendiente evacuar pruebas de oficios."/>
    <d v="2020-07-31T00:00:00"/>
    <s v="2016-10"/>
    <s v="6"/>
    <s v="2020-06"/>
    <n v="0.79104764067648514"/>
    <n v="152913464.18096796"/>
    <n v="0"/>
    <d v="2022-10-23T00:00:00"/>
    <n v="2.2301369863013698"/>
    <n v="4.1522219311981093E-2"/>
    <n v="0"/>
    <n v="0.05"/>
    <s v="REMOTA"/>
    <x v="1"/>
    <n v="0"/>
  </r>
  <r>
    <n v="1245"/>
    <d v="2016-08-23T00:00:00"/>
    <d v="2016-09-07T00:00:00"/>
    <s v="08 ADTIVO."/>
    <s v="05001333300820160055000"/>
    <s v="2019"/>
    <x v="0"/>
    <s v="ORFA MIRYAM BARRADA AGUDELO"/>
    <s v="MARY ALEJANDRA ZULETA LOPEZ"/>
    <n v="134.358"/>
    <x v="0"/>
    <s v="INCENTIVO ANTIGÜEDAD"/>
    <s v="BAJO"/>
    <s v="BAJO"/>
    <s v="BAJO"/>
    <s v="BAJO"/>
    <n v="0.05"/>
    <x v="1"/>
    <n v="4125132"/>
    <n v="0"/>
    <x v="4"/>
    <n v="0"/>
    <s v="NO"/>
    <n v="0"/>
    <n v="6"/>
    <s v="LEONARDO LUGO LONDOÑO"/>
    <s v="DTO 2019070003746"/>
    <d v="2019-07-25T00:00:00"/>
    <n v="157.02099999999999"/>
    <s v="Secretaría de Gestion Humana y Desarrollo Organizacional"/>
    <s v="El 26 de febrero de 2019 el T. A. A. admite el recurso de apelación propuesto por la demandante."/>
    <d v="2020-07-31T00:00:00"/>
    <s v="2016-08"/>
    <s v="6"/>
    <s v="2020-06"/>
    <n v="0.79015613446074218"/>
    <n v="3259498.3552603102"/>
    <n v="0"/>
    <d v="2022-08-22T00:00:00"/>
    <n v="2.0602739726027397"/>
    <n v="4.1522219311981093E-2"/>
    <n v="0"/>
    <n v="0.05"/>
    <s v="REMOTA"/>
    <x v="1"/>
    <n v="0"/>
  </r>
  <r>
    <n v="1246"/>
    <d v="2016-07-07T00:00:00"/>
    <d v="2016-08-25T00:00:00"/>
    <s v="35ADTIVO."/>
    <s v="05001333303520160057000"/>
    <s v="2019"/>
    <x v="0"/>
    <s v="LUIS ALBERTO PARRA ORREGO, MARIA EFIGENIA RESTREPO ALVAREZ, TATIANA ISABEL RESTREPO ALVAREZ, SANDRA MERCEDES PARRA RESTREPO, JUAN ESTEBAN PARRA RESTREPO,LUIS ALEJANDRA PARRA RESTREPO, ANDRES FELIPE PARRA RESTREPO, LISETH VIVIANA RESTREPO, LUISA FERNANDA PARRA RESTREPO, CARINA DEL CARMEN PARRA ORREGO "/>
    <s v="MAURICIO ALBERTO HERRERA VALLE"/>
    <n v="174.774"/>
    <x v="1"/>
    <s v="FALLA EN EL SERVICIO OTRAS CAUSAS"/>
    <s v="MEDIO   "/>
    <s v="BAJO"/>
    <s v="BAJO"/>
    <s v="BAJO"/>
    <n v="0.14000000000000001"/>
    <x v="3"/>
    <n v="884676180"/>
    <n v="0.2"/>
    <x v="7"/>
    <n v="0"/>
    <s v="NO"/>
    <n v="0"/>
    <n v="7"/>
    <s v="LEONARDO LUGO LONDOÑO"/>
    <s v="DTO 2019070003746"/>
    <d v="2019-07-25T00:00:00"/>
    <n v="157.02099999999999"/>
    <s v="Secretaría de Minas"/>
    <s v="Se asiste a la audiencia inicial, esta se suspende hasta tanto se resuelva la excepción previa de falta de integración del contradictoria, la cual fue apelada ante el superior jerarquico."/>
    <d v="2020-07-31T00:00:00"/>
    <s v="2016-07"/>
    <s v="7"/>
    <s v="2020-06"/>
    <n v="0.78762830642941495"/>
    <n v="696796001.39184427"/>
    <n v="139359200.27836886"/>
    <d v="2023-07-06T00:00:00"/>
    <n v="2.9315068493150687"/>
    <n v="4.1522219311981093E-2"/>
    <n v="137074834.78975472"/>
    <n v="0.14000000000000001"/>
    <s v="BAJA"/>
    <x v="2"/>
    <n v="137074834.78975472"/>
  </r>
  <r>
    <n v="1247"/>
    <d v="2016-07-16T00:00:00"/>
    <d v="2016-09-28T00:00:00"/>
    <s v="34 ADTIVO."/>
    <s v="05001333303420160083000"/>
    <s v="2019"/>
    <x v="0"/>
    <s v="MARIA DEYANIRA GUZMAN MORENO, RAMON VICTORIANO MARTINEZ, PAOLA ANDREA MARTINEZ GUZMAN, WILMER ALEXANDER MARTINEZ GUZMAN, EUYENIA ALEJANDRA MARTINEZ GUZMAN, NESTOR DAVID MARTINEZ GUZMAN, EDWIN HERNAN MARTINEZ GUZMAN"/>
    <s v="MAURICIO ALBERTO HERRERA VALLE"/>
    <n v="174.774"/>
    <x v="1"/>
    <s v="FALLA EN EL SERVICIO OTRAS CAUSAS"/>
    <s v="BAJO"/>
    <s v="BAJO"/>
    <s v="BAJO"/>
    <s v="BAJO"/>
    <n v="0.05"/>
    <x v="1"/>
    <n v="758399400"/>
    <n v="0"/>
    <x v="3"/>
    <n v="0"/>
    <s v="NO"/>
    <n v="0"/>
    <n v="7"/>
    <s v="LEONARDO LUGO LONDOÑO"/>
    <s v="DTO 2019070003746"/>
    <d v="2019-07-25T00:00:00"/>
    <n v="157.02099999999999"/>
    <s v="Secretaría de Minas"/>
    <s v="Por auto de fecha del 29 de julio de 2020, se requiere al apoderado del municipio de Buriticá a fin de que se cumpla con el requerimiento ordenado mediante exhorto."/>
    <d v="2020-07-31T00:00:00"/>
    <s v="2016-07"/>
    <s v="7"/>
    <s v="2020-06"/>
    <n v="0.78762830642941495"/>
    <n v="597336835.01908445"/>
    <n v="0"/>
    <d v="2023-07-15T00:00:00"/>
    <n v="2.956164383561644"/>
    <n v="4.1522219311981093E-2"/>
    <n v="0"/>
    <n v="0.05"/>
    <s v="REMOTA"/>
    <x v="1"/>
    <n v="0"/>
  </r>
  <r>
    <n v="1248"/>
    <d v="2016-05-16T00:00:00"/>
    <d v="2016-09-26T00:00:00"/>
    <s v="LABORALCIVIL-CAUCASIA"/>
    <s v="05154311300120160009000"/>
    <s v="2019"/>
    <x v="1"/>
    <s v="ADRIANA MARIA FERNANDEZ CARE"/>
    <s v="JULIA FERNANDA MUÑOZ RINCON"/>
    <n v="215.27799999999999"/>
    <x v="2"/>
    <s v="RECONOCIMIENTO Y PAGO DE OTRAS PRESTACIONES SALARIALES, SOLCIALES Y SALARIOS"/>
    <s v="ALTO"/>
    <s v="MEDIO   "/>
    <s v="BAJO"/>
    <s v="ALTO"/>
    <n v="0.73"/>
    <x v="0"/>
    <n v="56125232"/>
    <n v="0.7"/>
    <x v="5"/>
    <n v="0"/>
    <s v="NO"/>
    <n v="0"/>
    <n v="6"/>
    <s v="LEONARDO LUGO LONDOÑO"/>
    <s v="DTO 2019070003746"/>
    <d v="2019-07-25T00:00:00"/>
    <n v="157.02099999999999"/>
    <s v="Secretaría de Educación"/>
    <s v="El 07 de noviembre de 2019 se notifica por Estados, la solicitud de nulidad procesal propuesta por la curadora que representa a Brilladora la esmeralda Ltda en liquidación. Queda pendiente por parte del despacho resolver la solicitud. (Noviembre 08-2019)."/>
    <d v="2020-07-31T00:00:00"/>
    <s v="2016-05"/>
    <s v="6"/>
    <s v="2020-06"/>
    <n v="0.79552146500237941"/>
    <n v="44648826.784238428"/>
    <n v="31254178.748966899"/>
    <d v="2022-05-15T00:00:00"/>
    <n v="1.789041095890411"/>
    <n v="4.1522219311981093E-2"/>
    <n v="30940515.941649787"/>
    <n v="0.73"/>
    <s v="ALTA"/>
    <x v="0"/>
    <n v="30940515.941649787"/>
  </r>
  <r>
    <n v="1249"/>
    <d v="2016-10-11T00:00:00"/>
    <d v="2016-10-20T00:00:00"/>
    <s v="T.A.A."/>
    <s v="05001233300020160143900"/>
    <s v="2019"/>
    <x v="0"/>
    <s v="OSCAR DE JESUS TOBON BUILES  (TÍTULO 7409C)"/>
    <s v="OSCAR DE JESUS TOBON BUILES"/>
    <n v="10.579000000000001"/>
    <x v="3"/>
    <s v="OTRAS"/>
    <s v="BAJO"/>
    <s v="BAJO"/>
    <s v="BAJO"/>
    <s v="BAJO"/>
    <n v="0.05"/>
    <x v="1"/>
    <n v="193305000"/>
    <n v="0"/>
    <x v="3"/>
    <n v="0"/>
    <s v="NO"/>
    <n v="0"/>
    <n v="6"/>
    <s v="LEONARDO LUGO LONDOÑO"/>
    <s v="DTO 2019070003746"/>
    <d v="2019-07-25T00:00:00"/>
    <n v="157.02099999999999"/>
    <s v="Secretaría de Minas"/>
    <s v="dentro de al portunidad procesal el 20 de enero de 2020 se presentan alegatos de conclusión."/>
    <d v="2020-07-31T00:00:00"/>
    <s v="2016-10"/>
    <s v="6"/>
    <s v="2020-06"/>
    <n v="0.79104764067648514"/>
    <n v="152913464.18096796"/>
    <n v="0"/>
    <d v="2022-10-10T00:00:00"/>
    <n v="2.1945205479452055"/>
    <n v="4.1522219311981093E-2"/>
    <n v="0"/>
    <n v="0.05"/>
    <s v="REMOTA"/>
    <x v="1"/>
    <n v="0"/>
  </r>
  <r>
    <n v="1250"/>
    <d v="2015-10-13T00:00:00"/>
    <d v="2016-04-05T00:00:00"/>
    <s v="LABORAL-CIVIL- CAUCASIA"/>
    <s v="05154311200120150022400"/>
    <s v="2019"/>
    <x v="1"/>
    <s v="DARIS DEL CARMEN AGAMES RUIZ"/>
    <s v="JULIA FERNANDA MUÑOZ RINCON"/>
    <n v="215.27799999999999"/>
    <x v="0"/>
    <s v="OTRAS"/>
    <s v="ALTO"/>
    <s v="MEDIO   "/>
    <s v="MEDIO   "/>
    <s v="ALTO"/>
    <n v="0.77499999999999991"/>
    <x v="0"/>
    <n v="53806966"/>
    <n v="0.15"/>
    <x v="7"/>
    <n v="0"/>
    <s v="NO"/>
    <n v="0"/>
    <n v="6"/>
    <s v="LEONARDO LUGO LONDOÑO"/>
    <s v="DTO 2019070003746"/>
    <d v="2019-07-25T00:00:00"/>
    <n v="157.02099999999999"/>
    <s v="secretaría de Educación"/>
    <s v="Para el 13 de febrero de 2020, se encuantra progamada la celebración de la primera audiencia de trámite en el asunto de la referencia."/>
    <d v="2020-07-31T00:00:00"/>
    <s v="2015-10"/>
    <s v="6"/>
    <s v="2020-06"/>
    <n v="0.84232546730647351"/>
    <n v="45322977.780293532"/>
    <n v="6798446.6670440296"/>
    <d v="2021-10-11T00:00:00"/>
    <n v="1.1972602739726028"/>
    <n v="4.1522219311981093E-2"/>
    <n v="6752710.8578531714"/>
    <n v="0.77499999999999991"/>
    <s v="ALTA"/>
    <x v="0"/>
    <n v="6752710.8578531714"/>
  </r>
  <r>
    <n v="1251"/>
    <d v="2016-11-11T00:00:00"/>
    <d v="2016-11-28T00:00:00"/>
    <s v="04 ADTIVO"/>
    <s v="05001333300420160079200"/>
    <s v="2019"/>
    <x v="0"/>
    <s v="NIXON MAGAÑA TORRES"/>
    <s v="NIXON MAGAÑA TORRES"/>
    <n v="130.73699999999999"/>
    <x v="3"/>
    <s v="IMPUESTOS"/>
    <s v="BAJO"/>
    <s v="BAJO"/>
    <s v="BAJO"/>
    <s v="BAJO"/>
    <n v="0.05"/>
    <x v="1"/>
    <n v="10974000"/>
    <n v="0"/>
    <x v="1"/>
    <n v="0"/>
    <s v="NO"/>
    <n v="0"/>
    <n v="6"/>
    <s v="LEONARDO LUGO LONDOÑO"/>
    <s v="DTO 2019070003746"/>
    <d v="2019-07-25T00:00:00"/>
    <n v="157.02099999999999"/>
    <s v="Secretaría de Hacienda"/>
    <s v="Traslado para alegar en segunda instancia. La sentencia de primera fue favorable. "/>
    <d v="2020-07-31T00:00:00"/>
    <s v="2016-11"/>
    <s v="6"/>
    <s v="2020-06"/>
    <n v="0.79016316489215555"/>
    <n v="8671250.5715265144"/>
    <n v="0"/>
    <d v="2022-11-10T00:00:00"/>
    <n v="2.2794520547945205"/>
    <n v="4.1522219311981093E-2"/>
    <n v="0"/>
    <n v="0.05"/>
    <s v="REMOTA"/>
    <x v="1"/>
    <n v="0"/>
  </r>
  <r>
    <n v="1252"/>
    <d v="2016-09-19T00:00:00"/>
    <d v="2016-09-09T00:00:00"/>
    <s v="14 ADTIVO"/>
    <s v="05001333301420160071300"/>
    <s v="2019"/>
    <x v="0"/>
    <s v="JAIRO RAMIRO DE JESUS CORREA CHAVARRÍA"/>
    <s v="NANCY ASTRID JARAMILLO CASAS"/>
    <n v="170.97800000000001"/>
    <x v="0"/>
    <s v="RELIQUIDACIÓN DE LA PENSIÓN"/>
    <s v="MEDIO   "/>
    <s v="MEDIO   "/>
    <s v="MEDIO   "/>
    <s v="MEDIO   "/>
    <n v="0.5"/>
    <x v="2"/>
    <n v="14686847"/>
    <n v="0.2"/>
    <x v="0"/>
    <n v="0"/>
    <s v="NO"/>
    <n v="0"/>
    <n v="6"/>
    <s v="LEONARDO LUGO LONDOÑO"/>
    <s v="DTO 2019070003746"/>
    <d v="2019-07-25T00:00:00"/>
    <n v="157.02099999999999"/>
    <s v="Secretaria Gestión humana y Desarrollo Organizacional "/>
    <s v="Desde el 30 de octubre de 2017 se encuantra a despacho para sentencia."/>
    <d v="2020-07-31T00:00:00"/>
    <s v="2016-09"/>
    <s v="6"/>
    <s v="2020-06"/>
    <n v="0.79057379366945824"/>
    <n v="11611036.349832902"/>
    <n v="2322207.2699665804"/>
    <d v="2022-09-18T00:00:00"/>
    <n v="2.1342465753424658"/>
    <n v="4.1522219311981093E-2"/>
    <n v="2294431.9964480763"/>
    <n v="0.5"/>
    <s v="MEDIA"/>
    <x v="2"/>
    <n v="2294431.9964480763"/>
  </r>
  <r>
    <n v="1253"/>
    <d v="2016-11-30T00:00:00"/>
    <d v="2016-12-07T00:00:00"/>
    <s v="23 ADTIVO."/>
    <s v="05001333302320160085500"/>
    <s v="2019"/>
    <x v="0"/>
    <s v="DOLLY ELENA SANCHEZ ARANGO, LUIS FELIPE Y ANA CRISTINA GAVIRIA SANCHEZ, YOLANDA DEL SOCORRO VELASQUEZ, DORA NANCY VELASQUEZ MEJIA, JUAN DIEGO PARRA VELASQUEZ, LINA MARCELA PARRA VELASQUEZ, "/>
    <s v="ALEJANDRO BOTERO VILLEGAS"/>
    <n v="139.31700000000001"/>
    <x v="1"/>
    <s v="FALLA EN EL SERVICIO OTRAS CAUSAS"/>
    <s v="BAJO"/>
    <s v="BAJO"/>
    <s v="BAJO"/>
    <s v="BAJO"/>
    <n v="0.05"/>
    <x v="1"/>
    <n v="1843107253"/>
    <n v="0"/>
    <x v="5"/>
    <n v="0"/>
    <s v="NO"/>
    <n v="0"/>
    <n v="6"/>
    <s v="LEONARDO LUGO LONDOÑO"/>
    <s v="DTO 2019070003746"/>
    <d v="2019-07-25T00:00:00"/>
    <n v="157.02099999999999"/>
    <s v="Secretaría de Minas"/>
    <s v="Por auto del 29 de julio de 2020 se reconoce personería al apoderado que representa los intereses de Positiva S. A. -compañía de seguros."/>
    <d v="2020-07-31T00:00:00"/>
    <s v="2016-11"/>
    <s v="6"/>
    <s v="2020-06"/>
    <n v="0.79016316489215555"/>
    <n v="1456355460.2661669"/>
    <n v="0"/>
    <d v="2022-11-29T00:00:00"/>
    <n v="2.3315068493150686"/>
    <n v="4.1522219311981093E-2"/>
    <n v="0"/>
    <n v="0.05"/>
    <s v="REMOTA"/>
    <x v="1"/>
    <n v="0"/>
  </r>
  <r>
    <n v="1254"/>
    <d v="2016-05-29T00:00:00"/>
    <d v="2016-06-29T00:00:00"/>
    <s v="03 ADTIVO"/>
    <s v="05001333300320150126100"/>
    <s v="2019"/>
    <x v="0"/>
    <s v="FABIOLA ECHEVERRI PAREJA"/>
    <s v="JOHN JAIRO GOMEZ JARAMILLO"/>
    <n v="95.352999999999994"/>
    <x v="0"/>
    <s v="RELIQUIDACIÓN DE LA PENSIÓN"/>
    <s v="MEDIO   "/>
    <s v="MEDIO   "/>
    <s v="MEDIO   "/>
    <s v="MEDIO   "/>
    <n v="0.5"/>
    <x v="2"/>
    <n v="2010317772"/>
    <n v="0.3"/>
    <x v="6"/>
    <n v="0"/>
    <s v="NO"/>
    <n v="0"/>
    <n v="6"/>
    <s v="LEONARDO LUGO LONDOÑO"/>
    <s v="DTO 2019070003746"/>
    <d v="2019-07-25T00:00:00"/>
    <n v="157.02099999999999"/>
    <s v="Gestión Humana y Desarrollo Organizacional"/>
    <s v="En la audiencia inicial celebrada el 19/01/2017, se declaró prbada la falta de competencia. Se remite expediente al Tribunal para que continúacon su trámite.."/>
    <d v="2020-07-31T00:00:00"/>
    <s v="2016-05"/>
    <s v="6"/>
    <s v="2020-06"/>
    <n v="0.79552146500237941"/>
    <n v="1599250939.1017594"/>
    <n v="479775281.73052782"/>
    <d v="2022-05-28T00:00:00"/>
    <n v="1.8246575342465754"/>
    <n v="4.1522219311981093E-2"/>
    <n v="474864955.79618979"/>
    <n v="0.5"/>
    <s v="MEDIA"/>
    <x v="2"/>
    <n v="474864955.79618979"/>
  </r>
  <r>
    <n v="1255"/>
    <d v="2016-08-24T00:00:00"/>
    <d v="2016-12-15T00:00:00"/>
    <s v="022 ADTIVO."/>
    <s v="05001333302220160065500"/>
    <s v="2019"/>
    <x v="0"/>
    <s v="ELPIDIA MORENO ROJAS"/>
    <s v="LEIDY PATRICIA LOPEZ MONSALVE"/>
    <n v="165.75700000000001"/>
    <x v="0"/>
    <s v="INCENTIVO ANTIGÜEDAD"/>
    <s v="BAJO"/>
    <s v="BAJO"/>
    <s v="BAJO"/>
    <s v="BAJO"/>
    <n v="0.05"/>
    <x v="1"/>
    <n v="2456715"/>
    <n v="0"/>
    <x v="2"/>
    <n v="0"/>
    <s v="NO"/>
    <n v="0"/>
    <n v="6"/>
    <s v="LEONARDO LUGO LONDOÑO"/>
    <s v="DTO 2019070003746"/>
    <d v="2019-07-25T00:00:00"/>
    <n v="157.02099999999999"/>
    <s v="Gestion Humana y Desarrollo organizaciona"/>
    <s v="Traslado para alegar en la segunda instancia. Se demanda principalmente, el incentivo por antigüedad."/>
    <d v="2020-07-31T00:00:00"/>
    <s v="2016-08"/>
    <s v="6"/>
    <s v="2020-06"/>
    <n v="0.79015613446074218"/>
    <n v="1941188.4278717223"/>
    <n v="0"/>
    <d v="2022-08-23T00:00:00"/>
    <n v="2.0630136986301371"/>
    <n v="4.1522219311981093E-2"/>
    <n v="0"/>
    <n v="0.05"/>
    <s v="REMOTA"/>
    <x v="1"/>
    <n v="0"/>
  </r>
  <r>
    <n v="1256"/>
    <d v="2016-09-28T00:00:00"/>
    <d v="2016-11-25T00:00:00"/>
    <s v="23 ADTIVO."/>
    <s v="05001333302320160072500"/>
    <s v="2019"/>
    <x v="0"/>
    <s v="LUCILA DEL CARMEN SARMIENTO ROSALES"/>
    <s v="LUZ ELENA GALLEGO C."/>
    <n v="39.930999999999997"/>
    <x v="0"/>
    <s v="RELIQUIDACIÓN DE LA PENSIÓN"/>
    <s v="MEDIO   "/>
    <s v="MEDIO   "/>
    <s v="BAJO"/>
    <s v="ALTO"/>
    <n v="0.63"/>
    <x v="0"/>
    <n v="24325474"/>
    <n v="0.25"/>
    <x v="9"/>
    <n v="6081369"/>
    <s v="NO"/>
    <n v="0"/>
    <n v="6"/>
    <s v="LEONARDO LUGO LONDOÑO"/>
    <s v="DTO 2019070003746"/>
    <d v="2019-07-25T00:00:00"/>
    <n v="157.02099999999999"/>
    <s v="Gestion Humana y Desarrollo organizaciona"/>
    <s v="Reliquidación pensional con pensiones de Antioquia. El 19 de julio de 2018 se presentaron alegatos."/>
    <d v="2020-07-31T00:00:00"/>
    <s v="2016-09"/>
    <s v="6"/>
    <s v="2020-06"/>
    <n v="0.79057379366945824"/>
    <n v="19231082.26298777"/>
    <n v="4807770.5657469425"/>
    <d v="2022-09-27T00:00:00"/>
    <n v="2.1589041095890411"/>
    <n v="4.1522219311981093E-2"/>
    <n v="4749605.8337261081"/>
    <n v="0.63"/>
    <s v="ALTA"/>
    <x v="0"/>
    <n v="6081369"/>
  </r>
  <r>
    <n v="1257"/>
    <d v="2017-01-19T00:00:00"/>
    <d v="2017-01-26T00:00:00"/>
    <s v="36 ADTIVO."/>
    <s v="05001333303620170000700"/>
    <s v="2019"/>
    <x v="0"/>
    <s v="JUAN SEBASTIAN ZAPATA RODRIGUEZ, ERIKA YANETH CARDENAS PINO, BELARMINO ZAPATA GOMEZ, GLORIA ESTELLA RODRIGUEZ BEDOYA, YULIANA MARIA ZAPATA RODRIGUEZ, LORENA ANDREA ZAPATA RODRIGUEZ Y MORELIA DEL SOCORRO PINO MUNERA"/>
    <s v="JUAN JOSE GOMEZ ARANGO"/>
    <n v="201.108"/>
    <x v="1"/>
    <s v="ACCIDENTE DE TRANSITO"/>
    <s v="BAJO"/>
    <s v="BAJO"/>
    <s v="BAJO"/>
    <s v="BAJO"/>
    <n v="0.05"/>
    <x v="1"/>
    <n v="1318120061"/>
    <n v="0"/>
    <x v="9"/>
    <n v="382132004"/>
    <s v="NO"/>
    <n v="0"/>
    <n v="6"/>
    <s v="LEONARDO LUGO LONDOÑO"/>
    <s v="DTO 2019070003746"/>
    <d v="2019-07-25T00:00:00"/>
    <n v="157.02099999999999"/>
    <s v="Secretaría de Infraestructura "/>
    <s v="Se presentó recurso de apelación, se asisitió a la audiencia de conciliación judicial, y se envió el expediente al T.A.A para lo de su competencia."/>
    <d v="2020-07-31T00:00:00"/>
    <s v="2017-01"/>
    <s v="6"/>
    <s v="2020-06"/>
    <n v="0.77890601703822215"/>
    <n v="1026691646.6916884"/>
    <n v="0"/>
    <d v="2023-01-18T00:00:00"/>
    <n v="2.4684931506849317"/>
    <n v="4.1522219311981093E-2"/>
    <n v="0"/>
    <n v="0.05"/>
    <s v="REMOTA"/>
    <x v="0"/>
    <n v="382132004"/>
  </r>
  <r>
    <n v="1258"/>
    <d v="2017-01-16T00:00:00"/>
    <d v="2017-02-07T00:00:00"/>
    <s v="18 adtivo."/>
    <s v="05001333301820160093100"/>
    <s v="2019"/>
    <x v="0"/>
    <s v="MARIA ROSMIRA ESTRADA DE MURIEL, HERNANDARIO RESTREPO MURIEL, MARY LUZ MURIEL ESTRADA, CARLOS ALBERTO RESTREPO MURIEL, JHON FREDY MURIEL ESTRADA, YAMILE ANDREA MURIEL SANCHEZ, JUAN FERNADO MURIEL SANCHEZ, LUZ MARINA MURIEL ESTRADA Y LEIDY JOHANA USUGA MURIEL"/>
    <s v="CAMILO MUÑOZ CASTRO"/>
    <n v="240.57900000000001"/>
    <x v="1"/>
    <s v="FALLA EN EL SERVICIO OTRAS CAUSAS"/>
    <s v="BAJO"/>
    <s v="BAJO"/>
    <s v="BAJO"/>
    <s v="BAJO"/>
    <n v="0.05"/>
    <x v="1"/>
    <n v="722181763"/>
    <n v="0"/>
    <x v="4"/>
    <n v="0"/>
    <s v="NO"/>
    <n v="0"/>
    <n v="6"/>
    <s v="LEONARDO LUGO LONDOÑO"/>
    <s v="DTO 2019070003746"/>
    <d v="2019-07-25T00:00:00"/>
    <n v="157.02099999999999"/>
    <s v="Secretaría de minas"/>
    <s v="El 02 de m,ayo de 2019, notificado por estados del 07 del mismo mes y año, se admite el recurso de apleación interpuesto contra al sentencia de primera instancia."/>
    <d v="2020-07-31T00:00:00"/>
    <s v="2017-01"/>
    <s v="6"/>
    <s v="2020-06"/>
    <n v="0.77890601703822215"/>
    <n v="562511720.59597135"/>
    <n v="0"/>
    <d v="2023-01-15T00:00:00"/>
    <n v="2.4602739726027396"/>
    <n v="4.1522219311981093E-2"/>
    <n v="0"/>
    <n v="0.05"/>
    <s v="REMOTA"/>
    <x v="1"/>
    <n v="0"/>
  </r>
  <r>
    <n v="1259"/>
    <d v="2017-01-19T00:00:00"/>
    <d v="2017-02-23T00:00:00"/>
    <s v="CONSEJO DE ESTADO"/>
    <s v="11001032600020160008800"/>
    <s v="2019"/>
    <x v="0"/>
    <s v="GLORIA NATALIA NOHABA VALLEJO"/>
    <s v="OMAR RENE MUÑOZ PEREZ"/>
    <n v="157.577"/>
    <x v="3"/>
    <s v="OTRAS"/>
    <s v="ALTO"/>
    <s v="MEDIO   "/>
    <s v="BAJO"/>
    <s v="MEDIO   "/>
    <n v="0.55499999999999994"/>
    <x v="0"/>
    <n v="0"/>
    <n v="0.6"/>
    <x v="5"/>
    <n v="0"/>
    <s v="NO"/>
    <n v="0"/>
    <n v="6"/>
    <s v="LEONARDO LUGO LONDOÑO"/>
    <s v="DTO 2019070003746"/>
    <d v="2019-07-25T00:00:00"/>
    <n v="157.02099999999999"/>
    <s v="Secretaría de minas"/>
    <s v="Mediante radicado R2019010038637 del 01/0272019, el Consejo de Estado comunica el auto del 18 de diciembre de 2018, en donde tomó las siguientes decisones: Acepta renuincia de apoderado de la aprte demandante, y, por auto del 24 de enenro de 2019 revoca el auto del 05 de julio de 2018, en donde había tomado la decisión de remitir el expediente hacie el T.A. de Antioquia. Conclusión, fija la comeptencia en única instancia en el Cosejo de Estado."/>
    <d v="2020-07-31T00:00:00"/>
    <s v="2017-01"/>
    <s v="6"/>
    <s v="2020-06"/>
    <n v="0.77890601703822215"/>
    <n v="0"/>
    <n v="0"/>
    <d v="2023-01-18T00:00:00"/>
    <n v="2.4684931506849317"/>
    <n v="4.1522219311981093E-2"/>
    <n v="0"/>
    <n v="0.55499999999999994"/>
    <s v="ALTA"/>
    <x v="0"/>
    <n v="0"/>
  </r>
  <r>
    <n v="1260"/>
    <d v="2017-03-15T00:00:00"/>
    <d v="2017-03-28T00:00:00"/>
    <s v="08 CIVIL CIRCUITO"/>
    <s v="05001310300820090031100"/>
    <s v="2019"/>
    <x v="3"/>
    <s v="JUAN ESTEBAN PELAEZ DIAZ"/>
    <s v="JUAN ESTEBAN PELAEZ"/>
    <s v="3,393,571"/>
    <x v="7"/>
    <s v="VIOLACIÓN DERECHOS COLECTIVOS"/>
    <s v="BAJO"/>
    <s v="BAJO"/>
    <s v="BAJO"/>
    <s v="BAJO"/>
    <n v="0.05"/>
    <x v="1"/>
    <n v="0"/>
    <n v="0"/>
    <x v="12"/>
    <n v="0"/>
    <s v="NO"/>
    <n v="0"/>
    <n v="10"/>
    <s v="LEONARDO LUGO LONDOÑO"/>
    <s v="DTO 2019070003746"/>
    <d v="2019-07-25T00:00:00"/>
    <n v="157.02099999999999"/>
    <s v="Secretaría de Hacienda - F.L.A"/>
    <s v="El 12 de febrero de hogaño por estados 023 de la fecha, se publica la sentencia de segunda instnaica, la que confirma la de primera. No condena en costas en la segunda insncia. Pendiente la devolución del expediente al juzgado de origen a efectos de liuiqdar gastos del proceso."/>
    <d v="2020-07-31T00:00:00"/>
    <s v="2017-03"/>
    <s v="10"/>
    <s v="2020-06"/>
    <n v="0.76757466281447584"/>
    <n v="0"/>
    <n v="0"/>
    <d v="2027-03-13T00:00:00"/>
    <n v="6.6191780821917812"/>
    <n v="4.1522219311981093E-2"/>
    <n v="0"/>
    <n v="0.05"/>
    <s v="REMOTA"/>
    <x v="1"/>
    <n v="0"/>
  </r>
  <r>
    <n v="1261"/>
    <d v="2017-04-24T00:00:00"/>
    <d v="2016-06-02T00:00:00"/>
    <s v="T. T. A. "/>
    <s v="05001233300020160147400"/>
    <s v="2019"/>
    <x v="0"/>
    <s v="BUSINESS CORPORATION OIL AND MINING S. A. S."/>
    <s v="OSCAR DE JESUS TOBON BUILES"/>
    <n v="10.579000000000001"/>
    <x v="6"/>
    <s v="OTRAS"/>
    <s v="BAJO"/>
    <s v="BAJO"/>
    <s v="BAJO"/>
    <s v="BAJO"/>
    <n v="0.05"/>
    <x v="1"/>
    <n v="206836200"/>
    <n v="0"/>
    <x v="0"/>
    <n v="0"/>
    <s v="NO"/>
    <n v="0"/>
    <n v="6"/>
    <s v="LEONARDO LUGO LONDOÑO"/>
    <s v="DTO 2019070003746"/>
    <d v="2019-07-25T00:00:00"/>
    <n v="157.02099999999999"/>
    <s v="Secretaría de minas"/>
    <s v="Dentro dela oportunidad procesal se allega al despacho, el escrito de alegatos de conclusión en primera instancia. Actuación realizada el 11 de julio de 2019."/>
    <d v="2020-07-31T00:00:00"/>
    <s v="2017-04"/>
    <s v="6"/>
    <s v="2020-06"/>
    <n v="0.76395562321009991"/>
    <n v="158013678.07340887"/>
    <n v="0"/>
    <d v="2023-04-23T00:00:00"/>
    <n v="2.7287671232876711"/>
    <n v="4.1522219311981093E-2"/>
    <n v="0"/>
    <n v="0.05"/>
    <s v="REMOTA"/>
    <x v="1"/>
    <n v="0"/>
  </r>
  <r>
    <n v="1262"/>
    <d v="2017-05-09T00:00:00"/>
    <d v="2017-05-16T00:00:00"/>
    <s v="13 ADTIVO."/>
    <s v="05001333301320170023600"/>
    <s v="2019"/>
    <x v="0"/>
    <s v="BAVARIA S. A. "/>
    <s v="NESTOR RAUL RODRIGUEZ PORRAS"/>
    <n v="76.739000000000004"/>
    <x v="3"/>
    <s v="IMPUESTOS"/>
    <s v="BAJO"/>
    <s v="BAJO"/>
    <s v="BAJO"/>
    <s v="BAJO"/>
    <n v="0.05"/>
    <x v="1"/>
    <n v="49799969"/>
    <n v="0"/>
    <x v="7"/>
    <n v="0"/>
    <s v="NO"/>
    <n v="0"/>
    <n v="6"/>
    <s v="LEONARDO LUGO LONDOÑO"/>
    <s v="DTO 2019070003746"/>
    <d v="2019-07-25T00:00:00"/>
    <n v="157.02099999999999"/>
    <s v="Secretaría de Hacienda"/>
    <s v="se desarrolló la audiencia inicial. Continúa la audiencia de pruebas; ésta se llevará a cabo el 28 de noviembre de 2018."/>
    <d v="2020-07-31T00:00:00"/>
    <s v="2017-05"/>
    <s v="6"/>
    <s v="2020-06"/>
    <n v="0.76223816507249575"/>
    <n v="37959436.991227172"/>
    <n v="0"/>
    <d v="2023-05-08T00:00:00"/>
    <n v="2.7698630136986302"/>
    <n v="4.1522219311981093E-2"/>
    <n v="0"/>
    <n v="0.05"/>
    <s v="REMOTA"/>
    <x v="1"/>
    <n v="0"/>
  </r>
  <r>
    <n v="1263"/>
    <d v="2017-02-14T00:00:00"/>
    <d v="2017-07-19T00:00:00"/>
    <s v="15 LABORAL "/>
    <s v="05001310501520160031000"/>
    <s v="2019"/>
    <x v="1"/>
    <s v="LUIS ARGIRO CASTAÑO CARVAJAL"/>
    <s v="JUAN DAVID ZAPATA OSORIO"/>
    <n v="159.27799999999999"/>
    <x v="2"/>
    <s v="RECONOCIMIENTO Y PAGO DE PENSIÓN"/>
    <s v="BAJO"/>
    <s v="BAJO"/>
    <s v="BAJO"/>
    <s v="BAJO"/>
    <n v="0.05"/>
    <x v="1"/>
    <n v="14754345"/>
    <n v="0"/>
    <x v="1"/>
    <n v="0"/>
    <s v="NO"/>
    <n v="0"/>
    <n v="5"/>
    <s v="LEONARDO LUGO LONDOÑO"/>
    <s v="DTO 2019070003746"/>
    <d v="2019-07-25T00:00:00"/>
    <n v="157.02099999999999"/>
    <s v="secretaría de educación"/>
    <s v="Se emitió sentencia de primera instancia. Se condena al la AFP-Protección. Se absuelve al departamento de Antioquia y otras. La sentencia fue apelada. Pendiente segunda instancia."/>
    <d v="2020-07-31T00:00:00"/>
    <s v="2017-02"/>
    <s v="5"/>
    <s v="2020-06"/>
    <n v="0.77115025586143982"/>
    <n v="11377816.921817955"/>
    <n v="0"/>
    <d v="2022-02-13T00:00:00"/>
    <n v="1.5397260273972602"/>
    <n v="4.1522219311981093E-2"/>
    <n v="0"/>
    <n v="0.05"/>
    <s v="REMOTA"/>
    <x v="1"/>
    <n v="0"/>
  </r>
  <r>
    <n v="1264"/>
    <d v="2017-08-01T00:00:00"/>
    <d v="2017-08-11T00:00:00"/>
    <s v="16 ADTIVO."/>
    <s v="05001333301620170030200"/>
    <s v="2019"/>
    <x v="0"/>
    <s v="REINERIA MARLENY PEREA VANEGAS, GILBERTO ANTONIO HERNANDEZ JIMENEZ"/>
    <s v="GILBERTO HERNANDEZ JIMENEZ"/>
    <n v="96.302000000000007"/>
    <x v="1"/>
    <s v="OTRAS"/>
    <s v="BAJO"/>
    <s v="BAJO"/>
    <s v="BAJO"/>
    <s v="BAJO"/>
    <n v="0.05"/>
    <x v="1"/>
    <n v="360000000"/>
    <n v="0"/>
    <x v="7"/>
    <n v="0"/>
    <s v="NO"/>
    <n v="0"/>
    <n v="7"/>
    <s v="LEONARDO LUGO LONDOÑO"/>
    <s v="DTO 2019070003746"/>
    <d v="2019-07-25T00:00:00"/>
    <n v="157.02099999999999"/>
    <s v="Secretaría de minas"/>
    <s v="Explotación de minas en el municipio de Remedios- Antioquia. Fallas en la estrucuturación del suelo del corregimiento y mla tratamiento de aguas, tanto las servidas como las naturales."/>
    <d v="2020-07-31T00:00:00"/>
    <s v="2017-08"/>
    <s v="7"/>
    <s v="2020-06"/>
    <n v="0.76068958550881771"/>
    <n v="273848250.7831744"/>
    <n v="0"/>
    <d v="2024-07-30T00:00:00"/>
    <n v="4"/>
    <n v="4.1522219311981093E-2"/>
    <n v="0"/>
    <n v="0.05"/>
    <s v="REMOTA"/>
    <x v="1"/>
    <n v="0"/>
  </r>
  <r>
    <n v="1265"/>
    <d v="2017-08-08T00:00:00"/>
    <d v="2017-08-30T00:00:00"/>
    <s v="T.A.A."/>
    <s v="050012333000201700116600"/>
    <s v="2019"/>
    <x v="0"/>
    <s v="CERVUNION  S. A. "/>
    <s v="NESTOR RAUL RODRIGUEZ PORRAS"/>
    <n v="76.739000000000004"/>
    <x v="3"/>
    <s v="IMPUESTOS"/>
    <s v="BAJO"/>
    <s v="BAJO"/>
    <s v="BAJO"/>
    <s v="BAJO"/>
    <n v="0.05"/>
    <x v="1"/>
    <n v="84763281"/>
    <n v="0"/>
    <x v="0"/>
    <n v="0"/>
    <s v="NO"/>
    <n v="0"/>
    <n v="6"/>
    <s v="LEONARDO LUGO LONDOÑO"/>
    <s v="DTO 2019070003746"/>
    <d v="2019-07-25T00:00:00"/>
    <n v="157.02099999999999"/>
    <s v="Secretaría de Hacienda"/>
    <s v="El 31 de agosto del 2018, dentrode la oportunidad debida, se presentan alegatos de conclusión."/>
    <d v="2020-07-31T00:00:00"/>
    <s v="2017-08"/>
    <s v="6"/>
    <s v="2020-06"/>
    <n v="0.76068958550881771"/>
    <n v="64478545.090257443"/>
    <n v="0"/>
    <d v="2023-08-07T00:00:00"/>
    <n v="3.0191780821917806"/>
    <n v="4.1522219311981093E-2"/>
    <n v="0"/>
    <n v="0.05"/>
    <s v="REMOTA"/>
    <x v="1"/>
    <n v="0"/>
  </r>
  <r>
    <n v="1266"/>
    <d v="2016-11-15T00:00:00"/>
    <d v="2017-09-11T00:00:00"/>
    <s v="t.a.a."/>
    <s v="05001233300020160218700"/>
    <s v="2019"/>
    <x v="0"/>
    <s v="OSCAR DE JESUS TOBO BUILES Y ALIANZA MINERA TÍTULO (IFC-08203X)"/>
    <s v="OSCAR DE JESUS TOBON BUILES"/>
    <n v="10.579000000000001"/>
    <x v="6"/>
    <s v="INCUMPLIMIENTO"/>
    <s v="BAJO"/>
    <s v="BAJO"/>
    <s v="BAJO"/>
    <s v="BAJO"/>
    <n v="0.05"/>
    <x v="1"/>
    <n v="206836200"/>
    <n v="0"/>
    <x v="3"/>
    <n v="0"/>
    <s v="SI"/>
    <n v="0"/>
    <n v="6"/>
    <s v="LEONARDO LUGO LONDOÑO"/>
    <s v="DTO 2019070003746"/>
    <d v="2019-07-25T00:00:00"/>
    <n v="157.02099999999999"/>
    <s v="Secretaría de minas"/>
    <s v="El 21 de octubre de 2019, se radica en la entidad, el exhorto 057YOM  radicado en la secretaría de minas, con la finalidad de que esta dependencia, de respuesta a lo solicitado por el Tribunal administrativo de Antioquia, dentro de las diligencias del radicado 000-2016-2187"/>
    <d v="2020-07-31T00:00:00"/>
    <s v="2016-11"/>
    <s v="6"/>
    <s v="2020-06"/>
    <n v="0.79016316489215555"/>
    <n v="163434346.40626687"/>
    <n v="0"/>
    <d v="2022-11-14T00:00:00"/>
    <n v="2.2904109589041095"/>
    <n v="4.1522219311981093E-2"/>
    <n v="0"/>
    <n v="0.05"/>
    <s v="REMOTA"/>
    <x v="1"/>
    <n v="0"/>
  </r>
  <r>
    <n v="1267"/>
    <d v="2017-04-24T00:00:00"/>
    <d v="2017-04-25T00:00:00"/>
    <s v="T.A.A."/>
    <s v="05001233300020160242200"/>
    <s v="2019"/>
    <x v="0"/>
    <s v="OSCAR DE JESUS TOBON BUILES Y  ALIANZA MINERA S. A.S. "/>
    <s v="OSCAR DE JESUS TOBON BUILES"/>
    <n v="10.579000000000001"/>
    <x v="6"/>
    <s v="INCUMPLIMIENTO"/>
    <s v="BAJO"/>
    <s v="BAJO"/>
    <s v="BAJO"/>
    <s v="BAJO"/>
    <n v="0.05"/>
    <x v="1"/>
    <n v="206836200"/>
    <n v="0"/>
    <x v="7"/>
    <n v="0"/>
    <s v="NO"/>
    <n v="0"/>
    <n v="6"/>
    <s v="LEONARDO LUGO LONDOÑO"/>
    <s v="DTO 2019070003746"/>
    <d v="2019-07-25T00:00:00"/>
    <n v="157.02099999999999"/>
    <s v="Secretaría de minas"/>
    <s v="El 19 de febrero de 2019 se realiza la audiencia inicial en el proceso de la referencia. Se decretó la prueba, de desiste del interrogatoio y se corre traslado para alegar de conclusión."/>
    <d v="2020-07-31T00:00:00"/>
    <s v="2017-04"/>
    <s v="6"/>
    <s v="2020-06"/>
    <n v="0.76395562321009991"/>
    <n v="158013678.07340887"/>
    <n v="0"/>
    <d v="2023-04-23T00:00:00"/>
    <n v="2.7287671232876711"/>
    <n v="4.1522219311981093E-2"/>
    <n v="0"/>
    <n v="0.05"/>
    <s v="REMOTA"/>
    <x v="1"/>
    <n v="0"/>
  </r>
  <r>
    <n v="1268"/>
    <d v="2017-02-07T00:00:00"/>
    <d v="2017-10-11T00:00:00"/>
    <s v="14 ADTIVO."/>
    <s v="05001333301420160075000"/>
    <s v="2019"/>
    <x v="0"/>
    <s v="MARIA ELSY VALENCIA URIBE"/>
    <s v="HORACIO RAMIREZ ALARCON"/>
    <n v="81.575999999999993"/>
    <x v="0"/>
    <s v="RELIQUIDACIÓN DE LA PENSIÓN"/>
    <s v="BAJO"/>
    <s v="BAJO"/>
    <s v="BAJO"/>
    <s v="BAJO"/>
    <n v="0.05"/>
    <x v="1"/>
    <n v="13699728"/>
    <n v="0"/>
    <x v="5"/>
    <n v="0"/>
    <s v="NO"/>
    <n v="0"/>
    <n v="6"/>
    <s v="LEONARDO LUGO LONDOÑO"/>
    <s v="DTO 2019070003746"/>
    <d v="2019-07-25T00:00:00"/>
    <n v="157.02099999999999"/>
    <s v="EDUCACION"/>
    <s v="reliquidación de la pensiónde jubilación. Es un asunto del Fompremag."/>
    <d v="2020-07-31T00:00:00"/>
    <s v="2017-02"/>
    <s v="6"/>
    <s v="2020-06"/>
    <n v="0.77115025586143982"/>
    <n v="10564548.75243213"/>
    <n v="0"/>
    <d v="2023-02-06T00:00:00"/>
    <n v="2.5205479452054793"/>
    <n v="4.1522219311981093E-2"/>
    <n v="0"/>
    <n v="0.05"/>
    <s v="REMOTA"/>
    <x v="1"/>
    <n v="0"/>
  </r>
  <r>
    <n v="1269"/>
    <d v="2017-10-19T00:00:00"/>
    <d v="2017-10-23T00:00:00"/>
    <s v="18 LABORAL"/>
    <s v="05001310501820170061000"/>
    <s v="2019"/>
    <x v="1"/>
    <s v="MARTINIANO ANTONIO ALVAREZ HENAO"/>
    <s v="GLORIA CECILIA GALLEGO CORDOBA"/>
    <n v="15.803000000000001"/>
    <x v="2"/>
    <s v="RELIQUIDACIÓN DE LA PENSIÓN"/>
    <s v="BAJO"/>
    <s v="BAJO"/>
    <s v="BAJO"/>
    <s v="BAJO"/>
    <n v="0.05"/>
    <x v="1"/>
    <n v="19277173"/>
    <n v="0"/>
    <x v="1"/>
    <n v="0"/>
    <s v="NO"/>
    <n v="0"/>
    <n v="6"/>
    <s v="LEONARDO LUGO LONDOÑO"/>
    <s v="DTO 2019070003746"/>
    <d v="2019-07-25T00:00:00"/>
    <n v="157.02099999999999"/>
    <s v="Secretaría de Educación "/>
    <s v="El 26 de septiembre de 2019 en una sola audiencia se realiza el procedimiento de primera instancia. Se dicta sentencia ABSOLUTORIA.  Sin embargo, por haber sido totalmente adversa a los intereses del demandante este proceso sube al tribunal en el grado jurisdiccional de consulta."/>
    <d v="2020-07-31T00:00:00"/>
    <s v="2017-10"/>
    <s v="6"/>
    <s v="2020-06"/>
    <n v="0.76025622916343338"/>
    <n v="14655590.85391115"/>
    <n v="0"/>
    <d v="2023-10-18T00:00:00"/>
    <n v="3.2164383561643834"/>
    <n v="4.1522219311981093E-2"/>
    <n v="0"/>
    <n v="0.05"/>
    <s v="REMOTA"/>
    <x v="1"/>
    <n v="0"/>
  </r>
  <r>
    <n v="1270"/>
    <d v="2017-03-15T00:00:00"/>
    <d v="2017-03-24T00:00:00"/>
    <s v="05 LABORAL"/>
    <s v="05001310500520160075700"/>
    <s v="2019"/>
    <x v="1"/>
    <s v="FRANCISCO FLOREZ HERRERA"/>
    <s v="JULIO CESAR MEDINA CARTAGENA"/>
    <n v="209.142"/>
    <x v="2"/>
    <s v="RECONOCIMIENTO Y PAGO DE PENSIÓN"/>
    <s v="BAJO"/>
    <s v="BAJO"/>
    <s v="BAJO"/>
    <s v="BAJO"/>
    <n v="0.05"/>
    <x v="1"/>
    <n v="75964143"/>
    <n v="0"/>
    <x v="1"/>
    <n v="0"/>
    <s v="NO"/>
    <n v="0"/>
    <n v="6"/>
    <s v="LEONARDO LUGO LONDOÑO"/>
    <s v="DTO 2019070003746"/>
    <d v="2019-07-25T00:00:00"/>
    <n v="157.02099999999999"/>
    <s v="Secretaría de Gestion Humana y Desarrollo Organizacional "/>
    <s v="El 12 de septiembre de 2018 se dicto sentencia de primera instasncia. Absolutoria. Concedió recurso de apelación."/>
    <d v="2020-07-31T00:00:00"/>
    <s v="2017-03"/>
    <s v="6"/>
    <s v="2020-06"/>
    <n v="0.76757466281447584"/>
    <n v="58308151.449215628"/>
    <n v="0"/>
    <d v="2023-03-14T00:00:00"/>
    <n v="2.6191780821917807"/>
    <n v="4.1522219311981093E-2"/>
    <n v="0"/>
    <n v="0.05"/>
    <s v="REMOTA"/>
    <x v="1"/>
    <n v="0"/>
  </r>
  <r>
    <n v="1271"/>
    <d v="2017-10-09T00:00:00"/>
    <d v="2017-11-08T00:00:00"/>
    <s v="04 LABORAL"/>
    <s v="05001310500420170085100"/>
    <s v="2019"/>
    <x v="1"/>
    <s v="ALIRIO DE JESUS ZAPATA GRAJALES y DIEGO MAURICIO HERRERA VARGAS"/>
    <s v="CARLOS ALBERTO BALLESTEROS BARON"/>
    <n v="33.512999999999998"/>
    <x v="2"/>
    <s v="RECONOCIMIENTO Y PAGO DE OTRAS PRESTACIONES SALARIALES, SOLCIALES Y SALARIOS"/>
    <s v="BAJO"/>
    <s v="BAJO"/>
    <s v="BAJO"/>
    <s v="BAJO"/>
    <n v="0.05"/>
    <x v="1"/>
    <n v="112948440"/>
    <n v="0"/>
    <x v="5"/>
    <n v="0"/>
    <s v="NO"/>
    <n v="0"/>
    <n v="6"/>
    <s v="LEONARDO LUGO LONDOÑO"/>
    <s v="DTO 2019070003746"/>
    <d v="2019-07-25T00:00:00"/>
    <n v="157.02099999999999"/>
    <s v="Secretaría de Hacienda - F.L.A"/>
    <s v="Pretender que por la vía de proceso ordinario se le reconozca la calidad de trabajador oficial a un empleado(s) publico(s)"/>
    <d v="2020-07-31T00:00:00"/>
    <s v="2017-10"/>
    <s v="6"/>
    <s v="2020-06"/>
    <n v="0.76025622916343338"/>
    <n v="85869755.084292307"/>
    <n v="0"/>
    <d v="2023-10-08T00:00:00"/>
    <n v="3.1890410958904107"/>
    <n v="4.1522219311981093E-2"/>
    <n v="0"/>
    <n v="0.05"/>
    <s v="REMOTA"/>
    <x v="1"/>
    <n v="0"/>
  </r>
  <r>
    <n v="1272"/>
    <d v="2017-11-09T00:00:00"/>
    <d v="2017-11-28T00:00:00"/>
    <s v="25 ADTIVO."/>
    <s v="05001333302520170055800"/>
    <s v="2019"/>
    <x v="0"/>
    <s v="AMPARO ELENA HERNANDEZ ZAPATA y EUCARIS DE JESUS GARCIA MACIAS "/>
    <s v="GILBERTO ANTONIO HERNADEZ JIMENEZ"/>
    <n v="96.361999999999995"/>
    <x v="1"/>
    <s v="FALLA EN EL SERVICIO OTRAS CAUSAS"/>
    <s v="BAJO"/>
    <s v="BAJO"/>
    <s v="BAJO"/>
    <s v="BAJO"/>
    <n v="0.05"/>
    <x v="1"/>
    <n v="360000000"/>
    <n v="0"/>
    <x v="3"/>
    <n v="0"/>
    <s v="NO"/>
    <n v="0"/>
    <n v="6"/>
    <s v="LEONARDO LUGO LONDOÑO"/>
    <s v="DTO 2019070003746"/>
    <d v="2019-07-25T00:00:00"/>
    <n v="157.02099999999999"/>
    <s v="Secretaría de Minas"/>
    <s v="El 18 de febrero de 2018 se evacua la prueba solicitada y decretada en el proceso. Se escucharon los interrogatorios, los testimonios, y los testigos técnicos de la emopresa Continental gold mines. Pendiente una prueba."/>
    <d v="2020-07-31T00:00:00"/>
    <s v="2017-11"/>
    <s v="6"/>
    <s v="2020-06"/>
    <n v="0.75888387549827907"/>
    <n v="273198195.17938048"/>
    <n v="0"/>
    <d v="2023-11-08T00:00:00"/>
    <n v="3.2739726027397262"/>
    <n v="4.1522219311981093E-2"/>
    <n v="0"/>
    <n v="0.05"/>
    <s v="REMOTA"/>
    <x v="1"/>
    <n v="0"/>
  </r>
  <r>
    <n v="1273"/>
    <d v="2017-12-05T00:00:00"/>
    <d v="2017-12-20T00:00:00"/>
    <s v="15 ADTIVO"/>
    <s v="05001333301520170047700"/>
    <s v="2019"/>
    <x v="0"/>
    <s v="KELLY  JOHANNA BOHORQUEZ TAPIAS"/>
    <s v="EDWIN OSORIO RODRIGUEZ"/>
    <n v="97.471999999999994"/>
    <x v="1"/>
    <s v="FALLA EN EL SERVICIO OTRAS CAUSAS"/>
    <s v="BAJO"/>
    <s v="BAJO"/>
    <s v="BAJO"/>
    <s v="BAJO"/>
    <n v="0.05"/>
    <x v="1"/>
    <n v="451807400"/>
    <n v="0"/>
    <x v="5"/>
    <n v="0"/>
    <s v="NO"/>
    <n v="0"/>
    <n v="6"/>
    <s v="LEONARDO LUGO LONDOÑO"/>
    <s v="DTO 2019070003746"/>
    <d v="2019-07-25T00:00:00"/>
    <n v="157.02099999999999"/>
    <s v="Secretaría de Minas"/>
    <s v="Dentro de la oportunidad procesal se responde la demanda, se presentan excepciones de mérito, se solicitan pruebas."/>
    <d v="2020-07-31T00:00:00"/>
    <s v="2017-12"/>
    <s v="6"/>
    <s v="2020-06"/>
    <n v="0.75597398230954627"/>
    <n v="341554639.41492212"/>
    <n v="0"/>
    <d v="2023-12-04T00:00:00"/>
    <n v="3.3452054794520549"/>
    <n v="4.1522219311981093E-2"/>
    <n v="0"/>
    <n v="0.05"/>
    <s v="REMOTA"/>
    <x v="1"/>
    <n v="0"/>
  </r>
  <r>
    <n v="1274"/>
    <d v="2017-01-17T00:00:00"/>
    <d v="2017-12-19T00:00:00"/>
    <s v="01 SEGOVIA"/>
    <s v="05736318900120170015000"/>
    <s v="2019"/>
    <x v="1"/>
    <s v="ANA LUCIA MEJIA YEPES, DIOMER ERNEY IBARRA BERRIO, VICTOR DANILO IBARRA MEJIA, DARLEY ARMANDO IBARRA MEJIA, LEON FELIPE IBARRA MEJIA"/>
    <s v="EUTIQUIO MURILLO VIVAS"/>
    <n v="85.751999999999995"/>
    <x v="2"/>
    <s v="OTRAS"/>
    <s v="BAJO"/>
    <s v="BAJO"/>
    <s v="BAJO"/>
    <s v="BAJO"/>
    <n v="0.05"/>
    <x v="1"/>
    <n v="792534572"/>
    <n v="0"/>
    <x v="6"/>
    <n v="0"/>
    <s v="NO"/>
    <n v="0"/>
    <n v="6"/>
    <s v="LEONARDO LUGO LONDOÑO"/>
    <s v="DTO 2019070003746"/>
    <d v="2019-07-25T00:00:00"/>
    <n v="157.02099999999999"/>
    <s v="Secretaría de Minas"/>
    <s v="El pasado 10 de agosto de 2018 se reseulve el recurso de apelación contra el auto que no accedió a la falta de jurisdicción. Por lo tanto el juzgado de Segovia continua en conocimiento del asunto. Proxima audiencia 02 de octubre de 2018."/>
    <d v="2020-07-31T00:00:00"/>
    <s v="2017-01"/>
    <s v="6"/>
    <s v="2020-06"/>
    <n v="0.77890601703822215"/>
    <n v="617309946.8416121"/>
    <n v="0"/>
    <d v="2023-01-16T00:00:00"/>
    <n v="2.463013698630137"/>
    <n v="4.1522219311981093E-2"/>
    <n v="0"/>
    <n v="0.05"/>
    <s v="REMOTA"/>
    <x v="1"/>
    <n v="0"/>
  </r>
  <r>
    <n v="1275"/>
    <d v="2017-01-17T00:00:00"/>
    <d v="2017-12-05T00:00:00"/>
    <s v="01 ADTIVO TURBO"/>
    <s v="05001333300120170094800"/>
    <s v="2019"/>
    <x v="0"/>
    <s v="BELCIRA JULIO JULIO"/>
    <s v="GABRIEL RAUL MANRIQUE BERRIO"/>
    <n v="115.922"/>
    <x v="3"/>
    <s v="RELIQUIDACIÓN DE LA PENSIÓN"/>
    <s v="BAJO"/>
    <s v="BAJO"/>
    <s v="BAJO"/>
    <s v="BAJO"/>
    <n v="0.05"/>
    <x v="1"/>
    <n v="4584132"/>
    <n v="0"/>
    <x v="7"/>
    <n v="0"/>
    <s v="NO"/>
    <n v="0"/>
    <n v="6"/>
    <s v="LEONARDO LUGO LONDOÑO"/>
    <s v="DTO 2019070003746"/>
    <d v="2019-07-25T00:00:00"/>
    <n v="157.02099999999999"/>
    <s v="EDUCACION"/>
    <s v="Se asisite a la audiencia inicial del art. 180. Se declara probada la falta de legitimación en la causa por pasiva a favor del ente territorial."/>
    <d v="2020-07-31T00:00:00"/>
    <s v="2017-01"/>
    <s v="6"/>
    <s v="2020-06"/>
    <n v="0.77890601703822215"/>
    <n v="3570607.9976974595"/>
    <n v="0"/>
    <d v="2023-01-16T00:00:00"/>
    <n v="2.463013698630137"/>
    <n v="4.1522219311981093E-2"/>
    <n v="0"/>
    <n v="0.05"/>
    <s v="REMOTA"/>
    <x v="1"/>
    <n v="0"/>
  </r>
  <r>
    <n v="1276"/>
    <d v="2017-12-12T00:00:00"/>
    <d v="2018-02-22T00:00:00"/>
    <s v="01 LABORAL YOLOMBÓ"/>
    <s v="05890318900120170024500"/>
    <s v="2019"/>
    <x v="1"/>
    <s v="LUIS ALBERTO ECHAVARRIA VALENCIA"/>
    <s v="GUILLERMO LEON MONSALVE TOBON"/>
    <n v="34.072000000000003"/>
    <x v="2"/>
    <s v="RECONOCIMIENTO Y PAGO DE OTRAS PRESTACIONES SALARIALES, SOLCIALES Y SALARIOS"/>
    <s v="MEDIO   "/>
    <s v="MEDIO   "/>
    <s v="BAJO"/>
    <s v="MEDIO   "/>
    <n v="0.45500000000000002"/>
    <x v="2"/>
    <n v="56660880"/>
    <n v="0"/>
    <x v="9"/>
    <n v="52153164"/>
    <s v="NO"/>
    <n v="0"/>
    <n v="6"/>
    <s v="LEONARDO LUGO LONDOÑO"/>
    <s v="DTO 2019070003746"/>
    <d v="2019-07-25T00:00:00"/>
    <n v="157.02099999999999"/>
    <s v="EDUCACION"/>
    <s v="El 12 de diciembre de lleva a cabo la audiencia de trámite y juzgamiento. Se dicta sentencia en contra de Brilladora la esmeralda Ltda hoy liquidada, y se condena solidariamente al departamento de Antioquia. El monto económico hasta la fecha de la sentencia asciende a $52,153,164. Se apela la sentencia. pendiente de auto que admite el recurso de apleación."/>
    <d v="2020-07-31T00:00:00"/>
    <s v="2017-12"/>
    <s v="6"/>
    <s v="2020-06"/>
    <n v="0.75597398230954627"/>
    <n v="42834151.094763324"/>
    <n v="0"/>
    <d v="2023-12-11T00:00:00"/>
    <n v="3.3643835616438356"/>
    <n v="4.1522219311981093E-2"/>
    <n v="0"/>
    <n v="0.45500000000000002"/>
    <s v="MEDIA"/>
    <x v="0"/>
    <n v="52153164"/>
  </r>
  <r>
    <n v="1277"/>
    <d v="2016-08-24T00:00:00"/>
    <d v="2016-10-14T00:00:00"/>
    <s v="001 LABORAL-CAUCASIA"/>
    <s v="05154311200120160017800"/>
    <s v="2019"/>
    <x v="1"/>
    <s v="BENITO ANTONIO CORREA, NELSON MANUEL RIVERA PUCHE, MAURICIO VARGAS TAPIAS, JOHN ARA RODRIGUEZ, DANIEL SALGADO PASTRANA"/>
    <s v="SIGIFREDO MANUEL CORDOBA JULIO"/>
    <n v="58.837000000000003"/>
    <x v="2"/>
    <s v="RECONOCIMIENTO Y PAGO DE OTRAS PRESTACIONES SALARIALES, SOLCIALES Y SALARIOS"/>
    <s v="BAJO"/>
    <s v="BAJO"/>
    <s v="MEDIO   "/>
    <s v="MEDIO   "/>
    <n v="0.2525"/>
    <x v="2"/>
    <n v="89298399"/>
    <n v="0.45"/>
    <x v="9"/>
    <n v="37500000"/>
    <s v="NO"/>
    <n v="0"/>
    <n v="5"/>
    <s v="LEONARDO LUGO LONDOÑO"/>
    <s v="DTO 2019070003746"/>
    <d v="2019-07-25T00:00:00"/>
    <n v="157.02099999999999"/>
    <s v="EDUCACION"/>
    <s v="Se asisitió a la audiencia DE TRÁMITE Y JUZGAMIENTO, SE EMITIÓ SENTENCIA CONDENATORIA EN CONTRA DE Consorcio Bajo-Cauca y solidariamente responsable a VIVA y al departamento de Antioquia."/>
    <d v="2020-07-31T00:00:00"/>
    <s v="2016-08"/>
    <s v="5"/>
    <s v="2020-06"/>
    <n v="0.79015613446074218"/>
    <n v="70559677.767373011"/>
    <n v="31751854.995317854"/>
    <d v="2021-08-23T00:00:00"/>
    <n v="1.0630136986301371"/>
    <n v="4.1522219311981093E-2"/>
    <n v="31562127.513208829"/>
    <n v="0.2525"/>
    <s v="MEDIA"/>
    <x v="0"/>
    <n v="37500000"/>
  </r>
  <r>
    <n v="1278"/>
    <d v="2017-10-13T00:00:00"/>
    <d v="2016-04-05T00:00:00"/>
    <s v="001 CAUCASIA"/>
    <s v="05154311300120150022200"/>
    <s v="2019"/>
    <x v="1"/>
    <s v="YULIETH MARLY ALVAREZ MEJIA"/>
    <s v="JULIA FERNANDA MUÑOZ RINCON"/>
    <n v="215.27799999999999"/>
    <x v="2"/>
    <s v="RECONOCIMIENTO Y PAGO DE OTRAS PRESTACIONES SALARIALES, SOLCIALES Y SALARIOS"/>
    <s v="MEDIO   "/>
    <s v="MEDIO   "/>
    <s v="BAJO"/>
    <s v="MEDIO   "/>
    <n v="0.45500000000000002"/>
    <x v="2"/>
    <n v="53150315"/>
    <n v="0.3"/>
    <x v="9"/>
    <n v="16288977"/>
    <s v="NO"/>
    <n v="0"/>
    <n v="5"/>
    <s v="LEONARDO LUGO LONDOÑO"/>
    <s v="DTO 2019070003746"/>
    <d v="2019-07-25T00:00:00"/>
    <n v="157.02099999999999"/>
    <s v="EDUCACION"/>
    <s v="Se dictó sentencia de primera instancia. Se emite condena en contra de Brilladora la esmeralda Ltda -En liquidación, y solidariamente se consdena al departamento de Antioquia. La cuantía de la sentencia de primera instancia equivale al 30% de lo preetendido por el demandante, incluyendo las costas procesales."/>
    <d v="2020-07-31T00:00:00"/>
    <s v="2017-10"/>
    <s v="5"/>
    <s v="2020-06"/>
    <n v="0.76025622916343338"/>
    <n v="40407858.060748674"/>
    <n v="12122357.418224601"/>
    <d v="2022-10-12T00:00:00"/>
    <n v="2.2000000000000002"/>
    <n v="4.1522219311981093E-2"/>
    <n v="11972925.902966116"/>
    <n v="0.45500000000000002"/>
    <s v="MEDIA"/>
    <x v="0"/>
    <n v="16288977"/>
  </r>
  <r>
    <n v="1279"/>
    <d v="2016-01-29T00:00:00"/>
    <d v="2016-03-30T00:00:00"/>
    <s v="001 CAUCASIA"/>
    <s v="05154311300120160000800"/>
    <s v="2019"/>
    <x v="1"/>
    <s v="ARMANDO SALDARRIAGA SIERRA"/>
    <s v="JULIA FERNANDA MUÑOZ RINCON"/>
    <n v="215.27799999999999"/>
    <x v="2"/>
    <s v="RECONOCIMIENTO Y PAGO DE OTRAS PRESTACIONES SALARIALES, SOLCIALES Y SALARIOS"/>
    <s v="MEDIO   "/>
    <s v="MEDIO   "/>
    <s v="BAJO"/>
    <s v="MEDIO   "/>
    <n v="0.45500000000000002"/>
    <x v="2"/>
    <n v="54464773"/>
    <n v="0.3"/>
    <x v="5"/>
    <n v="0"/>
    <s v="NO"/>
    <n v="0"/>
    <n v="5"/>
    <s v="LEONARDO LUGO LONDOÑO"/>
    <s v="DTO 2019070003746"/>
    <d v="2019-07-25T00:00:00"/>
    <n v="157.02099999999999"/>
    <s v="EDUCACION"/>
    <s v="Conflicto originado en los contratos de Brilladora la Esmeralda ltda. Es posible al condena en este proceso en contra del departamento por el fenómeno d ela solidaridad."/>
    <d v="2020-07-31T00:00:00"/>
    <s v="2016-01"/>
    <s v="5"/>
    <s v="2020-06"/>
    <n v="0.82150585725380554"/>
    <n v="44743130.033498921"/>
    <n v="13422939.010049677"/>
    <d v="2021-01-27T00:00:00"/>
    <n v="0.49315068493150682"/>
    <n v="4.1522219311981093E-2"/>
    <n v="13385670.099860989"/>
    <n v="0.45500000000000002"/>
    <s v="MEDIA"/>
    <x v="2"/>
    <n v="13385670.099860989"/>
  </r>
  <r>
    <n v="1280"/>
    <d v="2016-01-19T00:00:00"/>
    <d v="2016-04-30T00:00:00"/>
    <s v="001 CAUCASIA"/>
    <s v="05154311300120160000400"/>
    <s v="2019"/>
    <x v="1"/>
    <s v="DENIS EUSEBIA USUGA MARTINEZ"/>
    <s v="JULIA FERNANDA MUÑOZ RINCON"/>
    <n v="215.27799999999999"/>
    <x v="2"/>
    <s v="RECONOCIMIENTO Y PAGO DE OTRAS PRESTACIONES SALARIALES, SOLCIALES Y SALARIOS"/>
    <s v="MEDIO   "/>
    <s v="MEDIO   "/>
    <s v="BAJO"/>
    <s v="MEDIO   "/>
    <n v="0.45500000000000002"/>
    <x v="2"/>
    <n v="51491401"/>
    <n v="0.3"/>
    <x v="5"/>
    <n v="0"/>
    <s v="NO"/>
    <n v="0"/>
    <n v="5"/>
    <s v="LEONARDO LUGO LONDOÑO"/>
    <s v="DTO 2019070003746"/>
    <d v="2019-07-25T00:00:00"/>
    <n v="157.02099999999999"/>
    <s v="EDUCACION"/>
    <s v="Conflicto originado en los contratos de Brilladora la Esmeralda ltda. Es posible al condena en este proceso en contra del departamento por el fenómeno d ela solidaridad."/>
    <d v="2020-07-31T00:00:00"/>
    <s v="2016-01"/>
    <s v="5"/>
    <s v="2020-06"/>
    <n v="0.82150585725380554"/>
    <n v="42300487.519704461"/>
    <n v="12690146.255911337"/>
    <d v="2021-01-17T00:00:00"/>
    <n v="0.46575342465753422"/>
    <n v="4.1522219311981093E-2"/>
    <n v="12656866.843725605"/>
    <n v="0.45500000000000002"/>
    <s v="MEDIA"/>
    <x v="2"/>
    <n v="12656866.843725605"/>
  </r>
  <r>
    <n v="1281"/>
    <d v="2018-02-08T00:00:00"/>
    <d v="2018-02-19T00:00:00"/>
    <s v="36 ADTIVO"/>
    <s v="05001333303620170063700"/>
    <s v="2019"/>
    <x v="0"/>
    <s v="ANTONIO MARIA ATENCIO, JESUS MARIA CANO SALDARRIAGA, MARIA LETICIA QUIROZ DE CANO, ALBA INES CANO QUIROZ, SERGIO DE JESUS CANO QUIROZ, DIANA MARIA CANO QUIROZ, IVAN DARIO CANO QUIROZ, LUZ MARIA CANO QUIROZ Y OTROS"/>
    <s v="EDWIN OSORIO RODRIGUEZ y MANUEL ANTONIO BALLESTEROS ROMERO"/>
    <n v="97.471999999999994"/>
    <x v="1"/>
    <s v="FALLA EN EL SERVICIO OTRAS CAUSAS"/>
    <s v="BAJO"/>
    <s v="BAJO"/>
    <s v="BAJO"/>
    <s v="BAJO"/>
    <n v="0.05"/>
    <x v="1"/>
    <n v="1306939437"/>
    <n v="0"/>
    <x v="9"/>
    <n v="0"/>
    <s v="NO"/>
    <n v="0"/>
    <n v="6"/>
    <s v="LEONARDO LUGO LONDOÑO"/>
    <s v="DTO 2019070003746"/>
    <d v="2019-07-25T00:00:00"/>
    <n v="157.02099999999999"/>
    <s v="MINAS"/>
    <s v="La sentencia proferida empezó a correr términos el 02 de julio del año que cursa. Por lo anterior, el 28 del mes que cursa se presentó recurso de apelación en contra de la sentencia de primera instancia, toda vez que esta fue adversa a los intereses del departamento."/>
    <d v="2020-07-31T00:00:00"/>
    <s v="2018-02"/>
    <s v="6"/>
    <s v="2020-06"/>
    <n v="0.74599443734185067"/>
    <n v="974969549.94469011"/>
    <n v="0"/>
    <d v="2024-02-07T00:00:00"/>
    <n v="3.5232876712328767"/>
    <n v="4.1522219311981093E-2"/>
    <n v="0"/>
    <n v="0.05"/>
    <s v="REMOTA"/>
    <x v="1"/>
    <n v="0"/>
  </r>
  <r>
    <n v="1282"/>
    <d v="2018-02-26T00:00:00"/>
    <d v="2018-03-05T00:00:00"/>
    <s v="11 ADTIVO"/>
    <s v="05001333301120180005900"/>
    <s v="2019"/>
    <x v="0"/>
    <s v="ELKIN DE EJSUS VILLA VILLA, DORIELA DE JESUS VILLA VILLA, LUZ DARY VILLA VILLA, LUIS GUILLWERMO VILLA VILLA, LUIS CARLOS VILLA VILLA, MARIA IRENE VILLA VILLA, MARIBEL VILLA VILLA, MIRIAM DE JESUS VILLA DE CARTAGENA, LUIS EDUARDO VILLA VILLA, JOSE LUCIANO VIOLLA VILLA Y BRAHIAN ANDRES PEREZ VILLA"/>
    <s v="OLGA LUCIA MONSALVE BEDOYA"/>
    <n v="122.755"/>
    <x v="2"/>
    <s v="FALLA EN EL SERVICIO OTRAS CAUSAS"/>
    <s v="BAJO"/>
    <s v="BAJO"/>
    <s v="BAJO"/>
    <s v="BAJO"/>
    <n v="0.05"/>
    <x v="1"/>
    <n v="1237365726"/>
    <n v="0"/>
    <x v="3"/>
    <n v="0"/>
    <s v="NO"/>
    <n v="0"/>
    <n v="6"/>
    <s v="LEONARDO LUGO LONDOÑO"/>
    <s v="DTO 2019070003746"/>
    <d v="2019-07-25T00:00:00"/>
    <n v="157.02099999999999"/>
    <s v="MINAS"/>
    <s v="El 24 de enero de 2020 se adelanta la audiencia de pruebas. Dejando evacuada la totalidad de la pruerba, el despacho concede 10 días para alegar de conclusión."/>
    <d v="2020-07-31T00:00:00"/>
    <s v="2018-02"/>
    <s v="6"/>
    <s v="2020-06"/>
    <n v="0.74599443734185067"/>
    <n v="923067948.5534606"/>
    <n v="0"/>
    <d v="2024-02-25T00:00:00"/>
    <n v="3.5726027397260274"/>
    <n v="4.1522219311981093E-2"/>
    <n v="0"/>
    <n v="0.05"/>
    <s v="REMOTA"/>
    <x v="1"/>
    <n v="0"/>
  </r>
  <r>
    <n v="1283"/>
    <d v="2018-04-16T00:00:00"/>
    <d v="2018-04-30T00:00:00"/>
    <s v="T.A.A."/>
    <s v="05001233300020180038100"/>
    <s v="2019"/>
    <x v="0"/>
    <s v="RUBIELA DEL SOCORRO ALVAREZ ALVAREZ, NELSY ALVAREZ ALVAREZ, CLAUDIA PATRICIA ALVAREZ ALVAREZ, LUZ MARINA ALVAREZ ALVAREZ, MARTHA ELENA ALVAREZ ALVAREZ, HECTOR EMILIO ALVAREZ ALVAREZ Y DIEGO LUIS ALVAREZ ALVAREZ"/>
    <s v="GLORIA MARY VELEZ AGUDELO"/>
    <n v="46.893000000000001"/>
    <x v="1"/>
    <s v="FALLA EN EL SERVICIO OTRAS CAUSAS"/>
    <s v="BAJO"/>
    <s v="BAJO"/>
    <s v="BAJO"/>
    <s v="BAJO"/>
    <n v="0.05"/>
    <x v="1"/>
    <n v="2915556363"/>
    <n v="0"/>
    <x v="3"/>
    <n v="0"/>
    <s v="NO"/>
    <n v="0"/>
    <n v="5"/>
    <s v="LEONARDO LUGO LONDOÑO"/>
    <s v="DTO 2019070003746"/>
    <d v="2019-07-25T00:00:00"/>
    <n v="157.02099999999999"/>
    <s v="MINAS"/>
    <s v="En la fecha 11 de julio de 2019, se da cumplimiento a lo ordenado por el despacho, consisitente en aportar copia del CD que contiene las pruebas relacionadas en el folio 132 vuelto y 133 parte inicial."/>
    <d v="2020-07-31T00:00:00"/>
    <s v="2018-04"/>
    <s v="5"/>
    <s v="2020-06"/>
    <n v="0.74078668525523483"/>
    <n v="2159805333.821578"/>
    <n v="0"/>
    <d v="2023-04-15T00:00:00"/>
    <n v="2.7068493150684931"/>
    <n v="4.1522219311981093E-2"/>
    <n v="0"/>
    <n v="0.05"/>
    <s v="REMOTA"/>
    <x v="1"/>
    <n v="0"/>
  </r>
  <r>
    <n v="1284"/>
    <d v="2018-05-21T00:00:00"/>
    <d v="2018-06-01T00:00:00"/>
    <s v="12 ADTIVO"/>
    <s v="05001333301220180018800"/>
    <s v="2019"/>
    <x v="0"/>
    <s v="DIANA PATRICIA BETANCUR MONSALVE (NATASHA SCARLETT BERRIO BETANCUR) LUIS FERNANDO GARCIA TORRES, MARIA DEL ROSARIO MONSALVE CADAVID, GENARO BETANCUR ORTIZ, JAVIER EDUARDO ESPINOSA BETANCUR (Representando también a DULCE MARIA ESPIONOSA PENAGOS), JEFFERSON FELIPE ESPINOSA BETANCUR, PABLO FERNANDO GARCIA BETANCUR, YULI CATALINA BATANCUR MONSALVE, ALEXANDER BETANCUR MONSALVE, SHIRLEY NATALIA BETANCUR MONSALVE"/>
    <s v="EDWIN OSORIO RODRIGUEZ"/>
    <n v="97.471999999999994"/>
    <x v="1"/>
    <s v="FALLA EN EL SERVICIO OTRAS CAUSAS"/>
    <s v="BAJO"/>
    <s v="BAJO"/>
    <s v="BAJO"/>
    <s v="BAJO"/>
    <n v="0.05"/>
    <x v="1"/>
    <n v="944277760"/>
    <n v="0"/>
    <x v="7"/>
    <n v="0"/>
    <s v="NO"/>
    <n v="0"/>
    <n v="6"/>
    <s v="LEONARDO LUGO LONDOÑO"/>
    <s v="DTO 2019070003746"/>
    <d v="2019-07-25T00:00:00"/>
    <n v="157.02099999999999"/>
    <s v="Minas"/>
    <s v="Por auto de fecha 30 de julio de 2020, el juzgado no concede recurso de apelación por extemporaneo propuesto por le ministerio de trabajo."/>
    <d v="2020-07-31T00:00:00"/>
    <s v="2018-05"/>
    <s v="6"/>
    <s v="2020-06"/>
    <n v="0.73891229786794344"/>
    <n v="697738449.46719444"/>
    <n v="0"/>
    <d v="2024-05-19T00:00:00"/>
    <n v="3.8027397260273972"/>
    <n v="4.1522219311981093E-2"/>
    <n v="0"/>
    <n v="0.05"/>
    <s v="REMOTA"/>
    <x v="1"/>
    <n v="0"/>
  </r>
  <r>
    <n v="1285"/>
    <d v="2017-11-30T00:00:00"/>
    <d v="2018-07-10T00:00:00"/>
    <s v="001 Laboral"/>
    <s v="05579310500120170034600"/>
    <s v="2019"/>
    <x v="1"/>
    <s v="GLORIA IDALÍ GALLEGO ISAZA"/>
    <s v="LIZETH JOHANA CARRANZA LOPEZ"/>
    <n v="263.83100000000002"/>
    <x v="2"/>
    <s v="RECONOCIMIENTO Y PAGO DE OTRAS PRESTACIONES SALARIALES, SOLCIALES Y SALARIOS"/>
    <s v="MEDIO   "/>
    <s v="MEDIO   "/>
    <s v="BAJO"/>
    <s v="BAJO"/>
    <n v="0.29750000000000004"/>
    <x v="2"/>
    <n v="14699242"/>
    <n v="0.3"/>
    <x v="1"/>
    <n v="0"/>
    <s v="NO"/>
    <n v="0"/>
    <n v="5"/>
    <s v="LEONARDO LUGO LONDOÑO"/>
    <s v="DTO 2019070003746"/>
    <d v="2019-07-25T00:00:00"/>
    <n v="157.02099999999999"/>
    <s v="EDUCACION"/>
    <s v="Sentencia de primera favorable. El 08 de julio de 2019 el tribunal admite recurso de apelación. Pendiente sentencia de segunda."/>
    <d v="2020-07-31T00:00:00"/>
    <s v="2017-11"/>
    <s v="5"/>
    <s v="2020-06"/>
    <n v="0.75888387549827907"/>
    <n v="11155017.735847075"/>
    <n v="3346505.3207541225"/>
    <d v="2022-11-29T00:00:00"/>
    <n v="2.3315068493150686"/>
    <n v="4.1522219311981093E-2"/>
    <n v="3302803.4535445794"/>
    <n v="0.29750000000000004"/>
    <s v="MEDIA"/>
    <x v="2"/>
    <n v="3302803.4535445794"/>
  </r>
  <r>
    <n v="1286"/>
    <d v="2017-09-20T00:00:00"/>
    <d v="2017-10-03T00:00:00"/>
    <s v="001 laboral"/>
    <s v="05579310500120170029400"/>
    <s v="2019"/>
    <x v="1"/>
    <s v="SILVIA LILIANA VALENCIA HERNANDEZ"/>
    <s v="LIZETH JOHANA CARRANZA LOPEZ"/>
    <n v="263.83100000000002"/>
    <x v="2"/>
    <s v="RECONOCIMIENTO Y PAGO DE OTRAS PRESTACIONES SALARIALES, SOLCIALES Y SALARIOS"/>
    <s v="BAJO"/>
    <s v="BAJO"/>
    <s v="BAJO"/>
    <s v="BAJO"/>
    <n v="0.05"/>
    <x v="1"/>
    <n v="12887000"/>
    <n v="0"/>
    <x v="1"/>
    <n v="0"/>
    <s v="NO"/>
    <n v="0"/>
    <n v="5"/>
    <s v="LEONARDO LUGO LONDOÑO"/>
    <s v="DTO 2019070003746"/>
    <d v="2019-07-25T00:00:00"/>
    <n v="157.02099999999999"/>
    <s v="EDUCACION"/>
    <s v="Por auto del 26 de agosot de 2019, El tribunal superior de Antioquia admite recuros de apelación, pero ordena notificar a la agencia nacional de defensa jurídica y a la procuraduría como miniisterio público.Vencido y ejecutoriado el auto sin propuesta de nulidad, será saneada la actuación pendiente."/>
    <d v="2020-07-31T00:00:00"/>
    <s v="2017-09"/>
    <s v="5"/>
    <s v="2020-06"/>
    <n v="0.76038333983224338"/>
    <n v="9799060.1004181206"/>
    <n v="0"/>
    <d v="2022-09-19T00:00:00"/>
    <n v="2.1369863013698631"/>
    <n v="4.1522219311981093E-2"/>
    <n v="0"/>
    <n v="0.05"/>
    <s v="REMOTA"/>
    <x v="1"/>
    <n v="0"/>
  </r>
  <r>
    <n v="1287"/>
    <d v="2018-03-21T00:00:00"/>
    <d v="2018-06-19T00:00:00"/>
    <s v="015 LABORAL"/>
    <s v="05001310501520180014900"/>
    <s v="2019"/>
    <x v="1"/>
    <s v="ALBERTO GARCIA CIRO"/>
    <s v="FRANCISCO ALBERTO GIRALDO LUNA"/>
    <n v="122621"/>
    <x v="2"/>
    <s v="RECONOCIMIENTO Y PAGO DE PENSIÓN"/>
    <s v="BAJO"/>
    <s v="BAJO"/>
    <s v="BAJO"/>
    <s v="BAJO"/>
    <n v="0.05"/>
    <x v="1"/>
    <n v="11790000"/>
    <n v="0"/>
    <x v="1"/>
    <n v="0"/>
    <s v="NO"/>
    <n v="0"/>
    <n v="5"/>
    <s v="LEONARDO LUGO LONDOÑO"/>
    <s v="DTO 2019070003746"/>
    <d v="2019-07-25T00:00:00"/>
    <n v="157.02099999999999"/>
    <s v="EDUCACION"/>
    <s v="En sentencia de primera instancvia proferida el 27 de noviembre de 2018, se denegaron las peticones de la demanda. Se apeló la sentencia. Se envía al T.S de medellín a efectos de que se surta el recurso de alzada."/>
    <d v="2020-07-31T00:00:00"/>
    <s v="2018-03"/>
    <s v="5"/>
    <s v="2020-06"/>
    <n v="0.74420758606092174"/>
    <n v="8774207.4396582674"/>
    <n v="0"/>
    <d v="2023-03-20T00:00:00"/>
    <n v="2.6356164383561644"/>
    <n v="4.1522219311981093E-2"/>
    <n v="0"/>
    <n v="0.05"/>
    <s v="REMOTA"/>
    <x v="1"/>
    <n v="0"/>
  </r>
  <r>
    <n v="1288"/>
    <d v="2018-05-10T00:00:00"/>
    <d v="2018-07-19T00:00:00"/>
    <s v="001 LABORAL"/>
    <s v="05001310500120180026300"/>
    <s v="2019"/>
    <x v="1"/>
    <s v="DIEGO JUAN RUIZ GIL"/>
    <s v="NICOLÁS OCTAVIO ARISMENDI VILLEGAS"/>
    <n v="140.233"/>
    <x v="2"/>
    <s v="RECONOCIMIENTO Y PAGO DE OTRAS PRESTACIONES SALARIALES, SOLCIALES Y SALARIOS"/>
    <s v="BAJO"/>
    <s v="BAJO"/>
    <s v="BAJO"/>
    <s v="BAJO"/>
    <n v="0.05"/>
    <x v="1"/>
    <n v="61443482"/>
    <n v="0"/>
    <x v="5"/>
    <n v="0"/>
    <s v="NO"/>
    <n v="0"/>
    <n v="5"/>
    <s v="LEONARDO LUGO LONDOÑO"/>
    <s v="DTO 2019070003746"/>
    <d v="2019-07-25T00:00:00"/>
    <n v="157.02099999999999"/>
    <s v="EDUCACION"/>
    <s v="El pasado 13 de agosto de 2018 se presenta la contestación de la demanda, se proponen excepciones, se llama en garantía a aseguradora del convenio interadministrativo."/>
    <d v="2020-07-31T00:00:00"/>
    <s v="2018-05"/>
    <s v="5"/>
    <s v="2020-06"/>
    <n v="0.73891229786794344"/>
    <n v="45401344.473627619"/>
    <n v="0"/>
    <d v="2023-05-09T00:00:00"/>
    <n v="2.7726027397260276"/>
    <n v="4.1522219311981093E-2"/>
    <n v="0"/>
    <n v="0.05"/>
    <s v="REMOTA"/>
    <x v="1"/>
    <n v="0"/>
  </r>
  <r>
    <n v="1289"/>
    <d v="2018-04-04T00:00:00"/>
    <d v="2018-06-19T00:00:00"/>
    <s v="T.A.A."/>
    <s v="05001233300020170414000"/>
    <s v="2019"/>
    <x v="0"/>
    <s v="GUILLERMO ISAZA HERRERA"/>
    <s v="GUILLERMO ISAZA HERRERA"/>
    <s v="79,777,616"/>
    <x v="9"/>
    <s v="VIOLACIÓN DERECHOS COLECTIVOS"/>
    <s v="BAJO"/>
    <s v="BAJO"/>
    <s v="BAJO"/>
    <s v="BAJO"/>
    <n v="0.05"/>
    <x v="1"/>
    <n v="0"/>
    <n v="0"/>
    <x v="7"/>
    <n v="0"/>
    <s v="NO"/>
    <n v="0"/>
    <n v="5"/>
    <s v="LEONARDO LUGO LONDOÑO"/>
    <s v="DTO 2019070003746"/>
    <d v="2019-07-25T00:00:00"/>
    <n v="157.02099999999999"/>
    <s v="MINAS"/>
    <s v="Una vez celebrada la audiencia de pacto de cumplimiento, el magistrado ordena la integración del contradicitorio con la Agencia nacional de Minería, el Ministerio de Minas y Energía y el ministerio de Ambiente y desarrollo Sostenible. Vencido el término para responder el llamado, se ordena celebrar la continuación de la audiencia inicial de pacto, la que se llevará a cabo el 02 de abril de 2020 a las 08:30 a.m."/>
    <d v="2020-07-31T00:00:00"/>
    <s v="2018-04"/>
    <s v="5"/>
    <s v="2020-06"/>
    <n v="0.74078668525523483"/>
    <n v="0"/>
    <n v="0"/>
    <d v="2023-04-03T00:00:00"/>
    <n v="2.6739726027397261"/>
    <n v="4.1522219311981093E-2"/>
    <n v="0"/>
    <n v="0.05"/>
    <s v="REMOTA"/>
    <x v="1"/>
    <n v="0"/>
  </r>
  <r>
    <n v="1290"/>
    <d v="2018-05-30T00:00:00"/>
    <d v="2018-06-19T00:00:00"/>
    <s v="027 ADTIVO"/>
    <s v="05001333302720180020700"/>
    <s v="2019"/>
    <x v="0"/>
    <s v="DIANA MARIA BOLIVAR FERNANDEZ, en nombre propio y en representación de MILLY JHOJANNA OBANDO BOLIVAR"/>
    <s v="LEIDY JOHANA OSORIO ORTIZ"/>
    <n v="276.72000000000003"/>
    <x v="1"/>
    <s v="FALLA EN EL SERVICIO OTRAS CAUSAS"/>
    <s v="BAJO"/>
    <s v="BAJO"/>
    <s v="BAJO"/>
    <s v="BAJO"/>
    <n v="0.05"/>
    <x v="1"/>
    <n v="743742384"/>
    <n v="0"/>
    <x v="10"/>
    <n v="0"/>
    <s v="NO"/>
    <n v="0"/>
    <n v="5"/>
    <s v="LEONARDO LUGO LONDOÑO"/>
    <s v="DTO 2019070003746"/>
    <d v="2019-07-25T00:00:00"/>
    <n v="157.02099999999999"/>
    <s v="MINAS"/>
    <s v="reclaman reparación de perjuicios e indemnizaciones derivados de accidente en minería."/>
    <d v="2020-07-31T00:00:00"/>
    <s v="2018-05"/>
    <s v="5"/>
    <s v="2020-06"/>
    <n v="0.73891229786794344"/>
    <n v="549560393.98322237"/>
    <n v="0"/>
    <d v="2023-05-29T00:00:00"/>
    <n v="2.8273972602739725"/>
    <n v="4.1522219311981093E-2"/>
    <n v="0"/>
    <n v="0.05"/>
    <s v="REMOTA"/>
    <x v="1"/>
    <n v="0"/>
  </r>
  <r>
    <n v="1291"/>
    <d v="2018-05-31T00:00:00"/>
    <d v="2018-06-27T00:00:00"/>
    <s v="035 ADTIVO"/>
    <s v="05001333303520180017100"/>
    <s v="2019"/>
    <x v="0"/>
    <s v="EFRAIN BONILLA PEREZ"/>
    <s v="DIANA CAROLINA ALZATE QUINTERO"/>
    <n v="165.81899999999999"/>
    <x v="0"/>
    <s v="RECONOCIMIENTO Y PAGO DE OTRAS PRESTACIONES SALARIALES, SOLCIALES Y SALARIOS"/>
    <s v="BAJO"/>
    <s v="BAJO"/>
    <s v="BAJO"/>
    <s v="BAJO"/>
    <n v="0.05"/>
    <x v="1"/>
    <n v="9849901"/>
    <n v="0"/>
    <x v="10"/>
    <n v="0"/>
    <s v="NO"/>
    <n v="0"/>
    <n v="5"/>
    <s v="LEONARDO LUGO LONDOÑO"/>
    <s v="DTO 2019070003746"/>
    <d v="2019-07-25T00:00:00"/>
    <n v="157.02099999999999"/>
    <s v="EDUCACION"/>
    <s v="se demanda en esta oportunidad a la secretaría de Educación departamental y a la Comisión Nacional del Servicio Civil. Se busca el reconocimiento de un ascenso, con efectos fiscales anteriores a los reconocidos."/>
    <d v="2020-07-31T00:00:00"/>
    <s v="2018-05"/>
    <s v="5"/>
    <s v="2020-06"/>
    <n v="0.73891229786794344"/>
    <n v="7278212.9816817539"/>
    <n v="0"/>
    <d v="2023-05-30T00:00:00"/>
    <n v="2.8301369863013699"/>
    <n v="4.1522219311981093E-2"/>
    <n v="0"/>
    <n v="0.05"/>
    <s v="REMOTA"/>
    <x v="1"/>
    <n v="0"/>
  </r>
  <r>
    <n v="1292"/>
    <d v="2018-07-16T00:00:00"/>
    <d v="2018-08-10T00:00:00"/>
    <s v="15 LABORAL "/>
    <s v="05001310501520180034500"/>
    <s v="2019"/>
    <x v="1"/>
    <s v="CARLOS HUMBERTO SIERRA MUÑETON"/>
    <s v="NICOLAS OCTAVIO ARISMENDI VILLEGAS"/>
    <n v="140.233"/>
    <x v="2"/>
    <s v="RECONOCIMIENTO Y PAGO DE OTRAS PRESTACIONES SALARIALES, SOLCIALES Y SALARIOS"/>
    <s v="BAJO"/>
    <s v="BAJO"/>
    <s v="BAJO"/>
    <s v="MEDIO   "/>
    <n v="0.20749999999999999"/>
    <x v="3"/>
    <n v="57911458"/>
    <n v="0.3"/>
    <x v="5"/>
    <n v="0"/>
    <s v="NO"/>
    <n v="0"/>
    <n v="5"/>
    <s v="LEONARDO LUGO LONDOÑO"/>
    <s v="DTO 2019070003746"/>
    <d v="2019-07-25T00:00:00"/>
    <n v="157.02099999999999"/>
    <s v="EDUCACION"/>
    <s v="Dentro de la oportunidad procesal, se presenta contestación a la demanda."/>
    <d v="2020-07-31T00:00:00"/>
    <s v="2018-07"/>
    <s v="5"/>
    <s v="2020-06"/>
    <n v="0.73871336652539898"/>
    <n v="42779968.099574246"/>
    <n v="12833990.429872273"/>
    <d v="2023-07-15T00:00:00"/>
    <n v="2.956164383561644"/>
    <n v="4.1522219311981093E-2"/>
    <n v="12621861.833134413"/>
    <n v="0.20749999999999999"/>
    <s v="BAJA"/>
    <x v="2"/>
    <n v="12621861.833134413"/>
  </r>
  <r>
    <n v="1293"/>
    <d v="2018-07-30T00:00:00"/>
    <d v="2018-09-12T00:00:00"/>
    <s v="T. A. A."/>
    <s v="05001233300020180126000"/>
    <s v="2019"/>
    <x v="0"/>
    <s v="LUIS HERNAN RODIRGUEZ ORTIZ"/>
    <s v="YESSICA BOHORQUEZ CADAVID"/>
    <n v="264.78699999999998"/>
    <x v="3"/>
    <s v="OTRAS"/>
    <s v="BAJO"/>
    <s v="BAJO"/>
    <s v="BAJO"/>
    <s v="BAJO"/>
    <n v="0.05"/>
    <x v="1"/>
    <n v="68945400"/>
    <n v="0"/>
    <x v="0"/>
    <n v="0"/>
    <s v="NO"/>
    <n v="0"/>
    <n v="5"/>
    <s v="LEONARDO LUGO LONDOÑO"/>
    <s v="DTO 2019070003746"/>
    <d v="2019-07-25T00:00:00"/>
    <n v="157.02099999999999"/>
    <s v="MINAS"/>
    <s v="En terminos para presentar alegatos de conclusión."/>
    <d v="2020-07-31T00:00:00"/>
    <s v="2018-07"/>
    <s v="5"/>
    <s v="2020-06"/>
    <n v="0.73871336652539898"/>
    <n v="50930888.540440246"/>
    <n v="0"/>
    <d v="2023-07-29T00:00:00"/>
    <n v="2.9945205479452053"/>
    <n v="4.1522219311981093E-2"/>
    <n v="0"/>
    <n v="0.05"/>
    <s v="REMOTA"/>
    <x v="1"/>
    <n v="0"/>
  </r>
  <r>
    <n v="1294"/>
    <d v="2018-04-19T00:00:00"/>
    <d v="2018-09-26T00:00:00"/>
    <s v="26 ADTIVO"/>
    <s v="05001333302620180013600"/>
    <s v="2019"/>
    <x v="0"/>
    <s v="GLORIA LEFIA LARA RAMOS"/>
    <s v="JORGE HUMBERTO VALERO RODRIGUEZ"/>
    <n v="44.497999999999998"/>
    <x v="0"/>
    <s v="OTRAS"/>
    <s v="BAJO"/>
    <s v="BAJO"/>
    <s v="BAJO"/>
    <s v="BAJO"/>
    <n v="0.05"/>
    <x v="1"/>
    <n v="10523250"/>
    <n v="0"/>
    <x v="5"/>
    <n v="0"/>
    <s v="NO"/>
    <n v="0"/>
    <n v="5"/>
    <s v="LEONARDO LUGO LONDOÑO"/>
    <s v="DTO 2019070003746"/>
    <d v="2019-07-25T00:00:00"/>
    <n v="157.02099999999999"/>
    <s v="EDUCACION"/>
    <s v="El 18 de diciembre de 2018 estando dentro del término, se presenta la constestación de la demanda."/>
    <d v="2020-07-31T00:00:00"/>
    <s v="2018-04"/>
    <s v="5"/>
    <s v="2020-06"/>
    <n v="0.74078668525523483"/>
    <n v="7795483.4856121503"/>
    <n v="0"/>
    <d v="2023-04-18T00:00:00"/>
    <n v="2.7150684931506848"/>
    <n v="4.1522219311981093E-2"/>
    <n v="0"/>
    <n v="0.05"/>
    <s v="REMOTA"/>
    <x v="1"/>
    <n v="0"/>
  </r>
  <r>
    <n v="1295"/>
    <d v="2018-03-23T00:00:00"/>
    <d v="2018-10-03T00:00:00"/>
    <s v="009 LABORAL "/>
    <s v="05001310500920180016900"/>
    <s v="2019"/>
    <x v="1"/>
    <s v="DONALDY GIRALDO GARCIA"/>
    <s v="CARLOS BALLESTEROS BARON"/>
    <n v="33513"/>
    <x v="2"/>
    <s v="OTRAS"/>
    <s v="BAJO"/>
    <s v="BAJO"/>
    <s v="BAJO"/>
    <s v="BAJO"/>
    <n v="0.05"/>
    <x v="1"/>
    <n v="753307482"/>
    <n v="0"/>
    <x v="5"/>
    <n v="0"/>
    <s v="NO"/>
    <n v="0"/>
    <n v="5"/>
    <s v="LEONARDO LUGO LONDOÑO"/>
    <s v="DTO 2019070003746"/>
    <d v="2019-07-25T00:00:00"/>
    <n v="157.02099999999999"/>
    <s v="GENERAL"/>
    <s v="Busca el demandante la condición de trabajador oficial. En la actualidad ostenta un cargo de profesional universitario empleado Público. El 26 de octubre de 2018, se contestó la demanda."/>
    <d v="2020-07-31T00:00:00"/>
    <s v="2018-03"/>
    <s v="5"/>
    <s v="2020-06"/>
    <n v="0.74420758606092174"/>
    <n v="560617142.74085128"/>
    <n v="0"/>
    <d v="2023-03-22T00:00:00"/>
    <n v="2.6410958904109587"/>
    <n v="4.1522219311981093E-2"/>
    <n v="0"/>
    <n v="0.05"/>
    <s v="REMOTA"/>
    <x v="1"/>
    <n v="0"/>
  </r>
  <r>
    <n v="1296"/>
    <d v="2018-09-24T00:00:00"/>
    <d v="2018-10-11T00:00:00"/>
    <s v="19 ADTIVO."/>
    <s v="05001333301920180031600"/>
    <s v="2019"/>
    <x v="0"/>
    <s v="ANA TULIA SALAZAR SALAZAR, DANIELA ANDREA ARANGO SALAZAR Y HEIDY SALAS SALZAR"/>
    <s v="EDWIN OSORIO RODRIGUEZ"/>
    <n v="97.471999999999994"/>
    <x v="1"/>
    <s v="FALLA EN EL SERVICIO OTRAS CAUSAS"/>
    <s v="BAJO"/>
    <s v="BAJO"/>
    <s v="BAJO"/>
    <s v="BAJO"/>
    <n v="0.05"/>
    <x v="1"/>
    <n v="778655454"/>
    <n v="0"/>
    <x v="5"/>
    <n v="0"/>
    <s v="NO"/>
    <n v="0"/>
    <n v="5"/>
    <s v="LEONARDO LUGO LONDOÑO"/>
    <s v="DTO 2019070003746"/>
    <d v="2019-07-25T00:00:00"/>
    <n v="157.02099999999999"/>
    <s v="MINAS"/>
    <s v="Reclaman los demandantes, perjuicios derivados del accidente del 26 de cotubre de 2016-accidente cantera las nieves"/>
    <d v="2020-07-31T00:00:00"/>
    <s v="2018-09"/>
    <s v="5"/>
    <s v="2020-06"/>
    <n v="0.73661443780017011"/>
    <n v="573568849.4882462"/>
    <n v="0"/>
    <d v="2023-09-23T00:00:00"/>
    <n v="3.1479452054794521"/>
    <n v="4.1522219311981093E-2"/>
    <n v="0"/>
    <n v="0.05"/>
    <s v="REMOTA"/>
    <x v="1"/>
    <n v="0"/>
  </r>
  <r>
    <n v="1297"/>
    <d v="2018-10-02T00:00:00"/>
    <d v="2018-10-30T00:00:00"/>
    <s v="T.A.A."/>
    <s v="05001233300020180148500"/>
    <s v="2019"/>
    <x v="0"/>
    <s v="DIOCESIS DE SANTA ROSA DE OSOS"/>
    <s v="JUAN GABRIEL ROJAS LOPEZ"/>
    <n v="102.708"/>
    <x v="6"/>
    <s v="LIQUIDACIÓN"/>
    <s v="MEDIO   "/>
    <s v="MEDIO   "/>
    <s v="BAJO"/>
    <s v="MEDIO   "/>
    <n v="0.45500000000000002"/>
    <x v="2"/>
    <n v="2843140684"/>
    <n v="0.7"/>
    <x v="5"/>
    <n v="0"/>
    <s v="NO"/>
    <n v="0"/>
    <n v="8"/>
    <s v="LEONARDO LUGO LONDOÑO"/>
    <s v="DTO 2019070003746"/>
    <d v="2019-07-25T00:00:00"/>
    <n v="157.02099999999999"/>
    <s v="EDUCACION"/>
    <s v="El 09 de julio de 2019, el tribunal admite la reforma a ala demanda, otorga un termino de 15 días para contestarla, acto que se realiza el 30 de julio dentro de a la oportunidad establecida, y se solicitan prurbas, teniendose en cuanta lo manifestado por al parte demandante en la reforma a la demanda."/>
    <d v="2020-07-31T00:00:00"/>
    <s v="2018-10"/>
    <s v="8"/>
    <s v="2020-06"/>
    <n v="0.73572886802285709"/>
    <n v="2091780677.0690515"/>
    <n v="1464246473.9483359"/>
    <d v="2026-09-30T00:00:00"/>
    <n v="6.1698630136986301"/>
    <n v="4.1522219311981093E-2"/>
    <n v="1414187600.7588825"/>
    <n v="0.45500000000000002"/>
    <s v="MEDIA"/>
    <x v="2"/>
    <n v="1414187600.7588825"/>
  </r>
  <r>
    <n v="1298"/>
    <d v="2015-06-13T00:00:00"/>
    <d v="2015-07-15T00:00:00"/>
    <s v="09 ATIVO"/>
    <s v="05001333300920150060400"/>
    <s v="2019"/>
    <x v="0"/>
    <s v="DONACIANO SEGUNDO OSPINO JIMENEZ"/>
    <s v="OSCAR ISAAC MOSQUERA MOSQUERA"/>
    <n v="231.27500000000001"/>
    <x v="0"/>
    <s v="RECONOCIMIENTO Y PAGO DE OTRAS PRESTACIONES SALARIALES, SOLCIALES Y SALARIOS"/>
    <s v="BAJO"/>
    <s v="BAJO"/>
    <s v="BAJO"/>
    <s v="BAJO"/>
    <n v="0.05"/>
    <x v="1"/>
    <n v="15000000"/>
    <n v="0"/>
    <x v="2"/>
    <n v="0"/>
    <s v="NO"/>
    <n v="0"/>
    <n v="6"/>
    <s v="LEONARDO LUGO LONDOÑO"/>
    <s v="DTO 2019070003746"/>
    <d v="2019-07-25T00:00:00"/>
    <n v="157.02099999999999"/>
    <s v="EDUCACION"/>
    <s v="Reclama reconocimeinto de relación laboral y derivado de ello, pago de prestaciones sociales."/>
    <d v="2020-07-31T00:00:00"/>
    <s v="2015-06"/>
    <s v="6"/>
    <s v="2020-06"/>
    <n v="0.8598294089278552"/>
    <n v="12897441.133917827"/>
    <n v="0"/>
    <d v="2021-06-11T00:00:00"/>
    <n v="0.86301369863013699"/>
    <n v="4.1522219311981093E-2"/>
    <n v="0"/>
    <n v="0.05"/>
    <s v="REMOTA"/>
    <x v="1"/>
    <n v="0"/>
  </r>
  <r>
    <n v="1299"/>
    <d v="2015-05-15T00:00:00"/>
    <d v="2015-06-18T00:00:00"/>
    <s v="007 ADTIVO"/>
    <s v="05001333300720150034300"/>
    <s v="2019"/>
    <x v="0"/>
    <s v="BETTY ELENA CATAÑO TORRES"/>
    <s v="FERNEY LARA DURANGO"/>
    <n v="34.404000000000003"/>
    <x v="0"/>
    <s v="PENSIÓN DE SOBREVIVIENTES"/>
    <s v="ALTO"/>
    <s v="ALTO"/>
    <s v="MEDIO   "/>
    <s v="ALTO"/>
    <n v="0.95000000000000007"/>
    <x v="0"/>
    <n v="72773488"/>
    <n v="1"/>
    <x v="3"/>
    <n v="0"/>
    <s v="NO"/>
    <n v="0"/>
    <n v="6"/>
    <s v="LEONARDO LUGO LONDOÑO"/>
    <s v="DTO 2019070003746"/>
    <d v="2019-07-25T00:00:00"/>
    <n v="157.02099999999999"/>
    <s v="GESTION HUMANA Y DLLO ORGANIZACIONAL"/>
    <s v="Discuten las demandantes el reconocimiento de la pensión de sobreviviente, causada esta por el señor MARCO TULIO CALLE ROLDAN, quien en vida eera pensionado del tesoro del departamento de Antioquia."/>
    <d v="2020-07-31T00:00:00"/>
    <s v="2015-05"/>
    <s v="6"/>
    <s v="2020-06"/>
    <n v="0.86073201793714027"/>
    <n v="62638471.178564265"/>
    <n v="62638471.178564265"/>
    <d v="2021-05-13T00:00:00"/>
    <n v="0.78356164383561644"/>
    <n v="4.1522219311981093E-2"/>
    <n v="62362363.537507772"/>
    <n v="0.95000000000000007"/>
    <s v="ALTA"/>
    <x v="0"/>
    <n v="62362363.537507772"/>
  </r>
  <r>
    <n v="1300"/>
    <d v="2017-07-31T00:00:00"/>
    <d v="2018-01-25T00:00:00"/>
    <s v="14 LABORAL"/>
    <s v="05001310501420170042400"/>
    <s v="2019"/>
    <x v="1"/>
    <s v="IVAN DE JESUS MORENO VILLA"/>
    <s v="JHON MARIO PEREZ LONDOÑO"/>
    <n v="147.56399999999999"/>
    <x v="2"/>
    <s v="PENSIÓN DE SOBREVIVIENTES"/>
    <s v="ALTO"/>
    <s v="MEDIO   "/>
    <s v="BAJO"/>
    <s v="MEDIO   "/>
    <n v="0.55499999999999994"/>
    <x v="0"/>
    <n v="186824891"/>
    <n v="0.8"/>
    <x v="7"/>
    <n v="0"/>
    <s v="NO"/>
    <n v="0"/>
    <n v="6"/>
    <s v="LEONARDO LUGO LONDOÑO"/>
    <s v="DTO 2019070003746"/>
    <d v="2019-07-25T00:00:00"/>
    <n v="157.02099999999999"/>
    <s v="GESTION HUMANA Y DLLO ORGANIZACIONAL"/>
    <s v="Se desarrolló la audiencia inicial del proceso ordinario laboral, se cita a la p´roxima diligencia judicial para el 09 de agosto de 2019,  al asd 01:30 p.m."/>
    <d v="2020-07-31T00:00:00"/>
    <s v="2017-07"/>
    <s v="6"/>
    <s v="2020-06"/>
    <n v="0.76175497984527818"/>
    <n v="142314791.07830128"/>
    <n v="113851832.86264104"/>
    <d v="2023-07-30T00:00:00"/>
    <n v="2.9972602739726026"/>
    <n v="4.1522219311981093E-2"/>
    <n v="111944075.05298409"/>
    <n v="0.55499999999999994"/>
    <s v="ALTA"/>
    <x v="0"/>
    <n v="111944075.05298409"/>
  </r>
  <r>
    <n v="1301"/>
    <d v="2018-07-09T00:00:00"/>
    <d v="2019-08-21T00:00:00"/>
    <s v="T.A.A."/>
    <s v="05001233300020190211600"/>
    <s v="2019"/>
    <x v="0"/>
    <s v="MUNICIPIO DE SAN VICENTE DE FERRER"/>
    <s v="BAYRON ROJAS URIBE"/>
    <n v="161.44499999999999"/>
    <x v="5"/>
    <s v="OTRAS"/>
    <s v="BAJO"/>
    <s v="BAJO"/>
    <s v="BAJO"/>
    <s v="BAJO"/>
    <n v="0.05"/>
    <x v="1"/>
    <n v="0"/>
    <n v="0"/>
    <x v="10"/>
    <n v="0"/>
    <s v="NO"/>
    <n v="0"/>
    <n v="6"/>
    <s v="LEONARDO LUGO LONDOÑO"/>
    <s v="DTO 2019070003746"/>
    <d v="2019-07-25T00:00:00"/>
    <n v="157.02099999999999"/>
    <s v="MINAS"/>
    <s v="Por auto de fecha 05 de diciembre de 2019, se fija fecha para celebrar la audiencia inicial en el asunto de la referencia. La que se llevará a cabo el día 10 de febrero de 2020 a las 10:00 a.m. en las instalaciones del T. A. A."/>
    <d v="2020-07-31T00:00:00"/>
    <s v="2018-07"/>
    <s v="6"/>
    <s v="2020-06"/>
    <n v="0.73871336652539898"/>
    <n v="0"/>
    <n v="0"/>
    <d v="2024-07-07T00:00:00"/>
    <n v="3.9369863013698629"/>
    <n v="4.1522219311981093E-2"/>
    <n v="0"/>
    <n v="0.05"/>
    <s v="REMOTA"/>
    <x v="1"/>
    <n v="0"/>
  </r>
  <r>
    <n v="1302"/>
    <d v="2017-02-07T00:00:00"/>
    <d v="2018-11-02T00:00:00"/>
    <s v="013 ADTIVO"/>
    <s v="05001333301320170000500"/>
    <s v="2019"/>
    <x v="0"/>
    <s v="BLANCA NUBIA GALEANO HENAO y DAVINSON ADIER SEPULVEDA BERRIO"/>
    <s v="IVAN DARIO GUTIERREZ GUERRA"/>
    <n v="186.976"/>
    <x v="1"/>
    <s v="FALLA EN EL SERVICIO OTRAS CAUSAS"/>
    <s v="BAJO"/>
    <s v="BAJO"/>
    <s v="BAJO"/>
    <s v="BAJO"/>
    <n v="0.05"/>
    <x v="1"/>
    <n v="471145200"/>
    <n v="0"/>
    <x v="10"/>
    <n v="0"/>
    <s v="NO"/>
    <n v="0"/>
    <n v="5"/>
    <s v="LEONARDO LUGO LONDOÑO"/>
    <s v="DTO 2019070003746"/>
    <d v="2019-07-25T00:00:00"/>
    <n v="157.02099999999999"/>
    <s v="MINAS"/>
    <s v="Buscan los demandante, reconocimiento indemnizatorio a través del titulo de imputación de falla ebn el servicio; medio de control - reparación directa, derivada o como consecuencia del ejercicio legal  en la minería, en cercanías o debajo del suelo  donde se ubica la propiedad de los demandantes en el municipio de Segovia."/>
    <d v="2020-07-31T00:00:00"/>
    <s v="2017-02"/>
    <s v="5"/>
    <s v="2020-06"/>
    <n v="0.77115025586143982"/>
    <n v="363323741.52788925"/>
    <n v="0"/>
    <d v="2022-02-06T00:00:00"/>
    <n v="1.5205479452054795"/>
    <n v="4.1522219311981093E-2"/>
    <n v="0"/>
    <n v="0.05"/>
    <s v="REMOTA"/>
    <x v="1"/>
    <n v="0"/>
  </r>
  <r>
    <n v="1303"/>
    <d v="2018-12-07T00:00:00"/>
    <d v="2019-01-16T00:00:00"/>
    <s v="010 ADTIVO"/>
    <s v="05001333301020180048900"/>
    <s v="2019"/>
    <x v="0"/>
    <s v="MARIA NOHEMY SANCHEZ CAÑAS"/>
    <s v="JAVIER JAIME DIAZ PELAEZ"/>
    <n v="89803"/>
    <x v="0"/>
    <s v="RELIQUIDACIÓN DE LA PENSIÓN"/>
    <s v="BAJO"/>
    <s v="BAJO"/>
    <s v="BAJO"/>
    <s v="BAJO"/>
    <n v="0.05"/>
    <x v="1"/>
    <n v="17934800"/>
    <n v="0"/>
    <x v="10"/>
    <n v="0"/>
    <s v="NO"/>
    <n v="0"/>
    <n v="6"/>
    <s v="LEONARDO LUGO LONDOÑO"/>
    <s v="DTO 2019070003746"/>
    <d v="2019-07-25T00:00:00"/>
    <n v="157.02099999999999"/>
    <s v="EDUCACION"/>
    <s v="Es un tema que debe de dar respuesta es el Fondo de Prestaciones sociales del magisterio."/>
    <d v="2020-07-31T00:00:00"/>
    <s v="2018-12"/>
    <s v="6"/>
    <s v="2020-06"/>
    <n v="0.73268911507362433"/>
    <n v="13140632.741022438"/>
    <n v="0"/>
    <d v="2024-12-05T00:00:00"/>
    <n v="4.3506849315068497"/>
    <n v="4.1522219311981093E-2"/>
    <n v="0"/>
    <n v="0.05"/>
    <s v="REMOTA"/>
    <x v="1"/>
    <n v="0"/>
  </r>
  <r>
    <n v="1304"/>
    <d v="2018-11-20T00:00:00"/>
    <d v="2019-01-16T00:00:00"/>
    <s v="006 ADTIVO"/>
    <s v="05001333300620180042600"/>
    <s v="2019"/>
    <x v="0"/>
    <s v="FABIO ANICETO RAMIREZ"/>
    <s v="JAVIER JAIME DIAZ PELAEZ"/>
    <n v="89803"/>
    <x v="0"/>
    <s v="RELIQUIDACIÓN DE LA PENSIÓN"/>
    <s v="BAJO"/>
    <s v="BAJO"/>
    <s v="BAJO"/>
    <s v="BAJO"/>
    <n v="0.05"/>
    <x v="1"/>
    <n v="9662000"/>
    <n v="0"/>
    <x v="1"/>
    <n v="0"/>
    <s v="NO"/>
    <n v="0"/>
    <n v="6"/>
    <s v="LEONARDO LUGO LONDOÑO"/>
    <s v="DTO 2019070003746"/>
    <d v="2019-07-25T00:00:00"/>
    <n v="157.02099999999999"/>
    <s v="EDUCACION"/>
    <s v="El 25 de noviembre de 2019, el tribunal administrativo de Anrioquia admite el recurso de apelación propuesto por la parte demandante.(La sentencia fue favorable al departamento de Antioquia)."/>
    <d v="2020-07-31T00:00:00"/>
    <s v="2018-11"/>
    <s v="6"/>
    <s v="2020-06"/>
    <n v="0.73486768506759159"/>
    <n v="7100291.5731230704"/>
    <n v="0"/>
    <d v="2024-11-18T00:00:00"/>
    <n v="4.3041095890410963"/>
    <n v="4.1522219311981093E-2"/>
    <n v="0"/>
    <n v="0.05"/>
    <s v="REMOTA"/>
    <x v="1"/>
    <n v="0"/>
  </r>
  <r>
    <n v="1305"/>
    <d v="2018-12-14T00:00:00"/>
    <d v="2019-02-04T00:00:00"/>
    <s v="003 ADTIVO"/>
    <s v="05001333300320180037000"/>
    <s v="2019"/>
    <x v="0"/>
    <s v="FANNY DEL SOCORRO, GEOVANNY DE JESUS y JHON JAIRO PALACIO EHCAVARRIA"/>
    <s v="GILBERTO ANTONIO HERNANDEZ JIMENEZ"/>
    <n v="96.361999999999995"/>
    <x v="1"/>
    <s v="FALLA EN EL SERVICIO OTRAS CAUSAS"/>
    <s v="BAJO"/>
    <s v="BAJO"/>
    <s v="BAJO"/>
    <s v="BAJO"/>
    <n v="0.05"/>
    <x v="1"/>
    <n v="390000000"/>
    <n v="0"/>
    <x v="5"/>
    <n v="0"/>
    <s v="NO"/>
    <n v="0"/>
    <n v="6"/>
    <s v="LEONARDO LUGO LONDOÑO"/>
    <s v="DTO 2019070003746"/>
    <d v="2019-07-25T00:00:00"/>
    <n v="157.02099999999999"/>
    <s v="MINAS"/>
    <s v="El 13 de noviembre de 2019 dentro del término legal y oportuno, se presentan las excepciones del caso y se aporta prueba suficiente y necesaria para la defensa de la entidad."/>
    <d v="2020-07-31T00:00:00"/>
    <s v="2018-12"/>
    <s v="6"/>
    <s v="2020-06"/>
    <n v="0.73268911507362433"/>
    <n v="285748754.87871349"/>
    <n v="0"/>
    <d v="2024-12-12T00:00:00"/>
    <n v="4.3698630136986303"/>
    <n v="4.1522219311981093E-2"/>
    <n v="0"/>
    <n v="0.05"/>
    <s v="REMOTA"/>
    <x v="1"/>
    <n v="0"/>
  </r>
  <r>
    <n v="1306"/>
    <d v="1997-12-09T00:00:00"/>
    <d v="1998-02-12T00:00:00"/>
    <s v="T.A.A."/>
    <s v="05001233100019970258300"/>
    <s v="2019"/>
    <x v="0"/>
    <s v="COLOMBIANA DE TANQUES -COLTANQUES"/>
    <s v="FRANCISCO JAVIER GIL GOMEZ"/>
    <n v="62.25"/>
    <x v="3"/>
    <s v="ADJUDICACIÓN"/>
    <s v="BAJO"/>
    <s v="BAJO"/>
    <s v="BAJO"/>
    <s v="BAJO"/>
    <n v="0.05"/>
    <x v="1"/>
    <n v="1156359988"/>
    <n v="0"/>
    <x v="2"/>
    <n v="0"/>
    <s v="NO"/>
    <n v="0"/>
    <n v="25"/>
    <s v="LEONARDO LUGO LONDOÑO"/>
    <s v="DTO 2019070003746"/>
    <d v="2019-07-25T00:00:00"/>
    <n v="157.02099999999999"/>
    <s v="INFRAESTRUCTURA"/>
    <s v="En la fecha 22 de marzo de 2019, notificada por estados del 02 de abril de 2019 se reconoce al abogado leonardo Lugo personería para actuar. El expediente está a despacho para fallo."/>
    <d v="2020-07-31T00:00:00"/>
    <s v="1997-12"/>
    <s v="25"/>
    <s v="2020-06"/>
    <n v="2.3474876604267521"/>
    <n v="2714540802.8412271"/>
    <n v="0"/>
    <d v="2022-12-03T00:00:00"/>
    <n v="2.3424657534246576"/>
    <n v="4.1522219311981093E-2"/>
    <n v="0"/>
    <n v="0.05"/>
    <s v="REMOTA"/>
    <x v="1"/>
    <n v="0"/>
  </r>
  <r>
    <n v="1307"/>
    <d v="2013-11-18T00:00:00"/>
    <d v="2014-07-05T00:00:00"/>
    <s v="008 ADTIVO"/>
    <s v="05001333300820130077100"/>
    <s v="2019"/>
    <x v="0"/>
    <s v="JAIME HUMBERTO LORA"/>
    <s v="MARIANA MUÑOZ MARÍN"/>
    <n v="135.505"/>
    <x v="0"/>
    <s v="OTRAS"/>
    <s v="BAJO"/>
    <s v="BAJO"/>
    <s v="BAJO"/>
    <s v="BAJO"/>
    <n v="0.05"/>
    <x v="1"/>
    <n v="280574937"/>
    <n v="0"/>
    <x v="1"/>
    <n v="0"/>
    <s v="NO"/>
    <n v="0"/>
    <n v="8"/>
    <s v="LEONARDO LUGO LONDOÑO"/>
    <s v="DTO 2019070003746"/>
    <d v="2019-07-25T00:00:00"/>
    <n v="157.02099999999999"/>
    <s v="GESTION HUMANA Y DLLO ORGANIZACIONAL"/>
    <s v="Se demanda la nulidad de los actos de libre nombramiento y remoción, que terminaron la vacancia temporal de Jaime Humberto Lora. Recibo el proceso el 01 de febrero de 2019, en el estado en que se encuentra."/>
    <d v="2020-07-31T00:00:00"/>
    <s v="2013-11"/>
    <s v="8"/>
    <s v="2020-06"/>
    <n v="0.92335772840874586"/>
    <n v="259071036.47674698"/>
    <n v="0"/>
    <d v="2021-11-16T00:00:00"/>
    <n v="1.295890410958904"/>
    <n v="4.1522219311981093E-2"/>
    <n v="0"/>
    <n v="0.05"/>
    <s v="REMOTA"/>
    <x v="1"/>
    <n v="0"/>
  </r>
  <r>
    <n v="1308"/>
    <d v="2014-11-27T00:00:00"/>
    <d v="2014-12-13T00:00:00"/>
    <s v="20 LABORAL"/>
    <s v="05001310502020140149700"/>
    <s v="2019"/>
    <x v="1"/>
    <s v="BERTHA ELIDIA OCHOA ROJAS"/>
    <s v="DIANA ALEJANDRA GIRALDO VELAZQUEZ"/>
    <n v="148.196"/>
    <x v="2"/>
    <s v="RECONOCIMIENTO Y PAGO DE PENSIÓN"/>
    <s v="BAJO"/>
    <s v="BAJO"/>
    <s v="BAJO"/>
    <s v="BAJO"/>
    <n v="0.05"/>
    <x v="1"/>
    <n v="5000000"/>
    <n v="0"/>
    <x v="1"/>
    <n v="0"/>
    <s v="NO"/>
    <n v="0"/>
    <n v="7"/>
    <s v="LEONARDO LUGO LONDOÑO"/>
    <s v="DTO 2019070003746"/>
    <d v="2019-07-25T00:00:00"/>
    <n v="157.02099999999999"/>
    <s v="GESTION HUMANA Y DLLO ORGANIZACIONAL"/>
    <s v="Sentencia de primera favorable, recibo el expediente con fecha 01 dfe febrero de 2019."/>
    <d v="2020-07-31T00:00:00"/>
    <s v="2014-11"/>
    <s v="7"/>
    <s v="2020-06"/>
    <n v="0.89080453966281536"/>
    <n v="4454022.6983140772"/>
    <n v="0"/>
    <d v="2021-11-25T00:00:00"/>
    <n v="1.3205479452054794"/>
    <n v="4.1522219311981093E-2"/>
    <n v="0"/>
    <n v="0.05"/>
    <s v="REMOTA"/>
    <x v="1"/>
    <n v="0"/>
  </r>
  <r>
    <n v="1309"/>
    <d v="2016-11-03T00:00:00"/>
    <d v="2016-10-04T00:00:00"/>
    <s v="009ADTIVO"/>
    <s v="05001333300920160074700"/>
    <s v="2019"/>
    <x v="0"/>
    <s v="MARTIN MEDINA OQUENDO"/>
    <s v="GUILLERMO LEÓN GALEANO MARÍN"/>
    <n v="81.864000000000004"/>
    <x v="0"/>
    <s v="OTRAS"/>
    <s v="MEDIO   "/>
    <s v="MEDIO   "/>
    <s v="BAJO"/>
    <s v="MEDIO   "/>
    <n v="0.45500000000000002"/>
    <x v="2"/>
    <n v="165291099"/>
    <n v="0"/>
    <x v="9"/>
    <n v="0"/>
    <s v="NO"/>
    <n v="0"/>
    <n v="8"/>
    <s v="LEONARDO LUGO LONDOÑO"/>
    <s v="DTO 2019070003746"/>
    <d v="2019-07-25T00:00:00"/>
    <n v="157.02099999999999"/>
    <s v="FABRICA DE LICORES DE ANTIOQUIA"/>
    <s v="El 28 de julio del 2020 se presenta  recurso de apelación. Pendiente sobre la admisión del mismo."/>
    <d v="2020-07-31T00:00:00"/>
    <s v="2016-11"/>
    <s v="8"/>
    <s v="2020-06"/>
    <n v="0.79016316489215555"/>
    <n v="130606937.91434261"/>
    <n v="0"/>
    <d v="2024-11-01T00:00:00"/>
    <n v="4.2575342465753421"/>
    <n v="4.1522219311981093E-2"/>
    <n v="0"/>
    <n v="0.45500000000000002"/>
    <s v="MEDIA"/>
    <x v="2"/>
    <n v="0"/>
  </r>
  <r>
    <n v="1310"/>
    <d v="2019-02-07T00:00:00"/>
    <d v="2019-02-13T00:00:00"/>
    <s v="T.A.A."/>
    <s v="05001233300020190019600"/>
    <s v="2019"/>
    <x v="0"/>
    <s v="CEMENTOS ARGOS S. A. "/>
    <s v="ADRIANA MELO WHITE"/>
    <n v="105.83"/>
    <x v="3"/>
    <s v="VALORIZACION"/>
    <s v="MEDIO   "/>
    <s v="MEDIO   "/>
    <s v="BAJO"/>
    <s v="ALTO"/>
    <n v="0.63"/>
    <x v="0"/>
    <n v="18126230810"/>
    <n v="0.5"/>
    <x v="5"/>
    <n v="0"/>
    <s v="NO"/>
    <n v="0"/>
    <n v="7"/>
    <s v="LEONARDO LUGO LONDOÑO"/>
    <s v="DTO 2019070003746"/>
    <d v="2019-07-25T00:00:00"/>
    <n v="157.02099999999999"/>
    <s v="INFRAESTRUCTURA"/>
    <s v="se trata de un medio de control en donde el demandante cementos Argos S. A. busca la reducción susutancial del pago o contribución que debe realizar por valorización. Por tanto, en caso de una condena en donde se acceda a las pretensiones de la demanda, la consecuencia no sería pago por parte de las arcas del departamento de Antioquia sino que dejaría de percibir recursos económicos por reducción de la valorización fijada a la demandante."/>
    <d v="2020-07-31T00:00:00"/>
    <s v="2019-02"/>
    <s v="7"/>
    <s v="2020-06"/>
    <n v="1.0374579956513144"/>
    <n v="18805203084.855701"/>
    <n v="9402601542.4278507"/>
    <d v="2026-02-05T00:00:00"/>
    <n v="5.5205479452054798"/>
    <n v="4.1522219311981093E-2"/>
    <n v="9114455837.5675201"/>
    <n v="0.63"/>
    <s v="ALTA"/>
    <x v="0"/>
    <n v="9114455837.5675201"/>
  </r>
  <r>
    <n v="1311"/>
    <d v="2019-02-18T00:00:00"/>
    <d v="2019-03-07T00:00:00"/>
    <s v="21 ADTIVO"/>
    <s v="05001333302120190005200"/>
    <s v="2019"/>
    <x v="0"/>
    <s v="JHON JAIRO GUTIERREZ PIEDRAHITA"/>
    <s v="GABRIEL RAUL MANRIQUE BERRIO"/>
    <n v="115.922"/>
    <x v="0"/>
    <s v="RECONOCIMIENTO Y PAGO DE PENSIÓN"/>
    <s v="BAJO"/>
    <s v="BAJO"/>
    <s v="BAJO"/>
    <s v="BAJO"/>
    <n v="0.05"/>
    <x v="1"/>
    <n v="40019984"/>
    <n v="0"/>
    <x v="1"/>
    <n v="0"/>
    <s v="NO"/>
    <n v="0"/>
    <n v="6"/>
    <s v="LEONARDO LUGO LONDOÑO"/>
    <s v="DTO 2019070003746"/>
    <d v="2019-07-25T00:00:00"/>
    <n v="157.02099999999999"/>
    <s v="EDUCACION"/>
    <s v="Busca el reconocimiento pensional el demandante, derivado de su condición de docente."/>
    <d v="2020-07-31T00:00:00"/>
    <s v="2019-02"/>
    <s v="6"/>
    <s v="2020-06"/>
    <n v="1.0374579956513144"/>
    <n v="41519052.386637673"/>
    <n v="0"/>
    <d v="2025-02-16T00:00:00"/>
    <n v="4.5506849315068489"/>
    <n v="4.1522219311981093E-2"/>
    <n v="0"/>
    <n v="0.05"/>
    <s v="REMOTA"/>
    <x v="1"/>
    <n v="0"/>
  </r>
  <r>
    <n v="1312"/>
    <d v="2019-03-14T00:00:00"/>
    <d v="2019-03-21T00:00:00"/>
    <s v="36 ADTIVO"/>
    <s v="05001333303620190003400"/>
    <s v="2019"/>
    <x v="0"/>
    <s v="DAIRO ALONSO CANO SANCHEZ"/>
    <s v="ARALY LUCERO ZULUAGA YORY"/>
    <n v="277.21800000000002"/>
    <x v="1"/>
    <s v="FALLA EN EL SERVICIO OTRAS CAUSAS"/>
    <s v="MEDIO   "/>
    <s v="BAJO"/>
    <s v="BAJO"/>
    <s v="MEDIO   "/>
    <n v="0.29749999999999999"/>
    <x v="2"/>
    <n v="348523480"/>
    <n v="0"/>
    <x v="7"/>
    <n v="0"/>
    <s v="NO"/>
    <n v="0"/>
    <n v="6"/>
    <s v="LEONARDO LUGO LONDOÑO"/>
    <s v="DTO 2019070003746"/>
    <d v="2019-07-25T00:00:00"/>
    <n v="157.02099999999999"/>
    <s v="INFRAESTRUCTURA"/>
    <s v="Del vinculado por pasiva municipio de valdivia el 24 de julio de 2020, contesta la demanda."/>
    <d v="2020-07-31T00:00:00"/>
    <s v="2019-03"/>
    <s v="6"/>
    <s v="2020-06"/>
    <n v="1.0329659515843337"/>
    <n v="360012888.16768348"/>
    <n v="0"/>
    <d v="2025-03-12T00:00:00"/>
    <n v="4.6164383561643838"/>
    <n v="4.1522219311981093E-2"/>
    <n v="0"/>
    <n v="0.29749999999999999"/>
    <s v="MEDIA"/>
    <x v="2"/>
    <n v="0"/>
  </r>
  <r>
    <n v="1313"/>
    <d v="2019-03-15T00:00:00"/>
    <d v="2019-04-24T00:00:00"/>
    <s v="002 ADTIVO"/>
    <s v="05001333300220190010500"/>
    <s v="2019"/>
    <x v="0"/>
    <s v="P. H. INGENIERIA DE COLOMBIA S.A.S. y A.V.C. PROYECTOS S.A.S."/>
    <s v="GABRIEL JAIME MARTINEZ CARDENAS"/>
    <n v="31.300999999999998"/>
    <x v="1"/>
    <s v="FALLA EN EL SERVICIO OTRAS CAUSAS"/>
    <s v="BAJO"/>
    <s v="MEDIO   "/>
    <s v="BAJO"/>
    <s v="MEDIO   "/>
    <n v="0.36499999999999999"/>
    <x v="2"/>
    <n v="132243748"/>
    <n v="0"/>
    <x v="3"/>
    <n v="0"/>
    <s v="NO"/>
    <n v="0"/>
    <n v="6"/>
    <s v="LEONARDO LUGO LONDOÑO"/>
    <s v="DTO 2019070003746"/>
    <d v="2019-07-25T00:00:00"/>
    <n v="157.02099999999999"/>
    <s v="FABRICA DE LICORES DE ANTIOQUIA"/>
    <s v="LA SUSCRITA SECRETARIA DEJA CONSTANCIA QUE EL AUTO DEL 10 DE JULIO DE 2020, FIJADO PARA ESTADOS DEL 13 DE JULIO DE 2020, TENIENDO EN CUENTA LO ESTABLECIDO EN EL ACUERDO CSJANTA20-80, SE NOTIFICA EL 27 DE JULIO DE 2020."/>
    <d v="2020-07-31T00:00:00"/>
    <s v="2019-03"/>
    <s v="6"/>
    <s v="2020-06"/>
    <n v="1.0329659515843337"/>
    <n v="136603288.99389884"/>
    <n v="0"/>
    <d v="2025-03-13T00:00:00"/>
    <n v="4.6191780821917812"/>
    <n v="4.1522219311981093E-2"/>
    <n v="0"/>
    <n v="0.36499999999999999"/>
    <s v="MEDIA"/>
    <x v="2"/>
    <n v="0"/>
  </r>
  <r>
    <n v="1314"/>
    <d v="2019-01-15T00:00:00"/>
    <d v="2019-04-25T00:00:00"/>
    <s v="PROMISCUO DE AMALFI"/>
    <s v="05031318900120180019600"/>
    <s v="2019"/>
    <x v="1"/>
    <s v="CLARA INES MAMIAM POLANCO"/>
    <s v="NATALIA BOTERO MANCO"/>
    <n v="172.73500000000001"/>
    <x v="2"/>
    <s v="RECONOCIMIENTO Y PAGO DE OTRAS PRESTACIONES SALARIALES, SOLCIALES Y SALARIOS"/>
    <s v="BAJO"/>
    <s v="BAJO"/>
    <s v="BAJO"/>
    <s v="BAJO"/>
    <n v="0.05"/>
    <x v="1"/>
    <n v="34948995"/>
    <n v="0"/>
    <x v="7"/>
    <n v="0"/>
    <s v="NO"/>
    <n v="0"/>
    <n v="5"/>
    <s v="LEONARDO LUGO LONDOÑO"/>
    <s v="DTO 2019070003746"/>
    <d v="2019-07-25T00:00:00"/>
    <n v="157.02099999999999"/>
    <s v="EDUCACION"/>
    <s v="El 18 de febrero de 2020 a las 13:30 horas, se desarrolla la audiencia inicial en el proceso de la referencia.se decreta la prueba solicitada y se aceptan unos desisitimientos. Se fija el 18 de marzo para llevar a cabo la audiencia de trámite y juzgamiento. Finalmente se cambia la percepción o grado de riesgo de este proceso ubicándolo el remota (menos del 5%)"/>
    <d v="2020-07-31T00:00:00"/>
    <s v="2019-01"/>
    <s v="5"/>
    <s v="2020-06"/>
    <n v="1.0434541229259338"/>
    <n v="36467672.924867846"/>
    <n v="0"/>
    <d v="2024-01-14T00:00:00"/>
    <n v="3.4575342465753423"/>
    <n v="4.1522219311981093E-2"/>
    <n v="0"/>
    <n v="0.05"/>
    <s v="REMOTA"/>
    <x v="1"/>
    <n v="0"/>
  </r>
  <r>
    <n v="1315"/>
    <d v="2019-01-15T00:00:00"/>
    <d v="2019-04-25T00:00:00"/>
    <s v="PROMISCUO DE AMALFI"/>
    <s v="05031318900120180020800"/>
    <s v="2019"/>
    <x v="1"/>
    <s v="MARTA LUCIA PALACIO BERRIO"/>
    <s v="NATALIA BOTERO MANCO"/>
    <n v="172.73500000000001"/>
    <x v="2"/>
    <s v="RECONOCIMIENTO Y PAGO DE OTRAS PRESTACIONES SALARIALES, SOLCIALES Y SALARIOS"/>
    <s v="BAJO"/>
    <s v="BAJO"/>
    <s v="BAJO"/>
    <s v="BAJO"/>
    <n v="0.05"/>
    <x v="1"/>
    <n v="49490334"/>
    <n v="0"/>
    <x v="1"/>
    <n v="0"/>
    <s v="NO"/>
    <n v="0"/>
    <n v="5"/>
    <s v="LEONARDO LUGO LONDOÑO"/>
    <s v="DTO 2019070003746"/>
    <d v="2019-07-25T00:00:00"/>
    <n v="157.02099999999999"/>
    <s v="EDUCACION"/>
    <s v="El 18 de ferbero de 2020, a las 09.00 a.m. se desarrrlla la audiencia inicicla del proceso. Acto seguido se realiza la audiencia de trámite y juzgamiento en el asunto d ela referenia. Se dicta sentencia Niega pretensiones. Se cambia la percepción de riesgo de este proceso estimandose en el grado de bajo o remota (menos del 5%). Demandante apela, se envía el expediente la Trubunal Superior de Antiquia - Sala Laboral."/>
    <d v="2020-07-31T00:00:00"/>
    <s v="2019-01"/>
    <s v="5"/>
    <s v="2020-06"/>
    <n v="1.0434541229259338"/>
    <n v="51640893.057281516"/>
    <n v="0"/>
    <d v="2024-01-14T00:00:00"/>
    <n v="3.4575342465753423"/>
    <n v="4.1522219311981093E-2"/>
    <n v="0"/>
    <n v="0.05"/>
    <s v="REMOTA"/>
    <x v="1"/>
    <n v="0"/>
  </r>
  <r>
    <n v="1316"/>
    <d v="2019-03-13T00:00:00"/>
    <d v="2019-04-25T00:00:00"/>
    <s v="PROMISCUO SEGOVIA"/>
    <s v="05736318900120190003400"/>
    <s v="2019"/>
    <x v="1"/>
    <s v="LUIS ROBERTO MORALES JELKH"/>
    <s v="NATALIA BOTERO MANCO"/>
    <n v="172.73500000000001"/>
    <x v="2"/>
    <s v="RECONOCIMIENTO Y PAGO DE OTRAS PRESTACIONES SALARIALES, SOLCIALES Y SALARIOS"/>
    <s v="MEDIO   "/>
    <s v="MEDIO   "/>
    <s v="MEDIO   "/>
    <s v="MEDIO   "/>
    <n v="0.5"/>
    <x v="2"/>
    <n v="42687512"/>
    <n v="0"/>
    <x v="5"/>
    <n v="0"/>
    <s v="NO"/>
    <n v="0"/>
    <n v="4"/>
    <s v="LEONARDO LUGO LONDOÑO"/>
    <s v="DTO 2019070003746"/>
    <d v="2019-07-25T00:00:00"/>
    <n v="157.02099999999999"/>
    <s v="EDUCACION"/>
    <s v="El 03 de marzo de 2020 se envía al juzgado las constancias de citación y de notificación por aviso al llmado en garantía (Seguros Suramericana). Sin embargo por efectos del Covid-19 solo hasta el 01 de junio de 2020 se comprobó la entrega efectiva del comunicado y el registro de la actuación judicial."/>
    <d v="2020-07-31T00:00:00"/>
    <s v="2019-03"/>
    <s v="4"/>
    <s v="2020-06"/>
    <n v="1.0329659515843337"/>
    <n v="44094746.453847662"/>
    <n v="0"/>
    <d v="2023-03-12T00:00:00"/>
    <n v="2.6136986301369864"/>
    <n v="4.1522219311981093E-2"/>
    <n v="0"/>
    <n v="0.5"/>
    <s v="MEDIA"/>
    <x v="2"/>
    <n v="0"/>
  </r>
  <r>
    <n v="1317"/>
    <d v="2019-04-08T00:00:00"/>
    <d v="2019-05-06T00:00:00"/>
    <s v="19 ADTIVO."/>
    <s v="05001333301920190001700"/>
    <s v="2019"/>
    <x v="0"/>
    <s v="SILVIA AMPARO SILVA SERNA"/>
    <s v="JOSE ALBEIRO AGUIRRE CASTAÑO"/>
    <n v="179.66"/>
    <x v="1"/>
    <s v="FALLA EN EL SERVICIO OTRAS CAUSAS"/>
    <s v="MEDIO   "/>
    <s v="BAJO"/>
    <s v="BAJO"/>
    <s v="BAJO"/>
    <n v="0.14000000000000001"/>
    <x v="3"/>
    <n v="227428257"/>
    <n v="0"/>
    <x v="5"/>
    <n v="0"/>
    <s v="NO"/>
    <n v="0"/>
    <n v="6"/>
    <s v="LEONARDO LUGO LONDOÑO"/>
    <s v="DTO 2019070003746"/>
    <d v="2019-07-25T00:00:00"/>
    <n v="157.02099999999999"/>
    <s v="MINAS"/>
    <s v="A través del medio de control de reparación directa, busca la demandante reconocimiento indemnizatorio por la muerte del señor diego Alberto Suerez Montoya, quien según relato de la actora, era su compañero permanente."/>
    <d v="2020-07-31T00:00:00"/>
    <s v="2019-04"/>
    <s v="6"/>
    <s v="2020-06"/>
    <n v="1.0279083431257343"/>
    <n v="233775402.83284369"/>
    <n v="0"/>
    <d v="2025-04-06T00:00:00"/>
    <n v="4.6849315068493151"/>
    <n v="4.1522219311981093E-2"/>
    <n v="0"/>
    <n v="0.14000000000000001"/>
    <s v="BAJA"/>
    <x v="2"/>
    <n v="0"/>
  </r>
  <r>
    <n v="1318"/>
    <d v="2019-02-26T00:00:00"/>
    <d v="2019-05-10T00:00:00"/>
    <s v="13 ADTIVO."/>
    <s v="05001333301320190005800"/>
    <s v="2019"/>
    <x v="0"/>
    <s v="MARY DEL SOCORRO CRUZ DE MARIAGA"/>
    <s v="DIANA CAROLINA ALZATE QUINTERO"/>
    <n v="165.81899999999999"/>
    <x v="0"/>
    <s v="RELIQUIDACIÓN DE LA PENSIÓN"/>
    <s v="BAJO"/>
    <s v="BAJO"/>
    <s v="BAJO"/>
    <s v="BAJO"/>
    <n v="0.05"/>
    <x v="1"/>
    <n v="35921468"/>
    <n v="0"/>
    <x v="5"/>
    <n v="0"/>
    <s v="NO"/>
    <n v="0"/>
    <n v="5"/>
    <s v="LEONARDO LUGO LONDOÑO"/>
    <s v="DTO 2019070003746"/>
    <d v="2019-07-25T00:00:00"/>
    <n v="157.02099999999999"/>
    <s v="EDUCACION"/>
    <s v="Se contestó en forma oportuna la demanda. Por auto de fecha 06/03/2020 se pone en conocimiento que el 27 de febrero de hogaño, la demandante presentó desisitimiento d elas pretensiones de la demanda."/>
    <d v="2020-07-31T00:00:00"/>
    <s v="2019-02"/>
    <s v="5"/>
    <s v="2020-06"/>
    <n v="1.0374579956513144"/>
    <n v="37267014.192132831"/>
    <n v="0"/>
    <d v="2024-02-25T00:00:00"/>
    <n v="3.5726027397260274"/>
    <n v="4.1522219311981093E-2"/>
    <n v="0"/>
    <n v="0.05"/>
    <s v="REMOTA"/>
    <x v="1"/>
    <n v="0"/>
  </r>
  <r>
    <n v="1319"/>
    <d v="2019-05-08T00:00:00"/>
    <d v="2019-05-23T00:00:00"/>
    <s v="36 ADTIVO"/>
    <s v="05001333303620190015600"/>
    <s v="2019"/>
    <x v="0"/>
    <s v="ALMA IMPERIO SILVA DE RESTREPO, DIANA MILENA DELGADO SEPULVEDA, SERGIO ANDRES ROJAS GOMEZ, MIRIAM DE JESUS GIRALDO QUICENO y OTROS"/>
    <s v="JOHANNY ANDRES PARRA RIVERA"/>
    <n v="204.33"/>
    <x v="7"/>
    <s v="OTRAS"/>
    <s v="MEDIO   "/>
    <s v="BAJO"/>
    <s v="BAJO"/>
    <s v="BAJO"/>
    <n v="0.14000000000000001"/>
    <x v="3"/>
    <n v="315000000"/>
    <n v="0"/>
    <x v="12"/>
    <n v="0"/>
    <s v="SI"/>
    <n v="0"/>
    <n v="3"/>
    <s v="LEONARDO LUGO LONDOÑO"/>
    <s v="DTO 2019070003746"/>
    <d v="2019-07-25T00:00:00"/>
    <n v="157.02099999999999"/>
    <s v="PARTICIPACION CIUDADANA Y DLLO SOCIAL"/>
    <s v="el 04 de marzo dse profiere sentencia de segunda instancia, confirma. Pendiente devolución."/>
    <d v="2020-07-31T00:00:00"/>
    <s v="2019-05"/>
    <s v="3"/>
    <s v="2020-06"/>
    <n v="1.0246973838344398"/>
    <n v="322779675.90784854"/>
    <n v="0"/>
    <d v="2022-05-07T00:00:00"/>
    <n v="1.7671232876712328"/>
    <n v="4.1522219311981093E-2"/>
    <n v="0"/>
    <n v="0.14000000000000001"/>
    <s v="BAJA"/>
    <x v="2"/>
    <n v="0"/>
  </r>
  <r>
    <n v="1320"/>
    <d v="2019-05-28T00:00:00"/>
    <d v="2019-05-31T00:00:00"/>
    <s v="T.A.A."/>
    <s v="05001233300020190125500"/>
    <s v="2019"/>
    <x v="0"/>
    <s v="JAIME HENAO GUTIERREZ"/>
    <s v="JOSE VICENTE BLANCO RESTREPO"/>
    <n v="44.445"/>
    <x v="3"/>
    <s v="VALORIZACION"/>
    <s v="MEDIO   "/>
    <s v="MEDIO   "/>
    <s v="BAJO"/>
    <s v="MEDIO   "/>
    <n v="0.45500000000000002"/>
    <x v="2"/>
    <n v="1673880850"/>
    <n v="0"/>
    <x v="5"/>
    <n v="0"/>
    <n v="0"/>
    <n v="0"/>
    <n v="6"/>
    <s v="LEONARDO LUGO LONDOÑO"/>
    <s v="DTO 2019070003746"/>
    <d v="2019-07-25T00:00:00"/>
    <n v="157.02099999999999"/>
    <s v="INFRAESTRUCTURA"/>
    <s v="El 26 de julio de 2019 se solicitan los antecedentes administrativos del asunto en estudio. Traslado vence el 06 de septiembre de 2019."/>
    <d v="2020-07-31T00:00:00"/>
    <s v="2019-05"/>
    <s v="6"/>
    <s v="2020-06"/>
    <n v="1.0246973838344398"/>
    <n v="1715221327.8455682"/>
    <n v="0"/>
    <d v="2025-05-26T00:00:00"/>
    <n v="4.8219178082191778"/>
    <n v="4.1522219311981093E-2"/>
    <n v="0"/>
    <n v="0.45500000000000002"/>
    <s v="MEDIA"/>
    <x v="2"/>
    <n v="0"/>
  </r>
  <r>
    <n v="1321"/>
    <d v="2019-03-11T00:00:00"/>
    <d v="2019-06-05T00:00:00"/>
    <s v="12 LABORAL"/>
    <s v="05001310501220190011600"/>
    <s v="2019"/>
    <x v="1"/>
    <s v="NAZARIO ALIRIO MOSQUERA MOSQUERA"/>
    <s v="YURLEIS GOMEZ HURTADO"/>
    <n v="306.96100000000001"/>
    <x v="2"/>
    <s v="RECONOCIMIENTO Y PAGO DE OTRAS PRESTACIONES SALARIALES, SOLCIALES Y SALARIOS"/>
    <s v="BAJO"/>
    <s v="MEDIO   "/>
    <s v="BAJO"/>
    <s v="BAJO"/>
    <n v="0.20749999999999999"/>
    <x v="3"/>
    <n v="47905922"/>
    <n v="0"/>
    <x v="5"/>
    <n v="0"/>
    <s v="NO"/>
    <n v="0"/>
    <n v="6"/>
    <s v="LEONARDO LUGO LONDOÑO"/>
    <s v="DTO 2019070003746"/>
    <d v="2019-07-25T00:00:00"/>
    <n v="157.02099999999999"/>
    <s v="INFRAESTRUCTURA"/>
    <s v="El 18 de noviembre de 2019,  se pone en conocimiento del despacho, las notificaciones realizadas a la univeridad de Antioquia, y a la compañía de srguors Bolivar S. A. llamadas en garantía por el departamento de Antioquia."/>
    <d v="2020-07-31T00:00:00"/>
    <s v="2019-03"/>
    <s v="6"/>
    <s v="2020-06"/>
    <n v="1.0329659515843337"/>
    <n v="49485186.305254869"/>
    <n v="0"/>
    <d v="2025-03-09T00:00:00"/>
    <n v="4.6082191780821917"/>
    <n v="4.1522219311981093E-2"/>
    <n v="0"/>
    <n v="0.20749999999999999"/>
    <s v="BAJA"/>
    <x v="2"/>
    <n v="0"/>
  </r>
  <r>
    <n v="1322"/>
    <d v="2019-06-04T00:00:00"/>
    <d v="2019-06-12T00:00:00"/>
    <s v="006 ADTIVO"/>
    <s v="05001333300620190020400"/>
    <s v="2019"/>
    <x v="0"/>
    <s v="YONY ALONSO JARAMILLO RESTREPO"/>
    <s v="GILBERTO ANTONIO HERNANDEZ JIMENEZ"/>
    <n v="96.361999999999995"/>
    <x v="1"/>
    <s v="FALLA EN EL SERVICIO OTRAS CAUSAS"/>
    <s v="BAJO"/>
    <s v="BAJO"/>
    <s v="BAJO"/>
    <s v="BAJO"/>
    <n v="0.05"/>
    <x v="1"/>
    <n v="390000000"/>
    <n v="0"/>
    <x v="10"/>
    <n v="0"/>
    <s v="NO"/>
    <n v="0"/>
    <n v="5"/>
    <s v="LEONARDO LUGO LONDOÑO"/>
    <s v="DTO 2019070003746"/>
    <d v="2019-07-25T00:00:00"/>
    <n v="157.02099999999999"/>
    <s v="MINAS"/>
    <s v="Pretende el demandante que las entidades llamadas a juicio y el particular, sena administrativa y extracontractualmente responsables del deterriorio de un propiedad ubicada en el corregimiento de la cruzada del municipio de remedios."/>
    <d v="2020-07-31T00:00:00"/>
    <s v="2019-06"/>
    <s v="5"/>
    <s v="2020-06"/>
    <n v="1.022003699737124"/>
    <n v="398581442.89747834"/>
    <n v="0"/>
    <d v="2024-06-02T00:00:00"/>
    <n v="3.8410958904109589"/>
    <n v="4.1522219311981093E-2"/>
    <n v="0"/>
    <n v="0.05"/>
    <s v="REMOTA"/>
    <x v="1"/>
    <n v="0"/>
  </r>
  <r>
    <n v="1323"/>
    <d v="2019-05-27T00:00:00"/>
    <d v="2019-06-07T00:00:00"/>
    <s v="021 ADTIVO"/>
    <s v="05001333302120190019400"/>
    <s v="2019"/>
    <x v="0"/>
    <s v="COLCIVIL S.A., CYCASA CANTERAS Y CONSTRUCCIONES S.A. "/>
    <s v="DANIEL ALBERTO GOMEZ SILVA"/>
    <n v="49.296999999999997"/>
    <x v="6"/>
    <s v="EQUILIBRIO ECONOMICO"/>
    <s v="BAJO"/>
    <s v="MEDIO   "/>
    <s v="BAJO"/>
    <s v="BAJO"/>
    <n v="0.20749999999999999"/>
    <x v="3"/>
    <n v="68930440"/>
    <n v="0"/>
    <x v="5"/>
    <n v="0"/>
    <s v="NO"/>
    <n v="0"/>
    <n v="6"/>
    <s v="LEONARDO LUGO LONDOÑO"/>
    <s v="DTO 2019070003746"/>
    <d v="2019-07-25T00:00:00"/>
    <n v="157.02099999999999"/>
    <s v="INFRAESTRUCTURA"/>
    <s v="Dentro de la oportunidad procesal se da respuesta a al demanda y se presentan excepciones de mérito."/>
    <d v="2020-07-31T00:00:00"/>
    <s v="2019-05"/>
    <s v="6"/>
    <s v="2020-06"/>
    <n v="1.0246973838344398"/>
    <n v="70632841.534556821"/>
    <n v="0"/>
    <d v="2025-05-25T00:00:00"/>
    <n v="4.8191780821917805"/>
    <n v="4.1522219311981093E-2"/>
    <n v="0"/>
    <n v="0.20749999999999999"/>
    <s v="BAJA"/>
    <x v="2"/>
    <n v="0"/>
  </r>
  <r>
    <n v="1324"/>
    <d v="2019-05-05T00:00:00"/>
    <d v="2019-06-28T00:00:00"/>
    <s v="T.A.A."/>
    <s v="05001233300020180236400"/>
    <s v="2019"/>
    <x v="0"/>
    <s v="JOSE IGNACIO SAENZ HOYOS, JOSE FERNANDO SAENZ HOYOS "/>
    <s v="ALEJANDRA ORTIZ FERNANDEZ"/>
    <n v="197.214"/>
    <x v="1"/>
    <s v="OTRAS"/>
    <s v="BAJO"/>
    <s v="BAJO"/>
    <s v="BAJO"/>
    <s v="BAJO"/>
    <n v="0.05"/>
    <x v="1"/>
    <n v="7006239388"/>
    <n v="0"/>
    <x v="5"/>
    <n v="0"/>
    <s v="NO"/>
    <n v="0"/>
    <n v="5"/>
    <s v="LEONARDO LUGO LONDOÑO"/>
    <s v="DTO 2019070003746"/>
    <d v="2019-07-25T00:00:00"/>
    <n v="157.02099999999999"/>
    <s v="MINAS"/>
    <s v="Dentro del tiempo legal se da respuesta a los hechos de la demanda y se presentan excepciones de mérito.(16-octubre-2019)."/>
    <d v="2020-07-31T00:00:00"/>
    <s v="2019-05"/>
    <s v="5"/>
    <s v="2020-06"/>
    <n v="1.0246973838344398"/>
    <n v="7179275171.4014063"/>
    <n v="0"/>
    <d v="2024-05-03T00:00:00"/>
    <n v="3.7589041095890412"/>
    <n v="4.1522219311981093E-2"/>
    <n v="0"/>
    <n v="0.05"/>
    <s v="REMOTA"/>
    <x v="1"/>
    <n v="0"/>
  </r>
  <r>
    <n v="1325"/>
    <d v="2019-07-16T00:00:00"/>
    <d v="2019-08-15T00:00:00"/>
    <s v="33 ADTIVO."/>
    <s v="05001333303320190026900"/>
    <s v="2019"/>
    <x v="0"/>
    <s v="CERVECERIA UNION S.A. "/>
    <s v="NYDIA VALERIA SALAMANCA"/>
    <n v="194.239"/>
    <x v="3"/>
    <s v="IMPUESTOS"/>
    <s v="MEDIO   "/>
    <s v="MEDIO   "/>
    <s v="BAJO"/>
    <s v="MEDIO   "/>
    <n v="0.45500000000000002"/>
    <x v="2"/>
    <n v="8235000"/>
    <n v="0"/>
    <x v="5"/>
    <n v="0"/>
    <s v="NO"/>
    <n v="0"/>
    <n v="6"/>
    <s v="LEONARDO LUGO LONDOÑO"/>
    <s v="DTO 2019070003746"/>
    <d v="2019-07-25T00:00:00"/>
    <n v="157.02099999999999"/>
    <s v="HACIENDA"/>
    <s v="El 07 de noviembre de 2019 dentro del término legal , se presenta la contestación de la demanda."/>
    <d v="2020-07-31T00:00:00"/>
    <s v="2019-07"/>
    <s v="6"/>
    <s v="2020-06"/>
    <n v="1.0197202253740043"/>
    <n v="8397396.0559549257"/>
    <n v="0"/>
    <d v="2025-07-14T00:00:00"/>
    <n v="4.956164383561644"/>
    <n v="4.1522219311981093E-2"/>
    <n v="0"/>
    <n v="0.45500000000000002"/>
    <s v="MEDIA"/>
    <x v="2"/>
    <n v="0"/>
  </r>
  <r>
    <n v="1326"/>
    <d v="2019-07-10T00:00:00"/>
    <d v="2019-07-30T00:00:00"/>
    <s v="20 ADTIVO."/>
    <s v="05001333302020190026100"/>
    <s v="2019"/>
    <x v="0"/>
    <s v="LUZ DARY MANCO MANCO"/>
    <s v="DIANA CAROLINA ALZATE QUINTERO"/>
    <n v="165.81899999999999"/>
    <x v="0"/>
    <s v="RECONOCIMIENTO Y PAGO DE OTRAS PRESTACIONES SALARIALES, SOLCIALES Y SALARIOS"/>
    <s v="BAJO"/>
    <s v="BAJO"/>
    <s v="BAJO"/>
    <s v="BAJO"/>
    <n v="0.05"/>
    <x v="1"/>
    <n v="2782868"/>
    <n v="0"/>
    <x v="5"/>
    <n v="0"/>
    <s v="NO"/>
    <n v="0"/>
    <n v="5"/>
    <s v="LEONARDO LUGO LONDOÑO"/>
    <s v="DTO 2019070003746"/>
    <d v="2019-07-25T00:00:00"/>
    <n v="157.02099999999999"/>
    <s v="EDUCACION"/>
    <s v="Se presentó la contestación de la demanda. En enero 17 se allegó al despacho los antecedentes administrativos de la demandante. "/>
    <d v="2020-07-31T00:00:00"/>
    <s v="2019-07"/>
    <s v="5"/>
    <s v="2020-06"/>
    <n v="1.0197202253740043"/>
    <n v="2837746.7841461045"/>
    <n v="0"/>
    <d v="2024-07-08T00:00:00"/>
    <n v="3.9397260273972603"/>
    <n v="4.1522219311981093E-2"/>
    <n v="0"/>
    <n v="0.05"/>
    <s v="REMOTA"/>
    <x v="1"/>
    <n v="0"/>
  </r>
  <r>
    <n v="1327"/>
    <d v="2019-06-10T00:00:00"/>
    <d v="2019-07-30T00:00:00"/>
    <s v="009 ADTIVO."/>
    <s v="05001333300920190021400"/>
    <s v="2019"/>
    <x v="0"/>
    <s v="MARIA DEL CARMEN RODRIGUEZ CARO"/>
    <s v="DIANA CAROLINA ALZATE QUINTERO"/>
    <n v="165.81899999999999"/>
    <x v="0"/>
    <s v="RECONOCIMIENTO Y PAGO DE OTRAS PRESTACIONES SALARIALES, SOLCIALES Y SALARIOS"/>
    <s v="BAJO"/>
    <s v="BAJO"/>
    <s v="BAJO"/>
    <s v="BAJO"/>
    <n v="0.05"/>
    <x v="1"/>
    <n v="3860350"/>
    <n v="0"/>
    <x v="5"/>
    <n v="0"/>
    <s v="NO"/>
    <n v="0"/>
    <n v="5"/>
    <s v="LEONARDO LUGO LONDOÑO"/>
    <s v="DTO 2019070003746"/>
    <d v="2019-07-25T00:00:00"/>
    <n v="157.02099999999999"/>
    <s v="EDUCACION"/>
    <s v="Se presentó la contestación de la demanda, el 17 de enero se allega al despacho los antecedentes administrativos del asuntoa debatir."/>
    <d v="2020-07-31T00:00:00"/>
    <s v="2019-06"/>
    <s v="5"/>
    <s v="2020-06"/>
    <n v="1.022003699737124"/>
    <n v="3945291.9822802069"/>
    <n v="0"/>
    <d v="2024-06-08T00:00:00"/>
    <n v="3.8575342465753426"/>
    <n v="4.1522219311981093E-2"/>
    <n v="0"/>
    <n v="0.05"/>
    <s v="REMOTA"/>
    <x v="1"/>
    <n v="0"/>
  </r>
  <r>
    <n v="1328"/>
    <d v="2019-08-09T00:00:00"/>
    <d v="2019-08-22T00:00:00"/>
    <s v="10 ADTIVO."/>
    <s v="05001333301020190032000"/>
    <s v="2019"/>
    <x v="0"/>
    <s v="CERVECERIA UNION S.A. "/>
    <s v="NYDIA VALERIA SALAMANCA"/>
    <n v="194.32900000000001"/>
    <x v="3"/>
    <s v="IMPUESTOS"/>
    <s v="BAJO"/>
    <s v="BAJO"/>
    <s v="BAJO"/>
    <s v="MEDIO   "/>
    <n v="0.20749999999999999"/>
    <x v="3"/>
    <n v="5490000"/>
    <n v="0"/>
    <x v="5"/>
    <n v="0"/>
    <s v="NO"/>
    <n v="0"/>
    <n v="5"/>
    <s v="LEONARDO LUGO LONDOÑO"/>
    <s v="DTO 2019070003746"/>
    <d v="2019-07-25T00:00:00"/>
    <n v="157.02099999999999"/>
    <s v="HACIENDA"/>
    <s v="Nulidad de actos administrativos que declararon sanción administrativa por no movilizar mercancias dentro del término legal. Se contesta la demanda el 10 de diciembre de 2019, dentro de la oportunidad procesal."/>
    <d v="2020-07-31T00:00:00"/>
    <s v="2019-08"/>
    <s v="5"/>
    <s v="2020-06"/>
    <n v="1.0188294671454916"/>
    <n v="5593373.7746287491"/>
    <n v="0"/>
    <d v="2024-08-07T00:00:00"/>
    <n v="4.021917808219178"/>
    <n v="4.1522219311981093E-2"/>
    <n v="0"/>
    <n v="0.20749999999999999"/>
    <s v="BAJA"/>
    <x v="2"/>
    <n v="0"/>
  </r>
  <r>
    <n v="1329"/>
    <d v="2019-03-13T00:00:00"/>
    <d v="2019-09-09T00:00:00"/>
    <s v="001 SEGOVIA"/>
    <s v="05736318900120190002200"/>
    <s v="2019"/>
    <x v="1"/>
    <s v="JOANA AIDEE MADRID GALVIS"/>
    <s v="NATALIO BOTRO MANCO"/>
    <n v="172735"/>
    <x v="2"/>
    <s v="RECONOCIMIENTO Y PAGO DE OTRAS PRESTACIONES SALARIALES, SOLCIALES Y SALARIOS"/>
    <s v="BAJO"/>
    <s v="BAJO"/>
    <s v="BAJO"/>
    <s v="BAJO"/>
    <n v="0.05"/>
    <x v="1"/>
    <n v="76000000"/>
    <n v="0"/>
    <x v="5"/>
    <n v="0"/>
    <s v="NO"/>
    <n v="0"/>
    <n v="5"/>
    <s v="LEONARDO LUGO LONDOÑO"/>
    <s v="DTO 2019070003746"/>
    <d v="2019-07-25T00:00:00"/>
    <n v="157.02099999999999"/>
    <s v="EDUCACION"/>
    <s v="El 03 de marzo de 2020 se envía al juzgado las constancias de citación y de notificación por aviso al llmado en garantía (Seguros Suramericana). Sin embargo por efectos del Covid-19 solo hasta el 01 de junio de 2020 se comprobó la entrega efectiva del comunicado y el registro de la actuación judicial."/>
    <d v="2020-07-31T00:00:00"/>
    <s v="2019-03"/>
    <s v="5"/>
    <s v="2020-06"/>
    <n v="1.0329659515843337"/>
    <n v="78505412.320409358"/>
    <n v="0"/>
    <d v="2024-03-11T00:00:00"/>
    <n v="3.6136986301369864"/>
    <n v="4.1522219311981093E-2"/>
    <n v="0"/>
    <n v="0.05"/>
    <s v="REMOTA"/>
    <x v="1"/>
    <n v="0"/>
  </r>
  <r>
    <n v="1330"/>
    <d v="2019-08-16T00:00:00"/>
    <d v="2019-09-04T00:00:00"/>
    <s v="10 ADTIVO."/>
    <s v="05001333301020190027200"/>
    <s v="2019"/>
    <x v="0"/>
    <s v="CERVECERIA UNION S. A. "/>
    <s v="NYDIA VALERIA SALAMANCA"/>
    <n v="194.32900000000001"/>
    <x v="3"/>
    <s v="IMPUESTOS"/>
    <s v="BAJO"/>
    <s v="BAJO"/>
    <s v="BAJO"/>
    <s v="BAJO"/>
    <n v="0.05"/>
    <x v="1"/>
    <n v="14030000"/>
    <n v="0"/>
    <x v="5"/>
    <n v="0"/>
    <s v="NO"/>
    <n v="0"/>
    <n v="5"/>
    <s v="LEONARDO LUGO LONDOÑO"/>
    <s v="DTO 2019070003746"/>
    <d v="2019-07-25T00:00:00"/>
    <n v="157.02099999999999"/>
    <s v="HACIENDA"/>
    <s v="Nulidad de actos administrativos que declararon sanción administrativa por no movilizar mercancias dentro del término legal. Se contesta la demanda el 10 de didiembre de 2019, dentro de la oportunidad procesal."/>
    <d v="2020-07-31T00:00:00"/>
    <s v="2019-08"/>
    <s v="5"/>
    <s v="2020-06"/>
    <n v="1.0188294671454916"/>
    <n v="14294177.424051248"/>
    <n v="0"/>
    <d v="2024-08-14T00:00:00"/>
    <n v="4.0410958904109586"/>
    <n v="4.1522219311981093E-2"/>
    <n v="0"/>
    <n v="0.05"/>
    <s v="REMOTA"/>
    <x v="1"/>
    <n v="0"/>
  </r>
  <r>
    <n v="1331"/>
    <d v="2019-09-05T00:00:00"/>
    <d v="2019-09-09T00:00:00"/>
    <s v="001 BELLO."/>
    <s v="05088310500120190043600"/>
    <s v="2019"/>
    <x v="1"/>
    <s v="DIANA MARCELA CADAVID MONA"/>
    <s v="JULIA FERNANDA MUÑOZ RINCON"/>
    <n v="215.27799999999999"/>
    <x v="2"/>
    <s v="RECONOCIMIENTO Y PAGO DE OTRAS PRESTACIONES SALARIALES, SOLCIALES Y SALARIOS"/>
    <s v="BAJO"/>
    <s v="BAJO"/>
    <s v="BAJO"/>
    <s v="BAJO"/>
    <n v="0.05"/>
    <x v="1"/>
    <n v="9172926"/>
    <n v="0"/>
    <x v="10"/>
    <n v="0"/>
    <s v="NO"/>
    <n v="0"/>
    <n v="5"/>
    <s v="LEONARDO LUGO LONDOÑO"/>
    <s v="DTO 2019070003746"/>
    <d v="2019-07-25T00:00:00"/>
    <n v="157.02099999999999"/>
    <s v="EDUCACION"/>
    <s v="Proceso relacionado con el tema de Brilladora la esmeralda Ltda."/>
    <d v="2020-07-31T00:00:00"/>
    <s v="2019-09"/>
    <s v="5"/>
    <s v="2020-06"/>
    <n v="1.016560139453806"/>
    <n v="9324830.9337594435"/>
    <n v="0"/>
    <d v="2024-09-03T00:00:00"/>
    <n v="4.095890410958904"/>
    <n v="4.1522219311981093E-2"/>
    <n v="0"/>
    <n v="0.05"/>
    <s v="REMOTA"/>
    <x v="1"/>
    <n v="0"/>
  </r>
  <r>
    <n v="1332"/>
    <d v="2018-12-14T00:00:00"/>
    <d v="2019-10-21T00:00:00"/>
    <s v="001 ADTIVO."/>
    <s v="05001333300120180051900"/>
    <s v="2019"/>
    <x v="0"/>
    <s v="LILIA INES GOMEZ LOPEZ"/>
    <s v="JAIME JAVIER DIAZ PELAEZ"/>
    <n v="89803"/>
    <x v="0"/>
    <s v="RELIQUIDACIÓN DE LA PENSIÓN"/>
    <s v="BAJO"/>
    <s v="BAJO"/>
    <s v="BAJO"/>
    <s v="BAJO"/>
    <n v="0.05"/>
    <x v="1"/>
    <n v="10861275"/>
    <n v="0"/>
    <x v="10"/>
    <n v="0"/>
    <s v="NO"/>
    <n v="0"/>
    <n v="5"/>
    <s v="LEONARDO LUGO LONDOÑO"/>
    <s v="DTO 2019070003746"/>
    <d v="2019-07-25T00:00:00"/>
    <n v="157.02099999999999"/>
    <s v="EDUCACION"/>
    <s v="Solicitan  reliquidaciónde la pension otorgada, basados la variación del SMMLV y no en el IPC de cada año."/>
    <d v="2020-07-31T00:00:00"/>
    <s v="2018-12"/>
    <s v="5"/>
    <s v="2020-06"/>
    <n v="0.73268911507362433"/>
    <n v="7957937.9683212787"/>
    <n v="0"/>
    <d v="2023-12-13T00:00:00"/>
    <n v="3.3698630136986303"/>
    <n v="4.1522219311981093E-2"/>
    <n v="0"/>
    <n v="0.05"/>
    <s v="REMOTA"/>
    <x v="1"/>
    <n v="0"/>
  </r>
  <r>
    <n v="1333"/>
    <d v="2019-10-10T00:00:00"/>
    <d v="2019-10-28T00:00:00"/>
    <s v="21 ADTIVO."/>
    <s v="05001333302120190040700"/>
    <s v="2019"/>
    <x v="0"/>
    <s v="DORA INES PEDROZA CARDONA"/>
    <s v="MAURICIO ENRIQUE NAVARRO CASTILLO"/>
    <n v="128.309"/>
    <x v="0"/>
    <s v="RECONOCIMIENTO Y PAGO DE PENSIÓN"/>
    <s v="BAJO"/>
    <s v="BAJO"/>
    <s v="BAJO"/>
    <s v="BAJO"/>
    <n v="0.05"/>
    <x v="1"/>
    <n v="41319387"/>
    <n v="0"/>
    <x v="5"/>
    <n v="0"/>
    <s v="NO"/>
    <n v="0"/>
    <n v="5"/>
    <s v="LEONARDO LUGO LONDOÑO"/>
    <s v="DTO 2019070003746"/>
    <d v="2019-07-25T00:00:00"/>
    <n v="157.02099999999999"/>
    <s v="EDUCACION"/>
    <s v="el 27 de julio de 2020 certifica contestación de la demanda asi: CERTIFICACION 2 FOLIOS Y OFICIO REQUERIMIENTO 2 FOLIOS"/>
    <d v="2020-07-31T00:00:00"/>
    <s v="2019-10"/>
    <s v="5"/>
    <s v="2020-06"/>
    <n v="1.0148892971091559"/>
    <n v="41934603.629411191"/>
    <n v="0"/>
    <d v="2024-10-08T00:00:00"/>
    <n v="4.1917808219178081"/>
    <n v="4.1522219311981093E-2"/>
    <n v="0"/>
    <n v="0.05"/>
    <s v="REMOTA"/>
    <x v="1"/>
    <n v="0"/>
  </r>
  <r>
    <n v="1334"/>
    <d v="2019-09-25T00:00:00"/>
    <d v="2019-10-10T00:00:00"/>
    <s v="21 ADTIVO."/>
    <s v="05001333302120190033700"/>
    <s v="2019"/>
    <x v="0"/>
    <s v="LUZ ELENA LONDOÑO ALZATE"/>
    <s v="DAVID ALBERTO TABORDA RAMIREZ"/>
    <n v="316.85599999999999"/>
    <x v="0"/>
    <s v="PENSIÓN DE SOBREVIVIENTES"/>
    <s v="BAJO"/>
    <s v="BAJO"/>
    <s v="BAJO"/>
    <s v="BAJO"/>
    <n v="0.05"/>
    <x v="1"/>
    <n v="258372192"/>
    <n v="0"/>
    <x v="5"/>
    <n v="0"/>
    <s v="NO"/>
    <n v="0"/>
    <n v="6"/>
    <s v="LEONARDO LUGO LONDOÑO"/>
    <s v="DTO 2019070003746"/>
    <d v="2019-07-25T00:00:00"/>
    <n v="157.02099999999999"/>
    <s v="EDUCACION"/>
    <s v="El 02 de febreo de 2020 se solicitan los antecedentes  adminsitrativos a secretaría de Gestión Humana a efectos de dar respuesta a la demanda el proximo 17 de marzo del año que cursa."/>
    <d v="2020-07-31T00:00:00"/>
    <s v="2019-09"/>
    <s v="6"/>
    <s v="2020-06"/>
    <n v="1.016560139453806"/>
    <n v="262650871.53050554"/>
    <n v="0"/>
    <d v="2025-09-23T00:00:00"/>
    <n v="5.1506849315068495"/>
    <n v="4.1522219311981093E-2"/>
    <n v="0"/>
    <n v="0.05"/>
    <s v="REMOTA"/>
    <x v="1"/>
    <n v="0"/>
  </r>
  <r>
    <n v="1335"/>
    <d v="2019-08-02T00:00:00"/>
    <d v="2019-11-06T00:00:00"/>
    <s v="005 ADTIVO."/>
    <s v="05001333300520190028000"/>
    <s v="2019"/>
    <x v="0"/>
    <s v="VICTOR MENA CORDOBA, ALBA EMILIA IBARGUEN ASPRILLA, YULEIDY ELENA SERNA DIAZ, EDIT MARLEK CAMARGO OLIVARES, JOSE JESUS HERNANDEZ SIERRA, ARELIS DEL CARMEN LOPEZ VEGA, SAMARA DEL PILAR GOMES CASTILLO, FELICITA DEL CARMEN MORA SSANCHEZ Y LEDIS CAMPO PAJARO"/>
    <s v="JORGE HUMBERTO VALERO RODRIGUEZ"/>
    <n v="44498"/>
    <x v="0"/>
    <s v="RECONOCIMIENTO Y PAGO DE OTRAS PRESTACIONES SALARIALES, SOLCIALES Y SALARIOS"/>
    <s v="BAJO"/>
    <s v="MEDIO   "/>
    <s v="BAJO"/>
    <s v="MEDIO   "/>
    <n v="0.36499999999999999"/>
    <x v="2"/>
    <m/>
    <n v="0"/>
    <x v="10"/>
    <n v="0"/>
    <s v="NO"/>
    <n v="0"/>
    <n v="5"/>
    <s v="LEONARDO LUGO LONDOÑO"/>
    <s v="DTO 2019070003746"/>
    <d v="2019-07-25T00:00:00"/>
    <n v="157.02099999999999"/>
    <s v="EDUCACION"/>
    <s v="El 10 de febrero del año que cursa se solicitaron los antecedenteas adminsitrativos opara dar respuesta a la demanda. Pendiente de recibo. Las pretensiones No está determinada, hasta que secretaría de eudcación realice un estimado. Petición que se realiza a la dependencia encargada."/>
    <d v="2020-07-31T00:00:00"/>
    <s v="2019-08"/>
    <s v="5"/>
    <s v="2020-06"/>
    <n v="1.0188294671454916"/>
    <n v="0"/>
    <n v="0"/>
    <d v="2024-07-31T00:00:00"/>
    <n v="4.0027397260273974"/>
    <n v="4.1522219311981093E-2"/>
    <n v="0"/>
    <n v="0.36499999999999999"/>
    <s v="MEDIA"/>
    <x v="2"/>
    <n v="0"/>
  </r>
  <r>
    <n v="1336"/>
    <d v="2019-07-22T00:00:00"/>
    <d v="2019-11-12T00:00:00"/>
    <s v="10 LABORAL"/>
    <s v="05001310501020180016500"/>
    <s v="2019"/>
    <x v="1"/>
    <s v="GUSTAVO EMIRO OCHOA HENAO"/>
    <s v="JUAN FELIPE MORENO ALVAREZ"/>
    <n v="68.185000000000002"/>
    <x v="2"/>
    <s v="RELIQUIDACIÓN DE LA PENSIÓN"/>
    <s v="BAJO"/>
    <s v="BAJO"/>
    <s v="BAJO"/>
    <s v="BAJO"/>
    <n v="0.05"/>
    <x v="1"/>
    <n v="22945074"/>
    <n v="0"/>
    <x v="5"/>
    <n v="0"/>
    <s v="NO"/>
    <n v="0"/>
    <n v="5"/>
    <s v="LEONARDO LUGO LONDOÑO"/>
    <s v="DTO 2019070003746"/>
    <d v="2019-07-25T00:00:00"/>
    <n v="157.02099999999999"/>
    <s v="GESTION HUMANA Y DLLO ORGANIZACIONAL"/>
    <s v="Atendiendo a la decisión judicial proferida por el juez décimo laboral del circuito, se presenta la contestación al traslado del auto de fecha 22 de julio de 2019, el que ordenó la integración del contradictorio en calidad de litisconsorte por pasiva al departamento de Antiquia y otra. El 03 de diciembre de 2019 se presenta la conterstación de la demanda."/>
    <d v="2020-07-31T00:00:00"/>
    <s v="2019-07"/>
    <s v="5"/>
    <s v="2020-06"/>
    <n v="1.0197202253740043"/>
    <n v="23397556.030503206"/>
    <n v="0"/>
    <d v="2024-07-20T00:00:00"/>
    <n v="3.9726027397260273"/>
    <n v="4.1522219311981093E-2"/>
    <n v="0"/>
    <n v="0.05"/>
    <s v="REMOTA"/>
    <x v="1"/>
    <n v="0"/>
  </r>
  <r>
    <n v="1337"/>
    <d v="2019-10-23T00:00:00"/>
    <d v="2019-11-20T00:00:00"/>
    <s v="T.A.A."/>
    <s v="05001233300020190255100"/>
    <s v="2019"/>
    <x v="2"/>
    <s v="CARLOS MARIO BETANCUR PEREZ, BEATRIZ ELENA CASTRILLON MEJIA, MARIA VICTORIA DELGADO DE LUJAR, ORLANDO ALCIDES GALLEGO RAMOS, JOHN ALBERTOGARCES MUÑOZ, LUIS GONZALO GOMEZ SALAZAR, GUILLERMO ANTONIO MACHADO GAVIRIA y WALTER DARIO MONTOYA CARO"/>
    <s v="MARISOL MESA VILA"/>
    <n v="177.571"/>
    <x v="7"/>
    <s v="OTRAS"/>
    <s v="BAJO"/>
    <s v="BAJO"/>
    <s v="BAJO"/>
    <s v="BAJO"/>
    <n v="0.05"/>
    <x v="1"/>
    <n v="5269214481"/>
    <n v="0"/>
    <x v="5"/>
    <n v="0"/>
    <s v="NO"/>
    <n v="0"/>
    <n v="3"/>
    <s v="LEONARDO LUGO LONDOÑO"/>
    <s v="DTO 2019070003746"/>
    <d v="2019-07-25T00:00:00"/>
    <n v="157.02099999999999"/>
    <s v="GESTION HUMANA Y DLLO ORGANIZACIONAL"/>
    <s v="El 03de marzo de 2020 se informa al tribunal, que tenga en cuanta la contestación de la demanda ealizada de forma oportuna."/>
    <d v="2020-07-31T00:00:00"/>
    <s v="2019-10"/>
    <s v="3"/>
    <s v="2020-06"/>
    <n v="1.0148892971091559"/>
    <n v="5347669380.939476"/>
    <n v="0"/>
    <d v="2022-10-22T00:00:00"/>
    <n v="2.2273972602739724"/>
    <n v="4.1522219311981093E-2"/>
    <n v="0"/>
    <n v="0.05"/>
    <s v="REMOTA"/>
    <x v="1"/>
    <n v="0"/>
  </r>
  <r>
    <n v="1338"/>
    <d v="2019-12-05T00:00:00"/>
    <d v="2020-01-14T00:00:00"/>
    <s v="035 ADTIVO"/>
    <s v="05001333303520190047000"/>
    <s v="2020"/>
    <x v="0"/>
    <s v="JAER AMADO YARCE SUCERQUIA"/>
    <s v="GERMAN DARIO CORREA TABORDA"/>
    <n v="262.10700000000003"/>
    <x v="1"/>
    <s v="FALLA EN EL SERVICIO OTRAS CAUSAS"/>
    <s v="BAJO"/>
    <s v="BAJO"/>
    <s v="BAJO"/>
    <s v="BAJO"/>
    <n v="0.05"/>
    <x v="1"/>
    <n v="282371003"/>
    <n v="0"/>
    <x v="10"/>
    <n v="0"/>
    <s v="NO"/>
    <n v="0"/>
    <n v="6"/>
    <s v="LEONARDO LUGO LONDOÑO"/>
    <s v="DTO 2019070003746"/>
    <d v="2019-07-25T00:00:00"/>
    <n v="157.02099999999999"/>
    <s v="HACIENDA"/>
    <s v="En te´rmino para responder la demnada, pendiente sumatoria de días."/>
    <d v="2020-07-31T00:00:00"/>
    <s v="2019-12"/>
    <s v="6"/>
    <s v="2020-06"/>
    <n v="1.011271676300578"/>
    <n v="285553797.54248554"/>
    <n v="0"/>
    <d v="2025-12-03T00:00:00"/>
    <n v="5.3452054794520549"/>
    <n v="4.1522219311981093E-2"/>
    <n v="0"/>
    <n v="0.05"/>
    <s v="REMOTA"/>
    <x v="1"/>
    <n v="0"/>
  </r>
  <r>
    <n v="1339"/>
    <d v="2020-01-20T00:00:00"/>
    <d v="2020-01-30T00:00:00"/>
    <s v="017 ADTIVO"/>
    <s v="05001333301720200000200"/>
    <s v="2020"/>
    <x v="0"/>
    <s v="MARTHA ELENA LONDOÑO BETANCOURT"/>
    <s v="SANTIAGO VELEZ PENAGOS"/>
    <n v="39.213999999999999"/>
    <x v="3"/>
    <s v="VALORIZACION"/>
    <s v="BAJO"/>
    <s v="BAJO"/>
    <s v="BAJO"/>
    <s v="BAJO"/>
    <n v="0.05"/>
    <x v="1"/>
    <n v="51554190"/>
    <n v="0"/>
    <x v="10"/>
    <n v="0"/>
    <s v="NO"/>
    <n v="0"/>
    <n v="6"/>
    <s v="LEONARDO LUGO LONDOÑO"/>
    <s v="DTO 2019070003746"/>
    <d v="2019-07-25T00:00:00"/>
    <n v="157.02099999999999"/>
    <s v="INFRAESTRUCTURA"/>
    <s v="El 05 de ferbero de 2020 se notifica electrónicamente el presente medio de control. Se solicitarán los antecedentes adminsitrativos para responder."/>
    <d v="2020-07-31T00:00:00"/>
    <s v="2020-01"/>
    <s v="6"/>
    <s v="2020-06"/>
    <n v="1.0070030698388335"/>
    <n v="51915227.593054488"/>
    <n v="0"/>
    <d v="2026-01-18T00:00:00"/>
    <n v="5.4712328767123291"/>
    <n v="4.1522219311981093E-2"/>
    <n v="0"/>
    <n v="0.05"/>
    <s v="REMOTA"/>
    <x v="1"/>
    <n v="0"/>
  </r>
  <r>
    <n v="1340"/>
    <d v="2019-10-15T00:00:00"/>
    <d v="2020-01-30T00:00:00"/>
    <s v="T.A.A."/>
    <s v="05001233300020190221600"/>
    <s v="2020"/>
    <x v="0"/>
    <s v="MARIA NUBIA OCHOA ARANGO"/>
    <s v="NELSON ADRIAN TORO QUINTERO"/>
    <n v="152.93899999999999"/>
    <x v="0"/>
    <s v="RELIQUIDACIÓN DE LA PENSIÓN"/>
    <s v="BAJO"/>
    <s v="BAJO"/>
    <s v="BAJO"/>
    <s v="BAJO"/>
    <n v="0.05"/>
    <x v="1"/>
    <n v="448298291"/>
    <n v="0"/>
    <x v="5"/>
    <n v="0"/>
    <s v="NO"/>
    <n v="0"/>
    <n v="7"/>
    <s v="LEONARDO LUGO LONDOÑO"/>
    <s v="DTO 2019070003746"/>
    <d v="2019-07-25T00:00:00"/>
    <n v="157.02099999999999"/>
    <s v="SECCIONAL DE SALUD Y PROTECCION SOCIAL"/>
    <s v="pese a recibirse el asunto de la referencia, este será reportado a la subsecretaría a efectos de que sea enviado a la seccional de salud, a fin de que la jurídica de esta dependencia continue conocimento del asunto, por competencia expresa."/>
    <d v="2020-07-31T00:00:00"/>
    <s v="2019-10"/>
    <s v="7"/>
    <s v="2020-06"/>
    <n v="1.0148892971091559"/>
    <n v="454973137.4482258"/>
    <n v="0"/>
    <d v="2026-10-13T00:00:00"/>
    <n v="6.2054794520547949"/>
    <n v="4.1522219311981093E-2"/>
    <n v="0"/>
    <n v="0.05"/>
    <s v="REMOTA"/>
    <x v="1"/>
    <n v="0"/>
  </r>
  <r>
    <n v="1341"/>
    <d v="2020-02-11T00:00:00"/>
    <d v="2020-04-04T00:00:00"/>
    <s v="014 ADTIVO."/>
    <s v="05001333301420190042000"/>
    <s v="2020"/>
    <x v="0"/>
    <s v="KOPPS COMERCIAL S.A.S."/>
    <s v="DANIELA PEREZ AMAYA "/>
    <n v="250.16"/>
    <x v="3"/>
    <s v="IMPUESTOS"/>
    <s v="BAJO"/>
    <s v="BAJO"/>
    <s v="BAJO"/>
    <s v="BAJO"/>
    <n v="0.05"/>
    <x v="1"/>
    <n v="19291.2"/>
    <n v="0"/>
    <x v="10"/>
    <n v="0"/>
    <n v="0"/>
    <n v="0"/>
    <n v="6"/>
    <s v="LEONARDO LUGO LONDOÑO"/>
    <s v="DTO 2019070003746"/>
    <d v="2019-07-25T00:00:00"/>
    <n v="157.02099999999999"/>
    <s v="HACIENDA"/>
    <s v="Busca el demandante la nuidad de las resoluciones que le declararon la sanción administrativa interpuesta por la no legalización de la tornaguía N° 23-200160"/>
    <d v="2020-07-31T00:00:00"/>
    <s v="2020-02"/>
    <s v="6"/>
    <s v="2020-06"/>
    <n v="1.0002858776443682"/>
    <n v="19296.714922813037"/>
    <n v="0"/>
    <d v="2026-02-09T00:00:00"/>
    <n v="5.5315068493150683"/>
    <n v="4.1522219311981093E-2"/>
    <n v="0"/>
    <n v="0.05"/>
    <s v="REMOTA"/>
    <x v="1"/>
    <n v="0"/>
  </r>
  <r>
    <n v="1342"/>
    <d v="2017-10-26T00:00:00"/>
    <d v="2017-06-14T00:00:00"/>
    <s v="JUZGADO SEXTO ADMINISTRATIVO ORAL DEL CIRCUITO DE MEDELLIN"/>
    <s v="05001310501020170089800"/>
    <s v="2019"/>
    <x v="0"/>
    <s v="MARIA ARBOLEDA DE MARULANDA"/>
    <s v="GLORIA CECILIA GALLEGO C"/>
    <n v="15803"/>
    <x v="2"/>
    <s v="RELIQUIDACIÓN DE LA PENSIÓN"/>
    <s v="BAJO"/>
    <s v="BAJO"/>
    <s v="BAJO"/>
    <s v="MEDIO   "/>
    <n v="0.20749999999999999"/>
    <x v="3"/>
    <n v="23103879"/>
    <n v="0.3"/>
    <x v="1"/>
    <m/>
    <s v="NO"/>
    <s v="NO"/>
    <n v="4"/>
    <s v="ELKIN DARIO GARCÍA GÓMEZ"/>
    <n v="41842"/>
    <d v="2018-03-28T00:00:00"/>
    <n v="52875"/>
    <s v="GESTION HUMANA Y DLLO ORGANIZACIONAL"/>
    <m/>
    <d v="2020-07-31T00:00:00"/>
    <s v="2017-10"/>
    <s v="4"/>
    <s v="2020-06"/>
    <n v="0.76025622916343338"/>
    <n v="17564867.927588236"/>
    <n v="5269460.3782764701"/>
    <d v="2021-10-25T00:00:00"/>
    <n v="1.2356164383561643"/>
    <n v="4.1522219311981093E-2"/>
    <n v="5232878.9198385049"/>
    <n v="0.20749999999999999"/>
    <s v="BAJA"/>
    <x v="2"/>
    <n v="5232878.9198385049"/>
  </r>
  <r>
    <n v="1343"/>
    <d v="2018-02-13T00:00:00"/>
    <d v="2017-06-16T00:00:00"/>
    <s v="TRIBUNAL ADTIVO DE ANTIOQUIA"/>
    <s v="05001233300020180009400"/>
    <s v="2019"/>
    <x v="0"/>
    <s v="CONSORCIO ONCE"/>
    <s v="ANDRES FELIPE VILLEGAS GARCIA"/>
    <n v="115174"/>
    <x v="6"/>
    <s v="LIQUIDACIÓN"/>
    <s v="BAJO"/>
    <s v="MEDIO   "/>
    <s v="MEDIO   "/>
    <s v="MEDIO   "/>
    <n v="0.41"/>
    <x v="2"/>
    <n v="410972021"/>
    <n v="0.2"/>
    <x v="0"/>
    <m/>
    <s v="NO"/>
    <s v="NO"/>
    <n v="5"/>
    <s v="ELKIN DARIO GARCÍA GÓMEZ"/>
    <n v="41842"/>
    <d v="2018-03-28T00:00:00"/>
    <n v="52875"/>
    <s v="PLANEACION"/>
    <m/>
    <d v="2020-07-31T00:00:00"/>
    <s v="2018-02"/>
    <s v="5"/>
    <s v="2020-06"/>
    <n v="0.74599443734185067"/>
    <n v="306582841.56913823"/>
    <n v="61316568.313827649"/>
    <d v="2023-02-12T00:00:00"/>
    <n v="2.536986301369863"/>
    <n v="4.1522219311981093E-2"/>
    <n v="60445771.655743562"/>
    <n v="0.41"/>
    <s v="MEDIA"/>
    <x v="2"/>
    <n v="60445771.655743562"/>
  </r>
  <r>
    <n v="1344"/>
    <d v="2018-03-23T00:00:00"/>
    <d v="2017-06-17T00:00:00"/>
    <s v="JUZGADO 06 ADMINISTRATIVO ORAL DEL CIRCUITO DE MEDELLIN"/>
    <s v="05001333300520170055800"/>
    <s v="2019"/>
    <x v="0"/>
    <s v="ANA JOAQUINA CARDONA DE MONROY"/>
    <s v="GABRIEL JAIME RODRIGUEZ ORTIZ"/>
    <n v="132122"/>
    <x v="0"/>
    <s v="PENSIÓN DE SOBREVIVIENTES"/>
    <s v="BAJO"/>
    <s v="BAJO"/>
    <s v="MEDIO   "/>
    <s v="MEDIO   "/>
    <n v="0.2525"/>
    <x v="2"/>
    <n v="63217875"/>
    <n v="0.3"/>
    <x v="1"/>
    <m/>
    <s v="NO"/>
    <s v="NO"/>
    <n v="5"/>
    <s v="ELKIN DARIO GARCÍA GÓMEZ"/>
    <n v="41842"/>
    <d v="2018-03-28T00:00:00"/>
    <n v="52875"/>
    <s v="EDUCACION"/>
    <m/>
    <d v="2020-07-31T00:00:00"/>
    <s v="2018-03"/>
    <s v="5"/>
    <s v="2020-06"/>
    <n v="0.74420758606092174"/>
    <n v="47047222.149651095"/>
    <n v="14114166.644895328"/>
    <d v="2023-03-22T00:00:00"/>
    <n v="2.6410958904109587"/>
    <n v="4.1522219311981093E-2"/>
    <n v="13905557.639411455"/>
    <n v="0.2525"/>
    <s v="MEDIA"/>
    <x v="2"/>
    <n v="13905557.639411455"/>
  </r>
  <r>
    <n v="1345"/>
    <d v="2018-03-15T00:00:00"/>
    <d v="2017-06-20T00:00:00"/>
    <s v="JUZGADO SEPTIMO LABORAL DEL CIRCUITO DE MEDELLIN"/>
    <s v="05001310500720180005500"/>
    <s v="2019"/>
    <x v="1"/>
    <s v="ROSA MERCEDES RIVERA DE ARQUE"/>
    <s v="CATALINA TORO GÓMEZ"/>
    <n v="149178"/>
    <x v="2"/>
    <s v="PAGO DE SENTENCIA/CONCILIACIÓN"/>
    <s v="MEDIO   "/>
    <s v="MEDIO   "/>
    <s v="BAJO"/>
    <s v="MEDIO   "/>
    <n v="0.45500000000000002"/>
    <x v="2"/>
    <n v="39781260"/>
    <n v="0.2"/>
    <x v="9"/>
    <m/>
    <s v="SI"/>
    <n v="39781260"/>
    <n v="4"/>
    <s v="ELKIN DARIO GARCÍA GÓMEZ"/>
    <n v="41842"/>
    <d v="2018-03-28T00:00:00"/>
    <n v="52875"/>
    <s v="GESTION HUMANA Y DLLO ORGANIZACIONAL"/>
    <m/>
    <d v="2020-07-31T00:00:00"/>
    <s v="2018-03"/>
    <s v="4"/>
    <s v="2020-06"/>
    <n v="0.74420758606092174"/>
    <n v="29605515.475061905"/>
    <n v="5921103.0950123817"/>
    <d v="2022-03-14T00:00:00"/>
    <n v="1.6191780821917807"/>
    <n v="4.1522219311981093E-2"/>
    <n v="5867296.0079770759"/>
    <n v="0.45500000000000002"/>
    <s v="MEDIA"/>
    <x v="2"/>
    <n v="5867296.0079770759"/>
  </r>
  <r>
    <n v="1346"/>
    <d v="2018-02-15T00:00:00"/>
    <d v="2017-06-21T00:00:00"/>
    <s v="JUZGADO 14 ADMINISTRATIVO ORAL DEL CIRCUITO "/>
    <s v="05001333301420170045900"/>
    <s v="2019"/>
    <x v="0"/>
    <s v="FRANCISCO ALBEIRO ALZATE MARTINEZ"/>
    <s v="LUIS HERNAN ALZATE MARTINEZ"/>
    <n v="115921"/>
    <x v="0"/>
    <s v="OTRAS"/>
    <s v="BAJO"/>
    <s v="BAJO"/>
    <s v="BAJO"/>
    <s v="BAJO"/>
    <n v="0.05"/>
    <x v="1"/>
    <n v="170323264"/>
    <n v="0"/>
    <x v="4"/>
    <m/>
    <s v="NO"/>
    <s v="NO"/>
    <n v="4"/>
    <s v="ELKIN DARIO GARCÍA GÓMEZ"/>
    <n v="41842"/>
    <d v="2018-03-28T00:00:00"/>
    <n v="52875"/>
    <s v="GESTION HUMANA Y DLLO ORGANIZACIONAL"/>
    <s v="SANCION POR MORA PAGO CESANTIAS"/>
    <d v="2020-07-31T00:00:00"/>
    <s v="2018-02"/>
    <s v="4"/>
    <s v="2020-06"/>
    <n v="0.74599443734185067"/>
    <n v="127060207.4939075"/>
    <n v="0"/>
    <d v="2022-02-14T00:00:00"/>
    <n v="1.5424657534246575"/>
    <n v="4.1522219311981093E-2"/>
    <n v="0"/>
    <n v="0.05"/>
    <s v="REMOTA"/>
    <x v="1"/>
    <n v="0"/>
  </r>
  <r>
    <n v="1347"/>
    <d v="2018-02-16T00:00:00"/>
    <d v="2017-06-22T00:00:00"/>
    <s v="JUZGADO DIECINUEVE LABORAL DEL CIRCUITO DE MEDELLIN"/>
    <s v="05001310501920180008100"/>
    <s v="2019"/>
    <x v="1"/>
    <s v="RUBEN DARIO ACEVEDO RAMIREZ"/>
    <s v="LIZETH YURNY LÓPEZ MONTES"/>
    <n v="245558"/>
    <x v="2"/>
    <s v="RECONOCIMIENTO Y PAGO DE OTRAS PRESTACIONES SALARIALES, SOLCIALES Y SALARIOS"/>
    <s v="MEDIO   "/>
    <s v="MEDIO   "/>
    <s v="BAJO"/>
    <s v="MEDIO   "/>
    <n v="0.45500000000000002"/>
    <x v="2"/>
    <n v="83424488"/>
    <n v="0.2"/>
    <x v="5"/>
    <m/>
    <s v="NO"/>
    <s v="NO"/>
    <n v="4"/>
    <s v="ELKIN DARIO GARCÍA GÓMEZ"/>
    <n v="41842"/>
    <d v="2018-03-28T00:00:00"/>
    <n v="52875"/>
    <s v="INFRAESTRUCTURA"/>
    <m/>
    <d v="2020-07-31T00:00:00"/>
    <s v="2018-02"/>
    <s v="4"/>
    <s v="2020-06"/>
    <n v="0.74599443734185067"/>
    <n v="62234203.986091971"/>
    <n v="12446840.797218395"/>
    <d v="2022-02-15T00:00:00"/>
    <n v="1.5452054794520549"/>
    <n v="4.1522219311981093E-2"/>
    <n v="12338877.026561629"/>
    <n v="0.45500000000000002"/>
    <s v="MEDIA"/>
    <x v="2"/>
    <n v="12338877.026561629"/>
  </r>
  <r>
    <n v="1348"/>
    <d v="2018-01-24T00:00:00"/>
    <d v="2017-06-23T00:00:00"/>
    <s v="JUZGADO CATORCE ADMINISTRATIVO ORAL DEL CIRCUITO "/>
    <s v="05001333301420180000600"/>
    <s v="2019"/>
    <x v="0"/>
    <s v="ANA MARIA BAENA QUINTANA"/>
    <s v="LIZETH JOHANA CARRANZA LOPEZ"/>
    <n v="1039690896"/>
    <x v="0"/>
    <s v="OTRAS"/>
    <s v="MEDIO   "/>
    <s v="MEDIO   "/>
    <s v="BAJO"/>
    <s v="MEDIO   "/>
    <n v="0.45500000000000002"/>
    <x v="2"/>
    <n v="76433579"/>
    <n v="0.2"/>
    <x v="4"/>
    <m/>
    <s v="NO"/>
    <s v="NO"/>
    <n v="3"/>
    <s v="ELKIN DARIO GARCÍA GÓMEZ"/>
    <n v="41842"/>
    <d v="2018-03-28T00:00:00"/>
    <n v="52875"/>
    <s v="EDUCACION"/>
    <s v="PASCUAL BRAVO"/>
    <d v="2020-07-31T00:00:00"/>
    <s v="2018-01"/>
    <s v="3"/>
    <s v="2020-06"/>
    <n v="0.75126308387247931"/>
    <n v="57421726.270950772"/>
    <n v="11484345.254190154"/>
    <d v="2021-01-23T00:00:00"/>
    <n v="0.48219178082191783"/>
    <n v="4.1522219311981093E-2"/>
    <n v="11453166.49053416"/>
    <n v="0.45500000000000002"/>
    <s v="MEDIA"/>
    <x v="2"/>
    <n v="11453166.49053416"/>
  </r>
  <r>
    <n v="1349"/>
    <d v="2018-03-02T00:00:00"/>
    <d v="2017-06-24T00:00:00"/>
    <s v="JUZGADO 17 LABORAL DEL CIRCUITO DE MEDELLN"/>
    <s v="05001310501720180015000"/>
    <s v="2019"/>
    <x v="1"/>
    <s v="GONZALO DE JESUS ATEHORTUA ATEHORTUA"/>
    <s v="JUAN DIEGO SANCHEZ ARBELAEZ"/>
    <n v="125414"/>
    <x v="2"/>
    <s v="OTRAS"/>
    <s v="BAJO"/>
    <s v="BAJO"/>
    <s v="BAJO"/>
    <s v="MEDIO   "/>
    <n v="0.20749999999999999"/>
    <x v="3"/>
    <n v="767281"/>
    <n v="0.2"/>
    <x v="1"/>
    <m/>
    <s v="NO"/>
    <s v="NO"/>
    <n v="3"/>
    <s v="ELKIN DARIO GARCÍA GÓMEZ"/>
    <n v="41842"/>
    <d v="2018-03-28T00:00:00"/>
    <n v="52875"/>
    <s v="GESTION HUMANA Y DLLO ORGANIZACIONAL"/>
    <s v="PAGO DE APORTES PENSIONALES DEBIDOS A COLPENSIONES"/>
    <d v="2020-07-31T00:00:00"/>
    <s v="2018-03"/>
    <s v="3"/>
    <s v="2020-06"/>
    <n v="0.74420758606092174"/>
    <n v="571016.34084041009"/>
    <n v="114203.26816808202"/>
    <d v="2021-03-01T00:00:00"/>
    <n v="0.58356164383561648"/>
    <n v="4.1522219311981093E-2"/>
    <n v="113828.14483749327"/>
    <n v="0.20749999999999999"/>
    <s v="BAJA"/>
    <x v="2"/>
    <n v="113828.14483749327"/>
  </r>
  <r>
    <n v="1350"/>
    <d v="2018-02-13T00:00:00"/>
    <d v="2017-06-25T00:00:00"/>
    <s v="JUZGADO VEINTIDOS ADMINISTRATIVO ORAL DE MEDELLIN"/>
    <s v="05001333302220180007200"/>
    <s v="2019"/>
    <x v="0"/>
    <s v="ALLIANZ SEGUROS S.A"/>
    <s v="ANDRES FELIPE VILLEGAS GARCIA"/>
    <n v="115174"/>
    <x v="6"/>
    <s v="INCUMPLIMIENTO"/>
    <s v="BAJO"/>
    <s v="MEDIO   "/>
    <s v="BAJO"/>
    <s v="MEDIO   "/>
    <n v="0.36499999999999999"/>
    <x v="2"/>
    <n v="212335544"/>
    <n v="0.2"/>
    <x v="1"/>
    <m/>
    <s v="SI"/>
    <s v="NO"/>
    <n v="4"/>
    <s v="ELKIN DARIO GARCÍA GÓMEZ"/>
    <n v="212335543"/>
    <d v="2018-03-28T00:00:00"/>
    <n v="52875"/>
    <s v="PLANEACION"/>
    <m/>
    <d v="2020-07-31T00:00:00"/>
    <s v="2018-02"/>
    <s v="4"/>
    <s v="2020-06"/>
    <n v="0.74599443734185067"/>
    <n v="158401134.67395577"/>
    <n v="31680226.934791155"/>
    <d v="2022-02-12T00:00:00"/>
    <n v="1.536986301369863"/>
    <n v="4.1522219311981093E-2"/>
    <n v="31406888.314214915"/>
    <n v="0.36499999999999999"/>
    <s v="MEDIA"/>
    <x v="2"/>
    <n v="31406888.314214915"/>
  </r>
  <r>
    <n v="1351"/>
    <d v="2018-01-11T00:00:00"/>
    <d v="2018-06-01T00:00:00"/>
    <s v="JUZGADO PROMISCUO DEL CIRCUITO DE SANTA ROSA DE OSOS"/>
    <s v="05686318900120170027100"/>
    <s v="2019"/>
    <x v="1"/>
    <s v="EDIVER GEOVANNY MEDINA TOBON "/>
    <s v="JULIA FERNANDA MUÑOZ RINCÓN"/>
    <n v="215278"/>
    <x v="2"/>
    <s v="RECONOCIMIENTO Y PAGO DE OTRAS PRESTACIONES SALARIALES, SOLCIALES Y SALARIOS"/>
    <s v="ALTO"/>
    <s v="ALTO"/>
    <s v="ALTO"/>
    <s v="ALTO"/>
    <n v="1"/>
    <x v="0"/>
    <n v="45953437"/>
    <n v="0.2"/>
    <x v="7"/>
    <m/>
    <s v="NO"/>
    <s v="NO"/>
    <n v="4"/>
    <s v="ELKIN DARIO GARCÍA GÓMEZ"/>
    <n v="41842"/>
    <d v="2018-03-28T00:00:00"/>
    <n v="52875"/>
    <s v="EDUCACION"/>
    <s v="PASCUAL BRAVO"/>
    <d v="2020-07-31T00:00:00"/>
    <s v="2018-01"/>
    <s v="4"/>
    <s v="2020-06"/>
    <n v="0.75126308387247931"/>
    <n v="34523120.795159698"/>
    <n v="6904624.1590319397"/>
    <d v="2022-01-10T00:00:00"/>
    <n v="1.4465753424657535"/>
    <n v="4.1522219311981093E-2"/>
    <n v="6848540.7568175057"/>
    <n v="1"/>
    <s v="ALTA"/>
    <x v="0"/>
    <n v="6848540.7568175057"/>
  </r>
  <r>
    <n v="1352"/>
    <d v="2018-01-12T00:00:00"/>
    <d v="2018-01-06T00:00:00"/>
    <s v="JUZGADO PROMISCUO DEL CIRCUITO DE SANTA ROSA DE OSOS"/>
    <s v="05686318900120170027200"/>
    <s v="2019"/>
    <x v="1"/>
    <s v="LILIANA YANET GIRALDO GALEANO"/>
    <s v="JULIA FERNANDA MUÑOZ RINCÓN"/>
    <n v="215278"/>
    <x v="2"/>
    <s v="RECONOCIMIENTO Y PAGO DE OTRAS PRESTACIONES SALARIALES, SOLCIALES Y SALARIOS"/>
    <s v="ALTO"/>
    <s v="ALTO"/>
    <s v="ALTO"/>
    <s v="ALTO"/>
    <n v="1"/>
    <x v="0"/>
    <n v="13906672"/>
    <n v="0.2"/>
    <x v="5"/>
    <m/>
    <s v="NO"/>
    <s v="NO"/>
    <n v="4"/>
    <s v="ELKIN DARIO GARCÍA GÓMEZ"/>
    <n v="41842"/>
    <d v="2018-03-28T00:00:00"/>
    <n v="52875"/>
    <s v="EDUCACION"/>
    <s v="PASCUAL BRAVO"/>
    <d v="2020-07-31T00:00:00"/>
    <s v="2018-01"/>
    <s v="4"/>
    <s v="2020-06"/>
    <n v="0.75126308387247931"/>
    <n v="10447569.293123059"/>
    <n v="2089513.858624612"/>
    <d v="2022-01-11T00:00:00"/>
    <n v="1.4493150684931506"/>
    <n v="4.1522219311981093E-2"/>
    <n v="2072509.5897342423"/>
    <n v="1"/>
    <s v="ALTA"/>
    <x v="0"/>
    <n v="2072509.5897342423"/>
  </r>
  <r>
    <n v="1353"/>
    <d v="2018-06-07T00:00:00"/>
    <d v="2018-06-15T00:00:00"/>
    <s v="JUZGADO 13 LABORAL DEL CIRCUITO DE MEDELLIN"/>
    <s v="05001310501320180028400"/>
    <s v="2019"/>
    <x v="1"/>
    <s v="PIEDAD DEL SOCORRO MENESES CADAVID"/>
    <s v="NICOLAS OCTAVIO ARISMENDI VILLEGAS"/>
    <n v="140233"/>
    <x v="2"/>
    <s v="RECONOCIMIENTO Y PAGO DE OTRAS PRESTACIONES SALARIALES, SOLCIALES Y SALARIOS"/>
    <s v="ALTO"/>
    <s v="ALTO"/>
    <s v="ALTO"/>
    <s v="ALTO"/>
    <n v="1"/>
    <x v="0"/>
    <n v="28200673"/>
    <n v="0.2"/>
    <x v="10"/>
    <m/>
    <s v="NO"/>
    <s v="NO"/>
    <n v="4"/>
    <s v="ELKIN DARIO GARCÍA GÓMEZ"/>
    <n v="41842"/>
    <d v="2018-03-28T00:00:00"/>
    <n v="52875"/>
    <s v="EDUCACION"/>
    <s v="PASCUAL BRAVO. _x000a_"/>
    <d v="2020-07-31T00:00:00"/>
    <s v="2018-06"/>
    <s v="4"/>
    <s v="2020-06"/>
    <n v="0.73777124655030268"/>
    <n v="20805645.672767464"/>
    <n v="4161129.134553493"/>
    <d v="2022-06-06T00:00:00"/>
    <n v="1.8493150684931507"/>
    <n v="4.1522219311981093E-2"/>
    <n v="4117968.9738346036"/>
    <n v="1"/>
    <s v="ALTA"/>
    <x v="0"/>
    <n v="4117968.9738346036"/>
  </r>
  <r>
    <n v="1354"/>
    <d v="2018-04-24T00:00:00"/>
    <d v="2018-04-24T00:00:00"/>
    <s v="JUZGADO 09 LABORAL DEL CIRCUITO DE MEDELLIN"/>
    <s v="05001310500920180022000"/>
    <s v="2019"/>
    <x v="1"/>
    <s v="HERSILIA RUTH GOMEZ SALAZAR"/>
    <s v="FRANK ALEXIS GÓMEZ GARCIA"/>
    <s v="N/A"/>
    <x v="2"/>
    <s v="LIQUIDACIÓN"/>
    <s v="MEDIO   "/>
    <s v="MEDIO   "/>
    <s v="BAJO"/>
    <s v="MEDIO   "/>
    <n v="0.45500000000000002"/>
    <x v="2"/>
    <n v="15829096"/>
    <n v="0"/>
    <x v="1"/>
    <m/>
    <s v="NO"/>
    <s v="NO"/>
    <n v="5"/>
    <s v="ELKIN DARIO GARCÍA GÓMEZ"/>
    <n v="41842"/>
    <d v="2018-03-28T00:00:00"/>
    <n v="52875"/>
    <s v="GESTION HUMANA Y DLLO ORGANIZACIONAL"/>
    <m/>
    <d v="2020-07-31T00:00:00"/>
    <s v="2018-04"/>
    <s v="5"/>
    <s v="2020-06"/>
    <n v="0.74078668525523483"/>
    <n v="11725983.556426896"/>
    <n v="0"/>
    <d v="2023-04-23T00:00:00"/>
    <n v="2.7287671232876711"/>
    <n v="4.1522219311981093E-2"/>
    <n v="0"/>
    <n v="0.45500000000000002"/>
    <s v="MEDIA"/>
    <x v="2"/>
    <n v="0"/>
  </r>
  <r>
    <n v="1355"/>
    <d v="2018-05-30T00:00:00"/>
    <d v="2018-06-18T00:00:00"/>
    <s v="JUZGADO 20 LABORAL DEL CIRCUITO DE MEDELLIN"/>
    <s v="05001310502020180026900"/>
    <s v="2019"/>
    <x v="1"/>
    <s v="SANDRA MILENA HERNANDEZ GOMEZ"/>
    <s v="NICOLAS OCTAVIO ARISMENDI VILLEGAS"/>
    <n v="140233"/>
    <x v="2"/>
    <s v="RECONOCIMIENTO Y PAGO DE OTRAS PRESTACIONES SALARIALES, SOLCIALES Y SALARIOS"/>
    <s v="ALTO"/>
    <s v="ALTO"/>
    <s v="ALTO"/>
    <s v="ALTO"/>
    <n v="1"/>
    <x v="0"/>
    <n v="58042539"/>
    <n v="0.2"/>
    <x v="5"/>
    <m/>
    <s v="NO"/>
    <s v="NO"/>
    <n v="4"/>
    <s v="ELKIN DARIO GARCÍA GÓMEZ"/>
    <n v="41842"/>
    <d v="2018-03-28T00:00:00"/>
    <n v="52875"/>
    <s v="EDUCACION"/>
    <s v="PENDIENTE FIJACION DE AUDIENCIA"/>
    <d v="2020-07-31T00:00:00"/>
    <s v="2018-05"/>
    <s v="4"/>
    <s v="2020-06"/>
    <n v="0.73891229786794344"/>
    <n v="42888345.866579726"/>
    <n v="8577669.173315946"/>
    <d v="2022-05-29T00:00:00"/>
    <n v="1.8273972602739725"/>
    <n v="4.1522219311981093E-2"/>
    <n v="8489748.7035705391"/>
    <n v="1"/>
    <s v="ALTA"/>
    <x v="0"/>
    <n v="8489748.7035705391"/>
  </r>
  <r>
    <n v="1356"/>
    <d v="2017-04-25T00:00:00"/>
    <d v="2018-06-21T00:00:00"/>
    <s v="JUZGADO VEINTITRES ADMINISTRATIVO ORAL"/>
    <s v="05001333302320180014000"/>
    <s v="2019"/>
    <x v="0"/>
    <s v="JAIME ANDRES ALVAREZ MONTOYA"/>
    <s v="JULIA FERNANDA MUÑOZ "/>
    <n v="215278"/>
    <x v="0"/>
    <s v="RECONOCIMIENTO Y PAGO DE OTRAS PRESTACIONES SALARIALES, SOLCIALES Y SALARIOS"/>
    <s v="ALTO"/>
    <s v="ALTO"/>
    <s v="ALTO"/>
    <s v="ALTO"/>
    <n v="1"/>
    <x v="0"/>
    <n v="116474460"/>
    <n v="0.2"/>
    <x v="5"/>
    <m/>
    <s v="NO"/>
    <s v="NO"/>
    <n v="4"/>
    <s v="ELKIN DARIO GARCÍA GÓMEZ"/>
    <n v="41842"/>
    <d v="2018-03-28T00:00:00"/>
    <n v="52875"/>
    <s v="EDUCACION"/>
    <s v="PASCUAL BRAVO. _x000a_"/>
    <d v="2020-07-31T00:00:00"/>
    <s v="2017-04"/>
    <s v="4"/>
    <s v="2020-06"/>
    <n v="0.76395562321009991"/>
    <n v="88981318.677359849"/>
    <n v="17796263.735471971"/>
    <d v="2021-04-24T00:00:00"/>
    <n v="0.73150684931506849"/>
    <n v="4.1522219311981093E-2"/>
    <n v="17723019.23499456"/>
    <n v="1"/>
    <s v="ALTA"/>
    <x v="0"/>
    <n v="17723019.23499456"/>
  </r>
  <r>
    <n v="1357"/>
    <d v="2018-07-18T00:00:00"/>
    <d v="2018-08-23T00:00:00"/>
    <s v="PRIMERO LABORAL DEL CIRCUITO DE MEDELLIN"/>
    <s v="05001310500120180028600"/>
    <s v="2019"/>
    <x v="1"/>
    <s v="LUZ AMANDA BETANCUR DE MUÑOZ"/>
    <s v="YENY LILIANA SIERRA ECHEVERRI"/>
    <n v="158837"/>
    <x v="2"/>
    <s v="LIQUIDACIÓN"/>
    <s v="MEDIO   "/>
    <s v="MEDIO   "/>
    <s v="BAJO"/>
    <s v="MEDIO   "/>
    <n v="0.45500000000000002"/>
    <x v="2"/>
    <n v="104068470"/>
    <n v="0.2"/>
    <x v="5"/>
    <m/>
    <s v="NO"/>
    <s v="NO"/>
    <n v="3"/>
    <s v="ELKIN DARIO GARCÍA GÓMEZ"/>
    <n v="41842"/>
    <d v="2018-03-28T00:00:00"/>
    <n v="52875"/>
    <s v="GESTION HUMANA Y DLLO ORGANIZACIONAL"/>
    <s v="SE INTEGRA CON EL PROCESO 05001310501320180045900 DEL DOCTOR LUIS HERNANDO RIASCOS"/>
    <d v="2020-07-31T00:00:00"/>
    <s v="2018-07"/>
    <s v="3"/>
    <s v="2020-06"/>
    <n v="0.73871336652539898"/>
    <n v="76876769.822847486"/>
    <n v="15375353.964569498"/>
    <d v="2021-07-17T00:00:00"/>
    <n v="0.9616438356164384"/>
    <n v="4.1522219311981093E-2"/>
    <n v="15292218.631651716"/>
    <n v="0.45500000000000002"/>
    <s v="MEDIA"/>
    <x v="2"/>
    <n v="15292218.631651716"/>
  </r>
  <r>
    <n v="1358"/>
    <d v="2018-06-13T00:00:00"/>
    <d v="2018-08-27T00:00:00"/>
    <s v="JUZGADO DIECIOCHO ADMINISTRATIVO ORAL DE MEDELLIN"/>
    <s v="05001333301820180016100"/>
    <s v="2019"/>
    <x v="0"/>
    <s v="GLORIA ELENA CHAVARRIA RUIZ"/>
    <s v="JULIA FERNANDA MUÑOZ "/>
    <n v="215278"/>
    <x v="0"/>
    <s v="RECONOCIMIENTO Y PAGO DE OTRAS PRESTACIONES SALARIALES, SOLCIALES Y SALARIOS"/>
    <s v="ALTO"/>
    <s v="ALTO"/>
    <s v="ALTO"/>
    <s v="ALTO"/>
    <n v="1"/>
    <x v="0"/>
    <n v="73321085"/>
    <n v="0.2"/>
    <x v="1"/>
    <m/>
    <s v="NO"/>
    <s v="NO"/>
    <n v="4"/>
    <s v="ELKIN DARIO GARCÍA GÓMEZ"/>
    <n v="41842"/>
    <d v="2018-03-28T00:00:00"/>
    <n v="52875"/>
    <s v="EDUCACION"/>
    <s v="PASCUAL BRAVO"/>
    <d v="2020-07-31T00:00:00"/>
    <s v="2018-06"/>
    <s v="4"/>
    <s v="2020-06"/>
    <n v="0.73777124655030268"/>
    <n v="54094188.278870702"/>
    <n v="10818837.655774141"/>
    <d v="2022-06-12T00:00:00"/>
    <n v="1.8657534246575342"/>
    <n v="4.1522219311981093E-2"/>
    <n v="10705630.022083431"/>
    <n v="1"/>
    <s v="ALTA"/>
    <x v="0"/>
    <n v="10705630.022083431"/>
  </r>
  <r>
    <n v="1359"/>
    <d v="2018-06-14T00:00:00"/>
    <d v="2018-07-10T00:00:00"/>
    <s v="JUZGADO 01 ADMINISTRATIVO ORAL DE TURBO "/>
    <s v="05837333300120180028400"/>
    <s v="2019"/>
    <x v="0"/>
    <s v="ENELDA ROMERO PAJARO"/>
    <s v="GABRIEL RAUL MANRIQUE BERRIO"/>
    <n v="115922"/>
    <x v="3"/>
    <s v="RELIQUIDACIÓN DE LA PENSIÓN"/>
    <s v="MEDIO   "/>
    <s v="MEDIO   "/>
    <s v="BAJO"/>
    <s v="MEDIO   "/>
    <n v="0.45500000000000002"/>
    <x v="2"/>
    <n v="4967046"/>
    <n v="0.5"/>
    <x v="7"/>
    <m/>
    <s v="NO"/>
    <s v="NO"/>
    <n v="5"/>
    <s v="ELKIN DARIO GARCÍA GÓMEZ"/>
    <n v="41842"/>
    <d v="2018-03-28T00:00:00"/>
    <n v="52875"/>
    <s v="EDUCACION"/>
    <m/>
    <d v="2020-07-31T00:00:00"/>
    <s v="2018-06"/>
    <s v="5"/>
    <s v="2020-06"/>
    <n v="0.73777124655030268"/>
    <n v="3664543.7190926946"/>
    <n v="1832271.8595463473"/>
    <d v="2023-06-13T00:00:00"/>
    <n v="2.8684931506849316"/>
    <n v="4.1522219311981093E-2"/>
    <n v="1802877.7914358308"/>
    <n v="0.45500000000000002"/>
    <s v="MEDIA"/>
    <x v="2"/>
    <n v="1802877.7914358308"/>
  </r>
  <r>
    <n v="1360"/>
    <d v="2018-02-14T00:00:00"/>
    <d v="2018-08-10T00:00:00"/>
    <s v="JUZGADO VEINTE ADMINISTRATIVO ORAL DE MEDELLIN"/>
    <s v="05001333302020170060300"/>
    <s v="2019"/>
    <x v="0"/>
    <s v="LUBIDIA GARCIA CORRALES Y OTROS"/>
    <s v="WILLIAM HERNANDO RUBIANO RAMIREZ"/>
    <n v="268492"/>
    <x v="1"/>
    <s v="LIQUIDACIÓN"/>
    <s v="MEDIO   "/>
    <s v="MEDIO   "/>
    <s v="BAJO"/>
    <s v="MEDIO   "/>
    <n v="0.45500000000000002"/>
    <x v="2"/>
    <n v="929149425"/>
    <n v="0.2"/>
    <x v="0"/>
    <m/>
    <s v="NO"/>
    <s v="NO"/>
    <n v="3"/>
    <s v="ELKIN DARIO GARCÍA GÓMEZ"/>
    <n v="41842"/>
    <d v="2018-03-28T00:00:00"/>
    <n v="52875"/>
    <s v="GOBIERNO"/>
    <m/>
    <d v="2020-07-31T00:00:00"/>
    <s v="2018-02"/>
    <s v="3"/>
    <s v="2020-06"/>
    <n v="0.74599443734185067"/>
    <n v="693140302.50937903"/>
    <n v="138628060.50187582"/>
    <d v="2021-02-13T00:00:00"/>
    <n v="0.53972602739726028"/>
    <n v="4.1522219311981093E-2"/>
    <n v="138206861.87022975"/>
    <n v="0.45500000000000002"/>
    <s v="MEDIA"/>
    <x v="2"/>
    <n v="138206861.87022975"/>
  </r>
  <r>
    <n v="1361"/>
    <d v="2018-05-10T00:00:00"/>
    <d v="2018-03-15T00:00:00"/>
    <s v="JUZGADO 2 ADMINISTRATIVO ORAL DE TURBO"/>
    <s v="05837333300220180000900"/>
    <s v="2019"/>
    <x v="0"/>
    <s v="ENRIQUE MORENO MARTINEZ"/>
    <s v="NEIR PALACIOS BECERRA"/>
    <n v="209516"/>
    <x v="3"/>
    <s v="LIQUIDACIÓN"/>
    <s v="MEDIO   "/>
    <s v="MEDIO   "/>
    <s v="BAJO"/>
    <s v="MEDIO   "/>
    <n v="0.45500000000000002"/>
    <x v="2"/>
    <n v="128124200"/>
    <n v="0.2"/>
    <x v="7"/>
    <m/>
    <s v="NO"/>
    <s v="NO"/>
    <n v="4"/>
    <s v="ELKIN DARIO GARCÍA GÓMEZ"/>
    <n v="41842"/>
    <d v="2018-03-28T00:00:00"/>
    <n v="52875"/>
    <s v="EDUCACION"/>
    <m/>
    <d v="2020-07-31T00:00:00"/>
    <s v="2018-05"/>
    <s v="4"/>
    <s v="2020-06"/>
    <n v="0.73891229786794344"/>
    <n v="94672547.034491956"/>
    <n v="18934509.406898391"/>
    <d v="2022-05-09T00:00:00"/>
    <n v="1.7726027397260273"/>
    <n v="4.1522219311981093E-2"/>
    <n v="18746222.473924976"/>
    <n v="0.45500000000000002"/>
    <s v="MEDIA"/>
    <x v="2"/>
    <n v="18746222.473924976"/>
  </r>
  <r>
    <n v="1362"/>
    <d v="2018-10-22T00:00:00"/>
    <d v="2018-10-22T00:00:00"/>
    <s v="JUZGADO SEGUNDO ADMINISTRATIVO ORAL DE ATURBO"/>
    <s v="05001333300920180027500"/>
    <s v="2019"/>
    <x v="0"/>
    <s v="MARIA DEYANIRA MORALES CARDONA"/>
    <s v="JOSE JVIER DIAZ PELAEZ"/>
    <n v="89803"/>
    <x v="0"/>
    <s v="LIQUIDACIÓN"/>
    <s v="MEDIO   "/>
    <s v="MEDIO   "/>
    <s v="BAJO"/>
    <s v="MEDIO   "/>
    <n v="0.45500000000000002"/>
    <x v="2"/>
    <n v="41587350"/>
    <n v="0.2"/>
    <x v="10"/>
    <m/>
    <s v="NO"/>
    <s v="NO"/>
    <n v="4"/>
    <s v="ELKIN DARIO GARCÍA GÓMEZ"/>
    <n v="41842"/>
    <d v="2018-03-28T00:00:00"/>
    <n v="52875"/>
    <s v="EDUCACION"/>
    <m/>
    <d v="2020-07-31T00:00:00"/>
    <s v="2018-10"/>
    <s v="4"/>
    <s v="2020-06"/>
    <n v="0.73572886802285709"/>
    <n v="30597013.939570367"/>
    <n v="6119402.787914074"/>
    <d v="2022-10-21T00:00:00"/>
    <n v="2.2246575342465755"/>
    <n v="4.1522219311981093E-2"/>
    <n v="6043129.1405087058"/>
    <n v="0.45500000000000002"/>
    <s v="MEDIA"/>
    <x v="2"/>
    <n v="6043129.1405087058"/>
  </r>
  <r>
    <n v="1363"/>
    <d v="2018-10-04T00:00:00"/>
    <d v="2018-10-17T00:00:00"/>
    <s v="JUEZGADO 26 ADMINISTRATIVO ORAL DE MEDELLIN"/>
    <s v="05001333302620180027400"/>
    <s v="2019"/>
    <x v="0"/>
    <s v="SULAY ANDREA UPARELA JARAMILLO"/>
    <s v="JULIA FERNANDA MUÑOZ "/>
    <n v="215278"/>
    <x v="0"/>
    <s v="RECONOCIMIENTO Y PAGO DE OTRAS PRESTACIONES SALARIALES, SOLCIALES Y SALARIOS"/>
    <s v="ALTO"/>
    <s v="ALTO"/>
    <s v="ALTO"/>
    <s v="ALTO"/>
    <n v="1"/>
    <x v="0"/>
    <n v="69822933"/>
    <n v="0.2"/>
    <x v="5"/>
    <m/>
    <s v="NO"/>
    <s v="NO"/>
    <n v="4"/>
    <s v="ELKIN DARIO GARCÍA GÓMEZ"/>
    <n v="41842"/>
    <d v="2018-03-28T00:00:00"/>
    <n v="52875"/>
    <s v="EDUCACION"/>
    <s v="PASCUAL BRAVO"/>
    <d v="2020-07-31T00:00:00"/>
    <s v="2018-10"/>
    <s v="4"/>
    <s v="2020-06"/>
    <n v="0.73572886802285709"/>
    <n v="51370747.458125792"/>
    <n v="10274149.49162516"/>
    <d v="2022-10-03T00:00:00"/>
    <n v="2.1753424657534248"/>
    <n v="4.1522219311981093E-2"/>
    <n v="10148911.504539605"/>
    <n v="1"/>
    <s v="ALTA"/>
    <x v="0"/>
    <n v="10148911.504539605"/>
  </r>
  <r>
    <n v="1364"/>
    <d v="2018-11-19T00:00:00"/>
    <d v="2018-09-12T00:00:00"/>
    <s v="JUZGADO 21 LABORAL DEL CIRCUITO DE MEDELLIN"/>
    <s v="05001310502120180051000"/>
    <s v="2019"/>
    <x v="1"/>
    <s v="RODRIGO ANTONIO GRANADA GRANADA"/>
    <s v="LUIS JAVIER NARANJO LOTERO"/>
    <n v="51516"/>
    <x v="2"/>
    <s v="PENSIÓN DE SOBREVIVIENTES"/>
    <s v="MEDIO   "/>
    <s v="MEDIO   "/>
    <s v="BAJO"/>
    <s v="MEDIO   "/>
    <n v="0.45500000000000002"/>
    <x v="2"/>
    <n v="16562320"/>
    <n v="0.2"/>
    <x v="5"/>
    <m/>
    <s v="NO"/>
    <s v="NO"/>
    <n v="4"/>
    <s v="ELKIN DARIO GARCÍA GÓMEZ"/>
    <n v="41842"/>
    <d v="2018-03-28T00:00:00"/>
    <n v="52875"/>
    <s v="GESTION HUMANA Y DLLO ORGANIZACIONAL"/>
    <m/>
    <d v="2020-07-31T00:00:00"/>
    <s v="2018-11"/>
    <s v="4"/>
    <s v="2020-06"/>
    <n v="0.73486768506759159"/>
    <n v="12171113.757748673"/>
    <n v="2434222.7515497347"/>
    <d v="2022-11-18T00:00:00"/>
    <n v="2.3013698630136985"/>
    <n v="4.1522219311981093E-2"/>
    <n v="2402842.5786631135"/>
    <n v="0.45500000000000002"/>
    <s v="MEDIA"/>
    <x v="2"/>
    <n v="2402842.5786631135"/>
  </r>
  <r>
    <n v="1365"/>
    <d v="2018-09-17T00:00:00"/>
    <d v="2018-10-29T00:00:00"/>
    <s v="JUEZGADO ONCE ADMINISTRATIVO"/>
    <s v="05001333301120180033600"/>
    <s v="2019"/>
    <x v="0"/>
    <s v="MARIA DE LOS ANGELES GAVIRIA "/>
    <s v="JAIME JVIER DIAZ PELAEZ"/>
    <n v="89803"/>
    <x v="0"/>
    <s v="RELIQUIDACIÓN DE LA PENSIÓN"/>
    <s v="MEDIO   "/>
    <s v="MEDIO   "/>
    <s v="BAJO"/>
    <s v="MEDIO   "/>
    <n v="0.45500000000000002"/>
    <x v="2"/>
    <n v="27596305"/>
    <n v="0.2"/>
    <x v="1"/>
    <m/>
    <s v="NO"/>
    <s v="NO"/>
    <n v="4"/>
    <s v="ELKIN DARIO GARCÍA GÓMEZ"/>
    <n v="41842"/>
    <d v="2018-03-28T00:00:00"/>
    <n v="52875"/>
    <s v="GESTION HUMANA Y DLLO ORGANIZACIONAL"/>
    <m/>
    <d v="2020-07-31T00:00:00"/>
    <s v="2018-09"/>
    <s v="4"/>
    <s v="2020-06"/>
    <n v="0.73661443780017011"/>
    <n v="20327836.692937024"/>
    <n v="4065567.3385874052"/>
    <d v="2022-09-16T00:00:00"/>
    <n v="2.128767123287671"/>
    <n v="4.1522219311981093E-2"/>
    <n v="4017064.3187692668"/>
    <n v="0.45500000000000002"/>
    <s v="MEDIA"/>
    <x v="2"/>
    <n v="4017064.3187692668"/>
  </r>
  <r>
    <n v="1366"/>
    <d v="2018-07-05T00:00:00"/>
    <d v="2017-06-23T00:00:00"/>
    <s v="JUZGADO  14 LABORAL DEL CIRCUITO DE MEDELLIN"/>
    <s v="05001310501420170048400"/>
    <s v="2019"/>
    <x v="1"/>
    <s v="JORGE ENRIQUE PATIÑO QUIÑONES Y OTROS"/>
    <s v="MARIA CAMILA ARROYAVE MAZO"/>
    <n v="246391"/>
    <x v="0"/>
    <s v="RECONOCIMIENTO Y PAGO DE OTRAS PRESTACIONES SALARIALES, SOLCIALES Y SALARIOS"/>
    <s v="MEDIO   "/>
    <s v="MEDIO   "/>
    <s v="BAJO"/>
    <s v="MEDIO   "/>
    <n v="0.45500000000000002"/>
    <x v="2"/>
    <n v="366210468"/>
    <n v="0.2"/>
    <x v="5"/>
    <m/>
    <s v="NO"/>
    <s v="NO"/>
    <n v="3"/>
    <s v="ELKIN DARIO GARCÍA GÓMEZ"/>
    <n v="41842"/>
    <d v="2018-03-28T00:00:00"/>
    <n v="52875"/>
    <s v="EDUCACION"/>
    <m/>
    <d v="2020-07-31T00:00:00"/>
    <s v="2018-07"/>
    <s v="3"/>
    <s v="2020-06"/>
    <n v="0.73871336652539898"/>
    <n v="270524567.67312187"/>
    <n v="54104913.534624375"/>
    <d v="2021-07-04T00:00:00"/>
    <n v="0.92602739726027394"/>
    <n v="4.1522219311981093E-2"/>
    <n v="53823172.325437322"/>
    <n v="0.45500000000000002"/>
    <s v="MEDIA"/>
    <x v="2"/>
    <n v="53823172.325437322"/>
  </r>
  <r>
    <n v="1367"/>
    <d v="2018-09-11T00:00:00"/>
    <d v="2018-11-01T00:00:00"/>
    <s v="JUZGADO PROMISCUO DEL CIRCUITO DE EL BAGRE"/>
    <s v="05250318900120180011000"/>
    <s v="2019"/>
    <x v="1"/>
    <s v="JOSE LUIS ORTIZ RUIZ"/>
    <s v="JULIA FERNANDA MUÑOZ RINCÓN"/>
    <n v="215278"/>
    <x v="2"/>
    <s v="LIQUIDACIÓN"/>
    <s v="ALTO"/>
    <s v="ALTO"/>
    <s v="ALTO"/>
    <s v="ALTO"/>
    <n v="1"/>
    <x v="0"/>
    <n v="103912793"/>
    <n v="0.2"/>
    <x v="4"/>
    <m/>
    <s v="NO"/>
    <s v="NO"/>
    <n v="4"/>
    <s v="ELKIN DARIO GARCÍA GÓMEZ"/>
    <n v="41842"/>
    <d v="2018-03-28T00:00:00"/>
    <n v="52875"/>
    <s v="EDUCACION"/>
    <s v="PASCUAL BRAVO REVISAR JUZGADO "/>
    <d v="2020-07-31T00:00:00"/>
    <s v="2018-09"/>
    <s v="4"/>
    <s v="2020-06"/>
    <n v="0.73661443780017011"/>
    <n v="76543663.595940456"/>
    <n v="15308732.719188092"/>
    <d v="2022-09-10T00:00:00"/>
    <n v="2.1123287671232878"/>
    <n v="4.1522219311981093E-2"/>
    <n v="15127498.456711376"/>
    <n v="1"/>
    <s v="ALTA"/>
    <x v="0"/>
    <n v="15127498.456711376"/>
  </r>
  <r>
    <n v="1368"/>
    <d v="2017-06-27T00:00:00"/>
    <d v="2017-06-13T00:00:00"/>
    <s v="JUZGADO PRIMERO LABORAL DEL CIRCUITO DE MEDELLÍN"/>
    <s v="05001310500120170048100"/>
    <s v="2019"/>
    <x v="1"/>
    <s v="OLGA LUCIA ISAZA VÉLEZ"/>
    <s v="CARLOS ALBERTO BALLESTEROS BARON"/>
    <n v="33513"/>
    <x v="2"/>
    <s v="OTRAS"/>
    <s v="MEDIO   "/>
    <s v="MEDIO   "/>
    <s v="ALTO"/>
    <s v="MEDIO   "/>
    <n v="0.55000000000000004"/>
    <x v="0"/>
    <n v="254943778"/>
    <n v="0.08"/>
    <x v="5"/>
    <m/>
    <s v="NO"/>
    <s v="NO"/>
    <n v="5"/>
    <s v="ELKIN DARIO GARCÍA GÓMEZ"/>
    <n v="41842"/>
    <d v="2018-03-28T00:00:00"/>
    <n v="52875"/>
    <s v="FABRICA DE LICORES DE ANTIOQUIA"/>
    <m/>
    <d v="2020-07-31T00:00:00"/>
    <s v="2017-06"/>
    <s v="5"/>
    <s v="2020-06"/>
    <n v="0.76136533047353394"/>
    <n v="194105353.78914127"/>
    <n v="15528428.303131301"/>
    <d v="2022-06-26T00:00:00"/>
    <n v="1.904109589041096"/>
    <n v="4.1522219311981093E-2"/>
    <n v="15362617.26916722"/>
    <n v="0.55000000000000004"/>
    <s v="ALTA"/>
    <x v="0"/>
    <n v="15362617.26916722"/>
  </r>
  <r>
    <n v="1369"/>
    <d v="2018-12-06T00:00:00"/>
    <d v="2019-07-01T00:00:00"/>
    <s v="JUZGADO 29 ADMINISTRATIVO ORAL DE MEDELLIN"/>
    <s v="05001333302520180046700"/>
    <s v="2019"/>
    <x v="0"/>
    <s v="MARIA LUZ DARY LONDOÑO"/>
    <s v="HERNAN DARIO ZAPATA LONDOÑO"/>
    <n v="108371"/>
    <x v="0"/>
    <s v="LIQUIDACIÓN"/>
    <s v="MEDIO   "/>
    <s v="MEDIO   "/>
    <s v="BAJO"/>
    <s v="MEDIO   "/>
    <n v="0.45500000000000002"/>
    <x v="2"/>
    <n v="76039317"/>
    <n v="0.3"/>
    <x v="4"/>
    <m/>
    <s v="NO"/>
    <s v="NO"/>
    <n v="4"/>
    <s v="ELKIN DARIO GARCÍA GÓMEZ"/>
    <n v="41842"/>
    <d v="2018-03-28T00:00:00"/>
    <n v="52875"/>
    <s v="EDUCACION"/>
    <m/>
    <d v="2020-07-31T00:00:00"/>
    <s v="2018-12"/>
    <s v="4"/>
    <s v="2020-06"/>
    <n v="0.73268911507362433"/>
    <n v="55713179.8835328"/>
    <n v="16713953.965059839"/>
    <d v="2022-12-05T00:00:00"/>
    <n v="2.3479452054794518"/>
    <n v="4.1522219311981093E-2"/>
    <n v="16494158.435017008"/>
    <n v="0.45500000000000002"/>
    <s v="MEDIA"/>
    <x v="2"/>
    <n v="16494158.435017008"/>
  </r>
  <r>
    <n v="1370"/>
    <d v="2019-01-16T00:00:00"/>
    <d v="2019-02-20T00:00:00"/>
    <s v="JUZGADO PROMISCUO DEL CIRCUITO DE EL BAGRE"/>
    <s v="05250318900120180012600"/>
    <s v="2019"/>
    <x v="1"/>
    <s v="GREGORIO PACHECO CASTILLO"/>
    <s v="JULIA FERNANDA MUÑOZ "/>
    <n v="215278"/>
    <x v="2"/>
    <s v="RECONOCIMIENTO Y PAGO DE OTRAS PRESTACIONES SALARIALES, SOLCIALES Y SALARIOS"/>
    <s v="ALTO"/>
    <s v="ALTO"/>
    <s v="ALTO"/>
    <s v="ALTO"/>
    <n v="1"/>
    <x v="0"/>
    <n v="84588615"/>
    <n v="0.2"/>
    <x v="5"/>
    <m/>
    <s v="NO"/>
    <s v="NO"/>
    <n v="4"/>
    <s v="ELKIN DARIO GARCÍA GÓMEZ"/>
    <n v="41842"/>
    <d v="2018-03-28T00:00:00"/>
    <n v="52875"/>
    <s v="EDUCACION"/>
    <s v="PASCUAL BRAVO "/>
    <d v="2020-07-31T00:00:00"/>
    <s v="2019-01"/>
    <s v="4"/>
    <s v="2020-06"/>
    <n v="1.0434541229259338"/>
    <n v="88264339.074344486"/>
    <n v="17652867.814868897"/>
    <d v="2023-01-15T00:00:00"/>
    <n v="2.4602739726027396"/>
    <n v="4.1522219311981093E-2"/>
    <n v="17409696.004437964"/>
    <n v="1"/>
    <s v="ALTA"/>
    <x v="0"/>
    <n v="17409696.004437964"/>
  </r>
  <r>
    <n v="1371"/>
    <d v="2019-01-24T00:00:00"/>
    <d v="2018-12-04T00:00:00"/>
    <s v="TRIBUNAL ADTIVO DE ANTIOQUIA"/>
    <s v="05001233300020180235800"/>
    <s v="2019"/>
    <x v="0"/>
    <s v="ROSA ISABEL ARBELAEZ VALENCIA "/>
    <s v="RAUL GUILLERMO TAMAYO ZAPATA"/>
    <n v="201085"/>
    <x v="1"/>
    <s v="OTRAS"/>
    <s v="ALTO"/>
    <s v="ALTO"/>
    <s v="ALTO"/>
    <s v="ALTO"/>
    <n v="1"/>
    <x v="0"/>
    <n v="1335923820"/>
    <n v="0.3"/>
    <x v="10"/>
    <m/>
    <s v="NO"/>
    <s v="NO"/>
    <n v="4"/>
    <s v="ELKIN DARIO GARCÍA GÓMEZ"/>
    <n v="41842"/>
    <d v="2018-03-28T00:00:00"/>
    <n v="52875"/>
    <s v="MINAS"/>
    <m/>
    <d v="2020-07-31T00:00:00"/>
    <s v="2019-01"/>
    <s v="4"/>
    <s v="2020-06"/>
    <n v="1.0434541229259338"/>
    <n v="1393975217.8939631"/>
    <n v="418192565.36818892"/>
    <d v="2023-01-23T00:00:00"/>
    <n v="2.4821917808219176"/>
    <n v="4.1522219311981093E-2"/>
    <n v="412380916.63856512"/>
    <n v="1"/>
    <s v="ALTA"/>
    <x v="0"/>
    <n v="412380916.63856512"/>
  </r>
  <r>
    <n v="1372"/>
    <d v="2019-01-22T00:00:00"/>
    <d v="2019-01-22T00:00:00"/>
    <s v="JUEZGADO 34 ADMINISTRATIVO"/>
    <s v="05001333303420180044700"/>
    <s v="2019"/>
    <x v="0"/>
    <s v="HERENIA DEL SOCORRO VALENCIA ZAPATA"/>
    <s v="PAULA ANDREA DUQUE ARTEAGA"/>
    <n v="176042"/>
    <x v="0"/>
    <s v="RELIQUIDACIÓN DE LA PENSIÓN"/>
    <s v="BAJO"/>
    <s v="MEDIO   "/>
    <s v="BAJO"/>
    <s v="MEDIO   "/>
    <n v="0.36499999999999999"/>
    <x v="2"/>
    <n v="7301346"/>
    <n v="0.8"/>
    <x v="4"/>
    <m/>
    <s v="NO"/>
    <s v="NO"/>
    <n v="4"/>
    <s v="ELKIN DARIO GARCÍA GÓMEZ"/>
    <n v="41842"/>
    <d v="2018-03-28T00:00:00"/>
    <n v="52875"/>
    <s v="EDUCACION"/>
    <s v=" "/>
    <d v="2020-07-31T00:00:00"/>
    <s v="2019-01"/>
    <s v="4"/>
    <s v="2020-06"/>
    <n v="1.0434541229259338"/>
    <n v="7618619.586608775"/>
    <n v="6094895.6692870203"/>
    <d v="2023-01-21T00:00:00"/>
    <n v="2.4767123287671233"/>
    <n v="4.1522219311981093E-2"/>
    <n v="6010380.1916295066"/>
    <n v="0.36499999999999999"/>
    <s v="MEDIA"/>
    <x v="2"/>
    <n v="6010380.1916295066"/>
  </r>
  <r>
    <n v="1373"/>
    <d v="2019-09-06T00:00:00"/>
    <d v="2019-08-02T00:00:00"/>
    <s v="JUZGADO 14 ADMINISTRATIVO ORAL DE MEDELLIN"/>
    <s v="05001333301420180033900"/>
    <s v="2019"/>
    <x v="0"/>
    <s v="MARIA COLOMBIA DE JESUS CEREZO DE FRECHOZO"/>
    <s v="JAIME JVIER DIAZ PELAEZ"/>
    <n v="89803"/>
    <x v="0"/>
    <s v="RELIQUIDACIÓN DE LA PENSIÓN"/>
    <s v="BAJO"/>
    <s v="BAJO"/>
    <s v="BAJO"/>
    <s v="BAJO"/>
    <n v="0.05"/>
    <x v="1"/>
    <n v="11471172"/>
    <n v="0"/>
    <x v="7"/>
    <m/>
    <s v="NO"/>
    <s v="NO"/>
    <n v="5"/>
    <s v="ELKIN DARIO GARCÍA GÓMEZ"/>
    <n v="41842"/>
    <d v="2018-03-28T00:00:00"/>
    <n v="52875"/>
    <s v="EDUCACION"/>
    <m/>
    <d v="2020-07-31T00:00:00"/>
    <s v="2019-09"/>
    <s v="5"/>
    <s v="2020-06"/>
    <n v="1.016560139453806"/>
    <n v="11661136.208018593"/>
    <n v="0"/>
    <d v="2024-09-04T00:00:00"/>
    <n v="4.0986301369863014"/>
    <n v="4.1522219311981093E-2"/>
    <n v="0"/>
    <n v="0.05"/>
    <s v="REMOTA"/>
    <x v="1"/>
    <n v="0"/>
  </r>
  <r>
    <n v="1374"/>
    <d v="2019-01-28T00:00:00"/>
    <d v="2019-03-19T00:00:00"/>
    <s v="JUZGADO 07  ADMINISTRATIVO ORAL DE MEDELLIN"/>
    <s v="05001333300720180048700"/>
    <s v="2019"/>
    <x v="0"/>
    <s v="LILIANA MARIBEL ALVAREZ ATAEHORTUA"/>
    <s v="AJANI AKIN CUESTA DAVU"/>
    <n v="115858"/>
    <x v="1"/>
    <s v="OTRAS"/>
    <s v="BAJO"/>
    <s v="MEDIO   "/>
    <s v="BAJO"/>
    <s v="MEDIO   "/>
    <n v="0.36499999999999999"/>
    <x v="2"/>
    <n v="279606709"/>
    <n v="0.5"/>
    <x v="5"/>
    <m/>
    <s v="NO"/>
    <s v="NO"/>
    <n v="5"/>
    <s v="ELKIN DARIO GARCÍA GÓMEZ"/>
    <n v="41842"/>
    <d v="2018-03-28T00:00:00"/>
    <n v="52875"/>
    <s v="MINAS"/>
    <s v="NO APLICA CUANTIA, ACORDE CON EL ARTICULO 206 DEL CODIGO GENERAL DEL PROCESO - DESLIZAMIENTO CANTERA LAS NIEVES. "/>
    <d v="2020-07-31T00:00:00"/>
    <s v="2019-01"/>
    <s v="5"/>
    <s v="2020-06"/>
    <n v="1.0434541229259338"/>
    <n v="291756773.30380177"/>
    <n v="145878386.65190089"/>
    <d v="2024-01-27T00:00:00"/>
    <n v="3.493150684931507"/>
    <n v="4.1522219311981093E-2"/>
    <n v="143033520.91219014"/>
    <n v="0.36499999999999999"/>
    <s v="MEDIA"/>
    <x v="2"/>
    <n v="143033520.91219014"/>
  </r>
  <r>
    <n v="1375"/>
    <d v="2019-02-01T00:00:00"/>
    <d v="2018-12-03T00:00:00"/>
    <s v="JUZGADO 3 ADMINISTRATIVO ORAL DE MEDELLIN"/>
    <s v="05001333300320180047900"/>
    <s v="2019"/>
    <x v="0"/>
    <s v="JUAN CAMILO BLANDON MONTOYA Y OTROS"/>
    <s v="JUAN FELIPE TRESPALACIOS BARRIENTOS"/>
    <n v="78647"/>
    <x v="1"/>
    <s v="OTRAS"/>
    <s v="MEDIO   "/>
    <s v="MEDIO   "/>
    <s v="MEDIO   "/>
    <s v="MEDIO   "/>
    <n v="0.5"/>
    <x v="2"/>
    <n v="1171863000"/>
    <n v="0.5"/>
    <x v="5"/>
    <m/>
    <s v="NO"/>
    <s v="NO"/>
    <n v="5"/>
    <s v="ELKIN DARIO GARCÍA GÓMEZ"/>
    <n v="41842"/>
    <d v="2018-03-28T00:00:00"/>
    <n v="52875"/>
    <s v="MINAS"/>
    <s v="ALUD DE TIERRA "/>
    <d v="2020-07-31T00:00:00"/>
    <s v="2019-02"/>
    <s v="5"/>
    <s v="2020-06"/>
    <n v="1.0374579956513144"/>
    <n v="1215758639.1579361"/>
    <n v="607879319.57896805"/>
    <d v="2024-01-31T00:00:00"/>
    <n v="3.504109589041096"/>
    <n v="4.1522219311981093E-2"/>
    <n v="595987859.57678819"/>
    <n v="0.5"/>
    <s v="MEDIA"/>
    <x v="2"/>
    <n v="595987859.57678819"/>
  </r>
  <r>
    <n v="1376"/>
    <d v="2019-01-15T00:00:00"/>
    <d v="2019-01-15T00:00:00"/>
    <s v="JUZGADO 01 PROMISCUO DEL CIRCUITO DE AMALFI"/>
    <s v="05031318900120180019100"/>
    <s v="2019"/>
    <x v="0"/>
    <s v="NEFTALI JULIO BOTERO"/>
    <s v="NATALIA BOTERO MANCO"/>
    <n v="172735"/>
    <x v="2"/>
    <s v="RECONOCIMIENTO Y PAGO DE OTRAS PRESTACIONES SALARIALES, SOLCIALES Y SALARIOS"/>
    <s v="ALTO"/>
    <s v="ALTO"/>
    <s v="ALTO"/>
    <s v="ALTO"/>
    <n v="1"/>
    <x v="0"/>
    <n v="43770157"/>
    <n v="0.5"/>
    <x v="7"/>
    <m/>
    <s v="NO"/>
    <s v="NO"/>
    <n v="5"/>
    <s v="ELKIN DARIO GARCÍA GÓMEZ"/>
    <n v="41842"/>
    <d v="2018-03-28T00:00:00"/>
    <n v="52875"/>
    <s v="EDUCACION"/>
    <s v="PASCUAL BRAVO"/>
    <d v="2020-07-31T00:00:00"/>
    <s v="2019-01"/>
    <s v="5"/>
    <s v="2020-06"/>
    <n v="1.0434541229259338"/>
    <n v="45672150.782765418"/>
    <n v="22836075.391382709"/>
    <d v="2024-01-14T00:00:00"/>
    <n v="3.4575342465753423"/>
    <n v="4.1522219311981093E-2"/>
    <n v="22395231.40223667"/>
    <n v="1"/>
    <s v="ALTA"/>
    <x v="0"/>
    <n v="22395231.40223667"/>
  </r>
  <r>
    <n v="1377"/>
    <d v="2019-03-13T00:00:00"/>
    <d v="2019-03-13T00:00:00"/>
    <s v="JUZGADO 13 PROMISCUO DEL CIRCUITO DE SEGOVIA"/>
    <s v="05736318900120190003200"/>
    <s v="2019"/>
    <x v="1"/>
    <s v="KHELY JOJANATORRES MOLINA"/>
    <s v="NATALIA BOTERO MANCO"/>
    <n v="172735"/>
    <x v="2"/>
    <s v="RECONOCIMIENTO Y PAGO DE OTRAS PRESTACIONES SALARIALES, SOLCIALES Y SALARIOS"/>
    <s v="ALTO"/>
    <s v="ALTO"/>
    <s v="ALTO"/>
    <s v="ALTO"/>
    <n v="1"/>
    <x v="0"/>
    <n v="61983712"/>
    <n v="0.5"/>
    <x v="10"/>
    <m/>
    <s v="NO"/>
    <s v="NO"/>
    <n v="5"/>
    <s v="ELKIN DARIO GARCÍA GÓMEZ"/>
    <n v="41842"/>
    <d v="2018-03-28T00:00:00"/>
    <n v="52875"/>
    <s v="EDUCACION"/>
    <s v="PASCUAL BRAVO"/>
    <d v="2020-07-31T00:00:00"/>
    <s v="2019-03"/>
    <s v="5"/>
    <s v="2020-06"/>
    <n v="1.0329659515843337"/>
    <n v="64027064.048809282"/>
    <n v="32013532.024404641"/>
    <d v="2024-03-11T00:00:00"/>
    <n v="3.6136986301369864"/>
    <n v="4.1522219311981093E-2"/>
    <n v="31367889.783828411"/>
    <n v="1"/>
    <s v="ALTA"/>
    <x v="0"/>
    <n v="31367889.783828411"/>
  </r>
  <r>
    <n v="1378"/>
    <d v="2019-05-20T00:00:00"/>
    <d v="2019-07-09T00:00:00"/>
    <s v="JUZUGADO 05 LABORAL DEL CIRCUITO DE MEDELLIN"/>
    <s v="05001310500520190029800"/>
    <s v="2019"/>
    <x v="0"/>
    <s v="MALVA MENA CUESTA"/>
    <s v="MARIA HAYDEE CARDONA ACEVEDO"/>
    <n v="174601"/>
    <x v="2"/>
    <s v="RECONOCIMIENTO Y PAGO DE PENSIÓN"/>
    <s v="ALTO"/>
    <s v="ALTO"/>
    <s v="ALTO"/>
    <s v="ALTO"/>
    <n v="1"/>
    <x v="0"/>
    <n v="0"/>
    <n v="0"/>
    <x v="5"/>
    <m/>
    <s v="NO"/>
    <s v="NO"/>
    <n v="5"/>
    <s v="ELKIN DARIO GARCÍA GÓMEZ"/>
    <n v="41842"/>
    <d v="2018-03-28T00:00:00"/>
    <n v="52875"/>
    <s v="GESTION HUMANA Y DLLO ORGANIZACIONAL"/>
    <m/>
    <d v="2020-07-31T00:00:00"/>
    <s v="2019-05"/>
    <s v="5"/>
    <s v="2020-06"/>
    <n v="1.0246973838344398"/>
    <n v="0"/>
    <n v="0"/>
    <d v="2024-05-18T00:00:00"/>
    <n v="3.8"/>
    <n v="4.1522219311981093E-2"/>
    <n v="0"/>
    <n v="1"/>
    <s v="ALTA"/>
    <x v="0"/>
    <n v="0"/>
  </r>
  <r>
    <n v="1379"/>
    <d v="2019-07-25T00:00:00"/>
    <d v="2019-08-02T00:00:00"/>
    <s v="JUZGADO 31 ADMINISTRATIVO ORAL DE MEDELLIN"/>
    <s v="05001333303120190042400"/>
    <s v="2019"/>
    <x v="0"/>
    <s v="LEONEL GRISALES GRISALES"/>
    <s v="FRANCISCO JAVIER PEREZ URIBE"/>
    <n v="260243"/>
    <x v="3"/>
    <s v="IMPUESTOS"/>
    <s v="MEDIO   "/>
    <s v="MEDIO   "/>
    <s v="MEDIO   "/>
    <s v="MEDIO   "/>
    <n v="0.5"/>
    <x v="2"/>
    <n v="4142000"/>
    <n v="0.8"/>
    <x v="5"/>
    <m/>
    <s v="NO"/>
    <s v="NO"/>
    <n v="4"/>
    <s v="ELKIN DARIO GARCÍA GÓMEZ"/>
    <n v="41842"/>
    <d v="2018-03-28T00:00:00"/>
    <n v="52875"/>
    <s v="HACIENDA"/>
    <m/>
    <d v="2020-07-31T00:00:00"/>
    <s v="2019-07"/>
    <s v="4"/>
    <s v="2020-06"/>
    <n v="1.0197202253740043"/>
    <n v="4223681.173499126"/>
    <n v="3378944.9387993012"/>
    <d v="2023-07-24T00:00:00"/>
    <n v="2.9808219178082194"/>
    <n v="4.1522219311981093E-2"/>
    <n v="3322633.584780307"/>
    <n v="0.5"/>
    <s v="MEDIA"/>
    <x v="2"/>
    <n v="3322633.584780307"/>
  </r>
  <r>
    <n v="1380"/>
    <d v="2019-01-15T00:00:00"/>
    <d v="2019-01-15T00:00:00"/>
    <s v="JUZGADO PROMISCUO DEL CIRCUITO DE EL BAGRE"/>
    <s v="05250318900120180013500"/>
    <s v="2019"/>
    <x v="0"/>
    <s v="JANIRETH MOSQUERA PALACIN"/>
    <s v="JULIA FERNANDA MUÑOZ RINCON"/>
    <n v="215278"/>
    <x v="2"/>
    <s v="RECONOCIMIENTO Y PAGO DE OTRAS PRESTACIONES SALARIALES, SOLCIALES Y SALARIOS"/>
    <s v="ALTO"/>
    <s v="ALTO"/>
    <s v="ALTO"/>
    <s v="ALTO"/>
    <n v="1"/>
    <x v="0"/>
    <n v="56291504"/>
    <n v="0.2"/>
    <x v="10"/>
    <m/>
    <s v="NO"/>
    <s v="NO"/>
    <n v="4"/>
    <s v="ELKIN DARIO GARCÍA GÓMEZ"/>
    <n v="41842"/>
    <d v="2018-03-28T00:00:00"/>
    <n v="52875"/>
    <s v="EDUCACION"/>
    <s v="PASCUAL BRAVO "/>
    <d v="2020-07-31T00:00:00"/>
    <s v="2019-01"/>
    <s v="4"/>
    <s v="2020-06"/>
    <n v="1.0434541229259338"/>
    <n v="58737601.934501693"/>
    <n v="11747520.386900339"/>
    <d v="2023-01-14T00:00:00"/>
    <n v="2.4575342465753423"/>
    <n v="4.1522219311981093E-2"/>
    <n v="11585874.886831429"/>
    <n v="1"/>
    <s v="ALTA"/>
    <x v="0"/>
    <n v="11585874.886831429"/>
  </r>
  <r>
    <n v="1381"/>
    <d v="2017-08-30T00:00:00"/>
    <d v="2017-07-21T00:00:00"/>
    <s v="JUZGADO 03 LABORAL DEL CIRCUITO DE MEDELLIN"/>
    <s v="05001310500320170060900"/>
    <s v="2019"/>
    <x v="1"/>
    <s v="CARIDAD PIMIENTA VELASQUEZ"/>
    <s v="CAROLINA RIVERA GOMEZ"/>
    <n v="225143"/>
    <x v="2"/>
    <s v="PENSIÓN DE SOBREVIVIENTES"/>
    <s v="MEDIO   "/>
    <s v="MEDIO   "/>
    <s v="MEDIO   "/>
    <s v="MEDIO   "/>
    <n v="0.5"/>
    <x v="2"/>
    <n v="0"/>
    <n v="0"/>
    <x v="5"/>
    <m/>
    <s v="NO"/>
    <s v="NO"/>
    <n v="4"/>
    <s v="ELKIN DARIO GARCÍA GÓMEZ"/>
    <n v="41842"/>
    <d v="2018-03-28T00:00:00"/>
    <n v="52875"/>
    <s v="GESTION HUMANA Y DLLO ORGANIZACIONAL"/>
    <m/>
    <d v="2020-07-31T00:00:00"/>
    <s v="2017-08"/>
    <s v="4"/>
    <s v="2020-06"/>
    <n v="0.76068958550881771"/>
    <n v="0"/>
    <n v="0"/>
    <d v="2021-08-29T00:00:00"/>
    <n v="1.0794520547945206"/>
    <n v="4.1522219311981093E-2"/>
    <n v="0"/>
    <n v="0.5"/>
    <s v="MEDIA"/>
    <x v="2"/>
    <n v="0"/>
  </r>
  <r>
    <n v="1382"/>
    <d v="2019-06-12T00:00:00"/>
    <d v="2019-06-12T00:00:00"/>
    <s v="JUZGADO 04 LABORAL DEL CIRCUITO DE MEDELLIN"/>
    <s v="05001310500420190037600"/>
    <s v="2019"/>
    <x v="1"/>
    <s v="DIEGO ANDRES HERRERA CASTRILLON Y OTRO"/>
    <s v="CARLOS BALLESTEROS BARON"/>
    <n v="33513"/>
    <x v="2"/>
    <s v="RECONOCIMIENTO Y PAGO DE OTRAS PRESTACIONES SALARIALES, SOLCIALES Y SALARIOS"/>
    <s v="ALTO"/>
    <s v="ALTO"/>
    <s v="ALTO"/>
    <s v="ALTO"/>
    <n v="1"/>
    <x v="0"/>
    <n v="1088374134"/>
    <n v="0.6"/>
    <x v="5"/>
    <m/>
    <s v="NO"/>
    <s v="NO"/>
    <n v="4"/>
    <s v="ELKIN DARIO GARCÍA GÓMEZ"/>
    <n v="41842"/>
    <d v="2018-03-28T00:00:00"/>
    <n v="52875"/>
    <s v="HACIENDA"/>
    <s v="TRABAJADOR FLA"/>
    <d v="2020-07-31T00:00:00"/>
    <s v="2019-06"/>
    <s v="4"/>
    <s v="2020-06"/>
    <n v="1.022003699737124"/>
    <n v="1112322391.6461885"/>
    <n v="667393434.9877131"/>
    <d v="2023-06-11T00:00:00"/>
    <n v="2.8630136986301369"/>
    <n v="4.1522219311981093E-2"/>
    <n v="656707118.95166874"/>
    <n v="1"/>
    <s v="ALTA"/>
    <x v="0"/>
    <n v="656707118.95166874"/>
  </r>
  <r>
    <n v="1383"/>
    <d v="2017-03-13T00:00:00"/>
    <d v="2016-07-27T00:00:00"/>
    <s v="JUZGADO 18 ADMINISTRATIVO ORAL DE MEDELLIN"/>
    <s v="05001333301820160061800"/>
    <s v="2019"/>
    <x v="0"/>
    <s v="MARIA RUBY MEJIA RIOS"/>
    <s v="SANDRO SANCHEZ SALAZAR"/>
    <n v="95351"/>
    <x v="0"/>
    <s v="RELIQUIDACIÓN DE LA PENSIÓN"/>
    <s v="BAJO"/>
    <s v="BAJO"/>
    <s v="MEDIO   "/>
    <s v="BAJO"/>
    <n v="9.5000000000000001E-2"/>
    <x v="1"/>
    <n v="31420421"/>
    <n v="0"/>
    <x v="1"/>
    <m/>
    <s v="NO"/>
    <s v="NO"/>
    <n v="7"/>
    <s v="ELKIN DARIO GARCÍA GÓMEZ"/>
    <n v="41842"/>
    <d v="2018-03-28T00:00:00"/>
    <n v="52875"/>
    <s v="GESTION HUMANA Y DLLO ORGANIZACIONAL"/>
    <s v="PENSIONES DE ANTIOQUIA(Conforme reunión de marzo 13 de 2018 entre las direcciones de Procesos y Reclamaciones, Prestaciones Sociales y Nomina, la contratista que apoya implementación de las NICSP-Angela Maria Botero Bedoya y profesionales de las dependencias, se dispuso que por el momento no se determinará el valor de la pretensión en los casos de reliquidación pensión de Pensiones de Antioquia, ni se liquidarán las sentencias de primera instancia, debido a la controversia entre Pensiones de Antioquia y Departamento de Antioquia, sobre el momento desde el cual el Departamento debe realizar los aportes de las pensiones reliquidadas; por lo que debido a la diferencia conceptual, la Dirección de Prestaciones sociales y nomina ha presentado objeción de las cuentas presentadas por el fondo pensional, concluyendo que  no existen los elementos para realizar la provisión, por falta de certeza desde que momento deben pagarse los aportes producto de las condenas en estos procesos.)-Producto del concepto N°. 201500151971 del 01 de Junio de 2015, suscrito por el Subsecretario jurídico del Departamento de Antioquia."/>
    <d v="2020-07-31T00:00:00"/>
    <s v="2017-03"/>
    <s v="7"/>
    <s v="2020-06"/>
    <n v="0.76757466281447584"/>
    <n v="24117519.054563876"/>
    <n v="0"/>
    <d v="2024-03-11T00:00:00"/>
    <n v="3.6136986301369864"/>
    <n v="4.1522219311981093E-2"/>
    <n v="0"/>
    <n v="9.5000000000000001E-2"/>
    <s v="REMOTA"/>
    <x v="1"/>
    <n v="0"/>
  </r>
  <r>
    <n v="1384"/>
    <d v="2014-12-10T00:00:00"/>
    <d v="2014-09-29T00:00:00"/>
    <s v="TRIBUNAL ADMINISTRATIVO DE ANTIOQUIA"/>
    <s v="05001233300020140176100"/>
    <s v="2019"/>
    <x v="0"/>
    <s v="JONATHAN ALEXANDER LONDOÑO MUÑOZ"/>
    <s v="JACINTA DORIS PATRICIA ARBELAEZ GOMEZ"/>
    <n v="143699"/>
    <x v="0"/>
    <s v="PENSIÓN DE SOBREVIVIENTES"/>
    <s v="BAJO"/>
    <s v="BAJO"/>
    <s v="BAJO"/>
    <s v="BAJO"/>
    <n v="0.05"/>
    <x v="1"/>
    <n v="20369342"/>
    <n v="0"/>
    <x v="1"/>
    <m/>
    <s v="NO"/>
    <s v="NO"/>
    <n v="7"/>
    <s v="ELKIN DARIO GARCÍA GÓMEZ"/>
    <n v="41842"/>
    <d v="2018-03-28T00:00:00"/>
    <n v="52875"/>
    <s v="GESTION HUMANA Y DLLO ORGANIZACIONAL"/>
    <m/>
    <d v="2020-07-31T00:00:00"/>
    <s v="2014-12"/>
    <s v="7"/>
    <s v="2020-06"/>
    <n v="0.88843442213904433"/>
    <n v="18096824.589122567"/>
    <n v="0"/>
    <d v="2021-12-08T00:00:00"/>
    <n v="1.3561643835616439"/>
    <n v="4.1522219311981093E-2"/>
    <n v="0"/>
    <n v="0.05"/>
    <s v="REMOTA"/>
    <x v="1"/>
    <n v="0"/>
  </r>
  <r>
    <n v="1385"/>
    <d v="2015-01-28T00:00:00"/>
    <d v="2014-11-28T00:00:00"/>
    <s v="JUZGADO 19 ADMINISTRATIVO  ORAL DE MEDELLIN"/>
    <s v="05001333301920140037500"/>
    <s v="2019"/>
    <x v="0"/>
    <s v="MARIA CRISTINA URREA DE MARTINEZ"/>
    <s v="GLORIA PATRICIA MOLINA ZAPATA"/>
    <n v="94096"/>
    <x v="0"/>
    <s v="RELIQUIDACIÓN DE LA PENSIÓN"/>
    <s v="BAJO"/>
    <s v="BAJO"/>
    <s v="BAJO"/>
    <s v="BAJO"/>
    <n v="0.05"/>
    <x v="1"/>
    <n v="55385586"/>
    <n v="0"/>
    <x v="1"/>
    <m/>
    <s v="NO"/>
    <s v="NO"/>
    <n v="7"/>
    <s v="ELKIN DARIO GARCÍA GÓMEZ"/>
    <n v="41842"/>
    <d v="2018-03-28T00:00:00"/>
    <n v="52875"/>
    <s v="GESTION HUMANA Y DLLO ORGANIZACIONAL"/>
    <m/>
    <d v="2020-07-31T00:00:00"/>
    <s v="2015-01"/>
    <s v="7"/>
    <s v="2020-06"/>
    <n v="0.88274698887786718"/>
    <n v="48891459.268736154"/>
    <n v="0"/>
    <d v="2022-01-26T00:00:00"/>
    <n v="1.4904109589041097"/>
    <n v="4.1522219311981093E-2"/>
    <n v="0"/>
    <n v="0.05"/>
    <s v="REMOTA"/>
    <x v="1"/>
    <n v="0"/>
  </r>
  <r>
    <n v="1386"/>
    <d v="2015-09-04T00:00:00"/>
    <d v="2014-10-31T00:00:00"/>
    <s v="JUZGADO 3 ADMINISTRATIVO  ORAL DE MEDELLIN"/>
    <s v="05001333300320140010100"/>
    <s v="2019"/>
    <x v="0"/>
    <s v="VICTOR ALONSO CASTAÑEDA GARCIA"/>
    <s v="FRANKLIN ANDERSON ISAZA LONDOÑO"/>
    <n v="176482"/>
    <x v="0"/>
    <s v="RECONOCIMIENTO Y PAGO DE PENSIÓN"/>
    <s v="BAJO"/>
    <s v="BAJO"/>
    <s v="BAJO"/>
    <s v="BAJO"/>
    <n v="0.05"/>
    <x v="1"/>
    <n v="31045304"/>
    <n v="0"/>
    <x v="4"/>
    <m/>
    <s v="NO"/>
    <s v="NO"/>
    <n v="7"/>
    <s v="ELKIN DARIO GARCÍA GÓMEZ"/>
    <n v="41842"/>
    <d v="2018-03-28T00:00:00"/>
    <n v="52875"/>
    <s v="GESTION HUMANA Y DLLO ORGANIZACIONAL"/>
    <m/>
    <d v="2020-07-31T00:00:00"/>
    <s v="2015-09"/>
    <s v="7"/>
    <s v="2020-06"/>
    <n v="0.84807105563784013"/>
    <n v="26328623.735877659"/>
    <n v="0"/>
    <d v="2022-09-02T00:00:00"/>
    <n v="2.0904109589041098"/>
    <n v="4.1522219311981093E-2"/>
    <n v="0"/>
    <n v="0.05"/>
    <s v="REMOTA"/>
    <x v="1"/>
    <n v="0"/>
  </r>
  <r>
    <n v="1387"/>
    <d v="2018-07-26T00:00:00"/>
    <d v="2018-03-20T00:00:00"/>
    <s v="TRIBUNAL ADMINISTRATIVO ORAL DE ANTIOQUIA"/>
    <s v="05001233300020180100000"/>
    <s v="2019"/>
    <x v="0"/>
    <s v="CAROLINA PERLAZA DIAZ"/>
    <s v="JOANNA ALEXANDRA RODRIGUEZ TAMAYO"/>
    <n v="165716"/>
    <x v="0"/>
    <s v="PENSIÓN DE SOBREVIVIENTES"/>
    <s v="BAJO"/>
    <s v="BAJO"/>
    <s v="BAJO"/>
    <s v="BAJO"/>
    <n v="0.05"/>
    <x v="1"/>
    <n v="180014229"/>
    <n v="0"/>
    <x v="4"/>
    <m/>
    <s v="NO"/>
    <s v="NO"/>
    <n v="4"/>
    <s v="ELKIN DARIO GARCÍA GÓMEZ"/>
    <n v="41842"/>
    <d v="2018-03-28T00:00:00"/>
    <n v="52875"/>
    <s v="GESTION HUMANA Y DLLO ORGANIZACIONAL"/>
    <m/>
    <d v="2020-07-31T00:00:00"/>
    <s v="2018-07"/>
    <s v="4"/>
    <s v="2020-06"/>
    <n v="0.73871336652539898"/>
    <n v="132978917.12706411"/>
    <n v="0"/>
    <d v="2022-07-25T00:00:00"/>
    <n v="1.9835616438356165"/>
    <n v="4.1522219311981093E-2"/>
    <n v="0"/>
    <n v="0.05"/>
    <s v="REMOTA"/>
    <x v="1"/>
    <n v="0"/>
  </r>
  <r>
    <n v="1388"/>
    <d v="2018-10-11T00:00:00"/>
    <d v="2017-10-02T00:00:00"/>
    <s v="JUZGADO 20 ADMINISTRATIVO ORAL DE MEDELLIN"/>
    <s v="05001333302020170049900"/>
    <s v="2019"/>
    <x v="0"/>
    <s v="BEATRIZ ELENA MONTOYA VELASQUEZ"/>
    <s v="DIANA CAROLINA ALZATE QUINTERO"/>
    <n v="165819"/>
    <x v="0"/>
    <s v="RELIQUIDACIÓN DE LA PENSIÓN"/>
    <s v="BAJO"/>
    <s v="BAJO"/>
    <s v="BAJO"/>
    <s v="BAJO"/>
    <n v="0.05"/>
    <x v="1"/>
    <n v="22873798"/>
    <n v="0"/>
    <x v="4"/>
    <m/>
    <s v="NO"/>
    <s v="NO"/>
    <n v="7"/>
    <s v="ELKIN DARIO GARCÍA GÓMEZ"/>
    <n v="41842"/>
    <d v="2018-03-28T00:00:00"/>
    <n v="52875"/>
    <s v="GESTION HUMANA Y DLLO ORGANIZACIONAL"/>
    <m/>
    <d v="2020-07-31T00:00:00"/>
    <s v="2018-10"/>
    <s v="7"/>
    <s v="2020-06"/>
    <n v="0.73572886802285709"/>
    <n v="16828913.509923492"/>
    <n v="0"/>
    <d v="2025-10-09T00:00:00"/>
    <n v="5.1945205479452055"/>
    <n v="4.1522219311981093E-2"/>
    <n v="0"/>
    <n v="0.05"/>
    <s v="REMOTA"/>
    <x v="1"/>
    <n v="0"/>
  </r>
  <r>
    <n v="1389"/>
    <d v="2018-09-04T00:00:00"/>
    <d v="2018-08-31T00:00:00"/>
    <s v="JUZGADO 17 ADMINISTRATIVO ORAL DE MEDELLIN"/>
    <s v="05001333301720180033800"/>
    <s v="2019"/>
    <x v="0"/>
    <s v="MARIA ESNEDA MUÑOZ LEZCANO"/>
    <s v="JAIME JAVIER DIAZ PELAEZ"/>
    <n v="89803"/>
    <x v="0"/>
    <s v="RELIQUIDACIÓN DE LA PENSIÓN"/>
    <s v="MEDIO   "/>
    <s v="MEDIO   "/>
    <s v="MEDIO   "/>
    <s v="MEDIO   "/>
    <n v="0.5"/>
    <x v="2"/>
    <n v="39746551"/>
    <n v="0"/>
    <x v="1"/>
    <m/>
    <s v="NO"/>
    <s v="NO"/>
    <n v="4"/>
    <s v="ELKIN DARIO GARCÍA GÓMEZ"/>
    <n v="41842"/>
    <d v="2018-03-28T00:00:00"/>
    <n v="52875"/>
    <s v="GESTION HUMANA Y DLLO ORGANIZACIONAL"/>
    <m/>
    <d v="2020-07-31T00:00:00"/>
    <s v="2018-09"/>
    <s v="4"/>
    <s v="2020-06"/>
    <n v="0.73661443780017011"/>
    <n v="29277883.319360789"/>
    <n v="0"/>
    <d v="2022-09-03T00:00:00"/>
    <n v="2.0931506849315067"/>
    <n v="4.1522219311981093E-2"/>
    <n v="0"/>
    <n v="0.5"/>
    <s v="MEDIA"/>
    <x v="2"/>
    <n v="0"/>
  </r>
  <r>
    <n v="1390"/>
    <d v="2019-04-10T00:00:00"/>
    <d v="2019-04-03T00:00:00"/>
    <s v="JUZGADO 24 ADMINISTRATIVO ORAL DE MEDELLIN"/>
    <s v="05001333302420190014100"/>
    <s v="2019"/>
    <x v="0"/>
    <s v="EGIDIO COSSIO MOSQUERA"/>
    <s v="DIANA CAROLINA ALZATE QUINTERO"/>
    <n v="165819"/>
    <x v="3"/>
    <s v="OTRAS"/>
    <s v="MEDIO   "/>
    <s v="MEDIO   "/>
    <s v="MEDIO   "/>
    <s v="MEDIO   "/>
    <n v="0.5"/>
    <x v="2"/>
    <n v="5633708"/>
    <n v="0.2"/>
    <x v="10"/>
    <m/>
    <s v="NO"/>
    <s v="NO"/>
    <n v="3"/>
    <s v="ELKIN DARIO GARCÍA GÓMEZ"/>
    <n v="41842"/>
    <d v="2018-03-28T00:00:00"/>
    <n v="52875"/>
    <s v="EDUCACION"/>
    <s v="RECONOCIMIENTO TIEMPO PENSION"/>
    <d v="2020-07-31T00:00:00"/>
    <s v="2019-04"/>
    <s v="3"/>
    <s v="2020-06"/>
    <n v="1.0279083431257343"/>
    <n v="5790935.4559341948"/>
    <n v="1158187.0911868389"/>
    <d v="2022-04-09T00:00:00"/>
    <n v="1.6904109589041096"/>
    <n v="4.1522219311981093E-2"/>
    <n v="1147201.4302967978"/>
    <n v="0.5"/>
    <s v="MEDIA"/>
    <x v="2"/>
    <n v="1147201.4302967978"/>
  </r>
  <r>
    <n v="1391"/>
    <d v="2017-06-20T00:00:00"/>
    <d v="2017-06-14T00:00:00"/>
    <s v="JUZGADO 18 LABORAL DEL CIRCUITO DE MEDELLIN"/>
    <s v="05001310501820170047100"/>
    <s v="2019"/>
    <x v="1"/>
    <s v="ROSAURA SUAREZ QUINTERO"/>
    <s v="PAULA ANDREA ESCOBAR SANCHEZ"/>
    <n v="108843"/>
    <x v="2"/>
    <s v="RELIQUIDACIÓN DE LA PENSIÓN"/>
    <s v="MEDIO   "/>
    <s v="ALTO"/>
    <s v="MEDIO   "/>
    <s v="MEDIO   "/>
    <n v="0.67499999999999993"/>
    <x v="0"/>
    <n v="8281503"/>
    <n v="0.6"/>
    <x v="5"/>
    <m/>
    <s v="NO"/>
    <s v="NO"/>
    <n v="4"/>
    <s v="ELKIN DARIO GARCÍA GÓMEZ"/>
    <n v="41842"/>
    <d v="2018-03-28T00:00:00"/>
    <n v="52875"/>
    <s v="GESTION HUMANA Y DLLO ORGANIZACIONAL"/>
    <m/>
    <d v="2020-07-31T00:00:00"/>
    <s v="2017-06"/>
    <s v="4"/>
    <s v="2020-06"/>
    <n v="0.76136533047353394"/>
    <n v="6305249.268412563"/>
    <n v="3783149.5610475377"/>
    <d v="2021-06-19T00:00:00"/>
    <n v="0.8849315068493151"/>
    <n v="4.1522219311981093E-2"/>
    <n v="3764321.6009426825"/>
    <n v="0.67499999999999993"/>
    <s v="ALTA"/>
    <x v="0"/>
    <n v="3764321.6009426825"/>
  </r>
  <r>
    <n v="1392"/>
    <d v="2019-01-16T00:00:00"/>
    <d v="2019-01-16T00:00:00"/>
    <s v="JUZGADO PROMISCUO DEL CIRCUITO DE EL BAGRE"/>
    <s v="05250318900120180012400"/>
    <s v="2019"/>
    <x v="0"/>
    <s v="WILMAN BARRERA ECHAVARRIA"/>
    <s v="JULIA FERNANDA MUÑOZ RINCON"/>
    <n v="215278"/>
    <x v="2"/>
    <s v="RECONOCIMIENTO Y PAGO DE OTRAS PRESTACIONES SALARIALES, SOLCIALES Y SALARIOS"/>
    <s v="ALTO"/>
    <s v="ALTO"/>
    <s v="ALTO"/>
    <s v="ALTO"/>
    <n v="1"/>
    <x v="0"/>
    <n v="86207327"/>
    <n v="0.2"/>
    <x v="1"/>
    <m/>
    <s v="NO"/>
    <s v="NO"/>
    <n v="4"/>
    <s v="ELKIN DARIO GARCÍA GÓMEZ"/>
    <n v="41842"/>
    <d v="2018-03-28T00:00:00"/>
    <n v="52875"/>
    <s v="EDUCACION"/>
    <s v="PASCUAL BRAVO"/>
    <d v="2020-07-31T00:00:00"/>
    <s v="2019-01"/>
    <s v="4"/>
    <s v="2020-06"/>
    <n v="1.0434541229259338"/>
    <n v="89953390.784574166"/>
    <n v="17990678.156914834"/>
    <d v="2023-01-15T00:00:00"/>
    <n v="2.4602739726027396"/>
    <n v="4.1522219311981093E-2"/>
    <n v="17742852.940968201"/>
    <n v="1"/>
    <s v="ALTA"/>
    <x v="0"/>
    <n v="17742852.940968201"/>
  </r>
  <r>
    <n v="1393"/>
    <d v="2019-06-26T00:00:00"/>
    <d v="2019-05-06T00:00:00"/>
    <s v="JUZGADO 22 ADMINISTRATIVO ORAL DE MEDELLIN"/>
    <s v="05001333302220190020100"/>
    <s v="2019"/>
    <x v="0"/>
    <s v="EDILSON CARDONA SEPULVEDA"/>
    <s v="MARISOL HERRERA ORTIZ"/>
    <n v="210986"/>
    <x v="0"/>
    <s v="RECONOCIMIENTO Y PAGO DE OTRAS PRESTACIONES SALARIALES, SOLCIALES Y SALARIOS"/>
    <s v="ALTO"/>
    <s v="ALTO"/>
    <s v="ALTO"/>
    <s v="ALTO"/>
    <n v="1"/>
    <x v="0"/>
    <n v="75359212"/>
    <n v="0.2"/>
    <x v="5"/>
    <m/>
    <s v="NO"/>
    <s v="NO"/>
    <n v="4"/>
    <s v="ELKIN DARIO GARCÍA GÓMEZ"/>
    <n v="41842"/>
    <d v="2018-03-28T00:00:00"/>
    <n v="52875"/>
    <s v="EDUCACION"/>
    <s v="PASCUAL BRAVO"/>
    <d v="2020-07-31T00:00:00"/>
    <s v="2019-06"/>
    <s v="4"/>
    <s v="2020-06"/>
    <n v="1.022003699737124"/>
    <n v="77017393.473274276"/>
    <n v="15403478.694654856"/>
    <d v="2023-06-25T00:00:00"/>
    <n v="2.9013698630136986"/>
    <n v="4.1522219311981093E-2"/>
    <n v="15153560.580963928"/>
    <n v="1"/>
    <s v="ALTA"/>
    <x v="0"/>
    <n v="15153560.580963928"/>
  </r>
  <r>
    <n v="1394"/>
    <d v="2019-05-13T00:00:00"/>
    <d v="2019-04-30T00:00:00"/>
    <s v="JUZGADO ADMINISTRATIVO 12 ORAL DE MEDELLIN"/>
    <s v="05001333301220190016800"/>
    <s v="2019"/>
    <x v="0"/>
    <s v="ALICIA DEL SOCORRO VELEZ, SATIAGO CORTES VELEZ, ZORAIDA CORTES VELEZ Y OTROS"/>
    <s v="ADIEL GOMEZ CHICA"/>
    <n v="168530"/>
    <x v="1"/>
    <s v="OTRAS"/>
    <s v="MEDIO   "/>
    <s v="ALTO"/>
    <s v="BAJO"/>
    <s v="MEDIO   "/>
    <n v="0.62999999999999989"/>
    <x v="0"/>
    <n v="2145320354"/>
    <n v="0.4"/>
    <x v="10"/>
    <m/>
    <s v="NO"/>
    <s v="NO"/>
    <n v="5"/>
    <s v="ELKIN DARIO GARCÍA GÓMEZ"/>
    <n v="41842"/>
    <d v="2018-03-28T00:00:00"/>
    <n v="52875"/>
    <s v="EDUCACION"/>
    <m/>
    <d v="2020-07-31T00:00:00"/>
    <s v="2019-05"/>
    <s v="5"/>
    <s v="2020-06"/>
    <n v="1.0246973838344398"/>
    <n v="2198304154.2305741"/>
    <n v="879321661.69222975"/>
    <d v="2024-05-11T00:00:00"/>
    <n v="3.7808219178082192"/>
    <n v="4.1522219311981093E-2"/>
    <n v="860776248.52033234"/>
    <n v="0.62999999999999989"/>
    <s v="ALTA"/>
    <x v="0"/>
    <n v="860776248.52033234"/>
  </r>
  <r>
    <n v="1395"/>
    <d v="2019-01-15T00:00:00"/>
    <d v="2019-01-15T00:00:00"/>
    <s v="JUZGADO PROMISCUO DEL CIRCUITO DE AMALFI"/>
    <s v="05031318900120180020100"/>
    <s v="2019"/>
    <x v="1"/>
    <s v="ALMA LUCIA CARDENAS ZAPATA"/>
    <s v="NATALIA BOTERO MANCO"/>
    <n v="172735"/>
    <x v="2"/>
    <s v="RECONOCIMIENTO Y PAGO DE OTRAS PRESTACIONES SALARIALES, SOLCIALES Y SALARIOS"/>
    <s v="ALTO"/>
    <s v="ALTO"/>
    <s v="ALTO"/>
    <s v="ALTO"/>
    <n v="1"/>
    <x v="0"/>
    <n v="38079103"/>
    <n v="0.2"/>
    <x v="7"/>
    <m/>
    <s v="NO"/>
    <s v="NO"/>
    <n v="5"/>
    <s v="ELKIN DARIO GARCÍA GÓMEZ"/>
    <n v="41842"/>
    <d v="2018-03-28T00:00:00"/>
    <n v="52875"/>
    <s v="EDUCACION"/>
    <s v="PASCUAL BRAVO"/>
    <d v="2020-07-31T00:00:00"/>
    <s v="2019-01"/>
    <s v="5"/>
    <s v="2020-06"/>
    <n v="1.0434541229259338"/>
    <n v="39733797.02267129"/>
    <n v="7946759.4045342579"/>
    <d v="2024-01-14T00:00:00"/>
    <n v="3.4575342465753423"/>
    <n v="4.1522219311981093E-2"/>
    <n v="7793349.4574817671"/>
    <n v="1"/>
    <s v="ALTA"/>
    <x v="0"/>
    <n v="7793349.4574817671"/>
  </r>
  <r>
    <n v="1396"/>
    <d v="2018-11-21T00:00:00"/>
    <d v="2018-11-06T00:00:00"/>
    <s v="JUZGADO 21 ADMINISTRATIVO ORAl"/>
    <s v="05001333302120180041400"/>
    <s v="2019"/>
    <x v="0"/>
    <s v="CARLOS EDMUNDO ESPEJO PARRA"/>
    <s v="ALVARO QUINTERO SEPULVEDA"/>
    <n v="75264"/>
    <x v="0"/>
    <s v="RECONOCIMIENTO Y PAGO DE OTRAS PRESTACIONES SALARIALES, SOLCIALES Y SALARIOS"/>
    <s v="BAJO"/>
    <s v="BAJO"/>
    <s v="BAJO"/>
    <s v="BAJO"/>
    <n v="0.05"/>
    <x v="1"/>
    <n v="12392882"/>
    <n v="0"/>
    <x v="0"/>
    <m/>
    <s v="NO"/>
    <s v="NO"/>
    <n v="4"/>
    <s v="ELKIN DARIO GARCÍA GÓMEZ"/>
    <n v="41842"/>
    <d v="2018-03-28T00:00:00"/>
    <n v="52875"/>
    <s v="GESTION HUMANA Y DLLO ORGANIZACIONAL"/>
    <s v="PRIMA DE VIDA CARA PENSIONADO."/>
    <d v="2020-07-31T00:00:00"/>
    <s v="2018-11"/>
    <s v="4"/>
    <s v="2020-06"/>
    <n v="0.73486768506759159"/>
    <n v="9107128.5066558253"/>
    <n v="0"/>
    <d v="2022-11-20T00:00:00"/>
    <n v="2.3068493150684932"/>
    <n v="4.1522219311981093E-2"/>
    <n v="0"/>
    <n v="0.05"/>
    <s v="REMOTA"/>
    <x v="1"/>
    <n v="0"/>
  </r>
  <r>
    <n v="1397"/>
    <d v="2018-04-03T00:00:00"/>
    <d v="2018-03-05T00:00:00"/>
    <s v="JUZGADO 17 LABORAL DEL CIRCUITO DE MEDELLIN"/>
    <s v="05001310501720180015700"/>
    <s v="2019"/>
    <x v="0"/>
    <s v="MARIA CONSUELO HERRERA PEREZ"/>
    <s v="FRANCISCO ALBERTO GIRALDO LUNA"/>
    <n v="122621"/>
    <x v="3"/>
    <s v="PENSIÓN DE SOBREVIVIENTES"/>
    <s v="ALTO"/>
    <s v="ALTO"/>
    <s v="ALTO"/>
    <s v="ALTO"/>
    <n v="1"/>
    <x v="0"/>
    <n v="80103220"/>
    <n v="0.2"/>
    <x v="5"/>
    <m/>
    <s v="NO"/>
    <s v="NO"/>
    <n v="4"/>
    <s v="ELKIN DARIO GARCÍA GÓMEZ"/>
    <n v="41842"/>
    <d v="2018-03-28T00:00:00"/>
    <n v="52875"/>
    <s v="GESTION HUMANA Y DLLO ORGANIZACIONAL"/>
    <s v="CONTINÚA  JUZGADO 23  RADICADO 050013105023-201900174-00. _x000a_"/>
    <d v="2020-07-31T00:00:00"/>
    <s v="2018-04"/>
    <s v="4"/>
    <s v="2020-06"/>
    <n v="0.74078668525523483"/>
    <n v="59339398.82207083"/>
    <n v="11867879.764414167"/>
    <d v="2022-04-02T00:00:00"/>
    <n v="1.6712328767123288"/>
    <n v="4.1522219311981093E-2"/>
    <n v="11756581.416041253"/>
    <n v="1"/>
    <s v="ALTA"/>
    <x v="0"/>
    <n v="11756581.416041253"/>
  </r>
  <r>
    <n v="1398"/>
    <d v="2018-12-13T00:00:00"/>
    <d v="2018-12-04T00:00:00"/>
    <s v="JUZGADO 25 ADMINISTRATIVO ORAL DE MEDELLIN"/>
    <s v="05001333302520180047900"/>
    <s v="2019"/>
    <x v="0"/>
    <s v="MARIA LIRIS MENA ORJUELA"/>
    <s v="JAIME JAVIER DIAZ PELAEZ"/>
    <n v="89803"/>
    <x v="3"/>
    <s v="RELIQUIDACIÓN DE LA PENSIÓN"/>
    <s v="BAJO"/>
    <s v="BAJO"/>
    <s v="BAJO"/>
    <s v="BAJO"/>
    <n v="0.05"/>
    <x v="1"/>
    <n v="14527826"/>
    <n v="0"/>
    <x v="1"/>
    <m/>
    <s v="NO"/>
    <s v="NO"/>
    <n v="4"/>
    <s v="ELKIN DARIO GARCÍA GÓMEZ"/>
    <n v="41842"/>
    <d v="2018-03-28T00:00:00"/>
    <n v="52875"/>
    <s v="EDUCACION"/>
    <s v="FALTA DE LEGITIMACION EN LA CAUSA POR PASIVA"/>
    <d v="2020-07-31T00:00:00"/>
    <s v="2018-12"/>
    <s v="4"/>
    <s v="2020-06"/>
    <n v="0.73268911507362433"/>
    <n v="10644379.975883592"/>
    <n v="0"/>
    <d v="2022-12-12T00:00:00"/>
    <n v="2.3671232876712329"/>
    <n v="4.1522219311981093E-2"/>
    <n v="0"/>
    <n v="0.05"/>
    <s v="REMOTA"/>
    <x v="1"/>
    <n v="0"/>
  </r>
  <r>
    <n v="1399"/>
    <d v="2014-07-17T00:00:00"/>
    <d v="2014-06-10T00:00:00"/>
    <s v="JUZGADO 25 ADMINISTRATIVO ORAL DE MEDELLIN"/>
    <s v="05001333302520140074300"/>
    <s v="2019"/>
    <x v="0"/>
    <s v="LIGIA RUEDA PALACIO"/>
    <s v="MARTHA  LUZ  MENESES  GARCIA "/>
    <n v="93574"/>
    <x v="3"/>
    <s v="RECONOCIMIENTO Y PAGO DE OTRAS PRESTACIONES SALARIALES, SOLCIALES Y SALARIOS"/>
    <s v="BAJO"/>
    <s v="BAJO"/>
    <s v="BAJO"/>
    <s v="BAJO"/>
    <n v="0.05"/>
    <x v="1"/>
    <n v="1771256"/>
    <n v="0"/>
    <x v="2"/>
    <m/>
    <s v="NO"/>
    <s v="NO"/>
    <n v="6"/>
    <s v="ELKIN DARIO GARCÍA GÓMEZ"/>
    <n v="41842"/>
    <d v="2018-03-28T00:00:00"/>
    <n v="52875"/>
    <s v="GESTION HUMANA Y DLLO ORGANIZACIONAL"/>
    <s v="PAGO APORTES  -Pensiones de Antioquia. "/>
    <d v="2020-07-31T00:00:00"/>
    <s v="2014-07"/>
    <s v="6"/>
    <s v="2020-06"/>
    <n v="0.89647995697306138"/>
    <n v="1587895.5026682769"/>
    <n v="0"/>
    <d v="2020-07-15T00:00:00"/>
    <n v="-4.3835616438356165E-2"/>
    <n v="4.1522219311981093E-2"/>
    <n v="0"/>
    <n v="0.05"/>
    <s v="REMOTA"/>
    <x v="1"/>
    <n v="0"/>
  </r>
  <r>
    <n v="1400"/>
    <d v="2016-02-09T00:00:00"/>
    <d v="2015-04-20T00:00:00"/>
    <s v="JUZGADO 16 ADMINISTRATIVO ORAL DE MEDELLIN"/>
    <s v="05001333301620150046700"/>
    <s v="2019"/>
    <x v="0"/>
    <s v="EDGAR HILARIO ARBOLEDA PANIAGUA Y OTROS"/>
    <s v="ESTEBAN LOPERA SERNA"/>
    <n v="169019"/>
    <x v="1"/>
    <s v="OTRAS"/>
    <s v="BAJO"/>
    <s v="BAJO"/>
    <s v="BAJO"/>
    <s v="BAJO"/>
    <n v="0.05"/>
    <x v="1"/>
    <n v="128870000"/>
    <n v="0"/>
    <x v="0"/>
    <m/>
    <s v="NO"/>
    <s v="NO"/>
    <n v="6"/>
    <s v="ELKIN DARIO GARCÍA GÓMEZ"/>
    <n v="41842"/>
    <d v="2018-03-28T00:00:00"/>
    <n v="52875"/>
    <s v="GOBIERNO"/>
    <m/>
    <d v="2020-07-31T00:00:00"/>
    <s v="2016-02"/>
    <s v="6"/>
    <s v="2020-06"/>
    <n v="0.81112653258637668"/>
    <n v="104529876.25440636"/>
    <n v="0"/>
    <d v="2022-02-07T00:00:00"/>
    <n v="1.5232876712328767"/>
    <n v="4.1522219311981093E-2"/>
    <n v="0"/>
    <n v="0.05"/>
    <s v="REMOTA"/>
    <x v="1"/>
    <n v="0"/>
  </r>
  <r>
    <n v="1401"/>
    <d v="2013-10-30T00:00:00"/>
    <d v="2013-10-24T00:00:00"/>
    <s v="JUZGADO 24 ADMINISTRATIVO ORAL DE MEDELLIN"/>
    <s v="05001333302420130104200"/>
    <s v="2019"/>
    <x v="0"/>
    <s v="JULIO ENRIQUE CASTAÑO SALAZAR"/>
    <s v="SANDRO SANCHEZ SALAZAR"/>
    <n v="95351"/>
    <x v="3"/>
    <s v="RECONOCIMIENTO Y PAGO DE OTRAS PRESTACIONES SALARIALES, SOLCIALES Y SALARIOS"/>
    <s v="BAJO"/>
    <s v="BAJO"/>
    <s v="BAJO"/>
    <s v="BAJO"/>
    <n v="0.05"/>
    <x v="1"/>
    <n v="0"/>
    <n v="0"/>
    <x v="1"/>
    <m/>
    <s v="NO"/>
    <s v="NO"/>
    <n v="8"/>
    <s v="ELKIN DARIO GARCÍA GÓMEZ"/>
    <n v="41842"/>
    <d v="2018-03-28T00:00:00"/>
    <n v="52875"/>
    <s v="GESTION HUMANA Y DLLO ORGANIZACIONAL"/>
    <m/>
    <d v="2020-07-31T00:00:00"/>
    <s v="2013-10"/>
    <s v="8"/>
    <s v="2020-06"/>
    <n v="0.92136104081409098"/>
    <n v="0"/>
    <n v="0"/>
    <d v="2021-10-28T00:00:00"/>
    <n v="1.2438356164383562"/>
    <n v="4.1522219311981093E-2"/>
    <n v="0"/>
    <n v="0.05"/>
    <s v="REMOTA"/>
    <x v="1"/>
    <n v="0"/>
  </r>
  <r>
    <n v="1402"/>
    <d v="2002-07-15T00:00:00"/>
    <d v="2002-07-15T00:00:00"/>
    <s v="TRIBUNAL ADMINISTRATIVO DE ANTIOQUIA"/>
    <s v="05001233100020010223401"/>
    <s v="2019"/>
    <x v="0"/>
    <s v="GERMAN DARIO ORTIZ ZAPATA"/>
    <s v="ANA CECILIA TOBON HERNANDEZ"/>
    <n v="20449"/>
    <x v="6"/>
    <s v="INCUMPLIMIENTO"/>
    <s v="ALTO"/>
    <s v="ALTO"/>
    <s v="ALTO"/>
    <s v="ALTO"/>
    <n v="1"/>
    <x v="0"/>
    <n v="1231474114"/>
    <n v="0.6"/>
    <x v="4"/>
    <m/>
    <s v="NO"/>
    <s v="NO"/>
    <n v="19"/>
    <s v="ELKIN DARIO GARCÍA GÓMEZ"/>
    <n v="41842"/>
    <d v="2018-03-28T00:00:00"/>
    <n v="52875"/>
    <s v="HACIENDA"/>
    <s v="INGENIO VEGACHI, IDEA , DEPARTAMENTO DE ANTIOQUIA.C.E,RAMIRO PAZOS GUERRERO.SECCION 3RA."/>
    <d v="2020-07-31T00:00:00"/>
    <s v="2002-07"/>
    <s v="19"/>
    <s v="2020-06"/>
    <n v="1.5007720247516294"/>
    <n v="1848161899.4969988"/>
    <n v="1108897139.6981993"/>
    <d v="2021-07-10T00:00:00"/>
    <n v="0.94246575342465755"/>
    <n v="4.1522219311981093E-2"/>
    <n v="1103020533.8215356"/>
    <n v="1"/>
    <s v="ALTA"/>
    <x v="0"/>
    <n v="1103020533.8215356"/>
  </r>
  <r>
    <n v="1403"/>
    <d v="2016-04-14T00:00:00"/>
    <d v="2016-03-18T00:00:00"/>
    <s v="JUZGADO 36 ADMINISTRATIVO ORAL DE MEDELLIN"/>
    <s v="05001333303620160015200"/>
    <s v="2019"/>
    <x v="0"/>
    <s v="RAFAEL BERNARDO GUTIERREZ VILLANUEVA Y OTROS"/>
    <s v="CARLOS ALBERTO BALLESTEROS BARON"/>
    <n v="33513"/>
    <x v="3"/>
    <s v="RECONOCIMIENTO Y PAGO DE OTRAS PRESTACIONES SALARIALES, SOLCIALES Y SALARIOS"/>
    <s v="BAJO"/>
    <s v="BAJO"/>
    <s v="BAJO"/>
    <s v="BAJO"/>
    <n v="0.05"/>
    <x v="1"/>
    <n v="5160060"/>
    <n v="0"/>
    <x v="4"/>
    <m/>
    <s v="NO"/>
    <s v="NO"/>
    <n v="6"/>
    <s v="ELKIN DARIO GARCÍA GÓMEZ"/>
    <n v="41842"/>
    <d v="2018-03-28T00:00:00"/>
    <n v="52875"/>
    <s v="GESTION HUMANA Y DLLO ORGANIZACIONAL"/>
    <m/>
    <d v="2020-07-31T00:00:00"/>
    <s v="2016-04"/>
    <s v="6"/>
    <s v="2020-06"/>
    <n v="0.799576959270904"/>
    <n v="4125865.0844554207"/>
    <n v="0"/>
    <d v="2022-04-13T00:00:00"/>
    <n v="1.7013698630136986"/>
    <n v="4.1522219311981093E-2"/>
    <n v="0"/>
    <n v="0.05"/>
    <s v="REMOTA"/>
    <x v="1"/>
    <n v="0"/>
  </r>
  <r>
    <n v="1404"/>
    <d v="2019-07-15T00:00:00"/>
    <d v="2019-06-28T00:00:00"/>
    <s v="JUZGADO 11 ADMINISTRATIVO ORAL DE MEDELLIN"/>
    <s v="05001333301120190026200"/>
    <s v="2019"/>
    <x v="0"/>
    <s v="JANET CRISTINA PEREZ MURILLO"/>
    <s v="DIANA CAROLINA ALZATE QUINTERO"/>
    <n v="165819"/>
    <x v="3"/>
    <s v="RECONOCIMIENTO Y PAGO DE OTRAS PRESTACIONES SALARIALES, SOLCIALES Y SALARIOS"/>
    <s v="BAJO"/>
    <s v="BAJO"/>
    <s v="BAJO"/>
    <s v="BAJO"/>
    <n v="0.05"/>
    <x v="1"/>
    <n v="24629302"/>
    <n v="0"/>
    <x v="10"/>
    <m/>
    <s v="NO"/>
    <s v="NO"/>
    <n v="4"/>
    <s v="ELKIN DARIO GARCÍA GÓMEZ"/>
    <n v="41842"/>
    <d v="2018-03-28T00:00:00"/>
    <n v="52875"/>
    <s v="GESTION HUMANA Y DLLO ORGANIZACIONAL"/>
    <s v="RELIQUIDACION SANCION POR MORAREVISAR "/>
    <d v="2020-07-31T00:00:00"/>
    <s v="2019-07"/>
    <s v="4"/>
    <s v="2020-06"/>
    <n v="1.0197202253740043"/>
    <n v="25114997.386244416"/>
    <n v="0"/>
    <d v="2023-07-14T00:00:00"/>
    <n v="2.9534246575342467"/>
    <n v="4.1522219311981093E-2"/>
    <n v="0"/>
    <n v="0.05"/>
    <s v="REMOTA"/>
    <x v="1"/>
    <n v="0"/>
  </r>
  <r>
    <n v="1405"/>
    <d v="2019-07-09T00:00:00"/>
    <d v="2019-06-28T00:00:00"/>
    <s v="JUZGADO 18 ADMINISTRATIVO ORAL DE MEDELLIN"/>
    <s v="05001333301820190026400"/>
    <s v="2019"/>
    <x v="0"/>
    <s v="LUZ MARGARITA PEREZ CARDENAS"/>
    <s v="DIANA CAROLINA ALZATE QUINTERO"/>
    <n v="165819"/>
    <x v="0"/>
    <s v="RELIQUIDACIÓN DE LA PENSIÓN"/>
    <s v="MEDIO   "/>
    <s v="MEDIO   "/>
    <s v="MEDIO   "/>
    <s v="MEDIO   "/>
    <n v="0.5"/>
    <x v="2"/>
    <n v="8776382"/>
    <n v="0.8"/>
    <x v="7"/>
    <m/>
    <s v="NO"/>
    <s v="NO"/>
    <n v="4"/>
    <s v="ELKIN DARIO GARCÍA GÓMEZ"/>
    <n v="41842"/>
    <d v="2018-03-28T00:00:00"/>
    <n v="52875"/>
    <s v="GESTION HUMANA Y DLLO ORGANIZACIONAL"/>
    <m/>
    <d v="2020-07-31T00:00:00"/>
    <s v="2019-07"/>
    <s v="4"/>
    <s v="2020-06"/>
    <n v="1.0197202253740043"/>
    <n v="8949454.2310083546"/>
    <n v="7159563.3848066842"/>
    <d v="2023-07-08T00:00:00"/>
    <n v="2.9369863013698629"/>
    <n v="4.1522219311981093E-2"/>
    <n v="7041986.8108821353"/>
    <n v="0.5"/>
    <s v="MEDIA"/>
    <x v="2"/>
    <n v="7041986.8108821353"/>
  </r>
  <r>
    <n v="1406"/>
    <d v="2019-07-19T00:00:00"/>
    <d v="2019-06-14T00:00:00"/>
    <s v="JUZGADO 05 ADMINISTRATIVO ORAL DE MEDELLIN"/>
    <s v="05001333300520190023700"/>
    <s v="2019"/>
    <x v="0"/>
    <s v="YOLANDA IRENE GONZALEZ HINCAPIE"/>
    <s v="HELIODORO JUAN MUÑOZ BEDOYA"/>
    <n v="75573"/>
    <x v="1"/>
    <s v="ACCIDENTE DE TRANSITO"/>
    <s v="MEDIO   "/>
    <s v="MEDIO   "/>
    <s v="MEDIO   "/>
    <s v="ALTO"/>
    <n v="0.67500000000000004"/>
    <x v="0"/>
    <n v="397579605"/>
    <n v="0.5"/>
    <x v="1"/>
    <m/>
    <s v="NO"/>
    <s v="NO"/>
    <n v="4"/>
    <s v="ELKIN DARIO GARCÍA GÓMEZ"/>
    <n v="41842"/>
    <d v="2018-03-28T00:00:00"/>
    <n v="52875"/>
    <s v="INFRAESTRUCTURA"/>
    <s v="ACCIDENTE EN LA VIA A MARINILLA POR HUECO."/>
    <d v="2020-07-31T00:00:00"/>
    <s v="2019-07"/>
    <s v="4"/>
    <s v="2020-06"/>
    <n v="1.0197202253740043"/>
    <n v="405419964.4147076"/>
    <n v="202709982.2073538"/>
    <d v="2023-07-18T00:00:00"/>
    <n v="2.9643835616438357"/>
    <n v="4.1522219311981093E-2"/>
    <n v="199350220.89374709"/>
    <n v="0.67500000000000004"/>
    <s v="ALTA"/>
    <x v="0"/>
    <n v="199350220.89374709"/>
  </r>
  <r>
    <n v="1407"/>
    <d v="2019-07-02T00:00:00"/>
    <d v="2019-04-25T00:00:00"/>
    <s v="TRIBUNAL ADMINISTRATIVO DE ANTIOQUIA"/>
    <s v="05001233300020190115600"/>
    <s v="2019"/>
    <x v="0"/>
    <s v="DORALBA MONSALVE MONTOYA"/>
    <s v="EDGAR DARIO CASTRO DIAZ"/>
    <n v="86101"/>
    <x v="3"/>
    <s v="RECONOCIMIENTO Y PAGO DE OTRAS PRESTACIONES SALARIALES, SOLCIALES Y SALARIOS"/>
    <s v="ALTO"/>
    <s v="ALTO"/>
    <s v="ALTO"/>
    <s v="ALTO"/>
    <n v="1"/>
    <x v="0"/>
    <n v="13748476"/>
    <n v="0.6"/>
    <x v="10"/>
    <m/>
    <s v="NO"/>
    <s v="NO"/>
    <n v="4"/>
    <s v="ELKIN DARIO GARCÍA GÓMEZ"/>
    <n v="41842"/>
    <d v="2018-03-28T00:00:00"/>
    <n v="52875"/>
    <s v="EDUCACION"/>
    <s v="PASCUAL BRAVO. "/>
    <d v="2020-07-31T00:00:00"/>
    <s v="2019-07"/>
    <s v="4"/>
    <s v="2020-06"/>
    <n v="1.0197202253740043"/>
    <n v="14019599.045269089"/>
    <n v="8411759.4271614533"/>
    <d v="2023-07-01T00:00:00"/>
    <n v="2.9178082191780823"/>
    <n v="4.1522219311981093E-2"/>
    <n v="8274513.5385888033"/>
    <n v="1"/>
    <s v="ALTA"/>
    <x v="0"/>
    <n v="8274513.5385888033"/>
  </r>
  <r>
    <n v="1408"/>
    <d v="2017-11-22T00:00:00"/>
    <d v="2017-11-09T00:00:00"/>
    <s v="JUZGADO 05 ADMINISTRATIVO ORAL DE MEDELLÍN "/>
    <s v="05001333300520160082200"/>
    <s v="2019"/>
    <x v="0"/>
    <s v="FLOR AYDEE ALZATE HENAO"/>
    <s v="DIANA CAROLIA ALZATE QUINTERO"/>
    <n v="165819"/>
    <x v="3"/>
    <s v="OTRAS"/>
    <s v="MEDIO   "/>
    <s v="MEDIO   "/>
    <s v="BAJO"/>
    <s v="MEDIO   "/>
    <n v="0.45500000000000002"/>
    <x v="2"/>
    <n v="28709935"/>
    <n v="0"/>
    <x v="1"/>
    <m/>
    <s v="NO"/>
    <s v="NO"/>
    <n v="4"/>
    <s v="ELKIN DARIO GARCÍA GÓMEZ"/>
    <n v="41842"/>
    <d v="2018-03-28T00:00:00"/>
    <n v="52875"/>
    <s v="GESTION HUMANA Y DLLO ORGANIZACIONAL"/>
    <s v="CESANTIAS DEFINITIVAS,"/>
    <d v="2020-07-31T00:00:00"/>
    <s v="2017-11"/>
    <s v="4"/>
    <s v="2020-06"/>
    <n v="0.75888387549827907"/>
    <n v="21787506.738103684"/>
    <n v="0"/>
    <d v="2021-11-21T00:00:00"/>
    <n v="1.3095890410958904"/>
    <n v="4.1522219311981093E-2"/>
    <n v="0"/>
    <n v="0.45500000000000002"/>
    <s v="MEDIA"/>
    <x v="2"/>
    <n v="0"/>
  </r>
  <r>
    <n v="1409"/>
    <d v="2017-01-01T00:00:00"/>
    <d v="2017-01-01T00:00:00"/>
    <s v="JUZGADO PROMISCUO DEL CIRCUITO DE CISNEROS"/>
    <s v="05190318900120140016600"/>
    <s v="2019"/>
    <x v="0"/>
    <s v="RAFAEL ANTONIO OSORIO RODRIGUEZ"/>
    <s v="NORA ELENA VELEZ CORRALES"/>
    <n v="117018"/>
    <x v="2"/>
    <s v="OTRAS"/>
    <s v="ALTO"/>
    <s v="ALTO"/>
    <s v="MEDIO   "/>
    <s v="MEDIO   "/>
    <n v="0.77500000000000013"/>
    <x v="0"/>
    <n v="85565860"/>
    <n v="0"/>
    <x v="7"/>
    <m/>
    <s v="NO"/>
    <s v="NO"/>
    <n v="5"/>
    <s v="ELKIN DARIO GARCÍA GÓMEZ"/>
    <n v="41842"/>
    <d v="2018-03-28T00:00:00"/>
    <n v="52875"/>
    <s v="INFRAESTRUCTURA"/>
    <s v="PROCESO DE PERTENCIA AGRARIA"/>
    <d v="2020-07-31T00:00:00"/>
    <s v="2017-01"/>
    <s v="5"/>
    <s v="2020-06"/>
    <n v="0.77890601703822215"/>
    <n v="66647763.20705013"/>
    <n v="0"/>
    <d v="2021-12-31T00:00:00"/>
    <n v="1.4191780821917808"/>
    <n v="4.1522219311981093E-2"/>
    <n v="0"/>
    <n v="0.77500000000000013"/>
    <s v="ALTA"/>
    <x v="0"/>
    <n v="0"/>
  </r>
  <r>
    <n v="1410"/>
    <d v="2018-03-21T00:00:00"/>
    <d v="2018-03-02T00:00:00"/>
    <s v="TRIBUNAL ADMINISTRATIVO DE ANTIOQUIA"/>
    <s v="05001233300020180049100"/>
    <s v="2019"/>
    <x v="0"/>
    <s v="SOLFINA DE JESUS HERNANDEZ"/>
    <s v="DANIEL VILLANUEVA GALLEGO"/>
    <n v="296212"/>
    <x v="0"/>
    <s v="PENSIÓN DE SOBREVIVIENTES"/>
    <s v="MEDIO   "/>
    <s v="MEDIO   "/>
    <s v="MEDIO   "/>
    <s v="MEDIO   "/>
    <n v="0.5"/>
    <x v="2"/>
    <n v="68315576"/>
    <n v="0.3"/>
    <x v="7"/>
    <m/>
    <s v="NO"/>
    <s v="NO"/>
    <n v="3"/>
    <s v="ELKIN DARIO GARCÍA GÓMEZ"/>
    <n v="41842"/>
    <d v="2018-03-28T00:00:00"/>
    <n v="52875"/>
    <s v="GESTION HUMANA Y DLLO ORGANIZACIONAL"/>
    <s v="ES PENSION DE SOBREVIVIENTES, YA SE ENCONTRABA PENSIONADO POR EL FONDO NACIONAL DE PRESTACIONES SOCIALES DEL MAGISTERIO ANTE EL DEPARTAMENTO Y LA PENSION LA RECLAMAN 2 PERSONAS QUE DICEN HABER CONVIVIDO CON EL FALLECIDO.REVISAR PODER"/>
    <d v="2020-07-31T00:00:00"/>
    <s v="2018-03"/>
    <s v="3"/>
    <s v="2020-06"/>
    <n v="0.74420758606092174"/>
    <n v="50840969.905321442"/>
    <n v="15252290.971596431"/>
    <d v="2021-03-20T00:00:00"/>
    <n v="0.63561643835616444"/>
    <n v="4.1522219311981093E-2"/>
    <n v="15197730.851955198"/>
    <n v="0.5"/>
    <s v="MEDIA"/>
    <x v="2"/>
    <n v="15197730.851955198"/>
  </r>
  <r>
    <n v="1411"/>
    <d v="2019-01-18T00:00:00"/>
    <d v="2018-12-06T00:00:00"/>
    <s v="TRIBUNAL ADMINISTRATIVO DE ANTIOQUIA"/>
    <s v="05001233300020180238600"/>
    <s v="2019"/>
    <x v="0"/>
    <s v="MARIA OLGA MARIN ALZATE"/>
    <s v="FRANCISCO ALBERTO GIRALDO LUNA"/>
    <n v="122621"/>
    <x v="0"/>
    <s v="PENSIÓN DE SOBREVIVIENTES"/>
    <s v="BAJO"/>
    <s v="BAJO"/>
    <s v="MEDIO   "/>
    <s v="BAJO"/>
    <n v="9.5000000000000001E-2"/>
    <x v="1"/>
    <n v="142885670"/>
    <n v="0"/>
    <x v="2"/>
    <m/>
    <s v="NO"/>
    <s v="NO"/>
    <n v="7"/>
    <s v="ELKIN DARIO GARCÍA GÓMEZ"/>
    <n v="41842"/>
    <d v="2018-03-28T00:00:00"/>
    <n v="52875"/>
    <s v="GESTION HUMANA Y DLLO ORGANIZACIONAL"/>
    <s v="EL SEÑOR JOSE HERMINZUL LONDOÑO LONDOÑO LABORO EN EL DEEPARTAMENTO DE ANTIOQUIA EN EL CARGO DE SECRETARIO DE LA ALCALDIA DE LIBORINA "/>
    <d v="2020-07-31T00:00:00"/>
    <s v="2019-01"/>
    <s v="7"/>
    <s v="2020-06"/>
    <n v="1.0434541229259338"/>
    <n v="149094641.46853441"/>
    <n v="0"/>
    <d v="2026-01-16T00:00:00"/>
    <n v="5.4657534246575343"/>
    <n v="4.1522219311981093E-2"/>
    <n v="0"/>
    <n v="9.5000000000000001E-2"/>
    <s v="REMOTA"/>
    <x v="1"/>
    <n v="0"/>
  </r>
  <r>
    <n v="1412"/>
    <d v="2016-02-24T00:00:00"/>
    <d v="2015-12-04T00:00:00"/>
    <s v="JUZGADO 14 ADMINISTRATIVO ORAL DE MEDELLIN"/>
    <s v="05001333301420150110100"/>
    <s v="2019"/>
    <x v="0"/>
    <s v="FABIO CARTAGENA PAMPLONA Y OTROS"/>
    <s v="FABIO CARTAGENA PAMPLONA"/>
    <n v="67246"/>
    <x v="1"/>
    <s v="FALLA EN EL SERVICIO OTRAS CAUSAS"/>
    <s v="BAJO"/>
    <s v="BAJO"/>
    <s v="MEDIO   "/>
    <s v="BAJO"/>
    <n v="9.5000000000000001E-2"/>
    <x v="1"/>
    <n v="158979685"/>
    <n v="0"/>
    <x v="0"/>
    <m/>
    <s v="NO"/>
    <s v="NO"/>
    <n v="7"/>
    <s v="ELKIN DARIO GARCÍA GÓMEZ"/>
    <n v="41842"/>
    <d v="2018-03-28T00:00:00"/>
    <n v="52875"/>
    <s v="HACIENDA"/>
    <s v="DEMANDADOS: NACION , ANORI , DPTO. Audiencia 8/03/19 se tallo testigos, sigue el miercoles 13/03/2019"/>
    <d v="2020-07-31T00:00:00"/>
    <s v="2016-02"/>
    <s v="7"/>
    <s v="2020-06"/>
    <n v="0.81112653258637668"/>
    <n v="128952640.6457244"/>
    <n v="0"/>
    <d v="2023-02-22T00:00:00"/>
    <n v="2.5643835616438357"/>
    <n v="4.1522219311981093E-2"/>
    <n v="0"/>
    <n v="9.5000000000000001E-2"/>
    <s v="REMOTA"/>
    <x v="1"/>
    <n v="0"/>
  </r>
  <r>
    <n v="1413"/>
    <d v="2017-10-26T00:00:00"/>
    <d v="2017-10-25T00:00:00"/>
    <s v="JUZGADO 10 LABORAL DEL CIRCUITO DE MEDELLIN"/>
    <s v="05001310501020170089800"/>
    <s v="2019"/>
    <x v="1"/>
    <s v="MARIA AURORA ARBOLEDA DE MARULANDA"/>
    <s v="GLORIA CECILIA GALLEGO C"/>
    <n v="15803"/>
    <x v="2"/>
    <s v="RELIQUIDACIÓN DE LA PENSIÓN"/>
    <s v="MEDIO   "/>
    <s v="MEDIO   "/>
    <s v="MEDIO   "/>
    <s v="MEDIO   "/>
    <n v="0.5"/>
    <x v="2"/>
    <n v="23469490"/>
    <n v="0.7"/>
    <x v="1"/>
    <m/>
    <s v="NO"/>
    <s v="NO"/>
    <n v="5"/>
    <s v="ELKIN DARIO GARCÍA GÓMEZ"/>
    <n v="41842"/>
    <d v="2018-03-28T00:00:00"/>
    <n v="52875"/>
    <s v="GESTION HUMANA Y DLLO ORGANIZACIONAL"/>
    <m/>
    <d v="2020-07-31T00:00:00"/>
    <s v="2017-10"/>
    <s v="5"/>
    <s v="2020-06"/>
    <n v="0.76025622916343338"/>
    <n v="17842825.967788909"/>
    <n v="12489978.177452235"/>
    <d v="2022-10-25T00:00:00"/>
    <n v="2.2356164383561645"/>
    <n v="4.1522219311981093E-2"/>
    <n v="12333538.145725172"/>
    <n v="0.5"/>
    <s v="MEDIA"/>
    <x v="2"/>
    <n v="12333538.145725172"/>
  </r>
  <r>
    <n v="1414"/>
    <d v="2019-09-03T00:00:00"/>
    <d v="2019-08-13T00:00:00"/>
    <s v="JUZGADO 18 ADMINISTRATIVO ORAL DE MEDELLIN"/>
    <s v="05001333301820190035000"/>
    <s v="2019"/>
    <x v="0"/>
    <s v="HERSILIA DEL SOCORRO OSORIO MORENO"/>
    <s v="FRANKLIN ANDERSON ISAZA LONDOÑO"/>
    <n v="176482"/>
    <x v="0"/>
    <s v="RELIQUIDACIÓN DE LA PENSIÓN"/>
    <s v="BAJO"/>
    <s v="BAJO"/>
    <s v="BAJO"/>
    <s v="BAJO"/>
    <n v="0.05"/>
    <x v="1"/>
    <n v="26593929"/>
    <n v="0"/>
    <x v="10"/>
    <m/>
    <s v="NO"/>
    <s v="NO"/>
    <n v="5"/>
    <s v="ELKIN DARIO GARCÍA GÓMEZ"/>
    <n v="41842"/>
    <d v="2018-03-28T00:00:00"/>
    <n v="52875"/>
    <s v="GESTION HUMANA Y DLLO ORGANIZACIONAL"/>
    <m/>
    <d v="2020-07-31T00:00:00"/>
    <s v="2019-09"/>
    <s v="5"/>
    <s v="2020-06"/>
    <n v="1.016560139453806"/>
    <n v="27034328.172864616"/>
    <n v="0"/>
    <d v="2024-09-01T00:00:00"/>
    <n v="4.0904109589041093"/>
    <n v="4.1522219311981093E-2"/>
    <n v="0"/>
    <n v="0.05"/>
    <s v="REMOTA"/>
    <x v="1"/>
    <n v="0"/>
  </r>
  <r>
    <n v="1415"/>
    <d v="2018-09-07T00:00:00"/>
    <d v="2018-08-31T00:00:00"/>
    <s v="JUZGADO 01 ADMINISTRATIVO ORAL DE MEDELLIN"/>
    <s v="05001333300120180038100"/>
    <s v="2019"/>
    <x v="0"/>
    <s v="MARIA NINFA GLADIS POSADA"/>
    <s v="JAVIER JAIME DIAZ PELAEZ"/>
    <n v="89803"/>
    <x v="0"/>
    <s v="RELIQUIDACIÓN DE LA PENSIÓN"/>
    <s v="BAJO"/>
    <s v="BAJO"/>
    <s v="BAJO"/>
    <s v="BAJO"/>
    <n v="0.05"/>
    <x v="1"/>
    <n v="17273377"/>
    <n v="0"/>
    <x v="4"/>
    <m/>
    <s v="NO"/>
    <s v="NO"/>
    <n v="3"/>
    <s v="ELKIN DARIO GARCÍA GÓMEZ"/>
    <n v="41842"/>
    <d v="2018-03-28T00:00:00"/>
    <n v="52875"/>
    <s v="GESTION HUMANA Y DLLO ORGANIZACIONAL"/>
    <m/>
    <d v="2020-07-31T00:00:00"/>
    <s v="2018-09"/>
    <s v="3"/>
    <s v="2020-06"/>
    <n v="0.73661443780017011"/>
    <n v="12723818.887765389"/>
    <n v="0"/>
    <d v="2021-09-06T00:00:00"/>
    <n v="1.1013698630136985"/>
    <n v="4.1522219311981093E-2"/>
    <n v="0"/>
    <n v="0.05"/>
    <s v="REMOTA"/>
    <x v="1"/>
    <n v="0"/>
  </r>
  <r>
    <n v="1416"/>
    <d v="2019-08-16T00:00:00"/>
    <d v="2019-07-08T00:00:00"/>
    <s v="JUZGADO 06 ADMINISTRATIVO ORAL DE MEDELLIN"/>
    <s v="05001333300620190027900"/>
    <s v="2019"/>
    <x v="0"/>
    <s v="GERMAN BUSTAMANTE SANCHEZ"/>
    <s v="JUAN ALBERTO MORA GONZALEZ"/>
    <n v="246392"/>
    <x v="3"/>
    <s v="IMPUESTOS"/>
    <s v="MEDIO   "/>
    <s v="MEDIO   "/>
    <s v="MEDIO   "/>
    <s v="MEDIO   "/>
    <n v="0.5"/>
    <x v="2"/>
    <n v="86182000"/>
    <n v="0.5"/>
    <x v="5"/>
    <m/>
    <s v="NO"/>
    <s v="NO"/>
    <n v="5"/>
    <s v="ELKIN DARIO GARCÍA GÓMEZ"/>
    <n v="41842"/>
    <d v="2018-03-28T00:00:00"/>
    <n v="52875"/>
    <s v="HACIENDA"/>
    <s v="IMPUESTO VEHICULOS."/>
    <d v="2020-07-31T00:00:00"/>
    <s v="2019-08"/>
    <s v="5"/>
    <s v="2020-06"/>
    <n v="1.0188294671454916"/>
    <n v="87804761.137532756"/>
    <n v="43902380.568766378"/>
    <d v="2024-08-14T00:00:00"/>
    <n v="4.0410958904109586"/>
    <n v="4.1522219311981093E-2"/>
    <n v="42913435.268854573"/>
    <n v="0.5"/>
    <s v="MEDIA"/>
    <x v="2"/>
    <n v="42913435.268854573"/>
  </r>
  <r>
    <n v="1417"/>
    <d v="2019-08-27T00:00:00"/>
    <d v="2019-05-10T00:00:00"/>
    <s v="JUZGADO 33 ADMINISTRATIVO ORAL DE MEDELLIN"/>
    <s v="05001333303320190019200"/>
    <s v="2019"/>
    <x v="0"/>
    <s v="RUBEN DARIO LASSO MONSALVE"/>
    <s v="EDWIN OSORIO RODRIGUEZ"/>
    <n v="97472"/>
    <x v="0"/>
    <s v="OTRAS"/>
    <s v="MEDIO   "/>
    <s v="MEDIO   "/>
    <s v="MEDIO   "/>
    <s v="MEDIO   "/>
    <n v="0.5"/>
    <x v="2"/>
    <n v="3412027"/>
    <n v="0.9"/>
    <x v="10"/>
    <m/>
    <s v="SI"/>
    <s v="NO"/>
    <n v="5"/>
    <s v="ELKIN DARIO GARCÍA GÓMEZ"/>
    <n v="41842"/>
    <d v="2018-03-28T00:00:00"/>
    <n v="52875"/>
    <s v="GESTION HUMANA Y DLLO ORGANIZACIONAL"/>
    <s v="REINTEGRO- CALIFICACION PERIODO DE PRUEBA"/>
    <d v="2020-07-31T00:00:00"/>
    <s v="2019-08"/>
    <s v="5"/>
    <s v="2020-06"/>
    <n v="1.0188294671454916"/>
    <n v="3476273.6502960301"/>
    <n v="3128646.2852664273"/>
    <d v="2024-08-25T00:00:00"/>
    <n v="4.0712328767123287"/>
    <n v="4.1522219311981093E-2"/>
    <n v="3057650.805146262"/>
    <n v="0.5"/>
    <s v="MEDIA"/>
    <x v="2"/>
    <n v="3057650.805146262"/>
  </r>
  <r>
    <n v="1418"/>
    <d v="2018-08-27T00:00:00"/>
    <d v="2018-07-27T00:00:00"/>
    <s v="JUZGADO 13 LABORAL DEL CIRCUITO DE MEDELLIN"/>
    <s v="05001310501320180045900"/>
    <s v="2019"/>
    <x v="1"/>
    <s v="ANA TERESA LOPEZ BEDOYA"/>
    <s v="LUZ MARLENY GIRALDO VELEZ"/>
    <n v="114333"/>
    <x v="2"/>
    <s v="PENSIÓN DE SOBREVIVIENTES"/>
    <s v="MEDIO   "/>
    <s v="MEDIO   "/>
    <s v="ALTO"/>
    <s v="ALTO"/>
    <n v="0.72499999999999998"/>
    <x v="0"/>
    <n v="28126172"/>
    <n v="0.7"/>
    <x v="10"/>
    <m/>
    <s v="NO"/>
    <s v="NO"/>
    <n v="5"/>
    <s v="ELKIN DARIO GARCÍA GÓMEZ"/>
    <n v="41842"/>
    <d v="2018-03-28T00:00:00"/>
    <n v="52875"/>
    <s v="GESTION HUMANA Y DLLO ORGANIZACIONAL"/>
    <s v="PENSION SOBREVIVIENTE.REMITIDO AL JUZGADO 1°LABORAL PARA ACUMULAR CON EL 01201800286"/>
    <d v="2020-07-31T00:00:00"/>
    <s v="2018-08"/>
    <s v="5"/>
    <s v="2020-06"/>
    <n v="0.7378298404971021"/>
    <n v="20752329.000554059"/>
    <n v="14526630.300387841"/>
    <d v="2023-08-26T00:00:00"/>
    <n v="3.0712328767123287"/>
    <n v="4.1522219311981093E-2"/>
    <n v="14277259.221746404"/>
    <n v="0.72499999999999998"/>
    <s v="ALTA"/>
    <x v="0"/>
    <n v="14277259.221746404"/>
  </r>
  <r>
    <n v="1419"/>
    <d v="2020-02-20T00:00:00"/>
    <d v="2020-02-20T00:00:00"/>
    <s v="JUZGADO 06 ADMINISTRATIVO ORAL DE MEDELLIN"/>
    <s v="05001333302620200005100"/>
    <s v="2020"/>
    <x v="0"/>
    <s v="JOSE WILMAR RIVERA ARANGO"/>
    <s v="CARLOS ALBERTO BALLESTEROS BARON"/>
    <n v="33513"/>
    <x v="0"/>
    <s v="OTRAS"/>
    <s v="BAJO"/>
    <s v="MEDIO   "/>
    <s v="MEDIO   "/>
    <s v="MEDIO   "/>
    <n v="0.41"/>
    <x v="2"/>
    <n v="32987879"/>
    <n v="0.5"/>
    <x v="10"/>
    <m/>
    <s v="NO"/>
    <s v="NO"/>
    <n v="3"/>
    <s v="ELKIN DARIO GARCÍA GÓMEZ"/>
    <n v="41842"/>
    <d v="2018-03-29T00:00:00"/>
    <n v="52875"/>
    <s v="GESTION HUMANA Y DLLO ORGANIZACIONAL"/>
    <s v="REINTEGRO CONVOCATORIA 429 DE 2016."/>
    <d v="2020-07-31T00:00:00"/>
    <s v="2020-02"/>
    <s v="3"/>
    <s v="2020-06"/>
    <n v="1.0002858776443682"/>
    <n v="32997309.497141223"/>
    <n v="16498654.748570612"/>
    <d v="2023-02-19T00:00:00"/>
    <n v="2.5561643835616437"/>
    <n v="4.1522219311981093E-2"/>
    <n v="16262588.074415145"/>
    <n v="0.41"/>
    <s v="MEDIA"/>
    <x v="2"/>
    <n v="16262588.074415145"/>
  </r>
  <r>
    <n v="1420"/>
    <d v="2019-11-26T00:00:00"/>
    <d v="2019-11-26T00:00:00"/>
    <s v="JUZGADO 16 ADMINISTRATIVO ORAL DE MEDELLIN"/>
    <s v="05001333301620190046800"/>
    <s v="2019"/>
    <x v="0"/>
    <s v="JESUS MARIA CARDONA CIFUENTES Y OTRA"/>
    <s v="JOHN ARTURO CARDENAS M."/>
    <n v="79651"/>
    <x v="1"/>
    <s v="FALLA EN EL SERVICIO OTRAS CAUSAS"/>
    <s v="ALTO"/>
    <s v="ALTO"/>
    <s v="MEDIO   "/>
    <s v="MEDIO   "/>
    <n v="0.77500000000000013"/>
    <x v="0"/>
    <n v="370000000"/>
    <n v="0.5"/>
    <x v="5"/>
    <m/>
    <s v="NO"/>
    <s v="NO"/>
    <n v="3"/>
    <s v="ELKIN DARIO GARCÍA GÓMEZ"/>
    <n v="41842"/>
    <d v="2019-03-29T00:00:00"/>
    <n v="52875"/>
    <s v="INFRAESTRUCTURA"/>
    <s v="REPARACION DIRECTA POR  CONSTRUCCION DOBLE CALZADA TRAMO YARUMITO-PRADERA "/>
    <d v="2020-07-31T00:00:00"/>
    <s v="2019-11"/>
    <s v="3"/>
    <s v="2020-06"/>
    <n v="1.0138110875024144"/>
    <n v="375110102.37589335"/>
    <n v="187555051.18794668"/>
    <d v="2022-11-25T00:00:00"/>
    <n v="2.3205479452054796"/>
    <n v="4.1522219311981093E-2"/>
    <n v="185117215.24576676"/>
    <n v="0.77500000000000013"/>
    <s v="ALTA"/>
    <x v="0"/>
    <n v="185117215.24576676"/>
  </r>
  <r>
    <n v="1421"/>
    <d v="2003-03-07T00:00:00"/>
    <d v="2002-12-12T00:00:00"/>
    <s v="CONCEJO DE ESTADO SECCIÓN PRIMERA"/>
    <s v="05001233100020020492201"/>
    <s v="2019"/>
    <x v="0"/>
    <s v="LUIS ALBERTO CASTAÑEDA HERNÁNDEZ - JORGE WILLIAM TORO MEJÍA"/>
    <s v="LUIS ALBERTO CASTAÑEDA HERNADEZ"/>
    <n v="89889"/>
    <x v="3"/>
    <s v="OTRAS"/>
    <s v="BAJO"/>
    <s v="BAJO"/>
    <s v="BAJO"/>
    <s v="BAJO"/>
    <n v="0.05"/>
    <x v="1"/>
    <n v="320000000"/>
    <n v="0"/>
    <x v="2"/>
    <n v="0"/>
    <s v="NO"/>
    <s v="NO"/>
    <s v="20 AÑOS"/>
    <s v="FRANCISCO JAVIER BAENA GOMEZ"/>
    <s v="Decreto 3316"/>
    <s v="16 de Diciembre del año 2011"/>
    <n v="168127"/>
    <s v="GENERAL"/>
    <s v="Anotación: EL 22 DE SEPTIEMBRE DE 2016, EL PROCESO INGRESO AL DESPACHO PARA ELABORAR PROYECTO DE SENTENCIA EL 7 DE MAYO DE 2012 Y EN LA ACTUALIDAD ESTÁN PARA DECISIÓN LOS PROCESOS QUE INGRESARON PARA TAL FIN EN EL AÑO 2009."/>
    <d v="2020-07-31T00:00:00"/>
    <s v="2003-03"/>
    <s v="20"/>
    <s v="2020-06"/>
    <n v="1.422350920191398"/>
    <n v="455152294.46124732"/>
    <n v="0"/>
    <d v="2023-03-02T00:00:00"/>
    <n v="2.5863013698630137"/>
    <n v="4.1522219311981093E-2"/>
    <n v="0"/>
    <n v="0.05"/>
    <s v="REMOTA"/>
    <x v="1"/>
    <n v="0"/>
  </r>
  <r>
    <n v="1422"/>
    <d v="2003-09-22T00:00:00"/>
    <d v="2003-06-20T00:00:00"/>
    <s v="TRIBUNAL ADMINISTRATIVO DE ANTIOQUIA"/>
    <s v="05001233100020030197000"/>
    <s v="2019"/>
    <x v="0"/>
    <s v="AV VILLAS S.A."/>
    <s v="LUIS FERNANDO ALVAREZ JARAMILLO"/>
    <n v="16424"/>
    <x v="3"/>
    <s v="FALLO DE RESPONSABILIDAD FISCAL"/>
    <s v="BAJO"/>
    <s v="BAJO"/>
    <s v="BAJO"/>
    <s v="BAJO"/>
    <n v="0.05"/>
    <x v="1"/>
    <n v="58000000"/>
    <n v="0"/>
    <x v="4"/>
    <n v="0"/>
    <s v="NO"/>
    <s v="NO"/>
    <s v="20 AÑOS"/>
    <s v="FRANCISCO JAVIER BAENA GOMEZ"/>
    <s v="Decreto 3316"/>
    <s v="16 de Diciembre del año 2011"/>
    <n v="168127"/>
    <s v="CONTRALORIA DEPARTAMENTAL"/>
    <s v="Sentencia del 09 de Agosto del año 2018, Revoco Sentencia del 19 de Abril del año 2013 por medio de la cual se declaró Inhibido para fallar. Se devuelve el expediente al Tribunal de Origen para lo de su competencia, Tribunal Fallo, Condena al Pago de Poliza (Bodegaje); Se Apela Sentencia"/>
    <d v="2020-07-31T00:00:00"/>
    <s v="2003-09"/>
    <s v="20"/>
    <s v="2020-06"/>
    <n v="1.3947422244117518"/>
    <n v="80895049.015881598"/>
    <n v="0"/>
    <d v="2023-09-17T00:00:00"/>
    <n v="3.1315068493150684"/>
    <n v="4.1522219311981093E-2"/>
    <n v="0"/>
    <n v="0.05"/>
    <s v="REMOTA"/>
    <x v="1"/>
    <n v="0"/>
  </r>
  <r>
    <n v="1423"/>
    <d v="2009-05-21T00:00:00"/>
    <d v="2009-05-21T00:00:00"/>
    <s v="TRIBUNAL ADMINISTRATIVO DE SANTADER"/>
    <s v="68001333100720080021701"/>
    <s v="2019"/>
    <x v="2"/>
    <s v="JOSÉ DAVID RUDMAN GUTIERREZ Y CARLOS JAVIER GUERRERO GUTIERREZ"/>
    <s v="RAFAEL MERIÑO MEJIA"/>
    <n v="75854"/>
    <x v="7"/>
    <s v="FALLA EN EL SERVICIO OTRAS CAUSAS"/>
    <s v="ALTO"/>
    <s v="ALTO"/>
    <s v="ALTO"/>
    <s v="BAJO"/>
    <n v="0.66749999999999998"/>
    <x v="0"/>
    <n v="182843711"/>
    <n v="0"/>
    <x v="14"/>
    <n v="182843711"/>
    <s v="NO"/>
    <s v="NO"/>
    <s v="14 AÑOS"/>
    <s v="FRANCISCO JAVIER BAENA GOMEZ"/>
    <s v="Decreto 3316"/>
    <s v="16 de Diciembre del año 2011"/>
    <n v="168127"/>
    <s v="INFRAESTRUCTURA"/>
    <s v="Se esta pendiende de Cumplir con Fallo. Ya se Instalaron las las Luminarias en el Puente, ya se hizo Inspección Judicial, Ya se pago por parte del Departamento de Antiioquia de lo que le corresponde, pendiente de Fallo Definitivo."/>
    <d v="2020-07-31T00:00:00"/>
    <s v="2009-05"/>
    <s v="14"/>
    <s v="2020-06"/>
    <n v="1.0263090918578315"/>
    <n v="187654162.9883258"/>
    <n v="0"/>
    <d v="2023-05-18T00:00:00"/>
    <n v="2.7972602739726029"/>
    <n v="4.1522219311981093E-2"/>
    <n v="0"/>
    <n v="0.66749999999999998"/>
    <s v="ALTA"/>
    <x v="0"/>
    <n v="182843711"/>
  </r>
  <r>
    <n v="1424"/>
    <d v="2008-10-16T00:00:00"/>
    <d v="2008-07-21T00:00:00"/>
    <s v="Tribunal Superior de Medellín Sala laboral de Descongestión"/>
    <s v="05001310501420080072601"/>
    <s v="2019"/>
    <x v="1"/>
    <s v="EDGAR GALLO VÉLEZ, JONAS RUTILIO ZAPATA MARIN, MARCO TULIO ARBOLEDA."/>
    <s v="LEÓN OVIDIO MEDINA PÉREZ "/>
    <n v="22067"/>
    <x v="2"/>
    <s v="RELIQUIDACIÓN DE LA PENSIÓN"/>
    <s v="BAJO"/>
    <s v="BAJO"/>
    <s v="BAJO"/>
    <s v="BAJO"/>
    <n v="0.05"/>
    <x v="1"/>
    <n v="10000000"/>
    <n v="0"/>
    <x v="12"/>
    <n v="0"/>
    <s v="NO"/>
    <s v="NO"/>
    <s v="14 AÑOS"/>
    <s v="FRANCISCO JAVIER BAENA GOMEZ"/>
    <s v="Decreto 3316"/>
    <s v="16 de Diciembre del año 2011"/>
    <n v="168127"/>
    <s v="INFRAESTRUCTURA"/>
    <s v="NOV 16/2012. CONFIRMA SENTENCIA DE PRIMERA ABSUELVE, En Corte Suprema de Justicia Casación; No Casa; Tutela No Procede"/>
    <d v="2020-07-31T00:00:00"/>
    <s v="2008-10"/>
    <s v="14"/>
    <s v="2020-06"/>
    <n v="1.0572843872606388"/>
    <n v="10572843.872606387"/>
    <n v="0"/>
    <d v="2022-10-13T00:00:00"/>
    <n v="2.2027397260273971"/>
    <n v="4.1522219311981093E-2"/>
    <n v="0"/>
    <n v="0.05"/>
    <s v="REMOTA"/>
    <x v="1"/>
    <n v="0"/>
  </r>
  <r>
    <n v="1425"/>
    <d v="2009-07-21T00:00:00"/>
    <d v="2009-06-01T00:00:00"/>
    <s v="CORTE SUPREMA DE JUSTICIA "/>
    <s v="05001310501620090049501"/>
    <s v="2019"/>
    <x v="1"/>
    <s v="GLORIA LUCÍA ROBLEDO GONZALEZ"/>
    <s v="DRA GLORIA C GALLEGO"/>
    <n v="15809"/>
    <x v="2"/>
    <s v="RECONOCIMIENTO Y PAGO DE OTRAS PRESTACIONES SALARIALES, SOLCIALES Y SALARIOS"/>
    <s v="BAJO"/>
    <s v="BAJO"/>
    <s v="BAJO"/>
    <s v="BAJO"/>
    <n v="0.05"/>
    <x v="1"/>
    <n v="7000000"/>
    <n v="0"/>
    <x v="12"/>
    <n v="0"/>
    <s v="NO"/>
    <s v="NO"/>
    <s v="13 AÑOS"/>
    <s v="FRANCISCO JAVIER BAENA GOMEZ"/>
    <s v="Decreto 3316"/>
    <s v="16 de Diciembre del año 2011"/>
    <n v="168127"/>
    <s v="AGRICULTURA Y DLLO RURAL"/>
    <s v="AL DESPACHO PARA SENTENCIA En Corte Casación"/>
    <d v="2020-07-31T00:00:00"/>
    <s v="2009-07"/>
    <s v="13"/>
    <s v="2020-06"/>
    <n v="1.0272839251096806"/>
    <n v="7190987.4757677643"/>
    <n v="0"/>
    <d v="2022-07-18T00:00:00"/>
    <n v="1.9643835616438357"/>
    <n v="4.1522219311981093E-2"/>
    <n v="0"/>
    <n v="0.05"/>
    <s v="REMOTA"/>
    <x v="1"/>
    <n v="0"/>
  </r>
  <r>
    <n v="1426"/>
    <d v="2010-08-20T00:00:00"/>
    <d v="2010-06-03T00:00:00"/>
    <s v="CORTE SUPREMA DE JUSTICIA "/>
    <s v="05001310501020100047901"/>
    <s v="2019"/>
    <x v="1"/>
    <s v="ADALBERTO ESPITIA VERTEL, JUAN FRANCISCO GALLEGO, ADALBERTO MENA FERNANDEZ, DARIO ALPIDIO CARVAJAL YEPES, SERGIO HERNAN YAÑEZ CARRASQUIEL, EDILMA DEL SOCORRO PATIÑO LONDOÑO, LUZ DARY ROMERO RESTREPO, ARTURO VASQUEZ GALEANO, MARIO DE JESUS ZAPATA GARCIA, JONAS RUTILIO ZAPATA MARIN, LUIS ALBERTO PIEDRAHITA URAN."/>
    <s v="DRA GLORIA C GALLEGO"/>
    <n v="15803"/>
    <x v="2"/>
    <s v="FUERO SINDICAL"/>
    <s v="BAJO"/>
    <s v="BAJO"/>
    <s v="BAJO"/>
    <s v="BAJO"/>
    <n v="0.05"/>
    <x v="1"/>
    <n v="20000000"/>
    <n v="0"/>
    <x v="12"/>
    <n v="0"/>
    <s v="NO"/>
    <s v="NO"/>
    <s v="12 AÑOS"/>
    <s v="FRANCISCO JAVIER BAENA GOMEZ"/>
    <s v="Decreto 3316"/>
    <s v="16 de Diciembre del año 2011"/>
    <n v="168127"/>
    <s v="INFRAESTRUCTURA"/>
    <s v="Fallo del 02/10/2019, No casa, sin costas."/>
    <d v="2020-07-31T00:00:00"/>
    <s v="2010-08"/>
    <s v="12"/>
    <s v="2020-06"/>
    <n v="1.0036328027203736"/>
    <n v="20072656.05440747"/>
    <n v="0"/>
    <d v="2022-08-17T00:00:00"/>
    <n v="2.0465753424657533"/>
    <n v="4.1522219311981093E-2"/>
    <n v="0"/>
    <n v="0.05"/>
    <s v="REMOTA"/>
    <x v="1"/>
    <n v="0"/>
  </r>
  <r>
    <n v="1427"/>
    <d v="2013-02-06T00:00:00"/>
    <d v="2013-02-06T00:00:00"/>
    <s v="JUZGADO 02 ADMINISTRATIVO ORAL DE MEDELLÍN"/>
    <s v="05001233300020120038200"/>
    <s v="2019"/>
    <x v="0"/>
    <s v="EDGAR FRANCISCO IMBETT RICARDO"/>
    <s v="JUAN CARLOS ARABIA CAMPO"/>
    <n v="199990"/>
    <x v="1"/>
    <s v="FALLA EN EL SERVICIO OTRAS CAUSAS"/>
    <s v="BAJO"/>
    <s v="BAJO"/>
    <s v="BAJO"/>
    <s v="BAJO"/>
    <n v="0.05"/>
    <x v="1"/>
    <n v="2697549616"/>
    <n v="0"/>
    <x v="6"/>
    <n v="0"/>
    <s v="NO"/>
    <s v="NO"/>
    <s v="10 AÑOS"/>
    <s v="FRANCISCO JAVIER BAENA GOMEZ"/>
    <s v="Decreto 3316"/>
    <s v="16 de Diciembre del año 2011"/>
    <n v="168127"/>
    <s v="INFRAESTRUCTURA"/>
    <s v="LA MOJANA, 26/08/2013, ANOTACIÓN: SE ORDENA LA ACUMULACIÓN A LA SALA SEGUNDA DE ORALIDAD DE ESTE TRIBUNAL, SE ACUMULÓ AL RADICADO 2012-00150-00 DEL DESPACHO DE LA DRA. BEJM. WMP"/>
    <d v="2020-07-31T00:00:00"/>
    <s v="2013-02"/>
    <s v="10"/>
    <s v="2020-06"/>
    <n v="0.93184862868713714"/>
    <n v="2513707910.4851131"/>
    <n v="0"/>
    <d v="2023-02-04T00:00:00"/>
    <n v="2.515068493150685"/>
    <n v="4.1522219311981093E-2"/>
    <n v="0"/>
    <n v="0.05"/>
    <s v="REMOTA"/>
    <x v="1"/>
    <n v="0"/>
  </r>
  <r>
    <n v="1428"/>
    <d v="2013-02-28T00:00:00"/>
    <d v="2013-02-28T00:00:00"/>
    <s v="JUZGADO 27 ADMINISTRATIVO ORAL DE MEDELLÍN"/>
    <s v="05001333302720120044300"/>
    <s v="2019"/>
    <x v="0"/>
    <s v="LUZ MARY OROZCO GONZALEZ Y OTROS"/>
    <s v="JAVIER VILLEGAS POSADA"/>
    <n v="20944"/>
    <x v="1"/>
    <s v="FALLA EN EL SERVICIO OTRAS CAUSAS"/>
    <s v="BAJO"/>
    <s v="BAJO"/>
    <s v="BAJO"/>
    <s v="BAJO"/>
    <n v="0.05"/>
    <x v="1"/>
    <n v="15573326"/>
    <n v="0"/>
    <x v="1"/>
    <n v="0"/>
    <s v="NO"/>
    <s v="NO"/>
    <s v="10 AÑOS"/>
    <s v="FRANCISCO JAVIER BAENA GOMEZ"/>
    <s v="Decreto 3316"/>
    <s v="16 de Diciembre del año 2011"/>
    <n v="168127"/>
    <s v="DAPARD"/>
    <s v="Sentencia del 10 de Septiembre del año 2018; Para el Departamento de Antioquia falta de Legitimación en la causa por Pasiva. Esta en Apelación"/>
    <d v="2020-07-31T00:00:00"/>
    <s v="2013-02"/>
    <s v="10"/>
    <s v="2020-06"/>
    <n v="0.93184862868713714"/>
    <n v="14511982.477197738"/>
    <n v="0"/>
    <d v="2023-02-26T00:00:00"/>
    <n v="2.5753424657534247"/>
    <n v="4.1522219311981093E-2"/>
    <n v="0"/>
    <n v="0.05"/>
    <s v="REMOTA"/>
    <x v="1"/>
    <n v="0"/>
  </r>
  <r>
    <n v="1429"/>
    <d v="2002-11-05T00:00:00"/>
    <d v="2002-07-17T00:00:00"/>
    <s v="CONCEJO DE ESTADO SECCIÓN SEGUNDA"/>
    <s v="05001233100020010012302"/>
    <s v="2019"/>
    <x v="0"/>
    <s v="CARMENZA MARIA LOPEZ ALZATE, CARLOS ANDRES GOMEZ LOPEZ, ADRIANA MARCELA GOMEZ LOPEZ, CATALINA GOMEZ LOPEZ (representada legalmente por su madre CARMENZA MARIA LOPEZ ALZATE), ADAN ANTONIO GOMEZ GOMEZ, CARMELINA VALENCIA MONSALVE, MARIA CONSUELO GOMEZ VALENCIA, GLADYS DEL SOCORRO GOMEZ VALENCIA, HECTOR EMILIO GOMEZ VALENCIA, LUZ ELENA GOMEZ VALENCIA, GONZALO HERNAN GOMEZ VALENCIA, LIBIA ESTELLA GOMEZ VALENCIA, OLGA ROCIO GOMEZ VALENCIA, ADRIANA MARÍA GOMEZ VALENCIA, DORA PATRICIA GOMEZ VALENCIA, OSCAR ALVEIRO GOMEZ VALENCIA, ADAN ENRIQUE GOMEZ VALENCIA."/>
    <s v="JOSE VICENTE BLANCO RESTREPO"/>
    <n v="44445"/>
    <x v="1"/>
    <s v="FALLA EN EL SERVICIO OTRAS CAUSAS"/>
    <s v="BAJO"/>
    <s v="BAJO"/>
    <s v="BAJO"/>
    <s v="BAJO"/>
    <n v="0.05"/>
    <x v="1"/>
    <n v="918000000"/>
    <n v="0"/>
    <x v="1"/>
    <n v="0"/>
    <s v="NO"/>
    <s v="NO"/>
    <s v="21 AÑOS"/>
    <s v="FRANCISCO JAVIER BAENA GOMEZ"/>
    <s v="Decreto 3316"/>
    <s v="16 de Diciembre del año 2011"/>
    <n v="168127"/>
    <s v="INFRAESTRUCTURA"/>
    <s v="AL DESPACHO PARA FALLO"/>
    <d v="2020-07-31T00:00:00"/>
    <s v="2002-11"/>
    <s v="21"/>
    <s v="2020-06"/>
    <n v="1.474195822106289"/>
    <n v="1353311764.6935732"/>
    <n v="0"/>
    <d v="2023-10-31T00:00:00"/>
    <n v="3.2520547945205478"/>
    <n v="4.1522219311981093E-2"/>
    <n v="0"/>
    <n v="0.05"/>
    <s v="REMOTA"/>
    <x v="1"/>
    <n v="0"/>
  </r>
  <r>
    <n v="1430"/>
    <d v="2002-08-06T00:00:00"/>
    <d v="2002-07-16T00:00:00"/>
    <s v="CONSEJO DE ESTADO"/>
    <s v="05001233100020010111801"/>
    <s v="2019"/>
    <x v="0"/>
    <s v="ASESORÍAS E INTERVENTORÍAS LIMITADA"/>
    <s v="DANIEL MAURICIO PATIÑO"/>
    <n v="71378"/>
    <x v="6"/>
    <s v="LIQUIDACIÓN"/>
    <s v="BAJO"/>
    <s v="BAJO"/>
    <s v="BAJO"/>
    <s v="BAJO"/>
    <n v="0.05"/>
    <x v="1"/>
    <n v="248507511"/>
    <n v="0"/>
    <x v="1"/>
    <n v="0"/>
    <s v="NO"/>
    <s v="NO"/>
    <s v="21 AÑOS"/>
    <s v="FRANCISCO JAVIER BAENA GOMEZ"/>
    <s v="Decreto 3316"/>
    <s v="16 de Diciembre del año 2011"/>
    <n v="168127"/>
    <s v="INFRAESTRUCTURA"/>
    <s v="AL DESPACHO PARA FALLO"/>
    <d v="2020-07-31T00:00:00"/>
    <s v="2002-08"/>
    <s v="21"/>
    <s v="2020-06"/>
    <n v="1.4993569562685269"/>
    <n v="372601465.30282748"/>
    <n v="0"/>
    <d v="2023-08-01T00:00:00"/>
    <n v="3.0027397260273974"/>
    <n v="4.1522219311981093E-2"/>
    <n v="0"/>
    <n v="0.05"/>
    <s v="REMOTA"/>
    <x v="1"/>
    <n v="0"/>
  </r>
  <r>
    <n v="1431"/>
    <d v="2013-04-08T00:00:00"/>
    <d v="2013-04-08T00:00:00"/>
    <s v="JUZGADO 07 ADMINISTRATIVO ORAL DE MEDELLÍN"/>
    <s v="05001333300720130014601"/>
    <s v="2019"/>
    <x v="0"/>
    <s v="QUIMIFER S.A.S"/>
    <s v="JUAN JOSE GOMEZ ARANGO"/>
    <n v="201108"/>
    <x v="1"/>
    <s v="FALLA EN EL SERVICIO OTRAS CAUSAS"/>
    <s v="BAJO"/>
    <s v="BAJO"/>
    <s v="BAJO"/>
    <s v="BAJO"/>
    <n v="0.05"/>
    <x v="1"/>
    <n v="4426782"/>
    <n v="0"/>
    <x v="1"/>
    <n v="0"/>
    <s v="NO"/>
    <s v="NO"/>
    <s v="9 AÑOS"/>
    <s v="FRANCISCO JAVIER BAENA GOMEZ"/>
    <s v="Decreto 3316"/>
    <s v="16 de Diciembre del año 2011"/>
    <n v="168127"/>
    <s v="DAPARD"/>
    <s v="Sentencia del 12 de Diciembre del año 2017, Favorable para el Demantamento de Antioquia, se encuentra en tramite de segunda Instancia (Apelación)"/>
    <d v="2020-07-31T00:00:00"/>
    <s v="2013-04"/>
    <s v="9"/>
    <s v="2020-06"/>
    <n v="0.92758915786922391"/>
    <n v="4106234.9874506388"/>
    <n v="0"/>
    <d v="2022-04-06T00:00:00"/>
    <n v="1.6821917808219178"/>
    <n v="4.1522219311981093E-2"/>
    <n v="0"/>
    <n v="0.05"/>
    <s v="REMOTA"/>
    <x v="1"/>
    <n v="0"/>
  </r>
  <r>
    <n v="1432"/>
    <d v="2013-11-27T00:00:00"/>
    <d v="2013-11-27T00:00:00"/>
    <s v="TRIBUNAL ADMINISTRATIVO DE ANTIOQUIA"/>
    <s v="05001333302320130112001"/>
    <s v="2019"/>
    <x v="0"/>
    <s v="DORA EXCENED ARANGO, EDISON ARIAS GOMEZ"/>
    <s v="JAIME ARTURO ROLDÁN ALZATE"/>
    <n v="101142"/>
    <x v="1"/>
    <s v="ACCIDENTE DE TRANSITO"/>
    <s v="ALTO"/>
    <s v="BAJO"/>
    <s v="ALTO"/>
    <s v="ALTO"/>
    <n v="0.66749999999999998"/>
    <x v="0"/>
    <n v="3780454803"/>
    <n v="0.14000000000000001"/>
    <x v="9"/>
    <n v="532799776"/>
    <s v="NO"/>
    <s v="NO"/>
    <s v="9 AÑOS"/>
    <s v="FRANCISCO JAVIER BAENA GOMEZ"/>
    <s v="Decreto 3316"/>
    <s v="16 de Diciembre del año 2011"/>
    <n v="168127"/>
    <s v="INFRAESTRUCTURA"/>
    <s v="Sentencia de Primera Instancia condenatoria, Sentencia del   26 de Noviembre del año 2018 de Segunda Instancia a favor del Departamento de Antioquia, 14 de Marzo de 2019, se liquida Costas. Pendiente Archivo Definitivo"/>
    <d v="2020-07-31T00:00:00"/>
    <s v="2013-11"/>
    <s v="9"/>
    <s v="2020-06"/>
    <n v="0.92335772840874586"/>
    <n v="3490712159.2500129"/>
    <n v="488699702.29500186"/>
    <d v="2022-11-25T00:00:00"/>
    <n v="2.3205479452054796"/>
    <n v="4.1522219311981093E-2"/>
    <n v="482347595.58477777"/>
    <n v="0.66749999999999998"/>
    <s v="ALTA"/>
    <x v="0"/>
    <n v="532799776"/>
  </r>
  <r>
    <n v="1433"/>
    <d v="2014-03-21T00:00:00"/>
    <d v="2014-03-21T00:00:00"/>
    <s v="JUZGADO 09 ADMINISTRATIVO ORAL DE MEDELLÍN"/>
    <s v="05001333300920140022800"/>
    <s v="2019"/>
    <x v="0"/>
    <s v="LUIS ADOLFO PANIAGUA PANIAGUA"/>
    <s v="JORGE LUIS VIVEROS ABISAMBRA"/>
    <n v="22592"/>
    <x v="1"/>
    <s v="FALLA EN EL SERVICIO OTRAS CAUSAS"/>
    <s v="BAJO"/>
    <s v="BAJO"/>
    <s v="BAJO"/>
    <s v="BAJO"/>
    <n v="0.05"/>
    <x v="1"/>
    <n v="779742112"/>
    <n v="0"/>
    <x v="3"/>
    <n v="0"/>
    <s v="NO"/>
    <s v="NO"/>
    <s v="8 AÑOS"/>
    <s v="FRANCISCO JAVIER BAENA GOMEZ"/>
    <s v="Decreto 3316"/>
    <s v="16 de Diciembre del año 2011"/>
    <n v="168127"/>
    <s v="GOBIERNO"/>
    <s v="Sentencia de Primera Instancia, FLCPP para el Departamento de Antioquia."/>
    <d v="2020-07-31T00:00:00"/>
    <s v="2014-03"/>
    <s v="8"/>
    <s v="2020-06"/>
    <n v="0.90715368066565749"/>
    <n v="707345926.87081337"/>
    <n v="0"/>
    <d v="2022-03-19T00:00:00"/>
    <n v="1.6328767123287671"/>
    <n v="4.1522219311981093E-2"/>
    <n v="0"/>
    <n v="0.05"/>
    <s v="REMOTA"/>
    <x v="1"/>
    <n v="0"/>
  </r>
  <r>
    <n v="1434"/>
    <d v="2013-11-25T00:00:00"/>
    <d v="2009-12-16T00:00:00"/>
    <s v="JUZGADO 2 LAB DEL CIRCUITO DE MEDELLIN"/>
    <s v="05001310500220090124500"/>
    <s v="2019"/>
    <x v="1"/>
    <s v="ACUEDUCTO Y ALCANTARILLADO DE BOGOTÁ"/>
    <s v="MARIA CLEMENCIA ARIZA CICERI"/>
    <n v="64544"/>
    <x v="2"/>
    <s v="RECONOCIMIENTO Y PAGO DE PENSIÓN"/>
    <s v="BAJO"/>
    <s v="BAJO"/>
    <s v="BAJO"/>
    <s v="BAJO"/>
    <n v="0.05"/>
    <x v="1"/>
    <n v="57000000"/>
    <n v="0"/>
    <x v="3"/>
    <n v="0"/>
    <s v="NO"/>
    <s v="NO"/>
    <s v="13 AÑOS"/>
    <s v="FRANCISCO JAVIER BAENA GOMEZ"/>
    <s v="Decreto 3316"/>
    <s v="16 de Diciembre del año 2011"/>
    <n v="168127"/>
    <s v="GESTION HUMANA Y DLLO ORGANIZACIONAL"/>
    <s v="SOLICITUD DE PRUEBAS"/>
    <d v="2020-07-31T00:00:00"/>
    <s v="2013-11"/>
    <s v="13"/>
    <s v="2020-06"/>
    <n v="0.92335772840874586"/>
    <n v="52631390.519298516"/>
    <n v="0"/>
    <d v="2026-11-22T00:00:00"/>
    <n v="6.3150684931506849"/>
    <n v="4.1522219311981093E-2"/>
    <n v="0"/>
    <n v="0.05"/>
    <s v="REMOTA"/>
    <x v="1"/>
    <n v="0"/>
  </r>
  <r>
    <n v="1435"/>
    <d v="2002-07-26T00:00:00"/>
    <d v="2002-07-22T00:00:00"/>
    <s v="CONSEJO DE ESTADO SECCION SEGUNDA"/>
    <s v="05001233100020020055501"/>
    <s v="2019"/>
    <x v="0"/>
    <s v="HUMBERTO DE JESUS VALENCIA CAÑAS"/>
    <s v="VICTOR ALEJANDRA RINCON RUIZ"/>
    <n v="75394"/>
    <x v="0"/>
    <s v="DECLARATORIA DE INSUBSISTENCIA"/>
    <s v="BAJO"/>
    <s v="BAJO"/>
    <s v="BAJO"/>
    <s v="BAJO"/>
    <n v="0.05"/>
    <x v="1"/>
    <n v="0"/>
    <n v="0"/>
    <x v="13"/>
    <n v="0"/>
    <s v="NO"/>
    <s v="NO"/>
    <s v="20 AÑOS"/>
    <s v="FRANCISCO JAVIER BAENA GOMEZ"/>
    <s v="Decreto 3316"/>
    <s v="16 de Diciembre del año 2011"/>
    <n v="168127"/>
    <s v="CONTRALORIA DEPARTAMENTAL"/>
    <s v=" FOLIO 165 DEL CUADERNO PRINCIPAL Y CUADERNOS 6 DEL PROCESO DE LA REFERENCIA, APORTADOS POR EL DOCTOR WILLIAM MORENO MORENO SECRETARIO DE LA SECCION SEGUNDA DE ESTA CORPORACIÓN COMO PRUEBA TRASLADADA Y EN CUMPLIMIENTO A LO ORDENADO POR AUTO DE VEINTISEIS (26) DE OCTUBRE DE 2017 "/>
    <d v="2020-07-31T00:00:00"/>
    <s v="2002-07"/>
    <s v="20"/>
    <s v="2020-06"/>
    <n v="1.5007720247516294"/>
    <n v="0"/>
    <n v="0"/>
    <d v="2022-07-21T00:00:00"/>
    <n v="1.9726027397260273"/>
    <n v="4.1522219311981093E-2"/>
    <n v="0"/>
    <n v="0.05"/>
    <s v="REMOTA"/>
    <x v="1"/>
    <n v="0"/>
  </r>
  <r>
    <n v="1436"/>
    <d v="2014-09-18T00:00:00"/>
    <d v="2014-09-18T00:00:00"/>
    <s v="JUZGADO 29 ADMINISTRATIVO ORAL DE MEDELLÍN"/>
    <s v="05001333302920140023800"/>
    <s v="2019"/>
    <x v="0"/>
    <s v="MAIRA ALEJANDRA MURIEL AGUIRRE, JUAN PABLO LÓPEZ MURIEL, PATRICIA DEL SOCORRO GÓMEZ CORREA, HUGO DE JESÚS LÓPEZ GIRALDO, JUAN CAMILO LÓPEZ GÓMEZ, LIBIA TRUJILLO OSORIO, MARIA GEORGINA CORREA DE GÓMEZ, "/>
    <s v="JORGE LUIS VIVEROS ABISAMBRA"/>
    <n v="22592"/>
    <x v="1"/>
    <s v="FALLA EN EL SERVICIO OTRAS CAUSAS"/>
    <s v="BAJO"/>
    <s v="BAJO"/>
    <s v="BAJO"/>
    <s v="BAJO"/>
    <n v="0.05"/>
    <x v="1"/>
    <n v="672587206"/>
    <n v="0"/>
    <x v="0"/>
    <n v="0"/>
    <s v="NO"/>
    <s v="NO"/>
    <s v="8 AÑOS"/>
    <s v="FRANCISCO JAVIER BAENA GOMEZ"/>
    <s v="Decreto 3316"/>
    <s v="16 de Diciembre del año 2011"/>
    <n v="168127"/>
    <s v="GOBIERNO"/>
    <s v="Sentencia del 30 de mayo de 2017, Niega Suplicas de la Demanda. Se encuenta en Apelación, pero no por el Departamento de Antioquia"/>
    <d v="2020-07-31T00:00:00"/>
    <s v="2014-09"/>
    <s v="8"/>
    <s v="2020-06"/>
    <n v="0.89344853772170874"/>
    <n v="600922055.69102967"/>
    <n v="0"/>
    <d v="2022-09-16T00:00:00"/>
    <n v="2.128767123287671"/>
    <n v="4.1522219311981093E-2"/>
    <n v="0"/>
    <n v="0.05"/>
    <s v="REMOTA"/>
    <x v="1"/>
    <n v="0"/>
  </r>
  <r>
    <n v="1437"/>
    <d v="2014-07-14T00:00:00"/>
    <d v="2014-07-14T00:00:00"/>
    <s v="JUZGADO 07 ADMINISTRATIVO ORAL DE MEDELLÍN"/>
    <s v="05001333300720140029400"/>
    <s v="2019"/>
    <x v="0"/>
    <s v="BEATRIZ ELENA MUÑOZ e IVAN GILBERTO OQUENDO PATIÑO"/>
    <s v="JORGE LUIS VIVEROS ABISAMBRA"/>
    <n v="22592"/>
    <x v="1"/>
    <s v="FALLA EN EL SERVICIO OTRAS CAUSAS"/>
    <s v="BAJO"/>
    <s v="BAJO"/>
    <s v="BAJO"/>
    <s v="BAJO"/>
    <n v="0.05"/>
    <x v="1"/>
    <n v="235800000"/>
    <n v="0"/>
    <x v="1"/>
    <n v="0"/>
    <s v="NO"/>
    <s v="NO"/>
    <s v="8 AÑOS"/>
    <s v="FRANCISCO JAVIER BAENA GOMEZ"/>
    <s v="Decreto 3316"/>
    <s v="16 de Diciembre del año 2011"/>
    <n v="168127"/>
    <s v="GOBIERNO"/>
    <s v="Sentencia de Primera del 16 de mayo de 2018, favorable, Niega Suplica de la Demanda. 08 de Junio de 2018 Liquida Costas."/>
    <d v="2020-07-31T00:00:00"/>
    <s v="2014-07"/>
    <s v="8"/>
    <s v="2020-06"/>
    <n v="0.89647995697306138"/>
    <n v="211389973.85424787"/>
    <n v="0"/>
    <d v="2022-07-12T00:00:00"/>
    <n v="1.9479452054794522"/>
    <n v="4.1522219311981093E-2"/>
    <n v="0"/>
    <n v="0.05"/>
    <s v="REMOTA"/>
    <x v="1"/>
    <n v="0"/>
  </r>
  <r>
    <n v="1438"/>
    <d v="2017-08-17T00:00:00"/>
    <d v="2017-08-17T00:00:00"/>
    <s v="Juzgado Segundo Administrativo Oral del Circuito de Turbo "/>
    <s v="05837333300220170034800"/>
    <s v="2019"/>
    <x v="0"/>
    <s v="ALBERTO ELIECER TENORIO"/>
    <s v="GACRIEL RAUL MANRIQUE BERRIO"/>
    <n v="115922"/>
    <x v="0"/>
    <s v="RELIQUIDACIÓN DE LA PENSIÓN"/>
    <s v="BAJO"/>
    <s v="BAJO"/>
    <s v="BAJO"/>
    <s v="BAJO"/>
    <n v="0.05"/>
    <x v="1"/>
    <n v="6212115"/>
    <n v="0"/>
    <x v="19"/>
    <n v="0"/>
    <s v="NO"/>
    <s v="NO"/>
    <s v="5 años"/>
    <s v="FRANCISCO JAVIER BAENA GOMEZ"/>
    <s v="Decreto 3317"/>
    <s v="16 de Diciembre del año 2011"/>
    <n v="168128"/>
    <s v="EDUCACION"/>
    <s v="Sentencia del 11 de Septiembre del año 2018, Favorable para el Departamento de Antioquia, Se Decreto la falta de Legitimación en la causa por Pasiva"/>
    <d v="2020-07-31T00:00:00"/>
    <s v="2017-08"/>
    <s v="5"/>
    <s v="2020-06"/>
    <n v="0.76068958550881771"/>
    <n v="4725491.184483109"/>
    <n v="0"/>
    <d v="2022-08-16T00:00:00"/>
    <n v="2.043835616438356"/>
    <n v="4.1522219311981093E-2"/>
    <n v="0"/>
    <n v="0.05"/>
    <s v="REMOTA"/>
    <x v="1"/>
    <n v="0"/>
  </r>
  <r>
    <n v="1439"/>
    <d v="2015-01-30T00:00:00"/>
    <d v="2015-02-18T00:00:00"/>
    <s v="Juzgado Civil Laboral del Circuito de Marinilla"/>
    <s v="05440311300120150002600"/>
    <s v="2019"/>
    <x v="1"/>
    <s v="SANDRA LILIANA MESA OLARTE"/>
    <s v="FRANCISCO JAVIER RAMIREZ GÓMEZ"/>
    <n v="244861"/>
    <x v="2"/>
    <s v="RECONOCIMIENTO Y PAGO DE OTRAS PRESTACIONES SALARIALES, SOLCIALES Y SALARIOS"/>
    <s v="ALTO"/>
    <s v="BAJO"/>
    <s v="ALTO"/>
    <s v="ALTO"/>
    <n v="0.66749999999999998"/>
    <x v="0"/>
    <n v="67808612"/>
    <n v="0.23"/>
    <x v="14"/>
    <n v="0"/>
    <s v="NO"/>
    <s v="NO"/>
    <s v="7 AÑOS"/>
    <s v="FRANCISCO JAVIER BAENA GOMEZ"/>
    <s v="Decreto 3316"/>
    <s v="16 de Diciembre del año 2011"/>
    <n v="168127"/>
    <s v="EDUCACION"/>
    <s v="Sentencia de Primera, Condena a La Brilladora la Esmeralda y en Solidaridad al Departamento de Antioquia, En Septiwembre 05 de 2019 Sentencia de Segunda Instancia Procesos acumulado con 20015-00026, 2015-00027, 2015-00028 y 2015-00029; Pendiente Pago de Sentencia"/>
    <d v="2020-07-31T00:00:00"/>
    <s v="2015-01"/>
    <s v="7"/>
    <s v="2020-06"/>
    <n v="0.88274698887786718"/>
    <n v="59857848.062987611"/>
    <n v="13767305.05448715"/>
    <d v="2022-01-28T00:00:00"/>
    <n v="1.4958904109589042"/>
    <n v="4.1522219311981093E-2"/>
    <n v="13651682.736376096"/>
    <n v="0.66749999999999998"/>
    <s v="ALTA"/>
    <x v="0"/>
    <n v="13651682.736376096"/>
  </r>
  <r>
    <n v="1440"/>
    <d v="2015-01-30T00:00:00"/>
    <d v="2015-02-18T00:00:00"/>
    <s v="Juzgado Civil Laboral del Circuito de Marinilla"/>
    <s v="05440311300120150002700"/>
    <s v="2019"/>
    <x v="1"/>
    <s v="LEONEL DE JESUS ZAPATA ROJAS"/>
    <s v="FRANCISCO JAVIER RAMIREZ GÓMEZ"/>
    <n v="244861"/>
    <x v="2"/>
    <s v="RECONOCIMIENTO Y PAGO DE OTRAS PRESTACIONES SALARIALES, SOLCIALES Y SALARIOS"/>
    <s v="ALTO"/>
    <s v="BAJO"/>
    <s v="ALTO"/>
    <s v="ALTO"/>
    <n v="0.66749999999999998"/>
    <x v="0"/>
    <n v="66013615"/>
    <n v="0.21"/>
    <x v="14"/>
    <n v="0"/>
    <s v="NO"/>
    <s v="NO"/>
    <s v="7 AÑOS"/>
    <s v="FRANCISCO JAVIER BAENA GOMEZ"/>
    <s v="Decreto 3316"/>
    <s v="16 de Diciembre del año 2011"/>
    <n v="168127"/>
    <s v="EDUCACION"/>
    <s v="Sentencia de Primera, Condena a La Brilladora la Esmeralda y en Solidaridad al Departamento de Antioquia, En Septiwembre 05 de 2019 Sentencia de Segunda Instancia Procesos acumulado con 20015-00026, 2015-00027, 2015-00028 y 2015-00029; Pendiente Pago de Sentencia"/>
    <d v="2020-07-31T00:00:00"/>
    <s v="2015-01"/>
    <s v="7"/>
    <s v="2020-06"/>
    <n v="0.88274698887786718"/>
    <n v="58273319.866192803"/>
    <n v="12237397.171900488"/>
    <d v="2022-01-28T00:00:00"/>
    <n v="1.4958904109589042"/>
    <n v="4.1522219311981093E-2"/>
    <n v="12134623.519173177"/>
    <n v="0.66749999999999998"/>
    <s v="ALTA"/>
    <x v="0"/>
    <n v="12134623.519173177"/>
  </r>
  <r>
    <n v="1441"/>
    <d v="2015-01-30T00:00:00"/>
    <d v="2015-02-18T00:00:00"/>
    <s v="Juzgado Civil Laboral del Circuito de Marinilla"/>
    <s v="05440311300120150002800"/>
    <s v="2019"/>
    <x v="1"/>
    <s v="MIRYAM LUCIA GOMEZ CARDONA"/>
    <s v="FRANCISCO JAVIER RAMIREZ GÓMEZ"/>
    <n v="244861"/>
    <x v="2"/>
    <s v="RECONOCIMIENTO Y PAGO DE OTRAS PRESTACIONES SALARIALES, SOLCIALES Y SALARIOS"/>
    <s v="ALTO"/>
    <s v="BAJO"/>
    <s v="ALTO"/>
    <s v="ALTO"/>
    <n v="0.66749999999999998"/>
    <x v="0"/>
    <n v="68036605"/>
    <n v="0.23"/>
    <x v="14"/>
    <n v="0"/>
    <s v="NO"/>
    <s v="NO"/>
    <s v="7 AÑOS"/>
    <s v="FRANCISCO JAVIER BAENA GOMEZ"/>
    <s v="Decreto 3316"/>
    <s v="16 de Diciembre del año 2011"/>
    <n v="168127"/>
    <s v="EDUCACION"/>
    <s v="Sentencia de Primera, Condena a La Brilladora la Esmeralda y en Solidaridad al Departamento de Antioquia, En Septiwembre 05 de 2019 Sentencia de Segunda Instancia Procesos acumulado con 20015-00026, 2015-00027, 2015-00028 y 2015-00029; Pendiente Pago de Sentencia"/>
    <d v="2020-07-31T00:00:00"/>
    <s v="2015-01"/>
    <s v="7"/>
    <s v="2020-06"/>
    <n v="0.88274698887786718"/>
    <n v="60059108.197222844"/>
    <n v="13813594.885361254"/>
    <d v="2022-01-28T00:00:00"/>
    <n v="1.4958904109589042"/>
    <n v="4.1522219311981093E-2"/>
    <n v="13697583.810152898"/>
    <n v="0.66749999999999998"/>
    <s v="ALTA"/>
    <x v="0"/>
    <n v="13697583.810152898"/>
  </r>
  <r>
    <n v="1442"/>
    <d v="2015-01-30T00:00:00"/>
    <d v="2015-02-18T00:00:00"/>
    <s v="Juzgado Civil Laboral del Circuito de Marinilla"/>
    <s v="05440311300120150002900"/>
    <s v="2019"/>
    <x v="1"/>
    <s v="HERNANDO DE JESUS GALLO PUERTA"/>
    <s v="FRANCISCO JAVIER RAMIREZ GÓMEZ"/>
    <n v="244861"/>
    <x v="2"/>
    <s v="RECONOCIMIENTO Y PAGO DE OTRAS PRESTACIONES SALARIALES, SOLCIALES Y SALARIOS"/>
    <s v="ALTO"/>
    <s v="BAJO"/>
    <s v="ALTO"/>
    <s v="ALTO"/>
    <n v="0.66749999999999998"/>
    <x v="0"/>
    <n v="68243146"/>
    <n v="0.24"/>
    <x v="14"/>
    <n v="0"/>
    <s v="NO"/>
    <s v="NO"/>
    <s v="7 AÑOS"/>
    <s v="FRANCISCO JAVIER BAENA GOMEZ"/>
    <s v="Decreto 3316"/>
    <s v="16 de Diciembre del año 2011"/>
    <n v="168127"/>
    <s v="EDUCACION"/>
    <s v="Sentencia de Primera, Condena a La Brilladora la Esmeralda y en Solidaridad al Departamento de Antioquia, En Septiwembre 05 de 2019 Sentencia de Segunda Instancia Procesos acumulado con 20015-00026, 2015-00027, 2015-00028 y 2015-00029; Pendiente Pago de Sentencia"/>
    <d v="2020-07-31T00:00:00"/>
    <s v="2015-01"/>
    <s v="7"/>
    <s v="2020-06"/>
    <n v="0.88274698887786718"/>
    <n v="60241431.643052667"/>
    <n v="14457943.594332639"/>
    <d v="2022-01-28T00:00:00"/>
    <n v="1.4958904109589042"/>
    <n v="4.1522219311981093E-2"/>
    <n v="14336521.068509346"/>
    <n v="0.66749999999999998"/>
    <s v="ALTA"/>
    <x v="0"/>
    <n v="14336521.068509346"/>
  </r>
  <r>
    <n v="1443"/>
    <d v="2015-01-30T00:00:00"/>
    <d v="2015-02-18T00:00:00"/>
    <s v="Juzgado Civil Laboral del Circuito de Marinilla"/>
    <s v="05440311300120150003000"/>
    <s v="2019"/>
    <x v="1"/>
    <s v="ORLANDO DE JESUS GÓMEZ BUITRAGO"/>
    <s v="FRANCISCO JAVIER RAMIREZ GÓMEZ"/>
    <n v="244861"/>
    <x v="2"/>
    <s v="RECONOCIMIENTO Y PAGO DE OTRAS PRESTACIONES SALARIALES, SOLCIALES Y SALARIOS"/>
    <s v="ALTO"/>
    <s v="BAJO"/>
    <s v="ALTO"/>
    <s v="ALTO"/>
    <n v="0.66749999999999998"/>
    <x v="0"/>
    <n v="66495129"/>
    <n v="0.22"/>
    <x v="3"/>
    <n v="0"/>
    <s v="NO"/>
    <s v="NO"/>
    <s v="7 AÑOS"/>
    <s v="FRANCISCO JAVIER BAENA GOMEZ"/>
    <s v="Decreto 3316"/>
    <s v="16 de Diciembre del año 2011"/>
    <n v="168127"/>
    <s v="EDUCACION"/>
    <s v="Para Audiencia Inicial el 05 de Julio de 2019"/>
    <d v="2020-07-31T00:00:00"/>
    <s v="2015-01"/>
    <s v="7"/>
    <s v="2020-06"/>
    <n v="0.88274698887786718"/>
    <n v="58698374.899795346"/>
    <n v="12913642.477954976"/>
    <d v="2022-01-28T00:00:00"/>
    <n v="1.4958904109589042"/>
    <n v="4.1522219311981093E-2"/>
    <n v="12805189.496587217"/>
    <n v="0.66749999999999998"/>
    <s v="ALTA"/>
    <x v="0"/>
    <n v="12805189.496587217"/>
  </r>
  <r>
    <n v="1444"/>
    <d v="2015-01-30T00:00:00"/>
    <d v="2015-02-18T00:00:00"/>
    <s v="Juzgado Civil Laboral del Circuito de Marinilla"/>
    <s v="05440311300120150003200"/>
    <s v="2019"/>
    <x v="1"/>
    <s v="MARICELA ESPINOSA ALVAREZ"/>
    <s v="FRANCISCO JAVIER RAMIREZ GÓMEZ"/>
    <n v="244861"/>
    <x v="2"/>
    <s v="RECONOCIMIENTO Y PAGO DE OTRAS PRESTACIONES SALARIALES, SOLCIALES Y SALARIOS"/>
    <s v="ALTO"/>
    <s v="BAJO"/>
    <s v="ALTO"/>
    <s v="ALTO"/>
    <n v="0.66749999999999998"/>
    <x v="0"/>
    <n v="66367823"/>
    <n v="0.21"/>
    <x v="3"/>
    <n v="0"/>
    <s v="NO"/>
    <s v="NO"/>
    <s v="7 AÑOS"/>
    <s v="FRANCISCO JAVIER BAENA GOMEZ"/>
    <s v="Decreto 3316"/>
    <s v="16 de Diciembre del año 2011"/>
    <n v="168127"/>
    <s v="EDUCACION"/>
    <s v="Para Audiencia Inicial"/>
    <d v="2020-07-31T00:00:00"/>
    <s v="2015-01"/>
    <s v="7"/>
    <s v="2020-06"/>
    <n v="0.88274698887786718"/>
    <n v="58585995.91162926"/>
    <n v="12303059.141442144"/>
    <d v="2022-01-28T00:00:00"/>
    <n v="1.4958904109589042"/>
    <n v="4.1522219311981093E-2"/>
    <n v="12199734.038078701"/>
    <n v="0.66749999999999998"/>
    <s v="ALTA"/>
    <x v="0"/>
    <n v="12199734.038078701"/>
  </r>
  <r>
    <n v="1445"/>
    <d v="2015-01-30T00:00:00"/>
    <d v="2015-02-18T00:00:00"/>
    <s v="Juzgado Civil Laboral del Circuito de Marinilla"/>
    <s v="05440311300120150003300"/>
    <s v="2019"/>
    <x v="1"/>
    <s v="LUIS ALFREDO SIERRA TORRES"/>
    <s v="FRANCISCO JAVIER RAMIREZ GÓMEZ"/>
    <n v="244861"/>
    <x v="2"/>
    <s v="RECONOCIMIENTO Y PAGO DE OTRAS PRESTACIONES SALARIALES, SOLCIALES Y SALARIOS"/>
    <s v="ALTO"/>
    <s v="BAJO"/>
    <s v="ALTO"/>
    <s v="ALTO"/>
    <n v="0.66749999999999998"/>
    <x v="0"/>
    <n v="67764273"/>
    <n v="0.23"/>
    <x v="3"/>
    <n v="0"/>
    <s v="NO"/>
    <s v="NO"/>
    <s v="7 AÑOS"/>
    <s v="FRANCISCO JAVIER BAENA GOMEZ"/>
    <s v="Decreto 3316"/>
    <s v="16 de Diciembre del año 2011"/>
    <n v="168127"/>
    <s v="EDUCACION"/>
    <s v="Para Audiencia Inicial"/>
    <d v="2020-07-31T00:00:00"/>
    <s v="2015-01"/>
    <s v="7"/>
    <s v="2020-06"/>
    <n v="0.88274698887786718"/>
    <n v="59818707.944247752"/>
    <n v="13758302.827176984"/>
    <d v="2022-01-28T00:00:00"/>
    <n v="1.4958904109589042"/>
    <n v="4.1522219311981093E-2"/>
    <n v="13642756.112706993"/>
    <n v="0.66749999999999998"/>
    <s v="ALTA"/>
    <x v="0"/>
    <n v="13642756.112706993"/>
  </r>
  <r>
    <n v="1446"/>
    <d v="2015-01-30T00:00:00"/>
    <d v="2015-02-18T00:00:00"/>
    <s v="Juzgado Civil Laboral del Circuito de Marinilla"/>
    <s v="05440311300120150003400"/>
    <s v="2019"/>
    <x v="1"/>
    <s v="FLOR ANGELA LOPEZ GUTIERREZ"/>
    <s v="FRANCISCO JAVIER RAMIREZ GÓMEZ"/>
    <n v="244861"/>
    <x v="2"/>
    <s v="RECONOCIMIENTO Y PAGO DE OTRAS PRESTACIONES SALARIALES, SOLCIALES Y SALARIOS"/>
    <s v="ALTO"/>
    <s v="BAJO"/>
    <s v="ALTO"/>
    <s v="ALTO"/>
    <n v="0.66749999999999998"/>
    <x v="0"/>
    <n v="65950256"/>
    <n v="0.21"/>
    <x v="3"/>
    <n v="0"/>
    <s v="NO"/>
    <s v="NO"/>
    <s v="7 AÑOS"/>
    <s v="FRANCISCO JAVIER BAENA GOMEZ"/>
    <s v="Decreto 3316"/>
    <s v="16 de Diciembre del año 2011"/>
    <n v="168127"/>
    <s v="EDUCACION"/>
    <s v="Para Audiencia Inicial"/>
    <d v="2020-07-31T00:00:00"/>
    <s v="2015-01"/>
    <s v="7"/>
    <s v="2020-06"/>
    <n v="0.88274698887786718"/>
    <n v="58217389.899724491"/>
    <n v="12225651.878942143"/>
    <d v="2022-01-28T00:00:00"/>
    <n v="1.4958904109589042"/>
    <n v="4.1522219311981093E-2"/>
    <n v="12122976.867015872"/>
    <n v="0.66749999999999998"/>
    <s v="ALTA"/>
    <x v="0"/>
    <n v="12122976.867015872"/>
  </r>
  <r>
    <n v="1447"/>
    <d v="2015-03-02T00:00:00"/>
    <d v="2015-03-02T00:00:00"/>
    <s v="JUZGADO 08 ADMINISTRATIVO ORAL DE MEDELLÍN"/>
    <s v="05001333300820150012900"/>
    <s v="2019"/>
    <x v="0"/>
    <s v="MARLENY DEL SOCORRO POSADA CHAVARRIA"/>
    <s v="ARISTIDES A GUSTIN PERALTA GONZALEZ"/>
    <n v="44015"/>
    <x v="0"/>
    <s v="RELIQUIDACIÓN DE LA PENSIÓN"/>
    <s v="BAJO"/>
    <s v="BAJO"/>
    <s v="BAJO"/>
    <s v="BAJO"/>
    <n v="0.05"/>
    <x v="1"/>
    <n v="12123108"/>
    <n v="0"/>
    <x v="4"/>
    <n v="0"/>
    <s v="NO"/>
    <s v="NO"/>
    <s v="7 AÑOS"/>
    <s v="FRANCISCO JAVIER BAENA GOMEZ"/>
    <s v="Decreto 3316"/>
    <s v="16 de Diciembre del año 2011"/>
    <n v="168127"/>
    <s v="EDUCACION"/>
    <s v="Sentencia del 01 de Julio del año 2016, Favorable, Niega Pretensiones, Julio 11 de 2019 Sentencia de Segunda Favorable"/>
    <d v="2020-07-31T00:00:00"/>
    <s v="2015-03"/>
    <s v="7"/>
    <s v="2020-06"/>
    <n v="0.86763134510283468"/>
    <n v="10518388.500866937"/>
    <n v="0"/>
    <d v="2022-02-28T00:00:00"/>
    <n v="1.5808219178082192"/>
    <n v="4.1522219311981093E-2"/>
    <n v="0"/>
    <n v="0.05"/>
    <s v="REMOTA"/>
    <x v="1"/>
    <n v="0"/>
  </r>
  <r>
    <n v="1448"/>
    <d v="2015-01-26T00:00:00"/>
    <d v="2015-01-26T00:00:00"/>
    <s v="JUZGADO 09 ADMINISTRATIVO ORAL DE MEDELLÍN"/>
    <s v="05001333300920130096200"/>
    <s v="2019"/>
    <x v="0"/>
    <s v="CONRADO DE JESUS PEREZ LONDOÑO"/>
    <s v="JAVIER LEONIDAS VILLEGAS POSADA"/>
    <n v="20944"/>
    <x v="1"/>
    <s v="FALLA EN EL SERVICIO OTRAS CAUSAS"/>
    <s v="BAJO"/>
    <s v="BAJO"/>
    <s v="BAJO"/>
    <s v="BAJO"/>
    <n v="0.05"/>
    <x v="1"/>
    <n v="336482184"/>
    <n v="0"/>
    <x v="3"/>
    <n v="0"/>
    <s v="NO"/>
    <s v="NO"/>
    <s v="9 AÑOS"/>
    <s v="FRANCISCO JAVIER BAENA GOMEZ"/>
    <s v="Decreto 3316"/>
    <s v="16 de Diciembre del año 2011"/>
    <n v="168127"/>
    <s v="SECRETARÍA DE GOBIERNO"/>
    <s v="Sentencia del 08 de marzo del año 2019, Favorable para el Departamento de Antioquia, Condenan a la Nación. En espera si Apelan"/>
    <d v="2020-07-31T00:00:00"/>
    <s v="2015-01"/>
    <s v="9"/>
    <s v="2020-06"/>
    <n v="0.88274698887786718"/>
    <n v="297028634.73704845"/>
    <n v="0"/>
    <d v="2024-01-24T00:00:00"/>
    <n v="3.484931506849315"/>
    <n v="4.1522219311981093E-2"/>
    <n v="0"/>
    <n v="0.05"/>
    <s v="REMOTA"/>
    <x v="1"/>
    <n v="0"/>
  </r>
  <r>
    <n v="1449"/>
    <d v="2015-04-17T00:00:00"/>
    <d v="2015-02-17T00:00:00"/>
    <s v="Tribunal Administrativo de Antioquia"/>
    <s v="05001233300020150041700"/>
    <s v="2019"/>
    <x v="0"/>
    <s v="ORLANDO HERNANDEZ MUÑOZ"/>
    <s v="GLORIA CECILIA GALLEGO C."/>
    <n v="15803"/>
    <x v="0"/>
    <s v="RELIQUIDACIÓN DE LA PENSIÓN"/>
    <s v="BAJO"/>
    <s v="BAJO"/>
    <s v="BAJO"/>
    <s v="BAJO"/>
    <n v="0.05"/>
    <x v="1"/>
    <n v="99678000"/>
    <n v="0"/>
    <x v="0"/>
    <n v="0"/>
    <s v="NO"/>
    <s v="NO"/>
    <s v="7 AÑOS"/>
    <s v="FRANCISCO JAVIER BAENA GOMEZ"/>
    <s v="Decreto 3316"/>
    <s v="16 de Diciembre del año 2011"/>
    <n v="168127"/>
    <s v="SECRETARÍA GFENERAL"/>
    <s v="AL DESPACHO PARA SENTENCIA"/>
    <d v="2020-07-31T00:00:00"/>
    <s v="2015-04"/>
    <s v="7"/>
    <s v="2020-06"/>
    <n v="0.86299623578421902"/>
    <n v="86021738.790499389"/>
    <n v="0"/>
    <d v="2022-04-15T00:00:00"/>
    <n v="1.7068493150684931"/>
    <n v="4.1522219311981093E-2"/>
    <n v="0"/>
    <n v="0.05"/>
    <s v="REMOTA"/>
    <x v="1"/>
    <n v="0"/>
  </r>
  <r>
    <n v="1450"/>
    <d v="2015-05-22T00:00:00"/>
    <d v="2015-04-20T00:00:00"/>
    <s v="Juzgado Civil Laboral del Circuito de Marinilla"/>
    <s v="05440311300120150022200"/>
    <s v="2019"/>
    <x v="1"/>
    <s v="CLAUDIA MARIA GARCÍA ORTIZ"/>
    <s v="FRANCISCO JAVIER RAMIREZ GÓMEZ"/>
    <n v="244861"/>
    <x v="2"/>
    <s v="RECONOCIMIENTO Y PAGO DE OTRAS PRESTACIONES SALARIALES, SOLCIALES Y SALARIOS"/>
    <s v="ALTO"/>
    <s v="BAJO"/>
    <s v="ALTO"/>
    <s v="ALTO"/>
    <n v="0.66749999999999998"/>
    <x v="0"/>
    <n v="52650793.333333328"/>
    <n v="0.17"/>
    <x v="3"/>
    <n v="0"/>
    <s v="NO"/>
    <s v="NO"/>
    <s v="7 AÑOS"/>
    <s v="FRANCISCO JAVIER BAENA GOMEZ"/>
    <s v="Decreto 3316"/>
    <s v="16 de Diciembre del año 2011"/>
    <n v="168127"/>
    <s v="EDUCACION"/>
    <s v="Para Audiencia Inicial"/>
    <d v="2020-07-31T00:00:00"/>
    <s v="2015-05"/>
    <s v="7"/>
    <s v="2020-06"/>
    <n v="0.86073201793714027"/>
    <n v="45318223.591791324"/>
    <n v="7704098.0106045259"/>
    <d v="2022-05-20T00:00:00"/>
    <n v="1.8027397260273972"/>
    <n v="4.1522219311981093E-2"/>
    <n v="7626191.6884370465"/>
    <n v="0.66749999999999998"/>
    <s v="ALTA"/>
    <x v="0"/>
    <n v="7626191.6884370465"/>
  </r>
  <r>
    <n v="1451"/>
    <d v="2015-05-22T00:00:00"/>
    <d v="2015-04-20T00:00:00"/>
    <s v="Juzgado Civil Laboral del Circuito de Marinilla"/>
    <s v="05440311300120150022100"/>
    <s v="2019"/>
    <x v="1"/>
    <s v="ANGELA MARÍA POSADA MORENO"/>
    <s v="FRANCISCO JAVIER RAMIREZ GÓMEZ"/>
    <n v="244861"/>
    <x v="2"/>
    <s v="RECONOCIMIENTO Y PAGO DE OTRAS PRESTACIONES SALARIALES, SOLCIALES Y SALARIOS"/>
    <s v="ALTO"/>
    <s v="BAJO"/>
    <s v="ALTO"/>
    <s v="ALTO"/>
    <n v="0.66749999999999998"/>
    <x v="0"/>
    <n v="52650793.333333328"/>
    <n v="0.17"/>
    <x v="3"/>
    <n v="0"/>
    <s v="NO"/>
    <s v="NO"/>
    <s v="7 AÑOS"/>
    <s v="FRANCISCO JAVIER BAENA GOMEZ"/>
    <s v="Decreto 3316"/>
    <s v="16 de Diciembre del año 2011"/>
    <n v="168127"/>
    <s v="EDUCACION"/>
    <s v="Para Audiencia Inicial"/>
    <d v="2020-07-31T00:00:00"/>
    <s v="2015-05"/>
    <s v="7"/>
    <s v="2020-06"/>
    <n v="0.86073201793714027"/>
    <n v="45318223.591791324"/>
    <n v="7704098.0106045259"/>
    <d v="2022-05-20T00:00:00"/>
    <n v="1.8027397260273972"/>
    <n v="4.1522219311981093E-2"/>
    <n v="7626191.6884370465"/>
    <n v="0.66749999999999998"/>
    <s v="ALTA"/>
    <x v="0"/>
    <n v="7626191.6884370465"/>
  </r>
  <r>
    <n v="1452"/>
    <d v="2015-05-22T00:00:00"/>
    <d v="2015-04-20T00:00:00"/>
    <s v="Juzgado Civil Laboral del Circuito de Marinilla"/>
    <s v="05440311300120150022300"/>
    <s v="2019"/>
    <x v="1"/>
    <s v="ROCIO DEL SOCORRO MEJIA BUITRAGO"/>
    <s v="FRANCISCO JAVIER RAMIREZ GÓMEZ"/>
    <n v="244861"/>
    <x v="2"/>
    <s v="RECONOCIMIENTO Y PAGO DE OTRAS PRESTACIONES SALARIALES, SOLCIALES Y SALARIOS"/>
    <s v="ALTO"/>
    <s v="BAJO"/>
    <s v="ALTO"/>
    <s v="ALTO"/>
    <n v="0.66749999999999998"/>
    <x v="0"/>
    <n v="52650793.333333328"/>
    <n v="0.17"/>
    <x v="3"/>
    <n v="0"/>
    <s v="NO"/>
    <s v="NO"/>
    <s v="7 AÑOS"/>
    <s v="FRANCISCO JAVIER BAENA GOMEZ"/>
    <s v="Decreto 3316"/>
    <s v="16 de Diciembre del año 2011"/>
    <n v="168127"/>
    <s v="EDUCACION"/>
    <s v="Para Audiencia Inicial"/>
    <d v="2020-07-31T00:00:00"/>
    <s v="2015-05"/>
    <s v="7"/>
    <s v="2020-06"/>
    <n v="0.86073201793714027"/>
    <n v="45318223.591791324"/>
    <n v="7704098.0106045259"/>
    <d v="2022-05-20T00:00:00"/>
    <n v="1.8027397260273972"/>
    <n v="4.1522219311981093E-2"/>
    <n v="7626191.6884370465"/>
    <n v="0.66749999999999998"/>
    <s v="ALTA"/>
    <x v="0"/>
    <n v="7626191.6884370465"/>
  </r>
  <r>
    <n v="1453"/>
    <d v="2015-05-22T00:00:00"/>
    <d v="2015-04-20T00:00:00"/>
    <s v="Juzgado Civil Laboral del Circuito de Marinilla"/>
    <s v="05440311300120150022400"/>
    <s v="2019"/>
    <x v="1"/>
    <s v="MARTHA OFELIA MENESES HENAO"/>
    <s v="FRANCISCO JAVIER RAMIREZ GÓMEZ"/>
    <n v="244861"/>
    <x v="2"/>
    <s v="RECONOCIMIENTO Y PAGO DE OTRAS PRESTACIONES SALARIALES, SOLCIALES Y SALARIOS"/>
    <s v="ALTO"/>
    <s v="BAJO"/>
    <s v="ALTO"/>
    <s v="ALTO"/>
    <n v="0.66749999999999998"/>
    <x v="0"/>
    <n v="53199945.333333328"/>
    <n v="0.18"/>
    <x v="3"/>
    <n v="0"/>
    <s v="NO"/>
    <s v="NO"/>
    <s v="7 AÑOS"/>
    <s v="FRANCISCO JAVIER BAENA GOMEZ"/>
    <s v="Decreto 3316"/>
    <s v="16 de Diciembre del año 2011"/>
    <n v="168127"/>
    <s v="EDUCACION"/>
    <s v="Para Audiencia Inicial"/>
    <d v="2020-07-31T00:00:00"/>
    <s v="2015-05"/>
    <s v="7"/>
    <s v="2020-06"/>
    <n v="0.86073201793714027"/>
    <n v="45790896.300905541"/>
    <n v="8242361.3341629971"/>
    <d v="2022-05-20T00:00:00"/>
    <n v="1.8027397260273972"/>
    <n v="4.1522219311981093E-2"/>
    <n v="8159011.9197816914"/>
    <n v="0.66749999999999998"/>
    <s v="ALTA"/>
    <x v="0"/>
    <n v="8159011.9197816914"/>
  </r>
  <r>
    <n v="1454"/>
    <d v="2015-02-25T00:00:00"/>
    <d v="2015-02-25T00:00:00"/>
    <s v="JUZGADO 15 ADMINISTRATIVO ORAL DE MEDELLÍN"/>
    <s v="05001333301520140035800"/>
    <s v="2019"/>
    <x v="0"/>
    <s v="PIEDAD DEL SOCORRO ARANGO RESTREPO"/>
    <s v="LUIS FERNANDO RAMIREZ ISAZA"/>
    <n v="97289"/>
    <x v="0"/>
    <s v="RELIQUIDACIÓN DE LA PENSIÓN"/>
    <s v="BAJO"/>
    <s v="BAJO"/>
    <s v="BAJO"/>
    <s v="BAJO"/>
    <n v="0.05"/>
    <x v="1"/>
    <n v="13741361"/>
    <n v="0"/>
    <x v="1"/>
    <n v="0"/>
    <s v="NO"/>
    <s v="NO"/>
    <s v="8 AÑOS"/>
    <s v="FRANCISCO JAVIER BAENA GOMEZ"/>
    <s v="Decreto 3316"/>
    <s v="16 de Diciembre del año 2011"/>
    <n v="168127"/>
    <s v="GESTION HUMANA Y DESARROLLO ORGANIZACIONAL"/>
    <s v="Sentencia del 23 de Marzo de 2018, Niegan Pretensiones.Recurso de Apelación interpuesto por la Demandante"/>
    <d v="2020-07-31T00:00:00"/>
    <s v="2015-02"/>
    <s v="8"/>
    <s v="2020-06"/>
    <n v="0.87271419777299997"/>
    <n v="11992280.84142419"/>
    <n v="0"/>
    <d v="2023-02-23T00:00:00"/>
    <n v="2.5671232876712327"/>
    <n v="4.1522219311981093E-2"/>
    <n v="0"/>
    <n v="0.05"/>
    <s v="REMOTA"/>
    <x v="1"/>
    <n v="0"/>
  </r>
  <r>
    <n v="1455"/>
    <d v="2015-05-28T00:00:00"/>
    <d v="2015-05-28T00:00:00"/>
    <s v="JUZGADO 27 ADMINISTRATIVO ORAL DE MEDELLÍN"/>
    <s v="05001333302720150048500"/>
    <s v="2019"/>
    <x v="0"/>
    <s v="GABRIEL DE JESUS DIAZ GOMEZ"/>
    <s v="SANDRO SÁNCHEZ SALAZAR"/>
    <n v="95351"/>
    <x v="0"/>
    <s v="RELIQUIDACIÓN DE LA PENSIÓN"/>
    <s v="BAJO"/>
    <s v="BAJO"/>
    <s v="BAJO"/>
    <s v="BAJO"/>
    <n v="0.05"/>
    <x v="1"/>
    <n v="17786706"/>
    <n v="0"/>
    <x v="4"/>
    <n v="0"/>
    <s v="NO"/>
    <s v="NO"/>
    <s v="7 AÑOS"/>
    <s v="FRANCISCO JAVIER BAENA GOMEZ"/>
    <s v="Decreto 3316"/>
    <s v="16 de Diciembre del año 2011"/>
    <n v="168127"/>
    <s v="GESTION HUMANA Y DESARROLLO ORGANIZACIONAL"/>
    <s v="Sentencia del 27 de Marzo de 2017, A favor del Departamento de Antioquia, falta de Legitimación en la causa por Pasiva. En Apelación"/>
    <d v="2020-07-31T00:00:00"/>
    <s v="2015-05"/>
    <s v="7"/>
    <s v="2020-06"/>
    <n v="0.86073201793714027"/>
    <n v="15309587.347834641"/>
    <n v="0"/>
    <d v="2022-05-26T00:00:00"/>
    <n v="1.8191780821917809"/>
    <n v="4.1522219311981093E-2"/>
    <n v="0"/>
    <n v="0.05"/>
    <s v="REMOTA"/>
    <x v="1"/>
    <n v="0"/>
  </r>
  <r>
    <n v="1456"/>
    <d v="2014-12-12T00:00:00"/>
    <d v="2014-12-12T00:00:00"/>
    <s v="JUZGADO 5 ADMINISTRATIVO ORAL DE MEDELLÍN"/>
    <s v="05001333300520140147300"/>
    <s v="2019"/>
    <x v="0"/>
    <s v="ROCIO BUILES DE RINCON"/>
    <s v="OLGA LUCIA ESPINAL CORREA,"/>
    <n v="152133"/>
    <x v="0"/>
    <s v="RELIQUIDACIÓN DE LA PENSIÓN"/>
    <s v="BAJO"/>
    <s v="BAJO"/>
    <s v="BAJO"/>
    <s v="BAJO"/>
    <n v="0.05"/>
    <x v="1"/>
    <n v="14976642"/>
    <n v="0"/>
    <x v="2"/>
    <n v="0"/>
    <s v="NO"/>
    <s v="NO"/>
    <s v="8 AÑOS"/>
    <s v="FRANCISCO JAVIER BAENA GOMEZ"/>
    <s v="Decreto 3316"/>
    <s v="16 de Diciembre del año 2011"/>
    <n v="168127"/>
    <s v="GESTION HUMANA Y DESARROLLO ORGANIZACIONAL"/>
    <s v="Sentencia del 02 de Agosto del año 2018, Condena al Departameto a hacer un reajuste logico. Esta para fallo de segunda Instancia"/>
    <d v="2020-07-31T00:00:00"/>
    <s v="2014-12"/>
    <s v="8"/>
    <s v="2020-06"/>
    <n v="0.88843442213904433"/>
    <n v="13305764.28085334"/>
    <n v="0"/>
    <d v="2022-12-10T00:00:00"/>
    <n v="2.3616438356164382"/>
    <n v="4.1522219311981093E-2"/>
    <n v="0"/>
    <n v="0.05"/>
    <s v="REMOTA"/>
    <x v="1"/>
    <n v="0"/>
  </r>
  <r>
    <n v="1457"/>
    <d v="2015-04-20T00:00:00"/>
    <d v="2015-04-20T00:00:00"/>
    <s v="JUZGADO 11 ADMINISTRATIVO ORAL DE MEDELLIN"/>
    <s v="05001333301120140078000"/>
    <s v="2019"/>
    <x v="0"/>
    <s v="GUILLERMO DE JESUS GALLEGO MARIN"/>
    <s v="MARTHA LUCIA MENESES GARCIA"/>
    <n v="93574"/>
    <x v="0"/>
    <s v="RELIQUIDACIÓN DE LA PENSIÓN"/>
    <s v="BAJO"/>
    <s v="BAJO"/>
    <s v="BAJO"/>
    <s v="BAJO"/>
    <n v="0.05"/>
    <x v="1"/>
    <n v="10023510"/>
    <n v="0"/>
    <x v="2"/>
    <n v="0"/>
    <s v="NO"/>
    <s v="NO"/>
    <s v="8 AÑOS"/>
    <s v="FRANCISCO JAVIER BAENA GOMEZ"/>
    <s v="Decreto 3317"/>
    <s v="16 de Diciembre del año 2011"/>
    <n v="168128"/>
    <s v="GESTION HUMANA Y DESARROLLO ORGANIZACIONAL"/>
    <s v="Sentencia del 30 de Noviembre del año 2016, A favor, Negó Pretensiones de la Demanda, Esta en Apelación Pendiente fallo."/>
    <d v="2020-07-31T00:00:00"/>
    <s v="2015-04"/>
    <s v="8"/>
    <s v="2020-06"/>
    <n v="0.86299623578421902"/>
    <n v="8650251.399345478"/>
    <n v="0"/>
    <d v="2023-04-18T00:00:00"/>
    <n v="2.7150684931506848"/>
    <n v="4.1522219311981093E-2"/>
    <n v="0"/>
    <n v="0.05"/>
    <s v="REMOTA"/>
    <x v="1"/>
    <n v="0"/>
  </r>
  <r>
    <n v="1458"/>
    <d v="2015-08-21T00:00:00"/>
    <d v="2015-08-21T00:00:00"/>
    <s v="JUZGADO 04 ADMINISTRATIVO ORAL DE MEDELLIN"/>
    <s v="05001333300420140076500"/>
    <s v="2019"/>
    <x v="0"/>
    <s v="LILIANA MARIA OROZCO JARAMILLO"/>
    <s v="JORGE LUIS MESA ARANGO"/>
    <n v="76220"/>
    <x v="0"/>
    <s v="RELIQUIDACIÓN DE LA PENSIÓN"/>
    <s v="BAJO"/>
    <s v="BAJO"/>
    <s v="BAJO"/>
    <s v="BAJO"/>
    <n v="0.05"/>
    <x v="1"/>
    <n v="22645910"/>
    <n v="0"/>
    <x v="2"/>
    <n v="0"/>
    <s v="NO"/>
    <s v="NO"/>
    <s v="8 AÑOS"/>
    <s v="FRANCISCO JAVIER BAENA GOMEZ"/>
    <s v="Decreto 3318"/>
    <s v="16 de Diciembre del año 2011"/>
    <n v="168129"/>
    <s v="GESTION HUMANA Y DESARROLLO ORGANIZACIONAL"/>
    <s v="Sentencia del treinta (30) de junio de dos mil diecisiete (2017) Coondenatoria, pero no al Departamento de Antioquia, No prospero el Llamamiento en Garantía. Sentencia del 11 de  Diciembre del año 2018, Revoca Sentencia"/>
    <d v="2020-07-31T00:00:00"/>
    <s v="2015-08"/>
    <s v="8"/>
    <s v="2020-06"/>
    <n v="0.85413954863106623"/>
    <n v="19342767.345739748"/>
    <n v="0"/>
    <d v="2023-08-19T00:00:00"/>
    <n v="3.0520547945205481"/>
    <n v="4.1522219311981093E-2"/>
    <n v="0"/>
    <n v="0.05"/>
    <s v="REMOTA"/>
    <x v="1"/>
    <n v="0"/>
  </r>
  <r>
    <n v="1459"/>
    <d v="2018-09-13T00:00:00"/>
    <d v="2018-09-03T00:00:00"/>
    <s v="JUZGADO 24 ADMINISTRATIVO ORAL DE MEDELLIN"/>
    <s v="05001333302420180034000"/>
    <s v="2019"/>
    <x v="0"/>
    <s v="GABRIEL BOMBA PIAMBA"/>
    <s v="JAIME JAVIER DIAZ PELAEZ"/>
    <n v="89803"/>
    <x v="0"/>
    <s v="RELIQUIDACIÓN DE LA PENSIÓN"/>
    <s v="BAJO"/>
    <s v="BAJO"/>
    <s v="BAJO"/>
    <s v="BAJO"/>
    <n v="0.05"/>
    <x v="1"/>
    <n v="13617366"/>
    <n v="0"/>
    <x v="10"/>
    <n v="0"/>
    <s v="NO"/>
    <s v="NO"/>
    <s v="4 AÑOS"/>
    <s v="FRANCISCO JAVIER BAENA GOMEZ"/>
    <s v="Decreto 3318"/>
    <s v="16 de Diciembre del año 2011"/>
    <n v="168129"/>
    <s v="GESTION HUMANA Y DESARROLLO ORGANIZACIONAL"/>
    <s v="En Audiencia Inicial del 29 de Agosto del año 2019 se decreto para el Departamento la FLCPP"/>
    <d v="2020-07-31T00:00:00"/>
    <s v="2018-09"/>
    <s v="4"/>
    <s v="2020-06"/>
    <n v="0.73661443780017011"/>
    <n v="10030748.400409151"/>
    <n v="0"/>
    <d v="2022-09-12T00:00:00"/>
    <n v="2.117808219178082"/>
    <n v="4.1522219311981093E-2"/>
    <n v="0"/>
    <n v="0.05"/>
    <s v="REMOTA"/>
    <x v="1"/>
    <n v="0"/>
  </r>
  <r>
    <n v="1460"/>
    <d v="2015-07-29T00:00:00"/>
    <d v="2015-07-29T00:00:00"/>
    <s v="JUZGADO 19 ADMINISTRATIVO ORAL DE MEDELLIN"/>
    <s v="05001333301920150078100"/>
    <s v="2019"/>
    <x v="0"/>
    <s v="MARÍA LEONISA MONTOYA RODRÍGUEZ, LUÍS FERNANDO BUSTAMANTE, CANDIDA ROSA BUSTAMANTE MONTOYA, y YULLI ANDREA VILLA MONTOYA,"/>
    <s v="VILMA INES LEZCANO MIRANDA"/>
    <n v="29212"/>
    <x v="1"/>
    <s v="ACCIDENTE DE TRANSITO"/>
    <s v="BAJO"/>
    <s v="BAJO"/>
    <s v="BAJO"/>
    <s v="BAJO"/>
    <n v="0.05"/>
    <x v="1"/>
    <n v="19942754"/>
    <n v="0"/>
    <x v="3"/>
    <n v="0"/>
    <s v="NO"/>
    <s v="NO"/>
    <s v="7 AÑOS"/>
    <s v="FRANCISCO JAVIER BAENA GOMEZ"/>
    <s v="Decreto 3316"/>
    <s v="16 de Diciembre del año 2011"/>
    <n v="168127"/>
    <s v="SECRETARÍA DE GOBIERNO"/>
    <s v="Se presentaron Alegatos, Pendiente fallo"/>
    <d v="2020-07-31T00:00:00"/>
    <s v="2015-07"/>
    <s v="7"/>
    <s v="2020-06"/>
    <n v="0.85823957329672562"/>
    <n v="17115660.683321569"/>
    <n v="0"/>
    <d v="2022-07-27T00:00:00"/>
    <n v="1.989041095890411"/>
    <n v="4.1522219311981093E-2"/>
    <n v="0"/>
    <n v="0.05"/>
    <s v="REMOTA"/>
    <x v="1"/>
    <n v="0"/>
  </r>
  <r>
    <n v="1461"/>
    <d v="2015-12-03T00:00:00"/>
    <d v="2015-12-03T00:00:00"/>
    <s v="TRIBUNAL ADMINISTRATIVO DE ANTIOQUIA"/>
    <s v="05001233300020150243600"/>
    <s v="2019"/>
    <x v="0"/>
    <s v="MIGUEL RODRIGUEZ SERRANO y LIZARDO CORREA"/>
    <s v="JAIME ALBERTO AGUDELO FIGUEROA"/>
    <n v="132938"/>
    <x v="7"/>
    <s v="OTRAS"/>
    <s v="BAJO"/>
    <s v="BAJO"/>
    <s v="BAJO"/>
    <s v="BAJO"/>
    <n v="0.05"/>
    <x v="1"/>
    <n v="0"/>
    <n v="0"/>
    <x v="3"/>
    <n v="0"/>
    <s v="NO"/>
    <s v="NO"/>
    <s v="7 AÑOS"/>
    <s v="FRANCISCO JAVIER BAENA GOMEZ"/>
    <s v="Decreto 3316"/>
    <s v="16 de Diciembre del año 2011"/>
    <n v="168127"/>
    <s v="MEDIO AMBIENTE"/>
    <s v="Fallo de Primera Instancia Condenan parcialmente, pero para el departamento solo condenaron a realizar unas capacitaciones, No fua Apelada por el departamento de Antioquia, Si fue a apelada por el resto de las partes."/>
    <d v="2020-07-31T00:00:00"/>
    <s v="2015-12"/>
    <s v="7"/>
    <s v="2020-06"/>
    <n v="0.8321082718324041"/>
    <n v="0"/>
    <n v="0"/>
    <d v="2022-12-01T00:00:00"/>
    <n v="2.3369863013698629"/>
    <n v="4.1522219311981093E-2"/>
    <n v="0"/>
    <n v="0.05"/>
    <s v="REMOTA"/>
    <x v="1"/>
    <n v="0"/>
  </r>
  <r>
    <n v="1462"/>
    <d v="2015-11-09T00:00:00"/>
    <d v="2015-09-14T00:00:00"/>
    <s v="TRIBUNAL ADMINISTRATIVO DE ANTIOQUIA"/>
    <s v="05001233300020150196800"/>
    <s v="2019"/>
    <x v="0"/>
    <s v="DARlO GIL Y CIA S.A.S., ANDREA SOTO MEJÍA, GLORIA HENAO BOTERO y JAMES DÍAZ AFANADOR_x000a_ "/>
    <s v="NATHALIA DÍAZ APACHE"/>
    <n v="233990"/>
    <x v="1"/>
    <s v="FALLA EN EL SERVICIO OTRAS CAUSAS"/>
    <s v="BAJO"/>
    <s v="BAJO"/>
    <s v="BAJO"/>
    <s v="BAJO"/>
    <n v="0.05"/>
    <x v="1"/>
    <n v="558828840"/>
    <n v="0"/>
    <x v="3"/>
    <n v="0"/>
    <s v="NO"/>
    <n v="0"/>
    <s v="7 AÑOS"/>
    <s v="FRANCISCO JAVIER BAENA GOMEZ"/>
    <s v="Decreto 3316"/>
    <s v="16 de Diciembre del año 2011"/>
    <n v="168127"/>
    <s v="SECRETARÍA DE GOBIERNO"/>
    <s v="Esta Pendiente de Fallo."/>
    <d v="2020-07-31T00:00:00"/>
    <s v="2015-11"/>
    <s v="7"/>
    <s v="2020-06"/>
    <n v="0.83727667088522129"/>
    <n v="467894350.74984998"/>
    <n v="0"/>
    <d v="2022-11-07T00:00:00"/>
    <n v="2.2712328767123289"/>
    <n v="4.1522219311981093E-2"/>
    <n v="0"/>
    <n v="0.05"/>
    <s v="REMOTA"/>
    <x v="1"/>
    <n v="0"/>
  </r>
  <r>
    <n v="1463"/>
    <d v="2015-10-07T00:00:00"/>
    <d v="2015-10-07T00:00:00"/>
    <s v="Juzgado Promiscuo Municipal Necocli Antioquia"/>
    <s v="05490408900120150012200"/>
    <s v="2019"/>
    <x v="3"/>
    <s v="FUNDAUNIBAN"/>
    <s v="TATIANA LORRAINE MENDOZA PEREZ"/>
    <n v="213936"/>
    <x v="8"/>
    <s v="HIPOTECARIO "/>
    <s v="BAJO"/>
    <s v="BAJO"/>
    <s v="BAJO"/>
    <s v="BAJO"/>
    <n v="0.05"/>
    <x v="1"/>
    <n v="26354000"/>
    <n v="0"/>
    <x v="5"/>
    <n v="0"/>
    <s v="NO"/>
    <s v="NO"/>
    <s v="7 AÑOS"/>
    <s v="FRANCISCO JAVIER BAENA GOMEZ"/>
    <s v="Decreto 3320"/>
    <s v="16 de Diciembre del año 2011"/>
    <n v="168127"/>
    <s v="EDUCACION"/>
    <s v="Falta competencia factor territorial, apartado municipio certificado, falta legitimacion"/>
    <d v="2020-07-31T00:00:00"/>
    <s v="2015-10"/>
    <s v="7"/>
    <s v="2020-06"/>
    <n v="0.84232546730647351"/>
    <n v="22198645.365394805"/>
    <n v="0"/>
    <d v="2022-10-05T00:00:00"/>
    <n v="2.1808219178082191"/>
    <n v="4.1522219311981093E-2"/>
    <n v="0"/>
    <n v="0.05"/>
    <s v="REMOTA"/>
    <x v="1"/>
    <n v="0"/>
  </r>
  <r>
    <n v="1464"/>
    <d v="2015-10-02T00:00:00"/>
    <d v="2015-10-02T00:00:00"/>
    <s v="Juzgado Civil Laboral del Circuito de Caucasia Antioquia"/>
    <s v="05154311300120150022100"/>
    <s v="2019"/>
    <x v="1"/>
    <s v="MARLENY DEL SOCORRO GÓMEZ"/>
    <s v="JULIA FERNANDA MUÑOZ RINCÓN"/>
    <n v="215278"/>
    <x v="2"/>
    <s v="RECONOCIMIENTO Y PAGO DE OTRAS PRESTACIONES SALARIALES, SOLCIALES Y SALARIOS"/>
    <s v="ALTO"/>
    <s v="BAJO"/>
    <s v="ALTO"/>
    <s v="ALTO"/>
    <n v="0.66749999999999998"/>
    <x v="0"/>
    <n v="54199971"/>
    <n v="0.19"/>
    <x v="5"/>
    <n v="0"/>
    <s v="NO"/>
    <s v="NO"/>
    <s v="7 AÑOS"/>
    <s v="FRANCISCO JAVIER BAENA GOMEZ"/>
    <s v="Decreto 3316"/>
    <s v="16 de Diciembre del año 2011"/>
    <n v="168127"/>
    <s v="EDUCACION"/>
    <s v="Se Contestó Demanda; Se deside la Falta de Jurisdicción, pendiente fijen Primera Audiencia"/>
    <d v="2020-07-31T00:00:00"/>
    <s v="2015-10"/>
    <s v="7"/>
    <s v="2020-06"/>
    <n v="0.84232546730647351"/>
    <n v="45654015.900572315"/>
    <n v="8674263.0211087391"/>
    <d v="2022-09-30T00:00:00"/>
    <n v="2.1671232876712327"/>
    <n v="4.1522219311981093E-2"/>
    <n v="8568924.1140805855"/>
    <n v="0.66749999999999998"/>
    <s v="ALTA"/>
    <x v="0"/>
    <n v="8568924.1140805855"/>
  </r>
  <r>
    <n v="1465"/>
    <d v="2018-07-12T00:00:00"/>
    <d v="2018-07-12T00:00:00"/>
    <s v="Juzgado Civil Laboral del Circuito de Caucasia Antioquia"/>
    <s v="05154311200120180006600"/>
    <s v="2019"/>
    <x v="1"/>
    <s v="YEISON ANDRES RIOS MONTOYA"/>
    <s v="JULIA FERNANDA MUÑOZ RINCÓN"/>
    <n v="215278"/>
    <x v="2"/>
    <s v="RECONOCIMIENTO Y PAGO DE OTRAS PRESTACIONES SALARIALES, SOLCIALES Y SALARIOS"/>
    <s v="ALTO"/>
    <s v="BAJO"/>
    <s v="ALTO"/>
    <s v="ALTO"/>
    <n v="0.66749999999999998"/>
    <x v="0"/>
    <n v="40251543"/>
    <n v="0.37"/>
    <x v="5"/>
    <n v="0"/>
    <s v="NO"/>
    <s v="NO"/>
    <s v="4 AÑOS"/>
    <s v="FRANCISCO JAVIER BAENA GOMEZ"/>
    <s v="Decreto 3316"/>
    <s v="16 de Diciembre del año 2011"/>
    <n v="168127"/>
    <s v="EDUCACION"/>
    <s v="Se Contesto Demanda, pendiente Notificación por parte de la apoderada de la Demandante"/>
    <d v="2020-07-31T00:00:00"/>
    <s v="2018-07"/>
    <s v="4"/>
    <s v="2020-06"/>
    <n v="0.73871336652539898"/>
    <n v="29734352.837371856"/>
    <n v="11001710.549827587"/>
    <d v="2022-07-11T00:00:00"/>
    <n v="1.9452054794520548"/>
    <n v="4.1522219311981093E-2"/>
    <n v="10881713.805397999"/>
    <n v="0.66749999999999998"/>
    <s v="ALTA"/>
    <x v="0"/>
    <n v="10881713.805397999"/>
  </r>
  <r>
    <n v="1466"/>
    <d v="2018-07-12T00:00:00"/>
    <d v="2018-07-12T00:00:00"/>
    <s v="Juzgado Civil Laboral del Circuito de Caucasia Antioquia"/>
    <s v="05154311200120180006700"/>
    <s v="2019"/>
    <x v="1"/>
    <s v="IVAN DARIO GARCIA ALEAN"/>
    <s v="JULIA FERNANDA MUÑOZ RINCÓN"/>
    <n v="215278"/>
    <x v="2"/>
    <s v="RECONOCIMIENTO Y PAGO DE OTRAS PRESTACIONES SALARIALES, SOLCIALES Y SALARIOS"/>
    <s v="ALTO"/>
    <s v="BAJO"/>
    <s v="ALTO"/>
    <s v="ALTO"/>
    <n v="0.66749999999999998"/>
    <x v="0"/>
    <n v="38810474"/>
    <n v="0.39"/>
    <x v="5"/>
    <n v="0"/>
    <s v="NO"/>
    <s v="NO"/>
    <s v="4 AÑOS"/>
    <s v="FRANCISCO JAVIER BAENA GOMEZ"/>
    <s v="Decreto 3316"/>
    <s v="16 de Diciembre del año 2011"/>
    <n v="168127"/>
    <s v="EDUCACION"/>
    <s v="Se Contesto Demanda, pendiente Notificación por parte de la apoderada de la Demandante"/>
    <d v="2020-07-31T00:00:00"/>
    <s v="2018-07"/>
    <s v="4"/>
    <s v="2020-06"/>
    <n v="0.73871336652539898"/>
    <n v="28669815.904986467"/>
    <n v="11181228.202944722"/>
    <d v="2022-07-11T00:00:00"/>
    <n v="1.9452054794520548"/>
    <n v="4.1522219311981093E-2"/>
    <n v="11059273.441728186"/>
    <n v="0.66749999999999998"/>
    <s v="ALTA"/>
    <x v="0"/>
    <n v="11059273.441728186"/>
  </r>
  <r>
    <n v="1467"/>
    <d v="2018-07-12T00:00:00"/>
    <d v="2018-07-12T00:00:00"/>
    <s v="Juzgado Civil Laboral del Circuito de Caucasia Antioquia"/>
    <s v="05154311200120180006800"/>
    <s v="2019"/>
    <x v="1"/>
    <s v="JOHNBANY PINEDA TORRES"/>
    <s v="JULIA FERNANDA MUÑOZ RINCÓN"/>
    <n v="215278"/>
    <x v="2"/>
    <s v="RECONOCIMIENTO Y PAGO DE OTRAS PRESTACIONES SALARIALES, SOLCIALES Y SALARIOS"/>
    <s v="ALTO"/>
    <s v="BAJO"/>
    <s v="ALTO"/>
    <s v="ALTO"/>
    <n v="0.66749999999999998"/>
    <x v="0"/>
    <n v="38697238"/>
    <n v="0.39"/>
    <x v="5"/>
    <n v="0"/>
    <s v="NO"/>
    <s v="NO"/>
    <s v="4 AÑOS"/>
    <s v="FRANCISCO JAVIER BAENA GOMEZ"/>
    <s v="Decreto 3316"/>
    <s v="16 de Diciembre del año 2011"/>
    <n v="168127"/>
    <s v="EDUCACION"/>
    <s v="Se Contesto Demanda, pendiente Notificación por parte de la apoderada de la Demandante"/>
    <d v="2020-07-31T00:00:00"/>
    <s v="2018-07"/>
    <s v="4"/>
    <s v="2020-06"/>
    <n v="0.73871336652539898"/>
    <n v="28586166.958214596"/>
    <n v="11148605.113703692"/>
    <d v="2022-07-11T00:00:00"/>
    <n v="1.9452054794520548"/>
    <n v="4.1522219311981093E-2"/>
    <n v="11027006.175746134"/>
    <n v="0.66749999999999998"/>
    <s v="ALTA"/>
    <x v="0"/>
    <n v="11027006.175746134"/>
  </r>
  <r>
    <n v="1468"/>
    <d v="2016-03-11T00:00:00"/>
    <d v="2016-03-11T00:00:00"/>
    <s v="Jugado 34 administrativo Oral del Circuito de Medellín"/>
    <s v="05001333303420160037000"/>
    <s v="2019"/>
    <x v="1"/>
    <s v="MARIA DEL ROCIO ALZATE SUAREZ"/>
    <s v="ADRIANA MARIA POSADA AREIZA"/>
    <n v="179977"/>
    <x v="3"/>
    <s v="RELIQUIDACIÓN DE LA PENSIÓN"/>
    <s v="BAJO"/>
    <s v="BAJO"/>
    <s v="BAJO"/>
    <s v="BAJO"/>
    <n v="0.05"/>
    <x v="1"/>
    <n v="17182502"/>
    <n v="0"/>
    <x v="1"/>
    <n v="0"/>
    <s v="NO"/>
    <s v="NO"/>
    <s v="6 AÑOS"/>
    <s v="FRANCISCO JAVIER BAENA GOMEZ"/>
    <s v="Decreto 3324"/>
    <s v="16 de Diciembre del año 2011"/>
    <n v="168127"/>
    <s v="EDUCACION"/>
    <s v="Actuación: Al despaccho para Sentencia de Segunda Instancia; FLCPP para el Departamento de Antioquia."/>
    <d v="2020-07-31T00:00:00"/>
    <s v="2016-03"/>
    <s v="6"/>
    <s v="2020-06"/>
    <n v="0.80354364508127107"/>
    <n v="13806890.288696231"/>
    <n v="0"/>
    <d v="2022-03-10T00:00:00"/>
    <n v="1.6082191780821917"/>
    <n v="4.1522219311981093E-2"/>
    <n v="0"/>
    <n v="0.05"/>
    <s v="REMOTA"/>
    <x v="1"/>
    <n v="0"/>
  </r>
  <r>
    <n v="1469"/>
    <d v="2015-12-18T00:00:00"/>
    <d v="2015-12-18T00:00:00"/>
    <s v="Juzgado Civil Laboral del Circuito de Caucasia Antioquia"/>
    <s v="05154311300120160000500"/>
    <s v="2019"/>
    <x v="1"/>
    <s v="NUBIA DEL CARMEN ROJAS VILLADA"/>
    <s v="JULIA FERNANDA MUÑOZ RINCÓN"/>
    <n v="215278"/>
    <x v="2"/>
    <s v="RECONOCIMIENTO Y PAGO DE OTRAS PRESTACIONES SALARIALES, SOLCIALES Y SALARIOS"/>
    <s v="ALTO"/>
    <s v="BAJO"/>
    <s v="ALTO"/>
    <s v="ALTO"/>
    <n v="0.66749999999999998"/>
    <x v="0"/>
    <n v="53483321"/>
    <n v="0.18"/>
    <x v="5"/>
    <n v="0"/>
    <s v="NO"/>
    <s v="NO"/>
    <s v="6 AÑOS"/>
    <s v="FRANCISCO JAVIER BAENA GOMEZ"/>
    <s v="Decreto 3316"/>
    <s v="16 de Diciembre del año 2011"/>
    <n v="168127"/>
    <s v="EDUCACION"/>
    <s v="En Octubre de 2019 Audiencia de Fallo de Primera Instancia, Condenan"/>
    <d v="2020-07-31T00:00:00"/>
    <s v="2015-12"/>
    <s v="6"/>
    <s v="2020-06"/>
    <n v="0.8321082718324041"/>
    <n v="44503913.809167728"/>
    <n v="8010704.4856501911"/>
    <d v="2021-12-16T00:00:00"/>
    <n v="1.3780821917808219"/>
    <n v="4.1522219311981093E-2"/>
    <n v="7948705.751223973"/>
    <n v="0.66749999999999998"/>
    <s v="ALTA"/>
    <x v="0"/>
    <n v="7948705.751223973"/>
  </r>
  <r>
    <n v="1470"/>
    <d v="2016-07-26T00:00:00"/>
    <d v="2016-07-26T00:00:00"/>
    <s v="Juzgado Civil Laboral del Circuito de Caucasia Antioquia"/>
    <s v="05154311300120160009100"/>
    <s v="2019"/>
    <x v="1"/>
    <s v="CARLOS ALFONSO CASTRILLÓN MONTOYA"/>
    <s v="JULIA FERNANDA MUÑOZ RINCÓN"/>
    <n v="215278"/>
    <x v="2"/>
    <s v="RECONOCIMIENTO Y PAGO DE OTRAS PRESTACIONES SALARIALES, SOLCIALES Y SALARIOS"/>
    <s v="ALTO"/>
    <s v="BAJO"/>
    <s v="ALTO"/>
    <s v="ALTO"/>
    <n v="0.66749999999999998"/>
    <x v="0"/>
    <n v="52619420"/>
    <n v="0.17"/>
    <x v="5"/>
    <n v="0"/>
    <s v="NO"/>
    <s v="NO"/>
    <s v="6 AÑOS"/>
    <s v="FRANCISCO JAVIER BAENA GOMEZ"/>
    <s v="Decreto 3317"/>
    <s v="16 de Diciembre del año 2011"/>
    <n v="168127"/>
    <s v="EDUCACION"/>
    <s v="Se Contesto Demanda, pendiente Notificación por parte de la apoderada de la Demandante"/>
    <d v="2020-07-31T00:00:00"/>
    <s v="2016-07"/>
    <s v="6"/>
    <s v="2020-06"/>
    <n v="0.78762830642941495"/>
    <n v="41444544.659898087"/>
    <n v="7045572.5921826754"/>
    <d v="2022-07-25T00:00:00"/>
    <n v="1.9835616438356165"/>
    <n v="4.1522219311981093E-2"/>
    <n v="6967219.0041820528"/>
    <n v="0.66749999999999998"/>
    <s v="ALTA"/>
    <x v="0"/>
    <n v="6967219.0041820528"/>
  </r>
  <r>
    <n v="1471"/>
    <d v="2016-07-26T00:00:00"/>
    <d v="2016-07-26T00:00:00"/>
    <s v="Juzgado Civil Laboral del Circuito de Caucasia Antioquia"/>
    <s v="05154311300120160009200"/>
    <s v="2019"/>
    <x v="1"/>
    <s v="NELFER MANUEL SANTOS FLÓRES"/>
    <s v="JULIA FERNANDA MUÑOZ RINCÓN"/>
    <n v="215278"/>
    <x v="2"/>
    <s v="RECONOCIMIENTO Y PAGO DE OTRAS PRESTACIONES SALARIALES, SOLCIALES Y SALARIOS"/>
    <s v="ALTO"/>
    <s v="BAJO"/>
    <s v="ALTO"/>
    <s v="ALTO"/>
    <n v="0.66749999999999998"/>
    <x v="0"/>
    <n v="53219724"/>
    <n v="0.18"/>
    <x v="5"/>
    <n v="0"/>
    <s v="NO"/>
    <s v="NO"/>
    <s v="6 AÑOS"/>
    <s v="FRANCISCO JAVIER BAENA GOMEZ"/>
    <s v="Decreto 3318"/>
    <s v="16 de Diciembre del año 2011"/>
    <n v="168127"/>
    <s v="EDUCACION"/>
    <s v="Se Contesto Demanda, pendiente Notificación por parte de la apoderada de la Demandante"/>
    <d v="2020-07-31T00:00:00"/>
    <s v="2016-07"/>
    <s v="6"/>
    <s v="2020-06"/>
    <n v="0.78762830642941495"/>
    <n v="41917361.082760885"/>
    <n v="7545124.9948969595"/>
    <d v="2022-07-25T00:00:00"/>
    <n v="1.9835616438356165"/>
    <n v="4.1522219311981093E-2"/>
    <n v="7461215.9005645411"/>
    <n v="0.66749999999999998"/>
    <s v="ALTA"/>
    <x v="0"/>
    <n v="7461215.9005645411"/>
  </r>
  <r>
    <n v="1472"/>
    <d v="2016-07-26T00:00:00"/>
    <d v="2016-07-26T00:00:00"/>
    <s v="Juzgado Civil Laboral del Circuito de Caucasia Antioquia"/>
    <s v="05154311300120160009300"/>
    <s v="2019"/>
    <x v="1"/>
    <s v="JOSE LUIS BASILIO"/>
    <s v="JULIA FERNANDA MUÑOZ RINCÓN"/>
    <n v="215278"/>
    <x v="2"/>
    <s v="RECONOCIMIENTO Y PAGO DE OTRAS PRESTACIONES SALARIALES, SOLCIALES Y SALARIOS"/>
    <s v="ALTO"/>
    <s v="BAJO"/>
    <s v="ALTO"/>
    <s v="ALTO"/>
    <n v="0.66749999999999998"/>
    <x v="0"/>
    <n v="53219724"/>
    <n v="0.18"/>
    <x v="5"/>
    <n v="0"/>
    <s v="NO"/>
    <s v="NO"/>
    <s v="6 AÑOS"/>
    <s v="FRANCISCO JAVIER BAENA GOMEZ"/>
    <s v="Decreto 3319"/>
    <s v="16 de Diciembre del año 2011"/>
    <n v="168127"/>
    <s v="EDUCACION"/>
    <s v="Se Contestó Demanda, Se designa Curador y se Ordena Emplazar"/>
    <d v="2020-07-31T00:00:00"/>
    <s v="2016-07"/>
    <s v="6"/>
    <s v="2020-06"/>
    <n v="0.78762830642941495"/>
    <n v="41917361.082760885"/>
    <n v="7545124.9948969595"/>
    <d v="2022-07-25T00:00:00"/>
    <n v="1.9835616438356165"/>
    <n v="4.1522219311981093E-2"/>
    <n v="7461215.9005645411"/>
    <n v="0.66749999999999998"/>
    <s v="ALTA"/>
    <x v="0"/>
    <n v="7461215.9005645411"/>
  </r>
  <r>
    <n v="1473"/>
    <d v="2018-08-24T00:00:00"/>
    <d v="2018-08-24T00:00:00"/>
    <s v="Juzgado Civil Laboral del Circuito de Caucasia Antioquia"/>
    <s v="05154311300120160016900"/>
    <s v="2019"/>
    <x v="1"/>
    <s v="ALEX FABIAN MORALES RUIZ"/>
    <s v="JULIA FERNANDA MUÑOZ RINCÓN"/>
    <n v="215278"/>
    <x v="2"/>
    <s v="RECONOCIMIENTO Y PAGO DE OTRAS PRESTACIONES SALARIALES, SOLCIALES Y SALARIOS"/>
    <s v="ALTO"/>
    <s v="BAJO"/>
    <s v="ALTO"/>
    <s v="ALTO"/>
    <n v="0.66749999999999998"/>
    <x v="0"/>
    <n v="41051479"/>
    <n v="0.18"/>
    <x v="7"/>
    <n v="0"/>
    <s v="NO"/>
    <s v="NO"/>
    <s v="6 AÑOS"/>
    <s v="FRANCISCO JAVIER BAENA GOMEZ"/>
    <s v="Decreto 3319"/>
    <s v="16 de Diciembre del año 2011"/>
    <n v="168127"/>
    <s v="EDUCACION"/>
    <s v="Primera Audiencia y de segunda Condenan, falta pago"/>
    <d v="2020-07-31T00:00:00"/>
    <s v="2018-08"/>
    <s v="6"/>
    <s v="2020-06"/>
    <n v="0.7378298404971021"/>
    <n v="30289006.202740137"/>
    <n v="5452021.1164932242"/>
    <d v="2024-08-22T00:00:00"/>
    <n v="4.0630136986301366"/>
    <n v="4.1522219311981093E-2"/>
    <n v="5328550.3541949382"/>
    <n v="0.66749999999999998"/>
    <s v="ALTA"/>
    <x v="0"/>
    <n v="5328550.3541949382"/>
  </r>
  <r>
    <n v="1474"/>
    <d v="2016-07-26T00:00:00"/>
    <d v="2016-07-26T00:00:00"/>
    <s v="Juzgado Civil Laboral del Circuito de Caucasia Antioquia"/>
    <s v="05154311300120160009400"/>
    <s v="2019"/>
    <x v="1"/>
    <s v="YONEIRA PADILLA SUÁREZ"/>
    <s v="JULIA FERNANDA MUÑOZ RINCÓN"/>
    <n v="215278"/>
    <x v="2"/>
    <s v="RECONOCIMIENTO Y PAGO DE OTRAS PRESTACIONES SALARIALES, SOLCIALES Y SALARIOS"/>
    <s v="ALTO"/>
    <s v="BAJO"/>
    <s v="ALTO"/>
    <s v="ALTO"/>
    <n v="0.66749999999999998"/>
    <x v="0"/>
    <n v="53483321"/>
    <n v="0.18"/>
    <x v="5"/>
    <n v="0"/>
    <s v="NO"/>
    <s v="NO"/>
    <s v="6 AÑOS"/>
    <s v="FRANCISCO JAVIER BAENA GOMEZ"/>
    <s v="Decreto 3320"/>
    <s v="16 de Diciembre del año 2011"/>
    <n v="168127"/>
    <s v="EDUCACION"/>
    <s v="Se Contestó Demanda; Se deside la Falta de Jurisdicción, pendiente fijen Primera Audiencia"/>
    <d v="2020-07-31T00:00:00"/>
    <s v="2016-07"/>
    <s v="6"/>
    <s v="2020-06"/>
    <n v="0.78762830642941495"/>
    <n v="42124977.541450761"/>
    <n v="7582495.9574611364"/>
    <d v="2022-07-25T00:00:00"/>
    <n v="1.9835616438356165"/>
    <n v="4.1522219311981093E-2"/>
    <n v="7498171.2618464045"/>
    <n v="0.66749999999999998"/>
    <s v="ALTA"/>
    <x v="0"/>
    <n v="7498171.2618464045"/>
  </r>
  <r>
    <n v="1475"/>
    <d v="2016-07-26T00:00:00"/>
    <d v="2016-07-26T00:00:00"/>
    <s v="Juzgado Civil Laboral del Circuito de Caucasia Antioquia"/>
    <s v="05154311300120160011100"/>
    <s v="2019"/>
    <x v="1"/>
    <s v="ENIT VICTORIA CABRERA CHAVEZ"/>
    <s v="JULIA FERNANDA MUÑOZ RINCÓN"/>
    <n v="215278"/>
    <x v="2"/>
    <s v="RECONOCIMIENTO Y PAGO DE OTRAS PRESTACIONES SALARIALES, SOLCIALES Y SALARIOS"/>
    <s v="ALTO"/>
    <s v="BAJO"/>
    <s v="ALTO"/>
    <s v="ALTO"/>
    <n v="0.66749999999999998"/>
    <x v="0"/>
    <n v="52619420"/>
    <n v="0.17"/>
    <x v="5"/>
    <n v="0"/>
    <s v="NO"/>
    <s v="NO"/>
    <s v="6 AÑOS"/>
    <s v="FRANCISCO JAVIER BAENA GOMEZ"/>
    <s v="Decreto 3321"/>
    <s v="16 de Diciembre del año 2011"/>
    <n v="168127"/>
    <s v="EDUCACION"/>
    <s v="Se Contesto Demanda, pendiente Notificación por parte de la apoderada de la Demandante"/>
    <d v="2020-07-31T00:00:00"/>
    <s v="2016-07"/>
    <s v="6"/>
    <s v="2020-06"/>
    <n v="0.78762830642941495"/>
    <n v="41444544.659898087"/>
    <n v="7045572.5921826754"/>
    <d v="2022-07-25T00:00:00"/>
    <n v="1.9835616438356165"/>
    <n v="4.1522219311981093E-2"/>
    <n v="6967219.0041820528"/>
    <n v="0.66749999999999998"/>
    <s v="ALTA"/>
    <x v="0"/>
    <n v="6967219.0041820528"/>
  </r>
  <r>
    <n v="1476"/>
    <d v="2016-07-26T00:00:00"/>
    <d v="2016-07-26T00:00:00"/>
    <s v="Juzgado Civil Laboral del Circuito de Caucasia Antioquia"/>
    <s v="05154311300120160017600"/>
    <s v="2019"/>
    <x v="1"/>
    <s v="CARLOS MENDOZA MARQUEZ Y OTROS"/>
    <s v="SIGIFREDO MANUEL CORDOBA JULIO"/>
    <n v="58837"/>
    <x v="2"/>
    <s v="RECONOCIMIENTO Y PAGO DE OTRAS PRESTACIONES SALARIALES, SOLCIALES Y SALARIOS"/>
    <s v="ALTO"/>
    <s v="BAJO"/>
    <s v="ALTO"/>
    <s v="ALTO"/>
    <n v="0.66749999999999998"/>
    <x v="0"/>
    <n v="53219724"/>
    <n v="0.18"/>
    <x v="5"/>
    <n v="0"/>
    <s v="NO"/>
    <s v="NO"/>
    <s v="6 AÑOS"/>
    <s v="FRANCISCO JAVIER BAENA GOMEZ"/>
    <s v="Decreto 3321"/>
    <s v="16 de Diciembre del año 2011"/>
    <n v="168127"/>
    <s v="EDUCACION"/>
    <s v="Se Programó Primera Audiencia para el 13 de Abril del año 2018 Pendienet Notificar a la agencia Juridica del estado para seguir con el Proceso."/>
    <d v="2020-07-31T00:00:00"/>
    <s v="2016-07"/>
    <s v="6"/>
    <s v="2020-06"/>
    <n v="0.78762830642941495"/>
    <n v="41917361.082760885"/>
    <n v="7545124.9948969595"/>
    <d v="2022-07-25T00:00:00"/>
    <n v="1.9835616438356165"/>
    <n v="4.1522219311981093E-2"/>
    <n v="7461215.9005645411"/>
    <n v="0.66749999999999998"/>
    <s v="ALTA"/>
    <x v="0"/>
    <n v="7461215.9005645411"/>
  </r>
  <r>
    <n v="1477"/>
    <d v="2016-06-15T00:00:00"/>
    <d v="2016-06-15T00:00:00"/>
    <s v="Juzgado Promiscuo del Circuito de Yolombo Atioquia"/>
    <s v="05890318900120160030200"/>
    <s v="2019"/>
    <x v="1"/>
    <s v="CLAUDIA PATRICIA HERNANDEZ RENGIFO"/>
    <s v="GUILLERMO LEON MONSALVE TOBON"/>
    <n v="34072"/>
    <x v="2"/>
    <s v="RECONOCIMIENTO Y PAGO DE OTRAS PRESTACIONES SALARIALES, SOLCIALES Y SALARIOS"/>
    <s v="ALTO"/>
    <s v="BAJO"/>
    <s v="ALTO"/>
    <s v="ALTO"/>
    <n v="0.66749999999999998"/>
    <x v="0"/>
    <n v="54724344"/>
    <n v="0.2"/>
    <x v="20"/>
    <n v="54724344"/>
    <s v="NO"/>
    <s v="NO"/>
    <s v="6 AÑOS"/>
    <s v="FRANCISCO JAVIER BAENA GOMEZ"/>
    <s v="Decreto 3325"/>
    <s v="16 de Diciembre del año 2011"/>
    <n v="168127"/>
    <s v="EDUCACION"/>
    <s v="Se Decreto Nulidad de todo lo actuado, Se realizó Primera Audiencia, La segunda esta programada para el 9 de Mayo de 2019"/>
    <d v="2020-07-31T00:00:00"/>
    <s v="2016-06"/>
    <s v="6"/>
    <s v="2020-06"/>
    <n v="0.79172380492187922"/>
    <n v="43326565.853533812"/>
    <n v="8665313.170706762"/>
    <d v="2022-06-14T00:00:00"/>
    <n v="1.8712328767123287"/>
    <n v="4.1522219311981093E-2"/>
    <n v="8574374.9888524767"/>
    <n v="0.66749999999999998"/>
    <s v="ALTA"/>
    <x v="0"/>
    <n v="54724344"/>
  </r>
  <r>
    <n v="1478"/>
    <d v="2016-06-15T00:00:00"/>
    <d v="2016-06-15T00:00:00"/>
    <s v="Juzgado Promiscuo del Circuito de Yolombo Atioquia"/>
    <s v="05890318900120160029000"/>
    <s v="2019"/>
    <x v="1"/>
    <s v="GONZALO ALBERTO LONDOÑO MONROY"/>
    <s v="GUILLERMO LEON MONSALVE TOBON"/>
    <n v="34072"/>
    <x v="2"/>
    <s v="RECONOCIMIENTO Y PAGO DE OTRAS PRESTACIONES SALARIALES, SOLCIALES Y SALARIOS"/>
    <s v="ALTO"/>
    <s v="BAJO"/>
    <s v="ALTO"/>
    <s v="ALTO"/>
    <n v="0.66749999999999998"/>
    <x v="0"/>
    <n v="55343133"/>
    <n v="0.21"/>
    <x v="5"/>
    <n v="0"/>
    <s v="NO"/>
    <s v="NO"/>
    <s v="6 AÑOS"/>
    <s v="FRANCISCO JAVIER BAENA GOMEZ"/>
    <s v="Decreto 3325"/>
    <s v="16 de Diciembre del año 2011"/>
    <n v="168127"/>
    <s v="EDUCACION"/>
    <s v="En Apelación Tribunal, Condena en Contra"/>
    <d v="2020-07-31T00:00:00"/>
    <s v="2016-06"/>
    <s v="6"/>
    <s v="2020-06"/>
    <n v="0.79172380492187922"/>
    <n v="43816475.835057616"/>
    <n v="9201459.925362099"/>
    <d v="2022-06-14T00:00:00"/>
    <n v="1.8712328767123287"/>
    <n v="4.1522219311981093E-2"/>
    <n v="9104895.1481251735"/>
    <n v="0.66749999999999998"/>
    <s v="ALTA"/>
    <x v="0"/>
    <n v="9104895.1481251735"/>
  </r>
  <r>
    <n v="1479"/>
    <d v="2017-12-06T00:00:00"/>
    <d v="2017-12-06T00:00:00"/>
    <s v="Juzgado Promiscuo del Circuito de Yolombo Atioquia"/>
    <s v="05890318900120170022800"/>
    <s v="2019"/>
    <x v="1"/>
    <s v="ALVARO DlEGO GOMEZ PEREZ"/>
    <s v="GUILLERMO LEON MONSALVE TOBON"/>
    <n v="34073"/>
    <x v="2"/>
    <s v="RECONOCIMIENTO Y PAGO DE OTRAS PRESTACIONES SALARIALES, SOLCIALES Y SALARIOS"/>
    <s v="ALTO"/>
    <s v="BAJO"/>
    <s v="ALTO"/>
    <s v="ALTO"/>
    <n v="0.66749999999999998"/>
    <x v="0"/>
    <n v="55343133"/>
    <n v="0.21"/>
    <x v="5"/>
    <n v="0"/>
    <s v="NO"/>
    <s v="NO"/>
    <s v="5 AÑOS"/>
    <s v="FRANCISCO JAVIER BAENA GOMEZ"/>
    <s v="Decreto 3326"/>
    <s v="16 de Diciembre del año 2011"/>
    <n v="168127"/>
    <s v="EDUCACION"/>
    <s v="Decreta Nulidad"/>
    <d v="2020-07-31T00:00:00"/>
    <s v="2017-12"/>
    <s v="5"/>
    <s v="2020-06"/>
    <n v="0.75597398230954627"/>
    <n v="41837968.647496864"/>
    <n v="8785973.4159743413"/>
    <d v="2022-12-05T00:00:00"/>
    <n v="2.3479452054794518"/>
    <n v="4.1522219311981093E-2"/>
    <n v="8670434.1672757231"/>
    <n v="0.66749999999999998"/>
    <s v="ALTA"/>
    <x v="0"/>
    <n v="8670434.1672757231"/>
  </r>
  <r>
    <n v="1480"/>
    <d v="2017-12-06T00:00:00"/>
    <d v="2017-12-06T00:00:00"/>
    <s v="Juzgado Promiscuo del Circuito de Yolombo Atioquia"/>
    <s v="05890318900120170023100"/>
    <s v="2019"/>
    <x v="1"/>
    <s v="OMAR ALEXANDER CADAVID MONSALVE"/>
    <s v="GUILLERMO LEON MONSALVE TOBON"/>
    <n v="34074"/>
    <x v="2"/>
    <s v="RECONOCIMIENTO Y PAGO DE OTRAS PRESTACIONES SALARIALES, SOLCIALES Y SALARIOS"/>
    <s v="ALTO"/>
    <s v="BAJO"/>
    <s v="ALTO"/>
    <s v="ALTO"/>
    <n v="0.66749999999999998"/>
    <x v="0"/>
    <n v="54724344"/>
    <n v="0.2"/>
    <x v="5"/>
    <n v="0"/>
    <s v="NO"/>
    <s v="NO"/>
    <s v="5 AÑOS"/>
    <s v="FRANCISCO JAVIER BAENA GOMEZ"/>
    <s v="Decreto 3327"/>
    <s v="16 de Diciembre del año 2011"/>
    <n v="168127"/>
    <s v="EDUCACION"/>
    <s v="Decreta Nulidad"/>
    <d v="2020-07-31T00:00:00"/>
    <s v="2017-12"/>
    <s v="5"/>
    <s v="2020-06"/>
    <n v="0.75597398230954627"/>
    <n v="41370180.262957521"/>
    <n v="8274036.0525915045"/>
    <d v="2022-12-05T00:00:00"/>
    <n v="2.3479452054794518"/>
    <n v="4.1522219311981093E-2"/>
    <n v="8165228.9957110919"/>
    <n v="0.66749999999999998"/>
    <s v="ALTA"/>
    <x v="0"/>
    <n v="8165228.9957110919"/>
  </r>
  <r>
    <n v="1481"/>
    <d v="2017-12-06T00:00:00"/>
    <d v="2017-12-06T00:00:00"/>
    <s v="Juzgado Promiscuo del Circuito de Yolombo Atioquia"/>
    <s v="05890318900120170023600"/>
    <s v="2019"/>
    <x v="1"/>
    <s v="GUILLERON LEON RUIZ VALLEJO"/>
    <s v="GUILLERMO LEON MONSALVE TOBON"/>
    <n v="34075"/>
    <x v="8"/>
    <s v="RECONOCIMIENTO Y PAGO DE OTRAS PRESTACIONES SALARIALES, SOLCIALES Y SALARIOS"/>
    <s v="ALTO"/>
    <s v="BAJO"/>
    <s v="ALTO"/>
    <s v="ALTO"/>
    <n v="0.66749999999999998"/>
    <x v="0"/>
    <n v="54724344"/>
    <n v="0.2"/>
    <x v="5"/>
    <n v="0"/>
    <s v="NO"/>
    <s v="NO"/>
    <s v="5 AÑOS"/>
    <s v="FRANCISCO JAVIER BAENA GOMEZ"/>
    <s v="Decreto 3328"/>
    <s v="16 de Diciembre del año 2011"/>
    <n v="168127"/>
    <s v="EDUCACION"/>
    <s v="Decreta Nulidad"/>
    <d v="2020-07-31T00:00:00"/>
    <s v="2017-12"/>
    <s v="5"/>
    <s v="2020-06"/>
    <n v="0.75597398230954627"/>
    <n v="41370180.262957521"/>
    <n v="8274036.0525915045"/>
    <d v="2022-12-05T00:00:00"/>
    <n v="2.3479452054794518"/>
    <n v="4.1522219311981093E-2"/>
    <n v="8165228.9957110919"/>
    <n v="0.66749999999999998"/>
    <s v="ALTA"/>
    <x v="0"/>
    <n v="8165228.9957110919"/>
  </r>
  <r>
    <n v="1482"/>
    <d v="2018-04-18T00:00:00"/>
    <d v="2018-04-18T00:00:00"/>
    <s v="Juzgado Promiscuo del Circuito de Yolombo Atioquia"/>
    <s v="05890318900120180000800"/>
    <s v="2019"/>
    <x v="1"/>
    <s v="GERBEN LEON BEDOYA BARRIENTOS"/>
    <s v="GUILLERMO LEON MONSALVE TOBON"/>
    <n v="34075"/>
    <x v="8"/>
    <s v="PAGO DE SENTENCIA/CONCILIACIÓN"/>
    <s v="ALTO"/>
    <s v="BAJO"/>
    <s v="ALTO"/>
    <s v="ALTO"/>
    <n v="0.66749999999999998"/>
    <x v="0"/>
    <n v="52226616"/>
    <n v="1"/>
    <x v="10"/>
    <n v="0"/>
    <s v="NO"/>
    <s v="NO"/>
    <s v="4 AÑOS"/>
    <s v="FRANCISCO JAVIER BAENA GOMEZ"/>
    <s v="Decreto 3328"/>
    <s v="16 de Diciembre del año 2011"/>
    <n v="168127"/>
    <s v="EDUCACION"/>
    <s v="Fallo de Unica Instancia En Contra, Revisar si ya pagaron"/>
    <d v="2020-07-31T00:00:00"/>
    <s v="2018-04"/>
    <s v="4"/>
    <s v="2020-06"/>
    <n v="0.74078668525523483"/>
    <n v="38688781.748738013"/>
    <n v="38688781.748738013"/>
    <d v="2022-04-17T00:00:00"/>
    <n v="1.7123287671232876"/>
    <n v="4.1522219311981093E-2"/>
    <n v="38317074.880094588"/>
    <n v="0.66749999999999998"/>
    <s v="ALTA"/>
    <x v="0"/>
    <n v="38317074.880094588"/>
  </r>
  <r>
    <n v="1483"/>
    <d v="2018-04-18T00:00:00"/>
    <d v="2018-04-18T00:00:00"/>
    <s v="Juzgado Promiscuo del Circuito de Yolombo Atioquia"/>
    <s v="05890318900120180001400"/>
    <s v="2019"/>
    <x v="1"/>
    <s v="OMAR DARlO CASTRILLON RAMIREZ"/>
    <s v="GUILLERMO LEON MONSALVE TOBON"/>
    <n v="34075"/>
    <x v="8"/>
    <s v="PAGO DE SENTENCIA/CONCILIACIÓN"/>
    <s v="ALTO"/>
    <s v="BAJO"/>
    <s v="ALTO"/>
    <s v="ALTO"/>
    <n v="0.66749999999999998"/>
    <x v="0"/>
    <n v="2868900"/>
    <n v="1"/>
    <x v="10"/>
    <n v="0"/>
    <s v="NO"/>
    <s v="NO"/>
    <s v="4 AÑOS"/>
    <s v="FRANCISCO JAVIER BAENA GOMEZ"/>
    <s v="Decreto 3328"/>
    <s v="16 de Diciembre del año 2011"/>
    <n v="168127"/>
    <s v="EDUCACION"/>
    <s v="Fallo de Unica Instancia En Contra, Revisar si ya pagaron"/>
    <d v="2020-07-31T00:00:00"/>
    <s v="2018-04"/>
    <s v="4"/>
    <s v="2020-06"/>
    <n v="0.74078668525523483"/>
    <n v="2125242.921328743"/>
    <n v="2125242.921328743"/>
    <d v="2022-04-17T00:00:00"/>
    <n v="1.7123287671232876"/>
    <n v="4.1522219311981093E-2"/>
    <n v="2104824.4083726071"/>
    <n v="0.66749999999999998"/>
    <s v="ALTA"/>
    <x v="0"/>
    <n v="2104824.4083726071"/>
  </r>
  <r>
    <n v="1484"/>
    <d v="2018-04-18T00:00:00"/>
    <d v="2018-04-18T00:00:00"/>
    <s v="Juzgado Promiscuo del Circuito de Yolombo Atioquia"/>
    <s v="05890318900120100001500"/>
    <s v="2019"/>
    <x v="1"/>
    <s v="GUSTAVO DE J. CASAS GALEANO"/>
    <s v="GUILLERMO LEON MONSALVE TOBON"/>
    <n v="34075"/>
    <x v="8"/>
    <s v="PAGO DE SENTENCIA/CONCILIACIÓN"/>
    <s v="ALTO"/>
    <s v="BAJO"/>
    <s v="ALTO"/>
    <s v="ALTO"/>
    <n v="0.66749999999999998"/>
    <x v="0"/>
    <n v="3399450"/>
    <n v="1"/>
    <x v="10"/>
    <n v="0"/>
    <s v="NO"/>
    <s v="NO"/>
    <s v="12 AÑOS"/>
    <s v="FRANCISCO JAVIER BAENA GOMEZ"/>
    <s v="Decreto 3328"/>
    <s v="16 de Diciembre del año 2011"/>
    <n v="168127"/>
    <s v="EDUCACION"/>
    <s v="Fallo de Unica Instancia En Contra, Revisar si ya pagaron"/>
    <d v="2020-07-31T00:00:00"/>
    <s v="2018-04"/>
    <s v="12"/>
    <s v="2020-06"/>
    <n v="0.74078668525523483"/>
    <n v="2518267.2971909079"/>
    <n v="2518267.2971909079"/>
    <d v="2030-04-15T00:00:00"/>
    <n v="9.712328767123287"/>
    <n v="4.1522219311981093E-2"/>
    <n v="2384079.8204684225"/>
    <n v="0.66749999999999998"/>
    <s v="ALTA"/>
    <x v="0"/>
    <n v="2384079.8204684225"/>
  </r>
  <r>
    <n v="1485"/>
    <d v="2018-04-18T00:00:00"/>
    <d v="2018-04-18T00:00:00"/>
    <s v="Juzgado Promiscuo del Circuito de Yolombo Atioquia"/>
    <s v="05890318900120100001600"/>
    <s v="2019"/>
    <x v="1"/>
    <s v="ANA TERESA AYALA VANEGAS"/>
    <s v="GUILLERMO LEON MONSALVE TOBON"/>
    <n v="34075"/>
    <x v="8"/>
    <s v="PAGO DE SENTENCIA/CONCILIACIÓN"/>
    <s v="ALTO"/>
    <s v="BAJO"/>
    <s v="ALTO"/>
    <s v="ALTO"/>
    <n v="0.66749999999999998"/>
    <x v="0"/>
    <n v="3135740"/>
    <n v="1"/>
    <x v="10"/>
    <n v="0"/>
    <s v="NO"/>
    <s v="NO"/>
    <s v="12 AÑOS"/>
    <s v="FRANCISCO JAVIER BAENA GOMEZ"/>
    <s v="Decreto 3328"/>
    <s v="16 de Diciembre del año 2011"/>
    <n v="168127"/>
    <s v="EDUCACION"/>
    <s v="Fallo de Unica Instancia En Contra, Revisar si ya pagaron"/>
    <d v="2020-07-31T00:00:00"/>
    <s v="2018-04"/>
    <s v="12"/>
    <s v="2020-06"/>
    <n v="0.74078668525523483"/>
    <n v="2322914.44042225"/>
    <n v="2322914.44042225"/>
    <d v="2030-04-15T00:00:00"/>
    <n v="9.712328767123287"/>
    <n v="4.1522219311981093E-2"/>
    <n v="2199136.4650857202"/>
    <n v="0.66749999999999998"/>
    <s v="ALTA"/>
    <x v="0"/>
    <n v="2199136.4650857202"/>
  </r>
  <r>
    <n v="1486"/>
    <d v="2018-04-18T00:00:00"/>
    <d v="2018-04-18T00:00:00"/>
    <s v="Juzgado Promiscuo del Circuito de Yolombo Atioquia"/>
    <s v="05890318900120100001700"/>
    <s v="2019"/>
    <x v="1"/>
    <s v="JUAN GUILLERMO OLANO MENESES"/>
    <s v="GUILLERMO LEON MONSALVE TOBON"/>
    <n v="34075"/>
    <x v="8"/>
    <s v="PAGO DE SENTENCIA/CONCILIACIÓN"/>
    <s v="ALTO"/>
    <s v="BAJO"/>
    <s v="ALTO"/>
    <s v="ALTO"/>
    <n v="0.66749999999999998"/>
    <x v="0"/>
    <n v="2004300"/>
    <n v="1"/>
    <x v="10"/>
    <n v="0"/>
    <s v="NO"/>
    <s v="NO"/>
    <s v="12 AÑOS"/>
    <s v="FRANCISCO JAVIER BAENA GOMEZ"/>
    <s v="Decreto 3328"/>
    <s v="16 de Diciembre del año 2011"/>
    <n v="168127"/>
    <s v="EDUCACION"/>
    <s v="Fallo de Unica Instancia En Contra, Revisar si ya pagaron"/>
    <d v="2020-07-31T00:00:00"/>
    <s v="2018-04"/>
    <s v="12"/>
    <s v="2020-06"/>
    <n v="0.74078668525523483"/>
    <n v="1484758.7532570672"/>
    <n v="1484758.7532570672"/>
    <d v="2030-04-15T00:00:00"/>
    <n v="9.712328767123287"/>
    <n v="4.1522219311981093E-2"/>
    <n v="1405642.4375016133"/>
    <n v="0.66749999999999998"/>
    <s v="ALTA"/>
    <x v="0"/>
    <n v="1405642.4375016133"/>
  </r>
  <r>
    <n v="1487"/>
    <d v="2018-04-18T00:00:00"/>
    <d v="2018-04-18T00:00:00"/>
    <s v="Juzgado Promiscuo del Circuito de Yolombo Atioquia"/>
    <s v="05890318900120100001800"/>
    <s v="2019"/>
    <x v="1"/>
    <s v="CLAUDIA PATRICIA CASTRILLON A."/>
    <s v="GUILLERMO LEON MONSALVE TOBON"/>
    <n v="34075"/>
    <x v="8"/>
    <s v="PAGO DE SENTENCIA/CONCILIACIÓN"/>
    <s v="ALTO"/>
    <s v="BAJO"/>
    <s v="ALTO"/>
    <s v="ALTO"/>
    <n v="0.66749999999999998"/>
    <x v="0"/>
    <n v="3399450"/>
    <n v="1"/>
    <x v="10"/>
    <n v="0"/>
    <s v="NO"/>
    <s v="NO"/>
    <s v="12 AÑOS"/>
    <s v="FRANCISCO JAVIER BAENA GOMEZ"/>
    <s v="Decreto 3328"/>
    <s v="16 de Diciembre del año 2011"/>
    <n v="168127"/>
    <s v="EDUCACION"/>
    <s v="Fallo de Unica Instancia En Contra, Revisar si ya pagaron"/>
    <d v="2020-07-31T00:00:00"/>
    <s v="2018-04"/>
    <s v="12"/>
    <s v="2020-06"/>
    <n v="0.74078668525523483"/>
    <n v="2518267.2971909079"/>
    <n v="2518267.2971909079"/>
    <d v="2030-04-15T00:00:00"/>
    <n v="9.712328767123287"/>
    <n v="4.1522219311981093E-2"/>
    <n v="2384079.8204684225"/>
    <n v="0.66749999999999998"/>
    <s v="ALTA"/>
    <x v="0"/>
    <n v="2384079.8204684225"/>
  </r>
  <r>
    <n v="1488"/>
    <d v="2016-03-31T00:00:00"/>
    <d v="2016-03-31T00:00:00"/>
    <s v="Juzgado Civil Laboral del Circuito de Marinilla"/>
    <s v="05440311300120160023700"/>
    <s v="2019"/>
    <x v="1"/>
    <s v="PEDRO LUIS OROZCO GALLO"/>
    <s v="JEANNETTE DAHIANA RAMIREZ SALAZAR"/>
    <n v="244860"/>
    <x v="2"/>
    <s v="RECONOCIMIENTO Y PAGO DE OTRAS PRESTACIONES SALARIALES, SOLCIALES Y SALARIOS"/>
    <s v="ALTO"/>
    <s v="BAJO"/>
    <s v="ALTO"/>
    <s v="ALTO"/>
    <n v="0.66749999999999998"/>
    <x v="0"/>
    <n v="52911153"/>
    <n v="0.17"/>
    <x v="5"/>
    <n v="0"/>
    <s v="NO"/>
    <s v="NO"/>
    <s v="6 AÑOS"/>
    <s v="FRANCISCO JAVIER BAENA GOMEZ"/>
    <s v="Decreto 3316"/>
    <s v="16 de Diciembre del año 2011"/>
    <n v="168127"/>
    <s v="EDUCACION"/>
    <s v="Pendiente Programación de Audiencias"/>
    <d v="2020-07-31T00:00:00"/>
    <s v="2016-03"/>
    <s v="6"/>
    <s v="2020-06"/>
    <n v="0.80354364508127107"/>
    <n v="42516420.747072831"/>
    <n v="7227791.5270023821"/>
    <d v="2022-03-30T00:00:00"/>
    <n v="1.6630136986301369"/>
    <n v="4.1522219311981093E-2"/>
    <n v="7160340.2614906067"/>
    <n v="0.66749999999999998"/>
    <s v="ALTA"/>
    <x v="0"/>
    <n v="7160340.2614906067"/>
  </r>
  <r>
    <n v="1489"/>
    <d v="2006-08-17T00:00:00"/>
    <d v="2006-04-20T00:00:00"/>
    <s v="CONCEJO DE ESTADO"/>
    <s v="05001233100020060151302"/>
    <s v="2019"/>
    <x v="0"/>
    <s v="COMFAMA"/>
    <s v="SERGIO TOBON VÉLEZ"/>
    <s v="52.528 C.S  DE LA J"/>
    <x v="3"/>
    <s v="IMPUESTOS"/>
    <s v="BAJO"/>
    <s v="BAJO"/>
    <s v="BAJO"/>
    <s v="BAJO"/>
    <n v="0.05"/>
    <x v="1"/>
    <n v="50000000"/>
    <n v="0"/>
    <x v="2"/>
    <n v="0"/>
    <s v="NO"/>
    <s v="NO"/>
    <s v="16 AÑOS"/>
    <s v="FRANCISCO JAVIER BAENA GOMEZ"/>
    <s v="Decreto 3318"/>
    <s v="16 de Diciembre del año 2011"/>
    <n v="168127"/>
    <s v="SECCIONAL DE SALUD Y PROTECCION SOCIAL"/>
    <s v="APELACION SENTENCIA DEL 23 DE JULIO DE 2015 PROFERIDA POR EL TRIBUNAL ADMINISTRATIVO DE ANTIOQUIA, SALA SEXTA DE DESCONGESTION QUE NEGO LAS PRETENSIONES DE LA DEMANDA. ."/>
    <d v="2020-07-31T00:00:00"/>
    <s v="2006-08"/>
    <s v="16"/>
    <s v="2020-06"/>
    <n v="1.2018488343915392"/>
    <n v="60092441.719576962"/>
    <n v="0"/>
    <d v="2022-08-13T00:00:00"/>
    <n v="2.0356164383561643"/>
    <n v="4.1522219311981093E-2"/>
    <n v="0"/>
    <n v="0.05"/>
    <s v="REMOTA"/>
    <x v="1"/>
    <n v="0"/>
  </r>
  <r>
    <n v="1490"/>
    <d v="2009-05-15T00:00:00"/>
    <d v="2009-03-31T00:00:00"/>
    <s v="Tribunal Superior de Medellín Sala laboral"/>
    <s v="05001310500520090029201"/>
    <s v="2019"/>
    <x v="1"/>
    <s v="AICARDO GARCES GOMEZ"/>
    <s v="GLORIA CECILIA GALLEGO"/>
    <s v="15.803 C.S  DE LA J"/>
    <x v="2"/>
    <s v="FUERO SINDICAL"/>
    <s v="BAJO"/>
    <s v="BAJO"/>
    <s v="BAJO"/>
    <s v="BAJO"/>
    <n v="0.05"/>
    <x v="1"/>
    <n v="1000000"/>
    <n v="0"/>
    <x v="13"/>
    <n v="0"/>
    <s v="NO"/>
    <s v="NO"/>
    <s v="13 AÑOS"/>
    <s v="FRANCISCO JAVIER BAENA GOMEZ"/>
    <s v="Decreto 3321"/>
    <s v="16 de Diciembre del año 2011"/>
    <n v="168127"/>
    <s v="INFRAESTRUCTURA"/>
    <s v="SENTENCIA FAVORABLE DE SEGUNDA, SE INTERPUSO RECURSO DE CASACION NO CASA SE TUTELA SE GANO, YA LIQUIDARON COSTAS"/>
    <d v="2020-07-31T00:00:00"/>
    <s v="2009-05"/>
    <s v="13"/>
    <s v="2020-06"/>
    <n v="1.0263090918578315"/>
    <n v="1026309.0918578315"/>
    <n v="0"/>
    <d v="2022-05-12T00:00:00"/>
    <n v="1.7808219178082192"/>
    <n v="4.1522219311981093E-2"/>
    <n v="0"/>
    <n v="0.05"/>
    <s v="REMOTA"/>
    <x v="1"/>
    <n v="0"/>
  </r>
  <r>
    <n v="1491"/>
    <d v="2015-04-13T00:00:00"/>
    <d v="2015-04-13T00:00:00"/>
    <s v="TRIBUNAL ADMINISTRATIVO DE DESCONGESTION"/>
    <s v="05001233100020100024400"/>
    <s v="2019"/>
    <x v="0"/>
    <s v="rosmira del carmen guzman urango"/>
    <s v="JAVIER LEONIDAS VILLEGAS"/>
    <s v="20.944 D.S  DE LA J"/>
    <x v="1"/>
    <s v="FALLA EN EL SERVICIO OTRAS CAUSAS"/>
    <s v="BAJO"/>
    <s v="BAJO"/>
    <s v="BAJO"/>
    <s v="BAJO"/>
    <n v="0.05"/>
    <x v="1"/>
    <n v="300000000"/>
    <n v="0"/>
    <x v="4"/>
    <n v="0"/>
    <s v="NO"/>
    <s v="NO"/>
    <s v="12 AÑOS"/>
    <s v="FRANCISCO JAVIER BAENA GOMEZ"/>
    <s v="Decreto 3325"/>
    <s v="16 de Diciembre del año 2011"/>
    <n v="168127"/>
    <s v="INFRAESTRUCTURA"/>
    <s v="ANOTACIÓN: NIEGA PRESTENSIONES"/>
    <d v="2020-07-31T00:00:00"/>
    <s v="2015-04"/>
    <s v="12"/>
    <s v="2020-06"/>
    <n v="0.86299623578421902"/>
    <n v="258898870.7352657"/>
    <n v="0"/>
    <d v="2027-04-10T00:00:00"/>
    <n v="6.6958904109589037"/>
    <n v="4.1522219311981093E-2"/>
    <n v="0"/>
    <n v="0.05"/>
    <s v="REMOTA"/>
    <x v="1"/>
    <n v="0"/>
  </r>
  <r>
    <n v="1492"/>
    <d v="2010-12-09T00:00:00"/>
    <d v="2010-11-22T00:00:00"/>
    <s v="JUZGADO 16 LABORAL DEL CIRCUITO"/>
    <s v="05001310501620100118900"/>
    <s v="2019"/>
    <x v="1"/>
    <s v="JOSE LUIS GONZALEZ SERNA"/>
    <s v="GLORIA CECILIA GALLEGO"/>
    <s v="15.803 C.S  DE LA J"/>
    <x v="2"/>
    <s v="PENSIÓN DE SOBREVIVIENTES"/>
    <s v="BAJO"/>
    <s v="BAJO"/>
    <s v="BAJO"/>
    <s v="BAJO"/>
    <n v="0.05"/>
    <x v="1"/>
    <n v="25000000"/>
    <n v="0"/>
    <x v="13"/>
    <n v="0"/>
    <s v="NO"/>
    <s v="NO"/>
    <s v="12 AÑOS"/>
    <s v="FRANCISCO JAVIER BAENA GOMEZ"/>
    <s v="Decreto 3326"/>
    <s v="16 de Diciembre del año 2011"/>
    <n v="168127"/>
    <s v="INFRAESTRUCTURA"/>
    <s v="Actuación: -AL DESPACHO PARA SENTENCIA"/>
    <d v="2020-07-31T00:00:00"/>
    <s v="2010-12"/>
    <s v="12"/>
    <s v="2020-06"/>
    <n v="0.99746749493179698"/>
    <n v="24936687.373294923"/>
    <n v="0"/>
    <d v="2022-12-06T00:00:00"/>
    <n v="2.3506849315068492"/>
    <n v="4.1522219311981093E-2"/>
    <n v="0"/>
    <n v="0.05"/>
    <s v="REMOTA"/>
    <x v="1"/>
    <n v="0"/>
  </r>
  <r>
    <n v="1493"/>
    <d v="2011-03-14T00:00:00"/>
    <d v="2010-11-09T00:00:00"/>
    <s v="CONSEJO DE ESTADO"/>
    <s v="05001233100020100218900"/>
    <s v="2019"/>
    <x v="0"/>
    <s v="SEGUREXPO DE COLOMBIA S.A"/>
    <s v="JUAN DAVID GOMEZ PEREZ"/>
    <s v="194.687 C.S DE LA J"/>
    <x v="6"/>
    <s v="EQUILIBRIO ECONOMICO"/>
    <s v="BAJO"/>
    <s v="BAJO"/>
    <s v="BAJO"/>
    <s v="BAJO"/>
    <n v="0.05"/>
    <x v="1"/>
    <n v="4611192"/>
    <n v="0"/>
    <x v="0"/>
    <n v="0"/>
    <s v="NO"/>
    <s v="NO"/>
    <s v="12 AÑOS"/>
    <s v="FRANCISCO JAVIER BAENA GOMEZ"/>
    <s v="Decreto 3328"/>
    <s v="16 de Diciembre del año 2011"/>
    <n v="168127"/>
    <s v="EDUCACION"/>
    <s v="Actuación: AL DESPACHO PARA FALLO"/>
    <d v="2020-07-31T00:00:00"/>
    <s v="2011-03"/>
    <s v="12"/>
    <s v="2020-06"/>
    <n v="0.97992544724956854"/>
    <n v="4518624.3829536326"/>
    <n v="0"/>
    <d v="2023-03-11T00:00:00"/>
    <n v="2.6109589041095891"/>
    <n v="4.1522219311981093E-2"/>
    <n v="0"/>
    <n v="0.05"/>
    <s v="REMOTA"/>
    <x v="1"/>
    <n v="0"/>
  </r>
  <r>
    <n v="1494"/>
    <d v="2012-11-15T00:00:00"/>
    <d v="2012-04-17T00:00:00"/>
    <s v="CONSEJO DE ESTADO SALA DE LO CONTENCIOSO ADMINISTRATIVA SECCION SEGUNDA SUBSECCION B"/>
    <s v="11001032500020120023100"/>
    <s v="2019"/>
    <x v="0"/>
    <s v="JUAN JAIRO MONTOYA CORREA"/>
    <s v="VICTOR ALONSO PEREZ GOMEZ"/>
    <n v="91762"/>
    <x v="3"/>
    <s v="OTRAS"/>
    <s v="BAJO"/>
    <s v="BAJO"/>
    <s v="BAJO"/>
    <s v="BAJO"/>
    <n v="0.05"/>
    <x v="1"/>
    <n v="11160000"/>
    <n v="0"/>
    <x v="5"/>
    <n v="0"/>
    <s v="NO"/>
    <s v="NO"/>
    <s v="10 AÑOS"/>
    <s v="FRANCISCO JAVIER BAENA GOMEZ"/>
    <s v="Decreto 3337"/>
    <s v="16 de Diciembre del año 2011"/>
    <n v="168127"/>
    <s v="GENERAL"/>
    <s v="Mayo 16 de 2019 Fallo, Niegan las Pretenciones"/>
    <d v="2020-07-31T00:00:00"/>
    <s v="2012-11"/>
    <s v="10"/>
    <s v="2020-06"/>
    <n v="0.93961070022972437"/>
    <n v="10486055.414563725"/>
    <n v="0"/>
    <d v="2022-11-13T00:00:00"/>
    <n v="2.2876712328767121"/>
    <n v="4.1522219311981093E-2"/>
    <n v="0"/>
    <n v="0.05"/>
    <s v="REMOTA"/>
    <x v="1"/>
    <n v="0"/>
  </r>
  <r>
    <n v="1495"/>
    <d v="2015-05-15T00:00:00"/>
    <d v="2014-11-13T00:00:00"/>
    <s v="JUZGADO 30 ADMINISTRATIVO ORAL DE MEDELLÍN"/>
    <s v="05001333303020120040900"/>
    <s v="2019"/>
    <x v="0"/>
    <s v="LUIS HERIBERTO MARIN GARCIA"/>
    <s v="JAVIER VILLEGAS POSADA"/>
    <s v="20.944 C.S DE LA J"/>
    <x v="1"/>
    <s v="FALLA EN EL SERVICIO OTRAS CAUSAS"/>
    <s v="BAJO"/>
    <s v="BAJO"/>
    <s v="BAJO"/>
    <s v="BAJO"/>
    <n v="0.05"/>
    <x v="1"/>
    <n v="78288484"/>
    <n v="0"/>
    <x v="0"/>
    <n v="0"/>
    <s v="NO"/>
    <s v="NO"/>
    <s v="10 AÑOS"/>
    <s v="FRANCISCO JAVIER BAENA GOMEZ"/>
    <s v="Decreto 3338"/>
    <s v="16 de Diciembre del año 2011"/>
    <n v="168127"/>
    <s v="DAPARD"/>
    <s v="Esta en Alegatos"/>
    <d v="2020-07-31T00:00:00"/>
    <s v="2015-05"/>
    <s v="10"/>
    <s v="2020-06"/>
    <n v="0.86073201793714027"/>
    <n v="67385404.814559519"/>
    <n v="0"/>
    <d v="2025-05-12T00:00:00"/>
    <n v="4.7835616438356166"/>
    <n v="4.1522219311981093E-2"/>
    <n v="0"/>
    <n v="0.05"/>
    <s v="REMOTA"/>
    <x v="1"/>
    <n v="0"/>
  </r>
  <r>
    <n v="1496"/>
    <d v="2015-12-07T00:00:00"/>
    <d v="2015-12-07T00:00:00"/>
    <s v="Juzgado Civil Laboral del Circuito de Marinilla"/>
    <s v="05440311300120150083100"/>
    <s v="2019"/>
    <x v="1"/>
    <s v="JOSE OVER FORONDA SERNA"/>
    <s v="JULIA FERNANDA MUÑOZ RINCÓN"/>
    <n v="215278"/>
    <x v="2"/>
    <s v="RECONOCIMIENTO Y PAGO DE OTRAS PRESTACIONES SALARIALES, SOLCIALES Y SALARIOS"/>
    <s v="ALTO"/>
    <s v="BAJO"/>
    <s v="ALTO"/>
    <s v="ALTO"/>
    <n v="0.66749999999999998"/>
    <x v="0"/>
    <n v="52752863"/>
    <n v="0.17"/>
    <x v="3"/>
    <n v="0"/>
    <s v="NO"/>
    <s v="NO"/>
    <s v="7 AÑOS"/>
    <s v="FRANCISCO JAVIER BAENA GOMEZ"/>
    <s v="Decreto 3316"/>
    <s v="16 de Diciembre del año 2011"/>
    <n v="168127"/>
    <s v="EDUCACION"/>
    <s v="En espera programación de Audiencias"/>
    <d v="2020-07-31T00:00:00"/>
    <s v="2015-12"/>
    <s v="7"/>
    <s v="2020-06"/>
    <n v="0.8321082718324041"/>
    <n v="43896093.665141575"/>
    <n v="7462335.9230740685"/>
    <d v="2022-12-05T00:00:00"/>
    <n v="2.3479452054794518"/>
    <n v="4.1522219311981093E-2"/>
    <n v="7364203.0645656334"/>
    <n v="0.66749999999999998"/>
    <s v="ALTA"/>
    <x v="0"/>
    <n v="7364203.0645656334"/>
  </r>
  <r>
    <n v="1497"/>
    <d v="2015-12-07T00:00:00"/>
    <d v="2015-12-07T00:00:00"/>
    <s v="Juzgado Civil Laboral del Circuito de Marinilla"/>
    <s v="05440311300120150084400"/>
    <s v="2019"/>
    <x v="1"/>
    <s v="JHON FREDY QUINTANA GUZMAN"/>
    <s v="JULIA FERNANDA MUÑOZ RINCÓN"/>
    <n v="215278"/>
    <x v="2"/>
    <s v="RECONOCIMIENTO Y PAGO DE OTRAS PRESTACIONES SALARIALES, SOLCIALES Y SALARIOS"/>
    <s v="ALTO"/>
    <s v="BAJO"/>
    <s v="ALTO"/>
    <s v="ALTO"/>
    <n v="0.66749999999999998"/>
    <x v="0"/>
    <n v="52379513"/>
    <n v="0.16"/>
    <x v="3"/>
    <n v="0"/>
    <s v="NO"/>
    <s v="NO"/>
    <s v="7 AÑOS"/>
    <s v="FRANCISCO JAVIER BAENA GOMEZ"/>
    <s v="Decreto 3316"/>
    <s v="16 de Diciembre del año 2011"/>
    <n v="168127"/>
    <s v="EDUCACION"/>
    <s v="Audiencia para el 22 de Junio de 2018 a las 2,00 pm."/>
    <d v="2020-07-31T00:00:00"/>
    <s v="2015-12"/>
    <s v="7"/>
    <s v="2020-06"/>
    <n v="0.8321082718324041"/>
    <n v="43585426.041852944"/>
    <n v="6973668.1666964712"/>
    <d v="2022-12-05T00:00:00"/>
    <n v="2.3479452054794518"/>
    <n v="4.1522219311981093E-2"/>
    <n v="6881961.4948792513"/>
    <n v="0.66749999999999998"/>
    <s v="ALTA"/>
    <x v="0"/>
    <n v="6881961.4948792513"/>
  </r>
  <r>
    <n v="1498"/>
    <d v="2015-12-07T00:00:00"/>
    <d v="2015-12-07T00:00:00"/>
    <s v="Juzgado Civil Laboral del Circuito de Marinilla"/>
    <s v="05440311300120150084600"/>
    <s v="2019"/>
    <x v="1"/>
    <s v="JHON FREDY BETANCUR PATIÑO"/>
    <s v="JULIA FERNANDA MUÑOZ RINCÓN"/>
    <n v="215278"/>
    <x v="2"/>
    <s v="RECONOCIMIENTO Y PAGO DE OTRAS PRESTACIONES SALARIALES, SOLCIALES Y SALARIOS"/>
    <s v="ALTO"/>
    <s v="BAJO"/>
    <s v="ALTO"/>
    <s v="ALTO"/>
    <n v="0.66749999999999998"/>
    <x v="0"/>
    <n v="52079513"/>
    <n v="0.16"/>
    <x v="3"/>
    <n v="0"/>
    <s v="NO"/>
    <s v="NO"/>
    <s v="7 AÑOS"/>
    <s v="FRANCISCO JAVIER BAENA GOMEZ"/>
    <s v="Decreto 3316"/>
    <s v="16 de Diciembre del año 2011"/>
    <n v="168127"/>
    <s v="EDUCACION"/>
    <s v="En espera programación de Audiencias"/>
    <d v="2020-07-31T00:00:00"/>
    <s v="2015-12"/>
    <s v="7"/>
    <s v="2020-06"/>
    <n v="0.8321082718324041"/>
    <n v="43335793.560303226"/>
    <n v="6933726.9696485167"/>
    <d v="2022-12-05T00:00:00"/>
    <n v="2.3479452054794518"/>
    <n v="4.1522219311981093E-2"/>
    <n v="6842545.5413849195"/>
    <n v="0.66749999999999998"/>
    <s v="ALTA"/>
    <x v="0"/>
    <n v="6842545.5413849195"/>
  </r>
  <r>
    <n v="1499"/>
    <d v="2015-12-07T00:00:00"/>
    <d v="2015-12-07T00:00:00"/>
    <s v="Juzgado Civil Laboral del Circuito de Marinilla"/>
    <s v="05440311300120150084700"/>
    <s v="2019"/>
    <x v="1"/>
    <s v="CESAR ADOLFO ZULUAGA SALAZAR"/>
    <s v="JULIA FERNANDA MUÑOZ RINCÓN"/>
    <n v="215278"/>
    <x v="2"/>
    <s v="RECONOCIMIENTO Y PAGO DE OTRAS PRESTACIONES SALARIALES, SOLCIALES Y SALARIOS"/>
    <s v="ALTO"/>
    <s v="BAJO"/>
    <s v="ALTO"/>
    <s v="ALTO"/>
    <n v="0.66749999999999998"/>
    <x v="0"/>
    <n v="51973423"/>
    <n v="0.16"/>
    <x v="3"/>
    <n v="0"/>
    <s v="NO"/>
    <s v="NO"/>
    <s v="7 AÑOS"/>
    <s v="FRANCISCO JAVIER BAENA GOMEZ"/>
    <s v="Decreto 3316"/>
    <s v="16 de Diciembre del año 2011"/>
    <n v="168127"/>
    <s v="EDUCACION"/>
    <s v="En espera programación de Audiencias"/>
    <d v="2020-07-31T00:00:00"/>
    <s v="2015-12"/>
    <s v="7"/>
    <s v="2020-06"/>
    <n v="0.8321082718324041"/>
    <n v="43247515.193744525"/>
    <n v="6919602.4309991244"/>
    <d v="2022-12-05T00:00:00"/>
    <n v="2.3479452054794518"/>
    <n v="4.1522219311981093E-2"/>
    <n v="6828606.746364207"/>
    <n v="0.66749999999999998"/>
    <s v="ALTA"/>
    <x v="0"/>
    <n v="6828606.746364207"/>
  </r>
  <r>
    <n v="1500"/>
    <d v="2016-06-24T00:00:00"/>
    <d v="2016-06-24T00:00:00"/>
    <s v="Juzgado Civil Laboral del Circuito de Marinilla"/>
    <s v="05440311300120160047100"/>
    <s v="2019"/>
    <x v="1"/>
    <s v="Mario Alcides Montoya Blandón"/>
    <s v="CRISTIAN SANCHEZ RUA"/>
    <n v="254856"/>
    <x v="2"/>
    <s v="RECONOCIMIENTO Y PAGO DE OTRAS PRESTACIONES SALARIALES, SOLCIALES Y SALARIOS"/>
    <s v="ALTO"/>
    <s v="BAJO"/>
    <s v="ALTO"/>
    <s v="ALTO"/>
    <n v="0.66749999999999998"/>
    <x v="0"/>
    <n v="53942094"/>
    <n v="0.19"/>
    <x v="3"/>
    <n v="0"/>
    <s v="NO"/>
    <s v="NO"/>
    <s v="6 AÑOS"/>
    <s v="FRANCISCO JAVIER BAENA GOMEZ"/>
    <s v="Decreto 3316"/>
    <s v="16 de Diciembre del año 2011"/>
    <n v="168127"/>
    <s v="EDUCACION"/>
    <s v="En espera programación de Audiencias"/>
    <d v="2020-07-31T00:00:00"/>
    <s v="2016-06"/>
    <s v="6"/>
    <s v="2020-06"/>
    <n v="0.79172380492187922"/>
    <n v="42707239.907133669"/>
    <n v="8114375.5823553968"/>
    <d v="2022-06-23T00:00:00"/>
    <n v="1.8958904109589041"/>
    <n v="4.1522219311981093E-2"/>
    <n v="8028103.0857116561"/>
    <n v="0.66749999999999998"/>
    <s v="ALTA"/>
    <x v="0"/>
    <n v="8028103.0857116561"/>
  </r>
  <r>
    <n v="1501"/>
    <d v="2016-03-16T00:00:00"/>
    <d v="2016-03-16T00:00:00"/>
    <s v="Juzgado Civil Laboral del Circuito de La Ceja"/>
    <s v="05376311200120160008400"/>
    <s v="2019"/>
    <x v="1"/>
    <s v="MARÍA EMILCE MORALES RODRIGUEZ"/>
    <s v="JULIA FERNANDA MUÑOZ RINCÓN"/>
    <n v="215278"/>
    <x v="2"/>
    <s v="RECONOCIMIENTO Y PAGO DE OTRAS PRESTACIONES SALARIALES, SOLCIALES Y SALARIOS"/>
    <s v="ALTO"/>
    <s v="BAJO"/>
    <s v="ALTO"/>
    <s v="ALTO"/>
    <n v="0.66749999999999998"/>
    <x v="0"/>
    <n v="52231434"/>
    <n v="0.27"/>
    <x v="14"/>
    <n v="10407870"/>
    <s v="NO"/>
    <s v="NO"/>
    <s v="6 AÑOS"/>
    <s v="FRANCISCO JAVIER BAENA GOMEZ"/>
    <s v="Decreto 3316"/>
    <s v="16 de Diciembre del año 2011"/>
    <n v="168127"/>
    <s v="EDUCACION"/>
    <s v="Se liquidaron Costas, pendiente pago y Acción de Repetición"/>
    <d v="2020-07-31T00:00:00"/>
    <s v="2016-03"/>
    <s v="6"/>
    <s v="2020-06"/>
    <n v="0.80354364508127107"/>
    <n v="41970236.864181831"/>
    <n v="11331963.953329096"/>
    <d v="2022-03-15T00:00:00"/>
    <n v="1.6219178082191781"/>
    <n v="4.1522219311981093E-2"/>
    <n v="11228813.077572787"/>
    <n v="0.66749999999999998"/>
    <s v="ALTA"/>
    <x v="0"/>
    <n v="10407870"/>
  </r>
  <r>
    <n v="1502"/>
    <d v="2017-06-09T00:00:00"/>
    <d v="2017-06-09T00:00:00"/>
    <s v="Juzgado Laboral del Circuito de Rionegro"/>
    <s v="05615310500120170008300"/>
    <s v="2019"/>
    <x v="1"/>
    <s v="RAMIRO ALBERTO CALLE CALLE"/>
    <s v="JULIA FERNANDA MUÑOZ RINCÓN"/>
    <n v="215278"/>
    <x v="2"/>
    <s v="RECONOCIMIENTO Y PAGO DE OTRAS PRESTACIONES SALARIALES, SOLCIALES Y SALARIOS"/>
    <s v="ALTO"/>
    <s v="BAJO"/>
    <s v="ALTO"/>
    <s v="ALTO"/>
    <n v="0.66749999999999998"/>
    <x v="0"/>
    <n v="53942094"/>
    <n v="0.19"/>
    <x v="5"/>
    <n v="13280929"/>
    <s v="NO"/>
    <s v="NO"/>
    <s v="5 AÑOS"/>
    <s v="FRANCISCO JAVIER BAENA GOMEZ"/>
    <s v="Decreto 3317"/>
    <s v="16 de Diciembre del año 2011"/>
    <n v="168127"/>
    <s v="EDUCACION"/>
    <s v="Ordena Cumplir requisitos al departamento de Antioquia."/>
    <d v="2020-07-31T00:00:00"/>
    <s v="2017-06"/>
    <s v="5"/>
    <s v="2020-06"/>
    <n v="0.76136533047353394"/>
    <n v="41069640.224744432"/>
    <n v="7803231.6427014424"/>
    <d v="2022-06-08T00:00:00"/>
    <n v="1.8547945205479452"/>
    <n v="4.1522219311981093E-2"/>
    <n v="7722056.2201321786"/>
    <n v="0.66749999999999998"/>
    <s v="ALTA"/>
    <x v="0"/>
    <n v="13280929"/>
  </r>
  <r>
    <n v="1503"/>
    <d v="2017-06-09T00:00:00"/>
    <d v="2017-06-09T00:00:00"/>
    <s v="Juzgado Laboral del Circuito de Rionegro"/>
    <s v="05615310500120140037400"/>
    <s v="2019"/>
    <x v="1"/>
    <s v="GUSTAVO ANTONIO ARBELAEZ ARBELAEZ"/>
    <s v="MARIA NATALI ARBELAEZ RESTREPO"/>
    <n v="176839"/>
    <x v="2"/>
    <s v="RECONOCIMIENTO Y PAGO DE OTRAS PRESTACIONES SALARIALES, SOLCIALES Y SALARIOS"/>
    <s v="ALTO"/>
    <s v="BAJO"/>
    <s v="ALTO"/>
    <s v="ALTO"/>
    <n v="0.66749999999999998"/>
    <x v="0"/>
    <n v="22883742"/>
    <n v="0.19"/>
    <x v="7"/>
    <n v="0"/>
    <s v="NO"/>
    <s v="NO"/>
    <s v="8 AÑOS"/>
    <s v="FRANCISCO JAVIER BAENA GOMEZ"/>
    <s v="Decreto 3317"/>
    <s v="16 de Diciembre del año 2011"/>
    <n v="168127"/>
    <s v="EDUCACION"/>
    <s v="AUDIENCIA INICIAL O PRIMERA AUDIENCIA"/>
    <d v="2020-07-31T00:00:00"/>
    <s v="2017-06"/>
    <s v="8"/>
    <s v="2020-06"/>
    <n v="0.76136533047353394"/>
    <n v="17422887.790301088"/>
    <n v="3310348.680157207"/>
    <d v="2025-06-07T00:00:00"/>
    <n v="4.8547945205479452"/>
    <n v="4.1522219311981093E-2"/>
    <n v="3220969.2431279738"/>
    <n v="0.66749999999999998"/>
    <s v="ALTA"/>
    <x v="0"/>
    <n v="3220969.2431279738"/>
  </r>
  <r>
    <n v="1504"/>
    <d v="2016-10-27T00:00:00"/>
    <d v="2016-10-27T00:00:00"/>
    <s v="Juzgado Promiscuo del Circuito de Amalfi "/>
    <s v="05031318900120160023100"/>
    <s v="2019"/>
    <x v="1"/>
    <s v="RONALD FABIAN HERNANDEZ CARDENAS"/>
    <s v="JULIA FERNANDA MUÑOZ RINCÓN"/>
    <n v="215278"/>
    <x v="2"/>
    <s v="RECONOCIMIENTO Y PAGO DE OTRAS PRESTACIONES SALARIALES, SOLCIALES Y SALARIOS"/>
    <s v="ALTO"/>
    <s v="BAJO"/>
    <s v="ALTO"/>
    <s v="ALTO"/>
    <n v="0.66749999999999998"/>
    <x v="0"/>
    <n v="54401830"/>
    <n v="0.19"/>
    <x v="4"/>
    <n v="0"/>
    <s v="NO"/>
    <s v="NO"/>
    <s v="6 AÑOS"/>
    <s v="FRANCISCO JAVIER BAENA GOMEZ"/>
    <s v="Decreto 3317"/>
    <s v="16 de Diciembre del año 2011"/>
    <n v="168127"/>
    <s v="EDUCACION"/>
    <s v="Sentencia en contra del Departamento"/>
    <d v="2020-07-31T00:00:00"/>
    <s v="2016-10"/>
    <s v="6"/>
    <s v="2020-06"/>
    <n v="0.79104764067648514"/>
    <n v="43034439.269983232"/>
    <n v="8176543.4612968145"/>
    <d v="2022-10-26T00:00:00"/>
    <n v="2.2383561643835614"/>
    <n v="4.1522219311981093E-2"/>
    <n v="8074005.5383413993"/>
    <n v="0.66749999999999998"/>
    <s v="ALTA"/>
    <x v="0"/>
    <n v="8074005.5383413993"/>
  </r>
  <r>
    <n v="1505"/>
    <d v="2016-10-27T00:00:00"/>
    <d v="2016-10-27T00:00:00"/>
    <s v="Juzgado Promiscuo del Circuito de Amalfi "/>
    <s v="05031318900120160023200"/>
    <s v="2019"/>
    <x v="1"/>
    <s v="ALMA LUCIA CARDENAS ZAPATA"/>
    <s v="JULIA FERNANDA MUÑOZ RINCÓN"/>
    <n v="215278"/>
    <x v="2"/>
    <s v="RECONOCIMIENTO Y PAGO DE OTRAS PRESTACIONES SALARIALES, SOLCIALES Y SALARIOS"/>
    <s v="ALTO"/>
    <s v="BAJO"/>
    <s v="ALTO"/>
    <s v="ALTO"/>
    <n v="0.66749999999999998"/>
    <x v="0"/>
    <n v="53457982"/>
    <n v="0.19"/>
    <x v="4"/>
    <n v="0"/>
    <s v="NO"/>
    <s v="NO"/>
    <s v="6 AÑOS"/>
    <s v="FRANCISCO JAVIER BAENA GOMEZ"/>
    <s v="Decreto 3317"/>
    <s v="16 de Diciembre del año 2011"/>
    <n v="168127"/>
    <s v="EDUCACION"/>
    <s v="Sentencia en contra del Departamento"/>
    <d v="2020-07-31T00:00:00"/>
    <s v="2016-10"/>
    <s v="6"/>
    <s v="2020-06"/>
    <n v="0.79104764067648514"/>
    <n v="42287810.536426008"/>
    <n v="8034684.0019209413"/>
    <d v="2022-10-26T00:00:00"/>
    <n v="2.2383561643835614"/>
    <n v="4.1522219311981093E-2"/>
    <n v="7933925.06716327"/>
    <n v="0.66749999999999998"/>
    <s v="ALTA"/>
    <x v="0"/>
    <n v="7933925.06716327"/>
  </r>
  <r>
    <n v="1506"/>
    <d v="2016-09-07T00:00:00"/>
    <d v="2016-09-07T00:00:00"/>
    <s v="Juzgado Promiscuo del Circuito de Amalfi "/>
    <s v="05031318900120160023300"/>
    <s v="2019"/>
    <x v="1"/>
    <s v="ISABEL CRISTINA ROJAS RAMIREZ"/>
    <s v="JULIA FERNANDA MUÑOZ RINCÓN"/>
    <n v="215278"/>
    <x v="2"/>
    <s v="RECONOCIMIENTO Y PAGO DE OTRAS PRESTACIONES SALARIALES, SOLCIALES Y SALARIOS"/>
    <s v="ALTO"/>
    <s v="BAJO"/>
    <s v="ALTO"/>
    <s v="ALTO"/>
    <n v="0.66749999999999998"/>
    <x v="0"/>
    <n v="53457982"/>
    <n v="0.19"/>
    <x v="4"/>
    <n v="0"/>
    <s v="NO"/>
    <s v="NO"/>
    <s v="6 AÑOS"/>
    <s v="FRANCISCO JAVIER BAENA GOMEZ"/>
    <s v="Decreto 3317"/>
    <s v="16 de Diciembre del año 2011"/>
    <n v="168127"/>
    <s v="EDUCACION"/>
    <s v="Sentencia en contra del Departamento"/>
    <d v="2020-07-31T00:00:00"/>
    <s v="2016-09"/>
    <s v="6"/>
    <s v="2020-06"/>
    <n v="0.79057379366945824"/>
    <n v="42262479.631653614"/>
    <n v="8029871.1300141867"/>
    <d v="2022-09-06T00:00:00"/>
    <n v="2.1013698630136988"/>
    <n v="4.1522219311981093E-2"/>
    <n v="7935298.815989973"/>
    <n v="0.66749999999999998"/>
    <s v="ALTA"/>
    <x v="0"/>
    <n v="7935298.815989973"/>
  </r>
  <r>
    <n v="1507"/>
    <d v="2016-09-07T00:00:00"/>
    <d v="2016-09-07T00:00:00"/>
    <s v="Juzgado Promiscuo del Circuito de Amalfi "/>
    <s v="05031318900120160023400"/>
    <s v="2019"/>
    <x v="1"/>
    <s v="NEFTALI JULIO BOTERO"/>
    <s v="JULIA FERNANDA MUÑOZ RINCÓN"/>
    <n v="215278"/>
    <x v="2"/>
    <s v="RECONOCIMIENTO Y PAGO DE OTRAS PRESTACIONES SALARIALES, SOLCIALES Y SALARIOS"/>
    <s v="ALTO"/>
    <s v="BAJO"/>
    <s v="ALTO"/>
    <s v="ALTO"/>
    <n v="0.66749999999999998"/>
    <x v="0"/>
    <n v="53407982"/>
    <n v="0.19"/>
    <x v="4"/>
    <n v="0"/>
    <s v="NO"/>
    <s v="NO"/>
    <s v="6 AÑOS"/>
    <s v="FRANCISCO JAVIER BAENA GOMEZ"/>
    <s v="Decreto 3317"/>
    <s v="16 de Diciembre del año 2011"/>
    <n v="168127"/>
    <s v="EDUCACION"/>
    <s v="Sentencia en contra del Departamento"/>
    <d v="2020-07-31T00:00:00"/>
    <s v="2016-09"/>
    <s v="6"/>
    <s v="2020-06"/>
    <n v="0.79057379366945824"/>
    <n v="42222950.94197014"/>
    <n v="8022360.6789743267"/>
    <d v="2022-09-06T00:00:00"/>
    <n v="2.1013698630136988"/>
    <n v="4.1522219311981093E-2"/>
    <n v="7927876.8197612446"/>
    <n v="0.66749999999999998"/>
    <s v="ALTA"/>
    <x v="0"/>
    <n v="7927876.8197612446"/>
  </r>
  <r>
    <n v="1508"/>
    <d v="2016-09-07T00:00:00"/>
    <d v="2016-09-07T00:00:00"/>
    <s v="Juzgado Promiscuo del Circuito de Amalfi "/>
    <s v="05031318900120160023500"/>
    <s v="2019"/>
    <x v="1"/>
    <s v="CLAUDIA PATRICIA FORONDA"/>
    <s v="JULIA FERNANDA MUÑOZ RINCÓN"/>
    <n v="215278"/>
    <x v="2"/>
    <s v="RECONOCIMIENTO Y PAGO DE OTRAS PRESTACIONES SALARIALES, SOLCIALES Y SALARIOS"/>
    <s v="ALTO"/>
    <s v="BAJO"/>
    <s v="ALTO"/>
    <s v="ALTO"/>
    <n v="0.66749999999999998"/>
    <x v="0"/>
    <n v="52457982"/>
    <n v="0.19"/>
    <x v="4"/>
    <n v="0"/>
    <s v="NO"/>
    <s v="NO"/>
    <s v="6 AÑOS"/>
    <s v="FRANCISCO JAVIER BAENA GOMEZ"/>
    <s v="Decreto 3317"/>
    <s v="16 de Diciembre del año 2011"/>
    <n v="168127"/>
    <s v="EDUCACION"/>
    <s v="Sentencia en contra del Departamento"/>
    <d v="2020-07-31T00:00:00"/>
    <s v="2016-09"/>
    <s v="6"/>
    <s v="2020-06"/>
    <n v="0.79057379366945824"/>
    <n v="41471905.837984152"/>
    <n v="7879662.109216989"/>
    <d v="2022-09-06T00:00:00"/>
    <n v="2.1013698630136988"/>
    <n v="4.1522219311981093E-2"/>
    <n v="7786858.8914153799"/>
    <n v="0.66749999999999998"/>
    <s v="ALTA"/>
    <x v="0"/>
    <n v="7786858.8914153799"/>
  </r>
  <r>
    <n v="1509"/>
    <d v="2016-09-07T00:00:00"/>
    <d v="2016-09-07T00:00:00"/>
    <s v="Juzgado Promiscuo del Circuito de Amalfi "/>
    <s v="05031318900120160023600"/>
    <s v="2019"/>
    <x v="1"/>
    <s v="DORALBA DE JESUS PORRA ROJAS"/>
    <s v="JULIA FERNANDA MUÑOZ RINCÓN"/>
    <n v="215278"/>
    <x v="2"/>
    <s v="RECONOCIMIENTO Y PAGO DE OTRAS PRESTACIONES SALARIALES, SOLCIALES Y SALARIOS"/>
    <s v="ALTO"/>
    <s v="BAJO"/>
    <s v="ALTO"/>
    <s v="ALTO"/>
    <n v="0.66749999999999998"/>
    <x v="0"/>
    <n v="53000982"/>
    <n v="0.19"/>
    <x v="4"/>
    <n v="0"/>
    <s v="NO"/>
    <s v="NO"/>
    <s v="6 AÑOS"/>
    <s v="FRANCISCO JAVIER BAENA GOMEZ"/>
    <s v="Decreto 3317"/>
    <s v="16 de Diciembre del año 2011"/>
    <n v="168127"/>
    <s v="EDUCACION"/>
    <s v="Sentencia en contra del Departamento"/>
    <d v="2020-07-31T00:00:00"/>
    <s v="2016-09"/>
    <s v="6"/>
    <s v="2020-06"/>
    <n v="0.79057379366945824"/>
    <n v="41901187.407946669"/>
    <n v="7961225.6075098673"/>
    <d v="2022-09-06T00:00:00"/>
    <n v="2.1013698630136988"/>
    <n v="4.1522219311981093E-2"/>
    <n v="7867461.7704593847"/>
    <n v="0.66749999999999998"/>
    <s v="ALTA"/>
    <x v="0"/>
    <n v="7867461.7704593847"/>
  </r>
  <r>
    <n v="1510"/>
    <d v="2016-10-27T00:00:00"/>
    <d v="2016-10-27T00:00:00"/>
    <s v="Juzgado Promiscuo del Circuito de Amalfi "/>
    <s v="05031318900120160023700"/>
    <s v="2019"/>
    <x v="1"/>
    <s v="BEATRIZ ELENA GIRALDO BERMUDEZ"/>
    <s v="JULIA FERNANDA MUÑOZ RINCÓN"/>
    <n v="215278"/>
    <x v="2"/>
    <s v="RECONOCIMIENTO Y PAGO DE OTRAS PRESTACIONES SALARIALES, SOLCIALES Y SALARIOS"/>
    <s v="ALTO"/>
    <s v="BAJO"/>
    <s v="ALTO"/>
    <s v="ALTO"/>
    <n v="0.66749999999999998"/>
    <x v="0"/>
    <n v="51457982"/>
    <n v="0.19"/>
    <x v="4"/>
    <n v="0"/>
    <s v="NO"/>
    <s v="NO"/>
    <s v="6 AÑOS"/>
    <s v="FRANCISCO JAVIER BAENA GOMEZ"/>
    <s v="Decreto 3317"/>
    <s v="16 de Diciembre del año 2011"/>
    <n v="168127"/>
    <s v="EDUCACION"/>
    <s v="Sentencia en contra del Departamento"/>
    <d v="2020-07-31T00:00:00"/>
    <s v="2016-10"/>
    <s v="6"/>
    <s v="2020-06"/>
    <n v="0.79104764067648514"/>
    <n v="40705715.255073041"/>
    <n v="7734085.8984638778"/>
    <d v="2022-10-26T00:00:00"/>
    <n v="2.2383561643835614"/>
    <n v="4.1522219311981093E-2"/>
    <n v="7637096.6134755397"/>
    <n v="0.66749999999999998"/>
    <s v="ALTA"/>
    <x v="0"/>
    <n v="7637096.6134755397"/>
  </r>
  <r>
    <n v="1511"/>
    <d v="2016-10-11T00:00:00"/>
    <d v="2016-10-11T00:00:00"/>
    <s v="Juzgado Promiscuo del Circuito de Amalfi "/>
    <s v="05031318900120160027500"/>
    <s v="2019"/>
    <x v="1"/>
    <s v="LINA MARCELA SERNA JARAMILLO"/>
    <s v="JULIA FERNANDA MUÑOZ RINCÓN"/>
    <n v="215278"/>
    <x v="2"/>
    <s v="RECONOCIMIENTO Y PAGO DE OTRAS PRESTACIONES SALARIALES, SOLCIALES Y SALARIOS"/>
    <s v="ALTO"/>
    <s v="BAJO"/>
    <s v="ALTO"/>
    <s v="ALTO"/>
    <n v="0.66749999999999998"/>
    <x v="0"/>
    <n v="53457000"/>
    <n v="0.19"/>
    <x v="4"/>
    <n v="0"/>
    <s v="NO"/>
    <s v="NO"/>
    <s v="6 AÑOS"/>
    <s v="FRANCISCO JAVIER BAENA GOMEZ"/>
    <s v="Decreto 3317"/>
    <s v="16 de Diciembre del año 2011"/>
    <n v="168127"/>
    <s v="EDUCACION"/>
    <s v="Sentencia en contra del Departamento"/>
    <d v="2020-07-31T00:00:00"/>
    <s v="2016-10"/>
    <s v="6"/>
    <s v="2020-06"/>
    <n v="0.79104764067648514"/>
    <n v="42287033.727642864"/>
    <n v="8034536.4082521442"/>
    <d v="2022-10-10T00:00:00"/>
    <n v="2.1945205479452055"/>
    <n v="4.1522219311981093E-2"/>
    <n v="7935740.3530860115"/>
    <n v="0.66749999999999998"/>
    <s v="ALTA"/>
    <x v="0"/>
    <n v="7935740.3530860115"/>
  </r>
  <r>
    <n v="1512"/>
    <d v="2016-10-11T00:00:00"/>
    <d v="2016-10-11T00:00:00"/>
    <s v="Juzgado Promiscuo del Circuito de Amalfi "/>
    <s v="05031318900120160027600"/>
    <s v="2019"/>
    <x v="1"/>
    <s v="JORGE ARMANDO CARDENAS"/>
    <s v="JULIA FERNANDA MUÑOZ RINCÓN"/>
    <n v="215278"/>
    <x v="2"/>
    <s v="RECONOCIMIENTO Y PAGO DE OTRAS PRESTACIONES SALARIALES, SOLCIALES Y SALARIOS"/>
    <s v="ALTO"/>
    <s v="BAJO"/>
    <s v="ALTO"/>
    <s v="ALTO"/>
    <n v="0.66749999999999998"/>
    <x v="0"/>
    <n v="53400982"/>
    <n v="0.19"/>
    <x v="4"/>
    <n v="0"/>
    <s v="NO"/>
    <s v="NO"/>
    <s v="6 AÑOS"/>
    <s v="FRANCISCO JAVIER BAENA GOMEZ"/>
    <s v="Decreto 3317"/>
    <s v="16 de Diciembre del año 2011"/>
    <n v="168127"/>
    <s v="EDUCACION"/>
    <s v="Sentencia en contra del Departamento"/>
    <d v="2020-07-31T00:00:00"/>
    <s v="2016-10"/>
    <s v="6"/>
    <s v="2020-06"/>
    <n v="0.79104764067648514"/>
    <n v="42242720.820907451"/>
    <n v="8026116.9559724154"/>
    <d v="2022-10-10T00:00:00"/>
    <n v="2.1945205479452055"/>
    <n v="4.1522219311981093E-2"/>
    <n v="7927424.4299496748"/>
    <n v="0.66749999999999998"/>
    <s v="ALTA"/>
    <x v="0"/>
    <n v="7927424.4299496748"/>
  </r>
  <r>
    <n v="1513"/>
    <d v="2017-02-13T00:00:00"/>
    <d v="2017-02-13T00:00:00"/>
    <s v="Juzgado Promiscuo del Circuito de Amalfi "/>
    <s v="05031318900120160031900"/>
    <s v="2019"/>
    <x v="1"/>
    <s v="CLAUDIA BIBIANA ECHAVARRIA CIFUENTES"/>
    <s v="JULIA FERNANDA MUÑOZ RINCÓN"/>
    <n v="215278"/>
    <x v="2"/>
    <s v="RECONOCIMIENTO Y PAGO DE OTRAS PRESTACIONES SALARIALES, SOLCIALES Y SALARIOS"/>
    <s v="ALTO"/>
    <s v="BAJO"/>
    <s v="ALTO"/>
    <s v="ALTO"/>
    <n v="0.66749999999999998"/>
    <x v="0"/>
    <n v="53432082"/>
    <n v="0.19"/>
    <x v="4"/>
    <n v="0"/>
    <s v="NO"/>
    <s v="NO"/>
    <s v="6 AÑOS"/>
    <s v="FRANCISCO JAVIER BAENA GOMEZ"/>
    <s v="Decreto 3317"/>
    <s v="16 de Diciembre del año 2011"/>
    <n v="168127"/>
    <s v="EDUCACION"/>
    <s v="Sentencia en contra del Departamento"/>
    <d v="2020-07-31T00:00:00"/>
    <s v="2017-02"/>
    <s v="6"/>
    <s v="2020-06"/>
    <n v="0.77115025586143982"/>
    <n v="41204163.705509432"/>
    <n v="7828791.1040467918"/>
    <d v="2023-02-12T00:00:00"/>
    <n v="2.536986301369863"/>
    <n v="4.1522219311981093E-2"/>
    <n v="7717609.3253250858"/>
    <n v="0.66749999999999998"/>
    <s v="ALTA"/>
    <x v="0"/>
    <n v="7717609.3253250858"/>
  </r>
  <r>
    <n v="1514"/>
    <d v="2017-05-02T00:00:00"/>
    <d v="2017-05-02T00:00:00"/>
    <s v="Juzgado Promiscuo del Circuito de Amalfi "/>
    <s v="05031318900120170003300"/>
    <s v="2019"/>
    <x v="1"/>
    <s v="YULY MABEL SUAREZ GALLEGO"/>
    <s v="JULIA FERNANDA MUÑOZ RINCÓN"/>
    <n v="215278"/>
    <x v="2"/>
    <s v="RECONOCIMIENTO Y PAGO DE OTRAS PRESTACIONES SALARIALES, SOLCIALES Y SALARIOS"/>
    <s v="ALTO"/>
    <s v="BAJO"/>
    <s v="ALTO"/>
    <s v="ALTO"/>
    <n v="0.66749999999999998"/>
    <x v="0"/>
    <n v="53455552"/>
    <n v="0.19"/>
    <x v="4"/>
    <n v="0"/>
    <s v="NO"/>
    <s v="NO"/>
    <s v="4 años"/>
    <s v="FRANCISCO JAVIER BAENA GOMEZ"/>
    <s v="Decreto 3317"/>
    <s v="16 de Diciembre del año 2011"/>
    <n v="168127"/>
    <s v="EDUCACION"/>
    <s v="Sentencia en contra del Departamento"/>
    <d v="2020-07-31T00:00:00"/>
    <s v="2017-05"/>
    <s v="4"/>
    <s v="2020-06"/>
    <n v="0.76223816507249575"/>
    <n v="40745861.869417384"/>
    <n v="7741713.7551893033"/>
    <d v="2021-05-01T00:00:00"/>
    <n v="0.75068493150684934"/>
    <n v="4.1522219311981093E-2"/>
    <n v="7709017.4155214606"/>
    <n v="0.66749999999999998"/>
    <s v="ALTA"/>
    <x v="0"/>
    <n v="7709017.4155214606"/>
  </r>
  <r>
    <n v="1515"/>
    <d v="2017-05-02T00:00:00"/>
    <d v="2017-05-02T00:00:00"/>
    <s v="Juzgado Promiscuo del Circuito de Amalfi "/>
    <s v="05031318900120180020400"/>
    <s v="2019"/>
    <x v="1"/>
    <s v="ISABEL CRISTINA ROJAS RAMIREZ"/>
    <s v="NATALIA BOTERO MANCO"/>
    <n v="172735"/>
    <x v="2"/>
    <s v="RECONOCIMIENTO Y PAGO DE OTRAS PRESTACIONES SALARIALES, SOLCIALES Y SALARIOS"/>
    <s v="ALTO"/>
    <s v="BAJO"/>
    <s v="ALTO"/>
    <s v="ALTO"/>
    <n v="0.66749999999999998"/>
    <x v="0"/>
    <n v="53455552"/>
    <n v="0.19"/>
    <x v="4"/>
    <n v="0"/>
    <s v="NO"/>
    <s v="NO"/>
    <s v="4 AÑOS"/>
    <s v="FRANCISCO JAVIER BAENA GOMEZ"/>
    <s v="Decreto 3317"/>
    <s v="16 de Diciembre del año 2011"/>
    <n v="168127"/>
    <s v="EDUCACION"/>
    <s v="Sentencia en contra del Departamento"/>
    <d v="2020-07-31T00:00:00"/>
    <s v="2017-05"/>
    <s v="4"/>
    <s v="2020-06"/>
    <n v="0.76223816507249575"/>
    <n v="40745861.869417384"/>
    <n v="7741713.7551893033"/>
    <d v="2021-05-01T00:00:00"/>
    <n v="0.75068493150684934"/>
    <n v="4.1522219311981093E-2"/>
    <n v="7709017.4155214606"/>
    <n v="0.66749999999999998"/>
    <s v="ALTA"/>
    <x v="0"/>
    <n v="7709017.4155214606"/>
  </r>
  <r>
    <n v="1516"/>
    <d v="2019-04-24T00:00:00"/>
    <d v="2019-04-24T00:00:00"/>
    <s v="Juzgado Promiscuo del Circuito de Amalfi "/>
    <s v="05031318900120180018900"/>
    <s v="2019"/>
    <x v="1"/>
    <s v="ANA MARIA HERNANDEZ BARRIENTOS"/>
    <s v="NATALIA BOTERO MANCO"/>
    <n v="172735"/>
    <x v="2"/>
    <s v="RECONOCIMIENTO Y PAGO DE OTRAS PRESTACIONES SALARIALES, SOLCIALES Y SALARIOS"/>
    <s v="ALTO"/>
    <s v="BAJO"/>
    <s v="ALTO"/>
    <s v="ALTO"/>
    <n v="0.66749999999999998"/>
    <x v="0"/>
    <n v="43000000"/>
    <n v="0.19"/>
    <x v="4"/>
    <n v="0"/>
    <s v="NO"/>
    <s v="NO"/>
    <s v="4 AÑOS"/>
    <s v="FRANCISCO JAVIER BAENA GOMEZ"/>
    <s v="Decreto 3317"/>
    <s v="16 de Diciembre del año 2011"/>
    <n v="168127"/>
    <s v="EDUCACION"/>
    <s v="Sentencia en contra del Departamento"/>
    <d v="2020-07-31T00:00:00"/>
    <s v="2019-04"/>
    <s v="4"/>
    <s v="2020-06"/>
    <n v="1.0279083431257343"/>
    <n v="44200058.754406579"/>
    <n v="8398011.1633372493"/>
    <d v="2023-04-23T00:00:00"/>
    <n v="2.7287671232876711"/>
    <n v="4.1522219311981093E-2"/>
    <n v="8269798.9193152217"/>
    <n v="0.66749999999999998"/>
    <s v="ALTA"/>
    <x v="0"/>
    <n v="8269798.9193152217"/>
  </r>
  <r>
    <n v="1517"/>
    <d v="2016-04-06T00:00:00"/>
    <d v="2016-04-06T00:00:00"/>
    <s v=" JUZGADO 34 ADMINISTRATIVO ORAL DE MEDELLÍN"/>
    <s v="05001333303420160027100"/>
    <s v="2019"/>
    <x v="0"/>
    <s v="ALVARO DE JESUS BAENA"/>
    <s v="ANGEL HELI MORENO ROBLEDO"/>
    <n v="166629"/>
    <x v="2"/>
    <s v="RECONOCIMIENTO Y PAGO DE OTRAS PRESTACIONES SALARIALES, SOLCIALES Y SALARIOS"/>
    <s v="BAJO"/>
    <s v="BAJO"/>
    <s v="BAJO"/>
    <s v="BAJO"/>
    <n v="0.05"/>
    <x v="1"/>
    <n v="9260090"/>
    <n v="0"/>
    <x v="3"/>
    <n v="0"/>
    <s v="NO"/>
    <s v="NO"/>
    <s v="6 AÑOS"/>
    <s v="FRANCISCO JAVIER BAENA GOMEZ"/>
    <s v="Decreto 3316"/>
    <s v="16 de Diciembre del año 2011"/>
    <n v="168127"/>
    <s v="EDUCACION"/>
    <s v="Fallo Niega Pretensiones"/>
    <d v="2020-07-31T00:00:00"/>
    <s v="2016-04"/>
    <s v="6"/>
    <s v="2020-06"/>
    <n v="0.799576959270904"/>
    <n v="7404154.6047749054"/>
    <n v="0"/>
    <d v="2022-04-05T00:00:00"/>
    <n v="1.6794520547945206"/>
    <n v="4.1522219311981093E-2"/>
    <n v="0"/>
    <n v="0.05"/>
    <s v="REMOTA"/>
    <x v="1"/>
    <n v="0"/>
  </r>
  <r>
    <n v="1518"/>
    <d v="2017-11-07T00:00:00"/>
    <d v="2017-11-07T00:00:00"/>
    <s v="Juzgado Laboral del Circuito de Puerto Berrio"/>
    <s v="05579310500120170029500"/>
    <s v="2019"/>
    <x v="1"/>
    <s v="DAIRO ALBERTO MOSQUERA LONDOÑO"/>
    <s v="LIZETH JOHANA CARRANZA LOPEZ"/>
    <n v="212879"/>
    <x v="2"/>
    <s v="RECONOCIMIENTO Y PAGO DE OTRAS PRESTACIONES SALARIALES, SOLCIALES Y SALARIOS"/>
    <s v="BAJO"/>
    <s v="BAJO"/>
    <s v="BAJO"/>
    <s v="BAJO"/>
    <n v="0.05"/>
    <x v="1"/>
    <n v="65924591"/>
    <n v="0"/>
    <x v="9"/>
    <n v="0"/>
    <s v="NO"/>
    <s v="NO"/>
    <s v="5 AÑOS"/>
    <s v="FRANCISCO JAVIER BAENA GOMEZ"/>
    <s v="Decreto 3316"/>
    <s v="16 de Diciembre del año 2011"/>
    <n v="168127"/>
    <s v="EDUCACION"/>
    <s v="Esta en Apelación"/>
    <d v="2020-07-31T00:00:00"/>
    <s v="2017-11"/>
    <s v="5"/>
    <s v="2020-06"/>
    <n v="0.75888387549827907"/>
    <n v="50029109.108718969"/>
    <n v="0"/>
    <d v="2022-11-06T00:00:00"/>
    <n v="2.2684931506849315"/>
    <n v="4.1522219311981093E-2"/>
    <n v="0"/>
    <n v="0.05"/>
    <s v="REMOTA"/>
    <x v="1"/>
    <n v="0"/>
  </r>
  <r>
    <n v="1519"/>
    <d v="2017-11-07T00:00:00"/>
    <d v="2017-11-07T00:00:00"/>
    <s v="Juzgado Laboral del Circuito de Puerto Berrio"/>
    <s v="05579310500120170029600"/>
    <s v="2019"/>
    <x v="1"/>
    <s v="ROSA ADELA ZAPATA TABARES"/>
    <s v="LIZETH JOHANA CARRANZA LOPEZ"/>
    <n v="212879"/>
    <x v="2"/>
    <s v="RECONOCIMIENTO Y PAGO DE OTRAS PRESTACIONES SALARIALES, SOLCIALES Y SALARIOS"/>
    <s v="BAJO"/>
    <s v="BAJO"/>
    <s v="BAJO"/>
    <s v="BAJO"/>
    <n v="0.05"/>
    <x v="1"/>
    <n v="40000000"/>
    <n v="0"/>
    <x v="9"/>
    <n v="0"/>
    <s v="NO"/>
    <s v="NO"/>
    <s v="5 AÑOS"/>
    <s v="FRANCISCO JAVIER BAENA GOMEZ"/>
    <s v="Decreto 3316"/>
    <s v="16 de Diciembre del año 2011"/>
    <n v="168127"/>
    <s v="EDUCACION"/>
    <s v="Esta en Apelación"/>
    <d v="2020-07-31T00:00:00"/>
    <s v="2017-11"/>
    <s v="5"/>
    <s v="2020-06"/>
    <n v="0.75888387549827907"/>
    <n v="30355355.019931164"/>
    <n v="0"/>
    <d v="2022-11-06T00:00:00"/>
    <n v="2.2684931506849315"/>
    <n v="4.1522219311981093E-2"/>
    <n v="0"/>
    <n v="0.05"/>
    <s v="REMOTA"/>
    <x v="1"/>
    <n v="0"/>
  </r>
  <r>
    <n v="1520"/>
    <d v="2017-11-07T00:00:00"/>
    <d v="2017-11-07T00:00:00"/>
    <s v="Juzgado Laboral del Circuito de Puerto Berrio"/>
    <s v="05579310500120170029700"/>
    <s v="2019"/>
    <x v="1"/>
    <s v="JULIÁN ANDRÉS AGUDELO ROBLEDO"/>
    <s v="LIZETH JOHANA CARRANZA LOPEZ"/>
    <n v="212879"/>
    <x v="2"/>
    <s v="RECONOCIMIENTO Y PAGO DE OTRAS PRESTACIONES SALARIALES, SOLCIALES Y SALARIOS"/>
    <s v="BAJO"/>
    <s v="BAJO"/>
    <s v="BAJO"/>
    <s v="BAJO"/>
    <n v="0.05"/>
    <x v="1"/>
    <n v="43667426"/>
    <n v="0"/>
    <x v="5"/>
    <n v="0"/>
    <s v="NO"/>
    <s v="NO"/>
    <s v="5 AÑOS"/>
    <s v="FRANCISCO JAVIER BAENA GOMEZ"/>
    <s v="Decreto 3316"/>
    <s v="16 de Diciembre del año 2011"/>
    <n v="168127"/>
    <s v="EDUCACION"/>
    <s v="Esta en Apelación"/>
    <d v="2020-07-31T00:00:00"/>
    <s v="2017-11"/>
    <s v="5"/>
    <s v="2020-06"/>
    <n v="0.75888387549827907"/>
    <n v="33138505.475914314"/>
    <n v="0"/>
    <d v="2022-11-06T00:00:00"/>
    <n v="2.2684931506849315"/>
    <n v="4.1522219311981093E-2"/>
    <n v="0"/>
    <n v="0.05"/>
    <s v="REMOTA"/>
    <x v="1"/>
    <n v="0"/>
  </r>
  <r>
    <n v="1521"/>
    <d v="2017-12-12T00:00:00"/>
    <d v="2017-12-12T00:00:00"/>
    <s v="Juzgado Laboral del Circuito de Puerto Berrio"/>
    <s v="05579310500120170029800"/>
    <s v="2019"/>
    <x v="1"/>
    <s v="WILMAR DE JESUS LOZANO MARQUEZ"/>
    <s v="LIZETH JOHANA CARRANZA LOPEZ"/>
    <n v="212879"/>
    <x v="2"/>
    <s v="RECONOCIMIENTO Y PAGO DE OTRAS PRESTACIONES SALARIALES, SOLCIALES Y SALARIOS"/>
    <s v="BAJO"/>
    <s v="BAJO"/>
    <s v="BAJO"/>
    <s v="BAJO"/>
    <n v="0.05"/>
    <x v="1"/>
    <n v="55235000"/>
    <n v="0"/>
    <x v="5"/>
    <n v="0"/>
    <s v="NO"/>
    <s v="NO"/>
    <s v="5 AÑOS"/>
    <s v="FRANCISCO JAVIER BAENA GOMEZ"/>
    <s v="Decreto 3316"/>
    <s v="16 de Diciembre del año 2011"/>
    <n v="168127"/>
    <s v="EDUCACION"/>
    <s v="Esta en Apelación"/>
    <d v="2020-07-31T00:00:00"/>
    <s v="2017-12"/>
    <s v="5"/>
    <s v="2020-06"/>
    <n v="0.75597398230954627"/>
    <n v="41756222.912867785"/>
    <n v="0"/>
    <d v="2022-12-11T00:00:00"/>
    <n v="2.3643835616438356"/>
    <n v="4.1522219311981093E-2"/>
    <n v="0"/>
    <n v="0.05"/>
    <s v="REMOTA"/>
    <x v="1"/>
    <n v="0"/>
  </r>
  <r>
    <n v="1522"/>
    <d v="2017-11-07T00:00:00"/>
    <d v="2017-11-07T00:00:00"/>
    <s v="Juzgado Laboral del Circuito de Puerto Berrio"/>
    <s v="05579310500120170030000"/>
    <s v="2019"/>
    <x v="1"/>
    <s v="LUZ DARY ESCOBAR"/>
    <s v="LIZETH JOHANA CARRANZA LOPEZ"/>
    <n v="212879"/>
    <x v="2"/>
    <s v="RECONOCIMIENTO Y PAGO DE OTRAS PRESTACIONES SALARIALES, SOLCIALES Y SALARIOS"/>
    <s v="BAJO"/>
    <s v="BAJO"/>
    <s v="BAJO"/>
    <s v="BAJO"/>
    <n v="0.05"/>
    <x v="1"/>
    <n v="71953564"/>
    <n v="0"/>
    <x v="5"/>
    <n v="0"/>
    <s v="NO"/>
    <s v="NO"/>
    <s v="5 AÑOS"/>
    <s v="FRANCISCO JAVIER BAENA GOMEZ"/>
    <s v="Decreto 3316"/>
    <s v="16 de Diciembre del año 2011"/>
    <n v="168127"/>
    <s v="EDUCACION"/>
    <s v="Esta en Apelación"/>
    <d v="2020-07-31T00:00:00"/>
    <s v="2017-11"/>
    <s v="5"/>
    <s v="2020-06"/>
    <n v="0.75888387549827907"/>
    <n v="54604399.504233457"/>
    <n v="0"/>
    <d v="2022-11-06T00:00:00"/>
    <n v="2.2684931506849315"/>
    <n v="4.1522219311981093E-2"/>
    <n v="0"/>
    <n v="0.05"/>
    <s v="REMOTA"/>
    <x v="1"/>
    <n v="0"/>
  </r>
  <r>
    <n v="1523"/>
    <d v="2017-11-07T00:00:00"/>
    <d v="2017-11-07T00:00:00"/>
    <s v="Juzgado Laboral del Circuito de Puerto Berrio"/>
    <s v="05579310500120170030200"/>
    <s v="2019"/>
    <x v="1"/>
    <s v="AUDBERTO MORALES MORALES"/>
    <s v="LIZETH JOHANA CARRANZA LOPEZ"/>
    <n v="212879"/>
    <x v="2"/>
    <s v="RECONOCIMIENTO Y PAGO DE OTRAS PRESTACIONES SALARIALES, SOLCIALES Y SALARIOS"/>
    <s v="BAJO"/>
    <s v="BAJO"/>
    <s v="BAJO"/>
    <s v="BAJO"/>
    <n v="0.05"/>
    <x v="1"/>
    <n v="99122972"/>
    <n v="0"/>
    <x v="5"/>
    <n v="0"/>
    <s v="NO"/>
    <s v="NO"/>
    <s v="5 AÑOS"/>
    <s v="FRANCISCO JAVIER BAENA GOMEZ"/>
    <s v="Decreto 3316"/>
    <s v="16 de Diciembre del año 2011"/>
    <n v="168127"/>
    <s v="EDUCACION"/>
    <s v="Esta en Apelación"/>
    <d v="2020-07-31T00:00:00"/>
    <s v="2017-11"/>
    <s v="5"/>
    <s v="2020-06"/>
    <n v="0.75888387549827907"/>
    <n v="75222825.142267406"/>
    <n v="0"/>
    <d v="2022-11-06T00:00:00"/>
    <n v="2.2684931506849315"/>
    <n v="4.1522219311981093E-2"/>
    <n v="0"/>
    <n v="0.05"/>
    <s v="REMOTA"/>
    <x v="1"/>
    <n v="0"/>
  </r>
  <r>
    <n v="1524"/>
    <d v="2017-12-12T00:00:00"/>
    <d v="2017-12-12T00:00:00"/>
    <s v="Juzgado Laboral del Circuito de Puerto Berrio"/>
    <s v="05579310500120170031400"/>
    <s v="2019"/>
    <x v="1"/>
    <s v="GABRIEL PULIDO MURILLO"/>
    <s v="LIZETH JOHANA CARRANZA LOPEZ"/>
    <n v="212879"/>
    <x v="2"/>
    <s v="RECONOCIMIENTO Y PAGO DE OTRAS PRESTACIONES SALARIALES, SOLCIALES Y SALARIOS"/>
    <s v="BAJO"/>
    <s v="BAJO"/>
    <s v="BAJO"/>
    <s v="BAJO"/>
    <n v="0.05"/>
    <x v="1"/>
    <n v="55500000"/>
    <n v="0"/>
    <x v="5"/>
    <n v="0"/>
    <s v="NO"/>
    <s v="NO"/>
    <s v="5 AÑOS"/>
    <s v="FRANCISCO JAVIER BAENA GOMEZ"/>
    <s v="Decreto 3316"/>
    <s v="16 de Diciembre del año 2011"/>
    <n v="168127"/>
    <s v="EDUCACION"/>
    <s v="Esta en Apelación"/>
    <d v="2020-07-31T00:00:00"/>
    <s v="2017-12"/>
    <s v="5"/>
    <s v="2020-06"/>
    <n v="0.75597398230954627"/>
    <n v="41956556.018179819"/>
    <n v="0"/>
    <d v="2022-12-11T00:00:00"/>
    <n v="2.3643835616438356"/>
    <n v="4.1522219311981093E-2"/>
    <n v="0"/>
    <n v="0.05"/>
    <s v="REMOTA"/>
    <x v="1"/>
    <n v="0"/>
  </r>
  <r>
    <n v="1525"/>
    <d v="2017-03-07T00:00:00"/>
    <d v="2017-03-07T00:00:00"/>
    <s v="Juzgado Laboral del Circuito de Puerto Berrio"/>
    <s v="05579310500120160041200"/>
    <s v="2019"/>
    <x v="1"/>
    <s v="GUILLERMO LEON ARISTIZABAL DURANGO"/>
    <s v="JUAN FELIPE MARQUEZ NARANJO"/>
    <n v="263831"/>
    <x v="2"/>
    <s v="RECONOCIMIENTO Y PAGO DE OTRAS PRESTACIONES SALARIALES, SOLCIALES Y SALARIOS"/>
    <s v="ALTO"/>
    <s v="BAJO"/>
    <s v="ALTO"/>
    <s v="ALTO"/>
    <n v="0.66749999999999998"/>
    <x v="0"/>
    <n v="43025390"/>
    <n v="1"/>
    <x v="14"/>
    <n v="43025390"/>
    <s v="NO"/>
    <s v="NO"/>
    <s v="6 AÑOS"/>
    <s v="FRANCISCO JAVIER BAENA GOMEZ"/>
    <s v="Decreto 3316"/>
    <s v="16 de Diciembre del año 2011"/>
    <n v="168127"/>
    <s v="EDUCACION"/>
    <s v="Esta en Apelación"/>
    <d v="2020-07-31T00:00:00"/>
    <s v="2017-03"/>
    <s v="6"/>
    <s v="2020-06"/>
    <n v="0.76757466281447584"/>
    <n v="33025199.221711319"/>
    <n v="33025199.221711319"/>
    <d v="2023-03-06T00:00:00"/>
    <n v="2.5972602739726027"/>
    <n v="4.1522219311981093E-2"/>
    <n v="32545125.321170628"/>
    <n v="0.66749999999999998"/>
    <s v="ALTA"/>
    <x v="0"/>
    <n v="43025390"/>
  </r>
  <r>
    <n v="1526"/>
    <d v="2019-11-12T00:00:00"/>
    <d v="2019-11-12T00:00:00"/>
    <s v="Juzgado Laboral del Circuito de Puerto Berrio"/>
    <s v="05579310500120190024900"/>
    <s v="2019"/>
    <x v="1"/>
    <s v="GILBERTO ANTONIO OSSA"/>
    <s v="LUIS FERNANDO ZULUAGA RAMIREZ"/>
    <n v="33163"/>
    <x v="2"/>
    <s v="RECONOCIMIENTO Y PAGO DE OTRAS PRESTACIONES SALARIALES, SOLCIALES Y SALARIOS"/>
    <s v="ALTO"/>
    <s v="BAJO"/>
    <s v="ALTO"/>
    <s v="ALTO"/>
    <n v="0.66749999999999998"/>
    <x v="0"/>
    <n v="16562320"/>
    <n v="0"/>
    <x v="10"/>
    <n v="0"/>
    <s v="NO"/>
    <s v="NO"/>
    <s v="3 AÑOS"/>
    <s v="FRANCISCO JAVIER BAENA GOMEZ"/>
    <s v="Decreto 3316"/>
    <s v="16 de Diciembre del año 2011"/>
    <n v="168127"/>
    <s v="EDUCACION"/>
    <s v="Esta en Admisión de demanda"/>
    <d v="2020-07-31T00:00:00"/>
    <s v="2019-11"/>
    <s v="3"/>
    <s v="2020-06"/>
    <n v="1.0138110875024144"/>
    <n v="16791063.65076299"/>
    <n v="0"/>
    <d v="2022-11-11T00:00:00"/>
    <n v="2.2821917808219179"/>
    <n v="4.1522219311981093E-2"/>
    <n v="0"/>
    <n v="0.66749999999999998"/>
    <s v="ALTA"/>
    <x v="0"/>
    <n v="0"/>
  </r>
  <r>
    <n v="1527"/>
    <d v="2017-02-13T00:00:00"/>
    <d v="2017-02-13T00:00:00"/>
    <s v="Juez 11 Laboral del Circuito de Medellín"/>
    <s v="05001310501120170071700"/>
    <s v="2019"/>
    <x v="1"/>
    <s v="ONEIDA TORRES TORRES"/>
    <s v="JULIA FERNANDA MUÑOZ RINCÓN"/>
    <n v="215278"/>
    <x v="2"/>
    <s v="RECONOCIMIENTO Y PAGO DE OTRAS PRESTACIONES SALARIALES, SOLCIALES Y SALARIOS"/>
    <s v="ALTO"/>
    <s v="BAJO"/>
    <s v="ALTO"/>
    <s v="ALTO"/>
    <n v="0.66749999999999998"/>
    <x v="0"/>
    <n v="35308624"/>
    <n v="0.31081539739413239"/>
    <x v="5"/>
    <n v="10974464"/>
    <s v="NO"/>
    <s v="NO"/>
    <s v="5 AÑOS"/>
    <s v="FRANCISCO JAVIER BAENA GOMEZ"/>
    <s v="Decreto 3316"/>
    <s v="16 de Diciembre del año 2011"/>
    <n v="168127"/>
    <s v="EDUCACION"/>
    <s v="Se Contestó Demanda"/>
    <d v="2020-07-31T00:00:00"/>
    <s v="2017-02"/>
    <s v="5"/>
    <s v="2020-06"/>
    <n v="0.77115025586143982"/>
    <n v="27228254.431715373"/>
    <n v="8462960.7215421591"/>
    <d v="2022-02-12T00:00:00"/>
    <n v="1.536986301369863"/>
    <n v="4.1522219311981093E-2"/>
    <n v="8389941.8629847784"/>
    <n v="0.66749999999999998"/>
    <s v="ALTA"/>
    <x v="0"/>
    <n v="10974464"/>
  </r>
  <r>
    <n v="1528"/>
    <d v="2017-02-13T00:00:00"/>
    <d v="2017-02-13T00:00:00"/>
    <s v="Juez 14 Laboral del Circuito de Medellín"/>
    <s v="05001310501420160086900"/>
    <s v="2019"/>
    <x v="1"/>
    <s v="NICOLAS HUMBERTO HENAO MARIN"/>
    <s v="JULIA FERNANDA MUÑOZ RINCÓN"/>
    <n v="215278"/>
    <x v="2"/>
    <s v="RECONOCIMIENTO Y PAGO DE OTRAS PRESTACIONES SALARIALES, SOLCIALES Y SALARIOS"/>
    <s v="ALTO"/>
    <s v="BAJO"/>
    <s v="ALTO"/>
    <s v="ALTO"/>
    <n v="0.66749999999999998"/>
    <x v="0"/>
    <n v="41498443"/>
    <n v="0.26445483749836107"/>
    <x v="5"/>
    <n v="10974464"/>
    <s v="NO"/>
    <s v="NO"/>
    <s v="6 AÑOS"/>
    <s v="FRANCISCO JAVIER BAENA GOMEZ"/>
    <s v="Decreto 3316"/>
    <s v="16 de Diciembre del año 2011"/>
    <n v="168127"/>
    <s v="EDUCACION"/>
    <s v="Se Contestó Demanda"/>
    <d v="2020-07-31T00:00:00"/>
    <s v="2017-02"/>
    <s v="6"/>
    <s v="2020-06"/>
    <n v="0.77115025586143982"/>
    <n v="32001534.937301375"/>
    <n v="8462960.7215421591"/>
    <d v="2023-02-12T00:00:00"/>
    <n v="2.536986301369863"/>
    <n v="4.1522219311981093E-2"/>
    <n v="8342772.6856413642"/>
    <n v="0.66749999999999998"/>
    <s v="ALTA"/>
    <x v="0"/>
    <n v="10974464"/>
  </r>
  <r>
    <n v="1529"/>
    <d v="2015-12-16T00:00:00"/>
    <d v="2015-12-16T00:00:00"/>
    <s v="Juzgado Primero Civil Especializado de Restitución de Tierras "/>
    <s v="05045312100120150244000"/>
    <s v="2019"/>
    <x v="3"/>
    <s v="DORALINA ESCOBAR DE DIAZ y los herederos del señor JOSE ALVARO DIAZ CATAÑO"/>
    <s v="JUAN FELIPE MÁRQUEZ NARANJO"/>
    <n v="219376"/>
    <x v="2"/>
    <s v="ADJUDICACIÓN"/>
    <s v="BAJO"/>
    <s v="BAJO"/>
    <s v="BAJO"/>
    <s v="BAJO"/>
    <n v="0.05"/>
    <x v="1"/>
    <n v="0"/>
    <n v="0"/>
    <x v="5"/>
    <n v="0"/>
    <s v="NO"/>
    <s v="NO"/>
    <s v="7 AÑOS"/>
    <s v="FRANCISCO JAVIER BAENA GOMEZ"/>
    <s v="Decreto 3316"/>
    <s v="16 de Diciembre del año 2011"/>
    <n v="168127"/>
    <s v="EDUCACION"/>
    <s v="Se Contestó Demanda"/>
    <d v="2020-07-31T00:00:00"/>
    <s v="2015-12"/>
    <s v="7"/>
    <s v="2020-06"/>
    <n v="0.8321082718324041"/>
    <n v="0"/>
    <n v="0"/>
    <d v="2022-12-14T00:00:00"/>
    <n v="2.3726027397260272"/>
    <n v="4.1522219311981093E-2"/>
    <n v="0"/>
    <n v="0.05"/>
    <s v="REMOTA"/>
    <x v="1"/>
    <n v="0"/>
  </r>
  <r>
    <n v="1530"/>
    <d v="2015-12-16T00:00:00"/>
    <d v="2015-12-16T00:00:00"/>
    <s v="Juzgado Primero Civil Especializado de Restitución de Tierras "/>
    <s v="05045312100120150215500"/>
    <s v="2019"/>
    <x v="3"/>
    <s v="VITALINA VERGARA JARAMILLO Y ARGEMIRO PADIERNA BORJA"/>
    <s v="JUAN FELIPE MÁRQUEZ NARANJO"/>
    <n v="219377"/>
    <x v="2"/>
    <s v="ADJUDICACIÓN"/>
    <s v="BAJO"/>
    <s v="BAJO"/>
    <s v="BAJO"/>
    <s v="BAJO"/>
    <n v="0.05"/>
    <x v="1"/>
    <n v="0"/>
    <n v="0"/>
    <x v="5"/>
    <n v="0"/>
    <s v="NO"/>
    <s v="NO"/>
    <s v="7 AÑOS"/>
    <s v="FRANCISCO JAVIER BAENA GOMEZ"/>
    <s v="Decreto 3317"/>
    <s v="16 de Diciembre del año 2011"/>
    <n v="168127"/>
    <s v="EDUCACION"/>
    <s v="Se Contestó Demanda"/>
    <d v="2020-07-31T00:00:00"/>
    <s v="2015-12"/>
    <s v="7"/>
    <s v="2020-06"/>
    <n v="0.8321082718324041"/>
    <n v="0"/>
    <n v="0"/>
    <d v="2022-12-14T00:00:00"/>
    <n v="2.3726027397260272"/>
    <n v="4.1522219311981093E-2"/>
    <n v="0"/>
    <n v="0.05"/>
    <s v="REMOTA"/>
    <x v="1"/>
    <n v="0"/>
  </r>
  <r>
    <n v="1531"/>
    <d v="2016-05-11T00:00:00"/>
    <d v="2016-05-11T00:00:00"/>
    <s v="Juzgado Laboral del Circuito de Bello"/>
    <s v="05088310500120160016300"/>
    <s v="2019"/>
    <x v="1"/>
    <s v="JORGE IVAN CASTRO GUTIERREZ"/>
    <s v="JULIA FERNANDA MUÑOZ RINCÓN"/>
    <n v="215278"/>
    <x v="2"/>
    <s v="RECONOCIMIENTO Y PAGO DE OTRAS PRESTACIONES SALARIALES, SOLCIALES Y SALARIOS"/>
    <s v="ALTO"/>
    <s v="BAJO"/>
    <s v="ALTO"/>
    <s v="ALTO"/>
    <n v="0.66749999999999998"/>
    <x v="0"/>
    <n v="49772800"/>
    <n v="0.19370947585830012"/>
    <x v="9"/>
    <n v="9641463"/>
    <s v="NO"/>
    <s v="NO"/>
    <s v="6 AÑOS"/>
    <s v="FRANCISCO JAVIER BAENA GOMEZ"/>
    <s v="Decreto 3316"/>
    <s v="16 de Diciembre del año 2011"/>
    <n v="168127"/>
    <s v="EDUCACION"/>
    <s v="Esta en Apelación"/>
    <d v="2020-07-31T00:00:00"/>
    <s v="2016-05"/>
    <s v="6"/>
    <s v="2020-06"/>
    <n v="0.79552146500237941"/>
    <n v="39595330.773270428"/>
    <n v="7669990.7705262359"/>
    <d v="2022-05-10T00:00:00"/>
    <n v="1.7753424657534247"/>
    <n v="4.1522219311981093E-2"/>
    <n v="7593602.20719341"/>
    <n v="0.66749999999999998"/>
    <s v="ALTA"/>
    <x v="0"/>
    <n v="9641463"/>
  </r>
  <r>
    <n v="1532"/>
    <d v="2016-05-11T00:00:00"/>
    <d v="2016-05-11T00:00:00"/>
    <s v="Juzgado Laboral del Circuito de Bello"/>
    <s v="05088310500120160016400"/>
    <s v="2019"/>
    <x v="1"/>
    <s v="CAMILO ALBERTO ARENAS ARENAS"/>
    <s v="JULIA FERNANDA MUÑOZ RINCÓN"/>
    <n v="215278"/>
    <x v="2"/>
    <s v="RECONOCIMIENTO Y PAGO DE OTRAS PRESTACIONES SALARIALES, SOLCIALES Y SALARIOS"/>
    <s v="ALTO"/>
    <s v="BAJO"/>
    <s v="ALTO"/>
    <s v="ALTO"/>
    <n v="0.66749999999999998"/>
    <x v="0"/>
    <n v="38531608"/>
    <n v="0.25022218122846052"/>
    <x v="9"/>
    <n v="9641463"/>
    <s v="NO"/>
    <s v="NO"/>
    <s v="6 AÑOS"/>
    <s v="FRANCISCO JAVIER BAENA GOMEZ"/>
    <s v="Decreto 3317"/>
    <s v="16 de Diciembre del año 2011"/>
    <n v="168127"/>
    <s v="EDUCACION"/>
    <s v="Esta en Apelación"/>
    <d v="2020-07-31T00:00:00"/>
    <s v="2016-05"/>
    <s v="6"/>
    <s v="2020-06"/>
    <n v="0.79552146500237941"/>
    <n v="30652721.245057404"/>
    <n v="7669990.7705262359"/>
    <d v="2022-05-10T00:00:00"/>
    <n v="1.7753424657534247"/>
    <n v="4.1522219311981093E-2"/>
    <n v="7593602.20719341"/>
    <n v="0.66749999999999998"/>
    <s v="ALTA"/>
    <x v="0"/>
    <n v="9641463"/>
  </r>
  <r>
    <n v="1533"/>
    <d v="2016-06-17T00:00:00"/>
    <d v="2016-06-17T00:00:00"/>
    <s v="Juzgado Laboral del Circuito de Bello"/>
    <s v="05088310500120160016300"/>
    <s v="2019"/>
    <x v="1"/>
    <s v="JORGE IVAN CASTRO GUTIERREZ"/>
    <s v="JULIA FERNANDA MUÑOZ RINCÓN"/>
    <n v="215278"/>
    <x v="2"/>
    <s v="RECONOCIMIENTO Y PAGO DE OTRAS PRESTACIONES SALARIALES, SOLCIALES Y SALARIOS"/>
    <s v="ALTO"/>
    <s v="BAJO"/>
    <s v="ALTO"/>
    <s v="ALTO"/>
    <n v="0.66749999999999998"/>
    <x v="0"/>
    <n v="38000608"/>
    <n v="0.25371865102789937"/>
    <x v="9"/>
    <n v="9641463"/>
    <s v="NO"/>
    <s v="NO"/>
    <s v="6 AÑOS"/>
    <s v="FRANCISCO JAVIER BAENA GOMEZ"/>
    <s v="Decreto 3318"/>
    <s v="16 de Diciembre del año 2011"/>
    <n v="168127"/>
    <s v="EDUCACION"/>
    <s v="Esta en Apelación"/>
    <d v="2020-07-31T00:00:00"/>
    <s v="2016-06"/>
    <s v="6"/>
    <s v="2020-06"/>
    <n v="0.79172380492187922"/>
    <n v="30085985.955104802"/>
    <n v="7633375.7713735169"/>
    <d v="2022-06-16T00:00:00"/>
    <n v="1.8767123287671232"/>
    <n v="4.1522219311981093E-2"/>
    <n v="7553033.9233115511"/>
    <n v="0.66749999999999998"/>
    <s v="ALTA"/>
    <x v="0"/>
    <n v="9641463"/>
  </r>
  <r>
    <n v="1534"/>
    <d v="2016-06-17T00:00:00"/>
    <d v="2016-06-17T00:00:00"/>
    <s v="Juzgado Laboral del Circuito de Bello"/>
    <s v="05088310500120160035500"/>
    <s v="2019"/>
    <x v="1"/>
    <s v="MIGUEL ANGEL CARVAJAL VALLEJO"/>
    <s v="JULIA FERNANDA MUÑOZ RINCÓN"/>
    <n v="215278"/>
    <x v="2"/>
    <s v="RECONOCIMIENTO Y PAGO DE OTRAS PRESTACIONES SALARIALES, SOLCIALES Y SALARIOS"/>
    <s v="ALTO"/>
    <s v="BAJO"/>
    <s v="ALTO"/>
    <s v="ALTO"/>
    <n v="0.66749999999999998"/>
    <x v="0"/>
    <n v="38531608"/>
    <n v="0.25022218122846052"/>
    <x v="9"/>
    <n v="9641463"/>
    <s v="NO"/>
    <s v="NO"/>
    <s v="6 AÑOS"/>
    <s v="FRANCISCO JAVIER BAENA GOMEZ"/>
    <s v="Decreto 3319"/>
    <s v="16 de Diciembre del año 2011"/>
    <n v="168127"/>
    <s v="EDUCACION"/>
    <s v="Esta en Apelación"/>
    <d v="2020-07-31T00:00:00"/>
    <s v="2016-06"/>
    <s v="6"/>
    <s v="2020-06"/>
    <n v="0.79172380492187922"/>
    <n v="30506391.29551832"/>
    <n v="7633375.771373515"/>
    <d v="2022-06-16T00:00:00"/>
    <n v="1.8767123287671232"/>
    <n v="4.1522219311981093E-2"/>
    <n v="7553033.9233115492"/>
    <n v="0.66749999999999998"/>
    <s v="ALTA"/>
    <x v="0"/>
    <n v="9641463"/>
  </r>
  <r>
    <n v="1535"/>
    <d v="2016-06-17T00:00:00"/>
    <d v="2016-06-17T00:00:00"/>
    <s v="Juzgado Laboral del Circuito de Bello"/>
    <s v="05088310500120160035600"/>
    <s v="2019"/>
    <x v="1"/>
    <s v="CARLOS HUMBERTO SIERRA MUÑETÓN"/>
    <s v="JULIA FERNANDA MUÑOZ RINCÓN"/>
    <n v="215278"/>
    <x v="2"/>
    <s v="RECONOCIMIENTO Y PAGO DE OTRAS PRESTACIONES SALARIALES, SOLCIALES Y SALARIOS"/>
    <s v="ALTO"/>
    <s v="BAJO"/>
    <s v="ALTO"/>
    <s v="ALTO"/>
    <n v="0.66749999999999998"/>
    <x v="0"/>
    <n v="38531000"/>
    <n v="0.25022612960992446"/>
    <x v="9"/>
    <n v="9641463"/>
    <s v="NO"/>
    <s v="NO"/>
    <s v="6 AÑOS"/>
    <s v="FRANCISCO JAVIER BAENA GOMEZ"/>
    <s v="Decreto 3319"/>
    <s v="16 de Diciembre del año 2011"/>
    <n v="168127"/>
    <s v="EDUCACION"/>
    <s v="Esta en Apelación"/>
    <d v="2020-07-31T00:00:00"/>
    <s v="2016-06"/>
    <s v="6"/>
    <s v="2020-06"/>
    <n v="0.79172380492187922"/>
    <n v="30505909.927444927"/>
    <n v="7633375.7713735159"/>
    <d v="2022-06-16T00:00:00"/>
    <n v="1.8767123287671232"/>
    <n v="4.1522219311981093E-2"/>
    <n v="7553033.9233115502"/>
    <n v="0.66749999999999998"/>
    <s v="ALTA"/>
    <x v="0"/>
    <n v="9641463"/>
  </r>
  <r>
    <n v="1536"/>
    <d v="2016-06-17T00:00:00"/>
    <d v="2016-06-17T00:00:00"/>
    <s v="Juzgado Laboral del Circuito de Bello"/>
    <s v="05088310500120160039500"/>
    <s v="2019"/>
    <x v="1"/>
    <s v="LUZ MARIELA MORA CASTRO"/>
    <s v="JULIA FERNANDA MUÑOZ RINCÓN"/>
    <n v="215278"/>
    <x v="2"/>
    <s v="RECONOCIMIENTO Y PAGO DE OTRAS PRESTACIONES SALARIALES, SOLCIALES Y SALARIOS"/>
    <s v="ALTO"/>
    <s v="BAJO"/>
    <s v="ALTO"/>
    <s v="ALTO"/>
    <n v="0.66749999999999998"/>
    <x v="0"/>
    <n v="38500008"/>
    <n v="0.25042755835271513"/>
    <x v="9"/>
    <n v="9641463"/>
    <s v="NO"/>
    <s v="NO"/>
    <s v="6 AÑOS"/>
    <s v="FRANCISCO JAVIER BAENA GOMEZ"/>
    <s v="Decreto 3319"/>
    <s v="16 de Diciembre del año 2011"/>
    <n v="168127"/>
    <s v="EDUCACION"/>
    <s v="Esta en Apelación"/>
    <d v="2020-07-31T00:00:00"/>
    <s v="2016-06"/>
    <s v="6"/>
    <s v="2020-06"/>
    <n v="0.79172380492187922"/>
    <n v="30481372.823282789"/>
    <n v="7633375.7713735159"/>
    <d v="2022-06-16T00:00:00"/>
    <n v="1.8767123287671232"/>
    <n v="4.1522219311981093E-2"/>
    <n v="7553033.9233115502"/>
    <n v="0.66749999999999998"/>
    <s v="ALTA"/>
    <x v="0"/>
    <n v="9641463"/>
  </r>
  <r>
    <n v="1537"/>
    <d v="2016-06-17T00:00:00"/>
    <d v="2016-06-17T00:00:00"/>
    <s v="Juzgado Laboral del Circuito de Bello"/>
    <s v="05088310500120160039600"/>
    <s v="2019"/>
    <x v="1"/>
    <s v="MÓNICA ALEXANDRA JIMÉNEZ RODRÍGUEZ"/>
    <s v="JULIA FERNANDA MUÑOZ RINCÓN"/>
    <n v="215278"/>
    <x v="2"/>
    <s v="RECONOCIMIENTO Y PAGO DE OTRAS PRESTACIONES SALARIALES, SOLCIALES Y SALARIOS"/>
    <s v="ALTO"/>
    <s v="BAJO"/>
    <s v="ALTO"/>
    <s v="ALTO"/>
    <n v="0.66749999999999998"/>
    <x v="0"/>
    <n v="35531608"/>
    <n v="0.27134890714768667"/>
    <x v="9"/>
    <n v="9641463"/>
    <s v="NO"/>
    <s v="NO"/>
    <s v="6 AÑOS"/>
    <s v="FRANCISCO JAVIER BAENA GOMEZ"/>
    <s v="Decreto 3319"/>
    <s v="16 de Diciembre del año 2011"/>
    <n v="168127"/>
    <s v="EDUCACION"/>
    <s v="Esta en Apelación"/>
    <d v="2020-07-31T00:00:00"/>
    <s v="2016-06"/>
    <s v="6"/>
    <s v="2020-06"/>
    <n v="0.79172380492187922"/>
    <n v="28131219.880752683"/>
    <n v="7633375.7713735169"/>
    <d v="2022-06-16T00:00:00"/>
    <n v="1.8767123287671232"/>
    <n v="4.1522219311981093E-2"/>
    <n v="7553033.9233115511"/>
    <n v="0.66749999999999998"/>
    <s v="ALTA"/>
    <x v="0"/>
    <n v="9641463"/>
  </r>
  <r>
    <n v="1538"/>
    <d v="2016-06-17T00:00:00"/>
    <d v="2016-06-17T00:00:00"/>
    <s v="Juzgado Laboral del Circuito de Bello"/>
    <s v="05088310500120160039700"/>
    <s v="2019"/>
    <x v="1"/>
    <s v="JESÚS EMILIO GÓMEZ TOBÓN,"/>
    <s v="JULIA FERNANDA MUÑOZ RINCÓN"/>
    <n v="215278"/>
    <x v="2"/>
    <s v="RECONOCIMIENTO Y PAGO DE OTRAS PRESTACIONES SALARIALES, SOLCIALES Y SALARIOS"/>
    <s v="ALTO"/>
    <s v="BAJO"/>
    <s v="ALTO"/>
    <s v="ALTO"/>
    <n v="0.66749999999999998"/>
    <x v="0"/>
    <n v="38531608"/>
    <n v="0.25022218122846052"/>
    <x v="9"/>
    <n v="9641463"/>
    <s v="NO"/>
    <s v="NO"/>
    <s v="6 AÑOS"/>
    <s v="FRANCISCO JAVIER BAENA GOMEZ"/>
    <s v="Decreto 3319"/>
    <s v="16 de Diciembre del año 2011"/>
    <n v="168127"/>
    <s v="EDUCACION"/>
    <s v="Esta en Apelación"/>
    <d v="2020-07-31T00:00:00"/>
    <s v="2016-06"/>
    <s v="6"/>
    <s v="2020-06"/>
    <n v="0.79172380492187922"/>
    <n v="30506391.29551832"/>
    <n v="7633375.771373515"/>
    <d v="2022-06-16T00:00:00"/>
    <n v="1.8767123287671232"/>
    <n v="4.1522219311981093E-2"/>
    <n v="7553033.9233115492"/>
    <n v="0.66749999999999998"/>
    <s v="ALTA"/>
    <x v="0"/>
    <n v="9641463"/>
  </r>
  <r>
    <n v="1539"/>
    <d v="2016-06-17T00:00:00"/>
    <d v="2016-06-17T00:00:00"/>
    <s v="Juzgado Laboral del Circuito de Bello"/>
    <s v="05088310500120160039800"/>
    <s v="2019"/>
    <x v="1"/>
    <s v="LUZ MARINA AGUDELO"/>
    <s v="JULIA FERNANDA MUÑOZ RINCÓN"/>
    <n v="215278"/>
    <x v="2"/>
    <s v="RECONOCIMIENTO Y PAGO DE OTRAS PRESTACIONES SALARIALES, SOLCIALES Y SALARIOS"/>
    <s v="ALTO"/>
    <s v="BAJO"/>
    <s v="ALTO"/>
    <s v="ALTO"/>
    <n v="0.66749999999999998"/>
    <x v="0"/>
    <n v="38531608"/>
    <n v="0.25022218122846052"/>
    <x v="9"/>
    <n v="9641463"/>
    <s v="NO"/>
    <s v="NO"/>
    <s v="6 AÑOS"/>
    <s v="FRANCISCO JAVIER BAENA GOMEZ"/>
    <s v="Decreto 3319"/>
    <s v="16 de Diciembre del año 2011"/>
    <n v="168127"/>
    <s v="EDUCACION"/>
    <s v="Esta en Apelación"/>
    <d v="2020-07-31T00:00:00"/>
    <s v="2016-06"/>
    <s v="6"/>
    <s v="2020-06"/>
    <n v="0.79172380492187922"/>
    <n v="30506391.29551832"/>
    <n v="7633375.771373515"/>
    <d v="2022-06-16T00:00:00"/>
    <n v="1.8767123287671232"/>
    <n v="4.1522219311981093E-2"/>
    <n v="7553033.9233115492"/>
    <n v="0.66749999999999998"/>
    <s v="ALTA"/>
    <x v="0"/>
    <n v="9641463"/>
  </r>
  <r>
    <n v="1540"/>
    <d v="2016-06-17T00:00:00"/>
    <d v="2016-06-17T00:00:00"/>
    <s v="Juzgado Laboral del Circuito de Bello"/>
    <s v="05088310500120160039900"/>
    <s v="2019"/>
    <x v="1"/>
    <s v="NOHEMY DEL SOCORRO CUERVO CATAÑO,"/>
    <s v="JULIA FERNANDA MUÑOZ RINCÓN"/>
    <n v="215278"/>
    <x v="2"/>
    <s v="RECONOCIMIENTO Y PAGO DE OTRAS PRESTACIONES SALARIALES, SOLCIALES Y SALARIOS"/>
    <s v="ALTO"/>
    <s v="BAJO"/>
    <s v="ALTO"/>
    <s v="ALTO"/>
    <n v="0.66749999999999998"/>
    <x v="0"/>
    <n v="37531608"/>
    <n v="0.25688915327049139"/>
    <x v="9"/>
    <n v="9641463"/>
    <s v="NO"/>
    <s v="NO"/>
    <s v="6 AÑOS"/>
    <s v="FRANCISCO JAVIER BAENA GOMEZ"/>
    <s v="Decreto 3319"/>
    <s v="16 de Diciembre del año 2011"/>
    <n v="168127"/>
    <s v="EDUCACION"/>
    <s v="Esta en Apelación"/>
    <d v="2020-07-31T00:00:00"/>
    <s v="2016-06"/>
    <s v="6"/>
    <s v="2020-06"/>
    <n v="0.79172380492187922"/>
    <n v="29714667.49059644"/>
    <n v="7633375.7713735169"/>
    <d v="2022-06-16T00:00:00"/>
    <n v="1.8767123287671232"/>
    <n v="4.1522219311981093E-2"/>
    <n v="7553033.9233115511"/>
    <n v="0.66749999999999998"/>
    <s v="ALTA"/>
    <x v="0"/>
    <n v="9641463"/>
  </r>
  <r>
    <n v="1541"/>
    <d v="2016-09-19T00:00:00"/>
    <d v="2016-09-19T00:00:00"/>
    <s v="Juzgado Primero Laboral del Circuito de Itagui"/>
    <s v="05360310500120160044300"/>
    <s v="2019"/>
    <x v="1"/>
    <s v="GERMAN DE JESUS GALLEGO VALDERRAMA"/>
    <s v="JULIA FERNANDA MUÑOZ RINCÓN"/>
    <n v="215278"/>
    <x v="2"/>
    <s v="RECONOCIMIENTO Y PAGO DE OTRAS PRESTACIONES SALARIALES, SOLCIALES Y SALARIOS"/>
    <s v="ALTO"/>
    <s v="BAJO"/>
    <s v="ALTO"/>
    <s v="ALTO"/>
    <n v="0.66749999999999998"/>
    <x v="0"/>
    <n v="49000800"/>
    <n v="0.19676133859039036"/>
    <x v="9"/>
    <n v="9641463"/>
    <s v="NO"/>
    <s v="NO"/>
    <s v="6 AÑOS"/>
    <s v="FRANCISCO JAVIER BAENA GOMEZ"/>
    <s v="Decreto 3319"/>
    <s v="16 de Diciembre del año 2011"/>
    <n v="168127"/>
    <s v="EDUCACION"/>
    <s v="Esta en Apelación"/>
    <d v="2020-07-31T00:00:00"/>
    <s v="2016-09"/>
    <s v="6"/>
    <s v="2020-06"/>
    <n v="0.79057379366945824"/>
    <n v="38738748.348838389"/>
    <n v="7622287.9804337155"/>
    <d v="2022-09-18T00:00:00"/>
    <n v="2.1342465753424658"/>
    <n v="4.1522219311981093E-2"/>
    <n v="7531119.9196703881"/>
    <n v="0.66749999999999998"/>
    <s v="ALTA"/>
    <x v="0"/>
    <n v="9641463"/>
  </r>
  <r>
    <n v="1542"/>
    <d v="2016-09-19T00:00:00"/>
    <d v="2016-09-19T00:00:00"/>
    <s v="Juzgado Primero Laboral del Circuito de Itagui"/>
    <s v="05360310500120160044200"/>
    <s v="2019"/>
    <x v="1"/>
    <s v="HERNAN DARlO MADRIGAL RESTREPO"/>
    <s v="JULIA FERNANDA MUÑOZ RINCÓN"/>
    <n v="215278"/>
    <x v="2"/>
    <s v="RECONOCIMIENTO Y PAGO DE OTRAS PRESTACIONES SALARIALES, SOLCIALES Y SALARIOS"/>
    <s v="ALTO"/>
    <s v="BAJO"/>
    <s v="ALTO"/>
    <s v="ALTO"/>
    <n v="0.66749999999999998"/>
    <x v="0"/>
    <n v="49772000"/>
    <n v="0.19371258940769912"/>
    <x v="9"/>
    <n v="9641463"/>
    <s v="NO"/>
    <s v="NO"/>
    <s v="6 AÑOS"/>
    <s v="FRANCISCO JAVIER BAENA GOMEZ"/>
    <s v="Decreto 3319"/>
    <s v="16 de Diciembre del año 2011"/>
    <n v="168127"/>
    <s v="EDUCACION"/>
    <s v="Esta en Apelación"/>
    <d v="2020-07-31T00:00:00"/>
    <s v="2016-09"/>
    <s v="6"/>
    <s v="2020-06"/>
    <n v="0.79057379366945824"/>
    <n v="39348438.858516276"/>
    <n v="7622287.9804337164"/>
    <d v="2022-09-18T00:00:00"/>
    <n v="2.1342465753424658"/>
    <n v="4.1522219311981093E-2"/>
    <n v="7531119.919670389"/>
    <n v="0.66749999999999998"/>
    <s v="ALTA"/>
    <x v="0"/>
    <n v="9641463"/>
  </r>
  <r>
    <n v="1543"/>
    <d v="2016-09-19T00:00:00"/>
    <d v="2016-09-19T00:00:00"/>
    <s v="Juzgado Primero Laboral del Circuito de Itagui"/>
    <s v="05360310500120160044100"/>
    <s v="2019"/>
    <x v="1"/>
    <s v="EDWIN ALEXANDER BLANDON BEDOYA"/>
    <s v="JULIA FERNANDA MUÑOZ RINCÓN"/>
    <n v="215278"/>
    <x v="2"/>
    <s v="RECONOCIMIENTO Y PAGO DE OTRAS PRESTACIONES SALARIALES, SOLCIALES Y SALARIOS"/>
    <s v="ALTO"/>
    <s v="BAJO"/>
    <s v="ALTO"/>
    <s v="ALTO"/>
    <n v="0.66749999999999998"/>
    <x v="0"/>
    <n v="49772800"/>
    <n v="0.19370947585830012"/>
    <x v="9"/>
    <n v="9641463"/>
    <s v="NO"/>
    <s v="NO"/>
    <s v="6 AÑOS"/>
    <s v="FRANCISCO JAVIER BAENA GOMEZ"/>
    <s v="Decreto 3319"/>
    <s v="16 de Diciembre del año 2011"/>
    <n v="168127"/>
    <s v="EDUCACION"/>
    <s v="Esta en Apelación"/>
    <d v="2020-07-31T00:00:00"/>
    <s v="2016-09"/>
    <s v="6"/>
    <s v="2020-06"/>
    <n v="0.79057379366945824"/>
    <n v="39349071.317551211"/>
    <n v="7622287.9804337155"/>
    <d v="2022-09-18T00:00:00"/>
    <n v="2.1342465753424658"/>
    <n v="4.1522219311981093E-2"/>
    <n v="7531119.9196703881"/>
    <n v="0.66749999999999998"/>
    <s v="ALTA"/>
    <x v="0"/>
    <n v="9641463"/>
  </r>
  <r>
    <n v="1544"/>
    <d v="2016-09-19T00:00:00"/>
    <d v="2016-09-19T00:00:00"/>
    <s v="Juzgado Primero Laboral del Circuito de Itagui"/>
    <s v="05360310500120160044000"/>
    <s v="2019"/>
    <x v="1"/>
    <s v="LUZ AMPARO CANO PATIÑO"/>
    <s v="JULIA FERNANDA MUÑOZ RINCÓN"/>
    <n v="215278"/>
    <x v="2"/>
    <s v="RECONOCIMIENTO Y PAGO DE OTRAS PRESTACIONES SALARIALES, SOLCIALES Y SALARIOS"/>
    <s v="ALTO"/>
    <s v="BAJO"/>
    <s v="ALTO"/>
    <s v="ALTO"/>
    <n v="0.66749999999999998"/>
    <x v="0"/>
    <n v="48772800"/>
    <n v="0.19768114604861725"/>
    <x v="9"/>
    <n v="9641463"/>
    <s v="NO"/>
    <s v="NO"/>
    <s v="6 AÑOS"/>
    <s v="FRANCISCO JAVIER BAENA GOMEZ"/>
    <s v="Decreto 3319"/>
    <s v="16 de Diciembre del año 2011"/>
    <n v="168127"/>
    <s v="EDUCACION"/>
    <s v="Esta en Apelación"/>
    <d v="2020-07-31T00:00:00"/>
    <s v="2016-09"/>
    <s v="6"/>
    <s v="2020-06"/>
    <n v="0.79057379366945824"/>
    <n v="38558497.523881756"/>
    <n v="7622287.9804337164"/>
    <d v="2022-09-18T00:00:00"/>
    <n v="2.1342465753424658"/>
    <n v="4.1522219311981093E-2"/>
    <n v="7531119.919670389"/>
    <n v="0.66749999999999998"/>
    <s v="ALTA"/>
    <x v="0"/>
    <n v="9641463"/>
  </r>
  <r>
    <n v="1545"/>
    <d v="2016-09-19T00:00:00"/>
    <d v="2016-09-19T00:00:00"/>
    <s v="Juzgado Segundo Laboral del Circuito de Itagui"/>
    <s v="05360310500120160042600"/>
    <s v="2019"/>
    <x v="1"/>
    <s v="DIDIER HORACIO VILLEGAS ROMERO"/>
    <s v="JULIA FERNANDA MUÑOZ RINCÓN"/>
    <n v="215278"/>
    <x v="2"/>
    <s v="RECONOCIMIENTO Y PAGO DE OTRAS PRESTACIONES SALARIALES, SOLCIALES Y SALARIOS"/>
    <s v="ALTO"/>
    <s v="BAJO"/>
    <s v="ALTO"/>
    <s v="ALTO"/>
    <n v="0.66749999999999998"/>
    <x v="0"/>
    <n v="48772800"/>
    <n v="0.19768114604861725"/>
    <x v="9"/>
    <n v="9641463"/>
    <s v="NO"/>
    <s v="NO"/>
    <s v="6 AÑOS"/>
    <s v="FRANCISCO JAVIER BAENA GOMEZ"/>
    <s v="Decreto 3319"/>
    <s v="16 de Diciembre del año 2011"/>
    <n v="168127"/>
    <s v="EDUCACION"/>
    <s v="Esta en Apelación"/>
    <d v="2020-07-31T00:00:00"/>
    <s v="2016-09"/>
    <s v="6"/>
    <s v="2020-06"/>
    <n v="0.79057379366945824"/>
    <n v="38558497.523881756"/>
    <n v="7622287.9804337164"/>
    <d v="2022-09-18T00:00:00"/>
    <n v="2.1342465753424658"/>
    <n v="4.1522219311981093E-2"/>
    <n v="7531119.919670389"/>
    <n v="0.66749999999999998"/>
    <s v="ALTA"/>
    <x v="0"/>
    <n v="9641463"/>
  </r>
  <r>
    <n v="1546"/>
    <d v="2016-11-25T00:00:00"/>
    <d v="2016-11-25T00:00:00"/>
    <s v="Jugado 23 administrativo Oral del Circuito de Medellín"/>
    <s v="05001333302320160072500"/>
    <s v="2019"/>
    <x v="0"/>
    <s v="LUCILA DEL CARMEN SARMIENTO ROSALES"/>
    <s v="LUZ ELENA GALLEGO C."/>
    <n v="39931"/>
    <x v="0"/>
    <s v="RELIQUIDACIÓN DE LA PENSIÓN"/>
    <s v="BAJO"/>
    <s v="BAJO"/>
    <s v="BAJO"/>
    <s v="BAJO"/>
    <n v="0.05"/>
    <x v="1"/>
    <n v="16302706"/>
    <n v="0"/>
    <x v="2"/>
    <n v="0"/>
    <s v="NO"/>
    <s v="NO"/>
    <s v="6 AÑOS"/>
    <s v="FRANCISCO JAVIER BAENA GOMEZ"/>
    <s v="Decreto 3316"/>
    <s v="16 de Diciembre del año 2011"/>
    <n v="168127"/>
    <s v="EDUCACION"/>
    <s v="ANOTACIÓN: PARA PRESENTAR ALEGATOS DE CONCLUSIÓN 04/07/2018"/>
    <d v="2020-07-31T00:00:00"/>
    <s v="2016-11"/>
    <s v="6"/>
    <s v="2020-06"/>
    <n v="0.79016316489215555"/>
    <n v="12881797.769266333"/>
    <n v="0"/>
    <d v="2022-11-24T00:00:00"/>
    <n v="2.3178082191780822"/>
    <n v="4.1522219311981093E-2"/>
    <n v="0"/>
    <n v="0.05"/>
    <s v="REMOTA"/>
    <x v="1"/>
    <n v="0"/>
  </r>
  <r>
    <n v="1547"/>
    <d v="2016-07-13T00:00:00"/>
    <d v="2016-03-28T00:00:00"/>
    <s v="Juzgado Primero Laboral del Circuito de Apartado"/>
    <s v="05045310500120160102200"/>
    <s v="2019"/>
    <x v="1"/>
    <s v="JAIME USUGA TORRES"/>
    <s v="EMMA TAPIAS CAVERRA"/>
    <n v="146622"/>
    <x v="2"/>
    <s v="RECONOCIMIENTO Y PAGO DE OTRAS PRESTACIONES SALARIALES, SOLCIALES Y SALARIOS"/>
    <s v="ALTO"/>
    <s v="BAJO"/>
    <s v="ALTO"/>
    <s v="ALTO"/>
    <n v="0.66749999999999998"/>
    <x v="0"/>
    <n v="53954385"/>
    <n v="0.19"/>
    <x v="5"/>
    <n v="0"/>
    <s v="NO"/>
    <s v="NO"/>
    <s v="6 AÑOS"/>
    <s v="FRANCISCO JAVIER BAENA GOMEZ"/>
    <n v="315"/>
    <s v="16 de Diciembre del año 2011"/>
    <n v="168127"/>
    <s v="EDUCACION"/>
    <s v="Se Contestó Demanda"/>
    <d v="2020-07-31T00:00:00"/>
    <s v="2016-07"/>
    <s v="6"/>
    <s v="2020-06"/>
    <n v="0.78762830642941495"/>
    <n v="42496000.881990626"/>
    <n v="8074240.1675782194"/>
    <d v="2022-07-12T00:00:00"/>
    <n v="1.9479452054794522"/>
    <n v="4.1522219311981093E-2"/>
    <n v="7986050.2744686743"/>
    <n v="0.66749999999999998"/>
    <s v="ALTA"/>
    <x v="0"/>
    <n v="7986050.2744686743"/>
  </r>
  <r>
    <n v="1548"/>
    <d v="2016-03-28T00:00:00"/>
    <d v="2016-03-28T00:00:00"/>
    <s v="Juzgado Segundo Laboral del Circuito de Apartado"/>
    <s v="05045310500220160118500"/>
    <s v="2019"/>
    <x v="1"/>
    <s v="IVAN DARIO ECHEVERRY FLOREZ"/>
    <s v="EMMA TAPIAS CAVERRA"/>
    <n v="146622"/>
    <x v="0"/>
    <s v="RECONOCIMIENTO Y PAGO DE OTRAS PRESTACIONES SALARIALES, SOLCIALES Y SALARIOS"/>
    <s v="ALTO"/>
    <s v="BAJO"/>
    <s v="ALTO"/>
    <s v="ALTO"/>
    <n v="0.66749999999999998"/>
    <x v="0"/>
    <n v="53000385"/>
    <n v="0.19"/>
    <x v="5"/>
    <n v="0"/>
    <s v="NO"/>
    <s v="NO"/>
    <s v="6 AÑOS"/>
    <s v="FRANCISCO JAVIER BAENA GOMEZ"/>
    <s v="Decreto 3323"/>
    <s v="16 de Diciembre del año 2011"/>
    <n v="168127"/>
    <s v="EDUCACION"/>
    <s v="Se Contestó Demanda"/>
    <d v="2020-07-31T00:00:00"/>
    <s v="2016-03"/>
    <s v="6"/>
    <s v="2020-06"/>
    <n v="0.80354364508127107"/>
    <n v="42588122.55361072"/>
    <n v="8091743.2851860365"/>
    <d v="2022-03-27T00:00:00"/>
    <n v="1.6547945205479453"/>
    <n v="4.1522219311981093E-2"/>
    <n v="8016600.9175285082"/>
    <n v="0.66749999999999998"/>
    <s v="ALTA"/>
    <x v="0"/>
    <n v="8016600.9175285082"/>
  </r>
  <r>
    <n v="1549"/>
    <d v="2017-06-07T00:00:00"/>
    <d v="2017-06-07T00:00:00"/>
    <s v="Juzgado Promiscuo del Circuito de Sopetran"/>
    <s v="05761310500120160024100"/>
    <s v="2019"/>
    <x v="1"/>
    <s v="JAMES EMEL GARCÍA OSORIO"/>
    <s v="DARLEY ALONSO CIRO CHAVARRIA"/>
    <n v="172628"/>
    <x v="2"/>
    <s v="RECONOCIMIENTO Y PAGO DE OTRAS PRESTACIONES SALARIALES, SOLCIALES Y SALARIOS"/>
    <s v="BAJO"/>
    <s v="BAJO"/>
    <s v="BAJO"/>
    <s v="BAJO"/>
    <n v="0.05"/>
    <x v="1"/>
    <n v="1000000"/>
    <n v="0"/>
    <x v="5"/>
    <n v="0"/>
    <s v="NO"/>
    <s v="NO"/>
    <s v="8 AÑOS"/>
    <s v="FRANCISCO JAVIER BAENA GOMEZ"/>
    <s v="Decreto 3318"/>
    <s v="16 de Diciembre del año 2011"/>
    <n v="168127"/>
    <s v="EDUCACION"/>
    <s v="Notificación Personal"/>
    <d v="2020-07-31T00:00:00"/>
    <s v="2017-06"/>
    <s v="8"/>
    <s v="2020-06"/>
    <n v="0.76136533047353394"/>
    <n v="761365.33047353395"/>
    <n v="0"/>
    <d v="2025-06-05T00:00:00"/>
    <n v="4.8493150684931505"/>
    <n v="4.1522219311981093E-2"/>
    <n v="0"/>
    <n v="0.05"/>
    <s v="REMOTA"/>
    <x v="1"/>
    <n v="0"/>
  </r>
  <r>
    <n v="1550"/>
    <d v="2016-03-28T00:00:00"/>
    <d v="2016-03-28T00:00:00"/>
    <s v="Juzgado 22 Laboral del Circuito de Medellin"/>
    <s v="05001310502220160107500"/>
    <s v="2019"/>
    <x v="1"/>
    <s v="BIBIANA LUCIA VILLADA OSORIO"/>
    <s v="JULIA FERNANDA MUÑOZ RINCÓN"/>
    <n v="215278"/>
    <x v="2"/>
    <s v="RECONOCIMIENTO Y PAGO DE OTRAS PRESTACIONES SALARIALES, SOLCIALES Y SALARIOS"/>
    <s v="ALTO"/>
    <s v="BAJO"/>
    <s v="ALTO"/>
    <s v="ALTO"/>
    <n v="0.66749999999999998"/>
    <x v="0"/>
    <n v="49000800"/>
    <n v="0.22"/>
    <x v="5"/>
    <n v="0"/>
    <s v="NO"/>
    <s v="NO"/>
    <s v="6 AÑOS"/>
    <s v="FRANCISCO JAVIER BAENA GOMEZ"/>
    <s v="Decreto 3318"/>
    <s v="16 de Diciembre del año 2011"/>
    <n v="168127"/>
    <s v="EDUCACION"/>
    <s v="Se Contestó Demanda"/>
    <d v="2020-07-31T00:00:00"/>
    <s v="2016-03"/>
    <s v="6"/>
    <s v="2020-06"/>
    <n v="0.80354364508127107"/>
    <n v="39374281.44389835"/>
    <n v="8662341.917657638"/>
    <d v="2022-03-27T00:00:00"/>
    <n v="1.6547945205479453"/>
    <n v="4.1522219311981093E-2"/>
    <n v="8581900.7990740202"/>
    <n v="0.66749999999999998"/>
    <s v="ALTA"/>
    <x v="0"/>
    <n v="8581900.7990740202"/>
  </r>
  <r>
    <n v="1551"/>
    <d v="2016-10-13T00:00:00"/>
    <d v="2016-10-13T00:00:00"/>
    <s v="Juzgado 22 Laboral del Circuito de Medellin"/>
    <s v="05001310502220160106100"/>
    <s v="2019"/>
    <x v="1"/>
    <s v="ALEJANDRO ARTURO ARANGO ARANGO "/>
    <s v="JULIA FERNANDA MUÑOZ RINCÓN"/>
    <n v="215278"/>
    <x v="2"/>
    <s v="RECONOCIMIENTO Y PAGO DE OTRAS PRESTACIONES SALARIALES, SOLCIALES Y SALARIOS"/>
    <s v="ALTO"/>
    <s v="BAJO"/>
    <s v="ALTO"/>
    <s v="ALTO"/>
    <n v="0.66749999999999998"/>
    <x v="0"/>
    <n v="48772800"/>
    <n v="0.22"/>
    <x v="5"/>
    <n v="0"/>
    <s v="NO"/>
    <s v="NO"/>
    <s v="6 AÑOS"/>
    <s v="FRANCISCO JAVIER BAENA GOMEZ"/>
    <s v="Decreto 3319"/>
    <s v="16 de Diciembre del año 2011"/>
    <n v="168127"/>
    <s v="EDUCACION"/>
    <s v="Se Contestó Demanda"/>
    <d v="2020-07-31T00:00:00"/>
    <s v="2016-10"/>
    <s v="6"/>
    <s v="2020-06"/>
    <n v="0.79104764067648514"/>
    <n v="38581608.369186074"/>
    <n v="8487953.8412209358"/>
    <d v="2022-10-12T00:00:00"/>
    <n v="2.2000000000000002"/>
    <n v="4.1522219311981093E-2"/>
    <n v="8383323.3836144907"/>
    <n v="0.66749999999999998"/>
    <s v="ALTA"/>
    <x v="0"/>
    <n v="8383323.3836144907"/>
  </r>
  <r>
    <n v="1552"/>
    <d v="2016-12-15T00:00:00"/>
    <d v="2016-12-15T00:00:00"/>
    <s v="Juzgado 23 Laboral del Circuito de Medellin"/>
    <s v="05001310502320160127900"/>
    <s v="2019"/>
    <x v="1"/>
    <s v="ANGELA MARÍA FLOREZ CANO"/>
    <s v="JULIA FERNANDA MUÑOZ RINCÓN"/>
    <n v="215278"/>
    <x v="2"/>
    <s v="RECONOCIMIENTO Y PAGO DE OTRAS PRESTACIONES SALARIALES, SOLCIALES Y SALARIOS"/>
    <s v="ALTO"/>
    <s v="BAJO"/>
    <s v="ALTO"/>
    <s v="ALTO"/>
    <n v="0.66749999999999998"/>
    <x v="0"/>
    <n v="49772000"/>
    <n v="0.22"/>
    <x v="5"/>
    <n v="0"/>
    <s v="NO"/>
    <s v="NO"/>
    <s v="6 AÑOS"/>
    <s v="FRANCISCO JAVIER BAENA GOMEZ"/>
    <s v="Decreto 3319"/>
    <s v="16 de Diciembre del año 2011"/>
    <n v="168127"/>
    <s v="EDUCACION"/>
    <s v="Se Contestó Demanda"/>
    <d v="2020-07-31T00:00:00"/>
    <s v="2016-12"/>
    <s v="6"/>
    <s v="2020-06"/>
    <n v="0.78688289821902468"/>
    <n v="39164735.610157296"/>
    <n v="8616241.8342346046"/>
    <d v="2022-12-14T00:00:00"/>
    <n v="2.3726027397260272"/>
    <n v="4.1522219311981093E-2"/>
    <n v="8501752.6439722665"/>
    <n v="0.66749999999999998"/>
    <s v="ALTA"/>
    <x v="0"/>
    <n v="8501752.6439722665"/>
  </r>
  <r>
    <n v="1553"/>
    <d v="2016-11-30T00:00:00"/>
    <d v="2016-11-30T00:00:00"/>
    <s v="Juzgado 08 Laboral del Circuito de Medellin"/>
    <s v="05001310500820160113500"/>
    <s v="2019"/>
    <x v="1"/>
    <s v="NORBERTO ANTONIO ALVAREZ MUÑOZ"/>
    <s v="JULIA FERNANDA MUÑOZ RINCÓN"/>
    <n v="215279"/>
    <x v="2"/>
    <s v="RECONOCIMIENTO Y PAGO DE OTRAS PRESTACIONES SALARIALES, SOLCIALES Y SALARIOS"/>
    <s v="ALTO"/>
    <s v="BAJO"/>
    <s v="ALTO"/>
    <s v="ALTO"/>
    <n v="0.66749999999999998"/>
    <x v="0"/>
    <n v="49772000"/>
    <n v="0.22"/>
    <x v="9"/>
    <n v="0"/>
    <s v="NO"/>
    <s v="NO"/>
    <s v="6 AÑOS"/>
    <s v="FRANCISCO JAVIER BAENA GOMEZ"/>
    <s v="Decreto 3318"/>
    <s v="16 de Diciembre del año 2011"/>
    <n v="168127"/>
    <s v="EDUCACION"/>
    <s v="En Apelacion"/>
    <d v="2020-07-31T00:00:00"/>
    <s v="2016-11"/>
    <s v="6"/>
    <s v="2020-06"/>
    <n v="0.79016316489215555"/>
    <n v="39328001.043012366"/>
    <n v="8652160.2294627205"/>
    <d v="2022-11-29T00:00:00"/>
    <n v="2.3315068493150686"/>
    <n v="4.1522219311981093E-2"/>
    <n v="8539172.0459153354"/>
    <n v="0.66749999999999998"/>
    <s v="ALTA"/>
    <x v="0"/>
    <n v="8539172.0459153354"/>
  </r>
  <r>
    <n v="1554"/>
    <d v="2016-03-28T00:00:00"/>
    <d v="2016-03-28T00:00:00"/>
    <s v="Tribunal Administrativo de Antioquia"/>
    <s v="05001233300020150235900"/>
    <s v="2019"/>
    <x v="0"/>
    <s v="Laura del Carmen Guerra Vásquez"/>
    <s v="BEATRIZ ELENA ESTRADA TOBÓN"/>
    <n v="63383"/>
    <x v="0"/>
    <s v="RECONOCIMIENTO Y PAGO DE OTRAS PRESTACIONES SALARIALES, SOLCIALES Y SALARIOS"/>
    <s v="BAJO"/>
    <s v="BAJO"/>
    <s v="BAJO"/>
    <s v="BAJO"/>
    <n v="0.05"/>
    <x v="1"/>
    <n v="388496542"/>
    <n v="0"/>
    <x v="1"/>
    <n v="0"/>
    <s v="NO"/>
    <s v="NO"/>
    <s v="7 AÑOS"/>
    <s v="FRANCISCO JAVIER BAENA GOMEZ"/>
    <s v="Decreto 3318"/>
    <s v="16 de Diciembre del año 2011"/>
    <n v="168127"/>
    <s v="INFRAESTRUCTURA"/>
    <s v="Contraloria"/>
    <d v="2020-07-31T00:00:00"/>
    <s v="2016-03"/>
    <s v="7"/>
    <s v="2020-06"/>
    <n v="0.80354364508127107"/>
    <n v="312173927.46014911"/>
    <n v="0"/>
    <d v="2023-03-27T00:00:00"/>
    <n v="2.6547945205479451"/>
    <n v="4.1522219311981093E-2"/>
    <n v="0"/>
    <n v="0.05"/>
    <s v="REMOTA"/>
    <x v="1"/>
    <n v="0"/>
  </r>
  <r>
    <n v="1555"/>
    <d v="2016-02-15T00:00:00"/>
    <d v="2015-07-16T00:00:00"/>
    <s v="Tribunal Administrativo de Antioquia"/>
    <s v="05001233100020150145500"/>
    <s v="2019"/>
    <x v="0"/>
    <s v="MARIA DE LA PAZ RAMIREZ ALZATE"/>
    <s v="JORGE HUMBERTO VALERO RODRIGUEZ"/>
    <s v="44.498 C.S. DE LA J"/>
    <x v="0"/>
    <s v="OTRAS"/>
    <s v="BAJO"/>
    <s v="BAJO"/>
    <s v="BAJO"/>
    <s v="BAJO"/>
    <n v="0.05"/>
    <x v="1"/>
    <n v="47597622"/>
    <n v="0"/>
    <x v="0"/>
    <n v="0"/>
    <s v="NO"/>
    <s v="NO"/>
    <s v="7 AÑOS"/>
    <s v="FRANCISCO JAVIER BAENA GOMEZ"/>
    <s v="Decreto 3320"/>
    <s v="16 de Diciembre del año 2011"/>
    <n v="168127"/>
    <s v="INFRAESTRUCTURA"/>
    <s v="Anotación: EN LA FECHA SE LLEVA A CABO AUDIENICA INICIAL"/>
    <d v="2020-07-31T00:00:00"/>
    <s v="2016-02"/>
    <s v="7"/>
    <s v="2020-06"/>
    <n v="0.81112653258637668"/>
    <n v="38607694.092217043"/>
    <n v="0"/>
    <d v="2023-02-13T00:00:00"/>
    <n v="2.5397260273972604"/>
    <n v="4.1522219311981093E-2"/>
    <n v="0"/>
    <n v="0.05"/>
    <s v="REMOTA"/>
    <x v="1"/>
    <n v="0"/>
  </r>
  <r>
    <n v="1556"/>
    <d v="2015-12-10T00:00:00"/>
    <d v="2015-11-13T00:00:00"/>
    <s v="Juzgado 21 Administrativo Oral del Circuito"/>
    <s v="05001333302120150132400"/>
    <s v="2019"/>
    <x v="0"/>
    <s v="MARIA ARNOBIA ARENAS CARDONA"/>
    <s v="JORGE HUMBERTO VALERO RODRIGUEZ"/>
    <s v="44.498 C.S. DE LA J"/>
    <x v="0"/>
    <s v="OTRAS"/>
    <s v="BAJO"/>
    <s v="BAJO"/>
    <s v="BAJO"/>
    <s v="BAJO"/>
    <n v="0.05"/>
    <x v="1"/>
    <n v="48733393"/>
    <n v="0"/>
    <x v="12"/>
    <n v="0"/>
    <s v="NO"/>
    <s v="NO"/>
    <s v="7 AÑOS"/>
    <s v="FRANCISCO JAVIER BAENA GOMEZ"/>
    <s v="Decreto 3322"/>
    <s v="16 de Diciembre del año 2011"/>
    <n v="168127"/>
    <s v="INFRAESTRUCTURA"/>
    <s v="Liquidación de Costas."/>
    <d v="2020-07-31T00:00:00"/>
    <s v="2015-12"/>
    <s v="7"/>
    <s v="2020-06"/>
    <n v="0.8321082718324041"/>
    <n v="40551459.429759376"/>
    <n v="0"/>
    <d v="2022-12-08T00:00:00"/>
    <n v="2.3561643835616439"/>
    <n v="4.1522219311981093E-2"/>
    <n v="0"/>
    <n v="0.05"/>
    <s v="REMOTA"/>
    <x v="1"/>
    <n v="0"/>
  </r>
  <r>
    <n v="1557"/>
    <d v="2017-10-26T00:00:00"/>
    <d v="2017-11-09T00:00:00"/>
    <s v="Juzgado 29 Administrativo Oral del Circuito"/>
    <s v="05001333302920170053000"/>
    <s v="2019"/>
    <x v="0"/>
    <s v="JORGE IVAN MOMSALVE RENDON"/>
    <s v="FREDY ALONSO PELAEZ GOMEZ"/>
    <s v="97.371 C.S. DE LA J"/>
    <x v="0"/>
    <s v="RELIQUIDACIÓN DE LA PENSIÓN"/>
    <s v="BAJO"/>
    <s v="BAJO"/>
    <s v="BAJO"/>
    <s v="BAJO"/>
    <n v="0.05"/>
    <x v="1"/>
    <n v="20522232"/>
    <n v="0"/>
    <x v="1"/>
    <n v="0"/>
    <s v="NO"/>
    <s v="NO"/>
    <s v="5 AÑOS"/>
    <s v="FRANCISCO JAVIER BAENA GOMEZ"/>
    <s v="Decreto 3322"/>
    <s v="16 de Diciembre del año 2011"/>
    <n v="168127"/>
    <s v="INFRAESTRUCTURA"/>
    <s v="En Apelación"/>
    <d v="2020-07-31T00:00:00"/>
    <s v="2017-10"/>
    <s v="5"/>
    <s v="2020-06"/>
    <n v="0.76025622916343338"/>
    <n v="15602154.714337146"/>
    <n v="0"/>
    <d v="2022-10-25T00:00:00"/>
    <n v="2.2356164383561645"/>
    <n v="4.1522219311981093E-2"/>
    <n v="0"/>
    <n v="0.05"/>
    <s v="REMOTA"/>
    <x v="1"/>
    <n v="0"/>
  </r>
  <r>
    <n v="1558"/>
    <d v="2018-03-12T00:00:00"/>
    <d v="2018-02-12T00:00:00"/>
    <s v="Juzgado 12 Administrativo Oral del Circuito"/>
    <s v="05001333301220180005700"/>
    <s v="2019"/>
    <x v="0"/>
    <s v="DANIELA VASQUEZ RIVERA"/>
    <s v="NICOLAS OCTAVIO ARIZMENDI VILLEGAS"/>
    <s v="140233 C.S. DE LA J"/>
    <x v="0"/>
    <s v="RECONOCIMIENTO Y PAGO DE OTRAS PRESTACIONES SALARIALES, SOLCIALES Y SALARIOS"/>
    <s v="ALTO"/>
    <s v="BAJO"/>
    <s v="ALTO"/>
    <s v="ALTO"/>
    <n v="0.66749999999999998"/>
    <x v="0"/>
    <n v="62118658"/>
    <n v="0"/>
    <x v="0"/>
    <n v="0"/>
    <s v="NO"/>
    <s v="NO"/>
    <s v="4 AÑOS"/>
    <s v="FRANCISCO JAVIER BAENA GOMEZ"/>
    <s v="Decreto 3323"/>
    <s v="16 de Diciembre del año 2011"/>
    <n v="168128"/>
    <s v="EDUCACION"/>
    <s v=" ALEGATOS PRIMERA"/>
    <d v="2020-07-31T00:00:00"/>
    <s v="2018-03"/>
    <s v="4"/>
    <s v="2020-06"/>
    <n v="0.74420758606092174"/>
    <n v="46229176.519523963"/>
    <n v="0"/>
    <d v="2022-03-11T00:00:00"/>
    <n v="1.6109589041095891"/>
    <n v="4.1522219311981093E-2"/>
    <n v="0"/>
    <n v="0.66749999999999998"/>
    <s v="ALTA"/>
    <x v="0"/>
    <n v="0"/>
  </r>
  <r>
    <n v="1559"/>
    <d v="2018-02-09T00:00:00"/>
    <d v="2018-02-09T00:00:00"/>
    <s v="Tribunal Administrativo de Antioquia"/>
    <s v="050023333000201700234600"/>
    <s v="2019"/>
    <x v="0"/>
    <s v="GUSTAVO ANGULO MIRA"/>
    <s v="CESAR AUGUSTO SALAZAR CUELLAR"/>
    <s v="200698 C.S. DE LA J"/>
    <x v="0"/>
    <s v="RECONOCIMIENTO Y PAGO DE OTRAS PRESTACIONES SALARIALES, SOLCIALES Y SALARIOS"/>
    <s v="BAJO"/>
    <s v="BAJO"/>
    <s v="BAJO"/>
    <s v="BAJO"/>
    <n v="0.05"/>
    <x v="1"/>
    <n v="225599336"/>
    <n v="0"/>
    <x v="0"/>
    <n v="0"/>
    <s v="NO"/>
    <s v="NO"/>
    <s v="5 AÑOS"/>
    <s v="FRANCISCO JAVIER BAENA GOMEZ"/>
    <s v="Decreto 3324"/>
    <s v="16 de Diciembre del año 2011"/>
    <n v="168129"/>
    <s v="EDUCACION"/>
    <s v=" ALEGATOS PRIMERA"/>
    <d v="2020-07-31T00:00:00"/>
    <s v="2018-02"/>
    <s v="5"/>
    <s v="2020-06"/>
    <n v="0.74599443734185067"/>
    <n v="168295849.72401512"/>
    <n v="0"/>
    <d v="2023-02-08T00:00:00"/>
    <n v="2.526027397260274"/>
    <n v="4.1522219311981093E-2"/>
    <n v="0"/>
    <n v="0.05"/>
    <s v="REMOTA"/>
    <x v="1"/>
    <n v="0"/>
  </r>
  <r>
    <n v="1560"/>
    <d v="2018-01-12T00:00:00"/>
    <d v="2017-12-20T00:00:00"/>
    <s v="Juzgado Promiscuo del Circuito de Santa Rosa de Osos"/>
    <s v="05686318900120170027800"/>
    <s v="2019"/>
    <x v="1"/>
    <s v="CARLOS EDUARDO PRECIADO YEPES"/>
    <s v="JULIA FERNANDA MUÑOZ RINCÓN"/>
    <n v="215278"/>
    <x v="2"/>
    <s v="RECONOCIMIENTO Y PAGO DE OTRAS PRESTACIONES SALARIALES, SOLCIALES Y SALARIOS"/>
    <s v="BAJO"/>
    <s v="BAJO"/>
    <s v="BAJO"/>
    <s v="BAJO"/>
    <n v="0.05"/>
    <x v="1"/>
    <n v="0"/>
    <n v="0"/>
    <x v="10"/>
    <n v="0"/>
    <s v="NO"/>
    <s v="NO"/>
    <s v="5 AÑOS"/>
    <s v="FRANCISCO JAVIER BAENA GOMEZ"/>
    <s v="Decreto 3316"/>
    <s v="16 de Diciembre del año 2011"/>
    <n v="168127"/>
    <s v="EDUCACION"/>
    <s v="Admision"/>
    <d v="2020-07-31T00:00:00"/>
    <s v="2018-01"/>
    <s v="5"/>
    <s v="2020-06"/>
    <n v="0.75126308387247931"/>
    <n v="0"/>
    <n v="0"/>
    <d v="2023-01-11T00:00:00"/>
    <n v="2.4493150684931506"/>
    <n v="4.1522219311981093E-2"/>
    <n v="0"/>
    <n v="0.05"/>
    <s v="REMOTA"/>
    <x v="1"/>
    <n v="0"/>
  </r>
  <r>
    <n v="1561"/>
    <d v="2018-08-13T00:00:00"/>
    <d v="2018-08-13T00:00:00"/>
    <s v="Juez 05 Laboral del Circuito de Medellín"/>
    <s v="05001310500520180039700"/>
    <s v="2019"/>
    <x v="1"/>
    <s v="CARMEN JULIA SIERRA BENITEZ"/>
    <s v="JUAN CARLOS ZULUAGA ZULUAGA"/>
    <n v="72951"/>
    <x v="2"/>
    <s v="PENSIÓN DE SOBREVIVIENTES"/>
    <s v="ALTO"/>
    <s v="BAJO"/>
    <s v="ALTO"/>
    <s v="ALTO"/>
    <n v="0.66749999999999998"/>
    <x v="0"/>
    <n v="14000000"/>
    <n v="0"/>
    <x v="7"/>
    <n v="0"/>
    <s v="NO"/>
    <s v="NO"/>
    <s v="4 AÑOS"/>
    <s v="FRANCISCO JAVIER BAENA GOMEZ"/>
    <s v="Decreto 3316"/>
    <s v="16 de Diciembre del año 2011"/>
    <n v="168127"/>
    <s v="EDUCACION"/>
    <s v="Se Decreto la Falta de Competencia"/>
    <d v="2020-07-31T00:00:00"/>
    <s v="2018-08"/>
    <s v="4"/>
    <s v="2020-06"/>
    <n v="0.7378298404971021"/>
    <n v="10329617.766959429"/>
    <n v="0"/>
    <d v="2022-08-12T00:00:00"/>
    <n v="2.032876712328767"/>
    <n v="4.1522219311981093E-2"/>
    <n v="0"/>
    <n v="0.66749999999999998"/>
    <s v="ALTA"/>
    <x v="0"/>
    <n v="0"/>
  </r>
  <r>
    <n v="1562"/>
    <d v="2018-08-03T00:00:00"/>
    <d v="2018-08-03T00:00:00"/>
    <s v="Juzgado Primero Administrativo Oral del Circuito de Turbo "/>
    <s v="05837333300120180011800"/>
    <s v="2019"/>
    <x v="0"/>
    <s v="ADRIANA LOAIZA QUINTERO y OTROS"/>
    <s v="ISABEL SOFIA LASTRE MARTINEZ"/>
    <n v="265770"/>
    <x v="0"/>
    <s v="RECONOCIMIENTO Y PAGO DE OTRAS PRESTACIONES SALARIALES, SOLCIALES Y SALARIOS"/>
    <s v="BAJO"/>
    <s v="BAJO"/>
    <s v="BAJO"/>
    <s v="BAJO"/>
    <n v="0.05"/>
    <x v="1"/>
    <n v="85167509"/>
    <n v="0"/>
    <x v="10"/>
    <n v="0"/>
    <s v="NO"/>
    <s v="NO"/>
    <s v="4 AÑOS"/>
    <s v="FRANCISCO JAVIER BAENA GOMEZ"/>
    <s v="Decreto 3317"/>
    <s v="16 de Diciembre del año 2011"/>
    <n v="168128"/>
    <s v="EDUCACION"/>
    <s v="Admision"/>
    <d v="2020-07-31T00:00:00"/>
    <s v="2018-08"/>
    <s v="4"/>
    <s v="2020-06"/>
    <n v="0.7378298404971021"/>
    <n v="62839129.581005506"/>
    <n v="0"/>
    <d v="2022-08-02T00:00:00"/>
    <n v="2.0054794520547947"/>
    <n v="4.1522219311981093E-2"/>
    <n v="0"/>
    <n v="0.05"/>
    <s v="REMOTA"/>
    <x v="1"/>
    <n v="0"/>
  </r>
  <r>
    <n v="1563"/>
    <d v="2016-12-16T00:00:00"/>
    <d v="2016-12-16T00:00:00"/>
    <s v="Juzgado Promiscuo del Circuito de Jericó"/>
    <s v="05368318900120160026300"/>
    <s v="2019"/>
    <x v="1"/>
    <s v="JORGE ANTONIO GARCÉS LONDOÑO"/>
    <s v="JULIA FERNANDA MUÑOZ RINCÓN"/>
    <n v="215278"/>
    <x v="2"/>
    <s v="RECONOCIMIENTO Y PAGO DE OTRAS PRESTACIONES SALARIALES, SOLCIALES Y SALARIOS"/>
    <s v="ALTO"/>
    <s v="BAJO"/>
    <s v="ALTO"/>
    <s v="ALTO"/>
    <n v="0.66749999999999998"/>
    <x v="0"/>
    <n v="55340055"/>
    <n v="0.27"/>
    <x v="5"/>
    <n v="0"/>
    <s v="NO"/>
    <s v="NO"/>
    <s v="6 AÑOS"/>
    <s v="FRANCISCO JAVIER BAENA GOMEZ"/>
    <s v="Decreto 3318"/>
    <s v="16 de Diciembre del año 2011"/>
    <n v="168127"/>
    <s v="EDUCACION"/>
    <s v="Los esta Adelantando Mario Duque"/>
    <d v="2020-07-31T00:00:00"/>
    <s v="2016-12"/>
    <s v="6"/>
    <s v="2020-06"/>
    <n v="0.78688289821902468"/>
    <n v="43546142.866000228"/>
    <n v="11757458.573820062"/>
    <d v="2022-12-15T00:00:00"/>
    <n v="2.3753424657534246"/>
    <n v="4.1522219311981093E-2"/>
    <n v="11601050.949387724"/>
    <n v="0.66749999999999998"/>
    <s v="ALTA"/>
    <x v="0"/>
    <n v="11601050.949387724"/>
  </r>
  <r>
    <n v="1564"/>
    <d v="2018-01-12T00:00:00"/>
    <d v="2017-12-20T00:00:00"/>
    <s v="Juzgado Promiscuo del Circuito de Jericó"/>
    <s v="05368318900120160000600"/>
    <s v="2019"/>
    <x v="1"/>
    <s v="HUBER FERNEY BENITEZ"/>
    <s v="JULIA FERNANDA MUÑOZ RINCÓN"/>
    <n v="215278"/>
    <x v="2"/>
    <s v="RECONOCIMIENTO Y PAGO DE OTRAS PRESTACIONES SALARIALES, SOLCIALES Y SALARIOS"/>
    <s v="ALTO"/>
    <s v="BAJO"/>
    <s v="ALTO"/>
    <s v="ALTO"/>
    <n v="0.66749999999999998"/>
    <x v="0"/>
    <n v="29821550"/>
    <n v="0.5"/>
    <x v="5"/>
    <n v="0"/>
    <s v="NO"/>
    <s v="NO"/>
    <s v="6 AÑOS"/>
    <s v="FRANCISCO JAVIER BAENA GOMEZ"/>
    <s v="Decreto 3318"/>
    <s v="16 de Diciembre del año 2011"/>
    <n v="168127"/>
    <s v="EDUCACION"/>
    <s v="Los esta Adelantando Mario Duque"/>
    <d v="2020-07-31T00:00:00"/>
    <s v="2018-01"/>
    <s v="6"/>
    <s v="2020-06"/>
    <n v="0.75126308387247931"/>
    <n v="22403829.618857335"/>
    <n v="11201914.809428668"/>
    <d v="2024-01-11T00:00:00"/>
    <n v="3.4493150684931506"/>
    <n v="4.1522219311981093E-2"/>
    <n v="10986174.088293925"/>
    <n v="0.66749999999999998"/>
    <s v="ALTA"/>
    <x v="0"/>
    <n v="10986174.088293925"/>
  </r>
  <r>
    <n v="1565"/>
    <d v="2018-01-12T00:00:00"/>
    <d v="2017-12-20T00:00:00"/>
    <s v="Juzgado Civil del Circuito de Fredonia "/>
    <s v="05282310300120180004400"/>
    <s v="2019"/>
    <x v="1"/>
    <s v="IVAN DARIO JARAMILLO LOAIZA"/>
    <s v="JUAN PABLO VALENCIA GRAJALES"/>
    <n v="192922"/>
    <x v="2"/>
    <s v="RECONOCIMIENTO Y PAGO DE OTRAS PRESTACIONES SALARIALES, SOLCIALES Y SALARIOS"/>
    <s v="ALTO"/>
    <s v="BAJO"/>
    <s v="ALTO"/>
    <s v="ALTO"/>
    <n v="0.66749999999999998"/>
    <x v="0"/>
    <n v="49877806"/>
    <n v="0.28000000000000003"/>
    <x v="14"/>
    <n v="0"/>
    <s v="NO"/>
    <s v="NO"/>
    <s v="4 AÑOS"/>
    <s v="FRANCISCO JAVIER BAENA GOMEZ"/>
    <s v="Decreto 3318"/>
    <s v="16 de Diciembre del año 2011"/>
    <n v="168127"/>
    <s v="EDUCACION"/>
    <s v="Pendiente que presenten Cuanta de Cobro"/>
    <d v="2020-07-31T00:00:00"/>
    <s v="2018-01"/>
    <s v="4"/>
    <s v="2020-06"/>
    <n v="0.75126308387247931"/>
    <n v="37471354.352353252"/>
    <n v="10491979.218658911"/>
    <d v="2022-01-11T00:00:00"/>
    <n v="1.4493150684931506"/>
    <n v="4.1522219311981093E-2"/>
    <n v="10406596.470375212"/>
    <n v="0.66749999999999998"/>
    <s v="ALTA"/>
    <x v="0"/>
    <n v="10406596.470375212"/>
  </r>
  <r>
    <n v="1566"/>
    <d v="2015-07-01T00:00:00"/>
    <d v="2016-03-17T00:00:00"/>
    <s v="Juzgado Segundo Civil del Circuito Especializado de Restitución de Tierras de Apartadó"/>
    <s v="05045312100220150001100"/>
    <s v="2019"/>
    <x v="3"/>
    <s v="FRANCISCO  TORDECILLA YANES Y OTROS "/>
    <s v="MARIA PAULINA  VERGARA SOTO "/>
    <n v="192021"/>
    <x v="2"/>
    <s v="OTRAS"/>
    <s v="BAJO"/>
    <s v="BAJO"/>
    <s v="BAJO"/>
    <s v="BAJO"/>
    <n v="0.05"/>
    <x v="1"/>
    <n v="0"/>
    <n v="0"/>
    <x v="5"/>
    <n v="0"/>
    <s v="NO"/>
    <s v="NO"/>
    <s v="7 AÑOS"/>
    <s v="FRANCISCO JAVIER BAENA GOMEZ"/>
    <s v="Decreto 3318"/>
    <s v="16 de Diciembre del año 2011"/>
    <n v="168127"/>
    <s v="MINAS"/>
    <s v="RESTITUCION DE TIERRAS "/>
    <d v="2020-07-31T00:00:00"/>
    <s v="2015-07"/>
    <s v="7"/>
    <s v="2020-06"/>
    <n v="0.85823957329672562"/>
    <n v="0"/>
    <n v="0"/>
    <d v="2022-06-29T00:00:00"/>
    <n v="1.9123287671232876"/>
    <n v="4.1522219311981093E-2"/>
    <n v="0"/>
    <n v="0.05"/>
    <s v="REMOTA"/>
    <x v="1"/>
    <n v="0"/>
  </r>
  <r>
    <n v="1567"/>
    <d v="2015-06-18T00:00:00"/>
    <d v="2016-03-17T00:00:00"/>
    <s v="Juzgado Segundo Civil del Circuito Especializado de Restitución de Tierras de Apartadó"/>
    <s v="05045312100220150001300"/>
    <s v="2019"/>
    <x v="3"/>
    <s v="ALBERTO ELIAS TORRES JARAMILLO "/>
    <s v="MARCOS ARANGO GUTIERREZ "/>
    <n v="183353"/>
    <x v="2"/>
    <s v="OTRAS"/>
    <s v="BAJO"/>
    <s v="BAJO"/>
    <s v="BAJO"/>
    <s v="BAJO"/>
    <n v="0.05"/>
    <x v="1"/>
    <n v="0"/>
    <n v="0"/>
    <x v="21"/>
    <n v="0"/>
    <s v="NO"/>
    <s v="NO"/>
    <s v="7 AÑOS"/>
    <s v="FRANCISCO JAVIER BAENA GOMEZ"/>
    <s v="Decreto 3318"/>
    <s v="16 de Diciembre del año 2011"/>
    <n v="168127"/>
    <s v="MINAS"/>
    <s v="RESTITUCION DE TIERRAS "/>
    <d v="2020-07-31T00:00:00"/>
    <s v="2015-06"/>
    <s v="7"/>
    <s v="2020-06"/>
    <n v="0.8598294089278552"/>
    <n v="0"/>
    <n v="0"/>
    <d v="2022-06-16T00:00:00"/>
    <n v="1.8767123287671232"/>
    <n v="4.1522219311981093E-2"/>
    <n v="0"/>
    <n v="0.05"/>
    <s v="REMOTA"/>
    <x v="1"/>
    <n v="0"/>
  </r>
  <r>
    <n v="1568"/>
    <d v="2015-07-15T00:00:00"/>
    <d v="2016-03-17T00:00:00"/>
    <s v="Juzgado Segundo Civil del Circuito Especializado de Restitución de Tierras de Apartadó"/>
    <s v="05045312100220150000200"/>
    <s v="2019"/>
    <x v="3"/>
    <s v="  UAEGRTD LUIS ENRIQUE ACEVEDO BEDOYA"/>
    <s v="VIVIANA MARCELA ARANGO MAYA "/>
    <n v="152757"/>
    <x v="2"/>
    <s v="OTRAS"/>
    <s v="BAJO"/>
    <s v="BAJO"/>
    <s v="BAJO"/>
    <s v="BAJO"/>
    <n v="0.05"/>
    <x v="1"/>
    <n v="0"/>
    <n v="0"/>
    <x v="21"/>
    <n v="0"/>
    <s v="NO"/>
    <s v="NO"/>
    <s v="7 AÑOS"/>
    <s v="FRANCISCO JAVIER BAENA GOMEZ"/>
    <s v="Decreto 3318"/>
    <s v="16 de Diciembre del año 2011"/>
    <n v="168127"/>
    <s v="MINAS"/>
    <s v="RESTITUCION DE TIERRAS "/>
    <d v="2020-07-31T00:00:00"/>
    <s v="2015-07"/>
    <s v="7"/>
    <s v="2020-06"/>
    <n v="0.85823957329672562"/>
    <n v="0"/>
    <n v="0"/>
    <d v="2022-07-13T00:00:00"/>
    <n v="1.9506849315068493"/>
    <n v="4.1522219311981093E-2"/>
    <n v="0"/>
    <n v="0.05"/>
    <s v="REMOTA"/>
    <x v="1"/>
    <n v="0"/>
  </r>
  <r>
    <n v="1569"/>
    <d v="2015-07-02T00:00:00"/>
    <d v="2016-03-17T00:00:00"/>
    <s v="Juzgado Segundo Civil del Circuito Especializado de Restitución de Tierras de Apartadó"/>
    <s v="05045312100220150001900"/>
    <s v="2019"/>
    <x v="3"/>
    <s v="LUIS FERNANDO USUGA CARMONA Y LIBIA ARANGO DURANGO"/>
    <s v="ANTONIO DAVID ROYET DIAZ "/>
    <n v="206159"/>
    <x v="2"/>
    <s v="OTRAS"/>
    <s v="BAJO"/>
    <s v="BAJO"/>
    <s v="BAJO"/>
    <s v="BAJO"/>
    <n v="0.05"/>
    <x v="1"/>
    <n v="0"/>
    <n v="0"/>
    <x v="21"/>
    <n v="0"/>
    <s v="NO"/>
    <s v="NO"/>
    <s v="7 AÑOS"/>
    <s v="FRANCISCO JAVIER BAENA GOMEZ"/>
    <s v="Decreto 3318"/>
    <s v="16 de Diciembre del año 2011"/>
    <n v="168127"/>
    <s v="MINAS"/>
    <s v="RESTITUCION DE TIERRAS "/>
    <d v="2020-07-31T00:00:00"/>
    <s v="2015-07"/>
    <s v="7"/>
    <s v="2020-06"/>
    <n v="0.85823957329672562"/>
    <n v="0"/>
    <n v="0"/>
    <d v="2022-06-30T00:00:00"/>
    <n v="1.9150684931506849"/>
    <n v="4.1522219311981093E-2"/>
    <n v="0"/>
    <n v="0.05"/>
    <s v="REMOTA"/>
    <x v="1"/>
    <n v="0"/>
  </r>
  <r>
    <n v="1570"/>
    <d v="2015-08-03T00:00:00"/>
    <d v="2016-03-17T00:00:00"/>
    <s v="Juzgado Segundo Civil del Circuito Especializado de Restitución de Tierras de Apartadó"/>
    <s v="05045312100220150002500"/>
    <s v="2019"/>
    <x v="3"/>
    <s v="UNIDAD ADMINISTRATIVA ESPECIAL DE GESTION DE RESTITUCIÓN DE TIERRAS DESPOJADAS"/>
    <s v="VIVIANA MARCELA ARANGO MAYA "/>
    <n v="152757"/>
    <x v="2"/>
    <s v="OTRAS"/>
    <s v="BAJO"/>
    <s v="BAJO"/>
    <s v="BAJO"/>
    <s v="BAJO"/>
    <n v="0.05"/>
    <x v="1"/>
    <n v="0"/>
    <n v="0"/>
    <x v="21"/>
    <n v="0"/>
    <s v="NO"/>
    <s v="NO"/>
    <s v="7 AÑOS"/>
    <s v="FRANCISCO JAVIER BAENA GOMEZ"/>
    <s v="Decreto 3318"/>
    <s v="16 de Diciembre del año 2011"/>
    <n v="168127"/>
    <s v="MINAS"/>
    <s v="RESTITUCION DE TIERRAS "/>
    <d v="2020-07-31T00:00:00"/>
    <s v="2015-08"/>
    <s v="7"/>
    <s v="2020-06"/>
    <n v="0.85413954863106623"/>
    <n v="0"/>
    <n v="0"/>
    <d v="2022-08-01T00:00:00"/>
    <n v="2.0027397260273974"/>
    <n v="4.1522219311981093E-2"/>
    <n v="0"/>
    <n v="0.05"/>
    <s v="REMOTA"/>
    <x v="1"/>
    <n v="0"/>
  </r>
  <r>
    <n v="1571"/>
    <d v="2015-03-22T00:00:00"/>
    <d v="2016-03-17T00:00:00"/>
    <s v="Juzgado Primero Civil del Circuito Especializado de Restitución de Tierras de Apartadó"/>
    <s v="05045312100120150022100"/>
    <s v="2019"/>
    <x v="3"/>
    <s v="MARIA GABRIELA SEPULVEDA LOPEZ Y OTROS"/>
    <s v="HECTOR  GIOVANNY DAZA FIGUEREDO"/>
    <n v="132112"/>
    <x v="2"/>
    <s v="OTRAS"/>
    <s v="BAJO"/>
    <s v="BAJO"/>
    <s v="BAJO"/>
    <s v="BAJO"/>
    <n v="0.05"/>
    <x v="1"/>
    <n v="0"/>
    <n v="0"/>
    <x v="22"/>
    <n v="0"/>
    <s v="NO"/>
    <s v="NO"/>
    <s v="7 AÑOS"/>
    <s v="FRANCISCO JAVIER BAENA GOMEZ"/>
    <s v="Decreto 3318"/>
    <s v="16 de Diciembre del año 2011"/>
    <n v="168127"/>
    <s v="MINAS"/>
    <s v="RESTITUCION DE TIERRAS "/>
    <d v="2020-07-31T00:00:00"/>
    <s v="2015-03"/>
    <s v="7"/>
    <s v="2020-06"/>
    <n v="0.86763134510283468"/>
    <n v="0"/>
    <n v="0"/>
    <d v="2022-03-20T00:00:00"/>
    <n v="1.6356164383561644"/>
    <n v="4.1522219311981093E-2"/>
    <n v="0"/>
    <n v="0.05"/>
    <s v="REMOTA"/>
    <x v="1"/>
    <n v="0"/>
  </r>
  <r>
    <n v="1572"/>
    <d v="2015-03-30T00:00:00"/>
    <d v="2016-03-17T00:00:00"/>
    <s v="Juzgado Primero Civil del Circuito Especializado de Restitución de Tierras de Apartadó"/>
    <s v="05045312100120150022200"/>
    <s v="2019"/>
    <x v="3"/>
    <s v="JHON FR4DY CARTAGENA MONTOYA"/>
    <s v="HECTOR GIOVANNY DAZA FIGUEREDO "/>
    <n v="132112"/>
    <x v="2"/>
    <s v="OTRAS"/>
    <s v="BAJO"/>
    <s v="BAJO"/>
    <s v="BAJO"/>
    <s v="BAJO"/>
    <n v="0.05"/>
    <x v="1"/>
    <n v="0"/>
    <n v="0"/>
    <x v="23"/>
    <n v="0"/>
    <s v="NO"/>
    <s v="NO"/>
    <s v="7 AÑOS"/>
    <s v="FRANCISCO JAVIER BAENA GOMEZ"/>
    <s v="Decreto 3318"/>
    <s v="16 de Diciembre del año 2011"/>
    <n v="168127"/>
    <s v="MINAS"/>
    <s v="RESTITUCION DE TIERRAS "/>
    <d v="2020-07-31T00:00:00"/>
    <s v="2015-03"/>
    <s v="7"/>
    <s v="2020-06"/>
    <n v="0.86763134510283468"/>
    <n v="0"/>
    <n v="0"/>
    <d v="2022-03-28T00:00:00"/>
    <n v="1.6575342465753424"/>
    <n v="4.1522219311981093E-2"/>
    <n v="0"/>
    <n v="0.05"/>
    <s v="REMOTA"/>
    <x v="1"/>
    <n v="0"/>
  </r>
  <r>
    <n v="1573"/>
    <d v="2015-06-30T00:00:00"/>
    <d v="2016-03-17T00:00:00"/>
    <s v="Juzgado Primero Civil del Circuito Especializado de Restitución de Tierras de Apartadó"/>
    <s v="05045312100120150032600"/>
    <s v="2019"/>
    <x v="3"/>
    <s v="PLUTARCO ANTONIO TORO"/>
    <s v="JORGE ENRIQUE MONCALEANO"/>
    <n v="152220"/>
    <x v="2"/>
    <s v="OTRAS"/>
    <s v="BAJO"/>
    <s v="BAJO"/>
    <s v="BAJO"/>
    <s v="BAJO"/>
    <n v="0.05"/>
    <x v="1"/>
    <n v="0"/>
    <n v="0"/>
    <x v="23"/>
    <n v="0"/>
    <s v="NO"/>
    <s v="NO"/>
    <s v="7 AÑOS"/>
    <s v="FRANCISCO JAVIER BAENA GOMEZ"/>
    <s v="Decreto 3318"/>
    <s v="16 de Diciembre del año 2011"/>
    <n v="168127"/>
    <s v="MINAS"/>
    <s v="RESTITUCION DE TIERRAS "/>
    <d v="2020-07-31T00:00:00"/>
    <s v="2015-06"/>
    <s v="7"/>
    <s v="2020-06"/>
    <n v="0.8598294089278552"/>
    <n v="0"/>
    <n v="0"/>
    <d v="2022-06-28T00:00:00"/>
    <n v="1.9095890410958904"/>
    <n v="4.1522219311981093E-2"/>
    <n v="0"/>
    <n v="0.05"/>
    <s v="REMOTA"/>
    <x v="1"/>
    <n v="0"/>
  </r>
  <r>
    <n v="1574"/>
    <d v="2015-07-07T00:00:00"/>
    <d v="2016-03-17T00:00:00"/>
    <s v="Juzgado Segundo Civil del Circuito Especializado de Restitución de Tierras de Apartadó"/>
    <s v="05045312100220150002100"/>
    <s v="2019"/>
    <x v="3"/>
    <s v="JAIRO ALEJANDRO  MARIMONT FUENTES / MARIA PAULINA VERGARA SOTO "/>
    <s v="ANTONIO DAVID ROYET DIAZ "/>
    <n v="206159"/>
    <x v="2"/>
    <s v="OTRAS"/>
    <s v="BAJO"/>
    <s v="BAJO"/>
    <s v="BAJO"/>
    <s v="BAJO"/>
    <n v="0.05"/>
    <x v="1"/>
    <n v="0"/>
    <n v="0"/>
    <x v="23"/>
    <n v="0"/>
    <s v="NO"/>
    <s v="NO"/>
    <s v="7 AÑOS"/>
    <s v="FRANCISCO JAVIER BAENA GOMEZ"/>
    <s v="Decreto 3318"/>
    <s v="16 de Diciembre del año 2011"/>
    <n v="168127"/>
    <s v="MINAS"/>
    <s v="RESTITUCION DE TIERRAS "/>
    <d v="2020-07-31T00:00:00"/>
    <s v="2015-07"/>
    <s v="7"/>
    <s v="2020-06"/>
    <n v="0.85823957329672562"/>
    <n v="0"/>
    <n v="0"/>
    <d v="2022-07-05T00:00:00"/>
    <n v="1.9287671232876713"/>
    <n v="4.1522219311981093E-2"/>
    <n v="0"/>
    <n v="0.05"/>
    <s v="REMOTA"/>
    <x v="1"/>
    <n v="0"/>
  </r>
  <r>
    <n v="1575"/>
    <d v="2015-07-01T00:00:00"/>
    <d v="2016-03-17T00:00:00"/>
    <s v="Juzgado Primero Civil del Circuito Especializado de Restitución de Tierras de Apartadó"/>
    <s v="05045312100120150060900"/>
    <s v="2019"/>
    <x v="3"/>
    <s v="MARIA DE JESUS  GRACIANO DE URREGO "/>
    <s v="MARIA PAULINA VERGARA SOTO "/>
    <n v="192021"/>
    <x v="2"/>
    <s v="OTRAS"/>
    <s v="BAJO"/>
    <s v="BAJO"/>
    <s v="BAJO"/>
    <s v="BAJO"/>
    <n v="0.05"/>
    <x v="1"/>
    <n v="0"/>
    <n v="0"/>
    <x v="23"/>
    <n v="0"/>
    <s v="NO"/>
    <s v="NO"/>
    <s v="7 AÑOS"/>
    <s v="FRANCISCO JAVIER BAENA GOMEZ"/>
    <s v="Decreto 3318"/>
    <s v="16 de Diciembre del año 2011"/>
    <n v="168127"/>
    <s v="MINAS"/>
    <s v="RESTITUCION DE TIERRAS "/>
    <d v="2020-07-31T00:00:00"/>
    <s v="2015-07"/>
    <s v="7"/>
    <s v="2020-06"/>
    <n v="0.85823957329672562"/>
    <n v="0"/>
    <n v="0"/>
    <d v="2022-06-29T00:00:00"/>
    <n v="1.9123287671232876"/>
    <n v="4.1522219311981093E-2"/>
    <n v="0"/>
    <n v="0.05"/>
    <s v="REMOTA"/>
    <x v="1"/>
    <n v="0"/>
  </r>
  <r>
    <n v="1576"/>
    <d v="2015-11-10T00:00:00"/>
    <d v="2016-03-17T00:00:00"/>
    <s v="Juzgado Primero Civil del Circuito Especializado de Restitución de Tierras de Apartadó"/>
    <s v="05045312100120150062500"/>
    <s v="2019"/>
    <x v="3"/>
    <s v="ANA RAMONA MEJIA QUIROZ"/>
    <s v="VIVIANA MARCELA ARANGO MAYA "/>
    <n v="152757"/>
    <x v="2"/>
    <s v="OTRAS"/>
    <s v="BAJO"/>
    <s v="BAJO"/>
    <s v="BAJO"/>
    <s v="BAJO"/>
    <n v="0.05"/>
    <x v="1"/>
    <n v="0"/>
    <n v="0"/>
    <x v="23"/>
    <n v="0"/>
    <s v="NO"/>
    <s v="NO"/>
    <s v="7 AÑOS"/>
    <s v="FRANCISCO JAVIER BAENA GOMEZ"/>
    <s v="Decreto 3318"/>
    <s v="16 de Diciembre del año 2011"/>
    <n v="168127"/>
    <s v="MINAS"/>
    <s v="RESTITUCION DE TIERRAS "/>
    <d v="2020-07-31T00:00:00"/>
    <s v="2015-11"/>
    <s v="7"/>
    <s v="2020-06"/>
    <n v="0.83727667088522129"/>
    <n v="0"/>
    <n v="0"/>
    <d v="2022-11-08T00:00:00"/>
    <n v="2.2739726027397262"/>
    <n v="4.1522219311981093E-2"/>
    <n v="0"/>
    <n v="0.05"/>
    <s v="REMOTA"/>
    <x v="1"/>
    <n v="0"/>
  </r>
  <r>
    <n v="1577"/>
    <d v="2015-07-02T00:00:00"/>
    <d v="2016-03-17T00:00:00"/>
    <s v="Juzgado Segundo Civil del Circuito Especializado de Restitución de Tierras de Apartadó"/>
    <s v="05045312100220150001700"/>
    <s v="2019"/>
    <x v="3"/>
    <s v="UNIDAD ADMINISTRATIVA ESPECIAL DE GESTION DE RESTITUCIÓN DE TIERRAS DESPOJADAS"/>
    <s v="MARIA PAULINA VERGARA "/>
    <n v="192021"/>
    <x v="2"/>
    <s v="OTRAS"/>
    <s v="BAJO"/>
    <s v="BAJO"/>
    <s v="BAJO"/>
    <s v="BAJO"/>
    <n v="0.05"/>
    <x v="1"/>
    <n v="0"/>
    <n v="0"/>
    <x v="21"/>
    <n v="0"/>
    <s v="NO"/>
    <s v="NO"/>
    <s v="7 AÑOS"/>
    <s v="FRANCISCO JAVIER BAENA GOMEZ"/>
    <s v="Decreto 3318"/>
    <s v="16 de Diciembre del año 2011"/>
    <n v="168127"/>
    <s v="MINAS"/>
    <s v="RESTITUCION DE TIERRAS "/>
    <d v="2020-07-31T00:00:00"/>
    <s v="2015-07"/>
    <s v="7"/>
    <s v="2020-06"/>
    <n v="0.85823957329672562"/>
    <n v="0"/>
    <n v="0"/>
    <d v="2022-06-30T00:00:00"/>
    <n v="1.9150684931506849"/>
    <n v="4.1522219311981093E-2"/>
    <n v="0"/>
    <n v="0.05"/>
    <s v="REMOTA"/>
    <x v="1"/>
    <n v="0"/>
  </r>
  <r>
    <n v="1578"/>
    <d v="2015-03-23T00:00:00"/>
    <d v="2016-03-17T00:00:00"/>
    <s v="Juzgado Segundo Civil del Circuito Especializado de Restitución de Tierras de Apartadó"/>
    <s v="05045312100220150088300"/>
    <s v="2019"/>
    <x v="3"/>
    <s v="UNIDAD ADMINISTRATIVA ESPECIAL DE GESTION DE RESTITUCIÓN DE TIERRAS DESPOJADAS"/>
    <s v="JORGE ENRIQUR MONCALEANO OSPINA"/>
    <n v="152220"/>
    <x v="2"/>
    <s v="OTRAS"/>
    <s v="BAJO"/>
    <s v="BAJO"/>
    <s v="BAJO"/>
    <s v="BAJO"/>
    <n v="0.05"/>
    <x v="1"/>
    <n v="0"/>
    <n v="0"/>
    <x v="21"/>
    <n v="0"/>
    <s v="NO"/>
    <s v="NO"/>
    <s v="7 AÑOS"/>
    <s v="FRANCISCO JAVIER BAENA GOMEZ"/>
    <s v="Decreto 3318"/>
    <s v="16 de Diciembre del año 2011"/>
    <n v="168127"/>
    <s v="MINAS"/>
    <s v="RESTITUCION DE TIERRAS "/>
    <d v="2020-07-31T00:00:00"/>
    <s v="2015-03"/>
    <s v="7"/>
    <s v="2020-06"/>
    <n v="0.86763134510283468"/>
    <n v="0"/>
    <n v="0"/>
    <d v="2022-03-21T00:00:00"/>
    <n v="1.6383561643835616"/>
    <n v="4.1522219311981093E-2"/>
    <n v="0"/>
    <n v="0.05"/>
    <s v="REMOTA"/>
    <x v="1"/>
    <n v="0"/>
  </r>
  <r>
    <n v="1579"/>
    <d v="2015-08-05T00:00:00"/>
    <d v="2016-03-17T00:00:00"/>
    <s v="Juzgado Segundo Civil del Circuito Especializado de Restitución de Tierras de Apartadó"/>
    <s v="05045312100220150090500"/>
    <s v="2019"/>
    <x v="3"/>
    <s v="OSCAR DE JESUS ARIAS Y OTROS"/>
    <s v="VIVIANA MARCELA ARANGO MAYA "/>
    <n v="152757"/>
    <x v="2"/>
    <s v="OTRAS"/>
    <s v="BAJO"/>
    <s v="BAJO"/>
    <s v="BAJO"/>
    <s v="BAJO"/>
    <n v="0.05"/>
    <x v="1"/>
    <n v="0"/>
    <n v="0"/>
    <x v="23"/>
    <n v="0"/>
    <s v="NO"/>
    <s v="NO"/>
    <s v="7 AÑOS"/>
    <s v="FRANCISCO JAVIER BAENA GOMEZ"/>
    <s v="Decreto 3318"/>
    <s v="16 de Diciembre del año 2011"/>
    <n v="168127"/>
    <s v="MINAS"/>
    <s v="RESTITUCION DE TIERRAS "/>
    <d v="2020-07-31T00:00:00"/>
    <s v="2015-08"/>
    <s v="7"/>
    <s v="2020-06"/>
    <n v="0.85413954863106623"/>
    <n v="0"/>
    <n v="0"/>
    <d v="2022-08-03T00:00:00"/>
    <n v="2.0082191780821916"/>
    <n v="4.1522219311981093E-2"/>
    <n v="0"/>
    <n v="0.05"/>
    <s v="REMOTA"/>
    <x v="1"/>
    <n v="0"/>
  </r>
  <r>
    <n v="1580"/>
    <d v="2015-06-02T00:00:00"/>
    <d v="2016-03-17T00:00:00"/>
    <s v="Juzgado Segundo Civil del Circuito Especializado de Restitución de Tierras de Apartadó"/>
    <s v="05045312100220150000900"/>
    <s v="2019"/>
    <x v="3"/>
    <s v="PEDRO PABLO HIGUITA OCHOA "/>
    <s v="YADIRA MENA RENTERIA "/>
    <n v="204859"/>
    <x v="2"/>
    <s v="OTRAS"/>
    <s v="BAJO"/>
    <s v="BAJO"/>
    <s v="BAJO"/>
    <s v="BAJO"/>
    <n v="0.05"/>
    <x v="1"/>
    <n v="0"/>
    <n v="0"/>
    <x v="21"/>
    <n v="0"/>
    <s v="NO"/>
    <s v="NO"/>
    <s v="7 AÑOS"/>
    <s v="FRANCISCO JAVIER BAENA GOMEZ"/>
    <s v="Decreto 3318"/>
    <s v="16 de Diciembre del año 2011"/>
    <n v="168127"/>
    <s v="MINAS"/>
    <s v="RESTITUCION DE TIERRAS "/>
    <d v="2020-07-31T00:00:00"/>
    <s v="2015-06"/>
    <s v="7"/>
    <s v="2020-06"/>
    <n v="0.8598294089278552"/>
    <n v="0"/>
    <n v="0"/>
    <d v="2022-05-31T00:00:00"/>
    <n v="1.832876712328767"/>
    <n v="4.1522219311981093E-2"/>
    <n v="0"/>
    <n v="0.05"/>
    <s v="REMOTA"/>
    <x v="1"/>
    <n v="0"/>
  </r>
  <r>
    <n v="1581"/>
    <d v="2015-08-24T00:00:00"/>
    <d v="2016-03-17T00:00:00"/>
    <s v="Juzgado Segundo Civil del Circuito Especializado de Restitución de Tierras de Apartadó"/>
    <s v="05045312100220150093600"/>
    <s v="2019"/>
    <x v="3"/>
    <s v="UNIDAD ADMINISTRATIVA ESPECIAL DE GESTION DE RESTITUCIÓN DE TIERRAS DESPOJADAS"/>
    <s v="MARIA PAULINA VERGARA SOTO "/>
    <n v="192021"/>
    <x v="2"/>
    <s v="OTRAS"/>
    <s v="BAJO"/>
    <s v="BAJO"/>
    <s v="BAJO"/>
    <s v="BAJO"/>
    <n v="0.05"/>
    <x v="1"/>
    <n v="0"/>
    <n v="0"/>
    <x v="21"/>
    <n v="0"/>
    <s v="NO"/>
    <s v="NO"/>
    <s v="7 AÑOS"/>
    <s v="FRANCISCO JAVIER BAENA GOMEZ"/>
    <s v="Decreto 3318"/>
    <s v="16 de Diciembre del año 2011"/>
    <n v="168127"/>
    <s v="MINAS"/>
    <s v="RESTITUCION DE TIERRAS "/>
    <d v="2020-07-31T00:00:00"/>
    <s v="2015-08"/>
    <s v="7"/>
    <s v="2020-06"/>
    <n v="0.85413954863106623"/>
    <n v="0"/>
    <n v="0"/>
    <d v="2022-08-22T00:00:00"/>
    <n v="2.0602739726027397"/>
    <n v="4.1522219311981093E-2"/>
    <n v="0"/>
    <n v="0.05"/>
    <s v="REMOTA"/>
    <x v="1"/>
    <n v="0"/>
  </r>
  <r>
    <n v="1582"/>
    <d v="2015-08-19T00:00:00"/>
    <d v="2015-03-17T00:00:00"/>
    <s v="Juzgado Segundo Civil del Circuito Especializado de Restitución de Tierras de Apartadó"/>
    <s v="05045312100220150090400"/>
    <s v="2019"/>
    <x v="3"/>
    <s v="UNIDAD ADMINISTRATIVA ESPECIAL DE GESTION DE RESTITUCIÓN DE TIERRAS DESPOJADAS"/>
    <s v="VIVIANA MARCELA ARANGO MAYA "/>
    <n v="152757"/>
    <x v="2"/>
    <s v="OTRAS"/>
    <s v="BAJO"/>
    <s v="BAJO"/>
    <s v="BAJO"/>
    <s v="BAJO"/>
    <n v="0.05"/>
    <x v="1"/>
    <n v="0"/>
    <n v="0"/>
    <x v="11"/>
    <n v="0"/>
    <s v="NO"/>
    <s v="NO"/>
    <s v="7 AÑOS"/>
    <s v="FRANCISCO JAVIER BAENA GOMEZ"/>
    <s v="Decreto 3318"/>
    <s v="16 de Diciembre del año 2011"/>
    <n v="168127"/>
    <s v="MINAS"/>
    <s v="RESTITUCION DE TIERRAS "/>
    <d v="2020-07-31T00:00:00"/>
    <s v="2015-08"/>
    <s v="7"/>
    <s v="2020-06"/>
    <n v="0.85413954863106623"/>
    <n v="0"/>
    <n v="0"/>
    <d v="2022-08-17T00:00:00"/>
    <n v="2.0465753424657533"/>
    <n v="4.1522219311981093E-2"/>
    <n v="0"/>
    <n v="0.05"/>
    <s v="REMOTA"/>
    <x v="1"/>
    <n v="0"/>
  </r>
  <r>
    <n v="1583"/>
    <d v="2015-05-04T00:00:00"/>
    <d v="2015-05-04T00:00:00"/>
    <s v="Juzgado Primero Promiscuo del Circuito con Funciones de Control de Garantías de Barbosa"/>
    <s v="05079408900120180007500"/>
    <s v="2019"/>
    <x v="3"/>
    <s v="LUIS HUMBERTO ARENAS LOAIZA"/>
    <s v="CARLOS MARIO MENESES ARISTIZABAL"/>
    <n v="76652"/>
    <x v="2"/>
    <s v="OTRAS"/>
    <s v="BAJO"/>
    <s v="BAJO"/>
    <s v="BAJO"/>
    <s v="BAJO"/>
    <n v="0.05"/>
    <x v="1"/>
    <n v="0"/>
    <n v="0"/>
    <x v="11"/>
    <n v="0"/>
    <s v="NO"/>
    <s v="NO"/>
    <n v="6"/>
    <s v="FRANCISCO JAVIER BAENA GOMEZ"/>
    <s v="Decreto 3318"/>
    <s v="16 de Diciembre del año 2011"/>
    <n v="168127"/>
    <s v="MINAS"/>
    <s v="Desitimiento Tacito; Lo adelanta Leonel"/>
    <d v="2020-07-31T00:00:00"/>
    <s v="2015-05"/>
    <s v="6"/>
    <s v="2020-06"/>
    <n v="0.86073201793714027"/>
    <n v="0"/>
    <n v="0"/>
    <d v="2021-05-02T00:00:00"/>
    <n v="0.75342465753424659"/>
    <n v="4.1522219311981093E-2"/>
    <n v="0"/>
    <n v="0.05"/>
    <s v="REMOTA"/>
    <x v="1"/>
    <n v="0"/>
  </r>
  <r>
    <n v="1584"/>
    <d v="2018-11-07T00:00:00"/>
    <d v="2018-11-07T00:00:00"/>
    <s v="Juzgado 31 Administrativo Oral del Circuito"/>
    <s v="05001333303120180023100"/>
    <s v="2019"/>
    <x v="0"/>
    <s v="SANDRA MILENA VERA y OTROS"/>
    <s v="MARITZA ALEIDA MUÑOZ OQUENDO"/>
    <n v="276114"/>
    <x v="2"/>
    <s v="FALLA EN EL SERVICIO OTRAS CAUSAS"/>
    <s v="BAJO"/>
    <s v="BAJO"/>
    <s v="BAJO"/>
    <s v="BAJO"/>
    <n v="0.05"/>
    <x v="1"/>
    <n v="703117800"/>
    <n v="0"/>
    <x v="21"/>
    <n v="0"/>
    <s v="NO"/>
    <s v="NO"/>
    <s v="4 AÑOS"/>
    <s v="FRANCISCO JAVIER BAENA GOMEZ"/>
    <s v="Decreto 3318"/>
    <s v="16 de Diciembre del año 2011"/>
    <n v="168127"/>
    <s v="MINAS"/>
    <s v="Admision"/>
    <d v="2020-07-31T00:00:00"/>
    <s v="2018-11"/>
    <s v="4"/>
    <s v="2020-06"/>
    <n v="0.73486768506759159"/>
    <n v="516698550.01581788"/>
    <n v="0"/>
    <d v="2022-11-06T00:00:00"/>
    <n v="2.2684931506849315"/>
    <n v="4.1522219311981093E-2"/>
    <n v="0"/>
    <n v="0.05"/>
    <s v="REMOTA"/>
    <x v="1"/>
    <n v="0"/>
  </r>
  <r>
    <n v="1585"/>
    <d v="2017-09-20T00:00:00"/>
    <d v="2017-09-26T00:00:00"/>
    <s v="JUZGADO 22 ADMINISTRATIVO ORAL DE MEDELLÍN "/>
    <s v="05001333302220170043300"/>
    <s v="2019"/>
    <x v="0"/>
    <s v="OSCAR ORLANDO CASTAÑO SANIN"/>
    <s v="JUAN ESTEBAN ESCUDERO RAMIREZ"/>
    <n v="181415"/>
    <x v="3"/>
    <s v="RECONOCIMIENTO Y PAGO DE OTRAS PRESTACIONES SALARIALES, SOLCIALES Y SALARIOS"/>
    <s v="ALTO"/>
    <s v="ALTO"/>
    <s v="MEDIO   "/>
    <s v="ALTO"/>
    <n v="0.95000000000000007"/>
    <x v="0"/>
    <n v="4281572"/>
    <n v="1"/>
    <x v="2"/>
    <m/>
    <s v="N.A"/>
    <s v="N.A"/>
    <s v="5 AÑOS"/>
    <s v="FRANCISCO JAVIER BAENA GOMEZ"/>
    <s v="Decreto 3318"/>
    <s v="16 de Diciembre del año 2011"/>
    <n v="168127"/>
    <s v="MINAS"/>
    <s v="Fallo de Primera Instancia a favor"/>
    <d v="2020-07-31T00:00:00"/>
    <s v="2017-09"/>
    <s v="5"/>
    <s v="2020-06"/>
    <n v="0.76038333983224338"/>
    <n v="3255636.0170922182"/>
    <n v="3255636.0170922182"/>
    <d v="2022-09-19T00:00:00"/>
    <n v="2.1369863013698631"/>
    <n v="4.1522219311981093E-2"/>
    <n v="3216646.5763264862"/>
    <n v="0.95000000000000007"/>
    <s v="ALTA"/>
    <x v="0"/>
    <n v="3216646.5763264862"/>
  </r>
  <r>
    <n v="1586"/>
    <d v="2018-05-15T00:00:00"/>
    <d v="2018-05-15T00:00:00"/>
    <s v="Juzgado 17 Laboral del Circuito de Medellín"/>
    <s v="05001310501720180031200"/>
    <s v="2019"/>
    <x v="1"/>
    <s v="MARGARITA MARIA JIMENEZ RODRIGUEZ"/>
    <s v="NICOLAS OCTAVIO ARIZMENDI VILLEGAS"/>
    <s v="140233 C.S. DE LA J"/>
    <x v="2"/>
    <s v="RECONOCIMIENTO Y PAGO DE OTRAS PRESTACIONES SALARIALES, SOLCIALES Y SALARIOS"/>
    <s v="BAJO"/>
    <s v="BAJO"/>
    <s v="BAJO"/>
    <s v="BAJO"/>
    <n v="0.05"/>
    <x v="1"/>
    <n v="44167821"/>
    <n v="0"/>
    <x v="3"/>
    <n v="0"/>
    <s v="NO"/>
    <s v="NO"/>
    <s v="4 AÑOS"/>
    <s v="FRANCISCO JAVIER BAENA GOMEZ"/>
    <s v="Decreto 3323"/>
    <s v="16 de Diciembre del año 2011"/>
    <n v="168128"/>
    <s v="EDUCACION"/>
    <s v="Audiencia de Fallo Se condena"/>
    <d v="2020-07-31T00:00:00"/>
    <s v="2018-05"/>
    <s v="4"/>
    <s v="2020-06"/>
    <n v="0.73891229786794344"/>
    <n v="32636146.106930006"/>
    <n v="0"/>
    <d v="2022-05-14T00:00:00"/>
    <n v="1.7863013698630137"/>
    <n v="4.1522219311981093E-2"/>
    <n v="0"/>
    <n v="0.05"/>
    <s v="REMOTA"/>
    <x v="1"/>
    <n v="0"/>
  </r>
  <r>
    <n v="1587"/>
    <d v="2018-12-07T00:00:00"/>
    <d v="2018-11-23T00:00:00"/>
    <s v="Juzgado Civil Laboral del Circuito de Marinilla"/>
    <s v="05440311200120180032600"/>
    <s v="2019"/>
    <x v="1"/>
    <s v="NUBIA BAUDILIA CEBALLOS CASTAÑO "/>
    <s v="JULIA FERNANDA MUÑOZ RINCÓN"/>
    <n v="215278"/>
    <x v="2"/>
    <s v="RECONOCIMIENTO Y PAGO DE OTRAS PRESTACIONES SALARIALES, SOLCIALES Y SALARIOS"/>
    <s v="BAJO"/>
    <s v="BAJO"/>
    <s v="BAJO"/>
    <s v="BAJO"/>
    <n v="0.05"/>
    <x v="1"/>
    <n v="54778439"/>
    <n v="1"/>
    <x v="5"/>
    <n v="0"/>
    <s v="NO"/>
    <s v="NO"/>
    <s v="4 AÑOS"/>
    <s v="FRANCISCO JAVIER BAENA GOMEZ"/>
    <s v="Decreto 3318"/>
    <s v="16 de Diciembre del año 2011"/>
    <n v="168127"/>
    <s v="EDUCACION"/>
    <s v="Se Contestara Demanda"/>
    <d v="2020-07-31T00:00:00"/>
    <s v="2018-12"/>
    <s v="4"/>
    <s v="2020-06"/>
    <n v="0.73268911507362433"/>
    <n v="40135565.996024512"/>
    <n v="40135565.996024512"/>
    <d v="2022-12-06T00:00:00"/>
    <n v="2.3506849315068492"/>
    <n v="4.1522219311981093E-2"/>
    <n v="39607154.612149492"/>
    <n v="0.05"/>
    <s v="REMOTA"/>
    <x v="1"/>
    <n v="0"/>
  </r>
  <r>
    <n v="1588"/>
    <d v="2018-12-07T00:00:00"/>
    <d v="2018-11-23T00:00:00"/>
    <s v="Juzgado Civil Laboral del Circuito de Marinilla"/>
    <s v="05440311200120180032800"/>
    <s v="2019"/>
    <x v="1"/>
    <s v="LUZ DELLY GIL GIL "/>
    <s v="JULIA FERNANDA MUÑOZ RINCÓN"/>
    <n v="215278"/>
    <x v="2"/>
    <s v="RECONOCIMIENTO Y PAGO DE OTRAS PRESTACIONES SALARIALES, SOLCIALES Y SALARIOS"/>
    <s v="BAJO"/>
    <s v="BAJO"/>
    <s v="BAJO"/>
    <s v="BAJO"/>
    <n v="0.05"/>
    <x v="1"/>
    <n v="53867141"/>
    <n v="1"/>
    <x v="5"/>
    <n v="0"/>
    <s v="NO"/>
    <s v="NO"/>
    <s v="4 AÑOS"/>
    <s v="FRANCISCO JAVIER BAENA GOMEZ"/>
    <s v="Decreto 3318"/>
    <s v="16 de Diciembre del año 2011"/>
    <n v="168127"/>
    <s v="EDUCACION"/>
    <s v="Se Contestara Demanda"/>
    <d v="2020-07-31T00:00:00"/>
    <s v="2018-12"/>
    <s v="4"/>
    <s v="2020-06"/>
    <n v="0.73268911507362433"/>
    <n v="39467867.870836146"/>
    <n v="39467867.870836146"/>
    <d v="2022-12-06T00:00:00"/>
    <n v="2.3506849315068492"/>
    <n v="4.1522219311981093E-2"/>
    <n v="38948247.176255912"/>
    <n v="0.05"/>
    <s v="REMOTA"/>
    <x v="1"/>
    <n v="0"/>
  </r>
  <r>
    <n v="1589"/>
    <d v="2018-12-07T00:00:00"/>
    <d v="2018-11-23T00:00:00"/>
    <s v="Juzgado Civil Laboral del Circuito de Marinilla"/>
    <s v="05440311200120180032900"/>
    <s v="2019"/>
    <x v="1"/>
    <s v="MIRYAM LUCIA GOMEZ CARDONA"/>
    <s v="JULIA FERNANDA MUÑOZ RINCÓN"/>
    <n v="215278"/>
    <x v="2"/>
    <s v="RECONOCIMIENTO Y PAGO DE OTRAS PRESTACIONES SALARIALES, SOLCIALES Y SALARIOS"/>
    <s v="BAJO"/>
    <s v="BAJO"/>
    <s v="BAJO"/>
    <s v="BAJO"/>
    <n v="0.05"/>
    <x v="1"/>
    <n v="54778439"/>
    <n v="1"/>
    <x v="5"/>
    <n v="0"/>
    <s v="NO"/>
    <s v="NO"/>
    <s v="4 AÑOS"/>
    <s v="FRANCISCO JAVIER BAENA GOMEZ"/>
    <s v="Decreto 3318"/>
    <s v="16 de Diciembre del año 2011"/>
    <n v="168127"/>
    <s v="EDUCACION"/>
    <s v="Se Contestara Demanda"/>
    <d v="2020-07-31T00:00:00"/>
    <s v="2018-12"/>
    <s v="4"/>
    <s v="2020-06"/>
    <n v="0.73268911507362433"/>
    <n v="40135565.996024512"/>
    <n v="40135565.996024512"/>
    <d v="2022-12-06T00:00:00"/>
    <n v="2.3506849315068492"/>
    <n v="4.1522219311981093E-2"/>
    <n v="39607154.612149492"/>
    <n v="0.05"/>
    <s v="REMOTA"/>
    <x v="1"/>
    <n v="0"/>
  </r>
  <r>
    <n v="1590"/>
    <d v="2018-12-07T00:00:00"/>
    <d v="2018-11-23T00:00:00"/>
    <s v="Juzgado Civil Laboral del Circuito de Marinilla"/>
    <s v="05440311200120180034500"/>
    <s v="2019"/>
    <x v="1"/>
    <s v="HERNANDO DE JESUS GALLO PUERTA"/>
    <s v="JULIA FERNANDA MUÑOZ RINCÓN"/>
    <n v="215278"/>
    <x v="2"/>
    <s v="RECONOCIMIENTO Y PAGO DE OTRAS PRESTACIONES SALARIALES, SOLCIALES Y SALARIOS"/>
    <s v="BAJO"/>
    <s v="BAJO"/>
    <s v="BAJO"/>
    <s v="BAJO"/>
    <n v="0.05"/>
    <x v="1"/>
    <n v="56852854"/>
    <n v="1"/>
    <x v="5"/>
    <n v="0"/>
    <s v="NO"/>
    <s v="NO"/>
    <s v="4 AÑOS"/>
    <s v="FRANCISCO JAVIER BAENA GOMEZ"/>
    <s v="Decreto 3318"/>
    <s v="16 de Diciembre del año 2011"/>
    <n v="168127"/>
    <s v="EDUCACION"/>
    <s v="Se Contestara Demanda"/>
    <d v="2020-07-31T00:00:00"/>
    <s v="2018-12"/>
    <s v="4"/>
    <s v="2020-06"/>
    <n v="0.73268911507362433"/>
    <n v="41655467.286669962"/>
    <n v="41655467.286669962"/>
    <d v="2022-12-06T00:00:00"/>
    <n v="2.3506849315068492"/>
    <n v="4.1522219311981093E-2"/>
    <n v="41107045.392804302"/>
    <n v="0.05"/>
    <s v="REMOTA"/>
    <x v="1"/>
    <n v="0"/>
  </r>
  <r>
    <n v="1591"/>
    <d v="2018-12-07T00:00:00"/>
    <d v="2018-11-23T00:00:00"/>
    <s v="Juzgado Civil Laboral del Circuito de Marinilla"/>
    <s v="05440311200120180032400"/>
    <s v="2019"/>
    <x v="1"/>
    <s v="MARTA OFELIA MENESES HENAO"/>
    <s v="JULIA FERNANDA MUÑOZ RINCÓN"/>
    <n v="215278"/>
    <x v="2"/>
    <s v="RECONOCIMIENTO Y PAGO DE OTRAS PRESTACIONES SALARIALES, SOLCIALES Y SALARIOS"/>
    <s v="BAJO"/>
    <s v="BAJO"/>
    <s v="BAJO"/>
    <s v="BAJO"/>
    <n v="0.05"/>
    <x v="1"/>
    <n v="54778439"/>
    <n v="1"/>
    <x v="5"/>
    <n v="0"/>
    <s v="NO"/>
    <s v="NO"/>
    <s v="4 AÑOS"/>
    <s v="FRANCISCO JAVIER BAENA GOMEZ"/>
    <s v="Decreto 3318"/>
    <s v="16 de Diciembre del año 2011"/>
    <n v="168127"/>
    <s v="EDUCACION"/>
    <s v="Se Contestara Demanda"/>
    <d v="2020-07-31T00:00:00"/>
    <s v="2018-12"/>
    <s v="4"/>
    <s v="2020-06"/>
    <n v="0.73268911507362433"/>
    <n v="40135565.996024512"/>
    <n v="40135565.996024512"/>
    <d v="2022-12-06T00:00:00"/>
    <n v="2.3506849315068492"/>
    <n v="4.1522219311981093E-2"/>
    <n v="39607154.612149492"/>
    <n v="0.05"/>
    <s v="REMOTA"/>
    <x v="1"/>
    <n v="0"/>
  </r>
  <r>
    <n v="1592"/>
    <d v="2018-12-07T00:00:00"/>
    <d v="2018-11-23T00:00:00"/>
    <s v="Juzgado Civil Laboral del Circuito de Marinilla"/>
    <s v="05440311200120180032700"/>
    <s v="2019"/>
    <x v="1"/>
    <s v="ALEIDA DE JESUS RAMIREZ RAMIREZ"/>
    <s v="JULIA FERNANDA MUÑOZ RINCÓN"/>
    <n v="215278"/>
    <x v="2"/>
    <s v="RECONOCIMIENTO Y PAGO DE OTRAS PRESTACIONES SALARIALES, SOLCIALES Y SALARIOS"/>
    <s v="BAJO"/>
    <s v="BAJO"/>
    <s v="BAJO"/>
    <s v="BAJO"/>
    <n v="0.05"/>
    <x v="1"/>
    <n v="53867141"/>
    <n v="1"/>
    <x v="5"/>
    <n v="0"/>
    <s v="NO"/>
    <s v="NO"/>
    <s v="4 AÑOS"/>
    <s v="FRANCISCO JAVIER BAENA GOMEZ"/>
    <s v="Decreto 3318"/>
    <s v="16 de Diciembre del año 2011"/>
    <n v="168127"/>
    <s v="EDUCACION"/>
    <s v="Se Contestara Demanda"/>
    <d v="2020-07-31T00:00:00"/>
    <s v="2018-12"/>
    <s v="4"/>
    <s v="2020-06"/>
    <n v="0.73268911507362433"/>
    <n v="39467867.870836146"/>
    <n v="39467867.870836146"/>
    <d v="2022-12-06T00:00:00"/>
    <n v="2.3506849315068492"/>
    <n v="4.1522219311981093E-2"/>
    <n v="38948247.176255912"/>
    <n v="0.05"/>
    <s v="REMOTA"/>
    <x v="1"/>
    <n v="0"/>
  </r>
  <r>
    <n v="1593"/>
    <d v="2018-12-07T00:00:00"/>
    <d v="2018-11-23T00:00:00"/>
    <s v="Juzgado Civil Laboral del Circuito de Marinilla"/>
    <s v="05440311200120180032500"/>
    <s v="2019"/>
    <x v="1"/>
    <s v="JOSE DELIO GALLEGO ROJAS"/>
    <s v="JULIA FERNANDA MUÑOZ RINCÓN"/>
    <n v="215278"/>
    <x v="2"/>
    <s v="RECONOCIMIENTO Y PAGO DE OTRAS PRESTACIONES SALARIALES, SOLCIALES Y SALARIOS"/>
    <s v="BAJO"/>
    <s v="BAJO"/>
    <s v="BAJO"/>
    <s v="BAJO"/>
    <n v="0.05"/>
    <x v="1"/>
    <n v="53867141"/>
    <n v="1"/>
    <x v="5"/>
    <n v="0"/>
    <s v="NO"/>
    <s v="NO"/>
    <s v="4 AÑOS"/>
    <s v="FRANCISCO JAVIER BAENA GOMEZ"/>
    <s v="Decreto 3318"/>
    <s v="16 de Diciembre del año 2011"/>
    <n v="168127"/>
    <s v="EDUCACION"/>
    <s v="Se Contestara Demanda"/>
    <d v="2020-07-31T00:00:00"/>
    <s v="2018-12"/>
    <s v="4"/>
    <s v="2020-06"/>
    <n v="0.73268911507362433"/>
    <n v="39467867.870836146"/>
    <n v="39467867.870836146"/>
    <d v="2022-12-06T00:00:00"/>
    <n v="2.3506849315068492"/>
    <n v="4.1522219311981093E-2"/>
    <n v="38948247.176255912"/>
    <n v="0.05"/>
    <s v="REMOTA"/>
    <x v="1"/>
    <n v="0"/>
  </r>
  <r>
    <n v="1594"/>
    <d v="2018-12-07T00:00:00"/>
    <d v="2018-11-23T00:00:00"/>
    <s v="Juzgado Civil Laboral del Circuito de Marinilla"/>
    <s v="05440311200120180034600"/>
    <s v="2019"/>
    <x v="1"/>
    <s v="ORLANDO DE JESUS GÓMEZ BUITRAGO"/>
    <s v="JULIA FERNANDA MUÑOZ RINCÓN"/>
    <n v="215278"/>
    <x v="2"/>
    <s v="RECONOCIMIENTO Y PAGO DE OTRAS PRESTACIONES SALARIALES, SOLCIALES Y SALARIOS"/>
    <s v="BAJO"/>
    <s v="BAJO"/>
    <s v="BAJO"/>
    <s v="BAJO"/>
    <n v="0.05"/>
    <x v="1"/>
    <n v="56852854"/>
    <n v="1"/>
    <x v="5"/>
    <n v="0"/>
    <s v="NO"/>
    <s v="NO"/>
    <s v="4 AÑOS"/>
    <s v="FRANCISCO JAVIER BAENA GOMEZ"/>
    <s v="Decreto 3318"/>
    <s v="16 de Diciembre del año 2011"/>
    <n v="168127"/>
    <s v="EDUCACION"/>
    <s v="Se Contestara Demanda"/>
    <d v="2020-07-31T00:00:00"/>
    <s v="2018-12"/>
    <s v="4"/>
    <s v="2020-06"/>
    <n v="0.73268911507362433"/>
    <n v="41655467.286669962"/>
    <n v="41655467.286669962"/>
    <d v="2022-12-06T00:00:00"/>
    <n v="2.3506849315068492"/>
    <n v="4.1522219311981093E-2"/>
    <n v="41107045.392804302"/>
    <n v="0.05"/>
    <s v="REMOTA"/>
    <x v="1"/>
    <n v="0"/>
  </r>
  <r>
    <n v="1595"/>
    <d v="2018-12-07T00:00:00"/>
    <d v="2018-11-23T00:00:00"/>
    <s v="Juzgado Civil Laboral del Circuito de Marinilla"/>
    <s v="05440311200120180034800"/>
    <s v="2019"/>
    <x v="1"/>
    <s v="NUBIA DEL SOCORRO DUQUE DUQUE"/>
    <s v="JULIA FERNANDA MUÑOZ RINCÓN"/>
    <m/>
    <x v="2"/>
    <s v="RECONOCIMIENTO Y PAGO DE OTRAS PRESTACIONES SALARIALES, SOLCIALES Y SALARIOS"/>
    <s v="BAJO"/>
    <s v="BAJO"/>
    <s v="BAJO"/>
    <s v="BAJO"/>
    <n v="0.05"/>
    <x v="1"/>
    <n v="54778439"/>
    <n v="1"/>
    <x v="5"/>
    <n v="0"/>
    <s v="NO"/>
    <s v="NO"/>
    <s v="4 AÑOS"/>
    <s v="FRANCISCO JAVIER BAENA GOMEZ"/>
    <s v="Decreto 3318"/>
    <s v="16 de Diciembre del año 2011"/>
    <n v="168127"/>
    <s v="EDUCACION"/>
    <s v="Se Contestara Demanda"/>
    <d v="2020-07-31T00:00:00"/>
    <s v="2018-12"/>
    <s v="4"/>
    <s v="2020-06"/>
    <n v="0.73268911507362433"/>
    <n v="40135565.996024512"/>
    <n v="40135565.996024512"/>
    <d v="2022-12-06T00:00:00"/>
    <n v="2.3506849315068492"/>
    <n v="4.1522219311981093E-2"/>
    <n v="39607154.612149492"/>
    <n v="0.05"/>
    <s v="REMOTA"/>
    <x v="1"/>
    <n v="0"/>
  </r>
  <r>
    <n v="1596"/>
    <d v="2017-12-12T00:00:00"/>
    <d v="2017-12-12T00:00:00"/>
    <s v="Juzgado Civil Laboral del Circuito de Santuario"/>
    <s v="05697311200120170058100"/>
    <s v="2019"/>
    <x v="1"/>
    <s v="MARIA RUTH CANO"/>
    <s v="LIZETH JOHANA CARRANZA LOPEZ"/>
    <n v="212879"/>
    <x v="2"/>
    <s v="RECONOCIMIENTO Y PAGO DE OTRAS PRESTACIONES SALARIALES, SOLCIALES Y SALARIOS"/>
    <s v="BAJO"/>
    <s v="BAJO"/>
    <s v="BAJO"/>
    <s v="BAJO"/>
    <n v="0.05"/>
    <x v="1"/>
    <n v="55252537"/>
    <n v="0"/>
    <x v="1"/>
    <n v="0"/>
    <s v="NO"/>
    <s v="NO"/>
    <s v="5 AÑOS"/>
    <s v="FRANCISCO JAVIER BAENA GOMEZ"/>
    <s v="Decreto 3316"/>
    <s v="16 de Diciembre del año 2011"/>
    <n v="168127"/>
    <s v="EDUCACION"/>
    <s v="En Apelación"/>
    <d v="2020-07-31T00:00:00"/>
    <s v="2017-12"/>
    <s v="5"/>
    <s v="2020-06"/>
    <n v="0.75597398230954627"/>
    <n v="41769480.42859555"/>
    <n v="0"/>
    <d v="2022-12-11T00:00:00"/>
    <n v="2.3643835616438356"/>
    <n v="4.1522219311981093E-2"/>
    <n v="0"/>
    <n v="0.05"/>
    <s v="REMOTA"/>
    <x v="1"/>
    <n v="0"/>
  </r>
  <r>
    <n v="1597"/>
    <d v="2017-12-12T00:00:00"/>
    <d v="2017-12-12T00:00:00"/>
    <s v="Juzgado Civil Laboral del Circuito de Santuario"/>
    <s v="05697311200120170058400"/>
    <s v="2019"/>
    <x v="1"/>
    <s v="NICOLAS DE JESUS GALEANO LOPEZ"/>
    <s v="LIZETH JOHANA CARRANZA LOPEZ"/>
    <n v="212879"/>
    <x v="2"/>
    <s v="RECONOCIMIENTO Y PAGO DE OTRAS PRESTACIONES SALARIALES, SOLCIALES Y SALARIOS"/>
    <s v="BAJO"/>
    <s v="BAJO"/>
    <s v="BAJO"/>
    <s v="BAJO"/>
    <n v="0.05"/>
    <x v="1"/>
    <n v="55252537"/>
    <n v="0"/>
    <x v="5"/>
    <n v="0"/>
    <s v="NO"/>
    <s v="NO"/>
    <s v="5 AÑOS"/>
    <s v="FRANCISCO JAVIER BAENA GOMEZ"/>
    <s v="Decreto 3316"/>
    <s v="16 de Diciembre del año 2011"/>
    <n v="168127"/>
    <s v="EDUCACION"/>
    <s v="Se Contestó Demanda"/>
    <d v="2020-07-31T00:00:00"/>
    <s v="2017-12"/>
    <s v="5"/>
    <s v="2020-06"/>
    <n v="0.75597398230954627"/>
    <n v="41769480.42859555"/>
    <n v="0"/>
    <d v="2022-12-11T00:00:00"/>
    <n v="2.3643835616438356"/>
    <n v="4.1522219311981093E-2"/>
    <n v="0"/>
    <n v="0.05"/>
    <s v="REMOTA"/>
    <x v="1"/>
    <n v="0"/>
  </r>
  <r>
    <n v="1598"/>
    <d v="2018-04-18T00:00:00"/>
    <d v="2018-04-18T00:00:00"/>
    <s v="Juzgado Civil Laboral del Circuito de Santuario"/>
    <s v="05697311200120180007800"/>
    <s v="2019"/>
    <x v="1"/>
    <s v="ÁLVARO GAMBOA VALENCIA"/>
    <s v="LIZETH JOHANA CARRANZA LOPEZ"/>
    <n v="212879"/>
    <x v="2"/>
    <s v="RECONOCIMIENTO Y PAGO DE OTRAS PRESTACIONES SALARIALES, SOLCIALES Y SALARIOS"/>
    <s v="BAJO"/>
    <s v="BAJO"/>
    <s v="BAJO"/>
    <s v="BAJO"/>
    <n v="0.05"/>
    <x v="1"/>
    <n v="55252537"/>
    <n v="0"/>
    <x v="1"/>
    <n v="0"/>
    <s v="NO"/>
    <s v="NO"/>
    <s v="4 AÑOS"/>
    <s v="FRANCISCO JAVIER BAENA GOMEZ"/>
    <s v="Decreto 3316"/>
    <s v="16 de Diciembre del año 2011"/>
    <n v="168127"/>
    <s v="EDUCACION"/>
    <s v="En Apelación"/>
    <d v="2020-07-31T00:00:00"/>
    <s v="2018-04"/>
    <s v="4"/>
    <s v="2020-06"/>
    <n v="0.74078668525523483"/>
    <n v="40930343.736172214"/>
    <n v="0"/>
    <d v="2022-04-17T00:00:00"/>
    <n v="1.7123287671232876"/>
    <n v="4.1522219311981093E-2"/>
    <n v="0"/>
    <n v="0.05"/>
    <s v="REMOTA"/>
    <x v="1"/>
    <n v="0"/>
  </r>
  <r>
    <n v="1599"/>
    <d v="2017-12-12T00:00:00"/>
    <d v="2017-12-12T00:00:00"/>
    <s v="Juzgado Civil Laboral del Circuito de Santuario"/>
    <s v="05697311200120180014700"/>
    <s v="2019"/>
    <x v="1"/>
    <s v="LUIS EMILIO GONZALEZ BERNAL_x000a_"/>
    <s v="LIZETH JOHANA CARRANZA LOPEZ"/>
    <n v="212879"/>
    <x v="2"/>
    <s v="RECONOCIMIENTO Y PAGO DE OTRAS PRESTACIONES SALARIALES, SOLCIALES Y SALARIOS"/>
    <s v="BAJO"/>
    <s v="BAJO"/>
    <s v="BAJO"/>
    <s v="BAJO"/>
    <n v="0.05"/>
    <x v="1"/>
    <n v="55252537"/>
    <n v="0"/>
    <x v="5"/>
    <n v="0"/>
    <s v="NO"/>
    <s v="NO"/>
    <s v="4 AÑOS"/>
    <s v="FRANCISCO JAVIER BAENA GOMEZ"/>
    <s v="Decreto 3316"/>
    <s v="16 de Diciembre del año 2011"/>
    <n v="168127"/>
    <s v="EDUCACION"/>
    <s v="Se Contestó Demanda"/>
    <d v="2020-07-31T00:00:00"/>
    <s v="2017-12"/>
    <s v="4"/>
    <s v="2020-06"/>
    <n v="0.75597398230954627"/>
    <n v="41769480.42859555"/>
    <n v="0"/>
    <d v="2021-12-11T00:00:00"/>
    <n v="1.3643835616438356"/>
    <n v="4.1522219311981093E-2"/>
    <n v="0"/>
    <n v="0.05"/>
    <s v="REMOTA"/>
    <x v="1"/>
    <n v="0"/>
  </r>
  <r>
    <n v="1600"/>
    <d v="2018-06-18T00:00:00"/>
    <d v="2018-06-18T00:00:00"/>
    <s v="Juzgado Civil Laboral del Circuito de Santuario"/>
    <s v="05697311200120180014800"/>
    <s v="2019"/>
    <x v="1"/>
    <s v="CLAUDIA ROCIO HERRERA ALARCON"/>
    <s v="LIZETH JOHANA CARRANZA LOPEZ"/>
    <n v="212879"/>
    <x v="2"/>
    <s v="RECONOCIMIENTO Y PAGO DE OTRAS PRESTACIONES SALARIALES, SOLCIALES Y SALARIOS"/>
    <s v="BAJO"/>
    <s v="BAJO"/>
    <s v="BAJO"/>
    <s v="BAJO"/>
    <n v="0.05"/>
    <x v="1"/>
    <n v="55252537"/>
    <n v="0"/>
    <x v="5"/>
    <n v="0"/>
    <s v="NO"/>
    <s v="NO"/>
    <s v="4 AÑOS"/>
    <s v="FRANCISCO JAVIER BAENA GOMEZ"/>
    <s v="Decreto 3316"/>
    <s v="16 de Diciembre del año 2011"/>
    <n v="168127"/>
    <s v="EDUCACION"/>
    <s v="Se Contestó Demanda"/>
    <d v="2020-07-31T00:00:00"/>
    <s v="2018-06"/>
    <s v="4"/>
    <s v="2020-06"/>
    <n v="0.73777124655030268"/>
    <n v="40763733.097556718"/>
    <n v="0"/>
    <d v="2022-06-17T00:00:00"/>
    <n v="1.8794520547945206"/>
    <n v="4.1522219311981093E-2"/>
    <n v="0"/>
    <n v="0.05"/>
    <s v="REMOTA"/>
    <x v="1"/>
    <n v="0"/>
  </r>
  <r>
    <n v="1601"/>
    <d v="2018-01-22T00:00:00"/>
    <d v="2018-01-22T00:00:00"/>
    <s v="Juzgado Promiscuo del Circuito de Amaga"/>
    <s v="05030318900120180000800"/>
    <s v="2019"/>
    <x v="1"/>
    <s v="YOLIMA ISABEL ROJAS DE OSSA"/>
    <s v="JULIA FERNANDA MUÑOZ RINCÓN"/>
    <n v="215278"/>
    <x v="2"/>
    <s v="RECONOCIMIENTO Y PAGO DE OTRAS PRESTACIONES SALARIALES, SOLCIALES Y SALARIOS"/>
    <s v="BAJO"/>
    <s v="BAJO"/>
    <s v="BAJO"/>
    <s v="BAJO"/>
    <n v="0.05"/>
    <x v="1"/>
    <n v="55252537"/>
    <n v="0"/>
    <x v="3"/>
    <n v="0"/>
    <s v="NO"/>
    <s v="NO"/>
    <s v="4 AÑOS"/>
    <s v="FRANCISCO JAVIER BAENA GOMEZ"/>
    <s v="Decreto 3316"/>
    <s v="16 de Diciembre del año 2011"/>
    <n v="168127"/>
    <s v="EDUCACION"/>
    <s v=" AUDIENCIA DE PRUEBAS"/>
    <d v="2020-07-31T00:00:00"/>
    <s v="2018-01"/>
    <s v="4"/>
    <s v="2020-06"/>
    <n v="0.75126308387247931"/>
    <n v="41509191.338398263"/>
    <n v="0"/>
    <d v="2022-01-21T00:00:00"/>
    <n v="1.4767123287671233"/>
    <n v="4.1522219311981093E-2"/>
    <n v="0"/>
    <n v="0.05"/>
    <s v="REMOTA"/>
    <x v="1"/>
    <n v="0"/>
  </r>
  <r>
    <n v="1602"/>
    <d v="2019-04-30T00:00:00"/>
    <d v="2019-04-30T00:00:00"/>
    <s v="JUZGADO 08 ADMINISTRATIVO ORAL DE MEDELLIN"/>
    <s v="05001333300820190003200"/>
    <s v="2019"/>
    <x v="1"/>
    <s v="ORLANDA DEL SOCORRO ARBOLEDA DE DIEZ"/>
    <s v="HERNAN DARIO ZAPATA LONDOÑO"/>
    <n v="108371"/>
    <x v="2"/>
    <s v="RELIQUIDACIÓN DE LA PENSIÓN"/>
    <s v="BAJO"/>
    <s v="BAJO"/>
    <s v="BAJO"/>
    <s v="BAJO"/>
    <n v="0.05"/>
    <x v="1"/>
    <n v="4116024"/>
    <n v="0"/>
    <x v="5"/>
    <n v="0"/>
    <s v="NO"/>
    <s v="NO"/>
    <s v="3 AÑOS"/>
    <s v="FRANCISCO JAVIER BAENA GOMEZ"/>
    <s v="Decreto 3316"/>
    <s v="16 de Diciembre del año 2011"/>
    <n v="168127"/>
    <s v="EDUCACION"/>
    <s v="CONTESTACIÓN"/>
    <d v="2020-07-31T00:00:00"/>
    <s v="2019-04"/>
    <s v="3"/>
    <s v="2020-06"/>
    <n v="1.0279083431257343"/>
    <n v="4230895.4101057574"/>
    <n v="0"/>
    <d v="2022-04-29T00:00:00"/>
    <n v="1.7452054794520548"/>
    <n v="4.1522219311981093E-2"/>
    <n v="0"/>
    <n v="0.05"/>
    <s v="REMOTA"/>
    <x v="1"/>
    <n v="0"/>
  </r>
  <r>
    <n v="1603"/>
    <d v="2019-04-25T00:00:00"/>
    <d v="2019-04-25T00:00:00"/>
    <s v="JUZGADO PROMISCUO DEL CIRCUITO DE SEGOVIA"/>
    <s v="05736318900120190002500"/>
    <s v="2019"/>
    <x v="1"/>
    <s v="SERGIO ANDRES AREVALO PINO"/>
    <s v="NATALIA BOTERO MANCO"/>
    <n v="172735"/>
    <x v="2"/>
    <s v="RECONOCIMIENTO Y PAGO DE OTRAS PRESTACIONES SALARIALES, SOLCIALES Y SALARIOS"/>
    <s v="BAJO"/>
    <s v="BAJO"/>
    <s v="BAJO"/>
    <s v="BAJO"/>
    <n v="0.05"/>
    <x v="1"/>
    <n v="88162000"/>
    <n v="0"/>
    <x v="5"/>
    <n v="0"/>
    <s v="NO"/>
    <s v="NO"/>
    <s v="3 AÑOS"/>
    <s v="FRANCISCO JAVIER BAENA GOMEZ"/>
    <s v="Decreto 3316"/>
    <s v="16 de Diciembre del año 2011"/>
    <n v="168127"/>
    <s v="EDUCACION"/>
    <s v="CONTESTACIÓN"/>
    <d v="2020-07-31T00:00:00"/>
    <s v="2019-04"/>
    <s v="3"/>
    <s v="2020-06"/>
    <n v="1.0279083431257343"/>
    <n v="90622455.346650988"/>
    <n v="0"/>
    <d v="2022-04-24T00:00:00"/>
    <n v="1.7315068493150685"/>
    <n v="4.1522219311981093E-2"/>
    <n v="0"/>
    <n v="0.05"/>
    <s v="REMOTA"/>
    <x v="1"/>
    <n v="0"/>
  </r>
  <r>
    <n v="1604"/>
    <d v="2019-04-25T00:00:00"/>
    <d v="2019-04-25T00:00:00"/>
    <s v="JUZGADO PROMISCUO DEL CIRCUITO DE SEGOVIA"/>
    <s v="05736318900120190002400"/>
    <s v="2019"/>
    <x v="1"/>
    <s v="CLAUDIA PATRICIA RUIZ"/>
    <s v="NATALIA BOTERO MANCO"/>
    <n v="172735"/>
    <x v="2"/>
    <s v="RECONOCIMIENTO Y PAGO DE OTRAS PRESTACIONES SALARIALES, SOLCIALES Y SALARIOS"/>
    <s v="BAJO"/>
    <s v="BAJO"/>
    <s v="BAJO"/>
    <s v="BAJO"/>
    <n v="0.05"/>
    <x v="1"/>
    <n v="38000000"/>
    <n v="0"/>
    <x v="5"/>
    <n v="0"/>
    <s v="NO"/>
    <s v="NO"/>
    <s v="3 AÑOS"/>
    <s v="FRANCISCO JAVIER BAENA GOMEZ"/>
    <s v="Decreto 3316"/>
    <s v="16 de Diciembre del año 2011"/>
    <n v="168127"/>
    <s v="EDUCACION"/>
    <s v="CONTESTACIÓN"/>
    <d v="2020-07-31T00:00:00"/>
    <s v="2019-04"/>
    <s v="3"/>
    <s v="2020-06"/>
    <n v="1.0279083431257343"/>
    <n v="39060517.038777903"/>
    <n v="0"/>
    <d v="2022-04-24T00:00:00"/>
    <n v="1.7315068493150685"/>
    <n v="4.1522219311981093E-2"/>
    <n v="0"/>
    <n v="0.05"/>
    <s v="REMOTA"/>
    <x v="1"/>
    <n v="0"/>
  </r>
  <r>
    <n v="1605"/>
    <d v="2019-05-23T00:00:00"/>
    <d v="2019-05-23T00:00:00"/>
    <s v="JUZGADO CIVIL DEL CIRCUITO GIRARDOTA"/>
    <s v="05308310300120190001900"/>
    <s v="2019"/>
    <x v="1"/>
    <s v="GUILLERMO LEON ZAPATA VALENCIA"/>
    <s v="JULIA FERNANDA MUÑOZ RINCÓN"/>
    <n v="215278"/>
    <x v="2"/>
    <s v="RECONOCIMIENTO Y PAGO DE OTRAS PRESTACIONES SALARIALES, SOLCIALES Y SALARIOS"/>
    <s v="ALTO"/>
    <s v="BAJO"/>
    <s v="ALTO"/>
    <s v="ALTO"/>
    <n v="0.66749999999999998"/>
    <x v="0"/>
    <n v="15288989"/>
    <n v="0"/>
    <x v="5"/>
    <n v="0"/>
    <s v="NO"/>
    <s v="NO"/>
    <s v="3 AÑOS"/>
    <s v="FRANCISCO JAVIER BAENA GOMEZ"/>
    <s v="Decreto 3318"/>
    <s v="16 de Diciembre del año 2011"/>
    <n v="168127"/>
    <s v="EDUCACION"/>
    <s v="Admision"/>
    <d v="2020-07-31T00:00:00"/>
    <s v="2019-05"/>
    <s v="3"/>
    <s v="2020-06"/>
    <n v="1.0246973838344398"/>
    <n v="15666587.029773528"/>
    <n v="0"/>
    <d v="2022-05-22T00:00:00"/>
    <n v="1.8082191780821917"/>
    <n v="4.1522219311981093E-2"/>
    <n v="0"/>
    <n v="0.66749999999999998"/>
    <s v="ALTA"/>
    <x v="0"/>
    <n v="0"/>
  </r>
  <r>
    <n v="1606"/>
    <d v="2019-02-04T00:00:00"/>
    <d v="2019-02-04T00:00:00"/>
    <s v="Juzgado Civil del Circuito de Girardota"/>
    <s v="05308310300120190002000"/>
    <s v="2019"/>
    <x v="1"/>
    <s v="JOHN FAVER RIOS VALENCIA"/>
    <s v="Luisa Fernanda Muñoz Rincón"/>
    <n v="215278"/>
    <x v="2"/>
    <s v="RECONOCIMIENTO Y PAGO DE OTRAS PRESTACIONES SALARIALES, SOLCIALES Y SALARIOS"/>
    <s v="MEDIO   "/>
    <s v="MEDIO   "/>
    <s v="MEDIO   "/>
    <s v="MEDIO   "/>
    <n v="0.5"/>
    <x v="2"/>
    <n v="16419212"/>
    <n v="100"/>
    <x v="10"/>
    <n v="0"/>
    <s v="NO"/>
    <n v="0"/>
    <s v="3 AÑOS"/>
    <s v="FRANCISCO JAVIER BAENA GOMEZ"/>
    <s v="Decreto 3318"/>
    <s v="16 de Diciembre del año 2011"/>
    <n v="168127"/>
    <s v="EDUCACION"/>
    <s v="Admision"/>
    <d v="2020-07-31T00:00:00"/>
    <s v="2019-02"/>
    <s v="3"/>
    <s v="2020-06"/>
    <n v="1.0374579956513144"/>
    <n v="17034242.771694008"/>
    <n v="1703424277.1694009"/>
    <d v="2022-02-03T00:00:00"/>
    <n v="1.5123287671232877"/>
    <n v="4.1522219311981093E-2"/>
    <n v="1688961825.9306288"/>
    <n v="0.5"/>
    <s v="MEDIA"/>
    <x v="2"/>
    <n v="1688961825.9306288"/>
  </r>
  <r>
    <n v="1607"/>
    <d v="2019-10-28T00:00:00"/>
    <d v="2019-10-28T00:00:00"/>
    <s v="Juzgado Segundo Administrativo Oral de Medellín"/>
    <s v="05001333300220190045400"/>
    <s v="2019"/>
    <x v="1"/>
    <s v="URSULINA ROJAS CORDOBA"/>
    <s v="JOAQUIN HERNANDO GIL GALLEGO"/>
    <n v="94517"/>
    <x v="2"/>
    <s v="PENSIÓN DE SOBREVIVIENTES"/>
    <s v="ALTO"/>
    <s v="BAJO"/>
    <s v="ALTO"/>
    <s v="ALTO"/>
    <n v="0.66749999999999998"/>
    <x v="0"/>
    <n v="11274776"/>
    <n v="0"/>
    <x v="10"/>
    <n v="0"/>
    <s v="NO"/>
    <n v="0"/>
    <s v="3 AÑOS"/>
    <s v="FRANCISCO JAVIER BAENA GOMEZ"/>
    <s v="Decreto 3318"/>
    <s v="16 de Diciembre del año 2011"/>
    <n v="168127"/>
    <s v="EDUCACION"/>
    <s v="Admision"/>
    <d v="2020-07-31T00:00:00"/>
    <s v="2019-10"/>
    <s v="3"/>
    <s v="2020-06"/>
    <n v="1.0148892971091559"/>
    <n v="11442649.48970318"/>
    <n v="0"/>
    <d v="2022-10-27T00:00:00"/>
    <n v="2.2410958904109588"/>
    <n v="4.1522219311981093E-2"/>
    <n v="0"/>
    <n v="0.66749999999999998"/>
    <s v="ALTA"/>
    <x v="0"/>
    <n v="0"/>
  </r>
  <r>
    <n v="1608"/>
    <d v="2020-01-23T00:00:00"/>
    <d v="2020-01-23T00:00:00"/>
    <s v="Juzgado Promiscuo Municipal de Yondo"/>
    <s v="05893408900120180028400"/>
    <s v="2020"/>
    <x v="3"/>
    <s v="TECNOEDUCA TECNOLOGÍA PARA LA EDUCACIÓN SAS"/>
    <s v="HENRY MAURICIO JOYA RONDANO"/>
    <n v="91268933"/>
    <x v="11"/>
    <s v="SINGULAR "/>
    <s v="BAJO"/>
    <s v="BAJO"/>
    <s v="BAJO"/>
    <s v="BAJO"/>
    <n v="0.05"/>
    <x v="1"/>
    <n v="10798720"/>
    <n v="0"/>
    <x v="24"/>
    <n v="0"/>
    <s v="NO"/>
    <n v="0"/>
    <s v="2 AÑOS"/>
    <s v="FRANCISCO JAVIER BAENA GOMEZ"/>
    <s v="Decreto 3319"/>
    <s v="17 de Diciembre del año 2011"/>
    <n v="168128"/>
    <s v="EDUCACION"/>
    <s v="Libra Mandamiento de Pago"/>
    <d v="2020-07-31T00:00:00"/>
    <s v="2020-01"/>
    <s v="2"/>
    <s v="2020-06"/>
    <n v="1.0070030698388335"/>
    <n v="10874344.190330008"/>
    <n v="0"/>
    <d v="2022-01-22T00:00:00"/>
    <n v="1.4794520547945205"/>
    <n v="4.1522219311981093E-2"/>
    <n v="0"/>
    <n v="0.05"/>
    <s v="REMOTA"/>
    <x v="1"/>
    <n v="0"/>
  </r>
  <r>
    <n v="1609"/>
    <d v="2020-02-18T00:00:00"/>
    <d v="2020-02-18T00:00:00"/>
    <s v="Juzgado 36 Administrativo Oral de Medellín"/>
    <s v="050013333 03620190022400"/>
    <s v="2020"/>
    <x v="0"/>
    <s v="CLARA PATRICIA JULIO CRIOLLO"/>
    <s v="GABRIEL JAIME RODRIGUEZ ORTIZ"/>
    <n v="132122"/>
    <x v="0"/>
    <s v="RECONOCIMIENTO Y PAGO DE OTRAS PRESTACIONES SALARIALES, SOLCIALES Y SALARIOS"/>
    <s v="BAJO"/>
    <s v="BAJO"/>
    <s v="BAJO"/>
    <s v="BAJO"/>
    <n v="0.05"/>
    <x v="1"/>
    <n v="25406006"/>
    <n v="0"/>
    <x v="10"/>
    <n v="0"/>
    <s v="NO"/>
    <s v="NO"/>
    <s v="4 AÑOS"/>
    <s v="FRANCISCO JAVIER BAENA GOMEZ"/>
    <s v="Decreto 3317"/>
    <s v="16 de Diciembre del año 2011"/>
    <n v="168128"/>
    <s v="EDUCACION"/>
    <s v="Admision"/>
    <d v="2020-07-31T00:00:00"/>
    <s v="2020-02"/>
    <s v="4"/>
    <s v="2020-06"/>
    <n v="1.0002858776443682"/>
    <n v="25413269.009148084"/>
    <n v="0"/>
    <d v="2024-02-17T00:00:00"/>
    <n v="3.5506849315068494"/>
    <n v="4.1522219311981093E-2"/>
    <n v="0"/>
    <n v="0.05"/>
    <s v="REMOTA"/>
    <x v="1"/>
    <n v="0"/>
  </r>
  <r>
    <n v="1610"/>
    <d v="2020-02-28T00:00:00"/>
    <d v="2020-02-28T00:00:00"/>
    <s v="Juzgado 21 Laboral del Circuito de Medellín"/>
    <s v="05001310502120190067500"/>
    <s v="2020"/>
    <x v="1"/>
    <s v="DORIAN ESTEBAN MORA VELEZ"/>
    <s v="BIBIANA YANETH CARVAJAL "/>
    <n v="258006"/>
    <x v="2"/>
    <s v="RECONOCIMIENTO Y PAGO DE OTRAS PRESTACIONES SALARIALES, SOLCIALES Y SALARIOS"/>
    <s v="BAJO"/>
    <s v="BAJO"/>
    <s v="BAJO"/>
    <s v="BAJO"/>
    <n v="0.05"/>
    <x v="1"/>
    <n v="150138276"/>
    <n v="0"/>
    <x v="10"/>
    <n v="0"/>
    <s v="NO"/>
    <s v="NO"/>
    <s v="4 AÑOS"/>
    <s v="FRANCISCO JAVIER BAENA GOMEZ"/>
    <s v="Decreto 3317"/>
    <s v="16 de Diciembre del año 2011"/>
    <n v="168128"/>
    <s v="INFRAESTRUCTURA"/>
    <s v="Admision"/>
    <d v="2020-07-31T00:00:00"/>
    <s v="2020-02"/>
    <s v="4"/>
    <s v="2020-06"/>
    <n v="1.0002858776443682"/>
    <n v="150181197.17667237"/>
    <n v="0"/>
    <d v="2024-02-27T00:00:00"/>
    <n v="3.5780821917808221"/>
    <n v="4.1522219311981093E-2"/>
    <n v="0"/>
    <n v="0.05"/>
    <s v="REMOTA"/>
    <x v="1"/>
    <n v="0"/>
  </r>
  <r>
    <n v="1611"/>
    <d v="2000-07-04T00:00:00"/>
    <d v="2000-07-04T00:00:00"/>
    <s v="Tribunal Administrativo"/>
    <s v="05001233100020000377600"/>
    <s v="2019"/>
    <x v="0"/>
    <s v="LUIS ALBERTO LONDOÑO BRIDGE"/>
    <m/>
    <m/>
    <x v="6"/>
    <s v="OTRAS"/>
    <s v="BAJO"/>
    <s v="BAJO"/>
    <s v="BAJO"/>
    <s v="BAJO"/>
    <n v="0.05"/>
    <x v="1"/>
    <n v="5500687704"/>
    <n v="0"/>
    <x v="2"/>
    <n v="0"/>
    <s v="NO"/>
    <n v="0"/>
    <n v="21"/>
    <s v="JHONATAN ANDRÉS SIERRA RAMÍREZ"/>
    <m/>
    <d v="2019-09-16T00:00:00"/>
    <n v="229259"/>
    <s v="GESTION HUMANA Y DLLO ORGANIZACIONAL"/>
    <s v=" "/>
    <d v="2020-07-31T00:00:00"/>
    <s v="2000-07"/>
    <s v="21"/>
    <s v="2020-06"/>
    <n v="1.7220562496705625"/>
    <n v="9472493638.1592178"/>
    <n v="0"/>
    <d v="2021-06-29T00:00:00"/>
    <n v="0.9123287671232877"/>
    <n v="4.1522219311981093E-2"/>
    <n v="0"/>
    <n v="0.05"/>
    <s v="REMOTA"/>
    <x v="1"/>
    <n v="0"/>
  </r>
  <r>
    <n v="1612"/>
    <d v="2009-09-25T00:00:00"/>
    <d v="2009-09-25T00:00:00"/>
    <s v="Tribunal Administrativo"/>
    <s v="05001233100020080123100"/>
    <s v="2019"/>
    <x v="0"/>
    <s v="UNION TEMPORAL VAGACHI-YALI"/>
    <m/>
    <m/>
    <x v="8"/>
    <s v="SINGULAR "/>
    <s v="BAJO"/>
    <s v="BAJO"/>
    <s v="BAJO"/>
    <s v="BAJO"/>
    <n v="0.05"/>
    <x v="1"/>
    <n v="7000000000"/>
    <n v="0"/>
    <x v="2"/>
    <n v="0"/>
    <s v="NO"/>
    <n v="0"/>
    <n v="13"/>
    <s v="JHONATAN ANDRÉS SIERRA RAMÍREZ"/>
    <m/>
    <d v="2019-09-16T00:00:00"/>
    <n v="229259"/>
    <s v="INFRAESTRUCTURA"/>
    <s v=" "/>
    <d v="2020-07-31T00:00:00"/>
    <s v="2009-09"/>
    <s v="13"/>
    <s v="2020-06"/>
    <n v="1.0279574761108587"/>
    <n v="7195702332.7760115"/>
    <n v="0"/>
    <d v="2022-09-22T00:00:00"/>
    <n v="2.1452054794520548"/>
    <n v="4.1522219311981093E-2"/>
    <n v="0"/>
    <n v="0.05"/>
    <s v="REMOTA"/>
    <x v="1"/>
    <n v="0"/>
  </r>
  <r>
    <n v="1613"/>
    <d v="2010-04-04T00:00:00"/>
    <d v="2010-04-04T00:00:00"/>
    <s v="Juzgado 10 Administrativo"/>
    <s v="05001333301020100031500"/>
    <s v="2019"/>
    <x v="0"/>
    <s v="ROSALIA LOPERA MORENO"/>
    <m/>
    <m/>
    <x v="7"/>
    <s v="FALLA EN EL SERVICIO OTRAS CAUSAS"/>
    <s v="BAJO"/>
    <s v="BAJO"/>
    <s v="BAJO"/>
    <s v="BAJO"/>
    <n v="0.05"/>
    <x v="1"/>
    <n v="40000000000"/>
    <n v="0"/>
    <x v="3"/>
    <n v="0"/>
    <s v="NO"/>
    <n v="0"/>
    <n v="12"/>
    <s v="JHONATAN ANDRÉS SIERRA RAMÍREZ"/>
    <m/>
    <d v="2019-09-16T00:00:00"/>
    <n v="229259"/>
    <s v="MINAS"/>
    <s v=" "/>
    <d v="2020-07-31T00:00:00"/>
    <s v="2010-04"/>
    <s v="12"/>
    <s v="2020-06"/>
    <n v="1.006516081748053"/>
    <n v="40260643269.922119"/>
    <n v="0"/>
    <d v="2022-04-01T00:00:00"/>
    <n v="1.6684931506849314"/>
    <n v="4.1522219311981093E-2"/>
    <n v="0"/>
    <n v="0.05"/>
    <s v="REMOTA"/>
    <x v="1"/>
    <n v="0"/>
  </r>
  <r>
    <n v="1614"/>
    <d v="2011-08-30T00:00:00"/>
    <d v="2011-08-03T00:00:00"/>
    <s v="Juzgado 30 Administrativo"/>
    <s v="05001333103020110042900"/>
    <s v="2019"/>
    <x v="0"/>
    <s v="Janeth Sánchez S. y otro"/>
    <s v="Javier Villegas Posada"/>
    <n v="20944"/>
    <x v="1"/>
    <s v="FALLA EN EL SERVICIO OTRAS CAUSAS"/>
    <s v="MEDIO   "/>
    <s v="MEDIO   "/>
    <s v="MEDIO   "/>
    <s v="MEDIO   "/>
    <n v="0.5"/>
    <x v="2"/>
    <n v="321360000"/>
    <n v="0"/>
    <x v="2"/>
    <n v="0"/>
    <s v="NO"/>
    <n v="0"/>
    <n v="10"/>
    <s v="JHONATAN ANDRÉS SIERRA RAMÍREZ"/>
    <m/>
    <d v="2019-09-16T00:00:00"/>
    <n v="229259"/>
    <s v="MINAS"/>
    <m/>
    <d v="2020-07-31T00:00:00"/>
    <s v="2011-08"/>
    <s v="10"/>
    <s v="2020-06"/>
    <n v="0.97183726339218279"/>
    <n v="312309622.96371186"/>
    <n v="0"/>
    <d v="2021-08-27T00:00:00"/>
    <n v="1.0739726027397261"/>
    <n v="4.1522219311981093E-2"/>
    <n v="0"/>
    <n v="0.5"/>
    <s v="MEDIA"/>
    <x v="2"/>
    <n v="0"/>
  </r>
  <r>
    <n v="1615"/>
    <d v="2011-10-06T00:00:00"/>
    <d v="2011-10-06T00:00:00"/>
    <s v="Juzgado 12 Administrativo"/>
    <s v="05001333101220110050600"/>
    <s v="2019"/>
    <x v="0"/>
    <s v="Luis Eduardo Restrepo y Otros."/>
    <s v="Javier Leonidas Villegas Posada"/>
    <n v="20944"/>
    <x v="1"/>
    <s v="FALLA EN EL SERVICIO OTRAS CAUSAS"/>
    <s v="MEDIO   "/>
    <s v="MEDIO   "/>
    <s v="MEDIO   "/>
    <s v="MEDIO   "/>
    <n v="0.5"/>
    <x v="2"/>
    <n v="321360000"/>
    <n v="0"/>
    <x v="4"/>
    <n v="0"/>
    <s v="NO"/>
    <n v="0"/>
    <n v="11"/>
    <s v="JHONATAN ANDRÉS SIERRA RAMÍREZ"/>
    <m/>
    <d v="2019-09-16T00:00:00"/>
    <n v="229259"/>
    <s v="MINAS"/>
    <m/>
    <d v="2020-07-31T00:00:00"/>
    <s v="2011-10"/>
    <s v="11"/>
    <s v="2020-06"/>
    <n v="0.96701088919484035"/>
    <n v="310758619.35165387"/>
    <n v="0"/>
    <d v="2022-10-03T00:00:00"/>
    <n v="2.1753424657534248"/>
    <n v="4.1522219311981093E-2"/>
    <n v="0"/>
    <n v="0.5"/>
    <s v="MEDIA"/>
    <x v="2"/>
    <n v="0"/>
  </r>
  <r>
    <n v="1616"/>
    <d v="2011-11-04T00:00:00"/>
    <d v="2011-07-29T00:00:00"/>
    <s v="Tribunal Administrativo"/>
    <s v="05001233100020110110000"/>
    <s v="2019"/>
    <x v="0"/>
    <s v="Soraya Janeth y Otros"/>
    <s v="Carlos Alberto Duque Restrepo"/>
    <n v="61912"/>
    <x v="3"/>
    <s v="OTRAS"/>
    <s v="BAJO"/>
    <s v="BAJO"/>
    <s v="BAJO"/>
    <s v="BAJO"/>
    <n v="0.05"/>
    <x v="1"/>
    <n v="4823838000000"/>
    <n v="0"/>
    <x v="4"/>
    <n v="0"/>
    <s v="NO"/>
    <n v="0"/>
    <n v="11"/>
    <s v="JHONATAN ANDRÉS SIERRA RAMÍREZ"/>
    <m/>
    <d v="2019-09-16T00:00:00"/>
    <n v="229259"/>
    <s v="MINAS"/>
    <m/>
    <d v="2020-07-31T00:00:00"/>
    <s v="2011-11"/>
    <s v="11"/>
    <s v="2020-06"/>
    <n v="0.96566715194729857"/>
    <n v="4658221902915.1533"/>
    <n v="0"/>
    <d v="2022-11-01T00:00:00"/>
    <n v="2.2547945205479452"/>
    <n v="4.1522219311981093E-2"/>
    <n v="0"/>
    <n v="0.05"/>
    <s v="REMOTA"/>
    <x v="1"/>
    <n v="0"/>
  </r>
  <r>
    <n v="1617"/>
    <d v="2012-01-20T00:00:00"/>
    <d v="2012-01-20T00:00:00"/>
    <s v="Consejo de Estado"/>
    <s v="11001032600020120000100"/>
    <s v="2019"/>
    <x v="0"/>
    <s v="Francisco Luis Hernández"/>
    <m/>
    <m/>
    <x v="3"/>
    <s v="OTRAS"/>
    <s v="BAJO"/>
    <s v="BAJO"/>
    <s v="BAJO"/>
    <s v="BAJO"/>
    <n v="0.05"/>
    <x v="1"/>
    <n v="70000000"/>
    <n v="0"/>
    <x v="1"/>
    <n v="0"/>
    <s v="NO"/>
    <n v="0"/>
    <n v="9"/>
    <s v="JHONATAN ANDRÉS SIERRA RAMÍREZ"/>
    <m/>
    <d v="2019-09-16T00:00:00"/>
    <n v="229259"/>
    <s v="MINAS"/>
    <s v=" "/>
    <d v="2020-07-31T00:00:00"/>
    <s v="2012-01"/>
    <s v="9"/>
    <s v="2020-06"/>
    <n v="0.95466300218677569"/>
    <n v="66826410.153074302"/>
    <n v="0"/>
    <d v="2021-01-17T00:00:00"/>
    <n v="0.46575342465753422"/>
    <n v="4.1522219311981093E-2"/>
    <n v="0"/>
    <n v="0.05"/>
    <s v="REMOTA"/>
    <x v="1"/>
    <n v="0"/>
  </r>
  <r>
    <n v="1618"/>
    <d v="2013-05-17T00:00:00"/>
    <d v="2012-07-17T00:00:00"/>
    <s v="Juzgado 9° Administrativo"/>
    <s v="05001333300920120005100"/>
    <s v="2019"/>
    <x v="0"/>
    <s v="Ana de Jesus Gallego de Rojas y Otros."/>
    <s v="Nicolas Muñoz Gomez"/>
    <n v="54249"/>
    <x v="1"/>
    <s v="FALLA EN EL SERVICIO OTRAS CAUSAS"/>
    <s v="BAJO"/>
    <s v="MEDIO   "/>
    <s v="BAJO"/>
    <s v="BAJO"/>
    <n v="0.20749999999999999"/>
    <x v="3"/>
    <n v="91927875"/>
    <n v="0.2"/>
    <x v="1"/>
    <n v="0"/>
    <s v="NO"/>
    <n v="0"/>
    <n v="10"/>
    <s v="JHONATAN ANDRÉS SIERRA RAMÍREZ"/>
    <m/>
    <d v="2019-09-16T00:00:00"/>
    <n v="229259"/>
    <s v="MINAS"/>
    <m/>
    <d v="2020-07-31T00:00:00"/>
    <s v="2013-05"/>
    <s v="10"/>
    <s v="2020-06"/>
    <n v="0.92501103743402557"/>
    <n v="85034299.022855431"/>
    <n v="17006859.804571088"/>
    <d v="2023-05-15T00:00:00"/>
    <n v="2.7890410958904108"/>
    <n v="4.1522219311981093E-2"/>
    <n v="16741526.341901179"/>
    <n v="0.20749999999999999"/>
    <s v="BAJA"/>
    <x v="2"/>
    <n v="16741526.341901179"/>
  </r>
  <r>
    <n v="1619"/>
    <d v="2012-10-10T00:00:00"/>
    <d v="2012-07-17T00:00:00"/>
    <s v="Juzgado 23 Administraativo"/>
    <s v="05001333302320120005100"/>
    <s v="2019"/>
    <x v="0"/>
    <s v="Victor E. Vasquez y Otros."/>
    <s v="Paula Andrea Duque Arteaga"/>
    <n v="176042"/>
    <x v="1"/>
    <s v="FALLA EN EL SERVICIO OTRAS CAUSAS"/>
    <s v="MEDIO   "/>
    <s v="MEDIO   "/>
    <s v="MEDIO   "/>
    <s v="MEDIO   "/>
    <n v="0.5"/>
    <x v="2"/>
    <n v="96676125"/>
    <n v="0.2"/>
    <x v="3"/>
    <n v="0"/>
    <s v="NO"/>
    <n v="0"/>
    <n v="12"/>
    <s v="JHONATAN ANDRÉS SIERRA RAMÍREZ"/>
    <m/>
    <d v="2019-09-16T00:00:00"/>
    <n v="229259"/>
    <s v="MINAS"/>
    <m/>
    <d v="2020-07-31T00:00:00"/>
    <s v="2012-10"/>
    <s v="12"/>
    <s v="2020-06"/>
    <n v="0.93832612220277778"/>
    <n v="90713733.480841026"/>
    <n v="18142746.696168207"/>
    <d v="2024-10-07T00:00:00"/>
    <n v="4.1890410958904107"/>
    <n v="4.1522219311981093E-2"/>
    <n v="17719277.057567835"/>
    <n v="0.5"/>
    <s v="MEDIA"/>
    <x v="2"/>
    <n v="17719277.057567835"/>
  </r>
  <r>
    <n v="1620"/>
    <d v="2013-05-10T00:00:00"/>
    <d v="2012-07-17T00:00:00"/>
    <s v="Juzgado 7° Administrativo"/>
    <s v="05001333300720120005900"/>
    <s v="2019"/>
    <x v="0"/>
    <s v="Gilberto de Jesus Colorado."/>
    <s v="Paula Andrea Duque Arteaga"/>
    <n v="176042"/>
    <x v="1"/>
    <s v="FALLA EN EL SERVICIO OTRAS CAUSAS"/>
    <s v="MEDIO   "/>
    <s v="MEDIO   "/>
    <s v="MEDIO   "/>
    <s v="MEDIO   "/>
    <n v="0.5"/>
    <x v="2"/>
    <n v="56670000"/>
    <n v="0"/>
    <x v="2"/>
    <n v="0"/>
    <s v="NO"/>
    <n v="0"/>
    <n v="10"/>
    <s v="JHONATAN ANDRÉS SIERRA RAMÍREZ"/>
    <m/>
    <d v="2019-09-16T00:00:00"/>
    <n v="229259"/>
    <s v="MINAS"/>
    <m/>
    <d v="2020-07-31T00:00:00"/>
    <s v="2013-05"/>
    <s v="10"/>
    <s v="2020-06"/>
    <n v="0.92501103743402557"/>
    <n v="52420375.491386227"/>
    <n v="0"/>
    <d v="2023-05-08T00:00:00"/>
    <n v="2.7698630136986302"/>
    <n v="4.1522219311981093E-2"/>
    <n v="0"/>
    <n v="0.5"/>
    <s v="MEDIA"/>
    <x v="2"/>
    <n v="0"/>
  </r>
  <r>
    <n v="1621"/>
    <d v="2014-01-17T00:00:00"/>
    <d v="2014-01-17T00:00:00"/>
    <s v="Juzgado 25 Administrativo"/>
    <s v="05001333302520120008000"/>
    <s v="2019"/>
    <x v="0"/>
    <s v="Luz Dary Agudelo Quiroz"/>
    <s v="Nicolas Muñoz Gomez"/>
    <n v="67940"/>
    <x v="1"/>
    <s v="FALLA EN EL SERVICIO OTRAS CAUSAS"/>
    <s v="MEDIO   "/>
    <s v="MEDIO   "/>
    <s v="MEDIO   "/>
    <s v="MEDIO   "/>
    <n v="0.5"/>
    <x v="2"/>
    <n v="226680000"/>
    <n v="0.2"/>
    <x v="2"/>
    <n v="0"/>
    <s v="NO"/>
    <n v="0"/>
    <n v="8"/>
    <s v="JHONATAN ANDRÉS SIERRA RAMÍREZ"/>
    <m/>
    <d v="2019-09-16T00:00:00"/>
    <n v="229259"/>
    <s v="MINAS"/>
    <m/>
    <d v="2020-07-31T00:00:00"/>
    <s v="2014-01"/>
    <s v="8"/>
    <s v="2020-06"/>
    <n v="0.9164741666388736"/>
    <n v="207746364.09369987"/>
    <n v="41549272.81873998"/>
    <d v="2022-01-15T00:00:00"/>
    <n v="1.4602739726027398"/>
    <n v="4.1522219311981093E-2"/>
    <n v="41208602.517968178"/>
    <n v="0.5"/>
    <s v="MEDIA"/>
    <x v="2"/>
    <n v="41208602.517968178"/>
  </r>
  <r>
    <n v="1622"/>
    <d v="2012-10-24T00:00:00"/>
    <d v="2012-10-24T00:00:00"/>
    <s v="Juzgado 10° Administrativo"/>
    <s v="05001333301020120008200"/>
    <s v="2019"/>
    <x v="0"/>
    <s v="Maria Elizabeth Castrillón Vanegas y otros"/>
    <s v="Paula Andrea Duque Arteaga"/>
    <n v="176042"/>
    <x v="1"/>
    <s v="FALLA EN EL SERVICIO OTRAS CAUSAS"/>
    <s v="MEDIO   "/>
    <s v="MEDIO   "/>
    <s v="MEDIO   "/>
    <s v="MEDIO   "/>
    <n v="0.5"/>
    <x v="2"/>
    <n v="206899350"/>
    <n v="0.2"/>
    <x v="2"/>
    <n v="0"/>
    <s v="NO"/>
    <n v="0"/>
    <n v="10"/>
    <s v="JHONATAN ANDRÉS SIERRA RAMÍREZ"/>
    <m/>
    <d v="2019-09-16T00:00:00"/>
    <n v="229259"/>
    <s v="MINAS"/>
    <m/>
    <d v="2020-07-31T00:00:00"/>
    <s v="2012-10"/>
    <s v="10"/>
    <s v="2020-06"/>
    <n v="0.93832612220277778"/>
    <n v="194139064.77177531"/>
    <n v="38827812.954355061"/>
    <d v="2022-10-22T00:00:00"/>
    <n v="2.2273972602739724"/>
    <n v="4.1522219311981093E-2"/>
    <n v="38343261.866594985"/>
    <n v="0.5"/>
    <s v="MEDIA"/>
    <x v="2"/>
    <n v="38343261.866594985"/>
  </r>
  <r>
    <n v="1623"/>
    <d v="2013-04-08T00:00:00"/>
    <d v="2013-03-04T00:00:00"/>
    <s v="Juzgado 10° Administrativo"/>
    <s v="05001333302020120008700"/>
    <s v="2019"/>
    <x v="0"/>
    <s v="Carmen E. Velasquez García y Otros "/>
    <s v="Paula Andrea Duque Arteaga"/>
    <n v="176042"/>
    <x v="1"/>
    <s v="FALLA EN EL SERVICIO OTRAS CAUSAS"/>
    <s v="MEDIO   "/>
    <s v="MEDIO   "/>
    <s v="MEDIO   "/>
    <s v="MEDIO   "/>
    <n v="0.5"/>
    <x v="2"/>
    <n v="104705250"/>
    <n v="0.2"/>
    <x v="1"/>
    <n v="0"/>
    <s v="NO"/>
    <n v="0"/>
    <n v="8"/>
    <s v="JHONATAN ANDRÉS SIERRA RAMÍREZ"/>
    <m/>
    <d v="2019-09-16T00:00:00"/>
    <n v="229259"/>
    <s v="MINAS"/>
    <m/>
    <d v="2020-07-31T00:00:00"/>
    <s v="2013-04"/>
    <s v="8"/>
    <s v="2020-06"/>
    <n v="0.92758915786922391"/>
    <n v="97123454.67198655"/>
    <n v="19424690.93439731"/>
    <d v="2021-04-06T00:00:00"/>
    <n v="0.68219178082191778"/>
    <n v="4.1522219311981093E-2"/>
    <n v="19350123.58146419"/>
    <n v="0.5"/>
    <s v="MEDIA"/>
    <x v="2"/>
    <n v="19350123.58146419"/>
  </r>
  <r>
    <n v="1624"/>
    <d v="2013-02-22T00:00:00"/>
    <d v="2012-08-02T00:00:00"/>
    <s v="Juzgado 10 Administsrativo"/>
    <s v="05001333301020120008900"/>
    <s v="2019"/>
    <x v="0"/>
    <s v="Liliana Aguirre San Martín"/>
    <s v="Nicolas Muñoz Gomez"/>
    <n v="54249"/>
    <x v="1"/>
    <s v="FALLA EN EL SERVICIO OTRAS CAUSAS"/>
    <s v="MEDIO   "/>
    <s v="MEDIO   "/>
    <s v="MEDIO   "/>
    <s v="MEDIO   "/>
    <n v="0.5"/>
    <x v="2"/>
    <n v="139122750"/>
    <n v="0.1"/>
    <x v="3"/>
    <n v="0"/>
    <s v="NO"/>
    <n v="0"/>
    <n v="9"/>
    <s v="JHONATAN ANDRÉS SIERRA RAMÍREZ"/>
    <m/>
    <d v="2019-09-16T00:00:00"/>
    <n v="229259"/>
    <s v="MINAS"/>
    <m/>
    <d v="2020-07-31T00:00:00"/>
    <s v="2013-02"/>
    <s v="9"/>
    <s v="2020-06"/>
    <n v="0.93184862868713714"/>
    <n v="129641343.80668341"/>
    <n v="12964134.380668342"/>
    <d v="2022-02-20T00:00:00"/>
    <n v="1.558904109589041"/>
    <n v="4.1522219311981093E-2"/>
    <n v="12850691.081184994"/>
    <n v="0.5"/>
    <s v="MEDIA"/>
    <x v="2"/>
    <n v="12850691.081184994"/>
  </r>
  <r>
    <n v="1625"/>
    <d v="2012-08-16T00:00:00"/>
    <d v="2012-08-16T00:00:00"/>
    <s v="Juzgado 27 Administrativo"/>
    <s v="05001333302720120009100"/>
    <s v="2019"/>
    <x v="0"/>
    <s v="Luz Elena Marín y otros"/>
    <s v="Johana Andrea Orozco Castaño"/>
    <n v="149600"/>
    <x v="1"/>
    <s v="FALLA EN EL SERVICIO OTRAS CAUSAS"/>
    <s v="MEDIO   "/>
    <s v="MEDIO   "/>
    <s v="MEDIO   "/>
    <s v="MEDIO   "/>
    <n v="0.5"/>
    <x v="2"/>
    <n v="71502720"/>
    <n v="0.2"/>
    <x v="1"/>
    <n v="0"/>
    <s v="NO"/>
    <n v="0"/>
    <n v="9"/>
    <s v="JHONATAN ANDRÉS SIERRA RAMÍREZ"/>
    <m/>
    <d v="2019-09-16T00:00:00"/>
    <n v="229259"/>
    <s v="MINAS"/>
    <m/>
    <d v="2020-07-31T00:00:00"/>
    <s v="2012-08"/>
    <s v="9"/>
    <s v="2020-06"/>
    <n v="0.942550230061453"/>
    <n v="67394905.186019659"/>
    <n v="13478981.037203932"/>
    <d v="2021-08-14T00:00:00"/>
    <n v="1.0383561643835617"/>
    <n v="4.1522219311981093E-2"/>
    <n v="13400302.578240283"/>
    <n v="0.5"/>
    <s v="MEDIA"/>
    <x v="2"/>
    <n v="13400302.578240283"/>
  </r>
  <r>
    <n v="1626"/>
    <d v="2012-12-05T00:00:00"/>
    <d v="2012-12-05T00:00:00"/>
    <s v="Juzgado 29 Administrativo"/>
    <s v="05001333302920120009100"/>
    <s v="2019"/>
    <x v="0"/>
    <s v="Jorge Mario Correa Arredondo y Otros"/>
    <s v="Paula Andrea Duque Arteaga"/>
    <n v="176042"/>
    <x v="1"/>
    <s v="FALLA EN EL SERVICIO OTRAS CAUSAS"/>
    <s v="MEDIO   "/>
    <s v="MEDIO   "/>
    <s v="MEDIO   "/>
    <s v="MEDIO   "/>
    <n v="0.5"/>
    <x v="2"/>
    <n v="243681000"/>
    <n v="0"/>
    <x v="2"/>
    <n v="0"/>
    <s v="NO"/>
    <n v="0"/>
    <n v="9"/>
    <s v="JHONATAN ANDRÉS SIERRA RAMÍREZ"/>
    <m/>
    <d v="2019-09-16T00:00:00"/>
    <n v="229259"/>
    <s v="MINAS"/>
    <m/>
    <d v="2020-07-31T00:00:00"/>
    <s v="2012-12"/>
    <s v="9"/>
    <s v="2020-06"/>
    <n v="0.93877643848037551"/>
    <n v="228761981.30533639"/>
    <n v="0"/>
    <d v="2021-12-03T00:00:00"/>
    <n v="1.3424657534246576"/>
    <n v="4.1522219311981093E-2"/>
    <n v="0"/>
    <n v="0.5"/>
    <s v="MEDIA"/>
    <x v="2"/>
    <n v="0"/>
  </r>
  <r>
    <n v="1627"/>
    <d v="2012-08-02T00:00:00"/>
    <d v="2012-08-02T00:00:00"/>
    <s v="Juzgado 12 Administrativo"/>
    <s v="0500133330120120009200"/>
    <s v="2019"/>
    <x v="0"/>
    <s v="Juan Carlos Restrepo Trujillo"/>
    <s v="Paula Andrea Duque Arteaga"/>
    <n v="176042"/>
    <x v="1"/>
    <s v="FALLA EN EL SERVICIO OTRAS CAUSAS"/>
    <s v="MEDIO   "/>
    <s v="MEDIO   "/>
    <s v="MEDIO   "/>
    <s v="MEDIO   "/>
    <n v="0.5"/>
    <x v="2"/>
    <n v="131672625"/>
    <n v="0.2"/>
    <x v="2"/>
    <n v="0"/>
    <s v="NO"/>
    <n v="0"/>
    <n v="10"/>
    <s v="JHONATAN ANDRÉS SIERRA RAMÍREZ"/>
    <m/>
    <d v="2019-09-16T00:00:00"/>
    <n v="229259"/>
    <s v="MINAS"/>
    <m/>
    <d v="2020-07-31T00:00:00"/>
    <s v="2012-08"/>
    <s v="10"/>
    <s v="2020-06"/>
    <n v="0.942550230061453"/>
    <n v="124108062.98654543"/>
    <n v="24821612.597309086"/>
    <d v="2022-07-31T00:00:00"/>
    <n v="2"/>
    <n v="4.1522219311981093E-2"/>
    <n v="24543297.48141494"/>
    <n v="0.5"/>
    <s v="MEDIA"/>
    <x v="2"/>
    <n v="24543297.48141494"/>
  </r>
  <r>
    <n v="1628"/>
    <d v="2013-02-01T00:00:00"/>
    <d v="2013-02-01T00:00:00"/>
    <s v="Juzgado 9° Administrativo"/>
    <s v="05001333300920120009300"/>
    <s v="2019"/>
    <x v="0"/>
    <s v="Maria Rosa Amelia Velasquez de Salinas"/>
    <s v="Paula Andrea Duque Arteaga"/>
    <n v="176042"/>
    <x v="1"/>
    <s v="FALLA EN EL SERVICIO OTRAS CAUSAS"/>
    <s v="MEDIO   "/>
    <s v="MEDIO   "/>
    <s v="MEDIO   "/>
    <s v="MEDIO   "/>
    <n v="0.5"/>
    <x v="2"/>
    <n v="40384500"/>
    <n v="0.1"/>
    <x v="0"/>
    <n v="0"/>
    <s v="NO"/>
    <n v="0"/>
    <n v="8"/>
    <s v="JHONATAN ANDRÉS SIERRA RAMÍREZ"/>
    <m/>
    <d v="2019-09-16T00:00:00"/>
    <n v="229259"/>
    <s v="MINAS"/>
    <m/>
    <d v="2020-07-31T00:00:00"/>
    <s v="2013-02"/>
    <s v="8"/>
    <s v="2020-06"/>
    <n v="0.93184862868713714"/>
    <n v="37632240.945215687"/>
    <n v="3763224.0945215691"/>
    <d v="2021-01-30T00:00:00"/>
    <n v="0.50136986301369868"/>
    <n v="4.1522219311981093E-2"/>
    <n v="3752601.5714258449"/>
    <n v="0.5"/>
    <s v="MEDIA"/>
    <x v="2"/>
    <n v="3752601.5714258449"/>
  </r>
  <r>
    <n v="1629"/>
    <d v="2012-08-15T00:00:00"/>
    <d v="2012-08-15T00:00:00"/>
    <s v="Juzgado 12 Administrativo"/>
    <s v="05001333301220120009300"/>
    <s v="2019"/>
    <x v="0"/>
    <s v="Edilma del Socorro García Álvarez"/>
    <s v="Gloria Mary Vélez Agudelo"/>
    <n v="46893"/>
    <x v="1"/>
    <s v="FALLA EN EL SERVICIO OTRAS CAUSAS"/>
    <s v="MEDIO   "/>
    <s v="MEDIO   "/>
    <s v="MEDIO   "/>
    <s v="MEDIO   "/>
    <n v="0.5"/>
    <x v="2"/>
    <n v="283350000"/>
    <n v="0"/>
    <x v="2"/>
    <n v="0"/>
    <s v="NO"/>
    <n v="0"/>
    <n v="9"/>
    <s v="JHONATAN ANDRÉS SIERRA RAMÍREZ"/>
    <m/>
    <d v="2019-09-16T00:00:00"/>
    <n v="229259"/>
    <s v="MINAS"/>
    <m/>
    <d v="2020-07-31T00:00:00"/>
    <s v="2012-08"/>
    <s v="9"/>
    <s v="2020-06"/>
    <n v="0.942550230061453"/>
    <n v="267071607.6879127"/>
    <n v="0"/>
    <d v="2021-08-13T00:00:00"/>
    <n v="1.0356164383561643"/>
    <n v="4.1522219311981093E-2"/>
    <n v="0"/>
    <n v="0.5"/>
    <s v="MEDIA"/>
    <x v="2"/>
    <n v="0"/>
  </r>
  <r>
    <n v="1630"/>
    <d v="2012-12-12T00:00:00"/>
    <d v="2012-12-12T00:00:00"/>
    <s v="Juzgado 24 Administrativo"/>
    <s v="05001333302420120009300"/>
    <s v="2019"/>
    <x v="0"/>
    <s v="Eliana del Socorro Hoyos"/>
    <s v="Gloria Mary Velez Agudelo"/>
    <n v="46893"/>
    <x v="1"/>
    <s v="FALLA EN EL SERVICIO OTRAS CAUSAS"/>
    <s v="MEDIO   "/>
    <s v="MEDIO   "/>
    <s v="MEDIO   "/>
    <s v="MEDIO   "/>
    <n v="0.5"/>
    <x v="2"/>
    <n v="884668949"/>
    <n v="0.2"/>
    <x v="2"/>
    <n v="0"/>
    <s v="NO"/>
    <n v="0"/>
    <n v="9"/>
    <s v="JHONATAN ANDRÉS SIERRA RAMÍREZ"/>
    <m/>
    <d v="2019-09-16T00:00:00"/>
    <n v="229259"/>
    <s v="MINAS"/>
    <m/>
    <d v="2020-07-31T00:00:00"/>
    <s v="2012-12"/>
    <s v="9"/>
    <s v="2020-06"/>
    <n v="0.93877643848037551"/>
    <n v="830506365.17639697"/>
    <n v="166101273.03527939"/>
    <d v="2021-12-10T00:00:00"/>
    <n v="1.3616438356164384"/>
    <n v="4.1522219311981093E-2"/>
    <n v="164831010.24300966"/>
    <n v="0.5"/>
    <s v="MEDIA"/>
    <x v="2"/>
    <n v="164831010.24300966"/>
  </r>
  <r>
    <n v="1631"/>
    <d v="2012-03-03T00:00:00"/>
    <d v="2012-03-03T00:00:00"/>
    <s v="Juzgado 16 Administrativo"/>
    <s v="05001333301620120009700"/>
    <s v="2019"/>
    <x v="0"/>
    <s v="GLORIA ANDREA VAHOS CHICA Y OTROS"/>
    <m/>
    <m/>
    <x v="1"/>
    <s v="FALLA EN EL SERVICIO OTRAS CAUSAS"/>
    <s v="BAJO"/>
    <s v="BAJO"/>
    <s v="BAJO"/>
    <s v="BAJO"/>
    <n v="0.05"/>
    <x v="1"/>
    <n v="511866750"/>
    <n v="0"/>
    <x v="2"/>
    <n v="0"/>
    <s v="NO"/>
    <n v="0"/>
    <n v="9"/>
    <s v="JHONATAN ANDRÉS SIERRA RAMÍREZ"/>
    <m/>
    <d v="2019-09-16T00:00:00"/>
    <n v="229259"/>
    <s v="MINAS"/>
    <m/>
    <d v="2020-07-31T00:00:00"/>
    <s v="2012-03"/>
    <s v="9"/>
    <s v="2020-06"/>
    <n v="0.94771081207215102"/>
    <n v="485101653.31523269"/>
    <n v="0"/>
    <d v="2021-03-01T00:00:00"/>
    <n v="0.58356164383561648"/>
    <n v="4.1522219311981093E-2"/>
    <n v="0"/>
    <n v="0.05"/>
    <s v="REMOTA"/>
    <x v="1"/>
    <n v="0"/>
  </r>
  <r>
    <n v="1632"/>
    <d v="2013-01-23T00:00:00"/>
    <d v="2012-07-31T00:00:00"/>
    <s v="Juzgado 24 Administrativo"/>
    <s v="05001333302420120009900"/>
    <s v="2019"/>
    <x v="0"/>
    <s v="Ernesto de Jesús Montaño y Otros"/>
    <s v="Nicolas Muñoz Gómez "/>
    <n v="54249"/>
    <x v="1"/>
    <s v="FALLA EN EL SERVICIO OTRAS CAUSAS"/>
    <s v="MEDIO   "/>
    <s v="MEDIO   "/>
    <s v="MEDIO   "/>
    <s v="MEDIO   "/>
    <n v="0.5"/>
    <x v="2"/>
    <n v="311685000"/>
    <n v="0.2"/>
    <x v="2"/>
    <n v="0"/>
    <s v="NO"/>
    <n v="0"/>
    <n v="9"/>
    <s v="JHONATAN ANDRÉS SIERRA RAMÍREZ"/>
    <m/>
    <d v="2019-09-16T00:00:00"/>
    <n v="229259"/>
    <s v="MINAS"/>
    <m/>
    <d v="2020-07-31T00:00:00"/>
    <s v="2013-01"/>
    <s v="9"/>
    <s v="2020-06"/>
    <n v="0.93598732150468988"/>
    <n v="291733208.30318928"/>
    <n v="58346641.660637856"/>
    <d v="2022-01-21T00:00:00"/>
    <n v="1.4767123287671233"/>
    <n v="4.1522219311981093E-2"/>
    <n v="57862883.650303744"/>
    <n v="0.5"/>
    <s v="MEDIA"/>
    <x v="2"/>
    <n v="57862883.650303744"/>
  </r>
  <r>
    <n v="1633"/>
    <d v="2012-05-11T00:00:00"/>
    <d v="2012-03-01T00:00:00"/>
    <s v="Juzgado 5 Adminisstrativo"/>
    <s v="05001333100520120012900"/>
    <s v="2019"/>
    <x v="0"/>
    <s v="Jesús Maria Ossa Villa"/>
    <s v="Juan Carlos Munera Montoya"/>
    <n v="118061"/>
    <x v="1"/>
    <s v="FALLA EN EL SERVICIO OTRAS CAUSAS"/>
    <s v="MEDIO   "/>
    <s v="MEDIO   "/>
    <s v="MEDIO   "/>
    <s v="MEDIO   "/>
    <n v="0.5"/>
    <x v="2"/>
    <n v="136700094"/>
    <n v="2E-3"/>
    <x v="2"/>
    <n v="0"/>
    <s v="NO"/>
    <n v="0"/>
    <n v="9"/>
    <s v="JHONATAN ANDRÉS SIERRA RAMÍREZ"/>
    <m/>
    <d v="2019-09-16T00:00:00"/>
    <n v="229259"/>
    <s v="MINAS"/>
    <m/>
    <d v="2020-07-31T00:00:00"/>
    <s v="2012-05"/>
    <s v="9"/>
    <s v="2020-06"/>
    <n v="0.94351361846901527"/>
    <n v="128978400.33499452"/>
    <n v="257956.80066998905"/>
    <d v="2021-05-09T00:00:00"/>
    <n v="0.77260273972602744"/>
    <n v="4.1522219311981093E-2"/>
    <n v="256835.60673399764"/>
    <n v="0.5"/>
    <s v="MEDIA"/>
    <x v="2"/>
    <n v="256835.60673399764"/>
  </r>
  <r>
    <n v="1634"/>
    <d v="2012-11-21T00:00:00"/>
    <d v="2011-08-10T00:00:00"/>
    <s v="Juzgado 1° Administrativo"/>
    <s v="05001333100120120013100"/>
    <s v="2019"/>
    <x v="0"/>
    <s v="Álvaro de J. Castañeda y otros"/>
    <s v="Javier Villegas Posada"/>
    <n v="20944"/>
    <x v="1"/>
    <s v="FALLA EN EL SERVICIO OTRAS CAUSAS"/>
    <s v="MEDIO   "/>
    <s v="MEDIO   "/>
    <s v="MEDIO   "/>
    <s v="MEDIO   "/>
    <n v="0.5"/>
    <x v="2"/>
    <n v="145715319"/>
    <n v="0.15"/>
    <x v="2"/>
    <n v="0"/>
    <s v="NO"/>
    <n v="0"/>
    <n v="10"/>
    <s v="JHONATAN ANDRÉS SIERRA RAMÍREZ"/>
    <m/>
    <d v="2019-09-16T00:00:00"/>
    <n v="229259"/>
    <s v="MINAS"/>
    <m/>
    <d v="2020-07-31T00:00:00"/>
    <s v="2012-11"/>
    <s v="10"/>
    <s v="2020-06"/>
    <n v="0.93961070022972437"/>
    <n v="136915672.91978765"/>
    <n v="20537350.937968146"/>
    <d v="2022-11-19T00:00:00"/>
    <n v="2.3041095890410959"/>
    <n v="4.1522219311981093E-2"/>
    <n v="20272285.684123952"/>
    <n v="0.5"/>
    <s v="MEDIA"/>
    <x v="2"/>
    <n v="20272285.684123952"/>
  </r>
  <r>
    <n v="1635"/>
    <d v="2012-12-05T00:00:00"/>
    <d v="2012-12-05T00:00:00"/>
    <s v="Juzgado 29 Administrativo"/>
    <s v="05001333302920120014200"/>
    <s v="2019"/>
    <x v="0"/>
    <s v="Lina Marcela Gomez Castaño y Otros"/>
    <s v="Paula Andrea Duque Arteaga"/>
    <n v="176042"/>
    <x v="1"/>
    <s v="FALLA EN EL SERVICIO OTRAS CAUSAS"/>
    <s v="MEDIO   "/>
    <s v="MEDIO   "/>
    <s v="MEDIO   "/>
    <s v="MEDIO   "/>
    <n v="0.5"/>
    <x v="2"/>
    <n v="125575125"/>
    <n v="0"/>
    <x v="0"/>
    <n v="0"/>
    <s v="NO"/>
    <n v="0"/>
    <n v="10"/>
    <s v="JHONATAN ANDRÉS SIERRA RAMÍREZ"/>
    <m/>
    <d v="2019-09-16T00:00:00"/>
    <n v="229259"/>
    <s v="MINAS"/>
    <m/>
    <d v="2020-07-31T00:00:00"/>
    <s v="2012-12"/>
    <s v="10"/>
    <s v="2020-06"/>
    <n v="0.93877643848037551"/>
    <n v="117886968.60922797"/>
    <n v="0"/>
    <d v="2022-12-03T00:00:00"/>
    <n v="2.3424657534246576"/>
    <n v="4.1522219311981093E-2"/>
    <n v="0"/>
    <n v="0.5"/>
    <s v="MEDIA"/>
    <x v="2"/>
    <n v="0"/>
  </r>
  <r>
    <n v="1636"/>
    <d v="2012-09-27T00:00:00"/>
    <d v="2012-08-31T00:00:00"/>
    <s v="Juzgado 25 Administrativo"/>
    <s v="05001333302520120017500"/>
    <s v="2019"/>
    <x v="0"/>
    <s v="Erika Maria Garzon Garzon y Otros"/>
    <m/>
    <m/>
    <x v="1"/>
    <s v="FALLA EN EL SERVICIO OTRAS CAUSAS"/>
    <s v="MEDIO   "/>
    <s v="MEDIO   "/>
    <s v="MEDIO   "/>
    <s v="MEDIO   "/>
    <n v="0.5"/>
    <x v="2"/>
    <n v="1260196035"/>
    <n v="0"/>
    <x v="2"/>
    <n v="0"/>
    <s v="NO"/>
    <n v="0"/>
    <n v="9"/>
    <s v="JHONATAN ANDRÉS SIERRA RAMÍREZ"/>
    <m/>
    <d v="2019-09-16T00:00:00"/>
    <n v="229259"/>
    <s v="MINAS"/>
    <s v=" "/>
    <d v="2020-07-31T00:00:00"/>
    <s v="2012-09"/>
    <s v="9"/>
    <s v="2020-06"/>
    <n v="0.93985918354073683"/>
    <n v="1184406816.5563738"/>
    <n v="0"/>
    <d v="2021-09-25T00:00:00"/>
    <n v="1.1534246575342466"/>
    <n v="4.1522219311981093E-2"/>
    <n v="0"/>
    <n v="0.5"/>
    <s v="MEDIA"/>
    <x v="2"/>
    <n v="0"/>
  </r>
  <r>
    <n v="1637"/>
    <d v="2012-09-13T00:00:00"/>
    <d v="2012-09-13T00:00:00"/>
    <s v="Juzgado 27 Administrativo"/>
    <s v="05001333302720120020100"/>
    <s v="2019"/>
    <x v="0"/>
    <s v="Heriberto Tirado Cardona y otros"/>
    <s v="Heriberto Gallo Machado"/>
    <n v="104358"/>
    <x v="1"/>
    <s v="FALLA EN EL SERVICIO OTRAS CAUSAS"/>
    <s v="MEDIO   "/>
    <s v="MEDIO   "/>
    <s v="MEDIO   "/>
    <s v="MEDIO   "/>
    <n v="0.5"/>
    <x v="2"/>
    <n v="39757014"/>
    <n v="0.2"/>
    <x v="2"/>
    <n v="0"/>
    <s v="NO"/>
    <n v="0"/>
    <n v="9"/>
    <s v="JHONATAN ANDRÉS SIERRA RAMÍREZ"/>
    <m/>
    <d v="2019-09-16T00:00:00"/>
    <n v="229259"/>
    <s v="MINAS"/>
    <m/>
    <d v="2020-07-31T00:00:00"/>
    <s v="2012-09"/>
    <s v="9"/>
    <s v="2020-06"/>
    <n v="0.93985918354073683"/>
    <n v="37365994.718057647"/>
    <n v="7473198.9436115297"/>
    <d v="2021-09-11T00:00:00"/>
    <n v="1.1150684931506849"/>
    <n v="4.1522219311981093E-2"/>
    <n v="7426364.3556181947"/>
    <n v="0.5"/>
    <s v="MEDIA"/>
    <x v="2"/>
    <n v="7426364.3556181947"/>
  </r>
  <r>
    <n v="1638"/>
    <d v="2012-09-14T00:00:00"/>
    <d v="2012-09-10T00:00:00"/>
    <s v="Juzgado 12 Administrativo"/>
    <s v="05001333301220120020600"/>
    <s v="2019"/>
    <x v="0"/>
    <s v="Amalia de Jesús Torres Durango y otros"/>
    <s v="Paula Andrea Duque Arteaga"/>
    <n v="176042"/>
    <x v="1"/>
    <s v="FALLA EN EL SERVICIO OTRAS CAUSAS"/>
    <s v="MEDIO   "/>
    <s v="MEDIO   "/>
    <s v="MEDIO   "/>
    <s v="MEDIO   "/>
    <n v="0.5"/>
    <x v="2"/>
    <n v="161925563"/>
    <n v="0.3"/>
    <x v="4"/>
    <n v="0"/>
    <s v="NO"/>
    <n v="0"/>
    <n v="9"/>
    <s v="JHONATAN ANDRÉS SIERRA RAMÍREZ"/>
    <m/>
    <d v="2019-09-16T00:00:00"/>
    <n v="229259"/>
    <s v="MINAS"/>
    <m/>
    <d v="2020-07-31T00:00:00"/>
    <s v="2012-09"/>
    <s v="9"/>
    <s v="2020-06"/>
    <n v="0.93985918354073683"/>
    <n v="152187227.43555415"/>
    <n v="45656168.230666243"/>
    <d v="2021-09-12T00:00:00"/>
    <n v="1.1178082191780823"/>
    <n v="4.1522219311981093E-2"/>
    <n v="45369339.914522141"/>
    <n v="0.5"/>
    <s v="MEDIA"/>
    <x v="2"/>
    <n v="45369339.914522141"/>
  </r>
  <r>
    <n v="1639"/>
    <d v="2012-07-30T00:00:00"/>
    <d v="2012-06-15T00:00:00"/>
    <s v="Juzgado 8° Administraativo"/>
    <s v="05001333100820120042400"/>
    <s v="2019"/>
    <x v="0"/>
    <s v="Ana Isabel Fernandez y otros"/>
    <s v="Gustavo Adolfo Gómez Giraldo"/>
    <n v="111312"/>
    <x v="1"/>
    <s v="FALLA EN EL SERVICIO OTRAS CAUSAS"/>
    <s v="MEDIO   "/>
    <s v="MEDIO   "/>
    <s v="MEDIO   "/>
    <s v="MEDIO   "/>
    <n v="0.5"/>
    <x v="2"/>
    <n v="163566330"/>
    <n v="0"/>
    <x v="12"/>
    <n v="0"/>
    <s v="NO"/>
    <n v="0"/>
    <n v="9"/>
    <s v="JHONATAN ANDRÉS SIERRA RAMÍREZ"/>
    <m/>
    <d v="2019-09-16T00:00:00"/>
    <n v="229259"/>
    <s v="MINAS"/>
    <s v=" "/>
    <d v="2020-07-31T00:00:00"/>
    <s v="2012-07"/>
    <s v="9"/>
    <s v="2020-06"/>
    <n v="0.94293679258518415"/>
    <n v="154232710.5851298"/>
    <n v="0"/>
    <d v="2021-07-28T00:00:00"/>
    <n v="0.99178082191780825"/>
    <n v="4.1522219311981093E-2"/>
    <n v="0"/>
    <n v="0.5"/>
    <s v="MEDIA"/>
    <x v="2"/>
    <n v="0"/>
  </r>
  <r>
    <n v="1640"/>
    <d v="2013-10-29T00:00:00"/>
    <d v="2013-08-06T00:00:00"/>
    <s v="Juzgado 08 Administrativo"/>
    <s v="05001333300820130033000"/>
    <s v="2019"/>
    <x v="0"/>
    <s v="Silvia Margarita Arango Restrepo"/>
    <m/>
    <m/>
    <x v="3"/>
    <s v="OTRAS"/>
    <s v="BAJO"/>
    <s v="BAJO"/>
    <s v="BAJO"/>
    <s v="BAJO"/>
    <n v="0.05"/>
    <x v="1"/>
    <n v="16226000"/>
    <n v="0"/>
    <x v="2"/>
    <n v="0"/>
    <s v="NO"/>
    <n v="0"/>
    <n v="9"/>
    <s v="JHONATAN ANDRÉS SIERRA RAMÍREZ"/>
    <m/>
    <d v="2019-09-16T00:00:00"/>
    <n v="229259"/>
    <s v="GOBIERNO"/>
    <s v=" "/>
    <d v="2020-07-31T00:00:00"/>
    <s v="2013-10"/>
    <s v="9"/>
    <s v="2020-06"/>
    <n v="0.92136104081409098"/>
    <n v="14950004.24824944"/>
    <n v="0"/>
    <d v="2022-10-27T00:00:00"/>
    <n v="2.2410958904109588"/>
    <n v="4.1522219311981093E-2"/>
    <n v="0"/>
    <n v="0.05"/>
    <s v="REMOTA"/>
    <x v="1"/>
    <n v="0"/>
  </r>
  <r>
    <n v="1641"/>
    <d v="2013-06-27T00:00:00"/>
    <d v="2013-05-10T00:00:00"/>
    <s v="Juzgado 28 Administrativo"/>
    <s v="05001333302820130044100"/>
    <s v="2019"/>
    <x v="0"/>
    <s v="Luz Eugenia Montoya Santamaria y Otros"/>
    <s v="Gloria Fanny Rios Botero"/>
    <n v="187310"/>
    <x v="1"/>
    <s v="FALLA EN EL SERVICIO OTRAS CAUSAS"/>
    <s v="BAJO"/>
    <s v="BAJO"/>
    <s v="BAJO"/>
    <s v="BAJO"/>
    <n v="0.05"/>
    <x v="1"/>
    <n v="55450000"/>
    <n v="0"/>
    <x v="2"/>
    <n v="0"/>
    <s v="NO"/>
    <n v="0"/>
    <n v="9"/>
    <s v="JHONATAN ANDRÉS SIERRA RAMÍREZ"/>
    <m/>
    <d v="2019-09-16T00:00:00"/>
    <n v="229259"/>
    <s v="MINAS"/>
    <m/>
    <d v="2020-07-31T00:00:00"/>
    <s v="2013-06"/>
    <s v="9"/>
    <s v="2020-06"/>
    <n v="0.92284387796387113"/>
    <n v="51171693.033096656"/>
    <n v="0"/>
    <d v="2022-06-25T00:00:00"/>
    <n v="1.9013698630136986"/>
    <n v="4.1522219311981093E-2"/>
    <n v="0"/>
    <n v="0.05"/>
    <s v="REMOTA"/>
    <x v="1"/>
    <n v="0"/>
  </r>
  <r>
    <n v="1642"/>
    <d v="2013-07-25T00:00:00"/>
    <d v="2013-05-27T00:00:00"/>
    <s v="Juzgado 28 Administrativo"/>
    <s v="05001333302820130048300"/>
    <s v="2019"/>
    <x v="0"/>
    <s v="Luis Guillermo Duque y Otros."/>
    <s v="Natalia Bedoya Sierra"/>
    <n v="191628"/>
    <x v="1"/>
    <s v="FALLA EN EL SERVICIO OTRAS CAUSAS"/>
    <s v="BAJO"/>
    <s v="BAJO"/>
    <s v="BAJO"/>
    <s v="BAJO"/>
    <n v="0.05"/>
    <x v="1"/>
    <n v="235800000"/>
    <n v="0"/>
    <x v="3"/>
    <n v="0"/>
    <s v="NO"/>
    <n v="0"/>
    <n v="9"/>
    <s v="JHONATAN ANDRÉS SIERRA RAMÍREZ"/>
    <m/>
    <d v="2019-09-16T00:00:00"/>
    <n v="229259"/>
    <s v="INFRAESTRUCTURA"/>
    <m/>
    <d v="2020-07-31T00:00:00"/>
    <s v="2013-07"/>
    <s v="9"/>
    <s v="2020-06"/>
    <n v="0.92242982903087822"/>
    <n v="217508953.68548107"/>
    <n v="0"/>
    <d v="2022-07-23T00:00:00"/>
    <n v="1.978082191780822"/>
    <n v="4.1522219311981093E-2"/>
    <n v="0"/>
    <n v="0.05"/>
    <s v="REMOTA"/>
    <x v="1"/>
    <n v="0"/>
  </r>
  <r>
    <n v="1643"/>
    <d v="2013-09-27T00:00:00"/>
    <d v="2013-08-01T00:00:00"/>
    <s v="Juzgado 28 Administrativo"/>
    <s v="05001333302820130068000"/>
    <s v="2019"/>
    <x v="0"/>
    <s v="Juan José Puerta Jimenez"/>
    <m/>
    <m/>
    <x v="0"/>
    <s v="OTRAS"/>
    <s v="BAJO"/>
    <s v="BAJO"/>
    <s v="BAJO"/>
    <s v="BAJO"/>
    <n v="0.05"/>
    <x v="1"/>
    <n v="0"/>
    <n v="0"/>
    <x v="2"/>
    <n v="0"/>
    <s v="NO"/>
    <n v="0"/>
    <n v="9"/>
    <s v="JHONATAN ANDRÉS SIERRA RAMÍREZ"/>
    <m/>
    <d v="2019-09-16T00:00:00"/>
    <n v="229259"/>
    <s v="INFRAESTRUCTURA"/>
    <s v=" "/>
    <d v="2020-07-31T00:00:00"/>
    <s v="2013-09"/>
    <s v="9"/>
    <s v="2020-06"/>
    <n v="0.91896939031760649"/>
    <n v="0"/>
    <n v="0"/>
    <d v="2022-09-25T00:00:00"/>
    <n v="2.1534246575342464"/>
    <n v="4.1522219311981093E-2"/>
    <n v="0"/>
    <n v="0.05"/>
    <s v="REMOTA"/>
    <x v="1"/>
    <n v="0"/>
  </r>
  <r>
    <n v="1644"/>
    <d v="2013-10-09T00:00:00"/>
    <d v="2013-07-17T00:00:00"/>
    <s v="Juzgado 12 Administrativo"/>
    <s v="05001333301220130079100"/>
    <s v="2019"/>
    <x v="0"/>
    <s v="Oliva Cenaida Castrillón Muñoz"/>
    <s v="Oscar Dario Villegas Posada"/>
    <n v="66848"/>
    <x v="1"/>
    <s v="FALLA EN EL SERVICIO OTRAS CAUSAS"/>
    <s v="MEDIO   "/>
    <s v="MEDIO   "/>
    <s v="MEDIO   "/>
    <s v="MEDIO   "/>
    <n v="0.5"/>
    <x v="2"/>
    <n v="41853167"/>
    <n v="0.2"/>
    <x v="5"/>
    <n v="0"/>
    <s v="NO"/>
    <n v="0"/>
    <n v="8"/>
    <s v="JHONATAN ANDRÉS SIERRA RAMÍREZ"/>
    <m/>
    <d v="2019-09-16T00:00:00"/>
    <n v="229259"/>
    <s v="INFRAESTRUCTURA"/>
    <m/>
    <d v="2020-07-31T00:00:00"/>
    <s v="2013-10"/>
    <s v="8"/>
    <s v="2020-06"/>
    <n v="0.92136104081409098"/>
    <n v="38561877.508485965"/>
    <n v="7712375.5016971938"/>
    <d v="2021-10-07T00:00:00"/>
    <n v="1.1863013698630136"/>
    <n v="4.1522219311981093E-2"/>
    <n v="7660964.6616941346"/>
    <n v="0.5"/>
    <s v="MEDIA"/>
    <x v="2"/>
    <n v="7660964.6616941346"/>
  </r>
  <r>
    <n v="1645"/>
    <d v="2013-10-09T00:00:00"/>
    <d v="2013-09-10T00:00:00"/>
    <s v="Juzgado 24 Administrativo"/>
    <s v="05001333302420130084200"/>
    <s v="2019"/>
    <x v="0"/>
    <s v="Maria Mélida Quintero Jaramillo"/>
    <s v="Hernan Dario Zapata Londoño"/>
    <n v="67940"/>
    <x v="0"/>
    <s v="PRIMA DE SERVICIOS"/>
    <s v="BAJO"/>
    <s v="BAJO"/>
    <s v="BAJO"/>
    <s v="BAJO"/>
    <n v="0.05"/>
    <x v="1"/>
    <n v="6750812"/>
    <n v="0"/>
    <x v="12"/>
    <n v="0"/>
    <s v="NO"/>
    <n v="0"/>
    <n v="8"/>
    <s v="JHONATAN ANDRÉS SIERRA RAMÍREZ"/>
    <m/>
    <d v="2019-09-16T00:00:00"/>
    <n v="229259"/>
    <s v="EDUCACION"/>
    <m/>
    <d v="2020-07-31T00:00:00"/>
    <s v="2013-10"/>
    <s v="8"/>
    <s v="2020-06"/>
    <n v="0.92136104081409098"/>
    <n v="6219935.1706602555"/>
    <n v="0"/>
    <d v="2021-10-07T00:00:00"/>
    <n v="1.1863013698630136"/>
    <n v="4.1522219311981093E-2"/>
    <n v="0"/>
    <n v="0.05"/>
    <s v="REMOTA"/>
    <x v="1"/>
    <n v="0"/>
  </r>
  <r>
    <n v="1646"/>
    <d v="2013-08-14T00:00:00"/>
    <d v="2013-05-23T00:00:00"/>
    <s v="Tribunal Administrativo"/>
    <s v="05001233300020130085500"/>
    <s v="2019"/>
    <x v="0"/>
    <s v="Favio Alberto Monsalve Ramirez y Otro."/>
    <s v="Paula Andrea Duqe"/>
    <n v="176042"/>
    <x v="3"/>
    <s v="OTRAS"/>
    <s v="MEDIO   "/>
    <s v="MEDIO   "/>
    <s v="MEDIO   "/>
    <s v="MEDIO   "/>
    <n v="0.5"/>
    <x v="2"/>
    <n v="2362685347"/>
    <n v="0.15"/>
    <x v="0"/>
    <n v="0"/>
    <s v="NO"/>
    <n v="0"/>
    <n v="9"/>
    <s v="JHONATAN ANDRÉS SIERRA RAMÍREZ"/>
    <m/>
    <d v="2019-09-16T00:00:00"/>
    <n v="229259"/>
    <s v="MINAS"/>
    <m/>
    <d v="2020-07-31T00:00:00"/>
    <s v="2013-08"/>
    <s v="9"/>
    <s v="2020-06"/>
    <n v="0.9216611549333561"/>
    <n v="2177595305.6601372"/>
    <n v="326639295.84902054"/>
    <d v="2022-08-12T00:00:00"/>
    <n v="2.032876712328767"/>
    <n v="4.1522219311981093E-2"/>
    <n v="322916955.29840928"/>
    <n v="0.5"/>
    <s v="MEDIA"/>
    <x v="2"/>
    <n v="322916955.29840928"/>
  </r>
  <r>
    <n v="1647"/>
    <d v="2016-05-11T00:00:00"/>
    <d v="2016-05-11T00:00:00"/>
    <s v="Tribunal Administrativo"/>
    <s v="05001233300020130176901"/>
    <s v="2019"/>
    <x v="0"/>
    <s v="Ruth Dari Carvajal Rojas y Otro."/>
    <s v="Didier Perdomo Urquina"/>
    <n v="177168"/>
    <x v="3"/>
    <s v="OTRAS"/>
    <s v="MEDIO   "/>
    <s v="MEDIO   "/>
    <s v="MEDIO   "/>
    <s v="MEDIO   "/>
    <n v="0.5"/>
    <x v="2"/>
    <n v="155262000"/>
    <n v="0.1"/>
    <x v="5"/>
    <n v="0"/>
    <s v="NO"/>
    <n v="0"/>
    <n v="8"/>
    <s v="JHONATAN ANDRÉS SIERRA RAMÍREZ"/>
    <m/>
    <d v="2019-09-16T00:00:00"/>
    <n v="229259"/>
    <s v="MINAS"/>
    <m/>
    <d v="2020-07-31T00:00:00"/>
    <s v="2016-05"/>
    <s v="8"/>
    <s v="2020-06"/>
    <n v="0.79552146500237941"/>
    <n v="123514253.69919944"/>
    <n v="12351425.369919945"/>
    <d v="2024-05-09T00:00:00"/>
    <n v="3.7753424657534245"/>
    <n v="4.1522219311981093E-2"/>
    <n v="12091300.04496656"/>
    <n v="0.5"/>
    <s v="MEDIA"/>
    <x v="2"/>
    <n v="12091300.04496656"/>
  </r>
  <r>
    <n v="1648"/>
    <d v="2014-12-05T00:00:00"/>
    <d v="2014-11-21T00:00:00"/>
    <s v="Juzgado 3° Admistrativo"/>
    <s v="05001333300320140026700"/>
    <s v="2019"/>
    <x v="0"/>
    <s v="Martha Luz Arango Restrepo"/>
    <s v="Luis Fernando Ramirez Isaza"/>
    <n v="97269"/>
    <x v="0"/>
    <s v="RELIQUIDACIÓN DE LA PENSIÓN"/>
    <s v="BAJO"/>
    <s v="BAJO"/>
    <s v="BAJO"/>
    <s v="BAJO"/>
    <n v="0.05"/>
    <x v="1"/>
    <n v="13741361"/>
    <n v="0"/>
    <x v="2"/>
    <n v="0"/>
    <s v="NO"/>
    <n v="0"/>
    <n v="7"/>
    <s v="JHONATAN ANDRÉS SIERRA RAMÍREZ"/>
    <m/>
    <d v="2019-09-16T00:00:00"/>
    <n v="229259"/>
    <s v="EDUCACION"/>
    <m/>
    <d v="2020-07-31T00:00:00"/>
    <s v="2014-12"/>
    <s v="7"/>
    <s v="2020-06"/>
    <n v="0.88843442213904433"/>
    <n v="12208298.119439"/>
    <n v="0"/>
    <d v="2021-12-03T00:00:00"/>
    <n v="1.3424657534246576"/>
    <n v="4.1522219311981093E-2"/>
    <n v="0"/>
    <n v="0.05"/>
    <s v="REMOTA"/>
    <x v="1"/>
    <n v="0"/>
  </r>
  <r>
    <n v="1649"/>
    <d v="2014-05-16T00:00:00"/>
    <d v="2014-04-02T00:00:00"/>
    <s v="Juzgado 26 Administrativo "/>
    <s v="05001333302620140041900"/>
    <s v="2019"/>
    <x v="0"/>
    <s v="Lissa Minelly Hurtado Serna y Otros."/>
    <m/>
    <m/>
    <x v="1"/>
    <s v="FALLA EN EL SERVICIO OTRAS CAUSAS"/>
    <s v="MEDIO   "/>
    <s v="BAJO"/>
    <s v="BAJO"/>
    <s v="MEDIO   "/>
    <n v="0.29749999999999999"/>
    <x v="2"/>
    <n v="4630375"/>
    <n v="0"/>
    <x v="0"/>
    <n v="0"/>
    <s v="NO"/>
    <n v="0"/>
    <n v="8"/>
    <s v="JHONATAN ANDRÉS SIERRA RAMÍREZ"/>
    <m/>
    <d v="2019-09-16T00:00:00"/>
    <n v="229259"/>
    <s v="GOBIERNO"/>
    <m/>
    <d v="2020-07-31T00:00:00"/>
    <s v="2014-05"/>
    <s v="8"/>
    <s v="2020-06"/>
    <n v="0.89867303567898893"/>
    <n v="4161193.1575820982"/>
    <n v="0"/>
    <d v="2022-05-14T00:00:00"/>
    <n v="1.7863013698630137"/>
    <n v="4.1522219311981093E-2"/>
    <n v="0"/>
    <n v="0.29749999999999999"/>
    <s v="MEDIA"/>
    <x v="2"/>
    <n v="0"/>
  </r>
  <r>
    <n v="1650"/>
    <d v="2014-05-22T00:00:00"/>
    <d v="2014-05-25T00:00:00"/>
    <s v="Juzgado 27 Administrativo"/>
    <s v="05001333302720140052400"/>
    <s v="2019"/>
    <x v="0"/>
    <s v="Ofelia del Socorro Marín Cano y Otros"/>
    <s v="Juan José Gomez Arango"/>
    <n v="201108"/>
    <x v="1"/>
    <s v="FALLA EN EL SERVICIO OTRAS CAUSAS"/>
    <s v="MEDIO   "/>
    <s v="MEDIO   "/>
    <s v="MEDIO   "/>
    <s v="MEDIO   "/>
    <n v="0.5"/>
    <x v="2"/>
    <n v="152180633"/>
    <n v="0.2"/>
    <x v="2"/>
    <n v="0"/>
    <s v="NO"/>
    <n v="0"/>
    <n v="7"/>
    <s v="JHONATAN ANDRÉS SIERRA RAMÍREZ"/>
    <m/>
    <d v="2019-09-16T00:00:00"/>
    <n v="229259"/>
    <s v="MINAS"/>
    <m/>
    <d v="2020-07-31T00:00:00"/>
    <s v="2014-05"/>
    <s v="7"/>
    <s v="2020-06"/>
    <n v="0.89867303567898893"/>
    <n v="136760631.42966011"/>
    <n v="27352126.285932023"/>
    <d v="2021-05-20T00:00:00"/>
    <n v="0.80273972602739729"/>
    <n v="4.1522219311981093E-2"/>
    <n v="27228615.042270262"/>
    <n v="0.5"/>
    <s v="MEDIA"/>
    <x v="2"/>
    <n v="27228615.042270262"/>
  </r>
  <r>
    <n v="1651"/>
    <d v="2014-09-05T00:00:00"/>
    <d v="2014-03-20T00:00:00"/>
    <s v="Tribunal Administrativo"/>
    <s v="05001233300020140058200"/>
    <s v="2019"/>
    <x v="0"/>
    <s v="Jorge Iván Cardona Echeverri"/>
    <s v="Marcela Tamayo Arango"/>
    <n v="68634"/>
    <x v="6"/>
    <s v="OTRAS"/>
    <s v="MEDIO   "/>
    <s v="MEDIO   "/>
    <s v="MEDIO   "/>
    <s v="MEDIO   "/>
    <n v="0.5"/>
    <x v="2"/>
    <n v="504000000"/>
    <n v="0.2"/>
    <x v="0"/>
    <n v="0"/>
    <s v="NO"/>
    <n v="0"/>
    <n v="7"/>
    <s v="JHONATAN ANDRÉS SIERRA RAMÍREZ"/>
    <m/>
    <d v="2019-09-16T00:00:00"/>
    <n v="229259"/>
    <s v="MINAS"/>
    <m/>
    <d v="2020-07-31T00:00:00"/>
    <s v="2014-09"/>
    <s v="7"/>
    <s v="2020-06"/>
    <n v="0.89344853772170874"/>
    <n v="450298063.01174122"/>
    <n v="90059612.602348253"/>
    <d v="2021-09-03T00:00:00"/>
    <n v="1.0931506849315069"/>
    <n v="4.1522219311981093E-2"/>
    <n v="89506268.192618981"/>
    <n v="0.5"/>
    <s v="MEDIA"/>
    <x v="2"/>
    <n v="89506268.192618981"/>
  </r>
  <r>
    <n v="1652"/>
    <d v="2015-07-02T00:00:00"/>
    <d v="2014-10-02T00:00:00"/>
    <s v="Juzgado 29 Administrativo"/>
    <s v="05001333302920140060500"/>
    <s v="2019"/>
    <x v="0"/>
    <s v="Ramiro Alfonso Montoya Alvarez"/>
    <s v="Doria Helena Yepes Osorio"/>
    <n v="191365"/>
    <x v="0"/>
    <s v="LIQUIDACIÓN"/>
    <s v="BAJO"/>
    <s v="BAJO"/>
    <s v="BAJO"/>
    <s v="BAJO"/>
    <n v="0.05"/>
    <x v="1"/>
    <n v="30000000"/>
    <n v="0"/>
    <x v="2"/>
    <n v="0"/>
    <s v="NO"/>
    <n v="0"/>
    <n v="7"/>
    <s v="JHONATAN ANDRÉS SIERRA RAMÍREZ"/>
    <m/>
    <d v="2019-09-16T00:00:00"/>
    <n v="229259"/>
    <s v="EDUCACION"/>
    <m/>
    <d v="2020-07-31T00:00:00"/>
    <s v="2015-07"/>
    <s v="7"/>
    <s v="2020-06"/>
    <n v="0.85823957329672562"/>
    <n v="25747187.198901769"/>
    <n v="0"/>
    <d v="2022-06-30T00:00:00"/>
    <n v="1.9150684931506849"/>
    <n v="4.1522219311981093E-2"/>
    <n v="0"/>
    <n v="0.05"/>
    <s v="REMOTA"/>
    <x v="1"/>
    <n v="0"/>
  </r>
  <r>
    <n v="1653"/>
    <d v="2014-05-28T00:00:00"/>
    <d v="2014-05-10T00:00:00"/>
    <s v="Juzgado 24 Administrativo"/>
    <s v="05001333302420140063100"/>
    <s v="2019"/>
    <x v="0"/>
    <s v="Luz Marina Gallego Colorado"/>
    <s v="Gustavo A. Gomez Giraldo"/>
    <n v="111312"/>
    <x v="1"/>
    <s v="FALLA EN EL SERVICIO OTRAS CAUSAS"/>
    <s v="MEDIO   "/>
    <s v="MEDIO   "/>
    <s v="MEDIO   "/>
    <s v="MEDIO   "/>
    <n v="0.5"/>
    <x v="2"/>
    <n v="82399034"/>
    <n v="0"/>
    <x v="1"/>
    <n v="0"/>
    <s v="NO"/>
    <n v="0"/>
    <n v="8"/>
    <s v="JHONATAN ANDRÉS SIERRA RAMÍREZ"/>
    <m/>
    <d v="2019-09-16T00:00:00"/>
    <n v="229259"/>
    <s v="MINAS"/>
    <m/>
    <d v="2020-07-31T00:00:00"/>
    <s v="2014-05"/>
    <s v="8"/>
    <s v="2020-06"/>
    <n v="0.89867303567898893"/>
    <n v="74049790.021796227"/>
    <n v="0"/>
    <d v="2022-05-26T00:00:00"/>
    <n v="1.8191780821917809"/>
    <n v="4.1522219311981093E-2"/>
    <n v="0"/>
    <n v="0.5"/>
    <s v="MEDIA"/>
    <x v="2"/>
    <n v="0"/>
  </r>
  <r>
    <n v="1654"/>
    <d v="2015-04-09T00:00:00"/>
    <d v="2015-04-09T00:00:00"/>
    <s v="Juzgado 22 Administrativo "/>
    <s v="05001333302220140073400"/>
    <s v="2019"/>
    <x v="0"/>
    <s v="Bibiana Alvarez Bedoya y Otros"/>
    <s v="Angela Maria Cifuentes Ríos"/>
    <n v="135275"/>
    <x v="1"/>
    <s v="FALLA EN EL SERVICIO OTRAS CAUSAS"/>
    <s v="MEDIO   "/>
    <s v="MEDIO   "/>
    <s v="MEDIO   "/>
    <s v="MEDIO   "/>
    <n v="0.5"/>
    <x v="2"/>
    <n v="120855821"/>
    <n v="0.2"/>
    <x v="2"/>
    <n v="0"/>
    <s v="NO"/>
    <n v="0"/>
    <n v="7"/>
    <s v="JHONATAN ANDRÉS SIERRA RAMÍREZ"/>
    <m/>
    <d v="2019-09-16T00:00:00"/>
    <n v="229259"/>
    <s v="MINAS"/>
    <m/>
    <d v="2020-07-31T00:00:00"/>
    <s v="2015-04"/>
    <s v="7"/>
    <s v="2020-06"/>
    <n v="0.86299623578421902"/>
    <n v="104298118.59561136"/>
    <n v="20859623.719122276"/>
    <d v="2022-04-07T00:00:00"/>
    <n v="1.6849315068493151"/>
    <n v="4.1522219311981093E-2"/>
    <n v="20662403.885410961"/>
    <n v="0.5"/>
    <s v="MEDIA"/>
    <x v="2"/>
    <n v="20662403.885410961"/>
  </r>
  <r>
    <n v="1655"/>
    <d v="2015-07-29T00:00:00"/>
    <d v="2015-08-04T00:00:00"/>
    <s v="Tribunal Administrativo"/>
    <s v="05001233300020140126500"/>
    <s v="2019"/>
    <x v="0"/>
    <s v="Ruben Dario Ortiz López"/>
    <s v="Julio Enrrique Gonzalez Villa"/>
    <n v="38851"/>
    <x v="9"/>
    <s v="VIOLACIÓN DERECHOS COLECTIVOS"/>
    <s v="MEDIO   "/>
    <s v="MEDIO   "/>
    <s v="MEDIO   "/>
    <s v="MEDIO   "/>
    <n v="0.5"/>
    <x v="2"/>
    <n v="0"/>
    <n v="0"/>
    <x v="3"/>
    <n v="0"/>
    <s v="NO"/>
    <n v="0"/>
    <n v="7"/>
    <s v="JHONATAN ANDRÉS SIERRA RAMÍREZ"/>
    <m/>
    <d v="2019-09-16T00:00:00"/>
    <n v="229259"/>
    <s v="MINAS"/>
    <m/>
    <d v="2020-07-31T00:00:00"/>
    <s v="2015-07"/>
    <s v="7"/>
    <s v="2020-06"/>
    <n v="0.85823957329672562"/>
    <n v="0"/>
    <n v="0"/>
    <d v="2022-07-27T00:00:00"/>
    <n v="1.989041095890411"/>
    <n v="4.1522219311981093E-2"/>
    <n v="0"/>
    <n v="0.5"/>
    <s v="MEDIA"/>
    <x v="2"/>
    <n v="0"/>
  </r>
  <r>
    <n v="1656"/>
    <d v="2014-11-13T00:00:00"/>
    <d v="2014-09-10T00:00:00"/>
    <s v="Juzgado 26 Administrativo"/>
    <s v="05001333302620140140400"/>
    <s v="2019"/>
    <x v="0"/>
    <s v="Obed Usuga Hernández y Otros."/>
    <s v="Diego Fernando Posada Grajales"/>
    <n v="116039"/>
    <x v="1"/>
    <s v="FALLA EN EL SERVICIO OTRAS CAUSAS"/>
    <s v="MEDIO   "/>
    <s v="MEDIO   "/>
    <s v="MEDIO   "/>
    <s v="MEDIO   "/>
    <n v="0.5"/>
    <x v="2"/>
    <n v="159270727"/>
    <n v="0.15"/>
    <x v="0"/>
    <n v="0"/>
    <s v="NO"/>
    <n v="0"/>
    <n v="7"/>
    <s v="JHONATAN ANDRÉS SIERRA RAMÍREZ"/>
    <m/>
    <d v="2019-09-16T00:00:00"/>
    <n v="229259"/>
    <s v="INFRAESTRUCTURA"/>
    <m/>
    <d v="2020-07-31T00:00:00"/>
    <s v="2014-11"/>
    <s v="7"/>
    <s v="2020-06"/>
    <n v="0.89080453966281536"/>
    <n v="141879086.64699695"/>
    <n v="21281862.99704954"/>
    <d v="2021-11-11T00:00:00"/>
    <n v="1.2821917808219179"/>
    <n v="4.1522219311981093E-2"/>
    <n v="21128571.920726292"/>
    <n v="0.5"/>
    <s v="MEDIA"/>
    <x v="2"/>
    <n v="21128571.920726292"/>
  </r>
  <r>
    <n v="1657"/>
    <d v="2015-01-23T00:00:00"/>
    <d v="2015-01-23T00:00:00"/>
    <s v="Juzgado 10 Administrativo"/>
    <s v="05001333301020140184200"/>
    <s v="2019"/>
    <x v="0"/>
    <s v="Jose Agustin Jaraba Echavarria"/>
    <s v="Martha Luz Meneses Garcia"/>
    <n v="93574"/>
    <x v="3"/>
    <s v="RELIQUIDACIÓN DE LA PENSIÓN"/>
    <s v="BAJO"/>
    <s v="BAJO"/>
    <s v="BAJO"/>
    <s v="BAJO"/>
    <n v="0.05"/>
    <x v="1"/>
    <n v="9822393"/>
    <n v="0"/>
    <x v="2"/>
    <n v="0"/>
    <s v="NO"/>
    <n v="0"/>
    <n v="6"/>
    <s v="JHONATAN ANDRÉS SIERRA RAMÍREZ"/>
    <m/>
    <d v="2019-09-16T00:00:00"/>
    <n v="229259"/>
    <s v="EDUCACION"/>
    <m/>
    <d v="2020-07-31T00:00:00"/>
    <s v="2015-01"/>
    <s v="6"/>
    <s v="2020-06"/>
    <n v="0.88274698887786718"/>
    <n v="8670687.8443250395"/>
    <n v="0"/>
    <d v="2021-01-21T00:00:00"/>
    <n v="0.47671232876712327"/>
    <n v="4.1522219311981093E-2"/>
    <n v="0"/>
    <n v="0.05"/>
    <s v="REMOTA"/>
    <x v="1"/>
    <n v="0"/>
  </r>
  <r>
    <n v="1658"/>
    <d v="2015-05-15T00:00:00"/>
    <d v="2015-01-23T00:00:00"/>
    <s v="Juzgado 7° Administrativo de Sincelejo"/>
    <s v="70001333300720150000700"/>
    <s v="2019"/>
    <x v="0"/>
    <s v="Carmen Sofia Novoa Sttor y Otros"/>
    <s v="Ana Karina Pacheco Caro"/>
    <n v="199316"/>
    <x v="1"/>
    <s v="FALLA EN EL SERVICIO OTRAS CAUSAS"/>
    <s v="MEDIO   "/>
    <s v="MEDIO   "/>
    <s v="MEDIO   "/>
    <s v="MEDIO   "/>
    <n v="0.5"/>
    <x v="2"/>
    <n v="53214232000"/>
    <n v="0.15"/>
    <x v="1"/>
    <n v="0"/>
    <s v="NO"/>
    <n v="0"/>
    <n v="7"/>
    <s v="JHONATAN ANDRÉS SIERRA RAMÍREZ"/>
    <m/>
    <d v="2019-09-16T00:00:00"/>
    <n v="229259"/>
    <s v="MINAS"/>
    <m/>
    <d v="2020-07-31T00:00:00"/>
    <s v="2015-05"/>
    <s v="7"/>
    <s v="2020-06"/>
    <n v="0.86073201793714027"/>
    <n v="45803193292.335144"/>
    <n v="6870478993.8502712"/>
    <d v="2022-05-13T00:00:00"/>
    <n v="1.7835616438356163"/>
    <n v="4.1522219311981093E-2"/>
    <n v="6801737897.5706072"/>
    <n v="0.5"/>
    <s v="MEDIA"/>
    <x v="2"/>
    <n v="6801737897.5706072"/>
  </r>
  <r>
    <n v="1659"/>
    <d v="2015-07-15T00:00:00"/>
    <d v="2015-06-22T00:00:00"/>
    <s v="Consejo de Estado"/>
    <s v="11001032600020150001400"/>
    <s v="2019"/>
    <x v="0"/>
    <s v="Luis Alfredo Rojo Restrepo y Otros."/>
    <s v="Julio Enrrique Gonzalez Villa"/>
    <n v="38851"/>
    <x v="3"/>
    <s v="OTRAS"/>
    <s v="MEDIO   "/>
    <s v="MEDIO   "/>
    <s v="MEDIO   "/>
    <s v="MEDIO   "/>
    <n v="0.5"/>
    <x v="2"/>
    <n v="0"/>
    <n v="0"/>
    <x v="0"/>
    <n v="0"/>
    <s v="NO"/>
    <n v="0"/>
    <n v="7"/>
    <s v="JHONATAN ANDRÉS SIERRA RAMÍREZ"/>
    <m/>
    <d v="2019-09-16T00:00:00"/>
    <n v="229259"/>
    <s v="MINAS"/>
    <m/>
    <d v="2020-07-31T00:00:00"/>
    <s v="2015-07"/>
    <s v="7"/>
    <s v="2020-06"/>
    <n v="0.85823957329672562"/>
    <n v="0"/>
    <n v="0"/>
    <d v="2022-07-13T00:00:00"/>
    <n v="1.9506849315068493"/>
    <n v="4.1522219311981093E-2"/>
    <n v="0"/>
    <n v="0.5"/>
    <s v="MEDIA"/>
    <x v="2"/>
    <n v="0"/>
  </r>
  <r>
    <n v="1660"/>
    <d v="2015-07-29T00:00:00"/>
    <d v="2015-05-08T00:00:00"/>
    <s v="Juzgado 14 Administrativo"/>
    <s v="05001333301420150009700"/>
    <s v="2019"/>
    <x v="0"/>
    <s v="Francisco Marín Giraldo y otros"/>
    <s v="Mónica vannesa Arboleda Diosa"/>
    <n v="183349"/>
    <x v="1"/>
    <s v="FALLA EN EL SERVICIO OTRAS CAUSAS"/>
    <s v="BAJO"/>
    <s v="BAJO"/>
    <s v="BAJO"/>
    <s v="BAJO"/>
    <n v="0.05"/>
    <x v="1"/>
    <n v="579915000"/>
    <n v="0"/>
    <x v="2"/>
    <n v="0"/>
    <s v="NO"/>
    <n v="0"/>
    <n v="6"/>
    <s v="JHONATAN ANDRÉS SIERRA RAMÍREZ"/>
    <m/>
    <d v="2019-09-16T00:00:00"/>
    <n v="229259"/>
    <s v="GOBIERNO"/>
    <m/>
    <d v="2020-07-31T00:00:00"/>
    <s v="2015-07"/>
    <s v="6"/>
    <s v="2020-06"/>
    <n v="0.85823957329672562"/>
    <n v="497706002.14837062"/>
    <n v="0"/>
    <d v="2021-07-27T00:00:00"/>
    <n v="0.989041095890411"/>
    <n v="4.1522219311981093E-2"/>
    <n v="0"/>
    <n v="0.05"/>
    <s v="REMOTA"/>
    <x v="1"/>
    <n v="0"/>
  </r>
  <r>
    <n v="1661"/>
    <d v="2015-10-30T00:00:00"/>
    <d v="2015-10-30T00:00:00"/>
    <s v="Tribunal Administrativo de Antioquia"/>
    <s v="05001233300020150115300"/>
    <s v="2019"/>
    <x v="0"/>
    <s v="Blanca Luz del Socorro Florez Blair"/>
    <s v="Francisco Javier Perez Rodriguez"/>
    <n v="117563"/>
    <x v="3"/>
    <s v="OTRAS"/>
    <s v="BAJO"/>
    <s v="BAJO"/>
    <s v="BAJO"/>
    <s v="BAJO"/>
    <n v="0.05"/>
    <x v="1"/>
    <n v="0"/>
    <n v="0"/>
    <x v="0"/>
    <n v="0"/>
    <s v="NO"/>
    <n v="0"/>
    <n v="6"/>
    <s v="JHONATAN ANDRÉS SIERRA RAMÍREZ"/>
    <m/>
    <d v="2019-09-16T00:00:00"/>
    <n v="229259"/>
    <s v="MINAS"/>
    <m/>
    <d v="2020-07-31T00:00:00"/>
    <s v="2015-10"/>
    <s v="6"/>
    <s v="2020-06"/>
    <n v="0.84232546730647351"/>
    <n v="0"/>
    <n v="0"/>
    <d v="2021-10-28T00:00:00"/>
    <n v="1.2438356164383562"/>
    <n v="4.1522219311981093E-2"/>
    <n v="0"/>
    <n v="0.05"/>
    <s v="REMOTA"/>
    <x v="1"/>
    <n v="0"/>
  </r>
  <r>
    <n v="1662"/>
    <d v="2015-06-19T00:00:00"/>
    <d v="2015-06-12T00:00:00"/>
    <s v="Tribunal Administrativo"/>
    <s v="05001233300020150122900"/>
    <s v="2019"/>
    <x v="0"/>
    <s v="Zapata y Velasquez S.A."/>
    <s v="Javier Hernando Muñoz Segovia"/>
    <n v="58351"/>
    <x v="3"/>
    <s v="IMPUESTOS"/>
    <s v="MEDIO   "/>
    <s v="MEDIO   "/>
    <s v="MEDIO   "/>
    <s v="MEDIO   "/>
    <n v="0.5"/>
    <x v="2"/>
    <n v="438016800"/>
    <n v="0.15"/>
    <x v="0"/>
    <n v="0"/>
    <s v="NO"/>
    <n v="0"/>
    <n v="6"/>
    <s v="JHONATAN ANDRÉS SIERRA RAMÍREZ"/>
    <m/>
    <d v="2019-09-16T00:00:00"/>
    <n v="229259"/>
    <s v="HACIENDA"/>
    <m/>
    <d v="2020-07-31T00:00:00"/>
    <s v="2015-06"/>
    <s v="6"/>
    <s v="2020-06"/>
    <n v="0.8598294089278552"/>
    <n v="376619726.24447054"/>
    <n v="56492958.936670579"/>
    <d v="2021-06-17T00:00:00"/>
    <n v="0.8794520547945206"/>
    <n v="4.1522219311981093E-2"/>
    <n v="56213541.635328397"/>
    <n v="0.5"/>
    <s v="MEDIA"/>
    <x v="2"/>
    <n v="56213541.635328397"/>
  </r>
  <r>
    <n v="1663"/>
    <d v="2016-03-28T00:00:00"/>
    <d v="2016-02-02T00:00:00"/>
    <s v="Tribunal Administrativo "/>
    <s v="05001233300020150138500"/>
    <s v="2019"/>
    <x v="0"/>
    <s v="Membrillal S.O.M. y Otros"/>
    <s v="Francisco Javier Pérez Rodriguez"/>
    <n v="117563"/>
    <x v="3"/>
    <s v="OTRAS"/>
    <s v="MEDIO   "/>
    <s v="MEDIO   "/>
    <s v="MEDIO   "/>
    <s v="MEDIO   "/>
    <n v="0.5"/>
    <x v="2"/>
    <n v="0"/>
    <n v="0"/>
    <x v="0"/>
    <n v="0"/>
    <s v="NO"/>
    <n v="0"/>
    <n v="8"/>
    <s v="JHONATAN ANDRÉS SIERRA RAMÍREZ"/>
    <m/>
    <d v="2019-09-16T00:00:00"/>
    <n v="229259"/>
    <s v="MINAS"/>
    <m/>
    <d v="2020-07-31T00:00:00"/>
    <s v="2016-03"/>
    <s v="8"/>
    <s v="2020-06"/>
    <n v="0.80354364508127107"/>
    <n v="0"/>
    <n v="0"/>
    <d v="2024-03-26T00:00:00"/>
    <n v="3.6547945205479451"/>
    <n v="4.1522219311981093E-2"/>
    <n v="0"/>
    <n v="0.5"/>
    <s v="MEDIA"/>
    <x v="2"/>
    <n v="0"/>
  </r>
  <r>
    <n v="1664"/>
    <d v="2015-09-30T00:00:00"/>
    <d v="2015-09-30T00:00:00"/>
    <s v="Tribunal  de Antioquia"/>
    <s v="05001233300020150139200_x000a__x000a_"/>
    <s v="2019"/>
    <x v="0"/>
    <s v="Fabio Arias Tabares"/>
    <s v="Luis Fernando Marín Orozco"/>
    <n v="159695"/>
    <x v="0"/>
    <s v="RELIQUIDACIÓN DE LA PENSIÓN"/>
    <s v="BAJO"/>
    <s v="BAJO"/>
    <s v="BAJO"/>
    <s v="BAJO"/>
    <n v="0.05"/>
    <x v="1"/>
    <n v="8000000"/>
    <n v="0"/>
    <x v="2"/>
    <n v="0"/>
    <s v="NO"/>
    <n v="0"/>
    <n v="6"/>
    <s v="JHONATAN ANDRÉS SIERRA RAMÍREZ"/>
    <m/>
    <d v="2019-09-16T00:00:00"/>
    <n v="229259"/>
    <s v="EDUCACION"/>
    <m/>
    <d v="2020-07-31T00:00:00"/>
    <s v="2015-09"/>
    <s v="6"/>
    <s v="2020-06"/>
    <n v="0.84807105563784013"/>
    <n v="6784568.4451027215"/>
    <n v="0"/>
    <d v="2021-09-28T00:00:00"/>
    <n v="1.1616438356164382"/>
    <n v="4.1522219311981093E-2"/>
    <n v="0"/>
    <n v="0.05"/>
    <s v="REMOTA"/>
    <x v="1"/>
    <n v="0"/>
  </r>
  <r>
    <n v="1665"/>
    <d v="2015-04-16T00:00:00"/>
    <d v="2015-04-06T00:00:00"/>
    <s v="Tribunal Administrativo"/>
    <s v="05001233300020150235100"/>
    <s v="2019"/>
    <x v="0"/>
    <s v="Carolina Elena Londoño Arango"/>
    <s v="Liyer Andrea jaramillo Herrera"/>
    <n v="208018"/>
    <x v="3"/>
    <s v="OTRAS"/>
    <s v="MEDIO   "/>
    <s v="MEDIO   "/>
    <s v="MEDIO   "/>
    <s v="MEDIO   "/>
    <n v="0.5"/>
    <x v="2"/>
    <n v="2486334"/>
    <n v="0.15"/>
    <x v="0"/>
    <n v="0"/>
    <s v="NO"/>
    <n v="0"/>
    <n v="6"/>
    <s v="JHONATAN ANDRÉS SIERRA RAMÍREZ"/>
    <m/>
    <d v="2019-09-16T00:00:00"/>
    <n v="229259"/>
    <s v="MINAS"/>
    <m/>
    <d v="2020-07-31T00:00:00"/>
    <s v="2015-04"/>
    <s v="6"/>
    <s v="2020-06"/>
    <n v="0.86299623578421902"/>
    <n v="2145696.8829023205"/>
    <n v="321854.53243534808"/>
    <d v="2021-04-14T00:00:00"/>
    <n v="0.70410958904109588"/>
    <n v="4.1522219311981093E-2"/>
    <n v="320579.38266036013"/>
    <n v="0.5"/>
    <s v="MEDIA"/>
    <x v="2"/>
    <n v="320579.38266036013"/>
  </r>
  <r>
    <n v="1666"/>
    <d v="2016-03-30T00:00:00"/>
    <d v="2016-04-15T00:00:00"/>
    <s v="Caucasia Laboral"/>
    <s v="05154311200120160000200"/>
    <s v="2019"/>
    <x v="1"/>
    <s v="Gerardo Jimenez"/>
    <s v="Julia Fernanda Muñoz Rincón"/>
    <n v="215278"/>
    <x v="2"/>
    <s v="INCUMPLIMIENTO"/>
    <s v="ALTO"/>
    <s v="ALTO"/>
    <s v="ALTO"/>
    <s v="ALTO"/>
    <n v="1"/>
    <x v="0"/>
    <n v="16000000"/>
    <n v="0.15"/>
    <x v="7"/>
    <n v="0"/>
    <s v="NO"/>
    <n v="0"/>
    <n v="5"/>
    <s v="JHONATAN ANDRÉS SIERRA RAMÍREZ"/>
    <m/>
    <d v="2019-09-16T00:00:00"/>
    <n v="229259"/>
    <s v="EDUCACION"/>
    <m/>
    <d v="2020-07-31T00:00:00"/>
    <s v="2016-03"/>
    <s v="5"/>
    <s v="2020-06"/>
    <n v="0.80354364508127107"/>
    <n v="12856698.321300337"/>
    <n v="1928504.7481950505"/>
    <d v="2021-03-29T00:00:00"/>
    <n v="0.66027397260273968"/>
    <n v="4.1522219311981093E-2"/>
    <n v="1921339.0282101056"/>
    <n v="1"/>
    <s v="ALTA"/>
    <x v="0"/>
    <n v="1921339.0282101056"/>
  </r>
  <r>
    <n v="1667"/>
    <d v="2016-01-04T00:00:00"/>
    <d v="2016-02-25T00:00:00"/>
    <s v="Consejo de Estado"/>
    <s v="11001032600020160004200"/>
    <s v="2019"/>
    <x v="0"/>
    <s v="Luis Alirio Loaiza López "/>
    <m/>
    <m/>
    <x v="3"/>
    <s v="OTRAS"/>
    <s v="MEDIO   "/>
    <s v="MEDIO   "/>
    <s v="MEDIO   "/>
    <s v="MEDIO   "/>
    <n v="0.5"/>
    <x v="2"/>
    <n v="128870000"/>
    <n v="0"/>
    <x v="5"/>
    <n v="0"/>
    <s v="NO"/>
    <n v="0"/>
    <n v="5"/>
    <s v="JHONATAN ANDRÉS SIERRA RAMÍREZ"/>
    <m/>
    <d v="2019-09-16T00:00:00"/>
    <n v="229259"/>
    <s v="MINAS"/>
    <m/>
    <d v="2020-07-31T00:00:00"/>
    <s v="2016-01"/>
    <s v="5"/>
    <s v="2020-06"/>
    <n v="0.82150585725380554"/>
    <n v="105867459.82429792"/>
    <n v="0"/>
    <d v="2021-01-02T00:00:00"/>
    <n v="0.42465753424657532"/>
    <n v="4.1522219311981093E-2"/>
    <n v="0"/>
    <n v="0.5"/>
    <s v="MEDIA"/>
    <x v="2"/>
    <n v="0"/>
  </r>
  <r>
    <n v="1668"/>
    <d v="2016-05-16T00:00:00"/>
    <d v="2016-03-02T00:00:00"/>
    <s v="Consejo de Estado"/>
    <s v="11001032600020160004800"/>
    <s v="2019"/>
    <x v="0"/>
    <s v="Jhon Jairo Restrepo Arboleda"/>
    <m/>
    <m/>
    <x v="3"/>
    <s v="OTRAS"/>
    <s v="MEDIO   "/>
    <s v="MEDIO   "/>
    <s v="MEDIO   "/>
    <s v="MEDIO   "/>
    <n v="0.5"/>
    <x v="2"/>
    <n v="976000000"/>
    <n v="0"/>
    <x v="0"/>
    <n v="0"/>
    <s v="NO"/>
    <n v="0"/>
    <n v="5"/>
    <s v="JHONATAN ANDRÉS SIERRA RAMÍREZ"/>
    <m/>
    <d v="2019-09-16T00:00:00"/>
    <n v="229259"/>
    <s v="MINAS"/>
    <s v=" "/>
    <d v="2020-07-31T00:00:00"/>
    <s v="2016-05"/>
    <s v="5"/>
    <s v="2020-06"/>
    <n v="0.79552146500237941"/>
    <n v="776428949.84232235"/>
    <n v="0"/>
    <d v="2021-05-15T00:00:00"/>
    <n v="0.78904109589041094"/>
    <n v="4.1522219311981093E-2"/>
    <n v="0"/>
    <n v="0.5"/>
    <s v="MEDIA"/>
    <x v="2"/>
    <n v="0"/>
  </r>
  <r>
    <n v="1669"/>
    <d v="2016-04-29T00:00:00"/>
    <d v="2016-03-10T00:00:00"/>
    <s v="Juzgado 35 Administrativo "/>
    <s v="05001333303520160007500"/>
    <s v="2019"/>
    <x v="0"/>
    <s v="Maria Eunice Martinez Rios y Otros."/>
    <m/>
    <m/>
    <x v="1"/>
    <s v="FALLA EN EL SERVICIO OTRAS CAUSAS"/>
    <s v="MEDIO   "/>
    <s v="MEDIO   "/>
    <s v="MEDIO   "/>
    <s v="MEDIO   "/>
    <n v="0.5"/>
    <x v="2"/>
    <n v="5113011"/>
    <n v="0"/>
    <x v="0"/>
    <n v="0"/>
    <s v="NO"/>
    <n v="0"/>
    <n v="5"/>
    <s v="JHONATAN ANDRÉS SIERRA RAMÍREZ"/>
    <m/>
    <d v="2019-09-16T00:00:00"/>
    <n v="229259"/>
    <s v="MINAS"/>
    <s v=" "/>
    <d v="2020-07-31T00:00:00"/>
    <s v="2016-04"/>
    <s v="5"/>
    <s v="2020-06"/>
    <n v="0.799576959270904"/>
    <n v="4088245.788098684"/>
    <n v="0"/>
    <d v="2021-04-28T00:00:00"/>
    <n v="0.74246575342465748"/>
    <n v="4.1522219311981093E-2"/>
    <n v="0"/>
    <n v="0.5"/>
    <s v="MEDIA"/>
    <x v="2"/>
    <n v="0"/>
  </r>
  <r>
    <n v="1670"/>
    <d v="2016-05-26T00:00:00"/>
    <d v="2016-03-28T00:00:00"/>
    <s v="Juzgado 20 Administrativo"/>
    <s v="05001333302020160019800"/>
    <s v="2019"/>
    <x v="0"/>
    <s v="Ruben Dario Alvarez Colorado"/>
    <m/>
    <m/>
    <x v="1"/>
    <s v="OTRAS"/>
    <s v="MEDIO   "/>
    <s v="MEDIO   "/>
    <s v="MEDIO   "/>
    <s v="MEDIO   "/>
    <n v="0.5"/>
    <x v="2"/>
    <n v="400000000"/>
    <n v="0"/>
    <x v="3"/>
    <n v="0"/>
    <s v="NO"/>
    <n v="0"/>
    <n v="5"/>
    <s v="JHONATAN ANDRÉS SIERRA RAMÍREZ"/>
    <m/>
    <d v="2019-09-16T00:00:00"/>
    <n v="229259"/>
    <s v="MINAS"/>
    <s v=" "/>
    <d v="2020-07-31T00:00:00"/>
    <s v="2016-05"/>
    <s v="5"/>
    <s v="2020-06"/>
    <n v="0.79552146500237941"/>
    <n v="318208586.00095177"/>
    <n v="0"/>
    <d v="2021-05-25T00:00:00"/>
    <n v="0.81643835616438354"/>
    <n v="4.1522219311981093E-2"/>
    <n v="0"/>
    <n v="0.5"/>
    <s v="MEDIA"/>
    <x v="2"/>
    <n v="0"/>
  </r>
  <r>
    <n v="1671"/>
    <d v="2016-08-17T00:00:00"/>
    <d v="2016-02-16T00:00:00"/>
    <s v="Juzgado 33 Administrativo"/>
    <s v="05001333303320160028700"/>
    <s v="2019"/>
    <x v="0"/>
    <s v="Dora Elena Sánchez Ocampo y Otros."/>
    <m/>
    <m/>
    <x v="1"/>
    <s v="FALLA EN EL SERVICIO OTRAS CAUSAS"/>
    <s v="BAJO"/>
    <s v="BAJO"/>
    <s v="BAJO"/>
    <s v="BAJO"/>
    <n v="0.05"/>
    <x v="1"/>
    <n v="350000000"/>
    <n v="0"/>
    <x v="7"/>
    <n v="0"/>
    <s v="NO"/>
    <n v="0"/>
    <n v="5"/>
    <s v="JHONATAN ANDRÉS SIERRA RAMÍREZ"/>
    <m/>
    <d v="2019-09-16T00:00:00"/>
    <n v="229259"/>
    <s v="MINAS"/>
    <s v="Se condeno a el reconocimiento de pensión en primera instancia."/>
    <d v="2020-07-31T00:00:00"/>
    <s v="2016-08"/>
    <s v="5"/>
    <s v="2020-06"/>
    <n v="0.79015613446074218"/>
    <n v="276554647.06125975"/>
    <n v="0"/>
    <d v="2021-08-16T00:00:00"/>
    <n v="1.0438356164383562"/>
    <n v="4.1522219311981093E-2"/>
    <n v="0"/>
    <n v="0.05"/>
    <s v="REMOTA"/>
    <x v="1"/>
    <n v="0"/>
  </r>
  <r>
    <n v="1672"/>
    <d v="2016-05-03T00:00:00"/>
    <d v="2016-05-03T00:00:00"/>
    <s v="Juzgado 7° Administrativo"/>
    <s v="05001233300720160030300"/>
    <s v="2019"/>
    <x v="0"/>
    <s v="Ana Victoria Narváez P"/>
    <s v="Paula Andrea Lopez Suarez"/>
    <n v="177420"/>
    <x v="0"/>
    <s v="RELIQUIDACIÓN DE LA PENSIÓN"/>
    <s v="BAJO"/>
    <s v="BAJO"/>
    <s v="BAJO"/>
    <s v="BAJO"/>
    <n v="0.05"/>
    <x v="1"/>
    <n v="0"/>
    <n v="0"/>
    <x v="2"/>
    <n v="0"/>
    <s v="NO"/>
    <n v="0"/>
    <n v="5"/>
    <s v="JHONATAN ANDRÉS SIERRA RAMÍREZ"/>
    <m/>
    <d v="2019-09-16T00:00:00"/>
    <n v="229259"/>
    <s v="EDUCACION"/>
    <s v="Sentencia de primera instancia favorable"/>
    <d v="2020-07-31T00:00:00"/>
    <s v="2016-05"/>
    <s v="5"/>
    <s v="2020-06"/>
    <n v="0.79552146500237941"/>
    <n v="0"/>
    <n v="0"/>
    <d v="2021-05-02T00:00:00"/>
    <n v="0.75342465753424659"/>
    <n v="4.1522219311981093E-2"/>
    <n v="0"/>
    <n v="0.05"/>
    <s v="REMOTA"/>
    <x v="1"/>
    <n v="0"/>
  </r>
  <r>
    <n v="1673"/>
    <d v="2016-10-05T00:00:00"/>
    <d v="2016-11-16T00:00:00"/>
    <s v="Juzgado 20 Administrativo "/>
    <s v="05001333302020160038600"/>
    <s v="2019"/>
    <x v="0"/>
    <s v="Bertha Mira sanchez y otros"/>
    <s v="Javier Villegas Posada"/>
    <n v="20944"/>
    <x v="1"/>
    <s v="FALLA EN EL SERVICIO OTRAS CAUSAS"/>
    <s v="MEDIO   "/>
    <s v="MEDIO   "/>
    <s v="MEDIO   "/>
    <s v="MEDIO   "/>
    <n v="0.5"/>
    <x v="2"/>
    <n v="314816000"/>
    <n v="0.15"/>
    <x v="1"/>
    <n v="0"/>
    <s v="NO"/>
    <n v="0"/>
    <n v="8"/>
    <s v="JHONATAN ANDRÉS SIERRA RAMÍREZ"/>
    <m/>
    <d v="2019-09-16T00:00:00"/>
    <n v="229259"/>
    <s v="MINAS"/>
    <m/>
    <d v="2020-07-31T00:00:00"/>
    <s v="2016-10"/>
    <s v="8"/>
    <s v="2020-06"/>
    <n v="0.79104764067648514"/>
    <n v="249034454.04720834"/>
    <n v="37355168.107081249"/>
    <d v="2024-10-03T00:00:00"/>
    <n v="4.1780821917808222"/>
    <n v="4.1522219311981093E-2"/>
    <n v="36485515.789783448"/>
    <n v="0.5"/>
    <s v="MEDIA"/>
    <x v="2"/>
    <n v="36485515.789783448"/>
  </r>
  <r>
    <n v="1674"/>
    <d v="2016-08-07T00:00:00"/>
    <d v="2016-05-04T00:00:00"/>
    <s v="JUZGADO 18 LABORAL DEL CIRCUITO DE MEDELLÍN"/>
    <s v="05001310501820160041500"/>
    <s v="2019"/>
    <x v="1"/>
    <s v="María Mercedes Rueda Garro"/>
    <m/>
    <m/>
    <x v="2"/>
    <s v="OTRAS"/>
    <s v="ALTO"/>
    <s v="ALTO"/>
    <s v="ALTO"/>
    <s v="ALTO"/>
    <n v="1"/>
    <x v="0"/>
    <n v="17000000"/>
    <n v="0"/>
    <x v="18"/>
    <n v="0"/>
    <s v="NO"/>
    <n v="0"/>
    <n v="5"/>
    <s v="JHONATAN ANDRÉS SIERRA RAMÍREZ"/>
    <m/>
    <d v="2019-09-16T00:00:00"/>
    <n v="229259"/>
    <s v="EDUCACION"/>
    <m/>
    <d v="2020-07-31T00:00:00"/>
    <s v="2016-08"/>
    <s v="5"/>
    <s v="2020-06"/>
    <n v="0.79015613446074218"/>
    <n v="13432654.285832617"/>
    <n v="0"/>
    <d v="2021-08-06T00:00:00"/>
    <n v="1.0164383561643835"/>
    <n v="4.1522219311981093E-2"/>
    <n v="0"/>
    <n v="1"/>
    <s v="ALTA"/>
    <x v="0"/>
    <n v="0"/>
  </r>
  <r>
    <n v="1675"/>
    <d v="2016-08-23T00:00:00"/>
    <d v="2016-07-11T00:00:00"/>
    <s v="Juzgado 25 Administrativo"/>
    <s v="05001333302520160057100"/>
    <s v="2019"/>
    <x v="0"/>
    <s v="Julie Lizbeth Zuñiga R."/>
    <s v="Mauricio Alberto Herrera Valle"/>
    <m/>
    <x v="1"/>
    <s v="FALLA EN EL SERVICIO OTRAS CAUSAS"/>
    <s v="BAJO"/>
    <s v="BAJO"/>
    <s v="BAJO"/>
    <s v="BAJO"/>
    <n v="0.05"/>
    <x v="1"/>
    <n v="1132000000"/>
    <n v="0"/>
    <x v="1"/>
    <n v="0"/>
    <s v="NO"/>
    <n v="0"/>
    <n v="7"/>
    <s v="JHONATAN ANDRÉS SIERRA RAMÍREZ"/>
    <m/>
    <d v="2019-09-16T00:00:00"/>
    <n v="229259"/>
    <s v="MINAS"/>
    <s v=" "/>
    <d v="2020-07-31T00:00:00"/>
    <s v="2016-08"/>
    <s v="7"/>
    <s v="2020-06"/>
    <n v="0.79015613446074218"/>
    <n v="894456744.20956016"/>
    <n v="0"/>
    <d v="2023-08-22T00:00:00"/>
    <n v="3.0602739726027397"/>
    <n v="4.1522219311981093E-2"/>
    <n v="0"/>
    <n v="0.05"/>
    <s v="REMOTA"/>
    <x v="1"/>
    <n v="0"/>
  </r>
  <r>
    <n v="1676"/>
    <d v="2016-08-12T00:00:00"/>
    <d v="2016-07-25T00:00:00"/>
    <s v="Juzgado 28 Administrativo"/>
    <s v="05001333302820160059500"/>
    <s v="2019"/>
    <x v="0"/>
    <s v="Denis Luz Londoño Rendon"/>
    <s v="Mauricio Alberto Herrera Valle"/>
    <m/>
    <x v="1"/>
    <s v="FALLA EN EL SERVICIO OTRAS CAUSAS"/>
    <s v="BAJO"/>
    <s v="BAJO"/>
    <s v="BAJO"/>
    <s v="BAJO"/>
    <n v="0.05"/>
    <x v="1"/>
    <n v="628003000"/>
    <n v="0"/>
    <x v="5"/>
    <n v="0"/>
    <s v="NO"/>
    <n v="0"/>
    <n v="7"/>
    <s v="JHONATAN ANDRÉS SIERRA RAMÍREZ"/>
    <m/>
    <d v="2019-09-16T00:00:00"/>
    <n v="229259"/>
    <s v="MINAS"/>
    <s v=" "/>
    <d v="2020-07-31T00:00:00"/>
    <s v="2016-08"/>
    <s v="7"/>
    <s v="2020-06"/>
    <n v="0.79015613446074218"/>
    <n v="496220422.90974945"/>
    <n v="0"/>
    <d v="2023-08-11T00:00:00"/>
    <n v="3.0301369863013701"/>
    <n v="4.1522219311981093E-2"/>
    <n v="0"/>
    <n v="0.05"/>
    <s v="REMOTA"/>
    <x v="1"/>
    <n v="0"/>
  </r>
  <r>
    <n v="1677"/>
    <d v="2016-07-25T00:00:00"/>
    <d v="2016-07-11T00:00:00"/>
    <s v="Juzgado 19 Admiistrativo"/>
    <s v="05001333301920160059700"/>
    <s v="2019"/>
    <x v="0"/>
    <s v="Margarita Maria Muñoz"/>
    <s v="Mauricio Alberto Herrera Valle"/>
    <m/>
    <x v="1"/>
    <s v="FALLA EN EL SERVICIO OTRAS CAUSAS"/>
    <s v="BAJO"/>
    <s v="BAJO"/>
    <s v="BAJO"/>
    <s v="BAJO"/>
    <n v="0.05"/>
    <x v="1"/>
    <n v="1200000000"/>
    <n v="0"/>
    <x v="3"/>
    <n v="0"/>
    <s v="NO"/>
    <n v="0"/>
    <n v="7"/>
    <s v="JHONATAN ANDRÉS SIERRA RAMÍREZ"/>
    <m/>
    <d v="2019-09-16T00:00:00"/>
    <n v="229259"/>
    <s v="MINAS"/>
    <s v=" "/>
    <d v="2020-07-31T00:00:00"/>
    <s v="2016-07"/>
    <s v="7"/>
    <s v="2020-06"/>
    <n v="0.78762830642941495"/>
    <n v="945153967.71529794"/>
    <n v="0"/>
    <d v="2023-07-24T00:00:00"/>
    <n v="2.9808219178082194"/>
    <n v="4.1522219311981093E-2"/>
    <n v="0"/>
    <n v="0.05"/>
    <s v="REMOTA"/>
    <x v="1"/>
    <n v="0"/>
  </r>
  <r>
    <n v="1678"/>
    <d v="2016-09-09T00:00:00"/>
    <d v="2016-07-27T00:00:00"/>
    <s v="Juzgado 35 Administrativo "/>
    <s v="05001333303520160067100"/>
    <s v="2019"/>
    <x v="0"/>
    <s v="Rodrigo de Jesus Orrego Z."/>
    <m/>
    <m/>
    <x v="3"/>
    <s v="RELIQUIDACIÓN DE LA PENSIÓN"/>
    <s v="BAJO"/>
    <s v="BAJO"/>
    <s v="BAJO"/>
    <s v="BAJO"/>
    <n v="0.05"/>
    <x v="1"/>
    <n v="33000000"/>
    <n v="0"/>
    <x v="2"/>
    <n v="0"/>
    <s v="NO"/>
    <n v="0"/>
    <n v="6"/>
    <s v="JHONATAN ANDRÉS SIERRA RAMÍREZ"/>
    <m/>
    <d v="2019-09-16T00:00:00"/>
    <n v="229259"/>
    <s v="MINAS"/>
    <s v=" "/>
    <d v="2020-07-31T00:00:00"/>
    <s v="2016-09"/>
    <s v="6"/>
    <s v="2020-06"/>
    <n v="0.79057379366945824"/>
    <n v="26088935.191092122"/>
    <n v="0"/>
    <d v="2022-09-08T00:00:00"/>
    <n v="2.106849315068493"/>
    <n v="4.1522219311981093E-2"/>
    <n v="0"/>
    <n v="0.05"/>
    <s v="REMOTA"/>
    <x v="1"/>
    <n v="0"/>
  </r>
  <r>
    <n v="1679"/>
    <d v="2016-09-19T00:00:00"/>
    <d v="2016-08-18T00:00:00"/>
    <s v="Juzgado 2 administrativo"/>
    <s v="05001333300220160076100"/>
    <s v="2019"/>
    <x v="0"/>
    <s v="Adelma del socorro Zuluaga Zuluaga y otros"/>
    <s v="Heiver ferney Taborda Acevedo "/>
    <n v="227054"/>
    <x v="1"/>
    <s v="FALLA EN EL SERVICIO OTRAS CAUSAS"/>
    <s v="BAJO"/>
    <s v="BAJO"/>
    <s v="BAJO"/>
    <s v="BAJO"/>
    <n v="0.05"/>
    <x v="1"/>
    <n v="752000000"/>
    <n v="0"/>
    <x v="2"/>
    <n v="0"/>
    <s v="NO"/>
    <n v="0"/>
    <n v="6"/>
    <s v="JHONATAN ANDRÉS SIERRA RAMÍREZ"/>
    <m/>
    <d v="2019-09-16T00:00:00"/>
    <n v="229259"/>
    <s v="MINAS"/>
    <s v=" "/>
    <d v="2020-07-31T00:00:00"/>
    <s v="2016-09"/>
    <s v="6"/>
    <s v="2020-06"/>
    <n v="0.79057379366945824"/>
    <n v="594511492.8394326"/>
    <n v="0"/>
    <d v="2022-09-18T00:00:00"/>
    <n v="2.1342465753424658"/>
    <n v="4.1522219311981093E-2"/>
    <n v="0"/>
    <n v="0.05"/>
    <s v="REMOTA"/>
    <x v="1"/>
    <n v="0"/>
  </r>
  <r>
    <n v="1680"/>
    <d v="2016-01-17T00:00:00"/>
    <d v="2016-12-14T00:00:00"/>
    <s v="Juzgado 18 Administrtivo"/>
    <s v="05001333301820160095600"/>
    <s v="2019"/>
    <x v="0"/>
    <s v="Alexandra María Muriel Puerta y otros"/>
    <s v="Elkin Ferney Otalvaro Hernandez"/>
    <n v="233939"/>
    <x v="1"/>
    <s v="FALLA EN EL SERVICIO OTRAS CAUSAS"/>
    <s v="MEDIO   "/>
    <s v="MEDIO   "/>
    <s v="MEDIO   "/>
    <s v="MEDIO   "/>
    <n v="0.5"/>
    <x v="2"/>
    <n v="276000000"/>
    <n v="0"/>
    <x v="5"/>
    <n v="0"/>
    <s v="NO"/>
    <n v="0"/>
    <n v="7"/>
    <s v="JHONATAN ANDRÉS SIERRA RAMÍREZ"/>
    <m/>
    <d v="2019-09-16T00:00:00"/>
    <n v="229259"/>
    <s v="MINAS"/>
    <s v=" "/>
    <d v="2020-07-31T00:00:00"/>
    <s v="2016-01"/>
    <s v="7"/>
    <s v="2020-06"/>
    <n v="0.82150585725380554"/>
    <n v="226735616.60205033"/>
    <n v="0"/>
    <d v="2023-01-15T00:00:00"/>
    <n v="2.4602739726027396"/>
    <n v="4.1522219311981093E-2"/>
    <n v="0"/>
    <n v="0.5"/>
    <s v="MEDIA"/>
    <x v="2"/>
    <n v="0"/>
  </r>
  <r>
    <n v="1681"/>
    <d v="2017-08-03T00:00:00"/>
    <d v="2016-11-21T00:00:00"/>
    <s v="Juzgado 33 Administrativo "/>
    <s v="05001333303320160105300"/>
    <s v="2019"/>
    <x v="0"/>
    <s v="Martha Lucía Sanchez y otros"/>
    <s v="Olga Lucía MOnsalve Bedoya"/>
    <n v="122755"/>
    <x v="1"/>
    <s v="FALLA EN EL SERVICIO OTRAS CAUSAS"/>
    <s v="MEDIO   "/>
    <s v="MEDIO   "/>
    <s v="MEDIO   "/>
    <s v="MEDIO   "/>
    <n v="0.5"/>
    <x v="2"/>
    <n v="900000000"/>
    <n v="0"/>
    <x v="3"/>
    <n v="0"/>
    <s v="NO"/>
    <n v="0"/>
    <n v="7"/>
    <s v="JHONATAN ANDRÉS SIERRA RAMÍREZ"/>
    <m/>
    <d v="2019-09-16T00:00:00"/>
    <n v="229259"/>
    <s v="MINAS"/>
    <s v=" "/>
    <d v="2020-07-31T00:00:00"/>
    <s v="2017-08"/>
    <s v="7"/>
    <s v="2020-06"/>
    <n v="0.76068958550881771"/>
    <n v="684620626.95793593"/>
    <n v="0"/>
    <d v="2024-08-01T00:00:00"/>
    <n v="4.0054794520547947"/>
    <n v="4.1522219311981093E-2"/>
    <n v="0"/>
    <n v="0.5"/>
    <s v="MEDIA"/>
    <x v="2"/>
    <n v="0"/>
  </r>
  <r>
    <n v="1682"/>
    <d v="2018-06-05T00:00:00"/>
    <d v="2018-05-30T00:00:00"/>
    <s v="Juzgado 3 Laboral del Circuito"/>
    <s v="05001310500320160144300"/>
    <s v="2019"/>
    <x v="1"/>
    <s v="Luis Guillermo Cano Arboleda"/>
    <s v="Carlos Augusto Marín"/>
    <n v="108425"/>
    <x v="2"/>
    <s v="FALLA EN EL SERVICIO OTRAS CAUSAS"/>
    <s v="MEDIO   "/>
    <s v="MEDIO   "/>
    <s v="MEDIO   "/>
    <s v="MEDIO   "/>
    <n v="0.5"/>
    <x v="2"/>
    <n v="737717000"/>
    <n v="0"/>
    <x v="3"/>
    <n v="0"/>
    <s v="NO"/>
    <n v="0"/>
    <n v="8"/>
    <s v="JHONATAN ANDRÉS SIERRA RAMÍREZ"/>
    <m/>
    <d v="2019-09-16T00:00:00"/>
    <n v="229259"/>
    <s v="EDUCACION"/>
    <m/>
    <d v="2020-07-31T00:00:00"/>
    <s v="2018-06"/>
    <s v="8"/>
    <s v="2020-06"/>
    <n v="0.73777124655030268"/>
    <n v="544266390.69134963"/>
    <n v="0"/>
    <d v="2026-06-03T00:00:00"/>
    <n v="5.8438356164383558"/>
    <n v="4.1522219311981093E-2"/>
    <n v="0"/>
    <n v="0.5"/>
    <s v="MEDIA"/>
    <x v="2"/>
    <n v="0"/>
  </r>
  <r>
    <n v="1683"/>
    <d v="2016-09-21T00:00:00"/>
    <d v="2016-06-23T00:00:00"/>
    <s v="Tribunal Adminisstrativo"/>
    <s v="05001233300020160144300"/>
    <s v="2019"/>
    <x v="0"/>
    <s v="Oscar de Jesus tobon Builes"/>
    <m/>
    <m/>
    <x v="6"/>
    <s v="ADJUDICACIÓN"/>
    <s v="BAJO"/>
    <s v="BAJO"/>
    <s v="BAJO"/>
    <s v="BAJO"/>
    <n v="0.05"/>
    <x v="1"/>
    <n v="193000000"/>
    <n v="0"/>
    <x v="0"/>
    <n v="0"/>
    <s v="NO"/>
    <n v="0"/>
    <n v="6"/>
    <s v="JHONATAN ANDRÉS SIERRA RAMÍREZ"/>
    <m/>
    <d v="2019-09-16T00:00:00"/>
    <n v="229259"/>
    <s v="MINAS"/>
    <s v=" "/>
    <d v="2020-07-31T00:00:00"/>
    <s v="2016-09"/>
    <s v="6"/>
    <s v="2020-06"/>
    <n v="0.79057379366945824"/>
    <n v="152580742.17820543"/>
    <n v="0"/>
    <d v="2022-09-20T00:00:00"/>
    <n v="2.1397260273972605"/>
    <n v="4.1522219311981093E-2"/>
    <n v="0"/>
    <n v="0.05"/>
    <s v="REMOTA"/>
    <x v="1"/>
    <n v="0"/>
  </r>
  <r>
    <n v="1684"/>
    <d v="2016-06-22T00:00:00"/>
    <d v="2016-05-31T00:00:00"/>
    <s v="Tribunal Adminisstrativo"/>
    <s v="05001233300020160130400"/>
    <s v="2019"/>
    <x v="0"/>
    <s v="LA HACIENDA S.A.S."/>
    <s v="Jaime Alberto Ortiz Franco"/>
    <m/>
    <x v="9"/>
    <s v="VIOLACIÓN DERECHOS COLECTIVOS"/>
    <s v="BAJO"/>
    <s v="BAJO"/>
    <s v="BAJO"/>
    <s v="BAJO"/>
    <n v="0.05"/>
    <x v="1"/>
    <n v="0"/>
    <n v="0"/>
    <x v="3"/>
    <n v="0"/>
    <s v="NO"/>
    <n v="0"/>
    <n v="7"/>
    <s v="JHONATAN ANDRÉS SIERRA RAMÍREZ"/>
    <m/>
    <d v="2019-09-16T00:00:00"/>
    <n v="229259"/>
    <s v="MINAS"/>
    <s v=" "/>
    <d v="2020-07-31T00:00:00"/>
    <s v="2016-06"/>
    <s v="7"/>
    <s v="2020-06"/>
    <n v="0.79172380492187922"/>
    <n v="0"/>
    <n v="0"/>
    <d v="2023-06-21T00:00:00"/>
    <n v="2.8904109589041096"/>
    <n v="4.1522219311981093E-2"/>
    <n v="0"/>
    <n v="0.05"/>
    <s v="REMOTA"/>
    <x v="1"/>
    <n v="0"/>
  </r>
  <r>
    <n v="1685"/>
    <d v="2017-07-02T00:00:00"/>
    <d v="2016-10-21T00:00:00"/>
    <s v="Tribunal Adminisstrativo"/>
    <s v="05001233300020160235500"/>
    <s v="2019"/>
    <x v="0"/>
    <s v="SOCIEDAD MINERA PROGRESO NRO. 5"/>
    <m/>
    <m/>
    <x v="3"/>
    <s v="OTRAS"/>
    <s v="MEDIO   "/>
    <s v="MEDIO   "/>
    <s v="MEDIO   "/>
    <s v="MEDIO   "/>
    <n v="0.5"/>
    <x v="2"/>
    <n v="1000000000"/>
    <n v="0"/>
    <x v="5"/>
    <n v="0"/>
    <s v="NO"/>
    <n v="0"/>
    <n v="7"/>
    <s v="JHONATAN ANDRÉS SIERRA RAMÍREZ"/>
    <m/>
    <d v="2019-09-16T00:00:00"/>
    <n v="229259"/>
    <s v="MINAS"/>
    <s v=" "/>
    <d v="2020-07-31T00:00:00"/>
    <s v="2017-07"/>
    <s v="7"/>
    <s v="2020-06"/>
    <n v="0.76175497984527818"/>
    <n v="761754979.84527814"/>
    <n v="0"/>
    <d v="2024-06-30T00:00:00"/>
    <n v="3.9178082191780823"/>
    <n v="4.1522219311981093E-2"/>
    <n v="0"/>
    <n v="0.5"/>
    <s v="MEDIA"/>
    <x v="2"/>
    <n v="0"/>
  </r>
  <r>
    <n v="1686"/>
    <d v="2016-09-02T00:00:00"/>
    <d v="2015-11-13T00:00:00"/>
    <s v="Tribunal Adminisstrativo"/>
    <s v="05001233300020160266300"/>
    <s v="2019"/>
    <x v="0"/>
    <s v="OSCAR DE JESUS TOBON BUILES"/>
    <s v="OSCAR DE JESUS TOBON BUILES"/>
    <n v="10579"/>
    <x v="3"/>
    <s v="OTRAS"/>
    <s v="BAJO"/>
    <s v="BAJO"/>
    <s v="BAJO"/>
    <s v="BAJO"/>
    <n v="0.05"/>
    <x v="1"/>
    <n v="194000000"/>
    <n v="0"/>
    <x v="0"/>
    <n v="0"/>
    <s v="NO"/>
    <n v="0"/>
    <n v="6"/>
    <s v="JHONATAN ANDRÉS SIERRA RAMÍREZ"/>
    <m/>
    <d v="2019-09-16T00:00:00"/>
    <n v="229259"/>
    <s v="MINAS"/>
    <s v=" "/>
    <d v="2020-07-31T00:00:00"/>
    <s v="2016-09"/>
    <s v="6"/>
    <s v="2020-06"/>
    <n v="0.79057379366945824"/>
    <n v="153371315.97187489"/>
    <n v="0"/>
    <d v="2022-09-01T00:00:00"/>
    <n v="2.0876712328767124"/>
    <n v="4.1522219311981093E-2"/>
    <n v="0"/>
    <n v="0.05"/>
    <s v="REMOTA"/>
    <x v="1"/>
    <n v="0"/>
  </r>
  <r>
    <n v="1687"/>
    <d v="2016-09-02T00:00:00"/>
    <d v="2015-09-22T00:00:00"/>
    <s v="Tribunal Adminisstrativo"/>
    <s v="05001233300020160266400"/>
    <s v="2019"/>
    <x v="0"/>
    <s v="ARIES S.O.M"/>
    <m/>
    <m/>
    <x v="3"/>
    <s v="OTRAS"/>
    <s v="BAJO"/>
    <s v="BAJO"/>
    <s v="BAJO"/>
    <s v="BAJO"/>
    <n v="0.05"/>
    <x v="1"/>
    <n v="0"/>
    <n v="0"/>
    <x v="0"/>
    <n v="0"/>
    <s v="NO"/>
    <n v="0"/>
    <n v="5"/>
    <s v="JHONATAN ANDRÉS SIERRA RAMÍREZ"/>
    <m/>
    <d v="2019-09-16T00:00:00"/>
    <n v="229259"/>
    <s v="MINAS"/>
    <s v=" "/>
    <d v="2020-07-31T00:00:00"/>
    <s v="2016-09"/>
    <s v="5"/>
    <s v="2020-06"/>
    <n v="0.79057379366945824"/>
    <n v="0"/>
    <n v="0"/>
    <d v="2021-09-01T00:00:00"/>
    <n v="1.0876712328767124"/>
    <n v="4.1522219311981093E-2"/>
    <n v="0"/>
    <n v="0.05"/>
    <s v="REMOTA"/>
    <x v="1"/>
    <n v="0"/>
  </r>
  <r>
    <n v="1688"/>
    <d v="2017-03-21T00:00:00"/>
    <d v="2017-02-08T00:00:00"/>
    <s v="Juzgado 02 Administrativo"/>
    <s v="05001333300220170006200"/>
    <s v="2019"/>
    <x v="0"/>
    <s v="Paola Andrea Sepúlveda y Otros."/>
    <s v="Iván Dario Gutierrez Guerra"/>
    <n v="186976"/>
    <x v="1"/>
    <s v="FALLA EN EL SERVICIO OTRAS CAUSAS"/>
    <s v="MEDIO   "/>
    <s v="MEDIO   "/>
    <s v="MEDIO   "/>
    <s v="MEDIO   "/>
    <n v="0.5"/>
    <x v="2"/>
    <n v="45952200"/>
    <n v="0"/>
    <x v="17"/>
    <n v="0"/>
    <s v="NO"/>
    <n v="0"/>
    <n v="7"/>
    <s v="JHONATAN ANDRÉS SIERRA RAMÍREZ"/>
    <m/>
    <d v="2019-09-16T00:00:00"/>
    <n v="229259"/>
    <s v="MINAS"/>
    <m/>
    <d v="2020-07-31T00:00:00"/>
    <s v="2017-03"/>
    <s v="7"/>
    <s v="2020-06"/>
    <n v="0.76757466281447584"/>
    <n v="35271744.42058336"/>
    <n v="0"/>
    <d v="2024-03-19T00:00:00"/>
    <n v="3.6356164383561644"/>
    <n v="4.1522219311981093E-2"/>
    <n v="0"/>
    <n v="0.5"/>
    <s v="MEDIA"/>
    <x v="2"/>
    <n v="0"/>
  </r>
  <r>
    <n v="1689"/>
    <d v="2017-03-07T00:00:00"/>
    <d v="2017-07-23T00:00:00"/>
    <s v="Juzgado 17 Administrativo"/>
    <s v="05001333301720170009400"/>
    <s v="2019"/>
    <x v="0"/>
    <s v="María Laura Arteaga y otros"/>
    <s v="LUISA FERNANADA CORREA MARÍN"/>
    <n v="188359"/>
    <x v="1"/>
    <s v="FALLA EN EL SERVICIO OTRAS CAUSAS"/>
    <s v="BAJO"/>
    <s v="BAJO"/>
    <s v="BAJO"/>
    <s v="BAJO"/>
    <n v="0.05"/>
    <x v="1"/>
    <n v="19044363"/>
    <n v="0"/>
    <x v="25"/>
    <n v="0"/>
    <s v="NO"/>
    <n v="0"/>
    <n v="4"/>
    <s v="JHONATAN ANDRÉS SIERRA RAMÍREZ"/>
    <m/>
    <d v="2019-09-16T00:00:00"/>
    <n v="229259"/>
    <s v="MINAS"/>
    <s v=" "/>
    <d v="2020-07-31T00:00:00"/>
    <s v="2017-03"/>
    <s v="4"/>
    <s v="2020-06"/>
    <n v="0.76757466281447584"/>
    <n v="14617970.50824148"/>
    <n v="0"/>
    <d v="2021-03-06T00:00:00"/>
    <n v="0.59726027397260273"/>
    <n v="4.1522219311981093E-2"/>
    <n v="0"/>
    <n v="0.05"/>
    <s v="REMOTA"/>
    <x v="1"/>
    <n v="0"/>
  </r>
  <r>
    <n v="1690"/>
    <d v="2017-11-01T00:00:00"/>
    <d v="2017-11-01T00:00:00"/>
    <s v="Juzgado 101 Especializado en Resstitución de Tierras."/>
    <s v="05000312110120170026100"/>
    <s v="2019"/>
    <x v="3"/>
    <s v="Liliam Yonadis Camacho Castro y Otros."/>
    <m/>
    <n v="26953044"/>
    <x v="2"/>
    <s v="OTRAS"/>
    <s v="ALTO"/>
    <s v="ALTO"/>
    <s v="ALTO"/>
    <s v="ALTO"/>
    <n v="1"/>
    <x v="0"/>
    <n v="26953044"/>
    <n v="0.25"/>
    <x v="5"/>
    <n v="0"/>
    <s v="NO"/>
    <n v="0"/>
    <n v="8"/>
    <s v="JHONATAN ANDRÉS SIERRA RAMÍREZ"/>
    <m/>
    <d v="2019-09-16T00:00:00"/>
    <n v="67940"/>
    <s v="GOBIERNO"/>
    <s v="Restitución y formalización de tierras de las víctimas del despojo y el abandono"/>
    <d v="2020-07-31T00:00:00"/>
    <s v="2017-11"/>
    <s v="8"/>
    <s v="2020-06"/>
    <n v="0.75888387549827907"/>
    <n v="20454230.487195637"/>
    <n v="5113557.6217989093"/>
    <d v="2025-10-30T00:00:00"/>
    <n v="5.2520547945205482"/>
    <n v="4.1522219311981093E-2"/>
    <n v="4964360.1791210975"/>
    <n v="1"/>
    <s v="ALTA"/>
    <x v="0"/>
    <n v="4964360.1791210975"/>
  </r>
  <r>
    <n v="1691"/>
    <d v="2017-03-22T00:00:00"/>
    <d v="2017-01-26T00:00:00"/>
    <s v="Tribunal Administrativo"/>
    <s v="05001233300020170026500"/>
    <s v="2019"/>
    <x v="0"/>
    <s v="CIVIING INGENIEROS CONTRATISTAS"/>
    <s v="JOHN JAIRO OSPINO DURÁN "/>
    <n v="152.226"/>
    <x v="6"/>
    <s v="FALLA EN EL SERVICIO OTRAS CAUSAS"/>
    <s v="MEDIO   "/>
    <s v="MEDIO   "/>
    <s v="MEDIO   "/>
    <s v="MEDIO   "/>
    <n v="0.5"/>
    <x v="2"/>
    <n v="360000000"/>
    <n v="0.2"/>
    <x v="0"/>
    <n v="0"/>
    <s v="NO"/>
    <n v="0"/>
    <n v="7"/>
    <s v="JHONATAN ANDRÉS SIERRA RAMÍREZ"/>
    <m/>
    <d v="2019-09-16T00:00:00"/>
    <n v="229259"/>
    <s v="MINAS"/>
    <m/>
    <d v="2020-07-31T00:00:00"/>
    <s v="2017-03"/>
    <s v="7"/>
    <s v="2020-06"/>
    <n v="0.76757466281447584"/>
    <n v="276326878.61321127"/>
    <n v="55265375.722642258"/>
    <d v="2024-03-20T00:00:00"/>
    <n v="3.6383561643835618"/>
    <n v="4.1522219311981093E-2"/>
    <n v="54143267.704578392"/>
    <n v="0.5"/>
    <s v="MEDIA"/>
    <x v="2"/>
    <n v="54143267.704578392"/>
  </r>
  <r>
    <n v="1692"/>
    <d v="2017-04-07T00:00:00"/>
    <d v="2017-04-07T00:00:00"/>
    <s v="Juzgado 23 Administrativo"/>
    <s v="05001333302320170041800"/>
    <s v="2019"/>
    <x v="0"/>
    <s v="Magnolia de Jesus betancur Osorio"/>
    <s v="Gilberto Antonio Hernández Jiménez"/>
    <n v="96362"/>
    <x v="1"/>
    <s v="FALLA EN EL SERVICIO OTRAS CAUSAS"/>
    <s v="MEDIO   "/>
    <s v="MEDIO   "/>
    <s v="MEDIO   "/>
    <s v="MEDIO   "/>
    <n v="0.5"/>
    <x v="2"/>
    <n v="5000000"/>
    <n v="0"/>
    <x v="3"/>
    <n v="0"/>
    <s v="NO"/>
    <n v="0"/>
    <n v="8"/>
    <s v="JHONATAN ANDRÉS SIERRA RAMÍREZ"/>
    <m/>
    <d v="2019-09-16T00:00:00"/>
    <n v="229259"/>
    <s v="MINAS"/>
    <m/>
    <d v="2020-07-31T00:00:00"/>
    <s v="2017-04"/>
    <s v="8"/>
    <s v="2020-06"/>
    <n v="0.76395562321009991"/>
    <n v="3819778.1160504995"/>
    <n v="0"/>
    <d v="2025-04-05T00:00:00"/>
    <n v="4.6821917808219178"/>
    <n v="4.1522219311981093E-2"/>
    <n v="0"/>
    <n v="0.5"/>
    <s v="MEDIA"/>
    <x v="2"/>
    <n v="0"/>
  </r>
  <r>
    <n v="1693"/>
    <d v="2017-10-31T00:00:00"/>
    <d v="2017-09-29T00:00:00"/>
    <s v="Juzgado 7 Administrativo"/>
    <s v="05001333300720170050800"/>
    <s v="2019"/>
    <x v="0"/>
    <s v="BAVARIA S.A "/>
    <s v="Daniela Pérez Amaya"/>
    <n v="250160"/>
    <x v="3"/>
    <s v="IMPUESTOS"/>
    <s v="MEDIO   "/>
    <s v="MEDIO   "/>
    <s v="MEDIO   "/>
    <s v="MEDIO   "/>
    <n v="0.5"/>
    <x v="2"/>
    <n v="0"/>
    <n v="0"/>
    <x v="4"/>
    <n v="0"/>
    <s v="NO"/>
    <n v="0"/>
    <n v="5"/>
    <s v="JHONATAN ANDRÉS SIERRA RAMÍREZ"/>
    <m/>
    <d v="2019-09-16T00:00:00"/>
    <n v="229259"/>
    <s v="HACIENDA"/>
    <s v=" "/>
    <d v="2020-07-31T00:00:00"/>
    <s v="2017-10"/>
    <s v="5"/>
    <s v="2020-06"/>
    <n v="0.76025622916343338"/>
    <n v="0"/>
    <n v="0"/>
    <d v="2022-10-30T00:00:00"/>
    <n v="2.2493150684931509"/>
    <n v="4.1522219311981093E-2"/>
    <n v="0"/>
    <n v="0.5"/>
    <s v="MEDIA"/>
    <x v="2"/>
    <n v="0"/>
  </r>
  <r>
    <n v="1694"/>
    <d v="2017-12-11T00:00:00"/>
    <d v="2017-11-08T00:00:00"/>
    <s v="Juzgado 5° Administrativo"/>
    <s v="05001333300520170052900"/>
    <s v="2019"/>
    <x v="0"/>
    <s v="Amanda de Jesus Castrillon y Otros"/>
    <s v="Javier Leonidas Villegas Posada"/>
    <n v="20944"/>
    <x v="1"/>
    <s v="FALLA EN EL SERVICIO OTRAS CAUSAS"/>
    <s v="MEDIO   "/>
    <s v="MEDIO   "/>
    <s v="MEDIO   "/>
    <s v="MEDIO   "/>
    <n v="0.5"/>
    <x v="2"/>
    <n v="200150994"/>
    <n v="0.1"/>
    <x v="7"/>
    <n v="0"/>
    <s v="NO"/>
    <n v="0"/>
    <n v="8"/>
    <s v="JHONATAN ANDRÉS SIERRA RAMÍREZ"/>
    <m/>
    <d v="2019-09-16T00:00:00"/>
    <n v="229259"/>
    <s v="MINAS"/>
    <m/>
    <d v="2020-07-31T00:00:00"/>
    <s v="2017-12"/>
    <s v="8"/>
    <s v="2020-06"/>
    <n v="0.75597398230954627"/>
    <n v="151308943.99739411"/>
    <n v="15130894.399739413"/>
    <d v="2025-12-09T00:00:00"/>
    <n v="5.3616438356164382"/>
    <n v="4.1522219311981093E-2"/>
    <n v="14680349.538632268"/>
    <n v="0.5"/>
    <s v="MEDIA"/>
    <x v="2"/>
    <n v="14680349.538632268"/>
  </r>
  <r>
    <n v="1695"/>
    <d v="2017-11-14T00:00:00"/>
    <d v="2017-11-01T00:00:00"/>
    <s v="Juzgado 18 Administrtivo"/>
    <s v="05001333301820170056900"/>
    <s v="2019"/>
    <x v="0"/>
    <s v="MARIA MERCEDES HERRERA DIAZ y otros"/>
    <s v="Edwin Osorio Rodriguez"/>
    <n v="97472"/>
    <x v="1"/>
    <s v="FALLA EN EL SERVICIO OTRAS CAUSAS"/>
    <s v="MEDIO   "/>
    <s v="MEDIO   "/>
    <s v="MEDIO   "/>
    <s v="MEDIO   "/>
    <n v="0.5"/>
    <x v="2"/>
    <n v="566000000"/>
    <n v="0"/>
    <x v="3"/>
    <n v="0"/>
    <s v="NO"/>
    <n v="0"/>
    <n v="8"/>
    <s v="JHONATAN ANDRÉS SIERRA RAMÍREZ"/>
    <m/>
    <d v="2019-09-16T00:00:00"/>
    <n v="229259"/>
    <s v="MINAS"/>
    <s v=" "/>
    <d v="2020-07-31T00:00:00"/>
    <s v="2017-11"/>
    <s v="8"/>
    <s v="2020-06"/>
    <n v="0.75888387549827907"/>
    <n v="429528273.53202593"/>
    <n v="0"/>
    <d v="2025-11-12T00:00:00"/>
    <n v="5.2876712328767121"/>
    <n v="4.1522219311981093E-2"/>
    <n v="0"/>
    <n v="0.5"/>
    <s v="MEDIA"/>
    <x v="2"/>
    <n v="0"/>
  </r>
  <r>
    <n v="1696"/>
    <d v="2018-03-12T00:00:00"/>
    <d v="2017-11-20T00:00:00"/>
    <s v="Juzgado 3 Admistrativo"/>
    <s v="05001333300320170061400"/>
    <s v="2019"/>
    <x v="0"/>
    <s v="Claudia Patricia Alzate y Otros"/>
    <s v="Juan David Vallejo Restrepo"/>
    <n v="193686"/>
    <x v="1"/>
    <s v="FALLA EN EL SERVICIO OTRAS CAUSAS"/>
    <s v="MEDIO   "/>
    <s v="MEDIO   "/>
    <s v="MEDIO   "/>
    <s v="MEDIO   "/>
    <n v="0.5"/>
    <x v="2"/>
    <n v="1557000000"/>
    <n v="0"/>
    <x v="5"/>
    <n v="0"/>
    <s v="NO"/>
    <n v="0"/>
    <n v="8"/>
    <s v="JHONATAN ANDRÉS SIERRA RAMÍREZ"/>
    <m/>
    <d v="2019-09-16T00:00:00"/>
    <n v="229259"/>
    <s v="MINAS"/>
    <m/>
    <d v="2020-07-31T00:00:00"/>
    <s v="2018-03"/>
    <s v="8"/>
    <s v="2020-06"/>
    <n v="0.74420758606092174"/>
    <n v="1158731211.4968553"/>
    <n v="0"/>
    <d v="2026-03-10T00:00:00"/>
    <n v="5.6109589041095891"/>
    <n v="4.1522219311981093E-2"/>
    <n v="0"/>
    <n v="0.5"/>
    <s v="MEDIA"/>
    <x v="2"/>
    <n v="0"/>
  </r>
  <r>
    <n v="1697"/>
    <d v="2017-11-10T00:00:00"/>
    <d v="2017-09-12T00:00:00"/>
    <s v="Tribunal Administrativo de Antioquia"/>
    <s v="05001233300020170220800"/>
    <s v="2019"/>
    <x v="0"/>
    <s v="Matilde Tovar Gómez y Otros"/>
    <m/>
    <m/>
    <x v="1"/>
    <s v="FALLA EN EL SERVICIO OTRAS CAUSAS"/>
    <s v="MEDIO   "/>
    <s v="MEDIO   "/>
    <s v="MEDIO   "/>
    <s v="MEDIO   "/>
    <n v="0.5"/>
    <x v="2"/>
    <n v="450000000"/>
    <n v="0"/>
    <x v="5"/>
    <n v="0"/>
    <s v="NO"/>
    <n v="0"/>
    <n v="6"/>
    <s v="JHONATAN ANDRÉS SIERRA RAMÍREZ"/>
    <m/>
    <d v="2019-09-16T00:00:00"/>
    <n v="229259"/>
    <s v="MINAS"/>
    <m/>
    <d v="2020-07-31T00:00:00"/>
    <s v="2017-11"/>
    <s v="6"/>
    <s v="2020-06"/>
    <n v="0.75888387549827907"/>
    <n v="341497743.97422558"/>
    <n v="0"/>
    <d v="2023-11-09T00:00:00"/>
    <n v="3.2767123287671232"/>
    <n v="4.1522219311981093E-2"/>
    <n v="0"/>
    <n v="0.5"/>
    <s v="MEDIA"/>
    <x v="2"/>
    <n v="0"/>
  </r>
  <r>
    <n v="1698"/>
    <d v="2018-04-20T00:00:00"/>
    <d v="2018-04-20T00:00:00"/>
    <s v="Juzgdo 24 Administrativo del Circuito"/>
    <s v="05001333302420180006300"/>
    <s v="2019"/>
    <x v="0"/>
    <s v="Prospero Enriquez Benavidez Socarras"/>
    <s v="Yuliana Palacio Balbin"/>
    <n v="184999"/>
    <x v="3"/>
    <s v="FALLA EN EL SERVICIO OTRAS CAUSAS"/>
    <s v="MEDIO   "/>
    <s v="MEDIO   "/>
    <s v="MEDIO   "/>
    <s v="MEDIO   "/>
    <n v="0.5"/>
    <x v="2"/>
    <n v="240000000"/>
    <n v="0"/>
    <x v="5"/>
    <n v="0"/>
    <s v="NO"/>
    <n v="0"/>
    <n v="8"/>
    <s v="JHONATAN ANDRÉS SIERRA RAMÍREZ"/>
    <m/>
    <d v="2019-09-16T00:00:00"/>
    <n v="229259"/>
    <s v="MINAS"/>
    <m/>
    <d v="2020-07-31T00:00:00"/>
    <s v="2018-04"/>
    <s v="8"/>
    <s v="2020-06"/>
    <n v="0.74078668525523483"/>
    <n v="177788804.46125636"/>
    <n v="0"/>
    <d v="2026-04-18T00:00:00"/>
    <n v="5.7178082191780826"/>
    <n v="4.1522219311981093E-2"/>
    <n v="0"/>
    <n v="0.5"/>
    <s v="MEDIA"/>
    <x v="2"/>
    <n v="0"/>
  </r>
  <r>
    <n v="1699"/>
    <d v="2018-03-02T00:00:00"/>
    <d v="2019-03-14T00:00:00"/>
    <s v="Juzgado 19 Admiistrativo"/>
    <s v="05001333301920180007400"/>
    <s v="2019"/>
    <x v="0"/>
    <s v="Hector Emilio Jaramillo Arango y Otros"/>
    <s v="Edwin Osorio Rodriguez y Otro"/>
    <n v="97472"/>
    <x v="1"/>
    <s v="FALLA EN EL SERVICIO OTRAS CAUSAS"/>
    <s v="MEDIO   "/>
    <s v="MEDIO   "/>
    <s v="MEDIO   "/>
    <s v="MEDIO   "/>
    <n v="0.5"/>
    <x v="2"/>
    <n v="1051689355"/>
    <n v="0.1"/>
    <x v="5"/>
    <n v="0"/>
    <s v="NO"/>
    <n v="0"/>
    <n v="8"/>
    <s v="JHONATAN ANDRÉS SIERRA RAMÍREZ"/>
    <m/>
    <d v="2019-09-16T00:00:00"/>
    <n v="229259"/>
    <s v="MINAS"/>
    <m/>
    <d v="2020-07-31T00:00:00"/>
    <s v="2018-03"/>
    <s v="8"/>
    <s v="2020-06"/>
    <n v="0.74420758606092174"/>
    <n v="782675196.1705178"/>
    <n v="78267519.61705178"/>
    <d v="2026-02-28T00:00:00"/>
    <n v="5.5835616438356164"/>
    <n v="4.1522219311981093E-2"/>
    <n v="75842037.512538403"/>
    <n v="0.5"/>
    <s v="MEDIA"/>
    <x v="2"/>
    <n v="75842037.512538403"/>
  </r>
  <r>
    <n v="1700"/>
    <d v="2018-02-07T00:00:00"/>
    <d v="2018-01-16T00:00:00"/>
    <s v="Tribunal Administrativo de Antioquia"/>
    <s v="05001233300020180012000"/>
    <s v="2019"/>
    <x v="0"/>
    <s v="Ana Isabel Cardona"/>
    <s v="Ana Isabel Cardona"/>
    <n v="251852"/>
    <x v="5"/>
    <s v="IMPUESTOS"/>
    <s v="BAJO"/>
    <s v="BAJO"/>
    <s v="BAJO"/>
    <s v="BAJO"/>
    <n v="0.05"/>
    <x v="1"/>
    <n v="0"/>
    <n v="0"/>
    <x v="17"/>
    <n v="0"/>
    <s v="SI"/>
    <n v="0"/>
    <n v="5"/>
    <s v="JHONATAN ANDRÉS SIERRA RAMÍREZ"/>
    <m/>
    <d v="2019-09-16T00:00:00"/>
    <n v="229259"/>
    <s v="HACIENDA"/>
    <m/>
    <d v="2020-07-31T00:00:00"/>
    <s v="2018-02"/>
    <s v="5"/>
    <s v="2020-06"/>
    <n v="0.74599443734185067"/>
    <n v="0"/>
    <n v="0"/>
    <d v="2023-02-06T00:00:00"/>
    <n v="2.5205479452054793"/>
    <n v="4.1522219311981093E-2"/>
    <n v="0"/>
    <n v="0.05"/>
    <s v="REMOTA"/>
    <x v="1"/>
    <n v="0"/>
  </r>
  <r>
    <n v="1701"/>
    <d v="2018-04-16T00:00:00"/>
    <d v="2018-04-16T00:00:00"/>
    <s v="Tribunal Administrativo de Antioquia"/>
    <s v="05001233300020180017400"/>
    <s v="2019"/>
    <x v="0"/>
    <s v="Anghela Susana Sánchez García"/>
    <s v="Anghela Susana Sánchez García"/>
    <n v="149734"/>
    <x v="5"/>
    <s v="IMPUESTOS"/>
    <s v="MEDIO   "/>
    <s v="MEDIO   "/>
    <s v="MEDIO   "/>
    <s v="BAJO"/>
    <n v="0.34250000000000003"/>
    <x v="2"/>
    <n v="0"/>
    <n v="0"/>
    <x v="0"/>
    <n v="0"/>
    <s v="SI"/>
    <n v="0"/>
    <n v="5"/>
    <s v="JHONATAN ANDRÉS SIERRA RAMÍREZ"/>
    <m/>
    <d v="2019-09-16T00:00:00"/>
    <n v="229259"/>
    <s v="HACIENDA"/>
    <m/>
    <d v="2020-07-31T00:00:00"/>
    <s v="2018-04"/>
    <s v="5"/>
    <s v="2020-06"/>
    <n v="0.74078668525523483"/>
    <n v="0"/>
    <n v="0"/>
    <d v="2023-04-15T00:00:00"/>
    <n v="2.7068493150684931"/>
    <n v="4.1522219311981093E-2"/>
    <n v="0"/>
    <n v="0.34250000000000003"/>
    <s v="MEDIA"/>
    <x v="2"/>
    <n v="0"/>
  </r>
  <r>
    <n v="1702"/>
    <d v="2017-06-06T00:00:00"/>
    <d v="2017-06-06T00:00:00"/>
    <s v="Consejo de Estado"/>
    <s v="11001032600020180018100"/>
    <s v="2019"/>
    <x v="0"/>
    <s v="Fabiola del Socorro Restrepo P."/>
    <s v="Hernando Escobar"/>
    <m/>
    <x v="3"/>
    <s v="OTRAS"/>
    <s v="MEDIO   "/>
    <s v="MEDIO   "/>
    <s v="MEDIO   "/>
    <s v="MEDIO   "/>
    <n v="0.5"/>
    <x v="2"/>
    <n v="2483000000"/>
    <n v="0.15"/>
    <x v="1"/>
    <n v="0"/>
    <s v="NO"/>
    <n v="0"/>
    <n v="8"/>
    <s v="JHONATAN ANDRÉS SIERRA RAMÍREZ"/>
    <m/>
    <d v="2019-09-16T00:00:00"/>
    <n v="229259"/>
    <s v="MINAS"/>
    <s v="Sentencia favorable de primera instancia."/>
    <d v="2020-07-31T00:00:00"/>
    <s v="2017-06"/>
    <s v="8"/>
    <s v="2020-06"/>
    <n v="0.76136533047353394"/>
    <n v="1890470115.5657847"/>
    <n v="283570517.33486772"/>
    <d v="2025-06-04T00:00:00"/>
    <n v="4.8465753424657532"/>
    <n v="4.1522219311981093E-2"/>
    <n v="275926897.44623965"/>
    <n v="0.5"/>
    <s v="MEDIA"/>
    <x v="2"/>
    <n v="275926897.44623965"/>
  </r>
  <r>
    <n v="1703"/>
    <d v="2018-05-30T00:00:00"/>
    <d v="2018-05-17T00:00:00"/>
    <s v="Juzgado 20 Administrativo"/>
    <s v="05001333302020180019100"/>
    <s v="2019"/>
    <x v="0"/>
    <s v="WILMAR SUAREZ MONTOYA y otros"/>
    <m/>
    <m/>
    <x v="1"/>
    <s v="FALLA EN EL SERVICIO OTRAS CAUSAS"/>
    <s v="MEDIO   "/>
    <s v="MEDIO   "/>
    <s v="MEDIO   "/>
    <s v="MEDIO   "/>
    <n v="0.5"/>
    <x v="2"/>
    <n v="147543400"/>
    <n v="0"/>
    <x v="17"/>
    <n v="0"/>
    <s v="NO"/>
    <n v="0"/>
    <n v="6"/>
    <s v="JHONATAN ANDRÉS SIERRA RAMÍREZ"/>
    <m/>
    <d v="2019-09-16T00:00:00"/>
    <n v="229259"/>
    <s v="MINAS"/>
    <m/>
    <d v="2020-07-31T00:00:00"/>
    <s v="2018-05"/>
    <s v="6"/>
    <s v="2020-06"/>
    <n v="0.73891229786794344"/>
    <n v="109021632.72924912"/>
    <n v="0"/>
    <d v="2024-05-28T00:00:00"/>
    <n v="3.8273972602739725"/>
    <n v="4.1522219311981093E-2"/>
    <n v="0"/>
    <n v="0.5"/>
    <s v="MEDIA"/>
    <x v="2"/>
    <n v="0"/>
  </r>
  <r>
    <n v="1704"/>
    <d v="2018-10-29T00:00:00"/>
    <d v="2018-10-29T00:00:00"/>
    <s v="Juzgdo 22 Administrativo del Circuito"/>
    <s v="05001333302220180029400"/>
    <s v="2019"/>
    <x v="0"/>
    <s v="Maria de los Angeles Muñoz Serna y Otros."/>
    <s v="Hilda Estella Becerra Martinez"/>
    <n v="61901"/>
    <x v="1"/>
    <s v="FALLA EN EL SERVICIO OTRAS CAUSAS"/>
    <s v="MEDIO   "/>
    <s v="MEDIO   "/>
    <s v="MEDIO   "/>
    <s v="BAJO"/>
    <n v="0.34250000000000003"/>
    <x v="2"/>
    <n v="768346642"/>
    <n v="0"/>
    <x v="7"/>
    <n v="0"/>
    <s v="NO"/>
    <n v="0"/>
    <n v="5"/>
    <s v="JHONATAN ANDRÉS SIERRA RAMÍREZ"/>
    <m/>
    <d v="2019-09-16T00:00:00"/>
    <n v="229259"/>
    <s v="MINAS"/>
    <m/>
    <d v="2020-07-31T00:00:00"/>
    <s v="2018-10"/>
    <s v="5"/>
    <s v="2020-06"/>
    <n v="0.73572886802285709"/>
    <n v="565294805.16782343"/>
    <n v="0"/>
    <d v="2023-10-28T00:00:00"/>
    <n v="3.2438356164383562"/>
    <n v="4.1522219311981093E-2"/>
    <n v="0"/>
    <n v="0.34250000000000003"/>
    <s v="MEDIA"/>
    <x v="2"/>
    <n v="0"/>
  </r>
  <r>
    <n v="1705"/>
    <d v="2018-02-19T00:00:00"/>
    <d v="2018-02-19T00:00:00"/>
    <s v="Tribunal Adminisstrativo de Antiqouia"/>
    <s v="05001233300020180029400"/>
    <s v="2019"/>
    <x v="0"/>
    <s v="Instituto Nacional de Vias"/>
    <s v="Jesus David Perea Murillo"/>
    <n v="224475"/>
    <x v="1"/>
    <s v="FALLA EN EL SERVICIO OTRAS CAUSAS"/>
    <s v="MEDIO   "/>
    <s v="MEDIO   "/>
    <s v="MEDIO   "/>
    <s v="MEDIO   "/>
    <n v="0.5"/>
    <x v="2"/>
    <n v="2773724445"/>
    <n v="0"/>
    <x v="17"/>
    <n v="0"/>
    <s v="NO"/>
    <n v="0"/>
    <n v="8"/>
    <s v="JHONATAN ANDRÉS SIERRA RAMÍREZ"/>
    <m/>
    <d v="2019-09-16T00:00:00"/>
    <n v="229259"/>
    <s v="MINAS"/>
    <m/>
    <d v="2020-07-31T00:00:00"/>
    <s v="2018-02"/>
    <s v="8"/>
    <s v="2020-06"/>
    <n v="0.74599443734185067"/>
    <n v="2069183006.6891119"/>
    <n v="0"/>
    <d v="2026-02-17T00:00:00"/>
    <n v="5.5534246575342463"/>
    <n v="4.1522219311981093E-2"/>
    <n v="0"/>
    <n v="0.5"/>
    <s v="MEDIA"/>
    <x v="2"/>
    <n v="0"/>
  </r>
  <r>
    <n v="1706"/>
    <d v="2019-01-31T00:00:00"/>
    <d v="2018-08-09T00:00:00"/>
    <s v="Juzgado 3° Administrativo Oral - Quibdo"/>
    <s v="27001333300320180031800"/>
    <s v="2019"/>
    <x v="0"/>
    <s v="Maria Yaneth Mena Palacio"/>
    <m/>
    <m/>
    <x v="1"/>
    <s v="FALLA EN EL SERVICIO OTRAS CAUSAS"/>
    <s v="MEDIO   "/>
    <s v="MEDIO   "/>
    <s v="MEDIO   "/>
    <s v="MEDIO   "/>
    <n v="0.5"/>
    <x v="2"/>
    <n v="78124200"/>
    <n v="0"/>
    <x v="17"/>
    <n v="0"/>
    <s v="NO"/>
    <n v="0"/>
    <n v="6"/>
    <s v="JHONATAN ANDRÉS SIERRA RAMÍREZ"/>
    <m/>
    <d v="2019-09-16T00:00:00"/>
    <n v="229259"/>
    <s v="MINAS"/>
    <s v=" "/>
    <d v="2020-07-31T00:00:00"/>
    <s v="2019-01"/>
    <s v="6"/>
    <s v="2020-06"/>
    <n v="1.0434541229259338"/>
    <n v="81519018.590290233"/>
    <n v="0"/>
    <d v="2025-01-29T00:00:00"/>
    <n v="4.5013698630136982"/>
    <n v="4.1522219311981093E-2"/>
    <n v="0"/>
    <n v="0.5"/>
    <s v="MEDIA"/>
    <x v="2"/>
    <n v="0"/>
  </r>
  <r>
    <n v="1707"/>
    <d v="2018-09-18T00:00:00"/>
    <d v="2018-06-05T00:00:00"/>
    <s v="Juzgado 20 Laboral del Circuito"/>
    <s v="05001310502020180031800"/>
    <s v="2019"/>
    <x v="1"/>
    <s v="Victor Manuel Osorno Gaviria"/>
    <m/>
    <m/>
    <x v="2"/>
    <s v="OTRAS"/>
    <s v="MEDIO   "/>
    <s v="MEDIO   "/>
    <s v="MEDIO   "/>
    <s v="MEDIO   "/>
    <n v="0.5"/>
    <x v="2"/>
    <n v="61454000"/>
    <n v="0"/>
    <x v="5"/>
    <n v="0"/>
    <s v="NO"/>
    <n v="0"/>
    <n v="4"/>
    <s v="JHONATAN ANDRÉS SIERRA RAMÍREZ"/>
    <m/>
    <d v="2019-09-16T00:00:00"/>
    <n v="229259"/>
    <s v="EDUCACION"/>
    <m/>
    <d v="2020-07-31T00:00:00"/>
    <s v="2018-09"/>
    <s v="4"/>
    <s v="2020-06"/>
    <n v="0.73661443780017011"/>
    <n v="45267903.660571657"/>
    <n v="0"/>
    <d v="2022-09-17T00:00:00"/>
    <n v="2.1315068493150684"/>
    <n v="4.1522219311981093E-2"/>
    <n v="0"/>
    <n v="0.5"/>
    <s v="MEDIA"/>
    <x v="2"/>
    <n v="0"/>
  </r>
  <r>
    <n v="1708"/>
    <d v="2018-09-21T00:00:00"/>
    <d v="2018-09-28T00:00:00"/>
    <s v="Juzgado 5° Administrativo"/>
    <s v="05001333300520180032200"/>
    <s v="2019"/>
    <x v="0"/>
    <s v="Cristian Camilo Corrales Sánchez"/>
    <s v="Jorge Mario Guzman Cano"/>
    <n v="182403"/>
    <x v="1"/>
    <s v="FALLA EN EL SERVICIO OTRAS CAUSAS"/>
    <s v="BAJO"/>
    <s v="BAJO"/>
    <s v="BAJO"/>
    <s v="BAJO"/>
    <n v="0.05"/>
    <x v="1"/>
    <n v="186596136"/>
    <n v="0"/>
    <x v="5"/>
    <n v="0"/>
    <s v="NO"/>
    <n v="0"/>
    <n v="5"/>
    <s v="JHONATAN ANDRÉS SIERRA RAMÍREZ"/>
    <m/>
    <d v="2019-09-16T00:00:00"/>
    <n v="229259"/>
    <s v="INFRAESTRUCTURA"/>
    <m/>
    <d v="2020-07-31T00:00:00"/>
    <s v="2018-09"/>
    <s v="5"/>
    <s v="2020-06"/>
    <n v="0.73661443780017011"/>
    <n v="137449407.81532407"/>
    <n v="0"/>
    <d v="2023-09-20T00:00:00"/>
    <n v="3.1397260273972605"/>
    <n v="4.1522219311981093E-2"/>
    <n v="0"/>
    <n v="0.05"/>
    <s v="REMOTA"/>
    <x v="1"/>
    <n v="0"/>
  </r>
  <r>
    <n v="1709"/>
    <d v="2019-02-05T00:00:00"/>
    <d v="2019-02-05T00:00:00"/>
    <s v="Juzgado 32 Administrativo del Circuito"/>
    <s v="05001333303220180034900"/>
    <s v="2019"/>
    <x v="0"/>
    <s v="Claudia Patricia Betancur Guzman"/>
    <s v="José Albeiro Aguirre Castaño"/>
    <n v="179660"/>
    <x v="1"/>
    <s v="FALLA EN EL SERVICIO OTRAS CAUSAS"/>
    <s v="MEDIO   "/>
    <s v="MEDIO   "/>
    <s v="MEDIO   "/>
    <s v="MEDIO   "/>
    <n v="0.5"/>
    <x v="2"/>
    <n v="33197169"/>
    <n v="0"/>
    <x v="5"/>
    <n v="0"/>
    <s v="NO"/>
    <n v="0"/>
    <n v="5"/>
    <s v="JHONATAN ANDRÉS SIERRA RAMÍREZ"/>
    <m/>
    <d v="2019-09-16T00:00:00"/>
    <n v="229259"/>
    <s v="MINAS"/>
    <m/>
    <d v="2020-07-31T00:00:00"/>
    <s v="2019-02"/>
    <s v="5"/>
    <s v="2020-06"/>
    <n v="1.0374579956513144"/>
    <n v="34440668.412037946"/>
    <n v="0"/>
    <d v="2024-02-04T00:00:00"/>
    <n v="3.515068493150685"/>
    <n v="4.1522219311981093E-2"/>
    <n v="0"/>
    <n v="0.5"/>
    <s v="MEDIA"/>
    <x v="2"/>
    <n v="0"/>
  </r>
  <r>
    <n v="1710"/>
    <d v="2018-11-09T00:00:00"/>
    <d v="2018-09-26T00:00:00"/>
    <s v="Juzgado 20 Administrativo del Circuito"/>
    <s v="05001333302020180037700"/>
    <s v="2019"/>
    <x v="0"/>
    <s v="Domar Andres Perez Morales y Otros"/>
    <s v="Daniel Fernando Gonzalez Toro"/>
    <n v="202177"/>
    <x v="1"/>
    <s v="FALLA EN EL SERVICIO OTRAS CAUSAS"/>
    <s v="MEDIO   "/>
    <s v="MEDIO   "/>
    <s v="MEDIO   "/>
    <s v="BAJO"/>
    <n v="0.34250000000000003"/>
    <x v="2"/>
    <n v="320595924"/>
    <n v="0"/>
    <x v="5"/>
    <n v="0"/>
    <s v="NO"/>
    <n v="0"/>
    <n v="5"/>
    <s v="JHONATAN ANDRÉS SIERRA RAMÍREZ"/>
    <m/>
    <d v="2019-09-16T00:00:00"/>
    <n v="229259"/>
    <s v="MINAS"/>
    <m/>
    <d v="2020-07-31T00:00:00"/>
    <s v="2018-11"/>
    <s v="5"/>
    <s v="2020-06"/>
    <n v="0.73486768506759159"/>
    <n v="235595584.51198554"/>
    <n v="0"/>
    <d v="2023-11-08T00:00:00"/>
    <n v="3.2739726027397262"/>
    <n v="4.1522219311981093E-2"/>
    <n v="0"/>
    <n v="0.34250000000000003"/>
    <s v="MEDIA"/>
    <x v="2"/>
    <n v="0"/>
  </r>
  <r>
    <n v="1711"/>
    <d v="2018-10-18T00:00:00"/>
    <d v="2018-10-10T00:00:00"/>
    <s v="Juzgado 29 Administrativo"/>
    <s v="05001333302920180039600"/>
    <s v="2019"/>
    <x v="0"/>
    <s v="Carlos Arturo Piedrahita cardenas"/>
    <s v="Alvaro Quintero Sepulveda "/>
    <n v="25264"/>
    <x v="0"/>
    <s v="RECONOCIMIENTO Y PAGO DE OTRAS PRESTACIONES SALARIALES, SOLCIALES Y SALARIOS"/>
    <s v="BAJO"/>
    <s v="MEDIO   "/>
    <s v="BAJO"/>
    <s v="BAJO"/>
    <n v="0.20749999999999999"/>
    <x v="3"/>
    <n v="2400000"/>
    <n v="0"/>
    <x v="2"/>
    <n v="0"/>
    <s v="NO"/>
    <n v="0"/>
    <n v="3"/>
    <s v="JHONATAN ANDRÉS SIERRA RAMÍREZ"/>
    <m/>
    <d v="2019-09-16T00:00:00"/>
    <n v="229259"/>
    <s v="GESTION HUMANA Y DLLO ORGANIZACIONAL"/>
    <s v="Proceso remitido por el abogado contratista- Prima de vida Cara"/>
    <d v="2020-07-31T00:00:00"/>
    <s v="2018-10"/>
    <s v="3"/>
    <s v="2020-06"/>
    <n v="0.73572886802285709"/>
    <n v="1765749.2832548569"/>
    <n v="0"/>
    <d v="2021-10-17T00:00:00"/>
    <n v="1.2136986301369863"/>
    <n v="4.1522219311981093E-2"/>
    <n v="0"/>
    <n v="0.20749999999999999"/>
    <s v="BAJA"/>
    <x v="2"/>
    <n v="0"/>
  </r>
  <r>
    <n v="1712"/>
    <d v="2018-11-08T00:00:00"/>
    <d v="2018-12-06T00:00:00"/>
    <s v="Juzgado 35 Administrativo "/>
    <s v="05001333303520180041100"/>
    <s v="2019"/>
    <x v="0"/>
    <s v="Leslia Ibarguen Gutiérrez"/>
    <s v="Alvaro Quintero Sepulveda "/>
    <n v="25264"/>
    <x v="0"/>
    <s v="RECONOCIMIENTO Y PAGO DE OTRAS PRESTACIONES SALARIALES, SOLCIALES Y SALARIOS"/>
    <s v="BAJO"/>
    <s v="MEDIO   "/>
    <s v="BAJO"/>
    <s v="BAJO"/>
    <n v="0.20749999999999999"/>
    <x v="3"/>
    <n v="1500000"/>
    <n v="0"/>
    <x v="5"/>
    <n v="0"/>
    <s v="NO"/>
    <n v="0"/>
    <n v="4"/>
    <s v="JHONATAN ANDRÉS SIERRA RAMÍREZ"/>
    <m/>
    <d v="2019-09-16T00:00:00"/>
    <n v="229259"/>
    <s v="GESTION HUMANA Y DLLO ORGANIZACIONAL"/>
    <s v="Proceso remitido por el abogado contratista- Prima de vida Cara"/>
    <d v="2020-07-31T00:00:00"/>
    <s v="2018-11"/>
    <s v="4"/>
    <s v="2020-06"/>
    <n v="0.73486768506759159"/>
    <n v="1102301.5276013874"/>
    <n v="0"/>
    <d v="2022-11-07T00:00:00"/>
    <n v="2.2712328767123289"/>
    <n v="4.1522219311981093E-2"/>
    <n v="0"/>
    <n v="0.20749999999999999"/>
    <s v="BAJA"/>
    <x v="2"/>
    <n v="0"/>
  </r>
  <r>
    <n v="1713"/>
    <d v="2018-11-19T00:00:00"/>
    <d v="2018-11-08T00:00:00"/>
    <s v="Juzgado 4° Administrativo del Circuito"/>
    <s v="05001333300420180041200"/>
    <s v="2019"/>
    <x v="0"/>
    <s v="Ricardo León Valencia Marín"/>
    <m/>
    <m/>
    <x v="3"/>
    <s v="OTRAS"/>
    <s v="BAJO"/>
    <s v="BAJO"/>
    <s v="BAJO"/>
    <s v="BAJO"/>
    <n v="0.05"/>
    <x v="1"/>
    <n v="365521000"/>
    <n v="0"/>
    <x v="5"/>
    <n v="0"/>
    <s v="NO"/>
    <n v="0"/>
    <n v="4"/>
    <s v="JHONATAN ANDRÉS SIERRA RAMÍREZ"/>
    <m/>
    <d v="2019-09-16T00:00:00"/>
    <n v="229259"/>
    <s v="GESTION HUMANA Y DLLO ORGANIZACIONAL"/>
    <s v=" "/>
    <d v="2020-07-31T00:00:00"/>
    <s v="2018-11"/>
    <s v="4"/>
    <s v="2020-06"/>
    <n v="0.73486768506759159"/>
    <n v="268609571.11359113"/>
    <n v="0"/>
    <d v="2022-11-18T00:00:00"/>
    <n v="2.3013698630136985"/>
    <n v="4.1522219311981093E-2"/>
    <n v="0"/>
    <n v="0.05"/>
    <s v="REMOTA"/>
    <x v="1"/>
    <n v="0"/>
  </r>
  <r>
    <n v="1714"/>
    <d v="2019-01-22T00:00:00"/>
    <d v="2018-12-05T00:00:00"/>
    <s v="Juzgado 16 Administrativo del Circuito"/>
    <s v="05001333301620180046000"/>
    <s v="2019"/>
    <x v="0"/>
    <s v="Reinaldo de Jesús Ramirez y Otros"/>
    <s v="Hermes de Jesus Perez Zapata"/>
    <n v="128434"/>
    <x v="1"/>
    <s v="FALLA EN EL SERVICIO OTRAS CAUSAS"/>
    <s v="MEDIO   "/>
    <s v="MEDIO   "/>
    <s v="MEDIO   "/>
    <s v="MEDIO   "/>
    <n v="0.5"/>
    <x v="2"/>
    <n v="124374869"/>
    <n v="0"/>
    <x v="5"/>
    <n v="0"/>
    <s v="NO"/>
    <n v="0"/>
    <n v="5"/>
    <s v="JHONATAN ANDRÉS SIERRA RAMÍREZ"/>
    <m/>
    <d v="2019-09-16T00:00:00"/>
    <n v="229259"/>
    <s v="MINAS"/>
    <m/>
    <d v="2020-07-31T00:00:00"/>
    <s v="2019-01"/>
    <s v="5"/>
    <s v="2020-06"/>
    <n v="1.0434541229259338"/>
    <n v="129779469.84642291"/>
    <n v="0"/>
    <d v="2024-01-21T00:00:00"/>
    <n v="3.4767123287671233"/>
    <n v="4.1522219311981093E-2"/>
    <n v="0"/>
    <n v="0.5"/>
    <s v="MEDIA"/>
    <x v="2"/>
    <n v="0"/>
  </r>
  <r>
    <n v="1715"/>
    <d v="2019-01-17T00:00:00"/>
    <d v="2018-12-19T00:00:00"/>
    <s v="Juzgado 21 Administrativo del Circuito"/>
    <s v="05001333302120180048300"/>
    <s v="2019"/>
    <x v="0"/>
    <s v="Jhon Fredy de Jesús Salazar Torres"/>
    <m/>
    <m/>
    <x v="3"/>
    <s v="FALLA EN EL SERVICIO OTRAS CAUSAS"/>
    <s v="MEDIO   "/>
    <s v="MEDIO   "/>
    <s v="MEDIO   "/>
    <s v="MEDIO   "/>
    <n v="0.5"/>
    <x v="2"/>
    <n v="7812000"/>
    <n v="0"/>
    <x v="7"/>
    <n v="0"/>
    <s v="SI"/>
    <n v="0"/>
    <n v="4"/>
    <s v="JHONATAN ANDRÉS SIERRA RAMÍREZ"/>
    <m/>
    <d v="2019-09-16T00:00:00"/>
    <n v="229259"/>
    <s v="MINAS"/>
    <s v=" "/>
    <d v="2020-07-31T00:00:00"/>
    <s v="2019-01"/>
    <s v="4"/>
    <s v="2020-06"/>
    <n v="1.0434541229259338"/>
    <n v="8151463.6082973946"/>
    <n v="0"/>
    <d v="2023-01-16T00:00:00"/>
    <n v="2.463013698630137"/>
    <n v="4.1522219311981093E-2"/>
    <n v="0"/>
    <n v="0.5"/>
    <s v="MEDIA"/>
    <x v="2"/>
    <n v="0"/>
  </r>
  <r>
    <n v="1716"/>
    <d v="2018-11-14T00:00:00"/>
    <d v="2018-11-02T00:00:00"/>
    <s v="Juzgado 22 Administrativo "/>
    <s v="05001333302220180046400"/>
    <s v="2019"/>
    <x v="0"/>
    <s v="Angela Patricia Palacio Molina"/>
    <s v="Alvaro Quintero Sepulveda "/>
    <n v="25264"/>
    <x v="0"/>
    <s v="RECONOCIMIENTO Y PAGO DE OTRAS PRESTACIONES SALARIALES, SOLCIALES Y SALARIOS"/>
    <s v="BAJO"/>
    <s v="MEDIO   "/>
    <s v="BAJO"/>
    <s v="BAJO"/>
    <n v="0.20749999999999999"/>
    <x v="3"/>
    <n v="3000000"/>
    <n v="0"/>
    <x v="2"/>
    <n v="0"/>
    <s v="NO"/>
    <n v="0"/>
    <n v="3"/>
    <s v="JHONATAN ANDRÉS SIERRA RAMÍREZ"/>
    <m/>
    <d v="2019-09-16T00:00:00"/>
    <n v="229259"/>
    <s v="GESTION HUMANA Y DLLO ORGANIZACIONAL"/>
    <s v="Proceso remitido por el abogado contratista- Prima de vida Cara"/>
    <d v="2020-07-31T00:00:00"/>
    <s v="2018-11"/>
    <s v="3"/>
    <s v="2020-06"/>
    <n v="0.73486768506759159"/>
    <n v="2204603.0552027747"/>
    <n v="0"/>
    <d v="2021-11-13T00:00:00"/>
    <n v="1.2876712328767124"/>
    <n v="4.1522219311981093E-2"/>
    <n v="0"/>
    <n v="0.20749999999999999"/>
    <s v="BAJA"/>
    <x v="2"/>
    <n v="0"/>
  </r>
  <r>
    <n v="1717"/>
    <d v="2019-01-22T00:00:00"/>
    <d v="2018-12-13T00:00:00"/>
    <s v=" Juzgado 15 Administrativo"/>
    <s v="05001333301520180050000"/>
    <s v="2019"/>
    <x v="0"/>
    <s v="Erika María Torres Florez"/>
    <s v="Alvaro Quintero Sepulveda "/>
    <n v="25264"/>
    <x v="0"/>
    <s v="RECONOCIMIENTO Y PAGO DE OTRAS PRESTACIONES SALARIALES, SOLCIALES Y SALARIOS"/>
    <s v="BAJO"/>
    <s v="MEDIO   "/>
    <s v="BAJO"/>
    <s v="BAJO"/>
    <n v="0.20749999999999999"/>
    <x v="3"/>
    <n v="2500000"/>
    <n v="0"/>
    <x v="0"/>
    <n v="0"/>
    <s v="NO"/>
    <n v="0"/>
    <n v="4"/>
    <s v="JHONATAN ANDRÉS SIERRA RAMÍREZ"/>
    <m/>
    <d v="2019-09-16T00:00:00"/>
    <n v="229259"/>
    <s v="GESTION HUMANA Y DLLO ORGANIZACIONAL"/>
    <s v="Proceso remitido por el abogado contratista- Prima de vida Cara"/>
    <d v="2020-07-31T00:00:00"/>
    <s v="2019-01"/>
    <s v="4"/>
    <s v="2020-06"/>
    <n v="1.0434541229259338"/>
    <n v="2608635.3073148346"/>
    <n v="0"/>
    <d v="2023-01-21T00:00:00"/>
    <n v="2.4767123287671233"/>
    <n v="4.1522219311981093E-2"/>
    <n v="0"/>
    <n v="0.20749999999999999"/>
    <s v="BAJA"/>
    <x v="2"/>
    <n v="0"/>
  </r>
  <r>
    <n v="1718"/>
    <d v="2019-01-23T00:00:00"/>
    <d v="2019-12-14T00:00:00"/>
    <s v="Juzgado 20 Administrativo"/>
    <s v="05001333302020180050500"/>
    <s v="2019"/>
    <x v="0"/>
    <s v="GLORIA PAVA AGUILAR"/>
    <s v="Alvaro Quintero Sepulveda "/>
    <n v="25264"/>
    <x v="0"/>
    <s v="RECONOCIMIENTO Y PAGO DE OTRAS PRESTACIONES SALARIALES, SOLCIALES Y SALARIOS"/>
    <s v="BAJO"/>
    <s v="BAJO"/>
    <s v="BAJO"/>
    <s v="BAJO"/>
    <n v="0.05"/>
    <x v="1"/>
    <n v="1500000"/>
    <n v="0"/>
    <x v="1"/>
    <n v="0"/>
    <s v="NO"/>
    <n v="0"/>
    <n v="3"/>
    <s v="JHONATAN ANDRÉS SIERRA RAMÍREZ"/>
    <m/>
    <d v="2019-09-16T00:00:00"/>
    <n v="229259"/>
    <s v="GESTION HUMANA Y DLLO ORGANIZACIONAL"/>
    <s v="Proceso remitido por el abogado contratista- Prima de vida Cara"/>
    <d v="2020-07-31T00:00:00"/>
    <s v="2019-01"/>
    <s v="3"/>
    <s v="2020-06"/>
    <n v="1.0434541229259338"/>
    <n v="1565181.1843889006"/>
    <n v="0"/>
    <d v="2022-01-22T00:00:00"/>
    <n v="1.4794520547945205"/>
    <n v="4.1522219311981093E-2"/>
    <n v="0"/>
    <n v="0.05"/>
    <s v="REMOTA"/>
    <x v="1"/>
    <n v="0"/>
  </r>
  <r>
    <n v="1719"/>
    <d v="2018-04-16T00:00:00"/>
    <d v="2018-04-16T00:00:00"/>
    <s v="Tribunal Administrativo de Antioquia"/>
    <s v="05001233300020180050500"/>
    <s v="2019"/>
    <x v="0"/>
    <s v="Nueva California S.A.S."/>
    <s v="Luis Felipe Estrada Escobar"/>
    <n v="188008"/>
    <x v="3"/>
    <s v="INCUMPLIMIENTO"/>
    <s v="MEDIO   "/>
    <s v="MEDIO   "/>
    <s v="MEDIO   "/>
    <s v="MEDIO   "/>
    <n v="0.5"/>
    <x v="2"/>
    <n v="5535447041"/>
    <n v="0.15"/>
    <x v="5"/>
    <n v="0"/>
    <s v="NO"/>
    <n v="0"/>
    <n v="8"/>
    <s v="JHONATAN ANDRÉS SIERRA RAMÍREZ"/>
    <m/>
    <d v="2019-09-16T00:00:00"/>
    <n v="229259"/>
    <s v="MINAS"/>
    <m/>
    <d v="2020-07-31T00:00:00"/>
    <s v="2018-04"/>
    <s v="8"/>
    <s v="2020-06"/>
    <n v="0.74078668525523483"/>
    <n v="4100585464.908288"/>
    <n v="615087819.73624313"/>
    <d v="2026-04-14T00:00:00"/>
    <n v="5.7068493150684931"/>
    <n v="4.1522219311981093E-2"/>
    <n v="595612321.16455495"/>
    <n v="0.5"/>
    <s v="MEDIA"/>
    <x v="2"/>
    <n v="595612321.16455495"/>
  </r>
  <r>
    <n v="1720"/>
    <d v="2018-08-08T00:00:00"/>
    <d v="2018-08-08T00:00:00"/>
    <s v="Tribunal Administrativo de Antioquia"/>
    <s v="05001233300020180106100"/>
    <s v="2019"/>
    <x v="0"/>
    <s v="Devimed S.A."/>
    <s v="Luis Fernando Alvarez Jaramilo"/>
    <n v="16424"/>
    <x v="1"/>
    <s v="FALLA EN EL SERVICIO OTRAS CAUSAS"/>
    <s v="ALTO"/>
    <s v="ALTO"/>
    <s v="ALTO"/>
    <s v="ALTO"/>
    <n v="1"/>
    <x v="0"/>
    <n v="1685521441"/>
    <n v="0.1"/>
    <x v="5"/>
    <n v="0"/>
    <s v="NO"/>
    <n v="0"/>
    <n v="8"/>
    <s v="JHONATAN ANDRÉS SIERRA RAMÍREZ"/>
    <m/>
    <d v="2019-09-16T00:00:00"/>
    <n v="229259"/>
    <s v="INFRAESTRUCTURA"/>
    <m/>
    <d v="2020-07-31T00:00:00"/>
    <s v="2018-08"/>
    <s v="8"/>
    <s v="2020-06"/>
    <n v="0.7378298404971021"/>
    <n v="1243628015.9674757"/>
    <n v="124362801.59674758"/>
    <d v="2026-08-06T00:00:00"/>
    <n v="6.0191780821917806"/>
    <n v="4.1522219311981093E-2"/>
    <n v="120213237.54013306"/>
    <n v="1"/>
    <s v="ALTA"/>
    <x v="0"/>
    <n v="120213237.54013306"/>
  </r>
  <r>
    <n v="1721"/>
    <d v="2018-08-16T00:00:00"/>
    <d v="2018-08-06T00:00:00"/>
    <s v="Tribunal Administrativo de Antioquia"/>
    <s v="05001233300020180145500"/>
    <s v="2019"/>
    <x v="0"/>
    <s v="Conconcreto S.A.S."/>
    <m/>
    <m/>
    <x v="3"/>
    <s v="OTRAS"/>
    <s v="MEDIO   "/>
    <s v="MEDIO   "/>
    <s v="MEDIO   "/>
    <s v="MEDIO   "/>
    <n v="0.5"/>
    <x v="2"/>
    <n v="20102386000"/>
    <n v="0"/>
    <x v="5"/>
    <n v="0"/>
    <s v="NO"/>
    <n v="0"/>
    <n v="5"/>
    <s v="JHONATAN ANDRÉS SIERRA RAMÍREZ"/>
    <m/>
    <d v="2019-09-16T00:00:00"/>
    <n v="229259"/>
    <s v="MINAS"/>
    <s v=" "/>
    <d v="2020-07-31T00:00:00"/>
    <s v="2018-08"/>
    <s v="5"/>
    <s v="2020-06"/>
    <n v="0.7378298404971021"/>
    <n v="14832140255.991179"/>
    <n v="0"/>
    <d v="2023-08-15T00:00:00"/>
    <n v="3.0410958904109591"/>
    <n v="4.1522219311981093E-2"/>
    <n v="0"/>
    <n v="0.5"/>
    <s v="MEDIA"/>
    <x v="2"/>
    <n v="0"/>
  </r>
  <r>
    <n v="1722"/>
    <d v="2015-07-16T00:00:00"/>
    <d v="2015-07-16T00:00:00"/>
    <s v="Tribunal Administrativo de Antioquia"/>
    <s v="05001233300020180181400"/>
    <s v="2019"/>
    <x v="0"/>
    <s v="Jaime de Jesus Oliveros Ospina"/>
    <s v="José Federico Cely Sierra"/>
    <n v="94263"/>
    <x v="3"/>
    <s v="FALLA EN EL SERVICIO OTRAS CAUSAS"/>
    <s v="MEDIO   "/>
    <s v="MEDIO   "/>
    <s v="MEDIO   "/>
    <s v="MEDIO   "/>
    <n v="0.5"/>
    <x v="2"/>
    <n v="0"/>
    <n v="0"/>
    <x v="5"/>
    <n v="0"/>
    <s v="NO"/>
    <n v="0"/>
    <n v="9"/>
    <s v="JHONATAN ANDRÉS SIERRA RAMÍREZ"/>
    <m/>
    <d v="2019-09-16T00:00:00"/>
    <n v="229259"/>
    <s v="MINAS"/>
    <m/>
    <d v="2020-07-31T00:00:00"/>
    <s v="2015-07"/>
    <s v="9"/>
    <s v="2020-06"/>
    <n v="0.85823957329672562"/>
    <n v="0"/>
    <n v="0"/>
    <d v="2024-07-13T00:00:00"/>
    <n v="3.9534246575342467"/>
    <n v="4.1522219311981093E-2"/>
    <n v="0"/>
    <n v="0.5"/>
    <s v="MEDIA"/>
    <x v="2"/>
    <n v="0"/>
  </r>
  <r>
    <n v="1723"/>
    <d v="2019-04-24T00:00:00"/>
    <d v="2019-04-24T00:00:00"/>
    <s v="Juzgado Promiscuo del Circuito de Segovia"/>
    <s v="05736318900120190003500"/>
    <s v="2019"/>
    <x v="1"/>
    <s v="Maria Istmenia Jimenez Correa"/>
    <s v="Natalia Botero Manco"/>
    <n v="172735"/>
    <x v="2"/>
    <s v="OTRAS"/>
    <s v="MEDIO   "/>
    <s v="MEDIO   "/>
    <s v="MEDIO   "/>
    <s v="MEDIO   "/>
    <n v="0.5"/>
    <x v="2"/>
    <n v="41000000"/>
    <n v="0"/>
    <x v="5"/>
    <n v="0"/>
    <s v="NO"/>
    <n v="0"/>
    <n v="3"/>
    <s v="JHONATAN ANDRÉS SIERRA RAMÍREZ"/>
    <m/>
    <d v="2019-09-16T00:00:00"/>
    <n v="229259"/>
    <s v="EDUCACION"/>
    <m/>
    <d v="2020-07-31T00:00:00"/>
    <s v="2019-04"/>
    <s v="3"/>
    <s v="2020-06"/>
    <n v="1.0279083431257343"/>
    <n v="42144242.06815511"/>
    <n v="0"/>
    <d v="2022-04-23T00:00:00"/>
    <n v="1.7287671232876711"/>
    <n v="4.1522219311981093E-2"/>
    <n v="0"/>
    <n v="0.5"/>
    <s v="MEDIA"/>
    <x v="2"/>
    <n v="0"/>
  </r>
  <r>
    <n v="1724"/>
    <d v="2019-03-27T00:00:00"/>
    <d v="2019-03-27T00:00:00"/>
    <s v="Juzgado 20 Administrativo Oral del Circuito"/>
    <s v="05001333302020190009900"/>
    <s v="2019"/>
    <x v="0"/>
    <s v="Mónica Andrea Marín Zapata"/>
    <s v="Lizhet Johana Carranza López"/>
    <n v="263831"/>
    <x v="3"/>
    <s v="OTRAS"/>
    <s v="MEDIO   "/>
    <s v="MEDIO   "/>
    <s v="MEDIO   "/>
    <s v="MEDIO   "/>
    <n v="0.5"/>
    <x v="2"/>
    <n v="10649653"/>
    <n v="0"/>
    <x v="5"/>
    <n v="0"/>
    <s v="NO"/>
    <n v="0"/>
    <n v="5"/>
    <s v="JHONATAN ANDRÉS SIERRA RAMÍREZ"/>
    <m/>
    <d v="2019-09-16T00:00:00"/>
    <n v="229259"/>
    <s v="EDUCACION"/>
    <m/>
    <d v="2020-07-31T00:00:00"/>
    <s v="2019-03"/>
    <s v="5"/>
    <s v="2020-06"/>
    <n v="1.0329659515843337"/>
    <n v="11000728.945187954"/>
    <n v="0"/>
    <d v="2024-03-25T00:00:00"/>
    <n v="3.6520547945205482"/>
    <n v="4.1522219311981093E-2"/>
    <n v="0"/>
    <n v="0.5"/>
    <s v="MEDIA"/>
    <x v="2"/>
    <n v="0"/>
  </r>
  <r>
    <n v="1725"/>
    <d v="2019-05-13T00:00:00"/>
    <d v="2019-02-27T00:00:00"/>
    <s v="Juzgado 03 Administraativo del Circuito"/>
    <s v="05001333300320190012100"/>
    <s v="2019"/>
    <x v="0"/>
    <s v="Cervecería Unión S.A."/>
    <s v="Daniela Perez Amaya"/>
    <n v="250160"/>
    <x v="3"/>
    <s v="IMPUESTOS"/>
    <s v="MEDIO   "/>
    <s v="MEDIO   "/>
    <s v="MEDIO   "/>
    <s v="MEDIO   "/>
    <n v="0.5"/>
    <x v="2"/>
    <n v="22000000"/>
    <n v="0"/>
    <x v="5"/>
    <n v="0"/>
    <s v="NO"/>
    <n v="0"/>
    <n v="3"/>
    <s v="JHONATAN ANDRÉS SIERRA RAMÍREZ"/>
    <m/>
    <d v="2019-09-16T00:00:00"/>
    <n v="229259"/>
    <s v="HACIENDA"/>
    <m/>
    <d v="2020-07-31T00:00:00"/>
    <s v="2019-05"/>
    <s v="3"/>
    <s v="2020-06"/>
    <n v="1.0246973838344398"/>
    <n v="22543342.444357675"/>
    <n v="0"/>
    <d v="2022-05-12T00:00:00"/>
    <n v="1.7808219178082192"/>
    <n v="4.1522219311981093E-2"/>
    <n v="0"/>
    <n v="0.5"/>
    <s v="MEDIA"/>
    <x v="2"/>
    <n v="0"/>
  </r>
  <r>
    <n v="1726"/>
    <d v="2019-12-21T00:00:00"/>
    <d v="2019-12-21T00:00:00"/>
    <s v="juzgado Promiscuo del Circuito de Cisneros"/>
    <s v="05190318900120190012800"/>
    <s v="2019"/>
    <x v="1"/>
    <s v="María de las Mecerdes Carvajal de Muñoz"/>
    <s v="Fidelina Palacio Sánchez"/>
    <m/>
    <x v="2"/>
    <s v="RECONOCIMIENTO Y PAGO DE OTRAS PRESTACIONES SALARIALES, SOLCIALES Y SALARIOS"/>
    <s v="MEDIO   "/>
    <s v="MEDIO   "/>
    <s v="MEDIO   "/>
    <s v="MEDIO   "/>
    <n v="0.5"/>
    <x v="2"/>
    <n v="0"/>
    <n v="0"/>
    <x v="10"/>
    <n v="0"/>
    <s v="NO"/>
    <n v="0"/>
    <n v="3"/>
    <s v="JHONATAN ANDRÉS SIERRA RAMÍREZ"/>
    <m/>
    <d v="2019-09-16T00:00:00"/>
    <n v="229259"/>
    <s v="GESTION HUMANA Y DLLO ORGANIZACIONAL"/>
    <m/>
    <d v="2020-07-31T00:00:00"/>
    <s v="2019-12"/>
    <s v="3"/>
    <s v="2020-06"/>
    <n v="1.011271676300578"/>
    <n v="0"/>
    <n v="0"/>
    <d v="2022-12-20T00:00:00"/>
    <n v="2.3890410958904109"/>
    <n v="4.1522219311981093E-2"/>
    <n v="0"/>
    <n v="0.5"/>
    <s v="MEDIA"/>
    <x v="2"/>
    <n v="0"/>
  </r>
  <r>
    <n v="1727"/>
    <d v="2019-03-08T00:00:00"/>
    <d v="2019-03-08T00:00:00"/>
    <s v="Tribunal Administrativo de Antioquia"/>
    <s v="05001233300020190019500"/>
    <s v="2019"/>
    <x v="0"/>
    <s v="Gustavo Alberto Hoyos Zuluaga y Otros."/>
    <s v="José Vicente Blanco Restrepo"/>
    <n v="44445"/>
    <x v="3"/>
    <s v="OTRAS"/>
    <s v="BAJO"/>
    <s v="BAJO"/>
    <s v="BAJO"/>
    <s v="MEDIO   "/>
    <n v="0.20749999999999999"/>
    <x v="3"/>
    <n v="208188210"/>
    <n v="0"/>
    <x v="5"/>
    <n v="0"/>
    <s v="NO"/>
    <n v="0"/>
    <n v="5"/>
    <s v="JHONATAN ANDRÉS SIERRA RAMÍREZ"/>
    <m/>
    <d v="2019-09-16T00:00:00"/>
    <n v="229259"/>
    <s v="INFRAESTRUCTURA"/>
    <m/>
    <d v="2020-07-31T00:00:00"/>
    <s v="2019-03"/>
    <s v="5"/>
    <s v="2020-06"/>
    <n v="1.0329659515843337"/>
    <n v="215051332.45128909"/>
    <n v="0"/>
    <d v="2024-03-06T00:00:00"/>
    <n v="3.6"/>
    <n v="4.1522219311981093E-2"/>
    <n v="0"/>
    <n v="0.20749999999999999"/>
    <s v="BAJA"/>
    <x v="2"/>
    <n v="0"/>
  </r>
  <r>
    <n v="1728"/>
    <d v="2019-05-17T00:00:00"/>
    <d v="2019-04-01T00:00:00"/>
    <s v="Juzgado 18 Laboral del Circuito"/>
    <s v="05001310501820190020000"/>
    <s v="2019"/>
    <x v="1"/>
    <s v="Elvia de Jesus Gallo Cuervo"/>
    <s v="José Angel López López"/>
    <n v="259575"/>
    <x v="2"/>
    <s v="RECONOCIMIENTO Y PAGO DE OTRAS PRESTACIONES SALARIALES, SOLCIALES Y SALARIOS"/>
    <s v="BAJO"/>
    <s v="MEDIO   "/>
    <s v="MEDIO   "/>
    <s v="MEDIO   "/>
    <n v="0.41"/>
    <x v="2"/>
    <n v="79000000"/>
    <n v="0"/>
    <x v="5"/>
    <n v="0"/>
    <s v="NO"/>
    <n v="0"/>
    <n v="3"/>
    <s v="JHONATAN ANDRÉS SIERRA RAMÍREZ"/>
    <m/>
    <d v="2019-09-16T00:00:00"/>
    <n v="229259"/>
    <s v="MANA"/>
    <m/>
    <d v="2020-07-31T00:00:00"/>
    <s v="2019-05"/>
    <s v="3"/>
    <s v="2020-06"/>
    <n v="1.0246973838344398"/>
    <n v="80951093.32292074"/>
    <n v="0"/>
    <d v="2022-05-16T00:00:00"/>
    <n v="1.7917808219178082"/>
    <n v="4.1522219311981093E-2"/>
    <n v="0"/>
    <n v="0.41"/>
    <s v="MEDIA"/>
    <x v="2"/>
    <n v="0"/>
  </r>
  <r>
    <n v="1729"/>
    <d v="2019-06-04T00:00:00"/>
    <d v="2019-05-17T00:00:00"/>
    <s v="Juzgado 8° Administrativo del Circuito"/>
    <s v="05001333300820190020700"/>
    <s v="2019"/>
    <x v="0"/>
    <s v="Pedro Antionio Chaustre Hernández"/>
    <s v="Pedro Antonio Chaustre Hernández"/>
    <n v="101271"/>
    <x v="3"/>
    <s v="IMPUESTOS"/>
    <s v="MEDIO   "/>
    <s v="MEDIO   "/>
    <s v="MEDIO   "/>
    <s v="MEDIO   "/>
    <n v="0.5"/>
    <x v="2"/>
    <n v="2145000"/>
    <n v="0"/>
    <x v="5"/>
    <n v="0"/>
    <s v="NO"/>
    <n v="0"/>
    <n v="3"/>
    <s v="JHONATAN ANDRÉS SIERRA RAMÍREZ"/>
    <m/>
    <d v="2019-09-16T00:00:00"/>
    <n v="229259"/>
    <s v="HACIENDA"/>
    <m/>
    <d v="2020-07-31T00:00:00"/>
    <s v="2019-06"/>
    <s v="3"/>
    <s v="2020-06"/>
    <n v="1.022003699737124"/>
    <n v="2192197.935936131"/>
    <n v="0"/>
    <d v="2022-06-03T00:00:00"/>
    <n v="1.8410958904109589"/>
    <n v="4.1522219311981093E-2"/>
    <n v="0"/>
    <n v="0.5"/>
    <s v="MEDIA"/>
    <x v="2"/>
    <n v="0"/>
  </r>
  <r>
    <n v="1730"/>
    <d v="2019-08-08T00:00:00"/>
    <d v="2019-07-12T00:00:00"/>
    <s v="Juzgado 35 Administrativo "/>
    <s v="05001333303520190029600"/>
    <s v="2019"/>
    <x v="0"/>
    <s v="Antonio de Jesús Granados Rodíguez"/>
    <s v="Alvaro Quintero Sepulveda "/>
    <n v="25264"/>
    <x v="0"/>
    <s v="RECONOCIMIENTO Y PAGO DE OTRAS PRESTACIONES SALARIALES, SOLCIALES Y SALARIOS"/>
    <s v="BAJO"/>
    <s v="BAJO"/>
    <s v="BAJO"/>
    <s v="BAJO"/>
    <n v="0.05"/>
    <x v="1"/>
    <n v="1100000"/>
    <n v="0"/>
    <x v="5"/>
    <n v="0"/>
    <s v="NO"/>
    <n v="0"/>
    <n v="3"/>
    <s v="JHONATAN ANDRÉS SIERRA RAMÍREZ"/>
    <m/>
    <d v="2019-09-16T00:00:00"/>
    <n v="229259"/>
    <s v="GESTION HUMANA Y DLLO ORGANIZACIONAL"/>
    <s v="Proceso remitido por el abogado contratista- Prima de vida Cara"/>
    <d v="2020-07-31T00:00:00"/>
    <s v="2019-08"/>
    <s v="3"/>
    <s v="2020-06"/>
    <n v="1.0188294671454916"/>
    <n v="1120712.4138600407"/>
    <n v="0"/>
    <d v="2022-08-07T00:00:00"/>
    <n v="2.0191780821917806"/>
    <n v="4.1522219311981093E-2"/>
    <n v="0"/>
    <n v="0.05"/>
    <s v="REMOTA"/>
    <x v="1"/>
    <n v="0"/>
  </r>
  <r>
    <n v="1731"/>
    <d v="2019-10-01T00:00:00"/>
    <d v="2019-09-30T00:00:00"/>
    <s v="Juzgado 19 Admiistrativo"/>
    <s v="05001333301920190039500"/>
    <s v="2019"/>
    <x v="0"/>
    <s v="Cervecería Unión S.A."/>
    <s v="Laura Natalia Tabares Torres"/>
    <n v="314527"/>
    <x v="3"/>
    <s v="IMPUESTOS"/>
    <s v="MEDIO   "/>
    <s v="MEDIO   "/>
    <s v="MEDIO   "/>
    <s v="MEDIO   "/>
    <n v="0.5"/>
    <x v="2"/>
    <n v="10675000"/>
    <n v="0"/>
    <x v="5"/>
    <n v="0"/>
    <s v="NO"/>
    <n v="0"/>
    <n v="4"/>
    <s v="JHONATAN ANDRÉS SIERRA RAMÍREZ"/>
    <m/>
    <d v="2019-09-16T00:00:00"/>
    <n v="229259"/>
    <s v="HACIENDA"/>
    <s v="Nulidad de Resolución que sancionó a la demandante por la no legalización de la tornaguía"/>
    <d v="2020-07-31T00:00:00"/>
    <s v="2019-10"/>
    <s v="4"/>
    <s v="2020-06"/>
    <n v="1.0148892971091559"/>
    <n v="10833943.246640239"/>
    <n v="0"/>
    <d v="2023-09-30T00:00:00"/>
    <n v="3.1671232876712327"/>
    <n v="4.1522219311981093E-2"/>
    <n v="0"/>
    <n v="0.5"/>
    <s v="MEDIA"/>
    <x v="2"/>
    <n v="0"/>
  </r>
  <r>
    <n v="1732"/>
    <d v="2019-10-07T00:00:00"/>
    <d v="2019-09-30T00:00:00"/>
    <s v="Juzgado 12 Administrativo"/>
    <s v="05001333301220190041400"/>
    <s v="2019"/>
    <x v="0"/>
    <s v="KOPPS COMMERCIAL S.A.S"/>
    <s v="Laura Natalia Tabares Torres"/>
    <n v="314527"/>
    <x v="3"/>
    <s v="IMPUESTOS"/>
    <s v="MEDIO   "/>
    <s v="MEDIO   "/>
    <s v="MEDIO   "/>
    <s v="MEDIO   "/>
    <n v="0.5"/>
    <x v="2"/>
    <n v="10675000"/>
    <n v="0"/>
    <x v="5"/>
    <n v="0"/>
    <s v="NO"/>
    <n v="0"/>
    <n v="4"/>
    <s v="JHONATAN ANDRÉS SIERRA RAMÍREZ"/>
    <m/>
    <d v="2019-09-16T00:00:00"/>
    <n v="229259"/>
    <s v="HACIENDA"/>
    <s v="Nulidad de Resolución que sancionó a la demandante por la no legalización de la tornaguía"/>
    <d v="2020-07-31T00:00:00"/>
    <s v="2019-10"/>
    <s v="4"/>
    <s v="2020-06"/>
    <n v="1.0148892971091559"/>
    <n v="10833943.246640239"/>
    <n v="0"/>
    <d v="2023-10-06T00:00:00"/>
    <n v="3.1835616438356165"/>
    <n v="4.1522219311981093E-2"/>
    <n v="0"/>
    <n v="0.5"/>
    <s v="MEDIA"/>
    <x v="2"/>
    <n v="0"/>
  </r>
  <r>
    <n v="1733"/>
    <d v="2019-10-18T00:00:00"/>
    <d v="2019-10-11T00:00:00"/>
    <s v="Juzgado 10 Administrativo"/>
    <s v="05001333301020190042300"/>
    <s v="2019"/>
    <x v="0"/>
    <s v="CERVECERÍA DEL VALLE S.A."/>
    <s v="Laura Natalia Tabares Torres"/>
    <n v="314527"/>
    <x v="3"/>
    <s v="IMPUESTOS"/>
    <s v="MEDIO   "/>
    <s v="MEDIO   "/>
    <s v="MEDIO   "/>
    <s v="MEDIO   "/>
    <n v="0.5"/>
    <x v="2"/>
    <n v="3743503"/>
    <n v="0"/>
    <x v="10"/>
    <n v="0"/>
    <s v="NO"/>
    <n v="2879618"/>
    <n v="4"/>
    <s v="JHONATAN ANDRÉS SIERRA RAMÍREZ"/>
    <m/>
    <d v="2019-09-16T00:00:00"/>
    <n v="229259"/>
    <s v="HACIENDA"/>
    <m/>
    <d v="2020-07-31T00:00:00"/>
    <s v="2019-10"/>
    <s v="4"/>
    <s v="2020-06"/>
    <n v="1.0148892971091559"/>
    <n v="3799241.1283960165"/>
    <n v="0"/>
    <d v="2023-10-17T00:00:00"/>
    <n v="3.2136986301369861"/>
    <n v="4.1522219311981093E-2"/>
    <n v="0"/>
    <n v="0.5"/>
    <s v="MEDIA"/>
    <x v="2"/>
    <n v="0"/>
  </r>
  <r>
    <n v="1734"/>
    <d v="2019-11-19T00:00:00"/>
    <d v="2019-11-07T00:00:00"/>
    <s v="Juzgado 18 Administrtivo"/>
    <s v="05001333301820190047000"/>
    <s v="2019"/>
    <x v="0"/>
    <s v="BERENA DE JESUS HERNÁNDEZ CORREA Y OTROS"/>
    <s v="María Jazmín Carvajal Serna"/>
    <n v="276926"/>
    <x v="1"/>
    <s v="ACCIDENTE DE TRANSITO"/>
    <s v="BAJO"/>
    <s v="MEDIO   "/>
    <s v="BAJO"/>
    <s v="BAJO"/>
    <n v="0.20749999999999999"/>
    <x v="3"/>
    <n v="4710231862"/>
    <n v="0"/>
    <x v="10"/>
    <n v="0"/>
    <s v="NO"/>
    <n v="0"/>
    <n v="5"/>
    <s v="JHONATAN ANDRÉS SIERRA RAMÍREZ"/>
    <m/>
    <d v="2019-09-16T00:00:00"/>
    <n v="229259"/>
    <s v="INFRAESTRUCTURA"/>
    <m/>
    <d v="2020-07-31T00:00:00"/>
    <s v="2019-11"/>
    <s v="5"/>
    <s v="2020-06"/>
    <n v="1.0138110875024144"/>
    <n v="4775285286.4027424"/>
    <n v="0"/>
    <d v="2024-11-17T00:00:00"/>
    <n v="4.3013698630136989"/>
    <n v="4.1522219311981093E-2"/>
    <n v="0"/>
    <n v="0.20749999999999999"/>
    <s v="BAJA"/>
    <x v="2"/>
    <n v="0"/>
  </r>
  <r>
    <n v="1735"/>
    <d v="2015-07-21T00:00:00"/>
    <d v="2015-06-18T00:00:00"/>
    <s v="Tribunal Administrativo de Antioquia"/>
    <s v="05001233300020190064400"/>
    <s v="2019"/>
    <x v="0"/>
    <s v="CENTRAL DE MEZCLAS SA"/>
    <m/>
    <m/>
    <x v="6"/>
    <s v="OTRAS"/>
    <s v="MEDIO   "/>
    <s v="MEDIO   "/>
    <s v="MEDIO   "/>
    <s v="MEDIO   "/>
    <n v="0.5"/>
    <x v="2"/>
    <n v="0"/>
    <n v="0"/>
    <x v="3"/>
    <n v="0"/>
    <s v="NO"/>
    <n v="0"/>
    <n v="7"/>
    <s v="JHONATAN ANDRÉS SIERRA RAMÍREZ"/>
    <m/>
    <d v="2019-09-16T00:00:00"/>
    <n v="229259"/>
    <s v="MINAS"/>
    <m/>
    <d v="2020-07-31T00:00:00"/>
    <s v="2015-07"/>
    <s v="7"/>
    <s v="2020-06"/>
    <n v="0.85823957329672562"/>
    <n v="0"/>
    <n v="0"/>
    <d v="2022-07-19T00:00:00"/>
    <n v="1.9671232876712328"/>
    <n v="4.1522219311981093E-2"/>
    <n v="0"/>
    <n v="0.5"/>
    <s v="MEDIA"/>
    <x v="2"/>
    <n v="0"/>
  </r>
  <r>
    <n v="1736"/>
    <d v="2019-12-12T00:00:00"/>
    <d v="2019-12-01T00:00:00"/>
    <s v="Juzgado 9 Laboral del Circuito de Medellín "/>
    <s v="05001310500920190073400"/>
    <s v="2019"/>
    <x v="1"/>
    <s v="ESTER JULIA CALDERON DE CASTRILLÓN "/>
    <s v="FRANCISCO ALBERTO GIRALDO LUNA"/>
    <n v="122621"/>
    <x v="2"/>
    <s v="PENSIÓN DE SOBREVIVIENTES"/>
    <s v="ALTO"/>
    <s v="ALTO"/>
    <s v="ALTO"/>
    <s v="ALTO"/>
    <n v="1"/>
    <x v="0"/>
    <n v="0"/>
    <n v="0"/>
    <x v="10"/>
    <n v="0"/>
    <s v="NO"/>
    <n v="0"/>
    <n v="4"/>
    <s v="JHONATAN ANDRÉS SIERRA RAMÍREZ"/>
    <m/>
    <d v="2019-09-16T00:00:00"/>
    <n v="229259"/>
    <s v="GESTION HUMANA Y DLLO ORGANIZACIONAL"/>
    <m/>
    <d v="2020-07-31T00:00:00"/>
    <s v="2019-12"/>
    <s v="4"/>
    <s v="2020-06"/>
    <n v="1.011271676300578"/>
    <n v="0"/>
    <n v="0"/>
    <d v="2023-12-11T00:00:00"/>
    <n v="3.3643835616438356"/>
    <n v="4.1522219311981093E-2"/>
    <n v="0"/>
    <n v="1"/>
    <s v="ALTA"/>
    <x v="0"/>
    <n v="0"/>
  </r>
  <r>
    <n v="1737"/>
    <d v="2019-05-06T00:00:00"/>
    <d v="2019-05-06T00:00:00"/>
    <s v="Tribunal Administrativo de Antioquia"/>
    <s v="05001233300020190095500"/>
    <s v="2019"/>
    <x v="2"/>
    <s v="Yeison Iván Velasquez Rodriguez y Otro."/>
    <s v="Yeison Iván Velasquez Rodriguez y Otro."/>
    <m/>
    <x v="9"/>
    <s v="VIOLACIÓN DERECHOS COLECTIVOS"/>
    <s v="BAJO"/>
    <s v="BAJO"/>
    <s v="BAJO"/>
    <s v="MEDIO   "/>
    <n v="0.20749999999999999"/>
    <x v="3"/>
    <n v="0"/>
    <n v="0"/>
    <x v="5"/>
    <n v="0"/>
    <s v="NO"/>
    <n v="0"/>
    <n v="4"/>
    <s v="JHONATAN ANDRÉS SIERRA RAMÍREZ"/>
    <m/>
    <d v="2019-09-16T00:00:00"/>
    <n v="229259"/>
    <s v="INFRAESTRUCTURA"/>
    <m/>
    <d v="2020-07-31T00:00:00"/>
    <s v="2019-05"/>
    <s v="4"/>
    <s v="2020-06"/>
    <n v="1.0246973838344398"/>
    <n v="0"/>
    <n v="0"/>
    <d v="2023-05-05T00:00:00"/>
    <n v="2.7616438356164386"/>
    <n v="4.1522219311981093E-2"/>
    <n v="0"/>
    <n v="0.20749999999999999"/>
    <s v="BAJA"/>
    <x v="2"/>
    <n v="0"/>
  </r>
  <r>
    <n v="1738"/>
    <d v="2019-12-03T00:00:00"/>
    <d v="2019-12-03T00:00:00"/>
    <s v="Juzgado 23 Laboral "/>
    <s v="05001310502320190115600"/>
    <s v="2019"/>
    <x v="1"/>
    <s v="JUAN GUILLERMO RESTREPO ISAZA"/>
    <s v="JAIME HUMBERTO SALAZAR BOTERO "/>
    <n v="66272"/>
    <x v="2"/>
    <s v="OTRAS"/>
    <s v="BAJO"/>
    <s v="BAJO"/>
    <s v="BAJO"/>
    <s v="BAJO"/>
    <n v="0.05"/>
    <x v="1"/>
    <n v="0"/>
    <n v="0"/>
    <x v="10"/>
    <n v="0"/>
    <s v="NO"/>
    <n v="0"/>
    <n v="3"/>
    <s v="JHONATAN ANDRÉS SIERRA RAMÍREZ"/>
    <m/>
    <d v="2019-09-16T00:00:00"/>
    <n v="229.25899999999999"/>
    <s v="GESTION HUMANA Y DLLO ORGANIZACIONAL"/>
    <m/>
    <d v="2020-07-31T00:00:00"/>
    <s v="2019-12"/>
    <s v="3"/>
    <s v="2020-06"/>
    <n v="1.011271676300578"/>
    <n v="0"/>
    <n v="0"/>
    <d v="2022-12-02T00:00:00"/>
    <n v="2.3397260273972602"/>
    <n v="4.1522219311981093E-2"/>
    <n v="0"/>
    <n v="0.05"/>
    <s v="REMOTA"/>
    <x v="1"/>
    <n v="0"/>
  </r>
  <r>
    <n v="1739"/>
    <d v="2019-06-06T00:00:00"/>
    <d v="2019-05-29T00:00:00"/>
    <s v="Tribunal Administrativo de Antioquia"/>
    <s v="05001233300020190138800"/>
    <s v="2019"/>
    <x v="2"/>
    <s v="YOURNEY DE JESUS CARDALES PUERTA"/>
    <m/>
    <s v="  "/>
    <x v="9"/>
    <s v="VIOLACIÓN DERECHOS COLECTIVOS"/>
    <s v="BAJO"/>
    <s v="BAJO"/>
    <s v="BAJO"/>
    <s v="BAJO"/>
    <n v="0.05"/>
    <x v="1"/>
    <n v="0"/>
    <n v="0"/>
    <x v="1"/>
    <n v="0"/>
    <s v="NO"/>
    <n v="0"/>
    <n v="3"/>
    <s v="JHONATAN ANDRÉS SIERRA RAMÍREZ"/>
    <m/>
    <d v="2019-09-16T00:00:00"/>
    <n v="229259"/>
    <s v="MINAS"/>
    <m/>
    <d v="2020-07-31T00:00:00"/>
    <s v="2019-06"/>
    <s v="3"/>
    <s v="2020-06"/>
    <n v="1.022003699737124"/>
    <n v="0"/>
    <n v="0"/>
    <d v="2022-06-05T00:00:00"/>
    <n v="1.8465753424657534"/>
    <n v="4.1522219311981093E-2"/>
    <n v="0"/>
    <n v="0.05"/>
    <s v="REMOTA"/>
    <x v="1"/>
    <n v="0"/>
  </r>
  <r>
    <n v="1740"/>
    <d v="2019-10-18T00:00:00"/>
    <d v="2019-10-09T00:00:00"/>
    <s v="Tribunal Administrativo de Antioquia"/>
    <s v="05001233300020190258000"/>
    <s v="2019"/>
    <x v="0"/>
    <s v="SARA BUSTAMANTE BLANCO"/>
    <s v="No aplica"/>
    <s v="No aplica"/>
    <x v="5"/>
    <s v="ORDENANZA"/>
    <s v="MEDIO   "/>
    <s v="MEDIO   "/>
    <s v="MEDIO   "/>
    <s v="MEDIO   "/>
    <n v="0.5"/>
    <x v="2"/>
    <n v="0"/>
    <n v="0"/>
    <x v="10"/>
    <n v="0"/>
    <s v="NO "/>
    <n v="0"/>
    <n v="4"/>
    <s v="JHONATAN ANDRÉS SIERRA RAMÍREZ"/>
    <m/>
    <d v="2019-09-16T00:00:00"/>
    <n v="229259"/>
    <s v="HACIENDA"/>
    <m/>
    <d v="2020-07-31T00:00:00"/>
    <s v="2019-10"/>
    <s v="4"/>
    <s v="2020-06"/>
    <n v="1.0148892971091559"/>
    <n v="0"/>
    <n v="0"/>
    <d v="2023-10-17T00:00:00"/>
    <n v="3.2136986301369861"/>
    <n v="4.1522219311981093E-2"/>
    <n v="0"/>
    <n v="0.5"/>
    <s v="MEDIA"/>
    <x v="2"/>
    <n v="0"/>
  </r>
  <r>
    <n v="1741"/>
    <d v="2020-01-31T00:00:00"/>
    <d v="2020-01-16T00:00:00"/>
    <s v="Juzgado 27 Administrativo"/>
    <s v="05001333302720200000900"/>
    <s v="2020"/>
    <x v="0"/>
    <s v="FREDDY ALONSO MELO YARURO"/>
    <s v="ANA MERCEDES YARURO NAVAS"/>
    <n v="97198"/>
    <x v="3"/>
    <s v="OTRAS"/>
    <s v="MEDIO   "/>
    <s v="MEDIO   "/>
    <s v="MEDIO   "/>
    <s v="MEDIO   "/>
    <n v="0.5"/>
    <x v="2"/>
    <n v="43890100"/>
    <n v="0"/>
    <x v="10"/>
    <n v="0"/>
    <s v="NO"/>
    <n v="0"/>
    <n v="3"/>
    <s v="JHONATAN ANDRÉS SIERRA RAMÍREZ"/>
    <m/>
    <d v="2019-09-16T00:00:00"/>
    <n v="229259"/>
    <s v="GESTION HUMANA Y DLLO ORGANIZACIONAL"/>
    <s v="Nulida de acto adminsitrativo que suspendió _x000a_el concurso respecto de los cargos ofertados por _x000a_la fabrica de licores"/>
    <d v="2020-07-31T00:00:00"/>
    <s v="2020-01"/>
    <s v="3"/>
    <s v="2020-06"/>
    <n v="1.0070030698388335"/>
    <n v="44197465.435533382"/>
    <n v="0"/>
    <d v="2023-01-30T00:00:00"/>
    <n v="2.5013698630136987"/>
    <n v="4.1522219311981093E-2"/>
    <n v="0"/>
    <n v="0.5"/>
    <s v="MEDIA"/>
    <x v="2"/>
    <n v="0"/>
  </r>
  <r>
    <n v="1742"/>
    <d v="2017-01-20T00:00:00"/>
    <d v="2016-12-16T00:00:00"/>
    <s v="Tribunal Administrativo de Antioquia"/>
    <s v="05001233300020160271400"/>
    <s v="2019"/>
    <x v="0"/>
    <s v="DANIEL MAYA GUIRAL"/>
    <s v="DANIEL MAYA GUIRAL"/>
    <s v="1,035,424,221"/>
    <x v="5"/>
    <s v="OTRAS"/>
    <s v="BAJO"/>
    <s v="BAJO"/>
    <s v="BAJO"/>
    <s v="BAJO"/>
    <n v="0.05"/>
    <x v="1"/>
    <n v="0"/>
    <n v="0"/>
    <x v="6"/>
    <n v="0"/>
    <s v="NO"/>
    <s v="NO"/>
    <n v="5"/>
    <s v="LEONEL GIRALDO ALVAREZ"/>
    <m/>
    <m/>
    <n v="88367"/>
    <s v="GOBIERNO"/>
    <s v="PARA SENTENCIA Y SE TRATA DE UN PROCESO POR REGLAMENTACION DE POLVORA NAVIDEÑA"/>
    <d v="2020-07-31T00:00:00"/>
    <s v="2017-01"/>
    <s v="5"/>
    <s v="2020-06"/>
    <n v="0.77890601703822215"/>
    <n v="0"/>
    <n v="0"/>
    <d v="2022-01-19T00:00:00"/>
    <n v="1.4712328767123288"/>
    <n v="4.1522219311981093E-2"/>
    <n v="0"/>
    <n v="0.05"/>
    <s v="REMOTA"/>
    <x v="1"/>
    <n v="0"/>
  </r>
  <r>
    <n v="1743"/>
    <d v="2016-12-13T00:00:00"/>
    <d v="2016-11-30T00:00:00"/>
    <s v="Tribunal Administrativo de Antioquia"/>
    <s v="05001233300020160262800"/>
    <s v="2019"/>
    <x v="0"/>
    <s v="CARLOS VICENTE VEGA"/>
    <s v="GUSTAVO ALFREDO RUIZ LONDIOÑO"/>
    <n v="173025"/>
    <x v="5"/>
    <s v="OTRAS"/>
    <s v="BAJO"/>
    <s v="BAJO"/>
    <s v="BAJO"/>
    <s v="BAJO"/>
    <n v="0.05"/>
    <x v="1"/>
    <n v="0"/>
    <n v="0"/>
    <x v="1"/>
    <n v="0"/>
    <s v="NO"/>
    <s v="NO"/>
    <n v="5"/>
    <s v="LEONEL GIRALDO ALVAREZ"/>
    <m/>
    <m/>
    <n v="88367"/>
    <s v="GOBIERNO"/>
    <s v="PROCESO POR INSCRIPCION DE JUNTA DE BOMBEROS "/>
    <d v="2020-07-31T00:00:00"/>
    <s v="2016-12"/>
    <s v="5"/>
    <s v="2020-06"/>
    <n v="0.78688289821902468"/>
    <n v="0"/>
    <n v="0"/>
    <d v="2021-12-12T00:00:00"/>
    <n v="1.3671232876712329"/>
    <n v="4.1522219311981093E-2"/>
    <n v="0"/>
    <n v="0.05"/>
    <s v="REMOTA"/>
    <x v="1"/>
    <n v="0"/>
  </r>
  <r>
    <n v="1744"/>
    <d v="2017-03-10T00:00:00"/>
    <d v="2017-03-03T00:00:00"/>
    <s v="Tribunal Administrativo de Antioquia"/>
    <s v="05001233300020170034800"/>
    <s v="2019"/>
    <x v="0"/>
    <s v="INMOBILIARIA E INVERSIONES ASA SA"/>
    <s v="STEPHANIE ARROYAVE RAMIREZ"/>
    <n v="257098"/>
    <x v="1"/>
    <s v="OTRAS"/>
    <s v="BAJO"/>
    <s v="BAJO"/>
    <s v="BAJO"/>
    <s v="BAJO"/>
    <n v="0.05"/>
    <x v="1"/>
    <n v="1631321943"/>
    <n v="0"/>
    <x v="1"/>
    <n v="0"/>
    <s v="NO"/>
    <s v="NO"/>
    <n v="4"/>
    <s v="LEONEL GIRALDO ALVAREZ"/>
    <m/>
    <m/>
    <n v="88367"/>
    <s v="GOBIERNO"/>
    <s v="PROCESO POR RESTITUCION DE PREDIOS "/>
    <d v="2020-07-31T00:00:00"/>
    <s v="2017-03"/>
    <s v="4"/>
    <s v="2020-06"/>
    <n v="0.76757466281447584"/>
    <n v="1252161390.3400805"/>
    <n v="0"/>
    <d v="2021-03-09T00:00:00"/>
    <n v="0.60547945205479448"/>
    <n v="4.1522219311981093E-2"/>
    <n v="0"/>
    <n v="0.05"/>
    <s v="REMOTA"/>
    <x v="1"/>
    <n v="0"/>
  </r>
  <r>
    <n v="1745"/>
    <d v="2017-02-17T00:00:00"/>
    <d v="2017-01-13T00:00:00"/>
    <s v="Tribunal Administrativo de Antioquia"/>
    <s v="05001233300020170017500"/>
    <s v="2019"/>
    <x v="0"/>
    <s v="DORA LUCY  ESPINAL Y OTRA"/>
    <s v="MAURICIO GARCES PALACIO"/>
    <n v="255814"/>
    <x v="0"/>
    <s v="PENSIÓN DE SOBREVIVIENTES"/>
    <s v="BAJO"/>
    <s v="BAJO"/>
    <s v="BAJO"/>
    <s v="BAJO"/>
    <n v="0.05"/>
    <x v="1"/>
    <n v="78790362"/>
    <n v="0"/>
    <x v="6"/>
    <m/>
    <s v="NO"/>
    <s v="NO"/>
    <n v="4"/>
    <s v="LEONEL GIRALDO ALVAREZ"/>
    <m/>
    <m/>
    <n v="88367"/>
    <s v="EDUCACION"/>
    <s v="AL DESPACHO PARA SENTENCIA"/>
    <d v="2020-07-31T00:00:00"/>
    <s v="2017-02"/>
    <s v="4"/>
    <s v="2020-06"/>
    <n v="0.77115025586143982"/>
    <n v="60759207.815715462"/>
    <n v="0"/>
    <d v="2021-02-16T00:00:00"/>
    <n v="0.54794520547945202"/>
    <n v="4.1522219311981093E-2"/>
    <n v="0"/>
    <n v="0.05"/>
    <s v="REMOTA"/>
    <x v="1"/>
    <n v="0"/>
  </r>
  <r>
    <n v="1746"/>
    <d v="2014-04-24T00:00:00"/>
    <d v="2017-03-27T00:00:00"/>
    <s v="Tribunal Administrativo de Antioquia"/>
    <s v="05001233300020170114600"/>
    <s v="2019"/>
    <x v="0"/>
    <s v="ANA LUCIA AGUDELO AGUDELO"/>
    <s v="FRANCISCO ALBERTO GIRALDO LUNA"/>
    <n v="122.621"/>
    <x v="0"/>
    <s v="PENSIÓN DE SOBREVIVIENTES"/>
    <s v="BAJO"/>
    <s v="BAJO"/>
    <s v="BAJO"/>
    <s v="BAJO"/>
    <n v="0.05"/>
    <x v="1"/>
    <n v="88251725"/>
    <n v="0"/>
    <x v="3"/>
    <m/>
    <s v="NO"/>
    <s v="NO"/>
    <n v="7"/>
    <s v="LEONEL GIRALDO ALVAREZ"/>
    <m/>
    <m/>
    <n v="88367"/>
    <s v="EDUCACION"/>
    <s v="PAGO DE PRESTACION POR SOLIDRIDAD-FIJA FECHA DE AUDIENCIA INICIAL PARA EL DIA 11 DE JULIO DE 2018 A LAS 3:00 P.M."/>
    <d v="2020-07-31T00:00:00"/>
    <s v="2014-04"/>
    <s v="7"/>
    <s v="2020-06"/>
    <n v="0.90302046279467518"/>
    <n v="79693113.551928401"/>
    <n v="0"/>
    <d v="2021-04-22T00:00:00"/>
    <n v="0.72602739726027399"/>
    <n v="4.1522219311981093E-2"/>
    <n v="0"/>
    <n v="0.05"/>
    <s v="REMOTA"/>
    <x v="1"/>
    <n v="0"/>
  </r>
  <r>
    <n v="1747"/>
    <d v="2017-06-08T00:00:00"/>
    <d v="2017-04-18T00:00:00"/>
    <s v="Tribunal Administrativo de Antioquia"/>
    <s v="05001233300020170115600"/>
    <s v="2019"/>
    <x v="0"/>
    <s v="MARIA DEL SOCORRO ARAUQE DE MARIN"/>
    <s v="FRANSISCO ALBERTO GIRALDO "/>
    <n v="122621"/>
    <x v="0"/>
    <s v="PENSIÓN DE SOBREVIVIENTES"/>
    <s v="BAJO"/>
    <s v="BAJO"/>
    <s v="BAJO"/>
    <s v="BAJO"/>
    <n v="0.05"/>
    <x v="1"/>
    <n v="57732055"/>
    <n v="0"/>
    <x v="6"/>
    <m/>
    <s v="NO"/>
    <s v="NO"/>
    <n v="4"/>
    <s v="LEONEL GIRALDO ALVAREZ"/>
    <m/>
    <m/>
    <n v="88367"/>
    <s v="EDUCACION"/>
    <s v=" PAGO DE PENSION  POR CUOTAS PARTES"/>
    <d v="2020-07-31T00:00:00"/>
    <s v="2017-06"/>
    <s v="4"/>
    <s v="2020-06"/>
    <n v="0.76136533047353394"/>
    <n v="43955185.133991234"/>
    <n v="0"/>
    <d v="2021-06-07T00:00:00"/>
    <n v="0.852054794520548"/>
    <n v="4.1522219311981093E-2"/>
    <n v="0"/>
    <n v="0.05"/>
    <s v="REMOTA"/>
    <x v="1"/>
    <n v="0"/>
  </r>
  <r>
    <n v="1748"/>
    <d v="2017-05-31T00:00:00"/>
    <d v="2017-04-19T00:00:00"/>
    <s v="Tribunal Administrativo de Antioquia"/>
    <s v="05001233300020170119900"/>
    <s v="2019"/>
    <x v="0"/>
    <s v="SOCIEDAD DISTRACOM S.A "/>
    <s v="DANIELA SANCHEZ MEJIA"/>
    <n v="204538"/>
    <x v="3"/>
    <s v="IMPUESTOS"/>
    <s v="BAJO"/>
    <s v="BAJO"/>
    <s v="BAJO"/>
    <s v="BAJO"/>
    <n v="0.05"/>
    <x v="1"/>
    <n v="417675000"/>
    <n v="0"/>
    <x v="6"/>
    <m/>
    <s v="NO"/>
    <s v="NO"/>
    <n v="4"/>
    <s v="LEONEL GIRALDO ALVAREZ"/>
    <m/>
    <m/>
    <n v="88367"/>
    <s v="HACIENDA"/>
    <s v="COBRO DE IMPUESTO DE GASOLINA  NO DEBIDA - NO HAY DEVOLVER SUMA ALGUNA"/>
    <d v="2020-07-31T00:00:00"/>
    <s v="2017-05"/>
    <s v="4"/>
    <s v="2020-06"/>
    <n v="0.76223816507249575"/>
    <n v="318367825.59665465"/>
    <n v="0"/>
    <d v="2021-05-30T00:00:00"/>
    <n v="0.83013698630136989"/>
    <n v="4.1522219311981093E-2"/>
    <n v="0"/>
    <n v="0.05"/>
    <s v="REMOTA"/>
    <x v="1"/>
    <n v="0"/>
  </r>
  <r>
    <n v="1749"/>
    <d v="2017-06-14T00:00:00"/>
    <d v="2017-06-29T00:00:00"/>
    <s v="Tribunal Administrativo de Antioquia"/>
    <s v="05001233300020170176700"/>
    <s v="2019"/>
    <x v="0"/>
    <s v="HECTOR IVAN GOMEZ  ARAQUE"/>
    <s v="JOSE DELCARMEN ORTEGA CHAPARRO"/>
    <n v="53.008000000000003"/>
    <x v="3"/>
    <s v="OTRAS"/>
    <s v="BAJO"/>
    <s v="BAJO"/>
    <s v="BAJO"/>
    <s v="BAJO"/>
    <n v="0.05"/>
    <x v="1"/>
    <n v="0"/>
    <n v="0"/>
    <x v="6"/>
    <m/>
    <s v="NO"/>
    <s v="NO"/>
    <n v="4"/>
    <s v="LEONEL GIRALDO ALVAREZ"/>
    <m/>
    <m/>
    <m/>
    <s v="GOBIERNO"/>
    <s v="DECRETO DE NOMBRAMIENTO DE NOTARIO EN PROPIEDAD"/>
    <d v="2020-07-31T00:00:00"/>
    <s v="2017-06"/>
    <s v="4"/>
    <s v="2020-06"/>
    <n v="0.76136533047353394"/>
    <n v="0"/>
    <n v="0"/>
    <d v="2021-06-13T00:00:00"/>
    <n v="0.86849315068493149"/>
    <n v="4.1522219311981093E-2"/>
    <n v="0"/>
    <n v="0.05"/>
    <s v="REMOTA"/>
    <x v="1"/>
    <n v="0"/>
  </r>
  <r>
    <n v="1750"/>
    <d v="2017-11-23T00:00:00"/>
    <d v="2017-09-12T00:00:00"/>
    <s v="Tribunal Administrativo de Antioquia"/>
    <s v="05001233300020170220100"/>
    <s v="2019"/>
    <x v="0"/>
    <s v="YURLEIDIS AREVALO LUNA Y OTROS "/>
    <s v="EDWIN OSORIO RODRIGUEZ "/>
    <n v="97472"/>
    <x v="1"/>
    <s v="OTRAS"/>
    <s v="BAJO"/>
    <s v="BAJO"/>
    <s v="BAJO"/>
    <s v="BAJO"/>
    <n v="0.05"/>
    <x v="1"/>
    <n v="1168384057"/>
    <n v="0"/>
    <x v="7"/>
    <m/>
    <s v="NO"/>
    <s v="NO"/>
    <s v="3 AÑOS"/>
    <s v="LEONEL GIRALDO ALVAREZ"/>
    <m/>
    <m/>
    <n v="88367"/>
    <s v="MINAS"/>
    <s v="FALLA EN TALUD DE TIERRA - EXPLOTACION MINERA  VIA COPACABANA "/>
    <d v="2020-07-31T00:00:00"/>
    <s v="2017-11"/>
    <s v="3"/>
    <s v="2020-06"/>
    <n v="0.75888387549827907"/>
    <n v="886667821.24656224"/>
    <n v="0"/>
    <d v="2020-11-22T00:00:00"/>
    <n v="0.31232876712328766"/>
    <n v="4.1522219311981093E-2"/>
    <n v="0"/>
    <n v="0.05"/>
    <s v="REMOTA"/>
    <x v="1"/>
    <n v="0"/>
  </r>
  <r>
    <n v="1751"/>
    <d v="2017-11-20T00:00:00"/>
    <d v="2017-11-16T00:00:00"/>
    <s v="Tribunal Administrativo de Antioquia"/>
    <s v="05001233300020170298300"/>
    <s v="2019"/>
    <x v="0"/>
    <s v="DEFENSOR DEL PUEBLO "/>
    <s v="CLAUDIA PATRICIA BERNAL  CRVAJAL"/>
    <n v="115917"/>
    <x v="9"/>
    <s v="OTRAS"/>
    <s v="BAJO"/>
    <s v="BAJO"/>
    <s v="BAJO"/>
    <s v="BAJO"/>
    <n v="0.05"/>
    <x v="1"/>
    <n v="0"/>
    <n v="0"/>
    <x v="3"/>
    <m/>
    <s v="NO"/>
    <s v="NO"/>
    <s v="3 AÑOS"/>
    <s v="LEONEL GIRALDO ALVAREZ"/>
    <m/>
    <m/>
    <n v="88367"/>
    <s v="MINAS"/>
    <s v="CONTROL ESPACIO PUBLICO Y MINAS DE AMAGA"/>
    <d v="2020-07-31T00:00:00"/>
    <s v="2017-11"/>
    <s v="3"/>
    <s v="2020-06"/>
    <n v="0.75888387549827907"/>
    <n v="0"/>
    <n v="0"/>
    <d v="2020-11-19T00:00:00"/>
    <n v="0.30410958904109592"/>
    <n v="4.1522219311981093E-2"/>
    <n v="0"/>
    <n v="0.05"/>
    <s v="REMOTA"/>
    <x v="1"/>
    <n v="0"/>
  </r>
  <r>
    <n v="1752"/>
    <d v="2017-01-24T00:00:00"/>
    <d v="2016-12-19T00:00:00"/>
    <s v="JUZGADOS ADMINISTRATIVOS "/>
    <s v="05001333301320160099400"/>
    <s v="2019"/>
    <x v="0"/>
    <s v="LUZ MARY RESTREPO MONTOTYA"/>
    <s v="MARTA ESTELA REIZA"/>
    <n v="214209"/>
    <x v="0"/>
    <s v="RELIQUIDACIÓN DE LA PENSIÓN"/>
    <s v="BAJO"/>
    <s v="BAJO"/>
    <s v="BAJO"/>
    <s v="BAJO"/>
    <n v="0.05"/>
    <x v="1"/>
    <n v="777940"/>
    <n v="0"/>
    <x v="1"/>
    <m/>
    <s v="NO"/>
    <s v="NO"/>
    <n v="4"/>
    <s v="LEONEL GIRALDO ALVAREZ"/>
    <m/>
    <m/>
    <n v="88367"/>
    <s v="EDUCACION"/>
    <m/>
    <d v="2020-07-31T00:00:00"/>
    <s v="2017-01"/>
    <s v="4"/>
    <s v="2020-06"/>
    <n v="0.77890601703822215"/>
    <n v="605942.14689471456"/>
    <n v="0"/>
    <d v="2021-01-23T00:00:00"/>
    <n v="0.48219178082191783"/>
    <n v="4.1522219311981093E-2"/>
    <n v="0"/>
    <n v="0.05"/>
    <s v="REMOTA"/>
    <x v="1"/>
    <n v="0"/>
  </r>
  <r>
    <n v="1753"/>
    <d v="2016-09-23T00:00:00"/>
    <d v="2016-06-13T00:00:00"/>
    <s v="JUZGADOS ADMINISTRATIVOS "/>
    <s v="05001333301820160072700"/>
    <s v="2019"/>
    <x v="0"/>
    <s v="BLANCA LUZ AIDE GAVIRIA ALVAREZ"/>
    <s v="HERNA DARIO ZAPATA LONDOÑO"/>
    <n v="108371"/>
    <x v="0"/>
    <s v="RECONOCIMIENTO Y PAGO DE OTRAS PRESTACIONES SALARIALES, SOLCIALES Y SALARIOS"/>
    <s v="BAJO"/>
    <s v="BAJO"/>
    <s v="BAJO"/>
    <s v="BAJO"/>
    <n v="0.05"/>
    <x v="1"/>
    <n v="18468720"/>
    <n v="0.2"/>
    <x v="1"/>
    <m/>
    <s v="NO"/>
    <s v="NO"/>
    <n v="4"/>
    <s v="LEONEL GIRALDO ALVAREZ"/>
    <m/>
    <m/>
    <n v="88367"/>
    <s v="EDUCACION"/>
    <s v="_x000a_ARCHIVO- CAJA 14063-AUTO TERMINA PROCESO POR EXCEPCIONES PREVIAS- "/>
    <d v="2020-07-31T00:00:00"/>
    <s v="2016-09"/>
    <s v="4"/>
    <s v="2020-06"/>
    <n v="0.79057379366945824"/>
    <n v="14600886.034618996"/>
    <n v="2920177.2069237996"/>
    <d v="2020-09-22T00:00:00"/>
    <n v="0.14520547945205478"/>
    <n v="4.1522219311981093E-2"/>
    <n v="2917787.5393030304"/>
    <n v="0.05"/>
    <s v="REMOTA"/>
    <x v="1"/>
    <n v="0"/>
  </r>
  <r>
    <n v="1754"/>
    <d v="2017-02-06T00:00:00"/>
    <d v="2017-01-27T00:00:00"/>
    <s v="JUZGADDOS ADMINISTRATIVOS "/>
    <s v="05001333300920170003900"/>
    <s v="2019"/>
    <x v="0"/>
    <s v="MUNICIPIO  DE ITAGUI"/>
    <s v="FERNAN  GOMEZ PRIEDRAHITA "/>
    <n v="114207"/>
    <x v="3"/>
    <s v="IMPUESTOS"/>
    <s v="BAJO"/>
    <s v="BAJO"/>
    <s v="BAJO"/>
    <s v="BAJO"/>
    <n v="0.05"/>
    <x v="1"/>
    <n v="1915000"/>
    <n v="0"/>
    <x v="9"/>
    <m/>
    <s v="NO"/>
    <s v="NO"/>
    <n v="4"/>
    <s v="LEONEL GIRALDO ALVAREZ"/>
    <m/>
    <m/>
    <n v="88367"/>
    <s v="HACIENDA"/>
    <s v="COBRO DE IMPUESTO DE GASOLINA  NO DEBIDA - NO HAY DEVOLVER SUMA ALGUNA"/>
    <d v="2020-07-31T00:00:00"/>
    <s v="2017-02"/>
    <s v="4"/>
    <s v="2020-06"/>
    <n v="0.77115025586143982"/>
    <n v="1476752.7399746573"/>
    <n v="0"/>
    <d v="2021-02-05T00:00:00"/>
    <n v="0.51780821917808217"/>
    <n v="4.1522219311981093E-2"/>
    <n v="0"/>
    <n v="0.05"/>
    <s v="REMOTA"/>
    <x v="1"/>
    <n v="0"/>
  </r>
  <r>
    <n v="1755"/>
    <d v="2016-07-14T00:00:00"/>
    <d v="2016-06-16T00:00:00"/>
    <s v="JUZGADDOS ADMINISTRATIVOS "/>
    <s v="05001333303620160051800"/>
    <s v="2019"/>
    <x v="0"/>
    <s v="SILVIA ELENA HINCAPIE Y OTROS"/>
    <s v="MARIA TERESA GAVIRIA ECHANDIA"/>
    <n v="181308"/>
    <x v="1"/>
    <s v="ACCIDENTE DE TRANSITO"/>
    <s v="BAJO"/>
    <s v="BAJO"/>
    <s v="BAJO"/>
    <s v="BAJO"/>
    <n v="0.05"/>
    <x v="1"/>
    <n v="502509448"/>
    <n v="0"/>
    <x v="9"/>
    <m/>
    <s v="NO"/>
    <s v="NO"/>
    <n v="5"/>
    <s v="LEONEL GIRALDO ALVAREZ"/>
    <m/>
    <m/>
    <n v="88367"/>
    <s v="INFRAESTRUCTURA"/>
    <s v="DE APELACIÓN CONTRA LA SENTENCIA"/>
    <d v="2020-07-31T00:00:00"/>
    <s v="2016-07"/>
    <s v="5"/>
    <s v="2020-06"/>
    <n v="0.78762830642941495"/>
    <n v="395790665.49302018"/>
    <n v="0"/>
    <d v="2021-07-13T00:00:00"/>
    <n v="0.9506849315068493"/>
    <n v="4.1522219311981093E-2"/>
    <n v="0"/>
    <n v="0.05"/>
    <s v="REMOTA"/>
    <x v="1"/>
    <n v="0"/>
  </r>
  <r>
    <n v="1756"/>
    <d v="2016-12-06T00:00:00"/>
    <d v="2016-11-10T00:00:00"/>
    <s v="JUZGADOS ADMINISTRATIVOS "/>
    <s v="05001333302320160091400"/>
    <s v="2019"/>
    <x v="0"/>
    <s v="OSCAR ALONSO SANCHEZ MURIEL"/>
    <s v="JUAN DAVID GALEANO DARDONA"/>
    <n v="188779"/>
    <x v="0"/>
    <s v="RECONOCIMIENTO Y PAGO DE OTRAS PRESTACIONES SALARIALES, SOLCIALES Y SALARIOS"/>
    <s v="BAJO"/>
    <s v="BAJO"/>
    <s v="BAJO"/>
    <s v="BAJO"/>
    <n v="0.05"/>
    <x v="1"/>
    <n v="3313585"/>
    <n v="0"/>
    <x v="1"/>
    <m/>
    <s v="NO"/>
    <s v="NO"/>
    <n v="4"/>
    <s v="LEONEL GIRALDO ALVAREZ"/>
    <m/>
    <m/>
    <n v="88367"/>
    <s v="GESTION HUMANA Y DLLO ORGANIZACIONAL"/>
    <m/>
    <d v="2020-07-31T00:00:00"/>
    <s v="2016-12"/>
    <s v="4"/>
    <s v="2020-06"/>
    <n v="0.78688289821902468"/>
    <n v="2607403.368295087"/>
    <n v="0"/>
    <d v="2020-12-05T00:00:00"/>
    <n v="0.34794520547945207"/>
    <n v="4.1522219311981093E-2"/>
    <n v="0"/>
    <n v="0.05"/>
    <s v="REMOTA"/>
    <x v="1"/>
    <n v="0"/>
  </r>
  <r>
    <n v="1757"/>
    <d v="2016-12-06T00:00:00"/>
    <d v="2016-11-10T00:00:00"/>
    <s v="JUZGADOS ADMINISTRATIVOS "/>
    <s v="05001333303420160109500"/>
    <s v="2019"/>
    <x v="0"/>
    <s v="WILSON HUMBERTO PALACIO"/>
    <s v="LUZ ELENA VALDEZ PALACIOS"/>
    <n v="57929"/>
    <x v="0"/>
    <s v="FUERO SINDICAL"/>
    <s v="BAJO"/>
    <s v="BAJO"/>
    <s v="BAJO"/>
    <s v="BAJO"/>
    <n v="0.05"/>
    <x v="1"/>
    <n v="19267041"/>
    <n v="0"/>
    <x v="1"/>
    <m/>
    <s v="NO"/>
    <s v="NO"/>
    <n v="4"/>
    <s v="LEONEL GIRALDO ALVAREZ"/>
    <m/>
    <m/>
    <n v="88367"/>
    <s v="CONTRALORIA DEPARTAMENTAL"/>
    <s v="DESVINCULA AL DEPARTAMENTO DE ANT"/>
    <d v="2020-07-31T00:00:00"/>
    <s v="2016-12"/>
    <s v="4"/>
    <s v="2020-06"/>
    <n v="0.78688289821902468"/>
    <n v="15160905.062184775"/>
    <n v="0"/>
    <d v="2020-12-05T00:00:00"/>
    <n v="0.34794520547945207"/>
    <n v="4.1522219311981093E-2"/>
    <n v="0"/>
    <n v="0.05"/>
    <s v="REMOTA"/>
    <x v="1"/>
    <n v="0"/>
  </r>
  <r>
    <n v="1758"/>
    <d v="2017-04-27T00:00:00"/>
    <d v="2017-04-21T00:00:00"/>
    <s v="JUZGADOS ADMINISTRATIVOS "/>
    <s v="05001333302120170020500"/>
    <s v="2019"/>
    <x v="0"/>
    <s v="JAIME HORACIO VASQUEZ"/>
    <s v="OSCAR DARIO RIOS"/>
    <n v="115384"/>
    <x v="0"/>
    <s v="RELIQUIDACIÓN DE LA PENSIÓN"/>
    <s v="BAJO"/>
    <s v="BAJO"/>
    <s v="BAJO"/>
    <s v="BAJO"/>
    <n v="0.05"/>
    <x v="1"/>
    <n v="14478951"/>
    <n v="0"/>
    <x v="6"/>
    <m/>
    <s v="NO"/>
    <s v="NO"/>
    <n v="4"/>
    <s v="LEONEL GIRALDO ALVAREZ"/>
    <m/>
    <m/>
    <n v="88367"/>
    <s v="EDUCACION"/>
    <s v="DESVINCULA AL DEPARTAMENTO DE ANT"/>
    <d v="2020-07-31T00:00:00"/>
    <s v="2017-04"/>
    <s v="4"/>
    <s v="2020-06"/>
    <n v="0.76395562321009991"/>
    <n v="11061276.034633499"/>
    <n v="0"/>
    <d v="2021-04-26T00:00:00"/>
    <n v="0.73698630136986298"/>
    <n v="4.1522219311981093E-2"/>
    <n v="0"/>
    <n v="0.05"/>
    <s v="REMOTA"/>
    <x v="1"/>
    <n v="0"/>
  </r>
  <r>
    <n v="1759"/>
    <d v="2017-06-21T00:00:00"/>
    <d v="2017-06-21T00:00:00"/>
    <s v="JUZGADOS ADMINISTRATIVOS "/>
    <s v="05001333300120170027900"/>
    <s v="2019"/>
    <x v="0"/>
    <s v="JAVIER ANTONIO HERRRA"/>
    <s v="JAIRO NARANJO FLOREZ"/>
    <n v="98874"/>
    <x v="6"/>
    <s v="OTRAS"/>
    <s v="BAJO"/>
    <s v="BAJO"/>
    <s v="BAJO"/>
    <s v="BAJO"/>
    <n v="0.05"/>
    <x v="1"/>
    <n v="136327824"/>
    <n v="0"/>
    <x v="6"/>
    <m/>
    <s v="NO"/>
    <s v="NO"/>
    <n v="4"/>
    <s v="LEONEL GIRALDO ALVAREZ"/>
    <m/>
    <m/>
    <n v="88367"/>
    <s v="INFRAESTRUCTURA"/>
    <s v="MAYOR PERMANENCIA  EN OBRA"/>
    <d v="2020-07-31T00:00:00"/>
    <s v="2017-06"/>
    <s v="4"/>
    <s v="2020-06"/>
    <n v="0.76136533047353394"/>
    <n v="103795278.77249777"/>
    <n v="0"/>
    <d v="2021-06-20T00:00:00"/>
    <n v="0.88767123287671235"/>
    <n v="4.1522219311981093E-2"/>
    <n v="0"/>
    <n v="0.05"/>
    <s v="REMOTA"/>
    <x v="1"/>
    <n v="0"/>
  </r>
  <r>
    <n v="1760"/>
    <d v="2016-12-05T00:00:00"/>
    <d v="2016-11-29T00:00:00"/>
    <s v="JUZGADOS ADMINISTRATIVOS "/>
    <s v="05001333301720160092300"/>
    <s v="2019"/>
    <x v="0"/>
    <s v="FELIX  ALONSO VELEZ PALCIO"/>
    <s v="WILLIAM DE JESUIS MORA"/>
    <n v="116910"/>
    <x v="3"/>
    <s v="OTRAS"/>
    <s v="BAJO"/>
    <s v="BAJO"/>
    <s v="BAJO"/>
    <s v="BAJO"/>
    <n v="0.05"/>
    <x v="1"/>
    <n v="25000000"/>
    <n v="0"/>
    <x v="1"/>
    <m/>
    <s v="NO"/>
    <s v="NO"/>
    <n v="4"/>
    <s v="LEONEL GIRALDO ALVAREZ"/>
    <m/>
    <m/>
    <n v="88367"/>
    <s v="GOBIERNO"/>
    <m/>
    <d v="2020-07-31T00:00:00"/>
    <s v="2016-12"/>
    <s v="4"/>
    <s v="2020-06"/>
    <n v="0.78688289821902468"/>
    <n v="19672072.455475617"/>
    <n v="0"/>
    <d v="2020-12-04T00:00:00"/>
    <n v="0.34520547945205482"/>
    <n v="4.1522219311981093E-2"/>
    <n v="0"/>
    <n v="0.05"/>
    <s v="REMOTA"/>
    <x v="1"/>
    <n v="0"/>
  </r>
  <r>
    <n v="1761"/>
    <d v="2017-06-30T00:00:00"/>
    <d v="2017-06-30T00:00:00"/>
    <s v="JUZGADOS ADMINISTRATIVOS "/>
    <s v="05001333301820170026400"/>
    <s v="2019"/>
    <x v="0"/>
    <s v="ELMER ENRIQUE LOPEZ FIHOLL"/>
    <s v="MAURICIO ORTIZ SANTACRUZ"/>
    <n v="158718"/>
    <x v="1"/>
    <s v="OTRAS"/>
    <s v="BAJO"/>
    <s v="BAJO"/>
    <s v="BAJO"/>
    <s v="BAJO"/>
    <n v="0.05"/>
    <x v="1"/>
    <n v="368858500"/>
    <n v="0"/>
    <x v="1"/>
    <m/>
    <s v="NO"/>
    <s v="NO"/>
    <n v="4"/>
    <s v="LEONEL GIRALDO ALVAREZ"/>
    <m/>
    <m/>
    <n v="88367"/>
    <s v="GOBIERNO"/>
    <m/>
    <d v="2020-07-31T00:00:00"/>
    <s v="2017-06"/>
    <s v="4"/>
    <s v="2020-06"/>
    <n v="0.76136533047353394"/>
    <n v="280836073.75047201"/>
    <n v="0"/>
    <d v="2021-06-29T00:00:00"/>
    <n v="0.9123287671232877"/>
    <n v="4.1522219311981093E-2"/>
    <n v="0"/>
    <n v="0.05"/>
    <s v="REMOTA"/>
    <x v="1"/>
    <n v="0"/>
  </r>
  <r>
    <n v="1762"/>
    <d v="2017-07-17T00:00:00"/>
    <d v="2017-02-09T00:00:00"/>
    <s v="JUZGADOS ADMINISTRATIVOS "/>
    <s v="05001333300920170022100"/>
    <s v="2019"/>
    <x v="0"/>
    <s v="HUGO LEON BERMUDEZ BEDOYA"/>
    <s v="JOSE DAVID SANCHEZ PUERTA"/>
    <n v="189197"/>
    <x v="1"/>
    <s v="OTRAS"/>
    <s v="BAJO"/>
    <s v="BAJO"/>
    <s v="BAJO"/>
    <s v="BAJO"/>
    <n v="0.05"/>
    <x v="1"/>
    <n v="3445000000"/>
    <n v="0"/>
    <x v="6"/>
    <m/>
    <s v="NO"/>
    <s v="NO"/>
    <s v="3 AÑOS"/>
    <s v="LEONEL GIRALDO ALVAREZ"/>
    <m/>
    <m/>
    <n v="88367"/>
    <s v="GESTION HUMANA Y DLLO ORGANIZACIONAL"/>
    <s v="CONTESTA DEMANDA"/>
    <d v="2020-07-31T00:00:00"/>
    <s v="2017-07"/>
    <s v="3"/>
    <s v="2020-06"/>
    <n v="0.76175497984527818"/>
    <n v="2624245905.5669832"/>
    <n v="0"/>
    <d v="2020-07-16T00:00:00"/>
    <n v="-4.1095890410958902E-2"/>
    <n v="4.1522219311981093E-2"/>
    <n v="0"/>
    <n v="0.05"/>
    <s v="REMOTA"/>
    <x v="1"/>
    <n v="0"/>
  </r>
  <r>
    <n v="1763"/>
    <d v="2017-11-07T00:00:00"/>
    <d v="2017-10-26T00:00:00"/>
    <s v="JUZGADOS ADMINISTRATIVOS "/>
    <s v="05001333301720170054800"/>
    <s v="2019"/>
    <x v="0"/>
    <s v="UNIVERSIDAD DE ANTIOQUIA"/>
    <s v="SANTIAGO ALEJANDRO JIMENEZ"/>
    <n v="193.154"/>
    <x v="6"/>
    <s v="IMPUESTOS"/>
    <s v="MEDIO   "/>
    <s v="MEDIO   "/>
    <s v="MEDIO   "/>
    <s v="MEDIO   "/>
    <n v="0.5"/>
    <x v="2"/>
    <n v="343939900"/>
    <n v="1"/>
    <x v="9"/>
    <m/>
    <s v="NO"/>
    <s v="NO"/>
    <s v="3 AÑOS"/>
    <s v="LEONEL GIRALDO ALVAREZ"/>
    <m/>
    <m/>
    <n v="88367"/>
    <s v="HACIENDA"/>
    <s v="CONTESTA DEMANDA"/>
    <d v="2020-07-31T00:00:00"/>
    <s v="2017-11"/>
    <s v="3"/>
    <s v="2020-06"/>
    <n v="0.75888387549827907"/>
    <n v="261010444.25049055"/>
    <n v="261010444.25049055"/>
    <d v="2020-11-06T00:00:00"/>
    <n v="0.26849315068493151"/>
    <n v="4.1522219311981093E-2"/>
    <n v="260615636.6760546"/>
    <n v="0.5"/>
    <s v="MEDIA"/>
    <x v="2"/>
    <n v="260615636.6760546"/>
  </r>
  <r>
    <n v="1764"/>
    <d v="2014-06-16T00:00:00"/>
    <d v="2014-11-12T00:00:00"/>
    <s v="JUZGADOS ADMINISTRATIVOS "/>
    <s v="05001333302020140081700"/>
    <s v="2019"/>
    <x v="0"/>
    <s v="JORGE IVAN VASQUEZ Y OTROS "/>
    <s v="CLAUDIA MARIA JARAMILLO MUÑOZ"/>
    <n v="73642"/>
    <x v="1"/>
    <s v="ACCIDENTE DE TRANSITO"/>
    <s v="ALTO"/>
    <s v="ALTO"/>
    <s v="ALTO"/>
    <s v="ALTO"/>
    <n v="1"/>
    <x v="0"/>
    <n v="144717938"/>
    <n v="0.5"/>
    <x v="9"/>
    <m/>
    <s v="NO"/>
    <s v="NO"/>
    <n v="7"/>
    <s v="LEONEL GIRALDO ALVAREZ"/>
    <m/>
    <m/>
    <n v="88367"/>
    <s v="INFRAESTRUCTURA"/>
    <s v="FIJA FECHA PARA AUDIENCIA-19-07-2018 10 AM"/>
    <d v="2020-07-31T00:00:00"/>
    <s v="2014-06"/>
    <s v="7"/>
    <s v="2020-06"/>
    <n v="0.89783629663645648"/>
    <n v="129933017.51078431"/>
    <n v="64966508.755392157"/>
    <d v="2021-06-14T00:00:00"/>
    <n v="0.87123287671232874"/>
    <n v="4.1522219311981093E-2"/>
    <n v="64648176.503105566"/>
    <n v="1"/>
    <s v="ALTA"/>
    <x v="0"/>
    <n v="64648176.503105566"/>
  </r>
  <r>
    <n v="1765"/>
    <d v="2017-01-18T00:00:00"/>
    <d v="2017-03-10T00:00:00"/>
    <s v="JUZGADOS ADMINISTRATIVOS "/>
    <s v="05001333300620170002400"/>
    <s v="2019"/>
    <x v="0"/>
    <s v=" JUAN ARLEY VALENCIA CORTEZ"/>
    <s v="IVAN DARIO GUTIERREZ GUERRA"/>
    <n v="186976"/>
    <x v="1"/>
    <s v="OTRAS"/>
    <s v="BAJO"/>
    <s v="BAJO"/>
    <s v="BAJO"/>
    <s v="BAJO"/>
    <n v="0.05"/>
    <x v="1"/>
    <n v="370802302"/>
    <n v="0"/>
    <x v="7"/>
    <m/>
    <s v="NO"/>
    <s v="NO"/>
    <n v="4"/>
    <s v="LEONEL GIRALDO ALVAREZ"/>
    <m/>
    <m/>
    <n v="88367"/>
    <s v="MINAS"/>
    <s v="DAÑOS EN PREDIOS POR MINERIA EN SEGOVIA Y FALTA DE PREVISION "/>
    <d v="2020-07-31T00:00:00"/>
    <s v="2017-01"/>
    <s v="4"/>
    <s v="2020-06"/>
    <n v="0.77890601703822215"/>
    <n v="288820144.15942401"/>
    <n v="0"/>
    <d v="2021-01-17T00:00:00"/>
    <n v="0.46575342465753422"/>
    <n v="4.1522219311981093E-2"/>
    <n v="0"/>
    <n v="0.05"/>
    <s v="REMOTA"/>
    <x v="1"/>
    <n v="0"/>
  </r>
  <r>
    <n v="1766"/>
    <d v="2017-12-11T00:00:00"/>
    <d v="2017-10-09T00:00:00"/>
    <s v="JUZGADOS ADMINISTRATIVOS "/>
    <s v="05001333300720170053300"/>
    <s v="2019"/>
    <x v="0"/>
    <s v=" RODRIGO ARANGO"/>
    <s v="JOSE DELCARMEN ORTEGA CHAPARRO"/>
    <n v="53.008000000000003"/>
    <x v="3"/>
    <s v="OTRAS"/>
    <s v="BAJO"/>
    <s v="BAJO"/>
    <s v="BAJO"/>
    <s v="BAJO"/>
    <n v="0.05"/>
    <x v="1"/>
    <n v="0"/>
    <n v="0"/>
    <x v="3"/>
    <m/>
    <s v="NO"/>
    <s v="NO"/>
    <s v="3 AÑOS"/>
    <s v="LEONEL GIRALDO ALVAREZ"/>
    <m/>
    <m/>
    <m/>
    <s v="GOBIERNO"/>
    <s v="DECRETO DE NOMBRAMIENTO DE NOTARIO EN PROPIEDAD"/>
    <d v="2020-07-31T00:00:00"/>
    <s v="2017-12"/>
    <s v="3"/>
    <s v="2020-06"/>
    <n v="0.75597398230954627"/>
    <n v="0"/>
    <n v="0"/>
    <d v="2020-12-10T00:00:00"/>
    <n v="0.36164383561643837"/>
    <n v="4.1522219311981093E-2"/>
    <n v="0"/>
    <n v="0.05"/>
    <s v="REMOTA"/>
    <x v="1"/>
    <n v="0"/>
  </r>
  <r>
    <n v="1767"/>
    <d v="2018-01-24T00:00:00"/>
    <d v="2017-11-29T00:00:00"/>
    <s v="JUZGADOS ADMINISTRATIVOS "/>
    <s v="05001333302320170062400"/>
    <s v="2019"/>
    <x v="0"/>
    <s v="ANA MARIA GUZMAN PUERTA Y"/>
    <s v="VERONICA  SALDARRIAGA ECHEVERRY"/>
    <n v="239210"/>
    <x v="1"/>
    <s v="FALLA EN EL SERVICIO OTRAS CAUSAS"/>
    <s v="BAJO"/>
    <s v="BAJO"/>
    <s v="BAJO"/>
    <s v="BAJO"/>
    <n v="0.05"/>
    <x v="1"/>
    <n v="8549837355"/>
    <n v="0"/>
    <x v="7"/>
    <m/>
    <s v="NO"/>
    <s v="NO"/>
    <s v="3 AÑOS"/>
    <s v="LEONEL GIRALDO ALVAREZ"/>
    <m/>
    <m/>
    <n v="88367"/>
    <s v="MINAS"/>
    <s v="FALLA EN TALUD DE TIERRA - EXPLOTACION MINERA  VIA COPACABANA "/>
    <d v="2020-07-31T00:00:00"/>
    <s v="2018-01"/>
    <s v="3"/>
    <s v="2020-06"/>
    <n v="0.75126308387247931"/>
    <n v="6423177177.9254217"/>
    <n v="0"/>
    <d v="2021-01-23T00:00:00"/>
    <n v="0.48219178082191783"/>
    <n v="4.1522219311981093E-2"/>
    <n v="0"/>
    <n v="0.05"/>
    <s v="REMOTA"/>
    <x v="1"/>
    <n v="0"/>
  </r>
  <r>
    <n v="1768"/>
    <d v="2016-11-18T00:00:00"/>
    <d v="2016-11-02T00:00:00"/>
    <s v="JUZGADO LABORAL DEL CIRCUITO  MEDELLIN "/>
    <s v="05001310501320160138100"/>
    <s v="2019"/>
    <x v="1"/>
    <s v="DANIEL ANTONIO CANO MONTOYA"/>
    <s v="MARIA CLAUDIA FERRER  RIOS"/>
    <n v="94512"/>
    <x v="2"/>
    <s v="OTRAS"/>
    <s v="ALTO"/>
    <s v="ALTO"/>
    <s v="ALTO"/>
    <s v="ALTO"/>
    <n v="1"/>
    <x v="0"/>
    <n v="103531715"/>
    <n v="0.3"/>
    <x v="1"/>
    <m/>
    <s v="NO"/>
    <s v="NO"/>
    <n v="4"/>
    <s v="LEONEL GIRALDO ALVAREZ"/>
    <m/>
    <m/>
    <n v="88367"/>
    <s v="EDUCACION"/>
    <s v="CONTRATO CON BRILLADORA "/>
    <d v="2020-07-31T00:00:00"/>
    <s v="2016-11"/>
    <s v="4"/>
    <s v="2020-06"/>
    <n v="0.79016316489215555"/>
    <n v="81806947.591112658"/>
    <n v="24542084.277333796"/>
    <d v="2020-11-17T00:00:00"/>
    <n v="0.29863013698630136"/>
    <n v="4.1522219311981093E-2"/>
    <n v="24500798.300016288"/>
    <n v="1"/>
    <s v="ALTA"/>
    <x v="0"/>
    <n v="24500798.300016288"/>
  </r>
  <r>
    <n v="1769"/>
    <d v="2016-10-24T00:00:00"/>
    <d v="2016-09-28T00:00:00"/>
    <s v="JUZGADO LABORAL DEL CIRCUITO  MEDELLIN "/>
    <s v="05001310500920160127700"/>
    <s v="2019"/>
    <x v="1"/>
    <s v="FERNANDO AUGUSTO PARRA ARBOLEDA"/>
    <s v="JULIA FERNANDA  MUÑOZ RINCON"/>
    <n v="215278"/>
    <x v="2"/>
    <s v="OTRAS"/>
    <s v="ALTO"/>
    <s v="ALTO"/>
    <s v="ALTO"/>
    <s v="ALTO"/>
    <n v="1"/>
    <x v="0"/>
    <n v="53296152"/>
    <n v="0.3"/>
    <x v="5"/>
    <m/>
    <s v="NO"/>
    <s v="NO"/>
    <n v="4"/>
    <s v="LEONEL GIRALDO ALVAREZ"/>
    <m/>
    <m/>
    <n v="88367"/>
    <s v="EDUCACION"/>
    <s v="CONTRATO CON BRILLADORA "/>
    <d v="2020-07-31T00:00:00"/>
    <s v="2016-10"/>
    <s v="4"/>
    <s v="2020-06"/>
    <n v="0.79104764067648514"/>
    <n v="42159795.296735331"/>
    <n v="12647938.589020599"/>
    <d v="2020-10-23T00:00:00"/>
    <n v="0.23013698630136986"/>
    <n v="4.1522219311981093E-2"/>
    <n v="12631538.451258235"/>
    <n v="1"/>
    <s v="ALTA"/>
    <x v="0"/>
    <n v="12631538.451258235"/>
  </r>
  <r>
    <n v="1770"/>
    <d v="2017-11-28T00:00:00"/>
    <d v="2017-10-26T00:00:00"/>
    <s v="JUZGADO LABORAL DEL CIRCUITO  MEDELLIN "/>
    <s v="05001310501020170090200"/>
    <s v="2019"/>
    <x v="1"/>
    <s v="FABIO ANTONIO PULGARIN MIRA"/>
    <s v="CARLOS ALBERTO BALLESTERO BARON"/>
    <n v="33513"/>
    <x v="2"/>
    <s v="OTRAS"/>
    <s v="BAJO"/>
    <s v="BAJO"/>
    <s v="BAJO"/>
    <s v="BAJO"/>
    <n v="0.05"/>
    <x v="1"/>
    <n v="14975310"/>
    <n v="0"/>
    <x v="9"/>
    <m/>
    <s v="NO"/>
    <s v="NO"/>
    <s v="3 AÑOS"/>
    <s v="LEONEL GIRALDO ALVAREZ"/>
    <m/>
    <m/>
    <n v="88367"/>
    <s v="HACIENDA"/>
    <s v="PRIMAS EXTRALEGALES "/>
    <d v="2020-07-31T00:00:00"/>
    <s v="2017-11"/>
    <s v="3"/>
    <s v="2020-06"/>
    <n v="0.75888387549827907"/>
    <n v="11364521.289588133"/>
    <n v="0"/>
    <d v="2020-11-27T00:00:00"/>
    <n v="0.32602739726027397"/>
    <n v="4.1522219311981093E-2"/>
    <n v="0"/>
    <n v="0.05"/>
    <s v="REMOTA"/>
    <x v="1"/>
    <n v="0"/>
  </r>
  <r>
    <n v="1771"/>
    <d v="2017-03-30T00:00:00"/>
    <d v="2017-03-03T00:00:00"/>
    <s v="JUZGADO LABORAL DEL CIRCUITO  MEDELLIN "/>
    <s v="05001310502220170014300"/>
    <s v="2019"/>
    <x v="1"/>
    <s v="FERNANDO ALONSO PULGARIN"/>
    <s v="GUILLERMO LEON GALEANO MARIN"/>
    <n v="81864"/>
    <x v="2"/>
    <s v="OTRAS"/>
    <s v="BAJO"/>
    <s v="BAJO"/>
    <s v="BAJO"/>
    <s v="BAJO"/>
    <n v="0.05"/>
    <x v="1"/>
    <n v="131196794"/>
    <n v="0"/>
    <x v="9"/>
    <m/>
    <s v="NO"/>
    <s v="NO"/>
    <n v="4"/>
    <s v="LEONEL GIRALDO ALVAREZ"/>
    <m/>
    <m/>
    <n v="88367"/>
    <s v="HACIENDA"/>
    <s v="PRIMAS EXTRALEGALES "/>
    <d v="2020-07-31T00:00:00"/>
    <s v="2017-03"/>
    <s v="4"/>
    <s v="2020-06"/>
    <n v="0.76757466281447584"/>
    <n v="100703334.91689025"/>
    <n v="0"/>
    <d v="2021-03-29T00:00:00"/>
    <n v="0.66027397260273968"/>
    <n v="4.1522219311981093E-2"/>
    <n v="0"/>
    <n v="0.05"/>
    <s v="REMOTA"/>
    <x v="1"/>
    <n v="0"/>
  </r>
  <r>
    <n v="1772"/>
    <d v="2017-03-13T00:00:00"/>
    <d v="2017-04-17T00:00:00"/>
    <s v="JUZGADO CIVIL LABORAL DEL CIRCUITO CAUCASIA"/>
    <s v="05154311200120170001700"/>
    <s v="2019"/>
    <x v="1"/>
    <s v="DORIEN DE JESUS CEBALLOS PINEDA Y OTROS"/>
    <s v="SIGIFREDO MANUEL CORDOBA JULIO"/>
    <n v="58837"/>
    <x v="2"/>
    <s v="OTRAS"/>
    <s v="BAJO"/>
    <s v="BAJO"/>
    <s v="BAJO"/>
    <s v="BAJO"/>
    <n v="0.05"/>
    <x v="1"/>
    <n v="58000000"/>
    <n v="0"/>
    <x v="5"/>
    <m/>
    <s v="NO"/>
    <s v="NO"/>
    <n v="4"/>
    <s v="LEONEL GIRALDO ALVAREZ"/>
    <m/>
    <m/>
    <n v="88367"/>
    <s v="INFANCIA, ADOLESCENCIA Y JUVENTUD"/>
    <s v="PRESTACIONES SOCIALES "/>
    <d v="2020-07-31T00:00:00"/>
    <s v="2017-03"/>
    <s v="4"/>
    <s v="2020-06"/>
    <n v="0.76757466281447584"/>
    <n v="44519330.443239599"/>
    <n v="0"/>
    <d v="2021-03-12T00:00:00"/>
    <n v="0.61369863013698633"/>
    <n v="4.1522219311981093E-2"/>
    <n v="0"/>
    <n v="0.05"/>
    <s v="REMOTA"/>
    <x v="1"/>
    <n v="0"/>
  </r>
  <r>
    <n v="1773"/>
    <d v="2017-03-13T00:00:00"/>
    <d v="2017-03-13T00:00:00"/>
    <s v="JUZGADO LABORAL DEL CIRCUITO CAUCACIA"/>
    <s v="05154311200120170001900"/>
    <s v="2019"/>
    <x v="1"/>
    <s v="MANUEL LOPÉZ MARTINEZ Y OTROS"/>
    <s v="SIGIFREDO MANUEL CORDOBA "/>
    <n v="58837"/>
    <x v="2"/>
    <s v="OTRAS"/>
    <s v="BAJO"/>
    <s v="BAJO"/>
    <s v="BAJO"/>
    <s v="BAJO"/>
    <n v="0.05"/>
    <x v="1"/>
    <n v="29416704"/>
    <n v="0"/>
    <x v="7"/>
    <m/>
    <s v="NO"/>
    <s v="NO"/>
    <n v="4"/>
    <s v="LEONEL GIRALDO ALVAREZ"/>
    <m/>
    <m/>
    <n v="88367"/>
    <s v="INFANCIA, ADOLESCENCIA Y JUVENTUD"/>
    <s v="PRESTACIONES SOCIALES "/>
    <d v="2020-07-31T00:00:00"/>
    <s v="2017-03"/>
    <s v="4"/>
    <s v="2020-06"/>
    <n v="0.76757466281447584"/>
    <n v="22579516.653913241"/>
    <n v="0"/>
    <d v="2021-03-12T00:00:00"/>
    <n v="0.61369863013698633"/>
    <n v="4.1522219311981093E-2"/>
    <n v="0"/>
    <n v="0.05"/>
    <s v="REMOTA"/>
    <x v="1"/>
    <n v="0"/>
  </r>
  <r>
    <n v="1774"/>
    <d v="2017-09-20T00:00:00"/>
    <d v="2017-09-20T00:00:00"/>
    <s v="JUZGADO LABORAL DEL CIRCUITO PUERTO BERRIO "/>
    <s v="05579310500120170029600"/>
    <s v="2019"/>
    <x v="1"/>
    <s v="ROSA ADELA ZAPATA"/>
    <s v="LIZETH JOANA CARRANZA LOPEZ"/>
    <n v="263831"/>
    <x v="2"/>
    <s v="OTRAS"/>
    <s v="ALTO"/>
    <s v="BAJO"/>
    <s v="ALTO"/>
    <s v="ALTO"/>
    <n v="0.66749999999999998"/>
    <x v="0"/>
    <n v="130344204"/>
    <n v="0.2"/>
    <x v="12"/>
    <m/>
    <s v="NO"/>
    <s v="NO"/>
    <s v="3 AÑOS"/>
    <s v="LEONEL GIRALDO ALVAREZ"/>
    <m/>
    <m/>
    <n v="88367"/>
    <s v="EDUCACION"/>
    <s v="PENDIENTE DE ARCHIVO"/>
    <d v="2020-07-31T00:00:00"/>
    <s v="2017-09"/>
    <s v="3"/>
    <s v="2020-06"/>
    <n v="0.76038333983224338"/>
    <n v="99111561.165295258"/>
    <n v="19822312.233059052"/>
    <d v="2020-09-19T00:00:00"/>
    <n v="0.13698630136986301"/>
    <n v="4.1522219311981093E-2"/>
    <n v="19807008.872847021"/>
    <n v="0.66749999999999998"/>
    <s v="ALTA"/>
    <x v="0"/>
    <n v="19807008.872847021"/>
  </r>
  <r>
    <n v="1775"/>
    <d v="2017-10-02T00:00:00"/>
    <d v="2017-09-20T00:00:00"/>
    <s v="JUZGADO LABORAL DEL CIRCUITO PUERTO BERRIO "/>
    <s v="05579310500120170031300"/>
    <s v="2019"/>
    <x v="1"/>
    <s v="RODRIGO ANTONIO GARCIA"/>
    <s v="LIZETH JOANA CARRANZA LOPEZ"/>
    <n v="263831"/>
    <x v="2"/>
    <s v="OTRAS"/>
    <s v="ALTO"/>
    <s v="ALTO"/>
    <s v="ALTO"/>
    <s v="ALTO"/>
    <n v="1"/>
    <x v="0"/>
    <n v="136919972"/>
    <n v="0.2"/>
    <x v="12"/>
    <m/>
    <s v="NO"/>
    <s v="NO"/>
    <s v="3 AÑOS"/>
    <s v="LEONEL GIRALDO ALVAREZ"/>
    <m/>
    <m/>
    <n v="88367"/>
    <s v="EDUCACION"/>
    <s v="PENDIENTE DE ARCHIVO"/>
    <d v="2020-07-31T00:00:00"/>
    <s v="2017-10"/>
    <s v="3"/>
    <s v="2020-06"/>
    <n v="0.76025622916343338"/>
    <n v="104094261.60988288"/>
    <n v="20818852.321976576"/>
    <d v="2020-10-01T00:00:00"/>
    <n v="0.16986301369863013"/>
    <n v="4.1522219311981093E-2"/>
    <n v="20798924.000811875"/>
    <n v="1"/>
    <s v="ALTA"/>
    <x v="0"/>
    <n v="20798924.000811875"/>
  </r>
  <r>
    <n v="1776"/>
    <d v="2017-09-20T00:00:00"/>
    <d v="2017-09-20T00:00:00"/>
    <s v="JUZGADO LABORAL DEL CIRCUITO PUERTO BERRIO "/>
    <s v="05579310500120170029900"/>
    <s v="2019"/>
    <x v="1"/>
    <s v="JONATAN VILLERMO VAREN"/>
    <s v="LIZETH JOANA CARRANZA LOPEZ"/>
    <n v="263831"/>
    <x v="2"/>
    <s v="OTRAS"/>
    <s v="ALTO"/>
    <s v="ALTO"/>
    <s v="ALTO"/>
    <s v="ALTO"/>
    <n v="1"/>
    <x v="0"/>
    <n v="149812131"/>
    <n v="0.2"/>
    <x v="12"/>
    <m/>
    <s v="NO"/>
    <s v="NO"/>
    <s v="3 AÑOS"/>
    <s v="LEONEL GIRALDO ALVAREZ"/>
    <m/>
    <m/>
    <n v="88367"/>
    <s v="EDUCACION"/>
    <s v="PENDIENTE DE ARCHIVO"/>
    <d v="2020-07-31T00:00:00"/>
    <s v="2017-09"/>
    <s v="3"/>
    <s v="2020-06"/>
    <n v="0.76038333983224338"/>
    <n v="113914648.51716556"/>
    <n v="22782929.703433111"/>
    <d v="2020-09-19T00:00:00"/>
    <n v="0.13698630136986301"/>
    <n v="4.1522219311981093E-2"/>
    <n v="22765340.666602403"/>
    <n v="1"/>
    <s v="ALTA"/>
    <x v="0"/>
    <n v="22765340.666602403"/>
  </r>
  <r>
    <n v="1777"/>
    <d v="2017-05-22T00:00:00"/>
    <d v="2017-05-11T00:00:00"/>
    <s v="JUZGADO LABORAL DEL CIRCUITO  MEDELLIN "/>
    <s v="05001310500520170041600"/>
    <s v="2019"/>
    <x v="1"/>
    <s v="MARIA GRACIELA AGUILAR DE TABARES"/>
    <s v="CLAUDIA MARIA MUNERA ECHEVERRI"/>
    <n v="195055"/>
    <x v="2"/>
    <s v="RECONOCIMIENTO Y PAGO DE PENSIÓN"/>
    <s v="BAJO"/>
    <s v="BAJO"/>
    <s v="BAJO"/>
    <s v="BAJO"/>
    <n v="0.05"/>
    <x v="1"/>
    <n v="15624840"/>
    <n v="0"/>
    <x v="1"/>
    <m/>
    <s v="NO"/>
    <s v="NO"/>
    <n v="4"/>
    <s v="LEONEL GIRALDO ALVAREZ"/>
    <m/>
    <m/>
    <n v="88367"/>
    <s v="GESTION HUMANA Y DLLO ORGANIZACIONAL"/>
    <s v="COMPARTIDA CON FERROCARRILES NAL"/>
    <d v="2020-07-31T00:00:00"/>
    <s v="2017-05"/>
    <s v="4"/>
    <s v="2020-06"/>
    <n v="0.76223816507249575"/>
    <n v="11909849.371151334"/>
    <n v="0"/>
    <d v="2021-05-21T00:00:00"/>
    <n v="0.80547945205479454"/>
    <n v="4.1522219311981093E-2"/>
    <n v="0"/>
    <n v="0.05"/>
    <s v="REMOTA"/>
    <x v="1"/>
    <n v="0"/>
  </r>
  <r>
    <n v="1778"/>
    <d v="2017-10-03T00:00:00"/>
    <d v="2017-10-03T00:00:00"/>
    <s v="JUZGADO PRIMERO CIVIL DEL CIRCUITO  DE TIERRAS APARTADO"/>
    <s v="05045312100120160179700"/>
    <s v="2019"/>
    <x v="3"/>
    <s v="CONSEJO COMUNITARIO"/>
    <s v="LAURA ROJAS ESCOBAR"/>
    <n v="226141"/>
    <x v="7"/>
    <s v="OTRAS"/>
    <s v="BAJO"/>
    <s v="BAJO"/>
    <s v="BAJO"/>
    <s v="BAJO"/>
    <n v="0.05"/>
    <x v="1"/>
    <n v="0"/>
    <n v="0"/>
    <x v="6"/>
    <m/>
    <s v="NO"/>
    <s v="NO"/>
    <s v="3 AÑOS"/>
    <s v="LEONEL GIRALDO ALVAREZ"/>
    <m/>
    <m/>
    <n v="88367"/>
    <s v="GOBIERNO"/>
    <s v="ACOMPAÑAMIENTO AL PROCESO "/>
    <d v="2020-07-31T00:00:00"/>
    <s v="2017-10"/>
    <s v="3"/>
    <s v="2020-06"/>
    <n v="0.76025622916343338"/>
    <n v="0"/>
    <n v="0"/>
    <d v="2020-10-02T00:00:00"/>
    <n v="0.17260273972602741"/>
    <n v="4.1522219311981093E-2"/>
    <n v="0"/>
    <n v="0.05"/>
    <s v="REMOTA"/>
    <x v="1"/>
    <n v="0"/>
  </r>
  <r>
    <n v="1779"/>
    <d v="2014-02-01T00:00:00"/>
    <d v="2014-02-01T00:00:00"/>
    <s v="JUZGADO SEGUNDO CIVIL DEL CIRCUITO  DE TIERRAS APARTADO"/>
    <s v="05045312100220140000100"/>
    <s v="2019"/>
    <x v="3"/>
    <s v="EMILIANO AVILA LENIS"/>
    <s v="DEFENSORIA PUBLICA"/>
    <m/>
    <x v="7"/>
    <s v="OTRAS"/>
    <s v="BAJO"/>
    <s v="BAJO"/>
    <s v="BAJO"/>
    <s v="BAJO"/>
    <n v="0.05"/>
    <x v="1"/>
    <n v="0"/>
    <n v="0"/>
    <x v="6"/>
    <m/>
    <s v="NO"/>
    <s v="NO"/>
    <n v="7"/>
    <s v="LEONEL GIRALDO ALVAREZ"/>
    <m/>
    <m/>
    <n v="88367"/>
    <s v="GOBIERNO"/>
    <s v="ACOMPAÑAMIENTO AL PROCESO "/>
    <d v="2020-07-31T00:00:00"/>
    <s v="2014-02"/>
    <s v="7"/>
    <s v="2020-06"/>
    <n v="0.91072959452734203"/>
    <n v="0"/>
    <n v="0"/>
    <d v="2021-01-30T00:00:00"/>
    <n v="0.50136986301369868"/>
    <n v="4.1522219311981093E-2"/>
    <n v="0"/>
    <n v="0.05"/>
    <s v="REMOTA"/>
    <x v="1"/>
    <n v="0"/>
  </r>
  <r>
    <n v="1780"/>
    <d v="2016-03-30T00:00:00"/>
    <d v="2016-03-02T00:00:00"/>
    <s v="TRIBUNAL ADMINISTRTIVO DE CUNDINAMARCA "/>
    <s v="025000234100020170090700"/>
    <s v="2019"/>
    <x v="0"/>
    <s v="GERMAN HUMBERTO RINCON PERFETT"/>
    <s v="GERMAN HUMBERTO RINCON PERFETT"/>
    <n v="15422157"/>
    <x v="9"/>
    <s v="OTRAS"/>
    <s v="BAJO"/>
    <s v="BAJO"/>
    <s v="BAJO"/>
    <s v="BAJO"/>
    <n v="0.05"/>
    <x v="1"/>
    <n v="0"/>
    <n v="0"/>
    <x v="6"/>
    <m/>
    <s v="NO"/>
    <s v="NO"/>
    <n v="5"/>
    <s v="LEONEL GIRALDO ALVAREZ"/>
    <m/>
    <m/>
    <n v="88367"/>
    <s v="SECCIONAL DE SALUD Y PROTECCION SOCIAL"/>
    <s v="CAMAS PREDRIHATICAS"/>
    <d v="2020-07-31T00:00:00"/>
    <s v="2016-03"/>
    <s v="5"/>
    <s v="2020-06"/>
    <n v="0.80354364508127107"/>
    <n v="0"/>
    <n v="0"/>
    <d v="2021-03-29T00:00:00"/>
    <n v="0.66027397260273968"/>
    <n v="4.1522219311981093E-2"/>
    <n v="0"/>
    <n v="0.05"/>
    <s v="REMOTA"/>
    <x v="1"/>
    <n v="0"/>
  </r>
  <r>
    <n v="1781"/>
    <d v="2018-01-19T00:00:00"/>
    <d v="2018-01-11T00:00:00"/>
    <s v="JUZGADOS ADMINISTRATIVOS "/>
    <s v="05001333300320180000200"/>
    <s v="2019"/>
    <x v="0"/>
    <s v="JULIO CESAR LOPEZ RESTREPO"/>
    <s v="LUIS DIEGO MORENO TOVAR"/>
    <n v="235619"/>
    <x v="11"/>
    <s v="OTRAS"/>
    <s v="BAJO"/>
    <s v="BAJO"/>
    <s v="BAJO"/>
    <s v="BAJO"/>
    <n v="0.05"/>
    <x v="1"/>
    <n v="0"/>
    <n v="0"/>
    <x v="1"/>
    <m/>
    <s v="NO"/>
    <s v="NO"/>
    <s v="3 AÑOS"/>
    <s v="LEONEL GIRALDO ALVAREZ"/>
    <m/>
    <m/>
    <n v="88367"/>
    <s v="HACIENDA"/>
    <s v="NO PAGO DE IMPUESTO DE CARRO"/>
    <d v="2020-07-31T00:00:00"/>
    <s v="2018-01"/>
    <s v="3"/>
    <s v="2020-06"/>
    <n v="0.75126308387247931"/>
    <n v="0"/>
    <n v="0"/>
    <d v="2021-01-18T00:00:00"/>
    <n v="0.46849315068493153"/>
    <n v="4.1522219311981093E-2"/>
    <n v="0"/>
    <n v="0.05"/>
    <s v="REMOTA"/>
    <x v="1"/>
    <n v="0"/>
  </r>
  <r>
    <n v="1782"/>
    <d v="2017-07-14T00:00:00"/>
    <d v="2017-01-20T00:00:00"/>
    <s v="JUZGADOS ADMINISTRATIVOS "/>
    <s v="05001333300120170002100"/>
    <s v="2019"/>
    <x v="0"/>
    <s v="MARIA MARCELA TEQUI VELEZ Y OTROS "/>
    <s v="IVAN DARIO GUTIERREZ "/>
    <n v="186.976"/>
    <x v="1"/>
    <s v="FALLA EN EL SERVICIO OTRAS CAUSAS"/>
    <s v="BAJO"/>
    <s v="BAJO"/>
    <s v="BAJO"/>
    <s v="BAJO"/>
    <n v="0.05"/>
    <x v="1"/>
    <n v="303668100"/>
    <n v="0"/>
    <x v="7"/>
    <m/>
    <s v="NO"/>
    <s v="NO"/>
    <s v="3 AÑOS"/>
    <s v="LEONEL GIRALDO ALVAREZ"/>
    <m/>
    <m/>
    <n v="88367"/>
    <s v="MINAS"/>
    <s v="DAÑOS EN PREDIOS POR MINERIA EN SEGOVIA Y FALTA DE PREVISION "/>
    <d v="2020-07-31T00:00:00"/>
    <s v="2017-07"/>
    <s v="3"/>
    <s v="2020-06"/>
    <n v="0.76175497984527818"/>
    <n v="231320687.39515391"/>
    <n v="0"/>
    <d v="2020-07-13T00:00:00"/>
    <n v="-4.9315068493150684E-2"/>
    <n v="4.1522219311981093E-2"/>
    <n v="0"/>
    <n v="0.05"/>
    <s v="REMOTA"/>
    <x v="1"/>
    <n v="0"/>
  </r>
  <r>
    <n v="1783"/>
    <d v="2017-09-14T00:00:00"/>
    <d v="2017-09-01T00:00:00"/>
    <s v="JUZGADOS ADMINISTRATIVOS "/>
    <s v="05001333302820170045400"/>
    <s v="2019"/>
    <x v="0"/>
    <s v="AMANDA ISABE GARY VALLEJO"/>
    <s v="ARNULFO VELASQUEZ MONTOYA"/>
    <n v="164.97"/>
    <x v="0"/>
    <s v="PENSIÓN DE SOBREVIVIENTES"/>
    <s v="BAJO"/>
    <s v="BAJO"/>
    <s v="BAJO"/>
    <s v="BAJO"/>
    <n v="0.05"/>
    <x v="1"/>
    <n v="86214603"/>
    <n v="0"/>
    <x v="7"/>
    <m/>
    <s v="NO"/>
    <s v="NO"/>
    <s v="3 AÑOS"/>
    <s v="LEONEL GIRALDO ALVAREZ"/>
    <m/>
    <m/>
    <n v="88367"/>
    <s v="EDUCACION"/>
    <m/>
    <d v="2020-07-31T00:00:00"/>
    <s v="2017-09"/>
    <s v="3"/>
    <s v="2020-06"/>
    <n v="0.76038333983224338"/>
    <n v="65556147.771450952"/>
    <n v="0"/>
    <d v="2020-09-13T00:00:00"/>
    <n v="0.12054794520547946"/>
    <n v="4.1522219311981093E-2"/>
    <n v="0"/>
    <n v="0.05"/>
    <s v="REMOTA"/>
    <x v="1"/>
    <n v="0"/>
  </r>
  <r>
    <n v="1784"/>
    <d v="2017-05-31T00:00:00"/>
    <d v="2017-05-24T00:00:00"/>
    <s v="JUZGADOS ADMINISTRATIVOS "/>
    <s v="05001333302120170025300"/>
    <s v="2019"/>
    <x v="0"/>
    <s v="MARIA VIRGELINA SANCHEZ"/>
    <s v="ANA ISABLE VILLA PELAEZ "/>
    <n v="153981"/>
    <x v="0"/>
    <s v="RELIQUIDACIÓN DE LA PENSIÓN"/>
    <s v="BAJO"/>
    <s v="BAJO"/>
    <s v="BAJO"/>
    <s v="BAJO"/>
    <n v="0.05"/>
    <x v="1"/>
    <n v="5944380"/>
    <n v="0"/>
    <x v="1"/>
    <m/>
    <s v="NO"/>
    <s v="NO"/>
    <n v="4"/>
    <s v="LEONEL GIRALDO ALVAREZ"/>
    <m/>
    <m/>
    <n v="88367"/>
    <s v="EDUCACION"/>
    <m/>
    <d v="2020-07-31T00:00:00"/>
    <s v="2017-05"/>
    <s v="4"/>
    <s v="2020-06"/>
    <n v="0.76223816507249575"/>
    <n v="4531033.3036936419"/>
    <n v="0"/>
    <d v="2021-05-30T00:00:00"/>
    <n v="0.83013698630136989"/>
    <n v="4.1522219311981093E-2"/>
    <n v="0"/>
    <n v="0.05"/>
    <s v="REMOTA"/>
    <x v="1"/>
    <n v="0"/>
  </r>
  <r>
    <n v="1785"/>
    <d v="2018-06-07T00:00:00"/>
    <d v="2018-04-23T00:00:00"/>
    <s v="JUZGADO LABORAL DEL CIRCUITO  MEDELLIN "/>
    <s v="05001310501520180026000"/>
    <s v="2019"/>
    <x v="1"/>
    <s v="ERVIN OROBIO CAICEDO "/>
    <s v="YEISON RENTERIA RIOS"/>
    <n v="225756"/>
    <x v="2"/>
    <s v="RECONOCIMIENTO Y PAGO DE OTRAS PRESTACIONES SALARIALES, SOLCIALES Y SALARIOS"/>
    <s v="MEDIO   "/>
    <s v="MEDIO   "/>
    <s v="MEDIO   "/>
    <s v="MEDIO   "/>
    <n v="0.5"/>
    <x v="2"/>
    <n v="27133330"/>
    <n v="0.2"/>
    <x v="1"/>
    <m/>
    <s v="NO"/>
    <s v="NO"/>
    <s v="3 AÑOS"/>
    <s v="LEONEL GIRALDO ALVAREZ"/>
    <m/>
    <m/>
    <n v="88367"/>
    <s v="EDUCACION"/>
    <s v="DESVINCULA AL DEPARTAMENTO DE ANT"/>
    <d v="2020-07-31T00:00:00"/>
    <s v="2018-06"/>
    <s v="3"/>
    <s v="2020-06"/>
    <n v="0.73777124655030268"/>
    <n v="20018190.697160725"/>
    <n v="4003638.1394321453"/>
    <d v="2021-06-06T00:00:00"/>
    <n v="0.84931506849315064"/>
    <n v="4.1522219311981093E-2"/>
    <n v="3984512.8808161747"/>
    <n v="0.5"/>
    <s v="MEDIA"/>
    <x v="2"/>
    <n v="3984512.8808161747"/>
  </r>
  <r>
    <n v="1786"/>
    <d v="2018-01-28T00:00:00"/>
    <d v="2018-01-28T00:00:00"/>
    <s v="JUZGADO LABORAL DEL CIRCUITO  TITIRIBO "/>
    <s v="05686318900120170000200"/>
    <s v="2019"/>
    <x v="1"/>
    <s v="ROQUE DE JESUS VASQUEZ "/>
    <s v="JULIA FERNANDA  MUÑOZ RINCON"/>
    <n v="215278"/>
    <x v="2"/>
    <s v="RECONOCIMIENTO Y PAGO DE OTRAS PRESTACIONES SALARIALES, SOLCIALES Y SALARIOS"/>
    <s v="MEDIO   "/>
    <s v="MEDIO   "/>
    <s v="MEDIO   "/>
    <s v="MEDIO   "/>
    <n v="0.5"/>
    <x v="2"/>
    <n v="63442521"/>
    <n v="0.2"/>
    <x v="12"/>
    <m/>
    <s v="NO"/>
    <s v="NO"/>
    <s v="3 AÑOS"/>
    <s v="LEONEL GIRALDO ALVAREZ"/>
    <m/>
    <m/>
    <n v="88367"/>
    <s v="EDUCACION"/>
    <m/>
    <d v="2020-07-31T00:00:00"/>
    <s v="2018-01"/>
    <s v="3"/>
    <s v="2020-06"/>
    <n v="0.75126308387247931"/>
    <n v="47662023.975104533"/>
    <n v="9532404.7950209063"/>
    <d v="2021-01-27T00:00:00"/>
    <n v="0.49315068493150682"/>
    <n v="4.1522219311981093E-2"/>
    <n v="9505937.987869218"/>
    <n v="0.5"/>
    <s v="MEDIA"/>
    <x v="2"/>
    <n v="9505937.987869218"/>
  </r>
  <r>
    <n v="1787"/>
    <d v="2018-06-07T00:00:00"/>
    <d v="2018-06-07T00:00:00"/>
    <s v="JUZGADO PROMISCUO DEL CIRCUITO JERICO "/>
    <s v="05368318900120180001600"/>
    <s v="2019"/>
    <x v="1"/>
    <s v="JOAQUIN ALONSO ARENAS GIRALDO "/>
    <s v="JULIA FERNANDA  MUÑOZ RINCON"/>
    <n v="215278"/>
    <x v="2"/>
    <s v="RECONOCIMIENTO Y PAGO DE OTRAS PRESTACIONES SALARIALES, SOLCIALES Y SALARIOS"/>
    <s v="ALTO"/>
    <s v="ALTO"/>
    <s v="ALTO"/>
    <s v="ALTO"/>
    <n v="1"/>
    <x v="0"/>
    <n v="34634070"/>
    <n v="0.2"/>
    <x v="5"/>
    <m/>
    <s v="NO"/>
    <s v="NO"/>
    <s v="3 AÑOS"/>
    <s v="LEONEL GIRALDO ALVAREZ"/>
    <m/>
    <m/>
    <n v="88367"/>
    <s v="EDUCACION"/>
    <m/>
    <d v="2020-07-31T00:00:00"/>
    <s v="2018-06"/>
    <s v="3"/>
    <s v="2020-06"/>
    <n v="0.73777124655030268"/>
    <n v="25552020.997010443"/>
    <n v="5110404.1994020892"/>
    <d v="2021-06-06T00:00:00"/>
    <n v="0.84931506849315064"/>
    <n v="4.1522219311981093E-2"/>
    <n v="5085991.9527049959"/>
    <n v="1"/>
    <s v="ALTA"/>
    <x v="0"/>
    <n v="5085991.9527049959"/>
  </r>
  <r>
    <n v="1788"/>
    <d v="2018-05-22T00:00:00"/>
    <d v="2018-05-22T00:00:00"/>
    <s v="JUZGADO PROMISCUO DEL CIRCUITO JERICO "/>
    <s v="05368318900120180001500"/>
    <s v="2019"/>
    <x v="1"/>
    <s v="HERNADO DE JESUS MONCADA "/>
    <s v="JULIA FERNANDA  MUÑOZ RINCON"/>
    <n v="215278"/>
    <x v="2"/>
    <s v="RECONOCIMIENTO Y PAGO DE OTRAS PRESTACIONES SALARIALES, SOLCIALES Y SALARIOS"/>
    <s v="ALTO"/>
    <s v="ALTO"/>
    <s v="ALTO"/>
    <s v="ALTO"/>
    <n v="1"/>
    <x v="0"/>
    <n v="34634070"/>
    <n v="0.2"/>
    <x v="5"/>
    <m/>
    <s v="NO"/>
    <s v="NO"/>
    <s v="3 AÑOS"/>
    <s v="LEONEL GIRALDO ALVAREZ"/>
    <m/>
    <m/>
    <n v="88367"/>
    <s v="EDUCACION"/>
    <m/>
    <d v="2020-07-31T00:00:00"/>
    <s v="2018-05"/>
    <s v="3"/>
    <s v="2020-06"/>
    <n v="0.73891229786794344"/>
    <n v="25591540.248219203"/>
    <n v="5118308.0496438406"/>
    <d v="2021-05-21T00:00:00"/>
    <n v="0.80547945205479454"/>
    <n v="4.1522219311981093E-2"/>
    <n v="5095117.1187936002"/>
    <n v="1"/>
    <s v="ALTA"/>
    <x v="0"/>
    <n v="5095117.1187936002"/>
  </r>
  <r>
    <n v="1789"/>
    <d v="2017-05-02T00:00:00"/>
    <d v="2017-05-02T00:00:00"/>
    <s v="JUZGADO PROMISCUO DEL CIRCUITO JERICO "/>
    <s v="05368318900120170002900"/>
    <s v="2019"/>
    <x v="1"/>
    <s v="ELKIN DE JESUS TEJADA "/>
    <s v="JULIA FERNANDA  MUÑOZ RINCON"/>
    <n v="215278"/>
    <x v="2"/>
    <s v="RECONOCIMIENTO Y PAGO DE OTRAS PRESTACIONES SALARIALES, SOLCIALES Y SALARIOS"/>
    <s v="ALTO"/>
    <s v="ALTO"/>
    <s v="ALTO"/>
    <s v="ALTO"/>
    <n v="1"/>
    <x v="0"/>
    <n v="36304514"/>
    <n v="0.2"/>
    <x v="5"/>
    <m/>
    <s v="NO"/>
    <s v="NO"/>
    <n v="4"/>
    <s v="LEONEL GIRALDO ALVAREZ"/>
    <m/>
    <m/>
    <n v="88367"/>
    <s v="EDUCACION"/>
    <m/>
    <d v="2020-07-31T00:00:00"/>
    <s v="2017-05"/>
    <s v="4"/>
    <s v="2020-06"/>
    <n v="0.76223816507249575"/>
    <n v="27672686.135208733"/>
    <n v="5534537.2270417474"/>
    <d v="2021-05-01T00:00:00"/>
    <n v="0.75068493150684934"/>
    <n v="4.1522219311981093E-2"/>
    <n v="5511162.6726727774"/>
    <n v="1"/>
    <s v="ALTA"/>
    <x v="0"/>
    <n v="5511162.6726727774"/>
  </r>
  <r>
    <n v="1790"/>
    <d v="2017-11-23T00:00:00"/>
    <d v="2017-11-23T00:00:00"/>
    <s v="JUZGADO PROMISCUO DEL CIRCUITO JERICO "/>
    <s v="05368318900120170021900"/>
    <s v="2019"/>
    <x v="1"/>
    <s v="LUZ NELLY JIMENZ ZAPATA "/>
    <s v="JULIA FERNANDA  MUÑOZ RINCON"/>
    <n v="215278"/>
    <x v="2"/>
    <s v="RECONOCIMIENTO Y PAGO DE OTRAS PRESTACIONES SALARIALES, SOLCIALES Y SALARIOS"/>
    <s v="ALTO"/>
    <s v="ALTO"/>
    <s v="ALTO"/>
    <s v="ALTO"/>
    <n v="1"/>
    <x v="0"/>
    <n v="36289778"/>
    <n v="0.2"/>
    <x v="5"/>
    <m/>
    <s v="NO"/>
    <s v="NO"/>
    <s v="3 AÑOS"/>
    <s v="LEONEL GIRALDO ALVAREZ"/>
    <m/>
    <m/>
    <n v="88367"/>
    <s v="EDUCACION"/>
    <m/>
    <d v="2020-07-31T00:00:00"/>
    <s v="2017-11"/>
    <s v="3"/>
    <s v="2020-06"/>
    <n v="0.75888387549827907"/>
    <n v="27539727.369612187"/>
    <n v="5507945.473922438"/>
    <d v="2020-11-22T00:00:00"/>
    <n v="0.31232876712328766"/>
    <n v="4.1522219311981093E-2"/>
    <n v="5498255.0595985427"/>
    <n v="1"/>
    <s v="ALTA"/>
    <x v="0"/>
    <n v="5498255.0595985427"/>
  </r>
  <r>
    <n v="1791"/>
    <d v="2017-05-02T00:00:00"/>
    <d v="2017-05-02T00:00:00"/>
    <s v="JUZGADO PROMISCUO DEL CIRCUITO JERICO "/>
    <s v="05368318900120170003500"/>
    <s v="2019"/>
    <x v="1"/>
    <s v="IVAN DARIO GOMEZ ZAPATA"/>
    <s v="JULIA FERNANDA  MUÑOZ RINCON"/>
    <n v="215278"/>
    <x v="2"/>
    <s v="RECONOCIMIENTO Y PAGO DE OTRAS PRESTACIONES SALARIALES, SOLCIALES Y SALARIOS"/>
    <s v="ALTO"/>
    <s v="ALTO"/>
    <s v="ALTO"/>
    <s v="ALTO"/>
    <n v="1"/>
    <x v="0"/>
    <n v="45213366"/>
    <n v="0.2"/>
    <x v="5"/>
    <m/>
    <s v="NO"/>
    <s v="NO"/>
    <n v="4"/>
    <s v="LEONEL GIRALDO ALVAREZ"/>
    <m/>
    <m/>
    <n v="88367"/>
    <s v="EDUCACION"/>
    <m/>
    <d v="2020-07-31T00:00:00"/>
    <s v="2017-05"/>
    <s v="4"/>
    <s v="2020-06"/>
    <n v="0.76223816507249575"/>
    <n v="34463353.136591166"/>
    <n v="6892670.6273182333"/>
    <d v="2021-05-01T00:00:00"/>
    <n v="0.75068493150684934"/>
    <n v="4.1522219311981093E-2"/>
    <n v="6863560.1348386714"/>
    <n v="1"/>
    <s v="ALTA"/>
    <x v="0"/>
    <n v="6863560.1348386714"/>
  </r>
  <r>
    <n v="1792"/>
    <d v="2017-04-28T00:00:00"/>
    <d v="2017-04-28T00:00:00"/>
    <s v="JUZGADO PROMISCUO DEL CIRCUITO JERICO "/>
    <s v="05368318900120170002700"/>
    <s v="2019"/>
    <x v="1"/>
    <s v="CARLOS ANDRES OCAMPO MONTOYA"/>
    <s v="JULIA FERNANDA  MUÑOZ RINCON"/>
    <n v="215278"/>
    <x v="2"/>
    <s v="RECONOCIMIENTO Y PAGO DE OTRAS PRESTACIONES SALARIALES, SOLCIALES Y SALARIOS"/>
    <s v="ALTO"/>
    <s v="ALTO"/>
    <s v="ALTO"/>
    <s v="ALTO"/>
    <n v="1"/>
    <x v="0"/>
    <n v="43221749"/>
    <n v="0.2"/>
    <x v="5"/>
    <m/>
    <s v="NO"/>
    <s v="NO"/>
    <n v="4"/>
    <s v="LEONEL GIRALDO ALVAREZ"/>
    <m/>
    <m/>
    <n v="88367"/>
    <s v="EDUCACION"/>
    <m/>
    <d v="2020-07-31T00:00:00"/>
    <s v="2017-04"/>
    <s v="4"/>
    <s v="2020-06"/>
    <n v="0.76395562321009991"/>
    <n v="33019498.193525512"/>
    <n v="6603899.6387051027"/>
    <d v="2021-04-27T00:00:00"/>
    <n v="0.73972602739726023"/>
    <n v="4.1522219311981093E-2"/>
    <n v="6576415.0590038765"/>
    <n v="1"/>
    <s v="ALTA"/>
    <x v="0"/>
    <n v="6576415.0590038765"/>
  </r>
  <r>
    <n v="1793"/>
    <d v="2018-05-02T00:00:00"/>
    <d v="2018-05-02T00:00:00"/>
    <s v="JUZGADOS ADMINISTRATIVOS "/>
    <s v="05001333302420180012800"/>
    <s v="2019"/>
    <x v="0"/>
    <s v="ALBA LIDA GUERRA CASTILLO "/>
    <s v="LIZETH JOANA CARRANZA LOPEZ"/>
    <n v="263831"/>
    <x v="2"/>
    <s v="RECONOCIMIENTO Y PAGO DE OTRAS PRESTACIONES SALARIALES, SOLCIALES Y SALARIOS"/>
    <s v="MEDIO   "/>
    <s v="MEDIO   "/>
    <s v="MEDIO   "/>
    <s v="MEDIO   "/>
    <n v="0.5"/>
    <x v="2"/>
    <n v="2500000"/>
    <n v="0.3"/>
    <x v="7"/>
    <m/>
    <s v="NO"/>
    <s v="NO"/>
    <s v="3 AÑOS"/>
    <s v="LEONEL GIRALDO ALVAREZ"/>
    <m/>
    <m/>
    <n v="88367"/>
    <s v="EDUCACION"/>
    <m/>
    <d v="2020-07-31T00:00:00"/>
    <s v="2018-05"/>
    <s v="3"/>
    <s v="2020-06"/>
    <n v="0.73891229786794344"/>
    <n v="1847280.7446698586"/>
    <n v="554184.22340095753"/>
    <d v="2021-05-01T00:00:00"/>
    <n v="0.75068493150684934"/>
    <n v="4.1522219311981093E-2"/>
    <n v="551843.68276875815"/>
    <n v="0.5"/>
    <s v="MEDIA"/>
    <x v="2"/>
    <n v="551843.68276875815"/>
  </r>
  <r>
    <n v="1794"/>
    <d v="2018-05-28T00:00:00"/>
    <d v="2018-05-08T00:00:00"/>
    <s v="JUZGADO LABORAL DEL CIRCUITO  MEDELLIN "/>
    <s v="0500131050072018029200"/>
    <s v="2019"/>
    <x v="1"/>
    <s v="MONICA ALEXANDRA JIMENEZ RODRIGUEZ "/>
    <s v="NICOLAS OCTAVIO ARISMENDI VILLEGAS"/>
    <n v="140233"/>
    <x v="2"/>
    <s v="RECONOCIMIENTO Y PAGO DE OTRAS PRESTACIONES SALARIALES, SOLCIALES Y SALARIOS"/>
    <s v="MEDIO   "/>
    <s v="MEDIO   "/>
    <s v="MEDIO   "/>
    <s v="MEDIO   "/>
    <n v="0.5"/>
    <x v="2"/>
    <n v="53657079"/>
    <n v="0.3"/>
    <x v="7"/>
    <m/>
    <s v="NO"/>
    <s v="NO"/>
    <s v="3 AÑOS"/>
    <s v="LEONEL GIRALDO ALVAREZ"/>
    <m/>
    <m/>
    <n v="88367"/>
    <s v="EDUCACION"/>
    <m/>
    <d v="2020-07-31T00:00:00"/>
    <s v="2018-05"/>
    <s v="3"/>
    <s v="2020-06"/>
    <n v="0.73891229786794344"/>
    <n v="39647875.540771775"/>
    <n v="11894362.662231533"/>
    <d v="2021-05-27T00:00:00"/>
    <n v="0.82191780821917804"/>
    <n v="4.1522219311981093E-2"/>
    <n v="11839372.278401908"/>
    <n v="0.5"/>
    <s v="MEDIA"/>
    <x v="2"/>
    <n v="11839372.278401908"/>
  </r>
  <r>
    <n v="1795"/>
    <d v="2018-04-10T00:00:00"/>
    <d v="2018-01-25T00:00:00"/>
    <s v="JUZGADOS ADMINISTRATIVOS "/>
    <s v="05001333301620180002400"/>
    <s v="2019"/>
    <x v="0"/>
    <s v="DISLICORES S.A. "/>
    <s v="CESAR SEGUNDO ESCOBAR ARENAS"/>
    <n v="159412"/>
    <x v="3"/>
    <s v="IMPUESTOS"/>
    <s v="MEDIO   "/>
    <s v="MEDIO   "/>
    <s v="MEDIO   "/>
    <s v="MEDIO   "/>
    <n v="0.5"/>
    <x v="2"/>
    <n v="20161272"/>
    <n v="1"/>
    <x v="0"/>
    <m/>
    <s v="NO"/>
    <s v="NO"/>
    <s v="3 AÑOS"/>
    <s v="LEONEL GIRALDO ALVAREZ"/>
    <m/>
    <m/>
    <n v="88367"/>
    <s v="HACIENDA"/>
    <m/>
    <d v="2020-07-31T00:00:00"/>
    <s v="2018-04"/>
    <s v="3"/>
    <s v="2020-06"/>
    <n v="0.74078668525523483"/>
    <n v="14935201.855409179"/>
    <n v="14935201.855409179"/>
    <d v="2021-04-09T00:00:00"/>
    <n v="0.69041095890410964"/>
    <n v="4.1522219311981093E-2"/>
    <n v="14877179.30116877"/>
    <n v="0.5"/>
    <s v="MEDIA"/>
    <x v="2"/>
    <n v="14877179.30116877"/>
  </r>
  <r>
    <n v="1796"/>
    <d v="2016-04-26T00:00:00"/>
    <d v="2017-12-01T00:00:00"/>
    <s v="JUZGADOS ADMINISTRATIVOS "/>
    <s v="05001333303420160043000"/>
    <s v="2019"/>
    <x v="0"/>
    <s v="JORGE LUIS AGUDELO  MONEDA"/>
    <s v="DIANA CAROLINA ALZATE QUINTERO"/>
    <n v="165819"/>
    <x v="0"/>
    <s v="RELIQUIDACIÓN DE LA PENSIÓN"/>
    <s v="BAJO"/>
    <s v="BAJO"/>
    <s v="BAJO"/>
    <s v="BAJO"/>
    <n v="0.05"/>
    <x v="1"/>
    <n v="7773641"/>
    <n v="0"/>
    <x v="1"/>
    <m/>
    <s v="NO"/>
    <s v="NO"/>
    <n v="5"/>
    <s v="LEONEL GIRALDO ALVAREZ"/>
    <m/>
    <m/>
    <n v="88367"/>
    <s v="EDUCACION"/>
    <s v="09 Jul 2019_x000a_ARCHIVO_x000a_CAJA 15062"/>
    <d v="2020-07-31T00:00:00"/>
    <s v="2016-04"/>
    <s v="5"/>
    <s v="2020-06"/>
    <n v="0.799576959270904"/>
    <n v="6215624.2332436293"/>
    <n v="0"/>
    <d v="2021-04-25T00:00:00"/>
    <n v="0.73424657534246573"/>
    <n v="4.1522219311981093E-2"/>
    <n v="0"/>
    <n v="0.05"/>
    <s v="REMOTA"/>
    <x v="1"/>
    <n v="0"/>
  </r>
  <r>
    <n v="1797"/>
    <d v="2018-05-25T00:00:00"/>
    <d v="2018-05-09T00:00:00"/>
    <s v="JUZGADO LABORAL DEL CIRCUITO  MEDELLIN "/>
    <s v="05001310502120180025200"/>
    <s v="2019"/>
    <x v="1"/>
    <s v="MIGUEL ANGEL CARVAJAL VALLEJO"/>
    <s v="NICOLAS OCTAVIO ARISMENDI VILLEGAS"/>
    <n v="140233"/>
    <x v="0"/>
    <s v="RECONOCIMIENTO Y PAGO DE OTRAS PRESTACIONES SALARIALES, SOLCIALES Y SALARIOS"/>
    <s v="MEDIO   "/>
    <s v="MEDIO   "/>
    <s v="MEDIO   "/>
    <s v="MEDIO   "/>
    <n v="0.5"/>
    <x v="2"/>
    <n v="62661986"/>
    <n v="0.2"/>
    <x v="3"/>
    <m/>
    <s v="NO"/>
    <s v="NO"/>
    <s v="3 AÑOS"/>
    <s v="LEONEL GIRALDO ALVAREZ"/>
    <m/>
    <m/>
    <n v="88367"/>
    <s v="EDUCACION"/>
    <m/>
    <d v="2020-07-31T00:00:00"/>
    <s v="2018-05"/>
    <s v="3"/>
    <s v="2020-06"/>
    <n v="0.73891229786794344"/>
    <n v="46301712.0642289"/>
    <n v="9260342.4128457811"/>
    <d v="2021-05-24T00:00:00"/>
    <n v="0.81369863013698629"/>
    <n v="4.1522219311981093E-2"/>
    <n v="9217956.8582720067"/>
    <n v="0.5"/>
    <s v="MEDIA"/>
    <x v="2"/>
    <n v="9217956.8582720067"/>
  </r>
  <r>
    <n v="1798"/>
    <d v="2018-02-06T00:00:00"/>
    <d v="2017-04-07T00:00:00"/>
    <s v="JUZGADO PROMISCUO MUNICIPAL DE SOPETRAN"/>
    <s v="05761408900120170005800"/>
    <s v="2019"/>
    <x v="3"/>
    <s v="JOSE BELTRAN ARANGO"/>
    <s v="PATRICIA ARANGO ARBOLEDA "/>
    <n v="200715"/>
    <x v="8"/>
    <s v="SINGULAR "/>
    <s v="BAJO"/>
    <s v="BAJO"/>
    <s v="BAJO"/>
    <s v="BAJO"/>
    <n v="0.05"/>
    <x v="1"/>
    <n v="10818000"/>
    <n v="0"/>
    <x v="1"/>
    <m/>
    <s v="NO"/>
    <s v="NO"/>
    <s v="3 AÑOS"/>
    <s v="LEONEL GIRALDO ALVAREZ"/>
    <m/>
    <m/>
    <n v="88367"/>
    <s v="EDUCACION"/>
    <s v="PENDIENTE DE ARCHIVO"/>
    <d v="2020-07-31T00:00:00"/>
    <s v="2018-02"/>
    <s v="3"/>
    <s v="2020-06"/>
    <n v="0.74599443734185067"/>
    <n v="8070167.8231641408"/>
    <n v="0"/>
    <d v="2021-02-05T00:00:00"/>
    <n v="0.51780821917808217"/>
    <n v="4.1522219311981093E-2"/>
    <n v="0"/>
    <n v="0.05"/>
    <s v="REMOTA"/>
    <x v="1"/>
    <n v="0"/>
  </r>
  <r>
    <n v="1799"/>
    <d v="2015-08-31T00:00:00"/>
    <d v="2016-05-19T00:00:00"/>
    <s v="JUZGADO PRIMERO CIVIL DEL CIRCUITO DE BELLO "/>
    <s v="05088310300120150047400"/>
    <s v="2019"/>
    <x v="3"/>
    <s v="ANA ROSA CONTRERAS"/>
    <s v="GUSTAVO ADOLFO GOMEZ  ECHEVERRI"/>
    <n v="98020"/>
    <x v="2"/>
    <s v="OTRAS"/>
    <s v="BAJO"/>
    <s v="BAJO"/>
    <s v="BAJO"/>
    <s v="BAJO"/>
    <n v="0.05"/>
    <x v="1"/>
    <n v="0"/>
    <n v="0"/>
    <x v="3"/>
    <m/>
    <s v="NO"/>
    <s v="NO"/>
    <n v="5"/>
    <s v="LEONEL GIRALDO ALVAREZ"/>
    <m/>
    <m/>
    <n v="88367"/>
    <s v="GOBIERNO"/>
    <m/>
    <d v="2020-07-31T00:00:00"/>
    <s v="2015-08"/>
    <s v="5"/>
    <s v="2020-06"/>
    <n v="0.85413954863106623"/>
    <n v="0"/>
    <n v="0"/>
    <d v="2020-08-29T00:00:00"/>
    <n v="7.9452054794520555E-2"/>
    <n v="4.1522219311981093E-2"/>
    <n v="0"/>
    <n v="0.05"/>
    <s v="REMOTA"/>
    <x v="1"/>
    <n v="0"/>
  </r>
  <r>
    <n v="1800"/>
    <d v="2018-05-24T00:00:00"/>
    <d v="2018-05-04T00:00:00"/>
    <s v="JUZGADOS ADMINISTRATIVOS "/>
    <s v="050013333029201800146000"/>
    <s v="2019"/>
    <x v="0"/>
    <s v="ELISEO DE JESUS ZAPATA GALLON "/>
    <s v="DIANA CAROLINA ALZATE QUINTERO"/>
    <n v="165819"/>
    <x v="3"/>
    <s v="RECONOCIMIENTO Y PAGO DE OTRAS PRESTACIONES SALARIALES, SOLCIALES Y SALARIOS"/>
    <s v="BAJO"/>
    <s v="BAJO"/>
    <s v="BAJO"/>
    <s v="BAJO"/>
    <n v="0.05"/>
    <x v="1"/>
    <n v="145935655"/>
    <n v="0"/>
    <x v="3"/>
    <m/>
    <s v="NO"/>
    <s v="NO"/>
    <s v="3 AÑOS"/>
    <s v="LEONEL GIRALDO ALVAREZ"/>
    <m/>
    <m/>
    <n v="88367"/>
    <s v="EDUCACION"/>
    <m/>
    <d v="2020-07-31T00:00:00"/>
    <s v="2018-05"/>
    <s v="3"/>
    <s v="2020-06"/>
    <n v="0.73891229786794344"/>
    <n v="107833650.17691343"/>
    <n v="0"/>
    <d v="2021-05-23T00:00:00"/>
    <n v="0.81095890410958904"/>
    <n v="4.1522219311981093E-2"/>
    <n v="0"/>
    <n v="0.05"/>
    <s v="REMOTA"/>
    <x v="1"/>
    <n v="0"/>
  </r>
  <r>
    <n v="1801"/>
    <d v="2018-06-28T00:00:00"/>
    <d v="2018-06-19T00:00:00"/>
    <s v="JUZGADOS ADMINISTRATIVOS "/>
    <s v="05001333303020180023800"/>
    <s v="2019"/>
    <x v="0"/>
    <s v="JAVIER ANTONIO HERRRA"/>
    <s v="JAIRO NARANJO FLOREZ"/>
    <n v="98616"/>
    <x v="6"/>
    <s v="EQUILIBRIO ECONOMICO"/>
    <s v="BAJO"/>
    <s v="BAJO"/>
    <s v="BAJO"/>
    <s v="BAJO"/>
    <n v="0.05"/>
    <x v="1"/>
    <n v="718759707"/>
    <n v="0"/>
    <x v="3"/>
    <m/>
    <s v="NO"/>
    <s v="NO"/>
    <s v="3 AÑOS"/>
    <s v="LEONEL GIRALDO ALVAREZ"/>
    <m/>
    <m/>
    <n v="88367"/>
    <s v="INFRAESTRUCTURA"/>
    <m/>
    <d v="2020-07-31T00:00:00"/>
    <s v="2018-06"/>
    <s v="3"/>
    <s v="2020-06"/>
    <n v="0.73777124655030268"/>
    <n v="530280245.00352031"/>
    <n v="0"/>
    <d v="2021-06-27T00:00:00"/>
    <n v="0.9068493150684932"/>
    <n v="4.1522219311981093E-2"/>
    <n v="0"/>
    <n v="0.05"/>
    <s v="REMOTA"/>
    <x v="1"/>
    <n v="0"/>
  </r>
  <r>
    <n v="1802"/>
    <d v="2018-03-30T00:00:00"/>
    <d v="2018-03-03T00:00:00"/>
    <s v="JUZGADOS ADMINISTRATIVOS "/>
    <s v="05001333300820180021700"/>
    <s v="2019"/>
    <x v="0"/>
    <s v="YINNA MARITZA TAPIAS"/>
    <s v="NICOLAS OCTAVIO ARISMENDI VILLEGAS"/>
    <n v="140.233"/>
    <x v="0"/>
    <s v="RECONOCIMIENTO Y PAGO DE OTRAS PRESTACIONES SALARIALES, SOLCIALES Y SALARIOS"/>
    <s v="MEDIO   "/>
    <s v="MEDIO   "/>
    <s v="MEDIO   "/>
    <s v="MEDIO   "/>
    <n v="0.5"/>
    <x v="2"/>
    <n v="198125124"/>
    <n v="0.1"/>
    <x v="7"/>
    <m/>
    <s v="NO"/>
    <s v="NO"/>
    <s v="3 AÑOS"/>
    <s v="LEONEL GIRALDO ALVAREZ"/>
    <m/>
    <m/>
    <n v="88367"/>
    <s v="EDUCACION"/>
    <m/>
    <d v="2020-07-31T00:00:00"/>
    <s v="2018-03"/>
    <s v="3"/>
    <s v="2020-06"/>
    <n v="0.74420758606092174"/>
    <n v="147446220.27006078"/>
    <n v="14744622.027006079"/>
    <d v="2021-03-29T00:00:00"/>
    <n v="0.66027397260273968"/>
    <n v="4.1522219311981093E-2"/>
    <n v="14689835.626906073"/>
    <n v="0.5"/>
    <s v="MEDIA"/>
    <x v="2"/>
    <n v="14689835.626906073"/>
  </r>
  <r>
    <n v="1803"/>
    <d v="2018-08-01T00:00:00"/>
    <d v="2018-07-26T00:00:00"/>
    <s v="JUZGADO PROMISCUO  DEL CIRCUITO DE YOLOMBO"/>
    <s v="05890318900120180007800"/>
    <s v="2019"/>
    <x v="3"/>
    <s v="AGENCIA NACIONAL DE INSFRAESTRUCTURA"/>
    <s v="CARMEN CECILIA ALVAREZ"/>
    <n v="101.494"/>
    <x v="2"/>
    <s v="EXPROPIACION"/>
    <s v="BAJO"/>
    <s v="BAJO"/>
    <s v="BAJO"/>
    <s v="BAJO"/>
    <n v="0.05"/>
    <x v="1"/>
    <n v="45000000"/>
    <n v="0"/>
    <x v="12"/>
    <m/>
    <s v="NO"/>
    <s v="NO"/>
    <n v="2"/>
    <s v="LEONEL GIRALDO ALVAREZ"/>
    <m/>
    <m/>
    <n v="88367"/>
    <s v="HACIENDA"/>
    <s v="PENDIENTE DE ARCHIVO"/>
    <d v="2020-07-31T00:00:00"/>
    <s v="2018-08"/>
    <s v="2"/>
    <s v="2020-06"/>
    <n v="0.7378298404971021"/>
    <n v="33202342.822369594"/>
    <n v="0"/>
    <d v="2020-07-31T00:00:00"/>
    <n v="0"/>
    <n v="4.1522219311981093E-2"/>
    <n v="0"/>
    <n v="0.05"/>
    <s v="REMOTA"/>
    <x v="1"/>
    <n v="0"/>
  </r>
  <r>
    <n v="1804"/>
    <d v="2018-07-26T00:00:00"/>
    <d v="2018-08-26T00:00:00"/>
    <s v="JUZGADO SEGUNDO CIVIL DEL CIRCUITO  DE TIERRAS MEDELIN "/>
    <s v="05000312110120180011200"/>
    <s v="2019"/>
    <x v="3"/>
    <s v="ESTER JUDITH OSPINA ALVAREZ"/>
    <s v="AGENCIA NACIONAL DE TIERRAS "/>
    <n v="99614"/>
    <x v="2"/>
    <s v="OTRAS"/>
    <s v="BAJO"/>
    <s v="BAJO"/>
    <s v="BAJO"/>
    <s v="BAJO"/>
    <n v="0.05"/>
    <x v="1"/>
    <n v="0"/>
    <n v="0"/>
    <x v="5"/>
    <m/>
    <s v="NO"/>
    <s v="NO"/>
    <s v="3 AÑOS"/>
    <s v="LEONEL GIRALDO ALVAREZ"/>
    <m/>
    <m/>
    <n v="88367"/>
    <s v="INFRAESTRUCTURA"/>
    <s v="ACOMPAÑAMIENTO AL PROCESO "/>
    <d v="2020-07-31T00:00:00"/>
    <s v="2018-07"/>
    <s v="3"/>
    <s v="2020-06"/>
    <n v="0.73871336652539898"/>
    <n v="0"/>
    <n v="0"/>
    <d v="2021-07-25T00:00:00"/>
    <n v="0.98356164383561639"/>
    <n v="4.1522219311981093E-2"/>
    <n v="0"/>
    <n v="0.05"/>
    <s v="REMOTA"/>
    <x v="1"/>
    <n v="0"/>
  </r>
  <r>
    <n v="1805"/>
    <d v="2018-01-28T00:00:00"/>
    <d v="2018-01-27T00:00:00"/>
    <s v="JUZGADOS  ADMINISTRATIVOS"/>
    <s v="05001333302120180024100"/>
    <s v="2019"/>
    <x v="0"/>
    <s v="MARTHA EDILMA VELEZ SANCHEZ"/>
    <s v="KAREN PAULINA RESTREPO"/>
    <n v="181.65600000000001"/>
    <x v="9"/>
    <s v="OTRAS"/>
    <s v="BAJO"/>
    <s v="BAJO"/>
    <s v="BAJO"/>
    <s v="BAJO"/>
    <n v="0.05"/>
    <x v="1"/>
    <n v="0"/>
    <n v="0"/>
    <x v="3"/>
    <m/>
    <s v="NO"/>
    <s v="NO"/>
    <s v="3 AÑOS"/>
    <s v="LEONEL GIRALDO ALVAREZ"/>
    <m/>
    <m/>
    <n v="88367"/>
    <s v="INFRAESTRUCTURA"/>
    <m/>
    <d v="2020-07-31T00:00:00"/>
    <s v="2018-01"/>
    <s v="3"/>
    <s v="2020-06"/>
    <n v="0.75126308387247931"/>
    <n v="0"/>
    <n v="0"/>
    <d v="2021-01-27T00:00:00"/>
    <n v="0.49315068493150682"/>
    <n v="4.1522219311981093E-2"/>
    <n v="0"/>
    <n v="0.05"/>
    <s v="REMOTA"/>
    <x v="1"/>
    <n v="0"/>
  </r>
  <r>
    <n v="1806"/>
    <d v="2018-06-20T00:00:00"/>
    <d v="2018-04-19T00:00:00"/>
    <s v="JUZGADO LABORAL DEL CIRCUITO  MEDELLIN "/>
    <s v="0500131050120180034700"/>
    <s v="2019"/>
    <x v="1"/>
    <s v="TERESITA JIMENEZ BERRIO Y OTROS "/>
    <s v="CARLOS ALBERTO BALLESTERO BARON"/>
    <n v="33513"/>
    <x v="2"/>
    <s v="RECONOCIMIENTO Y PAGO DE OTRAS PRESTACIONES SALARIALES, SOLCIALES Y SALARIOS"/>
    <s v="BAJO"/>
    <s v="BAJO"/>
    <s v="BAJO"/>
    <s v="BAJO"/>
    <n v="0.05"/>
    <x v="1"/>
    <n v="574371406"/>
    <n v="0"/>
    <x v="7"/>
    <m/>
    <s v="NO"/>
    <s v="NO"/>
    <n v="3"/>
    <s v="LEONEL GIRALDO ALVAREZ"/>
    <m/>
    <m/>
    <n v="88367"/>
    <s v="HACIENDA"/>
    <m/>
    <d v="2020-07-31T00:00:00"/>
    <s v="2018-06"/>
    <s v="3"/>
    <s v="2020-06"/>
    <n v="0.73777124655030268"/>
    <n v="423754708.18747002"/>
    <n v="0"/>
    <d v="2021-06-19T00:00:00"/>
    <n v="0.8849315068493151"/>
    <n v="4.1522219311981093E-2"/>
    <n v="0"/>
    <n v="0.05"/>
    <s v="REMOTA"/>
    <x v="1"/>
    <n v="0"/>
  </r>
  <r>
    <n v="1807"/>
    <d v="2018-06-05T00:00:00"/>
    <d v="2018-06-05T00:00:00"/>
    <s v="JUZGADO LABORAL DEL CIRCUITO PUERTO BERRIO "/>
    <s v="05579310500120180013400"/>
    <s v="2019"/>
    <x v="1"/>
    <s v="ADRIANA MARIA PALACIO OCHOA "/>
    <s v="LIZETH JOANA CARRANZA LOPEZ"/>
    <n v="263831"/>
    <x v="2"/>
    <s v="OTRAS"/>
    <s v="MEDIO   "/>
    <s v="MEDIO   "/>
    <s v="MEDIO   "/>
    <s v="MEDIO   "/>
    <n v="0.5"/>
    <x v="2"/>
    <n v="177748225"/>
    <n v="0.1"/>
    <x v="12"/>
    <m/>
    <s v="NO"/>
    <s v="NO"/>
    <n v="3"/>
    <s v="LEONEL GIRALDO ALVAREZ"/>
    <m/>
    <m/>
    <n v="88367"/>
    <s v="EDUCACION"/>
    <s v="PENDIENTE DE ARCHIVO"/>
    <d v="2020-07-31T00:00:00"/>
    <s v="2018-06"/>
    <s v="3"/>
    <s v="2020-06"/>
    <n v="0.73777124655030268"/>
    <n v="131137529.53035368"/>
    <n v="13113752.95303537"/>
    <d v="2021-06-04T00:00:00"/>
    <n v="0.84383561643835614"/>
    <n v="4.1522219311981093E-2"/>
    <n v="13051512.144998526"/>
    <n v="0.5"/>
    <s v="MEDIA"/>
    <x v="2"/>
    <n v="13051512.144998526"/>
  </r>
  <r>
    <n v="1808"/>
    <d v="2018-06-22T00:00:00"/>
    <d v="2018-06-07T00:00:00"/>
    <s v="JUZGADO ADMINISTRATIVO"/>
    <s v="05001333300420180021700"/>
    <s v="2019"/>
    <x v="0"/>
    <s v="JULIANA ACEVEDO GALLEGO"/>
    <s v="JULIA FERNANDA  MUÑOZ RINCON"/>
    <n v="215278"/>
    <x v="3"/>
    <s v="RECONOCIMIENTO Y PAGO DE OTRAS PRESTACIONES SALARIALES, SOLCIALES Y SALARIOS"/>
    <s v="ALTO"/>
    <s v="ALTO"/>
    <s v="ALTO"/>
    <s v="ALTO"/>
    <n v="1"/>
    <x v="0"/>
    <n v="34634070"/>
    <n v="0.2"/>
    <x v="3"/>
    <m/>
    <s v="NO"/>
    <s v="NO"/>
    <s v="3 AÑOS"/>
    <s v="LEONEL GIRALDO ALVAREZ"/>
    <m/>
    <m/>
    <n v="88367"/>
    <s v="EDUCACION"/>
    <m/>
    <d v="2020-07-31T00:00:00"/>
    <s v="2018-06"/>
    <s v="3"/>
    <s v="2020-06"/>
    <n v="0.73777124655030268"/>
    <n v="25552020.997010443"/>
    <n v="5110404.1994020892"/>
    <d v="2021-06-21T00:00:00"/>
    <n v="0.8904109589041096"/>
    <n v="4.1522219311981093E-2"/>
    <n v="5084813.6773404414"/>
    <n v="1"/>
    <s v="ALTA"/>
    <x v="0"/>
    <n v="5084813.6773404414"/>
  </r>
  <r>
    <n v="1809"/>
    <d v="2018-06-06T00:00:00"/>
    <d v="2018-04-19T00:00:00"/>
    <s v="JUZGADO LABORAL DEL CIRCUITO  MEDELLIN "/>
    <s v="05001310500120180022300"/>
    <s v="2019"/>
    <x v="1"/>
    <s v="JAIME DE JESUS DUQUE "/>
    <s v="LEON OVIDIO MEDINA PEREZ"/>
    <n v="22067"/>
    <x v="8"/>
    <s v="PRIMA DE SERVICIOS"/>
    <s v="BAJO"/>
    <s v="BAJO"/>
    <s v="BAJO"/>
    <s v="BAJO"/>
    <n v="0.05"/>
    <x v="1"/>
    <n v="418127"/>
    <n v="0.1"/>
    <x v="9"/>
    <m/>
    <s v="NO"/>
    <s v="NO"/>
    <n v="3"/>
    <s v="LEONEL GIRALDO ALVAREZ"/>
    <m/>
    <m/>
    <n v="88367"/>
    <s v="GESTION HUMANA Y DLLO ORGANIZACIONAL"/>
    <m/>
    <d v="2020-07-31T00:00:00"/>
    <s v="2018-06"/>
    <s v="3"/>
    <s v="2020-06"/>
    <n v="0.73777124655030268"/>
    <n v="308482.07800633839"/>
    <n v="30848.207800633842"/>
    <d v="2021-06-05T00:00:00"/>
    <n v="0.84657534246575339"/>
    <n v="4.1522219311981093E-2"/>
    <n v="30701.321066949698"/>
    <n v="0.05"/>
    <s v="REMOTA"/>
    <x v="1"/>
    <n v="0"/>
  </r>
  <r>
    <n v="1810"/>
    <d v="2018-10-06T00:00:00"/>
    <d v="2018-07-23T00:00:00"/>
    <s v="JUZGADO LABORAL DEL CIRCUITO  MEDELLIN "/>
    <s v="05001310501720180051000"/>
    <s v="2019"/>
    <x v="1"/>
    <s v="DIAFANOR AGUDELO RUEDA "/>
    <s v="CARLOS ALBERTO BALLESTERO BARON"/>
    <n v="33513"/>
    <x v="2"/>
    <s v="RECONOCIMIENTO Y PAGO DE OTRAS PRESTACIONES SALARIALES, SOLCIALES Y SALARIOS"/>
    <s v="BAJO"/>
    <s v="BAJO"/>
    <s v="BAJO"/>
    <s v="BAJO"/>
    <n v="0.05"/>
    <x v="1"/>
    <n v="5105588377"/>
    <n v="0"/>
    <x v="9"/>
    <m/>
    <s v="NO"/>
    <s v="NO"/>
    <n v="3"/>
    <s v="LEONEL GIRALDO ALVAREZ"/>
    <m/>
    <m/>
    <n v="88367"/>
    <s v="GESTION HUMANA Y DLLO ORGANIZACIONAL"/>
    <m/>
    <d v="2020-07-31T00:00:00"/>
    <s v="2018-10"/>
    <s v="3"/>
    <s v="2020-06"/>
    <n v="0.73572886802285709"/>
    <n v="3756328757.2008662"/>
    <n v="0"/>
    <d v="2021-10-05T00:00:00"/>
    <n v="1.1808219178082191"/>
    <n v="4.1522219311981093E-2"/>
    <n v="0"/>
    <n v="0.05"/>
    <s v="REMOTA"/>
    <x v="1"/>
    <n v="0"/>
  </r>
  <r>
    <n v="1811"/>
    <d v="2018-09-21T00:00:00"/>
    <d v="2018-08-27T00:00:00"/>
    <s v="JUZGADO ADMINISTRATIVO"/>
    <s v="05001333300220180043200"/>
    <s v="2019"/>
    <x v="0"/>
    <s v="LUZ DARIS AVILES AVILES "/>
    <s v="OSCAR DARIO BEJARANO"/>
    <n v="235.166"/>
    <x v="3"/>
    <s v="PENSIÓN DE SOBREVIVIENTES"/>
    <s v="BAJO"/>
    <s v="BAJO"/>
    <s v="BAJO"/>
    <s v="BAJO"/>
    <n v="0.05"/>
    <x v="1"/>
    <n v="25383708"/>
    <n v="0"/>
    <x v="7"/>
    <m/>
    <s v="NO"/>
    <s v="NO"/>
    <n v="3"/>
    <s v="LEONEL GIRALDO ALVAREZ"/>
    <m/>
    <m/>
    <n v="8367"/>
    <s v="GESTION HUMANA Y DLLO ORGANIZACIONAL"/>
    <m/>
    <d v="2020-07-31T00:00:00"/>
    <s v="2018-09"/>
    <s v="3"/>
    <s v="2020-06"/>
    <n v="0.73661443780017011"/>
    <n v="18698005.79770368"/>
    <n v="0"/>
    <d v="2021-09-20T00:00:00"/>
    <n v="1.1397260273972603"/>
    <n v="4.1522219311981093E-2"/>
    <n v="0"/>
    <n v="0.05"/>
    <s v="REMOTA"/>
    <x v="1"/>
    <n v="0"/>
  </r>
  <r>
    <n v="1812"/>
    <d v="2018-08-16T00:00:00"/>
    <d v="2018-07-18T00:00:00"/>
    <s v="JUZGADO ADMINISTRATIVO"/>
    <s v="05001333303620180028200"/>
    <s v="2019"/>
    <x v="0"/>
    <s v="JOSE DE JESUS SANTIAGO"/>
    <s v="FABIO ESTABAN ROMAN"/>
    <n v="630.12800000000004"/>
    <x v="1"/>
    <s v="OTRAS"/>
    <s v="BAJO"/>
    <s v="BAJO"/>
    <s v="BAJO"/>
    <s v="BAJO"/>
    <n v="0.05"/>
    <x v="1"/>
    <n v="154000000"/>
    <n v="0"/>
    <x v="3"/>
    <m/>
    <s v="NO"/>
    <s v="NO"/>
    <s v="3 AÑOS"/>
    <s v="LEONEL GIRALDO ALVAREZ"/>
    <m/>
    <m/>
    <n v="88367"/>
    <s v="AGRICULTURA Y DLLO RURAL"/>
    <m/>
    <d v="2020-07-31T00:00:00"/>
    <s v="2018-08"/>
    <s v="3"/>
    <s v="2020-06"/>
    <n v="0.7378298404971021"/>
    <n v="113625795.43655372"/>
    <n v="0"/>
    <d v="2021-08-15T00:00:00"/>
    <n v="1.0410958904109588"/>
    <n v="4.1522219311981093E-2"/>
    <n v="0"/>
    <n v="0.05"/>
    <s v="REMOTA"/>
    <x v="1"/>
    <n v="0"/>
  </r>
  <r>
    <n v="1813"/>
    <d v="2018-10-02T00:00:00"/>
    <d v="2018-08-31T00:00:00"/>
    <s v="JUZGADO ADMINISTRATIVO"/>
    <s v="05001333301320180034000"/>
    <s v="2019"/>
    <x v="0"/>
    <s v="ANA LIBIA SANTAMARIA "/>
    <s v="JAIME JAVIER DIAZ PELEZ"/>
    <n v="89803"/>
    <x v="3"/>
    <s v="RELIQUIDACIÓN DE LA PENSIÓN"/>
    <s v="BAJO"/>
    <s v="BAJO"/>
    <s v="BAJO"/>
    <s v="BAJO"/>
    <n v="0.05"/>
    <x v="1"/>
    <n v="11203920"/>
    <n v="0"/>
    <x v="7"/>
    <m/>
    <s v="NO"/>
    <s v="NO"/>
    <s v="3 AÑOS"/>
    <s v="LEONEL GIRALDO ALVAREZ"/>
    <m/>
    <m/>
    <n v="88367"/>
    <s v="EDUCACION"/>
    <m/>
    <d v="2020-07-31T00:00:00"/>
    <s v="2018-10"/>
    <s v="3"/>
    <s v="2020-06"/>
    <n v="0.73572886802285709"/>
    <n v="8243047.3790186485"/>
    <n v="0"/>
    <d v="2021-10-01T00:00:00"/>
    <n v="1.1698630136986301"/>
    <n v="4.1522219311981093E-2"/>
    <n v="0"/>
    <n v="0.05"/>
    <s v="REMOTA"/>
    <x v="1"/>
    <n v="0"/>
  </r>
  <r>
    <n v="1814"/>
    <d v="2018-08-13T00:00:00"/>
    <d v="2018-07-26T00:00:00"/>
    <s v="JUZGADO ADMINISTRATIVO"/>
    <s v="05001333301220180031200"/>
    <s v="2019"/>
    <x v="0"/>
    <s v="PATRICIA ELENA ARIAS TASCON "/>
    <s v="HERNA DARIO MENESES RESTREPO"/>
    <n v="115.089"/>
    <x v="3"/>
    <s v="PENSIÓN DE SOBREVIVIENTES"/>
    <s v="BAJO"/>
    <s v="BAJO"/>
    <s v="BAJO"/>
    <s v="BAJO"/>
    <n v="0.05"/>
    <x v="1"/>
    <n v="81732480"/>
    <n v="0"/>
    <x v="7"/>
    <m/>
    <s v="NO"/>
    <s v="NO"/>
    <s v="3 AÑOS"/>
    <s v="LEONEL GIRALDO ALVAREZ"/>
    <m/>
    <m/>
    <n v="88367"/>
    <s v="GESTION HUMANA Y DLLO ORGANIZACIONAL"/>
    <m/>
    <d v="2020-07-31T00:00:00"/>
    <s v="2018-08"/>
    <s v="3"/>
    <s v="2020-06"/>
    <n v="0.7378298404971021"/>
    <n v="60304662.681832589"/>
    <n v="0"/>
    <d v="2021-08-12T00:00:00"/>
    <n v="1.0328767123287672"/>
    <n v="4.1522219311981093E-2"/>
    <n v="0"/>
    <n v="0.05"/>
    <s v="REMOTA"/>
    <x v="1"/>
    <n v="0"/>
  </r>
  <r>
    <n v="1815"/>
    <d v="2018-08-13T00:00:00"/>
    <d v="2018-07-29T00:00:00"/>
    <s v="JUZGADO ADMINISTRATIVO"/>
    <s v="05001333301020180030900"/>
    <s v="2019"/>
    <x v="0"/>
    <s v="MARIA GILMA QUINTERO GOMEZ"/>
    <s v="LUIS JAVIER ZAPATA GARCIA"/>
    <n v="199326"/>
    <x v="3"/>
    <s v="PENSIÓN DE SOBREVIVIENTES"/>
    <s v="BAJO"/>
    <s v="BAJO"/>
    <s v="BAJO"/>
    <s v="BAJO"/>
    <n v="0.05"/>
    <x v="1"/>
    <n v="31510493"/>
    <n v="0"/>
    <x v="7"/>
    <m/>
    <s v="NO"/>
    <s v="NO"/>
    <s v="3 AÑOS"/>
    <s v="LEONEL GIRALDO ALVAREZ"/>
    <m/>
    <m/>
    <n v="88367"/>
    <s v="GESTION HUMANA Y DLLO ORGANIZACIONAL"/>
    <m/>
    <d v="2020-07-31T00:00:00"/>
    <s v="2018-08"/>
    <s v="3"/>
    <s v="2020-06"/>
    <n v="0.7378298404971021"/>
    <n v="23249382.024175052"/>
    <n v="0"/>
    <d v="2021-08-12T00:00:00"/>
    <n v="1.0328767123287672"/>
    <n v="4.1522219311981093E-2"/>
    <n v="0"/>
    <n v="0.05"/>
    <s v="REMOTA"/>
    <x v="1"/>
    <n v="0"/>
  </r>
  <r>
    <n v="1816"/>
    <d v="2018-10-04T00:00:00"/>
    <d v="2018-08-31T00:00:00"/>
    <s v="JUZGADO ADMINISTRATIVO"/>
    <s v="05001333303320180034300"/>
    <s v="2019"/>
    <x v="0"/>
    <s v="DANIEL GEOVO GUITIERREZ "/>
    <s v="JAIME JAVIER DIAZ PELEZ"/>
    <n v="89803"/>
    <x v="3"/>
    <s v="RELIQUIDACIÓN DE LA PENSIÓN"/>
    <s v="BAJO"/>
    <s v="BAJO"/>
    <s v="BAJO"/>
    <s v="BAJO"/>
    <n v="0.05"/>
    <x v="1"/>
    <n v="15666966"/>
    <n v="0"/>
    <x v="7"/>
    <m/>
    <s v="NO"/>
    <s v="NO"/>
    <s v="3 AÑOS"/>
    <s v="LEONEL GIRALDO ALVAREZ"/>
    <m/>
    <m/>
    <n v="88367"/>
    <s v="EDUCACION"/>
    <m/>
    <d v="2020-07-31T00:00:00"/>
    <s v="2018-10"/>
    <s v="3"/>
    <s v="2020-06"/>
    <n v="0.73572886802285709"/>
    <n v="11526639.16053259"/>
    <n v="0"/>
    <d v="2021-10-03T00:00:00"/>
    <n v="1.1753424657534246"/>
    <n v="4.1522219311981093E-2"/>
    <n v="0"/>
    <n v="0.05"/>
    <s v="REMOTA"/>
    <x v="1"/>
    <n v="0"/>
  </r>
  <r>
    <n v="1817"/>
    <d v="2018-05-08T00:00:00"/>
    <d v="2018-02-26T00:00:00"/>
    <s v="JUZGADO LABORAL DEL CIRCUITO  MEDELLIN "/>
    <s v="05001310500420160018300"/>
    <s v="2019"/>
    <x v="1"/>
    <s v="LUCIA DEL CARMEN HERRERA"/>
    <s v="ALBERTO FERNANDEZ OCHOA"/>
    <n v="162.15700000000001"/>
    <x v="8"/>
    <s v="LIQUIDACIÓN"/>
    <s v="BAJO"/>
    <s v="BAJO"/>
    <s v="BAJO"/>
    <s v="BAJO"/>
    <n v="0.05"/>
    <x v="1"/>
    <n v="2266800"/>
    <n v="0"/>
    <x v="7"/>
    <m/>
    <s v="NO"/>
    <s v="NO"/>
    <n v="3"/>
    <s v="LEONEL GIRALDO ALVAREZ"/>
    <m/>
    <m/>
    <n v="88367"/>
    <s v="GESTION HUMANA Y DLLO ORGANIZACIONAL"/>
    <m/>
    <d v="2020-07-31T00:00:00"/>
    <s v="2018-05"/>
    <s v="3"/>
    <s v="2020-06"/>
    <n v="0.73891229786794344"/>
    <n v="1674966.3968070543"/>
    <n v="0"/>
    <d v="2021-05-07T00:00:00"/>
    <n v="0.76712328767123283"/>
    <n v="4.1522219311981093E-2"/>
    <n v="0"/>
    <n v="0.05"/>
    <s v="REMOTA"/>
    <x v="1"/>
    <n v="0"/>
  </r>
  <r>
    <n v="1818"/>
    <d v="2018-09-20T00:00:00"/>
    <d v="2018-08-31T00:00:00"/>
    <s v="JUZGADO ADMINISTRATIVO"/>
    <s v="05001333302820180034500"/>
    <s v="2019"/>
    <x v="0"/>
    <s v="ROCIO DEL SOCORRO DAVID S"/>
    <s v="JAIME JAVIER DIAZ PELEZ"/>
    <n v="89803"/>
    <x v="0"/>
    <s v="RELIQUIDACIÓN DE LA PENSIÓN"/>
    <s v="BAJO"/>
    <s v="BAJO"/>
    <s v="BAJO"/>
    <s v="BAJO"/>
    <n v="0.05"/>
    <x v="1"/>
    <n v="7972364"/>
    <n v="0"/>
    <x v="3"/>
    <m/>
    <s v="NO"/>
    <s v="NO"/>
    <n v="3"/>
    <s v="LEONEL GIRALDO ALVAREZ"/>
    <m/>
    <m/>
    <n v="88367"/>
    <s v="GESTION HUMANA Y DLLO ORGANIZACIONAL"/>
    <m/>
    <d v="2020-07-31T00:00:00"/>
    <s v="2018-09"/>
    <s v="3"/>
    <s v="2020-06"/>
    <n v="0.73661443780017011"/>
    <n v="5872558.4257983156"/>
    <n v="0"/>
    <d v="2021-09-19T00:00:00"/>
    <n v="1.1369863013698631"/>
    <n v="4.1522219311981093E-2"/>
    <n v="0"/>
    <n v="0.05"/>
    <s v="REMOTA"/>
    <x v="1"/>
    <n v="0"/>
  </r>
  <r>
    <n v="1819"/>
    <d v="2018-10-17T00:00:00"/>
    <d v="2018-10-17T00:00:00"/>
    <s v="JUZGADO LABORAL DEL CIRCUITO  MARINILLA "/>
    <s v="05440311200120180019900"/>
    <s v="2019"/>
    <x v="1"/>
    <s v="CECILIA MARGARITA PEREZ "/>
    <s v="JOSE ANGEL LOPEZ LOPEZ "/>
    <m/>
    <x v="2"/>
    <s v="RECONOCIMIENTO Y PAGO DE OTRAS PRESTACIONES SALARIALES, SOLCIALES Y SALARIOS"/>
    <s v="BAJO"/>
    <s v="BAJO"/>
    <s v="BAJO"/>
    <s v="BAJO"/>
    <n v="0.05"/>
    <x v="1"/>
    <n v="453000000"/>
    <n v="0"/>
    <x v="7"/>
    <m/>
    <s v="NO"/>
    <s v="NO"/>
    <n v="3"/>
    <s v="LEONEL GIRALDO ALVAREZ"/>
    <m/>
    <m/>
    <n v="88367"/>
    <s v="MANA"/>
    <m/>
    <d v="2020-07-31T00:00:00"/>
    <s v="2018-10"/>
    <s v="3"/>
    <s v="2020-06"/>
    <n v="0.73572886802285709"/>
    <n v="333285177.21435428"/>
    <n v="0"/>
    <d v="2021-10-16T00:00:00"/>
    <n v="1.210958904109589"/>
    <n v="4.1522219311981093E-2"/>
    <n v="0"/>
    <n v="0.05"/>
    <s v="REMOTA"/>
    <x v="1"/>
    <n v="0"/>
  </r>
  <r>
    <n v="1820"/>
    <d v="2018-10-24T00:00:00"/>
    <d v="2018-08-30T00:00:00"/>
    <s v="JUZGADO ADMINISTRATIVO"/>
    <s v="05001333301920180032400"/>
    <s v="2019"/>
    <x v="0"/>
    <s v="LUIS FERNANDO RESTREPO"/>
    <s v="GLORIA PATRICIA RAVE IGLESIAS "/>
    <n v="88364"/>
    <x v="3"/>
    <s v="IMPUESTOS"/>
    <s v="BAJO"/>
    <s v="BAJO"/>
    <s v="BAJO"/>
    <s v="BAJO"/>
    <n v="0.05"/>
    <x v="1"/>
    <n v="29932000"/>
    <n v="0"/>
    <x v="7"/>
    <m/>
    <s v="NO"/>
    <s v="NO"/>
    <n v="3"/>
    <s v="LEONEL GIRALDO ALVAREZ"/>
    <m/>
    <m/>
    <n v="88367"/>
    <s v="HACIENDA"/>
    <m/>
    <d v="2020-07-31T00:00:00"/>
    <s v="2018-10"/>
    <s v="3"/>
    <s v="2020-06"/>
    <n v="0.73572886802285709"/>
    <n v="22021836.477660157"/>
    <n v="0"/>
    <d v="2021-10-23T00:00:00"/>
    <n v="1.2301369863013698"/>
    <n v="4.1522219311981093E-2"/>
    <n v="0"/>
    <n v="0.05"/>
    <s v="REMOTA"/>
    <x v="1"/>
    <n v="0"/>
  </r>
  <r>
    <n v="1821"/>
    <d v="2018-08-09T00:00:00"/>
    <d v="2018-06-27T00:00:00"/>
    <s v="Tribunal Administrativo de Antioquia"/>
    <s v="05001233300020180136200"/>
    <s v="2019"/>
    <x v="0"/>
    <s v="CONSORCIO VEGA Y OTROS "/>
    <s v="ALEJANDRO PINEDA MENESES"/>
    <n v="119394"/>
    <x v="6"/>
    <s v="EQUILIBRIO ECONOMICO"/>
    <s v="BAJO"/>
    <s v="BAJO"/>
    <s v="BAJO"/>
    <s v="BAJO"/>
    <n v="0.05"/>
    <x v="1"/>
    <n v="2216336840"/>
    <n v="0"/>
    <x v="7"/>
    <m/>
    <s v="NO"/>
    <s v="NO"/>
    <n v="3"/>
    <s v="LEONEL GIRALDO ALVAREZ"/>
    <m/>
    <m/>
    <n v="88367"/>
    <s v="EDUCACION"/>
    <m/>
    <d v="2020-07-31T00:00:00"/>
    <s v="2018-08"/>
    <s v="3"/>
    <s v="2020-06"/>
    <n v="0.7378298404971021"/>
    <n v="1635279457.1450512"/>
    <n v="0"/>
    <d v="2021-08-08T00:00:00"/>
    <n v="1.021917808219178"/>
    <n v="4.1522219311981093E-2"/>
    <n v="0"/>
    <n v="0.05"/>
    <s v="REMOTA"/>
    <x v="1"/>
    <n v="0"/>
  </r>
  <r>
    <n v="1822"/>
    <d v="2018-10-01T00:00:00"/>
    <d v="2018-09-25T00:00:00"/>
    <s v="Tribunal Administrativo de Antioquia"/>
    <s v="05001233300020180176900"/>
    <s v="2019"/>
    <x v="0"/>
    <s v="MARTHA CECILIA AGUDELO"/>
    <s v="CATALINA GOMEZ TORO"/>
    <n v="149178"/>
    <x v="0"/>
    <s v="PENSIÓN DE SOBREVIVIENTES"/>
    <s v="BAJO"/>
    <s v="BAJO"/>
    <s v="BAJO"/>
    <s v="BAJO"/>
    <n v="0.05"/>
    <x v="1"/>
    <n v="61170081"/>
    <n v="0"/>
    <x v="3"/>
    <m/>
    <s v="NO"/>
    <s v="NO"/>
    <s v="3 AÑOS"/>
    <s v="LEONEL GIRALDO ALVAREZ"/>
    <m/>
    <m/>
    <n v="8367"/>
    <s v="GESTION HUMANA Y DLLO ORGANIZACIONAL"/>
    <m/>
    <d v="2020-07-31T00:00:00"/>
    <s v="2018-10"/>
    <s v="3"/>
    <s v="2020-06"/>
    <n v="0.73572886802285709"/>
    <n v="45004594.450996481"/>
    <n v="0"/>
    <d v="2021-09-30T00:00:00"/>
    <n v="1.167123287671233"/>
    <n v="4.1522219311981093E-2"/>
    <n v="0"/>
    <n v="0.05"/>
    <s v="REMOTA"/>
    <x v="1"/>
    <n v="0"/>
  </r>
  <r>
    <n v="1823"/>
    <d v="2018-10-18T00:00:00"/>
    <d v="2018-09-10T00:00:00"/>
    <s v="JUZGADO ADMINISTRATIVO"/>
    <s v="050013333030201800355000"/>
    <s v="2019"/>
    <x v="0"/>
    <s v="ANA ROCIO CONTRERAS"/>
    <s v="JHON  ALEXANDER MARTINES"/>
    <n v="183605"/>
    <x v="0"/>
    <s v="OTRAS"/>
    <s v="BAJO"/>
    <s v="BAJO"/>
    <s v="BAJO"/>
    <s v="BAJO"/>
    <n v="0.05"/>
    <x v="1"/>
    <n v="0"/>
    <n v="0"/>
    <x v="3"/>
    <m/>
    <s v="NO"/>
    <s v="NO"/>
    <s v="3 AÑOS"/>
    <s v="LEONEL GIRALDO ALVAREZ"/>
    <m/>
    <m/>
    <n v="88367"/>
    <s v="PLANEACION"/>
    <m/>
    <d v="2020-07-31T00:00:00"/>
    <s v="2018-10"/>
    <s v="3"/>
    <s v="2020-06"/>
    <n v="0.73572886802285709"/>
    <n v="0"/>
    <n v="0"/>
    <d v="2021-10-17T00:00:00"/>
    <n v="1.2136986301369863"/>
    <n v="4.1522219311981093E-2"/>
    <n v="0"/>
    <n v="0.05"/>
    <s v="REMOTA"/>
    <x v="1"/>
    <n v="0"/>
  </r>
  <r>
    <n v="1824"/>
    <d v="2018-09-03T00:00:00"/>
    <d v="2018-08-28T00:00:00"/>
    <s v="JUZGADO ADMINISTRATIVO"/>
    <s v="05001333301420180033300"/>
    <s v="2019"/>
    <x v="0"/>
    <s v="ANA MARIA RAMIREZ RENDON"/>
    <s v="MARISOL HERRERA  ORTIZ"/>
    <n v="2010986"/>
    <x v="0"/>
    <s v="RECONOCIMIENTO Y PAGO DE OTRAS PRESTACIONES SALARIALES, SOLCIALES Y SALARIOS"/>
    <s v="MEDIO   "/>
    <s v="MEDIO   "/>
    <s v="MEDIO   "/>
    <s v="MEDIO   "/>
    <n v="0.5"/>
    <x v="2"/>
    <n v="38410536"/>
    <n v="0"/>
    <x v="7"/>
    <m/>
    <s v="NO"/>
    <s v="NO"/>
    <s v="3 AÑOS"/>
    <s v="LEONEL GIRALDO ALVAREZ"/>
    <m/>
    <m/>
    <n v="88367"/>
    <s v="EDUCACION"/>
    <m/>
    <d v="2020-07-31T00:00:00"/>
    <s v="2018-09"/>
    <s v="3"/>
    <s v="2020-06"/>
    <n v="0.73661443780017011"/>
    <n v="28293755.381243195"/>
    <n v="0"/>
    <d v="2021-09-02T00:00:00"/>
    <n v="1.0904109589041096"/>
    <n v="4.1522219311981093E-2"/>
    <n v="0"/>
    <n v="0.5"/>
    <s v="MEDIA"/>
    <x v="2"/>
    <n v="0"/>
  </r>
  <r>
    <n v="1825"/>
    <d v="2018-11-13T00:00:00"/>
    <d v="2018-10-30T00:00:00"/>
    <s v="Tribunal Administrativo de Antioquia"/>
    <s v="05001233300020180210800"/>
    <s v="2019"/>
    <x v="0"/>
    <s v="AGROGANADERO LA SUZA "/>
    <s v="CATALINA OTERO FRANCO"/>
    <n v="132098"/>
    <x v="3"/>
    <s v="VALORIZACION"/>
    <s v="MEDIO   "/>
    <s v="MEDIO   "/>
    <s v="MEDIO   "/>
    <s v="MEDIO   "/>
    <n v="0.5"/>
    <x v="2"/>
    <n v="0"/>
    <n v="0"/>
    <x v="7"/>
    <m/>
    <s v="NO"/>
    <s v="NO"/>
    <s v="3 AÑOS"/>
    <s v="LEONEL GIRALDO ALVAREZ"/>
    <m/>
    <m/>
    <n v="88367"/>
    <s v="INFRAESTRUCTURA"/>
    <m/>
    <d v="2020-07-31T00:00:00"/>
    <s v="2018-11"/>
    <s v="3"/>
    <s v="2020-06"/>
    <n v="0.73486768506759159"/>
    <n v="0"/>
    <n v="0"/>
    <d v="2021-11-12T00:00:00"/>
    <n v="1.284931506849315"/>
    <n v="4.1522219311981093E-2"/>
    <n v="0"/>
    <n v="0.5"/>
    <s v="MEDIA"/>
    <x v="2"/>
    <n v="0"/>
  </r>
  <r>
    <n v="1826"/>
    <d v="2018-05-04T00:00:00"/>
    <d v="2018-05-04T00:00:00"/>
    <s v="JUZGADO PRIMERO CIVIL MUNICIPAL  BARBOSA "/>
    <s v="05079408900120180007500"/>
    <s v="2019"/>
    <x v="3"/>
    <s v="LUIS HUMNBERTO ARENAS"/>
    <s v="CARLOS MARIA MENESES  ARISTIZABAL"/>
    <n v="76652"/>
    <x v="2"/>
    <s v="OTRAS"/>
    <s v="BAJO"/>
    <s v="BAJO"/>
    <s v="BAJO"/>
    <s v="BAJO"/>
    <n v="0.05"/>
    <x v="1"/>
    <n v="0"/>
    <n v="0"/>
    <x v="12"/>
    <m/>
    <s v="NO"/>
    <s v="NO"/>
    <s v="3 AÑOS"/>
    <s v="LEONEL GIRALDO ALVAREZ"/>
    <m/>
    <m/>
    <n v="88367"/>
    <s v="GOBIERNO"/>
    <s v="PENDIENTE DE ARCHIVO"/>
    <d v="2020-07-31T00:00:00"/>
    <s v="2018-05"/>
    <s v="3"/>
    <s v="2020-06"/>
    <n v="0.73891229786794344"/>
    <n v="0"/>
    <n v="0"/>
    <d v="2021-05-03T00:00:00"/>
    <n v="0.75616438356164384"/>
    <n v="4.1522219311981093E-2"/>
    <n v="0"/>
    <n v="0.05"/>
    <s v="REMOTA"/>
    <x v="1"/>
    <n v="0"/>
  </r>
  <r>
    <n v="1827"/>
    <d v="2019-01-21T00:00:00"/>
    <d v="2019-01-21T00:00:00"/>
    <s v="JUZGADO CIVIL DEL CIRCUITO  MEDELLIN"/>
    <s v="05001310300420180032500"/>
    <s v="2019"/>
    <x v="3"/>
    <s v="CONSORCIO INSTITUCIONES EDUCATIVAS"/>
    <s v="JOSE LUIS CONTRERAS  YALI"/>
    <n v="199281"/>
    <x v="8"/>
    <s v="OTRAS"/>
    <s v="BAJO"/>
    <s v="BAJO"/>
    <s v="BAJO"/>
    <s v="BAJO"/>
    <n v="0.05"/>
    <x v="1"/>
    <n v="273455381"/>
    <n v="0"/>
    <x v="7"/>
    <m/>
    <s v="NO"/>
    <s v="NO"/>
    <s v="3 AÑOS"/>
    <s v="LEONEL GIRALDO ALVAREZ"/>
    <m/>
    <m/>
    <n v="88367"/>
    <s v="EDUCACION"/>
    <s v="EJECUTIVO FACTURAS "/>
    <d v="2020-07-31T00:00:00"/>
    <s v="2019-01"/>
    <s v="3"/>
    <s v="2020-06"/>
    <n v="1.0434541229259338"/>
    <n v="285338144.74073207"/>
    <n v="0"/>
    <d v="2022-01-20T00:00:00"/>
    <n v="1.473972602739726"/>
    <n v="4.1522219311981093E-2"/>
    <n v="0"/>
    <n v="0.05"/>
    <s v="REMOTA"/>
    <x v="1"/>
    <n v="0"/>
  </r>
  <r>
    <n v="1828"/>
    <d v="2019-01-15T00:00:00"/>
    <d v="2018-12-11T00:00:00"/>
    <s v="JUZGADO ADMINISTRATIVO"/>
    <s v="05001333301820180049000"/>
    <s v="2019"/>
    <x v="0"/>
    <s v="DIANA MABLE ZAPTA"/>
    <s v="LUIS AFONSO BRAVO  RESTREPO"/>
    <n v="79079"/>
    <x v="1"/>
    <s v="FALLA EN EL SERVICIO OTRAS CAUSAS"/>
    <s v="BAJO"/>
    <s v="BAJO"/>
    <s v="BAJO"/>
    <s v="BAJO"/>
    <n v="0.05"/>
    <x v="1"/>
    <n v="372484075"/>
    <n v="0"/>
    <x v="7"/>
    <m/>
    <s v="NO"/>
    <s v="NO"/>
    <s v="3 AÑOS"/>
    <s v="LEONEL GIRALDO ALVAREZ"/>
    <m/>
    <m/>
    <n v="88367"/>
    <s v="MINAS"/>
    <m/>
    <d v="2020-07-31T00:00:00"/>
    <s v="2019-01"/>
    <s v="3"/>
    <s v="2020-06"/>
    <n v="1.0434541229259338"/>
    <n v="388670043.78300273"/>
    <n v="0"/>
    <d v="2022-01-14T00:00:00"/>
    <n v="1.4575342465753425"/>
    <n v="4.1522219311981093E-2"/>
    <n v="0"/>
    <n v="0.05"/>
    <s v="REMOTA"/>
    <x v="1"/>
    <n v="0"/>
  </r>
  <r>
    <n v="1829"/>
    <d v="2018-11-21T00:00:00"/>
    <d v="2018-10-17T00:00:00"/>
    <s v="Tribunal Administrativo de Antioquia"/>
    <s v="05001233300020180195400"/>
    <s v="2019"/>
    <x v="0"/>
    <s v="MCCANN CORPORATION"/>
    <s v="CAMILO VALENZUELA BERNAL"/>
    <n v="202648"/>
    <x v="6"/>
    <s v="EQUILIBRIO ECONOMICO"/>
    <s v="BAJO"/>
    <s v="BAJO"/>
    <s v="BAJO"/>
    <s v="BAJO"/>
    <n v="0.05"/>
    <x v="1"/>
    <n v="3053861435"/>
    <n v="0"/>
    <x v="7"/>
    <m/>
    <s v="NO"/>
    <s v="NO"/>
    <s v="3 AÑOS"/>
    <s v="LEONEL GIRALDO ALVAREZ"/>
    <m/>
    <m/>
    <n v="88367"/>
    <s v="GENERAL"/>
    <s v="INDEPORTES"/>
    <d v="2020-07-31T00:00:00"/>
    <s v="2018-11"/>
    <s v="3"/>
    <s v="2020-06"/>
    <n v="0.73486768506759159"/>
    <n v="2244184083.2556434"/>
    <n v="0"/>
    <d v="2021-11-20T00:00:00"/>
    <n v="1.3068493150684932"/>
    <n v="4.1522219311981093E-2"/>
    <n v="0"/>
    <n v="0.05"/>
    <s v="REMOTA"/>
    <x v="1"/>
    <n v="0"/>
  </r>
  <r>
    <n v="1830"/>
    <d v="2019-01-30T00:00:00"/>
    <d v="2018-10-17T00:00:00"/>
    <s v="JUZGADO LABORAL DEL CIRCUITO  RIONEGRO"/>
    <s v="05615310520190000700"/>
    <s v="2019"/>
    <x v="1"/>
    <s v="ALBEIRO DE JESUS QUINTERO  CASTAÑO"/>
    <s v="JULIA FERNANDA  MUÑOZ RINCON"/>
    <n v="215.27799999999999"/>
    <x v="2"/>
    <s v="RECONOCIMIENTO Y PAGO DE OTRAS PRESTACIONES SALARIALES, SOLCIALES Y SALARIOS"/>
    <s v="BAJO"/>
    <s v="BAJO"/>
    <s v="BAJO"/>
    <s v="BAJO"/>
    <n v="0.05"/>
    <x v="1"/>
    <n v="51421173"/>
    <n v="0"/>
    <x v="3"/>
    <m/>
    <s v="NO"/>
    <s v="NO"/>
    <s v="3 AÑOS"/>
    <s v="LEONEL GIRALDO ALVAREZ"/>
    <m/>
    <m/>
    <n v="88367"/>
    <s v="EDUCACION"/>
    <m/>
    <d v="2020-07-31T00:00:00"/>
    <s v="2019-01"/>
    <s v="3"/>
    <s v="2020-06"/>
    <n v="1.0434541229259338"/>
    <n v="53655634.972537704"/>
    <n v="0"/>
    <d v="2022-01-29T00:00:00"/>
    <n v="1.4986301369863013"/>
    <n v="4.1522219311981093E-2"/>
    <n v="0"/>
    <n v="0.05"/>
    <s v="REMOTA"/>
    <x v="1"/>
    <n v="0"/>
  </r>
  <r>
    <n v="1831"/>
    <d v="2019-01-30T00:00:00"/>
    <d v="2018-10-17T00:00:00"/>
    <s v="JUZGADO LABORAL DEL CIRCUITO  RIONEGRO"/>
    <s v="05615310520190000800"/>
    <s v="2019"/>
    <x v="1"/>
    <s v="GERMAN ALBEIRO BETANCUR "/>
    <s v="JULIA FERNANDA  MUÑOZ RINCON"/>
    <n v="215.27799999999999"/>
    <x v="2"/>
    <s v="RECONOCIMIENTO Y PAGO DE OTRAS PRESTACIONES SALARIALES, SOLCIALES Y SALARIOS"/>
    <s v="BAJO"/>
    <s v="BAJO"/>
    <s v="BAJO"/>
    <s v="BAJO"/>
    <n v="0.05"/>
    <x v="1"/>
    <n v="49994381"/>
    <n v="0"/>
    <x v="3"/>
    <m/>
    <s v="NO"/>
    <s v="NO"/>
    <s v="3 AÑOS"/>
    <s v="LEONEL GIRALDO ALVAREZ"/>
    <m/>
    <m/>
    <n v="88367"/>
    <s v="EDUCACION"/>
    <m/>
    <d v="2020-07-31T00:00:00"/>
    <s v="2019-01"/>
    <s v="3"/>
    <s v="2020-06"/>
    <n v="1.0434541229259338"/>
    <n v="52166842.977579966"/>
    <n v="0"/>
    <d v="2022-01-29T00:00:00"/>
    <n v="1.4986301369863013"/>
    <n v="4.1522219311981093E-2"/>
    <n v="0"/>
    <n v="0.05"/>
    <s v="REMOTA"/>
    <x v="1"/>
    <n v="0"/>
  </r>
  <r>
    <n v="1832"/>
    <d v="2019-02-27T00:00:00"/>
    <d v="2019-01-31T00:00:00"/>
    <s v="Tribunal Administrativo de Antioquia"/>
    <s v="05001233300020190029400"/>
    <s v="2019"/>
    <x v="0"/>
    <s v="SERGIO DUQUE LOPEZ"/>
    <s v="SERGIO DUQUE LOPEZ"/>
    <n v="265444"/>
    <x v="5"/>
    <s v="VALORIZACION"/>
    <s v="BAJO"/>
    <s v="BAJO"/>
    <s v="BAJO"/>
    <s v="BAJO"/>
    <n v="0.05"/>
    <x v="1"/>
    <n v="0"/>
    <m/>
    <x v="0"/>
    <m/>
    <s v="NO"/>
    <s v="NO"/>
    <s v="3 AÑOS"/>
    <s v="LEONEL GIRALDO ALVAREZ"/>
    <m/>
    <m/>
    <n v="88367"/>
    <s v="ASAMBLEA DEPARTAMENTAL"/>
    <s v="ORDENANZA "/>
    <d v="2020-07-31T00:00:00"/>
    <s v="2019-02"/>
    <s v="3"/>
    <s v="2020-06"/>
    <n v="1.0374579956513144"/>
    <n v="0"/>
    <n v="0"/>
    <d v="2022-02-26T00:00:00"/>
    <n v="1.5753424657534247"/>
    <n v="4.1522219311981093E-2"/>
    <n v="0"/>
    <n v="0.05"/>
    <s v="REMOTA"/>
    <x v="1"/>
    <n v="0"/>
  </r>
  <r>
    <n v="1833"/>
    <d v="2018-10-02T00:00:00"/>
    <d v="2018-10-02T00:00:00"/>
    <s v="JUZGADO LABORAL DEL CIRCUITO PUERTO BERRIO "/>
    <s v="05579310500120180024400"/>
    <s v="2019"/>
    <x v="1"/>
    <s v="MARIS JUDITH TAPIAS"/>
    <s v="JHONNY NARANJO OSPINA "/>
    <n v="212879"/>
    <x v="2"/>
    <s v="RECONOCIMIENTO Y PAGO DE OTRAS PRESTACIONES SALARIALES, SOLCIALES Y SALARIOS"/>
    <s v="BAJO"/>
    <s v="BAJO"/>
    <s v="BAJO"/>
    <s v="BAJO"/>
    <n v="0.05"/>
    <x v="1"/>
    <n v="37009996"/>
    <m/>
    <x v="7"/>
    <m/>
    <s v="NO"/>
    <s v="NO"/>
    <s v="3 AÑOS"/>
    <s v="LEONEL GIRALDO ALVAREZ"/>
    <m/>
    <m/>
    <n v="88367"/>
    <s v="EDUCACION"/>
    <m/>
    <d v="2020-07-31T00:00:00"/>
    <s v="2018-10"/>
    <s v="3"/>
    <s v="2020-06"/>
    <n v="0.73572886802285709"/>
    <n v="27229322.462610468"/>
    <n v="0"/>
    <d v="2021-10-01T00:00:00"/>
    <n v="1.1698630136986301"/>
    <n v="4.1522219311981093E-2"/>
    <n v="0"/>
    <n v="0.05"/>
    <s v="REMOTA"/>
    <x v="1"/>
    <n v="0"/>
  </r>
  <r>
    <n v="1834"/>
    <d v="2018-10-02T00:00:00"/>
    <d v="2018-10-02T00:00:00"/>
    <s v="JUZGADO LABORAL DEL CIRCUITO PUERTO BERRIO "/>
    <s v="05579310500120180035600"/>
    <s v="2019"/>
    <x v="1"/>
    <s v="GUILERMO LEON ARISTIZABAL"/>
    <s v="JHONNY NARANJO OSPINA "/>
    <n v="212879"/>
    <x v="2"/>
    <s v="RECONOCIMIENTO Y PAGO DE OTRAS PRESTACIONES SALARIALES, SOLCIALES Y SALARIOS"/>
    <s v="BAJO"/>
    <s v="BAJO"/>
    <s v="BAJO"/>
    <s v="BAJO"/>
    <n v="0.05"/>
    <x v="1"/>
    <n v="57710059"/>
    <m/>
    <x v="7"/>
    <m/>
    <s v="NO"/>
    <s v="NO"/>
    <s v="3 AÑOS"/>
    <s v="LEONEL GIRALDO ALVAREZ"/>
    <m/>
    <m/>
    <n v="88367"/>
    <s v="EDUCACION"/>
    <m/>
    <d v="2020-07-31T00:00:00"/>
    <s v="2018-10"/>
    <s v="3"/>
    <s v="2020-06"/>
    <n v="0.73572886802285709"/>
    <n v="42458956.381602295"/>
    <n v="0"/>
    <d v="2021-10-01T00:00:00"/>
    <n v="1.1698630136986301"/>
    <n v="4.1522219311981093E-2"/>
    <n v="0"/>
    <n v="0.05"/>
    <s v="REMOTA"/>
    <x v="1"/>
    <n v="0"/>
  </r>
  <r>
    <n v="1835"/>
    <d v="2018-10-02T00:00:00"/>
    <d v="2018-10-02T00:00:00"/>
    <s v="JUZGADO LABORAL DEL CIRCUITO PUERTO BERRIO "/>
    <s v="05579310500120180024600"/>
    <s v="2019"/>
    <x v="1"/>
    <s v="DANIEL ANTONIO RAMIREZ "/>
    <s v="JHONNY NARANJO OSPINA "/>
    <n v="212879"/>
    <x v="2"/>
    <s v="RECONOCIMIENTO Y PAGO DE OTRAS PRESTACIONES SALARIALES, SOLCIALES Y SALARIOS"/>
    <s v="BAJO"/>
    <s v="BAJO"/>
    <s v="BAJO"/>
    <s v="BAJO"/>
    <n v="0.05"/>
    <x v="1"/>
    <n v="57852333"/>
    <m/>
    <x v="7"/>
    <m/>
    <s v="NO"/>
    <s v="NO"/>
    <s v="3 AÑOS"/>
    <s v="LEONEL GIRALDO ALVAREZ"/>
    <m/>
    <m/>
    <n v="88367"/>
    <s v="EDUCACION"/>
    <m/>
    <d v="2020-07-31T00:00:00"/>
    <s v="2018-10"/>
    <s v="3"/>
    <s v="2020-06"/>
    <n v="0.73572886802285709"/>
    <n v="42563631.470571376"/>
    <n v="0"/>
    <d v="2021-10-01T00:00:00"/>
    <n v="1.1698630136986301"/>
    <n v="4.1522219311981093E-2"/>
    <n v="0"/>
    <n v="0.05"/>
    <s v="REMOTA"/>
    <x v="1"/>
    <n v="0"/>
  </r>
  <r>
    <n v="1836"/>
    <d v="2019-01-30T00:00:00"/>
    <d v="2018-10-17T00:00:00"/>
    <s v="JUZGADO LABORAL DEL CIRCUITO  RIONEGRO"/>
    <s v="05615310520190005400"/>
    <s v="2019"/>
    <x v="1"/>
    <s v="ALVARO DE JESUS MONTOYA  GIRALDO"/>
    <s v="JULIA FERNANDA  MUÑOZ RINCON"/>
    <n v="215.27799999999999"/>
    <x v="2"/>
    <s v="RECONOCIMIENTO Y PAGO DE OTRAS PRESTACIONES SALARIALES, SOLCIALES Y SALARIOS"/>
    <s v="BAJO"/>
    <s v="BAJO"/>
    <s v="BAJO"/>
    <s v="MEDIO   "/>
    <n v="0.20749999999999999"/>
    <x v="3"/>
    <n v="8655994"/>
    <n v="0.8"/>
    <x v="5"/>
    <m/>
    <m/>
    <m/>
    <s v="3 AÑOS"/>
    <s v="LEONEL GIRALDO ALVAREZ"/>
    <m/>
    <m/>
    <n v="88367"/>
    <s v="EDUCACION"/>
    <m/>
    <d v="2020-07-31T00:00:00"/>
    <s v="2019-01"/>
    <s v="3"/>
    <s v="2020-06"/>
    <n v="1.0434541229259338"/>
    <n v="9032132.6273221448"/>
    <n v="7225706.1018577162"/>
    <d v="2022-01-29T00:00:00"/>
    <n v="1.4986301369863013"/>
    <n v="4.1522219311981093E-2"/>
    <n v="7164911.591635148"/>
    <n v="0.20749999999999999"/>
    <s v="BAJA"/>
    <x v="2"/>
    <n v="7164911.591635148"/>
  </r>
  <r>
    <n v="1837"/>
    <d v="2018-05-08T00:00:00"/>
    <d v="2018-02-26T00:00:00"/>
    <s v="JUZGADO LABORAL DEL CIRCUITO  MEDELLIN "/>
    <s v="05001310501320170068600"/>
    <s v="2019"/>
    <x v="1"/>
    <s v="OLIVA DE LA PAZ RAMIREZ"/>
    <s v="ALEJANDRO RESTREPO HERNANDEZ"/>
    <n v="91761"/>
    <x v="2"/>
    <s v="LIQUIDACIÓN"/>
    <s v="BAJO"/>
    <s v="BAJO"/>
    <s v="BAJO"/>
    <s v="BAJO"/>
    <n v="0.05"/>
    <x v="1"/>
    <n v="2266800"/>
    <n v="0"/>
    <x v="7"/>
    <m/>
    <s v="NO"/>
    <s v="NO"/>
    <s v="3 AÑOS"/>
    <s v="LEONEL GIRALDO ALVAREZ"/>
    <m/>
    <m/>
    <n v="88367"/>
    <s v="GESTION HUMANA Y DLLO ORGANIZACIONAL"/>
    <m/>
    <d v="2020-07-31T00:00:00"/>
    <s v="2018-05"/>
    <s v="3"/>
    <s v="2020-06"/>
    <n v="0.73891229786794344"/>
    <n v="1674966.3968070543"/>
    <n v="0"/>
    <d v="2021-05-07T00:00:00"/>
    <n v="0.76712328767123283"/>
    <n v="4.1522219311981093E-2"/>
    <n v="0"/>
    <n v="0.05"/>
    <s v="REMOTA"/>
    <x v="1"/>
    <n v="0"/>
  </r>
  <r>
    <n v="1838"/>
    <d v="2018-12-07T00:00:00"/>
    <d v="2018-12-07T00:00:00"/>
    <s v="JUZGADO ADMINISTRATIVO-"/>
    <s v="05001333302120180045500"/>
    <s v="2019"/>
    <x v="0"/>
    <s v="MARIA CARIDAD GUTIERREZ PEREZ"/>
    <s v="JAIME JAVIER DIAZ PELEZ"/>
    <n v="89803"/>
    <x v="3"/>
    <s v="RELIQUIDACIÓN DE LA PENSIÓN"/>
    <s v="BAJO"/>
    <s v="BAJO"/>
    <s v="BAJO"/>
    <s v="BAJO"/>
    <n v="0.05"/>
    <x v="1"/>
    <n v="0"/>
    <n v="0"/>
    <x v="7"/>
    <m/>
    <s v="NO"/>
    <s v="NO"/>
    <s v="3 AÑOS"/>
    <s v="LEONEL GIRALDO ALVAREZ"/>
    <m/>
    <m/>
    <n v="88367"/>
    <s v="EDUCACION"/>
    <m/>
    <d v="2020-07-31T00:00:00"/>
    <s v="2018-12"/>
    <s v="3"/>
    <s v="2020-06"/>
    <n v="0.73268911507362433"/>
    <n v="0"/>
    <n v="0"/>
    <d v="2021-12-06T00:00:00"/>
    <n v="1.3506849315068492"/>
    <n v="4.1522219311981093E-2"/>
    <n v="0"/>
    <n v="0.05"/>
    <s v="REMOTA"/>
    <x v="1"/>
    <n v="0"/>
  </r>
  <r>
    <n v="1839"/>
    <d v="2019-01-30T00:00:00"/>
    <d v="2019-01-30T00:00:00"/>
    <s v="JUZGADO ADMINISTRATIVO- TURBO ANT"/>
    <s v="05837333300120180049800"/>
    <s v="2019"/>
    <x v="0"/>
    <s v="GLORIA CECILIA  MESTRA LOPEZ"/>
    <s v="JAVIER OMAR GARCIA ROZO"/>
    <n v="219492"/>
    <x v="3"/>
    <s v="PENSIÓN DE SOBREVIVIENTES"/>
    <s v="BAJO"/>
    <s v="BAJO"/>
    <s v="BAJO"/>
    <s v="BAJO"/>
    <n v="0.05"/>
    <x v="1"/>
    <n v="0"/>
    <n v="0"/>
    <x v="7"/>
    <m/>
    <s v="NO"/>
    <s v="NO"/>
    <s v="3 AÑOS"/>
    <s v="LEONEL GIRALDO ALVAREZ"/>
    <m/>
    <m/>
    <n v="88367"/>
    <s v="EDUCACION"/>
    <m/>
    <d v="2020-07-31T00:00:00"/>
    <s v="2019-01"/>
    <s v="3"/>
    <s v="2020-06"/>
    <n v="1.0434541229259338"/>
    <n v="0"/>
    <n v="0"/>
    <d v="2022-01-29T00:00:00"/>
    <n v="1.4986301369863013"/>
    <n v="4.1522219311981093E-2"/>
    <n v="0"/>
    <n v="0.05"/>
    <s v="REMOTA"/>
    <x v="1"/>
    <n v="0"/>
  </r>
  <r>
    <n v="1840"/>
    <d v="2019-03-29T00:00:00"/>
    <d v="2019-03-29T00:00:00"/>
    <s v="Tribunal Administrativo de Antioquia"/>
    <s v="05001233300020190018800"/>
    <s v="2019"/>
    <x v="0"/>
    <s v="FIDEICOMISO  FA 1472"/>
    <s v="JOSE VICENTE BLANCO "/>
    <n v="44445"/>
    <x v="3"/>
    <s v="VALORIZACION"/>
    <s v="BAJO"/>
    <s v="BAJO"/>
    <s v="BAJO"/>
    <s v="BAJO"/>
    <n v="0.05"/>
    <x v="1"/>
    <n v="0"/>
    <n v="0"/>
    <x v="5"/>
    <m/>
    <s v="NO"/>
    <s v="NO"/>
    <s v="3 AÑOS"/>
    <s v="LEONEL GIRALDO ALVAREZ"/>
    <m/>
    <m/>
    <n v="88367"/>
    <s v="INFRAESTRUCTURA"/>
    <m/>
    <d v="2020-07-31T00:00:00"/>
    <s v="2019-03"/>
    <s v="3"/>
    <s v="2020-06"/>
    <n v="1.0329659515843337"/>
    <n v="0"/>
    <n v="0"/>
    <d v="2022-03-28T00:00:00"/>
    <n v="1.6575342465753424"/>
    <n v="4.1522219311981093E-2"/>
    <n v="0"/>
    <n v="0.05"/>
    <s v="REMOTA"/>
    <x v="1"/>
    <n v="0"/>
  </r>
  <r>
    <n v="1841"/>
    <d v="2019-01-15T00:00:00"/>
    <d v="2019-01-15T00:00:00"/>
    <s v="JUZGADO LABORAL DEL CIRCUITO  AMALFI"/>
    <s v="05031318900120180021000"/>
    <s v="2019"/>
    <x v="1"/>
    <s v="JUAN PABLO CASTRILLON"/>
    <s v="NATALIA BOTERO  MANCO"/>
    <n v="172735"/>
    <x v="2"/>
    <s v="RECONOCIMIENTO Y PAGO DE OTRAS PRESTACIONES SALARIALES, SOLCIALES Y SALARIOS"/>
    <s v="BAJO"/>
    <s v="BAJO"/>
    <s v="BAJO"/>
    <s v="BAJO"/>
    <n v="0.05"/>
    <x v="1"/>
    <n v="57110879"/>
    <n v="0"/>
    <x v="3"/>
    <m/>
    <s v="NO"/>
    <s v="NO"/>
    <s v="3 AÑOS"/>
    <s v="LEONEL GIRALDO ALVAREZ"/>
    <m/>
    <m/>
    <n v="88367"/>
    <s v="EDUCACION"/>
    <m/>
    <d v="2020-07-31T00:00:00"/>
    <s v="2019-01"/>
    <s v="3"/>
    <s v="2020-06"/>
    <n v="1.0434541229259338"/>
    <n v="59592582.156474128"/>
    <n v="0"/>
    <d v="2022-01-14T00:00:00"/>
    <n v="1.4575342465753425"/>
    <n v="4.1522219311981093E-2"/>
    <n v="0"/>
    <n v="0.05"/>
    <s v="REMOTA"/>
    <x v="1"/>
    <n v="0"/>
  </r>
  <r>
    <n v="1842"/>
    <d v="2019-01-24T00:00:00"/>
    <d v="2019-01-24T00:00:00"/>
    <s v="JUZGADO LABORAL DEL CIRCUITO  MEDELLIN "/>
    <s v="05001310500820190001200"/>
    <s v="2019"/>
    <x v="1"/>
    <s v="CARLOS MARIO TAMAYO"/>
    <s v="RAUL CASATAÑO ARANGO"/>
    <n v="171522"/>
    <x v="2"/>
    <s v="PENSIÓN DE SOBREVIVIENTES"/>
    <s v="BAJO"/>
    <s v="BAJO"/>
    <s v="BAJO"/>
    <s v="BAJO"/>
    <n v="0.05"/>
    <x v="1"/>
    <n v="0"/>
    <n v="0"/>
    <x v="3"/>
    <m/>
    <s v="NO"/>
    <s v="NO"/>
    <s v="3 AÑOS"/>
    <s v="LEONEL GIRALDO ALVAREZ"/>
    <m/>
    <m/>
    <n v="88367"/>
    <s v="GESTION HUMANA Y DLLO ORGANIZACIONAL"/>
    <m/>
    <d v="2020-07-31T00:00:00"/>
    <s v="2019-01"/>
    <s v="3"/>
    <s v="2020-06"/>
    <n v="1.0434541229259338"/>
    <n v="0"/>
    <n v="0"/>
    <d v="2022-01-23T00:00:00"/>
    <n v="1.4821917808219178"/>
    <n v="4.1522219311981093E-2"/>
    <n v="0"/>
    <n v="0.05"/>
    <s v="REMOTA"/>
    <x v="1"/>
    <n v="0"/>
  </r>
  <r>
    <n v="1843"/>
    <d v="2019-03-30T00:00:00"/>
    <d v="2019-03-30T00:00:00"/>
    <s v="JUZGADO ADMINISTRATIVO-"/>
    <s v="05001233301820190013400"/>
    <s v="2019"/>
    <x v="0"/>
    <s v="PIEDAD ELENA TABERES MORENO"/>
    <s v="FRANCISCO JAVIER DEL CASTILLO"/>
    <n v="230088"/>
    <x v="3"/>
    <s v="PENSIÓN DE SOBREVIVIENTES"/>
    <s v="BAJO"/>
    <s v="BAJO"/>
    <s v="BAJO"/>
    <s v="BAJO"/>
    <n v="0.05"/>
    <x v="1"/>
    <n v="0"/>
    <n v="0"/>
    <x v="5"/>
    <m/>
    <s v="NO"/>
    <s v="NO"/>
    <s v="3 AÑOS"/>
    <s v="LEONEL GIRALDO ALVAREZ"/>
    <m/>
    <m/>
    <n v="88367"/>
    <s v="EDUCACION"/>
    <m/>
    <d v="2020-07-31T00:00:00"/>
    <s v="2019-03"/>
    <s v="3"/>
    <s v="2020-06"/>
    <n v="1.0329659515843337"/>
    <n v="0"/>
    <n v="0"/>
    <d v="2022-03-29T00:00:00"/>
    <n v="1.6602739726027398"/>
    <n v="4.1522219311981093E-2"/>
    <n v="0"/>
    <n v="0.05"/>
    <s v="REMOTA"/>
    <x v="1"/>
    <n v="0"/>
  </r>
  <r>
    <n v="1844"/>
    <d v="2019-03-29T00:00:00"/>
    <d v="2019-03-29T00:00:00"/>
    <s v="Tribunal Administrativo de Antioquia"/>
    <s v="05001233300020190018900"/>
    <s v="2019"/>
    <x v="0"/>
    <s v="CARLOS ALBERTO LONDOÑO "/>
    <s v="JOSE VICENTE BLANCO "/>
    <n v="44445"/>
    <x v="3"/>
    <s v="VALORIZACION"/>
    <s v="BAJO"/>
    <s v="BAJO"/>
    <s v="BAJO"/>
    <s v="BAJO"/>
    <n v="0.05"/>
    <x v="1"/>
    <n v="0"/>
    <n v="0"/>
    <x v="5"/>
    <m/>
    <s v="NO"/>
    <s v="NO"/>
    <s v="3 AÑOS"/>
    <s v="LEONEL GIRALDO ALVAREZ"/>
    <m/>
    <m/>
    <n v="88367"/>
    <s v="INFRAESTRUCTURA"/>
    <m/>
    <d v="2020-07-31T00:00:00"/>
    <s v="2019-03"/>
    <s v="3"/>
    <s v="2020-06"/>
    <n v="1.0329659515843337"/>
    <n v="0"/>
    <n v="0"/>
    <d v="2022-03-28T00:00:00"/>
    <n v="1.6575342465753424"/>
    <n v="4.1522219311981093E-2"/>
    <n v="0"/>
    <n v="0.05"/>
    <s v="REMOTA"/>
    <x v="1"/>
    <n v="0"/>
  </r>
  <r>
    <n v="1845"/>
    <d v="2019-02-12T00:00:00"/>
    <d v="2019-02-12T00:00:00"/>
    <s v="JUZGADO ADMINISTRATIVO-"/>
    <s v="05001333301620180042400"/>
    <s v="2019"/>
    <x v="0"/>
    <s v="MARIA SOLEDAD POSADA"/>
    <s v="MARISOL HERRERA  ORTIZ"/>
    <n v="210986"/>
    <x v="3"/>
    <s v="RECONOCIMIENTO Y PAGO DE OTRAS PRESTACIONES SALARIALES, SOLCIALES Y SALARIOS"/>
    <s v="BAJO"/>
    <s v="BAJO"/>
    <s v="BAJO"/>
    <s v="BAJO"/>
    <n v="0.05"/>
    <x v="1"/>
    <n v="38410536"/>
    <n v="0"/>
    <x v="7"/>
    <m/>
    <s v="NO"/>
    <s v="NO"/>
    <s v="3 AÑOS"/>
    <s v="LEONEL GIRALDO ALVAREZ"/>
    <m/>
    <m/>
    <n v="88367"/>
    <s v="EDUCACION"/>
    <m/>
    <d v="2020-07-31T00:00:00"/>
    <s v="2019-02"/>
    <s v="3"/>
    <s v="2020-06"/>
    <n v="1.0374579956513144"/>
    <n v="39849317.69045265"/>
    <n v="0"/>
    <d v="2022-02-11T00:00:00"/>
    <n v="1.5342465753424657"/>
    <n v="4.1522219311981093E-2"/>
    <n v="0"/>
    <n v="0.05"/>
    <s v="REMOTA"/>
    <x v="1"/>
    <n v="0"/>
  </r>
  <r>
    <n v="1846"/>
    <d v="2018-10-30T00:00:00"/>
    <d v="2018-10-30T00:00:00"/>
    <s v="JUZGADO ADMINISTRATIVO-"/>
    <s v="05001333301620180035300"/>
    <s v="2019"/>
    <x v="0"/>
    <s v="ACERO Y MONTAJES"/>
    <s v="LUIS HERNANDO RODRIGUEZ"/>
    <n v="56514"/>
    <x v="6"/>
    <s v="OTRAS"/>
    <s v="BAJO"/>
    <s v="BAJO"/>
    <s v="BAJO"/>
    <s v="BAJO"/>
    <n v="0.05"/>
    <x v="1"/>
    <n v="86582241"/>
    <n v="0"/>
    <x v="7"/>
    <m/>
    <s v="NO"/>
    <s v="NO"/>
    <s v="3 AÑOS"/>
    <s v="LEONEL GIRALDO ALVAREZ"/>
    <m/>
    <m/>
    <n v="88367"/>
    <s v="EDUCACION"/>
    <m/>
    <d v="2020-07-31T00:00:00"/>
    <s v="2018-10"/>
    <s v="3"/>
    <s v="2020-06"/>
    <n v="0.73572886802285709"/>
    <n v="63701054.161812209"/>
    <n v="0"/>
    <d v="2021-10-29T00:00:00"/>
    <n v="1.2465753424657535"/>
    <n v="4.1522219311981093E-2"/>
    <n v="0"/>
    <n v="0.05"/>
    <s v="REMOTA"/>
    <x v="1"/>
    <n v="0"/>
  </r>
  <r>
    <n v="1847"/>
    <d v="2019-06-13T00:00:00"/>
    <d v="2019-06-13T00:00:00"/>
    <s v="JUZGADO ADMINISTRATIVO-"/>
    <s v="05001333301220190023500"/>
    <s v="2019"/>
    <x v="0"/>
    <s v="SOLERAES INVESIONES "/>
    <s v="JUAN ESTEBAN AGUDELO"/>
    <n v="182072"/>
    <x v="11"/>
    <s v="OTRAS"/>
    <s v="BAJO"/>
    <s v="BAJO"/>
    <s v="BAJO"/>
    <s v="BAJO"/>
    <n v="0.05"/>
    <x v="1"/>
    <n v="0"/>
    <n v="0"/>
    <x v="5"/>
    <m/>
    <s v="NO"/>
    <s v="NO"/>
    <n v="2"/>
    <s v="LEONEL GIRALDO ALVAREZ"/>
    <m/>
    <m/>
    <n v="88367"/>
    <s v="PLANEACION"/>
    <s v="AUTO OBEDEZCASE Y CUMPLASE_x000a_CUMPLE LO RESUELTO EN SEGUNDA INSTANCIA"/>
    <d v="2020-07-31T00:00:00"/>
    <s v="2019-06"/>
    <s v="2"/>
    <s v="2020-06"/>
    <n v="1.022003699737124"/>
    <n v="0"/>
    <n v="0"/>
    <d v="2021-06-12T00:00:00"/>
    <n v="0.86575342465753424"/>
    <n v="4.1522219311981093E-2"/>
    <n v="0"/>
    <n v="0.05"/>
    <s v="REMOTA"/>
    <x v="1"/>
    <n v="0"/>
  </r>
  <r>
    <n v="1848"/>
    <d v="2019-04-04T00:00:00"/>
    <d v="2019-04-04T00:00:00"/>
    <s v="JUZGADO ADMINISTRATIVO- TURBO ANT"/>
    <s v="05837333300120180014300"/>
    <s v="2019"/>
    <x v="0"/>
    <s v="BALTAZAR FUENTES CADAVIA"/>
    <s v="GABRIEL RAUL MANRIQUE "/>
    <n v="115922"/>
    <x v="3"/>
    <s v="PENSIÓN DE SOBREVIVIENTES"/>
    <s v="BAJO"/>
    <s v="BAJO"/>
    <s v="BAJO"/>
    <s v="BAJO"/>
    <n v="0.05"/>
    <x v="1"/>
    <n v="0"/>
    <n v="0"/>
    <x v="7"/>
    <m/>
    <s v="NO"/>
    <s v="NO"/>
    <s v="3 AÑOS"/>
    <s v="LEONEL GIRALDO ALVAREZ"/>
    <m/>
    <m/>
    <n v="88367"/>
    <s v="EDUCACION"/>
    <s v="PENDIENTE DE ARCHIVO"/>
    <d v="2020-07-31T00:00:00"/>
    <s v="2019-04"/>
    <s v="3"/>
    <s v="2020-06"/>
    <n v="1.0279083431257343"/>
    <n v="0"/>
    <n v="0"/>
    <d v="2022-04-03T00:00:00"/>
    <n v="1.6739726027397259"/>
    <n v="4.1522219311981093E-2"/>
    <n v="0"/>
    <n v="0.05"/>
    <s v="REMOTA"/>
    <x v="1"/>
    <n v="0"/>
  </r>
  <r>
    <n v="1849"/>
    <d v="2019-05-13T00:00:00"/>
    <d v="2019-05-13T00:00:00"/>
    <s v="JUZGADO ADMINISTRATIVO-"/>
    <s v="05001333300620190012900"/>
    <s v="2019"/>
    <x v="0"/>
    <s v="CERVECERIA UNION S A "/>
    <s v="DANIELA PEREZ MAYA"/>
    <n v="250160"/>
    <x v="3"/>
    <s v="IMPUESTOS"/>
    <s v="BAJO"/>
    <s v="BAJO"/>
    <s v="BAJO"/>
    <s v="BAJO"/>
    <n v="0.05"/>
    <x v="1"/>
    <n v="10675000"/>
    <n v="0"/>
    <x v="7"/>
    <m/>
    <s v="NO"/>
    <s v="NO"/>
    <s v="3 AÑOS"/>
    <s v="LEONEL GIRALDO ALVAREZ"/>
    <m/>
    <m/>
    <n v="88367"/>
    <s v="HACIENDA"/>
    <m/>
    <d v="2020-07-31T00:00:00"/>
    <s v="2019-05"/>
    <s v="3"/>
    <s v="2020-06"/>
    <n v="1.0246973838344398"/>
    <n v="10938644.572432645"/>
    <n v="0"/>
    <d v="2022-05-12T00:00:00"/>
    <n v="1.7808219178082192"/>
    <n v="4.1522219311981093E-2"/>
    <n v="0"/>
    <n v="0.05"/>
    <s v="REMOTA"/>
    <x v="1"/>
    <n v="0"/>
  </r>
  <r>
    <n v="1850"/>
    <d v="2019-07-04T00:00:00"/>
    <d v="2019-07-04T00:00:00"/>
    <s v="JUZGADO LABORAL DEL CIRCUITO  MEDELLIN "/>
    <s v="050013310500720190041000"/>
    <s v="2019"/>
    <x v="1"/>
    <s v="LUIS CARLOS AGUDELO"/>
    <s v="CARLOS ALBERTO BALLESTERO BARON"/>
    <n v="33513"/>
    <x v="2"/>
    <s v="OTRAS"/>
    <s v="BAJO"/>
    <s v="BAJO"/>
    <s v="BAJO"/>
    <s v="BAJO"/>
    <n v="0.05"/>
    <x v="1"/>
    <n v="14975310"/>
    <n v="0"/>
    <x v="7"/>
    <m/>
    <s v="NO"/>
    <s v="NO"/>
    <s v="3 AÑOS"/>
    <s v="LEONEL GIRALDO ALVAREZ"/>
    <m/>
    <m/>
    <n v="88367"/>
    <s v="HACIENDA"/>
    <s v="PRIMAS EXTRALEGALES "/>
    <d v="2020-07-31T00:00:00"/>
    <s v="2019-07"/>
    <s v="3"/>
    <s v="2020-06"/>
    <n v="1.0197202253740043"/>
    <n v="15270626.48824558"/>
    <n v="0"/>
    <d v="2022-07-03T00:00:00"/>
    <n v="1.9232876712328768"/>
    <n v="4.1522219311981093E-2"/>
    <n v="0"/>
    <n v="0.05"/>
    <s v="REMOTA"/>
    <x v="1"/>
    <n v="0"/>
  </r>
  <r>
    <n v="1851"/>
    <d v="2017-08-14T00:00:00"/>
    <d v="2017-08-14T00:00:00"/>
    <s v="PEQUEÑAS CAUSAS JUZGADO LABORAL MEDELLIN "/>
    <s v="05001410500320170048200"/>
    <s v="2019"/>
    <x v="1"/>
    <s v="JHON DARIO CANO LONDOÑO"/>
    <s v="JAIME HUMBERO SALAZAR  BOTERO"/>
    <n v="66272"/>
    <x v="2"/>
    <s v="OTRAS"/>
    <s v="BAJO"/>
    <s v="BAJO"/>
    <s v="BAJO"/>
    <s v="BAJO"/>
    <n v="0.05"/>
    <x v="1"/>
    <n v="0"/>
    <n v="0"/>
    <x v="1"/>
    <m/>
    <s v="NO"/>
    <s v="NO"/>
    <s v="3 AÑOS"/>
    <s v="LEONEL GIRALDO ALVAREZ"/>
    <m/>
    <m/>
    <n v="88367"/>
    <s v="HACIENDA"/>
    <s v="PENDIENTE DE ARCHIVO"/>
    <d v="2020-07-31T00:00:00"/>
    <s v="2017-08"/>
    <s v="3"/>
    <s v="2020-06"/>
    <n v="0.76068958550881771"/>
    <n v="0"/>
    <n v="0"/>
    <d v="2020-08-13T00:00:00"/>
    <n v="3.5616438356164383E-2"/>
    <n v="4.1522219311981093E-2"/>
    <n v="0"/>
    <n v="0.05"/>
    <s v="REMOTA"/>
    <x v="1"/>
    <n v="0"/>
  </r>
  <r>
    <n v="1852"/>
    <d v="2019-02-12T00:00:00"/>
    <d v="2019-02-12T00:00:00"/>
    <s v="JUZGADO ADMINISTRATIVO-"/>
    <s v="05001333301920190004400"/>
    <s v="2019"/>
    <x v="0"/>
    <s v="RICARDO IRIARTE RUEDA"/>
    <s v="DIEGO FERNADO LOZADA"/>
    <n v="95474"/>
    <x v="1"/>
    <s v="ACCIDENTE DE TRANSITO"/>
    <s v="BAJO"/>
    <s v="BAJO"/>
    <s v="BAJO"/>
    <s v="BAJO"/>
    <n v="0.05"/>
    <x v="1"/>
    <n v="0"/>
    <n v="0"/>
    <x v="7"/>
    <m/>
    <s v="NO"/>
    <s v="NO"/>
    <s v="3 AÑOS"/>
    <s v="LEONEL GIRALDO ALVAREZ"/>
    <m/>
    <m/>
    <n v="88367"/>
    <s v="INFRAESTRUCTURA"/>
    <m/>
    <d v="2020-07-31T00:00:00"/>
    <s v="2019-02"/>
    <s v="3"/>
    <s v="2020-06"/>
    <n v="1.0374579956513144"/>
    <n v="0"/>
    <n v="0"/>
    <d v="2022-02-11T00:00:00"/>
    <n v="1.5342465753424657"/>
    <n v="4.1522219311981093E-2"/>
    <n v="0"/>
    <n v="0.05"/>
    <s v="REMOTA"/>
    <x v="1"/>
    <n v="0"/>
  </r>
  <r>
    <n v="1853"/>
    <d v="2019-07-16T00:00:00"/>
    <d v="2019-07-16T00:00:00"/>
    <s v="JUZGADO ADMINISTRATIVO-"/>
    <s v="05001333301820190027600"/>
    <s v="2019"/>
    <x v="0"/>
    <s v="CERVECERIA UNION S A "/>
    <s v="DANIELA PEREZ MAYA"/>
    <n v="250160"/>
    <x v="3"/>
    <s v="IMPUESTOS"/>
    <s v="BAJO"/>
    <s v="BAJO"/>
    <s v="BAJO"/>
    <s v="BAJO"/>
    <n v="0.05"/>
    <x v="1"/>
    <n v="10675000"/>
    <n v="0"/>
    <x v="7"/>
    <m/>
    <s v="NO"/>
    <s v="NO"/>
    <s v="3 AÑOS"/>
    <s v="LEONEL GIRALDO ALVAREZ"/>
    <m/>
    <m/>
    <n v="88367"/>
    <s v="HACIENDA"/>
    <m/>
    <d v="2020-07-31T00:00:00"/>
    <s v="2019-07"/>
    <s v="3"/>
    <s v="2020-06"/>
    <n v="1.0197202253740043"/>
    <n v="10885513.405867497"/>
    <n v="0"/>
    <d v="2022-07-15T00:00:00"/>
    <n v="1.9561643835616438"/>
    <n v="4.1522219311981093E-2"/>
    <n v="0"/>
    <n v="0.05"/>
    <s v="REMOTA"/>
    <x v="1"/>
    <n v="0"/>
  </r>
  <r>
    <n v="1854"/>
    <d v="2018-11-27T00:00:00"/>
    <d v="2018-11-27T00:00:00"/>
    <s v="JUZGADO LABORAL DEL CIRCUITO  MEDELLIN "/>
    <s v="05001310500520180065200"/>
    <s v="2019"/>
    <x v="1"/>
    <s v="FRANSISCO C MENDOZA "/>
    <s v="CLAUDIA PATRCIA MERLANO"/>
    <n v="76515"/>
    <x v="2"/>
    <s v="RECONOCIMIENTO Y PAGO DE OTRAS PRESTACIONES SALARIALES, SOLCIALES Y SALARIOS"/>
    <s v="BAJO"/>
    <s v="BAJO"/>
    <s v="BAJO"/>
    <s v="BAJO"/>
    <n v="0.05"/>
    <x v="1"/>
    <n v="32928723"/>
    <n v="0"/>
    <x v="5"/>
    <m/>
    <s v="NO"/>
    <s v="NO"/>
    <s v="3 AÑOS"/>
    <s v="LEONEL GIRALDO ALVAREZ"/>
    <m/>
    <m/>
    <n v="88367"/>
    <s v="GESTION HUMANA Y DLLO ORGANIZACIONAL"/>
    <m/>
    <d v="2020-07-31T00:00:00"/>
    <s v="2018-11"/>
    <s v="3"/>
    <s v="2020-06"/>
    <n v="0.73486768506759159"/>
    <n v="24198254.443241961"/>
    <n v="0"/>
    <d v="2021-11-26T00:00:00"/>
    <n v="1.3232876712328767"/>
    <n v="4.1522219311981093E-2"/>
    <n v="0"/>
    <n v="0.05"/>
    <s v="REMOTA"/>
    <x v="1"/>
    <n v="0"/>
  </r>
  <r>
    <n v="1855"/>
    <d v="2019-05-30T00:00:00"/>
    <d v="2019-05-30T00:00:00"/>
    <s v="JUZGADOS ADMINISTRATIVOS "/>
    <s v="05001333302520190020500"/>
    <s v="2019"/>
    <x v="0"/>
    <s v="HUGO LEON BERMUDEZ BEDOYA"/>
    <s v="ANA ISABLE CARDONA G"/>
    <n v="251852"/>
    <x v="3"/>
    <s v="OTRAS"/>
    <s v="BAJO"/>
    <s v="BAJO"/>
    <s v="BAJO"/>
    <s v="BAJO"/>
    <n v="0.05"/>
    <x v="1"/>
    <n v="124073920"/>
    <n v="0"/>
    <x v="3"/>
    <m/>
    <s v="NO"/>
    <s v="NO"/>
    <s v="3 AÑOS"/>
    <s v="LEONEL GIRALDO ALVAREZ"/>
    <m/>
    <m/>
    <n v="88367"/>
    <s v="HACIENDA"/>
    <m/>
    <d v="2020-07-31T00:00:00"/>
    <s v="2019-05"/>
    <s v="3"/>
    <s v="2020-06"/>
    <n v="1.0246973838344398"/>
    <n v="127138221.22608358"/>
    <n v="0"/>
    <d v="2022-05-29T00:00:00"/>
    <n v="1.8273972602739725"/>
    <n v="4.1522219311981093E-2"/>
    <n v="0"/>
    <n v="0.05"/>
    <s v="REMOTA"/>
    <x v="1"/>
    <n v="0"/>
  </r>
  <r>
    <n v="1856"/>
    <d v="2019-08-06T00:00:00"/>
    <d v="2019-07-29T00:00:00"/>
    <s v="JUZGADO ADMINISTRATIVO-"/>
    <s v="05001333302220190033300"/>
    <s v="2019"/>
    <x v="0"/>
    <s v="CERVECERIA UNION S A "/>
    <s v="DANIELA PEREZ MAYA"/>
    <n v="250160"/>
    <x v="3"/>
    <s v="IMPUESTOS"/>
    <s v="BAJO"/>
    <s v="BAJO"/>
    <s v="BAJO"/>
    <s v="BAJO"/>
    <n v="0.05"/>
    <x v="1"/>
    <n v="4888000"/>
    <n v="0"/>
    <x v="1"/>
    <m/>
    <s v="NO"/>
    <s v="NO"/>
    <s v="3 AÑOS"/>
    <s v="LEONEL GIRALDO ALVAREZ"/>
    <m/>
    <m/>
    <n v="88367"/>
    <s v="HACIENDA"/>
    <s v="PENDIENTE DE ARCHIVO"/>
    <d v="2020-07-31T00:00:00"/>
    <s v="2019-08"/>
    <s v="3"/>
    <s v="2020-06"/>
    <n v="1.0188294671454916"/>
    <n v="4980038.4354071626"/>
    <n v="0"/>
    <d v="2022-08-05T00:00:00"/>
    <n v="2.0136986301369864"/>
    <n v="4.1522219311981093E-2"/>
    <n v="0"/>
    <n v="0.05"/>
    <s v="REMOTA"/>
    <x v="1"/>
    <n v="0"/>
  </r>
  <r>
    <n v="1857"/>
    <d v="2019-07-19T00:00:00"/>
    <d v="2019-07-19T00:00:00"/>
    <s v="JUZGADO ADMINISTRATIVO-"/>
    <s v="05001333303220190036100"/>
    <s v="2019"/>
    <x v="0"/>
    <s v="EVANGELINA DE S  ROJAS"/>
    <s v="GUSTAVO ELICER CIFUENTES"/>
    <n v="151482"/>
    <x v="3"/>
    <s v="IMPUESTOS"/>
    <s v="BAJO"/>
    <s v="BAJO"/>
    <s v="BAJO"/>
    <s v="BAJO"/>
    <n v="0.05"/>
    <x v="1"/>
    <n v="12392000"/>
    <n v="0"/>
    <x v="5"/>
    <m/>
    <s v="NO"/>
    <s v="NO"/>
    <s v="3 AÑOS"/>
    <s v="LEONEL GIRALDO ALVAREZ"/>
    <m/>
    <m/>
    <n v="88367"/>
    <s v="HACIENDA"/>
    <m/>
    <d v="2020-07-31T00:00:00"/>
    <s v="2019-07"/>
    <s v="3"/>
    <s v="2020-06"/>
    <n v="1.0197202253740043"/>
    <n v="12636373.032834662"/>
    <n v="0"/>
    <d v="2022-07-18T00:00:00"/>
    <n v="1.9643835616438357"/>
    <n v="4.1522219311981093E-2"/>
    <n v="0"/>
    <n v="0.05"/>
    <s v="REMOTA"/>
    <x v="1"/>
    <n v="0"/>
  </r>
  <r>
    <n v="1858"/>
    <d v="2018-09-24T00:00:00"/>
    <d v="2018-09-24T00:00:00"/>
    <s v="JUZGADO ADMINISTRATIVO- TURBO ANT"/>
    <s v="05837333300120180045200"/>
    <s v="2019"/>
    <x v="0"/>
    <s v="JULIA DEL CARMEN ZUÑIGA"/>
    <s v="GABRIEL RAUL MANRIQUE "/>
    <n v="115922"/>
    <x v="3"/>
    <s v="PENSIÓN DE SOBREVIVIENTES"/>
    <s v="BAJO"/>
    <s v="BAJO"/>
    <s v="BAJO"/>
    <s v="BAJO"/>
    <n v="0.05"/>
    <x v="1"/>
    <n v="0"/>
    <n v="0"/>
    <x v="7"/>
    <m/>
    <s v="NO"/>
    <s v="NO"/>
    <s v="3 AÑOS"/>
    <s v="LEONEL GIRALDO ALVAREZ"/>
    <m/>
    <m/>
    <n v="88367"/>
    <s v="EDUCACION"/>
    <s v="PENDIENTE DE ARCHIVO"/>
    <d v="2020-07-31T00:00:00"/>
    <s v="2018-09"/>
    <s v="3"/>
    <s v="2020-06"/>
    <n v="0.73661443780017011"/>
    <n v="0"/>
    <n v="0"/>
    <d v="2021-09-23T00:00:00"/>
    <n v="1.1479452054794521"/>
    <n v="4.1522219311981093E-2"/>
    <n v="0"/>
    <n v="0.05"/>
    <s v="REMOTA"/>
    <x v="1"/>
    <n v="0"/>
  </r>
  <r>
    <n v="1859"/>
    <d v="2019-09-11T00:00:00"/>
    <d v="2018-09-11T00:00:00"/>
    <s v="JUZGADO LABORAL DEL CIRCUITO  MEDELLIN "/>
    <s v="05001310500720180036200"/>
    <s v="2019"/>
    <x v="1"/>
    <s v="JULIO CESAR ZAPATA"/>
    <s v="LEYDY PATRICIALOPEZ  MONSALVE"/>
    <n v="165757"/>
    <x v="0"/>
    <s v="RECONOCIMIENTO Y PAGO DE OTRAS PRESTACIONES SALARIALES, SOLCIALES Y SALARIOS"/>
    <s v="MEDIO   "/>
    <s v="MEDIO   "/>
    <s v="MEDIO   "/>
    <s v="MEDIO   "/>
    <n v="0.5"/>
    <x v="2"/>
    <n v="62661986"/>
    <n v="0.2"/>
    <x v="7"/>
    <m/>
    <s v="NO"/>
    <s v="NO"/>
    <s v="3 AÑOS"/>
    <s v="LEONEL GIRALDO ALVAREZ"/>
    <m/>
    <m/>
    <n v="88367"/>
    <s v="EDUCACION"/>
    <m/>
    <d v="2020-07-31T00:00:00"/>
    <s v="2019-09"/>
    <s v="3"/>
    <s v="2020-06"/>
    <n v="1.016560139453806"/>
    <n v="63699677.226612434"/>
    <n v="12739935.445322488"/>
    <d v="2022-09-10T00:00:00"/>
    <n v="2.1123287671232878"/>
    <n v="4.1522219311981093E-2"/>
    <n v="12589112.19647577"/>
    <n v="0.5"/>
    <s v="MEDIA"/>
    <x v="2"/>
    <n v="12589112.19647577"/>
  </r>
  <r>
    <n v="1860"/>
    <d v="2019-07-18T00:00:00"/>
    <d v="2019-07-18T00:00:00"/>
    <s v="JUZGADO ADMINISTRATIVO-"/>
    <s v="05001333302520190024900"/>
    <s v="2019"/>
    <x v="0"/>
    <s v="MIGUEL ARBOLEDA  VILLEGAS"/>
    <s v="DIANA CAROLINA ALZATE QUINTERO"/>
    <n v="165819"/>
    <x v="0"/>
    <s v="RECONOCIMIENTO Y PAGO DE OTRAS PRESTACIONES SALARIALES, SOLCIALES Y SALARIOS"/>
    <s v="BAJO"/>
    <s v="BAJO"/>
    <s v="BAJO"/>
    <s v="BAJO"/>
    <n v="0.05"/>
    <x v="1"/>
    <n v="0"/>
    <n v="0"/>
    <x v="5"/>
    <m/>
    <s v="NO"/>
    <s v="NO"/>
    <s v="3 AÑOS"/>
    <s v="LEONEL GIRALDO ALVAREZ"/>
    <m/>
    <m/>
    <n v="88367"/>
    <s v="EDUCACION"/>
    <m/>
    <d v="2020-07-31T00:00:00"/>
    <s v="2019-07"/>
    <s v="3"/>
    <s v="2020-06"/>
    <n v="1.0197202253740043"/>
    <n v="0"/>
    <n v="0"/>
    <d v="2022-07-17T00:00:00"/>
    <n v="1.9616438356164383"/>
    <n v="4.1522219311981093E-2"/>
    <n v="0"/>
    <n v="0.05"/>
    <s v="REMOTA"/>
    <x v="1"/>
    <n v="0"/>
  </r>
  <r>
    <n v="1861"/>
    <d v="2019-04-25T00:00:00"/>
    <d v="2019-04-25T00:00:00"/>
    <s v="JUZGADO ADMINISTRATIVO-"/>
    <s v="05001333303120190022800"/>
    <s v="2019"/>
    <x v="0"/>
    <s v="WILLIAM MEJIA ALVAREZ"/>
    <s v="DIANA CAROLINA ALZATE QUINTERO"/>
    <n v="165819"/>
    <x v="0"/>
    <s v="RECONOCIMIENTO Y PAGO DE OTRAS PRESTACIONES SALARIALES, SOLCIALES Y SALARIOS"/>
    <s v="BAJO"/>
    <s v="BAJO"/>
    <s v="BAJO"/>
    <s v="BAJO"/>
    <n v="0.05"/>
    <x v="1"/>
    <n v="0"/>
    <n v="0"/>
    <x v="5"/>
    <m/>
    <s v="NO"/>
    <s v="NO"/>
    <s v="3 AÑOS"/>
    <s v="LEONEL GIRALDO ALVAREZ"/>
    <m/>
    <m/>
    <n v="88367"/>
    <s v="EDUCACION"/>
    <m/>
    <d v="2020-07-31T00:00:00"/>
    <s v="2019-04"/>
    <s v="3"/>
    <s v="2020-06"/>
    <n v="1.0279083431257343"/>
    <n v="0"/>
    <n v="0"/>
    <d v="2022-04-24T00:00:00"/>
    <n v="1.7315068493150685"/>
    <n v="4.1522219311981093E-2"/>
    <n v="0"/>
    <n v="0.05"/>
    <s v="REMOTA"/>
    <x v="1"/>
    <n v="0"/>
  </r>
  <r>
    <n v="1862"/>
    <d v="2019-07-15T00:00:00"/>
    <d v="2019-08-05T00:00:00"/>
    <s v="JUZGADO ADMINISTRATIVO-"/>
    <s v="05001333301120190026300"/>
    <s v="2019"/>
    <x v="0"/>
    <s v="GLORIA EUGENIA MONTOYA"/>
    <s v="DIANA CAROLINA ALZATE QUINTERO"/>
    <n v="165819"/>
    <x v="0"/>
    <s v="RECONOCIMIENTO Y PAGO DE OTRAS PRESTACIONES SALARIALES, SOLCIALES Y SALARIOS"/>
    <s v="BAJO"/>
    <s v="BAJO"/>
    <s v="BAJO"/>
    <s v="BAJO"/>
    <n v="0.05"/>
    <x v="1"/>
    <n v="0"/>
    <n v="0"/>
    <x v="5"/>
    <m/>
    <s v="NO"/>
    <s v="NO"/>
    <s v="3 AÑOS"/>
    <s v="LEONEL GIRALDO ALVAREZ"/>
    <m/>
    <m/>
    <n v="88367"/>
    <s v="EDUCACION"/>
    <m/>
    <d v="2020-07-31T00:00:00"/>
    <s v="2019-07"/>
    <s v="3"/>
    <s v="2020-06"/>
    <n v="1.0197202253740043"/>
    <n v="0"/>
    <n v="0"/>
    <d v="2022-07-14T00:00:00"/>
    <n v="1.9534246575342467"/>
    <n v="4.1522219311981093E-2"/>
    <n v="0"/>
    <n v="0.05"/>
    <s v="REMOTA"/>
    <x v="1"/>
    <n v="0"/>
  </r>
  <r>
    <n v="1863"/>
    <d v="2018-11-27T00:00:00"/>
    <d v="2018-11-27T00:00:00"/>
    <s v="JUZGADO LABORAL DEL CIRCUITO  MEDELLIN "/>
    <s v="05001310500220190063200"/>
    <s v="2019"/>
    <x v="1"/>
    <s v="LUIS GILBERTO MONTOYA "/>
    <s v="NELSON ADRIAN TORO"/>
    <n v="152.93899999999999"/>
    <x v="2"/>
    <s v="RECONOCIMIENTO Y PAGO DE OTRAS PRESTACIONES SALARIALES, SOLCIALES Y SALARIOS"/>
    <s v="BAJO"/>
    <s v="BAJO"/>
    <s v="BAJO"/>
    <s v="BAJO"/>
    <n v="0.05"/>
    <x v="1"/>
    <n v="175807264"/>
    <n v="0"/>
    <x v="5"/>
    <m/>
    <s v="NO"/>
    <s v="NO"/>
    <s v="3 AÑOS"/>
    <s v="LEONEL GIRALDO ALVAREZ"/>
    <m/>
    <m/>
    <n v="88367"/>
    <s v="GESTION HUMANA Y DLLO ORGANIZACIONAL"/>
    <m/>
    <d v="2020-07-31T00:00:00"/>
    <s v="2018-11"/>
    <s v="3"/>
    <s v="2020-06"/>
    <n v="0.73486768506759159"/>
    <n v="129195077.11374693"/>
    <n v="0"/>
    <d v="2021-11-26T00:00:00"/>
    <n v="1.3232876712328767"/>
    <n v="4.1522219311981093E-2"/>
    <n v="0"/>
    <n v="0.05"/>
    <s v="REMOTA"/>
    <x v="1"/>
    <n v="0"/>
  </r>
  <r>
    <n v="1864"/>
    <d v="2019-11-07T00:00:00"/>
    <d v="2019-11-07T00:00:00"/>
    <s v="Tribunal Administrativo de Antioquia"/>
    <s v="0500123330002019228400"/>
    <s v="2019"/>
    <x v="0"/>
    <s v="DARIO ALEXANDER RESTREPO"/>
    <s v="JUAN JOSE GOMEZ"/>
    <n v="201108"/>
    <x v="7"/>
    <s v="OTRAS"/>
    <s v="BAJO"/>
    <s v="BAJO"/>
    <s v="BAJO"/>
    <s v="BAJO"/>
    <n v="0.05"/>
    <x v="1"/>
    <n v="0"/>
    <n v="0"/>
    <x v="5"/>
    <m/>
    <s v="NO"/>
    <s v="NO"/>
    <s v="3 AÑOS"/>
    <s v="LEONEL GIRALDO ALVAREZ"/>
    <m/>
    <m/>
    <n v="88367"/>
    <s v="DAPARD"/>
    <m/>
    <d v="2020-07-31T00:00:00"/>
    <s v="2019-11"/>
    <s v="3"/>
    <s v="2020-06"/>
    <n v="1.0138110875024144"/>
    <n v="0"/>
    <n v="0"/>
    <d v="2022-11-06T00:00:00"/>
    <n v="2.2684931506849315"/>
    <n v="4.1522219311981093E-2"/>
    <n v="0"/>
    <n v="0.05"/>
    <s v="REMOTA"/>
    <x v="1"/>
    <n v="0"/>
  </r>
  <r>
    <n v="1865"/>
    <d v="2018-04-06T00:00:00"/>
    <d v="2018-03-13T00:00:00"/>
    <s v="JUZGADO ADMINISTRATIVO-"/>
    <s v="05001333300320180011900"/>
    <s v="2019"/>
    <x v="0"/>
    <s v="RODIMIRO DE JESUS RODRIGUEZ "/>
    <s v="WILLIAM DE JESUIS MORA"/>
    <n v="116910"/>
    <x v="0"/>
    <s v="RELIQUIDACIÓN DE LA PENSIÓN"/>
    <s v="BAJO"/>
    <s v="BAJO"/>
    <s v="BAJO"/>
    <s v="BAJO"/>
    <n v="0.05"/>
    <x v="1"/>
    <n v="0"/>
    <n v="0"/>
    <x v="5"/>
    <m/>
    <s v="NO"/>
    <s v="NO"/>
    <s v="3 AÑOS"/>
    <s v="LEONEL GIRALDO ALVAREZ"/>
    <m/>
    <m/>
    <n v="88367"/>
    <s v="EDUCACION"/>
    <m/>
    <d v="2020-07-31T00:00:00"/>
    <s v="2018-04"/>
    <s v="3"/>
    <s v="2020-06"/>
    <n v="0.74078668525523483"/>
    <n v="0"/>
    <n v="0"/>
    <d v="2021-04-05T00:00:00"/>
    <n v="0.67945205479452053"/>
    <n v="4.1522219311981093E-2"/>
    <n v="0"/>
    <n v="0.05"/>
    <s v="REMOTA"/>
    <x v="1"/>
    <n v="0"/>
  </r>
  <r>
    <n v="1866"/>
    <d v="2019-08-01T00:00:00"/>
    <d v="2019-07-29T00:00:00"/>
    <s v="JUZGADO ADMINISTRATIVO-"/>
    <s v="05001333301920190031000"/>
    <s v="2019"/>
    <x v="0"/>
    <s v="CERVECERIA UNION S A "/>
    <s v="DANIELA PEREZ MAYA"/>
    <n v="250160"/>
    <x v="3"/>
    <s v="IMPUESTOS"/>
    <s v="BAJO"/>
    <s v="BAJO"/>
    <s v="BAJO"/>
    <s v="BAJO"/>
    <n v="0.05"/>
    <x v="1"/>
    <n v="5490000"/>
    <n v="0"/>
    <x v="5"/>
    <m/>
    <s v="NO"/>
    <s v="NO"/>
    <s v="3 AÑOS"/>
    <s v="LEONEL GIRALDO ALVAREZ"/>
    <m/>
    <m/>
    <n v="88367"/>
    <s v="HACIENDA"/>
    <m/>
    <d v="2020-07-31T00:00:00"/>
    <s v="2019-08"/>
    <s v="3"/>
    <s v="2020-06"/>
    <n v="1.0188294671454916"/>
    <n v="5593373.7746287491"/>
    <n v="0"/>
    <d v="2022-07-31T00:00:00"/>
    <n v="2"/>
    <n v="4.1522219311981093E-2"/>
    <n v="0"/>
    <n v="0.05"/>
    <s v="REMOTA"/>
    <x v="1"/>
    <n v="0"/>
  </r>
  <r>
    <n v="1867"/>
    <d v="2019-11-18T00:00:00"/>
    <d v="2019-11-18T00:00:00"/>
    <s v="JUZGADO ADMINISTRATIVO-"/>
    <s v="05001333302720190045300"/>
    <s v="2019"/>
    <x v="0"/>
    <s v="EDIFICIO SAN GIORGI "/>
    <s v="LUIS FERNANDO FERRO"/>
    <n v="209939"/>
    <x v="9"/>
    <s v="OTRAS"/>
    <s v="BAJO"/>
    <s v="BAJO"/>
    <s v="BAJO"/>
    <s v="BAJO"/>
    <n v="0.05"/>
    <x v="1"/>
    <n v="5490000"/>
    <n v="0"/>
    <x v="5"/>
    <m/>
    <s v="NO"/>
    <s v="NO"/>
    <s v="3 AÑOS"/>
    <s v="LEONEL GIRALDO ALVAREZ"/>
    <m/>
    <m/>
    <n v="88367"/>
    <s v="DAPARD"/>
    <s v="POR CONSTRUCCIONDE VIVA "/>
    <d v="2020-07-31T00:00:00"/>
    <s v="2019-11"/>
    <s v="3"/>
    <s v="2020-06"/>
    <n v="1.0138110875024144"/>
    <n v="5565822.8703882555"/>
    <n v="0"/>
    <d v="2022-11-17T00:00:00"/>
    <n v="2.2986301369863016"/>
    <n v="4.1522219311981093E-2"/>
    <n v="0"/>
    <n v="0.05"/>
    <s v="REMOTA"/>
    <x v="1"/>
    <n v="0"/>
  </r>
  <r>
    <n v="1868"/>
    <d v="2019-08-27T00:00:00"/>
    <d v="2019-08-27T00:00:00"/>
    <s v="JUZGADO ADMINISTRATIVO-"/>
    <s v="05001333301320190029700"/>
    <s v="2019"/>
    <x v="0"/>
    <s v="LUZ MABEL VERGARA MAZO "/>
    <s v="MARY AREAS LOPERA"/>
    <n v="135511"/>
    <x v="3"/>
    <s v="PENSIÓN DE SOBREVIVIENTES"/>
    <s v="BAJO"/>
    <s v="BAJO"/>
    <s v="BAJO"/>
    <s v="BAJO"/>
    <n v="0.05"/>
    <x v="1"/>
    <n v="6712097"/>
    <n v="0"/>
    <x v="5"/>
    <m/>
    <s v="NO"/>
    <s v="NO"/>
    <s v="3 AÑAOS"/>
    <s v="LEONEL GIRALDO ALVAREZ"/>
    <m/>
    <m/>
    <n v="88367"/>
    <s v="EDUCACION"/>
    <m/>
    <d v="2020-07-31T00:00:00"/>
    <s v="2019-08"/>
    <s v="3"/>
    <s v="2020-06"/>
    <n v="1.0188294671454916"/>
    <n v="6838482.209938853"/>
    <n v="0"/>
    <d v="2022-08-26T00:00:00"/>
    <n v="2.0712328767123287"/>
    <n v="4.1522219311981093E-2"/>
    <n v="0"/>
    <n v="0.05"/>
    <s v="REMOTA"/>
    <x v="1"/>
    <n v="0"/>
  </r>
  <r>
    <n v="1869"/>
    <d v="2019-12-09T00:00:00"/>
    <d v="2019-12-09T00:00:00"/>
    <s v="JUZGADOS  ADMINISTRATIVOS"/>
    <s v="05001333303020190053000"/>
    <s v="2019"/>
    <x v="0"/>
    <s v="DORA SUSANA MUÑOZ"/>
    <s v="DORA SUSANA MUÑOZ"/>
    <n v="21676302"/>
    <x v="9"/>
    <s v="OTRAS"/>
    <s v="BAJO"/>
    <s v="BAJO"/>
    <s v="BAJO"/>
    <s v="BAJO"/>
    <n v="0.05"/>
    <x v="1"/>
    <n v="0"/>
    <n v="0"/>
    <x v="5"/>
    <m/>
    <s v="NO"/>
    <s v="NO"/>
    <s v="3 AÑOS"/>
    <s v="LEONEL GIRALDO ALVAREZ"/>
    <m/>
    <m/>
    <n v="88367"/>
    <s v="INFRAESTRUCTURA"/>
    <s v="VIA TERCIARIA"/>
    <d v="2020-07-31T00:00:00"/>
    <s v="2019-12"/>
    <s v="3"/>
    <s v="2020-06"/>
    <n v="1.011271676300578"/>
    <n v="0"/>
    <n v="0"/>
    <d v="2022-12-08T00:00:00"/>
    <n v="2.3561643835616439"/>
    <n v="4.1522219311981093E-2"/>
    <n v="0"/>
    <n v="0.05"/>
    <s v="REMOTA"/>
    <x v="1"/>
    <n v="0"/>
  </r>
  <r>
    <n v="1870"/>
    <d v="2019-11-28T00:00:00"/>
    <d v="2019-11-28T00:00:00"/>
    <s v="JUZGADO ADMINISTRATIVO-"/>
    <s v="05001333302620190043300"/>
    <s v="2019"/>
    <x v="0"/>
    <s v="SARA OFELA SUAREZ"/>
    <s v="JUAN FELIPE MOLINA ALVAREZ"/>
    <n v="68185"/>
    <x v="0"/>
    <s v="PENSIÓN DE SOBREVIVIENTES"/>
    <s v="BAJO"/>
    <s v="BAJO"/>
    <s v="BAJO"/>
    <s v="BAJO"/>
    <n v="0.05"/>
    <x v="1"/>
    <n v="0"/>
    <n v="0"/>
    <x v="5"/>
    <m/>
    <s v="NO"/>
    <s v="NO"/>
    <s v="3 AÑOS"/>
    <s v="LEONEL GIRALDO ALVAREZ"/>
    <m/>
    <m/>
    <n v="88367"/>
    <s v="EDUCACION"/>
    <m/>
    <d v="2020-07-31T00:00:00"/>
    <s v="2019-11"/>
    <s v="3"/>
    <s v="2020-06"/>
    <n v="1.0138110875024144"/>
    <n v="0"/>
    <n v="0"/>
    <d v="2022-11-27T00:00:00"/>
    <n v="2.3260273972602739"/>
    <n v="4.1522219311981093E-2"/>
    <n v="0"/>
    <n v="0.05"/>
    <s v="REMOTA"/>
    <x v="1"/>
    <n v="0"/>
  </r>
  <r>
    <n v="1871"/>
    <d v="2019-12-10T00:00:00"/>
    <d v="2019-12-10T00:00:00"/>
    <s v="JUZGADO ADMINISTRATIVO-"/>
    <s v="05001333301520190047000"/>
    <s v="2019"/>
    <x v="0"/>
    <s v="DEYANIRA BLANDON RAMIREZ"/>
    <s v="DIEGO LEON TAMAYO"/>
    <n v="205370"/>
    <x v="3"/>
    <s v="RECONOCIMIENTO Y PAGO DE OTRAS PRESTACIONES SALARIALES, SOLCIALES Y SALARIOS"/>
    <s v="BAJO"/>
    <s v="BAJO"/>
    <s v="BAJO"/>
    <s v="BAJO"/>
    <n v="0.05"/>
    <x v="1"/>
    <n v="57864000"/>
    <n v="0"/>
    <x v="5"/>
    <m/>
    <s v="NO"/>
    <s v="NO"/>
    <s v="3 AÑOS"/>
    <s v="LEONEL GIRALDO ALVAREZ"/>
    <m/>
    <m/>
    <n v="88367"/>
    <s v="EDUCACION"/>
    <m/>
    <d v="2020-07-31T00:00:00"/>
    <s v="2019-12"/>
    <s v="3"/>
    <s v="2020-06"/>
    <n v="1.011271676300578"/>
    <n v="58516224.277456649"/>
    <n v="0"/>
    <d v="2022-12-09T00:00:00"/>
    <n v="2.3589041095890413"/>
    <n v="4.1522219311981093E-2"/>
    <n v="0"/>
    <n v="0.05"/>
    <s v="REMOTA"/>
    <x v="1"/>
    <n v="0"/>
  </r>
  <r>
    <n v="1872"/>
    <d v="2020-02-23T00:00:00"/>
    <d v="2019-11-14T00:00:00"/>
    <s v="JUZGADO ADMINISTRATIVO-"/>
    <s v="05001333303420200001600"/>
    <s v="2019"/>
    <x v="0"/>
    <s v="MORENO Y TORO Y CIA Y OTROS "/>
    <s v="JUAN ESTEBAN AGUDELO"/>
    <n v="192072"/>
    <x v="9"/>
    <s v="OTRAS"/>
    <s v="BAJO"/>
    <s v="BAJO"/>
    <s v="BAJO"/>
    <s v="BAJO"/>
    <n v="0.05"/>
    <x v="1"/>
    <n v="0"/>
    <n v="0"/>
    <x v="5"/>
    <m/>
    <s v="SI"/>
    <s v="NO"/>
    <s v="3 AÑOS"/>
    <s v="LEONEL GIRALDO ALVAREZ"/>
    <m/>
    <m/>
    <n v="88367"/>
    <s v="INFRAESTRUCTURA"/>
    <s v="VALORIZACION"/>
    <d v="2020-07-31T00:00:00"/>
    <s v="2020-02"/>
    <s v="3"/>
    <s v="2020-06"/>
    <n v="1.0002858776443682"/>
    <n v="0"/>
    <n v="0"/>
    <d v="2023-02-22T00:00:00"/>
    <n v="2.5643835616438357"/>
    <n v="4.1522219311981093E-2"/>
    <n v="0"/>
    <n v="0.05"/>
    <s v="REMOTA"/>
    <x v="1"/>
    <n v="0"/>
  </r>
  <r>
    <n v="1873"/>
    <d v="2019-11-07T00:00:00"/>
    <d v="2019-11-07T00:00:00"/>
    <s v="JUZGADO LABORAL DEL CIRCUITO  MEDELLIN "/>
    <s v="05001310501320190065600"/>
    <s v="2019"/>
    <x v="1"/>
    <s v="FERNADO ALONSO PULGARIN"/>
    <s v="GILLERMO LEON GALEANO MARIN"/>
    <n v="81.864000000000004"/>
    <x v="2"/>
    <s v="PENSIÓN DE SOBREVIVIENTES"/>
    <s v="BAJO"/>
    <s v="BAJO"/>
    <s v="BAJO"/>
    <s v="BAJO"/>
    <n v="0.05"/>
    <x v="1"/>
    <n v="2718048"/>
    <n v="0"/>
    <x v="5"/>
    <m/>
    <s v="NO"/>
    <s v="NO"/>
    <s v="3 AÑOS"/>
    <s v="LEONEL GIRALDO ALVAREZ"/>
    <m/>
    <m/>
    <n v="88367"/>
    <s v="GESTION HUMANA Y DLLO ORGANIZACIONAL"/>
    <s v="FLA -SINDICALIZADO"/>
    <d v="2020-07-31T00:00:00"/>
    <s v="2019-11"/>
    <s v="3"/>
    <s v="2020-06"/>
    <n v="1.0138110875024144"/>
    <n v="2755587.1987637626"/>
    <n v="0"/>
    <d v="2022-11-06T00:00:00"/>
    <n v="2.2684931506849315"/>
    <n v="4.1522219311981093E-2"/>
    <n v="0"/>
    <n v="0.05"/>
    <s v="REMOTA"/>
    <x v="1"/>
    <n v="0"/>
  </r>
  <r>
    <n v="1874"/>
    <d v="2020-01-15T00:00:00"/>
    <d v="2020-01-14T00:00:00"/>
    <s v="JUZGADO LABORAL DEL CIRCUITO  MEDELLIN "/>
    <s v="05001310502220200002100"/>
    <s v="2020"/>
    <x v="1"/>
    <s v="JOSE HILDEBRANDO MEDINA"/>
    <s v="CRISTIAN DAVID ACEVEDO "/>
    <n v="196061"/>
    <x v="2"/>
    <s v="RELIQUIDACIÓN DE LA PENSIÓN"/>
    <s v="BAJO"/>
    <s v="BAJO"/>
    <s v="BAJO"/>
    <s v="BAJO"/>
    <n v="0.05"/>
    <x v="1"/>
    <n v="2718048"/>
    <n v="0"/>
    <x v="5"/>
    <m/>
    <s v="NO"/>
    <s v="NO"/>
    <s v="3 AÑOS"/>
    <s v="LEONEL GIRALDO ALVAREZ"/>
    <m/>
    <m/>
    <n v="88367"/>
    <s v="GESTION HUMANA Y DLLO ORGANIZACIONAL"/>
    <s v="FLA -SINDICALIZADO"/>
    <d v="2020-07-31T00:00:00"/>
    <s v="2020-01"/>
    <s v="3"/>
    <s v="2020-06"/>
    <n v="1.0070030698388335"/>
    <n v="2737082.6799693014"/>
    <n v="0"/>
    <d v="2023-01-14T00:00:00"/>
    <n v="2.4575342465753423"/>
    <n v="4.1522219311981093E-2"/>
    <n v="0"/>
    <n v="0.05"/>
    <s v="REMOTA"/>
    <x v="1"/>
    <n v="0"/>
  </r>
  <r>
    <n v="1875"/>
    <d v="2020-02-27T00:00:00"/>
    <d v="2020-02-27T00:00:00"/>
    <s v="JUZGADO ADMINISTRATIVO-"/>
    <s v="05001333302720200005800"/>
    <s v="2020"/>
    <x v="0"/>
    <s v="JAIME DE JESUS MADRID "/>
    <s v="JAIME DE JESUS MADRID "/>
    <n v="70320145"/>
    <x v="11"/>
    <s v="OTRAS"/>
    <s v="BAJO"/>
    <s v="BAJO"/>
    <s v="BAJO"/>
    <s v="BAJO"/>
    <n v="0.05"/>
    <x v="1"/>
    <n v="0"/>
    <n v="0"/>
    <x v="5"/>
    <m/>
    <s v="NO"/>
    <s v="NO"/>
    <s v="1 AÑO"/>
    <s v="LEONEL GIRALDO ALVAREZ"/>
    <m/>
    <m/>
    <n v="88.367000000000004"/>
    <s v="PLANEACION"/>
    <m/>
    <d v="2020-07-31T00:00:00"/>
    <s v="2020-02"/>
    <s v="1"/>
    <s v="2020-06"/>
    <n v="1.0002858776443682"/>
    <n v="0"/>
    <n v="0"/>
    <d v="2021-02-26T00:00:00"/>
    <n v="0.57534246575342463"/>
    <n v="4.1522219311981093E-2"/>
    <n v="0"/>
    <n v="0.05"/>
    <s v="REMOTA"/>
    <x v="1"/>
    <n v="0"/>
  </r>
  <r>
    <n v="1876"/>
    <d v="2019-08-08T00:00:00"/>
    <d v="2019-08-08T00:00:00"/>
    <s v="JUZGADO ADMINISTRATIVO-"/>
    <s v="05001333302820190022600"/>
    <s v="2019"/>
    <x v="0"/>
    <s v="CARLOS MARIO ARRENONDO"/>
    <s v="JUAN ESTEBA ESCUDERO"/>
    <n v="181.41499999999999"/>
    <x v="3"/>
    <s v="RECONOCIMIENTO Y PAGO DE OTRAS PRESTACIONES SALARIALES, SOLCIALES Y SALARIOS"/>
    <s v="BAJO"/>
    <s v="BAJO"/>
    <s v="BAJO"/>
    <s v="BAJO"/>
    <n v="0.05"/>
    <x v="1"/>
    <n v="0"/>
    <n v="0"/>
    <x v="5"/>
    <m/>
    <s v="NO"/>
    <s v="NO"/>
    <s v="3 AÑOS"/>
    <s v="LEONEL GIRALDO ALVAREZ"/>
    <m/>
    <m/>
    <n v="88367"/>
    <s v="EDUCACION"/>
    <m/>
    <d v="2020-07-31T00:00:00"/>
    <s v="2019-08"/>
    <s v="3"/>
    <s v="2020-06"/>
    <n v="1.0188294671454916"/>
    <n v="0"/>
    <n v="0"/>
    <d v="2022-08-07T00:00:00"/>
    <n v="2.0191780821917806"/>
    <n v="4.1522219311981093E-2"/>
    <n v="0"/>
    <n v="0.05"/>
    <s v="REMOTA"/>
    <x v="1"/>
    <n v="0"/>
  </r>
  <r>
    <n v="1877"/>
    <d v="2017-12-14T00:00:00"/>
    <d v="2017-12-12T00:00:00"/>
    <s v="Juzgado 9 Laboral del Circuito Medellín"/>
    <s v="05001310500920170099600"/>
    <s v="2019"/>
    <x v="1"/>
    <s v="HERMES DE JESUS HERRERA TOBON"/>
    <s v="GUSTAVO GÓMEZ VALENCIA"/>
    <n v="117217"/>
    <x v="2"/>
    <s v="OTRAS"/>
    <s v="MEDIO   "/>
    <s v="MEDIO   "/>
    <s v="BAJO"/>
    <s v="MEDIO   "/>
    <n v="0.45500000000000002"/>
    <x v="2"/>
    <n v="258510848"/>
    <n v="0.8"/>
    <x v="5"/>
    <m/>
    <m/>
    <m/>
    <n v="3"/>
    <s v="LINA MARIA ZULUAGA RUIZ"/>
    <m/>
    <d v="2010-10-11T00:00:00"/>
    <n v="102693"/>
    <s v="GESTION HUMANA Y DLLO ORGANIZACIONAL"/>
    <s v="NULIDAD AFILIACIÓN"/>
    <d v="2020-07-31T00:00:00"/>
    <s v="2017-12"/>
    <s v="3"/>
    <s v="2020-06"/>
    <n v="0.75597398230954627"/>
    <n v="195427475.2327778"/>
    <n v="156341980.18622226"/>
    <d v="2020-12-13T00:00:00"/>
    <n v="0.36986301369863012"/>
    <n v="4.1522219311981093E-2"/>
    <n v="156016303.38449988"/>
    <n v="0.45500000000000002"/>
    <s v="MEDIA"/>
    <x v="2"/>
    <n v="156016303.38449988"/>
  </r>
  <r>
    <n v="1878"/>
    <d v="2019-12-11T00:00:00"/>
    <d v="2019-11-05T00:00:00"/>
    <s v="Juzgado 20 Administrativo Oral del Circuito Medellín"/>
    <s v="05001333302020190046000"/>
    <s v="2019"/>
    <x v="0"/>
    <s v="MARIA AURORA CASTAÑO CARDONA"/>
    <s v="DIEGO LEÓN TAMAYO CASTRO"/>
    <n v="205370"/>
    <x v="0"/>
    <s v="RECONOCIMIENTO Y PAGO DE OTRAS PRESTACIONES SALARIALES, SOLCIALES Y SALARIOS"/>
    <s v="MEDIO   "/>
    <s v="MEDIO   "/>
    <s v="BAJO"/>
    <s v="MEDIO   "/>
    <n v="0.45500000000000002"/>
    <x v="2"/>
    <n v="862751637"/>
    <n v="1"/>
    <x v="10"/>
    <m/>
    <m/>
    <m/>
    <s v="3 AÑOS"/>
    <s v="LINA MARIA ZULUAGA RUIZ"/>
    <m/>
    <d v="2010-10-11T00:00:00"/>
    <n v="102693"/>
    <s v="EDUCACION"/>
    <s v="PASCUAL BRAVO"/>
    <d v="2020-07-31T00:00:00"/>
    <s v="2019-12"/>
    <s v="3"/>
    <s v="2020-06"/>
    <n v="1.011271676300578"/>
    <n v="872476294.18005776"/>
    <n v="872476294.18005776"/>
    <d v="2022-12-10T00:00:00"/>
    <n v="2.3616438356164382"/>
    <n v="4.1522219311981093E-2"/>
    <n v="860936368.81024301"/>
    <n v="0.45500000000000002"/>
    <s v="MEDIA"/>
    <x v="2"/>
    <n v="860936368.81024301"/>
  </r>
  <r>
    <n v="1879"/>
    <d v="2018-04-03T00:00:00"/>
    <d v="2018-01-29T00:00:00"/>
    <s v="Juzgado 6 Administrativo Oral del Circuito Medellín  "/>
    <s v="050013333006201700547"/>
    <s v="2019"/>
    <x v="0"/>
    <s v="UNIVERSIDAD DE ANTIOQUIA"/>
    <s v="SANTIAGO ALEJANDRO JIMÉNEZ CAMPIÑO "/>
    <n v="193154"/>
    <x v="6"/>
    <s v="EQUILIBRIO ECONOMICO"/>
    <s v="ALTO"/>
    <s v="MEDIO   "/>
    <s v="ALTO"/>
    <s v="ALTO"/>
    <n v="0.82499999999999996"/>
    <x v="0"/>
    <m/>
    <n v="1"/>
    <x v="26"/>
    <n v="280969370"/>
    <m/>
    <m/>
    <n v="3"/>
    <s v="LINA MARIA ZULUAGA RUIZ"/>
    <m/>
    <d v="2010-10-11T00:00:00"/>
    <n v="102693"/>
    <s v="MANA"/>
    <s v="COMPENSACIÓN ESTAMPILLA"/>
    <d v="2020-07-31T00:00:00"/>
    <s v="2018-04"/>
    <s v="3"/>
    <s v="2020-06"/>
    <n v="0.74078668525523483"/>
    <n v="0"/>
    <n v="0"/>
    <d v="2021-04-02T00:00:00"/>
    <n v="0.67123287671232879"/>
    <n v="4.1522219311981093E-2"/>
    <n v="0"/>
    <n v="0.82499999999999996"/>
    <s v="ALTA"/>
    <x v="0"/>
    <n v="280969370"/>
  </r>
  <r>
    <n v="1880"/>
    <d v="2019-04-09T00:00:00"/>
    <d v="2019-04-04T00:00:00"/>
    <s v="Juzgado 34 Administrativo Oral del Circuito de Medellín"/>
    <s v="05001333303420190014100"/>
    <s v="2019"/>
    <x v="0"/>
    <s v="ADRIANA MARÍA AVENDAÑO GÓMEZ"/>
    <s v="DIANA CAROLINA ALZATE QUINTERO"/>
    <n v="165819"/>
    <x v="0"/>
    <s v="RECONOCIMIENTO Y PAGO DE OTRAS PRESTACIONES SALARIALES, SOLCIALES Y SALARIOS"/>
    <s v="MEDIO   "/>
    <s v="MEDIO   "/>
    <s v="BAJO"/>
    <s v="MEDIO   "/>
    <n v="0.45500000000000002"/>
    <x v="2"/>
    <n v="22156754"/>
    <n v="1"/>
    <x v="7"/>
    <m/>
    <m/>
    <m/>
    <n v="2"/>
    <s v="LINA MARIA ZULUAGA RUIZ"/>
    <m/>
    <d v="2010-10-11T00:00:00"/>
    <n v="102693"/>
    <s v="EDUCACION"/>
    <s v="OPS EDUCACIÓN"/>
    <d v="2020-07-31T00:00:00"/>
    <s v="2019-04"/>
    <s v="2"/>
    <s v="2020-06"/>
    <n v="1.0279083431257343"/>
    <n v="22775112.293184485"/>
    <n v="22775112.293184485"/>
    <d v="2021-04-08T00:00:00"/>
    <n v="0.68767123287671228"/>
    <n v="4.1522219311981093E-2"/>
    <n v="22686982.488794122"/>
    <n v="0.45500000000000002"/>
    <s v="MEDIA"/>
    <x v="2"/>
    <n v="22686982.488794122"/>
  </r>
  <r>
    <n v="1881"/>
    <d v="2009-09-29T00:00:00"/>
    <d v="2009-08-03T00:00:00"/>
    <s v="JUZGADO 2 LABORAL DEL CIRCUITO "/>
    <s v="05001310500220090070800"/>
    <s v="2019"/>
    <x v="1"/>
    <s v="LEON DARIO METAUTE SALAZAR"/>
    <s v="ANA ISABEL AGUILAR RENDON"/>
    <n v="16901"/>
    <x v="2"/>
    <s v="PENSIÓN DE SOBREVIVIENTES"/>
    <s v="BAJO"/>
    <s v="BAJO"/>
    <s v="BAJO"/>
    <s v="BAJO"/>
    <n v="0.05"/>
    <x v="1"/>
    <n v="50000000"/>
    <n v="0"/>
    <x v="12"/>
    <m/>
    <s v="NO"/>
    <m/>
    <n v="11"/>
    <s v="LINA MARIA ZULUAGA RUIZ"/>
    <m/>
    <d v="2010-10-11T00:00:00"/>
    <n v="102693"/>
    <s v="GESTION HUMANA Y DLLO ORGANIZACIONAL"/>
    <s v="Pendiente: Liquidación sentencia de casación para remitir a Gestión Humana."/>
    <d v="2020-07-31T00:00:00"/>
    <s v="2009-09"/>
    <s v="11"/>
    <s v="2020-06"/>
    <n v="1.0279574761108587"/>
    <n v="51397873.805542938"/>
    <n v="0"/>
    <d v="2020-09-26T00:00:00"/>
    <n v="0.15616438356164383"/>
    <n v="4.1522219311981093E-2"/>
    <n v="0"/>
    <n v="0.05"/>
    <s v="REMOTA"/>
    <x v="1"/>
    <n v="0"/>
  </r>
  <r>
    <n v="1882"/>
    <d v="2012-10-12T00:00:00"/>
    <d v="2012-08-31T00:00:00"/>
    <s v="JUZGADO 8 LABORAL DEL CIRCUITO"/>
    <s v="05001310500820120106000"/>
    <s v="2019"/>
    <x v="1"/>
    <s v="OSCAR DARIO VARELA, JUAN JAIRO QUINTERO MUÑOZ, ORLANDO BENJUMEA ARCILA, EZEQUIEL JARAMILLO ROJO, OMAR DE JESUS VELASQUEZ JARAMILLO, FERNANDO DE JESUS SANCHEZ RAMIREZ,   Y RAMON ANTONIO CARVAJAL GARCES."/>
    <s v="MANUEL ANTONIO MUÑOZ URIBE"/>
    <n v="11385"/>
    <x v="2"/>
    <s v="FUERO SINDICAL"/>
    <s v="BAJO"/>
    <s v="BAJO"/>
    <s v="BAJO"/>
    <s v="BAJO"/>
    <n v="0.05"/>
    <x v="1"/>
    <n v="11334000"/>
    <n v="0"/>
    <x v="12"/>
    <m/>
    <s v="NO"/>
    <m/>
    <n v="11"/>
    <s v="LINA MARIA ZULUAGA RUIZ"/>
    <m/>
    <d v="2010-10-11T00:00:00"/>
    <n v="102693"/>
    <s v="GESTION HUMANA Y DLLO ORGANIZACIONAL"/>
    <s v="Entregar a la prácticante para reliquidar valor de la pretensión"/>
    <d v="2020-07-31T00:00:00"/>
    <s v="2012-10"/>
    <s v="11"/>
    <s v="2020-06"/>
    <n v="0.93832612220277778"/>
    <n v="10634988.269046284"/>
    <n v="0"/>
    <d v="2023-10-10T00:00:00"/>
    <n v="3.1945205479452055"/>
    <n v="4.1522219311981093E-2"/>
    <n v="0"/>
    <n v="0.05"/>
    <s v="REMOTA"/>
    <x v="1"/>
    <n v="0"/>
  </r>
  <r>
    <n v="1883"/>
    <d v="2014-05-28T00:00:00"/>
    <d v="2014-05-20T00:00:00"/>
    <s v="TRIBUNAL ADMINISTRATIVO DE ANTIOQUIA"/>
    <s v="05001233300020140067600"/>
    <s v="2019"/>
    <x v="0"/>
    <s v="ELECTRIPESADOS LTDA"/>
    <s v="DANIEL MAURICIO PATIÑO MARIACA"/>
    <n v="71738"/>
    <x v="3"/>
    <s v="ADJUDICACIÓN"/>
    <s v="BAJO"/>
    <s v="BAJO"/>
    <s v="BAJO"/>
    <s v="BAJO"/>
    <n v="0.05"/>
    <x v="1"/>
    <n v="1163309122"/>
    <n v="0"/>
    <x v="1"/>
    <m/>
    <s v="NO"/>
    <m/>
    <n v="10"/>
    <s v="LINA MARIA ZULUAGA RUIZ"/>
    <m/>
    <d v="2010-10-11T00:00:00"/>
    <n v="102693"/>
    <s v="GENERAL"/>
    <s v="ACTO ADJUDICACIÓN SUBASTA INVERSA (SÓLO NULIDAD ACTO ADJUDICACIÓN)"/>
    <d v="2020-07-31T00:00:00"/>
    <s v="2014-05"/>
    <s v="10"/>
    <s v="2020-06"/>
    <n v="0.89867303567898893"/>
    <n v="1045434540.1007993"/>
    <n v="0"/>
    <d v="2024-05-25T00:00:00"/>
    <n v="3.8191780821917809"/>
    <n v="4.1522219311981093E-2"/>
    <n v="0"/>
    <n v="0.05"/>
    <s v="REMOTA"/>
    <x v="1"/>
    <n v="0"/>
  </r>
  <r>
    <n v="1884"/>
    <d v="2014-09-17T00:00:00"/>
    <d v="2014-07-09T00:00:00"/>
    <s v="TRIBUNAL ADMINISTRATIVO DE ANTIOQUIA"/>
    <s v="05001233300020140121000"/>
    <s v="2019"/>
    <x v="0"/>
    <s v="POLITECNICO J.I.C."/>
    <s v="LUZ ESTELA GARCIA BENTANCUR"/>
    <n v="43618"/>
    <x v="6"/>
    <s v="INCUMPLIMIENTO"/>
    <s v="MEDIO   "/>
    <s v="MEDIO   "/>
    <s v="MEDIO   "/>
    <s v="MEDIO   "/>
    <n v="0.5"/>
    <x v="2"/>
    <n v="1500000000"/>
    <n v="1"/>
    <x v="3"/>
    <m/>
    <s v="NO"/>
    <m/>
    <n v="7"/>
    <s v="LINA MARIA ZULUAGA RUIZ"/>
    <m/>
    <d v="2010-10-11T00:00:00"/>
    <n v="102693"/>
    <s v="EDUCACION"/>
    <m/>
    <d v="2020-07-31T00:00:00"/>
    <s v="2014-09"/>
    <s v="7"/>
    <s v="2020-06"/>
    <n v="0.89344853772170874"/>
    <n v="1340172806.5825632"/>
    <n v="1340172806.5825632"/>
    <d v="2021-09-15T00:00:00"/>
    <n v="1.1260273972602739"/>
    <n v="4.1522219311981093E-2"/>
    <n v="1331691652.1389773"/>
    <n v="0.5"/>
    <s v="MEDIA"/>
    <x v="2"/>
    <n v="1331691652.1389773"/>
  </r>
  <r>
    <n v="1885"/>
    <d v="2015-01-30T00:00:00"/>
    <d v="2015-01-30T00:00:00"/>
    <s v="JUZGADO 3 ADMINISTRATIVO "/>
    <s v="05001333300320150003100"/>
    <s v="2019"/>
    <x v="0"/>
    <s v="MARIA CONSUELO CASTAÑO OCAMPO Y/OTROS"/>
    <s v="JOSE LUIS VIVEROS ABISAMBRA"/>
    <n v="22592"/>
    <x v="1"/>
    <s v="OTRAS"/>
    <s v="BAJO"/>
    <s v="BAJO"/>
    <s v="BAJO"/>
    <s v="BAJO"/>
    <n v="0.05"/>
    <x v="1"/>
    <n v="513338720"/>
    <n v="0"/>
    <x v="1"/>
    <m/>
    <s v="NO"/>
    <m/>
    <n v="7"/>
    <s v="LINA MARIA ZULUAGA RUIZ"/>
    <m/>
    <d v="2010-10-11T00:00:00"/>
    <n v="102693"/>
    <s v="GOBIERNO"/>
    <m/>
    <d v="2020-07-31T00:00:00"/>
    <s v="2015-01"/>
    <s v="7"/>
    <s v="2020-06"/>
    <n v="0.88274698887786718"/>
    <n v="453148209.35441858"/>
    <n v="0"/>
    <d v="2022-01-28T00:00:00"/>
    <n v="1.4958904109589042"/>
    <n v="4.1522219311981093E-2"/>
    <n v="0"/>
    <n v="0.05"/>
    <s v="REMOTA"/>
    <x v="1"/>
    <n v="0"/>
  </r>
  <r>
    <n v="1886"/>
    <d v="2015-03-06T00:00:00"/>
    <d v="2014-12-15T00:00:00"/>
    <s v="JUZGADO 3 ADMINISTRATIVO "/>
    <s v="05001333300320140047400"/>
    <s v="2019"/>
    <x v="0"/>
    <s v="NORMAN DE JESUS CAÑAVERAL OSPINA Y/OTROS"/>
    <s v="LUIS ENRIQUE GALEANO PORTILLO"/>
    <n v="89705"/>
    <x v="1"/>
    <s v="FALLA EN EL SERVICIO OTRAS CAUSAS"/>
    <s v="ALTO"/>
    <s v="ALTO"/>
    <s v="ALTO"/>
    <s v="ALTO"/>
    <n v="1"/>
    <x v="0"/>
    <n v="418827500"/>
    <n v="0.5"/>
    <x v="0"/>
    <m/>
    <s v="NO"/>
    <m/>
    <n v="7"/>
    <s v="LINA MARIA ZULUAGA RUIZ"/>
    <m/>
    <d v="2010-10-11T00:00:00"/>
    <n v="102693"/>
    <s v="INFRAESTRUCTURA"/>
    <s v="CABLE AEREO MUNICIPIO DE JERICÓ"/>
    <d v="2020-07-31T00:00:00"/>
    <s v="2015-03"/>
    <s v="7"/>
    <s v="2020-06"/>
    <n v="0.86763134510283468"/>
    <n v="363387867.1910575"/>
    <n v="181693933.59552875"/>
    <d v="2022-03-04T00:00:00"/>
    <n v="1.5917808219178082"/>
    <n v="4.1522219311981093E-2"/>
    <n v="180070631.20494384"/>
    <n v="1"/>
    <s v="ALTA"/>
    <x v="0"/>
    <n v="180070631.20494384"/>
  </r>
  <r>
    <n v="1887"/>
    <d v="2015-03-17T00:00:00"/>
    <d v="2015-02-12T00:00:00"/>
    <s v="TRIBUNAL ADMINISTRATIVO DE ANTIOQUIA"/>
    <s v="05001233300020150040700"/>
    <s v="2019"/>
    <x v="0"/>
    <s v="DANIEL ENRIQUE SALAZAR SERNA"/>
    <s v="DANIEL ENRIQUE SALAZAR SERNA"/>
    <s v="EN CAUSA PROPIA"/>
    <x v="5"/>
    <s v="OTRAS"/>
    <s v="BAJO"/>
    <s v="BAJO"/>
    <s v="BAJO"/>
    <s v="BAJO"/>
    <n v="0.05"/>
    <x v="1"/>
    <n v="0"/>
    <n v="0"/>
    <x v="0"/>
    <m/>
    <s v="SUSPENSIÓN PROVISIONAL"/>
    <m/>
    <n v="7"/>
    <s v="LINA MARIA ZULUAGA RUIZ"/>
    <m/>
    <d v="2010-10-11T00:00:00"/>
    <n v="102693"/>
    <s v="PLANEACION"/>
    <s v="Resoluciones N°.22509 y 37789 de Diciembre 28 de 2014, proferidas por el Director (E) de Sistemas de Información y Catastro"/>
    <d v="2020-07-31T00:00:00"/>
    <s v="2015-03"/>
    <s v="7"/>
    <s v="2020-06"/>
    <n v="0.86763134510283468"/>
    <n v="0"/>
    <n v="0"/>
    <d v="2022-03-15T00:00:00"/>
    <n v="1.6219178082191781"/>
    <n v="4.1522219311981093E-2"/>
    <n v="0"/>
    <n v="0.05"/>
    <s v="REMOTA"/>
    <x v="1"/>
    <n v="0"/>
  </r>
  <r>
    <n v="1888"/>
    <d v="2015-09-09T00:00:00"/>
    <d v="2015-09-09T00:00:00"/>
    <s v="TRIBUNAL ADMINISTRATIVO DE ANTIOQUIA"/>
    <s v="05001233300020150036100"/>
    <s v="2019"/>
    <x v="0"/>
    <s v="MARIA GLADYS HENAO CHICA"/>
    <s v="VICTOR AUGUSTO PARDO QUIROZ"/>
    <n v="230753"/>
    <x v="3"/>
    <s v="IMPUESTOS"/>
    <s v="MEDIO   "/>
    <s v="ALTO"/>
    <s v="ALTO"/>
    <s v="MEDIO   "/>
    <n v="0.72499999999999987"/>
    <x v="0"/>
    <n v="749000"/>
    <n v="0"/>
    <x v="9"/>
    <m/>
    <s v="NO"/>
    <m/>
    <n v="7"/>
    <s v="LINA MARIA ZULUAGA RUIZ"/>
    <m/>
    <d v="2010-10-11T00:00:00"/>
    <n v="102693"/>
    <s v="HACIENDA"/>
    <s v="IMPUESTO VEHICULAR (NULIDAD ART: 1  ORDENANZA 24 DE 2012)"/>
    <d v="2020-07-31T00:00:00"/>
    <s v="2015-09"/>
    <s v="7"/>
    <s v="2020-06"/>
    <n v="0.84807105563784013"/>
    <n v="635205.22067274223"/>
    <n v="0"/>
    <d v="2022-09-07T00:00:00"/>
    <n v="2.1041095890410957"/>
    <n v="4.1522219311981093E-2"/>
    <n v="0"/>
    <n v="0.72499999999999987"/>
    <s v="ALTA"/>
    <x v="0"/>
    <n v="0"/>
  </r>
  <r>
    <n v="1889"/>
    <d v="2015-02-24T00:00:00"/>
    <d v="2009-02-19T00:00:00"/>
    <s v="JUZGADO 12 LABORAL DEL CIRCUITO"/>
    <s v="05001310501220140155300"/>
    <s v="2019"/>
    <x v="1"/>
    <s v="NUBIA DE JESUS CARDENAS"/>
    <s v="YULIANA PALACIO BALBIN"/>
    <n v="187999"/>
    <x v="2"/>
    <s v="PENSIÓN DE SOBREVIVIENTES"/>
    <s v="BAJO"/>
    <s v="BAJO"/>
    <s v="BAJO"/>
    <s v="BAJO"/>
    <n v="0.05"/>
    <x v="1"/>
    <n v="5000000"/>
    <n v="0"/>
    <x v="1"/>
    <m/>
    <s v="NO"/>
    <m/>
    <n v="7"/>
    <s v="LINA MARIA ZULUAGA RUIZ"/>
    <m/>
    <d v="2010-10-11T00:00:00"/>
    <n v="102693"/>
    <s v="GESTION HUMANA Y DLLO ORGANIZACIONAL"/>
    <s v="PRESTACIONES SOCIALES"/>
    <d v="2020-07-31T00:00:00"/>
    <s v="2015-02"/>
    <s v="7"/>
    <s v="2020-06"/>
    <n v="0.87271419777299997"/>
    <n v="4363570.9888650002"/>
    <n v="0"/>
    <d v="2022-02-22T00:00:00"/>
    <n v="1.5643835616438355"/>
    <n v="4.1522219311981093E-2"/>
    <n v="0"/>
    <n v="0.05"/>
    <s v="REMOTA"/>
    <x v="1"/>
    <n v="0"/>
  </r>
  <r>
    <n v="1890"/>
    <d v="2015-01-25T00:00:00"/>
    <d v="2015-07-06T00:00:00"/>
    <s v="TRIBUNAL ADMINISTRATIVO DE ANTIOQUIA"/>
    <s v="05001233300020150136000"/>
    <s v="2019"/>
    <x v="0"/>
    <s v="ANA MARÍA BUILES RESTREPO, LUISA FERNANDA DIEZ FONNEGRA, LUIS JAVIER FRANCO AGUDELO Y JORGE ANDRÉS LONDOÑO CORREA"/>
    <s v="ANA MARÍA BUILES RESTREPO, LUISA FERNANDA DIEZ FONNEGRA, LUIS JAVIER FRANCO AGUDELO Y JORGE ANDRÉS LONDOÑO CORREA"/>
    <n v="62871"/>
    <x v="5"/>
    <s v="OTRAS"/>
    <s v="MEDIO   "/>
    <s v="MEDIO   "/>
    <s v="MEDIO   "/>
    <s v="MEDIO   "/>
    <n v="0.5"/>
    <x v="2"/>
    <n v="0"/>
    <n v="0"/>
    <x v="5"/>
    <m/>
    <s v="SUSPENSIÓN PROVISIONAL"/>
    <m/>
    <n v="7"/>
    <s v="LINA MARIA ZULUAGA RUIZ"/>
    <m/>
    <d v="2010-10-11T00:00:00"/>
    <n v="102693"/>
    <s v="INFRAESTRUCTURA"/>
    <s v="Ordenanzas N°. 01 de 1997 y N°. 027 de 2010 y Resoluciones N°. 0707 de 2005 y N°. 120105 de 2014, Contribución por Valorización. "/>
    <d v="2020-07-31T00:00:00"/>
    <s v="2015-01"/>
    <s v="7"/>
    <s v="2020-06"/>
    <n v="0.88274698887786718"/>
    <n v="0"/>
    <n v="0"/>
    <d v="2022-01-23T00:00:00"/>
    <n v="1.4821917808219178"/>
    <n v="4.1522219311981093E-2"/>
    <n v="0"/>
    <n v="0.5"/>
    <s v="MEDIA"/>
    <x v="2"/>
    <n v="0"/>
  </r>
  <r>
    <n v="1891"/>
    <d v="2016-02-16T00:00:00"/>
    <d v="2015-09-22T00:00:00"/>
    <s v="TRIBUNAL ADMINISTRATIVO DE ANTIOQUIA"/>
    <s v="05001233300020150199000"/>
    <s v="2019"/>
    <x v="0"/>
    <s v="CLINICA MEDELLIN Y COMFENALCO"/>
    <s v="JAVIER MUÑOZ SEGOVIA"/>
    <n v="58351"/>
    <x v="3"/>
    <s v="IMPUESTOS"/>
    <s v="MEDIO   "/>
    <s v="ALTO"/>
    <s v="ALTO"/>
    <s v="MEDIO   "/>
    <n v="0.72499999999999987"/>
    <x v="0"/>
    <n v="1268975281"/>
    <n v="0.5"/>
    <x v="9"/>
    <m/>
    <s v="NO"/>
    <m/>
    <n v="7"/>
    <s v="LINA MARIA ZULUAGA RUIZ"/>
    <m/>
    <d v="2010-10-11T00:00:00"/>
    <n v="102693"/>
    <s v="HACIENDA"/>
    <s v="IMPUESTO DE REGISTRO"/>
    <d v="2020-07-31T00:00:00"/>
    <s v="2016-02"/>
    <s v="7"/>
    <s v="2020-06"/>
    <n v="0.81112653258637668"/>
    <n v="1029299519.615353"/>
    <n v="514649759.80767649"/>
    <d v="2023-02-14T00:00:00"/>
    <n v="2.5424657534246577"/>
    <n v="4.1522219311981093E-2"/>
    <n v="507325209.19282788"/>
    <n v="0.72499999999999987"/>
    <s v="ALTA"/>
    <x v="0"/>
    <n v="507325209.19282788"/>
  </r>
  <r>
    <n v="1892"/>
    <d v="2016-09-02T00:00:00"/>
    <d v="2016-08-25T00:00:00"/>
    <s v="JUZGADO 15 ADMINISTRATIVO "/>
    <s v="05001333301520160060300"/>
    <s v="2019"/>
    <x v="0"/>
    <s v="CONRADO DE JESUS PULGARIN OSPINA"/>
    <s v="SANDRO SANCHEZ SALAZAR"/>
    <n v="95351"/>
    <x v="0"/>
    <s v="RELIQUIDACIÓN DE LA PENSIÓN"/>
    <s v="BAJO"/>
    <s v="BAJO"/>
    <s v="MEDIO   "/>
    <s v="BAJO"/>
    <n v="9.5000000000000001E-2"/>
    <x v="1"/>
    <n v="10415241"/>
    <n v="0"/>
    <x v="1"/>
    <m/>
    <s v="NO"/>
    <m/>
    <n v="7"/>
    <s v="LINA MARIA ZULUAGA RUIZ"/>
    <m/>
    <d v="2010-10-11T00:00:00"/>
    <n v="102693"/>
    <s v="GESTION HUMANA Y DLLO ORGANIZACIONAL"/>
    <s v="PENSIONES DE ANTIOQUIA(Conforme reunión de marzo 13 de 2018 entre las direcciones de Procesos y Reclamaciones, Prestaciones Sociales y Nomina, la contratista que apoya implementación de las NICSP-Angela Maria Botero Bedoya y profesionales de las dependencias, se dispuso que por el momento no se determinará el valor de la pretensión en los casos de reliquidación pensión de Pensiones de Antioquia, ni se liquidarán las sentencias de primera instancia, debido a la controversia entre Pensiones de Antioquia y Departamento de Antioquia, sobre el momento desde el cual el Departamento debe realizar los aportes de las pensiones reliquidadas; por lo que debido a la diferencia conceptual, la Dirección de Prestaciones sociales y nomina ha presentado objeción de las cuentas presentadas por el fondo pensional, concluyendo que  no existen los elementos para realizar la provisión, por falta de certeza desde que momento deben pagarse los aportes producto de las condenas en estos procesos.)-Producto del concepto N°. 201500151971 del 01 de Junio de 2015, suscrito por el Subsecretario jurídico del Departamento de Antioquia."/>
    <d v="2020-07-31T00:00:00"/>
    <s v="2016-09"/>
    <s v="7"/>
    <s v="2020-06"/>
    <n v="0.79057379366945824"/>
    <n v="8234016.589351682"/>
    <n v="0"/>
    <d v="2023-09-01T00:00:00"/>
    <n v="3.0876712328767124"/>
    <n v="4.1522219311981093E-2"/>
    <n v="0"/>
    <n v="9.5000000000000001E-2"/>
    <s v="REMOTA"/>
    <x v="1"/>
    <n v="0"/>
  </r>
  <r>
    <n v="1893"/>
    <d v="2017-02-06T00:00:00"/>
    <d v="2017-01-24T00:00:00"/>
    <s v="JUZGADO 17 ADMINISTRATIVO "/>
    <s v="05001333301720170003600"/>
    <s v="2019"/>
    <x v="0"/>
    <s v="MUNICIPIO DE ITAGUI"/>
    <s v="OSCAR IVAN ZAPATA VELANDIA"/>
    <n v="74623"/>
    <x v="3"/>
    <s v="IMPUESTOS"/>
    <s v="BAJO"/>
    <s v="BAJO"/>
    <s v="BAJO"/>
    <s v="BAJO"/>
    <n v="0.05"/>
    <x v="1"/>
    <n v="1824000"/>
    <n v="0"/>
    <x v="1"/>
    <m/>
    <s v="NO"/>
    <m/>
    <n v="7"/>
    <s v="LINA MARIA ZULUAGA RUIZ"/>
    <m/>
    <d v="2010-10-11T00:00:00"/>
    <n v="102693"/>
    <s v="HACIENDA"/>
    <s v="IMPUESTO VEHICULAR"/>
    <d v="2020-07-31T00:00:00"/>
    <s v="2017-02"/>
    <s v="7"/>
    <s v="2020-06"/>
    <n v="0.77115025586143982"/>
    <n v="1406578.0666912661"/>
    <n v="0"/>
    <d v="2024-02-05T00:00:00"/>
    <n v="3.5178082191780824"/>
    <n v="4.1522219311981093E-2"/>
    <n v="0"/>
    <n v="0.05"/>
    <s v="REMOTA"/>
    <x v="1"/>
    <n v="0"/>
  </r>
  <r>
    <n v="1894"/>
    <d v="2017-07-12T00:00:00"/>
    <d v="2017-05-19T00:00:00"/>
    <s v="JUZGADO 19 ADMINISTRATIVO "/>
    <s v="05001333301920170025300"/>
    <s v="2019"/>
    <x v="0"/>
    <s v="DORIAN DE JESUS ORTIZ Y OTROS"/>
    <s v="FILADELFO IGNACIO PIÑA MEZA"/>
    <n v="127696"/>
    <x v="1"/>
    <s v="FALLA EN EL SERVICIO OTRAS CAUSAS"/>
    <s v="BAJO"/>
    <s v="BAJO"/>
    <s v="BAJO"/>
    <s v="BAJO"/>
    <n v="0.05"/>
    <x v="1"/>
    <n v="40818683460"/>
    <n v="0"/>
    <x v="5"/>
    <m/>
    <s v="NO"/>
    <m/>
    <n v="7"/>
    <s v="LINA MARIA ZULUAGA RUIZ"/>
    <m/>
    <d v="2010-10-11T00:00:00"/>
    <n v="102693"/>
    <s v="DAPARD"/>
    <s v="Municipio de Salgar (Qda la Liboriana)"/>
    <d v="2020-07-31T00:00:00"/>
    <s v="2017-07"/>
    <s v="7"/>
    <s v="2020-06"/>
    <n v="0.76175497984527818"/>
    <n v="31093835396.383091"/>
    <n v="0"/>
    <d v="2024-07-10T00:00:00"/>
    <n v="3.9452054794520546"/>
    <n v="4.1522219311981093E-2"/>
    <n v="0"/>
    <n v="0.05"/>
    <s v="REMOTA"/>
    <x v="1"/>
    <n v="0"/>
  </r>
  <r>
    <n v="1895"/>
    <d v="2014-09-13T00:00:00"/>
    <d v="2014-09-22T00:00:00"/>
    <s v="JUZGADO 26 ADMINISTRATIVO "/>
    <s v="05001333302620140138100"/>
    <s v="2019"/>
    <x v="0"/>
    <s v="LUZ ESTELLA OLAYA DE LOPEZ Y OTROS"/>
    <s v="JOSE LUIS VIVEROS ABISAMBRA"/>
    <n v="22592"/>
    <x v="1"/>
    <s v="FALLA EN EL SERVICIO OTRAS CAUSAS"/>
    <s v="BAJO"/>
    <s v="BAJO"/>
    <s v="BAJO"/>
    <s v="BAJO"/>
    <n v="0.05"/>
    <x v="1"/>
    <n v="10797347"/>
    <n v="0"/>
    <x v="3"/>
    <m/>
    <s v="NO"/>
    <s v="NO"/>
    <n v="7"/>
    <s v="LINA MARIA ZULUAGA RUIZ"/>
    <m/>
    <d v="2010-10-11T00:00:00"/>
    <n v="102693"/>
    <s v="GOBIERNO"/>
    <s v="FRONTERAS INVISIBLES-VIENE DE CLAUDIA GONZALEZ"/>
    <d v="2020-07-31T00:00:00"/>
    <s v="2014-09"/>
    <s v="7"/>
    <s v="2020-06"/>
    <n v="0.89344853772170874"/>
    <n v="9646873.8884238787"/>
    <n v="0"/>
    <d v="2021-09-11T00:00:00"/>
    <n v="1.1150684931506849"/>
    <n v="4.1522219311981093E-2"/>
    <n v="0"/>
    <n v="0.05"/>
    <s v="REMOTA"/>
    <x v="1"/>
    <n v="0"/>
  </r>
  <r>
    <n v="1896"/>
    <d v="2012-12-06T00:00:00"/>
    <d v="2012-11-16T00:00:00"/>
    <s v="JUZGADO 25 ADMINISTRATIVO "/>
    <s v="05001333302520120035900"/>
    <s v="2019"/>
    <x v="0"/>
    <s v="LINA YASMIN PASSOS Y OTROS"/>
    <s v="WALTER RAUL MEJIA CARDONA "/>
    <n v="90025"/>
    <x v="1"/>
    <s v="FALLA EN EL SERVICIO OTRAS CAUSAS"/>
    <s v="BAJO"/>
    <s v="BAJO"/>
    <s v="BAJO"/>
    <s v="BAJO"/>
    <n v="0.05"/>
    <x v="1"/>
    <n v="160000000"/>
    <n v="0"/>
    <x v="4"/>
    <m/>
    <s v="NO"/>
    <s v="NO"/>
    <n v="8"/>
    <s v="LINA MARIA ZULUAGA RUIZ"/>
    <m/>
    <d v="2010-10-11T00:00:00"/>
    <n v="102693"/>
    <m/>
    <s v="FLCP-VIENE DE CLAUDIA GONZALEZ"/>
    <d v="2020-07-31T00:00:00"/>
    <s v="2012-12"/>
    <s v="8"/>
    <s v="2020-06"/>
    <n v="0.93877643848037551"/>
    <n v="150204230.15686008"/>
    <n v="0"/>
    <d v="2020-12-04T00:00:00"/>
    <n v="0.34520547945205482"/>
    <n v="4.1522219311981093E-2"/>
    <n v="0"/>
    <n v="0.05"/>
    <s v="REMOTA"/>
    <x v="1"/>
    <n v="0"/>
  </r>
  <r>
    <n v="1897"/>
    <d v="2018-08-28T00:00:00"/>
    <d v="2018-06-27T00:00:00"/>
    <s v="TRIBUNAL ADMINISTRATIVO DE ANTIOQUIA"/>
    <s v="05001233300020180136000"/>
    <s v="2019"/>
    <x v="0"/>
    <s v="CONSORCIO ANTIOQUIA 2014"/>
    <s v="ALEJANDRO PINEDA MENESES"/>
    <n v="119394"/>
    <x v="6"/>
    <s v="EQUILIBRIO ECONOMICO"/>
    <s v="BAJO"/>
    <s v="BAJO"/>
    <s v="BAJO"/>
    <s v="BAJO"/>
    <n v="0.05"/>
    <x v="1"/>
    <n v="620318919"/>
    <n v="0"/>
    <x v="5"/>
    <m/>
    <s v="NO"/>
    <s v="NO"/>
    <n v="3"/>
    <s v="LINA MARIA ZULUAGA RUIZ"/>
    <m/>
    <d v="2010-10-11T00:00:00"/>
    <n v="102693"/>
    <m/>
    <s v="VIVA-PARQUES EDUCATIVOS-"/>
    <d v="2020-07-31T00:00:00"/>
    <s v="2018-08"/>
    <s v="3"/>
    <s v="2020-06"/>
    <n v="0.7378298404971021"/>
    <n v="457689809.06310481"/>
    <n v="0"/>
    <d v="2021-08-27T00:00:00"/>
    <n v="1.0739726027397261"/>
    <n v="4.1522219311981093E-2"/>
    <n v="0"/>
    <n v="0.05"/>
    <s v="REMOTA"/>
    <x v="1"/>
    <n v="0"/>
  </r>
  <r>
    <n v="1898"/>
    <d v="2018-11-26T00:00:00"/>
    <d v="2018-11-20T00:00:00"/>
    <s v="JUZGADO 01 ADMINISTRATIVO "/>
    <s v="05001333300120180049300"/>
    <s v="2019"/>
    <x v="0"/>
    <s v="COLCIVIL S.A. Y OTROS"/>
    <s v="DANIEL ALBERTO GOMEZ SILVA"/>
    <n v="49297"/>
    <x v="6"/>
    <s v="EQUILIBRIO ECONOMICO"/>
    <s v="MEDIO   "/>
    <s v="MEDIO   "/>
    <s v="MEDIO   "/>
    <s v="MEDIO   "/>
    <n v="0.5"/>
    <x v="2"/>
    <n v="168896365"/>
    <n v="0.5"/>
    <x v="5"/>
    <m/>
    <s v="NO"/>
    <s v="NO"/>
    <n v="4"/>
    <s v="LINA MARIA ZULUAGA RUIZ"/>
    <m/>
    <d v="2010-10-11T00:00:00"/>
    <n v="102693"/>
    <s v="INFRAESTRUCTURA"/>
    <m/>
    <d v="2020-07-31T00:00:00"/>
    <s v="2018-11"/>
    <s v="4"/>
    <s v="2020-06"/>
    <n v="0.73486768506759159"/>
    <n v="124116480.763881"/>
    <n v="62058240.381940499"/>
    <d v="2022-11-25T00:00:00"/>
    <n v="2.3205479452054796"/>
    <n v="4.1522219311981093E-2"/>
    <n v="61251608.899859369"/>
    <n v="0.5"/>
    <s v="MEDIA"/>
    <x v="2"/>
    <n v="61251608.899859369"/>
  </r>
  <r>
    <n v="1899"/>
    <d v="2016-09-06T00:00:00"/>
    <d v="2016-04-20T00:00:00"/>
    <s v="JUZGADO 15 ADMINISTRATIVO "/>
    <s v="05001333301520160065400"/>
    <s v="2019"/>
    <x v="0"/>
    <s v="COMERCIALIZADORA MAC LTDA"/>
    <s v="VANESSA CORELLA ORTIZ"/>
    <n v="138013"/>
    <x v="6"/>
    <s v="OTRAS"/>
    <s v="ALTO"/>
    <s v="MEDIO   "/>
    <s v="BAJO"/>
    <s v="MEDIO   "/>
    <n v="0.55499999999999994"/>
    <x v="0"/>
    <n v="3743462022"/>
    <n v="5.0000000000000001E-3"/>
    <x v="0"/>
    <m/>
    <s v="N.A"/>
    <s v="N.A"/>
    <n v="6"/>
    <s v="LINA MARIA ZULUAGA RUIZ"/>
    <m/>
    <d v="2010-10-11T00:00:00"/>
    <n v="102693"/>
    <s v="FABRICA DE LICORES DE ANTIOQUIA"/>
    <m/>
    <d v="2020-07-31T00:00:00"/>
    <s v="2016-09"/>
    <s v="6"/>
    <s v="2020-06"/>
    <n v="0.79057379366945824"/>
    <n v="2959482972.1900811"/>
    <n v="14797414.860950407"/>
    <d v="2022-09-05T00:00:00"/>
    <n v="2.0986301369863014"/>
    <n v="4.1522219311981093E-2"/>
    <n v="14623363.251598166"/>
    <n v="0.55499999999999994"/>
    <s v="ALTA"/>
    <x v="0"/>
    <n v="14623363.251598166"/>
  </r>
  <r>
    <n v="1900"/>
    <d v="2017-01-31T00:00:00"/>
    <d v="2016-12-19T00:00:00"/>
    <s v="TRIBUNAL ADMINISTRATIVO ORAL DE ANTIOQUIA"/>
    <s v="05001233300020170019300"/>
    <s v="2019"/>
    <x v="0"/>
    <s v="SOCIEDAD AGICOLA TRES ESQUINAS S.A.S"/>
    <s v="ANA CRISTINA IDARRAGA ARANGO"/>
    <n v="80418"/>
    <x v="3"/>
    <s v="IMPUESTOS"/>
    <s v="ALTO"/>
    <s v="MEDIO   "/>
    <s v="BAJO"/>
    <s v="MEDIO   "/>
    <n v="0.55499999999999994"/>
    <x v="0"/>
    <n v="81600488"/>
    <n v="1"/>
    <x v="7"/>
    <m/>
    <s v="N.A"/>
    <s v="N.A"/>
    <n v="7"/>
    <s v="LINA MARIA ZULUAGA RUIZ"/>
    <m/>
    <d v="2010-10-11T00:00:00"/>
    <n v="102693"/>
    <s v="HACIENDA"/>
    <m/>
    <d v="2020-07-31T00:00:00"/>
    <s v="2017-01"/>
    <s v="7"/>
    <s v="2020-06"/>
    <n v="0.77890601703822215"/>
    <n v="63559111.096455239"/>
    <n v="63559111.096455239"/>
    <d v="2024-01-30T00:00:00"/>
    <n v="3.5013698630136987"/>
    <n v="4.1522219311981093E-2"/>
    <n v="62316717.28915561"/>
    <n v="0.55499999999999994"/>
    <s v="ALTA"/>
    <x v="0"/>
    <n v="62316717.28915561"/>
  </r>
  <r>
    <n v="1901"/>
    <d v="2017-10-10T00:00:00"/>
    <d v="2017-09-23T00:00:00"/>
    <s v="JUZGADO 19 ADMINISTRATIVO "/>
    <s v="05001333301920170043200"/>
    <s v="2019"/>
    <x v="0"/>
    <s v="JORGE DE JESUS JIMENEZ CARDONA Y OTRA"/>
    <s v="JULIO ENRIQUE GONZALEZ VILLA"/>
    <n v="35581"/>
    <x v="3"/>
    <s v="OTRAS"/>
    <s v="ALTO"/>
    <s v="MEDIO   "/>
    <s v="BAJO"/>
    <s v="MEDIO   "/>
    <n v="0.55499999999999994"/>
    <x v="0"/>
    <n v="94000000"/>
    <n v="1"/>
    <x v="5"/>
    <m/>
    <s v="N.A"/>
    <s v="N.A"/>
    <n v="6"/>
    <s v="LINA MARIA ZULUAGA RUIZ"/>
    <m/>
    <d v="2010-10-11T00:00:00"/>
    <n v="102693"/>
    <m/>
    <s v="Dependencia interesada: CATASTRO"/>
    <d v="2020-07-31T00:00:00"/>
    <s v="2017-10"/>
    <s v="6"/>
    <s v="2020-06"/>
    <n v="0.76025622916343338"/>
    <n v="71464085.541362733"/>
    <n v="71464085.541362733"/>
    <d v="2023-10-09T00:00:00"/>
    <n v="3.1917808219178081"/>
    <n v="4.1522219311981093E-2"/>
    <n v="70189578.602058589"/>
    <n v="0.55499999999999994"/>
    <s v="ALTA"/>
    <x v="0"/>
    <n v="70189578.602058589"/>
  </r>
  <r>
    <n v="1902"/>
    <d v="2019-03-27T00:00:00"/>
    <d v="2019-02-21T00:00:00"/>
    <s v="JUZGADO 24 ADMINISTRATIVO "/>
    <s v="05001333302420190007600"/>
    <s v="2019"/>
    <x v="0"/>
    <s v="LIZ MABEL GOMEZ CHICA Y OTROS"/>
    <s v="LEIDY CAROLINA MUÑOZ VILLAMIZAR"/>
    <n v="301618"/>
    <x v="3"/>
    <s v="OTRAS"/>
    <s v="BAJO"/>
    <s v="BAJO"/>
    <s v="BAJO"/>
    <s v="BAJO"/>
    <n v="0.05"/>
    <x v="1"/>
    <n v="287775122"/>
    <n v="0"/>
    <x v="5"/>
    <m/>
    <s v="SI"/>
    <s v="NO"/>
    <n v="4"/>
    <s v="LINA MARIA ZULUAGA RUIZ"/>
    <m/>
    <d v="2010-10-11T00:00:00"/>
    <n v="102693"/>
    <s v="GOBIERNO"/>
    <s v="REAPERTURA ESTABLECIMIENTO DE COMERCIO"/>
    <d v="2020-07-31T00:00:00"/>
    <s v="2019-03"/>
    <s v="4"/>
    <s v="2020-06"/>
    <n v="1.0329659515843337"/>
    <n v="297261902.73902774"/>
    <n v="0"/>
    <d v="2023-03-26T00:00:00"/>
    <n v="2.6520547945205482"/>
    <n v="4.1522219311981093E-2"/>
    <n v="0"/>
    <n v="0.05"/>
    <s v="REMOTA"/>
    <x v="1"/>
    <n v="0"/>
  </r>
  <r>
    <n v="1903"/>
    <d v="2019-03-19T00:00:00"/>
    <d v="2019-01-18T00:00:00"/>
    <s v="JUZGADO 32 ADMINISTRATIVO "/>
    <s v="05001333103220190001500"/>
    <s v="2019"/>
    <x v="0"/>
    <s v="JOHN WILLY HERRERA ZAPATA"/>
    <s v="JUAN FELIPE MOLINA ALVAREZ"/>
    <n v="68185"/>
    <x v="0"/>
    <s v="RELIQUIDACIÓN DE LA PENSIÓN"/>
    <s v="BAJO"/>
    <s v="BAJO"/>
    <s v="BAJO"/>
    <s v="BAJO"/>
    <n v="0.05"/>
    <x v="1"/>
    <n v="40454480"/>
    <n v="0"/>
    <x v="1"/>
    <m/>
    <s v="NO"/>
    <s v="NO"/>
    <n v="7"/>
    <s v="LINA MARIA ZULUAGA RUIZ"/>
    <m/>
    <d v="2010-10-11T00:00:00"/>
    <n v="102693"/>
    <s v="GESTION HUMANA Y DLLO ORGANIZACIONAL"/>
    <m/>
    <d v="2020-07-31T00:00:00"/>
    <s v="2019-03"/>
    <s v="7"/>
    <s v="2020-06"/>
    <n v="1.0329659515843337"/>
    <n v="41788100.429049395"/>
    <n v="0"/>
    <d v="2026-03-17T00:00:00"/>
    <n v="5.6301369863013697"/>
    <n v="4.1522219311981093E-2"/>
    <n v="0"/>
    <n v="0.05"/>
    <s v="REMOTA"/>
    <x v="1"/>
    <n v="0"/>
  </r>
  <r>
    <n v="1904"/>
    <d v="2017-03-09T00:00:00"/>
    <d v="2017-02-06T00:00:00"/>
    <s v="JUZGADO QUINTO LABORL DEL CIRCUITO DE MEDELLÍN"/>
    <s v="05001310500520170010300"/>
    <s v="2019"/>
    <x v="1"/>
    <s v="GUILLERMO DE JESUS ARBOLEDA GIRALDO Y HERNAN DARIO GUZMAN MONTOYA"/>
    <s v="CARLOS ALBERTO BALLESTEROS BARON"/>
    <n v="33513"/>
    <x v="2"/>
    <s v="OTRAS"/>
    <s v="MEDIO   "/>
    <s v="MEDIO   "/>
    <s v="MEDIO   "/>
    <s v="MEDIO   "/>
    <n v="0.5"/>
    <x v="2"/>
    <n v="72201947"/>
    <n v="0"/>
    <x v="1"/>
    <m/>
    <s v="NO"/>
    <s v="NO"/>
    <n v="4"/>
    <s v="LINA MARIA ZULUAGA RUIZ"/>
    <m/>
    <d v="2010-10-11T00:00:00"/>
    <n v="102693"/>
    <s v="FABRICA DE LICORES DE ANTIOQUIA"/>
    <m/>
    <d v="2020-07-31T00:00:00"/>
    <s v="2017-03"/>
    <s v="4"/>
    <s v="2020-06"/>
    <n v="0.76757466281447584"/>
    <n v="55420385.123073652"/>
    <n v="0"/>
    <d v="2021-03-08T00:00:00"/>
    <n v="0.60273972602739723"/>
    <n v="4.1522219311981093E-2"/>
    <n v="0"/>
    <n v="0.5"/>
    <s v="MEDIA"/>
    <x v="2"/>
    <n v="0"/>
  </r>
  <r>
    <n v="1905"/>
    <d v="2013-12-04T00:00:00"/>
    <d v="2012-12-10T00:00:00"/>
    <s v="16 Administrativo Oral de Medellín"/>
    <s v="05001333301620120046700"/>
    <s v="2019"/>
    <x v="0"/>
    <s v="Claudia Patricia Diaz Patiño, Wilson Antonio Suarez Bustamante, Maria Celeste Suarez Sierra,  Ana Sofia Suarez Diaz, Maria Dioselina Bustamante, Antonio José Suarez,  Dora Elena Suarez Bustamante, Lyda Carolina Suarez Bustamante, Laura Suarez Uribe, "/>
    <s v="John Fredy Nanclares Rodriguez"/>
    <n v="187685"/>
    <x v="1"/>
    <s v="ACCIDENTE DE TRANSITO"/>
    <s v="BAJO"/>
    <s v="BAJO"/>
    <s v="MEDIO   "/>
    <s v="BAJO"/>
    <n v="9.5000000000000001E-2"/>
    <x v="1"/>
    <n v="1687062000"/>
    <n v="0.5"/>
    <x v="2"/>
    <n v="0"/>
    <s v="NO"/>
    <n v="0"/>
    <n v="7"/>
    <s v="LINA MARIA ZULUAGA RUIZ"/>
    <m/>
    <d v="2010-10-11T00:00:00"/>
    <n v="102693"/>
    <s v="INFRAESTRUCTURA"/>
    <s v="DEMANDADOS:  EL MUNICIPIO DE JARDIN Y EL DEPARTAMENTO DE ANTIOQUIA.8/02/2019 alegatos en 2a. Pendiente Fallo 2a. GT."/>
    <d v="2020-07-31T00:00:00"/>
    <s v="2013-12"/>
    <s v="7"/>
    <s v="2020-06"/>
    <n v="0.92093050530492648"/>
    <n v="1553666860.1407399"/>
    <n v="776833430.07036996"/>
    <d v="2020-12-02T00:00:00"/>
    <n v="0.33972602739726027"/>
    <n v="4.1522219311981093E-2"/>
    <n v="775346933.4609586"/>
    <n v="9.5000000000000001E-2"/>
    <s v="REMOTA"/>
    <x v="1"/>
    <n v="0"/>
  </r>
  <r>
    <n v="1906"/>
    <d v="2014-05-07T00:00:00"/>
    <d v="2014-03-10T00:00:00"/>
    <s v="30 Administrativo Oral de Medellín"/>
    <s v="05001333303020140029200"/>
    <s v="2019"/>
    <x v="0"/>
    <s v="Nancy Mazo, Carlos Arturo Mazo,  Pedro Vicente Perez Mosquera "/>
    <s v="José Luis Viveros Abisambra"/>
    <n v="22592"/>
    <x v="1"/>
    <s v="OTRAS"/>
    <s v="BAJO"/>
    <s v="BAJO"/>
    <s v="MEDIO   "/>
    <s v="BAJO"/>
    <n v="9.5000000000000001E-2"/>
    <x v="1"/>
    <n v="368437668"/>
    <n v="0.1"/>
    <x v="1"/>
    <n v="0"/>
    <s v="NO"/>
    <n v="0"/>
    <n v="7"/>
    <s v="LINA MARIA ZULUAGA RUIZ"/>
    <m/>
    <d v="2010-10-11T00:00:00"/>
    <n v="102693"/>
    <s v="GOBIERNO"/>
    <s v="A despacho para sentencia desde el 30/11/18"/>
    <d v="2020-07-31T00:00:00"/>
    <s v="2014-05"/>
    <s v="7"/>
    <s v="2020-06"/>
    <n v="0.89867303567898893"/>
    <n v="331104997.56004751"/>
    <n v="33110499.756004751"/>
    <d v="2021-05-05T00:00:00"/>
    <n v="0.76164383561643834"/>
    <n v="4.1522219311981093E-2"/>
    <n v="32968623.869333234"/>
    <n v="9.5000000000000001E-2"/>
    <s v="REMOTA"/>
    <x v="1"/>
    <n v="0"/>
  </r>
  <r>
    <n v="1907"/>
    <d v="2017-04-28T00:00:00"/>
    <d v="2017-04-18T00:00:00"/>
    <s v="Tribunal Administivo de Antioquia"/>
    <s v="05001233300020170117000"/>
    <s v="2019"/>
    <x v="0"/>
    <s v="Cervecería Unión S.A."/>
    <s v="Nestor Raul Rodriguez Porras"/>
    <n v="76739"/>
    <x v="3"/>
    <s v="IMPUESTOS"/>
    <s v="MEDIO   "/>
    <s v="MEDIO   "/>
    <s v="ALTO"/>
    <s v="MEDIO   "/>
    <n v="0.55000000000000004"/>
    <x v="0"/>
    <n v="165506806"/>
    <n v="1"/>
    <x v="0"/>
    <n v="0"/>
    <s v="NO"/>
    <n v="0"/>
    <n v="8"/>
    <s v="LINA MARIA ZULUAGA RUIZ"/>
    <m/>
    <d v="2010-10-11T00:00:00"/>
    <n v="102693"/>
    <s v="HACIENDA"/>
    <s v="A despacho para sentencia desde 8 mayo 2019. GT."/>
    <d v="2020-07-31T00:00:00"/>
    <s v="2017-04"/>
    <s v="8"/>
    <s v="2020-06"/>
    <n v="0.76395562321009991"/>
    <n v="126439855.12324311"/>
    <n v="126439855.12324311"/>
    <d v="2025-04-26T00:00:00"/>
    <n v="4.7397260273972606"/>
    <n v="4.1522219311981093E-2"/>
    <n v="123105817.55386785"/>
    <n v="0.55000000000000004"/>
    <s v="ALTA"/>
    <x v="0"/>
    <n v="123105817.55386785"/>
  </r>
  <r>
    <n v="1908"/>
    <d v="2017-05-05T00:00:00"/>
    <d v="2017-04-27T00:00:00"/>
    <s v="29 Administrativo Oral de Medellín"/>
    <s v="05001333302920170020500"/>
    <s v="2019"/>
    <x v="0"/>
    <s v="Bavaria"/>
    <s v="Nestor Raul Rodriguez Porras"/>
    <n v="76739"/>
    <x v="3"/>
    <s v="IMPUESTOS"/>
    <s v="MEDIO   "/>
    <s v="MEDIO   "/>
    <s v="ALTO"/>
    <s v="MEDIO   "/>
    <n v="0.55000000000000004"/>
    <x v="0"/>
    <n v="16009185"/>
    <n v="1"/>
    <x v="1"/>
    <n v="0"/>
    <s v="NO"/>
    <n v="0"/>
    <n v="8"/>
    <s v="LINA MARIA ZULUAGA RUIZ"/>
    <m/>
    <d v="2010-10-11T00:00:00"/>
    <n v="102693"/>
    <s v="HACIENDA"/>
    <s v="Desde el 22 de nvo de 2018 admite apelacion. GT."/>
    <d v="2020-07-31T00:00:00"/>
    <s v="2017-05"/>
    <s v="8"/>
    <s v="2020-06"/>
    <n v="0.76223816507249575"/>
    <n v="12202811.798706124"/>
    <n v="12202811.798706124"/>
    <d v="2025-05-03T00:00:00"/>
    <n v="4.7589041095890412"/>
    <n v="4.1522219311981093E-2"/>
    <n v="11879756.585279707"/>
    <n v="0.55000000000000004"/>
    <s v="ALTA"/>
    <x v="0"/>
    <n v="11879756.585279707"/>
  </r>
  <r>
    <n v="1909"/>
    <d v="2017-01-16T00:00:00"/>
    <d v="2016-12-05T00:00:00"/>
    <s v="14 Administrativo Oral de Medellín"/>
    <s v="05001333301420160091900"/>
    <s v="2019"/>
    <x v="0"/>
    <s v="UNIÓN TEMPORAL G VIAL- MARCAS VIALES"/>
    <s v="Alonso de la Pava Velez"/>
    <n v="162095"/>
    <x v="6"/>
    <s v="OTRAS"/>
    <s v="MEDIO   "/>
    <s v="BAJO"/>
    <s v="MEDIO   "/>
    <s v="BAJO"/>
    <n v="0.185"/>
    <x v="3"/>
    <n v="245790439"/>
    <n v="1"/>
    <x v="0"/>
    <n v="0"/>
    <s v="NO"/>
    <n v="0"/>
    <n v="6"/>
    <s v="LINA MARIA ZULUAGA RUIZ"/>
    <m/>
    <d v="2010-10-11T00:00:00"/>
    <n v="102693"/>
    <s v="INFRAESTRUCTURA"/>
    <s v="Equilibrio economico- demanda acto de liquidación. Se aportó Sentencia del proceso 201501312, solicitar traslado pruebas."/>
    <d v="2020-07-31T00:00:00"/>
    <s v="2017-01"/>
    <s v="6"/>
    <s v="2020-06"/>
    <n v="0.77890601703822215"/>
    <n v="191447651.86756611"/>
    <n v="191447651.86756611"/>
    <d v="2023-01-15T00:00:00"/>
    <n v="2.4602739726027396"/>
    <n v="4.1522219311981093E-2"/>
    <n v="188810421.89475825"/>
    <n v="0.185"/>
    <s v="BAJA"/>
    <x v="2"/>
    <n v="188810421.89475825"/>
  </r>
  <r>
    <n v="1910"/>
    <d v="2018-01-25T00:00:00"/>
    <d v="2017-11-07T00:00:00"/>
    <s v="Tribunal Administivo de Antioquia"/>
    <s v="05001233300020170135700"/>
    <s v="2019"/>
    <x v="0"/>
    <s v="PDC VINOS Y LICORES"/>
    <s v="NIDIA PATRICIA NARVAES GOMEZ"/>
    <n v="37073"/>
    <x v="3"/>
    <s v="IMPUESTOS"/>
    <s v="MEDIO   "/>
    <s v="MEDIO   "/>
    <s v="BAJO"/>
    <s v="MEDIO   "/>
    <n v="0.45500000000000002"/>
    <x v="2"/>
    <n v="1366340171"/>
    <n v="1"/>
    <x v="0"/>
    <n v="0"/>
    <s v="N.A"/>
    <s v="N.A"/>
    <n v="7"/>
    <s v="LINA MARIA ZULUAGA RUIZ"/>
    <m/>
    <d v="2010-10-11T00:00:00"/>
    <n v="102693"/>
    <s v="HACIENDA"/>
    <m/>
    <d v="2020-07-31T00:00:00"/>
    <s v="2018-01"/>
    <s v="7"/>
    <s v="2020-06"/>
    <n v="0.75126308387247931"/>
    <n v="1026480930.4843107"/>
    <n v="1026480930.4843107"/>
    <d v="2025-01-23T00:00:00"/>
    <n v="4.484931506849315"/>
    <n v="4.1522219311981093E-2"/>
    <n v="1000850815.9351717"/>
    <n v="0.45500000000000002"/>
    <s v="MEDIA"/>
    <x v="2"/>
    <n v="1000850815.9351717"/>
  </r>
  <r>
    <n v="1911"/>
    <d v="2004-09-14T00:00:00"/>
    <d v="2004-09-10T00:00:00"/>
    <s v="CORTE SUPREMA DE JUSTICIA- SALA LABORAL"/>
    <s v="05001310501120040110301"/>
    <s v="2019"/>
    <x v="1"/>
    <s v="JHON RODRIGO ARBOLEDA Y OTROS"/>
    <s v="CARLOS ISAAC N ADER"/>
    <n v="13718"/>
    <x v="2"/>
    <s v="FUERO SINDICAL"/>
    <s v="ALTO"/>
    <s v="ALTO"/>
    <s v="ALTO"/>
    <s v="BAJO"/>
    <n v="0.66749999999999998"/>
    <x v="0"/>
    <n v="3810000"/>
    <n v="0"/>
    <x v="13"/>
    <m/>
    <s v="N.A"/>
    <s v="N.A"/>
    <n v="16"/>
    <s v="LINA MARIA ZULUAGA RUIZ"/>
    <m/>
    <d v="2010-10-11T00:00:00"/>
    <n v="102693"/>
    <s v="FABRICA DE LICORES DE ANTIOQUIA"/>
    <s v="REINTEGRO FUERO CIRCUNSTANCIAL. Al despacho para fallo  desde el 27 de enero de 2010"/>
    <d v="2020-07-31T00:00:00"/>
    <s v="2004-09"/>
    <s v="16"/>
    <s v="2020-06"/>
    <n v="1.3161342080244842"/>
    <n v="5014471.3325732853"/>
    <n v="0"/>
    <d v="2020-09-10T00:00:00"/>
    <n v="0.11232876712328767"/>
    <n v="4.1522219311981093E-2"/>
    <n v="0"/>
    <n v="0.66749999999999998"/>
    <s v="ALTA"/>
    <x v="0"/>
    <n v="0"/>
  </r>
  <r>
    <n v="1912"/>
    <d v="2007-05-14T00:00:00"/>
    <d v="2007-02-08T00:00:00"/>
    <s v="CORTE SUPREMA DE JUSTICIA- SALA LABORAL"/>
    <s v="05001310500520070004901"/>
    <s v="2019"/>
    <x v="1"/>
    <s v="ABELARDO ANTONIO POSADA Y OTROS"/>
    <s v="MANUEL ANTONIO MUÑOZ URIBE"/>
    <n v="11385"/>
    <x v="2"/>
    <s v="FUERO SINDICAL"/>
    <s v="ALTO"/>
    <s v="ALTO"/>
    <s v="ALTO"/>
    <s v="ALTO"/>
    <n v="1"/>
    <x v="0"/>
    <n v="6505000"/>
    <n v="0"/>
    <x v="13"/>
    <m/>
    <s v="N.A"/>
    <s v="N.A"/>
    <n v="14"/>
    <s v="LINA MARIA ZULUAGA RUIZ"/>
    <m/>
    <d v="2010-10-11T00:00:00"/>
    <n v="102693"/>
    <s v="FABRICA DE LICORES DE ANTIOQUIA"/>
    <s v="RECURSO EXTRAORDINARIO DE CASACIÓN, sin oposición desde febrero de 2011. En agosto de 2017 cambia de ponencia porque la sala no estubo de acuerdo."/>
    <d v="2020-07-31T00:00:00"/>
    <s v="2007-05"/>
    <s v="14"/>
    <s v="2020-06"/>
    <n v="1.1440048251130823"/>
    <n v="7441751.3873606008"/>
    <n v="0"/>
    <d v="2021-05-10T00:00:00"/>
    <n v="0.77534246575342469"/>
    <n v="4.1522219311981093E-2"/>
    <n v="0"/>
    <n v="1"/>
    <s v="ALTA"/>
    <x v="0"/>
    <n v="0"/>
  </r>
  <r>
    <n v="1913"/>
    <d v="2013-03-21T00:00:00"/>
    <d v="2012-11-29T00:00:00"/>
    <s v="JUZGADO 26 ADTIVO ORAL DE MEDELLÍN"/>
    <s v="05001333302620120043100"/>
    <s v="2019"/>
    <x v="0"/>
    <s v="FRANCISCO JAVIER GARCIA NARANJO"/>
    <s v="JUAN FELIPE HERNANDEZ RUIZ"/>
    <n v="142656"/>
    <x v="1"/>
    <s v="FALLA EN EL SERVICIO OTRAS CAUSAS"/>
    <s v="MEDIO   "/>
    <s v="MEDIO   "/>
    <s v="MEDIO   "/>
    <s v="MEDIO   "/>
    <n v="0.5"/>
    <x v="2"/>
    <n v="80000000"/>
    <n v="0"/>
    <x v="6"/>
    <n v="0"/>
    <s v="NO"/>
    <s v="NO"/>
    <n v="10"/>
    <s v="LINA MARIA ZULUAGA RUIZ"/>
    <m/>
    <d v="2010-10-11T00:00:00"/>
    <n v="102693"/>
    <s v="INFRAESTRUCTURA"/>
    <s v="AUTO DESIGNA PERITO"/>
    <d v="2020-07-31T00:00:00"/>
    <s v="2013-03"/>
    <s v="10"/>
    <s v="2020-06"/>
    <n v="0.92993537998907516"/>
    <n v="74394830.399126008"/>
    <n v="0"/>
    <d v="2023-03-19T00:00:00"/>
    <n v="2.6328767123287671"/>
    <n v="4.1522219311981093E-2"/>
    <n v="0"/>
    <n v="0.5"/>
    <s v="MEDIA"/>
    <x v="2"/>
    <n v="0"/>
  </r>
  <r>
    <n v="1914"/>
    <d v="1999-04-19T00:00:00"/>
    <d v="1998-09-16T00:00:00"/>
    <s v="TRIBUNAL ADTIVO DE ANTIOQUIA"/>
    <s v="05001233100019980280300"/>
    <s v="2019"/>
    <x v="0"/>
    <s v="JORGE ALBERTO ARAQUE VELASQUEZ"/>
    <s v="MARY MUÑOZ MESA"/>
    <n v="96512"/>
    <x v="1"/>
    <s v="ACCIDENTE DE TRANSITO"/>
    <s v="ALTO"/>
    <s v="ALTO"/>
    <s v="ALTO"/>
    <s v="ALTO"/>
    <n v="1"/>
    <x v="0"/>
    <n v="0"/>
    <n v="0"/>
    <x v="6"/>
    <n v="0"/>
    <s v="NO"/>
    <s v="NO"/>
    <n v="25"/>
    <s v="LINA MARIA ZULUAGA RUIZ"/>
    <m/>
    <d v="2010-10-11T00:00:00"/>
    <n v="102693"/>
    <s v="INFRAESTRUCTURA"/>
    <s v="No es posible determinar el valor de los perjuicios objeto de liquidación - El dictamen presentado fue objetado por estar sobrevalorado el perjuicio."/>
    <d v="2020-07-31T00:00:00"/>
    <s v="1999-04"/>
    <s v="25"/>
    <s v="2020-06"/>
    <n v="1.9022724517350693"/>
    <n v="0"/>
    <n v="0"/>
    <d v="2024-04-12T00:00:00"/>
    <n v="3.7013698630136984"/>
    <n v="4.1522219311981093E-2"/>
    <n v="0"/>
    <n v="1"/>
    <s v="ALTA"/>
    <x v="0"/>
    <n v="0"/>
  </r>
  <r>
    <n v="1915"/>
    <d v="2016-06-08T00:00:00"/>
    <d v="2016-05-13T00:00:00"/>
    <s v="TRIBUNAL ADTIVO DE ANTIOQUIA"/>
    <s v="05001233300020160116200"/>
    <s v="2019"/>
    <x v="0"/>
    <s v="FEDERACIÓN GREMIAL DE TRABAJADORES DE LA SALUD - FEDSALUD"/>
    <s v="NORBEY DE J. VARGAS RICARDO"/>
    <s v="163.328"/>
    <x v="3"/>
    <s v="IMPUESTOS"/>
    <s v="MEDIO   "/>
    <s v="MEDIO   "/>
    <s v="MEDIO   "/>
    <s v="MEDIO   "/>
    <n v="0.5"/>
    <x v="2"/>
    <n v="223626138"/>
    <n v="1"/>
    <x v="0"/>
    <n v="0"/>
    <s v="NO"/>
    <s v="NO"/>
    <s v="6 años"/>
    <s v="LINA MARIA ZULUAGA RUIZ"/>
    <m/>
    <d v="2010-10-11T00:00:00"/>
    <n v="102693"/>
    <s v="HACIENDA"/>
    <s v="DEVOLUCIÓN DE IMPUESTOS PAGADOS"/>
    <d v="2020-07-31T00:00:00"/>
    <s v="2016-06"/>
    <s v="6"/>
    <s v="2020-06"/>
    <n v="0.79172380492187922"/>
    <n v="177050136.85734525"/>
    <n v="177050136.85734525"/>
    <d v="2022-06-07T00:00:00"/>
    <n v="1.8520547945205479"/>
    <n v="4.1522219311981093E-2"/>
    <n v="175211026.87735757"/>
    <n v="0.5"/>
    <s v="MEDIA"/>
    <x v="2"/>
    <n v="175211026.87735757"/>
  </r>
  <r>
    <n v="1916"/>
    <d v="2016-08-24T00:00:00"/>
    <d v="2016-08-04T00:00:00"/>
    <s v="JUZGADO CIVIL LABORAL  DEL CIRCUITO DE CAUCASIA"/>
    <s v="05154310300120160017700"/>
    <s v="2019"/>
    <x v="0"/>
    <s v="EMILIO JOSÉ HERNANDEZ Y OTROS"/>
    <s v="SIGIFREDO MANUEL CORDOBA JULIO"/>
    <s v="58.837"/>
    <x v="2"/>
    <s v="OTRAS"/>
    <s v="ALTO"/>
    <s v="BAJO"/>
    <s v="BAJO"/>
    <s v="MEDIO   "/>
    <n v="0.39749999999999996"/>
    <x v="2"/>
    <n v="60000000"/>
    <n v="0"/>
    <x v="3"/>
    <n v="0"/>
    <s v="NO"/>
    <s v="NO"/>
    <s v="6 años"/>
    <s v="LINA MARIA ZULUAGA RUIZ"/>
    <m/>
    <d v="2010-10-11T00:00:00"/>
    <n v="102693"/>
    <s v="EDUCACION"/>
    <s v="Ordinario Laboral - Reclaman prestaciones e indemnizaciones laboraes"/>
    <d v="2020-07-31T00:00:00"/>
    <s v="2016-08"/>
    <s v="6"/>
    <s v="2020-06"/>
    <n v="0.79015613446074218"/>
    <n v="47409368.067644529"/>
    <n v="0"/>
    <d v="2022-08-23T00:00:00"/>
    <n v="2.0630136986301371"/>
    <n v="4.1522219311981093E-2"/>
    <n v="0"/>
    <n v="0.39749999999999996"/>
    <s v="MEDIA"/>
    <x v="2"/>
    <n v="0"/>
  </r>
  <r>
    <n v="1917"/>
    <d v="2017-12-01T00:00:00"/>
    <d v="2017-09-07T00:00:00"/>
    <s v="JUZGADO 3° ADMTIVO DE MEDELLÍN"/>
    <s v="05001333300320180038900"/>
    <s v="2019"/>
    <x v="0"/>
    <s v="CORPORACIÓN EDUCATIVA PARA EL DESARROLLO INTEGRAL-COREDI"/>
    <s v="RIGOBERTO HINCAPIE OSPINA"/>
    <s v="168.176"/>
    <x v="6"/>
    <s v="OTRAS"/>
    <s v="MEDIO   "/>
    <s v="MEDIO   "/>
    <s v="MEDIO   "/>
    <s v="MEDIO   "/>
    <n v="0.5"/>
    <x v="2"/>
    <n v="318076341"/>
    <n v="1"/>
    <x v="0"/>
    <n v="0"/>
    <s v="NO"/>
    <s v="NO"/>
    <s v="5 años"/>
    <s v="LINA MARIA ZULUAGA RUIZ"/>
    <m/>
    <d v="2010-10-11T00:00:00"/>
    <n v="102693"/>
    <s v="EDUCACION"/>
    <s v="Reclama la nulidad del acto que declara la liquidación unilateral del contrao 014-SS-15-0007"/>
    <d v="2020-07-31T00:00:00"/>
    <s v="2017-12"/>
    <s v="5"/>
    <s v="2020-06"/>
    <n v="0.75597398230954627"/>
    <n v="240457438.18421921"/>
    <n v="240457438.18421921"/>
    <d v="2022-11-30T00:00:00"/>
    <n v="2.3342465753424659"/>
    <n v="4.1522219311981093E-2"/>
    <n v="237313649.27895147"/>
    <n v="0.5"/>
    <s v="MEDIA"/>
    <x v="2"/>
    <n v="237313649.27895147"/>
  </r>
  <r>
    <n v="1918"/>
    <d v="2018-02-07T00:00:00"/>
    <d v="2017-10-03T00:00:00"/>
    <s v="TRIBUNAL ADTIVO DE ANTIOQUIA"/>
    <s v="05001233300020170264600"/>
    <s v="2019"/>
    <x v="0"/>
    <s v="BAVARIA S.A."/>
    <s v="NESTOR RAUL RODRIGUEZ PORRAS"/>
    <s v="76.739"/>
    <x v="3"/>
    <s v="IMPUESTOS"/>
    <s v="BAJO"/>
    <s v="BAJO"/>
    <s v="BAJO"/>
    <s v="BAJO"/>
    <n v="0.05"/>
    <x v="1"/>
    <n v="0"/>
    <n v="0"/>
    <x v="0"/>
    <n v="0"/>
    <s v="NO"/>
    <s v="NO"/>
    <s v="5 años"/>
    <s v="LINA MARIA ZULUAGA RUIZ"/>
    <m/>
    <d v="2010-10-11T00:00:00"/>
    <n v="102693"/>
    <s v="HACIENDA"/>
    <s v="Reclama la nulidad de la Resolución que modifica su declaración de impuesto de consumo de cervezas. _x000a_"/>
    <d v="2020-07-31T00:00:00"/>
    <s v="2018-02"/>
    <s v="5"/>
    <s v="2020-06"/>
    <n v="0.74599443734185067"/>
    <n v="0"/>
    <n v="0"/>
    <d v="2023-02-06T00:00:00"/>
    <n v="2.5205479452054793"/>
    <n v="4.1522219311981093E-2"/>
    <n v="0"/>
    <n v="0.05"/>
    <s v="REMOTA"/>
    <x v="1"/>
    <n v="0"/>
  </r>
  <r>
    <n v="1919"/>
    <d v="2017-11-17T00:00:00"/>
    <d v="2017-09-13T00:00:00"/>
    <s v="JUZGADO 23 LABORAL DE MEDELLÍN"/>
    <s v="05001310502320190036000"/>
    <s v="2019"/>
    <x v="1"/>
    <s v="JORGE IVAN LÓPEZ ALZATE"/>
    <s v="CARLOS ALBERTO BALLESTEROS BARÓN"/>
    <s v="33.513"/>
    <x v="2"/>
    <s v="RECONOCIMIENTO Y PAGO DE OTRAS PRESTACIONES SALARIALES, SOLCIALES Y SALARIOS"/>
    <s v="BAJO"/>
    <s v="MEDIO   "/>
    <s v="MEDIO   "/>
    <s v="BAJO"/>
    <n v="0.2525"/>
    <x v="2"/>
    <n v="112948440"/>
    <n v="1"/>
    <x v="5"/>
    <n v="0"/>
    <s v="NO"/>
    <s v="NO"/>
    <s v="5 años"/>
    <s v="LINA MARIA ZULUAGA RUIZ"/>
    <m/>
    <d v="2010-10-11T00:00:00"/>
    <n v="102693"/>
    <s v="FABRICA DE LICORES DE ANTIOQUIA"/>
    <s v="Reclama Prima de Antigüedad y Prima Especial"/>
    <d v="2020-07-31T00:00:00"/>
    <s v="2017-11"/>
    <s v="5"/>
    <s v="2020-06"/>
    <n v="0.75888387549827907"/>
    <n v="85714749.878684849"/>
    <n v="85714749.878684849"/>
    <d v="2022-11-16T00:00:00"/>
    <n v="2.2958904109589042"/>
    <n v="4.1522219311981093E-2"/>
    <n v="84612393.54098776"/>
    <n v="0.2525"/>
    <s v="MEDIA"/>
    <x v="2"/>
    <n v="84612393.54098776"/>
  </r>
  <r>
    <n v="1920"/>
    <d v="2017-05-22T00:00:00"/>
    <d v="2017-03-31T00:00:00"/>
    <s v="JUZGADO 7° ADMTIVO DE MEDELLÍN"/>
    <s v="05001333300720170024300"/>
    <s v="2019"/>
    <x v="0"/>
    <s v="CERVECERÍA UNIÓN S.A."/>
    <s v="NESTOR RAUL RODRIGUEZ PORRAS"/>
    <s v="76.739"/>
    <x v="3"/>
    <s v="IMPUESTOS"/>
    <s v="MEDIO   "/>
    <s v="MEDIO   "/>
    <s v="MEDIO   "/>
    <s v="BAJO"/>
    <n v="0.34250000000000003"/>
    <x v="2"/>
    <n v="0"/>
    <n v="0"/>
    <x v="7"/>
    <n v="0"/>
    <s v="NO"/>
    <s v="NO"/>
    <s v="6 años"/>
    <s v="LINA MARIA ZULUAGA RUIZ"/>
    <m/>
    <d v="2010-10-11T00:00:00"/>
    <n v="102693"/>
    <s v="FABRICA DE LICORES DE ANTIOQUIA"/>
    <s v="Reclama la nulidad de la Resolución que modifica su declaración de impuesto de consumo de cervezas. _x000a_"/>
    <d v="2020-07-31T00:00:00"/>
    <s v="2017-05"/>
    <s v="6"/>
    <s v="2020-06"/>
    <n v="0.76223816507249575"/>
    <n v="0"/>
    <n v="0"/>
    <d v="2023-05-21T00:00:00"/>
    <n v="2.8054794520547945"/>
    <n v="4.1522219311981093E-2"/>
    <n v="0"/>
    <n v="0.34250000000000003"/>
    <s v="MEDIA"/>
    <x v="2"/>
    <n v="0"/>
  </r>
  <r>
    <n v="1921"/>
    <d v="2019-04-04T00:00:00"/>
    <d v="2019-03-28T00:00:00"/>
    <s v="01 Administrativo Oral de Medellín"/>
    <s v="05001333300120190012900"/>
    <s v="2019"/>
    <x v="0"/>
    <s v="DIAN"/>
    <s v="Luz Marina Lopez Botero"/>
    <n v="60637"/>
    <x v="3"/>
    <s v="IMPUESTOS"/>
    <s v="MEDIO   "/>
    <s v="MEDIO   "/>
    <s v="BAJO"/>
    <s v="MEDIO   "/>
    <n v="0.45500000000000002"/>
    <x v="2"/>
    <n v="702000"/>
    <n v="1"/>
    <x v="10"/>
    <n v="0"/>
    <s v="NO"/>
    <n v="0"/>
    <n v="7"/>
    <s v="LINA MARIA ZULUAGA RUIZ"/>
    <m/>
    <d v="2010-10-11T00:00:00"/>
    <n v="102693"/>
    <s v="HACIENDA"/>
    <s v="Se deja demanda lista para contestar"/>
    <d v="2020-07-31T00:00:00"/>
    <s v="2019-04"/>
    <s v="7"/>
    <s v="2020-06"/>
    <n v="1.0279083431257343"/>
    <n v="721591.65687426552"/>
    <n v="721591.65687426552"/>
    <d v="2026-04-02T00:00:00"/>
    <n v="5.6739726027397257"/>
    <n v="4.1522219311981093E-2"/>
    <n v="698873.46180324769"/>
    <n v="0.45500000000000002"/>
    <s v="MEDIA"/>
    <x v="2"/>
    <n v="698873.46180324769"/>
  </r>
  <r>
    <n v="1922"/>
    <d v="2018-06-13T00:00:00"/>
    <d v="2018-06-05T00:00:00"/>
    <s v="JUZGADO 32 ADMINISTRATIVO "/>
    <s v="05001333103420180021000"/>
    <s v="2019"/>
    <x v="0"/>
    <s v="COLPENSIONES"/>
    <s v="FRANCY LORENA PEREZ CUELLAR"/>
    <n v="198215"/>
    <x v="3"/>
    <s v="OTRAS"/>
    <s v="BAJO"/>
    <s v="BAJO"/>
    <s v="BAJO"/>
    <s v="BAJO"/>
    <n v="0.05"/>
    <x v="1"/>
    <n v="0"/>
    <n v="0"/>
    <x v="5"/>
    <n v="0"/>
    <s v="NO"/>
    <s v="NO"/>
    <n v="3"/>
    <s v="LINA MARIA ZULUAGA RUIZ"/>
    <m/>
    <d v="2010-10-11T00:00:00"/>
    <n v="102693"/>
    <s v="GESTION HUMANA Y DLLO ORGANIZACIONAL"/>
    <m/>
    <d v="2020-07-31T00:00:00"/>
    <s v="2018-06"/>
    <s v="3"/>
    <s v="2020-06"/>
    <n v="0.73777124655030268"/>
    <n v="0"/>
    <n v="0"/>
    <d v="2021-06-12T00:00:00"/>
    <n v="0.86575342465753424"/>
    <n v="4.1522219311981093E-2"/>
    <n v="0"/>
    <n v="0.05"/>
    <s v="REMOTA"/>
    <x v="1"/>
    <n v="0"/>
  </r>
  <r>
    <n v="1923"/>
    <d v="2019-08-12T00:00:00"/>
    <d v="2019-07-31T00:00:00"/>
    <s v="JUZGADO 11 ADMINISTRATIVO "/>
    <s v="05001333101120190032500"/>
    <s v="2019"/>
    <x v="0"/>
    <s v="LUIS ALBEIRO PINO OSPINA"/>
    <s v="DIANA CAROLINA ALZATE QUINTERO"/>
    <n v="165819"/>
    <x v="3"/>
    <s v="OTRAS"/>
    <s v="BAJO"/>
    <s v="BAJO"/>
    <s v="BAJO"/>
    <s v="BAJO"/>
    <n v="0.05"/>
    <x v="1"/>
    <n v="0"/>
    <n v="0"/>
    <x v="5"/>
    <n v="0"/>
    <s v="NO"/>
    <s v="NO"/>
    <n v="1"/>
    <s v="LINA MARIA ZULUAGA RUIZ"/>
    <m/>
    <d v="2010-10-11T00:00:00"/>
    <n v="102693"/>
    <s v="GESTION HUMANA Y DLLO ORGANIZACIONAL"/>
    <s v="En el presente proceso no eramos demandados, solo nos enviaron un oficio para que se remitieran antecedentes administrativos, los cuales fueron remitidos al despacho."/>
    <d v="2020-07-31T00:00:00"/>
    <s v="2019-08"/>
    <s v="1"/>
    <s v="2020-06"/>
    <n v="1.0188294671454916"/>
    <n v="0"/>
    <n v="0"/>
    <d v="2020-08-11T00:00:00"/>
    <n v="3.0136986301369864E-2"/>
    <n v="4.1522219311981093E-2"/>
    <n v="0"/>
    <n v="0.05"/>
    <s v="REMOTA"/>
    <x v="1"/>
    <n v="0"/>
  </r>
  <r>
    <n v="1924"/>
    <d v="2013-06-29T00:00:00"/>
    <d v="2018-07-15T00:00:00"/>
    <s v="JUZGADO 14 LABORAL DEL CIRCUITO"/>
    <s v="05001310501420180029200"/>
    <s v="2019"/>
    <x v="1"/>
    <s v="FRANCISCA DEL SOCORRO MEJIA DE GIRALDO"/>
    <s v="FRANCISCO ALBERTO GIRALDO LUNA"/>
    <n v="122621"/>
    <x v="2"/>
    <s v="RECONOCIMIENTO Y PAGO DE OTRAS PRESTACIONES SALARIALES, SOLCIALES Y SALARIOS"/>
    <s v="MEDIO   "/>
    <s v="MEDIO   "/>
    <s v="MEDIO   "/>
    <s v="MEDIO   "/>
    <n v="0.5"/>
    <x v="2"/>
    <n v="110664000"/>
    <n v="0"/>
    <x v="5"/>
    <n v="0"/>
    <s v="NO"/>
    <s v="NO"/>
    <n v="10"/>
    <s v="LINA MARIA ZULUAGA RUIZ"/>
    <m/>
    <d v="2010-10-11T00:00:00"/>
    <n v="102693"/>
    <s v="GESTION HUMANA Y DLLO ORGANIZACIONAL"/>
    <m/>
    <d v="2020-07-31T00:00:00"/>
    <s v="2013-06"/>
    <s v="10"/>
    <s v="2020-06"/>
    <n v="0.92284387796387113"/>
    <n v="102125594.91099383"/>
    <n v="0"/>
    <d v="2023-06-27T00:00:00"/>
    <n v="2.9068493150684933"/>
    <n v="4.1522219311981093E-2"/>
    <n v="0"/>
    <n v="0.5"/>
    <s v="MEDIA"/>
    <x v="2"/>
    <n v="0"/>
  </r>
  <r>
    <n v="1925"/>
    <d v="2019-09-11T00:00:00"/>
    <d v="2019-09-09T00:00:00"/>
    <s v="JUZGADO 34 ADMINISTRATIVO"/>
    <s v="05001333303420190038800"/>
    <s v="2019"/>
    <x v="0"/>
    <s v="ROGELIO DE JESUS OLARTE MUÑOZ"/>
    <s v="OSCAR GERARDO TORRES TRUJILLO"/>
    <n v="219065"/>
    <x v="3"/>
    <s v="RECONOCIMIENTO Y PAGO DE OTRAS PRESTACIONES SALARIALES, SOLCIALES Y SALARIOS"/>
    <s v="BAJO"/>
    <s v="BAJO"/>
    <s v="BAJO"/>
    <s v="BAJO"/>
    <n v="0.05"/>
    <x v="1"/>
    <n v="0"/>
    <n v="0"/>
    <x v="10"/>
    <n v="0"/>
    <s v="NO"/>
    <s v="NO"/>
    <n v="7"/>
    <s v="LINA MARIA ZULUAGA RUIZ"/>
    <m/>
    <d v="2010-10-11T00:00:00"/>
    <n v="102693"/>
    <s v="EDUCACION"/>
    <s v="Se entrega demanda lista para contestar"/>
    <d v="2020-07-31T00:00:00"/>
    <s v="2019-09"/>
    <s v="7"/>
    <s v="2020-06"/>
    <n v="1.016560139453806"/>
    <n v="0"/>
    <n v="0"/>
    <d v="2026-09-09T00:00:00"/>
    <n v="6.1123287671232873"/>
    <n v="4.1522219311981093E-2"/>
    <n v="0"/>
    <n v="0.05"/>
    <s v="REMOTA"/>
    <x v="1"/>
    <n v="0"/>
  </r>
  <r>
    <n v="1926"/>
    <d v="2017-05-02T00:00:00"/>
    <d v="2017-02-14T00:00:00"/>
    <s v="JUZGADO PROMISCUO DEL CIRCUITO DE JERICÓ ANTIOQUIA"/>
    <s v="05368318900120170003300"/>
    <s v="2019"/>
    <x v="1"/>
    <s v="JAIRO USMA HENAO"/>
    <s v="JULIA FERNANDA MUÑOZ RINCON"/>
    <n v="275278"/>
    <x v="2"/>
    <s v="RECONOCIMIENTO Y PAGO DE OTRAS PRESTACIONES SALARIALES, SOLCIALES Y SALARIOS"/>
    <s v="ALTO"/>
    <s v="ALTO"/>
    <s v="ALTO"/>
    <s v="ALTO"/>
    <n v="1"/>
    <x v="0"/>
    <n v="59635850"/>
    <n v="0.3"/>
    <x v="5"/>
    <n v="0"/>
    <s v="NO"/>
    <s v="NO"/>
    <n v="5"/>
    <s v="LINA MARIA ZULUAGA RUIZ"/>
    <m/>
    <d v="2010-10-11T00:00:00"/>
    <n v="102693"/>
    <s v="EDUCACION"/>
    <m/>
    <d v="2020-07-31T00:00:00"/>
    <s v="2017-05"/>
    <s v="5"/>
    <s v="2020-06"/>
    <n v="0.76223816507249575"/>
    <n v="45456720.876538597"/>
    <n v="13637016.262961579"/>
    <d v="2022-05-01T00:00:00"/>
    <n v="1.7506849315068493"/>
    <n v="4.1522219311981093E-2"/>
    <n v="13503076.708792634"/>
    <n v="1"/>
    <s v="ALTA"/>
    <x v="0"/>
    <n v="13503076.708792634"/>
  </r>
  <r>
    <n v="1927"/>
    <d v="2020-02-13T00:00:00"/>
    <d v="2019-06-12T00:00:00"/>
    <s v="JUZGADO 24 ADMINISTRATIVO"/>
    <s v="05001333302420190051100"/>
    <s v="2019"/>
    <x v="0"/>
    <s v="CERVECERÍA UNION S.A"/>
    <s v="DANIELA PEREZ AMAYA"/>
    <n v="250160"/>
    <x v="3"/>
    <s v="IMPUESTOS"/>
    <s v="MEDIO   "/>
    <s v="MEDIO   "/>
    <s v="MEDIO   "/>
    <s v="BAJO"/>
    <n v="0.34250000000000003"/>
    <x v="2"/>
    <n v="28476398"/>
    <n v="1"/>
    <x v="10"/>
    <n v="0"/>
    <s v="NO"/>
    <s v="NO"/>
    <n v="7"/>
    <s v="LINA MARIA ZULUAGA RUIZ"/>
    <m/>
    <d v="2010-10-11T00:00:00"/>
    <n v="102693"/>
    <s v="HACIENDA"/>
    <s v="Se deben pecir antecedentes"/>
    <d v="2020-07-31T00:00:00"/>
    <s v="2020-02"/>
    <s v="7"/>
    <s v="2020-06"/>
    <n v="1.0002858776443682"/>
    <n v="28484538.76558033"/>
    <n v="28484538.76558033"/>
    <d v="2027-02-11T00:00:00"/>
    <n v="6.536986301369863"/>
    <n v="4.1522219311981093E-2"/>
    <n v="27453840.957567204"/>
    <n v="0.34250000000000003"/>
    <s v="MEDIA"/>
    <x v="2"/>
    <n v="27453840.957567204"/>
  </r>
  <r>
    <n v="1928"/>
    <d v="2019-12-10T00:00:00"/>
    <d v="2019-11-25T00:00:00"/>
    <s v="JUZGADO 34 ADMINISTRATIVO"/>
    <s v="05001333303220190059500"/>
    <s v="2019"/>
    <x v="0"/>
    <s v="SEBASTIAN MARTINEZ ARCILA Y OTROS"/>
    <s v="CRISTIAN ANDRES SANCHEZ GIL"/>
    <n v="150267"/>
    <x v="1"/>
    <s v="OTRAS"/>
    <s v="BAJO"/>
    <s v="BAJO"/>
    <s v="BAJO"/>
    <s v="ALTO"/>
    <n v="0.38249999999999995"/>
    <x v="2"/>
    <n v="395208251"/>
    <n v="1"/>
    <x v="10"/>
    <n v="0"/>
    <s v="NO"/>
    <s v="NO"/>
    <n v="10"/>
    <s v="LINA MARIA ZULUAGA RUIZ"/>
    <m/>
    <d v="2010-10-11T00:00:00"/>
    <n v="102693"/>
    <s v="EDUCACION"/>
    <s v="Se entregan antecedentes"/>
    <d v="2020-07-31T00:00:00"/>
    <s v="2019-12"/>
    <s v="10"/>
    <s v="2020-06"/>
    <n v="1.011271676300578"/>
    <n v="399662910.47658956"/>
    <n v="399662910.47658956"/>
    <d v="2029-12-07T00:00:00"/>
    <n v="9.3589041095890408"/>
    <n v="4.1522219311981093E-2"/>
    <n v="379121302.31904155"/>
    <n v="0.38249999999999995"/>
    <s v="MEDIA"/>
    <x v="2"/>
    <n v="379121302.31904155"/>
  </r>
  <r>
    <n v="1929"/>
    <d v="2017-04-06T00:00:00"/>
    <d v="2017-10-06T00:00:00"/>
    <s v="JUZGADO PROMISCUO CIRCUITO DE TITIRIBI"/>
    <s v="05809318900120170004100"/>
    <s v="2019"/>
    <x v="1"/>
    <s v="  DIEGO ALEJANDRO AGUILAR MADRID"/>
    <s v="JULIA FERNANDA MUÑOZ RINCON"/>
    <n v="215278"/>
    <x v="2"/>
    <s v="LIQUIDACIÓN"/>
    <s v="ALTO"/>
    <s v="ALTO"/>
    <s v="MEDIO   "/>
    <s v="ALTO"/>
    <n v="0.95000000000000007"/>
    <x v="0"/>
    <n v="55647491"/>
    <n v="0.18"/>
    <x v="7"/>
    <n v="0"/>
    <s v="NO"/>
    <n v="0"/>
    <n v="4"/>
    <s v="LUIS FERNANDO VAHOS"/>
    <n v="43012"/>
    <d v="2017-10-04T00:00:00"/>
    <n v="117199"/>
    <s v="EDUCACION"/>
    <s v="BRILLADORA"/>
    <d v="2020-07-31T00:00:00"/>
    <s v="2017-04"/>
    <s v="4"/>
    <s v="2020-06"/>
    <n v="0.76395562321009991"/>
    <n v="42512213.666983426"/>
    <n v="7652198.4600570165"/>
    <d v="2021-04-05T00:00:00"/>
    <n v="0.67945205479452053"/>
    <n v="4.1522219311981093E-2"/>
    <n v="7622941.006820336"/>
    <n v="0.95000000000000007"/>
    <s v="ALTA"/>
    <x v="0"/>
    <n v="7622941.006820336"/>
  </r>
  <r>
    <n v="1930"/>
    <d v="2017-09-14T00:00:00"/>
    <d v="2017-10-23T00:00:00"/>
    <s v="Juzgado Decimo_x000a_laboral del Circuito"/>
    <s v="05001310501020170064600"/>
    <s v="2019"/>
    <x v="1"/>
    <s v="WILSON CHAVES CUERVO"/>
    <s v="DIANA CAMPILLO MONTOYA"/>
    <n v="147037"/>
    <x v="2"/>
    <s v="LIQUIDACIÓN"/>
    <s v="MEDIO   "/>
    <s v="BAJO"/>
    <s v="BAJO"/>
    <s v="ALTO"/>
    <n v="0.47249999999999998"/>
    <x v="2"/>
    <n v="337321137"/>
    <n v="0.7"/>
    <x v="6"/>
    <n v="0"/>
    <s v="NO"/>
    <n v="0"/>
    <s v="3 AÑOS"/>
    <s v="LUIS FERNANDO VAHOS"/>
    <n v="43012"/>
    <d v="2017-10-04T00:00:00"/>
    <n v="117199"/>
    <s v="EDUCACION"/>
    <s v="VIVA"/>
    <d v="2020-07-31T00:00:00"/>
    <s v="2017-09"/>
    <s v="3"/>
    <s v="2020-06"/>
    <n v="0.76038333983224338"/>
    <n v="256493372.74806973"/>
    <n v="179545360.9236488"/>
    <d v="2020-09-13T00:00:00"/>
    <n v="0.12054794520547946"/>
    <n v="4.1522219311981093E-2"/>
    <n v="179423375.06957775"/>
    <n v="0.47249999999999998"/>
    <s v="MEDIA"/>
    <x v="2"/>
    <n v="179423375.06957775"/>
  </r>
  <r>
    <n v="1931"/>
    <d v="2017-04-06T00:00:00"/>
    <d v="2017-10-26T00:00:00"/>
    <s v="JUZGADO PROMISCUO CIRCUITO DE TITIRIBI"/>
    <s v="05809318900120170003900"/>
    <s v="2019"/>
    <x v="1"/>
    <s v="VIVIANA ELENA HERNANDEZ ALVAREZ"/>
    <s v="JULIA FERNANDA MUÑOZ RINCON"/>
    <n v="215278"/>
    <x v="2"/>
    <s v="LIQUIDACIÓN"/>
    <s v="ALTO"/>
    <s v="ALTO"/>
    <s v="MEDIO   "/>
    <s v="ALTO"/>
    <n v="0.95000000000000007"/>
    <x v="0"/>
    <n v="55785041"/>
    <n v="0.19"/>
    <x v="7"/>
    <n v="0"/>
    <s v="NO"/>
    <n v="0"/>
    <n v="4"/>
    <s v="LUIS FERNANDO VAHOS"/>
    <n v="43012"/>
    <d v="2017-10-04T00:00:00"/>
    <n v="117199"/>
    <s v="EDUCACION"/>
    <s v="BRILLADORA"/>
    <d v="2020-07-31T00:00:00"/>
    <s v="2017-04"/>
    <s v="4"/>
    <s v="2020-06"/>
    <n v="0.76395562321009991"/>
    <n v="42617295.762955979"/>
    <n v="8097286.1949616363"/>
    <d v="2021-04-05T00:00:00"/>
    <n v="0.67945205479452053"/>
    <n v="4.1522219311981093E-2"/>
    <n v="8066326.9910897408"/>
    <n v="0.95000000000000007"/>
    <s v="ALTA"/>
    <x v="0"/>
    <n v="8066326.9910897408"/>
  </r>
  <r>
    <n v="1932"/>
    <d v="2017-03-01T00:00:00"/>
    <d v="2017-10-06T00:00:00"/>
    <s v="JUZGADO PROMISCUO CIRCUITO DE TITIRIBI"/>
    <s v="05809318900120170002500"/>
    <s v="2019"/>
    <x v="1"/>
    <s v="ALFREDO ESCOBAR ARREDONDO"/>
    <s v="JULIA FERNANDA MUÑOZ RINCON"/>
    <n v="215278"/>
    <x v="2"/>
    <s v="LIQUIDACIÓN"/>
    <s v="ALTO"/>
    <s v="ALTO"/>
    <s v="MEDIO   "/>
    <s v="ALTO"/>
    <n v="0.95000000000000007"/>
    <x v="0"/>
    <n v="53772468"/>
    <n v="0.17"/>
    <x v="7"/>
    <n v="0"/>
    <s v="NO"/>
    <n v="0"/>
    <n v="4"/>
    <s v="LUIS FERNANDO VAHOS"/>
    <n v="43012"/>
    <d v="2017-10-04T00:00:00"/>
    <n v="117199"/>
    <s v="EDUCACION"/>
    <s v="BRILLADORA"/>
    <d v="2020-07-31T00:00:00"/>
    <s v="2017-03"/>
    <s v="4"/>
    <s v="2020-06"/>
    <n v="0.76757466281447584"/>
    <n v="41274383.99380219"/>
    <n v="7016645.2789463727"/>
    <d v="2021-02-28T00:00:00"/>
    <n v="0.58082191780821912"/>
    <n v="4.1522219311981093E-2"/>
    <n v="6993705.7405326879"/>
    <n v="0.95000000000000007"/>
    <s v="ALTA"/>
    <x v="0"/>
    <n v="6993705.7405326879"/>
  </r>
  <r>
    <n v="1933"/>
    <d v="2017-02-06T00:00:00"/>
    <d v="2017-02-17T00:00:00"/>
    <s v="JUZGADO 17 ADMINISTRATIVO ORAL DEL CIRCUITO DE MEDELLIN"/>
    <s v="05001333301720170004100"/>
    <s v="2019"/>
    <x v="0"/>
    <s v="MUNICIPIO DE ITAGUI"/>
    <s v="GLORIA PATRICIA PABON RESTREPO"/>
    <n v="77889"/>
    <x v="3"/>
    <s v="OTRAS"/>
    <s v="BAJO"/>
    <s v="MEDIO   "/>
    <s v="ALTO"/>
    <s v="ALTO"/>
    <n v="0.63500000000000001"/>
    <x v="0"/>
    <n v="760000"/>
    <n v="0"/>
    <x v="4"/>
    <n v="0"/>
    <s v="NO"/>
    <n v="0"/>
    <n v="4"/>
    <s v="LUIS FERNANDO VAHOS"/>
    <n v="43012"/>
    <d v="2017-10-04T00:00:00"/>
    <n v="117199"/>
    <s v="HACIENDA"/>
    <s v="NO SE CALCULA POR QUE NO IMPLICA EROGACIÓN PRESUPUESTAL PARA EL DEPARTAMENTO"/>
    <d v="2020-07-31T00:00:00"/>
    <s v="2017-02"/>
    <s v="4"/>
    <s v="2020-06"/>
    <n v="0.77115025586143982"/>
    <n v="586074.19445469428"/>
    <n v="0"/>
    <d v="2021-02-05T00:00:00"/>
    <n v="0.51780821917808217"/>
    <n v="4.1522219311981093E-2"/>
    <n v="0"/>
    <n v="0.63500000000000001"/>
    <s v="ALTA"/>
    <x v="0"/>
    <n v="0"/>
  </r>
  <r>
    <n v="1934"/>
    <d v="2017-09-05T00:00:00"/>
    <d v="2017-03-10T00:00:00"/>
    <s v="JUZGADO 9 LABORAL DEL CIRCUITO DE MEDELLIN"/>
    <s v="05001310500920160116300"/>
    <s v="2019"/>
    <x v="1"/>
    <s v="LUZ DARI ZAPATA TAPIAS"/>
    <s v="JULIA FERNANDA MUÑOZ RINCON"/>
    <n v="215278"/>
    <x v="2"/>
    <s v="LIQUIDACIÓN"/>
    <s v="ALTO"/>
    <s v="ALTO"/>
    <s v="MEDIO   "/>
    <s v="ALTO"/>
    <n v="0.95000000000000007"/>
    <x v="0"/>
    <n v="56641172"/>
    <n v="0.2"/>
    <x v="5"/>
    <n v="0"/>
    <s v="NO"/>
    <n v="0"/>
    <s v="3 AÑOS"/>
    <s v="LUIS FERNANDO VAHOS"/>
    <n v="43012"/>
    <d v="2017-10-04T00:00:00"/>
    <n v="117199"/>
    <s v="EDUCACION"/>
    <s v="BRILLADORA"/>
    <d v="2020-07-31T00:00:00"/>
    <s v="2017-09"/>
    <s v="3"/>
    <s v="2020-06"/>
    <n v="0.76038333983224338"/>
    <n v="43069003.537372552"/>
    <n v="8613800.7074745111"/>
    <d v="2020-09-04T00:00:00"/>
    <n v="9.5890410958904104E-2"/>
    <n v="4.1522219311981093E-2"/>
    <n v="8609145.1075264923"/>
    <n v="0.95000000000000007"/>
    <s v="ALTA"/>
    <x v="0"/>
    <n v="8609145.1075264923"/>
  </r>
  <r>
    <n v="1935"/>
    <d v="2017-06-22T00:00:00"/>
    <d v="2017-06-23T00:00:00"/>
    <s v="JUZGADO 29 ADMINISTRATIVO ORAL DEL CIRCUITO DE MEDELLIN"/>
    <s v="05001333302920170030900"/>
    <s v="2019"/>
    <x v="0"/>
    <s v="GABRIEL JAIME ARROYAVE ZAPATA"/>
    <s v="JHON RAMIRO MONSALVE"/>
    <n v="81370"/>
    <x v="9"/>
    <s v="VIOLACIÓN DERECHOS COLECTIVOS"/>
    <s v="BAJO"/>
    <s v="MEDIO   "/>
    <s v="ALTO"/>
    <s v="ALTO"/>
    <n v="0.63500000000000001"/>
    <x v="0"/>
    <n v="0"/>
    <n v="0"/>
    <x v="1"/>
    <n v="0"/>
    <s v="SI"/>
    <n v="0"/>
    <n v="4"/>
    <s v="LUIS FERNANDO VAHOS"/>
    <n v="43012"/>
    <d v="2017-10-04T00:00:00"/>
    <n v="117199"/>
    <s v="INFRAESTRUCTURA"/>
    <s v="NO TIENE PRETENSION POR CUANTO ES UNA ACCION POPULAR"/>
    <d v="2020-07-31T00:00:00"/>
    <s v="2017-06"/>
    <s v="4"/>
    <s v="2020-06"/>
    <n v="0.76136533047353394"/>
    <n v="0"/>
    <n v="0"/>
    <d v="2021-06-21T00:00:00"/>
    <n v="0.8904109589041096"/>
    <n v="4.1522219311981093E-2"/>
    <n v="0"/>
    <n v="0.63500000000000001"/>
    <s v="ALTA"/>
    <x v="0"/>
    <n v="0"/>
  </r>
  <r>
    <n v="1936"/>
    <d v="2017-09-11T00:00:00"/>
    <d v="2017-09-20T00:00:00"/>
    <s v="Tribunal administrativo _x000a_de Antioquia Sala tercera de oralidad"/>
    <s v="05001233300020170199900"/>
    <s v="2019"/>
    <x v="0"/>
    <s v="DIANA PATRICIA ARCILA SAAVEDRA"/>
    <s v=" MARIA NATALI ARBELAEZ RESTREPO"/>
    <n v="176839"/>
    <x v="3"/>
    <s v="LIQUIDACIÓN"/>
    <s v="BAJO"/>
    <s v="MEDIO   "/>
    <s v="ALTO"/>
    <s v="ALTO"/>
    <n v="0.63500000000000001"/>
    <x v="0"/>
    <n v="281377924"/>
    <n v="0.7"/>
    <x v="7"/>
    <n v="0"/>
    <s v="NO"/>
    <n v="0"/>
    <n v="4"/>
    <s v="LUIS FERNANDO VAHOS"/>
    <n v="43012"/>
    <d v="2017-10-04T00:00:00"/>
    <n v="117199"/>
    <s v="HACIENDA"/>
    <m/>
    <d v="2020-07-31T00:00:00"/>
    <s v="2017-09"/>
    <s v="4"/>
    <s v="2020-06"/>
    <n v="0.76038333983224338"/>
    <n v="213955085.60618314"/>
    <n v="149768559.92432818"/>
    <d v="2021-09-10T00:00:00"/>
    <n v="1.1123287671232878"/>
    <n v="4.1522219311981093E-2"/>
    <n v="148832258.27317357"/>
    <n v="0.63500000000000001"/>
    <s v="ALTA"/>
    <x v="0"/>
    <n v="148832258.27317357"/>
  </r>
  <r>
    <n v="1937"/>
    <d v="2017-07-12T00:00:00"/>
    <d v="2017-07-21T00:00:00"/>
    <s v="Juzgado Dieciseis _x000a_laboral del circuito"/>
    <s v="05001310501620170023400"/>
    <s v="2019"/>
    <x v="1"/>
    <s v=" DAIRON GUSTAVO TAMAYO GOMEZ Y OTRO"/>
    <s v="CARLOS BALLESTEROS BARON"/>
    <n v="33513"/>
    <x v="2"/>
    <s v="LIQUIDACIÓN"/>
    <s v="BAJO"/>
    <s v="MEDIO   "/>
    <s v="ALTO"/>
    <s v="ALTO"/>
    <n v="0.63500000000000001"/>
    <x v="0"/>
    <n v="1532464327.9110527"/>
    <n v="0.3"/>
    <x v="7"/>
    <n v="0"/>
    <s v="NO"/>
    <n v="0"/>
    <n v="4"/>
    <s v="LUIS FERNANDO VAHOS"/>
    <n v="43012"/>
    <d v="2017-10-04T00:00:00"/>
    <n v="117199"/>
    <s v="FABRICA DE LICORES DE ANTIOQUIA"/>
    <m/>
    <d v="2020-07-31T00:00:00"/>
    <s v="2017-07"/>
    <s v="4"/>
    <s v="2020-06"/>
    <n v="0.76175497984527818"/>
    <n v="1167362333.2214918"/>
    <n v="350208699.96644753"/>
    <d v="2021-07-11T00:00:00"/>
    <n v="0.9452054794520548"/>
    <n v="4.1522219311981093E-2"/>
    <n v="348347386.43816292"/>
    <n v="0.63500000000000001"/>
    <s v="ALTA"/>
    <x v="0"/>
    <n v="348347386.43816292"/>
  </r>
  <r>
    <n v="1938"/>
    <d v="2017-10-25T00:00:00"/>
    <d v="2017-11-22T00:00:00"/>
    <s v="Juzgado veintidos Laboral _x000a_Del Circuito De Medellín"/>
    <s v="05001310502220170058800"/>
    <s v="2019"/>
    <x v="1"/>
    <s v="OLGA LUCIA RODAS MARTINEZ"/>
    <s v="CARLOS BALLESTEROS BARON"/>
    <n v="33513"/>
    <x v="2"/>
    <s v="LIQUIDACIÓN"/>
    <s v="BAJO"/>
    <s v="MEDIO   "/>
    <s v="ALTO"/>
    <s v="ALTO"/>
    <n v="0.63500000000000001"/>
    <x v="0"/>
    <n v="539683527.12290168"/>
    <n v="0.3"/>
    <x v="0"/>
    <n v="0"/>
    <s v="NO"/>
    <n v="0"/>
    <n v="4"/>
    <s v="LUIS FERNANDO VAHOS"/>
    <n v="43012"/>
    <d v="2017-10-04T00:00:00"/>
    <n v="117199"/>
    <s v="FABRICA DE LICORES DE ANTIOQUIA"/>
    <m/>
    <d v="2020-07-31T00:00:00"/>
    <s v="2017-10"/>
    <s v="4"/>
    <s v="2020-06"/>
    <n v="0.76025622916343338"/>
    <n v="410297763.27207875"/>
    <n v="123089328.98162362"/>
    <d v="2021-10-24T00:00:00"/>
    <n v="1.2328767123287672"/>
    <n v="4.1522219311981093E-2"/>
    <n v="122236710.78133763"/>
    <n v="0.63500000000000001"/>
    <s v="ALTA"/>
    <x v="0"/>
    <n v="122236710.78133763"/>
  </r>
  <r>
    <n v="1939"/>
    <d v="2017-10-01T00:00:00"/>
    <d v="2017-10-26T00:00:00"/>
    <s v="tribunal Administrativo de               _x000a_ Antioquia sala primera               de oralidad"/>
    <s v="05001233300020170218600"/>
    <s v="2019"/>
    <x v="0"/>
    <s v="JHON JAIRO DUQUE SANCHEZ"/>
    <s v="ESMERALDA GONZALEZ CARDENAS"/>
    <n v="35365"/>
    <x v="3"/>
    <s v="OTRAS"/>
    <s v="BAJO"/>
    <s v="MEDIO   "/>
    <s v="ALTO"/>
    <s v="ALTO"/>
    <n v="0.63500000000000001"/>
    <x v="0"/>
    <n v="0"/>
    <n v="0"/>
    <x v="1"/>
    <n v="0"/>
    <s v="SI"/>
    <n v="0"/>
    <n v="4"/>
    <s v="LUIS FERNANDO VAHOS"/>
    <n v="43012"/>
    <d v="2017-10-04T00:00:00"/>
    <n v="117199"/>
    <s v="PLANEACION"/>
    <s v="_x000a_NO SE CALCULA LA PRETENSION DADO A QUE SE SOLICITA LA NULIDAD DE UNA RESOLUCION"/>
    <d v="2020-07-31T00:00:00"/>
    <s v="2017-10"/>
    <s v="4"/>
    <s v="2020-06"/>
    <n v="0.76025622916343338"/>
    <n v="0"/>
    <n v="0"/>
    <d v="2021-09-30T00:00:00"/>
    <n v="1.167123287671233"/>
    <n v="4.1522219311981093E-2"/>
    <n v="0"/>
    <n v="0.63500000000000001"/>
    <s v="ALTA"/>
    <x v="0"/>
    <n v="0"/>
  </r>
  <r>
    <n v="1940"/>
    <d v="2017-06-26T00:00:00"/>
    <d v="2017-11-22T00:00:00"/>
    <s v="JUZGADO 7 ADMINISTRATIVO ORAL DE MEDELLIN"/>
    <s v="05001333300720170030300"/>
    <s v="2019"/>
    <x v="0"/>
    <s v="SIGIFREDO LOPEZ CARDONA"/>
    <s v="PAULA ANDREA ESCOBAR SANCHEZ"/>
    <n v="108483"/>
    <x v="3"/>
    <s v="LIQUIDACIÓN"/>
    <s v="BAJO"/>
    <s v="MEDIO   "/>
    <s v="MEDIO   "/>
    <s v="ALTO"/>
    <n v="0.58499999999999996"/>
    <x v="0"/>
    <n v="17979498"/>
    <n v="0"/>
    <x v="1"/>
    <n v="0"/>
    <s v="NO"/>
    <n v="0"/>
    <n v="4"/>
    <s v="LUIS FERNANDO VAHOS"/>
    <n v="43012"/>
    <d v="2017-10-04T00:00:00"/>
    <n v="117199"/>
    <s v="GESTION HUMANA Y DLLO ORGANIZACIONAL"/>
    <s v="SE REGISTRA LA CUANTIA DADO QUE POR INSTRUCCIÓN DE LA DIRECTORA SE INFORMA QUE PARA ESTOS TEMAS YA EXITE UNA PROVISION"/>
    <d v="2020-07-31T00:00:00"/>
    <s v="2017-06"/>
    <s v="4"/>
    <s v="2020-06"/>
    <n v="0.76136533047353394"/>
    <n v="13688966.436518243"/>
    <n v="0"/>
    <d v="2021-06-25T00:00:00"/>
    <n v="0.90136986301369859"/>
    <n v="4.1522219311981093E-2"/>
    <n v="0"/>
    <n v="0.58499999999999996"/>
    <s v="ALTA"/>
    <x v="0"/>
    <n v="0"/>
  </r>
  <r>
    <n v="1941"/>
    <d v="2018-01-12T00:00:00"/>
    <d v="2018-01-30T00:00:00"/>
    <s v="Juzgado octavo administrativo oral de medellin "/>
    <s v="05001333300820170059800"/>
    <s v="2019"/>
    <x v="0"/>
    <s v="BAVARIA S.A"/>
    <s v=" NESTOR RAUL RODRIGUEZ PORRAS"/>
    <n v="76739"/>
    <x v="3"/>
    <s v="IMPUESTOS"/>
    <s v="MEDIO   "/>
    <s v="MEDIO   "/>
    <s v="ALTO"/>
    <s v="BAJO"/>
    <n v="0.39250000000000002"/>
    <x v="2"/>
    <n v="0"/>
    <n v="0"/>
    <x v="0"/>
    <n v="0"/>
    <s v="NO"/>
    <n v="0"/>
    <n v="4"/>
    <s v="LUIS FERNANDO VAHOS"/>
    <n v="43012"/>
    <d v="2017-10-04T00:00:00"/>
    <n v="117199"/>
    <s v="HACIENDA"/>
    <m/>
    <d v="2020-07-31T00:00:00"/>
    <s v="2018-01"/>
    <s v="4"/>
    <s v="2020-06"/>
    <n v="0.75126308387247931"/>
    <n v="0"/>
    <n v="0"/>
    <d v="2022-01-11T00:00:00"/>
    <n v="1.4493150684931506"/>
    <n v="4.1522219311981093E-2"/>
    <n v="0"/>
    <n v="0.39250000000000002"/>
    <s v="MEDIA"/>
    <x v="2"/>
    <n v="0"/>
  </r>
  <r>
    <n v="1942"/>
    <d v="2018-02-01T00:00:00"/>
    <d v="2018-02-15T00:00:00"/>
    <s v="JUZGADO 28 ADMINISTRATIVO ORAL DE MEDELLÍN"/>
    <s v="05001333302720180002800"/>
    <s v="2019"/>
    <x v="0"/>
    <s v="SANDRA ISABEL LOPERA GOMEZ"/>
    <s v=" LIZETH JOHANA CARRANZA LOPEZ"/>
    <n v="263831"/>
    <x v="0"/>
    <s v="OTRAS"/>
    <s v="BAJO"/>
    <s v="BAJO"/>
    <s v="BAJO"/>
    <s v="BAJO"/>
    <n v="0.05"/>
    <x v="1"/>
    <n v="6884365"/>
    <n v="0"/>
    <x v="7"/>
    <n v="0"/>
    <s v="NO"/>
    <n v="0"/>
    <s v="3 AÑOS"/>
    <s v="LUIS FERNANDO VAHOS"/>
    <n v="43012"/>
    <d v="2017-10-04T00:00:00"/>
    <n v="117199"/>
    <s v="EDUCACION"/>
    <s v="POR INSTRUCCIÓN PASCUAL BRAVO EN RIESGOS ES REMOTA"/>
    <d v="2020-07-31T00:00:00"/>
    <s v="2018-02"/>
    <s v="3"/>
    <s v="2020-06"/>
    <n v="0.74599443734185067"/>
    <n v="5135697.99463093"/>
    <n v="0"/>
    <d v="2021-01-31T00:00:00"/>
    <n v="0.50410958904109593"/>
    <n v="4.1522219311981093E-2"/>
    <n v="0"/>
    <n v="0.05"/>
    <s v="REMOTA"/>
    <x v="1"/>
    <n v="0"/>
  </r>
  <r>
    <n v="1943"/>
    <d v="2017-11-22T00:00:00"/>
    <d v="2017-11-30T00:00:00"/>
    <s v="JUZGADO 7 LABORAL DEL CIRCUITO DE MEDELLIN"/>
    <s v="05001310500720170091200"/>
    <s v="2019"/>
    <x v="1"/>
    <s v="ANA RITA TORO MAYA"/>
    <s v="CARLOS MARIO RESTREPO RESTREPO"/>
    <n v="135110"/>
    <x v="2"/>
    <s v="PENSIÓN DE SOBREVIVIENTES"/>
    <s v="ALTO"/>
    <s v="MEDIO   "/>
    <s v="MEDIO   "/>
    <s v="MEDIO   "/>
    <n v="0.6"/>
    <x v="0"/>
    <n v="7812420"/>
    <n v="0"/>
    <x v="1"/>
    <n v="0"/>
    <s v="NO"/>
    <n v="0"/>
    <s v="3 AÑOS"/>
    <s v="LUIS FERNANDO VAHOS"/>
    <n v="43012"/>
    <d v="2017-10-04T00:00:00"/>
    <n v="117199"/>
    <s v="GESTION HUMANA Y DLLO ORGANIZACIONAL"/>
    <s v="SE REGISTRA LA CUANTIA DADO QUE POR INSTRUCCIÓN DE LA DIRECTORA SE INFORMA QUE PARA ESTOS TEMAS YA EXITE UNA PROVISION"/>
    <d v="2020-07-31T00:00:00"/>
    <s v="2017-11"/>
    <s v="3"/>
    <s v="2020-06"/>
    <n v="0.75888387549827907"/>
    <n v="5928719.5666202651"/>
    <n v="0"/>
    <d v="2020-11-21T00:00:00"/>
    <n v="0.30958904109589042"/>
    <n v="4.1522219311981093E-2"/>
    <n v="0"/>
    <n v="0.6"/>
    <s v="ALTA"/>
    <x v="0"/>
    <n v="0"/>
  </r>
  <r>
    <n v="1944"/>
    <d v="2017-12-07T00:00:00"/>
    <d v="2018-04-11T00:00:00"/>
    <s v="JUZGADO DECIMO LABORAL DEL CIRCUITO DE MEDELLIN"/>
    <s v="05001310501020170096400"/>
    <s v="2019"/>
    <x v="1"/>
    <s v="JORGE HUMBERTO BOLIVAR MORALES"/>
    <s v="CARLOS ALBERTO BALLESTEROS BARON"/>
    <n v="33513"/>
    <x v="2"/>
    <s v="LIQUIDACIÓN"/>
    <s v="MEDIO   "/>
    <s v="ALTO"/>
    <s v="MEDIO   "/>
    <s v="ALTO"/>
    <n v="0.84999999999999987"/>
    <x v="0"/>
    <n v="567641743"/>
    <n v="0.15"/>
    <x v="7"/>
    <n v="0"/>
    <s v="NO"/>
    <n v="0"/>
    <s v="3 AÑOS"/>
    <s v="LUIS FERNANDO VAHOS"/>
    <n v="43012"/>
    <d v="2017-10-04T00:00:00"/>
    <n v="117199"/>
    <s v="FABRICA DE LICORES DE ANTIOQUIA"/>
    <m/>
    <d v="2020-07-31T00:00:00"/>
    <s v="2017-12"/>
    <s v="3"/>
    <s v="2020-06"/>
    <n v="0.75597398230954627"/>
    <n v="429122388.98084199"/>
    <n v="64368358.347126298"/>
    <d v="2020-12-06T00:00:00"/>
    <n v="0.35068493150684932"/>
    <n v="4.1522219311981093E-2"/>
    <n v="64241218.020882331"/>
    <n v="0.84999999999999987"/>
    <s v="ALTA"/>
    <x v="0"/>
    <n v="64241218.020882331"/>
  </r>
  <r>
    <n v="1945"/>
    <d v="2018-02-12T00:00:00"/>
    <d v="2018-03-12T00:00:00"/>
    <s v="JUZGADO 17 LABORAL DEL CIRCUITO DE MEDELLIN"/>
    <s v="05001310501720180009100"/>
    <s v="2019"/>
    <x v="1"/>
    <s v="DIANA PATRICIA CASTRO MARTINEZ"/>
    <s v="LIZETH JOHANA CARRANZA LOPEZ"/>
    <n v="263831"/>
    <x v="2"/>
    <s v="LIQUIDACIÓN"/>
    <s v="BAJO"/>
    <s v="MEDIO   "/>
    <s v="MEDIO   "/>
    <s v="ALTO"/>
    <n v="0.58499999999999996"/>
    <x v="0"/>
    <n v="83441611"/>
    <n v="0.2"/>
    <x v="8"/>
    <n v="0"/>
    <s v="NO"/>
    <n v="0"/>
    <s v="3 AÑOS"/>
    <s v="LUIS FERNANDO VAHOS"/>
    <n v="43012"/>
    <d v="2017-10-04T00:00:00"/>
    <n v="117199"/>
    <s v="EDUCACION"/>
    <m/>
    <d v="2020-07-31T00:00:00"/>
    <s v="2018-02"/>
    <s v="3"/>
    <s v="2020-06"/>
    <n v="0.74599443734185067"/>
    <n v="62246977.648842581"/>
    <n v="12449395.529768517"/>
    <d v="2021-02-11T00:00:00"/>
    <n v="0.53424657534246578"/>
    <n v="4.1522219311981093E-2"/>
    <n v="12411953.519358952"/>
    <n v="0.58499999999999996"/>
    <s v="ALTA"/>
    <x v="0"/>
    <n v="12411953.519358952"/>
  </r>
  <r>
    <n v="1946"/>
    <d v="2018-03-01T00:00:00"/>
    <d v="2018-04-16T00:00:00"/>
    <s v="JUZGADO 30 ADMINISTRATIVO DEL CIRCUITO DE MEDELLIN"/>
    <s v="05001333303020180005400"/>
    <s v="2019"/>
    <x v="0"/>
    <s v="ALBA NURY BUSTAMANTE CANO"/>
    <s v="SANDRA PATRICIA VILLA MARIN"/>
    <n v="172623"/>
    <x v="1"/>
    <s v="ACCIDENTE DE TRANSITO"/>
    <s v="MEDIO   "/>
    <s v="BAJO"/>
    <s v="BAJO"/>
    <s v="ALTO"/>
    <n v="0.47249999999999998"/>
    <x v="2"/>
    <n v="1459326653"/>
    <n v="0.1"/>
    <x v="5"/>
    <n v="0"/>
    <s v="NO"/>
    <n v="0"/>
    <s v="4 años"/>
    <s v="LUIS FERNANDO VAHOS"/>
    <n v="43012"/>
    <d v="2017-10-04T00:00:00"/>
    <n v="117199"/>
    <s v="INFRAESTRUCTURA"/>
    <m/>
    <d v="2020-07-31T00:00:00"/>
    <s v="2018-03"/>
    <s v="4"/>
    <s v="2020-06"/>
    <n v="0.74420758606092174"/>
    <n v="1086041965.7034943"/>
    <n v="108604196.57034944"/>
    <d v="2022-02-28T00:00:00"/>
    <n v="1.5808219178082192"/>
    <n v="4.1522219311981093E-2"/>
    <n v="107640547.99101739"/>
    <n v="0.47249999999999998"/>
    <s v="MEDIA"/>
    <x v="2"/>
    <n v="107640547.99101739"/>
  </r>
  <r>
    <n v="1947"/>
    <d v="2018-03-01T00:00:00"/>
    <d v="2018-04-04T00:00:00"/>
    <s v="JUZGADO 25 ADMINISTRATIVO ORAL DE MEDELLIN"/>
    <s v="05001333302520180005100"/>
    <s v="2019"/>
    <x v="0"/>
    <s v="DIANA LUCIA GARCIA MEJIA "/>
    <s v="NICOLAS OCTAVIO ARISMENDI VILLEGAS"/>
    <n v="140233"/>
    <x v="0"/>
    <s v="RECONOCIMIENTO Y PAGO DE OTRAS PRESTACIONES SALARIALES, SOLCIALES Y SALARIOS"/>
    <s v="MEDIO   "/>
    <s v="BAJO"/>
    <s v="BAJO"/>
    <s v="ALTO"/>
    <n v="0.47249999999999998"/>
    <x v="2"/>
    <n v="91311964"/>
    <n v="0.2"/>
    <x v="0"/>
    <n v="0"/>
    <s v="NO"/>
    <n v="0"/>
    <s v="3 AÑOS"/>
    <s v="LUIS FERNANDO VAHOS"/>
    <n v="43012"/>
    <d v="2017-10-04T00:00:00"/>
    <n v="117199"/>
    <s v="EDUCACION"/>
    <m/>
    <d v="2020-07-31T00:00:00"/>
    <s v="2018-03"/>
    <s v="3"/>
    <s v="2020-06"/>
    <n v="0.74420758606092174"/>
    <n v="67955056.306921795"/>
    <n v="13591011.26138436"/>
    <d v="2021-02-28T00:00:00"/>
    <n v="0.58082191780821912"/>
    <n v="4.1522219311981093E-2"/>
    <n v="13546578.129521925"/>
    <n v="0.47249999999999998"/>
    <s v="MEDIA"/>
    <x v="2"/>
    <n v="13546578.129521925"/>
  </r>
  <r>
    <n v="1948"/>
    <d v="2018-02-19T00:00:00"/>
    <d v="2018-05-04T00:00:00"/>
    <s v="JUZGADO 09 ADMINISTRATIVO ORAL DE MEDELLIN"/>
    <s v="05001333300920170009200"/>
    <s v="2019"/>
    <x v="0"/>
    <s v="HECTOR VELASQUEZ POSADA"/>
    <s v="HECTOR VELASQUEZ POSADA"/>
    <n v="50102"/>
    <x v="8"/>
    <s v="SINGULAR "/>
    <s v="MEDIO   "/>
    <s v="BAJO"/>
    <s v="BAJO"/>
    <s v="ALTO"/>
    <n v="0.47249999999999998"/>
    <x v="2"/>
    <n v="5281428"/>
    <n v="0"/>
    <x v="9"/>
    <n v="0"/>
    <s v="NO"/>
    <n v="0"/>
    <n v="4"/>
    <s v="LUIS FERNANDO VAHOS"/>
    <n v="43012"/>
    <d v="2017-10-04T00:00:00"/>
    <n v="117199"/>
    <s v="INFRAESTRUCTURA"/>
    <m/>
    <d v="2020-07-31T00:00:00"/>
    <s v="2018-02"/>
    <s v="4"/>
    <s v="2020-06"/>
    <n v="0.74599443734185067"/>
    <n v="3939915.9092214955"/>
    <n v="0"/>
    <d v="2022-02-18T00:00:00"/>
    <n v="1.5534246575342465"/>
    <n v="4.1522219311981093E-2"/>
    <n v="0"/>
    <n v="0.47249999999999998"/>
    <s v="MEDIA"/>
    <x v="2"/>
    <n v="0"/>
  </r>
  <r>
    <n v="1949"/>
    <d v="2018-06-08T00:00:00"/>
    <d v="2018-06-14T00:00:00"/>
    <s v="JUZGADO 23 LABORAL DEL CIRCUITO DE MEDELLIN "/>
    <s v="05001310502320180028400"/>
    <s v="2019"/>
    <x v="1"/>
    <s v="DIEGO ANDRES HERRERA CASTRILLON"/>
    <s v="CARLOS BALLESTEROS BARON"/>
    <n v="33513"/>
    <x v="2"/>
    <s v="RECONOCIMIENTO Y PAGO DE OTRAS PRESTACIONES SALARIALES, SOLCIALES Y SALARIOS"/>
    <s v="MEDIO   "/>
    <s v="BAJO"/>
    <s v="BAJO"/>
    <s v="ALTO"/>
    <n v="0.47249999999999998"/>
    <x v="2"/>
    <n v="850319331"/>
    <n v="0.12"/>
    <x v="0"/>
    <n v="0"/>
    <s v="NO"/>
    <n v="0"/>
    <s v="3 AÑOS"/>
    <s v="LUIS FERNANDO VAHOS"/>
    <n v="43012"/>
    <d v="2017-10-04T00:00:00"/>
    <n v="117199"/>
    <s v="FABRICA DE LICORES DE ANTIOQUIA"/>
    <m/>
    <d v="2020-07-31T00:00:00"/>
    <s v="2018-06"/>
    <s v="3"/>
    <s v="2020-06"/>
    <n v="0.73777124655030268"/>
    <n v="627341152.79768944"/>
    <n v="75280938.33572273"/>
    <d v="2021-06-07T00:00:00"/>
    <n v="0.852054794520548"/>
    <n v="4.1522219311981093E-2"/>
    <n v="74920166.300728723"/>
    <n v="0.47249999999999998"/>
    <s v="MEDIA"/>
    <x v="2"/>
    <n v="74920166.300728723"/>
  </r>
  <r>
    <n v="1950"/>
    <d v="2018-05-25T00:00:00"/>
    <d v="2018-06-19T00:00:00"/>
    <s v="JUZGADO 4 LABORAL DEL CIRCUITO DE MEDELLIN"/>
    <s v="05001310500420180034600"/>
    <s v="2019"/>
    <x v="1"/>
    <s v="SILVIA LONDOÑO TAPIAS"/>
    <s v="NICOLAS OCTAVIO ARISMENDI VILLEGAS"/>
    <n v="140233"/>
    <x v="2"/>
    <s v="RECONOCIMIENTO Y PAGO DE OTRAS PRESTACIONES SALARIALES, SOLCIALES Y SALARIOS"/>
    <s v="MEDIO   "/>
    <s v="MEDIO   "/>
    <s v="BAJO"/>
    <s v="ALTO"/>
    <n v="0.63"/>
    <x v="0"/>
    <n v="96757165"/>
    <n v="0.14000000000000001"/>
    <x v="5"/>
    <n v="0"/>
    <s v="NO"/>
    <n v="0"/>
    <s v="3 AÑOS"/>
    <s v="LUIS FERNANDO VAHOS"/>
    <n v="43012"/>
    <d v="2017-10-04T00:00:00"/>
    <n v="117199"/>
    <s v="EDUCACION"/>
    <m/>
    <d v="2020-07-31T00:00:00"/>
    <s v="2018-05"/>
    <s v="3"/>
    <s v="2020-06"/>
    <n v="0.73891229786794344"/>
    <n v="71495059.12533775"/>
    <n v="10009308.277547287"/>
    <d v="2021-05-24T00:00:00"/>
    <n v="0.81369863013698629"/>
    <n v="4.1522219311981093E-2"/>
    <n v="9963494.627972601"/>
    <n v="0.63"/>
    <s v="ALTA"/>
    <x v="0"/>
    <n v="9963494.627972601"/>
  </r>
  <r>
    <n v="1951"/>
    <d v="2018-03-22T00:00:00"/>
    <d v="2018-06-27T00:00:00"/>
    <s v="JUZGADO 28 ADMINISTRATIVO DEL CIRCUITO DE MEDELLIN"/>
    <s v="05001333302820180002100"/>
    <s v="2019"/>
    <x v="0"/>
    <s v="MELIDA DEL SOCORRO CORREA ROLDAN"/>
    <s v="JULIA FERNANDA MUÑOZ RINCON"/>
    <n v="215278"/>
    <x v="0"/>
    <s v="RECONOCIMIENTO Y PAGO DE OTRAS PRESTACIONES SALARIALES, SOLCIALES Y SALARIOS"/>
    <s v="MEDIO   "/>
    <s v="MEDIO   "/>
    <s v="BAJO"/>
    <s v="ALTO"/>
    <n v="0.63"/>
    <x v="0"/>
    <n v="73255831"/>
    <n v="0.12"/>
    <x v="17"/>
    <n v="0"/>
    <s v="NO"/>
    <n v="0"/>
    <s v="3 AÑOS"/>
    <s v="LUIS FERNANDO VAHOS"/>
    <n v="43012"/>
    <d v="2017-10-04T00:00:00"/>
    <n v="117199"/>
    <s v="EDUCACION"/>
    <m/>
    <d v="2020-07-31T00:00:00"/>
    <s v="2018-03"/>
    <s v="3"/>
    <s v="2020-06"/>
    <n v="0.74420758606092174"/>
    <n v="54517545.153396837"/>
    <n v="6542105.4184076199"/>
    <d v="2021-03-21T00:00:00"/>
    <n v="0.63835616438356169"/>
    <n v="4.1522219311981093E-2"/>
    <n v="6518602.4696269613"/>
    <n v="0.63"/>
    <s v="ALTA"/>
    <x v="0"/>
    <n v="6518602.4696269613"/>
  </r>
  <r>
    <n v="1952"/>
    <d v="2017-11-22T00:00:00"/>
    <d v="2018-06-29T00:00:00"/>
    <s v="JUZGADO 23 ADMINISTRATIVO DEL CIRCUITO DE MEDELLIN"/>
    <s v="05001333303020170054400"/>
    <s v="2019"/>
    <x v="0"/>
    <s v="LUIS OSCAR VELEZ MEJIA"/>
    <s v="MARIO ARNULFO MAZO TAPIAS"/>
    <n v="240535"/>
    <x v="0"/>
    <s v="RECONOCIMIENTO Y PAGO DE OTRAS PRESTACIONES SALARIALES, SOLCIALES Y SALARIOS"/>
    <s v="MEDIO   "/>
    <s v="BAJO"/>
    <s v="BAJO"/>
    <s v="ALTO"/>
    <n v="0.47249999999999998"/>
    <x v="2"/>
    <n v="20637420"/>
    <n v="0.1"/>
    <x v="7"/>
    <n v="0"/>
    <s v="NO"/>
    <n v="0"/>
    <s v="3 AÑOS"/>
    <s v="LUIS FERNANDO VAHOS"/>
    <n v="43012"/>
    <d v="2017-10-04T00:00:00"/>
    <n v="117199"/>
    <s v="EDUCACION"/>
    <m/>
    <d v="2020-07-31T00:00:00"/>
    <s v="2017-11"/>
    <s v="3"/>
    <s v="2020-06"/>
    <n v="0.75888387549827907"/>
    <n v="15661405.269885695"/>
    <n v="1566140.5269885696"/>
    <d v="2020-11-21T00:00:00"/>
    <n v="0.30958904109589042"/>
    <n v="4.1522219311981093E-2"/>
    <n v="1563409.2836999386"/>
    <n v="0.47249999999999998"/>
    <s v="MEDIA"/>
    <x v="2"/>
    <n v="1563409.2836999386"/>
  </r>
  <r>
    <n v="1953"/>
    <d v="2018-05-25T00:00:00"/>
    <d v="2018-06-06T00:00:00"/>
    <s v="JUZGADO 2 ADMINISTRATIVO DEL CIRCUITO DE MEDELLIN"/>
    <s v="05001333300220180019900"/>
    <s v="2019"/>
    <x v="0"/>
    <s v="MARIA ARACELLY ROJAS CARDONA "/>
    <s v="JULIA FERNANDA MUÑOZ RINCON"/>
    <n v="215278"/>
    <x v="0"/>
    <s v="RECONOCIMIENTO Y PAGO DE OTRAS PRESTACIONES SALARIALES, SOLCIALES Y SALARIOS"/>
    <s v="MEDIO   "/>
    <s v="BAJO"/>
    <s v="BAJO"/>
    <s v="ALTO"/>
    <n v="0.47249999999999998"/>
    <x v="2"/>
    <n v="121505652"/>
    <n v="0.15"/>
    <x v="7"/>
    <n v="0"/>
    <s v="NO"/>
    <n v="0"/>
    <s v="3 AÑOS"/>
    <s v="LUIS FERNANDO VAHOS"/>
    <n v="43012"/>
    <d v="2017-10-04T00:00:00"/>
    <n v="117199"/>
    <s v="EDUCACION"/>
    <m/>
    <d v="2020-07-31T00:00:00"/>
    <s v="2018-05"/>
    <s v="3"/>
    <s v="2020-06"/>
    <n v="0.73891229786794344"/>
    <n v="89782020.52326268"/>
    <n v="13467303.078489402"/>
    <d v="2021-05-24T00:00:00"/>
    <n v="0.81369863013698629"/>
    <n v="4.1522219311981093E-2"/>
    <n v="13405661.825483138"/>
    <n v="0.47249999999999998"/>
    <s v="MEDIA"/>
    <x v="2"/>
    <n v="13405661.825483138"/>
  </r>
  <r>
    <n v="1954"/>
    <d v="2018-04-20T00:00:00"/>
    <d v="2018-07-05T00:00:00"/>
    <s v="JUZGADO 1 ADMINISTRATIVO DEL CIRCUITO DE MEDELLIN"/>
    <s v="05001333300120180010200"/>
    <s v="2019"/>
    <x v="0"/>
    <s v="GLORIA PATRICIA LOPEZ RAMIREZ"/>
    <s v="JULIA FERNANDA MUÑOZ RINCON"/>
    <n v="215278"/>
    <x v="0"/>
    <s v="RECONOCIMIENTO Y PAGO DE OTRAS PRESTACIONES SALARIALES, SOLCIALES Y SALARIOS"/>
    <s v="MEDIO   "/>
    <s v="BAJO"/>
    <s v="BAJO"/>
    <s v="ALTO"/>
    <n v="0.47249999999999998"/>
    <x v="2"/>
    <n v="114750968"/>
    <n v="0.15"/>
    <x v="5"/>
    <n v="0"/>
    <s v="NO"/>
    <n v="0"/>
    <s v="3 AÑOS"/>
    <s v="LUIS FERNANDO VAHOS"/>
    <n v="43012"/>
    <d v="2017-10-04T00:00:00"/>
    <n v="117199"/>
    <s v="EDUCACION"/>
    <m/>
    <d v="2020-07-31T00:00:00"/>
    <s v="2018-04"/>
    <s v="3"/>
    <s v="2020-06"/>
    <n v="0.74078668525523483"/>
    <n v="85005989.214549527"/>
    <n v="12750898.382182429"/>
    <d v="2021-04-19T00:00:00"/>
    <n v="0.71780821917808224"/>
    <n v="4.1522219311981093E-2"/>
    <n v="12699399.979088612"/>
    <n v="0.47249999999999998"/>
    <s v="MEDIA"/>
    <x v="2"/>
    <n v="12699399.979088612"/>
  </r>
  <r>
    <n v="1955"/>
    <d v="2018-07-10T00:00:00"/>
    <d v="2018-07-27T00:00:00"/>
    <s v="JUZGADO 33 ADMINISTRATIVO DEL CIRCUITO DE MEDELLIN"/>
    <s v="0500133330332018025300"/>
    <s v="2019"/>
    <x v="0"/>
    <s v="CLAUDIA PATRICIA BUITRAGO CORREA"/>
    <s v="DIANA CAROLINA ALZATE QUINTERO"/>
    <n v="165819"/>
    <x v="3"/>
    <s v="RECONOCIMIENTO Y PAGO DE OTRAS PRESTACIONES SALARIALES, SOLCIALES Y SALARIOS"/>
    <s v="BAJO"/>
    <s v="BAJO"/>
    <s v="MEDIO   "/>
    <s v="MEDIO   "/>
    <n v="0.2525"/>
    <x v="2"/>
    <n v="21640791"/>
    <n v="0.05"/>
    <x v="7"/>
    <n v="0"/>
    <s v="NO"/>
    <n v="0"/>
    <s v="3 AÑOS"/>
    <s v="LUIS FERNANDO VAHOS"/>
    <n v="43012"/>
    <d v="2017-10-04T00:00:00"/>
    <n v="117199"/>
    <s v="EDUCACION"/>
    <m/>
    <d v="2020-07-31T00:00:00"/>
    <s v="2018-07"/>
    <s v="3"/>
    <s v="2020-06"/>
    <n v="0.73871336652539898"/>
    <n v="15986341.573882556"/>
    <n v="799317.07869412785"/>
    <d v="2021-07-09T00:00:00"/>
    <n v="0.9397260273972603"/>
    <n v="4.1522219311981093E-2"/>
    <n v="795093.3751995872"/>
    <n v="0.2525"/>
    <s v="MEDIA"/>
    <x v="2"/>
    <n v="795093.3751995872"/>
  </r>
  <r>
    <n v="1956"/>
    <d v="2018-06-01T00:00:00"/>
    <d v="2018-07-25T00:00:00"/>
    <s v="JUZGADO 4 ADMINISTRATIVO DEL CIRCUITO DE MEDELLIN"/>
    <s v="05001333300420180014500"/>
    <s v="2019"/>
    <x v="0"/>
    <s v="LEIDY JANETH ARIAS ACEVEDO"/>
    <s v="JULIA FERNANDA MUÑOZ RINCON"/>
    <n v="215278"/>
    <x v="0"/>
    <s v="RECONOCIMIENTO Y PAGO DE OTRAS PRESTACIONES SALARIALES, SOLCIALES Y SALARIOS"/>
    <s v="BAJO"/>
    <s v="MEDIO   "/>
    <s v="MEDIO   "/>
    <s v="ALTO"/>
    <n v="0.58499999999999996"/>
    <x v="0"/>
    <n v="54674001"/>
    <n v="0.15"/>
    <x v="5"/>
    <n v="0"/>
    <s v="NO"/>
    <n v="0"/>
    <s v="3 AÑOS"/>
    <s v="LUIS FERNANDO VAHOS"/>
    <n v="43012"/>
    <d v="2017-10-04T00:00:00"/>
    <n v="117199"/>
    <s v="EDUCACION"/>
    <m/>
    <d v="2020-07-31T00:00:00"/>
    <s v="2018-06"/>
    <s v="3"/>
    <s v="2020-06"/>
    <n v="0.73777124655030268"/>
    <n v="40336905.871662498"/>
    <n v="6050535.8807493746"/>
    <d v="2021-05-31T00:00:00"/>
    <n v="0.83287671232876714"/>
    <n v="4.1522219311981093E-2"/>
    <n v="6022190.7582445648"/>
    <n v="0.58499999999999996"/>
    <s v="ALTA"/>
    <x v="0"/>
    <n v="6022190.7582445648"/>
  </r>
  <r>
    <n v="1957"/>
    <d v="2018-07-23T00:00:00"/>
    <d v="2018-07-26T00:00:00"/>
    <s v="JUZGADO 11 ADMINISTRATIVO DEL CIRCUITO DE MEDELLIN"/>
    <s v="05001333301120180025500"/>
    <s v="2019"/>
    <x v="0"/>
    <s v="JHON JAIRO CHICA "/>
    <s v="TATIANA CHICA"/>
    <n v="262477"/>
    <x v="1"/>
    <s v="FALLA EN EL SERVICIO DE EDUCACIÓN"/>
    <s v="MEDIO   "/>
    <s v="BAJO"/>
    <s v="MEDIO   "/>
    <s v="BAJO"/>
    <n v="0.185"/>
    <x v="3"/>
    <n v="6480000"/>
    <n v="7.0000000000000007E-2"/>
    <x v="7"/>
    <n v="0"/>
    <s v="NO"/>
    <n v="0"/>
    <s v="3 AÑOS"/>
    <s v="LUIS FERNANDO VAHOS"/>
    <n v="43012"/>
    <d v="2017-10-04T00:00:00"/>
    <n v="117199"/>
    <s v="EDUCACION"/>
    <m/>
    <d v="2020-07-31T00:00:00"/>
    <s v="2018-07"/>
    <s v="3"/>
    <s v="2020-06"/>
    <n v="0.73871336652539898"/>
    <n v="4786862.6150845857"/>
    <n v="335080.38305592106"/>
    <d v="2021-07-22T00:00:00"/>
    <n v="0.97534246575342465"/>
    <n v="4.1522219311981093E-2"/>
    <n v="333242.84794250131"/>
    <n v="0.185"/>
    <s v="BAJA"/>
    <x v="2"/>
    <n v="333242.84794250131"/>
  </r>
  <r>
    <n v="1958"/>
    <d v="2018-06-25T00:00:00"/>
    <d v="2018-08-06T00:00:00"/>
    <s v="JUZGADO 11 ADMINISTRATIVO DEL CIRCUITO DE MEDELLIN"/>
    <s v="05001333301120180020900"/>
    <s v="2019"/>
    <x v="0"/>
    <s v="ELIANA YANETH RODRIGUEZ HERNANDEZ"/>
    <s v="NICOLAS OCTAVIO ARISMENDI VILLEGAS"/>
    <n v="140233"/>
    <x v="0"/>
    <s v="RECONOCIMIENTO Y PAGO DE OTRAS PRESTACIONES SALARIALES, SOLCIALES Y SALARIOS"/>
    <s v="BAJO"/>
    <s v="MEDIO   "/>
    <s v="MEDIO   "/>
    <s v="ALTO"/>
    <n v="0.58499999999999996"/>
    <x v="0"/>
    <n v="148691613"/>
    <n v="0.1"/>
    <x v="7"/>
    <n v="0"/>
    <s v="NO"/>
    <n v="0"/>
    <s v="3 AÑOS"/>
    <s v="LUIS FERNANDO VAHOS"/>
    <n v="43012"/>
    <d v="2017-10-04T00:00:00"/>
    <n v="117199"/>
    <s v="EDUCACION"/>
    <m/>
    <d v="2020-07-31T00:00:00"/>
    <s v="2018-06"/>
    <s v="3"/>
    <s v="2020-06"/>
    <n v="0.73777124655030268"/>
    <n v="109700396.67458519"/>
    <n v="10970039.667458519"/>
    <d v="2021-06-24T00:00:00"/>
    <n v="0.89863013698630134"/>
    <n v="4.1522219311981093E-2"/>
    <n v="10914601.033407934"/>
    <n v="0.58499999999999996"/>
    <s v="ALTA"/>
    <x v="0"/>
    <n v="10914601.033407934"/>
  </r>
  <r>
    <n v="1959"/>
    <d v="2018-07-18T00:00:00"/>
    <d v="2018-08-27T00:00:00"/>
    <s v="JUZGADO 20 ADMINISTRATIVO DEL CIRCUITO DE MEDELLIN"/>
    <s v="05001333302020180025500"/>
    <s v="2019"/>
    <x v="0"/>
    <s v="GLENIS DEL ROSARIO MARTINEZ CUADRADO"/>
    <s v="JULIA FERNANDA MUÑOZ RINCON"/>
    <n v="215278"/>
    <x v="0"/>
    <s v="RECONOCIMIENTO Y PAGO DE OTRAS PRESTACIONES SALARIALES, SOLCIALES Y SALARIOS"/>
    <s v="BAJO"/>
    <s v="MEDIO   "/>
    <s v="MEDIO   "/>
    <s v="ALTO"/>
    <n v="0.58499999999999996"/>
    <x v="0"/>
    <n v="75000000"/>
    <n v="0.09"/>
    <x v="5"/>
    <n v="0"/>
    <s v="NO"/>
    <n v="0"/>
    <s v="3 AÑOS"/>
    <s v="LUIS FERNANDO VAHOS"/>
    <n v="43012"/>
    <d v="2017-10-04T00:00:00"/>
    <n v="117199"/>
    <s v="EDUCACION"/>
    <m/>
    <d v="2020-07-31T00:00:00"/>
    <s v="2018-07"/>
    <s v="3"/>
    <s v="2020-06"/>
    <n v="0.73871336652539898"/>
    <n v="55403502.489404924"/>
    <n v="4986315.2240464427"/>
    <d v="2021-07-17T00:00:00"/>
    <n v="0.9616438356164384"/>
    <n v="4.1522219311981093E-2"/>
    <n v="4959353.9601211147"/>
    <n v="0.58499999999999996"/>
    <s v="ALTA"/>
    <x v="0"/>
    <n v="4959353.9601211147"/>
  </r>
  <r>
    <n v="1960"/>
    <d v="2018-06-28T00:00:00"/>
    <d v="2018-08-27T00:00:00"/>
    <s v="JUZGADO 01 ADMINISTRATIVO DEL CIRCUITO DE TURBO"/>
    <s v="05837333300120180031100"/>
    <s v="2019"/>
    <x v="0"/>
    <s v="CONSORCIO CEGATO ESCUELAS CHOGORODO"/>
    <s v="DIANA ALEJANDRA LOTERO RESTREPO"/>
    <n v="134067"/>
    <x v="6"/>
    <s v="EQUILIBRIO ECONOMICO"/>
    <s v="BAJO"/>
    <s v="ALTO"/>
    <s v="BAJO"/>
    <s v="ALTO"/>
    <n v="0.71499999999999997"/>
    <x v="0"/>
    <n v="75000000"/>
    <n v="0.2"/>
    <x v="5"/>
    <n v="0"/>
    <s v="NO"/>
    <n v="0"/>
    <s v="3 AÑOS"/>
    <s v="LUIS FERNANDO VAHOS"/>
    <n v="43012"/>
    <d v="2017-10-04T00:00:00"/>
    <n v="117199"/>
    <s v="EDUCACION"/>
    <m/>
    <d v="2020-07-31T00:00:00"/>
    <s v="2018-06"/>
    <s v="3"/>
    <s v="2020-06"/>
    <n v="0.73777124655030268"/>
    <n v="55332843.491272703"/>
    <n v="11066568.698254541"/>
    <d v="2021-06-27T00:00:00"/>
    <n v="0.9068493150684932"/>
    <n v="4.1522219311981093E-2"/>
    <n v="11010132.025265057"/>
    <n v="0.71499999999999997"/>
    <s v="ALTA"/>
    <x v="0"/>
    <n v="11010132.025265057"/>
  </r>
  <r>
    <n v="1961"/>
    <d v="2018-09-03T00:00:00"/>
    <d v="2018-09-28T00:00:00"/>
    <s v="JUZGADO 17 ADMINISTRATIVO ORAL DE MEDELLIN"/>
    <s v="05001333301720180033900"/>
    <s v="2019"/>
    <x v="0"/>
    <s v="MARIA PASTORA CARDONA DE CASTAÑO"/>
    <s v="JAIME JAVIER DIAZ PELAEZ"/>
    <n v="89803"/>
    <x v="0"/>
    <s v="RECONOCIMIENTO Y PAGO DE PENSIÓN"/>
    <s v="MEDIO   "/>
    <s v="MEDIO   "/>
    <s v="MEDIO   "/>
    <s v="ALTO"/>
    <n v="0.67500000000000004"/>
    <x v="0"/>
    <n v="20814144"/>
    <n v="0.1"/>
    <x v="0"/>
    <n v="0"/>
    <s v="NO"/>
    <n v="0"/>
    <s v="3 AÑOS"/>
    <s v="LUIS FERNANDO VAHOS"/>
    <n v="43012"/>
    <d v="2017-10-04T00:00:00"/>
    <n v="117199"/>
    <s v="EDUCACION"/>
    <m/>
    <d v="2020-07-31T00:00:00"/>
    <s v="2018-09"/>
    <s v="3"/>
    <s v="2020-06"/>
    <n v="0.73661443780017011"/>
    <n v="15331998.980851784"/>
    <n v="1533199.8980851786"/>
    <d v="2021-09-02T00:00:00"/>
    <n v="1.0904109589041096"/>
    <n v="4.1522219311981093E-2"/>
    <n v="1523803.1461709184"/>
    <n v="0.67500000000000004"/>
    <s v="ALTA"/>
    <x v="0"/>
    <n v="1523803.1461709184"/>
  </r>
  <r>
    <n v="1962"/>
    <d v="2018-09-07T00:00:00"/>
    <d v="2018-09-21T00:00:00"/>
    <s v="JUZGADO 4 ADMINISTRATIVO ORAL DE MEDELLIN"/>
    <s v="05001333300420180032300"/>
    <s v="2019"/>
    <x v="0"/>
    <s v="MARIA EDELMIRA GAVIRIA MARTINEZ"/>
    <s v="JAIME JAVIER DIAZ PELAEZ"/>
    <n v="89803"/>
    <x v="0"/>
    <s v="RECONOCIMIENTO Y PAGO DE PENSIÓN"/>
    <s v="MEDIO   "/>
    <s v="MEDIO   "/>
    <s v="MEDIO   "/>
    <s v="ALTO"/>
    <n v="0.67500000000000004"/>
    <x v="0"/>
    <n v="20561088"/>
    <n v="0.1"/>
    <x v="5"/>
    <n v="0"/>
    <s v="NO"/>
    <n v="0"/>
    <s v="3 AÑOS"/>
    <s v="LUIS FERNANDO VAHOS"/>
    <n v="43012"/>
    <d v="2017-10-04T00:00:00"/>
    <n v="117199"/>
    <s v="EDUCACION"/>
    <m/>
    <d v="2020-07-31T00:00:00"/>
    <s v="2018-09"/>
    <s v="3"/>
    <s v="2020-06"/>
    <n v="0.73661443780017011"/>
    <n v="15145594.277679823"/>
    <n v="1514559.4277679825"/>
    <d v="2021-09-06T00:00:00"/>
    <n v="1.1013698630136985"/>
    <n v="4.1522219311981093E-2"/>
    <n v="1505183.9183103254"/>
    <n v="0.67500000000000004"/>
    <s v="ALTA"/>
    <x v="0"/>
    <n v="1505183.9183103254"/>
  </r>
  <r>
    <n v="1963"/>
    <d v="2018-08-23T00:00:00"/>
    <d v="2018-10-18T00:00:00"/>
    <s v="JUZGADO 35 ADMINISTRATIVO ORAL DE MEDELLIN"/>
    <s v="05001333303520180023200"/>
    <s v="2019"/>
    <x v="0"/>
    <s v="MARIA AMPARO BOTERO OSORIO"/>
    <s v="JULIA FERNANDA MUÑOZ RINCON"/>
    <n v="215278"/>
    <x v="0"/>
    <s v="RECONOCIMIENTO Y PAGO DE OTRAS PRESTACIONES SALARIALES, SOLCIALES Y SALARIOS"/>
    <s v="MEDIO   "/>
    <s v="BAJO"/>
    <s v="BAJO"/>
    <s v="ALTO"/>
    <n v="0.47249999999999998"/>
    <x v="2"/>
    <n v="92144241"/>
    <n v="0.15"/>
    <x v="5"/>
    <n v="0"/>
    <s v="NO"/>
    <n v="0"/>
    <s v="3 AÑOS"/>
    <s v="LUIS FERNANDO VAHOS"/>
    <n v="43012"/>
    <d v="2017-10-04T00:00:00"/>
    <n v="117199"/>
    <s v="EDUCACION"/>
    <m/>
    <d v="2020-07-31T00:00:00"/>
    <s v="2018-08"/>
    <s v="3"/>
    <s v="2020-06"/>
    <n v="0.7378298404971021"/>
    <n v="67986770.639756531"/>
    <n v="10198015.59596348"/>
    <d v="2021-08-22T00:00:00"/>
    <n v="1.0602739726027397"/>
    <n v="4.1522219311981093E-2"/>
    <n v="10137235.776929418"/>
    <n v="0.47249999999999998"/>
    <s v="MEDIA"/>
    <x v="2"/>
    <n v="10137235.776929418"/>
  </r>
  <r>
    <n v="1964"/>
    <d v="2018-06-27T00:00:00"/>
    <d v="2018-09-13T00:00:00"/>
    <s v="JUZGADO 6 ADMINISTRATIVO ORAL DE MEDELLIN"/>
    <s v="05001333300620180018000"/>
    <s v="2019"/>
    <x v="0"/>
    <s v="ROSA ELVIRA QUIROZ OQUENDO"/>
    <s v="JULIA FERNANDA MUÑOZ RINCON"/>
    <n v="215278"/>
    <x v="0"/>
    <s v="RECONOCIMIENTO Y PAGO DE OTRAS PRESTACIONES SALARIALES, SOLCIALES Y SALARIOS"/>
    <s v="MEDIO   "/>
    <s v="BAJO"/>
    <s v="BAJO"/>
    <s v="ALTO"/>
    <n v="0.47249999999999998"/>
    <x v="2"/>
    <n v="67186384"/>
    <n v="0.15"/>
    <x v="5"/>
    <n v="0"/>
    <s v="NO"/>
    <n v="0"/>
    <s v="3 AÑOS"/>
    <s v="LUIS FERNANDO VAHOS"/>
    <n v="43012"/>
    <d v="2017-10-04T00:00:00"/>
    <n v="117199"/>
    <s v="EDUCACION"/>
    <m/>
    <d v="2020-07-31T00:00:00"/>
    <s v="2018-06"/>
    <s v="3"/>
    <s v="2020-06"/>
    <n v="0.73777124655030268"/>
    <n v="49568182.274887308"/>
    <n v="7435227.3412330961"/>
    <d v="2021-06-26T00:00:00"/>
    <n v="0.90410958904109584"/>
    <n v="4.1522219311981093E-2"/>
    <n v="7397423.8448508391"/>
    <n v="0.47249999999999998"/>
    <s v="MEDIA"/>
    <x v="2"/>
    <n v="7397423.8448508391"/>
  </r>
  <r>
    <n v="1965"/>
    <d v="2018-09-12T00:00:00"/>
    <d v="2018-10-19T00:00:00"/>
    <s v="JUZGADO 16 LABORAL DEL CIRCUITO DE MEDELLIN "/>
    <s v="05001310501620180039600"/>
    <s v="2019"/>
    <x v="1"/>
    <s v="MARLENY GOMEZ MUÑOZ"/>
    <s v="CARLOS BALLESTEROS BARON"/>
    <n v="33513"/>
    <x v="2"/>
    <s v="LIQUIDACIÓN"/>
    <s v="BAJO"/>
    <s v="MEDIO   "/>
    <s v="ALTO"/>
    <s v="ALTO"/>
    <n v="0.63500000000000001"/>
    <x v="0"/>
    <n v="11357691419"/>
    <n v="0.15"/>
    <x v="5"/>
    <n v="0"/>
    <s v="NO"/>
    <n v="0"/>
    <s v="3 AÑOS"/>
    <s v="LUIS FERNANDO VAHOS"/>
    <n v="43012"/>
    <d v="2017-10-04T00:00:00"/>
    <n v="117199"/>
    <s v="FABRICA DE LICORES DE ANTIOQUIA"/>
    <m/>
    <d v="2020-07-31T00:00:00"/>
    <s v="2018-09"/>
    <s v="3"/>
    <s v="2020-06"/>
    <n v="0.73661443780017011"/>
    <n v="8366239479.3145008"/>
    <n v="1254935921.8971751"/>
    <d v="2021-09-11T00:00:00"/>
    <n v="1.1150684931506849"/>
    <n v="4.1522219311981093E-2"/>
    <n v="1247071230.0425131"/>
    <n v="0.63500000000000001"/>
    <s v="ALTA"/>
    <x v="0"/>
    <n v="1247071230.0425131"/>
  </r>
  <r>
    <n v="1966"/>
    <d v="2018-06-21T00:00:00"/>
    <d v="2018-09-26T00:00:00"/>
    <s v="JUZGADO 09 LABORAL DEL CIRCUITO DE MEDELLIN "/>
    <s v="05001310500920180030400"/>
    <s v="2019"/>
    <x v="1"/>
    <s v="EVERY SANEY RENGIFO ORTIZ y OTROS"/>
    <s v="CARLOS BALLESTEROS BARON"/>
    <n v="33513"/>
    <x v="2"/>
    <s v="LIQUIDACIÓN"/>
    <s v="BAJO"/>
    <s v="MEDIO   "/>
    <s v="ALTO"/>
    <s v="ALTO"/>
    <n v="0.63500000000000001"/>
    <x v="0"/>
    <n v="453050515"/>
    <n v="0.15"/>
    <x v="7"/>
    <n v="0"/>
    <s v="NO"/>
    <n v="0"/>
    <s v="3 AÑOS"/>
    <s v="LUIS FERNANDO VAHOS"/>
    <n v="43012"/>
    <d v="2017-10-04T00:00:00"/>
    <n v="117199"/>
    <s v="FABRICA DE LICORES DE ANTIOQUIA"/>
    <m/>
    <d v="2020-07-31T00:00:00"/>
    <s v="2018-06"/>
    <s v="3"/>
    <s v="2020-06"/>
    <n v="0.73777124655030268"/>
    <n v="334247643.2018066"/>
    <n v="50137146.480270989"/>
    <d v="2021-06-20T00:00:00"/>
    <n v="0.88767123287671235"/>
    <n v="4.1522219311981093E-2"/>
    <n v="49886853.593174629"/>
    <n v="0.63500000000000001"/>
    <s v="ALTA"/>
    <x v="0"/>
    <n v="49886853.593174629"/>
  </r>
  <r>
    <n v="1967"/>
    <d v="2018-12-03T00:00:00"/>
    <d v="2019-01-22T00:00:00"/>
    <s v="JUZGADO 19 LABORAL DEL CIRCUITO DE MEDELLIN "/>
    <s v="05001310501920180065900"/>
    <s v="2019"/>
    <x v="1"/>
    <s v="HERNAN DE JESUS OSORIO CARDONA"/>
    <s v="JHON JAIME GUTIERREZ HENAO"/>
    <n v="179598"/>
    <x v="2"/>
    <s v="LIQUIDACIÓN"/>
    <s v="BAJO"/>
    <s v="MEDIO   "/>
    <s v="ALTO"/>
    <s v="ALTO"/>
    <n v="0.63500000000000001"/>
    <x v="0"/>
    <n v="30000000"/>
    <n v="0.15"/>
    <x v="5"/>
    <n v="0"/>
    <s v="NO"/>
    <n v="0"/>
    <s v="3 AÑOS"/>
    <s v="LUIS FERNANDO VAHOS"/>
    <n v="43012"/>
    <d v="2017-10-04T00:00:00"/>
    <n v="117199"/>
    <s v="EDUCACION"/>
    <m/>
    <d v="2020-07-31T00:00:00"/>
    <s v="2018-12"/>
    <s v="3"/>
    <s v="2020-06"/>
    <n v="0.73268911507362433"/>
    <n v="21980673.452208731"/>
    <n v="3297101.0178313097"/>
    <d v="2021-12-02T00:00:00"/>
    <n v="1.3397260273972602"/>
    <n v="4.1522219311981093E-2"/>
    <n v="3272290.7107698866"/>
    <n v="0.63500000000000001"/>
    <s v="ALTA"/>
    <x v="0"/>
    <n v="3272290.7107698866"/>
  </r>
  <r>
    <n v="1968"/>
    <d v="2018-12-10T00:00:00"/>
    <d v="2019-01-24T00:00:00"/>
    <s v="JUZGADO 4 LABORAL DEL CIRCUITO DE MEDELLIN "/>
    <s v="05001310500420180082600"/>
    <s v="2019"/>
    <x v="1"/>
    <s v="LUIS HERNANDO TOBON RESTREPO"/>
    <s v="CARLOS BALLESTEROS BARON"/>
    <n v="33513"/>
    <x v="2"/>
    <s v="LIQUIDACIÓN"/>
    <s v="BAJO"/>
    <s v="MEDIO   "/>
    <s v="ALTO"/>
    <s v="ALTO"/>
    <n v="0.63500000000000001"/>
    <x v="0"/>
    <n v="14975310"/>
    <n v="0.2"/>
    <x v="5"/>
    <n v="0"/>
    <s v="NO"/>
    <n v="0"/>
    <s v="3 AÑOS"/>
    <s v="LUIS FERNANDO VAHOS"/>
    <n v="43012"/>
    <d v="2017-10-04T00:00:00"/>
    <n v="117199"/>
    <s v="FABRICA DE LICORES DE ANTIOQUIA"/>
    <m/>
    <d v="2020-07-31T00:00:00"/>
    <s v="2018-12"/>
    <s v="3"/>
    <s v="2020-06"/>
    <n v="0.73268911507362433"/>
    <n v="10972246.631853197"/>
    <n v="2194449.3263706393"/>
    <d v="2021-12-09T00:00:00"/>
    <n v="1.3589041095890411"/>
    <n v="4.1522219311981093E-2"/>
    <n v="2177700.869064128"/>
    <n v="0.63500000000000001"/>
    <s v="ALTA"/>
    <x v="0"/>
    <n v="2177700.869064128"/>
  </r>
  <r>
    <n v="1969"/>
    <d v="2019-01-15T00:00:00"/>
    <d v="2019-02-20T00:00:00"/>
    <s v="JUZGADO PROMISCUO  DEL CIRCUITO DE EL BAGRE"/>
    <s v="05250318900120180013100"/>
    <s v="2019"/>
    <x v="1"/>
    <s v="EDILBERTO ATENCIO JIMENEZ"/>
    <s v="JULIA FERNANDA MUÑOZ RINCON"/>
    <n v="215278"/>
    <x v="2"/>
    <s v="LIQUIDACIÓN"/>
    <s v="BAJO"/>
    <s v="MEDIO   "/>
    <s v="ALTO"/>
    <s v="ALTO"/>
    <n v="0.63500000000000001"/>
    <x v="0"/>
    <n v="44507764"/>
    <n v="0.15"/>
    <x v="5"/>
    <n v="0"/>
    <s v="NO"/>
    <n v="0"/>
    <s v="3 AÑOS"/>
    <s v="LUIS FERNANDO VAHOS"/>
    <n v="43012"/>
    <d v="2017-10-04T00:00:00"/>
    <n v="117199"/>
    <s v="EDUCACION"/>
    <m/>
    <d v="2020-07-31T00:00:00"/>
    <s v="2019-01"/>
    <s v="3"/>
    <s v="2020-06"/>
    <n v="1.0434541229259338"/>
    <n v="46441809.848014452"/>
    <n v="6966271.4772021677"/>
    <d v="2022-01-14T00:00:00"/>
    <n v="1.4575342465753425"/>
    <n v="4.1522219311981093E-2"/>
    <n v="6909260.4305116758"/>
    <n v="0.63500000000000001"/>
    <s v="ALTA"/>
    <x v="0"/>
    <n v="6909260.4305116758"/>
  </r>
  <r>
    <n v="1970"/>
    <d v="2018-09-28T00:00:00"/>
    <d v="2019-01-18T00:00:00"/>
    <s v="JUZGADO 21 ADMINISTRATIVO ORAL DE MEDELLIN"/>
    <s v="05001333302120180031400"/>
    <s v="2019"/>
    <x v="0"/>
    <s v="ROMUALDO RODRIGUEZ ROMERO"/>
    <s v="  PAOLA ALEXANDRA MARTINEZ GARCIA "/>
    <n v="173988"/>
    <x v="1"/>
    <s v="FALLA EN EL SERVICIO OTRAS CAUSAS"/>
    <s v="MEDIO   "/>
    <s v="MEDIO   "/>
    <s v="MEDIO   "/>
    <s v="ALTO"/>
    <n v="0.67500000000000004"/>
    <x v="0"/>
    <n v="735091400"/>
    <n v="0.1"/>
    <x v="5"/>
    <n v="0"/>
    <s v="NO"/>
    <n v="0"/>
    <s v="3 AÑOS"/>
    <s v="LUIS FERNANDO VAHOS"/>
    <n v="43012"/>
    <d v="2017-10-04T00:00:00"/>
    <n v="117199"/>
    <s v="INFRAESTRUCTURA"/>
    <m/>
    <d v="2020-07-31T00:00:00"/>
    <s v="2018-09"/>
    <s v="3"/>
    <s v="2020-06"/>
    <n v="0.73661443780017011"/>
    <n v="541478938.34273994"/>
    <n v="54147893.834273994"/>
    <d v="2021-09-27T00:00:00"/>
    <n v="1.1589041095890411"/>
    <n v="4.1522219311981093E-2"/>
    <n v="53795251.800194122"/>
    <n v="0.67500000000000004"/>
    <s v="ALTA"/>
    <x v="0"/>
    <n v="53795251.800194122"/>
  </r>
  <r>
    <n v="1971"/>
    <d v="2018-12-11T00:00:00"/>
    <d v="2019-02-06T00:00:00"/>
    <s v="JUZGADO 06 ADMINISTRATIVO ORAL DE MEDELLIN"/>
    <s v="05001333300620180045200"/>
    <s v="2019"/>
    <x v="0"/>
    <s v="PAULA ANDREA CARO SERNA"/>
    <s v="NICOLAS OCTAVIO ARISMENDI VILLEGAS"/>
    <n v="140233"/>
    <x v="0"/>
    <s v="RECONOCIMIENTO Y PAGO DE OTRAS PRESTACIONES SALARIALES, SOLCIALES Y SALARIOS"/>
    <s v="MEDIO   "/>
    <s v="BAJO"/>
    <s v="BAJO"/>
    <s v="ALTO"/>
    <n v="0.47249999999999998"/>
    <x v="2"/>
    <n v="75035389"/>
    <n v="0.15"/>
    <x v="5"/>
    <n v="0"/>
    <s v="NO"/>
    <n v="0"/>
    <s v="3 AÑOS"/>
    <s v="LUIS FERNANDO VAHOS"/>
    <n v="43012"/>
    <d v="2017-10-04T00:00:00"/>
    <n v="117199"/>
    <s v="EDUCACION"/>
    <m/>
    <d v="2020-07-31T00:00:00"/>
    <s v="2018-12"/>
    <s v="3"/>
    <s v="2020-06"/>
    <n v="0.73268911507362433"/>
    <n v="54977612.765615165"/>
    <n v="8246641.914842274"/>
    <d v="2021-12-10T00:00:00"/>
    <n v="1.3616438356164384"/>
    <n v="4.1522219311981093E-2"/>
    <n v="8183575.5566249527"/>
    <n v="0.47249999999999998"/>
    <s v="MEDIA"/>
    <x v="2"/>
    <n v="8183575.5566249527"/>
  </r>
  <r>
    <n v="1972"/>
    <d v="2019-02-04T00:00:00"/>
    <d v="2019-02-20T00:00:00"/>
    <s v="JUZGADO 11 ADMINISTRATIVO ORAL DE MEDELLIN"/>
    <s v="05001333301120180045600"/>
    <s v="2019"/>
    <x v="0"/>
    <s v="EUCARIS ANIBAL HENAO CHANCI"/>
    <s v="GABRIEL EDUARDO BALZAN "/>
    <n v="79343"/>
    <x v="3"/>
    <s v="LIQUIDACIÓN"/>
    <s v="BAJO"/>
    <s v="MEDIO   "/>
    <s v="MEDIO   "/>
    <s v="ALTO"/>
    <n v="0.58499999999999996"/>
    <x v="0"/>
    <n v="3955287"/>
    <n v="0.1"/>
    <x v="7"/>
    <n v="0"/>
    <s v="NO"/>
    <n v="0"/>
    <n v="4"/>
    <s v="LUIS FERNANDO VAHOS"/>
    <n v="43012"/>
    <d v="2017-10-04T00:00:00"/>
    <n v="117199"/>
    <s v="GESTION HUMANA Y DLLO ORGANIZACIONAL"/>
    <m/>
    <d v="2020-07-31T00:00:00"/>
    <s v="2019-02"/>
    <s v="4"/>
    <s v="2020-06"/>
    <n v="1.0374579956513144"/>
    <n v="4103444.1232457003"/>
    <n v="410344.41232457006"/>
    <d v="2023-02-03T00:00:00"/>
    <n v="2.5123287671232877"/>
    <n v="4.1522219311981093E-2"/>
    <n v="404573.0824036366"/>
    <n v="0.58499999999999996"/>
    <s v="ALTA"/>
    <x v="0"/>
    <n v="404573.0824036366"/>
  </r>
  <r>
    <n v="1973"/>
    <d v="2018-12-19T00:00:00"/>
    <d v="2019-02-25T00:00:00"/>
    <s v="JUZGADO 11 LABORAL DEL CIRCUITO DE MEDELLIN "/>
    <s v="05001310501120180057000"/>
    <s v="2019"/>
    <x v="1"/>
    <s v="ESTER LIBIA MUÑOZ DE ARDILA"/>
    <s v="OSCAR ALBERTO VELASQUEZ ALZATE"/>
    <n v="97340"/>
    <x v="2"/>
    <s v="RELIQUIDACIÓN DE LA PENSIÓN"/>
    <s v="MEDIO   "/>
    <s v="MEDIO   "/>
    <s v="MEDIO   "/>
    <s v="ALTO"/>
    <n v="0.67500000000000004"/>
    <x v="0"/>
    <n v="3603710"/>
    <n v="0.1"/>
    <x v="5"/>
    <n v="0"/>
    <s v="NO"/>
    <n v="0"/>
    <s v="3 AÑOS"/>
    <s v="LUIS FERNANDO VAHOS"/>
    <n v="43012"/>
    <d v="2017-10-04T00:00:00"/>
    <n v="117199"/>
    <s v="GESTION HUMANA Y DLLO ORGANIZACIONAL"/>
    <m/>
    <d v="2020-07-31T00:00:00"/>
    <s v="2018-12"/>
    <s v="3"/>
    <s v="2020-06"/>
    <n v="0.73268911507362433"/>
    <n v="2640399.0908819707"/>
    <n v="264039.90908819711"/>
    <d v="2021-12-18T00:00:00"/>
    <n v="1.3835616438356164"/>
    <n v="4.1522219311981093E-2"/>
    <n v="261988.28220368086"/>
    <n v="0.67500000000000004"/>
    <s v="ALTA"/>
    <x v="0"/>
    <n v="261988.28220368086"/>
  </r>
  <r>
    <n v="1974"/>
    <d v="2019-01-29T00:00:00"/>
    <d v="2019-02-20T00:00:00"/>
    <s v="JUZGADO PROMISCUO DEL CIRCUITO DE EL BAGRE"/>
    <s v="05250318900120180013700"/>
    <s v="2019"/>
    <x v="1"/>
    <s v="LUISA FERNANDA GARCIA CERPA"/>
    <s v="JULIA FERNANDA MUÑOZ RINCON"/>
    <n v="215278"/>
    <x v="2"/>
    <s v="RECONOCIMIENTO Y PAGO DE OTRAS PRESTACIONES SALARIALES, SOLCIALES Y SALARIOS"/>
    <s v="MEDIO   "/>
    <s v="MEDIO   "/>
    <s v="MEDIO   "/>
    <s v="ALTO"/>
    <n v="0.67500000000000004"/>
    <x v="0"/>
    <n v="69208570"/>
    <n v="0.1"/>
    <x v="5"/>
    <n v="0"/>
    <s v="NO"/>
    <n v="0"/>
    <s v="3 AÑOS"/>
    <s v="LUIS FERNANDO VAHOS"/>
    <n v="43012"/>
    <d v="2017-10-04T00:00:00"/>
    <n v="117199"/>
    <s v="EDUCACION"/>
    <m/>
    <d v="2020-07-31T00:00:00"/>
    <s v="2019-01"/>
    <s v="3"/>
    <s v="2020-06"/>
    <n v="1.0434541229259338"/>
    <n v="72215967.708308086"/>
    <n v="7221596.7708308091"/>
    <d v="2022-01-28T00:00:00"/>
    <n v="1.4958904109589042"/>
    <n v="4.1522219311981093E-2"/>
    <n v="7160947.4457957232"/>
    <n v="0.67500000000000004"/>
    <s v="ALTA"/>
    <x v="0"/>
    <n v="7160947.4457957232"/>
  </r>
  <r>
    <n v="1975"/>
    <d v="2018-05-22T00:00:00"/>
    <d v="2019-03-19T00:00:00"/>
    <s v="JUZGADO 05 LABORAL DEL CIRCUITO DE MEDELLIN "/>
    <s v="05001310500520180029800"/>
    <s v="2019"/>
    <x v="1"/>
    <s v="CAMILO ALBERTO ARENAS ARENAS"/>
    <s v="NICOLAS OCTAVIO ARISMENDI VILLEGAS"/>
    <n v="140233"/>
    <x v="2"/>
    <s v="RECONOCIMIENTO Y PAGO DE OTRAS PRESTACIONES SALARIALES, SOLCIALES Y SALARIOS"/>
    <s v="MEDIO   "/>
    <s v="MEDIO   "/>
    <s v="MEDIO   "/>
    <s v="ALTO"/>
    <n v="0.67500000000000004"/>
    <x v="0"/>
    <n v="49552408"/>
    <n v="0.1"/>
    <x v="5"/>
    <n v="0"/>
    <s v="NO"/>
    <n v="0"/>
    <s v="3 AÑOS"/>
    <s v="LUIS FERNANDO VAHOS"/>
    <n v="43012"/>
    <d v="2017-10-04T00:00:00"/>
    <n v="117199"/>
    <s v="EDUCACION"/>
    <m/>
    <d v="2020-07-31T00:00:00"/>
    <s v="2018-05"/>
    <s v="3"/>
    <s v="2020-06"/>
    <n v="0.73891229786794344"/>
    <n v="36614883.660169862"/>
    <n v="3661488.3660169863"/>
    <d v="2021-05-21T00:00:00"/>
    <n v="0.80547945205479454"/>
    <n v="4.1522219311981093E-2"/>
    <n v="3644898.2501658765"/>
    <n v="0.67500000000000004"/>
    <s v="ALTA"/>
    <x v="0"/>
    <n v="3644898.2501658765"/>
  </r>
  <r>
    <n v="1976"/>
    <d v="2018-10-11T00:00:00"/>
    <d v="2018-03-28T00:00:00"/>
    <s v="JUZGADO 2 ADMINISTRATIVO ORAL DEL CIRCUITO DE TURBO"/>
    <s v="05837333300220180035700"/>
    <s v="2019"/>
    <x v="0"/>
    <s v="BEATRIZ SAENA LOPERA LONDOÑO"/>
    <s v="JULIA FERNANDA MUÑOZ RINCON"/>
    <n v="215278"/>
    <x v="0"/>
    <s v="RECONOCIMIENTO Y PAGO DE OTRAS PRESTACIONES SALARIALES, SOLCIALES Y SALARIOS"/>
    <s v="MEDIO   "/>
    <s v="BAJO"/>
    <s v="BAJO"/>
    <s v="ALTO"/>
    <n v="0.47249999999999998"/>
    <x v="2"/>
    <n v="84493090"/>
    <n v="0.1"/>
    <x v="5"/>
    <n v="0"/>
    <s v="NO"/>
    <n v="0"/>
    <s v="3 AÑOS"/>
    <s v="LUIS FERNANDO VAHOS"/>
    <n v="43012"/>
    <d v="2017-10-04T00:00:00"/>
    <n v="117199"/>
    <s v="EDUCACION"/>
    <m/>
    <d v="2020-07-31T00:00:00"/>
    <s v="2018-10"/>
    <s v="3"/>
    <s v="2020-06"/>
    <n v="0.73572886802285709"/>
    <n v="62164005.461453386"/>
    <n v="6216400.5461453386"/>
    <d v="2021-10-10T00:00:00"/>
    <n v="1.1945205479452055"/>
    <n v="4.1522219311981093E-2"/>
    <n v="6174675.7652257439"/>
    <n v="0.47249999999999998"/>
    <s v="MEDIA"/>
    <x v="2"/>
    <n v="6174675.7652257439"/>
  </r>
  <r>
    <n v="1977"/>
    <d v="2019-03-13T00:00:00"/>
    <d v="2019-04-25T00:00:00"/>
    <s v="JUZGADO PROMISCUO DEL CIRCUITO DE SEGOVIA"/>
    <s v="05736318900120190002800"/>
    <s v="2019"/>
    <x v="1"/>
    <s v="MARIA VICTORIA RIOS QUIRAMA"/>
    <s v="NATALIA BOTERO MANCO"/>
    <n v="172735"/>
    <x v="2"/>
    <s v="RECONOCIMIENTO Y PAGO DE OTRAS PRESTACIONES SALARIALES, SOLCIALES Y SALARIOS"/>
    <s v="MEDIO   "/>
    <s v="BAJO"/>
    <s v="BAJO"/>
    <s v="ALTO"/>
    <n v="0.47249999999999998"/>
    <x v="2"/>
    <n v="36471188"/>
    <n v="0.1"/>
    <x v="5"/>
    <n v="0"/>
    <s v="NO"/>
    <n v="0"/>
    <s v="3 AÑOS"/>
    <s v="LUIS FERNANDO VAHOS"/>
    <n v="43012"/>
    <d v="2017-10-04T00:00:00"/>
    <n v="117199"/>
    <s v="EDUCACION"/>
    <m/>
    <d v="2020-07-31T00:00:00"/>
    <s v="2019-03"/>
    <s v="3"/>
    <s v="2020-06"/>
    <n v="1.0329659515843337"/>
    <n v="37673495.41783113"/>
    <n v="3767349.541783113"/>
    <d v="2022-03-12T00:00:00"/>
    <n v="1.6136986301369862"/>
    <n v="4.1522219311981093E-2"/>
    <n v="3733229.6781202643"/>
    <n v="0.47249999999999998"/>
    <s v="MEDIA"/>
    <x v="2"/>
    <n v="3733229.6781202643"/>
  </r>
  <r>
    <n v="1978"/>
    <d v="2019-01-15T00:00:00"/>
    <d v="2018-04-08T00:00:00"/>
    <s v="JUZGADO PROMISCUO DEL CIRCUITO DE AMALFI"/>
    <s v="05031318900120180020600"/>
    <s v="2019"/>
    <x v="1"/>
    <s v="CLAUDIA PATRICIA FORONDA MIRA"/>
    <s v="NATALIA BOTERO MANCO"/>
    <n v="172735"/>
    <x v="2"/>
    <s v="RECONOCIMIENTO Y PAGO DE OTRAS PRESTACIONES SALARIALES, SOLCIALES Y SALARIOS"/>
    <s v="MEDIO   "/>
    <s v="BAJO"/>
    <s v="BAJO"/>
    <s v="ALTO"/>
    <n v="0.47249999999999998"/>
    <x v="2"/>
    <n v="67059240"/>
    <n v="0.1"/>
    <x v="5"/>
    <n v="0"/>
    <s v="NO"/>
    <n v="0"/>
    <s v="3 AÑOS"/>
    <s v="LUIS FERNANDO VAHOS"/>
    <n v="43012"/>
    <d v="2017-10-04T00:00:00"/>
    <n v="117199"/>
    <s v="EDUCACION"/>
    <m/>
    <d v="2020-07-31T00:00:00"/>
    <s v="2019-01"/>
    <s v="3"/>
    <s v="2020-06"/>
    <n v="1.0434541229259338"/>
    <n v="69973240.458279699"/>
    <n v="6997324.0458279699"/>
    <d v="2022-01-14T00:00:00"/>
    <n v="1.4575342465753425"/>
    <n v="4.1522219311981093E-2"/>
    <n v="6940058.8690126929"/>
    <n v="0.47249999999999998"/>
    <s v="MEDIA"/>
    <x v="2"/>
    <n v="6940058.8690126929"/>
  </r>
  <r>
    <n v="1979"/>
    <d v="2019-03-26T00:00:00"/>
    <d v="2019-04-02T00:00:00"/>
    <s v="TRIBUNAL ADMINISTRATIVO DE ANTIOQUIA, SALA PRIMERA DE ORALIDAD         "/>
    <s v="05001233300020190013900"/>
    <s v="2019"/>
    <x v="0"/>
    <s v="MORENO TORO Y COMPAÑÍA  Y OTROS"/>
    <s v="JUAN ESTEBAN AGUDELO PELAEZ "/>
    <n v="182082"/>
    <x v="3"/>
    <s v="VALORIZACION"/>
    <s v="BAJO"/>
    <s v="BAJO"/>
    <s v="BAJO"/>
    <s v="BAJO"/>
    <n v="0.05"/>
    <x v="1"/>
    <n v="1246206410"/>
    <n v="0.05"/>
    <x v="7"/>
    <n v="0"/>
    <s v="SI"/>
    <s v="SIN CUANTIA"/>
    <s v="3 AÑOS"/>
    <s v="LUIS FERNANDO VAHOS"/>
    <n v="43012"/>
    <d v="2017-10-04T00:00:00"/>
    <n v="117199"/>
    <s v="INFRAESTRUCTURA"/>
    <m/>
    <d v="2020-07-31T00:00:00"/>
    <s v="2019-03"/>
    <s v="3"/>
    <s v="2020-06"/>
    <n v="1.0329659515843337"/>
    <n v="1287288790.1761463"/>
    <n v="64364439.508807316"/>
    <d v="2022-03-25T00:00:00"/>
    <n v="1.6493150684931508"/>
    <n v="4.1522219311981093E-2"/>
    <n v="63768701.895335741"/>
    <n v="0.05"/>
    <s v="REMOTA"/>
    <x v="1"/>
    <n v="0"/>
  </r>
  <r>
    <n v="1980"/>
    <d v="2019-04-26T00:00:00"/>
    <d v="2019-05-10T00:00:00"/>
    <s v="JUZGADO 02 ADMINISTRATIVO ORAL DE MEDELLIN"/>
    <s v="05001333300220190011800"/>
    <s v="2019"/>
    <x v="0"/>
    <s v="GISELA ANDREA RESTREPO CORTES"/>
    <s v="MAURICIO MARIN VARGAS"/>
    <n v="199082"/>
    <x v="3"/>
    <s v="PENSIÓN DE SOBREVIVIENTES"/>
    <s v="BAJO"/>
    <s v="BAJO"/>
    <s v="MEDIO   "/>
    <s v="ALTO"/>
    <n v="0.42749999999999999"/>
    <x v="2"/>
    <n v="47244162"/>
    <n v="0.1"/>
    <x v="5"/>
    <n v="0"/>
    <s v="SI"/>
    <n v="0"/>
    <s v="3 AÑOS"/>
    <s v="LUIS FERNANDO VAHOS"/>
    <n v="43012"/>
    <d v="2017-10-04T00:00:00"/>
    <n v="117199"/>
    <s v="EDUCACION"/>
    <m/>
    <d v="2020-07-31T00:00:00"/>
    <s v="2019-04"/>
    <s v="3"/>
    <s v="2020-06"/>
    <n v="1.0279083431257343"/>
    <n v="48562668.283783779"/>
    <n v="4856266.8283783784"/>
    <d v="2022-04-25T00:00:00"/>
    <n v="1.7342465753424658"/>
    <n v="4.1522219311981093E-2"/>
    <n v="4809015.3962872904"/>
    <n v="0.42749999999999999"/>
    <s v="MEDIA"/>
    <x v="2"/>
    <n v="4809015.3962872904"/>
  </r>
  <r>
    <n v="1981"/>
    <d v="2019-05-24T00:00:00"/>
    <d v="2019-06-17T00:00:00"/>
    <s v="JUZGADO 10 LABORAL DEL CIRCUITO DE MEDELLIN "/>
    <s v="05001310501020190028500"/>
    <s v="2019"/>
    <x v="1"/>
    <s v="MARCO ANTONIO CARDONA GUZMAN"/>
    <s v="JULIA FERNANDA MUÑOZ RINCON"/>
    <n v="215278"/>
    <x v="2"/>
    <s v="RECONOCIMIENTO Y PAGO DE OTRAS PRESTACIONES SALARIALES, SOLCIALES Y SALARIOS"/>
    <s v="BAJO"/>
    <s v="BAJO"/>
    <s v="MEDIO   "/>
    <s v="ALTO"/>
    <n v="0.42749999999999999"/>
    <x v="2"/>
    <n v="31950328"/>
    <n v="0.1"/>
    <x v="5"/>
    <n v="0"/>
    <s v="SI"/>
    <n v="0"/>
    <s v="3 AÑOS"/>
    <s v="LUIS FERNANDO VAHOS"/>
    <n v="43012"/>
    <d v="2017-10-04T00:00:00"/>
    <n v="117199"/>
    <s v="EDUCACION"/>
    <m/>
    <d v="2020-07-31T00:00:00"/>
    <s v="2019-05"/>
    <s v="3"/>
    <s v="2020-06"/>
    <n v="1.0246973838344398"/>
    <n v="32739417.514252249"/>
    <n v="3273941.7514252253"/>
    <d v="2022-05-23T00:00:00"/>
    <n v="1.810958904109589"/>
    <n v="4.1522219311981093E-2"/>
    <n v="3240684.4220133978"/>
    <n v="0.42749999999999999"/>
    <s v="MEDIA"/>
    <x v="2"/>
    <n v="3240684.4220133978"/>
  </r>
  <r>
    <n v="1982"/>
    <d v="2019-06-13T00:00:00"/>
    <d v="2019-06-28T00:00:00"/>
    <s v="JUZGADO 14 LABORAL DEL CIRCUITO DE MEDELLIN "/>
    <s v="05001310501420190030700"/>
    <s v="2019"/>
    <x v="1"/>
    <s v="OCTAVIO ALBERTO ARREDONDO RAIGOZA"/>
    <s v="JULIA FERNANDA MUÑOZ RINCON"/>
    <n v="215278"/>
    <x v="2"/>
    <s v="RECONOCIMIENTO Y PAGO DE OTRAS PRESTACIONES SALARIALES, SOLCIALES Y SALARIOS"/>
    <s v="BAJO"/>
    <s v="BAJO"/>
    <s v="MEDIO   "/>
    <s v="ALTO"/>
    <n v="0.42749999999999999"/>
    <x v="2"/>
    <n v="45836613"/>
    <n v="0.1"/>
    <x v="5"/>
    <n v="0"/>
    <s v="SI"/>
    <n v="0"/>
    <s v="3 AÑOS"/>
    <s v="LUIS FERNANDO VAHOS"/>
    <n v="43012"/>
    <d v="2017-10-04T00:00:00"/>
    <n v="117199"/>
    <s v="EDUCACION"/>
    <m/>
    <d v="2020-07-31T00:00:00"/>
    <s v="2019-06"/>
    <s v="3"/>
    <s v="2020-06"/>
    <n v="1.022003699737124"/>
    <n v="46845188.069418758"/>
    <n v="4684518.8069418762"/>
    <d v="2022-06-12T00:00:00"/>
    <n v="1.8657534246575342"/>
    <n v="4.1522219311981093E-2"/>
    <n v="4635500.2981161634"/>
    <n v="0.42749999999999999"/>
    <s v="MEDIA"/>
    <x v="2"/>
    <n v="4635500.2981161634"/>
  </r>
  <r>
    <n v="1983"/>
    <d v="2019-07-12T00:00:00"/>
    <d v="2019-07-25T00:00:00"/>
    <s v="TRIBUNAL ADMINISTRATIVO DE ANTIOQUIA"/>
    <s v="05001233300020190116800"/>
    <s v="2019"/>
    <x v="0"/>
    <s v="CARLOS ANTONIO PALACIO BUSTAMANTE"/>
    <s v="EDGAR DARIO CASTRO DIAZ"/>
    <n v="86101"/>
    <x v="0"/>
    <s v="RECONOCIMIENTO Y PAGO DE OTRAS PRESTACIONES SALARIALES, SOLCIALES Y SALARIOS"/>
    <s v="MEDIO   "/>
    <s v="BAJO"/>
    <s v="MEDIO   "/>
    <s v="ALTO"/>
    <n v="0.51749999999999996"/>
    <x v="0"/>
    <n v="64404831"/>
    <n v="0.1"/>
    <x v="5"/>
    <n v="0"/>
    <s v="SI"/>
    <n v="0"/>
    <s v="3 AÑOS"/>
    <s v="LUIS FERNANDO VAHOS"/>
    <n v="43012"/>
    <d v="2017-10-04T00:00:00"/>
    <n v="117199"/>
    <s v="EDUCACION"/>
    <m/>
    <d v="2020-07-31T00:00:00"/>
    <s v="2019-07"/>
    <s v="3"/>
    <s v="2020-06"/>
    <n v="1.0197202253740043"/>
    <n v="65674908.782494657"/>
    <n v="6567490.8782494664"/>
    <d v="2022-07-11T00:00:00"/>
    <n v="1.9452054794520548"/>
    <n v="4.1522219311981093E-2"/>
    <n v="6495858.6060776347"/>
    <n v="0.51749999999999996"/>
    <s v="ALTA"/>
    <x v="0"/>
    <n v="6495858.6060776347"/>
  </r>
  <r>
    <n v="1984"/>
    <d v="2019-04-26T00:00:00"/>
    <d v="2019-07-30T00:00:00"/>
    <s v="JUZGADO 4 ADMINISTRATIVO ORAL DEL CIRCUITO DE MEDELLIN"/>
    <s v="05001333300420190015600"/>
    <s v="2019"/>
    <x v="0"/>
    <s v="MARIA CELENY GALLEGO"/>
    <s v="DIANA CAROLINA ALZATE QUINTERO"/>
    <n v="165819"/>
    <x v="0"/>
    <s v="RECONOCIMIENTO Y PAGO DE OTRAS PRESTACIONES SALARIALES, SOLCIALES Y SALARIOS"/>
    <s v="MEDIO   "/>
    <s v="MEDIO   "/>
    <s v="MEDIO   "/>
    <s v="MEDIO   "/>
    <n v="0.5"/>
    <x v="2"/>
    <n v="10129087"/>
    <n v="0.05"/>
    <x v="5"/>
    <n v="0"/>
    <s v="SI"/>
    <n v="0"/>
    <s v="3 AÑOS"/>
    <s v="LUIS FERNANDO VAHOS"/>
    <n v="43012"/>
    <d v="2017-10-04T00:00:00"/>
    <n v="117199"/>
    <s v="EDUCACION"/>
    <m/>
    <d v="2020-07-31T00:00:00"/>
    <s v="2019-04"/>
    <s v="3"/>
    <s v="2020-06"/>
    <n v="1.0279083431257343"/>
    <n v="10411773.035546415"/>
    <n v="520588.65177732077"/>
    <d v="2022-04-25T00:00:00"/>
    <n v="1.7342465753424658"/>
    <n v="4.1522219311981093E-2"/>
    <n v="515523.32892827509"/>
    <n v="0.5"/>
    <s v="MEDIA"/>
    <x v="2"/>
    <n v="515523.32892827509"/>
  </r>
  <r>
    <n v="1985"/>
    <d v="2019-07-03T00:00:00"/>
    <d v="2019-07-30T00:00:00"/>
    <s v="JUZGADO 19 ADMINISTRATIVO ORAL DEL CIRCUITO DE MEDELLIN"/>
    <s v="05001333301920190025300"/>
    <s v="2019"/>
    <x v="0"/>
    <s v="JAVIER DE JESUS ACEVEDO OSORIO"/>
    <s v="DIANA CAROLINA ALZATE QUINTERO"/>
    <n v="165819"/>
    <x v="0"/>
    <s v="RECONOCIMIENTO Y PAGO DE OTRAS PRESTACIONES SALARIALES, SOLCIALES Y SALARIOS"/>
    <s v="MEDIO   "/>
    <s v="MEDIO   "/>
    <s v="MEDIO   "/>
    <s v="MEDIO   "/>
    <n v="0.5"/>
    <x v="2"/>
    <n v="5806369"/>
    <n v="0.05"/>
    <x v="5"/>
    <n v="0"/>
    <s v="SI"/>
    <n v="0"/>
    <s v="3 AÑOS"/>
    <s v="LUIS FERNANDO VAHOS"/>
    <n v="43012"/>
    <d v="2017-10-04T00:00:00"/>
    <n v="117199"/>
    <s v="EDUCACION"/>
    <m/>
    <d v="2020-07-31T00:00:00"/>
    <s v="2019-07"/>
    <s v="3"/>
    <s v="2020-06"/>
    <n v="1.0197202253740043"/>
    <n v="5920871.905284632"/>
    <n v="296043.59526423161"/>
    <d v="2022-07-02T00:00:00"/>
    <n v="1.9205479452054794"/>
    <n v="4.1522219311981093E-2"/>
    <n v="292855.32799563342"/>
    <n v="0.5"/>
    <s v="MEDIA"/>
    <x v="2"/>
    <n v="292855.32799563342"/>
  </r>
  <r>
    <n v="1986"/>
    <d v="2019-07-10T00:00:00"/>
    <d v="2019-07-30T00:00:00"/>
    <s v="JUZGADO 20 ADMINISTRATIVO ORAL DEL CIRCUITO DE MEDELLIN"/>
    <s v="05001333302020190026000"/>
    <s v="2019"/>
    <x v="0"/>
    <s v="SILVIA ROSA ECHAVARRIA ARANGO"/>
    <s v="DIANA CAROLINA ALZATE QUINTERO"/>
    <n v="165819"/>
    <x v="0"/>
    <s v="RECONOCIMIENTO Y PAGO DE OTRAS PRESTACIONES SALARIALES, SOLCIALES Y SALARIOS"/>
    <s v="MEDIO   "/>
    <s v="MEDIO   "/>
    <s v="MEDIO   "/>
    <s v="MEDIO   "/>
    <n v="0.5"/>
    <x v="2"/>
    <n v="4369900"/>
    <n v="0.05"/>
    <x v="5"/>
    <n v="0"/>
    <s v="SI"/>
    <n v="0"/>
    <s v="3 AÑOS"/>
    <s v="LUIS FERNANDO VAHOS"/>
    <n v="43012"/>
    <d v="2017-10-04T00:00:00"/>
    <n v="117199"/>
    <s v="EDUCACION"/>
    <m/>
    <d v="2020-07-31T00:00:00"/>
    <s v="2019-07"/>
    <s v="3"/>
    <s v="2020-06"/>
    <n v="1.0197202253740043"/>
    <n v="4456075.4128618613"/>
    <n v="222803.77064309307"/>
    <d v="2022-07-09T00:00:00"/>
    <n v="1.9397260273972603"/>
    <n v="4.1522219311981093E-2"/>
    <n v="220380.43600277795"/>
    <n v="0.5"/>
    <s v="MEDIA"/>
    <x v="2"/>
    <n v="220380.43600277795"/>
  </r>
  <r>
    <n v="1987"/>
    <d v="2019-05-02T00:00:00"/>
    <d v="2019-08-15T00:00:00"/>
    <s v="JUZGADO 19 ADMINISTRATIVO ORAL DEL CIRCUITO DE MEDELLIN"/>
    <s v="05001333301920190014300"/>
    <s v="2019"/>
    <x v="0"/>
    <s v="ROSALBA RUEDA SANCHEZ"/>
    <s v="DIANA CAROLINA ALZATE QUINTERO"/>
    <n v="165819"/>
    <x v="0"/>
    <s v="RECONOCIMIENTO Y PAGO DE OTRAS PRESTACIONES SALARIALES, SOLCIALES Y SALARIOS"/>
    <s v="MEDIO   "/>
    <s v="MEDIO   "/>
    <s v="MEDIO   "/>
    <s v="MEDIO   "/>
    <n v="0.5"/>
    <x v="2"/>
    <n v="4564125"/>
    <n v="0.05"/>
    <x v="10"/>
    <n v="0"/>
    <s v="SI"/>
    <n v="0"/>
    <s v="3 AÑOS"/>
    <s v="LUIS FERNANDO VAHOS"/>
    <n v="43012"/>
    <d v="2017-10-04T00:00:00"/>
    <n v="117199"/>
    <s v="EDUCACION"/>
    <m/>
    <d v="2020-07-31T00:00:00"/>
    <s v="2019-05"/>
    <s v="3"/>
    <s v="2020-06"/>
    <n v="1.0246973838344398"/>
    <n v="4676846.9469933622"/>
    <n v="233842.34734966813"/>
    <d v="2022-05-01T00:00:00"/>
    <n v="1.7506849315068493"/>
    <n v="4.1522219311981093E-2"/>
    <n v="231545.6030218857"/>
    <n v="0.5"/>
    <s v="MEDIA"/>
    <x v="2"/>
    <n v="231545.6030218857"/>
  </r>
  <r>
    <n v="1988"/>
    <d v="2019-07-15T00:00:00"/>
    <d v="2019-08-08T00:00:00"/>
    <s v="JUZGADO 11 ADMINISTRATIVO ORAL DEL CIRCUITO DE MEDELLIN"/>
    <s v="05001333301120190027400"/>
    <s v="2019"/>
    <x v="0"/>
    <s v="CARLOS MARIO CASTAÑO ECHAVARRIA"/>
    <s v="DIANA CAROLINA ALZATE QUINTERO"/>
    <n v="165819"/>
    <x v="0"/>
    <s v="RECONOCIMIENTO Y PAGO DE OTRAS PRESTACIONES SALARIALES, SOLCIALES Y SALARIOS"/>
    <s v="MEDIO   "/>
    <s v="MEDIO   "/>
    <s v="MEDIO   "/>
    <s v="BAJO"/>
    <n v="0.34250000000000003"/>
    <x v="2"/>
    <n v="30586041"/>
    <n v="0.05"/>
    <x v="5"/>
    <n v="0"/>
    <s v="SI"/>
    <n v="0"/>
    <s v="3 AÑOS"/>
    <s v="LUIS FERNANDO VAHOS"/>
    <n v="43012"/>
    <d v="2017-10-04T00:00:00"/>
    <n v="117199"/>
    <s v="EDUCACION"/>
    <m/>
    <d v="2020-07-31T00:00:00"/>
    <s v="2019-07"/>
    <s v="3"/>
    <s v="2020-06"/>
    <n v="1.0197202253740043"/>
    <n v="31189204.621818535"/>
    <n v="1559460.2310909268"/>
    <d v="2022-07-14T00:00:00"/>
    <n v="1.9534246575342467"/>
    <n v="4.1522219311981093E-2"/>
    <n v="1542379.5694364493"/>
    <n v="0.34250000000000003"/>
    <s v="MEDIA"/>
    <x v="2"/>
    <n v="1542379.5694364493"/>
  </r>
  <r>
    <n v="1989"/>
    <d v="2019-05-08T00:00:00"/>
    <d v="2019-08-16T00:00:00"/>
    <s v="JUZGADO 24 ADMINISTRATIVO ORAL DEL CIRCUITO DE MEDELLIN"/>
    <s v="05001333302420190009400"/>
    <s v="2019"/>
    <x v="0"/>
    <s v="SANDRA MILENA PULGARIN VALENCIA"/>
    <s v="MARISOL HERRERA ORTIZ"/>
    <n v="210986"/>
    <x v="3"/>
    <s v="RECONOCIMIENTO Y PAGO DE OTRAS PRESTACIONES SALARIALES, SOLCIALES Y SALARIOS"/>
    <s v="MEDIO   "/>
    <s v="BAJO"/>
    <s v="MEDIO   "/>
    <s v="MEDIO   "/>
    <n v="0.34250000000000003"/>
    <x v="2"/>
    <n v="38410536"/>
    <n v="0.1"/>
    <x v="5"/>
    <n v="0"/>
    <s v="SI"/>
    <n v="0"/>
    <s v="3 AÑOS"/>
    <s v="LUIS FERNANDO VAHOS"/>
    <n v="43012"/>
    <d v="2017-10-04T00:00:00"/>
    <n v="117199"/>
    <s v="EDUCACION"/>
    <m/>
    <d v="2020-07-31T00:00:00"/>
    <s v="2019-05"/>
    <s v="3"/>
    <s v="2020-06"/>
    <n v="1.0246973838344398"/>
    <n v="39359175.750878565"/>
    <n v="3935917.5750878565"/>
    <d v="2022-05-07T00:00:00"/>
    <n v="1.7671232876712328"/>
    <n v="4.1522219311981093E-2"/>
    <n v="3896898.7444046764"/>
    <n v="0.34250000000000003"/>
    <s v="MEDIA"/>
    <x v="2"/>
    <n v="3896898.7444046764"/>
  </r>
  <r>
    <n v="1990"/>
    <d v="2018-10-11T00:00:00"/>
    <d v="2018-09-03T00:00:00"/>
    <s v="JUZGADO 27 ADMINISTRATIVO ORAL DE MEDELLIN"/>
    <s v="05001333302720180033800"/>
    <s v="2019"/>
    <x v="0"/>
    <s v="MARIA GABRIELA USME CORREA"/>
    <s v="JAIME JAVIER DIAZ PELAEZ"/>
    <n v="89803"/>
    <x v="3"/>
    <s v="RELIQUIDACIÓN DE LA PENSIÓN"/>
    <s v="MEDIO   "/>
    <s v="MEDIO   "/>
    <s v="MEDIO   "/>
    <s v="MEDIO   "/>
    <n v="0.5"/>
    <x v="2"/>
    <n v="6876114"/>
    <n v="0.8"/>
    <x v="2"/>
    <n v="0"/>
    <n v="0"/>
    <n v="0"/>
    <n v="4"/>
    <s v="LUIS FERNANDO VAHOS"/>
    <n v="43012"/>
    <d v="2017-10-04T00:00:00"/>
    <n v="117199"/>
    <s v="EDUCACION"/>
    <m/>
    <d v="2020-07-31T00:00:00"/>
    <s v="2018-10"/>
    <s v="4"/>
    <s v="2020-06"/>
    <n v="0.73572886802285709"/>
    <n v="5058955.5696161203"/>
    <n v="4047164.4556928966"/>
    <d v="2022-10-10T00:00:00"/>
    <n v="2.1945205479452055"/>
    <n v="4.1522219311981093E-2"/>
    <n v="3997398.8111660536"/>
    <n v="0.5"/>
    <s v="MEDIA"/>
    <x v="2"/>
    <n v="3997398.8111660536"/>
  </r>
  <r>
    <n v="1991"/>
    <d v="2019-05-31T00:00:00"/>
    <d v="2019-05-24T00:00:00"/>
    <s v="TRIBUNAL ADMINISTRATIVO DE ANTIOQUIA"/>
    <s v="05001233300020190134700"/>
    <s v="2019"/>
    <x v="0"/>
    <s v="CINCO SAN JOSE S.A.S"/>
    <s v="ALEJANDRO PINEDA MENESES"/>
    <n v="119394"/>
    <x v="5"/>
    <s v="VALORIZACION"/>
    <s v="BAJO"/>
    <s v="BAJO"/>
    <s v="BAJO"/>
    <s v="BAJO"/>
    <n v="0.05"/>
    <x v="1"/>
    <n v="0"/>
    <n v="0"/>
    <x v="5"/>
    <n v="0"/>
    <n v="0"/>
    <n v="0"/>
    <n v="5"/>
    <s v="LUIS FERNANDO VAHOS"/>
    <n v="43012"/>
    <d v="2017-10-04T00:00:00"/>
    <n v="117199"/>
    <s v="INFRAESTRUCTURA"/>
    <m/>
    <d v="2020-07-31T00:00:00"/>
    <s v="2019-05"/>
    <s v="5"/>
    <s v="2020-06"/>
    <n v="1.0246973838344398"/>
    <n v="0"/>
    <n v="0"/>
    <d v="2024-05-29T00:00:00"/>
    <n v="3.8301369863013699"/>
    <n v="4.1522219311981093E-2"/>
    <n v="0"/>
    <n v="0.05"/>
    <s v="REMOTA"/>
    <x v="1"/>
    <n v="0"/>
  </r>
  <r>
    <n v="1992"/>
    <d v="2017-07-10T00:00:00"/>
    <d v="2017-07-10T00:00:00"/>
    <s v="JUZGADO PROMISCUO DEL CIRCUITO DE CISNEROS"/>
    <s v="05190318900120170012300"/>
    <s v="2019"/>
    <x v="1"/>
    <s v="JESUS ADAN GARCIA MORALES"/>
    <s v="EDGAR DARIO CASTRO DIAZ"/>
    <n v="86101"/>
    <x v="2"/>
    <s v="RECONOCIMIENTO Y PAGO DE OTRAS PRESTACIONES SALARIALES, SOLCIALES Y SALARIOS"/>
    <s v="BAJO"/>
    <s v="BAJO"/>
    <s v="BAJO"/>
    <s v="BAJO"/>
    <n v="0.05"/>
    <x v="1"/>
    <n v="6180716"/>
    <n v="0"/>
    <x v="6"/>
    <n v="0"/>
    <n v="0"/>
    <n v="0"/>
    <n v="5"/>
    <s v="LUIS FERNANDO VAHOS"/>
    <n v="43012"/>
    <d v="2017-10-04T00:00:00"/>
    <n v="117199"/>
    <s v="EDUCACION"/>
    <s v="PASCUAL BRAVO"/>
    <d v="2020-07-31T00:00:00"/>
    <s v="2017-07"/>
    <s v="5"/>
    <s v="2020-06"/>
    <n v="0.76175497984527818"/>
    <n v="4708191.1920093885"/>
    <n v="0"/>
    <d v="2022-07-09T00:00:00"/>
    <n v="1.9397260273972603"/>
    <n v="4.1522219311981093E-2"/>
    <n v="0"/>
    <n v="0.05"/>
    <s v="REMOTA"/>
    <x v="1"/>
    <n v="0"/>
  </r>
  <r>
    <n v="1993"/>
    <d v="2017-05-12T00:00:00"/>
    <d v="2017-04-26T00:00:00"/>
    <s v="JUZGADO 23 LABORAL DEL CIRCUITO DE MEDELLIN"/>
    <s v="05001310502320190035500"/>
    <s v="2019"/>
    <x v="1"/>
    <s v="DIANA YORLADY ALVAREZ RESTREPO"/>
    <s v="CESAR AUGUSTO RODRIGUEZ RAMIREZ"/>
    <n v="95352"/>
    <x v="2"/>
    <s v="RECONOCIMIENTO Y PAGO DE OTRAS PRESTACIONES SALARIALES, SOLCIALES Y SALARIOS"/>
    <s v="BAJO"/>
    <s v="BAJO"/>
    <s v="BAJO"/>
    <s v="BAJO"/>
    <n v="0.05"/>
    <x v="1"/>
    <n v="6180716"/>
    <n v="0"/>
    <x v="3"/>
    <n v="0"/>
    <n v="0"/>
    <n v="0"/>
    <n v="5"/>
    <s v="LUIS FERNANDO VAHOS"/>
    <n v="43012"/>
    <d v="2017-10-04T00:00:00"/>
    <n v="117199"/>
    <s v="EDUCACION"/>
    <s v="PASCUAL BRAVO"/>
    <d v="2020-07-31T00:00:00"/>
    <s v="2017-05"/>
    <s v="5"/>
    <s v="2020-06"/>
    <n v="0.76223816507249575"/>
    <n v="4711177.6226742156"/>
    <n v="0"/>
    <d v="2022-05-11T00:00:00"/>
    <n v="1.7780821917808218"/>
    <n v="4.1522219311981093E-2"/>
    <n v="0"/>
    <n v="0.05"/>
    <s v="REMOTA"/>
    <x v="1"/>
    <n v="0"/>
  </r>
  <r>
    <n v="1994"/>
    <d v="2018-06-12T00:00:00"/>
    <d v="2018-04-26T00:00:00"/>
    <s v="JUZGADO 23 LABORAL DEL CIRCUITO DE MEDELLIN"/>
    <s v="05001310502320180022400"/>
    <s v="2019"/>
    <x v="1"/>
    <s v="MARIA CLARISA LOPEZ IDARRAGA"/>
    <s v="JUAN CAMILO PULGARIN MARTINEZ"/>
    <n v="129670"/>
    <x v="2"/>
    <s v="PENSIÓN DE SOBREVIVIENTES"/>
    <s v="ALTO"/>
    <s v="MEDIO   "/>
    <s v="ALTO"/>
    <s v="ALTO"/>
    <n v="0.82499999999999996"/>
    <x v="0"/>
    <n v="57593835"/>
    <n v="0.7"/>
    <x v="5"/>
    <n v="0"/>
    <n v="0"/>
    <n v="0"/>
    <n v="4"/>
    <s v="LUIS FERNANDO VAHOS"/>
    <n v="43012"/>
    <d v="2017-10-04T00:00:00"/>
    <n v="117199"/>
    <s v="GESTION HUMANA Y DLLO ORGANIZACIONAL"/>
    <s v="OPS"/>
    <d v="2020-07-31T00:00:00"/>
    <s v="2018-06"/>
    <s v="4"/>
    <s v="2020-06"/>
    <n v="0.73777124655030268"/>
    <n v="42491075.441562451"/>
    <n v="29743752.809093714"/>
    <d v="2022-06-11T00:00:00"/>
    <n v="1.8630136986301369"/>
    <n v="4.1522219311981093E-2"/>
    <n v="29432970.691891238"/>
    <n v="0.82499999999999996"/>
    <s v="ALTA"/>
    <x v="0"/>
    <n v="29432970.691891238"/>
  </r>
  <r>
    <n v="1995"/>
    <d v="2018-02-15T00:00:00"/>
    <d v="2017-12-18T00:00:00"/>
    <s v="JUZGADO 30 ADMINISTRATIVO DEL CIRCUITO DE MEDELLIN"/>
    <s v="05001333303020170063800"/>
    <s v="2019"/>
    <x v="0"/>
    <s v="GILMA DEL ROSARIO DUQUE GOMEZ"/>
    <s v="HERNAN DARIO ZAPATA LONDOÑO"/>
    <n v="108371"/>
    <x v="3"/>
    <s v="RELIQUIDACIÓN DE LA PENSIÓN"/>
    <s v="BAJO"/>
    <s v="BAJO"/>
    <s v="BAJO"/>
    <s v="BAJO"/>
    <n v="0.05"/>
    <x v="1"/>
    <n v="46541232"/>
    <n v="0.6"/>
    <x v="1"/>
    <n v="0"/>
    <n v="0"/>
    <n v="0"/>
    <n v="4"/>
    <s v="LUIS FERNANDO VAHOS"/>
    <n v="43012"/>
    <d v="2017-10-04T00:00:00"/>
    <n v="117199"/>
    <s v="GESTION HUMANA Y DLLO ORGANIZACIONAL"/>
    <s v="OPS"/>
    <d v="2020-07-31T00:00:00"/>
    <s v="2018-02"/>
    <s v="4"/>
    <s v="2020-06"/>
    <n v="0.74599443734185067"/>
    <n v="34719500.179036535"/>
    <n v="20831700.10742192"/>
    <d v="2022-02-14T00:00:00"/>
    <n v="1.5424657534246575"/>
    <n v="4.1522219311981093E-2"/>
    <n v="20651325.140568726"/>
    <n v="0.05"/>
    <s v="REMOTA"/>
    <x v="1"/>
    <n v="0"/>
  </r>
  <r>
    <n v="1996"/>
    <d v="2019-08-13T00:00:00"/>
    <d v="2019-06-28T00:00:00"/>
    <s v="JUZGADO 14 ADMINISTRATIVO ORAL"/>
    <s v="05001333301420190026700"/>
    <s v="2019"/>
    <x v="0"/>
    <s v="MARIO DE JESUS GONZALEZ CANO"/>
    <s v="DIANA CAROLINA ALZATE QUINTERO"/>
    <n v="165819"/>
    <x v="3"/>
    <s v="RECONOCIMIENTO Y PAGO DE OTRAS PRESTACIONES SALARIALES, SOLCIALES Y SALARIOS"/>
    <s v="MEDIO   "/>
    <s v="MEDIO   "/>
    <s v="MEDIO   "/>
    <s v="MEDIO   "/>
    <n v="0.5"/>
    <x v="2"/>
    <n v="8233067"/>
    <n v="1"/>
    <x v="5"/>
    <n v="0"/>
    <n v="0"/>
    <n v="0"/>
    <n v="4"/>
    <s v="LUIS FERNANDO VAHOS"/>
    <n v="43012"/>
    <d v="2017-10-04T00:00:00"/>
    <n v="117199"/>
    <s v="GESTION HUMANA Y DLLO ORGANIZACIONAL"/>
    <s v="OPS"/>
    <d v="2020-07-31T00:00:00"/>
    <s v="2019-08"/>
    <s v="4"/>
    <s v="2020-06"/>
    <n v="1.0188294671454916"/>
    <n v="8388091.2645831313"/>
    <n v="8388091.2645831313"/>
    <d v="2023-08-12T00:00:00"/>
    <n v="3.032876712328767"/>
    <n v="4.1522219311981093E-2"/>
    <n v="8245880.2683441592"/>
    <n v="0.5"/>
    <s v="MEDIA"/>
    <x v="2"/>
    <n v="8245880.2683441592"/>
  </r>
  <r>
    <n v="1997"/>
    <d v="2019-08-28T00:00:00"/>
    <d v="2019-08-14T00:00:00"/>
    <s v="JUZGADO 020 ADMINISTRATIVO ORAL DE MEDELLIN"/>
    <s v="05001333302020190034700"/>
    <s v="2019"/>
    <x v="0"/>
    <s v="MATEO VALDES LOAIZA Y OTROS"/>
    <s v="EMMANUEL ARIAS FRANCO"/>
    <n v="168584"/>
    <x v="1"/>
    <s v="OTRAS"/>
    <s v="BAJO"/>
    <s v="BAJO"/>
    <s v="BAJO"/>
    <s v="BAJO"/>
    <n v="0.05"/>
    <x v="1"/>
    <n v="125558131"/>
    <n v="0"/>
    <x v="5"/>
    <n v="0"/>
    <n v="0"/>
    <n v="0"/>
    <n v="4"/>
    <s v="LUIS FERNANDO VAHOS"/>
    <n v="43012"/>
    <d v="2017-10-04T00:00:00"/>
    <n v="117199"/>
    <s v="EDUCACION"/>
    <m/>
    <d v="2020-07-31T00:00:00"/>
    <s v="2019-08"/>
    <s v="4"/>
    <s v="2020-06"/>
    <n v="1.0188294671454916"/>
    <n v="127922323.70251383"/>
    <n v="0"/>
    <d v="2023-08-27T00:00:00"/>
    <n v="3.0739726027397261"/>
    <n v="4.1522219311981093E-2"/>
    <n v="0"/>
    <n v="0.05"/>
    <s v="REMOTA"/>
    <x v="1"/>
    <n v="0"/>
  </r>
  <r>
    <n v="1998"/>
    <d v="2019-02-21T00:00:00"/>
    <d v="2019-01-21T00:00:00"/>
    <s v="JUZGADO 07 LABORAL DE MEDELLIN"/>
    <s v="05001310500720190002200"/>
    <s v="2019"/>
    <x v="1"/>
    <s v="OLGA ANDREA GARCIA LINCE"/>
    <s v="JULIA FERNANDA MUÑOZ RINCON"/>
    <n v="215278"/>
    <x v="2"/>
    <s v="RECONOCIMIENTO Y PAGO DE OTRAS PRESTACIONES SALARIALES, SOLCIALES Y SALARIOS"/>
    <s v="BAJO"/>
    <s v="BAJO"/>
    <s v="BAJO"/>
    <s v="BAJO"/>
    <n v="0.05"/>
    <x v="1"/>
    <n v="30059369"/>
    <n v="0"/>
    <x v="6"/>
    <n v="0"/>
    <n v="0"/>
    <n v="0"/>
    <n v="4"/>
    <s v="LUIS FERNANDO VAHOS"/>
    <n v="43012"/>
    <d v="2017-10-04T00:00:00"/>
    <n v="117199"/>
    <s v="EDUCACION"/>
    <s v="PASCUAL BRAVO"/>
    <d v="2020-07-31T00:00:00"/>
    <s v="2019-02"/>
    <s v="4"/>
    <s v="2020-06"/>
    <n v="1.0374579956513144"/>
    <n v="31185332.713283252"/>
    <n v="0"/>
    <d v="2023-02-20T00:00:00"/>
    <n v="2.558904109589041"/>
    <n v="4.1522219311981093E-2"/>
    <n v="0"/>
    <n v="0.05"/>
    <s v="REMOTA"/>
    <x v="1"/>
    <n v="0"/>
  </r>
  <r>
    <n v="1999"/>
    <d v="2018-12-13T00:00:00"/>
    <d v="2017-10-03T00:00:00"/>
    <s v="JUZGADO 20 LABORAL DEL CIRCUITO DE MEDELLIN"/>
    <s v="05001310502020170071900"/>
    <s v="2019"/>
    <x v="1"/>
    <s v="MARIA MARTINA TORO GOYES"/>
    <s v="GLORIA CECILIA GALLEGO"/>
    <n v="15803"/>
    <x v="2"/>
    <s v="RELIQUIDACIÓN DE LA PENSIÓN"/>
    <s v="MEDIO   "/>
    <s v="MEDIO   "/>
    <s v="MEDIO   "/>
    <s v="MEDIO   "/>
    <n v="0.5"/>
    <x v="2"/>
    <n v="17886602"/>
    <n v="0.8"/>
    <x v="1"/>
    <n v="0"/>
    <n v="0"/>
    <n v="0"/>
    <n v="4"/>
    <s v="LUIS FERNANDO VAHOS"/>
    <n v="43012"/>
    <d v="2017-10-04T00:00:00"/>
    <n v="117199"/>
    <s v="GESTION HUMANA Y DLLO ORGANIZACIONAL"/>
    <m/>
    <d v="2020-07-31T00:00:00"/>
    <s v="2018-12"/>
    <s v="4"/>
    <s v="2020-06"/>
    <n v="0.73268911507362433"/>
    <n v="13105318.591054119"/>
    <n v="10484254.872843295"/>
    <d v="2022-12-12T00:00:00"/>
    <n v="2.3671232876712329"/>
    <n v="4.1522219311981093E-2"/>
    <n v="10345263.860587457"/>
    <n v="0.5"/>
    <s v="MEDIA"/>
    <x v="2"/>
    <n v="10345263.860587457"/>
  </r>
  <r>
    <n v="2000"/>
    <d v="2019-12-03T00:00:00"/>
    <d v="2019-10-11T00:00:00"/>
    <s v="JUZGADO 14 ADMINISTRATIVO ORAL"/>
    <s v="05001333301420190043900"/>
    <s v="2019"/>
    <x v="0"/>
    <s v="CERVECERIA DEL VALLE S.A"/>
    <s v="NYDIA VALERIA SALAMANCA LOPEZ"/>
    <n v="194329"/>
    <x v="3"/>
    <s v="IMPUESTOS"/>
    <s v="ALTO"/>
    <s v="MEDIO   "/>
    <s v="MEDIO   "/>
    <s v="BAJO"/>
    <n v="0.4425"/>
    <x v="2"/>
    <n v="47265340"/>
    <n v="0"/>
    <x v="10"/>
    <n v="0"/>
    <n v="0"/>
    <n v="0"/>
    <n v="4"/>
    <s v="LUIS FERNANDO VAHOS"/>
    <n v="43012"/>
    <d v="2017-10-04T00:00:00"/>
    <n v="117199"/>
    <s v="HACIENDA"/>
    <m/>
    <d v="2020-07-31T00:00:00"/>
    <s v="2019-12"/>
    <s v="4"/>
    <s v="2020-06"/>
    <n v="1.011271676300578"/>
    <n v="47798099.612716764"/>
    <n v="0"/>
    <d v="2023-12-02T00:00:00"/>
    <n v="3.3397260273972602"/>
    <n v="4.1522219311981093E-2"/>
    <n v="0"/>
    <n v="0.4425"/>
    <s v="MEDIA"/>
    <x v="2"/>
    <n v="0"/>
  </r>
  <r>
    <n v="2001"/>
    <d v="2003-04-21T00:00:00"/>
    <d v="2003-02-14T00:00:00"/>
    <s v="TRIBUNAL ADMINISTRATIVO"/>
    <s v="05001233100020030040600"/>
    <s v="2019"/>
    <x v="0"/>
    <s v="MARIA RUPERTA CASTRO  RODRIQUEZ , MARIO DE JESUS OSPINA GUERRA , ARLEY DE JUSUS , INGRID JOHANA , JESSICA VIVIANA OSPINA CASTRO  "/>
    <s v="MAGADALENA ROLDAL GIL"/>
    <n v="30103"/>
    <x v="1"/>
    <s v="FALLA EN EL SERVICIO DE EDUCACIÓN"/>
    <s v="BAJO"/>
    <s v="BAJO"/>
    <s v="BAJO"/>
    <s v="BAJO"/>
    <n v="0.05"/>
    <x v="1"/>
    <n v="260000000"/>
    <n v="0"/>
    <x v="1"/>
    <n v="0"/>
    <n v="0"/>
    <n v="0"/>
    <n v="18"/>
    <s v="LUIS FERNANDO VAHOS"/>
    <n v="43012"/>
    <d v="2017-10-04T00:00:00"/>
    <n v="117199"/>
    <s v="HACIENDA"/>
    <s v="SE ENCUENTRA EN EL CONSEJO DE ESTADO"/>
    <d v="2020-07-31T00:00:00"/>
    <s v="2003-04"/>
    <s v="18"/>
    <s v="2020-06"/>
    <n v="1.4062133086937216"/>
    <n v="365615460.26036763"/>
    <n v="0"/>
    <d v="2021-04-16T00:00:00"/>
    <n v="0.70958904109589038"/>
    <n v="4.1522219311981093E-2"/>
    <n v="0"/>
    <n v="0.05"/>
    <s v="REMOTA"/>
    <x v="1"/>
    <n v="0"/>
  </r>
  <r>
    <n v="2002"/>
    <d v="2017-05-02T00:00:00"/>
    <d v="2016-04-28T00:00:00"/>
    <s v="JUZGADO 33 ADMINISTRATIVO ORAL DE MEDELLÍN "/>
    <s v="05001333303320170022900"/>
    <s v="2019"/>
    <x v="0"/>
    <s v="MARIA ELENA AGUIRRE "/>
    <s v="LEIDY PATRICIA LOPEZ MONSALVE"/>
    <n v="165757"/>
    <x v="0"/>
    <s v="INCENTIVO ANTIGÜEDAD"/>
    <s v="BAJO"/>
    <s v="BAJO"/>
    <s v="BAJO"/>
    <s v="BAJO"/>
    <n v="0.05"/>
    <x v="1"/>
    <n v="2966660"/>
    <n v="0"/>
    <x v="2"/>
    <n v="0"/>
    <n v="0"/>
    <n v="0"/>
    <n v="4"/>
    <s v="LUIS FERNANDO VAHOS"/>
    <n v="43012"/>
    <d v="2017-10-04T00:00:00"/>
    <n v="117199"/>
    <s v="GESTION HUMANA Y DLLO ORGANIZACIONAL"/>
    <m/>
    <d v="2020-07-31T00:00:00"/>
    <s v="2017-05"/>
    <s v="4"/>
    <s v="2020-06"/>
    <n v="0.76223816507249575"/>
    <n v="2261301.4747939701"/>
    <n v="0"/>
    <d v="2021-05-01T00:00:00"/>
    <n v="0.75068493150684934"/>
    <n v="4.1522219311981093E-2"/>
    <n v="0"/>
    <n v="0.05"/>
    <s v="REMOTA"/>
    <x v="1"/>
    <n v="0"/>
  </r>
  <r>
    <n v="2003"/>
    <d v="2015-08-05T00:00:00"/>
    <d v="2015-06-10T00:00:00"/>
    <s v="TRIBUNAL ADMINISTRATIVO DE ANTIOQUIA"/>
    <s v="05001233300020150119000"/>
    <s v="2019"/>
    <x v="0"/>
    <s v="MARIA ANGUELICA ARANGO BETANCUR"/>
    <s v="MARITZA HURTADO RENTERÍA"/>
    <n v="163963"/>
    <x v="0"/>
    <s v="RELIQUIDACIÓN DE LA PENSIÓN"/>
    <s v="BAJO"/>
    <s v="BAJO"/>
    <s v="BAJO"/>
    <s v="BAJO"/>
    <n v="0.05"/>
    <x v="1"/>
    <n v="34802298"/>
    <n v="0"/>
    <x v="1"/>
    <n v="0"/>
    <n v="0"/>
    <n v="0"/>
    <n v="5"/>
    <s v="LUIS FERNANDO VAHOS"/>
    <n v="43012"/>
    <d v="2017-10-04T00:00:00"/>
    <n v="117199"/>
    <s v="GESTION HUMANA Y DLLO ORGANIZACIONAL"/>
    <m/>
    <d v="2020-07-31T00:00:00"/>
    <s v="2015-08"/>
    <s v="5"/>
    <s v="2020-06"/>
    <n v="0.85413954863106623"/>
    <n v="29726019.105043858"/>
    <n v="0"/>
    <d v="2020-08-03T00:00:00"/>
    <n v="8.21917808219178E-3"/>
    <n v="4.1522219311981093E-2"/>
    <n v="0"/>
    <n v="0.05"/>
    <s v="REMOTA"/>
    <x v="1"/>
    <n v="0"/>
  </r>
  <r>
    <n v="2004"/>
    <d v="2016-06-23T00:00:00"/>
    <d v="2016-06-03T00:00:00"/>
    <s v="JUZGADO 28 ADMINISTRATIVO ORAL  DE MEDELLÍN "/>
    <s v="05001333302820160047500"/>
    <s v="2019"/>
    <x v="0"/>
    <s v="ANGELA MARIA VELEZ SALDARRIAGA"/>
    <s v="CARLOS ALBERTO BALLESTEROS BARON"/>
    <n v="33513"/>
    <x v="0"/>
    <s v="INCENTIVO ANTIGÜEDAD"/>
    <s v="BAJO"/>
    <s v="BAJO"/>
    <s v="BAJO"/>
    <s v="BAJO"/>
    <n v="0.05"/>
    <x v="1"/>
    <n v="8812236"/>
    <n v="0"/>
    <x v="4"/>
    <n v="0"/>
    <n v="0"/>
    <n v="0"/>
    <n v="5"/>
    <s v="LUIS FERNANDO VAHOS"/>
    <n v="43012"/>
    <d v="2017-10-04T00:00:00"/>
    <n v="117199"/>
    <s v="GESTION HUMANA Y DLLO ORGANIZACIONAL"/>
    <m/>
    <d v="2020-07-31T00:00:00"/>
    <s v="2016-06"/>
    <s v="5"/>
    <s v="2020-06"/>
    <n v="0.79172380492187922"/>
    <n v="6976857.015789561"/>
    <n v="0"/>
    <d v="2021-06-22T00:00:00"/>
    <n v="0.89315068493150684"/>
    <n v="4.1522219311981093E-2"/>
    <n v="0"/>
    <n v="0.05"/>
    <s v="REMOTA"/>
    <x v="1"/>
    <n v="0"/>
  </r>
  <r>
    <n v="2005"/>
    <d v="2013-01-17T00:00:00"/>
    <d v="2012-12-13T00:00:00"/>
    <s v="JUZGADO 27 ADMINISTRATIVO ORAL  DE MEDELLÍN "/>
    <s v="05001333302720120047400"/>
    <s v="2019"/>
    <x v="0"/>
    <s v="JHON WILMAR SUAREZ , ROSMERY ARBOLEDA BOHORQUEZ "/>
    <s v="NATALIA ZAPATA MEJIA "/>
    <n v="191358"/>
    <x v="1"/>
    <s v="FALLO DE RESPONSABILIDAD FISCAL"/>
    <s v="BAJO"/>
    <s v="BAJO"/>
    <s v="BAJO"/>
    <s v="BAJO"/>
    <n v="0.05"/>
    <x v="1"/>
    <n v="5000000"/>
    <n v="0"/>
    <x v="4"/>
    <n v="0"/>
    <n v="0"/>
    <n v="0"/>
    <n v="8"/>
    <s v="LUIS FERNANDO VAHOS"/>
    <n v="43012"/>
    <d v="2017-10-04T00:00:00"/>
    <n v="117199"/>
    <m/>
    <m/>
    <d v="2020-07-31T00:00:00"/>
    <s v="2013-01"/>
    <s v="8"/>
    <s v="2020-06"/>
    <n v="0.93598732150468988"/>
    <n v="4679936.6075234497"/>
    <n v="0"/>
    <d v="2021-01-15T00:00:00"/>
    <n v="0.46027397260273972"/>
    <n v="4.1522219311981093E-2"/>
    <n v="0"/>
    <n v="0.05"/>
    <s v="REMOTA"/>
    <x v="1"/>
    <n v="0"/>
  </r>
  <r>
    <n v="2006"/>
    <d v="2016-06-21T00:00:00"/>
    <d v="2016-06-07T00:00:00"/>
    <s v="JUZGADO 06 ADMINISTRATIVO ORAL DE  MEDELLÍN "/>
    <s v="05001333300620160049900"/>
    <s v="2019"/>
    <x v="0"/>
    <s v="IVAN DARIO ZEA  CARRASQUILLA"/>
    <s v="LEIDY PATRICIA LOPEZ MONSALVE"/>
    <n v="165757"/>
    <x v="0"/>
    <s v="INCENTIVO ANTIGÜEDAD"/>
    <s v="BAJO"/>
    <s v="BAJO"/>
    <s v="BAJO"/>
    <s v="BAJO"/>
    <n v="0.05"/>
    <x v="1"/>
    <n v="1197576"/>
    <n v="0"/>
    <x v="4"/>
    <n v="0"/>
    <n v="0"/>
    <n v="0"/>
    <n v="8"/>
    <s v="LUIS FERNANDO VAHOS"/>
    <n v="43012"/>
    <d v="2017-10-04T00:00:00"/>
    <n v="117199"/>
    <s v="GESTION HUMANA Y DLLO ORGANIZACIONAL"/>
    <m/>
    <d v="2020-07-31T00:00:00"/>
    <s v="2016-06"/>
    <s v="8"/>
    <s v="2020-06"/>
    <n v="0.79172380492187922"/>
    <n v="948149.4274031244"/>
    <n v="0"/>
    <d v="2024-06-19T00:00:00"/>
    <n v="3.8876712328767122"/>
    <n v="4.1522219311981093E-2"/>
    <n v="0"/>
    <n v="0.05"/>
    <s v="REMOTA"/>
    <x v="1"/>
    <n v="0"/>
  </r>
  <r>
    <n v="2007"/>
    <d v="2018-01-26T00:00:00"/>
    <d v="2018-01-23T00:00:00"/>
    <s v="JUZGADO 02 ADMINISTRATIVO ORAL DE MEDELLÍN "/>
    <s v="05001333300220170069900"/>
    <s v="2019"/>
    <x v="0"/>
    <s v="MARIA DEL ROSARIO CASTAÑO DE GUZMAN"/>
    <s v="FRANKLIN ANDERSON ISAZA LONDOÑO"/>
    <n v="176482"/>
    <x v="0"/>
    <s v="OTRAS"/>
    <s v="MEDIO   "/>
    <s v="MEDIO   "/>
    <s v="BAJO"/>
    <s v="MEDIO   "/>
    <n v="0.45500000000000002"/>
    <x v="2"/>
    <n v="92061208"/>
    <n v="1"/>
    <x v="0"/>
    <n v="0"/>
    <n v="0"/>
    <n v="0"/>
    <n v="8"/>
    <s v="LUIS FERNANDO VAHOS"/>
    <n v="43012"/>
    <d v="2017-10-04T00:00:00"/>
    <n v="117199"/>
    <m/>
    <m/>
    <d v="2020-07-31T00:00:00"/>
    <s v="2018-01"/>
    <s v="8"/>
    <s v="2020-06"/>
    <n v="0.75126308387247931"/>
    <n v="69162187.027105764"/>
    <n v="69162187.027105764"/>
    <d v="2026-01-24T00:00:00"/>
    <n v="5.4876712328767123"/>
    <n v="4.1522219311981093E-2"/>
    <n v="67055117.934826091"/>
    <n v="0.45500000000000002"/>
    <s v="MEDIA"/>
    <x v="2"/>
    <n v="67055117.934826091"/>
  </r>
  <r>
    <n v="2008"/>
    <d v="2016-03-14T00:00:00"/>
    <d v="2016-03-02T00:00:00"/>
    <s v="JUZGADO 17 ADMINISTRATIVO ORAL DE MEDELLÍN "/>
    <s v="05001333301720160021100"/>
    <s v="2019"/>
    <x v="0"/>
    <s v="ANA DELIA LUNA ARANGO"/>
    <s v="JORGE HUMBERTO VALERO RODRIGUEZ"/>
    <n v="44498"/>
    <x v="3"/>
    <s v="RECONOCIMIENTO Y PAGO DE OTRAS PRESTACIONES SALARIALES, SOLCIALES Y SALARIOS"/>
    <s v="BAJO"/>
    <s v="BAJO"/>
    <s v="BAJO"/>
    <s v="BAJO"/>
    <n v="0.05"/>
    <x v="1"/>
    <n v="4610298"/>
    <n v="0"/>
    <x v="4"/>
    <n v="0"/>
    <n v="0"/>
    <n v="0"/>
    <n v="8"/>
    <s v="LUIS FERNANDO VAHOS"/>
    <n v="43012"/>
    <d v="2017-10-04T00:00:00"/>
    <n v="117199"/>
    <m/>
    <m/>
    <d v="2020-07-31T00:00:00"/>
    <s v="2016-03"/>
    <s v="8"/>
    <s v="2020-06"/>
    <n v="0.80354364508127107"/>
    <n v="3704575.6598308939"/>
    <n v="0"/>
    <d v="2024-03-12T00:00:00"/>
    <n v="3.6164383561643834"/>
    <n v="4.1522219311981093E-2"/>
    <n v="0"/>
    <n v="0.05"/>
    <s v="REMOTA"/>
    <x v="1"/>
    <n v="0"/>
  </r>
  <r>
    <n v="2009"/>
    <d v="2019-01-15T00:00:00"/>
    <d v="2019-01-15T00:00:00"/>
    <s v="JUZGADO PROMISCUO DEL CIRCUITO DE AMALFI"/>
    <s v="05031318900120180019800"/>
    <s v="2019"/>
    <x v="1"/>
    <s v="GLORIA ELENA MESA IBARDO"/>
    <s v="NATALIA BOTERO MANCO"/>
    <n v="172735"/>
    <x v="2"/>
    <s v="RECONOCIMIENTO Y PAGO DE OTRAS PRESTACIONES SALARIALES, SOLCIALES Y SALARIOS"/>
    <s v="BAJO"/>
    <s v="BAJO"/>
    <s v="BAJO"/>
    <s v="BAJO"/>
    <n v="0.05"/>
    <x v="1"/>
    <n v="54500000"/>
    <n v="0"/>
    <x v="6"/>
    <n v="0"/>
    <n v="0"/>
    <n v="0"/>
    <n v="8"/>
    <s v="LUIS FERNANDO VAHOS"/>
    <n v="43012"/>
    <d v="2017-10-04T00:00:00"/>
    <n v="117199"/>
    <s v="EDUCACION"/>
    <s v="PASCUAL BRAVO"/>
    <d v="2020-07-31T00:00:00"/>
    <s v="2019-01"/>
    <s v="8"/>
    <s v="2020-06"/>
    <n v="1.0434541229259338"/>
    <n v="56868249.69946339"/>
    <n v="0"/>
    <d v="2027-01-13T00:00:00"/>
    <n v="6.4575342465753423"/>
    <n v="4.1522219311981093E-2"/>
    <n v="0"/>
    <n v="0.05"/>
    <s v="REMOTA"/>
    <x v="1"/>
    <n v="0"/>
  </r>
  <r>
    <n v="2010"/>
    <d v="2019-01-15T00:00:00"/>
    <d v="2019-01-15T00:00:00"/>
    <s v="JUZGADO PROMISCUO DEL CIRCUITO DE AMALFI"/>
    <s v="05031318900120180020200"/>
    <s v="2019"/>
    <x v="1"/>
    <s v="CARLOS MARIO SALAZAR PALACIO"/>
    <s v="NATALIA BOTERO MANCO"/>
    <n v="172735"/>
    <x v="2"/>
    <s v="RECONOCIMIENTO Y PAGO DE OTRAS PRESTACIONES SALARIALES, SOLCIALES Y SALARIOS"/>
    <s v="BAJO"/>
    <s v="BAJO"/>
    <s v="BAJO"/>
    <s v="BAJO"/>
    <n v="0.05"/>
    <x v="1"/>
    <n v="0"/>
    <n v="0"/>
    <x v="6"/>
    <n v="0"/>
    <n v="0"/>
    <n v="0"/>
    <n v="8"/>
    <s v="LUIS FERNANDO VAHOS"/>
    <n v="43012"/>
    <d v="2017-10-04T00:00:00"/>
    <n v="117199"/>
    <s v="EDUCACION"/>
    <s v="PASCUAL BRAVO"/>
    <d v="2020-07-31T00:00:00"/>
    <s v="2019-01"/>
    <s v="8"/>
    <s v="2020-06"/>
    <n v="1.0434541229259338"/>
    <n v="0"/>
    <n v="0"/>
    <d v="2027-01-13T00:00:00"/>
    <n v="6.4575342465753423"/>
    <n v="4.1522219311981093E-2"/>
    <n v="0"/>
    <n v="0.05"/>
    <s v="REMOTA"/>
    <x v="1"/>
    <n v="0"/>
  </r>
  <r>
    <n v="2011"/>
    <d v="2019-05-14T00:00:00"/>
    <d v="2019-07-08T00:00:00"/>
    <s v="TRIBUNAL ADMINISTRATIVO DE ANTIOQUIA, SALA CUARTA DE ORALIDAD         "/>
    <s v="05001233300020190109000"/>
    <s v="2019"/>
    <x v="0"/>
    <s v="ISABEL CRISTINA PINO MONSALVE"/>
    <s v="EDGAR DARIO CASTRO DIAZ"/>
    <n v="86101"/>
    <x v="3"/>
    <s v="RECONOCIMIENTO Y PAGO DE OTRAS PRESTACIONES SALARIALES, SOLCIALES Y SALARIOS"/>
    <s v="BAJO"/>
    <s v="BAJO"/>
    <s v="BAJO"/>
    <s v="MEDIO   "/>
    <n v="0.20749999999999999"/>
    <x v="3"/>
    <n v="42000000"/>
    <n v="0"/>
    <x v="5"/>
    <n v="0"/>
    <n v="0"/>
    <n v="0"/>
    <n v="8"/>
    <s v="LUIS FERNANDO VAHOS"/>
    <n v="43012"/>
    <d v="2017-10-04T00:00:00"/>
    <n v="117199"/>
    <s v="EDUCACION"/>
    <s v="PASCUAL BRAVO"/>
    <d v="2020-07-31T00:00:00"/>
    <s v="2019-05"/>
    <s v="8"/>
    <s v="2020-06"/>
    <n v="1.0246973838344398"/>
    <n v="43037290.121046469"/>
    <n v="0"/>
    <d v="2027-05-12T00:00:00"/>
    <n v="6.7835616438356166"/>
    <n v="4.1522219311981093E-2"/>
    <n v="0"/>
    <n v="0.20749999999999999"/>
    <s v="BAJA"/>
    <x v="2"/>
    <n v="0"/>
  </r>
  <r>
    <n v="2012"/>
    <d v="2020-01-16T00:00:00"/>
    <d v="2020-01-27T00:00:00"/>
    <s v="JUZGADO 36 ADMINISTRATIVO ORAL DE MEDELLÍN "/>
    <s v="05001333303620190051900"/>
    <s v="2020"/>
    <x v="0"/>
    <s v="MANUEL SALVADOR MONTOYA"/>
    <s v="JUAN DAVID VALLEJO RESTREPO"/>
    <n v="193686"/>
    <x v="1"/>
    <s v="FALLA EN EL SERVICIO DE EDUCACIÓN"/>
    <s v="MEDIO   "/>
    <s v="MEDIO   "/>
    <s v="BAJO"/>
    <s v="ALTO"/>
    <n v="0.63"/>
    <x v="0"/>
    <n v="478125695"/>
    <n v="0.1"/>
    <x v="10"/>
    <n v="0"/>
    <n v="0"/>
    <n v="0"/>
    <n v="8"/>
    <s v="LUIS FERNANDO VAHOS"/>
    <n v="43012"/>
    <d v="2017-10-04T00:00:00"/>
    <n v="117199"/>
    <s v="EDUCACION"/>
    <s v="LESIONES PERSONALES EN COLEGIO"/>
    <d v="2020-07-31T00:00:00"/>
    <s v="2020-01"/>
    <s v="8"/>
    <s v="2020-06"/>
    <n v="1.0070030698388335"/>
    <n v="481474042.63382578"/>
    <n v="48147404.263382584"/>
    <d v="2028-01-14T00:00:00"/>
    <n v="7.4602739726027396"/>
    <n v="4.1522219311981093E-2"/>
    <n v="46164282.773380361"/>
    <n v="0.63"/>
    <s v="ALTA"/>
    <x v="0"/>
    <n v="46164282.773380361"/>
  </r>
  <r>
    <n v="2013"/>
    <d v="2020-02-07T00:00:00"/>
    <d v="2020-02-28T00:00:00"/>
    <s v="JUZGADO 04 ADMINISTRATIVO ORAL DE MEDELLÍN "/>
    <s v="05001333300420190046500"/>
    <s v="2020"/>
    <x v="0"/>
    <s v="JULIANA BEDOYA ARBOLEDA"/>
    <s v="DIANA MARCELA CARDONA CORTES"/>
    <n v="311132"/>
    <x v="1"/>
    <s v="ACCIDENTE DE TRANSITO"/>
    <s v="ALTO"/>
    <s v="MEDIO   "/>
    <s v="BAJO"/>
    <s v="ALTO"/>
    <n v="0.73"/>
    <x v="0"/>
    <n v="192527809"/>
    <n v="0.1"/>
    <x v="10"/>
    <n v="0"/>
    <n v="0"/>
    <n v="0"/>
    <n v="4"/>
    <s v="LUIS FERNANDO VAHOS"/>
    <n v="43012"/>
    <d v="2017-10-04T00:00:00"/>
    <n v="117199"/>
    <s v="INFRAESTRUCTURA"/>
    <s v="LESIONES PERSONALES EN ACCIDENTE DE TRANSITO"/>
    <d v="2020-07-31T00:00:00"/>
    <s v="2020-02"/>
    <s v="4"/>
    <s v="2020-06"/>
    <n v="1.0002858776443682"/>
    <n v="192582848.39651227"/>
    <n v="19258284.839651227"/>
    <d v="2024-02-06T00:00:00"/>
    <n v="3.5205479452054793"/>
    <n v="4.1522219311981093E-2"/>
    <n v="18879800.476832405"/>
    <n v="0.73"/>
    <s v="ALTA"/>
    <x v="0"/>
    <n v="18879800.476832405"/>
  </r>
  <r>
    <n v="2014"/>
    <d v="2020-02-10T00:00:00"/>
    <d v="2020-02-13T00:00:00"/>
    <s v="JUZGADO 04 ADMINISTRATIVO ORAL DE MEDELLÍN "/>
    <s v="05001333300720190045900"/>
    <s v="2020"/>
    <x v="0"/>
    <s v="LORENZO POSSO"/>
    <s v="DIEGO LEON TAMAYO CASTRO"/>
    <n v="205370"/>
    <x v="3"/>
    <s v="RECONOCIMIENTO Y PAGO DE OTRAS PRESTACIONES SALARIALES, SOLCIALES Y SALARIOS"/>
    <s v="BAJO"/>
    <s v="BAJO"/>
    <s v="BAJO"/>
    <s v="MEDIO   "/>
    <n v="0.20749999999999999"/>
    <x v="3"/>
    <n v="88687000"/>
    <n v="0.1"/>
    <x v="10"/>
    <n v="0"/>
    <n v="0"/>
    <n v="0"/>
    <n v="4"/>
    <s v="LUIS FERNANDO VAHOS"/>
    <n v="43012"/>
    <d v="2017-10-04T00:00:00"/>
    <n v="117199"/>
    <s v="EDUCACION"/>
    <s v="PASCUAL BRAVO"/>
    <d v="2020-07-31T00:00:00"/>
    <s v="2020-02"/>
    <s v="4"/>
    <s v="2020-06"/>
    <n v="1.0002858776443682"/>
    <n v="88712353.63064608"/>
    <n v="8871235.3630646076"/>
    <d v="2024-02-09T00:00:00"/>
    <n v="3.5287671232876714"/>
    <n v="4.1522219311981093E-2"/>
    <n v="8696485.3796360642"/>
    <n v="0.20749999999999999"/>
    <s v="BAJA"/>
    <x v="2"/>
    <n v="8696485.3796360642"/>
  </r>
  <r>
    <n v="2015"/>
    <d v="2020-02-06T00:00:00"/>
    <d v="2020-02-25T00:00:00"/>
    <s v="JUZGADO 29 ADMINISTRATIVO ORAL DE MEDELLÍN "/>
    <s v="05001333302920190049200"/>
    <s v="2020"/>
    <x v="0"/>
    <s v="RUBEN DARIO TUBERQUIA"/>
    <s v="MARIA JAZMIN CARVAJAL SERNA"/>
    <n v="276926"/>
    <x v="1"/>
    <s v="ACCIDENTE DE TRANSITO"/>
    <s v="MEDIO   "/>
    <s v="MEDIO   "/>
    <s v="BAJO"/>
    <s v="MEDIO   "/>
    <n v="0.45500000000000002"/>
    <x v="2"/>
    <n v="317488453"/>
    <n v="0.1"/>
    <x v="10"/>
    <n v="0"/>
    <n v="0"/>
    <n v="0"/>
    <n v="4"/>
    <s v="LUIS FERNANDO VAHOS"/>
    <n v="43012"/>
    <d v="2017-10-04T00:00:00"/>
    <n v="117199"/>
    <s v="INFRAESTRUCTURA"/>
    <s v="ACCIDENTE EN SABANALARGA"/>
    <d v="2020-07-31T00:00:00"/>
    <s v="2020-02"/>
    <s v="4"/>
    <s v="2020-06"/>
    <n v="1.0002858776443682"/>
    <n v="317579215.85105771"/>
    <n v="31757921.585105773"/>
    <d v="2024-02-05T00:00:00"/>
    <n v="3.5178082191780824"/>
    <n v="4.1522219311981093E-2"/>
    <n v="31134261.935254611"/>
    <n v="0.45500000000000002"/>
    <s v="MEDIA"/>
    <x v="2"/>
    <n v="31134261.935254611"/>
  </r>
  <r>
    <n v="2016"/>
    <d v="2007-05-22T00:00:00"/>
    <d v="2007-04-09T00:00:00"/>
    <s v="TRIBUNAL ADTIVO DE ANTIOQUIA"/>
    <s v="05001233100020070054100"/>
    <s v="2019"/>
    <x v="0"/>
    <s v="FRANCISCO ELADIO VELÁSQUEZ G "/>
    <s v="ANTONIO GARCÍA PIEDRAHÍTA"/>
    <n v="6604"/>
    <x v="1"/>
    <s v="FALLA EN EL SERVICIO OTRAS CAUSAS"/>
    <s v="BAJO"/>
    <s v="MEDIO   "/>
    <s v="ALTO"/>
    <s v="BAJO"/>
    <n v="0.30250000000000005"/>
    <x v="2"/>
    <n v="433700000"/>
    <n v="1"/>
    <x v="1"/>
    <n v="0"/>
    <s v="NO"/>
    <s v="NO"/>
    <n v="14"/>
    <s v="LUISA CATALINA RIVERA VARELA"/>
    <n v="1728"/>
    <d v="2011-06-17T00:00:00"/>
    <n v="158513"/>
    <s v="INFRAESTRUCTURA"/>
    <m/>
    <d v="2020-07-31T00:00:00"/>
    <s v="2007-05"/>
    <s v="14"/>
    <s v="2020-06"/>
    <n v="1.1440048251130823"/>
    <n v="496154892.6515438"/>
    <n v="496154892.6515438"/>
    <d v="2021-05-18T00:00:00"/>
    <n v="0.79726027397260268"/>
    <n v="4.1522219311981093E-2"/>
    <n v="493929714.67931128"/>
    <n v="0.30250000000000005"/>
    <s v="MEDIA"/>
    <x v="2"/>
    <n v="493929714.67931128"/>
  </r>
  <r>
    <n v="2017"/>
    <d v="2002-05-20T00:00:00"/>
    <d v="2001-12-19T00:00:00"/>
    <s v="TRIBUNAL ADTIVO DE ANTIOQUIA"/>
    <s v="05001233100020020039000"/>
    <s v="2019"/>
    <x v="0"/>
    <s v="ELBER DE JESÚS HERNÁNDEZ ÁVILA"/>
    <s v="LUIS FERNANDO ÁVILA JARAMILLO"/>
    <n v="16424"/>
    <x v="6"/>
    <s v="LIQUIDACIÓN"/>
    <s v="BAJO"/>
    <s v="MEDIO   "/>
    <s v="ALTO"/>
    <s v="BAJO"/>
    <n v="0.30250000000000005"/>
    <x v="2"/>
    <n v="536209977"/>
    <n v="1"/>
    <x v="1"/>
    <n v="0"/>
    <s v="NO"/>
    <s v="NO"/>
    <n v="19"/>
    <s v="LUISA CATALINA RIVERA VARELA"/>
    <n v="1728"/>
    <d v="2011-06-17T00:00:00"/>
    <n v="158513"/>
    <s v="INFRAESTRUCTURA"/>
    <m/>
    <d v="2020-07-31T00:00:00"/>
    <s v="2002-05"/>
    <s v="19"/>
    <s v="2020-06"/>
    <n v="1.5075482107368856"/>
    <n v="808362391.40561664"/>
    <n v="808362391.40561664"/>
    <d v="2021-05-15T00:00:00"/>
    <n v="0.78904109589041094"/>
    <n v="4.1522219311981093E-2"/>
    <n v="804774303.06138158"/>
    <n v="0.30250000000000005"/>
    <s v="MEDIA"/>
    <x v="2"/>
    <n v="804774303.06138158"/>
  </r>
  <r>
    <n v="2018"/>
    <d v="2002-07-19T00:00:00"/>
    <d v="2002-07-19T00:00:00"/>
    <s v="TRIBUNAL ADTIVO DE ANTIOQUIA"/>
    <s v="05001233100020010322500"/>
    <s v="2019"/>
    <x v="0"/>
    <s v="ALEJANDRO MAYA JARAMILLO"/>
    <s v="JOSÉ VICENTE BLANCO RESTREPO"/>
    <n v="44445"/>
    <x v="6"/>
    <s v="EQUILIBRIO ECONOMICO"/>
    <s v="ALTO"/>
    <s v="MEDIO   "/>
    <s v="ALTO"/>
    <s v="ALTO"/>
    <n v="0.82499999999999996"/>
    <x v="0"/>
    <n v="4504281481"/>
    <n v="0.69"/>
    <x v="9"/>
    <n v="3102568531"/>
    <s v="NO"/>
    <s v="NO"/>
    <s v="18 AÑOS"/>
    <s v="LUISA CATALINA RIVERA VARELA"/>
    <n v="1728"/>
    <d v="2011-06-17T00:00:00"/>
    <n v="158513"/>
    <s v="AGRICULTURA Y DLLO RURAL"/>
    <m/>
    <d v="2020-07-31T00:00:00"/>
    <s v="2002-07"/>
    <s v="18"/>
    <s v="2020-06"/>
    <n v="1.5007720247516294"/>
    <n v="6759899638.2916384"/>
    <n v="4664330750.4212303"/>
    <d v="2020-07-14T00:00:00"/>
    <n v="-4.6575342465753428E-2"/>
    <n v="4.1522219311981093E-2"/>
    <n v="4665555720.4518976"/>
    <n v="0.82499999999999996"/>
    <s v="ALTA"/>
    <x v="0"/>
    <n v="3102568531"/>
  </r>
  <r>
    <n v="2019"/>
    <d v="2007-08-14T00:00:00"/>
    <d v="2007-04-09T00:00:00"/>
    <s v="TRIBUNAL ADTIVO DE ANTIOQUIA"/>
    <s v="05001333100020070054000"/>
    <s v="2019"/>
    <x v="0"/>
    <s v="MUNICIPIO DE MEDELLÍN"/>
    <s v="AUGUSTO MARTÍNEZ BENÍTEZ"/>
    <n v="132945"/>
    <x v="5"/>
    <s v="OTRAS"/>
    <s v="ALTO"/>
    <s v="ALTO"/>
    <s v="MEDIO   "/>
    <s v="BAJO"/>
    <n v="0.61750000000000005"/>
    <x v="0"/>
    <n v="0"/>
    <n v="0"/>
    <x v="9"/>
    <n v="0"/>
    <s v="NO"/>
    <s v="NO"/>
    <n v="13"/>
    <s v="LUISA CATALINA RIVERA VARELA"/>
    <n v="1728"/>
    <d v="2011-06-17T00:00:00"/>
    <n v="158513"/>
    <s v="ASAMBLEA DEPARTAMENTAL"/>
    <m/>
    <d v="2020-07-31T00:00:00"/>
    <s v="2007-08"/>
    <s v="13"/>
    <s v="2020-06"/>
    <n v="1.1422490501851477"/>
    <n v="0"/>
    <n v="0"/>
    <d v="2020-08-10T00:00:00"/>
    <n v="2.7397260273972601E-2"/>
    <n v="4.1522219311981093E-2"/>
    <n v="0"/>
    <n v="0.61750000000000005"/>
    <s v="ALTA"/>
    <x v="0"/>
    <n v="0"/>
  </r>
  <r>
    <n v="2020"/>
    <d v="2014-02-04T00:00:00"/>
    <d v="2013-02-11T00:00:00"/>
    <s v="CONSEJO DE ESTADO "/>
    <s v="11001032500020130013600"/>
    <s v="2019"/>
    <x v="0"/>
    <s v="CARLOS HERNAN WOLFF ISAZA"/>
    <s v="ADELA MONTOYA URIBE"/>
    <n v="45742"/>
    <x v="0"/>
    <s v="OTRAS"/>
    <s v="MEDIO   "/>
    <s v="MEDIO   "/>
    <s v="ALTO"/>
    <s v="BAJO"/>
    <n v="0.39250000000000002"/>
    <x v="2"/>
    <n v="37748419"/>
    <n v="5"/>
    <x v="0"/>
    <n v="0"/>
    <s v="NO"/>
    <s v="NO"/>
    <n v="7"/>
    <s v="LUISA CATALINA RIVERA VARELA"/>
    <n v="1728"/>
    <d v="2011-06-17T00:00:00"/>
    <n v="158513"/>
    <s v="GESTION HUMANA Y DLLO ORGANIZACIONAL"/>
    <m/>
    <d v="2020-07-31T00:00:00"/>
    <s v="2014-02"/>
    <s v="7"/>
    <s v="2020-06"/>
    <n v="0.91072959452734203"/>
    <n v="34378602.329918213"/>
    <n v="171893011.64959106"/>
    <d v="2021-02-02T00:00:00"/>
    <n v="0.50958904109589043"/>
    <n v="4.1522219311981093E-2"/>
    <n v="171399863.25824088"/>
    <n v="0.39250000000000002"/>
    <s v="MEDIA"/>
    <x v="2"/>
    <n v="171399863.25824088"/>
  </r>
  <r>
    <n v="2021"/>
    <d v="2002-12-12T00:00:00"/>
    <d v="2002-10-22T00:00:00"/>
    <s v="TRIBUNAL ADTIVO DE ANTIOQUIA"/>
    <s v="05001233100020020429700"/>
    <s v="2019"/>
    <x v="0"/>
    <s v="AGROTECNICOS EMPRESA ASOCIATIVA DE TRABAJO"/>
    <s v="LUIS ALFONSO BRAVO RESTREPO"/>
    <n v="79079"/>
    <x v="1"/>
    <s v="FALLA EN EL SERVICIO OTRAS CAUSAS"/>
    <s v="BAJO"/>
    <s v="MEDIO   "/>
    <s v="ALTO"/>
    <s v="BAJO"/>
    <n v="0.30250000000000005"/>
    <x v="2"/>
    <n v="3010727509"/>
    <n v="0.7"/>
    <x v="1"/>
    <n v="0"/>
    <s v="NO"/>
    <s v="NO"/>
    <s v="18 AÑOS"/>
    <s v="LUISA CATALINA RIVERA VARELA"/>
    <n v="1728"/>
    <d v="2011-06-17T00:00:00"/>
    <n v="158513"/>
    <s v="GOBIERNO"/>
    <m/>
    <d v="2020-07-31T00:00:00"/>
    <s v="2002-12"/>
    <s v="18"/>
    <s v="2020-06"/>
    <n v="1.4702683296428154"/>
    <n v="4426577305.6671047"/>
    <n v="3098604113.9669733"/>
    <d v="2020-12-07T00:00:00"/>
    <n v="0.35342465753424657"/>
    <n v="4.1522219311981093E-2"/>
    <n v="3092435986.0849905"/>
    <n v="0.30250000000000005"/>
    <s v="MEDIA"/>
    <x v="2"/>
    <n v="3092435986.0849905"/>
  </r>
  <r>
    <n v="2022"/>
    <d v="2006-07-25T00:00:00"/>
    <d v="2006-06-18T00:00:00"/>
    <s v="CONSEJO DE ESTADO "/>
    <s v="05001233100020060212000"/>
    <s v="2019"/>
    <x v="0"/>
    <s v="MANUEL HUMBERTO MORENO INCEL "/>
    <s v="JOSÉ RODRIGO FLÓREZ RUIZ"/>
    <n v="9334"/>
    <x v="1"/>
    <s v="FALLA EN EL SERVICIO OTRAS CAUSAS"/>
    <s v="MEDIO   "/>
    <s v="BAJO"/>
    <s v="ALTO"/>
    <s v="MEDIO   "/>
    <n v="0.39250000000000002"/>
    <x v="2"/>
    <n v="25091844"/>
    <n v="1"/>
    <x v="1"/>
    <n v="0"/>
    <s v="NO"/>
    <s v="NO"/>
    <n v="14"/>
    <s v="LUISA CATALINA RIVERA VARELA"/>
    <n v="1728"/>
    <d v="2011-06-17T00:00:00"/>
    <n v="158513"/>
    <s v="GOBIERNO"/>
    <m/>
    <d v="2020-07-31T00:00:00"/>
    <s v="2006-07"/>
    <s v="14"/>
    <s v="2020-06"/>
    <n v="1.2065643167862028"/>
    <n v="30274923.612765983"/>
    <n v="30274923.612765983"/>
    <d v="2020-07-21T00:00:00"/>
    <n v="-2.7397260273972601E-2"/>
    <n v="4.1522219311981093E-2"/>
    <n v="30279600.39102843"/>
    <n v="0.39250000000000002"/>
    <s v="MEDIA"/>
    <x v="2"/>
    <n v="30279600.39102843"/>
  </r>
  <r>
    <n v="2023"/>
    <d v="2013-01-23T00:00:00"/>
    <d v="2012-12-06T00:00:00"/>
    <s v="JUZGADO 23 ADMINISTRATIVO DEL CIRCUITO DE MEDELLÍN"/>
    <s v="05001333302320120043800"/>
    <s v="2019"/>
    <x v="0"/>
    <s v="JESÚS MARÍA GARCÍA GALEANO "/>
    <s v="JAVIER VILLEGAS POSADA"/>
    <n v="20944"/>
    <x v="1"/>
    <s v="FALLA EN EL SERVICIO OTRAS CAUSAS"/>
    <s v="MEDIO   "/>
    <s v="MEDIO   "/>
    <s v="MEDIO   "/>
    <s v="MEDIO   "/>
    <n v="0.5"/>
    <x v="2"/>
    <n v="29639727877"/>
    <n v="0.1"/>
    <x v="3"/>
    <n v="0"/>
    <s v="NO"/>
    <s v="NO"/>
    <s v="12 AÑOS"/>
    <s v="LUISA CATALINA RIVERA VARELA"/>
    <n v="1728"/>
    <d v="2011-06-17T00:00:00"/>
    <n v="158513"/>
    <s v="DAPARD"/>
    <m/>
    <d v="2020-07-31T00:00:00"/>
    <s v="2013-01"/>
    <s v="12"/>
    <s v="2020-06"/>
    <n v="0.93598732150468988"/>
    <n v="27742409505.721119"/>
    <n v="2774240950.5721121"/>
    <d v="2025-01-20T00:00:00"/>
    <n v="4.4767123287671229"/>
    <n v="4.1522219311981093E-2"/>
    <n v="2705096515.5253406"/>
    <n v="0.5"/>
    <s v="MEDIA"/>
    <x v="2"/>
    <n v="2705096515.5253406"/>
  </r>
  <r>
    <n v="2024"/>
    <d v="2013-01-31T00:00:00"/>
    <d v="2013-01-14T00:00:00"/>
    <s v="TRIBUNAL ADMINISTRATIVO DE ANTIOQUIA"/>
    <s v="05001233300020130000800"/>
    <s v="2019"/>
    <x v="0"/>
    <s v="DOLLY MARGARITA LONDOÑO GONZÁLEZ"/>
    <s v="LEONARDO FABIO GUEVARA DÍAZ"/>
    <n v="97002"/>
    <x v="0"/>
    <s v="RELIQUIDACIÓN DE LA PENSIÓN"/>
    <s v="ALTO"/>
    <s v="ALTO"/>
    <s v="BAJO"/>
    <s v="ALTO"/>
    <n v="0.90500000000000003"/>
    <x v="0"/>
    <n v="83050193"/>
    <n v="0"/>
    <x v="4"/>
    <n v="0"/>
    <s v="NO"/>
    <s v="NO"/>
    <n v="8"/>
    <s v="LUISA CATALINA RIVERA VARELA"/>
    <n v="1728"/>
    <d v="2011-06-17T00:00:00"/>
    <n v="158513"/>
    <s v="GESTION HUMANA Y DLLO ORGANIZACIONAL"/>
    <m/>
    <d v="2020-07-31T00:00:00"/>
    <s v="2013-01"/>
    <s v="8"/>
    <s v="2020-06"/>
    <n v="0.93598732150468988"/>
    <n v="77733927.696517542"/>
    <n v="0"/>
    <d v="2021-01-29T00:00:00"/>
    <n v="0.49863013698630138"/>
    <n v="4.1522219311981093E-2"/>
    <n v="0"/>
    <n v="0.90500000000000003"/>
    <s v="ALTA"/>
    <x v="0"/>
    <n v="0"/>
  </r>
  <r>
    <n v="2025"/>
    <d v="2013-05-31T00:00:00"/>
    <d v="2013-05-03T00:00:00"/>
    <s v="JUZGADO DÉCIMO ADMINISTRATIVO DEL CIRCUITO"/>
    <s v="05001333301020130041800"/>
    <s v="2019"/>
    <x v="0"/>
    <s v="DAVINSON ARLET MAZO RODRÍGUEZ"/>
    <s v="JUAN JOSÉ GÓMEZ ARANGO"/>
    <n v="201108"/>
    <x v="1"/>
    <s v="FALLA EN EL SERVICIO OTRAS CAUSAS"/>
    <s v="MEDIO   "/>
    <s v="MEDIO   "/>
    <s v="MEDIO   "/>
    <s v="MEDIO   "/>
    <n v="0.5"/>
    <x v="2"/>
    <n v="23158258782"/>
    <n v="0.1"/>
    <x v="4"/>
    <n v="0"/>
    <s v="NO"/>
    <s v="NO"/>
    <s v="11 AÑOS"/>
    <s v="LUISA CATALINA RIVERA VARELA"/>
    <n v="1728"/>
    <d v="2011-06-17T00:00:00"/>
    <n v="158513"/>
    <s v="DAPARD"/>
    <m/>
    <d v="2020-07-31T00:00:00"/>
    <s v="2013-05"/>
    <s v="11"/>
    <s v="2020-06"/>
    <n v="0.92501103743402557"/>
    <n v="21421644981.103455"/>
    <n v="2142164498.1103456"/>
    <d v="2024-05-28T00:00:00"/>
    <n v="3.8273972602739725"/>
    <n v="4.1522219311981093E-2"/>
    <n v="2096434407.5227346"/>
    <n v="0.5"/>
    <s v="MEDIA"/>
    <x v="2"/>
    <n v="2096434407.5227346"/>
  </r>
  <r>
    <n v="2026"/>
    <d v="2015-08-15T00:00:00"/>
    <d v="2013-07-08T00:00:00"/>
    <s v="TRIBUNAL ADMINISTRATIVO DE ANTIOQUIA"/>
    <s v="05001233300020130097400"/>
    <s v="2019"/>
    <x v="0"/>
    <s v="ALINA MARÍA ÁLVAREZ DUQUE"/>
    <s v="NATALIA BEDOYA SIERRA"/>
    <n v="191628"/>
    <x v="1"/>
    <s v="FALLA EN EL SERVICIO OTRAS CAUSAS"/>
    <s v="MEDIO   "/>
    <s v="MEDIO   "/>
    <s v="MEDIO   "/>
    <s v="MEDIO   "/>
    <n v="0.5"/>
    <x v="2"/>
    <n v="858595000"/>
    <n v="0.8"/>
    <x v="0"/>
    <n v="0"/>
    <s v="NO"/>
    <s v="NO"/>
    <s v="10 AÑOS"/>
    <s v="LUISA CATALINA RIVERA VARELA"/>
    <n v="1728"/>
    <d v="2011-06-17T00:00:00"/>
    <n v="158513"/>
    <s v="DAPARD"/>
    <m/>
    <d v="2020-07-31T00:00:00"/>
    <s v="2015-08"/>
    <s v="10"/>
    <s v="2020-06"/>
    <n v="0.85413954863106623"/>
    <n v="733359945.7568903"/>
    <n v="586687956.60551226"/>
    <d v="2025-08-12T00:00:00"/>
    <n v="5.0356164383561648"/>
    <n v="4.1522219311981093E-2"/>
    <n v="570265712.97595739"/>
    <n v="0.5"/>
    <s v="MEDIA"/>
    <x v="2"/>
    <n v="570265712.97595739"/>
  </r>
  <r>
    <n v="2027"/>
    <d v="2013-01-22T00:00:00"/>
    <d v="2012-09-03T00:00:00"/>
    <s v="JUZGADO 07 ADMINISTRATIVO DEL CIRCUITO DE MEDELLÍN"/>
    <s v="05001333300720120018800"/>
    <s v="2019"/>
    <x v="0"/>
    <s v="MUNICIPIO DE BELMIRA"/>
    <s v="JORGE IVÁN CASTAÑEDA RÍOS"/>
    <n v="174599"/>
    <x v="3"/>
    <s v="OTRAS"/>
    <s v="MEDIO   "/>
    <s v="MEDIO   "/>
    <s v="ALTO"/>
    <s v="BAJO"/>
    <n v="0.39250000000000002"/>
    <x v="2"/>
    <n v="122615730"/>
    <n v="1"/>
    <x v="2"/>
    <n v="0"/>
    <s v="NO"/>
    <s v="NO"/>
    <n v="8"/>
    <s v="LUISA CATALINA RIVERA VARELA"/>
    <n v="1728"/>
    <d v="2011-06-17T00:00:00"/>
    <n v="158513"/>
    <s v="GESTION HUMANA Y DLLO ORGANIZACIONAL"/>
    <m/>
    <d v="2020-07-31T00:00:00"/>
    <s v="2013-01"/>
    <s v="8"/>
    <s v="2020-06"/>
    <n v="0.93598732150468988"/>
    <n v="114766768.69704224"/>
    <n v="114766768.69704224"/>
    <d v="2021-01-20T00:00:00"/>
    <n v="0.47397260273972602"/>
    <n v="4.1522219311981093E-2"/>
    <n v="114460493.16914532"/>
    <n v="0.39250000000000002"/>
    <s v="MEDIA"/>
    <x v="2"/>
    <n v="114460493.16914532"/>
  </r>
  <r>
    <n v="2028"/>
    <d v="2013-12-19T00:00:00"/>
    <d v="2013-10-30T00:00:00"/>
    <s v="TRIBUNAL ADMINISTRATIVO DE ANTIOQUIA"/>
    <s v="05001233300020130174200"/>
    <s v="2019"/>
    <x v="0"/>
    <s v="COLCIVIL S.A y CONCRETOS Y ASFALTOS S.A."/>
    <s v="DANIEL ALBERTO GÓMEZ SILVA"/>
    <n v="49279"/>
    <x v="6"/>
    <s v="INCUMPLIMIENTO"/>
    <s v="MEDIO   "/>
    <s v="MEDIO   "/>
    <s v="MEDIO   "/>
    <s v="BAJO"/>
    <n v="0.34250000000000003"/>
    <x v="2"/>
    <n v="390866797"/>
    <n v="1"/>
    <x v="3"/>
    <n v="0"/>
    <s v="NO"/>
    <s v="NO"/>
    <s v="12 AÑOS"/>
    <s v="LUISA CATALINA RIVERA VARELA"/>
    <n v="1728"/>
    <d v="2011-06-17T00:00:00"/>
    <n v="158513"/>
    <s v="INFRAESTRUCTURA"/>
    <m/>
    <d v="2020-07-31T00:00:00"/>
    <s v="2013-12"/>
    <s v="12"/>
    <s v="2020-06"/>
    <n v="0.92093050530492648"/>
    <n v="359961156.86812812"/>
    <n v="359961156.86812812"/>
    <d v="2025-12-16T00:00:00"/>
    <n v="5.3808219178082188"/>
    <n v="4.1522219311981093E-2"/>
    <n v="349205018.6022684"/>
    <n v="0.34250000000000003"/>
    <s v="MEDIA"/>
    <x v="2"/>
    <n v="349205018.6022684"/>
  </r>
  <r>
    <n v="2029"/>
    <d v="2014-01-14T00:00:00"/>
    <d v="2013-11-14T00:00:00"/>
    <s v="TRIBUNAL ADMINISTRATIVO DE ANTIOQUIA"/>
    <s v="05001233300020130180100"/>
    <s v="2019"/>
    <x v="0"/>
    <s v="EMPRESA DE CABLES AEREOS ECA S.A."/>
    <s v="DANIEL ARANGO PERFETTI"/>
    <n v="114890"/>
    <x v="6"/>
    <s v="INCUMPLIMIENTO"/>
    <s v="MEDIO   "/>
    <s v="MEDIO   "/>
    <s v="MEDIO   "/>
    <s v="MEDIO   "/>
    <n v="0.5"/>
    <x v="2"/>
    <n v="2959329721"/>
    <n v="0.8"/>
    <x v="0"/>
    <n v="0"/>
    <s v="NO"/>
    <s v="NO"/>
    <s v="10 AÑOS"/>
    <s v="LUISA CATALINA RIVERA VARELA"/>
    <n v="1728"/>
    <d v="2011-06-17T00:00:00"/>
    <n v="158513"/>
    <s v="INFRAESTRUCTURA"/>
    <m/>
    <d v="2020-07-31T00:00:00"/>
    <s v="2014-01"/>
    <s v="10"/>
    <s v="2020-06"/>
    <n v="0.9164741666388736"/>
    <n v="2712149239.8631253"/>
    <n v="2169719391.8905005"/>
    <d v="2024-01-12T00:00:00"/>
    <n v="3.452054794520548"/>
    <n v="4.1522219311981093E-2"/>
    <n v="2127899307.7015059"/>
    <n v="0.5"/>
    <s v="MEDIA"/>
    <x v="2"/>
    <n v="2127899307.7015059"/>
  </r>
  <r>
    <n v="2030"/>
    <d v="2013-05-16T00:00:00"/>
    <d v="2013-03-07T00:00:00"/>
    <s v="JUZGADO 20 ADMINISTRATIVO DEL CIRCUITO DE MEDELLÍN"/>
    <s v="05001333302020130022600"/>
    <s v="2019"/>
    <x v="0"/>
    <s v="JESÚS MARÍA LOPERA JIMÉNEZ, MORELIA DE JESÚS MARTÍNEZ MAZO, MARIELA DE JESÚS MAZO YEPES, LUIS ALFONSO MARTÍNEZ, DENIS LORENA LOPERA MARTÍNEZ, LINA JOHANA LOPERA MARTÍNEZ"/>
    <s v="JUAN JOSÉ GÓMEZ ARANGO"/>
    <n v="201108"/>
    <x v="1"/>
    <s v="FALLA EN EL SERVICIO OTRAS CAUSAS"/>
    <s v="BAJO"/>
    <s v="BAJO"/>
    <s v="ALTO"/>
    <s v="BAJO"/>
    <n v="0.14499999999999999"/>
    <x v="3"/>
    <n v="2266800000"/>
    <n v="7.0000000000000007E-2"/>
    <x v="1"/>
    <n v="0"/>
    <s v="NO"/>
    <s v="NO"/>
    <s v="10 AÑOS"/>
    <s v="LUISA CATALINA RIVERA VARELA"/>
    <n v="1728"/>
    <d v="2011-06-17T00:00:00"/>
    <n v="158513"/>
    <s v="DAPARD"/>
    <m/>
    <d v="2020-07-31T00:00:00"/>
    <s v="2013-05"/>
    <s v="10"/>
    <s v="2020-06"/>
    <n v="0.92501103743402557"/>
    <n v="2096815019.6554492"/>
    <n v="146777051.37588146"/>
    <d v="2023-05-14T00:00:00"/>
    <n v="2.7863013698630139"/>
    <n v="4.1522219311981093E-2"/>
    <n v="144489332.93885538"/>
    <n v="0.14499999999999999"/>
    <s v="BAJA"/>
    <x v="2"/>
    <n v="144489332.93885538"/>
  </r>
  <r>
    <n v="2031"/>
    <d v="2014-02-07T00:00:00"/>
    <d v="2013-11-22T00:00:00"/>
    <s v="JUZGADO 26 ADMINISTRATIVO DEL CIRCUITO DE MEDELLÍN"/>
    <s v="05001333302620130114200"/>
    <s v="2019"/>
    <x v="0"/>
    <s v="JOSÉ ANTONIO RUIZ CONTRERAS Y OTROS"/>
    <s v="PABLO JOSÉ MARTÍNEZ MERCADO"/>
    <n v="70281"/>
    <x v="1"/>
    <s v="ACCIDENTE DE TRANSITO"/>
    <s v="MEDIO   "/>
    <s v="MEDIO   "/>
    <s v="MEDIO   "/>
    <s v="MEDIO   "/>
    <n v="0.5"/>
    <x v="2"/>
    <n v="8000000000"/>
    <n v="0.1"/>
    <x v="0"/>
    <n v="0"/>
    <s v="NO"/>
    <s v="NO"/>
    <s v="10 AÑOS"/>
    <s v="LUISA CATALINA RIVERA VARELA"/>
    <n v="1728"/>
    <d v="2011-06-17T00:00:00"/>
    <n v="158513"/>
    <s v="INFRAESTRUCTURA"/>
    <m/>
    <d v="2020-07-31T00:00:00"/>
    <s v="2014-02"/>
    <s v="10"/>
    <s v="2020-06"/>
    <n v="0.91072959452734203"/>
    <n v="7285836756.2187366"/>
    <n v="728583675.62187374"/>
    <d v="2024-02-05T00:00:00"/>
    <n v="3.5178082191780824"/>
    <n v="4.1522219311981093E-2"/>
    <n v="714275804.78694117"/>
    <n v="0.5"/>
    <s v="MEDIA"/>
    <x v="2"/>
    <n v="714275804.78694117"/>
  </r>
  <r>
    <n v="2032"/>
    <d v="2014-06-03T00:00:00"/>
    <d v="2014-01-30T00:00:00"/>
    <s v="JUZGADO 12 ADMINISTRATIVO DEL CIRCUITO DE MEDELLÍN"/>
    <s v="05001333301220140009500"/>
    <s v="2019"/>
    <x v="0"/>
    <s v="JUAN CARLOS RESTREPO GUTIÉRREZ"/>
    <s v="JORGE ALBERTO GUZMÁN ÁLVAREZ"/>
    <n v="77410"/>
    <x v="6"/>
    <s v="EQUILIBRIO ECONOMICO"/>
    <s v="MEDIO   "/>
    <s v="BAJO"/>
    <s v="ALTO"/>
    <s v="BAJO"/>
    <n v="0.23500000000000001"/>
    <x v="3"/>
    <n v="124210152"/>
    <n v="1"/>
    <x v="2"/>
    <n v="0"/>
    <s v="NO"/>
    <s v="NO"/>
    <s v="9 AÑOS"/>
    <s v="LUISA CATALINA RIVERA VARELA"/>
    <n v="1728"/>
    <d v="2011-06-17T00:00:00"/>
    <n v="158513"/>
    <s v="INFRAESTRUCTURA"/>
    <m/>
    <d v="2020-07-31T00:00:00"/>
    <s v="2014-06"/>
    <s v="9"/>
    <s v="2020-06"/>
    <n v="0.89783629663645648"/>
    <n v="111520382.87633134"/>
    <n v="111520382.87633134"/>
    <d v="2023-06-01T00:00:00"/>
    <n v="2.8356164383561642"/>
    <n v="4.1522219311981093E-2"/>
    <n v="109751667.9269705"/>
    <n v="0.23500000000000001"/>
    <s v="BAJA"/>
    <x v="2"/>
    <n v="109751667.9269705"/>
  </r>
  <r>
    <n v="2033"/>
    <d v="2014-06-04T00:00:00"/>
    <d v="2014-04-03T00:00:00"/>
    <s v="TRIBUNAL ADMINISTRATIVO DE ANTIOQUIA"/>
    <s v="05001233300020140063600"/>
    <s v="2019"/>
    <x v="0"/>
    <s v="ADA S.A."/>
    <s v="JUAN FERNANDO BETANCUR GONZÁLEZ"/>
    <n v="98060"/>
    <x v="6"/>
    <s v="INCUMPLIMIENTO"/>
    <s v="BAJO"/>
    <s v="BAJO"/>
    <s v="MEDIO   "/>
    <s v="MEDIO   "/>
    <n v="0.2525"/>
    <x v="2"/>
    <n v="1472380763"/>
    <n v="1"/>
    <x v="2"/>
    <n v="0"/>
    <s v="NO"/>
    <s v="NO"/>
    <s v="9 AÑOS"/>
    <s v="LUISA CATALINA RIVERA VARELA"/>
    <n v="1728"/>
    <d v="2011-06-17T00:00:00"/>
    <n v="158513"/>
    <s v="EDUCACION"/>
    <m/>
    <d v="2020-07-31T00:00:00"/>
    <s v="2014-06"/>
    <s v="9"/>
    <s v="2020-06"/>
    <n v="0.89783629663645648"/>
    <n v="1321956891.4906802"/>
    <n v="1321956891.4906802"/>
    <d v="2023-06-02T00:00:00"/>
    <n v="2.8383561643835615"/>
    <n v="4.1522219311981093E-2"/>
    <n v="1300970539.7123241"/>
    <n v="0.2525"/>
    <s v="MEDIA"/>
    <x v="2"/>
    <n v="1300970539.7123241"/>
  </r>
  <r>
    <n v="2034"/>
    <d v="2014-12-27T00:00:00"/>
    <d v="2014-10-30T00:00:00"/>
    <s v="TRIBUNAL ADMINISTRATIVO DE ANTIOQUIA"/>
    <s v="05001233300020140194500"/>
    <s v="2019"/>
    <x v="0"/>
    <s v="LUZ MERY GONZÁLEZ MELO"/>
    <s v="GLORIA CECILIA GALLEGO C"/>
    <n v="15803"/>
    <x v="0"/>
    <s v="RELIQUIDACIÓN DE LA PENSIÓN"/>
    <s v="ALTO"/>
    <s v="MEDIO   "/>
    <s v="MEDIO   "/>
    <s v="MEDIO   "/>
    <n v="0.6"/>
    <x v="0"/>
    <n v="76589232"/>
    <n v="0"/>
    <x v="12"/>
    <n v="0"/>
    <s v="NO"/>
    <s v="NO"/>
    <s v="9 AÑOS"/>
    <s v="LUISA CATALINA RIVERA VARELA"/>
    <n v="1728"/>
    <d v="2011-06-17T00:00:00"/>
    <n v="158513"/>
    <s v="GESTION HUMANA Y DLLO ORGANIZACIONAL"/>
    <m/>
    <d v="2020-07-31T00:00:00"/>
    <s v="2014-12"/>
    <s v="9"/>
    <s v="2020-06"/>
    <n v="0.88843442213904433"/>
    <n v="68044510.073993206"/>
    <n v="0"/>
    <d v="2023-12-25T00:00:00"/>
    <n v="3.4027397260273973"/>
    <n v="4.1522219311981093E-2"/>
    <n v="0"/>
    <n v="0.6"/>
    <s v="ALTA"/>
    <x v="0"/>
    <n v="0"/>
  </r>
  <r>
    <n v="2035"/>
    <d v="2015-03-12T00:00:00"/>
    <d v="2014-12-04T00:00:00"/>
    <s v="TRIBUNAL ADMINISTRATIVO DE ANTIOQUIA"/>
    <s v="05001233300020140215200"/>
    <s v="2019"/>
    <x v="2"/>
    <s v="JHONY ORTIZ"/>
    <s v="SANDRA PATRICIA ARANGO PIEDRAHÍTA"/>
    <n v="109837"/>
    <x v="7"/>
    <s v="VIOLACIÓN DERECHOS COLECTIVOS"/>
    <s v="MEDIO   "/>
    <s v="MEDIO   "/>
    <s v="MEDIO   "/>
    <s v="MEDIO   "/>
    <n v="0.5"/>
    <x v="2"/>
    <n v="5000000000"/>
    <n v="0.05"/>
    <x v="3"/>
    <n v="0"/>
    <s v="NO"/>
    <s v="NO"/>
    <s v="10 AÑOS"/>
    <s v="LUISA CATALINA RIVERA VARELA"/>
    <n v="1728"/>
    <d v="2011-06-17T00:00:00"/>
    <n v="158513"/>
    <s v="GOBIERNO"/>
    <m/>
    <d v="2020-07-31T00:00:00"/>
    <s v="2015-03"/>
    <s v="10"/>
    <s v="2020-06"/>
    <n v="0.86763134510283468"/>
    <n v="4338156725.5141735"/>
    <n v="216907836.27570868"/>
    <d v="2025-03-09T00:00:00"/>
    <n v="4.6082191780821917"/>
    <n v="4.1522219311981093E-2"/>
    <n v="211344927.69247335"/>
    <n v="0.5"/>
    <s v="MEDIA"/>
    <x v="2"/>
    <n v="211344927.69247335"/>
  </r>
  <r>
    <n v="2036"/>
    <d v="2015-02-02T00:00:00"/>
    <d v="2015-02-19T00:00:00"/>
    <s v="JUZGADO 24 ADMINISTRATIVO DEL CIRCUITO DE MEDELLÍN"/>
    <s v="05001333302420150016700"/>
    <s v="2019"/>
    <x v="0"/>
    <s v="DORA ELENA IDARRAGA DE MONTOYA"/>
    <s v="AGUSTÍN PERALTA GONZÁLEZ"/>
    <n v="44015"/>
    <x v="0"/>
    <s v="RECONOCIMIENTO Y PAGO DE OTRAS PRESTACIONES SALARIALES, SOLCIALES Y SALARIOS"/>
    <s v="MEDIO   "/>
    <s v="MEDIO   "/>
    <s v="MEDIO   "/>
    <s v="MEDIO   "/>
    <n v="0.5"/>
    <x v="2"/>
    <n v="37421020"/>
    <n v="1"/>
    <x v="1"/>
    <n v="0"/>
    <s v="NO"/>
    <s v="NO"/>
    <s v="9 AÑOS"/>
    <s v="LUISA CATALINA RIVERA VARELA"/>
    <n v="1728"/>
    <d v="2011-06-17T00:00:00"/>
    <n v="158513"/>
    <s v="EDUCACION"/>
    <m/>
    <d v="2020-07-31T00:00:00"/>
    <s v="2015-02"/>
    <s v="9"/>
    <s v="2020-06"/>
    <n v="0.87271419777299997"/>
    <n v="32657855.449147388"/>
    <n v="32657855.449147388"/>
    <d v="2024-01-31T00:00:00"/>
    <n v="3.504109589041096"/>
    <n v="4.1522219311981093E-2"/>
    <n v="32018995.77861362"/>
    <n v="0.5"/>
    <s v="MEDIA"/>
    <x v="2"/>
    <n v="32018995.77861362"/>
  </r>
  <r>
    <n v="2037"/>
    <d v="2015-01-26T00:00:00"/>
    <d v="2014-12-02T00:00:00"/>
    <s v="JUZGADO 03 ADMINISTRATIVO DEL CIRCUITO DE MEDELLÍN"/>
    <s v="05001333300320140036500"/>
    <s v="2019"/>
    <x v="0"/>
    <s v="MARY LUZ ZAPATA RODRÍGUEZ      SOL ANGIE RESTREPO ZAPATA   "/>
    <s v="MANUEL FERLEY PATIÑO PERDOMO"/>
    <n v="91586"/>
    <x v="1"/>
    <s v="FALLA EN EL SERVICIO OTRAS CAUSAS"/>
    <s v="MEDIO   "/>
    <s v="MEDIO   "/>
    <s v="MEDIO   "/>
    <s v="MEDIO   "/>
    <n v="0.5"/>
    <x v="2"/>
    <n v="400400000"/>
    <n v="1"/>
    <x v="0"/>
    <n v="0"/>
    <s v="NO"/>
    <s v="NO"/>
    <s v="10 AÑOS"/>
    <s v="LUISA CATALINA RIVERA VARELA"/>
    <n v="1728"/>
    <d v="2011-06-17T00:00:00"/>
    <n v="158513"/>
    <s v="DAPARD"/>
    <m/>
    <d v="2020-07-31T00:00:00"/>
    <s v="2015-01"/>
    <s v="10"/>
    <s v="2020-06"/>
    <n v="0.88274698887786718"/>
    <n v="353451894.34669805"/>
    <n v="353451894.34669805"/>
    <d v="2025-01-23T00:00:00"/>
    <n v="4.484931506849315"/>
    <n v="4.1522219311981093E-2"/>
    <n v="344626584.23066705"/>
    <n v="0.5"/>
    <s v="MEDIA"/>
    <x v="2"/>
    <n v="344626584.23066705"/>
  </r>
  <r>
    <n v="2038"/>
    <d v="2015-05-13T00:00:00"/>
    <d v="2014-06-06T00:00:00"/>
    <s v="JUZGADO 24 ADMINISTRATIVO DEL CIRCUITO DE MEDELLÍN"/>
    <s v="05001333302420140077300"/>
    <s v="2019"/>
    <x v="0"/>
    <s v="ARCHIVOS MODULARES DE COLOMBIA"/>
    <s v="JOSÉ ARMANDO MUÑOZ RODRÍGUEZ"/>
    <n v="214844"/>
    <x v="1"/>
    <s v="OTRAS"/>
    <s v="MEDIO   "/>
    <s v="BAJO"/>
    <s v="ALTO"/>
    <s v="MEDIO   "/>
    <n v="0.39250000000000002"/>
    <x v="2"/>
    <n v="111414910"/>
    <n v="1"/>
    <x v="2"/>
    <n v="0"/>
    <s v="NO"/>
    <s v="NO"/>
    <s v="8 AÑOS"/>
    <s v="LUISA CATALINA RIVERA VARELA"/>
    <n v="1728"/>
    <d v="2011-06-17T00:00:00"/>
    <n v="158513"/>
    <s v="EDUCACION"/>
    <m/>
    <d v="2020-07-31T00:00:00"/>
    <s v="2015-05"/>
    <s v="8"/>
    <s v="2020-06"/>
    <n v="0.86073201793714027"/>
    <n v="95898380.312584862"/>
    <n v="95898380.312584862"/>
    <d v="2023-05-11T00:00:00"/>
    <n v="2.7780821917808218"/>
    <n v="4.1522219311981093E-2"/>
    <n v="94408049.351663038"/>
    <n v="0.39250000000000002"/>
    <s v="MEDIA"/>
    <x v="2"/>
    <n v="94408049.351663038"/>
  </r>
  <r>
    <n v="2039"/>
    <d v="2015-06-25T00:00:00"/>
    <d v="2015-03-17T00:00:00"/>
    <s v="JUZGADO 23 ADMINISTRATIVO DEL CIRCUITO DE MEDELLÍN"/>
    <s v="0500133302320150030700"/>
    <s v="2019"/>
    <x v="0"/>
    <s v="MIGDONIO QUEJADA DURÁN"/>
    <s v="JOAQUÍN HERNADO GIL GALLEGO"/>
    <n v="94517"/>
    <x v="0"/>
    <s v="RECONOCIMIENTO Y PAGO DE OTRAS PRESTACIONES SALARIALES, SOLCIALES Y SALARIOS"/>
    <s v="BAJO"/>
    <s v="BAJO"/>
    <s v="BAJO"/>
    <s v="BAJO"/>
    <n v="0.05"/>
    <x v="1"/>
    <n v="12404121"/>
    <n v="1"/>
    <x v="2"/>
    <n v="0"/>
    <s v="NO"/>
    <s v="NO"/>
    <n v="6"/>
    <s v="LUISA CATALINA RIVERA VARELA"/>
    <n v="1728"/>
    <d v="2011-06-17T00:00:00"/>
    <n v="158513"/>
    <s v="EDUCACION"/>
    <m/>
    <d v="2020-07-31T00:00:00"/>
    <s v="2015-06"/>
    <s v="6"/>
    <s v="2020-06"/>
    <n v="0.8598294089278552"/>
    <n v="10665428.027699595"/>
    <n v="10665428.027699595"/>
    <d v="2021-06-23T00:00:00"/>
    <n v="0.89589041095890409"/>
    <n v="4.1522219311981093E-2"/>
    <n v="10611692.703573847"/>
    <n v="0.05"/>
    <s v="REMOTA"/>
    <x v="1"/>
    <n v="0"/>
  </r>
  <r>
    <n v="2040"/>
    <d v="2017-06-05T00:00:00"/>
    <d v="2015-02-17T00:00:00"/>
    <s v="TRIBUNAL ADMINISTRATIVO DE ANTIOQUIA"/>
    <s v="05001233300020150036900"/>
    <s v="2019"/>
    <x v="0"/>
    <s v="CÁLCULO Y CONSTRUCCIONES S.A."/>
    <s v="JUAN CARLOS ALFARO GARCÍA"/>
    <n v="83662"/>
    <x v="5"/>
    <s v="ADJUDICACIÓN"/>
    <s v="MEDIO   "/>
    <s v="MEDIO   "/>
    <s v="MEDIO   "/>
    <s v="MEDIO   "/>
    <n v="0.5"/>
    <x v="2"/>
    <n v="459383217"/>
    <n v="1"/>
    <x v="7"/>
    <n v="0"/>
    <s v="NO"/>
    <s v="NO"/>
    <s v="9 AÑOS"/>
    <s v="LUISA CATALINA RIVERA VARELA"/>
    <n v="1728"/>
    <d v="2011-06-17T00:00:00"/>
    <n v="158513"/>
    <s v="INFRAESTRUCTURA"/>
    <m/>
    <d v="2020-07-31T00:00:00"/>
    <s v="2017-06"/>
    <s v="9"/>
    <s v="2020-06"/>
    <n v="0.76136533047353394"/>
    <n v="349758454.82520014"/>
    <n v="349758454.82520014"/>
    <d v="2026-06-03T00:00:00"/>
    <n v="5.8438356164383558"/>
    <n v="4.1522219311981093E-2"/>
    <n v="338422595.01529187"/>
    <n v="0.5"/>
    <s v="MEDIA"/>
    <x v="2"/>
    <n v="338422595.01529187"/>
  </r>
  <r>
    <n v="2041"/>
    <d v="2015-03-18T00:00:00"/>
    <d v="2016-08-02T00:00:00"/>
    <s v="TRIBUNAL ADMINISTRATIVO DE ANTIOQUIA"/>
    <s v="05001233300020160177100"/>
    <s v="2019"/>
    <x v="0"/>
    <s v="MARÍA OLIVIA HURTADO DE SEPÚLVEDA"/>
    <s v="ELIDIO VALLE VALLE"/>
    <n v="172633"/>
    <x v="0"/>
    <s v="PENSIÓN DE SOBREVIVIENTES"/>
    <s v="MEDIO   "/>
    <s v="MEDIO   "/>
    <s v="MEDIO   "/>
    <s v="MEDIO   "/>
    <n v="0.5"/>
    <x v="2"/>
    <n v="189979237"/>
    <n v="5"/>
    <x v="4"/>
    <n v="0"/>
    <s v="NO"/>
    <s v="NO"/>
    <s v="9 AÑOS"/>
    <s v="LUISA CATALINA RIVERA VARELA"/>
    <n v="1728"/>
    <d v="2011-06-17T00:00:00"/>
    <e v="#REF!"/>
    <s v="EDUCACION"/>
    <m/>
    <d v="2020-07-31T00:00:00"/>
    <s v="2015-03"/>
    <s v="9"/>
    <s v="2020-06"/>
    <n v="0.86763134510283468"/>
    <n v="164831940.93992022"/>
    <n v="824159704.69960105"/>
    <d v="2024-03-15T00:00:00"/>
    <n v="3.6246575342465754"/>
    <n v="4.1522219311981093E-2"/>
    <n v="807488330.54719043"/>
    <n v="0.5"/>
    <s v="MEDIA"/>
    <x v="2"/>
    <n v="807488330.54719043"/>
  </r>
  <r>
    <n v="2042"/>
    <d v="2015-08-10T00:00:00"/>
    <d v="2015-04-28T00:00:00"/>
    <s v="TRIBUNAL ADMINISTRATIVO DE ANTIOQUIA"/>
    <s v="05001233300020150088100"/>
    <s v="2019"/>
    <x v="0"/>
    <s v="HERNÁN RESTREPO E HIJOS LTDA."/>
    <s v="MARISOL RESTREPO HENAO"/>
    <n v="48493"/>
    <x v="3"/>
    <s v="OTRAS"/>
    <s v="MEDIO   "/>
    <s v="MEDIO   "/>
    <s v="MEDIO   "/>
    <s v="MEDIO   "/>
    <n v="0.5"/>
    <x v="2"/>
    <n v="109485640"/>
    <n v="1"/>
    <x v="3"/>
    <n v="0"/>
    <s v="NO"/>
    <s v="NO"/>
    <s v="9 AÑOS"/>
    <s v="LUISA CATALINA RIVERA VARELA"/>
    <n v="1728"/>
    <d v="2011-06-17T00:00:00"/>
    <e v="#REF!"/>
    <s v="INFRAESTRUCTURA"/>
    <m/>
    <d v="2020-07-31T00:00:00"/>
    <s v="2015-08"/>
    <s v="9"/>
    <s v="2020-06"/>
    <n v="0.85413954863106623"/>
    <n v="93516015.131183416"/>
    <n v="93516015.131183416"/>
    <d v="2024-08-07T00:00:00"/>
    <n v="4.021917808219178"/>
    <n v="4.1522219311981093E-2"/>
    <n v="91419357.019510925"/>
    <n v="0.5"/>
    <s v="MEDIA"/>
    <x v="2"/>
    <n v="91419357.019510925"/>
  </r>
  <r>
    <n v="2043"/>
    <d v="2015-12-07T00:00:00"/>
    <d v="2015-11-23T00:00:00"/>
    <s v="JUZGADO 21 ADMINISTRATIVO DEL CIRCUITO DE MEDELLÍN"/>
    <s v="05001333302120150135100"/>
    <s v="2019"/>
    <x v="0"/>
    <s v="IVÁN RESTREPO GARCÍA"/>
    <s v="GABRIEL RAÚL MANRIQUE BERRÍO"/>
    <n v="115922"/>
    <x v="0"/>
    <s v="RELIQUIDACIÓN DE LA PENSIÓN"/>
    <s v="BAJO"/>
    <s v="BAJO"/>
    <s v="BAJO"/>
    <s v="BAJO"/>
    <n v="0.05"/>
    <x v="1"/>
    <n v="14215740"/>
    <n v="0"/>
    <x v="12"/>
    <n v="0"/>
    <s v="NO"/>
    <s v="NO"/>
    <s v="5 AÑOS"/>
    <s v="LUISA CATALINA RIVERA VARELA"/>
    <n v="1728"/>
    <d v="2011-06-17T00:00:00"/>
    <e v="#REF!"/>
    <s v="GESTION HUMANA Y DLLO ORGANIZACIONAL"/>
    <m/>
    <d v="2020-07-31T00:00:00"/>
    <s v="2015-12"/>
    <s v="5"/>
    <s v="2020-06"/>
    <n v="0.8321082718324041"/>
    <n v="11829034.844218779"/>
    <n v="0"/>
    <d v="2020-12-05T00:00:00"/>
    <n v="0.34794520547945207"/>
    <n v="4.1522219311981093E-2"/>
    <n v="0"/>
    <n v="0.05"/>
    <s v="REMOTA"/>
    <x v="1"/>
    <n v="0"/>
  </r>
  <r>
    <n v="2044"/>
    <d v="2015-10-19T00:00:00"/>
    <d v="2015-10-08T00:00:00"/>
    <s v="JUZGADO 11 ADMINISTRATIVO DEL CIRCUITO DE MEDELLÍN"/>
    <s v="05001333301120150113500"/>
    <s v="2019"/>
    <x v="0"/>
    <s v="LUZ ELENA OSORIO RAMÍREZ"/>
    <s v="LEIDY PATRICIA LÓPEZ MONSALVE"/>
    <n v="165757"/>
    <x v="0"/>
    <s v="RECONOCIMIENTO Y PAGO DE OTRAS PRESTACIONES SALARIALES, SOLCIALES Y SALARIOS"/>
    <s v="BAJO"/>
    <s v="BAJO"/>
    <s v="BAJO"/>
    <s v="BAJO"/>
    <n v="0.05"/>
    <x v="1"/>
    <n v="3524895"/>
    <n v="1"/>
    <x v="2"/>
    <n v="0"/>
    <s v="NO"/>
    <s v="NO"/>
    <n v="5"/>
    <s v="LUISA CATALINA RIVERA VARELA"/>
    <n v="1728"/>
    <d v="2011-06-17T00:00:00"/>
    <e v="#REF!"/>
    <s v="EDUCACION"/>
    <m/>
    <d v="2020-07-31T00:00:00"/>
    <s v="2015-10"/>
    <s v="5"/>
    <s v="2020-06"/>
    <n v="0.84232546730647351"/>
    <n v="2969108.8280812521"/>
    <n v="2969108.8280812521"/>
    <d v="2020-10-17T00:00:00"/>
    <n v="0.21369863013698631"/>
    <n v="4.1522219311981093E-2"/>
    <n v="2965533.7189638503"/>
    <n v="0.05"/>
    <s v="REMOTA"/>
    <x v="1"/>
    <n v="0"/>
  </r>
  <r>
    <n v="2045"/>
    <d v="2015-05-19T00:00:00"/>
    <d v="2015-05-06T00:00:00"/>
    <s v="JUZGADO 06 ADMINISTRATIVO DEL CIRCUITO DE MEDELLÍN"/>
    <s v="05001333300620150005700"/>
    <s v="2019"/>
    <x v="0"/>
    <s v="MARÍA MAGDALENA TIRADO BURITICÁ"/>
    <s v="LEIDY PATRICIA LÓPEZ MONSALVE"/>
    <n v="165757"/>
    <x v="0"/>
    <s v="RELIQUIDACIÓN DE LA PENSIÓN"/>
    <s v="BAJO"/>
    <s v="BAJO"/>
    <s v="MEDIO   "/>
    <s v="BAJO"/>
    <n v="9.5000000000000001E-2"/>
    <x v="1"/>
    <n v="37141900"/>
    <n v="0"/>
    <x v="2"/>
    <n v="0"/>
    <s v="NO"/>
    <s v="NO"/>
    <n v="6"/>
    <s v="LUISA CATALINA RIVERA VARELA"/>
    <n v="1728"/>
    <d v="2011-06-17T00:00:00"/>
    <e v="#REF!"/>
    <s v="GESTION HUMANA Y DLLO ORGANIZACIONAL"/>
    <m/>
    <d v="2020-07-31T00:00:00"/>
    <s v="2015-05"/>
    <s v="6"/>
    <s v="2020-06"/>
    <n v="0.86073201793714027"/>
    <n v="31969222.537019469"/>
    <n v="0"/>
    <d v="2021-05-17T00:00:00"/>
    <n v="0.79452054794520544"/>
    <n v="4.1522219311981093E-2"/>
    <n v="0"/>
    <n v="9.5000000000000001E-2"/>
    <s v="REMOTA"/>
    <x v="1"/>
    <n v="0"/>
  </r>
  <r>
    <n v="2046"/>
    <d v="2016-01-18T00:00:00"/>
    <d v="2015-12-11T00:00:00"/>
    <s v="JUZGADO 17 ADMINISTRATIVO DEL CIRCUITO DE MEDELLÍN"/>
    <s v="05001333301720150074200"/>
    <s v="2019"/>
    <x v="0"/>
    <s v="ESTRATEGIAS CONTRACTUALES S.A.S."/>
    <s v="JOSÉ MANUEL CARRILLO LÓPEZ "/>
    <n v="209515"/>
    <x v="3"/>
    <s v="OTRAS"/>
    <s v="MEDIO   "/>
    <s v="ALTO"/>
    <s v="MEDIO   "/>
    <s v="MEDIO   "/>
    <n v="0.67499999999999993"/>
    <x v="0"/>
    <n v="97662424"/>
    <n v="0.66"/>
    <x v="2"/>
    <n v="64346730"/>
    <s v="NO"/>
    <s v="NO"/>
    <s v="7 AÑOS"/>
    <s v="LUISA CATALINA RIVERA VARELA"/>
    <n v="1728"/>
    <d v="2011-06-17T00:00:00"/>
    <e v="#REF!"/>
    <s v="EDUCACION"/>
    <m/>
    <d v="2020-07-31T00:00:00"/>
    <s v="2016-01"/>
    <s v="7"/>
    <s v="2020-06"/>
    <n v="0.82150585725380554"/>
    <n v="80230253.349604636"/>
    <n v="52951967.210739061"/>
    <d v="2023-01-16T00:00:00"/>
    <n v="2.463013698630137"/>
    <n v="4.1522219311981093E-2"/>
    <n v="52221736.545449302"/>
    <n v="0.67499999999999993"/>
    <s v="ALTA"/>
    <x v="0"/>
    <n v="64346730"/>
  </r>
  <r>
    <n v="2047"/>
    <d v="2015-08-24T00:00:00"/>
    <d v="2015-08-03T00:00:00"/>
    <s v="JUZGADO 07 ADMINISTRATIVO DEL CIRCUITO DE MEDELLÍN"/>
    <s v="05001333300720150084400"/>
    <s v="2019"/>
    <x v="0"/>
    <s v="JORGE LEÓN MONTOYA VILLEGAS"/>
    <s v="ÁLVARO MAURICIO VILLEGAS PARRA"/>
    <n v="83146"/>
    <x v="0"/>
    <s v="RELIQUIDACIÓN DE LA PENSIÓN"/>
    <s v="MEDIO   "/>
    <s v="MEDIO   "/>
    <s v="MEDIO   "/>
    <s v="MEDIO   "/>
    <n v="0.5"/>
    <x v="2"/>
    <n v="25233685"/>
    <n v="0"/>
    <x v="2"/>
    <n v="0"/>
    <s v="NO"/>
    <s v="NO"/>
    <s v="8 AÑOS"/>
    <s v="LUISA CATALINA RIVERA VARELA"/>
    <n v="1728"/>
    <d v="2011-06-17T00:00:00"/>
    <e v="#REF!"/>
    <s v="PRODUCTIVIDAD Y COMPETITIVIDAD"/>
    <m/>
    <d v="2020-07-31T00:00:00"/>
    <s v="2015-08"/>
    <s v="8"/>
    <s v="2020-06"/>
    <n v="0.85413954863106623"/>
    <n v="21553088.316198505"/>
    <n v="0"/>
    <d v="2023-08-22T00:00:00"/>
    <n v="3.0602739726027397"/>
    <n v="4.1522219311981093E-2"/>
    <n v="0"/>
    <n v="0.5"/>
    <s v="MEDIA"/>
    <x v="2"/>
    <n v="0"/>
  </r>
  <r>
    <n v="2048"/>
    <d v="2016-01-22T00:00:00"/>
    <d v="2015-04-08T00:00:00"/>
    <s v="JUZGADO 13 ADMINISTRATIVO DEL CIRCUITO DE MEDELLÍN"/>
    <s v="05001333301320150045500"/>
    <s v="2019"/>
    <x v="0"/>
    <s v="BEATRIZ ELENA CORRALES CASTAÑEDA"/>
    <s v="JUAN DIEGO MAYA DUQUE"/>
    <n v="115928"/>
    <x v="0"/>
    <s v="OTRAS"/>
    <s v="MEDIO   "/>
    <s v="MEDIO   "/>
    <s v="MEDIO   "/>
    <s v="MEDIO   "/>
    <n v="0.5"/>
    <x v="2"/>
    <n v="270323495"/>
    <n v="1"/>
    <x v="2"/>
    <n v="0"/>
    <s v="NO"/>
    <s v="NO"/>
    <s v="8 AÑOS"/>
    <s v="LUISA CATALINA RIVERA VARELA"/>
    <n v="1728"/>
    <d v="2011-06-17T00:00:00"/>
    <e v="#REF!"/>
    <s v="GESTION HUMANA Y DLLO ORGANIZACIONAL"/>
    <m/>
    <d v="2020-07-31T00:00:00"/>
    <s v="2016-01"/>
    <s v="8"/>
    <s v="2020-06"/>
    <n v="0.82150585725380554"/>
    <n v="222072334.49581981"/>
    <n v="222072334.49581981"/>
    <d v="2024-01-20T00:00:00"/>
    <n v="3.473972602739726"/>
    <n v="4.1522219311981093E-2"/>
    <n v="217765107.57412624"/>
    <n v="0.5"/>
    <s v="MEDIA"/>
    <x v="2"/>
    <n v="217765107.57412624"/>
  </r>
  <r>
    <n v="2049"/>
    <d v="2016-05-17T00:00:00"/>
    <d v="2016-04-09T00:00:00"/>
    <s v="JUZGADO 09 ADMINISTRATIVO DEL CIRCUITO DE MEDELLÍN"/>
    <s v="05001333300920160037700"/>
    <s v="2019"/>
    <x v="0"/>
    <s v="ALBA LUCÍA MEJÍA GARCÍA"/>
    <s v="DIANA CAROLINA ALZATE QUINTERO"/>
    <n v="165819"/>
    <x v="0"/>
    <s v="RECONOCIMIENTO Y PAGO DE OTRAS PRESTACIONES SALARIALES, SOLCIALES Y SALARIOS"/>
    <s v="BAJO"/>
    <s v="BAJO"/>
    <s v="BAJO"/>
    <s v="BAJO"/>
    <n v="0.05"/>
    <x v="1"/>
    <n v="32061767"/>
    <n v="0"/>
    <x v="2"/>
    <n v="0"/>
    <s v="NO"/>
    <s v="NO"/>
    <s v="7 AÑOS"/>
    <s v="LUISA CATALINA RIVERA VARELA"/>
    <n v="1728"/>
    <d v="2011-06-17T00:00:00"/>
    <e v="#REF!"/>
    <s v="GESTION HUMANA Y DLLO ORGANIZACIONAL"/>
    <m/>
    <d v="2020-07-31T00:00:00"/>
    <s v="2016-05"/>
    <s v="7"/>
    <s v="2020-06"/>
    <n v="0.79552146500237941"/>
    <n v="25505823.854404945"/>
    <n v="0"/>
    <d v="2023-05-16T00:00:00"/>
    <n v="2.7917808219178082"/>
    <n v="4.1522219311981093E-2"/>
    <n v="0"/>
    <n v="0.05"/>
    <s v="REMOTA"/>
    <x v="1"/>
    <n v="0"/>
  </r>
  <r>
    <n v="2050"/>
    <d v="2016-08-11T00:00:00"/>
    <d v="2016-07-11T00:00:00"/>
    <s v="JUZGADO 27 ADMINISTRATIVO DEL CIRCUITO DE MEDELLÍN"/>
    <s v="05001333302720160055600"/>
    <s v="2019"/>
    <x v="0"/>
    <s v="NATALIA ANDREA MEJÍA GÓMEZ-ROSA ODILA GÓMEZ GÓMEZ-CRISTIAN CAMILO MEJÍA GÓMEZ"/>
    <s v="JORGE MARIO ARRIETA OCHOA"/>
    <n v="245561"/>
    <x v="1"/>
    <s v="ACCIDENTE DE TRANSITO"/>
    <s v="BAJO"/>
    <s v="BAJO"/>
    <s v="ALTO"/>
    <s v="MEDIO   "/>
    <n v="0.30249999999999999"/>
    <x v="2"/>
    <n v="719386600"/>
    <n v="0.5"/>
    <x v="2"/>
    <n v="0"/>
    <s v="NO"/>
    <s v="NO"/>
    <s v="7 AÑOS"/>
    <s v="LUISA CATALINA RIVERA VARELA"/>
    <n v="1728"/>
    <d v="2011-06-17T00:00:00"/>
    <e v="#REF!"/>
    <s v="EDUCACION"/>
    <m/>
    <d v="2020-07-31T00:00:00"/>
    <s v="2016-08"/>
    <s v="7"/>
    <s v="2020-06"/>
    <n v="0.79015613446074218"/>
    <n v="568427735.03885615"/>
    <n v="284213867.51942807"/>
    <d v="2023-08-10T00:00:00"/>
    <n v="3.0273972602739727"/>
    <n v="4.1522219311981093E-2"/>
    <n v="279403960.92640334"/>
    <n v="0.30249999999999999"/>
    <s v="MEDIA"/>
    <x v="2"/>
    <n v="279403960.92640334"/>
  </r>
  <r>
    <n v="2051"/>
    <d v="2016-09-07T00:00:00"/>
    <d v="2016-08-19T00:00:00"/>
    <s v="TRIBUNAL ADMINISTRATIVO DE ANTIOQUIA"/>
    <s v="05001233300020160189800"/>
    <s v="2019"/>
    <x v="0"/>
    <s v="EMPRESAS PÚBLICAS DE MEDELLÍN E.S.P."/>
    <s v="IVÁN DARÍO POLO QUESADA"/>
    <n v="119597"/>
    <x v="3"/>
    <s v="OTRAS"/>
    <s v="MEDIO   "/>
    <s v="MEDIO   "/>
    <s v="ALTO"/>
    <s v="MEDIO   "/>
    <n v="0.55000000000000004"/>
    <x v="0"/>
    <n v="78743190000"/>
    <n v="1"/>
    <x v="0"/>
    <n v="0"/>
    <s v="NO"/>
    <s v="NO"/>
    <s v="9 AÑOS"/>
    <s v="LUISA CATALINA RIVERA VARELA"/>
    <n v="1728"/>
    <d v="2011-06-17T00:00:00"/>
    <e v="#REF!"/>
    <s v="INFRAESTRUCTURA"/>
    <m/>
    <d v="2020-07-31T00:00:00"/>
    <s v="2016-09"/>
    <s v="9"/>
    <s v="2020-06"/>
    <n v="0.79057379366945824"/>
    <n v="62252302443.934944"/>
    <n v="62252302443.934944"/>
    <d v="2025-09-05T00:00:00"/>
    <n v="5.1013698630136988"/>
    <n v="4.1522219311981093E-2"/>
    <n v="60487342760.7379"/>
    <n v="0.55000000000000004"/>
    <s v="ALTA"/>
    <x v="0"/>
    <n v="60487342760.7379"/>
  </r>
  <r>
    <n v="2052"/>
    <d v="2016-12-01T00:00:00"/>
    <d v="2016-04-04T00:00:00"/>
    <s v="TRIBUNAL ADMINISTRATIVO DE ANTIOQUIA"/>
    <s v="05001233300020160107800"/>
    <s v="2019"/>
    <x v="0"/>
    <s v="CONSORCIO TÚNEL RSV"/>
    <s v="ÓSCAR CALDERÓN MEDINA"/>
    <n v="161975"/>
    <x v="0"/>
    <s v="ADJUDICACIÓN"/>
    <s v="MEDIO   "/>
    <s v="MEDIO   "/>
    <s v="MEDIO   "/>
    <s v="MEDIO   "/>
    <n v="0.5"/>
    <x v="2"/>
    <n v="2896949389"/>
    <n v="1"/>
    <x v="5"/>
    <n v="0"/>
    <s v="NO"/>
    <s v="NO"/>
    <s v="8 AÑOS"/>
    <s v="LUISA CATALINA RIVERA VARELA"/>
    <n v="1728"/>
    <d v="2011-06-17T00:00:00"/>
    <e v="#REF!"/>
    <s v="GESTION HUMANA Y DLLO ORGANIZACIONAL"/>
    <m/>
    <d v="2020-07-31T00:00:00"/>
    <s v="2016-12"/>
    <s v="8"/>
    <s v="2020-06"/>
    <n v="0.78688289821902468"/>
    <n v="2279559931.2101526"/>
    <n v="2279559931.2101526"/>
    <d v="2024-11-29T00:00:00"/>
    <n v="4.3342465753424655"/>
    <n v="4.1522219311981093E-2"/>
    <n v="2224530859.0086198"/>
    <n v="0.5"/>
    <s v="MEDIA"/>
    <x v="2"/>
    <n v="2224530859.0086198"/>
  </r>
  <r>
    <n v="2053"/>
    <d v="2016-12-14T00:00:00"/>
    <d v="2016-09-28T00:00:00"/>
    <s v="JUZGADO 18 LABORAL DEL CIRCUITO DE MEDELLÍN"/>
    <s v="05001310501820160108100"/>
    <s v="2019"/>
    <x v="1"/>
    <s v="ORLANDO ALEXANDER DAVID JARAMILLO"/>
    <s v="JULIA FERNANDA MUÑOZ RINCÓN"/>
    <n v="215278"/>
    <x v="2"/>
    <s v="RECONOCIMIENTO Y PAGO DE OTRAS PRESTACIONES SALARIALES, SOLCIALES Y SALARIOS"/>
    <s v="MEDIO   "/>
    <s v="MEDIO   "/>
    <s v="MEDIO   "/>
    <s v="MEDIO   "/>
    <n v="0.5"/>
    <x v="2"/>
    <n v="81810995"/>
    <n v="1"/>
    <x v="5"/>
    <n v="0"/>
    <s v="NO"/>
    <s v="NO"/>
    <s v="8 AÑOS"/>
    <s v="LUISA CATALINA RIVERA VARELA"/>
    <n v="1728"/>
    <d v="2011-06-17T00:00:00"/>
    <e v="#REF!"/>
    <s v="INFRAESTRUCTURA"/>
    <m/>
    <d v="2020-07-31T00:00:00"/>
    <s v="2016-12"/>
    <s v="8"/>
    <s v="2020-06"/>
    <n v="0.78688289821902468"/>
    <n v="64375672.851782136"/>
    <n v="64375672.851782136"/>
    <d v="2024-12-12T00:00:00"/>
    <n v="4.3698630136986303"/>
    <n v="4.1522219311981093E-2"/>
    <n v="62809016.514857762"/>
    <n v="0.5"/>
    <s v="MEDIA"/>
    <x v="2"/>
    <n v="62809016.514857762"/>
  </r>
  <r>
    <n v="2054"/>
    <d v="2016-09-26T00:00:00"/>
    <d v="2016-09-16T00:00:00"/>
    <s v="JUZGADO 12 ADMINISTRATIVO DEL CIRCUITO DE MEDELLÍN"/>
    <s v="05001333301220160072100"/>
    <s v="2019"/>
    <x v="0"/>
    <s v="MARGARITA MARÍA MANRIQUE MORENO"/>
    <s v="LUZ ELENA GALLEGO"/>
    <n v="39931"/>
    <x v="0"/>
    <s v="RELIQUIDACIÓN DE LA PENSIÓN"/>
    <s v="ALTO"/>
    <s v="ALTO"/>
    <s v="ALTO"/>
    <s v="ALTO"/>
    <n v="1"/>
    <x v="0"/>
    <n v="9562858"/>
    <n v="0"/>
    <x v="2"/>
    <n v="0"/>
    <s v="NO"/>
    <s v="NO"/>
    <s v="7 AÑOS"/>
    <s v="LUISA CATALINA RIVERA VARELA"/>
    <n v="1728"/>
    <d v="2011-06-17T00:00:00"/>
    <e v="#REF!"/>
    <s v="EDUCACION"/>
    <m/>
    <d v="2020-07-31T00:00:00"/>
    <s v="2016-09"/>
    <s v="7"/>
    <s v="2020-06"/>
    <n v="0.79057379366945824"/>
    <n v="7560144.9273823276"/>
    <n v="0"/>
    <d v="2023-09-25T00:00:00"/>
    <n v="3.1534246575342464"/>
    <n v="4.1522219311981093E-2"/>
    <n v="0"/>
    <n v="1"/>
    <s v="ALTA"/>
    <x v="0"/>
    <n v="0"/>
  </r>
  <r>
    <n v="2055"/>
    <d v="2017-02-03T00:00:00"/>
    <d v="2016-12-19T00:00:00"/>
    <s v="JUZGADO 04 ADMINISTRATIVO DEL CIRCUITO DE MEDELLÍN"/>
    <s v="05001333300420160088700"/>
    <s v="2019"/>
    <x v="0"/>
    <s v="MARÍA EUGENIA NOREÑA ARBOLEDA"/>
    <s v="MARTA ESTELLA AREIZA ZAPATA"/>
    <n v="2014209"/>
    <x v="0"/>
    <s v="RELIQUIDACIÓN DE LA PENSIÓN"/>
    <s v="BAJO"/>
    <s v="BAJO"/>
    <s v="MEDIO   "/>
    <s v="BAJO"/>
    <n v="9.5000000000000001E-2"/>
    <x v="1"/>
    <n v="25760851"/>
    <n v="0"/>
    <x v="2"/>
    <n v="0"/>
    <s v="NO"/>
    <s v="NO"/>
    <s v="8 AÑOS"/>
    <s v="LUISA CATALINA RIVERA VARELA"/>
    <n v="1728"/>
    <d v="2011-06-17T00:00:00"/>
    <e v="#REF!"/>
    <s v="GESTION HUMANA Y DLLO ORGANIZACIONAL"/>
    <m/>
    <d v="2020-07-31T00:00:00"/>
    <s v="2017-02"/>
    <s v="8"/>
    <s v="2020-06"/>
    <n v="0.77115025586143982"/>
    <n v="19865486.839858428"/>
    <n v="0"/>
    <d v="2025-02-01T00:00:00"/>
    <n v="4.5095890410958903"/>
    <n v="4.1522219311981093E-2"/>
    <n v="0"/>
    <n v="9.5000000000000001E-2"/>
    <s v="REMOTA"/>
    <x v="1"/>
    <n v="0"/>
  </r>
  <r>
    <n v="2056"/>
    <d v="2017-02-10T00:00:00"/>
    <d v="2017-01-11T00:00:00"/>
    <s v="JUZGADO 08 ADMINISTRATIVO DEL CIRCUITO DE MEDELLÍN"/>
    <s v="05001333300820170000100"/>
    <s v="2019"/>
    <x v="0"/>
    <s v="SANDRA ISABEL ÁNGEL GIL, MARÍA GIL DE ÁNGEL, ALBA MERY ÁNGEL GIL, LUZ ELENA ÁNGEL GIL, YAMILE MARCELA ÁNGEL GIL, MARLENY DE JESÚS ÁNGEL GIL, ÓSCAR ALBEIRO ÁNGEL GIL, DIANA JANNET ÁNGEL GIL, ADRIANA MARÍA ÁNGEL GIL, JOSEFINA SERNA ORREGO, VELMAR ALBERTO SALAZAR SERNA, AMPARO DEL SOCORRO SERNA, GILDARDO ANTONIO SERNA, RUBÉN DARÍO SERNA Y LUZ MARIONA SERNA"/>
    <s v="OLGA LUCÍA MONSALVE BEDOYA"/>
    <n v="122755"/>
    <x v="1"/>
    <s v="OTRAS"/>
    <s v="MEDIO   "/>
    <s v="MEDIO   "/>
    <s v="MEDIO   "/>
    <s v="MEDIO   "/>
    <n v="0.5"/>
    <x v="2"/>
    <n v="1769689881"/>
    <n v="0.2"/>
    <x v="0"/>
    <n v="0"/>
    <s v="NO"/>
    <s v="NO"/>
    <s v="7 AÑOS"/>
    <s v="LUISA CATALINA RIVERA VARELA"/>
    <n v="1728"/>
    <d v="2011-06-17T00:00:00"/>
    <n v="158513"/>
    <s v="EDUCACION"/>
    <m/>
    <d v="2020-07-31T00:00:00"/>
    <s v="2017-02"/>
    <s v="7"/>
    <s v="2020-06"/>
    <n v="0.77115025586143982"/>
    <n v="1364696804.5285509"/>
    <n v="272939360.90571016"/>
    <d v="2024-02-09T00:00:00"/>
    <n v="3.5287671232876714"/>
    <n v="4.1522219311981093E-2"/>
    <n v="267562866.33158886"/>
    <n v="0.5"/>
    <s v="MEDIA"/>
    <x v="2"/>
    <n v="267562866.33158886"/>
  </r>
  <r>
    <n v="2057"/>
    <d v="2016-08-05T00:00:00"/>
    <d v="2016-07-21T00:00:00"/>
    <s v="TRIBUNAL ADMINISTRATIVO DE ANTIOQUIA"/>
    <s v="05001233300020160166500"/>
    <s v="2019"/>
    <x v="0"/>
    <s v="NACIÓN-MINISTERIO DE EDUCACIÓN NACIONAL"/>
    <s v="DIANA MARCELA VARGAS AVELLANEDA"/>
    <n v="178866"/>
    <x v="5"/>
    <s v="OTRAS"/>
    <s v="MEDIO   "/>
    <s v="MEDIO   "/>
    <s v="ALTO"/>
    <s v="MEDIO   "/>
    <n v="0.55000000000000004"/>
    <x v="0"/>
    <n v="0"/>
    <n v="0"/>
    <x v="7"/>
    <n v="0"/>
    <s v="SI"/>
    <s v="NO"/>
    <s v="8 AÑOS"/>
    <s v="LUISA CATALINA RIVERA VARELA"/>
    <n v="1728"/>
    <d v="2011-06-17T00:00:00"/>
    <n v="158513"/>
    <s v="INFRAESTRUCTURA"/>
    <m/>
    <d v="2020-07-31T00:00:00"/>
    <s v="2016-08"/>
    <s v="8"/>
    <s v="2020-06"/>
    <n v="0.79015613446074218"/>
    <n v="0"/>
    <n v="0"/>
    <d v="2024-08-03T00:00:00"/>
    <n v="4.0109589041095894"/>
    <n v="4.1522219311981093E-2"/>
    <n v="0"/>
    <n v="0.55000000000000004"/>
    <s v="ALTA"/>
    <x v="0"/>
    <n v="0"/>
  </r>
  <r>
    <n v="2058"/>
    <d v="2016-06-23T00:00:00"/>
    <d v="2016-06-07T00:00:00"/>
    <s v="TRIBUNAL ADMINISTRATIVO DE ANTIOQUIA"/>
    <s v="05001333300020160134600"/>
    <s v="2019"/>
    <x v="0"/>
    <s v="CONTRALORÍA GENERAL DE ANTIOQUIA"/>
    <s v="GABRIEL GUILLERMO SIERRA RESTREPO"/>
    <n v="134328"/>
    <x v="6"/>
    <s v="OTRAS"/>
    <s v="BAJO"/>
    <s v="BAJO"/>
    <s v="BAJO"/>
    <s v="BAJO"/>
    <n v="0.05"/>
    <x v="1"/>
    <n v="10457937499"/>
    <n v="0"/>
    <x v="5"/>
    <n v="0"/>
    <s v="NO"/>
    <s v="NO"/>
    <s v="10 AÑOS"/>
    <s v="LUISA CATALINA RIVERA VARELA"/>
    <n v="1728"/>
    <d v="2011-06-17T00:00:00"/>
    <n v="158513"/>
    <s v="GESTION HUMANA Y DLLO ORGANIZACIONAL"/>
    <m/>
    <d v="2020-07-31T00:00:00"/>
    <s v="2016-06"/>
    <s v="10"/>
    <s v="2020-06"/>
    <n v="0.79172380492187922"/>
    <n v="8279798068.3434811"/>
    <n v="0"/>
    <d v="2026-06-21T00:00:00"/>
    <n v="5.8931506849315065"/>
    <n v="4.1522219311981093E-2"/>
    <n v="0"/>
    <n v="0.05"/>
    <s v="REMOTA"/>
    <x v="1"/>
    <n v="0"/>
  </r>
  <r>
    <n v="2059"/>
    <d v="2017-04-03T00:00:00"/>
    <d v="2017-03-13T00:00:00"/>
    <s v="JUZGADO 18 ADMINISTRATIVO DEL CIRCUITO DE MEDELLÍN"/>
    <s v="05001333301820170013200"/>
    <s v="2019"/>
    <x v="0"/>
    <s v="NUBIA VALLEJO DE GIRALDO"/>
    <s v="CARLOS ALBERTO VARGAS FLÓREZ"/>
    <n v="81576"/>
    <x v="0"/>
    <s v="PENSIÓN DE SOBREVIVIENTES"/>
    <s v="MEDIO   "/>
    <s v="MEDIO   "/>
    <s v="MEDIO   "/>
    <s v="MEDIO   "/>
    <n v="0.5"/>
    <x v="2"/>
    <n v="106543688"/>
    <n v="1"/>
    <x v="2"/>
    <n v="0"/>
    <s v="NO"/>
    <s v="NO"/>
    <s v="7 AÑOS"/>
    <s v="LUISA CATALINA RIVERA VARELA"/>
    <n v="1728"/>
    <d v="2011-06-17T00:00:00"/>
    <n v="158513"/>
    <s v="INFRAESTRUCTURA"/>
    <m/>
    <d v="2020-07-31T00:00:00"/>
    <s v="2017-04"/>
    <s v="7"/>
    <s v="2020-06"/>
    <n v="0.76395562321009991"/>
    <n v="81394649.565142438"/>
    <n v="81394649.565142438"/>
    <d v="2024-04-01T00:00:00"/>
    <n v="3.6712328767123288"/>
    <n v="4.1522219311981093E-2"/>
    <n v="79727233.398263231"/>
    <n v="0.5"/>
    <s v="MEDIA"/>
    <x v="2"/>
    <n v="79727233.398263231"/>
  </r>
  <r>
    <n v="2060"/>
    <d v="2017-05-15T00:00:00"/>
    <d v="2017-05-03T00:00:00"/>
    <s v="JUZGADO 14 ADMINISTRATIVO DEL CIRCUITO DE MEDELLÍN"/>
    <s v="0500133330142017024000"/>
    <s v="2019"/>
    <x v="0"/>
    <s v="MORELIA DEL CARMEN ARANGO ZULUAGA"/>
    <s v="DIANA CAROLINA ALZATE QUINTERO"/>
    <n v="165819"/>
    <x v="3"/>
    <s v="RECONOCIMIENTO Y PAGO DE OTRAS PRESTACIONES SALARIALES, SOLCIALES Y SALARIOS"/>
    <s v="BAJO"/>
    <s v="BAJO"/>
    <s v="BAJO"/>
    <s v="BAJO"/>
    <n v="0.05"/>
    <x v="1"/>
    <n v="33576486"/>
    <n v="0"/>
    <x v="2"/>
    <n v="0"/>
    <s v="NO"/>
    <s v="NO"/>
    <s v="7 AÑOS"/>
    <s v="LUISA CATALINA RIVERA VARELA"/>
    <n v="1728"/>
    <d v="2011-06-17T00:00:00"/>
    <n v="158513"/>
    <s v="GESTION HUMANA Y DLLO ORGANIZACIONAL"/>
    <m/>
    <d v="2020-07-31T00:00:00"/>
    <s v="2017-05"/>
    <s v="7"/>
    <s v="2020-06"/>
    <n v="0.76223816507249575"/>
    <n v="25593279.078222342"/>
    <n v="0"/>
    <d v="2024-05-13T00:00:00"/>
    <n v="3.7863013698630139"/>
    <n v="4.1522219311981093E-2"/>
    <n v="0"/>
    <n v="0.05"/>
    <s v="REMOTA"/>
    <x v="1"/>
    <n v="0"/>
  </r>
  <r>
    <n v="2061"/>
    <d v="2016-10-18T00:00:00"/>
    <d v="2016-09-23T00:00:00"/>
    <s v="JUZGADO 19 ADMINISTRATIVO DEL CIRCUITO DE MEDELLÍN"/>
    <s v="05001333301920160076800"/>
    <s v="2019"/>
    <x v="0"/>
    <s v="FRANCISCO JAVIER CASTRILLÓN CANO"/>
    <s v="VICTORIA EUGENIA AYALA FRANCO"/>
    <n v="94509"/>
    <x v="3"/>
    <s v="RECONOCIMIENTO Y PAGO DE OTRAS PRESTACIONES SALARIALES, SOLCIALES Y SALARIOS"/>
    <s v="BAJO"/>
    <s v="BAJO"/>
    <s v="BAJO"/>
    <s v="BAJO"/>
    <n v="0.05"/>
    <x v="1"/>
    <n v="4550000"/>
    <n v="0"/>
    <x v="4"/>
    <n v="0"/>
    <s v="NO"/>
    <s v="NO"/>
    <s v="8 AÑOS"/>
    <s v="LUISA CATALINA RIVERA VARELA"/>
    <n v="1728"/>
    <d v="2011-06-17T00:00:00"/>
    <n v="158513"/>
    <s v="EDUCACION"/>
    <m/>
    <d v="2020-07-31T00:00:00"/>
    <s v="2016-10"/>
    <s v="8"/>
    <s v="2020-06"/>
    <n v="0.79104764067648514"/>
    <n v="3599266.7650780072"/>
    <n v="0"/>
    <d v="2024-10-16T00:00:00"/>
    <n v="4.2136986301369861"/>
    <n v="4.1522219311981093E-2"/>
    <n v="0"/>
    <n v="0.05"/>
    <s v="REMOTA"/>
    <x v="1"/>
    <n v="0"/>
  </r>
  <r>
    <n v="2062"/>
    <d v="2017-07-24T00:00:00"/>
    <d v="2017-04-17T00:00:00"/>
    <s v="TRIBUNAL ADMINISTRATIVO DE ANTIOQUIA"/>
    <s v="05001233300020170113200"/>
    <s v="2019"/>
    <x v="0"/>
    <s v="CORPORACIÓN DE CARNICEROS Y GANADEROS DE PUEBLORRIC, JERICÓ Y TARSO"/>
    <s v="EDWIN OSORIO RODRÍGUEZ"/>
    <n v="97472"/>
    <x v="3"/>
    <s v="OTRAS"/>
    <s v="MEDIO   "/>
    <s v="BAJO"/>
    <s v="MEDIO   "/>
    <s v="MEDIO   "/>
    <n v="0.34250000000000003"/>
    <x v="2"/>
    <n v="3000000000"/>
    <n v="0.3"/>
    <x v="5"/>
    <n v="0"/>
    <s v="NO"/>
    <s v="NO"/>
    <s v="12 AÑOS"/>
    <s v="LUISA CATALINA RIVERA VARELA"/>
    <n v="1728"/>
    <d v="2011-06-17T00:00:00"/>
    <n v="158513"/>
    <s v="CONTRALORIA DEPARTAMENTAL"/>
    <m/>
    <d v="2020-07-31T00:00:00"/>
    <s v="2017-07"/>
    <s v="12"/>
    <s v="2020-06"/>
    <n v="0.76175497984527818"/>
    <n v="2285264939.5358343"/>
    <n v="685579481.86075032"/>
    <d v="2029-07-21T00:00:00"/>
    <n v="8.9780821917808211"/>
    <n v="4.1522219311981093E-2"/>
    <n v="651740351.21316791"/>
    <n v="0.34250000000000003"/>
    <s v="MEDIA"/>
    <x v="2"/>
    <n v="651740351.21316791"/>
  </r>
  <r>
    <n v="2063"/>
    <d v="2016-11-23T00:00:00"/>
    <d v="2016-11-21T00:00:00"/>
    <s v="JUZGADO 03 ADMINISTRATIVO DEL CIRCUITO DE MEDELLÍN"/>
    <s v="05001333300320160097700"/>
    <s v="2019"/>
    <x v="0"/>
    <s v="ALBA AURORA DUQUE LOPERA"/>
    <s v="ALEJANDRO MORALES DUSSÁN"/>
    <n v="117635"/>
    <x v="3"/>
    <s v="RELIQUIDACIÓN DE LA PENSIÓN"/>
    <s v="MEDIO   "/>
    <s v="MEDIO   "/>
    <s v="MEDIO   "/>
    <s v="MEDIO   "/>
    <n v="0.5"/>
    <x v="2"/>
    <n v="33654888"/>
    <n v="0.25"/>
    <x v="4"/>
    <n v="0"/>
    <s v="NO"/>
    <s v="NO"/>
    <s v="7 AÑOS"/>
    <s v="LUISA CATALINA RIVERA VARELA"/>
    <n v="1728"/>
    <d v="2011-06-17T00:00:00"/>
    <n v="158513"/>
    <s v="AGRICULTURA Y DLLO RURAL"/>
    <m/>
    <d v="2020-07-31T00:00:00"/>
    <s v="2016-11"/>
    <s v="7"/>
    <s v="2020-06"/>
    <n v="0.79016316489215555"/>
    <n v="26592852.816171028"/>
    <n v="6648213.2040427569"/>
    <d v="2023-11-22T00:00:00"/>
    <n v="3.3123287671232875"/>
    <n v="4.1522219311981093E-2"/>
    <n v="6525211.098609969"/>
    <n v="0.5"/>
    <s v="MEDIA"/>
    <x v="2"/>
    <n v="6525211.098609969"/>
  </r>
  <r>
    <n v="2064"/>
    <d v="2017-08-29T00:00:00"/>
    <d v="2017-07-14T00:00:00"/>
    <s v="JUZGADO 15 ADMINISTRATIVO DEL CIRCUITO DE MEDELLÓN"/>
    <s v="05001333301520170035100"/>
    <s v="2019"/>
    <x v="0"/>
    <s v="ELVIA DE JESÚS MONTOYA Y MARTHA GLORIA MONTOYA"/>
    <s v="KAREN PAULINA RESTREPO CASTRILLÓN"/>
    <n v="181656"/>
    <x v="1"/>
    <s v="OTRAS"/>
    <s v="MEDIO   "/>
    <s v="BAJO"/>
    <s v="MEDIO   "/>
    <s v="BAJO"/>
    <n v="0.185"/>
    <x v="3"/>
    <n v="103280380"/>
    <n v="1"/>
    <x v="0"/>
    <n v="0"/>
    <s v="NO"/>
    <s v="NO"/>
    <s v="7 AÑOS"/>
    <s v="LUISA CATALINA RIVERA VARELA"/>
    <n v="1728"/>
    <d v="2011-06-17T00:00:00"/>
    <n v="158513"/>
    <s v="GESTION HUMANA Y DLLO ORGANIZACIONAL"/>
    <m/>
    <d v="2020-07-31T00:00:00"/>
    <s v="2017-08"/>
    <s v="7"/>
    <s v="2020-06"/>
    <n v="0.76068958550881771"/>
    <n v="78564309.453393191"/>
    <n v="78564309.453393191"/>
    <d v="2024-08-27T00:00:00"/>
    <n v="4.0767123287671234"/>
    <n v="4.1522219311981093E-2"/>
    <n v="76779150.175921112"/>
    <n v="0.185"/>
    <s v="BAJA"/>
    <x v="2"/>
    <n v="76779150.175921112"/>
  </r>
  <r>
    <n v="2065"/>
    <d v="2017-08-17T00:00:00"/>
    <d v="2017-07-19T00:00:00"/>
    <s v="JUZGADO 25 ADMINISTRATIVO DEL CIRCUITO DE MEDELLÍN"/>
    <s v="05001333302520170037700"/>
    <s v="2019"/>
    <x v="0"/>
    <s v="MARINA DE JESÚS ORTIZ ARANGO"/>
    <s v="JHONNATAN ALEXIS DUQUE"/>
    <n v="246489"/>
    <x v="0"/>
    <s v="PENSIÓN DE SOBREVIVIENTES"/>
    <s v="MEDIO   "/>
    <s v="MEDIO   "/>
    <s v="MEDIO   "/>
    <s v="MEDIO   "/>
    <n v="0.5"/>
    <x v="2"/>
    <n v="177000000"/>
    <n v="1"/>
    <x v="4"/>
    <n v="0"/>
    <s v="NO"/>
    <s v="NO"/>
    <s v="7 AÑOS"/>
    <s v="LUISA CATALINA RIVERA VARELA"/>
    <n v="1728"/>
    <d v="2011-06-17T00:00:00"/>
    <n v="158513"/>
    <s v="DAPARD"/>
    <m/>
    <d v="2020-07-31T00:00:00"/>
    <s v="2017-08"/>
    <s v="7"/>
    <s v="2020-06"/>
    <n v="0.76068958550881771"/>
    <n v="134642056.63506073"/>
    <n v="134642056.63506073"/>
    <d v="2024-08-15T00:00:00"/>
    <n v="4.043835616438356"/>
    <n v="4.1522219311981093E-2"/>
    <n v="131607075.93840921"/>
    <n v="0.5"/>
    <s v="MEDIA"/>
    <x v="2"/>
    <n v="131607075.93840921"/>
  </r>
  <r>
    <n v="2066"/>
    <d v="2017-05-24T00:00:00"/>
    <d v="2017-04-25T00:00:00"/>
    <s v="JUZGADO 31 ADMINISTRATIVO DEL CIRCUITO DE MEDELLÍN"/>
    <s v="05001333303120170013300"/>
    <s v="2019"/>
    <x v="0"/>
    <s v="MARÍA NELCY LLANO CANO"/>
    <s v="SAÚL BENÍTEZ URREGO"/>
    <n v="85761"/>
    <x v="0"/>
    <s v="RELIQUIDACIÓN DE LA PENSIÓN"/>
    <s v="ALTO"/>
    <s v="ALTO"/>
    <s v="ALTO"/>
    <s v="ALTO"/>
    <n v="1"/>
    <x v="0"/>
    <n v="8695897"/>
    <n v="0"/>
    <x v="2"/>
    <n v="0"/>
    <s v="NO"/>
    <s v="NO"/>
    <s v="6 AÑOS"/>
    <s v="LUISA CATALINA RIVERA VARELA"/>
    <n v="1728"/>
    <d v="2011-06-17T00:00:00"/>
    <n v="158513"/>
    <s v="GESTION HUMANA Y DLLO ORGANIZACIONAL"/>
    <m/>
    <d v="2020-07-31T00:00:00"/>
    <s v="2017-05"/>
    <s v="6"/>
    <s v="2020-06"/>
    <n v="0.76223816507249575"/>
    <n v="6628344.5729394211"/>
    <n v="0"/>
    <d v="2023-05-23T00:00:00"/>
    <n v="2.8109589041095893"/>
    <n v="4.1522219311981093E-2"/>
    <n v="0"/>
    <n v="1"/>
    <s v="ALTA"/>
    <x v="0"/>
    <n v="0"/>
  </r>
  <r>
    <n v="2067"/>
    <d v="2017-10-27T00:00:00"/>
    <d v="2017-09-29T00:00:00"/>
    <s v="CONSEJO DE ESTADO "/>
    <s v="11001031500020170255000"/>
    <s v="2019"/>
    <x v="2"/>
    <s v="PROVÍAS S.A., MAINCO S.A.S. E INGENIERÍA Y CONSTRUCCIONES M.S. S.A.S  IMCOMSA S.A.S."/>
    <s v="JOHN JAIRO VELÁSQUEZ AGUDELO"/>
    <n v="78294"/>
    <x v="10"/>
    <s v="VIOLACIÓN DERECHOS FUNDAMENTALES"/>
    <s v="BAJO"/>
    <s v="BAJO"/>
    <s v="BAJO"/>
    <s v="BAJO"/>
    <n v="0.05"/>
    <x v="1"/>
    <n v="0"/>
    <n v="0"/>
    <x v="12"/>
    <n v="0"/>
    <s v="NO"/>
    <s v="NO"/>
    <n v="3"/>
    <s v="LUISA CATALINA RIVERA VARELA"/>
    <n v="1728"/>
    <d v="2011-06-17T00:00:00"/>
    <n v="158513"/>
    <s v="GESTION HUMANA Y DLLO ORGANIZACIONAL"/>
    <m/>
    <d v="2020-07-31T00:00:00"/>
    <s v="2017-10"/>
    <s v="3"/>
    <s v="2020-06"/>
    <n v="0.76025622916343338"/>
    <n v="0"/>
    <n v="0"/>
    <d v="2020-10-26T00:00:00"/>
    <n v="0.23835616438356164"/>
    <n v="4.1522219311981093E-2"/>
    <n v="0"/>
    <n v="0.05"/>
    <s v="REMOTA"/>
    <x v="1"/>
    <n v="0"/>
  </r>
  <r>
    <n v="2068"/>
    <d v="2016-12-06T00:00:00"/>
    <d v="2016-10-03T00:00:00"/>
    <s v="JUZGADO 04 LABORAL DEL CIRCUITO DE MEDELLÍN"/>
    <s v="05001310500420160115900"/>
    <s v="2019"/>
    <x v="1"/>
    <s v="SILVIA PATRICIA LONDOÑO TAPIAS"/>
    <s v="JULIA FERNANDA MUÑOZ RINCÓN"/>
    <n v="215278"/>
    <x v="2"/>
    <s v="RECONOCIMIENTO Y PAGO DE OTRAS PRESTACIONES SALARIALES, SOLCIALES Y SALARIOS"/>
    <s v="ALTO"/>
    <s v="ALTO"/>
    <s v="ALTO"/>
    <s v="ALTO"/>
    <n v="1"/>
    <x v="0"/>
    <n v="44075794"/>
    <n v="0.7"/>
    <x v="5"/>
    <n v="0"/>
    <s v="NO"/>
    <s v="NO"/>
    <s v="7 AÑOS"/>
    <s v="LUISA CATALINA RIVERA VARELA"/>
    <n v="1728"/>
    <d v="2011-06-17T00:00:00"/>
    <n v="158513"/>
    <s v="GESTION HUMANA Y DLLO ORGANIZACIONAL"/>
    <m/>
    <d v="2020-07-31T00:00:00"/>
    <s v="2016-12"/>
    <s v="7"/>
    <s v="2020-06"/>
    <n v="0.78688289821902468"/>
    <n v="34682488.524024695"/>
    <n v="24277741.966817286"/>
    <d v="2023-12-05T00:00:00"/>
    <n v="3.3479452054794518"/>
    <n v="4.1522219311981093E-2"/>
    <n v="23823782.230177421"/>
    <n v="1"/>
    <s v="ALTA"/>
    <x v="0"/>
    <n v="23823782.230177421"/>
  </r>
  <r>
    <n v="2069"/>
    <d v="2018-02-20T00:00:00"/>
    <d v="2018-02-15T00:00:00"/>
    <s v="JUZGADO CUARTO LABORAL DEL CIRCUITO DE MEDELLÍN"/>
    <s v="05001310500420180012700"/>
    <s v="2019"/>
    <x v="1"/>
    <s v="LUIS ALFREDO OSPINA VERA "/>
    <s v="LIZETH YURANY LÓPEZ MONTES"/>
    <n v="245558"/>
    <x v="2"/>
    <s v="OTRAS"/>
    <s v="MEDIO   "/>
    <s v="MEDIO   "/>
    <s v="MEDIO   "/>
    <s v="MEDIO   "/>
    <n v="0.5"/>
    <x v="2"/>
    <n v="69315673"/>
    <n v="0.5"/>
    <x v="5"/>
    <n v="0"/>
    <s v="NO"/>
    <s v="NO"/>
    <s v="5 AÑOS"/>
    <s v="LUISA CATALINA RIVERA VARELA"/>
    <n v="1728"/>
    <d v="2011-06-17T00:00:00"/>
    <n v="158513"/>
    <s v="GESTION HUMANA Y DLLO ORGANIZACIONAL"/>
    <m/>
    <d v="2020-07-31T00:00:00"/>
    <s v="2018-02"/>
    <s v="5"/>
    <s v="2020-06"/>
    <n v="0.74599443734185067"/>
    <n v="51709106.478606708"/>
    <n v="25854553.239303354"/>
    <d v="2023-02-19T00:00:00"/>
    <n v="2.5561643835616437"/>
    <n v="4.1522219311981093E-2"/>
    <n v="25484620.145485114"/>
    <n v="0.5"/>
    <s v="MEDIA"/>
    <x v="2"/>
    <n v="25484620.145485114"/>
  </r>
  <r>
    <n v="2070"/>
    <d v="2017-03-23T00:00:00"/>
    <d v="2017-03-16T00:00:00"/>
    <s v="JUZGADO VEINTIUNO LABORAL DEL CIRCUITO DE MEDELLÍN"/>
    <s v="05001310502120170019400"/>
    <s v="2019"/>
    <x v="1"/>
    <s v="ÓSCAR DE JESÚS RÍOS RENDÓN"/>
    <s v="CATALINA TORO GÓMEZ"/>
    <n v="149178"/>
    <x v="2"/>
    <s v="RECONOCIMIENTO Y PAGO DE OTRAS PRESTACIONES SALARIALES, SOLCIALES Y SALARIOS"/>
    <s v="ALTO"/>
    <s v="ALTO"/>
    <s v="ALTO"/>
    <s v="ALTO"/>
    <n v="1"/>
    <x v="0"/>
    <n v="15624840"/>
    <n v="0.25"/>
    <x v="5"/>
    <n v="0"/>
    <s v="NO"/>
    <s v="NO"/>
    <s v="4 AÑOS"/>
    <s v="LUISA CATALINA RIVERA VARELA"/>
    <n v="1728"/>
    <d v="2011-06-17T00:00:00"/>
    <n v="158513"/>
    <s v="INFRAESTRUCTURA"/>
    <m/>
    <d v="2020-07-31T00:00:00"/>
    <s v="2017-03"/>
    <s v="4"/>
    <s v="2020-06"/>
    <n v="0.76757466281447584"/>
    <n v="11993231.294530135"/>
    <n v="2998307.8236325337"/>
    <d v="2021-03-22T00:00:00"/>
    <n v="0.64109589041095894"/>
    <n v="4.1522219311981093E-2"/>
    <n v="2987490.0567503832"/>
    <n v="1"/>
    <s v="ALTA"/>
    <x v="0"/>
    <n v="2987490.0567503832"/>
  </r>
  <r>
    <n v="2071"/>
    <d v="2018-05-08T00:00:00"/>
    <d v="2018-03-20T00:00:00"/>
    <s v="JUZGADO 33 ADMINISTRATIVO DEL CIRCUITO DE MEDELLÍN"/>
    <s v="05001333303320180011700"/>
    <s v="2019"/>
    <x v="0"/>
    <s v="LETICIA DEL SOCORRO MESA MESA"/>
    <s v="NICOLÁS OCTAVIO ARISMENDI VILLEGAS"/>
    <n v="140233"/>
    <x v="3"/>
    <s v="RECONOCIMIENTO Y PAGO DE OTRAS PRESTACIONES SALARIALES, SOLCIALES Y SALARIOS"/>
    <s v="MEDIO   "/>
    <s v="MEDIO   "/>
    <s v="MEDIO   "/>
    <s v="MEDIO   "/>
    <n v="0.5"/>
    <x v="2"/>
    <n v="117158193"/>
    <n v="0.5"/>
    <x v="3"/>
    <n v="0"/>
    <s v="NO"/>
    <s v="NO"/>
    <s v="4 AÑOS"/>
    <s v="LUISA CATALINA RIVERA VARELA"/>
    <n v="1728"/>
    <d v="2011-06-17T00:00:00"/>
    <n v="158513"/>
    <s v="GESTION HUMANA Y DLLO ORGANIZACIONAL"/>
    <m/>
    <d v="2020-07-31T00:00:00"/>
    <s v="2018-05"/>
    <s v="4"/>
    <s v="2020-06"/>
    <n v="0.73891229786794344"/>
    <n v="86569629.603686005"/>
    <n v="43284814.801843002"/>
    <d v="2022-05-07T00:00:00"/>
    <n v="1.7671232876712328"/>
    <n v="4.1522219311981093E-2"/>
    <n v="42855709.560768887"/>
    <n v="0.5"/>
    <s v="MEDIA"/>
    <x v="2"/>
    <n v="42855709.560768887"/>
  </r>
  <r>
    <n v="2072"/>
    <d v="2018-05-31T00:00:00"/>
    <d v="2018-04-04T00:00:00"/>
    <s v="JUZGADO 26 ADMINISTRATIVO DEL CIRCUITO DE MEDELLÍN"/>
    <s v="05001333302620180011800"/>
    <s v="2019"/>
    <x v="0"/>
    <s v="SOLEDAD DEL SOCORRO ORREGO RUIZ"/>
    <s v="JULIA FERNANDA MUÑOZ RINCÓN"/>
    <n v="215278"/>
    <x v="3"/>
    <s v="RECONOCIMIENTO Y PAGO DE OTRAS PRESTACIONES SALARIALES, SOLCIALES Y SALARIOS"/>
    <s v="MEDIO   "/>
    <s v="MEDIO   "/>
    <s v="MEDIO   "/>
    <s v="MEDIO   "/>
    <n v="0.5"/>
    <x v="2"/>
    <n v="44165814"/>
    <n v="0.5"/>
    <x v="5"/>
    <n v="0"/>
    <s v="NO"/>
    <s v="NO"/>
    <s v="4 AÑOS"/>
    <s v="LUISA CATALINA RIVERA VARELA"/>
    <n v="1728"/>
    <d v="2011-06-17T00:00:00"/>
    <n v="158513"/>
    <s v="EDUCACION"/>
    <m/>
    <d v="2020-07-31T00:00:00"/>
    <s v="2018-05"/>
    <s v="4"/>
    <s v="2020-06"/>
    <n v="0.73891229786794344"/>
    <n v="32634663.109948188"/>
    <n v="16317331.554974094"/>
    <d v="2022-05-30T00:00:00"/>
    <n v="1.8301369863013699"/>
    <n v="4.1522219311981093E-2"/>
    <n v="16149830.66230323"/>
    <n v="0.5"/>
    <s v="MEDIA"/>
    <x v="2"/>
    <n v="16149830.66230323"/>
  </r>
  <r>
    <n v="2073"/>
    <d v="2018-07-10T00:00:00"/>
    <d v="2018-02-26T00:00:00"/>
    <s v="TRIBUNAL ADMINISTRATIVO DE ANTIOQUIA"/>
    <s v="05001233300020180046100"/>
    <s v="2019"/>
    <x v="0"/>
    <s v="CONSORCIO OBRAS SOCIALES PARQUES"/>
    <s v="JUAN FELIPE TRESPALACIOS BARRIENTOS"/>
    <n v="78647"/>
    <x v="6"/>
    <s v="INCUMPLIMIENTO"/>
    <s v="MEDIO   "/>
    <s v="MEDIO   "/>
    <s v="MEDIO   "/>
    <s v="MEDIO   "/>
    <n v="0.5"/>
    <x v="2"/>
    <n v="782558270"/>
    <n v="0.5"/>
    <x v="5"/>
    <n v="0"/>
    <s v="NO"/>
    <s v="NO"/>
    <s v="4 AÑOS"/>
    <s v="LUISA CATALINA RIVERA VARELA"/>
    <n v="1728"/>
    <d v="2011-06-17T00:00:00"/>
    <n v="158513"/>
    <s v="EDUCACION"/>
    <m/>
    <d v="2020-07-31T00:00:00"/>
    <s v="2018-07"/>
    <s v="4"/>
    <s v="2020-06"/>
    <n v="0.73871336652539898"/>
    <n v="578086254.1339922"/>
    <n v="289043127.0669961"/>
    <d v="2022-07-09T00:00:00"/>
    <n v="1.9397260273972603"/>
    <n v="4.1522219311981093E-2"/>
    <n v="285899337.26332849"/>
    <n v="0.5"/>
    <s v="MEDIA"/>
    <x v="2"/>
    <n v="285899337.26332849"/>
  </r>
  <r>
    <n v="2074"/>
    <d v="2018-07-27T00:00:00"/>
    <d v="2018-07-10T00:00:00"/>
    <s v="CONSEJO DE ESTADO "/>
    <s v="11001031500020180228100"/>
    <s v="2019"/>
    <x v="2"/>
    <s v="LINA YANETH VELASCO ARIZA"/>
    <s v="LINA YANETH VELASCO ARIZA"/>
    <n v="0"/>
    <x v="10"/>
    <s v="OTRAS"/>
    <s v="BAJO"/>
    <s v="BAJO"/>
    <s v="MEDIO   "/>
    <s v="MEDIO   "/>
    <n v="0.2525"/>
    <x v="2"/>
    <n v="0"/>
    <n v="0"/>
    <x v="12"/>
    <n v="0"/>
    <s v="NO"/>
    <s v="NO"/>
    <s v="2 AÑOS"/>
    <s v="LUISA CATALINA RIVERA VARELA"/>
    <n v="1728"/>
    <d v="2011-06-17T00:00:00"/>
    <n v="158513"/>
    <s v="EDUCACION"/>
    <m/>
    <d v="2020-07-31T00:00:00"/>
    <s v="2018-07"/>
    <s v="2"/>
    <s v="2020-06"/>
    <n v="0.73871336652539898"/>
    <n v="0"/>
    <n v="0"/>
    <d v="2020-07-26T00:00:00"/>
    <n v="-1.3698630136986301E-2"/>
    <n v="4.1522219311981093E-2"/>
    <n v="0"/>
    <n v="0.2525"/>
    <s v="MEDIA"/>
    <x v="2"/>
    <n v="0"/>
  </r>
  <r>
    <n v="2075"/>
    <d v="2018-07-13T00:00:00"/>
    <d v="2018-06-26T00:00:00"/>
    <s v="JUZGADO 10 ADMINISTRATIVO DEL CIRCUITO DE MEDELLÍN"/>
    <s v="05001333301020180025700"/>
    <s v="2019"/>
    <x v="0"/>
    <s v="CARLOS ENRIQUE MARÍN GARCÍA"/>
    <s v="DIANA CAROLINA ALZATE QUINTERO"/>
    <n v="165819"/>
    <x v="0"/>
    <s v="RECONOCIMIENTO Y PAGO DE OTRAS PRESTACIONES SALARIALES, SOLCIALES Y SALARIOS"/>
    <s v="BAJO"/>
    <s v="MEDIO   "/>
    <s v="MEDIO   "/>
    <s v="BAJO"/>
    <n v="0.2525"/>
    <x v="2"/>
    <n v="9849901"/>
    <n v="1"/>
    <x v="1"/>
    <n v="0"/>
    <s v="NO"/>
    <s v="NO"/>
    <s v="4 AÑOS"/>
    <s v="LUISA CATALINA RIVERA VARELA"/>
    <n v="1728"/>
    <d v="2011-06-17T00:00:00"/>
    <n v="158513"/>
    <s v="GESTION HUMANA Y DLLO ORGANIZACIONAL"/>
    <m/>
    <d v="2020-07-31T00:00:00"/>
    <s v="2018-07"/>
    <s v="4"/>
    <s v="2020-06"/>
    <n v="0.73871336652539898"/>
    <n v="7276253.5276518939"/>
    <n v="7276253.5276518939"/>
    <d v="2022-07-12T00:00:00"/>
    <n v="1.9479452054794522"/>
    <n v="4.1522219311981093E-2"/>
    <n v="7196779.5452679833"/>
    <n v="0.2525"/>
    <s v="MEDIA"/>
    <x v="2"/>
    <n v="7196779.5452679833"/>
  </r>
  <r>
    <n v="2076"/>
    <d v="2018-08-10T00:00:00"/>
    <d v="2018-07-10T00:00:00"/>
    <s v="CONSEJO DE ESTADO "/>
    <s v="11001031500020180228200"/>
    <s v="2019"/>
    <x v="2"/>
    <s v="NORA DEL SOCORRO VILLA PATIÑO"/>
    <s v="NORA DEL SOCORRO VILLA PATIÑO"/>
    <n v="0"/>
    <x v="10"/>
    <s v="OTRAS"/>
    <s v="BAJO"/>
    <s v="BAJO"/>
    <s v="BAJO"/>
    <s v="BAJO"/>
    <n v="0.05"/>
    <x v="1"/>
    <n v="0"/>
    <n v="1"/>
    <x v="5"/>
    <n v="0"/>
    <s v="NO"/>
    <s v="NO"/>
    <s v="2 AÑOS"/>
    <s v="LUISA CATALINA RIVERA VARELA"/>
    <n v="1728"/>
    <d v="2011-06-17T00:00:00"/>
    <n v="158513"/>
    <s v="EDUCACION"/>
    <m/>
    <d v="2020-07-31T00:00:00"/>
    <s v="2018-08"/>
    <s v="2"/>
    <s v="2020-06"/>
    <n v="0.7378298404971021"/>
    <n v="0"/>
    <n v="0"/>
    <d v="2020-08-09T00:00:00"/>
    <n v="2.4657534246575342E-2"/>
    <n v="4.1522219311981093E-2"/>
    <n v="0"/>
    <n v="0.05"/>
    <s v="REMOTA"/>
    <x v="1"/>
    <n v="0"/>
  </r>
  <r>
    <n v="2077"/>
    <d v="2018-06-13T00:00:00"/>
    <d v="2018-05-08T00:00:00"/>
    <s v="JUZGADO VEITICUATRO ADMINISTRATIVO DEL CIRCUITO"/>
    <s v="05001333302020180017500"/>
    <s v="2019"/>
    <x v="0"/>
    <s v="GUISEYIS ALEJANDRA ARIAS MOSQUERA"/>
    <s v="JULIA FERNANDA MUÑOZ RINCÓN"/>
    <n v="215278"/>
    <x v="0"/>
    <s v="RECONOCIMIENTO Y PAGO DE OTRAS PRESTACIONES SALARIALES, SOLCIALES Y SALARIOS"/>
    <s v="MEDIO   "/>
    <s v="MEDIO   "/>
    <s v="ALTO"/>
    <s v="MEDIO   "/>
    <n v="0.55000000000000004"/>
    <x v="0"/>
    <n v="92315227"/>
    <n v="0.5"/>
    <x v="5"/>
    <n v="0"/>
    <s v="NO"/>
    <s v="NO"/>
    <s v="4 AÑOS"/>
    <s v="LUISA CATALINA RIVERA VARELA"/>
    <n v="1728"/>
    <d v="2011-06-17T00:00:00"/>
    <n v="158513"/>
    <s v="GESTION HUMANA Y DLLO ORGANIZACIONAL"/>
    <m/>
    <d v="2020-07-31T00:00:00"/>
    <s v="2018-06"/>
    <s v="4"/>
    <s v="2020-06"/>
    <n v="0.73777124655030268"/>
    <n v="68107520.099364161"/>
    <n v="34053760.049682081"/>
    <d v="2022-06-12T00:00:00"/>
    <n v="1.8657534246575342"/>
    <n v="4.1522219311981093E-2"/>
    <n v="33697423.656054974"/>
    <n v="0.55000000000000004"/>
    <s v="ALTA"/>
    <x v="0"/>
    <n v="33697423.656054974"/>
  </r>
  <r>
    <n v="2078"/>
    <d v="2018-09-14T00:00:00"/>
    <d v="2018-07-27T00:00:00"/>
    <s v="JUZGADO SEXTO ADMINISTRATIVO DEL CIRCUITO"/>
    <s v="05001333300620180028900"/>
    <s v="2019"/>
    <x v="0"/>
    <s v="GABRIEL JAIME MOJICA KEFER"/>
    <s v="WILDER GÓMEZ LÓPEZ"/>
    <n v="178517"/>
    <x v="3"/>
    <s v="IMPUESTOS"/>
    <s v="MEDIO   "/>
    <s v="MEDIO   "/>
    <s v="MEDIO   "/>
    <s v="MEDIO   "/>
    <n v="0.5"/>
    <x v="2"/>
    <n v="2000000"/>
    <n v="1"/>
    <x v="3"/>
    <n v="0"/>
    <s v="NO"/>
    <s v="NO"/>
    <s v="4 AÑOS"/>
    <s v="LUISA CATALINA RIVERA VARELA"/>
    <n v="1728"/>
    <d v="2011-06-17T00:00:00"/>
    <n v="158513"/>
    <s v="EDUCACION"/>
    <m/>
    <d v="2020-07-31T00:00:00"/>
    <s v="2018-09"/>
    <s v="4"/>
    <s v="2020-06"/>
    <n v="0.73661443780017011"/>
    <n v="1473228.8756003403"/>
    <n v="1473228.8756003403"/>
    <d v="2022-09-13T00:00:00"/>
    <n v="2.1205479452054794"/>
    <n v="4.1522219311981093E-2"/>
    <n v="1455720.4204961578"/>
    <n v="0.5"/>
    <s v="MEDIA"/>
    <x v="2"/>
    <n v="1455720.4204961578"/>
  </r>
  <r>
    <n v="2079"/>
    <d v="2018-09-17T00:00:00"/>
    <d v="2018-09-11T00:00:00"/>
    <s v="JUZGADO DIECISIETE ADMINISTRATIVO DEL CIRCUITO DE MEDELLÍN"/>
    <s v="05001333301720180036300 "/>
    <s v="2019"/>
    <x v="0"/>
    <s v="GILDARDO DE JESÚS NOREÑA GUTIÉRREZ"/>
    <s v="JAIME JAVIER DÍAZ PELÁEZ"/>
    <n v="89803"/>
    <x v="0"/>
    <s v="RELIQUIDACIÓN DE LA PENSIÓN"/>
    <s v="MEDIO   "/>
    <s v="ALTO"/>
    <s v="BAJO"/>
    <s v="BAJO"/>
    <n v="0.47249999999999998"/>
    <x v="2"/>
    <n v="29458923"/>
    <n v="0"/>
    <x v="0"/>
    <n v="0"/>
    <s v="NO"/>
    <s v="NO"/>
    <s v="4 AÑOS"/>
    <s v="LUISA CATALINA RIVERA VARELA"/>
    <n v="1728"/>
    <d v="2011-06-17T00:00:00"/>
    <n v="158513"/>
    <s v="HACIENDA"/>
    <m/>
    <d v="2020-07-31T00:00:00"/>
    <s v="2018-09"/>
    <s v="4"/>
    <s v="2020-06"/>
    <n v="0.73661443780017011"/>
    <n v="21699868.003843501"/>
    <n v="0"/>
    <d v="2022-09-16T00:00:00"/>
    <n v="2.128767123287671"/>
    <n v="4.1522219311981093E-2"/>
    <n v="0"/>
    <n v="0.47249999999999998"/>
    <s v="MEDIA"/>
    <x v="2"/>
    <n v="0"/>
  </r>
  <r>
    <n v="2080"/>
    <d v="2018-09-04T00:00:00"/>
    <d v="2018-09-03T00:00:00"/>
    <s v="JUZGADO VEINTISEIS ADMINISTRATIVO DEL CIRCUITO DE MEDELLÍN"/>
    <s v="05001333302620180033700"/>
    <s v="2019"/>
    <x v="0"/>
    <s v="MARÍA ESTHER PALACIO CARDONA"/>
    <s v="JAIME JAVIER DÍAZ PELÁEZ"/>
    <n v="89803"/>
    <x v="0"/>
    <s v="RELIQUIDACIÓN DE LA PENSIÓN"/>
    <s v="MEDIO   "/>
    <s v="ALTO"/>
    <s v="BAJO"/>
    <s v="BAJO"/>
    <n v="0.47249999999999998"/>
    <x v="2"/>
    <n v="6887748"/>
    <n v="0"/>
    <x v="3"/>
    <n v="0"/>
    <s v="NO"/>
    <s v="NO"/>
    <s v="4 AÑOS"/>
    <s v="LUISA CATALINA RIVERA VARELA"/>
    <n v="1728"/>
    <d v="2011-06-17T00:00:00"/>
    <n v="158513"/>
    <s v="EDUCACION"/>
    <m/>
    <d v="2020-07-31T00:00:00"/>
    <s v="2018-09"/>
    <s v="4"/>
    <s v="2020-06"/>
    <n v="0.73661443780017011"/>
    <n v="5073614.6207292462"/>
    <n v="0"/>
    <d v="2022-09-03T00:00:00"/>
    <n v="2.0931506849315067"/>
    <n v="4.1522219311981093E-2"/>
    <n v="0"/>
    <n v="0.47249999999999998"/>
    <s v="MEDIA"/>
    <x v="2"/>
    <n v="0"/>
  </r>
  <r>
    <n v="2081"/>
    <d v="2018-10-18T00:00:00"/>
    <d v="2018-08-15T00:00:00"/>
    <s v="JUZGADO VEINTISEIS ADMINISTRATIVO DEL CIRCUITO DE MEDELLÍN"/>
    <s v="05001333302620180031100"/>
    <s v="2019"/>
    <x v="0"/>
    <s v="MARIO RODRÍGUEZ RENGIFO"/>
    <s v="FRANKLIN ANDERSON ISAZA LONDOÑO"/>
    <n v="176482"/>
    <x v="0"/>
    <s v="RELIQUIDACIÓN DE LA PENSIÓN"/>
    <s v="BAJO"/>
    <s v="BAJO"/>
    <s v="BAJO"/>
    <s v="BAJO"/>
    <n v="0.05"/>
    <x v="1"/>
    <n v="9105082"/>
    <n v="0"/>
    <x v="4"/>
    <n v="0"/>
    <s v="NO"/>
    <s v="NO"/>
    <s v="4 AÑOS"/>
    <s v="LUISA CATALINA RIVERA VARELA"/>
    <n v="1728"/>
    <d v="2011-06-17T00:00:00"/>
    <n v="158513"/>
    <s v="EDUCACION"/>
    <m/>
    <d v="2020-07-31T00:00:00"/>
    <s v="2018-10"/>
    <s v="4"/>
    <s v="2020-06"/>
    <n v="0.73572886802285709"/>
    <n v="6698871.6731152916"/>
    <n v="0"/>
    <d v="2022-10-17T00:00:00"/>
    <n v="2.2136986301369861"/>
    <n v="4.1522219311981093E-2"/>
    <n v="0"/>
    <n v="0.05"/>
    <s v="REMOTA"/>
    <x v="1"/>
    <n v="0"/>
  </r>
  <r>
    <n v="2082"/>
    <d v="2003-08-25T00:00:00"/>
    <d v="2002-07-16T00:00:00"/>
    <s v="TRIBUNAL ADMINISTRATIVO DE ANTIOQUIA"/>
    <s v="05001233100020020119200"/>
    <s v="2019"/>
    <x v="0"/>
    <s v="UNION TEMPORAL Y PRODUCARGO"/>
    <s v="JOSE VICENTE BLANCO RESTREPO"/>
    <n v="44445"/>
    <x v="6"/>
    <s v="EQUILIBRIO ECONOMICO"/>
    <s v="ALTO"/>
    <s v="ALTO"/>
    <s v="ALTO"/>
    <s v="ALTO"/>
    <n v="1"/>
    <x v="0"/>
    <n v="14583189588"/>
    <n v="0.03"/>
    <x v="2"/>
    <n v="36556362"/>
    <s v="NO"/>
    <s v="NO"/>
    <s v="18 AÑOS"/>
    <s v="LUISA CATALINA RIVERA VARELA"/>
    <n v="1728"/>
    <d v="2011-06-17T00:00:00"/>
    <n v="158513"/>
    <s v="GESTION HUMANA Y DLLO ORGANIZACIONAL"/>
    <m/>
    <d v="2020-07-31T00:00:00"/>
    <s v="2003-08"/>
    <s v="18"/>
    <s v="2020-06"/>
    <n v="1.3978123843354195"/>
    <n v="20384563009.217743"/>
    <n v="611536890.27653229"/>
    <d v="2021-08-20T00:00:00"/>
    <n v="1.0547945205479452"/>
    <n v="4.1522219311981093E-2"/>
    <n v="607910931.53994179"/>
    <n v="1"/>
    <s v="ALTA"/>
    <x v="0"/>
    <n v="36556362"/>
  </r>
  <r>
    <n v="2083"/>
    <d v="2018-06-08T00:00:00"/>
    <d v="2018-06-05T00:00:00"/>
    <s v="JUZGADO VEINTIUNO ADMINISTRATIVO DEL CIRCUITO DE MEDELLÍN"/>
    <s v="05001333302120180021000"/>
    <s v="2019"/>
    <x v="0"/>
    <s v="LUIS FELIPE HUERTA CACHA- NOGA TAMAR ADRIÁN APESTEGUI-ELÍAS DANIEL HUERTA ADRIÁN-DANIELA THAMAR HUERTA ADRIÁN-ELIANNA ZURIELA HUERTA ADRIÁN"/>
    <s v="JORGE LEÓN ARANGO ARANGO"/>
    <n v="122638"/>
    <x v="1"/>
    <s v="FALLA EN EL SERVICIO OTRAS CAUSAS"/>
    <s v="ALTO"/>
    <s v="ALTO"/>
    <s v="ALTO"/>
    <s v="MEDIO   "/>
    <n v="0.82499999999999996"/>
    <x v="0"/>
    <n v="433950000"/>
    <n v="0.5"/>
    <x v="3"/>
    <n v="0"/>
    <s v="NO"/>
    <s v="NO"/>
    <s v="4 AÑOS"/>
    <s v="LUISA CATALINA RIVERA VARELA"/>
    <n v="1728"/>
    <d v="2011-06-17T00:00:00"/>
    <n v="158513"/>
    <s v="GESTION HUMANA Y DLLO ORGANIZACIONAL"/>
    <m/>
    <d v="2020-07-31T00:00:00"/>
    <s v="2018-06"/>
    <s v="4"/>
    <s v="2020-06"/>
    <n v="0.73777124655030268"/>
    <n v="320155832.44050384"/>
    <n v="160077916.22025192"/>
    <d v="2022-06-07T00:00:00"/>
    <n v="1.8520547945205479"/>
    <n v="4.1522219311981093E-2"/>
    <n v="158415105.34350291"/>
    <n v="0.82499999999999996"/>
    <s v="ALTA"/>
    <x v="0"/>
    <n v="158415105.34350291"/>
  </r>
  <r>
    <n v="2084"/>
    <d v="2019-04-23T00:00:00"/>
    <d v="2019-04-10T00:00:00"/>
    <s v="JUZGADO 16 ADMINISTRATIVO DEL CIRCUITO DE MEDELLÍN"/>
    <s v="05001333301620190014800"/>
    <s v="2019"/>
    <x v="0"/>
    <s v="CONSULTORÍA INGENIERÍA Y CONSTRUCCIÓN CINC S.A."/>
    <s v="DAVID SANTIAGO PÉREZ GÓMEZ"/>
    <n v="98454"/>
    <x v="8"/>
    <s v="INCUMPLIMIENTO"/>
    <s v="MEDIO   "/>
    <s v="MEDIO   "/>
    <s v="MEDIO   "/>
    <s v="MEDIO   "/>
    <n v="0.5"/>
    <x v="2"/>
    <n v="51573967"/>
    <n v="0.3"/>
    <x v="1"/>
    <n v="0"/>
    <s v="NO"/>
    <s v="NO"/>
    <s v="2 AÑOS"/>
    <s v="LUISA CATALINA RIVERA VARELA"/>
    <n v="1728"/>
    <d v="2011-06-17T00:00:00"/>
    <n v="158513"/>
    <s v="GOBIERNO"/>
    <m/>
    <d v="2020-07-31T00:00:00"/>
    <s v="2019-04"/>
    <s v="2"/>
    <s v="2020-06"/>
    <n v="1.0279083431257343"/>
    <n v="53013310.967391297"/>
    <n v="15903993.290217388"/>
    <d v="2021-04-22T00:00:00"/>
    <n v="0.72602739726027399"/>
    <n v="4.1522219311981093E-2"/>
    <n v="15839026.159219587"/>
    <n v="0.5"/>
    <s v="MEDIA"/>
    <x v="2"/>
    <n v="15839026.159219587"/>
  </r>
  <r>
    <n v="2085"/>
    <d v="2019-09-05T00:00:00"/>
    <d v="2019-04-12T00:00:00"/>
    <s v="JUZGADO 09 ADMINISTRATIVO DEL CIRCUITO DE MEDELLÍN"/>
    <s v="05001333300920190015700"/>
    <s v="2019"/>
    <x v="0"/>
    <s v="JOHN JAIRO URREGO RIOS"/>
    <s v="DIANA CAROLINA ALZATE QUINTERO"/>
    <n v="165819"/>
    <x v="0"/>
    <s v="OTRAS"/>
    <s v="MEDIO   "/>
    <s v="MEDIO   "/>
    <s v="MEDIO   "/>
    <s v="MEDIO   "/>
    <n v="0.5"/>
    <x v="2"/>
    <n v="7280460"/>
    <n v="1"/>
    <x v="5"/>
    <n v="0"/>
    <s v="NO"/>
    <s v="NO"/>
    <s v="4 AÑOS"/>
    <s v="LUISA CATALINA RIVERA VARELA"/>
    <n v="1728"/>
    <d v="2011-06-17T00:00:00"/>
    <n v="158513"/>
    <s v="EDUCACION"/>
    <m/>
    <d v="2020-07-31T00:00:00"/>
    <s v="2019-09"/>
    <s v="4"/>
    <s v="2020-06"/>
    <n v="1.016560139453806"/>
    <n v="7401025.4328878559"/>
    <n v="7401025.4328878559"/>
    <d v="2023-09-04T00:00:00"/>
    <n v="3.095890410958904"/>
    <n v="4.1522219311981093E-2"/>
    <n v="7272964.7458892576"/>
    <n v="0.5"/>
    <s v="MEDIA"/>
    <x v="2"/>
    <n v="7272964.7458892576"/>
  </r>
  <r>
    <n v="2086"/>
    <d v="2006-09-13T00:00:00"/>
    <d v="2006-08-17T00:00:00"/>
    <s v="TRIBUNAL ADMINISTRATIVO DE ANTIOQUIA"/>
    <s v="05001233100020060313800"/>
    <s v="2019"/>
    <x v="0"/>
    <s v="CONSTRUCCIONES EL CÓNDOR"/>
    <s v="BERNARDITA PÉREZ RESTREPO"/>
    <n v="42618"/>
    <x v="6"/>
    <s v="LIQUIDACIÓN"/>
    <s v="MEDIO   "/>
    <s v="MEDIO   "/>
    <s v="ALTO"/>
    <s v="ALTO"/>
    <n v="0.72499999999999998"/>
    <x v="0"/>
    <n v="1800000000"/>
    <n v="1"/>
    <x v="2"/>
    <n v="0"/>
    <s v="NO"/>
    <s v="NO"/>
    <s v="15 AÑOS"/>
    <s v="LUISA CATALINA RIVERA VARELA"/>
    <n v="1728"/>
    <d v="2011-06-17T00:00:00"/>
    <n v="158513"/>
    <s v="EDUCACION"/>
    <m/>
    <d v="2020-07-31T00:00:00"/>
    <s v="2006-09"/>
    <s v="15"/>
    <s v="2020-06"/>
    <n v="1.1984190595507753"/>
    <n v="2157154307.1913958"/>
    <n v="2157154307.1913958"/>
    <d v="2021-09-09T00:00:00"/>
    <n v="1.1095890410958904"/>
    <n v="4.1522219311981093E-2"/>
    <n v="2143701631.0195928"/>
    <n v="0.72499999999999998"/>
    <s v="ALTA"/>
    <x v="0"/>
    <n v="2143701631.0195928"/>
  </r>
  <r>
    <n v="2087"/>
    <d v="2019-10-03T00:00:00"/>
    <d v="2019-10-02T00:00:00"/>
    <s v="CONSEJO DE ESTADO "/>
    <s v="11001031500020190433400"/>
    <s v="2019"/>
    <x v="2"/>
    <s v="TERESA DE JESÚS GOEZ PADIERNA"/>
    <s v="CLAUDIA MARÍA JARAMILLO MUÑOZ"/>
    <n v="80062"/>
    <x v="10"/>
    <s v="OTRAS"/>
    <s v="MEDIO   "/>
    <s v="MEDIO   "/>
    <s v="MEDIO   "/>
    <s v="MEDIO   "/>
    <n v="0.5"/>
    <x v="2"/>
    <n v="85768099"/>
    <n v="0.25"/>
    <x v="4"/>
    <n v="0"/>
    <s v="NO"/>
    <s v="NO"/>
    <s v="2 AÑOS"/>
    <s v="LUISA CATALINA RIVERA VARELA"/>
    <n v="1728"/>
    <d v="2011-06-17T00:00:00"/>
    <n v="158513"/>
    <s v="INFRAESTRUCTURA"/>
    <m/>
    <d v="2020-07-31T00:00:00"/>
    <s v="2019-10"/>
    <s v="2"/>
    <s v="2020-06"/>
    <n v="1.0148892971091559"/>
    <n v="87045125.708498493"/>
    <n v="21761281.427124623"/>
    <d v="2021-10-02T00:00:00"/>
    <n v="1.1726027397260275"/>
    <n v="4.1522219311981093E-2"/>
    <n v="21617889.85581797"/>
    <n v="0.5"/>
    <s v="MEDIA"/>
    <x v="2"/>
    <n v="21617889.85581797"/>
  </r>
  <r>
    <n v="2088"/>
    <d v="2019-10-01T00:00:00"/>
    <d v="2019-07-12T00:00:00"/>
    <s v="TRIBUNAL ADMINISTRATIVO DE BOLÍVAR"/>
    <s v="13001233300020190035500"/>
    <s v="2019"/>
    <x v="0"/>
    <s v="LUISA FERNANDA ANCHICO INDABURO Y OTROS"/>
    <s v="RAFAEL SANTIAGO MORENO CUELLO"/>
    <n v="46756"/>
    <x v="7"/>
    <s v="FALLA EN EL SERVICIO OTRAS CAUSAS"/>
    <s v="MEDIO   "/>
    <s v="MEDIO   "/>
    <s v="MEDIO   "/>
    <s v="MEDIO   "/>
    <n v="0.5"/>
    <x v="2"/>
    <n v="15707704288"/>
    <n v="0.14000000000000001"/>
    <x v="6"/>
    <n v="0"/>
    <s v="NO"/>
    <s v="NO"/>
    <s v="6 AÑOS"/>
    <s v="LUISA CATALINA RIVERA VARELA"/>
    <n v="1728"/>
    <d v="2011-06-17T00:00:00"/>
    <n v="158513"/>
    <s v="GOBIERNO"/>
    <m/>
    <d v="2020-07-31T00:00:00"/>
    <s v="2019-10"/>
    <s v="6"/>
    <s v="2020-06"/>
    <n v="1.0148892971091559"/>
    <n v="15941580964.046793"/>
    <n v="2231821334.9665513"/>
    <d v="2025-09-29T00:00:00"/>
    <n v="5.1671232876712327"/>
    <n v="4.1522219311981093E-2"/>
    <n v="2167741601.6626801"/>
    <n v="0.5"/>
    <s v="MEDIA"/>
    <x v="2"/>
    <n v="2167741601.6626801"/>
  </r>
  <r>
    <n v="2089"/>
    <d v="2019-09-19T00:00:00"/>
    <d v="2019-07-12T00:00:00"/>
    <s v="TRIBUNAL ADMINISTRATIVO DE BOLÍVAR"/>
    <s v="13001233300020190035200"/>
    <s v="2019"/>
    <x v="0"/>
    <s v="MAIKOL ARENALES CHAVES Y OTROS"/>
    <s v="RAFAEL SANTIAGO MORENO CUELLO"/>
    <n v="46756"/>
    <x v="7"/>
    <s v="FALLA EN EL SERVICIO OTRAS CAUSAS"/>
    <s v="MEDIO   "/>
    <s v="MEDIO   "/>
    <s v="MEDIO   "/>
    <s v="MEDIO   "/>
    <n v="0.5"/>
    <x v="2"/>
    <n v="5796812000"/>
    <n v="0.14000000000000001"/>
    <x v="6"/>
    <n v="0"/>
    <s v="NO"/>
    <s v="NO"/>
    <s v="6 AÑOS"/>
    <s v="LUISA CATALINA RIVERA VARELA"/>
    <n v="1728"/>
    <d v="2011-06-17T00:00:00"/>
    <n v="158513"/>
    <s v="DAPARD"/>
    <m/>
    <d v="2020-07-31T00:00:00"/>
    <s v="2019-09"/>
    <s v="6"/>
    <s v="2020-06"/>
    <n v="1.016560139453806"/>
    <n v="5892808015.1074963"/>
    <n v="824993122.1150496"/>
    <d v="2025-09-17T00:00:00"/>
    <n v="5.1342465753424653"/>
    <n v="4.1522219311981093E-2"/>
    <n v="801454580.48354483"/>
    <n v="0.5"/>
    <s v="MEDIA"/>
    <x v="2"/>
    <n v="801454580.48354483"/>
  </r>
  <r>
    <n v="2090"/>
    <d v="2019-10-11T00:00:00"/>
    <d v="2019-07-12T00:00:00"/>
    <s v="TRIBUNAL ADMINISTRATIVO DE BOLÍVAR"/>
    <s v="13001233300020190035300"/>
    <s v="2019"/>
    <x v="0"/>
    <s v="JAVIER MAURE ROJAS"/>
    <s v="RAFAEL SANTIAGO MORENO CUELLO"/>
    <n v="46756"/>
    <x v="7"/>
    <s v="FALLA EN EL SERVICIO OTRAS CAUSAS"/>
    <s v="MEDIO   "/>
    <s v="MEDIO   "/>
    <s v="MEDIO   "/>
    <s v="MEDIO   "/>
    <n v="0.5"/>
    <x v="2"/>
    <n v="9914204752"/>
    <n v="0.14000000000000001"/>
    <x v="6"/>
    <n v="0"/>
    <s v="NO"/>
    <s v="NO"/>
    <s v="6 AÑOS"/>
    <s v="LUISA CATALINA RIVERA VARELA"/>
    <n v="1728"/>
    <d v="2011-06-17T00:00:00"/>
    <n v="158513"/>
    <s v="DAPARD"/>
    <m/>
    <d v="2020-07-31T00:00:00"/>
    <s v="2019-10"/>
    <s v="6"/>
    <s v="2020-06"/>
    <n v="1.0148892971091559"/>
    <n v="10061820292.153534"/>
    <n v="1408654840.901495"/>
    <d v="2025-10-09T00:00:00"/>
    <n v="5.1945205479452055"/>
    <n v="4.1522219311981093E-2"/>
    <n v="1367998421.3879046"/>
    <n v="0.5"/>
    <s v="MEDIA"/>
    <x v="2"/>
    <n v="1367998421.3879046"/>
  </r>
  <r>
    <n v="2091"/>
    <d v="2019-03-20T00:00:00"/>
    <d v="2019-02-01T00:00:00"/>
    <s v="JUZGADO 18 LABORAL DEL CIRCUITO DE MEDELLÍN"/>
    <s v="05001310501820190005300"/>
    <s v="2019"/>
    <x v="1"/>
    <s v="ROSS ANABELA AMAYA RESTREPO"/>
    <s v="JOHN ÁLVARO GÓMEZ ARBÉLAEZ"/>
    <n v="85583"/>
    <x v="2"/>
    <s v="RECONOCIMIENTO Y PAGO DE OTRAS PRESTACIONES SALARIALES, SOLCIALES Y SALARIOS"/>
    <s v="MEDIO   "/>
    <s v="MEDIO   "/>
    <s v="MEDIO   "/>
    <s v="MEDIO   "/>
    <n v="0.5"/>
    <x v="2"/>
    <n v="363345075"/>
    <n v="0.5"/>
    <x v="5"/>
    <n v="0"/>
    <s v="NO"/>
    <s v="NO"/>
    <s v="4 AÑOS"/>
    <s v="LUISA CATALINA RIVERA VARELA"/>
    <n v="1728"/>
    <d v="2011-06-17T00:00:00"/>
    <n v="158513"/>
    <s v="EDUCACION"/>
    <m/>
    <d v="2020-07-31T00:00:00"/>
    <s v="2019-03"/>
    <s v="4"/>
    <s v="2020-06"/>
    <n v="1.0329659515843337"/>
    <n v="375323091.15085608"/>
    <n v="187661545.57542804"/>
    <d v="2023-03-19T00:00:00"/>
    <n v="2.6328767123287671"/>
    <n v="4.1522219311981093E-2"/>
    <n v="184896454.17202714"/>
    <n v="0.5"/>
    <s v="MEDIA"/>
    <x v="2"/>
    <n v="184896454.17202714"/>
  </r>
  <r>
    <n v="2092"/>
    <d v="2019-11-13T00:00:00"/>
    <d v="2019-10-11T00:00:00"/>
    <s v="JUZGADO 01 CIVIL DEL CIRCUITO DE GIRARDOTA"/>
    <s v="05308310300120190022900"/>
    <s v="2019"/>
    <x v="3"/>
    <s v="LUIS GUSTAVO IYER SIERRA RENGIFO"/>
    <s v="ANDRÉS VELÁSQUEZ PULGARÍN"/>
    <n v="259430"/>
    <x v="2"/>
    <s v="OTRAS"/>
    <s v="MEDIO   "/>
    <s v="BAJO"/>
    <s v="BAJO"/>
    <s v="BAJO"/>
    <n v="0.14000000000000001"/>
    <x v="3"/>
    <n v="0"/>
    <n v="0"/>
    <x v="10"/>
    <n v="0"/>
    <s v="NO"/>
    <s v="NO"/>
    <s v="3 AÑOS"/>
    <s v="LUISA CATALINA RIVERA VARELA"/>
    <n v="1728"/>
    <d v="2011-06-17T00:00:00"/>
    <n v="158513"/>
    <s v="EDUCACION"/>
    <m/>
    <d v="2020-07-31T00:00:00"/>
    <s v="2019-11"/>
    <s v="3"/>
    <s v="2020-06"/>
    <n v="1.0138110875024144"/>
    <n v="0"/>
    <n v="0"/>
    <d v="2022-11-12T00:00:00"/>
    <n v="2.2849315068493152"/>
    <n v="4.1522219311981093E-2"/>
    <n v="0"/>
    <n v="0.14000000000000001"/>
    <s v="BAJA"/>
    <x v="2"/>
    <n v="0"/>
  </r>
  <r>
    <n v="2093"/>
    <d v="2020-03-12T00:00:00"/>
    <d v="2020-02-03T00:00:00"/>
    <s v="JUZGADO VEINTISEIS ADMINISTRATIVO DEL CIRCUITO DE MEDELLÍN"/>
    <s v="0500133330262020003500"/>
    <s v="2020"/>
    <x v="0"/>
    <s v="ANA DE JESÚS OQUENDO PÉREZ- JOAQUÍN EMILIO PÉREZ ROJAS - MARÍA GRISELDA PÉREZ OQUENDO-JOSÉ JOAQUÍN PÉREZ OQUENDO- MARÍA GENIVERA PÉREZ OQUENDO - LUZ MARIELA PÉREZ OQUENDO - JESÚS ALVEIRO PÉREZ OQUENDO - ÁNGELA MARÍA PÉREZ OQUENDO - MARÍA LUCINA PÉREZ OQUENDO - MARÍA DOLORES PÉREZ OQUENDO -OLGA ROSA PÉREZ OQUENDO - JHON JAIRO PÉREZ ECHAVARRÍA - JOAQUÍN EMILIO PÉREZ ECHAVARRÍA - ANA LUCÍA PÉREZ ECHAVARRÍA - MARÍA ALESELLENA PÉREZ ECHAVARRÍA"/>
    <s v="NELSÓN ADRIÁN LÓPEZ TABARES"/>
    <n v="268843"/>
    <x v="1"/>
    <s v="FALLA EN EL SERVICIO OTRAS CAUSAS"/>
    <s v="MEDIO   "/>
    <s v="MEDIO   "/>
    <s v="MEDIO   "/>
    <s v="MEDIO   "/>
    <n v="0.5"/>
    <x v="2"/>
    <n v="5797512000"/>
    <n v="0.1"/>
    <x v="6"/>
    <n v="0"/>
    <s v="NO"/>
    <s v="NO"/>
    <s v="4 AÑOS"/>
    <s v="LUISA CATALINA RIVERA VARELA"/>
    <n v="1728"/>
    <d v="2011-06-17T00:00:00"/>
    <n v="158513"/>
    <s v="INFRAESTRUCTURA"/>
    <m/>
    <d v="2020-07-31T00:00:00"/>
    <s v="2020-03"/>
    <s v="4"/>
    <s v="2020-06"/>
    <n v="0.99469345209892923"/>
    <n v="5766747224.8649673"/>
    <n v="576674722.48649681"/>
    <d v="2024-03-11T00:00:00"/>
    <n v="3.6136986301369864"/>
    <n v="4.1522219311981093E-2"/>
    <n v="565044466.89251781"/>
    <n v="0.5"/>
    <s v="MEDIA"/>
    <x v="2"/>
    <n v="565044466.89251781"/>
  </r>
  <r>
    <n v="2094"/>
    <d v="2020-02-13T00:00:00"/>
    <d v="2019-12-12T00:00:00"/>
    <s v="JUZGADO VEINTICUATRO ADMINISTRATIVO DEL CIRCUITO DE MEDELLÍN"/>
    <s v="05001333302420190051300"/>
    <s v="2019"/>
    <x v="0"/>
    <s v="CERVECERÍA UNION"/>
    <s v="DANIELA PÉREZ AMAYA"/>
    <n v="250160"/>
    <x v="3"/>
    <s v="IMPUESTOS"/>
    <s v="ALTO"/>
    <s v="ALTO"/>
    <s v="MEDIO   "/>
    <s v="MEDIO   "/>
    <n v="0.77500000000000013"/>
    <x v="0"/>
    <n v="3786624"/>
    <n v="1"/>
    <x v="10"/>
    <n v="0"/>
    <s v="NO"/>
    <s v="NO"/>
    <s v="3 AÑOS"/>
    <s v="LUISA CATALINA RIVERA VARELA"/>
    <n v="1728"/>
    <d v="2011-06-17T00:00:00"/>
    <n v="158513"/>
    <s v="HACIENDA"/>
    <m/>
    <d v="2020-07-31T00:00:00"/>
    <s v="2020-02"/>
    <s v="3"/>
    <s v="2020-06"/>
    <n v="1.0002858776443682"/>
    <n v="3787706.5111492281"/>
    <n v="3787706.5111492281"/>
    <d v="2023-02-12T00:00:00"/>
    <n v="2.536986301369863"/>
    <n v="4.1522219311981093E-2"/>
    <n v="3733914.815651353"/>
    <n v="0.77500000000000013"/>
    <s v="ALTA"/>
    <x v="0"/>
    <n v="3733914.815651353"/>
  </r>
  <r>
    <n v="2095"/>
    <d v="2020-02-11T00:00:00"/>
    <d v="2019-09-30T00:00:00"/>
    <s v="JUZGADO 14 ADMINISTRATIVO DEL CIRCUITO DE MEDELLÍN"/>
    <s v="05001333301420190042100"/>
    <s v="2019"/>
    <x v="0"/>
    <s v="KOPPS  COMMERCIAL  S.A.S."/>
    <s v="LAURA NATALIA TABARES TORRES"/>
    <n v="314527"/>
    <x v="3"/>
    <s v="IMPUESTOS"/>
    <s v="ALTO"/>
    <s v="ALTO"/>
    <s v="MEDIO   "/>
    <s v="MEDIO   "/>
    <n v="0.77500000000000013"/>
    <x v="0"/>
    <n v="18300000"/>
    <n v="1"/>
    <x v="10"/>
    <n v="0"/>
    <s v="NO"/>
    <s v="NO"/>
    <n v="3"/>
    <s v="LUISA CATALINA RIVERA VARELA"/>
    <n v="1728"/>
    <d v="2011-06-17T00:00:00"/>
    <n v="158513"/>
    <s v="HACIENDA"/>
    <m/>
    <d v="2020-07-31T00:00:00"/>
    <s v="2020-02"/>
    <s v="3"/>
    <s v="2020-06"/>
    <n v="1.0002858776443682"/>
    <n v="18305231.560891937"/>
    <n v="18305231.560891937"/>
    <d v="2023-02-10T00:00:00"/>
    <n v="2.5315068493150683"/>
    <n v="4.1522219311981093E-2"/>
    <n v="18045824.485867321"/>
    <n v="0.77500000000000013"/>
    <s v="ALTA"/>
    <x v="0"/>
    <n v="18045824.485867321"/>
  </r>
  <r>
    <n v="2096"/>
    <d v="2020-07-07T00:00:00"/>
    <d v="2020-06-02T00:00:00"/>
    <s v="TRIBUNAL ADMINISTRATIVO DE ANTIOQUIA"/>
    <s v="0500123330002020029600"/>
    <s v="2020"/>
    <x v="0"/>
    <s v="DISTRIBUIDORA DE VINOS Y LICORES S.A."/>
    <s v="CÉSAR SEGUNDO ESCOBAR PINTO"/>
    <n v="159412"/>
    <x v="3"/>
    <s v="IMPUESTOS"/>
    <s v="ALTO"/>
    <s v="MEDIO   "/>
    <s v="MEDIO   "/>
    <s v="MEDIO   "/>
    <n v="0.6"/>
    <x v="0"/>
    <n v="126466000"/>
    <n v="1"/>
    <x v="10"/>
    <n v="0"/>
    <s v="NO"/>
    <s v="NO"/>
    <n v="4"/>
    <s v="LUISA CATALINA RIVERA VARELA"/>
    <n v="1728"/>
    <d v="2011-06-17T00:00:00"/>
    <n v="158513"/>
    <s v="HACIENDA"/>
    <m/>
    <d v="2020-07-31T00:00:00"/>
    <s v="2020-07"/>
    <s v="4"/>
    <s v="2020-06"/>
    <n v="1"/>
    <n v="126466000"/>
    <n v="126466000"/>
    <d v="2024-07-06T00:00:00"/>
    <n v="3.9342465753424656"/>
    <n v="4.1522219311981093E-2"/>
    <n v="123691717.22788134"/>
    <n v="0.6"/>
    <s v="ALTA"/>
    <x v="0"/>
    <n v="123691717.22788134"/>
  </r>
  <r>
    <n v="2097"/>
    <d v="2009-09-04T00:00:00"/>
    <d v="2009-01-14T00:00:00"/>
    <s v="TRIBUNAL ADMINISTRATIVO DE ANTIOQUIA"/>
    <s v="05001233100020090001300"/>
    <s v="2019"/>
    <x v="0"/>
    <s v="EVERMINDA DAVID CANO, CRISTIAN ANDRES SALAS DAVID, JOHANA SALAS DAVID, DUVAN ESTEBAN SALAS DAVID, MARIA ERMINIA DAVID HIGUITA, JHONIER SALAS DAVID, FALCONERY SALAS DAVID, MARIA DULFAY SALAS DAVID, RUT NULLIVED DAVID CANO, JOSE LEON SALAS DAVID, LUISA FERNANDA SALAS DAVID, YARLEISON SALAS DAVID, MARIA ALEXANDRA SALAS DAVID Y MAIRA ALEXANDRA SALAS DAVID."/>
    <s v="DIEGO ALEJANDRO PULGARIN AREIZA"/>
    <n v="218774"/>
    <x v="1"/>
    <s v="FALLA EN EL SERVICIO OTRAS CAUSAS"/>
    <s v="BAJO"/>
    <s v="BAJO"/>
    <s v="BAJO"/>
    <s v="BAJO"/>
    <n v="0.05"/>
    <x v="1"/>
    <n v="500000000"/>
    <n v="0"/>
    <x v="0"/>
    <m/>
    <s v="NO"/>
    <m/>
    <n v="12"/>
    <s v="MARY LUZ QUINTERO ARIAS"/>
    <n v="4204"/>
    <s v="AGOSTO 20 DE 2019"/>
    <n v="187714"/>
    <s v="INFRAESTRUCTURA"/>
    <m/>
    <d v="2020-07-31T00:00:00"/>
    <s v="2009-09"/>
    <s v="12"/>
    <s v="2020-06"/>
    <n v="1.0279574761108587"/>
    <n v="513978738.0554294"/>
    <n v="0"/>
    <d v="2021-09-01T00:00:00"/>
    <n v="1.0876712328767124"/>
    <n v="4.1522219311981093E-2"/>
    <n v="0"/>
    <n v="0.05"/>
    <s v="REMOTA"/>
    <x v="1"/>
    <n v="0"/>
  </r>
  <r>
    <n v="2098"/>
    <d v="2011-02-23T00:00:00"/>
    <d v="2010-11-09T00:00:00"/>
    <s v="TRIBUNAL ADMINISTRATIVO DE ANTIOQUIA"/>
    <s v="05001233100020100219100"/>
    <s v="2019"/>
    <x v="0"/>
    <s v="SEGUREXPO"/>
    <s v="FELIPE NAVIA REVOLLO"/>
    <n v="185520"/>
    <x v="6"/>
    <s v="OTRAS"/>
    <s v="BAJO"/>
    <s v="BAJO"/>
    <s v="BAJO"/>
    <s v="BAJO"/>
    <n v="0.05"/>
    <x v="1"/>
    <n v="500000000"/>
    <n v="0"/>
    <x v="2"/>
    <m/>
    <s v="NO"/>
    <m/>
    <n v="10"/>
    <s v="MARY LUZ QUINTERO ARIAS"/>
    <n v="4204"/>
    <s v="AGOSTO 20 DE 2019"/>
    <n v="187714"/>
    <s v="INFRAESTRUCTURA"/>
    <m/>
    <d v="2020-07-31T00:00:00"/>
    <s v="2011-02"/>
    <s v="10"/>
    <s v="2020-06"/>
    <n v="0.98256692083857911"/>
    <n v="491283460.41928953"/>
    <n v="0"/>
    <d v="2021-02-20T00:00:00"/>
    <n v="0.55890410958904113"/>
    <n v="4.1522219311981093E-2"/>
    <n v="0"/>
    <n v="0.05"/>
    <s v="REMOTA"/>
    <x v="1"/>
    <n v="0"/>
  </r>
  <r>
    <n v="2099"/>
    <d v="2010-07-08T00:00:00"/>
    <d v="2010-04-19T00:00:00"/>
    <s v="TRIBUNAL ADMINISTRATIVO DE ANTIOQUIA"/>
    <s v="05001233100020100058400"/>
    <s v="2019"/>
    <x v="0"/>
    <s v="GILDARDO DE JESUS BARRERA RESTREPO, MARIA DOLLY ALVAREZ RENGIFO, ERIKA NATALIA BARRERA ALVAREZ, HUGO FERNANDO BARRERA ALVAREZ, GLADYS MILENA BARRERA ALVAREZ, DEYANIRA BARRERA ALVAREZ Y NANCY LILIANA BARRERA ALVAREZ."/>
    <s v="JAVIER LEONIDAS VILLEGAS POSADA"/>
    <n v="20944"/>
    <x v="1"/>
    <s v="ACCIDENTE DE TRANSITO"/>
    <s v="BAJO"/>
    <s v="BAJO"/>
    <s v="BAJO"/>
    <s v="BAJO"/>
    <n v="0.05"/>
    <x v="1"/>
    <n v="200000000"/>
    <n v="0"/>
    <x v="2"/>
    <m/>
    <s v="NO"/>
    <m/>
    <n v="11"/>
    <s v="MARY LUZ QUINTERO ARIAS"/>
    <n v="4204"/>
    <s v="AGOSTO 20 DE 2019"/>
    <n v="187714"/>
    <s v="INFRAESTRUCTURA"/>
    <m/>
    <d v="2020-07-31T00:00:00"/>
    <s v="2010-07"/>
    <s v="11"/>
    <s v="2020-06"/>
    <n v="1.0047592007997719"/>
    <n v="200951840.15995437"/>
    <n v="0"/>
    <d v="2021-07-05T00:00:00"/>
    <n v="0.92876712328767119"/>
    <n v="4.1522219311981093E-2"/>
    <n v="0"/>
    <n v="0.05"/>
    <s v="REMOTA"/>
    <x v="1"/>
    <n v="0"/>
  </r>
  <r>
    <n v="2100"/>
    <d v="2013-08-26T00:00:00"/>
    <d v="2013-08-12T00:00:00"/>
    <s v="JUZGADO 10 ADMINISTRATIVO "/>
    <s v="05001333301020130001501"/>
    <s v="2019"/>
    <x v="0"/>
    <s v="GILDARDO ANTONIO OSORIO JIMENEZ, MARIA MATILDE CADAVID CARDONA, ELKIN DE JESUS OSORIO CADAVID, JOSE FERNANDO OSORIO CADAVID Y SANDRA MILENA OSORIO CADAVID. "/>
    <s v="WALTER RAUL MEJIA CARDONA"/>
    <n v="90025"/>
    <x v="1"/>
    <s v="FALLA EN EL SERVICIO OTRAS CAUSAS"/>
    <s v="BAJO"/>
    <s v="BAJO"/>
    <s v="BAJO"/>
    <s v="BAJO"/>
    <n v="0.05"/>
    <x v="1"/>
    <n v="116214188"/>
    <n v="0"/>
    <x v="1"/>
    <m/>
    <s v="NO"/>
    <m/>
    <n v="8"/>
    <s v="MARY LUZ QUINTERO ARIAS"/>
    <n v="4204"/>
    <s v="AGOSTO 20 DE 2019"/>
    <n v="187714"/>
    <s v="INFRAESTRUCTURA"/>
    <m/>
    <d v="2020-07-31T00:00:00"/>
    <s v="2013-08"/>
    <s v="8"/>
    <s v="2020-06"/>
    <n v="0.9216611549333561"/>
    <n v="107110102.73172218"/>
    <n v="0"/>
    <d v="2021-08-24T00:00:00"/>
    <n v="1.0657534246575342"/>
    <n v="4.1522219311981093E-2"/>
    <n v="0"/>
    <n v="0.05"/>
    <s v="REMOTA"/>
    <x v="1"/>
    <n v="0"/>
  </r>
  <r>
    <n v="2101"/>
    <d v="2013-05-15T00:00:00"/>
    <d v="2013-05-02T00:00:00"/>
    <s v="TRIBUNAL ADMINISTRATIVO DE ANTIOQUIA"/>
    <s v="05001233300020130075100"/>
    <s v="2019"/>
    <x v="0"/>
    <s v="RODRIGO OSORIO RESTREPO Y JORGE EDUARDO OSORIO V"/>
    <s v="FERNANDO PELAEZ ARANGO"/>
    <n v="32332"/>
    <x v="1"/>
    <s v="FALLA EN EL SERVICIO OTRAS CAUSAS"/>
    <s v="MEDIO   "/>
    <s v="BAJO"/>
    <s v="BAJO"/>
    <s v="BAJO"/>
    <n v="0.14000000000000001"/>
    <x v="3"/>
    <n v="1759800000"/>
    <n v="0"/>
    <x v="2"/>
    <m/>
    <s v="NO"/>
    <m/>
    <n v="8"/>
    <s v="MARY LUZ QUINTERO ARIAS"/>
    <n v="4204"/>
    <s v="AGOSTO 20 DE 2019"/>
    <n v="187714"/>
    <s v="INFRAESTRUCTURA"/>
    <m/>
    <d v="2020-07-31T00:00:00"/>
    <s v="2013-05"/>
    <s v="8"/>
    <s v="2020-06"/>
    <n v="0.92501103743402557"/>
    <n v="1627834423.6763983"/>
    <n v="0"/>
    <d v="2021-05-13T00:00:00"/>
    <n v="0.78356164383561644"/>
    <n v="4.1522219311981093E-2"/>
    <n v="0"/>
    <n v="0.14000000000000001"/>
    <s v="BAJA"/>
    <x v="2"/>
    <n v="0"/>
  </r>
  <r>
    <n v="2102"/>
    <d v="2014-01-17T00:00:00"/>
    <d v="2013-11-15T00:00:00"/>
    <s v="JUZGADO 5 ADMINISTRATIVO "/>
    <s v="05001333300520130076100"/>
    <s v="2019"/>
    <x v="0"/>
    <s v="MARIA VIRGINIA MAZO MAZO"/>
    <s v="LUZ ELENA GALLEGO C"/>
    <n v="39931"/>
    <x v="0"/>
    <s v="RELIQUIDACIÓN DE LA PENSIÓN"/>
    <s v="BAJO"/>
    <s v="BAJO"/>
    <s v="BAJO"/>
    <s v="BAJO"/>
    <n v="0.05"/>
    <x v="1"/>
    <n v="11661098"/>
    <n v="0"/>
    <x v="2"/>
    <m/>
    <s v="NO"/>
    <m/>
    <n v="7"/>
    <s v="MARY LUZ QUINTERO ARIAS"/>
    <n v="4204"/>
    <s v="AGOSTO 20 DE 2019"/>
    <n v="187714"/>
    <s v="GESTION HUMANA Y DLLO ORGANIZACIONAL"/>
    <s v="PENSIONES DE ANTIOQUIA (Conforme reunión de marzo 13 de 2018 entre las direcciones de Procesos y Reclamaciones, Prestaciones Sociales y Nomina, la contratista que apoya implementación de las NICSP-Angela Maria Botero Bedoya y profesionales de las dependencias, se dispuso que por el momento no se determinará el valor de la pretensión en los casos de reliquidación pensión de Pensiones de Antioquia, ni se liquidarán las sentencias de primera instancia, debido a la controversia entre Pensiones de Antioquia y Departamento de Antioquia, sobre el momento desde el cual el Departamento debe realizar los aportes de las pensiones reliquidadas; por lo que debido a la diferencia conceptual, la Dirección de Prestaciones sociales y nomina ha presentado objeción de las cuentas presentadas por el fondo pensional, concluyendo que  no existen los elementos para realizar la provisión, por falta de certeza desde que momento deben pagarse los aportes producto de las condenas en estos procesos.)-Producto del concepto N°. 201500151971 del 01 de Junio de 2015, suscrito por el Subsecretario jurídico del Departamento de Antioquia."/>
    <d v="2020-07-31T00:00:00"/>
    <s v="2014-01"/>
    <s v="7"/>
    <s v="2020-06"/>
    <n v="0.9164741666388736"/>
    <n v="10687095.071644235"/>
    <n v="0"/>
    <d v="2021-01-15T00:00:00"/>
    <n v="0.46027397260273972"/>
    <n v="4.1522219311981093E-2"/>
    <n v="0"/>
    <n v="0.05"/>
    <s v="REMOTA"/>
    <x v="1"/>
    <n v="0"/>
  </r>
  <r>
    <n v="2103"/>
    <d v="2014-01-30T00:00:00"/>
    <d v="2012-11-23T00:00:00"/>
    <s v="JUZGADO 27 ADMINISTRATIVO "/>
    <s v="05001333302720120041000"/>
    <s v="2019"/>
    <x v="0"/>
    <s v="ANA CECILIA MERINO SANCHEZ"/>
    <s v="JUAN DE LA CRUZ NOREÑA OBANDO"/>
    <n v="49260"/>
    <x v="0"/>
    <s v="OTRAS"/>
    <s v="BAJO"/>
    <s v="BAJO"/>
    <s v="BAJO"/>
    <s v="BAJO"/>
    <n v="0.05"/>
    <x v="1"/>
    <n v="23252601"/>
    <n v="0"/>
    <x v="1"/>
    <m/>
    <s v="NO"/>
    <m/>
    <n v="7"/>
    <s v="MARY LUZ QUINTERO ARIAS"/>
    <n v="4204"/>
    <s v="AGOSTO 20 DE 2019"/>
    <n v="187714"/>
    <s v="GESTION HUMANA Y DLLO ORGANIZACIONAL"/>
    <s v="PENSIONES DE ANTIOQUIA (LLAMA/GARANTIA)Conforme reunión de marzo 13 de 2018 entre las direcciones de Procesos y Reclamaciones, Prestaciones Sociales y Nomina, la contratista que apoya implementación de las NICSP-Angela Maria Botero Bedoya y profesionales de las dependencias, se dispuso que por el momento no se determinará el valor de la pretensión en los casos de reliquidación pensión de Pensiones de Antioquia, ni se liquidarán las sentencias de primera instancia, debido a la controversia entre Pensiones de Antioquia y Departamento de Antioquia, sobre el momento desde el cual el Departamento debe realizar los aportes de las pensiones reliquidadas; por lo que debido a la diferencia conceptual, la Dirección de Prestaciones sociales y nomina ha presentado objeción de las cuentas presentadas por el fondo pensional, concluyendo que  no existen los elementos para realizar la provisión, por falta de certeza desde que momento deben pagarse los aportes producto de las condenas en estos procesos.)-Producto del concepto N°. 201500151971 del 01 de Junio de 2015, suscrito por el Subsecretario jurídico del Departamento de Antioquia."/>
    <d v="2020-07-31T00:00:00"/>
    <s v="2014-01"/>
    <s v="7"/>
    <s v="2020-06"/>
    <n v="0.9164741666388736"/>
    <n v="21310408.123661239"/>
    <n v="0"/>
    <d v="2021-01-28T00:00:00"/>
    <n v="0.49589041095890413"/>
    <n v="4.1522219311981093E-2"/>
    <n v="0"/>
    <n v="0.05"/>
    <s v="REMOTA"/>
    <x v="1"/>
    <n v="0"/>
  </r>
  <r>
    <n v="2104"/>
    <d v="2014-04-07T00:00:00"/>
    <d v="2012-12-11T00:00:00"/>
    <s v="JUZGADO 10 ADMINISTRATIVO "/>
    <s v="05001333301020140039400"/>
    <s v="2019"/>
    <x v="0"/>
    <s v="SIRLEY ZULUAGA DAVILA, JUAN ESTEBAN RUIZ ZULUAGA Y TOMAS RUIZ ZULUAGA"/>
    <s v="JOSE LUIS VIVEROS ABISAMBRA"/>
    <n v="22592"/>
    <x v="1"/>
    <s v="OTRAS"/>
    <s v="BAJO"/>
    <s v="BAJO"/>
    <s v="BAJO"/>
    <s v="BAJO"/>
    <n v="0.05"/>
    <x v="1"/>
    <n v="225613434"/>
    <n v="0"/>
    <x v="3"/>
    <m/>
    <s v="NO"/>
    <m/>
    <n v="7"/>
    <s v="MARY LUZ QUINTERO ARIAS"/>
    <n v="4204"/>
    <s v="AGOSTO 20 DE 2019"/>
    <n v="187714"/>
    <s v="GOBIERNO"/>
    <s v="FRONTERAS INVISIBLES"/>
    <d v="2020-07-31T00:00:00"/>
    <s v="2014-04"/>
    <s v="7"/>
    <s v="2020-06"/>
    <n v="0.90302046279467518"/>
    <n v="203733547.5833759"/>
    <n v="0"/>
    <d v="2021-04-05T00:00:00"/>
    <n v="0.67945205479452053"/>
    <n v="4.1522219311981093E-2"/>
    <n v="0"/>
    <n v="0.05"/>
    <s v="REMOTA"/>
    <x v="1"/>
    <n v="0"/>
  </r>
  <r>
    <n v="2105"/>
    <d v="2013-10-16T00:00:00"/>
    <d v="2013-10-16T00:00:00"/>
    <s v="TRIBUNAL ADMINISTRATIVO DE ANTIOQUIA"/>
    <s v="05001233300020140148700"/>
    <s v="2019"/>
    <x v="0"/>
    <s v="MARTHA CECILIA MARTINEZ MORALES/AMPARO MUÑOZ BALBUENA"/>
    <s v="VIVIANA VASQUEZ CARVAJAL"/>
    <n v="89913"/>
    <x v="0"/>
    <s v="PENSIÓN DE SOBREVIVIENTES"/>
    <s v="BAJO"/>
    <s v="BAJO"/>
    <s v="BAJO"/>
    <s v="BAJO"/>
    <n v="0.05"/>
    <x v="1"/>
    <n v="55623695"/>
    <n v="0"/>
    <x v="0"/>
    <m/>
    <s v="NO"/>
    <m/>
    <n v="8"/>
    <s v="MARY LUZ QUINTERO ARIAS"/>
    <n v="4204"/>
    <s v="AGOSTO 20 DE 2019"/>
    <n v="187714"/>
    <s v="EDUCACION"/>
    <s v="FONPREMAG"/>
    <d v="2020-07-31T00:00:00"/>
    <s v="2013-10"/>
    <s v="8"/>
    <s v="2020-06"/>
    <n v="0.92136104081409098"/>
    <n v="51249505.519125551"/>
    <n v="0"/>
    <d v="2021-10-14T00:00:00"/>
    <n v="1.2054794520547945"/>
    <n v="4.1522219311981093E-2"/>
    <n v="0"/>
    <n v="0.05"/>
    <s v="REMOTA"/>
    <x v="1"/>
    <n v="0"/>
  </r>
  <r>
    <n v="2106"/>
    <d v="2014-09-17T00:00:00"/>
    <d v="2014-04-21T00:00:00"/>
    <s v="TRIBUNAL ADMINISTRATIVO DE ANTIOQUIA"/>
    <s v="05001233300020140125400"/>
    <s v="2019"/>
    <x v="0"/>
    <s v="LUZ MARINA DE FATIMA DIAZ JIMENEZ"/>
    <s v="HORACIO RAMIREZ ALARCON"/>
    <n v="175863"/>
    <x v="0"/>
    <s v="PENSIÓN DE SOBREVIVIENTES"/>
    <s v="BAJO"/>
    <s v="BAJO"/>
    <s v="BAJO"/>
    <s v="BAJO"/>
    <n v="0.05"/>
    <x v="1"/>
    <n v="34886801"/>
    <n v="0"/>
    <x v="0"/>
    <m/>
    <s v="NO"/>
    <m/>
    <n v="7"/>
    <s v="MARY LUZ QUINTERO ARIAS"/>
    <n v="4204"/>
    <s v="AGOSTO 20 DE 2019"/>
    <n v="187714"/>
    <s v="GESTION HUMANA Y DLLO ORGANIZACIONAL"/>
    <s v="PRESTACIONES SOCIALES"/>
    <d v="2020-07-31T00:00:00"/>
    <s v="2014-09"/>
    <s v="7"/>
    <s v="2020-06"/>
    <n v="0.89344853772170874"/>
    <n v="31169561.339238245"/>
    <n v="0"/>
    <d v="2021-09-15T00:00:00"/>
    <n v="1.1260273972602739"/>
    <n v="4.1522219311981093E-2"/>
    <n v="0"/>
    <n v="0.05"/>
    <s v="REMOTA"/>
    <x v="1"/>
    <n v="0"/>
  </r>
  <r>
    <n v="2107"/>
    <d v="2014-10-31T00:00:00"/>
    <d v="2014-08-27T00:00:00"/>
    <s v="TRIBUNAL ADMINISTRATIVO DE ANTIOQUIA"/>
    <s v="05001233300020140157600"/>
    <s v="2019"/>
    <x v="0"/>
    <s v="MARIA CECILIA QUINTERO CORREA"/>
    <s v="NELSON ADRIANA TORO QUINTERO"/>
    <n v="152939"/>
    <x v="0"/>
    <s v="RELIQUIDACIÓN DE LA PENSIÓN"/>
    <s v="BAJO"/>
    <s v="BAJO"/>
    <s v="BAJO"/>
    <s v="BAJO"/>
    <n v="0.05"/>
    <x v="1"/>
    <n v="95876183"/>
    <n v="0"/>
    <x v="0"/>
    <m/>
    <s v="NO"/>
    <m/>
    <n v="7"/>
    <s v="MARY LUZ QUINTERO ARIAS"/>
    <n v="4204"/>
    <s v="AGOSTO 20 DE 2019"/>
    <n v="187714"/>
    <s v="EDUCACION"/>
    <s v="FONPREMAG(IGUAL/EXCP.INCONSTITUCIONALIDAD)"/>
    <d v="2020-07-31T00:00:00"/>
    <s v="2014-10"/>
    <s v="7"/>
    <s v="2020-06"/>
    <n v="0.89197861147966029"/>
    <n v="85519504.586309806"/>
    <n v="0"/>
    <d v="2021-10-29T00:00:00"/>
    <n v="1.2465753424657535"/>
    <n v="4.1522219311981093E-2"/>
    <n v="0"/>
    <n v="0.05"/>
    <s v="REMOTA"/>
    <x v="1"/>
    <n v="0"/>
  </r>
  <r>
    <n v="2108"/>
    <d v="2014-11-06T00:00:00"/>
    <d v="2014-11-06T00:00:00"/>
    <s v="TRIBUNAL ADMINISTRATIVO DE ANTIOQUIA"/>
    <s v="05001233300020190123400"/>
    <s v="2019"/>
    <x v="0"/>
    <s v="MARTHA NIDIA NARANJO VEGA"/>
    <s v="ALBERTO L ZULUAGA RAMIREZ"/>
    <n v="49763"/>
    <x v="0"/>
    <s v="PENSIÓN DE SOBREVIVIENTES"/>
    <s v="BAJO"/>
    <s v="BAJO"/>
    <s v="BAJO"/>
    <s v="BAJO"/>
    <n v="0.05"/>
    <x v="1"/>
    <n v="48890037"/>
    <n v="0"/>
    <x v="0"/>
    <m/>
    <s v="NO"/>
    <m/>
    <n v="7"/>
    <s v="MARY LUZ QUINTERO ARIAS"/>
    <n v="4204"/>
    <s v="AGOSTO 20 DE 2019"/>
    <n v="187714"/>
    <s v="EDUCACION"/>
    <s v="FUE REMITIDO AL TAA POR COMPETENCIA DESDE EL JUZGADO 29 ADMINISTRATIVO  (ANTES: 05001333302920140101300)"/>
    <d v="2020-07-31T00:00:00"/>
    <s v="2014-11"/>
    <s v="7"/>
    <s v="2020-06"/>
    <n v="0.89080453966281536"/>
    <n v="43551466.90388301"/>
    <n v="0"/>
    <d v="2021-11-04T00:00:00"/>
    <n v="1.263013698630137"/>
    <n v="4.1522219311981093E-2"/>
    <n v="0"/>
    <n v="0.05"/>
    <s v="REMOTA"/>
    <x v="1"/>
    <n v="0"/>
  </r>
  <r>
    <n v="2109"/>
    <d v="2015-05-15T00:00:00"/>
    <d v="2014-07-15T00:00:00"/>
    <s v="JUZGADO 1 ADMINISTRATIVO "/>
    <s v="05001333300120150010600"/>
    <s v="2019"/>
    <x v="0"/>
    <s v="ADRIANA MARIA BECERRA Y/OTROS"/>
    <s v="JOSE MANUEL ARIAS PINEDA"/>
    <n v="57480"/>
    <x v="1"/>
    <s v="ACCIDENTE DE TRANSITO"/>
    <s v="ALTO"/>
    <s v="ALTO"/>
    <s v="ALTO"/>
    <s v="ALTO"/>
    <n v="1"/>
    <x v="0"/>
    <n v="2158862515"/>
    <n v="0.5"/>
    <x v="2"/>
    <m/>
    <s v="NO"/>
    <m/>
    <n v="7"/>
    <s v="MARY LUZ QUINTERO ARIAS"/>
    <n v="4204"/>
    <s v="AGOSTO 20 DE 2019"/>
    <n v="187714"/>
    <s v="INFRAESTRUCTURA"/>
    <m/>
    <d v="2020-07-31T00:00:00"/>
    <s v="2015-05"/>
    <s v="7"/>
    <s v="2020-06"/>
    <n v="0.86073201793714027"/>
    <n v="1858202088.9847999"/>
    <n v="929101044.49239993"/>
    <d v="2022-05-13T00:00:00"/>
    <n v="1.7835616438356163"/>
    <n v="4.1522219311981093E-2"/>
    <n v="919805124.30835509"/>
    <n v="1"/>
    <s v="ALTA"/>
    <x v="0"/>
    <n v="919805124.30835509"/>
  </r>
  <r>
    <n v="2110"/>
    <d v="2015-08-06T00:00:00"/>
    <d v="2015-08-06T00:00:00"/>
    <s v="JUZGADO 26 ADMINISTRATIVO "/>
    <s v="05001333302620140114500"/>
    <s v="2019"/>
    <x v="0"/>
    <s v="LUIS LEONARDO MOLINA ROBLEDO"/>
    <s v="CAROLINA BECERRA PEREZ"/>
    <n v="175852"/>
    <x v="0"/>
    <s v="RELIQUIDACIÓN DE LA PENSIÓN"/>
    <s v="ALTO"/>
    <s v="ALTO"/>
    <s v="BAJO"/>
    <s v="ALTO"/>
    <n v="0.90500000000000003"/>
    <x v="0"/>
    <n v="0"/>
    <n v="0"/>
    <x v="12"/>
    <m/>
    <s v="NO"/>
    <m/>
    <n v="7"/>
    <s v="MARY LUZ QUINTERO ARIAS"/>
    <n v="4204"/>
    <s v="AGOSTO 20 DE 2019"/>
    <n v="187714"/>
    <s v="GESTION HUMANA Y DLLO ORGANIZACIONAL"/>
    <s v="PENSIONES DE ANTIOQUIA (LLAMA/GARANTIA)Conforme reunión de marzo 13 de 2018 entre las direcciones de Procesos y Reclamaciones, Prestaciones Sociales y Nomina, la contratista que apoya implementación de las NICSP-Angela Maria Botero Bedoya y profesionales de las dependencias, se dispuso que por el momento no se determinará el valor de la pretensión en los casos de reliquidación pensión de Pensiones de Antioquia, ni se liquidarán las sentencias de primera instancia, debido a la controversia entre Pensiones de Antioquia y Departamento de Antioquia, sobre el momento desde el cual el Departamento debe realizar los aportes de las pensiones reliquidadas; por lo que debido a la diferencia conceptual, la Dirección de Prestaciones sociales y nomina ha presentado objeción de las cuentas presentadas por el fondo pensional, concluyendo que  no existen los elementos para realizar la provisión, por falta de certeza desde que momento deben pagarse los aportes producto de las condenas en estos procesos.)-Producto del concepto N°. 201500151971 del 01 de Junio de 2015, suscrito por el Subsecretario jurídico del Departamento de Antioquia."/>
    <d v="2020-07-31T00:00:00"/>
    <s v="2015-08"/>
    <s v="7"/>
    <s v="2020-06"/>
    <n v="0.85413954863106623"/>
    <n v="0"/>
    <n v="0"/>
    <d v="2022-08-04T00:00:00"/>
    <n v="2.010958904109589"/>
    <n v="4.1522219311981093E-2"/>
    <n v="0"/>
    <n v="0.90500000000000003"/>
    <s v="ALTA"/>
    <x v="0"/>
    <n v="0"/>
  </r>
  <r>
    <n v="2111"/>
    <d v="2015-11-30T00:00:00"/>
    <d v="2015-08-06T00:00:00"/>
    <s v="JUZGADO PRIMERO LABORAL DEL CIRCUITO"/>
    <s v="05001310500120150114300"/>
    <s v="2019"/>
    <x v="1"/>
    <s v="CLAUDIA STELLA SALDARRIAGA PIZA Y LUCELLY ZAPATA PARRA (Interviniente)"/>
    <s v="YENY LILIANA SIERRA ECHEVERRI"/>
    <n v="158837"/>
    <x v="2"/>
    <s v="PENSIÓN DE SOBREVIVIENTES"/>
    <s v="ALTO"/>
    <s v="ALTO"/>
    <s v="BAJO"/>
    <s v="ALTO"/>
    <n v="0.90500000000000003"/>
    <x v="0"/>
    <n v="0"/>
    <n v="0"/>
    <x v="5"/>
    <m/>
    <s v="NO"/>
    <m/>
    <n v="7"/>
    <s v="MARY LUZ QUINTERO ARIAS"/>
    <n v="4204"/>
    <s v="AGOSTO 20 DE 2019"/>
    <n v="187714"/>
    <s v="GESTION HUMANA Y DLLO ORGANIZACIONAL"/>
    <s v="OJO SE DECRETÓ LA NULIDAD DE DESDE LA SENTENCIA DE PRIMERA INSTANCIA PARA VINCULAR A MENOR QUE RECIBIÓ SUSTITUCIÓN PENSIONAL.  ESTAR PENDIENTE.  PENSIONES DE ANTIOQUIA. (Conforme reunión de marzo 13 de 2018 entre las direcciones de Procesos y Reclamaciones, Prestaciones Sociales y Nomina, la contratista que apoya implementación de las NICSP-Angela Maria Botero Bedoya y profesionales de las dependencias, se dispuso que por el momento no se determinará el valor de la pretensión en los casos de reliquidación pensión de Pensiones de Antioquia, ni se liquidarán las sentencias de primera instancia, debido a la controversia entre Pensiones de Antioquia y Departamento de Antioquia, sobre el momento desde el cual el Departamento debe realizar los aportes de las pensiones reliquidadas; por lo que debido a la diferencia conceptual, la Dirección de Prestaciones sociales y nomina ha presentado objeción de las cuentas presentadas por el fondo pensional, concluyendo que  no existen los elementos para realizar la provisión, por falta de certeza desde que momento deben pagarse los aportes producto de las condenas en estos procesos.)-Producto del concepto N°. 201500151971 del 01 de Junio de 2015, suscrito por el Subsecretario jurídico del Departamento de Antioquia."/>
    <d v="2020-07-31T00:00:00"/>
    <s v="2015-11"/>
    <s v="7"/>
    <s v="2020-06"/>
    <n v="0.83727667088522129"/>
    <n v="0"/>
    <n v="0"/>
    <d v="2022-11-28T00:00:00"/>
    <n v="2.3287671232876712"/>
    <n v="4.1522219311981093E-2"/>
    <n v="0"/>
    <n v="0.90500000000000003"/>
    <s v="ALTA"/>
    <x v="0"/>
    <n v="0"/>
  </r>
  <r>
    <n v="2112"/>
    <d v="2015-11-20T00:00:00"/>
    <d v="2015-07-08T00:00:00"/>
    <s v="JUZGADO 1 ADMINISTRATIVO "/>
    <s v="05001333300120150082000"/>
    <s v="2019"/>
    <x v="0"/>
    <s v="AMPARO DEL SOCORRO CORREA DE LOPERA"/>
    <s v="OSCAR ISAAC MOSQUERA MOSQUERA"/>
    <n v="231275"/>
    <x v="0"/>
    <s v="RELIQUIDACIÓN DE LA PENSIÓN"/>
    <s v="BAJO"/>
    <s v="BAJO"/>
    <s v="BAJO"/>
    <s v="BAJO"/>
    <n v="0.05"/>
    <x v="1"/>
    <n v="15506274"/>
    <n v="0"/>
    <x v="2"/>
    <m/>
    <s v="NO"/>
    <m/>
    <n v="7"/>
    <s v="MARY LUZ QUINTERO ARIAS"/>
    <n v="4204"/>
    <s v="AGOSTO 20 DE 2019"/>
    <n v="187714"/>
    <s v="GESTION HUMANA Y DLLO ORGANIZACIONAL"/>
    <s v="PENSIONES DE ANTIOQUIA (PROSPERÓ F.L.C.P.)"/>
    <d v="2020-07-31T00:00:00"/>
    <s v="2015-11"/>
    <s v="7"/>
    <s v="2020-06"/>
    <n v="0.83727667088522129"/>
    <n v="12983041.472554063"/>
    <n v="0"/>
    <d v="2022-11-18T00:00:00"/>
    <n v="2.3013698630136985"/>
    <n v="4.1522219311981093E-2"/>
    <n v="0"/>
    <n v="0.05"/>
    <s v="REMOTA"/>
    <x v="1"/>
    <n v="0"/>
  </r>
  <r>
    <n v="2113"/>
    <d v="2013-06-23T00:00:00"/>
    <d v="2012-12-06T00:00:00"/>
    <s v="JUZGADO 24 ADMINISTRATIVO "/>
    <s v="05001333302420120044800"/>
    <s v="2019"/>
    <x v="0"/>
    <s v="MARIA JUDITH MEJIA DE GARCIA Y OTROS"/>
    <s v="JAVIER VILLEGAS POSADA"/>
    <n v="20944"/>
    <x v="1"/>
    <s v="FALLA EN EL SERVICIO OTRAS CAUSAS"/>
    <s v="BAJO"/>
    <s v="BAJO"/>
    <s v="BAJO"/>
    <s v="BAJO"/>
    <n v="0.05"/>
    <x v="1"/>
    <n v="340020000"/>
    <n v="0"/>
    <x v="1"/>
    <m/>
    <s v="NO"/>
    <m/>
    <n v="8"/>
    <s v="MARY LUZ QUINTERO ARIAS"/>
    <n v="4204"/>
    <s v="AGOSTO 20 DE 2019"/>
    <n v="187714"/>
    <s v="DAPARD"/>
    <s v="EL 4 DE OCTUBRE DE 2019, SE PROFIERE FALLO FAVORABLE.  DECLARA LAPROSPERIDAD DE LA EXCEPCIÓN DE FALTA DE LEGITIMACIÓN EN LA CAUSA PROPUESTA POR EL DEPARTAMENTO DE ANTIOQUIA.  "/>
    <d v="2020-07-31T00:00:00"/>
    <s v="2013-06"/>
    <s v="8"/>
    <s v="2020-06"/>
    <n v="0.92284387796387113"/>
    <n v="313785375.38527548"/>
    <n v="0"/>
    <d v="2021-06-21T00:00:00"/>
    <n v="0.8904109589041096"/>
    <n v="4.1522219311981093E-2"/>
    <n v="0"/>
    <n v="0.05"/>
    <s v="REMOTA"/>
    <x v="1"/>
    <n v="0"/>
  </r>
  <r>
    <n v="2114"/>
    <d v="2014-03-19T00:00:00"/>
    <d v="2014-02-24T00:00:00"/>
    <s v="JUZGADO 24 ADMINISTRATIVO"/>
    <s v="05001333302420140021500"/>
    <s v="2019"/>
    <x v="0"/>
    <s v="RUBY EMERITA SERNA TEJADA"/>
    <s v="HERNAN DARIO ZAPATA LONDOÑO"/>
    <n v="108371"/>
    <x v="3"/>
    <s v="PRIMA DE SERVICIOS"/>
    <s v="BAJO"/>
    <s v="BAJO"/>
    <s v="BAJO"/>
    <s v="BAJO"/>
    <n v="0.05"/>
    <x v="1"/>
    <n v="4979007"/>
    <n v="0"/>
    <x v="2"/>
    <m/>
    <s v="NO"/>
    <m/>
    <n v="7"/>
    <s v="MARY LUZ QUINTERO ARIAS"/>
    <n v="4204"/>
    <s v="AGOSTO 20 DE 2019"/>
    <n v="187714"/>
    <s v="EDUCACION"/>
    <s v="Fallo favorable en primera, se fue en recurso de apelación"/>
    <d v="2020-07-31T00:00:00"/>
    <s v="2014-03"/>
    <s v="7"/>
    <s v="2020-06"/>
    <n v="0.90715368066565749"/>
    <n v="4516724.5261100736"/>
    <n v="0"/>
    <d v="2021-03-17T00:00:00"/>
    <n v="0.62739726027397258"/>
    <n v="4.1522219311981093E-2"/>
    <n v="0"/>
    <n v="0.05"/>
    <s v="REMOTA"/>
    <x v="1"/>
    <n v="0"/>
  </r>
  <r>
    <n v="2115"/>
    <d v="2014-05-08T00:00:00"/>
    <d v="2014-03-05T00:00:00"/>
    <s v="JUZGADO 30 ADMINISTRATIVO "/>
    <s v="05001333303020140026300"/>
    <s v="2019"/>
    <x v="0"/>
    <s v="ELIANA PATRICIA SIERR A CRUZ, ANDREA JOHANA PULGARIN SIERRA, LUIS ANDRES MARIN SIERRA, LEIDY YULIANA PULGARIN SIERRA, MARIA CAMILA PULGARIN SIERRA "/>
    <s v="JOSE LUIS VIVEROS ABISAMBRA"/>
    <n v="22592"/>
    <x v="1"/>
    <s v="OTRAS"/>
    <s v="BAJO"/>
    <s v="BAJO"/>
    <s v="BAJO"/>
    <s v="BAJO"/>
    <n v="0.05"/>
    <x v="1"/>
    <n v="548264030"/>
    <n v="0"/>
    <x v="1"/>
    <m/>
    <s v="NO"/>
    <m/>
    <n v="7"/>
    <s v="MARY LUZ QUINTERO ARIAS"/>
    <n v="4204"/>
    <s v="AGOSTO 20 DE 2019"/>
    <n v="187714"/>
    <s v="GOBIERNO"/>
    <s v="Hubo audiencia inicial y posteriormente dejaron sin efecto la no contestacion del municipio de medellin."/>
    <d v="2020-07-31T00:00:00"/>
    <s v="2014-05"/>
    <s v="7"/>
    <s v="2020-06"/>
    <n v="0.89867303567898893"/>
    <n v="492710100.19369626"/>
    <n v="0"/>
    <d v="2021-05-06T00:00:00"/>
    <n v="0.76438356164383559"/>
    <n v="4.1522219311981093E-2"/>
    <n v="0"/>
    <n v="0.05"/>
    <s v="REMOTA"/>
    <x v="1"/>
    <n v="0"/>
  </r>
  <r>
    <n v="2116"/>
    <d v="2015-11-15T00:00:00"/>
    <d v="2015-08-04T00:00:00"/>
    <s v="JUZGADO CIVIL LABORAL DEL CIRCUITO CAUCASIA"/>
    <s v="05154311300120150026900"/>
    <s v="2019"/>
    <x v="1"/>
    <s v="ORLINA DEL CARMEN MEDES MONERROSA"/>
    <s v="JULIA FERNANDA MUÑOZ RINCON"/>
    <n v="215278"/>
    <x v="2"/>
    <s v="OTRAS"/>
    <s v="ALTO"/>
    <s v="ALTO"/>
    <s v="ALTO"/>
    <s v="ALTO"/>
    <n v="1"/>
    <x v="0"/>
    <n v="55917350"/>
    <n v="0.5"/>
    <x v="9"/>
    <m/>
    <s v="NO"/>
    <m/>
    <n v="7"/>
    <s v="MARY LUZ QUINTERO ARIAS"/>
    <n v="4204"/>
    <s v="AGOSTO 20 DE 2019"/>
    <n v="187714"/>
    <s v="EDUCACION"/>
    <s v="SOLIDARIDAD BRILLADORA ESMERALDA.  FALLO CONDENATORIO PASA A GRADO JURISDICCIONAL DE CONSULTA.  _x000a_"/>
    <d v="2020-07-31T00:00:00"/>
    <s v="2015-11"/>
    <s v="7"/>
    <s v="2020-06"/>
    <n v="0.83727667088522129"/>
    <n v="46818292.65272373"/>
    <n v="23409146.326361865"/>
    <d v="2022-11-13T00:00:00"/>
    <n v="2.2876712328767121"/>
    <n v="4.1522219311981093E-2"/>
    <n v="23109157.889428061"/>
    <n v="1"/>
    <s v="ALTA"/>
    <x v="0"/>
    <n v="23109157.889428061"/>
  </r>
  <r>
    <n v="2117"/>
    <d v="2016-02-12T00:00:00"/>
    <d v="2016-02-12T00:00:00"/>
    <s v="JUZGADO 1 CIVIL DEL CIRCUITO ESPECIALIZADO EN RESTITUCIÓN DE TIERRAS"/>
    <s v="05045312100120150242400"/>
    <s v="2019"/>
    <x v="3"/>
    <s v="GABRIEL JOSE BLANQUICET DONADO Y/OTRA"/>
    <s v="EDGAR FABRICIO POBLADOR POBLADOR"/>
    <n v="221146"/>
    <x v="2"/>
    <s v="OTRAS"/>
    <s v="BAJO"/>
    <s v="BAJO"/>
    <s v="BAJO"/>
    <s v="BAJO"/>
    <n v="0.05"/>
    <x v="1"/>
    <n v="0"/>
    <n v="0"/>
    <x v="3"/>
    <m/>
    <s v="NO"/>
    <m/>
    <n v="7"/>
    <s v="MARY LUZ QUINTERO ARIAS"/>
    <n v="4204"/>
    <s v="AGOSTO 20 DE 2019"/>
    <n v="187714"/>
    <s v="MINAS"/>
    <s v="Restitución y Formalización de Tierras Abandonadas"/>
    <d v="2020-07-31T00:00:00"/>
    <s v="2016-02"/>
    <s v="7"/>
    <s v="2020-06"/>
    <n v="0.81112653258637668"/>
    <n v="0"/>
    <n v="0"/>
    <d v="2023-02-10T00:00:00"/>
    <n v="2.5315068493150683"/>
    <n v="4.1522219311981093E-2"/>
    <n v="0"/>
    <n v="0.05"/>
    <s v="REMOTA"/>
    <x v="1"/>
    <n v="0"/>
  </r>
  <r>
    <n v="2118"/>
    <d v="2016-09-26T00:00:00"/>
    <d v="2016-09-01T00:00:00"/>
    <s v="TRIBUNAL ADMINISTRATIVO DE ANTIOQUIA"/>
    <s v="05001233300020160197500"/>
    <s v="2019"/>
    <x v="0"/>
    <s v="CARMEN ROSA CAÑAS LOPERA"/>
    <s v="JUAN CARLOS PRETELT VILLADIEGO"/>
    <n v="211183"/>
    <x v="0"/>
    <s v="PENSIÓN DE SOBREVIVIENTES"/>
    <s v="BAJO"/>
    <s v="BAJO"/>
    <s v="MEDIO   "/>
    <s v="BAJO"/>
    <n v="9.5000000000000001E-2"/>
    <x v="1"/>
    <n v="68593407"/>
    <n v="0"/>
    <x v="0"/>
    <m/>
    <s v="NO"/>
    <m/>
    <n v="7"/>
    <s v="MARY LUZ QUINTERO ARIAS"/>
    <n v="4204"/>
    <s v="AGOSTO 20 DE 2019"/>
    <n v="187714"/>
    <s v="GESTION HUMANA Y DLLO ORGANIZACIONAL"/>
    <s v="PENSIONES DE ANTIOQUIA(Conforme reunión de marzo 13 de 2018 entre las direcciones de Procesos y Reclamaciones, Prestaciones Sociales y Nomina, la contratista que apoya implementación de las NICSP-Angela Maria Botero Bedoya y profesionales de las dependencias, se dispuso que por el momento no se determinará el valor de la pretensión en los casos de reliquidación pensión de Pensiones de Antioquia, ni se liquidarán las sentencias de primera instancia, debido a la controversia entre Pensiones de Antioquia y Departamento de Antioquia, sobre el momento desde el cual el Departamento debe realizar los aportes de las pensiones reliquidadas; por lo que debido a la diferencia conceptual, la Dirección de Prestaciones sociales y nomina ha presentado objeción de las cuentas presentadas por el fondo pensional, concluyendo que  no existen los elementos para realizar la provisión, por falta de certeza desde que momento deben pagarse los aportes producto de las condenas en estos procesos.)-Producto del concepto N°. 201500151971 del 01 de Junio de 2015, suscrito por el Subsecretario jurídico del Departamento de Antioquia."/>
    <d v="2020-07-31T00:00:00"/>
    <s v="2016-09"/>
    <s v="7"/>
    <s v="2020-06"/>
    <n v="0.79057379366945824"/>
    <n v="54228149.99270317"/>
    <n v="0"/>
    <d v="2023-09-25T00:00:00"/>
    <n v="3.1534246575342464"/>
    <n v="4.1522219311981093E-2"/>
    <n v="0"/>
    <n v="9.5000000000000001E-2"/>
    <s v="REMOTA"/>
    <x v="1"/>
    <n v="0"/>
  </r>
  <r>
    <n v="2119"/>
    <d v="2016-10-25T00:00:00"/>
    <d v="2016-10-21T00:00:00"/>
    <s v="JUZGADO 34 ADMINISTRATIVO"/>
    <s v="05001333303420160103900"/>
    <s v="2019"/>
    <x v="0"/>
    <s v="CARLOS ALBERTO QUIROZ OQUENDO"/>
    <s v="DIANA CAROLINA ALZATE QUINTERO"/>
    <n v="165819"/>
    <x v="3"/>
    <s v="OTRAS"/>
    <s v="BAJO"/>
    <s v="BAJO"/>
    <s v="BAJO"/>
    <s v="BAJO"/>
    <n v="0.05"/>
    <x v="1"/>
    <n v="29583076"/>
    <n v="0"/>
    <x v="2"/>
    <m/>
    <s v="NO"/>
    <m/>
    <n v="7"/>
    <s v="MARY LUZ QUINTERO ARIAS"/>
    <n v="4204"/>
    <s v="AGOSTO 20 DE 2019"/>
    <n v="187714"/>
    <s v="EDUCACION"/>
    <s v="FONPREMAG LIQ.CESANTÍAS PARCIAL) F.L.C.P.  Se registra proyecto de sentencia "/>
    <d v="2020-07-31T00:00:00"/>
    <s v="2016-10"/>
    <s v="7"/>
    <s v="2020-06"/>
    <n v="0.79104764067648514"/>
    <n v="23401622.473753151"/>
    <n v="0"/>
    <d v="2023-10-24T00:00:00"/>
    <n v="3.2328767123287672"/>
    <n v="4.1522219311981093E-2"/>
    <n v="0"/>
    <n v="0.05"/>
    <s v="REMOTA"/>
    <x v="1"/>
    <n v="0"/>
  </r>
  <r>
    <n v="2120"/>
    <d v="2016-11-30T00:00:00"/>
    <d v="2016-10-06T00:00:00"/>
    <s v="JUZGADO 21 LABORAL DEL CIRCUITO MEDELLIN"/>
    <s v="05001310502120160114900"/>
    <s v="2019"/>
    <x v="1"/>
    <s v="LUIS HORACIO GUISAO"/>
    <s v="GUILLERMO LEON MONSALVE TOBON"/>
    <n v="34072"/>
    <x v="2"/>
    <s v="OTRAS"/>
    <s v="ALTO"/>
    <s v="ALTO"/>
    <s v="ALTO"/>
    <s v="ALTO"/>
    <n v="1"/>
    <x v="0"/>
    <n v="31813215"/>
    <n v="0.33"/>
    <x v="5"/>
    <m/>
    <s v="NO"/>
    <m/>
    <n v="7"/>
    <s v="MARY LUZ QUINTERO ARIAS"/>
    <n v="4204"/>
    <s v="AGOSTO 20 DE 2019"/>
    <n v="187714"/>
    <s v="EDUCACION"/>
    <s v="SOLIDARIDAD BRILLADORA ESMERALDA"/>
    <d v="2020-07-31T00:00:00"/>
    <s v="2016-11"/>
    <s v="7"/>
    <s v="2020-06"/>
    <n v="0.79016316489215555"/>
    <n v="25137630.649794597"/>
    <n v="8295418.1144322176"/>
    <d v="2023-11-29T00:00:00"/>
    <n v="3.3315068493150686"/>
    <n v="4.1522219311981093E-2"/>
    <n v="8141059.8966118312"/>
    <n v="1"/>
    <s v="ALTA"/>
    <x v="0"/>
    <n v="8141059.8966118312"/>
  </r>
  <r>
    <n v="2121"/>
    <d v="2017-03-15T00:00:00"/>
    <d v="2017-02-15T00:00:00"/>
    <s v="JUZGADO 22 ADMINISTRATIVO "/>
    <s v="05001333302220170006600"/>
    <s v="2019"/>
    <x v="0"/>
    <s v="NORA ELENA VILLEGAS RESTREPO"/>
    <s v="FERNANDO ALVAREZ ECHEVERRI"/>
    <n v="19152"/>
    <x v="0"/>
    <s v="DECLARATORIA DE INSUBSISTENCIA"/>
    <s v="BAJO"/>
    <s v="BAJO"/>
    <s v="ALTO"/>
    <s v="BAJO"/>
    <n v="0.14499999999999999"/>
    <x v="3"/>
    <n v="10383673"/>
    <n v="0"/>
    <x v="2"/>
    <m/>
    <s v="NO"/>
    <m/>
    <n v="7"/>
    <s v="MARY LUZ QUINTERO ARIAS"/>
    <n v="4204"/>
    <s v="AGOSTO 20 DE 2019"/>
    <n v="187714"/>
    <s v="GESTION HUMANA Y DLLO ORGANIZACIONAL"/>
    <s v="DIRECCIÓN DE PERSONAL"/>
    <d v="2020-07-31T00:00:00"/>
    <s v="2017-03"/>
    <s v="7"/>
    <s v="2020-06"/>
    <n v="0.76757466281447584"/>
    <n v="7970244.3017507764"/>
    <n v="0"/>
    <d v="2024-03-13T00:00:00"/>
    <n v="3.6191780821917807"/>
    <n v="4.1522219311981093E-2"/>
    <n v="0"/>
    <n v="0.14499999999999999"/>
    <s v="BAJA"/>
    <x v="2"/>
    <n v="0"/>
  </r>
  <r>
    <n v="2122"/>
    <d v="2017-06-08T00:00:00"/>
    <d v="2017-06-05T00:00:00"/>
    <s v="JUZGADO 36 ADMINISTRATIVO "/>
    <s v="05001333303620170029300"/>
    <s v="2019"/>
    <x v="0"/>
    <s v="MARIA LUCIA ALVAREZ DE MORENO"/>
    <s v="NELLY DIAZ BONILLA"/>
    <n v="278010"/>
    <x v="0"/>
    <s v="PENSIÓN DE SOBREVIVIENTES"/>
    <s v="BAJO"/>
    <s v="BAJO"/>
    <s v="BAJO"/>
    <s v="BAJO"/>
    <n v="0.05"/>
    <x v="1"/>
    <n v="32539239"/>
    <n v="0"/>
    <x v="2"/>
    <m/>
    <s v="NO"/>
    <m/>
    <n v="7"/>
    <s v="MARY LUZ QUINTERO ARIAS"/>
    <n v="4204"/>
    <s v="AGOSTO 20 DE 2019"/>
    <n v="187714"/>
    <s v="GESTION HUMANA Y DLLO ORGANIZACIONAL"/>
    <s v="PRESTACIONES SOCIALES"/>
    <d v="2020-07-31T00:00:00"/>
    <s v="2017-06"/>
    <s v="7"/>
    <s v="2020-06"/>
    <n v="0.76136533047353394"/>
    <n v="24774248.454592302"/>
    <n v="0"/>
    <d v="2024-06-06T00:00:00"/>
    <n v="3.8520547945205479"/>
    <n v="4.1522219311981093E-2"/>
    <n v="0"/>
    <n v="0.05"/>
    <s v="REMOTA"/>
    <x v="1"/>
    <n v="0"/>
  </r>
  <r>
    <n v="2123"/>
    <d v="2017-06-21T00:00:00"/>
    <d v="2017-05-11T00:00:00"/>
    <s v="JUZGADO 23 ADMINISTRATIVO "/>
    <s v="05001333302320170024500"/>
    <s v="2019"/>
    <x v="0"/>
    <s v="LUIS MARIA DURANGO RODRIGUEZ Y OTROS"/>
    <s v="ROBERTO FERNANDO PAZ SALAS"/>
    <n v="20958"/>
    <x v="1"/>
    <s v="FALLA EN EL SERVICIO OTRAS CAUSAS"/>
    <s v="BAJO"/>
    <s v="BAJO"/>
    <s v="BAJO"/>
    <s v="BAJO"/>
    <n v="0.05"/>
    <x v="1"/>
    <n v="310254750"/>
    <n v="0"/>
    <x v="1"/>
    <m/>
    <s v="NO"/>
    <m/>
    <n v="7"/>
    <s v="MARY LUZ QUINTERO ARIAS"/>
    <n v="4204"/>
    <s v="AGOSTO 20 DE 2019"/>
    <n v="187714"/>
    <s v="DAPARD"/>
    <s v="Municipio de Salgar (Qda la Liboriana) fallo de primera instancia favorable nofifcado el 25 de noviembre de 2019. "/>
    <d v="2020-07-31T00:00:00"/>
    <s v="2017-06"/>
    <s v="7"/>
    <s v="2020-06"/>
    <n v="0.76136533047353394"/>
    <n v="236217210.26473364"/>
    <n v="0"/>
    <d v="2024-06-19T00:00:00"/>
    <n v="3.8876712328767122"/>
    <n v="4.1522219311981093E-2"/>
    <n v="0"/>
    <n v="0.05"/>
    <s v="REMOTA"/>
    <x v="1"/>
    <n v="0"/>
  </r>
  <r>
    <n v="2124"/>
    <d v="2017-07-28T00:00:00"/>
    <d v="2017-07-13T00:00:00"/>
    <s v="JUZGADO 19 ADMINISTRATIVO "/>
    <s v="05001333301920170035900"/>
    <s v="2019"/>
    <x v="0"/>
    <s v="MARLENY QUINTERO QUINTERO "/>
    <s v="EDGAR ARISTIZABAL GOMEZ"/>
    <n v="50089"/>
    <x v="1"/>
    <s v="ACCIDENTE DE TRANSITO"/>
    <s v="BAJO"/>
    <s v="BAJO"/>
    <s v="BAJO"/>
    <s v="BAJO"/>
    <n v="0.05"/>
    <x v="1"/>
    <n v="2476872920"/>
    <n v="0"/>
    <x v="5"/>
    <m/>
    <s v="NO"/>
    <m/>
    <n v="7"/>
    <s v="MARY LUZ QUINTERO ARIAS"/>
    <n v="4204"/>
    <s v="AGOSTO 20 DE 2019"/>
    <n v="187714"/>
    <s v="INFRAESTRUCTURA"/>
    <s v="EL 25 DE SEPTIEMBRE SE CORRE TRASLADO DE EXCEPCIONES"/>
    <d v="2020-07-31T00:00:00"/>
    <s v="2017-07"/>
    <s v="7"/>
    <s v="2020-06"/>
    <n v="0.76175497984527818"/>
    <n v="1886770281.2539153"/>
    <n v="0"/>
    <d v="2024-07-26T00:00:00"/>
    <n v="3.989041095890411"/>
    <n v="4.1522219311981093E-2"/>
    <n v="0"/>
    <n v="0.05"/>
    <s v="REMOTA"/>
    <x v="1"/>
    <n v="0"/>
  </r>
  <r>
    <n v="2125"/>
    <d v="2018-01-17T00:00:00"/>
    <d v="2017-12-15T00:00:00"/>
    <s v="JUZGADO 34 ADMINISTRATIVO "/>
    <s v="05001333303420170061700"/>
    <s v="2019"/>
    <x v="0"/>
    <s v="MARIA LUCIA CORREA CORREA"/>
    <s v="BLADIMIR PUERTAS RIZO"/>
    <n v="115933"/>
    <x v="0"/>
    <s v="PENSIÓN DE SOBREVIVIENTES"/>
    <s v="BAJO"/>
    <s v="BAJO"/>
    <s v="MEDIO   "/>
    <s v="BAJO"/>
    <n v="9.5000000000000001E-2"/>
    <x v="1"/>
    <n v="35744843"/>
    <n v="0"/>
    <x v="3"/>
    <m/>
    <m/>
    <m/>
    <n v="7"/>
    <s v="MARY LUZ QUINTERO ARIAS"/>
    <n v="4204"/>
    <s v="AGOSTO 20 DE 2019"/>
    <n v="187714"/>
    <s v="GESTION HUMANA Y DLLO ORGANIZACIONAL"/>
    <s v="EL 25 DE SEPTIEMBRE SE FIJA FECHA PARA CELEBRAR AUDIENCIA INICIAL "/>
    <d v="2020-07-31T00:00:00"/>
    <s v="2018-01"/>
    <s v="7"/>
    <s v="2020-06"/>
    <n v="0.75126308387247931"/>
    <n v="26853780.984717604"/>
    <n v="0"/>
    <d v="2025-01-15T00:00:00"/>
    <n v="4.463013698630137"/>
    <n v="4.1522219311981093E-2"/>
    <n v="0"/>
    <n v="9.5000000000000001E-2"/>
    <s v="REMOTA"/>
    <x v="1"/>
    <n v="0"/>
  </r>
  <r>
    <n v="2126"/>
    <d v="2018-04-24T00:00:00"/>
    <d v="2018-02-26T00:00:00"/>
    <s v="JUZGADO 21 ADMINISTRATIVO "/>
    <s v="05001333302120180015200"/>
    <s v="2019"/>
    <x v="0"/>
    <s v="GUSTAVO DE JESUS ROMAN OTALVARO"/>
    <s v="JUAN FELIPE MOLINA ALVAREZ"/>
    <n v="68185"/>
    <x v="0"/>
    <s v="PENSIÓN DE SOBREVIVIENTES"/>
    <s v="BAJO"/>
    <s v="BAJO"/>
    <s v="MEDIO   "/>
    <s v="BAJO"/>
    <n v="9.5000000000000001E-2"/>
    <x v="1"/>
    <n v="79257054"/>
    <n v="0"/>
    <x v="7"/>
    <m/>
    <s v="NO"/>
    <m/>
    <n v="7"/>
    <s v="MARY LUZ QUINTERO ARIAS"/>
    <n v="4204"/>
    <s v="AGOSTO 20 DE 2019"/>
    <n v="187714"/>
    <s v="GESTION HUMANA Y DLLO ORGANIZACIONAL"/>
    <m/>
    <d v="2020-07-31T00:00:00"/>
    <s v="2018-04"/>
    <s v="7"/>
    <s v="2020-06"/>
    <n v="0.74078668525523483"/>
    <n v="58712570.315755151"/>
    <n v="0"/>
    <d v="2025-04-22T00:00:00"/>
    <n v="4.7287671232876711"/>
    <n v="4.1522219311981093E-2"/>
    <n v="0"/>
    <n v="9.5000000000000001E-2"/>
    <s v="REMOTA"/>
    <x v="1"/>
    <n v="0"/>
  </r>
  <r>
    <n v="2127"/>
    <d v="2018-05-28T00:00:00"/>
    <d v="2018-05-09T00:00:00"/>
    <s v="JUZGADO 11 ADMINISTRATIVO "/>
    <s v="05001333301120180017900"/>
    <s v="2019"/>
    <x v="0"/>
    <s v="DIANA MARÍA RODRÍGUEZ PÉREZ "/>
    <s v="JULIA FERNANDA MUÑOZ RINCON"/>
    <n v="215278"/>
    <x v="0"/>
    <s v="INCUMPLIMIENTO"/>
    <s v="ALTO"/>
    <s v="ALTO"/>
    <s v="ALTO"/>
    <s v="ALTO"/>
    <n v="1"/>
    <x v="0"/>
    <n v="120304307"/>
    <n v="1"/>
    <x v="3"/>
    <m/>
    <s v="NO"/>
    <m/>
    <n v="7"/>
    <s v="MARY LUZ QUINTERO ARIAS"/>
    <n v="4204"/>
    <s v="AGOSTO 20 DE 2019"/>
    <n v="187714"/>
    <s v="EDUCACION"/>
    <s v="SOLIDARIDAD PASCUAL BRAVO"/>
    <d v="2020-07-31T00:00:00"/>
    <s v="2018-05"/>
    <s v="7"/>
    <s v="2020-06"/>
    <n v="0.73891229786794344"/>
    <n v="88894331.928780511"/>
    <n v="88894331.928780511"/>
    <d v="2025-05-26T00:00:00"/>
    <n v="4.8219178082191778"/>
    <n v="4.1522219311981093E-2"/>
    <n v="86510218.236468956"/>
    <n v="1"/>
    <s v="ALTA"/>
    <x v="0"/>
    <n v="86510218.236468956"/>
  </r>
  <r>
    <n v="2128"/>
    <d v="2018-05-16T00:00:00"/>
    <d v="2018-05-09T00:00:00"/>
    <s v="JUZGADO 20 ADMINISTRATIVO "/>
    <s v="05001333302020180017600"/>
    <s v="2019"/>
    <x v="0"/>
    <s v="SANDRA MILENA VILLA CASTRO"/>
    <s v="JULIA FERNANDA MUÑOZ RINCON"/>
    <n v="215278"/>
    <x v="0"/>
    <s v="INCUMPLIMIENTO"/>
    <s v="ALTO"/>
    <s v="ALTO"/>
    <s v="ALTO"/>
    <s v="ALTO"/>
    <n v="1"/>
    <x v="0"/>
    <n v="107523032"/>
    <n v="1"/>
    <x v="5"/>
    <m/>
    <s v="NO"/>
    <m/>
    <n v="7"/>
    <s v="MARY LUZ QUINTERO ARIAS"/>
    <n v="4204"/>
    <s v="AGOSTO 20 DE 2019"/>
    <n v="187714"/>
    <s v="EDUCACION"/>
    <s v="SOLIDARIDAD PASCUAL BRAVO"/>
    <d v="2020-07-31T00:00:00"/>
    <s v="2018-05"/>
    <s v="7"/>
    <s v="2020-06"/>
    <n v="0.73891229786794344"/>
    <n v="79450090.648848414"/>
    <n v="79450090.648848414"/>
    <d v="2025-05-14T00:00:00"/>
    <n v="4.7890410958904113"/>
    <n v="4.1522219311981093E-2"/>
    <n v="77333601.153414831"/>
    <n v="1"/>
    <s v="ALTA"/>
    <x v="0"/>
    <n v="77333601.153414831"/>
  </r>
  <r>
    <n v="2129"/>
    <d v="2018-09-03T00:00:00"/>
    <d v="2018-08-31T00:00:00"/>
    <s v="JUZGADO 17 ADMINISTRATIVO "/>
    <s v="05001333301720180034200"/>
    <s v="2019"/>
    <x v="0"/>
    <s v="OFELIA ECHEVERRI LOPEZ"/>
    <s v="JAIME JAVIER DIAZ PELAEZ"/>
    <n v="89803"/>
    <x v="0"/>
    <s v="RELIQUIDACIÓN DE LA PENSIÓN"/>
    <s v="BAJO"/>
    <s v="BAJO"/>
    <s v="BAJO"/>
    <s v="BAJO"/>
    <n v="0.05"/>
    <x v="1"/>
    <n v="15743424"/>
    <n v="0"/>
    <x v="2"/>
    <m/>
    <s v="NO"/>
    <m/>
    <n v="7"/>
    <s v="MARY LUZ QUINTERO ARIAS"/>
    <n v="4204"/>
    <s v="AGOSTO 20 DE 2019"/>
    <n v="187714"/>
    <s v="EDUCACION"/>
    <s v="FONPREMAG"/>
    <d v="2020-07-31T00:00:00"/>
    <s v="2018-09"/>
    <s v="7"/>
    <s v="2020-06"/>
    <n v="0.73661443780017011"/>
    <n v="11596833.418809704"/>
    <n v="0"/>
    <d v="2025-09-01T00:00:00"/>
    <n v="5.0904109589041093"/>
    <n v="4.1522219311981093E-2"/>
    <n v="0"/>
    <n v="0.05"/>
    <s v="REMOTA"/>
    <x v="1"/>
    <n v="0"/>
  </r>
  <r>
    <n v="2130"/>
    <d v="2018-05-10T00:00:00"/>
    <d v="2018-04-23T00:00:00"/>
    <s v="JUZGADO 10 ADMINISTRATIVO "/>
    <s v="05001333301020180016800"/>
    <s v="2019"/>
    <x v="0"/>
    <s v="LILIANA DEL SOCORRO HERNANDEZ RESTREPO"/>
    <s v="JULIA FERNANDA MUÑOZ RINCON"/>
    <n v="215278"/>
    <x v="0"/>
    <s v="INCUMPLIMIENTO"/>
    <s v="ALTO"/>
    <s v="ALTO"/>
    <s v="ALTO"/>
    <s v="ALTO"/>
    <n v="1"/>
    <x v="0"/>
    <n v="75998290"/>
    <n v="1"/>
    <x v="5"/>
    <m/>
    <s v="NO"/>
    <m/>
    <n v="7"/>
    <s v="MARY LUZ QUINTERO ARIAS"/>
    <n v="4204"/>
    <s v="AGOSTO 20 DE 2019"/>
    <n v="187714"/>
    <s v="EDUCACION"/>
    <s v="SOLIDARIDAD PASCUAL BRAVO"/>
    <d v="2020-07-31T00:00:00"/>
    <s v="2018-05"/>
    <s v="7"/>
    <s v="2020-06"/>
    <n v="0.73891229786794344"/>
    <n v="56156071.09793435"/>
    <n v="56156071.09793435"/>
    <d v="2025-05-08T00:00:00"/>
    <n v="4.7726027397260271"/>
    <n v="4.1522219311981093E-2"/>
    <n v="54665182.50309217"/>
    <n v="1"/>
    <s v="ALTA"/>
    <x v="0"/>
    <n v="54665182.50309217"/>
  </r>
  <r>
    <n v="2131"/>
    <d v="2016-02-10T00:00:00"/>
    <d v="2016-03-17T00:00:00"/>
    <s v="JUZGADO 36 ADMINISTRATIVO "/>
    <s v="05001333303620160007602"/>
    <s v="2019"/>
    <x v="0"/>
    <s v="ANA MARIA RODRIGUEZ DE RAIGOZA"/>
    <s v="NANCY MARIA  CUESTA MOSQUERA"/>
    <n v="209681"/>
    <x v="0"/>
    <s v="RECONOCIMIENTO Y PAGO DE OTRAS PRESTACIONES SALARIALES, SOLCIALES Y SALARIOS"/>
    <s v="BAJO"/>
    <s v="BAJO"/>
    <s v="BAJO"/>
    <s v="BAJO"/>
    <n v="0.05"/>
    <x v="1"/>
    <n v="3000000"/>
    <n v="0"/>
    <x v="2"/>
    <m/>
    <s v="NO"/>
    <s v="NO"/>
    <n v="7"/>
    <s v="MARY LUZ QUINTERO ARIAS"/>
    <n v="4204"/>
    <s v="AGOSTO 20 DE 2019"/>
    <n v="187714"/>
    <s v="GESTION HUMANA Y DLLO ORGANIZACIONAL"/>
    <s v="VIENE DE CLAUDIA GONZALEZ"/>
    <d v="2020-07-31T00:00:00"/>
    <s v="2016-02"/>
    <s v="7"/>
    <s v="2020-06"/>
    <n v="0.81112653258637668"/>
    <n v="2433379.5977591299"/>
    <n v="0"/>
    <d v="2023-02-08T00:00:00"/>
    <n v="2.526027397260274"/>
    <n v="4.1522219311981093E-2"/>
    <n v="0"/>
    <n v="0.05"/>
    <s v="REMOTA"/>
    <x v="1"/>
    <n v="0"/>
  </r>
  <r>
    <n v="2132"/>
    <d v="2018-07-25T00:00:00"/>
    <d v="2018-06-27T00:00:00"/>
    <s v="JUZGADO 23 ADMINISTRATIVO "/>
    <s v="05001333302320180026100"/>
    <s v="2019"/>
    <x v="0"/>
    <s v="VICTOR MANUEL BARRERO VELÁSQUEZ"/>
    <s v="HERNAN DARIO ZAPATA LONDOÑO"/>
    <n v="108371"/>
    <x v="0"/>
    <s v="RELIQUIDACIÓN DE LA PENSIÓN"/>
    <s v="BAJO"/>
    <s v="BAJO"/>
    <s v="BAJO"/>
    <s v="BAJO"/>
    <n v="0.05"/>
    <x v="1"/>
    <n v="8168580"/>
    <n v="0"/>
    <x v="2"/>
    <m/>
    <s v="NO"/>
    <s v="NO"/>
    <n v="7"/>
    <s v="MARY LUZ QUINTERO ARIAS"/>
    <n v="4204"/>
    <s v="AGOSTO 20 DE 2019"/>
    <n v="187714"/>
    <s v="EDUCACION"/>
    <s v="EN SENTENCIA DE PRIMERA INSTANCIA, PROSPERA LA EXCEPCI´´ON DE FALTA DE LEGITIMACIÓN EN LA CAUSA POR PASIVA.  "/>
    <d v="2020-07-31T00:00:00"/>
    <s v="2018-07"/>
    <s v="7"/>
    <s v="2020-06"/>
    <n v="0.73871336652539898"/>
    <n v="6034239.2315320438"/>
    <n v="0"/>
    <d v="2025-07-23T00:00:00"/>
    <n v="4.9808219178082194"/>
    <n v="4.1522219311981093E-2"/>
    <n v="0"/>
    <n v="0.05"/>
    <s v="REMOTA"/>
    <x v="1"/>
    <n v="0"/>
  </r>
  <r>
    <n v="2133"/>
    <d v="2018-11-07T00:00:00"/>
    <d v="2018-11-26T00:00:00"/>
    <s v="JUZGADO 32 ADMINISTRATIVO "/>
    <s v="05001333303220180030400"/>
    <s v="2019"/>
    <x v="0"/>
    <s v="LUZ DARY ARBOLEDA AVENDAÑO"/>
    <s v="LIZETH JOHANA CARRANZA LOPEZ"/>
    <n v="263831"/>
    <x v="0"/>
    <s v="INCUMPLIMIENTO"/>
    <s v="ALTO"/>
    <s v="ALTO"/>
    <s v="ALTO"/>
    <s v="ALTO"/>
    <n v="1"/>
    <x v="0"/>
    <n v="14319022"/>
    <n v="1"/>
    <x v="5"/>
    <m/>
    <s v="NO"/>
    <s v="NO"/>
    <n v="7"/>
    <s v="MARY LUZ QUINTERO ARIAS"/>
    <n v="4204"/>
    <s v="AGOSTO 20 DE 2019"/>
    <n v="187714"/>
    <s v="EDUCACION"/>
    <s v="SOLIDARIDAD PASCUAL BRAVO"/>
    <d v="2020-07-31T00:00:00"/>
    <s v="2018-11"/>
    <s v="7"/>
    <s v="2020-06"/>
    <n v="0.73486768506759159"/>
    <n v="10522586.549571915"/>
    <n v="10522586.549571915"/>
    <d v="2025-11-05T00:00:00"/>
    <n v="5.2684931506849315"/>
    <n v="4.1522219311981093E-2"/>
    <n v="10214624.020556977"/>
    <n v="1"/>
    <s v="ALTA"/>
    <x v="0"/>
    <n v="10214624.020556977"/>
  </r>
  <r>
    <n v="2134"/>
    <d v="2016-07-25T00:00:00"/>
    <d v="2016-07-21T00:00:00"/>
    <s v="JUZGADO 23 LABORAL DEL CIRCUITO DE MEDELLIN"/>
    <s v="05001310502320190017200"/>
    <s v="2019"/>
    <x v="1"/>
    <s v="PIEDAD DEL SOCORRO ORREGO ARISMENDI"/>
    <s v="JULIA FERNANDA MUÑOZ RINCON"/>
    <n v="215278"/>
    <x v="2"/>
    <s v="OTRAS"/>
    <s v="ALTO"/>
    <s v="ALTO"/>
    <s v="ALTO"/>
    <s v="ALTO"/>
    <n v="1"/>
    <x v="0"/>
    <n v="15298284"/>
    <n v="0"/>
    <x v="5"/>
    <m/>
    <s v="NO"/>
    <s v="NO"/>
    <n v="7"/>
    <s v="MARY LUZ QUINTERO ARIAS"/>
    <n v="4204"/>
    <s v="AGOSTO 20 DE 2019"/>
    <n v="187714"/>
    <s v="EDUCACION"/>
    <s v="SOLIDARIDAD BRILLADORA ESMERALDA-ANTES 2016-01023 JUZ 17_x000a_"/>
    <d v="2020-07-31T00:00:00"/>
    <s v="2016-07"/>
    <s v="7"/>
    <s v="2020-06"/>
    <n v="0.78762830642941495"/>
    <n v="12049361.518196216"/>
    <n v="0"/>
    <d v="2023-07-24T00:00:00"/>
    <n v="2.9808219178082194"/>
    <n v="4.1522219311981093E-2"/>
    <n v="0"/>
    <n v="1"/>
    <s v="ALTA"/>
    <x v="0"/>
    <n v="0"/>
  </r>
  <r>
    <n v="2135"/>
    <d v="2019-03-12T00:00:00"/>
    <d v="2018-12-18T00:00:00"/>
    <s v="TRIBUNAL ADMINISTRATIVO ORAL DE ANTIOQUIA"/>
    <s v="05001233300020190014500"/>
    <s v="2019"/>
    <x v="0"/>
    <s v="JUAN ANTONIO MESA LONDOÑO Y/OTRA"/>
    <s v="JOSE VICENTE BLANCO RESTREPO"/>
    <n v="44445"/>
    <x v="3"/>
    <s v="IMPUESTOS"/>
    <s v="BAJO"/>
    <s v="BAJO"/>
    <s v="BAJO"/>
    <s v="BAJO"/>
    <n v="0.05"/>
    <x v="1"/>
    <n v="689270722"/>
    <n v="0"/>
    <x v="5"/>
    <m/>
    <s v="NO"/>
    <s v="NO"/>
    <n v="7"/>
    <s v="MARY LUZ QUINTERO ARIAS"/>
    <n v="4204"/>
    <s v="AGOSTO 20 DE 2019"/>
    <n v="187714"/>
    <s v="INFRAESTRUCTURA"/>
    <s v="IGUALMENTE NULIDAD SIMPLE CONTRA LOS ARTICULOS 37 Y 38 DE LA ORDENANZA 57 DE 2016"/>
    <d v="2020-07-31T00:00:00"/>
    <s v="2019-03"/>
    <s v="7"/>
    <s v="2020-06"/>
    <n v="1.0329659515843337"/>
    <n v="711993187.24995077"/>
    <n v="0"/>
    <d v="2026-03-10T00:00:00"/>
    <n v="5.6109589041095891"/>
    <n v="4.1522219311981093E-2"/>
    <n v="0"/>
    <n v="0.05"/>
    <s v="REMOTA"/>
    <x v="1"/>
    <n v="0"/>
  </r>
  <r>
    <n v="2136"/>
    <d v="2019-03-13T00:00:00"/>
    <d v="2019-03-13T00:00:00"/>
    <s v="JUZGADO PROMISCUO DEL CIRCUITO DE SEGOVIA-ANTIOQUIA-"/>
    <s v="05736318900120190002300"/>
    <s v="2019"/>
    <x v="1"/>
    <s v="JUAN RICARDO AGUDELO BLANDON"/>
    <s v="NATALIA BOTERO MANCO"/>
    <n v="172735"/>
    <x v="2"/>
    <s v="OTRAS"/>
    <s v="ALTO"/>
    <s v="ALTO"/>
    <s v="ALTO"/>
    <s v="ALTO"/>
    <n v="1"/>
    <x v="0"/>
    <n v="41000000"/>
    <n v="1"/>
    <x v="5"/>
    <m/>
    <s v="NO"/>
    <s v="NO"/>
    <n v="7"/>
    <s v="MARY LUZ QUINTERO ARIAS"/>
    <n v="4204"/>
    <s v="AGOSTO 20 DE 2019"/>
    <n v="187714"/>
    <s v="EDUCACION"/>
    <s v="SOLIDARIDAD PASCUAL BRAVO"/>
    <d v="2020-07-31T00:00:00"/>
    <s v="2019-03"/>
    <s v="7"/>
    <s v="2020-06"/>
    <n v="1.0329659515843337"/>
    <n v="42351604.014957681"/>
    <n v="42351604.014957681"/>
    <d v="2026-03-11T00:00:00"/>
    <n v="5.6136986301369864"/>
    <n v="4.1522219311981093E-2"/>
    <n v="41032170.703931659"/>
    <n v="1"/>
    <s v="ALTA"/>
    <x v="0"/>
    <n v="41032170.703931659"/>
  </r>
  <r>
    <n v="2137"/>
    <d v="2019-03-13T00:00:00"/>
    <d v="2019-03-13T00:00:00"/>
    <s v="JUZGADO PROMISCUO DEL CIRCUITO DE SEGOVIA-ANTIOQUIA-"/>
    <s v="05736318900120190003700"/>
    <s v="2019"/>
    <x v="1"/>
    <s v="ISOLINA PEREIRA ORTEGA"/>
    <s v="NATALIA BOTERO MANCO"/>
    <n v="172735"/>
    <x v="2"/>
    <s v="OTRAS"/>
    <s v="ALTO"/>
    <s v="ALTO"/>
    <s v="ALTO"/>
    <s v="ALTO"/>
    <n v="1"/>
    <x v="0"/>
    <n v="47000000"/>
    <n v="1"/>
    <x v="5"/>
    <m/>
    <s v="NO"/>
    <s v="NO"/>
    <n v="7"/>
    <s v="MARY LUZ QUINTERO ARIAS"/>
    <n v="4204"/>
    <s v="AGOSTO 20 DE 2019"/>
    <n v="187714"/>
    <s v="EDUCACION"/>
    <s v="SOLIDARIDAD PASCUAL BRAVO"/>
    <d v="2020-07-31T00:00:00"/>
    <s v="2019-03"/>
    <s v="7"/>
    <s v="2020-06"/>
    <n v="1.0329659515843337"/>
    <n v="48549399.724463686"/>
    <n v="48549399.724463686"/>
    <d v="2026-03-11T00:00:00"/>
    <n v="5.6136986301369864"/>
    <n v="4.1522219311981093E-2"/>
    <n v="47036878.611824103"/>
    <n v="1"/>
    <s v="ALTA"/>
    <x v="0"/>
    <n v="47036878.611824103"/>
  </r>
  <r>
    <n v="2138"/>
    <d v="2018-09-05T00:00:00"/>
    <d v="2018-08-29T00:00:00"/>
    <s v="JUZGADO 20 ADMINISTRATIVO "/>
    <s v="05001333302020180034500"/>
    <s v="2019"/>
    <x v="0"/>
    <s v="PETRONA BERRIOS BARRIO"/>
    <s v="FRANCISCO ALBERTO GIRALDO LUNA"/>
    <n v="122621"/>
    <x v="0"/>
    <s v="INDEMNIZACIÓN SUSTITUTIVA DE LA PENSIÓN"/>
    <s v="BAJO"/>
    <s v="BAJO"/>
    <s v="BAJO"/>
    <s v="BAJO"/>
    <n v="0.05"/>
    <x v="1"/>
    <n v="5732405"/>
    <n v="1"/>
    <x v="1"/>
    <m/>
    <s v="NO"/>
    <s v="NO"/>
    <n v="3"/>
    <s v="MARY LUZ QUINTERO ARIAS"/>
    <n v="4204"/>
    <s v="AGOSTO 20 DE 2019"/>
    <n v="187714"/>
    <s v="GESTION HUMANA Y DLLO ORGANIZACIONAL"/>
    <s v="EL 25 DE SEPTIEMBRE SE FIJA FECHA PARA CELEBRAR AUDIENCIA INICIAL "/>
    <d v="2020-07-31T00:00:00"/>
    <s v="2018-09"/>
    <s v="3"/>
    <s v="2020-06"/>
    <n v="0.73661443780017011"/>
    <n v="4222572.286317884"/>
    <n v="4222572.286317884"/>
    <d v="2021-09-04T00:00:00"/>
    <n v="1.095890410958904"/>
    <n v="4.1522219311981093E-2"/>
    <n v="4196563.128480183"/>
    <n v="0.05"/>
    <s v="REMOTA"/>
    <x v="1"/>
    <n v="0"/>
  </r>
  <r>
    <n v="2139"/>
    <d v="2018-12-05T00:00:00"/>
    <d v="2018-12-04T00:00:00"/>
    <s v="JUZGADO 20 ADMINISTRATIVO "/>
    <s v="05001333302220180051100"/>
    <s v="2019"/>
    <x v="0"/>
    <s v="JULIO CESAR CATAÑO VELEZ"/>
    <s v="JAIME JAVIER DIAZ PELAEZ"/>
    <n v="89803"/>
    <x v="0"/>
    <s v="RELIQUIDACIÓN DE LA PENSIÓN"/>
    <s v="BAJO"/>
    <s v="BAJO"/>
    <s v="BAJO"/>
    <s v="BAJO"/>
    <n v="0.05"/>
    <x v="1"/>
    <n v="54411442"/>
    <n v="0"/>
    <x v="1"/>
    <m/>
    <s v="NO"/>
    <s v="NO"/>
    <n v="7"/>
    <s v="MARY LUZ QUINTERO ARIAS"/>
    <n v="4204"/>
    <s v="AGOSTO 20 DE 2019"/>
    <n v="187714"/>
    <s v="EDUCACION"/>
    <s v="FONPREMAG-REAJUSTE MESADAS PENSIONALES-POR CONTESTAR-"/>
    <d v="2020-07-31T00:00:00"/>
    <s v="2018-12"/>
    <s v="7"/>
    <s v="2020-06"/>
    <n v="0.73268911507362433"/>
    <n v="39866671.288859837"/>
    <n v="0"/>
    <d v="2025-12-03T00:00:00"/>
    <n v="5.3452054794520549"/>
    <n v="4.1522219311981093E-2"/>
    <n v="0"/>
    <n v="0.05"/>
    <s v="REMOTA"/>
    <x v="1"/>
    <n v="0"/>
  </r>
  <r>
    <n v="2140"/>
    <d v="2019-06-14T00:00:00"/>
    <d v="2019-03-27T00:00:00"/>
    <s v="JUZGADO 3 ADMINISTRATIVO "/>
    <s v="05001333300320190015800"/>
    <s v="2019"/>
    <x v="0"/>
    <s v="OSCAR OVIDIO VASQUEZ GUTIERREZ"/>
    <s v="HERNAN DARIO ZAPATA LONDOÑO"/>
    <n v="108371"/>
    <x v="0"/>
    <s v="RELIQUIDACIÓN DE LA PENSIÓN"/>
    <s v="BAJO"/>
    <s v="BAJO"/>
    <s v="BAJO"/>
    <s v="BAJO"/>
    <n v="0.05"/>
    <x v="1"/>
    <n v="11173260"/>
    <n v="0"/>
    <x v="10"/>
    <m/>
    <s v="NO"/>
    <s v="NO"/>
    <n v="7"/>
    <s v="MARY LUZ QUINTERO ARIAS"/>
    <n v="4204"/>
    <s v="AGOSTO 20 DE 2019"/>
    <n v="187714"/>
    <s v="EDUCACION"/>
    <s v="FONPREMAG-SIN NOTIFICAR-"/>
    <d v="2020-07-31T00:00:00"/>
    <s v="2019-06"/>
    <s v="7"/>
    <s v="2020-06"/>
    <n v="1.022003699737124"/>
    <n v="11419113.058124818"/>
    <n v="0"/>
    <d v="2026-06-12T00:00:00"/>
    <n v="5.8684931506849312"/>
    <n v="4.1522219311981093E-2"/>
    <n v="0"/>
    <n v="0.05"/>
    <s v="REMOTA"/>
    <x v="1"/>
    <n v="0"/>
  </r>
  <r>
    <n v="2141"/>
    <d v="2012-09-26T00:00:00"/>
    <d v="2012-08-23T00:00:00"/>
    <s v="23 Administrativo Oral de Medellín"/>
    <s v="05001333302320120014300"/>
    <s v="2019"/>
    <x v="0"/>
    <s v="Orlando Marin Giraldo"/>
    <s v="Jose Fernando Valencia Grajales"/>
    <n v="158045"/>
    <x v="1"/>
    <s v="FALLA EN EL SERVICIO OTRAS CAUSAS"/>
    <s v="BAJO"/>
    <s v="BAJO"/>
    <s v="MEDIO   "/>
    <s v="BAJO"/>
    <n v="9.5000000000000001E-2"/>
    <x v="1"/>
    <n v="100000000"/>
    <n v="0.1"/>
    <x v="2"/>
    <n v="0"/>
    <s v="NO"/>
    <n v="0"/>
    <n v="9"/>
    <s v="MARY LUZ QUINTERO ARIAS "/>
    <n v="4204"/>
    <s v="AGOSTO 20 DE 2019"/>
    <n v="187714"/>
    <s v="INFRAESTRUCTURA"/>
    <s v="pendiente fallo 2a instancia."/>
    <d v="2020-07-31T00:00:00"/>
    <s v="2012-09"/>
    <s v="9"/>
    <s v="2020-06"/>
    <n v="0.93985918354073683"/>
    <n v="93985918.354073688"/>
    <n v="9398591.8354073688"/>
    <d v="2021-09-24T00:00:00"/>
    <n v="1.1506849315068493"/>
    <n v="4.1522219311981093E-2"/>
    <n v="9337815.5331708193"/>
    <n v="9.5000000000000001E-2"/>
    <s v="REMOTA"/>
    <x v="1"/>
    <n v="0"/>
  </r>
  <r>
    <n v="2142"/>
    <d v="1998-03-20T00:00:00"/>
    <d v="1998-01-13T00:00:00"/>
    <s v="Consejo de Estado"/>
    <s v="05001233100019980012000"/>
    <s v="2019"/>
    <x v="0"/>
    <s v="Amado de Jesus Lopez Cardona"/>
    <s v="Soledad Castellanos Acosta"/>
    <n v="30362"/>
    <x v="6"/>
    <s v="INCUMPLIMIENTO"/>
    <s v="ALTO"/>
    <s v="ALTO"/>
    <s v="ALTO"/>
    <s v="ALTO"/>
    <n v="1"/>
    <x v="0"/>
    <n v="183750000"/>
    <n v="1"/>
    <x v="14"/>
    <n v="0"/>
    <s v="NO"/>
    <n v="0"/>
    <n v="23"/>
    <s v="MARY LUZ QUINTERO ARIAS "/>
    <n v="4204"/>
    <s v="AGOSTO 20 DE 2019"/>
    <n v="187714"/>
    <s v="INFRAESTRUCTURA"/>
    <s v="SENTENCIA DESFAVORABLE SEGUNDA INSTANCIA: 58'750.000 + 688'795.773 (por concepto de interés moratorio)"/>
    <d v="2020-07-31T00:00:00"/>
    <s v="1998-03"/>
    <s v="23"/>
    <s v="2020-06"/>
    <n v="2.1761807490908791"/>
    <n v="399873212.64544904"/>
    <n v="399873212.64544904"/>
    <d v="2021-03-14T00:00:00"/>
    <n v="0.61917808219178083"/>
    <n v="4.1522219311981093E-2"/>
    <n v="398479725.03596961"/>
    <n v="1"/>
    <s v="ALTA"/>
    <x v="0"/>
    <n v="398479725.03596961"/>
  </r>
  <r>
    <n v="2143"/>
    <d v="1999-04-08T00:00:00"/>
    <d v="1998-06-02T00:00:00"/>
    <s v="Consejo de Estado"/>
    <s v="05001233100019980139100"/>
    <s v="2019"/>
    <x v="0"/>
    <s v="Consorcio Luis Hector Solarte Solarte y  Carlos Alberto Solarte Solarte"/>
    <s v="Eudoro Rosero I."/>
    <n v="35399"/>
    <x v="6"/>
    <s v="EQUILIBRIO ECONOMICO"/>
    <s v="MEDIO   "/>
    <s v="MEDIO   "/>
    <s v="MEDIO   "/>
    <s v="ALTO"/>
    <n v="0.67500000000000004"/>
    <x v="0"/>
    <n v="4319111762"/>
    <n v="0.25"/>
    <x v="9"/>
    <n v="254687410"/>
    <s v="NO"/>
    <n v="0"/>
    <n v="23"/>
    <s v="MARY LUZ QUINTERO ARIAS "/>
    <n v="4204"/>
    <s v="AGOSTO 20 DE 2019"/>
    <n v="187714"/>
    <s v="INFRAESTRUCTURA"/>
    <s v="A despacho para sentencia 2a desde 5 agosto 2016"/>
    <d v="2020-07-31T00:00:00"/>
    <s v="1999-04"/>
    <s v="23"/>
    <s v="2020-06"/>
    <n v="1.9022724517350693"/>
    <n v="8216127320.8175154"/>
    <n v="2054031830.2043788"/>
    <d v="2022-04-02T00:00:00"/>
    <n v="1.6712328767123288"/>
    <n v="4.1522219311981093E-2"/>
    <n v="2034768882.2519882"/>
    <n v="0.67500000000000004"/>
    <s v="ALTA"/>
    <x v="0"/>
    <n v="254687410"/>
  </r>
  <r>
    <n v="2144"/>
    <d v="2013-03-13T00:00:00"/>
    <d v="2012-12-19T00:00:00"/>
    <s v="22 Administrativo Oral de Medellín"/>
    <s v="05001333302220120048500"/>
    <s v="2019"/>
    <x v="0"/>
    <s v="Gloria Maria Gomez Acevedo, Jairo Jose Vallejo Henao,  Jairo Alberto Vellejo Gomez, Alejandra María Vallejo Gomez, Veronica Maria Vallejo Gomez, Aura Rosa Acevedo Bustamante, Ana Leticia Henao de Vallejo y Miguel Angel Gomez Carvajal"/>
    <s v="Walter Raul Mejía Cardona"/>
    <n v="90025"/>
    <x v="1"/>
    <s v="FALLA EN EL SERVICIO OTRAS CAUSAS"/>
    <s v="BAJO"/>
    <s v="BAJO"/>
    <s v="MEDIO   "/>
    <s v="BAJO"/>
    <n v="9.5000000000000001E-2"/>
    <x v="1"/>
    <n v="49053187"/>
    <n v="0.4"/>
    <x v="1"/>
    <n v="0"/>
    <s v="NO"/>
    <n v="0"/>
    <n v="8"/>
    <s v="MARY LUZ QUINTERO ARIAS "/>
    <n v="4204"/>
    <s v="AGOSTO 20 DE 2019"/>
    <n v="187714"/>
    <s v="DAPARD"/>
    <s v="DEMANDADOS:  EL MUNICIPIO DE BELLO, INVIAS Y EL DEPARTAMENTO DE ANTIOQUIA. 05/07/18 Dte apela sentencia de 1a. GT."/>
    <d v="2020-07-31T00:00:00"/>
    <s v="2013-03"/>
    <s v="8"/>
    <s v="2020-06"/>
    <n v="0.92993537998907516"/>
    <n v="45616294.092520162"/>
    <n v="18246517.637008067"/>
    <d v="2021-03-11T00:00:00"/>
    <n v="0.61095890410958908"/>
    <n v="4.1522219311981093E-2"/>
    <n v="18183774.349348992"/>
    <n v="9.5000000000000001E-2"/>
    <s v="REMOTA"/>
    <x v="1"/>
    <n v="0"/>
  </r>
  <r>
    <n v="2145"/>
    <d v="2013-10-09T00:00:00"/>
    <d v="2013-09-03T00:00:00"/>
    <s v="23 Administrativo Oral de Medellín"/>
    <s v="05001333302320130079500"/>
    <s v="2019"/>
    <x v="0"/>
    <s v="Ricardo Morales  Grajales y Otros"/>
    <s v="Martin Giovani Orrego Moscoso"/>
    <n v="63122"/>
    <x v="1"/>
    <s v="ACCIDENTE DE TRANSITO"/>
    <s v="BAJO"/>
    <s v="BAJO"/>
    <s v="BAJO"/>
    <s v="BAJO"/>
    <n v="0.05"/>
    <x v="1"/>
    <n v="301396900"/>
    <n v="0.1"/>
    <x v="4"/>
    <m/>
    <s v="NO"/>
    <n v="0"/>
    <n v="8"/>
    <s v="MARY LUZ QUINTERO ARIAS "/>
    <n v="4204"/>
    <s v="AGOSTO 20 DE 2019"/>
    <n v="187714"/>
    <s v="INFRAESTRUCTURA"/>
    <s v="DEMANDADOS: MUNICIPIO DE LA ESTRELLA E INVIAS. 27/02/2019 a despacho Tribunal Apelación Sentencia. GT."/>
    <d v="2020-07-31T00:00:00"/>
    <s v="2013-10"/>
    <s v="8"/>
    <s v="2020-06"/>
    <n v="0.92136104081409098"/>
    <n v="277695361.48214048"/>
    <n v="27769536.14821405"/>
    <d v="2021-10-07T00:00:00"/>
    <n v="1.1863013698630136"/>
    <n v="4.1522219311981093E-2"/>
    <n v="27584423.898484915"/>
    <n v="0.05"/>
    <s v="REMOTA"/>
    <x v="1"/>
    <n v="0"/>
  </r>
  <r>
    <n v="2146"/>
    <d v="2013-11-20T00:00:00"/>
    <d v="2013-08-01T00:00:00"/>
    <s v="33 Administrativo Oral de Medellín"/>
    <s v="05001333303320130030300"/>
    <s v="2019"/>
    <x v="0"/>
    <s v="Luz Angelica Ruiz Ciro y Otros"/>
    <s v="Juan David Galeano Cardona"/>
    <n v="188779"/>
    <x v="1"/>
    <s v="FALLA EN EL SERVICIO OTRAS CAUSAS"/>
    <s v="BAJO"/>
    <s v="BAJO"/>
    <s v="MEDIO   "/>
    <s v="BAJO"/>
    <n v="9.5000000000000001E-2"/>
    <x v="1"/>
    <n v="29000000"/>
    <n v="0.4"/>
    <x v="3"/>
    <n v="0"/>
    <s v="NO"/>
    <n v="0"/>
    <n v="8"/>
    <s v="MARY LUZ QUINTERO ARIAS "/>
    <n v="4204"/>
    <s v="AGOSTO 20 DE 2019"/>
    <n v="187714"/>
    <s v="INFRAESTRUCTURA"/>
    <s v="daño de via urbana por alcantarillado"/>
    <d v="2020-07-31T00:00:00"/>
    <s v="2013-11"/>
    <s v="8"/>
    <s v="2020-06"/>
    <n v="0.92335772840874586"/>
    <n v="26777374.123853631"/>
    <n v="10710949.649541453"/>
    <d v="2021-11-18T00:00:00"/>
    <n v="1.3013698630136987"/>
    <n v="4.1522219311981093E-2"/>
    <n v="10632650.054815121"/>
    <n v="9.5000000000000001E-2"/>
    <s v="REMOTA"/>
    <x v="1"/>
    <n v="0"/>
  </r>
  <r>
    <n v="2147"/>
    <d v="2013-03-14T00:00:00"/>
    <d v="2014-03-05T00:00:00"/>
    <s v="04 Administrativo Oral de Medellín"/>
    <s v="05001333300420140025500"/>
    <s v="2019"/>
    <x v="0"/>
    <s v="Sandra Ines David Borja, Edy Sorani Benitez David, Edier Alonso Benitez David y Blanca yanet"/>
    <s v="Jose Luis Viveros Abisambra"/>
    <n v="22592"/>
    <x v="1"/>
    <s v="OTRAS"/>
    <s v="BAJO"/>
    <s v="BAJO"/>
    <s v="MEDIO   "/>
    <s v="BAJO"/>
    <n v="9.5000000000000001E-2"/>
    <x v="1"/>
    <n v="405021667"/>
    <n v="0.1"/>
    <x v="1"/>
    <n v="0"/>
    <s v="NO"/>
    <n v="0"/>
    <n v="8"/>
    <s v="MARY LUZ QUINTERO ARIAS "/>
    <n v="4204"/>
    <s v="AGOSTO 20 DE 2019"/>
    <n v="187714"/>
    <s v="GOBIERNO"/>
    <s v="Demantante apeló sentenciia 1a instancia paso al Tribunal el  9/08/2019"/>
    <d v="2020-07-31T00:00:00"/>
    <s v="2013-03"/>
    <s v="8"/>
    <s v="2020-06"/>
    <n v="0.92993537998907516"/>
    <n v="376643977.80545366"/>
    <n v="37664397.780545369"/>
    <d v="2021-03-12T00:00:00"/>
    <n v="0.61369863013698633"/>
    <n v="4.1522219311981093E-2"/>
    <n v="37534303.527756751"/>
    <n v="9.5000000000000001E-2"/>
    <s v="REMOTA"/>
    <x v="1"/>
    <n v="0"/>
  </r>
  <r>
    <n v="2148"/>
    <d v="2015-04-25T00:00:00"/>
    <d v="2014-03-18T00:00:00"/>
    <s v="02 Laboral del Circuito de Medellín"/>
    <s v="05001310500220140032200"/>
    <s v="2019"/>
    <x v="1"/>
    <s v="Ivan de Jesus Usma Escobar"/>
    <s v="Mary Arenas Lopera"/>
    <n v="135511"/>
    <x v="2"/>
    <s v="RECONOCIMIENTO Y PAGO DE OTRAS PRESTACIONES SALARIALES, SOLCIALES Y SALARIOS"/>
    <s v="MEDIO   "/>
    <s v="BAJO"/>
    <s v="MEDIO   "/>
    <s v="MEDIO   "/>
    <n v="0.34250000000000003"/>
    <x v="2"/>
    <n v="12320000"/>
    <n v="1"/>
    <x v="7"/>
    <n v="0"/>
    <s v="NO"/>
    <n v="0"/>
    <n v="7"/>
    <s v="MARY LUZ QUINTERO ARIAS "/>
    <n v="4204"/>
    <s v="AGOSTO 20 DE 2019"/>
    <n v="187714"/>
    <s v="INFRAESTRUCTURA"/>
    <s v="DEMANDADOS: CONASFALTOS S A. Y COSNTRUGOMEZ GALLEGO  S.A.S. AUD Testimonios 19 sep/19. GT."/>
    <d v="2020-07-31T00:00:00"/>
    <s v="2015-04"/>
    <s v="7"/>
    <s v="2020-06"/>
    <n v="0.86299623578421902"/>
    <n v="10632113.624861578"/>
    <n v="10632113.624861578"/>
    <d v="2022-04-23T00:00:00"/>
    <n v="1.7287671232876711"/>
    <n v="4.1522219311981093E-2"/>
    <n v="10528988.523037272"/>
    <n v="0.34250000000000003"/>
    <s v="MEDIA"/>
    <x v="2"/>
    <n v="10528988.523037272"/>
  </r>
  <r>
    <n v="2149"/>
    <d v="2014-04-23T00:00:00"/>
    <d v="2014-02-28T00:00:00"/>
    <s v="08 Administrativo Oral de Medellín"/>
    <s v="05001333300820140022500"/>
    <s v="2019"/>
    <x v="0"/>
    <s v="Liliana Maria Lopez  Londoño, Huber Arnulfo Mejia Florez, Jhonatan Mejía Lopez , Miguel Angel Mejía Lopez, Luz Marina Londoño de Lopez, Alberto Lopez Abonse"/>
    <s v="José Luis Viveros Abisambra"/>
    <n v="22592"/>
    <x v="1"/>
    <s v="FALLA EN EL SERVICIO OTRAS CAUSAS"/>
    <s v="BAJO"/>
    <s v="BAJO"/>
    <s v="MEDIO   "/>
    <s v="BAJO"/>
    <n v="9.5000000000000001E-2"/>
    <x v="1"/>
    <n v="452267198"/>
    <n v="0.1"/>
    <x v="2"/>
    <n v="0"/>
    <s v="NO"/>
    <n v="0"/>
    <n v="7"/>
    <s v="MARY LUZ QUINTERO ARIAS "/>
    <n v="4204"/>
    <s v="AGOSTO 20 DE 2019"/>
    <n v="187714"/>
    <s v="GOBIERNO"/>
    <s v="Al despacho para sentencia 2a desde el  2/09/2019."/>
    <d v="2020-07-31T00:00:00"/>
    <s v="2014-04"/>
    <s v="7"/>
    <s v="2020-06"/>
    <n v="0.90302046279467518"/>
    <n v="408406534.44481099"/>
    <n v="40840653.444481105"/>
    <d v="2021-04-21T00:00:00"/>
    <n v="0.72328767123287674"/>
    <n v="4.1522219311981093E-2"/>
    <n v="40674449.398620404"/>
    <n v="9.5000000000000001E-2"/>
    <s v="REMOTA"/>
    <x v="1"/>
    <n v="0"/>
  </r>
  <r>
    <n v="2150"/>
    <d v="2015-01-19T00:00:00"/>
    <d v="2014-07-10T00:00:00"/>
    <s v="Tribunal Administivo de Antioquia"/>
    <s v="05001233300020140121200"/>
    <s v="2019"/>
    <x v="0"/>
    <s v="Ivan de Jesus Zuluaga Londoño"/>
    <s v="Nelson Adrian Toro Quintero "/>
    <n v="152939"/>
    <x v="0"/>
    <s v="OTRAS"/>
    <s v="BAJO"/>
    <s v="MEDIO   "/>
    <s v="MEDIO   "/>
    <s v="BAJO"/>
    <n v="0.2525"/>
    <x v="2"/>
    <n v="38468475"/>
    <n v="1"/>
    <x v="0"/>
    <n v="0"/>
    <s v="NO"/>
    <n v="0"/>
    <n v="7"/>
    <s v="MARY LUZ QUINTERO ARIAS "/>
    <n v="4204"/>
    <s v="AGOSTO 20 DE 2019"/>
    <n v="187714"/>
    <s v="EDUCACION"/>
    <s v="Docente  solicita la nulidad de los siguientes decretos: Nro.1. 4845/2013  traslado. 2.Nro.1. 0051/2014  aceptación renuncia y el oficio 201300524050  por el cual renunció. A despacho para sentencia desde 19/07/2018. GT."/>
    <d v="2020-07-31T00:00:00"/>
    <s v="2015-01"/>
    <s v="7"/>
    <s v="2020-06"/>
    <n v="0.88274698887786718"/>
    <n v="33957930.472973511"/>
    <n v="33957930.472973511"/>
    <d v="2022-01-17T00:00:00"/>
    <n v="1.4657534246575343"/>
    <n v="4.1522219311981093E-2"/>
    <n v="33678462.570534632"/>
    <n v="0.2525"/>
    <s v="MEDIA"/>
    <x v="2"/>
    <n v="33678462.570534632"/>
  </r>
  <r>
    <n v="2151"/>
    <d v="2015-03-19T00:00:00"/>
    <d v="2015-03-04T00:00:00"/>
    <s v="29 Administrativo Oral de Medellín"/>
    <s v="05001333302920150022600"/>
    <s v="2019"/>
    <x v="0"/>
    <s v="Eva del Rosario Corrales Padilla"/>
    <s v="Daime Restrepo Herrera"/>
    <n v="195602"/>
    <x v="1"/>
    <s v="OTRAS"/>
    <s v="BAJO"/>
    <s v="BAJO"/>
    <s v="MEDIO   "/>
    <s v="BAJO"/>
    <n v="9.5000000000000001E-2"/>
    <x v="1"/>
    <n v="6409505"/>
    <n v="0"/>
    <x v="1"/>
    <n v="0"/>
    <s v="NO"/>
    <n v="0"/>
    <n v="7"/>
    <s v="MARY LUZ QUINTERO ARIAS "/>
    <n v="4204"/>
    <s v="AGOSTO 20 DE 2019"/>
    <n v="187714"/>
    <s v="EDUCACION"/>
    <s v="Sentencia a favor 25/09/2017 , se presentó alegatos de 2° Ins"/>
    <d v="2020-07-31T00:00:00"/>
    <s v="2015-03"/>
    <s v="7"/>
    <s v="2020-06"/>
    <n v="0.86763134510283468"/>
    <n v="5561087.4445933448"/>
    <n v="0"/>
    <d v="2022-03-17T00:00:00"/>
    <n v="1.6273972602739726"/>
    <n v="4.1522219311981093E-2"/>
    <n v="0"/>
    <n v="9.5000000000000001E-2"/>
    <s v="REMOTA"/>
    <x v="1"/>
    <n v="0"/>
  </r>
  <r>
    <n v="2152"/>
    <d v="2014-03-26T00:00:00"/>
    <d v="2014-02-28T00:00:00"/>
    <s v="20 Administrativo Oral de Medellín"/>
    <s v="05001333302020140023800"/>
    <s v="2019"/>
    <x v="0"/>
    <s v="Luz Dary de los Desamparados Giraldo Galvis, Santiago Giraldo Galvis, Cindy Lizeth  Arenas Giraldo, Yesid Antonio Arenas Giraldo, Leidy Bibiana Arenas Giraldo "/>
    <s v="José Luis Viveros Abisambra"/>
    <n v="22592"/>
    <x v="1"/>
    <s v="FALLA EN EL SERVICIO OTRAS CAUSAS"/>
    <s v="BAJO"/>
    <s v="BAJO"/>
    <s v="MEDIO   "/>
    <s v="BAJO"/>
    <n v="9.5000000000000001E-2"/>
    <x v="1"/>
    <n v="468159972"/>
    <n v="0.1"/>
    <x v="1"/>
    <n v="0"/>
    <s v="NO"/>
    <n v="0"/>
    <n v="7"/>
    <s v="MARY LUZ QUINTERO ARIAS "/>
    <n v="4204"/>
    <s v="AGOSTO 20 DE 2019"/>
    <n v="187714"/>
    <s v="GOBIERNO"/>
    <s v="Fija audiencia de pruebas en 2da instancia para el 20 sep/19"/>
    <d v="2020-07-31T00:00:00"/>
    <s v="2014-03"/>
    <s v="7"/>
    <s v="2020-06"/>
    <n v="0.90715368066565749"/>
    <n v="424693041.74013114"/>
    <n v="42469304.174013115"/>
    <d v="2021-03-24T00:00:00"/>
    <n v="0.64657534246575343"/>
    <n v="4.1522219311981093E-2"/>
    <n v="42314769.483350389"/>
    <n v="9.5000000000000001E-2"/>
    <s v="REMOTA"/>
    <x v="1"/>
    <n v="0"/>
  </r>
  <r>
    <n v="2153"/>
    <d v="2015-03-19T00:00:00"/>
    <d v="2015-01-27T00:00:00"/>
    <s v="27 Administrativo Oral de Medellín"/>
    <s v="05001333302720150005900"/>
    <s v="2019"/>
    <x v="0"/>
    <s v="María Teresa  Escobar de Ocampo"/>
    <s v="Nora Cecilia Piza Herrera"/>
    <n v="99128"/>
    <x v="0"/>
    <s v="PENSIÓN DE SOBREVIVIENTES"/>
    <s v="BAJO"/>
    <s v="BAJO"/>
    <s v="MEDIO   "/>
    <s v="BAJO"/>
    <n v="9.5000000000000001E-2"/>
    <x v="1"/>
    <n v="23196600"/>
    <n v="0.1"/>
    <x v="2"/>
    <n v="0"/>
    <s v="NO"/>
    <n v="0"/>
    <n v="7"/>
    <s v="MARY LUZ QUINTERO ARIAS "/>
    <n v="4204"/>
    <s v="AGOSTO 20 DE 2019"/>
    <n v="187714"/>
    <s v="GESTION HUMANA Y DLLO ORGANIZACIONAL"/>
    <s v="En 1a instancia a favor, Pendiente fallo en 2da, "/>
    <d v="2020-07-31T00:00:00"/>
    <s v="2015-03"/>
    <s v="7"/>
    <s v="2020-06"/>
    <n v="0.86763134510283468"/>
    <n v="20126097.259812415"/>
    <n v="2012609.7259812416"/>
    <d v="2022-03-17T00:00:00"/>
    <n v="1.6273972602739726"/>
    <n v="4.1522219311981093E-2"/>
    <n v="1994228.0400115647"/>
    <n v="9.5000000000000001E-2"/>
    <s v="REMOTA"/>
    <x v="1"/>
    <n v="0"/>
  </r>
  <r>
    <n v="2154"/>
    <d v="2015-10-23T00:00:00"/>
    <d v="2015-07-16T00:00:00"/>
    <s v="05  Administrativo Oral de Medellín"/>
    <s v="05001333300520150079100"/>
    <s v="2019"/>
    <x v="0"/>
    <s v="Raul Robledo Valencia"/>
    <s v="Raul Robledo Valencia"/>
    <n v="95351"/>
    <x v="0"/>
    <s v="RELIQUIDACIÓN DE LA PENSIÓN"/>
    <s v="BAJO"/>
    <s v="BAJO"/>
    <s v="MEDIO   "/>
    <s v="BAJO"/>
    <n v="9.5000000000000001E-2"/>
    <x v="1"/>
    <n v="34559839"/>
    <n v="0"/>
    <x v="2"/>
    <n v="0"/>
    <s v="NO"/>
    <n v="0"/>
    <n v="7"/>
    <s v="MARY LUZ QUINTERO ARIAS "/>
    <n v="4204"/>
    <s v="AGOSTO 20 DE 2019"/>
    <n v="187714"/>
    <s v="GESTION HUMANA Y DLLO ORGANIZACIONAL"/>
    <s v="DEMANDADOS CON PENSIONES DE ANTIOQUIA. A despacho para sentencia desde el 28/06/2019."/>
    <d v="2020-07-31T00:00:00"/>
    <s v="2015-10"/>
    <s v="7"/>
    <s v="2020-06"/>
    <n v="0.84232546730647351"/>
    <n v="29110632.53571149"/>
    <n v="0"/>
    <d v="2022-10-21T00:00:00"/>
    <n v="2.2246575342465755"/>
    <n v="4.1522219311981093E-2"/>
    <n v="0"/>
    <n v="9.5000000000000001E-2"/>
    <s v="REMOTA"/>
    <x v="1"/>
    <n v="0"/>
  </r>
  <r>
    <n v="2155"/>
    <d v="2014-10-31T00:00:00"/>
    <d v="2014-08-11T00:00:00"/>
    <s v="33 Administrativo Oral de Medellín"/>
    <s v="05001333301120140115300"/>
    <s v="2019"/>
    <x v="0"/>
    <s v="MARIO DE JESUS GIRALDO Y OTROS"/>
    <s v="JOSE LUIS VIVEROS ABISAMBRA"/>
    <n v="22.591999999999999"/>
    <x v="1"/>
    <s v="OTRAS"/>
    <s v="BAJO"/>
    <s v="BAJO"/>
    <s v="MEDIO   "/>
    <s v="BAJO"/>
    <n v="9.5000000000000001E-2"/>
    <x v="1"/>
    <n v="1391220000"/>
    <n v="0.1"/>
    <x v="1"/>
    <n v="0"/>
    <s v="NO"/>
    <n v="0"/>
    <n v="7"/>
    <s v="MARY LUZ QUINTERO ARIAS "/>
    <n v="4204"/>
    <s v="AGOSTO 20 DE 2019"/>
    <n v="187714"/>
    <s v="GOBIERNO"/>
    <s v="Fronteras Invisibles"/>
    <d v="2020-07-31T00:00:00"/>
    <s v="2014-10"/>
    <s v="7"/>
    <s v="2020-06"/>
    <n v="0.89197861147966029"/>
    <n v="1240938483.8627329"/>
    <n v="124093848.38627329"/>
    <d v="2021-10-29T00:00:00"/>
    <n v="1.2465753424657535"/>
    <n v="4.1522219311981093E-2"/>
    <n v="123224754.73077971"/>
    <n v="9.5000000000000001E-2"/>
    <s v="REMOTA"/>
    <x v="1"/>
    <n v="0"/>
  </r>
  <r>
    <n v="2156"/>
    <d v="2016-03-07T00:00:00"/>
    <d v="2016-02-26T00:00:00"/>
    <s v="17  Administrativo de Medellín"/>
    <s v="05001333301720160018000"/>
    <s v="2019"/>
    <x v="0"/>
    <s v="Gloria de Jesus Rueda Rueda"/>
    <s v="Diana Carolina Alzate Quintero"/>
    <n v="165819"/>
    <x v="0"/>
    <s v="RECONOCIMIENTO Y PAGO DE OTRAS PRESTACIONES SALARIALES, SOLCIALES Y SALARIOS"/>
    <s v="BAJO"/>
    <s v="BAJO"/>
    <s v="BAJO"/>
    <s v="BAJO"/>
    <n v="0.05"/>
    <x v="1"/>
    <n v="34300741"/>
    <n v="0.05"/>
    <x v="2"/>
    <n v="0"/>
    <s v="NO"/>
    <n v="0"/>
    <n v="7"/>
    <s v="MARY LUZ QUINTERO ARIAS "/>
    <n v="4204"/>
    <s v="AGOSTO 20 DE 2019"/>
    <n v="187714"/>
    <s v="EDUCACION"/>
    <s v="Pendiente fallo en 2da instancia."/>
    <d v="2020-07-31T00:00:00"/>
    <s v="2016-03"/>
    <s v="7"/>
    <s v="2020-06"/>
    <n v="0.80354364508127107"/>
    <n v="27562142.452128604"/>
    <n v="1378107.1226064302"/>
    <d v="2023-03-06T00:00:00"/>
    <n v="2.5972602739726027"/>
    <n v="4.1522219311981093E-2"/>
    <n v="1358074.1393904611"/>
    <n v="0.05"/>
    <s v="REMOTA"/>
    <x v="1"/>
    <n v="0"/>
  </r>
  <r>
    <n v="2157"/>
    <d v="2016-03-09T00:00:00"/>
    <d v="2016-01-28T00:00:00"/>
    <s v="23 Administrativo de Medellín"/>
    <s v="05001333302320160007900"/>
    <s v="2019"/>
    <x v="0"/>
    <s v="Maria del Rosario Ruiz Rodas, Doriela de Jesus Cardona Vasquez y Elva Luz Cardona"/>
    <s v="Jorge Humberto Valero Rodriguez"/>
    <n v="44498"/>
    <x v="0"/>
    <s v="RECONOCIMIENTO Y PAGO DE OTRAS PRESTACIONES SALARIALES, SOLCIALES Y SALARIOS"/>
    <s v="BAJO"/>
    <s v="BAJO"/>
    <s v="BAJO"/>
    <s v="BAJO"/>
    <n v="0.05"/>
    <x v="1"/>
    <n v="4279041"/>
    <n v="0.05"/>
    <x v="2"/>
    <n v="0"/>
    <s v="NO"/>
    <n v="0"/>
    <n v="7"/>
    <s v="MARY LUZ QUINTERO ARIAS "/>
    <n v="4204"/>
    <s v="AGOSTO 20 DE 2019"/>
    <n v="187714"/>
    <s v="EDUCACION"/>
    <s v="Pendiente fallo en 2da instancia."/>
    <d v="2020-07-31T00:00:00"/>
    <s v="2016-03"/>
    <s v="7"/>
    <s v="2020-06"/>
    <n v="0.80354364508127107"/>
    <n v="3438396.2025922071"/>
    <n v="171919.81012961036"/>
    <d v="2023-03-08T00:00:00"/>
    <n v="2.6027397260273974"/>
    <n v="4.1522219311981093E-2"/>
    <n v="169415.44787991393"/>
    <n v="0.05"/>
    <s v="REMOTA"/>
    <x v="1"/>
    <n v="0"/>
  </r>
  <r>
    <n v="2158"/>
    <d v="2016-11-01T00:00:00"/>
    <d v="2016-09-09T00:00:00"/>
    <s v="11 laboral del Circuito de Medellín"/>
    <s v="05001310501120160111500"/>
    <s v="2019"/>
    <x v="1"/>
    <s v="JULI FERNANDA VANEGAS MONTAÑO, Ruby Lucia Montaño Velez y otros"/>
    <s v="Jose Bernardo Rivera Perez"/>
    <n v="110593"/>
    <x v="2"/>
    <s v="FALLA EN EL SERVICIO OTRAS CAUSAS"/>
    <s v="MEDIO   "/>
    <s v="MEDIO   "/>
    <s v="MEDIO   "/>
    <s v="ALTO"/>
    <n v="0.67500000000000004"/>
    <x v="0"/>
    <n v="374312909"/>
    <n v="1"/>
    <x v="3"/>
    <n v="0"/>
    <s v="NO"/>
    <n v="0"/>
    <n v="7"/>
    <s v="MARY LUZ QUINTERO ARIAS "/>
    <n v="4204"/>
    <s v="AGOSTO 20 DE 2019"/>
    <n v="187714"/>
    <s v="INFRAESTRUCTURA"/>
    <s v="Se vinculó a Positiva ARL,PENDIENTE ALEGATOS 1A INSTANCIA. GT"/>
    <d v="2020-07-31T00:00:00"/>
    <s v="2016-11"/>
    <s v="7"/>
    <s v="2020-06"/>
    <n v="0.79016316489215555"/>
    <n v="295768272.83542943"/>
    <n v="295768272.83542943"/>
    <d v="2023-10-31T00:00:00"/>
    <n v="3.2520547945205478"/>
    <n v="4.1522219311981093E-2"/>
    <n v="290394773.81325489"/>
    <n v="0.67500000000000004"/>
    <s v="ALTA"/>
    <x v="0"/>
    <n v="290394773.81325489"/>
  </r>
  <r>
    <n v="2159"/>
    <d v="2017-10-18T00:00:00"/>
    <d v="2017-10-11T00:00:00"/>
    <s v="02 Administrativo Oral de Medellín"/>
    <s v="17001333300220170046700"/>
    <s v="2019"/>
    <x v="2"/>
    <s v="DEFENSORIA DEL PUEBLO MANIZALES"/>
    <s v="Yasmin Gómez Agudelo"/>
    <n v="0"/>
    <x v="7"/>
    <s v="VIOLACIÓN DERECHOS COLECTIVOS"/>
    <s v="BAJO"/>
    <s v="BAJO"/>
    <s v="MEDIO   "/>
    <s v="BAJO"/>
    <n v="9.5000000000000001E-2"/>
    <x v="1"/>
    <n v="0"/>
    <n v="0.1"/>
    <x v="1"/>
    <n v="0"/>
    <s v="NO"/>
    <n v="0"/>
    <n v="7"/>
    <s v="MARY LUZ QUINTERO ARIAS "/>
    <n v="4204"/>
    <s v="AGOSTO 20 DE 2019"/>
    <n v="187714"/>
    <s v="INFRAESTRUCTURA"/>
    <s v="Fallo primera instancia favorable "/>
    <d v="2020-07-31T00:00:00"/>
    <s v="2017-10"/>
    <s v="7"/>
    <s v="2020-06"/>
    <n v="0.76025622916343338"/>
    <n v="0"/>
    <n v="0"/>
    <d v="2024-10-16T00:00:00"/>
    <n v="4.2136986301369861"/>
    <n v="4.1522219311981093E-2"/>
    <n v="0"/>
    <n v="9.5000000000000001E-2"/>
    <s v="REMOTA"/>
    <x v="1"/>
    <n v="0"/>
  </r>
  <r>
    <n v="2160"/>
    <d v="2017-05-19T00:00:00"/>
    <d v="2017-05-03T00:00:00"/>
    <s v="26 Administrativo Oral de Medellín"/>
    <s v="05001333302620170016800"/>
    <s v="2019"/>
    <x v="0"/>
    <s v="CONSORCIO INSTITUCIONES EDUCATIVAS ORIENTE ANTIOQUEÑO"/>
    <s v="Luis Carlos Hoyos Gaviria"/>
    <n v="37802"/>
    <x v="6"/>
    <s v="INCUMPLIMIENTO"/>
    <s v="MEDIO   "/>
    <s v="MEDIO   "/>
    <s v="ALTO"/>
    <s v="ALTO"/>
    <n v="0.72499999999999998"/>
    <x v="0"/>
    <n v="275922257"/>
    <n v="1"/>
    <x v="0"/>
    <n v="0"/>
    <s v="NO"/>
    <n v="0"/>
    <n v="7"/>
    <s v="MARY LUZ QUINTERO ARIAS "/>
    <n v="4204"/>
    <s v="AGOSTO 20 DE 2019"/>
    <n v="187714"/>
    <s v="EDUCACION"/>
    <s v="Pendiente fallo de 1a instancia."/>
    <d v="2020-07-31T00:00:00"/>
    <s v="2017-05"/>
    <s v="7"/>
    <s v="2020-06"/>
    <n v="0.76223816507249575"/>
    <n v="210318474.87834159"/>
    <n v="210318474.87834159"/>
    <d v="2024-05-17T00:00:00"/>
    <n v="3.7972602739726029"/>
    <n v="4.1522219311981093E-2"/>
    <n v="205863653.90340531"/>
    <n v="0.72499999999999998"/>
    <s v="ALTA"/>
    <x v="0"/>
    <n v="205863653.90340531"/>
  </r>
  <r>
    <n v="2161"/>
    <d v="2018-05-02T00:00:00"/>
    <d v="2018-04-20T00:00:00"/>
    <s v="17 Administrativo Oral de Medellín"/>
    <s v="05001333301720180014600"/>
    <s v="2019"/>
    <x v="0"/>
    <s v="Yaneth Corredor Izquierdo Y Otros"/>
    <s v="Cristihian H´Emanuel Jaramillo Muñoz"/>
    <n v="191538"/>
    <x v="1"/>
    <s v="FALLA EN EL SERVICIO OTRAS CAUSAS"/>
    <s v="BAJO"/>
    <s v="BAJO"/>
    <s v="MEDIO   "/>
    <s v="BAJO"/>
    <n v="9.5000000000000001E-2"/>
    <x v="1"/>
    <n v="590858500"/>
    <n v="1"/>
    <x v="3"/>
    <n v="0"/>
    <s v="NO"/>
    <n v="0"/>
    <n v="7"/>
    <s v="MARY LUZ QUINTERO ARIAS "/>
    <n v="4204"/>
    <s v="AGOSTO 20 DE 2019"/>
    <n v="187714"/>
    <s v="INFRAESTRUCTURA"/>
    <s v="Falta de seguridad caida de piedra de via autoista medellin Bogota Km 2+600. GT. Audiencia pruebas 20 nov 2019 8:30 am"/>
    <d v="2020-07-31T00:00:00"/>
    <s v="2018-05"/>
    <s v="7"/>
    <s v="2020-06"/>
    <n v="0.73891229786794344"/>
    <n v="436592611.94980627"/>
    <n v="436592611.94980627"/>
    <d v="2025-04-30T00:00:00"/>
    <n v="4.7506849315068491"/>
    <n v="4.1522219311981093E-2"/>
    <n v="425054027.97104871"/>
    <n v="9.5000000000000001E-2"/>
    <s v="REMOTA"/>
    <x v="1"/>
    <n v="0"/>
  </r>
  <r>
    <n v="2162"/>
    <d v="2018-01-25T00:00:00"/>
    <d v="2017-11-07T00:00:00"/>
    <s v="Tribunal Administivo de Antioquia"/>
    <s v="05001233300020180236300"/>
    <s v="2019"/>
    <x v="0"/>
    <s v="DIEGO ANTONIO VELEZ RESTREPO"/>
    <s v="Catalina Otero Franco"/>
    <n v="132098"/>
    <x v="3"/>
    <s v="IMPUESTOS"/>
    <s v="MEDIO   "/>
    <s v="MEDIO   "/>
    <s v="BAJO"/>
    <s v="MEDIO   "/>
    <n v="0.45500000000000002"/>
    <x v="2"/>
    <n v="0"/>
    <n v="1"/>
    <x v="5"/>
    <n v="0"/>
    <s v="SI"/>
    <n v="0"/>
    <n v="7"/>
    <s v="MARY LUZ QUINTERO ARIAS "/>
    <n v="4204"/>
    <s v="AGOSTO 20 DE 2019"/>
    <n v="187714"/>
    <s v="INFRAESTRUCTURA"/>
    <s v="Ataca la resolución distribuidora de valorización. Se respondió medida cautelar que les fue negada, se contestó demanda y reforma a la demanda.Pendiente que valorizacion pase objeciones al peritazgo. GT"/>
    <d v="2020-07-31T00:00:00"/>
    <s v="2018-01"/>
    <s v="7"/>
    <s v="2020-06"/>
    <n v="0.75126308387247931"/>
    <n v="0"/>
    <n v="0"/>
    <d v="2025-01-23T00:00:00"/>
    <n v="4.484931506849315"/>
    <n v="4.1522219311981093E-2"/>
    <n v="0"/>
    <n v="0.45500000000000002"/>
    <s v="MEDIA"/>
    <x v="2"/>
    <n v="0"/>
  </r>
  <r>
    <n v="2163"/>
    <d v="2019-02-08T00:00:00"/>
    <d v="2018-12-12T00:00:00"/>
    <s v="35 Administrativo Oral de Medellín"/>
    <s v="05001333303520180045900"/>
    <s v="2019"/>
    <x v="0"/>
    <s v="ADRIAN ESTEBAN OSORIO RAMIREZ"/>
    <s v="Santiago Gómez Rios"/>
    <n v="236381"/>
    <x v="1"/>
    <s v="FALLA EN EL SERVICIO OTRAS CAUSAS"/>
    <s v="BAJO"/>
    <s v="BAJO"/>
    <s v="MEDIO   "/>
    <s v="BAJO"/>
    <n v="9.5000000000000001E-2"/>
    <x v="1"/>
    <n v="0"/>
    <n v="1"/>
    <x v="7"/>
    <n v="0"/>
    <s v="NO"/>
    <n v="0"/>
    <n v="7"/>
    <s v="MARY LUZ QUINTERO ARIAS "/>
    <n v="4204"/>
    <s v="AGOSTO 20 DE 2019"/>
    <n v="187714"/>
    <s v="GERENCIA SERVICIOS PÚBLICOS DOMICILIARIOS"/>
    <s v="Fija fecha para audiencia de pruebas 20 de mayo 2020 9:00 am"/>
    <d v="2020-07-31T00:00:00"/>
    <s v="2019-02"/>
    <s v="7"/>
    <s v="2020-06"/>
    <n v="1.0374579956513144"/>
    <n v="0"/>
    <n v="0"/>
    <d v="2026-02-06T00:00:00"/>
    <n v="5.5232876712328771"/>
    <n v="4.1522219311981093E-2"/>
    <n v="0"/>
    <n v="9.5000000000000001E-2"/>
    <s v="REMOTA"/>
    <x v="1"/>
    <n v="0"/>
  </r>
  <r>
    <n v="2164"/>
    <d v="2019-09-05T00:00:00"/>
    <d v="2019-08-29T00:00:00"/>
    <s v="25 Administrativo Oral de Medellín"/>
    <s v="05001333302520190035200"/>
    <s v="2019"/>
    <x v="0"/>
    <s v="MERCEDES DE JESÚS CANO RIVERA"/>
    <s v="JOSÉ A. FERNADEZ GÓMEZ"/>
    <n v="146198"/>
    <x v="3"/>
    <s v="OTRAS"/>
    <s v="BAJO"/>
    <s v="ALTO"/>
    <s v="BAJO"/>
    <s v="BAJO"/>
    <n v="0.38250000000000001"/>
    <x v="2"/>
    <n v="2269212"/>
    <n v="0.2"/>
    <x v="10"/>
    <m/>
    <s v="NO"/>
    <n v="0"/>
    <n v="4"/>
    <s v="MARY LUZ QUINTERO ARIAS"/>
    <n v="4204"/>
    <s v="AGOSTO 20 DE 2019"/>
    <n v="187714"/>
    <s v="EDUCACION"/>
    <s v="Admisión de demanda el 5 de agosto de 2019 notificada por correo electrónico el 11 de octubre de 2019. pendiente contestación de demanda.  "/>
    <d v="2020-07-31T00:00:00"/>
    <s v="2019-09"/>
    <s v="4"/>
    <s v="2020-06"/>
    <n v="1.016560139453806"/>
    <n v="2306790.4671702501"/>
    <n v="461358.09343405004"/>
    <d v="2023-09-04T00:00:00"/>
    <n v="3.095890410958904"/>
    <n v="4.1522219311981093E-2"/>
    <n v="453375.16796875081"/>
    <n v="0.38250000000000001"/>
    <s v="MEDIA"/>
    <x v="2"/>
    <n v="453375.16796875081"/>
  </r>
  <r>
    <n v="2165"/>
    <d v="2019-09-23T00:00:00"/>
    <d v="2019-09-19T00:00:00"/>
    <s v="27 Administrativo Oral de Medellín"/>
    <s v="05001333302720190039300"/>
    <s v="2019"/>
    <x v="2"/>
    <s v="HÉCTOR YOBANY ARBOLEDA MUÑOZ Y OTROS"/>
    <s v="HÉCTOR YOBANY ARBOLEDA MUÑOZ Y OTROS"/>
    <n v="15264628"/>
    <x v="9"/>
    <s v="VIOLACIÓN DERECHOS COLECTIVOS"/>
    <s v="BAJO"/>
    <s v="BAJO"/>
    <s v="BAJO"/>
    <s v="BAJO"/>
    <n v="0.05"/>
    <x v="1"/>
    <n v="0"/>
    <n v="0"/>
    <x v="10"/>
    <m/>
    <s v="NO"/>
    <n v="0"/>
    <n v="1"/>
    <s v="MARY LUZ QUINTERO ARIAS"/>
    <n v="4204"/>
    <s v="AGOSTO 20 DE 2019"/>
    <n v="187714"/>
    <s v="DAPARD"/>
    <s v="ADMISIÓN DE DEMANDA .  DEPARTAMENTO DE ANTIOQUIA VINCULADO.  NO SE ESPECIFICA CUANTÍA POR CUANTO NO EXISTEN ELEMENTOS SUFICIENTES QUE PERMITANDETERMINARLA.  "/>
    <d v="2020-07-31T00:00:00"/>
    <s v="2019-09"/>
    <s v="1"/>
    <s v="2020-06"/>
    <n v="1.016560139453806"/>
    <n v="0"/>
    <n v="0"/>
    <d v="2020-09-22T00:00:00"/>
    <n v="0.14520547945205478"/>
    <n v="4.1522219311981093E-2"/>
    <n v="0"/>
    <n v="0.05"/>
    <s v="REMOTA"/>
    <x v="1"/>
    <n v="0"/>
  </r>
  <r>
    <n v="2166"/>
    <d v="2019-10-04T00:00:00"/>
    <d v="2019-09-27T00:00:00"/>
    <s v="21 Administrativo Oral de Medellín"/>
    <s v="05001333302120190040200"/>
    <s v="2019"/>
    <x v="0"/>
    <s v="KOPPS COMMERCIAL S.A.S."/>
    <s v="LAURA NATALIA TABARES TORRES"/>
    <n v="314527"/>
    <x v="3"/>
    <s v="IMPUESTOS"/>
    <s v="MEDIO   "/>
    <s v="MEDIO   "/>
    <s v="MEDIO   "/>
    <s v="MEDIO   "/>
    <n v="0.5"/>
    <x v="2"/>
    <n v="18667680"/>
    <n v="0"/>
    <x v="5"/>
    <m/>
    <s v="NO"/>
    <n v="0"/>
    <n v="4"/>
    <s v="MARY LUZ QUINTERO ARIAS "/>
    <n v="4204"/>
    <s v="AGOSTO 20 DE 2019"/>
    <n v="187714"/>
    <s v="RENTAS"/>
    <s v="TORNAGUÌA - CONTESTADA EL 1 DE JULIO DE 2020"/>
    <d v="2020-07-31T00:00:00"/>
    <s v="2019-10"/>
    <s v="4"/>
    <s v="2020-06"/>
    <n v="1.0148892971091559"/>
    <n v="18945628.633858647"/>
    <n v="0"/>
    <d v="2023-10-03T00:00:00"/>
    <n v="3.1753424657534248"/>
    <n v="4.1522219311981093E-2"/>
    <n v="0"/>
    <n v="0.5"/>
    <s v="MEDIA"/>
    <x v="2"/>
    <n v="0"/>
  </r>
  <r>
    <n v="2167"/>
    <d v="2019-03-12T00:00:00"/>
    <d v="2019-02-22T00:00:00"/>
    <s v="13 Administrativo Oral de Medellín"/>
    <s v="05001333301320190007500"/>
    <s v="2019"/>
    <x v="0"/>
    <s v="ARGIRO DE JESÚS GARCÍA PANIAGUA"/>
    <s v="ALBEIRO FERNÁNDEZ OCHOA "/>
    <n v="96446"/>
    <x v="3"/>
    <s v="INDEMNIZACIÓN SUSTITUTIVA DE LA PENSIÓN"/>
    <s v="MEDIO   "/>
    <s v="MEDIO   "/>
    <s v="MEDIO   "/>
    <s v="MEDIO   "/>
    <n v="0.5"/>
    <x v="2"/>
    <n v="32596789"/>
    <n v="0"/>
    <x v="5"/>
    <m/>
    <s v="NO"/>
    <n v="0"/>
    <n v="5"/>
    <s v="MARY LUZ QUINTERO ARIAS "/>
    <n v="4204"/>
    <s v="AGOSTO 20 DE 2019"/>
    <n v="187714"/>
    <s v="GESTIÓN HUMANA"/>
    <s v="PROCESO ANTERIORMENTE A CARGO DEL ABOGADO JHONATAN SIERRA."/>
    <d v="2020-07-31T00:00:00"/>
    <s v="2019-03"/>
    <s v="5"/>
    <s v="2020-06"/>
    <n v="1.0329659515843337"/>
    <n v="33671373.167978741"/>
    <n v="0"/>
    <d v="2024-03-10T00:00:00"/>
    <n v="3.6109589041095891"/>
    <n v="4.1522219311981093E-2"/>
    <n v="0"/>
    <n v="0.5"/>
    <s v="MEDIA"/>
    <x v="2"/>
    <n v="0"/>
  </r>
  <r>
    <n v="2168"/>
    <d v="2019-10-25T00:00:00"/>
    <d v="2019-01-18T00:00:00"/>
    <s v="16 Laboral de Medellín"/>
    <s v="05001310501620190001900"/>
    <s v="2019"/>
    <x v="1"/>
    <s v="GLORIA ELENA RIVAS GAVIRIA"/>
    <s v="ORLANDO HIDALGO OCAMPO"/>
    <n v="111471"/>
    <x v="2"/>
    <s v="RECONOCIMIENTO Y PAGO DE PENSIÓN"/>
    <s v="BAJO"/>
    <s v="BAJO"/>
    <s v="BAJO"/>
    <s v="BAJO"/>
    <n v="0.05"/>
    <x v="1"/>
    <n v="113972051"/>
    <n v="0"/>
    <x v="5"/>
    <m/>
    <s v="NO"/>
    <n v="0"/>
    <n v="3"/>
    <s v="MARY LUZ QUINTERO ARIAS"/>
    <n v="4204"/>
    <s v="AGOSTO 20 DE 2019"/>
    <n v="187714"/>
    <s v="PRESTACIONES SOCIALES Y NÓMINA"/>
    <s v="NOTIFICACIÓN DEMANDA EL 5  DE NOVIEMBRE Y ENTREGADO EL 6 DE NOVIEMBRE, YA SE CONTESTÓ LA DEMANDA."/>
    <d v="2020-07-31T00:00:00"/>
    <s v="2019-10"/>
    <s v="3"/>
    <s v="2020-06"/>
    <n v="1.0148892971091559"/>
    <n v="115669014.72947887"/>
    <n v="0"/>
    <d v="2022-10-24T00:00:00"/>
    <n v="2.2328767123287672"/>
    <n v="4.1522219311981093E-2"/>
    <n v="0"/>
    <n v="0.05"/>
    <s v="REMOTA"/>
    <x v="1"/>
    <n v="0"/>
  </r>
  <r>
    <n v="2169"/>
    <d v="2019-11-21T00:00:00"/>
    <d v="2019-10-11T00:00:00"/>
    <s v="TRIBUNAL ADMINISTRATIVO DE ANTIOQUIA"/>
    <s v="05001233300020190263900"/>
    <s v="2019"/>
    <x v="0"/>
    <s v="DEFENSORÍA REGIONAL DEL PUEBLO DE URABÁ"/>
    <s v="FREDY EDISON LARGO SUÁREZ"/>
    <n v="71948524"/>
    <x v="9"/>
    <s v="VIOLACIÓN DERECHOS COLECTIVOS"/>
    <s v="ALTO"/>
    <s v="ALTO"/>
    <s v="ALTO"/>
    <s v="ALTO"/>
    <n v="1"/>
    <x v="0"/>
    <n v="0"/>
    <n v="0"/>
    <x v="10"/>
    <m/>
    <s v="NO"/>
    <n v="0"/>
    <n v="1"/>
    <s v="MARY LUZ QUINTERO ARIAS"/>
    <n v="4204"/>
    <s v="AGOSTO 20 DE 2019"/>
    <n v="187714"/>
    <s v="DAPARD"/>
    <s v="ADMISIÓN DE DEMANDA .  DEPARTAMENTO DE ANTIOQUIA VINCULADO.  NO SE ESPECIFICA CUANTÍA POR CUANTO NO EXISTEN ELEMENTOS SUFICIENTES QUE PERMITANDETERMINARLA.  "/>
    <d v="2020-07-31T00:00:00"/>
    <s v="2019-11"/>
    <s v="1"/>
    <s v="2020-06"/>
    <n v="1.0138110875024144"/>
    <n v="0"/>
    <n v="0"/>
    <d v="2020-11-20T00:00:00"/>
    <n v="0.30684931506849317"/>
    <n v="4.1522219311981093E-2"/>
    <n v="0"/>
    <n v="1"/>
    <s v="ALTA"/>
    <x v="0"/>
    <n v="0"/>
  </r>
  <r>
    <n v="2170"/>
    <d v="2019-07-12T00:00:00"/>
    <d v="2019-03-21T00:00:00"/>
    <s v="05 Administrativo Oral de Medellín"/>
    <s v="05001333300520190011700"/>
    <s v="2019"/>
    <x v="0"/>
    <s v="MARÍA OFELIA LOPERA DE RESTREPO"/>
    <s v="MARÍA OFELIA LOPERA DE RESTREPO"/>
    <n v="108713"/>
    <x v="3"/>
    <s v="PENSIÓN DE SOBREVIVIENTES"/>
    <s v="BAJO"/>
    <s v="BAJO"/>
    <s v="BAJO"/>
    <s v="BAJO"/>
    <n v="0.05"/>
    <x v="1"/>
    <n v="80000000"/>
    <n v="0.1"/>
    <x v="5"/>
    <m/>
    <s v="NO"/>
    <n v="0"/>
    <n v="4"/>
    <s v="MARY LUZ QUINTERO ARIAS"/>
    <n v="4204"/>
    <s v="AGOSTO 20 DE 2019"/>
    <n v="187714"/>
    <s v="EDUCACIÓN "/>
    <m/>
    <d v="2020-07-31T00:00:00"/>
    <s v="2019-07"/>
    <s v="4"/>
    <s v="2020-06"/>
    <n v="1.0197202253740043"/>
    <n v="81577618.02992034"/>
    <n v="8157761.8029920347"/>
    <d v="2023-07-11T00:00:00"/>
    <n v="2.9452054794520546"/>
    <n v="4.1522219311981093E-2"/>
    <n v="8023420.6945703374"/>
    <n v="0.05"/>
    <s v="REMOTA"/>
    <x v="1"/>
    <n v="0"/>
  </r>
  <r>
    <n v="2171"/>
    <d v="2019-11-01T00:00:00"/>
    <d v="2019-10-30T00:00:00"/>
    <s v="02 Administrativo Oral de Medellín"/>
    <s v="05001333300220190049900"/>
    <s v="2019"/>
    <x v="0"/>
    <s v="GLORIA CECILIA GALLEGO MORENO Y OTROS "/>
    <s v="JOAQUÍN GUILLERMO GÓMEZ GIRALDO "/>
    <n v="17417"/>
    <x v="1"/>
    <s v="FALLA EN EL SERVICIO OTRAS CAUSAS"/>
    <s v="ALTO"/>
    <s v="MEDIO   "/>
    <s v="ALTO"/>
    <s v="ALTO"/>
    <n v="0.82499999999999996"/>
    <x v="0"/>
    <n v="114489600"/>
    <n v="0.4"/>
    <x v="5"/>
    <m/>
    <s v="NO"/>
    <n v="0"/>
    <n v="4"/>
    <s v="MARY LUZ QUINTERO ARIAS"/>
    <n v="4204"/>
    <s v="AGOSTO 20 DE 2019"/>
    <n v="187714"/>
    <s v="GOBIERNO"/>
    <s v="REPARACIÓN DIRECTA INTERPUESTA CON OCASIÓN DE ACCIÓN DE REPETICIÓN INICIADA POR EL DEPARTAMENTO EN CONTRA DE ABOGADA DE LA ENTIDAD. "/>
    <d v="2020-07-31T00:00:00"/>
    <s v="2019-11"/>
    <s v="4"/>
    <s v="2020-06"/>
    <n v="1.0138110875024144"/>
    <n v="116070825.88371643"/>
    <n v="46428330.353486575"/>
    <d v="2023-10-31T00:00:00"/>
    <n v="3.2520547945205478"/>
    <n v="4.1522219311981093E-2"/>
    <n v="45584823.423673071"/>
    <n v="0.82499999999999996"/>
    <s v="ALTA"/>
    <x v="0"/>
    <n v="45584823.423673071"/>
  </r>
  <r>
    <n v="2172"/>
    <d v="2019-09-17T00:00:00"/>
    <d v="2019-09-09T00:00:00"/>
    <s v="15 Administrativo Oral de Medellín"/>
    <s v="05001333301520190039600"/>
    <s v="2019"/>
    <x v="0"/>
    <s v="ANGELA DEL SOCORRO SERNA HENAO "/>
    <s v="OSCAR GERARDO TORRES TRUJILLO"/>
    <n v="219065"/>
    <x v="3"/>
    <s v="OTRAS"/>
    <s v="BAJO"/>
    <s v="BAJO"/>
    <s v="BAJO"/>
    <s v="BAJO"/>
    <n v="0.05"/>
    <x v="1"/>
    <n v="19591842"/>
    <n v="0.1"/>
    <x v="10"/>
    <m/>
    <s v="NO"/>
    <n v="0"/>
    <n v="3"/>
    <s v="MARY LUZ QUINTERO ARIAS"/>
    <n v="4204"/>
    <s v="AGOSTO 20 DE 2019"/>
    <n v="187714"/>
    <s v="EDUCACIÓN "/>
    <s v="REAJUSTE PENSIONAL Y PAGO DE LAS DIFERENCIAS EN APORTES DE SALUD. "/>
    <d v="2020-07-31T00:00:00"/>
    <s v="2019-09"/>
    <s v="3"/>
    <s v="2020-06"/>
    <n v="1.016560139453806"/>
    <n v="19916285.635676932"/>
    <n v="1991628.5635676933"/>
    <d v="2022-09-16T00:00:00"/>
    <n v="2.128767123287671"/>
    <n v="4.1522219311981093E-2"/>
    <n v="1967868.0421830793"/>
    <n v="0.05"/>
    <s v="REMOTA"/>
    <x v="1"/>
    <n v="0"/>
  </r>
  <r>
    <n v="2173"/>
    <d v="2019-09-23T00:00:00"/>
    <d v="2019-09-09T00:00:00"/>
    <s v="10 Administrativo Oral de Medellín"/>
    <s v="05001333301020190038200"/>
    <s v="2019"/>
    <x v="0"/>
    <s v="MARIELA SÁNCHEZ RESTREPO "/>
    <s v="OSCAR GERARDO TORRES TRUJILLO"/>
    <n v="219065"/>
    <x v="3"/>
    <s v="OTRAS"/>
    <s v="BAJO"/>
    <s v="BAJO"/>
    <s v="BAJO"/>
    <s v="BAJO"/>
    <n v="0.05"/>
    <x v="1"/>
    <n v="17759027"/>
    <n v="0.1"/>
    <x v="10"/>
    <m/>
    <s v="NO"/>
    <n v="0"/>
    <n v="3"/>
    <s v="MARY LUZ QUINTERO ARIAS"/>
    <n v="4204"/>
    <s v="AGOSTO 20 DE 2019"/>
    <n v="187714"/>
    <s v="EDUCACIÓN "/>
    <s v="REAJUSTE PENSIONAL Y PAGO DE LAS DIFERENCIAS EN APORTES DE SALUD. "/>
    <d v="2020-07-31T00:00:00"/>
    <s v="2019-09"/>
    <s v="3"/>
    <s v="2020-06"/>
    <n v="1.016560139453806"/>
    <n v="18053118.963683907"/>
    <n v="1805311.8963683909"/>
    <d v="2022-09-22T00:00:00"/>
    <n v="2.1452054794520548"/>
    <n v="4.1522219311981093E-2"/>
    <n v="1783608.8587721954"/>
    <n v="0.05"/>
    <s v="REMOTA"/>
    <x v="1"/>
    <n v="0"/>
  </r>
  <r>
    <n v="2174"/>
    <d v="2019-01-17T00:00:00"/>
    <d v="2018-12-14T00:00:00"/>
    <s v="27 Administrativo Oral de Medellín"/>
    <s v="05001333302720180048800"/>
    <s v="2019"/>
    <x v="0"/>
    <s v="MATILDE LUZ URREGO VARGAS"/>
    <s v="ALVARO QUINTERO SEÚELVEDA "/>
    <n v="75264"/>
    <x v="3"/>
    <s v="OTRAS"/>
    <s v="BAJO"/>
    <s v="BAJO"/>
    <s v="BAJO"/>
    <s v="BAJO"/>
    <n v="0.05"/>
    <x v="1"/>
    <n v="6406053"/>
    <n v="0.1"/>
    <x v="0"/>
    <m/>
    <s v="NO"/>
    <n v="0"/>
    <n v="2"/>
    <s v="MARY LUZ QUINTERO ARIAS"/>
    <n v="4204"/>
    <s v="AGOSTO 20 DE 2019"/>
    <n v="187714"/>
    <s v="GESTION HUMANA"/>
    <s v="PRIMA DE VIDA CARA "/>
    <d v="2020-07-31T00:00:00"/>
    <s v="2019-01"/>
    <s v="2"/>
    <s v="2020-06"/>
    <n v="1.0434541229259338"/>
    <n v="6684422.4145320468"/>
    <n v="668442.24145320477"/>
    <d v="2021-01-16T00:00:00"/>
    <n v="0.46301369863013697"/>
    <n v="4.1522219311981093E-2"/>
    <n v="666699.57591852453"/>
    <n v="0.05"/>
    <s v="REMOTA"/>
    <x v="1"/>
    <n v="0"/>
  </r>
  <r>
    <n v="2175"/>
    <d v="2019-09-26T00:00:00"/>
    <d v="2019-09-23T00:00:00"/>
    <s v="19 Laboral del Circuito de Medellín "/>
    <s v="05001310501920190054900"/>
    <s v="2019"/>
    <x v="1"/>
    <s v="ROMAN ELIECER GÓMEZ VÁSQUEZ Y OTROS "/>
    <s v="LUIS FERNANDO ZULUAGA RAMÍREZ"/>
    <n v="33463"/>
    <x v="3"/>
    <s v="OTRAS"/>
    <s v="BAJO"/>
    <s v="BAJO"/>
    <s v="BAJO"/>
    <s v="BAJO"/>
    <n v="0.05"/>
    <x v="1"/>
    <n v="61723624"/>
    <n v="0"/>
    <x v="3"/>
    <m/>
    <s v="NO"/>
    <n v="0"/>
    <n v="2"/>
    <s v="MARY LUZ QUINTERO ARIAS"/>
    <n v="4204"/>
    <s v="AGOSTO 20 DE 2019"/>
    <n v="187714"/>
    <s v="GESTION HUMANA"/>
    <s v="PRIMA DE VIDA CARA "/>
    <d v="2020-07-31T00:00:00"/>
    <s v="2019-09"/>
    <s v="2"/>
    <s v="2020-06"/>
    <n v="1.016560139453806"/>
    <n v="62745775.821034282"/>
    <n v="0"/>
    <d v="2021-09-25T00:00:00"/>
    <n v="1.1534246575342466"/>
    <n v="4.1522219311981093E-2"/>
    <n v="0"/>
    <n v="0.05"/>
    <s v="REMOTA"/>
    <x v="1"/>
    <n v="0"/>
  </r>
  <r>
    <n v="2176"/>
    <d v="2019-01-23T00:00:00"/>
    <d v="2018-12-13T00:00:00"/>
    <s v="24 Administrativo Oral de Medellín"/>
    <s v="05001333302420180048400"/>
    <s v="2019"/>
    <x v="0"/>
    <s v="ANGÉLICA DE JESÚS ORTIZ BURITICÁ"/>
    <s v="ALVARO QUINTERO SEÚELVEDA "/>
    <n v="75264"/>
    <x v="3"/>
    <s v="OTRAS"/>
    <s v="BAJO"/>
    <s v="BAJO"/>
    <s v="BAJO"/>
    <s v="BAJO"/>
    <n v="0.05"/>
    <x v="1"/>
    <n v="955032"/>
    <n v="0"/>
    <x v="1"/>
    <m/>
    <s v="NO"/>
    <n v="0"/>
    <n v="2"/>
    <s v="MARY LUZ QUINTERO ARIAS"/>
    <n v="4204"/>
    <s v="AGOSTO 20 DE 2019"/>
    <n v="187714"/>
    <s v="GESTION HUMANA"/>
    <s v="PRIMA DE VIDA CARA - JUBILADOS "/>
    <d v="2020-07-31T00:00:00"/>
    <s v="2019-01"/>
    <s v="2"/>
    <s v="2020-06"/>
    <n v="1.0434541229259338"/>
    <n v="996532.07792620035"/>
    <n v="0"/>
    <d v="2021-01-22T00:00:00"/>
    <n v="0.47945205479452052"/>
    <n v="4.1522219311981093E-2"/>
    <n v="0"/>
    <n v="0.05"/>
    <s v="REMOTA"/>
    <x v="1"/>
    <n v="0"/>
  </r>
  <r>
    <n v="2177"/>
    <d v="2019-01-18T00:00:00"/>
    <d v="2018-12-13T00:00:00"/>
    <s v="25 Administrativo Oral de Medellín"/>
    <s v="05001333302520180049700"/>
    <s v="2019"/>
    <x v="0"/>
    <s v="MIRYAM DEL SOCORRO GONZÁLEZ CASTAÑO"/>
    <s v="ALVARO QUINTERO SEÚELVEDA "/>
    <n v="75264"/>
    <x v="3"/>
    <s v="OTRAS"/>
    <s v="BAJO"/>
    <s v="BAJO"/>
    <s v="BAJO"/>
    <s v="BAJO"/>
    <n v="0.05"/>
    <x v="1"/>
    <n v="2588617"/>
    <n v="0"/>
    <x v="1"/>
    <m/>
    <s v="NO"/>
    <n v="0"/>
    <n v="2"/>
    <s v="MARY LUZ QUINTERO ARIAS"/>
    <n v="4204"/>
    <s v="AGOSTO 20 DE 2019"/>
    <n v="187714"/>
    <s v="GESTION HUMANA"/>
    <s v="PRIMA DE VIDA CARA- SENTENCIA DE PRIMERA INSTANCIA FAVORABLE."/>
    <d v="2020-07-31T00:00:00"/>
    <s v="2019-01"/>
    <s v="2"/>
    <s v="2020-06"/>
    <n v="1.0434541229259338"/>
    <n v="2701103.081326162"/>
    <n v="0"/>
    <d v="2021-01-17T00:00:00"/>
    <n v="0.46575342465753422"/>
    <n v="4.1522219311981093E-2"/>
    <n v="0"/>
    <n v="0.05"/>
    <s v="REMOTA"/>
    <x v="1"/>
    <n v="0"/>
  </r>
  <r>
    <n v="2178"/>
    <d v="2019-03-08T00:00:00"/>
    <d v="2019-03-08T00:00:00"/>
    <s v="19 CIVIL DEL CIRCUITO DE MEDELLÍN"/>
    <s v="05001400301920190020400"/>
    <s v="2019"/>
    <x v="2"/>
    <s v="MARTHA ELENA MONTOYA MUÑOZ "/>
    <s v="ALVARO QUINTERO SEÚELVEDA "/>
    <n v="75264"/>
    <x v="10"/>
    <s v="OTRAS"/>
    <s v="BAJO"/>
    <s v="BAJO"/>
    <s v="BAJO"/>
    <s v="BAJO"/>
    <n v="0.05"/>
    <x v="1"/>
    <n v="0"/>
    <n v="0"/>
    <x v="6"/>
    <m/>
    <s v="NO"/>
    <n v="0"/>
    <n v="2"/>
    <s v="MARY LUZ QUINTERO ARIAS"/>
    <n v="4204"/>
    <s v="AGOSTO 20 DE 2019"/>
    <n v="187714"/>
    <s v="GESTION HUMANA"/>
    <s v="ACCIÓN DE TUTELA POR PRIMA DE VIDA CARA -PENSIÓN DE JUBILACIÓN.  NO SE ESPECIFICA CUANTÍA POR CUANTO NO EXISTEN ELEMENTOS SUFICIENTES QUE PERMITANDETERMINARLA.  "/>
    <d v="2020-07-31T00:00:00"/>
    <s v="2019-03"/>
    <s v="2"/>
    <s v="2020-06"/>
    <n v="1.0329659515843337"/>
    <n v="0"/>
    <n v="0"/>
    <d v="2021-03-07T00:00:00"/>
    <n v="0.6"/>
    <n v="4.1522219311981093E-2"/>
    <n v="0"/>
    <n v="0.05"/>
    <s v="REMOTA"/>
    <x v="1"/>
    <n v="0"/>
  </r>
  <r>
    <n v="2179"/>
    <d v="2019-02-04T00:00:00"/>
    <d v="2018-12-05T00:00:00"/>
    <s v="03 Administrativo Oral de Medellín"/>
    <s v="05001333300320180048600"/>
    <s v="2019"/>
    <x v="0"/>
    <s v="MARIA CELMIRA DUQUE CARDONA"/>
    <s v="ALVARO QUINTERO SEÚELVEDA "/>
    <n v="75264"/>
    <x v="3"/>
    <s v="OTRAS"/>
    <s v="BAJO"/>
    <s v="BAJO"/>
    <s v="BAJO"/>
    <s v="BAJO"/>
    <n v="0.05"/>
    <x v="1"/>
    <n v="2787973"/>
    <n v="0"/>
    <x v="1"/>
    <m/>
    <s v="NO"/>
    <n v="0"/>
    <n v="2"/>
    <s v="MARY LUZ QUINTERO ARIAS"/>
    <n v="4204"/>
    <s v="AGOSTO 20 DE 2019"/>
    <n v="187714"/>
    <s v="GESTION HUMANA"/>
    <s v="PRIMA DE VIDA CARA"/>
    <d v="2020-07-31T00:00:00"/>
    <s v="2019-02"/>
    <s v="2"/>
    <s v="2020-06"/>
    <n v="1.0374579956513144"/>
    <n v="2892404.8805099819"/>
    <n v="0"/>
    <d v="2021-02-03T00:00:00"/>
    <n v="0.51232876712328768"/>
    <n v="4.1522219311981093E-2"/>
    <n v="0"/>
    <n v="0.05"/>
    <s v="REMOTA"/>
    <x v="1"/>
    <n v="0"/>
  </r>
  <r>
    <n v="2180"/>
    <d v="2019-12-09T00:00:00"/>
    <d v="2019-10-29T00:00:00"/>
    <s v="03 Administrativo Oral de Medellín"/>
    <s v="05001333300320190047100"/>
    <s v="2019"/>
    <x v="0"/>
    <s v="CONSORCIO MEGAOBRAS 7169"/>
    <s v="JORGE ANDRÉS VELÁSQUEZ VILLEGAS"/>
    <n v="320758"/>
    <x v="6"/>
    <s v="OTRAS"/>
    <s v="MEDIO   "/>
    <s v="MEDIO   "/>
    <s v="MEDIO   "/>
    <s v="MEDIO   "/>
    <n v="0.5"/>
    <x v="2"/>
    <n v="226604804"/>
    <n v="1"/>
    <x v="10"/>
    <m/>
    <s v="NO"/>
    <n v="0"/>
    <n v="5"/>
    <s v="MARY LUZ QUINTERO ARIAS"/>
    <n v="4204"/>
    <s v="AGOSTO 20 DE 2019"/>
    <n v="187714"/>
    <s v="INFRAESTRUCTURA"/>
    <s v="IMPUESTOS Y ESTAMPILLAS COMO PRESUPUESTO DEL CONTRATO"/>
    <d v="2020-07-31T00:00:00"/>
    <s v="2019-12"/>
    <s v="5"/>
    <s v="2020-06"/>
    <n v="1.011271676300578"/>
    <n v="229159019.99884394"/>
    <n v="229159019.99884394"/>
    <d v="2024-12-07T00:00:00"/>
    <n v="4.3561643835616435"/>
    <n v="4.1522219311981093E-2"/>
    <n v="223599439.10534772"/>
    <n v="0.5"/>
    <s v="MEDIA"/>
    <x v="2"/>
    <n v="223599439.10534772"/>
  </r>
  <r>
    <n v="2181"/>
    <d v="2020-03-11T00:00:00"/>
    <d v="2019-12-12T00:00:00"/>
    <s v="33 Administrativo Oral de Medellín"/>
    <s v="05001333303320190051200"/>
    <s v="2019"/>
    <x v="0"/>
    <s v="CERVECERÍA UNIÓN S.A."/>
    <s v="DANIELA PÉREZ AMAYA"/>
    <n v="250160"/>
    <x v="3"/>
    <s v="IMPUESTOS"/>
    <s v="MEDIO   "/>
    <s v="MEDIO   "/>
    <s v="MEDIO   "/>
    <s v="MEDIO   "/>
    <n v="0.5"/>
    <x v="2"/>
    <n v="12972719"/>
    <n v="1"/>
    <x v="10"/>
    <m/>
    <s v="NO"/>
    <n v="0"/>
    <n v="4"/>
    <s v="MARY LUZ QUINTERO ARIAS"/>
    <n v="4204"/>
    <s v="AGOSTO 20 DE 2019"/>
    <n v="187714"/>
    <s v="RENTAS"/>
    <s v="IMPUESTTO CONSUMO CERVEZAS"/>
    <d v="2020-07-31T00:00:00"/>
    <s v="2020-03"/>
    <s v="4"/>
    <s v="2020-06"/>
    <n v="0.99469345209892923"/>
    <n v="12903878.645219369"/>
    <n v="12903878.645219369"/>
    <d v="2024-03-10T00:00:00"/>
    <n v="3.6109589041095891"/>
    <n v="4.1522219311981093E-2"/>
    <n v="12643831.212016862"/>
    <n v="0.5"/>
    <s v="MEDIA"/>
    <x v="2"/>
    <n v="12643831.212016862"/>
  </r>
  <r>
    <n v="2182"/>
    <d v="2017-03-06T00:00:00"/>
    <d v="2017-02-07T00:00:00"/>
    <s v="Juzgado Septimo (7) Administrativo de Medellín"/>
    <s v="05001333300720170006200"/>
    <s v="2019"/>
    <x v="0"/>
    <s v="LICETH YURANI GIRALDO PEREZ Y OTROS CONTRA EL DEPTO."/>
    <s v="BRIAN DANIEL BASTIDAS OSEJO"/>
    <n v="246033"/>
    <x v="1"/>
    <s v="ACCIDENTE DE TRANSITO"/>
    <s v="BAJO"/>
    <s v="BAJO"/>
    <s v="MEDIO   "/>
    <s v="BAJO"/>
    <n v="9.5000000000000001E-2"/>
    <x v="1"/>
    <n v="73854187"/>
    <n v="1"/>
    <x v="7"/>
    <m/>
    <s v="NO"/>
    <s v="NO"/>
    <n v="7"/>
    <s v="MONICA ADRIANA RAMIREZ ESTRADA"/>
    <n v="1449"/>
    <s v="3 DE ABRIL DE 2017"/>
    <n v="170967"/>
    <s v="INFRAESTRUCTURA"/>
    <s v="A FAVOR FALTA DE LEGITIMACION EN LA CAUSA POR PASIVA, . SALIMOS.  AUDIENCIA INICIAL.  En la audiencia inicial del 30 de Octubre de 2018, se resolvió la excepción previa, declarando la falta de legitimación en la causa por pasiva del Departamento. A favor del Departamento. Nos sacaron por falta de legitimación en la causa por pasiva, rambié sacaron a INVIAS, diero 10 días para aclaracion peritazgos EPM, las aseguradoras, etc, audiencia para ellos para el 27 feb de 2019, nosotros no tenemos que ir fallo a favor, Accidente en otras vías. varios demandados y llamados en garantía, Bajo en la columna M para el abogado de representación significa: Cuando el material probatorio aportado es contundente al propósito de sustentar los hechos y las pretensiones de la demanda.  Nota:  me encuentro incapacitada por operación por ello el cálculo de las pretensiones cuando el riesgo sea alto dará aproximado."/>
    <d v="2020-07-31T00:00:00"/>
    <s v="2017-03"/>
    <s v="7"/>
    <s v="2020-06"/>
    <n v="0.76757466281447584"/>
    <n v="56688602.683962248"/>
    <n v="56688602.683962248"/>
    <d v="2024-03-04T00:00:00"/>
    <n v="3.5945205479452054"/>
    <n v="4.1522219311981093E-2"/>
    <n v="55551324.953246526"/>
    <n v="9.5000000000000001E-2"/>
    <s v="REMOTA"/>
    <x v="1"/>
    <n v="0"/>
  </r>
  <r>
    <n v="2183"/>
    <d v="2017-05-31T00:00:00"/>
    <d v="2017-04-10T00:00:00"/>
    <s v="Juzgado Segundo (02) de TURBO ANTIOQUIA"/>
    <s v="05837333300220180021000"/>
    <s v="2019"/>
    <x v="0"/>
    <s v="EMIROMEL CAVADIA MAZA"/>
    <s v="GABRIEL RAUL MANRIQUE"/>
    <n v="115922"/>
    <x v="0"/>
    <s v="RELIQUIDACIÓN DE LA PENSIÓN"/>
    <s v="BAJO"/>
    <s v="BAJO"/>
    <s v="MEDIO   "/>
    <s v="BAJO"/>
    <n v="9.5000000000000001E-2"/>
    <x v="1"/>
    <n v="3475626"/>
    <n v="1"/>
    <x v="7"/>
    <m/>
    <s v="NO"/>
    <s v="NO"/>
    <n v="5"/>
    <s v="MONICA ADRIANA RAMIREZ ESTRADA"/>
    <n v="1449"/>
    <s v="3 DE ABRIL DE 2017"/>
    <n v="170967"/>
    <s v="EDUCACION"/>
    <s v="A FAVOR FALTA DE LEGITIMACION EN LA CAUSA POR PASIVA,  a favor. nos sacaron en la primera audiencia celebrada en turbo el 1 de noviembre de 2018, FONPREMAG. sustituyo abelojeda. proceso 05001 3333 008 2017 00 198 00, del juzgado Juzgado Octavo (8) Administrativo de Medellín, fue trasladado a TURBO  2018 - 00210, segun correeo de litigio virtual, juzgado segundo de turbo,  11 mayo audiencia sustituida por leonardo lugo, trasladada por competencia a TURBO san juan de urabá,  se escribio correo a litigio virtual para que esten informando cuando cambie de radicación y ver a que juzgado fue dirigida.  pension. Se tiene la directriz que no se calcula la preteensión sino la cuantía ya que la entidad está respondiendo a los requerimientos de cada Juzgado y se encuentra en perio de ajustes cuando se trata de Pensiones Antioquia, etc. Bajo en la columna M para el abogado de representación significa: Cuando el material probatorio aportado es contundente al propósito de sustentar los hechos y las pretensiones de la demanda.  Nota:  me encuentro incapacitada por operación por ello el cálculo de las pretensiones cuando el riesgo sea alto dará aproximado."/>
    <d v="2020-07-31T00:00:00"/>
    <s v="2017-05"/>
    <s v="5"/>
    <s v="2020-06"/>
    <n v="0.76223816507249575"/>
    <n v="2649254.7847182583"/>
    <n v="2649254.7847182583"/>
    <d v="2022-05-30T00:00:00"/>
    <n v="1.8301369863013699"/>
    <n v="4.1522219311981093E-2"/>
    <n v="2622059.6186546264"/>
    <n v="9.5000000000000001E-2"/>
    <s v="REMOTA"/>
    <x v="1"/>
    <n v="0"/>
  </r>
  <r>
    <n v="2184"/>
    <d v="2017-05-15T00:00:00"/>
    <d v="2017-05-04T00:00:00"/>
    <s v="Juzgado  Veintiuno (21) administrativo de Medellín"/>
    <s v="05001333302120170022700"/>
    <s v="2019"/>
    <x v="0"/>
    <s v="LUISA FERNANDA SANCHEZ ROJAS"/>
    <s v="JOSE IGNACIO LLINAS CHICA"/>
    <n v="106385"/>
    <x v="0"/>
    <s v="PENSIÓN DE SOBREVIVIENTES"/>
    <s v="BAJO"/>
    <s v="BAJO"/>
    <s v="MEDIO   "/>
    <s v="BAJO"/>
    <n v="9.5000000000000001E-2"/>
    <x v="1"/>
    <n v="15000000"/>
    <n v="1"/>
    <x v="7"/>
    <m/>
    <s v="NO"/>
    <s v="NO"/>
    <n v="5"/>
    <s v="MONICA ADRIANA RAMIREZ ESTRADA"/>
    <n v="1449"/>
    <s v="3 DE ABRIL DE 2017"/>
    <n v="170967"/>
    <s v="GESTION HUMANA Y DLLO ORGANIZACIONAL"/>
    <s v="exhortos cumplimiento e integracin litis fonpremag, notificada, pension. Se tiene la directriz que no se calcula la preteensión sino la cuantía ya que la entidad está respondiendo a los requerimientos de cada Juzgado y se encuentra en perio de ajustes cuando se trata de Pensiones Antioquia, etc. Bajo en la columna M para el abogado de representación significa: Cuando el material probatorio aportado es contundente al propósito de sustentar los hechos y las pretensiones de la demanda.  Nota:  me encuentro incapacitada por operación por ello el cálculo de las pretensiones cuando el riesgo sea alto dará aproximado."/>
    <d v="2020-07-31T00:00:00"/>
    <s v="2017-05"/>
    <s v="5"/>
    <s v="2020-06"/>
    <n v="0.76223816507249575"/>
    <n v="11433572.476087436"/>
    <n v="11433572.476087436"/>
    <d v="2022-05-14T00:00:00"/>
    <n v="1.7863013698630137"/>
    <n v="4.1522219311981093E-2"/>
    <n v="11319001.491442053"/>
    <n v="9.5000000000000001E-2"/>
    <s v="REMOTA"/>
    <x v="1"/>
    <n v="0"/>
  </r>
  <r>
    <n v="2185"/>
    <d v="2017-06-15T00:00:00"/>
    <d v="2017-06-27T00:00:00"/>
    <s v="Juzgado Trece (13) laboral del circuito de Medellín"/>
    <s v="05001310501320170049500"/>
    <s v="2019"/>
    <x v="1"/>
    <s v="MARIA LUCELLY RUIZ DE CALLE"/>
    <s v="CATALINA TORO GOMEZ"/>
    <n v="149178"/>
    <x v="2"/>
    <s v="PENSIÓN DE SOBREVIVIENTES"/>
    <s v="BAJO"/>
    <s v="BAJO"/>
    <s v="MEDIO   "/>
    <s v="BAJO"/>
    <n v="9.5000000000000001E-2"/>
    <x v="1"/>
    <n v="15000000"/>
    <n v="1"/>
    <x v="1"/>
    <m/>
    <s v="NO"/>
    <s v="NO"/>
    <n v="5"/>
    <s v="MONICA ADRIANA RAMIREZ ESTRADA"/>
    <n v="1449"/>
    <s v="3 DE ABRIL DE 2017"/>
    <n v="170967"/>
    <s v="GESTION HUMANA Y DLLO ORGANIZACIONAL"/>
    <s v="ACTUALICE CORREO EL 28 JULIO 2020 POR CORREO NOTIFICACIONIES.   9 y 10 mayo 2019 sentencia favorable, apeló la demandante, no le concedienron lapensión a la conyugue sobreviviente porque el difunto murio en 1999 y no le aplicaba comparitr la pensión o obtenerla de acuerdo con la ley 797 de 3002 que es posterior, pension. Se tiene la directriz que no se calcula la preteensión sino la cuantía ya que la entidad está respondiendo a los requerimientos de cada Juzgado y se encuentra en perio de ajustes cuando se trata de Pensiones Antioquia, etc. Bajo en la columna M para el abogado de representación significa: Cuando el material probatorio aportado es contundente al propósito de sustentar los hechos y las pretensiones de la demanda.  Nota:  me encuentro incapacitada por operación por ello el cálculo de las pretensiones cuando el riesgo sea alto dará aproximado."/>
    <d v="2020-07-31T00:00:00"/>
    <s v="2017-06"/>
    <s v="5"/>
    <s v="2020-06"/>
    <n v="0.76136533047353394"/>
    <n v="11420479.957103008"/>
    <n v="11420479.957103008"/>
    <d v="2022-06-14T00:00:00"/>
    <n v="1.8712328767123287"/>
    <n v="4.1522219311981093E-2"/>
    <n v="11300627.660625935"/>
    <n v="9.5000000000000001E-2"/>
    <s v="REMOTA"/>
    <x v="1"/>
    <n v="0"/>
  </r>
  <r>
    <n v="2186"/>
    <d v="2017-06-29T00:00:00"/>
    <d v="2017-06-12T00:00:00"/>
    <s v="Tribunal Administrativo de Antioquia, Sala Tercera de Oralidad"/>
    <s v="05001233300020170162500"/>
    <s v="2019"/>
    <x v="0"/>
    <s v="MARIA VIRGINIA MUÑOZ ARBELAEZ"/>
    <s v="NELSON ADRIANA TORO QUINTERO"/>
    <n v="152.93899999999999"/>
    <x v="0"/>
    <s v="RELIQUIDACIÓN DE LA PENSIÓN"/>
    <s v="BAJO"/>
    <s v="BAJO"/>
    <s v="MEDIO   "/>
    <s v="BAJO"/>
    <n v="9.5000000000000001E-2"/>
    <x v="1"/>
    <n v="50000000"/>
    <n v="1"/>
    <x v="0"/>
    <m/>
    <s v="NO"/>
    <s v="NO"/>
    <n v="5"/>
    <s v="MONICA ADRIANA RAMIREZ ESTRADA"/>
    <n v="1449"/>
    <s v="3 DE ABRIL DE 2017"/>
    <n v="170967"/>
    <s v="EDUCACION"/>
    <s v="pension. Se tiene la directriz que no se calcula la preteensión sino la cuantía ya que la entidad está respondiendo a los requerimientos de cada Juzgado y se encuentra en perio de ajustes cuando se trata de Pensiones Antioquia, etc. Bajo en la columna M para el abogado de representación significa: Cuando el material probatorio aportado es contundente al propósito de sustentar los hechos y las pretensiones de la demanda.  Nota:  me encuentro incapacitada por operación por ello el cálculo de las pretensiones cuando el riesgo sea alto dará aproximado."/>
    <d v="2020-07-31T00:00:00"/>
    <s v="2017-06"/>
    <s v="5"/>
    <s v="2020-06"/>
    <n v="0.76136533047353394"/>
    <n v="38068266.523676693"/>
    <n v="38068266.523676693"/>
    <d v="2022-06-28T00:00:00"/>
    <n v="1.9095890410958904"/>
    <n v="4.1522219311981093E-2"/>
    <n v="37660613.84096022"/>
    <n v="9.5000000000000001E-2"/>
    <s v="REMOTA"/>
    <x v="1"/>
    <n v="0"/>
  </r>
  <r>
    <n v="2187"/>
    <d v="2017-08-08T00:00:00"/>
    <d v="2017-07-19T00:00:00"/>
    <s v="Juzgado  Veintiocho (28) administrativo de Medellín"/>
    <s v="05001333302820170037100"/>
    <s v="2019"/>
    <x v="0"/>
    <s v="PAULA YAMILE CORTES PIEDRAHITA Y OTROS"/>
    <s v="KAREN PAULINA RESTREPO CASTRILLON, CC 21,526,773"/>
    <n v="181656"/>
    <x v="1"/>
    <s v="FALLA EN EL SERVICIO OTRAS CAUSAS"/>
    <s v="MEDIO   "/>
    <s v="BAJO"/>
    <s v="MEDIO   "/>
    <s v="MEDIO   "/>
    <n v="0.34250000000000003"/>
    <x v="2"/>
    <n v="414145187.38999999"/>
    <n v="1"/>
    <x v="7"/>
    <m/>
    <s v="NO"/>
    <s v="NO"/>
    <n v="7"/>
    <s v="MONICA ADRIANA RAMIREZ ESTRADA"/>
    <n v="1449"/>
    <s v="3 DE ABRIL DE 2017"/>
    <n v="170967"/>
    <s v="DAPARD"/>
    <s v="auto continuar audiencia 25 agosto de 2020, auto de febrero de 2020  SENTENCIA SEGUNDA INSTNCIA GONZALO ZAMBRANO REVOCA Y ORDENA  REVOCA Y ORDENA INTEGRAR A CORANTIOQUIA. 11 ABRIL 2019AUDIENCIA INICIAL 26 sept 2018, apelada la falta de integracion de CORANTIOQUIA coadyudo alcaldia de salgar y unidad del riesgo, se opuso la demndante alegando que era llamamiento en garantia (no es), dapard - salgar - liboriana. Bajo en la columna M para el abogado de representación significa: Cuando el material probatorio aportado es contundente al propósito de sustentar los hechos y las pretensiones de la demanda.  Nota:  me encuentro incapacitada por operación por ello el cálculo de las pretensiones cuando el riesgo sea alto dará aproximado."/>
    <d v="2020-07-31T00:00:00"/>
    <s v="2017-08"/>
    <s v="7"/>
    <s v="2020-06"/>
    <n v="0.76068958550881771"/>
    <n v="315035930.93617076"/>
    <n v="315035930.93617076"/>
    <d v="2024-08-06T00:00:00"/>
    <n v="4.0191780821917806"/>
    <n v="4.1522219311981093E-2"/>
    <n v="307977484.63149548"/>
    <n v="0.34250000000000003"/>
    <s v="MEDIA"/>
    <x v="2"/>
    <n v="307977484.63149548"/>
  </r>
  <r>
    <n v="2188"/>
    <d v="2017-08-08T00:00:00"/>
    <d v="2017-07-12T00:00:00"/>
    <s v="Juzgado Primero (1) Administrativo de Medellín"/>
    <s v="05001333300120170037800"/>
    <s v="2019"/>
    <x v="0"/>
    <s v="MARIA DEL CARMEN SILVA, LUZ AEYDA LOPEZ SILVA"/>
    <s v="KAREN PAULINA RESTREPO CASTRILLON, CC 21,526,773"/>
    <n v="181656"/>
    <x v="1"/>
    <s v="FALLA EN EL SERVICIO OTRAS CAUSAS"/>
    <s v="MEDIO   "/>
    <s v="BAJO"/>
    <s v="MEDIO   "/>
    <s v="MEDIO   "/>
    <n v="0.34250000000000003"/>
    <x v="2"/>
    <n v="81148870"/>
    <n v="1"/>
    <x v="7"/>
    <m/>
    <s v="NO"/>
    <s v="NO"/>
    <n v="7"/>
    <s v="MONICA ADRIANA RAMIREZ ESTRADA"/>
    <n v="1449"/>
    <s v="3 DE ABRIL DE 2017"/>
    <n v="170967"/>
    <s v="DAPARD"/>
    <s v="aplaza audiencia de pruebas, CUARENTENA.  MARZO ABRIL 2020. apelala la integracion de la litgis CORANTIOQUIA, JUZGADO 1 dapard - salgar - liboriana. Bajo en la columna M para el abogado de representación significa: Cuando el material probatorio aportado es contundente al propósito de sustentar los hechos y las pretensiones de la demanda.  Nota:  me encuentro incapacitada por operación por ello el cálculo de las pretensiones cuando el riesgo sea alto dará aproximado."/>
    <d v="2020-07-31T00:00:00"/>
    <s v="2017-08"/>
    <s v="7"/>
    <s v="2020-06"/>
    <n v="0.76068958550881771"/>
    <n v="61729100.284808934"/>
    <n v="61729100.284808934"/>
    <d v="2024-08-06T00:00:00"/>
    <n v="4.0191780821917806"/>
    <n v="4.1522219311981093E-2"/>
    <n v="60346046.807380289"/>
    <n v="0.34250000000000003"/>
    <s v="MEDIA"/>
    <x v="2"/>
    <n v="60346046.807380289"/>
  </r>
  <r>
    <n v="2189"/>
    <d v="2017-08-24T00:00:00"/>
    <d v="2017-07-10T00:00:00"/>
    <s v="Juzgado Treinta (30) Administrativo de Medellín"/>
    <s v="05001333303020170035000"/>
    <s v="2019"/>
    <x v="0"/>
    <s v="LEYDI TATIANA HERNANDEZ HENAO Y OTROS"/>
    <s v="KAREN PAULINA RESTREPO CASTRILLON, CC 21,526,773"/>
    <n v="181656"/>
    <x v="1"/>
    <s v="FALLA EN EL SERVICIO OTRAS CAUSAS"/>
    <s v="MEDIO   "/>
    <s v="BAJO"/>
    <s v="MEDIO   "/>
    <s v="MEDIO   "/>
    <n v="0.34250000000000003"/>
    <x v="2"/>
    <n v="1166811394"/>
    <n v="1"/>
    <x v="7"/>
    <m/>
    <s v="NO"/>
    <s v="NO"/>
    <n v="7"/>
    <s v="MONICA ADRIANA RAMIREZ ESTRADA"/>
    <n v="1449"/>
    <s v="3 DE ABRIL DE 2017"/>
    <n v="170967"/>
    <s v="DAPARD"/>
    <s v="05001333303020170035000. actualice correos, audiencia el 30 julio TEAMS virtual, covid 19, se expidene xhortos para pruebas, fallo segunda no integra a corantioquiua, 16 agosto 2019, audiencia inicial, apelada la falta de integracion de CORANTIOQUIA, dapard - salgar - liboriana. Bajo en la columna M para el abogado de representación significa: Cuando el material probatorio aportado es contundente al propósito de sustentar los hechos y las pretensiones de la demanda.  Nota:  me encuentro incapacitada por operación por ello el cálculo de las pretensiones cuando el riesgo sea alto dará aproximado."/>
    <d v="2020-07-31T00:00:00"/>
    <s v="2017-08"/>
    <s v="7"/>
    <s v="2020-06"/>
    <n v="0.76068958550881771"/>
    <n v="887581275.66882575"/>
    <n v="887581275.66882575"/>
    <d v="2024-08-22T00:00:00"/>
    <n v="4.0630136986301366"/>
    <n v="4.1522219311981093E-2"/>
    <n v="867480411.35320771"/>
    <n v="0.34250000000000003"/>
    <s v="MEDIA"/>
    <x v="2"/>
    <n v="867480411.35320771"/>
  </r>
  <r>
    <n v="2190"/>
    <d v="2017-08-16T00:00:00"/>
    <d v="2017-09-04T00:00:00"/>
    <s v="Juzgado Primero (01) de TURBO ANTIOQUIA"/>
    <s v="05837333300120170067400"/>
    <s v="2019"/>
    <x v="0"/>
    <s v="CONCEPCION VERDEZA GUTIERREZ  05837333300120170067400"/>
    <s v="GABRIEL RAUL MANRIQUE BERRIO"/>
    <n v="115922"/>
    <x v="0"/>
    <s v="RELIQUIDACIÓN DE LA PENSIÓN"/>
    <s v="BAJO"/>
    <s v="BAJO"/>
    <s v="MEDIO   "/>
    <s v="BAJO"/>
    <n v="9.5000000000000001E-2"/>
    <x v="1"/>
    <n v="3133790"/>
    <n v="1"/>
    <x v="12"/>
    <m/>
    <s v="NO"/>
    <s v="NO"/>
    <n v="7"/>
    <s v="MONICA ADRIANA RAMIREZ ESTRADA"/>
    <n v="1449"/>
    <s v="3 DE ABRIL DE 2017"/>
    <n v="170967"/>
    <s v="EDUCACION"/>
    <s v="SETENCIA EN SEGUNDA REVOCA Y NIEGA PRETENSIONES FAVORABLE AL FONPREMAG Y DEPTO. A FAVOR FALTA DE LEGITIMACION EN LA CAUSA POR PASIVA, audiencia inicial, decretada la falta de legitimacion en la causa,  sustitucion leonardo lugo londoño audiencia el 25 de septiembre de 2018, pension. Se tiene la directriz que no se calcula la pretensión sino la cuantía ya que la entidad está respondiendo a los requerimientos de cada Juzgado y se encuentra en perio de ajustes cuando se trata de Pensiones Antioquia, etc. Bajo en la columna M para el abogado de representación significa: Cuando el material probatorio aportado es contundente al propósito de sustentar los hechos y las pretensiones de la demanda.  Nota:  me encuentro incapacitada por operación por ello el cálculo de las pretensiones cuando el riesgo sea alto dará aproximado."/>
    <d v="2020-07-31T00:00:00"/>
    <s v="2017-08"/>
    <s v="7"/>
    <s v="2020-06"/>
    <n v="0.76068958550881771"/>
    <n v="2383841.4161716779"/>
    <n v="2383841.4161716779"/>
    <d v="2024-08-14T00:00:00"/>
    <n v="4.0410958904109586"/>
    <n v="4.1522219311981093E-2"/>
    <n v="2330142.9894869239"/>
    <n v="9.5000000000000001E-2"/>
    <s v="REMOTA"/>
    <x v="1"/>
    <n v="0"/>
  </r>
  <r>
    <n v="2191"/>
    <d v="2017-09-12T00:00:00"/>
    <d v="2017-09-17T00:00:00"/>
    <s v="Juzgado Dieciséis (16) Laboral del Circuito de Medellín"/>
    <s v="05001310501620170065400"/>
    <s v="2019"/>
    <x v="1"/>
    <s v="DORA LUZ BEDOYA ARANGO, CC.43.764.582"/>
    <s v="Julia Fernanda Muñoz Rincón, CC.1.040.491.173     T.P. 215.278 del C.S.J._x000a_"/>
    <n v="215278"/>
    <x v="2"/>
    <s v="RECONOCIMIENTO Y PAGO DE OTRAS PRESTACIONES SALARIALES, SOLCIALES Y SALARIOS"/>
    <s v="MEDIO   "/>
    <s v="BAJO"/>
    <s v="ALTO"/>
    <s v="MEDIO   "/>
    <n v="0.39250000000000002"/>
    <x v="2"/>
    <n v="30316663"/>
    <n v="0.98"/>
    <x v="5"/>
    <m/>
    <s v="NO"/>
    <s v="NO"/>
    <n v="5"/>
    <s v="MONICA ADRIANA RAMIREZ ESTRADA"/>
    <n v="1449"/>
    <s v="3 DE ABRIL DE 2017"/>
    <n v="170967"/>
    <s v="EDUCACION"/>
    <s v="BRILLADORA LA ESMERALDA.  Empresa y asesuradora liquidadas. Bajo en la columna M para el abogado de representación significa: Cuando el material probatorio aportado es contundente al propósito de sustentar los hechos y las pretensiones de la demanda.  Nota:  me encuentro incapacitada por operación por ello el cálculo de las pretensiones cuando el riesgo sea alto dará aproximado."/>
    <d v="2020-07-31T00:00:00"/>
    <s v="2017-09"/>
    <s v="5"/>
    <s v="2020-06"/>
    <n v="0.76038333983224338"/>
    <n v="23052285.464508601"/>
    <n v="22591239.755218428"/>
    <d v="2022-09-11T00:00:00"/>
    <n v="2.1150684931506851"/>
    <n v="4.1522219311981093E-2"/>
    <n v="22323445.840718869"/>
    <n v="0.39250000000000002"/>
    <s v="MEDIA"/>
    <x v="2"/>
    <n v="22323445.840718869"/>
  </r>
  <r>
    <n v="2192"/>
    <d v="2016-10-24T00:00:00"/>
    <d v="2017-09-19T00:00:00"/>
    <s v="Juzgado Tercero (3) Laboral del Circuito de Medellín"/>
    <s v="05001310500320160131200"/>
    <s v="2019"/>
    <x v="1"/>
    <s v="ADRIANA PATRICIA BUITRAGO VARGAS, CC.43.620.133"/>
    <s v="Julia Fernanda Muñoz Rincón, CC.1.040.491.173  T.P. 215.278 del C.S.J._x000a_"/>
    <n v="215278"/>
    <x v="2"/>
    <s v="RECONOCIMIENTO Y PAGO DE OTRAS PRESTACIONES SALARIALES, SOLCIALES Y SALARIOS"/>
    <s v="MEDIO   "/>
    <s v="BAJO"/>
    <s v="ALTO"/>
    <s v="MEDIO   "/>
    <n v="0.39250000000000002"/>
    <x v="2"/>
    <n v="25348500"/>
    <n v="0.98"/>
    <x v="9"/>
    <m/>
    <s v="NO"/>
    <s v="NO"/>
    <n v="5"/>
    <s v="MONICA ADRIANA RAMIREZ ESTRADA"/>
    <n v="1449"/>
    <s v="3 DE ABRIL DE 2017"/>
    <n v="170967"/>
    <s v="EDUCACION"/>
    <s v="audiencia 3 de julio desfavorable, apelada por las 2 partes.  (susittucion fernando vahos incapacidad monicar accidente laboral arl riesgos, hasta el 10 de julio de 2019), AUDIENCIA PARA EL 12 SEPT 2018, BRILLADORA LA ESMERALDA.  Empresa y asesuradora liquidadas. Bajo en la columna M para el abogado de representación significa: Cuando el material probatorio aportado es contundente al propósito de sustentar los hechos y las pretensiones de la demanda.  Nota:  me encuentro incapacitada por operación por ello el cálculo de las pretensiones cuando el riesgo sea alto dará aproximado."/>
    <d v="2020-07-31T00:00:00"/>
    <s v="2016-10"/>
    <s v="5"/>
    <s v="2020-06"/>
    <n v="0.79104764067648514"/>
    <n v="20051871.119687885"/>
    <n v="19650833.697294127"/>
    <d v="2021-10-23T00:00:00"/>
    <n v="1.2301369863013698"/>
    <n v="4.1522219311981093E-2"/>
    <n v="19515017.254154537"/>
    <n v="0.39250000000000002"/>
    <s v="MEDIA"/>
    <x v="2"/>
    <n v="19515017.254154537"/>
  </r>
  <r>
    <n v="2193"/>
    <d v="2017-09-13T00:00:00"/>
    <d v="2017-07-14T00:00:00"/>
    <s v="Juzgado Veintiuno (21) Administrativo Oral de Medellín"/>
    <s v="05001333302120170035200"/>
    <s v="2019"/>
    <x v="0"/>
    <s v="LUZ INES RUEDA DE  BENITEZ Y OTROS, ANA CRISTINA BENITEZ VELEZ, MARIA ROSALBA BENITEZ RUEDA, LUZ FANNY BENITEZ, LEON DARIO BENITEZ, JUAN GABRIEL RUEDA VELEZ, RODRIGO RUEDA VELEZ, ANA CRISTINA BENITEZ VELEZ, JUAN FERNANDO BENITEZ VELEZ, LEIDY YHOJANA BENITEZ IBARRA, ETC"/>
    <s v="KAREN PAULINA RESTREPO CASTRILLON, CC 21,526,773, T.P. 181,656"/>
    <n v="181656"/>
    <x v="1"/>
    <s v="FALLA EN EL SERVICIO OTRAS CAUSAS"/>
    <s v="MEDIO   "/>
    <s v="BAJO"/>
    <s v="MEDIO   "/>
    <s v="MEDIO   "/>
    <n v="0.34250000000000003"/>
    <x v="2"/>
    <n v="36488308.640000001"/>
    <n v="1"/>
    <x v="7"/>
    <m/>
    <s v="NO"/>
    <s v="NO"/>
    <n v="7"/>
    <s v="MONICA ADRIANA RAMIREZ ESTRADA"/>
    <n v="1449"/>
    <s v="3 DE ABRIL DE 2017"/>
    <n v="170967"/>
    <s v="DAPARD"/>
    <s v="udiencia inicial para 10 de julio de 2019, dapard - salgar - liboriana. Bajo en la columna M para el abogado de representación significa: Cuando el material probatorio aportado es contundente al propósito de sustentar los hechos y las pretensiones de la demanda.  Nota:  me encuentro incapacitada por operación por ello el cálculo de las pretensiones cuando el riesgo sea alto dará aproximado."/>
    <d v="2020-07-31T00:00:00"/>
    <s v="2017-09"/>
    <s v="7"/>
    <s v="2020-06"/>
    <n v="0.76038333983224338"/>
    <n v="27745101.988512903"/>
    <n v="27745101.988512903"/>
    <d v="2024-09-11T00:00:00"/>
    <n v="4.117808219178082"/>
    <n v="4.1522219311981093E-2"/>
    <n v="27108388.676583558"/>
    <n v="0.34250000000000003"/>
    <s v="MEDIA"/>
    <x v="2"/>
    <n v="27108388.676583558"/>
  </r>
  <r>
    <n v="2194"/>
    <d v="2017-01-19T00:00:00"/>
    <d v="2016-08-14T00:00:00"/>
    <s v="Juzgado Treinta (30) Administrativo Oral de Medellín"/>
    <s v="05001333303020160032600"/>
    <s v="2019"/>
    <x v="0"/>
    <s v="ALBA INÉS SALAZAR ZULUAGA"/>
    <s v="PAULA ANDREA LOPEZ SUAREZ, CC.39.360.284 de Girardota, T.P. 177.420 del C.S. de la J."/>
    <n v="177420"/>
    <x v="0"/>
    <s v="RELIQUIDACIÓN DE LA PENSIÓN"/>
    <s v="BAJO"/>
    <s v="BAJO"/>
    <s v="MEDIO   "/>
    <s v="BAJO"/>
    <n v="9.5000000000000001E-2"/>
    <x v="1"/>
    <n v="26601002"/>
    <n v="0"/>
    <x v="6"/>
    <m/>
    <s v="NO"/>
    <s v="NO"/>
    <n v="5"/>
    <s v="MONICA ADRIANA RAMIREZ ESTRADA"/>
    <n v="1449"/>
    <s v="3 DE ABRIL DE 2017"/>
    <n v="170967"/>
    <s v="EDUCACION"/>
    <s v="SENTENCIA SEGUNDA en contra del FONPREMAG. A FAVOR del departamento por FALTA DE LEGITIMACION EN LA CAUSA POR PASIVA, Declarada la falta de legitimación por pasiva del Departamento en primera instancia en la audiencia inicial del 15 de febrero de 2028, folios 137, y 143. . Se encuentra en el TAA sala segunda en apelación por el demandado FONPREMAG que perdió/ alegatos no ha haido sentencia en segunda todavia/ sentencia a FAVOR Fonpremag y Fondo de Pensiones.. Como existe fallo de primera instancia no se genera pago.  "/>
    <d v="2020-07-31T00:00:00"/>
    <s v="2017-01"/>
    <s v="5"/>
    <s v="2020-06"/>
    <n v="0.77890601703822215"/>
    <n v="20719680.517045781"/>
    <n v="0"/>
    <d v="2022-01-18T00:00:00"/>
    <n v="1.4684931506849315"/>
    <n v="4.1522219311981093E-2"/>
    <n v="0"/>
    <n v="9.5000000000000001E-2"/>
    <s v="REMOTA"/>
    <x v="1"/>
    <n v="0"/>
  </r>
  <r>
    <n v="2195"/>
    <d v="2017-08-27T00:00:00"/>
    <d v="2017-04-05T00:00:00"/>
    <s v="Juzgado Quince (15) Administrativo Oral del Circuito de Medellín"/>
    <s v="05001333301520170017900_x000a_"/>
    <s v="2019"/>
    <x v="0"/>
    <s v="BERTHA VILLA GAVIRIA"/>
    <s v="DAVID ALONSO ORTIZ HERRERA T.P.165.411 del C.S.J."/>
    <n v="165411"/>
    <x v="0"/>
    <s v="PENSIÓN DE SOBREVIVIENTES"/>
    <s v="BAJO"/>
    <s v="BAJO"/>
    <s v="MEDIO   "/>
    <s v="BAJO"/>
    <n v="9.5000000000000001E-2"/>
    <x v="1"/>
    <n v="4378678.54"/>
    <n v="1"/>
    <x v="7"/>
    <m/>
    <s v="NO"/>
    <s v="NO"/>
    <n v="5"/>
    <s v="MONICA ADRIANA RAMIREZ ESTRADA"/>
    <n v="1449"/>
    <s v="3 DE ABRIL DE 2017"/>
    <n v="170967"/>
    <s v="EDUCACION"/>
    <s v="A FAVOR FALTA DE LEGITIMACION EN LA CAUSA POR PASIVA,  NOS SACARON EN LA AUDIENCIA INICIAL el 30 oct 2018. Fonpremag.  Bajo en la columna M para el abogado de representación significa: Cuando el material probatorio aportado es contundente al propósito de sustentar los hechos y las pretensiones de la demanda.  Nota:  me encuentro incapacitada por operación por ello el cálculo de las pretensiones cuando el riesgo sea alto dará aproximado."/>
    <d v="2020-07-31T00:00:00"/>
    <s v="2017-08"/>
    <s v="5"/>
    <s v="2020-06"/>
    <n v="0.76068958550881771"/>
    <n v="3330815.1636689552"/>
    <n v="3330815.1636689552"/>
    <d v="2022-08-26T00:00:00"/>
    <n v="2.0712328767123287"/>
    <n v="4.1522219311981093E-2"/>
    <n v="3292145.6038582609"/>
    <n v="9.5000000000000001E-2"/>
    <s v="REMOTA"/>
    <x v="1"/>
    <n v="0"/>
  </r>
  <r>
    <n v="2196"/>
    <d v="2017-11-15T00:00:00"/>
    <d v="2017-10-13T00:00:00"/>
    <s v="Tribunal Administrativo de Antioquia, Sala Cuarta de Oralidad"/>
    <s v="05001233300020170252200"/>
    <s v="2019"/>
    <x v="0"/>
    <s v="FLOR MARIA RODRIGUEZ en tribunal magistrado. GONZALO JAVIER ZAMBRANO VELANDIA S ORAL"/>
    <s v="MARIA ALEJANDRA EUSSE ZAPATA"/>
    <n v="278684"/>
    <x v="0"/>
    <s v="OTRAS"/>
    <s v="BAJO"/>
    <s v="BAJO"/>
    <s v="MEDIO   "/>
    <s v="BAJO"/>
    <n v="9.5000000000000001E-2"/>
    <x v="1"/>
    <n v="41238432"/>
    <n v="1"/>
    <x v="0"/>
    <m/>
    <s v="NO"/>
    <s v="NO"/>
    <n v="5"/>
    <s v="MONICA ADRIANA RAMIREZ ESTRADA"/>
    <n v="1449"/>
    <s v="3 DE ABRIL DE 2017"/>
    <n v="170967"/>
    <s v="EDUCACION"/>
    <s v="EN TRASLADO PENDIENTE DE ACTUACION SECRETARIAL AL 3 DIC 2019 NO HA HABIDO FALLO DE PRIMARA. alegatos en primera intancia 1 ago 2019, admision - notificada para contestar. Bajo en la columna M para el abogado de representación significa: Cuando el material probatorio aportado es contundente al propósito de sustentar los hechos y las pretensiones de la demanda.  Nota:  me encuentro incapacitada por operación por ello el cálculo de las pretensiones cuando el riesgo sea alto dará aproximado."/>
    <d v="2020-07-31T00:00:00"/>
    <s v="2017-11"/>
    <s v="5"/>
    <s v="2020-06"/>
    <n v="0.75888387549827907"/>
    <n v="31295181.095632248"/>
    <n v="31295181.095632248"/>
    <d v="2022-11-14T00:00:00"/>
    <n v="2.2904109589041095"/>
    <n v="4.1522219311981093E-2"/>
    <n v="30893655.844096981"/>
    <n v="9.5000000000000001E-2"/>
    <s v="REMOTA"/>
    <x v="1"/>
    <n v="0"/>
  </r>
  <r>
    <n v="2197"/>
    <d v="2018-03-16T00:00:00"/>
    <d v="2017-12-04T00:00:00"/>
    <s v="Juzgado Quinto (5) Administrativo de Medellín"/>
    <s v="05001333300520170058300"/>
    <s v="2019"/>
    <x v="0"/>
    <s v="HUGO MANUEL RUIZ FRANCO, 3.810.894_x000a_"/>
    <s v="Luz Marina López Peña, CC.32.486.982"/>
    <n v="35530"/>
    <x v="0"/>
    <s v="RECONOCIMIENTO Y PAGO DE PENSIÓN"/>
    <s v="BAJO"/>
    <s v="BAJO"/>
    <s v="BAJO"/>
    <s v="MEDIO   "/>
    <n v="0.20749999999999999"/>
    <x v="3"/>
    <n v="65142785"/>
    <n v="1"/>
    <x v="7"/>
    <m/>
    <s v="NO"/>
    <s v="NO"/>
    <n v="5"/>
    <s v="MONICA ADRIANA RAMIREZ ESTRADA"/>
    <n v="1449"/>
    <s v="3 DE ABRIL DE 2017"/>
    <n v="170967"/>
    <s v="EDUCACION"/>
    <s v="FIJA AUDIENCIA INICIAL 2020. notificada para contestar n 55 dias habiles.  alega solidaridad pensional del fonpremag y gobernacion porque no contabiilzaron el tiempo laborado en NECHI.  NOTIFICADA LA ADMISION 10 ABRIL DE 2018.  55 dias para contestar, pension de vejez FONPREMAG. Of solicitando antecedentes educacion el 30 abril 2018"/>
    <d v="2020-07-31T00:00:00"/>
    <s v="2018-03"/>
    <s v="5"/>
    <s v="2020-06"/>
    <n v="0.74420758606092174"/>
    <n v="48479754.774135619"/>
    <n v="48479754.774135619"/>
    <d v="2023-03-15T00:00:00"/>
    <n v="2.6219178082191781"/>
    <n v="4.1522219311981093E-2"/>
    <n v="47768383.12784569"/>
    <n v="0.20749999999999999"/>
    <s v="BAJA"/>
    <x v="2"/>
    <n v="47768383.12784569"/>
  </r>
  <r>
    <n v="2198"/>
    <d v="2018-02-19T00:00:00"/>
    <d v="2018-01-22T00:00:00"/>
    <s v="Juzgado Septimo (7) Administrativo de Medellín"/>
    <s v="05001333300720180002300"/>
    <s v="2019"/>
    <x v="0"/>
    <s v="Lucelly de las Misericordias Arango Gómez, curadora general del sr. JAIRO ELADIO ARANGO GOMEZ, DEMENTE INTERDICTO"/>
    <s v=" Jorge Alcalá Quijano CC.11.187.991 de Bogotá_x000a_        T.P.144.439 del C.S.J."/>
    <n v="144.43899999999999"/>
    <x v="0"/>
    <s v="PENSIÓN DE SOBREVIVIENTES"/>
    <s v="BAJO"/>
    <s v="BAJO"/>
    <s v="BAJO"/>
    <s v="BAJO"/>
    <n v="0.05"/>
    <x v="1"/>
    <n v="20820782"/>
    <n v="1"/>
    <x v="7"/>
    <m/>
    <s v="NO"/>
    <s v="NO"/>
    <n v="5"/>
    <s v="MONICA ADRIANA RAMIREZ ESTRADA"/>
    <n v="1449"/>
    <s v="3 DE ABRIL DE 2017"/>
    <n v="170967"/>
    <s v="EDUCACION"/>
    <s v="SE APORTO LA TRANSCRIPCION DE LA AUDIENCIA, RECURSO REPOSICION CONTRAA AUTO DEL 5 DE ABRIL NOTIFICADO EL 8 CONDENA EN COSTAS POR DESISTIR A TIEMPO, SE LAGO QUE NO SE GENERARON PRJUICIOS. ETC. contestada el 29 nov de 2018.  notificada para contestar n 55 dias habiles.  pension de sobreviviente. La pensión fue dejada por maria petrona gomez de arango, reconocida a partir de su fallecimiento a su hijo eladio arango gomez, discapacitado por demencia, quien actua bajo curadora general lucelly de las misericordias arango gomez, la secretaria de recurso humano en primera y segunda instancia en recurso de reposicion y en subsidio del de apelación negaron el ajuste pensional por la prescripcion de 3 años."/>
    <d v="2020-07-31T00:00:00"/>
    <s v="2018-02"/>
    <s v="5"/>
    <s v="2020-06"/>
    <n v="0.74599443734185067"/>
    <n v="15532187.553107332"/>
    <n v="15532187.553107332"/>
    <d v="2023-02-18T00:00:00"/>
    <n v="2.5534246575342467"/>
    <n v="4.1522219311981093E-2"/>
    <n v="15310185.808339396"/>
    <n v="0.05"/>
    <s v="REMOTA"/>
    <x v="1"/>
    <n v="0"/>
  </r>
  <r>
    <n v="2199"/>
    <d v="2018-03-15T00:00:00"/>
    <d v="2018-02-19T00:00:00"/>
    <s v="Juzgado segundo (2) laboral del circuito de Medellín"/>
    <s v="05001310500220180008500"/>
    <s v="2019"/>
    <x v="1"/>
    <s v="JOSE LUIS JARAMILLO GALEANO Y OTROS_x000a_"/>
    <s v="Carlos Ballesteros CC.70.114.927 de Medellín_x000a_        T.P. 33.513 del C.S.J._x000a_"/>
    <n v="33.512999999999998"/>
    <x v="2"/>
    <s v="RECONOCIMIENTO Y PAGO DE PENSIÓN"/>
    <s v="BAJO"/>
    <s v="BAJO"/>
    <s v="MEDIO   "/>
    <s v="BAJO"/>
    <n v="9.5000000000000001E-2"/>
    <x v="1"/>
    <n v="196003827"/>
    <n v="1"/>
    <x v="1"/>
    <m/>
    <s v="NO"/>
    <s v="NO"/>
    <n v="5"/>
    <s v="MONICA ADRIANA RAMIREZ ESTRADA"/>
    <n v="1449"/>
    <s v="3 DE ABRIL DE 2017"/>
    <n v="170967"/>
    <s v="INFRAESTRUCTURA"/>
    <s v="adiencia de juzzgamiento 8 de julio sentencia a favor en primera, CONTESTADA laboral ordinario. CON REFORMA A LA DEMANDA.  cuantia no especificada,  20 smlmv por 781.242 salario min imo par ala fecha 2018.  laboral ordinaria, convencion colectiva, soldador pensionado presidente sindical.  Contestada el 20 abril 2018 no tiene derecho apension conveniconal soldadores convencion de 1965 art 8.  cosa juzgada por reintegro."/>
    <d v="2020-07-31T00:00:00"/>
    <s v="2018-03"/>
    <s v="5"/>
    <s v="2020-06"/>
    <n v="0.74420758606092174"/>
    <n v="145867534.95037252"/>
    <n v="145867534.95037252"/>
    <d v="2023-03-14T00:00:00"/>
    <n v="2.6191780821917807"/>
    <n v="4.1522219311981093E-2"/>
    <n v="143729355.84624165"/>
    <n v="9.5000000000000001E-2"/>
    <s v="REMOTA"/>
    <x v="1"/>
    <n v="0"/>
  </r>
  <r>
    <n v="2200"/>
    <d v="2018-04-05T00:00:00"/>
    <d v="2018-02-20T00:00:00"/>
    <s v="Juzgado  Diecisiete (17) Administrativo Oral de Medellín"/>
    <s v="05001333301720180006900"/>
    <s v="2019"/>
    <x v="0"/>
    <s v="JADER ALIRIO VASQUEZ CASTAÑO"/>
    <s v="Julia Fernanda Muñoz Rincón, CC.1.040.491.173_x000a_        T.P. 215.278 del C.S.J._x000a_"/>
    <n v="215.27799999999999"/>
    <x v="0"/>
    <s v="RECONOCIMIENTO Y PAGO DE OTRAS PRESTACIONES SALARIALES, SOLCIALES Y SALARIOS"/>
    <s v="MEDIO   "/>
    <s v="MEDIO   "/>
    <s v="MEDIO   "/>
    <s v="MEDIO   "/>
    <n v="0.5"/>
    <x v="2"/>
    <n v="77550011"/>
    <n v="1"/>
    <x v="9"/>
    <m/>
    <s v="NO"/>
    <s v="NO"/>
    <n v="5"/>
    <s v="MONICA ADRIANA RAMIREZ ESTRADA"/>
    <n v="1449"/>
    <s v="3 DE ABRIL DE 2017"/>
    <n v="170967"/>
    <s v="EDUCACION"/>
    <s v="fallo 2 de julio de 2020 en contra.  apelado. CONTESTADA REFORMA A LA DEMANDA EL 5 DE JULIO DE 2018,  LLAMADO EN GARANTIA TAMBIEN ALPASCUAL  BRAVO. CONTESTADA EL 15 JUNIO 2018, con llamamiento en garantia a suramericana. notificaciones.  23 abril. PASCUAL BRAVO, marinilla, salaros y prestaciones sociales"/>
    <d v="2020-07-31T00:00:00"/>
    <s v="2018-04"/>
    <s v="5"/>
    <s v="2020-06"/>
    <n v="0.74078668525523483"/>
    <n v="57448015.590196997"/>
    <n v="57448015.590196997"/>
    <d v="2023-04-04T00:00:00"/>
    <n v="2.6767123287671235"/>
    <n v="4.1522219311981093E-2"/>
    <n v="56587563.135231167"/>
    <n v="0.5"/>
    <s v="MEDIA"/>
    <x v="2"/>
    <n v="56587563.135231167"/>
  </r>
  <r>
    <n v="2201"/>
    <d v="2017-02-03T00:00:00"/>
    <d v="2017-01-19T00:00:00"/>
    <s v="Juzgado Veintidós (22) laboral del circuito de Medellín"/>
    <s v="05001310502220170002900"/>
    <s v="2019"/>
    <x v="1"/>
    <s v="JUAN CARLOS USMA RIOS cambio a juzgado PASCUAL BRAVO"/>
    <s v="Julia Fernanda Muñoz Rincón, CC.1.040.491.173_x000a_        T.P. 215.278 del C.S.J._x000a_"/>
    <n v="215.27799999999999"/>
    <x v="2"/>
    <s v="RECONOCIMIENTO Y PAGO DE OTRAS PRESTACIONES SALARIALES, SOLCIALES Y SALARIOS"/>
    <s v="BAJO"/>
    <s v="BAJO"/>
    <s v="MEDIO   "/>
    <s v="MEDIO   "/>
    <n v="0.2525"/>
    <x v="2"/>
    <n v="99141813"/>
    <n v="1"/>
    <x v="5"/>
    <m/>
    <s v="NO"/>
    <s v="NO"/>
    <n v="5"/>
    <s v="MONICA ADRIANA RAMIREZ ESTRADA"/>
    <n v="1449"/>
    <s v="3 DE ABRIL DE 2017"/>
    <n v="170967"/>
    <s v="EDUCACION"/>
    <s v="CAMBIA DE JUZGADO AL 23 A LA ESPERA DEL NUMERO, COMPENSACION JUDICIAL, C.S.JUDICATURA, VER ACTUACION 11 ABRIL 2019. contestada laboral ordinario ED. ICETEX, LLAMAMIENTO A LA ASEGURADORA SURAMERICANA DE SEGUROS, 30- ABRIL - 2018, pruebas en CD contratación PASCUAL BRAVO.  El pascual no contestó."/>
    <d v="2020-07-31T00:00:00"/>
    <s v="2017-02"/>
    <s v="5"/>
    <s v="2020-06"/>
    <n v="0.77115025586143982"/>
    <n v="76453234.461517021"/>
    <n v="76453234.461517021"/>
    <d v="2022-02-02T00:00:00"/>
    <n v="1.5095890410958903"/>
    <n v="4.1522219311981093E-2"/>
    <n v="75805300.402769759"/>
    <n v="0.2525"/>
    <s v="MEDIA"/>
    <x v="2"/>
    <n v="75805300.402769759"/>
  </r>
  <r>
    <n v="2202"/>
    <d v="2018-03-16T00:00:00"/>
    <d v="2016-04-20T00:00:00"/>
    <s v="Consejo de Estado Sala de lo Contencioso Administrativo Seccion Tercera Secretaria"/>
    <s v="11001032600020160007200"/>
    <s v="2019"/>
    <x v="0"/>
    <s v="JAIRO DE JESUS QUINTERO SERNA"/>
    <s v="Luis Hernan Rodriguez Ortiz CC 3.513.824"/>
    <n v="56514"/>
    <x v="3"/>
    <s v="OTRAS"/>
    <s v="BAJO"/>
    <s v="BAJO"/>
    <s v="MEDIO   "/>
    <s v="MEDIO   "/>
    <n v="0.2525"/>
    <x v="2"/>
    <n v="64435000"/>
    <n v="1"/>
    <x v="5"/>
    <m/>
    <s v="SI"/>
    <s v="NO"/>
    <n v="5"/>
    <s v="MONICA ADRIANA RAMIREZ ESTRADA"/>
    <n v="1449"/>
    <s v="3 DE ABRIL DE 2017"/>
    <n v="170967"/>
    <s v="MINAS"/>
    <s v="oficio, 2020020026230 el 19 de julio 2020  cuarentena obligatoria covid 19, se actualizaron datos por correo electronico, CONTESTO A ANM EN BOGOTA CONTESTADA EL MISMO DIA LA DEMANDA Y LA MEDIDA CAUTELAR, ENVIADA CON PRESENTACION PERSONAL A BOGOTA SERVIENTREGA JUDICIAL.  SE SOLICITO TRASLADO A ANTIOQUIA POR FALTA DE COMPETENCIA. medida cautelar para contestar en 5 dias.  17 de mayo de 2018. llegó el traslado con guia de servientrega 975316309 y recibida en la Dirección de Procesos el 25 abril de 2018"/>
    <d v="2020-07-31T00:00:00"/>
    <s v="2018-03"/>
    <s v="5"/>
    <s v="2020-06"/>
    <n v="0.74420758606092174"/>
    <n v="47953015.80783549"/>
    <n v="47953015.80783549"/>
    <d v="2023-03-15T00:00:00"/>
    <n v="2.6219178082191781"/>
    <n v="4.1522219311981093E-2"/>
    <n v="47249373.308843605"/>
    <n v="0.2525"/>
    <s v="MEDIA"/>
    <x v="2"/>
    <n v="47249373.308843605"/>
  </r>
  <r>
    <n v="2203"/>
    <d v="2004-09-20T00:00:00"/>
    <d v="2004-04-20T00:00:00"/>
    <s v="Juzgado doce (12) laboral del circuito de Medellín"/>
    <s v="05001310501220040032800"/>
    <s v="2019"/>
    <x v="1"/>
    <s v="CARLOS AUGUSTO MUÑOZ CASTAÑEDA"/>
    <s v="Luis Fernando Parra  Aguilar, CC.71583484"/>
    <n v="103880"/>
    <x v="8"/>
    <s v="OTRAS"/>
    <s v="BAJO"/>
    <s v="BAJO"/>
    <s v="BAJO"/>
    <s v="BAJO"/>
    <n v="0.05"/>
    <x v="1"/>
    <n v="91332227"/>
    <n v="1"/>
    <x v="6"/>
    <m/>
    <s v="NO"/>
    <s v="NO"/>
    <n v="16"/>
    <s v="MONICA ADRIANA RAMIREZ ESTRADA"/>
    <n v="1449"/>
    <s v="3 DE ABRIL DE 2017"/>
    <n v="170967"/>
    <s v="Asamblea Departamental"/>
    <s v="auto que ordena la devolucon del titulo del 15 nov 2019 y notificado el 18 de noviembre de 2019. valor a nombre del departamento se reclamara el 5 de diciembree de 2019. NOta:  no se ingreso a litigio virtual porque es un proceso que no lo tenía cargado, es solo para el pago o devolucion de titulo valor. DESARCHIVO Y COPIAS PARA COBRAR TITULO VALOR A FAVOR DEL DEPARTAMENTO. auto del 11 de mayo de 2018, se desarchivo el expediente y ordenó pronunciarse sobre liquidacion y condena en costas,  se respondio que la secretaria de hacienda está en saneamiento contable, que se esta cobrando el titulo valor o recurso a favor del departamento porque el proceso ya se pago y terminó,  no obstante al confirmar en el juzgado no encontraron el folio o el auto que asi lo dispone, se solicitó más tiempo o que exhortran para la entrega de pruebas, o que reconstruyan el exepediente por falta de expediente completo.  se demoraron en encontrar el expediente en el archivo cerca de 8 meses.  el desarhivo lo habian solicitado silvia ramirez, fernando usuga, y monica ramirez para que nos devuelvan el titulo a nuestro favor."/>
    <d v="2020-07-31T00:00:00"/>
    <s v="2004-09"/>
    <s v="16"/>
    <s v="2020-06"/>
    <n v="1.3161342080244842"/>
    <n v="120205468.24975741"/>
    <n v="120205468.24975741"/>
    <d v="2020-09-16T00:00:00"/>
    <n v="0.12876712328767123"/>
    <n v="4.1522219311981093E-2"/>
    <n v="120118232.473983"/>
    <n v="0.05"/>
    <s v="REMOTA"/>
    <x v="1"/>
    <n v="0"/>
  </r>
  <r>
    <n v="2204"/>
    <d v="2018-04-06T00:00:00"/>
    <d v="2018-01-31T00:00:00"/>
    <s v="Tribunal Administrativo de Antioquia  Sala 5 Mixta"/>
    <s v="05001233300020180029200"/>
    <s v="2019"/>
    <x v="0"/>
    <s v="LUIS EDUARDO MONTOYA SANMARTIN CC 15480567"/>
    <s v="Gloria Cecilia Gallego CORDOBA,  CC 32,434,387 "/>
    <n v="15.803000000000001"/>
    <x v="0"/>
    <s v="RECONOCIMIENTO Y PAGO DE PENSIÓN"/>
    <s v="BAJO"/>
    <s v="BAJO"/>
    <s v="BAJO"/>
    <s v="MEDIO   "/>
    <n v="0.20749999999999999"/>
    <x v="3"/>
    <n v="365477446"/>
    <n v="1"/>
    <x v="7"/>
    <m/>
    <s v="NO"/>
    <s v="NO"/>
    <n v="5"/>
    <s v="MONICA ADRIANA RAMIREZ ESTRADA"/>
    <n v="1449"/>
    <s v="3 DE ABRIL DE 2017"/>
    <n v="170967"/>
    <s v="EDUCACION"/>
    <s v=" (Magistrada Susana Nelly Acosta), vuelve apelación de consejo estado, no vincula a FONPREMAG dice que el encargado en caso de condena es COLPENSIONES.  23 enero 2020, continuara audiencia inicial.  AUDIENCIA INICIAL APELADA INTEGRACINO FONPREMAG,  TRIBUNAL SUSANA NELLY, 15 DE MARZO 2019, CONTESTA 8-8-2018, INTEGRA A FONPREMAG. SANCIONADO COMO DOCENTE, TRABAJO PROMOTOR EN SALUD, EXHORTO A VIGIA DEL FUERTE PARA QUE ACTUALICE LA CERTIFICACION,  SE EXHORTE AL TRIBUNAL SALA 1 PARA QUE APORTE EL PROCESO COSA JUZGADA.  NOTIFICADA. 17 MAYO 2018, TRABAJO EN EDUCACION Y SALUD.  DEMANDADO COLPENSIONES, PENSION DE JUBILACION,  MAGISTRADA SUSANA NELLY ACOSTA PRADA"/>
    <d v="2020-07-31T00:00:00"/>
    <s v="2018-04"/>
    <s v="5"/>
    <s v="2020-06"/>
    <n v="0.74078668525523483"/>
    <n v="270740825.75788909"/>
    <n v="270740825.75788909"/>
    <d v="2023-04-05T00:00:00"/>
    <n v="2.6794520547945204"/>
    <n v="4.1522219311981093E-2"/>
    <n v="266681568.82629576"/>
    <n v="0.20749999999999999"/>
    <s v="BAJA"/>
    <x v="2"/>
    <n v="266681568.82629576"/>
  </r>
  <r>
    <n v="2205"/>
    <d v="2018-05-11T00:00:00"/>
    <d v="2018-03-21T00:00:00"/>
    <s v="Tribunal Administrativo de Antioquia Sala Quinta Mixta_x000a_"/>
    <s v="05001233300020180063200"/>
    <s v="2019"/>
    <x v="0"/>
    <s v="BERNARDA MARTINEZ GUTIÉRREZ, CC.28.815.506 "/>
    <s v="Luis Antonio Estrada Montilla, CC.14.930.507 T.P.69.743"/>
    <n v="69.742999999999995"/>
    <x v="3"/>
    <s v="PENSIÓN DE SOBREVIVIENTES"/>
    <s v="BAJO"/>
    <s v="BAJO"/>
    <s v="BAJO"/>
    <s v="BAJO"/>
    <n v="0.05"/>
    <x v="1"/>
    <n v="244036257"/>
    <n v="1"/>
    <x v="0"/>
    <m/>
    <s v="NO"/>
    <s v="NO"/>
    <n v="5"/>
    <s v="MONICA ADRIANA RAMIREZ ESTRADA"/>
    <n v="1449"/>
    <s v="3 DE ABRIL DE 2017"/>
    <n v="170967"/>
    <s v="EDUCACION"/>
    <s v="Alega contrato realidad,  demanda contra el INSTITUTO PASCUAL BRAVO, 2  llAmados en garantía PASCUAL BRAVO y SURAMERICANA  - contestada 29 de junio por el Departamento CONTESTADA 12 SEPT 2018. NOTIFICADA. fonpremag pension sobreviviengtes No le concedieron la sustitución de la pensión del difunto, así fuera la esposa,porque era docente nacionalizado del fonpremag, no cumple con el tiempo ni la edad al fallecer y no le dieron la indemnizacion sustitutiva de la pensión de vejez porque está dentro de las normas especiales excepcionadas de la Ley 10 de 1993 y por haberse vinculado antes de la 812 de 2003."/>
    <d v="2020-07-31T00:00:00"/>
    <s v="2018-05"/>
    <s v="5"/>
    <s v="2020-06"/>
    <n v="0.73891229786794344"/>
    <n v="180321391.42296201"/>
    <n v="180321391.42296201"/>
    <d v="2023-05-10T00:00:00"/>
    <n v="2.7753424657534245"/>
    <n v="4.1522219311981093E-2"/>
    <n v="177521807.20050502"/>
    <n v="0.05"/>
    <s v="REMOTA"/>
    <x v="1"/>
    <n v="0"/>
  </r>
  <r>
    <n v="2206"/>
    <d v="2018-04-26T00:00:00"/>
    <d v="2018-01-11T00:00:00"/>
    <s v="Juzgado Promiscuo del Circuito de Santa Rosa de Osos"/>
    <s v="05686318900120170027300"/>
    <s v="2019"/>
    <x v="1"/>
    <s v="MARTHA LUCIA RAMIREZ ORREGO,32.225.093 PASCUAL BRAVO"/>
    <s v="Julia Fernanda Muñoz Rincón, CC.1.040.491.173_x000a_        T.P. 215.278 del C.S.J._x000a_"/>
    <n v="215278"/>
    <x v="2"/>
    <s v="RECONOCIMIENTO Y PAGO DE OTRAS PRESTACIONES SALARIALES, SOLCIALES Y SALARIOS"/>
    <s v="BAJO"/>
    <s v="BAJO"/>
    <s v="MEDIO   "/>
    <s v="MEDIO   "/>
    <n v="0.2525"/>
    <x v="2"/>
    <n v="87304852"/>
    <n v="1"/>
    <x v="6"/>
    <m/>
    <s v="NO"/>
    <s v="NO"/>
    <n v="5"/>
    <s v="MONICA ADRIANA RAMIREZ ESTRADA"/>
    <n v="1449"/>
    <s v="3 DE ABRIL DE 2017"/>
    <n v="170967"/>
    <s v="EDUCACION"/>
    <s v="DESISTIDA EL 23 DE SEPTIEMBRE ESTAS DEMANDAS NO ESTAN EN RAMA Y NO LAS CUBRE LITIGIO VIRGUAL. contestada 29 junio 2018. 2 llamados en garantia. PASCUAL BRAVO y SURAMERICANA"/>
    <d v="2020-07-31T00:00:00"/>
    <s v="2018-04"/>
    <s v="5"/>
    <s v="2020-06"/>
    <n v="0.74078668525523483"/>
    <n v="64674271.919778861"/>
    <n v="64674271.919778861"/>
    <d v="2023-04-25T00:00:00"/>
    <n v="2.7342465753424658"/>
    <n v="4.1522219311981093E-2"/>
    <n v="63684923.842984162"/>
    <n v="0.2525"/>
    <s v="MEDIA"/>
    <x v="2"/>
    <n v="63684923.842984162"/>
  </r>
  <r>
    <n v="2207"/>
    <d v="2018-04-26T00:00:00"/>
    <d v="2018-01-11T00:00:00"/>
    <s v="Juzgado Promiscuo del Circuito de Santa Rosa de Osos"/>
    <s v="05686318900120170027400"/>
    <s v="2019"/>
    <x v="1"/>
    <s v="JAIRO HUMBERTO ARANGO JARAMILLO 8.151.277 PASCUAL BRAVO"/>
    <s v="Julia Fernanda Muñoz Rincón, CC.1.040.491.173_x000a_        T.P. 215.278 del C.S.J._x000a_"/>
    <n v="215278"/>
    <x v="2"/>
    <s v="RECONOCIMIENTO Y PAGO DE OTRAS PRESTACIONES SALARIALES, SOLCIALES Y SALARIOS"/>
    <s v="BAJO"/>
    <s v="BAJO"/>
    <s v="MEDIO   "/>
    <s v="MEDIO   "/>
    <n v="0.2525"/>
    <x v="2"/>
    <n v="99201503"/>
    <n v="1"/>
    <x v="6"/>
    <m/>
    <s v="NO"/>
    <s v="NO"/>
    <n v="5"/>
    <s v="MONICA ADRIANA RAMIREZ ESTRADA"/>
    <n v="1449"/>
    <s v="3 DE ABRIL DE 2017"/>
    <n v="170967"/>
    <s v="EDUCACION"/>
    <s v="DESISTIDA EL 23 DE SEPTIEMBRE ESTAS DEMANDAS NO ESTAN EN RAMA Y NO LAS CUBRE LITIGIO VIRGUAL. contetada 29 junio 2018. 2 llamados en garantia. PASCUAL BRAVO y SURAMERICANA"/>
    <d v="2020-07-31T00:00:00"/>
    <s v="2018-04"/>
    <s v="5"/>
    <s v="2020-06"/>
    <n v="0.74078668525523483"/>
    <n v="73487152.579707235"/>
    <n v="73487152.579707235"/>
    <d v="2023-04-25T00:00:00"/>
    <n v="2.7342465753424658"/>
    <n v="4.1522219311981093E-2"/>
    <n v="72362990.360084042"/>
    <n v="0.2525"/>
    <s v="MEDIA"/>
    <x v="2"/>
    <n v="72362990.360084042"/>
  </r>
  <r>
    <n v="2208"/>
    <d v="2018-04-26T00:00:00"/>
    <d v="2018-01-11T00:00:00"/>
    <s v="Juzgado Promiscuo del Circuito de Santa Rosa de Osos"/>
    <s v="05686318900120170027900"/>
    <s v="2019"/>
    <x v="1"/>
    <s v="JAIME DE JESUS GOMEZ 8.151.809 PASCUAL BRAVO"/>
    <s v="Julia Fernanda Muñoz Rincón, CC.1.040.491.173_x000a_        T.P. 215.278 del C.S.J._x000a_"/>
    <n v="215278"/>
    <x v="2"/>
    <s v="RECONOCIMIENTO Y PAGO DE OTRAS PRESTACIONES SALARIALES, SOLCIALES Y SALARIOS"/>
    <s v="BAJO"/>
    <s v="BAJO"/>
    <s v="MEDIO   "/>
    <s v="MEDIO   "/>
    <n v="0.2525"/>
    <x v="2"/>
    <n v="99184114"/>
    <n v="1"/>
    <x v="6"/>
    <m/>
    <s v="NO"/>
    <s v="NO"/>
    <n v="5"/>
    <s v="MONICA ADRIANA RAMIREZ ESTRADA"/>
    <n v="1449"/>
    <s v="3 DE ABRIL DE 2017"/>
    <n v="170967"/>
    <s v="EDUCACION"/>
    <s v="SANTA ROSA.  DESISTIDA EN AUDIENCIA.  30 DE SEPTIEMBRE DE 2019, ESTAS DEMANDAS NO ESTAN EN RAMA Y NO LAS CUBRE LITIGIO VIRGUAL. contetada 29 junio 2018. 2 llamados en garantia. PASCUAL BRAVO y SURAMERICANa"/>
    <d v="2020-07-31T00:00:00"/>
    <s v="2018-04"/>
    <s v="5"/>
    <s v="2020-06"/>
    <n v="0.74078668525523483"/>
    <n v="73474271.040037334"/>
    <n v="73474271.040037334"/>
    <d v="2023-04-25T00:00:00"/>
    <n v="2.7342465753424658"/>
    <n v="4.1522219311981093E-2"/>
    <n v="72350305.874453112"/>
    <n v="0.2525"/>
    <s v="MEDIA"/>
    <x v="2"/>
    <n v="72350305.874453112"/>
  </r>
  <r>
    <n v="2209"/>
    <d v="2018-04-26T00:00:00"/>
    <d v="2018-01-11T00:00:00"/>
    <s v="Juzgado Promiscuo del Circuito de Santa Rosa de Osos"/>
    <s v="05686318900120170026900"/>
    <s v="2019"/>
    <x v="1"/>
    <s v="LUZ MARINA DE LAS MISERICORDIAS MESA ALVAREZ ORD PASCUAL BRAVO"/>
    <s v="Julia Fernanda Muñoz Rincón, CC.1.040.491.173_x000a_        T.P. 215.278 del C.S.J._x000a_"/>
    <n v="215278"/>
    <x v="2"/>
    <s v="RECONOCIMIENTO Y PAGO DE OTRAS PRESTACIONES SALARIALES, SOLCIALES Y SALARIOS"/>
    <s v="BAJO"/>
    <s v="BAJO"/>
    <s v="MEDIO   "/>
    <s v="MEDIO   "/>
    <n v="0.2525"/>
    <x v="2"/>
    <n v="88616293"/>
    <n v="1"/>
    <x v="5"/>
    <m/>
    <s v="NO"/>
    <s v="NO"/>
    <n v="5"/>
    <s v="MONICA ADRIANA RAMIREZ ESTRADA"/>
    <n v="1449"/>
    <s v="3 DE ABRIL DE 2017"/>
    <n v="170967"/>
    <s v="EDUCACION"/>
    <s v="REVOCATORIA PODER, A LA ESPERA DE LA AUDIENCIA INICIAL,  SEGÚN ACTUACION DEL 30 DE SEPTIEMBRE 2019.   ESTAS DEMANDAS NO ESTAN EN RAMA Y NO LAS CUBRE LITIGIO VIRGUAL. contetada 29 junio 2018. 2 llamados en garantia. PASCUAL BRAVO y SURAMERICANA"/>
    <d v="2020-07-31T00:00:00"/>
    <s v="2018-04"/>
    <s v="5"/>
    <s v="2020-06"/>
    <n v="0.74078668525523483"/>
    <n v="65645769.951076671"/>
    <n v="65645769.951076671"/>
    <d v="2023-04-25T00:00:00"/>
    <n v="2.7342465753424658"/>
    <n v="4.1522219311981093E-2"/>
    <n v="64641560.48225785"/>
    <n v="0.2525"/>
    <s v="MEDIA"/>
    <x v="2"/>
    <n v="64641560.48225785"/>
  </r>
  <r>
    <n v="2210"/>
    <d v="2018-04-20T00:00:00"/>
    <d v="2018-03-20T00:00:00"/>
    <s v="Juzgado Dieciséis (16) Administrativo Oral de Medellín"/>
    <s v="05001333301620180011100"/>
    <s v="2019"/>
    <x v="0"/>
    <s v="JUAN DAVID VARGAS FLOREZ 1038110090"/>
    <s v="ONALDO ALBERTO CORDOBA CORONADO"/>
    <n v="56.555"/>
    <x v="0"/>
    <s v="RECONOCIMIENTO Y PAGO DE OTRAS PRESTACIONES SALARIALES, SOLCIALES Y SALARIOS"/>
    <s v="MEDIO   "/>
    <s v="MEDIO   "/>
    <s v="MEDIO   "/>
    <s v="MEDIO   "/>
    <n v="0.5"/>
    <x v="2"/>
    <n v="61748382"/>
    <n v="1"/>
    <x v="5"/>
    <m/>
    <s v="NO"/>
    <s v="NO"/>
    <n v="5"/>
    <s v="MONICA ADRIANA RAMIREZ ESTRADA"/>
    <n v="1449"/>
    <s v="3 DE ABRIL DE 2017"/>
    <n v="170967"/>
    <s v="GESTION HUMANA Y DLLO ORGANIZACIONAL"/>
    <s v="contestada 8 nov 2018, oportuna. Revocartoria del nombramiento de un docente matematico e periodo de prueba estndo provisional, porque o cumplio requisitos del grado especifico y debia cumplir también con el curso de pedagoia, comenzo a estudiarlo cuando ya se le vencia el termino del periodo de prueba y la prorroga,  INTEGARAR FONPREMAG"/>
    <d v="2020-07-31T00:00:00"/>
    <s v="2018-04"/>
    <s v="5"/>
    <s v="2020-06"/>
    <n v="0.74078668525523483"/>
    <n v="45742379.221654005"/>
    <n v="45742379.221654005"/>
    <d v="2023-04-19T00:00:00"/>
    <n v="2.7178082191780821"/>
    <n v="4.1522219311981093E-2"/>
    <n v="45046814.543185398"/>
    <n v="0.5"/>
    <s v="MEDIA"/>
    <x v="2"/>
    <n v="45046814.543185398"/>
  </r>
  <r>
    <n v="2211"/>
    <d v="2018-03-08T00:00:00"/>
    <d v="2018-02-09T00:00:00"/>
    <s v="Juzgado Segundo (2) laboral del circuito de Medellín"/>
    <s v="05001310500220180008400"/>
    <s v="2019"/>
    <x v="1"/>
    <s v="SARA OFELIA SUAREZ JARAMILLO CC 32343735"/>
    <s v="JUAN FELIPE MOLINA ALVAREZ CC71699757"/>
    <n v="68.185000000000002"/>
    <x v="2"/>
    <s v="PENSIÓN DE SOBREVIVIENTES"/>
    <s v="BAJO"/>
    <s v="BAJO"/>
    <s v="BAJO"/>
    <s v="BAJO"/>
    <n v="0.05"/>
    <x v="1"/>
    <n v="88872819"/>
    <n v="1"/>
    <x v="1"/>
    <m/>
    <s v="NO"/>
    <s v="NO"/>
    <n v="5"/>
    <s v="MONICA ADRIANA RAMIREZ ESTRADA"/>
    <n v="1449"/>
    <s v="3 DE ABRIL DE 2017"/>
    <n v="170967"/>
    <s v="GESTION HUMANA Y DLLO ORGANIZACIONAL"/>
    <s v="AUDIENCIA DE JUZGAMIENTO, 14 FEB 2019 FAVORABLE A LOS 2 DEMANDADOS APELO LA DEMANDANTE. PENSION SOBREVIVIENTES, contestada el 21 de jujio de 2018, el trabajador no cumplió con el tiempo se murio antes de pensionarse.  La esposa reclama, pero se le colocaron las directrices respecto de la indemnización sustitutiva de la pensión de sobrevivientes."/>
    <d v="2020-07-31T00:00:00"/>
    <s v="2018-03"/>
    <s v="5"/>
    <s v="2020-06"/>
    <n v="0.74420758606092174"/>
    <n v="66139826.094419219"/>
    <n v="66139826.094419219"/>
    <d v="2023-03-07T00:00:00"/>
    <n v="2.6"/>
    <n v="4.1522219311981093E-2"/>
    <n v="65177371.549656577"/>
    <n v="0.05"/>
    <s v="REMOTA"/>
    <x v="1"/>
    <n v="0"/>
  </r>
  <r>
    <n v="2212"/>
    <d v="2018-05-11T00:00:00"/>
    <d v="2018-03-21T00:00:00"/>
    <s v="Juzgado  Tercero (3) administrativo de Medellín"/>
    <s v="05001333300320180018300"/>
    <s v="2019"/>
    <x v="0"/>
    <s v="PEDRO MARIA SOSSA ESCUDERO CC 3406472"/>
    <s v="CRISTIAN DARIO ACEVEDO CADAVID CC 1017141093"/>
    <n v="196.06100000000001"/>
    <x v="0"/>
    <s v="RELIQUIDACIÓN DE LA PENSIÓN"/>
    <s v="BAJO"/>
    <s v="BAJO"/>
    <s v="BAJO"/>
    <s v="BAJO"/>
    <n v="0.05"/>
    <x v="1"/>
    <n v="23988419"/>
    <n v="1"/>
    <x v="5"/>
    <m/>
    <s v="NO"/>
    <s v="NO"/>
    <n v="5"/>
    <s v="MONICA ADRIANA RAMIREZ ESTRADA"/>
    <n v="1449"/>
    <s v="3 DE ABRIL DE 2017"/>
    <n v="170967"/>
    <s v="EDUCACION"/>
    <s v="contetada, integrar a pensiones antioquia, NOTIFICADA. PERO INTERPUSE RECURSO DE REPOSICION. RELIQUIDACION SE CECLARO IMPEDIDO EL JUZGADO 2 ADM. VENE DEL 10 LABORLA POR SER EMPLEADO PUBLICO SE DECLARO LA FALTA DE JURISDICCION.  NOS VINCULARON POR AUTO SE INTERPODRA RECURSO DE REPOSICION PARA QUE SE VINCULE EL MUNICIPIO DE BELLO"/>
    <d v="2020-07-31T00:00:00"/>
    <s v="2018-05"/>
    <s v="5"/>
    <s v="2020-06"/>
    <n v="0.73891229786794344"/>
    <n v="17725337.805509035"/>
    <n v="17725337.805509035"/>
    <d v="2023-05-10T00:00:00"/>
    <n v="2.7753424657534245"/>
    <n v="4.1522219311981093E-2"/>
    <n v="17450142.635005791"/>
    <n v="0.05"/>
    <s v="REMOTA"/>
    <x v="1"/>
    <n v="0"/>
  </r>
  <r>
    <n v="2213"/>
    <d v="2018-05-23T00:00:00"/>
    <d v="2018-05-11T00:00:00"/>
    <s v="Juzgado  Veintitrés (23) administrativo de Medellín"/>
    <s v="05001333302320180019800"/>
    <s v="2019"/>
    <x v="0"/>
    <s v="LUIS FERNANDO RODRIGUEZ ALVAREZ CC71578378"/>
    <s v="DIANA CAROLINA ALZATE Y OTROS CC.41960817"/>
    <n v="165.81899999999999"/>
    <x v="0"/>
    <s v="OTRAS"/>
    <s v="BAJO"/>
    <s v="BAJO"/>
    <s v="BAJO"/>
    <s v="BAJO"/>
    <n v="0.05"/>
    <x v="1"/>
    <n v="9296682"/>
    <n v="1"/>
    <x v="1"/>
    <m/>
    <s v="NO"/>
    <s v="NO"/>
    <n v="5"/>
    <s v="MONICA ADRIANA RAMIREZ ESTRADA"/>
    <n v="1449"/>
    <s v="3 DE ABRIL DE 2017"/>
    <n v="170967"/>
    <s v="EDUCACION"/>
    <s v="auto 14 feb 2020 concede apelación al demandado COMISION NACIONAL DEL SERVICIOCIL, sentencia en segunda intancia favorable, contestacion 19 sept 2018, ESCALAFON DOCENTE no pidio repocisión, sino que apelo de una vez,  Es cierto según el certificado laboral, 2 B para docente de aula y reconfirmado mediante la parte resolutiva de la Resolución 2017060102703 del 27 de septiembre de 2017,  El Secretario de Educacion del Departamento de Antioquia, autorizado por el Decreto número 2016070005337 del 5 de octubre de 2016, que faculta a la Secretaria de Educacion de Antioquia para administrar los establecimientos educativos y el personal docente, directivo docente y administrativo de los planteles educativos del Departamento de Antioquia; la Ley 115 de febrero 8 de 1994, por la cual se expide la ley general de educación; Ley 715 de 2001 (diciembre 21) por la cual se dictan normas orgánicas en materia de recursos y competencias de conformidad con los artículos 151, 288, 356 y 357 (Acto Legislativo 01 de 2001) de la Constitución Política y se dictan otras disposiciones para organizar la prestación de los servicios de educación y salud, entre otros. Y por el Decreto No. 1075 del 26 de mayo de 2015 &quot;Por medio del cual se expide el Decreto Único Reglamentario del Sector Educación&quot;; de todas formas se atiene a la normatividad aplicable al caso, y aplica las causales del artículo 2.4.1.4.5.12, adicionado por el Decreto 1757 de 2015, que contempló un mecanismo alternativo para lograr la reubicación o ascenso en el Escalafón Docente Nacional, que igualmente, en lo relativo al pago quedó sujeto a la disponibilidad presupuestal y previa autorización    parte de la Oficina Financiera y/o el Ministerio de Educación Nacional. En este caso el docente fue reubicado, pero quedó inconforme con la aplicación de los efectos fiscales. . NOTIFICADA 16 DE JULIO, Escalafon docente SE EXCEPCIONO PARA INTEGRAR AL MINISTERIO.  En la Resolución 20182310003975 del 24 de enero de 2018, se indica la competencia es de la Comisión Nacional del Servicio Civil, entre otros aspectos normativos por los cuáles se rigue el caso de Escalafón Docente, y en la parte considerativa se indica la normatividad aplicable, la improcedencia de la excepción de ilegalidad por las autoridades administrativas, el derecho de reubicación salarial, y que la entidad territorial GOBERNACION DE ANTIOQUIA, Secretaría de Educación, sin lugar a equívocos como lo dice la C.N.S.C., aplicó la regla para estos casos: “prevista en el inciso 4to. Del artículo 2.4.1.4.5.12 del Decreto 1075 e 2015 adicionado por el Decreto 1757 de 2015 sobre sus efectos fiscales, como en efecto ocurrió”.  Efectos fiscales a partir del 27 de junio de 2017, para el caso del demandante."/>
    <d v="2020-07-31T00:00:00"/>
    <s v="2018-05"/>
    <s v="5"/>
    <s v="2020-06"/>
    <n v="0.73891229786794344"/>
    <n v="6869432.6591675477"/>
    <n v="6869432.6591675477"/>
    <d v="2023-05-22T00:00:00"/>
    <n v="2.8082191780821919"/>
    <n v="4.1522219311981093E-2"/>
    <n v="6761527.6928355014"/>
    <n v="0.05"/>
    <s v="REMOTA"/>
    <x v="1"/>
    <n v="0"/>
  </r>
  <r>
    <n v="2214"/>
    <d v="2018-04-12T00:00:00"/>
    <d v="2018-07-12T00:00:00"/>
    <s v="Juzgado Veintiocho (28) administrativo de Medellín"/>
    <s v="05001333302820180013600"/>
    <s v="2019"/>
    <x v="0"/>
    <s v="CIER CORPORACION PARA LA INVESTIGACION Y EL ECODESARROLLO REGIONAL MIRIAN JIMENEZ PERES REP LEGAL"/>
    <s v="CARLOS MARIO GARCIA GIL"/>
    <n v="224.88399999999999"/>
    <x v="6"/>
    <s v="OTRAS"/>
    <s v="MEDIO   "/>
    <s v="MEDIO   "/>
    <s v="MEDIO   "/>
    <s v="BAJO"/>
    <n v="0.34250000000000003"/>
    <x v="2"/>
    <n v="37112377"/>
    <n v="1"/>
    <x v="5"/>
    <m/>
    <s v="SI"/>
    <s v="NO"/>
    <n v="5"/>
    <s v="MONICA ADRIANA RAMIREZ ESTRADA"/>
    <n v="1449"/>
    <s v="3 DE ABRIL DE 2017"/>
    <n v="170967"/>
    <s v="EDUCACION"/>
    <s v="actualice correo institucional al juzgado 28 julio 2020, aplazada audiencia, la reprogramaran por emergencia covid 19, AUTO A FAVOR NIEGA MEDIDA CAUTELAR RESPONDE RECURSO DE REPOSICION A NUESTRO FAVOR. contestada la demanda con llamamiento a SURA, oposicion a excepciones, ordena remitir a tribunal, CONCEDE APELACION DEL DEMANDANTE, ANTE EL TRIBUNAL 26-1-2018, NIEGA MEDIDA CAUTELAR INTERPONE EL DEMANDANTEE APELACION Y EL 21 RESPONDO EN PERIODO PARA TRASLADO QUE NO SE REVOQUE LA DECISION. CONTESTA MEDIDA CAUTELAR CON PETICION O REPLICA, 17-10-2018, CONTRACTUAL. parques educativos liquidacion unilateral del contrato con medida cautelar del demandante"/>
    <d v="2020-07-31T00:00:00"/>
    <s v="2018-04"/>
    <s v="5"/>
    <s v="2020-06"/>
    <n v="0.74078668525523483"/>
    <n v="27492354.739772618"/>
    <n v="27492354.739772618"/>
    <d v="2023-04-11T00:00:00"/>
    <n v="2.6958904109589041"/>
    <n v="4.1522219311981093E-2"/>
    <n v="27077648.184492715"/>
    <n v="0.34250000000000003"/>
    <s v="MEDIA"/>
    <x v="2"/>
    <n v="27077648.184492715"/>
  </r>
  <r>
    <n v="2215"/>
    <d v="2018-08-01T00:00:00"/>
    <d v="2018-07-19T00:00:00"/>
    <s v="Juzgado Veinte (20) administrativo de Medellín"/>
    <s v="05001333302020180028300_x000a_"/>
    <s v="2019"/>
    <x v="0"/>
    <s v="MARÍA GRACIELA HOYOS DE CASTRILLÓN CC42975105"/>
    <s v="JUAN ESTEBAN ESCUDERO RAMÍREZ CC78302116"/>
    <n v="181.41499999999999"/>
    <x v="3"/>
    <s v="PENSIÓN DE SOBREVIVIENTES"/>
    <s v="BAJO"/>
    <s v="BAJO"/>
    <s v="BAJO"/>
    <s v="BAJO"/>
    <n v="0.05"/>
    <x v="1"/>
    <n v="30740794"/>
    <n v="0"/>
    <x v="1"/>
    <m/>
    <s v="NO"/>
    <s v="NO"/>
    <n v="5"/>
    <s v="MONICA ADRIANA RAMIREZ ESTRADA"/>
    <n v="1449"/>
    <s v="3 DE ABRIL DE 2017"/>
    <n v="170967"/>
    <s v="GESTION HUMANA Y DLLO ORGANIZACIONAL"/>
    <s v="sentencia primera instancia a favor, condena en costas 700  mil, CASO CONCRETO Y VALORACIÓN PROBATORIA:_x000a_Visto el marco normativo que regirá la decisión en el caso concreto, pasa a_x000a_revisarse la prueba del proceso:_x000a_La señora María Graciela Hoyos nació el 27 de mayo de 1958 y el señor Amado_x000a_de Jesús Castrillón nació el 14 de agosto de 1954. Fol. 13_x000a_Los señores María Graciela Hoyos y Amado de Jesús Castrillón contrajeron_x000a_matrimonio el 21 de diciembre de 1974. Fol. 17_x000a_La Secretaría de Gestión Humana y Desarrollo Organizacional certificó que el_x000a_señor Amado de Jesús Castrillón prestó sus servicios al Departamento de_x000a_Antioquia así:_x000a_-Del 17 de febrero de 1975 al 31 de marzo de 1976: como obrero_x000a_(trabajador oficial) adscrito al Fondo de Fomento Agrícola de la Secretaría_x000a_de Agricultura._x000a_-Del 1 de abril de 1976 al 20 de junio de 1977: como obrero especializado_x000a_(trabajador oficial) adscrito al Fondo de Fomento Agrícola de la Secretaría_x000a_de Agricultura._x000a_-Del 21 de junio de 1977 al 13 de noviembre de 1977: laboró como_x000a_administrador de sucursal (empleado público) adscrito a la División de_x000a_Ventas del Fondo de Fomento Agrícola a la Secretaríaauto del 8 nov 2018, rdena al demandante vincular a pensiones antioquia. NOTIFICADA. Pensión de Sobreviviente (difunto AMADO DE JESUS CASTRILLON CASTRILLON)"/>
    <d v="2020-07-31T00:00:00"/>
    <s v="2018-08"/>
    <s v="5"/>
    <s v="2020-06"/>
    <n v="0.7378298404971021"/>
    <n v="22681475.133774273"/>
    <n v="0"/>
    <d v="2023-07-31T00:00:00"/>
    <n v="3"/>
    <n v="4.1522219311981093E-2"/>
    <n v="0"/>
    <n v="0.05"/>
    <s v="REMOTA"/>
    <x v="1"/>
    <n v="0"/>
  </r>
  <r>
    <n v="2216"/>
    <d v="2018-06-16T00:00:00"/>
    <d v="2018-05-16T00:00:00"/>
    <s v="Tribunal Administrativo de Antioquia Sala Segunda de Oralidad"/>
    <s v="05001233300020180102800_x000a_"/>
    <s v="2019"/>
    <x v="0"/>
    <s v="UNIDAD ADMINISTRATIVA DE PENSIONES DEL DEPARTAMENTO DE CUNDINAMARCA - BOGOTA"/>
    <s v="JEIMY DAYANA USECHE CC1018403657"/>
    <n v="202500"/>
    <x v="0"/>
    <s v="OTRAS"/>
    <s v="MEDIO   "/>
    <s v="MEDIO   "/>
    <s v="MEDIO   "/>
    <s v="BAJO"/>
    <n v="0.34250000000000003"/>
    <x v="2"/>
    <n v="402634699"/>
    <n v="1"/>
    <x v="5"/>
    <m/>
    <s v="SI"/>
    <s v="NO"/>
    <n v="5"/>
    <s v="MONICA ADRIANA RAMIREZ ESTRADA"/>
    <n v="1449"/>
    <s v="3 DE ABRIL DE 2017"/>
    <n v="170967"/>
    <s v="HACIENDA"/>
    <s v="conteta la demanda.  auto que NIEGA LA MEDIDA CAUTELAR, 13/11-2018, apelacion medida cautelar dentro de los 3 días, notificada 8 nov 2018, contesta medida cautelar el 17 - 10 - 2018, RECUROS DE REPOSICION contra auto admisorio no incluyó la medida cautelar, NOTIFICADA. Pesiones supuesta prescripcion en notificacion de la resolucion que recobro contra cundinamarla en cuotas partes los gastros funerarios."/>
    <d v="2020-07-31T00:00:00"/>
    <s v="2018-06"/>
    <s v="5"/>
    <s v="2020-06"/>
    <n v="0.73777124655030268"/>
    <n v="297052303.78563589"/>
    <n v="297052303.78563589"/>
    <d v="2023-06-15T00:00:00"/>
    <n v="2.8739726027397259"/>
    <n v="4.1522219311981093E-2"/>
    <n v="292277837.55806577"/>
    <n v="0.34250000000000003"/>
    <s v="MEDIA"/>
    <x v="2"/>
    <n v="292277837.55806577"/>
  </r>
  <r>
    <n v="2217"/>
    <d v="2018-08-14T00:00:00"/>
    <d v="2018-06-29T00:00:00"/>
    <s v="Juzgado  Dieciséis (16) administrativo de Medellín"/>
    <s v="05001333301620180024900_x000a_"/>
    <s v="2019"/>
    <x v="0"/>
    <s v="NELSON DE JESUS CANO MUÑOZ"/>
    <s v="JUAN DAVID ZAPATA OSORI 8633748"/>
    <n v="159.27799999999999"/>
    <x v="1"/>
    <s v="ACCIDENTE DE TRANSITO"/>
    <s v="BAJO"/>
    <s v="BAJO"/>
    <s v="BAJO"/>
    <s v="BAJO"/>
    <n v="0.05"/>
    <x v="1"/>
    <n v="12446666"/>
    <n v="0"/>
    <x v="5"/>
    <m/>
    <s v="NO"/>
    <s v="NO"/>
    <n v="5"/>
    <s v="MONICA ADRIANA RAMIREZ ESTRADA"/>
    <n v="1449"/>
    <s v="3 DE ABRIL DE 2017"/>
    <n v="170967"/>
    <s v="INFRAESTRUCTURA"/>
    <s v="contestacion con llamamiento.  NOTIFICACAD EL 29 MARZO 2019NO HA SIDO NOTIFICADA OFICIALMENTE A LA ENTIDAD PUBLICA POR EL 612 DEL C.G.P. y CPACAREQUERIMIENTO AL DEMANDANTE PREVIO A DECLARARLE DESISTIMIENTO NO NOTIFICADA 12 SEPT 208, Secretaría de Infraestructura. Reparación Directa, Falla en el Servicio, accidente de tránsito en 2016, vía Albania — Titiribí, ruta 6OAN—8, dos vehículos: uno particular con placa LKI -161 y Retro con placa 64D7365 de Renting."/>
    <d v="2020-07-31T00:00:00"/>
    <s v="2018-08"/>
    <s v="5"/>
    <s v="2020-06"/>
    <n v="0.7378298404971021"/>
    <n v="9183521.5895007029"/>
    <n v="0"/>
    <d v="2023-08-13T00:00:00"/>
    <n v="3.0356164383561643"/>
    <n v="4.1522219311981093E-2"/>
    <n v="0"/>
    <n v="0.05"/>
    <s v="REMOTA"/>
    <x v="1"/>
    <n v="0"/>
  </r>
  <r>
    <n v="2218"/>
    <d v="2018-07-30T00:00:00"/>
    <d v="2018-07-18T00:00:00"/>
    <s v="Juzgado  Doce (12) administrativo de Medellín"/>
    <s v="05001333301220180028900_x000a_"/>
    <s v="2019"/>
    <x v="0"/>
    <s v="CARLOS ALBERTO GALLON ACOSTA  270,098,899"/>
    <s v="FRANKLIN ANDERSON ISAZA LONDOÑO 8356462"/>
    <n v="176.482"/>
    <x v="0"/>
    <s v="RECONOCIMIENTO Y PAGO DE OTRAS PRESTACIONES SALARIALES, SOLCIALES Y SALARIOS"/>
    <s v="BAJO"/>
    <s v="BAJO"/>
    <s v="BAJO"/>
    <s v="BAJO"/>
    <n v="0.05"/>
    <x v="1"/>
    <n v="12446666"/>
    <n v="0"/>
    <x v="1"/>
    <m/>
    <s v="NO"/>
    <s v="NO"/>
    <n v="5"/>
    <s v="MONICA ADRIANA RAMIREZ ESTRADA"/>
    <n v="1449"/>
    <s v="3 DE ABRIL DE 2017"/>
    <n v="170967"/>
    <s v="EDUCACION"/>
    <s v="PENSION TUVO RELIQUIDACION Y DE NUEVO PIDE RELIQUIDAR PERO CON LA PRIMA DE SERVICIOS, NO OPERA PORQUE LA SENTENCIA DE UNIFICACION 134 LISET CONSEJO DE ESTADO DE 2016, LA QUITO EN FORMA TOTAL, CONTESTADA: 26 nov 2018 dentro del termino Pension y reliquidacion. Solicita se incluya la prima no incluida en la reliquidación, el departamento no fue integrado pero al parecer si está demandado se enviará memorial al juzgado para que aclaren el auto admisorio."/>
    <d v="2020-07-31T00:00:00"/>
    <s v="2018-07"/>
    <s v="5"/>
    <s v="2020-06"/>
    <n v="0.73871336652539898"/>
    <n v="9194518.5428772215"/>
    <n v="0"/>
    <d v="2023-07-29T00:00:00"/>
    <n v="2.9945205479452053"/>
    <n v="4.1522219311981093E-2"/>
    <n v="0"/>
    <n v="0.05"/>
    <s v="REMOTA"/>
    <x v="1"/>
    <n v="0"/>
  </r>
  <r>
    <n v="2219"/>
    <d v="2017-06-23T00:00:00"/>
    <d v="2017-04-26T00:00:00"/>
    <s v="Juzgado Quinto (5) laboral del Circuito de Medellín"/>
    <s v="05001310500520170034200"/>
    <s v="2019"/>
    <x v="1"/>
    <s v="NORA ALBA TABORDA DUQUE POR DIFUNTO DORIAN PENAGOS CC21467937"/>
    <s v="DIEGO MAURICIO CIFUENTES HERNANDEZ CIFUENTES ABOGADOS SAS 98699380"/>
    <n v="147.023"/>
    <x v="2"/>
    <s v="PENSIÓN DE SOBREVIVIENTES"/>
    <s v="BAJO"/>
    <s v="BAJO"/>
    <s v="BAJO"/>
    <s v="BAJO"/>
    <n v="0.05"/>
    <x v="1"/>
    <n v="491609685"/>
    <n v="0"/>
    <x v="1"/>
    <m/>
    <s v="NO"/>
    <s v="NO"/>
    <n v="5"/>
    <s v="MONICA ADRIANA RAMIREZ ESTRADA"/>
    <n v="1449"/>
    <s v="3 DE ABRIL DE 2017"/>
    <n v="170967"/>
    <s v="GESTION HUMANA Y DLLO ORGANIZACIONAL"/>
    <s v="MEMORIAL DEL demandante solicita prueba en segunda instancia.   sentencia 20 del 31 de enero de 2020, FALLO FAVORABLE NO DEMOSTRO CONVIVENCIA, APELO EL DEMANDANTE. CONTESTADA el 4 oct 2018.  NOTIFICADA LABORAL ORDINARIA, nos integraron despues de la audiencia inicial, pedir nulidad de todo lo actuado  el cálculo de las pretensiones lo hizo ITSMAN el practicante:  indica que un monto parcial sería 178.306.347, no obstante se colocara el valor calculado en 3 años de fecha probable. VINCULADO EN LITISCONSORCIO NECESARIO POR PASIVA EL DEPARTAMENTO EN LA PRIMERA AUDIENCIA"/>
    <d v="2020-07-31T00:00:00"/>
    <s v="2017-06"/>
    <s v="5"/>
    <s v="2020-06"/>
    <n v="0.76136533047353394"/>
    <n v="374294570.28401494"/>
    <n v="0"/>
    <d v="2022-06-22T00:00:00"/>
    <n v="1.893150684931507"/>
    <n v="4.1522219311981093E-2"/>
    <n v="0"/>
    <n v="0.05"/>
    <s v="REMOTA"/>
    <x v="1"/>
    <n v="0"/>
  </r>
  <r>
    <n v="2220"/>
    <d v="2018-09-06T00:00:00"/>
    <d v="2018-08-31T00:00:00"/>
    <s v="Juzgado Veintisiete (27) Administrativo Oral del Circuito de Medellín"/>
    <s v="05001333302720180033700"/>
    <s v="2019"/>
    <x v="0"/>
    <s v="GILBERTO AGUILAR CORREA CC 3666576"/>
    <s v="Jaime Javier Díaz Peláez CC70091458"/>
    <n v="89803"/>
    <x v="0"/>
    <s v="RELIQUIDACIÓN DE LA PENSIÓN"/>
    <s v="BAJO"/>
    <s v="BAJO"/>
    <s v="BAJO"/>
    <s v="BAJO"/>
    <n v="0.05"/>
    <x v="1"/>
    <n v="11066580"/>
    <n v="0"/>
    <x v="3"/>
    <m/>
    <s v="NO"/>
    <s v="NO"/>
    <n v="5"/>
    <s v="MONICA ADRIANA RAMIREZ ESTRADA"/>
    <n v="1449"/>
    <s v="3 DE ABRIL DE 2017"/>
    <n v="170967"/>
    <s v="EDUCACION"/>
    <s v="FONPREMAG RELIQUIDACION PENSION, notificada por conducta concluyente envie el poder."/>
    <d v="2020-07-31T00:00:00"/>
    <s v="2018-09"/>
    <s v="5"/>
    <s v="2020-06"/>
    <n v="0.73661443780017011"/>
    <n v="8151802.6050706068"/>
    <n v="0"/>
    <d v="2023-09-05T00:00:00"/>
    <n v="3.0986301369863014"/>
    <n v="4.1522219311981093E-2"/>
    <n v="0"/>
    <n v="0.05"/>
    <s v="REMOTA"/>
    <x v="1"/>
    <n v="0"/>
  </r>
  <r>
    <n v="2221"/>
    <d v="2018-09-12T00:00:00"/>
    <d v="2018-08-31T00:00:00"/>
    <s v="Juzgado Veinticuatro (24) Administrativo Oral del Circuito de Medellín"/>
    <s v="05001333302420180033900"/>
    <s v="2019"/>
    <x v="0"/>
    <s v="ESTELA TAMAYO GUTIERREZ  C.C.32.503.972 "/>
    <s v="Jaime Javier Díaz Peláez CC70091458"/>
    <n v="89803"/>
    <x v="0"/>
    <s v="RELIQUIDACIÓN DE LA PENSIÓN"/>
    <s v="BAJO"/>
    <s v="BAJO"/>
    <s v="BAJO"/>
    <s v="BAJO"/>
    <n v="0.05"/>
    <x v="1"/>
    <n v="62049408"/>
    <n v="0"/>
    <x v="1"/>
    <m/>
    <s v="NO"/>
    <s v="NO"/>
    <n v="5"/>
    <s v="MONICA ADRIANA RAMIREZ ESTRADA"/>
    <n v="1449"/>
    <s v="3 DE ABRIL DE 2017"/>
    <n v="170967"/>
    <s v="EDUCACION"/>
    <s v="AUDIENCIA INICIAL.  FL POR PASIVA RETIRADOSCONTESTACION LEY 71 DEL 88, PRUEBAS remitidas al fonpremag según oficio general A LA FIDUPREVISORA, TRABAJA MEDELLIN OJO MUNICIPIO CERTIFICADO FONPREMAG RELIQUIDACION PENSION, no notificada"/>
    <d v="2020-07-31T00:00:00"/>
    <s v="2018-09"/>
    <s v="5"/>
    <s v="2020-06"/>
    <n v="0.73661443780017011"/>
    <n v="45706489.789753377"/>
    <n v="0"/>
    <d v="2023-09-11T00:00:00"/>
    <n v="3.1150684931506851"/>
    <n v="4.1522219311981093E-2"/>
    <n v="0"/>
    <n v="0.05"/>
    <s v="REMOTA"/>
    <x v="1"/>
    <n v="0"/>
  </r>
  <r>
    <n v="2222"/>
    <d v="2018-09-20T00:00:00"/>
    <d v="2018-09-12T00:00:00"/>
    <s v="Juzgado Veintisiete (27) Administrativo Oral del Circuito de Medellín"/>
    <s v="05001333302720180035800"/>
    <s v="2019"/>
    <x v="0"/>
    <s v="JORGE  IVAN GRAJALES OROZCO CC. 70721191"/>
    <s v="Paula  Andrea Escobar Sanchez cc32105746"/>
    <n v="108.843"/>
    <x v="0"/>
    <s v="RELIQUIDACIÓN DE LA PENSIÓN"/>
    <s v="BAJO"/>
    <s v="BAJO"/>
    <s v="BAJO"/>
    <s v="BAJO"/>
    <n v="0.05"/>
    <x v="1"/>
    <n v="2304233"/>
    <n v="0"/>
    <x v="7"/>
    <m/>
    <s v="NO"/>
    <s v="NO"/>
    <n v="5"/>
    <s v="MONICA ADRIANA RAMIREZ ESTRADA"/>
    <n v="1449"/>
    <s v="3 DE ABRIL DE 2017"/>
    <n v="170967"/>
    <s v="EDUCACION"/>
    <s v="archivado en litigio virtual. DECRETO EN AUDICIENCIA INICIAL LA FALTA DE LEGITIMACION POR PASIVA DEL DEPARTAMENTO, 2 ABRIL D 2019, ojo que parece que no esta solo como docente, FONPREMAG RELIQUIDACION PENSION, no notificada"/>
    <d v="2020-07-31T00:00:00"/>
    <s v="2018-09"/>
    <s v="5"/>
    <s v="2020-06"/>
    <n v="0.73661443780017011"/>
    <n v="1697331.2958555995"/>
    <n v="0"/>
    <d v="2023-09-19T00:00:00"/>
    <n v="3.1369863013698631"/>
    <n v="4.1522219311981093E-2"/>
    <n v="0"/>
    <n v="0.05"/>
    <s v="REMOTA"/>
    <x v="1"/>
    <n v="0"/>
  </r>
  <r>
    <n v="2223"/>
    <d v="2016-11-09T00:00:00"/>
    <d v="2016-10-31T00:00:00"/>
    <s v="Juzgado Octavo (8) laboral del circuito de Bogota comisiono a 9 medellin"/>
    <s v="11001310500820160060100"/>
    <s v="2019"/>
    <x v="1"/>
    <s v="IVAN RESTREPO RESTREPO CC3308385"/>
    <s v="FERNANDO IGNACIO ROSERO MELO CC19065289 BOGOTA"/>
    <n v="20164"/>
    <x v="0"/>
    <s v="RELIQUIDACIÓN DE LA PENSIÓN"/>
    <s v="MEDIO   "/>
    <s v="MEDIO   "/>
    <s v="MEDIO   "/>
    <s v="MEDIO   "/>
    <n v="0.5"/>
    <x v="2"/>
    <n v="1358164"/>
    <n v="0"/>
    <x v="9"/>
    <m/>
    <s v="NO"/>
    <s v="NO"/>
    <n v="5"/>
    <s v="MONICA ADRIANA RAMIREZ ESTRADA"/>
    <n v="1449"/>
    <s v="3 DE ABRIL DE 2017"/>
    <n v="170967"/>
    <s v="GESTION HUMANA Y DLLO ORGANIZACIONAL"/>
    <s v="TEMA.  INDEXACION DE LA PRIMERA MESADA PENSIONAL,  ISS, BANCO POPULAR, FALLO EN CONTRA POR ADICION DE FALLO, condenaron al banco popular y al departamento por su cuota o parte, se ordenó el ajuste, el depto en su cuota parte,  audiencia testimonios, bogota sustitucion a lugo, 22 OCT 2018, ENVIO POR CORREO ELECTRONICOSOLICITUD POR MEORIAL AL JUZGADO 9 MEDELLIN PARA QUE ACLARE, CONTESTADA EL 19 OCT 2018, ENVIO JUDICIALSERVIENTREGA, PRESENTACION PERSONAL Y AUTENTICACION EN NOTARIA 3 MEDELLIN, envío poder por correo judicial servientrega, el 12 octubre de 2018.  INTEGRADOS EN LITISCONSORCIO POR PASIVA, 4 oct 2018,  auto del  COMISIONO AL JUZGADO 9NO LABORAL DEL CIRCUITO DE MEDELLIN, PARA QUE NOS NOTIFICARA Y DEVOLVIERAN EL EXPEDIENTE A BOGOTA. CONTRA BANCO POPULAR, INTEGRADO EN LITISCONSORCIO EL DEPARTAMENTO DE ANT"/>
    <d v="2020-07-31T00:00:00"/>
    <s v="2016-11"/>
    <s v="5"/>
    <s v="2020-06"/>
    <n v="0.79016316489215555"/>
    <n v="1073171.1646825895"/>
    <n v="0"/>
    <d v="2021-11-08T00:00:00"/>
    <n v="1.273972602739726"/>
    <n v="4.1522219311981093E-2"/>
    <n v="0"/>
    <n v="0.5"/>
    <s v="MEDIA"/>
    <x v="2"/>
    <n v="0"/>
  </r>
  <r>
    <n v="2224"/>
    <d v="2018-09-10T00:00:00"/>
    <d v="2018-08-31T00:00:00"/>
    <s v="Juzgado Décimo (10) Administrativo Oral del Circuito de Medellín"/>
    <s v="05001333301020180036100"/>
    <s v="2019"/>
    <x v="0"/>
    <s v="MARIA LUCILA  JARAMILLO DE MORALES ley 71 del 88 era obrero no docente"/>
    <s v="Jaime Javier Díaz Peláez CC70091458"/>
    <n v="89.802999999999997"/>
    <x v="0"/>
    <s v="RELIQUIDACIÓN DE LA PENSIÓN"/>
    <s v="BAJO"/>
    <s v="BAJO"/>
    <s v="BAJO"/>
    <s v="BAJO"/>
    <n v="0.05"/>
    <x v="1"/>
    <n v="20707680"/>
    <n v="0"/>
    <x v="1"/>
    <m/>
    <s v="NO"/>
    <s v="NO"/>
    <n v="5"/>
    <s v="MONICA ADRIANA RAMIREZ ESTRADA"/>
    <n v="1449"/>
    <s v="3 DE ABRIL DE 2017"/>
    <n v="170967"/>
    <s v="EDUCACION"/>
    <s v="AUDIENCIA INICIAL 16 AGOSTO FALTA LEGITIMACION POR PASIVA,  FONPREMAG LEY 71 DEL 88, NOTIFICADA 21 FEB contestada 13 MAYO 2019. aclaran que noaparece pension,  escribir a gestion humana para descartar. renuitido por educacion a fiduprevisora, FONPREMAG RELIQUIDACION PENSION, no notificada"/>
    <d v="2020-07-31T00:00:00"/>
    <s v="2018-09"/>
    <s v="5"/>
    <s v="2020-06"/>
    <n v="0.73661443780017011"/>
    <n v="15253576.061345827"/>
    <n v="0"/>
    <d v="2023-09-09T00:00:00"/>
    <n v="3.1095890410958904"/>
    <n v="4.1522219311981093E-2"/>
    <n v="0"/>
    <n v="0.05"/>
    <s v="REMOTA"/>
    <x v="1"/>
    <n v="0"/>
  </r>
  <r>
    <n v="2225"/>
    <d v="2018-09-27T00:00:00"/>
    <d v="2018-08-31T00:00:00"/>
    <s v="Juzgado Treinta y Seis (36) Administrativo Oral del Circuito de Medellín"/>
    <s v="05001333303620180034300"/>
    <s v="2019"/>
    <x v="0"/>
    <s v="MARIA AMPARO DUQUE ARCILA CC 21872087"/>
    <s v="Jaime Javier Díaz Peláez CC70091458"/>
    <n v="89.802999999999997"/>
    <x v="0"/>
    <s v="RELIQUIDACIÓN DE LA PENSIÓN"/>
    <s v="BAJO"/>
    <s v="BAJO"/>
    <s v="BAJO"/>
    <s v="BAJO"/>
    <n v="0.05"/>
    <x v="1"/>
    <n v="29411040"/>
    <n v="0"/>
    <x v="7"/>
    <m/>
    <s v="NO"/>
    <s v="NO"/>
    <n v="5"/>
    <s v="MONICA ADRIANA RAMIREZ ESTRADA"/>
    <n v="1449"/>
    <s v="3 DE ABRIL DE 2017"/>
    <n v="170967"/>
    <s v="EDUCACION"/>
    <s v="apelacion del fallo de primera instancia por el demandante. 16 enero 2020, A FAVOR,  FL POR PASIVAAUDIENCIA INICIAL 4 ABRIL 2019, FONPREMAG RELIQUIDACION PENSION"/>
    <d v="2020-07-31T00:00:00"/>
    <s v="2018-09"/>
    <s v="5"/>
    <s v="2020-06"/>
    <n v="0.73661443780017011"/>
    <n v="21664596.694718316"/>
    <n v="0"/>
    <d v="2023-09-26T00:00:00"/>
    <n v="3.1561643835616437"/>
    <n v="4.1522219311981093E-2"/>
    <n v="0"/>
    <n v="0.05"/>
    <s v="REMOTA"/>
    <x v="1"/>
    <n v="0"/>
  </r>
  <r>
    <n v="2226"/>
    <d v="2018-10-16T00:00:00"/>
    <d v="2018-10-09T00:00:00"/>
    <s v="Juzgado primero (1) Administrativo Oral del Circuito de Medellín"/>
    <s v="05001333300120180039700"/>
    <s v="2019"/>
    <x v="0"/>
    <s v="EDILBERTO DE JESUS ATENCIO ACOSTA"/>
    <s v="Jaime Javier Díaz Peláez CC70091458"/>
    <n v="89.802999999999997"/>
    <x v="0"/>
    <s v="RELIQUIDACIÓN DE LA PENSIÓN"/>
    <s v="MEDIO   "/>
    <s v="MEDIO   "/>
    <s v="MEDIO   "/>
    <s v="MEDIO   "/>
    <n v="0.5"/>
    <x v="2"/>
    <n v="12357650"/>
    <m/>
    <x v="1"/>
    <m/>
    <s v="NO"/>
    <s v="NO"/>
    <n v="5"/>
    <s v="MONICA ADRIANA RAMIREZ ESTRADA"/>
    <n v="1449"/>
    <s v="3 DE ABRIL DE 2017"/>
    <n v="170967"/>
    <s v="EDUCACION"/>
    <s v="2018 397 j 1ADM sentencia1 a favor ley71/88 reliquidapensional, audiencia inicial:  falta legitimacion en la causa por pasiva del departamento, nos sacaron audiencia del 28 nov 2019, sustitucion fernando vahos, FONPREMAG RELIQUIDACION PENSION"/>
    <d v="2020-07-31T00:00:00"/>
    <s v="2018-10"/>
    <s v="5"/>
    <s v="2020-06"/>
    <n v="0.73572886802285709"/>
    <n v="9091879.8459226601"/>
    <n v="0"/>
    <d v="2023-10-15T00:00:00"/>
    <n v="3.2082191780821918"/>
    <n v="4.1522219311981093E-2"/>
    <n v="0"/>
    <n v="0.5"/>
    <s v="MEDIA"/>
    <x v="2"/>
    <n v="0"/>
  </r>
  <r>
    <n v="2227"/>
    <d v="2017-05-25T00:00:00"/>
    <d v="2017-05-17T00:00:00"/>
    <s v="Juzgado Veinticinco (25) Administrativo Oral del Circuito de Medellín"/>
    <s v="05001333302520170023900"/>
    <s v="2019"/>
    <x v="0"/>
    <s v="ORLANDO ANTONIO ISAZA, LILIAM AMPARO GONZALEZ MADRID, E HIJOS  ERIKA YOANA ISAZA OTROS"/>
    <s v="Roberto Fernando Paz Salas CC12,958,901"/>
    <n v="20.957999999999998"/>
    <x v="1"/>
    <s v="OTRAS"/>
    <s v="MEDIO   "/>
    <s v="MEDIO   "/>
    <s v="MEDIO   "/>
    <s v="MEDIO   "/>
    <n v="0.5"/>
    <x v="2"/>
    <n v="241309250"/>
    <n v="0"/>
    <x v="1"/>
    <m/>
    <s v="NO"/>
    <s v="NO"/>
    <n v="5"/>
    <s v="MONICA ADRIANA RAMIREZ ESTRADA"/>
    <n v="1449"/>
    <s v="3 DE ABRIL DE 2017"/>
    <n v="170967"/>
    <s v="DAPARD"/>
    <s v="29 oct y 2 nov.  Corantioquia desistio de testimonios el 30 oct. audiencia de testimonios varios dias mañana y tarde del demndante, audiencia testimonios del departamento, recibido de laudia Gonzalez el 23 oct 2018, Varias audiencias de testimonios"/>
    <d v="2020-07-31T00:00:00"/>
    <s v="2017-05"/>
    <s v="5"/>
    <s v="2020-06"/>
    <n v="0.76223816507249575"/>
    <n v="183935119.93502015"/>
    <n v="0"/>
    <d v="2022-05-24T00:00:00"/>
    <n v="1.8136986301369864"/>
    <n v="4.1522219311981093E-2"/>
    <n v="0"/>
    <n v="0.5"/>
    <s v="MEDIA"/>
    <x v="2"/>
    <n v="0"/>
  </r>
  <r>
    <n v="2228"/>
    <d v="2013-09-30T00:00:00"/>
    <d v="2013-09-20T00:00:00"/>
    <s v="Juzgado Doce (12) Administrativo Oral del Circuito de Medellín"/>
    <s v="05001333301220130087300"/>
    <s v="2019"/>
    <x v="0"/>
    <s v="ANA LIGIA AGUDELO ARENAS Y OTROS FRONTERAS"/>
    <s v="Jose Luis Viveros Avisambra cc.3,573,470"/>
    <n v="22.591999999999999"/>
    <x v="1"/>
    <s v="OTRAS"/>
    <s v="BAJO"/>
    <s v="BAJO"/>
    <s v="BAJO"/>
    <s v="BAJO"/>
    <n v="0.05"/>
    <x v="1"/>
    <n v="253380000"/>
    <n v="0"/>
    <x v="5"/>
    <m/>
    <s v="NO"/>
    <s v="NO"/>
    <n v="7"/>
    <s v="MONICA ADRIANA RAMIREZ ESTRADA"/>
    <n v="1449"/>
    <s v="3 DE ABRIL DE 2017"/>
    <n v="170967"/>
    <s v="GOBIERNO"/>
    <s v="a despacho para sentencia y demás memoriales. alegatos ante el tribunal segunda instancia, de Claudia Gonzalez,  23 oct 2018, fronteras"/>
    <d v="2020-07-31T00:00:00"/>
    <s v="2013-09"/>
    <s v="7"/>
    <s v="2020-06"/>
    <n v="0.91896939031760649"/>
    <n v="232848464.11867514"/>
    <n v="0"/>
    <d v="2020-09-28T00:00:00"/>
    <n v="0.16164383561643836"/>
    <n v="4.1522219311981093E-2"/>
    <n v="0"/>
    <n v="0.05"/>
    <s v="REMOTA"/>
    <x v="1"/>
    <n v="0"/>
  </r>
  <r>
    <n v="2229"/>
    <d v="2017-08-18T00:00:00"/>
    <d v="2017-08-11T00:00:00"/>
    <s v="Juzgado Segunto (02) Administrativo Oral del Circuito de Medellín"/>
    <s v="05001333300220170047100"/>
    <s v="2019"/>
    <x v="0"/>
    <s v="PEDRO ANTONIO HENAO CALLE"/>
    <s v="Carlos Alberto Vargas Florez CC 14241260"/>
    <n v="81.575999999999993"/>
    <x v="0"/>
    <s v="RELIQUIDACIÓN DE LA PENSIÓN"/>
    <s v="BAJO"/>
    <s v="BAJO"/>
    <s v="BAJO"/>
    <s v="BAJO"/>
    <n v="0.05"/>
    <x v="1"/>
    <n v="10348974"/>
    <n v="0"/>
    <x v="1"/>
    <m/>
    <s v="NO"/>
    <s v="NO"/>
    <n v="5"/>
    <s v="MONICA ADRIANA RAMIREZ ESTRADA"/>
    <n v="1449"/>
    <s v="3 DE ABRIL DE 2017"/>
    <n v="170967"/>
    <s v="GESTION HUMANA Y DLLO ORGANIZACIONAL"/>
    <s v="sentencia 16 de junio 2020, notificada el 17 de junio de 2020, de Claudia Gonzalez,  OJO PENDIENTE DE FALLO DE PRIMERA INSTANCIA PARA APELARLO Y LLEVARLO AL COMITÉ CONCILIACION, OJO recibido de la dra. Claudia Gonzalez 23 oct 2018"/>
    <d v="2020-07-31T00:00:00"/>
    <s v="2017-08"/>
    <s v="5"/>
    <s v="2020-06"/>
    <n v="0.76068958550881771"/>
    <n v="7872356.7425015317"/>
    <n v="0"/>
    <d v="2022-08-17T00:00:00"/>
    <n v="2.0465753424657533"/>
    <n v="4.1522219311981093E-2"/>
    <n v="0"/>
    <n v="0.05"/>
    <s v="REMOTA"/>
    <x v="1"/>
    <n v="0"/>
  </r>
  <r>
    <n v="2230"/>
    <d v="2016-09-21T00:00:00"/>
    <d v="2016-09-09T00:00:00"/>
    <s v="Juzgado Treinta y Cuatro (34) Administrativo Oral del Circuito de Medellín"/>
    <s v="05001333303420160094500"/>
    <s v="2019"/>
    <x v="0"/>
    <s v="FANERY GONZALEZ MUNERA"/>
    <s v="Luz Elena Gallego C. CC32,505,614"/>
    <n v="39.930999999999997"/>
    <x v="0"/>
    <s v="RECONOCIMIENTO Y PAGO DE PENSIÓN"/>
    <s v="BAJO"/>
    <s v="BAJO"/>
    <s v="BAJO"/>
    <s v="BAJO"/>
    <n v="0.05"/>
    <x v="1"/>
    <n v="10947470"/>
    <n v="0"/>
    <x v="4"/>
    <m/>
    <s v="NO"/>
    <s v="NO"/>
    <n v="5"/>
    <s v="MONICA ADRIANA RAMIREZ ESTRADA"/>
    <n v="1449"/>
    <s v="3 DE ABRIL DE 2017"/>
    <n v="170967"/>
    <s v="GESTION HUMANA Y DLLO ORGANIZACIONAL"/>
    <s v="de Claudia Gonzalez,  Apelada por departamento de antioquia,c aso de pension ultimos 10 años hay su, PENSIONES ANTIOQUIA, TRIBUNAL SALA SEGUNDA EN APELACION recibido de la dra. Claudia Gonzalez 23 oct 2018"/>
    <d v="2020-07-31T00:00:00"/>
    <s v="2016-09"/>
    <s v="5"/>
    <s v="2020-06"/>
    <n v="0.79057379366945824"/>
    <n v="8654782.8889825847"/>
    <n v="0"/>
    <d v="2021-09-20T00:00:00"/>
    <n v="1.1397260273972603"/>
    <n v="4.1522219311981093E-2"/>
    <n v="0"/>
    <n v="0.05"/>
    <s v="REMOTA"/>
    <x v="1"/>
    <n v="0"/>
  </r>
  <r>
    <n v="2231"/>
    <d v="2017-03-23T00:00:00"/>
    <d v="2017-02-16T00:00:00"/>
    <s v="Juzgado Catorce (14) laboral del circuito de Medellín"/>
    <s v="05001310501420170012200"/>
    <s v="2019"/>
    <x v="1"/>
    <s v="MARTHA LUCIA LOPEZ  QUINTERO CC.21,493,356"/>
    <s v="Javier Octavio Echeverri Vergara cc.79144064"/>
    <m/>
    <x v="2"/>
    <s v="PENSIÓN DE SOBREVIVIENTES"/>
    <s v="BAJO"/>
    <s v="BAJO"/>
    <s v="BAJO"/>
    <s v="BAJO"/>
    <n v="0.05"/>
    <x v="1"/>
    <n v="324336250"/>
    <n v="0"/>
    <x v="7"/>
    <m/>
    <s v="NO"/>
    <s v="NO"/>
    <n v="5"/>
    <s v="MONICA ADRIANA RAMIREZ ESTRADA"/>
    <n v="1449"/>
    <s v="3 DE ABRIL DE 2017"/>
    <n v="170967"/>
    <s v="GESTION HUMANA Y DLLO ORGANIZACIONAL"/>
    <s v="de Claudia Gonzalez, audiencia inicial para el 15 de agosto de 2019, Pensión de Sobrevivientes  entre 2 señoras CONYUGUE y COMPAÑERA (esposa y otra)."/>
    <d v="2020-07-31T00:00:00"/>
    <s v="2017-03"/>
    <s v="5"/>
    <s v="2020-06"/>
    <n v="0.76757466281447584"/>
    <n v="248952287.73226154"/>
    <n v="0"/>
    <d v="2022-03-22T00:00:00"/>
    <n v="1.6410958904109589"/>
    <n v="4.1522219311981093E-2"/>
    <n v="0"/>
    <n v="0.05"/>
    <s v="REMOTA"/>
    <x v="1"/>
    <n v="0"/>
  </r>
  <r>
    <n v="2232"/>
    <d v="1997-05-06T00:00:00"/>
    <d v="1997-04-17T00:00:00"/>
    <s v="Tribunal Administrativo de Antioquia, Sala Unica (sistema escritural)"/>
    <s v="05001233100019970101300"/>
    <s v="2019"/>
    <x v="0"/>
    <s v="BEATRIZ EUGENIA ROLDAN VELEZ Y OTROS Demandado: INVIAS, Departamento de Antioquia, Consorcio Grandicon S.A.,  y  Estyma Ltda para incidente demandados iniciales INVIAS Y MINTRANSPORTES_x000a_"/>
    <s v="BEATRIZ EUGENIA ROLDAN VELEZ Y OTROS Demandado: INVIAS, Departamento de Antioquia, Consorcio Grandicon S.A.,  y  Estyma Ltda para incidente demandados iniciales INVIAS Y MINTRANSPORTES_x000a_"/>
    <n v="29.212"/>
    <x v="1"/>
    <s v="LIQUIDACIÓN"/>
    <s v="MEDIO   "/>
    <s v="BAJO"/>
    <s v="ALTO"/>
    <s v="MEDIO   "/>
    <n v="0.39250000000000002"/>
    <x v="2"/>
    <n v="1113768702"/>
    <n v="0"/>
    <x v="5"/>
    <m/>
    <s v="NO"/>
    <s v="NO"/>
    <n v="24"/>
    <s v="MONICA ADRIANA RAMIREZ ESTRADA"/>
    <n v="1449"/>
    <s v="3 DE ABRIL DE 2017"/>
    <n v="170967"/>
    <s v="INFRAESTRUCTURA"/>
    <s v="SE INGRESO A LITIGIO EL  25 DE JUNIO DE 2018, no era una demanta mía, solo la tengo POR REPARTO, a partir del incidente de perjuicios.  EN RAMA JUDICIAL APARECE A PARTIR DEL 29/06/2005.  Este caso es de 1997 la demanda no la tuvo nadie, en 21 años. Demand a inicial en contra de INVIAS y MINTRANSPORTES, el invías llamó en garantia a las asegurdadoras y al parecer al departamento, pero no entrega prueba siquiera sumaria que si notifico en debida forma al departamento de antioquia.  LA PRIMERA INSTANCIA EL T.A.A.  fallo no conceder las pretensiones por ser un caso imprevisible e irresistible, fuerza mayor, etc.  en el año 2010,  luego de 8 años en 2018 el Consejo de Estado REVOCA en todas sus partes la demanda de primera instancia, y orden dar el trámite al INCIDENTE DE LIQUIDACION DE CONDENA EN ABSTRACTO (en bogota),  luego en medellin lo recibió la sala 8, del T.A.A., pero este mediante otro auto lo remitió a reparto del sistema escritural,  al llegar a la sala unica, fue notificado el 29 de octubre de 2018, para contestar, oponerse y presentar  pruebas ante el TAA, con lo cual se dio respuesta dentro de llos 3 días desde la notificacion por estados, oponiendome a la liquidación, y se propuso FALTA DE LEGITIMACION EN LA CAUSA POR PASIVA, FALTA DE INTEGRACION DEL LITISCONSORCIO POR PASIVA DEL MINISTERIO DE TRANSPORTES, entre otros. con fecha 1 de noviembre de 2018.     SE ACLARA. es un expediente que nunca tuvo nadie de la oficina ni al direccion de procesos y reclamaciones para haberlo conocido y tramitado.  a mi me llegó ya con el incidente de liquidacion de perjuicios. (según lo podio la parte demandante).  hice oposición total."/>
    <d v="2020-07-31T00:00:00"/>
    <s v="1997-05"/>
    <s v="24"/>
    <s v="2020-06"/>
    <n v="2.5127857153697697"/>
    <n v="2798662084.6115298"/>
    <n v="0"/>
    <d v="2021-04-30T00:00:00"/>
    <n v="0.74794520547945209"/>
    <n v="4.1522219311981093E-2"/>
    <n v="0"/>
    <n v="0.39250000000000002"/>
    <s v="MEDIA"/>
    <x v="2"/>
    <n v="0"/>
  </r>
  <r>
    <n v="2233"/>
    <d v="2018-11-09T00:00:00"/>
    <d v="2018-10-18T00:00:00"/>
    <s v="Juzgado Veintiuno (21) laboral del circuito de Medellín"/>
    <s v="05001310502120180056500"/>
    <s v="2019"/>
    <x v="1"/>
    <s v="LEIDY JULIETT PASOS BERDUGO, CC. 1.020.394.771,  SEBASTIÁN GARCÍA CALLE, CC. 1.040.731.556,  HERNÁN ALBEIRO MORENO CARDONA, CC.71.317.931"/>
    <s v="Carlos Ballesteros CC.70.114.927 de Medellín_x000a_        T.P. 33.513 del C.S.J._x000a_"/>
    <n v="33.512999999999998"/>
    <x v="2"/>
    <s v="OTRAS"/>
    <s v="MEDIO   "/>
    <s v="MEDIO   "/>
    <s v="ALTO"/>
    <s v="MEDIO   "/>
    <n v="0.55000000000000004"/>
    <x v="0"/>
    <n v="2517308806"/>
    <n v="0"/>
    <x v="7"/>
    <m/>
    <s v="NO"/>
    <s v="NO"/>
    <n v="3"/>
    <s v="MONICA ADRIANA RAMIREZ ESTRADA"/>
    <n v="1449"/>
    <s v="3 DE ABRIL DE 2017"/>
    <n v="170967"/>
    <s v="FABRICA DE LICORES DE ANTIOQUIA"/>
    <s v="audiencia agosto 2020 virtual, se solicita prueba a colfondos por mercurio y prueba trasladada del juzgado 9 cirtuito laboral de medellin del proceso 2011 - 742 laudo arbitral, decretado por el juez en audiencia inicial. PRUEBA COLFONDOS PARA CONTROVERTIR Y COMPLEMENTAR acta 17 de 1977, audiencia acepto pruebas, exhortos para pedir prueba, audiencia inicial y decreto de pruebas fla acta 1722 de 1977 continua en agosto de 2020, CONTESTACION 30 nov 2018, trabajador oficial que pretende reclamar prima especial y prima de antigüedad por el acuerdo 1722  de 1944, naplicada, no vigente, cuando este cuerdo solo aplicaba para empleados públicos, que está e deshuso ambiguo y NO APLICA PARA TRABAJADORES OFICIALES."/>
    <d v="2020-07-31T00:00:00"/>
    <s v="2018-11"/>
    <s v="3"/>
    <s v="2020-06"/>
    <n v="0.73486768506759159"/>
    <n v="1849888894.865483"/>
    <n v="0"/>
    <d v="2021-11-08T00:00:00"/>
    <n v="1.273972602739726"/>
    <n v="4.1522219311981093E-2"/>
    <n v="0"/>
    <n v="0.55000000000000004"/>
    <s v="ALTA"/>
    <x v="0"/>
    <n v="0"/>
  </r>
  <r>
    <n v="2234"/>
    <d v="2018-10-16T00:00:00"/>
    <d v="2018-10-09T00:00:00"/>
    <s v="Juzgado dieciocho (18)   Administrativo Oral del Circuito de Medellín"/>
    <s v="05001333301820180039700"/>
    <s v="2019"/>
    <x v="0"/>
    <s v="YENIFFER DE LA OSSA RUIZ  pascual bravo"/>
    <s v="Julia Fernanda Muñoz Rincón, CC.1.040.491.173_x000a_        T.P. 215.278 del C.S.J._x000a_"/>
    <n v="215.27799999999999"/>
    <x v="0"/>
    <s v="RECONOCIMIENTO Y PAGO DE OTRAS PRESTACIONES SALARIALES, SOLCIALES Y SALARIOS"/>
    <s v="MEDIO   "/>
    <s v="MEDIO   "/>
    <s v="MEDIO   "/>
    <s v="MEDIO   "/>
    <n v="0.5"/>
    <x v="2"/>
    <n v="12357650"/>
    <n v="1"/>
    <x v="3"/>
    <m/>
    <s v="NO"/>
    <s v="NO"/>
    <n v="3"/>
    <s v="MONICA ADRIANA RAMIREZ ESTRADA"/>
    <n v="1449"/>
    <s v="3 DE ABRIL DE 2017"/>
    <n v="170967"/>
    <s v="EDUCACION"/>
    <s v="aplazada por cuarentena marzo abril 2020, AUDIENCIA PRUEBAS. llamados en garantia notificados 29 abril 2019"/>
    <d v="2020-07-31T00:00:00"/>
    <s v="2018-10"/>
    <s v="3"/>
    <s v="2020-06"/>
    <n v="0.73572886802285709"/>
    <n v="9091879.8459226601"/>
    <n v="9091879.8459226601"/>
    <d v="2021-10-15T00:00:00"/>
    <n v="1.2082191780821918"/>
    <n v="4.1522219311981093E-2"/>
    <n v="9030157.2602622639"/>
    <n v="0.5"/>
    <s v="MEDIA"/>
    <x v="2"/>
    <n v="9030157.2602622639"/>
  </r>
  <r>
    <n v="2235"/>
    <d v="2018-08-27T00:00:00"/>
    <d v="2018-08-27T00:00:00"/>
    <s v="Juzgado laboral del circuito de Puerto Berrío"/>
    <s v="05579310500120180020000"/>
    <s v="2019"/>
    <x v="1"/>
    <s v="HERCILIA VICTORIA CASTAÑEDA BEDOYA, CC.43.649.426_x000a_   ALBA RUTH AGUILAR CASTAÑEDA, CC. 43.650.816_x000a_   MARIA ANISLEY PIEDRAHITA NOHAVA, CC.43.649.705_x000a_(y otros)_x000a_"/>
    <s v="jose luis muñoz  CC  71185850"/>
    <n v="207.93899999999999"/>
    <x v="2"/>
    <s v="RECONOCIMIENTO Y PAGO DE OTRAS PRESTACIONES SALARIALES, SOLCIALES Y SALARIOS"/>
    <s v="MEDIO   "/>
    <s v="MEDIO   "/>
    <s v="MEDIO   "/>
    <s v="MEDIO   "/>
    <n v="0.5"/>
    <x v="2"/>
    <n v="16462302"/>
    <n v="0"/>
    <x v="7"/>
    <m/>
    <s v="NO"/>
    <s v="NO"/>
    <n v="3"/>
    <s v="MONICA ADRIANA RAMIREZ ESTRADA"/>
    <n v="1449"/>
    <s v="3 DE ABRIL DE 2017"/>
    <n v="170967"/>
    <s v="EDUCACION"/>
    <s v="aplazada por cuarentena marzo abril 2020,  . AUDIENCIA PARA 17 MARZO 2020. CITACION PARA NOTIFICACION EL 19 MARZO 2019, 13 feb 2019, recurso de reposicion - apelacion contra auto que nego llamamiento a pascual bravo, alternativo auto de sustanciacion para revocar y ordenar el lamamiento, enviado por servidentrega proque litigio no los habia ingresado en la plataforma solo tenian ingreado el estado no el auto, lo notificaron el mismo dia del vencimiento. algunos podrian resultar extemporaneos por este  motivo. RADICADA ENTIDAD 10-DIC-2018. CONTESTADA DESPUES DE VACANCIA JUDICIAL DEL 11 DE ENERO DE 2019, EL 16 DE ENERO DE 2019, PUERTO BERRIO, PASCUAL BRAVO PUERTO BERRIO, LABORAl ordinaria"/>
    <d v="2020-07-31T00:00:00"/>
    <s v="2018-08"/>
    <s v="3"/>
    <s v="2020-06"/>
    <n v="0.7378298404971021"/>
    <n v="12146377.658875125"/>
    <n v="0"/>
    <d v="2021-08-26T00:00:00"/>
    <n v="1.0712328767123287"/>
    <n v="4.1522219311981093E-2"/>
    <n v="0"/>
    <n v="0.5"/>
    <s v="MEDIA"/>
    <x v="2"/>
    <n v="0"/>
  </r>
  <r>
    <n v="2236"/>
    <d v="2018-11-02T00:00:00"/>
    <d v="2018-11-02T00:00:00"/>
    <s v="Juzgado laboral del circuito de Puerto Berrío"/>
    <s v="05579310500120180029000"/>
    <s v="2019"/>
    <x v="1"/>
    <s v="FANNY AMPARO YEPES DURANGO, C.C.21.928.572,_x000a_ELIZABETH PALOMINO PARRA,C.C.21.934.133 (y otros)_x000a_"/>
    <s v="jose luis muñoz  CC  71185850"/>
    <n v="207.93899999999999"/>
    <x v="2"/>
    <s v="RECONOCIMIENTO Y PAGO DE OTRAS PRESTACIONES SALARIALES, SOLCIALES Y SALARIOS"/>
    <s v="MEDIO   "/>
    <s v="MEDIO   "/>
    <s v="MEDIO   "/>
    <s v="MEDIO   "/>
    <n v="0.5"/>
    <x v="2"/>
    <n v="16462302"/>
    <n v="0"/>
    <x v="7"/>
    <m/>
    <s v="NO"/>
    <s v="NO"/>
    <n v="3"/>
    <s v="MONICA ADRIANA RAMIREZ ESTRADA"/>
    <n v="1449"/>
    <s v="3 DE ABRIL DE 2017"/>
    <n v="170967"/>
    <s v="EDUCACION"/>
    <s v="asistio baena, traslado por competencia, prosperola excepcion de falta de jurisdiccion y competencia a los juzados administrativos,  AUDIENCIA INICIAL PARA 28 FEBRERO 2020.  AUDIENCIA PARA CITACION PARA NOTIFICACION EL 19 MARZO 2019, 13 feb 2019, recurso de reposicion - apelacion contra auto que nego llamamiento a pascual bravotenian ingreado el estado no el auto, lo notificaron el mismo dia del vencimiento. algunos podrian resultar extemporaneos por este  motivo. RADICADA ENTIDAD 10-DIC-2018. CONTESTADA DESPUES DE VACANCIA JUDICIAL DEL 11 DE ENERO DE 2019, EL 16 DE ENERO DE 2019, PUERTO BERRIO, PASCUAL BRAVO PUERTO BERRIO, LABORAl ordinaria"/>
    <d v="2020-07-31T00:00:00"/>
    <s v="2018-11"/>
    <s v="3"/>
    <s v="2020-06"/>
    <n v="0.73486768506759159"/>
    <n v="12097613.761623584"/>
    <n v="0"/>
    <d v="2021-11-01T00:00:00"/>
    <n v="1.2547945205479452"/>
    <n v="4.1522219311981093E-2"/>
    <n v="0"/>
    <n v="0.5"/>
    <s v="MEDIA"/>
    <x v="2"/>
    <n v="0"/>
  </r>
  <r>
    <n v="2237"/>
    <d v="2018-11-02T00:00:00"/>
    <d v="2018-11-02T00:00:00"/>
    <s v="Juzgado laboral del circuito de Puerto Berrío"/>
    <s v="05579310500120180029500"/>
    <s v="2019"/>
    <x v="1"/>
    <s v="TATIANA MARCELA BEDOYA CASTAÑEDA, CC.43.655.458 PEDRO JOSE AGUILAR ARIAS, CC. 1.039.691.406 JAVIER HUMBERTO GALLEGO SOLANO, CC. 71.187.226_x000a_(y otros)"/>
    <s v="jose luis muñoz  CC  71185850"/>
    <n v="207.93899999999999"/>
    <x v="2"/>
    <s v="RECONOCIMIENTO Y PAGO DE OTRAS PRESTACIONES SALARIALES, SOLCIALES Y SALARIOS"/>
    <s v="MEDIO   "/>
    <s v="MEDIO   "/>
    <s v="MEDIO   "/>
    <s v="MEDIO   "/>
    <n v="0.5"/>
    <x v="2"/>
    <n v="16462302"/>
    <n v="0"/>
    <x v="7"/>
    <m/>
    <s v="NO"/>
    <s v="NO"/>
    <n v="3"/>
    <s v="MONICA ADRIANA RAMIREZ ESTRADA"/>
    <n v="1449"/>
    <s v="3 DE ABRIL DE 2017"/>
    <n v="170967"/>
    <s v="EDUCACION"/>
    <s v="asistio baena, traslado por competencia, prosperola excepcion de falta de jurisdiccion y competencia a los juzados administrativos,   AUDIENCIA INICIAL PARA 6 MARZO 2020.  AUDIENCIA 6 MARZO 2020. CITACION PARA NOTIFICACION EL 19 MARZO 2019, 13 feb 2019, recurso de reposicion - apelacion contra auto que nego llamamiento a pascual bravotenian ingreado el estado no el auto, lo notificaron el mismo dia del vencimiento. algunos podrian resultar extemporaneos por este  motivo. RADICADA ENTIDAD 10-DIC-2018. CONTESTADA DESPUES DE VACANCIA JUDICIAL DEL 11 DE ENERO DE 2019, EL 16 DE ENERO DE 2019, PUERTO BERRIO, PASCUAL BRAVO PUERTO BERRIO, LABORAl ordinaria"/>
    <d v="2020-07-31T00:00:00"/>
    <s v="2018-11"/>
    <s v="3"/>
    <s v="2020-06"/>
    <n v="0.73486768506759159"/>
    <n v="12097613.761623584"/>
    <n v="0"/>
    <d v="2021-11-01T00:00:00"/>
    <n v="1.2547945205479452"/>
    <n v="4.1522219311981093E-2"/>
    <n v="0"/>
    <n v="0.5"/>
    <s v="MEDIA"/>
    <x v="2"/>
    <n v="0"/>
  </r>
  <r>
    <n v="2238"/>
    <d v="2018-11-02T00:00:00"/>
    <d v="2018-11-02T00:00:00"/>
    <s v="Juzgado laboral del circuito de Puerto Berrío"/>
    <s v="05579310500120180029600"/>
    <s v="2019"/>
    <x v="1"/>
    <s v="GENIA MARIA ROBLEDO SERNA, CC.43.657.064_x000a_LUZ DEISY GOMEZ MORALES, CC.1.039.680.064 (y otros)"/>
    <s v="jose luis muñoz  CC  71185850"/>
    <n v="207.93899999999999"/>
    <x v="2"/>
    <s v="RECONOCIMIENTO Y PAGO DE OTRAS PRESTACIONES SALARIALES, SOLCIALES Y SALARIOS"/>
    <s v="MEDIO   "/>
    <s v="MEDIO   "/>
    <s v="MEDIO   "/>
    <s v="MEDIO   "/>
    <n v="0.5"/>
    <x v="2"/>
    <n v="16462302"/>
    <n v="0"/>
    <x v="7"/>
    <m/>
    <s v="NO"/>
    <s v="NO"/>
    <n v="3"/>
    <s v="MONICA ADRIANA RAMIREZ ESTRADA"/>
    <n v="1449"/>
    <s v="3 DE ABRIL DE 2017"/>
    <n v="170967"/>
    <s v="EDUCACION"/>
    <s v="asistio baena, traslado por competencia, prosperola excepcion de falta de jurisdiccion y competencia a los juzados administrativos,  . AUDIENCIA INICIAL PARA 6 MARZO 2020. CITACION PARA NOTIFICACION EL 19 MARZO 2019, 13 feb 2019, recurso de reposicion - apelacion contra auto que nego llamamiento a pascual bravo tenian ingreado el estado no el auto, lo notificaron el mismo dia del vencimiento. algunos podrian resultar extemporaneos por este  motivo. RADICADA ENTIDAD 10-DIC-2018. CONTESTADA DESPUES DE VACANCIA JUDICIAL DEL 11 DE ENERO DE 2019, EL 16 DE ENERO DE 2019, PUERTO BERRIO, PASCUAL BRAVO PUERTO BERRIO, LABORAl ordinaria"/>
    <d v="2020-07-31T00:00:00"/>
    <s v="2018-11"/>
    <s v="3"/>
    <s v="2020-06"/>
    <n v="0.73486768506759159"/>
    <n v="12097613.761623584"/>
    <n v="0"/>
    <d v="2021-11-01T00:00:00"/>
    <n v="1.2547945205479452"/>
    <n v="4.1522219311981093E-2"/>
    <n v="0"/>
    <n v="0.5"/>
    <s v="MEDIA"/>
    <x v="2"/>
    <n v="0"/>
  </r>
  <r>
    <n v="2239"/>
    <d v="2018-11-02T00:00:00"/>
    <d v="2018-11-02T00:00:00"/>
    <s v="Juzgado laboral del circuito de Puerto Berrío"/>
    <s v="05579310500120180029700"/>
    <s v="2019"/>
    <x v="1"/>
    <s v="MARIA FABIOLA OSPINA RUIZ "/>
    <s v="jose luis muñoz  CC  71185850"/>
    <n v="207.93899999999999"/>
    <x v="2"/>
    <s v="RECONOCIMIENTO Y PAGO DE OTRAS PRESTACIONES SALARIALES, SOLCIALES Y SALARIOS"/>
    <s v="MEDIO   "/>
    <s v="MEDIO   "/>
    <s v="MEDIO   "/>
    <s v="MEDIO   "/>
    <n v="0.5"/>
    <x v="2"/>
    <n v="16462302"/>
    <n v="0"/>
    <x v="7"/>
    <m/>
    <s v="NO"/>
    <s v="NO"/>
    <n v="3"/>
    <s v="MONICA ADRIANA RAMIREZ ESTRADA"/>
    <n v="1449"/>
    <s v="3 DE ABRIL DE 2017"/>
    <n v="170967"/>
    <s v="EDUCACION"/>
    <s v="asistio baena, traslado por competencia, prosperola excepcion de falta de jurisdiccion y competencia a los juzados administrativos,   AUDIENCIA INICIAL PARA 6 MARZO 2020. CITACION PARA NOTIFICACION EL 19 MARZO 2019,  CITACION PARA NOTIFICACION EL 19 MARZO 2019, 13 feb 2019, recurso de reposicion - apelacion contra auto que nego llamamiento a pascual bravo tenian ingreado el estado no el auto, lo notificaron el mismo dia del vencimiento. algunos podrian resultar extemporaneos por este  motivo. RADICADA ENTIDAD 10-DIC-2018. CONTESTADA DESPUES DE VACANCIA JUDICIAL DEL 11 DE ENERO DE 2019, EL 16 DE ENERO DE 2019, PUERTO BERRIO, PASCUAL BRAVO PUERTO BERRIO, LABORAl ordinaria"/>
    <d v="2020-07-31T00:00:00"/>
    <s v="2018-11"/>
    <s v="3"/>
    <s v="2020-06"/>
    <n v="0.73486768506759159"/>
    <n v="12097613.761623584"/>
    <n v="0"/>
    <d v="2021-11-01T00:00:00"/>
    <n v="1.2547945205479452"/>
    <n v="4.1522219311981093E-2"/>
    <n v="0"/>
    <n v="0.5"/>
    <s v="MEDIA"/>
    <x v="2"/>
    <n v="0"/>
  </r>
  <r>
    <n v="2240"/>
    <d v="2018-11-19T00:00:00"/>
    <d v="2018-11-19T00:00:00"/>
    <s v="Juzgado laboral del circuito de Puerto Berrío"/>
    <s v="05579310500120180030200"/>
    <s v="2019"/>
    <x v="1"/>
    <s v="LILIANA ISABEL RODRIGUEZ ZAPATA "/>
    <s v="jose luis muñoz  CC  71185850"/>
    <n v="207.93899999999999"/>
    <x v="2"/>
    <s v="RECONOCIMIENTO Y PAGO DE OTRAS PRESTACIONES SALARIALES, SOLCIALES Y SALARIOS"/>
    <s v="MEDIO   "/>
    <s v="MEDIO   "/>
    <s v="MEDIO   "/>
    <s v="MEDIO   "/>
    <n v="0.5"/>
    <x v="2"/>
    <n v="16462302"/>
    <n v="0"/>
    <x v="7"/>
    <m/>
    <s v="NO"/>
    <s v="NO"/>
    <n v="3"/>
    <s v="MONICA ADRIANA RAMIREZ ESTRADA"/>
    <n v="1449"/>
    <s v="3 DE ABRIL DE 2017"/>
    <n v="170967"/>
    <s v="EDUCACION"/>
    <s v="17 julio audiencia inicial, falta de jurisdiccion y competencia, se trasladan  las diligencias a Medellin, juzgados administrativos, APLAZAMIENTO POR CUARENTENA MARZO ABRIL 2020. AUDIENCIA INICIAL PARA 31 MARZO 2020. CITACION PARA NOTIFICACION EL 19 MARZO 2019,  13 feb 2019, recurso de reposicion - apelacion contra auto que nego llamamiento a pascual bravo tenian ingreado el estado no el auto, lo notificaron el mismo dia del vencimiento. algunos podrian resultar extemporaneos por este  motivo. RADICADA ENTIDAD 10-DIC-2018. CONTESTADA DESPUES DE VACANCIA JUDICIAL DEL 11 DE ENERO DE 2019, EL 16 DE ENERO DE 2019, PUERTO BERRIO, PASCUAL BRAVO PUERTO BERRIO, LABORAl ordinaria"/>
    <d v="2020-07-31T00:00:00"/>
    <s v="2018-11"/>
    <s v="3"/>
    <s v="2020-06"/>
    <n v="0.73486768506759159"/>
    <n v="12097613.761623584"/>
    <n v="0"/>
    <d v="2021-11-18T00:00:00"/>
    <n v="1.3013698630136987"/>
    <n v="4.1522219311981093E-2"/>
    <n v="0"/>
    <n v="0.5"/>
    <s v="MEDIA"/>
    <x v="2"/>
    <n v="0"/>
  </r>
  <r>
    <n v="2241"/>
    <d v="2018-11-19T00:00:00"/>
    <d v="2018-11-19T00:00:00"/>
    <s v="Juzgado laboral del circuito de Puerto Berrío"/>
    <s v="05579310500120180030300"/>
    <s v="2019"/>
    <x v="1"/>
    <s v="MARÍA CECILIA RODRÍGUEZ REINA "/>
    <s v="jose luis muñoz  CC  71185850"/>
    <n v="207.93899999999999"/>
    <x v="2"/>
    <s v="RECONOCIMIENTO Y PAGO DE OTRAS PRESTACIONES SALARIALES, SOLCIALES Y SALARIOS"/>
    <s v="MEDIO   "/>
    <s v="MEDIO   "/>
    <s v="MEDIO   "/>
    <s v="MEDIO   "/>
    <n v="0.5"/>
    <x v="2"/>
    <n v="16462302"/>
    <n v="0"/>
    <x v="7"/>
    <m/>
    <s v="NO"/>
    <s v="NO"/>
    <n v="3"/>
    <s v="MONICA ADRIANA RAMIREZ ESTRADA"/>
    <n v="1449"/>
    <s v="3 DE ABRIL DE 2017"/>
    <n v="170967"/>
    <s v="EDUCACION"/>
    <s v=" AUDIENCIA INICIAL PARA 31 MARZO 2020. CITACION PARA NOTIFICACION EL 19 MARZO 2019, 13 feb 2019, recurso de reposicion - apelacion contra auto que nego llamamiento a pascual bravo tenian ingreado el estado no el auto, lo notificaron el mismo dia del vencimiento. algunos podrian resultar extemporaneos por este  motivo. RADICADA ENTIDAD 10-DIC-2018. CONTESTADA DESPUES DE VACANCIA JUDICIAL DEL 11 DE ENERO DE 2019, EL 16 DE ENERO DE 2019, PUERTO BERRIO, PASCUAL BRAVO PUERTO BERRIO, LABORAl ordinaria"/>
    <d v="2020-07-31T00:00:00"/>
    <s v="2018-11"/>
    <s v="3"/>
    <s v="2020-06"/>
    <n v="0.73486768506759159"/>
    <n v="12097613.761623584"/>
    <n v="0"/>
    <d v="2021-11-18T00:00:00"/>
    <n v="1.3013698630136987"/>
    <n v="4.1522219311981093E-2"/>
    <n v="0"/>
    <n v="0.5"/>
    <s v="MEDIA"/>
    <x v="2"/>
    <n v="0"/>
  </r>
  <r>
    <n v="2242"/>
    <d v="2018-11-19T00:00:00"/>
    <d v="2018-11-19T00:00:00"/>
    <s v="Juzgado laboral del circuito de Puerto Berrío"/>
    <s v="05579310500120180030400"/>
    <s v="2019"/>
    <x v="1"/>
    <s v="MARIA ESPERANZA ALVAREZ CUETO "/>
    <s v="jose luis muñoz  CC  71185850"/>
    <n v="207.93899999999999"/>
    <x v="2"/>
    <s v="RECONOCIMIENTO Y PAGO DE OTRAS PRESTACIONES SALARIALES, SOLCIALES Y SALARIOS"/>
    <s v="MEDIO   "/>
    <s v="MEDIO   "/>
    <s v="MEDIO   "/>
    <s v="MEDIO   "/>
    <n v="0.5"/>
    <x v="2"/>
    <n v="16462302"/>
    <n v="0"/>
    <x v="7"/>
    <m/>
    <s v="NO"/>
    <s v="NO"/>
    <n v="3"/>
    <s v="MONICA ADRIANA RAMIREZ ESTRADA"/>
    <n v="1449"/>
    <s v="3 DE ABRIL DE 2017"/>
    <n v="170967"/>
    <s v="EDUCACION"/>
    <s v="  AUDIENCIA INICIAL PARA 31 MARZO 2020. CITACION PARA NOTIFICACION EL 19 MARZO 2019,  13 feb 2019, recurso de reposicion - apelacion contra auto que nego llamamiento a pascual bravo tenian ingreado el estado no el auto, lo notificaron el mismo dia del vencimiento. algunos podrian resultar extemporaneos por este  motivo.  RADICADA ENTIDAD 10-DIC-2018. CONTESTADA DESPUES DE VACANCIA JUDICIAL DEL 11 DE ENERO DE 2019, EL 16 DE ENERO DE 2019, PUERTO BERRIO, PASCUAL BRAVO PUERTO BERRIO, LABORAl ordinaria"/>
    <d v="2020-07-31T00:00:00"/>
    <s v="2018-11"/>
    <s v="3"/>
    <s v="2020-06"/>
    <n v="0.73486768506759159"/>
    <n v="12097613.761623584"/>
    <n v="0"/>
    <d v="2021-11-18T00:00:00"/>
    <n v="1.3013698630136987"/>
    <n v="4.1522219311981093E-2"/>
    <n v="0"/>
    <n v="0.5"/>
    <s v="MEDIA"/>
    <x v="2"/>
    <n v="0"/>
  </r>
  <r>
    <n v="2243"/>
    <d v="2018-11-19T00:00:00"/>
    <d v="2018-11-19T00:00:00"/>
    <s v="Juzgado laboral del circuito de Puerto Berrío"/>
    <s v="05579310500120180030500"/>
    <s v="2019"/>
    <x v="1"/>
    <s v="BARBARITA CLAVIJO CASTRO "/>
    <s v="jose luis muñoz  CC  71185850"/>
    <n v="207.93899999999999"/>
    <x v="2"/>
    <s v="RECONOCIMIENTO Y PAGO DE OTRAS PRESTACIONES SALARIALES, SOLCIALES Y SALARIOS"/>
    <s v="MEDIO   "/>
    <s v="MEDIO   "/>
    <s v="MEDIO   "/>
    <s v="MEDIO   "/>
    <n v="0.5"/>
    <x v="2"/>
    <n v="16462302"/>
    <n v="0"/>
    <x v="7"/>
    <m/>
    <s v="NO"/>
    <s v="NO"/>
    <n v="3"/>
    <s v="MONICA ADRIANA RAMIREZ ESTRADA"/>
    <n v="1449"/>
    <s v="3 DE ABRIL DE 2017"/>
    <n v="170967"/>
    <s v="EDUCACION"/>
    <s v="17 julio audiencia inicial, falta de jurisdiccion y competencia, se trasladan  las diligencias a Medellin, juzgados administrativos,  AUDIENCIA INICIAL PARA 1 ABRIL DE 2020. CITACION PARA NOTIFICACION EL 19 MARZO 2019,  13 feb 2019, recurso de reposicion - apelacion contra auto que nego llamamiento a pascual bravo tenian ingreado el estado no el auto, lo notificaron el mismo dia del vencimiento. algunos podrian resultar extemporaneos por este  motivo. RADICADA ENTIDAD 10-DIC-2018. CONTESTADA DESPUES DE VACANCIA JUDICIAL DEL 11 DE ENERO DE 2019, EL 16 DE ENERO DE 2019, PUERTO BERRIO, PASCUAL BRAVO PUERTO BERRIO, LABORAl ordinaria"/>
    <d v="2020-07-31T00:00:00"/>
    <s v="2018-11"/>
    <s v="3"/>
    <s v="2020-06"/>
    <n v="0.73486768506759159"/>
    <n v="12097613.761623584"/>
    <n v="0"/>
    <d v="2021-11-18T00:00:00"/>
    <n v="1.3013698630136987"/>
    <n v="4.1522219311981093E-2"/>
    <n v="0"/>
    <n v="0.5"/>
    <s v="MEDIA"/>
    <x v="2"/>
    <n v="0"/>
  </r>
  <r>
    <n v="2244"/>
    <d v="2018-11-19T00:00:00"/>
    <d v="2018-11-19T00:00:00"/>
    <s v="Juzgado laboral del circuito de Puerto Berrío"/>
    <s v="05579310500120180030600"/>
    <s v="2019"/>
    <x v="1"/>
    <s v="GREISI QUERINET ISAZA AGUILAR "/>
    <s v="jose luis muñoz  CC  71185850"/>
    <n v="207.93899999999999"/>
    <x v="2"/>
    <s v="RECONOCIMIENTO Y PAGO DE OTRAS PRESTACIONES SALARIALES, SOLCIALES Y SALARIOS"/>
    <s v="MEDIO   "/>
    <s v="MEDIO   "/>
    <s v="MEDIO   "/>
    <s v="MEDIO   "/>
    <n v="0.5"/>
    <x v="2"/>
    <n v="16462302"/>
    <n v="0"/>
    <x v="5"/>
    <m/>
    <s v="NO"/>
    <s v="NO"/>
    <n v="3"/>
    <s v="MONICA ADRIANA RAMIREZ ESTRADA"/>
    <n v="1449"/>
    <s v="3 DE ABRIL DE 2017"/>
    <n v="170967"/>
    <s v="EDUCACION"/>
    <s v="AUDIENCIA INICIAL PARA 1 ABRIL DE 2020. CITACION PARA NOTIFICACION EL 19 MARZO 2019, 13 feb 2019, recurso de reposicion - apelacion contra auto que nego llamamiento a pascual bravo tenian ingreado el estado no el auto, lo notificaron el mismo dia del vencimiento. algunos podrian resultar extemporaneos por este  motivo. RADICADA ENTIDAD 10-DIC-2018. CONTESTADA DESPUES DE VACANCIA JUDICIAL DEL 11 DE ENERO DE 2019, EL 16 DE ENERO DE 2019, PUERTO BERRIO, PASCUAL BRAVO PUERTO BERRIO, LABORAl ordinaria"/>
    <d v="2020-07-31T00:00:00"/>
    <s v="2018-11"/>
    <s v="3"/>
    <s v="2020-06"/>
    <n v="0.73486768506759159"/>
    <n v="12097613.761623584"/>
    <n v="0"/>
    <d v="2021-11-18T00:00:00"/>
    <n v="1.3013698630136987"/>
    <n v="4.1522219311981093E-2"/>
    <n v="0"/>
    <n v="0.5"/>
    <s v="MEDIA"/>
    <x v="2"/>
    <n v="0"/>
  </r>
  <r>
    <n v="2245"/>
    <d v="2018-10-12T00:00:00"/>
    <d v="2018-10-08T00:00:00"/>
    <s v="Juzgado Treinta y uno (31) Administrativo Oral del Circuito de Medellín"/>
    <s v="05001333303120180021200"/>
    <s v="2019"/>
    <x v="0"/>
    <s v="ANGELA MARIA MOLINA DURANGO pascual b"/>
    <s v="Marisol Herrera Ortiz CC43287871"/>
    <n v="210986"/>
    <x v="0"/>
    <s v="RECONOCIMIENTO Y PAGO DE OTRAS PRESTACIONES SALARIALES, SOLCIALES Y SALARIOS"/>
    <s v="MEDIO   "/>
    <s v="MEDIO   "/>
    <s v="MEDIO   "/>
    <s v="MEDIO   "/>
    <n v="0.5"/>
    <x v="2"/>
    <n v="38344762"/>
    <n v="0"/>
    <x v="8"/>
    <m/>
    <s v="NO"/>
    <s v="NO"/>
    <n v="3"/>
    <s v="MONICA ADRIANA RAMIREZ ESTRADA"/>
    <n v="1449"/>
    <s v="3 DE ABRIL DE 2017"/>
    <n v="170967"/>
    <s v="EDUCACION"/>
    <s v="apelacion auto que niega llamamiento y concede otro NOVIEMBRE 2019. contestacion 14 de mayo de 2019, PASUCAL BRAVO NOTIFICADA 15 MARZO VENCE 30 MAYO"/>
    <d v="2020-07-31T00:00:00"/>
    <s v="2018-10"/>
    <s v="3"/>
    <s v="2020-06"/>
    <n v="0.73572886802285709"/>
    <n v="28211348.340865865"/>
    <n v="0"/>
    <d v="2021-10-11T00:00:00"/>
    <n v="1.1972602739726028"/>
    <n v="4.1522219311981093E-2"/>
    <n v="0"/>
    <n v="0.5"/>
    <s v="MEDIA"/>
    <x v="2"/>
    <n v="0"/>
  </r>
  <r>
    <n v="2246"/>
    <d v="2014-07-15T00:00:00"/>
    <d v="2014-06-16T00:00:00"/>
    <s v="Juzgado Diecisiete (17) Administrativo Oral del Circuito de Medellín"/>
    <s v="05001333301720140000500"/>
    <s v="2019"/>
    <x v="0"/>
    <s v="ALVARO LEON MOLINA SANCHEZ"/>
    <s v="Leonardo Fabio Guevara Díaz"/>
    <n v="97002"/>
    <x v="0"/>
    <s v="RELIQUIDACIÓN DE LA PENSIÓN"/>
    <s v="BAJO"/>
    <s v="BAJO"/>
    <s v="BAJO"/>
    <s v="BAJO"/>
    <n v="0.05"/>
    <x v="1"/>
    <n v="22940849"/>
    <n v="0"/>
    <x v="1"/>
    <m/>
    <s v="NO"/>
    <s v="NO"/>
    <n v="6"/>
    <s v="MONICA ADRIANA RAMIREZ ESTRADA"/>
    <n v="1449"/>
    <s v="3 DE ABRIL DE 2017"/>
    <n v="170967"/>
    <s v="EDUCACION"/>
    <s v="reliquidación pensión recibida de Diana Raigoza el 4 de enero de 2019. falta de legitimación en la causa por pasiva del Departamento, condenado el Ministerior FONPREMAG"/>
    <d v="2020-07-31T00:00:00"/>
    <s v="2014-07"/>
    <s v="6"/>
    <s v="2020-06"/>
    <n v="0.89647995697306138"/>
    <n v="20566011.324445497"/>
    <n v="0"/>
    <d v="2020-07-13T00:00:00"/>
    <n v="-4.9315068493150684E-2"/>
    <n v="4.1522219311981093E-2"/>
    <n v="0"/>
    <n v="0.05"/>
    <s v="REMOTA"/>
    <x v="1"/>
    <n v="0"/>
  </r>
  <r>
    <n v="2247"/>
    <d v="2019-01-31T00:00:00"/>
    <d v="2018-08-08T00:00:00"/>
    <s v="Tribunal Administrativo Sala Primera (01) de Oralidad de Medellín"/>
    <s v="05001233300020180147200"/>
    <s v="2019"/>
    <x v="0"/>
    <s v="URBANO ANTONIO OSPINA LAYOS CC3481198"/>
    <s v="Demetrio Arevalo Forero CC79470696"/>
    <n v="112405"/>
    <x v="0"/>
    <s v="OTRAS"/>
    <s v="MEDIO   "/>
    <s v="MEDIO   "/>
    <s v="MEDIO   "/>
    <s v="MEDIO   "/>
    <n v="0.5"/>
    <x v="2"/>
    <n v="554086362"/>
    <n v="0"/>
    <x v="7"/>
    <m/>
    <s v="NO"/>
    <s v="NO"/>
    <n v="3"/>
    <s v="MONICA ADRIANA RAMIREZ ESTRADA"/>
    <n v="1449"/>
    <s v="3 DE ABRIL DE 2017"/>
    <n v="170967"/>
    <s v="EDUCACION"/>
    <s v="aplazada por cuarentena marzo - abril 2020, .  CONTESTADA.  25 ABRIL 2019.  , EL notificada el 31 enero de 2019, VENCE 17 abril. PENSION DE SOBREVIVIENTES DE LA SRA ARACELLY DEL SOCORRO ALVAREZ BERRIO"/>
    <d v="2020-07-31T00:00:00"/>
    <s v="2019-01"/>
    <s v="3"/>
    <s v="2020-06"/>
    <n v="1.0434541229259338"/>
    <n v="578163698.88593137"/>
    <n v="0"/>
    <d v="2022-01-30T00:00:00"/>
    <n v="1.5013698630136987"/>
    <n v="4.1522219311981093E-2"/>
    <n v="0"/>
    <n v="0.5"/>
    <s v="MEDIA"/>
    <x v="2"/>
    <n v="0"/>
  </r>
  <r>
    <n v="2248"/>
    <d v="2018-12-12T00:00:00"/>
    <d v="2018-12-04T00:00:00"/>
    <s v="Juzgado Veinte (20) Administrativo Oral del Circuito de Medellín"/>
    <s v="05001333302020180048700"/>
    <s v="2019"/>
    <x v="0"/>
    <s v="LUIS RICARGO ESTRADA MONTOYA CC3487596 LEY 71 DE 1988"/>
    <s v="Jaime Javier Díaz Peláez CC70091458"/>
    <n v="89803"/>
    <x v="0"/>
    <s v="OTRAS"/>
    <s v="BAJO"/>
    <s v="BAJO"/>
    <s v="BAJO"/>
    <s v="BAJO"/>
    <n v="0.05"/>
    <x v="1"/>
    <n v="26059478"/>
    <n v="0"/>
    <x v="1"/>
    <m/>
    <s v="NO"/>
    <s v="NO"/>
    <n v="3"/>
    <s v="MONICA ADRIANA RAMIREZ ESTRADA"/>
    <n v="1449"/>
    <s v="3 DE ABRIL DE 2017"/>
    <n v="170967"/>
    <s v="EDUCACION"/>
    <s v="SENTENCIA FAVOIRABLE AL DEPTO.  FEB 2020. CONTETADA 20 MAYO NO LEY 71 DE 1988 NO ES DOCENTE PERO EDUCACION LO REMITIO A FONPREMAG LEY 71 DE 1988, Por Resolución 2595 del 10 de junio de 1998 el Departamento de Antioquia negó_x000a_el reconocimiento de la pensión de sobreviviente a la demandante por cuanto_x000a_el causante solo laboró 2 años y 269 días, tiempo inferior a los 20 años que_x000a_exige la Ley 6ª de 1945. Fol. 20,  Para que sean incluidas en la liquidación de costas, en atención al artículo 365_x000a_del Código General del Proceso, y en aplicación del Acuerdo 10554 de 2016 del_x000a_Consejo Superior de la Judicatura, se toma el 3% de la cuantía del proceso, para_x000a_fijar por concepto de agencias en derecho la suma de SETECIENTOS OCHENTA_x000a_MIL PESOS ($780.000)._x000a_En mérito de lo expuesto, el JUZGADO VEINTE ADMINISTRATIVO ORAL_x000a_DEL CIRCUITO DE MEDELLÍN, administrando justicia en nombre de la_x000a_República y por autoridad de la Ley,_x000a_F A L L A_x000a_PRIMERO: NEGAR PRETENSIONES de la demanda._x000a_SEGUNDO: CONDENAR EN COSTAS a la parte demandante, las cuales se_x000a_liquidarán por la Secretaría del Despacho, una vez en firme esta providencia._x000a_Para que sean incluidas en la liquidación de costas, se fija la suma de_x000a_SETECIENTOS OCHENTA MIL PESOS ($780.000), de conformidad con lo_x000a_expuesto en la parte motiva._x000a_TERCERO: En firme esta providencia, se ordena el archivo del expediente,_x000a_previa desanotación de su registro._x000a__x000a_El acto administrativo anterior fue confirmado vía recurso de reposición y de_x000a_apelación por la entidad demandada._x000a_Como se indicó líneas atrás, el régimen de seguridad social vigente para la fecha_x000a_de la muerte del causante exigía como condiciones para acceder al derecho a la_x000a_pensión de sobrevivientes que aquel hubiese laborado por lo menos 20 años_x000a_para entidades públicas, teniendo en cuenta que el señor Amado de Jesús_x000a_Castrillón para el 16 de noviembre de 1977 solo había laborado un tiempo de 2_x000a_años y 9 meses, es claro que no cumplía con este requisito y, por ende, su_x000a_esposa no resultó beneficiaria de la pensión de sobrevivientes._x000a_Las pretensiones del proceso están encaminadas a la aplicación de la Ley 100_x000a_de 1993 para efectuar el reconocimiento del derecho, norma que empezó a regir_x000a_en entidades territoriales el 30 de junio de 1995, por tanto, para la fecha en que_x000a_se estructuró el derecho, 16 de noviembre de 1977, es evidente que no estaba_x000a_rigiendo, lo que impide su aplicación al caso concreto._x000a_Se expuso que la aplicación del principio de favorabilidad en materia laboral al_x000a_confrontar varias normas, está sujeta a que las mismas estén vigentes en la_x000a_fecha del acaecimiento del hecho que es objeto de regulación, para la fecha de_x000a_la muerte del señor Amado de Jesús Castrillón no estaba vigente la Ley 100 de_x000a_1993, condición necesaria para realizar el juicio jurídico de ponderación._x000a_Deviene obligatorio inferir que la normativa aplicable al derecho reclamado por_x000a_la señora María Graciela Hoyos de Castrillón es la prevista en el Decreto 1848_x000a_de 1969 y Ley 12 de 1975, norma bajo la cual no tiene derecho a acceder a la_x000a_prestación, lo que conduce a negar las pretensiones de la demanda._x000a_4. COSTAS:_x000a_En aplicación de lo dispuesto por el artículo 188 del Código de Procedimiento_x000a_Administrativo y de lo Contencioso Administrativo, conforme al cual la condena_x000a_en costas surge del simple hecho de ser resueltas desfavorablemente las_x000a_pretensiones o argumentos de defensa, se condena en costas a la parte_x000a_demandante, las cuales serán liquidadas por la Secretaría del Despacho, una_x000a_vez en firme esta providencia."/>
    <d v="2020-07-31T00:00:00"/>
    <s v="2018-12"/>
    <s v="3"/>
    <s v="2020-06"/>
    <n v="0.73268911507362433"/>
    <n v="19093495.875100583"/>
    <n v="0"/>
    <d v="2021-12-11T00:00:00"/>
    <n v="1.3643835616438356"/>
    <n v="4.1522219311981093E-2"/>
    <n v="0"/>
    <n v="0.05"/>
    <s v="REMOTA"/>
    <x v="1"/>
    <n v="0"/>
  </r>
  <r>
    <n v="2249"/>
    <d v="2019-01-16T00:00:00"/>
    <d v="2019-02-20T00:00:00"/>
    <s v="Juzgado Promiscuo del Circuito  de EL BAGRE"/>
    <s v="05250318900120180013200"/>
    <s v="2019"/>
    <x v="1"/>
    <s v="SILVIA IRENE HERANNDEZ GONZALEZ"/>
    <s v="Julia Fernanda Muñoz Rincon"/>
    <n v="215.27799999999999"/>
    <x v="2"/>
    <s v="RECONOCIMIENTO Y PAGO DE OTRAS PRESTACIONES SALARIALES, SOLCIALES Y SALARIOS"/>
    <s v="MEDIO   "/>
    <s v="MEDIO   "/>
    <s v="MEDIO   "/>
    <s v="MEDIO   "/>
    <n v="0.5"/>
    <x v="2"/>
    <n v="23146693"/>
    <n v="0"/>
    <x v="5"/>
    <m/>
    <s v="NO"/>
    <s v="NO"/>
    <n v="3"/>
    <s v="MONICA ADRIANA RAMIREZ ESTRADA"/>
    <n v="1449"/>
    <s v="3 DE ABRIL DE 2017"/>
    <n v="170967"/>
    <s v="EDUCACION"/>
    <s v="PASCUAL BRAVO. EL BAGRE NO HA ADMITIDO LOS LLAMAMIENTOS. DEPENDIENTE JUDICIAL A LITIGIO.  enviada por correo certificado servientrega. Judicial. PASCUAL BRAVO  EL BAGRE (lleva leonel), notificadas 20-02-2019"/>
    <d v="2020-07-31T00:00:00"/>
    <s v="2019-01"/>
    <s v="3"/>
    <s v="2020-06"/>
    <n v="1.0434541229259338"/>
    <n v="24152512.242950849"/>
    <n v="0"/>
    <d v="2022-01-15T00:00:00"/>
    <n v="1.4602739726027398"/>
    <n v="4.1522219311981093E-2"/>
    <n v="0"/>
    <n v="0.5"/>
    <s v="MEDIA"/>
    <x v="2"/>
    <n v="0"/>
  </r>
  <r>
    <n v="2250"/>
    <d v="2019-01-16T00:00:00"/>
    <d v="2019-02-20T00:00:00"/>
    <s v="Juzgado Promiscuo del Circuito  de EL BAGRE"/>
    <s v="05250318900120180012500"/>
    <s v="2019"/>
    <x v="1"/>
    <s v="LUIS CARLOS SANCHEZ VELASQUEZ"/>
    <s v="Julia Fernanda Muñoz Rincon"/>
    <n v="215.27799999999999"/>
    <x v="2"/>
    <s v="RECONOCIMIENTO Y PAGO DE OTRAS PRESTACIONES SALARIALES, SOLCIALES Y SALARIOS"/>
    <s v="MEDIO   "/>
    <s v="MEDIO   "/>
    <s v="MEDIO   "/>
    <s v="MEDIO   "/>
    <n v="0.5"/>
    <x v="2"/>
    <n v="75360562"/>
    <n v="0"/>
    <x v="5"/>
    <m/>
    <s v="NO"/>
    <s v="NO"/>
    <n v="3"/>
    <s v="MONICA ADRIANA RAMIREZ ESTRADA"/>
    <n v="1449"/>
    <s v="3 DE ABRIL DE 2017"/>
    <n v="170967"/>
    <s v="EDUCACION"/>
    <s v="PASCUAL BRAVO.  EL BAGRE NO HA ADMITIDO LOS LLAMAMIENTOS. DEPENDIENTE JUDICIAL A LITIGIO. enviada por correo certificado servientrega. Judicial. PASCUAL BRAVO  EL BAGRE (lleva leonel), notificadas 20-02-2019"/>
    <d v="2020-07-31T00:00:00"/>
    <s v="2019-01"/>
    <s v="3"/>
    <s v="2020-06"/>
    <n v="1.0434541229259338"/>
    <n v="78635289.124915451"/>
    <n v="0"/>
    <d v="2022-01-15T00:00:00"/>
    <n v="1.4602739726027398"/>
    <n v="4.1522219311981093E-2"/>
    <n v="0"/>
    <n v="0.5"/>
    <s v="MEDIA"/>
    <x v="2"/>
    <n v="0"/>
  </r>
  <r>
    <n v="2251"/>
    <d v="2019-02-05T00:00:00"/>
    <d v="2018-12-04T00:00:00"/>
    <s v="Tribunal Administrativo de Antioquia, Sala Cuarta 4ta Oralidad"/>
    <s v="05001233300020180235900_x000a_"/>
    <s v="2019"/>
    <x v="0"/>
    <s v="JAIME EDUARDO POSADA RAMÍREZ, SANDRA MILENA SERNA RESTREPO, MARÍA VALENTINA POSADA SERNA, MARÍA DEL MAR POSADA SERNA, CRISTINA RAMÍREZ DE POSADA, JAIME POSAD SOTO"/>
    <s v="EDWIN OSORIO RODRÍGUEZ cc 98.563.822"/>
    <n v="97.471999999999994"/>
    <x v="1"/>
    <s v="FALLA EN EL SERVICIO OTRAS CAUSAS"/>
    <s v="MEDIO   "/>
    <s v="MEDIO   "/>
    <s v="MEDIO   "/>
    <s v="MEDIO   "/>
    <n v="0.5"/>
    <x v="2"/>
    <n v="12596520110"/>
    <n v="0"/>
    <x v="8"/>
    <m/>
    <s v="NO"/>
    <s v="NO"/>
    <n v="3"/>
    <s v="MONICA ADRIANA RAMIREZ ESTRADA"/>
    <n v="1449"/>
    <s v="3 DE ABRIL DE 2017"/>
    <n v="170967"/>
    <s v="MINAS"/>
    <s v="GESTION TRANSPARENTE APARECE 05001230000020180235900, TRIBUNAL- TRIBUN AL, PARA MEJOR CONSULTA, SE INGRESO 2 VECES, APELACION AUTO QUE ADMITE LLAMAMIENTO EN GARANTIA, EFECTO DEVOLUTIVO 29 NOV 2019, respuesta inadmision, envio de nuevo pruebas y 2 traslados. se aclara la poliza siniestrada es la de la fecha de ocurrencia de los hechos en 2016, pero se pide accionar la 2 polizas, ya quela poliza inicial era de el condor que entro en liquidacion y no estaba vigente.  redurso reposicion auto inamision llammientos y solicitud revocatoria para correccion 16 julio 2019. contestada  20 mayo 2019, llamado en garantia a confianza y 3 titulares de la mina, sol pruebas minas DERRUMBE COPACABANA MINERIA Y OTROS  las nieves"/>
    <d v="2020-07-31T00:00:00"/>
    <s v="2019-02"/>
    <s v="3"/>
    <s v="2020-06"/>
    <n v="1.0374579956513144"/>
    <n v="13068360505.502073"/>
    <n v="0"/>
    <d v="2022-02-04T00:00:00"/>
    <n v="1.515068493150685"/>
    <n v="4.1522219311981093E-2"/>
    <n v="0"/>
    <n v="0.5"/>
    <s v="MEDIA"/>
    <x v="2"/>
    <n v="0"/>
  </r>
  <r>
    <n v="2252"/>
    <d v="2018-11-22T00:00:00"/>
    <d v="2018-11-14T00:00:00"/>
    <s v="Juzgado Veinticuatro (24) Administrativo Oral del Circuito de Medellín"/>
    <s v="05001333302420180043100_x000a_"/>
    <s v="2019"/>
    <x v="0"/>
    <s v="INÉS ADELA QUIROZ MORENO,  CC43716308 pascual b_x000a_"/>
    <s v="Marisol Herrera Ortiz CC43287871"/>
    <n v="210.98599999999999"/>
    <x v="0"/>
    <s v="RECONOCIMIENTO Y PAGO DE OTRAS PRESTACIONES SALARIALES, SOLCIALES Y SALARIOS"/>
    <s v="MEDIO   "/>
    <s v="MEDIO   "/>
    <s v="MEDIO   "/>
    <s v="MEDIO   "/>
    <n v="0.5"/>
    <x v="2"/>
    <n v="60183690"/>
    <n v="0"/>
    <x v="7"/>
    <m/>
    <s v="NO"/>
    <s v="NO"/>
    <n v="3"/>
    <s v="MONICA ADRIANA RAMIREZ ESTRADA"/>
    <n v="1449"/>
    <s v="3 DE ABRIL DE 2017"/>
    <n v="170967"/>
    <s v="EDUCACION"/>
    <s v="pascual bravo. AUDIENCIA INCIIAL 20 FEBRERO 2020.  contestada 17 mayo notificada el 14 marzo vence el 27 mayo PASCUAL BRAVO EN MEDELLIN PERO LABORO EN BETULIA"/>
    <d v="2020-07-31T00:00:00"/>
    <s v="2018-11"/>
    <s v="3"/>
    <s v="2020-06"/>
    <n v="0.73486768506759159"/>
    <n v="44227048.949125558"/>
    <n v="0"/>
    <d v="2021-11-21T00:00:00"/>
    <n v="1.3095890410958904"/>
    <n v="4.1522219311981093E-2"/>
    <n v="0"/>
    <n v="0.5"/>
    <s v="MEDIA"/>
    <x v="2"/>
    <n v="0"/>
  </r>
  <r>
    <n v="2253"/>
    <d v="2018-07-26T00:00:00"/>
    <d v="2018-07-25T00:00:00"/>
    <s v="Juzgado segundo (2) laboral del circuito de Medellín"/>
    <s v="05001310500220180052900"/>
    <s v="2019"/>
    <x v="1"/>
    <s v="JUAN GABRIEL ZAPATA ISAZA, CC.15.516.533"/>
    <s v="Diana Marcela Toro Ramírez, C.C.39.175.383, T.P.200.498 C.S.J."/>
    <n v="200.49799999999999"/>
    <x v="2"/>
    <s v="PENSIÓN DE SOBREVIVIENTES"/>
    <s v="BAJO"/>
    <s v="BAJO"/>
    <s v="BAJO"/>
    <s v="BAJO"/>
    <n v="0.05"/>
    <x v="1"/>
    <n v="16562320"/>
    <n v="0"/>
    <x v="20"/>
    <m/>
    <s v="NO"/>
    <s v="NO"/>
    <n v="3"/>
    <s v="MONICA ADRIANA RAMIREZ ESTRADA"/>
    <n v="1449"/>
    <s v="3 DE ABRIL DE 2017"/>
    <n v="170967"/>
    <s v="EDUCACION"/>
    <s v="contetada el 13 marzo 2019, con excepciones aparte falta de legitimacion en la causa le pertenece al fonpremag el bono o tiempod e un año laboro hasta el 2013 y murio el 2015, reclaman el esposo y las 2 hijas menores, pension de sobervivientes PORVENIR integrados en litisconsorcio por pasiva en auto del 4 de octubre de 2018 (20 s.m.l.v.)"/>
    <d v="2020-07-31T00:00:00"/>
    <s v="2018-07"/>
    <s v="3"/>
    <s v="2020-06"/>
    <n v="0.73871336652539898"/>
    <n v="12234807.164670946"/>
    <n v="0"/>
    <d v="2021-07-25T00:00:00"/>
    <n v="0.98356164383561639"/>
    <n v="4.1522219311981093E-2"/>
    <n v="0"/>
    <n v="0.05"/>
    <s v="REMOTA"/>
    <x v="1"/>
    <n v="0"/>
  </r>
  <r>
    <n v="2254"/>
    <d v="2019-02-21T00:00:00"/>
    <d v="2019-02-18T00:00:00"/>
    <s v="Juzgado Veintinueve (29) Administrativo Oral del Circuito de Medellín"/>
    <s v="05001333302920190007000"/>
    <s v="2019"/>
    <x v="0"/>
    <s v="ELIZABETH MARIA AGUDELO "/>
    <s v="DIANA CAROLINA ALZATE Y OTROS CC.41960817"/>
    <n v="165.81899999999999"/>
    <x v="0"/>
    <s v="RELIQUIDACIÓN DE LA PENSIÓN"/>
    <s v="BAJO"/>
    <s v="BAJO"/>
    <s v="BAJO"/>
    <s v="BAJO"/>
    <n v="0.05"/>
    <x v="1"/>
    <n v="36291453"/>
    <n v="0"/>
    <x v="1"/>
    <m/>
    <s v="NO"/>
    <s v="NO"/>
    <n v="3"/>
    <s v="MONICA ADRIANA RAMIREZ ESTRADA"/>
    <n v="1449"/>
    <s v="3 DE ABRIL DE 2017"/>
    <n v="170967"/>
    <s v="EDUCACION"/>
    <s v="FALLO FAVORABLE, FONPREMAG Y SRIA Ed. Municipio Medellín pruebas. Notificado   se excepcionó el llamado del representante legal"/>
    <d v="2020-07-31T00:00:00"/>
    <s v="2019-02"/>
    <s v="3"/>
    <s v="2020-06"/>
    <n v="1.0374579956513144"/>
    <n v="37650858.088653877"/>
    <n v="0"/>
    <d v="2022-02-20T00:00:00"/>
    <n v="1.558904109589041"/>
    <n v="4.1522219311981093E-2"/>
    <n v="0"/>
    <n v="0.05"/>
    <s v="REMOTA"/>
    <x v="1"/>
    <n v="0"/>
  </r>
  <r>
    <n v="2255"/>
    <d v="2019-04-25T00:00:00"/>
    <d v="2019-01-15T00:00:00"/>
    <s v="Juzgado primero promiscuo del circuito Laboral de AMALFI Antioquia"/>
    <s v="05031318900120180019500"/>
    <s v="2019"/>
    <x v="1"/>
    <s v="LINA MARCELA SERNA JARAMILLO, CC.1.035.420.935"/>
    <s v="NATALIA BOTERO MANCO CC.43972357"/>
    <n v="172.73500000000001"/>
    <x v="2"/>
    <s v="RECONOCIMIENTO Y PAGO DE OTRAS PRESTACIONES SALARIALES, SOLCIALES Y SALARIOS"/>
    <s v="MEDIO   "/>
    <s v="MEDIO   "/>
    <s v="MEDIO   "/>
    <s v="MEDIO   "/>
    <n v="0.5"/>
    <x v="2"/>
    <n v="38000000"/>
    <n v="0"/>
    <x v="1"/>
    <m/>
    <s v="NO"/>
    <s v="NO"/>
    <n v="3"/>
    <s v="MONICA ADRIANA RAMIREZ ESTRADA"/>
    <n v="1449"/>
    <s v="3 DE ABRIL DE 2017"/>
    <n v="170967"/>
    <s v="EDUCACION"/>
    <s v="SUSTITUCION A ELIANA, amalfi. 6 marzo 2020, tramite y juzgamiento, sentencia favorable, apelada por la demandantes. pascual bravo. AUDIENCIA 5 DICIEMBRE 2020.  aceptan llamamiento en garantia - AMALFI CONTESTADA 2 MAYO 2019 ADICIONADA EL 3 MAYO 2019 Y ENVIO PRUEBA APARTE ULTIMA NOTIFICACION 24 DE ABRIL DE 2019"/>
    <d v="2020-07-31T00:00:00"/>
    <s v="2019-04"/>
    <s v="3"/>
    <s v="2020-06"/>
    <n v="1.0279083431257343"/>
    <n v="39060517.038777903"/>
    <n v="0"/>
    <d v="2022-04-24T00:00:00"/>
    <n v="1.7315068493150685"/>
    <n v="4.1522219311981093E-2"/>
    <n v="0"/>
    <n v="0.5"/>
    <s v="MEDIA"/>
    <x v="2"/>
    <n v="0"/>
  </r>
  <r>
    <n v="2256"/>
    <d v="2019-04-25T00:00:00"/>
    <d v="2019-01-15T00:00:00"/>
    <s v="Juzgado primero promiscuo del circuito Laboral de AMALFI Antioquia"/>
    <s v="05031318900120180020000"/>
    <s v="2019"/>
    <x v="1"/>
    <s v="YOLIMA ANDREA CANO MIRA CC.30.092.426"/>
    <s v="NATALIA BOTERO MANCO CC.43972357"/>
    <n v="172.73500000000001"/>
    <x v="2"/>
    <s v="RECONOCIMIENTO Y PAGO DE OTRAS PRESTACIONES SALARIALES, SOLCIALES Y SALARIOS"/>
    <s v="MEDIO   "/>
    <s v="MEDIO   "/>
    <s v="MEDIO   "/>
    <s v="MEDIO   "/>
    <n v="0.5"/>
    <x v="2"/>
    <n v="48500000"/>
    <n v="0"/>
    <x v="3"/>
    <m/>
    <s v="NO"/>
    <s v="NO"/>
    <n v="3"/>
    <s v="MONICA ADRIANA RAMIREZ ESTRADA"/>
    <n v="1449"/>
    <s v="3 DE ABRIL DE 2017"/>
    <n v="170967"/>
    <s v="EDUCACION"/>
    <s v="aplazada por cuarentena marzo - abril 2020, pascual bravo. AUDIENCIA 5 FEBRERO 2020.  aceptan llamamiento en garantia - AMALFI CONTESTADA 2 MAYO 2019 ADICIONADA EL 3 MAYO 2019 Y ENVIO PRUEBA APARTE ULTIMA NOTIFICACION 24 DE ABRIL DE 2019"/>
    <d v="2020-07-31T00:00:00"/>
    <s v="2019-04"/>
    <s v="3"/>
    <s v="2020-06"/>
    <n v="1.0279083431257343"/>
    <n v="49853554.641598113"/>
    <n v="0"/>
    <d v="2022-04-24T00:00:00"/>
    <n v="1.7315068493150685"/>
    <n v="4.1522219311981093E-2"/>
    <n v="0"/>
    <n v="0.5"/>
    <s v="MEDIA"/>
    <x v="2"/>
    <n v="0"/>
  </r>
  <r>
    <n v="2257"/>
    <d v="2017-02-03T00:00:00"/>
    <d v="2017-01-19T00:00:00"/>
    <s v="Juzgado Veintires (23) laboral del circuito de Medellín"/>
    <s v="05001310502320190054800"/>
    <s v="2019"/>
    <x v="1"/>
    <s v="JUAN CARLOS USMA RIOS cambio a juzgado"/>
    <s v="Julia Fernanda Muñoz Rincón, CC.1.040.491.173_x000a_        T.P. 215.278 del C.S.J._x000a_"/>
    <n v="215.27799999999999"/>
    <x v="2"/>
    <s v="RECONOCIMIENTO Y PAGO DE OTRAS PRESTACIONES SALARIALES, SOLCIALES Y SALARIOS"/>
    <s v="BAJO"/>
    <s v="BAJO"/>
    <s v="MEDIO   "/>
    <s v="MEDIO   "/>
    <n v="0.2525"/>
    <x v="2"/>
    <n v="99141813"/>
    <n v="0"/>
    <x v="5"/>
    <m/>
    <s v="NO"/>
    <s v="NO"/>
    <n v="5"/>
    <s v="MONICA ADRIANA RAMIREZ ESTRADA"/>
    <n v="1449"/>
    <s v="3 DE ABRIL DE 2017"/>
    <n v="170967"/>
    <s v="EDUCACION"/>
    <s v="PASCUAL BRAV O. CAMBIA numeracion por cambio DE JUZGADO AL 23 (ANTERIOR 05001310502220170002900), COMPENSACION JUDICIAL, C.S.JUDICATURA, VER ACTUACION 11 ABRIL 2019. contestada laboral ordinario ED. ICETEX, LLAMAMIENTO A LA ASEGURADORA SURAMERICANA DE SEGUROS, 30- ABRIL - 2018, pruebas en CD contratación PASCUAL BRAVO.  El pascual no contestó."/>
    <d v="2020-07-31T00:00:00"/>
    <s v="2017-02"/>
    <s v="5"/>
    <s v="2020-06"/>
    <n v="0.77115025586143982"/>
    <n v="76453234.461517021"/>
    <n v="0"/>
    <d v="2022-02-02T00:00:00"/>
    <n v="1.5095890410958903"/>
    <n v="4.1522219311981093E-2"/>
    <n v="0"/>
    <n v="0.2525"/>
    <s v="MEDIA"/>
    <x v="2"/>
    <n v="0"/>
  </r>
  <r>
    <n v="2258"/>
    <d v="2019-04-24T00:00:00"/>
    <d v="2019-03-13T00:00:00"/>
    <s v="Juzgado primero promiscuo Laboral del circuito de SEGOVIA - Antioquia"/>
    <s v="05736318900120190003000"/>
    <s v="2019"/>
    <x v="1"/>
    <s v="SERGIO ANDRES VALENCIA CARDENAS CC.1,038,544,076"/>
    <s v="NATALIA BOTERO MANCO CC.43972357"/>
    <n v="172.73500000000001"/>
    <x v="2"/>
    <s v="RECONOCIMIENTO Y PAGO DE OTRAS PRESTACIONES SALARIALES, SOLCIALES Y SALARIOS"/>
    <s v="MEDIO   "/>
    <s v="MEDIO   "/>
    <s v="MEDIO   "/>
    <s v="MEDIO   "/>
    <n v="0.5"/>
    <x v="2"/>
    <n v="62100279"/>
    <n v="0"/>
    <x v="5"/>
    <m/>
    <s v="NO"/>
    <s v="NO"/>
    <n v="3"/>
    <s v="MONICA ADRIANA RAMIREZ ESTRADA"/>
    <n v="1449"/>
    <s v="3 DE ABRIL DE 2017"/>
    <n v="170967"/>
    <s v="EDUCACION"/>
    <s v="NOTIFICACION LLAMAMIENTOS,10 mayo enviado servientrega parque luces, SEGOVIA.  NOTIFICADA 24/04/2019 se excepcionó el llamado del representante legal"/>
    <d v="2020-07-31T00:00:00"/>
    <s v="2019-04"/>
    <s v="3"/>
    <s v="2020-06"/>
    <n v="1.0279083431257343"/>
    <n v="63833394.894535832"/>
    <n v="0"/>
    <d v="2022-04-23T00:00:00"/>
    <n v="1.7287671232876711"/>
    <n v="4.1522219311981093E-2"/>
    <n v="0"/>
    <n v="0.5"/>
    <s v="MEDIA"/>
    <x v="2"/>
    <n v="0"/>
  </r>
  <r>
    <n v="2259"/>
    <d v="2019-04-24T00:00:00"/>
    <d v="2019-03-13T00:00:00"/>
    <s v="Juzgado primero promiscuo Laboral del circuito de SEGOVIA - Antioquia"/>
    <s v="05736318900120190003100"/>
    <s v="2019"/>
    <x v="1"/>
    <s v="ALIX DEL CARMEN CADAVID OSORIO CC.32.210.061"/>
    <s v="NATALIA BOTERO MANCO CC.43972357"/>
    <n v="172.73500000000001"/>
    <x v="2"/>
    <s v="RECONOCIMIENTO Y PAGO DE OTRAS PRESTACIONES SALARIALES, SOLCIALES Y SALARIOS"/>
    <s v="MEDIO   "/>
    <s v="MEDIO   "/>
    <s v="MEDIO   "/>
    <s v="MEDIO   "/>
    <n v="0.5"/>
    <x v="2"/>
    <n v="67234541"/>
    <n v="0"/>
    <x v="5"/>
    <m/>
    <s v="NO"/>
    <s v="NO"/>
    <n v="3"/>
    <s v="MONICA ADRIANA RAMIREZ ESTRADA"/>
    <n v="1449"/>
    <s v="3 DE ABRIL DE 2017"/>
    <n v="170967"/>
    <s v="EDUCACION"/>
    <s v="PASCUAL BRAVO. NOTIFICACION LLAMAMIENTOS. 10 mayo enviado servientrega parque luces,  SEGOVIA.  NOTIFICADA 24/04/2019 se excepcionó el llamado del representante legal"/>
    <d v="2020-07-31T00:00:00"/>
    <s v="2019-04"/>
    <s v="3"/>
    <s v="2020-06"/>
    <n v="1.0279083431257343"/>
    <n v="69110945.640129253"/>
    <n v="0"/>
    <d v="2022-04-23T00:00:00"/>
    <n v="1.7287671232876711"/>
    <n v="4.1522219311981093E-2"/>
    <n v="0"/>
    <n v="0.5"/>
    <s v="MEDIA"/>
    <x v="2"/>
    <n v="0"/>
  </r>
  <r>
    <n v="2260"/>
    <d v="2019-04-11T00:00:00"/>
    <d v="2019-03-07T00:00:00"/>
    <s v="Juzgado Veintiocho (28) Administrativo Oral del Circuito de Medellín"/>
    <s v="05001333302820190005600"/>
    <s v="2019"/>
    <x v="0"/>
    <s v="DIGNO MARTINEZ FIGUERÓA"/>
    <s v="JUAN  CARLOS BELTRAN BEDOYA CC71777491"/>
    <n v="124.68600000000001"/>
    <x v="3"/>
    <s v="OTRAS"/>
    <s v="BAJO"/>
    <s v="BAJO"/>
    <s v="MEDIO   "/>
    <s v="MEDIO   "/>
    <n v="0.2525"/>
    <x v="2"/>
    <n v="30450000"/>
    <n v="0"/>
    <x v="5"/>
    <m/>
    <s v="SI"/>
    <s v="NO"/>
    <n v="3"/>
    <s v="MONICA ADRIANA RAMIREZ ESTRADA"/>
    <n v="1449"/>
    <s v="3 DE ABRIL DE 2017"/>
    <n v="170967"/>
    <s v="CONTRALORIA DEPARTAMENTAL"/>
    <s v="contestada 25 julio 2019, AUTO DEL JUGADO OPORTUNIDAD DE PRESENTAR EL DEMANDANTE LOS TRASLADOS PARA EL VERDADERO DEMANDADO,  YA QUE LA CONTRALORIA NO CONTESTO LA MEDIDA CAUTELAR.  contestada 15 mayo 2019, LA MEDIDA CAUTELAR FUE NOTIFICADA A LA CONTRLORIA EL 11 DE ABRIL DE 2019, LA DEMANDA SOLO LA RECIBI EL VIRNES 2 DE MAYO DE 2019.  administrativa RESPONSABILIDAD FISCAL contraloria"/>
    <d v="2020-07-31T00:00:00"/>
    <s v="2019-04"/>
    <s v="3"/>
    <s v="2020-06"/>
    <n v="1.0279083431257343"/>
    <n v="31299809.048178609"/>
    <n v="0"/>
    <d v="2022-04-10T00:00:00"/>
    <n v="1.6931506849315068"/>
    <n v="4.1522219311981093E-2"/>
    <n v="0"/>
    <n v="0.2525"/>
    <s v="MEDIA"/>
    <x v="2"/>
    <n v="0"/>
  </r>
  <r>
    <n v="2261"/>
    <d v="2019-06-04T00:00:00"/>
    <d v="2019-06-04T00:00:00"/>
    <s v="Juzgado Séptimo (7) laboral del Circuito de Medellín"/>
    <s v="05001310500720190027900"/>
    <s v="2019"/>
    <x v="1"/>
    <s v="FABIO DE JESUS RODRÍGUEZ ALVAREZ C.C. 71.536.121"/>
    <s v="DIANA CAROLINA PUENTES  ESPITIA  CC1130650662"/>
    <n v="255.554"/>
    <x v="2"/>
    <s v="OTRAS"/>
    <s v="MEDIO   "/>
    <s v="MEDIO   "/>
    <s v="MEDIO   "/>
    <s v="MEDIO   "/>
    <n v="0.5"/>
    <x v="2"/>
    <n v="49022982"/>
    <n v="0"/>
    <x v="5"/>
    <m/>
    <s v="NO"/>
    <s v="NO"/>
    <n v="3"/>
    <s v="MONICA ADRIANA RAMIREZ ESTRADA"/>
    <n v="1449"/>
    <s v="3 DE ABRIL DE 2017"/>
    <n v="170967"/>
    <s v="EDUCACION"/>
    <s v="VIVA.  1 ago se pide emplazar a NORIA, en proceso notificacion de lo llamamientos aceptados. contestada y admite 4 llamamientos, se notificaron a tiempo, parque educativo carolina del principe, prestaciones sociales."/>
    <d v="2020-07-31T00:00:00"/>
    <s v="2019-06"/>
    <s v="3"/>
    <s v="2020-06"/>
    <n v="1.022003699737124"/>
    <n v="50101668.976146437"/>
    <n v="0"/>
    <d v="2022-06-03T00:00:00"/>
    <n v="1.8410958904109589"/>
    <n v="4.1522219311981093E-2"/>
    <n v="0"/>
    <n v="0.5"/>
    <s v="MEDIA"/>
    <x v="2"/>
    <n v="0"/>
  </r>
  <r>
    <n v="2262"/>
    <d v="2019-05-31T00:00:00"/>
    <d v="2019-05-17T00:00:00"/>
    <s v="Tribunal Administrativo de Antioquia despacho 12"/>
    <s v="05001233300020190130900"/>
    <s v="2019"/>
    <x v="0"/>
    <s v="ALDEMAR ALBERTO OROZCO VILLEGAS CC 3514663"/>
    <s v="CRISTIAN DARIO ACEVEDO CADAVID CC 1017141093"/>
    <n v="196.06100000000001"/>
    <x v="0"/>
    <s v="PENSIÓN DE SOBREVIVIENTES"/>
    <s v="BAJO"/>
    <s v="BAJO"/>
    <s v="BAJO"/>
    <s v="BAJO"/>
    <n v="0.05"/>
    <x v="1"/>
    <n v="56812689"/>
    <n v="0"/>
    <x v="5"/>
    <m/>
    <s v="NO"/>
    <s v="NO"/>
    <n v="3"/>
    <s v="MONICA ADRIANA RAMIREZ ESTRADA"/>
    <n v="1449"/>
    <s v="3 DE ABRIL DE 2017"/>
    <n v="170967"/>
    <s v="GESTION HUMANA Y DLLO ORGANIZACIONAL"/>
    <s v="Contestación en el TRIBUNAL, no sustitución pensional no demostró el conyugue que convivió 5 años/MAGISTRADA SUSANA NELLY  ACOSTA PRADA. SUSTITUCION PENSIONAL."/>
    <d v="2020-07-31T00:00:00"/>
    <s v="2019-05"/>
    <s v="3"/>
    <s v="2020-06"/>
    <n v="1.0246973838344398"/>
    <n v="58215813.786899656"/>
    <n v="0"/>
    <d v="2022-05-30T00:00:00"/>
    <n v="1.8301369863013699"/>
    <n v="4.1522219311981093E-2"/>
    <n v="0"/>
    <n v="0.05"/>
    <s v="REMOTA"/>
    <x v="1"/>
    <n v="0"/>
  </r>
  <r>
    <n v="2263"/>
    <d v="2018-03-15T00:00:00"/>
    <d v="2018-03-13T00:00:00"/>
    <s v="Juzgado Séptimo (7) laboral del Circuito de Medellín"/>
    <s v="05001310500720180016600"/>
    <s v="2019"/>
    <x v="1"/>
    <s v="JHON JAIRO MOLINA PEREZ"/>
    <s v="EDWIN BERNEY ZAPATA  ARDILA CC.71378202"/>
    <n v="198.113"/>
    <x v="0"/>
    <s v="RECONOCIMIENTO Y PAGO DE PENSIÓN"/>
    <s v="MEDIO   "/>
    <s v="MEDIO   "/>
    <s v="MEDIO   "/>
    <s v="MEDIO   "/>
    <n v="0.5"/>
    <x v="2"/>
    <n v="16000000"/>
    <n v="0"/>
    <x v="7"/>
    <m/>
    <s v="NO"/>
    <s v="NO"/>
    <n v="3"/>
    <s v="MONICA ADRIANA RAMIREZ ESTRADA"/>
    <n v="1449"/>
    <s v="3 DE ABRIL DE 2017"/>
    <n v="170967"/>
    <s v="GESTION HUMANA Y DLLO ORGANIZACIONAL"/>
    <s v="APLAZA AUDIENCIA DE PRUEBAS EN MARZO 2020, CUARENTENA, contestada. 25 julio 2019 VARIAS ENTIDADES DEMANDADAS INTEGRADAS EN LITIS CONSORCIO POR PASIVA,  SE DA POR CONTESTADA LA DEMANDA POR PARTE DEL POLITECNICO COLOMBIANO JAIME ISAZA CADAVID, SE ADMITE LA INTEGRACIÓN CON EL DEPARTAMENTO DE ANTIOQUIA, SE ORDENA NOTIFICAR Y SE RECONOCE PERSONERÍA. CV"/>
    <d v="2020-07-31T00:00:00"/>
    <s v="2018-03"/>
    <s v="3"/>
    <s v="2020-06"/>
    <n v="0.74420758606092174"/>
    <n v="11907321.376974748"/>
    <n v="0"/>
    <d v="2021-03-14T00:00:00"/>
    <n v="0.61917808219178083"/>
    <n v="4.1522219311981093E-2"/>
    <n v="0"/>
    <n v="0.5"/>
    <s v="MEDIA"/>
    <x v="2"/>
    <n v="0"/>
  </r>
  <r>
    <n v="2264"/>
    <d v="2019-07-15T00:00:00"/>
    <d v="2019-07-12T00:00:00"/>
    <s v="Juzgado Cuarto (4) laboral del Circuito de Medellín"/>
    <s v="05001310500420190044100"/>
    <s v="2019"/>
    <x v="1"/>
    <s v="MARTIN GREGORIO HURTADO, CESAR AUGUSTO ÁLVAREZ TORO, LUISA AMALIA RAMÍREZ CORRALES, FERNANDO DE JESÚS GARCÍA DÍEZ, JHON JAIRO HIGUITA, SERGIO ALBERTO PALACIO, CARLOS ENRIQUE ZAPATA SEPÚLVEDA, LUIS FERNANDO CALLE ORTIZ, (otros)"/>
    <s v="CARLOS A. BALLESTEROS BARÓN, CC.70.114.927, T.P.33.513 del C.S.J"/>
    <n v="33.512999999999998"/>
    <x v="0"/>
    <s v="OTRAS"/>
    <s v="BAJO"/>
    <s v="BAJO"/>
    <s v="BAJO"/>
    <s v="BAJO"/>
    <n v="0.05"/>
    <x v="1"/>
    <n v="97744440"/>
    <n v="0"/>
    <x v="5"/>
    <m/>
    <s v="NO"/>
    <s v="NO"/>
    <n v="3"/>
    <s v="MONICA ADRIANA RAMIREZ ESTRADA"/>
    <n v="1449"/>
    <s v="3 DE ABRIL DE 2017"/>
    <n v="170967"/>
    <s v="FABRICA DE LICORES DE ANTIOQUIA"/>
    <s v="contestada 9 ago 2019, presentacion personal, 296 folios y cd, hacienda FLA, demanda de 8 servidorers, primas porel acta 1722 de 1977"/>
    <d v="2020-07-31T00:00:00"/>
    <s v="2019-07"/>
    <s v="3"/>
    <s v="2020-06"/>
    <n v="1.0197202253740043"/>
    <n v="99671982.385855839"/>
    <n v="0"/>
    <d v="2022-07-14T00:00:00"/>
    <n v="1.9534246575342467"/>
    <n v="4.1522219311981093E-2"/>
    <n v="0"/>
    <n v="0.05"/>
    <s v="REMOTA"/>
    <x v="1"/>
    <n v="0"/>
  </r>
  <r>
    <n v="2265"/>
    <d v="2019-06-21T00:00:00"/>
    <d v="2019-05-16T00:00:00"/>
    <s v="Juzgado Dieciocho (18) Administrativo Oral del Circuito de Medellín"/>
    <s v="05001333301820190020200"/>
    <s v="2019"/>
    <x v="0"/>
    <s v="ALONSO LEON URREGO LOPEZ"/>
    <s v="LILIANA MARCELA CORREA GONZALEZ CC43872499"/>
    <n v="241.43299999999999"/>
    <x v="3"/>
    <s v="OTRAS"/>
    <s v="BAJO"/>
    <s v="BAJO"/>
    <s v="BAJO"/>
    <s v="BAJO"/>
    <n v="0.05"/>
    <x v="1"/>
    <n v="9737600"/>
    <n v="0"/>
    <x v="7"/>
    <m/>
    <s v="NO"/>
    <s v="NO"/>
    <n v="3"/>
    <s v="MONICA ADRIANA RAMIREZ ESTRADA"/>
    <n v="1449"/>
    <s v="3 DE ABRIL DE 2017"/>
    <n v="170967"/>
    <s v="HACIENDA"/>
    <s v="CONTESTADA EL 18 SEPT 2019, OTRAS PRUEBAS DEL PROCESO COACTIVO ENVIADAS EL 20 SEPT 2019, VEHICULO ROBADO ITAGUI IMPUESTOS, DEMANDA CONTRA RESOLUCION DE AFORO. Contestación pruebas hacienda vehiculo hurtado, el demandante nunca agotó la cancelación de matricula."/>
    <d v="2020-07-31T00:00:00"/>
    <s v="2019-06"/>
    <s v="3"/>
    <s v="2020-06"/>
    <n v="1.022003699737124"/>
    <n v="9951863.2265602183"/>
    <n v="0"/>
    <d v="2022-06-20T00:00:00"/>
    <n v="1.8876712328767122"/>
    <n v="4.1522219311981093E-2"/>
    <n v="0"/>
    <n v="0.05"/>
    <s v="REMOTA"/>
    <x v="1"/>
    <n v="0"/>
  </r>
  <r>
    <n v="2266"/>
    <d v="2017-06-23T00:00:00"/>
    <d v="2017-06-21T00:00:00"/>
    <s v="Juzgado Treinta y Seis (36) Administrativo Oral del Circuito de Medellín"/>
    <s v=" _x000a_05001333303620170032500"/>
    <s v="2019"/>
    <x v="2"/>
    <s v="DISNEY JOHANA PARRA VALDES, SANDRO YOHAN LOPEZ OSPINA"/>
    <s v="DEFENSOR PUEBLO"/>
    <m/>
    <x v="9"/>
    <s v="OTRAS"/>
    <s v="MEDIO   "/>
    <s v="MEDIO   "/>
    <s v="MEDIO   "/>
    <s v="MEDIO   "/>
    <n v="0.5"/>
    <x v="2"/>
    <n v="0"/>
    <n v="0"/>
    <x v="4"/>
    <m/>
    <s v="NO"/>
    <s v="NO"/>
    <n v="4"/>
    <s v="MONICA ADRIANA RAMIREZ ESTRADA"/>
    <n v="1449"/>
    <s v="3 DE ABRIL DE 2017"/>
    <n v="170967"/>
    <s v="INFRAESTRUCTURA"/>
    <s v="RECURSO DE APELACION ACEPTADO. servicios publicos, sentencia en primer adesfavorable, RIASCOS. ALEGATOS 30 SEPT 2019, Acción Popular.   VIOLACIÓN DERECHOS COLECTIVOS (recibido de Luis H. Riascos)"/>
    <d v="2020-07-31T00:00:00"/>
    <s v="2017-06"/>
    <s v="4"/>
    <s v="2020-06"/>
    <n v="0.76136533047353394"/>
    <n v="0"/>
    <n v="0"/>
    <d v="2021-06-22T00:00:00"/>
    <n v="0.89315068493150684"/>
    <n v="4.1522219311981093E-2"/>
    <n v="0"/>
    <n v="0.5"/>
    <s v="MEDIA"/>
    <x v="2"/>
    <n v="0"/>
  </r>
  <r>
    <n v="2267"/>
    <d v="2017-04-25T00:00:00"/>
    <d v="2017-03-17T00:00:00"/>
    <s v="Juzgado Dieciséis (16) Administrativo Oral del Circuito de Medellín"/>
    <s v=" _x000a_05001333301620170013500"/>
    <s v="2019"/>
    <x v="0"/>
    <s v="Nelson De Jesús Osorio Bustamante_x000a_"/>
    <s v="Juan Pablo Valencia Grisales_x000a_"/>
    <n v="192.922"/>
    <x v="3"/>
    <s v="OTRAS"/>
    <s v="BAJO"/>
    <s v="BAJO"/>
    <s v="BAJO"/>
    <s v="BAJO"/>
    <n v="0.05"/>
    <x v="1"/>
    <n v="57040931"/>
    <n v="0"/>
    <x v="7"/>
    <m/>
    <s v="NO"/>
    <s v="NO"/>
    <n v="4"/>
    <s v="MONICA ADRIANA RAMIREZ ESTRADA"/>
    <n v="1449"/>
    <s v="3 DE ABRIL DE 2017"/>
    <n v="170967"/>
    <s v="EDUCACION"/>
    <s v="RIASCOS. RECONOCIMIENTO Y PAGO DE OTRAS PRESTACIONES SALARIALES, SOLCIALES Y SALARIOS (recibido de Luis H. Riascos)"/>
    <d v="2020-07-31T00:00:00"/>
    <s v="2017-04"/>
    <s v="4"/>
    <s v="2020-06"/>
    <n v="0.76395562321009991"/>
    <n v="43576739.990589306"/>
    <n v="0"/>
    <d v="2021-04-24T00:00:00"/>
    <n v="0.73150684931506849"/>
    <n v="4.1522219311981093E-2"/>
    <n v="0"/>
    <n v="0.05"/>
    <s v="REMOTA"/>
    <x v="1"/>
    <n v="0"/>
  </r>
  <r>
    <n v="2268"/>
    <d v="2018-05-15T00:00:00"/>
    <d v="2018-05-03T00:00:00"/>
    <s v="Juzgado Diecisiete (17) Administrativo Oral del Circuito de Medellín"/>
    <s v=" 05001333301720180017200"/>
    <s v="2019"/>
    <x v="0"/>
    <s v="Nitza Mayde de Bedoya Osorio"/>
    <s v="Julia Fernanda Muñoz Rincon"/>
    <n v="215.27799999999999"/>
    <x v="3"/>
    <s v="OTRAS"/>
    <s v="BAJO"/>
    <s v="BAJO"/>
    <s v="BAJO"/>
    <s v="BAJO"/>
    <n v="0.05"/>
    <x v="1"/>
    <n v="82713788"/>
    <n v="0"/>
    <x v="3"/>
    <m/>
    <s v="NO"/>
    <s v="NO"/>
    <n v="3"/>
    <s v="MONICA ADRIANA RAMIREZ ESTRADA"/>
    <n v="1449"/>
    <s v="3 DE ABRIL DE 2017"/>
    <n v="170967"/>
    <s v="EDUCACION"/>
    <s v="en apelacion de la demandantee porque no le admitieron tomar la declaración d ela misma demandante como testigo. RIASCOS. Pascual Bravo. TESTIGO, AUDIENCIA PARA FEBRERO 2010."/>
    <d v="2020-07-31T00:00:00"/>
    <s v="2018-05"/>
    <s v="3"/>
    <s v="2020-06"/>
    <n v="0.73891229786794344"/>
    <n v="61118235.156441927"/>
    <n v="0"/>
    <d v="2021-05-14T00:00:00"/>
    <n v="0.78630136986301369"/>
    <n v="4.1522219311981093E-2"/>
    <n v="0"/>
    <n v="0.05"/>
    <s v="REMOTA"/>
    <x v="1"/>
    <n v="0"/>
  </r>
  <r>
    <n v="2269"/>
    <d v="2002-12-03T00:00:00"/>
    <d v="2002-07-16T00:00:00"/>
    <s v="Tribunal Administrativo de Antioquia"/>
    <s v="05001233100020020022100"/>
    <s v="2019"/>
    <x v="0"/>
    <s v="Dario Hurtado Cuartas"/>
    <s v="Gloria Patricia Molina Zapata"/>
    <n v="94.096000000000004"/>
    <x v="3"/>
    <s v="OTRAS"/>
    <s v="BAJO"/>
    <s v="BAJO"/>
    <s v="BAJO"/>
    <s v="BAJO"/>
    <n v="0.05"/>
    <x v="1"/>
    <m/>
    <n v="0"/>
    <x v="5"/>
    <m/>
    <s v="NO"/>
    <s v="NO"/>
    <n v="18"/>
    <s v="MONICA ADRIANA RAMIREZ ESTRADA"/>
    <n v="1449"/>
    <s v="3 DE ABRIL DE 2017"/>
    <n v="170967"/>
    <s v="ASAMBLEA DEPARTAMENTAL"/>
    <s v="RIASCOS. REINTEGRO POR REESTRUCTURACION"/>
    <d v="2020-07-31T00:00:00"/>
    <s v="2002-12"/>
    <s v="18"/>
    <s v="2020-06"/>
    <n v="1.4702683296428154"/>
    <n v="0"/>
    <n v="0"/>
    <d v="2020-11-28T00:00:00"/>
    <n v="0.32876712328767121"/>
    <n v="4.1522219311981093E-2"/>
    <n v="0"/>
    <n v="0.05"/>
    <s v="REMOTA"/>
    <x v="1"/>
    <n v="0"/>
  </r>
  <r>
    <n v="2270"/>
    <d v="2019-05-07T00:00:00"/>
    <d v="2019-04-02T00:00:00"/>
    <s v="Juzgado Veintitrés (23) Laboral del Circuito de Medellín"/>
    <s v="05001310502320190043300"/>
    <s v="2019"/>
    <x v="1"/>
    <s v="Aura Rosa Morales Jimenez"/>
    <s v="Francisco Alberto Giraldo Luna"/>
    <n v="176.482"/>
    <x v="2"/>
    <s v="RELIQUIDACIÓN DE LA PENSIÓN"/>
    <s v="BAJO"/>
    <s v="BAJO"/>
    <s v="BAJO"/>
    <s v="BAJO"/>
    <n v="0.05"/>
    <x v="1"/>
    <n v="79390589"/>
    <n v="0"/>
    <x v="7"/>
    <m/>
    <s v="NO"/>
    <s v="NO"/>
    <n v="3"/>
    <s v="MONICA ADRIANA RAMIREZ ESTRADA"/>
    <n v="1449"/>
    <s v="3 DE ABRIL DE 2017"/>
    <n v="170967"/>
    <s v="GESTION HUMANA Y DLLO ORGANIZACIONAL"/>
    <s v="RIASCOS. RELIQUIDACION PENSION  "/>
    <d v="2020-07-31T00:00:00"/>
    <s v="2019-05"/>
    <s v="3"/>
    <s v="2020-06"/>
    <n v="1.0246973838344398"/>
    <n v="81351328.849375248"/>
    <n v="0"/>
    <d v="2022-05-06T00:00:00"/>
    <n v="1.7643835616438357"/>
    <n v="4.1522219311981093E-2"/>
    <n v="0"/>
    <n v="0.05"/>
    <s v="REMOTA"/>
    <x v="1"/>
    <n v="0"/>
  </r>
  <r>
    <n v="2271"/>
    <d v="2019-04-12T00:00:00"/>
    <d v="2019-04-25T00:00:00"/>
    <s v="Juzgado veintinueve (29) Administrativo Oral del Circuito de Medellín"/>
    <s v="05001333302920190016400"/>
    <s v="2019"/>
    <x v="0"/>
    <s v="EUCLIDES DE JESUS CHAVARRIA LOPEZ"/>
    <s v="DIANA CAROLINA ALZATE"/>
    <n v="165.81899999999999"/>
    <x v="0"/>
    <s v="OTRAS"/>
    <s v="BAJO"/>
    <s v="BAJO"/>
    <s v="BAJO"/>
    <s v="BAJO"/>
    <n v="0.05"/>
    <x v="1"/>
    <n v="19421988"/>
    <n v="0"/>
    <x v="7"/>
    <m/>
    <s v="NO"/>
    <s v="NO"/>
    <n v="3"/>
    <s v="MONICA ADRIANA RAMIREZ ESTRADA"/>
    <n v="1449"/>
    <s v="3 DE ABRIL DE 2017"/>
    <n v="170967"/>
    <s v="EDUCACION"/>
    <s v="audiencia inicial, sustitucion elidio valle (yo en vacaciones), feb 2020OPS"/>
    <d v="2020-07-31T00:00:00"/>
    <s v="2019-04"/>
    <s v="3"/>
    <s v="2020-06"/>
    <n v="1.0279083431257343"/>
    <n v="19964023.505287893"/>
    <n v="0"/>
    <d v="2022-04-11T00:00:00"/>
    <n v="1.6958904109589041"/>
    <n v="4.1522219311981093E-2"/>
    <n v="0"/>
    <n v="0.05"/>
    <s v="REMOTA"/>
    <x v="1"/>
    <n v="0"/>
  </r>
  <r>
    <n v="2272"/>
    <d v="2019-04-12T00:00:00"/>
    <d v="2019-04-30T00:00:00"/>
    <s v="Juzgado Dieciocho (18) Administrativo Oral del Circuito de Medellín"/>
    <s v=" _x000a_05001333301820190016400"/>
    <s v="2019"/>
    <x v="0"/>
    <s v="GABRIEL JAIME PAREJA ACEVEDO"/>
    <s v="DIANA CAROLINA ALZATE"/>
    <n v="165.81899999999999"/>
    <x v="0"/>
    <s v="OTRAS"/>
    <s v="BAJO"/>
    <s v="BAJO"/>
    <s v="BAJO"/>
    <s v="BAJO"/>
    <n v="0.05"/>
    <x v="1"/>
    <n v="16214860"/>
    <n v="0"/>
    <x v="5"/>
    <m/>
    <s v="NO"/>
    <s v="NO"/>
    <n v="3"/>
    <s v="MONICA ADRIANA RAMIREZ ESTRADA"/>
    <n v="1449"/>
    <s v="3 DE ABRIL DE 2017"/>
    <n v="170967"/>
    <s v="EDUCACION"/>
    <s v="OPS"/>
    <d v="2020-07-31T00:00:00"/>
    <s v="2019-04"/>
    <s v="3"/>
    <s v="2020-06"/>
    <n v="1.0279083431257343"/>
    <n v="16667389.876615744"/>
    <n v="0"/>
    <d v="2022-04-11T00:00:00"/>
    <n v="1.6958904109589041"/>
    <n v="4.1522219311981093E-2"/>
    <n v="0"/>
    <n v="0.05"/>
    <s v="REMOTA"/>
    <x v="1"/>
    <n v="0"/>
  </r>
  <r>
    <n v="2273"/>
    <d v="2019-07-08T00:00:00"/>
    <d v="2019-06-26T00:00:00"/>
    <s v="Juzgado Treinta y dos (32) Administrativo Oral del Circuito de Medellín"/>
    <s v="05001333303220190036300"/>
    <s v="2019"/>
    <x v="0"/>
    <s v="EDELMIRA RODAN GOMEZ, C.C. 21.425.798"/>
    <s v="FRANK  HANS  DOMINGUEZ TORRES CC. 1128,438,904"/>
    <n v="282.12299999999999"/>
    <x v="0"/>
    <s v="OTRAS"/>
    <s v="BAJO"/>
    <s v="BAJO"/>
    <s v="BAJO"/>
    <s v="BAJO"/>
    <n v="0.05"/>
    <x v="1"/>
    <n v="39669020"/>
    <n v="0"/>
    <x v="5"/>
    <m/>
    <s v="NO"/>
    <s v="NO"/>
    <n v="3"/>
    <s v="MONICA ADRIANA RAMIREZ ESTRADA"/>
    <n v="1449"/>
    <s v="3 DE ABRIL DE 2017"/>
    <n v="170967"/>
    <s v="GESTION HUMANA Y DLLO ORGANIZACIONAL"/>
    <s v="PENSION DE SOBREVIVIENTES PARA COMPAÑERA Y CONYUGUE SOBREVIVIENTE VINCULADA (DEVUELTO DEL TRIBUNAL POR COMPETENCIA)."/>
    <d v="2020-07-31T00:00:00"/>
    <s v="2019-07"/>
    <s v="3"/>
    <s v="2020-06"/>
    <n v="1.0197202253740043"/>
    <n v="40451302.014765881"/>
    <n v="0"/>
    <d v="2022-07-07T00:00:00"/>
    <n v="1.9342465753424658"/>
    <n v="4.1522219311981093E-2"/>
    <n v="0"/>
    <n v="0.05"/>
    <s v="REMOTA"/>
    <x v="1"/>
    <n v="0"/>
  </r>
  <r>
    <n v="2274"/>
    <d v="2019-07-24T00:00:00"/>
    <d v="2019-07-18T00:00:00"/>
    <s v="Juzgado  Veintitrés (23) administrativo Oral del Circuito de Medellín"/>
    <s v=" 05001333302320190031000"/>
    <s v="2019"/>
    <x v="0"/>
    <s v="GERARDO DE JESUS HIGUITA LOPEZ"/>
    <s v="EDWIN OSORIO RODRÍGUEZ cc 98.563.822"/>
    <n v="97.471999999999994"/>
    <x v="0"/>
    <s v="RELIQUIDACIÓN DE LA PENSIÓN"/>
    <s v="BAJO"/>
    <s v="BAJO"/>
    <s v="BAJO"/>
    <s v="BAJO"/>
    <n v="0.05"/>
    <x v="1"/>
    <n v="26066503"/>
    <n v="0"/>
    <x v="5"/>
    <m/>
    <s v="NO"/>
    <s v="NO"/>
    <n v="3"/>
    <s v="MONICA ADRIANA RAMIREZ ESTRADA"/>
    <n v="1449"/>
    <s v="3 DE ABRIL DE 2017"/>
    <n v="170967"/>
    <s v="GESTION HUMANA Y DLLO ORGANIZACIONAL"/>
    <s v="RELIQUIDACION PENSION. reliquidacion pension alcaldia de medellin y gobernacion, ex calcalde y contraloria, notificada 12 sept,vence 22 nov 2019"/>
    <d v="2020-07-31T00:00:00"/>
    <s v="2019-07"/>
    <s v="3"/>
    <s v="2020-06"/>
    <n v="1.0197202253740043"/>
    <n v="26580540.313872159"/>
    <n v="0"/>
    <d v="2022-07-23T00:00:00"/>
    <n v="1.978082191780822"/>
    <n v="4.1522219311981093E-2"/>
    <n v="0"/>
    <n v="0.05"/>
    <s v="REMOTA"/>
    <x v="1"/>
    <n v="0"/>
  </r>
  <r>
    <n v="2275"/>
    <d v="2019-05-07T00:00:00"/>
    <d v="2019-05-03T00:00:00"/>
    <s v="Juzgado Tercero (3) Laboral del Circuito de Medellín"/>
    <s v="05001310500320180031500"/>
    <s v="2019"/>
    <x v="1"/>
    <s v="LUZ AMPARO AGUDELO CUARTAS"/>
    <s v="FRANCY DEL PILAR LOPEZ TORO 32241662"/>
    <n v="142.67099999999999"/>
    <x v="2"/>
    <s v="PENSIÓN DE SOBREVIVIENTES"/>
    <s v="BAJO"/>
    <s v="BAJO"/>
    <s v="BAJO"/>
    <s v="BAJO"/>
    <n v="0.05"/>
    <x v="1"/>
    <n v="16000000"/>
    <n v="0"/>
    <x v="5"/>
    <m/>
    <s v="NO"/>
    <s v="NO"/>
    <n v="3"/>
    <s v="MONICA ADRIANA RAMIREZ ESTRADA"/>
    <n v="1449"/>
    <s v="3 DE ABRIL DE 2017"/>
    <n v="170967"/>
    <s v="GESTION HUMANA Y DLLO ORGANIZACIONAL"/>
    <s v="ONTESTADA LA DEMANDA EL 19 DIC 2019, LUZ AMPARO AGUDELO CUARTAS DICE SER LA CONYUGUE SOBREVIVIENTE. resolucion del departamento solo trabajo aprox 5 años, se murio inclusive antes de la ley 100 de 1993, no aplica. audiencia 7 septiembre 2020. PENSION SOBREVIVIENTES COLPENSIONES, VINCULADO EL DEPARTAMENTO COLPENSIONES, 20 SMLV"/>
    <d v="2020-07-31T00:00:00"/>
    <s v="2019-05"/>
    <s v="3"/>
    <s v="2020-06"/>
    <n v="1.0246973838344398"/>
    <n v="16395158.141351037"/>
    <n v="0"/>
    <d v="2022-05-06T00:00:00"/>
    <n v="1.7643835616438357"/>
    <n v="4.1522219311981093E-2"/>
    <n v="0"/>
    <n v="0.05"/>
    <s v="REMOTA"/>
    <x v="1"/>
    <n v="0"/>
  </r>
  <r>
    <n v="2276"/>
    <d v="2019-11-19T00:00:00"/>
    <d v="2019-11-15T00:00:00"/>
    <s v="Juzgado Diecisiete (17) Laboral del Circuito de Medellín"/>
    <s v="05001310501720190076700"/>
    <s v="2019"/>
    <x v="1"/>
    <s v="LAURA INES ACOSTA CANO"/>
    <s v="Francisco Alberto Giraldo Luna CC  98491851"/>
    <n v="122.621"/>
    <x v="2"/>
    <s v="INDEMNIZACIÓN SUSTITUTIVA DE LA PENSIÓN"/>
    <s v="BAJO"/>
    <s v="BAJO"/>
    <s v="BAJO"/>
    <s v="BAJO"/>
    <n v="0.05"/>
    <x v="1"/>
    <n v="16000000"/>
    <n v="0"/>
    <x v="5"/>
    <m/>
    <s v="NO"/>
    <s v="NO"/>
    <n v="3"/>
    <s v="MONICA ADRIANA RAMIREZ ESTRADA"/>
    <n v="1449"/>
    <s v="3 DE ABRIL DE 2017"/>
    <n v="170967"/>
    <s v="EDUCACION"/>
    <s v="COLFONDOS.  Indemnizacion sustitutiva negada en el año 2015, por estar en el regimen del art. 61 de la ley 100 de 1993, exlcusion,  es docente se afilio a colfondos.  Con la nueva directriz se tratara el tema ante el comité de conciliacion para establecer si se paga la indemnizacion o saldo pendiente, si en efecto la demandante consciente en renunciar a la afiliación a colfondos.  de todas formas no habra bono ni indemnización esperar al fallo de primera instancia."/>
    <d v="2020-07-31T00:00:00"/>
    <s v="2019-11"/>
    <s v="3"/>
    <s v="2020-06"/>
    <n v="1.0138110875024144"/>
    <n v="16220977.400038632"/>
    <n v="0"/>
    <d v="2022-11-18T00:00:00"/>
    <n v="2.3013698630136985"/>
    <n v="4.1522219311981093E-2"/>
    <n v="0"/>
    <n v="0.05"/>
    <s v="REMOTA"/>
    <x v="1"/>
    <n v="0"/>
  </r>
  <r>
    <n v="2277"/>
    <d v="2019-07-10T00:00:00"/>
    <d v="2019-04-12T00:00:00"/>
    <s v="Juzgado Diecinueve (19) Administrativo Oral del Circuito de Medellín"/>
    <s v="05001333301920190025400"/>
    <s v="2019"/>
    <x v="0"/>
    <s v="LUZ MARY USUGA CANO"/>
    <s v="DIANA CAROLINA ALZATE"/>
    <n v="165.81899999999999"/>
    <x v="0"/>
    <s v="OTRAS"/>
    <s v="BAJO"/>
    <s v="BAJO"/>
    <s v="BAJO"/>
    <s v="BAJO"/>
    <n v="0.05"/>
    <x v="1"/>
    <n v="5994809"/>
    <n v="0"/>
    <x v="5"/>
    <m/>
    <s v="NO"/>
    <s v="NO"/>
    <n v="3"/>
    <s v="MONICA ADRIANA RAMIREZ ESTRADA"/>
    <n v="1449"/>
    <s v="3 DE ABRIL DE 2017"/>
    <n v="170967"/>
    <s v="EDUCACION"/>
    <s v="CONTESTADA FEB 2020  OPS"/>
    <d v="2020-07-31T00:00:00"/>
    <s v="2019-07"/>
    <s v="3"/>
    <s v="2020-06"/>
    <n v="1.0197202253740043"/>
    <n v="6113027.9845541092"/>
    <n v="0"/>
    <d v="2022-07-09T00:00:00"/>
    <n v="1.9397260273972603"/>
    <n v="4.1522219311981093E-2"/>
    <n v="0"/>
    <n v="0.05"/>
    <s v="REMOTA"/>
    <x v="1"/>
    <n v="0"/>
  </r>
  <r>
    <n v="2278"/>
    <d v="2019-09-12T00:00:00"/>
    <d v="2019-08-26T00:00:00"/>
    <s v="Juzgado Diecinueve (19) Administrativo Oral del Circuito de Medellín"/>
    <s v="05001333301920190035100"/>
    <s v="2019"/>
    <x v="0"/>
    <s v="BLANCA LUZ FLOREZ ALVAREZ CC"/>
    <s v="ALBEIRO FERNANDEZ OCHOA,_x000a_CC.98.627.108, T.P.96.446 CSJ"/>
    <n v="96.445999999999998"/>
    <x v="0"/>
    <s v="RECONOCIMIENTO Y PAGO DE PENSIÓN"/>
    <s v="BAJO"/>
    <s v="BAJO"/>
    <s v="BAJO"/>
    <s v="BAJO"/>
    <n v="0.05"/>
    <x v="1"/>
    <n v="18858225"/>
    <n v="0"/>
    <x v="5"/>
    <m/>
    <s v="NO"/>
    <s v="NO"/>
    <n v="3"/>
    <s v="MONICA ADRIANA RAMIREZ ESTRADA"/>
    <n v="1449"/>
    <s v="3 DE ABRIL DE 2017"/>
    <n v="170967"/>
    <s v="GESTION HUMANA Y DLLO ORGANIZACIONAL"/>
    <s v="CONTESTADA 10 FEB 2020 .  BONO PENSIONAL PREJUDICIAL LUISA RIVERA."/>
    <d v="2020-07-31T00:00:00"/>
    <s v="2019-09"/>
    <s v="3"/>
    <s v="2020-06"/>
    <n v="1.016560139453806"/>
    <n v="19170519.835851248"/>
    <n v="0"/>
    <d v="2022-09-11T00:00:00"/>
    <n v="2.1150684931506851"/>
    <n v="4.1522219311981093E-2"/>
    <n v="0"/>
    <n v="0.05"/>
    <s v="REMOTA"/>
    <x v="1"/>
    <n v="0"/>
  </r>
  <r>
    <n v="2279"/>
    <d v="2019-10-24T00:00:00"/>
    <d v="2019-10-16T00:00:00"/>
    <s v="Juzgado  Veintiséis (26) administrativo Oral del Circuito de Medellín"/>
    <s v="05001333302620190043300"/>
    <s v="2019"/>
    <x v="0"/>
    <s v="SARA OFELIA SUAREZ JARAMILLO CC 32343735"/>
    <s v="JUAN FELIPE MOLINA ALVAREZ CC71699757"/>
    <n v="68.185000000000002"/>
    <x v="3"/>
    <s v="OTRAS"/>
    <s v="BAJO"/>
    <s v="BAJO"/>
    <s v="BAJO"/>
    <s v="BAJO"/>
    <n v="0.05"/>
    <x v="1"/>
    <n v="88872819"/>
    <n v="1"/>
    <x v="5"/>
    <m/>
    <s v="NO"/>
    <s v="NO"/>
    <n v="5"/>
    <s v="MONICA ADRIANA RAMIREZ ESTRADA"/>
    <n v="1449"/>
    <s v="3 DE ABRIL DE 2017"/>
    <n v="170967"/>
    <s v="GESTION HUMANA Y DLLO ORGANIZACIONAL"/>
    <s v="CONTESTADA FEB 2020 . NOTIFICADA. viene del TSM, trasladado de la ordinaria a la administrativa,   radicado anterior 05001310500220180008400 en AUDIENCIA DE JUZGAMIENTO, 14 FEB 2019 FAVORABLE A LOS 2 DEMANDADOS APELO LA DEMANDANTE. PENSION SOBREVIVIENTES, contestada el 21 de jujio de 2018, el trabajador no cumplió con el tiempo se murio antes de pensionarse.  La esposa reclama, pero se le colocaron las directrices respecto de la indemnización sustitutiva de la pensión de sobrevivientes."/>
    <d v="2020-07-31T00:00:00"/>
    <s v="2019-10"/>
    <s v="5"/>
    <s v="2020-06"/>
    <n v="1.0148892971091559"/>
    <n v="90196072.807019234"/>
    <n v="90196072.807019234"/>
    <d v="2024-10-22T00:00:00"/>
    <n v="4.2301369863013702"/>
    <n v="4.1522219311981093E-2"/>
    <n v="88070399.265915304"/>
    <n v="0.05"/>
    <s v="REMOTA"/>
    <x v="1"/>
    <n v="0"/>
  </r>
  <r>
    <n v="2280"/>
    <d v="2019-10-17T00:00:00"/>
    <d v="2019-10-11T00:00:00"/>
    <s v="Juzgado  Veintinueve (29) administrativo Oral del Circuito de Medellín"/>
    <s v="05001333302920190043800"/>
    <s v="2019"/>
    <x v="0"/>
    <s v="CERVECERIA DEL VALLE SA NIT9001366388"/>
    <s v="LAURA NATALIA TABARES TORRES   CC.1.020.803.421"/>
    <n v="314.52699999999999"/>
    <x v="3"/>
    <s v="OTRAS"/>
    <s v="BAJO"/>
    <s v="BAJO"/>
    <s v="BAJO"/>
    <s v="BAJO"/>
    <n v="0.05"/>
    <x v="1"/>
    <n v="3998147"/>
    <n v="0"/>
    <x v="5"/>
    <m/>
    <s v="NO"/>
    <s v="NO"/>
    <n v="3"/>
    <s v="MONICA ADRIANA RAMIREZ ESTRADA"/>
    <n v="1449"/>
    <s v="3 DE ABRIL DE 2017"/>
    <n v="170967"/>
    <s v="FABRICA DE LICORES DE ANTIOQUIA"/>
    <s v="CONTESTADA FEB 2020 . NOTIFICADA. tributario.  Cerveceria"/>
    <d v="2020-07-31T00:00:00"/>
    <s v="2019-10"/>
    <s v="3"/>
    <s v="2020-06"/>
    <n v="1.0148892971091559"/>
    <n v="4057676.5985690802"/>
    <n v="0"/>
    <d v="2022-10-16T00:00:00"/>
    <n v="2.2109589041095892"/>
    <n v="4.1522219311981093E-2"/>
    <n v="0"/>
    <n v="0.05"/>
    <s v="REMOTA"/>
    <x v="1"/>
    <n v="0"/>
  </r>
  <r>
    <n v="2281"/>
    <d v="2019-11-07T00:00:00"/>
    <d v="2019-11-05T00:00:00"/>
    <s v="Juzgado  Veintiséis (26) administrativo Oral del Circuito de Medellín"/>
    <s v="05001333302620190045700"/>
    <s v="2019"/>
    <x v="0"/>
    <s v="JHON FREDY RAMIREZ ATEHORTUA"/>
    <s v="DIEGO LEON  TAMAYO CASTRO 15332180"/>
    <n v="205.37"/>
    <x v="0"/>
    <s v="OTRAS"/>
    <s v="BAJO"/>
    <s v="BAJO"/>
    <s v="BAJO"/>
    <s v="BAJO"/>
    <n v="0.05"/>
    <x v="1"/>
    <n v="97495196"/>
    <n v="0"/>
    <x v="5"/>
    <m/>
    <s v="NO"/>
    <s v="NO"/>
    <n v="3"/>
    <s v="MONICA ADRIANA RAMIREZ ESTRADA"/>
    <n v="1449"/>
    <s v="3 DE ABRIL DE 2017"/>
    <n v="170967"/>
    <s v="EDUCACION"/>
    <s v="CONTESTADA FEB 2020 PASCUAL BRAVO NUEVA ADMITIDA PARA CONTESTACION DESPUES DE VACANCIA JUDICIAL EN EL 2020."/>
    <d v="2020-07-31T00:00:00"/>
    <s v="2019-11"/>
    <s v="3"/>
    <s v="2020-06"/>
    <n v="1.0138110875024144"/>
    <n v="98841710.683021054"/>
    <n v="0"/>
    <d v="2022-11-06T00:00:00"/>
    <n v="2.2684931506849315"/>
    <n v="4.1522219311981093E-2"/>
    <n v="0"/>
    <n v="0.05"/>
    <s v="REMOTA"/>
    <x v="1"/>
    <n v="0"/>
  </r>
  <r>
    <n v="2282"/>
    <d v="2019-09-27T00:00:00"/>
    <d v="2019-09-14T00:00:00"/>
    <s v="Juzgado Cuarto(4) Administrativo Oral del Circuito de Medellín"/>
    <s v="05001333300420190037000"/>
    <s v="2019"/>
    <x v="0"/>
    <s v="KOPPS COMMERCIAL S.A.S, Nit.900.818.921-5"/>
    <s v="LAURA NATALIA TABARES TORRES   CC.1.020.803.421"/>
    <n v="314.52699999999999"/>
    <x v="3"/>
    <s v="OTRAS"/>
    <s v="MEDIO   "/>
    <s v="MEDIO   "/>
    <s v="MEDIO   "/>
    <s v="MEDIO   "/>
    <n v="0.5"/>
    <x v="2"/>
    <n v="15405185"/>
    <n v="0"/>
    <x v="10"/>
    <m/>
    <s v="NO"/>
    <s v="NO"/>
    <n v="3"/>
    <s v="MONICA ADRIANA RAMIREZ ESTRADA"/>
    <n v="1449"/>
    <s v="3 DE ABRIL DE 2017"/>
    <n v="170967"/>
    <s v="FABRICA DE LICORES DE ANTIOQUIA"/>
    <s v="TRIBUTARIO. Demanda contra los actos administrativos que originaron la sanción al contribuyente por no legalización de la Tornaguía 23-100349 (Córdoba – Montería) y otros. Movilización de Productos, impuesto al consumo. Ley 1762 de 2015 y concordantes."/>
    <d v="2020-07-31T00:00:00"/>
    <s v="2019-09"/>
    <s v="3"/>
    <s v="2020-06"/>
    <n v="1.016560139453806"/>
    <n v="15660297.011911679"/>
    <n v="0"/>
    <d v="2022-09-26T00:00:00"/>
    <n v="2.1561643835616437"/>
    <n v="4.1522219311981093E-2"/>
    <n v="0"/>
    <n v="0.5"/>
    <s v="MEDIA"/>
    <x v="2"/>
    <n v="0"/>
  </r>
  <r>
    <n v="2283"/>
    <d v="2019-10-11T00:00:00"/>
    <d v="2019-09-04T00:00:00"/>
    <s v="Juzgado Primero (1) Administrativo Oral del Circuito de Medellín"/>
    <s v="05001333300120190037200"/>
    <s v="2019"/>
    <x v="0"/>
    <s v="NATALI DEL PILAR QUIROZ HENAO, SOR MARI CHAVARRIAGA DE CANO,  SILVIA ELENA CANO CHAVARRIAGA"/>
    <s v="JUAN JOSE GOMEZ ARANGO"/>
    <n v="201.108"/>
    <x v="1"/>
    <s v="OTRAS"/>
    <s v="MEDIO   "/>
    <s v="MEDIO   "/>
    <s v="ALTO"/>
    <s v="MEDIO   "/>
    <n v="0.55000000000000004"/>
    <x v="0"/>
    <n v="749505555"/>
    <n v="0"/>
    <x v="10"/>
    <m/>
    <s v="NO"/>
    <s v="NO"/>
    <n v="7"/>
    <s v="MONICA ADRIANA RAMIREZ ESTRADA"/>
    <n v="1449"/>
    <s v="3 DE ABRIL DE 2017"/>
    <n v="170967"/>
    <s v="MINAS"/>
    <s v="contesto;  ANM  bogota 31 JUL 2020, MINERIADEMANDADOS  CORANTIOQUIA - MUNICIPIO DE ANGELOPOLIS - MUNICIPIO DE AMAGA - DEPARTAMENTO DE ANTIOQUIA - MINISTERIO DE MINAS Y ENERGIA - AGENCIA NACIONAL DE MINERIA ACCIDENTE MINERO AMAGA, MINA LA CECILIA"/>
    <d v="2020-07-31T00:00:00"/>
    <s v="2019-10"/>
    <s v="7"/>
    <s v="2020-06"/>
    <n v="1.0148892971091559"/>
    <n v="760665165.89335775"/>
    <n v="0"/>
    <d v="2026-10-09T00:00:00"/>
    <n v="6.1945205479452055"/>
    <n v="4.1522219311981093E-2"/>
    <n v="0"/>
    <n v="0.55000000000000004"/>
    <s v="ALTA"/>
    <x v="0"/>
    <n v="0"/>
  </r>
  <r>
    <n v="2284"/>
    <d v="2019-05-06T00:00:00"/>
    <d v="2019-04-22T00:00:00"/>
    <s v="Juzgado Treinta y Dos (32) Administrativo Oral del Circuito de Medellín"/>
    <s v="05001333303220190022400"/>
    <s v="2019"/>
    <x v="0"/>
    <s v="MARIA ARAMINTA GIRALDO DE PIEDRAHITA"/>
    <s v="DENIS CONTRERAS POSADA"/>
    <n v="116.29300000000001"/>
    <x v="3"/>
    <s v="PENSIÓN DE SOBREVIVIENTES"/>
    <s v="MEDIO   "/>
    <s v="MEDIO   "/>
    <s v="MEDIO   "/>
    <s v="MEDIO   "/>
    <n v="0.5"/>
    <x v="2"/>
    <n v="13742616"/>
    <n v="0"/>
    <x v="10"/>
    <m/>
    <s v="NO"/>
    <s v="NO"/>
    <n v="3"/>
    <s v="MONICA ADRIANA RAMIREZ ESTRADA"/>
    <n v="1449"/>
    <s v="3 DE ABRIL DE 2017"/>
    <n v="170967"/>
    <s v="GESTION HUMANA Y DLLO ORGANIZACIONAL"/>
    <s v="CONYUGUE Y COMPAÑERA, MAS HIJOS RECLAMAN PENSION SUSPENDIDA EN UN 50 porciento."/>
    <d v="2020-07-31T00:00:00"/>
    <s v="2019-05"/>
    <s v="3"/>
    <s v="2020-06"/>
    <n v="1.0246973838344398"/>
    <n v="14082022.662241314"/>
    <n v="0"/>
    <d v="2022-05-05T00:00:00"/>
    <n v="1.7616438356164383"/>
    <n v="4.1522219311981093E-2"/>
    <n v="0"/>
    <n v="0.5"/>
    <s v="MEDIA"/>
    <x v="2"/>
    <n v="0"/>
  </r>
  <r>
    <n v="2285"/>
    <d v="2019-12-02T00:00:00"/>
    <d v="2019-09-24T00:00:00"/>
    <s v="Juzgado Séptimo (7) administrativo Oral del Circuito de Medellín"/>
    <s v="05001333300720190041000"/>
    <s v="2019"/>
    <x v="0"/>
    <s v="SANTIAGO BEDOYA RODRIGUEZ Y OTROS"/>
    <s v="JAIRO ALBERTO SALAZAR GARCIA"/>
    <n v="91.236000000000004"/>
    <x v="1"/>
    <s v="OTRAS"/>
    <s v="MEDIO   "/>
    <s v="MEDIO   "/>
    <s v="MEDIO   "/>
    <s v="MEDIO   "/>
    <n v="0.5"/>
    <x v="2"/>
    <n v="82211600"/>
    <n v="0"/>
    <x v="10"/>
    <m/>
    <s v="NO"/>
    <s v="NO"/>
    <n v="4"/>
    <s v="MONICA ADRIANA RAMIREZ ESTRADA"/>
    <n v="1449"/>
    <s v="3 DE ABRIL DE 2017"/>
    <n v="170967"/>
    <s v="INFRAESTRUCTURA"/>
    <s v="accidente en vias muerte indemnizacion perjuicios materiales morales etc. infraestructura"/>
    <d v="2020-07-31T00:00:00"/>
    <s v="2019-12"/>
    <s v="4"/>
    <s v="2020-06"/>
    <n v="1.011271676300578"/>
    <n v="83138262.543352604"/>
    <n v="0"/>
    <d v="2023-12-01T00:00:00"/>
    <n v="3.3369863013698629"/>
    <n v="4.1522219311981093E-2"/>
    <n v="0"/>
    <n v="0.5"/>
    <s v="MEDIA"/>
    <x v="2"/>
    <n v="0"/>
  </r>
  <r>
    <n v="2286"/>
    <d v="2020-02-26T00:00:00"/>
    <d v="2020-02-20T00:00:00"/>
    <s v="Tribunal Administrativo de Antioquia, Sala Cuarta de Oralidad"/>
    <s v="05001233300020200044200"/>
    <s v="2020"/>
    <x v="0"/>
    <s v="MARÍA DEL CARMEN MUÑOZ HERNÁNDEZ CC.22.138.682_x000a_"/>
    <s v="NELSON ADRIAN TORO QUINTERO"/>
    <n v="152939"/>
    <x v="0"/>
    <s v="RECONOCIMIENTO Y PAGO DE OTRAS PRESTACIONES SALARIALES, SOLCIALES Y SALARIOS"/>
    <s v="MEDIO   "/>
    <s v="MEDIO   "/>
    <s v="MEDIO   "/>
    <s v="MEDIO   "/>
    <n v="0.5"/>
    <x v="2"/>
    <n v="87802496"/>
    <n v="0"/>
    <x v="10"/>
    <m/>
    <s v="SI"/>
    <s v="NO"/>
    <n v="5"/>
    <s v="MONICA ADRIANA RAMIREZ ESTRADA"/>
    <n v="1449"/>
    <s v="3 DE ABRIL DE 2017"/>
    <n v="170967"/>
    <s v="GESTION HUMANA Y DLLO ORGANIZACIONAL"/>
    <s v="NOTIFICADA SIN CUANTIA.  el abogado alega que no se cumpli el ipc el no puede inventarlo.  Estefa practicante   dijo 2018 a la fecha.  contadora.  pide reliquidacion  mesada en ningun momento dse le dejo de pagar. a un año 17.305 por 2017, 2018, 2019, 2020.  .          A LA FECHA EL ABOGADO DEMADANTE SOLO CUMPLIO CON DEMOSTRAR QUE ENVIO LOS TRASLADOS, NO HA SIDO NOTIFICADA POR EL ART. 612 DEL CGP, A ENTIDADES PUBLICAS, SUSPENSION TERMINOS 13  JULIO A 26 DE 2020 OTROS. Prima de vida cara y otros con medida cautelar. Pensionado, reclama la conyugue sobreviviente,  En suspensión de actividades jjudiciales por emergencia, DESDE 18 DE MARZO DE 2020, trabajo en casa,  cuarentena por PANDEMIA CORONAVID, o COVI 19.  Se envió correo para el cálculo en el tiempo de las pretensiones de acuerdo con las normas NIPS AL PRACTICANTE, NO SE ALCANZO A REALIZAR POR CUARENTENA OBLIGATORIA Y EL PRACTICANTE TERMINO SU TRABAJO, POR LO TANTO SE COLOCA LA CUANTIA PROPUESTA POR EL DEMANDANTE."/>
    <d v="2020-07-31T00:00:00"/>
    <s v="2020-02"/>
    <s v="5"/>
    <s v="2020-06"/>
    <n v="1.0002858776443682"/>
    <n v="87827596.770726129"/>
    <n v="0"/>
    <d v="2025-02-24T00:00:00"/>
    <n v="4.5726027397260278"/>
    <n v="4.1522219311981093E-2"/>
    <n v="0"/>
    <n v="0.5"/>
    <s v="MEDIA"/>
    <x v="2"/>
    <n v="0"/>
  </r>
  <r>
    <n v="2287"/>
    <d v="2019-07-22T00:00:00"/>
    <d v="2019-05-29T00:00:00"/>
    <s v="Juzgado Séptimo (7) administrativo Oral del Circuito de Medellín"/>
    <s v="05001333300720190022700"/>
    <s v="2019"/>
    <x v="0"/>
    <s v="JOSÉ JOAQUÍN JALIL CORREA, CC.718.766"/>
    <s v="ANGELA PATRICIA CARDONA BOTERO cc66768020 TP205492"/>
    <n v="205492"/>
    <x v="0"/>
    <s v="RECONOCIMIENTO Y PAGO DE OTRAS PRESTACIONES SALARIALES, SOLCIALES Y SALARIOS"/>
    <s v="MEDIO   "/>
    <s v="MEDIO   "/>
    <s v="MEDIO   "/>
    <s v="MEDIO   "/>
    <n v="0.5"/>
    <x v="2"/>
    <n v="4552000"/>
    <n v="0"/>
    <x v="10"/>
    <m/>
    <s v="NO"/>
    <s v="NO"/>
    <n v="4"/>
    <s v="MONICA ADRIANA RAMIREZ ESTRADA"/>
    <n v="1449"/>
    <s v="3 DE ABRIL DE 2017"/>
    <n v="170967"/>
    <s v="GESTION HUMANA Y DLLO ORGANIZACIONAL"/>
    <s v="prima de vida cara para pensionados / PREVIO A DESISTIMIENTO TACITO, REQUIERE AL DEMANDANTE"/>
    <d v="2020-07-31T00:00:00"/>
    <s v="2019-07"/>
    <s v="4"/>
    <s v="2020-06"/>
    <n v="1.0197202253740043"/>
    <n v="4641766.4659024673"/>
    <n v="0"/>
    <d v="2023-07-21T00:00:00"/>
    <n v="2.9726027397260273"/>
    <n v="4.1522219311981093E-2"/>
    <n v="0"/>
    <n v="0.5"/>
    <s v="MEDIA"/>
    <x v="2"/>
    <n v="0"/>
  </r>
  <r>
    <n v="2288"/>
    <d v="2020-07-30T00:00:00"/>
    <d v="2020-07-21T00:00:00"/>
    <s v="Tribunal Administrativo de Antioquia, Sala Quinta de Oralidad, Jorge Leon Arango Franco"/>
    <s v="05001233300020200267400"/>
    <s v="2020"/>
    <x v="0"/>
    <s v="YOVANI LOPEZ QUINTERO"/>
    <s v="YOVANI LOPEZ QUINTERO"/>
    <n v="112907"/>
    <x v="5"/>
    <s v="OTRAS"/>
    <s v="MEDIO   "/>
    <s v="ALTO"/>
    <s v="ALTO"/>
    <s v="MEDIO   "/>
    <n v="0.72499999999999987"/>
    <x v="0"/>
    <m/>
    <n v="0"/>
    <x v="10"/>
    <m/>
    <s v="SI"/>
    <s v="NO"/>
    <n v="5"/>
    <s v="MONICA ADRIANA RAMIREZ ESTRADA"/>
    <n v="1449"/>
    <s v="3 DE ABRIL DE 2017"/>
    <n v="170967"/>
    <s v="EDUCACION"/>
    <s v="SIN CUANTIA,  NULIDAD SIMPLE.  auto admisorio, admision 31 julio 2020, y notificacion 806 de 2020,  NULIDAD SIMPLE AT. 137 dcontra acto administrativo de caracter general CALENDARIO ACADEMICO Y VACACIONES SIN SALARIO, DOCENTES. recibimos el traslado sin radicacion y sin auto admisorio, correo apoyo judicial informen, MERCURIO  13 DE JULIO 2020010180440 of pruebas a educacion medida cautelar decreto 806 de 2020 cuarentena obligatoria covid"/>
    <d v="2020-07-31T00:00:00"/>
    <s v="2020-07"/>
    <s v="5"/>
    <s v="2020-06"/>
    <n v="1"/>
    <n v="0"/>
    <n v="0"/>
    <d v="2025-07-29T00:00:00"/>
    <n v="4.9972602739726026"/>
    <n v="4.1522219311981093E-2"/>
    <n v="0"/>
    <n v="0.72499999999999987"/>
    <s v="ALTA"/>
    <x v="0"/>
    <n v="0"/>
  </r>
  <r>
    <n v="2289"/>
    <d v="2020-03-09T00:00:00"/>
    <d v="2020-02-27T00:00:00"/>
    <s v="Juzgado Noveno (9) administrativo Oral del Circuito de Medellín"/>
    <s v="05001333300920200007800"/>
    <s v="2020"/>
    <x v="0"/>
    <s v="DIVIA ESTER GONZALEZ NEGRET"/>
    <s v="GABRIEL RAUL MANRIQUE BERRIO"/>
    <n v="115922"/>
    <x v="0"/>
    <s v="OTRAS"/>
    <s v="MEDIO   "/>
    <s v="MEDIO   "/>
    <s v="MEDIO   "/>
    <s v="MEDIO   "/>
    <n v="0.5"/>
    <x v="2"/>
    <n v="4926604"/>
    <n v="0"/>
    <x v="10"/>
    <m/>
    <s v="NO"/>
    <s v="NO"/>
    <n v="4"/>
    <s v="MONICA ADRIANA RAMIREZ ESTRADA"/>
    <n v="1449"/>
    <s v="3 DE ABRIL DE 2017"/>
    <n v="170967"/>
    <s v="EDUCACION"/>
    <s v="NOTIFICADA PRIMA MITAD DE AÑO O PENSION GRACIA DOCENTES"/>
    <d v="2020-07-31T00:00:00"/>
    <s v="2020-03"/>
    <s v="4"/>
    <s v="2020-06"/>
    <n v="0.99469345209892923"/>
    <n v="4900460.7398843933"/>
    <n v="0"/>
    <d v="2024-03-08T00:00:00"/>
    <n v="3.6054794520547944"/>
    <n v="4.1522219311981093E-2"/>
    <n v="0"/>
    <n v="0.5"/>
    <s v="MEDIA"/>
    <x v="2"/>
    <n v="0"/>
  </r>
  <r>
    <n v="2290"/>
    <d v="2017-09-12T00:00:00"/>
    <d v="2017-09-12T00:00:00"/>
    <s v="14 ADMINISTRATIVO ORAL DE MEDELLÍN"/>
    <s v="05001333301420170041600"/>
    <s v="2019"/>
    <x v="1"/>
    <s v="LUIS GUILLERMO CANO ARBOLEDA/ DANIEL ANTONIO MONTOYA"/>
    <s v="YASMID DUQUE RODRÍGUEZ "/>
    <n v="254415"/>
    <x v="3"/>
    <s v="RECONOCIMIENTO Y PAGO DE OTRAS PRESTACIONES SALARIALES, SOLCIALES Y SALARIOS"/>
    <s v="MEDIO   "/>
    <s v="MEDIO   "/>
    <s v="MEDIO   "/>
    <s v="BAJO"/>
    <n v="0.34250000000000003"/>
    <x v="2"/>
    <n v="506910112"/>
    <n v="0.3"/>
    <x v="5"/>
    <n v="0"/>
    <n v="0"/>
    <m/>
    <n v="4"/>
    <s v="NATALIA MONTOYA QUICENO"/>
    <m/>
    <m/>
    <n v="213334"/>
    <s v="EDUCACION"/>
    <m/>
    <d v="2020-07-31T00:00:00"/>
    <s v="2017-09"/>
    <s v="4"/>
    <s v="2020-06"/>
    <n v="0.76038333983224338"/>
    <n v="385446003.95729655"/>
    <n v="115633801.18718897"/>
    <d v="2021-09-11T00:00:00"/>
    <n v="1.1150684931506849"/>
    <n v="4.1522219311981093E-2"/>
    <n v="114909123.37818527"/>
    <n v="0.34250000000000003"/>
    <s v="MEDIA"/>
    <x v="2"/>
    <n v="114909123.37818527"/>
  </r>
  <r>
    <n v="2291"/>
    <d v="2017-04-18T00:00:00"/>
    <d v="2017-09-18T00:00:00"/>
    <s v="01 PROMISCUO CIRCUITO SEGOVIA"/>
    <s v="05736318900120150018900"/>
    <s v="2019"/>
    <x v="1"/>
    <s v="LUIS EDUARDO GARCIA VERA"/>
    <s v="LUIS GUILLERMO CIFUENTES CASTRO"/>
    <n v="252746"/>
    <x v="2"/>
    <s v="RECONOCIMIENTO Y PAGO DE OTRAS PRESTACIONES SALARIALES, SOLCIALES Y SALARIOS"/>
    <s v="MEDIO   "/>
    <s v="MEDIO   "/>
    <s v="MEDIO   "/>
    <s v="BAJO"/>
    <n v="0.34250000000000003"/>
    <x v="2"/>
    <n v="27405000"/>
    <n v="0.5"/>
    <x v="5"/>
    <n v="0"/>
    <n v="0"/>
    <m/>
    <n v="4"/>
    <s v="NATALIA MONTOYA QUICENO"/>
    <m/>
    <m/>
    <n v="213334"/>
    <s v="GESTION HUMANA Y DLLO ORGANIZACIONAL"/>
    <m/>
    <d v="2020-07-31T00:00:00"/>
    <s v="2017-04"/>
    <s v="4"/>
    <s v="2020-06"/>
    <n v="0.76395562321009991"/>
    <n v="20936203.854072787"/>
    <n v="10468101.927036393"/>
    <d v="2021-04-17T00:00:00"/>
    <n v="0.71232876712328763"/>
    <n v="4.1522219311981093E-2"/>
    <n v="10426145.385643434"/>
    <n v="0.34250000000000003"/>
    <s v="MEDIA"/>
    <x v="2"/>
    <n v="10426145.385643434"/>
  </r>
  <r>
    <n v="2292"/>
    <d v="2017-09-18T00:00:00"/>
    <d v="2017-09-28T00:00:00"/>
    <s v=" JUZGADO 11 ADMINISTRATIVO DE MEDELLIN"/>
    <s v="05001333301120170045100"/>
    <s v="2019"/>
    <x v="0"/>
    <s v="LIA EUGENIA ARANGO MARTINEZ"/>
    <s v="JAIRO IVAN LIZARAZO ÁVILA"/>
    <n v="41146"/>
    <x v="3"/>
    <s v="RECONOCIMIENTO Y PAGO DE OTRAS PRESTACIONES SALARIALES, SOLCIALES Y SALARIOS"/>
    <s v="BAJO"/>
    <s v="MEDIO   "/>
    <s v="MEDIO   "/>
    <s v="BAJO"/>
    <n v="0.2525"/>
    <x v="2"/>
    <n v="24853424"/>
    <n v="0.5"/>
    <x v="5"/>
    <n v="0"/>
    <n v="0"/>
    <m/>
    <s v="3 años"/>
    <s v="NATALIA MONTOYA QUICENO"/>
    <m/>
    <m/>
    <n v="213334"/>
    <s v="EDUCACION"/>
    <m/>
    <d v="2020-07-31T00:00:00"/>
    <s v="2017-09"/>
    <s v="3"/>
    <s v="2020-06"/>
    <n v="0.76038333983224338"/>
    <n v="18898129.547386833"/>
    <n v="9449064.7736934163"/>
    <d v="2020-09-17T00:00:00"/>
    <n v="0.13150684931506848"/>
    <n v="4.1522219311981093E-2"/>
    <n v="9442061.529743135"/>
    <n v="0.2525"/>
    <s v="MEDIA"/>
    <x v="2"/>
    <n v="9442061.529743135"/>
  </r>
  <r>
    <n v="2293"/>
    <d v="2013-10-07T00:00:00"/>
    <d v="2017-08-29T00:00:00"/>
    <s v="JUZGADO 01 PROMISCUO CIRCUITO TITIRIBÍ"/>
    <s v="05809318900120170004800"/>
    <s v="2019"/>
    <x v="1"/>
    <s v="CARLOS ALBERTO ARENAS VERA"/>
    <s v="JULIA FERNANDA MUÑOZ RINCON"/>
    <n v="215278"/>
    <x v="2"/>
    <s v="RECONOCIMIENTO Y PAGO DE OTRAS PRESTACIONES SALARIALES, SOLCIALES Y SALARIOS"/>
    <s v="MEDIO   "/>
    <s v="ALTO"/>
    <s v="ALTO"/>
    <s v="ALTO"/>
    <n v="0.89999999999999991"/>
    <x v="0"/>
    <n v="72473404"/>
    <n v="1"/>
    <x v="5"/>
    <n v="0"/>
    <n v="0"/>
    <m/>
    <n v="7"/>
    <s v="NATALIA MONTOYA QUICENO"/>
    <m/>
    <m/>
    <n v="213334"/>
    <s v="GESTION HUMANA Y DLLO ORGANIZACIONAL"/>
    <s v="BRILLADORA LA ESMERALDA"/>
    <d v="2020-07-31T00:00:00"/>
    <s v="2013-10"/>
    <s v="7"/>
    <s v="2020-06"/>
    <n v="0.92136104081409098"/>
    <n v="66774170.940780103"/>
    <n v="66774170.940780103"/>
    <d v="2020-10-05T00:00:00"/>
    <n v="0.18082191780821918"/>
    <n v="4.1522219311981093E-2"/>
    <n v="66706131.416991517"/>
    <n v="0.89999999999999991"/>
    <s v="ALTA"/>
    <x v="0"/>
    <n v="66706131.416991517"/>
  </r>
  <r>
    <n v="2294"/>
    <d v="2017-04-06T00:00:00"/>
    <d v="2017-12-05T00:00:00"/>
    <s v="JUZGADO 01 PROMISCUO CIRCUITO TITIRIBÍ"/>
    <s v="05809318900120170004000"/>
    <s v="2019"/>
    <x v="1"/>
    <s v="CLAUDIA ELENA CASTILLO SOLIS"/>
    <s v="JULIA FERNANDA MUÑOZ RINCON"/>
    <n v="215278"/>
    <x v="2"/>
    <s v="RECONOCIMIENTO Y PAGO DE OTRAS PRESTACIONES SALARIALES, SOLCIALES Y SALARIOS"/>
    <s v="BAJO"/>
    <s v="MEDIO   "/>
    <s v="MEDIO   "/>
    <s v="MEDIO   "/>
    <n v="0.41"/>
    <x v="2"/>
    <n v="48403433"/>
    <n v="0.5"/>
    <x v="5"/>
    <n v="0"/>
    <n v="0"/>
    <m/>
    <n v="4"/>
    <s v="NATALIA MONTOYA QUICENO"/>
    <m/>
    <m/>
    <n v="213334"/>
    <s v="GESTION HUMANA Y DLLO ORGANIZACIONAL"/>
    <s v="BRILLADORA LA ESMERALDA"/>
    <d v="2020-07-31T00:00:00"/>
    <s v="2017-04"/>
    <s v="4"/>
    <s v="2020-06"/>
    <n v="0.76395562321009991"/>
    <n v="36978074.823023319"/>
    <n v="18489037.41151166"/>
    <d v="2021-04-05T00:00:00"/>
    <n v="0.67945205479452053"/>
    <n v="4.1522219311981093E-2"/>
    <n v="18418346.334916852"/>
    <n v="0.41"/>
    <s v="MEDIA"/>
    <x v="2"/>
    <n v="18418346.334916852"/>
  </r>
  <r>
    <n v="2295"/>
    <d v="2017-09-08T00:00:00"/>
    <d v="2018-01-11T00:00:00"/>
    <s v="JUZGADO 01 PROMISCUO CIRCUITO TITIRIBÍ"/>
    <s v="05809318900120170014700"/>
    <s v="2019"/>
    <x v="1"/>
    <s v="PAULA ANDREA TORO URIBE"/>
    <s v="JULIA FERNANDA MUÑOZ RINCON"/>
    <n v="215278"/>
    <x v="2"/>
    <s v="RECONOCIMIENTO Y PAGO DE OTRAS PRESTACIONES SALARIALES, SOLCIALES Y SALARIOS"/>
    <s v="BAJO"/>
    <s v="MEDIO   "/>
    <s v="ALTO"/>
    <s v="MEDIO   "/>
    <n v="0.46"/>
    <x v="2"/>
    <n v="38111373"/>
    <n v="0.5"/>
    <x v="5"/>
    <n v="0"/>
    <n v="0"/>
    <m/>
    <s v="3 años"/>
    <s v="NATALIA MONTOYA QUICENO"/>
    <m/>
    <m/>
    <n v="213334"/>
    <s v="EDUCACION"/>
    <s v="BRILLADORA LA ESMERALDA"/>
    <d v="2020-07-31T00:00:00"/>
    <s v="2017-09"/>
    <s v="3"/>
    <s v="2020-06"/>
    <n v="0.76038333983224338"/>
    <n v="28979253.087332387"/>
    <n v="14489626.543666193"/>
    <d v="2020-09-07T00:00:00"/>
    <n v="0.10410958904109589"/>
    <n v="4.1522219311981093E-2"/>
    <n v="14481124.104800489"/>
    <n v="0.46"/>
    <s v="MEDIA"/>
    <x v="2"/>
    <n v="14481124.104800489"/>
  </r>
  <r>
    <n v="2296"/>
    <d v="2017-09-28T00:00:00"/>
    <d v="2018-01-15T00:00:00"/>
    <s v="16 LABORAL DEL CIRCUITO DE MEDELLÍN"/>
    <s v="05001310501620170049900"/>
    <s v="2019"/>
    <x v="1"/>
    <s v="MANDARY SUAREZ JIMENEZ Y JORGE WILLIAM VELASQUEZ ANGEL"/>
    <s v="CARLOS ALBERTO BALLESTEROS BARON"/>
    <n v="33513"/>
    <x v="2"/>
    <s v="RECONOCIMIENTO Y PAGO DE OTRAS PRESTACIONES SALARIALES, SOLCIALES Y SALARIOS"/>
    <s v="ALTO"/>
    <s v="MEDIO   "/>
    <s v="ALTO"/>
    <s v="ALTO"/>
    <n v="0.82499999999999996"/>
    <x v="0"/>
    <n v="624128297"/>
    <n v="1"/>
    <x v="5"/>
    <n v="0"/>
    <n v="0"/>
    <m/>
    <n v="4"/>
    <s v="NATALIA MONTOYA QUICENO"/>
    <m/>
    <m/>
    <n v="213334"/>
    <s v="EDUCACION"/>
    <m/>
    <d v="2020-07-31T00:00:00"/>
    <s v="2017-09"/>
    <s v="4"/>
    <s v="2020-06"/>
    <n v="0.76038333983224338"/>
    <n v="474576758.95667034"/>
    <n v="474576758.95667034"/>
    <d v="2021-09-27T00:00:00"/>
    <n v="1.1589041095890411"/>
    <n v="4.1522219311981093E-2"/>
    <n v="471486043.84745991"/>
    <n v="0.82499999999999996"/>
    <s v="ALTA"/>
    <x v="0"/>
    <n v="471486043.84745991"/>
  </r>
  <r>
    <n v="2297"/>
    <d v="2017-10-11T00:00:00"/>
    <d v="2017-08-14T00:00:00"/>
    <s v="JUZGADO 24 ADMINISTRATIVO ORAL DE MEDELLÍN"/>
    <s v="05001333302420170041900"/>
    <s v="2019"/>
    <x v="0"/>
    <s v="CLAUDIA MARIA DEL SOCORRO VELEZ PUERTA"/>
    <s v="HERNAN DARIO ZAPATA LONDOÑO"/>
    <n v="108371"/>
    <x v="3"/>
    <s v="RECONOCIMIENTO Y PAGO DE OTRAS PRESTACIONES SALARIALES, SOLCIALES Y SALARIOS"/>
    <s v="ALTO"/>
    <s v="BAJO"/>
    <s v="MEDIO   "/>
    <s v="MEDIO   "/>
    <n v="0.4425"/>
    <x v="2"/>
    <n v="9804368"/>
    <n v="0.5"/>
    <x v="5"/>
    <n v="0"/>
    <n v="0"/>
    <m/>
    <n v="5"/>
    <s v="NATALIA MONTOYA QUICENO"/>
    <m/>
    <m/>
    <n v="213334"/>
    <s v="EDUCACION"/>
    <m/>
    <d v="2020-07-31T00:00:00"/>
    <s v="2017-10"/>
    <s v="5"/>
    <s v="2020-06"/>
    <n v="0.76025622916343338"/>
    <n v="7453831.8450106326"/>
    <n v="3726915.9225053163"/>
    <d v="2022-10-10T00:00:00"/>
    <n v="2.1945205479452055"/>
    <n v="4.1522219311981093E-2"/>
    <n v="3681088.1892833724"/>
    <n v="0.4425"/>
    <s v="MEDIA"/>
    <x v="2"/>
    <n v="3681088.1892833724"/>
  </r>
  <r>
    <n v="2298"/>
    <d v="2017-08-29T00:00:00"/>
    <d v="2018-01-19T00:00:00"/>
    <s v="13 ADMINISTRATIVO ORAL DE MEDELLÍN"/>
    <s v="05001333301320170043400"/>
    <s v="2019"/>
    <x v="0"/>
    <s v="MARIO ENRIQUE ROSSO CASTAÑO"/>
    <s v="JORGE ORLANDO ALCALA QUIJANO"/>
    <n v="144439"/>
    <x v="3"/>
    <s v="RECONOCIMIENTO Y PAGO DE OTRAS PRESTACIONES SALARIALES, SOLCIALES Y SALARIOS"/>
    <s v="BAJO"/>
    <s v="BAJO"/>
    <s v="BAJO"/>
    <s v="ALTO"/>
    <n v="0.38249999999999995"/>
    <x v="2"/>
    <n v="18931489"/>
    <n v="0.9"/>
    <x v="5"/>
    <n v="0"/>
    <n v="0"/>
    <m/>
    <n v="5"/>
    <s v="NATALIA MONTOYA QUICENO"/>
    <m/>
    <m/>
    <n v="213334"/>
    <s v="EDUCACION"/>
    <m/>
    <d v="2020-07-31T00:00:00"/>
    <s v="2017-08"/>
    <s v="5"/>
    <s v="2020-06"/>
    <n v="0.76068958550881771"/>
    <n v="14400986.520474741"/>
    <n v="12960887.868427267"/>
    <d v="2022-08-28T00:00:00"/>
    <n v="2.0767123287671234"/>
    <n v="4.1522219311981093E-2"/>
    <n v="12810020.900045913"/>
    <n v="0.38249999999999995"/>
    <s v="MEDIA"/>
    <x v="2"/>
    <n v="12810020.900045913"/>
  </r>
  <r>
    <n v="2299"/>
    <d v="2018-02-23T00:00:00"/>
    <d v="2018-07-19T00:00:00"/>
    <s v="JUZGADO PRIMERO PROMISCUO MUNICIPAL DE GUARNE "/>
    <s v="05318408900120180006200"/>
    <s v="2019"/>
    <x v="2"/>
    <s v="JUAN PEDRO ARRUBLA GARCIA"/>
    <m/>
    <s v="8,386,172"/>
    <x v="10"/>
    <s v="RECONOCIMIENTO Y PAGO DE OTRAS PRESTACIONES SALARIALES, SOLCIALES Y SALARIOS"/>
    <s v="ALTO"/>
    <s v="MEDIO   "/>
    <s v="ALTO"/>
    <s v="ALTO"/>
    <n v="0.82499999999999996"/>
    <x v="0"/>
    <n v="7867457"/>
    <n v="1"/>
    <x v="5"/>
    <n v="0"/>
    <n v="0"/>
    <m/>
    <s v="10 años"/>
    <s v="NATALIA MONTOYA QUICENO"/>
    <m/>
    <m/>
    <n v="213334"/>
    <s v="FABRICA DE LICORES DE ANTIOQUIA"/>
    <m/>
    <d v="2020-07-31T00:00:00"/>
    <s v="2018-02"/>
    <s v="10"/>
    <s v="2020-06"/>
    <n v="0.74599443734185067"/>
    <n v="5869079.1580262044"/>
    <n v="5869079.1580262044"/>
    <d v="2028-02-21T00:00:00"/>
    <n v="7.5643835616438357"/>
    <n v="4.1522219311981093E-2"/>
    <n v="5624038.2369727744"/>
    <n v="0.82499999999999996"/>
    <s v="ALTA"/>
    <x v="0"/>
    <n v="5624038.2369727744"/>
  </r>
  <r>
    <n v="2300"/>
    <d v="2017-09-24T00:00:00"/>
    <d v="2018-02-23T00:00:00"/>
    <s v="JUZGADO 15 LABORAL DEL CIRCUITO"/>
    <s v="0500131 0501520170055000"/>
    <s v="2019"/>
    <x v="1"/>
    <s v="JOSE ELADIO PEREZ OSPINA"/>
    <s v="MARIA EDILMA GARCES YEPES"/>
    <n v="164716"/>
    <x v="2"/>
    <s v="RECONOCIMIENTO Y PAGO DE OTRAS PRESTACIONES SALARIALES, SOLCIALES Y SALARIOS"/>
    <s v="MEDIO   "/>
    <s v="ALTO"/>
    <s v="MEDIO   "/>
    <s v="MEDIO   "/>
    <n v="0.67499999999999993"/>
    <x v="0"/>
    <n v="0"/>
    <n v="1"/>
    <x v="5"/>
    <n v="0"/>
    <n v="0"/>
    <m/>
    <s v="3 años"/>
    <s v="NATALIA MONTOYA QUICENO"/>
    <m/>
    <m/>
    <n v="213334"/>
    <s v="EDUCACION"/>
    <m/>
    <d v="2020-07-31T00:00:00"/>
    <s v="2017-09"/>
    <s v="3"/>
    <s v="2020-06"/>
    <n v="0.76038333983224338"/>
    <n v="0"/>
    <n v="0"/>
    <d v="2020-09-23T00:00:00"/>
    <n v="0.14794520547945206"/>
    <n v="4.1522219311981093E-2"/>
    <n v="0"/>
    <n v="0.67499999999999993"/>
    <s v="ALTA"/>
    <x v="0"/>
    <n v="0"/>
  </r>
  <r>
    <n v="2301"/>
    <d v="2017-12-12T00:00:00"/>
    <d v="2018-01-20T00:00:00"/>
    <s v="JUZGADO CIVIL LABORAL DEL CIRCUITO SANTUARIO "/>
    <s v="05440311200120170058300"/>
    <s v="2019"/>
    <x v="1"/>
    <s v="MARIA NORA HIGINIO LOPEZ"/>
    <s v="LIZETH JOHANA CARRANZA LOPEZ"/>
    <n v="263831"/>
    <x v="2"/>
    <s v="RECONOCIMIENTO Y PAGO DE OTRAS PRESTACIONES SALARIALES, SOLCIALES Y SALARIOS"/>
    <s v="BAJO"/>
    <s v="MEDIO   "/>
    <s v="MEDIO   "/>
    <s v="MEDIO   "/>
    <n v="0.41"/>
    <x v="2"/>
    <n v="1086698766"/>
    <n v="0.5"/>
    <x v="5"/>
    <n v="0"/>
    <n v="0"/>
    <m/>
    <s v="10 años"/>
    <s v="NATALIA MONTOYA QUICENO"/>
    <m/>
    <m/>
    <n v="213334"/>
    <s v="GESTION HUMANA Y DLLO ORGANIZACIONAL"/>
    <m/>
    <d v="2020-07-31T00:00:00"/>
    <s v="2017-12"/>
    <s v="10"/>
    <s v="2020-06"/>
    <n v="0.75597398230954627"/>
    <n v="821515993.70388973"/>
    <n v="410757996.85194486"/>
    <d v="2027-12-10T00:00:00"/>
    <n v="7.3643835616438356"/>
    <n v="4.1522219311981093E-2"/>
    <n v="394052450.99204141"/>
    <n v="0.41"/>
    <s v="MEDIA"/>
    <x v="2"/>
    <n v="394052450.99204141"/>
  </r>
  <r>
    <n v="2302"/>
    <d v="2017-12-05T00:00:00"/>
    <d v="2017-09-29T00:00:00"/>
    <s v="JUZGADO ONCE LABORAL DEL CIRCUITO MEDELLIN"/>
    <s v="05001310501120170076200"/>
    <s v="2019"/>
    <x v="1"/>
    <s v="PEDRO CANO CASTRILLON"/>
    <s v="JUAN CAMILO PULGARIN"/>
    <n v="129670"/>
    <x v="2"/>
    <s v="PENSIÓN DE SOBREVIVIENTES"/>
    <s v="ALTO"/>
    <s v="BAJO"/>
    <s v="ALTO"/>
    <s v="BAJO"/>
    <n v="0.33500000000000002"/>
    <x v="2"/>
    <n v="0"/>
    <n v="0"/>
    <x v="5"/>
    <n v="0"/>
    <n v="0"/>
    <m/>
    <n v="4"/>
    <s v="NATALIA MONTOYA QUICENO"/>
    <m/>
    <m/>
    <n v="213334"/>
    <s v="EDUCACION"/>
    <m/>
    <d v="2020-07-31T00:00:00"/>
    <s v="2017-12"/>
    <s v="4"/>
    <s v="2020-06"/>
    <n v="0.75597398230954627"/>
    <n v="0"/>
    <n v="0"/>
    <d v="2021-12-04T00:00:00"/>
    <n v="1.3452054794520547"/>
    <n v="4.1522219311981093E-2"/>
    <n v="0"/>
    <n v="0.33500000000000002"/>
    <s v="MEDIA"/>
    <x v="2"/>
    <n v="0"/>
  </r>
  <r>
    <n v="2303"/>
    <d v="2018-04-26T00:00:00"/>
    <d v="2018-01-19T00:00:00"/>
    <s v="JUZGADO VEINTINUEVE ADMINISTRATIVO ORAL DEL CIRCUITO"/>
    <s v="05001333302920180015800"/>
    <s v="2019"/>
    <x v="0"/>
    <s v="JAIRO ALBERTO GONZALEZ"/>
    <s v="JAIRO ALBERTO GONZALEZ"/>
    <n v="0"/>
    <x v="3"/>
    <s v="RECONOCIMIENTO Y PAGO DE OTRAS PRESTACIONES SALARIALES, SOLCIALES Y SALARIOS"/>
    <s v="BAJO"/>
    <s v="MEDIO   "/>
    <s v="BAJO"/>
    <s v="BAJO"/>
    <n v="0.20749999999999999"/>
    <x v="3"/>
    <n v="0"/>
    <n v="0"/>
    <x v="5"/>
    <n v="0"/>
    <n v="0"/>
    <m/>
    <s v="3 años"/>
    <s v="NATALIA MONTOYA QUICENO"/>
    <m/>
    <m/>
    <n v="213334"/>
    <s v="GESTION HUMANA Y DLLO ORGANIZACIONAL"/>
    <m/>
    <d v="2020-07-31T00:00:00"/>
    <s v="2018-04"/>
    <s v="3"/>
    <s v="2020-06"/>
    <n v="0.74078668525523483"/>
    <n v="0"/>
    <n v="0"/>
    <d v="2021-04-25T00:00:00"/>
    <n v="0.73424657534246573"/>
    <n v="4.1522219311981093E-2"/>
    <n v="0"/>
    <n v="0.20749999999999999"/>
    <s v="BAJA"/>
    <x v="2"/>
    <n v="0"/>
  </r>
  <r>
    <n v="2304"/>
    <d v="2018-01-11T00:00:00"/>
    <d v="2018-01-11T00:00:00"/>
    <s v="JUZGADO PROMISCUO DEL CIRCUITO LABORAL DE SANTA ROSA DE OSOS"/>
    <s v="05686318900120170027600"/>
    <s v="2019"/>
    <x v="1"/>
    <s v="REINEL ESNEIDER ESPINOSA ALVAREZ"/>
    <s v="JULIA FERNANDA MUÑOZ RINCÓN"/>
    <n v="215278"/>
    <x v="2"/>
    <s v="RECONOCIMIENTO Y PAGO DE OTRAS PRESTACIONES SALARIALES, SOLCIALES Y SALARIOS"/>
    <s v="ALTO"/>
    <s v="ALTO"/>
    <s v="ALTO"/>
    <s v="ALTO"/>
    <n v="1"/>
    <x v="0"/>
    <n v="97928483"/>
    <n v="0.7"/>
    <x v="5"/>
    <n v="0"/>
    <n v="0"/>
    <m/>
    <n v="4"/>
    <s v="NATALIA MONTOYA QUICENO"/>
    <m/>
    <m/>
    <n v="213334"/>
    <s v="EDUCACION"/>
    <s v="PASCUAL BRAVO"/>
    <d v="2020-07-31T00:00:00"/>
    <s v="2018-01"/>
    <s v="4"/>
    <s v="2020-06"/>
    <n v="0.75126308387247931"/>
    <n v="73570054.137533665"/>
    <n v="51499037.896273561"/>
    <d v="2022-01-10T00:00:00"/>
    <n v="1.4465753424657535"/>
    <n v="4.1522219311981093E-2"/>
    <n v="51080732.541851774"/>
    <n v="1"/>
    <s v="ALTA"/>
    <x v="0"/>
    <n v="51080732.541851774"/>
  </r>
  <r>
    <n v="2305"/>
    <d v="2018-05-23T00:00:00"/>
    <d v="2018-05-11T00:00:00"/>
    <s v="TRIBUNAL ADMINISTRATIVO DE ANTIOQUIA"/>
    <s v="05001233300020180098900"/>
    <s v="2019"/>
    <x v="0"/>
    <s v="MARCIA KATHERINE MORA VALDERRAMA Y OTROS"/>
    <s v="CLAUDIA PATRICIA BERNAL CARVAJAL"/>
    <n v="115917"/>
    <x v="9"/>
    <s v="VIOLACIÓN DERECHOS COLECTIVOS"/>
    <s v="BAJO"/>
    <s v="MEDIO   "/>
    <s v="BAJO"/>
    <s v="BAJO"/>
    <n v="0.20749999999999999"/>
    <x v="3"/>
    <n v="0"/>
    <n v="0"/>
    <x v="5"/>
    <n v="0"/>
    <n v="0"/>
    <m/>
    <n v="3"/>
    <s v="NATALIA MONTOYA QUICENO"/>
    <m/>
    <m/>
    <n v="213334"/>
    <s v="MEDIO AMBIENTE"/>
    <m/>
    <d v="2020-07-31T00:00:00"/>
    <s v="2018-05"/>
    <s v="3"/>
    <s v="2020-06"/>
    <n v="0.73891229786794344"/>
    <n v="0"/>
    <n v="0"/>
    <d v="2021-05-22T00:00:00"/>
    <n v="0.80821917808219179"/>
    <n v="4.1522219311981093E-2"/>
    <n v="0"/>
    <n v="0.20749999999999999"/>
    <s v="BAJA"/>
    <x v="2"/>
    <n v="0"/>
  </r>
  <r>
    <n v="2306"/>
    <d v="2018-01-26T00:00:00"/>
    <d v="2017-08-04T00:00:00"/>
    <s v="JUZGADO 02 LABORAL DEL CIRCUITO"/>
    <s v="05001310500220170068000"/>
    <s v="2019"/>
    <x v="1"/>
    <s v="JOSE ABRAHAM LONDOÑO CANO"/>
    <s v="GLORIA CECILIA GALLEGO"/>
    <n v="15803"/>
    <x v="2"/>
    <s v="RELIQUIDACIÓN DE LA PENSIÓN"/>
    <s v="MEDIO   "/>
    <s v="MEDIO   "/>
    <s v="MEDIO   "/>
    <s v="MEDIO   "/>
    <n v="0.5"/>
    <x v="2"/>
    <n v="29248342"/>
    <n v="0.5"/>
    <x v="5"/>
    <n v="0"/>
    <n v="0"/>
    <m/>
    <s v="7 AÑOS"/>
    <s v="NATALIA MONTOYA QUICENO"/>
    <m/>
    <m/>
    <n v="213334"/>
    <s v="EDUCACION"/>
    <m/>
    <d v="2020-07-31T00:00:00"/>
    <s v="2018-01"/>
    <s v="7"/>
    <s v="2020-06"/>
    <n v="0.75126308387247931"/>
    <n v="21973199.609076958"/>
    <n v="10986599.804538479"/>
    <d v="2025-01-24T00:00:00"/>
    <n v="4.4876712328767123"/>
    <n v="4.1522219311981093E-2"/>
    <n v="10712110.867867699"/>
    <n v="0.5"/>
    <s v="MEDIA"/>
    <x v="2"/>
    <n v="10712110.867867699"/>
  </r>
  <r>
    <n v="2307"/>
    <d v="2018-05-29T00:00:00"/>
    <d v="2018-05-07T00:00:00"/>
    <s v="JUZGADO 21 LABORAL DEL CIRCUITO DE MEDELLÍN"/>
    <s v="05001310502120180024400"/>
    <s v="2019"/>
    <x v="0"/>
    <s v="ALEJANDRO ARTURO ARANGO"/>
    <s v="NICOLAS OCTAVIO ARISMENDI VILLEGAS"/>
    <n v="140233"/>
    <x v="2"/>
    <s v="RECONOCIMIENTO Y PAGO DE OTRAS PRESTACIONES SALARIALES, SOLCIALES Y SALARIOS"/>
    <s v="ALTO"/>
    <s v="ALTO"/>
    <s v="ALTO"/>
    <s v="BAJO"/>
    <n v="0.66749999999999998"/>
    <x v="0"/>
    <n v="278779436"/>
    <n v="0.4"/>
    <x v="10"/>
    <n v="0"/>
    <n v="0"/>
    <m/>
    <n v="7"/>
    <s v="NATALIA MONTOYA QUICENO"/>
    <m/>
    <m/>
    <n v="213334"/>
    <s v="EDUCACION"/>
    <s v="PASCUAL BRAVO"/>
    <d v="2020-07-31T00:00:00"/>
    <s v="2018-05"/>
    <s v="7"/>
    <s v="2020-06"/>
    <n v="0.73891229786794344"/>
    <n v="205993553.65308928"/>
    <n v="82397421.461235717"/>
    <d v="2025-05-27T00:00:00"/>
    <n v="4.8246575342465752"/>
    <n v="4.1522219311981093E-2"/>
    <n v="80186313.939994648"/>
    <n v="0.66749999999999998"/>
    <s v="ALTA"/>
    <x v="0"/>
    <n v="80186313.939994648"/>
  </r>
  <r>
    <n v="2308"/>
    <d v="2018-01-05T00:00:00"/>
    <d v="2018-01-05T00:00:00"/>
    <s v="JUZGADO PROMISCUO MUNICIPAL DE SOPETRAN"/>
    <s v="05761408900120170005800"/>
    <s v="2019"/>
    <x v="3"/>
    <s v="JOSE BELTRAN ARANGO RESTREPO"/>
    <s v="PATRICIA ARANGO ARBOLEDA "/>
    <n v="200715"/>
    <x v="8"/>
    <s v="SINGULAR "/>
    <s v="ALTO"/>
    <s v="MEDIO   "/>
    <s v="ALTO"/>
    <s v="MEDIO   "/>
    <n v="0.64999999999999991"/>
    <x v="0"/>
    <n v="86143613"/>
    <n v="0.8"/>
    <x v="6"/>
    <m/>
    <n v="0"/>
    <m/>
    <s v="3 AÑOS "/>
    <s v="NATALIA MONTOYA QUICENO"/>
    <m/>
    <m/>
    <n v="213334"/>
    <s v="EDUCACION"/>
    <s v="LIBRAR MANDAMIENTO DE PAGO POR FACTURAS ADEUDAS AL SEÑOR JOSE BELTRAN, EJECUTADAS EN EL CENTRO EDUCATIVO RURAL EL POMAR. "/>
    <d v="2020-07-31T00:00:00"/>
    <s v="2018-01"/>
    <s v="3"/>
    <s v="2020-06"/>
    <n v="0.75126308387247931"/>
    <n v="64716516.3582974"/>
    <n v="51773213.086637922"/>
    <d v="2021-01-04T00:00:00"/>
    <n v="0.43013698630136987"/>
    <n v="4.1522219311981093E-2"/>
    <n v="51647809.934054568"/>
    <n v="0.64999999999999991"/>
    <s v="ALTA"/>
    <x v="0"/>
    <n v="51647809.934054568"/>
  </r>
  <r>
    <n v="2309"/>
    <d v="2018-01-19T00:00:00"/>
    <d v="2018-01-19T00:00:00"/>
    <s v="JUZGADO PROMISCUO DEL CIRCUITO DE EL BAGRE"/>
    <s v="05250318900120170016800"/>
    <s v="2019"/>
    <x v="1"/>
    <s v="CARLOS ALBERTO RODRIGUEZ PEREZ "/>
    <s v="JUAN ESTEBAN ESCUDERO RAMIREZ "/>
    <n v="181415"/>
    <x v="2"/>
    <s v="RECONOCIMIENTO Y PAGO DE OTRAS PRESTACIONES SALARIALES, SOLCIALES Y SALARIOS"/>
    <s v="ALTO"/>
    <s v="ALTO"/>
    <s v="ALTO"/>
    <s v="ALTO"/>
    <n v="1"/>
    <x v="0"/>
    <n v="63911070"/>
    <n v="0.6"/>
    <x v="5"/>
    <n v="0"/>
    <n v="0"/>
    <m/>
    <n v="7"/>
    <s v="NATALIA MONTOYA QUICENO"/>
    <m/>
    <m/>
    <n v="213334"/>
    <s v="EDUCACION"/>
    <s v="PASCUAL BRAVO"/>
    <d v="2020-07-31T00:00:00"/>
    <s v="2018-01"/>
    <s v="7"/>
    <s v="2020-06"/>
    <n v="0.75126308387247931"/>
    <n v="48014027.541789897"/>
    <n v="28808416.525073938"/>
    <d v="2025-01-17T00:00:00"/>
    <n v="4.4684931506849317"/>
    <n v="4.1522219311981093E-2"/>
    <n v="28091705.028145086"/>
    <n v="1"/>
    <s v="ALTA"/>
    <x v="0"/>
    <n v="28091705.028145086"/>
  </r>
  <r>
    <n v="2310"/>
    <d v="2018-07-19T00:00:00"/>
    <d v="2018-07-19T00:00:00"/>
    <s v="JUZGADO PROMISCUO DEL CIRCUITO DE EL BAGRE"/>
    <s v="05250318900120170016900"/>
    <s v="2019"/>
    <x v="1"/>
    <s v="ZULAY YUSERFY BEJARANO PALACIO"/>
    <s v="JUAN ESTEBAN ESCUDERO RAMIREZ "/>
    <n v="181415"/>
    <x v="2"/>
    <s v="RECONOCIMIENTO Y PAGO DE OTRAS PRESTACIONES SALARIALES, SOLCIALES Y SALARIOS"/>
    <s v="ALTO"/>
    <s v="ALTO"/>
    <s v="ALTO"/>
    <s v="ALTO"/>
    <n v="1"/>
    <x v="0"/>
    <n v="34402023"/>
    <n v="0.7"/>
    <x v="5"/>
    <n v="0"/>
    <n v="0"/>
    <m/>
    <n v="7"/>
    <s v="NATALIA MONTOYA QUICENO"/>
    <m/>
    <m/>
    <n v="213334"/>
    <s v="EDUCACION"/>
    <s v="PASCUAL BRAVO"/>
    <d v="2020-07-31T00:00:00"/>
    <s v="2018-07"/>
    <s v="7"/>
    <s v="2020-06"/>
    <n v="0.73871336652539898"/>
    <n v="25413234.225614205"/>
    <n v="17789263.957929943"/>
    <d v="2025-07-17T00:00:00"/>
    <n v="4.9643835616438352"/>
    <n v="4.1522219311981093E-2"/>
    <n v="17298262.500026222"/>
    <n v="1"/>
    <s v="ALTA"/>
    <x v="0"/>
    <n v="17298262.500026222"/>
  </r>
  <r>
    <n v="2311"/>
    <d v="2018-02-23T00:00:00"/>
    <d v="2018-02-23T00:00:00"/>
    <s v="JUZGADO PROMISCUO DEL CIRCUITO DE EL BAGRE"/>
    <s v="05250318900120170017800"/>
    <s v="2019"/>
    <x v="1"/>
    <s v="MARIA ELVIRA MURILLO RAMIREZ"/>
    <s v="JUAN ESTEBAN ESCUDERO RAMIREZ "/>
    <n v="181415"/>
    <x v="2"/>
    <s v="RECONOCIMIENTO Y PAGO DE OTRAS PRESTACIONES SALARIALES, SOLCIALES Y SALARIOS"/>
    <s v="ALTO"/>
    <s v="ALTO"/>
    <s v="ALTO"/>
    <s v="ALTO"/>
    <n v="1"/>
    <x v="0"/>
    <n v="62392829"/>
    <n v="0.6"/>
    <x v="5"/>
    <n v="0"/>
    <n v="0"/>
    <m/>
    <n v="7"/>
    <s v="NATALIA MONTOYA QUICENO"/>
    <m/>
    <m/>
    <n v="213334"/>
    <s v="EDUCACION"/>
    <s v="PASCUAL BRAVO"/>
    <d v="2020-07-31T00:00:00"/>
    <s v="2018-02"/>
    <s v="7"/>
    <s v="2020-06"/>
    <n v="0.74599443734185067"/>
    <n v="46544703.364021301"/>
    <n v="27926822.01841278"/>
    <d v="2025-02-21T00:00:00"/>
    <n v="4.5643835616438357"/>
    <n v="4.1522219311981093E-2"/>
    <n v="27217324.894713946"/>
    <n v="1"/>
    <s v="ALTA"/>
    <x v="0"/>
    <n v="27217324.894713946"/>
  </r>
  <r>
    <n v="2312"/>
    <d v="2018-02-23T00:00:00"/>
    <d v="2018-02-23T00:00:00"/>
    <s v="JUZGADO PROMISCUO DEL CIRCUITO DE EL BAGRE"/>
    <s v="05250318900120170017700"/>
    <s v="2019"/>
    <x v="1"/>
    <s v="MARLY DEL CARMEN REMIREZ MENDOZA"/>
    <s v="JUAN ESTEBAN ESCUDERO RAMIREZ "/>
    <n v="181415"/>
    <x v="2"/>
    <s v="RECONOCIMIENTO Y PAGO DE OTRAS PRESTACIONES SALARIALES, SOLCIALES Y SALARIOS"/>
    <s v="ALTO"/>
    <s v="ALTO"/>
    <s v="ALTO"/>
    <s v="ALTO"/>
    <n v="1"/>
    <x v="0"/>
    <n v="61556915"/>
    <n v="0.5"/>
    <x v="5"/>
    <n v="0"/>
    <n v="0"/>
    <m/>
    <n v="5"/>
    <s v="NATALIA MONTOYA QUICENO"/>
    <m/>
    <m/>
    <n v="213334"/>
    <s v="EDUCACION"/>
    <s v="PASCUAL BRAVO"/>
    <d v="2020-07-31T00:00:00"/>
    <s v="2018-02"/>
    <s v="5"/>
    <s v="2020-06"/>
    <n v="0.74599443734185067"/>
    <n v="45921116.169925131"/>
    <n v="22960558.084962565"/>
    <d v="2023-02-22T00:00:00"/>
    <n v="2.5643835616438357"/>
    <n v="4.1522219311981093E-2"/>
    <n v="22630984.228749018"/>
    <n v="1"/>
    <s v="ALTA"/>
    <x v="0"/>
    <n v="22630984.228749018"/>
  </r>
  <r>
    <n v="2313"/>
    <d v="2018-01-19T00:00:00"/>
    <d v="2018-01-19T00:00:00"/>
    <s v="JUZGADO PROMISCUO DEL CIRCUITO DE EL BAGRE"/>
    <s v="05250318900120170017000"/>
    <s v="2019"/>
    <x v="1"/>
    <s v="RIGOBERTO MADRIGAL TORRES "/>
    <s v="JUAN ESTEBAN ESCUDERO RAMIREZ "/>
    <n v="181415"/>
    <x v="2"/>
    <s v="RECONOCIMIENTO Y PAGO DE OTRAS PRESTACIONES SALARIALES, SOLCIALES Y SALARIOS"/>
    <s v="ALTO"/>
    <s v="ALTO"/>
    <s v="ALTO"/>
    <s v="ALTO"/>
    <n v="1"/>
    <x v="0"/>
    <n v="62467994"/>
    <n v="0.6"/>
    <x v="5"/>
    <n v="0"/>
    <n v="0"/>
    <m/>
    <n v="7"/>
    <s v="NATALIA MONTOYA QUICENO"/>
    <m/>
    <m/>
    <n v="213334"/>
    <s v="EDUCACION"/>
    <s v="PASCUAL BRAVO"/>
    <d v="2020-07-31T00:00:00"/>
    <s v="2018-01"/>
    <s v="7"/>
    <s v="2020-06"/>
    <n v="0.75126308387247931"/>
    <n v="46929897.815767534"/>
    <n v="28157938.68946052"/>
    <d v="2025-01-17T00:00:00"/>
    <n v="4.4684931506849317"/>
    <n v="4.1522219311981093E-2"/>
    <n v="27457410.134862978"/>
    <n v="1"/>
    <s v="ALTA"/>
    <x v="0"/>
    <n v="27457410.134862978"/>
  </r>
  <r>
    <n v="2314"/>
    <d v="2018-01-25T00:00:00"/>
    <d v="2018-01-25T00:00:00"/>
    <s v="  JUZGADO PROMISCUO DEL CIRCUITO DE EL BAGRE "/>
    <s v="05250318900120170016500"/>
    <s v="2019"/>
    <x v="1"/>
    <s v="LUDIS AMPARO PALACIO ORTIZ"/>
    <s v="JUAN ESTEBAN ESCUDERO RAMIREZ "/>
    <n v="181415"/>
    <x v="2"/>
    <s v="RECONOCIMIENTO Y PAGO DE OTRAS PRESTACIONES SALARIALES, SOLCIALES Y SALARIOS"/>
    <s v="ALTO"/>
    <s v="ALTO"/>
    <s v="ALTO"/>
    <s v="ALTO"/>
    <n v="1"/>
    <x v="0"/>
    <n v="34901639"/>
    <n v="0.6"/>
    <x v="5"/>
    <n v="0"/>
    <n v="0"/>
    <m/>
    <n v="7"/>
    <s v="NATALIA MONTOYA QUICENO"/>
    <m/>
    <m/>
    <n v="213334"/>
    <s v="EDUCACION"/>
    <s v="PASCUAL BRAVO"/>
    <d v="2020-07-31T00:00:00"/>
    <s v="2018-01"/>
    <s v="7"/>
    <s v="2020-06"/>
    <n v="0.75126308387247931"/>
    <n v="26220312.947343994"/>
    <n v="15732187.768406395"/>
    <d v="2025-01-23T00:00:00"/>
    <n v="4.484931506849315"/>
    <n v="4.1522219311981093E-2"/>
    <n v="15339372.117732227"/>
    <n v="1"/>
    <s v="ALTA"/>
    <x v="0"/>
    <n v="15339372.117732227"/>
  </r>
  <r>
    <n v="2315"/>
    <d v="2018-01-24T00:00:00"/>
    <d v="2018-01-24T00:00:00"/>
    <s v="  JUZGADO PROMISCUO DEL CIRCUITO DE EL BAGRE "/>
    <s v="05250318900120170017200"/>
    <s v="2019"/>
    <x v="1"/>
    <s v="BLADIMIR ENRIQUE CHAVEZ PEÑATE"/>
    <s v="JUAN ESTEBAN ESCUDERO RAMIREZ "/>
    <n v="181415"/>
    <x v="2"/>
    <s v="RECONOCIMIENTO Y PAGO DE OTRAS PRESTACIONES SALARIALES, SOLCIALES Y SALARIOS"/>
    <s v="ALTO"/>
    <s v="ALTO"/>
    <s v="ALTO"/>
    <s v="ALTO"/>
    <n v="1"/>
    <x v="0"/>
    <n v="41747998"/>
    <n v="0.6"/>
    <x v="5"/>
    <n v="0"/>
    <n v="0"/>
    <m/>
    <n v="7"/>
    <s v="NATALIA MONTOYA QUICENO"/>
    <m/>
    <m/>
    <n v="213334"/>
    <s v="EDUCACION"/>
    <s v="PASCUAL BRAVO"/>
    <d v="2020-07-31T00:00:00"/>
    <s v="2018-01"/>
    <s v="7"/>
    <s v="2020-06"/>
    <n v="0.75126308387247931"/>
    <n v="31363729.722982097"/>
    <n v="18818237.833789259"/>
    <d v="2025-01-22T00:00:00"/>
    <n v="4.4821917808219176"/>
    <n v="4.1522219311981093E-2"/>
    <n v="18348650.283308163"/>
    <n v="1"/>
    <s v="ALTA"/>
    <x v="0"/>
    <n v="18348650.283308163"/>
  </r>
  <r>
    <n v="2316"/>
    <d v="2018-01-19T00:00:00"/>
    <d v="2018-01-19T00:00:00"/>
    <s v="  JUZGADO PROMISCUO DEL CIRCUITO DE EL BAGRE "/>
    <s v="05250318900120170016700"/>
    <s v="2019"/>
    <x v="1"/>
    <s v="OSCAR ENRIQUE ARIAS MENA "/>
    <s v="JUAN ESTEBAN ESCUDERO RAMIREZ "/>
    <n v="181415"/>
    <x v="2"/>
    <s v="RECONOCIMIENTO Y PAGO DE OTRAS PRESTACIONES SALARIALES, SOLCIALES Y SALARIOS"/>
    <s v="ALTO"/>
    <s v="ALTO"/>
    <s v="ALTO"/>
    <s v="ALTO"/>
    <n v="1"/>
    <x v="0"/>
    <n v="64564687"/>
    <n v="0.6"/>
    <x v="5"/>
    <n v="0"/>
    <n v="0"/>
    <m/>
    <n v="7"/>
    <s v="NATALIA MONTOYA QUICENO"/>
    <m/>
    <m/>
    <n v="213334"/>
    <s v="EDUCACION"/>
    <s v="PASCUAL BRAVO"/>
    <d v="2020-07-31T00:00:00"/>
    <s v="2018-01"/>
    <s v="7"/>
    <s v="2020-06"/>
    <n v="0.75126308387247931"/>
    <n v="48505065.864881374"/>
    <n v="29103039.518928822"/>
    <d v="2025-01-17T00:00:00"/>
    <n v="4.4684931506849317"/>
    <n v="4.1522219311981093E-2"/>
    <n v="28378998.230486732"/>
    <n v="1"/>
    <s v="ALTA"/>
    <x v="0"/>
    <n v="28378998.230486732"/>
  </r>
  <r>
    <n v="2317"/>
    <d v="2018-02-23T00:00:00"/>
    <d v="2018-02-23T00:00:00"/>
    <s v="  JUZGADO PROMISCUO DEL CIRCUITO DE EL BAGRE "/>
    <s v="05250318900120170017300"/>
    <s v="2019"/>
    <x v="1"/>
    <s v="MELFA MENA CHAVERRA"/>
    <s v="JUAN ESTEBAN ESCUDERO RAMIREZ "/>
    <n v="181415"/>
    <x v="2"/>
    <s v="RECONOCIMIENTO Y PAGO DE OTRAS PRESTACIONES SALARIALES, SOLCIALES Y SALARIOS"/>
    <s v="ALTO"/>
    <s v="ALTO"/>
    <s v="ALTO"/>
    <s v="ALTO"/>
    <n v="1"/>
    <x v="0"/>
    <n v="61249574"/>
    <n v="0.6"/>
    <x v="5"/>
    <n v="0"/>
    <n v="0"/>
    <m/>
    <n v="5"/>
    <s v="NATALIA MONTOYA QUICENO"/>
    <m/>
    <m/>
    <n v="213334"/>
    <s v="EDUCACION"/>
    <s v="PASCUAL BRAVO"/>
    <d v="2020-07-31T00:00:00"/>
    <s v="2018-02"/>
    <s v="5"/>
    <s v="2020-06"/>
    <n v="0.74599443734185067"/>
    <n v="45691841.493558049"/>
    <n v="27415104.896134827"/>
    <d v="2023-02-22T00:00:00"/>
    <n v="2.5643835616438357"/>
    <n v="4.1522219311981093E-2"/>
    <n v="27021590.861951333"/>
    <n v="1"/>
    <s v="ALTA"/>
    <x v="0"/>
    <n v="27021590.861951333"/>
  </r>
  <r>
    <n v="2318"/>
    <d v="2018-02-23T00:00:00"/>
    <d v="2018-02-23T00:00:00"/>
    <s v="JUZGADO PROMISCUO DEL CIRCUITO DE EL BAGRE"/>
    <s v="05250318900120170017600"/>
    <s v="2019"/>
    <x v="1"/>
    <s v=" FRANCISCO ALIRIO HERRERA"/>
    <s v="JUAN ESTEBAN ESCUDERO RAMIREZ "/>
    <n v="181415"/>
    <x v="2"/>
    <s v="RECONOCIMIENTO Y PAGO DE OTRAS PRESTACIONES SALARIALES, SOLCIALES Y SALARIOS"/>
    <s v="ALTO"/>
    <s v="ALTO"/>
    <s v="ALTO"/>
    <s v="ALTO"/>
    <n v="1"/>
    <x v="0"/>
    <n v="57534730"/>
    <n v="0.6"/>
    <x v="5"/>
    <n v="0"/>
    <n v="0"/>
    <m/>
    <n v="5"/>
    <s v="NATALIA MONTOYA QUICENO"/>
    <m/>
    <m/>
    <n v="213334"/>
    <s v="EDUCACION"/>
    <s v="PASCUAL BRAVO"/>
    <d v="2020-07-31T00:00:00"/>
    <s v="2018-02"/>
    <s v="5"/>
    <s v="2020-06"/>
    <n v="0.74599443734185067"/>
    <n v="42920588.533965297"/>
    <n v="25752353.120379176"/>
    <d v="2023-02-22T00:00:00"/>
    <n v="2.5643835616438357"/>
    <n v="4.1522219311981093E-2"/>
    <n v="25382706.080744941"/>
    <n v="1"/>
    <s v="ALTA"/>
    <x v="0"/>
    <n v="25382706.080744941"/>
  </r>
  <r>
    <n v="2319"/>
    <d v="2018-01-19T00:00:00"/>
    <d v="2018-01-19T00:00:00"/>
    <s v="JUZGADO PROMISCUO DEL CIRCUITO DE EL BAGRE"/>
    <s v="05250318900120170016600"/>
    <s v="2019"/>
    <x v="1"/>
    <s v="MARICELA MOSQUERA MORENO"/>
    <s v="JUAN ESTEBAN ESCUDERO RAMIREZ "/>
    <n v="181415"/>
    <x v="2"/>
    <s v="RECONOCIMIENTO Y PAGO DE OTRAS PRESTACIONES SALARIALES, SOLCIALES Y SALARIOS"/>
    <s v="ALTO"/>
    <s v="ALTO"/>
    <s v="ALTO"/>
    <s v="ALTO"/>
    <n v="1"/>
    <x v="0"/>
    <n v="39565884"/>
    <n v="0.6"/>
    <x v="5"/>
    <n v="0"/>
    <n v="0"/>
    <m/>
    <n v="7"/>
    <s v="NATALIA MONTOYA QUICENO"/>
    <m/>
    <m/>
    <n v="213334"/>
    <s v="EDUCACION"/>
    <s v="PASCUAL BRAVO"/>
    <d v="2020-07-31T00:00:00"/>
    <s v="2018-01"/>
    <s v="7"/>
    <s v="2020-06"/>
    <n v="0.75126308387247931"/>
    <n v="29724388.029980786"/>
    <n v="17834632.81798847"/>
    <d v="2025-01-17T00:00:00"/>
    <n v="4.4684931506849317"/>
    <n v="4.1522219311981093E-2"/>
    <n v="17390933.096657671"/>
    <n v="1"/>
    <s v="ALTA"/>
    <x v="0"/>
    <n v="17390933.096657671"/>
  </r>
  <r>
    <n v="2320"/>
    <d v="2018-01-19T00:00:00"/>
    <d v="2018-01-19T00:00:00"/>
    <s v="JUZGADO PROMISCUO DEL CIRCUITO DE EL BAGRE"/>
    <s v="05250318900120170016400"/>
    <s v="2019"/>
    <x v="1"/>
    <s v="HECTOR EMILIO ALVAREZ"/>
    <s v="JUAN ESTEBAN ESCUDERO RAMIREZ "/>
    <n v="181415"/>
    <x v="2"/>
    <s v="RECONOCIMIENTO Y PAGO DE OTRAS PRESTACIONES SALARIALES, SOLCIALES Y SALARIOS"/>
    <s v="ALTO"/>
    <s v="ALTO"/>
    <s v="ALTO"/>
    <s v="ALTO"/>
    <n v="1"/>
    <x v="0"/>
    <n v="33762413"/>
    <n v="0.7"/>
    <x v="5"/>
    <n v="0"/>
    <n v="0"/>
    <m/>
    <n v="7"/>
    <s v="NATALIA MONTOYA QUICENO"/>
    <m/>
    <m/>
    <n v="213334"/>
    <s v="EDUCACION"/>
    <s v="PASCUAL BRAVO"/>
    <d v="2020-07-31T00:00:00"/>
    <s v="2018-01"/>
    <s v="7"/>
    <s v="2020-06"/>
    <n v="0.75126308387247931"/>
    <n v="25364454.509356286"/>
    <n v="17755118.156549398"/>
    <d v="2025-01-17T00:00:00"/>
    <n v="4.4684931506849317"/>
    <n v="4.1522219311981093E-2"/>
    <n v="17313396.644329056"/>
    <n v="1"/>
    <s v="ALTA"/>
    <x v="0"/>
    <n v="17313396.644329056"/>
  </r>
  <r>
    <n v="2321"/>
    <d v="2018-01-19T00:00:00"/>
    <d v="2018-01-19T00:00:00"/>
    <s v="JUZGADO PROMISCUO DEL CIRCUITO DE EL BAGRE"/>
    <s v="05250318900120170016300"/>
    <s v="2019"/>
    <x v="1"/>
    <s v="YEINY YESENIA PEREZ MUÑETON"/>
    <s v="JUAN ESTEBAN ESCUDERO RAMIREZ "/>
    <n v="181415"/>
    <x v="2"/>
    <s v="RECONOCIMIENTO Y PAGO DE OTRAS PRESTACIONES SALARIALES, SOLCIALES Y SALARIOS"/>
    <s v="ALTO"/>
    <s v="ALTO"/>
    <s v="ALTO"/>
    <s v="ALTO"/>
    <n v="1"/>
    <x v="0"/>
    <n v="61445567"/>
    <n v="0.6"/>
    <x v="5"/>
    <n v="0"/>
    <n v="0"/>
    <m/>
    <n v="6"/>
    <s v="NATALIA MONTOYA QUICENO"/>
    <m/>
    <m/>
    <n v="213334"/>
    <s v="EDUCACION"/>
    <s v="PASCUAL BRAVO"/>
    <d v="2020-07-31T00:00:00"/>
    <s v="2018-01"/>
    <s v="6"/>
    <s v="2020-06"/>
    <n v="0.75126308387247931"/>
    <n v="46161786.15471305"/>
    <n v="27697071.692827828"/>
    <d v="2024-01-18T00:00:00"/>
    <n v="3.4684931506849317"/>
    <n v="4.1522219311981093E-2"/>
    <n v="27160709.338480353"/>
    <n v="1"/>
    <s v="ALTA"/>
    <x v="0"/>
    <n v="27160709.338480353"/>
  </r>
  <r>
    <n v="2322"/>
    <d v="2018-01-24T00:00:00"/>
    <d v="2018-01-24T00:00:00"/>
    <s v="JUZGADO PROMISCUO DEL CIRCUITO DE EL BAGRE"/>
    <s v="05250318900120170017100"/>
    <s v="2019"/>
    <x v="1"/>
    <s v="LILIVET DE LA CONCEPCION ACOSTA JIMENEZ"/>
    <s v="JUAN ESTEBAN ESCUDERO RAMIREZ "/>
    <n v="181415"/>
    <x v="2"/>
    <s v="RECONOCIMIENTO Y PAGO DE OTRAS PRESTACIONES SALARIALES, SOLCIALES Y SALARIOS"/>
    <s v="BAJO"/>
    <s v="BAJO"/>
    <s v="BAJO"/>
    <s v="BAJO"/>
    <n v="0.05"/>
    <x v="1"/>
    <n v="35544103"/>
    <n v="0"/>
    <x v="5"/>
    <n v="0"/>
    <n v="0"/>
    <m/>
    <n v="7"/>
    <s v="NATALIA MONTOYA QUICENO"/>
    <m/>
    <m/>
    <n v="213334"/>
    <s v="EDUCACION"/>
    <s v="PASCUAL BRAVO"/>
    <d v="2020-07-31T00:00:00"/>
    <s v="2018-01"/>
    <s v="7"/>
    <s v="2020-06"/>
    <n v="0.75126308387247931"/>
    <n v="26702972.433261044"/>
    <n v="0"/>
    <d v="2025-01-22T00:00:00"/>
    <n v="4.4821917808219176"/>
    <n v="4.1522219311981093E-2"/>
    <n v="0"/>
    <n v="0.05"/>
    <s v="REMOTA"/>
    <x v="1"/>
    <n v="0"/>
  </r>
  <r>
    <n v="2323"/>
    <d v="2018-06-21T00:00:00"/>
    <d v="2018-06-21T00:00:00"/>
    <s v="JUZGADO 02 ADMINISTRATIVO ORAL DEL CIRCUITO DE TURBO"/>
    <s v="05837333300220180021400"/>
    <s v="2019"/>
    <x v="0"/>
    <s v="CATALINA ANAYA PÉREZ"/>
    <s v="GABRIEL RAÚL MANRIQUE BERRIO"/>
    <n v="115922"/>
    <x v="0"/>
    <s v="RELIQUIDACIÓN DE LA PENSIÓN"/>
    <s v="MEDIO   "/>
    <s v="MEDIO   "/>
    <s v="MEDIO   "/>
    <s v="MEDIO   "/>
    <n v="0.5"/>
    <x v="2"/>
    <n v="14517360"/>
    <n v="0.8"/>
    <x v="10"/>
    <m/>
    <n v="0"/>
    <m/>
    <n v="10"/>
    <s v="NATALIA MONTOYA QUICENO"/>
    <m/>
    <m/>
    <n v="213334"/>
    <s v="EDUCACION"/>
    <m/>
    <d v="2020-07-31T00:00:00"/>
    <s v="2018-06"/>
    <s v="10"/>
    <s v="2020-06"/>
    <n v="0.73777124655030268"/>
    <n v="10710490.783819502"/>
    <n v="8568392.6270556021"/>
    <d v="2028-06-18T00:00:00"/>
    <n v="7.8876712328767127"/>
    <n v="4.1522219311981093E-2"/>
    <n v="8195700.38890984"/>
    <n v="0.5"/>
    <s v="MEDIA"/>
    <x v="2"/>
    <n v="8195700.38890984"/>
  </r>
  <r>
    <n v="2324"/>
    <d v="2018-06-12T00:00:00"/>
    <d v="2018-05-11T00:00:00"/>
    <s v="JUZGADO DIECISIETE ADMINISTRATIVO ORAL DEL CIRCUITO"/>
    <s v="05001333301720180018400"/>
    <s v="2019"/>
    <x v="1"/>
    <s v="MERCEDES DE JESÚS CANO"/>
    <s v="DIANA CAROLINA ALZATE QUINTERO"/>
    <n v="165819"/>
    <x v="0"/>
    <s v="OTRAS"/>
    <s v="MEDIO   "/>
    <s v="MEDIO   "/>
    <s v="MEDIO   "/>
    <s v="MEDIO   "/>
    <n v="0.5"/>
    <x v="2"/>
    <n v="15239118"/>
    <n v="0.8"/>
    <x v="10"/>
    <m/>
    <n v="0"/>
    <m/>
    <n v="6"/>
    <s v="NATALIA MONTOYA QUICENO"/>
    <m/>
    <m/>
    <n v="213334"/>
    <s v="EDUCACION"/>
    <s v="ESCALAFON DOCENTE"/>
    <d v="2020-07-31T00:00:00"/>
    <s v="2018-06"/>
    <s v="6"/>
    <s v="2020-06"/>
    <n v="0.73777124655030268"/>
    <n v="11242983.083187155"/>
    <n v="8994386.4665497243"/>
    <d v="2024-06-10T00:00:00"/>
    <n v="3.8630136986301369"/>
    <n v="4.1522219311981093E-2"/>
    <n v="8800610.4391022455"/>
    <n v="0.5"/>
    <s v="MEDIA"/>
    <x v="2"/>
    <n v="8800610.4391022455"/>
  </r>
  <r>
    <n v="2325"/>
    <d v="2018-03-08T00:00:00"/>
    <d v="2018-02-13T00:00:00"/>
    <s v="JUZGADO 30 ADMINISTRATIVO ORAL DE MEDELLIN "/>
    <s v="05001333303020180005700"/>
    <s v="2019"/>
    <x v="0"/>
    <s v="DANIELA FORONDA MORA"/>
    <s v="NICOLAS OCTAVIO ARISMENDI VILLEGAS"/>
    <n v="140233"/>
    <x v="3"/>
    <s v="RECONOCIMIENTO Y PAGO DE OTRAS PRESTACIONES SALARIALES, SOLCIALES Y SALARIOS"/>
    <s v="MEDIO   "/>
    <s v="MEDIO   "/>
    <s v="MEDIO   "/>
    <s v="MEDIO   "/>
    <n v="0.5"/>
    <x v="2"/>
    <n v="55560562"/>
    <n v="0.7"/>
    <x v="10"/>
    <m/>
    <n v="0"/>
    <m/>
    <n v="10"/>
    <s v="NATALIA MONTOYA QUICENO"/>
    <m/>
    <m/>
    <n v="213334"/>
    <s v="EDUCACION"/>
    <s v="PASCUAL BRAVO"/>
    <d v="2020-07-31T00:00:00"/>
    <s v="2018-03"/>
    <s v="10"/>
    <s v="2020-06"/>
    <n v="0.74420758606092174"/>
    <n v="41348591.72620818"/>
    <n v="28944014.208345726"/>
    <d v="2028-03-05T00:00:00"/>
    <n v="7.6"/>
    <n v="4.1522219311981093E-2"/>
    <n v="27729998.884836331"/>
    <n v="0.5"/>
    <s v="MEDIA"/>
    <x v="2"/>
    <n v="27729998.884836331"/>
  </r>
  <r>
    <n v="2326"/>
    <d v="2018-05-09T00:00:00"/>
    <d v="2018-05-09T00:00:00"/>
    <s v="JUZGADO 14 ADMINISTRATIVO ORAL  DE MEDELLÍN"/>
    <s v="05001333301420180015800"/>
    <s v="2019"/>
    <x v="0"/>
    <s v="ANA MARIA URIBE OCHOA "/>
    <s v="JULIO LÓPEZ VARGAS"/>
    <n v="76912"/>
    <x v="3"/>
    <s v="IMPUESTOS"/>
    <s v="MEDIO   "/>
    <s v="MEDIO   "/>
    <s v="MEDIO   "/>
    <s v="MEDIO   "/>
    <n v="0.5"/>
    <x v="2"/>
    <n v="18532800"/>
    <n v="0.8"/>
    <x v="10"/>
    <m/>
    <n v="0"/>
    <m/>
    <n v="10"/>
    <s v="NATALIA MONTOYA QUICENO"/>
    <m/>
    <m/>
    <n v="213334"/>
    <s v="HACIENDA"/>
    <s v="JUEZ RECHAZA TODAS LAS PRETENSIONES EN PRIMERA INSTANCIA, PENDIENTE DE APELACION"/>
    <d v="2020-07-31T00:00:00"/>
    <s v="2018-05"/>
    <s v="10"/>
    <s v="2020-06"/>
    <n v="0.73891229786794344"/>
    <n v="13694113.833927022"/>
    <n v="10955291.067141619"/>
    <d v="2028-05-06T00:00:00"/>
    <n v="7.7698630136986298"/>
    <n v="4.1522219311981093E-2"/>
    <n v="10485740.207859712"/>
    <n v="0.5"/>
    <s v="MEDIA"/>
    <x v="2"/>
    <n v="10485740.207859712"/>
  </r>
  <r>
    <n v="2327"/>
    <d v="2018-05-17T00:00:00"/>
    <d v="2018-05-11T00:00:00"/>
    <s v="JUZGADO 27 ADMINISTRATIVO ORAL  DE MEDELLIN"/>
    <s v="05001333302720180017900"/>
    <s v="2019"/>
    <x v="1"/>
    <s v="EDINSON DE JESUS CUARTAS RINCON"/>
    <s v="DIANA CAROLINA ALZATE QUINTERO "/>
    <n v="165819"/>
    <x v="0"/>
    <s v="OTRAS"/>
    <s v="MEDIO   "/>
    <s v="MEDIO   "/>
    <s v="MEDIO   "/>
    <s v="MEDIO   "/>
    <n v="0.5"/>
    <x v="2"/>
    <n v="9849901"/>
    <n v="0.8"/>
    <x v="10"/>
    <m/>
    <n v="0"/>
    <m/>
    <n v="11"/>
    <s v="NATALIA MONTOYA QUICENO"/>
    <m/>
    <m/>
    <n v="213334"/>
    <s v="EDUCACION"/>
    <m/>
    <d v="2020-07-31T00:00:00"/>
    <s v="2018-05"/>
    <s v="11"/>
    <s v="2020-06"/>
    <n v="0.73891229786794344"/>
    <n v="7278212.9816817539"/>
    <n v="5822570.3853454031"/>
    <d v="2029-05-14T00:00:00"/>
    <n v="8.7917808219178077"/>
    <n v="4.1522219311981093E-2"/>
    <n v="5540994.4161400162"/>
    <n v="0.5"/>
    <s v="MEDIA"/>
    <x v="2"/>
    <n v="5540994.4161400162"/>
  </r>
  <r>
    <n v="2328"/>
    <d v="2017-06-02T00:00:00"/>
    <d v="2017-04-21T00:00:00"/>
    <s v="JUZGADO DOCE LABORAL DEL CIRCUITO DE MEDELLIN"/>
    <s v="05001310501220170043200"/>
    <s v="2019"/>
    <x v="1"/>
    <s v="ARGIRO DE JESUS AYALA ZAPATA "/>
    <s v="GLORIA CECILIA GALLEGO "/>
    <n v="15.803000000000001"/>
    <x v="2"/>
    <s v="RELIQUIDACIÓN DE LA PENSIÓN"/>
    <s v="MEDIO   "/>
    <s v="MEDIO   "/>
    <s v="MEDIO   "/>
    <s v="MEDIO   "/>
    <n v="0.5"/>
    <x v="2"/>
    <n v="37964833"/>
    <n v="0.5"/>
    <x v="6"/>
    <n v="0"/>
    <n v="0"/>
    <m/>
    <n v="4"/>
    <s v="NATALIA MONTOYA QUICENO"/>
    <m/>
    <m/>
    <n v="213334"/>
    <s v="EDUCACION"/>
    <s v="FUIMOS VINCULADOS COMO LITIS CONSORTES NECESARIOS POR PASIVA"/>
    <d v="2020-07-31T00:00:00"/>
    <s v="2017-06"/>
    <s v="4"/>
    <s v="2020-06"/>
    <n v="0.76136533047353394"/>
    <n v="28905107.623417526"/>
    <n v="14452553.811708763"/>
    <d v="2021-06-01T00:00:00"/>
    <n v="0.83561643835616439"/>
    <n v="4.1522219311981093E-2"/>
    <n v="14384625.316045867"/>
    <n v="0.5"/>
    <s v="MEDIA"/>
    <x v="2"/>
    <n v="14384625.316045867"/>
  </r>
  <r>
    <n v="2329"/>
    <d v="2018-08-15T00:00:00"/>
    <d v="2018-10-29T00:00:00"/>
    <s v="JUZGADO 22 ADMINISTRATIVO ORAL DE MEDELLIN"/>
    <s v="05001333302220180032600"/>
    <s v="2019"/>
    <x v="0"/>
    <s v="POLITECNICO JAIME ISAZA CADAVID"/>
    <s v="LUZ ESTELLA GARCIA BETANCUR"/>
    <n v="43618"/>
    <x v="3"/>
    <s v="OTRAS"/>
    <s v="BAJO"/>
    <s v="BAJO"/>
    <s v="BAJO"/>
    <s v="BAJO"/>
    <n v="0.05"/>
    <x v="1"/>
    <n v="36951401"/>
    <n v="0"/>
    <x v="5"/>
    <n v="0"/>
    <n v="0"/>
    <m/>
    <s v="3 AÑOS"/>
    <s v="NATALIA MONTOYA QUICENO"/>
    <m/>
    <m/>
    <n v="213334"/>
    <s v="HACIENDA"/>
    <m/>
    <d v="2020-07-31T00:00:00"/>
    <s v="2018-08"/>
    <s v="3"/>
    <s v="2020-06"/>
    <n v="0.7378298404971021"/>
    <n v="27263846.305974457"/>
    <n v="0"/>
    <d v="2021-08-14T00:00:00"/>
    <n v="1.0383561643835617"/>
    <n v="4.1522219311981093E-2"/>
    <n v="0"/>
    <n v="0.05"/>
    <s v="REMOTA"/>
    <x v="1"/>
    <n v="0"/>
  </r>
  <r>
    <n v="2330"/>
    <d v="2017-09-29T00:00:00"/>
    <d v="2017-08-15T00:00:00"/>
    <s v="JUZGADO 05 ADMINISTRATIVO ORAL DE MEDELLÍN"/>
    <s v="05001333300520170040000"/>
    <s v="2019"/>
    <x v="0"/>
    <s v="ALEJANDRO VEGA OSORIO Y OTROS"/>
    <s v="SERGIO ALEJANDRO VILLEGAS AGUDELO"/>
    <n v="80282"/>
    <x v="1"/>
    <s v="FALLA EN EL SERVICIO OTRAS CAUSAS"/>
    <s v="BAJO"/>
    <s v="BAJO"/>
    <s v="BAJO"/>
    <s v="BAJO"/>
    <n v="0.05"/>
    <x v="1"/>
    <n v="2347261589"/>
    <n v="0.6"/>
    <x v="5"/>
    <n v="0"/>
    <n v="0"/>
    <m/>
    <n v="5"/>
    <s v="NATALIA MONTOYA QUICENO"/>
    <m/>
    <m/>
    <n v="213334"/>
    <s v="GENERAL"/>
    <s v="SE RECONOZCAN LAS LESIONES SUFRIDAS EN ACCIDENTE AÉREO EN CALIDAD DE PASAJEROS EL PASADO 17/11/2015"/>
    <d v="2020-07-31T00:00:00"/>
    <s v="2017-09"/>
    <s v="5"/>
    <s v="2020-06"/>
    <n v="0.76038333983224338"/>
    <n v="1784818606.5037587"/>
    <n v="1070891163.9022552"/>
    <d v="2022-09-28T00:00:00"/>
    <n v="2.1616438356164385"/>
    <n v="4.1522219311981093E-2"/>
    <n v="1057919109.218996"/>
    <n v="0.05"/>
    <s v="REMOTA"/>
    <x v="1"/>
    <n v="0"/>
  </r>
  <r>
    <n v="2331"/>
    <d v="2018-04-19T00:00:00"/>
    <d v="2018-03-22T00:00:00"/>
    <s v="JUZGADO 26 ADMINISTRATIVO ORAL DE MEDELLÍN"/>
    <s v="05001333302620180010800"/>
    <s v="2019"/>
    <x v="0"/>
    <s v="EDILMA DEL SOCORRO AREIZA Y OTROS"/>
    <s v="EDWIN OSORIO RODRIGUEZ"/>
    <n v="97472"/>
    <x v="1"/>
    <s v="FALLA EN EL SERVICIO OTRAS CAUSAS"/>
    <s v="MEDIO   "/>
    <s v="MEDIO   "/>
    <s v="BAJO"/>
    <s v="MEDIO   "/>
    <n v="0.45500000000000002"/>
    <x v="2"/>
    <n v="1086698776"/>
    <n v="0.7"/>
    <x v="5"/>
    <n v="0"/>
    <n v="0"/>
    <m/>
    <n v="5"/>
    <s v="NATALIA MONTOYA QUICENO"/>
    <m/>
    <m/>
    <n v="213334"/>
    <s v="MINAS"/>
    <s v="ROBIN ALEXANDER BOTERO PERDIÓ LA VIDA A CONSECUENCIA DE LA CAÍDA  DEL ALUD DE TIERRA EL DÍA 26 DE OCTUBRE DE 2016"/>
    <d v="2020-07-31T00:00:00"/>
    <s v="2018-04"/>
    <s v="5"/>
    <s v="2020-06"/>
    <n v="0.74078668525523483"/>
    <n v="805011984.14396095"/>
    <n v="563508388.90077257"/>
    <d v="2023-04-18T00:00:00"/>
    <n v="2.7150684931506848"/>
    <n v="4.1522219311981093E-2"/>
    <n v="554948177.62729669"/>
    <n v="0.45500000000000002"/>
    <s v="MEDIA"/>
    <x v="2"/>
    <n v="554948177.62729669"/>
  </r>
  <r>
    <n v="2332"/>
    <d v="2018-09-05T00:00:00"/>
    <d v="2018-08-31T00:00:00"/>
    <s v="JUZGADO 20 ADMINISTRATIVO ORAL DE MEDELLÍN"/>
    <s v="05001333302020180035100"/>
    <s v="2019"/>
    <x v="0"/>
    <s v="MARIA HERLINDA VANEGAS DE BERNAL"/>
    <s v="JAIME JAVIER DIAZ PELAEZ"/>
    <n v="89803"/>
    <x v="0"/>
    <s v="RELIQUIDACIÓN DE LA PENSIÓN"/>
    <s v="MEDIO   "/>
    <s v="MEDIO   "/>
    <s v="MEDIO   "/>
    <s v="MEDIO   "/>
    <n v="0.5"/>
    <x v="2"/>
    <n v="12731460"/>
    <n v="0.8"/>
    <x v="5"/>
    <n v="0"/>
    <n v="0"/>
    <m/>
    <n v="7"/>
    <s v="NATALIA MONTOYA QUICENO"/>
    <m/>
    <m/>
    <n v="213334"/>
    <s v="EDUCACION"/>
    <s v="DESPACHO DECRETÓ DESISTIMIENTO TÁCITO"/>
    <d v="2020-07-31T00:00:00"/>
    <s v="2018-09"/>
    <s v="7"/>
    <s v="2020-06"/>
    <n v="0.73661443780017011"/>
    <n v="9378177.250275353"/>
    <n v="7502541.8002202827"/>
    <d v="2025-09-03T00:00:00"/>
    <n v="5.095890410958904"/>
    <n v="4.1522219311981093E-2"/>
    <n v="7290057.0640057046"/>
    <n v="0.5"/>
    <s v="MEDIA"/>
    <x v="2"/>
    <n v="7290057.0640057046"/>
  </r>
  <r>
    <n v="2333"/>
    <d v="2018-11-14T00:00:00"/>
    <d v="2018-10-11T00:00:00"/>
    <s v="JUZGADO 24 ADMINISTRATIVO ORAL DE MEDELLÍN"/>
    <s v="05001333302420180039400"/>
    <s v="2019"/>
    <x v="0"/>
    <s v="ALICIA RESTREPO PANIAGUA"/>
    <s v="MARIA CECILIA OSPINA MACIAS"/>
    <n v="75455"/>
    <x v="3"/>
    <s v="PENSIÓN DE SOBREVIVIENTES"/>
    <s v="ALTO"/>
    <s v="MEDIO   "/>
    <s v="MEDIO   "/>
    <s v="MEDIO   "/>
    <n v="0.6"/>
    <x v="0"/>
    <n v="36576765"/>
    <n v="1"/>
    <x v="5"/>
    <n v="0"/>
    <n v="0"/>
    <m/>
    <n v="5"/>
    <s v="NATALIA MONTOYA QUICENO"/>
    <m/>
    <m/>
    <n v="213334"/>
    <s v="GESTION HUMANA Y DLLO ORGANIZACIONAL"/>
    <m/>
    <d v="2020-07-31T00:00:00"/>
    <s v="2018-11"/>
    <s v="5"/>
    <s v="2020-06"/>
    <n v="0.73486768506759159"/>
    <n v="26879082.622811306"/>
    <n v="26879082.622811306"/>
    <d v="2023-11-13T00:00:00"/>
    <n v="3.2876712328767121"/>
    <n v="4.1522219311981093E-2"/>
    <n v="26385446.323181022"/>
    <n v="0.6"/>
    <s v="ALTA"/>
    <x v="0"/>
    <n v="26385446.323181022"/>
  </r>
  <r>
    <n v="2334"/>
    <d v="2019-03-14T00:00:00"/>
    <d v="2019-03-14T00:00:00"/>
    <s v="JUZGADO 02 ADMINISTRATIVO ORAL DEL CIRCUITO DE TURBO"/>
    <s v="05837333300220190010600"/>
    <s v="2019"/>
    <x v="0"/>
    <s v="DAVID RAMON SILVA MENDOZA"/>
    <s v="GABRIEL RAÚL MANRIQUE BERRIO"/>
    <n v="115922"/>
    <x v="3"/>
    <s v="RELIQUIDACIÓN DE LA PENSIÓN"/>
    <s v="MEDIO   "/>
    <s v="MEDIO   "/>
    <s v="MEDIO   "/>
    <s v="MEDIO   "/>
    <n v="0.5"/>
    <x v="2"/>
    <n v="17157888"/>
    <n v="0.8"/>
    <x v="5"/>
    <n v="0"/>
    <n v="0"/>
    <m/>
    <n v="5"/>
    <s v="NATALIA MONTOYA QUICENO"/>
    <m/>
    <m/>
    <n v="213334"/>
    <s v="EDUCACION"/>
    <s v="RELIQUIDACION MESADA PENSIONAL"/>
    <d v="2020-07-31T00:00:00"/>
    <s v="2019-03"/>
    <s v="5"/>
    <s v="2020-06"/>
    <n v="1.0329659515843337"/>
    <n v="17723514.105097421"/>
    <n v="14178811.284077937"/>
    <d v="2024-03-12T00:00:00"/>
    <n v="3.6164383561643834"/>
    <n v="4.1522219311981093E-2"/>
    <n v="13892641.379317246"/>
    <n v="0.5"/>
    <s v="MEDIA"/>
    <x v="2"/>
    <n v="13892641.379317246"/>
  </r>
  <r>
    <n v="2335"/>
    <d v="2018-05-17T00:00:00"/>
    <d v="2018-03-12T00:00:00"/>
    <s v="JUZGADO 35 ADMINISTRATIVO ORAL DE MEDELLÍN"/>
    <s v="05001333303520180008800"/>
    <s v="2019"/>
    <x v="0"/>
    <s v="LINA MARIA AMAYA VALENCIA"/>
    <s v="JULIA FERNANDA MUÑOZ RINCON"/>
    <n v="215278"/>
    <x v="3"/>
    <s v="RECONOCIMIENTO Y PAGO DE OTRAS PRESTACIONES SALARIALES, SOLCIALES Y SALARIOS"/>
    <s v="ALTO"/>
    <s v="ALTO"/>
    <s v="ALTO"/>
    <s v="ALTO"/>
    <n v="1"/>
    <x v="0"/>
    <n v="58113563"/>
    <n v="0.7"/>
    <x v="10"/>
    <n v="0"/>
    <n v="0"/>
    <m/>
    <n v="5"/>
    <s v="NATALIA MONTOYA QUICENO"/>
    <m/>
    <m/>
    <n v="213334"/>
    <s v="EDUCACION"/>
    <s v="PASCUAL BRAVO"/>
    <d v="2020-07-31T00:00:00"/>
    <s v="2018-05"/>
    <s v="5"/>
    <s v="2020-06"/>
    <n v="0.73891229786794344"/>
    <n v="42940826.373623498"/>
    <n v="30058578.461536445"/>
    <d v="2023-05-16T00:00:00"/>
    <n v="2.7917808219178082"/>
    <n v="4.1522219311981093E-2"/>
    <n v="29589160.836685825"/>
    <n v="1"/>
    <s v="ALTA"/>
    <x v="0"/>
    <n v="29589160.836685825"/>
  </r>
  <r>
    <n v="2336"/>
    <d v="2018-12-06T00:00:00"/>
    <d v="2018-10-31T00:00:00"/>
    <s v="JUZGADO 26 ADMINISTRATIVO ORAL DE MEDELLÍN"/>
    <s v="05001333302620180041400"/>
    <s v="2019"/>
    <x v="0"/>
    <s v="LINA MARIA BOLIVAR HERNANDEZ"/>
    <s v=" MARISOL HERRERA ORTIZ"/>
    <n v="210986"/>
    <x v="3"/>
    <s v="RECONOCIMIENTO Y PAGO DE OTRAS PRESTACIONES SALARIALES, SOLCIALES Y SALARIOS"/>
    <s v="ALTO"/>
    <s v="ALTO"/>
    <s v="ALTO"/>
    <s v="ALTO"/>
    <n v="1"/>
    <x v="0"/>
    <n v="59249221"/>
    <n v="0.7"/>
    <x v="10"/>
    <n v="0"/>
    <n v="0"/>
    <m/>
    <n v="5"/>
    <s v="NATALIA MONTOYA QUICENO"/>
    <m/>
    <m/>
    <n v="213334"/>
    <s v="EDUCACION"/>
    <s v="PASCUAL BRAVO"/>
    <d v="2020-07-31T00:00:00"/>
    <s v="2018-12"/>
    <s v="5"/>
    <s v="2020-06"/>
    <n v="0.73268911507362433"/>
    <n v="43411259.303291596"/>
    <n v="30387881.512304116"/>
    <d v="2023-12-05T00:00:00"/>
    <n v="3.3479452054794518"/>
    <n v="4.1522219311981093E-2"/>
    <n v="29819670.732766885"/>
    <n v="1"/>
    <s v="ALTA"/>
    <x v="0"/>
    <n v="29819670.732766885"/>
  </r>
  <r>
    <n v="2337"/>
    <d v="2018-05-29T00:00:00"/>
    <d v="2018-05-28T00:00:00"/>
    <s v="JUZGADO 14 LABORAL DEL CIRCUITO DE MEDELLÍN"/>
    <s v="05001310501420180034000"/>
    <s v="2019"/>
    <x v="1"/>
    <s v="ANTONIO LEONEL RIOS Y OTROS"/>
    <s v="CARLOS ALBERTO BALLESTEROS BARON"/>
    <n v="33513"/>
    <x v="0"/>
    <s v="RECONOCIMIENTO Y PAGO DE OTRAS PRESTACIONES SALARIALES, SOLCIALES Y SALARIOS"/>
    <s v="ALTO"/>
    <s v="ALTO"/>
    <s v="ALTO"/>
    <s v="ALTO"/>
    <n v="1"/>
    <x v="0"/>
    <n v="125035787"/>
    <n v="0.8"/>
    <x v="10"/>
    <n v="0"/>
    <n v="0"/>
    <m/>
    <n v="5"/>
    <s v="NATALIA MONTOYA QUICENO"/>
    <m/>
    <m/>
    <n v="213334"/>
    <s v="GESTION HUMANA Y DLLO ORGANIZACIONAL"/>
    <s v="RECONOCIMIENTO TRABAJADOR OFICIAL FLA"/>
    <d v="2020-07-31T00:00:00"/>
    <s v="2018-05"/>
    <s v="5"/>
    <s v="2020-06"/>
    <n v="0.73891229786794344"/>
    <n v="92390480.687896729"/>
    <n v="73912384.550317392"/>
    <d v="2023-05-28T00:00:00"/>
    <n v="2.8246575342465752"/>
    <n v="4.1522219311981093E-2"/>
    <n v="72744627.481584564"/>
    <n v="1"/>
    <s v="ALTA"/>
    <x v="0"/>
    <n v="72744627.481584564"/>
  </r>
  <r>
    <n v="2338"/>
    <d v="2018-07-26T00:00:00"/>
    <d v="2018-06-01T00:00:00"/>
    <s v="JUZGADO 14 LABORAL DEL CIRCUITO DE MEDELLÍN"/>
    <s v="05001310501420180035400"/>
    <s v="2019"/>
    <x v="1"/>
    <s v="CARLOS RAUL GARCIA ESCOBAR"/>
    <s v="NICOLAS OCTAVIO ARISMENDI VILLEGAS"/>
    <n v="140233"/>
    <x v="2"/>
    <s v="RECONOCIMIENTO Y PAGO DE OTRAS PRESTACIONES SALARIALES, SOLCIALES Y SALARIOS"/>
    <s v="ALTO"/>
    <s v="ALTO"/>
    <s v="ALTO"/>
    <s v="ALTO"/>
    <n v="1"/>
    <x v="0"/>
    <n v="68756403"/>
    <n v="0.8"/>
    <x v="10"/>
    <n v="0"/>
    <n v="0"/>
    <m/>
    <n v="5"/>
    <s v="NATALIA MONTOYA QUICENO"/>
    <m/>
    <m/>
    <n v="213334"/>
    <s v="EDUCACION"/>
    <s v="PASCUAL BRAVO"/>
    <d v="2020-07-31T00:00:00"/>
    <s v="2018-07"/>
    <s v="5"/>
    <s v="2020-06"/>
    <n v="0.73871336652539898"/>
    <n v="50791273.930307046"/>
    <n v="40633019.144245639"/>
    <d v="2023-07-25T00:00:00"/>
    <n v="2.9835616438356163"/>
    <n v="4.1522219311981093E-2"/>
    <n v="39955237.836003803"/>
    <n v="1"/>
    <s v="ALTA"/>
    <x v="0"/>
    <n v="39955237.836003803"/>
  </r>
  <r>
    <n v="2339"/>
    <d v="2017-08-24T00:00:00"/>
    <d v="2017-08-09T00:00:00"/>
    <s v="JUZGADO 18 LABORAL DEL CIRCUITO DE MEDELLÍN"/>
    <s v="05001310501820170061000"/>
    <s v="2019"/>
    <x v="1"/>
    <s v="MARTINIANO ANTONIO ALVAREZ HENAO"/>
    <s v="GLORIA CECILIA GALLEGO "/>
    <n v="15803"/>
    <x v="2"/>
    <s v="RELIQUIDACIÓN DE LA PENSIÓN"/>
    <s v="MEDIO   "/>
    <s v="MEDIO   "/>
    <s v="MEDIO   "/>
    <s v="MEDIO   "/>
    <n v="0.5"/>
    <x v="2"/>
    <n v="27423790"/>
    <n v="0.8"/>
    <x v="5"/>
    <n v="0"/>
    <n v="0"/>
    <m/>
    <n v="5"/>
    <s v="NATALIA MONTOYA QUICENO"/>
    <m/>
    <m/>
    <n v="213334"/>
    <s v="GESTION HUMANA Y DLLO ORGANIZACIONAL"/>
    <s v="EL DEMANDANTE TRABAJO EN LA UNIVERSIDAD DE ANTIQOUIA PERO SUS PRESTACIONES (Y LAS DE TODO EL PERSONAL DE LA Universidad hasta el 31 de diciembre de 1969)ESTABAN A CARGO DEL DEPARTAMENTO DE ANTIQOUIA"/>
    <d v="2020-07-31T00:00:00"/>
    <s v="2017-08"/>
    <s v="5"/>
    <s v="2020-06"/>
    <n v="0.76068958550881771"/>
    <n v="20860991.448180862"/>
    <n v="16688793.158544689"/>
    <d v="2022-08-23T00:00:00"/>
    <n v="2.0630136986301371"/>
    <n v="4.1522219311981093E-2"/>
    <n v="16495806.693609688"/>
    <n v="0.5"/>
    <s v="MEDIA"/>
    <x v="2"/>
    <n v="16495806.693609688"/>
  </r>
  <r>
    <n v="2340"/>
    <d v="2016-11-15T00:00:00"/>
    <d v="2016-11-08T00:00:00"/>
    <s v="JUZGADO 13 ADMINISTRATIVO ORAL DE MEDELLÍN"/>
    <s v="05001333301320160088000"/>
    <s v="2019"/>
    <x v="0"/>
    <s v="OMAIRA ELENA MORALES MESA"/>
    <s v="ANDRES CAMILO URIBE PARDO"/>
    <n v="141330"/>
    <x v="0"/>
    <s v="RELIQUIDACIÓN DE LA PENSIÓN"/>
    <s v="MEDIO   "/>
    <s v="MEDIO   "/>
    <s v="MEDIO   "/>
    <s v="MEDIO   "/>
    <n v="0.5"/>
    <x v="2"/>
    <n v="12831108"/>
    <n v="0.8"/>
    <x v="5"/>
    <n v="0"/>
    <n v="0"/>
    <m/>
    <n v="5"/>
    <s v="NATALIA MONTOYA QUICENO"/>
    <m/>
    <m/>
    <n v="213334"/>
    <s v="EDUCACION"/>
    <s v="EL DEMANTANTE DESISTE DES PRETENSIONES"/>
    <d v="2020-07-31T00:00:00"/>
    <s v="2016-11"/>
    <s v="5"/>
    <s v="2020-06"/>
    <n v="0.79016316489215555"/>
    <n v="10138668.906353056"/>
    <n v="8110935.1250824453"/>
    <d v="2021-11-14T00:00:00"/>
    <n v="1.2904109589041095"/>
    <n v="4.1522219311981093E-2"/>
    <n v="8052139.7504463056"/>
    <n v="0.5"/>
    <s v="MEDIA"/>
    <x v="2"/>
    <n v="8052139.7504463056"/>
  </r>
  <r>
    <n v="2341"/>
    <d v="2018-05-30T00:00:00"/>
    <d v="2018-05-18T00:00:00"/>
    <s v="JUZGADO 18 LABORAL DEL CIRCUITO DE MEDELLÍN"/>
    <s v="05001310501220180032700"/>
    <s v="2019"/>
    <x v="1"/>
    <s v="GUILLERMO LEON ZAPATA VALENCIA"/>
    <s v="NICOLAS OCTAVIO ARISMENDI VILLEGAS"/>
    <n v="140233"/>
    <x v="2"/>
    <s v="RECONOCIMIENTO Y PAGO DE OTRAS PRESTACIONES SALARIALES, SOLCIALES Y SALARIOS"/>
    <s v="ALTO"/>
    <s v="ALTO"/>
    <s v="ALTO"/>
    <s v="ALTO"/>
    <n v="1"/>
    <x v="0"/>
    <n v="89941924"/>
    <n v="0.7"/>
    <x v="5"/>
    <n v="0"/>
    <n v="0"/>
    <m/>
    <n v="5"/>
    <s v="NATALIA MONTOYA QUICENO"/>
    <m/>
    <m/>
    <n v="213334"/>
    <s v="EDUCACION"/>
    <s v="PASCUAL BRAVO"/>
    <d v="2020-07-31T00:00:00"/>
    <s v="2018-05"/>
    <s v="5"/>
    <s v="2020-06"/>
    <n v="0.73891229786794344"/>
    <n v="66459193.737503931"/>
    <n v="46521435.61625275"/>
    <d v="2023-05-29T00:00:00"/>
    <n v="2.8273972602739725"/>
    <n v="4.1522219311981093E-2"/>
    <n v="45785726.586802959"/>
    <n v="1"/>
    <s v="ALTA"/>
    <x v="0"/>
    <n v="45785726.586802959"/>
  </r>
  <r>
    <n v="2342"/>
    <d v="2018-09-10T00:00:00"/>
    <d v="2018-08-31T00:00:00"/>
    <s v="JUZGADO 08 ADMINISTRATIVO ORAL DE MEDELLÍN"/>
    <s v="05001333300820180034900"/>
    <s v="2019"/>
    <x v="0"/>
    <s v="JOSE WILSON CORDOBA SERNA"/>
    <s v="JAIME JAVIER DIAZ PELAEZ"/>
    <n v="89803"/>
    <x v="0"/>
    <s v="RELIQUIDACIÓN DE LA PENSIÓN"/>
    <s v="MEDIO   "/>
    <s v="MEDIO   "/>
    <s v="MEDIO   "/>
    <s v="MEDIO   "/>
    <n v="0.5"/>
    <x v="2"/>
    <n v="39614540"/>
    <n v="0.8"/>
    <x v="5"/>
    <n v="0"/>
    <n v="0"/>
    <m/>
    <n v="5"/>
    <s v="NATALIA MONTOYA QUICENO"/>
    <m/>
    <m/>
    <n v="213334"/>
    <s v="EDUCACION"/>
    <m/>
    <d v="2020-07-31T00:00:00"/>
    <s v="2018-09"/>
    <s v="5"/>
    <s v="2020-06"/>
    <n v="0.73661443780017011"/>
    <n v="29180642.110812351"/>
    <n v="23344513.688649882"/>
    <d v="2023-09-09T00:00:00"/>
    <n v="3.1095890410958904"/>
    <n v="4.1522219311981093E-2"/>
    <n v="22938809.531360764"/>
    <n v="0.5"/>
    <s v="MEDIA"/>
    <x v="2"/>
    <n v="22938809.531360764"/>
  </r>
  <r>
    <n v="2343"/>
    <d v="2018-03-07T00:00:00"/>
    <d v="2018-02-23T00:00:00"/>
    <s v="JUZGADO 34 ADMINISTRATIVO ORAL DE MEDELLÍN"/>
    <s v="05001333303420180006400"/>
    <s v="2019"/>
    <x v="0"/>
    <s v="CORPORACION PARA LA EDUCACIÓN INTEGRAL&quot;LA CEIBA&quot;"/>
    <s v="JUAN CARLOS BELTRAN BEDOYA"/>
    <n v="124686"/>
    <x v="6"/>
    <s v="OTRAS"/>
    <s v="ALTO"/>
    <s v="ALTO"/>
    <s v="ALTO"/>
    <s v="ALTO"/>
    <n v="1"/>
    <x v="0"/>
    <m/>
    <n v="0"/>
    <x v="5"/>
    <n v="0"/>
    <n v="0"/>
    <m/>
    <n v="5"/>
    <s v="NATALIA MONTOYA QUICENO"/>
    <m/>
    <m/>
    <n v="213334"/>
    <s v="EDUCACION"/>
    <s v="CUPOS EDUCATIVOS"/>
    <d v="2020-07-31T00:00:00"/>
    <s v="2018-03"/>
    <s v="5"/>
    <s v="2020-06"/>
    <n v="0.74420758606092174"/>
    <n v="0"/>
    <n v="0"/>
    <d v="2023-03-06T00:00:00"/>
    <n v="2.5972602739726027"/>
    <n v="4.1522219311981093E-2"/>
    <n v="0"/>
    <n v="1"/>
    <s v="ALTA"/>
    <x v="0"/>
    <n v="0"/>
  </r>
  <r>
    <n v="2344"/>
    <d v="2018-10-25T00:00:00"/>
    <d v="2018-10-08T00:00:00"/>
    <s v="JUZGADO 28 ADMINISTRATIVO ORAL DE MEDELLÍN"/>
    <s v="05001333302820180039500"/>
    <s v="2019"/>
    <x v="0"/>
    <s v="NATALIA CANO RESTREPO "/>
    <s v="MARISOL HERRERA ORTIZ"/>
    <n v="210986"/>
    <x v="0"/>
    <s v="RECONOCIMIENTO Y PAGO DE OTRAS PRESTACIONES SALARIALES, SOLCIALES Y SALARIOS"/>
    <s v="ALTO"/>
    <s v="ALTO"/>
    <s v="ALTO"/>
    <s v="ALTO"/>
    <n v="1"/>
    <x v="0"/>
    <n v="61756955"/>
    <n v="0.7"/>
    <x v="5"/>
    <n v="0"/>
    <n v="0"/>
    <m/>
    <n v="5"/>
    <s v="NATALIA MONTOYA QUICENO"/>
    <m/>
    <m/>
    <n v="213334"/>
    <s v="EDUCACION"/>
    <s v="PASCUAL BRAVO"/>
    <d v="2020-07-31T00:00:00"/>
    <s v="2018-10"/>
    <s v="5"/>
    <s v="2020-06"/>
    <n v="0.73572886802285709"/>
    <n v="45436374.594688527"/>
    <n v="31805462.216281965"/>
    <d v="2023-10-24T00:00:00"/>
    <n v="3.2328767123287672"/>
    <n v="4.1522219311981093E-2"/>
    <n v="31230999.303040173"/>
    <n v="1"/>
    <s v="ALTA"/>
    <x v="0"/>
    <n v="31230999.303040173"/>
  </r>
  <r>
    <n v="2345"/>
    <d v="2018-10-22T00:00:00"/>
    <d v="2018-08-31T00:00:00"/>
    <s v="JUZGADO 09 ADMINISTRATIVO ORAL DE MEDELLÍN"/>
    <s v="05001333300920180027600"/>
    <s v="2019"/>
    <x v="0"/>
    <s v="DELIA ROSA RAMIREZ GARCIA"/>
    <s v="JAIME JAVIER DIAZ PELAEZ"/>
    <n v="89803"/>
    <x v="3"/>
    <s v="RELIQUIDACIÓN DE LA PENSIÓN"/>
    <s v="MEDIO   "/>
    <s v="MEDIO   "/>
    <s v="MEDIO   "/>
    <s v="MEDIO   "/>
    <n v="0.5"/>
    <x v="2"/>
    <n v="24961320"/>
    <n v="0.7"/>
    <x v="5"/>
    <n v="0"/>
    <n v="0"/>
    <m/>
    <n v="5"/>
    <s v="NATALIA MONTOYA QUICENO"/>
    <m/>
    <m/>
    <n v="213334"/>
    <s v="EDUCACION"/>
    <m/>
    <d v="2020-07-31T00:00:00"/>
    <s v="2018-10"/>
    <s v="5"/>
    <s v="2020-06"/>
    <n v="0.73572886802285709"/>
    <n v="18364763.707956303"/>
    <n v="12855334.595569411"/>
    <d v="2023-10-21T00:00:00"/>
    <n v="3.2246575342465755"/>
    <n v="4.1522219311981093E-2"/>
    <n v="12623729.474861044"/>
    <n v="0.5"/>
    <s v="MEDIA"/>
    <x v="2"/>
    <n v="12623729.474861044"/>
  </r>
  <r>
    <n v="2346"/>
    <d v="2018-10-01T00:00:00"/>
    <d v="2018-09-25T00:00:00"/>
    <s v="TRIBUNAL ADMINISTRATIVO DE ANTIOQUIA"/>
    <s v="05001233300020180173600"/>
    <s v="2019"/>
    <x v="0"/>
    <s v="ARNULFO GABRIEL MARQUEZ CARRILLO"/>
    <s v="LESNEY KATERINE GONZALEZ PRADA"/>
    <n v="139943"/>
    <x v="6"/>
    <s v="OTRAS"/>
    <s v="ALTO"/>
    <s v="ALTO"/>
    <s v="ALTO"/>
    <s v="ALTO"/>
    <n v="1"/>
    <x v="0"/>
    <n v="1841716457"/>
    <n v="0.7"/>
    <x v="10"/>
    <n v="0"/>
    <n v="0"/>
    <m/>
    <n v="5"/>
    <s v="NATALIA MONTOYA QUICENO"/>
    <m/>
    <m/>
    <n v="213334"/>
    <s v="EDUCACION"/>
    <s v="CONSTRUCCIÓN DE LOS PARQUES EDUCATIVOS DE LOS MUNICIPIOS DE CAROLINA DEL PRINCIPE, YALI Y SANTO DOMINGO"/>
    <d v="2020-07-31T00:00:00"/>
    <s v="2018-10"/>
    <s v="5"/>
    <s v="2020-06"/>
    <n v="0.73572886802285709"/>
    <n v="1355003964.127677"/>
    <n v="948502774.88937378"/>
    <d v="2023-09-30T00:00:00"/>
    <n v="3.1671232876712327"/>
    <n v="4.1522219311981093E-2"/>
    <n v="931716475.08438718"/>
    <n v="1"/>
    <s v="ALTA"/>
    <x v="0"/>
    <n v="931716475.08438718"/>
  </r>
  <r>
    <n v="2347"/>
    <d v="2018-07-06T00:00:00"/>
    <d v="2018-05-31T00:00:00"/>
    <s v="JUZGADO 06 ADMINISTRATIVO ORAL DE MEDELLÍN"/>
    <s v="05001333300620180020700"/>
    <s v="2019"/>
    <x v="0"/>
    <s v="HUVERLEY OSPINA CORREA"/>
    <s v="DARLYN GONZALEZ VILLALBA"/>
    <n v="158957"/>
    <x v="1"/>
    <s v="ACCIDENTE DE TRANSITO"/>
    <s v="BAJO"/>
    <s v="BAJO"/>
    <s v="BAJO"/>
    <s v="BAJO"/>
    <n v="0.05"/>
    <x v="1"/>
    <n v="174457289"/>
    <n v="0"/>
    <x v="10"/>
    <n v="0"/>
    <n v="0"/>
    <m/>
    <n v="5"/>
    <s v="NATALIA MONTOYA QUICENO"/>
    <m/>
    <m/>
    <n v="213334"/>
    <s v="INFRAESTRUCTURA"/>
    <m/>
    <d v="2020-07-31T00:00:00"/>
    <s v="2018-07"/>
    <s v="5"/>
    <s v="2020-06"/>
    <n v="0.73871336652539898"/>
    <n v="128873931.27208446"/>
    <n v="0"/>
    <d v="2023-07-05T00:00:00"/>
    <n v="2.9287671232876713"/>
    <n v="4.1522219311981093E-2"/>
    <n v="0"/>
    <n v="0.05"/>
    <s v="REMOTA"/>
    <x v="1"/>
    <n v="0"/>
  </r>
  <r>
    <n v="2348"/>
    <d v="2018-12-10T00:00:00"/>
    <d v="2018-12-04T00:00:00"/>
    <s v="JUZGADO 07 ADMINISTRATIVO ORAL DE MEDELLÍN"/>
    <s v="05001333300720180047700"/>
    <s v="2019"/>
    <x v="0"/>
    <s v="JESUS ALEJANDRO AGUILAR CORREA"/>
    <s v="JAIME JAVIER DIAZ PELAEZ"/>
    <n v="89803"/>
    <x v="0"/>
    <s v="RELIQUIDACIÓN DE LA PENSIÓN"/>
    <s v="MEDIO   "/>
    <s v="MEDIO   "/>
    <s v="MEDIO   "/>
    <s v="MEDIO   "/>
    <n v="0.5"/>
    <x v="2"/>
    <n v="36666144"/>
    <n v="0.8"/>
    <x v="10"/>
    <n v="0"/>
    <n v="0"/>
    <m/>
    <n v="5"/>
    <s v="NATALIA MONTOYA QUICENO"/>
    <m/>
    <m/>
    <n v="213334"/>
    <s v="EDUCACION"/>
    <m/>
    <d v="2020-07-31T00:00:00"/>
    <s v="2018-12"/>
    <s v="5"/>
    <s v="2020-06"/>
    <n v="0.73268911507362433"/>
    <n v="26864884.600522079"/>
    <n v="21491907.680417664"/>
    <d v="2023-12-09T00:00:00"/>
    <n v="3.3589041095890413"/>
    <n v="4.1522219311981093E-2"/>
    <n v="21088736.109927241"/>
    <n v="0.5"/>
    <s v="MEDIA"/>
    <x v="2"/>
    <n v="21088736.109927241"/>
  </r>
  <r>
    <n v="2349"/>
    <d v="2019-03-28T00:00:00"/>
    <d v="2019-03-26T00:00:00"/>
    <s v="JUZGADO 03 ADMINISTRATIVO ORAL DE MEDELLÍN"/>
    <s v="05001333303020190012800"/>
    <s v="2019"/>
    <x v="0"/>
    <s v="YULSAY PATRICIA GUZMAN DE RODRIGUEZ"/>
    <s v="DAVID ALONSO ORTIZ HERRERA"/>
    <n v="165411"/>
    <x v="3"/>
    <s v="PENSIÓN DE SOBREVIVIENTES"/>
    <s v="ALTO"/>
    <s v="MEDIO   "/>
    <s v="MEDIO   "/>
    <s v="MEDIO   "/>
    <n v="0.6"/>
    <x v="0"/>
    <n v="68177104"/>
    <n v="0.7"/>
    <x v="10"/>
    <n v="0"/>
    <n v="0"/>
    <m/>
    <n v="5"/>
    <s v="NATALIA MONTOYA QUICENO"/>
    <m/>
    <m/>
    <n v="213334"/>
    <s v="EDUCACION"/>
    <m/>
    <d v="2020-07-31T00:00:00"/>
    <s v="2019-03"/>
    <s v="5"/>
    <s v="2020-06"/>
    <n v="1.0329659515843337"/>
    <n v="70424627.109624088"/>
    <n v="49297238.976736858"/>
    <d v="2024-03-26T00:00:00"/>
    <n v="3.6547945205479451"/>
    <n v="4.1522219311981093E-2"/>
    <n v="48291832.141667567"/>
    <n v="0.6"/>
    <s v="ALTA"/>
    <x v="0"/>
    <n v="48291832.141667567"/>
  </r>
  <r>
    <n v="2350"/>
    <d v="2018-11-30T00:00:00"/>
    <d v="2018-11-01T00:00:00"/>
    <s v="TRIBUNAL ADMINISTRATIVO DE ANTIOQUIA"/>
    <s v="05001233300020180212100"/>
    <s v="2019"/>
    <x v="3"/>
    <s v="LEONOR TERESITA GONZALEZ CASTRO"/>
    <s v="NO APARECE EN LA CARPETA"/>
    <m/>
    <x v="8"/>
    <s v="SINGULAR "/>
    <s v="ALTO"/>
    <s v="ALTO"/>
    <s v="ALTO"/>
    <s v="ALTO"/>
    <n v="1"/>
    <x v="0"/>
    <n v="53246368"/>
    <n v="1"/>
    <x v="10"/>
    <n v="0"/>
    <n v="0"/>
    <m/>
    <n v="5"/>
    <s v="NATALIA MONTOYA QUICENO"/>
    <m/>
    <m/>
    <n v="213334"/>
    <s v="EDUCACION"/>
    <m/>
    <d v="2020-07-31T00:00:00"/>
    <s v="2018-11"/>
    <s v="5"/>
    <s v="2020-06"/>
    <n v="0.73486768506759159"/>
    <n v="39129035.190417089"/>
    <n v="39129035.190417089"/>
    <d v="2023-11-29T00:00:00"/>
    <n v="3.3315068493150686"/>
    <n v="4.1522219311981093E-2"/>
    <n v="38400935.888645194"/>
    <n v="1"/>
    <s v="ALTA"/>
    <x v="0"/>
    <n v="38400935.888645194"/>
  </r>
  <r>
    <n v="2351"/>
    <d v="2016-07-13T00:00:00"/>
    <d v="2016-06-07T00:00:00"/>
    <s v="JUZGADO 05 LABORAL DEL CIRCUITO DE MEDELLÍN"/>
    <s v="05001310500520160075700"/>
    <s v="2019"/>
    <x v="1"/>
    <s v="FRANCISCO FLOREZ HERRERA"/>
    <s v="JULIO CESAR MEDINA CARTAGENA"/>
    <n v="209142"/>
    <x v="2"/>
    <s v="RELIQUIDACIÓN DE LA PENSIÓN"/>
    <s v="MEDIO   "/>
    <s v="MEDIO   "/>
    <s v="MEDIO   "/>
    <s v="MEDIO   "/>
    <n v="0.5"/>
    <x v="2"/>
    <n v="63303460"/>
    <n v="0.7"/>
    <x v="5"/>
    <n v="0"/>
    <n v="0"/>
    <m/>
    <n v="5"/>
    <s v="NATALIA MONTOYA QUICENO"/>
    <m/>
    <m/>
    <n v="213334"/>
    <s v="GENERAL"/>
    <s v="RELIQUIDACION PENSION DE UN TRABAJDOR DE SINTRASEGURIDAD"/>
    <d v="2020-07-31T00:00:00"/>
    <s v="2016-07"/>
    <s v="5"/>
    <s v="2020-06"/>
    <n v="0.78762830642941495"/>
    <n v="49859596.990922213"/>
    <n v="34901717.893645547"/>
    <d v="2021-07-12T00:00:00"/>
    <n v="0.94794520547945205"/>
    <n v="4.1522219311981093E-2"/>
    <n v="34715683.578629658"/>
    <n v="0.5"/>
    <s v="MEDIA"/>
    <x v="2"/>
    <n v="34715683.578629658"/>
  </r>
  <r>
    <n v="2352"/>
    <d v="2018-09-17T00:00:00"/>
    <d v="2018-08-09T00:00:00"/>
    <s v="JUZGADO 11 ADMINISTRATIVO ORAL DE MEDELLÍN"/>
    <s v="05001333301120180030800"/>
    <s v="2019"/>
    <x v="0"/>
    <s v="ESTER NOEMI MAZO DE GUISAO"/>
    <s v="DANIEL MONTOYA VALENCIA"/>
    <n v="264069"/>
    <x v="3"/>
    <s v="PENSIÓN DE SOBREVIVIENTES"/>
    <s v="ALTO"/>
    <s v="MEDIO   "/>
    <s v="MEDIO   "/>
    <s v="ALTO"/>
    <n v="0.77499999999999991"/>
    <x v="0"/>
    <n v="48823020"/>
    <n v="0.9"/>
    <x v="5"/>
    <n v="0"/>
    <n v="0"/>
    <m/>
    <n v="5"/>
    <s v="NATALIA MONTOYA QUICENO"/>
    <m/>
    <m/>
    <n v="213334"/>
    <s v="GESTION HUMANA Y DLLO ORGANIZACIONAL"/>
    <m/>
    <d v="2020-07-31T00:00:00"/>
    <s v="2018-09"/>
    <s v="5"/>
    <s v="2020-06"/>
    <n v="0.73661443780017011"/>
    <n v="35963741.429006465"/>
    <n v="32367367.286105819"/>
    <d v="2023-09-16T00:00:00"/>
    <n v="3.128767123287671"/>
    <n v="4.1522219311981093E-2"/>
    <n v="31801416.281944823"/>
    <n v="0.77499999999999991"/>
    <s v="ALTA"/>
    <x v="0"/>
    <n v="31801416.281944823"/>
  </r>
  <r>
    <n v="2353"/>
    <d v="2018-07-27T00:00:00"/>
    <d v="2018-06-01T00:00:00"/>
    <s v="JUZGADO 16 LABORAL DEL CIRCUITO DE MEDELLÍN"/>
    <s v="05001310501620180034700"/>
    <s v="2019"/>
    <x v="1"/>
    <s v="VICTOR HUGO OSORNO MONTOYA"/>
    <s v="NICOLAS OCTAVIO ARISMENDI VILLEGAS"/>
    <n v="140233"/>
    <x v="2"/>
    <s v="RECONOCIMIENTO Y PAGO DE OTRAS PRESTACIONES SALARIALES, SOLCIALES Y SALARIOS"/>
    <s v="ALTO"/>
    <s v="ALTO"/>
    <s v="ALTO"/>
    <s v="ALTO"/>
    <n v="1"/>
    <x v="0"/>
    <n v="35391951"/>
    <n v="0.7"/>
    <x v="5"/>
    <n v="0"/>
    <n v="0"/>
    <m/>
    <n v="5"/>
    <s v="NATALIA MONTOYA QUICENO"/>
    <m/>
    <m/>
    <n v="213334"/>
    <s v="EDUCACION"/>
    <s v="PASCUAL BRAVO"/>
    <d v="2020-07-31T00:00:00"/>
    <s v="2018-07"/>
    <s v="5"/>
    <s v="2020-06"/>
    <n v="0.73871336652539898"/>
    <n v="26144507.271111961"/>
    <n v="18301155.089778371"/>
    <d v="2023-07-26T00:00:00"/>
    <n v="2.9863013698630136"/>
    <n v="4.1522219311981093E-2"/>
    <n v="17995603.695526615"/>
    <n v="1"/>
    <s v="ALTA"/>
    <x v="0"/>
    <n v="17995603.695526615"/>
  </r>
  <r>
    <n v="2354"/>
    <d v="2018-09-27T00:00:00"/>
    <d v="2018-09-03T00:00:00"/>
    <s v="JUZGADO 25 ADMINISTRATIVO ORAL DE MEDELLÍN"/>
    <s v="05001333302520180034700"/>
    <s v="2019"/>
    <x v="0"/>
    <s v="GABRIELA HENAO DE CASTRILLON"/>
    <s v="JAIME JAVIER DIAZ PELAEZ"/>
    <n v="89803"/>
    <x v="3"/>
    <s v="RELIQUIDACIÓN DE LA PENSIÓN"/>
    <s v="MEDIO   "/>
    <s v="MEDIO   "/>
    <s v="MEDIO   "/>
    <s v="MEDIO   "/>
    <n v="0.5"/>
    <x v="2"/>
    <n v="28979720"/>
    <n v="0.8"/>
    <x v="5"/>
    <n v="0"/>
    <n v="0"/>
    <m/>
    <n v="5"/>
    <s v="NATALIA MONTOYA QUICENO"/>
    <m/>
    <m/>
    <n v="213334"/>
    <s v="EDUCACION"/>
    <m/>
    <d v="2020-07-31T00:00:00"/>
    <s v="2018-09"/>
    <s v="5"/>
    <s v="2020-06"/>
    <n v="0.73661443780017011"/>
    <n v="21346880.155406345"/>
    <n v="17077504.124325078"/>
    <d v="2023-09-26T00:00:00"/>
    <n v="3.1561643835616437"/>
    <n v="4.1522219311981093E-2"/>
    <n v="16776308.408433493"/>
    <n v="0.5"/>
    <s v="MEDIA"/>
    <x v="2"/>
    <n v="16776308.408433493"/>
  </r>
  <r>
    <n v="2355"/>
    <d v="2018-11-09T00:00:00"/>
    <d v="2018-11-09T00:00:00"/>
    <s v="JUZGADO PROMISCUO DEL CIRCUITO DE EL BAGRE"/>
    <s v="05250318900120180010900"/>
    <s v="2019"/>
    <x v="1"/>
    <s v="ROBERTO SALGADO BULLOSO"/>
    <s v="JULIA FERNANDA MUÑOZ RINCON"/>
    <n v="215278"/>
    <x v="2"/>
    <s v="RECONOCIMIENTO Y PAGO DE OTRAS PRESTACIONES SALARIALES, SOLCIALES Y SALARIOS"/>
    <s v="ALTO"/>
    <s v="ALTO"/>
    <s v="ALTO"/>
    <s v="ALTO"/>
    <n v="1"/>
    <x v="0"/>
    <n v="66615635"/>
    <n v="0.7"/>
    <x v="5"/>
    <n v="0"/>
    <n v="0"/>
    <m/>
    <n v="5"/>
    <s v="NATALIA MONTOYA QUICENO"/>
    <m/>
    <m/>
    <n v="213334"/>
    <s v="EDUCACION"/>
    <s v="PASCUAL BRAVO"/>
    <d v="2020-07-31T00:00:00"/>
    <s v="2018-11"/>
    <s v="5"/>
    <s v="2020-06"/>
    <n v="0.73486768506759159"/>
    <n v="48953677.481757633"/>
    <n v="34267574.237230338"/>
    <d v="2023-11-08T00:00:00"/>
    <n v="3.2739726027397262"/>
    <n v="4.1522219311981093E-2"/>
    <n v="33640845.820689596"/>
    <n v="1"/>
    <s v="ALTA"/>
    <x v="0"/>
    <n v="33640845.820689596"/>
  </r>
  <r>
    <n v="2356"/>
    <d v="2019-03-13T00:00:00"/>
    <d v="2019-03-13T00:00:00"/>
    <s v="JUZGADO PROMISCUO DEL CIRCUITO DE  SEGOVIA"/>
    <s v="05736318900120190002600"/>
    <s v="2019"/>
    <x v="1"/>
    <s v="DANIEL FERNANDO MARIN GRACIANO"/>
    <s v="NATALIA BOTERO MANCO"/>
    <n v="172735"/>
    <x v="2"/>
    <s v="RECONOCIMIENTO Y PAGO DE OTRAS PRESTACIONES SALARIALES, SOLCIALES Y SALARIOS"/>
    <s v="ALTO"/>
    <s v="ALTO"/>
    <s v="ALTO"/>
    <s v="ALTO"/>
    <n v="1"/>
    <x v="0"/>
    <n v="43267943"/>
    <n v="0.7"/>
    <x v="5"/>
    <n v="0"/>
    <n v="0"/>
    <m/>
    <n v="5"/>
    <s v="NATALIA MONTOYA QUICENO"/>
    <m/>
    <m/>
    <n v="213334"/>
    <s v="EDUCACION"/>
    <s v="PASCUAL BRAVO"/>
    <d v="2020-07-31T00:00:00"/>
    <s v="2019-03"/>
    <s v="5"/>
    <s v="2020-06"/>
    <n v="1.0329659515843337"/>
    <n v="44694311.914091706"/>
    <n v="31286018.339864191"/>
    <d v="2024-03-11T00:00:00"/>
    <n v="3.6136986301369864"/>
    <n v="4.1522219311981093E-2"/>
    <n v="30655048.443625927"/>
    <n v="1"/>
    <s v="ALTA"/>
    <x v="0"/>
    <n v="30655048.443625927"/>
  </r>
  <r>
    <n v="2357"/>
    <d v="2019-01-16T00:00:00"/>
    <d v="2019-01-16T00:00:00"/>
    <s v="JUZGADO PROMISCUO DEL CIRCUITO DE EL BAGRE"/>
    <s v="05250318900120180012700"/>
    <s v="2019"/>
    <x v="1"/>
    <s v="FELIX MIGUEL FLOREZ MELENDRES"/>
    <s v="JULIA FERNANDA MUÑOZ RINCON"/>
    <n v="215278"/>
    <x v="2"/>
    <s v="RECONOCIMIENTO Y PAGO DE OTRAS PRESTACIONES SALARIALES, SOLCIALES Y SALARIOS"/>
    <s v="ALTO"/>
    <s v="ALTO"/>
    <s v="ALTO"/>
    <s v="ALTO"/>
    <n v="1"/>
    <x v="0"/>
    <n v="32430070"/>
    <n v="0.7"/>
    <x v="5"/>
    <n v="0"/>
    <n v="0"/>
    <m/>
    <n v="5"/>
    <s v="NATALIA MONTOYA QUICENO"/>
    <m/>
    <m/>
    <n v="213334"/>
    <s v="EDUCACION"/>
    <s v="PASCUAL BRAVO"/>
    <d v="2020-07-31T00:00:00"/>
    <s v="2019-01"/>
    <s v="5"/>
    <s v="2020-06"/>
    <n v="1.0434541229259338"/>
    <n v="33839290.248276636"/>
    <n v="23687503.173793644"/>
    <d v="2024-01-15T00:00:00"/>
    <n v="3.4602739726027396"/>
    <n v="4.1522219311981093E-2"/>
    <n v="23229863.788714815"/>
    <n v="1"/>
    <s v="ALTA"/>
    <x v="0"/>
    <n v="23229863.788714815"/>
  </r>
  <r>
    <n v="2358"/>
    <d v="2019-03-06T00:00:00"/>
    <d v="2019-03-06T00:00:00"/>
    <s v="JUZGADO 01 ADMINISTRATIVO ORAL DEL CIRCUITO DE TURBO"/>
    <s v="05837333300120190012200"/>
    <s v="2019"/>
    <x v="0"/>
    <s v="VEDER REBOLLEDO SALGADO"/>
    <s v="GABRIEL RAÚL MANRIQUE BERRIO"/>
    <n v="115922"/>
    <x v="3"/>
    <s v="RECONOCIMIENTO Y PAGO DE PENSIÓN"/>
    <s v="MEDIO   "/>
    <s v="MEDIO   "/>
    <s v="MEDIO   "/>
    <s v="MEDIO   "/>
    <n v="0.5"/>
    <x v="2"/>
    <n v="21150384"/>
    <n v="0.6"/>
    <x v="10"/>
    <n v="0"/>
    <n v="0"/>
    <m/>
    <n v="5"/>
    <s v="NATALIA MONTOYA QUICENO"/>
    <m/>
    <m/>
    <n v="213334"/>
    <s v="EDUCACION"/>
    <m/>
    <d v="2020-07-31T00:00:00"/>
    <s v="2019-03"/>
    <s v="5"/>
    <s v="2020-06"/>
    <n v="1.0329659515843337"/>
    <n v="21847626.534934066"/>
    <n v="13108575.920960439"/>
    <d v="2024-03-04T00:00:00"/>
    <n v="3.5945205479452054"/>
    <n v="4.1522219311981093E-2"/>
    <n v="12845593.755754905"/>
    <n v="0.5"/>
    <s v="MEDIA"/>
    <x v="2"/>
    <n v="12845593.755754905"/>
  </r>
  <r>
    <n v="2359"/>
    <d v="2019-03-13T00:00:00"/>
    <d v="2019-03-13T00:00:00"/>
    <s v="JUZGADO PROMISCUO DEL CIRCUITO DE SEGOVIA"/>
    <s v="05736318900120190002700"/>
    <s v="2019"/>
    <x v="1"/>
    <s v="JUDITH ADRIANA MARULANDA"/>
    <s v="NATALIA BOTERO MANCO"/>
    <n v="172735"/>
    <x v="2"/>
    <s v="RECONOCIMIENTO Y PAGO DE OTRAS PRESTACIONES SALARIALES, SOLCIALES Y SALARIOS"/>
    <s v="ALTO"/>
    <s v="ALTO"/>
    <s v="ALTO"/>
    <s v="ALTO"/>
    <n v="1"/>
    <x v="0"/>
    <n v="37992492"/>
    <n v="0.6"/>
    <x v="10"/>
    <n v="0"/>
    <n v="0"/>
    <m/>
    <n v="5"/>
    <s v="NATALIA MONTOYA QUICENO"/>
    <m/>
    <m/>
    <n v="213334"/>
    <s v="EDUCACION"/>
    <s v="PASCUAL BRAVO"/>
    <d v="2020-07-31T00:00:00"/>
    <s v="2019-03"/>
    <s v="5"/>
    <s v="2020-06"/>
    <n v="1.0329659515843337"/>
    <n v="39244950.651840188"/>
    <n v="23546970.391104113"/>
    <d v="2024-03-11T00:00:00"/>
    <n v="3.6136986301369864"/>
    <n v="4.1522219311981093E-2"/>
    <n v="23072080.000674684"/>
    <n v="1"/>
    <s v="ALTA"/>
    <x v="0"/>
    <n v="23072080.000674684"/>
  </r>
  <r>
    <n v="2360"/>
    <d v="2019-03-06T00:00:00"/>
    <d v="2019-03-06T00:00:00"/>
    <s v="JUZGADO 01 ADMINISTRATIVO ORAL DEL CIRCUITO DE TURBO"/>
    <s v="05837333300120190012100"/>
    <s v="2019"/>
    <x v="0"/>
    <s v="AMINTA MARTINEZ JULIO"/>
    <s v="GABRIEL RAÚL MANRIQUE BERRIO"/>
    <n v="115922"/>
    <x v="3"/>
    <s v="RECONOCIMIENTO Y PAGO DE PENSIÓN"/>
    <s v="MEDIO   "/>
    <s v="MEDIO   "/>
    <s v="MEDIO   "/>
    <s v="MEDIO   "/>
    <n v="0.5"/>
    <x v="2"/>
    <n v="28979580"/>
    <n v="0.6"/>
    <x v="10"/>
    <n v="0"/>
    <n v="0"/>
    <m/>
    <n v="5"/>
    <s v="NATALIA MONTOYA QUICENO"/>
    <m/>
    <m/>
    <n v="213334"/>
    <s v="EDUCACION"/>
    <m/>
    <d v="2020-07-31T00:00:00"/>
    <s v="2019-03"/>
    <s v="5"/>
    <s v="2020-06"/>
    <n v="1.0329659515843337"/>
    <n v="29934919.431214325"/>
    <n v="17960951.658728596"/>
    <d v="2024-03-04T00:00:00"/>
    <n v="3.5945205479452054"/>
    <n v="4.1522219311981093E-2"/>
    <n v="17600621.903242972"/>
    <n v="0.5"/>
    <s v="MEDIA"/>
    <x v="2"/>
    <n v="17600621.903242972"/>
  </r>
  <r>
    <n v="2361"/>
    <d v="2019-01-16T00:00:00"/>
    <d v="2019-01-16T00:00:00"/>
    <s v="JUZGADO PROMISCUO DEL CIRCUITO DE EL BAGRE"/>
    <s v="05250318900120180012800"/>
    <s v="2019"/>
    <x v="1"/>
    <s v="GRACILIANA RUBY MARTINEZ ALANDETE"/>
    <s v="JULIA FERNANDA MUÑOZ RINCON"/>
    <n v="215278"/>
    <x v="2"/>
    <s v="RECONOCIMIENTO Y PAGO DE OTRAS PRESTACIONES SALARIALES, SOLCIALES Y SALARIOS"/>
    <s v="ALTO"/>
    <s v="ALTO"/>
    <s v="ALTO"/>
    <s v="ALTO"/>
    <n v="1"/>
    <x v="0"/>
    <n v="61827902"/>
    <n v="0.6"/>
    <x v="10"/>
    <n v="0"/>
    <n v="0"/>
    <m/>
    <n v="5"/>
    <s v="NATALIA MONTOYA QUICENO"/>
    <m/>
    <m/>
    <n v="213334"/>
    <s v="EDUCACION"/>
    <s v="PASCUAL BRAVO"/>
    <d v="2020-07-31T00:00:00"/>
    <s v="2019-01"/>
    <s v="5"/>
    <s v="2020-06"/>
    <n v="1.0434541229259338"/>
    <n v="64514579.253760584"/>
    <n v="38708747.552256346"/>
    <d v="2024-01-15T00:00:00"/>
    <n v="3.4602739726027396"/>
    <n v="4.1522219311981093E-2"/>
    <n v="37960899.739972591"/>
    <n v="1"/>
    <s v="ALTA"/>
    <x v="0"/>
    <n v="37960899.739972591"/>
  </r>
  <r>
    <n v="2362"/>
    <d v="2019-04-08T00:00:00"/>
    <d v="2019-01-15T00:00:00"/>
    <s v="JUZGADO PROMISCUO DEL CIRCUITO DE AMALFI"/>
    <s v="05031318900120180018800"/>
    <s v="2019"/>
    <x v="1"/>
    <s v="CLAUDIA BIBIANA ECHAVARRIA CIFUENTES"/>
    <m/>
    <m/>
    <x v="2"/>
    <s v="RECONOCIMIENTO Y PAGO DE OTRAS PRESTACIONES SALARIALES, SOLCIALES Y SALARIOS"/>
    <s v="ALTO"/>
    <s v="ALTO"/>
    <s v="ALTO"/>
    <s v="ALTO"/>
    <n v="1"/>
    <x v="0"/>
    <n v="61827902"/>
    <n v="0.6"/>
    <x v="10"/>
    <n v="0"/>
    <n v="0"/>
    <m/>
    <n v="5"/>
    <s v="NATALIA MONTOYA QUICENO"/>
    <m/>
    <m/>
    <n v="213334"/>
    <s v="EDUCACION"/>
    <s v="PASCUAL BRAVO"/>
    <d v="2020-07-31T00:00:00"/>
    <s v="2019-04"/>
    <s v="5"/>
    <s v="2020-06"/>
    <n v="1.0279083431257343"/>
    <n v="63553416.303760275"/>
    <n v="38132049.782256164"/>
    <d v="2024-04-06T00:00:00"/>
    <n v="3.6849315068493151"/>
    <n v="4.1522219311981093E-2"/>
    <n v="37348008.239190221"/>
    <n v="1"/>
    <s v="ALTA"/>
    <x v="0"/>
    <n v="37348008.239190221"/>
  </r>
  <r>
    <n v="2363"/>
    <d v="2019-04-08T00:00:00"/>
    <d v="2019-01-15T00:00:00"/>
    <s v="JUZGADO PROMISCUO DEL CIRCUITO DE AMALFI"/>
    <s v="05031318900120180019700"/>
    <s v="2019"/>
    <x v="1"/>
    <s v="ESTEFANIA FLOREZ MEJIA"/>
    <m/>
    <m/>
    <x v="2"/>
    <s v="RECONOCIMIENTO Y PAGO DE OTRAS PRESTACIONES SALARIALES, SOLCIALES Y SALARIOS"/>
    <s v="ALTO"/>
    <s v="ALTO"/>
    <s v="ALTO"/>
    <s v="ALTO"/>
    <n v="1"/>
    <x v="0"/>
    <n v="61827902"/>
    <n v="0.6"/>
    <x v="10"/>
    <n v="0"/>
    <n v="0"/>
    <m/>
    <n v="5"/>
    <s v="NATALIA MONTOYA QUICENO"/>
    <m/>
    <m/>
    <n v="213334"/>
    <s v="EDUCACION"/>
    <s v="PASCUAL BRAVO"/>
    <d v="2020-07-31T00:00:00"/>
    <s v="2019-04"/>
    <s v="5"/>
    <s v="2020-06"/>
    <n v="1.0279083431257343"/>
    <n v="63553416.303760275"/>
    <n v="38132049.782256164"/>
    <d v="2024-04-06T00:00:00"/>
    <n v="3.6849315068493151"/>
    <n v="4.1522219311981093E-2"/>
    <n v="37348008.239190221"/>
    <n v="1"/>
    <s v="ALTA"/>
    <x v="0"/>
    <n v="37348008.239190221"/>
  </r>
  <r>
    <n v="2364"/>
    <d v="2019-02-27T00:00:00"/>
    <d v="2019-02-27T00:00:00"/>
    <s v="JUZGADO 19 LABORAL DEL CIRCUITO DE MEDELLIN"/>
    <s v="05001310501920190011500"/>
    <s v="2019"/>
    <x v="1"/>
    <s v="EDILSON ARTURO LONDOÑO"/>
    <s v="GUILLERMO LEON GALEANO MARIN"/>
    <n v="81864"/>
    <x v="2"/>
    <s v="RECONOCIMIENTO Y PAGO DE OTRAS PRESTACIONES SALARIALES, SOLCIALES Y SALARIOS"/>
    <s v="ALTO"/>
    <s v="ALTO"/>
    <s v="ALTO"/>
    <s v="ALTO"/>
    <n v="1"/>
    <x v="0"/>
    <n v="140018647"/>
    <n v="0.6"/>
    <x v="5"/>
    <n v="0"/>
    <n v="0"/>
    <m/>
    <n v="5"/>
    <s v="NATALIA MONTOYA QUICENO"/>
    <m/>
    <m/>
    <n v="213334"/>
    <s v="HACIENDA"/>
    <s v="FABRICA DE LICORES"/>
    <d v="2020-07-31T00:00:00"/>
    <s v="2019-02"/>
    <s v="5"/>
    <s v="2020-06"/>
    <n v="1.0374579956513144"/>
    <n v="145263464.87042892"/>
    <n v="87158078.922257349"/>
    <d v="2024-02-26T00:00:00"/>
    <n v="3.5753424657534247"/>
    <n v="4.1522219311981093E-2"/>
    <n v="85418762.854531586"/>
    <n v="1"/>
    <s v="ALTA"/>
    <x v="0"/>
    <n v="85418762.854531586"/>
  </r>
  <r>
    <n v="2365"/>
    <d v="2017-04-06T00:00:00"/>
    <d v="2017-02-06T00:00:00"/>
    <s v="JUZGADO VEINTITRES LABORAL DEL CIRCUITO DE MEDELLÍN"/>
    <s v="05001310502320170022800"/>
    <s v="2019"/>
    <x v="1"/>
    <s v="CRISTIAN EDUARDO BERMEO ERAZO, CESAR AUGUSTO BOLIVAR BERMUDEZ, ADRIANA LUCIA CARVAJAL ZABALA, JUAN ANDRES ESCOBAR CESPEDES."/>
    <s v="CARLOS ALBERTO BALLESTEROS BARON"/>
    <n v="33513"/>
    <x v="2"/>
    <s v="OTRAS"/>
    <s v="MEDIO   "/>
    <s v="MEDIO   "/>
    <s v="ALTO"/>
    <s v="MEDIO   "/>
    <n v="0.55000000000000004"/>
    <x v="0"/>
    <n v="1199351334"/>
    <n v="0.08"/>
    <x v="5"/>
    <n v="0"/>
    <n v="0"/>
    <m/>
    <n v="5"/>
    <s v="NATALIA MONTOYA QUICENO"/>
    <m/>
    <m/>
    <n v="213334"/>
    <m/>
    <m/>
    <d v="2020-07-31T00:00:00"/>
    <s v="2017-04"/>
    <s v="5"/>
    <s v="2020-06"/>
    <n v="0.76395562321009991"/>
    <n v="916251195.81383467"/>
    <n v="73300095.665106773"/>
    <d v="2022-04-05T00:00:00"/>
    <n v="1.6794520547945206"/>
    <n v="4.1522219311981093E-2"/>
    <n v="72609314.136384144"/>
    <n v="0.55000000000000004"/>
    <s v="ALTA"/>
    <x v="0"/>
    <n v="72609314.136384144"/>
  </r>
  <r>
    <n v="2366"/>
    <d v="2015-09-01T00:00:00"/>
    <d v="2015-11-04T00:00:00"/>
    <s v="TRIBUNAL ADMINISTRATIVO DE ANTIOQUIA"/>
    <s v="05001233300020150164400"/>
    <s v="2019"/>
    <x v="0"/>
    <s v="JOSE FERNANDO DUQUE TOBON "/>
    <s v="MARITZA HURTADO RENTERIA "/>
    <n v="169163"/>
    <x v="3"/>
    <s v="RECONOCIMIENTO Y PAGO DE OTRAS PRESTACIONES SALARIALES, SOLCIALES Y SALARIOS"/>
    <s v="ALTO"/>
    <s v="ALTO"/>
    <s v="ALTO"/>
    <s v="ALTO"/>
    <n v="1"/>
    <x v="0"/>
    <n v="71500834"/>
    <n v="0.7"/>
    <x v="5"/>
    <n v="0"/>
    <n v="0"/>
    <m/>
    <n v="6"/>
    <s v="NATALIA MONTOYA QUICENO"/>
    <m/>
    <m/>
    <n v="213334"/>
    <m/>
    <m/>
    <d v="2020-07-31T00:00:00"/>
    <s v="2015-09"/>
    <s v="6"/>
    <s v="2020-06"/>
    <n v="0.84807105563784013"/>
    <n v="60637787.769365974"/>
    <n v="42446451.438556179"/>
    <d v="2021-08-30T00:00:00"/>
    <n v="1.0821917808219179"/>
    <n v="4.1522219311981093E-2"/>
    <n v="42188258.45036301"/>
    <n v="1"/>
    <s v="ALTA"/>
    <x v="0"/>
    <n v="42188258.45036301"/>
  </r>
  <r>
    <n v="2367"/>
    <d v="2019-02-25T00:00:00"/>
    <d v="2019-02-25T00:00:00"/>
    <s v="JUZGADO 17 ADMINISTRATIVO ORAL DE MEDELLIN"/>
    <s v="05001333301720190002700"/>
    <s v="2019"/>
    <x v="0"/>
    <s v="RUBIELA DEL SOCORRO VILLA VILLA"/>
    <s v="JULIA FERNANDA MUÑOZ RINCON"/>
    <n v="215278"/>
    <x v="3"/>
    <s v="RECONOCIMIENTO Y PAGO DE OTRAS PRESTACIONES SALARIALES, SOLCIALES Y SALARIOS"/>
    <s v="ALTO"/>
    <s v="ALTO"/>
    <s v="ALTO"/>
    <s v="ALTO"/>
    <n v="1"/>
    <x v="0"/>
    <n v="62223917"/>
    <n v="0.6"/>
    <x v="10"/>
    <n v="0"/>
    <n v="0"/>
    <m/>
    <n v="5"/>
    <s v="NATALIA MONTOYA QUICENO"/>
    <m/>
    <m/>
    <n v="213334"/>
    <s v="EDUCACION"/>
    <s v="PASCUAL BRAVO"/>
    <d v="2020-07-31T00:00:00"/>
    <s v="2019-02"/>
    <s v="5"/>
    <s v="2020-06"/>
    <n v="1.0374579956513144"/>
    <n v="64554700.212393746"/>
    <n v="38732820.127436243"/>
    <d v="2024-02-24T00:00:00"/>
    <n v="3.56986301369863"/>
    <n v="4.1522219311981093E-2"/>
    <n v="37961045.372407131"/>
    <n v="1"/>
    <s v="ALTA"/>
    <x v="0"/>
    <n v="37961045.372407131"/>
  </r>
  <r>
    <n v="2368"/>
    <d v="2017-03-10T00:00:00"/>
    <d v="2017-02-06T00:00:00"/>
    <s v="JUZGADO 01 LABORAL DEL CIRCUITO DE MEDELLÍN"/>
    <s v="05001310500120170008300"/>
    <s v="2019"/>
    <x v="1"/>
    <s v="MARCO FIDEL SUAREZ MONTOYA, PEDRO ANTONIO HENAO MEJIA, NANCY MARCELA RESPTREPO MONTOYA."/>
    <s v="CARLOS ALBERTO BALLESTEROS BARON"/>
    <n v="33513"/>
    <x v="2"/>
    <s v="OTRAS"/>
    <s v="MEDIO   "/>
    <s v="MEDIO   "/>
    <s v="ALTO"/>
    <s v="MEDIO   "/>
    <n v="0.55000000000000004"/>
    <x v="0"/>
    <n v="112948440"/>
    <n v="0.6"/>
    <x v="7"/>
    <n v="0"/>
    <n v="0"/>
    <m/>
    <n v="5"/>
    <s v="NATALIA MONTOYA QUICENO"/>
    <m/>
    <m/>
    <n v="213334"/>
    <m/>
    <s v="FABRICA DE LICORES"/>
    <d v="2020-07-31T00:00:00"/>
    <s v="2017-03"/>
    <s v="5"/>
    <s v="2020-06"/>
    <n v="0.76757466281447584"/>
    <n v="86696360.748421058"/>
    <n v="52017816.449052632"/>
    <d v="2022-03-09T00:00:00"/>
    <n v="1.6054794520547946"/>
    <n v="4.1522219311981093E-2"/>
    <n v="51549093.889260322"/>
    <n v="0.55000000000000004"/>
    <s v="ALTA"/>
    <x v="0"/>
    <n v="51549093.889260322"/>
  </r>
  <r>
    <n v="2369"/>
    <d v="2016-11-17T00:00:00"/>
    <d v="2016-11-04T00:00:00"/>
    <s v="JUZGADO 19 ADMINISTRATIVO ORAL DE MEDELLÍN "/>
    <s v="05001333301920160087400"/>
    <s v="2019"/>
    <x v="0"/>
    <s v="ASTRID JEANNETTE CORREA ZAPATA"/>
    <s v="LEIDY PATRICIA LOPEZ MONSALVE"/>
    <n v="165757"/>
    <x v="0"/>
    <s v="INCENTIVO ANTIGÜEDAD"/>
    <s v="BAJO"/>
    <s v="BAJO"/>
    <s v="BAJO"/>
    <s v="BAJO"/>
    <n v="0.05"/>
    <x v="1"/>
    <n v="7370142"/>
    <n v="0"/>
    <x v="4"/>
    <n v="0"/>
    <n v="0"/>
    <m/>
    <n v="6"/>
    <s v="NATALIA MONTOYA QUICENO"/>
    <m/>
    <m/>
    <n v="213334"/>
    <m/>
    <m/>
    <d v="2020-07-31T00:00:00"/>
    <s v="2016-11"/>
    <s v="6"/>
    <s v="2020-06"/>
    <n v="0.79016316489215555"/>
    <n v="5823614.7284246013"/>
    <n v="0"/>
    <d v="2022-11-16T00:00:00"/>
    <n v="2.2958904109589042"/>
    <n v="4.1522219311981093E-2"/>
    <n v="0"/>
    <n v="0.05"/>
    <s v="REMOTA"/>
    <x v="1"/>
    <n v="0"/>
  </r>
  <r>
    <n v="2370"/>
    <d v="2015-10-07T00:00:00"/>
    <d v="2015-07-15T00:00:00"/>
    <s v="JUZGADO 19 ADMINISTRATIVO ORAL DE MEDELLÍN "/>
    <s v="05001333301920150086900"/>
    <s v="2019"/>
    <x v="0"/>
    <s v="ANDRES AUGUSTO PIEDRAHITA OROZCO Y OTROS"/>
    <s v="PAULA ANDREA MEJIA MEJIA"/>
    <n v="163227"/>
    <x v="1"/>
    <s v="FALLA EN EL SERVICIO OTRAS CAUSAS"/>
    <s v="BAJO"/>
    <s v="BAJO"/>
    <s v="BAJO"/>
    <s v="BAJO"/>
    <n v="0.05"/>
    <x v="1"/>
    <n v="1750014508"/>
    <n v="0"/>
    <x v="7"/>
    <n v="0"/>
    <n v="0"/>
    <m/>
    <n v="6"/>
    <s v="NATALIA MONTOYA QUICENO"/>
    <m/>
    <m/>
    <n v="213334"/>
    <m/>
    <m/>
    <d v="2020-07-31T00:00:00"/>
    <s v="2015-10"/>
    <s v="6"/>
    <s v="2020-06"/>
    <n v="0.84232546730647351"/>
    <n v="1474081788.2442083"/>
    <n v="0"/>
    <d v="2021-10-05T00:00:00"/>
    <n v="1.1808219178082191"/>
    <n v="4.1522219311981093E-2"/>
    <n v="0"/>
    <n v="0.05"/>
    <s v="REMOTA"/>
    <x v="1"/>
    <n v="0"/>
  </r>
  <r>
    <n v="2371"/>
    <d v="2018-09-05T00:00:00"/>
    <d v="2018-06-12T00:00:00"/>
    <s v="TRIBUNAL ADMINISTRATIVO DE ANTIOQUIA"/>
    <s v="05001233300020180120500"/>
    <s v="2019"/>
    <x v="0"/>
    <s v="OSMAN HIPOLITO ROA SARMIENTO"/>
    <s v="OSMAN HIPOLITO ROA SARMIENTO"/>
    <n v="31571"/>
    <x v="5"/>
    <s v="RECONOCIMIENTO Y PAGO DE OTRAS PRESTACIONES SALARIALES, SOLCIALES Y SALARIOS"/>
    <s v="MEDIO   "/>
    <s v="MEDIO   "/>
    <s v="MEDIO   "/>
    <s v="MEDIO   "/>
    <n v="0.5"/>
    <x v="2"/>
    <n v="0"/>
    <n v="0"/>
    <x v="7"/>
    <n v="0"/>
    <n v="0"/>
    <m/>
    <n v="5"/>
    <s v="NATALIA MONTOYA QUICENO"/>
    <m/>
    <m/>
    <n v="213334"/>
    <m/>
    <m/>
    <d v="2020-07-31T00:00:00"/>
    <s v="2018-09"/>
    <s v="5"/>
    <s v="2020-06"/>
    <n v="0.73661443780017011"/>
    <n v="0"/>
    <n v="0"/>
    <d v="2023-09-04T00:00:00"/>
    <n v="3.095890410958904"/>
    <n v="4.1522219311981093E-2"/>
    <n v="0"/>
    <n v="0.5"/>
    <s v="MEDIA"/>
    <x v="2"/>
    <n v="0"/>
  </r>
  <r>
    <n v="2372"/>
    <d v="2016-03-14T00:00:00"/>
    <d v="2015-12-01T00:00:00"/>
    <s v="JUZGADO 08 ADMINISTRATIVO ORAL DE DESCONGESTION DE MEDELLÍN "/>
    <s v="05001333300820150129200"/>
    <s v="2019"/>
    <x v="0"/>
    <s v="MIRIAM DE JESUS ZAPATA MUÑOZ"/>
    <s v="CARLOS ALBERTO BALLESTEROS BARON"/>
    <n v="33513"/>
    <x v="0"/>
    <s v="INCENTIVO ANTIGÜEDAD"/>
    <s v="BAJO"/>
    <s v="BAJO"/>
    <s v="BAJO"/>
    <s v="BAJO"/>
    <n v="0.05"/>
    <x v="1"/>
    <n v="3982215"/>
    <n v="0"/>
    <x v="1"/>
    <n v="0"/>
    <n v="0"/>
    <m/>
    <n v="6"/>
    <s v="NATALIA MONTOYA QUICENO"/>
    <m/>
    <m/>
    <n v="213334"/>
    <m/>
    <m/>
    <d v="2020-07-31T00:00:00"/>
    <s v="2016-03"/>
    <s v="6"/>
    <s v="2020-06"/>
    <n v="0.80354364508127107"/>
    <n v="3199883.5565973138"/>
    <n v="0"/>
    <d v="2022-03-13T00:00:00"/>
    <n v="1.6164383561643836"/>
    <n v="4.1522219311981093E-2"/>
    <n v="0"/>
    <n v="0.05"/>
    <s v="REMOTA"/>
    <x v="1"/>
    <n v="0"/>
  </r>
  <r>
    <n v="2373"/>
    <d v="2009-11-05T00:00:00"/>
    <d v="2009-10-05T00:00:00"/>
    <s v="TRIBUNAL ADMINISTRATIVO DE ANTIOQUIA "/>
    <s v="05001233100020090133000"/>
    <s v="2019"/>
    <x v="0"/>
    <s v="MARIA TERESA  , ANIBAL , EMMA , MARIA VICTORIA  ARCILA ESTRADA "/>
    <s v="ALVARO VELASQUEZ ORTIZ "/>
    <n v="28114"/>
    <x v="1"/>
    <s v="FALLA EN EL SERVICIO OTRAS CAUSAS"/>
    <s v="BAJO"/>
    <s v="BAJO"/>
    <s v="MEDIO   "/>
    <s v="BAJO"/>
    <n v="9.5000000000000001E-2"/>
    <x v="1"/>
    <n v="222930000"/>
    <n v="0"/>
    <x v="1"/>
    <n v="0"/>
    <n v="0"/>
    <m/>
    <n v="13"/>
    <s v="NATALIA MONTOYA QUICENO"/>
    <m/>
    <m/>
    <n v="213334"/>
    <m/>
    <m/>
    <d v="2020-07-31T00:00:00"/>
    <s v="2009-11"/>
    <s v="13"/>
    <s v="2020-06"/>
    <n v="1.0299480982494542"/>
    <n v="229606329.54275084"/>
    <n v="0"/>
    <d v="2022-11-02T00:00:00"/>
    <n v="2.2575342465753425"/>
    <n v="4.1522219311981093E-2"/>
    <n v="0"/>
    <n v="9.5000000000000001E-2"/>
    <s v="REMOTA"/>
    <x v="1"/>
    <n v="0"/>
  </r>
  <r>
    <n v="2374"/>
    <d v="2010-02-05T00:00:00"/>
    <d v="2009-11-26T00:00:00"/>
    <s v="TRIBUNAL ADMINISTRATIVO DE ANTIOQUIA "/>
    <s v="05001233100020090156400"/>
    <s v="2019"/>
    <x v="0"/>
    <s v="EUCLIDES  MANUEL SUAREZ CUADRADO, EUCLIDES, YARLEIDIS YOHANA, SIRLY, SINDY MARIA  SUAREZ COA, ANDERSON PIEDRAHITA SUEREZ , HERNAN DARIO SUAREZ COA , DEYNER DARIO , DEYLIS, SOFIA SUAREZ BAENA , FORTUNATO SUAREZ GONZALEZ, SOFIA  BAENA ARRIETA ,  NELLY PEREZ JIMENEZ, RAMONA JIMENEZ GUERRERO,EWIN , MARICELA , MARELVIS , MARISOL,MARIA ISABEL , JAMILTON  BERNAL TOBON, MARGOTH GONZALEZ  GUTIERREZ, SIRIA ISABEL CABRALES  GONZALEZ, SANDRA MILENA  , JOSE  SEBASTIAN  FUENTES GONZALEZ , JOHN  WALTER VARGAS , CARMEN ALICIA  HOYOS VILORIA  , CAMILA ANDREA, ANDRES CAMILO VARGAS HOYOS  , LUCIA DEL CARMEN  HOYOS VILORIA , YARDELYS, CAMILO ANDRES , YONIER DE JESUS VIERA , JESUS MARIA HOYOS RIVAS , ARGENIDA VILORIA VEGA  "/>
    <s v="JAVIER VILLEGAS POSADA "/>
    <n v="20944"/>
    <x v="1"/>
    <s v="FALLA EN EL SERVICIO OTRAS CAUSAS"/>
    <s v="BAJO"/>
    <s v="BAJO"/>
    <s v="BAJO"/>
    <s v="BAJO"/>
    <n v="0.05"/>
    <x v="1"/>
    <n v="800000000"/>
    <n v="0"/>
    <x v="1"/>
    <n v="0"/>
    <n v="0"/>
    <m/>
    <n v="13"/>
    <s v="NATALIA MONTOYA QUICENO"/>
    <m/>
    <m/>
    <n v="213334"/>
    <m/>
    <m/>
    <d v="2020-07-31T00:00:00"/>
    <s v="2010-02"/>
    <s v="13"/>
    <s v="2020-06"/>
    <n v="1.013692154410935"/>
    <n v="810953723.52874792"/>
    <n v="0"/>
    <d v="2023-02-02T00:00:00"/>
    <n v="2.5095890410958903"/>
    <n v="4.1522219311981093E-2"/>
    <n v="0"/>
    <n v="0.05"/>
    <s v="REMOTA"/>
    <x v="1"/>
    <n v="0"/>
  </r>
  <r>
    <n v="2375"/>
    <d v="2019-08-28T00:00:00"/>
    <d v="2019-07-30T00:00:00"/>
    <s v="JUZGADO 19 ADMINISTRATIVO ORAL DE MEDELLÍN "/>
    <s v="05001333301920190031100"/>
    <s v="2019"/>
    <x v="0"/>
    <s v="JAIRO DE JESUS HERNANDEZ FRANCO, JAIRO ALBERTO HERNANDEZ Y OTROS"/>
    <s v="SERGIO LUIS BEDOYA MORALES"/>
    <n v="292964"/>
    <x v="1"/>
    <s v="OTRAS"/>
    <s v="BAJO"/>
    <s v="BAJO"/>
    <s v="BAJO"/>
    <s v="BAJO"/>
    <n v="0.05"/>
    <x v="1"/>
    <n v="207029000"/>
    <n v="0"/>
    <x v="10"/>
    <n v="0"/>
    <n v="0"/>
    <m/>
    <n v="13"/>
    <s v="NATALIA MONTOYA QUICENO"/>
    <m/>
    <m/>
    <n v="213334"/>
    <m/>
    <m/>
    <d v="2020-07-31T00:00:00"/>
    <s v="2019-08"/>
    <s v="13"/>
    <s v="2020-06"/>
    <n v="1.0188294671454916"/>
    <n v="210927245.75366399"/>
    <n v="0"/>
    <d v="2032-08-24T00:00:00"/>
    <n v="12.073972602739726"/>
    <n v="4.1522219311981093E-2"/>
    <n v="0"/>
    <n v="0.05"/>
    <s v="REMOTA"/>
    <x v="1"/>
    <n v="0"/>
  </r>
  <r>
    <n v="2376"/>
    <d v="2018-10-01T00:00:00"/>
    <d v="2018-09-03T00:00:00"/>
    <s v="12 Administrativo Oral de Medellín"/>
    <s v="05001333301220180035000"/>
    <s v="2019"/>
    <x v="0"/>
    <s v="Libardo Idarraga Soto"/>
    <s v="Jaime Javier Diaz Pelaez"/>
    <n v="89803"/>
    <x v="0"/>
    <s v="RELIQUIDACIÓN DE LA PENSIÓN"/>
    <s v="BAJO"/>
    <s v="BAJO"/>
    <s v="MEDIO   "/>
    <s v="BAJO"/>
    <n v="9.5000000000000001E-2"/>
    <x v="1"/>
    <n v="21702618"/>
    <n v="0.5"/>
    <x v="1"/>
    <s v="$ -"/>
    <n v="0"/>
    <s v="$ -"/>
    <s v="7 años"/>
    <s v="NATALIA MONTOYA QUICENO"/>
    <s v="DECRETO NRO. 0179 DEL 02 DE FEBRERO DE 1999"/>
    <d v="1999-02-09T00:00:00"/>
    <n v="191385"/>
    <s v="EDUCACION"/>
    <s v="FALLO DE PRIMERA INSTANCIA FAVORABLE - NIEGA PRETENSIONES"/>
    <d v="2020-07-31T00:00:00"/>
    <s v="2018-10"/>
    <s v="7"/>
    <s v="2020-06"/>
    <n v="0.73572886802285709"/>
    <n v="15967242.574272482"/>
    <n v="7983621.2871362409"/>
    <d v="2025-09-29T00:00:00"/>
    <n v="5.1671232876712327"/>
    <n v="4.1522219311981093E-2"/>
    <n v="7754396.7005335372"/>
    <n v="9.5000000000000001E-2"/>
    <s v="REMOTA"/>
    <x v="0"/>
    <s v="$ -"/>
  </r>
  <r>
    <n v="2377"/>
    <d v="2019-07-12T00:00:00"/>
    <d v="2019-07-19T00:00:00"/>
    <s v="JUZGADO SEGUNDO ADMINISTRATIVO ORAL DEL CIRCUITO"/>
    <s v="05001333300220190026600"/>
    <s v="2019"/>
    <x v="0"/>
    <s v="BERTA INES GARCIA QUINTERO"/>
    <s v="JUANA MARIA GOMÉZ CASTRILLÓN"/>
    <n v="193.065"/>
    <x v="3"/>
    <s v="PENSIÓN DE SOBREVIVIENTES"/>
    <s v="ALTO"/>
    <s v="ALTO"/>
    <s v="ALTO"/>
    <s v="ALTO"/>
    <n v="1"/>
    <x v="0"/>
    <n v="15000000"/>
    <n v="1"/>
    <x v="10"/>
    <m/>
    <n v="0"/>
    <m/>
    <n v="3"/>
    <s v="NATALIA MONTOYA QUICENO"/>
    <m/>
    <m/>
    <n v="213334"/>
    <s v="GESTION HUMANA Y DLLO ORGANIZACIONAL"/>
    <s v="PARTICIPACION EN LIQUIDACION DE PENSION POR CONYUGE Y COMPAÑERA PERMANENTE"/>
    <d v="2020-07-31T00:00:00"/>
    <s v="2019-07"/>
    <s v="3"/>
    <s v="2020-06"/>
    <n v="1.0197202253740043"/>
    <n v="15295803.380610066"/>
    <n v="15295803.380610066"/>
    <d v="2022-07-11T00:00:00"/>
    <n v="1.9452054794520548"/>
    <n v="4.1522219311981093E-2"/>
    <n v="15128970.541226095"/>
    <n v="1"/>
    <s v="ALTA"/>
    <x v="0"/>
    <n v="15128970.541226095"/>
  </r>
  <r>
    <n v="2378"/>
    <d v="2019-08-08T00:00:00"/>
    <d v="2019-07-02T00:00:00"/>
    <s v="JUZGADO 13 ADMITIVO ORAL MEDELLIN"/>
    <s v="05001333301320190025300"/>
    <s v="2019"/>
    <x v="0"/>
    <s v="LINA MARÍA BETANCUR VARELA"/>
    <s v="DIANA CAROLINA ALZATE QUINTERO"/>
    <n v="165819"/>
    <x v="0"/>
    <s v="RECONOCIMIENTO Y PAGO DE PENSIÓN"/>
    <s v="MEDIO   "/>
    <s v="MEDIO   "/>
    <s v="MEDIO   "/>
    <s v="MEDIO   "/>
    <n v="0.5"/>
    <x v="2"/>
    <n v="15128772"/>
    <n v="1"/>
    <x v="5"/>
    <n v="0"/>
    <s v="NO"/>
    <s v="NO"/>
    <s v="3 AÑOS"/>
    <s v="PAOLA LEAL SANCHEZ"/>
    <n v="4011"/>
    <d v="2019-09-16T00:00:00"/>
    <n v="147321"/>
    <s v="EDUCACION"/>
    <s v="Solicita el reconocimiento del tiempo de servicos de contratos por OPS para que se le cotice y así alcanzar la pensión de vejez."/>
    <d v="2020-07-31T00:00:00"/>
    <s v="2019-08"/>
    <s v="3"/>
    <s v="2020-06"/>
    <n v="1.0188294671454916"/>
    <n v="15413638.715325633"/>
    <n v="15413638.715325633"/>
    <d v="2022-08-07T00:00:00"/>
    <n v="2.0191780821917806"/>
    <n v="4.1522219311981093E-2"/>
    <n v="15239163.73039595"/>
    <n v="0.5"/>
    <s v="MEDIA"/>
    <x v="2"/>
    <n v="15239163.73039595"/>
  </r>
  <r>
    <n v="2379"/>
    <d v="2019-07-31T00:00:00"/>
    <d v="2019-06-28T00:00:00"/>
    <s v="JUZGADO 33 ADMITIVO ORAL MEDELLIN"/>
    <s v="05001333303320190025800"/>
    <s v="2019"/>
    <x v="0"/>
    <s v="ADIELA MARIA ARAQUE SÁNCHEZ"/>
    <s v="DIANA CAROLINA ALZATE QUINTERO"/>
    <n v="165819"/>
    <x v="0"/>
    <s v="RECONOCIMIENTO Y PAGO DE PENSIÓN"/>
    <s v="MEDIO   "/>
    <s v="MEDIO   "/>
    <s v="MEDIO   "/>
    <s v="MEDIO   "/>
    <n v="0.5"/>
    <x v="2"/>
    <n v="10543514"/>
    <n v="1"/>
    <x v="5"/>
    <n v="0"/>
    <s v="NO"/>
    <s v="NO"/>
    <s v="3 AÑOS"/>
    <s v="PAOLA LEAL SANCHEZ"/>
    <n v="4011"/>
    <d v="2019-09-16T00:00:00"/>
    <n v="147321"/>
    <s v="EDUCACION"/>
    <s v="Solicita el reconocimiento del tiempo de servicos de contratos por OPS para que se le cotice y así alcanzar la pensión de vejez."/>
    <d v="2020-07-31T00:00:00"/>
    <s v="2019-07"/>
    <s v="3"/>
    <s v="2020-06"/>
    <n v="1.0197202253740043"/>
    <n v="10751434.47231397"/>
    <n v="10751434.47231397"/>
    <d v="2022-07-30T00:00:00"/>
    <n v="1.9972602739726026"/>
    <n v="4.1522219311981093E-2"/>
    <n v="10631047.01836317"/>
    <n v="0.5"/>
    <s v="MEDIA"/>
    <x v="2"/>
    <n v="10631047.01836317"/>
  </r>
  <r>
    <n v="2380"/>
    <d v="2019-04-11T00:00:00"/>
    <d v="2019-04-03T00:00:00"/>
    <s v="JUZGADO 23 ADMITIVO ORAL MEDELLIN"/>
    <s v="05001333302320190014200"/>
    <s v="2019"/>
    <x v="0"/>
    <s v="JULIO CESAR CASTRILLON VIDAL"/>
    <s v="DIANA CAROLINA ALZATE QUINTERO"/>
    <n v="165819"/>
    <x v="0"/>
    <s v="RECONOCIMIENTO Y PAGO DE PENSIÓN"/>
    <s v="MEDIO   "/>
    <s v="MEDIO   "/>
    <s v="MEDIO   "/>
    <s v="MEDIO   "/>
    <n v="0.5"/>
    <x v="2"/>
    <n v="12327933"/>
    <n v="1"/>
    <x v="10"/>
    <n v="0"/>
    <s v="NO"/>
    <s v="NO"/>
    <s v="3 AÑOS"/>
    <s v="PAOLA LEAL SANCHEZ"/>
    <n v="4011"/>
    <d v="2019-09-16T00:00:00"/>
    <n v="147321"/>
    <s v="EDUCACION"/>
    <s v="Se notificó dda el 19 de diciembre de 2019"/>
    <d v="2020-07-31T00:00:00"/>
    <s v="2019-04"/>
    <s v="3"/>
    <s v="2020-06"/>
    <n v="1.0279083431257343"/>
    <n v="12671985.184195064"/>
    <n v="12671985.184195064"/>
    <d v="2022-04-10T00:00:00"/>
    <n v="1.6931506849315068"/>
    <n v="4.1522219311981093E-2"/>
    <n v="12551594.720410844"/>
    <n v="0.5"/>
    <s v="MEDIA"/>
    <x v="2"/>
    <n v="12551594.720410844"/>
  </r>
  <r>
    <n v="2381"/>
    <d v="2019-08-30T00:00:00"/>
    <d v="2019-07-08T00:00:00"/>
    <s v="JUZGADO 30 ADMITIVO ORAL MEDELLIN"/>
    <s v="05001333303020190028600"/>
    <s v="2019"/>
    <x v="0"/>
    <s v="LUIS CARLOS CARDONA _x000a_MARIA NOHEMI GONZALEZ DE RAMIREZ"/>
    <s v="NIXON ERVEY MONTOYA OTALVARO"/>
    <n v="327269"/>
    <x v="1"/>
    <s v="FALLA EN EL SERVICIO OTRAS CAUSAS"/>
    <s v="ALTO"/>
    <s v="BAJO"/>
    <s v="BAJO"/>
    <s v="MEDIO   "/>
    <n v="0.39749999999999996"/>
    <x v="2"/>
    <n v="233630276"/>
    <n v="1"/>
    <x v="10"/>
    <n v="0"/>
    <s v="NO"/>
    <s v="NO"/>
    <s v="5 AÑOS"/>
    <s v="PAOLA LEAL SANCHEZ"/>
    <n v="4011"/>
    <d v="2019-09-16T00:00:00"/>
    <n v="147321"/>
    <s v="GOBIERNO"/>
    <s v="Se notificó dda el 10 de febrero de 2020"/>
    <d v="2020-07-31T00:00:00"/>
    <s v="2019-08"/>
    <s v="5"/>
    <s v="2020-06"/>
    <n v="1.0188294671454916"/>
    <n v="238029409.60613415"/>
    <n v="238029409.60613415"/>
    <d v="2024-08-28T00:00:00"/>
    <n v="4.0794520547945208"/>
    <n v="4.1522219311981093E-2"/>
    <n v="232617248.47033584"/>
    <n v="0.39749999999999996"/>
    <s v="MEDIA"/>
    <x v="2"/>
    <n v="232617248.47033584"/>
  </r>
  <r>
    <n v="2382"/>
    <d v="2019-09-13T00:00:00"/>
    <d v="2019-06-26T00:00:00"/>
    <s v="JUZGADO 26 ADMITIVO ORAL MEDELLIN"/>
    <s v="05001333302620190025800"/>
    <s v="2019"/>
    <x v="0"/>
    <s v="OSCAR DE JESUS PIEDRAHITA_x000a_-ELKIN ALONSO PIEDRAHITA MUÑETON_x000a_- LUZ MERY MAZO ZAPATA_x000a_- OSCAR IGNACIO PIEDRAHITA MUÑETON_x000a_- LUZ ADRIANA LOPEZ_x000a_- MARIA YONAIDA LOPEZ_x000a_- ANDRES FELIPE LOPEZ_x000a_- LUISA MARIA MUÑOZ_x000a_- ROSA MARIA LOPEZ_x000a_- MAGDA LUCIA VALENCIA JARAMILLO_x000a_- JORGE ALBERTO ARBOLEDA GARCIA_x000a_- LUZARELY VALENCIA ROJAS_x000a_- JUAN FELIPE PIEDRAHITA MUÑETON_x000a_- CARLOS JAVIER LOPEZ_x000a_- JORGE ALBERTO VILLA"/>
    <s v="MANUEL ANTONIO ECHAVARRIA QUIROZ"/>
    <n v="115603"/>
    <x v="1"/>
    <s v="ACCIDENTE DE TRANSITO"/>
    <s v="ALTO"/>
    <s v="BAJO"/>
    <s v="BAJO"/>
    <s v="BAJO"/>
    <n v="0.24"/>
    <x v="3"/>
    <n v="5531193360"/>
    <n v="0.8"/>
    <x v="5"/>
    <n v="0"/>
    <s v="NO"/>
    <s v="NO"/>
    <s v="5 AÑOS"/>
    <s v="PAOLA LEAL SANCHEZ"/>
    <n v="4011"/>
    <d v="2019-09-16T00:00:00"/>
    <n v="147321"/>
    <s v="INFRAESTRUCTURA"/>
    <s v="ACCIDENTE TRÁNSITO VIA SABANLARGA - EL ORO"/>
    <d v="2020-07-31T00:00:00"/>
    <s v="2019-09"/>
    <s v="5"/>
    <s v="2020-06"/>
    <n v="1.016560139453806"/>
    <n v="5622790693.3875656"/>
    <n v="4498232554.7100525"/>
    <d v="2024-09-11T00:00:00"/>
    <n v="4.117808219178082"/>
    <n v="4.1522219311981093E-2"/>
    <n v="4395004080.4040785"/>
    <n v="0.24"/>
    <s v="BAJA"/>
    <x v="2"/>
    <n v="4395004080.4040785"/>
  </r>
  <r>
    <n v="2383"/>
    <d v="2019-08-30T00:00:00"/>
    <d v="2019-08-21T00:00:00"/>
    <s v="JUZGADO 27 ADMITIVO ORAL MEDELLIN"/>
    <s v="05001333302720190035200"/>
    <s v="2019"/>
    <x v="0"/>
    <s v="ADRIANA MARIA VELÁSQUEZ PÉREZ"/>
    <s v="DIANA CAROLINA ALZATE QUINTERO"/>
    <n v="165819"/>
    <x v="0"/>
    <s v="PRIMA DE SERVICIOS"/>
    <s v="MEDIO   "/>
    <s v="MEDIO   "/>
    <s v="MEDIO   "/>
    <s v="MEDIO   "/>
    <n v="0.5"/>
    <x v="2"/>
    <n v="25707015"/>
    <n v="1"/>
    <x v="5"/>
    <n v="0"/>
    <s v="NO"/>
    <s v="NO"/>
    <s v="3 AÑOS"/>
    <s v="PAOLA LEAL SANCHEZ"/>
    <n v="4011"/>
    <d v="2019-09-16T00:00:00"/>
    <n v="147321"/>
    <s v="EDUCACION"/>
    <s v="Solicita reconocimiento sanción moratoria pago cesantías parciales"/>
    <d v="2020-07-31T00:00:00"/>
    <s v="2019-08"/>
    <s v="3"/>
    <s v="2020-06"/>
    <n v="1.0188294671454916"/>
    <n v="26191064.394351158"/>
    <n v="26191064.394351158"/>
    <d v="2022-08-29T00:00:00"/>
    <n v="2.0794520547945203"/>
    <n v="4.1522219311981093E-2"/>
    <n v="25885796.043085873"/>
    <n v="0.5"/>
    <s v="MEDIA"/>
    <x v="2"/>
    <n v="25885796.043085873"/>
  </r>
  <r>
    <n v="2384"/>
    <d v="2019-09-05T00:00:00"/>
    <d v="2019-08-23T00:00:00"/>
    <s v="JUZGADO 20 ADMITIVO ORAL MEDELLIN"/>
    <s v="05001333302020190036200"/>
    <s v="2019"/>
    <x v="0"/>
    <s v="MARLENY DEL CARMEN CARMONA ECHEVERRY"/>
    <s v="DIANA CAROLINA ALZATE QUINTERO"/>
    <n v="165819"/>
    <x v="0"/>
    <s v="RECONOCIMIENTO Y PAGO DE PENSIÓN"/>
    <s v="MEDIO   "/>
    <s v="MEDIO   "/>
    <s v="MEDIO   "/>
    <s v="MEDIO   "/>
    <n v="0.5"/>
    <x v="2"/>
    <n v="14832269"/>
    <n v="1"/>
    <x v="5"/>
    <n v="0"/>
    <s v="NO"/>
    <s v="NO"/>
    <s v="3 AÑOS"/>
    <s v="PAOLA LEAL SANCHEZ"/>
    <n v="4011"/>
    <d v="2019-09-16T00:00:00"/>
    <n v="147321"/>
    <s v="EDUCACION"/>
    <s v="Solicita el reconocimiento del tiempo de servicos de contratos por OPS para que se le cotice y así alcanzar la pensión de vejez."/>
    <d v="2020-07-31T00:00:00"/>
    <s v="2019-09"/>
    <s v="3"/>
    <s v="2020-06"/>
    <n v="1.016560139453806"/>
    <n v="15077893.443056364"/>
    <n v="15077893.443056364"/>
    <d v="2022-09-04T00:00:00"/>
    <n v="2.095890410958904"/>
    <n v="4.1522219311981093E-2"/>
    <n v="14900772.923983026"/>
    <n v="0.5"/>
    <s v="MEDIA"/>
    <x v="2"/>
    <n v="14900772.923983026"/>
  </r>
  <r>
    <n v="2385"/>
    <d v="2019-09-26T00:00:00"/>
    <d v="2019-03-29T00:00:00"/>
    <s v="TRIBUNAL ADMINISTRATIVO DE ANTIOQUIA"/>
    <s v="05001233300020190094500"/>
    <s v="2019"/>
    <x v="0"/>
    <s v="GRAMALOTE COLOMBIA LIMITED"/>
    <s v="MARIO ALONSO PEREZ TORRES"/>
    <n v="105707"/>
    <x v="6"/>
    <s v="INCUMPLIMIENTO"/>
    <s v="MEDIO   "/>
    <s v="MEDIO   "/>
    <s v="MEDIO   "/>
    <s v="MEDIO   "/>
    <n v="0.5"/>
    <x v="2"/>
    <n v="2749621689"/>
    <n v="1"/>
    <x v="5"/>
    <n v="0"/>
    <s v="SI"/>
    <s v="NO"/>
    <s v="5 AÑOS"/>
    <s v="PAOLA LEAL SANCHEZ"/>
    <n v="4011"/>
    <d v="2019-09-16T00:00:00"/>
    <n v="147321"/>
    <s v="MINAS"/>
    <s v="SILENCIO ADMITIVO POSITIVO REDUCCION AREAS Y RENUNCIA AL TITULO MINERO"/>
    <d v="2020-07-31T00:00:00"/>
    <s v="2019-09"/>
    <s v="5"/>
    <s v="2020-06"/>
    <n v="1.016560139453806"/>
    <n v="2795155807.6150494"/>
    <n v="2795155807.6150494"/>
    <d v="2024-09-24T00:00:00"/>
    <n v="4.1534246575342468"/>
    <n v="4.1522219311981093E-2"/>
    <n v="2730462342.7731357"/>
    <n v="0.5"/>
    <s v="MEDIA"/>
    <x v="2"/>
    <n v="2730462342.7731357"/>
  </r>
  <r>
    <n v="2386"/>
    <d v="2019-11-25T00:00:00"/>
    <d v="2019-11-05T00:00:00"/>
    <s v="JUZGADO 11 ADMTIVO ORAL DE MEDELLÍN"/>
    <s v="05001333301120190045800"/>
    <s v="2019"/>
    <x v="0"/>
    <s v="MARIA LEONOR NARVAEZ TORO"/>
    <s v="DIEGO LEON TAMAYO CASTRO"/>
    <n v="205370"/>
    <x v="0"/>
    <s v="RECONOCIMIENTO Y PAGO DE OTRAS PRESTACIONES SALARIALES, SOLCIALES Y SALARIOS"/>
    <s v="MEDIO   "/>
    <s v="BAJO"/>
    <s v="BAJO"/>
    <s v="BAJO"/>
    <n v="0.14000000000000001"/>
    <x v="3"/>
    <n v="61147114"/>
    <n v="1"/>
    <x v="5"/>
    <n v="0"/>
    <s v="NO"/>
    <s v="NO"/>
    <s v="3 años"/>
    <s v="PAOLA LEAL SANCHEZ"/>
    <n v="4011"/>
    <d v="2019-09-16T00:00:00"/>
    <n v="147321"/>
    <s v="EDUCACION"/>
    <s v="RECONOCIMIENTO Y PAGO DE OTRAS PRESTACIONES SALARIALES, SOLCIALES Y SALARIOS PASCUAL BRAVO"/>
    <d v="2020-07-31T00:00:00"/>
    <s v="2019-11"/>
    <s v="3"/>
    <s v="2020-06"/>
    <n v="1.0138110875024144"/>
    <n v="61991622.141974114"/>
    <n v="61991622.141974114"/>
    <d v="2022-11-24T00:00:00"/>
    <n v="2.3178082191780822"/>
    <n v="4.1522219311981093E-2"/>
    <n v="61186801.676971637"/>
    <n v="0.14000000000000001"/>
    <s v="BAJA"/>
    <x v="2"/>
    <n v="61186801.676971637"/>
  </r>
  <r>
    <n v="2387"/>
    <d v="2019-11-15T00:00:00"/>
    <d v="2019-12-10T00:00:00"/>
    <s v="JUZGADO 27 ADMITIVO ORAL MEDELLIN"/>
    <s v="05001333302720190045900"/>
    <s v="2019"/>
    <x v="0"/>
    <s v="LUZ DARY GARCÍA CHAVARRÍA"/>
    <s v="DIANA CAROLINA ALZATE QUINTERO"/>
    <n v="165819"/>
    <x v="0"/>
    <s v="RECONOCIMIENTO Y PAGO DE PENSIÓN"/>
    <s v="MEDIO   "/>
    <s v="MEDIO   "/>
    <s v="MEDIO   "/>
    <s v="MEDIO   "/>
    <n v="0.5"/>
    <x v="2"/>
    <n v="8593308"/>
    <n v="1"/>
    <x v="10"/>
    <m/>
    <s v="NO"/>
    <s v="NO"/>
    <s v="3 años"/>
    <s v="PAOLA LEAL SANCHEZ"/>
    <n v="4011"/>
    <d v="2019-09-16T00:00:00"/>
    <n v="147321"/>
    <s v="EDUCACION"/>
    <s v="Solicita el reconocimiento del tiempo de servicos de contratos por OPS para que se le cotice y así alcanzar la pensión de vejez."/>
    <d v="2020-07-31T00:00:00"/>
    <s v="2019-11"/>
    <s v="3"/>
    <s v="2020-06"/>
    <n v="1.0138110875024144"/>
    <n v="8711990.9287231974"/>
    <n v="8711990.9287231974"/>
    <d v="2022-11-14T00:00:00"/>
    <n v="2.2904109589041095"/>
    <n v="4.1522219311981093E-2"/>
    <n v="8600213.8363223225"/>
    <n v="0.5"/>
    <s v="MEDIA"/>
    <x v="2"/>
    <n v="8600213.8363223225"/>
  </r>
  <r>
    <n v="2388"/>
    <d v="2017-02-17T00:00:00"/>
    <d v="2016-12-13T00:00:00"/>
    <s v="JUZGADO 21 LABORAL DEL CIRCUITO DE MEDELLÍN"/>
    <s v="05001310502120160141900"/>
    <s v="2019"/>
    <x v="1"/>
    <s v="ARTURO DE JESÚS OLAYA RODRIGUEZ"/>
    <s v="GLORIA CECILIA GALLEGO C."/>
    <s v="15.803"/>
    <x v="2"/>
    <s v="RELIQUIDACIÓN DE LA PENSIÓN"/>
    <s v="BAJO"/>
    <s v="BAJO"/>
    <s v="BAJO"/>
    <s v="BAJO"/>
    <n v="0.05"/>
    <x v="1"/>
    <n v="24474772"/>
    <n v="1"/>
    <x v="1"/>
    <n v="0"/>
    <s v="NO"/>
    <s v="NO"/>
    <s v="4 AÑOS"/>
    <s v="PAOLA LEAL SANCHEZ"/>
    <n v="4011"/>
    <d v="2019-09-16T00:00:00"/>
    <n v="147321"/>
    <s v="GESTION HUMANA Y DLLO ORGANIZACIONAL"/>
    <s v="Solicita el reajuste de la Pensión de Vejéz a la Universidad de Antioquia, del 15% del valor de la mesada anterior."/>
    <d v="2020-07-31T00:00:00"/>
    <s v="2017-02"/>
    <s v="4"/>
    <s v="2020-06"/>
    <n v="0.77115025586143982"/>
    <n v="18873726.689950403"/>
    <n v="18873726.689950403"/>
    <d v="2021-02-16T00:00:00"/>
    <n v="0.54794520547945202"/>
    <n v="4.1522219311981093E-2"/>
    <n v="18815510.044323333"/>
    <n v="0.05"/>
    <s v="REMOTA"/>
    <x v="1"/>
    <n v="0"/>
  </r>
  <r>
    <n v="2389"/>
    <d v="2014-10-06T00:00:00"/>
    <d v="2014-08-28T00:00:00"/>
    <s v="TRIBUNAL ADTIVO DE ANTIOQUIA"/>
    <s v="05001233300020140148600"/>
    <s v="2019"/>
    <x v="0"/>
    <s v="OSWALDO MOSQUERA ASPRILLA"/>
    <s v="LUIS ALBERTO JIMENEZ OCAMPO"/>
    <n v="63383"/>
    <x v="0"/>
    <s v="RELIQUIDACIÓN DE LA PENSIÓN"/>
    <s v="BAJO"/>
    <s v="BAJO"/>
    <s v="BAJO"/>
    <s v="BAJO"/>
    <n v="0.05"/>
    <x v="1"/>
    <n v="108966028"/>
    <n v="0"/>
    <x v="1"/>
    <n v="0"/>
    <s v="NO"/>
    <s v="NO"/>
    <s v="10 años"/>
    <s v="PAOLA LEAL SANCHEZ"/>
    <n v="4011"/>
    <d v="2019-09-16T00:00:00"/>
    <n v="147321"/>
    <s v="EDUCACION"/>
    <s v="Reliquidación de Pensión por factores dejados de calcular"/>
    <d v="2020-07-31T00:00:00"/>
    <s v="2014-10"/>
    <s v="10"/>
    <s v="2020-06"/>
    <n v="0.89197861147966029"/>
    <n v="97195366.353893787"/>
    <n v="0"/>
    <d v="2024-10-03T00:00:00"/>
    <n v="4.1780821917808222"/>
    <n v="4.1522219311981093E-2"/>
    <n v="0"/>
    <n v="0.05"/>
    <s v="REMOTA"/>
    <x v="1"/>
    <n v="0"/>
  </r>
  <r>
    <n v="2390"/>
    <d v="2017-06-16T00:00:00"/>
    <d v="2017-06-14T00:00:00"/>
    <s v="JUZGADO 7° ADMTIVO ORAL DE MEDELLÍN"/>
    <s v="05001333300720170029600"/>
    <s v="2019"/>
    <x v="0"/>
    <s v="LIBIA LUCÍA ESCOBAR ECHEVERRI"/>
    <s v="DIANA CAROLINA ALZATE QUINTERO"/>
    <s v="165.819"/>
    <x v="0"/>
    <s v="RELIQUIDACIÓN DE LA PENSIÓN"/>
    <s v="BAJO"/>
    <s v="BAJO"/>
    <s v="BAJO"/>
    <s v="BAJO"/>
    <n v="0.05"/>
    <x v="1"/>
    <n v="26234588"/>
    <n v="0"/>
    <x v="4"/>
    <n v="0"/>
    <s v="NO"/>
    <s v="NO"/>
    <s v="5 años"/>
    <s v="PAOLA LEAL SANCHEZ"/>
    <n v="4011"/>
    <d v="2019-09-16T00:00:00"/>
    <n v="147321"/>
    <s v="EDUCACION"/>
    <s v="Reclama reliquidación de la pensión - FONPREMAG"/>
    <d v="2020-07-31T00:00:00"/>
    <s v="2017-06"/>
    <s v="5"/>
    <s v="2020-06"/>
    <n v="0.76136533047353394"/>
    <n v="19974105.762457009"/>
    <n v="0"/>
    <d v="2022-06-15T00:00:00"/>
    <n v="1.8739726027397261"/>
    <n v="4.1522219311981093E-2"/>
    <n v="0"/>
    <n v="0.05"/>
    <s v="REMOTA"/>
    <x v="1"/>
    <n v="0"/>
  </r>
  <r>
    <n v="2391"/>
    <d v="2015-10-23T00:00:00"/>
    <d v="2013-08-12T00:00:00"/>
    <s v="JUZGADO 4 ADMTIVO ORAL DE MEDELLÍN"/>
    <s v="05001333300420130033700"/>
    <s v="2019"/>
    <x v="0"/>
    <s v="JOSE MARÍA HINCAPIÉ Y OTRO"/>
    <s v="YOLANDA PATRICIA HINCAPIÉ GIL"/>
    <s v="127.316"/>
    <x v="6"/>
    <s v="OTRAS"/>
    <s v="BAJO"/>
    <s v="BAJO"/>
    <s v="BAJO"/>
    <s v="BAJO"/>
    <n v="0.05"/>
    <x v="1"/>
    <n v="100723461"/>
    <n v="0"/>
    <x v="1"/>
    <n v="0"/>
    <s v="NO"/>
    <s v="NO"/>
    <s v="9 años"/>
    <s v="PAOLA LEAL SANCHEZ"/>
    <n v="4011"/>
    <d v="2019-09-16T00:00:00"/>
    <n v="147321"/>
    <s v="SECRETARÍA DE GOBIERNO"/>
    <s v="Restitución de Inmuble arrendado"/>
    <d v="2020-07-31T00:00:00"/>
    <s v="2015-10"/>
    <s v="9"/>
    <s v="2020-06"/>
    <n v="0.84232546730647351"/>
    <n v="84841936.355550364"/>
    <n v="0"/>
    <d v="2024-10-20T00:00:00"/>
    <n v="4.2246575342465755"/>
    <n v="4.1522219311981093E-2"/>
    <n v="0"/>
    <n v="0.05"/>
    <s v="REMOTA"/>
    <x v="1"/>
    <n v="0"/>
  </r>
  <r>
    <n v="2392"/>
    <d v="2015-10-15T00:00:00"/>
    <d v="2012-02-15T00:00:00"/>
    <s v="CONSEJO DE ESTADO - SECCIÓN SEGUNDA"/>
    <s v="05001233100020020073200"/>
    <s v="2019"/>
    <x v="0"/>
    <s v="VIRGELINA DEL SOCORRO GIRALDO ARIAS"/>
    <s v="VICTOR ALEJANDRO RINCÓN RUIZ"/>
    <s v="75.394"/>
    <x v="13"/>
    <s v="OTRAS"/>
    <s v="BAJO"/>
    <s v="BAJO"/>
    <s v="BAJO"/>
    <s v="BAJO"/>
    <n v="0.05"/>
    <x v="1"/>
    <n v="0"/>
    <n v="0"/>
    <x v="6"/>
    <n v="0"/>
    <s v="NO"/>
    <s v="NO"/>
    <s v="10 años"/>
    <s v="PAOLA LEAL SANCHEZ"/>
    <n v="4011"/>
    <d v="2019-09-16T00:00:00"/>
    <n v="147321"/>
    <s v="CONTRALORÍA GENERAL DE ANTIOQUIA"/>
    <s v="AL DESPACHO PARA FALLO - RECURSO EXTRAORDINARIO DE REVISIÓN"/>
    <d v="2020-07-31T00:00:00"/>
    <s v="2015-10"/>
    <s v="10"/>
    <s v="2020-06"/>
    <n v="0.84232546730647351"/>
    <n v="0"/>
    <n v="0"/>
    <d v="2025-10-12T00:00:00"/>
    <n v="5.2027397260273975"/>
    <n v="4.1522219311981093E-2"/>
    <n v="0"/>
    <n v="0.05"/>
    <s v="REMOTA"/>
    <x v="1"/>
    <n v="0"/>
  </r>
  <r>
    <n v="2393"/>
    <d v="2016-07-25T00:00:00"/>
    <d v="2016-07-11T00:00:00"/>
    <s v="JUZGADO 14 ADMTIVO ORAL DE MEDELLÍN"/>
    <s v="05001333301420160056300"/>
    <s v="2019"/>
    <x v="0"/>
    <s v="JORGE ALBEIRO ALVAREZ VALENCIA"/>
    <s v="MERICELLY QUINTANA VELASQUEZ"/>
    <s v="196.823"/>
    <x v="3"/>
    <s v="INCENTIVO ANTIGÜEDAD"/>
    <s v="BAJO"/>
    <s v="BAJO"/>
    <s v="BAJO"/>
    <s v="BAJO"/>
    <n v="0.05"/>
    <x v="1"/>
    <n v="1839138"/>
    <n v="0"/>
    <x v="0"/>
    <n v="0"/>
    <s v="NO"/>
    <s v="NO"/>
    <s v="6 años"/>
    <s v="PAOLA LEAL SANCHEZ"/>
    <n v="4011"/>
    <d v="2019-09-16T00:00:00"/>
    <n v="147321"/>
    <s v="GESTION HUMANA Y DLLO ORGANIZACIONAL"/>
    <s v="Prima de Antigüedad"/>
    <d v="2020-07-31T00:00:00"/>
    <s v="2016-07"/>
    <s v="6"/>
    <s v="2020-06"/>
    <n v="0.78762830642941495"/>
    <n v="1448557.1482299813"/>
    <n v="0"/>
    <d v="2022-07-24T00:00:00"/>
    <n v="1.9808219178082191"/>
    <n v="4.1522219311981093E-2"/>
    <n v="0"/>
    <n v="0.05"/>
    <s v="REMOTA"/>
    <x v="1"/>
    <n v="0"/>
  </r>
  <r>
    <n v="2394"/>
    <d v="2016-09-07T00:00:00"/>
    <d v="2014-02-28T00:00:00"/>
    <s v="JUZGADO 20 ADMTIVO ORAL DE MEDELLÍN"/>
    <s v="05001333302020140024700"/>
    <s v="2019"/>
    <x v="0"/>
    <s v="ALBERTO RAMIREZ BAENA Y OTROS"/>
    <s v="NELSON ADRIAN TORO QUINTERO"/>
    <s v="152.939"/>
    <x v="7"/>
    <s v="OTRAS"/>
    <s v="BAJO"/>
    <s v="BAJO"/>
    <s v="BAJO"/>
    <s v="BAJO"/>
    <n v="0.05"/>
    <x v="1"/>
    <n v="1112782360"/>
    <n v="0"/>
    <x v="6"/>
    <n v="0"/>
    <s v="NO"/>
    <s v="NO"/>
    <s v="5 años"/>
    <s v="PAOLA LEAL SANCHEZ"/>
    <n v="4011"/>
    <d v="2019-09-16T00:00:00"/>
    <n v="147321"/>
    <s v="EDUCACION"/>
    <s v="Reclaman Prima de Servicio, Bonificación por Servicio y Bonificación por Recreación."/>
    <d v="2020-07-31T00:00:00"/>
    <s v="2016-09"/>
    <s v="5"/>
    <s v="2020-06"/>
    <n v="0.79057379366945824"/>
    <n v="879736571.87365282"/>
    <n v="0"/>
    <d v="2021-09-06T00:00:00"/>
    <n v="1.1013698630136985"/>
    <n v="4.1522219311981093E-2"/>
    <n v="0"/>
    <n v="0.05"/>
    <s v="REMOTA"/>
    <x v="1"/>
    <n v="0"/>
  </r>
  <r>
    <n v="2395"/>
    <d v="2016-11-03T00:00:00"/>
    <d v="2016-10-13T00:00:00"/>
    <s v="JUZGADO 30 ADMTIVO ORAL DE MEDELLÍN"/>
    <s v="05001333303020160078000"/>
    <s v="2019"/>
    <x v="0"/>
    <s v="UNIDAD ADMINISTRATIVA ESPECIAL AERONAUTICA CIVIL"/>
    <s v="MAURICIO ALBERTO ESTRADA LÓPEZ"/>
    <s v="105.528"/>
    <x v="3"/>
    <s v="IMPUESTOS"/>
    <s v="BAJO"/>
    <s v="BAJO"/>
    <s v="MEDIO   "/>
    <s v="BAJO"/>
    <n v="9.5000000000000001E-2"/>
    <x v="1"/>
    <n v="0"/>
    <n v="0"/>
    <x v="0"/>
    <n v="0"/>
    <s v="NO"/>
    <s v="NO"/>
    <s v="6 años"/>
    <s v="PAOLA LEAL SANCHEZ"/>
    <n v="4011"/>
    <d v="2019-09-16T00:00:00"/>
    <n v="147321"/>
    <s v="INFRAESTRUCTURA"/>
    <s v="Contribución por Valorización"/>
    <d v="2020-07-31T00:00:00"/>
    <s v="2016-11"/>
    <s v="6"/>
    <s v="2020-06"/>
    <n v="0.79016316489215555"/>
    <n v="0"/>
    <n v="0"/>
    <d v="2022-11-02T00:00:00"/>
    <n v="2.2575342465753425"/>
    <n v="4.1522219311981093E-2"/>
    <n v="0"/>
    <n v="9.5000000000000001E-2"/>
    <s v="REMOTA"/>
    <x v="1"/>
    <n v="0"/>
  </r>
  <r>
    <n v="2396"/>
    <d v="2017-07-04T00:00:00"/>
    <d v="2017-05-17T00:00:00"/>
    <s v="TRIBUNAL ADTIVO DE ANTIOQUIA"/>
    <s v="05001233300020170146100"/>
    <s v="2019"/>
    <x v="0"/>
    <s v="DAES S.A.S"/>
    <s v="ANGELA PATRICIA RAMIREZ GIRALDO"/>
    <s v="55.482"/>
    <x v="3"/>
    <s v="IMPUESTOS"/>
    <s v="ALTO"/>
    <s v="MEDIO   "/>
    <s v="MEDIO   "/>
    <s v="MEDIO   "/>
    <n v="0.6"/>
    <x v="0"/>
    <n v="529337323"/>
    <n v="1"/>
    <x v="0"/>
    <n v="0"/>
    <s v="NO"/>
    <s v="NO"/>
    <s v="5 años"/>
    <s v="PAOLA LEAL SANCHEZ"/>
    <n v="4011"/>
    <d v="2019-09-16T00:00:00"/>
    <n v="147321"/>
    <s v="HACIENDA"/>
    <s v="Liquidación de Impuesto de Registro"/>
    <d v="2020-07-31T00:00:00"/>
    <s v="2017-07"/>
    <s v="5"/>
    <s v="2020-06"/>
    <n v="0.76175497984527818"/>
    <n v="403225341.81321853"/>
    <n v="403225341.81321853"/>
    <d v="2022-07-03T00:00:00"/>
    <n v="1.9232876712328768"/>
    <n v="4.1522219311981093E-2"/>
    <n v="398876610.0989666"/>
    <n v="0.6"/>
    <s v="ALTA"/>
    <x v="0"/>
    <n v="398876610.0989666"/>
  </r>
  <r>
    <n v="2397"/>
    <d v="2017-09-08T00:00:00"/>
    <d v="2017-08-08T00:00:00"/>
    <s v="JUZGADO 2 ADMTIVO ORAL DE MEDELLÍN"/>
    <s v="05001333300220170046100"/>
    <s v="2019"/>
    <x v="0"/>
    <s v="BLANCA GENIBORA RUIZ DE MESA Y OTROS"/>
    <s v="KAREN PAULINA RESTREPO CASTRILLÓN"/>
    <s v="181.656"/>
    <x v="3"/>
    <s v="FALLA EN EL SERVICIO OTRAS CAUSAS"/>
    <s v="BAJO"/>
    <s v="BAJO"/>
    <s v="BAJO"/>
    <s v="BAJO"/>
    <n v="0.05"/>
    <x v="1"/>
    <n v="693453980"/>
    <n v="0"/>
    <x v="0"/>
    <n v="0"/>
    <s v="NO"/>
    <s v="NO"/>
    <s v="5 años"/>
    <s v="PAOLA LEAL SANCHEZ"/>
    <n v="4011"/>
    <d v="2019-09-16T00:00:00"/>
    <n v="147321"/>
    <s v="DAPARD"/>
    <s v="Desastre Natural - Salgar"/>
    <d v="2020-07-31T00:00:00"/>
    <s v="2017-09"/>
    <s v="5"/>
    <s v="2020-06"/>
    <n v="0.76038333983224338"/>
    <n v="527290853.3323617"/>
    <n v="0"/>
    <d v="2022-09-07T00:00:00"/>
    <n v="2.1041095890410957"/>
    <n v="4.1522219311981093E-2"/>
    <n v="0"/>
    <n v="0.05"/>
    <s v="REMOTA"/>
    <x v="1"/>
    <n v="0"/>
  </r>
  <r>
    <n v="2398"/>
    <d v="2015-06-04T00:00:00"/>
    <d v="2015-02-02T00:00:00"/>
    <s v="JUZGADO 28 ADMTIVO ORAL DE MEDELLÍN"/>
    <s v="05001333302820150014500"/>
    <s v="2019"/>
    <x v="0"/>
    <s v="YEFERSON CASTAÑO OBANDO"/>
    <s v="N/A"/>
    <s v="N/A"/>
    <x v="9"/>
    <s v="VIOLACIÓN DERECHOS COLECTIVOS"/>
    <s v="BAJO"/>
    <s v="MEDIO   "/>
    <s v="MEDIO   "/>
    <s v="MEDIO   "/>
    <n v="0.41"/>
    <x v="2"/>
    <n v="0"/>
    <n v="0"/>
    <x v="5"/>
    <n v="0"/>
    <s v="NO"/>
    <s v="NO"/>
    <s v="6 años"/>
    <s v="PAOLA LEAL SANCHEZ"/>
    <n v="4011"/>
    <d v="2019-09-16T00:00:00"/>
    <n v="147321"/>
    <s v="INFRAESTRUCTURA"/>
    <s v="Reclama arreglo de vía dañada por obras de Alcantarillado en Sonson."/>
    <d v="2020-07-31T00:00:00"/>
    <s v="2015-06"/>
    <s v="6"/>
    <s v="2020-06"/>
    <n v="0.8598294089278552"/>
    <n v="0"/>
    <n v="0"/>
    <d v="2021-06-02T00:00:00"/>
    <n v="0.83835616438356164"/>
    <n v="4.1522219311981093E-2"/>
    <n v="0"/>
    <n v="0.41"/>
    <s v="MEDIA"/>
    <x v="2"/>
    <n v="0"/>
  </r>
  <r>
    <n v="2399"/>
    <d v="2017-12-05T00:00:00"/>
    <d v="2017-11-15T00:00:00"/>
    <s v="TRIBUNAL ADTIVO DE ANTIOQUIA"/>
    <s v="05001233300020170297500"/>
    <s v="2019"/>
    <x v="0"/>
    <s v="MUNICIPIO DE ITAGUÍ"/>
    <s v="JOSÉ ORLAY TORO"/>
    <n v="113416"/>
    <x v="5"/>
    <s v="OTRAS"/>
    <s v="BAJO"/>
    <s v="BAJO"/>
    <s v="MEDIO   "/>
    <s v="BAJO"/>
    <n v="9.5000000000000001E-2"/>
    <x v="1"/>
    <n v="0"/>
    <n v="0"/>
    <x v="5"/>
    <n v="0"/>
    <s v="SI"/>
    <s v="NO"/>
    <s v="5 años"/>
    <s v="PAOLA LEAL SANCHEZ"/>
    <n v="4011"/>
    <d v="2019-09-16T00:00:00"/>
    <n v="147321"/>
    <s v="PLANEACION"/>
    <s v="Reclama nulidad del acto administrativo mediante el cual se reaslizó una corrección de inscripción catastral de un predio a efectos fiscales. "/>
    <d v="2020-07-31T00:00:00"/>
    <s v="2017-12"/>
    <s v="5"/>
    <s v="2020-06"/>
    <n v="0.75597398230954627"/>
    <n v="0"/>
    <n v="0"/>
    <d v="2022-12-04T00:00:00"/>
    <n v="2.3452054794520549"/>
    <n v="4.1522219311981093E-2"/>
    <n v="0"/>
    <n v="9.5000000000000001E-2"/>
    <s v="REMOTA"/>
    <x v="1"/>
    <n v="0"/>
  </r>
  <r>
    <n v="2400"/>
    <d v="2018-04-04T00:00:00"/>
    <d v="2018-02-20T00:00:00"/>
    <s v="JUZGADO 23 ADMTIVO ORAL DE MEDELLÍN"/>
    <s v="05001333302320180007200"/>
    <s v="2019"/>
    <x v="0"/>
    <s v="LAURA MELISA MENDEZ BRAND"/>
    <s v="NICOLAS OCTAVIO ARIMENDI VILLEGAS"/>
    <s v="140.233"/>
    <x v="0"/>
    <s v="RECONOCIMIENTO Y PAGO DE OTRAS PRESTACIONES SALARIALES, SOLCIALES Y SALARIOS"/>
    <s v="MEDIO   "/>
    <s v="BAJO"/>
    <s v="BAJO"/>
    <s v="BAJO"/>
    <n v="0.14000000000000001"/>
    <x v="3"/>
    <n v="83839559"/>
    <n v="0"/>
    <x v="5"/>
    <n v="0"/>
    <s v="NO"/>
    <s v="NO"/>
    <s v="5 años"/>
    <s v="PAOLA LEAL SANCHEZ"/>
    <n v="4011"/>
    <d v="2019-09-16T00:00:00"/>
    <n v="147321"/>
    <s v="EDUCACION"/>
    <s v="RECONOCIMIENTO Y PAGO DE OTRAS PRESTACIONES SALARIALES, SOLCIALES Y SALARIOS"/>
    <d v="2020-07-31T00:00:00"/>
    <s v="2018-04"/>
    <s v="5"/>
    <s v="2020-06"/>
    <n v="0.74078668525523483"/>
    <n v="62107229.00487069"/>
    <n v="0"/>
    <d v="2023-04-03T00:00:00"/>
    <n v="2.6739726027397261"/>
    <n v="4.1522219311981093E-2"/>
    <n v="0"/>
    <n v="0.14000000000000001"/>
    <s v="BAJA"/>
    <x v="2"/>
    <n v="0"/>
  </r>
  <r>
    <n v="2401"/>
    <d v="2017-10-09T00:00:00"/>
    <d v="2017-10-09T00:00:00"/>
    <s v="JUZGADO 23 CIVIL-LABORAL DE SONSON"/>
    <s v="05756311200120170015200"/>
    <s v="2019"/>
    <x v="0"/>
    <s v="SAMUEL ANTONIO HENAO BLANDÓN"/>
    <s v="ANDRÉS FELIPE MARTÍNEZ TORO"/>
    <s v="L.T.13930"/>
    <x v="0"/>
    <s v="RECONOCIMIENTO Y PAGO DE OTRAS PRESTACIONES SALARIALES, SOLCIALES Y SALARIOS"/>
    <s v="BAJO"/>
    <s v="BAJO"/>
    <s v="MEDIO   "/>
    <s v="BAJO"/>
    <n v="9.5000000000000001E-2"/>
    <x v="1"/>
    <n v="0"/>
    <n v="0"/>
    <x v="5"/>
    <n v="0"/>
    <s v="NO"/>
    <s v="NO"/>
    <s v="5 años"/>
    <s v="PAOLA LEAL SANCHEZ"/>
    <n v="4011"/>
    <d v="2019-09-16T00:00:00"/>
    <n v="147321"/>
    <s v="EDUCACION"/>
    <s v="RECONOCIMIENTO Y PAGO DE OTRAS PRESTACIONES SALARIALES, SOLCIALES Y SALARIOS"/>
    <d v="2020-07-31T00:00:00"/>
    <s v="2017-10"/>
    <s v="5"/>
    <s v="2020-06"/>
    <n v="0.76025622916343338"/>
    <n v="0"/>
    <n v="0"/>
    <d v="2022-10-08T00:00:00"/>
    <n v="2.1890410958904107"/>
    <n v="4.1522219311981093E-2"/>
    <n v="0"/>
    <n v="9.5000000000000001E-2"/>
    <s v="REMOTA"/>
    <x v="1"/>
    <n v="0"/>
  </r>
  <r>
    <n v="2402"/>
    <d v="2018-05-23T00:00:00"/>
    <d v="2018-04-06T00:00:00"/>
    <s v="JUZGADO 03 ADMTIVO ORAL DE MEDELLÍN"/>
    <s v="05001333300320180016400"/>
    <s v="2019"/>
    <x v="0"/>
    <s v="CARLOS ALBERTO GALLEGO SEPULVEDA Y OTROS"/>
    <s v="DIANA CAROLINA RESTREPO HERNANDEZ"/>
    <s v="201.618"/>
    <x v="1"/>
    <s v="FALLA EN EL SERVICIO OTRAS CAUSAS"/>
    <s v="BAJO"/>
    <s v="BAJO"/>
    <s v="BAJO"/>
    <s v="BAJO"/>
    <n v="0.05"/>
    <x v="1"/>
    <n v="0"/>
    <n v="0"/>
    <x v="0"/>
    <n v="0"/>
    <s v="NO"/>
    <s v="NO"/>
    <s v="5 años"/>
    <s v="PAOLA LEAL SANCHEZ"/>
    <n v="4011"/>
    <d v="2019-09-16T00:00:00"/>
    <n v="147321"/>
    <s v="DAPARD"/>
    <s v="Reclama indemnización por daños causados por caida de árbol."/>
    <d v="2020-07-31T00:00:00"/>
    <s v="2018-05"/>
    <s v="5"/>
    <s v="2020-06"/>
    <n v="0.73891229786794344"/>
    <n v="0"/>
    <n v="0"/>
    <d v="2023-05-22T00:00:00"/>
    <n v="2.8082191780821919"/>
    <n v="4.1522219311981093E-2"/>
    <n v="0"/>
    <n v="0.05"/>
    <s v="REMOTA"/>
    <x v="1"/>
    <n v="0"/>
  </r>
  <r>
    <n v="2403"/>
    <d v="2018-10-30T00:00:00"/>
    <d v="2018-10-03T00:00:00"/>
    <s v="JUZGADO 18 ADMTIVO ORAL DE MEDELLÍN"/>
    <s v="05001333301820180038500"/>
    <s v="2019"/>
    <x v="0"/>
    <s v="LIBARDO LEZCANO FLOREZ"/>
    <s v="CARLOS MARIO ORTIZ VILLA"/>
    <s v="219.835"/>
    <x v="0"/>
    <s v="OTRAS"/>
    <s v="BAJO"/>
    <s v="BAJO"/>
    <s v="BAJO"/>
    <s v="BAJO"/>
    <n v="0.05"/>
    <x v="1"/>
    <n v="10937388"/>
    <n v="0"/>
    <x v="0"/>
    <n v="0"/>
    <s v="NO"/>
    <s v="NO"/>
    <s v="5 años"/>
    <s v="PAOLA LEAL SANCHEZ"/>
    <n v="4011"/>
    <d v="2019-09-16T00:00:00"/>
    <n v="147321"/>
    <s v="EDUCACION"/>
    <s v="Solicita nulidad de la Resolución por la que se reasignan unos municipios a unos directores de nucleo educativo."/>
    <d v="2020-07-31T00:00:00"/>
    <s v="2018-10"/>
    <s v="5"/>
    <s v="2020-06"/>
    <n v="0.73572886802285709"/>
    <n v="8046952.0923667811"/>
    <n v="0"/>
    <d v="2023-10-29T00:00:00"/>
    <n v="3.2465753424657535"/>
    <n v="4.1522219311981093E-2"/>
    <n v="0"/>
    <n v="0.05"/>
    <s v="REMOTA"/>
    <x v="1"/>
    <n v="0"/>
  </r>
  <r>
    <n v="2404"/>
    <d v="2018-04-11T00:00:00"/>
    <d v="2018-03-05T00:00:00"/>
    <s v="TRIBUNAL ADTIVO DE ANTIOQUIA"/>
    <s v="05001233300020180049800"/>
    <s v="2019"/>
    <x v="0"/>
    <s v="MARÍA JUDITH PUERTA CARDONA"/>
    <s v="IVAN MAURICIO RESTREPO FAJARDO"/>
    <s v="67.542"/>
    <x v="0"/>
    <s v="RELIQUIDACIÓN DE LA PENSIÓN"/>
    <s v="BAJO"/>
    <s v="BAJO"/>
    <s v="BAJO"/>
    <s v="BAJO"/>
    <n v="0.05"/>
    <x v="1"/>
    <n v="152344093"/>
    <n v="0"/>
    <x v="0"/>
    <n v="0"/>
    <s v="NO"/>
    <s v="NO"/>
    <s v="3 años"/>
    <s v="PAOLA LEAL SANCHEZ"/>
    <n v="4011"/>
    <d v="2019-09-16T00:00:00"/>
    <n v="147321"/>
    <s v="SECCIONAL DE SALUD Y PROTECCION SOCIAL"/>
    <s v="Reclama reliquidación de la pensión - COLPENSIONES"/>
    <d v="2020-07-31T00:00:00"/>
    <s v="2018-04"/>
    <s v="3"/>
    <s v="2020-06"/>
    <n v="0.74078668525523483"/>
    <n v="112854475.67168522"/>
    <n v="0"/>
    <d v="2021-04-10T00:00:00"/>
    <n v="0.69315068493150689"/>
    <n v="4.1522219311981093E-2"/>
    <n v="0"/>
    <n v="0.05"/>
    <s v="REMOTA"/>
    <x v="1"/>
    <n v="0"/>
  </r>
  <r>
    <n v="2405"/>
    <d v="2017-08-09T00:00:00"/>
    <d v="2017-07-13T00:00:00"/>
    <s v="JUZGADO 4 ADMTIVO MIXTO DEL CIRCUITO DE MONTERÍA"/>
    <s v="23001333300420170029200"/>
    <s v="2019"/>
    <x v="0"/>
    <s v="CARMEN ALICIA GUERRA MORELO"/>
    <s v="ANGELICA MARÍA BERROCAL MARTÍNEZ"/>
    <s v="192.071"/>
    <x v="0"/>
    <s v="RELIQUIDACIÓN DE LA PENSIÓN"/>
    <s v="BAJO"/>
    <s v="BAJO"/>
    <s v="BAJO"/>
    <s v="BAJO"/>
    <n v="0.05"/>
    <x v="1"/>
    <n v="5079312"/>
    <n v="0"/>
    <x v="17"/>
    <n v="0"/>
    <s v="NO"/>
    <s v="NO"/>
    <s v="5 años"/>
    <s v="PAOLA LEAL SANCHEZ"/>
    <n v="4011"/>
    <d v="2019-09-16T00:00:00"/>
    <n v="147321"/>
    <s v="EDUCACION"/>
    <s v="Reclama reliquidación de la pensión - FONPREMAG"/>
    <d v="2020-07-31T00:00:00"/>
    <s v="2017-08"/>
    <s v="5"/>
    <s v="2020-06"/>
    <n v="0.76068958550881771"/>
    <n v="3863779.739949964"/>
    <n v="0"/>
    <d v="2022-08-08T00:00:00"/>
    <n v="2.021917808219178"/>
    <n v="4.1522219311981093E-2"/>
    <n v="0"/>
    <n v="0.05"/>
    <s v="REMOTA"/>
    <x v="1"/>
    <n v="0"/>
  </r>
  <r>
    <n v="2406"/>
    <d v="2015-06-18T00:00:00"/>
    <d v="2015-05-29T00:00:00"/>
    <s v="TRIBUNAL ADTIVO DE ANTIOQUIA"/>
    <s v="05001233300020150115000"/>
    <s v="2019"/>
    <x v="0"/>
    <s v="ADOLFO LEÓN PALACIO SANCHEZ Y OTRO"/>
    <s v="ADOLFO LEÓN PALACIO SANCHEZ Y OTRO"/>
    <s v="N/A"/>
    <x v="5"/>
    <s v="ORDENANZA"/>
    <s v="MEDIO   "/>
    <s v="BAJO"/>
    <s v="MEDIO   "/>
    <s v="BAJO"/>
    <n v="0.185"/>
    <x v="3"/>
    <n v="0"/>
    <n v="0"/>
    <x v="0"/>
    <n v="0"/>
    <s v="NO"/>
    <s v="NO"/>
    <s v="6 años"/>
    <s v="PAOLA LEAL SANCHEZ"/>
    <n v="4011"/>
    <d v="2019-09-16T00:00:00"/>
    <n v="147321"/>
    <s v="ASAMBLEA DEPARTAMENTAL"/>
    <s v="Solicita nulidad de la Ordenanza  No. 36 del 12 de septiembre de 2014"/>
    <d v="2020-07-31T00:00:00"/>
    <s v="2015-06"/>
    <s v="6"/>
    <s v="2020-06"/>
    <n v="0.8598294089278552"/>
    <n v="0"/>
    <n v="0"/>
    <d v="2021-06-16T00:00:00"/>
    <n v="0.87671232876712324"/>
    <n v="4.1522219311981093E-2"/>
    <n v="0"/>
    <n v="0.185"/>
    <s v="BAJA"/>
    <x v="2"/>
    <n v="0"/>
  </r>
  <r>
    <n v="2407"/>
    <d v="2019-01-28T00:00:00"/>
    <d v="2019-01-24T00:00:00"/>
    <s v="JUZGADO 17 ADMTIVO DE MEDELLÍN"/>
    <s v="05001333301720190002200"/>
    <s v="2019"/>
    <x v="0"/>
    <s v="LIGIA AMPARO MARTÍNEZ MAZO"/>
    <s v="JOHN ARTURO CÁRDENAS MESA"/>
    <s v="79.651"/>
    <x v="0"/>
    <s v="RECONOCIMIENTO Y PAGO DE OTRAS PRESTACIONES SALARIALES, SOLCIALES Y SALARIOS"/>
    <s v="MEDIO   "/>
    <s v="BAJO"/>
    <s v="BAJO"/>
    <s v="MEDIO   "/>
    <n v="0.29749999999999999"/>
    <x v="2"/>
    <n v="22673808"/>
    <n v="5"/>
    <x v="7"/>
    <n v="0"/>
    <s v="NO"/>
    <s v="NO"/>
    <s v="5 años"/>
    <s v="PAOLA LEAL SANCHEZ"/>
    <n v="4011"/>
    <d v="2019-09-16T00:00:00"/>
    <n v="147321"/>
    <s v="EDUCACION"/>
    <s v="Solicita nulidad de decisión que le niega la vinculación como funcionaria de hecho y el pago de cotizaciones al sistema de seguridad sicial, de la pensión y de las prestaciones sociales."/>
    <d v="2020-07-31T00:00:00"/>
    <s v="2019-01"/>
    <s v="5"/>
    <s v="2020-06"/>
    <n v="1.0434541229259338"/>
    <n v="23659078.440031022"/>
    <n v="118295392.20015511"/>
    <d v="2024-01-27T00:00:00"/>
    <n v="3.493150684931507"/>
    <n v="4.1522219311981093E-2"/>
    <n v="115988439.70253177"/>
    <n v="0.29749999999999999"/>
    <s v="MEDIA"/>
    <x v="2"/>
    <n v="115988439.70253177"/>
  </r>
  <r>
    <n v="2408"/>
    <d v="2016-04-13T00:00:00"/>
    <d v="2016-08-31T00:00:00"/>
    <s v="JUZGADO 2 ADMTIVO ORAL DE MEDELLÍN"/>
    <s v="05001333300220160086400"/>
    <s v="2019"/>
    <x v="0"/>
    <s v="ARISTOBULO GÓMEZ MORENO"/>
    <s v="DARWIN DE JESUS ORTEGA BOTERO"/>
    <s v="204.402"/>
    <x v="8"/>
    <s v="LIQUIDACIÓN"/>
    <s v="MEDIO   "/>
    <s v="BAJO"/>
    <s v="MEDIO   "/>
    <s v="BAJO"/>
    <n v="0.185"/>
    <x v="3"/>
    <n v="395537016"/>
    <n v="1"/>
    <x v="3"/>
    <n v="0"/>
    <s v="NO"/>
    <s v="NO"/>
    <s v="5 años"/>
    <s v="PAOLA LEAL SANCHEZ"/>
    <n v="4011"/>
    <d v="2019-09-16T00:00:00"/>
    <n v="147321"/>
    <s v="SECCIONAL DE SALUD Y PROTECCION SOCIAL"/>
    <s v="Solicita librar mandamiento de pago por mala liquidación de sentencia"/>
    <d v="2020-07-31T00:00:00"/>
    <s v="2016-04"/>
    <s v="5"/>
    <s v="2020-06"/>
    <n v="0.799576959270904"/>
    <n v="316262284.53236693"/>
    <n v="316262284.53236693"/>
    <d v="2021-04-12T00:00:00"/>
    <n v="0.69863013698630139"/>
    <n v="4.1522219311981093E-2"/>
    <n v="315019022.31976718"/>
    <n v="0.185"/>
    <s v="BAJA"/>
    <x v="2"/>
    <n v="315019022.31976718"/>
  </r>
  <r>
    <n v="2409"/>
    <d v="2019-05-16T00:00:00"/>
    <d v="2019-02-20T00:00:00"/>
    <s v="JUZGADO 26 ADMTIVO ORAL DE MEDELLÍN"/>
    <s v="05001333302620190007800"/>
    <s v="2019"/>
    <x v="0"/>
    <s v="DORA INES RAMIREZ ÁNGEL"/>
    <s v="JULIA FERNANDA MUÑOZ RINCÓN"/>
    <n v="215278"/>
    <x v="0"/>
    <s v="RECONOCIMIENTO Y PAGO DE OTRAS PRESTACIONES SALARIALES, SOLCIALES Y SALARIOS"/>
    <s v="BAJO"/>
    <s v="MEDIO   "/>
    <s v="BAJO"/>
    <s v="BAJO"/>
    <n v="0.20749999999999999"/>
    <x v="3"/>
    <n v="16406730"/>
    <n v="1"/>
    <x v="17"/>
    <n v="0"/>
    <s v="NO"/>
    <s v="NO"/>
    <s v="3 años"/>
    <s v="PAOLA LEAL SANCHEZ"/>
    <n v="4011"/>
    <d v="2019-09-16T00:00:00"/>
    <n v="147321"/>
    <s v="EDUCACION"/>
    <s v="RECONOCIMIENTO Y PAGO DE OTRAS PRESTACIONES SALARIALES, SOLCIALES Y SALARIOS DEL CONTRATO DE PASCUAL BRAVO"/>
    <d v="2020-07-31T00:00:00"/>
    <s v="2019-05"/>
    <s v="3"/>
    <s v="2020-06"/>
    <n v="1.0246973838344398"/>
    <n v="16811933.308278017"/>
    <n v="16811933.308278017"/>
    <d v="2022-05-15T00:00:00"/>
    <n v="1.789041095890411"/>
    <n v="4.1522219311981093E-2"/>
    <n v="16643210.967490966"/>
    <n v="0.20749999999999999"/>
    <s v="BAJA"/>
    <x v="2"/>
    <n v="16643210.967490966"/>
  </r>
  <r>
    <n v="2410"/>
    <d v="2019-04-09T00:00:00"/>
    <d v="2019-04-03T00:00:00"/>
    <s v="JUZGADO 13 ADMTIVO ORAL DE MEDELLÍN"/>
    <s v="05001333301320190013700"/>
    <s v="2019"/>
    <x v="0"/>
    <s v="MIGUEL ANGEL AVENDAÑO PULGARÍN"/>
    <s v="DIANA CAROLINA ALZATE QUINTERO"/>
    <n v="165819"/>
    <x v="0"/>
    <s v="OTRAS"/>
    <s v="BAJO"/>
    <s v="BAJO"/>
    <s v="BAJO"/>
    <s v="BAJO"/>
    <n v="0.05"/>
    <x v="1"/>
    <n v="4341532"/>
    <n v="1"/>
    <x v="17"/>
    <n v="0"/>
    <s v="NO"/>
    <s v="NO"/>
    <s v="3 años"/>
    <s v="PAOLA LEAL SANCHEZ"/>
    <n v="4011"/>
    <d v="2019-09-16T00:00:00"/>
    <n v="147321"/>
    <s v="EDUCACION"/>
    <s v="Solicita el reconocimiento del tiempo de servicos de contratos por OPS para que se le cotice y así alcanzar la pensión de vejez."/>
    <d v="2020-07-31T00:00:00"/>
    <s v="2019-04"/>
    <s v="3"/>
    <s v="2020-06"/>
    <n v="1.0279083431257343"/>
    <n v="4462696.9647473553"/>
    <n v="4462696.9647473553"/>
    <d v="2022-04-08T00:00:00"/>
    <n v="1.6876712328767123"/>
    <n v="4.1522219311981093E-2"/>
    <n v="4420435.5760973236"/>
    <n v="0.05"/>
    <s v="REMOTA"/>
    <x v="1"/>
    <n v="0"/>
  </r>
  <r>
    <n v="2411"/>
    <d v="2010-11-16T00:00:00"/>
    <d v="2009-07-29T00:00:00"/>
    <s v="JUZGADO 20 LABORAL DEL CIRCUITO DE MEDELLIN"/>
    <s v="05001310502020090050300"/>
    <s v="2019"/>
    <x v="1"/>
    <s v="EMPRESA DE ACUEDUCTO Y ALCANTARILLADO DE BOGOTA ESP"/>
    <s v="JORGE ANDRES ROZO ALDANA"/>
    <n v="15322"/>
    <x v="8"/>
    <s v="OTRAS"/>
    <s v="MEDIO   "/>
    <s v="ALTO"/>
    <s v="MEDIO   "/>
    <s v="MEDIO   "/>
    <n v="0.67499999999999993"/>
    <x v="0"/>
    <n v="19998385"/>
    <n v="1"/>
    <x v="6"/>
    <n v="19998385"/>
    <s v="NO"/>
    <s v="NO"/>
    <s v="15 años"/>
    <s v="PAOLA LEAL SANCHEZ"/>
    <n v="4011"/>
    <d v="2019-09-16T00:00:00"/>
    <n v="147321"/>
    <s v="GESTION HUMANA Y DLLO ORGANIZACIONAL"/>
    <s v="AUTO PONE EN CONOCIMIENTO-REMITE AL PERITO, LIBRA OFICIO BANCO"/>
    <d v="2020-07-31T00:00:00"/>
    <s v="2010-11"/>
    <s v="15"/>
    <s v="2020-06"/>
    <n v="1.0039362871828945"/>
    <n v="20077104.386554088"/>
    <n v="20077104.386554088"/>
    <d v="2025-11-12T00:00:00"/>
    <n v="5.2876712328767121"/>
    <n v="4.1522219311981093E-2"/>
    <n v="19487404.410762839"/>
    <n v="0.67499999999999993"/>
    <s v="ALTA"/>
    <x v="0"/>
    <n v="19998385"/>
  </r>
  <r>
    <n v="2412"/>
    <d v="2016-01-20T00:00:00"/>
    <d v="2015-12-18T00:00:00"/>
    <s v="JUZGADO CIVIL - LABORAL DE CAUCASIA ANTIOQUIA"/>
    <s v="05154311300120160000700"/>
    <s v="2019"/>
    <x v="1"/>
    <s v="SAMARA ASTRID GIRALDO ESPITIA"/>
    <s v="JULIA FERNANDA MUÑOZ RINCÓN"/>
    <s v="215.278"/>
    <x v="2"/>
    <s v="OTRAS"/>
    <s v="ALTO"/>
    <s v="ALTO"/>
    <s v="ALTO"/>
    <s v="ALTO"/>
    <n v="1"/>
    <x v="0"/>
    <n v="36209532"/>
    <n v="0.33"/>
    <x v="1"/>
    <n v="0"/>
    <s v="NO"/>
    <s v="NO"/>
    <s v="8 años"/>
    <s v="PAOLA LEAL SANCHEZ"/>
    <n v="4011"/>
    <d v="2019-09-16T00:00:00"/>
    <n v="147321"/>
    <s v="EDUCACION"/>
    <s v="Contrato Realidad"/>
    <d v="2020-07-31T00:00:00"/>
    <s v="2016-01"/>
    <s v="8"/>
    <s v="2020-06"/>
    <n v="0.82150585725380554"/>
    <n v="29746342.626419105"/>
    <n v="9816293.0667183045"/>
    <d v="2024-01-18T00:00:00"/>
    <n v="3.4684931506849317"/>
    <n v="4.1522219311981093E-2"/>
    <n v="9626197.5173179246"/>
    <n v="1"/>
    <s v="ALTA"/>
    <x v="0"/>
    <n v="9626197.5173179246"/>
  </r>
  <r>
    <n v="2413"/>
    <d v="2016-02-23T00:00:00"/>
    <d v="2016-01-22T00:00:00"/>
    <s v="JUZGADO CIVIL DEL CIRCUITO DE ANDES"/>
    <s v="05034311200120160001200"/>
    <s v="2019"/>
    <x v="1"/>
    <s v="JORGE HUMBERTO OSORIO VÉLEZ"/>
    <s v="JUAN PABLO VALENCIA GRAJALES "/>
    <s v="192.922"/>
    <x v="2"/>
    <s v="OTRAS"/>
    <s v="ALTO"/>
    <s v="ALTO"/>
    <s v="ALTO"/>
    <s v="ALTO"/>
    <n v="1"/>
    <x v="0"/>
    <n v="29895031"/>
    <n v="0.33"/>
    <x v="5"/>
    <n v="0"/>
    <s v="NO"/>
    <s v="NO"/>
    <s v="6 año"/>
    <s v="PAOLA LEAL SANCHEZ"/>
    <n v="4011"/>
    <d v="2019-09-16T00:00:00"/>
    <n v="147321"/>
    <s v="EDUCACION"/>
    <s v="Declaratoria Contrato Realidad"/>
    <d v="2020-07-31T00:00:00"/>
    <s v="2016-02"/>
    <s v="6"/>
    <s v="2020-06"/>
    <n v="0.81112653258637668"/>
    <n v="24248652.836592242"/>
    <n v="8002055.4360754406"/>
    <d v="2022-02-21T00:00:00"/>
    <n v="1.5616438356164384"/>
    <n v="4.1522219311981093E-2"/>
    <n v="7931910.5327379117"/>
    <n v="1"/>
    <s v="ALTA"/>
    <x v="0"/>
    <n v="7931910.5327379117"/>
  </r>
  <r>
    <n v="2414"/>
    <d v="2016-11-21T00:00:00"/>
    <d v="2016-09-05T00:00:00"/>
    <s v="JUZGADO 21 LABORAL DEL CIRCUITO DE MEDELLÍN"/>
    <s v="05001310502120160105800"/>
    <s v="2019"/>
    <x v="1"/>
    <s v="OMAR ANTONIO MORA ACEVEDO"/>
    <s v="STEFAN BRAVO MARTÍNEZ"/>
    <s v="7.495"/>
    <x v="2"/>
    <s v="OTRAS"/>
    <s v="BAJO"/>
    <s v="BAJO"/>
    <s v="MEDIO   "/>
    <s v="BAJO"/>
    <n v="9.5000000000000001E-2"/>
    <x v="1"/>
    <n v="521676480"/>
    <n v="0.2"/>
    <x v="5"/>
    <n v="0"/>
    <s v="NO"/>
    <s v="NO"/>
    <s v="6 años"/>
    <s v="PAOLA LEAL SANCHEZ"/>
    <n v="4011"/>
    <d v="2019-09-16T00:00:00"/>
    <n v="147321"/>
    <s v="INFRAESTRUCTURA"/>
    <s v="Reclama indemnización por despido sin justa causa."/>
    <d v="2020-07-31T00:00:00"/>
    <s v="2016-11"/>
    <s v="6"/>
    <s v="2020-06"/>
    <n v="0.79016316489215555"/>
    <n v="412209538.48659927"/>
    <n v="82441907.697319865"/>
    <d v="2022-11-20T00:00:00"/>
    <n v="2.3068493150684932"/>
    <n v="4.1522219311981093E-2"/>
    <n v="81376614.486860096"/>
    <n v="9.5000000000000001E-2"/>
    <s v="REMOTA"/>
    <x v="1"/>
    <n v="0"/>
  </r>
  <r>
    <n v="2415"/>
    <d v="2017-06-20T00:00:00"/>
    <d v="2017-05-19T00:00:00"/>
    <s v="JUZGADO 12 LABORAL DEL CIRCUITO DE MEDELLÍN"/>
    <s v="05001310501220170054800"/>
    <s v="2019"/>
    <x v="1"/>
    <s v="MARÍA STELLA ISAZA AVENDAÑO"/>
    <s v="FRANCISCO ALBERTO GIRALDO LUNA"/>
    <s v="122.621"/>
    <x v="2"/>
    <s v="PENSIÓN DE SOBREVIVIENTES"/>
    <s v="BAJO"/>
    <s v="BAJO"/>
    <s v="MEDIO   "/>
    <s v="BAJO"/>
    <n v="9.5000000000000001E-2"/>
    <x v="1"/>
    <n v="53115624"/>
    <n v="0"/>
    <x v="5"/>
    <n v="0"/>
    <s v="NO"/>
    <s v="NO"/>
    <s v="5 años"/>
    <s v="PAOLA LEAL SANCHEZ"/>
    <n v="4011"/>
    <d v="2019-09-16T00:00:00"/>
    <n v="147321"/>
    <s v="GESTION HUMANA Y DLLO ORGANIZACIONAL"/>
    <s v="Pensión de Sobreviveintes"/>
    <d v="2020-07-31T00:00:00"/>
    <s v="2017-06"/>
    <s v="5"/>
    <s v="2020-06"/>
    <n v="0.76136533047353394"/>
    <n v="40440394.620067969"/>
    <n v="0"/>
    <d v="2022-06-19T00:00:00"/>
    <n v="1.8849315068493151"/>
    <n v="4.1522219311981093E-2"/>
    <n v="0"/>
    <n v="9.5000000000000001E-2"/>
    <s v="REMOTA"/>
    <x v="1"/>
    <n v="0"/>
  </r>
  <r>
    <n v="2416"/>
    <d v="2018-06-07T00:00:00"/>
    <d v="2018-05-07T00:00:00"/>
    <s v="JUZGADO 13 LABORAL DEL CIRCUITO DE  MEDELLÍN"/>
    <s v="05001310501320180027700"/>
    <s v="2019"/>
    <x v="1"/>
    <s v="CLAUDIA PATRICIA ZAPATA GALEANO"/>
    <s v="NICOLAS OCTAVIO ARIMENDI VILLEGAS"/>
    <s v="140.233"/>
    <x v="2"/>
    <s v="RECONOCIMIENTO Y PAGO DE OTRAS PRESTACIONES SALARIALES, SOLCIALES Y SALARIOS"/>
    <s v="MEDIO   "/>
    <s v="BAJO"/>
    <s v="BAJO"/>
    <s v="BAJO"/>
    <n v="0.14000000000000001"/>
    <x v="3"/>
    <n v="0"/>
    <n v="0"/>
    <x v="7"/>
    <n v="0"/>
    <s v="NO"/>
    <s v="NO"/>
    <s v="3 años"/>
    <s v="PAOLA LEAL SANCHEZ"/>
    <n v="4011"/>
    <d v="2019-09-16T00:00:00"/>
    <n v="147321"/>
    <s v="EDUCACION"/>
    <s v="RECONOCIMIENTO Y PAGO DE OTRAS PRESTACIONES SALARIALES, SOLCIALES Y SALARIOS"/>
    <d v="2020-07-31T00:00:00"/>
    <s v="2018-06"/>
    <s v="3"/>
    <s v="2020-06"/>
    <n v="0.73777124655030268"/>
    <n v="0"/>
    <n v="0"/>
    <d v="2021-06-06T00:00:00"/>
    <n v="0.84931506849315064"/>
    <n v="4.1522219311981093E-2"/>
    <n v="0"/>
    <n v="0.14000000000000001"/>
    <s v="BAJA"/>
    <x v="2"/>
    <n v="0"/>
  </r>
  <r>
    <n v="2417"/>
    <d v="2018-06-05T00:00:00"/>
    <d v="2018-06-01T00:00:00"/>
    <s v="JUZGADO 04 LABORAL DEL CIRCUITO DE MEDELLÍN"/>
    <s v="05001310500420180038100"/>
    <s v="2019"/>
    <x v="1"/>
    <s v="NICOLAS HUMBERTO HANEO MARÍN"/>
    <s v="NICOLAS OCTAVIO ARIMENDI VILLEGAS"/>
    <s v="140.233"/>
    <x v="2"/>
    <s v="RECONOCIMIENTO Y PAGO DE OTRAS PRESTACIONES SALARIALES, SOLCIALES Y SALARIOS"/>
    <s v="MEDIO   "/>
    <s v="BAJO"/>
    <s v="BAJO"/>
    <s v="BAJO"/>
    <n v="0.14000000000000001"/>
    <x v="3"/>
    <n v="0"/>
    <n v="0"/>
    <x v="5"/>
    <n v="0"/>
    <s v="NO"/>
    <s v="NO"/>
    <s v="3 años"/>
    <s v="PAOLA LEAL SANCHEZ"/>
    <n v="4011"/>
    <d v="2019-09-16T00:00:00"/>
    <n v="147321"/>
    <s v="EDUCACION"/>
    <s v="RECONOCIMIENTO Y PAGO DE OTRAS PRESTACIONES SALARIALES, SOLCIALES Y SALARIOS"/>
    <d v="2020-07-31T00:00:00"/>
    <s v="2018-06"/>
    <s v="3"/>
    <s v="2020-06"/>
    <n v="0.73777124655030268"/>
    <n v="0"/>
    <n v="0"/>
    <d v="2021-06-04T00:00:00"/>
    <n v="0.84383561643835614"/>
    <n v="4.1522219311981093E-2"/>
    <n v="0"/>
    <n v="0.14000000000000001"/>
    <s v="BAJA"/>
    <x v="2"/>
    <n v="0"/>
  </r>
  <r>
    <n v="2418"/>
    <d v="2017-10-06T00:00:00"/>
    <d v="2017-09-28T00:00:00"/>
    <s v="JUZGADO 13 LABORAL DEL CIRCUITO DE MEDELLÍN"/>
    <s v="05001310501320170083200"/>
    <s v="2019"/>
    <x v="1"/>
    <s v="GLORIA ELENA VANEGAS TOBÓN"/>
    <s v="CLAUDIA INÉS LOPERA SEPULVEDA"/>
    <s v="149.595"/>
    <x v="2"/>
    <s v="PENSIÓN DE SOBREVIVIENTES"/>
    <s v="BAJO"/>
    <s v="BAJO"/>
    <s v="BAJO"/>
    <s v="BAJO"/>
    <n v="0.05"/>
    <x v="1"/>
    <n v="0"/>
    <n v="0"/>
    <x v="1"/>
    <n v="0"/>
    <s v="NO"/>
    <s v="NO"/>
    <s v="5 años"/>
    <s v="PAOLA LEAL SANCHEZ"/>
    <n v="4011"/>
    <d v="2019-09-16T00:00:00"/>
    <n v="147321"/>
    <s v="GESTION HUMANA Y DLLO ORGANIZACIONAL"/>
    <s v="Solicita el reconocimiento y pago de la pensión de Sobreviveinte"/>
    <d v="2020-07-31T00:00:00"/>
    <s v="2017-10"/>
    <s v="5"/>
    <s v="2020-06"/>
    <n v="0.76025622916343338"/>
    <n v="0"/>
    <n v="0"/>
    <d v="2022-10-05T00:00:00"/>
    <n v="2.1808219178082191"/>
    <n v="4.1522219311981093E-2"/>
    <n v="0"/>
    <n v="0.05"/>
    <s v="REMOTA"/>
    <x v="1"/>
    <n v="0"/>
  </r>
  <r>
    <n v="2419"/>
    <d v="2018-06-27T00:00:00"/>
    <d v="2018-06-13T00:00:00"/>
    <s v="JUZGADO 22 LABORAL DEL CIRCUITO DE  MEDELLÍN"/>
    <s v="05001310502220180030200"/>
    <s v="2019"/>
    <x v="1"/>
    <s v="MIGUEL ELIAS LOPEZ MANYOMA"/>
    <s v="SANTOS SAMUEL ASPRILLA MOSQUERA"/>
    <s v="249.555"/>
    <x v="2"/>
    <s v="RECONOCIMIENTO Y PAGO DE OTRAS PRESTACIONES SALARIALES, SOLCIALES Y SALARIOS"/>
    <s v="BAJO"/>
    <s v="BAJO"/>
    <s v="MEDIO   "/>
    <s v="MEDIO   "/>
    <n v="0.2525"/>
    <x v="2"/>
    <n v="159655044"/>
    <n v="0"/>
    <x v="5"/>
    <n v="0"/>
    <s v="NO"/>
    <s v="NO"/>
    <s v="3 años"/>
    <s v="PAOLA LEAL SANCHEZ"/>
    <n v="4011"/>
    <d v="2019-09-16T00:00:00"/>
    <n v="147321"/>
    <s v="EDUCACION"/>
    <s v="RECONOCIMIENTO Y PAGO DE OTRAS PRESTACIONES SALARIALES, SOLCIALES Y SALARIOS"/>
    <d v="2020-07-31T00:00:00"/>
    <s v="2018-06"/>
    <s v="3"/>
    <s v="2020-06"/>
    <n v="0.73777124655030268"/>
    <n v="117788900.82992342"/>
    <n v="0"/>
    <d v="2021-06-26T00:00:00"/>
    <n v="0.90410958904109584"/>
    <n v="4.1522219311981093E-2"/>
    <n v="0"/>
    <n v="0.2525"/>
    <s v="MEDIA"/>
    <x v="2"/>
    <n v="0"/>
  </r>
  <r>
    <n v="2420"/>
    <d v="2019-01-16T00:00:00"/>
    <d v="2018-11-30T00:00:00"/>
    <s v="JUZGADO 05 LABORAL DEL CIRCUITO DE MEDELLÍN"/>
    <s v="05001310500520180092400"/>
    <s v="2019"/>
    <x v="1"/>
    <s v="MARÍA EUGENIA RAMIREZ HENAO Y OTROS"/>
    <s v="GUILLERMO LEÓN GALEANO MARÍN"/>
    <s v="81.864"/>
    <x v="2"/>
    <s v="OTRAS"/>
    <s v="BAJO"/>
    <s v="BAJO"/>
    <s v="MEDIO   "/>
    <s v="MEDIO   "/>
    <n v="0.2525"/>
    <x v="2"/>
    <n v="127067514"/>
    <n v="0"/>
    <x v="7"/>
    <n v="0"/>
    <s v="NO"/>
    <s v="NO"/>
    <s v="6 años"/>
    <s v="PAOLA LEAL SANCHEZ"/>
    <n v="4011"/>
    <d v="2019-09-16T00:00:00"/>
    <n v="147321"/>
    <s v="FABRICA DE LICORES DE ANTIOQUIA"/>
    <s v="Reclama Prima de Vida Cara"/>
    <d v="2020-07-31T00:00:00"/>
    <s v="2019-01"/>
    <s v="6"/>
    <s v="2020-06"/>
    <n v="1.0434541229259338"/>
    <n v="132589121.37324882"/>
    <n v="0"/>
    <d v="2025-01-14T00:00:00"/>
    <n v="4.4602739726027396"/>
    <n v="4.1522219311981093E-2"/>
    <n v="0"/>
    <n v="0.2525"/>
    <s v="MEDIA"/>
    <x v="2"/>
    <n v="0"/>
  </r>
  <r>
    <n v="2421"/>
    <d v="2019-06-07T00:00:00"/>
    <d v="2019-05-14T00:00:00"/>
    <s v="JUZGADO 19 LABORAL DEL CIRCUITO DE MEDELLÍN"/>
    <s v="05001310501920190028400"/>
    <s v="2019"/>
    <x v="1"/>
    <s v="ANA TERESA LÓPEZ BEDOYA"/>
    <s v="JULIA FERNANDA MUÑOZ RINCÓN"/>
    <n v="215278"/>
    <x v="2"/>
    <s v="RECONOCIMIENTO Y PAGO DE OTRAS PRESTACIONES SALARIALES, SOLCIALES Y SALARIOS"/>
    <s v="MEDIO   "/>
    <s v="MEDIO   "/>
    <s v="ALTO"/>
    <s v="ALTO"/>
    <n v="0.72499999999999998"/>
    <x v="0"/>
    <n v="48944751"/>
    <n v="1"/>
    <x v="5"/>
    <n v="0"/>
    <s v="NO"/>
    <s v="NO"/>
    <s v="3 años"/>
    <s v="PAOLA LEAL SANCHEZ"/>
    <n v="4011"/>
    <d v="2019-09-16T00:00:00"/>
    <n v="147321"/>
    <s v="EDUCACION"/>
    <s v="RECONOCIMIENTO Y PAGO DE OTRAS PRESTACIONES SALARIALES, SOLCIALES Y SALARIOS DEL CONTRATO DE BRILLADORA LA ESMERALDA"/>
    <d v="2020-07-31T00:00:00"/>
    <s v="2019-06"/>
    <s v="3"/>
    <s v="2020-06"/>
    <n v="1.022003699737124"/>
    <n v="50021716.6047123"/>
    <n v="50021716.6047123"/>
    <d v="2022-06-06T00:00:00"/>
    <n v="1.8493150684931507"/>
    <n v="4.1522219311981093E-2"/>
    <n v="49502880.18837364"/>
    <n v="0.72499999999999998"/>
    <s v="ALTA"/>
    <x v="0"/>
    <n v="49502880.18837364"/>
  </r>
  <r>
    <n v="2422"/>
    <d v="2019-02-22T00:00:00"/>
    <d v="2019-01-22T00:00:00"/>
    <s v="JUZGADO CIVIL - LABORAL DE CAUCASIA ANTIOQUIA"/>
    <s v="05154311200120190001400"/>
    <s v="2019"/>
    <x v="1"/>
    <s v="LUIS FERNANDO TORO FERNANDEZ"/>
    <s v="JULIA FERNANDA MUÑOZ RINCÓN"/>
    <n v="215278"/>
    <x v="2"/>
    <s v="RECONOCIMIENTO Y PAGO DE OTRAS PRESTACIONES SALARIALES, SOLCIALES Y SALARIOS"/>
    <s v="ALTO"/>
    <s v="ALTO"/>
    <s v="MEDIO   "/>
    <s v="ALTO"/>
    <n v="0.95000000000000007"/>
    <x v="0"/>
    <n v="38771476"/>
    <n v="1"/>
    <x v="5"/>
    <n v="0"/>
    <s v="NO"/>
    <s v="NO"/>
    <s v="3 años"/>
    <s v="PAOLA LEAL SANCHEZ"/>
    <n v="4011"/>
    <d v="2019-09-16T00:00:00"/>
    <n v="147321"/>
    <s v="EDUCACION"/>
    <s v="RECONOCIMIENTO Y PAGO DE OTRAS PRESTACIONES SALARIALES, SOLCIALES Y SALARIOS, derivados del contrato con Brilladora La Esmeralda"/>
    <d v="2020-07-31T00:00:00"/>
    <s v="2019-02"/>
    <s v="3"/>
    <s v="2020-06"/>
    <n v="1.0374579956513144"/>
    <n v="40223777.779403038"/>
    <n v="40223777.779403038"/>
    <d v="2022-02-21T00:00:00"/>
    <n v="1.5616438356164384"/>
    <n v="4.1522219311981093E-2"/>
    <n v="39871181.746203072"/>
    <n v="0.95000000000000007"/>
    <s v="ALTA"/>
    <x v="0"/>
    <n v="39871181.746203072"/>
  </r>
  <r>
    <n v="2423"/>
    <d v="2017-01-24T00:00:00"/>
    <d v="2016-12-14T00:00:00"/>
    <s v="JUZGADO CIVIL-LABORAL DEL CIRCUITO DE EL SANTUARIO"/>
    <s v="05697311300120160105000"/>
    <s v="2019"/>
    <x v="3"/>
    <s v="OSCAR EMILIO GALVIS MEJÍA"/>
    <s v="LUIS HERNAN ALZATE MARTÍNEZ"/>
    <s v="115.921"/>
    <x v="2"/>
    <s v="OTRAS"/>
    <s v="BAJO"/>
    <s v="BAJO"/>
    <s v="BAJO"/>
    <s v="BAJO"/>
    <n v="0.05"/>
    <x v="1"/>
    <n v="0"/>
    <n v="0"/>
    <x v="5"/>
    <n v="0"/>
    <s v="NO"/>
    <s v="NO"/>
    <s v="5 años"/>
    <s v="PAOLA LEAL SANCHEZ"/>
    <n v="4011"/>
    <d v="2019-09-16T00:00:00"/>
    <n v="147321"/>
    <s v="PLANEACION"/>
    <s v="Proceso de pertenencia, nos vincularon para que intervinieramos como litisconsorte facultativo"/>
    <d v="2020-07-31T00:00:00"/>
    <s v="2017-01"/>
    <s v="5"/>
    <s v="2020-06"/>
    <n v="0.77890601703822215"/>
    <n v="0"/>
    <n v="0"/>
    <d v="2022-01-23T00:00:00"/>
    <n v="1.4821917808219178"/>
    <n v="4.1522219311981093E-2"/>
    <n v="0"/>
    <n v="0.05"/>
    <s v="REMOTA"/>
    <x v="1"/>
    <n v="0"/>
  </r>
  <r>
    <n v="2424"/>
    <d v="2019-12-12T00:00:00"/>
    <d v="2019-12-06T00:00:00"/>
    <s v="JUZGADO 29 ADMINISTRATIVO ORAL DEL CIRCUITO"/>
    <s v="05001333302920190051300"/>
    <s v="2019"/>
    <x v="0"/>
    <s v="JORGE MARIO SÁNCHEZ ZAPATA"/>
    <s v="FRANCISCO ALBERTO GIRALDO LUNA"/>
    <n v="122621"/>
    <x v="0"/>
    <s v="PENSIÓN DE SOBREVIVIENTES"/>
    <s v="MEDIO   "/>
    <s v="MEDIO   "/>
    <s v="MEDIO   "/>
    <s v="MEDIO   "/>
    <n v="0.5"/>
    <x v="2"/>
    <n v="35022789"/>
    <n v="0"/>
    <x v="10"/>
    <m/>
    <s v="NO"/>
    <s v="NO"/>
    <s v="5 años"/>
    <s v="PAOLA LEAL SANCHEZ"/>
    <n v="4011"/>
    <d v="2019-09-16T00:00:00"/>
    <n v="147321"/>
    <s v="GESTION HUMANA Y DLLO ORGANIZACIONAL"/>
    <s v="Solicita el reconocimiento y pago de la pensión de Sobreviveinte, se notificó el 11 de febrero de 2020"/>
    <d v="2020-07-31T00:00:00"/>
    <s v="2019-12"/>
    <s v="5"/>
    <s v="2020-06"/>
    <n v="1.011271676300578"/>
    <n v="35417554.540751442"/>
    <n v="0"/>
    <d v="2024-12-10T00:00:00"/>
    <n v="4.3643835616438356"/>
    <n v="4.1522219311981093E-2"/>
    <n v="0"/>
    <n v="0.5"/>
    <s v="MEDIA"/>
    <x v="2"/>
    <n v="0"/>
  </r>
  <r>
    <n v="2425"/>
    <d v="2019-12-13T00:00:00"/>
    <d v="2019-11-23T00:00:00"/>
    <s v="TRIBUNAL ADMINISTRATIVO DE ANTIOQUIA"/>
    <s v="05001233300020190276400"/>
    <s v="2019"/>
    <x v="0"/>
    <s v="CONTINENTAL GOLD LIMITED"/>
    <s v="ANDRES FELIPE DEVIA"/>
    <n v="205416"/>
    <x v="3"/>
    <s v="OTRAS"/>
    <s v="MEDIO   "/>
    <s v="MEDIO   "/>
    <s v="MEDIO   "/>
    <s v="MEDIO   "/>
    <n v="0.5"/>
    <x v="2"/>
    <n v="7518050450"/>
    <n v="0"/>
    <x v="10"/>
    <m/>
    <s v="NO"/>
    <s v="NO"/>
    <s v="5 años"/>
    <s v="PAOLA LEAL SANCHEZ"/>
    <n v="4011"/>
    <d v="2019-09-16T00:00:00"/>
    <n v="147321"/>
    <s v="HACIENDA"/>
    <s v="Solicita Nulidad y restablecimiento del derecho de actos administrativos por concepto de impuesto de registro - notificación 28 de enero de 2020"/>
    <d v="2020-07-31T00:00:00"/>
    <s v="2019-12"/>
    <s v="5"/>
    <s v="2020-06"/>
    <n v="1.011271676300578"/>
    <n v="7602791481.0838146"/>
    <n v="0"/>
    <d v="2024-12-11T00:00:00"/>
    <n v="4.3671232876712329"/>
    <n v="4.1522219311981093E-2"/>
    <n v="0"/>
    <n v="0.5"/>
    <s v="MEDIA"/>
    <x v="2"/>
    <n v="0"/>
  </r>
  <r>
    <n v="2426"/>
    <d v="2019-01-22T00:00:00"/>
    <d v="2018-12-14T00:00:00"/>
    <s v="JUZGADO 13 ADMITIVO ORAL MEDELLIN"/>
    <s v="05001333301320180051600"/>
    <s v="2019"/>
    <x v="0"/>
    <s v="MARGARITA MARIA ARANGO URIBE"/>
    <s v="ALVARO QUINTERO SEPULVEDA"/>
    <n v="75264"/>
    <x v="0"/>
    <s v="RECONOCIMIENTO Y PAGO DE OTRAS PRESTACIONES SALARIALES, SOLCIALES Y SALARIOS"/>
    <s v="BAJO"/>
    <s v="BAJO"/>
    <s v="BAJO"/>
    <s v="MEDIO   "/>
    <n v="0.20749999999999999"/>
    <x v="3"/>
    <n v="1206195"/>
    <n v="0"/>
    <x v="1"/>
    <m/>
    <s v="NO"/>
    <s v="NO"/>
    <s v="3 años"/>
    <s v="PAOLA LEAL SANCHEZ"/>
    <n v="4011"/>
    <d v="2019-09-16T00:00:00"/>
    <n v="147321"/>
    <s v="GESTION HUMANA Y DLLO ORGANIZACIONAL"/>
    <s v="PRIMA DE VIDA CARA"/>
    <d v="2020-07-31T00:00:00"/>
    <s v="2019-01"/>
    <s v="3"/>
    <s v="2020-06"/>
    <n v="1.0434541229259338"/>
    <n v="1258609.1458026466"/>
    <n v="0"/>
    <d v="2022-01-21T00:00:00"/>
    <n v="1.4767123287671233"/>
    <n v="4.1522219311981093E-2"/>
    <n v="0"/>
    <n v="0.20749999999999999"/>
    <s v="BAJA"/>
    <x v="2"/>
    <n v="0"/>
  </r>
  <r>
    <n v="2427"/>
    <d v="2018-12-12T00:00:00"/>
    <d v="2018-12-05T00:00:00"/>
    <s v="JUZGADO 22 ADMITIVO ORAL MEDELLIN"/>
    <s v="05001333302220180051600"/>
    <s v="2019"/>
    <x v="0"/>
    <s v="WILSON OSPINA ORTIZ"/>
    <s v="ALVARO QUINTERO SEPULVEDA"/>
    <n v="75264"/>
    <x v="0"/>
    <s v="RECONOCIMIENTO Y PAGO DE OTRAS PRESTACIONES SALARIALES, SOLCIALES Y SALARIOS"/>
    <s v="BAJO"/>
    <s v="BAJO"/>
    <s v="BAJO"/>
    <s v="MEDIO   "/>
    <n v="0.20749999999999999"/>
    <x v="3"/>
    <n v="865405"/>
    <n v="0"/>
    <x v="4"/>
    <n v="0"/>
    <s v="NO"/>
    <s v="NO"/>
    <s v="3 años"/>
    <s v="PAOLA LEAL SANCHEZ"/>
    <n v="4011"/>
    <d v="2019-09-16T00:00:00"/>
    <n v="147321"/>
    <s v="GESTION HUMANA Y DLLO ORGANIZACIONAL"/>
    <s v="PRIMA DE VIDA CARA"/>
    <d v="2020-07-31T00:00:00"/>
    <s v="2018-12"/>
    <s v="3"/>
    <s v="2020-06"/>
    <n v="0.73268911507362433"/>
    <n v="634072.82363028987"/>
    <n v="0"/>
    <d v="2021-12-11T00:00:00"/>
    <n v="1.3643835616438356"/>
    <n v="4.1522219311981093E-2"/>
    <n v="0"/>
    <n v="0.20749999999999999"/>
    <s v="BAJA"/>
    <x v="2"/>
    <n v="0"/>
  </r>
  <r>
    <n v="2428"/>
    <d v="2018-10-29T00:00:00"/>
    <d v="2018-09-05T00:00:00"/>
    <s v="JUZGADO 22 ADMITIVO ORAL MEDELLIN"/>
    <s v="05001333302220180038200"/>
    <s v="2019"/>
    <x v="0"/>
    <s v="LUIS FERNANDO PALACIO TAMAYO"/>
    <s v="ALVARO QUINTERO SEPULVEDA"/>
    <n v="75264"/>
    <x v="0"/>
    <s v="RECONOCIMIENTO Y PAGO DE OTRAS PRESTACIONES SALARIALES, SOLCIALES Y SALARIOS"/>
    <s v="BAJO"/>
    <s v="BAJO"/>
    <s v="BAJO"/>
    <s v="MEDIO   "/>
    <n v="0.20749999999999999"/>
    <x v="3"/>
    <m/>
    <n v="0"/>
    <x v="2"/>
    <n v="0"/>
    <s v="NO"/>
    <s v="NO"/>
    <s v="3 años"/>
    <s v="PAOLA LEAL SANCHEZ"/>
    <n v="4011"/>
    <d v="2019-09-16T00:00:00"/>
    <n v="147321"/>
    <s v="GESTION HUMANA Y DLLO ORGANIZACIONAL"/>
    <s v="PRIMA DE VIDA CARA"/>
    <d v="2020-07-31T00:00:00"/>
    <s v="2018-10"/>
    <s v="3"/>
    <s v="2020-06"/>
    <n v="0.73572886802285709"/>
    <n v="0"/>
    <n v="0"/>
    <d v="2021-10-28T00:00:00"/>
    <n v="1.2438356164383562"/>
    <n v="4.1522219311981093E-2"/>
    <n v="0"/>
    <n v="0.20749999999999999"/>
    <s v="BAJA"/>
    <x v="2"/>
    <n v="0"/>
  </r>
  <r>
    <n v="2429"/>
    <d v="2019-09-03T00:00:00"/>
    <d v="2019-08-23T00:00:00"/>
    <s v="JUZGADO 33 ADMITIVO ORAL MEDELLIN"/>
    <s v="05001333303320190035400"/>
    <s v="2019"/>
    <x v="0"/>
    <s v="LUZ ALBA LÓPEZ ARANGO"/>
    <s v="ALVARO QUINTERO SEPULVEDA"/>
    <n v="75264"/>
    <x v="0"/>
    <s v="RECONOCIMIENTO Y PAGO DE OTRAS PRESTACIONES SALARIALES, SOLCIALES Y SALARIOS"/>
    <s v="BAJO"/>
    <s v="BAJO"/>
    <s v="BAJO"/>
    <s v="MEDIO   "/>
    <n v="0.20749999999999999"/>
    <x v="3"/>
    <n v="918967"/>
    <n v="0"/>
    <x v="5"/>
    <m/>
    <s v="NO"/>
    <s v="NO"/>
    <s v="3 años"/>
    <s v="PAOLA LEAL SANCHEZ"/>
    <n v="4011"/>
    <d v="2019-09-16T00:00:00"/>
    <n v="147321"/>
    <s v="GESTION HUMANA Y DLLO ORGANIZACIONAL"/>
    <s v="PRIMA DE VIDA CARA"/>
    <d v="2020-07-31T00:00:00"/>
    <s v="2019-09"/>
    <s v="3"/>
    <s v="2020-06"/>
    <n v="1.016560139453806"/>
    <n v="934185.22167344566"/>
    <n v="0"/>
    <d v="2022-09-02T00:00:00"/>
    <n v="2.0904109589041098"/>
    <n v="4.1522219311981093E-2"/>
    <n v="0"/>
    <n v="0.20749999999999999"/>
    <s v="BAJA"/>
    <x v="2"/>
    <n v="0"/>
  </r>
  <r>
    <n v="2430"/>
    <d v="2018-11-26T00:00:00"/>
    <d v="2018-11-14T00:00:00"/>
    <s v="JUZGADO 08 ADMITIVO ORAL MEDELLIN"/>
    <s v="05001333300820180044800"/>
    <s v="2019"/>
    <x v="0"/>
    <s v="LUZ ELENA MAYA ADARVE"/>
    <s v="ALVARO QUINTERO SEPULVEDA"/>
    <n v="75264"/>
    <x v="0"/>
    <s v="RECONOCIMIENTO Y PAGO DE OTRAS PRESTACIONES SALARIALES, SOLCIALES Y SALARIOS"/>
    <s v="BAJO"/>
    <s v="BAJO"/>
    <s v="BAJO"/>
    <s v="MEDIO   "/>
    <n v="0.20749999999999999"/>
    <x v="3"/>
    <n v="1152411"/>
    <n v="0"/>
    <x v="5"/>
    <n v="0"/>
    <s v="NO"/>
    <s v="NO"/>
    <s v="3 años"/>
    <s v="PAOLA LEAL SANCHEZ"/>
    <n v="4011"/>
    <d v="2019-09-16T00:00:00"/>
    <n v="147321"/>
    <s v="GESTION HUMANA Y DLLO ORGANIZACIONAL"/>
    <s v="PRIMA DE VIDA CARA"/>
    <d v="2020-07-31T00:00:00"/>
    <s v="2018-11"/>
    <s v="3"/>
    <s v="2020-06"/>
    <n v="0.73486768506759159"/>
    <n v="846869.60381642834"/>
    <n v="0"/>
    <d v="2021-11-25T00:00:00"/>
    <n v="1.3205479452054794"/>
    <n v="4.1522219311981093E-2"/>
    <n v="0"/>
    <n v="0.20749999999999999"/>
    <s v="BAJA"/>
    <x v="2"/>
    <n v="0"/>
  </r>
  <r>
    <n v="2431"/>
    <d v="2019-02-21T00:00:00"/>
    <d v="2019-02-21T00:00:00"/>
    <s v="JUZGADO 36 PENAL MUNICIPAL CON FUNCION DE CONOCIMIENTO"/>
    <s v="05001400903620190005100"/>
    <s v="2019"/>
    <x v="2"/>
    <s v="MARIA GRACIELA ARIAS DE RONCANCIO"/>
    <s v="MARIA GRACIELA ARIAS DE RONCANCIO"/>
    <n v="21543423"/>
    <x v="10"/>
    <s v="RECONOCIMIENTO Y PAGO DE OTRAS PRESTACIONES SALARIALES, SOLCIALES Y SALARIOS"/>
    <s v="BAJO"/>
    <s v="BAJO"/>
    <s v="BAJO"/>
    <s v="MEDIO   "/>
    <n v="0.20749999999999999"/>
    <x v="3"/>
    <m/>
    <n v="0"/>
    <x v="4"/>
    <n v="0"/>
    <s v="NO"/>
    <s v="NO"/>
    <s v="3 años"/>
    <s v="PAOLA LEAL SANCHEZ"/>
    <n v="4011"/>
    <d v="2019-09-16T00:00:00"/>
    <n v="147321"/>
    <s v="GESTION HUMANA Y DLLO ORGANIZACIONAL"/>
    <s v="PRIMA DE VIDA CARA"/>
    <d v="2020-07-31T00:00:00"/>
    <s v="2019-02"/>
    <s v="3"/>
    <s v="2020-06"/>
    <n v="1.0374579956513144"/>
    <n v="0"/>
    <n v="0"/>
    <d v="2022-02-20T00:00:00"/>
    <n v="1.558904109589041"/>
    <n v="4.1522219311981093E-2"/>
    <n v="0"/>
    <n v="0.20749999999999999"/>
    <s v="BAJA"/>
    <x v="2"/>
    <n v="0"/>
  </r>
  <r>
    <n v="2432"/>
    <d v="2019-02-04T00:00:00"/>
    <d v="2020-02-13T00:00:00"/>
    <s v="JUZGADO 30 ADMITIVO ORAL MEDELLIN"/>
    <s v="05001333303020200003500"/>
    <s v="2020"/>
    <x v="0"/>
    <s v="JOHON DAIRO RODRIGUEZ"/>
    <s v="MARIA JAZMIN CARVAJAL SERNA"/>
    <n v="32103371"/>
    <x v="1"/>
    <s v="ACCIDENTE DE TRANSITO"/>
    <s v="BAJO"/>
    <s v="BAJO"/>
    <s v="BAJO"/>
    <s v="MEDIO   "/>
    <n v="0.20749999999999999"/>
    <x v="3"/>
    <n v="275958157"/>
    <n v="0"/>
    <x v="10"/>
    <n v="0"/>
    <s v="NO"/>
    <s v="NO"/>
    <s v="3 años"/>
    <s v="PAOLA LEAL SANCHEZ"/>
    <n v="4011"/>
    <d v="2019-09-16T00:00:00"/>
    <n v="147321"/>
    <s v="INFRAESTRUCTURA"/>
    <s v="ACCIDENTE TRÁNSITO VIA SABANLARGA - EL ORO"/>
    <d v="2020-07-31T00:00:00"/>
    <s v="2019-02"/>
    <s v="3"/>
    <s v="2020-06"/>
    <n v="1.0374579956513144"/>
    <n v="286294996.44485074"/>
    <n v="0"/>
    <d v="2022-02-03T00:00:00"/>
    <n v="1.5123287671232877"/>
    <n v="4.1522219311981093E-2"/>
    <n v="0"/>
    <n v="0.20749999999999999"/>
    <s v="BAJA"/>
    <x v="2"/>
    <n v="0"/>
  </r>
  <r>
    <n v="2433"/>
    <d v="2019-04-02T00:00:00"/>
    <d v="2018-12-10T00:00:00"/>
    <s v="TRIBUNAL ADTIVO DE ANTIOQUIA"/>
    <s v="05001233300020180243500"/>
    <s v="2019"/>
    <x v="0"/>
    <s v="FONDO DE ADAPTACIÓN"/>
    <s v="RUBEN DARÍO BRAVO MUÑOZ"/>
    <n v="204369"/>
    <x v="6"/>
    <s v="LIQUIDACIÓN"/>
    <s v="ALTO"/>
    <s v="MEDIO   "/>
    <s v="MEDIO   "/>
    <s v="MEDIO   "/>
    <n v="0.6"/>
    <x v="0"/>
    <n v="611062683"/>
    <n v="1"/>
    <x v="5"/>
    <n v="0"/>
    <s v="NO"/>
    <s v="NO"/>
    <s v="7 años"/>
    <s v="PAOLA LEAL SANCHEZ"/>
    <n v="4011"/>
    <d v="2019-09-16T00:00:00"/>
    <n v="147321"/>
    <s v="DAPARD"/>
    <s v="Solicita la liquidación judicial del convenio 091 de 2012 y el consecuente pago de perjuicios causados por el Departamento de Antioquia por el incumplimiento de este convenio. "/>
    <d v="2020-07-31T00:00:00"/>
    <s v="2019-04"/>
    <s v="7"/>
    <s v="2020-06"/>
    <n v="1.0279083431257343"/>
    <n v="628116430.02849579"/>
    <n v="628116430.02849579"/>
    <d v="2026-03-31T00:00:00"/>
    <n v="5.6684931506849319"/>
    <n v="4.1522219311981093E-2"/>
    <n v="608359951.39447951"/>
    <n v="0.6"/>
    <s v="ALTA"/>
    <x v="0"/>
    <n v="608359951.39447951"/>
  </r>
  <r>
    <n v="2434"/>
    <d v="2019-09-10T00:00:00"/>
    <d v="2019-03-15T00:00:00"/>
    <s v="TRIBUNAL ADMINISTRATIVO DE ANTIOQUIA"/>
    <s v="05001233300020190079200"/>
    <s v="2019"/>
    <x v="0"/>
    <s v="WINERY INTERNATIONAL S.A"/>
    <s v="JENNY MADELENE POMAR CASTAÑO"/>
    <n v="89087"/>
    <x v="3"/>
    <s v="OTRAS"/>
    <s v="MEDIO   "/>
    <s v="MEDIO   "/>
    <s v="MEDIO   "/>
    <s v="MEDIO   "/>
    <n v="0.5"/>
    <x v="2"/>
    <n v="2741560000"/>
    <n v="1"/>
    <x v="10"/>
    <n v="0"/>
    <s v="NO"/>
    <n v="0"/>
    <s v="7 Años"/>
    <s v="PAOLA LEAL SANCHEZ"/>
    <n v="4011"/>
    <d v="2019-09-16T00:00:00"/>
    <n v="147321"/>
    <s v="FABRICA DE LICORES DE ANTIOQUIA"/>
    <s v="Se entrega demanda lista para contestar, sólo queda verificar caducidad en el expediente original"/>
    <d v="2020-07-31T00:00:00"/>
    <s v="2019-09"/>
    <s v="7"/>
    <s v="2020-06"/>
    <n v="1.016560139453806"/>
    <n v="2786960615.9209762"/>
    <n v="2786960615.9209762"/>
    <d v="2026-09-08T00:00:00"/>
    <n v="6.1095890410958908"/>
    <n v="4.1522219311981093E-2"/>
    <n v="2692596351.9177275"/>
    <n v="0.5"/>
    <s v="MEDIA"/>
    <x v="2"/>
    <n v="2692596351.9177275"/>
  </r>
  <r>
    <n v="2435"/>
    <d v="2019-11-19T00:00:00"/>
    <d v="2019-09-12T00:00:00"/>
    <s v="TRIBUNAL ADMINISTRATIVO DE ANTIOQUIA"/>
    <s v="05001233300020190199800"/>
    <s v="2019"/>
    <x v="0"/>
    <s v="KNIGTHS CAPITAL GROUP SRL"/>
    <s v="ANGIE JULIETT ROJAS MILLAN"/>
    <n v="28954"/>
    <x v="6"/>
    <s v="INCUMPLIMIENTO"/>
    <s v="MEDIO   "/>
    <s v="MEDIO   "/>
    <s v="BAJO"/>
    <s v="BAJO"/>
    <n v="0.29750000000000004"/>
    <x v="2"/>
    <n v="7236763830"/>
    <n v="1"/>
    <x v="10"/>
    <n v="0"/>
    <s v="NO"/>
    <s v="NO"/>
    <s v="10 años"/>
    <s v="PAOLA LEAL SANCHEZ"/>
    <n v="4011"/>
    <d v="2019-09-16T00:00:00"/>
    <n v="147321"/>
    <s v="FABRICA DE LICORES DE ANTIOQUIA"/>
    <s v="Se deben pedir antecedentes"/>
    <d v="2020-07-31T00:00:00"/>
    <s v="2019-11"/>
    <s v="10"/>
    <s v="2020-06"/>
    <n v="1.0138110875024144"/>
    <n v="7336711408.4904375"/>
    <n v="7336711408.4904375"/>
    <d v="2029-11-16T00:00:00"/>
    <n v="9.3013698630136989"/>
    <n v="4.1522219311981093E-2"/>
    <n v="6961881905.8001013"/>
    <n v="0.29750000000000004"/>
    <s v="MEDIA"/>
    <x v="2"/>
    <n v="6961881905.8001013"/>
  </r>
  <r>
    <n v="2436"/>
    <d v="2017-09-06T00:00:00"/>
    <d v="2017-08-24T00:00:00"/>
    <s v="JUZGADO 20 ADMINISTRATIVO DE MEDELLIN"/>
    <s v="05001333302020170043300"/>
    <s v="2019"/>
    <x v="0"/>
    <s v="LUZ MARINA YEPEZ UPEGUI"/>
    <s v="GABRIEL RAUL MANRIQUE BERRIO"/>
    <n v="115922"/>
    <x v="3"/>
    <s v="RELIQUIDACIÓN DE LA PENSIÓN"/>
    <s v="BAJO"/>
    <s v="BAJO"/>
    <s v="BAJO"/>
    <s v="BAJO"/>
    <n v="0.05"/>
    <x v="1"/>
    <n v="5343282"/>
    <n v="0"/>
    <x v="5"/>
    <n v="0"/>
    <s v="NO"/>
    <s v="NO"/>
    <n v="6"/>
    <s v="SOR MILDREY RESTREPO JARAMILLO"/>
    <n v="6431"/>
    <s v="18 DE ENERO DE 2017"/>
    <n v="147288"/>
    <s v="EDUCACION"/>
    <m/>
    <d v="2020-07-31T00:00:00"/>
    <s v="2017-09"/>
    <s v="6"/>
    <s v="2020-06"/>
    <n v="0.76038333983224338"/>
    <n v="4062942.6128255092"/>
    <n v="0"/>
    <d v="2023-09-05T00:00:00"/>
    <n v="3.0986301369863014"/>
    <n v="4.1522219311981093E-2"/>
    <n v="0"/>
    <n v="0.05"/>
    <s v="REMOTA"/>
    <x v="1"/>
    <n v="0"/>
  </r>
  <r>
    <n v="2437"/>
    <d v="2016-11-01T00:00:00"/>
    <d v="2016-10-18T00:00:00"/>
    <s v="JUZGADO14  ADMINISTRATIVO DE MEDELLIN"/>
    <s v="05001333301420160079400"/>
    <s v="2019"/>
    <x v="0"/>
    <s v="LUZ ODILIA MARIN DE SUAREZ "/>
    <s v="JHON JAIRO GAMBOA TORRES"/>
    <n v="165026"/>
    <x v="3"/>
    <s v="RELIQUIDACIÓN DE LA PENSIÓN"/>
    <s v="BAJO"/>
    <s v="BAJO"/>
    <s v="BAJO"/>
    <s v="BAJO"/>
    <n v="0.05"/>
    <x v="1"/>
    <n v="12327471"/>
    <n v="0"/>
    <x v="8"/>
    <m/>
    <s v="NO"/>
    <s v="NO"/>
    <n v="7"/>
    <s v="SOR MILDREY RESTREPO JARAMILLO"/>
    <n v="6431"/>
    <s v="18 DE ENERO DE 2017"/>
    <n v="147288"/>
    <s v="EDUCACION"/>
    <m/>
    <d v="2020-07-31T00:00:00"/>
    <s v="2016-11"/>
    <s v="7"/>
    <s v="2020-06"/>
    <n v="0.79016316489215555"/>
    <n v="9740713.5004762653"/>
    <n v="0"/>
    <d v="2023-10-31T00:00:00"/>
    <n v="3.2520547945205478"/>
    <n v="4.1522219311981093E-2"/>
    <n v="0"/>
    <n v="0.05"/>
    <s v="REMOTA"/>
    <x v="1"/>
    <n v="0"/>
  </r>
  <r>
    <n v="2438"/>
    <d v="2017-03-08T00:00:00"/>
    <d v="2017-02-23T00:00:00"/>
    <s v="JUZGADO 20 ADMINISTRATIVO DE MEDELLIN"/>
    <s v="05001333302020170008700"/>
    <s v="2019"/>
    <x v="0"/>
    <s v="ESTHER EMILSEN ECHAVARRIA "/>
    <s v="GABRIEL RAUL MANRIQUE BERRIO"/>
    <n v="115922"/>
    <x v="3"/>
    <s v="RELIQUIDACIÓN DE LA PENSIÓN"/>
    <s v="BAJO"/>
    <s v="BAJO"/>
    <s v="BAJO"/>
    <s v="BAJO"/>
    <n v="0.05"/>
    <x v="1"/>
    <n v="7265124"/>
    <n v="0"/>
    <x v="2"/>
    <m/>
    <s v="NO"/>
    <s v="NO"/>
    <n v="6"/>
    <s v="SOR MILDREY RESTREPO JARAMILLO"/>
    <n v="6431"/>
    <s v="18 DE ENERO DE 2017"/>
    <n v="147288"/>
    <s v="EDUCACION"/>
    <s v="Se declara probada en audiencia inicial la falta de legitimacion "/>
    <d v="2020-07-31T00:00:00"/>
    <s v="2017-03"/>
    <s v="6"/>
    <s v="2020-06"/>
    <n v="0.76757466281447584"/>
    <n v="5576525.1046053562"/>
    <n v="0"/>
    <d v="2023-03-07T00:00:00"/>
    <n v="2.6"/>
    <n v="4.1522219311981093E-2"/>
    <n v="0"/>
    <n v="0.05"/>
    <s v="REMOTA"/>
    <x v="1"/>
    <n v="0"/>
  </r>
  <r>
    <n v="2439"/>
    <d v="2017-02-01T00:00:00"/>
    <d v="2017-06-27T00:00:00"/>
    <s v="JUZGADO 34 ADMINISTRATIVO DE MEDELLIN"/>
    <s v="05001333303420170002900"/>
    <s v="2019"/>
    <x v="0"/>
    <s v="MARIA HAYDEE DE LA MILAGROSA "/>
    <s v="JULIA FERNANDA MUÑOZ RINCON "/>
    <n v="215278"/>
    <x v="3"/>
    <s v="RELIQUIDACIÓN DE LA PENSIÓN"/>
    <s v="BAJO"/>
    <s v="BAJO"/>
    <s v="BAJO"/>
    <s v="BAJO"/>
    <n v="0.05"/>
    <x v="1"/>
    <n v="19403904"/>
    <n v="0"/>
    <x v="1"/>
    <m/>
    <s v="NO"/>
    <s v="NO"/>
    <n v="6"/>
    <s v="SOR MILDREY RESTREPO JARAMILLO"/>
    <n v="6431"/>
    <s v="18 DE ENERO DE 2017"/>
    <n v="147288"/>
    <s v="GESTION HUMANA Y DLLO ORGANIZACIONAL"/>
    <s v="La parte demandante Apelo el fallo"/>
    <d v="2020-07-31T00:00:00"/>
    <s v="2017-02"/>
    <s v="6"/>
    <s v="2020-06"/>
    <n v="0.77115025586143982"/>
    <n v="14963325.534310816"/>
    <n v="0"/>
    <d v="2023-01-31T00:00:00"/>
    <n v="2.504109589041096"/>
    <n v="4.1522219311981093E-2"/>
    <n v="0"/>
    <n v="0.05"/>
    <s v="REMOTA"/>
    <x v="1"/>
    <n v="0"/>
  </r>
  <r>
    <n v="2440"/>
    <d v="2017-06-23T00:00:00"/>
    <d v="2016-08-24T00:00:00"/>
    <s v="JUZGADO 10 ADMINISTRATIVO DE MEDELLIN"/>
    <s v="05001333301020160065500"/>
    <s v="2019"/>
    <x v="0"/>
    <s v="DIANA MARCELA INFANTE ZULUAGA"/>
    <s v="RAUL FERNANDO GUEVARA ARBOLEDA"/>
    <n v="209448"/>
    <x v="3"/>
    <s v="INCENTIVO ANTIGÜEDAD"/>
    <s v="BAJO"/>
    <s v="BAJO"/>
    <s v="BAJO"/>
    <s v="BAJO"/>
    <n v="0.05"/>
    <x v="1"/>
    <n v="1617580"/>
    <n v="0"/>
    <x v="7"/>
    <m/>
    <s v="NO"/>
    <s v="NO"/>
    <n v="7"/>
    <s v="SOR MILDREY RESTREPO JARAMILLO"/>
    <n v="6431"/>
    <s v="18 DE ENERO DE 2017"/>
    <n v="147288"/>
    <s v="GESTION HUMANA Y DLLO ORGANIZACIONAL"/>
    <m/>
    <d v="2020-07-31T00:00:00"/>
    <s v="2017-06"/>
    <s v="7"/>
    <s v="2020-06"/>
    <n v="0.76136533047353394"/>
    <n v="1231569.331267379"/>
    <n v="0"/>
    <d v="2024-06-21T00:00:00"/>
    <n v="3.893150684931507"/>
    <n v="4.1522219311981093E-2"/>
    <n v="0"/>
    <n v="0.05"/>
    <s v="REMOTA"/>
    <x v="1"/>
    <n v="0"/>
  </r>
  <r>
    <n v="2441"/>
    <d v="2016-09-26T00:00:00"/>
    <d v="2016-08-30T00:00:00"/>
    <s v="JUZGADO 08 ADMINISTRATIVO DE MEDELLIN"/>
    <s v="05001333300820160066900"/>
    <s v="2019"/>
    <x v="0"/>
    <s v="JORGE LUIS AGUDELO ESTRADA"/>
    <s v="JAIRO IVAN LIZARAZO AVILA"/>
    <n v="41146"/>
    <x v="3"/>
    <s v="RELIQUIDACIÓN DE LA PENSIÓN"/>
    <s v="BAJO"/>
    <s v="BAJO"/>
    <s v="BAJO"/>
    <s v="BAJO"/>
    <n v="0.05"/>
    <x v="1"/>
    <n v="11000000"/>
    <n v="0"/>
    <x v="12"/>
    <m/>
    <s v="NO"/>
    <s v="NO"/>
    <n v="7"/>
    <s v="SOR MILDREY RESTREPO JARAMILLO"/>
    <n v="6431"/>
    <s v="18 DE ENERO DE 2017"/>
    <n v="147288"/>
    <s v="GESTION HUMANA Y DLLO ORGANIZACIONAL"/>
    <s v="El fallo quedo ejecutoriado se liquidaron costas enconta de la parte demandante "/>
    <d v="2020-07-31T00:00:00"/>
    <s v="2016-09"/>
    <s v="7"/>
    <s v="2020-06"/>
    <n v="0.79057379366945824"/>
    <n v="8696311.7303640414"/>
    <n v="0"/>
    <d v="2023-09-25T00:00:00"/>
    <n v="3.1534246575342464"/>
    <n v="4.1522219311981093E-2"/>
    <n v="0"/>
    <n v="0.05"/>
    <s v="REMOTA"/>
    <x v="1"/>
    <n v="0"/>
  </r>
  <r>
    <n v="2442"/>
    <d v="2017-05-22T00:00:00"/>
    <d v="2017-05-11T00:00:00"/>
    <s v="JUZGADO 09 ADMINISTRATIVO DE MEDELLIN"/>
    <s v="05001333300920170024800"/>
    <s v="2019"/>
    <x v="0"/>
    <s v="JUAN FERNANDO RESTREPO"/>
    <s v="ROBERTO FERNANDO PAZ SALAS"/>
    <n v="20958"/>
    <x v="1"/>
    <s v="FALLA EN EL SERVICIO OTRAS CAUSAS"/>
    <s v="MEDIO   "/>
    <s v="MEDIO   "/>
    <s v="MEDIO   "/>
    <s v="BAJO"/>
    <n v="0.34250000000000003"/>
    <x v="2"/>
    <n v="1679670000"/>
    <n v="0.2"/>
    <x v="5"/>
    <m/>
    <s v="NO"/>
    <s v="NO"/>
    <n v="6"/>
    <s v="SOR MILDREY RESTREPO JARAMILLO"/>
    <n v="6431"/>
    <s v="18 DE ENERO DE 2017"/>
    <n v="147288"/>
    <s v="DAPARD"/>
    <m/>
    <d v="2020-07-31T00:00:00"/>
    <s v="2017-05"/>
    <s v="6"/>
    <s v="2020-06"/>
    <n v="0.76223816507249575"/>
    <n v="1280308578.727319"/>
    <n v="256061715.74546382"/>
    <d v="2023-05-21T00:00:00"/>
    <n v="2.8054794520547945"/>
    <n v="4.1522219311981093E-2"/>
    <n v="252043394.52564073"/>
    <n v="0.34250000000000003"/>
    <s v="MEDIA"/>
    <x v="2"/>
    <n v="252043394.52564073"/>
  </r>
  <r>
    <n v="2443"/>
    <d v="2017-09-26T00:00:00"/>
    <d v="2017-09-21T00:00:00"/>
    <s v="JUZGADO 33 ADMINISTRATIVO DE MEDELLIN"/>
    <s v="05001333303320170047600"/>
    <s v="2019"/>
    <x v="0"/>
    <s v="ANA MARGARITA MEJIA ALVAREZ"/>
    <s v="FRANKLIN ANDERSON ISAZA LONDOÑO"/>
    <n v="176462"/>
    <x v="3"/>
    <s v="RELIQUIDACIÓN DE LA PENSIÓN"/>
    <s v="BAJO"/>
    <s v="BAJO"/>
    <s v="BAJO"/>
    <s v="BAJO"/>
    <n v="0.05"/>
    <x v="1"/>
    <n v="7039406"/>
    <n v="0"/>
    <x v="4"/>
    <m/>
    <s v="NO"/>
    <s v="NO"/>
    <n v="6"/>
    <s v="SOR MILDREY RESTREPO JARAMILLO"/>
    <n v="6431"/>
    <s v="18 DE ENERO DE 2017"/>
    <n v="147288"/>
    <s v="EDUCACION"/>
    <m/>
    <d v="2020-07-31T00:00:00"/>
    <s v="2017-09"/>
    <s v="6"/>
    <s v="2020-06"/>
    <n v="0.76038333983224338"/>
    <n v="5352647.0447151326"/>
    <n v="0"/>
    <d v="2023-09-25T00:00:00"/>
    <n v="3.1534246575342464"/>
    <n v="4.1522219311981093E-2"/>
    <n v="0"/>
    <n v="0.05"/>
    <s v="REMOTA"/>
    <x v="1"/>
    <n v="0"/>
  </r>
  <r>
    <n v="2444"/>
    <d v="2017-08-18T00:00:00"/>
    <d v="2017-08-08T00:00:00"/>
    <s v="JUZGADO 10 ADMINISTRATIVO DE MEDELLIN"/>
    <s v="05001333301020170041300"/>
    <s v="2019"/>
    <x v="0"/>
    <s v="ANGELA MARIA Y LEON JAIME"/>
    <s v="KAREN PAULINA RESTREPO CASTRILLON"/>
    <n v="181656"/>
    <x v="1"/>
    <s v="FALLA EN EL SERVICIO OTRAS CAUSAS"/>
    <s v="MEDIO   "/>
    <s v="MEDIO   "/>
    <s v="MEDIO   "/>
    <s v="MEDIO   "/>
    <n v="0.5"/>
    <x v="2"/>
    <n v="177052080"/>
    <n v="0.2"/>
    <x v="6"/>
    <m/>
    <s v="NO"/>
    <s v="NO"/>
    <n v="6"/>
    <s v="SOR MILDREY RESTREPO JARAMILLO"/>
    <n v="6431"/>
    <s v="18 DE ENERO DE 2017"/>
    <n v="147288"/>
    <s v="EDUCACION"/>
    <m/>
    <d v="2020-07-31T00:00:00"/>
    <s v="2017-08"/>
    <s v="6"/>
    <s v="2020-06"/>
    <n v="0.76068958550881771"/>
    <n v="134681673.34867403"/>
    <n v="26936334.669734806"/>
    <d v="2023-08-17T00:00:00"/>
    <n v="3.0465753424657533"/>
    <n v="4.1522219311981093E-2"/>
    <n v="26477613.297779955"/>
    <n v="0.5"/>
    <s v="MEDIA"/>
    <x v="2"/>
    <n v="26477613.297779955"/>
  </r>
  <r>
    <n v="2445"/>
    <d v="2017-08-15T00:00:00"/>
    <d v="2017-08-03T00:00:00"/>
    <s v="JUZGADO 17 ADMINISTRATIVO DE MEDELLIN"/>
    <s v="05001333301720170041500"/>
    <s v="2019"/>
    <x v="0"/>
    <s v="MARIA CECILIA  GAVIRIA SALAZAR"/>
    <s v="DANIEL GOMEZ MOLINA"/>
    <n v="285508"/>
    <x v="1"/>
    <s v="IMPUESTOS"/>
    <s v="BAJO"/>
    <s v="BAJO"/>
    <s v="BAJO"/>
    <s v="BAJO"/>
    <n v="0.05"/>
    <x v="1"/>
    <n v="86875794"/>
    <n v="0"/>
    <x v="5"/>
    <m/>
    <s v="NO"/>
    <s v="NO"/>
    <n v="6"/>
    <s v="SOR MILDREY RESTREPO JARAMILLO"/>
    <n v="6431"/>
    <s v="18 DE ENERO DE 2017"/>
    <n v="147288"/>
    <s v="HACIENDA"/>
    <m/>
    <d v="2020-07-31T00:00:00"/>
    <s v="2017-08"/>
    <s v="6"/>
    <s v="2020-06"/>
    <n v="0.76068958550881771"/>
    <n v="66085511.728609435"/>
    <n v="0"/>
    <d v="2023-08-14T00:00:00"/>
    <n v="3.0383561643835617"/>
    <n v="4.1522219311981093E-2"/>
    <n v="0"/>
    <n v="0.05"/>
    <s v="REMOTA"/>
    <x v="1"/>
    <n v="0"/>
  </r>
  <r>
    <n v="2446"/>
    <d v="2016-10-04T00:00:00"/>
    <d v="2016-09-23T00:00:00"/>
    <s v="JUZGADO 17 ADMINISTRATIVO DE MEDELLIN"/>
    <s v="05001333301720160075500"/>
    <s v="2019"/>
    <x v="0"/>
    <s v="NORBERTO DE JESUS ARISTIZABAL GOMEZ"/>
    <s v="GLORIA CECILIA GALLEGO"/>
    <n v="15803"/>
    <x v="3"/>
    <s v="RELIQUIDACIÓN DE LA PENSIÓN"/>
    <s v="BAJO"/>
    <s v="BAJO"/>
    <s v="BAJO"/>
    <s v="BAJO"/>
    <n v="0.05"/>
    <x v="1"/>
    <n v="5730928"/>
    <n v="0"/>
    <x v="5"/>
    <m/>
    <s v="NO"/>
    <s v="NO"/>
    <n v="7"/>
    <s v="SOR MILDREY RESTREPO JARAMILLO"/>
    <n v="6431"/>
    <s v="18 DE ENERO DE 2017"/>
    <n v="147288"/>
    <s v="GESTION HUMANA Y DLLO ORGANIZACIONAL"/>
    <s v="SENTENCIA A FAVOR 07/09/18"/>
    <d v="2020-07-31T00:00:00"/>
    <s v="2016-10"/>
    <s v="7"/>
    <s v="2020-06"/>
    <n v="0.79104764067648514"/>
    <n v="4533437.0732868081"/>
    <n v="0"/>
    <d v="2023-10-03T00:00:00"/>
    <n v="3.1753424657534248"/>
    <n v="4.1522219311981093E-2"/>
    <n v="0"/>
    <n v="0.05"/>
    <s v="REMOTA"/>
    <x v="1"/>
    <n v="0"/>
  </r>
  <r>
    <n v="2447"/>
    <d v="2017-08-04T00:00:00"/>
    <d v="2017-07-28T00:00:00"/>
    <s v="JUZGADO 010 CIRCUITO LABORAL"/>
    <s v="05001310501020170065000"/>
    <s v="2019"/>
    <x v="3"/>
    <s v="GERARDO DE JESUS TABARES"/>
    <s v="JULIA FERNANDA MUÑOZ RINCON "/>
    <n v="215278"/>
    <x v="2"/>
    <s v="RECONOCIMIENTO Y PAGO DE OTRAS PRESTACIONES SALARIALES, SOLCIALES Y SALARIOS"/>
    <s v="ALTO"/>
    <s v="ALTO"/>
    <s v="ALTO"/>
    <s v="BAJO"/>
    <n v="0.66749999999999998"/>
    <x v="0"/>
    <n v="54799143"/>
    <n v="0.8"/>
    <x v="5"/>
    <m/>
    <s v="NO"/>
    <s v="NO"/>
    <n v="6"/>
    <s v="SOR MILDREY RESTREPO JARAMILLO"/>
    <n v="6431"/>
    <s v="18 DE ENERO DE 2017"/>
    <n v="147288"/>
    <s v="GESTION HUMANA Y DLLO ORGANIZACIONAL"/>
    <m/>
    <d v="2020-07-31T00:00:00"/>
    <s v="2017-08"/>
    <s v="6"/>
    <s v="2020-06"/>
    <n v="0.76068958550881771"/>
    <n v="41685137.374908432"/>
    <n v="33348109.899926748"/>
    <d v="2023-08-03T00:00:00"/>
    <n v="3.0082191780821916"/>
    <n v="4.1522219311981093E-2"/>
    <n v="32787286.563363582"/>
    <n v="0.66749999999999998"/>
    <s v="ALTA"/>
    <x v="0"/>
    <n v="32787286.563363582"/>
  </r>
  <r>
    <n v="2448"/>
    <d v="2017-02-13T00:00:00"/>
    <d v="2017-06-26T00:00:00"/>
    <s v="JUZGADO 08 ADMINISTRATIVO DE MEDELLIN"/>
    <s v="05001333300820170002700"/>
    <s v="2019"/>
    <x v="0"/>
    <s v="NORA DEL SOCORRO GONZALEZ LAHAMAN"/>
    <s v="GLORIA CECILIA GALLEGO"/>
    <n v="15803"/>
    <x v="3"/>
    <s v="RELIQUIDACIÓN DE LA PENSIÓN"/>
    <s v="BAJO"/>
    <s v="BAJO"/>
    <s v="BAJO"/>
    <s v="BAJO"/>
    <n v="0.05"/>
    <x v="1"/>
    <n v="17530754"/>
    <n v="0"/>
    <x v="1"/>
    <m/>
    <s v="NO"/>
    <s v="NO"/>
    <n v="6"/>
    <s v="SOR MILDREY RESTREPO JARAMILLO"/>
    <n v="6431"/>
    <s v="18 DE ENERO DE 2017"/>
    <n v="147288"/>
    <s v="GESTION HUMANA Y DLLO ORGANIZACIONAL"/>
    <s v="La parte demandante Apelo el fallo"/>
    <d v="2020-07-31T00:00:00"/>
    <s v="2017-02"/>
    <s v="6"/>
    <s v="2020-06"/>
    <n v="0.77115025586143982"/>
    <n v="13518845.432543959"/>
    <n v="0"/>
    <d v="2023-02-12T00:00:00"/>
    <n v="2.536986301369863"/>
    <n v="4.1522219311981093E-2"/>
    <n v="0"/>
    <n v="0.05"/>
    <s v="REMOTA"/>
    <x v="1"/>
    <n v="0"/>
  </r>
  <r>
    <n v="2449"/>
    <d v="2017-06-28T00:00:00"/>
    <d v="2017-06-22T00:00:00"/>
    <s v="JUZGADO 023 ADMINISTRATIVO DE MEDELLIN"/>
    <s v="05001333302320170031800"/>
    <s v="2019"/>
    <x v="0"/>
    <s v="MARIA FAUSTINA RESTREPO"/>
    <s v="KAREN PAULINA RESTREPO CASTRILLON"/>
    <n v="181656"/>
    <x v="1"/>
    <s v="FALLA EN EL SERVICIO OTRAS CAUSAS"/>
    <s v="MEDIO   "/>
    <s v="MEDIO   "/>
    <s v="MEDIO   "/>
    <s v="MEDIO   "/>
    <n v="0.5"/>
    <x v="2"/>
    <n v="974921163"/>
    <n v="0.2"/>
    <x v="0"/>
    <m/>
    <s v="NO"/>
    <s v="NO"/>
    <n v="6"/>
    <s v="SOR MILDREY RESTREPO JARAMILLO"/>
    <n v="6431"/>
    <s v="18 DE ENERO DE 2017"/>
    <n v="147288"/>
    <s v="DAPARD"/>
    <s v="La parte demandante Apelo el fallo"/>
    <d v="2020-07-31T00:00:00"/>
    <s v="2017-06"/>
    <s v="6"/>
    <s v="2020-06"/>
    <n v="0.76136533047353394"/>
    <n v="742271173.45313704"/>
    <n v="148454234.69062743"/>
    <d v="2023-06-27T00:00:00"/>
    <n v="2.9068493150684933"/>
    <n v="4.1522219311981093E-2"/>
    <n v="146041085.09042367"/>
    <n v="0.5"/>
    <s v="MEDIA"/>
    <x v="2"/>
    <n v="146041085.09042367"/>
  </r>
  <r>
    <n v="2450"/>
    <d v="2017-04-28T00:00:00"/>
    <d v="2017-04-18T00:00:00"/>
    <s v="JUZGADO 003 ADMINISTRATIVO DE MEDELLIN"/>
    <s v="05001333300320170021200"/>
    <s v="2019"/>
    <x v="0"/>
    <s v="BEATRIZ ELENA AGUIRRE VARGAS"/>
    <s v="MARTA ESTELLA AREIZA ZAPATA"/>
    <n v="214209"/>
    <x v="3"/>
    <s v="RELIQUIDACIÓN DE LA PENSIÓN"/>
    <s v="BAJO"/>
    <s v="BAJO"/>
    <s v="BAJO"/>
    <s v="BAJO"/>
    <n v="0.05"/>
    <x v="1"/>
    <n v="5275485"/>
    <n v="0"/>
    <x v="0"/>
    <m/>
    <s v="NO"/>
    <s v="NO"/>
    <n v="6"/>
    <s v="SOR MILDREY RESTREPO JARAMILLO"/>
    <n v="6431"/>
    <s v="18 DE ENERO DE 2017"/>
    <n v="147288"/>
    <s v="EDUCACION"/>
    <m/>
    <d v="2020-07-31T00:00:00"/>
    <s v="2017-04"/>
    <s v="6"/>
    <s v="2020-06"/>
    <n v="0.76395562321009991"/>
    <n v="4030236.4309105338"/>
    <n v="0"/>
    <d v="2023-04-27T00:00:00"/>
    <n v="2.7397260273972601"/>
    <n v="4.1522219311981093E-2"/>
    <n v="0"/>
    <n v="0.05"/>
    <s v="REMOTA"/>
    <x v="1"/>
    <n v="0"/>
  </r>
  <r>
    <n v="2451"/>
    <d v="2016-09-19T00:00:00"/>
    <d v="2016-09-01T00:00:00"/>
    <s v="JUZGADO 010 ADMINISTRATIVO DE MEDELLIN"/>
    <s v="05001333301020160067500"/>
    <s v="2019"/>
    <x v="0"/>
    <s v="VIVIANA JANETH MADRIGAL ARBOLEDA"/>
    <s v="RAUL FERNANDO GUEVARA ARBOLEDA"/>
    <n v="209448"/>
    <x v="3"/>
    <s v="INCENTIVO ANTIGÜEDAD"/>
    <s v="BAJO"/>
    <s v="BAJO"/>
    <s v="BAJO"/>
    <s v="MEDIO   "/>
    <n v="0.20749999999999999"/>
    <x v="3"/>
    <n v="1617927"/>
    <n v="0"/>
    <x v="1"/>
    <m/>
    <s v="NO"/>
    <s v="NO"/>
    <n v="7"/>
    <s v="SOR MILDREY RESTREPO JARAMILLO"/>
    <n v="6431"/>
    <s v="18 DE ENERO DE 2017"/>
    <n v="147288"/>
    <s v="GESTION HUMANA Y DLLO ORGANIZACIONAL"/>
    <s v="Sentencia ejecutoriada sale el expediente"/>
    <d v="2020-07-31T00:00:00"/>
    <s v="2016-09"/>
    <s v="7"/>
    <s v="2020-06"/>
    <n v="0.79057379366945824"/>
    <n v="1279090.6862702456"/>
    <n v="0"/>
    <d v="2023-09-18T00:00:00"/>
    <n v="3.1342465753424658"/>
    <n v="4.1522219311981093E-2"/>
    <n v="0"/>
    <n v="0.20749999999999999"/>
    <s v="BAJA"/>
    <x v="2"/>
    <n v="0"/>
  </r>
  <r>
    <n v="2452"/>
    <d v="2017-05-24T00:00:00"/>
    <d v="2017-05-15T00:00:00"/>
    <s v="MUNICIPALES DE PEQUEÑAS CAUSAS "/>
    <s v="05001410500220170055100"/>
    <s v="2019"/>
    <x v="3"/>
    <s v="RUTH DE MARIA VILLADA GARCES"/>
    <s v="KATERINE MARIN OSORIO "/>
    <n v="255587"/>
    <x v="2"/>
    <s v="INDEMNIZACIÓN SUSTITUTIVA DE LA PENSIÓN"/>
    <s v="ALTO"/>
    <s v="ALTO"/>
    <s v="ALTO"/>
    <s v="ALTO"/>
    <n v="1"/>
    <x v="0"/>
    <n v="15624840"/>
    <n v="0.7"/>
    <x v="1"/>
    <m/>
    <s v="NO"/>
    <s v="NO"/>
    <n v="6"/>
    <s v="SOR MILDREY RESTREPO JARAMILLO"/>
    <n v="6431"/>
    <s v="18 DE ENERO DE 2017"/>
    <n v="147288"/>
    <s v="EDUCACION"/>
    <s v="Juzgado de pequeñas causas sentencia ejecutoriada"/>
    <d v="2020-07-31T00:00:00"/>
    <s v="2017-05"/>
    <s v="6"/>
    <s v="2020-06"/>
    <n v="0.76223816507249575"/>
    <n v="11909849.371151334"/>
    <n v="8336894.5598059334"/>
    <d v="2023-05-23T00:00:00"/>
    <n v="2.8109589041095893"/>
    <n v="4.1522219311981093E-2"/>
    <n v="8205811.9673491362"/>
    <n v="1"/>
    <s v="ALTA"/>
    <x v="0"/>
    <n v="8205811.9673491362"/>
  </r>
  <r>
    <n v="2453"/>
    <d v="2017-08-23T00:00:00"/>
    <d v="2017-08-08T00:00:00"/>
    <s v="JUZGADO 24 ADMINISTRATIVO DE MEDELLIN"/>
    <s v="05001333302420170040600"/>
    <s v="2019"/>
    <x v="0"/>
    <s v="RAMON  OVIDIO ZAPATA VELAZQUEZ"/>
    <s v="CARLOS ALBERTO VARGAS FLOREZ"/>
    <n v="81260"/>
    <x v="3"/>
    <s v="RELIQUIDACIÓN DE LA PENSIÓN"/>
    <s v="MEDIO   "/>
    <s v="MEDIO   "/>
    <s v="MEDIO   "/>
    <s v="MEDIO   "/>
    <n v="0.5"/>
    <x v="2"/>
    <n v="27568023"/>
    <n v="0"/>
    <x v="6"/>
    <m/>
    <s v="NO"/>
    <s v="NO"/>
    <n v="6"/>
    <s v="SOR MILDREY RESTREPO JARAMILLO"/>
    <n v="6431"/>
    <s v="18 DE ENERO DE 2017"/>
    <n v="147288"/>
    <s v="GESTION HUMANA Y DLLO ORGANIZACIONAL"/>
    <s v="El demandante desiste de las pretensiones"/>
    <d v="2020-07-31T00:00:00"/>
    <s v="2017-08"/>
    <s v="6"/>
    <s v="2020-06"/>
    <n v="0.76068958550881771"/>
    <n v="20970707.989167552"/>
    <n v="0"/>
    <d v="2023-08-22T00:00:00"/>
    <n v="3.0602739726027397"/>
    <n v="4.1522219311981093E-2"/>
    <n v="0"/>
    <n v="0.5"/>
    <s v="MEDIA"/>
    <x v="2"/>
    <n v="0"/>
  </r>
  <r>
    <n v="2454"/>
    <d v="2017-01-19T00:00:00"/>
    <d v="2016-10-23T00:00:00"/>
    <s v="JUZGADO 010 CIRCUITO LABORAL"/>
    <s v="05001310501020160115000"/>
    <s v="2019"/>
    <x v="1"/>
    <s v="MARIA YANINE POLETY"/>
    <s v="JULIA FERNANDA MUÑOZ RINCON "/>
    <n v="215278"/>
    <x v="2"/>
    <s v="RECONOCIMIENTO Y PAGO DE OTRAS PRESTACIONES SALARIALES, SOLCIALES Y SALARIOS"/>
    <s v="ALTO"/>
    <s v="ALTO"/>
    <s v="ALTO"/>
    <s v="ALTO"/>
    <n v="1"/>
    <x v="0"/>
    <n v="76706044"/>
    <n v="0.8"/>
    <x v="17"/>
    <m/>
    <s v="NO"/>
    <s v="NO"/>
    <n v="7"/>
    <s v="SOR MILDREY RESTREPO JARAMILLO"/>
    <n v="6431"/>
    <s v="18 DE ENERO DE 2017"/>
    <n v="147288"/>
    <s v="GESTION HUMANA Y DLLO ORGANIZACIONAL"/>
    <s v="Se nombra curador 19 de febrero de 2019"/>
    <d v="2020-07-31T00:00:00"/>
    <s v="2017-01"/>
    <s v="7"/>
    <s v="2020-06"/>
    <n v="0.77890601703822215"/>
    <n v="59746799.214798622"/>
    <n v="47797439.371838897"/>
    <d v="2024-01-18T00:00:00"/>
    <n v="3.4684931506849317"/>
    <n v="4.1522219311981093E-2"/>
    <n v="46871827.184471853"/>
    <n v="1"/>
    <s v="ALTA"/>
    <x v="0"/>
    <n v="46871827.184471853"/>
  </r>
  <r>
    <n v="2455"/>
    <d v="2017-10-12T00:00:00"/>
    <d v="2017-02-02T00:00:00"/>
    <s v="JUZGADO 5 MUNICIPAL DE PEQUEÑAS CAUSAS"/>
    <s v="05001410500520170011000"/>
    <s v="2019"/>
    <x v="1"/>
    <s v="MARIA OLGA SERNA GARCIA"/>
    <s v="EDWIN DANIEL GALLEGO PANIAGUA"/>
    <n v="185914"/>
    <x v="2"/>
    <s v="PENSIÓN DE SOBREVIVIENTES"/>
    <s v="BAJO"/>
    <s v="BAJO"/>
    <s v="BAJO"/>
    <s v="BAJO"/>
    <n v="0.05"/>
    <x v="1"/>
    <n v="15624840"/>
    <n v="0"/>
    <x v="10"/>
    <m/>
    <s v="NO"/>
    <s v="NO"/>
    <n v="6"/>
    <s v="SOR MILDREY RESTREPO JARAMILLO"/>
    <n v="6431"/>
    <s v="18 DE ENERO DE 2017"/>
    <n v="147288"/>
    <s v="GESTION HUMANA Y DLLO ORGANIZACIONAL"/>
    <s v="Pequeñas causas se presenta la demanda en audiencia plazo 30 de junio de 2020"/>
    <d v="2020-07-31T00:00:00"/>
    <s v="2017-10"/>
    <s v="6"/>
    <s v="2020-06"/>
    <n v="0.76025622916343338"/>
    <n v="11878881.939681981"/>
    <n v="0"/>
    <d v="2023-10-11T00:00:00"/>
    <n v="3.1972602739726028"/>
    <n v="4.1522219311981093E-2"/>
    <n v="0"/>
    <n v="0.05"/>
    <s v="REMOTA"/>
    <x v="1"/>
    <n v="0"/>
  </r>
  <r>
    <n v="2456"/>
    <d v="2017-10-13T00:00:00"/>
    <d v="2017-10-20T00:00:00"/>
    <s v="JUZGADO 03 ADMINISTRATIVO DE MEDELLIN"/>
    <s v="05001333300320170051500"/>
    <s v="2019"/>
    <x v="0"/>
    <s v="JOSE BERNARDO VELEZ "/>
    <s v="DIANA CAROLINA ALZATE QUINTERO"/>
    <n v="165819"/>
    <x v="3"/>
    <s v="RELIQUIDACIÓN DE LA PENSIÓN"/>
    <s v="BAJO"/>
    <s v="BAJO"/>
    <s v="BAJO"/>
    <s v="BAJO"/>
    <n v="0.05"/>
    <x v="1"/>
    <n v="16792000"/>
    <n v="0"/>
    <x v="7"/>
    <m/>
    <s v="NO"/>
    <s v="NO"/>
    <n v="6"/>
    <s v="SOR MILDREY RESTREPO JARAMILLO"/>
    <n v="6431"/>
    <s v="18 DE ENERO DE 2017"/>
    <n v="147288"/>
    <s v="EDUCACION"/>
    <s v="Al despacho para sentencia 22 de julio de 2019"/>
    <d v="2020-07-31T00:00:00"/>
    <s v="2017-10"/>
    <s v="6"/>
    <s v="2020-06"/>
    <n v="0.76025622916343338"/>
    <n v="12766222.600112373"/>
    <n v="0"/>
    <d v="2023-10-12T00:00:00"/>
    <n v="3.2"/>
    <n v="4.1522219311981093E-2"/>
    <n v="0"/>
    <n v="0.05"/>
    <s v="REMOTA"/>
    <x v="1"/>
    <n v="0"/>
  </r>
  <r>
    <n v="2457"/>
    <d v="2016-11-10T00:00:00"/>
    <d v="2016-09-15T00:00:00"/>
    <s v="JUZGADO 033 ADMINISTRATIVO DE MEDELLIN"/>
    <s v="05001333303320160091000"/>
    <s v="2019"/>
    <x v="0"/>
    <s v="JUDITH DEL SOCORRO HENAO MUNERA"/>
    <s v="ANGELA PATRICIA RODRIGUEZ VILLAREAL"/>
    <n v="177420"/>
    <x v="3"/>
    <s v="RELIQUIDACIÓN DE LA PENSIÓN"/>
    <s v="BAJO"/>
    <s v="BAJO"/>
    <s v="BAJO"/>
    <s v="BAJO"/>
    <n v="0.05"/>
    <x v="1"/>
    <n v="7835300"/>
    <n v="0"/>
    <x v="1"/>
    <m/>
    <s v="NO"/>
    <s v="NO"/>
    <n v="7"/>
    <s v="SOR MILDREY RESTREPO JARAMILLO"/>
    <n v="6431"/>
    <s v="18 DE ENERO DE 2017"/>
    <n v="147288"/>
    <s v="EDUCACION"/>
    <s v="25 de junio auto Niega recuerso de apelaciona la parte demandante "/>
    <d v="2020-07-31T00:00:00"/>
    <s v="2016-11"/>
    <s v="7"/>
    <s v="2020-06"/>
    <n v="0.79016316489215555"/>
    <n v="6191165.4458795059"/>
    <n v="0"/>
    <d v="2023-11-09T00:00:00"/>
    <n v="3.2767123287671232"/>
    <n v="4.1522219311981093E-2"/>
    <n v="0"/>
    <n v="0.05"/>
    <s v="REMOTA"/>
    <x v="1"/>
    <n v="0"/>
  </r>
  <r>
    <n v="2458"/>
    <d v="2017-04-25T00:00:00"/>
    <d v="2017-04-07T00:00:00"/>
    <s v="JUZGADO 017 ADMINISTRATIVO DE MEDELLIN"/>
    <s v="05001333301720170018900"/>
    <s v="2019"/>
    <x v="0"/>
    <s v="LETICIA DE JESUS QUINTANA VANEGAS"/>
    <s v="GABRIEL RAUL MANRIQUE BERRIO"/>
    <n v="115922"/>
    <x v="3"/>
    <s v="RELIQUIDACIÓN DE LA PENSIÓN"/>
    <s v="BAJO"/>
    <s v="BAJO"/>
    <s v="BAJO"/>
    <s v="BAJO"/>
    <n v="0.05"/>
    <x v="1"/>
    <n v="21657300"/>
    <n v="0"/>
    <x v="0"/>
    <m/>
    <s v="NO"/>
    <s v="NO"/>
    <n v="6"/>
    <s v="SOR MILDREY RESTREPO JARAMILLO"/>
    <n v="6431"/>
    <s v="18 DE ENERO DE 2017"/>
    <n v="147288"/>
    <s v="EDUCACION"/>
    <s v="El 19 de febrero se presentan alegatos"/>
    <d v="2020-07-31T00:00:00"/>
    <s v="2017-04"/>
    <s v="6"/>
    <s v="2020-06"/>
    <n v="0.76395562321009991"/>
    <n v="16545216.118548097"/>
    <n v="0"/>
    <d v="2023-04-24T00:00:00"/>
    <n v="2.7315068493150685"/>
    <n v="4.1522219311981093E-2"/>
    <n v="0"/>
    <n v="0.05"/>
    <s v="REMOTA"/>
    <x v="1"/>
    <n v="0"/>
  </r>
  <r>
    <n v="2459"/>
    <d v="2017-11-20T00:00:00"/>
    <d v="2016-11-26T00:00:00"/>
    <s v="TRIBUNAL ADMINISTRATIVO DE ANT"/>
    <s v="05001233300020160262600"/>
    <s v="2019"/>
    <x v="0"/>
    <s v="ORFA ISABEL ARISTIZABAL DE CASTAÑO"/>
    <s v="JUAN GUILLERMO HERRERA GAVIRIA "/>
    <n v="32681"/>
    <x v="3"/>
    <s v="RELIQUIDACIÓN DE LA PENSIÓN"/>
    <s v="BAJO"/>
    <s v="MEDIO   "/>
    <s v="BAJO"/>
    <s v="BAJO"/>
    <n v="0.20749999999999999"/>
    <x v="3"/>
    <n v="85692348"/>
    <n v="0.05"/>
    <x v="1"/>
    <m/>
    <s v="NO"/>
    <s v="NO"/>
    <n v="7"/>
    <s v="SOR MILDREY RESTREPO JARAMILLO"/>
    <n v="6431"/>
    <s v="18 DE ENERO DE 2017"/>
    <n v="147288"/>
    <s v="GESTION HUMANA Y DLLO ORGANIZACIONAL"/>
    <m/>
    <d v="2020-07-31T00:00:00"/>
    <s v="2017-11"/>
    <s v="7"/>
    <s v="2020-06"/>
    <n v="0.75888387549827907"/>
    <n v="65030541.150787205"/>
    <n v="3251527.0575393606"/>
    <d v="2024-11-18T00:00:00"/>
    <n v="4.3041095890410963"/>
    <n v="4.1522219311981093E-2"/>
    <n v="3173573.6686207592"/>
    <n v="0.20749999999999999"/>
    <s v="BAJA"/>
    <x v="2"/>
    <n v="3173573.6686207592"/>
  </r>
  <r>
    <n v="2460"/>
    <d v="2018-01-24T00:00:00"/>
    <d v="2017-11-24T00:00:00"/>
    <s v="JUZGADO 34 ADMINISTRATIVO DE MEDELLIN"/>
    <s v="05001333303420170058000"/>
    <s v="2019"/>
    <x v="0"/>
    <s v="JUAN CAMILO SIERRA GRACIANO"/>
    <s v="JHALMER AUGUSTO LONDOÑO PALACIOS"/>
    <n v="121138"/>
    <x v="1"/>
    <s v="FALLA EN EL SERVICIO OTRAS CAUSAS"/>
    <s v="MEDIO   "/>
    <s v="MEDIO   "/>
    <s v="MEDIO   "/>
    <s v="MEDIO   "/>
    <n v="0.5"/>
    <x v="2"/>
    <n v="785930088"/>
    <n v="0"/>
    <x v="5"/>
    <m/>
    <s v="NO"/>
    <s v="NO"/>
    <n v="6"/>
    <s v="SOR MILDREY RESTREPO JARAMILLO"/>
    <n v="6431"/>
    <s v="18 DE ENERO DE 2017"/>
    <n v="147288"/>
    <s v="INFRAESTRUCTURA"/>
    <m/>
    <d v="2020-07-31T00:00:00"/>
    <s v="2018-01"/>
    <s v="6"/>
    <s v="2020-06"/>
    <n v="0.75126308387247931"/>
    <n v="590440261.61904907"/>
    <n v="0"/>
    <d v="2024-01-23T00:00:00"/>
    <n v="3.4821917808219176"/>
    <n v="4.1522219311981093E-2"/>
    <n v="0"/>
    <n v="0.5"/>
    <s v="MEDIA"/>
    <x v="2"/>
    <n v="0"/>
  </r>
  <r>
    <n v="2461"/>
    <d v="2018-10-02T00:00:00"/>
    <d v="2017-08-22T00:00:00"/>
    <s v="JUZGADO 08 ADMINISTRATIVO DE MEDELLIN"/>
    <s v="05001333300820170042700"/>
    <s v="2019"/>
    <x v="0"/>
    <s v="MARTHA ELSA ZAPATA RUEDA"/>
    <s v="LAURA SALAZAR GOMEZ"/>
    <n v="258057"/>
    <x v="0"/>
    <s v="RELIQUIDACIÓN DE LA PENSIÓN"/>
    <s v="BAJO"/>
    <s v="BAJO"/>
    <s v="BAJO"/>
    <s v="BAJO"/>
    <n v="0.05"/>
    <x v="1"/>
    <n v="40612292"/>
    <n v="0"/>
    <x v="5"/>
    <m/>
    <s v="NO"/>
    <s v="NO"/>
    <n v="6"/>
    <s v="SOR MILDREY RESTREPO JARAMILLO"/>
    <n v="6431"/>
    <s v="18 DE ENERO DE 2017"/>
    <n v="147288"/>
    <s v="GESTION HUMANA Y DLLO ORGANIZACIONAL"/>
    <m/>
    <d v="2020-07-31T00:00:00"/>
    <s v="2018-10"/>
    <s v="6"/>
    <s v="2020-06"/>
    <n v="0.73572886802285709"/>
    <n v="29879635.620973736"/>
    <n v="0"/>
    <d v="2024-09-30T00:00:00"/>
    <n v="4.1698630136986301"/>
    <n v="4.1522219311981093E-2"/>
    <n v="0"/>
    <n v="0.05"/>
    <s v="REMOTA"/>
    <x v="1"/>
    <n v="0"/>
  </r>
  <r>
    <n v="2462"/>
    <d v="2018-11-25T00:00:00"/>
    <d v="2017-10-14T00:00:00"/>
    <s v="JUZGADO 2DO LABORAL DEL CIRCUITO"/>
    <s v="05001310500220150153700"/>
    <s v="2019"/>
    <x v="1"/>
    <s v="MARIA LIGIA URREA RAMIREZ"/>
    <s v="CARLOS EMILIO SUAREZ CASTRO "/>
    <n v="64991"/>
    <x v="2"/>
    <s v="OTRAS"/>
    <s v="BAJO"/>
    <s v="BAJO"/>
    <s v="BAJO"/>
    <s v="BAJO"/>
    <n v="0.05"/>
    <x v="1"/>
    <n v="19244252"/>
    <n v="0.05"/>
    <x v="5"/>
    <m/>
    <s v="NO"/>
    <s v="NO"/>
    <n v="6"/>
    <s v="SOR MILDREY RESTREPO JARAMILLO"/>
    <n v="6431"/>
    <s v="18 DE ENERO DE 2017"/>
    <n v="147288"/>
    <s v="GESTION HUMANA Y DLLO ORGANIZACIONAL"/>
    <m/>
    <d v="2020-07-31T00:00:00"/>
    <s v="2018-11"/>
    <s v="6"/>
    <s v="2020-06"/>
    <n v="0.73486768506759159"/>
    <n v="14141978.918097369"/>
    <n v="707098.94590486854"/>
    <d v="2024-11-23T00:00:00"/>
    <n v="4.3178082191780822"/>
    <n v="4.1522219311981093E-2"/>
    <n v="690093.3778769857"/>
    <n v="0.05"/>
    <s v="REMOTA"/>
    <x v="1"/>
    <n v="0"/>
  </r>
  <r>
    <n v="2463"/>
    <d v="2018-02-28T00:00:00"/>
    <d v="2018-04-13T00:00:00"/>
    <s v="JUZGADO 24 ADMINISTRATIVO DE MEDELLIN"/>
    <s v="05001333302420180006000"/>
    <s v="2019"/>
    <x v="0"/>
    <s v="SANDRA MILENA ALVAREZ PEREAÑEZ"/>
    <s v="NICOLAS OCTAVIO ARISMENDY VILLEGAS "/>
    <n v="140233"/>
    <x v="0"/>
    <s v="RELIQUIDACIÓN DE LA PENSIÓN"/>
    <s v="BAJO"/>
    <s v="BAJO"/>
    <s v="BAJO"/>
    <s v="BAJO"/>
    <n v="0.05"/>
    <x v="1"/>
    <n v="75477346"/>
    <n v="0.05"/>
    <x v="1"/>
    <m/>
    <s v="NO"/>
    <s v="NO"/>
    <n v="5"/>
    <s v="SOR MILDREY RESTREPO JARAMILLO"/>
    <n v="6431"/>
    <s v="18 DE ENERO DE 2017"/>
    <n v="147288"/>
    <s v="GESTION HUMANA Y DLLO ORGANIZACIONAL"/>
    <m/>
    <d v="2020-07-31T00:00:00"/>
    <s v="2018-02"/>
    <s v="5"/>
    <s v="2020-06"/>
    <n v="0.74599443734185067"/>
    <n v="56305680.261326186"/>
    <n v="2815284.0130663095"/>
    <d v="2023-02-27T00:00:00"/>
    <n v="2.5780821917808221"/>
    <n v="4.1522219311981093E-2"/>
    <n v="2774659.368700075"/>
    <n v="0.05"/>
    <s v="REMOTA"/>
    <x v="1"/>
    <n v="0"/>
  </r>
  <r>
    <n v="2464"/>
    <d v="2018-01-18T00:00:00"/>
    <d v="2018-03-16T00:00:00"/>
    <s v="JUZGADO 04 ADMINISTRATIVO DE MEDELLIN"/>
    <s v="05001333300420170062200"/>
    <s v="2019"/>
    <x v="0"/>
    <s v="CONSORCIO LA ISABELLA "/>
    <s v="DIANA ALEJANDRA LOTERO RESTREPO"/>
    <n v="134067"/>
    <x v="6"/>
    <s v="OTRAS"/>
    <s v="ALTO"/>
    <s v="MEDIO   "/>
    <s v="MEDIO   "/>
    <s v="MEDIO   "/>
    <n v="0.6"/>
    <x v="0"/>
    <n v="100560689"/>
    <n v="0.2"/>
    <x v="5"/>
    <m/>
    <s v="NO"/>
    <s v="NO"/>
    <n v="5"/>
    <s v="SOR MILDREY RESTREPO JARAMILLO"/>
    <n v="6431"/>
    <s v="18 DE ENERO DE 2017"/>
    <n v="147288"/>
    <s v="EDUCACION"/>
    <m/>
    <d v="2020-07-31T00:00:00"/>
    <s v="2018-01"/>
    <s v="5"/>
    <s v="2020-06"/>
    <n v="0.75126308387247931"/>
    <n v="75547533.334481314"/>
    <n v="15109506.666896263"/>
    <d v="2023-01-17T00:00:00"/>
    <n v="2.4657534246575343"/>
    <n v="4.1522219311981093E-2"/>
    <n v="14900909.827638708"/>
    <n v="0.6"/>
    <s v="ALTA"/>
    <x v="0"/>
    <n v="14900909.827638708"/>
  </r>
  <r>
    <n v="2465"/>
    <d v="2017-01-13T00:00:00"/>
    <d v="2017-09-14T00:00:00"/>
    <s v="JUZGADO 14 LABORAL  "/>
    <s v="05001310501420170045400"/>
    <s v="2019"/>
    <x v="1"/>
    <s v="JEFFERSON DUBAN JIMENEZ SERNA "/>
    <s v="YASMIN DUQUE RODRIGUEZ "/>
    <n v="254415"/>
    <x v="2"/>
    <s v="RECONOCIMIENTO Y PAGO DE OTRAS PRESTACIONES SALARIALES, SOLCIALES Y SALARIOS"/>
    <s v="BAJO"/>
    <s v="MEDIO   "/>
    <s v="BAJO"/>
    <s v="BAJO"/>
    <n v="0.20749999999999999"/>
    <x v="3"/>
    <n v="98452740"/>
    <n v="0.05"/>
    <x v="5"/>
    <m/>
    <s v="NO"/>
    <s v="NO"/>
    <n v="6"/>
    <s v="SOR MILDREY RESTREPO JARAMILLO"/>
    <n v="6431"/>
    <s v="18 DE ENERO DE 2017"/>
    <n v="147288"/>
    <s v="EDUCACION"/>
    <m/>
    <d v="2020-07-31T00:00:00"/>
    <s v="2017-01"/>
    <s v="6"/>
    <s v="2020-06"/>
    <n v="0.77890601703822215"/>
    <n v="76685431.579899654"/>
    <n v="3834271.5789949829"/>
    <d v="2023-01-12T00:00:00"/>
    <n v="2.452054794520548"/>
    <n v="4.1522219311981093E-2"/>
    <n v="3781628.9503281401"/>
    <n v="0.20749999999999999"/>
    <s v="BAJA"/>
    <x v="2"/>
    <n v="3781628.9503281401"/>
  </r>
  <r>
    <n v="2466"/>
    <d v="2018-04-03T00:00:00"/>
    <d v="2018-03-23T00:00:00"/>
    <s v="JUZGADO 13 ADMINISTRATIVO DE MEDELLIN"/>
    <s v="05001333301320180011400"/>
    <s v="2019"/>
    <x v="0"/>
    <s v="MARIA MYRIAM ARROYAVE CASTRO"/>
    <s v="DIANA CAROLINA ALZATE QUINTERO"/>
    <n v="165819"/>
    <x v="0"/>
    <s v="RELIQUIDACIÓN DE LA PENSIÓN"/>
    <s v="BAJO"/>
    <s v="BAJO"/>
    <s v="BAJO"/>
    <s v="BAJO"/>
    <n v="0.05"/>
    <x v="1"/>
    <n v="19244252"/>
    <n v="0"/>
    <x v="12"/>
    <m/>
    <s v="NO"/>
    <s v="NO"/>
    <n v="5"/>
    <s v="SOR MILDREY RESTREPO JARAMILLO"/>
    <n v="6431"/>
    <s v="18 DE ENERO DE 2017"/>
    <n v="147288"/>
    <s v="EDUCACION"/>
    <m/>
    <d v="2020-07-31T00:00:00"/>
    <s v="2018-04"/>
    <s v="5"/>
    <s v="2020-06"/>
    <n v="0.74078668525523483"/>
    <n v="14255885.649296423"/>
    <n v="0"/>
    <d v="2023-04-02T00:00:00"/>
    <n v="2.6712328767123288"/>
    <n v="4.1522219311981093E-2"/>
    <n v="0"/>
    <n v="0.05"/>
    <s v="REMOTA"/>
    <x v="1"/>
    <n v="0"/>
  </r>
  <r>
    <n v="2467"/>
    <d v="2017-06-07T00:00:00"/>
    <d v="2017-06-01T00:00:00"/>
    <s v="JUZGADO 21 ADMINISTRATIVO DE MEDELLIN"/>
    <s v="05001333302120170026900"/>
    <s v="2019"/>
    <x v="0"/>
    <s v="BELARMINA MONTOYA AMAYA "/>
    <s v="SANDRO SANCHEZ SALAZAR "/>
    <n v="95351"/>
    <x v="0"/>
    <s v="RELIQUIDACIÓN DE LA PENSIÓN"/>
    <s v="BAJO"/>
    <s v="BAJO"/>
    <s v="BAJO"/>
    <s v="BAJO"/>
    <n v="0.05"/>
    <x v="1"/>
    <n v="55986759"/>
    <n v="0"/>
    <x v="5"/>
    <m/>
    <s v="NO"/>
    <s v="NO"/>
    <n v="6"/>
    <s v="SOR MILDREY RESTREPO JARAMILLO"/>
    <n v="6431"/>
    <s v="18 DE ENERO DE 2017"/>
    <n v="147288"/>
    <s v="GESTION HUMANA Y DLLO ORGANIZACIONAL"/>
    <m/>
    <d v="2020-07-31T00:00:00"/>
    <s v="2017-06"/>
    <s v="6"/>
    <s v="2020-06"/>
    <n v="0.76136533047353394"/>
    <n v="42626377.2681771"/>
    <n v="0"/>
    <d v="2023-06-06T00:00:00"/>
    <n v="2.8493150684931505"/>
    <n v="4.1522219311981093E-2"/>
    <n v="0"/>
    <n v="0.05"/>
    <s v="REMOTA"/>
    <x v="1"/>
    <n v="0"/>
  </r>
  <r>
    <n v="2468"/>
    <d v="2018-07-06T00:00:00"/>
    <d v="2018-08-06T00:00:00"/>
    <s v="JUZGADO 1 ADMINISTRATIVO DE MEDELLIN"/>
    <s v="05001333300120180022500"/>
    <s v="2019"/>
    <x v="0"/>
    <s v="LINA MARIA PIEDRAHITA PATIÑO"/>
    <s v="JULIA FERNANDA MUÑOZ RINCON "/>
    <n v="215278"/>
    <x v="0"/>
    <s v="RECONOCIMIENTO Y PAGO DE OTRAS PRESTACIONES SALARIALES, SOLCIALES Y SALARIOS"/>
    <s v="MEDIO   "/>
    <s v="MEDIO   "/>
    <s v="MEDIO   "/>
    <s v="MEDIO   "/>
    <n v="0.5"/>
    <x v="2"/>
    <n v="82198759"/>
    <n v="0"/>
    <x v="5"/>
    <m/>
    <s v="NO"/>
    <s v="NO"/>
    <n v="5"/>
    <s v="SOR MILDREY RESTREPO JARAMILLO"/>
    <n v="6431"/>
    <s v="18 DE ENERO DE 2017"/>
    <n v="147288"/>
    <s v="GESTION HUMANA Y DLLO ORGANIZACIONAL"/>
    <s v="El 26 de noviembre se envia llamamientos, ya los llamados dieron resuesta"/>
    <d v="2020-07-31T00:00:00"/>
    <s v="2018-07"/>
    <s v="5"/>
    <s v="2020-06"/>
    <n v="0.73871336652539898"/>
    <n v="60721321.985099941"/>
    <n v="0"/>
    <d v="2023-07-05T00:00:00"/>
    <n v="2.9287671232876713"/>
    <n v="4.1522219311981093E-2"/>
    <n v="0"/>
    <n v="0.5"/>
    <s v="MEDIA"/>
    <x v="2"/>
    <n v="0"/>
  </r>
  <r>
    <n v="2469"/>
    <d v="2018-08-03T00:00:00"/>
    <d v="2018-08-03T00:00:00"/>
    <s v="JUZGADO 30 ADMINISTRATIVO DE MEDELLIN"/>
    <s v="05001333303020180016400"/>
    <s v="2019"/>
    <x v="0"/>
    <s v="YOMAIRA ISABEL MONTIEL CASTILLO"/>
    <s v="JULIA FERNANDA MUÑOZ RINCON "/>
    <n v="215278"/>
    <x v="0"/>
    <s v="RECONOCIMIENTO Y PAGO DE OTRAS PRESTACIONES SALARIALES, SOLCIALES Y SALARIOS"/>
    <s v="MEDIO   "/>
    <s v="MEDIO   "/>
    <s v="MEDIO   "/>
    <s v="MEDIO   "/>
    <n v="0.5"/>
    <x v="2"/>
    <n v="84344492"/>
    <n v="0"/>
    <x v="7"/>
    <m/>
    <s v="NO"/>
    <s v="NO"/>
    <n v="5"/>
    <s v="SOR MILDREY RESTREPO JARAMILLO"/>
    <n v="6431"/>
    <s v="18 DE ENERO DE 2017"/>
    <n v="147288"/>
    <s v="GESTION HUMANA Y DLLO ORGANIZACIONAL"/>
    <s v="El 30 de noviembre se aporta notificacion llamamientos, los llamados "/>
    <d v="2020-07-31T00:00:00"/>
    <s v="2018-08"/>
    <s v="5"/>
    <s v="2020-06"/>
    <n v="0.7378298404971021"/>
    <n v="62231883.079169102"/>
    <n v="0"/>
    <d v="2023-08-02T00:00:00"/>
    <n v="3.0054794520547947"/>
    <n v="4.1522219311981093E-2"/>
    <n v="0"/>
    <n v="0.5"/>
    <s v="MEDIA"/>
    <x v="2"/>
    <n v="0"/>
  </r>
  <r>
    <n v="2470"/>
    <d v="2018-07-25T00:00:00"/>
    <d v="2018-08-01T00:00:00"/>
    <s v="JUZGADO 28 ADMINISTRATIVO DE MEDELLIN"/>
    <s v="05001333302820160047900"/>
    <s v="2019"/>
    <x v="0"/>
    <s v="ROSA EMMA ZULUAGA SUAREZ"/>
    <s v="ALEJANDRO MORALES DUSSÁN"/>
    <n v="117635"/>
    <x v="3"/>
    <s v="RELIQUIDACIÓN DE LA PENSIÓN"/>
    <s v="MEDIO   "/>
    <s v="MEDIO   "/>
    <s v="MEDIO   "/>
    <s v="MEDIO   "/>
    <n v="0.5"/>
    <x v="2"/>
    <n v="15989641"/>
    <n v="0"/>
    <x v="2"/>
    <m/>
    <s v="NO"/>
    <s v="NO"/>
    <n v="5"/>
    <s v="SOR MILDREY RESTREPO JARAMILLO"/>
    <n v="6431"/>
    <s v="18 DE ENERO DE 2017"/>
    <n v="147288"/>
    <s v="GESTION HUMANA Y DLLO ORGANIZACIONAL"/>
    <s v="En etapa de saneamiento se ordena vincular al Departamento de Antioquia, continuacion audiencia 02 de noviembre de 2019"/>
    <d v="2020-07-31T00:00:00"/>
    <s v="2018-07"/>
    <s v="5"/>
    <s v="2020-06"/>
    <n v="0.73871336652539898"/>
    <n v="11811761.532642547"/>
    <n v="0"/>
    <d v="2023-07-24T00:00:00"/>
    <n v="2.9808219178082194"/>
    <n v="4.1522219311981093E-2"/>
    <n v="0"/>
    <n v="0.5"/>
    <s v="MEDIA"/>
    <x v="2"/>
    <n v="0"/>
  </r>
  <r>
    <n v="2471"/>
    <d v="2017-07-24T00:00:00"/>
    <d v="2018-07-24T00:00:00"/>
    <s v="JUZGADO 36 ADMINISTRATIVO DE MEDELLIN"/>
    <s v="05001333303620170051700"/>
    <s v="2019"/>
    <x v="0"/>
    <s v="MARIA LUCELLY URIBE PIEDRAHITA"/>
    <s v="DANIEL FELIPE SEPÚLVEDA LÓPEZ"/>
    <n v="270110"/>
    <x v="0"/>
    <s v="RELIQUIDACIÓN DE LA PENSIÓN"/>
    <s v="MEDIO   "/>
    <s v="MEDIO   "/>
    <s v="MEDIO   "/>
    <s v="MEDIO   "/>
    <n v="0.5"/>
    <x v="2"/>
    <n v="0"/>
    <n v="0.1"/>
    <x v="12"/>
    <m/>
    <s v="NO"/>
    <s v="NO"/>
    <n v="5"/>
    <s v="SOR MILDREY RESTREPO JARAMILLO"/>
    <n v="6433"/>
    <s v="18DE ENERO DE 2017"/>
    <n v="147288"/>
    <s v="GESTION HUMANA Y DLLO ORGANIZACIONAL"/>
    <s v="Apela sentencia "/>
    <d v="2020-07-31T00:00:00"/>
    <s v="2017-07"/>
    <s v="5"/>
    <s v="2020-06"/>
    <n v="0.76175497984527818"/>
    <n v="0"/>
    <n v="0"/>
    <d v="2022-07-23T00:00:00"/>
    <n v="1.978082191780822"/>
    <n v="4.1522219311981093E-2"/>
    <n v="0"/>
    <n v="0.5"/>
    <s v="MEDIA"/>
    <x v="2"/>
    <n v="0"/>
  </r>
  <r>
    <n v="2472"/>
    <d v="2018-09-11T00:00:00"/>
    <d v="2018-09-03T00:00:00"/>
    <s v="JUZGADO 17 ADMINISTRATIVO DE MEDELLIN"/>
    <s v="05001333301720180034300"/>
    <s v="2019"/>
    <x v="0"/>
    <s v="MIRYAM HERNANDEZ CRUZ "/>
    <s v="JAIME JAVIER DIAZ PELAEZ "/>
    <n v="89803"/>
    <x v="3"/>
    <s v="RELIQUIDACIÓN DE LA PENSIÓN"/>
    <s v="BAJO"/>
    <s v="BAJO"/>
    <s v="BAJO"/>
    <s v="BAJO"/>
    <n v="0.05"/>
    <x v="1"/>
    <n v="19708500"/>
    <n v="0"/>
    <x v="7"/>
    <m/>
    <s v="NO"/>
    <s v="NO"/>
    <n v="5"/>
    <s v="SOR MILDREY RESTREPO JARAMILLO"/>
    <n v="6431"/>
    <s v="18DE ENERO DE 2017"/>
    <n v="147288"/>
    <s v="EDUCACION"/>
    <s v="No se alega "/>
    <d v="2020-07-31T00:00:00"/>
    <s v="2018-09"/>
    <s v="5"/>
    <s v="2020-06"/>
    <n v="0.73661443780017011"/>
    <n v="14517565.647384653"/>
    <n v="0"/>
    <d v="2023-09-10T00:00:00"/>
    <n v="3.1123287671232878"/>
    <n v="4.1522219311981093E-2"/>
    <n v="0"/>
    <n v="0.05"/>
    <s v="REMOTA"/>
    <x v="1"/>
    <n v="0"/>
  </r>
  <r>
    <n v="2473"/>
    <d v="2018-10-05T00:00:00"/>
    <d v="2018-09-03T00:00:00"/>
    <s v="JUZGADO 03 ADMINISTRATIVO DE MEDELLIN"/>
    <s v="05001333300320180037200"/>
    <s v="2019"/>
    <x v="0"/>
    <s v="TERESA DE JESUS MORENO DE CRUZ"/>
    <s v="JAIME JAVIER DIAZ PELAEZ "/>
    <n v="89803"/>
    <x v="0"/>
    <s v="RELIQUIDACIÓN DE LA PENSIÓN"/>
    <s v="BAJO"/>
    <s v="BAJO"/>
    <s v="BAJO"/>
    <s v="BAJO"/>
    <n v="0.05"/>
    <x v="1"/>
    <n v="20339124"/>
    <n v="0"/>
    <x v="5"/>
    <m/>
    <s v="NO"/>
    <s v="NO"/>
    <n v="5"/>
    <s v="SOR MILDREY RESTREPO JARAMILLO"/>
    <n v="6431"/>
    <s v="18DE ENERO DE 2017"/>
    <n v="147288"/>
    <s v="EDUCACION"/>
    <s v="Auto del 02 de agosto se da por no contetada demanda Fonpremag cita audiencia 26 de septiembre de 2019"/>
    <d v="2020-07-31T00:00:00"/>
    <s v="2018-10"/>
    <s v="5"/>
    <s v="2020-06"/>
    <n v="0.73572886802285709"/>
    <n v="14964080.677096525"/>
    <n v="0"/>
    <d v="2023-10-04T00:00:00"/>
    <n v="3.1780821917808217"/>
    <n v="4.1522219311981093E-2"/>
    <n v="0"/>
    <n v="0.05"/>
    <s v="REMOTA"/>
    <x v="1"/>
    <n v="0"/>
  </r>
  <r>
    <n v="2474"/>
    <d v="2018-09-06T00:00:00"/>
    <d v="2018-09-03T00:00:00"/>
    <s v="JUZGADO 01 ADMINISTRATIVO DE MEDELLIN"/>
    <s v="05001333300120180003820"/>
    <s v="2019"/>
    <x v="0"/>
    <s v="TERESA DE JESUS GRANADA ZAPATA"/>
    <s v="JAIME JAVIER DIAZ PELAEZ "/>
    <n v="89803"/>
    <x v="0"/>
    <s v="RELIQUIDACIÓN DE LA PENSIÓN"/>
    <s v="BAJO"/>
    <s v="BAJO"/>
    <s v="BAJO"/>
    <s v="BAJO"/>
    <n v="0.05"/>
    <x v="1"/>
    <n v="29041536"/>
    <n v="0"/>
    <x v="1"/>
    <m/>
    <s v="NO"/>
    <s v="NO"/>
    <n v="5"/>
    <s v="SOR MILDREY RESTREPO JARAMILLO"/>
    <n v="6431"/>
    <s v="18DE ENERO DE 2017"/>
    <n v="147288"/>
    <s v="EDUCACION"/>
    <s v="Se declara probada en audiencia inicial la falta de legitimacion "/>
    <d v="2020-07-31T00:00:00"/>
    <s v="2018-09"/>
    <s v="5"/>
    <s v="2020-06"/>
    <n v="0.73661443780017011"/>
    <n v="21392414.713493399"/>
    <n v="0"/>
    <d v="2023-09-05T00:00:00"/>
    <n v="3.0986301369863014"/>
    <n v="4.1522219311981093E-2"/>
    <n v="0"/>
    <n v="0.05"/>
    <s v="REMOTA"/>
    <x v="1"/>
    <n v="0"/>
  </r>
  <r>
    <n v="2475"/>
    <d v="2017-10-24T00:00:00"/>
    <d v="2017-10-12T00:00:00"/>
    <s v="JUZGADO 16 ADMINISTRATIVO MEDELLIN"/>
    <s v="05001333301620170052600"/>
    <s v="2019"/>
    <x v="0"/>
    <s v="LUZ MARIELA RUIZ GONZALEZ "/>
    <s v="RAUL GUILLERMO TAMAYO ZAPATA"/>
    <n v="201085"/>
    <x v="0"/>
    <s v="INDEMNIZACIÓN SUSTITUTIVA DE LA PENSIÓN"/>
    <s v="BAJO"/>
    <s v="BAJO"/>
    <s v="MEDIO   "/>
    <s v="MEDIO   "/>
    <n v="0.2525"/>
    <x v="2"/>
    <n v="61570800"/>
    <n v="0.3"/>
    <x v="5"/>
    <m/>
    <s v="NO"/>
    <s v="NO"/>
    <n v="6"/>
    <s v="SOR MILDREY RESTREPO JARAMILLO"/>
    <n v="6431"/>
    <s v="18DE ENERO DE 2017"/>
    <n v="147288"/>
    <s v="GESTION HUMANA Y DLLO ORGANIZACIONAL"/>
    <s v="Audiencia inicial septiembre 24 de 2019"/>
    <d v="2020-07-31T00:00:00"/>
    <s v="2017-10"/>
    <s v="6"/>
    <s v="2020-06"/>
    <n v="0.76025622916343338"/>
    <n v="46809584.234575927"/>
    <n v="14042875.270372778"/>
    <d v="2023-10-23T00:00:00"/>
    <n v="3.2301369863013698"/>
    <n v="4.1522219311981093E-2"/>
    <n v="13789449.097495304"/>
    <n v="0.2525"/>
    <s v="MEDIA"/>
    <x v="2"/>
    <n v="13789449.097495304"/>
  </r>
  <r>
    <n v="2476"/>
    <d v="2018-08-17T00:00:00"/>
    <d v="2018-08-03T00:00:00"/>
    <s v="JUZGADO 04 ADMINISTRATIVO DE MEDELLIN"/>
    <s v="05001333300420180028700"/>
    <s v="2019"/>
    <x v="0"/>
    <s v="BEATRIZ ELENA MONTOYA DIEZ"/>
    <s v="JULIA FERNANDA MUÑOZ RINCON "/>
    <n v="215278"/>
    <x v="0"/>
    <s v="RECONOCIMIENTO Y PAGO DE OTRAS PRESTACIONES SALARIALES, SOLCIALES Y SALARIOS"/>
    <s v="MEDIO   "/>
    <s v="MEDIO   "/>
    <s v="MEDIO   "/>
    <s v="MEDIO   "/>
    <n v="0.5"/>
    <x v="2"/>
    <n v="144828826"/>
    <n v="0.5"/>
    <x v="7"/>
    <m/>
    <s v="NO"/>
    <s v="NO"/>
    <n v="5"/>
    <s v="SOR MILDREY RESTREPO JARAMILLO"/>
    <n v="6431"/>
    <s v="18DE ENERO DE 2017"/>
    <n v="147288"/>
    <s v="EDUCACION"/>
    <s v="Traslado de la demanda "/>
    <d v="2020-07-31T00:00:00"/>
    <s v="2018-08"/>
    <s v="5"/>
    <s v="2020-06"/>
    <n v="0.7378298404971021"/>
    <n v="106859029.58696255"/>
    <n v="53429514.793481275"/>
    <d v="2023-08-16T00:00:00"/>
    <n v="3.043835616438356"/>
    <n v="4.1522219311981093E-2"/>
    <n v="52520430.149710067"/>
    <n v="0.5"/>
    <s v="MEDIA"/>
    <x v="2"/>
    <n v="52520430.149710067"/>
  </r>
  <r>
    <n v="2477"/>
    <d v="2016-07-18T00:00:00"/>
    <d v="2016-07-12T00:00:00"/>
    <s v="TRIBUNAL ADMINISTRATIVO DE ANT"/>
    <s v="05001333300620150030801"/>
    <s v="2019"/>
    <x v="0"/>
    <s v="ALBA  LUZ LEMUS DUQUE "/>
    <s v="HERNAN DARIO ZAPATA LONDOÑO"/>
    <n v="108371"/>
    <x v="0"/>
    <s v="RECONOCIMIENTO Y PAGO DE OTRAS PRESTACIONES SALARIALES, SOLCIALES Y SALARIOS"/>
    <s v="BAJO"/>
    <s v="BAJO"/>
    <s v="BAJO"/>
    <s v="BAJO"/>
    <n v="0.05"/>
    <x v="1"/>
    <n v="0"/>
    <n v="0"/>
    <x v="12"/>
    <m/>
    <s v="NO"/>
    <s v="NO"/>
    <n v="7"/>
    <s v="SOR MILDREY RESTREPO JARAMILLO"/>
    <n v="6431"/>
    <s v="18DE ENERO DE 2017"/>
    <n v="147288"/>
    <s v="EDUCACION"/>
    <s v="Para fallo de segunda instancia"/>
    <d v="2020-07-31T00:00:00"/>
    <s v="2016-07"/>
    <s v="7"/>
    <s v="2020-06"/>
    <n v="0.78762830642941495"/>
    <n v="0"/>
    <n v="0"/>
    <d v="2023-07-17T00:00:00"/>
    <n v="2.9616438356164383"/>
    <n v="4.1522219311981093E-2"/>
    <n v="0"/>
    <n v="0.05"/>
    <s v="REMOTA"/>
    <x v="1"/>
    <n v="0"/>
  </r>
  <r>
    <n v="2478"/>
    <d v="2015-06-02T00:00:00"/>
    <d v="2014-06-01T00:00:00"/>
    <s v="TRIBUNAL ADMINISTRATIVO DE ANT"/>
    <s v="05001333301620140078400"/>
    <s v="2019"/>
    <x v="0"/>
    <s v="TERESA DE JESUS CANO VALENCIA"/>
    <s v="MARTHA LUZ MENESE GARCIA "/>
    <n v="93574"/>
    <x v="0"/>
    <s v="RELIQUIDACIÓN DE LA PENSIÓN"/>
    <s v="BAJO"/>
    <s v="BAJO"/>
    <s v="BAJO"/>
    <s v="BAJO"/>
    <n v="0.05"/>
    <x v="1"/>
    <n v="0"/>
    <n v="0"/>
    <x v="1"/>
    <m/>
    <s v="NO"/>
    <s v="NO"/>
    <n v="8"/>
    <s v="SOR MILDREY RESTREPO JARAMILLO"/>
    <n v="6431"/>
    <s v="18DE ENERO DE 2017"/>
    <n v="147288"/>
    <s v="GESTION HUMANA Y DLLO ORGANIZACIONAL"/>
    <s v="Para fallo de segunda instancia"/>
    <d v="2020-07-31T00:00:00"/>
    <s v="2015-06"/>
    <s v="8"/>
    <s v="2020-06"/>
    <n v="0.8598294089278552"/>
    <n v="0"/>
    <n v="0"/>
    <d v="2023-05-31T00:00:00"/>
    <n v="2.8328767123287673"/>
    <n v="4.1522219311981093E-2"/>
    <n v="0"/>
    <n v="0.05"/>
    <s v="REMOTA"/>
    <x v="1"/>
    <n v="0"/>
  </r>
  <r>
    <n v="2479"/>
    <d v="2018-06-16T00:00:00"/>
    <d v="2017-12-14T00:00:00"/>
    <s v="JUZGADO 33 ADMINISTRATIVO DE MEDELLIN"/>
    <s v="05001333303320170061700"/>
    <s v="2019"/>
    <x v="0"/>
    <s v="NELSON ENRIQUE MONTOYA PALACIO"/>
    <s v="MARISOL HERRERA ORTIZ "/>
    <n v="210986"/>
    <x v="0"/>
    <s v="IMPUESTOS"/>
    <s v="BAJO"/>
    <s v="BAJO"/>
    <s v="BAJO"/>
    <s v="BAJO"/>
    <n v="0.05"/>
    <x v="1"/>
    <n v="7471702"/>
    <n v="0"/>
    <x v="4"/>
    <m/>
    <s v="NO"/>
    <s v="NO"/>
    <n v="6"/>
    <s v="SOR MILDREY RESTREPO JARAMILLO"/>
    <n v="6431"/>
    <s v="18DE ENERO DE 2017"/>
    <n v="147288"/>
    <s v="HACIENDA"/>
    <s v="Apelacion sentencia 08 de julio de 2020"/>
    <d v="2020-07-31T00:00:00"/>
    <s v="2018-06"/>
    <s v="6"/>
    <s v="2020-06"/>
    <n v="0.73777124655030268"/>
    <n v="5512406.8983923895"/>
    <n v="0"/>
    <d v="2024-06-14T00:00:00"/>
    <n v="3.8739726027397259"/>
    <n v="4.1522219311981093E-2"/>
    <n v="0"/>
    <n v="0.05"/>
    <s v="REMOTA"/>
    <x v="1"/>
    <n v="0"/>
  </r>
  <r>
    <n v="2480"/>
    <d v="2018-09-13T00:00:00"/>
    <d v="2018-09-03T00:00:00"/>
    <s v="JUZGADO 28 ADMINISTRATIVO DE MEDELLIN"/>
    <s v="05001333302820180034600"/>
    <s v="2019"/>
    <x v="0"/>
    <s v="JUDITH FLOREZ RODRIGUEZ"/>
    <s v="JAIME JAVIER DIAZ PELAEZ "/>
    <n v="89803"/>
    <x v="0"/>
    <s v="RELIQUIDACIÓN DE LA PENSIÓN"/>
    <s v="BAJO"/>
    <s v="BAJO"/>
    <s v="BAJO"/>
    <s v="BAJO"/>
    <n v="0.05"/>
    <x v="1"/>
    <n v="23814921"/>
    <n v="0"/>
    <x v="2"/>
    <m/>
    <s v="NO"/>
    <s v="NO"/>
    <n v="5"/>
    <s v="SOR MILDREY RESTREPO JARAMILLO"/>
    <n v="6431"/>
    <s v="18DE ENERO DE 2017"/>
    <n v="147288"/>
    <s v="EDUCACION"/>
    <m/>
    <d v="2020-07-31T00:00:00"/>
    <s v="2018-09"/>
    <s v="5"/>
    <s v="2020-06"/>
    <n v="0.73661443780017011"/>
    <n v="17542414.643670466"/>
    <n v="0"/>
    <d v="2023-09-12T00:00:00"/>
    <n v="3.117808219178082"/>
    <n v="4.1522219311981093E-2"/>
    <n v="0"/>
    <n v="0.05"/>
    <s v="REMOTA"/>
    <x v="1"/>
    <n v="0"/>
  </r>
  <r>
    <n v="2481"/>
    <d v="2018-11-09T00:00:00"/>
    <d v="2018-11-01T00:00:00"/>
    <s v="JUZGADO PROMISCUO DE EL BAGRE ANTIOQUIA "/>
    <s v="05250318900120180010700"/>
    <s v="2019"/>
    <x v="0"/>
    <s v="MISLEIDY GALVIZ MACIAS "/>
    <s v="JULIA FERNANDA MUÑOZ RINCON "/>
    <n v="215278"/>
    <x v="0"/>
    <s v="RECONOCIMIENTO Y PAGO DE OTRAS PRESTACIONES SALARIALES, SOLCIALES Y SALARIOS"/>
    <s v="MEDIO   "/>
    <s v="MEDIO   "/>
    <s v="MEDIO   "/>
    <s v="MEDIO   "/>
    <n v="0.5"/>
    <x v="2"/>
    <n v="115875529"/>
    <n v="0.5"/>
    <x v="1"/>
    <m/>
    <s v="NO"/>
    <s v="NO"/>
    <n v="5"/>
    <s v="SOR MILDREY RESTREPO JARAMILLO"/>
    <n v="6431"/>
    <s v="18DE ENERO DE 2017"/>
    <n v="147288"/>
    <s v="EDUCACION"/>
    <m/>
    <d v="2020-07-31T00:00:00"/>
    <s v="2018-11"/>
    <s v="5"/>
    <s v="2020-06"/>
    <n v="0.73486768506759159"/>
    <n v="85153181.752212569"/>
    <n v="42576590.876106285"/>
    <d v="2023-11-08T00:00:00"/>
    <n v="3.2739726027397262"/>
    <n v="4.1522219311981093E-2"/>
    <n v="41797896.732285216"/>
    <n v="0.5"/>
    <s v="MEDIA"/>
    <x v="2"/>
    <n v="41797896.732285216"/>
  </r>
  <r>
    <n v="2482"/>
    <d v="2018-11-09T00:00:00"/>
    <d v="2018-11-01T00:00:00"/>
    <s v="JUZGADO PROMISCUO DE EL BAGRE ANTIOQUIA "/>
    <s v="05250318900120180010600"/>
    <s v="2019"/>
    <x v="0"/>
    <s v="MARIA TERESA GOMEZ BENITEZ"/>
    <s v="JULIA FERNANDA MUÑOZ RINCON "/>
    <n v="215278"/>
    <x v="0"/>
    <s v="RECONOCIMIENTO Y PAGO DE OTRAS PRESTACIONES SALARIALES, SOLCIALES Y SALARIOS"/>
    <s v="MEDIO   "/>
    <s v="MEDIO   "/>
    <s v="MEDIO   "/>
    <s v="MEDIO   "/>
    <n v="0.5"/>
    <x v="2"/>
    <n v="132162566"/>
    <n v="0.5"/>
    <x v="3"/>
    <m/>
    <s v="NO"/>
    <s v="NO"/>
    <n v="5"/>
    <s v="SOR MILDREY RESTREPO JARAMILLO"/>
    <n v="6431"/>
    <s v="18DE ENERO DE 2017"/>
    <n v="147288"/>
    <s v="EDUCACION"/>
    <m/>
    <d v="2020-07-31T00:00:00"/>
    <s v="2018-11"/>
    <s v="5"/>
    <s v="2020-06"/>
    <n v="0.73486768506759159"/>
    <n v="97121998.92901279"/>
    <n v="48560999.464506395"/>
    <d v="2023-11-08T00:00:00"/>
    <n v="3.2739726027397262"/>
    <n v="4.1522219311981093E-2"/>
    <n v="47672854.943702817"/>
    <n v="0.5"/>
    <s v="MEDIA"/>
    <x v="2"/>
    <n v="47672854.943702817"/>
  </r>
  <r>
    <n v="2483"/>
    <d v="2018-11-09T00:00:00"/>
    <d v="2018-11-01T00:00:00"/>
    <s v="JUZGADO PROMISCUO DE EL BAGRE ANTIOQUIA "/>
    <s v="05250318900120180010000"/>
    <s v="2019"/>
    <x v="0"/>
    <s v="WILSON JOSE ACEVEDO MEJIA"/>
    <s v="JULIA FERNANDA MUÑOZ RINCON "/>
    <n v="215278"/>
    <x v="3"/>
    <s v="RECONOCIMIENTO Y PAGO DE OTRAS PRESTACIONES SALARIALES, SOLCIALES Y SALARIOS"/>
    <s v="MEDIO   "/>
    <s v="MEDIO   "/>
    <s v="MEDIO   "/>
    <s v="MEDIO   "/>
    <n v="0.5"/>
    <x v="2"/>
    <n v="149865306"/>
    <n v="0.5"/>
    <x v="3"/>
    <m/>
    <s v="NO"/>
    <s v="NO"/>
    <n v="5"/>
    <s v="SOR MILDREY RESTREPO JARAMILLO"/>
    <n v="6431"/>
    <s v="18DE ENERO DE 2017"/>
    <n v="147288"/>
    <s v="EDUCACION"/>
    <m/>
    <d v="2020-07-31T00:00:00"/>
    <s v="2018-11"/>
    <s v="5"/>
    <s v="2020-06"/>
    <n v="0.73486768506759159"/>
    <n v="110131170.49216625"/>
    <n v="55065585.246083125"/>
    <d v="2023-11-08T00:00:00"/>
    <n v="3.2739726027397262"/>
    <n v="4.1522219311981093E-2"/>
    <n v="54058476.694767229"/>
    <n v="0.5"/>
    <s v="MEDIA"/>
    <x v="2"/>
    <n v="54058476.694767229"/>
  </r>
  <r>
    <n v="2484"/>
    <d v="2018-10-17T00:00:00"/>
    <d v="2018-08-14T00:00:00"/>
    <s v="JUZGADO 19 ADMINISTRATIVO DE MEDELLIN"/>
    <s v="05001333300192018003020"/>
    <s v="2019"/>
    <x v="0"/>
    <s v="LINA MARCELA TIRADO PINO"/>
    <s v="JULIA FERNANDA MUÑOZ RINCON "/>
    <n v="215278"/>
    <x v="0"/>
    <s v="RECONOCIMIENTO Y PAGO DE OTRAS PRESTACIONES SALARIALES, SOLCIALES Y SALARIOS"/>
    <s v="MEDIO   "/>
    <s v="MEDIO   "/>
    <s v="MEDIO   "/>
    <s v="MEDIO   "/>
    <n v="0.5"/>
    <x v="2"/>
    <n v="129694864"/>
    <n v="0"/>
    <x v="5"/>
    <m/>
    <s v="NO"/>
    <s v="NO"/>
    <n v="5"/>
    <s v="SOR MILDREY RESTREPO JARAMILLO"/>
    <n v="6431"/>
    <s v="18DE ENERO DE 2017"/>
    <n v="147288"/>
    <s v="EDUCACION"/>
    <s v="Admite llamamiento 22 de julio"/>
    <d v="2020-07-31T00:00:00"/>
    <s v="2018-10"/>
    <s v="5"/>
    <s v="2020-06"/>
    <n v="0.73572886802285709"/>
    <n v="95420255.479098395"/>
    <n v="0"/>
    <d v="2023-10-16T00:00:00"/>
    <n v="3.2109589041095892"/>
    <n v="4.1522219311981093E-2"/>
    <n v="0"/>
    <n v="0.5"/>
    <s v="MEDIA"/>
    <x v="2"/>
    <n v="0"/>
  </r>
  <r>
    <n v="2485"/>
    <d v="2018-06-13T00:00:00"/>
    <d v="2018-05-10T00:00:00"/>
    <s v="JUZGADO 19 ADMINISTRATIVO DE MEDELLIN"/>
    <s v="05001333301920180016900"/>
    <s v="2019"/>
    <x v="0"/>
    <s v="MONICA PATRICIA ORTIZ HERNANDEZ"/>
    <s v="JULIA FERNANDA MUÑOZ RINCON "/>
    <n v="215278"/>
    <x v="0"/>
    <s v="RECONOCIMIENTO Y PAGO DE OTRAS PRESTACIONES SALARIALES, SOLCIALES Y SALARIOS"/>
    <s v="MEDIO   "/>
    <s v="MEDIO   "/>
    <s v="MEDIO   "/>
    <s v="MEDIO   "/>
    <n v="0.5"/>
    <x v="2"/>
    <n v="195078179"/>
    <n v="0.5"/>
    <x v="5"/>
    <m/>
    <s v="NO"/>
    <s v="NO"/>
    <n v="5"/>
    <s v="SOR MILDREY RESTREPO JARAMILLO"/>
    <n v="6431"/>
    <s v="18DE ENERO DE 2017"/>
    <n v="147288"/>
    <s v="EDUCACION"/>
    <m/>
    <d v="2020-07-31T00:00:00"/>
    <s v="2018-06"/>
    <s v="5"/>
    <s v="2020-06"/>
    <n v="0.73777124655030268"/>
    <n v="143923071.29559308"/>
    <n v="71961535.647796541"/>
    <d v="2023-06-12T00:00:00"/>
    <n v="2.8657534246575342"/>
    <n v="4.1522219311981093E-2"/>
    <n v="70808192.459401682"/>
    <n v="0.5"/>
    <s v="MEDIA"/>
    <x v="2"/>
    <n v="70808192.459401682"/>
  </r>
  <r>
    <n v="2486"/>
    <d v="2018-05-11T00:00:00"/>
    <d v="2018-05-09T00:00:00"/>
    <s v="JUZGADO 7 ADMINISTRATIVO DE MEDELLIN"/>
    <s v="05001310500720180029000"/>
    <s v="2019"/>
    <x v="1"/>
    <s v="DIOCELINA DEL SOCORRO GARCIA RIVERA "/>
    <s v="NICOLAS OCTAVIO ARISMENDY VILLEGAS "/>
    <n v="140.233"/>
    <x v="0"/>
    <s v="RECONOCIMIENTO Y PAGO DE OTRAS PRESTACIONES SALARIALES, SOLCIALES Y SALARIOS"/>
    <s v="MEDIO   "/>
    <s v="MEDIO   "/>
    <s v="MEDIO   "/>
    <s v="MEDIO   "/>
    <n v="0.5"/>
    <x v="2"/>
    <n v="82820857"/>
    <n v="0.5"/>
    <x v="5"/>
    <m/>
    <s v="NO"/>
    <s v="NO"/>
    <n v="5"/>
    <s v="SOR MILDREY RESTREPO JARAMILLO"/>
    <n v="6431"/>
    <s v="18DE ENERO DE 2017"/>
    <n v="147288"/>
    <s v="EDUCACION"/>
    <m/>
    <d v="2020-07-31T00:00:00"/>
    <s v="2018-05"/>
    <s v="5"/>
    <s v="2020-06"/>
    <n v="0.73891229786794344"/>
    <n v="61197349.757262349"/>
    <n v="30598674.878631175"/>
    <d v="2023-05-10T00:00:00"/>
    <n v="2.7753424657534245"/>
    <n v="4.1522219311981093E-2"/>
    <n v="30123614.395000726"/>
    <n v="0.5"/>
    <s v="MEDIA"/>
    <x v="2"/>
    <n v="30123614.395000726"/>
  </r>
  <r>
    <n v="2487"/>
    <d v="2018-05-22T00:00:00"/>
    <d v="2018-05-11T00:00:00"/>
    <s v="JUZGADO 15 ADMINISTRATIVO DE MEDELLIN"/>
    <s v="05001333301520180019000"/>
    <s v="2019"/>
    <x v="0"/>
    <s v="SANDRA MILENA MONTOYA ORREGO"/>
    <s v="DIANA CAROLINA ALZATE QUINTERO"/>
    <n v="165819"/>
    <x v="0"/>
    <s v="OTRAS"/>
    <s v="BAJO"/>
    <s v="BAJO"/>
    <s v="BAJO"/>
    <s v="BAJO"/>
    <n v="0.05"/>
    <x v="1"/>
    <n v="21640791"/>
    <n v="0"/>
    <x v="5"/>
    <m/>
    <s v="NO"/>
    <s v="NO"/>
    <n v="5"/>
    <s v="SOR MILDREY RESTREPO JARAMILLO"/>
    <n v="6431"/>
    <s v="18DE ENERO DE 2017"/>
    <n v="147288"/>
    <s v="EDUCACION"/>
    <m/>
    <d v="2020-07-31T00:00:00"/>
    <s v="2018-05"/>
    <s v="5"/>
    <s v="2020-06"/>
    <n v="0.73891229786794344"/>
    <n v="15990646.60548991"/>
    <n v="0"/>
    <d v="2023-05-21T00:00:00"/>
    <n v="2.8054794520547945"/>
    <n v="4.1522219311981093E-2"/>
    <n v="0"/>
    <n v="0.05"/>
    <s v="REMOTA"/>
    <x v="1"/>
    <n v="0"/>
  </r>
  <r>
    <n v="2488"/>
    <d v="2018-10-12T00:00:00"/>
    <d v="2018-08-23T00:00:00"/>
    <s v="JUZGADO 05 ADMINISTRATIVO DE MEDELLIN"/>
    <s v="05001333300520180032500"/>
    <s v="2019"/>
    <x v="0"/>
    <s v="LEYDIS CARRASCAL MERCADO "/>
    <s v="SANTOS SAMUEL ASPRILLA MOSQUERA "/>
    <n v="249555"/>
    <x v="0"/>
    <s v="RECONOCIMIENTO Y PAGO DE OTRAS PRESTACIONES SALARIALES, SOLCIALES Y SALARIOS"/>
    <s v="MEDIO   "/>
    <s v="MEDIO   "/>
    <s v="MEDIO   "/>
    <s v="MEDIO   "/>
    <n v="0.5"/>
    <x v="2"/>
    <n v="83749872"/>
    <n v="0.5"/>
    <x v="5"/>
    <m/>
    <s v="NO"/>
    <s v="NO"/>
    <n v="5"/>
    <s v="SOR MILDREY RESTREPO JARAMILLO"/>
    <n v="6431"/>
    <s v="18DE ENERO DE 2017"/>
    <n v="147288"/>
    <s v="EDUCACION"/>
    <s v="Admite llamamiento  08 de julio de pascual"/>
    <d v="2020-07-31T00:00:00"/>
    <s v="2018-10"/>
    <s v="5"/>
    <s v="2020-06"/>
    <n v="0.73572886802285709"/>
    <n v="61617198.523619175"/>
    <n v="30808599.261809587"/>
    <d v="2023-10-11T00:00:00"/>
    <n v="3.1972602739726028"/>
    <n v="4.1522219311981093E-2"/>
    <n v="30258216.834426101"/>
    <n v="0.5"/>
    <s v="MEDIA"/>
    <x v="2"/>
    <n v="30258216.834426101"/>
  </r>
  <r>
    <n v="2489"/>
    <d v="2002-06-20T00:00:00"/>
    <d v="2002-06-20T00:00:00"/>
    <s v="TRIBUNAL ADMINISTRATIVO DE ANTIOQUIA"/>
    <s v="05001233100020020276300"/>
    <s v="2019"/>
    <x v="0"/>
    <s v="CARLOS LORENZO GOMEZ AGUDELO"/>
    <m/>
    <m/>
    <x v="0"/>
    <s v="OTRAS"/>
    <s v="BAJO"/>
    <s v="BAJO"/>
    <s v="BAJO"/>
    <s v="BAJO"/>
    <n v="0.05"/>
    <x v="1"/>
    <n v="3964377"/>
    <n v="0"/>
    <x v="16"/>
    <m/>
    <s v="NO"/>
    <s v="NO"/>
    <n v="20"/>
    <s v="SOR MILDREY RESTREPO JARAMILLO"/>
    <n v="6431"/>
    <s v="18DE ENERO DE 2017"/>
    <n v="147288"/>
    <s v="FABRICA DE LICORES DE ANTIOQUIA"/>
    <s v="NULIDAD ACTO ADMINISTRATIVO. Inactivo Tribunal desde el 2005. Nunca entregué poder "/>
    <d v="2020-07-31T00:00:00"/>
    <s v="2002-06"/>
    <s v="20"/>
    <s v="2020-06"/>
    <n v="1.5011110323795669"/>
    <n v="5950970.0512118107"/>
    <n v="0"/>
    <d v="2022-06-15T00:00:00"/>
    <n v="1.8739726027397261"/>
    <n v="4.1522219311981093E-2"/>
    <n v="0"/>
    <n v="0.05"/>
    <s v="REMOTA"/>
    <x v="1"/>
    <n v="0"/>
  </r>
  <r>
    <n v="2490"/>
    <d v="2016-07-01T00:00:00"/>
    <d v="2016-06-07T00:00:00"/>
    <s v="JUZGADO  15 ADMINISTRATIVO ORAL DE MEDELLÍN"/>
    <s v="05001333301520160047300"/>
    <s v="2019"/>
    <x v="0"/>
    <s v="GERMAN AUGUSTO HERNANDEZ"/>
    <s v="CARLOS ALBERTO BALLESTEROS BARON"/>
    <n v="33513"/>
    <x v="0"/>
    <s v="INCENTIVO ANTIGÜEDAD"/>
    <s v="BAJO"/>
    <s v="BAJO"/>
    <s v="BAJO"/>
    <s v="BAJO"/>
    <n v="0.05"/>
    <x v="1"/>
    <n v="1330000"/>
    <n v="0"/>
    <x v="4"/>
    <m/>
    <s v="NO"/>
    <s v="NO"/>
    <n v="7"/>
    <s v="SOR MILDREY RESTREPO JARAMILLO"/>
    <n v="6431"/>
    <s v="18DE ENERO DE 2017"/>
    <n v="147288"/>
    <s v="GESTION HUMANA Y DLLO ORGANIZACIONAL"/>
    <s v="Prima de Antigüedad"/>
    <d v="2020-07-31T00:00:00"/>
    <s v="2016-07"/>
    <s v="7"/>
    <s v="2020-06"/>
    <n v="0.78762830642941495"/>
    <n v="1047545.6475511219"/>
    <n v="0"/>
    <d v="2023-06-30T00:00:00"/>
    <n v="2.9150684931506849"/>
    <n v="4.1522219311981093E-2"/>
    <n v="0"/>
    <n v="0.05"/>
    <s v="REMOTA"/>
    <x v="1"/>
    <n v="0"/>
  </r>
  <r>
    <n v="2491"/>
    <d v="2018-09-10T00:00:00"/>
    <d v="2018-09-03T00:00:00"/>
    <s v="JUZGADO 12 ADMINISTRATIVO ORAL DEL CIRCUITO DE MEDELLÍN"/>
    <s v="05001333301220180035100"/>
    <s v="2019"/>
    <x v="0"/>
    <s v="JOSE GREGORIO CORREA RESTREPO"/>
    <s v="CESAR AUGUSTO BEDOYA RAMIREZ"/>
    <n v="149761"/>
    <x v="3"/>
    <s v="OTRAS"/>
    <s v="MEDIO   "/>
    <s v="MEDIO   "/>
    <s v="BAJO"/>
    <s v="BAJO"/>
    <n v="0.29750000000000004"/>
    <x v="2"/>
    <n v="160458154"/>
    <n v="1"/>
    <x v="7"/>
    <m/>
    <s v="NO"/>
    <s v="NO"/>
    <n v="5"/>
    <s v="SOR MILDREY RESTREPO JARAMILLO"/>
    <n v="6431"/>
    <s v="18DE ENERO DE 2017"/>
    <n v="147288"/>
    <s v="CONTROL INTERNO"/>
    <s v="AUDIENCIA inicial Mayo de 2019"/>
    <d v="2020-07-31T00:00:00"/>
    <s v="2018-09"/>
    <s v="5"/>
    <s v="2020-06"/>
    <n v="0.73661443780017011"/>
    <n v="118195792.89916311"/>
    <n v="118195792.89916311"/>
    <d v="2023-09-09T00:00:00"/>
    <n v="3.1095890410958904"/>
    <n v="4.1522219311981093E-2"/>
    <n v="116141668.95411864"/>
    <n v="0.29750000000000004"/>
    <s v="MEDIA"/>
    <x v="2"/>
    <n v="116141668.95411864"/>
  </r>
  <r>
    <n v="2492"/>
    <d v="2018-12-07T00:00:00"/>
    <d v="2018-12-04T00:00:00"/>
    <s v="JUZGADO 31 ADMINISTRATIVO DE MEDELLIN"/>
    <s v="05001333303120180032000"/>
    <s v="2019"/>
    <x v="0"/>
    <s v="LUCELY CIRO CORREA"/>
    <s v="JAIME JAVIER DIAZ PELAEZ "/>
    <n v="89803"/>
    <x v="0"/>
    <s v="RELIQUIDACIÓN DE LA PENSIÓN"/>
    <s v="BAJO"/>
    <s v="BAJO"/>
    <s v="BAJO"/>
    <s v="BAJO"/>
    <n v="0.05"/>
    <x v="1"/>
    <n v="22237215"/>
    <n v="0"/>
    <x v="5"/>
    <m/>
    <s v="NO"/>
    <s v="NO"/>
    <n v="5"/>
    <s v="SOR MILDREY RESTREPO JARAMILLO"/>
    <n v="6431"/>
    <s v="18DE ENERO DE 2017"/>
    <n v="147288"/>
    <s v="EDUCACION"/>
    <s v="Se envio notificacion llamamientos"/>
    <d v="2020-07-31T00:00:00"/>
    <s v="2018-12"/>
    <s v="5"/>
    <s v="2020-06"/>
    <n v="0.73268911507362433"/>
    <n v="16292965.380051926"/>
    <n v="0"/>
    <d v="2023-12-06T00:00:00"/>
    <n v="3.3506849315068492"/>
    <n v="4.1522219311981093E-2"/>
    <n v="0"/>
    <n v="0.05"/>
    <s v="REMOTA"/>
    <x v="1"/>
    <n v="0"/>
  </r>
  <r>
    <n v="2493"/>
    <d v="2018-11-26T00:00:00"/>
    <d v="2018-11-09T00:00:00"/>
    <s v="JUZGADO  11 ADMINISTRATIVO ORAL DE MEDELLÍN"/>
    <s v="05001333301120180043400"/>
    <s v="2019"/>
    <x v="0"/>
    <s v="JHON EDISON IBARRA HERNANDEZ"/>
    <s v="MARISOL HERRERA ORTIZ "/>
    <n v="210986"/>
    <x v="0"/>
    <s v="RECONOCIMIENTO Y PAGO DE OTRAS PRESTACIONES SALARIALES, SOLCIALES Y SALARIOS"/>
    <s v="MEDIO   "/>
    <s v="MEDIO   "/>
    <s v="MEDIO   "/>
    <s v="MEDIO   "/>
    <n v="0.5"/>
    <x v="2"/>
    <n v="66147135"/>
    <n v="0.5"/>
    <x v="7"/>
    <m/>
    <s v="NO"/>
    <s v="NO"/>
    <n v="5"/>
    <s v="SOR MILDREY RESTREPO JARAMILLO"/>
    <n v="6431"/>
    <s v="18DE ENERO DE 2017"/>
    <n v="147288"/>
    <s v="EDUCACION"/>
    <s v="Se envio notificacion llamamientos"/>
    <d v="2020-07-31T00:00:00"/>
    <s v="2018-11"/>
    <s v="5"/>
    <s v="2020-06"/>
    <n v="0.73486768506759159"/>
    <n v="48609391.971303463"/>
    <n v="24304695.985651731"/>
    <d v="2023-11-25T00:00:00"/>
    <n v="3.3205479452054796"/>
    <n v="4.1522219311981093E-2"/>
    <n v="23853916.558100395"/>
    <n v="0.5"/>
    <s v="MEDIA"/>
    <x v="2"/>
    <n v="23853916.558100395"/>
  </r>
  <r>
    <n v="2494"/>
    <d v="2018-11-20T00:00:00"/>
    <d v="2018-11-13T00:00:00"/>
    <s v="JUZGADO  15 ADMINISTRATIVO ORAL DE MEDELLÍN"/>
    <s v="05001333301520180044600"/>
    <s v="2019"/>
    <x v="0"/>
    <s v="SILVIA ELENA PATIÑO CARDONA "/>
    <s v="LINA MARCELA LÓPEZ PÉREZ "/>
    <n v="166785"/>
    <x v="0"/>
    <s v="PENSIÓN DE SOBREVIVIENTES"/>
    <s v="BAJO"/>
    <s v="BAJO"/>
    <s v="BAJO"/>
    <s v="BAJO"/>
    <n v="0.05"/>
    <x v="1"/>
    <n v="36738306"/>
    <n v="0.1"/>
    <x v="7"/>
    <m/>
    <s v="NO"/>
    <s v="NO"/>
    <n v="5"/>
    <s v="SOR MILDREY RESTREPO JARAMILLO"/>
    <n v="6431"/>
    <s v="18DE ENERO DE 2017"/>
    <n v="147288"/>
    <s v="GESTION HUMANA Y DLLO ORGANIZACIONAL"/>
    <s v="Se presentaron alegatos agosto de 2019"/>
    <d v="2020-07-31T00:00:00"/>
    <s v="2018-11"/>
    <s v="5"/>
    <s v="2020-06"/>
    <n v="0.73486768506759159"/>
    <n v="26997793.883524809"/>
    <n v="2699779.3883524812"/>
    <d v="2023-11-19T00:00:00"/>
    <n v="3.3041095890410959"/>
    <n v="4.1522219311981093E-2"/>
    <n v="2649952.1379515138"/>
    <n v="0.05"/>
    <s v="REMOTA"/>
    <x v="1"/>
    <n v="0"/>
  </r>
  <r>
    <n v="2495"/>
    <d v="2019-02-04T00:00:00"/>
    <d v="2019-06-30T00:00:00"/>
    <s v="JUZGADO  12 ADMINISTRATIVO ORAL DE MEDELLÍN"/>
    <s v="05001333301220190002900"/>
    <s v="2019"/>
    <x v="0"/>
    <s v="ADRIANA PATRICIA CANO GÓMEZ"/>
    <s v="JULIA FERNANDA MUÑOZ RINCON "/>
    <n v="215278"/>
    <x v="0"/>
    <s v="RECONOCIMIENTO Y PAGO DE OTRAS PRESTACIONES SALARIALES, SOLCIALES Y SALARIOS"/>
    <s v="MEDIO   "/>
    <s v="MEDIO   "/>
    <s v="MEDIO   "/>
    <s v="MEDIO   "/>
    <n v="0.5"/>
    <x v="2"/>
    <n v="14729405"/>
    <n v="0.5"/>
    <x v="5"/>
    <m/>
    <s v="NO"/>
    <s v="NO"/>
    <n v="4"/>
    <s v="SOR MILDREY RESTREPO JARAMILLO"/>
    <n v="6431"/>
    <s v="18DE ENERO DE 2017"/>
    <n v="147288"/>
    <s v="EDUCACION"/>
    <s v="Se envia notificaciones de llamamientos 04 de agosto de 2019, EL 08 DE JULIO DE 2020 Decide excepciones previas "/>
    <d v="2020-07-31T00:00:00"/>
    <s v="2019-02"/>
    <s v="4"/>
    <s v="2020-06"/>
    <n v="1.0374579956513144"/>
    <n v="15281138.988436447"/>
    <n v="7640569.4942182237"/>
    <d v="2023-02-03T00:00:00"/>
    <n v="2.5123287671232877"/>
    <n v="4.1522219311981093E-2"/>
    <n v="7533107.9423838723"/>
    <n v="0.5"/>
    <s v="MEDIA"/>
    <x v="2"/>
    <n v="7533107.9423838723"/>
  </r>
  <r>
    <n v="2496"/>
    <d v="2018-07-27T00:00:00"/>
    <d v="2018-09-14T00:00:00"/>
    <s v="JUZGADO DIECIOCHO LABORAL DEL CIRCUITO DE MEDELLIN"/>
    <s v="05001310501820190028900"/>
    <s v="2019"/>
    <x v="1"/>
    <s v="GUSTAVO ADOLFO ACEVEDO BETANCUR "/>
    <s v="JULIA FERNANDA MUÑOZ RINCON "/>
    <n v="215278"/>
    <x v="0"/>
    <s v="RECONOCIMIENTO Y PAGO DE OTRAS PRESTACIONES SALARIALES, SOLCIALES Y SALARIOS"/>
    <s v="MEDIO   "/>
    <s v="MEDIO   "/>
    <s v="ALTO"/>
    <s v="ALTO"/>
    <n v="0.72499999999999998"/>
    <x v="0"/>
    <n v="5896395"/>
    <n v="0.5"/>
    <x v="5"/>
    <m/>
    <s v="NO"/>
    <s v="NO"/>
    <n v="5"/>
    <s v="SOR MILDREY RESTREPO JARAMILLO"/>
    <n v="6431"/>
    <s v="18DE ENERO DE 2017"/>
    <n v="147288"/>
    <s v="EDUCACION"/>
    <m/>
    <d v="2020-07-31T00:00:00"/>
    <s v="2018-07"/>
    <s v="5"/>
    <s v="2020-06"/>
    <n v="0.73871336652539898"/>
    <n v="4355745.8008135296"/>
    <n v="2177872.9004067648"/>
    <d v="2023-07-26T00:00:00"/>
    <n v="2.9863013698630136"/>
    <n v="4.1522219311981093E-2"/>
    <n v="2141511.6927147941"/>
    <n v="0.72499999999999998"/>
    <s v="ALTA"/>
    <x v="0"/>
    <n v="2141511.6927147941"/>
  </r>
  <r>
    <n v="2497"/>
    <d v="2018-12-03T00:00:00"/>
    <d v="2019-06-25T00:00:00"/>
    <s v="JUZGADO 06 ADMINISTRATIVO ORAL"/>
    <s v="05001333300620180046100"/>
    <s v="2019"/>
    <x v="0"/>
    <s v="MARTHA ALBA DE JESUS VALENCIA CATAÑO"/>
    <s v="DIANA CAROLINA ALZATE QUINTERO"/>
    <n v="165819"/>
    <x v="0"/>
    <s v="OTRAS"/>
    <s v="BAJO"/>
    <s v="BAJO"/>
    <s v="BAJO"/>
    <s v="BAJO"/>
    <n v="0.05"/>
    <x v="1"/>
    <n v="9753078"/>
    <n v="0"/>
    <x v="10"/>
    <m/>
    <s v="NO"/>
    <s v="NO"/>
    <n v="4"/>
    <s v="SOR MILDREY RESTREPO JARAMILLO"/>
    <n v="6431"/>
    <s v="18DE ENERO DE 2017"/>
    <n v="147288"/>
    <s v="EDUCACION"/>
    <m/>
    <d v="2020-07-31T00:00:00"/>
    <s v="2018-12"/>
    <s v="4"/>
    <s v="2020-06"/>
    <n v="0.73268911507362433"/>
    <n v="7145974.0890640337"/>
    <n v="0"/>
    <d v="2022-12-02T00:00:00"/>
    <n v="2.3397260273972602"/>
    <n v="4.1522219311981093E-2"/>
    <n v="0"/>
    <n v="0.05"/>
    <s v="REMOTA"/>
    <x v="1"/>
    <n v="0"/>
  </r>
  <r>
    <n v="2498"/>
    <d v="2019-08-03T00:00:00"/>
    <d v="2019-08-16T00:00:00"/>
    <s v="JUZGADO PRIMERO LABORAL DEL CIRCUITO DE MANIZALEZ"/>
    <s v="17001310500120180034300"/>
    <s v="2019"/>
    <x v="1"/>
    <s v="VILMA VARELA CIFUENTES"/>
    <s v="JUAN DIEGO ESCOBAR ARIAS "/>
    <n v="105320"/>
    <x v="0"/>
    <s v="OTRAS"/>
    <s v="BAJO"/>
    <s v="BAJO"/>
    <s v="BAJO"/>
    <s v="BAJO"/>
    <n v="0.05"/>
    <x v="1"/>
    <n v="37863343"/>
    <n v="0.05"/>
    <x v="5"/>
    <m/>
    <s v="NO"/>
    <s v="NO"/>
    <n v="4"/>
    <s v="SOR MILDREY RESTREPO JARAMILLO"/>
    <n v="6431"/>
    <s v="18DE ENERO DE 2017"/>
    <n v="147288"/>
    <s v="EDUCACION"/>
    <s v="Contestación enviada por correo certificado 03 de octubre de 2019"/>
    <d v="2020-07-31T00:00:00"/>
    <s v="2019-08"/>
    <s v="4"/>
    <s v="2020-06"/>
    <n v="1.0188294671454916"/>
    <n v="38576289.573036976"/>
    <n v="1928814.4786518489"/>
    <d v="2023-08-02T00:00:00"/>
    <n v="3.0054794520547947"/>
    <n v="4.1522219311981093E-2"/>
    <n v="1896406.4255058372"/>
    <n v="0.05"/>
    <s v="REMOTA"/>
    <x v="1"/>
    <n v="0"/>
  </r>
  <r>
    <n v="2499"/>
    <d v="2019-09-25T00:00:00"/>
    <d v="2019-07-02T00:00:00"/>
    <s v="JUZGADO 35 ADMINISTRATIVO DE MEDELLIN"/>
    <s v="05001333303520190027200"/>
    <s v="2019"/>
    <x v="0"/>
    <s v="ELKIN CARDONA RUIZ"/>
    <s v="DIANA CAROLINA ALZATE QUINTERO"/>
    <n v="165819"/>
    <x v="3"/>
    <s v="OTRAS"/>
    <s v="BAJO"/>
    <s v="BAJO"/>
    <s v="BAJO"/>
    <s v="BAJO"/>
    <n v="0.05"/>
    <x v="1"/>
    <n v="10075103"/>
    <n v="0.1"/>
    <x v="10"/>
    <m/>
    <s v="NO"/>
    <s v="NO"/>
    <n v="4"/>
    <s v="SOR MILDREY RESTREPO JARAMILLO"/>
    <n v="6431"/>
    <s v="18DE ENERO DE 2017"/>
    <n v="147288"/>
    <s v="EDUCACION"/>
    <m/>
    <d v="2020-07-31T00:00:00"/>
    <s v="2019-09"/>
    <s v="4"/>
    <s v="2020-06"/>
    <n v="1.016560139453806"/>
    <n v="10241948.110691458"/>
    <n v="1024194.8110691458"/>
    <d v="2023-09-24T00:00:00"/>
    <n v="3.1506849315068495"/>
    <n v="4.1522219311981093E-2"/>
    <n v="1006162.1835361199"/>
    <n v="0.05"/>
    <s v="REMOTA"/>
    <x v="1"/>
    <n v="0"/>
  </r>
  <r>
    <n v="2500"/>
    <d v="2018-07-12T00:00:00"/>
    <d v="2018-06-01T00:00:00"/>
    <s v="JUZGADO 30 ADMINISTRATIVO DE MEDELLIN"/>
    <s v="05001333303020180021700"/>
    <s v="2019"/>
    <x v="0"/>
    <s v="JUAN GUILLERMO BENAVIDEZ MERCADO"/>
    <s v="JULIA FERNANDA MUÑOZ RINCON "/>
    <n v="215278"/>
    <x v="0"/>
    <s v="RECONOCIMIENTO Y PAGO DE OTRAS PRESTACIONES SALARIALES, SOLCIALES Y SALARIOS"/>
    <s v="BAJO"/>
    <s v="BAJO"/>
    <s v="BAJO"/>
    <s v="MEDIO   "/>
    <n v="0.20749999999999999"/>
    <x v="3"/>
    <n v="93827758"/>
    <n v="0.5"/>
    <x v="8"/>
    <m/>
    <s v="NO"/>
    <s v="NO"/>
    <n v="5"/>
    <s v="SOR MILDREY RESTREPO JARAMILLO"/>
    <n v="6431"/>
    <s v="18DE ENERO DE 2017"/>
    <n v="147288"/>
    <s v="EDUCACION"/>
    <s v="Se presentaron alegatos de primera febrero 25 de 2019"/>
    <d v="2020-07-31T00:00:00"/>
    <s v="2018-07"/>
    <s v="5"/>
    <s v="2020-06"/>
    <n v="0.73871336652539898"/>
    <n v="69311818.985710442"/>
    <n v="34655909.492855221"/>
    <d v="2023-07-11T00:00:00"/>
    <n v="2.9452054794520546"/>
    <n v="4.1522219311981093E-2"/>
    <n v="34085199.853732802"/>
    <n v="0.20749999999999999"/>
    <s v="BAJA"/>
    <x v="2"/>
    <n v="34085199.853732802"/>
  </r>
  <r>
    <n v="2501"/>
    <d v="2018-06-18T00:00:00"/>
    <d v="2018-05-10T00:00:00"/>
    <s v="JUZGADO 12 ADMINISTRATIVO DE MEDELLIN"/>
    <s v="05001333301220180018900"/>
    <s v="2019"/>
    <x v="0"/>
    <s v="MAIDE YAMILE GUARIN BLANDON"/>
    <s v="JULIA FERNANDA MUÑOZ RINCON "/>
    <n v="215278"/>
    <x v="3"/>
    <s v="RECONOCIMIENTO Y PAGO DE OTRAS PRESTACIONES SALARIALES, SOLCIALES Y SALARIOS"/>
    <s v="BAJO"/>
    <s v="BAJO"/>
    <s v="BAJO"/>
    <s v="MEDIO   "/>
    <n v="0.20749999999999999"/>
    <x v="3"/>
    <n v="111739575"/>
    <n v="0.5"/>
    <x v="4"/>
    <m/>
    <s v="NO"/>
    <s v="NO"/>
    <n v="5"/>
    <s v="SOR MILDREY RESTREPO JARAMILLO"/>
    <n v="6431"/>
    <s v="18DE ENERO DE 2017"/>
    <n v="147288"/>
    <s v="EDUCACION"/>
    <m/>
    <d v="2020-07-31T00:00:00"/>
    <s v="2018-06"/>
    <s v="5"/>
    <s v="2020-06"/>
    <n v="0.73777124655030268"/>
    <n v="82438245.536751032"/>
    <n v="41219122.768375516"/>
    <d v="2023-06-17T00:00:00"/>
    <n v="2.8794520547945206"/>
    <n v="4.1522219311981093E-2"/>
    <n v="40555362.606114991"/>
    <n v="0.20749999999999999"/>
    <s v="BAJA"/>
    <x v="2"/>
    <n v="40555362.606114991"/>
  </r>
  <r>
    <n v="2502"/>
    <d v="2018-01-22T00:00:00"/>
    <d v="2018-01-22T00:00:00"/>
    <s v="JUZGADO PROMISCUO CIRCUITO DE TITIRIBI"/>
    <s v="05809318900120170000300"/>
    <s v="2019"/>
    <x v="1"/>
    <s v="HECTOR DARIO POSADA "/>
    <s v="JULIA FERNANDA MUÑOZ RINCON "/>
    <n v="215278"/>
    <x v="0"/>
    <s v="RECONOCIMIENTO Y PAGO DE OTRAS PRESTACIONES SALARIALES, SOLCIALES Y SALARIOS"/>
    <s v="BAJO"/>
    <s v="BAJO"/>
    <s v="BAJO"/>
    <s v="MEDIO   "/>
    <n v="0.20749999999999999"/>
    <x v="3"/>
    <n v="54999705"/>
    <n v="0"/>
    <x v="1"/>
    <m/>
    <s v="NO"/>
    <s v="NO"/>
    <n v="5"/>
    <s v="SOR MILDREY RESTREPO JARAMILLO"/>
    <n v="6431"/>
    <s v="18DE ENERO DE 2017"/>
    <n v="147288"/>
    <s v="EDUCACION"/>
    <m/>
    <d v="2020-07-31T00:00:00"/>
    <s v="2018-01"/>
    <s v="5"/>
    <s v="2020-06"/>
    <n v="0.75126308387247931"/>
    <n v="41319247.990376621"/>
    <n v="0"/>
    <d v="2023-01-21T00:00:00"/>
    <n v="2.4767123287671233"/>
    <n v="4.1522219311981093E-2"/>
    <n v="0"/>
    <n v="0.20749999999999999"/>
    <s v="BAJA"/>
    <x v="2"/>
    <n v="0"/>
  </r>
  <r>
    <n v="2503"/>
    <d v="2018-01-25T00:00:00"/>
    <d v="2018-01-25T00:00:00"/>
    <s v="JUZGADO PROMISCUO CIRCUITO DE TITIRIBI"/>
    <s v="05809318900120170000500"/>
    <s v="2019"/>
    <x v="1"/>
    <s v="CARLOS ALBERTO ARENAS VERA"/>
    <s v="JULIA FERNANDA MUÑOZ RINCON "/>
    <n v="215278"/>
    <x v="0"/>
    <s v="RECONOCIMIENTO Y PAGO DE OTRAS PRESTACIONES SALARIALES, SOLCIALES Y SALARIOS"/>
    <s v="BAJO"/>
    <s v="BAJO"/>
    <s v="BAJO"/>
    <s v="MEDIO   "/>
    <n v="0.20749999999999999"/>
    <x v="3"/>
    <n v="89729009"/>
    <n v="0"/>
    <x v="1"/>
    <m/>
    <s v="NO"/>
    <s v="NO"/>
    <n v="5"/>
    <s v="SOR MILDREY RESTREPO JARAMILLO"/>
    <n v="6431"/>
    <s v="18DE ENERO DE 2017"/>
    <n v="147288"/>
    <s v="EDUCACION"/>
    <m/>
    <d v="2020-07-31T00:00:00"/>
    <s v="2018-01"/>
    <s v="5"/>
    <s v="2020-06"/>
    <n v="0.75126308387247931"/>
    <n v="67410092.014161453"/>
    <n v="0"/>
    <d v="2023-01-24T00:00:00"/>
    <n v="2.484931506849315"/>
    <n v="4.1522219311981093E-2"/>
    <n v="0"/>
    <n v="0.20749999999999999"/>
    <s v="BAJA"/>
    <x v="2"/>
    <n v="0"/>
  </r>
  <r>
    <n v="2504"/>
    <d v="2018-05-16T00:00:00"/>
    <d v="2018-04-11T00:00:00"/>
    <s v="TRIBUNAL ADMINISTRATIVO DE ANTIOQUIA"/>
    <s v="05001233300020180078500"/>
    <s v="2019"/>
    <x v="0"/>
    <s v="BENILDA PATERNINA MENDOZA"/>
    <s v="JANNES IBERIA VIANA PADILLA"/>
    <n v="234153"/>
    <x v="0"/>
    <s v="RECONOCIMIENTO Y PAGO DE OTRAS PRESTACIONES SALARIALES, SOLCIALES Y SALARIOS"/>
    <s v="MEDIO   "/>
    <s v="MEDIO   "/>
    <s v="MEDIO   "/>
    <s v="MEDIO   "/>
    <n v="0.5"/>
    <x v="2"/>
    <n v="49999488"/>
    <n v="0.6"/>
    <x v="7"/>
    <m/>
    <s v="NO"/>
    <s v="NO"/>
    <n v="5"/>
    <s v="SOR MILDREY RESTREPO JARAMILLO"/>
    <n v="6431"/>
    <s v="18DE ENERO DE 2017"/>
    <n v="147288"/>
    <s v="EDUCACION"/>
    <m/>
    <d v="2020-07-31T00:00:00"/>
    <s v="2018-05"/>
    <s v="5"/>
    <s v="2020-06"/>
    <n v="0.73891229786794344"/>
    <n v="36945236.570300661"/>
    <n v="22167141.942180395"/>
    <d v="2023-05-15T00:00:00"/>
    <n v="2.7890410958904108"/>
    <n v="4.1522219311981093E-2"/>
    <n v="21821300.052695706"/>
    <n v="0.5"/>
    <s v="MEDIA"/>
    <x v="2"/>
    <n v="21821300.052695706"/>
  </r>
  <r>
    <n v="2505"/>
    <d v="2017-08-17T00:00:00"/>
    <d v="2016-11-23T00:00:00"/>
    <s v="JUZGADO 04 LABORAL DEL CIRCUITO DE MEDELLIN"/>
    <s v="05001310500420160132500"/>
    <s v="2019"/>
    <x v="1"/>
    <s v="JARRIZON ROJAS CHAVEZ"/>
    <s v="JULIA FERNANDA MUÑOZ RINCON "/>
    <n v="215278"/>
    <x v="0"/>
    <s v="RECONOCIMIENTO Y PAGO DE OTRAS PRESTACIONES SALARIALES, SOLCIALES Y SALARIOS"/>
    <s v="ALTO"/>
    <s v="ALTO"/>
    <s v="ALTO"/>
    <s v="ALTO"/>
    <n v="1"/>
    <x v="0"/>
    <n v="34340142"/>
    <n v="0.5"/>
    <x v="8"/>
    <m/>
    <s v="NO"/>
    <s v="NO"/>
    <n v="7"/>
    <s v="SOR MILDREY RESTREPO JARAMILLO"/>
    <n v="6431"/>
    <s v="18DE ENERO DE 2017"/>
    <n v="147288"/>
    <s v="EDUCACION"/>
    <s v="BRILLADORA LA ESMERALDA"/>
    <d v="2020-07-31T00:00:00"/>
    <s v="2017-08"/>
    <s v="7"/>
    <s v="2020-06"/>
    <n v="0.76068958550881771"/>
    <n v="26122188.384293944"/>
    <n v="13061094.192146972"/>
    <d v="2024-08-15T00:00:00"/>
    <n v="4.043835616438356"/>
    <n v="4.1522219311981093E-2"/>
    <n v="12766682.700366542"/>
    <n v="1"/>
    <s v="ALTA"/>
    <x v="0"/>
    <n v="12766682.700366542"/>
  </r>
  <r>
    <n v="2506"/>
    <d v="2017-11-27T00:00:00"/>
    <d v="2017-11-16T00:00:00"/>
    <s v="JUZGADO 10 LABORAL DEL CIRCUITO DE MEDELLIN"/>
    <s v="05001333301020170058300"/>
    <s v="2019"/>
    <x v="0"/>
    <s v="MARIA SONIA HINCAPIE"/>
    <s v="SEBASTIAN AGUDELO ECHEVERRI"/>
    <n v="247757"/>
    <x v="3"/>
    <s v="RELIQUIDACIÓN DE LA PENSIÓN"/>
    <s v="BAJO"/>
    <s v="BAJO"/>
    <s v="BAJO"/>
    <s v="BAJO"/>
    <n v="0.05"/>
    <x v="1"/>
    <n v="3272900"/>
    <n v="0"/>
    <x v="4"/>
    <m/>
    <s v="NO"/>
    <s v="NO"/>
    <n v="6"/>
    <s v="SOR MILDREY RESTREPO JARAMILLO"/>
    <n v="6431"/>
    <s v="18DE ENERO DE 2017"/>
    <n v="147288"/>
    <s v="GESTION HUMANA Y DLLO ORGANIZACIONAL"/>
    <s v="Apelacion sentencia 06 de marzo de 2020"/>
    <d v="2020-07-31T00:00:00"/>
    <s v="2017-11"/>
    <s v="6"/>
    <s v="2020-06"/>
    <n v="0.75888387549827907"/>
    <n v="2483751.0361183174"/>
    <n v="0"/>
    <d v="2023-11-26T00:00:00"/>
    <n v="3.3232876712328765"/>
    <n v="4.1522219311981093E-2"/>
    <n v="0"/>
    <n v="0.05"/>
    <s v="REMOTA"/>
    <x v="1"/>
    <n v="0"/>
  </r>
  <r>
    <n v="2507"/>
    <d v="2016-09-28T00:00:00"/>
    <d v="2016-09-09T00:00:00"/>
    <s v="JUZGADO 04 LABORAL DEL CIRCUITO DE MEDELLIN"/>
    <s v="05001310500420160103800"/>
    <s v="2019"/>
    <x v="1"/>
    <s v="JUAN DE DIOS HERRERA MARIN"/>
    <s v="JAIME HUMBERTO SALAZAR BOTERO"/>
    <n v="66272"/>
    <x v="3"/>
    <s v="RELIQUIDACIÓN DE LA PENSIÓN"/>
    <s v="BAJO"/>
    <s v="BAJO"/>
    <s v="BAJO"/>
    <s v="BAJO"/>
    <n v="0.05"/>
    <x v="1"/>
    <n v="0"/>
    <n v="0"/>
    <x v="5"/>
    <m/>
    <s v="NO"/>
    <s v="NO"/>
    <n v="7"/>
    <s v="SOR MILDREY RESTREPO JARAMILLO"/>
    <n v="6431"/>
    <s v="18DE ENERO DE 2017"/>
    <n v="147288"/>
    <s v="GESTION HUMANA Y DLLO ORGANIZACIONAL"/>
    <m/>
    <d v="2020-07-31T00:00:00"/>
    <s v="2016-09"/>
    <s v="7"/>
    <s v="2020-06"/>
    <n v="0.79057379366945824"/>
    <n v="0"/>
    <n v="0"/>
    <d v="2023-09-27T00:00:00"/>
    <n v="3.1589041095890411"/>
    <n v="4.1522219311981093E-2"/>
    <n v="0"/>
    <n v="0.05"/>
    <s v="REMOTA"/>
    <x v="1"/>
    <n v="0"/>
  </r>
  <r>
    <n v="2508"/>
    <d v="2019-10-23T00:00:00"/>
    <d v="2019-10-23T00:00:00"/>
    <s v="JUZGADO 22 ADMINISTRATIVO ORAL DE MEDELLIN"/>
    <s v="05001333302220190048200"/>
    <s v="2019"/>
    <x v="0"/>
    <s v="JUAN CARLOS RESTREPO SALAZAR Y OTROS"/>
    <s v="N/A"/>
    <s v="N/A"/>
    <x v="11"/>
    <s v="INCUMPLIMIENTO"/>
    <s v="BAJO"/>
    <s v="BAJO"/>
    <s v="BAJO"/>
    <s v="BAJO"/>
    <n v="0.05"/>
    <x v="1"/>
    <n v="0"/>
    <n v="0"/>
    <x v="5"/>
    <m/>
    <s v="NO"/>
    <s v="NO"/>
    <n v="4"/>
    <s v="SOR MILDREY RESTREPO JARAMILLO"/>
    <n v="6431"/>
    <s v="18DE ENERO DE 2017"/>
    <n v="147288"/>
    <m/>
    <m/>
    <d v="2020-07-31T00:00:00"/>
    <s v="2019-10"/>
    <s v="4"/>
    <s v="2020-06"/>
    <n v="1.0148892971091559"/>
    <n v="0"/>
    <n v="0"/>
    <d v="2023-10-22T00:00:00"/>
    <n v="3.2273972602739724"/>
    <n v="4.1522219311981093E-2"/>
    <n v="0"/>
    <n v="0.05"/>
    <s v="REMOTA"/>
    <x v="1"/>
    <n v="0"/>
  </r>
  <r>
    <n v="2509"/>
    <d v="2019-08-23T00:00:00"/>
    <d v="2019-09-03T00:00:00"/>
    <s v="JUZGADO 13 ADMINISTRATIVO DE MEDELLIN"/>
    <s v="05001333301320190034000"/>
    <s v="2019"/>
    <x v="0"/>
    <s v="JAIRO ALBEIRO FRANCO MARTINEZ"/>
    <m/>
    <m/>
    <x v="3"/>
    <s v="PRIMA DE SERVICIOS"/>
    <s v="BAJO"/>
    <s v="ALTO"/>
    <s v="BAJO"/>
    <s v="BAJO"/>
    <n v="0.38250000000000001"/>
    <x v="2"/>
    <n v="6917893"/>
    <n v="0"/>
    <x v="5"/>
    <m/>
    <s v="NO"/>
    <s v="NO"/>
    <n v="4"/>
    <s v="SOR MILDREY RESTREPO JARAMILLO"/>
    <n v="6431"/>
    <s v="18DE ENERO DE 2017"/>
    <n v="147288"/>
    <s v="GESTION HUMANA Y DLLO ORGANIZACIONAL"/>
    <s v="PRIMA DE VIDA CARA"/>
    <d v="2020-07-31T00:00:00"/>
    <s v="2019-08"/>
    <s v="4"/>
    <s v="2020-06"/>
    <n v="1.0188294671454916"/>
    <n v="7048153.2389595266"/>
    <n v="0"/>
    <d v="2023-08-22T00:00:00"/>
    <n v="3.0602739726027397"/>
    <n v="4.1522219311981093E-2"/>
    <n v="0"/>
    <n v="0.38250000000000001"/>
    <s v="MEDIA"/>
    <x v="2"/>
    <n v="0"/>
  </r>
  <r>
    <n v="2510"/>
    <d v="2018-11-08T00:00:00"/>
    <d v="2018-11-21T00:00:00"/>
    <s v="JUZGADO 23 ADMINISTRATIVO ORAL DE MEDELLIN"/>
    <s v="05001333302320180046800"/>
    <s v="2019"/>
    <x v="0"/>
    <s v="BEATRIZ ELENA ROJAS PELAEZ"/>
    <m/>
    <m/>
    <x v="3"/>
    <s v="PRIMA DE SERVICIOS"/>
    <s v="BAJO"/>
    <s v="ALTO"/>
    <s v="BAJO"/>
    <s v="BAJO"/>
    <n v="0.38250000000000001"/>
    <x v="2"/>
    <n v="6917893"/>
    <n v="0"/>
    <x v="7"/>
    <m/>
    <s v="NO"/>
    <s v="NO"/>
    <n v="6"/>
    <s v="SOR MILDREY RESTREPO JARAMILLO"/>
    <n v="6431"/>
    <s v="18DE ENERO DE 2017"/>
    <n v="147288"/>
    <s v="GESTION HUMANA Y DLLO ORGANIZACIONAL"/>
    <s v="PRIMA DE VIDA CARA"/>
    <d v="2020-07-31T00:00:00"/>
    <s v="2018-11"/>
    <s v="6"/>
    <s v="2020-06"/>
    <n v="0.73486768506759159"/>
    <n v="5083736.0144552961"/>
    <n v="0"/>
    <d v="2024-11-06T00:00:00"/>
    <n v="4.2712328767123289"/>
    <n v="4.1522219311981093E-2"/>
    <n v="0"/>
    <n v="0.38250000000000001"/>
    <s v="MEDIA"/>
    <x v="2"/>
    <n v="0"/>
  </r>
  <r>
    <n v="2511"/>
    <d v="2019-09-04T00:00:00"/>
    <d v="2019-10-04T00:00:00"/>
    <s v="JUZGADO 3 ADMINISTRATIVO ORAL DE MEDELLIN"/>
    <s v="05001333300320190039700"/>
    <s v="2019"/>
    <x v="0"/>
    <s v="MARIA FABIOLA LOPEZ ARANGO"/>
    <m/>
    <m/>
    <x v="3"/>
    <s v="PRIMA DE SERVICIOS"/>
    <s v="BAJO"/>
    <s v="ALTO"/>
    <s v="BAJO"/>
    <s v="BAJO"/>
    <n v="0.38250000000000001"/>
    <x v="2"/>
    <n v="6917893"/>
    <n v="0"/>
    <x v="5"/>
    <m/>
    <s v="NO"/>
    <s v="NO"/>
    <n v="5"/>
    <s v="SOR MILDREY RESTREPO JARAMILLO"/>
    <n v="6431"/>
    <s v="18DE ENERO DE 2017"/>
    <n v="147288"/>
    <s v="GESTION HUMANA Y DLLO ORGANIZACIONAL"/>
    <s v="PRIMA DE VIDA CARA"/>
    <d v="2020-07-31T00:00:00"/>
    <s v="2019-09"/>
    <s v="5"/>
    <s v="2020-06"/>
    <n v="1.016560139453806"/>
    <n v="7032454.2728065085"/>
    <n v="0"/>
    <d v="2024-09-02T00:00:00"/>
    <n v="4.0931506849315067"/>
    <n v="4.1522219311981093E-2"/>
    <n v="0"/>
    <n v="0.38250000000000001"/>
    <s v="MEDIA"/>
    <x v="2"/>
    <n v="0"/>
  </r>
  <r>
    <n v="2512"/>
    <d v="2019-03-28T00:00:00"/>
    <d v="2019-04-02T00:00:00"/>
    <s v="JUZGADO 17 LABORAL DEL CIRCUITO DE MEDELLIN"/>
    <s v="05001310501720190025300"/>
    <s v="2019"/>
    <x v="1"/>
    <s v="HERNAN ALBERTO MORENO CARDONA Y OTROS"/>
    <m/>
    <m/>
    <x v="2"/>
    <s v="PRIMA DE SERVICIOS"/>
    <s v="BAJO"/>
    <s v="ALTO"/>
    <s v="BAJO"/>
    <s v="BAJO"/>
    <n v="0.38250000000000001"/>
    <x v="2"/>
    <n v="0"/>
    <n v="0"/>
    <x v="3"/>
    <m/>
    <s v="NO"/>
    <s v="NO"/>
    <n v="5"/>
    <s v="SOR MILDREY RESTREPO JARAMILLO"/>
    <n v="6431"/>
    <s v="18DE ENERO DE 2017"/>
    <n v="147288"/>
    <s v="GESTION HUMANA Y DLLO ORGANIZACIONAL"/>
    <s v="PRIMA DE VIDA CARA"/>
    <d v="2020-07-31T00:00:00"/>
    <s v="2019-03"/>
    <s v="5"/>
    <s v="2020-06"/>
    <n v="1.0329659515843337"/>
    <n v="0"/>
    <n v="0"/>
    <d v="2024-03-26T00:00:00"/>
    <n v="3.6547945205479451"/>
    <n v="4.1522219311981093E-2"/>
    <n v="0"/>
    <n v="0.38250000000000001"/>
    <s v="MEDIA"/>
    <x v="2"/>
    <n v="0"/>
  </r>
  <r>
    <n v="2513"/>
    <d v="2019-03-20T00:00:00"/>
    <d v="2019-05-13T00:00:00"/>
    <s v="JUZGADO 6 LABORAL DEL CIRCUITO DE MEDELLIN"/>
    <s v="05001310500620190018800"/>
    <s v="2019"/>
    <x v="1"/>
    <s v="LUIS ENRIQUE PEÑARANDA INFANZON"/>
    <m/>
    <m/>
    <x v="2"/>
    <s v="PRIMA DE SERVICIOS"/>
    <s v="BAJO"/>
    <s v="ALTO"/>
    <s v="BAJO"/>
    <s v="BAJO"/>
    <n v="0.38250000000000001"/>
    <x v="2"/>
    <n v="0"/>
    <n v="0"/>
    <x v="5"/>
    <m/>
    <s v="NO"/>
    <s v="NO"/>
    <n v="5"/>
    <s v="SOR MILDREY RESTREPO JARAMILLO"/>
    <n v="6431"/>
    <s v="18DE ENERO DE 2017"/>
    <n v="147288"/>
    <s v="GESTION HUMANA Y DLLO ORGANIZACIONAL"/>
    <s v="PRIMA DE VIDA CARA"/>
    <d v="2020-07-31T00:00:00"/>
    <s v="2019-03"/>
    <s v="5"/>
    <s v="2020-06"/>
    <n v="1.0329659515843337"/>
    <n v="0"/>
    <n v="0"/>
    <d v="2024-03-18T00:00:00"/>
    <n v="3.6328767123287671"/>
    <n v="4.1522219311981093E-2"/>
    <n v="0"/>
    <n v="0.38250000000000001"/>
    <s v="MEDIA"/>
    <x v="2"/>
    <n v="0"/>
  </r>
  <r>
    <n v="2514"/>
    <d v="2019-01-31T00:00:00"/>
    <d v="2019-02-11T00:00:00"/>
    <s v="JUZGADO 7 ADMINISTRATIVO DE MEDELLIN"/>
    <s v="05001333300720190004300"/>
    <s v="2019"/>
    <x v="0"/>
    <s v="JOSE MILAGROS ZAPATA ZAPATA"/>
    <m/>
    <m/>
    <x v="3"/>
    <s v="PRIMA DE SERVICIOS"/>
    <s v="BAJO"/>
    <s v="ALTO"/>
    <s v="BAJO"/>
    <s v="BAJO"/>
    <n v="0.38250000000000001"/>
    <x v="2"/>
    <n v="6917893"/>
    <n v="0"/>
    <x v="7"/>
    <m/>
    <s v="NO"/>
    <s v="NO"/>
    <n v="5"/>
    <s v="SOR MILDREY RESTREPO JARAMILLO"/>
    <n v="6431"/>
    <s v="18DE ENERO DE 2017"/>
    <n v="147288"/>
    <s v="GESTION HUMANA Y DLLO ORGANIZACIONAL"/>
    <s v="PRIMA DE VIDA CARA"/>
    <d v="2020-07-31T00:00:00"/>
    <s v="2019-01"/>
    <s v="5"/>
    <s v="2020-06"/>
    <n v="1.0434541229259338"/>
    <n v="7218503.9728104565"/>
    <n v="0"/>
    <d v="2024-01-30T00:00:00"/>
    <n v="3.5013698630136987"/>
    <n v="4.1522219311981093E-2"/>
    <n v="0"/>
    <n v="0.38250000000000001"/>
    <s v="MEDIA"/>
    <x v="2"/>
    <n v="0"/>
  </r>
  <r>
    <n v="2515"/>
    <d v="2018-12-13T00:00:00"/>
    <d v="2019-02-04T00:00:00"/>
    <s v="JUZGADO 11 ADMINISTRATIVO ORAL DE MEDELLIN"/>
    <s v="05001333301120180048500"/>
    <s v="2019"/>
    <x v="0"/>
    <s v="LORENZA DEL CARMEN VALEST ARGUELLES"/>
    <s v="ALVARO QUINTERO SEPULVEDA "/>
    <n v="25264"/>
    <x v="3"/>
    <s v="PRIMA DE SERVICIOS"/>
    <s v="BAJO"/>
    <s v="ALTO"/>
    <s v="BAJO"/>
    <s v="BAJO"/>
    <n v="0.38250000000000001"/>
    <x v="2"/>
    <n v="13333474"/>
    <n v="0"/>
    <x v="7"/>
    <m/>
    <s v="NO"/>
    <s v="NO"/>
    <n v="5"/>
    <s v="SOR MILDREY RESTREPO JARAMILLO"/>
    <n v="6431"/>
    <s v="18DE ENERO DE 2017"/>
    <n v="147288"/>
    <s v="GESTION HUMANA Y DLLO ORGANIZACIONAL"/>
    <s v="Se presentaron alegatos de conclusión el dia 05 de marzo de 2020"/>
    <d v="2020-07-31T00:00:00"/>
    <s v="2018-12"/>
    <s v="5"/>
    <s v="2020-06"/>
    <n v="0.73268911507362433"/>
    <n v="9769291.2659171782"/>
    <n v="0"/>
    <d v="2023-12-12T00:00:00"/>
    <n v="3.3671232876712329"/>
    <n v="4.1522219311981093E-2"/>
    <n v="0"/>
    <n v="0.38250000000000001"/>
    <s v="MEDIA"/>
    <x v="2"/>
    <n v="0"/>
  </r>
  <r>
    <n v="2516"/>
    <d v="2019-01-31T00:00:00"/>
    <d v="2019-02-11T00:00:00"/>
    <s v="JUZGADO 7 ADMINISTRATIVO DE MEDELLIN"/>
    <s v="05001333300720190004200"/>
    <s v="2019"/>
    <x v="0"/>
    <s v="GIRLESA DEL CARMEN ZAPATA TAMAYO"/>
    <m/>
    <m/>
    <x v="3"/>
    <s v="PRIMA DE SERVICIOS"/>
    <s v="BAJO"/>
    <s v="ALTO"/>
    <s v="BAJO"/>
    <s v="BAJO"/>
    <n v="0.38250000000000001"/>
    <x v="2"/>
    <n v="6917893"/>
    <n v="0"/>
    <x v="7"/>
    <m/>
    <s v="NO"/>
    <s v="NO"/>
    <n v="5"/>
    <s v="SOR MILDREY RESTREPO JARAMILLO"/>
    <n v="6431"/>
    <s v="18DE ENERO DE 2017"/>
    <n v="147288"/>
    <s v="GESTION HUMANA Y DLLO ORGANIZACIONAL"/>
    <s v="PRIMA DE VIDA CARA"/>
    <d v="2020-07-31T00:00:00"/>
    <s v="2019-01"/>
    <s v="5"/>
    <s v="2020-06"/>
    <n v="1.0434541229259338"/>
    <n v="7218503.9728104565"/>
    <n v="0"/>
    <d v="2024-01-30T00:00:00"/>
    <n v="3.5013698630136987"/>
    <n v="4.1522219311981093E-2"/>
    <n v="0"/>
    <n v="0.38250000000000001"/>
    <s v="MEDIA"/>
    <x v="2"/>
    <n v="0"/>
  </r>
  <r>
    <n v="2517"/>
    <d v="2018-12-14T00:00:00"/>
    <d v="2019-01-22T00:00:00"/>
    <s v="JUZGADO 15 ADMINISTRATIVO DE MEDELLIN"/>
    <s v="05001333301520180050400"/>
    <s v="2019"/>
    <x v="0"/>
    <s v="LUIS BERNARDO GUERRA LORA"/>
    <m/>
    <m/>
    <x v="3"/>
    <s v="PRIMA DE SERVICIOS"/>
    <s v="BAJO"/>
    <s v="ALTO"/>
    <s v="BAJO"/>
    <s v="BAJO"/>
    <n v="0.38250000000000001"/>
    <x v="2"/>
    <n v="6917893"/>
    <n v="0"/>
    <x v="7"/>
    <m/>
    <s v="NO"/>
    <s v="NO"/>
    <n v="5"/>
    <s v="SOR MILDREY RESTREPO JARAMILLO"/>
    <n v="6431"/>
    <s v="18DE ENERO DE 2017"/>
    <n v="147288"/>
    <s v="GESTION HUMANA Y DLLO ORGANIZACIONAL"/>
    <s v="PRIMA DE VIDA CARA"/>
    <d v="2020-07-31T00:00:00"/>
    <s v="2018-12"/>
    <s v="5"/>
    <s v="2020-06"/>
    <n v="0.73268911507362433"/>
    <n v="5068664.9003440207"/>
    <n v="0"/>
    <d v="2023-12-13T00:00:00"/>
    <n v="3.3698630136986303"/>
    <n v="4.1522219311981093E-2"/>
    <n v="0"/>
    <n v="0.38250000000000001"/>
    <s v="MEDIA"/>
    <x v="2"/>
    <n v="0"/>
  </r>
  <r>
    <n v="2518"/>
    <d v="2018-08-02T00:00:00"/>
    <d v="2018-08-13T00:00:00"/>
    <s v="JUZGADO 7 ADMINISTRATIVO DE MEDELLIN"/>
    <s v="05001333300720180031300"/>
    <s v="2019"/>
    <x v="0"/>
    <s v="LUIS ALFREDO AVENDAÑO"/>
    <m/>
    <m/>
    <x v="3"/>
    <s v="PRIMA DE SERVICIOS"/>
    <s v="BAJO"/>
    <s v="ALTO"/>
    <s v="BAJO"/>
    <s v="BAJO"/>
    <n v="0.38250000000000001"/>
    <x v="2"/>
    <n v="0"/>
    <n v="0"/>
    <x v="2"/>
    <m/>
    <s v="NO"/>
    <s v="NO"/>
    <n v="6"/>
    <s v="SOR MILDREY RESTREPO JARAMILLO"/>
    <n v="6431"/>
    <s v="18DE ENERO DE 2017"/>
    <n v="147288"/>
    <s v="GESTION HUMANA Y DLLO ORGANIZACIONAL"/>
    <s v="PRIMA DE VIDA CARA"/>
    <d v="2020-07-31T00:00:00"/>
    <s v="2018-08"/>
    <s v="6"/>
    <s v="2020-06"/>
    <n v="0.7378298404971021"/>
    <n v="0"/>
    <n v="0"/>
    <d v="2024-07-31T00:00:00"/>
    <n v="4.0027397260273974"/>
    <n v="4.1522219311981093E-2"/>
    <n v="0"/>
    <n v="0.38250000000000001"/>
    <s v="MEDIA"/>
    <x v="2"/>
    <n v="0"/>
  </r>
  <r>
    <n v="2519"/>
    <d v="2019-05-20T00:00:00"/>
    <d v="2019-05-20T00:00:00"/>
    <s v="JUZGADO 2 CIVIL MUNICIPAL BELLO"/>
    <s v=" 05088400300220190066100"/>
    <s v="2019"/>
    <x v="3"/>
    <s v="PEDRO PASCUAL CIRO"/>
    <m/>
    <m/>
    <x v="10"/>
    <s v="PRIMA DE SERVICIOS"/>
    <s v="BAJO"/>
    <s v="ALTO"/>
    <s v="BAJO"/>
    <s v="BAJO"/>
    <n v="0.38250000000000001"/>
    <x v="2"/>
    <n v="0"/>
    <n v="0"/>
    <x v="12"/>
    <m/>
    <s v="NO"/>
    <s v="NO"/>
    <n v="5"/>
    <s v="SOR MILDREY RESTREPO JARAMILLO"/>
    <n v="6431"/>
    <s v="18DE ENERO DE 2017"/>
    <n v="147288"/>
    <s v="GESTION HUMANA Y DLLO ORGANIZACIONAL"/>
    <s v="PRIMA DE VIDA CARA"/>
    <d v="2020-07-31T00:00:00"/>
    <s v="2019-05"/>
    <s v="5"/>
    <s v="2020-06"/>
    <n v="1.0246973838344398"/>
    <n v="0"/>
    <n v="0"/>
    <d v="2024-05-18T00:00:00"/>
    <n v="3.8"/>
    <n v="4.1522219311981093E-2"/>
    <n v="0"/>
    <n v="0.38250000000000001"/>
    <s v="MEDIA"/>
    <x v="2"/>
    <n v="0"/>
  </r>
  <r>
    <n v="2520"/>
    <d v="2019-05-27T00:00:00"/>
    <d v="2019-05-27T00:00:00"/>
    <s v="JUZGADO 1 PENAL MUNICIPAL CON FUNCIONES DE CONOCIMIENTO"/>
    <s v="05088203000120190019800"/>
    <s v="2019"/>
    <x v="1"/>
    <s v="OSCAR WBEIMAR HOLGUIN ACEVEDO"/>
    <m/>
    <m/>
    <x v="10"/>
    <s v="PRIMA DE SERVICIOS"/>
    <s v="BAJO"/>
    <s v="ALTO"/>
    <s v="BAJO"/>
    <s v="BAJO"/>
    <n v="0.38250000000000001"/>
    <x v="2"/>
    <n v="0"/>
    <n v="0"/>
    <x v="7"/>
    <m/>
    <s v="NO"/>
    <s v="NO"/>
    <n v="5"/>
    <s v="SOR MILDREY RESTREPO JARAMILLO"/>
    <n v="6431"/>
    <s v="18DE ENERO DE 2017"/>
    <n v="147288"/>
    <s v="GESTION HUMANA Y DLLO ORGANIZACIONAL"/>
    <s v="PRIMA DE VIDA CARA"/>
    <d v="2020-07-31T00:00:00"/>
    <s v="2019-05"/>
    <s v="5"/>
    <s v="2020-06"/>
    <n v="1.0246973838344398"/>
    <n v="0"/>
    <n v="0"/>
    <d v="2024-05-25T00:00:00"/>
    <n v="3.8191780821917809"/>
    <n v="4.1522219311981093E-2"/>
    <n v="0"/>
    <n v="0.38250000000000001"/>
    <s v="MEDIA"/>
    <x v="2"/>
    <n v="0"/>
  </r>
  <r>
    <n v="2521"/>
    <d v="2019-05-28T00:00:00"/>
    <d v="2019-05-28T00:00:00"/>
    <s v="JUZGADO 33 PENAL MUNICIPAL CON FUNCION DE CONOCIMIENTO"/>
    <s v="05088203003320190015000"/>
    <s v="2019"/>
    <x v="1"/>
    <s v="FRANCISCO CORREA BEDOYA"/>
    <m/>
    <m/>
    <x v="10"/>
    <s v="PRIMA DE SERVICIOS"/>
    <s v="BAJO"/>
    <s v="ALTO"/>
    <s v="BAJO"/>
    <s v="BAJO"/>
    <n v="0.38250000000000001"/>
    <x v="2"/>
    <n v="0"/>
    <n v="0"/>
    <x v="7"/>
    <m/>
    <s v="NO"/>
    <s v="NO"/>
    <n v="5"/>
    <s v="SOR MILDREY RESTREPO JARAMILLO"/>
    <n v="6431"/>
    <s v="18DE ENERO DE 2017"/>
    <n v="147288"/>
    <s v="GESTION HUMANA Y DLLO ORGANIZACIONAL"/>
    <s v="PRIMA DE VIDA CARA"/>
    <d v="2020-07-31T00:00:00"/>
    <s v="2019-05"/>
    <s v="5"/>
    <s v="2020-06"/>
    <n v="1.0246973838344398"/>
    <n v="0"/>
    <n v="0"/>
    <d v="2024-05-26T00:00:00"/>
    <n v="3.8219178082191783"/>
    <n v="4.1522219311981093E-2"/>
    <n v="0"/>
    <n v="0.38250000000000001"/>
    <s v="MEDIA"/>
    <x v="2"/>
    <n v="0"/>
  </r>
  <r>
    <n v="2522"/>
    <d v="2019-06-17T00:00:00"/>
    <d v="2019-06-17T00:00:00"/>
    <s v="JUZGADO 19 CIVIL MUNICPAL DE MEDELLIN"/>
    <s v="05001400301920190042801"/>
    <s v="2019"/>
    <x v="3"/>
    <s v="TERESA DE JESUS MAYA MEJIA"/>
    <m/>
    <m/>
    <x v="10"/>
    <s v="PRIMA DE SERVICIOS"/>
    <s v="BAJO"/>
    <s v="ALTO"/>
    <s v="BAJO"/>
    <s v="BAJO"/>
    <n v="0.38250000000000001"/>
    <x v="2"/>
    <n v="0"/>
    <n v="0"/>
    <x v="12"/>
    <m/>
    <s v="NO"/>
    <s v="NO"/>
    <n v="5"/>
    <s v="SOR MILDREY RESTREPO JARAMILLO"/>
    <n v="6431"/>
    <s v="18DE ENERO DE 2017"/>
    <n v="147288"/>
    <s v="GESTION HUMANA Y DLLO ORGANIZACIONAL"/>
    <s v="PRIMA DE VIDA CARA"/>
    <d v="2020-07-31T00:00:00"/>
    <s v="2019-06"/>
    <s v="5"/>
    <s v="2020-06"/>
    <n v="1.022003699737124"/>
    <n v="0"/>
    <n v="0"/>
    <d v="2024-06-15T00:00:00"/>
    <n v="3.8767123287671232"/>
    <n v="4.1522219311981093E-2"/>
    <n v="0"/>
    <n v="0.38250000000000001"/>
    <s v="MEDIA"/>
    <x v="2"/>
    <n v="0"/>
  </r>
  <r>
    <n v="2523"/>
    <d v="2019-05-22T00:00:00"/>
    <d v="2019-05-22T00:00:00"/>
    <s v="JUZGADO 1 PROMISCUO MUNICIPAL DE ORALIDAD"/>
    <s v="05631204200120190024000"/>
    <s v="2019"/>
    <x v="0"/>
    <s v="FABIOLA DEL SOCORRO PEREZ DE R"/>
    <m/>
    <m/>
    <x v="10"/>
    <s v="PRIMA DE SERVICIOS"/>
    <s v="BAJO"/>
    <s v="ALTO"/>
    <s v="BAJO"/>
    <s v="BAJO"/>
    <n v="0.38250000000000001"/>
    <x v="2"/>
    <n v="0"/>
    <n v="0"/>
    <x v="1"/>
    <m/>
    <s v="NO"/>
    <s v="NO"/>
    <n v="5"/>
    <s v="SOR MILDREY RESTREPO JARAMILLO"/>
    <n v="6431"/>
    <s v="18DE ENERO DE 2017"/>
    <n v="147288"/>
    <s v="GESTION HUMANA Y DLLO ORGANIZACIONAL"/>
    <s v="PRIMA DE VIDA CARA"/>
    <d v="2020-07-31T00:00:00"/>
    <s v="2019-05"/>
    <s v="5"/>
    <s v="2020-06"/>
    <n v="1.0246973838344398"/>
    <n v="0"/>
    <n v="0"/>
    <d v="2024-05-20T00:00:00"/>
    <n v="3.8054794520547945"/>
    <n v="4.1522219311981093E-2"/>
    <n v="0"/>
    <n v="0.38250000000000001"/>
    <s v="MEDIA"/>
    <x v="2"/>
    <n v="0"/>
  </r>
  <r>
    <n v="2524"/>
    <d v="2019-05-27T00:00:00"/>
    <d v="2019-05-27T00:00:00"/>
    <s v="JUZGADO PROMISCUO MUNICIPAL CON FUNCION DE GARANTIAS"/>
    <s v="05209506800120190023000"/>
    <s v="2019"/>
    <x v="0"/>
    <s v="PEDRO NEL ATEHORTUA ORTIZ"/>
    <m/>
    <m/>
    <x v="10"/>
    <s v="PRIMA DE SERVICIOS"/>
    <s v="BAJO"/>
    <s v="ALTO"/>
    <s v="BAJO"/>
    <s v="BAJO"/>
    <n v="0.38250000000000001"/>
    <x v="2"/>
    <n v="0"/>
    <n v="0"/>
    <x v="7"/>
    <m/>
    <s v="NO"/>
    <s v="NO"/>
    <n v="5"/>
    <s v="SOR MILDREY RESTREPO JARAMILLO"/>
    <n v="6431"/>
    <s v="18DE ENERO DE 2017"/>
    <n v="147288"/>
    <s v="GESTION HUMANA Y DLLO ORGANIZACIONAL"/>
    <s v="PRIMA DE VIDA CARA"/>
    <d v="2020-07-31T00:00:00"/>
    <s v="2019-05"/>
    <s v="5"/>
    <s v="2020-06"/>
    <n v="1.0246973838344398"/>
    <n v="0"/>
    <n v="0"/>
    <d v="2024-05-25T00:00:00"/>
    <n v="3.8191780821917809"/>
    <n v="4.1522219311981093E-2"/>
    <n v="0"/>
    <n v="0.38250000000000001"/>
    <s v="MEDIA"/>
    <x v="2"/>
    <n v="0"/>
  </r>
  <r>
    <n v="2525"/>
    <d v="2020-01-08T00:00:00"/>
    <d v="2020-01-08T00:00:00"/>
    <s v="JUZGADO 23 ADMINISTRATIVO ORAL MEDELLIN"/>
    <s v="05001333302320190022200"/>
    <s v="2020"/>
    <x v="0"/>
    <s v="ARELYS DEL CARMEN ESQUIVIA"/>
    <s v="DIANA CAROLINA ALZATE QUINTERO"/>
    <n v="165819"/>
    <x v="3"/>
    <s v="LIQUIDACIÓN"/>
    <s v="BAJO"/>
    <s v="ALTO"/>
    <s v="BAJO"/>
    <s v="BAJO"/>
    <n v="0.38250000000000001"/>
    <x v="2"/>
    <n v="4056553"/>
    <n v="0"/>
    <x v="10"/>
    <m/>
    <s v="NO"/>
    <s v="NO"/>
    <n v="5"/>
    <s v="SOR MILDREY RESTREPO JARAMILLO"/>
    <n v="6431"/>
    <s v="18DE ENERO DE 2017"/>
    <n v="147288"/>
    <s v="EDUCACION"/>
    <s v="Se contesta demanda el 03 de julio de 2020"/>
    <d v="2020-07-31T00:00:00"/>
    <s v="2020-01"/>
    <s v="5"/>
    <s v="2020-06"/>
    <n v="1.0070030698388335"/>
    <n v="4084961.3239639294"/>
    <n v="0"/>
    <d v="2025-01-06T00:00:00"/>
    <n v="4.4383561643835616"/>
    <n v="4.1522219311981093E-2"/>
    <n v="0"/>
    <n v="0.38250000000000001"/>
    <s v="MEDIA"/>
    <x v="2"/>
    <n v="0"/>
  </r>
  <r>
    <n v="2526"/>
    <d v="2020-03-09T00:00:00"/>
    <d v="2020-03-16T00:00:00"/>
    <s v="JUZGADO 07 ADMINISTRATIVO ORAL DEL CIRCUITO DE MEDELLIN"/>
    <s v="05001333300720190024000"/>
    <s v="2020"/>
    <x v="0"/>
    <s v="EHILLEN CAROLINA JIMENEZ ALVAREZ"/>
    <s v="JUAN ESTEBAN ESCUDERO RAMIREZ"/>
    <n v="181415"/>
    <x v="3"/>
    <s v="RECONOCIMIENTO Y PAGO DE OTRAS PRESTACIONES SALARIALES, SOLCIALES Y SALARIOS"/>
    <s v="MEDIO   "/>
    <s v="MEDIO   "/>
    <s v="BAJO"/>
    <s v="BAJO"/>
    <n v="0.29750000000000004"/>
    <x v="2"/>
    <n v="77295343"/>
    <n v="0.05"/>
    <x v="10"/>
    <m/>
    <s v="NO"/>
    <s v="NO"/>
    <n v="3"/>
    <s v="SOR MILDREY RESTREPO JARAMILLO"/>
    <n v="6431"/>
    <s v="18DE ENERO DE 2017"/>
    <n v="147288"/>
    <s v="GESTION HUMANA Y DLLO ORGANIZACIONAL"/>
    <s v="PASCUAL BRAVO"/>
    <d v="2020-07-31T00:00:00"/>
    <s v="2020-03"/>
    <s v="3"/>
    <s v="2020-06"/>
    <n v="0.99469345209892923"/>
    <n v="76885171.559840798"/>
    <n v="3844258.5779920402"/>
    <d v="2023-03-09T00:00:00"/>
    <n v="2.6054794520547944"/>
    <n v="4.1522219311981093E-2"/>
    <n v="3788200.6058194591"/>
    <n v="0.29750000000000004"/>
    <s v="MEDIA"/>
    <x v="2"/>
    <n v="3788200.6058194591"/>
  </r>
  <r>
    <n v="2527"/>
    <d v="2020-02-05T00:00:00"/>
    <d v="2019-12-09T00:00:00"/>
    <s v="JUZGADO 23 ADMINISTRATIVO ORAL MEDELLIN"/>
    <s v="05001333302320190052500"/>
    <s v="2019"/>
    <x v="0"/>
    <s v="JAIME ALONSO ROJO URIBE "/>
    <s v="MARIA JAZMIN CARVAJAL SERNA "/>
    <n v="276926"/>
    <x v="1"/>
    <s v="ACCIDENTE DE TRANSITO"/>
    <s v="MEDIO   "/>
    <s v="MEDIO   "/>
    <s v="BAJO"/>
    <s v="MEDIO   "/>
    <n v="0.45500000000000002"/>
    <x v="2"/>
    <n v="84467832"/>
    <n v="0"/>
    <x v="10"/>
    <m/>
    <s v="NO"/>
    <s v="NO"/>
    <n v="4"/>
    <s v="SOR MILDREY RESTREPO JARAMILLO"/>
    <n v="6431"/>
    <s v="18DE ENERO DE 2017"/>
    <n v="147288"/>
    <s v="INFRAESTRUCTURA"/>
    <m/>
    <d v="2020-07-31T00:00:00"/>
    <s v="2020-02"/>
    <s v="4"/>
    <s v="2020-06"/>
    <n v="1.0002858776443682"/>
    <n v="84491979.464837044"/>
    <n v="0"/>
    <d v="2024-02-04T00:00:00"/>
    <n v="3.515068493150685"/>
    <n v="4.1522219311981093E-2"/>
    <n v="0"/>
    <n v="0.45500000000000002"/>
    <s v="MEDIA"/>
    <x v="2"/>
    <n v="0"/>
  </r>
  <r>
    <n v="2528"/>
    <d v="2020-02-20T00:00:00"/>
    <d v="2019-12-13T00:00:00"/>
    <s v="JUZGADO 30 ADMINISTRATIVO ORAL MEDELLIN"/>
    <s v="05001333303020190054300"/>
    <s v="2019"/>
    <x v="0"/>
    <s v="MARLENY SALAZAR CASTELLANOS "/>
    <s v="OLGA LUZ PIEDRAHITA YEPES"/>
    <n v="176947"/>
    <x v="3"/>
    <s v="IMPUESTOS"/>
    <s v="MEDIO   "/>
    <s v="MEDIO   "/>
    <s v="MEDIO   "/>
    <s v="BAJO"/>
    <n v="0.34250000000000003"/>
    <x v="2"/>
    <n v="14827500"/>
    <n v="0.5"/>
    <x v="10"/>
    <m/>
    <s v="NO"/>
    <s v="NO"/>
    <n v="4"/>
    <s v="SOR MILDREY RESTREPO JARAMILLO"/>
    <n v="6431"/>
    <s v="18DE ENERO DE 2017"/>
    <n v="147288"/>
    <s v="HACIENDA"/>
    <m/>
    <d v="2020-07-31T00:00:00"/>
    <s v="2020-02"/>
    <s v="4"/>
    <s v="2020-06"/>
    <n v="1.0002858776443682"/>
    <n v="14831738.850771869"/>
    <n v="7415869.4253859343"/>
    <d v="2024-02-19T00:00:00"/>
    <n v="3.5561643835616437"/>
    <n v="4.1522219311981093E-2"/>
    <n v="7268665.1189589314"/>
    <n v="0.34250000000000003"/>
    <s v="MEDIA"/>
    <x v="2"/>
    <n v="7268665.1189589314"/>
  </r>
  <r>
    <n v="2529"/>
    <d v="2020-07-03T00:00:00"/>
    <d v="2020-07-29T00:00:00"/>
    <s v="JUZGADO 21 ADMINISTRATIVO ORAL MEDELLIN"/>
    <s v="05001333302120200011300"/>
    <s v="2020"/>
    <x v="0"/>
    <s v="IVAN OSPINA RODRIGUEZ "/>
    <s v="CARLOS ALBERTO BALLESTEROS BARON"/>
    <n v="33513"/>
    <x v="0"/>
    <s v="REINTEGRO POR REESTRUCTURACIÓN"/>
    <s v="BAJO"/>
    <s v="BAJO"/>
    <s v="BAJO"/>
    <s v="BAJO"/>
    <n v="0.05"/>
    <x v="1"/>
    <n v="4871967"/>
    <n v="0.1"/>
    <x v="10"/>
    <m/>
    <s v="NO"/>
    <s v="NO"/>
    <n v="4"/>
    <s v="SOR MILDREY RESTREPO JARAMILLO"/>
    <n v="6431"/>
    <s v="18DE ENERO DE 2017"/>
    <n v="147288"/>
    <s v="GESTION HUMANA Y DLLO ORGANIZACIONAL"/>
    <m/>
    <d v="2020-07-31T00:00:00"/>
    <s v="2020-07"/>
    <s v="4"/>
    <s v="2020-06"/>
    <n v="1"/>
    <n v="4871967"/>
    <n v="487196.7"/>
    <d v="2024-07-02T00:00:00"/>
    <n v="3.9232876712328766"/>
    <n v="4.1522219311981093E-2"/>
    <n v="476538.51570104592"/>
    <n v="0.05"/>
    <s v="REMOTA"/>
    <x v="1"/>
    <n v="0"/>
  </r>
  <r>
    <n v="2530"/>
    <d v="2020-02-14T00:00:00"/>
    <d v="2020-03-09T00:00:00"/>
    <s v="JUZGADO 8 ADMINISTRATIVO ORAL MEDELLIN"/>
    <s v="05001333300820200005600"/>
    <s v="2020"/>
    <x v="0"/>
    <s v="JOAN MANUEL GALEANO "/>
    <s v="CARLOS ALBERTO BALLESTEROS BARON"/>
    <n v="33513"/>
    <x v="1"/>
    <s v="REINTEGRO POR REESTRUCTURACIÓN"/>
    <s v="MEDIO   "/>
    <s v="MEDIO   "/>
    <s v="MEDIO   "/>
    <s v="MEDIO   "/>
    <n v="0.5"/>
    <x v="2"/>
    <n v="342599770"/>
    <n v="0.3"/>
    <x v="10"/>
    <m/>
    <s v="NO"/>
    <s v="NO"/>
    <n v="4"/>
    <s v="SOR MILDREY RESTREPO JARAMILLO"/>
    <n v="6431"/>
    <s v="18DE ENERO DE 2017"/>
    <n v="147288"/>
    <s v="DAPARD"/>
    <m/>
    <d v="2020-07-31T00:00:00"/>
    <s v="2020-02"/>
    <s v="4"/>
    <s v="2020-06"/>
    <n v="1.0002858776443682"/>
    <n v="342697711.61520869"/>
    <n v="102809313.48456261"/>
    <d v="2024-02-13T00:00:00"/>
    <n v="3.5397260273972604"/>
    <n v="4.1522219311981093E-2"/>
    <n v="100777897.90338981"/>
    <n v="0.5"/>
    <s v="MEDIA"/>
    <x v="2"/>
    <n v="100777897.90338981"/>
  </r>
  <r>
    <n v="2531"/>
    <d v="2017-01-30T00:00:00"/>
    <d v="2017-01-20T00:00:00"/>
    <s v="Juzgado 9 Administrativo Oral de Medellín"/>
    <s v="05001333300920170001500"/>
    <s v="2019"/>
    <x v="0"/>
    <s v="ANA MARÍA ALZATE LONDOÑO"/>
    <s v="JUAN FELIPE MOLINA ALVAREZ"/>
    <n v="68185"/>
    <x v="3"/>
    <s v="OTRAS"/>
    <s v="ALTO"/>
    <s v="BAJO"/>
    <s v="MEDIO   "/>
    <s v="ALTO"/>
    <n v="0.61749999999999994"/>
    <x v="0"/>
    <n v="48765170"/>
    <n v="1"/>
    <x v="0"/>
    <n v="0"/>
    <s v="NO"/>
    <s v="NO"/>
    <s v="5 AÑOS"/>
    <s v="JUAN CARLOS JIMENEZ ESCOBAR"/>
    <s v="N/A"/>
    <d v="1985-03-13T00:00:00"/>
    <n v="125106"/>
    <s v="SECCIONAL DE SALUD Y PROTECCION SOCIAL"/>
    <s v="Sentencia 26 de junio 2019. decretó la nulidad de la resolución y ordena el pago del 50% a demandante. Sin embargo se presentó apelación sólo respecto de las costas al departamento al considerar que existía un fundamento legal para ordenar la suspensión del pago. La otra parte vencida también presentó apelación. "/>
    <d v="2020-07-31T00:00:00"/>
    <s v="2017-01"/>
    <s v="5"/>
    <s v="2020-06"/>
    <n v="0.77890601703822215"/>
    <n v="37983484.334891796"/>
    <n v="37983484.334891796"/>
    <d v="2022-01-29T00:00:00"/>
    <n v="1.4986301369863013"/>
    <n v="4.1522219311981093E-2"/>
    <n v="37663904.864853196"/>
    <n v="0.61749999999999994"/>
    <s v="ALTA"/>
    <x v="0"/>
    <n v="37663904.864853196"/>
  </r>
  <r>
    <n v="2532"/>
    <d v="2015-03-18T00:00:00"/>
    <d v="2014-09-22T00:00:00"/>
    <s v="Juzgado 20 Administrativo oral de Medellín"/>
    <s v="05001333302020140136500"/>
    <s v="2019"/>
    <x v="0"/>
    <s v="LUZ BERNARDA VALENCIA"/>
    <s v="PAUL ESTEBAN HERNANDEZ"/>
    <n v="154978"/>
    <x v="3"/>
    <s v="DECLARATORIA DE INSUBSISTENCIA"/>
    <s v="MEDIO   "/>
    <s v="MEDIO   "/>
    <s v="ALTO"/>
    <s v="MEDIO   "/>
    <n v="0.55000000000000004"/>
    <x v="0"/>
    <n v="9746300"/>
    <n v="0.6"/>
    <x v="7"/>
    <n v="0"/>
    <s v="NO"/>
    <s v="NO"/>
    <s v="6 AÑOS"/>
    <s v="SIN APODERADO"/>
    <s v="SIN APODERADO"/>
    <s v="SIN APODERADO"/>
    <s v="SIN APODERADO"/>
    <s v="SECCIONAL DE SALUD Y PROTECCION SOCIAL"/>
    <s v="Contestada el 29 de enero de 2019. A espera que se fije fecha de A. Inicial."/>
    <d v="2020-07-31T00:00:00"/>
    <s v="2015-03"/>
    <s v="6"/>
    <s v="2020-06"/>
    <n v="0.86763134510283468"/>
    <n v="8456195.3787757568"/>
    <n v="5073717.2272654539"/>
    <d v="2021-03-16T00:00:00"/>
    <n v="0.62465753424657533"/>
    <n v="4.1522219311981093E-2"/>
    <n v="5055880.0239713984"/>
    <n v="0.55000000000000004"/>
    <s v="ALTA"/>
    <x v="0"/>
    <n v="5055880.0239713984"/>
  </r>
  <r>
    <n v="2533"/>
    <d v="2016-02-24T00:00:00"/>
    <d v="2015-10-13T00:00:00"/>
    <s v="16 Laboral del Circuito"/>
    <s v="05001310501620150147900"/>
    <s v="2019"/>
    <x v="1"/>
    <s v="UNIVERSIDAD PONTIFICIA BOLIVARIANA"/>
    <s v="DIEGO FERNANDO TRAJOS RAMIREZ"/>
    <n v="218077"/>
    <x v="2"/>
    <s v="OTRAS"/>
    <s v="ALTO"/>
    <s v="MEDIO   "/>
    <s v="MEDIO   "/>
    <s v="ALTO"/>
    <n v="0.77499999999999991"/>
    <x v="0"/>
    <n v="20481316"/>
    <n v="1"/>
    <x v="3"/>
    <n v="0"/>
    <s v="NO"/>
    <s v="NO"/>
    <s v="7 AÑOS"/>
    <s v="SIN APODERADO"/>
    <s v="SIN APODERADO"/>
    <s v="SIN APODERADO"/>
    <s v="SIN APODERADO"/>
    <s v="SECCIONAL DE SALUD Y PROTECCION SOCIAL"/>
    <s v="A espera que se informe por el despacho si el demandante pagó el dictamen pericial ordenado en audiencia Inicial. "/>
    <d v="2020-07-31T00:00:00"/>
    <s v="2016-02"/>
    <s v="7"/>
    <s v="2020-06"/>
    <n v="0.81112653258637668"/>
    <n v="16612938.829885878"/>
    <n v="16612938.829885878"/>
    <d v="2023-02-22T00:00:00"/>
    <n v="2.5643835616438357"/>
    <n v="4.1522219311981093E-2"/>
    <n v="16374478.149054645"/>
    <n v="0.77499999999999991"/>
    <s v="ALTA"/>
    <x v="0"/>
    <n v="16374478.149054645"/>
  </r>
  <r>
    <n v="2534"/>
    <d v="2016-02-03T00:00:00"/>
    <d v="2015-07-16T00:00:00"/>
    <s v="Tribunal Administrativo de Antioquia-Sala Unitaria"/>
    <s v="05001233300020150145800"/>
    <s v="2019"/>
    <x v="0"/>
    <s v="E.S.E HOSPITAL LA MERCED DE CIUDAD BOLÍVAR"/>
    <s v="LUIS ALFONSO BRAVO RESTREPO"/>
    <n v="79079"/>
    <x v="6"/>
    <s v="RECONOCIMIENTO Y PAGO DE OTRAS PRESTACIONES SALARIALES, SOLCIALES Y SALARIOS"/>
    <s v="ALTO"/>
    <s v="ALTO"/>
    <s v="MEDIO   "/>
    <s v="BAJO"/>
    <n v="0.61750000000000005"/>
    <x v="0"/>
    <n v="5936633814"/>
    <n v="0.6"/>
    <x v="0"/>
    <n v="0"/>
    <s v="NO"/>
    <s v="NO"/>
    <s v="7 AÑOS"/>
    <s v="SIN APODERADO"/>
    <s v="SIN APODERADO"/>
    <s v="SIN APODERADO"/>
    <s v="SIN APODERADO"/>
    <s v="SECCIONAL DE SALUD Y PROTECCION SOCIAL"/>
    <s v="Se presentaron alegatos de conclusión el 25/06/2019. El 16 de julio se dio trasaldo de una prueba."/>
    <d v="2020-07-31T00:00:00"/>
    <s v="2016-02"/>
    <s v="7"/>
    <s v="2020-06"/>
    <n v="0.81112653258637668"/>
    <n v="4815361200.7848568"/>
    <n v="2889216720.4709139"/>
    <d v="2023-02-01T00:00:00"/>
    <n v="2.506849315068493"/>
    <n v="4.1522219311981093E-2"/>
    <n v="2848669046.2850885"/>
    <n v="0.61750000000000005"/>
    <s v="ALTA"/>
    <x v="0"/>
    <n v="2848669046.2850885"/>
  </r>
  <r>
    <n v="2535"/>
    <d v="2016-09-29T00:00:00"/>
    <d v="2019-09-01T00:00:00"/>
    <s v="JUZGADO VEINTICINCO ADMINISTRATIVO ORAL DE MEDELLIN"/>
    <s v="05001333302520160069600"/>
    <s v="2019"/>
    <x v="0"/>
    <s v="JOSÉ HILDEBRANDO BEDOYA PATIÑO Y OTROS"/>
    <s v="DIEGO FERNANDO POSADA GRAJALES "/>
    <n v="116039"/>
    <x v="1"/>
    <s v="FALLA EN EL SERVICIO DE SALUD"/>
    <s v="MEDIO   "/>
    <s v="MEDIO   "/>
    <s v="MEDIO   "/>
    <s v="MEDIO   "/>
    <n v="0.5"/>
    <x v="2"/>
    <n v="720944894"/>
    <n v="0.5"/>
    <x v="0"/>
    <m/>
    <s v="NO"/>
    <s v="NO"/>
    <s v="7 AÑOS "/>
    <s v="ERIKA HERNANDEZ  BOLIVAR"/>
    <n v="2784"/>
    <d v="2014-08-28T00:00:00"/>
    <n v="170192"/>
    <s v="SECCIONAL DE SALUD Y PROTECCION SOCIAL"/>
    <m/>
    <d v="2020-07-31T00:00:00"/>
    <s v="2016-09"/>
    <s v="7"/>
    <s v="2020-06"/>
    <n v="0.79057379366945824"/>
    <n v="569960139.87620544"/>
    <n v="284980069.93810272"/>
    <d v="2023-09-28T00:00:00"/>
    <n v="3.1616438356164385"/>
    <n v="4.1522219311981093E-2"/>
    <n v="279945231.70494616"/>
    <n v="0.5"/>
    <s v="MEDIA"/>
    <x v="2"/>
    <n v="279945231.70494616"/>
  </r>
  <r>
    <n v="2536"/>
    <d v="2018-05-28T00:00:00"/>
    <d v="2018-05-17T00:00:00"/>
    <s v="Juzgado 12 Administrativo Oral de Medellín"/>
    <s v="05001333301220180020000"/>
    <s v="2019"/>
    <x v="0"/>
    <s v="EDWIN DE JESUS CARDONA TORRES Y ERICA DIANET CORTINEZ CARDENAS"/>
    <s v="CARLOS ALBERTO ORTIZ GAVIRIA"/>
    <n v="201069"/>
    <x v="1"/>
    <s v="FALLA EN EL SERVICIO DE SALUD"/>
    <s v="MEDIO   "/>
    <s v="MEDIO   "/>
    <s v="MEDIO   "/>
    <s v="MEDIO   "/>
    <n v="0.5"/>
    <x v="2"/>
    <n v="378121640"/>
    <n v="0.4"/>
    <x v="7"/>
    <n v="0"/>
    <s v="NO"/>
    <s v="NO"/>
    <s v="5 AÑOS"/>
    <s v="JUAN CARLOS JIMENEZ ESCOBAR"/>
    <s v="N/A"/>
    <d v="1985-03-13T00:00:00"/>
    <n v="125106"/>
    <s v="SECCIONAL DE SALUD Y PROTECCION SOCIAL"/>
    <s v="A. de pruebas realizada el 11/07/2019. Se fijó fecha para pruebas testimonios, el 18/09/2019, sin embargo solicité el 18/07/2019 reprogramación porque ese dpia es la A. inicial del proceso de eleodoro en Turbo Antioquia. A espera que la juez resuelva. "/>
    <d v="2020-07-31T00:00:00"/>
    <s v="2018-05"/>
    <s v="5"/>
    <s v="2020-06"/>
    <n v="0.73891229786794344"/>
    <n v="279398729.88599527"/>
    <n v="111759491.95439811"/>
    <d v="2023-05-27T00:00:00"/>
    <n v="2.8219178082191783"/>
    <n v="4.1522219311981093E-2"/>
    <n v="109995479.63110913"/>
    <n v="0.5"/>
    <s v="MEDIA"/>
    <x v="2"/>
    <n v="109995479.63110913"/>
  </r>
  <r>
    <n v="2537"/>
    <d v="2017-08-09T00:00:00"/>
    <d v="2017-07-10T00:00:00"/>
    <s v="TRIBUNAL ADMINISTRATIVO DE ANTIOQUIA"/>
    <s v="05001233300020170181600"/>
    <s v="2019"/>
    <x v="0"/>
    <s v="AQUILEO ANTONIO ARREDONDO VELEZ"/>
    <s v="CARLOS ALBERTO VARGAS FLOREZ"/>
    <n v="81576"/>
    <x v="0"/>
    <s v="RELIQUIDACIÓN DE LA PENSIÓN"/>
    <s v="ALTO"/>
    <s v="MEDIO   "/>
    <s v="MEDIO   "/>
    <s v="BAJO"/>
    <n v="0.4425"/>
    <x v="2"/>
    <n v="48334807"/>
    <n v="0.8"/>
    <x v="0"/>
    <n v="0"/>
    <s v="NO"/>
    <s v="NO"/>
    <s v="5 AÑOS"/>
    <s v="SIN APODERADO"/>
    <s v="SIN APODERADO"/>
    <s v="SIN APODERADO"/>
    <s v="SIN APODERADO"/>
    <s v="SECCIONAL DE SALUD Y PROTECCION SOCIAL"/>
    <s v="Alegatos 1era el 21/06/2018. Al despacho para sentencia de Primera Instancia."/>
    <d v="2020-07-31T00:00:00"/>
    <s v="2017-08"/>
    <s v="5"/>
    <s v="2020-06"/>
    <n v="0.76068958550881771"/>
    <n v="36767784.302478701"/>
    <n v="29414227.441982962"/>
    <d v="2022-08-08T00:00:00"/>
    <n v="2.021917808219178"/>
    <n v="4.1522219311981093E-2"/>
    <n v="29080823.31860726"/>
    <n v="0.4425"/>
    <s v="MEDIA"/>
    <x v="2"/>
    <n v="29080823.31860726"/>
  </r>
  <r>
    <n v="2538"/>
    <d v="2017-08-18T00:00:00"/>
    <d v="2017-06-14T00:00:00"/>
    <s v="Juzgado Quinto Administrativo Oral de Medellin"/>
    <s v="05001333300520170028600"/>
    <s v="2019"/>
    <x v="0"/>
    <s v="ANA LORENZA PEREZ COGOLLO"/>
    <s v="KHATERINE RESTREPO MONSALVE"/>
    <n v="155693"/>
    <x v="1"/>
    <s v="FALLA EN EL SERVICIO DE SALUD"/>
    <s v="MEDIO   "/>
    <s v="MEDIO   "/>
    <s v="MEDIO   "/>
    <s v="MEDIO   "/>
    <n v="0.5"/>
    <x v="2"/>
    <n v="568964199"/>
    <n v="0.5"/>
    <x v="10"/>
    <n v="0"/>
    <s v="NO"/>
    <s v="NO"/>
    <s v="5 AÑOS"/>
    <s v="SIN APODERADO"/>
    <s v="SIN APODERADO"/>
    <s v="SIN APODERADO"/>
    <s v="SIN APODERADO"/>
    <s v="SECCIONAL DE SALUD Y PROTECCION SOCIAL"/>
    <s v="Contestada el 16/02/2018. El 10/08/2018 se admitió reforma de la demanda y llamamiento en garantía. A espera que se fije fecha de A. Inicial."/>
    <d v="2020-07-31T00:00:00"/>
    <s v="2017-08"/>
    <s v="5"/>
    <s v="2020-06"/>
    <n v="0.76068958550881771"/>
    <n v="432805140.70666647"/>
    <n v="216402570.35333323"/>
    <d v="2022-08-17T00:00:00"/>
    <n v="2.0465753424657533"/>
    <n v="4.1522219311981093E-2"/>
    <n v="213919951.52088305"/>
    <n v="0.5"/>
    <s v="MEDIA"/>
    <x v="2"/>
    <n v="213919951.52088305"/>
  </r>
  <r>
    <n v="2539"/>
    <d v="2016-06-22T00:00:00"/>
    <d v="2016-06-13T00:00:00"/>
    <s v="Juzgado 23 Administrativo Oral"/>
    <s v="05001333302320160048600"/>
    <s v="2019"/>
    <x v="0"/>
    <s v="TERESA AMPARO GAVIRIA SUAREZ"/>
    <s v="JOHN JAIRO GÓMEZ JARAMILLO"/>
    <n v="95353"/>
    <x v="0"/>
    <s v="RELIQUIDACIÓN DE LA PENSIÓN"/>
    <s v="ALTO"/>
    <s v="MEDIO   "/>
    <s v="MEDIO   "/>
    <s v="BAJO"/>
    <n v="0.4425"/>
    <x v="2"/>
    <n v="11179510"/>
    <n v="0.5"/>
    <x v="4"/>
    <n v="0"/>
    <s v="NO"/>
    <s v="NO"/>
    <s v="5 AÑOS"/>
    <s v="SIN APODERADO"/>
    <s v="SIN APODERADO"/>
    <s v="SIN APODERADO"/>
    <s v="SIN APODERADO"/>
    <s v="SECCIONAL DE SALUD Y PROTECCION SOCIAL"/>
    <s v="Alegatos de conclusión el 16/04/2018. A despacho para sentencia el 12 de junio de 2018."/>
    <d v="2020-07-31T00:00:00"/>
    <s v="2016-06"/>
    <s v="5"/>
    <s v="2020-06"/>
    <n v="0.79172380492187922"/>
    <n v="8851084.1943621971"/>
    <n v="4425542.0971810985"/>
    <d v="2021-06-21T00:00:00"/>
    <n v="0.8904109589041096"/>
    <n v="4.1522219311981093E-2"/>
    <n v="4403381.0452850638"/>
    <n v="0.4425"/>
    <s v="MEDIA"/>
    <x v="2"/>
    <n v="4403381.0452850638"/>
  </r>
  <r>
    <n v="2540"/>
    <d v="2017-03-28T00:00:00"/>
    <d v="2016-12-16T00:00:00"/>
    <s v="JUZGADO QUINCE ADMINISTRATIVO DE MEDELLIN "/>
    <s v="05001333301520160093600"/>
    <s v="2019"/>
    <x v="0"/>
    <s v="FRANCISCO ALBERTO MONTOYA BÁRCENAS"/>
    <s v="OSCAR LORA VILLADIEGO"/>
    <n v="52845"/>
    <x v="3"/>
    <s v="RECONOCIMIENTO Y PAGO DE OTRAS PRESTACIONES SALARIALES, SOLCIALES Y SALARIOS"/>
    <s v="MEDIO   "/>
    <s v="MEDIO   "/>
    <s v="MEDIO   "/>
    <s v="ALTO"/>
    <n v="0.67500000000000004"/>
    <x v="0"/>
    <n v="59461663"/>
    <n v="1"/>
    <x v="0"/>
    <n v="0"/>
    <s v="NO"/>
    <s v="NO"/>
    <s v="6 AÑOS"/>
    <s v="SIN APODERADO"/>
    <s v="SIN APODERADO"/>
    <s v="SIN APODERADO"/>
    <s v="SIN APODERADO"/>
    <s v="SECCIONAL DE SALUD Y PROTECCION SOCIAL"/>
    <s v="A. Inicial el 06 de marzo de 2019 a la 1:30 p.m. a espera que se fije fecha de Audiencia de pruebas. El 29/07/2019 present´escrito pronunciándome sobre unas pruebas. Ya se practicaron todas las pruebas. Puede que el Juez determine dar traslado para poner en conocmiento las pruebas y hay que evaluar un nuevo pronunciamiento y pasar a alegatos. En proceso 2016 00910 es igual. Está en la carpeta de procesos terminados. Se puede revisar el escrito de alegatos. dejé ese archivo en la carpeta de este proceso para una búsqueda fácil."/>
    <d v="2020-07-31T00:00:00"/>
    <s v="2017-03"/>
    <s v="6"/>
    <s v="2020-06"/>
    <n v="0.76757466281447584"/>
    <n v="45641265.92761299"/>
    <n v="45641265.92761299"/>
    <d v="2023-03-27T00:00:00"/>
    <n v="2.6547945205479451"/>
    <n v="4.1522219311981093E-2"/>
    <n v="44963210.014620751"/>
    <n v="0.67500000000000004"/>
    <s v="ALTA"/>
    <x v="0"/>
    <n v="44963210.014620751"/>
  </r>
  <r>
    <n v="2541"/>
    <d v="2018-04-25T00:00:00"/>
    <d v="2018-01-23T00:00:00"/>
    <s v="Juzgado 24 administrativo oral de Medellín"/>
    <s v="05001333302120180002400"/>
    <s v="2019"/>
    <x v="0"/>
    <s v="RITA BEATRIZ BETÍN REGINO"/>
    <s v="DIANA MARCELA GONALEZ"/>
    <n v="226349"/>
    <x v="0"/>
    <s v="RELIQUIDACIÓN DE LA PENSIÓN"/>
    <s v="ALTO"/>
    <s v="MEDIO   "/>
    <s v="MEDIO   "/>
    <s v="BAJO"/>
    <n v="0.4425"/>
    <x v="2"/>
    <n v="5659890"/>
    <n v="1"/>
    <x v="0"/>
    <n v="0"/>
    <s v="NO"/>
    <s v="NO"/>
    <s v="5 AÑOS"/>
    <s v="SIN APODERADO"/>
    <s v="SIN APODERADO"/>
    <s v="SIN APODERADO"/>
    <s v="SIN APODERADO"/>
    <s v="SECCIONAL DE SALUD Y PROTECCION SOCIAL"/>
    <s v="A despacho para sentencia"/>
    <d v="2020-07-31T00:00:00"/>
    <s v="2018-04"/>
    <s v="5"/>
    <s v="2020-06"/>
    <n v="0.74078668525523483"/>
    <n v="4192771.1520092511"/>
    <n v="4192771.1520092511"/>
    <d v="2023-04-24T00:00:00"/>
    <n v="2.7315068493150685"/>
    <n v="4.1522219311981093E-2"/>
    <n v="4128696.4364773673"/>
    <n v="0.4425"/>
    <s v="MEDIA"/>
    <x v="2"/>
    <n v="4128696.4364773673"/>
  </r>
  <r>
    <n v="2542"/>
    <d v="2018-02-05T00:00:00"/>
    <d v="2018-01-24T00:00:00"/>
    <s v="JUZGADO DIEZ ADMINISTRATIVO ORAL DE MEDELLIN"/>
    <s v="05001333301020180002500"/>
    <s v="2019"/>
    <x v="0"/>
    <s v="JAIME DE JESUS DUQUE RAMIREZ"/>
    <s v="CARLOS VARGAS FLOREZ"/>
    <n v="81576"/>
    <x v="0"/>
    <s v="RELIQUIDACIÓN DE LA PENSIÓN"/>
    <s v="ALTO"/>
    <s v="MEDIO   "/>
    <s v="MEDIO   "/>
    <s v="BAJO"/>
    <n v="0.4425"/>
    <x v="2"/>
    <n v="11041968"/>
    <n v="1"/>
    <x v="6"/>
    <n v="0"/>
    <s v="NO"/>
    <s v="NO"/>
    <s v="5 AÑOS"/>
    <s v="SIN APODERADO"/>
    <s v="SIN APODERADO"/>
    <s v="SIN APODERADO"/>
    <s v="SIN APODERADO"/>
    <s v="SECCIONAL DE SALUD Y PROTECCION SOCIAL"/>
    <s v="Se profirió sentencia el 09/07/2019."/>
    <d v="2020-07-31T00:00:00"/>
    <s v="2018-02"/>
    <s v="5"/>
    <s v="2020-06"/>
    <n v="0.74599443734185067"/>
    <n v="8237246.70530672"/>
    <n v="8237246.70530672"/>
    <d v="2023-02-04T00:00:00"/>
    <n v="2.515068493150685"/>
    <n v="4.1522219311981093E-2"/>
    <n v="8121267.681158823"/>
    <n v="0.4425"/>
    <s v="MEDIA"/>
    <x v="2"/>
    <n v="8121267.681158823"/>
  </r>
  <r>
    <n v="2543"/>
    <d v="2018-03-07T00:00:00"/>
    <d v="2018-02-23T00:00:00"/>
    <s v="JUZGADO VEINTE ADMINISTRATIVO ORAL DE MEDELLIN"/>
    <s v="05001333302020180007000"/>
    <s v="2019"/>
    <x v="0"/>
    <s v="MARIA NUBIA OCHOA ARANGO"/>
    <s v="CARLOS VARGAS FLOREZ"/>
    <n v="81576"/>
    <x v="0"/>
    <s v="RELIQUIDACIÓN DE LA PENSIÓN"/>
    <s v="ALTO"/>
    <s v="MEDIO   "/>
    <s v="MEDIO   "/>
    <s v="BAJO"/>
    <n v="0.4425"/>
    <x v="2"/>
    <n v="14463526"/>
    <n v="1"/>
    <x v="2"/>
    <n v="0"/>
    <s v="NO"/>
    <s v="NO"/>
    <s v="5 AÑOS"/>
    <s v="SIN APODERADO"/>
    <s v="SIN APODERADO"/>
    <s v="SIN APODERADO"/>
    <s v="SIN APODERADO"/>
    <s v="SECCIONAL DE SALUD Y PROTECCION SOCIAL"/>
    <s v="EL 08/05/2019 SE PRESENTÓ RECURSO DE APELACIÓN. SE PRESENTARON ALEGATOS EN 2DA INSTANCAI EL 08/07/2019. A ESPERA FALLO DE SEGUNDA INSTANCIA. "/>
    <d v="2020-07-31T00:00:00"/>
    <s v="2018-03"/>
    <s v="5"/>
    <s v="2020-06"/>
    <n v="0.74420758606092174"/>
    <n v="10763865.77038938"/>
    <n v="10763865.77038938"/>
    <d v="2023-03-06T00:00:00"/>
    <n v="2.5972602739726027"/>
    <n v="4.1522219311981093E-2"/>
    <n v="10607395.827828364"/>
    <n v="0.4425"/>
    <s v="MEDIA"/>
    <x v="2"/>
    <n v="10607395.827828364"/>
  </r>
  <r>
    <n v="2544"/>
    <d v="2018-02-20T00:00:00"/>
    <d v="2017-12-14T00:00:00"/>
    <s v="JUZGADO CATORCE ADMINISTRATIVO ORAL DE MEDELLIN"/>
    <s v="05001333301420170063700"/>
    <s v="2019"/>
    <x v="0"/>
    <s v="NELSY DE JESUS CARVAJAL"/>
    <s v="CARLOS VARGAS FLOREZ"/>
    <n v="81576"/>
    <x v="0"/>
    <s v="RELIQUIDACIÓN DE LA PENSIÓN"/>
    <s v="ALTO"/>
    <s v="MEDIO   "/>
    <s v="MEDIO   "/>
    <s v="BAJO"/>
    <n v="0.4425"/>
    <x v="2"/>
    <n v="4001590"/>
    <n v="1"/>
    <x v="0"/>
    <n v="0"/>
    <s v="NO"/>
    <s v="NO"/>
    <s v="5 AÑOS"/>
    <s v="SIN APODERADO"/>
    <s v="SIN APODERADO"/>
    <s v="SIN APODERADO"/>
    <s v="SIN APODERADO"/>
    <s v="SECCIONAL DE SALUD Y PROTECCION SOCIAL"/>
    <m/>
    <d v="2020-07-31T00:00:00"/>
    <s v="2018-02"/>
    <s v="5"/>
    <s v="2020-06"/>
    <n v="0.74599443734185067"/>
    <n v="2985163.8805227764"/>
    <n v="2985163.8805227764"/>
    <d v="2023-02-19T00:00:00"/>
    <n v="2.5561643835616437"/>
    <n v="4.1522219311981093E-2"/>
    <n v="2942451.4460956552"/>
    <n v="0.4425"/>
    <s v="MEDIA"/>
    <x v="2"/>
    <n v="2942451.4460956552"/>
  </r>
  <r>
    <n v="2545"/>
    <d v="2018-01-26T00:00:00"/>
    <d v="2017-10-30T00:00:00"/>
    <s v="Juzgado Quinto Administrativo Oral de Medellin"/>
    <s v="05001333300520170052500"/>
    <s v="2019"/>
    <x v="0"/>
    <s v="ANTONIO DE JESÚS PUERTA ARANGO"/>
    <s v="CARLOS VARGAS FLOREZ"/>
    <n v="81576"/>
    <x v="0"/>
    <s v="RELIQUIDACIÓN DE LA PENSIÓN"/>
    <s v="ALTO"/>
    <s v="MEDIO   "/>
    <s v="MEDIO   "/>
    <s v="BAJO"/>
    <n v="0.4425"/>
    <x v="2"/>
    <n v="7446226"/>
    <n v="1"/>
    <x v="2"/>
    <n v="0"/>
    <s v="NO"/>
    <s v="NO"/>
    <s v="5 AÑOS"/>
    <s v="SIN APODERADO"/>
    <s v="SIN APODERADO"/>
    <s v="SIN APODERADO"/>
    <s v="SIN APODERADO"/>
    <s v="SECCIONAL DE SALUD Y PROTECCION SOCIAL"/>
    <s v="Se profirió sentencia el 02/05/2019. Declaró probada la excepción de inexistencia de la obligación y negó las pretensiones. A espera de fecha de alegatos en segunda y que se resuelva  el recurso de apelación."/>
    <d v="2020-07-31T00:00:00"/>
    <s v="2018-01"/>
    <s v="5"/>
    <s v="2020-06"/>
    <n v="0.75126308387247931"/>
    <n v="5594074.707971436"/>
    <n v="5594074.707971436"/>
    <d v="2023-01-25T00:00:00"/>
    <n v="2.4876712328767123"/>
    <n v="4.1522219311981093E-2"/>
    <n v="5516163.0817859499"/>
    <n v="0.4425"/>
    <s v="MEDIA"/>
    <x v="2"/>
    <n v="5516163.0817859499"/>
  </r>
  <r>
    <n v="2546"/>
    <d v="2018-03-01T00:00:00"/>
    <d v="2018-01-22T00:00:00"/>
    <s v="JUZGADO SEGUNDO ADMINISTRATIVO ORAL DEL CIRCUITO DE TURBO"/>
    <s v="05837333300220170055700"/>
    <s v="2019"/>
    <x v="0"/>
    <s v="ELEODORO MANUEL HERNANDEZ POLO Y OTROS"/>
    <s v="POLICARPO JIMENEZ ANGULO"/>
    <n v="230671"/>
    <x v="1"/>
    <s v="FALLA EN EL SERVICIO DE SALUD"/>
    <s v="ALTO"/>
    <s v="ALTO"/>
    <s v="MEDIO   "/>
    <s v="ALTO"/>
    <n v="0.95000000000000007"/>
    <x v="0"/>
    <n v="910972057"/>
    <n v="0.5"/>
    <x v="5"/>
    <n v="0"/>
    <s v="NO"/>
    <s v="NO"/>
    <s v="5 AÑOS"/>
    <s v="JUAN CARLOS JIMENEZ ESCOBAR"/>
    <s v="N/A"/>
    <d v="1985-03-13T00:00:00"/>
    <n v="125106"/>
    <s v="SECCIONAL DE SALUD Y PROTECCION SOCIAL"/>
    <s v="Admitió llamados en Garantía. En proceso de esas notificaciones. La demanda fue contestada el 03/08/2018."/>
    <d v="2020-07-31T00:00:00"/>
    <s v="2018-03"/>
    <s v="5"/>
    <s v="2020-06"/>
    <n v="0.74420758606092174"/>
    <n v="677952315.50892246"/>
    <n v="338976157.75446123"/>
    <d v="2023-02-28T00:00:00"/>
    <n v="2.580821917808219"/>
    <n v="4.1522219311981093E-2"/>
    <n v="334079559.83129859"/>
    <n v="0.95000000000000007"/>
    <s v="ALTA"/>
    <x v="0"/>
    <n v="334079559.83129859"/>
  </r>
  <r>
    <n v="2547"/>
    <d v="2018-05-02T00:00:00"/>
    <d v="2018-04-13T00:00:00"/>
    <s v="JUZGADO TREINTA Y CUATRO ADMINISTRATIVO ORAL DE MEDELLIN"/>
    <s v="05001333303420180013400"/>
    <s v="2019"/>
    <x v="0"/>
    <s v="JULIO CESAR RAMIREZ MENDOZA"/>
    <s v="CARLOS ALBERTO VARGAS FLOREZ"/>
    <n v="81576"/>
    <x v="0"/>
    <s v="RELIQUIDACIÓN DE LA PENSIÓN"/>
    <s v="ALTO"/>
    <s v="MEDIO   "/>
    <s v="MEDIO   "/>
    <s v="BAJO"/>
    <n v="0.4425"/>
    <x v="2"/>
    <n v="6546970"/>
    <n v="1"/>
    <x v="2"/>
    <n v="0"/>
    <s v="NO"/>
    <s v="NO"/>
    <s v="5 AÑOS"/>
    <s v="SIN APODERADO"/>
    <s v="SIN APODERADO"/>
    <s v="SIN APODERADO"/>
    <s v="SIN APODERADO"/>
    <s v="SECCIONAL DE SALUD Y PROTECCION SOCIAL"/>
    <s v="Se presentaron alegatos el 25/06/2019"/>
    <d v="2020-07-31T00:00:00"/>
    <s v="2018-05"/>
    <s v="5"/>
    <s v="2020-06"/>
    <n v="0.73891229786794344"/>
    <n v="4837636.6467724899"/>
    <n v="4837636.6467724899"/>
    <d v="2023-05-01T00:00:00"/>
    <n v="2.7506849315068491"/>
    <n v="4.1522219311981093E-2"/>
    <n v="4763191.9252757514"/>
    <n v="0.4425"/>
    <s v="MEDIA"/>
    <x v="2"/>
    <n v="4763191.9252757514"/>
  </r>
  <r>
    <n v="2548"/>
    <d v="2018-03-15T00:00:00"/>
    <d v="2018-03-02T00:00:00"/>
    <s v="JUZGADO VEINTISEIS ADMINISTRATIVO ORAL DE MEDELLIN"/>
    <s v="05001333302620180007200"/>
    <s v="2019"/>
    <x v="0"/>
    <s v="RUTH EMILIA RAMIREZ SALAZAR"/>
    <s v="OSCAR DARIO RIOS OSPINA"/>
    <n v="115384"/>
    <x v="0"/>
    <s v="RELIQUIDACIÓN DE LA PENSIÓN"/>
    <s v="ALTO"/>
    <s v="MEDIO   "/>
    <s v="MEDIO   "/>
    <s v="BAJO"/>
    <n v="0.4425"/>
    <x v="2"/>
    <n v="9069819"/>
    <n v="1"/>
    <x v="6"/>
    <n v="0"/>
    <s v="NO"/>
    <s v="NO"/>
    <s v="3 AÑOS"/>
    <s v="SIN APODERADO"/>
    <s v="SIN APODERADO"/>
    <s v="SIN APODERADO"/>
    <s v="SIN APODERADO"/>
    <s v="SECCIONAL DE SALUD Y PROTECCION SOCIAL"/>
    <s v="Fijada A. inicial para el 06/08/2019 a las 10:15 a.m."/>
    <d v="2020-07-31T00:00:00"/>
    <s v="2018-03"/>
    <s v="3"/>
    <s v="2020-06"/>
    <n v="0.74420758606092174"/>
    <n v="6749828.1039994834"/>
    <n v="6749828.1039994834"/>
    <d v="2021-03-14T00:00:00"/>
    <n v="0.61917808219178083"/>
    <n v="4.1522219311981093E-2"/>
    <n v="6726306.1437090887"/>
    <n v="0.4425"/>
    <s v="MEDIA"/>
    <x v="2"/>
    <n v="6726306.1437090887"/>
  </r>
  <r>
    <n v="2549"/>
    <d v="2016-11-11T00:00:00"/>
    <d v="2016-10-27T00:00:00"/>
    <s v="JUZGADO CUARTO ADMINISTRATIVO ORAL DE MEDELLIN "/>
    <s v="05001333300420160077500"/>
    <s v="2019"/>
    <x v="0"/>
    <s v="OFELIA PATARROYO FIGUEREDO"/>
    <s v="GLORIA CECILIA GALLEGO"/>
    <n v="15603"/>
    <x v="0"/>
    <s v="RELIQUIDACIÓN DE LA PENSIÓN"/>
    <s v="ALTO"/>
    <s v="MEDIO   "/>
    <s v="MEDIO   "/>
    <s v="BAJO"/>
    <n v="0.4425"/>
    <x v="2"/>
    <n v="11105182"/>
    <n v="1"/>
    <x v="2"/>
    <n v="0"/>
    <s v="NO"/>
    <s v="NO"/>
    <s v="5 AÑOS"/>
    <s v="SIN APODERADO"/>
    <s v="SIN APODERADO"/>
    <s v="SIN APODERADO"/>
    <s v="SIN APODERADO"/>
    <s v="SECCIONAL DE SALUD Y PROTECCION SOCIAL"/>
    <s v="Se profirió senten ia el 28/06/2019 negando pretensiones. La parte actora presentó arecurso. A espera que se de traslado para alegar en segunda instancia. "/>
    <d v="2020-07-31T00:00:00"/>
    <s v="2016-11"/>
    <s v="5"/>
    <s v="2020-06"/>
    <n v="0.79016316489215555"/>
    <n v="8774905.755823398"/>
    <n v="8774905.755823398"/>
    <d v="2021-11-10T00:00:00"/>
    <n v="1.2794520547945205"/>
    <n v="4.1522219311981093E-2"/>
    <n v="8711835.5760489739"/>
    <n v="0.4425"/>
    <s v="MEDIA"/>
    <x v="2"/>
    <n v="8711835.5760489739"/>
  </r>
  <r>
    <n v="2550"/>
    <d v="2018-07-11T00:00:00"/>
    <d v="2018-07-18T00:00:00"/>
    <s v="JUZGADO VEINTICUATRO ADMINISTRATIVO ORAL DE MEDELLIN"/>
    <s v="05001333302420180026600"/>
    <s v="2019"/>
    <x v="0"/>
    <s v="GUILLERMO DE JESUS RIOS ORTIZ Y OTRO"/>
    <s v="GABRIEL JAIME RODRIGUEZ ORTIZ"/>
    <n v="132122"/>
    <x v="1"/>
    <s v="FALLA EN EL SERVICIO DE SALUD"/>
    <s v="MEDIO   "/>
    <s v="ALTO"/>
    <s v="MEDIO   "/>
    <s v="MEDIO   "/>
    <n v="0.67499999999999993"/>
    <x v="0"/>
    <n v="481507400"/>
    <n v="0.2"/>
    <x v="3"/>
    <n v="0"/>
    <s v="NO"/>
    <s v="NO"/>
    <s v="3 AÑOS"/>
    <s v="SIN APODERADO"/>
    <s v="SIN APODERADO"/>
    <s v="SIN APODERADO"/>
    <s v="SIN APODERADO"/>
    <s v="SECCIONAL DE SALUD Y PROTECCION SOCIAL"/>
    <s v="Contestada el 07/11/2018. Admitidos llamados en garantía. A dispisición parte contraria por 3 días y a espera que se fije fecha de a. Inicial."/>
    <d v="2020-07-31T00:00:00"/>
    <s v="2018-07"/>
    <s v="3"/>
    <s v="2020-06"/>
    <n v="0.73871336652539898"/>
    <n v="355695952.4608919"/>
    <n v="71139190.49217838"/>
    <d v="2021-07-10T00:00:00"/>
    <n v="0.94246575342465755"/>
    <n v="4.1522219311981093E-2"/>
    <n v="70762188.000296026"/>
    <n v="0.67499999999999993"/>
    <s v="ALTA"/>
    <x v="0"/>
    <n v="70762188.000296026"/>
  </r>
  <r>
    <n v="2551"/>
    <d v="2018-08-15T00:00:00"/>
    <d v="2018-08-01T00:00:00"/>
    <s v="JUZGADO VEINTICUATRO ADMINISTRATIVO ORAL DE MEDELLIN"/>
    <s v="05001333302420180029700"/>
    <s v="2019"/>
    <x v="0"/>
    <s v="JHON JAIRO CARO CÁRDENAS"/>
    <s v="CRISTIAN DARÍO ACEVEDO CADAVID"/>
    <n v="196061"/>
    <x v="0"/>
    <s v="RECONOCIMIENTO Y PAGO DE OTRAS PRESTACIONES SALARIALES, SOLCIALES Y SALARIOS"/>
    <s v="MEDIO   "/>
    <s v="ALTO"/>
    <s v="MEDIO   "/>
    <s v="MEDIO   "/>
    <n v="0.67499999999999993"/>
    <x v="0"/>
    <n v="10664300"/>
    <n v="0.2"/>
    <x v="8"/>
    <n v="0"/>
    <s v="NO"/>
    <s v="NO"/>
    <s v="3 AÑOS"/>
    <s v="SIN APODERADO"/>
    <s v="SIN APODERADO"/>
    <s v="SIN APODERADO"/>
    <s v="SIN APODERADO"/>
    <s v="SECCIONAL DE SALUD Y PROTECCION SOCIAL"/>
    <s v="Contestada. A. Inicial el 23/07/2019. A. Inicial el 23/07/2019 a las 9:00 a.m. "/>
    <d v="2020-07-31T00:00:00"/>
    <s v="2018-08"/>
    <s v="3"/>
    <s v="2020-06"/>
    <n v="0.7378298404971021"/>
    <n v="7868438.7680132454"/>
    <n v="1573687.7536026491"/>
    <d v="2021-08-14T00:00:00"/>
    <n v="1.0383561643835617"/>
    <n v="4.1522219311981093E-2"/>
    <n v="1564501.9459365003"/>
    <n v="0.67499999999999993"/>
    <s v="ALTA"/>
    <x v="0"/>
    <n v="1564501.9459365003"/>
  </r>
  <r>
    <n v="2552"/>
    <d v="2018-05-10T00:00:00"/>
    <d v="2018-03-14T00:00:00"/>
    <s v="TRIBUNAL ADMINISTRATIVO DE ANTIOQUIA"/>
    <s v="05001233300020180056200"/>
    <s v="2019"/>
    <x v="0"/>
    <s v="MARTA OLIVA IBARRA GUTIÉRREZ"/>
    <s v="DIEGO ARTURO TAMAYO ZAPATA"/>
    <n v="158408"/>
    <x v="0"/>
    <s v="RELIQUIDACIÓN DE LA PENSIÓN"/>
    <s v="MEDIO   "/>
    <s v="MEDIO   "/>
    <s v="MEDIO   "/>
    <s v="MEDIO   "/>
    <n v="0.5"/>
    <x v="2"/>
    <n v="129884874"/>
    <n v="0.5"/>
    <x v="0"/>
    <n v="0"/>
    <s v="NO"/>
    <s v="NO"/>
    <s v="3 AÑOS"/>
    <s v="SIN APODERADO"/>
    <s v="SIN APODERADO"/>
    <s v="SIN APODERADO"/>
    <s v="SIN APODERADO"/>
    <s v="SECCIONAL DE SALUD Y PROTECCION SOCIAL"/>
    <s v="A despacho para sentencia desde el 19/06/2019"/>
    <d v="2020-07-31T00:00:00"/>
    <s v="2018-05"/>
    <s v="3"/>
    <s v="2020-06"/>
    <n v="0.73891229786794344"/>
    <n v="95973530.705628306"/>
    <n v="47986765.352814153"/>
    <d v="2021-05-09T00:00:00"/>
    <n v="0.77260273972602744"/>
    <n v="4.1522219311981093E-2"/>
    <n v="47778193.723061897"/>
    <n v="0.5"/>
    <s v="MEDIA"/>
    <x v="2"/>
    <n v="47778193.723061897"/>
  </r>
  <r>
    <n v="2553"/>
    <d v="2017-07-04T00:00:00"/>
    <d v="2017-03-29T00:00:00"/>
    <s v="JUZGADO SEGUNDO LABORAL DEL CIRCUITO "/>
    <s v="05001310500220170022500"/>
    <s v="2019"/>
    <x v="1"/>
    <s v="JAVIER DARIO PALACIO VELEZ"/>
    <s v="JUAN ESTEBAN ESCUDERO RAMIREZ"/>
    <n v="181415"/>
    <x v="2"/>
    <s v="OTRAS"/>
    <s v="ALTO"/>
    <s v="ALTO"/>
    <s v="MEDIO   "/>
    <s v="MEDIO   "/>
    <n v="0.77500000000000013"/>
    <x v="0"/>
    <n v="4317000"/>
    <n v="1"/>
    <x v="6"/>
    <n v="0"/>
    <s v="NO"/>
    <s v="NO"/>
    <s v="6 AÑOS"/>
    <s v="SIN APODERADO"/>
    <s v="SIN APODERADO"/>
    <s v="SIN APODERADO"/>
    <s v="SIN APODERADO"/>
    <s v="SECCIONAL DE SALUD Y PROTECCION SOCIAL"/>
    <s v="En Audiencia de fallo del 24/01/2019, se accedió a las pretensiones de la demanda. Apeló Old Mutual. El Dpto, deberá esperar que la Administradora de Pensiones haga el cobro del Bono Pensional correspondiente cuando se otorgue la pensión al demandante. A espera que se defina la segunda instancia. "/>
    <d v="2020-07-31T00:00:00"/>
    <s v="2017-07"/>
    <s v="6"/>
    <s v="2020-06"/>
    <n v="0.76175497984527818"/>
    <n v="3288496.2479920657"/>
    <n v="3288496.2479920657"/>
    <d v="2023-07-03T00:00:00"/>
    <n v="2.9232876712328766"/>
    <n v="4.1522219311981093E-2"/>
    <n v="3234741.3586497805"/>
    <n v="0.77500000000000013"/>
    <s v="ALTA"/>
    <x v="0"/>
    <n v="3234741.3586497805"/>
  </r>
  <r>
    <n v="2554"/>
    <d v="2011-02-11T00:00:00"/>
    <d v="2010-08-17T00:00:00"/>
    <s v="Tribunal Administrativo de Descongestión de Antioquia"/>
    <s v="05001233100020100164800"/>
    <s v="2019"/>
    <x v="0"/>
    <s v="RAMON PEREZ GARCIA"/>
    <s v="JAVIER LEONIDAS VILLEGAS POSADA"/>
    <n v="20944"/>
    <x v="1"/>
    <s v="FALLA EN EL SERVICIO DE SALUD"/>
    <s v="MEDIO   "/>
    <s v="MEDIO   "/>
    <s v="MEDIO   "/>
    <s v="MEDIO   "/>
    <n v="0.5"/>
    <x v="2"/>
    <n v="309000000"/>
    <n v="0.5"/>
    <x v="1"/>
    <n v="0"/>
    <s v="NO"/>
    <s v="NO"/>
    <s v="10 AÑOS"/>
    <s v="JUAN CARLOS JIMENEZ ESCOBAR"/>
    <s v="N/A"/>
    <d v="1985-03-13T00:00:00"/>
    <n v="102693"/>
    <s v="SECCIONAL DE SALUD Y PROTECCION SOCIAL"/>
    <s v="Fallo de primera Instancia en el que se niegan las pretensiones, se encuentra en segunda instancia ante el Consejo de Estado"/>
    <d v="2020-07-31T00:00:00"/>
    <s v="2011-02"/>
    <s v="10"/>
    <s v="2020-06"/>
    <n v="0.98256692083857911"/>
    <n v="303613178.53912097"/>
    <n v="151806589.26956049"/>
    <d v="2021-02-08T00:00:00"/>
    <n v="0.52602739726027392"/>
    <n v="4.1522219311981093E-2"/>
    <n v="151357039.07268599"/>
    <n v="0.5"/>
    <s v="MEDIA"/>
    <x v="2"/>
    <n v="151357039.07268599"/>
  </r>
  <r>
    <n v="2555"/>
    <d v="2009-08-27T00:00:00"/>
    <d v="2009-08-03T00:00:00"/>
    <s v="Tribunal Administrativo de Descongestión de Antioquia"/>
    <s v="05001233100020090107300"/>
    <s v="2019"/>
    <x v="0"/>
    <s v="LIBARDO MANCO"/>
    <s v="JAVIER LEONIDAS VILLEGAS POSADA"/>
    <n v="20944"/>
    <x v="1"/>
    <s v="FALLA EN EL SERVICIO DE SALUD"/>
    <s v="MEDIO   "/>
    <s v="MEDIO   "/>
    <s v="MEDIO   "/>
    <s v="MEDIO   "/>
    <n v="0.5"/>
    <x v="2"/>
    <n v="298140000"/>
    <n v="0.5"/>
    <x v="1"/>
    <n v="0"/>
    <s v="NO"/>
    <s v="NO"/>
    <s v="15 AÑOS"/>
    <s v="JUAN CARLOS JIMENEZ ESCOBAR"/>
    <s v="N/A"/>
    <d v="1985-03-13T00:00:00"/>
    <n v="102693"/>
    <s v="SECCIONAL DE SALUD Y PROTECCION SOCIAL"/>
    <s v="Fallo de primera Instancia en el que se declara probada la falta de legitimación en la causa por pasiva de la Secretaría Seccional de Salud y Protección Social de Antioquia, se encuentra en segunda instancia ante el Consejo de Estado"/>
    <d v="2020-07-31T00:00:00"/>
    <s v="2009-08"/>
    <s v="15"/>
    <s v="2020-06"/>
    <n v="1.0268311357268858"/>
    <n v="306139434.80561376"/>
    <n v="153069717.40280688"/>
    <d v="2024-08-23T00:00:00"/>
    <n v="4.065753424657534"/>
    <n v="4.1522219311981093E-2"/>
    <n v="149600869.25046664"/>
    <n v="0.5"/>
    <s v="MEDIA"/>
    <x v="2"/>
    <n v="149600869.25046664"/>
  </r>
  <r>
    <n v="2556"/>
    <d v="2012-08-16T00:00:00"/>
    <d v="2011-12-15T00:00:00"/>
    <s v="Tribunal Administrativo de Descongestión de Antioquia"/>
    <s v="05001233100020110197400"/>
    <s v="2019"/>
    <x v="0"/>
    <s v="LUZ MARINA ARBOLEDA"/>
    <s v="LUZ ESTELA BURITICA CASTAÑO"/>
    <n v="167764"/>
    <x v="1"/>
    <s v="FALLA EN EL SERVICIO DE SALUD"/>
    <s v="MEDIO   "/>
    <s v="MEDIO   "/>
    <s v="MEDIO   "/>
    <s v="MEDIO   "/>
    <n v="0.5"/>
    <x v="2"/>
    <n v="856960000"/>
    <n v="0.2"/>
    <x v="1"/>
    <n v="0"/>
    <s v="NO"/>
    <s v="NO"/>
    <s v="10 AÑOS"/>
    <s v="JUAN CARLOS JIMENEZ ESCOBAR"/>
    <s v="N/A"/>
    <d v="1985-03-13T00:00:00"/>
    <n v="102693"/>
    <s v="SECCIONAL DE SALUD Y PROTECCION SOCIAL"/>
    <s v="Fallo de primera Instancia en el que se niegan las pretensiones, se encuentra en segunda instancia ante el Consejo de Estado"/>
    <d v="2020-07-31T00:00:00"/>
    <s v="2012-08"/>
    <s v="10"/>
    <s v="2020-06"/>
    <n v="0.942550230061453"/>
    <n v="807727845.15346277"/>
    <n v="161545569.03069258"/>
    <d v="2022-08-14T00:00:00"/>
    <n v="2.0383561643835617"/>
    <n v="4.1522219311981093E-2"/>
    <n v="159699682.25696811"/>
    <n v="0.5"/>
    <s v="MEDIA"/>
    <x v="2"/>
    <n v="159699682.25696811"/>
  </r>
  <r>
    <n v="2557"/>
    <d v="2007-04-25T00:00:00"/>
    <d v="2007-02-09T00:00:00"/>
    <s v="Juzgado 31 Administrativo Oral Medellín"/>
    <s v="05001333101720070003001"/>
    <s v="2019"/>
    <x v="0"/>
    <s v="RUBEN DARIO AGUDELO MARIN "/>
    <s v="HANS ADRIÁN ESPINOSA VERA"/>
    <n v="105973"/>
    <x v="1"/>
    <s v="OTRAS"/>
    <s v="MEDIO   "/>
    <s v="MEDIO   "/>
    <s v="MEDIO   "/>
    <s v="MEDIO   "/>
    <n v="0.5"/>
    <x v="2"/>
    <n v="358000000"/>
    <n v="0.5"/>
    <x v="1"/>
    <n v="0"/>
    <s v="NO"/>
    <s v="NO"/>
    <s v="14 AÑOS"/>
    <s v="JUAN CARLOS JIMENEZ ESCOBAR"/>
    <s v="N/A"/>
    <d v="1985-03-13T00:00:00"/>
    <n v="102693"/>
    <s v="SECCIONAL DE SALUD Y PROTECCION SOCIAL"/>
    <s v="5 de diciembre de 2018 Sentencia de primera instancia niega pretensiones de la demanda por no encontrar nexo causal"/>
    <d v="2020-07-31T00:00:00"/>
    <s v="2007-04"/>
    <s v="14"/>
    <s v="2020-06"/>
    <n v="1.1474321426207978"/>
    <n v="410780707.0582456"/>
    <n v="205390353.5291228"/>
    <d v="2021-04-21T00:00:00"/>
    <n v="0.72328767123287674"/>
    <n v="4.1522219311981093E-2"/>
    <n v="204554502.36470142"/>
    <n v="0.5"/>
    <s v="MEDIA"/>
    <x v="2"/>
    <n v="204554502.36470142"/>
  </r>
  <r>
    <n v="2558"/>
    <d v="2011-12-08T00:00:00"/>
    <d v="2011-12-06T00:00:00"/>
    <s v="Juzgado 31 Administrativo Oral de Medellín"/>
    <s v="05001333101520110047800"/>
    <s v="2019"/>
    <x v="0"/>
    <s v="EDWIN HORACIO JIMENEZ"/>
    <s v="GLORIA ALEXANDRA BARRIENTOS BUSTAMANTE"/>
    <n v="174989"/>
    <x v="1"/>
    <s v="FALLA EN EL SERVICIO DE SALUD"/>
    <s v="MEDIO   "/>
    <s v="MEDIO   "/>
    <s v="MEDIO   "/>
    <s v="MEDIO   "/>
    <n v="0.5"/>
    <x v="2"/>
    <n v="482906322"/>
    <n v="0.5"/>
    <x v="1"/>
    <n v="0"/>
    <s v="NO"/>
    <s v="NO"/>
    <s v="9 AÑOS"/>
    <s v="JUAN CARLOS JIMENEZ ESCOBAR"/>
    <s v="N/A"/>
    <d v="1985-03-13T00:00:00"/>
    <n v="102693"/>
    <s v="SECCIONAL DE SALUD Y PROTECCION SOCIAL"/>
    <s v="10/12/2018 Sentencia de primera declara probada falta de legitimación en la causa y niega pretensiones de la demanda"/>
    <d v="2020-07-31T00:00:00"/>
    <s v="2011-12"/>
    <s v="9"/>
    <s v="2020-06"/>
    <n v="0.96163888110196838"/>
    <n v="464381495.16514683"/>
    <n v="232190747.58257341"/>
    <d v="2020-12-05T00:00:00"/>
    <n v="0.34794520547945207"/>
    <n v="4.1522219311981093E-2"/>
    <n v="231735704.09560516"/>
    <n v="0.5"/>
    <s v="MEDIA"/>
    <x v="2"/>
    <n v="231735704.09560516"/>
  </r>
  <r>
    <n v="2559"/>
    <d v="2012-09-27T00:00:00"/>
    <d v="2012-08-13T00:00:00"/>
    <s v="Juzgado 29 Administrativo Oral de Medellín"/>
    <s v="05001333302920120012100"/>
    <s v="2019"/>
    <x v="0"/>
    <s v="ABRAHAM DUQUE HOYOS "/>
    <s v="MARY JULIETH DUQUE HOYOS"/>
    <n v="112933"/>
    <x v="1"/>
    <s v="FALLA EN EL SERVICIO DE SALUD"/>
    <s v="ALTO"/>
    <s v="MEDIO   "/>
    <s v="MEDIO   "/>
    <s v="ALTO"/>
    <n v="0.77499999999999991"/>
    <x v="0"/>
    <n v="343019000"/>
    <n v="0.7"/>
    <x v="11"/>
    <n v="0"/>
    <s v="NO"/>
    <s v="NO"/>
    <s v="10 AÑOS"/>
    <s v="JUAN CARLOS JIMENEZ ESCOBAR"/>
    <s v="N/A"/>
    <d v="1985-03-13T00:00:00"/>
    <n v="102693"/>
    <s v="SECCIONAL DE SALUD Y PROTECCION SOCIAL"/>
    <m/>
    <d v="2020-07-31T00:00:00"/>
    <s v="2012-09"/>
    <s v="10"/>
    <s v="2020-06"/>
    <n v="0.93985918354073683"/>
    <n v="322389557.27895999"/>
    <n v="225672690.09527197"/>
    <d v="2022-09-25T00:00:00"/>
    <n v="2.1534246575342464"/>
    <n v="4.1522219311981093E-2"/>
    <n v="222949374.16561961"/>
    <n v="0.77499999999999991"/>
    <s v="ALTA"/>
    <x v="0"/>
    <n v="222949374.16561961"/>
  </r>
  <r>
    <n v="2560"/>
    <d v="2013-10-18T00:00:00"/>
    <d v="2013-07-25T00:00:00"/>
    <s v="Juzgado 4  Administrativo Oral de Medellín"/>
    <s v="05001333300420130027000"/>
    <s v="2019"/>
    <x v="0"/>
    <s v="JAIDER ESNEIDER HENAO"/>
    <s v="JORGE ALBERTO VILLADA QUINTERO"/>
    <n v="195575"/>
    <x v="1"/>
    <s v="FALLA EN EL SERVICIO DE SALUD"/>
    <s v="MEDIO   "/>
    <s v="MEDIO   "/>
    <s v="MEDIO   "/>
    <s v="MEDIO   "/>
    <n v="0.5"/>
    <x v="2"/>
    <n v="1065464420"/>
    <n v="0.3"/>
    <x v="1"/>
    <n v="0"/>
    <s v="NO"/>
    <s v="NO"/>
    <s v="9 AÑOS"/>
    <s v="JUAN CARLOS JIMENEZ ESCOBAR"/>
    <s v="N/A"/>
    <d v="1985-03-13T00:00:00"/>
    <n v="102693"/>
    <s v="SECCIONAL DE SALUD Y PROTECCION SOCIAL"/>
    <s v="29/03/2019 Fallo de primera instancia Declara probada falta de legitimación en la causa por pasiva del Departamento de Antioquia y condena a la ESE Hospital de Puerto Berrío"/>
    <d v="2020-07-31T00:00:00"/>
    <s v="2013-10"/>
    <s v="9"/>
    <s v="2020-06"/>
    <n v="0.92136104081409098"/>
    <n v="981677406.96158183"/>
    <n v="294503222.08847451"/>
    <d v="2022-10-16T00:00:00"/>
    <n v="2.2109589041095892"/>
    <n v="4.1522219311981093E-2"/>
    <n v="290854928.61027777"/>
    <n v="0.5"/>
    <s v="MEDIA"/>
    <x v="2"/>
    <n v="290854928.61027777"/>
  </r>
  <r>
    <n v="2561"/>
    <d v="2008-07-18T00:00:00"/>
    <d v="2007-04-19T00:00:00"/>
    <s v="Tribunal Superior de Medellín Sala Laboral "/>
    <s v="05001310501520070036002"/>
    <s v="2019"/>
    <x v="1"/>
    <s v="JOHN LENIN ARANGO"/>
    <s v="JUAN CARLOS GAVIRIA GÓMEZ"/>
    <n v="60567"/>
    <x v="2"/>
    <s v="RECONOCIMIENTO Y PAGO DE PENSIÓN"/>
    <s v="MEDIO   "/>
    <s v="MEDIO   "/>
    <s v="MEDIO   "/>
    <s v="MEDIO   "/>
    <n v="0.5"/>
    <x v="2"/>
    <n v="53560000"/>
    <n v="0.5"/>
    <x v="13"/>
    <n v="0"/>
    <s v="NO"/>
    <s v="NO"/>
    <s v="15 AÑOS"/>
    <s v="JUAN CARLOS JIMENEZ ESCOBAR"/>
    <s v="N/A"/>
    <d v="1985-03-13T00:00:00"/>
    <n v="102693"/>
    <s v="SECCIONAL DE SALUD Y PROTECCION SOCIAL"/>
    <m/>
    <d v="2020-07-31T00:00:00"/>
    <s v="2008-07"/>
    <s v="15"/>
    <s v="2020-06"/>
    <n v="1.0609455239090395"/>
    <n v="56824242.260568157"/>
    <n v="28412121.130284078"/>
    <d v="2023-07-15T00:00:00"/>
    <n v="2.956164383561644"/>
    <n v="4.1522219311981093E-2"/>
    <n v="27942506.989721466"/>
    <n v="0.5"/>
    <s v="MEDIA"/>
    <x v="2"/>
    <n v="27942506.989721466"/>
  </r>
  <r>
    <n v="2562"/>
    <d v="2013-05-23T00:00:00"/>
    <d v="2013-02-20T00:00:00"/>
    <s v="Juzgado 26 Administrativo Oral de Medellín"/>
    <s v="05001333302620130016600"/>
    <s v="2019"/>
    <x v="0"/>
    <s v="RUBEN DE JESUS OCHOA BEDOYA "/>
    <s v="JOSE FERNANDO MARTINEZ ACEVEDO"/>
    <n v="182391"/>
    <x v="1"/>
    <s v="FALLA EN EL SERVICIO DE SALUD"/>
    <s v="MEDIO   "/>
    <s v="MEDIO   "/>
    <s v="MEDIO   "/>
    <s v="MEDIO   "/>
    <n v="0.5"/>
    <x v="2"/>
    <n v="284054375"/>
    <n v="0.5"/>
    <x v="0"/>
    <n v="0"/>
    <s v="NO"/>
    <s v="NO"/>
    <s v="8 AÑOS"/>
    <s v="JUAN CARLOS JIMENEZ ESCOBAR"/>
    <s v="N/A"/>
    <d v="1985-03-13T00:00:00"/>
    <n v="102693"/>
    <s v="SECCIONAL DE SALUD Y PROTECCION SOCIAL"/>
    <m/>
    <d v="2020-07-31T00:00:00"/>
    <s v="2013-05"/>
    <s v="8"/>
    <s v="2020-06"/>
    <n v="0.92501103743402557"/>
    <n v="262753432.10642374"/>
    <n v="131376716.05321187"/>
    <d v="2021-05-21T00:00:00"/>
    <n v="0.80547945205479454"/>
    <n v="4.1522219311981093E-2"/>
    <n v="130781451.30795415"/>
    <n v="0.5"/>
    <s v="MEDIA"/>
    <x v="2"/>
    <n v="130781451.30795415"/>
  </r>
  <r>
    <n v="2563"/>
    <d v="2014-07-17T00:00:00"/>
    <d v="2014-05-19T00:00:00"/>
    <s v="Juzgado 28 Administrativo Oral de Medellín"/>
    <s v="05001333302820140062900"/>
    <s v="2019"/>
    <x v="0"/>
    <s v="YENI PATRICIA ALZATE "/>
    <s v="GABRIEL JAIME RODRIGUEZ ORTIZ"/>
    <n v="132122"/>
    <x v="1"/>
    <s v="FALLA EN EL SERVICIO DE SALUD"/>
    <s v="MEDIO   "/>
    <s v="MEDIO   "/>
    <s v="MEDIO   "/>
    <s v="MEDIO   "/>
    <n v="0.5"/>
    <x v="2"/>
    <n v="950308200"/>
    <n v="0.3"/>
    <x v="1"/>
    <n v="0"/>
    <s v="NO"/>
    <s v="NO"/>
    <s v="7 AÑOS"/>
    <s v="JUAN CARLOS JIMENEZ ESCOBAR"/>
    <s v="N/A"/>
    <d v="1985-03-13T00:00:00"/>
    <n v="102693"/>
    <s v="SECCIONAL DE SALUD Y PROTECCION SOCIAL"/>
    <s v="Fallo 26/09/2018 primera instancia niega pretensiones "/>
    <d v="2020-07-31T00:00:00"/>
    <s v="2014-07"/>
    <s v="7"/>
    <s v="2020-06"/>
    <n v="0.89647995697306138"/>
    <n v="851932254.24714744"/>
    <n v="255579676.27414423"/>
    <d v="2021-07-15T00:00:00"/>
    <n v="0.95616438356164379"/>
    <n v="4.1522219311981093E-2"/>
    <n v="254205596.8194696"/>
    <n v="0.5"/>
    <s v="MEDIA"/>
    <x v="2"/>
    <n v="254205596.8194696"/>
  </r>
  <r>
    <n v="2564"/>
    <d v="2011-08-29T00:00:00"/>
    <d v="2011-07-14T00:00:00"/>
    <s v="Juzgado 31 Administrativo Oral de Medellín"/>
    <s v="05001333100720110035300"/>
    <s v="2019"/>
    <x v="0"/>
    <s v="JHON FREDY OSORIO DIAZ; MARIA JACQUELINE LOPEZ CARDONA; JAMES YESID OSORIO ARANGO; LIBIA ESTER OSORIO DIAZ; SANDRA VIVIANA OSORIO DIAZ; VICTOR HUGO OSORIO DIAZ; ESTEVEN ALEXANDER OSORIO DIAZ; JUAN FELIPE OSORIO DIAZ; DAVINSON ANDRES OSORIO DIAZ; XIOMARA OSORIO DIAZ; VALENTINA OROSIO DIAZ"/>
    <s v="JOSE LUIS VIVEROS ABISAMBRA"/>
    <n v="22592"/>
    <x v="1"/>
    <s v="FALLA EN EL SERVICIO DE SALUD"/>
    <s v="MEDIO   "/>
    <s v="MEDIO   "/>
    <s v="MEDIO   "/>
    <s v="MEDIO   "/>
    <n v="0.5"/>
    <x v="2"/>
    <n v="560970136"/>
    <n v="0.4"/>
    <x v="0"/>
    <n v="0"/>
    <s v="NO"/>
    <s v="NO"/>
    <s v="12 AÑOS"/>
    <s v="JUAN CARLOS JIMENEZ ESCOBAR"/>
    <s v="N/A"/>
    <d v="1985-03-13T00:00:00"/>
    <n v="102693"/>
    <s v="SECCIONAL DE SALUD Y PROTECCION SOCIAL"/>
    <m/>
    <d v="2020-07-31T00:00:00"/>
    <s v="2011-08"/>
    <s v="12"/>
    <s v="2020-06"/>
    <n v="0.97183726339218279"/>
    <n v="545171681.81498063"/>
    <n v="218068672.72599226"/>
    <d v="2023-08-26T00:00:00"/>
    <n v="3.0712328767123287"/>
    <n v="4.1522219311981093E-2"/>
    <n v="214325201.66552648"/>
    <n v="0.5"/>
    <s v="MEDIA"/>
    <x v="2"/>
    <n v="214325201.66552648"/>
  </r>
  <r>
    <n v="2565"/>
    <d v="2012-03-01T00:00:00"/>
    <d v="2012-02-08T00:00:00"/>
    <s v="Juzgado 31 Administrativo Oral de Medellín"/>
    <s v="05001333102420120006800"/>
    <s v="2019"/>
    <x v="0"/>
    <s v="ANGELA MARIA ZAPATA OSORIO; MARIA NOHELIA OSORIO FRANCO"/>
    <s v="LUISA FERNANDA CORREA MARIN"/>
    <n v="188359"/>
    <x v="1"/>
    <s v="FALLA EN EL SERVICIO DE SALUD"/>
    <s v="MEDIO   "/>
    <s v="MEDIO   "/>
    <s v="MEDIO   "/>
    <s v="MEDIO   "/>
    <n v="0.5"/>
    <x v="2"/>
    <n v="2959155989"/>
    <n v="0.3"/>
    <x v="11"/>
    <n v="0"/>
    <s v="NO"/>
    <s v="NO"/>
    <s v="11 AÑOS"/>
    <s v="JUAN CARLOS JIMENEZ ESCOBAR"/>
    <s v="N/A"/>
    <d v="1985-03-13T00:00:00"/>
    <n v="102693"/>
    <s v="SECCIONAL DE SALUD Y PROTECCION SOCIAL"/>
    <m/>
    <d v="2020-07-31T00:00:00"/>
    <s v="2012-03"/>
    <s v="11"/>
    <s v="2020-06"/>
    <n v="0.94771081207215102"/>
    <n v="2804424125.383359"/>
    <n v="841327237.61500764"/>
    <d v="2023-02-27T00:00:00"/>
    <n v="2.5780821917808221"/>
    <n v="4.1522219311981093E-2"/>
    <n v="829186856.8700788"/>
    <n v="0.5"/>
    <s v="MEDIA"/>
    <x v="2"/>
    <n v="829186856.8700788"/>
  </r>
  <r>
    <n v="2566"/>
    <d v="2012-08-17T00:00:00"/>
    <d v="2011-08-10T00:00:00"/>
    <s v="Juzgado 31 Administrativo Oral de Medellín"/>
    <s v="05001333101120110040800"/>
    <s v="2019"/>
    <x v="0"/>
    <s v="LUIS ALFREDO GALLEGO ESTRADA"/>
    <s v="JUAN DAVID VIVEROS MONTOYA"/>
    <n v="156484"/>
    <x v="1"/>
    <s v="FALLA EN EL SERVICIO DE SALUD"/>
    <s v="MEDIO   "/>
    <s v="MEDIO   "/>
    <s v="MEDIO   "/>
    <s v="MEDIO   "/>
    <n v="0.5"/>
    <x v="2"/>
    <n v="990860000"/>
    <n v="0.3"/>
    <x v="1"/>
    <n v="0"/>
    <s v="NO"/>
    <s v="NO"/>
    <s v="10 AÑOS"/>
    <s v="JUAN CARLOS JIMENEZ ESCOBAR"/>
    <s v="N/A"/>
    <d v="1985-03-13T00:00:00"/>
    <n v="102693"/>
    <s v="SECCIONAL DE SALUD Y PROTECCION SOCIAL"/>
    <s v="Sentencia primera instancia del 07/12/2018 condena a Metrosalud declara probada falta de legitimación en la causa por pasiva del Departamento de Antioquia"/>
    <d v="2020-07-31T00:00:00"/>
    <s v="2012-08"/>
    <s v="10"/>
    <s v="2020-06"/>
    <n v="0.942550230061453"/>
    <n v="933935320.95869136"/>
    <n v="280180596.28760737"/>
    <d v="2022-08-15T00:00:00"/>
    <n v="2.0410958904109591"/>
    <n v="4.1522219311981093E-2"/>
    <n v="276974858.08832926"/>
    <n v="0.5"/>
    <s v="MEDIA"/>
    <x v="2"/>
    <n v="276974858.08832926"/>
  </r>
  <r>
    <n v="2567"/>
    <d v="2012-08-14T00:00:00"/>
    <d v="2012-06-14T00:00:00"/>
    <s v="Juzgado 32 AdministrativoOral de Medellín"/>
    <s v="05001333101820120042200"/>
    <s v="2019"/>
    <x v="0"/>
    <s v="JHON FREDY CASTAÑO SALDARRIAGA; JESUS ANTONIO MARIN MOLINA; MITCHELL MATEO MARIN ESCOBAR; MIRYAM SALDARRIAGA AGUDELO; LUIS CARLOS ESCOBAR FERNANDEZ; HENRY ALEXANDER ESCOBAR SALDARRIAGA; MARITZA JANETH ESCOBAR SALDARRIAGA; JENNY ALEJANDRA ESCOBAR SALDARRIAGA; CARLOS MARIO ESCOBAR SALDARRIAGA; DYLAN STIV LOPEZ ESCOBAR; GERNEY DAVID CASTAÑO SALDARRIAGA; "/>
    <s v="JORGE ALBERTO VILLADA QUINTERO"/>
    <n v="195575"/>
    <x v="1"/>
    <s v="FALLA EN EL SERVICIO DE SALUD"/>
    <s v="MEDIO   "/>
    <s v="MEDIO   "/>
    <s v="MEDIO   "/>
    <s v="MEDIO   "/>
    <n v="0.5"/>
    <x v="2"/>
    <n v="942105498"/>
    <n v="0.4"/>
    <x v="1"/>
    <n v="0"/>
    <s v="NO"/>
    <s v="NO"/>
    <s v="9 AÑOS"/>
    <s v="JUAN CARLOS JIMENEZ ESCOBAR"/>
    <s v="N/A"/>
    <d v="1985-03-13T00:00:00"/>
    <n v="102693"/>
    <s v="SECCIONAL DE SALUD Y PROTECCION SOCIAL"/>
    <s v="Sentencia de primera instancia del 01/06/2018 Niega pretensiones de la demanda"/>
    <d v="2020-07-31T00:00:00"/>
    <s v="2012-08"/>
    <s v="9"/>
    <s v="2020-06"/>
    <n v="0.942550230061453"/>
    <n v="887981753.88205969"/>
    <n v="355192701.5528239"/>
    <d v="2021-08-12T00:00:00"/>
    <n v="1.0328767123287672"/>
    <n v="4.1522219311981093E-2"/>
    <n v="353130307.45041794"/>
    <n v="0.5"/>
    <s v="MEDIA"/>
    <x v="2"/>
    <n v="353130307.45041794"/>
  </r>
  <r>
    <n v="2568"/>
    <d v="2014-03-14T00:00:00"/>
    <d v="2014-02-28T00:00:00"/>
    <s v="Juzgado 4 Administrativo Oral de Medellín "/>
    <s v="05001333300420140023600"/>
    <s v="2019"/>
    <x v="0"/>
    <s v="DENIX MARINELA SANCHEZ ARIAS; DIEGO DE JESUS ARIAS RENDON; BIBIANA MARIA JIMENEZ JARAMILLO; SARY ESTEFANIA ARIAS JIMENEZ; LAURA VALENTINA ARIAS JIMENEZ; GERMAN ALONSO ARIAS RENDON; ALBA CECILIA MUÑOZ CASTAÑO; OFELIA ARIAS MUÑOZ; NORA ESTELLA ARIAS RENDON; LUIS ALFONSO SANCHEZ OSPINA; JOHANA YAMILE SANCHEZ ARIAS; RAMON ALONSO SANCHEZ ARIAS; ASTRID LORENA SANCHEZ ARIAS"/>
    <s v="OSCAR DARIO VILLEGAS POSADA"/>
    <n v="66848"/>
    <x v="1"/>
    <s v="FALLA EN EL SERVICIO DE SALUD"/>
    <s v="MEDIO   "/>
    <s v="MEDIO   "/>
    <s v="MEDIO   "/>
    <s v="MEDIO   "/>
    <n v="0.5"/>
    <x v="2"/>
    <n v="5747625000"/>
    <n v="0.3"/>
    <x v="1"/>
    <n v="0"/>
    <s v="NO"/>
    <s v="NO"/>
    <s v="7 AÑOS"/>
    <s v="JUAN CARLOS JIMENEZ ESCOBAR"/>
    <s v="N/A"/>
    <d v="1985-03-13T00:00:00"/>
    <n v="102693"/>
    <s v="SECCIONAL DE SALUD Y PROTECCION SOCIAL"/>
    <s v="28/06/2018 sentencia de primera instancia Niega pretensiones"/>
    <d v="2020-07-31T00:00:00"/>
    <s v="2014-03"/>
    <s v="7"/>
    <s v="2020-06"/>
    <n v="0.90715368066565749"/>
    <n v="5213979173.8359499"/>
    <n v="1564193752.150785"/>
    <d v="2021-03-12T00:00:00"/>
    <n v="0.61369863013698633"/>
    <n v="4.1522219311981093E-2"/>
    <n v="1558790967.8400321"/>
    <n v="0.5"/>
    <s v="MEDIA"/>
    <x v="2"/>
    <n v="1558790967.8400321"/>
  </r>
  <r>
    <n v="2569"/>
    <d v="2013-10-03T00:00:00"/>
    <d v="2013-08-06T00:00:00"/>
    <s v="Juzgado 29 Administrativo Oral de Medellín"/>
    <s v="05001333302920130069000"/>
    <s v="2019"/>
    <x v="0"/>
    <s v="YENY EUGENIA LONDOÑO VELASQUEZ, NANYYI CAROLINA LOAIZA LONDOÑO, ROGER ROMAN LOAIZA LONDOÑO"/>
    <s v="JUAN FERNANDO GONZALEZ UPEGUI"/>
    <n v="225152"/>
    <x v="1"/>
    <s v="FALLA EN EL SERVICIO DE SALUD"/>
    <s v="MEDIO   "/>
    <s v="MEDIO   "/>
    <s v="MEDIO   "/>
    <s v="MEDIO   "/>
    <n v="0.5"/>
    <x v="2"/>
    <n v="643000000"/>
    <n v="0.5"/>
    <x v="7"/>
    <n v="0"/>
    <s v="NO"/>
    <s v="NO"/>
    <s v="9 AÑOS"/>
    <s v="JUAN CARLOS JIMENEZ ESCOBAR"/>
    <s v="N/A"/>
    <d v="1985-03-13T00:00:00"/>
    <n v="102693"/>
    <s v="SECCIONAL DE SALUD Y PROTECCION SOCIAL"/>
    <m/>
    <d v="2020-07-31T00:00:00"/>
    <s v="2013-10"/>
    <s v="9"/>
    <s v="2020-06"/>
    <n v="0.92136104081409098"/>
    <n v="592435149.24346054"/>
    <n v="296217574.62173027"/>
    <d v="2022-10-01T00:00:00"/>
    <n v="2.1698630136986301"/>
    <n v="4.1522219311981093E-2"/>
    <n v="292615834.33472162"/>
    <n v="0.5"/>
    <s v="MEDIA"/>
    <x v="2"/>
    <n v="292615834.33472162"/>
  </r>
  <r>
    <n v="2570"/>
    <d v="2011-07-13T00:00:00"/>
    <d v="2011-07-13T00:00:00"/>
    <s v="Juzgado 28 Administrativo Oral de Medellín"/>
    <s v="05001333102820110033600"/>
    <s v="2019"/>
    <x v="0"/>
    <s v="PROCURADURIA PRIMERA AGRARIA Y AMBIENTAL DE ANTIOQUIA"/>
    <s v="FANNY ENRIQUEZ GALLO "/>
    <n v="45554"/>
    <x v="9"/>
    <s v="VIOLACIÓN DERECHOS COLECTIVOS"/>
    <s v="MEDIO   "/>
    <s v="MEDIO   "/>
    <s v="MEDIO   "/>
    <s v="MEDIO   "/>
    <n v="0.5"/>
    <x v="2"/>
    <n v="37000000"/>
    <n v="0.1"/>
    <x v="1"/>
    <n v="0"/>
    <s v="NO"/>
    <s v="NO"/>
    <s v="10 AÑOS"/>
    <s v="JUAN CARLOS JIMENEZ ESCOBAR"/>
    <s v="N/A"/>
    <d v="1985-03-13T00:00:00"/>
    <n v="102693"/>
    <s v="SECCIONAL DE SALUD Y PROTECCION SOCIAL"/>
    <s v="Pacto de cumplimiento en seguimiento"/>
    <d v="2020-07-31T00:00:00"/>
    <s v="2011-07"/>
    <s v="10"/>
    <s v="2020-06"/>
    <n v="0.97153630923749901"/>
    <n v="35946843.441787466"/>
    <n v="3594684.3441787469"/>
    <d v="2021-07-10T00:00:00"/>
    <n v="0.94246575342465755"/>
    <n v="4.1522219311981093E-2"/>
    <n v="3575634.2967167241"/>
    <n v="0.5"/>
    <s v="MEDIA"/>
    <x v="2"/>
    <n v="3575634.2967167241"/>
  </r>
  <r>
    <n v="2571"/>
    <d v="2008-10-17T00:00:00"/>
    <d v="2008-07-08T00:00:00"/>
    <s v="Juez Octavo civil del Circuito"/>
    <s v="05001310300820080029400"/>
    <s v="2019"/>
    <x v="0"/>
    <s v="JUAN FELIPE HERNANDEZ RUIZ"/>
    <s v="JUAN FELIPE HERNANDEZ RUIZ"/>
    <n v="142656"/>
    <x v="9"/>
    <s v="VIOLACIÓN DERECHOS COLECTIVOS"/>
    <s v="MEDIO   "/>
    <s v="MEDIO   "/>
    <s v="MEDIO   "/>
    <s v="MEDIO   "/>
    <n v="0.5"/>
    <x v="2"/>
    <n v="40000000"/>
    <n v="0.1"/>
    <x v="1"/>
    <n v="0"/>
    <s v="NO"/>
    <s v="NO"/>
    <s v="14 AÑOS"/>
    <s v="JUAN CARLOS JIMENEZ ESCOBAR"/>
    <s v="N/A"/>
    <d v="1985-03-13T00:00:00"/>
    <n v="102693"/>
    <s v="SECCIONAL DE SALUD Y PROTECCION SOCIAL"/>
    <s v="Pacto de cumplimiento en seguimiento"/>
    <d v="2020-07-31T00:00:00"/>
    <s v="2008-10"/>
    <s v="14"/>
    <s v="2020-06"/>
    <n v="1.0572843872606388"/>
    <n v="42291375.490425549"/>
    <n v="4229137.5490425555"/>
    <d v="2022-10-14T00:00:00"/>
    <n v="2.2054794520547945"/>
    <n v="4.1522219311981093E-2"/>
    <n v="4176876.2059548432"/>
    <n v="0.5"/>
    <s v="MEDIA"/>
    <x v="2"/>
    <n v="4176876.2059548432"/>
  </r>
  <r>
    <n v="2572"/>
    <d v="2012-01-23T00:00:00"/>
    <d v="2011-12-02T00:00:00"/>
    <s v="Tribunal Administrativo de Descongestión de Antioquia"/>
    <s v="05001233100020110189500"/>
    <s v="2019"/>
    <x v="0"/>
    <s v="JOSE IGNACIO GAVIRIA OCHOA, LUZ ADRIANA ACEVEDO OSPINA, NATALIA GAVIRIA ACEVEDO, ANA SOFIA GAVIRIA ACEVEDO"/>
    <s v="JAVIER LEONIDAS VILLEGAS POSADA"/>
    <n v="20944"/>
    <x v="1"/>
    <s v="FALLA EN EL SERVICIO DE SALUD"/>
    <s v="MEDIO   "/>
    <s v="MEDIO   "/>
    <s v="MEDIO   "/>
    <s v="MEDIO   "/>
    <n v="0.5"/>
    <x v="2"/>
    <n v="5363333248"/>
    <n v="0.2"/>
    <x v="1"/>
    <n v="0"/>
    <s v="NO"/>
    <s v="NO"/>
    <s v="10 AÑOS"/>
    <s v="JUAN CARLOS JIMENEZ ESCOBAR"/>
    <s v="N/A"/>
    <d v="1985-03-13T00:00:00"/>
    <n v="102693"/>
    <s v="SECCIONAL DE SALUD Y PROTECCION SOCIAL"/>
    <s v="24/04/2019 se desfija Edicto sentencia Niega Presenciones "/>
    <d v="2020-07-31T00:00:00"/>
    <s v="2012-01"/>
    <s v="10"/>
    <s v="2020-06"/>
    <n v="0.95466300218677569"/>
    <n v="5120175820.2638311"/>
    <n v="1024035164.0527663"/>
    <d v="2022-01-20T00:00:00"/>
    <n v="1.473972602739726"/>
    <n v="4.1522219311981093E-2"/>
    <n v="1015560469.8633653"/>
    <n v="0.5"/>
    <s v="MEDIA"/>
    <x v="2"/>
    <n v="1015560469.8633653"/>
  </r>
  <r>
    <n v="2573"/>
    <d v="2012-04-12T00:00:00"/>
    <d v="2012-03-14T00:00:00"/>
    <s v="Juzgado 31 Administrativo Oral de Medellín"/>
    <s v="05001333102920120016800"/>
    <s v="2019"/>
    <x v="0"/>
    <s v="GUSTAVO ALBERTO ZAPATA RUEDA, JAIRO DE JESUS ZAPATA HERNANDEZ, LUISA FERNANDA ZAPATA MEJIA, MARIA CAMILA ZAPATA MEJIA, JHON JAIRO ZAPATA PUERTA,, DOLLY DE JESUS ZAPATA HERNANDEZ, ANA MILENA ALVAREZ ZAPATA, DIANA MARIA ALVAREZ ZAPATA, OLGA DE JESÚS ZAPATA HERNANDEZ, ELSY DE JESÚS ZAPATA HERNANDEZ"/>
    <s v="JOHN JAIRO VALLEJO ZULUAGA"/>
    <n v="76723"/>
    <x v="1"/>
    <s v="FALLA EN EL SERVICIO DE SALUD"/>
    <s v="MEDIO   "/>
    <s v="MEDIO   "/>
    <s v="MEDIO   "/>
    <s v="MEDIO   "/>
    <n v="0.5"/>
    <x v="2"/>
    <n v="436000000"/>
    <n v="0.5"/>
    <x v="1"/>
    <n v="0"/>
    <s v="NO"/>
    <s v="NO"/>
    <s v="9 AÑOS"/>
    <s v="JUAN CARLOS JIMENEZ ESCOBAR"/>
    <s v="N/A"/>
    <d v="1985-03-13T00:00:00"/>
    <n v="102693"/>
    <s v="SECCIONAL DE SALUD Y PROTECCION SOCIAL"/>
    <s v="27/03/2019 Sentencia de primera instancia NIEGA PRETENSIONES DE LA DEMANDA"/>
    <d v="2020-07-31T00:00:00"/>
    <s v="2012-04"/>
    <s v="9"/>
    <s v="2020-06"/>
    <n v="0.94634457077467804"/>
    <n v="412606232.85775965"/>
    <n v="206303116.42887983"/>
    <d v="2021-04-10T00:00:00"/>
    <n v="0.69315068493150689"/>
    <n v="4.1522219311981093E-2"/>
    <n v="205498464.3022036"/>
    <n v="0.5"/>
    <s v="MEDIA"/>
    <x v="2"/>
    <n v="205498464.3022036"/>
  </r>
  <r>
    <n v="2574"/>
    <d v="2011-04-29T00:00:00"/>
    <d v="2010-11-22T00:00:00"/>
    <s v="Juzgado 32 Administrativo Oral de Medellín"/>
    <s v="05001333100120100054300"/>
    <s v="2019"/>
    <x v="0"/>
    <s v="SERGIO DE JESUS VARGAS TOBON, DORIS EUGENIA VILLEGAS, YENI MARCELA VILLEGAS"/>
    <s v="JHON JAIRO GRAJALES OROZCO"/>
    <n v="138881"/>
    <x v="1"/>
    <s v="FALLA EN EL SERVICIO DE SALUD"/>
    <s v="MEDIO   "/>
    <s v="MEDIO   "/>
    <s v="MEDIO   "/>
    <s v="MEDIO   "/>
    <n v="0.5"/>
    <x v="2"/>
    <n v="380000000"/>
    <n v="0.5"/>
    <x v="11"/>
    <n v="0"/>
    <s v="NO"/>
    <s v="NO"/>
    <s v="11 AÑOS"/>
    <s v="JUAN CARLOS JIMENEZ ESCOBAR"/>
    <s v="N/A"/>
    <d v="1985-03-13T00:00:00"/>
    <n v="102693"/>
    <s v="SECCIONAL DE SALUD Y PROTECCION SOCIAL"/>
    <m/>
    <d v="2020-07-31T00:00:00"/>
    <s v="2011-04"/>
    <s v="11"/>
    <s v="2020-06"/>
    <n v="0.97875895397306989"/>
    <n v="371928402.50976658"/>
    <n v="185964201.25488329"/>
    <d v="2022-04-26T00:00:00"/>
    <n v="1.736986301369863"/>
    <n v="4.1522219311981093E-2"/>
    <n v="184151926.74198958"/>
    <n v="0.5"/>
    <s v="MEDIA"/>
    <x v="2"/>
    <n v="184151926.74198958"/>
  </r>
  <r>
    <n v="2575"/>
    <d v="2010-03-12T00:00:00"/>
    <d v="2010-02-09T00:00:00"/>
    <s v="Tribunal Administrativo de Descongestión de Antioquia"/>
    <s v="05001233100020100019600"/>
    <s v="2019"/>
    <x v="0"/>
    <s v="ANA CECILIA CATAÑO LOPEZ DE MESA, PAULA DEL RIO CATAÑO, SIMÓM DEL RÍO CATAÑO"/>
    <s v="OSCAR DARIO VILLEGAS POSADA"/>
    <n v="66848"/>
    <x v="1"/>
    <s v="FALLA EN EL SERVICIO DE SALUD"/>
    <s v="MEDIO   "/>
    <s v="MEDIO   "/>
    <s v="MEDIO   "/>
    <s v="MEDIO   "/>
    <n v="0.5"/>
    <x v="2"/>
    <n v="640000000"/>
    <n v="0.2"/>
    <x v="0"/>
    <n v="0"/>
    <s v="NO"/>
    <s v="NO"/>
    <s v="15 AÑOS"/>
    <s v="JUAN CARLOS JIMENEZ ESCOBAR"/>
    <s v="N/A"/>
    <d v="1985-03-13T00:00:00"/>
    <n v="102693"/>
    <s v="SECCIONAL DE SALUD Y PROTECCION SOCIAL"/>
    <m/>
    <d v="2020-07-31T00:00:00"/>
    <s v="2010-03"/>
    <s v="15"/>
    <s v="2020-06"/>
    <n v="1.0111502213780335"/>
    <n v="647136141.68194139"/>
    <n v="129427228.33638829"/>
    <d v="2025-03-08T00:00:00"/>
    <n v="4.6054794520547944"/>
    <n v="4.1522219311981093E-2"/>
    <n v="126109831.74929921"/>
    <n v="0.5"/>
    <s v="MEDIA"/>
    <x v="2"/>
    <n v="126109831.74929921"/>
  </r>
  <r>
    <n v="2576"/>
    <d v="2013-09-25T00:00:00"/>
    <d v="2012-12-03T00:00:00"/>
    <s v="Juzgado 22 Administrativo Oral de Medellín"/>
    <s v="05001333302220120042300"/>
    <s v="2019"/>
    <x v="0"/>
    <s v="JESÚS ANTONIO BOTERO RAMÍREZ, MERY DEL SOCORRO RAMÍREZ RAMÍREZ, YEISON CAMILO BOTERO RAMÍREZ, JESÚS DANIEL BOTERO RAMÍREZ, YUDY ALEJANDRA BOTERO RAMÍREZ, LISBETH MARIANA BOTERO RAMÍREZ, ANDRES FELIPE BOTERO RAMÍREZ, CRISTIAN FERNEY BOTERO RAMÍREZ"/>
    <s v="DAVID FERNANDO ARISTIZABAL SALAZAR"/>
    <n v="165110"/>
    <x v="1"/>
    <s v="FALLA EN EL SERVICIO DE SALUD"/>
    <s v="MEDIO   "/>
    <s v="MEDIO   "/>
    <s v="MEDIO   "/>
    <s v="MEDIO   "/>
    <n v="0.5"/>
    <x v="2"/>
    <n v="380000000"/>
    <n v="0.5"/>
    <x v="1"/>
    <n v="0"/>
    <s v="NO"/>
    <s v="NO"/>
    <s v="9 AÑOS"/>
    <s v="JUAN CARLOS JIMENEZ ESCOBAR"/>
    <s v="N/A"/>
    <d v="1985-03-13T00:00:00"/>
    <n v="102693"/>
    <s v="SECCIONAL DE SALUD Y PROTECCION SOCIAL"/>
    <s v="14/08/2018 Fallo de primera Instancia en el que se niegan las pretensiones, se encuentra en segunda instancia ante el TAA"/>
    <d v="2020-07-31T00:00:00"/>
    <s v="2013-09"/>
    <s v="9"/>
    <s v="2020-06"/>
    <n v="0.91896939031760649"/>
    <n v="349208368.32069045"/>
    <n v="174604184.16034523"/>
    <d v="2022-09-23T00:00:00"/>
    <n v="2.1479452054794521"/>
    <n v="4.1522219311981093E-2"/>
    <n v="172502468.89449435"/>
    <n v="0.5"/>
    <s v="MEDIA"/>
    <x v="2"/>
    <n v="172502468.89449435"/>
  </r>
  <r>
    <n v="2577"/>
    <d v="2015-02-27T00:00:00"/>
    <d v="2014-09-05T00:00:00"/>
    <s v="Juzgado 5o Administrativo Oral de Medellín"/>
    <s v="05001333300520140130500"/>
    <s v="2019"/>
    <x v="0"/>
    <s v="JESÚS ANTONIO POSADA GUTIERREZ Y OTROS"/>
    <s v="JOSE LUIS VIVEROS ABISAMBRA"/>
    <n v="22592"/>
    <x v="1"/>
    <s v="FALLA EN EL SERVICIO DE SALUD"/>
    <s v="MEDIO   "/>
    <s v="MEDIO   "/>
    <s v="MEDIO   "/>
    <s v="MEDIO   "/>
    <n v="0.5"/>
    <x v="2"/>
    <n v="100412713"/>
    <n v="0.6"/>
    <x v="7"/>
    <n v="0"/>
    <s v="NO"/>
    <s v="NO"/>
    <s v="9 AÑOS"/>
    <s v="JUAN CARLOS JIMENEZ ESCOBAR"/>
    <s v="N/A"/>
    <d v="1985-03-13T00:00:00"/>
    <n v="102693"/>
    <s v="SECCIONAL DE SALUD Y PROTECCION SOCIAL"/>
    <m/>
    <d v="2020-07-31T00:00:00"/>
    <s v="2015-02"/>
    <s v="9"/>
    <s v="2020-06"/>
    <n v="0.87271419777299997"/>
    <n v="87631600.272005484"/>
    <n v="52578960.163203292"/>
    <d v="2024-02-25T00:00:00"/>
    <n v="3.5726027397260274"/>
    <n v="4.1522219311981093E-2"/>
    <n v="51530496.7615823"/>
    <n v="0.5"/>
    <s v="MEDIA"/>
    <x v="2"/>
    <n v="51530496.7615823"/>
  </r>
  <r>
    <n v="2578"/>
    <d v="2015-04-10T00:00:00"/>
    <d v="2013-04-04T00:00:00"/>
    <s v="Juzgado 5o Administrativo Oral de Medellín"/>
    <s v="05001333300520130033500"/>
    <s v="2019"/>
    <x v="0"/>
    <s v="JULIAN JIMENEZ GARCES "/>
    <s v="JORGE E. VALLEJO BRAVO"/>
    <n v="40134"/>
    <x v="1"/>
    <s v="FALLA EN EL SERVICIO DE SALUD"/>
    <s v="ALTO"/>
    <s v="MEDIO   "/>
    <s v="MEDIO   "/>
    <s v="ALTO"/>
    <n v="0.77499999999999991"/>
    <x v="0"/>
    <n v="235800000"/>
    <n v="1"/>
    <x v="0"/>
    <n v="0"/>
    <s v="NO"/>
    <s v="NO"/>
    <s v="8 AÑOS"/>
    <s v="JUAN CARLOS JIMENEZ ESCOBAR"/>
    <s v="N/A"/>
    <d v="1985-03-13T00:00:00"/>
    <n v="102693"/>
    <s v="SECCIONAL DE SALUD Y PROTECCION SOCIAL"/>
    <m/>
    <d v="2020-07-31T00:00:00"/>
    <s v="2015-04"/>
    <s v="8"/>
    <s v="2020-06"/>
    <n v="0.86299623578421902"/>
    <n v="203494512.39791885"/>
    <n v="203494512.39791885"/>
    <d v="2023-04-08T00:00:00"/>
    <n v="2.6876712328767125"/>
    <n v="4.1522219311981093E-2"/>
    <n v="200434201.07303128"/>
    <n v="0.77499999999999991"/>
    <s v="ALTA"/>
    <x v="0"/>
    <n v="200434201.07303128"/>
  </r>
  <r>
    <n v="2579"/>
    <d v="2015-07-07T00:00:00"/>
    <d v="2015-05-05T00:00:00"/>
    <s v="Juzgado 16 Laboral del Circuito"/>
    <s v="05001310501620150063700"/>
    <s v="2019"/>
    <x v="1"/>
    <s v="OXIVITAL S.A"/>
    <s v="IVETTE JOSEFINA GARDEAZABAL MICOLTA"/>
    <n v="68101"/>
    <x v="2"/>
    <s v="OTRAS"/>
    <s v="MEDIO   "/>
    <s v="MEDIO   "/>
    <s v="MEDIO   "/>
    <s v="MEDIO   "/>
    <n v="0.5"/>
    <x v="2"/>
    <n v="30000000"/>
    <n v="0.7"/>
    <x v="11"/>
    <n v="0"/>
    <s v="NO"/>
    <s v="NO"/>
    <s v="6 AÑOS"/>
    <s v="JUAN CARLOS JIMENEZ ESCOBAR"/>
    <s v="N/A"/>
    <d v="1985-03-13T00:00:00"/>
    <n v="102693"/>
    <s v="SECCIONAL DE SALUD Y PROTECCION SOCIAL"/>
    <m/>
    <d v="2020-07-31T00:00:00"/>
    <s v="2015-07"/>
    <s v="6"/>
    <s v="2020-06"/>
    <n v="0.85823957329672562"/>
    <n v="25747187.198901769"/>
    <n v="18023031.039231237"/>
    <d v="2021-07-05T00:00:00"/>
    <n v="0.92876712328767119"/>
    <n v="4.1522219311981093E-2"/>
    <n v="17928902.537883222"/>
    <n v="0.5"/>
    <s v="MEDIA"/>
    <x v="2"/>
    <n v="17928902.537883222"/>
  </r>
  <r>
    <n v="2580"/>
    <d v="2011-03-10T00:00:00"/>
    <d v="2011-07-14T00:00:00"/>
    <s v="Juzgado 32 Administrativo Oral de Medellín"/>
    <s v="05001333102620110034600"/>
    <s v="2019"/>
    <x v="0"/>
    <s v="OSCAR JAVIER GUZMANSEPULVEDA, LUZ ELENA GUISAO PINEDA, ROSA ANGELICA SEPULVEDA BORJA, LUZ MARINA PINEDA"/>
    <s v="JAVIER LEONIDAS VILLEGAS POSADA"/>
    <n v="20944"/>
    <x v="1"/>
    <s v="FALLA EN EL SERVICIO DE SALUD"/>
    <s v="MEDIO   "/>
    <s v="MEDIO   "/>
    <s v="MEDIO   "/>
    <s v="MEDIO   "/>
    <n v="0.5"/>
    <x v="2"/>
    <n v="2862371809"/>
    <n v="0.4"/>
    <x v="1"/>
    <n v="0"/>
    <s v="NO"/>
    <s v="NO"/>
    <s v="10 AÑOS"/>
    <s v="JUAN CARLOS JIMENEZ ESCOBAR"/>
    <s v="N/A"/>
    <d v="1985-03-13T00:00:00"/>
    <n v="102693"/>
    <s v="SECCIONAL DE SALUD Y PROTECCION SOCIAL"/>
    <s v="Sentencia niega pretensiones de la demanda 27 de noviembre de 2018"/>
    <d v="2020-07-31T00:00:00"/>
    <s v="2011-03"/>
    <s v="10"/>
    <s v="2020-06"/>
    <n v="0.97992544724956854"/>
    <n v="2804910975.1288815"/>
    <n v="1121964390.0515525"/>
    <d v="2021-03-07T00:00:00"/>
    <n v="0.6"/>
    <n v="4.1522219311981093E-2"/>
    <n v="1118175438.8318553"/>
    <n v="0.5"/>
    <s v="MEDIA"/>
    <x v="2"/>
    <n v="1118175438.8318553"/>
  </r>
  <r>
    <n v="2581"/>
    <d v="2015-01-20T00:00:00"/>
    <d v="2015-10-02T00:00:00"/>
    <s v="Juzgado 2o Administrativo Oral De Medellín"/>
    <s v="05001333300220150116200"/>
    <s v="2019"/>
    <x v="0"/>
    <s v="LUZ AMERICA CARTAGENA Y OTROS"/>
    <s v="BRIAN DANIEL BASTIDAS OSEJO"/>
    <n v="246033"/>
    <x v="1"/>
    <s v="FALLA EN EL SERVICIO DE SALUD"/>
    <s v="MEDIO   "/>
    <s v="MEDIO   "/>
    <s v="MEDIO   "/>
    <s v="MEDIO   "/>
    <n v="0.5"/>
    <x v="2"/>
    <n v="135075536"/>
    <n v="1"/>
    <x v="0"/>
    <n v="0"/>
    <s v="NO"/>
    <s v="NO"/>
    <s v="6 AÑOS"/>
    <s v="JUAN CARLOS JIMENEZ ESCOBAR"/>
    <s v="N/A"/>
    <d v="1985-03-13T00:00:00"/>
    <n v="102693"/>
    <s v="SECCIONAL DE SALUD Y PROTECCION SOCIAL"/>
    <s v="Alegatos presentados el 19/10/2018"/>
    <d v="2020-07-31T00:00:00"/>
    <s v="2015-01"/>
    <s v="6"/>
    <s v="2020-06"/>
    <n v="0.88274698887786718"/>
    <n v="119237522.67506395"/>
    <n v="119237522.67506395"/>
    <d v="2021-01-18T00:00:00"/>
    <n v="0.46849315068493153"/>
    <n v="4.1522219311981093E-2"/>
    <n v="118922989.97723696"/>
    <n v="0.5"/>
    <s v="MEDIA"/>
    <x v="2"/>
    <n v="118922989.97723696"/>
  </r>
  <r>
    <n v="2582"/>
    <d v="2016-07-29T00:00:00"/>
    <d v="2014-09-12T00:00:00"/>
    <s v="Juzgado 25 Administrativo Oral de Medellín "/>
    <s v="05001333302520140111700"/>
    <s v="2019"/>
    <x v="0"/>
    <s v="JOSE MANUEL ARANGO"/>
    <s v="ANDRES CAMILO URIBE PARDO"/>
    <n v="141330"/>
    <x v="3"/>
    <s v="RELIQUIDACIÓN DE LA PENSIÓN"/>
    <s v="MEDIO   "/>
    <s v="MEDIO   "/>
    <s v="MEDIO   "/>
    <s v="MEDIO   "/>
    <n v="0.5"/>
    <x v="2"/>
    <n v="9328667"/>
    <n v="0.5"/>
    <x v="1"/>
    <n v="0"/>
    <s v="NO"/>
    <s v="NO"/>
    <s v="7 AÑOS"/>
    <s v="JUAN CARLOS JIMENEZ ESCOBAR"/>
    <s v="N/A"/>
    <d v="1985-03-13T00:00:00"/>
    <n v="102693"/>
    <s v="SECCIONAL DE SALUD Y PROTECCION SOCIAL"/>
    <m/>
    <d v="2020-07-31T00:00:00"/>
    <s v="2016-07"/>
    <s v="7"/>
    <s v="2020-06"/>
    <n v="0.78762830642941495"/>
    <n v="7347522.1904539708"/>
    <n v="3673761.0952269854"/>
    <d v="2023-07-28T00:00:00"/>
    <n v="2.9917808219178084"/>
    <n v="4.1522219311981093E-2"/>
    <n v="3612313.3247315758"/>
    <n v="0.5"/>
    <s v="MEDIA"/>
    <x v="2"/>
    <n v="3612313.3247315758"/>
  </r>
  <r>
    <n v="2583"/>
    <d v="2016-07-11T00:00:00"/>
    <d v="2016-06-14T00:00:00"/>
    <s v="Juzgado 7o Administrativo Oral de Medellín "/>
    <s v="05001333300720160049200"/>
    <s v="2019"/>
    <x v="0"/>
    <s v="DIEGO ALEJANDRO VALDERRAMA Y OTROS"/>
    <s v="JHON JAIRO GOMEZ JARAMILLO"/>
    <n v="95.352999999999994"/>
    <x v="1"/>
    <s v="FALLA EN EL SERVICIO DE SALUD"/>
    <s v="MEDIO   "/>
    <s v="MEDIO   "/>
    <s v="MEDIO   "/>
    <s v="MEDIO   "/>
    <n v="0.5"/>
    <x v="2"/>
    <n v="127396264"/>
    <n v="1"/>
    <x v="5"/>
    <n v="0"/>
    <s v="NO"/>
    <s v="NO"/>
    <s v="6 AÑOS"/>
    <s v="JUAN CARLOS JIMENEZ ESCOBAR"/>
    <s v="N/A"/>
    <d v="1985-03-13T00:00:00"/>
    <n v="102693"/>
    <s v="SECCIONAL DE SALUD Y PROTECCION SOCIAL"/>
    <m/>
    <d v="2020-07-31T00:00:00"/>
    <s v="2016-07"/>
    <s v="6"/>
    <s v="2020-06"/>
    <n v="0.78762830642941495"/>
    <n v="100340903.65975465"/>
    <n v="100340903.65975465"/>
    <d v="2022-07-10T00:00:00"/>
    <n v="1.9424657534246574"/>
    <n v="4.1522219311981093E-2"/>
    <n v="99248008.528204858"/>
    <n v="0.5"/>
    <s v="MEDIA"/>
    <x v="2"/>
    <n v="99248008.528204858"/>
  </r>
  <r>
    <n v="2584"/>
    <d v="2016-10-07T00:00:00"/>
    <d v="2015-12-14T00:00:00"/>
    <s v="Juzgado 7o Laboral del Circuito de Medellín"/>
    <s v="05001310500720150194700"/>
    <s v="2019"/>
    <x v="1"/>
    <s v="SOCIEDAD MEDICA ANTIOQUEÑA -SOMA-"/>
    <s v="JOHN JAIRO OSPINA PENAGOS"/>
    <n v="133396"/>
    <x v="2"/>
    <s v="RECONOCIMIENTO Y PAGO DE OTRAS PRESTACIONES SALARIALES, SOLCIALES Y SALARIOS"/>
    <s v="ALTO"/>
    <s v="MEDIO   "/>
    <s v="MEDIO   "/>
    <s v="ALTO"/>
    <n v="0.77499999999999991"/>
    <x v="0"/>
    <n v="86358578"/>
    <n v="1"/>
    <x v="5"/>
    <n v="0"/>
    <s v="NO"/>
    <s v="NO"/>
    <s v="7 AÑOS"/>
    <s v="JUAN CARLOS JIMENEZ ESCOBAR"/>
    <s v="N/A"/>
    <d v="1985-03-13T00:00:00"/>
    <n v="102693"/>
    <s v="SECCIONAL DE SALUD Y PROTECCION SOCIAL"/>
    <m/>
    <d v="2020-07-31T00:00:00"/>
    <s v="2016-10"/>
    <s v="7"/>
    <s v="2020-06"/>
    <n v="0.79104764067648514"/>
    <n v="68313749.379076213"/>
    <n v="68313749.379076213"/>
    <d v="2023-10-06T00:00:00"/>
    <n v="3.1835616438356165"/>
    <n v="4.1522219311981093E-2"/>
    <n v="67098535.500720076"/>
    <n v="0.77499999999999991"/>
    <s v="ALTA"/>
    <x v="0"/>
    <n v="67098535.500720076"/>
  </r>
  <r>
    <n v="2585"/>
    <d v="2016-11-04T00:00:00"/>
    <d v="2016-09-02T00:00:00"/>
    <s v="Juzgado 8o Administrativo Oral del Circuito"/>
    <s v="05001333300820160067900"/>
    <s v="2019"/>
    <x v="0"/>
    <s v="JORGE ARGEMIRO JIMENEZ QUINTERO"/>
    <s v="BEATRIZ ELENA JARAMILLO GALVIS"/>
    <n v="142127"/>
    <x v="3"/>
    <s v="RECONOCIMIENTO Y PAGO DE PENSIÓN"/>
    <s v="ALTO"/>
    <s v="MEDIO   "/>
    <s v="MEDIO   "/>
    <s v="ALTO"/>
    <n v="0.77499999999999991"/>
    <x v="0"/>
    <n v="75274070"/>
    <n v="1"/>
    <x v="9"/>
    <n v="0"/>
    <s v="NO"/>
    <s v="NO"/>
    <s v="5 AÑOS"/>
    <s v="JUAN CARLOS JIMENEZ ESCOBAR"/>
    <s v="N/A"/>
    <d v="1985-03-13T00:00:00"/>
    <n v="102693"/>
    <s v="SECCIONAL DE SALUD Y PROTECCION SOCIAL"/>
    <s v="LA SENTENCIA DECRETA LA NULIDAD DE LAS RESOLUCIONES DE COLPENSIONES QUE NIEGA LA PENSIÓN. AL DEPARTAMENTO DE ANTIOQUIA SE LE ORDENA QUE EN EL TERMINO DE 3 DIAS SIGUIENTES A LA FECHA EN QUE SE LE NOTIFIQUE LA RESOLUCIÓN DE ACTUALIZACIÓN DEL CALCULO ACTUARIAL TRASLADE EL VALOR CORRESPONDIENTE A COLPENSIONES DEL BONO PENSIONAL. "/>
    <d v="2020-07-31T00:00:00"/>
    <s v="2016-11"/>
    <s v="5"/>
    <s v="2020-06"/>
    <n v="0.79016316489215555"/>
    <n v="59478797.385513656"/>
    <n v="59478797.385513656"/>
    <d v="2021-11-03T00:00:00"/>
    <n v="1.2602739726027397"/>
    <n v="4.1522219311981093E-2"/>
    <n v="59057675.134283647"/>
    <n v="0.77499999999999991"/>
    <s v="ALTA"/>
    <x v="0"/>
    <n v="59057675.134283647"/>
  </r>
  <r>
    <n v="2586"/>
    <d v="2017-03-16T00:00:00"/>
    <d v="2017-02-03T00:00:00"/>
    <s v="Juzgado 19 Administrativo Oral del Circuito"/>
    <s v="05001333302920170004400"/>
    <s v="2019"/>
    <x v="0"/>
    <s v="CARLOS JULIÁN GIRALDO LONDOÑO Y OTROS"/>
    <s v="MARIA BEATRIZ ARENAS TOBON"/>
    <n v="257094"/>
    <x v="1"/>
    <s v="FALLA EN EL SERVICIO DE SALUD"/>
    <s v="MEDIO   "/>
    <s v="MEDIO   "/>
    <s v="MEDIO   "/>
    <s v="MEDIO   "/>
    <n v="0.5"/>
    <x v="2"/>
    <n v="273952029"/>
    <n v="1"/>
    <x v="7"/>
    <n v="0"/>
    <s v="NO"/>
    <s v="NO"/>
    <s v="5 AÑOS"/>
    <s v="JUAN CARLOS JIMENEZ ESCOBAR"/>
    <s v="N/A"/>
    <d v="1985-03-13T00:00:00"/>
    <n v="102693"/>
    <s v="SECCIONAL DE SALUD Y PROTECCION SOCIAL"/>
    <m/>
    <d v="2020-07-31T00:00:00"/>
    <s v="2017-03"/>
    <s v="5"/>
    <s v="2020-06"/>
    <n v="0.76757466281447584"/>
    <n v="210278636.28701651"/>
    <n v="210278636.28701651"/>
    <d v="2022-03-15T00:00:00"/>
    <n v="1.6219178082191781"/>
    <n v="4.1522219311981093E-2"/>
    <n v="208364543.93946049"/>
    <n v="0.5"/>
    <s v="MEDIA"/>
    <x v="2"/>
    <n v="208364543.93946049"/>
  </r>
  <r>
    <n v="2587"/>
    <d v="2017-01-17T00:00:00"/>
    <d v="2016-12-12T00:00:00"/>
    <s v="Juzgado 2o Laboral  del circuito de Montería"/>
    <s v="05001310500220160015600"/>
    <s v="2019"/>
    <x v="1"/>
    <s v="MARY ROCIO HOYOS ARCIA"/>
    <s v="SANDRA MILENA HERAZO BECERRA"/>
    <n v="201287"/>
    <x v="2"/>
    <s v="RECONOCIMIENTO Y PAGO DE PENSIÓN"/>
    <s v="BAJO"/>
    <s v="ALTO"/>
    <s v="MEDIO   "/>
    <s v="ALTO"/>
    <n v="0.76"/>
    <x v="0"/>
    <n v="14754340"/>
    <n v="1"/>
    <x v="1"/>
    <n v="0"/>
    <s v="NO"/>
    <s v="NO"/>
    <s v="5 AÑOS"/>
    <s v="JUAN CARLOS JIMENEZ ESCOBAR"/>
    <s v="N/A"/>
    <d v="1985-03-13T00:00:00"/>
    <n v="102693"/>
    <s v="SECCIONAL DE SALUD Y PROTECCION SOCIAL"/>
    <m/>
    <d v="2020-07-31T00:00:00"/>
    <s v="2017-01"/>
    <s v="5"/>
    <s v="2020-06"/>
    <n v="0.77890601703822215"/>
    <n v="11492244.203427723"/>
    <n v="11492244.203427723"/>
    <d v="2022-01-16T00:00:00"/>
    <n v="1.463013698630137"/>
    <n v="4.1522219311981093E-2"/>
    <n v="11397841.074051235"/>
    <n v="0.76"/>
    <s v="ALTA"/>
    <x v="0"/>
    <n v="11397841.074051235"/>
  </r>
  <r>
    <n v="2588"/>
    <d v="2016-05-20T00:00:00"/>
    <d v="2016-02-25T00:00:00"/>
    <s v="Juzgado 18 Laboral del Circuito"/>
    <s v="05001310501820160025100"/>
    <s v="2019"/>
    <x v="1"/>
    <s v="NOR MARIA MEJÍA PÉREZ"/>
    <s v="LUIS FERNANDO FERNANDEZ GUERRA"/>
    <n v="156007"/>
    <x v="2"/>
    <s v="RECONOCIMIENTO Y PAGO DE PENSIÓN"/>
    <s v="BAJO"/>
    <s v="ALTO"/>
    <s v="BAJO"/>
    <s v="BAJO"/>
    <n v="0.38250000000000001"/>
    <x v="2"/>
    <n v="14284240"/>
    <n v="1"/>
    <x v="4"/>
    <n v="0"/>
    <s v="NO"/>
    <s v="NO"/>
    <s v="5 AÑOS"/>
    <s v="JUAN CARLOS JIMENEZ ESCOBAR"/>
    <s v="N/A"/>
    <d v="1985-03-13T00:00:00"/>
    <n v="102693"/>
    <s v="SECCIONAL DE SALUD Y PROTECCION SOCIAL"/>
    <s v="En audiencia se presenta recurso de apelación por ordenar al Departamento realizar los pagos de las cuotas partes pensionales, teniendo en cuenta que la demandante no ha tenindo ninguna relación laboral con el Departamento de Antioquia. "/>
    <d v="2020-07-31T00:00:00"/>
    <s v="2016-05"/>
    <s v="5"/>
    <s v="2020-06"/>
    <n v="0.79552146500237941"/>
    <n v="11363419.531245587"/>
    <n v="11363419.531245587"/>
    <d v="2021-05-19T00:00:00"/>
    <n v="0.8"/>
    <n v="4.1522219311981093E-2"/>
    <n v="11312281.615248898"/>
    <n v="0.38250000000000001"/>
    <s v="MEDIA"/>
    <x v="2"/>
    <n v="11312281.615248898"/>
  </r>
  <r>
    <n v="2589"/>
    <d v="2017-11-09T00:00:00"/>
    <d v="2017-10-31T00:00:00"/>
    <s v="Juzgado 22 Administrativo Oral de Medellín"/>
    <s v="05001333302220170054400"/>
    <s v="2019"/>
    <x v="0"/>
    <s v="MARIA BLANCA GIRALDO "/>
    <s v="CARLOS VARGAS FLOREZ"/>
    <n v="81576"/>
    <x v="3"/>
    <s v="RELIQUIDACIÓN DE LA PENSIÓN"/>
    <s v="MEDIO   "/>
    <s v="MEDIO   "/>
    <s v="MEDIO   "/>
    <s v="MEDIO   "/>
    <n v="0.5"/>
    <x v="2"/>
    <n v="16477853"/>
    <n v="0.5"/>
    <x v="1"/>
    <n v="0"/>
    <s v="NO"/>
    <s v="NO"/>
    <s v="5 AÑOS"/>
    <s v="JUAN CARLOS JIMENEZ ESCOBAR"/>
    <s v="N/A"/>
    <d v="1985-03-13T00:00:00"/>
    <n v="102693"/>
    <s v="SECCIONAL DE SALUD Y PROTECCION SOCIAL"/>
    <s v="SENTENCIA DE PRIMERA FAVORABLE 28/05/2018"/>
    <d v="2020-07-31T00:00:00"/>
    <s v="2017-11"/>
    <s v="5"/>
    <s v="2020-06"/>
    <n v="0.75888387549827907"/>
    <n v="12504776.944530943"/>
    <n v="6252388.4722654717"/>
    <d v="2022-11-08T00:00:00"/>
    <n v="2.2739726027397262"/>
    <n v="4.1522219311981093E-2"/>
    <n v="6172740.7713211989"/>
    <n v="0.5"/>
    <s v="MEDIA"/>
    <x v="2"/>
    <n v="6172740.7713211989"/>
  </r>
  <r>
    <n v="2590"/>
    <d v="2017-01-18T00:00:00"/>
    <d v="2016-11-28T00:00:00"/>
    <s v="Tribunal Administrativo de Antioquia"/>
    <s v="05001233300020160261600"/>
    <s v="2019"/>
    <x v="0"/>
    <s v="LUZ MARIA AGUDELO SUAREZ"/>
    <s v="LINA MARCELA RENDON BUILES"/>
    <n v="136444"/>
    <x v="3"/>
    <s v="RELIQUIDACIÓN DE LA PENSIÓN"/>
    <s v="MEDIO   "/>
    <s v="MEDIO   "/>
    <s v="MEDIO   "/>
    <s v="MEDIO   "/>
    <n v="0.5"/>
    <x v="2"/>
    <n v="44744920"/>
    <n v="0.5"/>
    <x v="5"/>
    <n v="0"/>
    <s v="NO"/>
    <s v="NO"/>
    <s v="5 AÑOS"/>
    <s v="JUAN CARLOS JIMENEZ ESCOBAR"/>
    <s v="N/A"/>
    <d v="1985-03-13T00:00:00"/>
    <n v="102693"/>
    <s v="SECCIONAL DE SALUD Y PROTECCION SOCIAL"/>
    <m/>
    <d v="2020-07-31T00:00:00"/>
    <s v="2017-01"/>
    <s v="5"/>
    <s v="2020-06"/>
    <n v="0.77890601703822215"/>
    <n v="34852087.419893891"/>
    <n v="17426043.709946945"/>
    <d v="2022-01-17T00:00:00"/>
    <n v="1.4657534246575343"/>
    <n v="4.1522219311981093E-2"/>
    <n v="17282630.380112167"/>
    <n v="0.5"/>
    <s v="MEDIA"/>
    <x v="2"/>
    <n v="17282630.380112167"/>
  </r>
  <r>
    <n v="2591"/>
    <d v="2018-03-01T00:00:00"/>
    <d v="2018-02-21T00:00:00"/>
    <s v="Juzgado 34 Administrativo Oral de Medellín"/>
    <s v="05001333302420180006000"/>
    <s v="2019"/>
    <x v="0"/>
    <s v="HORACIO POSSO AYALA"/>
    <s v="CARLOS VARGAS FLOREZ"/>
    <n v="81576"/>
    <x v="3"/>
    <s v="RELIQUIDACIÓN DE LA PENSIÓN"/>
    <s v="MEDIO   "/>
    <s v="MEDIO   "/>
    <s v="MEDIO   "/>
    <s v="MEDIO   "/>
    <n v="0.5"/>
    <x v="2"/>
    <n v="20880390"/>
    <n v="0.5"/>
    <x v="1"/>
    <n v="0"/>
    <s v="NO"/>
    <s v="NO"/>
    <s v="5 AÑOS"/>
    <s v="JUAN CARLOS JIMENEZ ESCOBAR"/>
    <s v="N/A"/>
    <d v="1985-03-13T00:00:00"/>
    <n v="102693"/>
    <s v="SECCIONAL DE SALUD Y PROTECCION SOCIAL"/>
    <s v="17/10/2018 Sentencia de Primera Instancia, niega pretensiones y condena en costas. En el TAA segunda instancia"/>
    <d v="2020-07-31T00:00:00"/>
    <s v="2018-03"/>
    <s v="5"/>
    <s v="2020-06"/>
    <n v="0.74420758606092174"/>
    <n v="15539344.63791061"/>
    <n v="7769672.318955305"/>
    <d v="2023-02-28T00:00:00"/>
    <n v="2.580821917808219"/>
    <n v="4.1522219311981093E-2"/>
    <n v="7657437.4007454868"/>
    <n v="0.5"/>
    <s v="MEDIA"/>
    <x v="2"/>
    <n v="7657437.4007454868"/>
  </r>
  <r>
    <n v="2592"/>
    <d v="2018-04-25T00:00:00"/>
    <d v="2018-04-12T00:00:00"/>
    <s v="Juzgado 18 Administrativo Oral de Medellín"/>
    <s v="05001333301820180014200"/>
    <s v="2019"/>
    <x v="0"/>
    <s v="LUIS ALBERTO LAINEZ RUIZ"/>
    <s v="CARLOS VARGAS FLOREZ"/>
    <n v="81577"/>
    <x v="3"/>
    <s v="RELIQUIDACIÓN DE LA PENSIÓN"/>
    <s v="MEDIO   "/>
    <s v="MEDIO   "/>
    <s v="MEDIO   "/>
    <s v="MEDIO   "/>
    <n v="0.5"/>
    <x v="2"/>
    <n v="19927546"/>
    <n v="0.5"/>
    <x v="7"/>
    <n v="0"/>
    <s v="NO"/>
    <s v="NO"/>
    <s v="5 AÑOS"/>
    <s v="JUAN CARLOS JIMENEZ ESCOBAR"/>
    <s v="N/A"/>
    <d v="1985-03-13T00:00:00"/>
    <n v="102693"/>
    <s v="SECCIONAL DE SALUD Y PROTECCION SOCIAL"/>
    <m/>
    <d v="2020-07-31T00:00:00"/>
    <s v="2018-04"/>
    <s v="5"/>
    <s v="2020-06"/>
    <n v="0.74078668525523483"/>
    <n v="14762060.746611213"/>
    <n v="7381030.3733056067"/>
    <d v="2023-04-24T00:00:00"/>
    <n v="2.7315068493150685"/>
    <n v="4.1522219311981093E-2"/>
    <n v="7268232.082066861"/>
    <n v="0.5"/>
    <s v="MEDIA"/>
    <x v="2"/>
    <n v="7268232.082066861"/>
  </r>
  <r>
    <n v="2593"/>
    <d v="2017-10-31T00:00:00"/>
    <d v="2017-10-13T00:00:00"/>
    <s v="Juzgado 12 Administrativo Oral de Medellín"/>
    <s v="05001333301220170052800"/>
    <s v="2019"/>
    <x v="0"/>
    <s v="RICARDO IVAN MEJÍA RESTREPO "/>
    <s v="CARLOS VARGAS FLOREZ"/>
    <n v="81578"/>
    <x v="3"/>
    <s v="RELIQUIDACIÓN DE LA PENSIÓN"/>
    <s v="MEDIO   "/>
    <s v="MEDIO   "/>
    <s v="MEDIO   "/>
    <s v="MEDIO   "/>
    <n v="0.5"/>
    <x v="2"/>
    <n v="14463526"/>
    <n v="0.5"/>
    <x v="1"/>
    <n v="0"/>
    <s v="NO"/>
    <s v="NO"/>
    <s v="6 AÑOS"/>
    <s v="JUAN CARLOS JIMENEZ ESCOBAR"/>
    <s v="N/A"/>
    <d v="1985-03-13T00:00:00"/>
    <n v="102693"/>
    <s v="SECCIONAL DE SALUD Y PROTECCION SOCIAL"/>
    <s v="SENTENCIA DE PRIMERA FAVORABLE 30/05/2018 NIEGA PRETENSIONES"/>
    <d v="2020-07-31T00:00:00"/>
    <s v="2017-10"/>
    <s v="6"/>
    <s v="2020-06"/>
    <n v="0.76025622916343338"/>
    <n v="10995985.737167276"/>
    <n v="5497992.8685836382"/>
    <d v="2023-10-30T00:00:00"/>
    <n v="3.2493150684931509"/>
    <n v="4.1522219311981093E-2"/>
    <n v="5398189.0690689236"/>
    <n v="0.5"/>
    <s v="MEDIA"/>
    <x v="2"/>
    <n v="5398189.0690689236"/>
  </r>
  <r>
    <n v="2594"/>
    <d v="2018-05-07T00:00:00"/>
    <d v="2018-04-26T00:00:00"/>
    <s v="Juzgado 9o Administrativo Oral de Medellín"/>
    <s v="05001333300920180012700"/>
    <s v="2019"/>
    <x v="0"/>
    <s v="MARIA AURORA SOTO DE VASQUEZ"/>
    <s v="CARLOS VARGAS FLOREZ"/>
    <n v="81578"/>
    <x v="3"/>
    <s v="RELIQUIDACIÓN DE LA PENSIÓN"/>
    <s v="MEDIO   "/>
    <s v="MEDIO   "/>
    <s v="MEDIO   "/>
    <s v="MEDIO   "/>
    <n v="0.5"/>
    <x v="2"/>
    <n v="3765446"/>
    <n v="0.5"/>
    <x v="0"/>
    <n v="0"/>
    <s v="NO"/>
    <s v="NO"/>
    <s v="5 AÑOS"/>
    <s v="JUAN CARLOS JIMENEZ ESCOBAR"/>
    <s v="N/A"/>
    <d v="1985-03-13T00:00:00"/>
    <n v="102693"/>
    <s v="SECCIONAL DE SALUD Y PROTECCION SOCIAL"/>
    <m/>
    <d v="2020-07-31T00:00:00"/>
    <s v="2018-05"/>
    <s v="5"/>
    <s v="2020-06"/>
    <n v="0.73891229786794344"/>
    <n v="2782334.356357656"/>
    <n v="1391167.178178828"/>
    <d v="2023-05-06T00:00:00"/>
    <n v="2.7643835616438355"/>
    <n v="4.1522219311981093E-2"/>
    <n v="1369653.2005424397"/>
    <n v="0.5"/>
    <s v="MEDIA"/>
    <x v="2"/>
    <n v="1369653.2005424397"/>
  </r>
  <r>
    <n v="2595"/>
    <d v="2017-04-19T00:00:00"/>
    <d v="2017-03-28T00:00:00"/>
    <s v="Juzgado 10 Laboral del Circuito de Medellín"/>
    <s v="05001310501020170027800"/>
    <s v="2019"/>
    <x v="1"/>
    <s v="ALICIA VALENCIA MEJIA"/>
    <s v="NELSON ALBERTO SALAZAR BOTERO"/>
    <n v="24324"/>
    <x v="2"/>
    <s v="OTRAS"/>
    <s v="MEDIO   "/>
    <s v="MEDIO   "/>
    <s v="MEDIO   "/>
    <s v="MEDIO   "/>
    <n v="0.5"/>
    <x v="2"/>
    <n v="15624840"/>
    <n v="1"/>
    <x v="5"/>
    <n v="0"/>
    <s v="NO"/>
    <s v="NO"/>
    <s v="5 AÑOS"/>
    <s v="JUAN CARLOS JIMENEZ ESCOBAR"/>
    <s v="N/A"/>
    <d v="1985-03-13T00:00:00"/>
    <n v="102693"/>
    <s v="SECCIONAL DE SALUD Y PROTECCION SOCIAL"/>
    <m/>
    <d v="2020-07-31T00:00:00"/>
    <s v="2017-04"/>
    <s v="5"/>
    <s v="2020-06"/>
    <n v="0.76395562321009991"/>
    <n v="11936684.379758097"/>
    <n v="11936684.379758097"/>
    <d v="2022-04-18T00:00:00"/>
    <n v="1.715068493150685"/>
    <n v="4.1522219311981093E-2"/>
    <n v="11821818.720490942"/>
    <n v="0.5"/>
    <s v="MEDIA"/>
    <x v="2"/>
    <n v="11821818.720490942"/>
  </r>
  <r>
    <n v="2596"/>
    <d v="2017-02-02T00:00:00"/>
    <d v="2016-11-29T00:00:00"/>
    <s v="Juzgado 35 Adminsitrativo oral de Medellín"/>
    <s v="05001333303520160105800"/>
    <s v="2019"/>
    <x v="0"/>
    <s v="GLORIA LUZ OSPINA GUTIERREZ"/>
    <s v="NICOLAS RESTREPO CORREA"/>
    <n v="244435"/>
    <x v="3"/>
    <s v="RELIQUIDACIÓN DE LA PENSIÓN"/>
    <s v="BAJO"/>
    <s v="BAJO"/>
    <s v="MEDIO   "/>
    <s v="MEDIO   "/>
    <n v="0.2525"/>
    <x v="2"/>
    <n v="17306933"/>
    <n v="1"/>
    <x v="7"/>
    <n v="0"/>
    <s v="NO"/>
    <s v="NO"/>
    <s v="6 AÑOS"/>
    <s v="JUAN CARLOS JIMENEZ ESCOBAR"/>
    <s v="N/A"/>
    <d v="1985-03-13T00:00:00"/>
    <n v="102693"/>
    <s v="SECCIONAL DE SALUD Y PROTECCION SOCIAL"/>
    <s v="13/011/2018 En Audiencia incial  se apela negativa de prosperar la falta de legitimación en la causa por pasiva. CONTESTACIÓN PRESENTADA EL 24 DE AGOSTO DE 2018"/>
    <d v="2020-07-31T00:00:00"/>
    <s v="2017-02"/>
    <s v="6"/>
    <s v="2020-06"/>
    <n v="0.77115025586143982"/>
    <n v="13346245.811126797"/>
    <n v="13346245.811126797"/>
    <d v="2023-02-01T00:00:00"/>
    <n v="2.506849315068493"/>
    <n v="4.1522219311981093E-2"/>
    <n v="13158942.718589904"/>
    <n v="0.2525"/>
    <s v="MEDIA"/>
    <x v="2"/>
    <n v="13158942.718589904"/>
  </r>
  <r>
    <n v="2597"/>
    <d v="2018-07-12T00:00:00"/>
    <d v="2018-04-19T00:00:00"/>
    <s v="Juzgado 28 Administrativo Oral de Medellín"/>
    <s v="05001333302820180014600"/>
    <s v="2019"/>
    <x v="0"/>
    <s v="MANUEL ANTONIO BEDOYA DUQUE"/>
    <s v="CARLOS ALBERTO VARGAS FLOREZ"/>
    <n v="244435"/>
    <x v="3"/>
    <s v="RELIQUIDACIÓN DE LA PENSIÓN"/>
    <s v="MEDIO   "/>
    <s v="MEDIO   "/>
    <s v="MEDIO   "/>
    <s v="MEDIO   "/>
    <n v="0.5"/>
    <x v="2"/>
    <n v="29338297"/>
    <n v="1"/>
    <x v="5"/>
    <n v="0"/>
    <s v="NO"/>
    <s v="NO"/>
    <s v="5 AÑOS"/>
    <s v="JUAN CARLOS JIMENEZ ESCOBAR"/>
    <s v="N/A"/>
    <d v="1985-03-13T00:00:00"/>
    <n v="102694"/>
    <s v="SECCIONAL DE SALUD Y PROTECCION SOCIAL"/>
    <s v="Audiciencia inicial programada para el 29/10/2019 a las 3p.m. "/>
    <d v="2020-07-31T00:00:00"/>
    <s v="2018-07"/>
    <s v="5"/>
    <s v="2020-06"/>
    <n v="0.73871336652539898"/>
    <n v="21672592.144992013"/>
    <n v="21672592.144992013"/>
    <d v="2023-07-11T00:00:00"/>
    <n v="2.9452054794520546"/>
    <n v="4.1522219311981093E-2"/>
    <n v="21315690.322967529"/>
    <n v="0.5"/>
    <s v="MEDIA"/>
    <x v="2"/>
    <n v="21315690.322967529"/>
  </r>
  <r>
    <n v="2598"/>
    <d v="2016-04-28T00:00:00"/>
    <d v="2016-03-16T00:00:00"/>
    <s v="Juzgado 36 Administrativo Oral del Circuito"/>
    <s v="05001333303620160012900"/>
    <s v="2019"/>
    <x v="0"/>
    <s v="ELOISA SERENO PATIÑO"/>
    <s v="CARLOS A BALLESTEROS B"/>
    <n v="33513"/>
    <x v="3"/>
    <s v="RELIQUIDACIÓN DE LA PENSIÓN"/>
    <s v="BAJO"/>
    <s v="BAJO"/>
    <s v="MEDIO   "/>
    <s v="MEDIO   "/>
    <n v="0.2525"/>
    <x v="2"/>
    <n v="41847000"/>
    <n v="1"/>
    <x v="1"/>
    <n v="0"/>
    <s v="NO"/>
    <s v="NO"/>
    <s v="5 AÑOS"/>
    <s v="JUAN CARLOS JIMENEZ ESCOBAR"/>
    <s v="N/A"/>
    <d v="1985-03-13T00:00:00"/>
    <n v="102695"/>
    <s v="SECCIONAL DE SALUD Y PROTECCION SOCIAL"/>
    <s v="18/01/2019 FALLO  DE PRIMERA INSTANCIA NIEGA PRETENSIONES"/>
    <d v="2020-07-31T00:00:00"/>
    <s v="2016-04"/>
    <s v="5"/>
    <s v="2020-06"/>
    <n v="0.799576959270904"/>
    <n v="33459897.014609519"/>
    <n v="33459897.014609519"/>
    <d v="2021-04-27T00:00:00"/>
    <n v="0.73972602739726023"/>
    <n v="4.1522219311981093E-2"/>
    <n v="33320641.232934259"/>
    <n v="0.2525"/>
    <s v="MEDIA"/>
    <x v="2"/>
    <n v="33320641.232934259"/>
  </r>
  <r>
    <n v="2599"/>
    <d v="2019-03-29T00:00:00"/>
    <d v="2018-10-26T00:00:00"/>
    <s v="Juzgado 6 Laboral del Circuito de Medellín "/>
    <s v="05001310500620180065100"/>
    <s v="2019"/>
    <x v="1"/>
    <s v="ALIANZA MEDELLÍN ANTIOQUIA EPS S"/>
    <s v="FRANCISCO JAVIER GIL GÓMEZ"/>
    <n v="89129"/>
    <x v="2"/>
    <s v="OTRAS"/>
    <s v="ALTO"/>
    <s v="BAJO"/>
    <s v="MEDIO   "/>
    <s v="BAJO"/>
    <n v="0.28500000000000003"/>
    <x v="2"/>
    <n v="15080620517"/>
    <n v="1"/>
    <x v="5"/>
    <n v="0"/>
    <s v="NO"/>
    <s v="NO"/>
    <s v="5 AÑOS"/>
    <s v="JUAN CARLOS JIMENEZ ESCOBAR"/>
    <s v="N/A"/>
    <d v="1985-03-13T00:00:00"/>
    <n v="102693"/>
    <s v="SECCIONAL DE SALUD Y PROTECCION SOCIAL"/>
    <s v="17/05/2019 SE PRESENTA CONTESTACIÓN EXTEMPORANEA DE LA DEMANDA, TODA VEZ QUE LA DEMANDA FUE REPARTIDA AL ABOGADO CUANDO YA SE ENCONTRABA VENCIDO EL TÉRMINO PARA CONTESTAR. "/>
    <d v="2020-07-31T00:00:00"/>
    <s v="2019-03"/>
    <s v="5"/>
    <s v="2020-06"/>
    <n v="1.0329659515843337"/>
    <n v="15577767522.82513"/>
    <n v="15577767522.82513"/>
    <d v="2024-03-27T00:00:00"/>
    <n v="3.6575342465753424"/>
    <n v="4.1522219311981093E-2"/>
    <n v="15259826513.202732"/>
    <n v="0.28500000000000003"/>
    <s v="MEDIA"/>
    <x v="2"/>
    <n v="15259826513.202732"/>
  </r>
  <r>
    <n v="2600"/>
    <d v="2019-01-22T00:00:00"/>
    <d v="2018-12-04T00:00:00"/>
    <s v="Juzgado 10 Laboral del Circuito de Medellín"/>
    <s v="05001310501020180073000"/>
    <s v="2019"/>
    <x v="1"/>
    <s v="SOCORRO GALLEGO GALLEGO"/>
    <s v="GILDARDO MUÑOZ MENA"/>
    <n v="220732"/>
    <x v="2"/>
    <s v="OTRAS"/>
    <s v="MEDIO   "/>
    <s v="MEDIO   "/>
    <s v="MEDIO   "/>
    <s v="MEDIO   "/>
    <n v="0.5"/>
    <x v="2"/>
    <n v="0"/>
    <n v="1"/>
    <x v="10"/>
    <n v="0"/>
    <s v="NO"/>
    <s v="NO"/>
    <s v="5 AÑOS"/>
    <s v="JUAN CARLOS JIMENEZ ESCOBAR"/>
    <s v="N/A"/>
    <d v="1985-03-13T00:00:00"/>
    <n v="102693"/>
    <s v="SECCIONAL DE SALUD Y PROTECCION SOCIAL"/>
    <s v="NOTIFICADO 17/06/2019"/>
    <d v="2020-07-31T00:00:00"/>
    <s v="2019-01"/>
    <s v="5"/>
    <s v="2020-06"/>
    <n v="1.0434541229259338"/>
    <n v="0"/>
    <n v="0"/>
    <d v="2024-01-21T00:00:00"/>
    <n v="3.4767123287671233"/>
    <n v="4.1522219311981093E-2"/>
    <n v="0"/>
    <n v="0.5"/>
    <s v="MEDIA"/>
    <x v="2"/>
    <n v="0"/>
  </r>
  <r>
    <n v="2601"/>
    <d v="2014-07-13T00:00:00"/>
    <d v="2014-06-24T00:00:00"/>
    <s v="JUZGADO VEINTITRES ADMINISTRATIVO ORAL DE MEDELLIN"/>
    <s v="05001333302320140103700"/>
    <s v="2019"/>
    <x v="0"/>
    <s v="GLORIA LIBIA LOPEZ Y OTROS "/>
    <s v="OSCAR DARIO VILLEGAS POSADA"/>
    <n v="66848"/>
    <x v="1"/>
    <s v="FALLA EN EL SERVICIO DE SALUD"/>
    <s v="MEDIO   "/>
    <s v="MEDIO   "/>
    <s v="MEDIO   "/>
    <s v="MEDIO   "/>
    <n v="0.5"/>
    <x v="2"/>
    <n v="530550000"/>
    <n v="0.6"/>
    <x v="0"/>
    <m/>
    <s v="NO"/>
    <s v="NO"/>
    <n v="7"/>
    <s v="ERIKA HERNANDEZ  BOLIVAR"/>
    <n v="2784"/>
    <d v="2014-08-28T00:00:00"/>
    <n v="170192"/>
    <s v="SECCIONAL DE SALUD Y PROTECCION SOCIAL"/>
    <m/>
    <d v="2020-07-31T00:00:00"/>
    <s v="2014-07"/>
    <s v="7"/>
    <s v="2020-06"/>
    <n v="0.89647995697306138"/>
    <n v="475627441.17205769"/>
    <n v="285376464.70323461"/>
    <d v="2021-07-11T00:00:00"/>
    <n v="0.9452054794520548"/>
    <n v="4.1522219311981093E-2"/>
    <n v="283859726.04295278"/>
    <n v="0.5"/>
    <s v="MEDIA"/>
    <x v="2"/>
    <n v="283859726.04295278"/>
  </r>
  <r>
    <n v="2602"/>
    <d v="2014-09-11T00:00:00"/>
    <d v="2014-08-19T00:00:00"/>
    <s v="JUZGADO VEINTISIETE ADMINISTRATIVO ORAL "/>
    <s v="05001333302720140120900"/>
    <s v="2019"/>
    <x v="0"/>
    <s v="ALBA LUCIA CARTAGENA"/>
    <s v="DIEGO FERNANDO URIB ARANGO "/>
    <n v="204189"/>
    <x v="1"/>
    <s v="FALLA EN EL SERVICIO DE SALUD"/>
    <s v="MEDIO   "/>
    <s v="MEDIO   "/>
    <s v="MEDIO   "/>
    <s v="MEDIO   "/>
    <n v="0.5"/>
    <x v="2"/>
    <n v="561869400"/>
    <n v="0.6"/>
    <x v="2"/>
    <m/>
    <s v="NO"/>
    <s v="NO"/>
    <s v="7 AÑOS "/>
    <s v="ERIKA HERNANDEZ  BOLIVAR"/>
    <n v="2784"/>
    <d v="2014-08-28T00:00:00"/>
    <n v="170192"/>
    <s v="SECCIONAL DE SALUD Y PROTECCION SOCIAL"/>
    <s v="FALLO A FAVOR DE LA SECRETARIA "/>
    <d v="2020-07-31T00:00:00"/>
    <s v="2014-09"/>
    <s v="7"/>
    <s v="2020-06"/>
    <n v="0.89344853772170874"/>
    <n v="502001393.82057387"/>
    <n v="301200836.29234433"/>
    <d v="2021-09-09T00:00:00"/>
    <n v="1.1095890410958904"/>
    <n v="4.1522219311981093E-2"/>
    <n v="299322455.45523447"/>
    <n v="0.5"/>
    <s v="MEDIA"/>
    <x v="2"/>
    <n v="299322455.45523447"/>
  </r>
  <r>
    <n v="2603"/>
    <d v="2012-07-10T00:00:00"/>
    <d v="2012-01-24T00:00:00"/>
    <s v="JUZGADO DIECISESIS ADMINISTRATIVO ORAL "/>
    <s v="05001333301620140091700"/>
    <s v="2019"/>
    <x v="0"/>
    <s v="DEISY NATALIA MUNERA ARIAS "/>
    <s v="OSCAR DARIO VILLEGAS POSADA"/>
    <n v="66848"/>
    <x v="1"/>
    <s v="FALLA EN EL SERVICIO DE SALUD"/>
    <s v="MEDIO   "/>
    <s v="MEDIO   "/>
    <s v="MEDIO   "/>
    <s v="MEDIO   "/>
    <n v="0.5"/>
    <x v="2"/>
    <n v="696963700"/>
    <n v="0.6"/>
    <x v="3"/>
    <m/>
    <s v="NO"/>
    <s v="NO"/>
    <n v="9"/>
    <s v="ERIKA HERNANDEZ  BOLIVAR"/>
    <n v="2784"/>
    <d v="2014-08-28T00:00:00"/>
    <n v="170192"/>
    <s v="SECCIONAL DE SALUD Y PROTECCION SOCIAL"/>
    <s v="FECHA DE ULTIMA AUDIENCIA 17/07/2019"/>
    <d v="2020-07-31T00:00:00"/>
    <s v="2012-07"/>
    <s v="9"/>
    <s v="2020-06"/>
    <n v="0.94293679258518415"/>
    <n v="657192715.82630253"/>
    <n v="394315629.49578148"/>
    <d v="2021-07-08T00:00:00"/>
    <n v="0.93698630136986305"/>
    <n v="4.1522219311981093E-2"/>
    <n v="392238069.09298348"/>
    <n v="0.5"/>
    <s v="MEDIA"/>
    <x v="2"/>
    <n v="392238069.09298348"/>
  </r>
  <r>
    <n v="2604"/>
    <d v="2003-03-03T00:00:00"/>
    <d v="2003-01-30T00:00:00"/>
    <s v="TRIBUNAL ADMINISTRATIVO DE DESCONGESTION "/>
    <s v="05001233100020030041501"/>
    <s v="2019"/>
    <x v="0"/>
    <s v="Edilma del Socorro, Sergio de Js., Jorge Eliecer, Ana María y Erica Milena  Agudelo Lopez, Alex Gregorio y M ará Alejandra Uribe Agudelo, Johan Alexis López Agudelo, Anderson, Yeferson, Rolans Adrian y Yohan David Agudelo Suarez."/>
    <s v="FABIO CARTAGENA PAMPLONA "/>
    <n v="672465"/>
    <x v="1"/>
    <s v="FALLA EN EL SERVICIO DE SALUD"/>
    <s v="ALTO"/>
    <s v="MEDIO   "/>
    <s v="MEDIO   "/>
    <s v="ALTO"/>
    <n v="0.77499999999999991"/>
    <x v="0"/>
    <n v="4000400000"/>
    <n v="0.8"/>
    <x v="1"/>
    <m/>
    <s v="NO"/>
    <s v="NO"/>
    <n v="18"/>
    <s v="ERIKA HERNANDEZ  BOLIVAR"/>
    <n v="2784"/>
    <d v="2014-08-28T00:00:00"/>
    <n v="170192"/>
    <s v="SECCIONAL DE SALUD Y PROTECCION SOCIAL"/>
    <m/>
    <d v="2020-07-31T00:00:00"/>
    <s v="2003-03"/>
    <s v="18"/>
    <s v="2020-06"/>
    <n v="1.422350920191398"/>
    <n v="5689972621.1336689"/>
    <n v="4551978096.9069357"/>
    <d v="2021-02-26T00:00:00"/>
    <n v="0.57534246575342463"/>
    <n v="4.1522219311981093E-2"/>
    <n v="4537236468.6488256"/>
    <n v="0.77499999999999991"/>
    <s v="ALTA"/>
    <x v="0"/>
    <n v="4537236468.6488256"/>
  </r>
  <r>
    <n v="2605"/>
    <d v="2010-11-09T00:00:00"/>
    <d v="2010-11-04T00:00:00"/>
    <s v="JUZGADO TRECE ADMINISTRATIVO DE MEDELLINN"/>
    <s v="05001333101320100051200"/>
    <s v="2019"/>
    <x v="0"/>
    <s v="LAZARO ALBERTO CADAVID "/>
    <s v="OSCAR DARIO VILLEGAS POSADA"/>
    <n v="66848"/>
    <x v="1"/>
    <s v="FALLA EN EL SERVICIO DE SALUD"/>
    <s v="MEDIO   "/>
    <s v="MEDIO   "/>
    <s v="MEDIO   "/>
    <s v="MEDIO   "/>
    <n v="0.5"/>
    <x v="2"/>
    <n v="1606800000"/>
    <n v="0.6"/>
    <x v="2"/>
    <m/>
    <s v="NO"/>
    <s v="NO"/>
    <s v="15 AÑOS "/>
    <s v="ERIKA HERNANDEZ  BOLIVAR"/>
    <n v="2784"/>
    <d v="2014-08-28T00:00:00"/>
    <n v="170192"/>
    <s v="SECCIONAL DE SALUD Y PROTECCION SOCIAL"/>
    <s v="FALLO A FAVOR DE LA SECRETARIA "/>
    <d v="2020-07-31T00:00:00"/>
    <s v="2010-11"/>
    <s v="15"/>
    <s v="2020-06"/>
    <n v="1.0039362871828945"/>
    <n v="1613124826.2454748"/>
    <n v="967874895.74728489"/>
    <d v="2025-11-05T00:00:00"/>
    <n v="5.2684931506849315"/>
    <n v="4.1522219311981093E-2"/>
    <n v="939548286.1955173"/>
    <n v="0.5"/>
    <s v="MEDIA"/>
    <x v="2"/>
    <n v="939548286.1955173"/>
  </r>
  <r>
    <n v="2606"/>
    <d v="2008-07-07T00:00:00"/>
    <d v="2008-04-21T00:00:00"/>
    <s v="TRIBUNAL ADMINISTRATIVO DE DESCONGESTION "/>
    <s v="05001233100020080054000"/>
    <s v="2019"/>
    <x v="0"/>
    <s v="Claudia Eveli Correa Jaramillo, Renson de Js.Gonzalez Ramirez, Carolina Andrea Correa, Laura María y María Camila Gonzalez Correa"/>
    <s v="JOSE ROLDAN CASTAÑO RENDON "/>
    <n v="102836"/>
    <x v="1"/>
    <s v="FALLA EN EL SERVICIO DE SALUD"/>
    <s v="MEDIO   "/>
    <s v="MEDIO   "/>
    <s v="MEDIO   "/>
    <s v="MEDIO   "/>
    <n v="0.5"/>
    <x v="2"/>
    <n v="1321437432"/>
    <n v="0.6"/>
    <x v="2"/>
    <m/>
    <s v="NO"/>
    <s v="NO"/>
    <s v="17 AÑOS "/>
    <s v="ERIKA HERNANDEZ  BOLIVAR"/>
    <n v="2784"/>
    <d v="2014-08-28T00:00:00"/>
    <n v="170192"/>
    <s v="SECCIONAL DE SALUD Y PROTECCION SOCIAL"/>
    <m/>
    <d v="2020-07-31T00:00:00"/>
    <s v="2008-07"/>
    <s v="17"/>
    <s v="2020-06"/>
    <n v="1.0609455239090395"/>
    <n v="1401973128.6062558"/>
    <n v="841183877.16375339"/>
    <d v="2025-07-03T00:00:00"/>
    <n v="4.9260273972602739"/>
    <n v="4.1522219311981093E-2"/>
    <n v="818143266.96373188"/>
    <n v="0.5"/>
    <s v="MEDIA"/>
    <x v="2"/>
    <n v="818143266.96373188"/>
  </r>
  <r>
    <n v="2607"/>
    <d v="2011-11-25T00:00:00"/>
    <d v="2011-10-27T00:00:00"/>
    <s v="JUZGADO SEGUNDO  ADMINISTRATIVO DEL CIRCUITO DE MEDELLIN"/>
    <s v="05001333100220110060400"/>
    <s v="2019"/>
    <x v="0"/>
    <s v="Claudia Eveli CorreA Jaramillo, Renson de Js. Gonzalez Ramirez, Carolina Andrea  Gonzalez Correa, Laura María y María Camila Gonzalez Correa, Diego Armando Gonzalez Correa, Renson Arlex Gonzalez Correa, Andres Felipe Osorio García"/>
    <s v="JOSE ROLDAN CASTAÑO RENDON "/>
    <n v="102836"/>
    <x v="1"/>
    <s v="FALLA EN EL SERVICIO DE SALUD"/>
    <s v="MEDIO   "/>
    <s v="MEDIO   "/>
    <s v="MEDIO   "/>
    <s v="MEDIO   "/>
    <n v="0.5"/>
    <x v="2"/>
    <n v="2968566926"/>
    <n v="0.6"/>
    <x v="2"/>
    <m/>
    <s v="NO"/>
    <s v="NO"/>
    <s v="15 AÑOS"/>
    <s v="ERIKA HERNANDEZ  BOLIVAR"/>
    <n v="2784"/>
    <d v="2014-08-28T00:00:00"/>
    <n v="170192"/>
    <s v="SECCIONAL DE SALUD Y PROTECCION SOCIAL"/>
    <m/>
    <d v="2020-07-31T00:00:00"/>
    <s v="2011-11"/>
    <s v="15"/>
    <s v="2020-06"/>
    <n v="0.96566715194729857"/>
    <n v="2866647568.7953672"/>
    <n v="1719988541.2772202"/>
    <d v="2026-11-21T00:00:00"/>
    <n v="6.3123287671232875"/>
    <n v="4.1522219311981093E-2"/>
    <n v="1659852735.9848289"/>
    <n v="0.5"/>
    <s v="MEDIA"/>
    <x v="2"/>
    <n v="1659852735.9848289"/>
  </r>
  <r>
    <n v="2608"/>
    <d v="2011-11-28T00:00:00"/>
    <d v="2011-09-15T00:00:00"/>
    <s v="JUZGADO ONCE ADMINISTRATIVO ORAL DE MEDELLIN "/>
    <s v="05001333101120110049400"/>
    <s v="2019"/>
    <x v="0"/>
    <s v="Jorge Alirio Salazar García, Omar de Js., Flor María, Aracelly, Sonia Patricia Y Carlos Alberto Salazar Aristizabal, Lina Yaneth Hincapié Raminrez, Astrid Lorena y Santiago Salazar Hincapié."/>
    <s v="ALEJANDRO MUNERA SANIN"/>
    <n v="68171"/>
    <x v="1"/>
    <s v="FALLA EN EL SERVICIO DE SALUD"/>
    <s v="MEDIO   "/>
    <s v="MEDIO   "/>
    <s v="MEDIO   "/>
    <s v="MEDIO   "/>
    <n v="0.5"/>
    <x v="2"/>
    <n v="624993600"/>
    <n v="0.6"/>
    <x v="4"/>
    <m/>
    <s v="NO"/>
    <s v="NO"/>
    <s v="15 AÑOS"/>
    <s v="ERIKA HERNANDEZ  BOLIVAR"/>
    <n v="2784"/>
    <d v="2014-08-28T00:00:00"/>
    <n v="170192"/>
    <s v="SECCIONAL DE SALUD Y PROTECCION SOCIAL"/>
    <s v="INTERPONEN RECURSO DE APELACIÓN POR LA PARTE DEMANDANTE "/>
    <d v="2020-07-31T00:00:00"/>
    <s v="2011-11"/>
    <s v="15"/>
    <s v="2020-06"/>
    <n v="0.96566715194729857"/>
    <n v="603535789.69728911"/>
    <n v="362121473.81837344"/>
    <d v="2026-11-24T00:00:00"/>
    <n v="6.3205479452054796"/>
    <n v="4.1522219311981093E-2"/>
    <n v="349444459.7078554"/>
    <n v="0.5"/>
    <s v="MEDIA"/>
    <x v="2"/>
    <n v="349444459.7078554"/>
  </r>
  <r>
    <n v="2609"/>
    <d v="2012-04-09T00:00:00"/>
    <d v="2011-11-17T00:00:00"/>
    <s v="TRIBUNAL ADMINISTRATIVO DE ANTIOQUIA "/>
    <s v="05001233100020110181300"/>
    <s v="2019"/>
    <x v="0"/>
    <s v="Gloria Elena Monsalve Pulgarin,María Licinia Villegas Muñoz, María Enit Villegas Muñoz Mario Elian Villegas Muñoz, María Girlesa Aidee Villegas Muñoz, y John Fernando Villegas Muñoz"/>
    <s v="LUIS RAMIRO GONZALEZ ROLDAN "/>
    <n v="116961"/>
    <x v="1"/>
    <s v="FALLA EN EL SERVICIO DE SALUD"/>
    <s v="MEDIO   "/>
    <s v="MEDIO   "/>
    <s v="MEDIO   "/>
    <s v="MEDIO   "/>
    <n v="0.5"/>
    <x v="2"/>
    <n v="12498131314"/>
    <n v="0.6"/>
    <x v="2"/>
    <m/>
    <s v="NO"/>
    <s v="NO"/>
    <s v="16 AÑOS "/>
    <s v="ERIKA HERNANDEZ  BOLIVAR"/>
    <n v="2784"/>
    <d v="2014-08-28T00:00:00"/>
    <n v="170192"/>
    <s v="SECCIONAL DE SALUD Y PROTECCION SOCIAL"/>
    <m/>
    <d v="2020-07-31T00:00:00"/>
    <s v="2012-04"/>
    <s v="16"/>
    <s v="2020-06"/>
    <n v="0.94634457077467804"/>
    <n v="11827538713.832893"/>
    <n v="7096523228.299736"/>
    <d v="2028-04-05T00:00:00"/>
    <n v="7.6849315068493151"/>
    <n v="4.1522219311981093E-2"/>
    <n v="6795614897.9975691"/>
    <n v="0.5"/>
    <s v="MEDIA"/>
    <x v="2"/>
    <n v="6795614897.9975691"/>
  </r>
  <r>
    <n v="2610"/>
    <d v="2010-11-26T00:00:00"/>
    <d v="2010-11-24T00:00:00"/>
    <s v="JUZGADO OCTAVO CIVIL DEL CIRCUITO DE MEDELLIN "/>
    <s v="05001310300820100079700"/>
    <s v="2019"/>
    <x v="3"/>
    <s v="Mauricio Uribe Coulson"/>
    <s v="Mauricio Uribe Coulson"/>
    <m/>
    <x v="9"/>
    <s v="FALLA EN EL SERVICIO OTRAS CAUSAS"/>
    <s v="MEDIO   "/>
    <s v="MEDIO   "/>
    <s v="MEDIO   "/>
    <s v="BAJO"/>
    <n v="0.34250000000000003"/>
    <x v="2"/>
    <n v="0"/>
    <m/>
    <x v="6"/>
    <m/>
    <s v="NO"/>
    <s v="NO"/>
    <s v="14 AÑOS "/>
    <s v="ERIKA HERNANDEZ  BOLIVAR"/>
    <n v="2784"/>
    <d v="2014-08-28T00:00:00"/>
    <n v="170192"/>
    <s v="SECCIONAL DE SALUD Y PROTECCION SOCIAL"/>
    <m/>
    <d v="2020-07-31T00:00:00"/>
    <s v="2010-11"/>
    <s v="14"/>
    <s v="2020-06"/>
    <n v="1.0039362871828945"/>
    <n v="0"/>
    <n v="0"/>
    <d v="2024-11-22T00:00:00"/>
    <n v="4.3150684931506849"/>
    <n v="4.1522219311981093E-2"/>
    <n v="0"/>
    <n v="0.34250000000000003"/>
    <s v="MEDIA"/>
    <x v="2"/>
    <n v="0"/>
  </r>
  <r>
    <n v="2611"/>
    <d v="2013-04-10T00:00:00"/>
    <d v="2013-02-20T00:00:00"/>
    <s v="JUZGADO VEINTICUATRO ADMINISTRATIVO "/>
    <s v="05001333302420130016600"/>
    <s v="2019"/>
    <x v="0"/>
    <s v="Alonso de Js, Liria del Socorro, Horacio de JS. Giraldo Montoya,"/>
    <s v="JOSE FERNANDO MARTINEZ A"/>
    <n v="182391"/>
    <x v="1"/>
    <s v="FALLA EN EL SERVICIO DE SALUD"/>
    <s v="ALTO"/>
    <s v="MEDIO   "/>
    <s v="MEDIO   "/>
    <s v="ALTO"/>
    <n v="0.77499999999999991"/>
    <x v="0"/>
    <n v="240820162"/>
    <n v="0.7"/>
    <x v="2"/>
    <m/>
    <s v="NO"/>
    <s v="NO"/>
    <s v="14 AÑOS"/>
    <s v="ERIKA HERNANDEZ  BOLIVAR"/>
    <n v="2784"/>
    <d v="2014-08-28T00:00:00"/>
    <n v="170192"/>
    <s v="SECCIONAL DE SALUD Y PROTECCION SOCIAL"/>
    <s v="FALLO DE PRIMERA INSTANCIAEN CONTRA DE LA ENTIDAD TERRITORIAL / APLICACIÓN DE TEORIA DE PERDIDA DE OPORTUNIDAD "/>
    <d v="2020-07-31T00:00:00"/>
    <s v="2013-04"/>
    <s v="14"/>
    <s v="2020-06"/>
    <n v="0.92758915786922391"/>
    <n v="223382171.26751009"/>
    <n v="156367519.88725704"/>
    <d v="2027-04-07T00:00:00"/>
    <n v="6.6876712328767125"/>
    <n v="4.1522219311981093E-2"/>
    <n v="150581462.77616686"/>
    <n v="0.77499999999999991"/>
    <s v="ALTA"/>
    <x v="0"/>
    <n v="150581462.77616686"/>
  </r>
  <r>
    <n v="2612"/>
    <d v="2013-04-22T00:00:00"/>
    <d v="2011-12-01T00:00:00"/>
    <s v="TRIBUNAL ADMINISTRATIVO DE ANTIOQUIA "/>
    <s v="05001233100020110190700"/>
    <s v="2019"/>
    <x v="0"/>
    <s v="Sociedad Rucadavid Ecomandita Simple."/>
    <s v="PAULA ANDREA SANCHEZ CEBALLOS"/>
    <n v="127859"/>
    <x v="1"/>
    <s v="FALLA EN EL SERVICIO OTRAS CAUSAS"/>
    <s v="ALTO"/>
    <s v="MEDIO   "/>
    <s v="MEDIO   "/>
    <s v="ALTO"/>
    <n v="0.77499999999999991"/>
    <x v="0"/>
    <n v="79288234334"/>
    <n v="0.4"/>
    <x v="2"/>
    <m/>
    <s v="NO"/>
    <s v="NO"/>
    <s v="14 AÑOS "/>
    <s v="ERIKA HERNANDEZ  BOLIVAR"/>
    <n v="2784"/>
    <d v="2014-08-28T00:00:00"/>
    <n v="170192"/>
    <s v="SECCIONAL DE SALUD Y PROTECCION SOCIAL"/>
    <s v="PRIMERA INSTANCIA EN EL CUAL SE CONDENO A LA ENTIDAD TERRITORIAL AL RECONOCIMIENTO DE LOS PERJUICIOS DESDE EL MOMENTO LA CADUCIDAD DE LA FACULTAD SANCIONATORIA HASTA LA FECHA DE REGISTRO DE HABILITACIN DE PRESTACIÓN DE SERVICIOS DE SALUD "/>
    <d v="2020-07-31T00:00:00"/>
    <s v="2013-04"/>
    <s v="14"/>
    <s v="2020-06"/>
    <n v="0.92758915786922391"/>
    <n v="73546906514.812744"/>
    <n v="29418762605.925098"/>
    <d v="2027-04-19T00:00:00"/>
    <n v="6.720547945205479"/>
    <n v="4.1522219311981093E-2"/>
    <n v="28324931317.011009"/>
    <n v="0.77499999999999991"/>
    <s v="ALTA"/>
    <x v="0"/>
    <n v="28324931317.011009"/>
  </r>
  <r>
    <n v="2613"/>
    <d v="2011-11-21T00:00:00"/>
    <d v="2011-10-25T00:00:00"/>
    <s v="JUZGADO VEINTITRES ADMINISTRATIVO DE MEDELLIN "/>
    <s v="05001333102320110058100"/>
    <s v="2019"/>
    <x v="0"/>
    <s v="FABIO DE Js. MUÑETON CIFUENTES"/>
    <s v="JOVANNY BOSS AGUDELO "/>
    <n v="172617"/>
    <x v="1"/>
    <s v="FALLA EN EL SERVICIO DE SALUD"/>
    <s v="MEDIO   "/>
    <s v="MEDIO   "/>
    <s v="MEDIO   "/>
    <s v="MEDIO   "/>
    <n v="0.5"/>
    <x v="2"/>
    <n v="28902762"/>
    <n v="1"/>
    <x v="2"/>
    <m/>
    <s v="NO"/>
    <s v="NO"/>
    <s v="14 AÑOS"/>
    <s v="ERIKA HERNANDEZ  BOLIVAR"/>
    <n v="2784"/>
    <d v="2014-08-28T00:00:00"/>
    <n v="170192"/>
    <s v="SECCIONAL DE SALUD Y PROTECCION SOCIAL"/>
    <s v="FALLO DE PRIMERA INSTANCIA A FAVOR DE LA ENTIDAD TERRITORIAL"/>
    <d v="2020-07-31T00:00:00"/>
    <s v="2011-11"/>
    <s v="14"/>
    <s v="2020-06"/>
    <n v="0.96566715194729857"/>
    <n v="27910447.863950606"/>
    <n v="27910447.863950606"/>
    <d v="2025-11-17T00:00:00"/>
    <n v="5.3013698630136989"/>
    <n v="4.1522219311981093E-2"/>
    <n v="27088576.570943005"/>
    <n v="0.5"/>
    <s v="MEDIA"/>
    <x v="2"/>
    <n v="27088576.570943005"/>
  </r>
  <r>
    <n v="2614"/>
    <d v="2014-02-20T00:00:00"/>
    <d v="2013-10-01T00:00:00"/>
    <s v="JUZGADO VEINTISIETE ADMINISTRATIVO DE MEDELLIN "/>
    <s v="05001333302720130091000"/>
    <s v="2019"/>
    <x v="0"/>
    <s v="Ramón Guillermo Patiño Piedrahita, Lucía del S. Santamaría de Patiño, Beatriz Elena , Luis Daniel y Carlos Ignacio Patiño Santamaría, David Alonso, Frank Tamayo Patiño, José Julían Ramiro Tamayo Patiño"/>
    <s v="BIBIANA INES VILLEGAS GUTIERREZ "/>
    <n v="162777"/>
    <x v="1"/>
    <s v="FALLA EN EL SERVICIO DE SALUD"/>
    <s v="MEDIO   "/>
    <s v="MEDIO   "/>
    <s v="MEDIO   "/>
    <s v="MEDIO   "/>
    <n v="0.5"/>
    <x v="2"/>
    <n v="325090900"/>
    <n v="0.6"/>
    <x v="2"/>
    <m/>
    <s v="NO"/>
    <s v="NO"/>
    <s v="15 AÑOS "/>
    <s v="ERIKA HERNANDEZ  BOLIVAR"/>
    <n v="2784"/>
    <d v="2014-08-28T00:00:00"/>
    <n v="170192"/>
    <s v="SECCIONAL DE SALUD Y PROTECCION SOCIAL"/>
    <s v="FALLO DE PRIMERA INSTANCIA A FAVOR DE LA ENTIDAD TERRITORIAL"/>
    <d v="2020-07-31T00:00:00"/>
    <s v="2014-02"/>
    <s v="15"/>
    <s v="2020-06"/>
    <n v="0.91072959452734203"/>
    <n v="296069903.5415287"/>
    <n v="177641942.12491721"/>
    <d v="2029-02-16T00:00:00"/>
    <n v="8.5534246575342472"/>
    <n v="4.1522219311981093E-2"/>
    <n v="169278617.21544188"/>
    <n v="0.5"/>
    <s v="MEDIA"/>
    <x v="2"/>
    <n v="169278617.21544188"/>
  </r>
  <r>
    <n v="2615"/>
    <d v="2013-05-17T00:00:00"/>
    <d v="2013-03-11T00:00:00"/>
    <s v="JUZGADO NOVENO ADMINISTRATIVO DE MEDELLIN "/>
    <s v="05001333300920130024000"/>
    <s v="2019"/>
    <x v="0"/>
    <s v="María Rosmira Muñoz Montoya, Jorge Alfredo Sierra Muñoz y María Rosmini Preciado de Daza"/>
    <s v="ROBERTO FERNANDO PAZ SALAS "/>
    <n v="20958"/>
    <x v="1"/>
    <s v="FALLA EN EL SERVICIO DE SALUD"/>
    <s v="MEDIO   "/>
    <s v="MEDIO   "/>
    <s v="MEDIO   "/>
    <s v="MEDIO   "/>
    <n v="0.5"/>
    <x v="2"/>
    <n v="471946000"/>
    <n v="0.7"/>
    <x v="2"/>
    <m/>
    <s v="NO"/>
    <s v="NO"/>
    <s v="16 AÑOS "/>
    <s v="ERIKA HERNANDEZ  BOLIVAR"/>
    <n v="2784"/>
    <d v="2014-08-28T00:00:00"/>
    <n v="170192"/>
    <s v="SECCIONAL DE SALUD Y PROTECCION SOCIAL"/>
    <m/>
    <d v="2020-07-31T00:00:00"/>
    <s v="2013-05"/>
    <s v="16"/>
    <s v="2020-06"/>
    <n v="0.92501103743402557"/>
    <n v="436555259.0728386"/>
    <n v="305588681.35098702"/>
    <d v="2029-05-13T00:00:00"/>
    <n v="8.7890410958904113"/>
    <n v="4.1522219311981093E-2"/>
    <n v="290815090.27204216"/>
    <n v="0.5"/>
    <s v="MEDIA"/>
    <x v="2"/>
    <n v="290815090.27204216"/>
  </r>
  <r>
    <n v="2616"/>
    <d v="2012-03-12T00:00:00"/>
    <d v="2012-03-07T00:00:00"/>
    <s v="JUZGADO 31 ADMINISTRATIVO DE DESCONGESTIÓN "/>
    <s v="05001333101720120014400"/>
    <s v="2019"/>
    <x v="0"/>
    <s v="JOSE MARTIN GOMEZ MOLINA; JOSE LUCAS GOMEZ; MARIA DEL CARMEN MOLINA; GUILLERMO DE JESUS GOMEZ MOLINA; JORGE IVAN GOMEZ MOLINA; JOSE NICOLAS GOMEZ MOLINA; MARGARITA MARIA GOMEZ MOLINA; GLORIA YANNETTE GOMEZ MOLINA; MARIA DEL SOCORRO GOMEZ MOLINA"/>
    <s v="LUISA FERNANDA CORREA MARIN"/>
    <n v="188359"/>
    <x v="1"/>
    <s v="FALLA EN EL SERVICIO DE SALUD"/>
    <s v="MEDIO   "/>
    <s v="MEDIO   "/>
    <s v="MEDIO   "/>
    <s v="MEDIO   "/>
    <n v="0.5"/>
    <x v="2"/>
    <n v="4296831000"/>
    <n v="0.6"/>
    <x v="4"/>
    <m/>
    <s v="NO"/>
    <s v="NO"/>
    <s v="15 AÑOS "/>
    <s v="ERIKA HERNANDEZ  BOLIVAR"/>
    <n v="2784"/>
    <d v="2014-08-28T00:00:00"/>
    <n v="170192"/>
    <s v="SECCIONAL DE SALUD Y PROTECCION SOCIAL"/>
    <s v="PARTE DEMANDANTE INTERPONE RECURSO DE APELACIÓN "/>
    <d v="2020-07-31T00:00:00"/>
    <s v="2012-03"/>
    <s v="15"/>
    <s v="2020-06"/>
    <n v="0.94771081207215102"/>
    <n v="4072153196.3467927"/>
    <n v="2443291917.8080754"/>
    <d v="2027-03-09T00:00:00"/>
    <n v="6.6082191780821917"/>
    <n v="4.1522219311981093E-2"/>
    <n v="2353937153.4870524"/>
    <n v="0.5"/>
    <s v="MEDIA"/>
    <x v="2"/>
    <n v="2353937153.4870524"/>
  </r>
  <r>
    <n v="2617"/>
    <d v="2008-05-20T00:00:00"/>
    <d v="2008-05-14T00:00:00"/>
    <s v="TRIBUNAL ADMINISTRATIVO DE ANTIOQUIA "/>
    <s v="05001233100020080066901"/>
    <s v="2019"/>
    <x v="0"/>
    <s v="MARIA NOHEMY VILLADA; DARIO DE JESUS MONCADA ALZATE"/>
    <s v="GLORIA DEL SOCORRO URREGO ZAPATA "/>
    <n v="128967"/>
    <x v="1"/>
    <s v="FALLA EN EL SERVICIO DE SALUD"/>
    <s v="ALTO"/>
    <s v="MEDIO   "/>
    <s v="MEDIO   "/>
    <s v="ALTO"/>
    <n v="0.77499999999999991"/>
    <x v="0"/>
    <n v="1390308000"/>
    <n v="0.7"/>
    <x v="4"/>
    <n v="23437260"/>
    <s v="NO"/>
    <s v="NO"/>
    <s v="20 AÑOS "/>
    <s v="ERIKA HERNANDEZ  BOLIVAR"/>
    <n v="2784"/>
    <d v="2014-08-28T00:00:00"/>
    <n v="170192"/>
    <s v="SECCIONAL DE SALUD Y PROTECCION SOCIAL"/>
    <s v="SENTENCIA EN CONTRA "/>
    <d v="2020-07-31T00:00:00"/>
    <s v="2008-05"/>
    <s v="20"/>
    <s v="2020-06"/>
    <n v="1.0752499054610822"/>
    <n v="1494928545.5617864"/>
    <n v="1046449981.8932505"/>
    <d v="2028-05-15T00:00:00"/>
    <n v="7.7945205479452051"/>
    <n v="4.1522219311981093E-2"/>
    <n v="1001459227.9245052"/>
    <n v="0.77499999999999991"/>
    <s v="ALTA"/>
    <x v="0"/>
    <n v="23437260"/>
  </r>
  <r>
    <n v="2618"/>
    <d v="2014-07-13T00:00:00"/>
    <d v="2014-03-14T00:00:00"/>
    <s v="TRIBUNAL ADMINISTRATIVO DE ANTIOQUIA "/>
    <s v="05001233300020140053300"/>
    <s v="2019"/>
    <x v="0"/>
    <s v="INDEPORTES ANTIOQUIA"/>
    <s v="BEATRIZ ELENA ESTRADA TOBON "/>
    <n v="63383"/>
    <x v="6"/>
    <s v="OTRAS"/>
    <s v="ALTO"/>
    <s v="MEDIO   "/>
    <s v="MEDIO   "/>
    <s v="ALTO"/>
    <n v="0.77499999999999991"/>
    <x v="0"/>
    <n v="733000000"/>
    <n v="1"/>
    <x v="0"/>
    <m/>
    <s v="NO"/>
    <s v="NO"/>
    <s v="7 AÑOS "/>
    <s v="ERIKA HERNANDEZ  BOLIVAR"/>
    <n v="2784"/>
    <d v="2014-08-28T00:00:00"/>
    <n v="170192"/>
    <s v="SECCIONAL DE SALUD Y PROTECCION SOCIAL"/>
    <s v="NULIDAD ACTO ADMINISTRATIVO DE LIQUIDACION UNILATERAL"/>
    <d v="2020-07-31T00:00:00"/>
    <s v="2014-07"/>
    <s v="7"/>
    <s v="2020-06"/>
    <n v="0.89647995697306138"/>
    <n v="657119808.461254"/>
    <n v="657119808.461254"/>
    <d v="2021-07-11T00:00:00"/>
    <n v="0.9452054794520548"/>
    <n v="4.1522219311981093E-2"/>
    <n v="653627302.45180905"/>
    <n v="0.77499999999999991"/>
    <s v="ALTA"/>
    <x v="0"/>
    <n v="653627302.45180905"/>
  </r>
  <r>
    <n v="2619"/>
    <d v="2010-10-11T00:00:00"/>
    <d v="2010-06-23T00:00:00"/>
    <s v="TRIBUNAL ADMINISTRATIVO DE ANTIOQUIA "/>
    <s v="05001233100020100173500"/>
    <s v="2019"/>
    <x v="0"/>
    <s v="LEON ALBERTO CORREA Y OTROS "/>
    <s v="MARVIN ALBERTO ACEVEDO DE LA OSA"/>
    <n v="113258"/>
    <x v="1"/>
    <s v="FALLA EN EL SERVICIO DE SALUD"/>
    <s v="MEDIO   "/>
    <s v="MEDIO   "/>
    <s v="MEDIO   "/>
    <s v="MEDIO   "/>
    <n v="0.5"/>
    <x v="2"/>
    <n v="4635000000"/>
    <n v="0.6"/>
    <x v="2"/>
    <m/>
    <s v="NO"/>
    <s v="NO"/>
    <s v="20 AÑOS "/>
    <s v="ERIKA HERNANDEZ  BOLIVAR"/>
    <n v="2784"/>
    <d v="2014-08-28T00:00:00"/>
    <n v="170192"/>
    <s v="SECCIONAL DE SALUD Y PROTECCION SOCIAL"/>
    <m/>
    <d v="2020-07-31T00:00:00"/>
    <s v="2010-10"/>
    <s v="20"/>
    <s v="2020-06"/>
    <n v="1.0058842359196689"/>
    <n v="4662273433.4876652"/>
    <n v="2797364060.0925989"/>
    <d v="2030-10-06T00:00:00"/>
    <n v="10.189041095890412"/>
    <n v="4.1522219311981093E-2"/>
    <n v="2641196464.9923286"/>
    <n v="0.5"/>
    <s v="MEDIA"/>
    <x v="2"/>
    <n v="2641196464.9923286"/>
  </r>
  <r>
    <n v="2620"/>
    <d v="2014-02-09T00:00:00"/>
    <d v="2014-01-29T00:00:00"/>
    <s v="JUZGADO DIECISIETE ADMINISTRATIVO DE MEDELLIN "/>
    <s v="05001333301720140071100"/>
    <s v="2019"/>
    <x v="0"/>
    <s v="FROILAN DE JESUS ARCILA MONSALVE,  JORGE HUMBERTO ARCILA, CARLOS AJVIER TABARES ARCILA, HERNAN DARIO ARCILA, DEICI  CATALINA AGUDELO MESA, ANA FABIOLA AGUDELO, RODOLFO AGUDELO ARCILA, JOSE MIGUEL RAMIREZ AGUDELO "/>
    <s v="JORGE HUMBERTO ARCILA HERRERA "/>
    <n v="1661810"/>
    <x v="1"/>
    <s v="FALLA EN EL SERVICIO DE SALUD"/>
    <s v="MEDIO   "/>
    <s v="MEDIO   "/>
    <s v="MEDIO   "/>
    <s v="MEDIO   "/>
    <n v="0.5"/>
    <x v="2"/>
    <n v="703117800"/>
    <n v="0.9"/>
    <x v="1"/>
    <m/>
    <s v="NO"/>
    <s v="NO"/>
    <s v="7 AÑOS "/>
    <s v="ERIKA HERNANDEZ  BOLIVAR"/>
    <n v="2784"/>
    <d v="2014-08-28T00:00:00"/>
    <n v="170192"/>
    <s v="SECCIONAL DE SALUD Y PROTECCION SOCIAL"/>
    <m/>
    <d v="2020-07-31T00:00:00"/>
    <s v="2014-02"/>
    <s v="7"/>
    <s v="2020-06"/>
    <n v="0.91072959452734203"/>
    <n v="640350188.89895678"/>
    <n v="576315170.0090611"/>
    <d v="2021-02-07T00:00:00"/>
    <n v="0.52328767123287667"/>
    <n v="4.1522219311981093E-2"/>
    <n v="574617383.36875606"/>
    <n v="0.5"/>
    <s v="MEDIA"/>
    <x v="2"/>
    <n v="574617383.36875606"/>
  </r>
  <r>
    <n v="2621"/>
    <d v="2015-01-23T00:00:00"/>
    <d v="2014-06-10T00:00:00"/>
    <s v="TRIBUNAL ADMINISTRATIVO DE ANTIOQUIA "/>
    <s v="05001233300020140100500"/>
    <s v="2019"/>
    <x v="0"/>
    <s v="COMFENALCO ANTIOQUIA"/>
    <s v="JORGE EDUARDO VALLEJO BRAVO "/>
    <n v="40134"/>
    <x v="1"/>
    <s v="FALLA EN EL SERVICIO DE SALUD"/>
    <s v="ALTO"/>
    <s v="MEDIO   "/>
    <s v="MEDIO   "/>
    <s v="MEDIO   "/>
    <n v="0.6"/>
    <x v="0"/>
    <n v="116842578719"/>
    <n v="0.8"/>
    <x v="6"/>
    <m/>
    <s v="NO"/>
    <s v="NO"/>
    <s v="8 AÑOS "/>
    <s v="ERIKA HERNANDEZ  BOLIVAR"/>
    <n v="2784"/>
    <d v="2014-08-28T00:00:00"/>
    <n v="170192"/>
    <s v="SECCIONAL DE SALUD Y PROTECCION SOCIAL"/>
    <s v="Se declara la caducidad parcial del medio de control de controversias contractuales, continua el proceso solo con vigencia 2011-2012 "/>
    <d v="2020-07-31T00:00:00"/>
    <s v="2015-01"/>
    <s v="8"/>
    <s v="2020-06"/>
    <n v="0.88274698887786718"/>
    <n v="103142434536.92241"/>
    <n v="82513947629.537933"/>
    <d v="2023-01-21T00:00:00"/>
    <n v="2.4767123287671233"/>
    <n v="4.1522219311981093E-2"/>
    <n v="81369759758.946671"/>
    <n v="0.6"/>
    <s v="ALTA"/>
    <x v="0"/>
    <n v="81369759758.946671"/>
  </r>
  <r>
    <n v="2622"/>
    <d v="2019-05-27T00:00:00"/>
    <d v="2018-10-26T00:00:00"/>
    <s v="JUZGADO TRECE LABORAL DEL CIRCUITO DE MEDELLIN"/>
    <s v="05001310501320180067000"/>
    <s v="2019"/>
    <x v="1"/>
    <s v="ALIANZA MEDELLIN ANTIOQUIA SAS EPS SAVIA SALUD"/>
    <s v="FRANCISCO JAVIER GIL GOMEZ "/>
    <n v="89129"/>
    <x v="2"/>
    <s v="OTRAS"/>
    <s v="ALTO"/>
    <s v="MEDIO   "/>
    <s v="MEDIO   "/>
    <s v="MEDIO   "/>
    <n v="0.6"/>
    <x v="0"/>
    <n v="42230851789"/>
    <n v="0.75"/>
    <x v="5"/>
    <m/>
    <s v="NO"/>
    <s v="NO"/>
    <s v="5 AÑOS "/>
    <s v="ERIKA HERNANDEZ  BOLIVAR"/>
    <n v="2784"/>
    <d v="2014-08-28T00:00:00"/>
    <n v="170192"/>
    <s v="SECCIONAL DE SALUD Y PROTECCION SOCIAL"/>
    <s v="RECOBRO DE COSTO DE ATENCIONES EN SALUD "/>
    <d v="2020-07-31T00:00:00"/>
    <s v="2019-05"/>
    <s v="5"/>
    <s v="2020-06"/>
    <n v="1.0246973838344398"/>
    <n v="43273843345.288269"/>
    <n v="32455382508.966202"/>
    <d v="2024-05-25T00:00:00"/>
    <n v="3.8191780821917809"/>
    <n v="4.1522219311981093E-2"/>
    <n v="31764009580.656639"/>
    <n v="0.6"/>
    <s v="ALTA"/>
    <x v="0"/>
    <n v="31764009580.656639"/>
  </r>
  <r>
    <n v="2623"/>
    <d v="2015-01-22T00:00:00"/>
    <d v="2014-07-22T00:00:00"/>
    <s v="TRIBUNAL ADMINISTRATIVO DE ANTIOQUIA "/>
    <s v="05001233300020140120500"/>
    <s v="2019"/>
    <x v="0"/>
    <s v="CCF COMFAMA"/>
    <s v="Hernando Yepes Arcila"/>
    <n v="10009"/>
    <x v="6"/>
    <s v="INCUMPLIMIENTO"/>
    <s v="ALTO"/>
    <s v="MEDIO   "/>
    <s v="MEDIO   "/>
    <s v="ALTO"/>
    <n v="0.77499999999999991"/>
    <x v="0"/>
    <n v="219000000000"/>
    <n v="0.4"/>
    <x v="2"/>
    <n v="0"/>
    <s v="NO"/>
    <s v="NO"/>
    <s v="7 AÑOS "/>
    <s v="ERIKA HERNANDEZ  BOLIVAR"/>
    <n v="2784"/>
    <d v="2014-08-28T00:00:00"/>
    <n v="170192"/>
    <s v="SECCIONAL DE SALUD Y PROTECCION SOCIAL"/>
    <s v="A DESPACHO PARA FALLO DE SEGUNDA "/>
    <d v="2020-07-31T00:00:00"/>
    <s v="2015-01"/>
    <s v="7"/>
    <s v="2020-06"/>
    <n v="0.88274698887786718"/>
    <n v="193321590564.2529"/>
    <n v="77328636225.701157"/>
    <d v="2022-01-20T00:00:00"/>
    <n v="1.473972602739726"/>
    <n v="4.1522219311981093E-2"/>
    <n v="76688681107.848877"/>
    <n v="0.77499999999999991"/>
    <s v="ALTA"/>
    <x v="0"/>
    <n v="76688681107.848877"/>
  </r>
  <r>
    <n v="2624"/>
    <d v="2015-12-11T00:00:00"/>
    <d v="2015-10-01T00:00:00"/>
    <s v="JUZGADO QUINTO ADMINISTRATIVO ORAL  "/>
    <s v="05001333300520150109200"/>
    <s v="2019"/>
    <x v="0"/>
    <s v="OSCAR DARIO VELASQUEZ "/>
    <s v="AIBAN DARIO HERRERA VILLA "/>
    <n v="185517"/>
    <x v="1"/>
    <s v="FALLA EN EL SERVICIO DE SALUD"/>
    <s v="MEDIO   "/>
    <s v="MEDIO   "/>
    <s v="MEDIO   "/>
    <s v="MEDIO   "/>
    <n v="0.5"/>
    <x v="2"/>
    <n v="156248400"/>
    <n v="0.8"/>
    <x v="3"/>
    <m/>
    <s v="NO"/>
    <s v="NO"/>
    <s v="7 AÑOS "/>
    <s v="ERIKA HERNANDEZ  BOLIVAR"/>
    <n v="2784"/>
    <d v="2014-08-28T00:00:00"/>
    <n v="170192"/>
    <s v="SECCIONAL DE SALUD Y PROTECCION SOCIAL"/>
    <m/>
    <d v="2020-07-31T00:00:00"/>
    <s v="2015-12"/>
    <s v="7"/>
    <s v="2020-06"/>
    <n v="0.8321082718324041"/>
    <n v="130015586.1005782"/>
    <n v="104012468.88046257"/>
    <d v="2022-12-09T00:00:00"/>
    <n v="2.3589041095890413"/>
    <n v="4.1522219311981093E-2"/>
    <n v="102638319.32426588"/>
    <n v="0.5"/>
    <s v="MEDIA"/>
    <x v="2"/>
    <n v="102638319.32426588"/>
  </r>
  <r>
    <n v="2625"/>
    <d v="2014-12-16T00:00:00"/>
    <d v="2014-09-08T00:00:00"/>
    <s v="JUZGADO VEINTE ADMINISTRATIVO ORAL DEL CIRCUITO DE MEDELLIN "/>
    <s v="05001333302020140130500"/>
    <s v="2019"/>
    <x v="0"/>
    <s v="LUZ MARINA PEREZ PEREZ"/>
    <s v="ALEJANDRO MORQALES DUSSAN"/>
    <n v="117635"/>
    <x v="13"/>
    <s v="RELIQUIDACIÓN DE LA PENSIÓN"/>
    <s v="ALTO"/>
    <s v="MEDIO   "/>
    <s v="MEDIO   "/>
    <s v="BAJO"/>
    <n v="0.4425"/>
    <x v="2"/>
    <n v="15023631"/>
    <n v="1"/>
    <x v="2"/>
    <m/>
    <s v="NO"/>
    <s v="NO"/>
    <s v="8 AÑOS "/>
    <s v="ERIKA HERNANDEZ  BOLIVAR"/>
    <n v="2784"/>
    <d v="2014-08-28T00:00:00"/>
    <n v="170192"/>
    <s v="SECCIONAL DE SALUD Y PROTECCION SOCIAL"/>
    <s v="FALLO A FAVOR DE LA SECRETARIA "/>
    <d v="2020-07-31T00:00:00"/>
    <s v="2014-12"/>
    <s v="8"/>
    <s v="2020-06"/>
    <n v="0.88843442213904433"/>
    <n v="13347510.925915232"/>
    <n v="13347510.925915232"/>
    <d v="2022-12-14T00:00:00"/>
    <n v="2.3726027397260272"/>
    <n v="4.1522219311981093E-2"/>
    <n v="13170154.516087687"/>
    <n v="0.4425"/>
    <s v="MEDIA"/>
    <x v="2"/>
    <n v="13170154.516087687"/>
  </r>
  <r>
    <n v="2626"/>
    <d v="2016-11-21T00:00:00"/>
    <d v="2016-10-26T00:00:00"/>
    <s v="TRIBUNAL ADMINISTRATIVO DE ANTIOQUIA "/>
    <s v="05001233300020160240300"/>
    <s v="2019"/>
    <x v="0"/>
    <s v="DOLLY ESPERANZA GUZMAN MORALES "/>
    <s v="NICOLAS RESTREPO CORREA"/>
    <n v="244435"/>
    <x v="0"/>
    <s v="RELIQUIDACIÓN DE LA PENSIÓN"/>
    <s v="ALTO"/>
    <s v="MEDIO   "/>
    <s v="MEDIO   "/>
    <s v="BAJO"/>
    <n v="0.4425"/>
    <x v="2"/>
    <n v="106798072"/>
    <n v="0.95"/>
    <x v="0"/>
    <n v="0"/>
    <s v="NO"/>
    <s v="NO"/>
    <s v="7 AÑOS "/>
    <s v="ERIKA HERNANDEZ  BOLIVAR"/>
    <n v="2784"/>
    <d v="2014-08-28T00:00:00"/>
    <n v="170192"/>
    <s v="SECCIONAL DE SALUD Y PROTECCION SOCIAL"/>
    <m/>
    <d v="2020-07-31T00:00:00"/>
    <s v="2016-11"/>
    <s v="7"/>
    <s v="2020-06"/>
    <n v="0.79016316489215555"/>
    <n v="84387902.575900301"/>
    <n v="80168507.447105289"/>
    <d v="2023-11-20T00:00:00"/>
    <n v="3.3068493150684932"/>
    <n v="4.1522219311981093E-2"/>
    <n v="78687698.391474038"/>
    <n v="0.4425"/>
    <s v="MEDIA"/>
    <x v="2"/>
    <n v="78687698.391474038"/>
  </r>
  <r>
    <n v="2627"/>
    <d v="2017-09-20T00:00:00"/>
    <d v="2017-07-07T00:00:00"/>
    <s v="JUZGADO VEINTITRES ADMINISTRATIVO DEL CIRCUITO DE MEDELLIN "/>
    <s v="05001333302320170034500"/>
    <s v="2019"/>
    <x v="0"/>
    <s v="DROGUERIA BIOENERGETICA ARCO IRIS SAS"/>
    <s v="JOSE LIBARDO LOPEZ MONTES "/>
    <n v="31911"/>
    <x v="3"/>
    <s v="OTRAS"/>
    <s v="MEDIO   "/>
    <s v="MEDIO   "/>
    <s v="MEDIO   "/>
    <s v="MEDIO   "/>
    <n v="0.5"/>
    <x v="2"/>
    <n v="168383009"/>
    <n v="1"/>
    <x v="7"/>
    <m/>
    <s v="NO"/>
    <s v="NO"/>
    <s v="7 AÑOS "/>
    <s v="ERIKA HERNANDEZ  BOLIVAR"/>
    <n v="2784"/>
    <d v="2014-08-28T00:00:00"/>
    <n v="170192"/>
    <s v="SECCIONAL DE SALUD Y PROTECCION SOCIAL"/>
    <m/>
    <d v="2020-07-31T00:00:00"/>
    <s v="2017-09"/>
    <s v="7"/>
    <s v="2020-06"/>
    <n v="0.76038333983224338"/>
    <n v="128035634.75442269"/>
    <n v="128035634.75442269"/>
    <d v="2024-09-18T00:00:00"/>
    <n v="4.1369863013698627"/>
    <n v="4.1522219311981093E-2"/>
    <n v="125083861.17079708"/>
    <n v="0.5"/>
    <s v="MEDIA"/>
    <x v="2"/>
    <n v="125083861.17079708"/>
  </r>
  <r>
    <n v="2628"/>
    <d v="2018-01-22T00:00:00"/>
    <d v="2017-12-05T00:00:00"/>
    <s v="JUZGADO PRIMERO ADMINISTRATIVO DEL CIRCUITO DE MEDELLIN"/>
    <s v="05001333300120170064200"/>
    <s v="2019"/>
    <x v="0"/>
    <s v="LUIS FELIPE MONTOYA MORALES "/>
    <s v="CARLOS ALBERTO VARGAS FLOREZ "/>
    <n v="81576"/>
    <x v="3"/>
    <s v="RELIQUIDACIÓN DE LA PENSIÓN"/>
    <s v="ALTO"/>
    <s v="MEDIO   "/>
    <s v="MEDIO   "/>
    <s v="ALTO"/>
    <n v="0.77499999999999991"/>
    <x v="0"/>
    <n v="11715058"/>
    <n v="1"/>
    <x v="0"/>
    <m/>
    <s v="NO"/>
    <s v="NO"/>
    <s v="7 AÑOS "/>
    <s v="ERIKA HERNANDEZ  BOLIVAR"/>
    <n v="2784"/>
    <d v="2014-08-28T00:00:00"/>
    <n v="170192"/>
    <s v="SECCIONAL DE SALUD Y PROTECCION SOCIAL"/>
    <s v="REGISTRO DE SENTENCIA 31 DE JULIO DE 2020 - PROFERIDA EL 5 DE JUNIO DE 2020"/>
    <d v="2020-07-31T00:00:00"/>
    <s v="2018-01"/>
    <s v="7"/>
    <s v="2020-06"/>
    <n v="0.75126308387247931"/>
    <n v="8801090.6008249596"/>
    <n v="8801090.6008249596"/>
    <d v="2025-01-20T00:00:00"/>
    <n v="4.4767123287671229"/>
    <n v="4.1522219311981093E-2"/>
    <n v="8581734.5866099745"/>
    <n v="0.77499999999999991"/>
    <s v="ALTA"/>
    <x v="0"/>
    <n v="8581734.5866099745"/>
  </r>
  <r>
    <n v="2629"/>
    <d v="2018-06-22T00:00:00"/>
    <d v="2018-06-06T00:00:00"/>
    <s v="JUZGADO CUARTO ADMINISTRATIVO ORAL DE MEDELLIN "/>
    <s v="05001333300420180021200"/>
    <s v="2019"/>
    <x v="0"/>
    <s v="DEISY ALEJANDRA CARDONA MESA"/>
    <s v="PEDRO ANTONIO VASQUEZ MONSALVE "/>
    <n v="105465"/>
    <x v="1"/>
    <s v="FALLA EN EL SERVICIO DE SALUD"/>
    <s v="MEDIO   "/>
    <s v="MEDIO   "/>
    <s v="MEDIO   "/>
    <s v="MEDIO   "/>
    <n v="0.5"/>
    <x v="2"/>
    <n v="1855458331"/>
    <n v="0.9"/>
    <x v="5"/>
    <m/>
    <s v="NO"/>
    <s v="NO"/>
    <s v="8 AÑOS "/>
    <s v="ERIKA HERNANDEZ  BOLIVAR"/>
    <n v="2784"/>
    <d v="2014-08-28T00:00:00"/>
    <n v="170192"/>
    <s v="SECCIONAL DE SALUD Y PROTECCION SOCIAL"/>
    <m/>
    <d v="2020-07-31T00:00:00"/>
    <s v="2018-06"/>
    <s v="8"/>
    <s v="2020-06"/>
    <n v="0.73777124655030268"/>
    <n v="1368903805.7840142"/>
    <n v="1232013425.2056129"/>
    <d v="2026-06-20T00:00:00"/>
    <n v="5.8904109589041092"/>
    <n v="4.1522219311981093E-2"/>
    <n v="1191770218.1560915"/>
    <n v="0.5"/>
    <s v="MEDIA"/>
    <x v="2"/>
    <n v="1191770218.1560915"/>
  </r>
  <r>
    <n v="2630"/>
    <d v="2016-10-19T00:00:00"/>
    <d v="2016-10-10T00:00:00"/>
    <s v="JUZGADO QUINCE ADMINISTRATIVO DE MEDELLIN "/>
    <s v="05001333301520160076500"/>
    <s v="2019"/>
    <x v="0"/>
    <s v="COOPERTIVA DE HOSPITALES COHAN "/>
    <s v="CLAUDIA MARIA VELEZ VELEZ "/>
    <n v="94935"/>
    <x v="3"/>
    <s v="OTRAS"/>
    <s v="BAJO"/>
    <s v="BAJO"/>
    <s v="BAJO"/>
    <s v="BAJO"/>
    <n v="0.05"/>
    <x v="1"/>
    <n v="193953486"/>
    <n v="1"/>
    <x v="0"/>
    <m/>
    <s v="NO"/>
    <s v="NO"/>
    <s v="7 AÑOS "/>
    <s v="ERIKA HERNANDEZ  BOLIVAR"/>
    <n v="2784"/>
    <d v="2014-08-28T00:00:00"/>
    <n v="170192"/>
    <s v="SECCIONAL DE SALUD Y PROTECCION SOCIAL"/>
    <m/>
    <d v="2020-07-31T00:00:00"/>
    <s v="2016-10"/>
    <s v="7"/>
    <s v="2020-06"/>
    <n v="0.79104764067648514"/>
    <n v="153426447.50127968"/>
    <n v="153426447.50127968"/>
    <d v="2023-10-18T00:00:00"/>
    <n v="3.2164383561643834"/>
    <n v="4.1522219311981093E-2"/>
    <n v="150669257.67161238"/>
    <n v="0.05"/>
    <s v="REMOTA"/>
    <x v="1"/>
    <n v="0"/>
  </r>
  <r>
    <n v="2631"/>
    <d v="2019-04-05T00:00:00"/>
    <d v="2019-03-12T00:00:00"/>
    <s v="JUZGADO OCTAVO ADMINISTRATIVO ORAL DEL CIRCUITO"/>
    <s v="05001333300820190010800"/>
    <s v="2019"/>
    <x v="0"/>
    <s v="JAIME OVIDIO ALVAREZ VALLEJO Y OTROS "/>
    <s v="YOHN JAIRO PALACIO MENDOZA "/>
    <n v="281412"/>
    <x v="1"/>
    <s v="FALLA EN EL SERVICIO DE SALUD"/>
    <s v="MEDIO   "/>
    <s v="MEDIO   "/>
    <s v="MEDIO   "/>
    <s v="MEDIO   "/>
    <n v="0.5"/>
    <x v="2"/>
    <n v="703898600"/>
    <n v="0.9"/>
    <x v="5"/>
    <m/>
    <s v="NO"/>
    <s v="NO"/>
    <s v="8 AÑOS "/>
    <s v="ERIKA HERNANDEZ  BOLIVAR"/>
    <n v="2784"/>
    <d v="2014-08-28T00:00:00"/>
    <n v="170192"/>
    <s v="SECCIONAL DE SALUD Y PROTECCION SOCIAL"/>
    <m/>
    <d v="2020-07-31T00:00:00"/>
    <s v="2019-04"/>
    <s v="8"/>
    <s v="2020-06"/>
    <n v="1.0279083431257343"/>
    <n v="723543243.65452397"/>
    <n v="651188919.28907156"/>
    <d v="2027-04-03T00:00:00"/>
    <n v="6.6767123287671231"/>
    <n v="4.1522219311981093E-2"/>
    <n v="627131765.07444131"/>
    <n v="0.5"/>
    <s v="MEDIA"/>
    <x v="2"/>
    <n v="627131765.07444131"/>
  </r>
  <r>
    <n v="2632"/>
    <d v="2009-07-09T00:00:00"/>
    <d v="2009-05-12T00:00:00"/>
    <s v="CONSEJO DE ESTADO SEC 3a"/>
    <s v="05001233100020090075601"/>
    <s v="2019"/>
    <x v="0"/>
    <s v="GLORIA MARIA BARRIENTOS"/>
    <s v="JAVIER LEONIDAD VILLEGAS P."/>
    <n v="20944"/>
    <x v="1"/>
    <s v="FALLA EN EL SERVICIO DE SALUD"/>
    <s v="BAJO"/>
    <s v="BAJO"/>
    <s v="BAJO"/>
    <s v="BAJO"/>
    <n v="0.05"/>
    <x v="1"/>
    <n v="46150000"/>
    <n v="0"/>
    <x v="2"/>
    <n v="0"/>
    <s v="NO"/>
    <s v="NO"/>
    <s v="15 AÑOS"/>
    <s v="JUAN CARLOS JIMENEZ ESCOBAR"/>
    <s v="N/A"/>
    <d v="1985-03-13T00:00:00"/>
    <n v="53595"/>
    <s v="SECCIONAL DE SALUD Y PROTECCION SOCIAL"/>
    <m/>
    <d v="2020-07-31T00:00:00"/>
    <s v="2009-07"/>
    <s v="15"/>
    <s v="2020-06"/>
    <n v="1.0272839251096806"/>
    <n v="47409153.143811762"/>
    <n v="0"/>
    <d v="2024-07-05T00:00:00"/>
    <n v="3.9315068493150687"/>
    <n v="4.1522219311981093E-2"/>
    <n v="0"/>
    <n v="0.05"/>
    <s v="REMOTA"/>
    <x v="1"/>
    <n v="0"/>
  </r>
  <r>
    <n v="2633"/>
    <d v="2010-11-12T00:00:00"/>
    <d v="2010-10-05T00:00:00"/>
    <s v="CORTE SUPREMA SALA LABORAL"/>
    <s v="05001310500120100094701"/>
    <s v="2019"/>
    <x v="1"/>
    <s v="LUCIA INES GARCES GARCES"/>
    <s v="EDWIN OSORIO RODRIGUEZ"/>
    <n v="18575"/>
    <x v="2"/>
    <s v="OTRAS"/>
    <s v="BAJO"/>
    <s v="BAJO"/>
    <s v="BAJO"/>
    <s v="BAJO"/>
    <n v="0.05"/>
    <x v="1"/>
    <n v="51500000"/>
    <n v="0"/>
    <x v="13"/>
    <n v="0"/>
    <s v="NO"/>
    <s v="NO"/>
    <s v="15 AÑOS"/>
    <s v="JUAN CARLOS JIMENEZ ESCOBAR"/>
    <s v="N/A"/>
    <d v="1985-03-13T00:00:00"/>
    <n v="53595"/>
    <s v="SECCIONAL DE SALUD Y PROTECCION SOCIAL"/>
    <m/>
    <d v="2020-07-31T00:00:00"/>
    <s v="2010-11"/>
    <s v="15"/>
    <s v="2020-06"/>
    <n v="1.0039362871828945"/>
    <n v="51702718.789919071"/>
    <n v="0"/>
    <d v="2025-11-08T00:00:00"/>
    <n v="5.2767123287671236"/>
    <n v="4.1522219311981093E-2"/>
    <n v="0"/>
    <n v="0.05"/>
    <s v="REMOTA"/>
    <x v="1"/>
    <n v="0"/>
  </r>
  <r>
    <n v="2634"/>
    <d v="2011-02-02T00:00:00"/>
    <d v="2011-01-26T00:00:00"/>
    <s v="TRIBUNAL ADMINISTRATIVO DE ANTIOQUIA"/>
    <s v="05001233100020110008200"/>
    <s v="2019"/>
    <x v="0"/>
    <s v="HERNANDO ZAPATA RAMIREZ"/>
    <s v="JAVIER LEONIDAD VILLEGAS P."/>
    <n v="20944"/>
    <x v="1"/>
    <s v="FALLA EN EL SERVICIO DE SALUD"/>
    <s v="BAJO"/>
    <s v="BAJO"/>
    <s v="BAJO"/>
    <s v="BAJO"/>
    <n v="0.05"/>
    <x v="1"/>
    <n v="283250000"/>
    <n v="0.5"/>
    <x v="0"/>
    <n v="0"/>
    <s v=" NO"/>
    <s v="NO"/>
    <s v="15 AÑOS"/>
    <s v="JUAN CARLOS JIMENEZ ESCOBAR"/>
    <s v="N/A"/>
    <d v="1985-03-13T00:00:00"/>
    <n v="53595"/>
    <s v="SECCIONAL DE SALUD Y PROTECCION SOCIAL"/>
    <m/>
    <d v="2020-07-31T00:00:00"/>
    <s v="2011-02"/>
    <s v="15"/>
    <s v="2020-06"/>
    <n v="0.98256692083857911"/>
    <n v="278312080.32752752"/>
    <n v="139156040.16376376"/>
    <d v="2026-01-29T00:00:00"/>
    <n v="5.5013698630136982"/>
    <n v="4.1522219311981093E-2"/>
    <n v="134906145.20989317"/>
    <n v="0.05"/>
    <s v="REMOTA"/>
    <x v="1"/>
    <n v="0"/>
  </r>
  <r>
    <n v="2635"/>
    <d v="2011-03-04T00:00:00"/>
    <d v="2010-07-15T00:00:00"/>
    <s v="JUZGADO ADMINISTRATIVO DE TURBO"/>
    <s v="05837333100120110024600"/>
    <s v="2019"/>
    <x v="0"/>
    <s v="OSCAR EMILIO RIVERA RIVERA"/>
    <s v="PAULA BETANCOURT CORREA"/>
    <n v="164897"/>
    <x v="1"/>
    <s v="FALLA EN EL SERVICIO DE SALUD"/>
    <s v="BAJO"/>
    <s v="BAJO"/>
    <s v="BAJO"/>
    <s v="BAJO"/>
    <n v="0.05"/>
    <x v="1"/>
    <n v="348152924"/>
    <n v="0.5"/>
    <x v="0"/>
    <n v="0"/>
    <s v="NO"/>
    <s v="NO"/>
    <s v="13 AÑOS"/>
    <s v="JUAN CARLOS JIMENEZ ESCOBAR"/>
    <s v="N/A"/>
    <d v="1985-03-13T00:00:00"/>
    <n v="53595"/>
    <s v="SECCIONAL DE SALUD Y PROTECCION SOCIAL"/>
    <m/>
    <d v="2020-07-31T00:00:00"/>
    <s v="2011-03"/>
    <s v="13"/>
    <s v="2020-06"/>
    <n v="0.97992544724956854"/>
    <n v="341163909.76194507"/>
    <n v="170581954.88097253"/>
    <d v="2024-02-29T00:00:00"/>
    <n v="3.5835616438356164"/>
    <n v="4.1522219311981093E-2"/>
    <n v="167170095.2878617"/>
    <n v="0.05"/>
    <s v="REMOTA"/>
    <x v="1"/>
    <n v="0"/>
  </r>
  <r>
    <n v="2636"/>
    <d v="2011-07-28T00:00:00"/>
    <d v="2012-03-05T00:00:00"/>
    <s v="JUZGADO 12 ADMINISTRATIVO "/>
    <s v="05001333102920110032500"/>
    <s v="2019"/>
    <x v="0"/>
    <s v="HEILER PALACIO RODRIGUEZ"/>
    <s v="JUAN CARLOS CASTAÑO M."/>
    <n v="133085"/>
    <x v="1"/>
    <s v="FALLA EN EL SERVICIO DE SALUD"/>
    <s v="BAJO"/>
    <s v="BAJO"/>
    <s v="BAJO"/>
    <s v="BAJO"/>
    <n v="0.05"/>
    <x v="1"/>
    <n v="103106715"/>
    <n v="0.5"/>
    <x v="0"/>
    <n v="0"/>
    <s v="NO"/>
    <s v="NO"/>
    <s v="12 AÑOS"/>
    <s v="JUAN CARLOS JIMENEZ ESCOBAR"/>
    <s v="N/A"/>
    <d v="1985-03-13T00:00:00"/>
    <n v="53595"/>
    <s v="SECCIONAL DE SALUD Y PROTECCION SOCIAL"/>
    <m/>
    <d v="2020-07-31T00:00:00"/>
    <s v="2011-07"/>
    <s v="12"/>
    <s v="2020-06"/>
    <n v="0.97153630923749901"/>
    <n v="100171917.34870268"/>
    <n v="50085958.674351342"/>
    <d v="2023-07-25T00:00:00"/>
    <n v="2.9835616438356163"/>
    <n v="4.1522219311981093E-2"/>
    <n v="49250497.088926516"/>
    <n v="0.05"/>
    <s v="REMOTA"/>
    <x v="1"/>
    <n v="0"/>
  </r>
  <r>
    <n v="2637"/>
    <d v="2012-03-16T00:00:00"/>
    <d v="2012-03-07T00:00:00"/>
    <s v="JUZGADO 32 AQDMINISTRATIVO"/>
    <s v="05001333100320120015100"/>
    <s v="2019"/>
    <x v="0"/>
    <s v="IVAN DARIO ARREDONDO MUÑOZ"/>
    <s v="FRANCISCO TORO QUINTERO"/>
    <n v="140315"/>
    <x v="1"/>
    <s v="FALLA EN EL SERVICIO DE SALUD"/>
    <s v="BAJO"/>
    <s v="BAJO"/>
    <s v="BAJO"/>
    <s v="BAJO"/>
    <n v="0.05"/>
    <x v="1"/>
    <n v="36254000"/>
    <n v="0.5"/>
    <x v="0"/>
    <n v="0"/>
    <s v="NO"/>
    <s v="NO"/>
    <s v="10 AÑOS"/>
    <s v="JUAN CARLOS JIMENEZ ESCOBAR"/>
    <s v="N/A"/>
    <d v="1985-03-13T00:00:00"/>
    <n v="53595"/>
    <s v="SECCIONAL DE SALUD Y PROTECCION SOCIAL"/>
    <m/>
    <d v="2020-07-31T00:00:00"/>
    <s v="2012-03"/>
    <s v="10"/>
    <s v="2020-06"/>
    <n v="0.94771081207215102"/>
    <n v="34358307.780863762"/>
    <n v="17179153.890431881"/>
    <d v="2022-03-14T00:00:00"/>
    <n v="1.6191780821917807"/>
    <n v="4.1522219311981093E-2"/>
    <n v="17023041.048999682"/>
    <n v="0.05"/>
    <s v="REMOTA"/>
    <x v="1"/>
    <n v="0"/>
  </r>
  <r>
    <n v="2638"/>
    <d v="2013-02-04T00:00:00"/>
    <d v="2012-11-29T00:00:00"/>
    <s v="JUZGADO 12 ADMINISTRTIVO"/>
    <s v="05001333301220120042900"/>
    <s v="2019"/>
    <x v="0"/>
    <s v="ALBA NELLY GARCIA CASTAÑO"/>
    <s v="CRISTIAN ANDRES SANCHEZ GIL"/>
    <n v="150267"/>
    <x v="1"/>
    <s v="FALLA EN EL SERVICIO DE SALUD"/>
    <s v="MEDIO   "/>
    <s v="MEDIO   "/>
    <s v="MEDIO   "/>
    <s v="MEDIO   "/>
    <n v="0.5"/>
    <x v="2"/>
    <n v="793833360"/>
    <n v="0.5"/>
    <x v="7"/>
    <n v="793833360"/>
    <s v="NO"/>
    <s v="NO"/>
    <s v="10AÑOS"/>
    <s v="JUAN CARLOS JIMENEZ ESCOBAR"/>
    <s v="N/A"/>
    <d v="1985-03-13T00:00:00"/>
    <n v="53595"/>
    <s v="SECCIONAL DE SALUD Y PROTECCION SOCIAL"/>
    <m/>
    <d v="2020-07-31T00:00:00"/>
    <s v="2013-02"/>
    <s v="10"/>
    <s v="2020-06"/>
    <n v="0.93184862868713714"/>
    <n v="739732527.92210245"/>
    <n v="369866263.96105123"/>
    <d v="2023-02-02T00:00:00"/>
    <n v="2.5095890410958903"/>
    <n v="4.1522219311981093E-2"/>
    <n v="364669875.8265965"/>
    <n v="0.5"/>
    <s v="MEDIA"/>
    <x v="0"/>
    <n v="793833360"/>
  </r>
  <r>
    <n v="2639"/>
    <d v="2012-09-18T00:00:00"/>
    <d v="2012-06-21T00:00:00"/>
    <s v="JUZGADO 32 ADMINISTRATIVO"/>
    <s v="05001333101420120043100"/>
    <s v="2019"/>
    <x v="0"/>
    <s v="LUIS EDUARDO VAHOS MESA"/>
    <s v="DARIO ARREDONDEO SIERRA "/>
    <n v="63382"/>
    <x v="1"/>
    <s v="FALLA EN EL SERVICIO DE SALUD"/>
    <s v="MEDIO   "/>
    <s v="MEDIO   "/>
    <s v="MEDIO   "/>
    <s v="MEDIO   "/>
    <n v="0.5"/>
    <x v="2"/>
    <n v="963390000"/>
    <n v="0.5"/>
    <x v="4"/>
    <n v="0"/>
    <s v="NO"/>
    <s v="NO"/>
    <s v="10 AÑOS"/>
    <s v="JUAN CARLOS JIMENEZ ESCOBAR"/>
    <s v="N/A"/>
    <d v="1985-03-13T00:00:00"/>
    <n v="53595"/>
    <s v="SECCIONAL DE SALUD Y PROTECCION SOCIAL"/>
    <m/>
    <d v="2020-07-31T00:00:00"/>
    <s v="2012-09"/>
    <s v="10"/>
    <s v="2020-06"/>
    <n v="0.93985918354073683"/>
    <n v="905450938.83131051"/>
    <n v="452725469.41565526"/>
    <d v="2022-09-16T00:00:00"/>
    <n v="2.128767123287671"/>
    <n v="4.1522219311981093E-2"/>
    <n v="447324365.31713772"/>
    <n v="0.5"/>
    <s v="MEDIA"/>
    <x v="2"/>
    <n v="447324365.31713772"/>
  </r>
  <r>
    <n v="2640"/>
    <d v="2013-07-10T00:00:00"/>
    <d v="2013-05-31T00:00:00"/>
    <s v="TRIBUNAL ADMINISTRATIVO "/>
    <s v="05001333302320130051902"/>
    <s v="2019"/>
    <x v="0"/>
    <s v="AGUSTIN TAMYO FIERRO "/>
    <s v="JOSE R GUTIERREZ GALEANO"/>
    <n v="124837"/>
    <x v="1"/>
    <s v="FALLA EN EL SERVICIO OTRAS CAUSAS"/>
    <s v="MEDIO   "/>
    <s v="MEDIO   "/>
    <s v="MEDIO   "/>
    <s v="MEDIO   "/>
    <n v="0.5"/>
    <x v="2"/>
    <n v="4000000"/>
    <n v="0.5"/>
    <x v="1"/>
    <n v="0"/>
    <s v="NO"/>
    <s v="NO"/>
    <s v="9 AÑOS"/>
    <s v="JUAN CARLOS JIMENEZ ESCOBAR"/>
    <s v="N/A"/>
    <d v="1985-03-13T00:00:00"/>
    <n v="53595"/>
    <s v="SECCIONAL DE SALUD Y PROTECCION SOCIAL"/>
    <m/>
    <d v="2020-07-31T00:00:00"/>
    <s v="2013-07"/>
    <s v="9"/>
    <s v="2020-06"/>
    <n v="0.92242982903087822"/>
    <n v="3689719.316123513"/>
    <n v="1844859.6580617565"/>
    <d v="2022-07-08T00:00:00"/>
    <n v="1.9369863013698629"/>
    <n v="4.1522219311981093E-2"/>
    <n v="1824822.150821211"/>
    <n v="0.5"/>
    <s v="MEDIA"/>
    <x v="2"/>
    <n v="1824822.150821211"/>
  </r>
  <r>
    <n v="2641"/>
    <d v="2013-12-13T00:00:00"/>
    <d v="2013-10-28T00:00:00"/>
    <s v="JUZGADO 4 ADMINISTRATIVO"/>
    <s v="05001333300420130067600"/>
    <s v="2019"/>
    <x v="0"/>
    <s v="JORGE IVAN BEDOYA ESCOBAR"/>
    <s v="FABIO GALEANO CANO"/>
    <n v="13326"/>
    <x v="1"/>
    <s v="FALLA EN EL SERVICIO OTRAS CAUSAS"/>
    <s v="MEDIO   "/>
    <s v="MEDIO   "/>
    <s v="MEDIO   "/>
    <s v="MEDIO   "/>
    <n v="0.5"/>
    <x v="2"/>
    <n v="1192000000"/>
    <n v="0"/>
    <x v="1"/>
    <n v="5499625"/>
    <s v="NO"/>
    <s v="NO"/>
    <s v="9 AÑOS"/>
    <s v="JUAN CARLOS JIMENEZ ESCOBAR"/>
    <s v="N/A"/>
    <d v="1985-03-13T00:00:00"/>
    <n v="53595"/>
    <s v="SECCIONAL DE SALUD Y PROTECCION SOCIAL"/>
    <m/>
    <d v="2020-07-31T00:00:00"/>
    <s v="2013-12"/>
    <s v="9"/>
    <s v="2020-06"/>
    <n v="0.92093050530492648"/>
    <n v="1097749162.3234723"/>
    <n v="0"/>
    <d v="2022-12-11T00:00:00"/>
    <n v="2.3643835616438356"/>
    <n v="4.1522219311981093E-2"/>
    <n v="0"/>
    <n v="0.5"/>
    <s v="MEDIA"/>
    <x v="0"/>
    <n v="5499625"/>
  </r>
  <r>
    <n v="2642"/>
    <d v="2014-02-18T00:00:00"/>
    <d v="2013-12-18T00:00:00"/>
    <s v="JUZGADO 33 LABORAL BOGOTA"/>
    <s v="05001310503320130076100"/>
    <s v="2019"/>
    <x v="1"/>
    <s v="CARLOS MANUEL CORTES MORENO"/>
    <s v="MIRTA BEATRIZ ALARCON ROJAS"/>
    <n v="15850"/>
    <x v="0"/>
    <s v="RELIQUIDACIÓN DE LA PENSIÓN"/>
    <s v="MEDIO   "/>
    <s v="MEDIO   "/>
    <s v="MEDIO   "/>
    <s v="MEDIO   "/>
    <n v="0.5"/>
    <x v="2"/>
    <n v="11790000"/>
    <n v="0.3"/>
    <x v="7"/>
    <n v="0"/>
    <s v="NO"/>
    <s v="NO"/>
    <s v="9 AÑOS"/>
    <s v="JUAN CARLOS JIMENEZ ESCOBAR"/>
    <s v="N/A"/>
    <d v="1985-03-13T00:00:00"/>
    <n v="53595"/>
    <s v="SECCIONAL DE SALUD Y PROTECCION SOCIAL"/>
    <m/>
    <d v="2020-07-31T00:00:00"/>
    <s v="2014-02"/>
    <s v="9"/>
    <s v="2020-06"/>
    <n v="0.91072959452734203"/>
    <n v="10737501.919477362"/>
    <n v="3221250.5758432085"/>
    <d v="2023-02-16T00:00:00"/>
    <n v="2.547945205479452"/>
    <n v="4.1522219311981093E-2"/>
    <n v="3175307.2956321766"/>
    <n v="0.5"/>
    <s v="MEDIA"/>
    <x v="2"/>
    <n v="3175307.2956321766"/>
  </r>
  <r>
    <n v="2643"/>
    <d v="2013-11-07T00:00:00"/>
    <d v="2013-10-08T00:00:00"/>
    <s v="JUZGADO 25 ADMINISTRATIVO"/>
    <s v="05001333302520130084600"/>
    <s v="2019"/>
    <x v="0"/>
    <s v="WILBER ADOLFO AGUDELO C"/>
    <s v="CARLOS FERNANDO SOTO DUQUE"/>
    <n v="129837"/>
    <x v="1"/>
    <s v="FALLA EN EL SERVICIO DE SALUD"/>
    <s v="BAJO"/>
    <s v="BAJO"/>
    <s v="BAJO"/>
    <s v="BAJO"/>
    <n v="0.05"/>
    <x v="1"/>
    <n v="613134714"/>
    <n v="0"/>
    <x v="3"/>
    <n v="0"/>
    <s v="NO"/>
    <s v="NO"/>
    <s v="8 AÑOS"/>
    <s v="JUAN CARLOS JIMENEZ ESCOBAR"/>
    <s v="N/A"/>
    <d v="1985-03-13T00:00:00"/>
    <n v="53595"/>
    <s v="SECCIONAL DE SALUD Y PROTECCION SOCIAL"/>
    <m/>
    <d v="2020-07-31T00:00:00"/>
    <s v="2013-11"/>
    <s v="8"/>
    <s v="2020-06"/>
    <n v="0.92335772840874586"/>
    <n v="566142676.72758603"/>
    <n v="0"/>
    <d v="2021-11-05T00:00:00"/>
    <n v="1.2657534246575342"/>
    <n v="4.1522219311981093E-2"/>
    <n v="0"/>
    <n v="0.05"/>
    <s v="REMOTA"/>
    <x v="1"/>
    <n v="0"/>
  </r>
  <r>
    <n v="2644"/>
    <d v="2014-01-23T00:00:00"/>
    <d v="2013-11-12T00:00:00"/>
    <s v="JUZGADO 26 ADMINISTRATIVO"/>
    <s v="05001333302620130108400"/>
    <s v="2019"/>
    <x v="0"/>
    <s v="JUAN FRANCISCO CHALARCA"/>
    <s v="ANGELA GIRALDO RAMIREZ"/>
    <n v="157351"/>
    <x v="1"/>
    <s v="FALLA EN EL SERVICIO DE SALUD"/>
    <s v="BAJO"/>
    <s v="BAJO"/>
    <s v="BAJO"/>
    <s v="BAJO"/>
    <n v="0.05"/>
    <x v="1"/>
    <n v="648450000"/>
    <n v="0"/>
    <x v="0"/>
    <n v="648450000"/>
    <s v="NO"/>
    <s v="NO"/>
    <s v="8 AÑOS"/>
    <s v="JUAN CARLOS JIMENEZ ESCOBAR"/>
    <s v="N/A"/>
    <d v="1985-03-13T00:00:00"/>
    <n v="53595"/>
    <s v="SECCIONAL DE SALUD Y PROTECCION SOCIAL"/>
    <m/>
    <d v="2020-07-31T00:00:00"/>
    <s v="2014-01"/>
    <s v="8"/>
    <s v="2020-06"/>
    <n v="0.9164741666388736"/>
    <n v="594287673.35697758"/>
    <n v="0"/>
    <d v="2022-01-21T00:00:00"/>
    <n v="1.4767123287671233"/>
    <n v="4.1522219311981093E-2"/>
    <n v="0"/>
    <n v="0.05"/>
    <s v="REMOTA"/>
    <x v="0"/>
    <n v="648450000"/>
  </r>
  <r>
    <n v="2645"/>
    <d v="2014-03-11T00:00:00"/>
    <d v="2014-06-05T00:00:00"/>
    <s v="JUZGADO 28 ADMINISTRATIVO"/>
    <s v="05001333302820140029401"/>
    <s v="2019"/>
    <x v="0"/>
    <s v="ANA LUCINDA PACHECO VARGAS"/>
    <s v="JORGE A MORENO SALDARRIAGA"/>
    <n v="106739"/>
    <x v="0"/>
    <s v="RELIQUIDACIÓN DE LA PENSIÓN"/>
    <s v="BAJO"/>
    <s v="BAJO"/>
    <s v="BAJO"/>
    <s v="MEDIO   "/>
    <n v="0.20749999999999999"/>
    <x v="3"/>
    <n v="36254000"/>
    <n v="0.3"/>
    <x v="4"/>
    <n v="1200000"/>
    <s v="NO"/>
    <s v="NO"/>
    <s v="8 AÑOS"/>
    <s v="JUAN CARLOS JIMENEZ ESCOBAR"/>
    <s v="N/A"/>
    <d v="1985-03-13T00:00:00"/>
    <n v="53595"/>
    <s v="SECCIONAL DE SALUD Y PROTECCION SOCIAL"/>
    <m/>
    <d v="2020-07-31T00:00:00"/>
    <s v="2014-03"/>
    <s v="8"/>
    <s v="2020-06"/>
    <n v="0.90715368066565749"/>
    <n v="32887949.538852748"/>
    <n v="9866384.8616558239"/>
    <d v="2022-03-09T00:00:00"/>
    <n v="1.6054794520547946"/>
    <n v="4.1522219311981093E-2"/>
    <n v="9777480.7614081558"/>
    <n v="0.20749999999999999"/>
    <s v="BAJA"/>
    <x v="0"/>
    <n v="1200000"/>
  </r>
  <r>
    <n v="2646"/>
    <d v="2014-09-30T00:00:00"/>
    <d v="2014-08-19T00:00:00"/>
    <s v="JUZGADO 17 ADMINISTRATIVO"/>
    <s v="05001333301720140033200"/>
    <s v="2019"/>
    <x v="0"/>
    <s v="MARIA ELCIDIA SEPULVEDA"/>
    <s v="ADRIANA GALLEGO OSORIO"/>
    <n v="178327"/>
    <x v="1"/>
    <s v="FALLA EN EL SERVICIO DE SALUD"/>
    <s v="BAJO"/>
    <s v="BAJO"/>
    <s v="BAJO"/>
    <s v="BAJO"/>
    <n v="0.05"/>
    <x v="1"/>
    <n v="468727000"/>
    <n v="0.2"/>
    <x v="0"/>
    <n v="568000000"/>
    <s v="NO"/>
    <s v="NO"/>
    <s v="8 AÑOS"/>
    <s v="JUAN CARLOS JIMENEZ ESCOBAR"/>
    <s v="N/A"/>
    <d v="1985-03-13T00:00:00"/>
    <n v="53595"/>
    <s v="SECCIONAL DE SALUD Y PROTECCION SOCIAL"/>
    <m/>
    <d v="2020-07-31T00:00:00"/>
    <s v="2014-09"/>
    <s v="8"/>
    <s v="2020-06"/>
    <n v="0.89344853772170874"/>
    <n v="418783452.74068338"/>
    <n v="83756690.548136681"/>
    <d v="2022-09-28T00:00:00"/>
    <n v="2.1616438356164385"/>
    <n v="4.1522219311981093E-2"/>
    <n v="82742118.38011159"/>
    <n v="0.05"/>
    <s v="REMOTA"/>
    <x v="0"/>
    <n v="568000000"/>
  </r>
  <r>
    <n v="2647"/>
    <d v="2014-09-18T00:00:00"/>
    <d v="2014-04-01T00:00:00"/>
    <s v="JUZGADO 29 ADMINISTRATIVO"/>
    <s v="05001333302920140040500"/>
    <s v="2019"/>
    <x v="0"/>
    <s v="CECILIA AGUIRRE MACHADO"/>
    <s v="OSCAR DARIO VILLEGAS POSADA"/>
    <n v="66848"/>
    <x v="0"/>
    <s v="RELIQUIDACIÓN DE LA PENSIÓN"/>
    <s v="MEDIO   "/>
    <s v="MEDIO   "/>
    <s v="MEDIO   "/>
    <s v="MEDIO   "/>
    <n v="0.5"/>
    <x v="2"/>
    <n v="13400000"/>
    <n v="0.2"/>
    <x v="0"/>
    <n v="18000000"/>
    <s v="NO"/>
    <s v="NO"/>
    <s v="8 AÑOS"/>
    <s v="JUAN CARLOS JIMENEZ ESCOBAR"/>
    <s v="N/A"/>
    <d v="1985-03-13T00:00:00"/>
    <n v="53595"/>
    <s v="SECCIONAL DE SALUD Y PROTECCION SOCIAL"/>
    <m/>
    <d v="2020-07-31T00:00:00"/>
    <s v="2014-09"/>
    <s v="8"/>
    <s v="2020-06"/>
    <n v="0.89344853772170874"/>
    <n v="11972210.405470897"/>
    <n v="2394442.0810941793"/>
    <d v="2022-09-16T00:00:00"/>
    <n v="2.128767123287671"/>
    <n v="4.1522219311981093E-2"/>
    <n v="2365875.9150365167"/>
    <n v="0.5"/>
    <s v="MEDIA"/>
    <x v="0"/>
    <n v="18000000"/>
  </r>
  <r>
    <n v="2648"/>
    <d v="2014-09-03T00:00:00"/>
    <d v="2014-07-24T00:00:00"/>
    <s v="JUZGADO ADMINISTRATIVO TURBO"/>
    <s v="05837333300120140058800"/>
    <s v="2019"/>
    <x v="0"/>
    <s v="LUZ MARINA BALLESTEROS"/>
    <s v="EUSTAQUIA PEÑA MORENO"/>
    <n v="81412"/>
    <x v="1"/>
    <s v="FALLA EN EL SERVICIO DE SALUD"/>
    <s v="BAJO"/>
    <s v="BAJO"/>
    <s v="BAJO"/>
    <s v="BAJO"/>
    <n v="0.05"/>
    <x v="1"/>
    <n v="518428000"/>
    <n v="0.2"/>
    <x v="0"/>
    <n v="587384000"/>
    <s v="NO"/>
    <s v="NO"/>
    <s v="7 AÑOS"/>
    <s v="JUAN CARLOS JIMENEZ ESCOBAR"/>
    <s v="N/A"/>
    <d v="1985-03-13T00:00:00"/>
    <n v="53595"/>
    <s v="SECCIONAL DE SALUD Y PROTECCION SOCIAL"/>
    <m/>
    <d v="2020-07-31T00:00:00"/>
    <s v="2014-09"/>
    <s v="7"/>
    <s v="2020-06"/>
    <n v="0.89344853772170874"/>
    <n v="463188738.51399004"/>
    <n v="92637747.702798009"/>
    <d v="2021-09-01T00:00:00"/>
    <n v="1.0876712328767124"/>
    <n v="4.1522219311981093E-2"/>
    <n v="92071407.030083194"/>
    <n v="0.05"/>
    <s v="REMOTA"/>
    <x v="0"/>
    <n v="587384000"/>
  </r>
  <r>
    <n v="2649"/>
    <d v="2015-03-24T00:00:00"/>
    <d v="2014-10-20T00:00:00"/>
    <s v="JUZGADO 18 ADMINISTRATIVO"/>
    <s v="05001333301820140067000"/>
    <s v="2019"/>
    <x v="0"/>
    <s v="MARIA EUGENIA CANO USUGA"/>
    <s v="LUIS RAMIRO GONZALEZ ROLDAN"/>
    <n v="116961"/>
    <x v="1"/>
    <s v="FALLA EN EL SERVICIO DE SALUD"/>
    <s v="BAJO"/>
    <s v="BAJO"/>
    <s v="BAJO"/>
    <s v="BAJO"/>
    <n v="0.05"/>
    <x v="1"/>
    <n v="834340000"/>
    <n v="0.2"/>
    <x v="1"/>
    <n v="948000000"/>
    <s v="NO"/>
    <s v="NO"/>
    <s v="8 AÑOS"/>
    <s v="JUAN CARLOS JIMENEZ ESCOBAR"/>
    <s v="N/A"/>
    <d v="1985-03-13T00:00:00"/>
    <n v="53595"/>
    <s v="SECCIONAL DE SALUD Y PROTECCION SOCIAL"/>
    <m/>
    <d v="2020-07-31T00:00:00"/>
    <s v="2015-03"/>
    <s v="8"/>
    <s v="2020-06"/>
    <n v="0.86763134510283468"/>
    <n v="723899536.47309911"/>
    <n v="144779907.29461983"/>
    <d v="2023-03-22T00:00:00"/>
    <n v="2.6410958904109587"/>
    <n v="4.1522219311981093E-2"/>
    <n v="142640043.62185374"/>
    <n v="0.05"/>
    <s v="REMOTA"/>
    <x v="0"/>
    <n v="948000000"/>
  </r>
  <r>
    <n v="2650"/>
    <d v="2014-09-22T00:00:00"/>
    <d v="2014-07-10T00:00:00"/>
    <s v="TRIBUNAL ADMINISTRATIVO"/>
    <s v="05001233300020140113001"/>
    <s v="2019"/>
    <x v="0"/>
    <s v="JUAN ALVARO SOTO NARANJO"/>
    <s v="CATALINA TORO GOMEZ"/>
    <n v="149178"/>
    <x v="0"/>
    <s v="RELIQUIDACIÓN DE LA PENSIÓN"/>
    <s v="ALTO"/>
    <s v="ALTO"/>
    <s v="ALTO"/>
    <s v="ALTO"/>
    <n v="1"/>
    <x v="0"/>
    <n v="113705129"/>
    <n v="1"/>
    <x v="9"/>
    <n v="113705129"/>
    <s v="NO"/>
    <s v="NO"/>
    <s v="7 AÑOS"/>
    <s v="JUAN CARLOS JIMENEZ ESCOBAR"/>
    <s v="N/A"/>
    <d v="1985-03-13T00:00:00"/>
    <n v="53595"/>
    <s v="SECCIONAL DE SALUD Y PROTECCION SOCIAL"/>
    <m/>
    <d v="2020-07-31T00:00:00"/>
    <s v="2014-09"/>
    <s v="7"/>
    <s v="2020-06"/>
    <n v="0.89344853772170874"/>
    <n v="101589681.23650827"/>
    <n v="101589681.23650827"/>
    <d v="2021-09-20T00:00:00"/>
    <n v="1.1397260273972603"/>
    <n v="4.1522219311981093E-2"/>
    <n v="100938984.65694524"/>
    <n v="1"/>
    <s v="ALTA"/>
    <x v="0"/>
    <n v="113705129"/>
  </r>
  <r>
    <n v="2651"/>
    <d v="2014-12-15T00:00:00"/>
    <d v="2014-10-21T00:00:00"/>
    <s v="JUZGADO 11 ADMINISTRATIVO"/>
    <s v="05001333301120140154900"/>
    <s v="2019"/>
    <x v="0"/>
    <s v="RAUL VELASQUEZ ROLDAN"/>
    <s v="JAIME ROLDAN ALZATE"/>
    <n v="101142"/>
    <x v="1"/>
    <s v="FALLA EN EL SERVICIO DE SALUD"/>
    <s v="BAJO"/>
    <s v="BAJO"/>
    <s v="BAJO"/>
    <s v="BAJO"/>
    <n v="0.05"/>
    <x v="1"/>
    <n v="1185499712"/>
    <n v="1"/>
    <x v="0"/>
    <n v="1185499712"/>
    <s v="NO"/>
    <s v="NO"/>
    <s v="9 AÑOS"/>
    <s v="JUAN CARLOS JIMENEZ ESCOBAR"/>
    <s v="N/A"/>
    <d v="1985-03-13T00:00:00"/>
    <n v="53595"/>
    <s v="SECCIONAL DE SALUD Y PROTECCION SOCIAL"/>
    <m/>
    <d v="2020-07-31T00:00:00"/>
    <s v="2014-12"/>
    <s v="9"/>
    <s v="2020-06"/>
    <n v="0.88843442213904433"/>
    <n v="1053238751.5767235"/>
    <n v="1053238751.5767235"/>
    <d v="2023-12-13T00:00:00"/>
    <n v="3.3698630136986303"/>
    <n v="4.1522219311981093E-2"/>
    <n v="1033416954.2777308"/>
    <n v="0.05"/>
    <s v="REMOTA"/>
    <x v="0"/>
    <n v="1185499712"/>
  </r>
  <r>
    <n v="2652"/>
    <d v="2015-07-08T00:00:00"/>
    <d v="2015-06-10T00:00:00"/>
    <s v="JUZGADO 23 ADMINISTRATIVO"/>
    <s v="05001333302320150066500"/>
    <s v="2019"/>
    <x v="0"/>
    <s v="ANGELA MARIA VALDERRAMA "/>
    <s v="ALEJANDRO BENJUMEA PUERTA"/>
    <n v="147308"/>
    <x v="0"/>
    <s v="RELIQUIDACIÓN DE LA PENSIÓN"/>
    <s v="MEDIO   "/>
    <s v="MEDIO   "/>
    <s v="MEDIO   "/>
    <s v="MEDIO   "/>
    <n v="0.5"/>
    <x v="2"/>
    <n v="30000000"/>
    <n v="1"/>
    <x v="0"/>
    <n v="30000000"/>
    <s v="NO"/>
    <s v="NO"/>
    <s v="8 AÑOS"/>
    <s v="JUAN CARLOS JIMENEZ ESCOBAR"/>
    <s v="N/A"/>
    <d v="1985-03-13T00:00:00"/>
    <n v="53595"/>
    <s v="SECCIONAL DE SALUD Y PROTECCION SOCIAL"/>
    <m/>
    <d v="2020-07-31T00:00:00"/>
    <s v="2015-07"/>
    <s v="8"/>
    <s v="2020-06"/>
    <n v="0.85823957329672562"/>
    <n v="25747187.198901769"/>
    <n v="25747187.198901769"/>
    <d v="2023-07-06T00:00:00"/>
    <n v="2.9315068493150687"/>
    <n v="4.1522219311981093E-2"/>
    <n v="25325141.250384737"/>
    <n v="0.5"/>
    <s v="MEDIA"/>
    <x v="0"/>
    <n v="30000000"/>
  </r>
  <r>
    <n v="2653"/>
    <d v="2016-01-21T00:00:00"/>
    <d v="2015-08-19T00:00:00"/>
    <s v="JUZGADO 26 ADMINISTRATIVO"/>
    <s v="05001333302620150091400"/>
    <s v="2019"/>
    <x v="0"/>
    <s v="MARIA ENID PALACIO MONSALVE"/>
    <s v="OSCAR DARIO VILLEGAS POSADA"/>
    <n v="66848"/>
    <x v="1"/>
    <s v="FALLA EN EL SERVICIO DE SALUD"/>
    <s v="BAJO"/>
    <s v="BAJO"/>
    <s v="BAJO"/>
    <s v="BAJO"/>
    <n v="0.05"/>
    <x v="1"/>
    <n v="710452400"/>
    <n v="1"/>
    <x v="3"/>
    <n v="710452400"/>
    <s v="NO"/>
    <s v="NO"/>
    <s v="7 AÑOS"/>
    <s v="JUAN CARLOS JIMENEZ ESCOBAR"/>
    <s v="N/A"/>
    <d v="1985-03-13T00:00:00"/>
    <n v="53595"/>
    <s v="SECCIONAL DE SALUD Y PROTECCION SOCIAL"/>
    <m/>
    <d v="2020-07-31T00:00:00"/>
    <s v="2016-01"/>
    <s v="7"/>
    <s v="2020-06"/>
    <n v="0.82150585725380554"/>
    <n v="583640807.90002358"/>
    <n v="583640807.90002358"/>
    <d v="2023-01-19T00:00:00"/>
    <n v="2.4712328767123286"/>
    <n v="4.1522219311981093E-2"/>
    <n v="575565475.19842827"/>
    <n v="0.05"/>
    <s v="REMOTA"/>
    <x v="0"/>
    <n v="710452400"/>
  </r>
  <r>
    <n v="2654"/>
    <d v="2015-09-12T00:00:00"/>
    <d v="2015-08-21T00:00:00"/>
    <s v="JUZGADO 19 ADMINISTRATIVO"/>
    <s v="05001333301920150099800"/>
    <s v="2019"/>
    <x v="0"/>
    <s v="MODESTO BUITRON ESCOBAR"/>
    <s v="GABRIEL ORLANDO SOTO BEDOYA"/>
    <n v="161722"/>
    <x v="1"/>
    <s v="FALLA EN EL SERVICIO DE SALUD"/>
    <s v="BAJO"/>
    <s v="BAJO"/>
    <s v="BAJO"/>
    <s v="BAJO"/>
    <n v="0.05"/>
    <x v="1"/>
    <n v="484492427"/>
    <n v="1"/>
    <x v="4"/>
    <n v="484492427"/>
    <s v="NO"/>
    <s v="NO"/>
    <s v="6 AÑOS"/>
    <s v="JUAN CARLOS JIMENEZ ESCOBAR"/>
    <s v="N/A"/>
    <d v="1985-03-13T00:00:00"/>
    <n v="53595"/>
    <s v="SECCIONAL DE SALUD Y PROTECCION SOCIAL"/>
    <m/>
    <d v="2020-07-31T00:00:00"/>
    <s v="2015-09"/>
    <s v="6"/>
    <s v="2020-06"/>
    <n v="0.84807105563784013"/>
    <n v="410884004.01442921"/>
    <n v="410884004.01442921"/>
    <d v="2021-09-10T00:00:00"/>
    <n v="1.1123287671232878"/>
    <n v="4.1522219311981093E-2"/>
    <n v="408315298.19535679"/>
    <n v="0.05"/>
    <s v="REMOTA"/>
    <x v="0"/>
    <n v="484492427"/>
  </r>
  <r>
    <n v="2655"/>
    <d v="2016-03-31T00:00:00"/>
    <d v="2015-12-22T00:00:00"/>
    <s v="JUZGADO 27 ADMINISTRATIVO"/>
    <s v="05001333302720150136100"/>
    <s v="2019"/>
    <x v="0"/>
    <s v="SAMUEL ORLANDO VERGARA"/>
    <s v="NORA CAROLINA CLAVIJO"/>
    <n v="198469"/>
    <x v="1"/>
    <s v="FALLA EN EL SERVICIO DE SALUD"/>
    <s v="BAJO"/>
    <s v="BAJO"/>
    <s v="BAJO"/>
    <s v="BAJO"/>
    <n v="0.05"/>
    <x v="1"/>
    <n v="42004645"/>
    <n v="0.1"/>
    <x v="3"/>
    <n v="4200464"/>
    <s v="NO"/>
    <s v="NO"/>
    <s v="7 AÑOS"/>
    <s v="JUAN CARLOS JIMENEZ ESCOBAR"/>
    <s v="N/A"/>
    <d v="1985-03-13T00:00:00"/>
    <n v="53595"/>
    <s v="SECCIONAL DE SALUD Y PROTECCION SOCIAL"/>
    <m/>
    <d v="2020-07-31T00:00:00"/>
    <s v="2016-03"/>
    <s v="7"/>
    <s v="2020-06"/>
    <n v="0.80354364508127107"/>
    <n v="33752565.553644791"/>
    <n v="3375256.5553644793"/>
    <d v="2023-03-30T00:00:00"/>
    <n v="2.6630136986301371"/>
    <n v="4.1522219311981093E-2"/>
    <n v="3324958.978173174"/>
    <n v="0.05"/>
    <s v="REMOTA"/>
    <x v="0"/>
    <n v="4200464"/>
  </r>
  <r>
    <n v="2656"/>
    <d v="2016-04-21T00:00:00"/>
    <d v="2015-12-22T00:00:00"/>
    <s v="JUZGADO 36 ADMINISTRATIVO"/>
    <s v="05001333303620160015300"/>
    <s v="2019"/>
    <x v="0"/>
    <s v="CARLOS HUMBERTO JARAMILLO"/>
    <s v="ALEXANDRA NAVASD SANABRIA "/>
    <n v="218085"/>
    <x v="0"/>
    <s v="RELIQUIDACIÓN DE LA PENSIÓN"/>
    <s v="MEDIO   "/>
    <s v="MEDIO   "/>
    <s v="MEDIO   "/>
    <s v="MEDIO   "/>
    <n v="0.5"/>
    <x v="2"/>
    <n v="28345890"/>
    <n v="0"/>
    <x v="10"/>
    <n v="0"/>
    <s v="NO"/>
    <s v="NO"/>
    <s v="5 AÑOS"/>
    <s v="JUAN CARLOS JIMENEZ ESCOBAR"/>
    <s v="N/A"/>
    <d v="1985-03-13T00:00:00"/>
    <n v="53595"/>
    <s v="SECCIONAL DE SALUD Y PROTECCION SOCIAL"/>
    <m/>
    <d v="2020-07-31T00:00:00"/>
    <s v="2016-04"/>
    <s v="5"/>
    <s v="2020-06"/>
    <n v="0.799576959270904"/>
    <n v="22664720.534027524"/>
    <n v="0"/>
    <d v="2021-04-20T00:00:00"/>
    <n v="0.72054794520547949"/>
    <n v="4.1522219311981093E-2"/>
    <n v="0"/>
    <n v="0.5"/>
    <s v="MEDIA"/>
    <x v="2"/>
    <n v="0"/>
  </r>
  <r>
    <n v="2657"/>
    <d v="2016-05-12T00:00:00"/>
    <d v="2016-05-05T00:00:00"/>
    <s v="JUZGADO 28 ADMINISTRATIVO"/>
    <s v="05001333302820160040100"/>
    <s v="2019"/>
    <x v="0"/>
    <s v="MARIA GILMA OCHOA YEPES"/>
    <s v="DARWIN DE JESUS ORTEGA BOTERO"/>
    <n v="20312"/>
    <x v="0"/>
    <s v="RELIQUIDACIÓN DE LA PENSIÓN"/>
    <s v="MEDIO   "/>
    <s v="MEDIO   "/>
    <s v="MEDIO   "/>
    <s v="MEDIO   "/>
    <n v="0.5"/>
    <x v="2"/>
    <n v="13337404"/>
    <n v="0.1"/>
    <x v="5"/>
    <n v="1333740"/>
    <s v="NO"/>
    <s v="NO"/>
    <s v="6 AÑOS"/>
    <s v="JUAN CARLOS JIMENEZ ESCOBAR"/>
    <s v="N/A"/>
    <d v="1985-03-13T00:00:00"/>
    <n v="53595"/>
    <s v="SECCIONAL DE SALUD Y PROTECCION SOCIAL"/>
    <m/>
    <d v="2020-07-31T00:00:00"/>
    <s v="2016-05"/>
    <s v="6"/>
    <s v="2020-06"/>
    <n v="0.79552146500237941"/>
    <n v="10610191.169408595"/>
    <n v="1061019.1169408595"/>
    <d v="2022-05-11T00:00:00"/>
    <n v="1.7780821917808218"/>
    <n v="4.1522219311981093E-2"/>
    <n v="1050435.7695427071"/>
    <n v="0.5"/>
    <s v="MEDIA"/>
    <x v="0"/>
    <n v="1333740"/>
  </r>
  <r>
    <n v="2658"/>
    <d v="2016-06-15T00:00:00"/>
    <d v="2016-05-06T00:00:00"/>
    <s v="JUZGADO 24 ADMINISTRATIVO"/>
    <s v="05001333302420160040700"/>
    <s v="2019"/>
    <x v="0"/>
    <s v="MARIA CRISTINA FERNANDEZ"/>
    <s v="SEBASTIAN AGUDELO ECHEVERRI"/>
    <n v="247757"/>
    <x v="0"/>
    <s v="RELIQUIDACIÓN DE LA PENSIÓN"/>
    <s v="BAJO"/>
    <s v="BAJO"/>
    <s v="BAJO"/>
    <s v="BAJO"/>
    <n v="0.05"/>
    <x v="1"/>
    <n v="53344519"/>
    <n v="0.1"/>
    <x v="12"/>
    <n v="7824315"/>
    <s v="NO"/>
    <s v="NO"/>
    <s v="6 AÑOS"/>
    <s v="JUAN CARLOS JIMENEZ ESCOBAR"/>
    <s v="N/A"/>
    <d v="1985-03-13T00:00:00"/>
    <n v="53595"/>
    <s v="SECCIONAL DE SALUD Y PROTECCION SOCIAL"/>
    <s v="EL DTE DESISTIO DE LA APELACION"/>
    <d v="2020-07-31T00:00:00"/>
    <s v="2016-06"/>
    <s v="6"/>
    <s v="2020-06"/>
    <n v="0.79172380492187922"/>
    <n v="42234125.554407477"/>
    <n v="4223412.5554407481"/>
    <d v="2022-06-14T00:00:00"/>
    <n v="1.8712328767123287"/>
    <n v="4.1522219311981093E-2"/>
    <n v="4179089.9266509782"/>
    <n v="0.05"/>
    <s v="REMOTA"/>
    <x v="0"/>
    <n v="7824315"/>
  </r>
  <r>
    <n v="2659"/>
    <d v="2016-05-31T00:00:00"/>
    <d v="2016-05-24T00:00:00"/>
    <s v="JUZGADO 15 ADMINISTRATIVO"/>
    <s v="05001333301520160044600"/>
    <s v="2019"/>
    <x v="0"/>
    <s v="JOHANA ESMERALDA MORENO"/>
    <s v="JAIME ARTURO ROLDAN ALZATE"/>
    <n v="101142"/>
    <x v="1"/>
    <s v="FALLA EN EL SERVICIO DE SALUD"/>
    <s v="BAJO"/>
    <s v="BAJO"/>
    <s v="BAJO"/>
    <s v="BAJO"/>
    <n v="0.05"/>
    <x v="1"/>
    <n v="31408840"/>
    <n v="1"/>
    <x v="3"/>
    <n v="31408840"/>
    <s v="NO"/>
    <s v="NO"/>
    <s v="7 AÑOS "/>
    <s v="JUAN CARLOS JIMENEZ ESCOBAR"/>
    <s v="N/A"/>
    <d v="1985-03-13T00:00:00"/>
    <n v="53595"/>
    <s v="SECCIONAL DE SALUD Y PROTECCION SOCIAL"/>
    <m/>
    <d v="2020-07-31T00:00:00"/>
    <s v="2016-05"/>
    <s v="7"/>
    <s v="2020-06"/>
    <n v="0.79552146500237941"/>
    <n v="24986406.410825334"/>
    <n v="24986406.410825334"/>
    <d v="2023-05-30T00:00:00"/>
    <n v="2.8301369863013699"/>
    <n v="4.1522219311981093E-2"/>
    <n v="24590881.303950403"/>
    <n v="0.05"/>
    <s v="REMOTA"/>
    <x v="0"/>
    <n v="31408840"/>
  </r>
  <r>
    <n v="2660"/>
    <d v="2016-06-20T00:00:00"/>
    <d v="2016-05-26T00:00:00"/>
    <s v="JUZGADO 8 CIVIL DEL CIRCUITO"/>
    <s v="05001310300820160056700"/>
    <s v="2019"/>
    <x v="3"/>
    <s v="DIDIS NOEL GEOVO SANCHEZ"/>
    <s v="OSCAR DARIO VILLEGAS POSADA"/>
    <n v="66848"/>
    <x v="9"/>
    <s v="INCUMPLIMIENTO"/>
    <s v="BAJO"/>
    <s v="BAJO"/>
    <s v="BAJO"/>
    <s v="BAJO"/>
    <n v="0.05"/>
    <x v="1"/>
    <n v="15376982"/>
    <n v="0"/>
    <x v="3"/>
    <n v="0"/>
    <s v="NO"/>
    <s v="NO"/>
    <s v="6 AÑOS "/>
    <s v="JUAN CARLOS JIMENEZ ESCOBAR"/>
    <s v="N/A"/>
    <d v="1985-03-13T00:00:00"/>
    <n v="53595"/>
    <s v="SECCIONAL DE SALUD Y PROTECCION SOCIAL"/>
    <m/>
    <d v="2020-07-31T00:00:00"/>
    <s v="2016-06"/>
    <s v="6"/>
    <s v="2020-06"/>
    <n v="0.79172380492187922"/>
    <n v="12174322.697255248"/>
    <n v="0"/>
    <d v="2022-06-19T00:00:00"/>
    <n v="1.8849315068493151"/>
    <n v="4.1522219311981093E-2"/>
    <n v="0"/>
    <n v="0.05"/>
    <s v="REMOTA"/>
    <x v="1"/>
    <n v="0"/>
  </r>
  <r>
    <n v="2661"/>
    <d v="2016-12-05T00:00:00"/>
    <d v="2016-11-22T00:00:00"/>
    <s v="JUZGADO 11 ADMINISTRATIVO"/>
    <s v="05001333301120160085700"/>
    <s v="2019"/>
    <x v="0"/>
    <s v="FABIO AGUDELO BERMUDEZ"/>
    <s v="OSCAR ORLANDO BEDOYA OSPINA"/>
    <n v="127856"/>
    <x v="1"/>
    <s v="FALLA EN EL SERVICIO DE SALUD"/>
    <s v="BAJO"/>
    <s v="BAJO"/>
    <s v="BAJO"/>
    <s v="BAJO"/>
    <n v="0.05"/>
    <x v="1"/>
    <n v="1137599100"/>
    <n v="0.3"/>
    <x v="5"/>
    <n v="0"/>
    <s v="NO"/>
    <s v="NO"/>
    <s v="7 AÑOS "/>
    <s v="JUAN CARLOS JIMENEZ ESCOBAR"/>
    <s v="N/A"/>
    <d v="1985-03-13T00:00:00"/>
    <n v="53595"/>
    <s v="SECCIONAL DE SALUD Y PROTECCION SOCIAL"/>
    <m/>
    <d v="2020-07-31T00:00:00"/>
    <s v="2016-12"/>
    <s v="7"/>
    <s v="2020-06"/>
    <n v="0.78688289821902468"/>
    <n v="895157276.81935406"/>
    <n v="268547183.04580623"/>
    <d v="2023-12-04T00:00:00"/>
    <n v="3.3452054794520549"/>
    <n v="4.1522219311981093E-2"/>
    <n v="263529797.81669649"/>
    <n v="0.05"/>
    <s v="REMOTA"/>
    <x v="1"/>
    <n v="0"/>
  </r>
  <r>
    <n v="2662"/>
    <d v="2017-02-15T00:00:00"/>
    <d v="2016-12-14T00:00:00"/>
    <s v="JUZGADO 23 ADMINISTRATIVO"/>
    <s v="05001333302320160093800"/>
    <s v="2019"/>
    <x v="0"/>
    <s v="LEIDY MARCELA TILANO "/>
    <s v="OSCAR DARIO VILLEGAS POSADA"/>
    <n v="66848"/>
    <x v="1"/>
    <s v="FALLA EN EL SERVICIO DE SALUD"/>
    <s v="BAJO"/>
    <s v="ALTO"/>
    <s v="ALTO"/>
    <s v="ALTO"/>
    <n v="0.80999999999999994"/>
    <x v="0"/>
    <n v="320000000"/>
    <n v="0"/>
    <x v="7"/>
    <n v="0"/>
    <s v="NO"/>
    <s v="NO"/>
    <s v="8 AÑOS "/>
    <s v="JUAN CARLOS JIMENEZ ESCOBAR"/>
    <s v="N/A"/>
    <d v="1985-03-13T00:00:00"/>
    <n v="53595"/>
    <s v="SECCIONAL DE SALUD Y PROTECCION SOCIAL"/>
    <m/>
    <d v="2020-07-31T00:00:00"/>
    <s v="2017-02"/>
    <s v="8"/>
    <s v="2020-06"/>
    <n v="0.77115025586143982"/>
    <n v="246768081.87566075"/>
    <n v="0"/>
    <d v="2025-02-13T00:00:00"/>
    <n v="4.5424657534246577"/>
    <n v="4.1522219311981093E-2"/>
    <n v="0"/>
    <n v="0.80999999999999994"/>
    <s v="ALTA"/>
    <x v="0"/>
    <n v="0"/>
  </r>
  <r>
    <n v="2663"/>
    <d v="2017-01-20T00:00:00"/>
    <d v="2016-12-15T00:00:00"/>
    <s v="JUZGADO 3 ADMINISTRATIVO"/>
    <s v="05001333300320160106100"/>
    <s v="2019"/>
    <x v="0"/>
    <s v="MARIA LEONOR CORREA GIL "/>
    <s v="CARLOS ALBERTO VARGAS FLOREZ"/>
    <n v="81576"/>
    <x v="0"/>
    <s v="RELIQUIDACIÓN DE LA PENSIÓN"/>
    <s v="MEDIO   "/>
    <s v="MEDIO   "/>
    <s v="MEDIO   "/>
    <s v="MEDIO   "/>
    <n v="0.5"/>
    <x v="2"/>
    <n v="25980602"/>
    <n v="0"/>
    <x v="7"/>
    <n v="0"/>
    <s v="NO"/>
    <s v="NO"/>
    <s v="7 AÑOS"/>
    <s v="JUAN CARLOS JIMENEZ ESCOBAR"/>
    <s v="N/A"/>
    <d v="1985-03-13T00:00:00"/>
    <n v="53595"/>
    <s v="SECCIONAL DE SALUD Y PROTECCION SOCIAL"/>
    <m/>
    <d v="2020-07-31T00:00:00"/>
    <s v="2017-01"/>
    <s v="7"/>
    <s v="2020-06"/>
    <n v="0.77890601703822215"/>
    <n v="20236447.224075269"/>
    <n v="0"/>
    <d v="2024-01-19T00:00:00"/>
    <n v="3.4712328767123286"/>
    <n v="4.1522219311981093E-2"/>
    <n v="0"/>
    <n v="0.5"/>
    <s v="MEDIA"/>
    <x v="2"/>
    <n v="0"/>
  </r>
  <r>
    <n v="2664"/>
    <d v="2016-10-05T00:00:00"/>
    <d v="2016-09-14T00:00:00"/>
    <s v="JUZGADO 21 LABORAL"/>
    <s v="05001310502120160108900"/>
    <s v="2019"/>
    <x v="1"/>
    <s v="MARTHA NOHELIA PATIÑO"/>
    <s v="CARLOS ALBERTO VARGAS FLOREZ"/>
    <n v="81576"/>
    <x v="0"/>
    <s v="RELIQUIDACIÓN DE LA PENSIÓN"/>
    <s v="MEDIO   "/>
    <s v="MEDIO   "/>
    <s v="MEDIO   "/>
    <s v="MEDIO   "/>
    <n v="0.5"/>
    <x v="2"/>
    <n v="150000000"/>
    <n v="1"/>
    <x v="5"/>
    <n v="150000000"/>
    <s v="NO"/>
    <s v="NO"/>
    <s v="6 AÑOS"/>
    <s v="JUAN CARLOS JIMENEZ ESCOBAR"/>
    <s v="N/A"/>
    <d v="1985-03-13T00:00:00"/>
    <n v="53595"/>
    <s v="SECCIONAL DE SALUD Y PROTECCION SOCIAL"/>
    <s v="REMITIDA AL JUZGADO 23 ADMINISTRATIVO 00428 DE 2018 Y ALLI FUE RECHAZADA."/>
    <d v="2020-07-31T00:00:00"/>
    <s v="2016-10"/>
    <s v="6"/>
    <s v="2020-06"/>
    <n v="0.79104764067648514"/>
    <n v="118657146.10147277"/>
    <n v="118657146.10147277"/>
    <d v="2022-10-04T00:00:00"/>
    <n v="2.1780821917808217"/>
    <n v="4.1522219311981093E-2"/>
    <n v="117208949.9943231"/>
    <n v="0.5"/>
    <s v="MEDIA"/>
    <x v="0"/>
    <n v="150000000"/>
  </r>
  <r>
    <n v="2665"/>
    <d v="2016-11-10T00:00:00"/>
    <d v="2016-10-11T00:00:00"/>
    <s v="TRIBUNAL ADMINISTRATIVO"/>
    <s v="05001233300020160227200"/>
    <s v="2019"/>
    <x v="0"/>
    <s v="COHAN"/>
    <s v="SEBASTIAN AGUDELO ECHEVERRI"/>
    <n v="247757"/>
    <x v="3"/>
    <s v="OTRAS"/>
    <s v="BAJO"/>
    <s v="ALTO"/>
    <s v="BAJO"/>
    <s v="ALTO"/>
    <n v="0.71499999999999997"/>
    <x v="0"/>
    <n v="100000000"/>
    <n v="0"/>
    <x v="0"/>
    <n v="0"/>
    <s v="NO"/>
    <s v="NO"/>
    <s v="7 AÑOS"/>
    <s v="JUAN CARLOS JIMENEZ ESCOBAR"/>
    <s v="N/A"/>
    <d v="1985-03-13T00:00:00"/>
    <n v="53595"/>
    <s v="SECCIONAL DE SALUD Y PROTECCION SOCIAL"/>
    <s v="ME SACARON POR FALTA DE LEGITIMACION EN LA CAUSA"/>
    <d v="2020-07-31T00:00:00"/>
    <s v="2016-11"/>
    <s v="7"/>
    <s v="2020-06"/>
    <n v="0.79016316489215555"/>
    <n v="79016316.489215553"/>
    <n v="0"/>
    <d v="2023-11-09T00:00:00"/>
    <n v="3.2767123287671232"/>
    <n v="4.1522219311981093E-2"/>
    <n v="0"/>
    <n v="0.71499999999999997"/>
    <s v="ALTA"/>
    <x v="0"/>
    <n v="0"/>
  </r>
  <r>
    <n v="2666"/>
    <d v="2017-01-31T00:00:00"/>
    <d v="2017-01-16T00:00:00"/>
    <s v="JUZGADO 7 LABORAL MEDELLIN"/>
    <s v="05001310500720170000800"/>
    <s v="2019"/>
    <x v="1"/>
    <s v="FUNDACION SOMA CHIGORODO"/>
    <s v="JOHN JAIRO OSPINA PENAGOS"/>
    <n v="133396"/>
    <x v="2"/>
    <s v="OTRAS"/>
    <s v="ALTO"/>
    <s v="ALTO"/>
    <s v="ALTO"/>
    <s v="ALTO"/>
    <n v="1"/>
    <x v="0"/>
    <n v="102416700"/>
    <n v="1"/>
    <x v="4"/>
    <n v="150000000"/>
    <s v="NO"/>
    <s v="NO"/>
    <s v="6 AÑOS"/>
    <s v="JUAN CARLOS JIMENEZ ESCOBAR"/>
    <s v="N/A"/>
    <d v="1985-03-13T00:00:00"/>
    <n v="53595"/>
    <s v="SECCIONAL DE SALUD Y PROTECCION SOCIAL"/>
    <m/>
    <d v="2020-07-31T00:00:00"/>
    <s v="2017-01"/>
    <s v="6"/>
    <s v="2020-06"/>
    <n v="0.77890601703822215"/>
    <n v="79772983.875198483"/>
    <n v="79772983.875198483"/>
    <d v="2023-01-30T00:00:00"/>
    <n v="2.5013698630136987"/>
    <n v="4.1522219311981093E-2"/>
    <n v="78655868.468146622"/>
    <n v="1"/>
    <s v="ALTA"/>
    <x v="0"/>
    <n v="150000000"/>
  </r>
  <r>
    <n v="2667"/>
    <d v="2017-03-14T00:00:00"/>
    <d v="2017-02-14T00:00:00"/>
    <s v="JUZGADO 18 ADMINISTRATIVO"/>
    <s v="05001333301820170007700"/>
    <s v="2019"/>
    <x v="0"/>
    <s v="BERNARDO RAMIREZ SANCHEZ "/>
    <s v="PAULO ALEJANDRO GARCES OTERO"/>
    <n v="211802"/>
    <x v="1"/>
    <s v="FALLA EN EL SERVICIO DE SALUD"/>
    <s v="MEDIO   "/>
    <s v="MEDIO   "/>
    <s v="MEDIO   "/>
    <s v="MEDIO   "/>
    <n v="0.5"/>
    <x v="2"/>
    <n v="521090500"/>
    <n v="0"/>
    <x v="5"/>
    <n v="0"/>
    <s v="NO"/>
    <s v="NO"/>
    <s v="7 AÑOS"/>
    <s v="JUAN CARLOS JIMENEZ ESCOBAR"/>
    <s v="N/A"/>
    <d v="1985-03-13T00:00:00"/>
    <n v="53595"/>
    <s v="SECCIONAL DE SALUD Y PROTECCION SOCIAL"/>
    <s v="EN JUNIO 21 DE 2018 SE TERMINA POR DESISTIMIENTO"/>
    <d v="2020-07-31T00:00:00"/>
    <s v="2017-03"/>
    <s v="7"/>
    <s v="2020-06"/>
    <n v="0.76757466281447584"/>
    <n v="399975864.83332664"/>
    <n v="0"/>
    <d v="2024-03-12T00:00:00"/>
    <n v="3.6164383561643834"/>
    <n v="4.1522219311981093E-2"/>
    <n v="0"/>
    <n v="0.5"/>
    <s v="MEDIA"/>
    <x v="2"/>
    <n v="0"/>
  </r>
  <r>
    <n v="2668"/>
    <d v="2017-07-07T00:00:00"/>
    <d v="2017-06-14T00:00:00"/>
    <s v="JUZGADO 5 ADMINISTRATIVO"/>
    <s v="05001333300520170028600"/>
    <s v="2019"/>
    <x v="0"/>
    <s v="YORLADIS MARCELA RUIZ PEREZ"/>
    <s v="DARWIN DE JESUS ORTEGA BOTERO"/>
    <n v="20312"/>
    <x v="1"/>
    <s v="FALLA EN EL SERVICIO DE SALUD"/>
    <s v="BAJO"/>
    <s v="BAJO"/>
    <s v="BAJO"/>
    <s v="BAJO"/>
    <n v="0.05"/>
    <x v="1"/>
    <n v="321823815"/>
    <n v="0"/>
    <x v="3"/>
    <n v="0"/>
    <s v="NO"/>
    <s v="NO"/>
    <s v="7 AÑOS"/>
    <s v="JUAN CARLOS JIMENEZ ESCOBAR"/>
    <s v="N/A"/>
    <d v="1985-03-13T00:00:00"/>
    <n v="53595"/>
    <s v="SECCIONAL DE SALUD Y PROTECCION SOCIAL"/>
    <m/>
    <d v="2020-07-31T00:00:00"/>
    <s v="2017-07"/>
    <s v="7"/>
    <s v="2020-06"/>
    <n v="0.76175497984527818"/>
    <n v="245150893.70905554"/>
    <n v="0"/>
    <d v="2024-07-05T00:00:00"/>
    <n v="3.9315068493150687"/>
    <n v="4.1522219311981093E-2"/>
    <n v="0"/>
    <n v="0.05"/>
    <s v="REMOTA"/>
    <x v="1"/>
    <n v="0"/>
  </r>
  <r>
    <n v="2669"/>
    <d v="2017-08-24T00:00:00"/>
    <d v="2017-07-19T00:00:00"/>
    <s v="JUZGADO 29 ADMINISTRATIVO"/>
    <s v="05001333302920170036600"/>
    <s v="2019"/>
    <x v="0"/>
    <s v="EDWIN CAMILO ESCUDERO A."/>
    <s v="CATALINA TORO GOMEZ"/>
    <n v="149178"/>
    <x v="1"/>
    <s v="FALLA EN EL SERVICIO DE SALUD"/>
    <s v="MEDIO   "/>
    <s v="MEDIO   "/>
    <s v="MEDIO   "/>
    <s v="MEDIO   "/>
    <n v="0.5"/>
    <x v="2"/>
    <n v="298775385"/>
    <n v="0"/>
    <x v="5"/>
    <n v="0"/>
    <s v="NO"/>
    <s v="NO"/>
    <s v="6 AÑOS"/>
    <s v="JUAN CARLOS JIMENEZ ESCOBAR"/>
    <s v="N/A"/>
    <d v="1985-03-13T00:00:00"/>
    <n v="53595"/>
    <s v="SECCIONAL DE SALUD Y PROTECCION SOCIAL"/>
    <m/>
    <d v="2020-07-31T00:00:00"/>
    <s v="2017-08"/>
    <s v="6"/>
    <s v="2020-06"/>
    <n v="0.76068958550881771"/>
    <n v="227275323.77588743"/>
    <n v="0"/>
    <d v="2023-08-23T00:00:00"/>
    <n v="3.0630136986301371"/>
    <n v="4.1522219311981093E-2"/>
    <n v="0"/>
    <n v="0.5"/>
    <s v="MEDIA"/>
    <x v="2"/>
    <n v="0"/>
  </r>
  <r>
    <n v="2670"/>
    <d v="2017-08-09T00:00:00"/>
    <d v="2017-07-28T00:00:00"/>
    <s v="JUZGADO 22 ADMINISTRATIVO"/>
    <s v="05001333302220170037800"/>
    <s v="2019"/>
    <x v="0"/>
    <s v="AUGUSTO MORENO NARANJO"/>
    <s v="CARLOS ALBERTO VARGAS"/>
    <n v="81576"/>
    <x v="0"/>
    <s v="RELIQUIDACIÓN DE LA PENSIÓN"/>
    <s v="MEDIO   "/>
    <s v="MEDIO   "/>
    <s v="MEDIO   "/>
    <s v="MEDIO   "/>
    <n v="0.5"/>
    <x v="2"/>
    <n v="25601894"/>
    <n v="0"/>
    <x v="7"/>
    <n v="0"/>
    <s v="NO"/>
    <s v="NO"/>
    <s v="6 AÑOS"/>
    <s v="JUAN CARLOS JIMENEZ ESCOBAR"/>
    <s v="N/A"/>
    <d v="1985-03-13T00:00:00"/>
    <n v="53595"/>
    <s v="SECCIONAL DE SALUD Y PROTECCION SOCIAL"/>
    <m/>
    <d v="2020-07-31T00:00:00"/>
    <s v="2017-08"/>
    <s v="6"/>
    <s v="2020-06"/>
    <n v="0.76068958550881771"/>
    <n v="19475094.135100689"/>
    <n v="0"/>
    <d v="2023-08-08T00:00:00"/>
    <n v="3.021917808219178"/>
    <n v="4.1522219311981093E-2"/>
    <n v="0"/>
    <n v="0.5"/>
    <s v="MEDIA"/>
    <x v="2"/>
    <n v="0"/>
  </r>
  <r>
    <n v="2671"/>
    <d v="2017-09-18T00:00:00"/>
    <d v="2017-07-27T00:00:00"/>
    <s v="JUZGADO 11 ADMINISTRATIVO"/>
    <s v="05001333301120170039400"/>
    <s v="2019"/>
    <x v="0"/>
    <s v="RUBEN DARIO PUERTA PUERTA"/>
    <s v="CARLOS ALBERTO VARGAS"/>
    <n v="81576"/>
    <x v="0"/>
    <s v="RELIQUIDACIÓN DE LA PENSIÓN"/>
    <s v="MEDIO   "/>
    <s v="MEDIO   "/>
    <s v="MEDIO   "/>
    <s v="MEDIO   "/>
    <n v="0.5"/>
    <x v="2"/>
    <n v="12513194"/>
    <n v="0"/>
    <x v="5"/>
    <n v="0"/>
    <s v="NO"/>
    <s v="NO"/>
    <s v="6 AÑOS"/>
    <s v="JUAN CARLOS JIMENEZ ESCOBAR"/>
    <s v="N/A"/>
    <d v="1985-03-13T00:00:00"/>
    <n v="53595"/>
    <s v="SECCIONAL DE SALUD Y PROTECCION SOCIAL"/>
    <s v="EN MARZO 12 DE 2019 NIEGA PRETENSIONES"/>
    <d v="2020-07-31T00:00:00"/>
    <s v="2017-09"/>
    <s v="6"/>
    <s v="2020-06"/>
    <n v="0.76038333983224338"/>
    <n v="9514824.2456887886"/>
    <n v="0"/>
    <d v="2023-09-17T00:00:00"/>
    <n v="3.1315068493150684"/>
    <n v="4.1522219311981093E-2"/>
    <n v="0"/>
    <n v="0.5"/>
    <s v="MEDIA"/>
    <x v="2"/>
    <n v="0"/>
  </r>
  <r>
    <n v="2672"/>
    <d v="2017-09-25T00:00:00"/>
    <d v="2017-08-16T00:00:00"/>
    <s v="JUZGADO 12 ADMINISTRATIVO"/>
    <s v="05001333301220170042200"/>
    <s v="2019"/>
    <x v="0"/>
    <s v="MARTHA ISABEL YARCE"/>
    <s v="OSCAR DARIO VILLEGAS POSADA"/>
    <n v="66848"/>
    <x v="1"/>
    <s v="FALLA EN EL SERVICIO DE SALUD"/>
    <s v="BAJO"/>
    <s v="BAJO"/>
    <s v="BAJO"/>
    <s v="BAJO"/>
    <n v="0.05"/>
    <x v="1"/>
    <n v="235584000"/>
    <n v="0"/>
    <x v="5"/>
    <n v="0"/>
    <s v="NO"/>
    <s v="NO"/>
    <s v="6 AÑOS"/>
    <s v="JUAN CARLOS JIMENEZ ESCOBAR"/>
    <s v="N/A"/>
    <d v="1985-03-13T00:00:00"/>
    <n v="53595"/>
    <s v="SECCIONAL DE SALUD Y PROTECCION SOCIAL"/>
    <m/>
    <d v="2020-07-31T00:00:00"/>
    <s v="2017-09"/>
    <s v="6"/>
    <s v="2020-06"/>
    <n v="0.76038333983224338"/>
    <n v="179134148.73103923"/>
    <n v="0"/>
    <d v="2023-09-24T00:00:00"/>
    <n v="3.1506849315068495"/>
    <n v="4.1522219311981093E-2"/>
    <n v="0"/>
    <n v="0.05"/>
    <s v="REMOTA"/>
    <x v="1"/>
    <n v="0"/>
  </r>
  <r>
    <n v="2673"/>
    <d v="2017-10-02T00:00:00"/>
    <d v="2017-08-22T00:00:00"/>
    <s v="JUZGADO 8 ADMINISTRATIVO"/>
    <s v="05001333300820170042700"/>
    <s v="2019"/>
    <x v="0"/>
    <s v="MARTHA ELSA ZAPATA RUEDA"/>
    <s v="CARLOS MARIO ALVAREZ ESCOBAR"/>
    <n v="198731"/>
    <x v="0"/>
    <s v="RELIQUIDACIÓN DE LA PENSIÓN"/>
    <s v="MEDIO   "/>
    <s v="MEDIO   "/>
    <s v="MEDIO   "/>
    <s v="MEDIO   "/>
    <n v="0.5"/>
    <x v="2"/>
    <n v="40612292"/>
    <n v="0"/>
    <x v="5"/>
    <n v="0"/>
    <s v="NO"/>
    <s v="NO"/>
    <s v="6 AÑOS"/>
    <s v="JUAN CARLOS JIMENEZ ESCOBAR"/>
    <s v="N/A"/>
    <d v="1985-03-13T00:00:00"/>
    <n v="53595"/>
    <s v="SECCIONAL DE SALUD Y PROTECCION SOCIAL"/>
    <m/>
    <d v="2020-07-31T00:00:00"/>
    <s v="2017-10"/>
    <s v="6"/>
    <s v="2020-06"/>
    <n v="0.76025622916343338"/>
    <n v="30875747.973604273"/>
    <n v="0"/>
    <d v="2023-10-01T00:00:00"/>
    <n v="3.1698630136986301"/>
    <n v="4.1522219311981093E-2"/>
    <n v="0"/>
    <n v="0.5"/>
    <s v="MEDIA"/>
    <x v="2"/>
    <n v="0"/>
  </r>
  <r>
    <n v="2674"/>
    <d v="2017-10-02T00:00:00"/>
    <d v="2017-08-23T00:00:00"/>
    <s v="JUZGADO 8 ADMINISTRATIVO"/>
    <s v="05001333300820170042900"/>
    <s v="2019"/>
    <x v="0"/>
    <s v="ESTEFANIA OTALVARO ARIAS"/>
    <s v="LINA PATRICIA TORO MUÑOZ"/>
    <n v="210535"/>
    <x v="1"/>
    <s v="FALLA EN EL SERVICIO DE SALUD"/>
    <s v="BAJO"/>
    <s v="BAJO"/>
    <s v="BAJO"/>
    <s v="BAJO"/>
    <n v="0.05"/>
    <x v="1"/>
    <n v="197114810"/>
    <n v="0"/>
    <x v="5"/>
    <n v="0"/>
    <s v="NO"/>
    <s v="NO"/>
    <s v="6 AÑOS"/>
    <s v="JUAN CARLOS JIMENEZ ESCOBAR"/>
    <s v="N/A"/>
    <d v="1985-03-13T00:00:00"/>
    <n v="53595"/>
    <s v="SECCIONAL DE SALUD Y PROTECCION SOCIAL"/>
    <m/>
    <d v="2020-07-31T00:00:00"/>
    <s v="2017-10"/>
    <s v="6"/>
    <s v="2020-06"/>
    <n v="0.76025622916343338"/>
    <n v="149857762.16286662"/>
    <n v="0"/>
    <d v="2023-10-01T00:00:00"/>
    <n v="3.1698630136986301"/>
    <n v="4.1522219311981093E-2"/>
    <n v="0"/>
    <n v="0.05"/>
    <s v="REMOTA"/>
    <x v="1"/>
    <n v="0"/>
  </r>
  <r>
    <n v="2675"/>
    <d v="2017-09-26T00:00:00"/>
    <d v="2017-09-01T00:00:00"/>
    <s v="JUZGADO 15 ADMINISTRATIVO"/>
    <s v="05001333301520170043600"/>
    <s v="2019"/>
    <x v="0"/>
    <s v="JORGE ELIAS RIVERA FLOREZ"/>
    <s v="CARLOS ALBERTO VARGAS FLOREZ"/>
    <n v="81576"/>
    <x v="0"/>
    <s v="RELIQUIDACIÓN DE LA PENSIÓN"/>
    <s v="MEDIO   "/>
    <s v="MEDIO   "/>
    <s v="MEDIO   "/>
    <s v="MEDIO   "/>
    <n v="0.5"/>
    <x v="2"/>
    <n v="9483340"/>
    <n v="0"/>
    <x v="4"/>
    <n v="0"/>
    <s v="NO"/>
    <s v="NO"/>
    <s v="6 AÑOS"/>
    <s v="JUAN CARLOS JIMENEZ ESCOBAR"/>
    <s v="N/A"/>
    <d v="1985-03-13T00:00:00"/>
    <n v="53595"/>
    <s v="SECCIONAL DE SALUD Y PROTECCION SOCIAL"/>
    <m/>
    <d v="2020-07-31T00:00:00"/>
    <s v="2017-09"/>
    <s v="6"/>
    <s v="2020-06"/>
    <n v="0.76038333983224338"/>
    <n v="7210973.7419647072"/>
    <n v="0"/>
    <d v="2023-09-25T00:00:00"/>
    <n v="3.1534246575342464"/>
    <n v="4.1522219311981093E-2"/>
    <n v="0"/>
    <n v="0.5"/>
    <s v="MEDIA"/>
    <x v="2"/>
    <n v="0"/>
  </r>
  <r>
    <n v="2676"/>
    <d v="2017-02-07T00:00:00"/>
    <d v="2017-10-23T00:00:00"/>
    <s v="JUZGADO 20 ADMINISTRATIVO"/>
    <s v="05001333302020170053600"/>
    <s v="2019"/>
    <x v="0"/>
    <s v="FATMA KADIJA ROJAS GALLEGO"/>
    <s v="CRISTIAN DARIO ACEVEDO CADAVID "/>
    <n v="196061"/>
    <x v="1"/>
    <s v="FALLA EN EL SERVICIO DE SALUD"/>
    <s v="BAJO"/>
    <s v="BAJO"/>
    <s v="BAJO"/>
    <s v="BAJO"/>
    <n v="0.05"/>
    <x v="1"/>
    <n v="82937946"/>
    <n v="0"/>
    <x v="5"/>
    <n v="0"/>
    <s v="NO"/>
    <s v="NO"/>
    <s v="6 AÑOS"/>
    <s v="JUAN CARLOS JIMENEZ ESCOBAR"/>
    <s v="N/A"/>
    <d v="1985-03-13T00:00:00"/>
    <n v="53595"/>
    <s v="SECCIONAL DE SALUD Y PROTECCION SOCIAL"/>
    <m/>
    <d v="2020-07-31T00:00:00"/>
    <s v="2017-02"/>
    <s v="6"/>
    <s v="2020-06"/>
    <n v="0.77115025586143982"/>
    <n v="63957618.278522275"/>
    <n v="0"/>
    <d v="2023-02-06T00:00:00"/>
    <n v="2.5205479452054793"/>
    <n v="4.1522219311981093E-2"/>
    <n v="0"/>
    <n v="0.05"/>
    <s v="REMOTA"/>
    <x v="1"/>
    <n v="0"/>
  </r>
  <r>
    <n v="2677"/>
    <d v="2017-10-13T00:00:00"/>
    <d v="2017-09-28T00:00:00"/>
    <s v="TRIBUNAL ADMINISTRATIVO"/>
    <s v="05001233300020170236100"/>
    <s v="2019"/>
    <x v="0"/>
    <s v="CARLOS EDMUNDO ESPEJO "/>
    <s v="CARLOS ALBERTO VARGAS FLOREZ"/>
    <n v="81576"/>
    <x v="0"/>
    <s v="RELIQUIDACIÓN DE LA PENSIÓN"/>
    <s v="MEDIO   "/>
    <s v="MEDIO   "/>
    <s v="MEDIO   "/>
    <s v="MEDIO   "/>
    <n v="0.5"/>
    <x v="2"/>
    <n v="39357774"/>
    <n v="0"/>
    <x v="5"/>
    <n v="0"/>
    <s v="NO"/>
    <s v="NO"/>
    <s v=" 5 AÑOS "/>
    <s v="JUAN CARLOS JIMENEZ ESCOBAR"/>
    <s v="N/A"/>
    <d v="1985-03-13T00:00:00"/>
    <n v="53595"/>
    <s v="SECCIONAL DE SALUD Y PROTECCION SOCIAL"/>
    <m/>
    <d v="2020-07-31T00:00:00"/>
    <s v="2017-10"/>
    <s v="5"/>
    <s v="2020-06"/>
    <n v="0.76025622916343338"/>
    <n v="29921992.84950662"/>
    <n v="0"/>
    <d v="2022-10-12T00:00:00"/>
    <n v="2.2000000000000002"/>
    <n v="4.1522219311981093E-2"/>
    <n v="0"/>
    <n v="0.5"/>
    <s v="MEDIA"/>
    <x v="2"/>
    <n v="0"/>
  </r>
  <r>
    <n v="2678"/>
    <d v="2017-11-09T00:00:00"/>
    <d v="2017-10-17T00:00:00"/>
    <s v="TRIBUNAL ADMINISTRATIVO"/>
    <s v="05001233300020170241600"/>
    <s v="2019"/>
    <x v="0"/>
    <s v="LUZ ELENA CASTRILLON UPEGUI"/>
    <s v="NUBIA ELENA BUITRAGO GOMEZ "/>
    <n v="118286"/>
    <x v="0"/>
    <s v="RELIQUIDACIÓN DE LA PENSIÓN"/>
    <s v="MEDIO   "/>
    <s v="MEDIO   "/>
    <s v="MEDIO   "/>
    <s v="MEDIO   "/>
    <n v="0.5"/>
    <x v="2"/>
    <n v="41166985"/>
    <n v="0"/>
    <x v="5"/>
    <n v="0"/>
    <s v="NO"/>
    <s v="NO"/>
    <s v=" 5 AÑOS "/>
    <s v="JUAN CARLOS JIMENEZ ESCOBAR"/>
    <s v="N/A"/>
    <d v="1985-03-13T00:00:00"/>
    <n v="53595"/>
    <s v="SECCIONAL DE SALUD Y PROTECCION SOCIAL"/>
    <m/>
    <d v="2020-07-31T00:00:00"/>
    <s v="2017-11"/>
    <s v="5"/>
    <s v="2020-06"/>
    <n v="0.75888387549827907"/>
    <n v="31240961.11937952"/>
    <n v="0"/>
    <d v="2022-11-08T00:00:00"/>
    <n v="2.2739726027397262"/>
    <n v="4.1522219311981093E-2"/>
    <n v="0"/>
    <n v="0.5"/>
    <s v="MEDIA"/>
    <x v="2"/>
    <n v="0"/>
  </r>
  <r>
    <n v="2679"/>
    <d v="2018-01-18T00:00:00"/>
    <d v="2018-01-11T00:00:00"/>
    <s v="JUZGADO 34 ADMINISTRATIVO"/>
    <s v="05001333303420180000300"/>
    <s v="2019"/>
    <x v="0"/>
    <s v="ALBEIRO DE JESUS HENAO"/>
    <s v="CARLOS ALBERTO VARGAS FLOREZ"/>
    <n v="81576"/>
    <x v="0"/>
    <s v="RELIQUIDACIÓN DE LA PENSIÓN"/>
    <s v="MEDIO   "/>
    <s v="MEDIO   "/>
    <s v="MEDIO   "/>
    <s v="MEDIO   "/>
    <n v="0.5"/>
    <x v="2"/>
    <n v="36254000"/>
    <n v="0"/>
    <x v="5"/>
    <n v="0"/>
    <s v="NO"/>
    <s v="NO"/>
    <s v=" 5 AÑOS "/>
    <s v="JUAN CARLOS JIMENEZ ESCOBAR"/>
    <s v="N/A"/>
    <d v="1985-03-13T00:00:00"/>
    <n v="53595"/>
    <s v="SECCIONAL DE SALUD Y PROTECCION SOCIAL"/>
    <m/>
    <d v="2020-07-31T00:00:00"/>
    <s v="2018-01"/>
    <s v="5"/>
    <s v="2020-06"/>
    <n v="0.75126308387247931"/>
    <n v="27236291.842712864"/>
    <n v="0"/>
    <d v="2023-01-17T00:00:00"/>
    <n v="2.4657534246575343"/>
    <n v="4.1522219311981093E-2"/>
    <n v="0"/>
    <n v="0.5"/>
    <s v="MEDIA"/>
    <x v="2"/>
    <n v="0"/>
  </r>
  <r>
    <n v="2680"/>
    <d v="2018-01-20T00:00:00"/>
    <d v="2018-01-17T00:00:00"/>
    <s v="JUZGADO 7 ADMINISTRATIVO"/>
    <s v="05001333300720180001100"/>
    <s v="2019"/>
    <x v="0"/>
    <s v="GABRIELA ALZATE RAMIREZ"/>
    <s v="PAULA ANDREA ESCOBAR SANCHEZ"/>
    <n v="108843"/>
    <x v="0"/>
    <s v="RELIQUIDACIÓN DE LA PENSIÓN"/>
    <s v="MEDIO   "/>
    <s v="MEDIO   "/>
    <s v="MEDIO   "/>
    <s v="MEDIO   "/>
    <n v="0.5"/>
    <x v="2"/>
    <n v="48418228"/>
    <n v="0"/>
    <x v="5"/>
    <n v="0"/>
    <s v="NO"/>
    <s v="NO"/>
    <s v=" 5 AÑOS "/>
    <s v="JUAN CARLOS JIMENEZ ESCOBAR"/>
    <s v="N/A"/>
    <d v="1985-03-13T00:00:00"/>
    <n v="53595"/>
    <s v="SECCIONAL DE SALUD Y PROTECCION SOCIAL"/>
    <m/>
    <d v="2020-07-31T00:00:00"/>
    <s v="2018-01"/>
    <s v="5"/>
    <s v="2020-06"/>
    <n v="0.75126308387247931"/>
    <n v="36374827.282920823"/>
    <n v="0"/>
    <d v="2023-01-19T00:00:00"/>
    <n v="2.4712328767123286"/>
    <n v="4.1522219311981093E-2"/>
    <n v="0"/>
    <n v="0.5"/>
    <s v="MEDIA"/>
    <x v="2"/>
    <n v="0"/>
  </r>
  <r>
    <n v="2681"/>
    <d v="2018-02-26T00:00:00"/>
    <d v="2018-02-16T00:00:00"/>
    <s v="JUZGADO 7 ADMINISTRATIVO"/>
    <s v="05001333300720180006900"/>
    <s v="2019"/>
    <x v="0"/>
    <s v="OCTAVIO CALLE BARRENAECHE"/>
    <s v="CARLOS ALBERTO VARGAS FLOREZ"/>
    <n v="81576"/>
    <x v="0"/>
    <s v="RELIQUIDACIÓN DE LA PENSIÓN"/>
    <s v="MEDIO   "/>
    <s v="MEDIO   "/>
    <s v="MEDIO   "/>
    <s v="MEDIO   "/>
    <n v="0.5"/>
    <x v="2"/>
    <n v="6546970"/>
    <n v="0"/>
    <x v="5"/>
    <n v="0"/>
    <s v="NO"/>
    <s v="NO"/>
    <s v=" 5 AÑOS "/>
    <s v="JUAN CARLOS JIMENEZ ESCOBAR"/>
    <s v="N/A"/>
    <d v="1985-03-13T00:00:00"/>
    <n v="53595"/>
    <s v="SECCIONAL DE SALUD Y PROTECCION SOCIAL"/>
    <m/>
    <d v="2020-07-31T00:00:00"/>
    <s v="2018-02"/>
    <s v="5"/>
    <s v="2020-06"/>
    <n v="0.74599443734185067"/>
    <n v="4884003.2014439758"/>
    <n v="0"/>
    <d v="2023-02-25T00:00:00"/>
    <n v="2.5726027397260274"/>
    <n v="4.1522219311981093E-2"/>
    <n v="0"/>
    <n v="0.5"/>
    <s v="MEDIA"/>
    <x v="2"/>
    <n v="0"/>
  </r>
  <r>
    <n v="2682"/>
    <d v="2018-03-07T00:00:00"/>
    <d v="2018-02-23T00:00:00"/>
    <s v="JUZGADO 20 ADMINISTRATIVO"/>
    <s v="05001333302020180007000"/>
    <s v="2019"/>
    <x v="0"/>
    <s v="MARIA NUBIA OCHOA ARANGO"/>
    <s v="CARLOS ALBERTO VARGAS FLOREZ"/>
    <n v="81576"/>
    <x v="0"/>
    <s v="RELIQUIDACIÓN DE LA PENSIÓN"/>
    <s v="MEDIO   "/>
    <s v="MEDIO   "/>
    <s v="MEDIO   "/>
    <s v="MEDIO   "/>
    <n v="0.5"/>
    <x v="2"/>
    <n v="14463526"/>
    <n v="0"/>
    <x v="5"/>
    <n v="0"/>
    <s v="NO"/>
    <s v="NO"/>
    <s v="5 AÑOS "/>
    <s v="JUAN CARLOS JIMENEZ ESCOBAR"/>
    <s v="N/A"/>
    <d v="1985-03-13T00:00:00"/>
    <n v="53595"/>
    <s v="SECCIONAL DE SALUD Y PROTECCION SOCIAL"/>
    <m/>
    <d v="2020-07-31T00:00:00"/>
    <s v="2018-03"/>
    <s v="5"/>
    <s v="2020-06"/>
    <n v="0.74420758606092174"/>
    <n v="10763865.77038938"/>
    <n v="0"/>
    <d v="2023-03-06T00:00:00"/>
    <n v="2.5972602739726027"/>
    <n v="4.1522219311981093E-2"/>
    <n v="0"/>
    <n v="0.5"/>
    <s v="MEDIA"/>
    <x v="2"/>
    <n v="0"/>
  </r>
  <r>
    <n v="2683"/>
    <d v="2018-05-08T00:00:00"/>
    <d v="2018-04-27T00:00:00"/>
    <s v="JUZGADO 17 ADMINISTRATIVO"/>
    <s v="05001333301720180016200"/>
    <s v="2019"/>
    <x v="0"/>
    <s v="MARIA EUSTOLIA CHAVARRIA A."/>
    <s v="CARLOS ALBERTO VARGAS FLOREZ"/>
    <n v="81576"/>
    <x v="0"/>
    <s v="RELIQUIDACIÓN DE LA PENSIÓN"/>
    <s v="MEDIO   "/>
    <s v="MEDIO   "/>
    <s v="MEDIO   "/>
    <s v="MEDIO   "/>
    <n v="0.5"/>
    <x v="2"/>
    <n v="11376983"/>
    <n v="0"/>
    <x v="5"/>
    <n v="0"/>
    <s v="NO"/>
    <s v="NO"/>
    <s v="5 AÑOS"/>
    <s v="JUAN CARLOS JIMENEZ ESCOBAR"/>
    <s v="N/A"/>
    <d v="1985-03-13T00:00:00"/>
    <n v="53595"/>
    <s v="SECCIONAL DE SALUD Y PROTECCION SOCIAL"/>
    <m/>
    <d v="2020-07-31T00:00:00"/>
    <s v="2018-05"/>
    <s v="5"/>
    <s v="2020-06"/>
    <n v="0.73891229786794344"/>
    <n v="8406592.6513345279"/>
    <n v="0"/>
    <d v="2023-05-07T00:00:00"/>
    <n v="2.7671232876712328"/>
    <n v="4.1522219311981093E-2"/>
    <n v="0"/>
    <n v="0.5"/>
    <s v="MEDIA"/>
    <x v="2"/>
    <n v="0"/>
  </r>
  <r>
    <n v="2684"/>
    <d v="2018-05-31T00:00:00"/>
    <d v="2018-05-07T00:00:00"/>
    <s v="JUZGADO 30 ADMINISTRATIVO"/>
    <s v="05001333303020180017800"/>
    <s v="2019"/>
    <x v="0"/>
    <s v="MARTA ISABEL OSORIO GALVIS"/>
    <s v="EMIGDIO HERRERA AGUDELO "/>
    <n v="64085"/>
    <x v="1"/>
    <s v="FALLA EN EL SERVICIO DE SALUD"/>
    <s v="MEDIO   "/>
    <s v="MEDIO   "/>
    <s v="MEDIO   "/>
    <s v="MEDIO   "/>
    <n v="0.5"/>
    <x v="2"/>
    <n v="78124200"/>
    <n v="0"/>
    <x v="5"/>
    <n v="0"/>
    <s v="NO"/>
    <s v="NO"/>
    <s v="5 AÑOS "/>
    <s v="JUAN CARLOS JIMENEZ ESCOBAR"/>
    <s v="N/A"/>
    <d v="1985-03-13T00:00:00"/>
    <n v="53595"/>
    <s v="SECCIONAL DE SALUD Y PROTECCION SOCIAL"/>
    <m/>
    <d v="2020-07-31T00:00:00"/>
    <s v="2018-05"/>
    <s v="5"/>
    <s v="2020-06"/>
    <n v="0.73891229786794344"/>
    <n v="57726932.141094789"/>
    <n v="0"/>
    <d v="2023-05-30T00:00:00"/>
    <n v="2.8301369863013699"/>
    <n v="4.1522219311981093E-2"/>
    <n v="0"/>
    <n v="0.5"/>
    <s v="MEDIA"/>
    <x v="2"/>
    <n v="0"/>
  </r>
  <r>
    <n v="2685"/>
    <d v="2018-05-25T00:00:00"/>
    <d v="2018-05-07T00:00:00"/>
    <s v="JUZGADO 30 ADMINISTRATIVO"/>
    <s v="05001333303020180017900"/>
    <s v="2019"/>
    <x v="0"/>
    <s v="LUIS FERNANDO PEREZ QUINTERO"/>
    <s v="PEDRO ANTONIO VASQUEZ M"/>
    <n v="105465"/>
    <x v="1"/>
    <s v="FALLA EN EL SERVICIO DE SALUD"/>
    <s v="BAJO"/>
    <s v="BAJO"/>
    <s v="BAJO"/>
    <s v="BAJO"/>
    <n v="0.05"/>
    <x v="1"/>
    <n v="47759785"/>
    <n v="0"/>
    <x v="5"/>
    <n v="0"/>
    <s v="NO"/>
    <s v="NO"/>
    <s v="5 AÑOS "/>
    <s v="JUAN CARLOS JIMENEZ ESCOBAR"/>
    <s v="N/A"/>
    <d v="1985-03-13T00:00:00"/>
    <n v="53595"/>
    <s v="SECCIONAL DE SALUD Y PROTECCION SOCIAL"/>
    <m/>
    <d v="2020-07-31T00:00:00"/>
    <s v="2018-05"/>
    <s v="5"/>
    <s v="2020-06"/>
    <n v="0.73891229786794344"/>
    <n v="35290292.480028935"/>
    <n v="0"/>
    <d v="2023-05-24T00:00:00"/>
    <n v="2.8136986301369862"/>
    <n v="4.1522219311981093E-2"/>
    <n v="0"/>
    <n v="0.05"/>
    <s v="REMOTA"/>
    <x v="1"/>
    <n v="0"/>
  </r>
  <r>
    <n v="2686"/>
    <d v="2014-04-09T00:00:00"/>
    <d v="2014-02-20T00:00:00"/>
    <s v="Juzgado 5 Oral Admnistrativo"/>
    <s v="05001333300520140019900"/>
    <s v="2019"/>
    <x v="0"/>
    <s v="SAIDER FERNANDO URREGO"/>
    <s v="Nestor David Galeano Tamayo"/>
    <n v="75288"/>
    <x v="3"/>
    <s v="OTRAS"/>
    <s v="ALTO"/>
    <s v="ALTO"/>
    <s v="MEDIO   "/>
    <s v="ALTO"/>
    <n v="0.95000000000000007"/>
    <x v="0"/>
    <n v="15000000"/>
    <n v="0.8"/>
    <x v="0"/>
    <n v="15000000"/>
    <s v="N/A"/>
    <s v="N/A"/>
    <s v="7 AÑOS"/>
    <s v="CARLOS MARIO TAMAYO GAVIRIA"/>
    <n v="344"/>
    <d v="1995-05-19T00:00:00"/>
    <n v="64521"/>
    <s v="SECCIONAL DE SALUD Y PROTECCION SOCIAL"/>
    <m/>
    <d v="2020-07-31T00:00:00"/>
    <s v="2014-04"/>
    <s v="7"/>
    <s v="2020-06"/>
    <n v="0.90302046279467518"/>
    <n v="13545306.941920128"/>
    <n v="10836245.553536102"/>
    <d v="2021-04-07T00:00:00"/>
    <n v="0.68493150684931503"/>
    <n v="4.1522219311981093E-2"/>
    <n v="10794480.719863495"/>
    <n v="0.95000000000000007"/>
    <s v="ALTA"/>
    <x v="0"/>
    <n v="15000000"/>
  </r>
  <r>
    <n v="2687"/>
    <d v="2014-04-04T00:00:00"/>
    <d v="2014-03-11T00:00:00"/>
    <s v="Juzgado 5 Oral Admnistrativo"/>
    <s v="05001333300520140029600"/>
    <s v="2019"/>
    <x v="0"/>
    <s v="SERGIO ANDRES AGUIRRE; DORIS ELENA AGUIRRE ESPINAL; MARIA OFELIA TORRES ESPINAL; ARTURO DE JESUS RIVERA GOMEZ; MARIA BIBIANA RIVERA TORRES; MARTA OFELIA RIVERA TORRES; DIEGO ALBERTO DE JESUS TORRES; HECTOR DARIO RIVERA TORRES; OLGA PATRICIA RIVERA TORRES"/>
    <s v="Roberto Fernando Paz Salas"/>
    <n v="149781"/>
    <x v="1"/>
    <s v="FALLA EN EL SERVICIO DE SALUD"/>
    <s v="MEDIO   "/>
    <s v="MEDIO   "/>
    <s v="MEDIO   "/>
    <s v="MEDIO   "/>
    <n v="0.5"/>
    <x v="2"/>
    <n v="646800000"/>
    <n v="0.6"/>
    <x v="2"/>
    <n v="0"/>
    <s v="N/A"/>
    <s v="N/A"/>
    <s v="7 AÑOS"/>
    <s v="CARLOS MARIO TAMAYO GAVIRIA"/>
    <n v="344"/>
    <d v="1995-05-19T00:00:00"/>
    <n v="64521"/>
    <s v="SECCIONAL DE SALUD Y PROTECCION SOCIAL"/>
    <m/>
    <d v="2020-07-31T00:00:00"/>
    <s v="2014-04"/>
    <s v="7"/>
    <s v="2020-06"/>
    <n v="0.90302046279467518"/>
    <n v="584073635.33559597"/>
    <n v="350444181.20135754"/>
    <d v="2021-04-02T00:00:00"/>
    <n v="0.67123287671232879"/>
    <n v="4.1522219311981093E-2"/>
    <n v="349120468.89154422"/>
    <n v="0.5"/>
    <s v="MEDIA"/>
    <x v="2"/>
    <n v="349120468.89154422"/>
  </r>
  <r>
    <n v="2688"/>
    <d v="2013-11-21T00:00:00"/>
    <d v="2013-09-27T00:00:00"/>
    <s v="Juzgado 27 Oral Adnistrativo"/>
    <s v="05001333302720130088800"/>
    <s v="2019"/>
    <x v="0"/>
    <s v="FRANCISCO ANTONIO MORALES CHICA, RUBEN ANTONIO MORALES, ANA EVA CHICA, EFRAIN ANTONIO MORALES CHICA, MANUEL ADAN MORALES CHICA, MARIA LIRIA MORALES CHICA, RUBEN ANTONIO MORALES CHICA, MARIA LIBIA MORALES CHICA"/>
    <s v="Martin Fabian Arcila Jaramillo"/>
    <n v="20958"/>
    <x v="1"/>
    <s v="FALLA EN EL SERVICIO DE SALUD"/>
    <s v="MEDIO   "/>
    <s v="MEDIO   "/>
    <s v="MEDIO   "/>
    <s v="MEDIO   "/>
    <n v="0.5"/>
    <x v="2"/>
    <n v="607738256"/>
    <n v="0.6"/>
    <x v="2"/>
    <n v="0"/>
    <s v="N/A"/>
    <s v="N/A"/>
    <s v="8 AÑOS"/>
    <s v="CARLOS MARIO TAMAYO GAVIRIA"/>
    <n v="344"/>
    <d v="1995-05-19T00:00:00"/>
    <n v="64521"/>
    <s v="SECCIONAL DE SALUD Y PROTECCION SOCIAL"/>
    <m/>
    <d v="2020-07-31T00:00:00"/>
    <s v="2013-11"/>
    <s v="8"/>
    <s v="2020-06"/>
    <n v="0.92335772840874586"/>
    <n v="561159815.52725291"/>
    <n v="336695889.31635171"/>
    <d v="2021-11-19T00:00:00"/>
    <n v="1.3041095890410959"/>
    <n v="4.1522219311981093E-2"/>
    <n v="334229399.4038322"/>
    <n v="0.5"/>
    <s v="MEDIA"/>
    <x v="2"/>
    <n v="334229399.4038322"/>
  </r>
  <r>
    <n v="2689"/>
    <d v="2008-01-15T00:00:00"/>
    <d v="2007-12-20T00:00:00"/>
    <s v="JUZGADO DIECISEIS ADMINISTRATIVO DEL CIRCUITO DE MEDELLIN"/>
    <s v="05001333101620070039700"/>
    <s v="2019"/>
    <x v="0"/>
    <s v="ALCIDES RIAÑO SANCHEZ"/>
    <s v="Martin Fabian Arcila Jaramillo"/>
    <n v="144691"/>
    <x v="9"/>
    <s v="VIOLACIÓN DERECHOS COLECTIVOS"/>
    <s v="BAJO"/>
    <s v="MEDIO   "/>
    <s v="MEDIO   "/>
    <s v="BAJO"/>
    <n v="0.2525"/>
    <x v="2"/>
    <n v="25000000"/>
    <n v="0.6"/>
    <x v="1"/>
    <n v="0"/>
    <s v="N/A"/>
    <s v="N/A"/>
    <s v="13 AÑOS"/>
    <s v="CARLOS MARIO TAMAYO GAVIRIA"/>
    <n v="344"/>
    <d v="1995-05-19T00:00:00"/>
    <n v="64521"/>
    <s v="SECCIONAL DE SALUD Y PROTECCION SOCIAL"/>
    <m/>
    <d v="2020-07-31T00:00:00"/>
    <s v="2008-01"/>
    <s v="13"/>
    <s v="2020-06"/>
    <n v="1.1184577136199094"/>
    <n v="27961442.840497736"/>
    <n v="16776865.704298642"/>
    <d v="2021-01-11T00:00:00"/>
    <n v="0.44931506849315067"/>
    <n v="4.1522219311981093E-2"/>
    <n v="16734419.88797424"/>
    <n v="0.2525"/>
    <s v="MEDIA"/>
    <x v="2"/>
    <n v="16734419.88797424"/>
  </r>
  <r>
    <n v="2690"/>
    <d v="2009-11-25T00:00:00"/>
    <d v="2009-11-25T00:00:00"/>
    <s v="Juzgado Unico Laboral del Circuito"/>
    <s v="05001310500120090017300"/>
    <s v="2019"/>
    <x v="1"/>
    <s v="ESE HOSPITAL SAN VICENTE DE PAÚL DE GARZON - HUILA"/>
    <s v="Diego Mauricio Hernández Hoyos"/>
    <n v="103299"/>
    <x v="8"/>
    <s v="OTRAS"/>
    <s v="ALTO"/>
    <s v="ALTO"/>
    <s v="ALTO"/>
    <s v="ALTO"/>
    <n v="1"/>
    <x v="0"/>
    <n v="300000"/>
    <n v="1"/>
    <x v="2"/>
    <n v="0"/>
    <s v="N/A"/>
    <s v="N/A"/>
    <s v="15 AÑOS"/>
    <s v="CARLOS MARIO TAMAYO GAVIRIA"/>
    <n v="344"/>
    <d v="1995-05-19T00:00:00"/>
    <n v="64521"/>
    <s v="SECCIONAL DE SALUD Y PROTECCION SOCIAL"/>
    <m/>
    <d v="2020-07-31T00:00:00"/>
    <s v="2009-11"/>
    <s v="15"/>
    <s v="2020-06"/>
    <n v="1.0299480982494542"/>
    <n v="308984.42947483627"/>
    <n v="308984.42947483627"/>
    <d v="2024-11-21T00:00:00"/>
    <n v="4.3123287671232875"/>
    <n v="4.1522219311981093E-2"/>
    <n v="301562.74060615903"/>
    <n v="1"/>
    <s v="ALTA"/>
    <x v="0"/>
    <n v="301562.74060615903"/>
  </r>
  <r>
    <n v="2691"/>
    <d v="2008-02-18T00:00:00"/>
    <d v="2007-10-02T00:00:00"/>
    <s v="Tribunal Admnistrativo de Antioquia"/>
    <s v="05001233100020070299601"/>
    <s v="2019"/>
    <x v="0"/>
    <s v="ADA COMPUTADORA S.A."/>
    <s v="Lina María Angel henriquez"/>
    <n v="98060"/>
    <x v="6"/>
    <s v="INCUMPLIMIENTO"/>
    <s v="ALTO"/>
    <s v="MEDIO   "/>
    <s v="MEDIO   "/>
    <s v="ALTO"/>
    <n v="0.77499999999999991"/>
    <x v="0"/>
    <n v="200000000"/>
    <n v="1"/>
    <x v="2"/>
    <n v="0"/>
    <s v="N/A"/>
    <s v="N/A"/>
    <s v="13 AÑOS"/>
    <s v="CARLOS MARIO TAMAYO GAVIRIA"/>
    <n v="344"/>
    <d v="1995-05-19T00:00:00"/>
    <n v="64521"/>
    <s v="SECCIONAL DE SALUD Y PROTECCION SOCIAL"/>
    <m/>
    <d v="2020-07-31T00:00:00"/>
    <s v="2008-02"/>
    <s v="13"/>
    <s v="2020-06"/>
    <n v="1.1018113812696684"/>
    <n v="220362276.25393367"/>
    <n v="220362276.25393367"/>
    <d v="2021-02-14T00:00:00"/>
    <n v="0.54246575342465753"/>
    <n v="4.1522219311981093E-2"/>
    <n v="219689348.1508508"/>
    <n v="0.77499999999999991"/>
    <s v="ALTA"/>
    <x v="0"/>
    <n v="219689348.1508508"/>
  </r>
  <r>
    <n v="2692"/>
    <d v="2012-03-29T00:00:00"/>
    <d v="2012-03-28T00:00:00"/>
    <s v="JUZGADO NOVENO ADMINISTRATIVO DE MEDELLIN "/>
    <s v="05001333100920120020600"/>
    <s v="2019"/>
    <x v="0"/>
    <s v="GUSTAVO POSSO,"/>
    <s v="Carlos Andrés Bedoya Giraldo"/>
    <n v="134359"/>
    <x v="1"/>
    <s v="FALLA EN EL SERVICIO DE SALUD"/>
    <s v="MEDIO   "/>
    <s v="MEDIO   "/>
    <s v="MEDIO   "/>
    <s v="MEDIO   "/>
    <n v="0.5"/>
    <x v="2"/>
    <n v="223846500"/>
    <n v="0.6"/>
    <x v="1"/>
    <n v="0"/>
    <s v="N/A"/>
    <s v="N/A"/>
    <s v="9 AÑOS"/>
    <s v="CARLOS MARIO TAMAYO GAVIRIA"/>
    <n v="344"/>
    <d v="1995-05-19T00:00:00"/>
    <n v="64521"/>
    <s v="SECCIONAL DE SALUD Y PROTECCION SOCIAL"/>
    <m/>
    <d v="2020-07-31T00:00:00"/>
    <s v="2012-03"/>
    <s v="9"/>
    <s v="2020-06"/>
    <n v="0.94771081207215102"/>
    <n v="212141748.29450876"/>
    <n v="127285048.97670525"/>
    <d v="2021-03-27T00:00:00"/>
    <n v="0.65479452054794518"/>
    <n v="4.1522219311981093E-2"/>
    <n v="126816015.24487334"/>
    <n v="0.5"/>
    <s v="MEDIA"/>
    <x v="2"/>
    <n v="126816015.24487334"/>
  </r>
  <r>
    <n v="2693"/>
    <d v="2011-09-21T00:00:00"/>
    <d v="2011-09-06T00:00:00"/>
    <s v="JUZGADO TREINTA ADMINISTRATIVO ORAL DE MEDELLIN"/>
    <s v="05001333103020110047300"/>
    <s v="2019"/>
    <x v="0"/>
    <s v="OMAR DE JESUS SALAZAR ARISTIZAL"/>
    <s v="Javier Villegas Posada"/>
    <n v="68171"/>
    <x v="1"/>
    <s v="FALLA EN EL SERVICIO DE SALUD"/>
    <s v="MEDIO   "/>
    <s v="MEDIO   "/>
    <s v="MEDIO   "/>
    <s v="MEDIO   "/>
    <n v="0.5"/>
    <x v="2"/>
    <n v="795035000"/>
    <n v="0.6"/>
    <x v="1"/>
    <n v="0"/>
    <s v="N/A"/>
    <s v="N/A"/>
    <s v="10 AÑOS"/>
    <s v="CARLOS MARIO TAMAYO GAVIRIA"/>
    <n v="344"/>
    <d v="1995-05-19T00:00:00"/>
    <n v="64521"/>
    <s v="SECCIONAL DE SALUD Y PROTECCION SOCIAL"/>
    <m/>
    <d v="2020-07-31T00:00:00"/>
    <s v="2011-09"/>
    <s v="10"/>
    <s v="2020-06"/>
    <n v="0.96884594950678016"/>
    <n v="770266439.46612298"/>
    <n v="462159863.67967379"/>
    <d v="2021-09-18T00:00:00"/>
    <n v="1.1342465753424658"/>
    <n v="4.1522219311981093E-2"/>
    <n v="459213849.28655791"/>
    <n v="0.5"/>
    <s v="MEDIA"/>
    <x v="2"/>
    <n v="459213849.28655791"/>
  </r>
  <r>
    <n v="2694"/>
    <d v="2011-05-13T00:00:00"/>
    <d v="2011-05-05T00:00:00"/>
    <s v="JUZGADO CUARTO ADMINISTRATIVO ORAL DE MEDELLIN "/>
    <s v="05001333100420110022500"/>
    <s v="2019"/>
    <x v="0"/>
    <s v="MARIA LEONOR VASQUEZ GALLON,YULI ANDREA RIOS VASQUEZ"/>
    <s v="Bernardo Ramon Mendoza Arieta"/>
    <n v="97472"/>
    <x v="1"/>
    <s v="FALLA EN EL SERVICIO DE SALUD"/>
    <s v="MEDIO   "/>
    <s v="MEDIO   "/>
    <s v="MEDIO   "/>
    <s v="MEDIO   "/>
    <n v="0.5"/>
    <x v="2"/>
    <n v="1200000000"/>
    <n v="0.6"/>
    <x v="0"/>
    <n v="0"/>
    <s v="N/A"/>
    <s v="N/A"/>
    <s v="10 AÑOS"/>
    <s v="CARLOS MARIO TAMAYO GAVIRIA"/>
    <n v="344"/>
    <d v="1995-05-19T00:00:00"/>
    <n v="64521"/>
    <s v="SECCIONAL DE SALUD Y PROTECCION SOCIAL"/>
    <m/>
    <d v="2020-07-31T00:00:00"/>
    <s v="2011-05"/>
    <s v="10"/>
    <s v="2020-06"/>
    <n v="0.9759792420363157"/>
    <n v="1171175090.4435787"/>
    <n v="702705054.26614726"/>
    <d v="2021-05-10T00:00:00"/>
    <n v="0.77534246575342469"/>
    <n v="4.1522219311981093E-2"/>
    <n v="699639981.34694219"/>
    <n v="0.5"/>
    <s v="MEDIA"/>
    <x v="2"/>
    <n v="699639981.34694219"/>
  </r>
  <r>
    <n v="2695"/>
    <d v="2012-03-08T00:00:00"/>
    <d v="2011-12-07T00:00:00"/>
    <s v="JUZGADO TREINTA Y UNO ADMINISTRATIVO DEL CIRCUITO DE MEDELLIN"/>
    <s v="05001333102720110044700"/>
    <s v="2019"/>
    <x v="0"/>
    <s v="LEIDY YULIANA HENAO PATIÑO"/>
    <s v="Javier Villegas Posada"/>
    <n v="20944"/>
    <x v="1"/>
    <s v="FALLA EN EL SERVICIO DE SALUD"/>
    <s v="BAJO"/>
    <s v="MEDIO   "/>
    <s v="MEDIO   "/>
    <s v="BAJO"/>
    <n v="0.2525"/>
    <x v="2"/>
    <n v="947696387"/>
    <n v="0.6"/>
    <x v="1"/>
    <n v="0"/>
    <s v="N/A"/>
    <s v="N/A"/>
    <s v="9 AÑOS"/>
    <s v="CARLOS MARIO TAMAYO GAVIRIA"/>
    <n v="344"/>
    <d v="1995-05-19T00:00:00"/>
    <n v="64521"/>
    <s v="SECCIONAL DE SALUD Y PROTECCION SOCIAL"/>
    <m/>
    <d v="2020-07-31T00:00:00"/>
    <s v="2012-03"/>
    <s v="9"/>
    <s v="2020-06"/>
    <n v="0.94771081207215102"/>
    <n v="898142112.52161348"/>
    <n v="538885267.51296806"/>
    <d v="2021-03-06T00:00:00"/>
    <n v="0.59726027397260273"/>
    <n v="4.1522219311981093E-2"/>
    <n v="537073710.59994674"/>
    <n v="0.2525"/>
    <s v="MEDIA"/>
    <x v="2"/>
    <n v="537073710.59994674"/>
  </r>
  <r>
    <n v="2696"/>
    <d v="2012-04-19T00:00:00"/>
    <d v="2012-02-28T00:00:00"/>
    <s v="JUZGADO SEGUNDO ADMINISTRATIVO ORAL DE MEDELLIN"/>
    <s v="05001333100220120011300"/>
    <s v="2019"/>
    <x v="0"/>
    <s v="MARÍA EUGENIA GÓMEZ ARANGO"/>
    <s v="Esther Liseth Siniterra Rovira"/>
    <n v="159882"/>
    <x v="1"/>
    <s v="FALLA EN EL SERVICIO DE SALUD"/>
    <s v="MEDIO   "/>
    <s v="BAJO"/>
    <s v="BAJO"/>
    <s v="MEDIO   "/>
    <n v="0.29749999999999999"/>
    <x v="2"/>
    <n v="1189169900"/>
    <n v="0.6"/>
    <x v="1"/>
    <n v="0"/>
    <s v="N/A"/>
    <s v="N/A"/>
    <s v="9  AÑOS"/>
    <s v="CARLOS MARIO TAMAYO GAVIRIA"/>
    <n v="344"/>
    <d v="1995-05-19T00:00:00"/>
    <n v="64521"/>
    <s v="SECCIONAL DE SALUD Y PROTECCION SOCIAL"/>
    <m/>
    <d v="2020-07-31T00:00:00"/>
    <s v="2012-04"/>
    <s v="9"/>
    <s v="2020-06"/>
    <n v="0.94634457077467804"/>
    <n v="1125364478.5936668"/>
    <n v="675218687.15620005"/>
    <d v="2021-04-17T00:00:00"/>
    <n v="0.71232876712328763"/>
    <n v="4.1522219311981093E-2"/>
    <n v="672512385.57503176"/>
    <n v="0.29749999999999999"/>
    <s v="MEDIA"/>
    <x v="2"/>
    <n v="672512385.57503176"/>
  </r>
  <r>
    <n v="2697"/>
    <d v="2012-07-16T00:00:00"/>
    <d v="2011-11-28T00:00:00"/>
    <s v="JUZGADO SEXTO ADMINISTRATIVO ORAL DE MEDELLIN"/>
    <s v="05001333100620120038100"/>
    <s v="2019"/>
    <x v="0"/>
    <s v="EZEQUIEL RODAS CANO"/>
    <s v="Walter Raul Mejia Cardona"/>
    <n v="183384"/>
    <x v="1"/>
    <s v="FALLA EN EL SERVICIO DE SALUD"/>
    <s v="MEDIO   "/>
    <s v="MEDIO   "/>
    <s v="MEDIO   "/>
    <s v="MEDIO   "/>
    <n v="0.5"/>
    <x v="2"/>
    <n v="4852536000"/>
    <n v="0.6"/>
    <x v="27"/>
    <n v="0"/>
    <s v="N/A"/>
    <s v="N/A"/>
    <s v="10 AÑOS"/>
    <s v="CARLOS MARIO TAMAYO GAVIRIA"/>
    <n v="344"/>
    <d v="1995-05-19T00:00:00"/>
    <n v="64521"/>
    <s v="SECCIONAL DE SALUD Y PROTECCION SOCIAL"/>
    <m/>
    <d v="2020-07-31T00:00:00"/>
    <s v="2012-07"/>
    <s v="10"/>
    <s v="2020-06"/>
    <n v="0.94293679258518415"/>
    <n v="4575634731.7441387"/>
    <n v="2745380839.046483"/>
    <d v="2022-07-14T00:00:00"/>
    <n v="1.9534246575342467"/>
    <n v="4.1522219311981093E-2"/>
    <n v="2715310869.7779274"/>
    <n v="0.5"/>
    <s v="MEDIA"/>
    <x v="2"/>
    <n v="2715310869.7779274"/>
  </r>
  <r>
    <n v="2698"/>
    <d v="2013-02-06T00:00:00"/>
    <d v="2013-02-06T00:00:00"/>
    <s v="JUZGADO VEINTITRES ADMINISTRATIVO ORAL DE MEDELLIN"/>
    <s v="05001333102320120048600"/>
    <s v="2019"/>
    <x v="0"/>
    <s v="MARIA MIRYAM LOPEZ PATIÑO Y OTROPS"/>
    <s v="Jorge E. Vallejo B"/>
    <n v="40134"/>
    <x v="1"/>
    <s v="FALLA EN EL SERVICIO DE SALUD"/>
    <s v="MEDIO   "/>
    <s v="MEDIO   "/>
    <s v="MEDIO   "/>
    <s v="MEDIO   "/>
    <n v="0.5"/>
    <x v="2"/>
    <n v="1061100000"/>
    <n v="0.6"/>
    <x v="2"/>
    <n v="0"/>
    <s v="N/A"/>
    <s v="N/A"/>
    <s v="8 AÑOS"/>
    <s v="CARLOS MARIO TAMAYO GAVIRIA"/>
    <n v="344"/>
    <d v="1995-05-19T00:00:00"/>
    <n v="64521"/>
    <s v="SECCIONAL DE SALUD Y PROTECCION SOCIAL"/>
    <m/>
    <d v="2020-07-31T00:00:00"/>
    <s v="2013-02"/>
    <s v="8"/>
    <s v="2020-06"/>
    <n v="0.93184862868713714"/>
    <n v="988784579.89992118"/>
    <n v="593270747.93995273"/>
    <d v="2021-02-04T00:00:00"/>
    <n v="0.51506849315068493"/>
    <n v="4.1522219311981093E-2"/>
    <n v="591550422.80218744"/>
    <n v="0.5"/>
    <s v="MEDIA"/>
    <x v="2"/>
    <n v="591550422.80218744"/>
  </r>
  <r>
    <n v="2699"/>
    <d v="2013-06-20T00:00:00"/>
    <d v="2013-03-22T00:00:00"/>
    <s v="JUZGADO VEINTICINCO ADMINISTRATIVO ORAL DE MEDELLIN"/>
    <s v="05001333302520130025500"/>
    <s v="2019"/>
    <x v="0"/>
    <s v="LUIS ANGEL PARRA MONSALVE Y OTROS"/>
    <s v="Jhon Mario Perez Londoño"/>
    <n v="79651"/>
    <x v="1"/>
    <s v="FALLA EN EL SERVICIO DE SALUD"/>
    <s v="MEDIO   "/>
    <s v="MEDIO   "/>
    <s v="MEDIO   "/>
    <s v="MEDIO   "/>
    <n v="0.5"/>
    <x v="2"/>
    <n v="151180000"/>
    <n v="0.6"/>
    <x v="2"/>
    <n v="0"/>
    <s v="N/A"/>
    <s v="N/A"/>
    <n v="8"/>
    <s v="CARLOS MARIO TAMAYO GAVIRIA"/>
    <n v="344"/>
    <d v="1995-05-19T00:00:00"/>
    <n v="64521"/>
    <s v="SECCIONAL DE SALUD Y PROTECCION SOCIAL"/>
    <m/>
    <d v="2020-07-31T00:00:00"/>
    <s v="2013-06"/>
    <s v="8"/>
    <s v="2020-06"/>
    <n v="0.92284387796387113"/>
    <n v="139515537.47057804"/>
    <n v="83709322.482346818"/>
    <d v="2021-06-18T00:00:00"/>
    <n v="0.88219178082191785"/>
    <n v="4.1522219311981093E-2"/>
    <n v="83294004.929637715"/>
    <n v="0.5"/>
    <s v="MEDIA"/>
    <x v="2"/>
    <n v="83294004.929637715"/>
  </r>
  <r>
    <n v="2700"/>
    <d v="2013-08-05T00:00:00"/>
    <d v="2013-06-27T00:00:00"/>
    <s v="JUZGADO UNDECIMO ADMINISTRATIVO ORAL DE MEDELLIN"/>
    <s v="05001333301120130007000"/>
    <s v="2019"/>
    <x v="0"/>
    <s v="LUIS ANIBAL VILLA QUINTERO"/>
    <s v="Walter Raúl Jiménez Bedoya"/>
    <n v="90125"/>
    <x v="1"/>
    <s v="FALLA EN EL SERVICIO DE SALUD"/>
    <s v="MEDIO   "/>
    <s v="MEDIO   "/>
    <s v="MEDIO   "/>
    <s v="MEDIO   "/>
    <n v="0.5"/>
    <x v="2"/>
    <n v="197945494"/>
    <n v="0.6"/>
    <x v="2"/>
    <n v="0"/>
    <s v="N/A"/>
    <s v="N/A"/>
    <n v="7"/>
    <s v="CARLOS MARIO TAMAYO GAVIRIA"/>
    <n v="344"/>
    <d v="1995-05-19T00:00:00"/>
    <n v="64521"/>
    <s v="SECCIONAL DE SALUD Y PROTECCION SOCIAL"/>
    <m/>
    <d v="2020-07-31T00:00:00"/>
    <s v="2013-08"/>
    <s v="7"/>
    <s v="2020-06"/>
    <n v="0.9216611549333561"/>
    <n v="182438672.61389372"/>
    <n v="109463203.56833623"/>
    <d v="2020-08-03T00:00:00"/>
    <n v="8.21917808219178E-3"/>
    <n v="4.1522219311981093E-2"/>
    <n v="109458131.21465962"/>
    <n v="0.5"/>
    <s v="MEDIA"/>
    <x v="2"/>
    <n v="109458131.21465962"/>
  </r>
  <r>
    <n v="2701"/>
    <d v="2013-09-17T00:00:00"/>
    <d v="2013-06-24T00:00:00"/>
    <s v="JUZGADO DECIMO ADMINISTRATIVO ORAL DE MEDELLÍN"/>
    <s v="05001310501020130008300"/>
    <s v="2019"/>
    <x v="1"/>
    <s v="FUNDACION CARDIOVASCULAR DE COLOMBIA"/>
    <s v="Hernán Javier Arrigui Barrera"/>
    <n v="66656"/>
    <x v="2"/>
    <s v="SINGULAR "/>
    <s v="MEDIO   "/>
    <s v="MEDIO   "/>
    <s v="MEDIO   "/>
    <s v="MEDIO   "/>
    <n v="0.5"/>
    <x v="2"/>
    <n v="5399804"/>
    <n v="0.9"/>
    <x v="1"/>
    <n v="0"/>
    <s v="N/A"/>
    <s v="N/A"/>
    <s v="8 AÑOS"/>
    <s v="CARLOS MARIO TAMAYO GAVIRIA"/>
    <n v="344"/>
    <d v="1995-05-19T00:00:00"/>
    <n v="64521"/>
    <s v="SECCIONAL DE SALUD Y PROTECCION SOCIAL"/>
    <m/>
    <d v="2020-07-31T00:00:00"/>
    <s v="2013-09"/>
    <s v="8"/>
    <s v="2020-06"/>
    <n v="0.91896939031760649"/>
    <n v="4962254.5897145728"/>
    <n v="4466029.1307431152"/>
    <d v="2021-09-15T00:00:00"/>
    <n v="1.1260273972602739"/>
    <n v="4.1522219311981093E-2"/>
    <n v="4437766.295815153"/>
    <n v="0.5"/>
    <s v="MEDIA"/>
    <x v="2"/>
    <n v="4437766.295815153"/>
  </r>
  <r>
    <n v="2702"/>
    <d v="2013-11-13T00:00:00"/>
    <d v="2013-10-15T00:00:00"/>
    <s v="JUZGADO VEINTITRES ADMINISTRATIVO ORAL DE MEDELLIN"/>
    <s v="05001333302320130098400"/>
    <s v="2019"/>
    <x v="0"/>
    <s v="CARLOS MARIO ZULUAGA LONDOÑO Y OTRA"/>
    <s v="María Eugenia Jiménez Vargas"/>
    <n v="148240"/>
    <x v="1"/>
    <s v="FALLA EN EL SERVICIO DE SALUD"/>
    <s v="ALTO"/>
    <s v="MEDIO   "/>
    <s v="MEDIO   "/>
    <s v="ALTO"/>
    <n v="0.77499999999999991"/>
    <x v="0"/>
    <n v="310690080"/>
    <n v="0.9"/>
    <x v="1"/>
    <n v="0"/>
    <s v="N/A"/>
    <s v="N/A"/>
    <s v="8 AÑOS"/>
    <s v="CARLOS MARIO TAMAYO GAVIRIA"/>
    <n v="344"/>
    <d v="1995-05-19T00:00:00"/>
    <n v="64521"/>
    <s v="SECCIONAL DE SALUD Y PROTECCION SOCIAL"/>
    <m/>
    <d v="2020-07-31T00:00:00"/>
    <s v="2013-11"/>
    <s v="8"/>
    <s v="2020-06"/>
    <n v="0.92335772840874586"/>
    <n v="286878086.50793153"/>
    <n v="258190277.8571384"/>
    <d v="2021-11-11T00:00:00"/>
    <n v="1.2821917808219179"/>
    <n v="4.1522219311981093E-2"/>
    <n v="256330559.76787123"/>
    <n v="0.77499999999999991"/>
    <s v="ALTA"/>
    <x v="0"/>
    <n v="256330559.76787123"/>
  </r>
  <r>
    <n v="2703"/>
    <d v="2013-09-02T00:00:00"/>
    <d v="2013-06-11T00:00:00"/>
    <s v="JUZGADO OCTAVO ADMINISTRATIVO ORAL DEL CIRCUITO"/>
    <s v="05001333300820130017400"/>
    <s v="2019"/>
    <x v="0"/>
    <s v="MERY CONSUELO ISAZA MORENO,PAOLA PIEDRAHITA ISAZA,DIANA MAGOLA PIEDRAHITA ISAZA,NATALIA PIEDRAHITA ISAZA, ALIIS DEISY PIEDRAHITA ISAZA "/>
    <s v="Edilberto Carreño Arroyave"/>
    <n v="183673"/>
    <x v="1"/>
    <s v="FALLA EN EL SERVICIO DE SALUD"/>
    <s v="MEDIO   "/>
    <s v="MEDIO   "/>
    <s v="MEDIO   "/>
    <s v="MEDIO   "/>
    <n v="0.5"/>
    <x v="2"/>
    <n v="763183288"/>
    <n v="0.6"/>
    <x v="2"/>
    <n v="0"/>
    <s v="N/A"/>
    <s v="N/A"/>
    <s v="9 AÑOS"/>
    <s v="CARLOS MARIO TAMAYO GAVIRIA"/>
    <n v="344"/>
    <d v="1995-05-19T00:00:00"/>
    <n v="64521"/>
    <s v="SECCIONAL DE SALUD Y PROTECCION SOCIAL"/>
    <m/>
    <d v="2020-07-31T00:00:00"/>
    <s v="2013-09"/>
    <s v="9"/>
    <s v="2020-06"/>
    <n v="0.91896939031760649"/>
    <n v="701342080.87394631"/>
    <n v="420805248.52436775"/>
    <d v="2022-08-31T00:00:00"/>
    <n v="2.0849315068493151"/>
    <n v="4.1522219311981093E-2"/>
    <n v="415887730.43265128"/>
    <n v="0.5"/>
    <s v="MEDIA"/>
    <x v="2"/>
    <n v="415887730.43265128"/>
  </r>
  <r>
    <n v="2704"/>
    <d v="2014-06-19T00:00:00"/>
    <d v="2014-04-29T00:00:00"/>
    <s v="JUZGADO VEINTISEIS ADMINISTRATIVO ORAL DE MEDELLIN"/>
    <s v="05001333302620140052200"/>
    <s v="2019"/>
    <x v="0"/>
    <s v="LUZ DARY UPEGUI HERNANDEZ, YEIMER BARRIENTOS CARMONA, YESICA TATIANA BARRIENTOS UPEGUI, ESTEFANIA Y FRANCISCO JAVIER BARRIENTOS UPEGUI"/>
    <s v="Saúl Benítez Urrego"/>
    <n v="85761"/>
    <x v="1"/>
    <s v="FALLA EN EL SERVICIO DE SALUD"/>
    <s v="MEDIO   "/>
    <s v="MEDIO   "/>
    <s v="MEDIO   "/>
    <s v="MEDIO   "/>
    <n v="0.5"/>
    <x v="2"/>
    <n v="720000000"/>
    <n v="0.6"/>
    <x v="0"/>
    <n v="0"/>
    <s v="N/A"/>
    <s v="N/A"/>
    <s v="7 AÑOS"/>
    <s v="CARLOS MARIO TAMAYO GAVIRIA"/>
    <n v="344"/>
    <d v="1995-05-19T00:00:00"/>
    <n v="64521"/>
    <s v="SECCIONAL DE SALUD Y PROTECCION SOCIAL"/>
    <m/>
    <d v="2020-07-31T00:00:00"/>
    <s v="2014-06"/>
    <s v="7"/>
    <s v="2020-06"/>
    <n v="0.89783629663645648"/>
    <n v="646442133.57824862"/>
    <n v="387865280.14694917"/>
    <d v="2021-06-17T00:00:00"/>
    <n v="0.8794520547945206"/>
    <n v="4.1522219311981093E-2"/>
    <n v="385946877.00604653"/>
    <n v="0.5"/>
    <s v="MEDIA"/>
    <x v="2"/>
    <n v="385946877.00604653"/>
  </r>
  <r>
    <n v="2705"/>
    <d v="2013-05-30T00:00:00"/>
    <d v="2013-04-10T00:00:00"/>
    <s v="JUZGADO VEINTISEIS ADMINISTRATIVO ORAL DE MEDELLIN"/>
    <s v="05001333302620130032800"/>
    <s v="2019"/>
    <x v="0"/>
    <s v="MARIA SENET ORTEGA,EUCARIS DEL SOCORRO ACEVEDO MENENESES,MARIA CONSUELO ORTEGA CARVAJAL,NORA LABA OLARTE CARMONA,ALEIDA BERNARDA MORALES MESA"/>
    <s v="German Gonzalo Perez Ospino"/>
    <n v="90763"/>
    <x v="1"/>
    <s v="OTRAS"/>
    <s v="BAJO"/>
    <s v="MEDIO   "/>
    <s v="MEDIO   "/>
    <s v="BAJO"/>
    <n v="0.2525"/>
    <x v="2"/>
    <n v="257000500"/>
    <n v="0.6"/>
    <x v="0"/>
    <n v="0"/>
    <s v="N/A"/>
    <s v="N/A"/>
    <s v="8 AÑOS"/>
    <s v="CARLOS MARIO TAMAYO GAVIRIA"/>
    <n v="344"/>
    <d v="1995-05-19T00:00:00"/>
    <n v="64521"/>
    <s v="SECCIONAL DE SALUD Y PROTECCION SOCIAL"/>
    <m/>
    <d v="2020-07-31T00:00:00"/>
    <s v="2013-05"/>
    <s v="8"/>
    <s v="2020-06"/>
    <n v="0.92501103743402557"/>
    <n v="237728299.12606329"/>
    <n v="142636979.47563797"/>
    <d v="2021-05-28T00:00:00"/>
    <n v="0.8246575342465754"/>
    <n v="4.1522219311981093E-2"/>
    <n v="141975342.75909209"/>
    <n v="0.2525"/>
    <s v="MEDIA"/>
    <x v="2"/>
    <n v="141975342.75909209"/>
  </r>
  <r>
    <n v="2706"/>
    <d v="2014-08-15T00:00:00"/>
    <d v="2014-06-12T00:00:00"/>
    <s v="JUZGADO ONCE ADMINISTRATIVO DE MEDELLIN"/>
    <s v="05001333301120140080300"/>
    <s v="2019"/>
    <x v="0"/>
    <s v="DEIBER VALENCIA MUÑOZ, ADOLFO LEON VALENCIA MUÑOZ, EDUARDO ANTONIO VALENCIA MUÑOZ, OSCAR DE JESUS VALENCIA MUÑOZ, MARIA FNNY VALENCIA MUÑOZ, LUCELY VALENCIA MUÑOZ, MARGARITA VALENCIA MUÑOZ,MARIA JACINTA VARGAS VALENCIA,SANDRA YANETH VALENCIA VARGAS, LUZ ESMIT VALENCIA VARGAS"/>
    <s v="María Elena Suescun Giraldo"/>
    <n v="48859"/>
    <x v="1"/>
    <s v="FALLA EN EL SERVICIO DE SALUD"/>
    <s v="MEDIO   "/>
    <s v="MEDIO   "/>
    <s v="MEDIO   "/>
    <s v="MEDIO   "/>
    <n v="0.5"/>
    <x v="2"/>
    <n v="400400000"/>
    <n v="0.6"/>
    <x v="1"/>
    <n v="0"/>
    <s v="N/A"/>
    <s v="N/A"/>
    <s v="8 AÑOS"/>
    <s v="CARLOS MARIO TAMAYO GAVIRIA"/>
    <n v="344"/>
    <d v="1995-05-19T00:00:00"/>
    <n v="64521"/>
    <s v="SECCIONAL DE SALUD Y PROTECCION SOCIAL"/>
    <m/>
    <d v="2020-07-31T00:00:00"/>
    <s v="2014-08"/>
    <s v="8"/>
    <s v="2020-06"/>
    <n v="0.89466228983021678"/>
    <n v="358222780.84801883"/>
    <n v="214933668.5088113"/>
    <d v="2022-08-13T00:00:00"/>
    <n v="2.0356164383561643"/>
    <n v="4.1522219311981093E-2"/>
    <n v="212481029.19794029"/>
    <n v="0.5"/>
    <s v="MEDIA"/>
    <x v="2"/>
    <n v="212481029.19794029"/>
  </r>
  <r>
    <n v="2707"/>
    <d v="2015-06-25T00:00:00"/>
    <d v="2015-06-16T00:00:00"/>
    <s v="1 ADTIVO TURBO"/>
    <s v="05837333300120150050600"/>
    <s v="2019"/>
    <x v="0"/>
    <s v="JORGE SEPULVEDA VARELA "/>
    <s v="Andrés Felipe Gomez Jaramillo"/>
    <n v="183939"/>
    <x v="1"/>
    <s v="FALLA EN EL SERVICIO DE SALUD"/>
    <s v="MEDIO   "/>
    <s v="MEDIO   "/>
    <s v="MEDIO   "/>
    <s v="MEDIO   "/>
    <n v="0.5"/>
    <x v="2"/>
    <n v="4059505000"/>
    <n v="0.6"/>
    <x v="2"/>
    <n v="0"/>
    <s v="N/A"/>
    <s v="N/A"/>
    <s v="7 AÑOS"/>
    <s v="CARLOS MARIO TAMAYO GAVIRIA"/>
    <n v="344"/>
    <d v="1995-05-19T00:00:00"/>
    <n v="64521"/>
    <s v="SECCIONAL DE SALUD Y PROTECCION SOCIAL"/>
    <m/>
    <d v="2020-07-31T00:00:00"/>
    <s v="2015-06"/>
    <s v="7"/>
    <s v="2020-06"/>
    <n v="0.8598294089278552"/>
    <n v="3490481784.6896729"/>
    <n v="2094289070.8138037"/>
    <d v="2022-06-23T00:00:00"/>
    <n v="1.8958904109589041"/>
    <n v="4.1522219311981093E-2"/>
    <n v="2072022471.8624699"/>
    <n v="0.5"/>
    <s v="MEDIA"/>
    <x v="2"/>
    <n v="2072022471.8624699"/>
  </r>
  <r>
    <n v="2708"/>
    <d v="2014-11-13T00:00:00"/>
    <d v="2014-10-30T00:00:00"/>
    <s v="JUZGADO VEINTIUNO ADMINISTRATIVO DE MEDELLIN"/>
    <s v="05001333302120140006200"/>
    <s v="2019"/>
    <x v="0"/>
    <s v="ANA MARGOT BENITEZ MARTINEZ "/>
    <s v="JOSE MANUEL ARIAS PINEDA"/>
    <n v="57480"/>
    <x v="1"/>
    <s v="FALLA EN EL SERVICIO DE SALUD"/>
    <s v="MEDIO   "/>
    <s v="MEDIO   "/>
    <s v="MEDIO   "/>
    <s v="MEDIO   "/>
    <n v="0.5"/>
    <x v="2"/>
    <n v="443664872"/>
    <n v="0.6"/>
    <x v="2"/>
    <n v="0"/>
    <s v="N/A"/>
    <s v="N/A"/>
    <s v="9 AÑOS"/>
    <s v="CARLOS MARIO TAMAYO GAVIRIA"/>
    <n v="344"/>
    <d v="1995-05-19T00:00:00"/>
    <n v="64521"/>
    <s v="SECCIONAL DE SALUD Y PROTECCION SOCIAL"/>
    <m/>
    <d v="2020-07-31T00:00:00"/>
    <s v="2014-11"/>
    <s v="9"/>
    <s v="2020-06"/>
    <n v="0.89080453966281536"/>
    <n v="395218682.06652188"/>
    <n v="237131209.23991314"/>
    <d v="2023-11-11T00:00:00"/>
    <n v="3.2821917808219179"/>
    <n v="4.1522219311981093E-2"/>
    <n v="232783468.67333767"/>
    <n v="0.5"/>
    <s v="MEDIA"/>
    <x v="2"/>
    <n v="232783468.67333767"/>
  </r>
  <r>
    <n v="2709"/>
    <d v="2016-05-31T00:00:00"/>
    <d v="2016-05-25T00:00:00"/>
    <s v="JUZGADO DIECINUEVE ADMINISTRATIVO DEL CIRCUITO DE MEDELLIN "/>
    <s v="05001333301920160048700"/>
    <s v="2019"/>
    <x v="0"/>
    <s v="MARIA FERNANDA CERON MORAN "/>
    <s v="KATERINA RENTERIA CORDOBA"/>
    <n v="200963"/>
    <x v="1"/>
    <s v="OTRAS"/>
    <s v="ALTO"/>
    <s v="MEDIO   "/>
    <s v="MEDIO   "/>
    <s v="ALTO"/>
    <n v="0.77499999999999991"/>
    <x v="0"/>
    <n v="517617800"/>
    <n v="0.9"/>
    <x v="5"/>
    <n v="0"/>
    <s v="N/A"/>
    <s v="N/A"/>
    <s v="7 AÑOS"/>
    <s v="CARLOS MARIO TAMAYO GAVIRIA"/>
    <n v="344"/>
    <d v="1995-05-19T00:00:00"/>
    <n v="64521"/>
    <s v="SECCIONAL DE SALUD Y PROTECCION SOCIAL"/>
    <m/>
    <d v="2020-07-31T00:00:00"/>
    <s v="2016-05"/>
    <s v="7"/>
    <s v="2020-06"/>
    <n v="0.79552146500237941"/>
    <n v="411776070.5673086"/>
    <n v="370598463.51057774"/>
    <d v="2023-05-30T00:00:00"/>
    <n v="2.8301369863013699"/>
    <n v="4.1522219311981093E-2"/>
    <n v="364732033.80165404"/>
    <n v="0.77499999999999991"/>
    <s v="ALTA"/>
    <x v="0"/>
    <n v="364732033.80165404"/>
  </r>
  <r>
    <n v="2710"/>
    <d v="2016-05-06T00:00:00"/>
    <d v="2016-04-06T00:00:00"/>
    <s v="JUZGADO DIECISIETE ADMINISTRATIVO DEL CIRCUITO DE MEDELLIN"/>
    <s v="05001333301720160031900"/>
    <s v="2019"/>
    <x v="0"/>
    <s v="LUZ ESTELA ORDOÑEZ YEPES Y OTROS "/>
    <s v="MARIA MERCEDES CASTRILLON TORO "/>
    <n v="181302"/>
    <x v="1"/>
    <s v="FALLA EN EL SERVICIO DE SALUD"/>
    <s v="MEDIO   "/>
    <s v="MEDIO   "/>
    <s v="MEDIO   "/>
    <s v="MEDIO   "/>
    <n v="0.5"/>
    <x v="2"/>
    <n v="2578347691"/>
    <n v="0.6"/>
    <x v="7"/>
    <n v="0"/>
    <s v="N/A"/>
    <s v="N/A"/>
    <s v="7 AÑOS"/>
    <s v="CARLOS MARIO TAMAYO GAVIRIA"/>
    <n v="344"/>
    <d v="1995-05-19T00:00:00"/>
    <n v="64521"/>
    <s v="SECCIONAL DE SALUD Y PROTECCION SOCIAL"/>
    <m/>
    <d v="2020-07-31T00:00:00"/>
    <s v="2016-05"/>
    <s v="7"/>
    <s v="2020-06"/>
    <n v="0.79552146500237941"/>
    <n v="2051130932.4298222"/>
    <n v="1230678559.4578934"/>
    <d v="2023-05-05T00:00:00"/>
    <n v="2.7616438356164386"/>
    <n v="4.1522219311981093E-2"/>
    <n v="1211665205.383749"/>
    <n v="0.5"/>
    <s v="MEDIA"/>
    <x v="2"/>
    <n v="1211665205.383749"/>
  </r>
  <r>
    <n v="2711"/>
    <d v="2016-02-09T00:00:00"/>
    <d v="2015-07-17T00:00:00"/>
    <s v="JUZGADO DIECISEIS ADMINISTRATIVO DEL CIRCUITO DE MEDELLIN"/>
    <s v="05001333301620150083000"/>
    <s v="2019"/>
    <x v="0"/>
    <s v="DARIO DE JESUS MORALES Y OTROS "/>
    <s v="JULIAN FRANCO OROZCO "/>
    <n v="238729"/>
    <x v="1"/>
    <s v="FALLA EN EL SERVICIO DE SALUD"/>
    <s v="MEDIO   "/>
    <s v="MEDIO   "/>
    <s v="MEDIO   "/>
    <s v="MEDIO   "/>
    <n v="0.5"/>
    <x v="2"/>
    <n v="1296900000"/>
    <n v="0.6"/>
    <x v="3"/>
    <n v="0"/>
    <s v="N/A"/>
    <s v="N/A"/>
    <s v="6 AÑOS"/>
    <s v="CARLOS MARIO TAMAYO GAVIRIA"/>
    <n v="344"/>
    <d v="1995-05-19T00:00:00"/>
    <n v="64521"/>
    <s v="SECCIONAL DE SALUD Y PROTECCION SOCIAL"/>
    <m/>
    <d v="2020-07-31T00:00:00"/>
    <s v="2016-02"/>
    <s v="6"/>
    <s v="2020-06"/>
    <n v="0.81112653258637668"/>
    <n v="1051950000.1112719"/>
    <n v="631170000.06676304"/>
    <d v="2022-02-07T00:00:00"/>
    <n v="1.5232876712328767"/>
    <n v="4.1522219311981093E-2"/>
    <n v="625772561.10257006"/>
    <n v="0.5"/>
    <s v="MEDIA"/>
    <x v="2"/>
    <n v="625772561.10257006"/>
  </r>
  <r>
    <n v="2712"/>
    <d v="2017-02-27T00:00:00"/>
    <d v="2015-12-13T00:00:00"/>
    <s v="JUZGADO TREINTA ADMINISTRATIVO ORAL DE MEDELLIN"/>
    <s v="05001333303020160090800"/>
    <s v="2019"/>
    <x v="0"/>
    <s v="MARIA AMPARO CARVAJAL GALLO"/>
    <s v="FREDY PELAEZ GOMEZ"/>
    <n v="97371"/>
    <x v="3"/>
    <s v="RECONOCIMIENTO Y PAGO DE OTRAS PRESTACIONES SALARIALES, SOLCIALES Y SALARIOS"/>
    <s v="MEDIO   "/>
    <s v="MEDIO   "/>
    <s v="MEDIO   "/>
    <s v="BAJO"/>
    <n v="0.34250000000000003"/>
    <x v="2"/>
    <n v="19162380"/>
    <n v="0.9"/>
    <x v="1"/>
    <n v="0"/>
    <s v="N/A"/>
    <s v="N/A"/>
    <s v="8 AÑOS"/>
    <s v="CARLOS MARIO TAMAYO GAVIRIA"/>
    <n v="344"/>
    <d v="1995-05-19T00:00:00"/>
    <n v="64521"/>
    <s v="SECCIONAL DE SALUD Y PROTECCION SOCIAL"/>
    <m/>
    <d v="2020-07-31T00:00:00"/>
    <s v="2017-02"/>
    <s v="8"/>
    <s v="2020-06"/>
    <n v="0.77115025586143982"/>
    <n v="14777074.239914138"/>
    <n v="13299366.815922724"/>
    <d v="2025-02-25T00:00:00"/>
    <n v="4.5753424657534243"/>
    <n v="4.1522219311981093E-2"/>
    <n v="12960687.868282247"/>
    <n v="0.34250000000000003"/>
    <s v="MEDIA"/>
    <x v="2"/>
    <n v="12960687.868282247"/>
  </r>
  <r>
    <n v="2713"/>
    <d v="2017-05-25T00:00:00"/>
    <d v="2017-05-17T00:00:00"/>
    <s v="Tribunal Admnistrativo de Antioquia"/>
    <s v="05001333300020170137700"/>
    <s v="2019"/>
    <x v="0"/>
    <s v="JARLIN DARIO DAVID URREGO"/>
    <s v="JUAN FELIPE SIERRA CASTRILLON "/>
    <n v="153534"/>
    <x v="3"/>
    <s v="OTRAS"/>
    <s v="BAJO"/>
    <s v="MEDIO   "/>
    <s v="MEDIO   "/>
    <s v="BAJO"/>
    <n v="0.2525"/>
    <x v="2"/>
    <n v="68945400"/>
    <n v="0.9"/>
    <x v="1"/>
    <n v="0"/>
    <s v="N/A"/>
    <s v="N/A"/>
    <s v="7 AÑOS"/>
    <s v="CARLOS MARIO TAMAYO GAVIRIA"/>
    <n v="344"/>
    <d v="1995-05-19T00:00:00"/>
    <n v="64521"/>
    <s v="SECCIONAL DE SALUD Y PROTECCION SOCIAL"/>
    <m/>
    <d v="2020-07-31T00:00:00"/>
    <s v="2017-05"/>
    <s v="7"/>
    <s v="2020-06"/>
    <n v="0.76223816507249575"/>
    <n v="52552815.186189249"/>
    <n v="47297533.667570323"/>
    <d v="2024-05-23T00:00:00"/>
    <n v="3.8136986301369862"/>
    <n v="4.1522219311981093E-2"/>
    <n v="46291419.466590039"/>
    <n v="0.2525"/>
    <s v="MEDIA"/>
    <x v="2"/>
    <n v="46291419.466590039"/>
  </r>
  <r>
    <n v="2714"/>
    <d v="2019-02-19T00:00:00"/>
    <d v="2018-12-13T00:00:00"/>
    <s v="Juzgado veintitres laboral de medellin "/>
    <s v="05001310502320180070000"/>
    <s v="2019"/>
    <x v="1"/>
    <s v="SOCIEDAD MEDICA RIONEGRO -SOMER S.A.-"/>
    <s v="ANDRES FELIPE GOMEZ JARAMILLO "/>
    <n v="192363"/>
    <x v="2"/>
    <s v="OTRAS"/>
    <s v="ALTO"/>
    <s v="ALTO"/>
    <s v="ALTO"/>
    <s v="ALTO"/>
    <n v="1"/>
    <x v="0"/>
    <n v="161284971"/>
    <n v="0.98"/>
    <x v="5"/>
    <n v="0"/>
    <s v="N/A"/>
    <s v="N/A"/>
    <s v="4 AÑOS "/>
    <s v="CARLOS MARIO TAMAYO GAVIRIA"/>
    <n v="344"/>
    <d v="1995-05-19T00:00:00"/>
    <n v="64521"/>
    <s v="SECCIONAL DE SALUD Y PROTECCION SOCIAL"/>
    <m/>
    <d v="2020-07-31T00:00:00"/>
    <s v="2019-02"/>
    <s v="4"/>
    <s v="2020-06"/>
    <n v="1.0374579956513144"/>
    <n v="167326382.74234036"/>
    <n v="163979855.08749354"/>
    <d v="2023-02-18T00:00:00"/>
    <n v="2.5534246575342467"/>
    <n v="4.1522219311981093E-2"/>
    <n v="161636089.03317922"/>
    <n v="1"/>
    <s v="ALTA"/>
    <x v="0"/>
    <n v="161636089.03317922"/>
  </r>
  <r>
    <n v="2715"/>
    <d v="2019-03-21T00:00:00"/>
    <d v="2019-03-21T00:00:00"/>
    <s v="Juzgado Segundo Administrativo de Turbo antioquia "/>
    <s v="05837333300220180034100"/>
    <s v="2019"/>
    <x v="0"/>
    <s v="MARIA LUZ DARY USUGA LOPERA Y OTROS "/>
    <s v="DORA INES VALENCIA LOAIZA "/>
    <n v="183939"/>
    <x v="1"/>
    <s v="FALLA EN EL SERVICIO DE SALUD"/>
    <s v="MEDIO   "/>
    <s v="MEDIO   "/>
    <s v="MEDIO   "/>
    <s v="MEDIO   "/>
    <n v="0.5"/>
    <x v="2"/>
    <n v="1953105000"/>
    <n v="0.6"/>
    <x v="10"/>
    <n v="0"/>
    <s v="N/A"/>
    <s v="N/A"/>
    <s v="7 AÑOS"/>
    <s v="CARLOS MARIO TAMAYO GAVIRIA"/>
    <n v="344"/>
    <d v="1995-05-19T00:00:00"/>
    <n v="64521"/>
    <s v="SECCIONAL DE SALUD Y PROTECCION SOCIAL"/>
    <m/>
    <d v="2020-07-31T00:00:00"/>
    <s v="2019-03"/>
    <s v="7"/>
    <s v="2020-06"/>
    <n v="1.0329659515843337"/>
    <n v="2017490964.8691201"/>
    <n v="1210494578.9214721"/>
    <d v="2026-03-19T00:00:00"/>
    <n v="5.6356164383561644"/>
    <n v="4.1522219311981093E-2"/>
    <n v="1172637589.68783"/>
    <n v="0.5"/>
    <s v="MEDIA"/>
    <x v="2"/>
    <n v="1172637589.68783"/>
  </r>
  <r>
    <n v="2716"/>
    <d v="2019-03-28T00:00:00"/>
    <d v="2019-01-15T00:00:00"/>
    <s v="Juzgado Veintinueve Administrativo Oral de Medellin"/>
    <s v="05001333302920190000600"/>
    <s v="2019"/>
    <x v="0"/>
    <s v="ISMAEL DE JESUS CEBALLOS BUITRAGO Y OTROS "/>
    <s v="ELISA MARIA RODRIGUEZ HERRERA "/>
    <n v="264140"/>
    <x v="1"/>
    <s v="FALLA EN EL SERVICIO DE SALUD"/>
    <s v="MEDIO   "/>
    <s v="MEDIO   "/>
    <s v="MEDIO   "/>
    <s v="MEDIO   "/>
    <n v="0.5"/>
    <x v="2"/>
    <n v="234372600"/>
    <n v="0.6"/>
    <x v="10"/>
    <n v="0"/>
    <s v="N/A"/>
    <s v="N/A"/>
    <s v="7 años"/>
    <s v="CARLOS MARIO TAMAYO GAVIRIA"/>
    <n v="344"/>
    <d v="1995-05-19T00:00:00"/>
    <n v="64521"/>
    <s v="SECCIONAL DE SALUD Y PROTECCION SOCIAL"/>
    <m/>
    <d v="2020-07-31T00:00:00"/>
    <s v="2019-03"/>
    <s v="7"/>
    <s v="2020-06"/>
    <n v="1.0329659515843337"/>
    <n v="242098915.7842944"/>
    <n v="145259349.47057664"/>
    <d v="2026-03-26T00:00:00"/>
    <n v="5.6547945205479451"/>
    <n v="4.1522219311981093E-2"/>
    <n v="140701296.53875062"/>
    <n v="0.5"/>
    <s v="MEDIA"/>
    <x v="2"/>
    <n v="140701296.53875062"/>
  </r>
  <r>
    <n v="2717"/>
    <d v="2019-05-21T00:00:00"/>
    <d v="2019-05-15T00:00:00"/>
    <s v="JUZGADO 13 LABORAL DEL CIRCUITO DE MEDELLIN"/>
    <s v="05001310501320190031100"/>
    <s v="2019"/>
    <x v="1"/>
    <s v="MARTHA LUCIA  VALLEJO BRAVO "/>
    <s v="JORGE EDUARDO VALLEJO BRAVO "/>
    <n v="40134"/>
    <x v="2"/>
    <s v="OTRAS"/>
    <s v="BAJO"/>
    <s v="BAJO"/>
    <s v="MEDIO   "/>
    <s v="MEDIO   "/>
    <n v="0.2525"/>
    <x v="2"/>
    <n v="400000000"/>
    <n v="0.25"/>
    <x v="5"/>
    <n v="0"/>
    <s v="N/A"/>
    <s v="N/A"/>
    <s v="5 AÑOS"/>
    <s v="CAROLINA MARIA RIVERA USUGA "/>
    <n v="4337"/>
    <d v="2019-09-16T00:00:00"/>
    <n v="224479"/>
    <s v="SECCIONAL DE SALUD Y PROTECCION SOCIAL"/>
    <s v="DEMANDA POR INEFICACIA DE AFILIACIÓN A FONDO PRIVADO. "/>
    <d v="2020-07-31T00:00:00"/>
    <s v="2019-05"/>
    <s v="5"/>
    <s v="2020-06"/>
    <n v="1.0246973838344398"/>
    <n v="409878953.53377593"/>
    <n v="102469738.38344398"/>
    <d v="2024-05-19T00:00:00"/>
    <n v="3.8027397260273972"/>
    <n v="4.1522219311981093E-2"/>
    <n v="100296196.51234365"/>
    <n v="0.2525"/>
    <s v="MEDIA"/>
    <x v="2"/>
    <n v="100296196.51234365"/>
  </r>
  <r>
    <n v="2718"/>
    <d v="2019-06-26T00:00:00"/>
    <d v="2019-06-11T00:00:00"/>
    <s v="Veinticuatro Administrativo Oral del Circuito"/>
    <s v="05001333302420190023600"/>
    <s v="2019"/>
    <x v="0"/>
    <s v="LUZ MARINA ALVAREZ ALVAREZ"/>
    <s v="ALEXANDER BERMUDEZ CORREA"/>
    <n v="231337"/>
    <x v="1"/>
    <s v="FALLA EN EL SERVICIO DE SALUD"/>
    <s v="MEDIO   "/>
    <s v="MEDIO   "/>
    <s v="MEDIO   "/>
    <s v="MEDIO   "/>
    <n v="0.5"/>
    <x v="2"/>
    <n v="2235913200"/>
    <n v="0.6"/>
    <x v="10"/>
    <n v="0"/>
    <s v="N/A"/>
    <s v="N/A"/>
    <s v="7 años"/>
    <s v="CARLOS MARIO TAMAYO GAVIRIA"/>
    <n v="344"/>
    <d v="1995-05-19T00:00:00"/>
    <n v="64521"/>
    <s v="SECCIONAL DE SALUD Y PROTECCION SOCIAL"/>
    <m/>
    <d v="2020-07-31T00:00:00"/>
    <s v="2019-06"/>
    <s v="7"/>
    <s v="2020-06"/>
    <n v="1.022003699737124"/>
    <n v="2285111562.691072"/>
    <n v="1371066937.6146431"/>
    <d v="2026-06-24T00:00:00"/>
    <n v="5.9013698630136986"/>
    <n v="4.1522219311981093E-2"/>
    <n v="1326199662.1907437"/>
    <n v="0.5"/>
    <s v="MEDIA"/>
    <x v="2"/>
    <n v="1326199662.1907437"/>
  </r>
  <r>
    <n v="2719"/>
    <d v="2019-08-12T00:00:00"/>
    <d v="2019-07-31T00:00:00"/>
    <s v="Juzgado Once Administrativo "/>
    <s v="05001333301120190032400"/>
    <s v="2019"/>
    <x v="0"/>
    <s v="RODRIGO EVELIO MONSALVE MONSALVE"/>
    <s v="EDWIN OSORIO RODRIGUEZ"/>
    <n v="97472"/>
    <x v="1"/>
    <s v="FALLA EN EL SERVICIO DE SALUD"/>
    <s v="MEDIO   "/>
    <s v="MEDIO   "/>
    <s v="MEDIO   "/>
    <s v="MEDIO   "/>
    <n v="0.5"/>
    <x v="2"/>
    <n v="182185520"/>
    <n v="0.6"/>
    <x v="10"/>
    <n v="0"/>
    <s v="N/A"/>
    <s v="N/A"/>
    <s v="2 años"/>
    <s v="CARLOS MARIO TAMAYO GAVIRIA"/>
    <n v="344"/>
    <d v="1995-05-19T00:00:00"/>
    <n v="64521"/>
    <s v="SECCIONAL DE SALUD Y PROTECCION SOCIAL"/>
    <m/>
    <d v="2020-07-31T00:00:00"/>
    <s v="2019-08"/>
    <s v="2"/>
    <s v="2020-06"/>
    <n v="1.0188294671454916"/>
    <n v="185615976.2632243"/>
    <n v="111369585.75793459"/>
    <d v="2021-08-11T00:00:00"/>
    <n v="1.0301369863013699"/>
    <n v="4.1522219311981093E-2"/>
    <n v="110724638.68709199"/>
    <n v="0.5"/>
    <s v="MEDIA"/>
    <x v="2"/>
    <n v="110724638.68709199"/>
  </r>
  <r>
    <n v="2720"/>
    <d v="2019-09-13T00:00:00"/>
    <d v="2019-08-13T00:00:00"/>
    <s v="JUZGADO 10 CIVIL DEL CIRCUITO DE MEDELLÍN"/>
    <s v="05001310301020190039600"/>
    <s v="2019"/>
    <x v="3"/>
    <s v=" RTS S.A.S"/>
    <s v="CAROLINA CORTÉS CÁRDENAS"/>
    <n v="193376"/>
    <x v="8"/>
    <s v="SINGULAR "/>
    <s v="BAJO"/>
    <s v="ALTO"/>
    <s v="BAJO"/>
    <s v="MEDIO   "/>
    <n v="0.54"/>
    <x v="0"/>
    <n v="232902543"/>
    <n v="0.4"/>
    <x v="5"/>
    <n v="0"/>
    <s v="N/A"/>
    <s v="N/A"/>
    <s v="5 AÑOS "/>
    <s v="CAROLINA MARIA RIVERA USUGA "/>
    <n v="4337"/>
    <d v="2019-09-16T00:00:00"/>
    <n v="224479"/>
    <s v="SECCIONAL DE SALUD Y PROTECCION SOCIAL"/>
    <s v="PAGO DE FACTURAS DE SERVICIOS DE SALUD"/>
    <d v="2020-07-31T00:00:00"/>
    <s v="2019-09"/>
    <s v="5"/>
    <s v="2020-06"/>
    <n v="1.016560139453806"/>
    <n v="236759441.59122604"/>
    <n v="94703776.63649042"/>
    <d v="2024-09-11T00:00:00"/>
    <n v="4.117808219178082"/>
    <n v="4.1522219311981093E-2"/>
    <n v="92530450.501326025"/>
    <n v="0.54"/>
    <s v="ALTA"/>
    <x v="0"/>
    <n v="92530450.501326025"/>
  </r>
  <r>
    <n v="2721"/>
    <d v="2019-07-19T00:00:00"/>
    <d v="2019-04-05T00:00:00"/>
    <s v="JUZGADO 001 ADMINISTRATIVO ORAL DE MEDELLIN"/>
    <s v="05001333300120190014800"/>
    <s v="2019"/>
    <x v="0"/>
    <s v=" JUAN EVANGELISTA QUINTERO ARIAS Y OTROS "/>
    <s v="SILVIA JANNETH OBANDO DUQUE "/>
    <n v="118448"/>
    <x v="1"/>
    <s v="FALLA EN EL SERVICIO DE SALUD"/>
    <s v="BAJO"/>
    <s v="ALTO"/>
    <s v="BAJO"/>
    <s v="MEDIO   "/>
    <n v="0.54"/>
    <x v="0"/>
    <n v="151985000"/>
    <n v="0.3"/>
    <x v="5"/>
    <n v="0"/>
    <s v="N/A"/>
    <s v="N/A"/>
    <s v="5 AÑOS "/>
    <s v="CAROLINA MARIA RIVERA USUGA "/>
    <n v="4337"/>
    <d v="2019-09-16T00:00:00"/>
    <n v="224479"/>
    <s v="SECCIONAL DE SALUD Y PROTECCION SOCIAL"/>
    <s v="FALLA EN LA PRESTACIÓN DEL SERVICIO DE SALUD/14/01/2020: Se presentó contestación a la demanda"/>
    <d v="2020-07-31T00:00:00"/>
    <s v="2019-07"/>
    <s v="5"/>
    <s v="2020-06"/>
    <n v="1.0197202253740043"/>
    <n v="154982178.45346805"/>
    <n v="46494653.536040418"/>
    <d v="2024-07-17T00:00:00"/>
    <n v="3.9643835616438357"/>
    <n v="4.1522219311981093E-2"/>
    <n v="45466974.988955244"/>
    <n v="0.54"/>
    <s v="ALTA"/>
    <x v="0"/>
    <n v="45466974.988955244"/>
  </r>
  <r>
    <n v="2722"/>
    <d v="2019-09-23T00:00:00"/>
    <d v="2019-09-13T00:00:00"/>
    <s v="JUZGADO 008 ADMINISTRATIVO ORAL DE MEDELLIN"/>
    <s v="05001333300820190039500"/>
    <s v="2019"/>
    <x v="0"/>
    <s v="CLAUDIA LIGIA GONZALEZ Y FLOREZ "/>
    <s v="JOSE DAVID ARISTIZABAL GARCIA "/>
    <n v="201061"/>
    <x v="1"/>
    <s v="FALLA EN EL SERVICIO DE SALUD"/>
    <s v="BAJO"/>
    <s v="ALTO"/>
    <s v="BAJO"/>
    <s v="MEDIO   "/>
    <n v="0.54"/>
    <x v="0"/>
    <n v="1596106460"/>
    <n v="0.2"/>
    <x v="5"/>
    <n v="0"/>
    <s v="N/A"/>
    <s v="N/A"/>
    <s v="5 AÑOS "/>
    <s v="CAROLINA MARIA RIVERA USUGA "/>
    <n v="4337"/>
    <d v="2019-09-16T00:00:00"/>
    <n v="224479"/>
    <s v="SECCIONAL DE SALUD Y PROTECCION SOCIAL"/>
    <s v="FALLA EN LA PRESTACIÓN DEL SERVICIO DE SALUD/02/03/2020: se radica respuesta a la demanda. "/>
    <d v="2020-07-31T00:00:00"/>
    <s v="2019-09"/>
    <s v="5"/>
    <s v="2020-06"/>
    <n v="1.016560139453806"/>
    <n v="1622538205.5607207"/>
    <n v="324507641.11214417"/>
    <d v="2024-09-21T00:00:00"/>
    <n v="4.1452054794520548"/>
    <n v="4.1522219311981093E-2"/>
    <n v="317011649.91661298"/>
    <n v="0.54"/>
    <s v="ALTA"/>
    <x v="0"/>
    <n v="317011649.91661298"/>
  </r>
  <r>
    <n v="2723"/>
    <d v="2017-07-04T00:00:00"/>
    <d v="2017-03-29T00:00:00"/>
    <s v="JUZGADO SEGUNDO LABORAL DEL CIRCUITO "/>
    <s v="05001310500220170022500"/>
    <s v="2019"/>
    <x v="1"/>
    <s v="JAVIER DARÍO PALACIO VÉLEZ"/>
    <s v="JUAN ESTEBAN ESCUDERO RAMIREZ"/>
    <n v="181415"/>
    <x v="2"/>
    <s v="LIQUIDACIÓN"/>
    <s v="BAJO"/>
    <s v="BAJO"/>
    <s v="BAJO"/>
    <s v="MEDIO   "/>
    <n v="0.20749999999999999"/>
    <x v="3"/>
    <n v="0"/>
    <n v="0.3"/>
    <x v="4"/>
    <n v="0"/>
    <s v="N/A"/>
    <s v="N/A"/>
    <s v="5 AÑOS "/>
    <s v="JUAN CARLOS JIMENEZ ESCOBAR"/>
    <s v="N/A"/>
    <d v="1985-03-13T00:00:00"/>
    <n v="53595"/>
    <s v="SECCIONAL DE SALUD Y PROTECCION SOCIAL"/>
    <m/>
    <d v="2020-07-31T00:00:00"/>
    <s v="2017-07"/>
    <s v="5"/>
    <s v="2020-06"/>
    <n v="0.76175497984527818"/>
    <n v="0"/>
    <n v="0"/>
    <d v="2022-07-03T00:00:00"/>
    <n v="1.9232876712328768"/>
    <n v="4.1522219311981093E-2"/>
    <n v="0"/>
    <n v="0.20749999999999999"/>
    <s v="BAJA"/>
    <x v="2"/>
    <n v="0"/>
  </r>
  <r>
    <n v="2724"/>
    <d v="2019-01-31T00:00:00"/>
    <d v="2019-01-14T00:00:00"/>
    <s v="JUZGADO 25 ADMINISTRATIVO ORAL DE MEDELLIN"/>
    <s v="05001333302520190000300"/>
    <s v="2019"/>
    <x v="0"/>
    <s v="GRACIELA CARDONA VIUDA DE TOBON Y OTROS"/>
    <s v="JAIME ALBERTO TABARES OSSA"/>
    <n v="144524"/>
    <x v="1"/>
    <s v="FALLA EN EL SERVICIO DE SALUD"/>
    <s v="MEDIO   "/>
    <s v="MEDIO   "/>
    <s v="MEDIO   "/>
    <s v="MEDIO   "/>
    <n v="0.5"/>
    <x v="2"/>
    <n v="390621000"/>
    <n v="0.4"/>
    <x v="5"/>
    <n v="0"/>
    <s v="NO"/>
    <s v="NO"/>
    <s v="5 AÑOS "/>
    <s v="JUAN CARLOS JIMENEZ ESCOBAR"/>
    <s v="N/A"/>
    <d v="1985-03-13T00:00:00"/>
    <n v="125106"/>
    <s v="SECCIONAL DE SALUD Y PROTECCION SOCIAL"/>
    <s v="Contestada el 22/05/2019. A espera que se defina fecha A. Inicial.  Inadmitió llamamiento en garantía hehca por la otra parte."/>
    <d v="2020-07-31T00:00:00"/>
    <s v="2019-01"/>
    <s v="5"/>
    <s v="2020-06"/>
    <n v="1.0434541229259338"/>
    <n v="407595092.95145118"/>
    <n v="163038037.1805805"/>
    <d v="2024-01-30T00:00:00"/>
    <n v="3.5013698630136987"/>
    <n v="4.1522219311981093E-2"/>
    <n v="159851122.75945139"/>
    <n v="0.5"/>
    <s v="MEDIA"/>
    <x v="2"/>
    <n v="159851122.75945139"/>
  </r>
  <r>
    <n v="2725"/>
    <d v="2016-04-14T00:00:00"/>
    <d v="2014-07-04T00:00:00"/>
    <s v="JUZGADO 26 LABORAL DEL CIRCUITO DE BAOGOTÁ "/>
    <s v="05001310502620140041500"/>
    <s v="2019"/>
    <x v="1"/>
    <s v="COMFAMA"/>
    <s v="FRANCISCO JAVIER GIL GONEZ"/>
    <n v="89129"/>
    <x v="1"/>
    <s v="OTRAS"/>
    <s v="ALTO"/>
    <s v="BAJO"/>
    <s v="MEDIO   "/>
    <s v="BAJO"/>
    <n v="0.28500000000000003"/>
    <x v="2"/>
    <n v="2513630013"/>
    <n v="0.3"/>
    <x v="7"/>
    <n v="0"/>
    <s v="N/A"/>
    <s v="N/A"/>
    <s v="8 AÑOS"/>
    <s v="JUAN CARLOS JIMENEZ ESCOBAR"/>
    <s v="N/A"/>
    <d v="1985-03-13T00:00:00"/>
    <n v="125106"/>
    <s v="SECCIONAL DE SALUD Y PROTECCION SOCIAL"/>
    <s v="ESTADO PROCESO 2014-00415-00 CON CORTE 29/07/2019"/>
    <d v="2020-07-31T00:00:00"/>
    <s v="2016-04"/>
    <s v="8"/>
    <s v="2020-06"/>
    <n v="0.799576959270904"/>
    <n v="2009840642.5266228"/>
    <n v="602952192.75798678"/>
    <d v="2024-04-12T00:00:00"/>
    <n v="3.7013698630136984"/>
    <n v="4.1522219311981093E-2"/>
    <n v="590500029.33288527"/>
    <n v="0.28500000000000003"/>
    <s v="MEDIA"/>
    <x v="2"/>
    <n v="590500029.33288527"/>
  </r>
  <r>
    <n v="2726"/>
    <d v="2019-10-16T00:00:00"/>
    <d v="2019-09-04T00:00:00"/>
    <s v="TRIBUNAL ADMINISTRATIVO ORAL DE ANTIOQUIA"/>
    <s v="05001233300020190221600"/>
    <s v="2019"/>
    <x v="0"/>
    <s v="MARIA NUBIA OCHOA ARANGO"/>
    <s v="NELSON ADRIAN TORO QUINTERO "/>
    <n v="152939"/>
    <x v="0"/>
    <s v="OTRAS"/>
    <s v="BAJO"/>
    <s v="ALTO"/>
    <s v="ALTO"/>
    <s v="ALTO"/>
    <n v="0.80999999999999994"/>
    <x v="0"/>
    <n v="448298291"/>
    <n v="0.3"/>
    <x v="5"/>
    <m/>
    <s v="SI"/>
    <m/>
    <s v="5 AÑOS"/>
    <s v="CAROLINA MARIA RIVERA USUGA "/>
    <n v="4337"/>
    <d v="2019-09-16T00:00:00"/>
    <n v="224479"/>
    <s v="SECCIONAL DE SALUD Y PROTECCION SOCIAL"/>
    <s v="SOLICITUD DE RELIQUIDACIÓN POR PRIMA DE VIDA CARA MEDIDA CAUTELAR NEGADA /30/01/2020: Se presenta contestación de la demanda"/>
    <d v="2020-07-31T00:00:00"/>
    <s v="2019-10"/>
    <s v="5"/>
    <s v="2020-06"/>
    <n v="1.0148892971091559"/>
    <n v="454973137.4482258"/>
    <n v="136491941.23446774"/>
    <d v="2024-10-14T00:00:00"/>
    <n v="4.2082191780821914"/>
    <n v="4.1522219311981093E-2"/>
    <n v="133291671.41841759"/>
    <n v="0.80999999999999994"/>
    <s v="ALTA"/>
    <x v="0"/>
    <n v="133291671.41841759"/>
  </r>
  <r>
    <n v="2727"/>
    <d v="2019-08-08T00:00:00"/>
    <d v="2019-07-30T00:00:00"/>
    <s v="Tribunal Admnistrativo de Antioquia"/>
    <s v="05001233300020190189900"/>
    <s v="2019"/>
    <x v="0"/>
    <s v="CARIDAD CEBALLOS GARCIA"/>
    <s v="NELSON ADRIAN TORO QUINTERO"/>
    <n v="152930"/>
    <x v="3"/>
    <s v="OTRAS"/>
    <s v="MEDIO   "/>
    <s v="MEDIO   "/>
    <s v="MEDIO   "/>
    <s v="BAJO"/>
    <n v="0.34250000000000003"/>
    <x v="2"/>
    <n v="233399744"/>
    <n v="0.6"/>
    <x v="5"/>
    <m/>
    <s v="N/A"/>
    <s v="N/A"/>
    <s v="3 años"/>
    <s v="CARLOS MARIO TAMAYO GAVIRIA"/>
    <n v="344"/>
    <d v="1995-05-19T00:00:00"/>
    <n v="64521"/>
    <s v="SECCIONAL DE SALUD Y PROTECCION SOCIAL"/>
    <s v="SECCIONAL DE SALUD Y PROTECCION SOCIAL"/>
    <d v="2020-07-31T00:00:00"/>
    <s v="2019-08"/>
    <s v="3"/>
    <s v="2020-06"/>
    <n v="1.0188294671454916"/>
    <n v="237794536.81141415"/>
    <n v="142676722.0868485"/>
    <d v="2022-08-07T00:00:00"/>
    <n v="2.0191780821917806"/>
    <n v="4.1522219311981093E-2"/>
    <n v="141061690.14042249"/>
    <n v="0.34250000000000003"/>
    <s v="MEDIA"/>
    <x v="2"/>
    <n v="141061690.14042249"/>
  </r>
  <r>
    <n v="2728"/>
    <d v="2019-09-24T00:00:00"/>
    <d v="2019-07-17T00:00:00"/>
    <s v="Tribunal Admnistrativo de Antioquia"/>
    <s v="05001233300020190180800"/>
    <s v="2019"/>
    <x v="0"/>
    <s v="PATRICIA URREGO RESTREPO"/>
    <s v="CARMENTORRES SANCHEZ"/>
    <n v="183938"/>
    <x v="3"/>
    <s v="OTRAS"/>
    <s v="MEDIO   "/>
    <s v="MEDIO   "/>
    <s v="MEDIO   "/>
    <s v="BAJO"/>
    <n v="0.34250000000000003"/>
    <x v="2"/>
    <n v="3715116000"/>
    <n v="0.6"/>
    <x v="10"/>
    <m/>
    <s v="N/A"/>
    <s v="N/A"/>
    <s v="3 años"/>
    <s v="CARLOS MARIO TAMAYO GAVIRIA"/>
    <n v="344"/>
    <d v="1995-05-19T00:00:00"/>
    <n v="64521"/>
    <s v="SECCIONAL DE SALUD Y PROTECCION SOCIAL"/>
    <s v="SECCIONAL DE SALUD Y PROTECCION SOCIAL"/>
    <d v="2020-07-31T00:00:00"/>
    <s v="2019-09"/>
    <s v="3"/>
    <s v="2020-06"/>
    <n v="1.016560139453806"/>
    <n v="3776638839.0470657"/>
    <n v="2265983303.4282393"/>
    <d v="2022-09-23T00:00:00"/>
    <n v="2.1479452054794521"/>
    <n v="4.1522219311981093E-2"/>
    <n v="2238707601.3946342"/>
    <n v="0.34250000000000003"/>
    <s v="MEDIA"/>
    <x v="2"/>
    <n v="2238707601.3946342"/>
  </r>
  <r>
    <n v="2729"/>
    <d v="2019-06-13T00:00:00"/>
    <d v="2018-12-13T00:00:00"/>
    <s v="Juzgado 2 Municipal Pequñas Causas Laborales"/>
    <s v="05001410500220180139200"/>
    <s v="2019"/>
    <x v="1"/>
    <s v="SOCIEDAD MEDICA RIONEGRO -SOMER S.A."/>
    <s v="ANDRES FELIPE GOMEZ JARAMILLO "/>
    <n v="192363"/>
    <x v="2"/>
    <s v="OTRAS"/>
    <s v="MEDIO   "/>
    <s v="MEDIO   "/>
    <s v="MEDIO   "/>
    <s v="BAJO"/>
    <n v="0.34250000000000003"/>
    <x v="2"/>
    <n v="1160948"/>
    <n v="0.6"/>
    <x v="10"/>
    <m/>
    <s v="N/A"/>
    <s v="N/A"/>
    <s v="5 años"/>
    <s v="CARLOS MARIO TAMAYO GAVIRIA"/>
    <n v="344"/>
    <d v="1995-05-19T00:00:00"/>
    <n v="64521"/>
    <s v="SECCIONAL DE SALUD Y PROTECCION SOCIAL"/>
    <s v="SECCIONAL DE SALUD Y PROTECCION SOCIAL"/>
    <d v="2020-07-31T00:00:00"/>
    <s v="2019-06"/>
    <s v="5"/>
    <s v="2020-06"/>
    <n v="1.022003699737124"/>
    <n v="1186493.1512024147"/>
    <n v="711895.89072144881"/>
    <d v="2024-06-11T00:00:00"/>
    <n v="3.8657534246575342"/>
    <n v="4.1522219311981093E-2"/>
    <n v="696547.9699268206"/>
    <n v="0.34250000000000003"/>
    <s v="MEDIA"/>
    <x v="2"/>
    <n v="696547.9699268206"/>
  </r>
  <r>
    <n v="2730"/>
    <d v="2017-04-20T00:00:00"/>
    <d v="2016-11-04T00:00:00"/>
    <s v="Juzgado 3 Municipal Pequñas Causas Laborales"/>
    <s v="05001410500320160164100"/>
    <s v="2019"/>
    <x v="1"/>
    <s v="UNIVERSIDAD PONTIFICIA BOLIVARIANA"/>
    <s v="DIEGO FERNANDO TREJOS RAMIREZ"/>
    <n v="218077"/>
    <x v="2"/>
    <s v="OTRAS"/>
    <s v="MEDIO   "/>
    <s v="MEDIO   "/>
    <s v="MEDIO   "/>
    <s v="BAJO"/>
    <n v="0.34250000000000003"/>
    <x v="2"/>
    <n v="1697602"/>
    <n v="0.6"/>
    <x v="10"/>
    <m/>
    <s v="N/A"/>
    <s v="N/A"/>
    <s v="5 años"/>
    <s v="CARLOS MARIO TAMAYO GAVIRIA"/>
    <n v="344"/>
    <d v="1995-05-19T00:00:00"/>
    <n v="64521"/>
    <s v="SECCIONAL DE SALUD Y PROTECCION SOCIAL"/>
    <s v="SECCIONAL DE SALUD Y PROTECCION SOCIAL"/>
    <d v="2020-07-31T00:00:00"/>
    <s v="2017-04"/>
    <s v="5"/>
    <s v="2020-06"/>
    <n v="0.76395562321009991"/>
    <n v="1296892.593872712"/>
    <n v="778135.55632362713"/>
    <d v="2022-04-19T00:00:00"/>
    <n v="1.7178082191780821"/>
    <n v="4.1522219311981093E-2"/>
    <n v="770635.72288857703"/>
    <n v="0.34250000000000003"/>
    <s v="MEDIA"/>
    <x v="2"/>
    <n v="770635.72288857703"/>
  </r>
  <r>
    <n v="2731"/>
    <d v="2020-01-13T00:00:00"/>
    <d v="2019-11-19T00:00:00"/>
    <s v="TRIBUNAL ADMINISTRATIVO ORAL DE ANTIOQUIA"/>
    <s v="05001233300020190301400"/>
    <s v="2019"/>
    <x v="0"/>
    <s v="JORGE ENRIQUE MORENO LOPEZ "/>
    <s v="NELSON ADRIAN TORO QUINTERO "/>
    <n v="152939"/>
    <x v="0"/>
    <s v="OTRAS"/>
    <s v="ALTO"/>
    <s v="ALTO"/>
    <s v="ALTO"/>
    <s v="BAJO"/>
    <n v="0.66749999999999998"/>
    <x v="0"/>
    <n v="61363999"/>
    <n v="0.3"/>
    <x v="10"/>
    <m/>
    <n v="0"/>
    <m/>
    <s v="5 AÑOS"/>
    <s v="CAROLINA MARIA RIVERA USUGA "/>
    <n v="4337"/>
    <d v="2019-09-16T00:00:00"/>
    <n v="224479"/>
    <s v="SECCIONAL DE SALUD Y PROTECCION SOCIAL"/>
    <s v="SOLICITUD DE RELIQUIDACIÓN POR PRIMA DE VIDA CARA MEDIDA CAUTELAR NEGADA "/>
    <d v="2020-07-31T00:00:00"/>
    <s v="2020-01"/>
    <s v="5"/>
    <s v="2020-06"/>
    <n v="1.0070030698388335"/>
    <n v="61793735.370587111"/>
    <n v="18538120.611176133"/>
    <d v="2025-01-11T00:00:00"/>
    <n v="4.4520547945205475"/>
    <n v="4.1522219311981093E-2"/>
    <n v="18078594.565663666"/>
    <n v="0.66749999999999998"/>
    <s v="ALTA"/>
    <x v="0"/>
    <n v="18078594.565663666"/>
  </r>
  <r>
    <n v="2732"/>
    <d v="2019-03-21T00:00:00"/>
    <d v="2018-08-03T00:00:00"/>
    <s v="JUZGADO SEXTO MUNICIPAL DE PEQUEÑAS CAUSAS LABORALES DE MEDELLIN"/>
    <s v="05001410500620180123900"/>
    <s v="2019"/>
    <x v="1"/>
    <s v="DENIS OSORIO GARCES "/>
    <s v="ELENA CRISTINA CADAVID  RESTREPO "/>
    <n v="165078"/>
    <x v="2"/>
    <s v="INDEMNIZACIÓN SUSTITUTIVA DE LA PENSIÓN"/>
    <s v="ALTO"/>
    <s v="ALTO"/>
    <s v="ALTO"/>
    <s v="ALTO"/>
    <n v="1"/>
    <x v="0"/>
    <n v="2000000"/>
    <n v="0.7"/>
    <x v="10"/>
    <m/>
    <s v="NO"/>
    <m/>
    <s v="5 AÑOS"/>
    <s v="JUAN CARLOS JIMENEZ ESCOBAR"/>
    <s v="N/A"/>
    <d v="1985-03-13T00:00:00"/>
    <n v="125106"/>
    <s v="SECCIONAL DE SALUD Y PROTECCION SOCIAL"/>
    <s v="FECHA DE AUDIENCIA PARA EL 29 DE SEPT"/>
    <d v="2020-07-31T00:00:00"/>
    <s v="2019-03"/>
    <s v="5"/>
    <s v="2020-06"/>
    <n v="1.0329659515843337"/>
    <n v="2065931.9031686673"/>
    <n v="1446152.332218067"/>
    <d v="2024-03-19T00:00:00"/>
    <n v="3.6356164383561644"/>
    <n v="4.1522219311981093E-2"/>
    <n v="1416811.5443442627"/>
    <n v="1"/>
    <s v="ALTA"/>
    <x v="0"/>
    <n v="1416811.5443442627"/>
  </r>
  <r>
    <n v="2733"/>
    <d v="2019-12-02T00:00:00"/>
    <d v="2019-11-22T00:00:00"/>
    <s v="JUZGADO 8 ADMINISTRATIVO ORAL DE MEDELLIN"/>
    <s v="05001333300820190049100"/>
    <s v="2019"/>
    <x v="0"/>
    <s v="MARTHA CECILIA OSPINA ARENAS"/>
    <s v="JULIANA HERNANDEZ SEPULVEDA"/>
    <n v="218114"/>
    <x v="3"/>
    <s v="OTRAS"/>
    <s v="BAJO"/>
    <s v="BAJO"/>
    <s v="BAJO"/>
    <s v="MEDIO   "/>
    <n v="0.20749999999999999"/>
    <x v="3"/>
    <n v="10800000"/>
    <n v="0.5"/>
    <x v="10"/>
    <m/>
    <s v="NO"/>
    <m/>
    <s v="5 AÑOS"/>
    <s v="JUAN CARLOS JIMENEZ ESCOBAR"/>
    <s v="N/A"/>
    <d v="1985-03-13T00:00:00"/>
    <n v="125106"/>
    <s v="SECCIONAL DE SALUD Y PROTECCION SOCIAL"/>
    <s v="ADMISIÓN"/>
    <d v="2020-07-31T00:00:00"/>
    <s v="2019-12"/>
    <s v="5"/>
    <s v="2020-06"/>
    <n v="1.011271676300578"/>
    <n v="10921734.104046242"/>
    <n v="5460867.0520231212"/>
    <d v="2024-11-30T00:00:00"/>
    <n v="4.3369863013698629"/>
    <n v="4.1522219311981093E-2"/>
    <n v="5328958.2200619625"/>
    <n v="0.20749999999999999"/>
    <s v="BAJA"/>
    <x v="2"/>
    <n v="5328958.2200619625"/>
  </r>
  <r>
    <n v="2734"/>
    <d v="2020-02-03T00:00:00"/>
    <d v="2019-12-19T00:00:00"/>
    <s v="JUZGADO 8 ADMINISTRATIVO ORAL DE MEDELLIN"/>
    <s v="05001333300820190053000"/>
    <s v="2019"/>
    <x v="0"/>
    <s v="MARIA GABRIELA ALVAREZ"/>
    <s v="JORGE IVAN GONZALEZ MORA"/>
    <n v="294992"/>
    <x v="1"/>
    <s v="FALLA EN EL SERVICIO DE SALUD"/>
    <s v="ALTO"/>
    <s v="ALTO"/>
    <s v="ALTO"/>
    <s v="ALTO"/>
    <n v="1"/>
    <x v="0"/>
    <n v="1194938400"/>
    <n v="0.3"/>
    <x v="10"/>
    <m/>
    <s v="NO"/>
    <m/>
    <s v="5 AÑOS"/>
    <s v="CAROLINA MARIA RIVERA USUGA "/>
    <n v="4337"/>
    <d v="2019-09-16T00:00:00"/>
    <n v="224479"/>
    <s v="SECCIONAL DE SALUD Y PROTECCION SOCIAL"/>
    <s v="FALLA EN SERVICIO DE SALUD"/>
    <d v="2020-07-31T00:00:00"/>
    <s v="2020-02"/>
    <s v="5"/>
    <s v="2020-06"/>
    <n v="1.0002858776443682"/>
    <n v="1195280006.174957"/>
    <n v="358584001.85248709"/>
    <d v="2025-02-01T00:00:00"/>
    <n v="4.5095890410958903"/>
    <n v="4.1522219311981093E-2"/>
    <n v="349581946.83671319"/>
    <n v="1"/>
    <s v="ALTA"/>
    <x v="0"/>
    <n v="349581946.83671319"/>
  </r>
  <r>
    <n v="2735"/>
    <d v="2019-04-23T00:00:00"/>
    <d v="2019-04-12T00:00:00"/>
    <s v="JUZGADO 22 LABORAL DEL CIRCUITO DE MEDELLIN"/>
    <s v=" 05001310502220190024500"/>
    <s v="2019"/>
    <x v="1"/>
    <s v="JORGE MARIO VELEZ BEDOYA "/>
    <s v="IVAN DARIO VELEZ VELASQUEZ "/>
    <n v="247663"/>
    <x v="2"/>
    <s v="OTRAS"/>
    <s v="ALTO"/>
    <s v="ALTO"/>
    <s v="ALTO"/>
    <s v="ALTO"/>
    <n v="1"/>
    <x v="0"/>
    <n v="200000"/>
    <n v="0.3"/>
    <x v="10"/>
    <m/>
    <s v="NO"/>
    <m/>
    <s v="5 AÑOS"/>
    <s v="CAROLINA MARIA RIVERA USUGA "/>
    <n v="4337"/>
    <d v="2019-09-16T00:00:00"/>
    <n v="224479"/>
    <s v="SECCIONAL DE SALUD Y PROTECCION SOCIAL"/>
    <s v="ORDINARIO LABORAL - SOLICITUD DE PENSIÓN"/>
    <d v="2020-07-31T00:00:00"/>
    <s v="2019-04"/>
    <s v="5"/>
    <s v="2020-06"/>
    <n v="1.0279083431257343"/>
    <n v="205581.66862514685"/>
    <n v="61674.500587544055"/>
    <d v="2024-04-21T00:00:00"/>
    <n v="3.7260273972602738"/>
    <n v="4.1522219311981093E-2"/>
    <n v="60392.403092733759"/>
    <n v="1"/>
    <s v="ALTA"/>
    <x v="0"/>
    <n v="60392.403092733759"/>
  </r>
  <r>
    <n v="2736"/>
    <d v="2020-01-23T00:00:00"/>
    <d v="2020-01-17T00:00:00"/>
    <s v="JUZGADO TERCERO MUNICIPAL DE PEQUEÑAS CAUSAS LABORALES MEDELLIN"/>
    <s v="05001410500320200002300"/>
    <s v="2020"/>
    <x v="4"/>
    <s v="VIRGELINA DE JESUS MENESES URIBE"/>
    <s v="ALEJANDRO VILLEGAS CEBALLOS "/>
    <n v="212982"/>
    <x v="2"/>
    <s v="OTRAS"/>
    <s v="ALTO"/>
    <s v="ALTO"/>
    <s v="ALTO"/>
    <s v="ALTO"/>
    <n v="1"/>
    <x v="0"/>
    <n v="10048048"/>
    <n v="0.2"/>
    <x v="10"/>
    <m/>
    <s v="NO"/>
    <m/>
    <s v="5 AÑOS"/>
    <s v="CAROLINA MARIA RIVERA USUGA "/>
    <n v="4337"/>
    <d v="2019-09-16T00:00:00"/>
    <n v="224479"/>
    <s v="SECCIONAL DE SALUD Y PROTECCION SOCIAL"/>
    <s v="ORDINARIO LABORAL - INDEMINZACIÓN SUSTITUTIVA"/>
    <d v="2020-07-31T00:00:00"/>
    <s v="2020-01"/>
    <s v="5"/>
    <s v="2020-06"/>
    <n v="1.0070030698388335"/>
    <n v="10118415.181887951"/>
    <n v="2023683.0363775901"/>
    <d v="2025-01-21T00:00:00"/>
    <n v="4.4794520547945202"/>
    <n v="4.1522219311981093E-2"/>
    <n v="1973214.825343048"/>
    <n v="1"/>
    <s v="ALTA"/>
    <x v="0"/>
    <n v="1973214.825343048"/>
  </r>
  <r>
    <n v="2737"/>
    <d v="2018-10-25T00:00:00"/>
    <d v="2018-10-01T00:00:00"/>
    <s v="JUZGADO NOVENO LABORAL DEL CIRCUITO DE MEDELLIN"/>
    <s v="05001310500920180055800"/>
    <s v="2019"/>
    <x v="4"/>
    <s v="SONIA AMPARO CEBALLOS LONDOÑO"/>
    <s v="JOHANA ANDREA POSADA BAEANA "/>
    <n v="166710"/>
    <x v="2"/>
    <s v="OTRAS"/>
    <s v="ALTO"/>
    <s v="ALTO"/>
    <s v="ALTO"/>
    <s v="ALTO"/>
    <n v="1"/>
    <x v="0"/>
    <n v="70000000"/>
    <n v="0.2"/>
    <x v="5"/>
    <m/>
    <s v="NO"/>
    <m/>
    <s v="5 AÑOS"/>
    <s v="CAROLINA MARIA RIVERA USUGA "/>
    <n v="4337"/>
    <d v="2019-09-16T00:00:00"/>
    <n v="224479"/>
    <s v="SECCIONAL DE SALUD Y PROTECCION SOCIAL"/>
    <s v="ORDINARIO LABORAL - SOLICITUD DE PENSIÓN/09/03/2020: se contesto demanda"/>
    <d v="2020-07-31T00:00:00"/>
    <s v="2018-10"/>
    <s v="5"/>
    <s v="2020-06"/>
    <n v="0.73572886802285709"/>
    <n v="51501020.761599995"/>
    <n v="10300204.152319999"/>
    <d v="2023-10-24T00:00:00"/>
    <n v="3.2328767123287672"/>
    <n v="4.1522219311981093E-2"/>
    <n v="10114164.243700221"/>
    <n v="1"/>
    <s v="ALTA"/>
    <x v="0"/>
    <n v="10114164.243700221"/>
  </r>
  <r>
    <n v="2738"/>
    <d v="2019-03-14T00:00:00"/>
    <d v="2019-02-25T00:00:00"/>
    <s v="JUZGADO TRECE LABORAL DEL CIRCUITO DE MEDELLIN"/>
    <s v="05001310501320190011600"/>
    <s v="2019"/>
    <x v="4"/>
    <s v="ANA GUTIERREZ SALAS"/>
    <s v="JOSE GONZALO BOLIVAR MONTOYA"/>
    <n v="209394"/>
    <x v="2"/>
    <s v="RECONOCIMIENTO Y PAGO DE PENSIÓN"/>
    <s v="MEDIO   "/>
    <s v="MEDIO   "/>
    <s v="MEDIO   "/>
    <s v="MEDIO   "/>
    <n v="0.5"/>
    <x v="2"/>
    <n v="12320000"/>
    <n v="0.6"/>
    <x v="5"/>
    <m/>
    <s v="N/A"/>
    <s v="N/A"/>
    <s v="2 años"/>
    <s v="CARLOS MARIO TAMAYO GAVIRIA"/>
    <n v="344"/>
    <d v="1995-05-19T00:00:00"/>
    <n v="64521"/>
    <s v="SECCIONAL DE SALUD Y PROTECCION SOCIAL"/>
    <m/>
    <d v="2020-07-31T00:00:00"/>
    <s v="2019-03"/>
    <s v="2"/>
    <s v="2020-06"/>
    <n v="1.0329659515843337"/>
    <n v="12726140.523518991"/>
    <n v="7635684.3141113939"/>
    <d v="2021-03-13T00:00:00"/>
    <n v="0.61643835616438358"/>
    <n v="4.1522219311981093E-2"/>
    <n v="7609192.8357059127"/>
    <n v="0.5"/>
    <s v="MEDIA"/>
    <x v="2"/>
    <n v="7609192.8357059127"/>
  </r>
  <r>
    <n v="2739"/>
    <d v="2003-05-14T00:00:00"/>
    <d v="2002-07-18T00:00:00"/>
    <s v="TRIBUNAL ADMINISTRATIVO DE DESCONGESTION "/>
    <s v="05001233100019970105201"/>
    <s v="2019"/>
    <x v="0"/>
    <s v="JULIO CESAR RICAURTE REALPE Y OTROS"/>
    <s v="SEBASTIAN GOMEZ ALVAREZ"/>
    <m/>
    <x v="1"/>
    <s v="FALLA EN EL SERVICIO DE SALUD"/>
    <s v="MEDIO   "/>
    <s v="MEDIO   "/>
    <s v="MEDIO   "/>
    <s v="MEDIO   "/>
    <n v="0.5"/>
    <x v="2"/>
    <n v="1000437400"/>
    <n v="0.6"/>
    <x v="28"/>
    <m/>
    <s v="NO"/>
    <s v="NO"/>
    <s v="25 AÑOS"/>
    <s v="ERIKA HERNANDEZ  BOLIVAR"/>
    <n v="2784"/>
    <d v="2014-08-28T00:00:00"/>
    <n v="170192"/>
    <s v="SECCIONAL DE SALUD Y PROTECCION SOCIAL"/>
    <m/>
    <d v="2020-07-31T00:00:00"/>
    <s v="2003-05"/>
    <s v="25"/>
    <s v="2020-06"/>
    <n v="1.3993581722497261"/>
    <n v="1399970251.5142682"/>
    <n v="839982150.90856087"/>
    <d v="2028-05-07T00:00:00"/>
    <n v="7.7726027397260271"/>
    <n v="4.1522219311981093E-2"/>
    <n v="803967554.17004347"/>
    <n v="0.5"/>
    <s v="MEDIA"/>
    <x v="2"/>
    <n v="803967554.17004347"/>
  </r>
  <r>
    <n v="2740"/>
    <d v="2002-08-12T00:00:00"/>
    <d v="2002-06-19T00:00:00"/>
    <s v="TRIBUNAL ADMINISTRATIVO DE ANTIOQUIA "/>
    <s v="05001233100020020037700"/>
    <s v="2019"/>
    <x v="0"/>
    <s v="MARGARITA HINCAPIE HINCAPIE"/>
    <s v="OSCAR DARIO VILLEGAS POSADA"/>
    <n v="66848"/>
    <x v="1"/>
    <s v="FALLA EN EL SERVICIO DE SALUD"/>
    <s v="MEDIO   "/>
    <s v="MEDIO   "/>
    <s v="MEDIO   "/>
    <s v="MEDIO   "/>
    <n v="0.5"/>
    <x v="2"/>
    <n v="286600000"/>
    <n v="0.6"/>
    <x v="28"/>
    <m/>
    <s v="NO"/>
    <s v="NO"/>
    <s v="25 AÑOS"/>
    <s v="ERIKA HERNANDEZ  BOLIVAR"/>
    <n v="2784"/>
    <d v="2014-08-28T00:00:00"/>
    <n v="170192"/>
    <s v="SECCIONAL DE SALUD Y PROTECCION SOCIAL"/>
    <m/>
    <d v="2020-07-31T00:00:00"/>
    <s v="2002-08"/>
    <s v="25"/>
    <s v="2020-06"/>
    <n v="1.4993569562685269"/>
    <n v="429715703.66655982"/>
    <n v="257829422.19993588"/>
    <d v="2027-08-06T00:00:00"/>
    <n v="7.0191780821917806"/>
    <n v="4.1522219311981093E-2"/>
    <n v="247825351.57637593"/>
    <n v="0.5"/>
    <s v="MEDIA"/>
    <x v="2"/>
    <n v="247825351.57637593"/>
  </r>
  <r>
    <n v="2741"/>
    <d v="2020-02-25T00:00:00"/>
    <d v="2020-02-06T00:00:00"/>
    <s v="JUZGADO 003 LABORAL DEL CIRCUITO DE MEDELLIN "/>
    <s v="050013105003 2020 00048"/>
    <s v="2020"/>
    <x v="1"/>
    <s v="HERSILIA DEL SOCORRO OSORIO"/>
    <s v="FRANCISO ALBERTO GIRALDO LUNA "/>
    <n v="122621"/>
    <x v="2"/>
    <s v="INDEMNIZACIÓN SUSTITUTIVA DE LA PENSIÓN"/>
    <s v="MEDIO   "/>
    <s v="MEDIO   "/>
    <s v="MEDIO   "/>
    <s v="MEDIO   "/>
    <n v="0.5"/>
    <x v="2"/>
    <n v="25000000"/>
    <n v="0.6"/>
    <x v="10"/>
    <m/>
    <s v="NO"/>
    <m/>
    <s v="5 AÑOS"/>
    <s v="CAROLINA MARIA RIVERA USUGA "/>
    <n v="4337"/>
    <d v="2019-09-16T00:00:00"/>
    <n v="224479"/>
    <s v="SECCIONAL DE SALUD Y PROTECCION SOCIAL"/>
    <s v="INDEMIZACIÓN SUSTITUVA, LLAMAMIENTO EN GARANTÍA "/>
    <d v="2020-07-31T00:00:00"/>
    <s v="2020-02"/>
    <s v="5"/>
    <s v="2020-06"/>
    <n v="1.0002858776443682"/>
    <n v="25007146.941109203"/>
    <n v="15004288.164665522"/>
    <d v="2025-02-23T00:00:00"/>
    <n v="4.5698630136986305"/>
    <n v="4.1522219311981093E-2"/>
    <n v="14622643.770089082"/>
    <n v="0.5"/>
    <s v="MEDIA"/>
    <x v="2"/>
    <n v="14622643.770089082"/>
  </r>
  <r>
    <n v="2742"/>
    <d v="2011-03-01T00:00:00"/>
    <d v="2011-06-04T00:00:00"/>
    <s v="TRIBUNAL ADMINISTRATIVO DE ANTIOQUIA"/>
    <s v="05001233100020100233200"/>
    <s v="2019"/>
    <x v="0"/>
    <s v="MARIA EMILSE ROJAS TABORDA"/>
    <s v="JOAQUIN GUILLERMO GOMEZ"/>
    <n v="17417"/>
    <x v="6"/>
    <s v="OTRAS"/>
    <s v="BAJO"/>
    <s v="BAJO"/>
    <s v="BAJO"/>
    <s v="BAJO"/>
    <n v="0.05"/>
    <x v="1"/>
    <n v="200000000"/>
    <n v="0"/>
    <x v="3"/>
    <n v="0"/>
    <s v="NO "/>
    <s v="NO"/>
    <n v="10"/>
    <s v="JUAN CAMILO GIRALDO HERNANDEZ"/>
    <s v="CONTRATISTA"/>
    <d v="1899-12-30T00:00:00"/>
    <n v="136469"/>
    <s v="INFRAESTRUCTURA"/>
    <m/>
    <d v="2020-07-31T00:00:00"/>
    <s v="2011-03"/>
    <s v="10"/>
    <s v="2020-06"/>
    <n v="0.97992544724956854"/>
    <n v="195985089.44991371"/>
    <n v="0"/>
    <d v="2021-02-26T00:00:00"/>
    <n v="0.57534246575342463"/>
    <n v="4.1522219311981093E-2"/>
    <n v="0"/>
    <n v="0.05"/>
    <s v="REMOTA"/>
    <x v="1"/>
    <n v="0"/>
  </r>
  <r>
    <n v="2743"/>
    <d v="2007-08-24T00:00:00"/>
    <d v="2007-07-09T00:00:00"/>
    <s v="TRIBUNAL ADMINISTRATIVO DE ANTIOQUIA"/>
    <s v="05001233100020070159400"/>
    <s v="2019"/>
    <x v="0"/>
    <s v="GABRIEL GIRARLDO VERGARA"/>
    <s v="JOSE VICENTE BLANCO"/>
    <n v="44445"/>
    <x v="1"/>
    <s v="OTRAS"/>
    <s v="BAJO"/>
    <s v="BAJO"/>
    <s v="BAJO"/>
    <s v="BAJO"/>
    <n v="0.05"/>
    <x v="1"/>
    <n v="5831362668"/>
    <n v="0"/>
    <x v="3"/>
    <n v="0"/>
    <s v="NO "/>
    <s v="NO"/>
    <n v="13"/>
    <s v="JUAN CAMILO GIRALDO HERNANDEZ"/>
    <s v="CONTRATISTA"/>
    <d v="1899-12-30T00:00:00"/>
    <n v="136469"/>
    <s v="INFRAESTRUCTURA"/>
    <m/>
    <d v="2020-07-31T00:00:00"/>
    <s v="2007-08"/>
    <s v="13"/>
    <s v="2020-06"/>
    <n v="1.1422490501851477"/>
    <n v="6660868468.8081284"/>
    <n v="0"/>
    <d v="2020-08-20T00:00:00"/>
    <n v="5.4794520547945202E-2"/>
    <n v="4.1522219311981093E-2"/>
    <n v="0"/>
    <n v="0.05"/>
    <s v="REMOTA"/>
    <x v="1"/>
    <n v="0"/>
  </r>
  <r>
    <n v="2744"/>
    <d v="2008-04-07T00:00:00"/>
    <d v="2008-02-28T00:00:00"/>
    <s v="TRIBUNAL ADMINISTRATIVO DE ANTIOQUIA"/>
    <s v="05001233100020080031600"/>
    <s v="2019"/>
    <x v="0"/>
    <s v="YORLADY URIBE Y OTROS"/>
    <s v="JAVIER VILLEGAS POSADA"/>
    <n v="20944"/>
    <x v="1"/>
    <s v="OTRAS"/>
    <s v="ALTO"/>
    <s v="MEDIO   "/>
    <s v="ALTO"/>
    <s v="ALTO"/>
    <n v="0.82499999999999996"/>
    <x v="0"/>
    <n v="415350000"/>
    <n v="0.8"/>
    <x v="5"/>
    <n v="0"/>
    <s v="NO "/>
    <s v="NO"/>
    <n v="13"/>
    <s v="JUAN CAMILO GIRALDO HERNANDEZ"/>
    <s v="CONTRATISTA"/>
    <d v="1899-12-30T00:00:00"/>
    <n v="136469"/>
    <s v="INFRAESTRUCTURA"/>
    <m/>
    <d v="2020-07-31T00:00:00"/>
    <s v="2008-04"/>
    <s v="13"/>
    <s v="2020-06"/>
    <n v="1.0852679869599111"/>
    <n v="450766058.38379908"/>
    <n v="360612846.7070393"/>
    <d v="2021-04-04T00:00:00"/>
    <n v="0.67671232876712328"/>
    <n v="4.1522219311981093E-2"/>
    <n v="359239626.72814858"/>
    <n v="0.82499999999999996"/>
    <s v="ALTA"/>
    <x v="0"/>
    <n v="359239626.72814858"/>
  </r>
  <r>
    <n v="2745"/>
    <d v="2010-02-01T00:00:00"/>
    <d v="2009-10-28T00:00:00"/>
    <s v="TRIBUNAL ADMINISTRATIVO DE ANTIOQUIA"/>
    <s v="05001233100020090141100"/>
    <s v="2019"/>
    <x v="0"/>
    <s v="LEÓN MAURICIO MONTOYA PINEDA"/>
    <s v="JOSE VICENTE BLANCO"/>
    <n v="44445"/>
    <x v="1"/>
    <s v="OTRAS"/>
    <s v="MEDIO   "/>
    <s v="MEDIO   "/>
    <s v="MEDIO   "/>
    <s v="MEDIO   "/>
    <n v="0.5"/>
    <x v="2"/>
    <n v="1234000000"/>
    <n v="0.5"/>
    <x v="3"/>
    <n v="0"/>
    <s v="NO "/>
    <s v="NO"/>
    <n v="11"/>
    <s v="JUAN CAMILO GIRALDO HERNANDEZ"/>
    <s v="CONTRATISTA"/>
    <d v="1899-12-30T00:00:00"/>
    <n v="136469"/>
    <s v="INFRAESTRUCTURA"/>
    <m/>
    <d v="2020-07-31T00:00:00"/>
    <s v="2010-02"/>
    <s v="11"/>
    <s v="2020-06"/>
    <n v="1.013692154410935"/>
    <n v="1250896118.5430937"/>
    <n v="625448059.27154684"/>
    <d v="2021-01-29T00:00:00"/>
    <n v="0.49863013698630138"/>
    <n v="4.1522219311981093E-2"/>
    <n v="623692229.11649013"/>
    <n v="0.5"/>
    <s v="MEDIA"/>
    <x v="2"/>
    <n v="623692229.11649013"/>
  </r>
  <r>
    <n v="2746"/>
    <d v="2010-01-29T00:00:00"/>
    <d v="2009-10-28T00:00:00"/>
    <s v="TRIBUNAL ADMINISTRATIVO DE ANTIOQUIA"/>
    <s v="05001233100020090142900"/>
    <s v="2019"/>
    <x v="0"/>
    <s v="SANTIAGO MONTOYA PINEDA"/>
    <s v="JOSE VICENTE BLANCO"/>
    <n v="44445"/>
    <x v="1"/>
    <s v="OTRAS"/>
    <s v="MEDIO   "/>
    <s v="MEDIO   "/>
    <s v="MEDIO   "/>
    <s v="MEDIO   "/>
    <n v="0.5"/>
    <x v="2"/>
    <n v="1621249000"/>
    <n v="0.5"/>
    <x v="4"/>
    <n v="0"/>
    <s v="NO "/>
    <s v="NO"/>
    <n v="11"/>
    <s v="JUAN CAMILO GIRALDO HERNANDEZ"/>
    <s v="CONTRATISTA"/>
    <d v="1899-12-30T00:00:00"/>
    <n v="136469"/>
    <s v="INFRAESTRUCTURA"/>
    <m/>
    <d v="2020-07-31T00:00:00"/>
    <s v="2010-01"/>
    <s v="11"/>
    <s v="2020-06"/>
    <n v="1.0220900166371758"/>
    <n v="1657062417.3830047"/>
    <n v="828531208.69150233"/>
    <d v="2021-01-26T00:00:00"/>
    <n v="0.49041095890410957"/>
    <n v="4.1522219311981093E-2"/>
    <n v="826243546.85698152"/>
    <n v="0.5"/>
    <s v="MEDIA"/>
    <x v="2"/>
    <n v="826243546.85698152"/>
  </r>
  <r>
    <n v="2747"/>
    <d v="2009-06-11T00:00:00"/>
    <d v="2009-04-13T00:00:00"/>
    <s v="TRIBUNAL ADMINISTRATIVO DE ANTIOQUIA"/>
    <s v="05001233100020090063900"/>
    <s v="2019"/>
    <x v="0"/>
    <s v="LUISA ELENA CALLE DE MEJÍA"/>
    <s v="FERNANDO QUIJANO"/>
    <n v="35546"/>
    <x v="1"/>
    <s v="OTRAS"/>
    <s v="MEDIO   "/>
    <s v="MEDIO   "/>
    <s v="MEDIO   "/>
    <s v="MEDIO   "/>
    <n v="0.5"/>
    <x v="2"/>
    <n v="342723770"/>
    <n v="2"/>
    <x v="4"/>
    <n v="0"/>
    <s v="NO "/>
    <s v="NO"/>
    <n v="12"/>
    <s v="JUAN CAMILO GIRALDO HERNANDEZ"/>
    <s v="CONTRATISTA"/>
    <d v="1899-12-30T00:00:00"/>
    <n v="136469"/>
    <s v="INFRAESTRUCTURA"/>
    <m/>
    <d v="2020-07-31T00:00:00"/>
    <s v="2009-06"/>
    <s v="12"/>
    <s v="2020-06"/>
    <n v="1.0268844552584868"/>
    <n v="351937711.86058491"/>
    <n v="703875423.72116983"/>
    <d v="2021-06-08T00:00:00"/>
    <n v="0.85479452054794525"/>
    <n v="4.1522219311981093E-2"/>
    <n v="700491391.43613529"/>
    <n v="0.5"/>
    <s v="MEDIA"/>
    <x v="2"/>
    <n v="700491391.43613529"/>
  </r>
  <r>
    <n v="2748"/>
    <d v="2011-08-29T00:00:00"/>
    <d v="2011-07-13T00:00:00"/>
    <s v="JUZGADO 13 ADMINISTRATIVO DEL CIRCUITO DE MEDELLÍN"/>
    <s v="05001333101320110044500"/>
    <s v="2019"/>
    <x v="0"/>
    <s v="LILIANA MARIA VASQUEZ MUNERA"/>
    <s v="DIEGO FERNANDO POSADA GRAJALES "/>
    <n v="116039"/>
    <x v="1"/>
    <s v="OTRAS"/>
    <s v="BAJO"/>
    <s v="BAJO"/>
    <s v="BAJO"/>
    <s v="BAJO"/>
    <n v="0.05"/>
    <x v="1"/>
    <n v="115259809"/>
    <n v="0.2"/>
    <x v="3"/>
    <n v="0"/>
    <s v="NO "/>
    <s v="NO"/>
    <n v="9"/>
    <s v="JUAN CAMILO GIRALDO HERNANDEZ"/>
    <s v="CONTRATISTA"/>
    <d v="1899-12-30T00:00:00"/>
    <n v="136469"/>
    <s v="INFRAESTRUCTURA"/>
    <m/>
    <d v="2020-07-31T00:00:00"/>
    <s v="2011-08"/>
    <s v="9"/>
    <s v="2020-06"/>
    <n v="0.97183726339218279"/>
    <n v="112013777.35766569"/>
    <n v="22402755.471533138"/>
    <d v="2020-08-26T00:00:00"/>
    <n v="7.1232876712328766E-2"/>
    <n v="4.1522219311981093E-2"/>
    <n v="22393760.127820455"/>
    <n v="0.05"/>
    <s v="REMOTA"/>
    <x v="1"/>
    <n v="0"/>
  </r>
  <r>
    <n v="2749"/>
    <d v="2013-02-19T00:00:00"/>
    <d v="2013-05-30T00:00:00"/>
    <s v="JUZGADO SEXTO CIVIL DEL CIRCUITO DE MEDELLÍN"/>
    <s v="05001310300620120095200"/>
    <s v="2019"/>
    <x v="3"/>
    <s v="CLARA SIERRA CADAVID"/>
    <s v="DIEGO ALBERTO MEJIA ARANGO"/>
    <n v="57208"/>
    <x v="2"/>
    <s v="OTRAS"/>
    <s v="BAJO"/>
    <s v="BAJO"/>
    <s v="BAJO"/>
    <s v="BAJO"/>
    <n v="0.05"/>
    <x v="1"/>
    <n v="500000000"/>
    <n v="0"/>
    <x v="1"/>
    <n v="0"/>
    <s v="NO "/>
    <s v="NO "/>
    <n v="8"/>
    <s v="JUAN CAMILO GIRALDO HERNANDEZ"/>
    <s v="CONTRATISTA"/>
    <d v="1899-12-30T00:00:00"/>
    <n v="136469"/>
    <s v="INFRAESTRUCTURA"/>
    <m/>
    <d v="2020-07-31T00:00:00"/>
    <s v="2013-02"/>
    <s v="8"/>
    <s v="2020-06"/>
    <n v="0.93184862868713714"/>
    <n v="465924314.34356856"/>
    <n v="0"/>
    <d v="2021-02-17T00:00:00"/>
    <n v="0.55068493150684927"/>
    <n v="4.1522219311981093E-2"/>
    <n v="0"/>
    <n v="0.05"/>
    <s v="REMOTA"/>
    <x v="1"/>
    <n v="0"/>
  </r>
  <r>
    <n v="2750"/>
    <d v="2014-07-29T00:00:00"/>
    <d v="2014-05-20T00:00:00"/>
    <s v="TRIBUNAL ADMINISTRATIVO DE ANTIOQUIA"/>
    <s v="05001233300020140082100"/>
    <s v="2019"/>
    <x v="0"/>
    <s v="JAIRO IVAN MESA"/>
    <s v="CATALINA OTERO FRANCO"/>
    <n v="132098"/>
    <x v="1"/>
    <s v="OTRAS"/>
    <s v="MEDIO   "/>
    <s v="MEDIO   "/>
    <s v="MEDIO   "/>
    <s v="MEDIO   "/>
    <n v="0.5"/>
    <x v="2"/>
    <n v="433920045"/>
    <n v="0.5"/>
    <x v="3"/>
    <n v="0"/>
    <s v="NO "/>
    <s v="NO "/>
    <n v="6"/>
    <s v="JUAN CAMILO GIRALDO HERNANDEZ"/>
    <s v="CONTRATISTA "/>
    <d v="1899-12-30T00:00:00"/>
    <n v="136469"/>
    <s v="INFRAESTRUCTURA"/>
    <m/>
    <d v="2020-07-31T00:00:00"/>
    <s v="2014-07"/>
    <s v="6"/>
    <s v="2020-06"/>
    <n v="0.89647995697306138"/>
    <n v="389000623.27134883"/>
    <n v="194500311.63567442"/>
    <d v="2020-07-27T00:00:00"/>
    <n v="-1.0958904109589041E-2"/>
    <n v="4.1522219311981093E-2"/>
    <n v="194512329.40575126"/>
    <n v="0.5"/>
    <s v="MEDIA"/>
    <x v="2"/>
    <n v="194512329.40575126"/>
  </r>
  <r>
    <n v="2751"/>
    <d v="2012-09-10T00:00:00"/>
    <d v="2012-10-10T00:00:00"/>
    <s v="TRIBUNAL ADMINISTRATIVO DE ANTIOQUIA"/>
    <s v="05001233300020120012400"/>
    <s v="2019"/>
    <x v="0"/>
    <s v="INVERSIONES GIRALDO OSORIO E HIJOS"/>
    <s v="JUAN ESTEBAN ARBOLEDA JIMENEZ"/>
    <n v="195453"/>
    <x v="1"/>
    <s v="OTRAS"/>
    <s v="BAJO"/>
    <s v="BAJO"/>
    <s v="ALTO"/>
    <s v="BAJO"/>
    <n v="0.14499999999999999"/>
    <x v="3"/>
    <n v="800791076"/>
    <n v="0.3"/>
    <x v="3"/>
    <n v="0"/>
    <s v="NO "/>
    <s v="NO "/>
    <s v="8 AÑOS"/>
    <s v="JUAN CAMILO GIRALDO HERNANDEZ"/>
    <s v="CONTRATISTA"/>
    <d v="1899-12-30T00:00:00"/>
    <n v="136469"/>
    <s v="INFRAESTRUCTURA"/>
    <m/>
    <d v="2020-07-31T00:00:00"/>
    <s v="2012-09"/>
    <s v="8"/>
    <s v="2020-06"/>
    <n v="0.93985918354073683"/>
    <n v="752630846.87606812"/>
    <n v="225789254.06282043"/>
    <d v="2020-09-08T00:00:00"/>
    <n v="0.10684931506849316"/>
    <n v="4.1522219311981093E-2"/>
    <n v="225653276.50051293"/>
    <n v="0.14499999999999999"/>
    <s v="BAJA"/>
    <x v="2"/>
    <n v="225653276.50051293"/>
  </r>
  <r>
    <n v="2752"/>
    <d v="2015-09-29T00:00:00"/>
    <d v="2015-11-17T00:00:00"/>
    <s v="JUZGADO 17 ADMINISTARTIVO DEL CIRCUITO DE MEDELLIN"/>
    <s v="05001333301720150052800"/>
    <s v="2019"/>
    <x v="0"/>
    <s v="JUAN GUILLERMO LOPERA GUTIERREZ"/>
    <s v="JAIRO ANTONIO MAZORRA MADRIGAL"/>
    <n v="248156"/>
    <x v="1"/>
    <s v="OTRAS"/>
    <s v="MEDIO   "/>
    <s v="MEDIO   "/>
    <s v="MEDIO   "/>
    <s v="MEDIO   "/>
    <n v="0.5"/>
    <x v="2"/>
    <n v="76434000"/>
    <n v="0.5"/>
    <x v="3"/>
    <n v="0"/>
    <s v="NO "/>
    <s v="NO "/>
    <s v="5 AÑOS "/>
    <s v="JUAN CAMILO GIRALDO HERNANDEZ"/>
    <s v="CONTRATISTA"/>
    <d v="1899-12-30T00:00:00"/>
    <n v="136469"/>
    <s v="INFRAESTRUCTURA"/>
    <m/>
    <d v="2020-07-31T00:00:00"/>
    <s v="2015-09"/>
    <s v="5"/>
    <s v="2020-06"/>
    <n v="0.84807105563784013"/>
    <n v="64821463.066622674"/>
    <n v="32410731.533311337"/>
    <d v="2020-09-27T00:00:00"/>
    <n v="0.15890410958904111"/>
    <n v="4.1522219311981093E-2"/>
    <n v="32381707.853033185"/>
    <n v="0.5"/>
    <s v="MEDIA"/>
    <x v="2"/>
    <n v="32381707.853033185"/>
  </r>
  <r>
    <n v="2753"/>
    <d v="2016-02-15T00:00:00"/>
    <d v="2016-03-01T00:00:00"/>
    <s v="JUZGADO 18 ADMINISTRATIVO DEL CIRCUITO DE MEDELLIN "/>
    <s v="05001333301820150088200"/>
    <s v="2019"/>
    <x v="0"/>
    <s v="JUANA CAROLINA ARRUBLA MEJIA Y OTROS"/>
    <s v="EMMANUEL ARIAS FRANCO"/>
    <n v="168584"/>
    <x v="1"/>
    <s v="ACCIDENTE DE TRANSITO"/>
    <s v="BAJO"/>
    <s v="BAJO"/>
    <s v="BAJO"/>
    <s v="BAJO"/>
    <n v="0.05"/>
    <x v="1"/>
    <n v="70640000"/>
    <n v="0"/>
    <x v="4"/>
    <n v="0"/>
    <s v="NO "/>
    <s v="NO "/>
    <s v="5 AÑOS "/>
    <s v="JUAN CAMILO GIRALDO HERNANDEZ"/>
    <s v="CONTRATISTA"/>
    <d v="1899-12-30T00:00:00"/>
    <n v="136469"/>
    <s v="INFRAESTRUCTURA"/>
    <m/>
    <d v="2020-07-31T00:00:00"/>
    <s v="2016-02"/>
    <s v="5"/>
    <s v="2020-06"/>
    <n v="0.81112653258637668"/>
    <n v="57297978.261901647"/>
    <n v="0"/>
    <d v="2021-02-13T00:00:00"/>
    <n v="0.53972602739726028"/>
    <n v="4.1522219311981093E-2"/>
    <n v="0"/>
    <n v="0.05"/>
    <s v="REMOTA"/>
    <x v="1"/>
    <n v="0"/>
  </r>
  <r>
    <n v="2754"/>
    <d v="2016-11-01T00:00:00"/>
    <d v="2016-12-13T00:00:00"/>
    <s v="JUZGADO 29 ADMINISTRATIVO DEL CIRCUITO DE MEDELLÍN"/>
    <s v="05001333302920160085300"/>
    <s v="2019"/>
    <x v="0"/>
    <s v="LEONARDO JOSE VERGARA RAMOS Y OTROS"/>
    <s v="SALOMON POLO DIAZ"/>
    <n v="98.009"/>
    <x v="1"/>
    <s v="ACCIDENTE DE TRANSITO"/>
    <s v="MEDIO   "/>
    <s v="MEDIO   "/>
    <s v="MEDIO   "/>
    <s v="MEDIO   "/>
    <n v="0.5"/>
    <x v="2"/>
    <n v="396275250"/>
    <n v="0.5"/>
    <x v="5"/>
    <n v="0"/>
    <s v="NO "/>
    <s v="NO "/>
    <s v="5 AÑOS"/>
    <s v="JUAN CAMILO GIRALDO HERNANDEZ"/>
    <s v="CONTRATISTA"/>
    <d v="1899-12-30T00:00:00"/>
    <n v="136469"/>
    <s v="INFRAESTRUCTURA"/>
    <m/>
    <d v="2020-07-31T00:00:00"/>
    <s v="2016-11"/>
    <s v="5"/>
    <s v="2020-06"/>
    <n v="0.79016316489215555"/>
    <n v="313122105.70843017"/>
    <n v="156561052.85421509"/>
    <d v="2021-10-31T00:00:00"/>
    <n v="1.252054794520548"/>
    <n v="4.1522219311981093E-2"/>
    <n v="155459771.81342527"/>
    <n v="0.5"/>
    <s v="MEDIA"/>
    <x v="2"/>
    <n v="155459771.81342527"/>
  </r>
  <r>
    <n v="2755"/>
    <d v="2017-05-08T00:00:00"/>
    <d v="2017-05-23T00:00:00"/>
    <s v="JUZGADO 12 ADMINISTRATIVO DEL CIRCUITO DE MEDELLÍN "/>
    <s v="05001333301220170007600"/>
    <s v="2019"/>
    <x v="0"/>
    <s v="ANA EMILIA CASTAÑEDA Y OTROS"/>
    <s v="GLORIA PATRICIA MONDRAGON MORALES"/>
    <n v="94972"/>
    <x v="1"/>
    <s v="ACCIDENTE DE TRANSITO"/>
    <s v="MEDIO   "/>
    <s v="MEDIO   "/>
    <s v="MEDIO   "/>
    <s v="MEDIO   "/>
    <n v="0.5"/>
    <x v="2"/>
    <n v="400000000"/>
    <n v="0.5"/>
    <x v="5"/>
    <n v="0"/>
    <s v="NO "/>
    <s v="NO "/>
    <s v="5 AÑOS "/>
    <s v="JUAN CAMILO GIRALDO HERNANDEZ"/>
    <s v="CONTRATISTA"/>
    <d v="1899-12-30T00:00:00"/>
    <n v="136469"/>
    <s v="INFRAESTRUCTURA"/>
    <m/>
    <d v="2020-07-31T00:00:00"/>
    <s v="2017-05"/>
    <s v="5"/>
    <s v="2020-06"/>
    <n v="0.76223816507249575"/>
    <n v="304895266.02899832"/>
    <n v="152447633.01449916"/>
    <d v="2022-05-07T00:00:00"/>
    <n v="1.7671232876712328"/>
    <n v="4.1522219311981093E-2"/>
    <n v="150936339.07422614"/>
    <n v="0.5"/>
    <s v="MEDIA"/>
    <x v="2"/>
    <n v="150936339.07422614"/>
  </r>
  <r>
    <n v="2756"/>
    <d v="2017-06-05T00:00:00"/>
    <d v="2017-06-22T00:00:00"/>
    <s v="JUZGADO 8 ADMINISTRATIVO DEL CIRCUITO DE MEDELLÍN"/>
    <s v="05001333300820170020600"/>
    <s v="2019"/>
    <x v="0"/>
    <s v="CARLOS OLIVERIO PAMPLONA"/>
    <s v="GLORIA PATRICIA MONDRAGON MORALES"/>
    <n v="94972"/>
    <x v="1"/>
    <s v="ACCIDENTE DE TRANSITO"/>
    <s v="MEDIO   "/>
    <s v="MEDIO   "/>
    <s v="MEDIO   "/>
    <s v="MEDIO   "/>
    <n v="0.5"/>
    <x v="2"/>
    <n v="102171700"/>
    <n v="0.5"/>
    <x v="5"/>
    <n v="0"/>
    <s v="NO "/>
    <s v="NO "/>
    <s v="5 AÑOS"/>
    <s v="JUAN CAMILO GIRALDO HERNANDEZ"/>
    <s v="CONTRATISTA"/>
    <d v="1899-12-30T00:00:00"/>
    <n v="136469"/>
    <s v="INFRAESTRUCTURA"/>
    <m/>
    <d v="2020-07-31T00:00:00"/>
    <s v="2017-06"/>
    <s v="5"/>
    <s v="2020-06"/>
    <n v="0.76136533047353394"/>
    <n v="77789990.135542765"/>
    <n v="38894995.067771383"/>
    <d v="2022-06-04T00:00:00"/>
    <n v="1.8438356164383563"/>
    <n v="4.1522219311981093E-2"/>
    <n v="38492756.630841583"/>
    <n v="0.5"/>
    <s v="MEDIA"/>
    <x v="2"/>
    <n v="38492756.630841583"/>
  </r>
  <r>
    <n v="2757"/>
    <d v="2017-10-06T00:00:00"/>
    <d v="2017-11-03T00:00:00"/>
    <s v="JUZGADO 4 ADMINISTRATIVO DEL CIRCUITO DE MEDELLÍN"/>
    <s v="05001333300420170047800"/>
    <s v="2019"/>
    <x v="0"/>
    <s v="OMAIRA DEL SOCORRO VELASQUEZ BETANCUR"/>
    <s v="GLORIA EUGENIA LOPEZ CUARTAS"/>
    <n v="88122"/>
    <x v="1"/>
    <s v="OTRAS"/>
    <s v="BAJO"/>
    <s v="BAJO"/>
    <s v="BAJO"/>
    <s v="BAJO"/>
    <n v="0.05"/>
    <x v="1"/>
    <n v="228000000"/>
    <n v="0.5"/>
    <x v="5"/>
    <n v="0"/>
    <s v="NO "/>
    <s v="NO "/>
    <s v="5 AÑOS"/>
    <s v="JUAN CAMILO GIRALDO HERNANDEZ"/>
    <s v="CONTRATISTA"/>
    <d v="1899-12-30T00:00:00"/>
    <n v="136469"/>
    <s v="INFRAESTRUCTURA"/>
    <m/>
    <d v="2020-07-31T00:00:00"/>
    <s v="2017-10"/>
    <s v="5"/>
    <s v="2020-06"/>
    <n v="0.76025622916343338"/>
    <n v="173338420.24926281"/>
    <n v="86669210.124631405"/>
    <d v="2022-10-05T00:00:00"/>
    <n v="2.1808219178082191"/>
    <n v="4.1522219311981093E-2"/>
    <n v="85610100.517681628"/>
    <n v="0.05"/>
    <s v="REMOTA"/>
    <x v="1"/>
    <n v="0"/>
  </r>
  <r>
    <n v="2758"/>
    <d v="2017-10-27T00:00:00"/>
    <d v="2017-11-02T00:00:00"/>
    <s v="JUZGADO QUINTO ADMINISTRATIVO DEL CIRCUITO DE MEDELLIN"/>
    <s v="05001333300520170043100"/>
    <s v="2019"/>
    <x v="0"/>
    <s v="ROSA MARIA CANO LOPERA Y OTROS"/>
    <s v="ANGEL FRANCISCO RODRIGUEZ SURMAY"/>
    <n v="156809"/>
    <x v="1"/>
    <s v="ACCIDENTE DE TRANSITO"/>
    <s v="BAJO"/>
    <s v="BAJO"/>
    <s v="BAJO"/>
    <s v="BAJO"/>
    <n v="0.05"/>
    <x v="1"/>
    <n v="1128906200"/>
    <n v="0.5"/>
    <x v="5"/>
    <n v="0"/>
    <s v="NO "/>
    <s v="NO "/>
    <s v="5 AÑOS "/>
    <s v="JUAN CAMILO GIRALDO HERNANDEZ"/>
    <s v="CONTRATISTA"/>
    <d v="1899-12-30T00:00:00"/>
    <n v="136469"/>
    <s v="INFRAESTRUCTURA"/>
    <m/>
    <d v="2020-07-31T00:00:00"/>
    <s v="2017-10"/>
    <s v="5"/>
    <s v="2020-06"/>
    <n v="0.76025622916343338"/>
    <n v="858257970.69122076"/>
    <n v="429128985.34561038"/>
    <d v="2022-10-26T00:00:00"/>
    <n v="2.2383561643835614"/>
    <n v="4.1522219311981093E-2"/>
    <n v="423747494.37138832"/>
    <n v="0.05"/>
    <s v="REMOTA"/>
    <x v="1"/>
    <n v="0"/>
  </r>
  <r>
    <n v="2759"/>
    <d v="2018-08-21T00:00:00"/>
    <d v="2018-05-31T00:00:00"/>
    <s v="JUZGADO PRIMERO ADMINISTRATIVO DE MEDELLIN"/>
    <s v="05001333300120180023800"/>
    <s v="2019"/>
    <x v="0"/>
    <s v="JOEL DE JESUS OCHOA Y OTROS"/>
    <s v="KATHERINE RESTREPO MONSALVE"/>
    <n v="155693"/>
    <x v="1"/>
    <s v="OTRAS"/>
    <s v="MEDIO   "/>
    <s v="MEDIO   "/>
    <s v="MEDIO   "/>
    <s v="MEDIO   "/>
    <n v="0.5"/>
    <x v="2"/>
    <n v="800431681"/>
    <n v="0.5"/>
    <x v="10"/>
    <n v="0"/>
    <s v="NO"/>
    <s v="NO"/>
    <s v="5 AÑOS"/>
    <s v="JUAN CAMILO GIRALDO HERNANDEZ"/>
    <s v="CONTRATISTA"/>
    <d v="1899-12-30T00:00:00"/>
    <n v="136469"/>
    <s v="INFRAESTRUCTURA"/>
    <m/>
    <d v="2020-07-31T00:00:00"/>
    <s v="2018-08"/>
    <s v="5"/>
    <s v="2020-06"/>
    <n v="0.7378298404971021"/>
    <n v="590582379.52105725"/>
    <n v="295291189.76052862"/>
    <d v="2023-08-20T00:00:00"/>
    <n v="3.0547945205479454"/>
    <n v="4.1522219311981093E-2"/>
    <n v="290248978.80901235"/>
    <n v="0.5"/>
    <s v="MEDIA"/>
    <x v="2"/>
    <n v="290248978.80901235"/>
  </r>
  <r>
    <n v="2760"/>
    <d v="2019-03-14T00:00:00"/>
    <d v="2019-02-04T00:00:00"/>
    <s v="JUZGADO 24 ADMINISTRATIVO DE MEDELLÍN"/>
    <s v="05001333302420190003700"/>
    <s v="2019"/>
    <x v="0"/>
    <s v="SANDRA IRINA LAINEZ ARBELAEZ Y OTROS"/>
    <s v="SEBASTIAN GOMEZ SANCHEZ"/>
    <n v="224387"/>
    <x v="1"/>
    <s v="ACCIDENTE DE TRANSITO"/>
    <s v="BAJO"/>
    <s v="BAJO"/>
    <s v="BAJO"/>
    <s v="BAJO"/>
    <n v="0.05"/>
    <x v="1"/>
    <n v="447182549"/>
    <n v="0.5"/>
    <x v="10"/>
    <n v="0"/>
    <s v="NO"/>
    <s v="NO"/>
    <s v="5 AÑOS"/>
    <s v="JUAN CAMILO GIRALDO HERNANDEZ"/>
    <s v="CONTRATISTA"/>
    <d v="1899-12-30T00:00:00"/>
    <n v="136469"/>
    <s v="INFRAESTRUCTURA"/>
    <m/>
    <d v="2020-07-31T00:00:00"/>
    <s v="2019-03"/>
    <s v="5"/>
    <s v="2020-06"/>
    <n v="1.0329659515843337"/>
    <n v="461924347.25969291"/>
    <n v="230962173.62984645"/>
    <d v="2024-03-12T00:00:00"/>
    <n v="3.6164383561643834"/>
    <n v="4.1522219311981093E-2"/>
    <n v="226300681.07544625"/>
    <n v="0.05"/>
    <s v="REMOTA"/>
    <x v="1"/>
    <n v="0"/>
  </r>
  <r>
    <n v="2761"/>
    <d v="2018-11-15T00:00:00"/>
    <d v="2018-09-21T00:00:00"/>
    <s v="TRIBUNAL ADMINISTRATIVO DE ANTIOQUIA"/>
    <s v="050012333000201801724"/>
    <s v="2019"/>
    <x v="0"/>
    <s v="JORGE BAYARDEL ARCILA"/>
    <s v="NO"/>
    <s v="NA"/>
    <x v="9"/>
    <s v="OTRAS"/>
    <s v="BAJO"/>
    <s v="BAJO"/>
    <s v="BAJO"/>
    <s v="BAJO"/>
    <n v="0.05"/>
    <x v="1"/>
    <n v="0"/>
    <n v="0.5"/>
    <x v="3"/>
    <n v="0"/>
    <s v="NO"/>
    <s v="NO"/>
    <s v="3 AÑOS"/>
    <s v="JUAN CAMILO GIRALDO HERNANDEZ"/>
    <s v="CONTRATISTA"/>
    <d v="1899-12-30T00:00:00"/>
    <n v="136469"/>
    <s v="INFRAESTRUCTURA"/>
    <m/>
    <d v="2020-07-31T00:00:00"/>
    <s v="2018-11"/>
    <s v="3"/>
    <s v="2020-06"/>
    <n v="0.73486768506759159"/>
    <n v="0"/>
    <n v="0"/>
    <d v="2021-11-14T00:00:00"/>
    <n v="1.2904109589041095"/>
    <n v="4.1522219311981093E-2"/>
    <n v="0"/>
    <n v="0.05"/>
    <s v="REMOTA"/>
    <x v="1"/>
    <n v="0"/>
  </r>
  <r>
    <n v="2762"/>
    <d v="2018-01-17T00:00:00"/>
    <d v="2017-12-15T00:00:00"/>
    <s v="JUZGADO 21 ADMINISTRATIVO DEL CIRCUITO DE MEDELLÍN "/>
    <s v="05001333302120170060800"/>
    <s v="2019"/>
    <x v="0"/>
    <s v="SAUL ZAPATA"/>
    <s v="TATIANA ARANGO OLARTE"/>
    <n v="186090"/>
    <x v="1"/>
    <s v="OTRAS"/>
    <s v="BAJO"/>
    <s v="BAJO"/>
    <s v="BAJO"/>
    <s v="BAJO"/>
    <n v="0.05"/>
    <x v="1"/>
    <m/>
    <m/>
    <x v="6"/>
    <m/>
    <m/>
    <m/>
    <n v="10"/>
    <s v="JUAN CAMILO GIRALDO HERNANDEZ"/>
    <m/>
    <m/>
    <m/>
    <m/>
    <m/>
    <d v="2020-07-31T00:00:00"/>
    <s v="2018-01"/>
    <s v="10"/>
    <s v="2020-06"/>
    <n v="0.75126308387247931"/>
    <n v="0"/>
    <n v="0"/>
    <d v="2028-01-15T00:00:00"/>
    <n v="7.463013698630137"/>
    <n v="4.1522219311981093E-2"/>
    <n v="0"/>
    <n v="0.05"/>
    <s v="REMOTA"/>
    <x v="1"/>
    <n v="0"/>
  </r>
  <r>
    <n v="2763"/>
    <d v="2017-08-31T00:00:00"/>
    <d v="2017-08-25T00:00:00"/>
    <s v="JUZGADO ADMINISTRATIVO "/>
    <s v="05001333302720170044100"/>
    <s v="2019"/>
    <x v="0"/>
    <s v="OBDULIO ANTONIO MACHADO SANMARTIN "/>
    <s v="JAVIER LEONIDAS VILLEGAS POSADA "/>
    <n v="20944"/>
    <x v="1"/>
    <s v="ACCIDENTE DE TRANSITO"/>
    <s v="MEDIO   "/>
    <s v="MEDIO   "/>
    <s v="MEDIO   "/>
    <s v="MEDIO   "/>
    <n v="0.5"/>
    <x v="2"/>
    <n v="99069183"/>
    <n v="0.5"/>
    <x v="7"/>
    <m/>
    <s v="NO "/>
    <s v="NO"/>
    <s v="6 AÑOS "/>
    <s v="MAGNOLIA ALZATE ZULUAGA "/>
    <m/>
    <m/>
    <n v="109459"/>
    <s v="INFRAESTRUCTURA"/>
    <m/>
    <d v="2020-07-31T00:00:00"/>
    <s v="2017-08"/>
    <s v="6"/>
    <s v="2020-06"/>
    <n v="0.76068958550881771"/>
    <n v="75360895.752967209"/>
    <n v="37680447.876483604"/>
    <d v="2023-08-30T00:00:00"/>
    <n v="3.0821917808219177"/>
    <n v="4.1522219311981093E-2"/>
    <n v="37031319.210858412"/>
    <n v="0.5"/>
    <s v="MEDIA"/>
    <x v="2"/>
    <n v="37031319.210858412"/>
  </r>
  <r>
    <n v="2764"/>
    <d v="2017-01-19T00:00:00"/>
    <d v="2017-01-13T00:00:00"/>
    <s v="JUZGADO ADMINISTRATIVO "/>
    <s v="05001333303620170000700"/>
    <s v="2019"/>
    <x v="0"/>
    <s v="JUAN SEBASTIAN ZAPATA RODRIGUEZ"/>
    <m/>
    <m/>
    <x v="1"/>
    <s v="ACCIDENTE DE TRANSITO"/>
    <s v="MEDIO   "/>
    <s v="MEDIO   "/>
    <s v="MEDIO   "/>
    <s v="MEDIO   "/>
    <n v="0.5"/>
    <x v="2"/>
    <n v="0"/>
    <n v="0.5"/>
    <x v="1"/>
    <m/>
    <s v="NO "/>
    <s v="NO"/>
    <s v="6 AÑOS "/>
    <s v="MAGNOLIA ALZATE ZULUAGA "/>
    <m/>
    <m/>
    <n v="109459"/>
    <s v="INFRAESTRUCTURA"/>
    <s v="Sentencia de primera instancia a favor del Departamento de Antioquia, en contra del INVIAS "/>
    <d v="2020-07-31T00:00:00"/>
    <s v="2017-01"/>
    <s v="6"/>
    <s v="2020-06"/>
    <n v="0.77890601703822215"/>
    <n v="0"/>
    <n v="0"/>
    <d v="2023-01-18T00:00:00"/>
    <n v="2.4684931506849317"/>
    <n v="4.1522219311981093E-2"/>
    <n v="0"/>
    <n v="0.5"/>
    <s v="MEDIA"/>
    <x v="2"/>
    <n v="0"/>
  </r>
  <r>
    <n v="2765"/>
    <d v="2017-02-07T00:00:00"/>
    <d v="2016-10-10T00:00:00"/>
    <s v="JUZGADO ADMINISTRATIVO "/>
    <s v="05001333301320160088500"/>
    <s v="2019"/>
    <x v="0"/>
    <s v="LEANDRO ANCIZAR CORREA ZAPATA Y OTROS "/>
    <s v="HERMES DE JESÚS PÉREZ ZAPATA"/>
    <n v="128434"/>
    <x v="1"/>
    <s v="ACCIDENTE DE TRANSITO"/>
    <s v="MEDIO   "/>
    <s v="MEDIO   "/>
    <s v="MEDIO   "/>
    <s v="BAJO"/>
    <n v="0.34250000000000003"/>
    <x v="2"/>
    <n v="107076278"/>
    <n v="0.5"/>
    <x v="5"/>
    <m/>
    <s v="NO "/>
    <s v="NO"/>
    <s v="6 AÑOS "/>
    <s v="MAGNOLIA ALZATE ZULUAGA "/>
    <m/>
    <m/>
    <n v="109459"/>
    <s v="INFRAESTRUCTURA"/>
    <m/>
    <d v="2020-07-31T00:00:00"/>
    <s v="2017-02"/>
    <s v="6"/>
    <s v="2020-06"/>
    <n v="0.77115025586143982"/>
    <n v="82571899.176390663"/>
    <n v="41285949.588195331"/>
    <d v="2023-02-06T00:00:00"/>
    <n v="2.5205479452054793"/>
    <n v="4.1522219311981093E-2"/>
    <n v="40703393.012758195"/>
    <n v="0.34250000000000003"/>
    <s v="MEDIA"/>
    <x v="2"/>
    <n v="40703393.012758195"/>
  </r>
  <r>
    <n v="2766"/>
    <d v="2016-12-10T00:00:00"/>
    <d v="2016-05-13T00:00:00"/>
    <s v="TRIBUNAL ADMINISTRATIVO DE ANTIOQUIA"/>
    <s v="05001233300020160117300"/>
    <s v="2019"/>
    <x v="0"/>
    <s v="ALBA LILIA MAYA DE RESTREPO"/>
    <s v="JOHANNY ANDRÉS PARRA RIVERA"/>
    <n v="204330"/>
    <x v="6"/>
    <s v="INCUMPLIMIENTO"/>
    <s v="MEDIO   "/>
    <s v="MEDIO   "/>
    <s v="MEDIO   "/>
    <s v="BAJO"/>
    <n v="0.34250000000000003"/>
    <x v="2"/>
    <n v="838905728"/>
    <n v="0.5"/>
    <x v="6"/>
    <m/>
    <s v="NO "/>
    <s v="NO"/>
    <s v="8 AÑOS "/>
    <s v="MAGNOLIA ALZATE ZULUAGA "/>
    <m/>
    <m/>
    <n v="109459"/>
    <s v="INFRAESTRUCTURA"/>
    <s v="Continuación del proceso en la etapa probatoria por efectos del recurso de apelacion contra el auto que habia declarado la expceción de inepta demanda "/>
    <d v="2020-07-31T00:00:00"/>
    <s v="2016-12"/>
    <s v="8"/>
    <s v="2020-06"/>
    <n v="0.78688289821902468"/>
    <n v="660120570.58118081"/>
    <n v="330060285.29059041"/>
    <d v="2024-12-08T00:00:00"/>
    <n v="4.3589041095890408"/>
    <n v="4.1522219311981093E-2"/>
    <n v="322047784.54351342"/>
    <n v="0.34250000000000003"/>
    <s v="MEDIA"/>
    <x v="2"/>
    <n v="322047784.54351342"/>
  </r>
  <r>
    <n v="2767"/>
    <d v="2016-07-18T00:00:00"/>
    <d v="2016-03-03T00:00:00"/>
    <s v="JUZGADO ADMINISTRATIVO "/>
    <s v="05001333302220180010900"/>
    <s v="2019"/>
    <x v="0"/>
    <s v="GUSTAVO ADOLFO AGUDELO BERMUDEZ"/>
    <s v="BERNARDO CARDONA HURTADO"/>
    <n v="33172"/>
    <x v="8"/>
    <s v="PAGO DE SENTENCIA/CONCILIACIÓN"/>
    <s v="BAJO"/>
    <s v="BAJO"/>
    <s v="BAJO"/>
    <s v="BAJO"/>
    <n v="0.05"/>
    <x v="1"/>
    <n v="211125847"/>
    <n v="0"/>
    <x v="6"/>
    <m/>
    <s v="NO "/>
    <s v="NO"/>
    <s v="8 AÑOS "/>
    <s v="MAGNOLIA ALZATE ZULUAGA "/>
    <m/>
    <m/>
    <n v="109459"/>
    <s v="INFRAESTRUCTURA"/>
    <s v="Se declaro la caducidad del medio de control en la audiencia inicial, el apoderado no sustento recurso se le nego apelacion de auto"/>
    <d v="2020-07-31T00:00:00"/>
    <s v="2016-07"/>
    <s v="8"/>
    <s v="2020-06"/>
    <n v="0.78762830642941495"/>
    <n v="166288693.31608579"/>
    <n v="0"/>
    <d v="2024-07-16T00:00:00"/>
    <n v="3.9616438356164383"/>
    <n v="4.1522219311981093E-2"/>
    <n v="0"/>
    <n v="0.05"/>
    <s v="REMOTA"/>
    <x v="1"/>
    <n v="0"/>
  </r>
  <r>
    <n v="2768"/>
    <d v="2014-12-04T00:00:00"/>
    <d v="2014-09-18T00:00:00"/>
    <s v="JUZGADO ADMINISTRATIVO "/>
    <s v="05001333303020140137200"/>
    <s v="2019"/>
    <x v="0"/>
    <s v="JUAN FERNANDO MESA CADAVID"/>
    <m/>
    <m/>
    <x v="1"/>
    <s v="ACCIDENTE DE TRANSITO"/>
    <s v="BAJO"/>
    <s v="BAJO"/>
    <s v="BAJO"/>
    <s v="BAJO"/>
    <n v="0.05"/>
    <x v="1"/>
    <n v="20018905"/>
    <n v="0"/>
    <x v="3"/>
    <m/>
    <s v="NO "/>
    <s v="NO"/>
    <s v="8 AÑOS "/>
    <s v="MAGNOLIA ALZATE ZULUAGA"/>
    <m/>
    <m/>
    <n v="109459"/>
    <s v="INFRAESTRUCTURA"/>
    <m/>
    <d v="2020-07-31T00:00:00"/>
    <s v="2014-12"/>
    <s v="8"/>
    <s v="2020-06"/>
    <n v="0.88843442213904433"/>
    <n v="17785484.295531426"/>
    <n v="0"/>
    <d v="2022-12-02T00:00:00"/>
    <n v="2.3397260273972602"/>
    <n v="4.1522219311981093E-2"/>
    <n v="0"/>
    <n v="0.05"/>
    <s v="REMOTA"/>
    <x v="1"/>
    <n v="0"/>
  </r>
  <r>
    <n v="2769"/>
    <d v="2017-06-14T00:00:00"/>
    <d v="2017-05-12T00:00:00"/>
    <s v="JUZGADO ADMINISTRATIVO "/>
    <s v="05001333302320140108700"/>
    <s v="2019"/>
    <x v="0"/>
    <s v="SILVIA PATRICIA CARDONA MUÑOZ Y OTROS "/>
    <s v="OLGA LUCIA ESPINAL CORREA "/>
    <n v="152133"/>
    <x v="1"/>
    <s v="ACCIDENTE DE TRANSITO"/>
    <s v="BAJO"/>
    <s v="BAJO"/>
    <s v="BAJO"/>
    <s v="BAJO"/>
    <n v="0.05"/>
    <x v="1"/>
    <n v="270000000"/>
    <n v="0"/>
    <x v="1"/>
    <m/>
    <s v="NO "/>
    <s v="NO"/>
    <s v="8 AÑOS "/>
    <s v="MAGNOLIA ALZATE ZULUAGA "/>
    <m/>
    <m/>
    <n v="109459"/>
    <s v="INFRAESTRUCTURA"/>
    <m/>
    <d v="2020-07-31T00:00:00"/>
    <s v="2017-06"/>
    <s v="8"/>
    <s v="2020-06"/>
    <n v="0.76136533047353394"/>
    <n v="205568639.22785416"/>
    <n v="0"/>
    <d v="2025-06-12T00:00:00"/>
    <n v="4.8684931506849312"/>
    <n v="4.1522219311981093E-2"/>
    <n v="0"/>
    <n v="0.05"/>
    <s v="REMOTA"/>
    <x v="1"/>
    <n v="0"/>
  </r>
  <r>
    <n v="2770"/>
    <d v="2014-02-12T00:00:00"/>
    <d v="2014-02-06T00:00:00"/>
    <s v="CONSEJO DE ESTADO "/>
    <s v="05001233300020140033200"/>
    <s v="2019"/>
    <x v="0"/>
    <s v="INGEVIAS S.A.S. Y OTROS "/>
    <s v="CAMILO ANDRÉS MARÍN ACOSTA "/>
    <n v="173512"/>
    <x v="3"/>
    <s v="OTRAS"/>
    <s v="MEDIO   "/>
    <s v="MEDIO   "/>
    <s v="MEDIO   "/>
    <s v="MEDIO   "/>
    <n v="0.5"/>
    <x v="2"/>
    <n v="3556000000"/>
    <n v="0.5"/>
    <x v="4"/>
    <m/>
    <s v="NO "/>
    <s v="NO "/>
    <s v="8 AÑOS "/>
    <s v="MAGNOLIA ALZATE ZULUAGA "/>
    <m/>
    <m/>
    <n v="109459"/>
    <s v="INFRAESTRUCTURA"/>
    <m/>
    <d v="2020-07-31T00:00:00"/>
    <s v="2014-02"/>
    <s v="8"/>
    <s v="2020-06"/>
    <n v="0.91072959452734203"/>
    <n v="3238554438.1392283"/>
    <n v="1619277219.0696142"/>
    <d v="2022-02-10T00:00:00"/>
    <n v="1.5315068493150685"/>
    <n v="4.1522219311981093E-2"/>
    <n v="1605355605.783356"/>
    <n v="0.5"/>
    <s v="MEDIA"/>
    <x v="2"/>
    <n v="1605355605.783356"/>
  </r>
  <r>
    <n v="2771"/>
    <d v="2014-06-09T00:00:00"/>
    <d v="2014-03-06T00:00:00"/>
    <s v="JUZGADO ADMINISTRATIVO "/>
    <s v="05001333301020140026500"/>
    <s v="2019"/>
    <x v="0"/>
    <s v="JOSE DARIO QUIJANO MESA"/>
    <s v="PISHTUVIT GARCIA LOPEZ"/>
    <n v="195883"/>
    <x v="1"/>
    <s v="FALLA EN EL SERVICIO OTRAS CAUSAS"/>
    <s v="BAJO"/>
    <s v="BAJO"/>
    <s v="BAJO"/>
    <s v="BAJO"/>
    <n v="0.05"/>
    <x v="1"/>
    <n v="175000000"/>
    <n v="0"/>
    <x v="3"/>
    <m/>
    <s v="NO "/>
    <s v="NO "/>
    <s v="8 AÑOS "/>
    <s v="MAGNOLIA ALZATE ZULUAGA "/>
    <m/>
    <m/>
    <n v="109459"/>
    <s v="INFRAESTRUCTURA"/>
    <m/>
    <d v="2020-07-31T00:00:00"/>
    <s v="2014-06"/>
    <s v="8"/>
    <s v="2020-06"/>
    <n v="0.89783629663645648"/>
    <n v="157121351.91137987"/>
    <n v="0"/>
    <d v="2022-06-07T00:00:00"/>
    <n v="1.8520547945205479"/>
    <n v="4.1522219311981093E-2"/>
    <n v="0"/>
    <n v="0.05"/>
    <s v="REMOTA"/>
    <x v="1"/>
    <n v="0"/>
  </r>
  <r>
    <n v="2772"/>
    <d v="2014-03-05T00:00:00"/>
    <d v="2014-01-22T00:00:00"/>
    <s v="JUZGADO ADMINISTRATIVO "/>
    <s v="05001233300020140012700"/>
    <s v="2019"/>
    <x v="0"/>
    <s v="ARQUITECTURA Y CONCRETO S.A. Y OTROS "/>
    <s v="DANIEL ALBERTO GÓMEZ SILVA"/>
    <n v="49297"/>
    <x v="3"/>
    <s v="FALLA EN EL SERVICIO OTRAS CAUSAS"/>
    <s v="MEDIO   "/>
    <s v="MEDIO   "/>
    <s v="MEDIO   "/>
    <s v="MEDIO   "/>
    <n v="0.5"/>
    <x v="2"/>
    <n v="3600000000"/>
    <n v="0.5"/>
    <x v="3"/>
    <m/>
    <s v="NO "/>
    <s v="NO "/>
    <s v="8 AÑOS "/>
    <s v="MAGNOLIA ALZATE ZULUAGA "/>
    <m/>
    <m/>
    <n v="109459"/>
    <s v="INFRAESTRUCTURA"/>
    <m/>
    <d v="2020-07-31T00:00:00"/>
    <s v="2014-03"/>
    <s v="8"/>
    <s v="2020-06"/>
    <n v="0.90715368066565749"/>
    <n v="3265753250.3963671"/>
    <n v="1632876625.1981835"/>
    <d v="2022-03-03T00:00:00"/>
    <n v="1.5890410958904109"/>
    <n v="4.1522219311981093E-2"/>
    <n v="1618313064.0591486"/>
    <n v="0.5"/>
    <s v="MEDIA"/>
    <x v="2"/>
    <n v="1618313064.0591486"/>
  </r>
  <r>
    <n v="2773"/>
    <d v="2012-03-07T00:00:00"/>
    <d v="2011-11-08T00:00:00"/>
    <s v="JUZGADO ADMINISTRATIVO "/>
    <s v="05001333101920110062900"/>
    <s v="2019"/>
    <x v="0"/>
    <s v="INVIAS "/>
    <s v="YOLANDA DEL SOCORRO PASTÓR ORTÍZ"/>
    <n v="81030"/>
    <x v="6"/>
    <s v="OTRAS"/>
    <s v="BAJO"/>
    <s v="BAJO"/>
    <s v="BAJO"/>
    <s v="BAJO"/>
    <n v="0.05"/>
    <x v="1"/>
    <n v="395826603"/>
    <n v="0"/>
    <x v="2"/>
    <m/>
    <s v="NO "/>
    <s v="NO "/>
    <s v="11 AÑOS "/>
    <s v="MAGNOLIA ALZATE ZULUAGA "/>
    <m/>
    <m/>
    <n v="109459"/>
    <s v="INFRAESTRUCTURA"/>
    <m/>
    <d v="2020-07-31T00:00:00"/>
    <s v="2012-03"/>
    <s v="11"/>
    <s v="2020-06"/>
    <n v="0.94771081207215102"/>
    <n v="375129151.36889094"/>
    <n v="0"/>
    <d v="2023-03-05T00:00:00"/>
    <n v="2.5945205479452054"/>
    <n v="4.1522219311981093E-2"/>
    <n v="0"/>
    <n v="0.05"/>
    <s v="REMOTA"/>
    <x v="1"/>
    <n v="0"/>
  </r>
  <r>
    <n v="2774"/>
    <d v="2011-09-13T00:00:00"/>
    <d v="2011-08-01T00:00:00"/>
    <s v="JUZGADO ADMINISTRATIVO "/>
    <s v="05001333101820110038300"/>
    <s v="2019"/>
    <x v="0"/>
    <s v="SANDRA MILENA MEJIA ECHEVERRI"/>
    <s v="JAVIER LEONIDAS VILLEGAS POSADA "/>
    <n v="20944"/>
    <x v="1"/>
    <s v="ACCIDENTE DE TRANSITO"/>
    <s v="BAJO"/>
    <s v="BAJO"/>
    <s v="BAJO"/>
    <s v="BAJO"/>
    <n v="0.05"/>
    <x v="1"/>
    <n v="1000000000"/>
    <n v="0.5"/>
    <x v="12"/>
    <m/>
    <s v="NO "/>
    <s v="NO "/>
    <n v="9"/>
    <s v="MAGNOLIA ALZATE ZULUAGA "/>
    <m/>
    <m/>
    <n v="109459"/>
    <s v="INFRAESTRUCTURA"/>
    <s v="ARCHIVO CAJA 166 "/>
    <d v="2020-07-31T00:00:00"/>
    <s v="2011-09"/>
    <s v="9"/>
    <s v="2020-06"/>
    <n v="0.96884594950678016"/>
    <n v="968845949.50678015"/>
    <n v="484422974.75339007"/>
    <d v="2020-09-10T00:00:00"/>
    <n v="0.11232876712328767"/>
    <n v="4.1522219311981093E-2"/>
    <n v="484116283.59437615"/>
    <n v="0.05"/>
    <s v="REMOTA"/>
    <x v="1"/>
    <n v="0"/>
  </r>
  <r>
    <n v="2775"/>
    <d v="2003-10-29T00:00:00"/>
    <d v="2003-10-07T00:00:00"/>
    <s v="JUZGADO ADMINISTRATIVO "/>
    <s v="05001233100020030350200"/>
    <s v="2019"/>
    <x v="0"/>
    <s v="MIGUEL ANGEL CORREA FLOREZ Y OTROS"/>
    <s v="ALBERTO LLERAS LONDOÑO MORA"/>
    <n v="76662"/>
    <x v="7"/>
    <s v="OTRAS"/>
    <s v="ALTO"/>
    <s v="ALTO"/>
    <s v="ALTO"/>
    <s v="ALTO"/>
    <n v="1"/>
    <x v="0"/>
    <n v="3700000000"/>
    <n v="2"/>
    <x v="14"/>
    <n v="6016478700"/>
    <s v="NO "/>
    <s v="NO "/>
    <s v="18 AÑOS"/>
    <s v="MAGNOLIA ALZATE ZULUAGA "/>
    <m/>
    <m/>
    <n v="109459"/>
    <s v="INFRAESTRUCTURA"/>
    <s v="Se interpuso por parte de las Entidades demandadas recurso extraordinario de revisión el 21 de octubre de 2010, el cual fue aceptado por el Consejo de Estado en el mes de marzo de 2011, encontrándose pendiente de ser resuelto. Como sustento del recurso extraordinario se afirma que el Juez de Segunda instancia no tuvo en cuenta todos los medios probatorios que obran en el proceso, así como los criterios de indemnización pues se demuestra que no fue toda la vereda."/>
    <d v="2020-07-31T00:00:00"/>
    <s v="2003-10"/>
    <s v="18"/>
    <s v="2020-06"/>
    <n v="1.3939020629033461"/>
    <n v="5157437632.7423801"/>
    <n v="10314875265.48476"/>
    <d v="2021-10-24T00:00:00"/>
    <n v="1.2328767123287672"/>
    <n v="4.1522219311981093E-2"/>
    <n v="10243425933.054447"/>
    <n v="1"/>
    <s v="ALTA"/>
    <x v="0"/>
    <n v="6016478700"/>
  </r>
  <r>
    <n v="2776"/>
    <d v="2014-07-09T00:00:00"/>
    <d v="2014-03-06T00:00:00"/>
    <s v="CONSEJO DE ESTADO "/>
    <s v="05001233100020030068301"/>
    <s v="2019"/>
    <x v="0"/>
    <s v="ALVARO MONTES - OTROS"/>
    <s v=" CARLOS MARIO PEÑA LONDOÑO"/>
    <n v="29496"/>
    <x v="1"/>
    <s v="ACCIDENTE DE TRANSITO"/>
    <s v="ALTO"/>
    <s v="ALTO"/>
    <s v="ALTO"/>
    <s v="ALTO"/>
    <n v="1"/>
    <x v="0"/>
    <n v="3213000000"/>
    <n v="1"/>
    <x v="2"/>
    <m/>
    <s v="NO "/>
    <s v="NO "/>
    <s v="7 AÑOS "/>
    <s v="MAGNOLIA ALZATE ZULUAGA "/>
    <m/>
    <m/>
    <n v="109459"/>
    <s v="INFRAESTRUCTURA"/>
    <m/>
    <d v="2020-07-31T00:00:00"/>
    <s v="2014-07"/>
    <s v="7"/>
    <s v="2020-06"/>
    <n v="0.89647995697306138"/>
    <n v="2880390101.754446"/>
    <n v="2880390101.754446"/>
    <d v="2021-07-07T00:00:00"/>
    <n v="0.9342465753424658"/>
    <n v="4.1522219311981093E-2"/>
    <n v="2865258231.7490129"/>
    <n v="1"/>
    <s v="ALTA"/>
    <x v="0"/>
    <n v="2865258231.7490129"/>
  </r>
  <r>
    <n v="2777"/>
    <d v="2012-09-19T00:00:00"/>
    <d v="2012-06-28T00:00:00"/>
    <s v="CONSEJO DE ESTADO "/>
    <s v="05001233100020030399301"/>
    <s v="2019"/>
    <x v="0"/>
    <s v="ALFREDO DE JESUS CARDONA VASQUEZ Y OTROS"/>
    <s v="MAGDALENA ROLDAN GIL "/>
    <n v="30103"/>
    <x v="1"/>
    <s v="OTRAS"/>
    <s v="ALTO"/>
    <s v="ALTO"/>
    <s v="ALTO"/>
    <s v="ALTO"/>
    <n v="1"/>
    <x v="0"/>
    <n v="50000000"/>
    <n v="0.5"/>
    <x v="14"/>
    <n v="57940813"/>
    <s v="NO "/>
    <s v="NO "/>
    <s v="10 AÑOS "/>
    <s v="MAGNOLIA ALZATE ZULUAGA "/>
    <m/>
    <m/>
    <n v="109459"/>
    <s v="INFRAESTRUCTURA"/>
    <s v="Archivo"/>
    <d v="2020-07-31T00:00:00"/>
    <s v="2012-09"/>
    <s v="10"/>
    <s v="2020-06"/>
    <n v="0.93985918354073683"/>
    <n v="46992959.177036844"/>
    <n v="23496479.588518422"/>
    <d v="2022-09-17T00:00:00"/>
    <n v="2.1315068493150684"/>
    <n v="4.1522219311981093E-2"/>
    <n v="23215803.3492781"/>
    <n v="1"/>
    <s v="ALTA"/>
    <x v="0"/>
    <n v="57940813"/>
  </r>
  <r>
    <n v="2778"/>
    <d v="2016-03-09T00:00:00"/>
    <d v="2016-02-10T00:00:00"/>
    <s v="CONSEJO DE ESTADO "/>
    <s v="05001233100020110180201"/>
    <s v="2019"/>
    <x v="0"/>
    <s v="CAROLINA PEREZ AGUILAR"/>
    <m/>
    <m/>
    <x v="1"/>
    <s v="ACCIDENTE DE TRANSITO"/>
    <s v="BAJO"/>
    <s v="BAJO"/>
    <s v="BAJO"/>
    <s v="BAJO"/>
    <n v="0.05"/>
    <x v="1"/>
    <n v="2700000000"/>
    <n v="0"/>
    <x v="1"/>
    <m/>
    <s v="NO "/>
    <s v="NO "/>
    <s v="5 AÑOS "/>
    <s v="MAGNOLIA ALZATE ZULUAGA "/>
    <m/>
    <m/>
    <n v="109459"/>
    <s v="INFRAESTRUCTURA"/>
    <m/>
    <d v="2020-07-31T00:00:00"/>
    <s v="2016-03"/>
    <s v="5"/>
    <s v="2020-06"/>
    <n v="0.80354364508127107"/>
    <n v="2169567841.7194319"/>
    <n v="0"/>
    <d v="2021-03-08T00:00:00"/>
    <n v="0.60273972602739723"/>
    <n v="4.1522219311981093E-2"/>
    <n v="0"/>
    <n v="0.05"/>
    <s v="REMOTA"/>
    <x v="1"/>
    <n v="0"/>
  </r>
  <r>
    <n v="2779"/>
    <d v="2015-07-15T00:00:00"/>
    <d v="2014-10-10T00:00:00"/>
    <s v="TRIBUNAL SUPERIOR DE MEDELLÍN "/>
    <s v="05001310301320140141401"/>
    <s v="2019"/>
    <x v="3"/>
    <s v="FRANCISCO LUIS CARDONA AGUIRRE"/>
    <m/>
    <m/>
    <x v="2"/>
    <s v="OTRAS"/>
    <s v="BAJO"/>
    <s v="BAJO"/>
    <s v="BAJO"/>
    <s v="BAJO"/>
    <n v="0.05"/>
    <x v="1"/>
    <n v="3556000000"/>
    <n v="0"/>
    <x v="6"/>
    <m/>
    <s v="NO "/>
    <s v="NO "/>
    <n v="7"/>
    <s v="MAGNOLIA ALZATE ZULUAGA "/>
    <m/>
    <m/>
    <n v="109459"/>
    <s v="INFRAESTRUCTURA"/>
    <s v="ARCHIVO DEFINITIVO. CAJA 1183. P.C."/>
    <d v="2020-07-31T00:00:00"/>
    <s v="2015-07"/>
    <s v="7"/>
    <s v="2020-06"/>
    <n v="0.85823957329672562"/>
    <n v="3051899922.6431565"/>
    <n v="0"/>
    <d v="2022-07-13T00:00:00"/>
    <n v="1.9506849315068493"/>
    <n v="4.1522219311981093E-2"/>
    <n v="0"/>
    <n v="0.05"/>
    <s v="REMOTA"/>
    <x v="1"/>
    <n v="0"/>
  </r>
  <r>
    <n v="2780"/>
    <d v="2018-01-26T00:00:00"/>
    <d v="2018-01-22T00:00:00"/>
    <s v="TRIBUNAL ADMINISTRATIVO DE ANTIOQUIA"/>
    <s v="05001233100020010149301"/>
    <s v="2019"/>
    <x v="0"/>
    <s v=" AURA DELIA MUÑOZ DE CELIS Y OTRO "/>
    <m/>
    <m/>
    <x v="1"/>
    <s v="FALLA EN EL SERVICIO OTRAS CAUSAS"/>
    <s v="BAJO"/>
    <s v="BAJO"/>
    <s v="BAJO"/>
    <s v="BAJO"/>
    <n v="0.05"/>
    <x v="1"/>
    <n v="600000000"/>
    <n v="0"/>
    <x v="4"/>
    <m/>
    <s v="NO "/>
    <s v="NO "/>
    <s v="3 AÑOS "/>
    <s v="MAGNOLIA ALZATE ZULUAGA "/>
    <m/>
    <m/>
    <n v="109459"/>
    <s v="INFRAESTRUCTURA"/>
    <m/>
    <d v="2020-07-31T00:00:00"/>
    <s v="2018-01"/>
    <s v="3"/>
    <s v="2020-06"/>
    <n v="0.75126308387247931"/>
    <n v="450757850.32348758"/>
    <n v="0"/>
    <d v="2021-01-25T00:00:00"/>
    <n v="0.48767123287671232"/>
    <n v="4.1522219311981093E-2"/>
    <n v="0"/>
    <n v="0.05"/>
    <s v="REMOTA"/>
    <x v="1"/>
    <n v="0"/>
  </r>
  <r>
    <n v="2781"/>
    <d v="2015-03-05T00:00:00"/>
    <d v="2015-01-29T00:00:00"/>
    <s v="TRIBUNAL ADMINISTRATIVO DE ANTIOQUIA"/>
    <s v="05001333102120110022101"/>
    <s v="2019"/>
    <x v="0"/>
    <s v="CARLOS ALBERTO ZAPATA MESA"/>
    <m/>
    <m/>
    <x v="6"/>
    <s v="OTRAS"/>
    <s v="BAJO"/>
    <s v="BAJO"/>
    <s v="BAJO"/>
    <s v="BAJO"/>
    <n v="0.05"/>
    <x v="1"/>
    <n v="58000000"/>
    <n v="0"/>
    <x v="1"/>
    <m/>
    <s v="NO "/>
    <s v="NO "/>
    <s v="6 AÑOS "/>
    <s v="MAGNOLIA ALZATE ZULUAGA "/>
    <m/>
    <m/>
    <n v="109459"/>
    <s v="INFRAESTRUCTURA"/>
    <m/>
    <d v="2020-07-31T00:00:00"/>
    <s v="2015-03"/>
    <s v="6"/>
    <s v="2020-06"/>
    <n v="0.86763134510283468"/>
    <n v="50322618.015964411"/>
    <n v="0"/>
    <d v="2021-03-03T00:00:00"/>
    <n v="0.58904109589041098"/>
    <n v="4.1522219311981093E-2"/>
    <n v="0"/>
    <n v="0.05"/>
    <s v="REMOTA"/>
    <x v="1"/>
    <n v="0"/>
  </r>
  <r>
    <n v="2782"/>
    <d v="2017-03-22T00:00:00"/>
    <d v="2017-02-13T00:00:00"/>
    <s v="CONSEJO DE ESTADO "/>
    <s v="05001233100020100201001"/>
    <s v="2019"/>
    <x v="0"/>
    <s v="ANGEL HUMBERTO ALVAREZ GALLEGO"/>
    <s v="JAIRO DE J. ROJO MAZO"/>
    <n v="38188"/>
    <x v="1"/>
    <s v="ACCIDENTE DE TRANSITO"/>
    <s v="BAJO"/>
    <s v="BAJO"/>
    <s v="BAJO"/>
    <s v="BAJO"/>
    <n v="0.05"/>
    <x v="1"/>
    <n v="500000000"/>
    <n v="0"/>
    <x v="1"/>
    <m/>
    <s v="NO "/>
    <s v="NO "/>
    <s v="4 AÑOS "/>
    <s v="MAGNOLIA ALZATE ZULUAGA "/>
    <m/>
    <m/>
    <n v="109459"/>
    <s v="INFRAESTRUCTURA"/>
    <m/>
    <d v="2020-07-31T00:00:00"/>
    <s v="2017-03"/>
    <s v="4"/>
    <s v="2020-06"/>
    <n v="0.76757466281447584"/>
    <n v="383787331.40723795"/>
    <n v="0"/>
    <d v="2021-03-21T00:00:00"/>
    <n v="0.63835616438356169"/>
    <n v="4.1522219311981093E-2"/>
    <n v="0"/>
    <n v="0.05"/>
    <s v="REMOTA"/>
    <x v="1"/>
    <n v="0"/>
  </r>
  <r>
    <n v="2783"/>
    <d v="2017-05-30T00:00:00"/>
    <d v="2017-03-15T00:00:00"/>
    <s v="CONSEJO DE ESTADO "/>
    <s v="05001233100020110029301"/>
    <s v="2019"/>
    <x v="0"/>
    <s v="LUZ STELLA ARENAS OBREGON"/>
    <s v="LEIDY PATRICIA LÓPEZ MONSALVE"/>
    <n v="165757"/>
    <x v="1"/>
    <s v="FALLA EN EL SERVICIO OTRAS CAUSAS"/>
    <s v="ALTO"/>
    <s v="ALTO"/>
    <s v="ALTO"/>
    <s v="ALTO"/>
    <n v="1"/>
    <x v="0"/>
    <n v="505000000"/>
    <n v="0.5"/>
    <x v="9"/>
    <m/>
    <s v="NO "/>
    <s v="NO "/>
    <s v="4 AÑOS "/>
    <s v="MAGNOLIA ALZATE ZULUAGA "/>
    <m/>
    <m/>
    <n v="109459"/>
    <s v="INFRAESTRUCTURA"/>
    <m/>
    <d v="2020-07-31T00:00:00"/>
    <s v="2017-05"/>
    <s v="4"/>
    <s v="2020-06"/>
    <n v="0.76223816507249575"/>
    <n v="384930273.36161035"/>
    <n v="192465136.68080518"/>
    <d v="2021-05-29T00:00:00"/>
    <n v="0.82739726027397265"/>
    <n v="4.1522219311981093E-2"/>
    <n v="191569407.68621185"/>
    <n v="1"/>
    <s v="ALTA"/>
    <x v="0"/>
    <n v="191569407.68621185"/>
  </r>
  <r>
    <n v="2784"/>
    <d v="2018-07-04T00:00:00"/>
    <d v="2017-03-09T00:00:00"/>
    <s v="CONSEJO DE ESTADO "/>
    <s v="05001233100020070311801"/>
    <s v="2019"/>
    <x v="0"/>
    <s v="FABIAN ADOLFO OLAYA FLOREZ"/>
    <s v="MARÍA STELLA MONTOYA MONTOYA"/>
    <n v="18257"/>
    <x v="1"/>
    <s v="ACCIDENTE DE TRANSITO"/>
    <s v="BAJO"/>
    <s v="BAJO"/>
    <s v="BAJO"/>
    <s v="BAJO"/>
    <n v="0.05"/>
    <x v="1"/>
    <n v="200000000"/>
    <n v="0"/>
    <x v="1"/>
    <m/>
    <s v="NO "/>
    <s v="NO "/>
    <s v="4 AÑOS "/>
    <s v="MAGNOLIA ALZATE ZULUAGA "/>
    <m/>
    <m/>
    <n v="109459"/>
    <s v="INFRAESTRUCTURA"/>
    <s v="Proceso en el que se acumulan los siguientes procesos 2009-1174 y 2009-1493"/>
    <d v="2020-07-31T00:00:00"/>
    <s v="2018-07"/>
    <s v="4"/>
    <s v="2020-06"/>
    <n v="0.73871336652539898"/>
    <n v="147742673.30507979"/>
    <n v="0"/>
    <d v="2022-07-03T00:00:00"/>
    <n v="1.9232876712328768"/>
    <n v="4.1522219311981093E-2"/>
    <n v="0"/>
    <n v="0.05"/>
    <s v="REMOTA"/>
    <x v="1"/>
    <n v="0"/>
  </r>
  <r>
    <n v="2785"/>
    <d v="2004-02-09T00:00:00"/>
    <d v="2004-01-28T00:00:00"/>
    <s v="TRIBUNAL ADMINISTRATIVO DE ANTIOQUIA"/>
    <s v="05001233100020040028800"/>
    <s v="2019"/>
    <x v="0"/>
    <s v="MIGUEL ALFONSO RAMIREZ"/>
    <s v="MAGDALENA ROLDAN GIL"/>
    <n v="30103"/>
    <x v="1"/>
    <s v="FALLA EN EL SERVICIO OTRAS CAUSAS"/>
    <s v="BAJO"/>
    <s v="BAJO"/>
    <s v="BAJO"/>
    <s v="BAJO"/>
    <n v="0.05"/>
    <x v="1"/>
    <n v="1200000000"/>
    <n v="0"/>
    <x v="6"/>
    <m/>
    <s v="NO "/>
    <s v="NO "/>
    <n v="18"/>
    <s v="MAGNOLIA ALZATE ZULUAGA "/>
    <m/>
    <m/>
    <n v="109459"/>
    <s v="INFRAESTRUCTURA"/>
    <s v="ARCHIVO 09 DE OCTUBRE DE 2018"/>
    <d v="2020-07-31T00:00:00"/>
    <s v="2004-02"/>
    <s v="18"/>
    <s v="2020-06"/>
    <n v="1.3523074814063518"/>
    <n v="1622768977.6876221"/>
    <n v="0"/>
    <d v="2022-02-04T00:00:00"/>
    <n v="1.515068493150685"/>
    <n v="4.1522219311981093E-2"/>
    <n v="0"/>
    <n v="0.05"/>
    <s v="REMOTA"/>
    <x v="1"/>
    <n v="0"/>
  </r>
  <r>
    <n v="2786"/>
    <d v="2014-02-27T00:00:00"/>
    <d v="2014-02-10T00:00:00"/>
    <s v="CONSEJO DE ESTADO "/>
    <s v="05001233100020060317001"/>
    <s v="2019"/>
    <x v="0"/>
    <s v="JOSE OVIDIO JARAMILLO HENAO"/>
    <s v="GUSTAVO ADOLFO MARÍN VÉLEZ"/>
    <n v="36300"/>
    <x v="1"/>
    <s v="FALLA EN EL SERVICIO OTRAS CAUSAS"/>
    <s v="BAJO"/>
    <s v="BAJO"/>
    <s v="BAJO"/>
    <s v="BAJO"/>
    <n v="0.05"/>
    <x v="1"/>
    <n v="350000000"/>
    <n v="0"/>
    <x v="1"/>
    <m/>
    <s v="NO "/>
    <s v="NO "/>
    <s v="7 AÑOS "/>
    <s v="MAGNOLIA ALZATE ZULUAGA "/>
    <m/>
    <m/>
    <n v="109459"/>
    <s v="INFRAESTRUCTURA"/>
    <m/>
    <d v="2020-07-31T00:00:00"/>
    <s v="2014-02"/>
    <s v="7"/>
    <s v="2020-06"/>
    <n v="0.91072959452734203"/>
    <n v="318755358.08456969"/>
    <n v="0"/>
    <d v="2021-02-25T00:00:00"/>
    <n v="0.57260273972602738"/>
    <n v="4.1522219311981093E-2"/>
    <n v="0"/>
    <n v="0.05"/>
    <s v="REMOTA"/>
    <x v="1"/>
    <n v="0"/>
  </r>
  <r>
    <n v="2787"/>
    <d v="2007-10-19T00:00:00"/>
    <d v="2007-10-01T00:00:00"/>
    <s v="CONSEJO DE ESTADO "/>
    <s v="05001233100020070297901"/>
    <s v="2019"/>
    <x v="0"/>
    <s v="ALEXANDER ORTIZ LOPEZ Y OTROS "/>
    <s v="MARÍA STELLA MONTOYA MONTOYA"/>
    <n v="18257"/>
    <x v="1"/>
    <s v="ACCIDENTE DE TRANSITO"/>
    <s v="BAJO"/>
    <s v="BAJO"/>
    <s v="BAJO"/>
    <s v="BAJO"/>
    <n v="0.05"/>
    <x v="1"/>
    <n v="1561320000"/>
    <n v="0"/>
    <x v="1"/>
    <m/>
    <s v="NO "/>
    <s v="NO "/>
    <s v="14 AÑOS "/>
    <s v="MAGNOLIA ALZATE ZULUAGA "/>
    <m/>
    <m/>
    <n v="109459"/>
    <s v="INFRAESTRUCTURA"/>
    <m/>
    <d v="2020-07-31T00:00:00"/>
    <s v="2007-10"/>
    <s v="14"/>
    <s v="2020-06"/>
    <n v="1.1412293809520435"/>
    <n v="1781824257.0680447"/>
    <n v="0"/>
    <d v="2021-10-15T00:00:00"/>
    <n v="1.2082191780821918"/>
    <n v="4.1522219311981093E-2"/>
    <n v="0"/>
    <n v="0.05"/>
    <s v="REMOTA"/>
    <x v="1"/>
    <n v="0"/>
  </r>
  <r>
    <n v="2788"/>
    <d v="2013-05-22T00:00:00"/>
    <d v="2013-04-25T00:00:00"/>
    <s v="CONSEJO DE ESTADO "/>
    <s v="05001233100020020233301"/>
    <s v="2019"/>
    <x v="0"/>
    <s v="ELIZABETH RODRIGUEZ DE ARIAS Y OTROS"/>
    <s v="ROSA MARÍA HERNANDEZ MEJÍA"/>
    <n v="57006"/>
    <x v="1"/>
    <s v="ACCIDENTE DE TRANSITO"/>
    <s v="BAJO"/>
    <s v="BAJO"/>
    <s v="BAJO"/>
    <s v="BAJO"/>
    <n v="0.05"/>
    <x v="1"/>
    <n v="329641650"/>
    <n v="0"/>
    <x v="1"/>
    <m/>
    <s v="NO "/>
    <s v="NO "/>
    <s v="8 AÑOS "/>
    <s v="MAGNOLIA ALZATE ZULUAGA "/>
    <m/>
    <m/>
    <n v="109459"/>
    <s v="INFRAESTRUCTURA"/>
    <m/>
    <d v="2020-07-31T00:00:00"/>
    <s v="2013-05"/>
    <s v="8"/>
    <s v="2020-06"/>
    <n v="0.92501103743402557"/>
    <n v="304922164.64796394"/>
    <n v="0"/>
    <d v="2021-05-20T00:00:00"/>
    <n v="0.80273972602739729"/>
    <n v="4.1522219311981093E-2"/>
    <n v="0"/>
    <n v="0.05"/>
    <s v="REMOTA"/>
    <x v="1"/>
    <n v="0"/>
  </r>
  <r>
    <n v="2789"/>
    <d v="2017-11-28T00:00:00"/>
    <d v="2017-10-03T00:00:00"/>
    <s v="JUZGADO ADMINISTRATIVO "/>
    <s v="05001333301420170052300"/>
    <s v="2019"/>
    <x v="0"/>
    <s v="CONSORCIO PUENTES C&amp;C   "/>
    <s v="JULIETH ANDREA BUENO PALLARES "/>
    <n v="294476"/>
    <x v="6"/>
    <s v="OTRAS"/>
    <s v="BAJO"/>
    <s v="BAJO"/>
    <s v="BAJO"/>
    <s v="MEDIO   "/>
    <n v="0.20749999999999999"/>
    <x v="3"/>
    <n v="20073710"/>
    <n v="0"/>
    <x v="7"/>
    <m/>
    <s v="NO "/>
    <s v="NO"/>
    <s v="4 AÑOS "/>
    <s v="MAGNOLIA ALZATE ZULUAGA"/>
    <m/>
    <m/>
    <n v="109459"/>
    <s v="INFRAESTRUCTURA"/>
    <m/>
    <d v="2020-07-31T00:00:00"/>
    <s v="2017-11"/>
    <s v="4"/>
    <s v="2020-06"/>
    <n v="0.75888387549827907"/>
    <n v="15233614.840428559"/>
    <n v="0"/>
    <d v="2021-11-27T00:00:00"/>
    <n v="1.3260273972602741"/>
    <n v="4.1522219311981093E-2"/>
    <n v="0"/>
    <n v="0.20749999999999999"/>
    <s v="BAJA"/>
    <x v="2"/>
    <n v="0"/>
  </r>
  <r>
    <n v="2790"/>
    <d v="2017-10-10T00:00:00"/>
    <d v="2017-10-03T00:00:00"/>
    <s v="JUZGADO TERCERO CIVIL DE EJECUCION"/>
    <s v="05001310300320170051000"/>
    <s v="2019"/>
    <x v="3"/>
    <s v="LADRILLERA SAN CRISTOBAL S.A."/>
    <s v="GABRIEL JAIME MARTÍNEZ CÁRDENAS "/>
    <n v="31301"/>
    <x v="8"/>
    <s v="PAGO DE SENTENCIA/CONCILIACIÓN"/>
    <s v="ALTO"/>
    <s v="ALTO"/>
    <s v="ALTO"/>
    <s v="MEDIO   "/>
    <n v="0.82499999999999996"/>
    <x v="0"/>
    <n v="2443603085"/>
    <n v="1"/>
    <x v="6"/>
    <n v="2645157195"/>
    <s v="SI"/>
    <n v="2443603085"/>
    <s v="4 AÑOS"/>
    <s v="MAGNOLIA ALZATE ZULUAGA "/>
    <m/>
    <m/>
    <n v="109459"/>
    <s v="INFRAESTRUCTURA"/>
    <s v="Ejecutivo sobre el pago de una sentencia de Expropiación demandado el INVIAS (Proyecto conexión vial aburra Rio Cauca conv, 0583 de 1996 del cual el Departamento de Antioquia hace parte)"/>
    <d v="2020-07-31T00:00:00"/>
    <s v="2017-10"/>
    <s v="4"/>
    <s v="2020-06"/>
    <n v="0.76025622916343338"/>
    <n v="1857764466.9742327"/>
    <n v="1857764466.9742327"/>
    <d v="2021-10-09T00:00:00"/>
    <n v="1.1917808219178083"/>
    <n v="4.1522219311981093E-2"/>
    <n v="1845323565.657984"/>
    <n v="0.82499999999999996"/>
    <s v="ALTA"/>
    <x v="0"/>
    <n v="2645157195"/>
  </r>
  <r>
    <n v="2791"/>
    <d v="2018-04-17T00:00:00"/>
    <d v="2017-10-24T00:00:00"/>
    <s v="TRIBUNAL ADMINISTRATIVO DE ANTIOQUIA"/>
    <s v="05001233300020170271300 "/>
    <s v="2019"/>
    <x v="0"/>
    <s v="FUNDACIÓN SOCYA "/>
    <s v="ISABEL CRISTINA OSSA ECHEVERRI "/>
    <n v="126630"/>
    <x v="6"/>
    <s v="EQUILIBRIO ECONOMICO"/>
    <s v="BAJO"/>
    <s v="MEDIO   "/>
    <s v="MEDIO   "/>
    <s v="BAJO"/>
    <n v="0.2525"/>
    <x v="2"/>
    <n v="488462221"/>
    <n v="0.5"/>
    <x v="5"/>
    <m/>
    <s v="NO "/>
    <s v="NO "/>
    <s v="4 AÑOS "/>
    <s v="MAGNOLIA ALZATE ZULUAGA "/>
    <m/>
    <m/>
    <n v="109459"/>
    <s v="INFRAESTRUCTURA"/>
    <m/>
    <d v="2020-07-31T00:00:00"/>
    <s v="2018-04"/>
    <s v="4"/>
    <s v="2020-06"/>
    <n v="0.74078668525523483"/>
    <n v="361846309.56699997"/>
    <n v="180923154.78349999"/>
    <d v="2022-04-16T00:00:00"/>
    <n v="1.7095890410958905"/>
    <n v="4.1522219311981093E-2"/>
    <n v="179187682.80902255"/>
    <n v="0.2525"/>
    <s v="MEDIA"/>
    <x v="2"/>
    <n v="179187682.80902255"/>
  </r>
  <r>
    <n v="2792"/>
    <d v="2018-09-17T00:00:00"/>
    <d v="2018-07-30T00:00:00"/>
    <s v="TRIBUNAL ADTIVO DE CUNDINAMARCA"/>
    <s v="25000234100020180075800"/>
    <s v="2019"/>
    <x v="0"/>
    <s v="CONSORCIO PUENTES C&amp;C   "/>
    <s v="RAFAEL DÍAZ MARTINEZ"/>
    <n v="489065"/>
    <x v="9"/>
    <s v="VIOLACIÓN DERECHOS COLECTIVOS"/>
    <s v="BAJO"/>
    <s v="BAJO"/>
    <s v="MEDIO   "/>
    <s v="BAJO"/>
    <n v="9.5000000000000001E-2"/>
    <x v="1"/>
    <n v="0"/>
    <n v="0.5"/>
    <x v="6"/>
    <m/>
    <s v="SI "/>
    <s v="NO"/>
    <n v="2"/>
    <s v="MAGNOLIA ALZATE ZULUAGA "/>
    <m/>
    <m/>
    <n v="109459"/>
    <s v="INFRAESTRUCTURA"/>
    <s v="Declaratoria de Agotamiento de Jurisdicción "/>
    <d v="2020-07-31T00:00:00"/>
    <s v="2018-09"/>
    <s v="2"/>
    <s v="2020-06"/>
    <n v="0.73661443780017011"/>
    <n v="0"/>
    <n v="0"/>
    <d v="2020-09-16T00:00:00"/>
    <n v="0.12876712328767123"/>
    <n v="4.1522219311981093E-2"/>
    <n v="0"/>
    <n v="9.5000000000000001E-2"/>
    <s v="REMOTA"/>
    <x v="1"/>
    <n v="0"/>
  </r>
  <r>
    <n v="2793"/>
    <d v="2018-03-21T00:00:00"/>
    <d v="2018-03-20T00:00:00"/>
    <s v="JUZGADO 23 LABORAL DEL CIRCUITO DE MEDELLÍN"/>
    <s v="05001310502320190016000"/>
    <s v="2019"/>
    <x v="1"/>
    <s v="JESUS EVELIO MOSQUERA CORDOBA Y OTRO "/>
    <s v="SANTOS SAMUEL ASPRILLA MOSQUERA"/>
    <n v="249555"/>
    <x v="2"/>
    <s v="RECONOCIMIENTO Y PAGO DE OTRAS PRESTACIONES SALARIALES, SOLCIALES Y SALARIOS"/>
    <s v="MEDIO   "/>
    <s v="MEDIO   "/>
    <s v="MEDIO   "/>
    <s v="MEDIO   "/>
    <n v="0.5"/>
    <x v="2"/>
    <n v="211069794"/>
    <n v="0.5"/>
    <x v="5"/>
    <m/>
    <s v="NO "/>
    <s v="NO "/>
    <s v="6 AÑOS "/>
    <s v="MAGNOLIA ALZATE ZULUAGA "/>
    <m/>
    <m/>
    <n v="109459"/>
    <s v="INFRAESTRUCTURA"/>
    <m/>
    <d v="2020-07-31T00:00:00"/>
    <s v="2018-03"/>
    <s v="6"/>
    <s v="2020-06"/>
    <n v="0.74420758606092174"/>
    <n v="157079741.88311604"/>
    <n v="78539870.941558018"/>
    <d v="2024-03-19T00:00:00"/>
    <n v="3.6356164383561644"/>
    <n v="4.1522219311981093E-2"/>
    <n v="76946386.187847614"/>
    <n v="0.5"/>
    <s v="MEDIA"/>
    <x v="2"/>
    <n v="76946386.187847614"/>
  </r>
  <r>
    <n v="2794"/>
    <d v="2019-02-25T00:00:00"/>
    <d v="2019-01-28T00:00:00"/>
    <s v="TRIBUNAL ADMINISTRATIVO DE ANTIOQUIA"/>
    <s v="05001233300020190020300 "/>
    <s v="2019"/>
    <x v="0"/>
    <s v="CONSORCIO PUENTES C&amp;C   "/>
    <s v="NOLBERTO DÍAZ TOBAR "/>
    <n v="293041"/>
    <x v="6"/>
    <s v="INCUMPLIMIENTO"/>
    <s v="MEDIO   "/>
    <s v="MEDIO   "/>
    <s v="MEDIO   "/>
    <s v="MEDIO   "/>
    <n v="0.5"/>
    <x v="2"/>
    <n v="3233835065"/>
    <n v="0.5"/>
    <x v="5"/>
    <m/>
    <s v="NO "/>
    <s v="NO "/>
    <s v="7 AÑOS "/>
    <s v="MAGNOLIA ALZATE ZULUAGA "/>
    <m/>
    <m/>
    <n v="109459"/>
    <s v="INFRAESTRUCTURA"/>
    <m/>
    <d v="2020-07-31T00:00:00"/>
    <s v="2019-02"/>
    <s v="7"/>
    <s v="2020-06"/>
    <n v="1.0374579956513144"/>
    <n v="3354968044.8018379"/>
    <n v="1677484022.400919"/>
    <d v="2026-02-23T00:00:00"/>
    <n v="5.5698630136986305"/>
    <n v="4.1522219311981093E-2"/>
    <n v="1625624945.9583375"/>
    <n v="0.5"/>
    <s v="MEDIA"/>
    <x v="2"/>
    <n v="1625624945.9583375"/>
  </r>
  <r>
    <n v="2795"/>
    <d v="2019-05-20T00:00:00"/>
    <d v="2019-05-09T00:00:00"/>
    <s v="JUZGADO CUARTO ADMINISTRATIVO DE ORALIDAD DE BOGOTÁ D.C."/>
    <s v="11001333400420190011800"/>
    <s v="2019"/>
    <x v="0"/>
    <s v="RAFAEL DÍAZ MARTÍNEZ "/>
    <s v="RAFAEL DÍAZ MARTÍNEZ "/>
    <n v="489065"/>
    <x v="11"/>
    <s v="INCUMPLIMIENTO"/>
    <s v="BAJO"/>
    <s v="BAJO"/>
    <s v="MEDIO   "/>
    <s v="BAJO"/>
    <n v="9.5000000000000001E-2"/>
    <x v="1"/>
    <n v="-0.25"/>
    <n v="0.25"/>
    <x v="6"/>
    <m/>
    <s v="NO "/>
    <s v="NO "/>
    <n v="2"/>
    <s v="MAGNOLIA ALZATE ZULUAGA "/>
    <m/>
    <m/>
    <n v="109459"/>
    <s v="INFRAESTRUCTURA"/>
    <s v="ARCHIVO "/>
    <d v="2020-07-31T00:00:00"/>
    <s v="2019-05"/>
    <s v="2"/>
    <s v="2020-06"/>
    <n v="1.0246973838344398"/>
    <n v="-0.25617434595860994"/>
    <n v="-6.4043586489652485E-2"/>
    <d v="2021-05-19T00:00:00"/>
    <n v="0.8"/>
    <n v="4.1522219311981093E-2"/>
    <n v="-6.3755376102186873E-2"/>
    <n v="9.5000000000000001E-2"/>
    <s v="REMOTA"/>
    <x v="1"/>
    <n v="0"/>
  </r>
  <r>
    <n v="2796"/>
    <d v="2019-08-29T00:00:00"/>
    <d v="2019-08-27T00:00:00"/>
    <s v="CONSEJO DE ESTADO "/>
    <s v="25000234100020190074700"/>
    <s v="2019"/>
    <x v="0"/>
    <s v="RAFAEL DÍAZ MARTÍNEZ "/>
    <s v="RAFAEL DÍAZ MARTÍNEZ "/>
    <n v="489065"/>
    <x v="11"/>
    <s v="INCUMPLIMIENTO"/>
    <s v="BAJO"/>
    <s v="BAJO"/>
    <s v="BAJO"/>
    <s v="BAJO"/>
    <n v="0.05"/>
    <x v="1"/>
    <n v="-0.5"/>
    <n v="0.25"/>
    <x v="12"/>
    <m/>
    <s v="NO "/>
    <s v="NO "/>
    <s v="1 AÑOS "/>
    <s v="MAGNOLIA ALZATE ZULUAGA "/>
    <m/>
    <m/>
    <n v="109459"/>
    <s v="INFRAESTRUCTURA"/>
    <m/>
    <d v="2020-07-31T00:00:00"/>
    <s v="2019-08"/>
    <s v="1"/>
    <s v="2020-06"/>
    <n v="1.0188294671454916"/>
    <n v="-0.5094147335727458"/>
    <n v="-0.12735368339318645"/>
    <d v="2020-08-28T00:00:00"/>
    <n v="7.6712328767123292E-2"/>
    <n v="4.1522219311981093E-2"/>
    <n v="-0.1272986145682232"/>
    <n v="0.05"/>
    <s v="REMOTA"/>
    <x v="1"/>
    <n v="0"/>
  </r>
  <r>
    <n v="2797"/>
    <d v="2019-08-29T00:00:00"/>
    <d v="2019-07-22T00:00:00"/>
    <s v="JUZGADO 28 ADMINISTRATIVO DEL CIRCUITO DE MEDELLÍN"/>
    <s v="05001333302820190029400"/>
    <s v="2019"/>
    <x v="0"/>
    <s v="RAFAEL DÍAZ MARTÍNEZ "/>
    <s v="RAFAEL DÍAZ MARTÍNEZ "/>
    <n v="489065"/>
    <x v="9"/>
    <s v="VIOLACIÓN DERECHOS COLECTIVOS"/>
    <s v="BAJO"/>
    <s v="BAJO"/>
    <s v="MEDIO   "/>
    <s v="BAJO"/>
    <n v="9.5000000000000001E-2"/>
    <x v="1"/>
    <n v="0"/>
    <n v="0.25"/>
    <x v="5"/>
    <m/>
    <s v="NO "/>
    <s v="NO "/>
    <s v="3 AÑOS "/>
    <s v="MAGNOLIA ALZATE ZULUAGA "/>
    <m/>
    <m/>
    <n v="109459"/>
    <s v="INFRAESTRUCTURA"/>
    <m/>
    <d v="2020-07-31T00:00:00"/>
    <s v="2019-08"/>
    <s v="3"/>
    <s v="2020-06"/>
    <n v="1.0188294671454916"/>
    <n v="0"/>
    <n v="0"/>
    <d v="2022-08-28T00:00:00"/>
    <n v="2.0767123287671234"/>
    <n v="4.1522219311981093E-2"/>
    <n v="0"/>
    <n v="9.5000000000000001E-2"/>
    <s v="REMOTA"/>
    <x v="1"/>
    <n v="0"/>
  </r>
  <r>
    <n v="2798"/>
    <d v="2014-12-10T00:00:00"/>
    <d v="2014-08-24T00:00:00"/>
    <s v="TRIBUNAL ADTIVO DE ANTIOQUIA (ORAL)"/>
    <s v="05001233300020140147500"/>
    <s v="2019"/>
    <x v="0"/>
    <s v="SEMINARIO CONCILIAR DE MEDELLIN"/>
    <s v="FRANCISCO JAVIER GIL GOMEZ"/>
    <n v="89129"/>
    <x v="3"/>
    <s v="EXPROPIACION"/>
    <s v="MEDIO   "/>
    <s v="MEDIO   "/>
    <s v="MEDIO   "/>
    <s v="MEDIO   "/>
    <n v="0.5"/>
    <x v="2"/>
    <n v="14819149209"/>
    <n v="0.5"/>
    <x v="4"/>
    <n v="0"/>
    <s v="NO"/>
    <s v="NO"/>
    <s v="7 AÑOS"/>
    <s v="MAGNOLIA ALZATE ZULUAGA"/>
    <s v="CONTRATISTA"/>
    <m/>
    <n v="109459"/>
    <s v="INFRAESTRUCTURA"/>
    <m/>
    <d v="2020-07-31T00:00:00"/>
    <s v="2014-12"/>
    <s v="7"/>
    <s v="2020-06"/>
    <n v="0.88843442213904433"/>
    <n v="13165842264.090191"/>
    <n v="6582921132.0450954"/>
    <d v="2021-12-08T00:00:00"/>
    <n v="1.3561643835616439"/>
    <n v="4.1522219311981093E-2"/>
    <n v="6532779925.7313662"/>
    <n v="0.5"/>
    <s v="MEDIA"/>
    <x v="2"/>
    <n v="6532779925.7313662"/>
  </r>
  <r>
    <n v="2799"/>
    <d v="2014-09-04T00:00:00"/>
    <d v="2014-08-05T00:00:00"/>
    <s v="JUEZ SEXTO CIVIL CIRCUITO DE MEDELLÍN"/>
    <s v="05001310300620140091500"/>
    <s v="2019"/>
    <x v="3"/>
    <s v="SEMINARIO CONCILIAR DE MEDELLIN"/>
    <s v="JUAN FERNANDO SERNA MAYA"/>
    <n v="81732"/>
    <x v="2"/>
    <s v="OTRAS"/>
    <s v="BAJO"/>
    <s v="BAJO"/>
    <s v="BAJO"/>
    <s v="BAJO"/>
    <n v="0.05"/>
    <x v="1"/>
    <n v="92400000"/>
    <n v="0"/>
    <x v="8"/>
    <n v="0"/>
    <s v="NO"/>
    <s v="NO"/>
    <s v="7 AÑOS"/>
    <s v="MAGNOLIA ALZATE ZULUAGA"/>
    <s v="CONTRATISTA"/>
    <m/>
    <n v="109459"/>
    <s v="INFRAESTRUCTURA"/>
    <s v="VINCULADO COMO LITIS CONSORTE DE LA PARTE DEMANDADA"/>
    <d v="2020-07-31T00:00:00"/>
    <s v="2014-09"/>
    <s v="7"/>
    <s v="2020-06"/>
    <n v="0.89344853772170874"/>
    <n v="82554644.885485888"/>
    <n v="0"/>
    <d v="2021-09-02T00:00:00"/>
    <n v="1.0904109589041096"/>
    <n v="4.1522219311981093E-2"/>
    <n v="0"/>
    <n v="0.05"/>
    <s v="REMOTA"/>
    <x v="1"/>
    <n v="0"/>
  </r>
  <r>
    <n v="2800"/>
    <d v="2013-04-24T00:00:00"/>
    <d v="2013-03-06T00:00:00"/>
    <s v="TRIBUNAL ADTIVO DE ANTIOQUIA (ORAL)"/>
    <s v="05001233300020130033400"/>
    <s v="2019"/>
    <x v="0"/>
    <s v="INSTITUTO MUSICAL DIEGO ECHAVARRIA"/>
    <s v="CAMILO ARANGO GOMEZ"/>
    <n v="167292"/>
    <x v="1"/>
    <s v="FALLA EN EL SERVICIO OTRAS CAUSAS"/>
    <s v="MEDIO   "/>
    <s v="MEDIO   "/>
    <s v="MEDIO   "/>
    <s v="MEDIO   "/>
    <n v="0.5"/>
    <x v="2"/>
    <n v="10252353554"/>
    <n v="0.5"/>
    <x v="3"/>
    <n v="0"/>
    <s v="NO"/>
    <s v="NO"/>
    <s v="8 AÑOS"/>
    <s v="MAGNOLIA ALZATE ZULUAGA"/>
    <s v="CONTRATISTA"/>
    <m/>
    <n v="109459"/>
    <s v="INFRAESTRUCTURA"/>
    <m/>
    <d v="2020-07-31T00:00:00"/>
    <s v="2013-04"/>
    <s v="8"/>
    <s v="2020-06"/>
    <n v="0.92758915786922391"/>
    <n v="9509971999.3324051"/>
    <n v="4754985999.6662025"/>
    <d v="2021-04-22T00:00:00"/>
    <n v="0.72602739726027399"/>
    <n v="4.1522219311981093E-2"/>
    <n v="4735562085.6405954"/>
    <n v="0.5"/>
    <s v="MEDIA"/>
    <x v="2"/>
    <n v="4735562085.6405954"/>
  </r>
  <r>
    <n v="2801"/>
    <d v="2016-06-23T00:00:00"/>
    <d v="2016-06-14T00:00:00"/>
    <s v="TRIBUNAL ADTIVO DE ANTIOQUIA (ORAL)"/>
    <s v="05001333302820130052101"/>
    <s v="2019"/>
    <x v="0"/>
    <s v="SOR MARIA DE LOS ANGELES JIMENEZ RESTREPO Y OTROS"/>
    <s v="FERNANDO ALVAREZ ECHEVERRI"/>
    <n v="19152"/>
    <x v="1"/>
    <s v="ACCIDENTE DE TRANSITO"/>
    <s v="BAJO"/>
    <s v="BAJO"/>
    <s v="BAJO"/>
    <s v="BAJO"/>
    <n v="0.05"/>
    <x v="1"/>
    <n v="495975616"/>
    <n v="0"/>
    <x v="12"/>
    <n v="0"/>
    <s v="NO"/>
    <s v="NO"/>
    <n v="5"/>
    <s v="MAGNOLIA ALZATE ZULUAGA"/>
    <s v="CONTRATISTA"/>
    <m/>
    <n v="109459"/>
    <s v="INFRAESTRUCTURA"/>
    <m/>
    <d v="2020-07-31T00:00:00"/>
    <s v="2016-06"/>
    <s v="5"/>
    <s v="2020-06"/>
    <n v="0.79172380492187922"/>
    <n v="392675701.8479929"/>
    <n v="0"/>
    <d v="2021-06-22T00:00:00"/>
    <n v="0.89315068493150684"/>
    <n v="4.1522219311981093E-2"/>
    <n v="0"/>
    <n v="0.05"/>
    <s v="REMOTA"/>
    <x v="1"/>
    <n v="0"/>
  </r>
  <r>
    <n v="2802"/>
    <d v="2013-04-29T00:00:00"/>
    <d v="2013-02-08T00:00:00"/>
    <s v="TRIBUNAL ADTIVO DE ANTIOQUIA (ESCRITURAL)"/>
    <s v="05001233300020130018300"/>
    <s v="2019"/>
    <x v="0"/>
    <s v="FABIOLA DEL SOCORRO RESTREPO PIEDRAHITA Y OTROS"/>
    <s v="OSCAR RUIZ DUQUE"/>
    <n v="23993"/>
    <x v="3"/>
    <s v="EXPROPIACION"/>
    <s v="MEDIO   "/>
    <s v="MEDIO   "/>
    <s v="MEDIO   "/>
    <s v="MEDIO   "/>
    <n v="0.5"/>
    <x v="2"/>
    <n v="5000000000"/>
    <n v="0.5"/>
    <x v="4"/>
    <m/>
    <s v="NO"/>
    <s v="NO"/>
    <s v="8 AÑOS"/>
    <s v="MAGNOLIA ALZATE ZULUAGA"/>
    <s v="CONTRATISTA"/>
    <m/>
    <n v="109459"/>
    <s v="INFRAESTRUCTURA"/>
    <m/>
    <d v="2020-07-31T00:00:00"/>
    <s v="2013-04"/>
    <s v="8"/>
    <s v="2020-06"/>
    <n v="0.92758915786922391"/>
    <n v="4637945789.3461199"/>
    <n v="2318972894.6730599"/>
    <d v="2021-04-27T00:00:00"/>
    <n v="0.73972602739726023"/>
    <n v="4.1522219311981093E-2"/>
    <n v="2309321628.1736312"/>
    <n v="0.5"/>
    <s v="MEDIA"/>
    <x v="2"/>
    <n v="2309321628.1736312"/>
  </r>
  <r>
    <n v="2803"/>
    <d v="2015-03-09T00:00:00"/>
    <d v="2014-07-22T00:00:00"/>
    <s v="TRIBUNAL ADTIVO DE ANTIOQUIA (ESCRITURAL)"/>
    <s v="05001233300020140119700"/>
    <s v="2019"/>
    <x v="0"/>
    <s v="UNIVERSIDAD PONTIFICIA BOLIVARIANA"/>
    <s v="FRANCISCO JAVIER GIL GÓMEZ"/>
    <n v="89129"/>
    <x v="3"/>
    <s v="EXPROPIACION"/>
    <s v="MEDIO   "/>
    <s v="MEDIO   "/>
    <s v="MEDIO   "/>
    <s v="MEDIO   "/>
    <n v="0.5"/>
    <x v="2"/>
    <n v="2611891467"/>
    <n v="0.5"/>
    <x v="3"/>
    <n v="0"/>
    <s v="NO"/>
    <s v="NO"/>
    <s v="7 AÑOS"/>
    <s v="MAGNOLIA ALZATE ZULUAGA"/>
    <s v="CONTRATISTA"/>
    <m/>
    <n v="109459"/>
    <s v="INFRAESTRUCTURA"/>
    <m/>
    <d v="2020-07-31T00:00:00"/>
    <s v="2015-03"/>
    <s v="7"/>
    <s v="2020-06"/>
    <n v="0.86763134510283468"/>
    <n v="2266158906.775826"/>
    <n v="1133079453.387913"/>
    <d v="2022-03-07T00:00:00"/>
    <n v="1.6"/>
    <n v="4.1522219311981093E-2"/>
    <n v="1122904181.2656214"/>
    <n v="0.5"/>
    <s v="MEDIA"/>
    <x v="2"/>
    <n v="1122904181.2656214"/>
  </r>
  <r>
    <n v="2804"/>
    <d v="2015-03-06T00:00:00"/>
    <d v="2015-02-26T00:00:00"/>
    <s v="JUEZ TERCERO ADMINISTRATIVO DE MEDELLIN (ESCRITURAL)"/>
    <s v="05001333300320150025900"/>
    <s v="2019"/>
    <x v="0"/>
    <s v="JUAN JOSE QUINTERO MESA Y OTROS"/>
    <s v="IVAN ARROYAVE VASQUEZ"/>
    <n v="37919"/>
    <x v="1"/>
    <s v="ACCIDENTE DE TRANSITO"/>
    <s v="MEDIO   "/>
    <s v="MEDIO   "/>
    <s v="MEDIO   "/>
    <s v="MEDIO   "/>
    <n v="0.5"/>
    <x v="2"/>
    <n v="61600000"/>
    <n v="0.5"/>
    <x v="3"/>
    <n v="0"/>
    <s v="NO"/>
    <s v="NO"/>
    <s v="6 AÑOS"/>
    <s v="MAGNOLIA ALZATE ZULUAGA"/>
    <s v="CONTRATISTA"/>
    <m/>
    <n v="109459"/>
    <s v="INFRAESTRUCTURA"/>
    <m/>
    <d v="2020-07-31T00:00:00"/>
    <s v="2015-03"/>
    <s v="6"/>
    <s v="2020-06"/>
    <n v="0.86763134510283468"/>
    <n v="53446090.858334616"/>
    <n v="26723045.429167308"/>
    <d v="2021-03-04T00:00:00"/>
    <n v="0.59178082191780823"/>
    <n v="4.1522219311981093E-2"/>
    <n v="26634034.038946286"/>
    <n v="0.5"/>
    <s v="MEDIA"/>
    <x v="2"/>
    <n v="26634034.038946286"/>
  </r>
  <r>
    <n v="2805"/>
    <d v="2015-09-15T00:00:00"/>
    <d v="2015-08-19T00:00:00"/>
    <s v="CONSEJO DE ESTADO - SALA TERCERA (E) "/>
    <s v="05001233100020100180101"/>
    <s v="2019"/>
    <x v="0"/>
    <s v="DAVID BEDOYA BERNAL Y OTROS"/>
    <s v="JUAN GUILLERMO HERRERA GAVIRIA"/>
    <n v="32681"/>
    <x v="1"/>
    <s v="ACCIDENTE DE TRANSITO"/>
    <s v="ALTO"/>
    <s v="ALTO"/>
    <s v="ALTO"/>
    <s v="ALTO"/>
    <n v="1"/>
    <x v="0"/>
    <n v="1708124448"/>
    <n v="0.7"/>
    <x v="2"/>
    <n v="984386692"/>
    <s v="NO"/>
    <s v="NO"/>
    <s v="6 AÑOS"/>
    <s v="MAGNOLIA ALZATE ZULUAGA"/>
    <s v="CONTRATISTA"/>
    <m/>
    <n v="109459"/>
    <s v="INFRAESTRUCTURA"/>
    <m/>
    <d v="2020-07-31T00:00:00"/>
    <s v="2015-09"/>
    <s v="6"/>
    <s v="2020-06"/>
    <n v="0.84807105563784013"/>
    <n v="1448610903.7761629"/>
    <n v="1014027632.6433139"/>
    <d v="2021-09-13T00:00:00"/>
    <n v="1.1205479452054794"/>
    <n v="4.1522219311981093E-2"/>
    <n v="1007641585.0971479"/>
    <n v="1"/>
    <s v="ALTA"/>
    <x v="0"/>
    <n v="984386692"/>
  </r>
  <r>
    <n v="2806"/>
    <d v="2013-05-02T00:00:00"/>
    <d v="2013-04-23T00:00:00"/>
    <s v="CONSEJO DE ESTADO - SALA TERCERA (E) "/>
    <s v="05001233100020070316501"/>
    <s v="2019"/>
    <x v="0"/>
    <s v="JOSE DAVID QUINTERO"/>
    <s v="GUILLERMO LEÓN ZULUAGA"/>
    <n v="20618"/>
    <x v="1"/>
    <s v="FALLA EN EL SERVICIO OTRAS CAUSAS"/>
    <s v="BAJO"/>
    <s v="BAJO"/>
    <s v="BAJO"/>
    <s v="BAJO"/>
    <n v="0.05"/>
    <x v="1"/>
    <n v="687176387"/>
    <n v="0"/>
    <x v="4"/>
    <n v="0"/>
    <s v="NO"/>
    <s v="NO"/>
    <s v="8 AÑOS"/>
    <s v="MAGNOLIA ALZATE ZULUAGA"/>
    <s v="CONTRATISTA"/>
    <m/>
    <n v="109459"/>
    <s v="INFRAESTRUCTURA"/>
    <m/>
    <d v="2020-07-31T00:00:00"/>
    <s v="2013-05"/>
    <s v="8"/>
    <s v="2020-06"/>
    <n v="0.92501103743402557"/>
    <n v="635645742.63903546"/>
    <n v="0"/>
    <d v="2021-04-30T00:00:00"/>
    <n v="0.74794520547945209"/>
    <n v="4.1522219311981093E-2"/>
    <n v="0"/>
    <n v="0.05"/>
    <s v="REMOTA"/>
    <x v="1"/>
    <n v="0"/>
  </r>
  <r>
    <n v="2807"/>
    <d v="2008-05-08T00:00:00"/>
    <d v="2008-01-22T00:00:00"/>
    <s v="TRIBUNAL ADMINISTRATIVO DE ANTIOQUIA"/>
    <s v="05001233100020080010300"/>
    <s v="2019"/>
    <x v="0"/>
    <s v="PABLO DANIEL LONDOÑO MONTOYA Y OTROS"/>
    <s v="JOSE GABRIEL CALLE CAMPUZANO"/>
    <n v="58219"/>
    <x v="1"/>
    <s v="FALLA EN EL SERVICIO OTRAS CAUSAS"/>
    <s v="MEDIO   "/>
    <s v="MEDIO   "/>
    <s v="MEDIO   "/>
    <s v="MEDIO   "/>
    <n v="0.5"/>
    <x v="2"/>
    <n v="1724532300"/>
    <n v="0.5"/>
    <x v="3"/>
    <n v="0"/>
    <s v="NO"/>
    <s v="NO"/>
    <s v="13 AÑOS"/>
    <s v="MAGNOLIA ALZATE ZULUAGA"/>
    <s v="CONTRATISTA"/>
    <m/>
    <n v="109459"/>
    <s v="INFRAESTRUCTURA"/>
    <m/>
    <d v="2020-07-31T00:00:00"/>
    <s v="2008-05"/>
    <s v="13"/>
    <s v="2020-06"/>
    <n v="1.0752499054610822"/>
    <n v="1854303192.5395827"/>
    <n v="927151596.26979136"/>
    <d v="2021-05-05T00:00:00"/>
    <n v="0.76164383561643834"/>
    <n v="4.1522219311981093E-2"/>
    <n v="923178824.61822987"/>
    <n v="0.5"/>
    <s v="MEDIA"/>
    <x v="2"/>
    <n v="923178824.61822987"/>
  </r>
  <r>
    <n v="2808"/>
    <d v="2013-10-04T00:00:00"/>
    <d v="2013-07-02T00:00:00"/>
    <s v="TRIBUNAL ADTIVO DE ANTIOQUIA (ORAL)"/>
    <s v="05001333300420130007501"/>
    <s v="2019"/>
    <x v="0"/>
    <s v="OFELIA ZAPATA MESA Y OTRA"/>
    <s v="MARIO DE JESUS ATEHORTUA SIERRA"/>
    <n v="157742"/>
    <x v="1"/>
    <s v="FALLA EN EL SERVICIO OTRAS CAUSAS"/>
    <s v="BAJO"/>
    <s v="BAJO"/>
    <s v="BAJO"/>
    <s v="BAJO"/>
    <n v="0.05"/>
    <x v="1"/>
    <n v="96946738"/>
    <n v="0"/>
    <x v="4"/>
    <n v="0"/>
    <s v="NO"/>
    <s v="NO"/>
    <s v="8 AÑOS"/>
    <s v="MAGNOLIA ALZATE ZULUAGA"/>
    <s v="CONTRATISTA"/>
    <m/>
    <n v="109459"/>
    <s v="INFRAESTRUCTURA"/>
    <m/>
    <d v="2020-07-31T00:00:00"/>
    <s v="2013-10"/>
    <s v="8"/>
    <s v="2020-06"/>
    <n v="0.92136104081409098"/>
    <n v="89322947.427210987"/>
    <n v="0"/>
    <d v="2021-10-02T00:00:00"/>
    <n v="1.1726027397260275"/>
    <n v="4.1522219311981093E-2"/>
    <n v="0"/>
    <n v="0.05"/>
    <s v="REMOTA"/>
    <x v="1"/>
    <n v="0"/>
  </r>
  <r>
    <n v="2809"/>
    <d v="2014-11-26T00:00:00"/>
    <d v="2014-04-10T00:00:00"/>
    <s v="CONSEJO DE ESTADO - SALA TERCERA (E) "/>
    <s v="05001233100020080056901"/>
    <s v="2019"/>
    <x v="0"/>
    <s v="MARCELO TOBON OSSA Y OTROS"/>
    <s v="JAVIER LEONIDAS VILLEGAS POSADA"/>
    <n v="20944"/>
    <x v="1"/>
    <s v="ACCIDENTE DE TRANSITO"/>
    <s v="BAJO"/>
    <s v="BAJO"/>
    <s v="BAJO"/>
    <s v="BAJO"/>
    <n v="0.05"/>
    <x v="1"/>
    <n v="4755795536"/>
    <n v="0"/>
    <x v="4"/>
    <n v="0"/>
    <s v="NO"/>
    <s v="NO"/>
    <s v="7 AÑOS"/>
    <s v="MAGNOLIA ALZATE ZULUAGA"/>
    <s v="CONTRATISTA"/>
    <m/>
    <n v="109459"/>
    <s v="INFRAESTRUCTURA"/>
    <m/>
    <d v="2020-07-31T00:00:00"/>
    <s v="2014-11"/>
    <s v="7"/>
    <s v="2020-06"/>
    <n v="0.89080453966281536"/>
    <n v="4236484253.1769524"/>
    <n v="0"/>
    <d v="2021-11-24T00:00:00"/>
    <n v="1.3178082191780822"/>
    <n v="4.1522219311981093E-2"/>
    <n v="0"/>
    <n v="0.05"/>
    <s v="REMOTA"/>
    <x v="1"/>
    <n v="0"/>
  </r>
  <r>
    <n v="2810"/>
    <d v="2014-09-05T00:00:00"/>
    <d v="2014-03-31T00:00:00"/>
    <s v="CONSEJO DE ESTADO - SALA PRIMERA (E) "/>
    <s v="05001233100020110166402"/>
    <s v="2019"/>
    <x v="0"/>
    <s v="JORGE ALBERTO GOMEZ GALLEGO"/>
    <s v="JORGE ALBERTO GOMEZ GALLEGO"/>
    <s v="DIPUTADO DE LA ASAMBLEA DE ANTIOQUIA"/>
    <x v="5"/>
    <s v="ORDENANZA"/>
    <s v="ALTO"/>
    <s v="ALTO"/>
    <s v="ALTO"/>
    <s v="ALTO"/>
    <n v="1"/>
    <x v="0"/>
    <n v="0"/>
    <n v="0"/>
    <x v="4"/>
    <n v="0"/>
    <s v="NO"/>
    <s v="NO"/>
    <s v="7 AÑOS"/>
    <s v="MAGNOLIA ALZATE ZULUAGA"/>
    <s v="CONTRATISTA"/>
    <m/>
    <n v="109459"/>
    <s v="INFRAESTRUCTURA"/>
    <m/>
    <d v="2020-07-31T00:00:00"/>
    <s v="2014-09"/>
    <s v="7"/>
    <s v="2020-06"/>
    <n v="0.89344853772170874"/>
    <n v="0"/>
    <n v="0"/>
    <d v="2021-09-03T00:00:00"/>
    <n v="1.0931506849315069"/>
    <n v="4.1522219311981093E-2"/>
    <n v="0"/>
    <n v="1"/>
    <s v="ALTA"/>
    <x v="0"/>
    <n v="0"/>
  </r>
  <r>
    <n v="2811"/>
    <d v="2015-11-19T00:00:00"/>
    <d v="2015-11-06T00:00:00"/>
    <s v="CONSEJO DE ESTADO"/>
    <s v="05001233100020120050001"/>
    <s v="2019"/>
    <x v="0"/>
    <s v="PROCURADURIA PRIMERA AGRARIA Y AMBIENTAL DE ANTIOQUIA"/>
    <s v="FANNY HENRIQUEZ GALLO"/>
    <s v="PROCURADURIA PRIMERA AGRARIA Y AMBIENTAL DE ANTIOQUIA"/>
    <x v="9"/>
    <s v="OTRAS"/>
    <s v="ALTO"/>
    <s v="ALTO"/>
    <s v="ALTO"/>
    <s v="ALTO"/>
    <n v="1"/>
    <x v="0"/>
    <n v="0"/>
    <n v="0"/>
    <x v="4"/>
    <n v="0"/>
    <s v="NO"/>
    <s v="NO"/>
    <s v="6 AÑOS"/>
    <s v="MAGNOLIA ALZATE ZULUAGA"/>
    <s v="CONTRATISTA"/>
    <m/>
    <n v="109459"/>
    <s v="INFRAESTRUCTURA"/>
    <m/>
    <d v="2020-07-31T00:00:00"/>
    <s v="2015-11"/>
    <s v="6"/>
    <s v="2020-06"/>
    <n v="0.83727667088522129"/>
    <n v="0"/>
    <n v="0"/>
    <d v="2021-11-17T00:00:00"/>
    <n v="1.2986301369863014"/>
    <n v="4.1522219311981093E-2"/>
    <n v="0"/>
    <n v="1"/>
    <s v="ALTA"/>
    <x v="0"/>
    <n v="0"/>
  </r>
  <r>
    <n v="2812"/>
    <d v="2010-06-02T00:00:00"/>
    <d v="2010-05-06T00:00:00"/>
    <s v="JUEZ 31 ADMINISTRATIVO DE MEDELLIN (ORAL)"/>
    <s v="05001333102120100012200"/>
    <s v="2019"/>
    <x v="0"/>
    <s v="IVAN DARIO VELEZ ATEHORTUA Y OTROS"/>
    <s v="ALFONSO CADAVID QUINTERO"/>
    <n v="64460"/>
    <x v="1"/>
    <s v="ACCIDENTE DE TRANSITO"/>
    <s v="MEDIO   "/>
    <s v="MEDIO   "/>
    <s v="MEDIO   "/>
    <s v="MEDIO   "/>
    <n v="0.5"/>
    <x v="2"/>
    <n v="1291860960"/>
    <n v="0.5"/>
    <x v="4"/>
    <n v="192536970"/>
    <s v="NO"/>
    <s v="NO"/>
    <s v="11 AÑOS"/>
    <s v="MAGNOLIA ALZATE ZULUAGA"/>
    <s v="CONTRATISTA"/>
    <m/>
    <n v="109459"/>
    <s v="INFRAESTRUCTURA"/>
    <s v="En curso apelación de Sentencia "/>
    <d v="2020-07-31T00:00:00"/>
    <s v="2010-06"/>
    <s v="11"/>
    <s v="2020-06"/>
    <n v="1.0043357702388989"/>
    <n v="1297462172.3031633"/>
    <n v="648731086.15158165"/>
    <d v="2021-05-30T00:00:00"/>
    <n v="0.83013698630136989"/>
    <n v="4.1522219311981093E-2"/>
    <n v="645701930.40763617"/>
    <n v="0.5"/>
    <s v="MEDIA"/>
    <x v="0"/>
    <n v="192536970"/>
  </r>
  <r>
    <n v="2813"/>
    <d v="2012-12-04T00:00:00"/>
    <d v="2012-09-03T00:00:00"/>
    <s v="JUEZ 20 CIVIL CIRCUITO DE MEDELLÍN"/>
    <s v="05001310300820120072700"/>
    <s v="2019"/>
    <x v="3"/>
    <s v="GONZALO ECHANDIA ECHANDIA"/>
    <s v="FRANK TADEO CARDONA COSSIO"/>
    <n v="114641"/>
    <x v="2"/>
    <s v="OTRAS"/>
    <s v="MEDIO   "/>
    <s v="MEDIO   "/>
    <s v="MEDIO   "/>
    <s v="MEDIO   "/>
    <n v="0.5"/>
    <x v="2"/>
    <n v="252008010"/>
    <n v="0.5"/>
    <x v="6"/>
    <n v="0"/>
    <s v="NO"/>
    <s v="NO"/>
    <s v="9 AÑOS"/>
    <s v="MAGNOLIA ALZATE ZULUAGA"/>
    <s v="CONTRATISTA"/>
    <m/>
    <n v="109459"/>
    <s v="INFRAESTRUCTURA"/>
    <s v="Se ordenó el envío del expediente a los Juzgdados Administrativos"/>
    <d v="2020-07-31T00:00:00"/>
    <s v="2012-12"/>
    <s v="9"/>
    <s v="2020-06"/>
    <n v="0.93877643848037551"/>
    <n v="236579182.09632686"/>
    <n v="118289591.04816343"/>
    <d v="2021-12-02T00:00:00"/>
    <n v="1.3397260273972602"/>
    <n v="4.1522219311981093E-2"/>
    <n v="117399475.44048166"/>
    <n v="0.5"/>
    <s v="MEDIA"/>
    <x v="2"/>
    <n v="117399475.44048166"/>
  </r>
  <r>
    <n v="2814"/>
    <d v="2013-06-06T00:00:00"/>
    <d v="2013-04-24T00:00:00"/>
    <s v="TRIBUNAL ADTIVO DE ANTIOQUIA (ORAL)"/>
    <s v="05001233100020130002000"/>
    <s v="2019"/>
    <x v="0"/>
    <s v="CARLOS GUILLERMO ALVAREZ HIGUITA Y OTROS"/>
    <s v="ACCIÓN POPULAR - NO REQUIERE APODERADO"/>
    <s v="ACCIÓN POPULAR"/>
    <x v="9"/>
    <s v="OTRAS"/>
    <s v="BAJO"/>
    <s v="BAJO"/>
    <s v="BAJO"/>
    <s v="BAJO"/>
    <n v="0.05"/>
    <x v="1"/>
    <n v="0"/>
    <n v="0"/>
    <x v="3"/>
    <n v="0"/>
    <s v="NO"/>
    <s v="NO"/>
    <s v="8 AÑOS"/>
    <s v="MAGNOLIA ALZATE ZULUAGA"/>
    <s v="CONTRATISTA"/>
    <m/>
    <n v="109459"/>
    <s v="INFRAESTRUCTURA"/>
    <m/>
    <d v="2020-07-31T00:00:00"/>
    <s v="2013-06"/>
    <s v="8"/>
    <s v="2020-06"/>
    <n v="0.92284387796387113"/>
    <n v="0"/>
    <n v="0"/>
    <d v="2021-06-04T00:00:00"/>
    <n v="0.84383561643835614"/>
    <n v="4.1522219311981093E-2"/>
    <n v="0"/>
    <n v="0.05"/>
    <s v="REMOTA"/>
    <x v="1"/>
    <n v="0"/>
  </r>
  <r>
    <n v="2815"/>
    <d v="2015-01-16T00:00:00"/>
    <d v="2013-09-17T00:00:00"/>
    <s v="TRIBUNAL ADTIVO DE ANTIOQUIA (ESCRITURAL)"/>
    <s v="05001233100020130004400"/>
    <s v="2019"/>
    <x v="0"/>
    <s v="CONSTRUCTORA TERUEL S.A."/>
    <s v="JUAN CAMILO GOMEZ ARIAS"/>
    <n v="139332"/>
    <x v="1"/>
    <s v="FALLA EN EL SERVICIO OTRAS CAUSAS"/>
    <s v="MEDIO   "/>
    <s v="MEDIO   "/>
    <s v="MEDIO   "/>
    <s v="MEDIO   "/>
    <n v="0.5"/>
    <x v="2"/>
    <n v="11000000000"/>
    <n v="0.5"/>
    <x v="3"/>
    <n v="0"/>
    <s v="NO"/>
    <s v="NO"/>
    <s v="8 AÑOS"/>
    <s v="MAGNOLIA ALZATE ZULUAGA"/>
    <s v="CONTRATISTA"/>
    <m/>
    <n v="109459"/>
    <s v="INFRAESTRUCTURA"/>
    <m/>
    <d v="2020-07-31T00:00:00"/>
    <s v="2015-01"/>
    <s v="8"/>
    <s v="2020-06"/>
    <n v="0.88274698887786718"/>
    <n v="9710216877.656538"/>
    <n v="4855108438.828269"/>
    <d v="2023-01-14T00:00:00"/>
    <n v="2.4575342465753423"/>
    <n v="4.1522219311981093E-2"/>
    <n v="4788302303.9473867"/>
    <n v="0.5"/>
    <s v="MEDIA"/>
    <x v="2"/>
    <n v="4788302303.9473867"/>
  </r>
  <r>
    <n v="2816"/>
    <d v="2012-01-27T00:00:00"/>
    <d v="2011-11-02T00:00:00"/>
    <s v="JUEZ 31 ADMINISTRATIVO DE MEDELLIN (ORAL)"/>
    <s v="05001333100220110062500"/>
    <s v="2019"/>
    <x v="0"/>
    <s v="NELFI DEL CARMEN CASTAÑO GARCIA Y OTROS"/>
    <s v="JAVIER LEONIDAS VILLEGAS POSADA"/>
    <n v="20944"/>
    <x v="1"/>
    <s v="OTRAS"/>
    <s v="BAJO"/>
    <s v="BAJO"/>
    <s v="BAJO"/>
    <s v="BAJO"/>
    <n v="0.05"/>
    <x v="1"/>
    <n v="4316013260"/>
    <n v="0"/>
    <x v="6"/>
    <n v="0"/>
    <s v="NO"/>
    <s v="NO"/>
    <n v="9"/>
    <s v="MAGNOLIA ALZATE ZULUAGA"/>
    <s v="CONTRATISTA"/>
    <m/>
    <n v="109459"/>
    <s v="INFRAESTRUCTURA"/>
    <s v="Proceso Archivado CAJA 13728"/>
    <d v="2020-07-31T00:00:00"/>
    <s v="2012-01"/>
    <s v="9"/>
    <s v="2020-06"/>
    <n v="0.95466300218677569"/>
    <n v="4120338176.2695327"/>
    <n v="0"/>
    <d v="2021-01-24T00:00:00"/>
    <n v="0.48493150684931507"/>
    <n v="4.1522219311981093E-2"/>
    <n v="0"/>
    <n v="0.05"/>
    <s v="REMOTA"/>
    <x v="1"/>
    <n v="0"/>
  </r>
  <r>
    <n v="2817"/>
    <d v="2016-12-01T00:00:00"/>
    <d v="2016-11-09T00:00:00"/>
    <s v="JUEZ 25 ADMINISTRATIVO DE MEDELLIN (ORAL)"/>
    <s v="05001333302520160085000"/>
    <s v="2019"/>
    <x v="0"/>
    <s v="SIMON PEREZ MARTINEZ - ANA TERESA MARTINEZ FERNANDEZ"/>
    <s v="DIEGO ROLANDO GARCIA SANCHEZ"/>
    <n v="160180"/>
    <x v="1"/>
    <s v="ACCIDENTE DE TRANSITO"/>
    <s v="MEDIO   "/>
    <s v="MEDIO   "/>
    <s v="MEDIO   "/>
    <s v="MEDIO   "/>
    <n v="0.5"/>
    <x v="2"/>
    <n v="75664062"/>
    <n v="0.5"/>
    <x v="0"/>
    <n v="0"/>
    <s v="NO"/>
    <s v="NO"/>
    <s v="6 AÑOS"/>
    <s v="MAGNOLIA ALZATE ZULUAGA"/>
    <s v="CONTRATISTA"/>
    <m/>
    <n v="109459"/>
    <s v="INFRAESTRUCTURA"/>
    <m/>
    <d v="2020-07-31T00:00:00"/>
    <s v="2016-12"/>
    <s v="6"/>
    <s v="2020-06"/>
    <n v="0.78688289821902468"/>
    <n v="59538756.397583976"/>
    <n v="29769378.198791988"/>
    <d v="2022-11-30T00:00:00"/>
    <n v="2.3342465753424659"/>
    <n v="4.1522219311981093E-2"/>
    <n v="29380167.361294907"/>
    <n v="0.5"/>
    <s v="MEDIA"/>
    <x v="2"/>
    <n v="29380167.361294907"/>
  </r>
  <r>
    <n v="2818"/>
    <d v="2018-09-28T00:00:00"/>
    <d v="2018-07-19T00:00:00"/>
    <s v="JUEZ PRIMERO LABORAL DEL CIRCUITO "/>
    <s v="05001310500120180040900"/>
    <s v="2019"/>
    <x v="1"/>
    <s v="EDGAR ORLANDO PEREA REYES "/>
    <s v="MARÍA AMALIA CRUZ MARTÍNEZ"/>
    <n v="60808"/>
    <x v="2"/>
    <s v="OTRAS"/>
    <s v="MEDIO   "/>
    <s v="BAJO"/>
    <s v="MEDIO   "/>
    <s v="MEDIO   "/>
    <n v="0.34250000000000003"/>
    <x v="2"/>
    <m/>
    <m/>
    <x v="5"/>
    <m/>
    <s v="NO "/>
    <s v="NO "/>
    <s v="4 AÑOS "/>
    <s v="MAGNOLIA ALZATE ZULUAGA"/>
    <s v="CONTRATISTA"/>
    <m/>
    <n v="109459"/>
    <s v="INFRAESTRUCTURA"/>
    <m/>
    <d v="2020-07-31T00:00:00"/>
    <s v="2018-09"/>
    <s v="4"/>
    <s v="2020-06"/>
    <n v="0.73661443780017011"/>
    <n v="0"/>
    <n v="0"/>
    <d v="2022-09-27T00:00:00"/>
    <n v="2.1589041095890411"/>
    <n v="4.1522219311981093E-2"/>
    <n v="0"/>
    <n v="0.34250000000000003"/>
    <s v="MEDIA"/>
    <x v="2"/>
    <n v="0"/>
  </r>
  <r>
    <n v="2819"/>
    <d v="2018-09-12T00:00:00"/>
    <d v="2018-09-11T00:00:00"/>
    <s v="JUEZ 4 ADMINISTRATIVO DE MEDELLIN (ORAL)"/>
    <s v="05001333300420180033900"/>
    <s v="2019"/>
    <x v="0"/>
    <s v="OFELIA DALY VÁSQUEZ Y OTROS "/>
    <s v="OFELIA DALY VÁSQUEZ                    JOSÉ RAFAEL ARRIETA DOMÍNGUEZ "/>
    <s v="C.C.44002408 - 73191952"/>
    <x v="9"/>
    <s v="VIOLACIÓN DERECHOS COLECTIVOS"/>
    <s v="MEDIO   "/>
    <s v="BAJO"/>
    <s v="MEDIO   "/>
    <s v="MEDIO   "/>
    <n v="0.34250000000000003"/>
    <x v="2"/>
    <n v="0"/>
    <n v="0.5"/>
    <x v="7"/>
    <n v="0"/>
    <s v="NO "/>
    <s v="NO "/>
    <s v="4 AÑOS "/>
    <s v="MAGNOLIA ALZATE ZULUAGA"/>
    <s v="CONTRATISTA"/>
    <m/>
    <n v="109459"/>
    <s v="INFRAESTRUCTURA"/>
    <m/>
    <d v="2020-07-31T00:00:00"/>
    <s v="2018-09"/>
    <s v="4"/>
    <s v="2020-06"/>
    <n v="0.73661443780017011"/>
    <n v="0"/>
    <n v="0"/>
    <d v="2022-09-11T00:00:00"/>
    <n v="2.1150684931506851"/>
    <n v="4.1522219311981093E-2"/>
    <n v="0"/>
    <n v="0.34250000000000003"/>
    <s v="MEDIA"/>
    <x v="2"/>
    <n v="0"/>
  </r>
  <r>
    <n v="2820"/>
    <d v="2018-02-06T00:00:00"/>
    <d v="2017-12-07T00:00:00"/>
    <s v="JUEZ 15 ADMINISTRATIVO DE MEDELLÍN (ORAL)"/>
    <s v="05001333301520170061400"/>
    <s v="2019"/>
    <x v="0"/>
    <s v="IVÁN DE JESÚS ZAPATA E INÉS OFELIA CASTAÑO DE ZAPATA"/>
    <s v="LUIS EDUARDO HERNANDEZ ALVAREZ EMILIO ANDRES PALACIOS VELEZ "/>
    <s v="78222 - 13848"/>
    <x v="1"/>
    <s v="OTRAS"/>
    <s v="BAJO"/>
    <s v="BAJO"/>
    <s v="MEDIO   "/>
    <s v="MEDIO   "/>
    <n v="0.2525"/>
    <x v="2"/>
    <m/>
    <n v="0.25"/>
    <x v="7"/>
    <n v="0"/>
    <s v="NO "/>
    <s v="NO"/>
    <s v="4 AÑOS "/>
    <s v="MAGNOLIA ALZATE ZULUAGA"/>
    <s v="CONTRATISTA"/>
    <m/>
    <n v="109459"/>
    <s v="INFRAESTRUCTURA"/>
    <m/>
    <d v="2020-07-31T00:00:00"/>
    <s v="2018-02"/>
    <s v="4"/>
    <s v="2020-06"/>
    <n v="0.74599443734185067"/>
    <n v="0"/>
    <n v="0"/>
    <d v="2022-02-05T00:00:00"/>
    <n v="1.5178082191780822"/>
    <n v="4.1522219311981093E-2"/>
    <n v="0"/>
    <n v="0.2525"/>
    <s v="MEDIA"/>
    <x v="2"/>
    <n v="0"/>
  </r>
  <r>
    <n v="2821"/>
    <d v="2019-04-29T00:00:00"/>
    <d v="2019-04-10T00:00:00"/>
    <s v="JUEZ 4 ADMINISTRATIVO DE MEDELLIN (ORAL)"/>
    <s v="05001333303220190021300"/>
    <s v="2019"/>
    <x v="0"/>
    <s v="CARLOS MARIO MORENO RODRÍGUEZ Y OTROS "/>
    <s v="JORGE ALBERTO VILLADA QUINTERO"/>
    <n v="195575"/>
    <x v="1"/>
    <s v="ACCIDENTE DE TRANSITO"/>
    <s v="BAJO"/>
    <s v="BAJO"/>
    <s v="BAJO"/>
    <s v="BAJO"/>
    <n v="0.05"/>
    <x v="1"/>
    <n v="415103000"/>
    <n v="0.25"/>
    <x v="5"/>
    <n v="0"/>
    <s v="NO "/>
    <s v="NO "/>
    <s v="4 AÑOS "/>
    <s v="MAGNOLIA ALZATE ZULUAGA"/>
    <s v="CONTRATISTA"/>
    <m/>
    <n v="109454"/>
    <s v="INFRAESTRUCTURA"/>
    <m/>
    <d v="2020-07-31T00:00:00"/>
    <s v="2019-04"/>
    <s v="4"/>
    <s v="2020-06"/>
    <n v="1.0279083431257343"/>
    <n v="426687836.95652169"/>
    <n v="106671959.23913042"/>
    <d v="2023-04-28T00:00:00"/>
    <n v="2.7424657534246575"/>
    <n v="4.1522219311981093E-2"/>
    <n v="105035288.42850004"/>
    <n v="0.05"/>
    <s v="REMOTA"/>
    <x v="1"/>
    <n v="0"/>
  </r>
  <r>
    <n v="2822"/>
    <d v="2019-03-14T00:00:00"/>
    <d v="2019-02-25T00:00:00"/>
    <s v="TRIBUNAL ADTIVO DE ANTIOQUIA (ORAL)"/>
    <s v="05001233300020190056100"/>
    <s v="2019"/>
    <x v="0"/>
    <s v="GLORIA EMILSE VILLADA BLANDÓN "/>
    <s v="MARÍA CRISTINA CEBALOS MARÍN "/>
    <n v="74697"/>
    <x v="1"/>
    <s v="ACCIDENTE DE TRANSITO"/>
    <s v="BAJO"/>
    <s v="BAJO"/>
    <s v="BAJO"/>
    <s v="BAJO"/>
    <n v="0.05"/>
    <x v="1"/>
    <n v="823358400"/>
    <n v="0.25"/>
    <x v="5"/>
    <n v="0"/>
    <s v="NO "/>
    <s v="NO "/>
    <s v="4 AÑOS "/>
    <s v="MAGNOLIA ALZATE ZULUAGA"/>
    <s v="CONTRATISTA "/>
    <m/>
    <n v="109454"/>
    <s v="INFRAESTRUCTURA"/>
    <m/>
    <d v="2020-07-31T00:00:00"/>
    <s v="2019-03"/>
    <s v="4"/>
    <s v="2020-06"/>
    <n v="1.0329659515843337"/>
    <n v="850501193.15095448"/>
    <n v="212625298.28773862"/>
    <d v="2023-03-13T00:00:00"/>
    <n v="2.6164383561643834"/>
    <n v="4.1522219311981093E-2"/>
    <n v="209511795.934407"/>
    <n v="0.05"/>
    <s v="REMOTA"/>
    <x v="1"/>
    <n v="0"/>
  </r>
</pivotCacheRecords>
</file>

<file path=xl/pivotCache/pivotCacheRecords3.xml><?xml version="1.0" encoding="utf-8"?>
<pivotCacheRecords xmlns="http://schemas.openxmlformats.org/spreadsheetml/2006/main" xmlns:r="http://schemas.openxmlformats.org/officeDocument/2006/relationships" count="4163">
  <r>
    <n v="1"/>
    <d v="2016-11-24T00:00:00"/>
    <d v="2016-11-09T00:00:00"/>
    <s v="3 ADMINISTRATIVO"/>
    <s v="05001333300320160095900                               "/>
    <s v="2019"/>
    <x v="0"/>
    <s v="MARIA ELOISA CUARTAS DE RODRIGUEZ                       CUOTA PARTE PENSIONAL                               "/>
    <s v="GLORIA CECILIA GALLEGO C"/>
    <n v="15803"/>
    <s v="NULIDAD Y RESTABLECIMIENTO DEL DERECHO - LABORAL"/>
    <s v="RELIQUIDACIÓN DE LA PENSIÓN"/>
    <s v="ALTO"/>
    <s v="ALTO"/>
    <s v="ALTO"/>
    <s v="ALTO"/>
    <n v="1"/>
    <s v="ALTA"/>
    <n v="8781588.7300000004"/>
    <n v="1"/>
    <s v=" ALEGATOS PRIMERA"/>
    <n v="0"/>
    <s v="NO"/>
    <s v="NO"/>
    <s v="8 AÑOS"/>
    <s v="ADRIANA MARIA YEPES OSPINA"/>
    <d v="2017-01-25T00:00:00"/>
    <d v="2017-01-25T00:00:00"/>
    <n v="48233"/>
    <s v="GESTION HUMANA Y DLLO ORGANIZACIONAL"/>
    <s v="                 CUOTA PARTE PENSIONAL                                                                                                                    CODEMANDADO MUNICIPIO DE MEDELLIN                         _x000a_&quot;No debe aplicarse la Metodología definida para el cálculo de la provisión contable, en tanto los recursos para el pago de dichas obligaciones, independiente de que sean reconocidas por vía administrativa o judicial, se encuentran provisionados de conformidad con lo dispuesto en la ley 549 de 1999, que dispuso el manejo que debe dársele al pasivo pensional, determinando la creación del Fondo Nacional de Pensiones de las entidades territoriales FONPET, estableciendo la forma en que debían ahorrarse en dicho fondo y un término no mayor de 30 años para que éste debe ser cubierto; normatividad que ha sido cumplida por el Departamento de Antioquia. Adicionalmente dispuso la creación de patrimonios autónomos para este mismo efecto, caso en el cual el departamento cuenta con un patrimonio autónomo denominado Consorcio Pensiones Antioquia el cual administra gran parte del pasivo pensional de la entidad y cuenta con reservas para ello.                                                                                                                                A DESPACHO PARA SENTENACIA DE PRIMERA INSTANCIA_x000a__x000a_           "/>
    <d v="2020-08-31T00:00:00"/>
    <s v="2016-11"/>
    <s v="8"/>
    <s v="2020-07"/>
    <n v="0.79016316489215555"/>
    <n v="6938887.9436780848"/>
    <n v="6938887.9436780848"/>
    <d v="2024-11-22T00:00:00"/>
    <n v="4.2301369863013702"/>
    <n v="4.3843078519294892E-2"/>
    <n v="6711862.2853197167"/>
    <n v="1"/>
    <s v="ALTA"/>
    <x v="0"/>
    <n v="6711862.2853197167"/>
  </r>
  <r>
    <n v="2"/>
    <d v="2017-01-20T00:00:00"/>
    <d v="2016-11-28T00:00:00"/>
    <s v="2 ADMINISTRATIVO"/>
    <s v="05001333300220160104400                        "/>
    <s v="2019"/>
    <x v="0"/>
    <s v="MARIA DE JESUS VELEZ CADAVID                       FONPREMAG-RELIQUIDACION PENSION      "/>
    <s v="ANGELICA ROCIO CABEZAS HENAO"/>
    <n v="197791"/>
    <s v="NULIDAD Y RESTABLECIMIENTO DEL DERECHO - LABORAL"/>
    <s v="RELIQUIDACIÓN DE LA PENSIÓN"/>
    <s v="BAJO"/>
    <s v="BAJO"/>
    <s v="BAJO"/>
    <s v="BAJO"/>
    <n v="0.05"/>
    <s v="REMOTA"/>
    <n v="25104000"/>
    <n v="0"/>
    <s v=" SENTENCIA 1RA FAVORABLE"/>
    <n v="0"/>
    <s v="NO"/>
    <s v="NO"/>
    <n v="4"/>
    <s v="ADRIANA MARIA YEPES OSPINA"/>
    <d v="2017-01-25T00:00:00"/>
    <d v="2017-01-25T00:00:00"/>
    <n v="48233"/>
    <s v="EDUCACION"/>
    <s v="FONPREMAG CODEMANDADO    DESVINCULA AL DPTO POR FALTA DE LEGITIMACION EN LA CAUSA                                                                                                        30-10-2017 SENTENCIA CONDENATORIA A FONPREMAG"/>
    <d v="2020-08-31T00:00:00"/>
    <s v="2017-01"/>
    <s v="4"/>
    <s v="2020-07"/>
    <n v="0.77890601703822215"/>
    <n v="19553656.651727527"/>
    <n v="0"/>
    <d v="2021-01-19T00:00:00"/>
    <n v="0.38630136986301372"/>
    <n v="4.3843078519294892E-2"/>
    <n v="0"/>
    <n v="0.05"/>
    <s v="REMOTA"/>
    <x v="1"/>
    <n v="0"/>
  </r>
  <r>
    <n v="3"/>
    <d v="2017-03-17T00:00:00"/>
    <d v="2017-02-20T00:00:00"/>
    <s v="15 ADMINISTRATIVO"/>
    <s v="05001333301521060090400                            "/>
    <s v="2019"/>
    <x v="0"/>
    <s v="LUZ ELENA DE LA AUXILIADORA ARROYAVE BUSTAMANTE                                                 PRIMA DE ANTIGUEDAD    "/>
    <s v="LEIDY PATRICIA LOPEZ MONSALVE"/>
    <n v="165757"/>
    <s v="NULIDAD Y RESTABLECIMIENTO DEL DERECHO - LABORAL"/>
    <s v="INCENTIVO ANTIGÜEDAD"/>
    <s v="BAJO"/>
    <s v="BAJO"/>
    <s v="BAJO"/>
    <s v="BAJO"/>
    <n v="0.05"/>
    <s v="REMOTA"/>
    <n v="3524895"/>
    <n v="0"/>
    <s v=" ALEGATOS DE SEGUNDA"/>
    <n v="0"/>
    <s v="NO"/>
    <s v="NO"/>
    <s v="5 AÑOS"/>
    <s v="ADRIANA MARIA YEPES OSPINA"/>
    <d v="2017-01-25T00:00:00"/>
    <d v="2017-01-25T00:00:00"/>
    <n v="48233"/>
    <s v="GESTION HUMANA Y DLLO ORGANIZACIONAL"/>
    <s v="FALLO FAVORABLE 1RA INSTANCIA"/>
    <d v="2020-08-31T00:00:00"/>
    <s v="2017-03"/>
    <s v="5"/>
    <s v="2020-07"/>
    <n v="0.76757466281447584"/>
    <n v="2705620.0910814316"/>
    <n v="0"/>
    <d v="2022-03-16T00:00:00"/>
    <n v="1.5397260273972602"/>
    <n v="4.3843078519294892E-2"/>
    <n v="0"/>
    <n v="0.05"/>
    <s v="REMOTA"/>
    <x v="1"/>
    <n v="0"/>
  </r>
  <r>
    <n v="4"/>
    <d v="2017-02-15T00:00:00"/>
    <d v="2016-12-06T00:00:00"/>
    <s v="23 ADMINISTRATIVO"/>
    <s v="05001333302320160091900                               "/>
    <s v="2019"/>
    <x v="0"/>
    <s v="LUDIVIA NAVARRO ISAZA                           REPARACION DIRECTA"/>
    <s v="MARIA VIRGELINA VIDAL MOLINA"/>
    <n v="190510"/>
    <s v="REPARACIÓN DIRECTA"/>
    <s v="FALLA EN EL SERVICIO OTRAS CAUSAS"/>
    <s v="BAJO"/>
    <s v="BAJO"/>
    <s v="BAJO"/>
    <s v="BAJO"/>
    <n v="0.05"/>
    <s v="REMOTA"/>
    <n v="689450000"/>
    <n v="0"/>
    <s v=" ALEGATOS PRIMERA"/>
    <n v="0"/>
    <s v="NO"/>
    <s v="NO"/>
    <s v="9 AÑOS"/>
    <s v="ADRIANA MARIA YEPES OSPINA"/>
    <d v="2017-01-25T00:00:00"/>
    <d v="2017-01-25T00:00:00"/>
    <n v="48233"/>
    <s v="INFRAESTRUCTURA"/>
    <s v="MUERTE EN ACCIDENTE DE TRANSITO                                                                                                                                   FALTA DE LEGITIMACION EN LA CAUSA POR PASIVA"/>
    <d v="2020-08-31T00:00:00"/>
    <s v="2017-02"/>
    <s v="9"/>
    <s v="2020-07"/>
    <n v="0.77115025586143982"/>
    <n v="531669543.90366966"/>
    <n v="0"/>
    <d v="2026-02-13T00:00:00"/>
    <n v="5.4575342465753423"/>
    <n v="4.3843078519294892E-2"/>
    <n v="0"/>
    <n v="0.05"/>
    <s v="REMOTA"/>
    <x v="1"/>
    <n v="0"/>
  </r>
  <r>
    <n v="5"/>
    <d v="2017-03-30T00:00:00"/>
    <d v="2017-01-31T00:00:00"/>
    <s v="TRIBUNAL ADTVO DE ANTIOQUIA                           SALA 2DA DE ORALIDAD "/>
    <s v="05001233300020170030300                                  "/>
    <s v="2019"/>
    <x v="0"/>
    <s v="CAROLINA BERRIO HERNANDEZ                   REINTEGRO LABORAL                   "/>
    <s v="EMANUEL MARTINEZ SOSA"/>
    <n v="253878"/>
    <s v="NULIDAD Y RESTABLECIMIENTO DEL DERECHO - LABORAL"/>
    <s v="OTRAS"/>
    <s v="MEDIO   "/>
    <s v="MEDIO   "/>
    <s v="MEDIO   "/>
    <s v="MEDIO   "/>
    <n v="0.5"/>
    <s v="MEDIA"/>
    <n v="75838000"/>
    <n v="0.5"/>
    <s v=" ALEGATOS PRIMERA"/>
    <n v="0"/>
    <s v="NO"/>
    <s v="NO"/>
    <s v="8 AÑOS"/>
    <s v="ADRIANA MARIA YEPES OSPINA"/>
    <d v="2017-01-25T00:00:00"/>
    <d v="2017-01-25T00:00:00"/>
    <n v="48233"/>
    <s v="GESTION HUMANA Y DLLO ORGANIZACIONAL"/>
    <s v="REINTEGRO LABORAL-TERMINACION CONTRATO CON INCAPACIDAD ACCIDENTE DE TRABAJO                           EL CONTROLADOR NO PERMITIO CARGAR ARCHIVO  DE DEMANDA PORQUE SUPERA CAPACIDAD DE ALMACENAMIENTO"/>
    <d v="2020-08-31T00:00:00"/>
    <s v="2017-03"/>
    <s v="8"/>
    <s v="2020-07"/>
    <n v="0.76757466281447584"/>
    <n v="58211327.27852422"/>
    <n v="29105663.63926211"/>
    <d v="2025-03-28T00:00:00"/>
    <n v="4.5753424657534243"/>
    <n v="4.3843078519294892E-2"/>
    <n v="28077065.637041554"/>
    <n v="0.5"/>
    <s v="MEDIA"/>
    <x v="2"/>
    <n v="28077065.637041554"/>
  </r>
  <r>
    <n v="6"/>
    <d v="2017-05-12T00:00:00"/>
    <d v="2017-04-18T00:00:00"/>
    <s v="TRIBUNAL ADTVO DE ANTIOQUIA                           SALA 4TA DE ORALIDAD"/>
    <s v="05001233300020170114900                                       "/>
    <s v="2019"/>
    <x v="0"/>
    <s v="RUBIELA DEL SOCORRO LOPEZ GIRALDO                     PENSION SOBREVIVIENTES                                    FONPREMAG    "/>
    <s v="FRANK ESTEBAN GOMEZ CARDONA"/>
    <n v="87535"/>
    <s v="NULIDAD Y RESTABLECIMIENTO DEL DERECHO - LABORAL"/>
    <s v="PENSIÓN DE SOBREVIVIENTES"/>
    <s v="BAJO"/>
    <s v="BAJO"/>
    <s v="BAJO"/>
    <s v="BAJO"/>
    <n v="0.05"/>
    <s v="REMOTA"/>
    <n v="598539044"/>
    <n v="0"/>
    <s v=" ALEGATOS PRIMERA"/>
    <n v="0"/>
    <s v="NO"/>
    <s v="NO"/>
    <s v="8 AÑOS"/>
    <s v="ADRIANA MARIA YEPES OSPINA"/>
    <d v="2017-01-25T00:00:00"/>
    <d v="2017-01-25T00:00:00"/>
    <n v="48233"/>
    <s v="EDUCACION"/>
    <s v="FONPREMAG                                                                                                                                                                             MUERTE PRESUNTA POR DESAPARECIMIENTO"/>
    <d v="2020-08-31T00:00:00"/>
    <s v="2017-05"/>
    <s v="8"/>
    <s v="2020-07"/>
    <n v="0.76223816507249575"/>
    <n v="456229302.62280577"/>
    <n v="0"/>
    <d v="2025-05-10T00:00:00"/>
    <n v="4.6931506849315072"/>
    <n v="4.3843078519294892E-2"/>
    <n v="0"/>
    <n v="0.05"/>
    <s v="REMOTA"/>
    <x v="1"/>
    <n v="0"/>
  </r>
  <r>
    <n v="7"/>
    <d v="2017-06-16T00:00:00"/>
    <d v="2017-06-12T00:00:00"/>
    <s v="2 ADMINISTRATIVO"/>
    <s v="05001333300220170032100                       "/>
    <s v="2019"/>
    <x v="0"/>
    <s v="JOSE MARIA MARIN GALLO                         RELIQUIDACION PENSION            FONPREMAG      "/>
    <s v="FRANKLIN ANDERSON ISAZA LONDOÑO"/>
    <n v="176482"/>
    <s v="NULIDAD Y RESTABLECIMIENTO DEL DERECHO - LABORAL"/>
    <s v="RELIQUIDACIÓN DE LA PENSIÓN"/>
    <s v="BAJO"/>
    <s v="BAJO"/>
    <s v="BAJO"/>
    <s v="BAJO"/>
    <n v="0.05"/>
    <s v="REMOTA"/>
    <n v="11598667"/>
    <n v="0"/>
    <s v=" SENTENCIA 1RA FAVORABLE"/>
    <n v="0"/>
    <s v="NO"/>
    <s v="NO"/>
    <s v="5 AÑOS"/>
    <s v="ADRIANA MARIA YEPES OSPINA"/>
    <d v="2017-01-25T00:00:00"/>
    <d v="2017-01-25T00:00:00"/>
    <n v="48233"/>
    <s v="EDUCACION"/>
    <s v="FONPREMAG CODEMANDADO-24-04-18 AUDIENCIA INICIAL SE DESVINCULA AL DPTO"/>
    <d v="2020-08-31T00:00:00"/>
    <s v="2017-06"/>
    <s v="5"/>
    <s v="2020-07"/>
    <n v="0.76136533047353394"/>
    <n v="8830822.9335074723"/>
    <n v="0"/>
    <d v="2022-06-15T00:00:00"/>
    <n v="1.789041095890411"/>
    <n v="4.3843078519294892E-2"/>
    <n v="0"/>
    <n v="0.05"/>
    <s v="REMOTA"/>
    <x v="1"/>
    <n v="0"/>
  </r>
  <r>
    <n v="8"/>
    <d v="2017-03-22T00:00:00"/>
    <d v="2017-02-06T00:00:00"/>
    <s v="8  LABORAL DEL CICUITO "/>
    <s v="05001310500820170009000                         "/>
    <s v="2019"/>
    <x v="1"/>
    <s v="IVAN DARIO CORREA RESTREPO Y JHON JAIME CARDONA AVALOS                             INCENTIVO DE ANTIGÜEDAD RESOLUCION JUNTA DIRECTIVA FLA      "/>
    <s v="CARLOS ALBERTO BALLESTEROS BARÓN"/>
    <n v="33513"/>
    <s v="ORDINARIA"/>
    <s v="INCENTIVO ANTIGÜEDAD"/>
    <s v="ALTO"/>
    <s v="ALTO"/>
    <s v="ALTO"/>
    <s v="ALTO"/>
    <n v="1"/>
    <s v="ALTA"/>
    <n v="3549153798.0265307"/>
    <n v="1"/>
    <s v=" AUDIENCIA DE PRUEBAS"/>
    <m/>
    <s v="NO"/>
    <s v="NO"/>
    <s v="7 AÑOS"/>
    <s v="ADRIANA MARIA YEPES OSPINA"/>
    <d v="2017-01-25T00:00:00"/>
    <d v="2017-01-25T00:00:00"/>
    <n v="48233"/>
    <s v="FABRICA DE LICORES DE ANTIOQUIA"/>
    <s v="INCENTIVO DE ANTIGÜEDAD Y PRIMA ESPECIAL ACTA 1722 DEL 77"/>
    <d v="2020-08-31T00:00:00"/>
    <s v="2017-03"/>
    <s v="7"/>
    <s v="2020-07"/>
    <n v="0.76757466281447584"/>
    <n v="2724240529.7969308"/>
    <n v="2724240529.7969308"/>
    <d v="2024-03-20T00:00:00"/>
    <n v="3.5534246575342467"/>
    <n v="4.3843078519294892E-2"/>
    <n v="2649169414.9654179"/>
    <n v="1"/>
    <s v="ALTA"/>
    <x v="0"/>
    <n v="2649169414.9654179"/>
  </r>
  <r>
    <n v="9"/>
    <d v="2017-08-03T00:00:00"/>
    <d v="2017-07-04T00:00:00"/>
    <s v="28 ADMINISTRATIVO"/>
    <s v="5001333302820170033700                           "/>
    <s v="2019"/>
    <x v="0"/>
    <s v="GUSTAVO ALEJANDRO GUTIERREZ HERRERA (ISAZA DURANGO) y OTROS                                                         (SALGAR)        "/>
    <s v="KAREN PAULINA RESTREPO CASTRILLÓN "/>
    <n v="181656"/>
    <s v="REPARACIÓN DIRECTA"/>
    <s v="FALLA EN EL SERVICIO OTRAS CAUSAS"/>
    <s v="BAJO"/>
    <s v="BAJO"/>
    <s v="BAJO"/>
    <s v="BAJO"/>
    <n v="0.05"/>
    <s v="REMOTA"/>
    <n v="678699640"/>
    <n v="0"/>
    <s v=" ALEGATOS PRIMERA"/>
    <n v="0"/>
    <s v="NO"/>
    <s v="NO"/>
    <s v="9 AÑOS"/>
    <s v="ADRIANA MARIA YEPES OSPINA"/>
    <d v="2017-01-25T00:00:00"/>
    <d v="2017-01-25T00:00:00"/>
    <n v="48233"/>
    <s v="DAPARD"/>
    <s v="CODEMANDADOS AVENIDA TORRENCIAL SALGAR"/>
    <d v="2020-08-31T00:00:00"/>
    <s v="2017-08"/>
    <s v="9"/>
    <s v="2020-07"/>
    <n v="0.76068958550881771"/>
    <n v="516279747.83658379"/>
    <n v="0"/>
    <d v="2026-08-01T00:00:00"/>
    <n v="5.9205479452054792"/>
    <n v="4.3843078519294892E-2"/>
    <n v="0"/>
    <n v="0.05"/>
    <s v="REMOTA"/>
    <x v="1"/>
    <n v="0"/>
  </r>
  <r>
    <n v="10"/>
    <d v="2017-07-27T00:00:00"/>
    <d v="2017-05-03T00:00:00"/>
    <s v="35 ADMINISTRATIVO"/>
    <s v="05001333303520170023000                                         "/>
    <s v="2019"/>
    <x v="0"/>
    <s v="MARIA GLORIA LOPEZ LONDOÑO                                PENSIONES ANTIOQUIA       "/>
    <s v="LUIS JAVIER ZAPATA GARCIA"/>
    <n v="199326"/>
    <s v="NULIDAD Y RESTABLECIMIENTO DEL DERECHO"/>
    <s v="PENSIÓN DE SOBREVIVIENTES"/>
    <s v="BAJO"/>
    <s v="BAJO"/>
    <s v="BAJO"/>
    <s v="BAJO"/>
    <n v="0.05"/>
    <s v="REMOTA"/>
    <n v="264600000"/>
    <n v="0"/>
    <s v=" ALEGATOS PRIMERA"/>
    <n v="0"/>
    <s v="NO"/>
    <s v="NO"/>
    <s v="8 AÑOS"/>
    <s v="ADRIANA MARIA YEPES OSPINA"/>
    <d v="2017-01-25T00:00:00"/>
    <d v="2017-01-25T00:00:00"/>
    <n v="48233"/>
    <s v="GESTION HUMANA Y DLLO ORGANIZACIONAL"/>
    <s v="PENSION SOBREVIVIENTES    CODEMANDADO PENSIONES ANTIOQUIA                                                                                                                                  De conformidad con lo acordado en la reunión del 13 de marzo de 2018, donde participaron las directoras de Procesos y Reclamaciones y de la Dirección de Prestaciones Sociales y Nomina, la contratista que ha apoyado la implementación de las NICSP: Sra. Angela Maria Botero Bedoya y profesionales de las dependencias, se dispuso que por el momento no se determinará el valor de la pretensión en los casos de reliquidación pensión de Pensiones de Antioquia, ni se liquidarán las sentencias de primera instancia debido a que actualmente existe controversia entre las entidades públicas (Pensiones de Antioquia y Departamento de Antioquia) sobre el momento desde el cual debe el Departamento realizar los correpondientes aportes de las pensiones reliquidadas; en virtud de dicha diferencia conceptual, la Dirección de Prestaciones sociales y nomina ha presentado objeción de las cuentas presentadas por el fondo pensional, lo que lleva a concluir que  no existen los elementos necesarios para realizar la provisión, en tanto no hay certeza desde que momento deben pagarse los aportes a que somo condenados y/o obligados en estos procesos."/>
    <d v="2020-08-31T00:00:00"/>
    <s v="2017-07"/>
    <s v="8"/>
    <s v="2020-07"/>
    <n v="0.76175497984527818"/>
    <n v="201560367.66706061"/>
    <n v="0"/>
    <d v="2025-07-25T00:00:00"/>
    <n v="4.9013698630136986"/>
    <n v="4.3843078519294892E-2"/>
    <n v="0"/>
    <n v="0.05"/>
    <s v="REMOTA"/>
    <x v="1"/>
    <n v="0"/>
  </r>
  <r>
    <n v="11"/>
    <d v="2017-08-10T00:00:00"/>
    <d v="2017-06-30T00:00:00"/>
    <s v="35 ADMINISTRATIVO"/>
    <s v="05001333303520170033400                  "/>
    <s v="2019"/>
    <x v="0"/>
    <s v="LUZ CECILIA CARDONA DE RAMIREZ                   RELIQUIDACION PENSION                     FONPREMAG     "/>
    <s v="FRANKLIN ANDERSON ISAZA LONDOÑO"/>
    <n v="176482"/>
    <s v="NULIDAD Y RESTABLECIMIENTO DEL DERECHO"/>
    <s v="RELIQUIDACIÓN DE LA PENSIÓN"/>
    <s v="BAJO"/>
    <s v="BAJO"/>
    <s v="BAJO"/>
    <s v="BAJO"/>
    <n v="0.05"/>
    <s v="REMOTA"/>
    <n v="5913096"/>
    <n v="0"/>
    <s v=" RECURSO DE APELACIÓN SENTENCIA"/>
    <n v="0"/>
    <s v="NO"/>
    <s v="NO"/>
    <s v="5 AÑOS"/>
    <s v="ADRIANA MARIA YEPES OSPINA"/>
    <d v="2017-01-25T00:00:00"/>
    <d v="2017-01-25T00:00:00"/>
    <n v="48233"/>
    <s v="EDUCACION"/>
    <s v="RELIQUIDACION PENSION   FONPPREMAG                                                                                                                FACTORES-PRIMA NAVIDAD                                                                                                                                                                    15-05-18 AUDIENCIA INICIAL-DESVINCULAN AL DPTO                                                                                                                                       11-03-19 DENIEGA PRETENSIONES"/>
    <d v="2020-08-31T00:00:00"/>
    <s v="2017-08"/>
    <s v="5"/>
    <s v="2020-07"/>
    <n v="0.76068958550881771"/>
    <n v="4498030.5453138482"/>
    <n v="0"/>
    <d v="2022-08-09T00:00:00"/>
    <n v="1.9397260273972603"/>
    <n v="4.3843078519294892E-2"/>
    <n v="0"/>
    <n v="0.05"/>
    <s v="REMOTA"/>
    <x v="1"/>
    <n v="0"/>
  </r>
  <r>
    <n v="12"/>
    <d v="2017-09-13T00:00:00"/>
    <d v="2017-09-06T00:00:00"/>
    <s v="19 LABORAL"/>
    <s v="05001310501920170070000                    "/>
    <s v="2019"/>
    <x v="1"/>
    <s v="HUGO ALBEIRO VALENCIA AGUDELO (BRILLADORA)"/>
    <s v="JULIA FERNANDA MUÑOZ RINCON"/>
    <n v="215278"/>
    <s v="ORDINARIA"/>
    <s v="RECONOCIMIENTO Y PAGO DE OTRAS PRESTACIONES SALARIALES, SOLCIALES Y SALARIOS"/>
    <s v="ALTO"/>
    <s v="ALTO"/>
    <s v="ALTO"/>
    <s v="ALTO"/>
    <n v="1"/>
    <s v="ALTA"/>
    <n v="35878346"/>
    <n v="1"/>
    <s v="CONTESTACIÓN"/>
    <n v="0"/>
    <s v="NO"/>
    <s v="NO"/>
    <s v="7  AÑOS"/>
    <s v="ADRIANA MARIA YEPES OSPINA"/>
    <d v="2017-01-25T00:00:00"/>
    <d v="2017-01-25T00:00:00"/>
    <n v="48233"/>
    <s v="EDUCACION"/>
    <s v="BRILLADORA CODEMANDADA"/>
    <d v="2020-08-31T00:00:00"/>
    <s v="2017-09"/>
    <s v="7"/>
    <s v="2020-07"/>
    <n v="0.76038333983224338"/>
    <n v="27281296.559136812"/>
    <n v="27281296.559136812"/>
    <d v="2024-09-11T00:00:00"/>
    <n v="4.0328767123287674"/>
    <n v="4.3843078519294892E-2"/>
    <n v="26429677.03466684"/>
    <n v="1"/>
    <s v="ALTA"/>
    <x v="0"/>
    <n v="26429677.03466684"/>
  </r>
  <r>
    <n v="13"/>
    <d v="2017-09-05T00:00:00"/>
    <d v="2017-10-31T00:00:00"/>
    <s v="13 ADMINISTRATIVO"/>
    <s v="05001333301320170045900         "/>
    <s v="2019"/>
    <x v="0"/>
    <s v="MONICA ADRIANA RAMIREZ ESTRADA                INCENTIVO ANTIGUEDAD            "/>
    <s v="LEIDY PATRICIA LOPEZ MONSALVE"/>
    <n v="165757"/>
    <s v="NULIDAD Y RESTABLECIMIENTO DEL DERECHO"/>
    <s v="INCENTIVO ANTIGÜEDAD"/>
    <s v="BAJO"/>
    <s v="BAJO"/>
    <s v="BAJO"/>
    <s v="BAJO"/>
    <n v="0.05"/>
    <s v="REMOTA"/>
    <n v="3313585"/>
    <n v="0"/>
    <s v=" ALEGATOS DE SEGUNDA"/>
    <n v="0"/>
    <s v="NO"/>
    <s v="NO"/>
    <s v="5 AÑOS"/>
    <s v="ADRIANA MARIA YEPES OSPINA"/>
    <d v="2017-01-25T00:00:00"/>
    <d v="2017-01-25T00:00:00"/>
    <n v="48233"/>
    <s v="GESTION HUMANA Y DLLO ORGANIZACIONAL"/>
    <s v="                                                                     16-12-19 NIEGA PRETENSIONES"/>
    <d v="2020-08-31T00:00:00"/>
    <s v="2017-09"/>
    <s v="5"/>
    <s v="2020-07"/>
    <n v="0.76038333983224338"/>
    <n v="2519594.8291180241"/>
    <n v="0"/>
    <d v="2022-09-04T00:00:00"/>
    <n v="2.010958904109589"/>
    <n v="4.3843078519294892E-2"/>
    <n v="0"/>
    <n v="0.05"/>
    <s v="REMOTA"/>
    <x v="1"/>
    <n v="0"/>
  </r>
  <r>
    <n v="14"/>
    <d v="2017-08-04T00:00:00"/>
    <d v="2017-07-21T00:00:00"/>
    <s v="4 ADMINISTRATIVO"/>
    <s v="05001333300420170035500                        "/>
    <s v="2019"/>
    <x v="0"/>
    <s v="JOSE JULIAN PIEDRAHITA Y OTRO                     SALGAR                      "/>
    <s v="KAREN PAULINA RESTREPO CASTRILLÓN "/>
    <n v="181656"/>
    <s v="REPARACIÓN DIRECTA"/>
    <s v="FALLA EN EL SERVICIO OTRAS CAUSAS"/>
    <s v="BAJO"/>
    <s v="BAJO"/>
    <s v="BAJO"/>
    <s v="BAJO"/>
    <n v="0.05"/>
    <s v="REMOTA"/>
    <n v="103280380"/>
    <n v="0"/>
    <s v=" AUDIENCIA DE PRUEBAS"/>
    <n v="0"/>
    <s v="NO"/>
    <s v="NO"/>
    <s v="5 AÑOS"/>
    <s v="ADRIANA MARIA YEPES OSPINA"/>
    <d v="2017-01-25T00:00:00"/>
    <d v="2017-01-25T00:00:00"/>
    <n v="48233"/>
    <s v="DAPARD"/>
    <s v="CODEMANDADOS AVENIDA TORRENCIAL SALGAR                                                                                                                 SE COMISIONA AL JUZGADO DE SALGAR PARA RECEPCION DE TESTIMONIOS"/>
    <d v="2020-08-31T00:00:00"/>
    <s v="2017-08"/>
    <s v="5"/>
    <s v="2020-07"/>
    <n v="0.76068958550881771"/>
    <n v="78564309.453393191"/>
    <n v="0"/>
    <d v="2022-08-03T00:00:00"/>
    <n v="1.9232876712328768"/>
    <n v="4.3843078519294892E-2"/>
    <n v="0"/>
    <n v="0.05"/>
    <s v="REMOTA"/>
    <x v="1"/>
    <n v="0"/>
  </r>
  <r>
    <n v="15"/>
    <d v="2017-09-27T00:00:00"/>
    <d v="2017-09-05T00:00:00"/>
    <s v="22 ADMINISTRATIVO"/>
    <s v="05001333302220170044000                           "/>
    <s v="2019"/>
    <x v="0"/>
    <s v="ROCIO DE JESUS GARCIA OSPINA                        INCENTIVO ANTIGUEDAD      "/>
    <s v="JUAN DAVID GALEANO CARDONA"/>
    <n v="188779"/>
    <s v="NULIDAD Y RESTABLECIMIENTO DEL DERECHO"/>
    <s v="INCENTIVO ANTIGÜEDAD"/>
    <s v="BAJO"/>
    <s v="BAJO"/>
    <s v="BAJO"/>
    <s v="BAJO"/>
    <n v="0.05"/>
    <s v="REMOTA"/>
    <n v="3313585"/>
    <n v="0"/>
    <s v=" ALEGATOS DE SEGUNDA"/>
    <n v="0"/>
    <s v="NO"/>
    <s v="NO"/>
    <s v="5 AÑOS"/>
    <s v="ADRIANA MARIA YEPES OSPINA"/>
    <d v="2017-01-25T00:00:00"/>
    <d v="2017-01-25T00:00:00"/>
    <n v="48233"/>
    <s v="GESTION HUMANA Y DLLO ORGANIZACIONAL"/>
    <s v=" AUDIENCIA INICIAL-FALLO FAVORABLE AL DPTO"/>
    <d v="2020-08-31T00:00:00"/>
    <s v="2017-09"/>
    <s v="5"/>
    <s v="2020-07"/>
    <n v="0.76038333983224338"/>
    <n v="2519594.8291180241"/>
    <n v="0"/>
    <d v="2022-09-26T00:00:00"/>
    <n v="2.0712328767123287"/>
    <n v="4.3843078519294892E-2"/>
    <n v="0"/>
    <n v="0.05"/>
    <s v="REMOTA"/>
    <x v="1"/>
    <n v="0"/>
  </r>
  <r>
    <n v="16"/>
    <d v="2017-09-13T00:00:00"/>
    <d v="2017-06-23T00:00:00"/>
    <s v="20 ADMINISTRATIVO"/>
    <s v="0500133330202017031600                           "/>
    <s v="2019"/>
    <x v="0"/>
    <s v="10 GRUPOS FAMILIARES- DORIAN BERRIO OSPINA Y OTROS (SALGAR)"/>
    <s v="MANUEL ANTONIO ECHAVARRIA QUIROZ"/>
    <n v="115603"/>
    <s v="REPARACIÓN DIRECTA"/>
    <s v="FALLA EN EL SERVICIO OTRAS CAUSAS"/>
    <s v="BAJO"/>
    <s v="BAJO"/>
    <s v="BAJO"/>
    <s v="BAJO"/>
    <n v="0.05"/>
    <s v="REMOTA"/>
    <n v="16107072930"/>
    <n v="0"/>
    <s v=" RECURSO DE APELACIÓN SENTENCIA"/>
    <n v="0"/>
    <s v="NO"/>
    <s v="NO"/>
    <s v="9 AÑOS"/>
    <s v="ADRIANA MARIA YEPES OSPINA"/>
    <d v="2017-01-25T00:00:00"/>
    <d v="2017-01-25T00:00:00"/>
    <n v="48233"/>
    <s v="DAPARD"/>
    <s v="CODEMANDADOS AVENIDA TORRENCIAL SALGAR                                                                                                               30-06-20 SENTENCIA PRIMERA INSTANCIA FAVORABLE AL DPTO                                                                                   EL CONTROLADOR NO PERMITIO CARGAR DDA-CONTESTACION-ALEGATOS DE CONCLUSION NI SENTENCIA DEBIDO A QUE SE SUPERA CAPACIDAD DE ALMACENAMIENTO                                                      24-07-20 DTE PRESENTA RECURSO DE APELACION                                                             "/>
    <d v="2020-08-31T00:00:00"/>
    <s v="2017-09"/>
    <s v="9"/>
    <s v="2020-07"/>
    <n v="0.76038333983224338"/>
    <n v="12247549909.434917"/>
    <n v="0"/>
    <d v="2026-09-11T00:00:00"/>
    <n v="6.0328767123287674"/>
    <n v="4.3843078519294892E-2"/>
    <n v="0"/>
    <n v="0.05"/>
    <s v="REMOTA"/>
    <x v="1"/>
    <n v="0"/>
  </r>
  <r>
    <n v="17"/>
    <d v="2017-03-16T00:00:00"/>
    <d v="2017-02-27T00:00:00"/>
    <s v="3  ADMINISTRATIVO"/>
    <s v="05001333300320170010100                    "/>
    <s v="2019"/>
    <x v="0"/>
    <s v="DOROTEA ISABEL MARTINEZ ISAZA                     INCENTIVO DE ANTIGUEDAD   "/>
    <s v="CARLOS ALBERTO BALLESTEROS BARÓN"/>
    <n v="33513"/>
    <s v="NULIDAD Y RESTABLECIMIENTO DEL DERECHO"/>
    <s v="INCENTIVO ANTIGÜEDAD"/>
    <s v="BAJO"/>
    <s v="BAJO"/>
    <s v="BAJO"/>
    <s v="BAJO"/>
    <n v="0.05"/>
    <s v="REMOTA"/>
    <n v="16416915"/>
    <n v="0"/>
    <s v="  SENTENCIA 2DA FAVORABLE"/>
    <n v="0"/>
    <s v="NO"/>
    <s v="NO"/>
    <s v="5 AÑOS"/>
    <s v="ADRIANA MARIA YEPES OSPINA"/>
    <d v="2017-01-25T00:00:00"/>
    <d v="2017-01-25T00:00:00"/>
    <n v="48233"/>
    <s v="GESTION HUMANA Y DLLO ORGANIZACIONAL"/>
    <s v="SENTENCIA DE PRIMERA INSTANCIA FAVORABLE AL DPTO                                                                                                                                                 20-06-20 REGISTRA PROYECTO DE SEGUNDA INSTANCIA                                                                                                         28-07-20 CONFIRMA EN SU INTEGRIDAD FALLO DE 1RA INSTANCIA NEGANDO SUPLICAS DE LA DDA CONDENA EN COSTAS A LA DTE EN ESTA INSTANCIA"/>
    <d v="2020-08-31T00:00:00"/>
    <s v="2017-03"/>
    <s v="5"/>
    <s v="2020-07"/>
    <n v="0.76757466281447584"/>
    <n v="12601207.995578911"/>
    <n v="0"/>
    <d v="2022-03-15T00:00:00"/>
    <n v="1.536986301369863"/>
    <n v="4.3843078519294892E-2"/>
    <n v="0"/>
    <n v="0.05"/>
    <s v="REMOTA"/>
    <x v="1"/>
    <n v="0"/>
  </r>
  <r>
    <n v="18"/>
    <d v="2017-09-09T00:00:00"/>
    <d v="2016-08-30T00:00:00"/>
    <s v="21 ADMINISTRATIVO"/>
    <s v="05001333302120160070800                  "/>
    <s v="2019"/>
    <x v="0"/>
    <s v="LUZ OMAIRA CASTRO                              RELIQUIDACION PENSION"/>
    <s v="ANDRES FELIPE MAHECHA REYES"/>
    <n v="79812"/>
    <s v="NULIDAD Y RESTABLECIMIENTO DEL DERECHO"/>
    <s v="RELIQUIDACIÓN DE LA PENSIÓN"/>
    <s v="BAJO"/>
    <s v="BAJO"/>
    <s v="BAJO"/>
    <s v="BAJO"/>
    <n v="0.05"/>
    <s v="REMOTA"/>
    <n v="25104000"/>
    <n v="0"/>
    <s v=" RECURSO DE APELACIÓN SENTENCIA"/>
    <n v="0"/>
    <s v="NO"/>
    <s v="NO"/>
    <s v="5 AÑOS"/>
    <s v="ADRIANA MARIA YEPES OSPINA"/>
    <d v="2017-01-25T00:00:00"/>
    <d v="2017-01-25T00:00:00"/>
    <n v="48233"/>
    <s v="EDUCACION"/>
    <s v="FONPREMAG CODEMANDADO                                                                                                                     DESVINCULAN AL DPTO EN AUDIENCIA INICIAL                                                                                                           SE ENCUENTRA A DESPACHO PARA FALLO DE 2DA INSTANCIA"/>
    <d v="2020-08-31T00:00:00"/>
    <s v="2017-09"/>
    <s v="5"/>
    <s v="2020-07"/>
    <n v="0.76038333983224338"/>
    <n v="19088663.363148637"/>
    <n v="0"/>
    <d v="2022-09-08T00:00:00"/>
    <n v="2.021917808219178"/>
    <n v="4.3843078519294892E-2"/>
    <n v="0"/>
    <n v="0.05"/>
    <s v="REMOTA"/>
    <x v="1"/>
    <n v="0"/>
  </r>
  <r>
    <n v="19"/>
    <d v="2017-01-18T00:00:00"/>
    <d v="2016-11-28T00:00:00"/>
    <s v="17 ADMINISTRATIVO"/>
    <s v="05001333301720160091700            "/>
    <s v="2019"/>
    <x v="0"/>
    <s v="JAIME ALBERTO ELORZA ROLDAN                        INCENTIVO DE ANTIGÜEDAD"/>
    <s v="LIZA MARIA TAMAYO LOPEZ"/>
    <n v="250101"/>
    <s v="NULIDAD Y RESTABLECIMIENTO DEL DERECHO"/>
    <s v="INCENTIVO ANTIGÜEDAD"/>
    <s v="BAJO"/>
    <s v="BAJO"/>
    <s v="BAJO"/>
    <s v="BAJO"/>
    <n v="0.05"/>
    <s v="REMOTA"/>
    <n v="3070833"/>
    <n v="0"/>
    <s v=" SENTENCIA 1RA FAVORABLE"/>
    <n v="0"/>
    <s v="NO"/>
    <s v="NO"/>
    <n v="4"/>
    <s v="ADRIANA MARIA YEPES OSPINA"/>
    <d v="2017-01-25T00:00:00"/>
    <d v="2017-01-25T00:00:00"/>
    <n v="48233"/>
    <s v="GESTION HUMANA Y DLLO ORGANIZACIONAL"/>
    <s v="28-06-18 SENTENCIA DE PRIMERA INSTACIA FAVORABLE AL DPTO-NO HUBO APELACION                                                                                                25-07-18 APRUEBA LIQUIDACIONDE COSTAS                                                                                                                          11-02-20 ARCHIVO"/>
    <d v="2020-08-31T00:00:00"/>
    <s v="2017-01"/>
    <s v="4"/>
    <s v="2020-07"/>
    <n v="0.77890601703822215"/>
    <n v="2391890.3010195349"/>
    <n v="0"/>
    <d v="2021-01-17T00:00:00"/>
    <n v="0.38082191780821917"/>
    <n v="4.3843078519294892E-2"/>
    <n v="0"/>
    <n v="0.05"/>
    <s v="REMOTA"/>
    <x v="1"/>
    <n v="0"/>
  </r>
  <r>
    <n v="20"/>
    <d v="2017-07-06T00:00:00"/>
    <d v="2017-06-30T00:00:00"/>
    <s v="21 ADMINISTRATIVO"/>
    <s v="05001333302120170032600                        "/>
    <s v="2019"/>
    <x v="0"/>
    <s v="JUAN EDISON RESTREPO                         SALGAR"/>
    <s v="MARIA ELENA PIEDRAHITA ORREGO"/>
    <n v="58700"/>
    <s v="REPARACIÓN DIRECTA"/>
    <s v="FALLA EN EL SERVICIO OTRAS CAUSAS"/>
    <s v="BAJO"/>
    <s v="BAJO"/>
    <s v="BAJO"/>
    <s v="BAJO"/>
    <n v="0.05"/>
    <s v="REMOTA"/>
    <n v="159708640"/>
    <n v="0"/>
    <s v=" ALEGATOS PRIMERA"/>
    <n v="0"/>
    <s v="NO"/>
    <s v="NO"/>
    <s v="5 AÑOS"/>
    <s v="ADRIANA MARIA YEPES OSPINA"/>
    <d v="2017-01-25T00:00:00"/>
    <d v="2017-01-25T00:00:00"/>
    <n v="48233"/>
    <s v="DAPARD"/>
    <s v="CODEMANDADOS AVENIDA TORRENCIAL SALGAR                                                                                                                05-03-20 SE PRESENTAN ALEGATOS DE CONCLUSION"/>
    <d v="2020-08-31T00:00:00"/>
    <s v="2017-07"/>
    <s v="5"/>
    <s v="2020-07"/>
    <n v="0.76175497984527818"/>
    <n v="121658851.8443168"/>
    <n v="0"/>
    <d v="2022-07-05T00:00:00"/>
    <n v="1.8438356164383563"/>
    <n v="4.3843078519294892E-2"/>
    <n v="0"/>
    <n v="0.05"/>
    <s v="REMOTA"/>
    <x v="1"/>
    <n v="0"/>
  </r>
  <r>
    <n v="21"/>
    <d v="2017-10-05T00:00:00"/>
    <d v="2017-09-12T00:00:00"/>
    <s v="TRIBUNAL ADMINISTRATIVO-SALA CUARTA DE ORALIDAD"/>
    <s v="05001233300020170221900                                "/>
    <s v="2019"/>
    <x v="0"/>
    <s v="JORGE IVAN MEJIA MARTINEZ                CUOTA PARTE PENSIONAL                            RELIQUIDACION PENSION                                              COLPENSIONES-MUNICIPIO DE MEDELLIN   "/>
    <s v="FRANCISCO ALBERTO GIRALDO LUNA"/>
    <n v="122621"/>
    <s v="NULIDAD Y RESTABLECIMIENTO DEL DERECHO"/>
    <s v="RELIQUIDACIÓN DE LA PENSIÓN"/>
    <s v="ALTO"/>
    <s v="ALTO"/>
    <s v="ALTO"/>
    <s v="ALTO"/>
    <n v="1"/>
    <s v="ALTA"/>
    <n v="107167086"/>
    <n v="1"/>
    <s v=" OTRA"/>
    <n v="0"/>
    <s v="NO"/>
    <s v="NO"/>
    <s v="8 AÑOS"/>
    <s v="ADRIANA MARIA YEPES OSPINA"/>
    <d v="2017-01-25T00:00:00"/>
    <d v="2017-01-25T00:00:00"/>
    <n v="48233"/>
    <s v="GESTION HUMANA Y DLLO ORGANIZACIONAL"/>
    <s v="CUOTA PARTE PENSIONAL-LITIS CONSORTE                                                                                           COLPENSIONES-MUNICIPIO DE MEDELLIN                                                                                                                   &quot;No debe aplicarse la Metodología definida para el cálculo de la provisión contable, en tanto los recursos para el pago de dichas obligaciones, independiente de que sean reconocidas por vía administrativa o judicial, se encuentran provisionados de conformidad con lo dispuesto en la ley 549 de 1999, que dispuso el manejo que debe dársele al pasivo pensional, determinando la creación del Fondo Nacional de Pensiones de las entidades territoriales FONPET, estableciendo la forma en que debían ahorrarse en dicho fondo y un término no mayor de 30 años para que éste debe ser cubierto; normatividad que ha sido cumplida por el Departamento de Antioquia. Adicionalmente dispuso la creación de patrimonios autónomos para este mismo efecto, caso en el cual el departamento cuenta con un patrimonio autónomo denominado Consorcio Pensiones Antioquia el cual administra gran parte del pasivo pensional de la entidad y cuenta con reservas para ello.                                                                                                                          09-09-19 CONSEJO DE ESTADO DECLARA PROBADA EXCEPCION DE FALTA DE LEGITIMACION EN LA CAUSA EN FAVOR DEL MUNICIPIO DE MEDELLIN                                                                                                                     04-12-12 SE DEVUELVE EXPEDIENTE AL TRIBUNAL ADTVO"/>
    <d v="2020-08-31T00:00:00"/>
    <s v="2017-10"/>
    <s v="8"/>
    <s v="2020-07"/>
    <n v="0.76025622916343338"/>
    <n v="81474444.692793369"/>
    <n v="81474444.692793369"/>
    <d v="2025-10-03T00:00:00"/>
    <n v="5.0931506849315067"/>
    <n v="4.3843078519294892E-2"/>
    <n v="78275741.922078073"/>
    <n v="1"/>
    <s v="ALTA"/>
    <x v="0"/>
    <n v="78275741.922078073"/>
  </r>
  <r>
    <n v="22"/>
    <d v="2017-08-31T00:00:00"/>
    <d v="2017-07-31T00:00:00"/>
    <s v="28 ADMINISTRATIVO"/>
    <s v="05001333302820170039200                            "/>
    <s v="2019"/>
    <x v="0"/>
    <s v="AMPARO MARIN AGUIRRE                             RELIQUIDACION PENSION                 FONPREMAG       "/>
    <s v="KAREN E. PUENTES"/>
    <n v="138613"/>
    <s v="NULIDAD Y RESTABLECIMIENTO DEL DERECHO"/>
    <s v="RELIQUIDACIÓN DE LA PENSIÓN"/>
    <s v="BAJO"/>
    <s v="BAJO"/>
    <s v="BAJO"/>
    <s v="BAJO"/>
    <n v="0.05"/>
    <s v="REMOTA"/>
    <n v="36885850"/>
    <n v="0"/>
    <s v=" SENTENCIA 1RA FAVORABLE"/>
    <n v="0"/>
    <s v="NO"/>
    <s v="NO"/>
    <s v="5 AÑOS"/>
    <s v="ADRIANA MARIA YEPES OSPINA"/>
    <d v="2017-01-25T00:00:00"/>
    <d v="2017-01-25T00:00:00"/>
    <n v="48233"/>
    <s v="EDUCACION"/>
    <s v="FONPREMAG CODEMANDADO                                                                                                                                                       19-06-19 NIEGA PRETENSIONES DE RELIQUIDACION-DEMANDANTE NO APELO-LIQUIDA COSTAS                                                                                                                                                 "/>
    <d v="2020-08-31T00:00:00"/>
    <s v="2017-08"/>
    <s v="5"/>
    <s v="2020-07"/>
    <n v="0.76068958550881771"/>
    <n v="28058681.947640423"/>
    <n v="0"/>
    <d v="2022-08-30T00:00:00"/>
    <n v="1.9972602739726026"/>
    <n v="4.3843078519294892E-2"/>
    <n v="0"/>
    <n v="0.05"/>
    <s v="REMOTA"/>
    <x v="1"/>
    <n v="0"/>
  </r>
  <r>
    <n v="23"/>
    <d v="2017-10-12T00:00:00"/>
    <d v="2017-02-02T00:00:00"/>
    <s v="5 MUNICIPAL DE PEQUEÑAS CAUSAS LABORALES"/>
    <s v="05001410500520170009300                                                                                               "/>
    <s v="2019"/>
    <x v="1"/>
    <s v="INES DEL SOCORRO MUÑOZ CALLE                                            BONO PENSIONAL                 "/>
    <s v="ALBERTO FERNANDEZ OCHOA"/>
    <n v="162157"/>
    <s v="ORDINARIA"/>
    <s v="OTRAS"/>
    <s v="ALTO"/>
    <s v="ALTO"/>
    <s v="ALTO"/>
    <s v="ALTO"/>
    <n v="1"/>
    <s v="ALTA"/>
    <n v="14754340"/>
    <n v="1"/>
    <s v="AUDIENCIA INICIAL O PRIMERA AUDIENCIA"/>
    <n v="0"/>
    <s v="NO"/>
    <s v="NO"/>
    <s v="5 AÑOS"/>
    <s v="ADRIANA MARIA YEPES OSPINA"/>
    <d v="2017-01-25T00:00:00"/>
    <d v="2017-01-25T00:00:00"/>
    <n v="48233"/>
    <s v="GESTION HUMANA Y DLLO ORGANIZACIONAL"/>
    <s v="COLPENSIONES CODEMANDADO   BONO PENSIONAL                                                                                                                                                                             &quot;No debe aplicarse la Metodología definida para el cálculo de la provisión contable, en tanto los recursos para el pago de dichas obligaciones, independiente de que sean reconocidas por vía administrativa o judicial, se encuentran provisionados de conformidad con lo dispuesto en la ley 549 de 1999, que dispuso el manejo que debe dársele al pasivo pensional, determinando la creación del Fondo Nacional de Pensiones de las entidades territoriales FONPET, estableciendo la forma en que debían ahorrarse en dicho fondo y un término no mayor de 30 años para que éste debe ser cubierto; normatividad que ha sido cumplida por el Departamento de Antioquia. Adicionalmente dispuso la creación de patrimonios autónomos para este mismo efecto, caso en el cual el departamento cuenta con un patrimonio autónomo denominado Consorcio Pensiones Antioquia el cual administra gran par te del pasivo pensional de la entidad y cuenta con reservas para ello.                                                                                                                      PRETENSION SUBSIDIARIA INDEMNIZACION SUSTITUTIVA DE PENSION                                                            09-07-20 EN UNICA AUDIENCIA SE PROPONE CONCILIACION Y SE PONE EN CONOCIMIENTO DEL DESPACHO Y DE LAS PARTES CERTIFICADO DEL COMITE DE CONCILIACION EN DONDE SE EXPRESA EL CAMBIO DE POSICION DE LA ENTIDAD CON RELACION AL RECONOCIMIENTO Y PAGO DE LA PRESTACION Y ADICIONALMENTE SE ADJUNTA SOLICITUD DE LIQUIDACION PRESENTADA ANTE PRESTACIONES- SE SUSPENDE AUDIENCIA HASTA EL 13 DE JULIO Y LA PROPUESTA SERA ACPETADA POR EL DEMANDANTE SI EL VALOR ES SUPERIOR AL VALOR PROYECTADO POR EL DESPACHO EN SU SENTENCIA DE $6.600.000"/>
    <d v="2020-08-31T00:00:00"/>
    <s v="2017-10"/>
    <s v="5"/>
    <s v="2020-07"/>
    <n v="0.76025622916343338"/>
    <n v="11217078.892195212"/>
    <n v="11217078.892195212"/>
    <d v="2022-10-11T00:00:00"/>
    <n v="2.1123287671232878"/>
    <n v="4.3843078519294892E-2"/>
    <n v="11032291.097300511"/>
    <n v="1"/>
    <s v="ALTA"/>
    <x v="0"/>
    <n v="11032291.097300511"/>
  </r>
  <r>
    <n v="24"/>
    <d v="2017-11-09T00:00:00"/>
    <d v="2017-10-18T00:00:00"/>
    <s v="26 ADMINISTRATIVO"/>
    <s v="05001333302620170037800          "/>
    <s v="2019"/>
    <x v="0"/>
    <s v="JORGE ALIRIO CORTES HURTADO                   RELIQUIDACION PENSION                            FONPREMAG      "/>
    <s v="FRANKLIN ANDERSON ISAZA LONDOÑO"/>
    <n v="176482"/>
    <s v="NULIDAD Y RESTABLECIMIENTO DEL DERECHO"/>
    <s v="RELIQUIDACIÓN DE LA PENSIÓN"/>
    <s v="BAJO"/>
    <s v="BAJO"/>
    <s v="BAJO"/>
    <s v="BAJO"/>
    <n v="0.05"/>
    <s v="REMOTA"/>
    <n v="15216162"/>
    <n v="0"/>
    <s v=" RECURSO DE APELACIÓN SENTENCIA"/>
    <n v="0"/>
    <s v="NO"/>
    <s v="NO"/>
    <s v="5 AÑOS"/>
    <s v="ADRIANA MARIA YEPES OSPINA"/>
    <d v="2017-01-25T00:00:00"/>
    <d v="2017-01-25T00:00:00"/>
    <n v="48233"/>
    <s v="EDUCACION"/>
    <s v="FONPREMAG CODEMANDADO-09-07-18 SE DESVINCULA AL DPTO                                                                     26-02-19 SENTENCIA FAVORABLE NIEGA PRETENSIONES                                                                                       06-03-19 CONCEDE RECURSO APELACION                                                                                                                               06-06-19 A DESPACHO PARA SENTENCIA DE SEGUNDA INSTANCIA"/>
    <d v="2020-08-31T00:00:00"/>
    <s v="2017-11"/>
    <s v="5"/>
    <s v="2020-07"/>
    <n v="0.75888387549827907"/>
    <n v="11547299.988769645"/>
    <n v="0"/>
    <d v="2022-11-08T00:00:00"/>
    <n v="2.1890410958904107"/>
    <n v="4.3843078519294892E-2"/>
    <n v="0"/>
    <n v="0.05"/>
    <s v="REMOTA"/>
    <x v="1"/>
    <n v="0"/>
  </r>
  <r>
    <n v="25"/>
    <d v="2017-11-22T00:00:00"/>
    <d v="2017-10-25T00:00:00"/>
    <s v="22 ADMINISTRATIVO"/>
    <s v="05001333302220170053600                       "/>
    <s v="2019"/>
    <x v="0"/>
    <s v="LUZ MERIS MOSQUERA MOSQUERA                           PASCUAL BRAVO"/>
    <s v="LIZETH JOHANA CARRANZA LOPREZ"/>
    <n v="263831"/>
    <s v="NULIDAD Y RESTABLECIMIENTO DEL DERECHO"/>
    <s v="RECONOCIMIENTO Y PAGO DE OTRAS PRESTACIONES SALARIALES, SOLCIALES Y SALARIOS"/>
    <s v="ALTO"/>
    <s v="ALTO"/>
    <s v="ALTO"/>
    <s v="ALTO"/>
    <n v="1"/>
    <s v="ALTA"/>
    <n v="230326404"/>
    <n v="1"/>
    <s v=" ALEGATOS DE SEGUNDA"/>
    <n v="0"/>
    <s v="NO"/>
    <s v="NO"/>
    <s v="5 AÑOS"/>
    <s v="ADRIANA MARIA YEPES OSPINA"/>
    <d v="2017-01-25T00:00:00"/>
    <d v="2017-01-25T00:00:00"/>
    <n v="48233"/>
    <s v="EDUCACION"/>
    <s v="PASCUAL BRAVO CODEMANDADO                                                                                                                              FALLO NO CONCEDE PRETENSIONES LA RELACION SE DESRROLLO DENTRO DE UN CONTRATO DE PRESTACION DE SERVICIOS                                                                                                                                                             26-11-18 Tribunal admite recurso de apelacion                                                                                                         14-02-19 Traslado para alegar en 2da. Instancia                                                                                                        18-02-19 Se presentan Alegatos de conclusion en segunda instancia"/>
    <d v="2020-08-31T00:00:00"/>
    <s v="2017-11"/>
    <s v="5"/>
    <s v="2020-07"/>
    <n v="0.75888387549827907"/>
    <n v="174790994.09710231"/>
    <n v="174790994.09710231"/>
    <d v="2022-11-21T00:00:00"/>
    <n v="2.2246575342465755"/>
    <n v="4.3843078519294892E-2"/>
    <n v="171759735.8066847"/>
    <n v="1"/>
    <s v="ALTA"/>
    <x v="0"/>
    <n v="171759735.8066847"/>
  </r>
  <r>
    <n v="26"/>
    <d v="2017-09-08T00:00:00"/>
    <d v="2017-07-04T00:00:00"/>
    <s v="8  ADMINISTRATIVO"/>
    <s v="05001333300820170034000          "/>
    <s v="2019"/>
    <x v="0"/>
    <s v="GUSTAVO ADOLFO OSPINA SANCHEZ                    FONPREMAG"/>
    <s v="JUAN FELIPE GALLEGO OSSA"/>
    <n v="181644"/>
    <s v="NULIDAD Y RESTABLECIMIENTO DEL DERECHO - LABORAL"/>
    <s v="PENSIÓN DE SOBREVIVIENTES"/>
    <s v="BAJO"/>
    <s v="BAJO"/>
    <s v="BAJO"/>
    <s v="BAJO"/>
    <n v="0.05"/>
    <s v="REMOTA"/>
    <n v="145567722"/>
    <n v="0"/>
    <s v=" OTRA"/>
    <n v="0"/>
    <s v="NO"/>
    <s v="NO"/>
    <s v="8 AÑOS"/>
    <s v="ADRIANA MARIA YEPES OSPINA"/>
    <d v="2017-01-25T00:00:00"/>
    <d v="2017-01-25T00:00:00"/>
    <n v="48233"/>
    <s v="EDUCACION"/>
    <s v="FONPREMAG CODEMANDADO                                                                                                                                                    20-01-20 SE DESIGNA COMO CURADORA AD LITEM DE LA SEÑORA ESTEFANIA CARMONA CASTRO, VINCULADA COMO INTERVINIENTE AD EXCLUDENDUM, A LA DRA. NATALIA BOTERO MANCO T.P. 172.735 - ORDENA COMUNICAR."/>
    <d v="2020-08-31T00:00:00"/>
    <s v="2017-09"/>
    <s v="8"/>
    <s v="2020-07"/>
    <n v="0.76038333983224338"/>
    <n v="110687270.62613153"/>
    <n v="0"/>
    <d v="2025-09-06T00:00:00"/>
    <n v="5.0191780821917806"/>
    <n v="4.3843078519294892E-2"/>
    <n v="0"/>
    <n v="0.05"/>
    <s v="REMOTA"/>
    <x v="1"/>
    <n v="0"/>
  </r>
  <r>
    <n v="27"/>
    <d v="2017-05-08T00:00:00"/>
    <d v="2017-02-06T00:00:00"/>
    <s v="14  LABORAL DEL CIRCUITO   PASO AL JUZGADO    23 LABORAL"/>
    <s v="05001310501420170009300                                                             05001310502320190023700         "/>
    <s v="2019"/>
    <x v="1"/>
    <s v="WILMAR ALEXANDER CARDENAS PEREZ Y OTROS 3 DTES                                                     PRIMA ESPECIAL  RESOLUCION JUNTA DIRECTIVA FLA Y DE ANTIGÜEDAD"/>
    <s v="CARLOS ALBERTO BALLESTEROS BARÓN"/>
    <n v="33513"/>
    <s v="ORDINARIA"/>
    <s v="INCENTIVO ANTIGÜEDAD"/>
    <s v="ALTO"/>
    <s v="ALTO"/>
    <s v="ALTO"/>
    <s v="ALTO"/>
    <n v="1"/>
    <s v="ALTA"/>
    <n v="1567952413"/>
    <n v="1"/>
    <s v=" AUDIENCIA DE PRUEBAS"/>
    <n v="0"/>
    <s v="NO"/>
    <s v="NO"/>
    <s v="8 AÑOS"/>
    <s v="ADRIANA MARIA YEPES OSPINA"/>
    <d v="2017-01-25T00:00:00"/>
    <d v="2017-01-25T00:00:00"/>
    <n v="48233"/>
    <s v="FABRICA DE LICORES DE ANTIOQUIA"/>
    <s v="INCENTIVO DE ANTIGÜEDAD Y PRIMA ESPECIAL ACTA 1722 DEL 77                                                                           13-03-19 ORDENA ENVIAR PROCESO AL JUZGADO 23 LABORAL DE MEDELLÍN (ED ICETEX), EN CUMPLIMIENTO ACUERDO CSJANTA-19-114 DE FEBRERO DE 2019,, H                                                                19-09-19 AVOCA CONOCIMIENTO CITA AUDIENCIA DE TRAMITE Y JUZGAMIENTO                                     CONTROLADOR NO PERMITE CARGAR ARCHIVOS DE DDA.CONTESTACION POR FALTA DE CAPACIDAD DE ALMACENAMIENTO"/>
    <d v="2020-08-31T00:00:00"/>
    <s v="2017-05"/>
    <s v="8"/>
    <s v="2020-07"/>
    <n v="0.76223816507249575"/>
    <n v="1195153170.2061121"/>
    <n v="1195153170.2061121"/>
    <d v="2025-05-06T00:00:00"/>
    <n v="4.6821917808219178"/>
    <n v="4.3843078519294892E-2"/>
    <n v="1151947974.188714"/>
    <n v="1"/>
    <s v="ALTA"/>
    <x v="0"/>
    <n v="1151947974.188714"/>
  </r>
  <r>
    <n v="28"/>
    <d v="2018-01-18T00:00:00"/>
    <d v="2018-10-25T00:00:00"/>
    <s v="3   ADMINISTRATIVO"/>
    <s v="05001333300320170056400  "/>
    <s v="2019"/>
    <x v="0"/>
    <s v="RUBIELA DEL SOCORRO DUQUE RAMIREZ                 INDEMNIZACION SUSTITUVA DE PENSION                                       PENSIONES ANTIOQUIA                                  "/>
    <s v="MARGARITA INES QUINTERO LOPEZ"/>
    <n v="183037"/>
    <s v="NULIDAD Y RESTABLECIMIENTO DEL DERECHO - LABORAL"/>
    <s v="INDEMNIZACIÓN SUSTITUTIVA DE LA PENSIÓN"/>
    <s v="BAJO"/>
    <s v="BAJO"/>
    <s v="BAJO"/>
    <s v="BAJO"/>
    <n v="0.05"/>
    <s v="REMOTA"/>
    <n v="4993085"/>
    <n v="0"/>
    <s v=" ALEGATOS PRIMERA"/>
    <n v="0"/>
    <s v="NO"/>
    <s v="NO"/>
    <s v="8 AÑOS"/>
    <s v="ADRIANA MARIA YEPES OSPINA"/>
    <d v="2017-01-25T00:00:00"/>
    <d v="2017-01-25T00:00:00"/>
    <n v="48233"/>
    <s v="GESTION HUMANA Y DLLO ORGANIZACIONAL"/>
    <s v=" PENSIONES ANTIOQUIA-CODEMANDADO                                         _x000a_De conformidad con lo acordado en la reunión del 13 de marzo de 2018, donde participaron las directoras de Procesos y Reclamaciones y de la Dirección de Prestaciones Sociales y Nomina, la contratista que ha apoyado la implementación de las NICSP: Sra. Angela Maria Botero Bedoya y profesionales de las dependencias, se dispuso que por el momento no se determinará el valor de la pretensión en los casos de reliquidación pensión de Pensiones de Antioquia, ni se liquidarán las sentencias de primera instancia debido a que actualmente existe controversia entre las entidades públicas (Pensiones de Antioquia y Departamento de Antioquia) sobre el momento desde el cual debe el Departamento realizar los correpondientes aportes de las pensiones reliquidadas; en virtud de dicha diferencia conceptual, la Dirección de Prestaciones sociales y nomina ha presentado objeción de las cuentas presentadas por el fondo pensional, lo que lleva a concluir que  no existen los elementos necesarios para realizar la provisión, en tanto no hay certeza desde que momento deben pagarse los aportes a que somo condenados y/o obligados en estos procesos.                                                                                                                                                     "/>
    <d v="2020-08-31T00:00:00"/>
    <s v="2018-01"/>
    <s v="8"/>
    <s v="2020-07"/>
    <n v="0.75126308387247931"/>
    <n v="3751120.4351374186"/>
    <n v="0"/>
    <d v="2026-01-16T00:00:00"/>
    <n v="5.3808219178082188"/>
    <n v="4.3843078519294892E-2"/>
    <n v="0"/>
    <n v="0.05"/>
    <s v="REMOTA"/>
    <x v="1"/>
    <n v="0"/>
  </r>
  <r>
    <n v="29"/>
    <d v="2017-12-04T00:00:00"/>
    <d v="2017-11-15T00:00:00"/>
    <s v="20 ADMINISTRATIVO"/>
    <s v="05001333302020170058100                                          "/>
    <s v="2019"/>
    <x v="0"/>
    <s v="ALONSO CACERES ARIAS                                 REPARACION DIRECTA                            "/>
    <s v="RUADY EDUARDO VELEZ"/>
    <n v="256253"/>
    <s v="REPARACIÓN DIRECTA"/>
    <s v="ACCIDENTE DE TRANSITO"/>
    <s v="BAJO"/>
    <s v="BAJO"/>
    <s v="BAJO"/>
    <s v="BAJO"/>
    <n v="0.05"/>
    <s v="REMOTA"/>
    <n v="1238892161"/>
    <n v="0"/>
    <s v=" AUDIENCIA DE PRUEBAS"/>
    <n v="0"/>
    <s v="NO"/>
    <s v="NO"/>
    <s v="5 AÑOS"/>
    <s v="ADRIANA MARIA YEPES OSPINA"/>
    <d v="2017-01-25T00:00:00"/>
    <d v="2017-01-25T00:00:00"/>
    <n v="48233"/>
    <s v="INFRAESTRUCTURA"/>
    <s v="CODEMANDADO INVIAS-MUNICIPIO DE MEDELLIN                                                                                                  06-05-19 SE DECLARA PROBADA LA FALTA DE LEGITIMACION EN LA CAUSA POR PASIVA EN FAVOR DEL DPTO"/>
    <d v="2020-08-31T00:00:00"/>
    <s v="2017-12"/>
    <s v="5"/>
    <s v="2020-07"/>
    <n v="0.75597398230954627"/>
    <n v="936570240.60324955"/>
    <n v="0"/>
    <d v="2022-12-03T00:00:00"/>
    <n v="2.2575342465753425"/>
    <n v="4.3843078519294892E-2"/>
    <n v="0"/>
    <n v="0.05"/>
    <s v="REMOTA"/>
    <x v="1"/>
    <n v="0"/>
  </r>
  <r>
    <n v="30"/>
    <d v="2018-01-24T00:00:00"/>
    <d v="2017-12-18T00:00:00"/>
    <s v="6 ADMINISTRATIVO"/>
    <s v="05001333300620170063600           "/>
    <s v="2019"/>
    <x v="0"/>
    <s v="MARIA ELENA PEREZ MIRA                                                         PENSIONES DE ANTIOQUIA"/>
    <s v="LUZ ELENA GALLEGO"/>
    <n v="39931"/>
    <s v="NULIDAD Y RESTABLECIMIENTO DEL DERECHO - LABORAL"/>
    <s v="RELIQUIDACIÓN DE LA PENSIÓN"/>
    <s v="BAJO"/>
    <s v="BAJO"/>
    <s v="BAJO"/>
    <s v="BAJO"/>
    <n v="0.05"/>
    <s v="REMOTA"/>
    <n v="17271469"/>
    <n v="0"/>
    <s v=" ALEGATOS DE SEGUNDA"/>
    <n v="0"/>
    <s v="NO"/>
    <s v="NO"/>
    <s v="5 AÑOS"/>
    <s v="ADRIANA MARIA YEPES OSPINA"/>
    <d v="2017-01-25T00:00:00"/>
    <d v="2017-01-25T00:00:00"/>
    <n v="48233"/>
    <s v="GESTION HUMANA Y DLLO ORGANIZACIONAL"/>
    <s v="PENSIONES DE ANTIOQUIA-CODEMANDADO                                               _x000a_De conformidad con lo acordado en la reunión del 13 de marzo de 2018, donde participaron las directoras de Procesos y Reclamaciones y de la Dirección de Prestaciones Sociales y Nomina, la contratista que ha apoyado la implementación de las NICSP: Sra. Angela Maria Botero Bedoya y profesionales de las dependencias, se dispuso que por el momento no se determinará el valor de la pretensión en los casos de reliquidación pensión de Pensiones de Antioquia, ni se liquidarán las sentencias de primera instancia debido a que actualmente existe controversia entre las entidades públicas (Pensiones de Antioquia y Departamento de Antioquia) sobre el momento desde el cual debe el Departamento realizar los correpondientes aportes de las pensiones reliquidadas; en virtud de dicha diferencia conceptual, la Dirección de Prestaciones sociales y nomina ha presentado objeción de las cuentas presentadas por el fondo pensional, lo que lleva a concluir que  no existen los elementos necesarios para realizar la provisión, en tanto no hay certeza desde que momento deben pagarse los aportes a que somo condenados y/o obligados en estos procesos.                                                                                                                                                           13-11-18 DENIEGA PRETENSIONES                                                                                                                                      21-01-19 Tribunal admite apelacion                                                                                                                                           14-02-19 Tribunal da traslado para alegar en 2da instancia                                                                                    18-02-19 SE PRESENTARON ALEGATOS DE CONCLUSION                                                                                          Se espera fallo de 2da instancia"/>
    <d v="2020-08-31T00:00:00"/>
    <s v="2018-01"/>
    <s v="5"/>
    <s v="2020-07"/>
    <n v="0.75126308387247931"/>
    <n v="12975417.063947927"/>
    <n v="0"/>
    <d v="2023-01-23T00:00:00"/>
    <n v="2.3972602739726026"/>
    <n v="4.3843078519294892E-2"/>
    <n v="0"/>
    <n v="0.05"/>
    <s v="REMOTA"/>
    <x v="1"/>
    <n v="0"/>
  </r>
  <r>
    <n v="31"/>
    <d v="2018-02-02T00:00:00"/>
    <d v="2017-06-21T00:00:00"/>
    <s v="TRIBUNAL ADMINISTRATIVO-SALA PRIMERA DE ORALIDAD"/>
    <s v="05001233300020170168300          "/>
    <s v="2019"/>
    <x v="0"/>
    <s v="LEIDY JAZMIN BEDOYA BERMUDEZ                        MERCADERISTA FLA"/>
    <s v="MARIA NATALI ARBELAEZ RESTREPO"/>
    <n v="176839"/>
    <s v="NULIDAD Y RESTABLECIMIENTO DEL DERECHO - LABORAL"/>
    <s v="RECONOCIMIENTO Y PAGO DE OTRAS PRESTACIONES SALARIALES, SOLCIALES Y SALARIOS"/>
    <s v="ALTO"/>
    <s v="ALTO"/>
    <s v="ALTO"/>
    <s v="ALTO"/>
    <n v="1"/>
    <s v="ALTA"/>
    <n v="354964309"/>
    <n v="1"/>
    <s v=" AUDIENCIA DE PRUEBAS"/>
    <n v="0"/>
    <s v="NO"/>
    <s v="NO"/>
    <s v="5 AÑOS"/>
    <s v="ADRIANA MARIA YEPES OSPINA"/>
    <d v="2017-01-25T00:00:00"/>
    <d v="2017-01-25T00:00:00"/>
    <n v="48233"/>
    <s v="FABRICA DE LICORES DE ANTIOQUIA"/>
    <s v="DEMANDANTE MERCA-IMPULSADORA                                                                                                                             SE LLAMO EN GARANTIA A LAS ETS Y LAS ASEGURADORAS                                                                               AUDIENCIA DE PRUEBAS NO REALIZADA POR LA CUARENTENA CON OCASION DE LA PANDEMIA"/>
    <d v="2020-08-31T00:00:00"/>
    <s v="2018-02"/>
    <s v="5"/>
    <s v="2020-07"/>
    <n v="0.74599443734185067"/>
    <n v="264801399.96889383"/>
    <n v="264801399.96889383"/>
    <d v="2023-02-01T00:00:00"/>
    <n v="2.4219178082191779"/>
    <n v="4.3843078519294892E-2"/>
    <n v="259805835.28959167"/>
    <n v="1"/>
    <s v="ALTA"/>
    <x v="0"/>
    <n v="259805835.28959167"/>
  </r>
  <r>
    <n v="32"/>
    <d v="2018-02-07T00:00:00"/>
    <d v="2017-12-19T00:00:00"/>
    <s v="23 ADMINISTRATIVO"/>
    <s v="05001333302320170065700        "/>
    <s v="2019"/>
    <x v="0"/>
    <s v="NICANOR TAPASCO AGUIRRE                             C.C 15912607                                                        CALLE 78 Mo.86-99 TEL 5100359                           REPARACION DIRECTA"/>
    <s v="PAULA ANDREA DUQUE ARTEAGA                                 C.C 43639234                                                                    CALLE 59 No.51D-41 CEL 3007670600                                      "/>
    <n v="176042"/>
    <s v="REPARACIÓN DIRECTA"/>
    <s v="FALLA EN EL SERVICIO OTRAS CAUSAS"/>
    <s v="BAJO"/>
    <s v="BAJO"/>
    <s v="BAJO"/>
    <s v="BAJO"/>
    <n v="0.05"/>
    <s v="REMOTA"/>
    <n v="169988570"/>
    <n v="0"/>
    <s v="CONTESTACIÓN"/>
    <n v="0"/>
    <s v="NO"/>
    <s v="NO"/>
    <s v="7 AÑOS"/>
    <s v="ADRIANA MARIA YEPES OSPINA"/>
    <d v="2017-01-25T00:00:00"/>
    <d v="2017-01-25T00:00:00"/>
    <n v="48233"/>
    <s v="INFRAESTRUCTURA"/>
    <s v="ACCIDENTE DE TRANSITO POR CAIDA DE PIEDRA-CARRETERA VALPARAISO                                                       10-04-19 REABRE PROCESO-ADMITE LLAMAMIENTO EN GARANTIA-CONCEDE AMPARO DE POBREZA Y RECONOCE PERSONERIA"/>
    <d v="2020-08-31T00:00:00"/>
    <s v="2018-02"/>
    <s v="7"/>
    <s v="2020-07"/>
    <n v="0.74599443734185067"/>
    <n v="126810527.63169579"/>
    <n v="0"/>
    <d v="2025-02-05T00:00:00"/>
    <n v="4.4356164383561643"/>
    <n v="4.3843078519294892E-2"/>
    <n v="0"/>
    <n v="0.05"/>
    <s v="REMOTA"/>
    <x v="1"/>
    <n v="0"/>
  </r>
  <r>
    <n v="33"/>
    <d v="2018-02-26T00:00:00"/>
    <d v="2018-02-22T00:00:00"/>
    <s v="4 LABORAL"/>
    <s v="05001310500420180014100                            "/>
    <s v="2019"/>
    <x v="1"/>
    <s v="JAIRO IGNACIO ISAZA VELEZ                               C.C 503939                                                           CRA 74 No.43-31                                                  BONO PENSIONAL                               COLPENSIONES  "/>
    <s v="FREDY ALONSO PELAEZ GOMEZ                                       C.C No.71717949                                                            CALLE 48D No.65A19 TEL 2604444"/>
    <n v="97371"/>
    <s v="ORDINARIA"/>
    <s v="OTRAS"/>
    <s v="ALTO"/>
    <s v="ALTO"/>
    <s v="ALTO"/>
    <s v="ALTO"/>
    <n v="1"/>
    <s v="ALTA"/>
    <n v="15624840"/>
    <n v="1"/>
    <s v="AUDIENCIA INICIAL O PRIMERA AUDIENCIA"/>
    <n v="0"/>
    <s v="NO"/>
    <s v="NO"/>
    <s v="5 AÑOS"/>
    <s v="ADRIANA MARIA YEPES OSPINA"/>
    <d v="2017-01-25T00:00:00"/>
    <d v="2017-01-25T00:00:00"/>
    <n v="48233"/>
    <s v="GESTION HUMANA Y DLLO ORGANIZACIONAL"/>
    <s v="CODEMANDADOS COLPENSIONES-SURAMERICANA-BONO PENSIONAL                                                                                                                                                         No debe aplicarse la Metodología definida para el cálculo de la provisión contable, en tanto los recursos para el pago de dichas obligaciones, independiente de que sean reconocidas por vía administrativa o judicial, se encuentran provisionados de conformidad con lo dispuesto en la ley 549 de 1999, que dispuso el manejo que debe dársele al pasivo pensional, determinando la creación del Fondo Nacional de Pensiones de las entidades territoriales FONPET, estableciendo la forma en que debían ahorrarse en dicho fondo y un término no mayor de 30 años para que éste debe ser cubierto; normatividad que ha sido cumplida por el Departamento de Antioquia. Adicionalmente dispuso la creación de patrimonios autónomos para este mismo efecto, caso en el cual el departamento cuenta con un patrimonio autónomo denominado Consorcio Pensiones Antioquia el cual administra gran parte del pasivo pensional de la entidad y cuenta con reservas para ello.                                                                                                                                         EN PRIMERA AUDIENCIA EL CODEMANDADO SURAMERICANA SOLICITO A COLPENSIONES LIQUIDACION DE SU BONO PENSIONAL SIN INTERESES DE MORA, CUANDO SE ALLEGUE AL DESPAHO SE CITARA A AUDIENCIA DE TRAMITE Y JUZGAMIENTO- EL DPTO RESPONDIO AL DEMANDANTE EL DERECHO DE PETICION QUE DEBERIA SER COLPENSIONES QUIN COBRE EL BONO PENSIONAL QUE LE CORRESPONDE RECONOCER                                                                                                                                          "/>
    <d v="2020-08-31T00:00:00"/>
    <s v="2018-02"/>
    <s v="5"/>
    <s v="2020-07"/>
    <n v="0.74599443734185067"/>
    <n v="11656043.724356443"/>
    <n v="11656043.724356443"/>
    <d v="2023-02-25T00:00:00"/>
    <n v="2.4876712328767123"/>
    <n v="4.3843078519294892E-2"/>
    <n v="11430236.859480908"/>
    <n v="1"/>
    <s v="ALTA"/>
    <x v="0"/>
    <n v="11430236.859480908"/>
  </r>
  <r>
    <n v="34"/>
    <d v="2018-03-09T00:00:00"/>
    <d v="2018-02-08T00:00:00"/>
    <s v="TRIBUNAL ADMINISTRATIVO-SALA QUINTA MIXTA DE ORALIDAD"/>
    <s v="05001233300020180036100                         "/>
    <s v="2019"/>
    <x v="0"/>
    <s v="LUZ MARINA CASTRILLON OCHOA                                      C.C No.32317253                                                  CALLE 54 No.46-60  TEL 2755174                                    PENSIONES ANTIOQUIA                                   PENSION SOBREVIVIENTES"/>
    <s v="MARISOL MESA AVILA                                                     C.C No.40029412"/>
    <n v="177571"/>
    <s v="NULIDAD Y RESTABLECIMIENTO DEL DERECHO"/>
    <s v="PENSIÓN DE SOBREVIVIENTES"/>
    <s v="BAJO"/>
    <s v="BAJO"/>
    <s v="BAJO"/>
    <s v="BAJO"/>
    <n v="0.05"/>
    <s v="REMOTA"/>
    <n v="890241240"/>
    <n v="0"/>
    <s v=" ALEGATOS PRIMERA"/>
    <n v="0"/>
    <s v="NO"/>
    <s v="NO"/>
    <s v="8 AÑOS"/>
    <s v="ADRIANA MARIA YEPES OSPINA"/>
    <d v="2017-01-25T00:00:00"/>
    <d v="2017-01-25T00:00:00"/>
    <n v="48233"/>
    <s v="GESTION HUMANA Y DLLO ORGANIZACIONAL"/>
    <s v="CODEMANDADO PENSIONES DE ANTIOQUIA                                                                                                           PENSION DE SOBREVIVIENTES                                                                                                                                             De conformidad con lo acordado en la reunión del 13 de marzo de 2018, donde participaron las directoras de Procesos y Reclamaciones y de la Dirección de Prestaciones Sociales y Nomina, la contratista que ha apoyado la implementación de las NICSP: Sra. Angela Maria Botero Bedoya y profesionales de las dependencias, se dispuso que por el momento no se determinará el valor de la pretensión en los casos de reliquidación pensión de Pensiones de Antioquia, ni se liquidarán las sentencias de primera instancia debido a que actualmente existe controversia entre las entidades públicas (Pensiones de Antioquia y Departamento de Antioquia) sobre el momento desde el cual debe el Departamento realizar los correpondientes aportes de las pensiones reliquidadas; en virtud de dicha diferencia conceptual, la Dirección de Prestaciones sociales y nomina ha presentado objeción de las cuentas presentadas por el fondo pensional, lo que lleva a concluir que  no existen los elementos necesarios para realizar la provisión, en tanto no hay certeza desde que momento deben pagarse los aportes a que somo condenados y/o obligados en estos procesos.                                                                                                                                                EL CONTROLADOR NO PERMITIO GUARDAR ARCHIVOS DE DDA-CONTESTACION NI ALEGATOS DE CONCLUSION DEBIDOA QUE SUPERA ESPACIO DE ALMACENAMIENTO"/>
    <d v="2020-08-31T00:00:00"/>
    <s v="2018-03"/>
    <s v="8"/>
    <s v="2020-07"/>
    <n v="0.74420758606092174"/>
    <n v="662524284.23228168"/>
    <n v="0"/>
    <d v="2026-03-07T00:00:00"/>
    <n v="5.5178082191780824"/>
    <n v="4.3843078519294892E-2"/>
    <n v="0"/>
    <n v="0.05"/>
    <s v="REMOTA"/>
    <x v="1"/>
    <n v="0"/>
  </r>
  <r>
    <n v="35"/>
    <d v="2018-03-07T00:00:00"/>
    <d v="2018-02-28T00:00:00"/>
    <s v="21 ADMINISTRATIVO"/>
    <s v="05001333302120180007400                                    "/>
    <s v="2019"/>
    <x v="0"/>
    <s v="LUZ ESTELLA QUINTERO MARIN                           C.C No.52255759                                                Cra 14 No.3-22                                                    Cel 3205334189                                              PASCUAL BRAVO                                                        "/>
    <s v="NICOLAS OCTAVIO ARISMENDI VILLEGAS"/>
    <n v="140233"/>
    <s v="NULIDAD Y RESTABLECIMIENTO DEL DERECHO - LABORAL"/>
    <s v="RECONOCIMIENTO Y PAGO DE OTRAS PRESTACIONES SALARIALES, SOLCIALES Y SALARIOS"/>
    <s v="ALTO"/>
    <s v="ALTO"/>
    <s v="ALTO"/>
    <s v="ALTO"/>
    <n v="1"/>
    <s v="ALTA"/>
    <n v="102219256"/>
    <n v="1"/>
    <s v=" AUDIENCIA DE PRUEBAS"/>
    <n v="0"/>
    <s v="NO"/>
    <s v="NO"/>
    <s v="5 AÑOS"/>
    <s v="ADRIANA MARIA YEPES OSPINA"/>
    <d v="2017-01-25T00:00:00"/>
    <d v="2017-01-25T00:00:00"/>
    <n v="48233"/>
    <s v="EDUCACION"/>
    <s v="CODEMANDADO PASCUAL BRAVO"/>
    <d v="2020-08-31T00:00:00"/>
    <s v="2018-03"/>
    <s v="5"/>
    <s v="2020-07"/>
    <n v="0.74420758606092174"/>
    <n v="76072345.756703392"/>
    <n v="76072345.756703392"/>
    <d v="2023-03-06T00:00:00"/>
    <n v="2.5123287671232877"/>
    <n v="4.3843078519294892E-2"/>
    <n v="74584169.74034518"/>
    <n v="1"/>
    <s v="ALTA"/>
    <x v="0"/>
    <n v="74584169.74034518"/>
  </r>
  <r>
    <n v="36"/>
    <d v="2017-03-28T00:00:00"/>
    <d v="2017-03-23T00:00:00"/>
    <s v="13 ADMINISTRATIVO"/>
    <s v="05001333301320170016200                                        "/>
    <s v="2019"/>
    <x v="0"/>
    <s v="LUZ ANGELA PUERTA GOMEZ                                C.C No.32505735                                               CRA 79 No.32 A 71                                               TEL 511 11 79                                          RELIQUIDACION PENSION                  FONPREMAG                         "/>
    <s v="ANGELICA ROCIO CABEZAS HENAO                               C.C No.28559211                                                            CALLE 50 No.51-29                                                            TEL 511 11 79"/>
    <n v="197791"/>
    <s v="NULIDAD Y RESTABLECIMIENTO DEL DERECHO - LABORAL"/>
    <s v="RELIQUIDACIÓN DE LA PENSIÓN"/>
    <s v="BAJO"/>
    <s v="BAJO"/>
    <s v="BAJO"/>
    <s v="BAJO"/>
    <n v="0.05"/>
    <s v="REMOTA"/>
    <n v="10065649"/>
    <n v="0"/>
    <s v=" ALEGATOS DE SEGUNDA"/>
    <n v="0"/>
    <s v="NO"/>
    <s v="NO"/>
    <s v="5 AÑOS"/>
    <s v="ADRIANA MARIA YEPES OSPINA"/>
    <d v="2017-01-25T00:00:00"/>
    <d v="2017-01-25T00:00:00"/>
    <n v="48233"/>
    <s v="EDUCACION"/>
    <s v="CODEMANDADO FONPREMAG                                                                                                                                                            21-10-19 PRIMERA INSTANCIA NIEGA PRETENSIONES                                                                                               24-07-20 TRASLADO PARA ALEGATOS DE 2DA INSTANCIA                                                                                         31-07-20 SE REMITEN ALEGATOS DE CONCLUSION DE SEGUNDA INSTANCIA VIA CORREO ELECTRONICO AL TRIBUNAL ADTVO-PROCURADURIA 32-DTE Y MINEDUCACION"/>
    <d v="2020-08-31T00:00:00"/>
    <s v="2017-03"/>
    <s v="5"/>
    <s v="2020-07"/>
    <n v="0.76757466281447584"/>
    <n v="7726137.1371838655"/>
    <n v="0"/>
    <d v="2022-03-27T00:00:00"/>
    <n v="1.5698630136986302"/>
    <n v="4.3843078519294892E-2"/>
    <n v="0"/>
    <n v="0.05"/>
    <s v="REMOTA"/>
    <x v="1"/>
    <n v="0"/>
  </r>
  <r>
    <n v="37"/>
    <d v="2018-04-10T00:00:00"/>
    <d v="2017-11-03T00:00:00"/>
    <s v="TRIBUNAL ADMINISTRATIVO-SALA PRIMERA DE ORALIDAD"/>
    <s v="05001233300020170285100                                                 "/>
    <s v="2019"/>
    <x v="0"/>
    <s v="ADARMENIA ISABEL  DIAZ ESPITIA                 C.C No.21.328.756                                                        AV 50A No.53-46                                                   TEL 2725106                                                  PENSION DE SOBREVIVIENTES         FONPREMAG                                "/>
    <s v="GONZALO ANTONIO BERRERA CARDENAS                                            C.C No.3.841.077"/>
    <n v="227713"/>
    <s v="NULIDAD Y RESTABLECIMIENTO DEL DERECHO - LABORAL"/>
    <s v="PENSIÓN DE SOBREVIVIENTES"/>
    <s v="BAJO"/>
    <s v="BAJO"/>
    <s v="BAJO"/>
    <s v="BAJO"/>
    <n v="0.05"/>
    <s v="REMOTA"/>
    <n v="93122673"/>
    <n v="0"/>
    <s v=" ALEGATOS PRIMERA"/>
    <n v="0"/>
    <s v="NO"/>
    <s v="NO"/>
    <s v="7 AÑOS"/>
    <s v="ADRIANA MARIA YEPES OSPINA"/>
    <d v="2017-01-25T00:00:00"/>
    <d v="2017-01-25T00:00:00"/>
    <n v="48233"/>
    <s v="EDUCACION"/>
    <s v="LA DEMANDA NO INCLUYÓ A LA NACION Y EL CAUSANTE ES DOCENTE - SE PROPUSO FALTA DE INTEGRACION DEL LITIS CONSORCIO NECESARIO                                                                                                         SE DESVINCULA AL DEPARTAMENTO DE ANTIOQUIA POR FALTA DE LEGITIMACION EN LA CAUSA        ARICHIVADO EN LITIGIO VIRTUAL"/>
    <d v="2020-08-31T00:00:00"/>
    <s v="2018-04"/>
    <s v="7"/>
    <s v="2020-07"/>
    <n v="0.74078668525523483"/>
    <n v="68984036.253777161"/>
    <n v="0"/>
    <d v="2025-04-08T00:00:00"/>
    <n v="4.6054794520547944"/>
    <n v="4.3843078519294892E-2"/>
    <n v="0"/>
    <n v="0.05"/>
    <s v="REMOTA"/>
    <x v="1"/>
    <n v="0"/>
  </r>
  <r>
    <n v="38"/>
    <d v="2018-04-24T00:00:00"/>
    <d v="2018-02-27T00:00:00"/>
    <s v=" 15 ADMINISTRATIVO"/>
    <s v="                                                                                    05001333301520180008000                                                        "/>
    <s v="2019"/>
    <x v="0"/>
    <s v="YULY ANDREA PUERTA RESTREPO                           Avenida 14A Diagonal 53B58 Int 201 Copacabana                                                             Tel 3183771126                                              PASCUAL BRAVO"/>
    <s v="NICOLAS OCTAVIO ARISMENDI VILLEGAS                                                   C.C 70.072.367"/>
    <n v="140233"/>
    <s v="NULIDAD Y RESTABLECIMIENTO DEL DERECHO - LABORAL"/>
    <s v="RECONOCIMIENTO Y PAGO DE OTRAS PRESTACIONES SALARIALES, SOLCIALES Y SALARIOS"/>
    <s v="ALTO"/>
    <s v="ALTO"/>
    <s v="ALTO"/>
    <s v="ALTO"/>
    <n v="1"/>
    <s v="ALTA"/>
    <n v="93366526"/>
    <n v="1"/>
    <s v=" ALEGATOS PRIMERA"/>
    <n v="0"/>
    <s v="NO"/>
    <s v="NO"/>
    <s v="8 AÑOS"/>
    <s v="ADRIANA MARIA YEPES OSPINA"/>
    <d v="2017-01-25T00:00:00"/>
    <d v="2017-01-25T00:00:00"/>
    <n v="48233"/>
    <s v="EDUCACION"/>
    <s v="CODEMANDADO PASCUAL BRAVO                                                                                                                                                 NO PERMITE ADJUNTAR CONTESTAC DDA Y ALEGATOS DE CONCLUSION"/>
    <d v="2020-08-31T00:00:00"/>
    <s v="2018-04"/>
    <s v="8"/>
    <s v="2020-07"/>
    <n v="0.74078668525523483"/>
    <n v="69164679.309336707"/>
    <n v="69164679.309336707"/>
    <d v="2026-04-22T00:00:00"/>
    <n v="5.6438356164383565"/>
    <n v="4.3843078519294892E-2"/>
    <n v="66162124.543654732"/>
    <n v="1"/>
    <s v="ALTA"/>
    <x v="0"/>
    <n v="66162124.543654732"/>
  </r>
  <r>
    <n v="39"/>
    <d v="2018-06-07T00:00:00"/>
    <d v="2018-05-07T00:00:00"/>
    <s v="15 LABORAL"/>
    <s v="05001310501520180029800                           "/>
    <s v="2019"/>
    <x v="1"/>
    <s v="JAIRO DE JESUS OLARTE AGUDELO                  C.C No.15360766                                                      CALLE 15 No.90-141                                               TEL 4424115                                                    APORTES AL SISTEMA  DE SALUD CON MIRAS A LA JUBILACION                                       "/>
    <s v="FRANKLIN ANDERSON ISAZA LONDOÑO                                         C.C No.8.356.462                                                                                    Calle 54 # 45 - 63. Oficina 404                                                   Cel 3113329659_x000a_"/>
    <n v="176482"/>
    <s v="ORDINARIA"/>
    <s v="OTRAS"/>
    <s v="BAJO"/>
    <s v="BAJO"/>
    <s v="BAJO"/>
    <s v="BAJO"/>
    <n v="0.05"/>
    <s v="REMOTA"/>
    <n v="15624840"/>
    <n v="0"/>
    <s v=" OTRA"/>
    <n v="0"/>
    <s v="NO"/>
    <s v="NO"/>
    <s v="5 AÑOS"/>
    <s v="ADRIANA MARIA YEPES OSPINA"/>
    <d v="2017-01-25T00:00:00"/>
    <d v="2017-01-25T00:00:00"/>
    <n v="48233"/>
    <s v="GESTION HUMANA Y DLLO ORGANIZACIONAL"/>
    <s v="CODEMANDADOS COLPENSIONES Y AGUASCOL S.A E.S.P                                                                                                10-02-20 RESUELVE ARCHIVAR PROCESO POR INACTIVIDAD DE LA PARTE DEMANDANTE                                                                                                                                             28-02-20 RECURSO DE QUEJA DEL DEMANDANTE                                                                                                                             13-03-20 TRASLADO POR TRES DIAS A LA CONTRAPARTE DEL RECURSO DE QUEJA"/>
    <d v="2020-08-31T00:00:00"/>
    <s v="2018-06"/>
    <s v="5"/>
    <s v="2020-07"/>
    <n v="0.73777124655030268"/>
    <n v="11527557.683949031"/>
    <n v="0"/>
    <d v="2023-06-06T00:00:00"/>
    <n v="2.7643835616438355"/>
    <n v="4.3843078519294892E-2"/>
    <n v="0"/>
    <n v="0.05"/>
    <s v="REMOTA"/>
    <x v="1"/>
    <n v="0"/>
  </r>
  <r>
    <n v="40"/>
    <d v="2018-05-17T00:00:00"/>
    <d v="2018-02-26T00:00:00"/>
    <s v="35 ADMINISTRATIVO"/>
    <s v="05001333303520180006700                               "/>
    <s v="2019"/>
    <x v="0"/>
    <s v="ERICA BIVIANA HERRERA ZAPATA                                             C.C No.39454179                                             VEREDA LA HONDITA DE GUARNE ANTIOQUIA                                                               PASCUAL BRAVO                                                      "/>
    <s v="JULIA FERNANDA MUÑOZ RINCON                                  C.C No.1.040.491.173                                   _x000a_"/>
    <n v="215278"/>
    <s v="NULIDAD Y RESTABLECIMIENTO DEL DERECHO - LABORAL"/>
    <s v="RECONOCIMIENTO Y PAGO DE OTRAS PRESTACIONES SALARIALES, SOLCIALES Y SALARIOS"/>
    <s v="ALTO"/>
    <s v="ALTO"/>
    <s v="ALTO"/>
    <s v="ALTO"/>
    <n v="1"/>
    <s v="ALTA"/>
    <n v="103085976"/>
    <n v="1"/>
    <s v=" ALEGATOS PRIMERA"/>
    <n v="0"/>
    <s v="NO"/>
    <s v="NO"/>
    <s v="8 AÑOS"/>
    <s v="ADRIANA MARIA YEPES OSPINA"/>
    <d v="2017-01-25T00:00:00"/>
    <d v="2017-01-25T00:00:00"/>
    <n v="48233"/>
    <s v="EDUCACION"/>
    <s v="CODEMANDADO PASCUAL BRAVO"/>
    <d v="2020-08-31T00:00:00"/>
    <s v="2018-05"/>
    <s v="8"/>
    <s v="2020-07"/>
    <n v="0.73891229786794344"/>
    <n v="76171495.40411967"/>
    <n v="76171495.40411967"/>
    <d v="2026-05-15T00:00:00"/>
    <n v="5.7068493150684931"/>
    <n v="4.3843078519294892E-2"/>
    <n v="72828665.343753353"/>
    <n v="1"/>
    <s v="ALTA"/>
    <x v="0"/>
    <n v="72828665.343753353"/>
  </r>
  <r>
    <n v="41"/>
    <d v="2018-05-17T00:00:00"/>
    <d v="2018-02-26T00:00:00"/>
    <s v="2 ADMINISTRATIVO"/>
    <s v="05001333300220180027000                  "/>
    <s v="2019"/>
    <x v="0"/>
    <s v="BEATRIZ GARCES HENAO                                   C.C No.1.033.650.775                                                    CRA 53 No.72-17 BARRIO ALFEREZ DEL MUNICIPIO DE CIUDAD BOLIVAR                         PASCUAL BRAVO"/>
    <s v="JULIA FERNANDA MUÑOZ RINCON                                  C.C No.1.040.491.173                                   _x000a_"/>
    <n v="215278"/>
    <s v="NULIDAD Y RESTABLECIMIENTO DEL DERECHO - LABORAL"/>
    <s v="RECONOCIMIENTO Y PAGO DE OTRAS PRESTACIONES SALARIALES, SOLCIALES Y SALARIOS"/>
    <s v="ALTO"/>
    <s v="ALTO"/>
    <s v="ALTO"/>
    <s v="ALTO"/>
    <n v="1"/>
    <s v="ALTA"/>
    <n v="47444719"/>
    <n v="1"/>
    <s v=" AUDIENCIA DE PRUEBAS"/>
    <n v="0"/>
    <s v="NO"/>
    <s v="NO"/>
    <s v="5 AÑOS"/>
    <s v="ADRIANA MARIA YEPES OSPINA"/>
    <d v="2017-01-25T00:00:00"/>
    <d v="2017-01-25T00:00:00"/>
    <n v="48233"/>
    <s v="EDUCACION"/>
    <s v="CON MOTIVO DE LA EMERGENCIA SANITARIA Y CUARENTENA DECRETADA POR EEL GOBIERNO NACIONAL LA AUDIENCIA PROGRAMADA PARA EL DIA 2020-04-01 NO FUE REALIZADA"/>
    <d v="2020-08-31T00:00:00"/>
    <s v="2018-05"/>
    <s v="5"/>
    <s v="2020-07"/>
    <n v="0.73891229786794344"/>
    <n v="35057486.337988876"/>
    <n v="35057486.337988876"/>
    <d v="2023-05-16T00:00:00"/>
    <n v="2.7068493150684931"/>
    <n v="4.3843078519294892E-2"/>
    <n v="34319131.973674208"/>
    <n v="1"/>
    <s v="ALTA"/>
    <x v="0"/>
    <n v="34319131.973674208"/>
  </r>
  <r>
    <n v="42"/>
    <d v="2018-06-25T00:00:00"/>
    <d v="2018-06-08T00:00:00"/>
    <s v="11 ADMINISTRATIVO"/>
    <s v="05001333300220180020200                  "/>
    <s v="2019"/>
    <x v="0"/>
    <s v="LUZ INES OLAYA PAMPLONA                            C.C No.43.488.772                                                   CRA 39 No.50-34 CIUDAD BOLIVAR                        PASCUAL BRAVO"/>
    <s v="JULIA FERNANDA MUÑOZ RINCON                                  C.C No.1.040.491.173                                   _x000a_"/>
    <n v="215278"/>
    <s v="NULIDAD Y RESTABLECIMIENTO DEL DERECHO - LABORAL"/>
    <s v="RECONOCIMIENTO Y PAGO DE OTRAS PRESTACIONES SALARIALES, SOLCIALES Y SALARIOS"/>
    <s v="ALTO"/>
    <s v="ALTO"/>
    <s v="ALTO"/>
    <s v="ALTO"/>
    <n v="1"/>
    <s v="ALTA"/>
    <n v="85784735"/>
    <n v="1"/>
    <s v=" ALEGATOS PRIMERA"/>
    <n v="0"/>
    <s v="NO"/>
    <s v="NO"/>
    <s v="5 AÑOS"/>
    <s v="ADRIANA MARIA YEPES OSPINA"/>
    <d v="2017-01-25T00:00:00"/>
    <d v="2017-01-25T00:00:00"/>
    <n v="48233"/>
    <s v="EDUCACION"/>
    <s v="CODEMANDADO PASCUAL BRAVO                                                                                                                                           05-03-20 TRASLADO PARA ALEGAR                                                                                                                                            03-07-20 SE REMITE CORREO ELECTRONICO AL DESPACHO 11 ADTVO-DTE-PROCURADURIA- CODEMANDADO Y LLAMADO EN GARANTIA CON ALEGATOS DE CONCLUSION"/>
    <d v="2020-08-31T00:00:00"/>
    <s v="2018-06"/>
    <s v="5"/>
    <s v="2020-07"/>
    <n v="0.73777124655030268"/>
    <n v="63289510.87593738"/>
    <n v="63289510.87593738"/>
    <d v="2023-06-24T00:00:00"/>
    <n v="2.8136986301369862"/>
    <n v="4.3843078519294892E-2"/>
    <n v="61904518.080085538"/>
    <n v="1"/>
    <s v="ALTA"/>
    <x v="0"/>
    <n v="61904518.080085538"/>
  </r>
  <r>
    <n v="43"/>
    <d v="2018-06-29T00:00:00"/>
    <d v="2018-04-23T00:00:00"/>
    <s v="1 ADMINISTRATIVO"/>
    <s v="05001333300120180017200                  "/>
    <s v="2019"/>
    <x v="0"/>
    <s v="ERICA YULIET GUTIERREZ RODRIGUEZ                                     C.C No.39.192.477                                        CALLE 20 No.24-67 MUNICIPIO LA CEJA                      PASCUAL BRAVO                        "/>
    <s v="JULIA FERNANDA MUÑOZ RINCON                                  C.C No.1.040.491.173        "/>
    <n v="215278"/>
    <s v="NULIDAD Y RESTABLECIMIENTO DEL DERECHO - LABORAL"/>
    <s v="RECONOCIMIENTO Y PAGO DE OTRAS PRESTACIONES SALARIALES, SOLCIALES Y SALARIOS"/>
    <s v="ALTO"/>
    <s v="ALTO"/>
    <s v="ALTO"/>
    <s v="ALTO"/>
    <n v="1"/>
    <s v="ALTA"/>
    <n v="110000000"/>
    <n v="1"/>
    <s v="AUDIENCIA INICIAL O PRIMERA AUDIENCIA"/>
    <n v="0"/>
    <s v="NO"/>
    <s v="NO"/>
    <s v="5 AÑOS"/>
    <s v="ADRIANA MARIA YEPES OSPINA"/>
    <d v="2017-01-25T00:00:00"/>
    <d v="2017-01-25T00:00:00"/>
    <n v="48233"/>
    <s v="EDUCACION"/>
    <s v="CODEMANDADO PASCUAL BRAVO                                                                                                                                         CON MOTIVO DE LA EMERGENCIA SANITARIA Y CUARENTENA DECRETADA POR EEL GOBIERNO NACIONAL LA AUDIENCIA PROGRAMADA PARA EL DIA 2020-04-20 NO FUE REALIZADA"/>
    <d v="2020-08-31T00:00:00"/>
    <s v="2018-06"/>
    <s v="5"/>
    <s v="2020-07"/>
    <n v="0.73777124655030268"/>
    <n v="81154837.120533302"/>
    <n v="81154837.120533302"/>
    <d v="2023-06-28T00:00:00"/>
    <n v="2.8246575342465752"/>
    <n v="4.3843078519294892E-2"/>
    <n v="79372048.87147741"/>
    <n v="1"/>
    <s v="ALTA"/>
    <x v="0"/>
    <n v="79372048.87147741"/>
  </r>
  <r>
    <n v="44"/>
    <d v="2018-06-21T00:00:00"/>
    <d v="2018-05-23T00:00:00"/>
    <s v="27 ADMINISTRATIVO"/>
    <s v="05001333302720180019700                  "/>
    <s v="2019"/>
    <x v="0"/>
    <s v="SARA HOYOS MUÑOZ                                              C.C No.1.038.333.413                                CARRERA 36 CON CALLE  24 MANGURUMA-FRONTINO                                               TELEFONO 3103765534                          PASCUAL BRAVO"/>
    <s v="JULIA FERNANDA MUÑOZ RINCON                                  C.C No.1.040.491.173        "/>
    <n v="215278"/>
    <s v="NULIDAD Y RESTABLECIMIENTO DEL DERECHO - LABORAL"/>
    <s v="RECONOCIMIENTO Y PAGO DE OTRAS PRESTACIONES SALARIALES, SOLCIALES Y SALARIOS"/>
    <s v="ALTO"/>
    <s v="ALTO"/>
    <s v="ALTO"/>
    <s v="ALTO"/>
    <n v="1"/>
    <s v="ALTA"/>
    <n v="106671942"/>
    <n v="1"/>
    <s v=" AUDIENCIA DE PRUEBAS"/>
    <n v="0"/>
    <s v="NO"/>
    <s v="NO"/>
    <s v="5 AÑOS"/>
    <s v="ADRIANA MARIA YEPES OSPINA"/>
    <d v="2017-01-25T00:00:00"/>
    <d v="2017-01-25T00:00:00"/>
    <n v="48233"/>
    <s v="EDUCACION"/>
    <s v="CODEMANDADO PASCUAL BRAVO                                                                                                                                               CON MOTIVO DE LA EMERGENCIA SANITARIA Y CUARENTENA DECRETADA POR EL GOBIERNO NACIONAL LA AUDIENCIA PROGRAMADA POR ULTIMA VEZ PARA EL DIA 2020-05-28   NO FUE REALIZADA                                                                            "/>
    <d v="2020-08-31T00:00:00"/>
    <s v="2018-06"/>
    <s v="5"/>
    <s v="2020-07"/>
    <n v="0.73777124655030268"/>
    <n v="78699491.621281594"/>
    <n v="78699491.621281594"/>
    <d v="2023-06-20T00:00:00"/>
    <n v="2.8027397260273972"/>
    <n v="4.3843078519294892E-2"/>
    <n v="76983909.400712937"/>
    <n v="1"/>
    <s v="ALTA"/>
    <x v="0"/>
    <n v="76983909.400712937"/>
  </r>
  <r>
    <n v="45"/>
    <d v="2018-07-10T00:00:00"/>
    <d v="2018-04-27T00:00:00"/>
    <s v="18 ADMINISTRATIVO"/>
    <s v="05001333302720180016500                  "/>
    <s v="2019"/>
    <x v="0"/>
    <s v="DENNYS ELIANA OCAMPO MARIN                                                                       C.C No.1.040.042.022                                      CALLE 26 No.14-39                                                LA CEJA                                                            PASCUAL BRAVO          "/>
    <s v="JULIA FERNANDA MUÑOZ RINCON                                  C.C No.1.040.491.173        "/>
    <n v="215278"/>
    <s v="NULIDAD Y RESTABLECIMIENTO DEL DERECHO - LABORAL"/>
    <s v="RECONOCIMIENTO Y PAGO DE OTRAS PRESTACIONES SALARIALES, SOLCIALES Y SALARIOS"/>
    <s v="ALTO"/>
    <s v="ALTO"/>
    <s v="ALTO"/>
    <s v="ALTO"/>
    <n v="1"/>
    <s v="ALTA"/>
    <n v="144690876"/>
    <n v="1"/>
    <s v=" ALEGATOS PRIMERA"/>
    <n v="0"/>
    <s v="NO"/>
    <s v="NO"/>
    <s v="8 AÑOS"/>
    <s v="ADRIANA MARIA YEPES OSPINA"/>
    <d v="2017-01-25T00:00:00"/>
    <d v="2017-01-25T00:00:00"/>
    <n v="48233"/>
    <s v="EDUCACION"/>
    <s v="CODEMANDADO PASCUAL BRAVO"/>
    <d v="2020-08-31T00:00:00"/>
    <s v="2018-07"/>
    <s v="8"/>
    <s v="2020-07"/>
    <n v="0.73871336652539898"/>
    <n v="106885084.11546905"/>
    <n v="106885084.11546905"/>
    <d v="2026-07-08T00:00:00"/>
    <n v="5.8547945205479452"/>
    <n v="4.3843078519294892E-2"/>
    <n v="102075545.07701416"/>
    <n v="1"/>
    <s v="ALTA"/>
    <x v="0"/>
    <n v="102075545.07701416"/>
  </r>
  <r>
    <n v="46"/>
    <d v="2017-12-07T00:00:00"/>
    <d v="2017-11-29T00:00:00"/>
    <s v="29 ADMINISTRATIVO"/>
    <s v="05001333302920170060200                                                   "/>
    <s v="2019"/>
    <x v="0"/>
    <s v="TERESA DE JESUS PELAEZ VEGA                                                  C.C No.34.978.127                                                 CRA 50 No.38-103                                 TELEFONO 444 62 80                                    REAJUSTE-FACTORES  MUNICIPIO DE MEDELLIN FONPREMAG             "/>
    <s v="DIANA CAROLINA ALZATE QUINTERO                          C.C No.41.960.817"/>
    <n v="162819"/>
    <s v="NULIDAD Y RESTABLECIMIENTO DEL DERECHO"/>
    <s v="RELIQUIDACIÓN DE LA PENSIÓN"/>
    <s v="BAJO"/>
    <s v="BAJO"/>
    <s v="BAJO"/>
    <s v="BAJO"/>
    <n v="0.05"/>
    <s v="REMOTA"/>
    <n v="18640233"/>
    <n v="0"/>
    <s v=" AUDIENCIA DE PRUEBAS"/>
    <n v="0"/>
    <s v="NO"/>
    <s v="NO"/>
    <s v="5 AÑOS"/>
    <s v="ADRIANA MARIA YEPES OSPINA"/>
    <d v="2017-01-25T00:00:00"/>
    <d v="2017-01-25T00:00:00"/>
    <n v="48233"/>
    <s v="EDUCACION"/>
    <s v="CODEMANDADOS MUNICIPIO DE MEDELLIN Y FONPREMAG                                                                                     EL DEPARTAMENTO DE ANTIOQUIA FUE INTEGRADO DE OFICIO POR EL DESPACHO                                       RECIBIDAS LAS PRUEBAS SOLICITADAS A LAS ENTIDADES SE ESPERA TASLADO PARA ALEGAR                                                                                "/>
    <d v="2020-08-31T00:00:00"/>
    <s v="2017-12"/>
    <s v="5"/>
    <s v="2020-07"/>
    <n v="0.75597398230954627"/>
    <n v="14091531.17218782"/>
    <n v="0"/>
    <d v="2022-12-06T00:00:00"/>
    <n v="2.2657534246575342"/>
    <n v="4.3843078519294892E-2"/>
    <n v="0"/>
    <n v="0.05"/>
    <s v="REMOTA"/>
    <x v="1"/>
    <n v="0"/>
  </r>
  <r>
    <n v="47"/>
    <d v="2018-08-03T00:00:00"/>
    <d v="2018-07-03T00:00:00"/>
    <s v="2 ADMINISTRATIVO"/>
    <s v="050013333002201800310                       "/>
    <s v="2019"/>
    <x v="0"/>
    <s v="GIANINA JOHANA PEREIRA BONFANTE                                        C.C No.42.691.953                                   PASCUAL BRAVO"/>
    <s v="JULIA FERNANDA MUÑOZ RINCON                                  C.C No.1.040.491.173        "/>
    <n v="215278"/>
    <s v="NULIDAD Y RESTABLECIMIENTO DEL DERECHO - LABORAL"/>
    <s v="RECONOCIMIENTO Y PAGO DE OTRAS PRESTACIONES SALARIALES, SOLCIALES Y SALARIOS"/>
    <s v="ALTO"/>
    <s v="ALTO"/>
    <s v="ALTO"/>
    <s v="ALTO"/>
    <n v="1"/>
    <s v="ALTA"/>
    <n v="68456480"/>
    <n v="1"/>
    <s v=" AUDIENCIA DE PRUEBAS"/>
    <n v="0"/>
    <s v="NO"/>
    <s v="NO"/>
    <s v="5 AÑOS"/>
    <s v="ADRIANA MARIA YEPES OSPINA"/>
    <d v="2017-01-25T00:00:00"/>
    <d v="2017-01-25T00:00:00"/>
    <n v="48233"/>
    <s v="EDUCACION"/>
    <s v="CODEMANDADO PASCUAL BRAVO                                                                                                                                               CON MOTIVO DE LA EMERGENCIA SANITARIA Y CUARENTENA DECRETADA POR EL GOBIERNO NACIONAL LA AUDIENCIA PROGRAMADA  PARA EL DIA 2020-06-20   NO FUE REALIZADA                                                                            "/>
    <d v="2020-08-31T00:00:00"/>
    <s v="2018-08"/>
    <s v="5"/>
    <s v="2020-07"/>
    <n v="0.7378298404971021"/>
    <n v="50509233.71939306"/>
    <n v="50509233.71939306"/>
    <d v="2023-08-02T00:00:00"/>
    <n v="2.9205479452054797"/>
    <n v="4.3843078519294892E-2"/>
    <n v="49362423.525162145"/>
    <n v="1"/>
    <s v="ALTA"/>
    <x v="0"/>
    <n v="49362423.525162145"/>
  </r>
  <r>
    <n v="48"/>
    <d v="2018-09-23T00:00:00"/>
    <d v="2018-03-13T00:00:00"/>
    <s v="11 ADMINISTRATIVO"/>
    <s v="05001333301120180009200                  "/>
    <s v="2019"/>
    <x v="0"/>
    <s v="JHONNY ALEJANDRO CANO RIVERA                                      C.C No.1.022.032.427                                      CRA 52 No.52-67 ABEJORRAL                           TEL 3117902175                                         PASCUAL BRAVO"/>
    <s v="JULIA FERNANDA MUÑOZ RINCON                                  C.C No.1.040.491.173        "/>
    <n v="215278"/>
    <s v="NULIDAD Y RESTABLECIMIENTO DEL DERECHO - LABORAL"/>
    <s v="RECONOCIMIENTO Y PAGO DE OTRAS PRESTACIONES SALARIALES, SOLCIALES Y SALARIOS"/>
    <s v="ALTO"/>
    <s v="ALTO"/>
    <s v="ALTO"/>
    <s v="ALTO"/>
    <n v="1"/>
    <s v="ALTA"/>
    <n v="59326480"/>
    <n v="1"/>
    <s v=" AUDIENCIA DE PRUEBAS"/>
    <n v="0"/>
    <s v="NO"/>
    <s v="NO"/>
    <s v="5 AÑOS"/>
    <s v="ADRIANA MARIA YEPES OSPINA"/>
    <d v="2017-01-25T00:00:00"/>
    <d v="2017-01-25T00:00:00"/>
    <n v="48233"/>
    <s v="EDUCACION"/>
    <s v="CODEMANDADO PASCUAL BRAVO                                                                                                                                                               CON MOTIVO DE LA EMERGENCIA SANITARIA Y CUARENTENA DECRETADA POR EL GOBIERNO NACIONAL LA AUDIENCIA PROGRAMADA PARA EL DIA 2020-03-27 NO FUE REALIZADA"/>
    <d v="2020-08-31T00:00:00"/>
    <s v="2018-09"/>
    <s v="5"/>
    <s v="2020-07"/>
    <n v="0.73661443780017011"/>
    <n v="43700741.711863033"/>
    <n v="43700741.711863033"/>
    <d v="2023-09-22T00:00:00"/>
    <n v="3.0602739726027397"/>
    <n v="4.3843078519294892E-2"/>
    <n v="42661616.506641276"/>
    <n v="1"/>
    <s v="ALTA"/>
    <x v="0"/>
    <n v="42661616.506641276"/>
  </r>
  <r>
    <n v="49"/>
    <d v="2018-09-05T00:00:00"/>
    <d v="2018-08-31T00:00:00"/>
    <s v="21 ADMINITRATIVO"/>
    <s v="05001333302120180032900                        "/>
    <s v="2019"/>
    <x v="0"/>
    <s v="GONZALO HENAO MORENO                                    C.C 3.399.401                                             CARRERA 52 No.51 A 23   OFIC 401                                          TELEFONO 3007077001                                  REAJUSTE LEY 71 DE 1988"/>
    <s v="JAIME JAVIER DIAZ PELAEZ                                               C.C No.70.091.458"/>
    <n v="89803"/>
    <s v="NULIDAD Y RESTABLECIMIENTO DEL DERECHO - LABORAL"/>
    <s v="OTRAS"/>
    <s v="BAJO"/>
    <s v="BAJO"/>
    <s v="BAJO"/>
    <s v="BAJO"/>
    <n v="0.05"/>
    <s v="REMOTA"/>
    <n v="14626836"/>
    <n v="0"/>
    <s v=" ALEGATOS PRIMERA"/>
    <n v="0"/>
    <s v="NO"/>
    <s v="NO"/>
    <s v="5 AÑOS"/>
    <s v="ADRIANA MARIA YEPES OSPINA"/>
    <d v="2017-01-25T00:00:00"/>
    <d v="2017-01-25T00:00:00"/>
    <n v="48233"/>
    <s v="EDUCACION"/>
    <s v="CODEMANDADO FONPREMAG                                                                                                                              REAJUSTE PENSION DE CONFORMIDAD LEY 71 DE 1988                                                                                                          01-11-19 EN AUDIENCIA INICIAL SE DESVINCULA AL DPTO. DE ANTIOQUIA                                                              29-07-20 TRASLADO A FONPREMAG PARA ALEGAR                                                                "/>
    <d v="2020-08-31T00:00:00"/>
    <s v="2018-09"/>
    <s v="5"/>
    <s v="2020-07"/>
    <n v="0.73661443780017011"/>
    <n v="10774338.576935289"/>
    <n v="0"/>
    <d v="2023-09-04T00:00:00"/>
    <n v="3.010958904109589"/>
    <n v="4.3843078519294892E-2"/>
    <n v="0"/>
    <n v="0.05"/>
    <s v="REMOTA"/>
    <x v="1"/>
    <n v="0"/>
  </r>
  <r>
    <n v="50"/>
    <d v="2018-09-14T00:00:00"/>
    <d v="2018-08-31T00:00:00"/>
    <s v="3 ADMINISTRATIVO"/>
    <s v="05001333300320180037100                   "/>
    <s v="2019"/>
    <x v="0"/>
    <s v="REINALDO DE JESUS AGUDELO ESCOBAR                                C.C No.3.314.945                                       CARRERA 52 No.51 a 23   OFIC 401                                 TELEFONO 3007077001                               REAJUSTE LEY 71 DE 1988"/>
    <s v="JAIME JAVIER DIAZ PELAEZ                                               C.C No.70.091.458"/>
    <n v="89803"/>
    <s v="NULIDAD Y RESTABLECIMIENTO DEL DERECHO - LABORAL"/>
    <s v="OTRAS"/>
    <s v="BAJO"/>
    <s v="BAJO"/>
    <s v="BAJO"/>
    <s v="BAJO"/>
    <n v="0.05"/>
    <s v="REMOTA"/>
    <n v="16805880"/>
    <n v="0"/>
    <s v="CONTESTACIÓN"/>
    <n v="0"/>
    <s v="NO"/>
    <s v="NO"/>
    <s v="5 AÑOS"/>
    <s v="ADRIANA MARIA YEPES OSPINA"/>
    <d v="2017-01-25T00:00:00"/>
    <d v="2017-01-25T00:00:00"/>
    <n v="48233"/>
    <s v="EDUCACION"/>
    <s v="CODEMANDADO FONPREMAG                                                                                                                                         REAJUSTE PENSION DE CONFORMIDAD LEY 71 DE 1988                                                                                                        30-01-20 REQUIERE A PARTE DEMANDANTE PARA QUE VINCULE A UN TERCERO MUNICIPIO DE BARBOSA"/>
    <d v="2020-08-31T00:00:00"/>
    <s v="2018-09"/>
    <s v="5"/>
    <s v="2020-07"/>
    <n v="0.73661443780017011"/>
    <n v="12379453.847937122"/>
    <n v="0"/>
    <d v="2023-09-13T00:00:00"/>
    <n v="3.0356164383561643"/>
    <n v="4.3843078519294892E-2"/>
    <n v="0"/>
    <n v="0.05"/>
    <s v="REMOTA"/>
    <x v="1"/>
    <n v="0"/>
  </r>
  <r>
    <n v="51"/>
    <d v="2018-09-24T00:00:00"/>
    <d v="2018-08-31T00:00:00"/>
    <s v="11 ADMINISTRATIVO"/>
    <s v="05001333301120180033500                 "/>
    <s v="2019"/>
    <x v="0"/>
    <s v="EDELMIRA DEL SOCORRO OROZCO CANO                          C.C No.21.682.550                                        CARRERA 52 No.51 a 23  OFIC 401                                 TELEFONO 3007077001                                REAJUSTE LEY 71 DE 1988                             "/>
    <s v="JAIME JAVIER DIAZ PELAEZ                                               C.C No.70.091.458"/>
    <n v="89803"/>
    <s v="NULIDAD Y RESTABLECIMIENTO DEL DERECHO - LABORAL"/>
    <s v="OTRAS"/>
    <s v="BAJO"/>
    <s v="BAJO"/>
    <s v="BAJO"/>
    <s v="BAJO"/>
    <n v="0.05"/>
    <s v="REMOTA"/>
    <n v="21212730"/>
    <n v="0"/>
    <s v=" ALEGATOS PRIMERA"/>
    <n v="0"/>
    <s v="NO"/>
    <s v="NO"/>
    <s v="5 AÑOS"/>
    <s v="ADRIANA MARIA YEPES OSPINA"/>
    <d v="2017-01-25T00:00:00"/>
    <d v="2017-01-25T00:00:00"/>
    <n v="48233"/>
    <s v="EDUCACION"/>
    <s v="CODEMANDADO FONPREMAG                                                                                                                                    REAJUSTE PENSION DE CONFORMIDAD LEY 71 DE 1988                                                                                   FONPREMAG APELA AUTO QUE RECONOCE FALTA DE LEGITIMACION EN LA CAUSA AL DEPARTAMENTO                                                                                     06-12-19 EL TRIBUNAL ADTVO CONFIRMA DESVINCULACION DEL DPTO POR FALTA DE LEGITIMACION EN LA CAUSA                                                                                                                                                                                   04-08-20 1RA INSTANCIA ADEUA TRAMITE Y DA TRASLADO PARA ALEGAR A FONPREMAG                                           "/>
    <d v="2020-08-31T00:00:00"/>
    <s v="2018-09"/>
    <s v="5"/>
    <s v="2020-07"/>
    <n v="0.73661443780017011"/>
    <n v="15625603.183156803"/>
    <n v="0"/>
    <d v="2023-09-23T00:00:00"/>
    <n v="3.0630136986301371"/>
    <n v="4.3843078519294892E-2"/>
    <n v="0"/>
    <n v="0.05"/>
    <s v="REMOTA"/>
    <x v="1"/>
    <n v="0"/>
  </r>
  <r>
    <n v="52"/>
    <d v="2014-10-22T00:00:00"/>
    <d v="2014-07-01T00:00:00"/>
    <s v="20 ADMINISTRATIVO"/>
    <s v="05001333302020140089101                "/>
    <s v="2019"/>
    <x v="0"/>
    <s v="LIBIA ROSA VASQUEZ ECHAVARRIA                       FONMAG                         "/>
    <s v="GABRIEL RAUL MANRIQUE BERRIO"/>
    <n v="115922"/>
    <s v="NULIDAD Y RESTABLECIMIENTO DEL DERECHO"/>
    <s v="RELIQUIDACIÓN DE LA PENSIÓN"/>
    <s v="BAJO"/>
    <s v="BAJO"/>
    <s v="BAJO"/>
    <s v="BAJO"/>
    <n v="0.05"/>
    <s v="REMOTA"/>
    <n v="24795708"/>
    <n v="0"/>
    <s v=" ALEGATOS DE SEGUNDA"/>
    <n v="0"/>
    <s v="NO"/>
    <s v="NO"/>
    <s v="8 AÑOS"/>
    <s v="ADRIANA MARIA YEPES OSPINA"/>
    <d v="2017-01-25T00:00:00"/>
    <d v="2017-01-25T00:00:00"/>
    <n v="48233"/>
    <s v="EDUCACION"/>
    <s v="RELIQUIDACION PENSION    FONPPREMAG     (DRA CLAUDIA GONZALEZ)                                                           04-12-19 REGISTRA PROYECTO                                                                                                                              "/>
    <d v="2020-08-31T00:00:00"/>
    <s v="2014-10"/>
    <s v="8"/>
    <s v="2020-07"/>
    <n v="0.89197861147966029"/>
    <n v="22117241.192495104"/>
    <n v="0"/>
    <d v="2022-10-20T00:00:00"/>
    <n v="2.1369863013698631"/>
    <n v="4.3843078519294892E-2"/>
    <n v="0"/>
    <n v="0.05"/>
    <s v="REMOTA"/>
    <x v="1"/>
    <n v="0"/>
  </r>
  <r>
    <n v="53"/>
    <d v="2016-12-06T00:00:00"/>
    <d v="2016-11-22T00:00:00"/>
    <s v="18 ADMINISTRATIVO"/>
    <s v="05001333301820160090700                    "/>
    <s v="2019"/>
    <x v="0"/>
    <s v="OMAR DE JESUS PARRA GOMEZ                        FONMAG       "/>
    <s v="DIANA CAROLINA ALZATE QUINTERO"/>
    <n v="165819"/>
    <s v="NULIDAD Y RESTABLECIMIENTO DEL DERECHO"/>
    <s v="RELIQUIDACIÓN DE LA PENSIÓN"/>
    <s v="BAJO"/>
    <s v="BAJO"/>
    <s v="BAJO"/>
    <s v="BAJO"/>
    <n v="0.05"/>
    <s v="REMOTA"/>
    <n v="21679343"/>
    <n v="0"/>
    <s v=" RECURSO DE APELACIÓN SENTENCIA"/>
    <n v="0"/>
    <s v="NO"/>
    <s v="NO"/>
    <s v="8 AÑOS"/>
    <s v="ADRIANA MARIA YEPES OSPINA"/>
    <d v="2017-01-25T00:00:00"/>
    <d v="2017-01-25T00:00:00"/>
    <n v="48233"/>
    <s v="EDUCACION"/>
    <s v="RELIQUIDACION PENSION     FONPPREMAG                                                                                                                                18-09-18 A DESPACHO PARA SENTENCIA                                                                                 "/>
    <d v="2020-08-31T00:00:00"/>
    <s v="2016-12"/>
    <s v="8"/>
    <s v="2020-07"/>
    <n v="0.78688289821902468"/>
    <n v="17059104.251324326"/>
    <n v="0"/>
    <d v="2024-12-04T00:00:00"/>
    <n v="4.2630136986301368"/>
    <n v="4.3843078519294892E-2"/>
    <n v="0"/>
    <n v="0.05"/>
    <s v="REMOTA"/>
    <x v="1"/>
    <n v="0"/>
  </r>
  <r>
    <n v="54"/>
    <d v="2015-10-23T00:00:00"/>
    <d v="2015-09-14T00:00:00"/>
    <s v="6 ADMINISTRATIVO"/>
    <s v="05001333300620150080101                   "/>
    <s v="2019"/>
    <x v="0"/>
    <s v="JULIAN GARCIA GONZALEZ                          FONMAG                   "/>
    <s v="JAIRO IVAN LIZARASO AVILA"/>
    <n v="41146"/>
    <s v="NULIDAD Y RESTABLECIMIENTO DEL DERECHO"/>
    <s v="RELIQUIDACIÓN DE LA PENSIÓN"/>
    <s v="BAJO"/>
    <s v="BAJO"/>
    <s v="BAJO"/>
    <s v="BAJO"/>
    <n v="0.05"/>
    <s v="REMOTA"/>
    <n v="11673870"/>
    <n v="0"/>
    <s v=" RECURSO DE APELACIÓN SENTENCIA"/>
    <n v="0"/>
    <s v="NO"/>
    <s v="NO"/>
    <s v="8 AÑOS"/>
    <s v="ADRIANA MARIA YEPES OSPINA"/>
    <d v="2017-01-25T00:00:00"/>
    <d v="2017-01-25T00:00:00"/>
    <n v="48233"/>
    <s v="EDUCACION"/>
    <s v="RELIQUIDACION PENSION    FONPPREMAG                                                                                                                                 17-11-17 A DESPACHO PARA SENTENCIA                                                                                                                                   "/>
    <d v="2020-08-31T00:00:00"/>
    <s v="2015-10"/>
    <s v="8"/>
    <s v="2020-07"/>
    <n v="0.84232546730647351"/>
    <n v="9833198.0030250214"/>
    <n v="0"/>
    <d v="2023-10-21T00:00:00"/>
    <n v="3.1397260273972605"/>
    <n v="4.3843078519294892E-2"/>
    <n v="0"/>
    <n v="0.05"/>
    <s v="REMOTA"/>
    <x v="1"/>
    <n v="0"/>
  </r>
  <r>
    <n v="55"/>
    <d v="2017-01-20T00:00:00"/>
    <d v="2016-12-16T00:00:00"/>
    <s v="3 ADMINISTRATIVO"/>
    <s v="05001333300320160106400               "/>
    <s v="2019"/>
    <x v="0"/>
    <s v="ROSA CRUZ PALACIOS MOSQUERA                      FONMAG                          "/>
    <s v="HERNAN DARIO ZAPATA LONDOÑO"/>
    <n v="108371"/>
    <s v="NULIDAD Y RESTABLECIMIENTO DEL DERECHO - LABORAL"/>
    <s v="RELIQUIDACIÓN DE LA PENSIÓN"/>
    <s v="BAJO"/>
    <s v="BAJO"/>
    <s v="BAJO"/>
    <s v="BAJO"/>
    <n v="0.05"/>
    <s v="REMOTA"/>
    <n v="30075696"/>
    <n v="0"/>
    <s v=" RECURSO DE APELACIÓN SENTENCIA"/>
    <n v="0"/>
    <s v="NO"/>
    <s v="NO"/>
    <s v="8 AÑOS"/>
    <s v="ADRIANA MARIA YEPES OSPINA"/>
    <d v="2017-01-25T00:00:00"/>
    <d v="2017-01-25T00:00:00"/>
    <n v="48233"/>
    <s v="EDUCACION"/>
    <s v="RELIQUIDACION PENSION           FONPPREMAG                                                                                                           04-06-20 DESPACHO DE 1RA INSTANCIA DECLARA PROBADA EXCEPCION DE INEXISTENIA DE LA OBLIGACION-DENIEGA PRETENSIONES                                                                                                         24-08-2020 CONCEDE RECURSO DE APELACION                                                                                                                                 "/>
    <d v="2020-08-31T00:00:00"/>
    <s v="2017-01"/>
    <s v="8"/>
    <s v="2020-07"/>
    <n v="0.77890601703822215"/>
    <n v="23426140.581012391"/>
    <n v="0"/>
    <d v="2025-01-18T00:00:00"/>
    <n v="4.3863013698630136"/>
    <n v="4.3843078519294892E-2"/>
    <n v="0"/>
    <n v="0.05"/>
    <s v="REMOTA"/>
    <x v="1"/>
    <n v="0"/>
  </r>
  <r>
    <n v="56"/>
    <d v="2014-09-04T00:00:00"/>
    <d v="2014-05-06T00:00:00"/>
    <s v="29 ADMINISTRATIVO"/>
    <s v="05001333302920140056001             "/>
    <s v="2019"/>
    <x v="0"/>
    <s v="BEATRIZ ELENA DEL SOCORRO LOPEZ CAÑAS                                               FONMAG                        "/>
    <s v="GUSTAVO LEON RAMIREZ LOPEZ"/>
    <n v="97363"/>
    <s v="NULIDAD Y RESTABLECIMIENTO DEL DERECHO - LABORAL"/>
    <s v="PENSIÓN DE SOBREVIVIENTES"/>
    <s v="BAJO"/>
    <s v="BAJO"/>
    <s v="BAJO"/>
    <s v="BAJO"/>
    <n v="0.05"/>
    <s v="REMOTA"/>
    <n v="10787112"/>
    <n v="0"/>
    <s v=" RECURSO DE APELACIÓN SENTENCIA"/>
    <n v="0"/>
    <s v="NO"/>
    <s v="NO"/>
    <s v="8 AÑOS"/>
    <s v="ADRIANA MARIA YEPES OSPINA"/>
    <d v="2017-01-25T00:00:00"/>
    <d v="2017-01-25T00:00:00"/>
    <n v="48233"/>
    <s v="EDUCACION"/>
    <s v="RELIQUIDACION PENSION  FONPPREMAG                                                                                                                                  31-07-17 A DESPACHO PARA SENTENCIA                                                                                                                                    "/>
    <d v="2020-08-31T00:00:00"/>
    <s v="2014-09"/>
    <s v="8"/>
    <s v="2020-07"/>
    <n v="0.89344853772170874"/>
    <n v="9637729.4426402971"/>
    <n v="0"/>
    <d v="2022-09-02T00:00:00"/>
    <n v="2.0054794520547947"/>
    <n v="4.3843078519294892E-2"/>
    <n v="0"/>
    <n v="0.05"/>
    <s v="REMOTA"/>
    <x v="1"/>
    <n v="0"/>
  </r>
  <r>
    <n v="57"/>
    <d v="2018-10-12T00:00:00"/>
    <d v="2018-09-19T00:00:00"/>
    <s v="2 ADMINISTRATIVO"/>
    <s v="05001333300220180049500                            "/>
    <s v="2019"/>
    <x v="0"/>
    <s v="GLORIA INES SALAZAR VELASQUEZ                             C:C N.43.411.252                                               CRA 50 No.50-26 FREDONIA                                PASCUAL BRAVO           "/>
    <s v="JULIA FERNANDA MUÑOZ RINCON                               C.C No.1.040.491.173"/>
    <n v="215278"/>
    <s v="NULIDAD Y RESTABLECIMIENTO DEL DERECHO"/>
    <s v="RECONOCIMIENTO Y PAGO DE OTRAS PRESTACIONES SALARIALES, SOLCIALES Y SALARIOS"/>
    <s v="ALTO"/>
    <s v="ALTO"/>
    <s v="ALTO"/>
    <s v="ALTO"/>
    <n v="1"/>
    <s v="ALTA"/>
    <n v="80512561"/>
    <n v="1"/>
    <s v="CONTESTACIÓN"/>
    <n v="0"/>
    <s v="NO"/>
    <s v="NO"/>
    <s v="5 AÑOS"/>
    <s v="ADRIANA MARIA YEPES OSPINA"/>
    <d v="2017-01-25T00:00:00"/>
    <d v="2017-01-25T00:00:00"/>
    <n v="48233"/>
    <s v="EDUCACION"/>
    <s v="CODEMANDADO PASCUAL BRAVO                                                                                                                                        14-02-20 CORRIGE AUTO DE LLAMAMIENTO EN GARANTIA  EFECTUADO POR EL PASCUAL                                                           "/>
    <d v="2020-08-31T00:00:00"/>
    <s v="2018-10"/>
    <s v="5"/>
    <s v="2020-07"/>
    <n v="0.73572886802285709"/>
    <n v="59235415.366151229"/>
    <n v="59235415.366151229"/>
    <d v="2023-10-11T00:00:00"/>
    <n v="3.1123287671232878"/>
    <n v="4.3843078519294892E-2"/>
    <n v="57803236.905286662"/>
    <n v="1"/>
    <s v="ALTA"/>
    <x v="0"/>
    <n v="57803236.905286662"/>
  </r>
  <r>
    <n v="58"/>
    <d v="2018-10-29T00:00:00"/>
    <d v="2018-09-10T00:00:00"/>
    <s v="7 ADMINISTRATIVO"/>
    <s v="05001333300720180036200                 "/>
    <s v="2019"/>
    <x v="0"/>
    <s v="DIANA CAROLINA RESTREPO ORTIZ                                               C.C No.1027883706                                       CALLE 50 No.50-73-ANDES                            PASCUAL BRAVO             "/>
    <s v="MARISOL HERRERA ORTIZ                                              C.C No.43.287.871"/>
    <n v="210986"/>
    <s v="NULIDAD Y RESTABLECIMIENTO DEL DERECHO - LABORAL"/>
    <s v="RECONOCIMIENTO Y PAGO DE OTRAS PRESTACIONES SALARIALES, SOLCIALES Y SALARIOS"/>
    <s v="ALTO"/>
    <s v="ALTO"/>
    <s v="ALTO"/>
    <s v="ALTO"/>
    <n v="1"/>
    <s v="ALTA"/>
    <n v="55637662"/>
    <n v="1"/>
    <s v="CONTESTACIÓN"/>
    <n v="0"/>
    <s v="NO"/>
    <s v="NO"/>
    <s v="5 AÑOS"/>
    <s v="ADRIANA MARIA YEPES OSPINA"/>
    <d v="2017-01-25T00:00:00"/>
    <d v="2017-01-25T00:00:00"/>
    <n v="48233"/>
    <s v="EDUCACION"/>
    <s v="CODEMANDADO PASCUAL BRAVO                                                                                                                                                                02-03-20 A DISPOSICION DE LA PARTE CONTRARIA LAS EXCEPCIONES PROPUESTAS"/>
    <d v="2020-08-31T00:00:00"/>
    <s v="2018-10"/>
    <s v="5"/>
    <s v="2020-07"/>
    <n v="0.73572886802285709"/>
    <n v="40934234.08269833"/>
    <n v="40934234.08269833"/>
    <d v="2023-10-28T00:00:00"/>
    <n v="3.1589041095890411"/>
    <n v="4.3843078519294892E-2"/>
    <n v="39929909.393969417"/>
    <n v="1"/>
    <s v="ALTA"/>
    <x v="0"/>
    <n v="39929909.393969417"/>
  </r>
  <r>
    <n v="59"/>
    <d v="2018-08-16T00:00:00"/>
    <d v="2018-04-11T00:00:00"/>
    <s v="19 ADMINISTRATIVO"/>
    <s v="05001333301920180013200         "/>
    <s v="2019"/>
    <x v="0"/>
    <s v="MARTHA LUZ BETANCUR DUQUE                                      C.C No.22.211.181                                            CRA 50 No.38-103                                    RELIQUIDACION PENSION                                   DPTO CUOTAPARTISTA                          "/>
    <s v="DIANA CAROLINA ALZATE QUINTERO                        C.C 41.960.817"/>
    <n v="165819"/>
    <s v="NULIDAD Y RESTABLECIMIENTO DEL DERECHO - LABORAL"/>
    <s v="RELIQUIDACIÓN DE LA PENSIÓN"/>
    <s v="BAJO"/>
    <s v="BAJO"/>
    <s v="BAJO"/>
    <s v="BAJO"/>
    <n v="0.05"/>
    <s v="REMOTA"/>
    <n v="11605702"/>
    <n v="0"/>
    <s v=" ALEGATOS DE SEGUNDA"/>
    <n v="0"/>
    <s v="NO"/>
    <s v="NO"/>
    <s v="5 AÑOS"/>
    <s v="ADRIANA MARIA YEPES OSPINA"/>
    <d v="2017-01-25T00:00:00"/>
    <d v="2017-01-25T00:00:00"/>
    <n v="48233"/>
    <s v="EDUCACION"/>
    <s v="CODEMANDADO NACION-FONPREMAG-                                                                                                                          DPTO VINCULADO COMO LITIS CONSORTE-CUOTAPARTISTA                                                                                     No debe aplicarse la Metodología definida para el cálculo de la provisión contable, en tanto los recursos para el pago de dichas obligaciones, independiente de que sean reconocidas por vía administrativa o judicial, se encuentran provisionados de conformidad con lo dispuesto en la ley 549 de 1999, que dispuso el manejo que debe dársele al pasivo pensional, determinando la creación del Fondo Nacional de Pensiones de las entidades territoriales FONPET, estableciendo la forma en que debían ahorrarse en dicho fondo y un término no mayor de 30 años para que éste debe ser cubierto; normatividad que ha sido cumplida por el Departamento de Antioquia. Adicionalmente dispuso la creación de patrimonios autónomos para este mismo efecto, caso en el cual el departamento cuenta con un patrimonio autónomo denominado Consorcio Pensiones Antioquia el cual administra gran parte del pasivo pensional de la entidad y cuenta con reservas para ello.                                                                                                                             28-03-19 SE REALIZA AUDIENCIA INICIAL Y SE DESVINCULA AL DPTO POR FALTA DE LEGITIMACION EN LA CAUSA DE HECHO A PESAR DE SER CUOTAPARTISTA                                                                                                 17-02-20 TRASLADO  A FONPREMAG PARA ALEGAR EN SEGUNTA INSTANCIA                 "/>
    <d v="2020-08-31T00:00:00"/>
    <s v="2018-08"/>
    <s v="5"/>
    <s v="2020-07"/>
    <n v="0.7378298404971021"/>
    <n v="8563033.2555168979"/>
    <n v="0"/>
    <d v="2023-08-15T00:00:00"/>
    <n v="2.956164383561644"/>
    <n v="4.3843078519294892E-2"/>
    <n v="0"/>
    <n v="0.05"/>
    <s v="REMOTA"/>
    <x v="1"/>
    <n v="0"/>
  </r>
  <r>
    <n v="60"/>
    <d v="2018-04-17T00:00:00"/>
    <d v="2018-04-13T00:00:00"/>
    <s v="12 LABORAL"/>
    <s v="05001310501220180023800               "/>
    <s v="2019"/>
    <x v="1"/>
    <s v="DEBORA CRISTINA RESTREPO RESTREPO                                C.C No.21.559.045                                        TRASLADO DE APORTES A COLPENSIONES_x000a_"/>
    <s v="GLORIA ELENA RESTREPO GALLEGO                                C:C No.43.739.809_x000a_"/>
    <n v="83117"/>
    <s v="ORDINARIA"/>
    <s v="OTRAS"/>
    <s v="ALTO"/>
    <s v="ALTO"/>
    <s v="ALTO"/>
    <s v="ALTO"/>
    <n v="1"/>
    <s v="ALTA"/>
    <n v="15624840"/>
    <n v="1"/>
    <s v="AUDIENCIA INICIAL O PRIMERA AUDIENCIA"/>
    <n v="0"/>
    <s v="NO"/>
    <s v="NO"/>
    <s v="5 AÑOS"/>
    <s v="ADRIANA MARIA YEPES OSPINA"/>
    <d v="2017-01-25T00:00:00"/>
    <d v="2017-01-25T00:00:00"/>
    <n v="48233"/>
    <s v="GESTION HUMANA Y DLLO ORGANIZACIONAL"/>
    <s v="CODEMANDADOS COLFONDOS-COLPENSIONES                                                                                                           SE PRETENDE NULIDAD DEL TRASLADO DE COLPENSIONES A COLPENSIONES-BONO PENSIONAL                                                                                            No debe aplicarse la Metodología definida para el cálculo de la provisión contable, en tanto los recursos para el pago de dichas obligaciones, independiente de que sean reconocidas por vía administrativa o judicial, se encuentran provisionados de conformidad con lo dispuesto en la ley 549 de 1999, que dispuso el manejo que debe dársele al pasivo pensional, determinando la creación del Fondo Nacional de Pensiones de las entidades territoriales FONPET, estableciendo la forma en que debían ahorrarse en dicho fondo y un término no mayor de 30 años para que éste debe ser cubierto; normatividad que ha sido cumplida por el Departamento de Antioquia. Adicionalmente dispuso la creación de patrimonios autónomos para este mismo efecto, caso en el cual el departamento cuenta con un patrimonio autónomo denominado Consorcio Pensiones Antioquia el cual administra gran par te del pasivo pensional de la entidad y cuenta con reservas para ello.                                                                                                                                       CAMBIO DE TITULAR DEL DESPACHO-                                                                                                                               04-06-20   NO  SE REALIZO AUDIENCIA    (EMERGENCIA SANITARIA -PANDEMIA  -CUARENTENA-SUSPENSION DE TERMINOS)                   "/>
    <d v="2020-08-31T00:00:00"/>
    <s v="2018-04"/>
    <s v="5"/>
    <s v="2020-07"/>
    <n v="0.74078668525523483"/>
    <n v="11574673.431243403"/>
    <n v="11574673.431243403"/>
    <d v="2023-04-16T00:00:00"/>
    <n v="2.6246575342465754"/>
    <n v="4.3843078519294892E-2"/>
    <n v="11338222.382290326"/>
    <n v="1"/>
    <s v="ALTA"/>
    <x v="0"/>
    <n v="11338222.382290326"/>
  </r>
  <r>
    <n v="61"/>
    <d v="2018-11-20T00:00:00"/>
    <d v="2018-09-19T00:00:00"/>
    <s v="16 ADMINISTRATIVO"/>
    <s v="05001333301620180036000                           "/>
    <s v="2019"/>
    <x v="0"/>
    <s v="YULIETH MIRA GALEANO                                     C.C No.1.044.506.154                              PASCUAL BRAVO"/>
    <s v="JULIA FERNANDA MUÑOZ RINCON                                  C.C No.1.040.491.173        "/>
    <n v="215278"/>
    <s v="NULIDAD Y RESTABLECIMIENTO DEL DERECHO - LABORAL"/>
    <s v="RECONOCIMIENTO Y PAGO DE OTRAS PRESTACIONES SALARIALES, SOLCIALES Y SALARIOS"/>
    <s v="ALTO"/>
    <s v="ALTO"/>
    <s v="ALTO"/>
    <s v="ALTO"/>
    <n v="1"/>
    <s v="ALTA"/>
    <n v="112489630"/>
    <n v="1"/>
    <s v="CONTESTACIÓN"/>
    <n v="0"/>
    <s v="NO"/>
    <s v="NO"/>
    <s v="3 AÑOS"/>
    <s v="ADRIANA MARIA YEPES OSPINA"/>
    <d v="2017-01-25T00:00:00"/>
    <d v="2017-01-25T00:00:00"/>
    <n v="48233"/>
    <s v="EDUCACION"/>
    <s v="CODEMANDADO PASCUAL BRAVO                                                                                                                                                                                                SE  TRAMITAN LLAMAMIENTOS EN GARANTIA"/>
    <d v="2020-08-31T00:00:00"/>
    <s v="2018-11"/>
    <s v="3"/>
    <s v="2020-07"/>
    <n v="0.73486768506759159"/>
    <n v="82664993.992209896"/>
    <n v="82664993.992209896"/>
    <d v="2021-11-19T00:00:00"/>
    <n v="1.2191780821917808"/>
    <n v="4.3843078519294892E-2"/>
    <n v="81876238.12607272"/>
    <n v="1"/>
    <s v="ALTA"/>
    <x v="0"/>
    <n v="81876238.12607272"/>
  </r>
  <r>
    <n v="62"/>
    <d v="2018-07-13T00:00:00"/>
    <d v="2018-06-29T00:00:00"/>
    <s v="7 ADMINISTRATIVO"/>
    <s v="05501333300720180026000                  "/>
    <s v="2019"/>
    <x v="0"/>
    <s v="SOR LUBIELA CORREA CARDONA                                C.C No.32.323.066                                              CALLE 6B SUR No.37-45 APTO 909                                    TELEFONO 3131824                                  RELIQUIDACION PENSION                                   DPTO CUOTAPARTISTA"/>
    <s v="ANDRES CAMILO URIBE PARDO                                          C.C No.80.082.571"/>
    <n v="141330"/>
    <s v="NULIDAD Y RESTABLECIMIENTO DEL DERECHO - LABORAL"/>
    <s v="RELIQUIDACIÓN DE LA PENSIÓN"/>
    <s v="BAJO"/>
    <s v="BAJO"/>
    <s v="BAJO"/>
    <s v="BAJO"/>
    <n v="0.05"/>
    <s v="REMOTA"/>
    <n v="5910947"/>
    <n v="0"/>
    <s v=" ALEGATOS PRIMERA"/>
    <n v="0"/>
    <s v="NO"/>
    <s v="NO"/>
    <s v="3 AÑOS"/>
    <s v="ADRIANA MARIA YEPES OSPINA"/>
    <d v="2017-01-25T00:00:00"/>
    <d v="2017-01-25T00:00:00"/>
    <n v="48233"/>
    <s v="EDUCACION"/>
    <s v="CODEMANDADO NACION-FONPREMAG-                                                                                                                   DPTO VINCULADO COMO LITIS CONSORTE-CUOTAPARTISTA                                                                                 No debe aplicarse la Metodología definida para el cálculo de la provisión contable, en tanto los recursos para el pago de dichas obligaciones, independiente de que sean reconocidas por vía administrativa o judicial, se encuentran provisionados de conformidad con lo dispuesto en la ley 549 de 1999, que dispuso el manejo que debe dársele al pasivo pensional, determinando la creación del Fondo Nacional de Pensiones de las entidades territoriales FONPET, estableciendo la forma en que debían ahorrarse en dicho fondo y un término no mayor de 30 años para que éste debe ser cubierto; normatividad que ha sido cumplida por el Departamento de Antioquia. Adicionalmente dispuso la creación de patrimonios autónomos para este mismo efecto, caso en el cual el departamento cuenta con un patrimonio autónomo denominado Consorcio Pensiones Antioquia el cual administra gran parte del pasivo pensional de la entidad y cuenta con reservas para ello.                                                                                                                                            A DESPACHO PARA SENTENCIA DE PRIMERA INSTANCIA"/>
    <d v="2020-08-31T00:00:00"/>
    <s v="2018-07"/>
    <s v="3"/>
    <s v="2020-07"/>
    <n v="0.73871336652539898"/>
    <n v="4366495.5577232074"/>
    <n v="0"/>
    <d v="2021-07-12T00:00:00"/>
    <n v="0.86301369863013699"/>
    <n v="4.3843078519294892E-2"/>
    <n v="0"/>
    <n v="0.05"/>
    <s v="REMOTA"/>
    <x v="1"/>
    <n v="0"/>
  </r>
  <r>
    <n v="63"/>
    <d v="2018-11-19T00:00:00"/>
    <d v="2018-11-14T00:00:00"/>
    <s v="12 ADMINISTRATIVO"/>
    <s v="05001333301220180044400                                    "/>
    <s v="2019"/>
    <x v="0"/>
    <s v="FRANCY MILENA HOLGUIN SERNA                                                   C.C No.43.745.752                                            CRA 29 No.26-12 URRAO                                  CEL 3116151996                                        PASCUAL BRAVO                        "/>
    <s v="MARISOL HERRERA ORTIZ                                                 C.C No.43.287.871"/>
    <n v="141330"/>
    <s v="NULIDAD Y RESTABLECIMIENTO DEL DERECHO - LABORAL"/>
    <s v="RECONOCIMIENTO Y PAGO DE OTRAS PRESTACIONES SALARIALES, SOLCIALES Y SALARIOS"/>
    <s v="ALTO"/>
    <s v="ALTO"/>
    <s v="ALTO"/>
    <s v="ALTO"/>
    <n v="1"/>
    <s v="ALTA"/>
    <n v="71440115"/>
    <n v="1"/>
    <s v="CONTESTACIÓN"/>
    <n v="0"/>
    <s v="NO"/>
    <s v="NO"/>
    <s v="3 AÑOS"/>
    <s v="ADRIANA MARIA YEPES OSPINA"/>
    <d v="2017-01-25T00:00:00"/>
    <d v="2017-01-25T00:00:00"/>
    <n v="48233"/>
    <s v="EDUCACION"/>
    <s v="CODEMANDADO PASCUAL BRAVO                                                                                                                                                   25-02-20 TRASLADO DEL RECURSO DE REPOSICION INTERPUESTO POR EL DEPARTAMENTO DE ANTIOQUIA INEFICACIA DEL LLAMAMIENTO EN GARANTIA"/>
    <d v="2020-08-31T00:00:00"/>
    <s v="2018-11"/>
    <s v="3"/>
    <s v="2020-07"/>
    <n v="0.73486768506759159"/>
    <n v="52499031.931012526"/>
    <n v="52499031.931012526"/>
    <d v="2021-11-18T00:00:00"/>
    <n v="1.2164383561643837"/>
    <n v="4.3843078519294892E-2"/>
    <n v="51999227.7452619"/>
    <n v="1"/>
    <s v="ALTA"/>
    <x v="0"/>
    <n v="51999227.7452619"/>
  </r>
  <r>
    <n v="64"/>
    <d v="2015-11-17T00:00:00"/>
    <d v="2015-03-02T00:00:00"/>
    <s v=" 13 ADMINISTRATIVO "/>
    <s v="05001333301320150030100                                     "/>
    <s v="2019"/>
    <x v="0"/>
    <s v="IGNACIO ALBERTO MENESES RODRIGUEZ                   DOCENTE ENGAÑADO CON PROMESA DE CONTRATO"/>
    <s v="TOMAS HERNANDO HERNANDEZ JIMENEZ"/>
    <n v="224391"/>
    <s v="REPARACIÓN DIRECTA"/>
    <s v="FALLA EN EL SERVICIO OTRAS CAUSAS"/>
    <s v="ALTO"/>
    <s v="ALTO"/>
    <s v="BAJO"/>
    <s v="MEDIO   "/>
    <n v="0.73"/>
    <s v="ALTA"/>
    <n v="133499895"/>
    <n v="0.2"/>
    <s v=" RECURSO DE APELACIÓN SENTENCIA"/>
    <n v="21053263"/>
    <s v="N.A"/>
    <s v="N.A"/>
    <s v="10 AÑOS"/>
    <s v="ADRIANA MARIA YEPES OSPINA"/>
    <d v="2017-01-25T00:00:00"/>
    <d v="2017-01-25T00:00:00"/>
    <n v="48233"/>
    <s v="EDUCACION"/>
    <s v="DOCENTE  QUIEN SE LE PROMETIO CONTRATO DE PESTACION DE SERVICIOS Y RENUNCIO-FINALMENTE NO LO CONTRATARON-SENTENCIA DE 1RA EN CONTRA                                                                                                           30-06-19   ADMITE RECURSO DE APELACION-RECONOCE PERSONERIA A AMYO                                                                                                                                                                            INMINENTE ACCION DE REPETICION"/>
    <d v="2020-08-31T00:00:00"/>
    <s v="2015-11"/>
    <s v="10"/>
    <s v="2020-07"/>
    <n v="0.83727667088522129"/>
    <n v="111776347.6491266"/>
    <n v="22355269.529825322"/>
    <d v="2025-11-14T00:00:00"/>
    <n v="5.2082191780821914"/>
    <n v="4.3843078519294892E-2"/>
    <n v="21458171.404058821"/>
    <n v="0.73"/>
    <s v="ALTA"/>
    <x v="0"/>
    <n v="21053263"/>
  </r>
  <r>
    <n v="65"/>
    <d v="2016-09-30T00:00:00"/>
    <d v="2016-09-26T00:00:00"/>
    <s v=" 04 ADMINISTRATIVO ORAL DE MEDELLÍN "/>
    <s v="05001333 00420160070800                                   "/>
    <s v="2019"/>
    <x v="0"/>
    <s v="OLGA PATRICIA GIL HENAO                              PRIMA DE ANTIGÜEDAD"/>
    <s v="LEIDY PATRICIA LOPEZ MONSALVE"/>
    <n v="165757"/>
    <s v="NULIDAD Y RESTABLECIMIENTO DEL DERECHO - LABORAL"/>
    <s v="INCENTIVO ANTIGÜEDAD"/>
    <s v="BAJO"/>
    <s v="BAJO"/>
    <s v="BAJO"/>
    <s v="BAJO"/>
    <n v="0.05"/>
    <s v="REMOTA"/>
    <n v="1197576"/>
    <n v="0"/>
    <s v=" ALEGATOS DE SEGUNDA"/>
    <n v="0"/>
    <s v="N.A"/>
    <s v="N.A"/>
    <s v="7 AÑOS"/>
    <s v="ADRIANA MARIA YEPES OSPINA"/>
    <d v="2017-01-25T00:00:00"/>
    <d v="2017-01-25T00:00:00"/>
    <n v="48233"/>
    <s v="GESTION HUMANA Y DLLO ORGANIZACIONAL"/>
    <s v="PRIMA DE ANTIGÜEDAD                                                                                                                                                       14-11-19 A DESPACHO PARA FALLO"/>
    <d v="2020-08-31T00:00:00"/>
    <s v="2016-09"/>
    <s v="7"/>
    <s v="2020-07"/>
    <n v="0.79057379366945824"/>
    <n v="946772.20152749517"/>
    <n v="0"/>
    <d v="2023-09-29T00:00:00"/>
    <n v="3.0794520547945203"/>
    <n v="4.3843078519294892E-2"/>
    <n v="0"/>
    <n v="0.05"/>
    <s v="REMOTA"/>
    <x v="1"/>
    <n v="0"/>
  </r>
  <r>
    <n v="66"/>
    <d v="2019-01-16T00:00:00"/>
    <d v="2019-01-16T00:00:00"/>
    <s v="PROMISCUO CIRCUITO DE EL BAGRE"/>
    <s v="05250318900120180012300                    "/>
    <s v="2019"/>
    <x v="1"/>
    <s v="GLADYS DEL CARMEN MEDINA MEJIA                   BARRIO EL BOSQUE DE EL BAGRE                     TELEFONO 3117902175                                PASCUAL BRAVO"/>
    <s v="JULIA FERNANDA MUÑOZ RINCON"/>
    <n v="215278"/>
    <s v="ORDINARIA"/>
    <s v="RECONOCIMIENTO Y PAGO DE OTRAS PRESTACIONES SALARIALES, SOLCIALES Y SALARIOS"/>
    <s v="BAJO"/>
    <s v="BAJO"/>
    <s v="BAJO"/>
    <s v="BAJO"/>
    <n v="0.05"/>
    <s v="REMOTA"/>
    <n v="45103317"/>
    <n v="0"/>
    <s v=" OTRA"/>
    <n v="0"/>
    <s v="NO"/>
    <s v="NO"/>
    <s v="3 AÑOS"/>
    <s v="ADRIANA MARIA YEPES OSPINA"/>
    <d v="2017-01-25T00:00:00"/>
    <d v="2017-01-25T00:00:00"/>
    <n v="48233"/>
    <s v="EDUCACION"/>
    <s v="CODEMANDADO PASCUAL BRAVO                                                                                                                                                25-11-19 ADMITE LLAMAMIENTOS-SE ENVIA CITACION A LOS LLAMADOS-SE REMITE CONSTANCIA CORREO 472 AL DESPACHO "/>
    <d v="2020-08-31T00:00:00"/>
    <s v="2019-01"/>
    <s v="3"/>
    <s v="2020-07"/>
    <n v="1.0434541229259338"/>
    <n v="47063242.081285357"/>
    <n v="0"/>
    <d v="2022-01-15T00:00:00"/>
    <n v="1.3753424657534246"/>
    <n v="4.3843078519294892E-2"/>
    <n v="0"/>
    <n v="0.05"/>
    <s v="REMOTA"/>
    <x v="1"/>
    <n v="0"/>
  </r>
  <r>
    <n v="67"/>
    <d v="2019-01-16T00:00:00"/>
    <d v="2019-01-16T00:00:00"/>
    <s v="PROMISCUO CIRCUITO DE EL BAGRE"/>
    <s v="05250318900120180013300                        "/>
    <s v="2019"/>
    <x v="1"/>
    <s v="JORGE MANUEL FLOREZ ORTIZ                                          LAS COLINAS MUNICIPIO DE EL BAGRE               PASUAL BRAVO                                 "/>
    <s v="JULIA FERNANDA MUÑOZ RINCON"/>
    <n v="215278"/>
    <s v="ORDINARIA"/>
    <s v="RECONOCIMIENTO Y PAGO DE OTRAS PRESTACIONES SALARIALES, SOLCIALES Y SALARIOS"/>
    <s v="BAJO"/>
    <s v="BAJO"/>
    <s v="BAJO"/>
    <s v="BAJO"/>
    <n v="0.05"/>
    <s v="REMOTA"/>
    <n v="49244688"/>
    <n v="0"/>
    <s v=" OTRA"/>
    <n v="0"/>
    <s v="NO"/>
    <s v="NO"/>
    <s v="3 AÑOS"/>
    <s v="ADRIANA MARIA YEPES OSPINA"/>
    <d v="2017-01-25T00:00:00"/>
    <d v="2017-01-25T00:00:00"/>
    <n v="48233"/>
    <s v="EDUCACION"/>
    <s v="CODEMANDADO PASCUAL BRAVO                                                                                                                                                    24-02-20 ADMITE LLAMAMIENTOS-SE ENVIA CITACION A LOS LLAMADOS-SE REMITE CONSTANCIA CORREO 472 AL DESPACHO "/>
    <d v="2020-08-31T00:00:00"/>
    <s v="2019-01"/>
    <s v="3"/>
    <s v="2020-07"/>
    <n v="1.0434541229259338"/>
    <n v="51384572.725801252"/>
    <n v="0"/>
    <d v="2022-01-15T00:00:00"/>
    <n v="1.3753424657534246"/>
    <n v="4.3843078519294892E-2"/>
    <n v="0"/>
    <n v="0.05"/>
    <s v="REMOTA"/>
    <x v="1"/>
    <n v="0"/>
  </r>
  <r>
    <n v="68"/>
    <d v="2019-02-04T00:00:00"/>
    <d v="2018-11-14T00:00:00"/>
    <s v=" 7 ADMINSTRATIVO                                                   "/>
    <s v="05001333300720180044500                            "/>
    <s v="2019"/>
    <x v="0"/>
    <s v="NATALIA MARCELA RUIZ CARDONA                                        CALLE 53A No 48-28 PLAZA DE FERIA MUNICIPIO DE ANDES                                            TELEFONO 3233589033                          PASCUAL BRAVO_x000a_                                                                 "/>
    <s v="MARISOL HERRERA ORTIZ                                              C.C No.43.287.871"/>
    <n v="210986"/>
    <s v="NULIDAD Y RESTABLECIMIENTO DEL DERECHO - LABORAL"/>
    <s v="RECONOCIMIENTO Y PAGO DE OTRAS PRESTACIONES SALARIALES, SOLCIALES Y SALARIOS"/>
    <s v="ALTO"/>
    <s v="ALTO"/>
    <s v="ALTO"/>
    <s v="ALTO"/>
    <n v="1"/>
    <s v="ALTA"/>
    <n v="62494313"/>
    <n v="1"/>
    <s v="AUDIENCIA INICIAL O PRIMERA AUDIENCIA"/>
    <n v="0"/>
    <s v="NO"/>
    <s v="NO"/>
    <s v="5 AÑOS"/>
    <s v="ADRIANA MARIA YEPES OSPINA"/>
    <d v="2017-01-25T00:00:00"/>
    <d v="2017-01-25T00:00:00"/>
    <n v="48233"/>
    <s v="EDUCACION"/>
    <s v="CODEMANDADO PASCUAL BRAVO                                                                                                                                              CON MOTIVO DE LA EMERGENCIA Y CUARENTENA DECRETADA POR EL GOBIERNO NACIONAL LA AUDIENCIA PROGRAMADA PARA EL DIA 2020-03-24 NO FUE REALIZADA"/>
    <d v="2020-08-31T00:00:00"/>
    <s v="2019-02"/>
    <s v="5"/>
    <s v="2020-07"/>
    <n v="1.0374579956513144"/>
    <n v="64835224.70458588"/>
    <n v="64835224.70458588"/>
    <d v="2024-02-03T00:00:00"/>
    <n v="3.4273972602739726"/>
    <n v="4.3843078519294892E-2"/>
    <n v="63111094.77696918"/>
    <n v="1"/>
    <s v="ALTA"/>
    <x v="0"/>
    <n v="63111094.77696918"/>
  </r>
  <r>
    <n v="69"/>
    <d v="2019-03-12T00:00:00"/>
    <d v="2019-03-04T00:00:00"/>
    <s v=" 13 ADMINISTRATIVO "/>
    <s v="05001333301320190009000                                     "/>
    <s v="2019"/>
    <x v="0"/>
    <s v="JUAN JOSE RODRIGUEZ BEDOYA                          C.C No.1.046.903.062                                        _x000a_Carrera 63B N.103 GG 66                             PASCUAL BRAVO"/>
    <s v="JULIA FERNANDA MUÑOZ RINCON"/>
    <n v="215278"/>
    <s v="NULIDAD Y RESTABLECIMIENTO DEL DERECHO - LABORAL"/>
    <s v="RECONOCIMIENTO Y PAGO DE OTRAS PRESTACIONES SALARIALES, SOLCIALES Y SALARIOS"/>
    <s v="ALTO"/>
    <s v="ALTO"/>
    <s v="ALTO"/>
    <s v="ALTO"/>
    <n v="1"/>
    <s v="ALTA"/>
    <n v="61756511"/>
    <n v="1"/>
    <s v=" OTRA"/>
    <n v="0"/>
    <s v="NO"/>
    <s v="NO"/>
    <s v="5 AÑOS"/>
    <s v="ADRIANA MARIA YEPES OSPINA"/>
    <d v="2017-01-25T00:00:00"/>
    <d v="2017-01-25T00:00:00"/>
    <n v="48233"/>
    <s v="EDUCACION"/>
    <s v="CODEMANDADO PASCUAL BRAVO                                                                                                                                                21-02-20 A DISPOSICION DE LA PARTE CONTRARIA LAS EXCEPCIONES PROPUESTAS"/>
    <d v="2020-08-31T00:00:00"/>
    <s v="2019-03"/>
    <s v="5"/>
    <s v="2020-07"/>
    <n v="1.0329659515843337"/>
    <n v="63792373.151643373"/>
    <n v="63792373.151643373"/>
    <d v="2024-03-10T00:00:00"/>
    <n v="3.526027397260274"/>
    <n v="4.3843078519294892E-2"/>
    <n v="62047831.624847576"/>
    <n v="1"/>
    <s v="ALTA"/>
    <x v="0"/>
    <n v="62047831.624847576"/>
  </r>
  <r>
    <n v="70"/>
    <d v="2019-02-19T00:00:00"/>
    <d v="2019-02-12T00:00:00"/>
    <s v=" 18 ADMINISTRATIVO"/>
    <s v="05001333301820190005500"/>
    <s v="2019"/>
    <x v="0"/>
    <s v="SILVIA ISABEL MESA LOPERA                               C.C No.21.447.430                                      Carrera 28 Nro. 38 E — 47                              3136231340                                               RELIQUIDACION PENSION                                                              "/>
    <s v="FRANKLIN ANDERSON ISAZA LONDOÑO                                         C.C No.8.356.462                                                               Calle 54 # 45 - 63. Oficina 404                                          Cel 3113329659_x000a_"/>
    <n v="176482"/>
    <s v="NULIDAD Y RESTABLECIMIENTO DEL DERECHO - LABORAL"/>
    <s v="RELIQUIDACIÓN DE LA PENSIÓN"/>
    <s v="BAJO"/>
    <s v="BAJO"/>
    <s v="BAJO"/>
    <s v="BAJO"/>
    <n v="0.05"/>
    <s v="REMOTA"/>
    <n v="25183214"/>
    <n v="0"/>
    <s v=" OTRA"/>
    <n v="0"/>
    <s v="NO"/>
    <s v="NO"/>
    <s v="5 AÑOS"/>
    <s v="ADRIANA MARIA YEPES OSPINA"/>
    <d v="2017-01-25T00:00:00"/>
    <d v="2017-01-25T00:00:00"/>
    <n v="48233"/>
    <s v="EDUCACION"/>
    <s v="CODEMANDADO FONMAG                                                                                                                                                   EN AUDIENCIA INICIAL SE DECLARA LA EXCEPCION DE FALTA DE LEGITIMIMACION EN LA CAUSA EN FAVOR DEL DPTO                                                                                                                                                                                08-11-19 A DESPACHO PARA SENTENCIA                                                                                                                                  09-07-20 SENTENCIA DE PRIMERA INSTANCIA AUN NO LA CARGAN"/>
    <d v="2020-08-31T00:00:00"/>
    <s v="2019-02"/>
    <s v="5"/>
    <s v="2020-07"/>
    <n v="1.0374579956513144"/>
    <n v="26126526.720498119"/>
    <n v="0"/>
    <d v="2024-02-18T00:00:00"/>
    <n v="3.4684931506849317"/>
    <n v="4.3843078519294892E-2"/>
    <n v="0"/>
    <n v="0.05"/>
    <s v="REMOTA"/>
    <x v="1"/>
    <n v="0"/>
  </r>
  <r>
    <n v="71"/>
    <d v="2018-09-13T00:00:00"/>
    <d v="2018-05-18T00:00:00"/>
    <s v=" 11 LABORAL"/>
    <s v="05001310501120180029300"/>
    <s v="2019"/>
    <x v="1"/>
    <s v="ORFA DE JESUS MUÑOZ ARBOLEDA                                 C.C No.32.465.539                                              Cra 59 #64-32                                                       CEL 3216686104                                                 PENSION SOBREVIVIENTES"/>
    <s v="JAQUELINE RUIZ                                                                  C.C No.43.118.805"/>
    <s v="213.701"/>
    <s v="ORDINARIA"/>
    <s v="PENSIÓN DE SOBREVIVIENTES"/>
    <s v="BAJO"/>
    <s v="BAJO"/>
    <s v="BAJO"/>
    <s v="BAJO"/>
    <n v="0.05"/>
    <s v="REMOTA"/>
    <n v="50000000"/>
    <n v="0"/>
    <s v="CONTESTACIÓN"/>
    <n v="0"/>
    <s v="NO"/>
    <s v="NO"/>
    <s v="5 AÑOS"/>
    <s v="ADRIANA MARIA YEPES OSPINA"/>
    <d v="2017-01-25T00:00:00"/>
    <d v="2017-01-25T00:00:00"/>
    <n v="48233"/>
    <s v="GESTION HUMANA Y DLLO ORGANIZACIONAL"/>
    <s v="EL DPTO LE RECONOCIO PREVIAMENTE INDEMNIZACON SUSTITUTIVA DE PENSION                                                                &quot;No debe aplicarse la Metodología definida para el cálculo de la provisión contable, en tanto los recursos para el pago de dichas obligaciones, independiente de que sean reconocidas por vía administrativa o judicial, se encuentran provisionados de conformidad con lo dispuesto en la ley 549 de 1999, que dispuso el manejo que debe dársele al pasivo pensional, determinando la creación del Fondo Nacional de Pensiones de las entidades territoriales FONPET, estableciendo la forma en que debían ahorrarse en dicho fondo y un término no mayor de 30 años para que éste debe ser cubierto; normatividad que ha sido cumplida por el Departamento de Antioquia. Adicionalmente dispuso la creación de patrimonios autónomos para este mismo efecto, caso en el cual el departamento cuenta con un patrimonio autónomo denominado Consorcio Pensiones Antioquia el cual administra gran parte del pasivo pensional de la entidad y cuenta con reservas para ello."/>
    <d v="2020-08-31T00:00:00"/>
    <s v="2018-09"/>
    <s v="5"/>
    <s v="2020-07"/>
    <n v="0.73661443780017011"/>
    <n v="36830721.890008502"/>
    <n v="0"/>
    <d v="2023-09-12T00:00:00"/>
    <n v="3.032876712328767"/>
    <n v="4.3843078519294892E-2"/>
    <n v="0"/>
    <n v="0.05"/>
    <s v="REMOTA"/>
    <x v="1"/>
    <n v="0"/>
  </r>
  <r>
    <n v="72"/>
    <d v="2019-06-14T00:00:00"/>
    <d v="2018-12-04T00:00:00"/>
    <s v="32 ADMINISTRATIVO"/>
    <s v="05001333303220180031800"/>
    <s v="2019"/>
    <x v="0"/>
    <s v="MARIA EDILMA ARANGO DE BASTIDAS                         C.C No.42.744.431                                    CARRERA 52 No.51 A 23                                     CEL 3007077001                                      REAJUSTE PENSION LEY 71 DE 1989"/>
    <s v="JAIME JAVIER DIAZ PELAEZ                                              C.C No.70.091.458"/>
    <s v="89.803"/>
    <s v="NULIDAD Y RESTABLECIMIENTO DEL DERECHO - LABORAL"/>
    <s v="RELIQUIDACIÓN DE LA PENSIÓN"/>
    <s v="BAJO"/>
    <s v="BAJO"/>
    <s v="BAJO"/>
    <s v="BAJO"/>
    <n v="0.05"/>
    <s v="REMOTA"/>
    <n v="20695374"/>
    <n v="0"/>
    <s v=" ALEGATOS DE SEGUNDA"/>
    <n v="0"/>
    <s v="NO"/>
    <s v="NO"/>
    <s v="3 AÑOS"/>
    <s v="ADRIANA MARIA YEPES OSPINA"/>
    <d v="2017-01-25T00:00:00"/>
    <d v="2017-01-25T00:00:00"/>
    <n v="48233"/>
    <s v="EDUCACION"/>
    <s v="CODEMANDADO FONMAG                                                                                                                                                  EN AUDIENCIA INICIAL SE DECLARA LA EXCEPCION DE FALTA DE LEGITIMACION EN LA CAUSA EN FAVOR DEL DPTO Y NIEGA SUPLICAS DE LA DDA                                                                                                                 29-01-20 SE PRESENTAN ALEGATOS EN 2DA INSTANCIA               "/>
    <d v="2020-08-31T00:00:00"/>
    <s v="2019-06"/>
    <s v="3"/>
    <s v="2020-07"/>
    <n v="1.022003699737124"/>
    <n v="21150748.795443483"/>
    <n v="0"/>
    <d v="2022-06-13T00:00:00"/>
    <n v="1.7835616438356163"/>
    <n v="4.3843078519294892E-2"/>
    <n v="0"/>
    <n v="0.05"/>
    <s v="REMOTA"/>
    <x v="1"/>
    <n v="0"/>
  </r>
  <r>
    <n v="73"/>
    <d v="2019-05-09T00:00:00"/>
    <d v="2019-01-31T00:00:00"/>
    <s v="26 ADMINISTRATIVO"/>
    <s v="05001333302620190003200"/>
    <s v="2019"/>
    <x v="0"/>
    <s v="GLORIA AMPARO ARENAS HENAO                    C.C No.39.186.756                                          CARRERA 51 No.41-222                                         CELULAR 311 602 36 29                                    PASCUAL BRAVO                                   "/>
    <s v="JULIA FERNANDA MUÑOZ RINCON"/>
    <n v="215278"/>
    <s v="NULIDAD Y RESTABLECIMIENTO DEL DERECHO - LABORAL"/>
    <s v="RECONOCIMIENTO Y PAGO DE OTRAS PRESTACIONES SALARIALES, SOLCIALES Y SALARIOS"/>
    <s v="ALTO"/>
    <s v="ALTO"/>
    <s v="ALTO"/>
    <s v="ALTO"/>
    <n v="1"/>
    <s v="ALTA"/>
    <n v="51925949"/>
    <n v="1"/>
    <s v=" OTRA"/>
    <n v="0"/>
    <s v="NO"/>
    <s v="NO"/>
    <s v="3 AÑOS"/>
    <s v="ADRIANA MARIA YEPES OSPINA"/>
    <d v="2017-01-25T00:00:00"/>
    <d v="2017-01-25T00:00:00"/>
    <n v="48233"/>
    <s v="EDUCACION"/>
    <s v="CODEMANDADO PASCUAL BRAVO                                                                                                                                                   28-01-20 TRASLADO DE EXCEPCIONES"/>
    <d v="2020-08-31T00:00:00"/>
    <s v="2019-05"/>
    <s v="3"/>
    <s v="2020-07"/>
    <n v="1.0246973838344398"/>
    <n v="53208384.093420543"/>
    <n v="53208384.093420543"/>
    <d v="2022-05-08T00:00:00"/>
    <n v="1.6849315068493151"/>
    <n v="4.3843078519294892E-2"/>
    <n v="52508022.491579525"/>
    <n v="1"/>
    <s v="ALTA"/>
    <x v="0"/>
    <n v="52508022.491579525"/>
  </r>
  <r>
    <n v="74"/>
    <d v="2019-07-14T00:00:00"/>
    <d v="2018-12-13T00:00:00"/>
    <s v="TRIBUNAL ADMINISTRATIVO DE ANTIOQUIA-SALA PRIMERA DE ORALIDAD DR JORGE HERNANDO GALEANO ESPINOSA"/>
    <s v="05001233300020180243900"/>
    <s v="2019"/>
    <x v="0"/>
    <s v="JORGE HERNANDO GALEANO ESPINOZA                        C.C No.71.172.556                                                    CALLE BOYACÁ N°18-18 de CISNEROS-ANTIOQUIA                                                PASCUAL BRAVO_x000a_"/>
    <s v="EDGAR DARlO CASTRO DIAZ"/>
    <s v="86.101"/>
    <s v="NULIDAD Y RESTABLECIMIENTO DEL DERECHO"/>
    <s v="RECONOCIMIENTO Y PAGO DE OTRAS PRESTACIONES SALARIALES, SOLCIALES Y SALARIOS"/>
    <s v="ALTO"/>
    <s v="ALTO"/>
    <s v="ALTO"/>
    <s v="ALTO"/>
    <n v="1"/>
    <s v="ALTA"/>
    <n v="89406136"/>
    <n v="1"/>
    <s v="CONTESTACIÓN"/>
    <n v="0"/>
    <s v="NO"/>
    <s v="NO"/>
    <s v="3 AÑOS"/>
    <s v="ADRIANA MARIA YEPES OSPINA"/>
    <d v="2017-01-25T00:00:00"/>
    <d v="2017-01-25T00:00:00"/>
    <n v="48233"/>
    <s v="EDUCACION"/>
    <s v="CODEMANDADO PASCUAL BRAVO                                                                                                                                             13-03-20 SE NOTIFICA POR CORREO ELECTRONICO  AUTO QUE ADMITE LLAMAMIENTO EN GARANTIA A SEGUROS SURAMERICANA S.A. Y A LA I. EDUCATIVA PASCUAL BRAVO                                                                           03-08-20 RESPONDE DDA Y LLAMAMIENTO                                                             "/>
    <d v="2020-08-31T00:00:00"/>
    <s v="2019-07"/>
    <s v="3"/>
    <s v="2020-07"/>
    <n v="1.0197202253740043"/>
    <n v="91169245.151738882"/>
    <n v="91169245.151738882"/>
    <d v="2022-07-13T00:00:00"/>
    <n v="1.8657534246575342"/>
    <n v="4.3843078519294892E-2"/>
    <n v="89841378.212804034"/>
    <n v="1"/>
    <s v="ALTA"/>
    <x v="0"/>
    <n v="89841378.212804034"/>
  </r>
  <r>
    <n v="75"/>
    <d v="2019-05-29T00:00:00"/>
    <d v="2019-05-21T00:00:00"/>
    <s v="23 ADMINISTRATIVO"/>
    <s v="05001333302320190021300"/>
    <s v="2019"/>
    <x v="0"/>
    <s v="LUIS ALONSO AGUDELO MONSALVE                    C.C 3.446.248                                                    CALLE 11 No.08-49 CISNEROS                               CEL 3108298616                                             PASCUAL BRAVO"/>
    <s v="EDGAR DARlO CASTRO DIAZ"/>
    <s v="86.101"/>
    <s v="NULIDAD Y RESTABLECIMIENTO DEL DERECHO - LABORAL"/>
    <s v="RECONOCIMIENTO Y PAGO DE OTRAS PRESTACIONES SALARIALES, SOLCIALES Y SALARIOS"/>
    <s v="ALTO"/>
    <s v="ALTO"/>
    <s v="ALTO"/>
    <s v="ALTO"/>
    <n v="1"/>
    <s v="ALTA"/>
    <n v="92556074"/>
    <n v="1"/>
    <s v=" OTRA"/>
    <n v="0"/>
    <s v="NO"/>
    <s v="NO"/>
    <s v="3 AÑOS"/>
    <s v="ADRIANA MARIA YEPES OSPINA"/>
    <d v="2017-01-25T00:00:00"/>
    <d v="2017-01-25T00:00:00"/>
    <n v="48233"/>
    <s v="EDUCACION"/>
    <s v="CODEMANDADO PASCUAL BRAVO                                                                                                                                               09-12-19 DEPERTAMENTO CUMPLE REQUERIMIENTO PARA LLAMAMIENTOS AUNQUE SE PRESENTARON CON CONTESTACION"/>
    <d v="2020-08-31T00:00:00"/>
    <s v="2019-05"/>
    <s v="3"/>
    <s v="2020-07"/>
    <n v="1.0246973838344398"/>
    <n v="94841966.885786816"/>
    <n v="94841966.885786816"/>
    <d v="2022-05-28T00:00:00"/>
    <n v="1.7397260273972603"/>
    <n v="4.3843078519294892E-2"/>
    <n v="93553278.06395492"/>
    <n v="1"/>
    <s v="ALTA"/>
    <x v="0"/>
    <n v="93553278.06395492"/>
  </r>
  <r>
    <n v="76"/>
    <d v="2019-04-29T00:00:00"/>
    <d v="2019-04-03T00:00:00"/>
    <s v="8 ADMINISTRATIVO"/>
    <s v="05001333300820190013900"/>
    <s v="2019"/>
    <x v="0"/>
    <s v="YUDY ESTHER URIBE POSADA                         OPS"/>
    <s v="DIANA CAROLINA ALZATE QUINTERO"/>
    <s v="165.819"/>
    <s v="NULIDAD Y RESTABLECIMIENTO DEL DERECHO - LABORAL"/>
    <s v="OTRAS"/>
    <s v="ALTO"/>
    <s v="ALTO"/>
    <s v="ALTO"/>
    <s v="ALTO"/>
    <n v="1"/>
    <s v="ALTA"/>
    <n v="20799755"/>
    <n v="1"/>
    <s v="CONTESTACIÓN"/>
    <m/>
    <s v="NO"/>
    <s v="NO"/>
    <s v="3 AÑOS"/>
    <s v="ADRIANA MARIA YEPES OSPINA"/>
    <d v="2017-01-25T00:00:00"/>
    <d v="2017-01-25T00:00:00"/>
    <n v="48233"/>
    <s v="EDUCACION"/>
    <s v="PRETENDEN RECONOCIMIENTO DE TIEMPOS DE SERVICIOS PARA EFECTOS PENSIONALES                        &quot;No debe aplicarse la Metodología definida para el cálculo de la provisión contable, en tanto los recursos para el pago de dichas obligaciones, independiente de que sean reconocidas por vía administrativa o judicial, se encuentran provisionados de conformidad con lo dispuesto en la ley 549 de 1999, que dispuso el manejo que debe dársele al pasivo pensional, determinando la creación del Fondo Nacional de Pensiones de las entidades territoriales FONPET, estableciendo la forma en que debían ahorrarse en dicho fondo y un término no mayor de 30 años para que éste debe ser cubierto; normatividad que ha sido cumplida por el Departamento de Antioquia. Adicionalmente dispuso la creación de patrimonios autónomos para este mismo efecto, caso en el cual el departamento cuenta con un patrimonio autónomo denominado Consorcio Pensiones Antioquia el cual administra gran parte del pasivo pensional de la entidad y cuenta con reservas para ello.&quot;                                                                                                                                     27-09-19   SE PRESENTA CONTESTACION DEMANDA                                                                                                             EN TRASLADO EXCEPCIONES"/>
    <d v="2020-08-31T00:00:00"/>
    <s v="2019-04"/>
    <s v="3"/>
    <s v="2020-07"/>
    <n v="1.0279083431257343"/>
    <n v="21380241.699471209"/>
    <n v="21380241.699471209"/>
    <d v="2022-04-28T00:00:00"/>
    <n v="1.6575342465753424"/>
    <n v="4.3843078519294892E-2"/>
    <n v="21103367.933316041"/>
    <n v="1"/>
    <s v="ALTA"/>
    <x v="0"/>
    <n v="21103367.933316041"/>
  </r>
  <r>
    <n v="77"/>
    <d v="2019-04-15T00:00:00"/>
    <d v="2019-04-03T00:00:00"/>
    <s v="31 ADMINISTRATIVO"/>
    <s v="05001333303120190019800"/>
    <s v="2019"/>
    <x v="0"/>
    <s v="JHON WILDER ALVAREZ ESPINOSA                    OPS"/>
    <s v="DIANA CAROLINA ALZATE QUINTERO"/>
    <s v="165.819"/>
    <s v="NULIDAD Y RESTABLECIMIENTO DEL DERECHO - LABORAL"/>
    <s v="OTRAS"/>
    <s v="ALTO"/>
    <s v="ALTO"/>
    <s v="ALTO"/>
    <s v="ALTO"/>
    <n v="1"/>
    <s v="ALTA"/>
    <n v="5125140"/>
    <n v="1"/>
    <s v="CONTESTACIÓN"/>
    <m/>
    <s v="NO"/>
    <s v="NO"/>
    <s v="3 AÑOS"/>
    <s v="ADRIANA MARIA YEPES OSPINA"/>
    <d v="2017-01-25T00:00:00"/>
    <d v="2017-01-25T00:00:00"/>
    <n v="48233"/>
    <s v="EDUCACION"/>
    <s v="PRETENDEN RECONOCIMIENTO DE TIEMPOS DE SERVICIOS PARA EFECTOS PENSIONALES               &quot;No debe aplicarse la Metodología definida para el cálculo de la provisión contable, en tanto los recursos para el pago de dichas obligaciones, independiente de que sean reconocidas por vía administrativa o judicial, se encuentran provisionados de conformidad con lo dispuesto en la ley 549 de 1999, que dispuso el manejo que debe dársele al pasivo pensional, determinando la creación del Fondo Nacional de Pensiones de las entidades territoriales FONPET, estableciendo la forma en que debían ahorrarse en dicho fondo y un término no mayor de 30 años para que éste debe ser cubierto; normatividad que ha sido cumplida por el Departamento de Antioquia. Adicionalmente dispuso la creación de patrimonios autónomos para este mismo efecto, caso en el cual el departamento cuenta con un patrimonio autónomo denominado Consorcio Pensiones Antioquia el cual administra gran parte del pasivo pensional de la entidad y cuenta con reservas para ello.&quot;                                                                                                                                                                 14-02-20 SE PRESENTA CONTESTACION DEMANDA"/>
    <d v="2020-08-31T00:00:00"/>
    <s v="2019-04"/>
    <s v="3"/>
    <s v="2020-07"/>
    <n v="1.0279083431257343"/>
    <n v="5268174.165687426"/>
    <n v="5268174.165687426"/>
    <d v="2022-04-14T00:00:00"/>
    <n v="1.6191780821917807"/>
    <n v="4.3843078519294892E-2"/>
    <n v="5201520.0785535574"/>
    <n v="1"/>
    <s v="ALTA"/>
    <x v="0"/>
    <n v="5201520.0785535574"/>
  </r>
  <r>
    <n v="78"/>
    <d v="2019-06-20T00:00:00"/>
    <d v="2019-06-19T00:00:00"/>
    <s v="1 ADMINISTRATIVO"/>
    <s v="05001333300120190024800"/>
    <s v="2019"/>
    <x v="0"/>
    <s v="BERTA OLIVA VILLA ACEVEDO                       OPS"/>
    <s v="DIANA CAROLINA ALZATE QUINTERO"/>
    <s v="165.819"/>
    <s v="NULIDAD Y RESTABLECIMIENTO DEL DERECHO - LABORAL"/>
    <s v="OTRAS"/>
    <s v="ALTO"/>
    <s v="ALTO"/>
    <s v="ALTO"/>
    <s v="ALTO"/>
    <n v="1"/>
    <s v="ALTA"/>
    <n v="11785340"/>
    <n v="1"/>
    <s v="AUDIENCIA INICIAL O PRIMERA AUDIENCIA"/>
    <m/>
    <s v="NO"/>
    <s v="NO"/>
    <s v="3 AÑOS"/>
    <s v="ADRIANA MARIA YEPES OSPINA"/>
    <d v="2017-01-25T00:00:00"/>
    <d v="2017-01-25T00:00:00"/>
    <n v="48233"/>
    <s v="EDUCACION"/>
    <s v="PRETENDEN RECONOCIMIENTO DE TIEMPOS DE SERVICIOS PARA EFECTOS PENSIONALES                   &quot;No debe aplicarse la Metodología definida para el cálculo de la provisión contable, en tanto los recursos para el pago de dichas obligaciones, independiente de que sean reconocidas por vía administrativa o judicial, se encuentran provisionados de conformidad con lo dispuesto en la ley 549 de 1999, que dispuso el manejo que debe dársele al pasivo pensional, determinando la creación del Fondo Nacional de Pensiones de las entidades territoriales FONPET, estableciendo la forma en que debían ahorrarse en dicho fondo y un término no mayor de 30 años para que éste debe ser cubierto; normatividad que ha sido cumplida por el Departamento de Antioquia. Adicionalmente dispuso la creación de patrimonios autónomos para este mismo efecto, caso en el cual el departamento cuenta con un patrimonio autónomo denominado Consorcio Pensiones Antioquia el cual administra gran parte del pasivo pensional de la entidad y cuenta con reservas para ello.&quot;                                                                                                                                                                  POR MOTIVO DE LA JORNADA LABORAL DE PROTESTA DE LOS SERVIDORES PUBLICOS DE LA RAMA JUDUCIAL, LA AUDIENCIA PROGRAMADA PARA EL  (2020-02-21) NO FUE REALIZADA      "/>
    <d v="2020-08-31T00:00:00"/>
    <s v="2019-06"/>
    <s v="3"/>
    <s v="2020-07"/>
    <n v="1.022003699737124"/>
    <n v="12044661.082659917"/>
    <n v="12044661.082659917"/>
    <d v="2022-06-19T00:00:00"/>
    <n v="1.8"/>
    <n v="4.3843078519294892E-2"/>
    <n v="11875371.181193354"/>
    <n v="1"/>
    <s v="ALTA"/>
    <x v="0"/>
    <n v="11875371.181193354"/>
  </r>
  <r>
    <n v="79"/>
    <d v="2019-07-16T00:00:00"/>
    <d v="2019-05-27T00:00:00"/>
    <s v="33 ADMINISTRATIVO"/>
    <s v="05001333303320190021200"/>
    <s v="2019"/>
    <x v="0"/>
    <s v="ANA JULIA MONTOYA DE GIRALDO              PENSION SOBREVIVIENTES"/>
    <s v="LUZ ADRIANA JARAMILLO BETANCUR "/>
    <s v="88.923"/>
    <s v="NULIDAD Y RESTABLECIMIENTO DEL DERECHO - LABORAL"/>
    <s v="PENSIÓN DE SOBREVIVIENTES"/>
    <s v="ALTO"/>
    <s v="ALTO"/>
    <s v="ALTO"/>
    <s v="ALTO"/>
    <n v="1"/>
    <s v="ALTA"/>
    <n v="26665590"/>
    <n v="1"/>
    <s v="AUDIENCIA INICIAL O PRIMERA AUDIENCIA"/>
    <m/>
    <s v="NO"/>
    <s v="NO"/>
    <s v="3 AÑOS"/>
    <s v="ADRIANA MARIA YEPES OSPINA"/>
    <d v="2017-01-25T00:00:00"/>
    <d v="2017-01-25T00:00:00"/>
    <n v="48233"/>
    <s v="GESTION HUMANA Y DLLO ORGANIZACIONAL"/>
    <s v="PRESUNTA COMPAÑERA PERMANENTE YA JUBILADA POR COLPENSIONES PRETENDE EL RECONOCIMIENTO DE LA PENSION DE SOBREVIVIENTES DE CAUSANTE JUBILADA POR EL DPTO               CON MOTIVO DE LA EMERGENCIA Y CUARENTENA DECRETADA POR EL GOBIERNO NACIONAL LA AUDIENCIA PROGRAMADA PARA EL DIA 2020-03-24 NO FUE REALIZADA"/>
    <d v="2020-08-31T00:00:00"/>
    <s v="2019-07"/>
    <s v="3"/>
    <s v="2020-07"/>
    <n v="1.0197202253740043"/>
    <n v="27191441.444530796"/>
    <n v="27191441.444530796"/>
    <d v="2022-07-15T00:00:00"/>
    <n v="1.8712328767123287"/>
    <n v="4.3843078519294892E-2"/>
    <n v="26794247.437150549"/>
    <n v="1"/>
    <s v="ALTA"/>
    <x v="0"/>
    <n v="26794247.437150549"/>
  </r>
  <r>
    <n v="80"/>
    <d v="2019-08-05T00:00:00"/>
    <d v="2019-07-18T00:00:00"/>
    <s v="9 ADMINISTRATIVO"/>
    <s v="05001333300920190024000"/>
    <s v="2019"/>
    <x v="0"/>
    <s v="JOSE OCTAVIO RUA BEDOYA                                     C.C 71.613.950                                                 CALLE NUEVA No.17-76 CISNEROS                           PASCUAL BRAVO"/>
    <s v="EDGAR DARlO CASTRO DIAZ"/>
    <s v="86.101"/>
    <s v="NULIDAD Y RESTABLECIMIENTO DEL DERECHO"/>
    <s v="RECONOCIMIENTO Y PAGO DE OTRAS PRESTACIONES SALARIALES, SOLCIALES Y SALARIOS"/>
    <s v="ALTO"/>
    <s v="ALTO"/>
    <s v="ALTO"/>
    <s v="ALTO"/>
    <n v="1"/>
    <s v="ALTA"/>
    <n v="18686446"/>
    <n v="1"/>
    <s v="CONTESTACIÓN"/>
    <m/>
    <s v="NO"/>
    <s v="NO"/>
    <s v="3 AÑOS"/>
    <s v="ADRIANA MARIA YEPES OSPINA"/>
    <d v="2017-01-25T00:00:00"/>
    <d v="2017-01-25T00:00:00"/>
    <n v="48233"/>
    <s v="EDUCACION"/>
    <s v="CODEMANDADO PASCUAL BRAVO                                                                                                                                               01-07-20 CONTESTAN LLAMAMIENTO"/>
    <d v="2020-08-31T00:00:00"/>
    <s v="2019-08"/>
    <s v="3"/>
    <s v="2020-07"/>
    <n v="1.0188294671454916"/>
    <n v="19038301.821023002"/>
    <n v="19038301.821023002"/>
    <d v="2022-08-04T00:00:00"/>
    <n v="1.9260273972602739"/>
    <n v="4.3843078519294892E-2"/>
    <n v="18752121.378381349"/>
    <n v="1"/>
    <s v="ALTA"/>
    <x v="0"/>
    <n v="18752121.378381349"/>
  </r>
  <r>
    <n v="81"/>
    <d v="2019-08-13T00:00:00"/>
    <d v="2019-07-11T00:00:00"/>
    <s v="TRIBUNAL ADMINISTRATIVO DE ANTIOQUIA-SALA PRIMERA DE ORALIDAD DR JOHN JAIRO ALZATE LOPEZ"/>
    <s v="05001233300020190170600"/>
    <s v="2019"/>
    <x v="0"/>
    <s v="CRUZANA CAÑAS ARANGO                               C.C 22.056.824                                               CALLE 30 CORDOBA No.31-110                                    TELEFONO 3136969266                                 PENSION SOBREVIVIENTES"/>
    <s v="NELSON ADRIAN TORO QUINTERO"/>
    <s v="152.939"/>
    <s v="NULIDAD Y RESTABLECIMIENTO DEL DERECHO - LABORAL"/>
    <s v="PENSIÓN DE SOBREVIVIENTES"/>
    <s v="ALTO"/>
    <s v="ALTO"/>
    <s v="ALTO"/>
    <s v="ALTO"/>
    <n v="1"/>
    <s v="ALTA"/>
    <n v="62824993"/>
    <n v="1"/>
    <s v=" OTRA"/>
    <m/>
    <s v="NO"/>
    <s v="NO"/>
    <s v="3 AÑOS"/>
    <s v="ADRIANA MARIA YEPES OSPINA"/>
    <d v="2017-01-25T00:00:00"/>
    <d v="2017-01-25T00:00:00"/>
    <n v="48233"/>
    <s v="EDUCACION"/>
    <s v="COEMANDADO NACION-MINEDUCACION-FONPREMAG                                                                                         &quot;No debe aplicarse la Metodología definida para el cálculo de la provisión contable, en tanto los recursos para el pago de dichas obligaciones, independiente de que sean reconocidas por vía administrativa o judicial, se encuentran provisionados de conformidad con lo dispuesto en la ley 549 de 1999, que dispuso el manejo que debe dársele al pasivo pensional, determinando la creación del Fondo Nacional de Pensiones de las entidades territoriales FONPET, estableciendo la forma en que debían ahorrarse en dicho fondo y un término no mayor de 30 años para que éste debe ser cubierto; normatividad que ha sido cumplida por el Departamento de Antioquia. Adicionalmente dispuso la creación de patrimonios autónomos para este mismo efecto, caso en el cual el departamento cuenta con un patrimonio autónomo denominado Consorcio Pensiones Antioquia el cual administra gran parte del pasivo pensional de la entidad y cuenta con reservas para ello.                                                                                                                                                                   18-02-20 AUTO QUE ADMITE REFORMA DE DEMANDA"/>
    <d v="2020-08-31T00:00:00"/>
    <s v="2019-08"/>
    <s v="3"/>
    <s v="2020-07"/>
    <n v="1.0188294671454916"/>
    <n v="64007954.141609237"/>
    <n v="64007954.141609237"/>
    <d v="2022-08-12T00:00:00"/>
    <n v="1.9479452054794522"/>
    <n v="4.3843078519294892E-2"/>
    <n v="63034932.200568549"/>
    <n v="1"/>
    <s v="ALTA"/>
    <x v="0"/>
    <n v="63034932.200568549"/>
  </r>
  <r>
    <n v="82"/>
    <d v="2017-08-11T00:00:00"/>
    <d v="2017-07-28T00:00:00"/>
    <s v="8 LABORAL"/>
    <s v="05001310500820170064400"/>
    <s v="2019"/>
    <x v="1"/>
    <s v="JULIO CESAR ZAPATA VALENCIA                                 BRILLADORA"/>
    <s v="JULIA FERNANDA MUÑOZ RENDON"/>
    <s v="215.278"/>
    <s v="ORDINARIA"/>
    <s v="RECONOCIMIENTO Y PAGO DE OTRAS PRESTACIONES SALARIALES, SOLCIALES Y SALARIOS"/>
    <s v="ALTO"/>
    <s v="ALTO"/>
    <s v="ALTO"/>
    <s v="ALTO"/>
    <n v="1"/>
    <s v="ALTA"/>
    <n v="333698070"/>
    <n v="1"/>
    <s v=" OTRA"/>
    <m/>
    <s v="NO"/>
    <s v="NO"/>
    <s v="8 AÑOS"/>
    <s v="ADRIANA MARIA YEPES OSPINA"/>
    <d v="2017-01-25T00:00:00"/>
    <d v="2017-01-25T00:00:00"/>
    <n v="48233"/>
    <s v="EDUCACION"/>
    <s v="CODEMANDADO BRILLADORA                                                                                                                                            CON MOTIVO DE LA EMERGENCIA Y CUARENTENA DECRETADA POR EL GOBIERNO NACIONAL LA AUDIENCIA DE TRAMITE Y JUZGAMIENTO PROGRAMADA PARA EL DIA 2020-05-26 NO FUE REALIZADA"/>
    <d v="2020-08-31T00:00:00"/>
    <s v="2017-08"/>
    <s v="8"/>
    <s v="2020-07"/>
    <n v="0.76068958550881771"/>
    <n v="253840646.55339244"/>
    <n v="253840646.55339244"/>
    <d v="2025-08-09T00:00:00"/>
    <n v="4.9424657534246572"/>
    <n v="4.3843078519294892E-2"/>
    <n v="244163965.98909131"/>
    <n v="1"/>
    <s v="ALTA"/>
    <x v="0"/>
    <n v="244163965.98909131"/>
  </r>
  <r>
    <n v="83"/>
    <d v="2019-11-28T00:00:00"/>
    <d v="2019-11-07T00:00:00"/>
    <s v="8 ADMINISTRATIVO"/>
    <s v="05001333300820190047200"/>
    <s v="2020"/>
    <x v="0"/>
    <s v="JORGE IVAN CARDENAS MARIN                       OPS"/>
    <s v="DIANA CAROLINA ALZATE QUINTERO"/>
    <s v="165.819"/>
    <s v="NULIDAD Y RESTABLECIMIENTO DEL DERECHO - LABORAL"/>
    <s v="OTRAS"/>
    <s v="ALTO"/>
    <s v="ALTO"/>
    <s v="ALTO"/>
    <s v="ALTO"/>
    <n v="1"/>
    <s v="ALTA"/>
    <n v="5188183"/>
    <n v="1"/>
    <s v="CONTESTACIÓN"/>
    <m/>
    <s v="NO"/>
    <s v="NO"/>
    <s v="3 AÑOS"/>
    <s v="ADRIANA MARIA YEPES OSPINA"/>
    <d v="2017-01-25T00:00:00"/>
    <d v="2017-01-25T00:00:00"/>
    <n v="48233"/>
    <s v="EDUCACION"/>
    <s v="PRETENDEN RECONOCIMIENTO DE TIEMPOS DE SERVICIOS PARA EFECTOS PENSIONALES                                     &quot;No debe aplicarse la Metodología definida para el cálculo de la provisión contable, en tanto los recursos para el pago de dichas obligaciones, independiente de que sean reconocidas por vía administrativa o judicial, se encuentran provisionados de conformidad con lo dispuesto en la ley 549 de 1999, que dispuso el manejo que debe dársele al pasivo pensional, determinando la creación del Fondo Nacional de Pensiones de las entidades territoriales FONPET, estableciendo la forma en que debían ahorrarse en dicho fondo y un término no mayor de 30 años para que éste debe ser cubierto; normatividad que ha sido cumplida por el Departamento de Antioquia. Adicionalmente dispuso la creación de patrimonios autónomos para este mismo efecto, caso en el cual el departamento cuenta con un patrimonio autónomo denominado Consorcio Pensiones Antioquia el cual administra gran parte del pasivo pensional de la entidad y cuenta con reservas para ello.&quot;                                                                                                                                                                                     05-08-20 SE REMITIO CONTESTACION DDA POR CORREO ELECTRONICO DECRETO 806 DE 2020 CON COPIA A PROCURADURIA-C.c PROCURADURIA-MINEDUACION-DEFENSA JURIDICA DEL ESTADO Y DTE"/>
    <d v="2020-08-31T00:00:00"/>
    <s v="2019-11"/>
    <s v="3"/>
    <s v="2020-07"/>
    <n v="1.0138110875024144"/>
    <n v="5259837.4493915392"/>
    <n v="5259837.4493915392"/>
    <d v="2022-11-27T00:00:00"/>
    <n v="2.2410958904109588"/>
    <n v="4.3843078519294892E-2"/>
    <n v="5167952.2630203841"/>
    <n v="1"/>
    <s v="ALTA"/>
    <x v="0"/>
    <n v="5167952.2630203841"/>
  </r>
  <r>
    <n v="84"/>
    <d v="2019-08-08T00:00:00"/>
    <d v="2019-06-07T00:00:00"/>
    <s v="28 ADMINISTRATIVO"/>
    <s v="05001333302820190022400"/>
    <s v="2020"/>
    <x v="0"/>
    <s v="ALBA LUCIA COLORADO BOTERO                                  PASCUAL BRAVO                                             DPTO VINCULADO COMO LITIS CONSORTE CUSINECESARIO"/>
    <s v="JUAN ESTEBAN ESCUDERO RAMIREZ"/>
    <s v="181.415"/>
    <s v="NULIDAD Y RESTABLECIMIENTO DEL DERECHO - LABORAL"/>
    <s v="RECONOCIMIENTO Y PAGO DE OTRAS PRESTACIONES SALARIALES, SOLCIALES Y SALARIOS"/>
    <s v="ALTO"/>
    <s v="ALTO"/>
    <s v="ALTO"/>
    <s v="ALTO"/>
    <n v="1"/>
    <s v="ALTA"/>
    <n v="125923647"/>
    <n v="1"/>
    <s v="CONTESTACIÓN"/>
    <m/>
    <s v="NO"/>
    <s v="NO"/>
    <s v="3 AÑOS"/>
    <s v="ADRIANA MARIA YEPES OSPINA"/>
    <d v="2017-01-25T00:00:00"/>
    <d v="2017-01-25T00:00:00"/>
    <n v="48233"/>
    <s v="EDUCACION"/>
    <s v="DEMANDADO PRINCIPAL EL PASCUAL BRAVO-EL DPTO VINCULACION COMO LITIS CONSORTE NECESARIO                                                                                                                                                                                           SE PRESENTARA CONTESTACION DE LA DEMANDA DENTRO DEL TERMINO                                                         10-07-20 31-01-20 notificación del auto admisorio se presentará contestación de la demanda dentro del termino_x000a_10-07-20 VIA CORREO ELECTRONICO SE REMITE CONTESTACION DDA, CONTESTACION A LA VINCULACION COMO LITIS CONSORTE CUASINECESARIO AL DESPACHO 28 ADTVO-PROCURADURIA 169- DEMANDANTE-VINCULANTE (PASCUAL) Y AL LLAMADO EN GARANTIA (SURA)"/>
    <d v="2020-08-31T00:00:00"/>
    <s v="2019-08"/>
    <s v="3"/>
    <s v="2020-07"/>
    <n v="1.0188294671454916"/>
    <n v="128294722.17402698"/>
    <n v="128294722.17402698"/>
    <d v="2022-08-07T00:00:00"/>
    <n v="1.9342465753424658"/>
    <n v="4.3843078519294892E-2"/>
    <n v="126358050.90154174"/>
    <n v="1"/>
    <s v="ALTA"/>
    <x v="0"/>
    <n v="126358050.90154174"/>
  </r>
  <r>
    <n v="85"/>
    <d v="2019-01-29T00:00:00"/>
    <d v="2019-01-14T00:00:00"/>
    <s v="18 LABORAL"/>
    <s v="05001310501820200001300"/>
    <s v="2020"/>
    <x v="1"/>
    <s v="MARIA ORTOLANA QUINTERO DE ZULUAGA                                                PRIMA DE VIDA CARA-JUBILADO"/>
    <s v="NELSON ADRIAN TORO QUINTERO"/>
    <s v="152.939"/>
    <s v="ORDINARIA"/>
    <s v="RELIQUIDACIÓN DE LA PENSIÓN"/>
    <s v="BAJO"/>
    <s v="BAJO"/>
    <s v="BAJO"/>
    <s v="BAJO"/>
    <n v="0.05"/>
    <s v="REMOTA"/>
    <n v="28858525"/>
    <n v="0"/>
    <s v="AUDIENCIA INICIAL O PRIMERA AUDIENCIA"/>
    <m/>
    <s v="NO"/>
    <s v="NO"/>
    <s v="3 AÑOS"/>
    <s v="ADRIANA MARIA YEPES OSPINA"/>
    <d v="2017-01-25T00:00:00"/>
    <d v="2017-01-25T00:00:00"/>
    <n v="48233"/>
    <s v="GESTION HUMANA Y DLLO ORGANIZACIONAL"/>
    <s v="SOLICITA RELIQUIDACION DE LA PENSION CON LA INCLUSION DE LA PRIMA DE VIDA CARA DE JUBILADA   09-08-21 PRIMERA AUDIENCIA"/>
    <d v="2020-08-31T00:00:00"/>
    <s v="2019-01"/>
    <s v="3"/>
    <s v="2020-07"/>
    <n v="1.0434541229259338"/>
    <n v="30112546.892811131"/>
    <n v="0"/>
    <d v="2022-01-28T00:00:00"/>
    <n v="1.4109589041095891"/>
    <n v="4.3843078519294892E-2"/>
    <n v="0"/>
    <n v="0.05"/>
    <s v="REMOTA"/>
    <x v="1"/>
    <n v="0"/>
  </r>
  <r>
    <n v="86"/>
    <d v="2019-04-11T00:00:00"/>
    <d v="2019-03-24T00:00:00"/>
    <s v="17  LABORAL"/>
    <s v="050013110501720190025300"/>
    <s v="2020"/>
    <x v="1"/>
    <s v="HERNAN ALBERTO MORENO CARDONA  y 32 dtes mas                                                                     PRIMA DE VIDA CARA"/>
    <s v="LUIS FERNANDO ZULUAGA RAMIREZ"/>
    <s v="33.163"/>
    <s v="ORDINARIA"/>
    <s v="OTRAS"/>
    <s v="BAJO"/>
    <s v="BAJO"/>
    <s v="BAJO"/>
    <s v="BAJO"/>
    <n v="0.05"/>
    <s v="REMOTA"/>
    <n v="17556060"/>
    <n v="0"/>
    <s v="AUDIENCIA INICIAL O PRIMERA AUDIENCIA"/>
    <m/>
    <s v="NO"/>
    <s v="NO"/>
    <s v="3 AÑOS"/>
    <s v="ADRIANA MARIA YEPES OSPINA"/>
    <d v="2017-01-25T00:00:00"/>
    <d v="2017-01-25T00:00:00"/>
    <n v="48233"/>
    <s v="FABRICA DE LICORES DE ANTIOQUIA"/>
    <s v="DEMANADA CONTESTADA PO ABOGADO EXTERNO"/>
    <d v="2020-08-31T00:00:00"/>
    <s v="2019-04"/>
    <s v="3"/>
    <s v="2020-07"/>
    <n v="1.0279083431257343"/>
    <n v="18046020.546415981"/>
    <n v="0"/>
    <d v="2022-04-10T00:00:00"/>
    <n v="1.6082191780821917"/>
    <n v="4.3843078519294892E-2"/>
    <n v="0"/>
    <n v="0.05"/>
    <s v="REMOTA"/>
    <x v="1"/>
    <n v="0"/>
  </r>
  <r>
    <n v="87"/>
    <d v="2019-10-08T00:00:00"/>
    <d v="2019-10-08T00:00:00"/>
    <s v="23 LABORAL"/>
    <s v="05001310502320190097700"/>
    <s v="2020"/>
    <x v="1"/>
    <s v="MARIA ELIZABETH HENAO AGUILAR                         BONO PENSIONAL                                            DPTO RECONOCIO INDEMNIZACION SUTITUTIVA"/>
    <s v="FRANCISCO ALBERTO GIRALDO LUNA"/>
    <s v="98.491"/>
    <s v="ORDINARIA"/>
    <s v="OTRAS"/>
    <s v="ALTO"/>
    <s v="ALTO"/>
    <s v="ALTO"/>
    <s v="ALTO"/>
    <n v="1"/>
    <s v="ALTA"/>
    <n v="17556060"/>
    <n v="1"/>
    <s v="CONTESTACIÓN"/>
    <m/>
    <s v="NO"/>
    <s v="NO"/>
    <s v="3 AÑOS"/>
    <s v="ADRIANA MARIA YEPES OSPINA"/>
    <d v="2017-01-25T00:00:00"/>
    <d v="2017-01-25T00:00:00"/>
    <n v="48233"/>
    <s v="GESTION HUMANA Y DLLO ORGANIZACIONAL"/>
    <s v="SOLICITA RECONOCIMIENTO DE BONO PENSIONAL A COLPENSIONES-EL DPTO APARENTEMENTE RECONOCIO INDEMNIZACION SUSTITUTIVA DE PENSION                                                                                      &quot;No debe aplicarse la Metodología definida para el cálculo de la provisión contable, en tanto los recursos para el pago de dichas obligaciones, independiente de que sean reconocidas por vía administrativa o judicial, se encuentran provisionados de conformidad con lo dispuesto en la ley 549 de 1999, que dispuso el manejo que debe dársele al pasivo pensional, determinando la creación del Fondo Nacional de Pensiones de las entidades territoriales FONPET, estableciendo la forma en que debían ahorrarse en dicho fondo y un término no mayor de 30 años para que éste debe ser cubierto; normatividad que ha sido cumplida por el Departamento de Antioquia. Adicionalmente dispuso la creación de patrimonios autónomos para este mismo efecto, caso en el cual el departamento cuenta con un patrimonio autónomo denominado Consorcio Pensiones Antioquia el cual administra gran parte del pasivo pensional de la entidad y cuenta con reservas para ello.&quot;               "/>
    <d v="2020-08-31T00:00:00"/>
    <s v="2019-10"/>
    <s v="3"/>
    <s v="2020-07"/>
    <n v="1.0148892971091559"/>
    <n v="17817457.393406168"/>
    <n v="17817457.393406168"/>
    <d v="2022-10-07T00:00:00"/>
    <n v="2.1013698630136988"/>
    <n v="4.3843078519294892E-2"/>
    <n v="17525446.612767942"/>
    <n v="1"/>
    <s v="ALTA"/>
    <x v="0"/>
    <n v="17525446.612767942"/>
  </r>
  <r>
    <n v="88"/>
    <d v="2019-06-17T00:00:00"/>
    <d v="2019-02-17T00:00:00"/>
    <s v="32 ADMINISTRATIVO"/>
    <s v="05001333303220200001200"/>
    <s v="2020"/>
    <x v="0"/>
    <s v="ESTELLA DEL ROSARIO CANO CALDERON                PORMOCION ESTUDIANTE A GRADO ONCE DE BACHILLERATO                                                     "/>
    <s v="ROSMERY DE JESUS ARANGO PATIÑO"/>
    <s v="327.223"/>
    <s v="REPARACIÓN DIRECTA"/>
    <s v="FALLA EN EL SERVICIO DE EDUCACIÓN"/>
    <s v="BAJO"/>
    <s v="BAJO"/>
    <s v="BAJO"/>
    <s v="BAJO"/>
    <n v="0.05"/>
    <s v="REMOTA"/>
    <n v="438901500"/>
    <n v="0"/>
    <s v="CONTESTACIÓN"/>
    <m/>
    <s v="NO"/>
    <s v="NO"/>
    <s v="5 AÑOS"/>
    <s v="ADRIANA MARIA YEPES OSPINA"/>
    <d v="2017-01-25T00:00:00"/>
    <d v="2017-01-25T00:00:00"/>
    <n v="48233"/>
    <s v="EDUCACION"/>
    <s v="CODEMANADADOS NACION-MINISTERIO DE EDUCACION-SERETARIA DE EDUCACION DEPARTAMENTO DE ANTIOQUIA-SECRETARIA DE EDUCACION MUNICIPIO DE MEDELLIN                                                              SE ESPERA NORIFICACION DEL AUTO ADMISORIO DE LA DEMANDA"/>
    <d v="2020-08-31T00:00:00"/>
    <s v="2019-06"/>
    <s v="5"/>
    <s v="2020-07"/>
    <n v="1.022003699737124"/>
    <n v="448558956.82017332"/>
    <n v="0"/>
    <d v="2024-06-15T00:00:00"/>
    <n v="3.7917808219178082"/>
    <n v="4.3843078519294892E-2"/>
    <n v="0"/>
    <n v="0.05"/>
    <s v="REMOTA"/>
    <x v="1"/>
    <n v="0"/>
  </r>
  <r>
    <n v="89"/>
    <d v="2016-11-04T00:00:00"/>
    <d v="2016-07-04T00:00:00"/>
    <s v="4 LABORAL"/>
    <s v="05001310500420160053500"/>
    <s v="2020"/>
    <x v="1"/>
    <s v="GUSTAVO HERNAN SISQUIARCO LONDOÑO       TRABAJADOR INFRAESTRUCTURA ALEGA REINTEGRO POR NORMA CONVENCIONAL QUE NO APLICA PARA SU CASO"/>
    <s v="CARLOS ALBERTO BALLESTEROS BARON"/>
    <s v="33.513"/>
    <s v="ORDINARIA"/>
    <s v="REINTEGRO POR REESTRUCTURACIÓN"/>
    <s v="BAJO"/>
    <s v="BAJO"/>
    <s v="BAJO"/>
    <s v="BAJO"/>
    <n v="0.05"/>
    <s v="REMOTA"/>
    <n v="0"/>
    <n v="0"/>
    <s v=" AUDIENCIA DE PRUEBAS"/>
    <m/>
    <s v="NO"/>
    <s v="NO"/>
    <s v="8 AÑOS"/>
    <s v="ADRIANA MARIA YEPES OSPINA"/>
    <d v="2017-01-25T00:00:00"/>
    <d v="2017-01-25T00:00:00"/>
    <n v="48233"/>
    <s v="INFRAESTRUCTURA"/>
    <s v="EL DEMANDANTE SOLICITA REINTEGRO Y ARGUMENTA QUE LO FAVORECE UNA NORMA CONVENCIONAL-SE SOLICITARON PRUEBAS TRASLADADAS-SENTENCIAS-JUSTO ANTES DE LA DECLARATORIA DE CUARENTENA POR PANDEMIA CORONAVIRUS-EL DR USUGA TUVO FALLO FAVORABLE  POR EL MISMO CASO EN EL MISMO JUZGADO                                                                                                                                                                                                SE REMITIO PODER CONFERIDO A MI NOMBRE POR CORREO ELECTRONICO Y POR 472  SIN RESPUESTA                                                                                                                                                                              27-07-20 AUDIENCIA DE TRAMITE Y JUZGAMIENTO                                                                                                           SE CONSULTO AL DESPACHO MEDIANTE CORREO ELECTRONICO SI SE REALIZARIA AUDIENCIA O SI SE REPROGRAMARIA POR HABERSE LEVANTADO LA SUSPENSION DE TERMINOS EL DIA ANTERIOR (DOMINGO) NO SE OBTUVO RESPUESTA                                                                                                                                06-08-20 SE REENVIA PODER VIA CORREO ELECTRONICO AL DESPACHO Y A LA PARTE DTE_x000a_CORREO 472 DEVUELTO_x000a_"/>
    <d v="2020-08-31T00:00:00"/>
    <s v="2016-11"/>
    <s v="8"/>
    <s v="2020-07"/>
    <n v="0.79016316489215555"/>
    <n v="0"/>
    <n v="0"/>
    <d v="2024-11-02T00:00:00"/>
    <n v="4.1753424657534248"/>
    <n v="4.3843078519294892E-2"/>
    <n v="0"/>
    <n v="0.05"/>
    <s v="REMOTA"/>
    <x v="1"/>
    <n v="0"/>
  </r>
  <r>
    <n v="90"/>
    <d v="2017-10-10T00:00:00"/>
    <d v="2017-09-26T00:00:00"/>
    <s v="TRIBUNAL ADMINISTRATIVO ORAL DE ANTIOQUIA"/>
    <s v="05001233300020170234400"/>
    <s v="2020"/>
    <x v="0"/>
    <s v="DIEGO FELIPE PARDO VILLA, JOSE LEONARDO SANCHEZ, HAROLD MOSQUERA RIVAS"/>
    <s v="N/A"/>
    <s v="N/A"/>
    <s v="NULIDAD"/>
    <s v="ORDENANZA"/>
    <s v="BAJO"/>
    <s v="BAJO"/>
    <s v="BAJO"/>
    <s v="BAJO"/>
    <n v="0.05"/>
    <s v="REMOTA"/>
    <n v="0"/>
    <n v="0"/>
    <s v=" ALEGATOS PRIMERA"/>
    <m/>
    <s v=" NO"/>
    <s v="NO"/>
    <s v="8 AÑOS"/>
    <s v="ADRIANA MARIA YEPES OSPINA"/>
    <d v="2017-01-25T00:00:00"/>
    <d v="2017-01-25T00:00:00"/>
    <n v="48233"/>
    <s v="FABRICA DE LICORES DE ANTIOQUIA"/>
    <s v="SE DEMANDO ORDENANZA FLA-CONSULTAR SI SE APELA DEPENDIENDO DE LO QUE SUCEDA CON LA REESTUCTURACION DE LA FLA                                                                                                                                                       06-08-20 SE REMITE PODER VIA CORREO ELECTRONICO _x000a_472 DEVOLVIO CORREO_x000a_C.C PROCURADURIA Y PARTE DTE_x000a_"/>
    <d v="2020-08-31T00:00:00"/>
    <s v="2017-10"/>
    <s v="8"/>
    <s v="2020-07"/>
    <n v="0.76025622916343338"/>
    <n v="0"/>
    <n v="0"/>
    <d v="2025-10-08T00:00:00"/>
    <n v="5.1068493150684935"/>
    <n v="4.3843078519294892E-2"/>
    <n v="0"/>
    <n v="0.05"/>
    <s v="REMOTA"/>
    <x v="1"/>
    <n v="0"/>
  </r>
  <r>
    <n v="91"/>
    <d v="2019-12-04T00:00:00"/>
    <d v="2019-09-04T00:00:00"/>
    <s v="CONSEJO DE ESTADO"/>
    <s v="11001031500020190400800"/>
    <s v="2020"/>
    <x v="0"/>
    <s v="LICOANTIOQUIA S.A. EN LIQUIDACIÓN"/>
    <s v="ROGELIO TAMAYO ACEVEDO "/>
    <s v="41.847"/>
    <s v="NULIDAD"/>
    <s v="OTRAS"/>
    <s v="BAJO"/>
    <s v="BAJO"/>
    <s v="BAJO"/>
    <s v="BAJO"/>
    <n v="0.05"/>
    <s v="REMOTA"/>
    <n v="43000000000"/>
    <n v="1"/>
    <s v="CONTESTACIÓN"/>
    <m/>
    <s v="NO"/>
    <s v="NO"/>
    <s v="8 AÑOS"/>
    <s v="ADRIANA MARIA YEPES OSPINA"/>
    <d v="2017-01-25T00:00:00"/>
    <d v="2017-01-25T00:00:00"/>
    <n v="48233"/>
    <s v="FABRICA DE LICORES DE ANTIOQUIA"/>
    <s v="SE PRESENTO DEMANDA DE RECONVENCION-SE GANO PROCESO EN 1RA INSTANCIA- EN 2DA INSTANCIA EL CONSEJO DE ESTADO ANULO EL CONTRATO Y LICOANTIOQUIA PRESENTO RECURSO EXTRAORDINARIO DE REVISION- DE PRONTO SE DEBEN PRESENTAR ALEGATOS                                                    06-08-20 SE REENVIA PODER A SECRETARIA DEL CONSEJO DE ESTADO Y COPIA A LA PARTE DTE._x000a_NO SE ENVIO AL MINISTERIO PBCO SE DESCONOCE CORREO                                                                                            06-08-29 RECIBE POR CORREO PODER AMYO_x000a_"/>
    <d v="2020-08-31T00:00:00"/>
    <s v="2019-12"/>
    <s v="8"/>
    <s v="2020-07"/>
    <n v="1.011271676300578"/>
    <n v="43484682080.924858"/>
    <n v="43484682080.924858"/>
    <d v="2027-12-02T00:00:00"/>
    <n v="7.2575342465753421"/>
    <n v="4.3843078519294892E-2"/>
    <n v="41072415294.059029"/>
    <n v="0.05"/>
    <s v="REMOTA"/>
    <x v="1"/>
    <n v="0"/>
  </r>
  <r>
    <n v="92"/>
    <d v="2020-08-03T00:00:00"/>
    <d v="2020-07-09T00:00:00"/>
    <s v=" 7 ADMINISTRATIVO"/>
    <s v="05001333300720200012900"/>
    <s v="2020"/>
    <x v="0"/>
    <s v="DARIO HERNAN TOBON HOLGUIN                             OPS"/>
    <s v="DIANA CAROLINA ALZATE QUINTERO"/>
    <s v="41847"/>
    <s v="NULIDAD Y RESTABLECIMIENTO DEL DERECHO - LABORAL"/>
    <s v="RECONOCIMIENTO Y PAGO DE OTRAS PRESTACIONES SALARIALES, SOLCIALES Y SALARIOS"/>
    <s v="ALTO"/>
    <s v="ALTO"/>
    <s v="ALTO"/>
    <s v="ALTO"/>
    <n v="1"/>
    <s v="ALTA"/>
    <n v="5143698"/>
    <n v="1"/>
    <s v="CONTESTACIÓN"/>
    <n v="0"/>
    <s v="NO"/>
    <s v="0"/>
    <s v="5"/>
    <s v="ADRIANA MARIA YEPES OSPINA"/>
    <d v="2017-01-25T00:00:00"/>
    <d v="2017-01-25T00:00:00"/>
    <n v="48233"/>
    <s v="EDUCACION"/>
    <s v="ASIGNADO SEGÚN DECRETO 806 DE 2020- LLEGO COPIA DE TRASLADO UNA VEZ DTE SOMETIO A REPARTO LA DEMANDA                                                                                                                  PRETENDEN RECONOCIMIENTO DE TIEMPOS DE SERVICIOS PARA EFECTOS PENSIONALES                        &quot;No debe aplicarse la Metodología definida para el cálculo de la provisión contable, en tanto los recursos para el pago de dichas obligaciones, independiente de que sean reconocidas por vía administrativa o judicial, se encuentran provisionados de conformidad con lo dispuesto en la ley 549 de 1999, que dispuso el manejo que debe dársele al pasivo pensional, determinando la creación del Fondo Nacional de Pensiones de las entidades territoriales FONPET, estableciendo la forma en que debían ahorrarse en dicho fondo y un término no mayor de 30 años para que éste debe ser cubierto; normatividad que ha sido cumplida por el Departamento de Antioquia. Adicionalmente dispuso la creación de patrimonios autónomos para este mismo efecto, caso en el cual el departamento cuenta con un patrimonio autónomo denominado Consorcio Pensiones Antioquia el cual administra gran parte del pasivo pensional de la entidad y cuenta con reservas para ello.&quot;   "/>
    <d v="2020-08-31T00:00:00"/>
    <s v="2020-08"/>
    <s v="5"/>
    <s v="2020-07"/>
    <n v="1.000095274390244"/>
    <n v="5144188.0626905495"/>
    <n v="5144188.0626905495"/>
    <d v="2025-08-02T00:00:00"/>
    <n v="4.9232876712328766"/>
    <n v="4.3843078519294892E-2"/>
    <n v="4948832.3310759291"/>
    <n v="1"/>
    <s v="ALTA"/>
    <x v="0"/>
    <n v="4948832.3310759291"/>
  </r>
  <r>
    <n v="93"/>
    <d v="2020-08-18T00:00:00"/>
    <d v="2020-08-14T00:00:00"/>
    <s v="12 ADMINISTRATIVO"/>
    <s v="05001333301220200016200"/>
    <s v="2020"/>
    <x v="0"/>
    <s v="CONSUELO OSORIO                                          REAJUSTE PENSION LEY 71 DE 1988"/>
    <s v="OSCAR GERARDO TORRES TRUJILLO"/>
    <s v="219065"/>
    <s v="NULIDAD Y RESTABLECIMIENTO DEL DERECHO - LABORAL"/>
    <s v="RELIQUIDACIÓN DE LA PENSIÓN"/>
    <s v="BAJO"/>
    <s v="BAJO"/>
    <s v="BAJO"/>
    <s v="BAJO"/>
    <n v="0.05"/>
    <s v="REMOTA"/>
    <n v="19055000"/>
    <n v="0"/>
    <s v="CONTESTACIÓN"/>
    <m/>
    <s v="NO"/>
    <s v="NO"/>
    <s v="5 AÑOS"/>
    <s v="ADRIANA MARIA YEPES OSPINA"/>
    <d v="2017-01-25T00:00:00"/>
    <d v="2017-01-25T00:00:00"/>
    <n v="48233"/>
    <s v="EDUCACION"/>
    <s v="ASIGNADO SEGÚN DECRETO 806 DE 2020- LLEGO COPIA DE TRASLADO UNA VEZ DTE SOMETIO A REPARTO LA DEMANDA                                                                                                                                            18-08-20 SE NOTIFICA POR (E) AUTO ADMISORIO DE LA DDA"/>
    <d v="2020-08-31T00:00:00"/>
    <s v="2020-08"/>
    <s v="5"/>
    <s v="2020-07"/>
    <n v="1.000095274390244"/>
    <n v="19056815.453506101"/>
    <n v="0"/>
    <d v="2025-08-17T00:00:00"/>
    <n v="4.9643835616438352"/>
    <n v="4.3843078519294892E-2"/>
    <n v="0"/>
    <n v="0.05"/>
    <s v="REMOTA"/>
    <x v="1"/>
    <n v="0"/>
  </r>
  <r>
    <n v="94"/>
    <d v="2000-12-15T00:00:00"/>
    <d v="2000-08-22T00:00:00"/>
    <s v="CONSEJO DE ESTADO"/>
    <s v="05001233100020000344800"/>
    <s v="2019"/>
    <x v="0"/>
    <s v="Carlos Alberto Solarte Solarte"/>
    <s v="JORGE LUIS ECHEVERRY OBREGON"/>
    <n v="34974"/>
    <s v="CONTRACTUAL"/>
    <s v="EQUILIBRIO ECONOMICO"/>
    <s v="ALTO"/>
    <s v="ALTO"/>
    <s v="ALTO"/>
    <s v="ALTO"/>
    <n v="1"/>
    <s v="ALTA"/>
    <n v="339735014"/>
    <n v="0.8"/>
    <s v=" SENTENCIA 2DA EN CONTRA "/>
    <n v="0"/>
    <s v="NO SE DECRETO MEDIDA CAUTELAR"/>
    <s v="no "/>
    <s v="22  años"/>
    <s v="ALBA HELENA ARANGO MONTOYA"/>
    <s v="DECRETO 4860 DEL 07/11/2013"/>
    <d v="2013-11-08T00:00:00"/>
    <n v="90189"/>
    <s v="CONTROL INTERNO"/>
    <m/>
    <d v="2020-08-31T00:00:00"/>
    <s v="2000-12"/>
    <s v="22"/>
    <s v="2020-07"/>
    <n v="1.6933642142826342"/>
    <n v="575295115.04640973"/>
    <n v="460236092.03712779"/>
    <d v="2022-12-10T00:00:00"/>
    <n v="2.2767123287671232"/>
    <n v="4.3843078519294892E-2"/>
    <n v="452069498.65839279"/>
    <n v="1"/>
    <s v="ALTA"/>
    <x v="0"/>
    <n v="452069498.65839279"/>
  </r>
  <r>
    <n v="95"/>
    <d v="2001-03-21T00:00:00"/>
    <d v="2001-05-18T00:00:00"/>
    <s v="CONSEJO DE ESTADO"/>
    <s v="05001233100020010145600"/>
    <s v="2019"/>
    <x v="0"/>
    <s v="Mario Vásquez Soto "/>
    <s v="FERNANDO PELAEZ ARANGO"/>
    <n v="32332"/>
    <s v="NULIDAD Y RESTABLECIMIENTO DEL DERECHO - LABORAL"/>
    <s v="INCUMPLIMIENTO"/>
    <s v="BAJO"/>
    <s v="BAJO"/>
    <s v="BAJO"/>
    <s v="BAJO"/>
    <n v="0.05"/>
    <s v="REMOTA"/>
    <n v="2858981997"/>
    <n v="0"/>
    <s v=" RECURSO DE APELACIÓN SENTENCIA"/>
    <n v="0"/>
    <s v="NO SE DECRETO MEDIDA CAUTELAR"/>
    <s v="no "/>
    <s v="20 años"/>
    <s v="ALBA HELENA ARANGO MONTOYA"/>
    <s v="DECRETO 4860 DEL 07/11/2013"/>
    <d v="2013-11-08T00:00:00"/>
    <n v="90189"/>
    <s v="FABRICA DE LICORES DE ANTIOQUIA"/>
    <m/>
    <d v="2020-08-31T00:00:00"/>
    <s v="2001-03"/>
    <s v="20"/>
    <s v="2020-07"/>
    <n v="1.6206185288155606"/>
    <n v="4633319197.8883133"/>
    <n v="0"/>
    <d v="2021-03-16T00:00:00"/>
    <n v="0.53972602739726028"/>
    <n v="4.3843078519294892E-2"/>
    <n v="0"/>
    <n v="0.05"/>
    <s v="REMOTA"/>
    <x v="1"/>
    <n v="0"/>
  </r>
  <r>
    <n v="96"/>
    <d v="2002-09-11T00:00:00"/>
    <d v="2002-08-14T00:00:00"/>
    <s v="CONSEJO DE ESTADO"/>
    <s v="05001233100020020334100"/>
    <s v="2019"/>
    <x v="0"/>
    <s v=" Luis Guillermo Munera Guicciardi"/>
    <s v="FERNANDO PELAEZ ARANGO"/>
    <n v="32332"/>
    <s v="CONTRACTUAL"/>
    <s v="INCUMPLIMIENTO"/>
    <s v="BAJO"/>
    <s v="BAJO"/>
    <s v="MEDIO   "/>
    <s v="MEDIO   "/>
    <n v="0.2525"/>
    <s v="MEDIA"/>
    <n v="354984154"/>
    <n v="0.1"/>
    <s v=" RECURSO DE APELACIÓN SENTENCIA"/>
    <n v="0"/>
    <s v="NO SE DECRETO MEDIDA CAUTELAR"/>
    <s v="no "/>
    <s v="21  años"/>
    <s v="ALBA HELENA ARANGO MONTOYA"/>
    <s v="DECRETO 4860 DEL 07/11/2013"/>
    <d v="2013-11-08T00:00:00"/>
    <n v="90189"/>
    <s v="FABRICA DE LICORES DE ANTIOQUIA"/>
    <m/>
    <d v="2020-08-31T00:00:00"/>
    <s v="2002-09"/>
    <s v="21"/>
    <s v="2020-07"/>
    <n v="1.4939753596965926"/>
    <n v="530337579.15874058"/>
    <n v="53033757.915874064"/>
    <d v="2023-09-06T00:00:00"/>
    <n v="3.0164383561643837"/>
    <n v="4.3843078519294892E-2"/>
    <n v="51790560.281995974"/>
    <n v="0.2525"/>
    <s v="MEDIA"/>
    <x v="2"/>
    <n v="51790560.281995974"/>
  </r>
  <r>
    <n v="97"/>
    <d v="2004-05-04T00:00:00"/>
    <d v="2004-01-28T00:00:00"/>
    <s v="CONSEJO DE ESTADO"/>
    <s v="05001233100020040032500"/>
    <s v="2019"/>
    <x v="0"/>
    <s v="Robinson Murillo Giraldo y Otros"/>
    <s v="MARCO  FIDEL GOMEZ VALLE"/>
    <n v="101492"/>
    <s v="NULIDAD"/>
    <s v="OTRAS"/>
    <s v="ALTO"/>
    <s v="ALTO"/>
    <s v="ALTO"/>
    <s v="ALTO"/>
    <n v="1"/>
    <s v="ALTA"/>
    <n v="0"/>
    <n v="0"/>
    <s v=" RECURSO DE APELACIÓN SENTENCIA"/>
    <n v="0"/>
    <s v="NO SE DECRETO MEDIDA CAUTELAR"/>
    <s v="no "/>
    <s v="20  años"/>
    <s v="ALBA HELENA ARANGO MONTOYA"/>
    <s v="DECRETO 4860 DEL 07/11/2013"/>
    <d v="2013-11-08T00:00:00"/>
    <n v="90189"/>
    <s v="ASAMBLEA DEPARTAMENTAL"/>
    <s v="Solicita la nulidad de la ordenanza  Nro. 18 del 2002."/>
    <d v="2020-08-31T00:00:00"/>
    <s v="2004-05"/>
    <s v="20"/>
    <s v="2020-07"/>
    <n v="1.3279889232794344"/>
    <n v="0"/>
    <n v="0"/>
    <d v="2024-04-29T00:00:00"/>
    <n v="3.6630136986301371"/>
    <n v="4.3843078519294892E-2"/>
    <n v="0"/>
    <n v="1"/>
    <s v="ALTA"/>
    <x v="0"/>
    <n v="0"/>
  </r>
  <r>
    <n v="98"/>
    <d v="2006-12-12T00:00:00"/>
    <d v="2006-08-17T00:00:00"/>
    <s v="CONSEJO DE ESTADO"/>
    <s v="05001233100020060316900"/>
    <s v="2019"/>
    <x v="0"/>
    <s v=" Seguros Alfa"/>
    <s v="FELISA BAENA ARAMBURO"/>
    <n v="194066"/>
    <s v="NULIDAD Y RESTABLECIMIENTO DEL DERECHO"/>
    <s v="OTRAS"/>
    <s v="MEDIO   "/>
    <s v="MEDIO   "/>
    <s v="ALTO"/>
    <s v="MEDIO   "/>
    <n v="0.55000000000000004"/>
    <s v="ALTA"/>
    <n v="1207732145"/>
    <n v="0.5"/>
    <s v=" RECURSO DE APELACIÓN SENTENCIA"/>
    <n v="0"/>
    <s v="NO SE DECRETO MEDIDA CAUTELAR"/>
    <n v="0"/>
    <n v="22"/>
    <s v="ALBA HELENA ARANGO MONTOYA"/>
    <s v="DECRETO 4860 DEL 07/11/2013"/>
    <d v="2013-11-08T00:00:00"/>
    <n v="90189"/>
    <s v="INFRAESTRUCTURA"/>
    <m/>
    <d v="2020-08-31T00:00:00"/>
    <s v="2006-12"/>
    <s v="22"/>
    <s v="2020-07"/>
    <n v="1.194619765798306"/>
    <n v="1442780692.2069857"/>
    <n v="721390346.10349286"/>
    <d v="2028-12-06T00:00:00"/>
    <n v="8.2712328767123289"/>
    <n v="4.3843078519294892E-2"/>
    <n v="675961978.39255142"/>
    <n v="0.55000000000000004"/>
    <s v="ALTA"/>
    <x v="0"/>
    <n v="675961978.39255142"/>
  </r>
  <r>
    <n v="99"/>
    <d v="2008-02-11T00:00:00"/>
    <d v="2007-11-09T00:00:00"/>
    <s v="CONSEJO DE ESTADO"/>
    <s v="05001233100020070320100"/>
    <s v="2019"/>
    <x v="0"/>
    <s v=" Ana Rosa Aguirre"/>
    <s v="GLADIS ARRIETA NEIRA"/>
    <n v="76119"/>
    <s v="REPARACIÓN DIRECTA"/>
    <s v="ACCIDENTE DE TRANSITO"/>
    <s v="BAJO"/>
    <s v="BAJO"/>
    <s v="MEDIO   "/>
    <s v="BAJO"/>
    <n v="9.5000000000000001E-2"/>
    <s v="REMOTA"/>
    <n v="200000000"/>
    <n v="0"/>
    <s v=" RECURSO DE APELACIÓN SENTENCIA"/>
    <n v="0"/>
    <s v="NO SE DECRETO MEDIDA CAUTELAR"/>
    <n v="0"/>
    <s v="16  años"/>
    <s v="ALBA HELENA ARANGO MONTOYA"/>
    <s v="DECRETO 4860 DEL 07/11/2013"/>
    <d v="2013-11-08T00:00:00"/>
    <n v="90189"/>
    <s v="INFRAESTRUCTURA"/>
    <m/>
    <d v="2020-08-31T00:00:00"/>
    <s v="2008-02"/>
    <s v="16"/>
    <s v="2020-07"/>
    <n v="1.1018113812696684"/>
    <n v="220362276.25393367"/>
    <n v="0"/>
    <d v="2024-02-07T00:00:00"/>
    <n v="3.4383561643835616"/>
    <n v="4.3843078519294892E-2"/>
    <n v="0"/>
    <n v="9.5000000000000001E-2"/>
    <s v="REMOTA"/>
    <x v="1"/>
    <n v="0"/>
  </r>
  <r>
    <n v="100"/>
    <d v="2012-01-27T00:00:00"/>
    <d v="2011-06-21T00:00:00"/>
    <s v="CORTE  SUPREMA DE JUSTICIA"/>
    <s v="05001310500420090096700"/>
    <s v="2019"/>
    <x v="1"/>
    <s v="Alberto de J Cardona Garcés y Otros "/>
    <s v="GLORIA CECILIA GALLEGO C"/>
    <n v="15803"/>
    <s v="ORDINARIA"/>
    <s v="OTRAS"/>
    <s v="BAJO"/>
    <s v="BAJO"/>
    <s v="MEDIO   "/>
    <s v="BAJO"/>
    <n v="9.5000000000000001E-2"/>
    <s v="REMOTA"/>
    <n v="5150000"/>
    <n v="0"/>
    <s v="  SENTENCIA 2DA FAVORABLE"/>
    <n v="0"/>
    <s v="NO SE DECRETO MEDIDA CAUTELAR"/>
    <n v="0"/>
    <s v="11 años "/>
    <s v="ALBA HELENA ARANGO MONTOYA"/>
    <s v="DECRETO 4860 DEL 07/11/2013"/>
    <d v="2013-11-08T00:00:00"/>
    <n v="90189"/>
    <s v="GESTION HUMANA Y DLLO ORGANIZACIONAL"/>
    <s v="solicita reconocimiento de la prima de antigüedad.  EL DEMANDANTE INTERPONE CASACION "/>
    <d v="2020-08-31T00:00:00"/>
    <s v="2012-01"/>
    <s v="11"/>
    <s v="2020-07"/>
    <n v="0.95466300218677569"/>
    <n v="4916514.4612618946"/>
    <n v="0"/>
    <d v="2023-01-24T00:00:00"/>
    <n v="2.4"/>
    <n v="4.3843078519294892E-2"/>
    <n v="0"/>
    <n v="9.5000000000000001E-2"/>
    <s v="REMOTA"/>
    <x v="1"/>
    <n v="0"/>
  </r>
  <r>
    <n v="101"/>
    <d v="2010-06-03T00:00:00"/>
    <d v="2010-04-06T00:00:00"/>
    <s v="TRIBUNAL SUPERIOR DE MEDELLIN-SALA LABORAL."/>
    <s v="05001310501320100033900"/>
    <s v="2019"/>
    <x v="1"/>
    <s v="Sara Lorenzo de Siegert"/>
    <s v="CARLOS ALBERTO BRAVO"/>
    <n v="111841"/>
    <s v="ORDINARIA"/>
    <s v="PENSIÓN DE SOBREVIVIENTES"/>
    <s v="ALTO"/>
    <s v="ALTO"/>
    <s v="ALTO"/>
    <s v="MEDIO   "/>
    <n v="0.82499999999999996"/>
    <s v="ALTA"/>
    <n v="5000000"/>
    <n v="1"/>
    <s v=" RECURSO DE APELACIÓN SENTENCIA"/>
    <n v="133126854"/>
    <s v="NO SE DECRETO MEDIDA CAUTELAR"/>
    <n v="0"/>
    <s v="12 años"/>
    <s v="ALBA HELENA ARANGO MONTOYA"/>
    <s v="DECRETO 4860 DEL 07/11/2013"/>
    <d v="2013-11-08T00:00:00"/>
    <n v="90189"/>
    <s v="GESTION HUMANA Y DLLO ORGANIZACIONAL"/>
    <m/>
    <d v="2020-08-31T00:00:00"/>
    <s v="2010-06"/>
    <s v="12"/>
    <s v="2020-07"/>
    <n v="1.0043357702388989"/>
    <n v="5021678.8511944944"/>
    <n v="5021678.8511944944"/>
    <d v="2022-05-31T00:00:00"/>
    <n v="1.747945205479452"/>
    <n v="4.3843078519294892E-2"/>
    <n v="4953125.3887287071"/>
    <n v="0.82499999999999996"/>
    <s v="ALTA"/>
    <x v="0"/>
    <n v="133126854"/>
  </r>
  <r>
    <n v="102"/>
    <d v="2012-01-17T00:00:00"/>
    <d v="2011-09-06T00:00:00"/>
    <s v="CORTE  SUPREMA DE JUSTICIA"/>
    <s v="05001310501620100023200"/>
    <s v="2019"/>
    <x v="1"/>
    <s v=" Antonio José García Álvarez"/>
    <s v="GLORIA CECILIA GALLEGO C"/>
    <n v="15803"/>
    <s v="ORDINARIA"/>
    <s v="OTRAS"/>
    <s v="BAJO"/>
    <s v="BAJO"/>
    <s v="MEDIO   "/>
    <s v="BAJO"/>
    <n v="9.5000000000000001E-2"/>
    <s v="REMOTA"/>
    <n v="6000000"/>
    <n v="0"/>
    <s v="  SENTENCIA 2DA FAVORABLE"/>
    <n v="0"/>
    <s v="NO SE DECRETO MEDIDA CAUTELAR"/>
    <n v="0"/>
    <s v="10 AÑOS"/>
    <s v="ALBA HELENA ARANGO MONTOYA"/>
    <s v="DECRETO 4860 DEL 07/11/2013"/>
    <d v="2013-11-08T00:00:00"/>
    <n v="90189"/>
    <s v="GESTION HUMANA Y DLLO ORGANIZACIONAL"/>
    <s v="EL DEMANDANTE INTERPONE RECURSO DE CASACION"/>
    <d v="2020-08-31T00:00:00"/>
    <s v="2012-01"/>
    <s v="10"/>
    <s v="2020-07"/>
    <n v="0.95466300218677569"/>
    <n v="5727978.013120654"/>
    <n v="0"/>
    <d v="2022-01-14T00:00:00"/>
    <n v="1.3726027397260274"/>
    <n v="4.3843078519294892E-2"/>
    <n v="0"/>
    <n v="9.5000000000000001E-2"/>
    <s v="REMOTA"/>
    <x v="1"/>
    <n v="0"/>
  </r>
  <r>
    <n v="103"/>
    <d v="2010-10-19T00:00:00"/>
    <d v="2010-08-06T00:00:00"/>
    <s v="Juzgado 22 Administrativo del Circuito de Medellín"/>
    <s v="05001333102220100031200"/>
    <s v="2019"/>
    <x v="0"/>
    <s v="Mensula S. A. "/>
    <s v="BEATRIZ ELENA ESTRADA TOBON"/>
    <n v="63383"/>
    <s v="CONTRACTUAL"/>
    <s v="LIQUIDACIÓN"/>
    <s v="BAJO"/>
    <s v="BAJO"/>
    <s v="MEDIO   "/>
    <s v="MEDIO   "/>
    <n v="0.2525"/>
    <s v="MEDIA"/>
    <n v="232904277"/>
    <n v="0.3"/>
    <s v=" RECURSO DE APELACIÓN SENTENCIA"/>
    <n v="0"/>
    <s v="NO SE DECRETO MEDIDA CAUTELAR"/>
    <n v="0"/>
    <s v="12 años"/>
    <s v="ALBA HELENA ARANGO MONTOYA"/>
    <s v="DECRETO 4860 DEL 07/11/2013"/>
    <d v="2013-11-08T00:00:00"/>
    <n v="90189"/>
    <s v="HACIENDA"/>
    <m/>
    <d v="2020-08-31T00:00:00"/>
    <s v="2010-10"/>
    <s v="12"/>
    <s v="2020-07"/>
    <n v="1.0058842359196689"/>
    <n v="234274740.71256793"/>
    <n v="70282422.213770375"/>
    <d v="2022-10-16T00:00:00"/>
    <n v="2.1260273972602741"/>
    <n v="4.3843078519294892E-2"/>
    <n v="69117158.439011216"/>
    <n v="0.2525"/>
    <s v="MEDIA"/>
    <x v="2"/>
    <n v="69117158.439011216"/>
  </r>
  <r>
    <n v="104"/>
    <d v="2013-06-17T00:00:00"/>
    <d v="2012-12-06T00:00:00"/>
    <s v="Juzgado 25 Adm. OraL de Medellín."/>
    <s v="05001333302520120044100"/>
    <s v="2019"/>
    <x v="0"/>
    <s v="Astrid Rojas Giraldo y Otros"/>
    <s v="JAVIER LEONIDAS VILLEGAS POSADA"/>
    <n v="20944"/>
    <s v="REPARACIÓN DIRECTA"/>
    <s v="FALLA EN EL SERVICIO OTRAS CAUSAS"/>
    <s v="MEDIO   "/>
    <s v="BAJO"/>
    <s v="BAJO"/>
    <s v="BAJO"/>
    <n v="0.14000000000000001"/>
    <s v="BAJA"/>
    <n v="35865081531"/>
    <n v="0.05"/>
    <s v=" SENTENCIA 1RA FAVORABLE"/>
    <n v="0"/>
    <s v="NO SE DECRETO MEDIDA CAUTELAR"/>
    <n v="0"/>
    <s v="12 años"/>
    <s v="ALBA HELENA ARANGO MONTOYA"/>
    <s v="DECRETO 4860 DEL 07/11/2013"/>
    <d v="2013-11-08T00:00:00"/>
    <n v="90189"/>
    <s v="DAPARD"/>
    <s v="La gabriela"/>
    <d v="2020-08-31T00:00:00"/>
    <s v="2013-06"/>
    <s v="12"/>
    <s v="2020-07"/>
    <n v="0.92284387796387113"/>
    <n v="33097870923.558453"/>
    <n v="1654893546.1779227"/>
    <d v="2025-06-14T00:00:00"/>
    <n v="4.7890410958904113"/>
    <n v="4.3843078519294892E-2"/>
    <n v="1593728893.2825639"/>
    <n v="0.14000000000000001"/>
    <s v="BAJA"/>
    <x v="2"/>
    <n v="1593728893.2825639"/>
  </r>
  <r>
    <n v="105"/>
    <d v="2013-04-17T00:00:00"/>
    <d v="2013-03-05T00:00:00"/>
    <s v="Juzgado 24 Administrtivo del circuito de Medellín"/>
    <s v="05001333302420130021400"/>
    <s v="2019"/>
    <x v="0"/>
    <s v="Raúl Antonio García Agudelo y Otros"/>
    <s v="JUAN JOSE GOMEZ ARANGO "/>
    <n v="201108"/>
    <s v="REPARACIÓN DIRECTA"/>
    <s v="FALLA EN EL SERVICIO OTRAS CAUSAS"/>
    <s v="BAJO"/>
    <s v="BAJO"/>
    <s v="BAJO"/>
    <s v="BAJO"/>
    <n v="0.05"/>
    <s v="REMOTA"/>
    <n v="10210448920"/>
    <n v="0"/>
    <s v=" SENTENCIA 1RA FAVORABLE"/>
    <n v="0"/>
    <s v="NO SE DECRETO MEDIDA CAUTELAR"/>
    <n v="0"/>
    <s v="9 AÑOS"/>
    <s v="ALBA HELENA ARANGO MONTOYA"/>
    <s v="DECRETO 4860 DEL 07/11/2013"/>
    <d v="2013-11-08T00:00:00"/>
    <n v="90189"/>
    <s v="DAPARD"/>
    <m/>
    <d v="2020-08-31T00:00:00"/>
    <s v="2013-04"/>
    <s v="9"/>
    <s v="2020-07"/>
    <n v="0.92758915786922391"/>
    <n v="9471101715.1695271"/>
    <n v="0"/>
    <d v="2022-04-15T00:00:00"/>
    <n v="1.6219178082191781"/>
    <n v="4.3843078519294892E-2"/>
    <n v="0"/>
    <n v="0.05"/>
    <s v="REMOTA"/>
    <x v="1"/>
    <n v="0"/>
  </r>
  <r>
    <n v="106"/>
    <d v="2013-05-27T00:00:00"/>
    <d v="2012-09-20T00:00:00"/>
    <s v="Juzgado 10' Adm. OraL de Medellín."/>
    <s v="05001333301020120021700"/>
    <s v="2019"/>
    <x v="0"/>
    <s v="Dora Elcy González Gallego y Otros"/>
    <s v="NATALIA BEDOYA SIERRA"/>
    <n v="191628"/>
    <s v="REPARACIÓN DIRECTA"/>
    <s v="ACCIDENTE DE TRANSITO"/>
    <s v="BAJO"/>
    <s v="BAJO"/>
    <s v="BAJO"/>
    <s v="BAJO"/>
    <n v="0.05"/>
    <s v="REMOTA"/>
    <n v="1036276652"/>
    <n v="0"/>
    <s v="  SENTENCIA 2DA FAVORABLE"/>
    <n v="0"/>
    <s v="NO SE DECRETO MEDIDA CAUTELAR"/>
    <n v="0"/>
    <s v="10 AÑOS"/>
    <s v="ALBA HELENA ARANGO MONTOYA"/>
    <s v="DECRETO 4860 DEL 07/11/2013"/>
    <d v="2013-11-08T00:00:00"/>
    <n v="90189"/>
    <s v="INFRAESTRUCTURA"/>
    <m/>
    <d v="2020-08-31T00:00:00"/>
    <s v="2013-05"/>
    <s v="10"/>
    <s v="2020-07"/>
    <n v="0.92501103743402557"/>
    <n v="958567340.93517864"/>
    <n v="0"/>
    <d v="2023-05-25T00:00:00"/>
    <n v="2.7315068493150685"/>
    <n v="4.3843078519294892E-2"/>
    <n v="0"/>
    <n v="0.05"/>
    <s v="REMOTA"/>
    <x v="1"/>
    <n v="0"/>
  </r>
  <r>
    <n v="107"/>
    <d v="2009-10-26T00:00:00"/>
    <d v="2009-08-10T00:00:00"/>
    <s v="CONSEJO DE ESTADO"/>
    <s v="05001233100020020056201"/>
    <s v="2019"/>
    <x v="0"/>
    <s v="José Angel Aristizabal Hoyos"/>
    <s v="VICTOR ALEJANDRO RINCON RUIZ"/>
    <n v="75394"/>
    <s v="NULIDAD Y RESTABLECIMIENTO DEL DERECHO - LABORAL"/>
    <s v="REINTEGRO POR REESTRUCTURACIÓN"/>
    <s v="BAJO"/>
    <s v="BAJO"/>
    <s v="BAJO"/>
    <s v="BAJO"/>
    <n v="0.05"/>
    <s v="REMOTA"/>
    <n v="40000000"/>
    <n v="0"/>
    <s v=" SENTENCIA 1RA FAVORABLE"/>
    <n v="0"/>
    <s v="NO SE DECRETO MEDIDA CAUTELAR"/>
    <n v="0"/>
    <s v="13  años"/>
    <s v="ALBA HELENA ARANGO MONTOYA"/>
    <s v="DECRETO 4860 DEL 07/11/2013"/>
    <d v="2013-11-08T00:00:00"/>
    <n v="90189"/>
    <s v="GESTION HUMANA Y DLLO ORGANIZACIONAL"/>
    <s v="FUE REMITIDO AL CONSEJO DE Estado en Recurso de REVISION."/>
    <d v="2020-08-31T00:00:00"/>
    <s v="2009-10"/>
    <s v="13"/>
    <s v="2020-07"/>
    <n v="1.0292717855541602"/>
    <n v="41170871.422166407"/>
    <n v="0"/>
    <d v="2022-10-23T00:00:00"/>
    <n v="2.1452054794520548"/>
    <n v="4.3843078519294892E-2"/>
    <n v="0"/>
    <n v="0.05"/>
    <s v="REMOTA"/>
    <x v="1"/>
    <n v="0"/>
  </r>
  <r>
    <n v="108"/>
    <d v="2013-07-30T00:00:00"/>
    <d v="2012-09-18T00:00:00"/>
    <s v="Tribunal Administrativo de Descongestión de Antioquia- ."/>
    <s v="05001233100020120091900"/>
    <s v="2019"/>
    <x v="0"/>
    <s v="Diana María Uribe y Otros"/>
    <s v="OSCAR DARIO VILLEGAS POSADA"/>
    <n v="66848"/>
    <s v="REPARACIÓN DIRECTA"/>
    <s v="OTRAS"/>
    <s v="BAJO"/>
    <s v="BAJO"/>
    <s v="BAJO"/>
    <s v="BAJO"/>
    <n v="0.05"/>
    <s v="REMOTA"/>
    <n v="2475900000"/>
    <n v="0"/>
    <s v=" SENTENCIA 1RA FAVORABLE"/>
    <n v="0"/>
    <s v="NO SE DECRETO MEDIDA CAUTELAR"/>
    <n v="0"/>
    <s v="9 AÑOS"/>
    <s v="ALBA HELENA ARANGO MONTOYA"/>
    <s v="DECRETO 4860 DEL 07/11/2013"/>
    <d v="2013-11-08T00:00:00"/>
    <n v="90189"/>
    <s v="GOBIERNO"/>
    <s v="HOMICIDIO DE UN SINDICALISTA EN URABA"/>
    <d v="2020-08-31T00:00:00"/>
    <s v="2013-07"/>
    <s v="9"/>
    <s v="2020-07"/>
    <n v="0.92242982903087822"/>
    <n v="2283844013.6975513"/>
    <n v="0"/>
    <d v="2022-07-28T00:00:00"/>
    <n v="1.9068493150684931"/>
    <n v="4.3843078519294892E-2"/>
    <n v="0"/>
    <n v="0.05"/>
    <s v="REMOTA"/>
    <x v="1"/>
    <n v="0"/>
  </r>
  <r>
    <n v="109"/>
    <d v="2012-12-12T00:00:00"/>
    <d v="2012-10-26T00:00:00"/>
    <s v="Tribunal Administrativo de Antioquia- Sala de Oralidad."/>
    <s v="05001233300020120060300"/>
    <s v="2019"/>
    <x v="0"/>
    <s v="Fernando de Jesús González Gutiérrez"/>
    <s v="SANDRO SANCHEZ SALAZAR"/>
    <n v="95351"/>
    <s v="NULIDAD Y RESTABLECIMIENTO DEL DERECHO - LABORAL"/>
    <s v="RELIQUIDACIÓN DE LA PENSIÓN"/>
    <s v="BAJO"/>
    <s v="BAJO"/>
    <s v="BAJO"/>
    <s v="BAJO"/>
    <n v="0.05"/>
    <s v="REMOTA"/>
    <n v="14000000"/>
    <n v="0"/>
    <s v=" SENTENCIA 1RA FAVORABLE"/>
    <n v="0"/>
    <s v="NO SE DECRETO MEDIDA CAUTELAR"/>
    <n v="0"/>
    <s v="10 AÑOS"/>
    <s v="ALBA HELENA ARANGO MONTOYA"/>
    <s v="DECRETO 4860 DEL 07/11/2013"/>
    <d v="2013-11-08T00:00:00"/>
    <n v="90189"/>
    <s v="DAPARD"/>
    <m/>
    <d v="2020-08-31T00:00:00"/>
    <s v="2012-12"/>
    <s v="10"/>
    <s v="2020-07"/>
    <n v="0.93877643848037551"/>
    <n v="13142870.138725257"/>
    <n v="0"/>
    <d v="2022-12-10T00:00:00"/>
    <n v="2.2767123287671232"/>
    <n v="4.3843078519294892E-2"/>
    <n v="0"/>
    <n v="0.05"/>
    <s v="REMOTA"/>
    <x v="1"/>
    <n v="0"/>
  </r>
  <r>
    <n v="110"/>
    <d v="2014-01-21T00:00:00"/>
    <d v="2015-05-19T00:00:00"/>
    <s v="Juzgado 16 Adm. OraL de Medellín."/>
    <s v="05001333301620130104300"/>
    <s v="2019"/>
    <x v="0"/>
    <s v="GLORIA AMPARO DE LAS MISERICORDIAS GONZALEZ JARAMILLO"/>
    <s v="KAREN E. PUENTES"/>
    <n v="138613"/>
    <s v="NULIDAD Y RESTABLECIMIENTO DEL DERECHO - LABORAL"/>
    <s v="PENSIÓN DE SOBREVIVIENTES"/>
    <s v="BAJO"/>
    <s v="BAJO"/>
    <s v="BAJO"/>
    <s v="BAJO"/>
    <n v="0.05"/>
    <s v="REMOTA"/>
    <n v="15478250"/>
    <n v="0"/>
    <s v=" SENTENCIA 1RA FAVORABLE"/>
    <n v="0"/>
    <s v="NO SE DECRETO MEDIDA CAUTELAR"/>
    <n v="0"/>
    <s v="8 AÑOS"/>
    <s v="ALBA HELENA ARANGO MONTOYA"/>
    <s v="DECRETO 4860 DEL 07/11/2013"/>
    <d v="2013-11-08T00:00:00"/>
    <n v="90189"/>
    <s v="GESTION HUMANA Y DLLO ORGANIZACIONAL"/>
    <s v="falta de legitimacion en la causa del depto."/>
    <d v="2020-08-31T00:00:00"/>
    <s v="2014-01"/>
    <s v="8"/>
    <s v="2020-07"/>
    <n v="0.9164741666388736"/>
    <n v="14185416.269778145"/>
    <n v="0"/>
    <d v="2022-01-19T00:00:00"/>
    <n v="1.3863013698630138"/>
    <n v="4.3843078519294892E-2"/>
    <n v="0"/>
    <n v="0.05"/>
    <s v="REMOTA"/>
    <x v="1"/>
    <n v="0"/>
  </r>
  <r>
    <n v="111"/>
    <d v="2013-04-10T00:00:00"/>
    <d v="2013-02-12T00:00:00"/>
    <s v="Juzgado 29 Adm. OraL de Medellín."/>
    <s v="05001333302920130028200"/>
    <s v="2019"/>
    <x v="0"/>
    <s v="LEOBARDO BETANCUR ORTIZ"/>
    <s v="JORGE LUIS MESA ARANGO"/>
    <n v="76220"/>
    <s v="NULIDAD Y RESTABLECIMIENTO DEL DERECHO - LABORAL"/>
    <s v="RELIQUIDACIÓN DE LA PENSIÓN"/>
    <s v="BAJO"/>
    <s v="BAJO"/>
    <s v="BAJO"/>
    <s v="BAJO"/>
    <n v="0.05"/>
    <s v="REMOTA"/>
    <n v="17374367"/>
    <n v="0"/>
    <s v=" SENTENCIA 1RA FAVORABLE"/>
    <n v="0"/>
    <s v="NO SE DECRETO MEDIDA CAUTELAR"/>
    <n v="0"/>
    <s v="8 AÑOS"/>
    <s v="ALBA HELENA ARANGO MONTOYA"/>
    <s v="DECRETO 4860 DEL 07/11/2013"/>
    <d v="2013-11-08T00:00:00"/>
    <n v="90189"/>
    <s v="EDUCACION"/>
    <m/>
    <d v="2020-08-31T00:00:00"/>
    <s v="2013-04"/>
    <s v="8"/>
    <s v="2020-07"/>
    <n v="0.92758915786922391"/>
    <n v="16116274.454040835"/>
    <n v="0"/>
    <d v="2021-04-08T00:00:00"/>
    <n v="0.60273972602739723"/>
    <n v="4.3843078519294892E-2"/>
    <n v="0"/>
    <n v="0.05"/>
    <s v="REMOTA"/>
    <x v="1"/>
    <n v="0"/>
  </r>
  <r>
    <n v="112"/>
    <d v="2013-11-05T00:00:00"/>
    <d v="2013-05-09T00:00:00"/>
    <s v="Juzgado 16 Adm. OraL de Medellín."/>
    <s v="05001333301620130043400"/>
    <s v="2019"/>
    <x v="0"/>
    <s v="XIMENA FORERO ARANGO, DANIEL ANDRES LA ROTTA FORERO , JUANITA Y MATIAS LA ROTTA FORERO "/>
    <s v="NATALIA BEDOYA SIERRA"/>
    <n v="191628"/>
    <s v="REPARACIÓN DIRECTA"/>
    <s v="FALLA EN EL SERVICIO OTRAS CAUSAS"/>
    <s v="BAJO"/>
    <s v="BAJO"/>
    <s v="BAJO"/>
    <s v="BAJO"/>
    <n v="0.05"/>
    <s v="REMOTA"/>
    <n v="416456604"/>
    <n v="0"/>
    <s v=" ALEGATOS PRIMERA"/>
    <n v="0"/>
    <s v="NO SE DECRETO MEDIDA CAUTELAR"/>
    <n v="0"/>
    <s v="9 AÑOS"/>
    <s v="ALBA HELENA ARANGO MONTOYA"/>
    <s v="DECRETO 4860 DEL 07/11/2013"/>
    <d v="2013-11-08T00:00:00"/>
    <n v="90189"/>
    <s v="INFRAESTRUCTURA"/>
    <s v="OMISION DE LA ADMINISTRACION AL NO SUPERVISAR A LOS PARTICULARES EN EL EJERCICIO DE DETERMADAS ACTIVIDADES CON LAS CUALES PUEDEN CAUSAR PERJUICIOS A OTROS."/>
    <d v="2020-08-31T00:00:00"/>
    <s v="2013-11"/>
    <s v="9"/>
    <s v="2020-07"/>
    <n v="0.92335772840874586"/>
    <n v="384538423.85026062"/>
    <n v="0"/>
    <d v="2022-11-03T00:00:00"/>
    <n v="2.1753424657534248"/>
    <n v="4.3843078519294892E-2"/>
    <n v="0"/>
    <n v="0.05"/>
    <s v="REMOTA"/>
    <x v="1"/>
    <n v="0"/>
  </r>
  <r>
    <n v="113"/>
    <d v="2013-04-05T00:00:00"/>
    <d v="2013-05-03T00:00:00"/>
    <s v="Juzgado 10 Adm. OraL de Medellín."/>
    <s v="05001333301020130041600"/>
    <s v="2019"/>
    <x v="0"/>
    <s v="TULIO MARIO GARCIA JARAMILLO- BERTHA LUCIA POSSO  DE MAZO- FABIAN DE JESUS GARCIA ARANGO EDWIN ARLEY MAZO-OSCAR GARCIA ARANGO "/>
    <s v="JAVIER LEONIDAS VILLEGAS POSADA"/>
    <n v="20944"/>
    <s v="REPARACIÓN DIRECTA"/>
    <s v="FALLA EN EL SERVICIO OTRAS CAUSAS"/>
    <s v="BAJO"/>
    <s v="BAJO"/>
    <s v="MEDIO   "/>
    <s v="BAJO"/>
    <n v="9.5000000000000001E-2"/>
    <s v="REMOTA"/>
    <n v="2040298000"/>
    <n v="0"/>
    <s v=" AUDIENCIA DE PRUEBAS"/>
    <n v="0"/>
    <s v="NO SE DECRETO MEDIDA CAUTELAR"/>
    <n v="0"/>
    <s v="9 AÑOS"/>
    <s v="ALBA HELENA ARANGO MONTOYA"/>
    <s v="DECRETO 4860 DEL 07/11/2013"/>
    <d v="2013-11-08T00:00:00"/>
    <n v="90189"/>
    <s v="DAPARD"/>
    <s v="OMISION DE LA ADMINISTRACION EN BRINDAR LA PROTECCION  QUE REITERADAMENTE HABIAN SOLICITADO LOS DEMANDANTES PARA SUS VIDAS Y BIENES.- DESLIZAMIENTO DE LA GABRIELA-"/>
    <d v="2020-08-31T00:00:00"/>
    <s v="2013-04"/>
    <s v="9"/>
    <s v="2020-07"/>
    <n v="0.92758915786922391"/>
    <n v="1892558303.6222618"/>
    <n v="0"/>
    <d v="2022-04-03T00:00:00"/>
    <n v="1.5890410958904109"/>
    <n v="4.3843078519294892E-2"/>
    <n v="0"/>
    <n v="9.5000000000000001E-2"/>
    <s v="REMOTA"/>
    <x v="1"/>
    <n v="0"/>
  </r>
  <r>
    <n v="114"/>
    <d v="2014-05-12T00:00:00"/>
    <d v="2014-03-13T00:00:00"/>
    <s v="Juzgado 09 Adm. OraL de Medellín."/>
    <s v="05001333300920140050400"/>
    <s v="2019"/>
    <x v="0"/>
    <s v="MANUEL JOSE RAMIREZ BEDOYA"/>
    <s v="FERNANDO ALVAREZ ECHEVERRY"/>
    <n v="19152"/>
    <s v="NULIDAD Y RESTABLECIMIENTO DEL DERECHO - LABORAL"/>
    <s v="RELIQUIDACIÓN DE LA PENSIÓN"/>
    <s v="BAJO"/>
    <s v="BAJO"/>
    <s v="BAJO"/>
    <s v="BAJO"/>
    <n v="0.05"/>
    <s v="REMOTA"/>
    <n v="8904831"/>
    <n v="0"/>
    <s v=" SENTENCIA 1RA FAVORABLE"/>
    <n v="0"/>
    <s v="NO SE DECRETO MEDIDA CAUTELAR"/>
    <n v="0"/>
    <s v="8 AÑOS"/>
    <s v="ALBA HELENA ARANGO MONTOYA"/>
    <s v="DECRETO 4860 DEL 07/11/2013"/>
    <d v="2013-11-08T00:00:00"/>
    <n v="90189"/>
    <s v="GESTION HUMANA Y DLLO ORGANIZACIONAL"/>
    <m/>
    <d v="2020-08-31T00:00:00"/>
    <s v="2014-05"/>
    <s v="8"/>
    <s v="2020-07"/>
    <n v="0.89867303567898893"/>
    <n v="8002531.5069783665"/>
    <n v="0"/>
    <d v="2022-05-10T00:00:00"/>
    <n v="1.6904109589041096"/>
    <n v="4.3843078519294892E-2"/>
    <n v="0"/>
    <n v="0.05"/>
    <s v="REMOTA"/>
    <x v="1"/>
    <n v="0"/>
  </r>
  <r>
    <n v="115"/>
    <d v="2014-07-02T00:00:00"/>
    <d v="2014-06-25T00:00:00"/>
    <s v="Juzgado 23 Adm. OraL de Medellín."/>
    <s v="05001333302320140086000"/>
    <s v="2019"/>
    <x v="0"/>
    <s v="ROSALBA DEL CARMEN VALENCIA MONTOYA"/>
    <s v="LUZ ELENA GALLEGO C."/>
    <n v="39931"/>
    <s v="NULIDAD Y RESTABLECIMIENTO DEL DERECHO - LABORAL"/>
    <s v="RELIQUIDACIÓN DE LA PENSIÓN"/>
    <s v="BAJO"/>
    <s v="BAJO"/>
    <s v="BAJO"/>
    <s v="BAJO"/>
    <n v="0.05"/>
    <s v="REMOTA"/>
    <n v="13569628"/>
    <n v="0"/>
    <s v=" SENTENCIA 1RA FAVORABLE"/>
    <n v="0"/>
    <s v="NO SE DECRETO MEDIDA CAUTELAR"/>
    <n v="0"/>
    <s v="8 AÑOS"/>
    <s v="ALBA HELENA ARANGO MONTOYA"/>
    <s v="DECRETO 4860 DEL 07/11/2013"/>
    <d v="2013-11-08T00:00:00"/>
    <n v="90189"/>
    <s v="GESTION HUMANA Y DLLO ORGANIZACIONAL"/>
    <m/>
    <d v="2020-08-31T00:00:00"/>
    <s v="2014-07"/>
    <s v="8"/>
    <s v="2020-07"/>
    <n v="0.89647995697306138"/>
    <n v="12164899.525580449"/>
    <n v="0"/>
    <d v="2022-06-30T00:00:00"/>
    <n v="1.8301369863013699"/>
    <n v="4.3843078519294892E-2"/>
    <n v="0"/>
    <n v="0.05"/>
    <s v="REMOTA"/>
    <x v="1"/>
    <n v="0"/>
  </r>
  <r>
    <n v="116"/>
    <d v="2014-09-11T00:00:00"/>
    <d v="2014-05-16T00:00:00"/>
    <s v="Juzgado 29 Adm. OraL de Medellín."/>
    <s v="05001333302920140062500"/>
    <s v="2019"/>
    <x v="0"/>
    <s v="BLANCA INES VARGAS PARDO"/>
    <s v="LUZ  ELENA GALLEGO C."/>
    <n v="39931"/>
    <s v="NULIDAD Y RESTABLECIMIENTO DEL DERECHO - LABORAL"/>
    <s v="RELIQUIDACIÓN DE LA PENSIÓN"/>
    <s v="BAJO"/>
    <s v="BAJO"/>
    <s v="BAJO"/>
    <s v="BAJO"/>
    <n v="0.05"/>
    <s v="REMOTA"/>
    <n v="18824025"/>
    <n v="0"/>
    <s v="  SENTENCIA 2DA FAVORABLE"/>
    <n v="0"/>
    <s v="NO SE DECRETO MEDIDA CAUTELAR"/>
    <n v="0"/>
    <s v="8 AÑOS"/>
    <s v="ALBA HELENA ARANGO MONTOYA"/>
    <s v="DECRETO 4860 DEL 07/11/2013"/>
    <d v="2013-11-08T00:00:00"/>
    <n v="90189"/>
    <s v="EDUCACION"/>
    <m/>
    <d v="2020-08-31T00:00:00"/>
    <s v="2014-09"/>
    <s v="8"/>
    <s v="2020-07"/>
    <n v="0.89344853772170874"/>
    <n v="16818297.610286888"/>
    <n v="0"/>
    <d v="2022-09-09T00:00:00"/>
    <n v="2.0246575342465754"/>
    <n v="4.3843078519294892E-2"/>
    <n v="0"/>
    <n v="0.05"/>
    <s v="REMOTA"/>
    <x v="1"/>
    <n v="0"/>
  </r>
  <r>
    <n v="117"/>
    <d v="2014-10-02T00:00:00"/>
    <d v="2014-07-04T00:00:00"/>
    <s v="Juzgado 26 Adm. OraL de Medellín."/>
    <s v="05001333302620140092800"/>
    <s v="2019"/>
    <x v="0"/>
    <s v="DIANA PATRICIA CASTAÑO GARCIA- MARIA LUCENY RESTREPO TAMAYO- GILBERTO CASTAÑO PARRA-MARIA GENOVEVA GARCIA DE CASTAÑO-GILBERTO CASTAÑO GARCIA--LICENIA CASTAÑO GARCIA-LEONEL DE JESUS CASTAÑO GARCIA - LUZ MARINA CASTAÑO GARCIA.  CAROLINA CASTAÑO GARCIA- ANGELA MARIA CASTAÑO GARCIA. ABEL ANTONIO RESTREPO GONZALEZ Y ANALIBE TAMAYO VARGAS."/>
    <s v="ALEXANDER RESTREPO QUICENO"/>
    <n v="89805"/>
    <s v="REPARACIÓN DIRECTA"/>
    <s v="FALLA EN EL SERVICIO OTRAS CAUSAS"/>
    <s v="MEDIO   "/>
    <s v="MEDIO   "/>
    <s v="MEDIO   "/>
    <s v="MEDIO   "/>
    <n v="0.5"/>
    <s v="MEDIA"/>
    <n v="1818202626"/>
    <n v="1"/>
    <s v=" ALEGATOS PRIMERA"/>
    <m/>
    <s v="NO SE DECRETO MEDIDA CAUTELAR"/>
    <n v="0"/>
    <s v="8 AÑOS"/>
    <s v="ALBA HELENA ARANGO MONTOYA"/>
    <s v="DECRETO 4860 DEL 07/11/2013"/>
    <d v="2013-11-08T00:00:00"/>
    <n v="90189"/>
    <s v="INFRAESTRUCTURA"/>
    <s v="EL ACCIDENTE OCURRE CUANDO UN DOCENTE Y SU HIJA SE FUERON AL RIO CAUCA EN EL MOMENTO EN QUE PASABAN EL PUENTE DE OCCIDENTE-  FALLO LA ESTRUCTURA DEL PUENTE Y DESAPARECIERON EN EL RIO. A LA FECHA AUN SIGUEN DESAPARECIDOS."/>
    <d v="2020-08-31T00:00:00"/>
    <s v="2014-10"/>
    <s v="8"/>
    <s v="2020-07"/>
    <n v="0.89197861147966029"/>
    <n v="1621797853.728152"/>
    <n v="1621797853.728152"/>
    <d v="2022-09-30T00:00:00"/>
    <n v="2.0821917808219177"/>
    <n v="4.3843078519294892E-2"/>
    <n v="1595458763.8108587"/>
    <n v="0.5"/>
    <s v="MEDIA"/>
    <x v="2"/>
    <n v="1595458763.8108587"/>
  </r>
  <r>
    <n v="118"/>
    <d v="2014-12-12T00:00:00"/>
    <d v="2014-10-21T00:00:00"/>
    <s v="Juzgado 30 Adm. OraL de Medellín."/>
    <s v="05001333303020140156100"/>
    <s v="2019"/>
    <x v="0"/>
    <s v="LILIAN ROSA RAMIREZ ARANGO-JUAN ESTEBAN DIAZ RAMIREZ-CARLOS AUGUSTO DIAZ RAMIREZ"/>
    <s v="JOSE A. FERNANDEZ GOMEZ"/>
    <n v="146198"/>
    <s v="REPARACIÓN DIRECTA"/>
    <s v="ACCIDENTE DE TRANSITO"/>
    <s v="BAJO"/>
    <s v="BAJO"/>
    <s v="BAJO"/>
    <s v="BAJO"/>
    <n v="0.05"/>
    <s v="REMOTA"/>
    <n v="446400000"/>
    <n v="0"/>
    <s v=" SENTENCIA 1RA FAVORABLE"/>
    <n v="0"/>
    <s v="NO SE DECRETO MEDIDA CAUTELAR"/>
    <n v="0"/>
    <s v="7 AÑOS"/>
    <s v="ALBA HELENA ARANGO MONTOYA"/>
    <s v="DECRETO 4860 DEL 07/11/2013"/>
    <d v="2013-11-08T00:00:00"/>
    <n v="90189"/>
    <s v="INFRAESTRUCTURA"/>
    <m/>
    <d v="2020-08-31T00:00:00"/>
    <s v="2014-12"/>
    <s v="7"/>
    <s v="2020-07"/>
    <n v="0.88843442213904433"/>
    <n v="396597126.04286939"/>
    <n v="0"/>
    <d v="2021-12-10T00:00:00"/>
    <n v="1.2767123287671234"/>
    <n v="4.3843078519294892E-2"/>
    <n v="0"/>
    <n v="0.05"/>
    <s v="REMOTA"/>
    <x v="1"/>
    <n v="0"/>
  </r>
  <r>
    <n v="119"/>
    <d v="2015-02-25T00:00:00"/>
    <d v="2014-11-11T00:00:00"/>
    <s v="Juzgado 24 Adm. OraL de Medellín."/>
    <s v="05001333302420140166200"/>
    <s v="2019"/>
    <x v="0"/>
    <s v="GLORIA ELENA ALVAREZ GAVIRIA-DORA MATILDE PEREZ ROJO-SANDRA MILENA PEREZ-HECTOR DARIO DUQUE HENAO-MANUEL GUILLERMO CORREA RUIZ-LEIDY JOHANA CORREA GOMEZ-AMARIA DEL SOCORROO HENAO DUQUE-EDISON FERNEY PEREZ- NUBIA ELENA GRANDA PATIÑO-ELDA DEL SOCORRO VIANA-LEYDI NATALIA GOMEZ VIANA-MARINELA GOMEZ VIANA-GONZALO DE JESUS GOMEZ- MAURO DE JESUS GOMEZ-MARTHA INEZ GOMEZ"/>
    <s v="JOSE LUIS VIVEROS ABISAMBRA"/>
    <n v="22592"/>
    <s v="REPARACIÓN DIRECTA"/>
    <s v="FALLA EN EL SERVICIO OTRAS CAUSAS"/>
    <s v="BAJO"/>
    <s v="BAJO"/>
    <s v="BAJO"/>
    <s v="BAJO"/>
    <n v="0.05"/>
    <s v="REMOTA"/>
    <n v="4001985811"/>
    <n v="0"/>
    <s v=" SENTENCIA 1RA FAVORABLE"/>
    <n v="0"/>
    <s v="NO SE DECRETO MEDIDA CAUTELAR"/>
    <n v="0"/>
    <s v="7 AÑOS"/>
    <s v="ALBA HELENA ARANGO MONTOYA"/>
    <s v="DECRETO 4860 DEL 07/11/2013"/>
    <d v="2013-11-08T00:00:00"/>
    <n v="90189"/>
    <s v="GOBIERNO"/>
    <s v="MASACRE EN SANTA ROSA DE OSOS"/>
    <d v="2020-08-31T00:00:00"/>
    <s v="2015-02"/>
    <s v="7"/>
    <s v="2020-07"/>
    <n v="0.87271419777299997"/>
    <n v="3492589836.5457935"/>
    <n v="0"/>
    <d v="2022-02-23T00:00:00"/>
    <n v="1.4821917808219178"/>
    <n v="4.3843078519294892E-2"/>
    <n v="0"/>
    <n v="0.05"/>
    <s v="REMOTA"/>
    <x v="1"/>
    <n v="0"/>
  </r>
  <r>
    <n v="120"/>
    <d v="2015-02-12T00:00:00"/>
    <d v="2014-11-10T00:00:00"/>
    <s v="Juzgado  12 Adm. OraL de Medellín."/>
    <s v="05001333301220140167300"/>
    <s v="2019"/>
    <x v="0"/>
    <s v="MARTHA LUCIA ARANGO ARANGO"/>
    <s v="MARTHA ESTELLA AREIZA ZAPATA"/>
    <n v="214209"/>
    <s v="NULIDAD Y RESTABLECIMIENTO DEL DERECHO - LABORAL"/>
    <s v="RELIQUIDACIÓN DE LA PENSIÓN"/>
    <s v="BAJO"/>
    <s v="BAJO"/>
    <s v="BAJO"/>
    <s v="BAJO"/>
    <n v="0.05"/>
    <s v="REMOTA"/>
    <n v="20458121"/>
    <n v="0"/>
    <s v="  SENTENCIA 2DA FAVORABLE"/>
    <n v="0"/>
    <s v="NO SE DECRETO MEDIDA CAUTELAR"/>
    <n v="0"/>
    <s v="8 AÑOS"/>
    <s v="ALBA HELENA ARANGO MONTOYA"/>
    <s v="DECRETO 4860 DEL 07/11/2013"/>
    <d v="2013-11-08T00:00:00"/>
    <n v="90189"/>
    <s v="EDUCACION"/>
    <m/>
    <d v="2020-08-31T00:00:00"/>
    <s v="2015-02"/>
    <s v="8"/>
    <s v="2020-07"/>
    <n v="0.87271419777299997"/>
    <n v="17854092.656457964"/>
    <n v="0"/>
    <d v="2023-02-10T00:00:00"/>
    <n v="2.4465753424657533"/>
    <n v="4.3843078519294892E-2"/>
    <n v="0"/>
    <n v="0.05"/>
    <s v="REMOTA"/>
    <x v="1"/>
    <n v="0"/>
  </r>
  <r>
    <n v="121"/>
    <d v="2014-12-05T00:00:00"/>
    <d v="2014-05-29T00:00:00"/>
    <s v="Juzgado 9 Adm. OraL de Medellín."/>
    <s v="05001333300920140071200"/>
    <s v="2019"/>
    <x v="0"/>
    <s v="NORHA ESNEDA ROJAS CANO- NATALIA MARIA ROJAS CANO -JAIME DE JESUS ROJAS QUIROZ-SANDY CATALINA  ROJAS QUIROZ-PAULA ANDREA ROJAS QUIROZ"/>
    <s v="JUAN JOSE GOMEZ ARANGO "/>
    <n v="201108"/>
    <s v="REPARACIÓN DIRECTA"/>
    <s v="FALLA EN EL SERVICIO OTRAS CAUSAS"/>
    <s v="MEDIO   "/>
    <s v="BAJO"/>
    <s v="MEDIO   "/>
    <s v="MEDIO   "/>
    <n v="0.34250000000000003"/>
    <s v="MEDIA"/>
    <n v="924750000"/>
    <n v="0.33333333333332998"/>
    <s v=" SENTENCIA 1RA FAVORABLE"/>
    <n v="0"/>
    <s v="NO SE DECRETO MEDIDA CAUTELAR"/>
    <n v="0"/>
    <s v="8 AÑOS"/>
    <s v="ALBA HELENA ARANGO MONTOYA"/>
    <s v="DECRETO 4860 DEL 07/11/2013"/>
    <d v="2013-11-08T00:00:00"/>
    <n v="90189"/>
    <s v="MINAS"/>
    <s v="ACCIDENTE EN MINA DE ANGELOPOLIS."/>
    <d v="2020-08-31T00:00:00"/>
    <s v="2014-12"/>
    <s v="8"/>
    <s v="2020-07"/>
    <n v="0.88843442213904433"/>
    <n v="821579731.87308121"/>
    <n v="273859910.62435764"/>
    <d v="2022-12-03T00:00:00"/>
    <n v="2.2575342465753425"/>
    <n v="4.3843078519294892E-2"/>
    <n v="269041014.55031586"/>
    <n v="0.34250000000000003"/>
    <s v="MEDIA"/>
    <x v="2"/>
    <n v="269041014.55031586"/>
  </r>
  <r>
    <n v="122"/>
    <d v="2014-12-05T00:00:00"/>
    <d v="2014-06-09T00:00:00"/>
    <s v="Juzgado 9 Adm. OraL de Medellín."/>
    <s v="05001333300920140078000"/>
    <s v="2019"/>
    <x v="0"/>
    <s v="CINC S.A. "/>
    <s v="DAVID SANTIAGO GOMEZ PEREZ"/>
    <n v="98454"/>
    <s v="CONTRACTUAL"/>
    <s v="EQUILIBRIO ECONOMICO"/>
    <s v="MEDIO   "/>
    <s v="MEDIO   "/>
    <s v="MEDIO   "/>
    <s v="MEDIO   "/>
    <n v="0.5"/>
    <s v="MEDIA"/>
    <n v="943903452"/>
    <n v="0.4"/>
    <s v=" ALEGATOS PRIMERA"/>
    <n v="0"/>
    <s v="NO SE DECRETO MEDIDA CAUTELAR"/>
    <n v="0"/>
    <s v="8 AÑOS"/>
    <s v="ALBA HELENA ARANGO MONTOYA"/>
    <s v="DECRETO 4860 DEL 07/11/2013"/>
    <d v="2013-11-08T00:00:00"/>
    <n v="90189"/>
    <s v="EDUCACION"/>
    <m/>
    <d v="2020-08-31T00:00:00"/>
    <s v="2014-12"/>
    <s v="8"/>
    <s v="2020-07"/>
    <n v="0.88843442213904433"/>
    <n v="838596317.93266916"/>
    <n v="335438527.17306769"/>
    <d v="2022-12-03T00:00:00"/>
    <n v="2.2575342465753425"/>
    <n v="4.3843078519294892E-2"/>
    <n v="329536080.92603791"/>
    <n v="0.5"/>
    <s v="MEDIA"/>
    <x v="2"/>
    <n v="329536080.92603791"/>
  </r>
  <r>
    <n v="123"/>
    <d v="2015-04-22T00:00:00"/>
    <d v="2014-11-26T00:00:00"/>
    <s v="Juzgado 05 Adm. OraL de Medellín."/>
    <s v="05001333300520140175600"/>
    <s v="2019"/>
    <x v="0"/>
    <s v="GLORIA FRANCISCA GARCIA  VELASQUEZ"/>
    <s v="GLORIA PATRICIA MOLINA ZAPATA"/>
    <n v="94096"/>
    <s v="NULIDAD Y RESTABLECIMIENTO DEL DERECHO - LABORAL"/>
    <s v="RELIQUIDACIÓN DE LA PENSIÓN"/>
    <s v="BAJO"/>
    <s v="BAJO"/>
    <s v="BAJO"/>
    <s v="BAJO"/>
    <n v="0.05"/>
    <s v="REMOTA"/>
    <n v="19241654"/>
    <n v="0"/>
    <s v=" SENTENCIA 1RA FAVORABLE"/>
    <n v="0"/>
    <s v="NO SE DECRETO MEDIDA CAUTELAR"/>
    <n v="0"/>
    <s v="8 AÑOS"/>
    <s v="ALBA HELENA ARANGO MONTOYA"/>
    <s v="DECRETO 4860 DEL 07/11/2013"/>
    <d v="2013-11-08T00:00:00"/>
    <n v="90189"/>
    <s v="EDUCACION"/>
    <m/>
    <d v="2020-08-31T00:00:00"/>
    <s v="2015-04"/>
    <s v="8"/>
    <s v="2020-07"/>
    <n v="0.86299623578421902"/>
    <n v="16605474.972262362"/>
    <n v="0"/>
    <d v="2023-04-20T00:00:00"/>
    <n v="2.6356164383561644"/>
    <n v="4.3843078519294892E-2"/>
    <n v="0"/>
    <n v="0.05"/>
    <s v="REMOTA"/>
    <x v="1"/>
    <n v="0"/>
  </r>
  <r>
    <n v="124"/>
    <d v="2015-03-19T00:00:00"/>
    <d v="2014-12-19T00:00:00"/>
    <s v="Juzgado 01 Adm. OraL de Medellín."/>
    <s v="05001333300120140048500"/>
    <s v="2019"/>
    <x v="0"/>
    <s v="LEIDY MARCELA CASTRILLON -ANGIE PAOLA JIMENEZ CASTRILLON"/>
    <s v="ADRIANA MARIA CORREA CARRASCAL"/>
    <n v="197178"/>
    <s v="REPARACIÓN DIRECTA"/>
    <s v="ACCIDENTE DE TRANSITO"/>
    <s v="MEDIO   "/>
    <s v="MEDIO   "/>
    <s v="MEDIO   "/>
    <s v="MEDIO   "/>
    <n v="0.5"/>
    <s v="MEDIA"/>
    <n v="232810116"/>
    <n v="0.5"/>
    <s v=" ALEGATOS PRIMERA"/>
    <n v="0"/>
    <s v="NO SE DECRETO MEDIDA CAUTELAR"/>
    <n v="0"/>
    <s v="8 AÑOS"/>
    <s v="ALBA HELENA ARANGO MONTOYA"/>
    <s v="DECRETO 4860 DEL 07/11/2013"/>
    <d v="2013-11-08T00:00:00"/>
    <n v="90189"/>
    <s v="INFRAESTRUCTURA"/>
    <m/>
    <d v="2020-08-31T00:00:00"/>
    <s v="2015-03"/>
    <s v="8"/>
    <s v="2020-07"/>
    <n v="0.86763134510283468"/>
    <n v="201993354.09862697"/>
    <n v="100996677.04931349"/>
    <d v="2023-03-17T00:00:00"/>
    <n v="2.5424657534246577"/>
    <n v="4.3843078519294892E-2"/>
    <n v="98997450.88583827"/>
    <n v="0.5"/>
    <s v="MEDIA"/>
    <x v="2"/>
    <n v="98997450.88583827"/>
  </r>
  <r>
    <n v="125"/>
    <d v="2014-09-23T00:00:00"/>
    <d v="2014-08-06T00:00:00"/>
    <s v="Juzgado  16 Adm. Oral de Medellín "/>
    <s v="05001333301620140113900"/>
    <s v="2019"/>
    <x v="0"/>
    <s v="AURA INES MENA QUINTANA"/>
    <s v="CAROLINA BECERRA PEREZ"/>
    <n v="175852"/>
    <s v="NULIDAD Y RESTABLECIMIENTO DEL DERECHO - LABORAL"/>
    <s v="PENSIÓN DE SOBREVIVIENTES"/>
    <s v="BAJO"/>
    <s v="BAJO"/>
    <s v="BAJO"/>
    <s v="BAJO"/>
    <n v="0.05"/>
    <s v="REMOTA"/>
    <n v="74961523"/>
    <n v="0"/>
    <s v=" SENTENCIA 1RA FAVORABLE"/>
    <n v="0"/>
    <s v="NO SE DECRETO MEDIDA CAUTELAR"/>
    <n v="0"/>
    <s v="8 AÑOS"/>
    <s v="ALBA HELENA ARANGO MONTOYA"/>
    <s v="DECRETO 4860 DEL 07/11/2013"/>
    <d v="2013-11-08T00:00:00"/>
    <n v="90189"/>
    <s v="EDUCACION"/>
    <m/>
    <d v="2020-08-31T00:00:00"/>
    <s v="2014-09"/>
    <s v="8"/>
    <s v="2020-07"/>
    <n v="0.89344853772170874"/>
    <n v="66974263.109742239"/>
    <n v="0"/>
    <d v="2022-09-21T00:00:00"/>
    <n v="2.0575342465753423"/>
    <n v="4.3843078519294892E-2"/>
    <n v="0"/>
    <n v="0.05"/>
    <s v="REMOTA"/>
    <x v="1"/>
    <n v="0"/>
  </r>
  <r>
    <n v="126"/>
    <d v="2015-08-14T00:00:00"/>
    <d v="2015-07-02T00:00:00"/>
    <s v="Tribunal Administrativo de Antioquia- Sala de Oralidad."/>
    <s v="05001233300020150134500"/>
    <s v="2019"/>
    <x v="0"/>
    <s v="DANIEL HERNANDO SARMIENTO  SANCHEZ"/>
    <s v="DANIEL HERNANDO SARMIENTO  SANCHEZ"/>
    <n v="48978"/>
    <s v="NULIDAD Y RESTABLECIMIENTO DEL DERECHO"/>
    <s v="IMPUESTOS"/>
    <s v="BAJO"/>
    <s v="BAJO"/>
    <s v="MEDIO   "/>
    <s v="BAJO"/>
    <n v="9.5000000000000001E-2"/>
    <s v="REMOTA"/>
    <n v="0"/>
    <n v="0"/>
    <s v=" SENTENCIA 1RA FAVORABLE"/>
    <n v="0"/>
    <s v="SE SOLICITO LA SUSPENSION PROVISIONAL DE LA CIRCULAR No. 564 de 2014."/>
    <n v="0"/>
    <s v="8 AÑOS"/>
    <s v="ALBA HELENA ARANGO MONTOYA"/>
    <s v="DECRETO 4860 DEL 07/11/2013"/>
    <d v="2013-11-08T00:00:00"/>
    <n v="90189"/>
    <s v="HACIENDA"/>
    <m/>
    <d v="2020-08-31T00:00:00"/>
    <s v="2015-08"/>
    <s v="8"/>
    <s v="2020-07"/>
    <n v="0.85413954863106623"/>
    <n v="0"/>
    <n v="0"/>
    <d v="2023-08-12T00:00:00"/>
    <n v="2.9479452054794519"/>
    <n v="4.3843078519294892E-2"/>
    <n v="0"/>
    <n v="9.5000000000000001E-2"/>
    <s v="REMOTA"/>
    <x v="1"/>
    <n v="0"/>
  </r>
  <r>
    <n v="127"/>
    <d v="2015-08-31T00:00:00"/>
    <d v="2015-07-17T00:00:00"/>
    <s v="Juzgado  12 Adm. Oral de Medellín "/>
    <s v="05001333301220150078600"/>
    <s v="2019"/>
    <x v="0"/>
    <s v="LUIS FERNANDO CANEDO PIEDRAHITA"/>
    <s v="FRANKLIN ANDERSON ISAZA LONDOÑO"/>
    <n v="176482"/>
    <s v="NULIDAD Y RESTABLECIMIENTO DEL DERECHO - LABORAL"/>
    <s v="RECONOCIMIENTO Y PAGO DE PENSIÓN"/>
    <s v="BAJO"/>
    <s v="BAJO"/>
    <s v="BAJO"/>
    <s v="BAJO"/>
    <n v="0.05"/>
    <s v="REMOTA"/>
    <n v="10642100"/>
    <n v="0"/>
    <s v="  SENTENCIA 2DA FAVORABLE"/>
    <n v="0"/>
    <s v="NO SE DECRETO MEDIDA CAUTELAR"/>
    <n v="0"/>
    <s v="7 AÑOS"/>
    <s v="ALBA HELENA ARANGO MONTOYA"/>
    <s v="DECRETO 4860 DEL 07/11/2013"/>
    <d v="2013-11-08T00:00:00"/>
    <n v="90189"/>
    <s v="EDUCACION"/>
    <m/>
    <d v="2020-08-31T00:00:00"/>
    <s v="2015-08"/>
    <s v="7"/>
    <s v="2020-07"/>
    <n v="0.85413954863106623"/>
    <n v="9089838.4904866703"/>
    <n v="0"/>
    <d v="2022-08-29T00:00:00"/>
    <n v="1.9945205479452055"/>
    <n v="4.3843078519294892E-2"/>
    <n v="0"/>
    <n v="0.05"/>
    <s v="REMOTA"/>
    <x v="1"/>
    <n v="0"/>
  </r>
  <r>
    <n v="128"/>
    <d v="2015-07-13T00:00:00"/>
    <d v="2015-03-17T00:00:00"/>
    <s v="Juzgado 18 Adm. Oral  de Medellin "/>
    <s v="05001333301820150030600"/>
    <s v="2019"/>
    <x v="0"/>
    <s v="LUCELLY MORENO"/>
    <s v="HERNAN DARIO ZAPATA LONDOÑO"/>
    <n v="108371"/>
    <s v="NULIDAD Y RESTABLECIMIENTO DEL DERECHO - LABORAL"/>
    <s v="RECONOCIMIENTO Y PAGO DE OTRAS PRESTACIONES SALARIALES, SOLCIALES Y SALARIOS"/>
    <s v="BAJO"/>
    <s v="BAJO"/>
    <s v="BAJO"/>
    <s v="BAJO"/>
    <n v="0.05"/>
    <s v="REMOTA"/>
    <n v="2275000"/>
    <n v="0"/>
    <s v=" SENTENCIA 1RA FAVORABLE"/>
    <n v="0"/>
    <s v="NO SE DECRETO MEDIDA CAUTELAR"/>
    <n v="0"/>
    <s v="8 AÑOS"/>
    <s v="ALBA HELENA ARANGO MONTOYA"/>
    <s v="DECRETO 4860 DEL 07/11/2013"/>
    <d v="2013-11-08T00:00:00"/>
    <n v="90189"/>
    <s v="EDUCACION"/>
    <s v="RECLAMA PAGO DE BONIFICACION"/>
    <d v="2020-08-31T00:00:00"/>
    <s v="2015-07"/>
    <s v="8"/>
    <s v="2020-07"/>
    <n v="0.85823957329672562"/>
    <n v="1952495.0292500509"/>
    <n v="0"/>
    <d v="2023-07-11T00:00:00"/>
    <n v="2.8602739726027395"/>
    <n v="4.3843078519294892E-2"/>
    <n v="0"/>
    <n v="0.05"/>
    <s v="REMOTA"/>
    <x v="1"/>
    <n v="0"/>
  </r>
  <r>
    <n v="129"/>
    <d v="2014-12-09T00:00:00"/>
    <d v="2014-08-22T00:00:00"/>
    <s v="Tribunal Administrativo de Antioquia- Sala de Oralidad."/>
    <s v="05001233300020140152700"/>
    <s v="2019"/>
    <x v="0"/>
    <s v="LUIS ALBERTO OSORIO JARAMILLO"/>
    <s v="YENY  LILIANA SIERRA ECHEVERRY"/>
    <n v="158837"/>
    <s v="NULIDAD Y RESTABLECIMIENTO DEL DERECHO - LABORAL"/>
    <s v="RELIQUIDACIÓN DE LA PENSIÓN"/>
    <s v="BAJO"/>
    <s v="BAJO"/>
    <s v="BAJO"/>
    <s v="BAJO"/>
    <n v="0.05"/>
    <s v="REMOTA"/>
    <n v="36474868"/>
    <n v="0"/>
    <s v=" SENTENCIA 1RA FAVORABLE"/>
    <n v="0"/>
    <s v="NO SE DECRETO MEDIDA CAUTELAR"/>
    <n v="0"/>
    <s v="8 AÑOS"/>
    <s v="ALBA HELENA ARANGO MONTOYA"/>
    <s v="DECRETO 4860 DEL 07/11/2013"/>
    <d v="2013-11-08T00:00:00"/>
    <n v="90189"/>
    <s v="EDUCACION"/>
    <s v="REMITIDO AL CONSSEJO DE ESTADO."/>
    <d v="2020-08-31T00:00:00"/>
    <s v="2014-12"/>
    <s v="8"/>
    <s v="2020-07"/>
    <n v="0.88843442213904433"/>
    <n v="32405528.27417792"/>
    <n v="0"/>
    <d v="2022-12-07T00:00:00"/>
    <n v="2.2684931506849315"/>
    <n v="4.3843078519294892E-2"/>
    <n v="0"/>
    <n v="0.05"/>
    <s v="REMOTA"/>
    <x v="1"/>
    <n v="0"/>
  </r>
  <r>
    <n v="130"/>
    <d v="2015-10-19T00:00:00"/>
    <d v="2015-10-02T00:00:00"/>
    <s v="Juzgado 9 Adm. Oral  de Medellin "/>
    <s v="05001333300920150109000"/>
    <s v="2019"/>
    <x v="0"/>
    <s v="ALVARO HUMBERTO MUÑOZ"/>
    <s v="LEIDY PATRICIA LOPEZ MONSALVE"/>
    <n v="165.75700000000001"/>
    <s v="NULIDAD Y RESTABLECIMIENTO DEL DERECHO - LABORAL"/>
    <s v="RECONOCIMIENTO Y PAGO DE OTRAS PRESTACIONES SALARIALES, SOLCIALES Y SALARIOS"/>
    <s v="BAJO"/>
    <s v="BAJO"/>
    <s v="BAJO"/>
    <s v="BAJO"/>
    <n v="0.05"/>
    <s v="REMOTA"/>
    <n v="2456715"/>
    <n v="0"/>
    <s v=" SENTENCIA 1RA FAVORABLE"/>
    <n v="0"/>
    <s v="NO SE DECRETO MEDIDA CAUTELAR"/>
    <n v="0"/>
    <s v="7 AÑOS"/>
    <s v="ALBA HELENA ARANGO MONTOYA"/>
    <s v="DECRETO 4860 DEL 07/11/2013"/>
    <d v="2013-11-08T00:00:00"/>
    <n v="90189"/>
    <s v="GESTION HUMANA Y DLLO ORGANIZACIONAL"/>
    <s v="RECLAMA PAGO  PRIMA DE ANTIGÜEDAD"/>
    <d v="2020-08-31T00:00:00"/>
    <s v="2015-10"/>
    <s v="7"/>
    <s v="2020-07"/>
    <n v="0.84232546730647351"/>
    <n v="2069353.610413823"/>
    <n v="0"/>
    <d v="2022-10-17T00:00:00"/>
    <n v="2.128767123287671"/>
    <n v="4.3843078519294892E-2"/>
    <n v="0"/>
    <n v="0.05"/>
    <s v="REMOTA"/>
    <x v="1"/>
    <n v="0"/>
  </r>
  <r>
    <n v="131"/>
    <d v="2015-10-29T00:00:00"/>
    <d v="2015-10-26T00:00:00"/>
    <s v="Juzgado 28 Adm. Oral  de Medellin "/>
    <s v="05001333302820150116300"/>
    <s v="2019"/>
    <x v="0"/>
    <s v="LUIS ALFONSO CIFUENTES CASTRO"/>
    <s v="CARLOS ALBERTO BALLESTEROS BARON"/>
    <n v="33513"/>
    <s v="NULIDAD Y RESTABLECIMIENTO DEL DERECHO - LABORAL"/>
    <s v="RECONOCIMIENTO Y PAGO DE OTRAS PRESTACIONES SALARIALES, SOLCIALES Y SALARIOS"/>
    <s v="BAJO"/>
    <s v="BAJO"/>
    <s v="BAJO"/>
    <s v="BAJO"/>
    <n v="0.05"/>
    <s v="REMOTA"/>
    <n v="1501278"/>
    <n v="0"/>
    <s v=" SENTENCIA 1RA FAVORABLE"/>
    <n v="0"/>
    <s v="NO SE DECRETO MEDIDA CAUTELAR"/>
    <n v="0"/>
    <s v="6 años"/>
    <s v="ALBA HELENA ARANGO MONTOYA"/>
    <s v="DECRETO 4860 DEL 07/11/2013"/>
    <d v="2013-11-08T00:00:00"/>
    <n v="90189"/>
    <s v="GESTION HUMANA Y DLLO ORGANIZACIONAL"/>
    <s v="RECLAMA PAGO  PRIMA DE ANTIGÜEDAD"/>
    <d v="2020-08-31T00:00:00"/>
    <s v="2015-10"/>
    <s v="6"/>
    <s v="2020-07"/>
    <n v="0.84232546730647351"/>
    <n v="1264564.692906928"/>
    <n v="0"/>
    <d v="2021-10-27T00:00:00"/>
    <n v="1.1561643835616437"/>
    <n v="4.3843078519294892E-2"/>
    <n v="0"/>
    <n v="0.05"/>
    <s v="REMOTA"/>
    <x v="1"/>
    <n v="0"/>
  </r>
  <r>
    <n v="132"/>
    <d v="2015-11-13T00:00:00"/>
    <d v="2015-11-06T00:00:00"/>
    <s v="Juzgado 17 Adm. Oral  de Medellin "/>
    <s v="05001333301720150067300"/>
    <s v="2019"/>
    <x v="0"/>
    <s v="GONZALO ANTONIO MORA HENAO"/>
    <s v="CARLOS ALBERTO BALLESTEROS BARON"/>
    <n v="33513"/>
    <s v="NULIDAD Y RESTABLECIMIENTO DEL DERECHO - LABORAL"/>
    <s v="RECONOCIMIENTO Y PAGO DE OTRAS PRESTACIONES SALARIALES, SOLCIALES Y SALARIOS"/>
    <s v="BAJO"/>
    <s v="BAJO"/>
    <s v="BAJO"/>
    <s v="BAJO"/>
    <n v="0.05"/>
    <s v="REMOTA"/>
    <n v="3002520"/>
    <n v="0"/>
    <s v=" SENTENCIA 1RA FAVORABLE"/>
    <n v="0"/>
    <s v="NO SE DECRETO MEDIDA CAUTELAR"/>
    <n v="0"/>
    <s v="6 años"/>
    <s v="ALBA HELENA ARANGO MONTOYA"/>
    <s v="DECRETO 4860 DEL 07/11/2013"/>
    <d v="2013-11-08T00:00:00"/>
    <n v="90189"/>
    <s v="GESTION HUMANA Y DLLO ORGANIZACIONAL"/>
    <s v="RECLAMA PAGO  PRIMA DE ANTIGÜEDAD"/>
    <d v="2020-08-31T00:00:00"/>
    <s v="2015-11"/>
    <s v="6"/>
    <s v="2020-07"/>
    <n v="0.83727667088522129"/>
    <n v="2513939.9498662944"/>
    <n v="0"/>
    <d v="2021-11-11T00:00:00"/>
    <n v="1.1972602739726028"/>
    <n v="4.3843078519294892E-2"/>
    <n v="0"/>
    <n v="0.05"/>
    <s v="REMOTA"/>
    <x v="1"/>
    <n v="0"/>
  </r>
  <r>
    <n v="133"/>
    <d v="2015-11-30T00:00:00"/>
    <d v="2015-11-13T00:00:00"/>
    <s v="Juzgado 7 Adm. Oral  de Medellin "/>
    <s v="05001333300720150123200"/>
    <s v="2019"/>
    <x v="0"/>
    <s v="GLORIA CECILIA GALLEGO MORENO"/>
    <s v="CARLOS ALBERTO BALLESTEROS BARON"/>
    <n v="33513"/>
    <s v="NULIDAD Y RESTABLECIMIENTO DEL DERECHO - LABORAL"/>
    <s v="RECONOCIMIENTO Y PAGO DE OTRAS PRESTACIONES SALARIALES, SOLCIALES Y SALARIOS"/>
    <s v="BAJO"/>
    <s v="BAJO"/>
    <s v="BAJO"/>
    <s v="BAJO"/>
    <n v="0.05"/>
    <s v="REMOTA"/>
    <n v="3524895"/>
    <n v="0"/>
    <s v=" SENTENCIA 1RA FAVORABLE"/>
    <n v="0"/>
    <s v="NO SE DECRETO MEDIDA CAUTELAR"/>
    <n v="0"/>
    <s v="6 años"/>
    <s v="ALBA HELENA ARANGO MONTOYA"/>
    <s v="DECRETO 4860 DEL 07/11/2013"/>
    <d v="2013-11-08T00:00:00"/>
    <n v="90189"/>
    <s v="GESTION HUMANA Y DLLO ORGANIZACIONAL"/>
    <s v="RECLAMA PAGO  PRIMA DE ANTIGÜEDAD"/>
    <d v="2020-08-31T00:00:00"/>
    <s v="2015-11"/>
    <s v="6"/>
    <s v="2020-07"/>
    <n v="0.83727667088522129"/>
    <n v="2951312.3508199621"/>
    <n v="0"/>
    <d v="2021-11-28T00:00:00"/>
    <n v="1.2438356164383562"/>
    <n v="4.3843078519294892E-2"/>
    <n v="0"/>
    <n v="0.05"/>
    <s v="REMOTA"/>
    <x v="1"/>
    <n v="0"/>
  </r>
  <r>
    <n v="134"/>
    <d v="2015-10-19T00:00:00"/>
    <d v="2015-06-04T00:00:00"/>
    <s v="Juzgado 14 Adm. Oral  de Medellin "/>
    <s v="05001333301420150037100"/>
    <s v="2019"/>
    <x v="0"/>
    <s v="AURA DEL SOCORRO RUIZ MORENO"/>
    <s v="HERNAN DARIO ZAPATA LONDOÑO"/>
    <n v="108371"/>
    <s v="NULIDAD Y RESTABLECIMIENTO DEL DERECHO - LABORAL"/>
    <s v="RECONOCIMIENTO Y PAGO DE OTRAS PRESTACIONES SALARIALES, SOLCIALES Y SALARIOS"/>
    <s v="BAJO"/>
    <s v="BAJO"/>
    <s v="BAJO"/>
    <s v="BAJO"/>
    <n v="0.05"/>
    <s v="REMOTA"/>
    <n v="2275000"/>
    <n v="0"/>
    <s v=" SENTENCIA 1RA FAVORABLE"/>
    <n v="0"/>
    <s v="NO SE DECRETO MEDIDA CAUTELAR"/>
    <n v="0"/>
    <s v="6  años"/>
    <s v="ALBA HELENA ARANGO MONTOYA"/>
    <s v="DECRETO 4860 DEL 07/11/2013"/>
    <d v="2013-11-08T00:00:00"/>
    <n v="90189"/>
    <s v="EDUCACION"/>
    <s v="RECLAMA PAGO DE BONIFICACION"/>
    <d v="2020-08-31T00:00:00"/>
    <s v="2015-10"/>
    <s v="6"/>
    <s v="2020-07"/>
    <n v="0.84232546730647351"/>
    <n v="1916290.4381222273"/>
    <n v="0"/>
    <d v="2021-10-17T00:00:00"/>
    <n v="1.1287671232876713"/>
    <n v="4.3843078519294892E-2"/>
    <n v="0"/>
    <n v="0.05"/>
    <s v="REMOTA"/>
    <x v="1"/>
    <n v="0"/>
  </r>
  <r>
    <n v="135"/>
    <d v="2015-10-26T00:00:00"/>
    <d v="2015-06-04T00:00:00"/>
    <s v="Juzgado 14 Adm. Oral  de Medellin "/>
    <s v="05001333301420150037400"/>
    <s v="2019"/>
    <x v="0"/>
    <s v="ERENIA DE JESUS HERRERA MONROY "/>
    <s v="HERNAN DARIO ZAPATA LONDOÑO"/>
    <n v="108371"/>
    <s v="NULIDAD Y RESTABLECIMIENTO DEL DERECHO - LABORAL"/>
    <s v="RECONOCIMIENTO Y PAGO DE OTRAS PRESTACIONES SALARIALES, SOLCIALES Y SALARIOS"/>
    <s v="BAJO"/>
    <s v="BAJO"/>
    <s v="BAJO"/>
    <s v="BAJO"/>
    <n v="0.05"/>
    <s v="REMOTA"/>
    <n v="2275000"/>
    <n v="0"/>
    <s v=" AUDIENCIA DE PRUEBAS"/>
    <n v="0"/>
    <s v="NO SE DECRETO MEDIDA CAUTELAR"/>
    <n v="0"/>
    <s v="6 años"/>
    <s v="ALBA HELENA ARANGO MONTOYA"/>
    <s v="DECRETO 4860 DEL 07/11/2013"/>
    <d v="2013-11-08T00:00:00"/>
    <n v="90189"/>
    <s v="EDUCACION"/>
    <s v="RECLAMA PAGO DE BONIFICACION"/>
    <d v="2020-08-31T00:00:00"/>
    <s v="2015-10"/>
    <s v="6"/>
    <s v="2020-07"/>
    <n v="0.84232546730647351"/>
    <n v="1916290.4381222273"/>
    <n v="0"/>
    <d v="2021-10-24T00:00:00"/>
    <n v="1.1479452054794521"/>
    <n v="4.3843078519294892E-2"/>
    <n v="0"/>
    <n v="0.05"/>
    <s v="REMOTA"/>
    <x v="1"/>
    <n v="0"/>
  </r>
  <r>
    <n v="136"/>
    <d v="2015-02-19T00:00:00"/>
    <d v="2014-11-04T00:00:00"/>
    <s v="Juzgado 1° Adm. Oral  de Medellin "/>
    <s v="05001333300120140007900"/>
    <s v="2019"/>
    <x v="0"/>
    <s v="MARIA JOSE TORRES"/>
    <s v="DIANA CAROLINA ALZATE QUINTERO"/>
    <n v="165819"/>
    <s v="NULIDAD Y RESTABLECIMIENTO DEL DERECHO - LABORAL"/>
    <s v="PRIMA DE SERVICIOS"/>
    <s v="BAJO"/>
    <s v="BAJO"/>
    <s v="BAJO"/>
    <s v="BAJO"/>
    <n v="0.05"/>
    <s v="REMOTA"/>
    <n v="7244623"/>
    <n v="0"/>
    <s v=" SENTENCIA 1RA FAVORABLE"/>
    <n v="0"/>
    <s v="NO SE DECRETO MEDIDA CAUTELAR"/>
    <n v="0"/>
    <s v=" 7 años"/>
    <s v="ALBA HELENA ARANGO MONTOYA"/>
    <s v="DECRETO 4860 DEL 07/11/2013"/>
    <d v="2013-11-08T00:00:00"/>
    <n v="90189"/>
    <s v="EDUCACION"/>
    <m/>
    <d v="2020-08-31T00:00:00"/>
    <s v="2015-02"/>
    <s v="7"/>
    <s v="2020-07"/>
    <n v="0.87271419777299997"/>
    <n v="6322485.3496128246"/>
    <n v="0"/>
    <d v="2022-02-17T00:00:00"/>
    <n v="1.4657534246575343"/>
    <n v="4.3843078519294892E-2"/>
    <n v="0"/>
    <n v="0.05"/>
    <s v="REMOTA"/>
    <x v="1"/>
    <n v="0"/>
  </r>
  <r>
    <n v="137"/>
    <d v="2015-10-05T00:00:00"/>
    <d v="2015-09-17T00:00:00"/>
    <s v="Juzgado 15 Adm. Oral  de Medellin "/>
    <s v="05001333301520150118200"/>
    <s v="2019"/>
    <x v="0"/>
    <s v="DIOSELINA VEGA LOPEZ"/>
    <s v="SANDRO SANCHEZ SALAZAR"/>
    <n v="95351"/>
    <s v="NULIDAD Y RESTABLECIMIENTO DEL DERECHO - LABORAL"/>
    <s v="RECONOCIMIENTO Y PAGO DE OTRAS PRESTACIONES SALARIALES, SOLCIALES Y SALARIOS"/>
    <s v="BAJO"/>
    <s v="BAJO"/>
    <s v="BAJO"/>
    <s v="BAJO"/>
    <n v="0.05"/>
    <s v="REMOTA"/>
    <n v="11073155"/>
    <n v="0"/>
    <s v=" SENTENCIA 1RA FAVORABLE"/>
    <n v="0"/>
    <s v="NO SE DECRETO MEDIDA CAUTELAR"/>
    <n v="0"/>
    <s v="76 años"/>
    <s v="ALBA HELENA ARANGO MONTOYA"/>
    <s v="DECRETO 4860 DEL 07/11/2013"/>
    <d v="2013-11-08T00:00:00"/>
    <n v="90189"/>
    <s v="EDUCACION"/>
    <s v="RECLAMA LA RELIQUIDACION DE LA PENSION"/>
    <d v="2020-08-31T00:00:00"/>
    <s v="2015-10"/>
    <s v="76"/>
    <s v="2020-07"/>
    <n v="0.84232546730647351"/>
    <n v="9327200.4599320143"/>
    <n v="0"/>
    <d v="2091-09-16T00:00:00"/>
    <n v="71.090410958904116"/>
    <n v="4.3843078519294892E-2"/>
    <n v="0"/>
    <n v="0.05"/>
    <s v="REMOTA"/>
    <x v="1"/>
    <n v="0"/>
  </r>
  <r>
    <n v="138"/>
    <d v="2008-08-25T00:00:00"/>
    <d v="2008-08-11T00:00:00"/>
    <s v="Juzgado 11 Laboral del circuito de M. "/>
    <s v="05001310501120080086400"/>
    <s v="2019"/>
    <x v="1"/>
    <s v="VICTOR MANUEL MEJIA BUILES"/>
    <s v="JUAN FELIPE MOLINA ALVAREZ "/>
    <n v="68185"/>
    <s v="ORDINARIA"/>
    <s v="RECONOCIMIENTO Y PAGO DE OTRAS PRESTACIONES SALARIALES, SOLCIALES Y SALARIOS"/>
    <s v="BAJO"/>
    <s v="BAJO"/>
    <s v="BAJO"/>
    <s v="BAJO"/>
    <n v="0.05"/>
    <s v="REMOTA"/>
    <n v="4615000"/>
    <n v="0"/>
    <s v="  SENTENCIA 2DA FAVORABLE"/>
    <n v="0"/>
    <s v="NO SE DECRETO MEDIDA CAUTELAR"/>
    <n v="0"/>
    <s v="14 años"/>
    <s v="ALBA HELENA ARANGO MONTOYA"/>
    <s v="DECRETO 4860 DEL 07/11/2013"/>
    <d v="2013-11-08T00:00:00"/>
    <n v="90189"/>
    <s v="GESTION HUMANA Y DLLO ORGANIZACIONAL"/>
    <s v="PENSION JUBILACION CONVENCIONAL"/>
    <d v="2020-08-31T00:00:00"/>
    <s v="2008-08"/>
    <s v="14"/>
    <s v="2020-07"/>
    <n v="1.0589198243046523"/>
    <n v="4886914.9891659701"/>
    <n v="0"/>
    <d v="2022-08-22T00:00:00"/>
    <n v="1.9753424657534246"/>
    <n v="4.3843078519294892E-2"/>
    <n v="0"/>
    <n v="0.05"/>
    <s v="REMOTA"/>
    <x v="1"/>
    <n v="0"/>
  </r>
  <r>
    <n v="139"/>
    <d v="2015-04-20T00:00:00"/>
    <d v="2015-03-13T00:00:00"/>
    <s v="Juzgado 11 Adm. Oral  de Medellin "/>
    <s v="05001333301120150028200"/>
    <s v="2019"/>
    <x v="0"/>
    <s v="MARIA EUGENIA COLORADO TAMAYO "/>
    <s v="GUSTAVO ADOLFO QUINTERO COLORADO"/>
    <n v="229212"/>
    <s v="NULIDAD Y RESTABLECIMIENTO DEL DERECHO - LABORAL"/>
    <s v="RECONOCIMIENTO Y PAGO DE OTRAS PRESTACIONES SALARIALES, SOLCIALES Y SALARIOS"/>
    <s v="BAJO"/>
    <s v="BAJO"/>
    <s v="BAJO"/>
    <s v="BAJO"/>
    <n v="0.05"/>
    <s v="REMOTA"/>
    <n v="51128000"/>
    <n v="0"/>
    <s v=" RECURSO DE APELACIÓN SENTENCIA"/>
    <n v="0"/>
    <s v="NO SE DECRETO MEDIDA CAUTELAR"/>
    <n v="0"/>
    <s v=" 7 años"/>
    <s v="ALBA HELENA ARANGO MONTOYA"/>
    <s v="DECRETO 4860 DEL 07/11/2013"/>
    <d v="2013-11-08T00:00:00"/>
    <n v="90189"/>
    <s v="EDUCACION"/>
    <s v="RELIQUIDACION PENSION CON TODOS LOS FACTORES SALARIALES"/>
    <d v="2020-08-31T00:00:00"/>
    <s v="2015-04"/>
    <s v="7"/>
    <s v="2020-07"/>
    <n v="0.86299623578421902"/>
    <n v="44123271.543175548"/>
    <n v="0"/>
    <d v="2022-04-18T00:00:00"/>
    <n v="1.6301369863013699"/>
    <n v="4.3843078519294892E-2"/>
    <n v="0"/>
    <n v="0.05"/>
    <s v="REMOTA"/>
    <x v="1"/>
    <n v="0"/>
  </r>
  <r>
    <n v="140"/>
    <d v="2016-03-21T00:00:00"/>
    <d v="2015-11-19T00:00:00"/>
    <s v="Juzgado 29 Adm. OraL de Medellín."/>
    <s v="05001333302920150124000"/>
    <s v="2019"/>
    <x v="0"/>
    <s v="DORA LUCIA CORRALES CASTAÑEDA"/>
    <s v="LEIDY PATRICIA LOPEZ MONSALVE"/>
    <n v="165757"/>
    <s v="NULIDAD Y RESTABLECIMIENTO DEL DERECHO - LABORAL"/>
    <s v="RECONOCIMIENTO Y PAGO DE OTRAS PRESTACIONES SALARIALES, SOLCIALES Y SALARIOS"/>
    <s v="BAJO"/>
    <s v="BAJO"/>
    <s v="BAJO"/>
    <s v="BAJO"/>
    <n v="0.05"/>
    <s v="REMOTA"/>
    <n v="2456715"/>
    <n v="0"/>
    <s v=" RECURSO DE APELACIÓN SENTENCIA"/>
    <n v="0"/>
    <s v="NO SE DECRETO MEDIDA CAUTELAR"/>
    <n v="0"/>
    <s v=" 7 años"/>
    <s v="ALBA HELENA ARANGO MONTOYA"/>
    <s v="DECRETO 4860 DEL 07/11/2013"/>
    <d v="2013-11-08T00:00:00"/>
    <n v="90189"/>
    <s v="EDUCACION"/>
    <s v="RECLAMA EL PAGO DE LA PRIMA DE ANTIGÜEDAD."/>
    <d v="2020-08-31T00:00:00"/>
    <s v="2016-03"/>
    <s v="7"/>
    <s v="2020-07"/>
    <n v="0.80354364508127107"/>
    <n v="1974077.7260258349"/>
    <n v="0"/>
    <d v="2023-03-20T00:00:00"/>
    <n v="2.5506849315068494"/>
    <n v="4.3843078519294892E-2"/>
    <n v="0"/>
    <n v="0.05"/>
    <s v="REMOTA"/>
    <x v="1"/>
    <n v="0"/>
  </r>
  <r>
    <n v="141"/>
    <d v="2016-03-02T00:00:00"/>
    <d v="2015-12-23T00:00:00"/>
    <s v="Juzgado 20 Adm. Oral  de Medellin "/>
    <s v="05001333302020150136800"/>
    <s v="2019"/>
    <x v="0"/>
    <s v="JESUS CORDOBA  TORRES-LUIS ALBERTO CORREA LOPEZ-WILFRIDO ENRIQUE  GONZALEZ BENAVIDES -GLORIA ARENAS DUANGO.  LIGIA MARGARITA CHAVERRA - VICTOR MANUEL CORDOBA -MIRIAM DEL SOCORRO HERNANDEZ -MONICA DEL SOCORRO VILLA  DORIS MARIA CARMONA  LUZ MARY ATEHORTUA SANCHEZ - FRANCISCA DEL CARMEN MONTERO- HECTOR WILLIAM LOPEZ - ALBA ROSA ROJAS-  IRMA DE JESUS MAZO- AMANDA DE J. MIRANDA  LUIS FERNANDO DIAZ ESPINOSA HERBER ANTONIO SOLERA ADELA MURILLO SORDOBA- JESUS ANTONIO PALACIO MONSALVE- LUIS OCTAVIO  PIEDRAHITA JIMENEZ- LUZ MARINA SANTDOS-  INELDA DEL CARMEN GFIL- DELEMIRO TOVAR JULIO- ALVARO NICOLAS SANTACRUZ- ORLANDO PORTO- HECTOR QUIROZ ALZATE "/>
    <s v="JORGE HUMBERTO VALERO RODRIGUEZ "/>
    <n v="44498"/>
    <s v="NULIDAD Y RESTABLECIMIENTO DEL DERECHO - LABORAL"/>
    <s v="RECONOCIMIENTO Y PAGO DE OTRAS PRESTACIONES SALARIALES, SOLCIALES Y SALARIOS"/>
    <s v="BAJO"/>
    <s v="BAJO"/>
    <s v="BAJO"/>
    <s v="BAJO"/>
    <n v="0.05"/>
    <s v="REMOTA"/>
    <n v="4610298"/>
    <n v="0"/>
    <s v=" SENTENCIA 1RA FAVORABLE"/>
    <n v="0"/>
    <s v="NO SE DECRETO MEDIDA CAUTELAR"/>
    <n v="0"/>
    <s v="7  AÑOS"/>
    <s v="ALBA HELENA ARANGO MONTOYA"/>
    <s v="DECRETO 4860 DEL 07/11/2013"/>
    <d v="2013-11-08T00:00:00"/>
    <n v="90189"/>
    <s v="EDUCACION"/>
    <s v="RECLAMAN EL PAGO DE LA PRIMA DE CLIMA."/>
    <d v="2020-08-31T00:00:00"/>
    <s v="2016-03"/>
    <s v="7"/>
    <s v="2020-07"/>
    <n v="0.80354364508127107"/>
    <n v="3704575.6598308939"/>
    <n v="0"/>
    <d v="2023-03-01T00:00:00"/>
    <n v="2.4986301369863013"/>
    <n v="4.3843078519294892E-2"/>
    <n v="0"/>
    <n v="0.05"/>
    <s v="REMOTA"/>
    <x v="1"/>
    <n v="0"/>
  </r>
  <r>
    <n v="142"/>
    <d v="2015-10-02T00:00:00"/>
    <d v="2015-10-13T00:00:00"/>
    <s v="Juzgado Civil Laboral del Circuito de Caucasia ant. "/>
    <s v="0515411300120150022000"/>
    <s v="2019"/>
    <x v="1"/>
    <s v="YADIRA DEL SOCORRO SALCEDO ARROYO "/>
    <s v="JULIA FERNANDA MULZ RINCON "/>
    <n v="215278"/>
    <s v="ORDINARIA"/>
    <s v="RECONOCIMIENTO Y PAGO DE OTRAS PRESTACIONES SALARIALES, SOLCIALES Y SALARIOS"/>
    <s v="ALTO"/>
    <s v="ALTO"/>
    <s v="ALTO"/>
    <s v="ALTO"/>
    <n v="1"/>
    <s v="ALTA"/>
    <n v="52138388"/>
    <n v="0.3"/>
    <s v=" AUDIENCIA DE PRUEBAS"/>
    <n v="0"/>
    <s v="NO SE DECRETO MEDIDA CAUTELAR"/>
    <n v="0"/>
    <s v="7 AÑOS"/>
    <s v="ALBA HELENA ARANGO MONTOYA"/>
    <s v="DECRETO 4860 DEL 07/11/2013"/>
    <d v="2013-11-08T00:00:00"/>
    <n v="90189"/>
    <s v="EDUCACION"/>
    <s v="BRILLADORA- EN CAUCASIA- FALTA DE JURISDICCION."/>
    <d v="2020-08-31T00:00:00"/>
    <s v="2015-10"/>
    <s v="7"/>
    <s v="2020-07"/>
    <n v="0.84232546730647351"/>
    <n v="43917492.036706232"/>
    <n v="13175247.611011868"/>
    <d v="2022-09-30T00:00:00"/>
    <n v="2.0821917808219177"/>
    <n v="4.3843078519294892E-2"/>
    <n v="12961272.712283697"/>
    <n v="1"/>
    <s v="ALTA"/>
    <x v="0"/>
    <n v="12961272.712283697"/>
  </r>
  <r>
    <n v="143"/>
    <d v="2015-12-14T00:00:00"/>
    <d v="2015-11-20T00:00:00"/>
    <s v="Juzgado  1° Adm. Oral de Medellín "/>
    <s v="05001333300120150134200"/>
    <s v="2019"/>
    <x v="0"/>
    <s v="GLORIA INES JARAMILLO ISAZA"/>
    <s v="FREDY ALONSO PELAEZ GOMEZ "/>
    <n v="97371"/>
    <s v="NULIDAD Y RESTABLECIMIENTO DEL DERECHO - LABORAL"/>
    <s v="RECONOCIMIENTO Y PAGO DE OTRAS PRESTACIONES SALARIALES, SOLCIALES Y SALARIOS"/>
    <s v="BAJO"/>
    <s v="BAJO"/>
    <s v="BAJO"/>
    <s v="BAJO"/>
    <n v="0.05"/>
    <s v="REMOTA"/>
    <n v="5127777"/>
    <n v="0"/>
    <s v=" SENTENCIA 1RA FAVORABLE"/>
    <n v="0"/>
    <s v="NO SE DECRETO MEDIDA CAUTELAR"/>
    <n v="0"/>
    <s v="7 AÑOS"/>
    <s v="ALBA HELENA ARANGO MONTOYA"/>
    <s v="DECRETO 4860 DEL 07/11/2013"/>
    <d v="2013-11-08T00:00:00"/>
    <n v="90189"/>
    <s v="GESTION HUMANA Y DLLO ORGANIZACIONAL"/>
    <s v="RECLAMA EL PAGO DE LA PRIMA DE ANTIGÜEDAD."/>
    <d v="2020-08-31T00:00:00"/>
    <s v="2015-12"/>
    <s v="7"/>
    <s v="2020-07"/>
    <n v="0.8321082718324041"/>
    <n v="4266865.65781195"/>
    <n v="0"/>
    <d v="2022-12-12T00:00:00"/>
    <n v="2.2821917808219179"/>
    <n v="4.3843078519294892E-2"/>
    <n v="0"/>
    <n v="0.05"/>
    <s v="REMOTA"/>
    <x v="1"/>
    <n v="0"/>
  </r>
  <r>
    <n v="144"/>
    <d v="2016-01-28T00:00:00"/>
    <d v="2015-12-02T00:00:00"/>
    <s v="Juzgado 27 Adm. Oral  de Medellin "/>
    <s v="05001333302720150130700"/>
    <s v="2019"/>
    <x v="0"/>
    <s v="JACKELINE DUQUE CASTAÑO "/>
    <s v="LEIDY PATRICIA LOPEZ MONSALVE"/>
    <n v="165757"/>
    <s v="NULIDAD Y RESTABLECIMIENTO DEL DERECHO - LABORAL"/>
    <s v="RECONOCIMIENTO Y PAGO DE OTRAS PRESTACIONES SALARIALES, SOLCIALES Y SALARIOS"/>
    <s v="BAJO"/>
    <s v="BAJO"/>
    <s v="BAJO"/>
    <s v="BAJO"/>
    <n v="0.05"/>
    <s v="REMOTA"/>
    <n v="3524895"/>
    <n v="0"/>
    <s v=" SENTENCIA 1RA FAVORABLE"/>
    <n v="0"/>
    <s v="NO SE DECRETO MEDIDA CAUTELAR"/>
    <n v="0"/>
    <s v="7 AÑOS"/>
    <s v="ALBA HELENA ARANGO MONTOYA"/>
    <s v="DECRETO 4860 DEL 07/11/2013"/>
    <d v="2013-11-08T00:00:00"/>
    <n v="90189"/>
    <s v="GESTION HUMANA Y DLLO ORGANIZACIONAL"/>
    <s v="RECLAMA EL PAGO DE LA PRIMA DE ANTIGÜEDAD."/>
    <d v="2020-08-31T00:00:00"/>
    <s v="2016-01"/>
    <s v="7"/>
    <s v="2020-07"/>
    <n v="0.82150585725380554"/>
    <n v="2895721.8887046529"/>
    <n v="0"/>
    <d v="2023-01-26T00:00:00"/>
    <n v="2.4054794520547946"/>
    <n v="4.3843078519294892E-2"/>
    <n v="0"/>
    <n v="0.05"/>
    <s v="REMOTA"/>
    <x v="1"/>
    <n v="0"/>
  </r>
  <r>
    <n v="145"/>
    <d v="2015-11-25T00:00:00"/>
    <d v="2015-04-29T00:00:00"/>
    <s v="Juzgado  1° Adm. Oral de Medellín "/>
    <s v="05001333300120150058900"/>
    <s v="2019"/>
    <x v="0"/>
    <s v="SOFIA URIBE PULGARIN Y OTROS"/>
    <s v="JUAN JOSE GOMEZ ARANGO "/>
    <n v="201108"/>
    <s v="REPARACIÓN DIRECTA"/>
    <s v="FALLA EN EL SERVICIO OTRAS CAUSAS"/>
    <s v="ALTO"/>
    <s v="ALTO"/>
    <s v="ALTO"/>
    <s v="ALTO"/>
    <n v="1"/>
    <s v="ALTA"/>
    <n v="6765675000"/>
    <n v="0.5"/>
    <s v=" SENTENCIA 1RA EN CONTRA"/>
    <n v="3642882450"/>
    <s v="NO SE DECRETO MEDIDA CAUTELAR"/>
    <n v="0"/>
    <s v="7 AÑOS"/>
    <s v="ALBA HELENA ARANGO MONTOYA"/>
    <s v="DECRETO 4860 DEL 07/11/2013"/>
    <d v="2013-11-08T00:00:00"/>
    <n v="90189"/>
    <s v="EDUCACION"/>
    <s v="ABUSO SEXUAL A MENOR- DOCENTE "/>
    <d v="2020-08-31T00:00:00"/>
    <s v="2015-11"/>
    <s v="7"/>
    <s v="2020-07"/>
    <n v="0.83727667088522129"/>
    <n v="5664741840.2913694"/>
    <n v="2832370920.1456847"/>
    <d v="2022-11-23T00:00:00"/>
    <n v="2.2301369863013698"/>
    <n v="4.3843078519294892E-2"/>
    <n v="2783131484.7518291"/>
    <n v="1"/>
    <s v="ALTA"/>
    <x v="0"/>
    <n v="3642882450"/>
  </r>
  <r>
    <n v="146"/>
    <d v="2016-04-26T00:00:00"/>
    <d v="2015-10-15T00:00:00"/>
    <s v="Juzgado  18 Adm. Oral de Medellín "/>
    <s v="05001333301820150113200"/>
    <s v="2019"/>
    <x v="0"/>
    <s v="GLADYS STELLA VELASQUEZ"/>
    <s v="CARLOS A. BALLESTEROS"/>
    <n v="33.512999999999998"/>
    <s v="NULIDAD Y RESTABLECIMIENTO DEL DERECHO - LABORAL"/>
    <s v="RECONOCIMIENTO Y PAGO DE OTRAS PRESTACIONES SALARIALES, SOLCIALES Y SALARIOS"/>
    <s v="BAJO"/>
    <s v="BAJO"/>
    <s v="BAJO"/>
    <s v="BAJO"/>
    <n v="0.05"/>
    <s v="REMOTA"/>
    <n v="1327400"/>
    <n v="0"/>
    <s v=" AUDIENCIA DE PRUEBAS"/>
    <n v="0"/>
    <s v="NO SE DECRETO MEDIDA CAUTELAR"/>
    <n v="0"/>
    <s v="7 AÑOS"/>
    <s v="ALBA HELENA ARANGO MONTOYA"/>
    <s v="DECRETO 4860 DEL 07/11/2013"/>
    <d v="2013-11-08T00:00:00"/>
    <n v="90189"/>
    <s v="GESTION HUMANA Y DLLO ORGANIZACIONAL"/>
    <s v="RECLAMA EL PAGO DE LA PRIMA DE ANTIGÜEDAD."/>
    <d v="2020-08-31T00:00:00"/>
    <s v="2016-04"/>
    <s v="7"/>
    <s v="2020-07"/>
    <n v="0.799576959270904"/>
    <n v="1061358.455736198"/>
    <n v="0"/>
    <d v="2023-04-25T00:00:00"/>
    <n v="2.6493150684931508"/>
    <n v="4.3843078519294892E-2"/>
    <n v="0"/>
    <n v="0.05"/>
    <s v="REMOTA"/>
    <x v="1"/>
    <n v="0"/>
  </r>
  <r>
    <n v="147"/>
    <d v="2016-04-29T00:00:00"/>
    <d v="2016-01-29T00:00:00"/>
    <s v="Juzgado  04 Adm. Oral de Medellín "/>
    <s v="05001333300420160008400"/>
    <s v="2019"/>
    <x v="0"/>
    <s v="ALEXANDER ALBERTO NARANJO OTALVARO"/>
    <s v="LIBIA PAOLA MONTOYA CALDERON "/>
    <n v="115595"/>
    <s v="NULIDAD Y RESTABLECIMIENTO DEL DERECHO - LABORAL"/>
    <s v="PENSIÓN DE SOBREVIVIENTES"/>
    <s v="BAJO"/>
    <s v="BAJO"/>
    <s v="BAJO"/>
    <s v="BAJO"/>
    <n v="0.05"/>
    <s v="REMOTA"/>
    <n v="10117780"/>
    <n v="0"/>
    <s v=" SENTENCIA 1RA EN CONTRA"/>
    <n v="0"/>
    <s v="NO SE DECRETO MEDIDA CAUTELAR"/>
    <n v="0"/>
    <s v="6 años"/>
    <s v="ALBA HELENA ARANGO MONTOYA"/>
    <s v="DECRETO 4860 DEL 07/11/2013"/>
    <d v="2013-11-08T00:00:00"/>
    <n v="90189"/>
    <s v="GESTION HUMANA Y DLLO ORGANIZACIONAL"/>
    <m/>
    <d v="2020-08-31T00:00:00"/>
    <s v="2016-04"/>
    <s v="6"/>
    <s v="2020-07"/>
    <n v="0.799576959270904"/>
    <n v="8089943.7669719672"/>
    <n v="0"/>
    <d v="2022-04-28T00:00:00"/>
    <n v="1.6575342465753424"/>
    <n v="4.3843078519294892E-2"/>
    <n v="0"/>
    <n v="0.05"/>
    <s v="REMOTA"/>
    <x v="1"/>
    <n v="0"/>
  </r>
  <r>
    <n v="148"/>
    <d v="2016-05-05T00:00:00"/>
    <d v="2016-04-14T00:00:00"/>
    <s v="Juzgado  02 Adm. Oral de Medellín "/>
    <s v="05001333300220160041600"/>
    <s v="2019"/>
    <x v="0"/>
    <s v="MARIA GILMA CORREA RESTREPO "/>
    <s v="CARLOS ANDRES RESTREPO GIRALDO "/>
    <n v="242719"/>
    <s v="NULIDAD Y RESTABLECIMIENTO DEL DERECHO"/>
    <s v="RELIQUIDACIÓN DE LA PENSIÓN"/>
    <s v="BAJO"/>
    <s v="BAJO"/>
    <s v="BAJO"/>
    <s v="BAJO"/>
    <n v="0.05"/>
    <s v="REMOTA"/>
    <n v="7542780"/>
    <n v="0"/>
    <s v=" SENTENCIA 1RA FAVORABLE"/>
    <n v="0"/>
    <s v="NO SE DECRETO MEDIDA CAUTELAR"/>
    <n v="0"/>
    <s v="6 años"/>
    <s v="ALBA HELENA ARANGO MONTOYA"/>
    <s v="DECRETO 4860 DEL 07/11/2013"/>
    <d v="2013-11-08T00:00:00"/>
    <n v="90189"/>
    <s v="EDUCACION"/>
    <m/>
    <d v="2020-08-31T00:00:00"/>
    <s v="2016-05"/>
    <s v="6"/>
    <s v="2020-07"/>
    <n v="0.79552146500237941"/>
    <n v="6000443.3957906477"/>
    <n v="0"/>
    <d v="2022-05-04T00:00:00"/>
    <n v="1.6739726027397259"/>
    <n v="4.3843078519294892E-2"/>
    <n v="0"/>
    <n v="0.05"/>
    <s v="REMOTA"/>
    <x v="1"/>
    <n v="0"/>
  </r>
  <r>
    <n v="149"/>
    <d v="2016-05-06T00:00:00"/>
    <d v="2016-03-16T00:00:00"/>
    <s v="Tribunal Administrativo de Antioquia- Sala de Oralidad."/>
    <s v="05001233300020160068300"/>
    <s v="2019"/>
    <x v="0"/>
    <s v="CERVECERIA UNION S.A. "/>
    <s v="OSCAR EDUARDO MATEUS  DUARTE"/>
    <n v="107405"/>
    <s v="NULIDAD Y RESTABLECIMIENTO DEL DERECHO"/>
    <s v="IMPUESTOS"/>
    <s v="MEDIO   "/>
    <s v="MEDIO   "/>
    <s v="MEDIO   "/>
    <s v="MEDIO   "/>
    <n v="0.5"/>
    <s v="MEDIA"/>
    <n v="344358381"/>
    <n v="0"/>
    <s v=" ALEGATOS PRIMERA"/>
    <n v="0"/>
    <s v="NO SE DECRETO MEDIDA CAUTELAR"/>
    <n v="0"/>
    <s v="8 AÑOS"/>
    <s v="ALBA HELENA ARANGO MONTOYA"/>
    <s v="DECRETO 4860 DEL 07/11/2013"/>
    <d v="2013-11-08T00:00:00"/>
    <n v="90189"/>
    <s v="HACIENDA"/>
    <m/>
    <d v="2020-08-31T00:00:00"/>
    <s v="2016-05"/>
    <s v="8"/>
    <s v="2020-07"/>
    <n v="0.79552146500237941"/>
    <n v="273944483.73896754"/>
    <n v="0"/>
    <d v="2024-05-04T00:00:00"/>
    <n v="3.6767123287671235"/>
    <n v="4.3843078519294892E-2"/>
    <n v="0"/>
    <n v="0.5"/>
    <s v="MEDIA"/>
    <x v="2"/>
    <n v="0"/>
  </r>
  <r>
    <n v="150"/>
    <d v="2016-05-12T00:00:00"/>
    <d v="2016-05-06T00:00:00"/>
    <s v="Juzgado  08 Adm. Oral de Medellín "/>
    <s v="05001333300820160040700"/>
    <s v="2019"/>
    <x v="0"/>
    <s v="NELSON DARIO GOMEZ  GRISALES"/>
    <s v="LEIDY PATRICIA LOPEZ MONSALVE"/>
    <n v="165757"/>
    <s v="NULIDAD Y RESTABLECIMIENTO DEL DERECHO - LABORAL"/>
    <s v="RECONOCIMIENTO Y PAGO DE OTRAS PRESTACIONES SALARIALES, SOLCIALES Y SALARIOS"/>
    <s v="BAJO"/>
    <s v="BAJO"/>
    <s v="BAJO"/>
    <s v="BAJO"/>
    <n v="0.05"/>
    <s v="REMOTA"/>
    <n v="502800"/>
    <n v="0"/>
    <s v=" SENTENCIA 1RA FAVORABLE"/>
    <n v="0"/>
    <s v="NO SE DECRETO MEDIDA CAUTELAR"/>
    <n v="0"/>
    <s v="6 años"/>
    <s v="ALBA HELENA ARANGO MONTOYA"/>
    <s v="DECRETO 4860 DEL 07/11/2013"/>
    <d v="2013-11-08T00:00:00"/>
    <n v="90189"/>
    <s v="GESTION HUMANA Y DLLO ORGANIZACIONAL"/>
    <s v="RECLAMA EL PAGO DE LA PRIMA DE ANTIGÜEDAD."/>
    <d v="2020-08-31T00:00:00"/>
    <s v="2016-05"/>
    <s v="6"/>
    <s v="2020-07"/>
    <n v="0.79552146500237941"/>
    <n v="399988.19260319637"/>
    <n v="0"/>
    <d v="2022-05-11T00:00:00"/>
    <n v="1.6931506849315068"/>
    <n v="4.3843078519294892E-2"/>
    <n v="0"/>
    <n v="0.05"/>
    <s v="REMOTA"/>
    <x v="1"/>
    <n v="0"/>
  </r>
  <r>
    <n v="151"/>
    <d v="2016-04-22T00:00:00"/>
    <d v="2016-03-04T00:00:00"/>
    <s v="Juzgado  02 Adm. Oral de Medellín "/>
    <s v="05001333300220160025600"/>
    <s v="2019"/>
    <x v="0"/>
    <s v="JAVIER ANTONIO GARCIA CASTAÑEDA"/>
    <s v="CARLOS A. BALLESTEROS"/>
    <n v="33513"/>
    <s v="NULIDAD Y RESTABLECIMIENTO DEL DERECHO - LABORAL"/>
    <s v="RECONOCIMIENTO Y PAGO DE OTRAS PRESTACIONES SALARIALES, SOLCIALES Y SALARIOS"/>
    <s v="BAJO"/>
    <s v="BAJO"/>
    <s v="BAJO"/>
    <s v="BAJO"/>
    <n v="0.05"/>
    <s v="REMOTA"/>
    <n v="4406119"/>
    <n v="0"/>
    <s v=" RECURSO DE APELACIÓN SENTENCIA"/>
    <n v="0"/>
    <s v="NO SE DECRETO MEDIDA CAUTELAR"/>
    <n v="0"/>
    <s v="6 años"/>
    <s v="ALBA HELENA ARANGO MONTOYA"/>
    <s v="DECRETO 4860 DEL 07/11/2013"/>
    <d v="2013-11-08T00:00:00"/>
    <n v="90189"/>
    <s v="GESTION HUMANA Y DLLO ORGANIZACIONAL"/>
    <s v="RECLAMA EL PAGO DE LA PRIMA DE ANTIGÜEDAD."/>
    <d v="2020-08-31T00:00:00"/>
    <s v="2016-04"/>
    <s v="6"/>
    <s v="2020-07"/>
    <n v="0.799576959270904"/>
    <n v="3523031.2322057565"/>
    <n v="0"/>
    <d v="2022-04-21T00:00:00"/>
    <n v="1.6383561643835616"/>
    <n v="4.3843078519294892E-2"/>
    <n v="0"/>
    <n v="0.05"/>
    <s v="REMOTA"/>
    <x v="1"/>
    <n v="0"/>
  </r>
  <r>
    <n v="152"/>
    <d v="2016-05-23T00:00:00"/>
    <d v="2016-04-27T00:00:00"/>
    <s v="Juzgado  09 Adm. Oral de Medellín "/>
    <s v="05001333300920160037000"/>
    <s v="2019"/>
    <x v="0"/>
    <s v="LUIS EDUARDO VASQUEZ URRERO "/>
    <s v="MARIA VICTORIA RESTREPO VELEZ"/>
    <n v="247065"/>
    <s v="NULIDAD Y RESTABLECIMIENTO DEL DERECHO - LABORAL"/>
    <s v="RECONOCIMIENTO Y PAGO DE OTRAS PRESTACIONES SALARIALES, SOLCIALES Y SALARIOS"/>
    <s v="BAJO"/>
    <s v="BAJO"/>
    <s v="BAJO"/>
    <s v="BAJO"/>
    <n v="0.05"/>
    <s v="REMOTA"/>
    <n v="2456916"/>
    <n v="0"/>
    <s v=" RECURSO DE APELACIÓN SENTENCIA"/>
    <n v="0"/>
    <s v="NO SE DECRETO MEDIDA CAUTELAR"/>
    <n v="0"/>
    <s v="6 años"/>
    <s v="ALBA HELENA ARANGO MONTOYA"/>
    <s v="DECRETO 4860 DEL 07/11/2013"/>
    <d v="2013-11-08T00:00:00"/>
    <n v="90189"/>
    <s v="GESTION HUMANA Y DLLO ORGANIZACIONAL"/>
    <s v="RECLAMA EL PAGO DE LA PRIMA DE ANTIGÜEDAD."/>
    <d v="2020-08-31T00:00:00"/>
    <s v="2016-05"/>
    <s v="6"/>
    <s v="2020-07"/>
    <n v="0.79552146500237941"/>
    <n v="1954529.4157077861"/>
    <n v="0"/>
    <d v="2022-05-22T00:00:00"/>
    <n v="1.7232876712328766"/>
    <n v="4.3843078519294892E-2"/>
    <n v="0"/>
    <n v="0.05"/>
    <s v="REMOTA"/>
    <x v="1"/>
    <n v="0"/>
  </r>
  <r>
    <n v="153"/>
    <d v="2016-05-27T00:00:00"/>
    <d v="2015-11-11T00:00:00"/>
    <s v="Juzgado 04 Laboral del circuito de Medellín.   "/>
    <s v="05001310500420150171800"/>
    <s v="2019"/>
    <x v="1"/>
    <s v="OSCAR ARTURO MONTOYA GUZMAN"/>
    <s v="FRANCISCO  ALBERTO GIRALDO LUNA"/>
    <n v="122621"/>
    <s v="ORDINARIA"/>
    <s v="PENSIÓN DE SOBREVIVIENTES"/>
    <s v="MEDIO   "/>
    <s v="MEDIO   "/>
    <s v="MEDIO   "/>
    <s v="MEDIO   "/>
    <n v="0.5"/>
    <s v="MEDIA"/>
    <n v="407407773"/>
    <n v="0.5"/>
    <s v=" AUDIENCIA DE PRUEBAS"/>
    <n v="0"/>
    <s v="NO SE DECRETO MEDIDA CAUTELAR"/>
    <n v="0"/>
    <s v="7 AÑOS"/>
    <s v="ALBA HELENA ARANGO MONTOYA"/>
    <s v="DECRETO 4860 DEL 07/11/2013"/>
    <d v="2013-11-08T00:00:00"/>
    <n v="90189"/>
    <s v="GESTION HUMANA Y DLLO ORGANIZACIONAL"/>
    <m/>
    <d v="2020-08-31T00:00:00"/>
    <s v="2016-05"/>
    <s v="7"/>
    <s v="2020-07"/>
    <n v="0.79552146500237941"/>
    <n v="324101628.43031687"/>
    <n v="162050814.21515843"/>
    <d v="2023-05-26T00:00:00"/>
    <n v="2.7342465753424658"/>
    <n v="4.3843078519294892E-2"/>
    <n v="158603647.64036089"/>
    <n v="0.5"/>
    <s v="MEDIA"/>
    <x v="2"/>
    <n v="158603647.64036089"/>
  </r>
  <r>
    <n v="154"/>
    <d v="2016-06-07T00:00:00"/>
    <d v="2016-05-19T00:00:00"/>
    <s v="Juzgado 14 Adm. Oral  de Medellin "/>
    <s v="05001333301420160044700"/>
    <s v="2019"/>
    <x v="0"/>
    <s v="MARIELA DEL SOCORRO VASQUEZ SERNA"/>
    <s v="LEIDY PATRICIA LOPEZ MONSALVE"/>
    <n v="165757"/>
    <s v="NULIDAD Y RESTABLECIMIENTO DEL DERECHO - LABORAL"/>
    <s v="RECONOCIMIENTO Y PAGO DE OTRAS PRESTACIONES SALARIALES, SOLCIALES Y SALARIOS"/>
    <s v="BAJO"/>
    <s v="BAJO"/>
    <s v="BAJO"/>
    <s v="BAJO"/>
    <n v="0.05"/>
    <s v="REMOTA"/>
    <n v="1327405"/>
    <n v="0"/>
    <s v=" RECURSO DE APELACIÓN SENTENCIA"/>
    <n v="0"/>
    <s v="NO SE DECRETO MEDIDA CAUTELAR"/>
    <n v="0"/>
    <s v="6 años"/>
    <s v="ALBA HELENA ARANGO MONTOYA"/>
    <s v="DECRETO 4860 DEL 07/11/2013"/>
    <d v="2013-11-08T00:00:00"/>
    <n v="90189"/>
    <s v="GESTION HUMANA Y DLLO ORGANIZACIONAL"/>
    <s v="RECLAMA EL PAGO DE LA PRIMA DE ANTIGÜEDAD."/>
    <d v="2020-08-31T00:00:00"/>
    <s v="2016-06"/>
    <s v="6"/>
    <s v="2020-07"/>
    <n v="0.79172380492187922"/>
    <n v="1050938.137272327"/>
    <n v="0"/>
    <d v="2022-06-06T00:00:00"/>
    <n v="1.7643835616438357"/>
    <n v="4.3843078519294892E-2"/>
    <n v="0"/>
    <n v="0.05"/>
    <s v="REMOTA"/>
    <x v="1"/>
    <n v="0"/>
  </r>
  <r>
    <n v="155"/>
    <d v="2016-05-11T00:00:00"/>
    <d v="2016-04-01T00:00:00"/>
    <s v="Juzgado 02 Laboral del circuito de Medellín.   "/>
    <s v="05001310500220160053600"/>
    <s v="2019"/>
    <x v="1"/>
    <s v="MARIBEL CARDONA HENAO"/>
    <s v="CARLOS A. BALLESTEROS"/>
    <n v="33513"/>
    <s v="ORDINARIA"/>
    <s v="REINTEGRO POR REESTRUCTURACIÓN"/>
    <s v="BAJO"/>
    <s v="BAJO"/>
    <s v="BAJO"/>
    <s v="BAJO"/>
    <n v="0.05"/>
    <s v="REMOTA"/>
    <n v="13789100"/>
    <n v="0"/>
    <s v="CASACIÓN"/>
    <n v="0"/>
    <s v="NO SE DECRETO MEDIDA CAUTELAR"/>
    <n v="0"/>
    <s v=" 6  años"/>
    <s v="ALBA HELENA ARANGO MONTOYA"/>
    <s v="DECRETO 4860 DEL 07/11/2013"/>
    <d v="2013-11-08T00:00:00"/>
    <n v="90189"/>
    <s v="GESTION HUMANA Y DLLO ORGANIZACIONAL"/>
    <s v="SENTENCIA FAVORABLE EN PRIMERA Y SEGUNDA "/>
    <d v="2020-08-31T00:00:00"/>
    <s v="2016-05"/>
    <s v="6"/>
    <s v="2020-07"/>
    <n v="0.79552146500237941"/>
    <n v="10969525.03306431"/>
    <n v="0"/>
    <d v="2022-05-10T00:00:00"/>
    <n v="1.6904109589041096"/>
    <n v="4.3843078519294892E-2"/>
    <n v="0"/>
    <n v="0.05"/>
    <s v="REMOTA"/>
    <x v="1"/>
    <n v="0"/>
  </r>
  <r>
    <n v="156"/>
    <d v="2016-04-21T00:00:00"/>
    <d v="2016-03-09T00:00:00"/>
    <s v="Juzgado  03 Adm. Oral de Medellín "/>
    <s v="05001333300320160028800"/>
    <s v="2019"/>
    <x v="0"/>
    <s v="CARMEN ALICIA BOHORQUEZ Y OTROS "/>
    <s v="JORGE HUMBERTO VALERO RODRIGUEZ "/>
    <n v="44498"/>
    <s v="NULIDAD Y RESTABLECIMIENTO DEL DERECHO - LABORAL"/>
    <s v="RECONOCIMIENTO Y PAGO DE OTRAS PRESTACIONES SALARIALES, SOLCIALES Y SALARIOS"/>
    <s v="BAJO"/>
    <s v="BAJO"/>
    <s v="BAJO"/>
    <s v="BAJO"/>
    <n v="0.05"/>
    <s v="REMOTA"/>
    <n v="5160060"/>
    <n v="0"/>
    <s v=" SENTENCIA 1RA FAVORABLE"/>
    <n v="0"/>
    <s v="NO SE DECRETO MEDIDA CAUTELAR"/>
    <n v="0"/>
    <s v="6 años"/>
    <s v="ALBA HELENA ARANGO MONTOYA"/>
    <s v="DECRETO 4860 DEL 07/11/2013"/>
    <d v="2013-11-08T00:00:00"/>
    <n v="90189"/>
    <s v="EDUCACION"/>
    <s v="RECLAMAN EL PAGO DE LA PRIMA DE CLIMA."/>
    <d v="2020-08-31T00:00:00"/>
    <s v="2016-04"/>
    <s v="6"/>
    <s v="2020-07"/>
    <n v="0.799576959270904"/>
    <n v="4125865.0844554207"/>
    <n v="0"/>
    <d v="2022-04-20T00:00:00"/>
    <n v="1.6356164383561644"/>
    <n v="4.3843078519294892E-2"/>
    <n v="0"/>
    <n v="0.05"/>
    <s v="REMOTA"/>
    <x v="1"/>
    <n v="0"/>
  </r>
  <r>
    <n v="157"/>
    <d v="2016-07-25T00:00:00"/>
    <d v="2016-07-15T00:00:00"/>
    <s v="Juzgado 14 Adm. Oral  de Medellin "/>
    <s v="05001333301420160058600"/>
    <s v="2019"/>
    <x v="0"/>
    <s v="LUIS ARMANDO GALEANO MARIN"/>
    <s v="LEIDY PATRICIA LOPEZ MONSALVE"/>
    <n v="165757"/>
    <s v="NULIDAD Y RESTABLECIMIENTO DEL DERECHO - LABORAL"/>
    <s v="RECONOCIMIENTO Y PAGO DE OTRAS PRESTACIONES SALARIALES, SOLCIALES Y SALARIOS"/>
    <s v="BAJO"/>
    <s v="BAJO"/>
    <s v="BAJO"/>
    <s v="BAJO"/>
    <n v="0.05"/>
    <s v="REMOTA"/>
    <n v="4377920"/>
    <n v="0"/>
    <s v=" ALEGATOS PRIMERA"/>
    <n v="0"/>
    <s v="NO SE DECRETO MEDIDA CAUTELAR"/>
    <n v="0"/>
    <s v="6 años"/>
    <s v="ALBA HELENA ARANGO MONTOYA"/>
    <s v="DECRETO 4860 DEL 07/11/2013"/>
    <d v="2013-11-08T00:00:00"/>
    <n v="90189"/>
    <s v="GESTION HUMANA Y DLLO ORGANIZACIONAL"/>
    <s v="RECLAMA EL PAGO DE LA PRIMA DE ANTIGÜEDAD."/>
    <d v="2020-08-31T00:00:00"/>
    <s v="2016-07"/>
    <s v="6"/>
    <s v="2020-07"/>
    <n v="0.78762830642941495"/>
    <n v="3448173.7152834642"/>
    <n v="0"/>
    <d v="2022-07-24T00:00:00"/>
    <n v="1.8958904109589041"/>
    <n v="4.3843078519294892E-2"/>
    <n v="0"/>
    <n v="0.05"/>
    <s v="REMOTA"/>
    <x v="1"/>
    <n v="0"/>
  </r>
  <r>
    <n v="158"/>
    <d v="2016-07-25T00:00:00"/>
    <d v="2016-07-18T00:00:00"/>
    <s v="Juzgado 12 Adm. Oral  de Medellin "/>
    <s v="05001333301220160058100"/>
    <s v="2019"/>
    <x v="0"/>
    <s v="MARGARITA MARIA ARANGO URIBE"/>
    <s v="MARY ALEJANDRA ZULETA LOPEZ"/>
    <n v="134358"/>
    <s v="NULIDAD Y RESTABLECIMIENTO DEL DERECHO - LABORAL"/>
    <s v="RECONOCIMIENTO Y PAGO DE OTRAS PRESTACIONES SALARIALES, SOLCIALES Y SALARIOS"/>
    <s v="BAJO"/>
    <s v="BAJO"/>
    <s v="BAJO"/>
    <s v="BAJO"/>
    <n v="0.05"/>
    <s v="REMOTA"/>
    <n v="1327405"/>
    <n v="0"/>
    <s v=" ALEGATOS DE SEGUNDA"/>
    <n v="0"/>
    <s v="NO SE DECRETO MEDIDA CAUTELAR"/>
    <n v="0"/>
    <s v="6 años"/>
    <s v="ALBA HELENA ARANGO MONTOYA"/>
    <s v="DECRETO 4860 DEL 07/11/2013"/>
    <d v="2013-11-08T00:00:00"/>
    <n v="90189"/>
    <s v="GESTION HUMANA Y DLLO ORGANIZACIONAL"/>
    <s v="RECLAMA EL PAGO DE LA PRIMA DE ANTIGÜEDAD."/>
    <d v="2020-08-31T00:00:00"/>
    <s v="2016-07"/>
    <s v="6"/>
    <s v="2020-07"/>
    <n v="0.78762830642941495"/>
    <n v="1045501.7520959375"/>
    <n v="0"/>
    <d v="2022-07-24T00:00:00"/>
    <n v="1.8958904109589041"/>
    <n v="4.3843078519294892E-2"/>
    <n v="0"/>
    <n v="0.05"/>
    <s v="REMOTA"/>
    <x v="1"/>
    <n v="0"/>
  </r>
  <r>
    <n v="159"/>
    <d v="2016-08-11T00:00:00"/>
    <d v="2016-07-29T00:00:00"/>
    <s v="Juzgado 35 Adm. Oral  de Medellin "/>
    <s v="05001333303520160068600"/>
    <s v="2019"/>
    <x v="0"/>
    <s v="CLAUDIO ENRIQUE BOLIVAR BELTRAN"/>
    <s v="LEIDY PATRICIA LOPEZ MONSALVE"/>
    <n v="165757"/>
    <s v="NULIDAD Y RESTABLECIMIENTO DEL DERECHO - LABORAL"/>
    <s v="RECONOCIMIENTO Y PAGO DE OTRAS PRESTACIONES SALARIALES, SOLCIALES Y SALARIOS"/>
    <s v="BAJO"/>
    <s v="BAJO"/>
    <s v="BAJO"/>
    <s v="BAJO"/>
    <n v="0.05"/>
    <s v="REMOTA"/>
    <n v="1100330"/>
    <n v="0"/>
    <s v=" SENTENCIA 1RA FAVORABLE"/>
    <n v="0"/>
    <s v="NO SE DECRETO MEDIDA CAUTELAR"/>
    <n v="0"/>
    <s v="6 años"/>
    <s v="ALBA HELENA ARANGO MONTOYA"/>
    <s v="DECRETO 4860 DEL 07/11/2013"/>
    <d v="2013-11-08T00:00:00"/>
    <n v="90189"/>
    <s v="GESTION HUMANA Y DLLO ORGANIZACIONAL"/>
    <s v="RECLAMA EL PAGO DE LA PRIMA DE ANTIGÜEDAD."/>
    <d v="2020-08-31T00:00:00"/>
    <s v="2016-08"/>
    <s v="6"/>
    <s v="2020-07"/>
    <n v="0.79015613446074218"/>
    <n v="869432.49943118845"/>
    <n v="0"/>
    <d v="2022-08-10T00:00:00"/>
    <n v="1.9424657534246574"/>
    <n v="4.3843078519294892E-2"/>
    <n v="0"/>
    <n v="0.05"/>
    <s v="REMOTA"/>
    <x v="1"/>
    <n v="0"/>
  </r>
  <r>
    <n v="160"/>
    <d v="2016-07-28T00:00:00"/>
    <d v="2016-06-01T00:00:00"/>
    <s v="Juzgado 28 Adm. Oral  de Medellin "/>
    <s v="05001333302820160046500"/>
    <s v="2019"/>
    <x v="0"/>
    <s v="HERMAN YAIRTON  SERNA TREJOS "/>
    <s v="CARLOS A. BALLESTEROS"/>
    <n v="33513"/>
    <s v="NULIDAD Y RESTABLECIMIENTO DEL DERECHO - LABORAL"/>
    <s v="RECONOCIMIENTO Y PAGO DE OTRAS PRESTACIONES SALARIALES, SOLCIALES Y SALARIOS"/>
    <s v="BAJO"/>
    <s v="BAJO"/>
    <s v="BAJO"/>
    <s v="BAJO"/>
    <n v="0.05"/>
    <s v="REMOTA"/>
    <n v="1842649"/>
    <n v="0"/>
    <s v=" SENTENCIA 1RA FAVORABLE"/>
    <m/>
    <s v="NO SE DECRETO MEDIDA CAUTELAR"/>
    <n v="0"/>
    <s v="6 años"/>
    <s v="ALBA HELENA ARANGO MONTOYA"/>
    <s v="DECRETO 4860 DEL 07/11/2013"/>
    <d v="2013-11-08T00:00:00"/>
    <n v="90189"/>
    <s v="GESTION HUMANA Y DLLO ORGANIZACIONAL"/>
    <s v="RECLAMA EL PAGO DE LA PRIMA DE ANTIGÜEDAD."/>
    <d v="2020-08-31T00:00:00"/>
    <s v="2016-07"/>
    <s v="6"/>
    <s v="2020-07"/>
    <n v="0.78762830642941495"/>
    <n v="1451322.5112138551"/>
    <n v="0"/>
    <d v="2022-07-27T00:00:00"/>
    <n v="1.904109589041096"/>
    <n v="4.3843078519294892E-2"/>
    <n v="0"/>
    <n v="0.05"/>
    <s v="REMOTA"/>
    <x v="1"/>
    <n v="0"/>
  </r>
  <r>
    <n v="161"/>
    <d v="2016-08-09T00:00:00"/>
    <d v="2016-07-29T00:00:00"/>
    <s v="Juzgado 21 Adm. Oral  de Medellin "/>
    <s v="05001333302120160064600"/>
    <s v="2019"/>
    <x v="0"/>
    <s v="JULIO ALCIDES LONDOÑO RIVERA"/>
    <s v="LEIDY PATRICIA LOPEZ MONSALVE"/>
    <n v="165757"/>
    <s v="NULIDAD Y RESTABLECIMIENTO DEL DERECHO - LABORAL"/>
    <s v="RECONOCIMIENTO Y PAGO DE OTRAS PRESTACIONES SALARIALES, SOLCIALES Y SALARIOS"/>
    <s v="BAJO"/>
    <s v="BAJO"/>
    <s v="BAJO"/>
    <s v="BAJO"/>
    <n v="0.05"/>
    <s v="REMOTA"/>
    <n v="1188356"/>
    <n v="0"/>
    <s v=" SENTENCIA 1RA FAVORABLE"/>
    <n v="0"/>
    <s v="NO SE DECRETO MEDIDA CAUTELAR"/>
    <n v="0"/>
    <s v="6 años"/>
    <s v="ALBA HELENA ARANGO MONTOYA"/>
    <s v="DECRETO 4860 DEL 07/11/2013"/>
    <d v="2013-11-08T00:00:00"/>
    <n v="90189"/>
    <s v="GESTION HUMANA Y DLLO ORGANIZACIONAL"/>
    <s v="RECLAMA EL PAGO DE LA PRIMA DE ANTIGÜEDAD."/>
    <d v="2020-08-31T00:00:00"/>
    <s v="2016-08"/>
    <s v="6"/>
    <s v="2020-07"/>
    <n v="0.79015613446074218"/>
    <n v="938986.78332322976"/>
    <n v="0"/>
    <d v="2022-08-08T00:00:00"/>
    <n v="1.9369863013698629"/>
    <n v="4.3843078519294892E-2"/>
    <n v="0"/>
    <n v="0.05"/>
    <s v="REMOTA"/>
    <x v="1"/>
    <n v="0"/>
  </r>
  <r>
    <n v="162"/>
    <d v="2005-05-19T00:00:00"/>
    <d v="2005-05-04T00:00:00"/>
    <s v="Tribunal Administrativo de Antioquia- Escritural.."/>
    <s v="05001233100020050460200"/>
    <s v="2019"/>
    <x v="0"/>
    <s v="JAIME ECHEVERRI MARIN"/>
    <s v="JAIME ECHEVERRI MARIN"/>
    <n v="87.820999999999998"/>
    <s v="NULIDAD"/>
    <s v="OTRAS"/>
    <s v="BAJO"/>
    <s v="BAJO"/>
    <s v="BAJO"/>
    <s v="BAJO"/>
    <n v="0.05"/>
    <s v="REMOTA"/>
    <n v="0"/>
    <n v="0"/>
    <s v=" ALEGATOS PRIMERA"/>
    <n v="0"/>
    <s v="NO SE DECRETO MEDIDA CAUTELAR"/>
    <n v="0"/>
    <s v="17 años"/>
    <s v="ALBA HELENA ARANGO MONTOYA"/>
    <s v="DECRETO 4860 DEL 07/11/2013"/>
    <d v="2013-11-08T00:00:00"/>
    <n v="90189"/>
    <s v="ASAMBLEA DEPARTAMENTAL"/>
    <s v="Demanda Nulidad del Art. 364 de la Ordenanza Nro. 18 de 2002--- SUSUPENDIDO POR PREJUDICIALIDAD…MIENTRAS RESUELVE EL C.DE E."/>
    <d v="2020-08-31T00:00:00"/>
    <s v="2005-05"/>
    <s v="17"/>
    <s v="2020-07"/>
    <n v="1.2643119461905368"/>
    <n v="0"/>
    <n v="0"/>
    <d v="2022-05-15T00:00:00"/>
    <n v="1.704109589041096"/>
    <n v="4.3843078519294892E-2"/>
    <n v="0"/>
    <n v="0.05"/>
    <s v="REMOTA"/>
    <x v="1"/>
    <n v="0"/>
  </r>
  <r>
    <n v="163"/>
    <d v="2016-10-10T00:00:00"/>
    <d v="2016-09-30T00:00:00"/>
    <s v="Juzgado 12 Adm. Oral  de Medellin "/>
    <s v="05001333301220160075300"/>
    <s v="2019"/>
    <x v="0"/>
    <s v="AMPARO PIEDRAHITA HERNANDEZ"/>
    <s v="JOSE LONDOÑO MONSALVE"/>
    <n v="35424"/>
    <s v="NULIDAD Y RESTABLECIMIENTO DEL DERECHO - LABORAL"/>
    <s v="RELIQUIDACIÓN DE LA PENSIÓN"/>
    <s v="BAJO"/>
    <s v="BAJO"/>
    <s v="BAJO"/>
    <s v="BAJO"/>
    <n v="0.05"/>
    <s v="REMOTA"/>
    <n v="36323777"/>
    <n v="0"/>
    <s v=" SENTENCIA 1RA FAVORABLE"/>
    <n v="0"/>
    <s v="NO SE DECRETO MEDIDA CAUTELAR"/>
    <n v="0"/>
    <s v="6 años"/>
    <s v="ALBA HELENA ARANGO MONTOYA"/>
    <s v="DECRETO 4860 DEL 07/11/2013"/>
    <d v="2013-11-08T00:00:00"/>
    <n v="90189"/>
    <s v="GESTION HUMANA Y DLLO ORGANIZACIONAL"/>
    <m/>
    <d v="2020-08-31T00:00:00"/>
    <s v="2016-10"/>
    <s v="6"/>
    <s v="2020-07"/>
    <n v="0.79104764067648514"/>
    <n v="28733838.096308775"/>
    <n v="0"/>
    <d v="2022-10-09T00:00:00"/>
    <n v="2.106849315068493"/>
    <n v="4.3843078519294892E-2"/>
    <n v="0"/>
    <n v="0.05"/>
    <s v="REMOTA"/>
    <x v="1"/>
    <n v="0"/>
  </r>
  <r>
    <n v="164"/>
    <d v="2016-10-14T00:00:00"/>
    <d v="2016-09-22T00:00:00"/>
    <s v="Juzgado 35 Adm. Oral  de Medellin "/>
    <s v="05001333303520160088400"/>
    <s v="2019"/>
    <x v="0"/>
    <s v="GLORIA SUSANA ZAPATA RIOS"/>
    <s v="MARIA NATALI ARBELAEZ RESTREPO"/>
    <n v="176839"/>
    <s v="NULIDAD Y RESTABLECIMIENTO DEL DERECHO - LABORAL"/>
    <s v="PENSIÓN DE SOBREVIVIENTES"/>
    <s v="MEDIO   "/>
    <s v="MEDIO   "/>
    <s v="MEDIO   "/>
    <s v="ALTO"/>
    <n v="0.67500000000000004"/>
    <s v="ALTA"/>
    <n v="203705760"/>
    <n v="0.3"/>
    <s v=" ALEGATOS PRIMERA"/>
    <n v="0"/>
    <s v="NO SE DECRETO MEDIDA CAUTELAR"/>
    <n v="0"/>
    <s v="8 AÑOS"/>
    <s v="ALBA HELENA ARANGO MONTOYA"/>
    <s v="DECRETO 4860 DEL 07/11/2013"/>
    <d v="2013-11-08T00:00:00"/>
    <n v="90189"/>
    <s v="GESTION HUMANA Y DLLO ORGANIZACIONAL"/>
    <m/>
    <d v="2020-08-31T00:00:00"/>
    <s v="2016-10"/>
    <s v="8"/>
    <s v="2020-07"/>
    <n v="0.79104764067648514"/>
    <n v="161140960.84021032"/>
    <n v="48342288.252063096"/>
    <d v="2024-10-12T00:00:00"/>
    <n v="4.117808219178082"/>
    <n v="4.3843078519294892E-2"/>
    <n v="46801954.889178805"/>
    <n v="0.67500000000000004"/>
    <s v="ALTA"/>
    <x v="0"/>
    <n v="46801954.889178805"/>
  </r>
  <r>
    <n v="165"/>
    <d v="2016-10-14T00:00:00"/>
    <d v="2015-11-20T00:00:00"/>
    <s v="Tribunal Administrativo de Antioquia- Oral ."/>
    <s v="05001233300020150241200"/>
    <s v="2019"/>
    <x v="0"/>
    <s v="VICTOR HUGO RODRIGUEZ Y OTROS"/>
    <s v="CARLOS ANDRES RESTREPO GIRALDO "/>
    <n v="242719"/>
    <s v="NULIDAD Y RESTABLECIMIENTO DEL DERECHO - LABORAL"/>
    <s v="PENSIÓN DE SOBREVIVIENTES"/>
    <s v="BAJO"/>
    <s v="BAJO"/>
    <s v="MEDIO   "/>
    <s v="BAJO"/>
    <n v="9.5000000000000001E-2"/>
    <s v="REMOTA"/>
    <n v="8718958"/>
    <n v="0"/>
    <s v=" ALEGATOS PRIMERA"/>
    <n v="0"/>
    <s v="NO SE DECRETO MEDIDA CAUTELAR"/>
    <n v="0"/>
    <s v="8 AÑOS"/>
    <s v="ALBA HELENA ARANGO MONTOYA"/>
    <s v="DECRETO 4860 DEL 07/11/2013"/>
    <d v="2013-11-08T00:00:00"/>
    <n v="90189"/>
    <s v="EDUCACION"/>
    <m/>
    <d v="2020-08-31T00:00:00"/>
    <s v="2016-10"/>
    <s v="8"/>
    <s v="2020-07"/>
    <n v="0.79104764067648514"/>
    <n v="6897111.155057366"/>
    <n v="0"/>
    <d v="2024-10-12T00:00:00"/>
    <n v="4.117808219178082"/>
    <n v="4.3843078519294892E-2"/>
    <n v="0"/>
    <n v="9.5000000000000001E-2"/>
    <s v="REMOTA"/>
    <x v="1"/>
    <n v="0"/>
  </r>
  <r>
    <n v="166"/>
    <d v="2016-09-07T00:00:00"/>
    <d v="2016-08-30T00:00:00"/>
    <s v="Juzgado 22 Adm. Oral  de Medellin "/>
    <s v="05001333302220160067600"/>
    <s v="2019"/>
    <x v="0"/>
    <s v="NELLY DE FATIMA LOPEZ MESA"/>
    <s v="JORGE HUMBERTO VALERO RODRIGUEZ "/>
    <n v="44498"/>
    <s v="NULIDAD Y RESTABLECIMIENTO DEL DERECHO - LABORAL"/>
    <s v="RELIQUIDACIÓN DE LA PENSIÓN"/>
    <s v="BAJO"/>
    <s v="BAJO"/>
    <s v="BAJO"/>
    <s v="BAJO"/>
    <n v="0.05"/>
    <s v="REMOTA"/>
    <n v="10615572"/>
    <n v="0"/>
    <s v=" SENTENCIA 1RA FAVORABLE"/>
    <n v="0"/>
    <s v="NO SE DECRETO MEDIDA CAUTELAR"/>
    <n v="0"/>
    <s v="6 años"/>
    <s v="ALBA HELENA ARANGO MONTOYA"/>
    <s v="DECRETO 4860 DEL 07/11/2013"/>
    <d v="2013-11-08T00:00:00"/>
    <n v="90189"/>
    <s v="EDUCACION"/>
    <m/>
    <d v="2020-08-31T00:00:00"/>
    <s v="2016-09"/>
    <s v="6"/>
    <s v="2020-07"/>
    <n v="0.79057379366945824"/>
    <n v="8392393.0280112773"/>
    <n v="0"/>
    <d v="2022-09-06T00:00:00"/>
    <n v="2.0164383561643837"/>
    <n v="4.3843078519294892E-2"/>
    <n v="0"/>
    <n v="0.05"/>
    <s v="REMOTA"/>
    <x v="1"/>
    <n v="0"/>
  </r>
  <r>
    <n v="167"/>
    <d v="2017-01-26T00:00:00"/>
    <d v="2016-12-19T00:00:00"/>
    <s v="Juzgado 03 Adm. Oral  de Medellin "/>
    <s v="05001333300320160107500"/>
    <s v="2019"/>
    <x v="0"/>
    <s v="ROSA MARGARITA OSORIO LOPERA"/>
    <s v="MARTHA ESTELLA AREIZA ZAPATA"/>
    <n v="214209"/>
    <s v="NULIDAD Y RESTABLECIMIENTO DEL DERECHO - LABORAL"/>
    <s v="RELIQUIDACIÓN DE LA PENSIÓN"/>
    <s v="BAJO"/>
    <s v="BAJO"/>
    <s v="BAJO"/>
    <s v="BAJO"/>
    <n v="0.05"/>
    <s v="REMOTA"/>
    <n v="15078776"/>
    <n v="0"/>
    <s v=" RECURSO DE APELACIÓN SENTENCIA"/>
    <n v="0"/>
    <s v="NO SE DECRETO MEDIDA CAUTELAR"/>
    <n v="0"/>
    <s v=" 7 años"/>
    <s v="ALBA HELENA ARANGO MONTOYA"/>
    <s v="DECRETO 4860 DEL 07/11/2013"/>
    <d v="2013-11-08T00:00:00"/>
    <n v="90189"/>
    <s v="EDUCACION"/>
    <m/>
    <d v="2020-08-31T00:00:00"/>
    <s v="2017-01"/>
    <s v="7"/>
    <s v="2020-07"/>
    <n v="0.77890601703822215"/>
    <n v="11744949.355971536"/>
    <n v="0"/>
    <d v="2024-01-25T00:00:00"/>
    <n v="3.4027397260273973"/>
    <n v="4.3843078519294892E-2"/>
    <n v="0"/>
    <n v="0.05"/>
    <s v="REMOTA"/>
    <x v="1"/>
    <n v="0"/>
  </r>
  <r>
    <n v="168"/>
    <d v="2016-06-13T00:00:00"/>
    <d v="2016-06-06T00:00:00"/>
    <s v="Juzgado 17 Adm. Oral  de Medellin "/>
    <s v="05001333301720160050400"/>
    <s v="2019"/>
    <x v="0"/>
    <s v="GLORIA CECILIA GALVIS LOAIZA"/>
    <s v="DIANA CAROLINA ALZATE QUINTERO"/>
    <n v="165819"/>
    <s v="NULIDAD Y RESTABLECIMIENTO DEL DERECHO - LABORAL"/>
    <s v="RECONOCIMIENTO Y PAGO DE OTRAS PRESTACIONES SALARIALES, SOLCIALES Y SALARIOS"/>
    <s v="BAJO"/>
    <s v="BAJO"/>
    <s v="BAJO"/>
    <s v="BAJO"/>
    <n v="0.05"/>
    <s v="REMOTA"/>
    <n v="2292185"/>
    <n v="0"/>
    <s v=" SENTENCIA 1RA FAVORABLE"/>
    <n v="0"/>
    <s v="NO SE DECRETO MEDIDA CAUTELAR"/>
    <n v="0"/>
    <s v=" 7 años"/>
    <s v="ALBA HELENA ARANGO MONTOYA"/>
    <s v="DECRETO 4860 DEL 07/11/2013"/>
    <d v="2013-11-08T00:00:00"/>
    <n v="90189"/>
    <s v="EDUCACION"/>
    <s v="SOLICITA  LA SANCION POR MORA EN EL PAGO DE LAS CESANTIAS. Flta de legit.en la causa del dpto."/>
    <d v="2020-08-31T00:00:00"/>
    <s v="2016-06"/>
    <s v="7"/>
    <s v="2020-07"/>
    <n v="0.79172380492187922"/>
    <n v="1814777.4297848577"/>
    <n v="0"/>
    <d v="2023-06-12T00:00:00"/>
    <n v="2.7808219178082192"/>
    <n v="4.3843078519294892E-2"/>
    <n v="0"/>
    <n v="0.05"/>
    <s v="REMOTA"/>
    <x v="1"/>
    <n v="0"/>
  </r>
  <r>
    <n v="169"/>
    <d v="2016-09-21T00:00:00"/>
    <d v="2016-08-24T00:00:00"/>
    <s v="Juzgado 09 Laboral del circuito de Medellín.   "/>
    <s v="05001310500920160113200"/>
    <s v="2019"/>
    <x v="1"/>
    <s v="BLANCA LUCELLY  MONTOYA DE LUNA "/>
    <s v="MARIA CECILIA OSPINA MACIAS"/>
    <n v="75.454999999999998"/>
    <s v="ORDINARIA"/>
    <s v="RECONOCIMIENTO Y PAGO DE OTRAS PRESTACIONES SALARIALES, SOLCIALES Y SALARIOS"/>
    <s v="ALTO"/>
    <s v="MEDIO   "/>
    <s v="MEDIO   "/>
    <s v="ALTO"/>
    <n v="0.77499999999999991"/>
    <s v="ALTA"/>
    <n v="476609260"/>
    <n v="1"/>
    <s v=" SENTENCIA 1RA FAVORABLE"/>
    <n v="0"/>
    <s v="NO SE DECRETO MEDIDA CAUTELAR"/>
    <n v="0"/>
    <s v="6  años"/>
    <s v="ALBA HELENA ARANGO MONTOYA"/>
    <s v="DECRETO 4860 DEL 07/11/2013"/>
    <d v="2013-11-08T00:00:00"/>
    <n v="90189"/>
    <s v="GESTION HUMANA Y DLLO ORGANIZACIONAL"/>
    <s v="RECLAMA EL PAGO DEPENSION DE SOBREVIVIENTE.-"/>
    <d v="2020-08-31T00:00:00"/>
    <s v="2016-09"/>
    <s v="6"/>
    <s v="2020-07"/>
    <n v="0.79057379366945824"/>
    <n v="376794790.7761932"/>
    <n v="376794790.7761932"/>
    <d v="2022-09-20T00:00:00"/>
    <n v="2.0547945205479454"/>
    <n v="4.3843078519294892E-2"/>
    <n v="370755259.12450016"/>
    <n v="0.77499999999999991"/>
    <s v="ALTA"/>
    <x v="0"/>
    <n v="370755259.12450016"/>
  </r>
  <r>
    <n v="170"/>
    <d v="2016-12-09T00:00:00"/>
    <d v="2016-09-30T00:00:00"/>
    <s v="Juzgado 10 Adm. Oral  de Medellin "/>
    <s v="05001333301020160073500"/>
    <s v="2019"/>
    <x v="0"/>
    <s v="GABRIEL FERNANDO GOMEZ HERRERA"/>
    <s v="JOSE LONDOÑO MONSALVE"/>
    <n v="35424"/>
    <s v="NULIDAD Y RESTABLECIMIENTO DEL DERECHO - LABORAL"/>
    <s v="RELIQUIDACIÓN DE LA PENSIÓN"/>
    <s v="BAJO"/>
    <s v="BAJO"/>
    <s v="BAJO"/>
    <s v="BAJO"/>
    <n v="0.05"/>
    <s v="REMOTA"/>
    <n v="36113282"/>
    <n v="0"/>
    <s v=" ALEGATOS PRIMERA"/>
    <n v="0"/>
    <s v="NO SE DECRETO MEDIDA CAUTELAR"/>
    <n v="0"/>
    <s v="7 AÑOS"/>
    <s v="ALBA HELENA ARANGO MONTOYA"/>
    <s v="DECRETO 4860 DEL 07/11/2013"/>
    <d v="2013-11-08T00:00:00"/>
    <n v="90189"/>
    <s v="GESTION HUMANA Y DLLO ORGANIZACIONAL"/>
    <m/>
    <d v="2020-08-31T00:00:00"/>
    <s v="2016-12"/>
    <s v="7"/>
    <s v="2020-07"/>
    <n v="0.78688289821902468"/>
    <n v="28416924.004360937"/>
    <n v="0"/>
    <d v="2023-12-08T00:00:00"/>
    <n v="3.2712328767123289"/>
    <n v="4.3843078519294892E-2"/>
    <n v="0"/>
    <n v="0.05"/>
    <s v="REMOTA"/>
    <x v="1"/>
    <n v="0"/>
  </r>
  <r>
    <n v="171"/>
    <d v="2017-04-27T00:00:00"/>
    <d v="2017-04-07T00:00:00"/>
    <s v="Juzgado 21 Laboral del circuito de Medellín.   "/>
    <s v="05001310502120170026600"/>
    <s v="2019"/>
    <x v="1"/>
    <s v="JORGE ARLES MEJIA ROJO "/>
    <s v="LINA MARIA  ALZATE SANCHEZ"/>
    <n v="173008"/>
    <s v="ORDINARIA"/>
    <s v="RECONOCIMIENTO Y PAGO DE OTRAS PRESTACIONES SALARIALES, SOLCIALES Y SALARIOS"/>
    <s v="BAJO"/>
    <s v="BAJO"/>
    <s v="BAJO"/>
    <s v="BAJO"/>
    <n v="0.05"/>
    <s v="REMOTA"/>
    <n v="14754340"/>
    <n v="0"/>
    <s v=" RECURSO DE APELACIÓN SENTENCIA"/>
    <n v="0"/>
    <s v="NO SE DECRETO MEDIDA CAUTELAR"/>
    <n v="0"/>
    <s v="6 años"/>
    <s v="ALBA HELENA ARANGO MONTOYA"/>
    <s v="DECRETO 4860 DEL 07/11/2013"/>
    <d v="2013-11-08T00:00:00"/>
    <n v="90189"/>
    <s v="GESTION HUMANA Y DLLO ORGANIZACIONAL"/>
    <s v="Solicita RECONOCIMIENTO DE NIVEL SALARIAL."/>
    <d v="2020-08-31T00:00:00"/>
    <s v="2017-04"/>
    <s v="6"/>
    <s v="2020-07"/>
    <n v="0.76395562321009991"/>
    <n v="11271661.009753706"/>
    <n v="0"/>
    <d v="2023-04-26T00:00:00"/>
    <n v="2.6520547945205482"/>
    <n v="4.3843078519294892E-2"/>
    <n v="0"/>
    <n v="0.05"/>
    <s v="REMOTA"/>
    <x v="1"/>
    <n v="0"/>
  </r>
  <r>
    <n v="172"/>
    <d v="2017-03-11T00:00:00"/>
    <d v="2017-02-06T00:00:00"/>
    <s v="Juzgado 11 Laboral del circuito de Medellín.   "/>
    <s v="05001310501120170008800"/>
    <s v="2019"/>
    <x v="1"/>
    <s v="OMAR PORRAS JARAMILLO Y  JHON JAIRO PATIÑO CAMPUZANO"/>
    <s v="CARLOS ALBERTO BALLESTEROS BARON"/>
    <n v="33513"/>
    <s v="ORDINARIA"/>
    <s v="RECONOCIMIENTO Y PAGO DE OTRAS PRESTACIONES SALARIALES, SOLCIALES Y SALARIOS"/>
    <s v="BAJO"/>
    <s v="MEDIO   "/>
    <s v="ALTO"/>
    <s v="BAJO"/>
    <n v="0.30250000000000005"/>
    <s v="MEDIA"/>
    <n v="1012133818"/>
    <n v="0.3"/>
    <s v="AUDIENCIA INICIAL O PRIMERA AUDIENCIA"/>
    <n v="0"/>
    <s v="NO SE DECRETO MEDIDA CAUTELAR"/>
    <n v="0"/>
    <s v="6 años"/>
    <s v="ALBA HELENA ARANGO MONTOYA"/>
    <s v="DECRETO 4860 DEL 07/11/2013"/>
    <d v="2013-11-08T00:00:00"/>
    <n v="90189"/>
    <s v="FABRICA DE LICORES DE ANTIOQUIA"/>
    <s v="SOLICITA EL PAGO DE LA PRIMA ESPECIAL Y EL INCENTIVO POR ANTIGÜEDAD."/>
    <d v="2020-08-31T00:00:00"/>
    <s v="2017-03"/>
    <s v="6"/>
    <s v="2020-07"/>
    <n v="0.76757466281447584"/>
    <n v="776888274.07447803"/>
    <n v="233066482.22234342"/>
    <d v="2023-03-10T00:00:00"/>
    <n v="2.5232876712328767"/>
    <n v="4.3843078519294892E-2"/>
    <n v="228487394.57045004"/>
    <n v="0.30250000000000005"/>
    <s v="MEDIA"/>
    <x v="2"/>
    <n v="228487394.57045004"/>
  </r>
  <r>
    <n v="173"/>
    <d v="2017-05-22T00:00:00"/>
    <d v="2017-04-18T00:00:00"/>
    <s v="Juzgado  08 Adm. Oral de Medellín "/>
    <s v="05001333300820170019900"/>
    <s v="2019"/>
    <x v="0"/>
    <s v="MARGARITA MARIA  RESTREPO LOPERA"/>
    <s v="GABRIEL RAUL  MANRIQUE BERRIO"/>
    <n v="115922"/>
    <s v="NULIDAD Y RESTABLECIMIENTO DEL DERECHO - LABORAL"/>
    <s v="RELIQUIDACIÓN DE LA PENSIÓN"/>
    <s v="BAJO"/>
    <s v="BAJO"/>
    <s v="BAJO"/>
    <s v="BAJO"/>
    <n v="0.05"/>
    <s v="REMOTA"/>
    <n v="6327392"/>
    <n v="0"/>
    <s v="  SENTENCIA 2DA FAVORABLE"/>
    <n v="0"/>
    <s v="NO SE DECRETO MEDIDA CAUTELAR"/>
    <n v="0"/>
    <s v="4 años"/>
    <s v="ALBA HELENA ARANGO MONTOYA"/>
    <s v="DECRETO 4860 DEL 07/11/2013"/>
    <d v="2013-11-08T00:00:00"/>
    <n v="90189"/>
    <s v="EDUCACION"/>
    <m/>
    <d v="2020-08-31T00:00:00"/>
    <s v="2017-05"/>
    <s v="4"/>
    <s v="2020-07"/>
    <n v="0.76223816507249575"/>
    <n v="4822979.6677743895"/>
    <n v="0"/>
    <d v="2021-05-21T00:00:00"/>
    <n v="0.72054794520547949"/>
    <n v="4.3843078519294892E-2"/>
    <n v="0"/>
    <n v="0.05"/>
    <s v="REMOTA"/>
    <x v="1"/>
    <n v="0"/>
  </r>
  <r>
    <n v="174"/>
    <d v="2017-06-16T00:00:00"/>
    <d v="2015-11-20T00:00:00"/>
    <s v="Juzgado 33 Adm. Oral  de Medellin "/>
    <s v="05001333370320150024400"/>
    <s v="2019"/>
    <x v="0"/>
    <s v="MARIA ADELA VIDES SANTOS "/>
    <s v="PAULA ANDREA LOPEZ SUAREZ"/>
    <n v="177420"/>
    <s v="NULIDAD Y RESTABLECIMIENTO DEL DERECHO - LABORAL"/>
    <s v="RELIQUIDACIÓN DE LA PENSIÓN"/>
    <s v="BAJO"/>
    <s v="BAJO"/>
    <s v="BAJO"/>
    <s v="BAJO"/>
    <n v="0.05"/>
    <s v="REMOTA"/>
    <n v="5740791"/>
    <n v="0"/>
    <s v="  SENTENCIA 2DA FAVORABLE"/>
    <n v="0"/>
    <s v="NO SE DECRETO MEDIDA CAUTELAR"/>
    <n v="0"/>
    <s v="7 AÑOS"/>
    <s v="ALBA HELENA ARANGO MONTOYA"/>
    <s v="DECRETO 4860 DEL 07/11/2013"/>
    <d v="2013-11-08T00:00:00"/>
    <n v="90189"/>
    <s v="EDUCACION"/>
    <m/>
    <d v="2020-08-31T00:00:00"/>
    <s v="2017-06"/>
    <s v="7"/>
    <s v="2020-07"/>
    <n v="0.76136533047353394"/>
    <n v="4370839.2368944893"/>
    <n v="0"/>
    <d v="2024-06-14T00:00:00"/>
    <n v="3.7890410958904108"/>
    <n v="4.3843078519294892E-2"/>
    <n v="0"/>
    <n v="0.05"/>
    <s v="REMOTA"/>
    <x v="1"/>
    <n v="0"/>
  </r>
  <r>
    <n v="175"/>
    <d v="2017-05-19T00:00:00"/>
    <d v="2017-05-16T00:00:00"/>
    <s v="Juzgado 21 Adm. Oral  de Medellin "/>
    <s v="05001333302120170024400"/>
    <s v="2019"/>
    <x v="0"/>
    <s v="MARIA ELENA  VELASCO FERNANDEZ "/>
    <s v="FRANKLIN ANDERSIN ISAZA LONDOÑO "/>
    <n v="176482"/>
    <s v="NULIDAD Y RESTABLECIMIENTO DEL DERECHO - LABORAL"/>
    <s v="RELIQUIDACIÓN DE LA PENSIÓN"/>
    <s v="BAJO"/>
    <s v="BAJO"/>
    <s v="BAJO"/>
    <s v="BAJO"/>
    <n v="0.05"/>
    <s v="REMOTA"/>
    <n v="15426378"/>
    <n v="0"/>
    <s v=" SENTENCIA 1RA FAVORABLE"/>
    <n v="0"/>
    <s v="NO SE DECRETO MEDIDA CAUTELAR"/>
    <n v="0"/>
    <s v=" 5 años"/>
    <s v="ALBA HELENA ARANGO MONTOYA"/>
    <s v="DECRETO 4860 DEL 07/11/2013"/>
    <d v="2013-11-08T00:00:00"/>
    <n v="90189"/>
    <s v="EDUCACION"/>
    <m/>
    <d v="2020-08-31T00:00:00"/>
    <s v="2017-05"/>
    <s v="5"/>
    <s v="2020-07"/>
    <n v="0.76223816507249575"/>
    <n v="11758574.060434718"/>
    <n v="0"/>
    <d v="2022-05-18T00:00:00"/>
    <n v="1.7123287671232876"/>
    <n v="4.3843078519294892E-2"/>
    <n v="0"/>
    <n v="0.05"/>
    <s v="REMOTA"/>
    <x v="1"/>
    <n v="0"/>
  </r>
  <r>
    <n v="176"/>
    <d v="2017-02-16T00:00:00"/>
    <d v="2017-02-16T00:00:00"/>
    <s v="Juzgado 10 Laboral del circuito de Medellín.   "/>
    <s v="05001310501020170008900"/>
    <s v="2019"/>
    <x v="1"/>
    <s v="BIBIANA PATRICIA PEREZ ANGEL Y CARLOS MARIO VARELA LEZCANO"/>
    <s v="CARLOS ALBERTO BALLESTEROS BARON"/>
    <n v="33513"/>
    <s v="ORDINARIA"/>
    <s v="RECONOCIMIENTO Y PAGO DE OTRAS PRESTACIONES SALARIALES, SOLCIALES Y SALARIOS"/>
    <s v="BAJO"/>
    <s v="MEDIO   "/>
    <s v="ALTO"/>
    <s v="MEDIO   "/>
    <n v="0.46"/>
    <s v="MEDIA"/>
    <n v="934210829"/>
    <n v="0.3"/>
    <s v="AUDIENCIA INICIAL O PRIMERA AUDIENCIA"/>
    <n v="0"/>
    <s v="NO SE DECRETO MEDIDA CAUTELAR"/>
    <n v="0"/>
    <s v="5 AÑOS"/>
    <s v="ALBA HELENA ARANGO MONTOYA"/>
    <s v="DECRETO 4860 DEL 07/11/2013"/>
    <d v="2013-11-08T00:00:00"/>
    <n v="90189"/>
    <s v="FABRICA DE LICORES DE ANTIOQUIA"/>
    <m/>
    <d v="2020-08-31T00:00:00"/>
    <s v="2017-02"/>
    <s v="5"/>
    <s v="2020-07"/>
    <n v="0.77115025586143982"/>
    <n v="720416919.81187785"/>
    <n v="216125075.94356334"/>
    <d v="2022-02-15T00:00:00"/>
    <n v="1.4602739726027398"/>
    <n v="4.3843078519294892E-2"/>
    <n v="213657432.84907386"/>
    <n v="0.46"/>
    <s v="MEDIA"/>
    <x v="2"/>
    <n v="213657432.84907386"/>
  </r>
  <r>
    <n v="177"/>
    <d v="2017-05-02T00:00:00"/>
    <d v="2016-08-17T00:00:00"/>
    <s v="Juzgado 33 Adm. Oral  de Medellin "/>
    <s v="05001333303320160084300"/>
    <s v="2019"/>
    <x v="0"/>
    <s v="WILLIAM ADRIAN GIRALDO GIRALDO"/>
    <s v="RAUL FERNANDO GUEVARA ARBOLEDA "/>
    <n v="209448"/>
    <s v="NULIDAD Y RESTABLECIMIENTO DEL DERECHO - LABORAL"/>
    <s v="RECONOCIMIENTO Y PAGO DE OTRAS PRESTACIONES SALARIALES, SOLCIALES Y SALARIOS"/>
    <s v="BAJO"/>
    <s v="BAJO"/>
    <s v="BAJO"/>
    <s v="BAJO"/>
    <n v="0.05"/>
    <s v="REMOTA"/>
    <n v="1617580"/>
    <n v="0"/>
    <s v=" SENTENCIA 1RA FAVORABLE"/>
    <n v="0"/>
    <s v="NO SE DECRETO MEDIDA CAUTELAR"/>
    <n v="0"/>
    <s v="7 AÑOS"/>
    <s v="ALBA HELENA ARANGO MONTOYA"/>
    <s v="DECRETO 4860 DEL 07/11/2013"/>
    <d v="2013-11-08T00:00:00"/>
    <n v="90189"/>
    <s v="GESTION HUMANA Y DLLO ORGANIZACIONAL"/>
    <s v="RECLAMA EL PAGO DE LA PRIMA DE ANTIGÜEDAD."/>
    <d v="2020-08-31T00:00:00"/>
    <s v="2017-05"/>
    <s v="7"/>
    <s v="2020-07"/>
    <n v="0.76223816507249575"/>
    <n v="1232981.2110579677"/>
    <n v="0"/>
    <d v="2024-04-30T00:00:00"/>
    <n v="3.6657534246575341"/>
    <n v="4.3843078519294892E-2"/>
    <n v="0"/>
    <n v="0.05"/>
    <s v="REMOTA"/>
    <x v="1"/>
    <n v="0"/>
  </r>
  <r>
    <n v="178"/>
    <d v="2017-10-12T00:00:00"/>
    <d v="2017-09-11T00:00:00"/>
    <s v="Juzgado18 Laboral del circuito  de Medellín."/>
    <s v="05001310501820170068500"/>
    <s v="2019"/>
    <x v="1"/>
    <s v="MARIA MARLENE PUERTA MARIN "/>
    <s v="JAIME HUMBERTO SALAZAR BOTERO "/>
    <s v="140 230"/>
    <s v="NULIDAD Y RESTABLECIMIENTO DEL DERECHO - LABORAL"/>
    <s v="PENSIÓN DE SOBREVIVIENTES"/>
    <s v="BAJO"/>
    <s v="BAJO"/>
    <s v="BAJO"/>
    <s v="BAJO"/>
    <n v="0.05"/>
    <s v="REMOTA"/>
    <n v="14754340"/>
    <n v="0"/>
    <s v="AUDIENCIA INICIAL O PRIMERA AUDIENCIA"/>
    <n v="0"/>
    <s v="NO SE DECRETO MEDIDA CAUTELAR"/>
    <n v="0"/>
    <s v="5  años"/>
    <s v="ALBA HELENA ARANGO MONTOYA"/>
    <s v="DECRETO 4860 DEL 07/11/2013"/>
    <d v="2013-11-08T00:00:00"/>
    <n v="90189"/>
    <s v="GESTION HUMANA Y DLLO ORGANIZACIONAL"/>
    <m/>
    <d v="2020-08-31T00:00:00"/>
    <s v="2017-10"/>
    <s v="5"/>
    <s v="2020-07"/>
    <n v="0.76025622916343338"/>
    <n v="11217078.892195212"/>
    <n v="0"/>
    <d v="2022-10-11T00:00:00"/>
    <n v="2.1123287671232878"/>
    <n v="4.3843078519294892E-2"/>
    <n v="0"/>
    <n v="0.05"/>
    <s v="REMOTA"/>
    <x v="1"/>
    <n v="0"/>
  </r>
  <r>
    <n v="179"/>
    <d v="2017-09-25T00:00:00"/>
    <d v="2017-08-11T00:00:00"/>
    <s v="Juzgado  1° Adm. Oral de Medellín "/>
    <s v="05001333300120170043700"/>
    <s v="2019"/>
    <x v="0"/>
    <s v="MARIELA DEL SOCORRO VASQUEZ SERNA"/>
    <s v="NICOLAS OCTAVIO ARISMENDI VILLEGAS"/>
    <n v="140233"/>
    <s v="NULIDAD Y RESTABLECIMIENTO DEL DERECHO - LABORAL"/>
    <s v="RECONOCIMIENTO Y PAGO DE OTRAS PRESTACIONES SALARIALES, SOLCIALES Y SALARIOS"/>
    <s v="BAJO"/>
    <s v="MEDIO   "/>
    <s v="BAJO"/>
    <s v="BAJO"/>
    <n v="0.20749999999999999"/>
    <s v="BAJA"/>
    <n v="3500000"/>
    <n v="0"/>
    <s v=" ALEGATOS PRIMERA"/>
    <n v="0"/>
    <s v="NO SE DECRETO MEDIDA CAUTELAR"/>
    <n v="0"/>
    <s v=" 9 años"/>
    <s v="ALBA HELENA ARANGO MONTOYA"/>
    <s v="DECRETO 4860 DEL 07/11/2013"/>
    <d v="2013-11-08T00:00:00"/>
    <n v="90189"/>
    <s v="GESTION HUMANA Y DLLO ORGANIZACIONAL"/>
    <m/>
    <d v="2020-08-31T00:00:00"/>
    <s v="2017-09"/>
    <s v="9"/>
    <s v="2020-07"/>
    <n v="0.76038333983224338"/>
    <n v="2661341.6894128518"/>
    <n v="0"/>
    <d v="2026-09-23T00:00:00"/>
    <n v="6.065753424657534"/>
    <n v="4.3843078519294892E-2"/>
    <n v="0"/>
    <n v="0.20749999999999999"/>
    <s v="BAJA"/>
    <x v="2"/>
    <n v="0"/>
  </r>
  <r>
    <n v="180"/>
    <d v="2017-10-09T00:00:00"/>
    <d v="2017-09-13T00:00:00"/>
    <s v="Juzgado 04 Laboral del circuito de Medellín.   "/>
    <s v="05001310500420170085700"/>
    <s v="2019"/>
    <x v="1"/>
    <s v="JUAN PABLO BUSTAMANTE CARRILLO Y JORGE IGNACIO ACOSTA RUIZ"/>
    <s v="CARLOS ALBERTO BALLESTEROS BARON"/>
    <n v="33513"/>
    <s v="ORDINARIA"/>
    <s v="RECONOCIMIENTO Y PAGO DE OTRAS PRESTACIONES SALARIALES, SOLCIALES Y SALARIOS"/>
    <s v="BAJO"/>
    <s v="MEDIO   "/>
    <s v="ALTO"/>
    <s v="BAJO"/>
    <n v="0.30250000000000005"/>
    <s v="MEDIA"/>
    <n v="1191033708"/>
    <n v="0.3"/>
    <s v="AUDIENCIA INICIAL O PRIMERA AUDIENCIA"/>
    <n v="0"/>
    <s v="NO SE DECRETO MEDIDA CAUTELAR"/>
    <n v="0"/>
    <s v="6 años"/>
    <s v="ALBA HELENA ARANGO MONTOYA"/>
    <s v="DECRETO 4860 DEL 07/11/2013"/>
    <d v="2013-11-08T00:00:00"/>
    <n v="90189"/>
    <s v="FABRICA DE LICORES DE ANTIOQUIA"/>
    <m/>
    <d v="2020-08-31T00:00:00"/>
    <s v="2017-10"/>
    <s v="6"/>
    <s v="2020-07"/>
    <n v="0.76025622916343338"/>
    <n v="905490795.65062177"/>
    <n v="271647238.6951865"/>
    <d v="2023-10-08T00:00:00"/>
    <n v="3.1041095890410957"/>
    <n v="4.3843078519294892E-2"/>
    <n v="265096556.18704072"/>
    <n v="0.30250000000000005"/>
    <s v="MEDIA"/>
    <x v="2"/>
    <n v="265096556.18704072"/>
  </r>
  <r>
    <n v="181"/>
    <d v="2017-12-06T00:00:00"/>
    <d v="2017-11-30T00:00:00"/>
    <s v="Juzgado  14 Adm. Oral de Medellín "/>
    <s v="05001333301420170061300"/>
    <s v="2019"/>
    <x v="0"/>
    <s v="LUIS ANTONIO CUESTA PALMA"/>
    <s v="FRANKLIN ANDERSIN ISAZA LONDOÑO "/>
    <n v="176482"/>
    <s v="NULIDAD Y RESTABLECIMIENTO DEL DERECHO - LABORAL"/>
    <s v="RELIQUIDACIÓN DE LA PENSIÓN"/>
    <s v="BAJO"/>
    <s v="BAJO"/>
    <s v="BAJO"/>
    <s v="BAJO"/>
    <n v="0.05"/>
    <s v="REMOTA"/>
    <n v="27948432"/>
    <n v="0"/>
    <s v=" SENTENCIA 1RA FAVORABLE"/>
    <n v="0"/>
    <s v="NO SE DECRETO MEDIDA CAUTELAR"/>
    <n v="0"/>
    <s v="5 AÑOS"/>
    <s v="ALBA HELENA ARANGO MONTOYA"/>
    <s v="DECRETO 4860 DEL 07/11/2013"/>
    <d v="2013-11-08T00:00:00"/>
    <n v="90189"/>
    <s v="EDUCACION"/>
    <m/>
    <d v="2020-08-31T00:00:00"/>
    <s v="2017-12"/>
    <s v="5"/>
    <s v="2020-07"/>
    <n v="0.75597398230954627"/>
    <n v="21128287.438347556"/>
    <n v="0"/>
    <d v="2022-12-05T00:00:00"/>
    <n v="2.2630136986301368"/>
    <n v="4.3843078519294892E-2"/>
    <n v="0"/>
    <n v="0.05"/>
    <s v="REMOTA"/>
    <x v="1"/>
    <n v="0"/>
  </r>
  <r>
    <n v="182"/>
    <d v="2018-01-23T00:00:00"/>
    <d v="2017-12-19T00:00:00"/>
    <s v="Juzgado  14 Adm. Oral de Medellín "/>
    <s v="05001333301420170064600"/>
    <s v="2019"/>
    <x v="0"/>
    <s v="GLADYS DEL PILAR ESTRADA ROLDAN "/>
    <s v="RODRIGO CORREA RESTREPO"/>
    <n v="17214"/>
    <s v="NULIDAD Y RESTABLECIMIENTO DEL DERECHO - LABORAL"/>
    <s v="RELIQUIDACIÓN DE LA PENSIÓN"/>
    <s v="BAJO"/>
    <s v="BAJO"/>
    <s v="BAJO"/>
    <s v="BAJO"/>
    <n v="0.05"/>
    <s v="REMOTA"/>
    <n v="236000000"/>
    <n v="0"/>
    <s v="AUDIENCIA INICIAL O PRIMERA AUDIENCIA"/>
    <n v="0"/>
    <s v="NO SE DECRETO MEDIDA CAUTELAR"/>
    <n v="0"/>
    <s v="6 años"/>
    <s v="ALBA HELENA ARANGO MONTOYA"/>
    <s v="DECRETO 4860 DEL 07/11/2013"/>
    <d v="2013-11-08T00:00:00"/>
    <n v="90189"/>
    <s v="EDUCACION"/>
    <m/>
    <d v="2020-08-31T00:00:00"/>
    <s v="2018-01"/>
    <s v="6"/>
    <s v="2020-07"/>
    <n v="0.75126308387247931"/>
    <n v="177298087.79390511"/>
    <n v="0"/>
    <d v="2024-01-22T00:00:00"/>
    <n v="3.3945205479452056"/>
    <n v="4.3843078519294892E-2"/>
    <n v="0"/>
    <n v="0.05"/>
    <s v="REMOTA"/>
    <x v="1"/>
    <n v="0"/>
  </r>
  <r>
    <n v="183"/>
    <d v="2017-11-03T00:00:00"/>
    <d v="2017-09-12T00:00:00"/>
    <s v="Juzgado 06 Laboral del circuito de Medellín.   "/>
    <s v="05001310500620170074400"/>
    <s v="2019"/>
    <x v="1"/>
    <s v="RENE ALEJANDRO  PUERTA RESTREPO Y NICOLAS ALBERTO GALEANO  BEDOYA "/>
    <s v="CARLOS ALBERTO BALLESTEROS BARON"/>
    <n v="33513"/>
    <s v="ORDINARIA"/>
    <s v="RECONOCIMIENTO Y PAGO DE OTRAS PRESTACIONES SALARIALES, SOLCIALES Y SALARIOS"/>
    <s v="BAJO"/>
    <s v="BAJO"/>
    <s v="ALTO"/>
    <s v="MEDIO   "/>
    <n v="0.30249999999999999"/>
    <s v="MEDIA"/>
    <n v="875231747"/>
    <n v="0.3"/>
    <s v="AUDIENCIA INICIAL O PRIMERA AUDIENCIA"/>
    <n v="0"/>
    <s v="NO SE DECRETO MEDIDA CAUTELAR"/>
    <n v="0"/>
    <s v="6 años"/>
    <s v="ALBA HELENA ARANGO MONTOYA"/>
    <s v="DECRETO 4860 DEL 07/11/2013"/>
    <d v="2013-11-08T00:00:00"/>
    <n v="90189"/>
    <s v="FABRICA DE LICORES DE ANTIOQUIA"/>
    <m/>
    <d v="2020-08-31T00:00:00"/>
    <s v="2017-11"/>
    <s v="6"/>
    <s v="2020-07"/>
    <n v="0.75888387549827907"/>
    <n v="664199260.12248933"/>
    <n v="199259778.0367468"/>
    <d v="2023-11-02T00:00:00"/>
    <n v="3.1726027397260275"/>
    <n v="4.3843078519294892E-2"/>
    <n v="194349986.31240764"/>
    <n v="0.30249999999999999"/>
    <s v="MEDIA"/>
    <x v="2"/>
    <n v="194349986.31240764"/>
  </r>
  <r>
    <n v="184"/>
    <d v="2018-01-19T00:00:00"/>
    <d v="2018-01-15T00:00:00"/>
    <s v="Juzgado  1° Adm. Oral de Medellín "/>
    <s v="05001333300120180000500"/>
    <s v="2019"/>
    <x v="0"/>
    <s v="HARRY LEONEL VARGAS RIAÑO- ANDERSON JHOAN VARGAS SALAZAR-FERNANDO SALAZAR--JOHN HAMER SALAZAR RAMIREZ Y FERNANDO SALAZAR RAMIREZ."/>
    <s v="JAIME ORLANDO GONZALEZ NIÑO"/>
    <n v="21950"/>
    <s v="REPARACIÓN DIRECTA"/>
    <s v="ACCIDENTE DE TRANSITO"/>
    <s v="BAJO"/>
    <s v="MEDIO   "/>
    <s v="MEDIO   "/>
    <s v="MEDIO   "/>
    <n v="0.41"/>
    <s v="MEDIA"/>
    <n v="752609221"/>
    <n v="0.55000000000000004"/>
    <s v=" AUDIENCIA DE PRUEBAS"/>
    <n v="0"/>
    <s v="NO SE DECRETO MEDIDA CAUTELAR"/>
    <n v="0"/>
    <s v="6 años"/>
    <s v="ALBA HELENA ARANGO MONTOYA"/>
    <s v="DECRETO 4860 DEL 07/11/2013"/>
    <d v="2013-11-08T00:00:00"/>
    <n v="90189"/>
    <s v="INFRAESTRUCTURA"/>
    <m/>
    <d v="2020-08-31T00:00:00"/>
    <s v="2018-01"/>
    <s v="6"/>
    <s v="2020-07"/>
    <n v="0.75126308387247931"/>
    <n v="565407524.31932437"/>
    <n v="310974138.37562841"/>
    <d v="2024-01-18T00:00:00"/>
    <n v="3.3835616438356166"/>
    <n v="4.3843078519294892E-2"/>
    <n v="302808927.39086783"/>
    <n v="0.41"/>
    <s v="MEDIA"/>
    <x v="2"/>
    <n v="302808927.39086783"/>
  </r>
  <r>
    <n v="185"/>
    <d v="2018-02-21T00:00:00"/>
    <d v="2018-02-08T00:00:00"/>
    <s v="Tribunal Administrativo de Oralidad de Antioquia"/>
    <s v="05001233300020180035900"/>
    <s v="2019"/>
    <x v="0"/>
    <s v="JUAN CARLOS CASTRO BAQUERO"/>
    <s v="EDWIN DE JESUS ORTEGA BOTERO"/>
    <n v="204402"/>
    <s v="NULIDAD Y RESTABLECIMIENTO DEL DERECHO - LABORAL"/>
    <s v="PENSIÓN DE SOBREVIVIENTES"/>
    <s v="BAJO"/>
    <s v="BAJO"/>
    <s v="BAJO"/>
    <s v="BAJO"/>
    <n v="0.05"/>
    <s v="REMOTA"/>
    <n v="64621798"/>
    <n v="0.1"/>
    <s v=" AUDIENCIA DE PRUEBAS"/>
    <n v="0"/>
    <s v="NO SE DECRETO MEDIDA CAUTELAR"/>
    <n v="0"/>
    <s v="5  años"/>
    <s v="ALBA HELENA ARANGO MONTOYA"/>
    <s v="DECRETO 4860 DEL 07/11/2013"/>
    <d v="2013-11-08T00:00:00"/>
    <n v="90189"/>
    <s v="EDUCACION"/>
    <m/>
    <d v="2020-08-31T00:00:00"/>
    <s v="2018-02"/>
    <s v="5"/>
    <s v="2020-07"/>
    <n v="0.74599443734185067"/>
    <n v="48207501.839028731"/>
    <n v="4820750.1839028737"/>
    <d v="2023-02-20T00:00:00"/>
    <n v="2.473972602739726"/>
    <n v="4.3843078519294892E-2"/>
    <n v="4727869.4117419254"/>
    <n v="0.05"/>
    <s v="REMOTA"/>
    <x v="1"/>
    <n v="0"/>
  </r>
  <r>
    <n v="186"/>
    <d v="2018-03-16T00:00:00"/>
    <d v="2017-11-15T00:00:00"/>
    <s v="Juzgado 11 Laboral del circuito de Medellín.   "/>
    <s v="05001310501120170088000"/>
    <s v="2019"/>
    <x v="1"/>
    <s v="ANGEL DE JESUS  ZAPATA CASTAÑEDA "/>
    <s v="LUIS GUILLERMO CIFUENTES CASTRO "/>
    <n v="252746"/>
    <s v="ORDINARIA"/>
    <s v="RECONOCIMIENTO Y PAGO DE OTRAS PRESTACIONES SALARIALES, SOLCIALES Y SALARIOS"/>
    <s v="BAJO"/>
    <s v="BAJO"/>
    <s v="MEDIO   "/>
    <s v="BAJO"/>
    <n v="9.5000000000000001E-2"/>
    <s v="REMOTA"/>
    <n v="86360830"/>
    <n v="0"/>
    <s v=" SENTENCIA 1RA FAVORABLE"/>
    <n v="0"/>
    <s v="NO SE DECRETO MEDIDA CAUTELAR"/>
    <n v="0"/>
    <s v="5  años"/>
    <s v="ALBA HELENA ARANGO MONTOYA"/>
    <s v="DECRETO 4860 DEL 07/11/2013"/>
    <d v="2013-11-08T00:00:00"/>
    <n v="90189"/>
    <s v="GESTION HUMANA Y DLLO ORGANIZACIONAL"/>
    <m/>
    <d v="2020-08-31T00:00:00"/>
    <s v="2018-03"/>
    <s v="5"/>
    <s v="2020-07"/>
    <n v="0.74420758606092174"/>
    <n v="64270384.82451763"/>
    <n v="0"/>
    <d v="2023-03-15T00:00:00"/>
    <n v="2.536986301369863"/>
    <n v="4.3843078519294892E-2"/>
    <n v="0"/>
    <n v="9.5000000000000001E-2"/>
    <s v="REMOTA"/>
    <x v="1"/>
    <n v="0"/>
  </r>
  <r>
    <n v="187"/>
    <d v="2018-05-01T00:00:00"/>
    <d v="2018-04-06T00:00:00"/>
    <s v="Tribunal Administrativo de Oralidad de Antioquia"/>
    <s v="05001233300020180073500"/>
    <s v="2019"/>
    <x v="0"/>
    <s v="ARNULFO GABRIEL MARQUEZ CARRILLO"/>
    <s v="LESNEY KATERINE GONZALEZ PRADA"/>
    <n v="139943"/>
    <s v="CONTRACTUAL"/>
    <s v="EQUILIBRIO ECONOMICO"/>
    <s v="BAJO"/>
    <s v="BAJO"/>
    <s v="BAJO"/>
    <s v="BAJO"/>
    <n v="0.05"/>
    <s v="REMOTA"/>
    <n v="817890164"/>
    <n v="0"/>
    <s v=" SENTENCIA 1RA FAVORABLE"/>
    <n v="0"/>
    <s v="NO SE DECRETO MEDIDA CAUTELAR"/>
    <n v="0"/>
    <s v="5 AÑOS"/>
    <s v="ALBA HELENA ARANGO MONTOYA"/>
    <s v="DECRETO 4860 DEL 07/11/2013"/>
    <d v="2013-11-08T00:00:00"/>
    <n v="90189"/>
    <s v="EDUCACION"/>
    <m/>
    <d v="2020-08-31T00:00:00"/>
    <s v="2018-05"/>
    <s v="5"/>
    <s v="2020-07"/>
    <n v="0.73891229786794344"/>
    <n v="604349100.48482907"/>
    <n v="0"/>
    <d v="2023-04-30T00:00:00"/>
    <n v="2.6630136986301371"/>
    <n v="4.3843078519294892E-2"/>
    <n v="0"/>
    <n v="0.05"/>
    <s v="REMOTA"/>
    <x v="1"/>
    <n v="0"/>
  </r>
  <r>
    <n v="188"/>
    <d v="2018-01-11T00:00:00"/>
    <d v="2017-12-06T00:00:00"/>
    <s v="Juzgado Promiscuo del circuito de Santa Rosa de Osos"/>
    <s v="05686318900120170026800 "/>
    <s v="2019"/>
    <x v="1"/>
    <s v="NUBIA ALEXANDRA PATIÑO  TABORDA "/>
    <s v="JULIA FERNANDA MUÑOZ RINCON "/>
    <n v="215278"/>
    <s v="ORDINARIA"/>
    <s v="RECONOCIMIENTO Y PAGO DE OTRAS PRESTACIONES SALARIALES, SOLCIALES Y SALARIOS"/>
    <s v="BAJO"/>
    <s v="BAJO"/>
    <s v="MEDIO   "/>
    <s v="MEDIO   "/>
    <n v="0.2525"/>
    <s v="MEDIA"/>
    <n v="88602488"/>
    <n v="0.1"/>
    <s v="AUDIENCIA INICIAL O PRIMERA AUDIENCIA"/>
    <n v="0"/>
    <s v="NO SE DECRETO MEDIDA CAUTELAR"/>
    <n v="0"/>
    <s v="5 AÑOS"/>
    <s v="ALBA HELENA ARANGO MONTOYA"/>
    <s v="DECRETO 4860 DEL 07/11/2013"/>
    <d v="2013-11-08T00:00:00"/>
    <n v="90189"/>
    <s v="EDUCACION"/>
    <m/>
    <d v="2020-08-31T00:00:00"/>
    <s v="2018-01"/>
    <s v="5"/>
    <s v="2020-07"/>
    <n v="0.75126308387247931"/>
    <n v="66563778.373654343"/>
    <n v="6656377.8373654345"/>
    <d v="2023-01-10T00:00:00"/>
    <n v="2.3616438356164382"/>
    <n v="4.3843078519294892E-2"/>
    <n v="6533899.3319968795"/>
    <n v="0.2525"/>
    <s v="MEDIA"/>
    <x v="2"/>
    <n v="6533899.3319968795"/>
  </r>
  <r>
    <n v="189"/>
    <d v="2018-01-11T00:00:00"/>
    <d v="2017-12-06T00:00:00"/>
    <s v="Juzgado Promiscuo del circuito de Santa Rosa de Osos"/>
    <s v="05686318900120170027700 "/>
    <s v="2019"/>
    <x v="1"/>
    <s v="ALBA ROCIO OCHOA VELEZ "/>
    <s v="JULIA FERNANDA MUÑOZ RINCON "/>
    <n v="215278"/>
    <s v="ORDINARIA"/>
    <s v="RECONOCIMIENTO Y PAGO DE OTRAS PRESTACIONES SALARIALES, SOLCIALES Y SALARIOS"/>
    <s v="BAJO"/>
    <s v="BAJO"/>
    <s v="MEDIO   "/>
    <s v="MEDIO   "/>
    <n v="0.2525"/>
    <s v="MEDIA"/>
    <n v="88477770"/>
    <n v="0.1"/>
    <s v="AUDIENCIA INICIAL O PRIMERA AUDIENCIA"/>
    <n v="0"/>
    <s v="NO SE DECRETO MEDIDA CAUTELAR"/>
    <n v="0"/>
    <s v="5 AÑOS"/>
    <s v="ALBA HELENA ARANGO MONTOYA"/>
    <s v="DECRETO 4860 DEL 07/11/2013"/>
    <d v="2013-11-08T00:00:00"/>
    <n v="90189"/>
    <s v="EDUCACION"/>
    <m/>
    <d v="2020-08-31T00:00:00"/>
    <s v="2018-01"/>
    <s v="5"/>
    <s v="2020-07"/>
    <n v="0.75126308387247931"/>
    <n v="66470082.344359934"/>
    <n v="6647008.2344359942"/>
    <d v="2023-01-10T00:00:00"/>
    <n v="2.3616438356164382"/>
    <n v="4.3843078519294892E-2"/>
    <n v="6524702.131384545"/>
    <n v="0.2525"/>
    <s v="MEDIA"/>
    <x v="2"/>
    <n v="6524702.131384545"/>
  </r>
  <r>
    <n v="190"/>
    <d v="2017-12-12T00:00:00"/>
    <d v="2017-11-03T00:00:00"/>
    <s v="Juzgado 15 Laboral del circuito de Medellín.   "/>
    <s v="05001310501520170089000"/>
    <s v="2019"/>
    <x v="1"/>
    <s v="FABIO ARTURO SALAZAR AGUIRRE    "/>
    <s v="LUIS GUILLERMO CIFUENTES CASTRO "/>
    <n v="252746"/>
    <s v="ORDINARIA"/>
    <s v="RELIQUIDACIÓN DE LA PENSIÓN"/>
    <s v="BAJO"/>
    <s v="BAJO"/>
    <s v="BAJO"/>
    <s v="BAJO"/>
    <n v="0.05"/>
    <s v="REMOTA"/>
    <n v="39096257"/>
    <n v="0"/>
    <s v="CONTESTACIÓN"/>
    <n v="0"/>
    <s v="NO SE DECRETO MEDIDA CAUTELAR"/>
    <n v="0"/>
    <s v="4 años"/>
    <s v="ALBA HELENA ARANGO MONTOYA"/>
    <s v="DECRETO 4860 DEL 07/11/2013"/>
    <d v="2013-11-08T00:00:00"/>
    <n v="90189"/>
    <s v="GESTION HUMANA Y DLLO ORGANIZACIONAL"/>
    <m/>
    <d v="2020-08-31T00:00:00"/>
    <s v="2017-12"/>
    <s v="4"/>
    <s v="2020-07"/>
    <n v="0.75597398230954627"/>
    <n v="29555753.097687475"/>
    <n v="0"/>
    <d v="2021-12-11T00:00:00"/>
    <n v="1.2794520547945205"/>
    <n v="4.3843078519294892E-2"/>
    <n v="0"/>
    <n v="0.05"/>
    <s v="REMOTA"/>
    <x v="1"/>
    <n v="0"/>
  </r>
  <r>
    <n v="191"/>
    <d v="2018-05-25T00:00:00"/>
    <d v="2018-03-23T00:00:00"/>
    <s v="Tribunal Administrativo de Antioquia- Oral ."/>
    <s v="05001233300020180065700"/>
    <s v="2019"/>
    <x v="0"/>
    <s v="SENILLI DEL SOCORRO RUIZ RESTREPO"/>
    <s v="LUZ MERY CAMPIÑO MORALES"/>
    <n v="94831"/>
    <s v="NULIDAD Y RESTABLECIMIENTO DEL DERECHO - LABORAL"/>
    <s v="PENSIÓN DE SOBREVIVIENTES"/>
    <s v="BAJO"/>
    <s v="BAJO"/>
    <s v="BAJO"/>
    <s v="BAJO"/>
    <n v="0.05"/>
    <s v="REMOTA"/>
    <n v="246537755"/>
    <n v="0.15"/>
    <s v=" ALEGATOS PRIMERA"/>
    <n v="0"/>
    <s v="NO SE DECRETO MEDIDA CAUTELAR"/>
    <n v="0"/>
    <s v="5 AÑOS"/>
    <s v="ALBA HELENA ARANGO MONTOYA"/>
    <s v="DECRETO 4860 DEL 07/11/2013"/>
    <d v="2013-11-08T00:00:00"/>
    <n v="90189"/>
    <s v="GESTION HUMANA Y DLLO ORGANIZACIONAL"/>
    <m/>
    <d v="2020-08-31T00:00:00"/>
    <s v="2018-05"/>
    <s v="5"/>
    <s v="2020-07"/>
    <n v="0.73891229786794344"/>
    <n v="182169779.05825406"/>
    <n v="27325466.858738109"/>
    <d v="2023-05-24T00:00:00"/>
    <n v="2.7287671232876711"/>
    <n v="4.3843078519294892E-2"/>
    <n v="26745348.294308778"/>
    <n v="0.05"/>
    <s v="REMOTA"/>
    <x v="1"/>
    <n v="0"/>
  </r>
  <r>
    <n v="192"/>
    <d v="2018-05-17T00:00:00"/>
    <d v="2018-03-01T00:00:00"/>
    <s v="Juzgado  35 Adm. Oral de Medellín "/>
    <s v="05001333303520180007200"/>
    <s v="2019"/>
    <x v="0"/>
    <s v="MONICA YISSED LONDOÑO RUIZ "/>
    <s v="LIZETH JOHANA CARRANZA LOPEZ"/>
    <n v="263831"/>
    <s v="NULIDAD Y RESTABLECIMIENTO DEL DERECHO - LABORAL"/>
    <s v="RECONOCIMIENTO Y PAGO DE OTRAS PRESTACIONES SALARIALES, SOLCIALES Y SALARIOS"/>
    <s v="BAJO"/>
    <s v="MEDIO   "/>
    <s v="BAJO"/>
    <s v="BAJO"/>
    <n v="0.20749999999999999"/>
    <s v="BAJA"/>
    <n v="108740666"/>
    <n v="0.15"/>
    <s v=" TRASLADO DE LAS EXCEPCIONES"/>
    <n v="0"/>
    <s v="NO SE DECRETO MEDIDA CAUTELAR"/>
    <n v="0"/>
    <s v="5 AÑOS"/>
    <s v="ALBA HELENA ARANGO MONTOYA"/>
    <s v="DECRETO 4860 DEL 07/11/2013"/>
    <d v="2013-11-08T00:00:00"/>
    <n v="90189"/>
    <s v="EDUCACION"/>
    <m/>
    <d v="2020-08-31T00:00:00"/>
    <s v="2018-05"/>
    <s v="5"/>
    <s v="2020-07"/>
    <n v="0.73891229786794344"/>
    <n v="80349815.385750547"/>
    <n v="12052472.307862582"/>
    <d v="2023-05-16T00:00:00"/>
    <n v="2.7068493150684931"/>
    <n v="4.3843078519294892E-2"/>
    <n v="11798632.216662178"/>
    <n v="0.20749999999999999"/>
    <s v="BAJA"/>
    <x v="2"/>
    <n v="11798632.216662178"/>
  </r>
  <r>
    <n v="193"/>
    <d v="2017-02-09T00:00:00"/>
    <d v="2017-01-18T00:00:00"/>
    <s v="Juzgado 23 Laboral del circuito de Medellín.   "/>
    <s v="05001310502320170002700"/>
    <s v="2019"/>
    <x v="1"/>
    <s v="CLAUDIA  ADRIANA SANCHEZ RESTREPO"/>
    <s v="JORGE ALBERTO GUZMAN ALVAREZ"/>
    <n v="77410"/>
    <s v="ORDINARIA"/>
    <s v="RECONOCIMIENTO Y PAGO DE OTRAS PRESTACIONES SALARIALES, SOLCIALES Y SALARIOS"/>
    <s v="BAJO"/>
    <s v="BAJO"/>
    <s v="BAJO"/>
    <s v="BAJO"/>
    <n v="0.05"/>
    <s v="REMOTA"/>
    <n v="79228285"/>
    <n v="0"/>
    <s v="CONTESTACIÓN"/>
    <n v="0"/>
    <s v="NO SE DECRETO MEDIDA CAUTELAR"/>
    <n v="0"/>
    <s v="5 AÑOS"/>
    <s v="ALBA HELENA ARANGO MONTOYA"/>
    <s v="DECRETO 4860 DEL 07/11/2013"/>
    <d v="2013-11-08T00:00:00"/>
    <n v="90189"/>
    <s v="INFRAESTRUCTURA"/>
    <m/>
    <d v="2020-08-31T00:00:00"/>
    <s v="2017-02"/>
    <s v="5"/>
    <s v="2020-07"/>
    <n v="0.77115025586143982"/>
    <n v="61096912.249213077"/>
    <n v="0"/>
    <d v="2022-02-08T00:00:00"/>
    <n v="1.441095890410959"/>
    <n v="4.3843078519294892E-2"/>
    <n v="0"/>
    <n v="0.05"/>
    <s v="REMOTA"/>
    <x v="1"/>
    <n v="0"/>
  </r>
  <r>
    <n v="194"/>
    <d v="2018-06-13T00:00:00"/>
    <d v="2018-05-16T00:00:00"/>
    <s v="Juzgado  23 Adm. Oral de Medellín "/>
    <s v="05001333302320180020400"/>
    <s v="2019"/>
    <x v="0"/>
    <s v="NUBIA  LEZVIN STUART MONTOYA"/>
    <s v="JULIA FERNANDA MUÑOZ RINCON "/>
    <n v="215278"/>
    <s v="NULIDAD Y RESTABLECIMIENTO DEL DERECHO - LABORAL"/>
    <s v="RECONOCIMIENTO Y PAGO DE OTRAS PRESTACIONES SALARIALES, SOLCIALES Y SALARIOS"/>
    <s v="BAJO"/>
    <s v="BAJO"/>
    <s v="MEDIO   "/>
    <s v="MEDIO   "/>
    <n v="0.2525"/>
    <s v="MEDIA"/>
    <n v="147168380"/>
    <n v="0.15"/>
    <s v="CONTESTACIÓN"/>
    <n v="0"/>
    <s v="NO SE DECRETO MEDIDA CAUTELAR"/>
    <n v="0"/>
    <s v="5 AÑOS"/>
    <s v="ALBA HELENA ARANGO MONTOYA"/>
    <s v="DECRETO 4860 DEL 07/11/2013"/>
    <d v="2013-11-08T00:00:00"/>
    <n v="90189"/>
    <s v="EDUCACION"/>
    <m/>
    <d v="2020-08-31T00:00:00"/>
    <s v="2018-06"/>
    <s v="5"/>
    <s v="2020-07"/>
    <n v="0.73777124655030268"/>
    <n v="108576599.16538863"/>
    <n v="16286489.874808293"/>
    <d v="2023-06-12T00:00:00"/>
    <n v="2.7808219178082192"/>
    <n v="4.3843078519294892E-2"/>
    <n v="15934204.347209955"/>
    <n v="0.2525"/>
    <s v="MEDIA"/>
    <x v="2"/>
    <n v="15934204.347209955"/>
  </r>
  <r>
    <n v="195"/>
    <d v="2018-08-31T00:00:00"/>
    <d v="2018-09-14T00:00:00"/>
    <s v="Juzgado 09 Laboral del circuito de Medellín.   "/>
    <s v="05001310500920170073800"/>
    <s v="2019"/>
    <x v="1"/>
    <s v="FABIOLA DE JESUS GOMEZ DE MAYA "/>
    <s v="MARTHA ARBOLEDA ARANGO "/>
    <n v="122971"/>
    <s v="ORDINARIA"/>
    <s v="RECONOCIMIENTO Y PAGO DE OTRAS PRESTACIONES SALARIALES, SOLCIALES Y SALARIOS"/>
    <s v="BAJO"/>
    <s v="MEDIO   "/>
    <s v="BAJO"/>
    <s v="BAJO"/>
    <n v="0.20749999999999999"/>
    <s v="BAJA"/>
    <n v="0"/>
    <n v="0.8"/>
    <s v=" SENTENCIA 1RA FAVORABLE"/>
    <n v="0"/>
    <s v="NO SE DECRETO MEDIDA CAUTELAR"/>
    <n v="0"/>
    <s v=" 5 años"/>
    <s v="ALBA HELENA ARANGO MONTOYA"/>
    <s v="DECRETO 4860 DEL 07/11/2013"/>
    <d v="2013-11-08T00:00:00"/>
    <n v="90189"/>
    <s v="GESTION HUMANA Y DLLO ORGANIZACIONAL"/>
    <s v="bono pensional- no se calcula el valor"/>
    <d v="2020-08-31T00:00:00"/>
    <s v="2018-08"/>
    <s v="5"/>
    <s v="2020-07"/>
    <n v="0.7378298404971021"/>
    <n v="0"/>
    <n v="0"/>
    <d v="2023-08-30T00:00:00"/>
    <n v="2.9972602739726026"/>
    <n v="4.3843078519294892E-2"/>
    <n v="0"/>
    <n v="0.20749999999999999"/>
    <s v="BAJA"/>
    <x v="2"/>
    <n v="0"/>
  </r>
  <r>
    <n v="196"/>
    <d v="2018-09-17T00:00:00"/>
    <d v="2018-05-28T00:00:00"/>
    <s v="Juzgado 20 Laboral del circuito de Medellín.   "/>
    <s v="05001310502020180030600"/>
    <s v="2019"/>
    <x v="1"/>
    <s v="WIILIAM RAMIRO ZAPATA PINEDA - GERMAN MARTINEZ PEREZ-YEISON DEIVY RESTREPO VALDERRAMA"/>
    <s v="CARLOS ALBERTO BALLESTEROS BARON"/>
    <n v="33513"/>
    <s v="ORDINARIA"/>
    <s v="RECONOCIMIENTO Y PAGO DE OTRAS PRESTACIONES SALARIALES, SOLCIALES Y SALARIOS"/>
    <s v="BAJO"/>
    <s v="BAJO"/>
    <s v="ALTO"/>
    <s v="MEDIO   "/>
    <n v="0.30249999999999999"/>
    <s v="MEDIA"/>
    <n v="1847466309"/>
    <n v="0.3"/>
    <s v=" TRASLADO DE LAS EXCEPCIONES"/>
    <n v="0"/>
    <s v="NO SE DECRETO MEDIDA CAUTELAR"/>
    <n v="0"/>
    <s v="5  años"/>
    <s v="ALBA HELENA ARANGO MONTOYA"/>
    <s v="DECRETO 4860 DEL 07/11/2013"/>
    <d v="2013-11-08T00:00:00"/>
    <n v="90189"/>
    <s v="FABRICA DE LICORES DE ANTIOQUIA"/>
    <m/>
    <d v="2020-08-31T00:00:00"/>
    <s v="2018-09"/>
    <s v="5"/>
    <s v="2020-07"/>
    <n v="0.73661443780017011"/>
    <n v="1360870356.5587904"/>
    <n v="408261106.96763712"/>
    <d v="2023-09-16T00:00:00"/>
    <n v="3.043835616438356"/>
    <n v="4.3843078519294892E-2"/>
    <n v="398604914.27247757"/>
    <n v="0.30249999999999999"/>
    <s v="MEDIA"/>
    <x v="2"/>
    <n v="398604914.27247757"/>
  </r>
  <r>
    <n v="197"/>
    <d v="2018-08-13T00:00:00"/>
    <d v="2018-06-29T00:00:00"/>
    <s v="Juzgado  07 Adm. Oral de Medellín "/>
    <s v="05001333300720180026300"/>
    <s v="2019"/>
    <x v="0"/>
    <s v="LIBARDO FERNANDEZ ESCOBAR"/>
    <s v="GABRIEL JAIME RODRIGUEZ ORTIZ"/>
    <n v="132122"/>
    <s v="NULIDAD Y RESTABLECIMIENTO DEL DERECHO - LABORAL"/>
    <s v="RELIQUIDACIÓN DE LA PENSIÓN"/>
    <s v="BAJO"/>
    <s v="BAJO"/>
    <s v="BAJO"/>
    <s v="BAJO"/>
    <n v="0.05"/>
    <s v="REMOTA"/>
    <n v="5082427"/>
    <n v="0"/>
    <s v=" ALEGATOS PRIMERA"/>
    <n v="0"/>
    <s v="NO SE DECRETO MEDIDA CAUTELAR"/>
    <n v="0"/>
    <s v=" 5 años"/>
    <s v="ALBA HELENA ARANGO MONTOYA"/>
    <s v="DECRETO 4860 DEL 07/11/2013"/>
    <d v="2013-11-08T00:00:00"/>
    <n v="90189"/>
    <s v="GESTION HUMANA Y DLLO ORGANIZACIONAL"/>
    <m/>
    <d v="2020-08-31T00:00:00"/>
    <s v="2018-08"/>
    <s v="5"/>
    <s v="2020-07"/>
    <n v="0.7378298404971021"/>
    <n v="3749966.3027481651"/>
    <n v="0"/>
    <d v="2023-08-12T00:00:00"/>
    <n v="2.9479452054794519"/>
    <n v="4.3843078519294892E-2"/>
    <n v="0"/>
    <n v="0.05"/>
    <s v="REMOTA"/>
    <x v="1"/>
    <n v="0"/>
  </r>
  <r>
    <n v="198"/>
    <d v="2016-05-03T00:00:00"/>
    <d v="2016-06-20T00:00:00"/>
    <s v="Juzgado  33 Adm. Oral de Medellín "/>
    <s v="05001333303320160008200"/>
    <s v="2019"/>
    <x v="0"/>
    <s v="CRUCELLY QUIÑONEZ PUERTA"/>
    <s v="FERNANDO ALVAREZ ECHEVERRY"/>
    <n v="19152"/>
    <s v="NULIDAD Y RESTABLECIMIENTO DEL DERECHO - LABORAL"/>
    <s v="RECONOCIMIENTO Y PAGO DE PENSIÓN"/>
    <s v="BAJO"/>
    <s v="MEDIO   "/>
    <s v="BAJO"/>
    <s v="BAJO"/>
    <n v="0.20749999999999999"/>
    <s v="BAJA"/>
    <n v="9266380"/>
    <n v="0"/>
    <s v=" SENTENCIA 1RA FAVORABLE"/>
    <n v="0"/>
    <s v="NO SE DECRETO MEDIDA CAUTELAR"/>
    <n v="0"/>
    <s v="5  años"/>
    <s v="ALBA HELENA ARANGO MONTOYA"/>
    <s v="DECRETO 4860 DEL 07/11/2013"/>
    <d v="2013-11-08T00:00:00"/>
    <n v="90189"/>
    <s v="EDUCACION"/>
    <m/>
    <d v="2020-08-31T00:00:00"/>
    <s v="2016-05"/>
    <s v="5"/>
    <s v="2020-07"/>
    <n v="0.79552146500237941"/>
    <n v="7371604.1928687487"/>
    <n v="0"/>
    <d v="2021-05-02T00:00:00"/>
    <n v="0.66849315068493154"/>
    <n v="4.3843078519294892E-2"/>
    <n v="0"/>
    <n v="0.20749999999999999"/>
    <s v="BAJA"/>
    <x v="2"/>
    <n v="0"/>
  </r>
  <r>
    <n v="199"/>
    <d v="2014-10-31T00:00:00"/>
    <d v="2014-08-29T00:00:00"/>
    <s v="Juzgado  09 Adm. Oral de Medellín "/>
    <s v="05001333300920140127200"/>
    <s v="2019"/>
    <x v="0"/>
    <s v="ALBERTO ABELARDO GOMEZ OROZCO"/>
    <s v="MARTHA LUZ MENESES GARCIA"/>
    <n v="93574"/>
    <s v="NULIDAD Y RESTABLECIMIENTO DEL DERECHO - LABORAL"/>
    <s v="RELIQUIDACIÓN DE LA PENSIÓN"/>
    <s v="BAJO"/>
    <s v="BAJO"/>
    <s v="BAJO"/>
    <s v="BAJO"/>
    <n v="0.05"/>
    <s v="REMOTA"/>
    <n v="0"/>
    <n v="0"/>
    <s v="  SENTENCIA 2DA FAVORABLE"/>
    <n v="0"/>
    <s v="NO SE DECRETO MEDIDA CAUTELAR"/>
    <n v="0"/>
    <s v="8  años"/>
    <s v="ALBA HELENA ARANGO MONTOYA"/>
    <s v="DECRETO 4860 DEL 07/11/2013"/>
    <d v="2013-11-08T00:00:00"/>
    <n v="90189"/>
    <s v="GESTION HUMANA Y DLLO ORGANIZACIONAL"/>
    <s v="bono pensional- no se calcula el valor"/>
    <d v="2020-08-31T00:00:00"/>
    <s v="2014-10"/>
    <s v="8"/>
    <s v="2020-07"/>
    <n v="0.89197861147966029"/>
    <n v="0"/>
    <n v="0"/>
    <d v="2022-10-29T00:00:00"/>
    <n v="2.1616438356164385"/>
    <n v="4.3843078519294892E-2"/>
    <n v="0"/>
    <n v="0.05"/>
    <s v="REMOTA"/>
    <x v="1"/>
    <n v="0"/>
  </r>
  <r>
    <n v="200"/>
    <d v="2015-06-16T00:00:00"/>
    <d v="2014-12-16T00:00:00"/>
    <s v="Juzgado  18 Adm. Oral de Medellín "/>
    <s v="05001333301820140097300"/>
    <s v="2019"/>
    <x v="0"/>
    <s v="MARIA EUGENIA RAMIREZ-ELIANA YAZMIN PINEDA Y OTROS."/>
    <s v="ERMES DE J. PEREZ ZAPATA "/>
    <n v="128434"/>
    <s v="REPARACIÓN DIRECTA"/>
    <s v="FALLA EN EL SERVICIO OTRAS CAUSAS"/>
    <s v="MEDIO   "/>
    <s v="BAJO"/>
    <s v="BAJO"/>
    <s v="BAJO"/>
    <n v="0.14000000000000001"/>
    <s v="BAJA"/>
    <n v="700000000"/>
    <n v="0"/>
    <s v=" SENTENCIA 1RA FAVORABLE"/>
    <n v="0"/>
    <s v="NO SE DECRETO MEDIDA CAUTELAR"/>
    <n v="0"/>
    <s v="8  años"/>
    <s v="ALBA HELENA ARANGO MONTOYA"/>
    <s v="DECRETO 4860 DEL 07/11/2013"/>
    <d v="2013-11-08T00:00:00"/>
    <n v="90189"/>
    <s v="INFRAESTRUCTURA"/>
    <m/>
    <d v="2020-08-31T00:00:00"/>
    <s v="2015-06"/>
    <s v="8"/>
    <s v="2020-07"/>
    <n v="0.8598294089278552"/>
    <n v="601880586.24949861"/>
    <n v="0"/>
    <d v="2023-06-14T00:00:00"/>
    <n v="2.7863013698630139"/>
    <n v="4.3843078519294892E-2"/>
    <n v="0"/>
    <n v="0.14000000000000001"/>
    <s v="BAJA"/>
    <x v="2"/>
    <n v="0"/>
  </r>
  <r>
    <n v="201"/>
    <d v="2012-12-10T00:00:00"/>
    <d v="2012-08-15T00:00:00"/>
    <s v="Juzgado  09 Adm. Oral de Medellín "/>
    <s v="05001333300920120013100"/>
    <s v="2019"/>
    <x v="0"/>
    <s v="JOSE EDILBERTO MONSALVE DUQUE "/>
    <s v="DIEGO FERNANDO  POSADA GRAJALES "/>
    <n v="116039"/>
    <s v="REPARACIÓN DIRECTA"/>
    <s v="FALLA EN EL SERVICIO OTRAS CAUSAS"/>
    <s v="ALTO"/>
    <s v="MEDIO   "/>
    <s v="MEDIO   "/>
    <s v="ALTO"/>
    <n v="0.77499999999999991"/>
    <s v="ALTA"/>
    <n v="1126000000"/>
    <n v="0.7"/>
    <s v=" SENTENCIA 1RA EN CONTRA"/>
    <n v="14531622"/>
    <s v="NO SE DECRETO MEDIDA CAUTELAR"/>
    <n v="0"/>
    <s v="11 años"/>
    <s v="ALBA HELENA ARANGO MONTOYA"/>
    <s v="DECRETO 4860 DEL 07/11/2013"/>
    <d v="2013-11-08T00:00:00"/>
    <n v="90189"/>
    <s v="INFRAESTRUCTURA"/>
    <m/>
    <d v="2020-08-31T00:00:00"/>
    <s v="2012-12"/>
    <s v="11"/>
    <s v="2020-07"/>
    <n v="0.93877643848037551"/>
    <n v="1057062269.7289028"/>
    <n v="739943588.81023192"/>
    <d v="2023-12-08T00:00:00"/>
    <n v="3.2712328767123289"/>
    <n v="4.3843078519294892E-2"/>
    <n v="721151714.63480771"/>
    <n v="0.77499999999999991"/>
    <s v="ALTA"/>
    <x v="0"/>
    <n v="14531622"/>
  </r>
  <r>
    <n v="202"/>
    <d v="2014-09-18T00:00:00"/>
    <d v="2014-05-20T00:00:00"/>
    <s v="TRIBUNAL ADMINISTRATIVO DE ANTIOQUIA"/>
    <s v="05001233300020140081700"/>
    <s v="2019"/>
    <x v="0"/>
    <s v="BENEFICIENCIA DE ANTIOQUIA"/>
    <s v="EDISON ORLANDO PELÁEZ ARANGO"/>
    <s v="93.581 C.S  DE LA J"/>
    <s v="NULIDAD Y RESTABLECIMIENTO DEL DERECHO - LABORAL"/>
    <s v="IMPUESTOS"/>
    <s v="BAJO"/>
    <s v="BAJO"/>
    <s v="BAJO"/>
    <s v="BAJO"/>
    <n v="0.05"/>
    <s v="REMOTA"/>
    <n v="6120845"/>
    <n v="0"/>
    <s v="  SENTENCIA 2DA FAVORABLE"/>
    <n v="0"/>
    <s v="NO SE DECRETO MEDIDA CAUTELAR"/>
    <n v="0"/>
    <s v="7  años"/>
    <s v="ALBA HELENA ARANGO MONTOYA"/>
    <s v="DECRETO 4860 DEL 07/11/2013"/>
    <d v="2013-11-08T00:00:00"/>
    <n v="90189"/>
    <s v="CONTRALORÍA"/>
    <m/>
    <d v="2020-08-31T00:00:00"/>
    <s v="2014-09"/>
    <s v="7"/>
    <s v="2020-07"/>
    <n v="0.89344853772170874"/>
    <n v="5468660.0148712322"/>
    <n v="0"/>
    <d v="2021-09-16T00:00:00"/>
    <n v="1.0438356164383562"/>
    <n v="4.3843078519294892E-2"/>
    <n v="0"/>
    <n v="0.05"/>
    <s v="REMOTA"/>
    <x v="1"/>
    <n v="0"/>
  </r>
  <r>
    <n v="203"/>
    <d v="2014-11-13T00:00:00"/>
    <d v="2014-09-26T00:00:00"/>
    <s v="JUZGADO VEINTINUEVE ADMINISTRATIVO"/>
    <s v="05001333302920140139400"/>
    <s v="2019"/>
    <x v="0"/>
    <s v="GUSTAVO DE JESUS VELEZ LEDESMA"/>
    <s v="SERGIO LEON GALLEGO ARIAS"/>
    <n v="126682"/>
    <s v="NULIDAD Y RESTABLECIMIENTO DEL DERECHO"/>
    <s v="RELIQUIDACIÓN DE LA PENSIÓN"/>
    <s v="ALTO"/>
    <s v="ALTO"/>
    <s v="ALTO"/>
    <s v="ALTO"/>
    <n v="1"/>
    <s v="ALTA"/>
    <n v="5816450"/>
    <n v="0"/>
    <s v=" RECURSO DE APELACIÓN SENTENCIA"/>
    <n v="0"/>
    <s v="N.A"/>
    <s v="N.A"/>
    <s v="9 años"/>
    <s v="ALBA HELENA ARANGO MONTOYA"/>
    <s v="DECRETO 4860 DEL 07/11/2013"/>
    <d v="2013-11-08T00:00:00"/>
    <n v="90189"/>
    <s v="GESTION HUMANA Y DLLO ORGANIZACIONAL"/>
    <s v="De conformidad con lo acordado en la reunión del 13 de marzo de 2018, donde participaron las directoras de Procesos y Reclamaciones y de la Dirección de Prestaciones Sociales y Nomina, la contratista que ha apoyado la implementación de las NICSP: Sra. Angela Maria Botero Bedoya y profesionales de las dependencias, se dispuso que por el momento no se determinará el valor de la pretensión en los casos de reliquidación pensión de Pensiones de Antioquia, ni se liquidarán las sentencias de primera instancia debido a que actualmente existe controversia entre las entidades públicas (Pensiones de Antioquia y Departamento de Antioquia) sobre el momento desde el cual debe el Departamento realizar los correpondientes aportes de las pensiones reliquidadas; en virtud de dicha diferencia conceptual, la Dirección de Prestaciones sociales y nomina ha presentado objeción de las cuentas presentadas por el fondo pensional, lo que lleva a concluir que  no existen los elementos necesarios para realizar la provisión, en tanto no hay certeza desde que momento deben pagarse los aportes a que somo condenados y/o obligados en estos procesos._x000a__x000a__x000a_La postura de la entidad y la controversia contractual se encuentra documentada en el concepto 201500151971 del 01 de Junio de 2015, suscrito por el Subsecretario jurídico del Departamento de Antioquia._x000a__x000a__x000a__x000a_No obstante lo anterior, se buscaran nuevos acercamientos con el fondo pensional y superada la controversia se establecerán nuevas directrices sobre el tema para la aplicación Metodología definida para el cálculo de la provisión contable de los procesos judiciales del Departamento en estos casos. "/>
    <d v="2020-08-31T00:00:00"/>
    <s v="2014-11"/>
    <s v="9"/>
    <s v="2020-07"/>
    <n v="0.89080453966281536"/>
    <n v="5181320.0647217827"/>
    <n v="0"/>
    <d v="2023-11-11T00:00:00"/>
    <n v="3.1972602739726028"/>
    <n v="4.3843078519294892E-2"/>
    <n v="0"/>
    <n v="1"/>
    <s v="ALTA"/>
    <x v="0"/>
    <n v="0"/>
  </r>
  <r>
    <n v="204"/>
    <d v="2014-11-13T00:00:00"/>
    <d v="2014-09-29T00:00:00"/>
    <s v="JUZGADO 10 ADMINISTRATIVO ORAL DE MEDELLIN"/>
    <s v="05001333301020140139900"/>
    <s v="2019"/>
    <x v="0"/>
    <s v="VERONICA JOHANA AMAYA CAÑOLA"/>
    <s v="JOSE LUIS VIVEROS ABISAMBRA"/>
    <s v="22.592 C.S DE LA J"/>
    <s v="REPARACIÓN DIRECTA"/>
    <s v="FALLA EN EL SERVICIO OTRAS CAUSAS"/>
    <s v="BAJO"/>
    <s v="BAJO"/>
    <s v="BAJO"/>
    <s v="BAJO"/>
    <n v="0.05"/>
    <s v="REMOTA"/>
    <n v="16083221"/>
    <n v="0"/>
    <s v="AUDIENCIA INICIAL O PRIMERA AUDIENCIA"/>
    <n v="0"/>
    <s v="N.A"/>
    <s v="N.A"/>
    <s v="10 años"/>
    <s v="ALBA HELENA ARANGO MONTOYA"/>
    <s v="DECRETO 4860 DEL 07/11/2013"/>
    <d v="2015-06-01T00:00:00"/>
    <n v="205324"/>
    <m/>
    <m/>
    <d v="2020-08-31T00:00:00"/>
    <s v="2014-11"/>
    <s v="10"/>
    <s v="2020-07"/>
    <n v="0.89080453966281536"/>
    <n v="14327006.279200325"/>
    <n v="0"/>
    <d v="2024-11-10T00:00:00"/>
    <n v="4.1972602739726028"/>
    <n v="4.3843078519294892E-2"/>
    <n v="0"/>
    <n v="0.05"/>
    <s v="REMOTA"/>
    <x v="1"/>
    <n v="0"/>
  </r>
  <r>
    <n v="205"/>
    <d v="2016-07-18T00:00:00"/>
    <d v="2016-07-28T00:00:00"/>
    <s v="JUZGADO  21 ADMINISTRATIVO ORAL DE MEDELLÍN"/>
    <s v="050013333035201600063800"/>
    <s v="2019"/>
    <x v="0"/>
    <s v="FERANCISCO GUILLERMO CASTRO SALAZAR"/>
    <s v="MARY ALEXANDRA ZULETA LOPEZ"/>
    <n v="134358"/>
    <s v="NULIDAD Y RESTABLECIMIENTO DEL DERECHO - LABORAL"/>
    <s v="INCENTIVO ANTIGÜEDAD"/>
    <s v="BAJO"/>
    <s v="BAJO"/>
    <s v="BAJO"/>
    <s v="BAJO"/>
    <n v="0.05"/>
    <s v="REMOTA"/>
    <n v="3524895"/>
    <n v="0"/>
    <s v=" ALEGATOS PRIMERA"/>
    <n v="0"/>
    <s v="N.A"/>
    <s v="N.A"/>
    <s v="6  años"/>
    <s v="ALBA HELENA ARANGO MONTOYA"/>
    <s v="DECRETO 4860 DEL 07/11/2013"/>
    <d v="2015-06-01T00:00:00"/>
    <n v="205324"/>
    <s v="GESTION HUMANA Y DLLO ORGANIZACIONAL"/>
    <s v="prima de antigüedad"/>
    <d v="2020-08-31T00:00:00"/>
    <s v="2016-07"/>
    <s v="6"/>
    <s v="2020-07"/>
    <n v="0.78762830642941495"/>
    <n v="2776307.0791915124"/>
    <n v="0"/>
    <d v="2022-07-17T00:00:00"/>
    <n v="1.8767123287671232"/>
    <n v="4.3843078519294892E-2"/>
    <n v="0"/>
    <n v="0.05"/>
    <s v="REMOTA"/>
    <x v="1"/>
    <n v="0"/>
  </r>
  <r>
    <n v="206"/>
    <d v="2017-08-14T00:00:00"/>
    <d v="2017-06-28T00:00:00"/>
    <s v="JUZGADO 12 ADMINISTRATIVO ORAL DE MEDELLÍN "/>
    <s v="05001333301220170033000"/>
    <s v="2019"/>
    <x v="0"/>
    <s v="LISETH ESTEFANIA GOMEZ CANO, MARTHE SANDRA CANO CIRO, en calidad de curadora de los menores MAURICIO ALEXIS GÓMEZ CANO, JOSÉ ESTEBAN GÓMEZ CANO Y MARÍA CAMILA GÓMEZ CANO Y OTROS."/>
    <s v="JOHN EDUARD TEPES GARCÍA"/>
    <n v="98011"/>
    <s v="REPARACIÓN DIRECTA"/>
    <s v="OTRAS"/>
    <s v="BAJO"/>
    <s v="MEDIO   "/>
    <s v="BAJO"/>
    <s v="BAJO"/>
    <n v="0.20749999999999999"/>
    <s v="BAJA"/>
    <n v="887009898"/>
    <n v="0.25"/>
    <s v="CONTESTACIÓN"/>
    <n v="0"/>
    <s v="N.A"/>
    <s v="N.A"/>
    <n v="10"/>
    <s v="ALBA HELENA ARANGO MONTOYA"/>
    <s v="DECRETO 4860 DEL 07/11/2013"/>
    <d v="2013-11-08T00:00:00"/>
    <n v="90189"/>
    <s v="DAPARD"/>
    <s v="05/02/2019. Audiencia incial. 2:00pm"/>
    <d v="2020-08-31T00:00:00"/>
    <s v="2017-08"/>
    <s v="10"/>
    <s v="2020-07"/>
    <n v="0.76068958550881771"/>
    <n v="674739191.65183866"/>
    <n v="168684797.91295967"/>
    <d v="2027-08-12T00:00:00"/>
    <n v="6.9506849315068493"/>
    <n v="4.3843078519294892E-2"/>
    <n v="159712109.38406187"/>
    <n v="0.20749999999999999"/>
    <s v="BAJA"/>
    <x v="2"/>
    <n v="159712109.38406187"/>
  </r>
  <r>
    <n v="207"/>
    <d v="2018-11-27T00:00:00"/>
    <d v="2018-09-26T00:00:00"/>
    <s v="Tribunal Administrativo de Oralidad de Antioquia"/>
    <s v="05001233300020180179400"/>
    <s v="2019"/>
    <x v="0"/>
    <s v="FUNDACION SOCIAL SEMBRANDO ESPERANZA DE PAZ"/>
    <s v="DANIEL ALBERTO  VALDERRAMA CASTELLANOS "/>
    <n v="45933"/>
    <s v="REPARACIÓN DIRECTA"/>
    <s v="OTRAS"/>
    <s v="BAJO"/>
    <s v="BAJO"/>
    <s v="MEDIO   "/>
    <s v="BAJO"/>
    <n v="9.5000000000000001E-2"/>
    <s v="REMOTA"/>
    <n v="1500000000"/>
    <n v="0"/>
    <s v="CONTESTACIÓN"/>
    <n v="0"/>
    <s v="NO SE DECRETO MEDIDA CAUTELAR"/>
    <n v="0"/>
    <s v="9 AÑOS "/>
    <s v="ALBA HELENA ARANGO MONTOYA"/>
    <s v="DECRETO 4860 DEL 07/11/2013"/>
    <d v="2013-11-08T00:00:00"/>
    <n v="90189"/>
    <s v="HACIENDA"/>
    <s v="Solicita perjuicios por las mejoras que tenia en un predio que fue desalojado "/>
    <d v="2020-08-31T00:00:00"/>
    <s v="2018-11"/>
    <s v="9"/>
    <s v="2020-07"/>
    <n v="0.73486768506759159"/>
    <n v="1102301527.6013875"/>
    <n v="0"/>
    <d v="2027-11-25T00:00:00"/>
    <n v="7.2383561643835614"/>
    <n v="4.3843078519294892E-2"/>
    <n v="0"/>
    <n v="9.5000000000000001E-2"/>
    <s v="REMOTA"/>
    <x v="1"/>
    <n v="0"/>
  </r>
  <r>
    <n v="208"/>
    <d v="2019-02-05T00:00:00"/>
    <d v="2018-12-06T00:00:00"/>
    <s v="Juzgado  18 Adm. Oral de Medellín "/>
    <s v="05001333301820180048100"/>
    <s v="2019"/>
    <x v="0"/>
    <s v="CARLOS AUGUSTO CAICEDO GARDEAZABAL"/>
    <s v="CARLOS AUGUSTO CAICEDO GARDEAZABAL"/>
    <n v="141001"/>
    <s v="NULIDAD Y RESTABLECIMIENTO DEL DERECHO - LABORAL"/>
    <s v="IMPUESTOS"/>
    <s v="BAJO"/>
    <s v="BAJO"/>
    <s v="MEDIO   "/>
    <s v="BAJO"/>
    <n v="9.5000000000000001E-2"/>
    <s v="REMOTA"/>
    <n v="0"/>
    <n v="0"/>
    <s v=" ALEGATOS PRIMERA"/>
    <n v="0"/>
    <s v="NO SE DECRETO MEDIDA CAUTELAR"/>
    <n v="0"/>
    <s v="4 años"/>
    <s v="ALBA HELENA ARANGO MONTOYA"/>
    <s v="DECRETO 4860 DEL 07/11/2013"/>
    <d v="2013-11-08T00:00:00"/>
    <n v="90189"/>
    <s v="HACIENDA"/>
    <s v="Solicita la prescripción de la accion de cobro por falta de notificacion."/>
    <d v="2020-08-31T00:00:00"/>
    <s v="2019-02"/>
    <s v="4"/>
    <s v="2020-07"/>
    <n v="1.0374579956513144"/>
    <n v="0"/>
    <n v="0"/>
    <d v="2023-02-04T00:00:00"/>
    <n v="2.43013698630137"/>
    <n v="4.3843078519294892E-2"/>
    <n v="0"/>
    <n v="9.5000000000000001E-2"/>
    <s v="REMOTA"/>
    <x v="1"/>
    <n v="0"/>
  </r>
  <r>
    <n v="209"/>
    <d v="2019-01-15T00:00:00"/>
    <d v="2018-12-04T00:00:00"/>
    <s v="Juzgado  13 Adm. Oral de Medellín "/>
    <s v="05001333301320180049300"/>
    <s v="2019"/>
    <x v="0"/>
    <s v="LUIS NORBERTO FORONDA AGUIRRE"/>
    <s v="JAIME JAVIER DIAZ PELAEZ"/>
    <n v="89803"/>
    <s v="NULIDAD Y RESTABLECIMIENTO DEL DERECHO - LABORAL"/>
    <s v="RECONOCIMIENTO Y PAGO DE OTRAS PRESTACIONES SALARIALES, SOLCIALES Y SALARIOS"/>
    <s v="BAJO"/>
    <s v="BAJO"/>
    <s v="BAJO"/>
    <s v="BAJO"/>
    <n v="0.05"/>
    <s v="REMOTA"/>
    <n v="31595535"/>
    <n v="0"/>
    <s v="AUDIENCIA INICIAL O PRIMERA AUDIENCIA"/>
    <n v="0"/>
    <s v="NO SE DECRETO MEDIDA CAUTELAR"/>
    <n v="0"/>
    <s v="4 años"/>
    <s v="ALBA HELENA ARANGO MONTOYA"/>
    <s v="DECRETO 4860 DEL 07/11/2013"/>
    <d v="2013-11-08T00:00:00"/>
    <n v="90189"/>
    <s v="EDUCACION"/>
    <m/>
    <d v="2020-08-31T00:00:00"/>
    <s v="2019-01"/>
    <s v="4"/>
    <s v="2020-07"/>
    <n v="1.0434541229259338"/>
    <n v="32968491.261800643"/>
    <n v="0"/>
    <d v="2023-01-14T00:00:00"/>
    <n v="2.3726027397260272"/>
    <n v="4.3843078519294892E-2"/>
    <n v="0"/>
    <n v="0.05"/>
    <s v="REMOTA"/>
    <x v="1"/>
    <n v="0"/>
  </r>
  <r>
    <n v="210"/>
    <d v="2019-01-16T00:00:00"/>
    <d v="2018-12-10T00:00:00"/>
    <s v="Juzgado Promiscuo del circuito de el Bagre"/>
    <s v="05250318900120180013400"/>
    <s v="2019"/>
    <x v="1"/>
    <s v="HECTOR EMILIO ALVAREZ"/>
    <s v="JULIA FERNANDA MUÑOZ RINCON "/>
    <n v="215278"/>
    <s v="ORDINARIA"/>
    <s v="RECONOCIMIENTO Y PAGO DE OTRAS PRESTACIONES SALARIALES, SOLCIALES Y SALARIOS"/>
    <s v="BAJO"/>
    <s v="MEDIO   "/>
    <s v="MEDIO   "/>
    <s v="BAJO"/>
    <n v="0.2525"/>
    <s v="MEDIA"/>
    <n v="50195163"/>
    <n v="0"/>
    <s v="CONTESTACIÓN"/>
    <n v="0"/>
    <s v="NO SE DECRETO MEDIDA CAUTELAR"/>
    <n v="0"/>
    <s v="4 años"/>
    <s v="ALBA HELENA ARANGO MONTOYA"/>
    <s v="DECRETO 4860 DEL 07/11/2013"/>
    <d v="2013-11-08T00:00:00"/>
    <n v="90189"/>
    <s v="EDUCACION"/>
    <m/>
    <d v="2020-08-31T00:00:00"/>
    <s v="2019-01"/>
    <s v="4"/>
    <s v="2020-07"/>
    <n v="1.0434541229259338"/>
    <n v="52376349.783289284"/>
    <n v="0"/>
    <d v="2023-01-15T00:00:00"/>
    <n v="2.3753424657534246"/>
    <n v="4.3843078519294892E-2"/>
    <n v="0"/>
    <n v="0.2525"/>
    <s v="MEDIA"/>
    <x v="2"/>
    <n v="0"/>
  </r>
  <r>
    <n v="211"/>
    <d v="2019-01-18T00:00:00"/>
    <d v="2018-12-10T00:00:00"/>
    <s v="Juzgado Promiscuo del circuito de el Bagre"/>
    <s v="05250318900120180013600"/>
    <s v="2019"/>
    <x v="1"/>
    <s v="AMPARO DE J. BOTERO CORTES"/>
    <s v="JULIA FERNANDA MUÑOZ RINCON "/>
    <n v="215278"/>
    <s v="ORDINARIA"/>
    <s v="RECONOCIMIENTO Y PAGO DE OTRAS PRESTACIONES SALARIALES, SOLCIALES Y SALARIOS"/>
    <s v="BAJO"/>
    <s v="MEDIO   "/>
    <s v="MEDIO   "/>
    <s v="BAJO"/>
    <n v="0.2525"/>
    <s v="MEDIA"/>
    <n v="46395854"/>
    <n v="0"/>
    <s v="CONTESTACIÓN"/>
    <n v="0"/>
    <s v="NO SE DECRETO MEDIDA CAUTELAR"/>
    <n v="0"/>
    <s v="4 años"/>
    <s v="ALBA HELENA ARANGO MONTOYA"/>
    <s v="DECRETO 4860 DEL 07/11/2013"/>
    <d v="2013-11-08T00:00:00"/>
    <n v="90189"/>
    <s v="EDUCACION"/>
    <m/>
    <d v="2020-08-31T00:00:00"/>
    <s v="2019-01"/>
    <s v="4"/>
    <s v="2020-07"/>
    <n v="1.0434541229259338"/>
    <n v="48411945.142969675"/>
    <n v="0"/>
    <d v="2023-01-17T00:00:00"/>
    <n v="2.3808219178082193"/>
    <n v="4.3843078519294892E-2"/>
    <n v="0"/>
    <n v="0.2525"/>
    <s v="MEDIA"/>
    <x v="2"/>
    <n v="0"/>
  </r>
  <r>
    <n v="212"/>
    <d v="2019-01-16T00:00:00"/>
    <d v="2018-12-10T00:00:00"/>
    <s v="Juzgado Promiscuo del circuito de el Bagre"/>
    <s v="05250318900120180012200"/>
    <s v="2019"/>
    <x v="1"/>
    <s v="NIDIA ROSA PEREZ TUBERQUIA"/>
    <s v="JULIA FERNANDA MUÑOZ RINCON "/>
    <n v="215278"/>
    <s v="ORDINARIA"/>
    <s v="RECONOCIMIENTO Y PAGO DE OTRAS PRESTACIONES SALARIALES, SOLCIALES Y SALARIOS"/>
    <s v="BAJO"/>
    <s v="MEDIO   "/>
    <s v="MEDIO   "/>
    <s v="BAJO"/>
    <n v="0.2525"/>
    <s v="MEDIA"/>
    <n v="46395854"/>
    <n v="0"/>
    <s v="CONTESTACIÓN"/>
    <n v="0"/>
    <s v="NO SE DECRETO MEDIDA CAUTELAR"/>
    <n v="0"/>
    <s v="34años"/>
    <s v="ALBA HELENA ARANGO MONTOYA"/>
    <s v="DECRETO 4860 DEL 07/11/2013"/>
    <d v="2013-11-08T00:00:00"/>
    <n v="90189"/>
    <s v="EDUCACION"/>
    <m/>
    <d v="2020-08-31T00:00:00"/>
    <s v="2019-01"/>
    <s v="34"/>
    <s v="2020-07"/>
    <n v="1.0434541229259338"/>
    <n v="48411945.142969675"/>
    <n v="0"/>
    <d v="2053-01-07T00:00:00"/>
    <n v="32.375342465753427"/>
    <n v="4.3843078519294892E-2"/>
    <n v="0"/>
    <n v="0.2525"/>
    <s v="MEDIA"/>
    <x v="2"/>
    <n v="0"/>
  </r>
  <r>
    <n v="213"/>
    <d v="2019-02-28T00:00:00"/>
    <d v="2019-02-28T00:00:00"/>
    <s v="Juzgado  30  Adm. Oral de Medellín "/>
    <s v="05001333303020190008400"/>
    <s v="2019"/>
    <x v="0"/>
    <s v="LUIS ENRIQUE RODRIGUEZ GARCIA "/>
    <s v="JOAQUIN HERNANDO GIL GALLEGO"/>
    <n v="94517"/>
    <s v="NULIDAD Y RESTABLECIMIENTO DEL DERECHO - LABORAL"/>
    <s v="RECONOCIMIENTO Y PAGO DE OTRAS PRESTACIONES SALARIALES, SOLCIALES Y SALARIOS"/>
    <s v="BAJO"/>
    <s v="BAJO"/>
    <s v="BAJO"/>
    <s v="BAJO"/>
    <n v="0.05"/>
    <s v="REMOTA"/>
    <n v="43262100"/>
    <n v="0"/>
    <s v="CONTESTACIÓN"/>
    <n v="0"/>
    <s v="NO SE DECRETO MEDIDA CAUTELAR"/>
    <n v="0"/>
    <s v="4 años"/>
    <s v="ALBA HELENA ARANGO MONTOYA"/>
    <s v="DECRETO 4860 DEL 07/11/2013"/>
    <d v="2013-11-08T00:00:00"/>
    <n v="90189"/>
    <s v="EDUCACION"/>
    <m/>
    <d v="2020-08-31T00:00:00"/>
    <s v="2019-02"/>
    <s v="4"/>
    <s v="2020-07"/>
    <n v="1.0374579956513144"/>
    <n v="44882611.553666726"/>
    <n v="0"/>
    <d v="2023-02-27T00:00:00"/>
    <n v="2.493150684931507"/>
    <n v="4.3843078519294892E-2"/>
    <n v="0"/>
    <n v="0.05"/>
    <s v="REMOTA"/>
    <x v="1"/>
    <n v="0"/>
  </r>
  <r>
    <n v="214"/>
    <d v="2019-01-15T00:00:00"/>
    <d v="2019-01-15T00:00:00"/>
    <s v="Juzgado Promiscuo del circuito de Amalfi"/>
    <s v="05031318900120180019000"/>
    <s v="2019"/>
    <x v="1"/>
    <s v="BEATRIZ  ELENA ESTRADA ZAPATA "/>
    <s v="NATALIA BOTERO MANCO"/>
    <n v="172735"/>
    <s v="ORDINARIA"/>
    <s v="RECONOCIMIENTO Y PAGO DE OTRAS PRESTACIONES SALARIALES, SOLCIALES Y SALARIOS"/>
    <s v="BAJO"/>
    <s v="MEDIO   "/>
    <s v="MEDIO   "/>
    <s v="BAJO"/>
    <n v="0.2525"/>
    <s v="MEDIA"/>
    <n v="60558046"/>
    <n v="0"/>
    <s v=" AUDIENCIA DE PRUEBAS"/>
    <n v="0"/>
    <s v="NO SE DECRETO MEDIDA CAUTELAR"/>
    <n v="0"/>
    <s v="3 años"/>
    <s v="ALBA HELENA ARANGO MONTOYA"/>
    <s v="DECRETO 4860 DEL 07/11/2013"/>
    <d v="2013-11-08T00:00:00"/>
    <n v="90189"/>
    <s v="EDUCACION"/>
    <m/>
    <d v="2020-08-31T00:00:00"/>
    <s v="2019-01"/>
    <s v="3"/>
    <s v="2020-07"/>
    <n v="1.0434541229259338"/>
    <n v="63189542.775038354"/>
    <n v="0"/>
    <d v="2022-01-14T00:00:00"/>
    <n v="1.3726027397260274"/>
    <n v="4.3843078519294892E-2"/>
    <n v="0"/>
    <n v="0.2525"/>
    <s v="MEDIA"/>
    <x v="2"/>
    <n v="0"/>
  </r>
  <r>
    <n v="215"/>
    <d v="2019-04-01T00:00:00"/>
    <d v="2019-03-15T00:00:00"/>
    <s v="Juzgado  09  Adm. Oral de Medellín "/>
    <s v="05001333300920190011100"/>
    <s v="2019"/>
    <x v="0"/>
    <s v="DELFINA MARIA ALARCON OSORIO "/>
    <s v="JULIA FERNANDA MUÑOZ RINCON "/>
    <n v="215278"/>
    <s v="ORDINARIA"/>
    <s v="RECONOCIMIENTO Y PAGO DE OTRAS PRESTACIONES SALARIALES, SOLCIALES Y SALARIOS"/>
    <s v="BAJO"/>
    <s v="MEDIO   "/>
    <s v="MEDIO   "/>
    <s v="BAJO"/>
    <n v="0.2525"/>
    <s v="MEDIA"/>
    <n v="62128115"/>
    <n v="0"/>
    <s v="CONTESTACIÓN"/>
    <n v="0"/>
    <s v="NO SE DECRETO MEDIDA CAUTELAR"/>
    <n v="0"/>
    <s v="3 años"/>
    <s v="ALBA HELENA ARANGO MONTOYA"/>
    <s v="DECRETO 4860 DEL 07/11/2013"/>
    <d v="2013-11-08T00:00:00"/>
    <n v="90189"/>
    <s v="EDUCACION"/>
    <m/>
    <d v="2020-08-31T00:00:00"/>
    <s v="2019-04"/>
    <s v="3"/>
    <s v="2020-07"/>
    <n v="1.0279083431257343"/>
    <n v="63862007.751175083"/>
    <n v="0"/>
    <d v="2022-03-31T00:00:00"/>
    <n v="1.5808219178082192"/>
    <n v="4.3843078519294892E-2"/>
    <n v="0"/>
    <n v="0.2525"/>
    <s v="MEDIA"/>
    <x v="2"/>
    <n v="0"/>
  </r>
  <r>
    <n v="216"/>
    <d v="2019-03-28T00:00:00"/>
    <d v="2019-01-30T00:00:00"/>
    <s v="Juzgado  19  Adm. Oral de Medellín "/>
    <s v="05001333301920190003000"/>
    <s v="2019"/>
    <x v="0"/>
    <s v="CARLOS MARIO CASTAÑO VELEZ "/>
    <s v="BENHUR HUMBERTO PELAEZ SALAZAR"/>
    <n v="98181"/>
    <s v="NULIDAD Y RESTABLECIMIENTO DEL DERECHO - LABORAL"/>
    <s v="IMPUESTOS"/>
    <s v="BAJO"/>
    <s v="BAJO"/>
    <s v="MEDIO   "/>
    <s v="BAJO"/>
    <n v="9.5000000000000001E-2"/>
    <s v="REMOTA"/>
    <n v="0"/>
    <n v="0"/>
    <s v="CONTESTACIÓN"/>
    <n v="0"/>
    <s v="NO SE DECRETO MEDIDA CAUTELAR"/>
    <n v="0"/>
    <s v="3 años"/>
    <s v="ALBA HELENA ARANGO MONTOYA"/>
    <s v="DECRETO 4860 DEL 07/11/2013"/>
    <d v="2013-11-08T00:00:00"/>
    <n v="90189"/>
    <s v="HACIENDA"/>
    <s v="Solicita la prescripción de la accion de cobro por falta de notificacion."/>
    <d v="2020-08-31T00:00:00"/>
    <s v="2019-03"/>
    <s v="3"/>
    <s v="2020-07"/>
    <n v="1.0329659515843337"/>
    <n v="0"/>
    <n v="0"/>
    <d v="2022-03-27T00:00:00"/>
    <n v="1.5698630136986302"/>
    <n v="4.3843078519294892E-2"/>
    <n v="0"/>
    <n v="9.5000000000000001E-2"/>
    <s v="REMOTA"/>
    <x v="1"/>
    <n v="0"/>
  </r>
  <r>
    <n v="217"/>
    <d v="2017-06-15T00:00:00"/>
    <d v="2017-04-17T00:00:00"/>
    <s v="Juzgado 04 Laboral del circuito de Medellín.   "/>
    <s v="05001310500420170035500"/>
    <s v="2019"/>
    <x v="1"/>
    <s v="MARIA ROSARIO SUAREZ RUANO"/>
    <s v="GLORIA CECILIA GALLEGO C"/>
    <n v="15803"/>
    <s v="ORDINARIA"/>
    <s v="RECONOCIMIENTO Y PAGO DE OTRAS PRESTACIONES SALARIALES, SOLCIALES Y SALARIOS"/>
    <s v="BAJO"/>
    <s v="BAJO"/>
    <s v="MEDIO   "/>
    <s v="BAJO"/>
    <n v="9.5000000000000001E-2"/>
    <s v="REMOTA"/>
    <n v="35843695"/>
    <n v="0"/>
    <s v="CONTESTACIÓN"/>
    <n v="0"/>
    <s v="NO SE DECRETO MEDIDA CAUTELAR"/>
    <n v="0"/>
    <s v="5 años"/>
    <s v="ALBA HELENA ARANGO MONTOYA"/>
    <s v="DECRETO 4860 DEL 07/11/2013"/>
    <d v="2013-11-08T00:00:00"/>
    <n v="90189"/>
    <s v="GESTION HUMANA Y DLLO ORGANIZACIONAL"/>
    <s v="RELIQUIDACION PENSION CON TODOS LOS FACTORES SALARIALES"/>
    <d v="2020-08-31T00:00:00"/>
    <s v="2017-06"/>
    <s v="5"/>
    <s v="2020-07"/>
    <n v="0.76136533047353394"/>
    <n v="27290146.689067557"/>
    <n v="0"/>
    <d v="2022-06-14T00:00:00"/>
    <n v="1.7863013698630137"/>
    <n v="4.3843078519294892E-2"/>
    <n v="0"/>
    <n v="9.5000000000000001E-2"/>
    <s v="REMOTA"/>
    <x v="1"/>
    <n v="0"/>
  </r>
  <r>
    <n v="218"/>
    <d v="2019-05-30T00:00:00"/>
    <d v="2019-04-01T00:00:00"/>
    <s v="TRIBUNAL ADMINISTRATIVO DE ANTIOQUIA"/>
    <s v="05001233300020190130900"/>
    <s v="2019"/>
    <x v="0"/>
    <s v="ALDEMAR ALBERTO OROZCO VILLEGAS "/>
    <s v="CRISTIAN DARIO ACEVEDO CADAVID"/>
    <n v="196061"/>
    <s v="NULIDAD Y RESTABLECIMIENTO DEL DERECHO - LABORAL"/>
    <s v="RECONOCIMIENTO Y PAGO DE PENSIÓN"/>
    <s v="BAJO"/>
    <s v="BAJO"/>
    <s v="MEDIO   "/>
    <s v="BAJO"/>
    <n v="9.5000000000000001E-2"/>
    <s v="REMOTA"/>
    <n v="24567241"/>
    <n v="0"/>
    <s v="CONTESTACIÓN"/>
    <n v="0"/>
    <s v="NO SE DECRETO MEDIDA CAUTELAR"/>
    <n v="0"/>
    <s v="4 años"/>
    <s v="ALBA HELENA ARANGO MONTOYA"/>
    <s v="DECRETO 4860 DEL 07/11/2013"/>
    <d v="2013-11-08T00:00:00"/>
    <n v="90189"/>
    <s v="GESTION HUMANA Y DLLO ORGANIZACIONAL"/>
    <m/>
    <d v="2020-08-31T00:00:00"/>
    <s v="2019-05"/>
    <s v="4"/>
    <s v="2020-07"/>
    <n v="1.0246973838344398"/>
    <n v="25173987.580730185"/>
    <n v="0"/>
    <d v="2023-05-29T00:00:00"/>
    <n v="2.7424657534246575"/>
    <n v="4.3843078519294892E-2"/>
    <n v="0"/>
    <n v="9.5000000000000001E-2"/>
    <s v="REMOTA"/>
    <x v="1"/>
    <n v="0"/>
  </r>
  <r>
    <n v="219"/>
    <d v="2019-06-11T00:00:00"/>
    <d v="2019-05-29T00:00:00"/>
    <s v="Juzgado  14 Adm. Oral de Medellín "/>
    <s v="05001333301420190022400"/>
    <s v="2019"/>
    <x v="0"/>
    <s v="FERNANDO PARRA DIOSA"/>
    <s v="ALEJANDRO HORTUA INSUASTI"/>
    <n v="182743"/>
    <s v="REPARACIÓN DIRECTA"/>
    <s v="ACCIDENTE DE TRANSITO"/>
    <s v="BAJO"/>
    <s v="MEDIO   "/>
    <s v="BAJO"/>
    <s v="MEDIO   "/>
    <n v="0.36499999999999999"/>
    <s v="MEDIA"/>
    <n v="1399198863"/>
    <n v="0.8"/>
    <s v="CONTESTACIÓN"/>
    <n v="0"/>
    <s v="NO SE DECRETO MEDIDA CAUTELAR"/>
    <n v="0"/>
    <s v="5  años"/>
    <s v="ALBA HELENA ARANGO MONTOYA"/>
    <s v="DECRETO 4860 DEL 07/11/2013"/>
    <d v="2013-11-08T00:00:00"/>
    <n v="90189"/>
    <s v="INFRAESTRUCTURA"/>
    <m/>
    <d v="2020-08-31T00:00:00"/>
    <s v="2019-06"/>
    <s v="5"/>
    <s v="2020-07"/>
    <n v="1.022003699737124"/>
    <n v="1429986414.6539774"/>
    <n v="1143989131.723182"/>
    <d v="2024-06-09T00:00:00"/>
    <n v="3.7753424657534245"/>
    <n v="4.3843078519294892E-2"/>
    <n v="1110524856.2463911"/>
    <n v="0.36499999999999999"/>
    <s v="MEDIA"/>
    <x v="2"/>
    <n v="1110524856.2463911"/>
  </r>
  <r>
    <n v="220"/>
    <d v="2019-06-17T00:00:00"/>
    <d v="2019-04-22T00:00:00"/>
    <s v="Juzgado 14 Laboral del circuito de Medellín.   "/>
    <s v="05001310501420190025300"/>
    <s v="2019"/>
    <x v="1"/>
    <s v="JUAN ESTEBAN MUÑOZ CASTRO "/>
    <s v="DIANA CAROLINA PUENTES ESPITIA "/>
    <n v="255.554"/>
    <s v="ORDINARIA"/>
    <s v="RECONOCIMIENTO Y PAGO DE OTRAS PRESTACIONES SALARIALES, SOLCIALES Y SALARIOS"/>
    <s v="BAJO"/>
    <s v="BAJO"/>
    <s v="MEDIO   "/>
    <s v="BAJO"/>
    <n v="9.5000000000000001E-2"/>
    <s v="REMOTA"/>
    <n v="74000000"/>
    <n v="0"/>
    <s v="CONTESTACIÓN"/>
    <n v="0"/>
    <s v="NO SE DECRETO MEDIDA CAUTELAR"/>
    <n v="0"/>
    <s v="43 años"/>
    <s v="ALBA HELENA ARANGO MONTOYA"/>
    <s v="DECRETO 4860 DEL 07/11/2013"/>
    <d v="2013-11-08T00:00:00"/>
    <n v="90189"/>
    <s v="EDUCACION"/>
    <m/>
    <d v="2020-08-31T00:00:00"/>
    <s v="2019-06"/>
    <s v="43"/>
    <s v="2020-07"/>
    <n v="1.022003699737124"/>
    <n v="75628273.780547172"/>
    <n v="0"/>
    <d v="2062-06-06T00:00:00"/>
    <n v="41.791780821917811"/>
    <n v="4.3843078519294892E-2"/>
    <n v="0"/>
    <n v="9.5000000000000001E-2"/>
    <s v="REMOTA"/>
    <x v="1"/>
    <n v="0"/>
  </r>
  <r>
    <n v="221"/>
    <d v="2019-11-20T00:00:00"/>
    <d v="2019-10-04T00:00:00"/>
    <s v="Juzgado  19  Adm. Oral de Medellín "/>
    <s v="05001333301920190040100"/>
    <s v="2019"/>
    <x v="0"/>
    <s v="Maria de los Angeles Vergara "/>
    <s v="juan Diego Sanchez Arbelaez"/>
    <s v="125414"/>
    <s v="NULIDAD Y RESTABLECIMIENTO DEL DERECHO - LABORAL"/>
    <s v="PENSIÓN DE SOBREVIVIENTES"/>
    <s v="BAJO"/>
    <s v="BAJO"/>
    <s v="MEDIO   "/>
    <s v="BAJO"/>
    <n v="9.5000000000000001E-2"/>
    <s v="REMOTA"/>
    <n v="192600050"/>
    <n v="0"/>
    <s v="ADMISIÓN"/>
    <n v="0"/>
    <s v="NO SE DECRETO MEDIDA CAUTELAR"/>
    <n v="0"/>
    <s v="5  años"/>
    <s v="ALBA HELENA ARANGO MONTOYA"/>
    <s v="DECRETO 4860 DEL 07/11/2013"/>
    <d v="2013-11-08T00:00:00"/>
    <n v="90189"/>
    <s v="GESTION HUMANA Y DLLO ORGANIZACIONAL"/>
    <m/>
    <d v="2020-08-31T00:00:00"/>
    <s v="2019-11"/>
    <s v="5"/>
    <s v="2020-07"/>
    <n v="1.0138110875024144"/>
    <n v="195260066.1435194"/>
    <n v="0"/>
    <d v="2024-11-18T00:00:00"/>
    <n v="4.2191780821917808"/>
    <n v="4.3843078519294892E-2"/>
    <n v="0"/>
    <n v="9.5000000000000001E-2"/>
    <s v="REMOTA"/>
    <x v="1"/>
    <n v="0"/>
  </r>
  <r>
    <n v="222"/>
    <d v="2019-10-20T00:00:00"/>
    <d v="2017-08-23T00:00:00"/>
    <s v="Juzgado 20 Laboral del circuito de Medellín.   "/>
    <s v="05001310502020170060500"/>
    <s v="2019"/>
    <x v="1"/>
    <s v="Alicia Villa de Arboleda"/>
    <s v="CRISTIAN DARIO ACEVEDO CADAVID"/>
    <s v="196061"/>
    <s v="ORDINARIA"/>
    <s v="RECONOCIMIENTO Y PAGO DE OTRAS PRESTACIONES SALARIALES, SOLCIALES Y SALARIOS"/>
    <s v="BAJO"/>
    <s v="BAJO"/>
    <s v="MEDIO   "/>
    <s v="BAJO"/>
    <n v="9.5000000000000001E-2"/>
    <s v="REMOTA"/>
    <n v="0"/>
    <n v="0"/>
    <s v="ADMISIÓN"/>
    <n v="0"/>
    <s v="NO SE DECRETO MEDIDA CAUTELAR"/>
    <n v="0"/>
    <s v="5  años"/>
    <s v="ALBA HELENA ARANGO MONTOYA"/>
    <s v="DECRETO 4860 DEL 07/11/2013"/>
    <d v="2013-11-08T00:00:00"/>
    <n v="90189"/>
    <s v="GESTION HUMANA Y DLLO ORGANIZACIONAL"/>
    <m/>
    <d v="2020-08-31T00:00:00"/>
    <s v="2019-10"/>
    <s v="5"/>
    <s v="2020-07"/>
    <n v="1.0148892971091559"/>
    <n v="0"/>
    <n v="0"/>
    <d v="2024-10-18T00:00:00"/>
    <n v="4.1342465753424653"/>
    <n v="4.3843078519294892E-2"/>
    <n v="0"/>
    <n v="9.5000000000000001E-2"/>
    <s v="REMOTA"/>
    <x v="1"/>
    <n v="0"/>
  </r>
  <r>
    <n v="223"/>
    <d v="2019-12-02T00:00:00"/>
    <d v="2019-04-22T00:00:00"/>
    <s v="Tribunal Administrativo de Oralidad de Antioquia"/>
    <s v="05001233300020190110400"/>
    <s v="2019"/>
    <x v="0"/>
    <s v="Jesús Adán García Morales "/>
    <s v="Edgar Dario Castro Diaz"/>
    <s v="86101"/>
    <s v="NULIDAD Y RESTABLECIMIENTO DEL DERECHO - LABORAL"/>
    <s v="RECONOCIMIENTO Y PAGO DE OTRAS PRESTACIONES SALARIALES, SOLCIALES Y SALARIOS"/>
    <s v="BAJO"/>
    <s v="BAJO"/>
    <s v="MEDIO   "/>
    <s v="BAJO"/>
    <n v="9.5000000000000001E-2"/>
    <s v="REMOTA"/>
    <n v="41430800"/>
    <n v="0"/>
    <s v="ADMISIÓN"/>
    <n v="0"/>
    <s v="NO SE DECRETO MEDIDA CAUTELAR"/>
    <n v="0"/>
    <s v="5  años"/>
    <s v="ALBA HELENA ARANGO MONTOYA"/>
    <s v="DECRETO 4860 DEL 07/11/2013"/>
    <d v="2013-11-08T00:00:00"/>
    <n v="90189"/>
    <s v="EDUCACION"/>
    <m/>
    <d v="2020-08-31T00:00:00"/>
    <s v="2019-12"/>
    <s v="5"/>
    <s v="2020-07"/>
    <n v="1.011271676300578"/>
    <n v="41897794.566473991"/>
    <n v="0"/>
    <d v="2024-11-30T00:00:00"/>
    <n v="4.2520547945205482"/>
    <n v="4.3843078519294892E-2"/>
    <n v="0"/>
    <n v="9.5000000000000001E-2"/>
    <s v="REMOTA"/>
    <x v="1"/>
    <n v="0"/>
  </r>
  <r>
    <n v="224"/>
    <d v="2019-12-24T00:00:00"/>
    <d v="2019-12-19T00:00:00"/>
    <s v="Juzgado  05 Adm. Oral de Medellín "/>
    <s v="05001333300520190049300"/>
    <s v="2019"/>
    <x v="0"/>
    <s v="CERVECERIA UNION S.A. "/>
    <s v="Daniela Pérez Amaya"/>
    <s v="250.160"/>
    <s v="NULIDAD Y RESTABLECIMIENTO DEL DERECHO - LABORAL"/>
    <s v="IMPUESTOS"/>
    <s v="BAJO"/>
    <s v="BAJO"/>
    <s v="MEDIO   "/>
    <s v="BAJO"/>
    <n v="9.5000000000000001E-2"/>
    <s v="REMOTA"/>
    <n v="34077588"/>
    <n v="0"/>
    <s v="ADMISIÓN"/>
    <n v="0"/>
    <s v="NO SE DECRETO MEDIDA CAUTELAR"/>
    <n v="0"/>
    <s v="5  años"/>
    <s v="ALBA HELENA ARANGO MONTOYA"/>
    <s v="DECRETO 4860 DEL 07/11/2013"/>
    <d v="2013-11-08T00:00:00"/>
    <n v="90189"/>
    <s v="HACIENDA"/>
    <m/>
    <d v="2020-08-31T00:00:00"/>
    <s v="2019-12"/>
    <s v="5"/>
    <s v="2020-07"/>
    <n v="1.011271676300578"/>
    <n v="34461699.541040465"/>
    <n v="0"/>
    <d v="2024-12-22T00:00:00"/>
    <n v="4.3123287671232875"/>
    <n v="4.3843078519294892E-2"/>
    <n v="0"/>
    <n v="9.5000000000000001E-2"/>
    <s v="REMOTA"/>
    <x v="1"/>
    <n v="0"/>
  </r>
  <r>
    <n v="225"/>
    <d v="2019-04-09T00:00:00"/>
    <d v="2018-08-31T00:00:00"/>
    <s v="Juzgado  15 Adm. Oral de Medellín "/>
    <s v="05001333301520180034500"/>
    <s v="2019"/>
    <x v="0"/>
    <s v="AURA TORO DE CARMONA"/>
    <s v="JAIME JAVIER  DIAZ PELAEZ"/>
    <s v="89.803"/>
    <s v="NULIDAD Y RESTABLECIMIENTO DEL DERECHO - LABORAL"/>
    <s v="RELIQUIDACIÓN DE LA PENSIÓN"/>
    <s v="BAJO"/>
    <s v="BAJO"/>
    <s v="BAJO"/>
    <s v="BAJO"/>
    <n v="0.05"/>
    <s v="REMOTA"/>
    <n v="25549806"/>
    <n v="0"/>
    <s v="CONTESTACIÓN"/>
    <n v="0"/>
    <s v="NO SE DECRETO MEDIDA CAUTELAR"/>
    <n v="0"/>
    <s v="5  años"/>
    <s v="ALBA HELENA ARANGO MONTOYA"/>
    <s v="DECRETO 4860 DEL 07/11/2013"/>
    <d v="2013-11-08T00:00:00"/>
    <n v="90189"/>
    <s v="EDUCACION"/>
    <m/>
    <d v="2020-08-31T00:00:00"/>
    <s v="2019-04"/>
    <s v="5"/>
    <s v="2020-07"/>
    <n v="1.0279083431257343"/>
    <n v="26262858.752643947"/>
    <n v="0"/>
    <d v="2024-04-07T00:00:00"/>
    <n v="3.6027397260273974"/>
    <n v="4.3843078519294892E-2"/>
    <n v="0"/>
    <n v="0.05"/>
    <s v="REMOTA"/>
    <x v="1"/>
    <n v="0"/>
  </r>
  <r>
    <n v="226"/>
    <d v="2019-10-11T00:00:00"/>
    <d v="2019-01-21T00:00:00"/>
    <s v="Juzgado  31 Adm. Oral de Medellín "/>
    <s v="05001333303120190002400"/>
    <s v="2020"/>
    <x v="0"/>
    <s v="GLADYS EUGENIA  HERRERA CARDONA"/>
    <s v="JULIA FERNANDA MUÑOZ RINCON "/>
    <s v="215.278"/>
    <s v="NULIDAD Y RESTABLECIMIENTO DEL DERECHO - LABORAL"/>
    <s v="RECONOCIMIENTO Y PAGO DE OTRAS PRESTACIONES SALARIALES, SOLCIALES Y SALARIOS"/>
    <s v="BAJO"/>
    <s v="BAJO"/>
    <s v="MEDIO   "/>
    <s v="MEDIO   "/>
    <n v="0.2525"/>
    <s v="MEDIA"/>
    <n v="59044008"/>
    <n v="0"/>
    <s v="ADMISIÓN"/>
    <n v="0"/>
    <s v="NO SE DECRETO MEDIDA CAUTELAR"/>
    <n v="0"/>
    <s v="5  años"/>
    <s v="ALBA HELENA ARANGO MONTOYA"/>
    <s v="DECRETO 4860 DEL 07/11/2013"/>
    <d v="2013-11-08T00:00:00"/>
    <n v="90189"/>
    <s v="EDUCACION"/>
    <m/>
    <d v="2020-08-31T00:00:00"/>
    <s v="2019-10"/>
    <s v="5"/>
    <s v="2020-07"/>
    <n v="1.0148892971091559"/>
    <n v="59923131.777627379"/>
    <n v="0"/>
    <d v="2024-10-09T00:00:00"/>
    <n v="4.1095890410958908"/>
    <n v="4.3843078519294892E-2"/>
    <n v="0"/>
    <n v="0.2525"/>
    <s v="MEDIA"/>
    <x v="2"/>
    <n v="0"/>
  </r>
  <r>
    <n v="227"/>
    <d v="2020-07-30T00:00:00"/>
    <d v="2020-02-13T00:00:00"/>
    <s v="Juzgado  30 Adm. Oral de Medellín "/>
    <s v="05001333303020200004900"/>
    <s v="2020"/>
    <x v="0"/>
    <s v="NICOLAS LISINIO CORREA JIMENEZ"/>
    <s v="Carlos Alberto Ballesteros  Baron "/>
    <s v="33.513"/>
    <s v="NULIDAD Y RESTABLECIMIENTO DEL DERECHO - LABORAL"/>
    <s v="REINTEGRO POR REESTRUCTURACIÓN"/>
    <s v="BAJO"/>
    <s v="BAJO"/>
    <s v="BAJO"/>
    <s v="BAJO"/>
    <n v="0.05"/>
    <s v="REMOTA"/>
    <n v="40921360"/>
    <n v="0"/>
    <s v="ADMISIÓN"/>
    <n v="0"/>
    <s v="NO SE DECRETO MEDIDA CAUTELAR"/>
    <n v="0"/>
    <n v="5"/>
    <s v="ALBA HELENA ARANGO MONTOYA"/>
    <s v="DECRETO 4860 DEL 07/11/2013"/>
    <d v="2013-11-08T00:00:00"/>
    <n v="90189"/>
    <s v="GESTION HUMANA Y DLLO ORGANIZACIONAL"/>
    <m/>
    <d v="2020-08-31T00:00:00"/>
    <s v="2020-07"/>
    <s v="5"/>
    <s v="2020-07"/>
    <n v="1"/>
    <n v="40921360"/>
    <n v="0"/>
    <d v="2025-07-29T00:00:00"/>
    <n v="4.912328767123288"/>
    <n v="4.3843078519294892E-2"/>
    <n v="0"/>
    <n v="0.05"/>
    <s v="REMOTA"/>
    <x v="1"/>
    <n v="0"/>
  </r>
  <r>
    <n v="228"/>
    <d v="2020-08-25T00:00:00"/>
    <d v="2020-08-24T00:00:00"/>
    <s v="Juzgado  16 Adm. Oral de Medellín "/>
    <s v="05001333301620200016500"/>
    <s v="2020"/>
    <x v="0"/>
    <s v="LUZ ANGELA LOPEZ ROJAS"/>
    <s v="OSCAR GERARDO TORRES TRUJILLO"/>
    <s v="219,065"/>
    <s v="NULIDAD Y RESTABLECIMIENTO DEL DERECHO - LABORAL"/>
    <s v="RELIQUIDACIÓN DE LA PENSIÓN"/>
    <s v="BAJO"/>
    <s v="BAJO"/>
    <s v="BAJO"/>
    <s v="BAJO"/>
    <n v="0.05"/>
    <s v="REMOTA"/>
    <n v="28685153"/>
    <n v="0"/>
    <s v="ADMISIÓN"/>
    <n v="0"/>
    <s v="NO SE DECRETO MEDIDA CAUTELAR"/>
    <n v="0"/>
    <n v="5"/>
    <s v="ALBA HELENA ARANGO MONTOYA"/>
    <s v="DECRETO 4860 DEL 07/11/2013"/>
    <d v="2013-11-08T00:00:00"/>
    <n v="90189"/>
    <s v="EDUCACION"/>
    <m/>
    <d v="2020-08-31T00:00:00"/>
    <s v="2020-08"/>
    <s v="5"/>
    <s v="2020-07"/>
    <n v="1.000095274390244"/>
    <n v="28687885.960461132"/>
    <n v="0"/>
    <d v="2025-08-24T00:00:00"/>
    <n v="4.9835616438356167"/>
    <n v="4.3843078519294892E-2"/>
    <n v="0"/>
    <n v="0.05"/>
    <s v="REMOTA"/>
    <x v="1"/>
    <n v="0"/>
  </r>
  <r>
    <n v="229"/>
    <d v="2008-10-28T00:00:00"/>
    <d v="2008-10-17T00:00:00"/>
    <s v="Juzgado Décimo Laboral del circuito"/>
    <s v="05001310501020080109400"/>
    <s v="2019"/>
    <x v="1"/>
    <s v="Raúl Antonio Escobar Rico"/>
    <s v="Gloria Cecilia Gallego"/>
    <n v="15803"/>
    <s v="ORDINARIA"/>
    <s v="RECONOCIMIENTO Y PAGO DE PENSIÓN"/>
    <s v="BAJO"/>
    <s v="BAJO"/>
    <s v="BAJO"/>
    <s v="BAJO"/>
    <n v="0.05"/>
    <s v="REMOTA"/>
    <n v="5000000"/>
    <n v="0"/>
    <s v="CASACIÓN"/>
    <n v="0"/>
    <s v="NO"/>
    <n v="0"/>
    <n v="15"/>
    <s v="BEATRIZ ELENA PALACIO DE JIMENEZ"/>
    <n v="2019070003763"/>
    <d v="2019-07-16T00:00:00"/>
    <n v="105900"/>
    <s v="GESTION HUMANA Y DLLO ORGANIZACIONAL"/>
    <m/>
    <d v="2020-08-31T00:00:00"/>
    <s v="2008-10"/>
    <s v="15"/>
    <s v="2020-07"/>
    <n v="1.0572843872606388"/>
    <n v="5286421.9363031937"/>
    <n v="0"/>
    <d v="2023-10-25T00:00:00"/>
    <n v="3.1506849315068495"/>
    <n v="4.3843078519294892E-2"/>
    <n v="0"/>
    <n v="0.05"/>
    <s v="REMOTA"/>
    <x v="1"/>
    <n v="0"/>
  </r>
  <r>
    <n v="230"/>
    <d v="2010-08-11T00:00:00"/>
    <d v="2010-03-30T00:00:00"/>
    <s v="Tribunal Administrativo de Antioquia"/>
    <s v="05001233100020100049400"/>
    <s v="2019"/>
    <x v="0"/>
    <s v="Consorcio Cobaco"/>
    <s v="Gabriel Hernandez Hernandez"/>
    <n v="71429"/>
    <s v="CONTRACTUAL"/>
    <s v="INCUMPLIMIENTO"/>
    <s v="BAJO"/>
    <s v="BAJO"/>
    <s v="BAJO"/>
    <s v="BAJO"/>
    <n v="0.05"/>
    <s v="REMOTA"/>
    <n v="198000000"/>
    <n v="0"/>
    <s v=" RECURSO DE APELACIÓN SENTENCIA"/>
    <n v="0"/>
    <s v="NO"/>
    <n v="0"/>
    <n v="15"/>
    <s v="BEATRIZ ELENA PALACIO DE JIMENEZ"/>
    <n v="2019070003763"/>
    <d v="2019-07-16T00:00:00"/>
    <n v="105900"/>
    <s v="INFRAESTRUCTURA"/>
    <m/>
    <d v="2020-08-31T00:00:00"/>
    <s v="2010-08"/>
    <s v="15"/>
    <s v="2020-07"/>
    <n v="1.0036328027203736"/>
    <n v="198719294.93863398"/>
    <n v="0"/>
    <d v="2025-08-07T00:00:00"/>
    <n v="4.9369863013698634"/>
    <n v="4.3843078519294892E-2"/>
    <n v="0"/>
    <n v="0.05"/>
    <s v="REMOTA"/>
    <x v="1"/>
    <n v="0"/>
  </r>
  <r>
    <n v="231"/>
    <d v="2010-03-18T00:00:00"/>
    <d v="2010-02-23T00:00:00"/>
    <s v="Tribunal Administrativo de Antioquia"/>
    <s v="05001233100020100029300"/>
    <s v="2019"/>
    <x v="0"/>
    <s v="Celapeh"/>
    <s v="León Dario Hoyos Ardila"/>
    <n v="31322"/>
    <s v="CONTRACTUAL"/>
    <s v="INCUMPLIMIENTO"/>
    <s v="BAJO"/>
    <s v="BAJO"/>
    <s v="BAJO"/>
    <s v="BAJO"/>
    <n v="0.05"/>
    <s v="REMOTA"/>
    <n v="3000000000"/>
    <n v="0"/>
    <s v=" RECURSO DE APELACIÓN SENTENCIA"/>
    <n v="0"/>
    <s v="NO"/>
    <n v="0"/>
    <n v="15"/>
    <s v="BEATRIZ ELENA PALACIO DE JIMENEZ"/>
    <n v="2019070003763"/>
    <d v="2019-07-16T00:00:00"/>
    <n v="105900"/>
    <s v="PARTICIPACION CIUDADANA Y DLLO SOCIAL"/>
    <m/>
    <d v="2020-08-31T00:00:00"/>
    <s v="2010-03"/>
    <s v="15"/>
    <s v="2020-07"/>
    <n v="1.0111502213780335"/>
    <n v="3033450664.1341004"/>
    <n v="0"/>
    <d v="2025-03-14T00:00:00"/>
    <n v="4.536986301369863"/>
    <n v="4.3843078519294892E-2"/>
    <n v="0"/>
    <n v="0.05"/>
    <s v="REMOTA"/>
    <x v="1"/>
    <n v="0"/>
  </r>
  <r>
    <n v="232"/>
    <d v="2011-11-03T00:00:00"/>
    <d v="2011-09-20T00:00:00"/>
    <s v="Tribunal Administrativo de Antioquia"/>
    <s v="05001233100020110154600"/>
    <s v="2019"/>
    <x v="0"/>
    <s v="Angel Miguel Noriega y otro"/>
    <s v="Raul Muricio Tamayo Castro"/>
    <n v="172826"/>
    <s v="REPARACIÓN DIRECTA"/>
    <s v="OTRAS"/>
    <s v="BAJO"/>
    <s v="BAJO"/>
    <s v="BAJO"/>
    <s v="BAJO"/>
    <n v="0.05"/>
    <s v="REMOTA"/>
    <n v="637810300"/>
    <n v="0"/>
    <s v=" RECURSO DE APELACIÓN SENTENCIA"/>
    <n v="0"/>
    <s v="NO"/>
    <n v="0"/>
    <n v="15"/>
    <s v="BEATRIZ ELENA PALACIO DE JIMENEZ"/>
    <n v="2019070003763"/>
    <d v="2019-07-16T00:00:00"/>
    <n v="105900"/>
    <s v="CONTRALORIA DEPARTAMENTAL"/>
    <m/>
    <d v="2020-08-31T00:00:00"/>
    <s v="2011-11"/>
    <s v="15"/>
    <s v="2020-07"/>
    <n v="0.96566715194729857"/>
    <n v="615912455.88365209"/>
    <n v="0"/>
    <d v="2026-10-30T00:00:00"/>
    <n v="6.1671232876712327"/>
    <n v="4.3843078519294892E-2"/>
    <n v="0"/>
    <n v="0.05"/>
    <s v="REMOTA"/>
    <x v="1"/>
    <n v="0"/>
  </r>
  <r>
    <n v="233"/>
    <d v="2011-11-11T00:00:00"/>
    <d v="2011-10-25T00:00:00"/>
    <s v="Juzgado sexto Administrativo del circuito"/>
    <s v="05001333100620110058800"/>
    <s v="2019"/>
    <x v="0"/>
    <s v="William Palacio Valencia"/>
    <s v="Emily Elisa Coronado Garcea"/>
    <n v="183511"/>
    <s v="NULIDAD Y RESTABLECIMIENTO DEL DERECHO - LABORAL"/>
    <s v="FALLO DE RESPONSABILIDAD FISCAL"/>
    <s v="MEDIO   "/>
    <s v="MEDIO   "/>
    <s v="BAJO"/>
    <s v="BAJO"/>
    <n v="0.29750000000000004"/>
    <s v="MEDIA"/>
    <n v="103735000"/>
    <n v="0"/>
    <s v=" RECURSO DE APELACIÓN SENTENCIA"/>
    <n v="0"/>
    <s v="NO"/>
    <n v="0"/>
    <n v="15"/>
    <s v="BEATRIZ ELENA PALACIO DE JIMENEZ"/>
    <n v="2019070003763"/>
    <d v="2019-07-16T00:00:00"/>
    <n v="105900"/>
    <s v="CONTRALORIA DEPARTAMENTAL"/>
    <m/>
    <d v="2020-08-31T00:00:00"/>
    <s v="2011-11"/>
    <s v="15"/>
    <s v="2020-07"/>
    <n v="0.96566715194729857"/>
    <n v="100173482.00725302"/>
    <n v="0"/>
    <d v="2026-11-07T00:00:00"/>
    <n v="6.1890410958904107"/>
    <n v="4.3843078519294892E-2"/>
    <n v="0"/>
    <n v="0.29750000000000004"/>
    <s v="MEDIA"/>
    <x v="2"/>
    <n v="0"/>
  </r>
  <r>
    <n v="234"/>
    <d v="2013-01-24T00:00:00"/>
    <d v="2012-12-04T00:00:00"/>
    <s v="Juzgado Veinticinco Administrativo del circuito"/>
    <s v="05001333302520120043200"/>
    <s v="2019"/>
    <x v="0"/>
    <s v="Jaime de Jesús Chavarriaga "/>
    <s v="María Emma Urrego Usuga"/>
    <n v="183925"/>
    <s v="REPARACIÓN DIRECTA"/>
    <s v="FALLA EN EL SERVICIO OTRAS CAUSAS"/>
    <s v="BAJO"/>
    <s v="BAJO"/>
    <s v="BAJO"/>
    <s v="BAJO"/>
    <n v="0.05"/>
    <s v="REMOTA"/>
    <n v="396690000"/>
    <n v="0"/>
    <s v=" RECURSO DE APELACIÓN SENTENCIA"/>
    <n v="0"/>
    <s v="NO"/>
    <n v="0"/>
    <n v="15"/>
    <s v="BEATRIZ ELENA PALACIO DE JIMENEZ"/>
    <n v="2019070003763"/>
    <d v="2019-07-16T00:00:00"/>
    <n v="105900"/>
    <s v="DAPARD"/>
    <m/>
    <d v="2020-08-31T00:00:00"/>
    <s v="2013-01"/>
    <s v="15"/>
    <s v="2020-07"/>
    <n v="0.93598732150468988"/>
    <n v="371296810.56769544"/>
    <n v="0"/>
    <d v="2028-01-21T00:00:00"/>
    <n v="7.3945205479452056"/>
    <n v="4.3843078519294892E-2"/>
    <n v="0"/>
    <n v="0.05"/>
    <s v="REMOTA"/>
    <x v="1"/>
    <n v="0"/>
  </r>
  <r>
    <n v="235"/>
    <d v="2012-11-13T00:00:00"/>
    <d v="2012-11-08T00:00:00"/>
    <s v="Tribunal Administrativo de Antioquia"/>
    <s v="05001233300020120061400"/>
    <s v="2019"/>
    <x v="0"/>
    <s v="Ignacio Berrio Acevedo"/>
    <s v="Juan Esteban Carvajal Hernandez"/>
    <n v="166183"/>
    <s v="POPULAR"/>
    <s v="VIOLACIÓN DERECHOS COLECTIVOS"/>
    <s v="BAJO"/>
    <s v="MEDIO   "/>
    <s v="BAJO"/>
    <s v="BAJO"/>
    <n v="0.20749999999999999"/>
    <s v="BAJA"/>
    <n v="0"/>
    <n v="0"/>
    <s v=" ALEGATOS PRIMERA"/>
    <n v="0"/>
    <s v="NO"/>
    <n v="0"/>
    <n v="15"/>
    <s v="BEATRIZ ELENA PALACIO DE JIMENEZ"/>
    <n v="2019070003763"/>
    <d v="2019-07-16T00:00:00"/>
    <n v="105900"/>
    <s v="DAPARD"/>
    <m/>
    <d v="2020-08-31T00:00:00"/>
    <s v="2012-11"/>
    <s v="15"/>
    <s v="2020-07"/>
    <n v="0.93961070022972437"/>
    <n v="0"/>
    <n v="0"/>
    <d v="2027-11-10T00:00:00"/>
    <n v="7.1972602739726028"/>
    <n v="4.3843078519294892E-2"/>
    <n v="0"/>
    <n v="0.20749999999999999"/>
    <s v="BAJA"/>
    <x v="2"/>
    <n v="0"/>
  </r>
  <r>
    <n v="236"/>
    <d v="2012-09-26T00:00:00"/>
    <d v="2012-08-23T00:00:00"/>
    <s v="Juzgado Veintitres Administrativo del circuito"/>
    <s v="05001333302320120014300"/>
    <s v="2019"/>
    <x v="0"/>
    <s v="Orlando Marin Giraldo"/>
    <s v="José Fernando Valencia"/>
    <n v="158045"/>
    <s v="REPARACIÓN DIRECTA"/>
    <s v="FALLA EN EL SERVICIO OTRAS CAUSAS"/>
    <s v="MEDIO   "/>
    <s v="MEDIO   "/>
    <s v="BAJO"/>
    <s v="BAJO"/>
    <n v="0.29750000000000004"/>
    <s v="MEDIA"/>
    <n v="100000000"/>
    <n v="0.5"/>
    <s v=" SENTENCIA 1RA EN CONTRA"/>
    <m/>
    <m/>
    <m/>
    <n v="15"/>
    <s v="BEATRIZ ELENA PALACIO DE JIMENEZ"/>
    <n v="2019070003763"/>
    <d v="2019-07-16T00:00:00"/>
    <n v="105900"/>
    <s v="INFRAESTRUCTURA"/>
    <m/>
    <d v="2020-08-31T00:00:00"/>
    <s v="2012-09"/>
    <s v="15"/>
    <s v="2020-07"/>
    <n v="0.93985918354073683"/>
    <n v="93985918.354073688"/>
    <n v="46992959.177036844"/>
    <d v="2027-09-23T00:00:00"/>
    <n v="7.065753424657534"/>
    <n v="4.3843078519294892E-2"/>
    <n v="44453064.964741096"/>
    <n v="0.29750000000000004"/>
    <s v="MEDIA"/>
    <x v="2"/>
    <n v="44453064.964741096"/>
  </r>
  <r>
    <n v="237"/>
    <d v="2013-01-28T00:00:00"/>
    <d v="2012-09-20T00:00:00"/>
    <s v="Tribunal Administrativo de Antioquia"/>
    <s v="05001233300020120038300"/>
    <s v="2019"/>
    <x v="0"/>
    <s v="Conrado de Jesus Cardona"/>
    <s v="Jose Ignacio Llinas Chica"/>
    <n v="106385"/>
    <s v="REPARACIÓN DIRECTA"/>
    <s v="FALLA EN EL SERVICIO OTRAS CAUSAS"/>
    <s v="BAJO"/>
    <s v="BAJO"/>
    <s v="BAJO"/>
    <s v="BAJO"/>
    <n v="0.05"/>
    <s v="REMOTA"/>
    <n v="2213717064"/>
    <n v="0"/>
    <s v=" RECURSO DE APELACIÓN SENTENCIA"/>
    <n v="0"/>
    <s v="NO"/>
    <n v="0"/>
    <n v="15"/>
    <s v="BEATRIZ ELENA PALACIO DE JIMENEZ"/>
    <n v="2019070003763"/>
    <d v="2019-07-16T00:00:00"/>
    <n v="105900"/>
    <s v="INFRAESTRUCTURA"/>
    <m/>
    <d v="2020-08-31T00:00:00"/>
    <s v="2013-01"/>
    <s v="15"/>
    <s v="2020-07"/>
    <n v="0.93598732150468988"/>
    <n v="2072011105.3025861"/>
    <n v="0"/>
    <d v="2028-01-25T00:00:00"/>
    <n v="7.4054794520547942"/>
    <n v="4.3843078519294892E-2"/>
    <n v="0"/>
    <n v="0.05"/>
    <s v="REMOTA"/>
    <x v="1"/>
    <n v="0"/>
  </r>
  <r>
    <n v="238"/>
    <d v="2013-03-21T00:00:00"/>
    <d v="2013-01-14T00:00:00"/>
    <s v="Juzgado Veintiseis Administrativo del circuito"/>
    <s v="05001333302620130000800"/>
    <s v="2019"/>
    <x v="0"/>
    <s v="Rubén Dario Castañeda Londoño"/>
    <s v="Paula Andrea Escobar"/>
    <n v="108843"/>
    <s v="NULIDAD Y RESTABLECIMIENTO DEL DERECHO"/>
    <s v="RELIQUIDACIÓN DE LA PENSIÓN"/>
    <s v="BAJO"/>
    <s v="BAJO"/>
    <s v="BAJO"/>
    <s v="BAJO"/>
    <n v="0.05"/>
    <s v="REMOTA"/>
    <n v="17799696"/>
    <n v="0"/>
    <s v=" RECURSO DE APELACIÓN SENTENCIA"/>
    <n v="0"/>
    <s v="NO"/>
    <n v="0"/>
    <n v="12"/>
    <s v="BEATRIZ ELENA PALACIO DE JIMENEZ"/>
    <n v="2019070003763"/>
    <d v="2019-07-16T00:00:00"/>
    <n v="105900"/>
    <s v="GESTION HUMANA Y DLLO ORGANIZACIONAL"/>
    <s v="Por el momento no se determinará el valor de la pretensión en los casos de reliquidación pensión de Pensiones de Antioquia, ni se liquidarán las sentencias de primera instancia debido a que actualmente existe controversia entre las entidades públicas (Pensiones de Antioquia y Departamento de Antioquia) sobre el momento desde el cual debe el Departamento realizar los correspondientes aportes de las pensiones reliquidadas"/>
    <d v="2020-08-31T00:00:00"/>
    <s v="2013-03"/>
    <s v="12"/>
    <s v="2020-07"/>
    <n v="0.92993537998907516"/>
    <n v="16552567.063450022"/>
    <n v="0"/>
    <d v="2025-03-18T00:00:00"/>
    <n v="4.5479452054794525"/>
    <n v="4.3843078519294892E-2"/>
    <n v="0"/>
    <n v="0.05"/>
    <s v="REMOTA"/>
    <x v="1"/>
    <n v="0"/>
  </r>
  <r>
    <n v="239"/>
    <d v="2013-05-22T00:00:00"/>
    <d v="2013-02-26T00:00:00"/>
    <s v="Juzgado Veinte Administrativo del circuito"/>
    <s v="05001333302020130018600"/>
    <s v="2019"/>
    <x v="0"/>
    <s v="Omar Enrique Gutierrez"/>
    <s v="Juan José Gomez "/>
    <n v="201108"/>
    <s v="REPARACIÓN DIRECTA"/>
    <s v="FALLA EN EL SERVICIO OTRAS CAUSAS"/>
    <s v="BAJO"/>
    <s v="BAJO"/>
    <s v="BAJO"/>
    <s v="BAJO"/>
    <n v="0.05"/>
    <s v="REMOTA"/>
    <n v="14790665531"/>
    <n v="0"/>
    <s v=" ALEGATOS DE SEGUNDA"/>
    <m/>
    <s v="NO"/>
    <n v="0"/>
    <n v="10"/>
    <s v="BEATRIZ ELENA PALACIO DE JIMENEZ"/>
    <n v="2019070003763"/>
    <d v="2019-07-16T00:00:00"/>
    <n v="105900"/>
    <s v="DAPARD"/>
    <s v="la gabriela"/>
    <d v="2020-08-31T00:00:00"/>
    <s v="2013-05"/>
    <s v="10"/>
    <s v="2020-07"/>
    <n v="0.92501103743402557"/>
    <n v="13681528867.169992"/>
    <n v="0"/>
    <d v="2023-05-20T00:00:00"/>
    <n v="2.7178082191780821"/>
    <n v="4.3843078519294892E-2"/>
    <n v="0"/>
    <n v="0.05"/>
    <s v="REMOTA"/>
    <x v="1"/>
    <n v="0"/>
  </r>
  <r>
    <n v="240"/>
    <d v="2012-02-22T00:00:00"/>
    <d v="2012-02-07T00:00:00"/>
    <s v="Juzgado Quinto Laboral del circuito"/>
    <s v="05001310500520120013900"/>
    <s v="2019"/>
    <x v="1"/>
    <s v="Luis Fernando Ospina Orrego"/>
    <s v="Juan Carlos Múnera "/>
    <n v="118061"/>
    <s v="ORDINARIA"/>
    <s v="OTRAS"/>
    <s v="BAJO"/>
    <s v="BAJO"/>
    <s v="BAJO"/>
    <s v="BAJO"/>
    <n v="0.05"/>
    <s v="REMOTA"/>
    <n v="98128800"/>
    <n v="0"/>
    <s v=" SENTENCIA 1RA FAVORABLE"/>
    <n v="0"/>
    <s v="NO"/>
    <n v="0"/>
    <n v="12"/>
    <s v="BEATRIZ ELENA PALACIO DE JIMENEZ"/>
    <n v="2019070003763"/>
    <d v="2019-07-16T00:00:00"/>
    <n v="105900"/>
    <s v="INFRAESTRUCTURA"/>
    <m/>
    <d v="2020-08-31T00:00:00"/>
    <s v="2012-02"/>
    <s v="12"/>
    <s v="2020-07"/>
    <n v="0.94886762361974775"/>
    <n v="93111241.264657497"/>
    <n v="0"/>
    <d v="2024-02-19T00:00:00"/>
    <n v="3.4712328767123286"/>
    <n v="4.3843078519294892E-2"/>
    <n v="0"/>
    <n v="0.05"/>
    <s v="REMOTA"/>
    <x v="1"/>
    <n v="0"/>
  </r>
  <r>
    <n v="241"/>
    <d v="2014-03-17T00:00:00"/>
    <d v="2013-12-23T00:00:00"/>
    <s v="Juzgado Décimo Administrativo del circuito"/>
    <s v="05001333301020130130800"/>
    <s v="2019"/>
    <x v="0"/>
    <s v="Nelson Osorio Bustamante"/>
    <s v="Juan Pablo Valencia Grajales"/>
    <n v="192922"/>
    <s v="NULIDAD Y RESTABLECIMIENTO DEL DERECHO"/>
    <s v="RECONOCIMIENTO Y PAGO DE OTRAS PRESTACIONES SALARIALES, SOLCIALES Y SALARIOS"/>
    <s v="ALTO"/>
    <s v="ALTO"/>
    <s v="ALTO"/>
    <s v="ALTO"/>
    <n v="1"/>
    <s v="ALTA"/>
    <n v="62126847"/>
    <n v="0.26"/>
    <s v=" RECURSO DE APELACIÓN SENTENCIA"/>
    <n v="0"/>
    <s v="NO"/>
    <n v="0"/>
    <n v="10"/>
    <s v="BEATRIZ ELENA PALACIO DE JIMENEZ"/>
    <n v="2019070003763"/>
    <d v="2019-07-16T00:00:00"/>
    <n v="105900"/>
    <s v="EDUCACION"/>
    <m/>
    <d v="2020-08-31T00:00:00"/>
    <s v="2014-03"/>
    <s v="10"/>
    <s v="2020-07"/>
    <n v="0.90715368066565749"/>
    <n v="56358597.924202159"/>
    <n v="14653235.460292561"/>
    <d v="2024-03-14T00:00:00"/>
    <n v="3.536986301369863"/>
    <n v="4.3843078519294892E-2"/>
    <n v="14251282.575614691"/>
    <n v="1"/>
    <s v="ALTA"/>
    <x v="0"/>
    <n v="14251282.575614691"/>
  </r>
  <r>
    <n v="242"/>
    <d v="2013-10-09T00:00:00"/>
    <d v="2013-09-13T00:00:00"/>
    <s v="Juzgado Veinticuatro Administrativo del circuito"/>
    <s v="05001333302420130085300"/>
    <s v="2019"/>
    <x v="0"/>
    <s v="Flor Maria Alzate y otros"/>
    <s v="Diego Fernando Posada"/>
    <n v="116039"/>
    <s v="REPARACIÓN DIRECTA"/>
    <s v="FALLA EN EL SERVICIO OTRAS CAUSAS"/>
    <s v="BAJO"/>
    <s v="BAJO"/>
    <s v="BAJO"/>
    <s v="BAJO"/>
    <n v="0.05"/>
    <s v="REMOTA"/>
    <n v="15997040"/>
    <n v="0"/>
    <s v=" RECURSO DE APELACIÓN SENTENCIA"/>
    <n v="0"/>
    <s v="NO"/>
    <n v="0"/>
    <n v="10"/>
    <s v="BEATRIZ ELENA PALACIO DE JIMENEZ"/>
    <n v="2019070003763"/>
    <d v="2019-07-16T00:00:00"/>
    <n v="105900"/>
    <s v="INFRAESTRUCTURA"/>
    <m/>
    <d v="2020-08-31T00:00:00"/>
    <s v="2013-10"/>
    <s v="10"/>
    <s v="2020-07"/>
    <n v="0.92136104081409098"/>
    <n v="14739049.424344646"/>
    <n v="0"/>
    <d v="2023-10-07T00:00:00"/>
    <n v="3.1013698630136988"/>
    <n v="4.3843078519294892E-2"/>
    <n v="0"/>
    <n v="0.05"/>
    <s v="REMOTA"/>
    <x v="1"/>
    <n v="0"/>
  </r>
  <r>
    <n v="243"/>
    <d v="2015-04-22T00:00:00"/>
    <d v="2014-12-16T00:00:00"/>
    <s v="Tribunal Administrativo de Antioquia"/>
    <s v="05001233300020140228500"/>
    <s v="2019"/>
    <x v="0"/>
    <s v="Adolfo León Palacio Sánchez"/>
    <s v="Manuel García de los Reyes"/>
    <n v="85941"/>
    <s v="NULIDAD Y RESTABLECIMIENTO DEL DERECHO - LABORAL"/>
    <s v="RECONOCIMIENTO Y PAGO DE OTRAS PRESTACIONES SALARIALES, SOLCIALES Y SALARIOS"/>
    <s v="BAJO"/>
    <s v="BAJO"/>
    <s v="BAJO"/>
    <s v="BAJO"/>
    <n v="0.05"/>
    <s v="REMOTA"/>
    <n v="4436302180"/>
    <n v="7.9000000000000008E-3"/>
    <s v=" RECURSO DE APELACIÓN SENTENCIA"/>
    <n v="0"/>
    <s v="NO"/>
    <n v="0"/>
    <n v="10"/>
    <s v="BEATRIZ ELENA PALACIO DE JIMENEZ"/>
    <n v="2019070003763"/>
    <d v="2019-07-16T00:00:00"/>
    <n v="105900"/>
    <s v="ASAMBLEA DEPARTAMENTAL"/>
    <m/>
    <d v="2020-08-31T00:00:00"/>
    <s v="2015-04"/>
    <s v="10"/>
    <s v="2020-07"/>
    <n v="0.86299623578421902"/>
    <n v="3828512082.141325"/>
    <n v="30245245.448916469"/>
    <d v="2025-04-19T00:00:00"/>
    <n v="4.6356164383561644"/>
    <n v="4.3843078519294892E-2"/>
    <n v="29162548.611698046"/>
    <n v="0.05"/>
    <s v="REMOTA"/>
    <x v="1"/>
    <n v="0"/>
  </r>
  <r>
    <n v="244"/>
    <d v="2014-07-02T00:00:00"/>
    <d v="2014-05-05T00:00:00"/>
    <s v="Juzgado Veinticuatro Administrativo del circuito"/>
    <s v="05001333302420140054900"/>
    <s v="2019"/>
    <x v="0"/>
    <s v="Mario Fernando Gomez Manco"/>
    <s v="Jesús Emilio Gómez Jiménez"/>
    <n v="21272"/>
    <s v="REPARACIÓN DIRECTA"/>
    <s v="ACCIDENTE DE TRANSITO"/>
    <s v="BAJO"/>
    <s v="BAJO"/>
    <s v="BAJO"/>
    <s v="BAJO"/>
    <n v="0.05"/>
    <s v="REMOTA"/>
    <n v="60526546"/>
    <n v="0"/>
    <s v=" RECURSO DE APELACIÓN SENTENCIA"/>
    <n v="0"/>
    <s v="NO"/>
    <n v="0"/>
    <n v="10"/>
    <s v="BEATRIZ ELENA PALACIO DE JIMENEZ"/>
    <n v="2019070003763"/>
    <d v="2019-07-16T00:00:00"/>
    <n v="105900"/>
    <s v="INFRAESTRUCTURA"/>
    <m/>
    <d v="2020-08-31T00:00:00"/>
    <s v="2014-07"/>
    <s v="10"/>
    <s v="2020-07"/>
    <n v="0.89647995697306138"/>
    <n v="54260835.353808023"/>
    <n v="0"/>
    <d v="2024-06-29T00:00:00"/>
    <n v="3.8301369863013699"/>
    <n v="4.3843078519294892E-2"/>
    <n v="0"/>
    <n v="0.05"/>
    <s v="REMOTA"/>
    <x v="1"/>
    <n v="0"/>
  </r>
  <r>
    <n v="245"/>
    <d v="2015-06-22T00:00:00"/>
    <d v="2014-10-30T00:00:00"/>
    <s v="Tribunal Administrativo de Antioquia"/>
    <s v="05001233300020140192900"/>
    <s v="2019"/>
    <x v="0"/>
    <s v="Jorge Humberto Echeverri Ramirez"/>
    <s v="Manuel García de los Reyes"/>
    <n v="85941"/>
    <s v="NULIDAD Y RESTABLECIMIENTO DEL DERECHO - LABORAL"/>
    <s v="RECONOCIMIENTO Y PAGO DE OTRAS PRESTACIONES SALARIALES, SOLCIALES Y SALARIOS"/>
    <s v="BAJO"/>
    <s v="BAJO"/>
    <s v="BAJO"/>
    <s v="BAJO"/>
    <n v="0.05"/>
    <s v="REMOTA"/>
    <n v="4858585667"/>
    <n v="0.12"/>
    <s v=" RECURSO DE APELACIÓN AUTO "/>
    <n v="0"/>
    <s v="NO"/>
    <n v="0"/>
    <n v="10"/>
    <s v="BEATRIZ ELENA PALACIO DE JIMENEZ"/>
    <n v="2019070003763"/>
    <d v="2019-07-16T00:00:00"/>
    <n v="105900"/>
    <s v="ASAMBLEA DEPARTAMENTAL"/>
    <m/>
    <d v="2020-08-31T00:00:00"/>
    <s v="2015-06"/>
    <s v="10"/>
    <s v="2020-07"/>
    <n v="0.8598294089278552"/>
    <n v="4177554842.2819591"/>
    <n v="501306581.07383507"/>
    <d v="2025-06-19T00:00:00"/>
    <n v="4.8027397260273972"/>
    <n v="4.3843078519294892E-2"/>
    <n v="482726350.37140101"/>
    <n v="0.05"/>
    <s v="REMOTA"/>
    <x v="1"/>
    <n v="0"/>
  </r>
  <r>
    <n v="246"/>
    <d v="2014-10-27T00:00:00"/>
    <d v="2014-08-22T00:00:00"/>
    <s v="Juzgado Séptimo Administrativo del circuito"/>
    <s v="05001333300720140123900"/>
    <s v="2019"/>
    <x v="0"/>
    <s v="Laura Cañas Lotero y otros"/>
    <s v="Sergio Alejandro Viana"/>
    <n v="238748"/>
    <s v="REPARACIÓN DIRECTA"/>
    <s v="ACCIDENTE DE TRANSITO"/>
    <s v="MEDIO   "/>
    <s v="MEDIO   "/>
    <s v="MEDIO   "/>
    <s v="BAJO"/>
    <n v="0.34250000000000003"/>
    <s v="MEDIA"/>
    <n v="13342380"/>
    <n v="0.5"/>
    <s v=" RECURSO DE APELACIÓN SENTENCIA"/>
    <n v="0"/>
    <s v="NO"/>
    <n v="0"/>
    <n v="10"/>
    <s v="BEATRIZ ELENA PALACIO DE JIMENEZ"/>
    <n v="2019070003763"/>
    <d v="2019-07-16T00:00:00"/>
    <n v="105900"/>
    <s v="INFRAESTRUCTURA"/>
    <m/>
    <d v="2020-08-31T00:00:00"/>
    <s v="2014-10"/>
    <s v="10"/>
    <s v="2020-07"/>
    <n v="0.89197861147966029"/>
    <n v="11901117.58623399"/>
    <n v="5950558.7931169951"/>
    <d v="2024-10-24T00:00:00"/>
    <n v="4.1506849315068495"/>
    <n v="4.3843078519294892E-2"/>
    <n v="5759466.5383324986"/>
    <n v="0.34250000000000003"/>
    <s v="MEDIA"/>
    <x v="2"/>
    <n v="5759466.5383324986"/>
  </r>
  <r>
    <n v="247"/>
    <d v="2014-06-13T00:00:00"/>
    <d v="2014-03-27T00:00:00"/>
    <s v="Juzgado Cuarto Administrativo del circuito"/>
    <s v="05001333300420140038800"/>
    <s v="2019"/>
    <x v="0"/>
    <s v="María Dolly Vargas de Toro y otros"/>
    <s v="Jose Luis Viveros Abisambra"/>
    <n v="22592"/>
    <s v="REPARACIÓN DIRECTA"/>
    <s v="FALLA EN EL SERVICIO OTRAS CAUSAS"/>
    <s v="BAJO"/>
    <s v="BAJO"/>
    <s v="BAJO"/>
    <s v="BAJO"/>
    <n v="0.05"/>
    <s v="REMOTA"/>
    <n v="6426729"/>
    <n v="0"/>
    <s v=" AUDIENCIA DE PRUEBAS"/>
    <n v="0"/>
    <s v="NO"/>
    <n v="0"/>
    <n v="10"/>
    <s v="BEATRIZ ELENA PALACIO DE JIMENEZ"/>
    <n v="2019070003763"/>
    <d v="2019-07-16T00:00:00"/>
    <n v="105900"/>
    <s v="GOBIERNO"/>
    <m/>
    <d v="2020-08-31T00:00:00"/>
    <s v="2014-06"/>
    <s v="10"/>
    <s v="2020-07"/>
    <n v="0.89783629663645648"/>
    <n v="5770150.564846117"/>
    <n v="0"/>
    <d v="2024-06-10T00:00:00"/>
    <n v="3.7780821917808218"/>
    <n v="4.3843078519294892E-2"/>
    <n v="0"/>
    <n v="0.05"/>
    <s v="REMOTA"/>
    <x v="1"/>
    <n v="0"/>
  </r>
  <r>
    <n v="248"/>
    <d v="2014-03-31T00:00:00"/>
    <d v="2014-02-11T00:00:00"/>
    <s v="Juzgado Séptimo Administrativo del circuito"/>
    <s v="05001333300720140015000"/>
    <s v="2019"/>
    <x v="0"/>
    <s v="Yenny Alexandra Rendón Restrepo y otros"/>
    <s v="María Virgelina Vidal "/>
    <n v="190510"/>
    <s v="REPARACIÓN DIRECTA"/>
    <s v="ACCIDENTE DE TRANSITO"/>
    <s v="MEDIO   "/>
    <s v="MEDIO   "/>
    <s v="BAJO"/>
    <s v="MEDIO   "/>
    <n v="0.45500000000000002"/>
    <s v="MEDIA"/>
    <n v="914544663"/>
    <n v="0.25"/>
    <s v=" LIQUIDACIÓN COSTAS"/>
    <n v="0"/>
    <s v="NO"/>
    <n v="0"/>
    <n v="7"/>
    <s v="BEATRIZ ELENA PALACIO DE JIMENEZ"/>
    <n v="2019070003763"/>
    <d v="2019-07-16T00:00:00"/>
    <n v="105900"/>
    <s v="INFRAESTRUCTURA"/>
    <m/>
    <d v="2020-08-31T00:00:00"/>
    <s v="2014-03"/>
    <s v="7"/>
    <s v="2020-07"/>
    <n v="0.90715368066565749"/>
    <n v="829632557.17358339"/>
    <n v="207408139.29339585"/>
    <d v="2021-03-29T00:00:00"/>
    <n v="0.57534246575342463"/>
    <n v="4.3843078519294892E-2"/>
    <n v="206471862.69382641"/>
    <n v="0.45500000000000002"/>
    <s v="MEDIA"/>
    <x v="2"/>
    <n v="206471862.69382641"/>
  </r>
  <r>
    <n v="249"/>
    <d v="2015-08-04T00:00:00"/>
    <d v="2015-06-21T00:00:00"/>
    <s v="Tribunal Administrativo de Antioquia"/>
    <s v="05001233300020150008800"/>
    <s v="2019"/>
    <x v="0"/>
    <s v="Orfa Nelly Henao Goraldo"/>
    <s v="Manuel García de los Reyes"/>
    <n v="85941"/>
    <s v="NULIDAD Y RESTABLECIMIENTO DEL DERECHO - LABORAL"/>
    <s v="RECONOCIMIENTO Y PAGO DE OTRAS PRESTACIONES SALARIALES, SOLCIALES Y SALARIOS"/>
    <s v="BAJO"/>
    <s v="BAJO"/>
    <s v="BAJO"/>
    <s v="BAJO"/>
    <n v="0.05"/>
    <s v="REMOTA"/>
    <n v="4858585667"/>
    <n v="0.12"/>
    <s v=" RECURSO DE APELACIÓN SENTENCIA"/>
    <n v="0"/>
    <s v="NO"/>
    <n v="0"/>
    <n v="10"/>
    <s v="BEATRIZ ELENA PALACIO DE JIMENEZ"/>
    <n v="2019070003763"/>
    <d v="2019-07-16T00:00:00"/>
    <n v="105900"/>
    <s v="ASAMBLEA DEPARTAMENTAL"/>
    <m/>
    <d v="2020-08-31T00:00:00"/>
    <s v="2015-08"/>
    <s v="10"/>
    <s v="2020-07"/>
    <n v="0.85413954863106623"/>
    <n v="4149910168.5967479"/>
    <n v="497989220.2316097"/>
    <d v="2025-08-01T00:00:00"/>
    <n v="4.9205479452054792"/>
    <n v="4.3843078519294892E-2"/>
    <n v="479087898.88652343"/>
    <n v="0.05"/>
    <s v="REMOTA"/>
    <x v="1"/>
    <n v="0"/>
  </r>
  <r>
    <n v="250"/>
    <d v="2015-06-03T00:00:00"/>
    <d v="2015-06-28T00:00:00"/>
    <s v="Tribunal Administrativo de Antioquia"/>
    <s v="05001233300020150009500"/>
    <s v="2019"/>
    <x v="0"/>
    <s v="Edinson de Jesus Muñoz Ciro"/>
    <s v="Manuel García de los Reyes"/>
    <n v="85941"/>
    <s v="NULIDAD Y RESTABLECIMIENTO DEL DERECHO - LABORAL"/>
    <s v="RECONOCIMIENTO Y PAGO DE OTRAS PRESTACIONES SALARIALES, SOLCIALES Y SALARIOS"/>
    <s v="BAJO"/>
    <s v="BAJO"/>
    <s v="BAJO"/>
    <s v="BAJO"/>
    <n v="0.05"/>
    <s v="REMOTA"/>
    <n v="4858585667"/>
    <n v="0.12"/>
    <s v=" RECURSO DE APELACIÓN SENTENCIA"/>
    <n v="0"/>
    <s v="NO"/>
    <n v="0"/>
    <n v="10"/>
    <s v="BEATRIZ ELENA PALACIO DE JIMENEZ"/>
    <n v="2019070003763"/>
    <d v="2019-07-16T00:00:00"/>
    <n v="105900"/>
    <s v="ASAMBLEA DEPARTAMENTAL"/>
    <m/>
    <d v="2020-08-31T00:00:00"/>
    <s v="2015-06"/>
    <s v="10"/>
    <s v="2020-07"/>
    <n v="0.8598294089278552"/>
    <n v="4177554842.2819591"/>
    <n v="501306581.07383507"/>
    <d v="2025-05-31T00:00:00"/>
    <n v="4.7506849315068491"/>
    <n v="4.3843078519294892E-2"/>
    <n v="482923994.84151626"/>
    <n v="0.05"/>
    <s v="REMOTA"/>
    <x v="1"/>
    <n v="0"/>
  </r>
  <r>
    <n v="251"/>
    <d v="2015-07-23T00:00:00"/>
    <d v="2015-06-28T00:00:00"/>
    <s v="Tribunal Administrativo de Antioquia"/>
    <s v="05001233300020150008600"/>
    <s v="2019"/>
    <x v="0"/>
    <s v="Bayron de Jesús Caro Luján "/>
    <s v="Manuel García de los Reyes"/>
    <n v="85941"/>
    <s v="NULIDAD Y RESTABLECIMIENTO DEL DERECHO - LABORAL"/>
    <s v="RECONOCIMIENTO Y PAGO DE OTRAS PRESTACIONES SALARIALES, SOLCIALES Y SALARIOS"/>
    <s v="BAJO"/>
    <s v="BAJO"/>
    <s v="BAJO"/>
    <s v="BAJO"/>
    <n v="0.05"/>
    <s v="REMOTA"/>
    <n v="4435762620"/>
    <n v="0.14000000000000001"/>
    <s v=" RECURSO DE APELACIÓN SENTENCIA"/>
    <n v="0"/>
    <s v="NO"/>
    <n v="0"/>
    <n v="10"/>
    <s v="BEATRIZ ELENA PALACIO DE JIMENEZ"/>
    <n v="2019070003763"/>
    <d v="2019-07-16T00:00:00"/>
    <n v="105900"/>
    <s v="ASAMBLEA DEPARTAMENTAL"/>
    <m/>
    <d v="2020-08-31T00:00:00"/>
    <s v="2015-07"/>
    <s v="10"/>
    <s v="2020-07"/>
    <n v="0.85823957329672562"/>
    <n v="3806947018.2343655"/>
    <n v="532972582.55281121"/>
    <d v="2025-07-20T00:00:00"/>
    <n v="4.8876712328767127"/>
    <n v="4.3843078519294892E-2"/>
    <n v="512876038.0257799"/>
    <n v="0.05"/>
    <s v="REMOTA"/>
    <x v="1"/>
    <n v="0"/>
  </r>
  <r>
    <n v="252"/>
    <d v="2017-09-04T00:00:00"/>
    <d v="2015-11-20T00:00:00"/>
    <s v="Juzgado Doce Administrativo del circuito  "/>
    <s v="05001333301220150126600"/>
    <s v="2019"/>
    <x v="0"/>
    <s v="Jesus Hernando Chaverra Marín"/>
    <s v="Juan Esteban Moreno Monsalve"/>
    <n v="66171"/>
    <s v="NULIDAD Y RESTABLECIMIENTO DEL DERECHO"/>
    <s v="IMPUESTOS"/>
    <s v="BAJO"/>
    <s v="BAJO"/>
    <s v="BAJO"/>
    <s v="BAJO"/>
    <n v="0.05"/>
    <s v="REMOTA"/>
    <n v="4441000"/>
    <n v="0"/>
    <s v=" SENTENCIA 1RA FAVORABLE"/>
    <n v="0"/>
    <s v="NO"/>
    <n v="0"/>
    <n v="10"/>
    <s v="BEATRIZ ELENA PALACIO DE JIMENEZ"/>
    <n v="2019070003763"/>
    <d v="2019-07-16T00:00:00"/>
    <n v="105900"/>
    <s v="HACIENDA"/>
    <m/>
    <d v="2020-08-31T00:00:00"/>
    <s v="2017-09"/>
    <s v="10"/>
    <s v="2020-07"/>
    <n v="0.76038333983224338"/>
    <n v="3376862.4121949929"/>
    <n v="0"/>
    <d v="2027-09-02T00:00:00"/>
    <n v="7.0082191780821921"/>
    <n v="4.3843078519294892E-2"/>
    <n v="0"/>
    <n v="0.05"/>
    <s v="REMOTA"/>
    <x v="1"/>
    <n v="0"/>
  </r>
  <r>
    <n v="253"/>
    <d v="2016-02-02T00:00:00"/>
    <d v="2015-12-14T00:00:00"/>
    <s v="Juzgado Trece Administrativo del Circuito"/>
    <s v="05001333301320150143900"/>
    <s v="2019"/>
    <x v="0"/>
    <s v="Paola Andrea Lezcano Ortiz"/>
    <s v="Leidy Patricia López Monsalve"/>
    <n v="165757"/>
    <s v="NULIDAD Y RESTABLECIMIENTO DEL DERECHO - LABORAL"/>
    <s v="RECONOCIMIENTO Y PAGO DE OTRAS PRESTACIONES SALARIALES, SOLCIALES Y SALARIOS"/>
    <s v="BAJO"/>
    <s v="BAJO"/>
    <s v="BAJO"/>
    <s v="BAJO"/>
    <n v="0.05"/>
    <s v="REMOTA"/>
    <n v="7374331"/>
    <n v="1"/>
    <s v=" RECURSO DE APELACIÓN SENTENCIA"/>
    <n v="0"/>
    <s v="NO"/>
    <n v="0"/>
    <n v="10"/>
    <s v="BEATRIZ ELENA PALACIO DE JIMENEZ"/>
    <n v="2019070003763"/>
    <d v="2019-07-16T00:00:00"/>
    <n v="105900"/>
    <s v="EDUCACION"/>
    <m/>
    <d v="2020-08-31T00:00:00"/>
    <s v="2016-02"/>
    <s v="10"/>
    <s v="2020-07"/>
    <n v="0.81112653258637668"/>
    <n v="5981515.5341742281"/>
    <n v="5981515.5341742281"/>
    <d v="2026-01-30T00:00:00"/>
    <n v="5.419178082191781"/>
    <n v="4.3843078519294892E-2"/>
    <n v="5731965.451670574"/>
    <n v="0.05"/>
    <s v="REMOTA"/>
    <x v="1"/>
    <n v="0"/>
  </r>
  <r>
    <n v="254"/>
    <d v="2015-10-28T00:00:00"/>
    <d v="2015-01-28T00:00:00"/>
    <s v="Tribunal Administrativo de Antioquia"/>
    <s v="05001233300020150008500"/>
    <s v="2019"/>
    <x v="0"/>
    <s v="Manuel Marquez Pérez"/>
    <s v="Manuel García de los Reyes"/>
    <n v="85941"/>
    <s v="NULIDAD Y RESTABLECIMIENTO DEL DERECHO - LABORAL"/>
    <s v="RECONOCIMIENTO Y PAGO DE OTRAS PRESTACIONES SALARIALES, SOLCIALES Y SALARIOS"/>
    <s v="BAJO"/>
    <s v="BAJO"/>
    <s v="BAJO"/>
    <s v="BAJO"/>
    <n v="0.05"/>
    <s v="REMOTA"/>
    <n v="4858585667"/>
    <n v="0.12"/>
    <s v="AUDIENCIA INICIAL O PRIMERA AUDIENCIA"/>
    <n v="0"/>
    <s v="NO"/>
    <m/>
    <n v="10"/>
    <s v="BEATRIZ ELENA PALACIO DE JIMENEZ"/>
    <n v="2019070003763"/>
    <d v="2019-07-16T00:00:00"/>
    <n v="105900"/>
    <s v="ASAMBLEA DEPARTAMENTAL"/>
    <m/>
    <d v="2020-08-31T00:00:00"/>
    <s v="2015-10"/>
    <s v="10"/>
    <s v="2020-07"/>
    <n v="0.84232546730647351"/>
    <n v="4092510442.4043093"/>
    <n v="491101253.08851707"/>
    <d v="2025-10-25T00:00:00"/>
    <n v="5.1534246575342468"/>
    <n v="4.3843078519294892E-2"/>
    <n v="471596938.54240102"/>
    <n v="0.05"/>
    <s v="REMOTA"/>
    <x v="1"/>
    <n v="0"/>
  </r>
  <r>
    <n v="255"/>
    <d v="2016-06-09T00:00:00"/>
    <d v="2016-05-18T00:00:00"/>
    <s v="Juzgado Veinticinco Administrativo del circuito"/>
    <s v="05001333302520160043500"/>
    <s v="2019"/>
    <x v="0"/>
    <s v="Hernando de Jesus Hurtado  Monsalve"/>
    <s v="Alfonso Cuellar Valencia"/>
    <n v="26980"/>
    <s v="NULIDAD Y RESTABLECIMIENTO DEL DERECHO - LABORAL"/>
    <s v="OTRAS"/>
    <s v="BAJO"/>
    <s v="BAJO"/>
    <s v="BAJO"/>
    <s v="BAJO"/>
    <n v="0.05"/>
    <s v="REMOTA"/>
    <n v="27510985"/>
    <n v="0"/>
    <s v=" RECURSO DE APELACIÓN SENTENCIA"/>
    <n v="0"/>
    <s v="NO"/>
    <n v="0"/>
    <n v="10"/>
    <s v="BEATRIZ ELENA PALACIO DE JIMENEZ"/>
    <n v="2019070003763"/>
    <d v="2019-07-16T00:00:00"/>
    <n v="105900"/>
    <s v="ASAMBLEA DEPARTAMENTAL"/>
    <m/>
    <d v="2020-08-31T00:00:00"/>
    <s v="2016-06"/>
    <s v="10"/>
    <s v="2020-07"/>
    <n v="0.79172380492187922"/>
    <n v="21781101.721348744"/>
    <n v="0"/>
    <d v="2026-06-07T00:00:00"/>
    <n v="5.7698630136986298"/>
    <n v="4.3843078519294892E-2"/>
    <n v="0"/>
    <n v="0.05"/>
    <s v="REMOTA"/>
    <x v="1"/>
    <n v="0"/>
  </r>
  <r>
    <n v="256"/>
    <d v="2017-01-12T00:00:00"/>
    <d v="2016-12-14T00:00:00"/>
    <s v="Tribunal Administrativo de Antioquia"/>
    <s v="05001233300020160274300"/>
    <s v="2019"/>
    <x v="0"/>
    <s v="Luz Mary Rojas"/>
    <s v="Franklin Anderson Isaa Londoño"/>
    <n v="176482"/>
    <s v="NULIDAD Y RESTABLECIMIENTO DEL DERECHO"/>
    <s v="PENSIÓN DE SOBREVIVIENTES"/>
    <s v="BAJO"/>
    <s v="BAJO"/>
    <s v="BAJO"/>
    <s v="BAJO"/>
    <n v="0.05"/>
    <s v="REMOTA"/>
    <n v="49521959"/>
    <n v="0"/>
    <s v=" ALEGATOS PRIMERA"/>
    <n v="0"/>
    <s v="NO"/>
    <n v="0"/>
    <n v="10"/>
    <s v="BEATRIZ ELENA PALACIO DE JIMENEZ"/>
    <n v="2019070003763"/>
    <d v="2019-07-16T00:00:00"/>
    <n v="105900"/>
    <s v="EDUCACION"/>
    <s v="Fonpremag"/>
    <d v="2020-08-31T00:00:00"/>
    <s v="2017-01"/>
    <s v="10"/>
    <s v="2020-07"/>
    <n v="0.77890601703822215"/>
    <n v="38572951.840620138"/>
    <n v="0"/>
    <d v="2027-01-10T00:00:00"/>
    <n v="6.3643835616438356"/>
    <n v="4.3843078519294892E-2"/>
    <n v="0"/>
    <n v="0.05"/>
    <s v="REMOTA"/>
    <x v="1"/>
    <n v="0"/>
  </r>
  <r>
    <n v="257"/>
    <d v="2017-06-21T00:00:00"/>
    <d v="2017-05-22T00:00:00"/>
    <s v="Juzgado Veintitres Administrativo del circuito"/>
    <s v="05001333302320170026200"/>
    <s v="2019"/>
    <x v="0"/>
    <s v="Jorge Wilson Lopez Alzate y otro"/>
    <s v="Carolina Villegas Correa"/>
    <n v="211328"/>
    <s v="NULIDAD Y RESTABLECIMIENTO DEL DERECHO"/>
    <s v="OTRAS"/>
    <s v="ALTO"/>
    <s v="ALTO"/>
    <s v="ALTO"/>
    <s v="ALTO"/>
    <n v="1"/>
    <s v="ALTA"/>
    <n v="77326536"/>
    <n v="0"/>
    <s v=" SENTENCIA 1RA EN CONTRA"/>
    <n v="0"/>
    <s v="NO"/>
    <n v="0"/>
    <n v="10"/>
    <s v="BEATRIZ ELENA PALACIO DE JIMENEZ"/>
    <n v="2019070003763"/>
    <d v="2019-07-16T00:00:00"/>
    <n v="105900"/>
    <s v="PLANEACION"/>
    <m/>
    <d v="2020-08-31T00:00:00"/>
    <s v="2017-06"/>
    <s v="10"/>
    <s v="2020-07"/>
    <n v="0.76136533047353394"/>
    <n v="58873743.63601362"/>
    <n v="0"/>
    <d v="2027-06-19T00:00:00"/>
    <n v="6.8027397260273972"/>
    <n v="4.3843078519294892E-2"/>
    <n v="0"/>
    <n v="1"/>
    <s v="ALTA"/>
    <x v="0"/>
    <n v="0"/>
  </r>
  <r>
    <n v="258"/>
    <d v="2017-03-08T00:00:00"/>
    <d v="2017-02-01T00:00:00"/>
    <s v="Tribunal Administrativo de Antioquia"/>
    <s v="05001233300020170031700"/>
    <s v="2019"/>
    <x v="0"/>
    <s v="Rosa Maria Jaramillo"/>
    <s v="Juan Diego López Rendón"/>
    <n v="257538"/>
    <s v="NULIDAD Y RESTABLECIMIENTO DEL DERECHO - LABORAL"/>
    <s v="RECONOCIMIENTO Y PAGO DE OTRAS PRESTACIONES SALARIALES, SOLCIALES Y SALARIOS"/>
    <s v="BAJO"/>
    <s v="BAJO"/>
    <s v="BAJO"/>
    <s v="BAJO"/>
    <n v="0.05"/>
    <s v="REMOTA"/>
    <n v="26766010"/>
    <n v="0"/>
    <s v=" RECURSO DE APELACIÓN SENTENCIA"/>
    <n v="0"/>
    <s v="NO"/>
    <n v="0"/>
    <n v="10"/>
    <s v="BEATRIZ ELENA PALACIO DE JIMENEZ"/>
    <n v="2019070003763"/>
    <d v="2019-07-16T00:00:00"/>
    <n v="105900"/>
    <s v="EDUCACION"/>
    <m/>
    <d v="2020-08-31T00:00:00"/>
    <s v="2017-03"/>
    <s v="10"/>
    <s v="2020-07"/>
    <n v="0.76757466281447584"/>
    <n v="20544911.100638889"/>
    <n v="0"/>
    <d v="2027-03-06T00:00:00"/>
    <n v="6.515068493150685"/>
    <n v="4.3843078519294892E-2"/>
    <n v="0"/>
    <n v="0.05"/>
    <s v="REMOTA"/>
    <x v="1"/>
    <n v="0"/>
  </r>
  <r>
    <n v="259"/>
    <d v="2016-05-27T00:00:00"/>
    <d v="2016-04-15T00:00:00"/>
    <s v="Juzgado tercero Administrativo del circuito"/>
    <s v="05001333300320160038700"/>
    <s v="2019"/>
    <x v="0"/>
    <s v="José Luis Marin Fuentes"/>
    <s v="José Luis Marin Fuentes"/>
    <n v="98006"/>
    <s v="NULIDAD Y RESTABLECIMIENTO DEL DERECHO"/>
    <s v="IMPUESTOS"/>
    <s v="BAJO"/>
    <s v="BAJO"/>
    <s v="BAJO"/>
    <s v="BAJO"/>
    <n v="0.05"/>
    <s v="REMOTA"/>
    <n v="1000000"/>
    <n v="0"/>
    <s v=" ALEGATOS PRIMERA"/>
    <n v="0"/>
    <s v="NO"/>
    <n v="0"/>
    <n v="10"/>
    <s v="BEATRIZ ELENA PALACIO DE JIMENEZ"/>
    <n v="2019070003763"/>
    <d v="2019-07-16T00:00:00"/>
    <n v="105900"/>
    <s v="HACIENDA"/>
    <m/>
    <d v="2020-08-31T00:00:00"/>
    <s v="2016-05"/>
    <s v="10"/>
    <s v="2020-07"/>
    <n v="0.79552146500237941"/>
    <n v="795521.46500237938"/>
    <n v="0"/>
    <d v="2026-05-25T00:00:00"/>
    <n v="5.7342465753424658"/>
    <n v="4.3843078519294892E-2"/>
    <n v="0"/>
    <n v="0.05"/>
    <s v="REMOTA"/>
    <x v="1"/>
    <n v="0"/>
  </r>
  <r>
    <n v="260"/>
    <d v="2016-10-09T00:00:00"/>
    <d v="2016-07-11T00:00:00"/>
    <s v="Juzgado Dieciseis Administrativo del circuito"/>
    <s v="05001333301620160055800"/>
    <s v="2019"/>
    <x v="0"/>
    <s v="Libia de Jesus Julio Lopez"/>
    <s v="Diana Carolina Alzate Quintero"/>
    <n v="165819"/>
    <s v="NULIDAD Y RESTABLECIMIENTO DEL DERECHO - LABORAL"/>
    <s v="RECONOCIMIENTO Y PAGO DE OTRAS PRESTACIONES SALARIALES, SOLCIALES Y SALARIOS"/>
    <s v="BAJO"/>
    <s v="BAJO"/>
    <s v="BAJO"/>
    <s v="BAJO"/>
    <n v="0.05"/>
    <s v="REMOTA"/>
    <n v="22192784"/>
    <n v="0"/>
    <s v=" RECURSO DE APELACIÓN SENTENCIA"/>
    <n v="0"/>
    <s v="NO"/>
    <n v="0"/>
    <n v="10"/>
    <s v="BEATRIZ ELENA PALACIO DE JIMENEZ"/>
    <n v="2019070003763"/>
    <d v="2019-07-16T00:00:00"/>
    <n v="105900"/>
    <s v="EDUCACION"/>
    <m/>
    <d v="2020-08-31T00:00:00"/>
    <s v="2016-10"/>
    <s v="10"/>
    <s v="2020-07"/>
    <n v="0.79104764067648514"/>
    <n v="17555549.423242848"/>
    <n v="0"/>
    <d v="2026-10-07T00:00:00"/>
    <n v="6.1041095890410961"/>
    <n v="4.3843078519294892E-2"/>
    <n v="0"/>
    <n v="0.05"/>
    <s v="REMOTA"/>
    <x v="1"/>
    <n v="0"/>
  </r>
  <r>
    <n v="261"/>
    <d v="2016-08-02T00:00:00"/>
    <d v="2016-07-11T00:00:00"/>
    <s v="Tribunal Administrativo de Antioquia"/>
    <s v="05001233300020160155300"/>
    <s v="2019"/>
    <x v="0"/>
    <s v="Alina Maria galvis Cadavid"/>
    <s v="Clara Eugenia Gomez Gomez"/>
    <n v="68184"/>
    <s v="NULIDAD Y RESTABLECIMIENTO DEL DERECHO"/>
    <s v="PENSIÓN DE SOBREVIVIENTES"/>
    <s v="BAJO"/>
    <s v="BAJO"/>
    <s v="MEDIO   "/>
    <s v="BAJO"/>
    <n v="9.5000000000000001E-2"/>
    <s v="REMOTA"/>
    <n v="117380527"/>
    <n v="0"/>
    <s v=" RECURSO DE APELACIÓN SENTENCIA"/>
    <n v="0"/>
    <s v="NO"/>
    <n v="0"/>
    <n v="10"/>
    <s v="BEATRIZ ELENA PALACIO DE JIMENEZ"/>
    <n v="2019070003763"/>
    <d v="2019-07-16T00:00:00"/>
    <n v="105900"/>
    <s v="GESTION HUMANA Y DLLO ORGANIZACIONAL"/>
    <m/>
    <d v="2020-08-31T00:00:00"/>
    <s v="2016-08"/>
    <s v="10"/>
    <s v="2020-07"/>
    <n v="0.79015613446074218"/>
    <n v="92748943.47528477"/>
    <n v="0"/>
    <d v="2026-07-31T00:00:00"/>
    <n v="5.9178082191780819"/>
    <n v="4.3843078519294892E-2"/>
    <n v="0"/>
    <n v="9.5000000000000001E-2"/>
    <s v="REMOTA"/>
    <x v="1"/>
    <n v="0"/>
  </r>
  <r>
    <n v="262"/>
    <d v="2016-09-12T00:00:00"/>
    <d v="2016-09-08T00:00:00"/>
    <s v="Juzgado septimo administrativo del circuito"/>
    <s v="05001333300720160069000"/>
    <s v="2019"/>
    <x v="0"/>
    <s v="Juan Manuel Serrato Castro"/>
    <s v="Diana Carolina Alzate Quintero"/>
    <n v="165819"/>
    <s v="NULIDAD Y RESTABLECIMIENTO DEL DERECHO - LABORAL"/>
    <s v="RECONOCIMIENTO Y PAGO DE OTRAS PRESTACIONES SALARIALES, SOLCIALES Y SALARIOS"/>
    <s v="BAJO"/>
    <s v="BAJO"/>
    <s v="BAJO"/>
    <s v="BAJO"/>
    <n v="0.05"/>
    <s v="REMOTA"/>
    <n v="16114767"/>
    <n v="0"/>
    <s v=" LIQUIDACIÓN COSTAS"/>
    <n v="0"/>
    <s v="NO"/>
    <n v="0"/>
    <n v="4"/>
    <s v="BEATRIZ ELENA PALACIO DE JIMENEZ"/>
    <n v="2019070003763"/>
    <d v="2019-07-16T00:00:00"/>
    <n v="105900"/>
    <s v="EDUCACION"/>
    <s v="Fonpremag"/>
    <d v="2020-08-31T00:00:00"/>
    <s v="2016-09"/>
    <s v="4"/>
    <s v="2020-07"/>
    <n v="0.79057379366945824"/>
    <n v="12739912.481289394"/>
    <n v="0"/>
    <d v="2020-09-11T00:00:00"/>
    <n v="3.0136986301369864E-2"/>
    <n v="4.3843078519294892E-2"/>
    <n v="0"/>
    <n v="0.05"/>
    <s v="REMOTA"/>
    <x v="1"/>
    <n v="0"/>
  </r>
  <r>
    <n v="263"/>
    <d v="2016-11-03T00:00:00"/>
    <d v="2016-09-19T00:00:00"/>
    <s v="Juzgado veintiocho Administrativo del circuito"/>
    <s v="05001333302820160072500"/>
    <s v="2019"/>
    <x v="0"/>
    <s v="Johan Andres Escobar Aristizabal y otra"/>
    <s v="Gabriel Jaime Rodriguez Ortiz"/>
    <n v="132122"/>
    <s v="NULIDAD Y RESTABLECIMIENTO DEL DERECHO"/>
    <s v="PENSIÓN DE SOBREVIVIENTES"/>
    <s v="BAJO"/>
    <s v="BAJO"/>
    <s v="BAJO"/>
    <s v="BAJO"/>
    <n v="0.05"/>
    <s v="REMOTA"/>
    <n v="111459342"/>
    <n v="0"/>
    <s v=" ALEGATOS PRIMERA"/>
    <n v="0"/>
    <s v="NO"/>
    <n v="0"/>
    <n v="10"/>
    <s v="BEATRIZ ELENA PALACIO DE JIMENEZ"/>
    <n v="2019070003763"/>
    <d v="2019-07-16T00:00:00"/>
    <n v="105900"/>
    <s v="EDUCACION"/>
    <s v="Fonpremag"/>
    <d v="2020-08-31T00:00:00"/>
    <s v="2016-11"/>
    <s v="10"/>
    <s v="2020-07"/>
    <n v="0.79016316489215555"/>
    <n v="88071066.431517154"/>
    <n v="0"/>
    <d v="2026-11-01T00:00:00"/>
    <n v="6.1726027397260275"/>
    <n v="4.3843078519294892E-2"/>
    <n v="0"/>
    <n v="0.05"/>
    <s v="REMOTA"/>
    <x v="1"/>
    <n v="0"/>
  </r>
  <r>
    <n v="264"/>
    <d v="2016-09-19T00:00:00"/>
    <d v="2016-07-21T00:00:00"/>
    <s v="Tribunal Administrativo de Antioquia"/>
    <s v="05001233300020160166700"/>
    <s v="2019"/>
    <x v="0"/>
    <s v="Ministerio de Educacion "/>
    <s v="Diana Marcela Vargas Avellaneda"/>
    <n v="178866"/>
    <s v="NULIDAD"/>
    <s v="OTRAS"/>
    <s v="ALTO"/>
    <s v="ALTO"/>
    <s v="ALTO"/>
    <s v="ALTO"/>
    <n v="1"/>
    <s v="ALTA"/>
    <n v="0"/>
    <n v="0"/>
    <s v="AUDIENCIA INICIAL O PRIMERA AUDIENCIA"/>
    <n v="0"/>
    <s v="NO"/>
    <n v="0"/>
    <n v="10"/>
    <s v="BEATRIZ ELENA PALACIO DE JIMENEZ"/>
    <n v="2019070003763"/>
    <d v="2019-07-16T00:00:00"/>
    <n v="105900"/>
    <s v="ASAMBLEA DEPARTAMENTAL"/>
    <s v="Nulidad ordenanza prima de vida cara"/>
    <d v="2020-08-31T00:00:00"/>
    <s v="2016-09"/>
    <s v="10"/>
    <s v="2020-07"/>
    <n v="0.79057379366945824"/>
    <n v="0"/>
    <n v="0"/>
    <d v="2026-09-17T00:00:00"/>
    <n v="6.0493150684931507"/>
    <n v="4.3843078519294892E-2"/>
    <n v="0"/>
    <n v="1"/>
    <s v="ALTA"/>
    <x v="0"/>
    <n v="0"/>
  </r>
  <r>
    <n v="265"/>
    <d v="2016-07-28T00:00:00"/>
    <d v="2016-07-21T00:00:00"/>
    <s v="Tribunal Administrativo de Antioquia"/>
    <s v="05001233300020160166600"/>
    <s v="2019"/>
    <x v="0"/>
    <s v="Ministerio de Educacion "/>
    <s v="Diana Marcela Vargas Avellaneda"/>
    <n v="178866"/>
    <s v="NULIDAD"/>
    <s v="OTRAS"/>
    <s v="ALTO"/>
    <s v="ALTO"/>
    <s v="ALTO"/>
    <s v="ALTO"/>
    <n v="1"/>
    <s v="ALTA"/>
    <n v="0"/>
    <n v="0"/>
    <s v=" ALEGATOS PRIMERA"/>
    <n v="0"/>
    <s v="si"/>
    <n v="0"/>
    <n v="10"/>
    <s v="BEATRIZ ELENA PALACIO DE JIMENEZ"/>
    <n v="2019070003763"/>
    <d v="2019-07-16T00:00:00"/>
    <n v="105900"/>
    <s v="ASAMBLEA DEPARTAMENTAL"/>
    <s v="Nulidad ordenanza prima de vida cara"/>
    <d v="2020-08-31T00:00:00"/>
    <s v="2016-07"/>
    <s v="10"/>
    <s v="2020-07"/>
    <n v="0.78762830642941495"/>
    <n v="0"/>
    <n v="0"/>
    <d v="2026-07-26T00:00:00"/>
    <n v="5.904109589041096"/>
    <n v="4.3843078519294892E-2"/>
    <n v="0"/>
    <n v="1"/>
    <s v="ALTA"/>
    <x v="0"/>
    <n v="0"/>
  </r>
  <r>
    <n v="266"/>
    <d v="2016-10-26T00:00:00"/>
    <d v="2016-10-10T00:00:00"/>
    <s v="Juzgado Diecinueve Administrativo del circuito"/>
    <s v="05001333301920160080800"/>
    <s v="2019"/>
    <x v="0"/>
    <s v="Martha Cecilia Marin Arboleda"/>
    <s v="Sandro sanchez Salazar"/>
    <n v="159695"/>
    <s v="NULIDAD Y RESTABLECIMIENTO DEL DERECHO - LABORAL"/>
    <s v="INDEMNIZACIÓN SUSTITUTIVA DE LA PENSIÓN"/>
    <s v="ALTO"/>
    <s v="ALTO"/>
    <s v="ALTO"/>
    <s v="ALTO"/>
    <n v="1"/>
    <s v="ALTA"/>
    <n v="5495556"/>
    <n v="1"/>
    <s v=" ALEGATOS PRIMERA"/>
    <n v="0"/>
    <s v="NO"/>
    <n v="0"/>
    <n v="10"/>
    <s v="BEATRIZ ELENA PALACIO DE JIMENEZ"/>
    <n v="2019070003763"/>
    <d v="2019-07-16T00:00:00"/>
    <n v="105900"/>
    <s v="GESTION HUMANA Y DLLO ORGANIZACIONAL"/>
    <s v="indemnizacion sustitutiva"/>
    <d v="2020-08-31T00:00:00"/>
    <s v="2016-10"/>
    <s v="10"/>
    <s v="2020-07"/>
    <n v="0.79104764067648514"/>
    <n v="4347246.6080055023"/>
    <n v="4347246.6080055023"/>
    <d v="2026-10-24T00:00:00"/>
    <n v="6.1506849315068495"/>
    <n v="4.3843078519294892E-2"/>
    <n v="4141983.3767610206"/>
    <n v="1"/>
    <s v="ALTA"/>
    <x v="0"/>
    <n v="4141983.3767610206"/>
  </r>
  <r>
    <n v="267"/>
    <d v="2016-10-18T00:00:00"/>
    <d v="2016-10-12T00:00:00"/>
    <s v="Juzgado Diecisiete Administrativo del circuito"/>
    <s v="05001333301720160080000"/>
    <s v="2019"/>
    <x v="0"/>
    <s v="Colpensiones llamante en garantía "/>
    <s v="Alexandra Navas sanabria"/>
    <n v="218085"/>
    <s v="NULIDAD Y RESTABLECIMIENTO DEL DERECHO"/>
    <s v="RELIQUIDACIÓN DE LA PENSIÓN"/>
    <s v="MEDIO   "/>
    <s v="BAJO"/>
    <s v="BAJO"/>
    <s v="BAJO"/>
    <n v="0.14000000000000001"/>
    <s v="BAJA"/>
    <n v="4204741"/>
    <n v="0.5"/>
    <s v=" RECURSO DE APELACIÓN SENTENCIA"/>
    <n v="0"/>
    <s v="NO"/>
    <n v="0"/>
    <n v="10"/>
    <s v="BEATRIZ ELENA PALACIO DE JIMENEZ"/>
    <n v="2019070003763"/>
    <d v="2019-07-16T00:00:00"/>
    <n v="105900"/>
    <s v="GESTION HUMANA Y DLLO ORGANIZACIONAL"/>
    <m/>
    <d v="2020-08-31T00:00:00"/>
    <s v="2016-10"/>
    <s v="10"/>
    <s v="2020-07"/>
    <n v="0.79104764067648514"/>
    <n v="3326150.4477056847"/>
    <n v="1663075.2238528423"/>
    <d v="2026-10-16T00:00:00"/>
    <n v="6.1287671232876715"/>
    <n v="4.3843078519294892E-2"/>
    <n v="1584823.2065671289"/>
    <n v="0.14000000000000001"/>
    <s v="BAJA"/>
    <x v="2"/>
    <n v="1584823.2065671289"/>
  </r>
  <r>
    <n v="268"/>
    <d v="2016-09-09T00:00:00"/>
    <d v="2016-07-18T00:00:00"/>
    <s v="Juzgado Cuarto Laboral del circuito"/>
    <s v="05001310500420160080800"/>
    <s v="2019"/>
    <x v="0"/>
    <s v="Victor Manuel Osorno Gaviria"/>
    <s v="Julia Fernanda Muñoz Rincon"/>
    <n v="215278"/>
    <s v="ORDINARIA"/>
    <s v="RECONOCIMIENTO Y PAGO DE OTRAS PRESTACIONES SALARIALES, SOLCIALES Y SALARIOS"/>
    <s v="ALTO"/>
    <s v="ALTO"/>
    <s v="ALTO"/>
    <s v="ALTO"/>
    <n v="1"/>
    <s v="ALTA"/>
    <n v="54042687"/>
    <n v="0.19"/>
    <s v="CONTESTACIÓN"/>
    <n v="0"/>
    <s v="NO"/>
    <n v="0"/>
    <n v="8"/>
    <s v="BEATRIZ ELENA PALACIO DE JIMENEZ"/>
    <n v="2019070003763"/>
    <d v="2019-07-16T00:00:00"/>
    <n v="105900"/>
    <s v="EDUCACION"/>
    <m/>
    <d v="2020-08-31T00:00:00"/>
    <s v="2016-09"/>
    <s v="8"/>
    <s v="2020-07"/>
    <n v="0.79057379366945824"/>
    <n v="42724732.08168111"/>
    <n v="8117699.0955194114"/>
    <d v="2024-09-07T00:00:00"/>
    <n v="4.021917808219178"/>
    <n v="4.3843078519294892E-2"/>
    <n v="7864972.8111262834"/>
    <n v="1"/>
    <s v="ALTA"/>
    <x v="0"/>
    <n v="7864972.8111262834"/>
  </r>
  <r>
    <n v="269"/>
    <d v="2017-11-21T00:00:00"/>
    <d v="2017-11-07T00:00:00"/>
    <s v="Tribunal Administrativo de Antioquia"/>
    <s v="05001233300020170289600"/>
    <s v="2019"/>
    <x v="0"/>
    <s v="Bavaria S.A"/>
    <s v="Nestor Raul Rodriguez Porras"/>
    <n v="76739"/>
    <s v="NULIDAD Y RESTABLECIMIENTO DEL DERECHO"/>
    <s v="IMPUESTOS"/>
    <s v="BAJO"/>
    <s v="BAJO"/>
    <s v="BAJO"/>
    <s v="BAJO"/>
    <n v="0.05"/>
    <s v="REMOTA"/>
    <n v="140820870"/>
    <n v="0"/>
    <s v=" ALEGATOS PRIMERA"/>
    <n v="0"/>
    <s v="NO"/>
    <n v="0"/>
    <n v="7"/>
    <s v="BEATRIZ ELENA PALACIO DE JIMENEZ"/>
    <n v="2019070003763"/>
    <d v="2019-07-16T00:00:00"/>
    <n v="105900"/>
    <s v="HACIENDA"/>
    <m/>
    <d v="2020-08-31T00:00:00"/>
    <s v="2017-11"/>
    <s v="7"/>
    <s v="2020-07"/>
    <n v="0.75888387549827907"/>
    <n v="106866687.57663934"/>
    <n v="0"/>
    <d v="2024-11-19T00:00:00"/>
    <n v="4.2219178082191782"/>
    <n v="4.3843078519294892E-2"/>
    <n v="0"/>
    <n v="0.05"/>
    <s v="REMOTA"/>
    <x v="1"/>
    <n v="0"/>
  </r>
  <r>
    <n v="270"/>
    <d v="2017-07-19T00:00:00"/>
    <d v="2017-07-05T00:00:00"/>
    <s v="Juzgado Treinta Administrativo del circuito"/>
    <s v="05001333303020170033900"/>
    <s v="2019"/>
    <x v="0"/>
    <s v="Leoncio de Jesus Rico Penagos y otros"/>
    <m/>
    <m/>
    <s v="REPARACIÓN DIRECTA"/>
    <s v="FALLA EN EL SERVICIO OTRAS CAUSAS"/>
    <s v="ALTO"/>
    <s v="BAJO"/>
    <s v="BAJO"/>
    <s v="BAJO"/>
    <n v="0.24"/>
    <s v="BAJA"/>
    <n v="5791078450"/>
    <n v="0"/>
    <s v="AUDIENCIA INICIAL O PRIMERA AUDIENCIA"/>
    <n v="0"/>
    <s v="NO"/>
    <n v="0"/>
    <n v="8"/>
    <s v="BEATRIZ ELENA PALACIO DE JIMENEZ"/>
    <n v="2019070003763"/>
    <d v="2019-07-16T00:00:00"/>
    <n v="105900"/>
    <s v="DAPARD"/>
    <m/>
    <d v="2020-08-31T00:00:00"/>
    <s v="2017-07"/>
    <s v="8"/>
    <s v="2020-07"/>
    <n v="0.76175497984527818"/>
    <n v="4411382847.9621744"/>
    <n v="0"/>
    <d v="2025-07-17T00:00:00"/>
    <n v="4.8794520547945206"/>
    <n v="4.3843078519294892E-2"/>
    <n v="0"/>
    <n v="0.24"/>
    <s v="BAJA"/>
    <x v="2"/>
    <n v="0"/>
  </r>
  <r>
    <n v="271"/>
    <d v="2018-02-05T00:00:00"/>
    <d v="2018-02-05T00:00:00"/>
    <s v="Juzgado Cuarto Laboral del circuito"/>
    <s v="05001310500420180010800"/>
    <s v="2019"/>
    <x v="1"/>
    <s v="Maria del Carmen Ortiz Rojas"/>
    <s v="Lizeth Johana Carranza Lopez"/>
    <n v="263831"/>
    <s v="ORDINARIA"/>
    <s v="RECONOCIMIENTO Y PAGO DE OTRAS PRESTACIONES SALARIALES, SOLCIALES Y SALARIOS"/>
    <s v="MEDIO   "/>
    <s v="MEDIO   "/>
    <s v="MEDIO   "/>
    <s v="MEDIO   "/>
    <n v="0.5"/>
    <s v="MEDIA"/>
    <n v="50952000"/>
    <n v="0.5"/>
    <s v="CONTESTACIÓN"/>
    <n v="0"/>
    <s v="NO"/>
    <n v="0"/>
    <n v="5"/>
    <s v="BEATRIZ ELENA PALACIO DE JIMENEZ"/>
    <n v="2019070003763"/>
    <d v="2019-07-16T00:00:00"/>
    <n v="105900"/>
    <s v="EDUCACION"/>
    <m/>
    <d v="2020-08-31T00:00:00"/>
    <s v="2018-02"/>
    <s v="5"/>
    <s v="2020-07"/>
    <n v="0.74599443734185067"/>
    <n v="38009908.571441978"/>
    <n v="19004954.285720989"/>
    <d v="2023-02-04T00:00:00"/>
    <n v="2.43013698630137"/>
    <n v="4.3843078519294892E-2"/>
    <n v="18645214.473957196"/>
    <n v="0.5"/>
    <s v="MEDIA"/>
    <x v="2"/>
    <n v="18645214.473957196"/>
  </r>
  <r>
    <n v="272"/>
    <d v="2018-08-28T00:00:00"/>
    <d v="2018-06-21T00:00:00"/>
    <s v="Tribunal Administrativo de Antioquia"/>
    <s v="05001233300020180123500"/>
    <s v="2019"/>
    <x v="0"/>
    <s v="Leonardo Fabio Villada y otros"/>
    <s v="Alejandra Galvis Macías"/>
    <n v="264111"/>
    <s v="REPARACIÓN DIRECTA"/>
    <s v="ACCIDENTE DE TRANSITO"/>
    <s v="BAJO"/>
    <s v="BAJO"/>
    <s v="BAJO"/>
    <s v="MEDIO   "/>
    <n v="0.20749999999999999"/>
    <s v="BAJA"/>
    <n v="957530181"/>
    <n v="0.2"/>
    <s v="CONTESTACIÓN"/>
    <m/>
    <s v="NO"/>
    <m/>
    <n v="10"/>
    <s v="BEATRIZ ELENA PALACIO DE JIMENEZ"/>
    <n v="2019070003763"/>
    <d v="2019-07-16T00:00:00"/>
    <n v="105900"/>
    <s v="INFRAESTRUCTURA"/>
    <m/>
    <d v="2020-08-31T00:00:00"/>
    <s v="2018-08"/>
    <s v="10"/>
    <s v="2020-07"/>
    <n v="0.7378298404971021"/>
    <n v="706494340.7183913"/>
    <n v="141298868.14367828"/>
    <d v="2028-08-25T00:00:00"/>
    <n v="7.9890410958904106"/>
    <n v="4.3843078519294892E-2"/>
    <n v="132694942.77296461"/>
    <n v="0.20749999999999999"/>
    <s v="BAJA"/>
    <x v="2"/>
    <n v="132694942.77296461"/>
  </r>
  <r>
    <n v="273"/>
    <d v="2018-07-26T00:00:00"/>
    <d v="2018-07-10T00:00:00"/>
    <s v="Juzgado veintinueve administrativo del circuito"/>
    <s v="05001233300020190191700"/>
    <s v="2019"/>
    <x v="0"/>
    <s v="Luz Doris Arias Castrillon"/>
    <s v="Franklin Anderson Isaza Londoño"/>
    <n v="176482"/>
    <s v="NULIDAD Y RESTABLECIMIENTO DEL DERECHO"/>
    <s v="RECONOCIMIENTO Y PAGO DE PENSIÓN"/>
    <s v="BAJO"/>
    <s v="BAJO"/>
    <s v="BAJO"/>
    <s v="ALTO"/>
    <n v="0.38249999999999995"/>
    <s v="MEDIA"/>
    <n v="48845664"/>
    <n v="0"/>
    <s v="AUDIENCIA INICIAL O PRIMERA AUDIENCIA"/>
    <n v="0"/>
    <s v="NO"/>
    <n v="0"/>
    <n v="10"/>
    <s v="BEATRIZ ELENA PALACIO DE JIMENEZ"/>
    <n v="2019070003763"/>
    <d v="2019-07-16T00:00:00"/>
    <n v="105900"/>
    <s v="EDUCACION"/>
    <s v="El radicado cambió porque asumió competencia el tribunal antes era el 2008 00277"/>
    <d v="2020-08-31T00:00:00"/>
    <s v="2018-07"/>
    <s v="10"/>
    <s v="2020-07"/>
    <n v="0.73871336652539898"/>
    <n v="36082944.893608488"/>
    <n v="0"/>
    <d v="2028-07-23T00:00:00"/>
    <n v="7.8986301369863012"/>
    <n v="4.3843078519294892E-2"/>
    <n v="0"/>
    <n v="0.38249999999999995"/>
    <s v="MEDIA"/>
    <x v="2"/>
    <n v="0"/>
  </r>
  <r>
    <n v="274"/>
    <d v="2018-09-21T00:00:00"/>
    <d v="2018-09-21T00:00:00"/>
    <s v="Juzgado quinto administrativo del circuito"/>
    <s v="05001333300520180030200"/>
    <s v="2019"/>
    <x v="0"/>
    <s v="Daicy Cetre Ibarguen"/>
    <s v="Franklin Andreson Isaza Londoño"/>
    <n v="176482"/>
    <s v="NULIDAD Y RESTABLECIMIENTO DEL DERECHO - LABORAL"/>
    <s v="RECONOCIMIENTO Y PAGO DE OTRAS PRESTACIONES SALARIALES, SOLCIALES Y SALARIOS"/>
    <s v="BAJO"/>
    <s v="BAJO"/>
    <s v="BAJO"/>
    <s v="ALTO"/>
    <n v="0.38249999999999995"/>
    <s v="MEDIA"/>
    <n v="21188498"/>
    <n v="0"/>
    <s v="CONTESTACIÓN"/>
    <n v="0"/>
    <s v="NO"/>
    <n v="0"/>
    <n v="8"/>
    <s v="BEATRIZ ELENA PALACIO DE JIMENEZ"/>
    <n v="2019070003763"/>
    <d v="2019-07-16T00:00:00"/>
    <n v="105900"/>
    <s v="EDUCACION"/>
    <s v="fonpremag"/>
    <d v="2020-08-31T00:00:00"/>
    <s v="2018-09"/>
    <s v="8"/>
    <s v="2020-07"/>
    <n v="0.73661443780017011"/>
    <n v="15607753.542100029"/>
    <n v="0"/>
    <d v="2026-09-19T00:00:00"/>
    <n v="6.0547945205479454"/>
    <n v="4.3843078519294892E-2"/>
    <n v="0"/>
    <n v="0.38249999999999995"/>
    <s v="MEDIA"/>
    <x v="2"/>
    <n v="0"/>
  </r>
  <r>
    <n v="275"/>
    <d v="2018-06-13T00:00:00"/>
    <d v="2018-06-13T00:00:00"/>
    <s v="Juzgado 22 laboral del circuito de medellin"/>
    <s v="05001310502220180026800"/>
    <s v="2019"/>
    <x v="1"/>
    <s v="Diana Mireya Hincapié Romero"/>
    <s v="Lizeth Johana Carranza Lopez"/>
    <n v="263831"/>
    <s v="ORDINARIA"/>
    <s v="RECONOCIMIENTO Y PAGO DE OTRAS PRESTACIONES SALARIALES, SOLCIALES Y SALARIOS"/>
    <s v="BAJO"/>
    <s v="BAJO"/>
    <s v="BAJO"/>
    <s v="BAJO"/>
    <n v="0.05"/>
    <s v="REMOTA"/>
    <n v="115970182"/>
    <n v="0"/>
    <s v="CONTESTACIÓN"/>
    <n v="0"/>
    <s v="NO"/>
    <n v="0"/>
    <n v="8"/>
    <s v="BEATRIZ ELENA PALACIO DE JIMENEZ"/>
    <n v="2019070003763"/>
    <d v="2019-07-16T00:00:00"/>
    <n v="105900"/>
    <s v="EDUCACION"/>
    <m/>
    <d v="2020-08-31T00:00:00"/>
    <s v="2018-06"/>
    <s v="8"/>
    <s v="2020-07"/>
    <n v="0.73777124655030268"/>
    <n v="85559465.736805469"/>
    <n v="0"/>
    <d v="2026-06-11T00:00:00"/>
    <n v="5.7808219178082192"/>
    <n v="4.3843078519294892E-2"/>
    <n v="0"/>
    <n v="0.05"/>
    <s v="REMOTA"/>
    <x v="1"/>
    <n v="0"/>
  </r>
  <r>
    <n v="276"/>
    <d v="2019-01-18T00:00:00"/>
    <d v="2019-01-18T00:00:00"/>
    <s v="Juzgado segundo administrativo del circuito"/>
    <s v="05001333300220190000300"/>
    <s v="2019"/>
    <x v="0"/>
    <s v="Cervecería Unión "/>
    <s v="Adriana Buitrago Herrera"/>
    <n v="226996"/>
    <s v="NULIDAD Y RESTABLECIMIENTO DEL DERECHO"/>
    <s v="IMPUESTOS"/>
    <s v="MEDIO   "/>
    <s v="MEDIO   "/>
    <s v="BAJO"/>
    <s v="BAJO"/>
    <n v="0.29750000000000004"/>
    <s v="MEDIA"/>
    <n v="1830000"/>
    <n v="0.5"/>
    <s v="AUDIENCIA INICIAL O PRIMERA AUDIENCIA"/>
    <n v="0"/>
    <s v="NO"/>
    <n v="0"/>
    <n v="10"/>
    <s v="BEATRIZ ELENA PALACIO DE JIMENEZ"/>
    <n v="2019070003763"/>
    <d v="2019-07-16T00:00:00"/>
    <n v="105900"/>
    <s v="HACIENDA"/>
    <m/>
    <d v="2020-08-31T00:00:00"/>
    <s v="2019-01"/>
    <s v="10"/>
    <s v="2020-07"/>
    <n v="1.0434541229259338"/>
    <n v="1909521.0449544587"/>
    <n v="954760.52247722936"/>
    <d v="2029-01-15T00:00:00"/>
    <n v="8.3808219178082197"/>
    <n v="4.3843078519294892E-2"/>
    <n v="893865.39689087169"/>
    <n v="0.29750000000000004"/>
    <s v="MEDIA"/>
    <x v="2"/>
    <n v="893865.39689087169"/>
  </r>
  <r>
    <n v="277"/>
    <d v="2019-02-14T00:00:00"/>
    <d v="2019-02-14T00:00:00"/>
    <s v="Juzgado 15 administrativo del circuito"/>
    <s v="05001333301520180048000"/>
    <s v="2019"/>
    <x v="0"/>
    <s v="Luz América Baltan"/>
    <s v="Jaime Javier Diaz Pelaez"/>
    <n v="89803"/>
    <s v="NULIDAD Y RESTABLECIMIENTO DEL DERECHO - LABORAL"/>
    <s v="RECONOCIMIENTO Y PAGO DE OTRAS PRESTACIONES SALARIALES, SOLCIALES Y SALARIOS"/>
    <s v="BAJO"/>
    <s v="BAJO"/>
    <s v="BAJO"/>
    <s v="BAJO"/>
    <n v="0.05"/>
    <s v="REMOTA"/>
    <n v="20874966"/>
    <n v="0"/>
    <s v="AUDIENCIA INICIAL O PRIMERA AUDIENCIA"/>
    <n v="0"/>
    <s v="NO"/>
    <n v="0"/>
    <n v="8"/>
    <s v="BEATRIZ ELENA PALACIO DE JIMENEZ"/>
    <n v="2019070003763"/>
    <d v="2019-07-16T00:00:00"/>
    <n v="105900"/>
    <s v="EDUCACION"/>
    <m/>
    <d v="2020-08-31T00:00:00"/>
    <s v="2019-02"/>
    <s v="8"/>
    <s v="2020-07"/>
    <n v="1.0374579956513144"/>
    <n v="21656900.385649335"/>
    <n v="0"/>
    <d v="2027-02-12T00:00:00"/>
    <n v="6.4547945205479449"/>
    <n v="4.3843078519294892E-2"/>
    <n v="0"/>
    <n v="0.05"/>
    <s v="REMOTA"/>
    <x v="1"/>
    <n v="0"/>
  </r>
  <r>
    <n v="278"/>
    <d v="2019-01-15T00:00:00"/>
    <d v="2019-01-15T00:00:00"/>
    <s v="Juzgado promiscuo del circuito del Bagre "/>
    <s v="05250318900120180012900"/>
    <s v="2019"/>
    <x v="1"/>
    <s v="José Gregorio Mendez Osorio"/>
    <s v="Julia Fernanda Muñoz Rincon"/>
    <n v="215278"/>
    <s v="ORDINARIA"/>
    <s v="RECONOCIMIENTO Y PAGO DE OTRAS PRESTACIONES SALARIALES, SOLCIALES Y SALARIOS"/>
    <s v="BAJO"/>
    <s v="BAJO"/>
    <s v="BAJO"/>
    <s v="BAJO"/>
    <n v="0.05"/>
    <s v="REMOTA"/>
    <n v="17000000"/>
    <n v="0"/>
    <s v="CONTESTACIÓN"/>
    <n v="0"/>
    <s v="NO"/>
    <n v="0"/>
    <n v="5"/>
    <s v="BEATRIZ ELENA PALACIO DE JIMENEZ"/>
    <n v="2019070003763"/>
    <d v="2019-07-16T00:00:00"/>
    <n v="105900"/>
    <s v="EDUCACION"/>
    <m/>
    <d v="2020-08-31T00:00:00"/>
    <s v="2019-01"/>
    <s v="5"/>
    <s v="2020-07"/>
    <n v="1.0434541229259338"/>
    <n v="17738720.089740872"/>
    <n v="0"/>
    <d v="2024-01-14T00:00:00"/>
    <n v="3.3726027397260272"/>
    <n v="4.3843078519294892E-2"/>
    <n v="0"/>
    <n v="0.05"/>
    <s v="REMOTA"/>
    <x v="1"/>
    <n v="0"/>
  </r>
  <r>
    <n v="279"/>
    <d v="2019-01-31T00:00:00"/>
    <d v="2019-01-31T00:00:00"/>
    <s v="Juzgado Tercero Municipal pequeñas causas"/>
    <s v="05001410500320180114000"/>
    <s v="2019"/>
    <x v="1"/>
    <s v="Jesús Antonio Sanchez Taborda"/>
    <s v="Carlos Alberto Vargas Florez"/>
    <n v="81576"/>
    <s v="ORDINARIA"/>
    <s v="INDEMNIZACIÓN SUSTITUTIVA DE LA PENSIÓN"/>
    <s v="ALTO"/>
    <s v="ALTO"/>
    <s v="BAJO"/>
    <s v="ALTO"/>
    <n v="0.90500000000000003"/>
    <s v="ALTA"/>
    <n v="5214882"/>
    <n v="1"/>
    <s v="ADMISIÓN"/>
    <n v="0"/>
    <s v="NO"/>
    <n v="0"/>
    <n v="5"/>
    <s v="BEATRIZ ELENA PALACIO DE JIMENEZ"/>
    <n v="2019070003763"/>
    <d v="2019-07-16T00:00:00"/>
    <n v="105900"/>
    <s v="GESTION HUMANA Y DLLO ORGANIZACIONAL"/>
    <m/>
    <d v="2020-08-31T00:00:00"/>
    <s v="2019-01"/>
    <s v="5"/>
    <s v="2020-07"/>
    <n v="1.0434541229259338"/>
    <n v="5441490.1234722389"/>
    <n v="5441490.1234722389"/>
    <d v="2024-01-30T00:00:00"/>
    <n v="3.4164383561643836"/>
    <n v="4.3843078519294892E-2"/>
    <n v="5297243.8544782624"/>
    <n v="0.90500000000000003"/>
    <s v="ALTA"/>
    <x v="0"/>
    <n v="5297243.8544782624"/>
  </r>
  <r>
    <n v="280"/>
    <d v="2019-02-01T00:00:00"/>
    <d v="2019-02-01T00:00:00"/>
    <s v="Juzgado Noveno Laboral del Circuito"/>
    <s v="05001310500920190002000"/>
    <s v="2019"/>
    <x v="1"/>
    <s v="Sandra Yanet Chica Arenas"/>
    <s v="Julia Fernanda Muñoz Rincon"/>
    <n v="215278"/>
    <s v="ORDINARIA"/>
    <s v="RECONOCIMIENTO Y PAGO DE OTRAS PRESTACIONES SALARIALES, SOLCIALES Y SALARIOS"/>
    <s v="BAJO"/>
    <s v="BAJO"/>
    <s v="BAJO"/>
    <s v="BAJO"/>
    <n v="0.05"/>
    <s v="REMOTA"/>
    <n v="33977972"/>
    <n v="0.5"/>
    <s v="CONTESTACIÓN"/>
    <n v="0"/>
    <s v="NO"/>
    <n v="0"/>
    <n v="5"/>
    <s v="BEATRIZ ELENA PALACIO DE JIMENEZ"/>
    <n v="2019070003763"/>
    <d v="2019-07-16T00:00:00"/>
    <n v="105900"/>
    <s v="EDUCACION"/>
    <m/>
    <d v="2020-08-31T00:00:00"/>
    <s v="2019-02"/>
    <s v="5"/>
    <s v="2020-07"/>
    <n v="1.0374579956513144"/>
    <n v="35250718.727416478"/>
    <n v="17625359.363708239"/>
    <d v="2024-01-31T00:00:00"/>
    <n v="3.419178082191781"/>
    <n v="4.3843078519294892E-2"/>
    <n v="17157766.151089005"/>
    <n v="0.05"/>
    <s v="REMOTA"/>
    <x v="1"/>
    <n v="0"/>
  </r>
  <r>
    <n v="281"/>
    <d v="2019-01-15T00:00:00"/>
    <d v="2019-01-15T00:00:00"/>
    <s v="Juzgado Promiscuo del circuito de Amalfi"/>
    <s v="05031318900120180021200"/>
    <s v="2019"/>
    <x v="1"/>
    <s v="Marta Gilma Berrio Jimenez"/>
    <s v="Julia Fernanda Muñoz Rincon"/>
    <n v="215278"/>
    <s v="ORDINARIA"/>
    <s v="RECONOCIMIENTO Y PAGO DE OTRAS PRESTACIONES SALARIALES, SOLCIALES Y SALARIOS"/>
    <s v="BAJO"/>
    <s v="BAJO"/>
    <s v="BAJO"/>
    <s v="BAJO"/>
    <n v="0.05"/>
    <s v="REMOTA"/>
    <n v="31292936"/>
    <n v="0.5"/>
    <s v="CONTESTACIÓN"/>
    <n v="0"/>
    <s v="NO"/>
    <n v="0"/>
    <n v="5"/>
    <s v="BEATRIZ ELENA PALACIO DE JIMENEZ"/>
    <n v="2019070003763"/>
    <d v="2019-07-16T00:00:00"/>
    <n v="105900"/>
    <s v="EDUCACION"/>
    <m/>
    <d v="2020-08-31T00:00:00"/>
    <s v="2019-01"/>
    <s v="5"/>
    <s v="2020-07"/>
    <n v="1.0434541229259338"/>
    <n v="32652743.087657377"/>
    <n v="16326371.543828689"/>
    <d v="2024-01-14T00:00:00"/>
    <n v="3.3726027397260272"/>
    <n v="4.3843078519294892E-2"/>
    <n v="15899062.052288376"/>
    <n v="0.05"/>
    <s v="REMOTA"/>
    <x v="1"/>
    <n v="0"/>
  </r>
  <r>
    <n v="282"/>
    <d v="2019-02-08T00:00:00"/>
    <d v="2019-02-08T00:00:00"/>
    <s v="Juzgado Promiscuo del circuito de Amalfi"/>
    <s v="05031318900120190001200"/>
    <s v="2019"/>
    <x v="1"/>
    <s v="Doralva de jesus Porras Rojas"/>
    <s v="Julia Fernanda Muñoz Rincon"/>
    <n v="215278"/>
    <s v="ORDINARIA"/>
    <s v="RECONOCIMIENTO Y PAGO DE OTRAS PRESTACIONES SALARIALES, SOLCIALES Y SALARIOS"/>
    <s v="BAJO"/>
    <s v="BAJO"/>
    <s v="BAJO"/>
    <s v="BAJO"/>
    <n v="0.05"/>
    <s v="REMOTA"/>
    <n v="63925134"/>
    <n v="0"/>
    <s v="CONTESTACIÓN"/>
    <n v="0"/>
    <s v="NO"/>
    <n v="0"/>
    <n v="5"/>
    <s v="BEATRIZ ELENA PALACIO DE JIMENEZ"/>
    <n v="2019070003763"/>
    <d v="2019-07-16T00:00:00"/>
    <n v="105900"/>
    <s v="EDUCACION"/>
    <m/>
    <d v="2020-08-31T00:00:00"/>
    <s v="2019-02"/>
    <s v="5"/>
    <s v="2020-07"/>
    <n v="1.0374579956513144"/>
    <n v="66319641.391381688"/>
    <n v="0"/>
    <d v="2024-02-07T00:00:00"/>
    <n v="3.4383561643835616"/>
    <n v="4.3843078519294892E-2"/>
    <n v="0"/>
    <n v="0.05"/>
    <s v="REMOTA"/>
    <x v="1"/>
    <n v="0"/>
  </r>
  <r>
    <n v="283"/>
    <d v="2015-08-20T00:00:00"/>
    <d v="2015-08-20T00:00:00"/>
    <s v="Juzgado Segundo laboral del circuito de itagui"/>
    <s v="05360310500220100056500"/>
    <s v="2019"/>
    <x v="1"/>
    <s v="Hector Jaime Usuga David"/>
    <s v="Manuel Antonio Muñoz Uribe"/>
    <n v="11385"/>
    <s v="ORDINARIA"/>
    <s v="RECONOCIMIENTO Y PAGO DE PENSIÓN"/>
    <s v="ALTO"/>
    <s v="ALTO"/>
    <s v="ALTO"/>
    <s v="ALTO"/>
    <n v="1"/>
    <s v="ALTA"/>
    <n v="263376150"/>
    <n v="1"/>
    <s v="CASACIÓN"/>
    <n v="0"/>
    <s v="NO"/>
    <n v="0"/>
    <n v="12"/>
    <s v="BEATRIZ ELENA PALACIO DE JIMENEZ"/>
    <n v="2019070003763"/>
    <d v="2019-07-16T00:00:00"/>
    <n v="105900"/>
    <s v="FABRICA DE LICORES DE ANTIOQUIA"/>
    <m/>
    <d v="2020-08-31T00:00:00"/>
    <s v="2015-08"/>
    <s v="12"/>
    <s v="2020-07"/>
    <n v="0.85413954863106623"/>
    <n v="224959985.88118801"/>
    <n v="224959985.88118801"/>
    <d v="2027-08-17T00:00:00"/>
    <n v="6.9643835616438352"/>
    <n v="4.3843078519294892E-2"/>
    <n v="212970962.04816702"/>
    <n v="1"/>
    <s v="ALTA"/>
    <x v="0"/>
    <n v="212970962.04816702"/>
  </r>
  <r>
    <n v="284"/>
    <d v="2015-07-15T00:00:00"/>
    <d v="2015-07-15T00:00:00"/>
    <s v="Juzgado Segundo laboral del circuito de itagui"/>
    <s v="05360310500220100051900"/>
    <s v="2019"/>
    <x v="1"/>
    <s v="Alvaro Alberto Bolivar Arias"/>
    <s v="Mariana Muñoz Marin"/>
    <n v="135505"/>
    <s v="ORDINARIA"/>
    <s v="RECONOCIMIENTO Y PAGO DE PENSIÓN"/>
    <s v="ALTO"/>
    <s v="ALTO"/>
    <s v="ALTO"/>
    <s v="ALTO"/>
    <n v="1"/>
    <s v="ALTA"/>
    <n v="311629192"/>
    <n v="1"/>
    <s v="CASACIÓN"/>
    <n v="0"/>
    <s v="NO"/>
    <n v="0"/>
    <n v="12"/>
    <s v="BEATRIZ ELENA PALACIO DE JIMENEZ"/>
    <n v="2019070003763"/>
    <d v="2019-07-16T00:00:00"/>
    <n v="105900"/>
    <s v="FABRICA DE LICORES DE ANTIOQUIA"/>
    <m/>
    <d v="2020-08-31T00:00:00"/>
    <s v="2015-07"/>
    <s v="12"/>
    <s v="2020-07"/>
    <n v="0.85823957329672562"/>
    <n v="267452504.76888338"/>
    <n v="267452504.76888338"/>
    <d v="2027-07-12T00:00:00"/>
    <n v="6.8657534246575347"/>
    <n v="4.3843078519294892E-2"/>
    <n v="253395343.32178193"/>
    <n v="1"/>
    <s v="ALTA"/>
    <x v="0"/>
    <n v="253395343.32178193"/>
  </r>
  <r>
    <n v="285"/>
    <d v="2015-08-24T00:00:00"/>
    <d v="2015-08-24T00:00:00"/>
    <s v="Juzgado Segundo laboral del circuito de itagui"/>
    <s v="05360310500220100052000"/>
    <s v="2019"/>
    <x v="1"/>
    <s v="Leonardo Sanchez Garcia"/>
    <s v="Mariana Muñoz Marin"/>
    <n v="135505"/>
    <s v="ORDINARIA"/>
    <s v="RECONOCIMIENTO Y PAGO DE PENSIÓN"/>
    <s v="ALTO"/>
    <s v="ALTO"/>
    <s v="ALTO"/>
    <s v="ALTO"/>
    <n v="1"/>
    <s v="ALTA"/>
    <n v="264434858"/>
    <n v="1"/>
    <s v="CASACIÓN"/>
    <n v="0"/>
    <s v="NO"/>
    <n v="0"/>
    <n v="12"/>
    <s v="BEATRIZ ELENA PALACIO DE JIMENEZ"/>
    <n v="2019070003763"/>
    <d v="2019-07-16T00:00:00"/>
    <n v="105900"/>
    <s v="FABRICA DE LICORES DE ANTIOQUIA"/>
    <s v="en tramite por apelacion de auto de costas"/>
    <d v="2020-08-31T00:00:00"/>
    <s v="2015-08"/>
    <s v="12"/>
    <s v="2020-07"/>
    <n v="0.85413954863106623"/>
    <n v="225864270.2544401"/>
    <n v="225864270.2544401"/>
    <d v="2027-08-21T00:00:00"/>
    <n v="6.9753424657534246"/>
    <n v="4.3843078519294892E-2"/>
    <n v="213808626.86921611"/>
    <n v="1"/>
    <s v="ALTA"/>
    <x v="0"/>
    <n v="213808626.86921611"/>
  </r>
  <r>
    <n v="286"/>
    <d v="2015-05-11T00:00:00"/>
    <d v="2015-05-11T00:00:00"/>
    <s v="Juzgado Segundo laboral del circuito de itagui"/>
    <s v="05360310500220110010000"/>
    <s v="2019"/>
    <x v="1"/>
    <s v="Medardo de jesus Londoño Muñoz"/>
    <s v="Mariana Muñoz Marin"/>
    <n v="135505"/>
    <s v="ORDINARIA"/>
    <s v="RECONOCIMIENTO Y PAGO DE PENSIÓN"/>
    <s v="ALTO"/>
    <s v="ALTO"/>
    <s v="ALTO"/>
    <s v="ALTO"/>
    <n v="1"/>
    <s v="ALTA"/>
    <n v="318290953"/>
    <n v="1"/>
    <s v="CASACIÓN"/>
    <n v="0"/>
    <s v="NO"/>
    <n v="0"/>
    <n v="12"/>
    <s v="BEATRIZ ELENA PALACIO DE JIMENEZ"/>
    <n v="2019070003763"/>
    <d v="2019-07-16T00:00:00"/>
    <n v="105900"/>
    <s v="FABRICA DE LICORES DE ANTIOQUIA"/>
    <m/>
    <d v="2020-08-31T00:00:00"/>
    <s v="2015-05"/>
    <s v="12"/>
    <s v="2020-07"/>
    <n v="0.86073201793714027"/>
    <n v="273963214.2668255"/>
    <n v="273963214.2668255"/>
    <d v="2027-05-08T00:00:00"/>
    <n v="6.6876712328767125"/>
    <n v="4.3843078519294892E-2"/>
    <n v="259927603.27814743"/>
    <n v="1"/>
    <s v="ALTA"/>
    <x v="0"/>
    <n v="259927603.27814743"/>
  </r>
  <r>
    <n v="287"/>
    <d v="2014-05-05T00:00:00"/>
    <d v="2014-05-05T00:00:00"/>
    <s v="Juzgado Segundo laboral del circuito de itagui"/>
    <s v="05360310500220110012500"/>
    <s v="2019"/>
    <x v="1"/>
    <s v="Norberto de Jesus Vasco Adarve"/>
    <s v="Manuel Antonio Muñoz Uribe"/>
    <n v="11385"/>
    <s v="ORDINARIA"/>
    <s v="RECONOCIMIENTO Y PAGO DE PENSIÓN"/>
    <s v="ALTO"/>
    <s v="ALTO"/>
    <s v="ALTO"/>
    <s v="ALTO"/>
    <n v="1"/>
    <s v="ALTA"/>
    <n v="130888131"/>
    <n v="1"/>
    <s v="CASACIÓN"/>
    <n v="0"/>
    <s v="NO"/>
    <n v="0"/>
    <n v="12"/>
    <s v="BEATRIZ ELENA PALACIO DE JIMENEZ"/>
    <n v="2019070003763"/>
    <d v="2019-07-16T00:00:00"/>
    <n v="105900"/>
    <s v="FABRICA DE LICORES DE ANTIOQUIA"/>
    <m/>
    <d v="2020-08-31T00:00:00"/>
    <s v="2014-05"/>
    <s v="12"/>
    <s v="2020-07"/>
    <n v="0.89867303567898893"/>
    <n v="117625634.02011918"/>
    <n v="117625634.02011918"/>
    <d v="2026-05-02T00:00:00"/>
    <n v="5.6712328767123283"/>
    <n v="4.3843078519294892E-2"/>
    <n v="112495068.53187956"/>
    <n v="1"/>
    <s v="ALTA"/>
    <x v="0"/>
    <n v="112495068.53187956"/>
  </r>
  <r>
    <n v="288"/>
    <d v="2015-05-11T00:00:00"/>
    <d v="2014-11-16T00:00:00"/>
    <s v="Tribunal Administrativo de Antioquia"/>
    <s v="05001233300020140228300"/>
    <s v="2019"/>
    <x v="0"/>
    <s v="David Alfredo Jaramillo Alvarez"/>
    <s v="Manuel García de los Reyes"/>
    <n v="85941"/>
    <s v="NULIDAD Y RESTABLECIMIENTO DEL DERECHO - LABORAL"/>
    <s v="RECONOCIMIENTO Y PAGO DE OTRAS PRESTACIONES SALARIALES, SOLCIALES Y SALARIOS"/>
    <s v="BAJO"/>
    <s v="BAJO"/>
    <s v="BAJO"/>
    <s v="BAJO"/>
    <n v="0.05"/>
    <s v="REMOTA"/>
    <n v="32714000"/>
    <n v="0"/>
    <s v="CONTESTACIÓN"/>
    <n v="0"/>
    <s v="NO"/>
    <n v="0"/>
    <n v="10"/>
    <s v="BEATRIZ ELENA PALACIO DE JIMENEZ"/>
    <n v="2019070003763"/>
    <d v="2019-07-16T00:00:00"/>
    <n v="105900"/>
    <s v="ASAMBLEA DEPARTAMENTAL"/>
    <m/>
    <d v="2020-08-31T00:00:00"/>
    <s v="2015-05"/>
    <s v="10"/>
    <s v="2020-07"/>
    <n v="0.86073201793714027"/>
    <n v="28157987.234795608"/>
    <n v="0"/>
    <d v="2025-05-08T00:00:00"/>
    <n v="4.6876712328767125"/>
    <n v="4.3843078519294892E-2"/>
    <n v="0"/>
    <n v="0.05"/>
    <s v="REMOTA"/>
    <x v="1"/>
    <n v="0"/>
  </r>
  <r>
    <n v="289"/>
    <d v="2018-08-15T00:00:00"/>
    <d v="2019-05-20T00:00:00"/>
    <s v="Juzgado séptimo laboral del circuito de medellin"/>
    <s v="05001310500720190033800"/>
    <s v="2019"/>
    <x v="1"/>
    <s v="Oscar de Jesús Restrepo Arango"/>
    <s v="Juan Guillermo Monsalve Ramirez"/>
    <n v="114559"/>
    <s v="ORDINARIA"/>
    <s v="OTRAS"/>
    <s v="BAJO"/>
    <s v="BAJO"/>
    <s v="BAJO"/>
    <s v="BAJO"/>
    <n v="0.05"/>
    <s v="REMOTA"/>
    <n v="70311780"/>
    <n v="0.2"/>
    <s v="AUDIENCIA INICIAL O PRIMERA AUDIENCIA"/>
    <n v="0"/>
    <s v="NO"/>
    <n v="0"/>
    <n v="5"/>
    <s v="BEATRIZ ELENA PALACIO DE JIMENEZ"/>
    <n v="2019070003763"/>
    <d v="2019-07-16T00:00:00"/>
    <n v="105900"/>
    <s v="GESTION HUMANA Y DLLO ORGANIZACIONAL"/>
    <m/>
    <d v="2020-08-31T00:00:00"/>
    <s v="2018-08"/>
    <s v="5"/>
    <s v="2020-07"/>
    <n v="0.7378298404971021"/>
    <n v="51878129.422467336"/>
    <n v="10375625.884493468"/>
    <d v="2023-08-14T00:00:00"/>
    <n v="2.9534246575342467"/>
    <n v="4.3843078519294892E-2"/>
    <n v="10137426.463968605"/>
    <n v="0.05"/>
    <s v="REMOTA"/>
    <x v="1"/>
    <n v="0"/>
  </r>
  <r>
    <n v="290"/>
    <d v="2018-08-15T00:00:00"/>
    <d v="2019-07-17T00:00:00"/>
    <s v="Juzgado 22 Administrativo del circuito"/>
    <s v="05001333302220180034800"/>
    <s v="2019"/>
    <x v="0"/>
    <s v="Juan Camilo Ruiz Pérez"/>
    <s v="Gloria Cecilia Duque Gómez"/>
    <n v="71039"/>
    <s v="NULIDAD Y RESTABLECIMIENTO DEL DERECHO"/>
    <s v="RECONOCIMIENTO Y PAGO DE OTRAS PRESTACIONES SALARIALES, SOLCIALES Y SALARIOS"/>
    <s v="BAJO"/>
    <s v="BAJO"/>
    <s v="BAJO"/>
    <s v="BAJO"/>
    <n v="0.05"/>
    <s v="REMOTA"/>
    <n v="606891706"/>
    <n v="0"/>
    <s v="CONTESTACIÓN"/>
    <n v="0"/>
    <s v="NO"/>
    <n v="0"/>
    <n v="5"/>
    <s v="BEATRIZ ELENA PALACIO DE JIMENEZ"/>
    <n v="2019070003763"/>
    <d v="2019-07-16T00:00:00"/>
    <n v="105900"/>
    <s v="GENERAL"/>
    <m/>
    <d v="2020-08-31T00:00:00"/>
    <s v="2018-08"/>
    <s v="5"/>
    <s v="2020-07"/>
    <n v="0.7378298404971021"/>
    <n v="447782810.63699418"/>
    <n v="0"/>
    <d v="2023-08-14T00:00:00"/>
    <n v="2.9534246575342467"/>
    <n v="4.3843078519294892E-2"/>
    <n v="0"/>
    <n v="0.05"/>
    <s v="REMOTA"/>
    <x v="1"/>
    <n v="0"/>
  </r>
  <r>
    <n v="291"/>
    <d v="2015-06-26T00:00:00"/>
    <d v="2015-01-28T00:00:00"/>
    <s v="Tribunal Administrativo de Antioquia"/>
    <s v="05001233300020150009400"/>
    <s v="2019"/>
    <x v="0"/>
    <s v="Rogelio de Jesús zapata Alzate "/>
    <s v="Manuel García de los Reyes"/>
    <n v="85941"/>
    <s v="NULIDAD Y RESTABLECIMIENTO DEL DERECHO"/>
    <s v="RECONOCIMIENTO Y PAGO DE OTRAS PRESTACIONES SALARIALES, SOLCIALES Y SALARIOS"/>
    <s v="BAJO"/>
    <s v="BAJO"/>
    <s v="BAJO"/>
    <s v="BAJO"/>
    <n v="0.05"/>
    <s v="REMOTA"/>
    <n v="1558171924"/>
    <n v="0"/>
    <s v="AUDIENCIA INICIAL O PRIMERA AUDIENCIA"/>
    <n v="0"/>
    <s v="NO"/>
    <n v="0"/>
    <n v="10"/>
    <s v="BEATRIZ ELENA PALACIO DE JIMENEZ"/>
    <n v="2019070003763"/>
    <d v="2019-07-16T00:00:00"/>
    <n v="105900"/>
    <s v="ASAMBLEA DEPARTAMENTAL"/>
    <m/>
    <d v="2020-08-31T00:00:00"/>
    <s v="2015-06"/>
    <s v="10"/>
    <s v="2020-07"/>
    <n v="0.8598294089278552"/>
    <n v="1339762044.4208989"/>
    <n v="0"/>
    <d v="2025-06-23T00:00:00"/>
    <n v="4.8136986301369866"/>
    <n v="4.3843078519294892E-2"/>
    <n v="0"/>
    <n v="0.05"/>
    <s v="REMOTA"/>
    <x v="1"/>
    <n v="0"/>
  </r>
  <r>
    <n v="292"/>
    <d v="2018-02-13T00:00:00"/>
    <d v="2018-02-07T00:00:00"/>
    <s v="Juzgado 17 administrativo"/>
    <s v="05001333301720180004200"/>
    <s v="2019"/>
    <x v="0"/>
    <s v="YEIMI ERLENSI VALENZUELA USME"/>
    <s v="MARÍA CRISTINA CEBALLOS MARÍN"/>
    <n v="74697"/>
    <s v="REPARACIÓN DIRECTA"/>
    <s v="ACCIDENTE DE TRANSITO"/>
    <s v="ALTO"/>
    <s v="MEDIO   "/>
    <s v="ALTO"/>
    <s v="ALTO"/>
    <n v="0.82499999999999996"/>
    <s v="ALTA"/>
    <n v="42475477"/>
    <n v="0.5"/>
    <s v="AUDIENCIA INICIAL O PRIMERA AUDIENCIA"/>
    <n v="0"/>
    <s v="NO"/>
    <n v="0"/>
    <n v="5"/>
    <s v="BEATRIZ ELENA PALACIO DE JIMENEZ"/>
    <n v="2019070003763"/>
    <d v="2019-07-16T00:00:00"/>
    <n v="105900"/>
    <s v="EDUCACION"/>
    <m/>
    <d v="2020-08-31T00:00:00"/>
    <s v="2018-02"/>
    <s v="5"/>
    <s v="2020-07"/>
    <n v="0.74599443734185067"/>
    <n v="31686469.56544172"/>
    <n v="15843234.78272086"/>
    <d v="2023-02-12T00:00:00"/>
    <n v="2.452054794520548"/>
    <n v="4.3843078519294892E-2"/>
    <n v="15540663.54620955"/>
    <n v="0.82499999999999996"/>
    <s v="ALTA"/>
    <x v="0"/>
    <n v="15540663.54620955"/>
  </r>
  <r>
    <n v="293"/>
    <d v="1998-01-26T00:00:00"/>
    <d v="1997-06-13T00:00:00"/>
    <s v="TRIBUNAL ADTIVO DE ANTIOQUIA"/>
    <s v="05001233100019970318700"/>
    <s v="2019"/>
    <x v="0"/>
    <s v=" MARIA ESPERANZA ALVAREZ DE HOLGUIN Y OTROS"/>
    <s v="MARÍA CRISTINA CEBALLOS MARÍN"/>
    <n v="74697"/>
    <s v="REPARACIÓN DIRECTA"/>
    <s v="ACCIDENTE DE TRANSITO"/>
    <s v="ALTO"/>
    <s v="MEDIO   "/>
    <s v="ALTO"/>
    <s v="ALTO"/>
    <n v="0.82499999999999996"/>
    <s v="ALTA"/>
    <n v="141675000"/>
    <n v="1"/>
    <s v=" SENTENCIA 1RA EN CONTRA"/>
    <n v="141675000"/>
    <s v="NO"/>
    <s v="NO"/>
    <n v="30"/>
    <s v="BEATRIZ ELENA PALACIO DE JIMENEZ"/>
    <n v="2019070003763"/>
    <d v="2019-07-16T00:00:00"/>
    <n v="105900"/>
    <s v="INFRAESTRUCTURA"/>
    <m/>
    <d v="2020-08-31T00:00:00"/>
    <s v="1998-01"/>
    <s v="30"/>
    <s v="2020-07"/>
    <n v="2.3061317510183548"/>
    <n v="326721215.8255254"/>
    <n v="326721215.8255254"/>
    <d v="2028-01-19T00:00:00"/>
    <n v="7.3890410958904109"/>
    <n v="4.3843078519294892E-2"/>
    <n v="308277732.14462298"/>
    <n v="0.82499999999999996"/>
    <s v="ALTA"/>
    <x v="0"/>
    <n v="141675000"/>
  </r>
  <r>
    <n v="294"/>
    <d v="2002-07-22T00:00:00"/>
    <d v="2002-07-22T00:00:00"/>
    <s v="TRIBUNAL ADTIVO DE ANTIOQUIA"/>
    <s v="05001233100020010121200"/>
    <s v="2019"/>
    <x v="0"/>
    <s v=" JAIME LEON RUIZ MUÑOZ"/>
    <s v="JAIME ALBERTO TABARES OSSA"/>
    <n v="144524"/>
    <s v="CONTRACTUAL"/>
    <s v="OTRAS"/>
    <s v="BAJO"/>
    <s v="BAJO"/>
    <s v="BAJO"/>
    <s v="BAJO"/>
    <n v="0.05"/>
    <s v="REMOTA"/>
    <n v="1276392409"/>
    <n v="0"/>
    <s v=" RECURSO DE APELACIÓN SENTENCIA"/>
    <n v="0"/>
    <s v="NO"/>
    <s v="NO"/>
    <n v="20"/>
    <s v="BEATRIZ ELENA PALACIO DE JIMENEZ"/>
    <n v="2019070003763"/>
    <d v="2019-07-16T00:00:00"/>
    <n v="105900"/>
    <s v="AGRICULTURA"/>
    <m/>
    <d v="2020-08-31T00:00:00"/>
    <s v="2002-07"/>
    <s v="20"/>
    <s v="2020-07"/>
    <n v="1.5007720247516294"/>
    <n v="1915574020.0325398"/>
    <n v="0"/>
    <d v="2022-07-17T00:00:00"/>
    <n v="1.8767123287671232"/>
    <n v="4.3843078519294892E-2"/>
    <n v="0"/>
    <n v="0.05"/>
    <s v="REMOTA"/>
    <x v="1"/>
    <n v="0"/>
  </r>
  <r>
    <n v="295"/>
    <d v="2003-01-17T00:00:00"/>
    <d v="2002-07-16T00:00:00"/>
    <s v="TRIBUNAL ADTIVO DE ANTIOQUIA"/>
    <s v="05001233100020020126600"/>
    <s v="2019"/>
    <x v="0"/>
    <s v=" GILBERTO ANTONIO YEPES CORREA"/>
    <s v="HERNAN DARÍO VELASQUEZ GÓMEZ"/>
    <n v="16123"/>
    <s v="CONTRACTUAL"/>
    <s v="OTRAS"/>
    <s v="BAJO"/>
    <s v="BAJO"/>
    <s v="BAJO"/>
    <s v="BAJO"/>
    <n v="0.05"/>
    <s v="REMOTA"/>
    <n v="3831751388"/>
    <n v="0"/>
    <s v=" RECURSO DE APELACIÓN SENTENCIA"/>
    <n v="0"/>
    <s v="NO"/>
    <s v="NO"/>
    <n v="20"/>
    <s v="BEATRIZ ELENA PALACIO DE JIMENEZ"/>
    <n v="2019070003763"/>
    <d v="2019-07-16T00:00:00"/>
    <n v="105900"/>
    <s v="HACIENDA "/>
    <m/>
    <d v="2020-08-31T00:00:00"/>
    <s v="2003-01"/>
    <s v="20"/>
    <s v="2020-07"/>
    <n v="1.453205676614266"/>
    <n v="5568322868.416193"/>
    <n v="0"/>
    <d v="2023-01-12T00:00:00"/>
    <n v="2.3671232876712329"/>
    <n v="4.3843078519294892E-2"/>
    <n v="0"/>
    <n v="0.05"/>
    <s v="REMOTA"/>
    <x v="1"/>
    <n v="0"/>
  </r>
  <r>
    <n v="296"/>
    <d v="2002-09-10T00:00:00"/>
    <d v="2003-02-18T00:00:00"/>
    <s v="TRIBUNAL ADTIVO DE ANTIOQUIA"/>
    <s v="05001233100020020369600"/>
    <s v="2019"/>
    <x v="0"/>
    <s v=" LUIS CARLOS RENGIFO GALLEGO "/>
    <s v="GUSTAVO RUIZ MUÑOZ"/>
    <n v="19690"/>
    <s v="CONTRACTUAL"/>
    <s v="OTRAS"/>
    <s v="ALTO"/>
    <s v="MEDIO   "/>
    <s v="MEDIO   "/>
    <s v="MEDIO   "/>
    <n v="0.6"/>
    <s v="ALTA"/>
    <n v="523820568"/>
    <n v="1"/>
    <s v="  SENTENCIA 2DA FAVORABLE"/>
    <n v="523820568"/>
    <s v="NO"/>
    <s v="NO"/>
    <n v="18"/>
    <s v="BEATRIZ ELENA PALACIO DE JIMENEZ"/>
    <n v="2019070003763"/>
    <d v="2019-07-16T00:00:00"/>
    <n v="105900"/>
    <s v="HACIENDA "/>
    <m/>
    <d v="2020-08-31T00:00:00"/>
    <s v="2002-09"/>
    <s v="18"/>
    <s v="2020-07"/>
    <n v="1.4939753596965926"/>
    <n v="782575021.49427342"/>
    <n v="782575021.49427342"/>
    <d v="2020-09-05T00:00:00"/>
    <n v="1.3698630136986301E-2"/>
    <n v="4.3843078519294892E-2"/>
    <n v="782490724.17519557"/>
    <n v="0.6"/>
    <s v="ALTA"/>
    <x v="0"/>
    <n v="523820568"/>
  </r>
  <r>
    <n v="297"/>
    <d v="2003-09-24T00:00:00"/>
    <d v="2003-05-26T00:00:00"/>
    <s v="TRIBUNAL ADTIVO DE ANTIOQUIA"/>
    <s v="05001233100020030162500"/>
    <s v="2019"/>
    <x v="0"/>
    <s v=" CONSORCIO CONYTRAC COBACO Y OTROS"/>
    <s v="ANA CECILIA TOBÓN HERNANDEZ"/>
    <n v="20449"/>
    <s v="CONTRACTUAL"/>
    <s v="EQUILIBRIO ECONOMICO"/>
    <s v="BAJO"/>
    <s v="BAJO"/>
    <s v="MEDIO   "/>
    <s v="BAJO"/>
    <n v="9.5000000000000001E-2"/>
    <s v="REMOTA"/>
    <n v="2985813583"/>
    <n v="0"/>
    <s v=" RECURSO DE APELACIÓN SENTENCIA"/>
    <n v="0"/>
    <s v="NO"/>
    <s v="NO"/>
    <n v="25"/>
    <s v="BEATRIZ ELENA PALACIO DE JIMENEZ"/>
    <n v="2019070003763"/>
    <d v="2019-07-16T00:00:00"/>
    <n v="105900"/>
    <s v="INFRAESTRUCTURA"/>
    <m/>
    <d v="2020-08-31T00:00:00"/>
    <s v="2003-09"/>
    <s v="25"/>
    <s v="2020-07"/>
    <n v="1.3947422244117518"/>
    <n v="4164440278.4322429"/>
    <n v="0"/>
    <d v="2028-09-17T00:00:00"/>
    <n v="8.0520547945205472"/>
    <n v="4.3843078519294892E-2"/>
    <n v="0"/>
    <n v="9.5000000000000001E-2"/>
    <s v="REMOTA"/>
    <x v="1"/>
    <n v="0"/>
  </r>
  <r>
    <n v="298"/>
    <d v="2007-11-09T00:00:00"/>
    <d v="2007-09-27T00:00:00"/>
    <s v="TRIBUNAL ADTIVO DE ANTIOQUIA"/>
    <s v="05001233100020070291000"/>
    <s v="2019"/>
    <x v="0"/>
    <s v=" GLORIA ASTRID CASTAÑO GOMEZ Y OTROS"/>
    <s v="JUAN ANTONIO GÓMEZ"/>
    <n v="139612"/>
    <s v="REPARACIÓN DIRECTA"/>
    <s v="ACCIDENTE DE TRANSITO"/>
    <s v="BAJO"/>
    <s v="BAJO"/>
    <s v="MEDIO   "/>
    <s v="BAJO"/>
    <n v="9.5000000000000001E-2"/>
    <s v="REMOTA"/>
    <n v="40000000"/>
    <n v="0"/>
    <s v=" RECURSO DE APELACIÓN SENTENCIA"/>
    <n v="0"/>
    <s v="NO"/>
    <s v="NO"/>
    <n v="20"/>
    <s v="BEATRIZ ELENA PALACIO DE JIMENEZ"/>
    <n v="2019070003763"/>
    <d v="2019-07-16T00:00:00"/>
    <n v="105900"/>
    <s v="INFRAESTRUCTURA"/>
    <m/>
    <d v="2020-08-31T00:00:00"/>
    <s v="2007-11"/>
    <s v="20"/>
    <s v="2020-07"/>
    <n v="1.1358442940450162"/>
    <n v="45433771.761800647"/>
    <n v="0"/>
    <d v="2027-11-04T00:00:00"/>
    <n v="7.1808219178082195"/>
    <n v="4.3843078519294892E-2"/>
    <n v="0"/>
    <n v="9.5000000000000001E-2"/>
    <s v="REMOTA"/>
    <x v="1"/>
    <n v="0"/>
  </r>
  <r>
    <n v="299"/>
    <d v="2008-05-28T00:00:00"/>
    <d v="2009-04-14T00:00:00"/>
    <s v="JUZGADO 17 LABORAL DE MEDELLÍN"/>
    <s v="05001310500220090032100"/>
    <s v="2019"/>
    <x v="1"/>
    <s v=" HORACIO DE JESUS BERRIO CASTAÑO"/>
    <s v="GLORIA CECILIA GALLEGO C."/>
    <n v="15803"/>
    <s v="ORDINARIA"/>
    <s v="FUERO SINDICAL"/>
    <s v="BAJO"/>
    <s v="BAJO"/>
    <s v="MEDIO   "/>
    <s v="BAJO"/>
    <n v="9.5000000000000001E-2"/>
    <s v="REMOTA"/>
    <n v="4200000"/>
    <n v="0"/>
    <s v="CASACIÓN"/>
    <n v="0"/>
    <s v="NO"/>
    <s v="NO"/>
    <n v="15"/>
    <s v="BEATRIZ ELENA PALACIO DE JIMENEZ"/>
    <n v="2019070003763"/>
    <d v="2019-07-16T00:00:00"/>
    <n v="105900"/>
    <s v="GESTION HUMANA Y DLLO ORGANIZACIONAL"/>
    <m/>
    <d v="2020-08-31T00:00:00"/>
    <s v="2008-05"/>
    <s v="15"/>
    <s v="2020-07"/>
    <n v="1.0752499054610822"/>
    <n v="4516049.6029365454"/>
    <n v="0"/>
    <d v="2023-05-25T00:00:00"/>
    <n v="2.7315068493150685"/>
    <n v="4.3843078519294892E-2"/>
    <n v="0"/>
    <n v="9.5000000000000001E-2"/>
    <s v="REMOTA"/>
    <x v="1"/>
    <n v="0"/>
  </r>
  <r>
    <n v="300"/>
    <d v="2011-03-08T00:00:00"/>
    <d v="2011-01-31T00:00:00"/>
    <s v="JUZGADO 14 LABORAL DE DESCONGESTIÓN"/>
    <s v="05001310500920110009200"/>
    <s v="2019"/>
    <x v="1"/>
    <s v=" HENRY ARBELAEZ ARIAS"/>
    <s v="GLORIA CECILIA GALLEGO C."/>
    <n v="15803"/>
    <s v="ORDINARIA"/>
    <s v="REINTEGRO POR REESTRUCTURACIÓN"/>
    <s v="BAJO"/>
    <s v="BAJO"/>
    <s v="MEDIO   "/>
    <s v="BAJO"/>
    <n v="9.5000000000000001E-2"/>
    <s v="REMOTA"/>
    <n v="9456000"/>
    <n v="0"/>
    <s v="CASACIÓN"/>
    <n v="0"/>
    <s v="NO"/>
    <s v="NO"/>
    <n v="15"/>
    <s v="BEATRIZ ELENA PALACIO DE JIMENEZ"/>
    <n v="2019070003763"/>
    <d v="2019-07-16T00:00:00"/>
    <n v="105900"/>
    <s v="GESTION HUMANA Y DLLO ORGANIZACIONAL"/>
    <m/>
    <d v="2020-08-31T00:00:00"/>
    <s v="2011-03"/>
    <s v="15"/>
    <s v="2020-07"/>
    <n v="0.97992544724956854"/>
    <n v="9266175.0291919205"/>
    <n v="0"/>
    <d v="2026-03-04T00:00:00"/>
    <n v="5.5095890410958903"/>
    <n v="4.3843078519294892E-2"/>
    <n v="0"/>
    <n v="9.5000000000000001E-2"/>
    <s v="REMOTA"/>
    <x v="1"/>
    <n v="0"/>
  </r>
  <r>
    <n v="301"/>
    <d v="2014-10-31T00:00:00"/>
    <d v="2014-06-10T00:00:00"/>
    <s v="TRIBUNAL ADTIVO DE ANTIOQUIA"/>
    <s v="05001233100020140001400"/>
    <s v="2019"/>
    <x v="0"/>
    <s v="HENRY MOSQUERA MOSQUERA"/>
    <s v="JORGE HUMBERTO VALERO RODRIGUEZ"/>
    <n v="44498"/>
    <s v="NULIDAD Y RESTABLECIMIENTO DEL DERECHO"/>
    <s v="NULIDAD DEL FALLO DISCIPLINARIO "/>
    <s v="BAJO"/>
    <s v="BAJO"/>
    <s v="MEDIO   "/>
    <s v="BAJO"/>
    <n v="9.5000000000000001E-2"/>
    <s v="REMOTA"/>
    <n v="56660000"/>
    <n v="0"/>
    <s v=" ALEGATOS DE SEGUNDA"/>
    <n v="0"/>
    <s v="NO"/>
    <s v="NO"/>
    <n v="10"/>
    <s v="BEATRIZ ELENA PALACIO DE JIMENEZ"/>
    <n v="2019070003763"/>
    <d v="2019-07-16T00:00:00"/>
    <n v="105900"/>
    <s v="EDUCACION"/>
    <m/>
    <d v="2020-08-31T00:00:00"/>
    <s v="2014-10"/>
    <s v="10"/>
    <s v="2020-07"/>
    <n v="0.89197861147966029"/>
    <n v="50539508.126437552"/>
    <n v="0"/>
    <d v="2024-10-28T00:00:00"/>
    <n v="4.161643835616438"/>
    <n v="4.3843078519294892E-2"/>
    <n v="0"/>
    <n v="9.5000000000000001E-2"/>
    <s v="REMOTA"/>
    <x v="1"/>
    <n v="0"/>
  </r>
  <r>
    <n v="302"/>
    <d v="2012-03-30T00:00:00"/>
    <d v="2011-11-30T00:00:00"/>
    <s v="TRIBUNAL ADTIVO DE ANTIOQUIA"/>
    <s v="05001233100020110188500"/>
    <s v="2019"/>
    <x v="0"/>
    <s v="SOCIEDAD ESTYMA S.A. Y CONASFALTO S.A."/>
    <s v="JOSÉ MIGUEL ARANGO ISAZA"/>
    <n v="63711"/>
    <s v="CONTRACTUAL"/>
    <s v="INCUMPLIMIENTO"/>
    <s v="MEDIO   "/>
    <s v="MEDIO   "/>
    <s v="ALTO"/>
    <s v="BAJO"/>
    <n v="0.39250000000000002"/>
    <s v="MEDIA"/>
    <n v="3189379337"/>
    <n v="0"/>
    <s v=" ALEGATOS DE SEGUNDA"/>
    <n v="0"/>
    <s v="NO"/>
    <s v="NO"/>
    <n v="10"/>
    <s v="BEATRIZ ELENA PALACIO DE JIMENEZ"/>
    <n v="2019070003763"/>
    <d v="2019-07-16T00:00:00"/>
    <n v="105900"/>
    <s v="INFRAESTRUCTURA"/>
    <m/>
    <d v="2020-08-31T00:00:00"/>
    <s v="2012-03"/>
    <s v="10"/>
    <s v="2020-07"/>
    <n v="0.94771081207215102"/>
    <n v="3022609281.4744086"/>
    <n v="0"/>
    <d v="2022-03-28T00:00:00"/>
    <n v="1.5726027397260274"/>
    <n v="4.3843078519294892E-2"/>
    <n v="0"/>
    <n v="0.39250000000000002"/>
    <s v="MEDIA"/>
    <x v="2"/>
    <n v="0"/>
  </r>
  <r>
    <n v="303"/>
    <d v="2013-02-14T00:00:00"/>
    <d v="2013-02-08T00:00:00"/>
    <s v="JUZGADO 27 ADTIVO ORAL DE MEDELLÍN"/>
    <s v="05001333302720130012300"/>
    <s v="2019"/>
    <x v="0"/>
    <s v="JAIME LEON SERNA GONZALEZ Y OTROS"/>
    <s v="DIEGO FERNANDO GRAJALES POSADA"/>
    <n v="116039"/>
    <s v="REPARACIÓN DIRECTA"/>
    <s v="FALLA EN EL SERVICIO OTRAS CAUSAS"/>
    <s v="MEDIO   "/>
    <s v="BAJO"/>
    <s v="MEDIO   "/>
    <s v="BAJO"/>
    <n v="0.185"/>
    <s v="BAJA"/>
    <n v="2181403142"/>
    <n v="0.4"/>
    <s v=" ALEGATOS DE SEGUNDA"/>
    <n v="0"/>
    <s v="NO"/>
    <s v="NO"/>
    <n v="10"/>
    <s v="BEATRIZ ELENA PALACIO DE JIMENEZ"/>
    <n v="2019070003763"/>
    <d v="2019-07-16T00:00:00"/>
    <n v="105900"/>
    <s v="INFRAESTRUCTURA"/>
    <m/>
    <d v="2020-08-31T00:00:00"/>
    <s v="2013-02"/>
    <s v="10"/>
    <s v="2020-07"/>
    <n v="0.93184862868713714"/>
    <n v="2032737526.4865122"/>
    <n v="813095010.59460497"/>
    <d v="2023-02-12T00:00:00"/>
    <n v="2.452054794520548"/>
    <n v="4.3843078519294892E-2"/>
    <n v="797566668.93137956"/>
    <n v="0.185"/>
    <s v="BAJA"/>
    <x v="2"/>
    <n v="797566668.93137956"/>
  </r>
  <r>
    <n v="304"/>
    <d v="1999-09-01T00:00:00"/>
    <d v="1999-06-21T00:00:00"/>
    <s v="TRIBUNAL ADTIVO DE ANTIOQUIA"/>
    <s v="05001233100019990248500"/>
    <s v="2019"/>
    <x v="0"/>
    <s v="ISABEL BELTRAN VIUDA DE GOMEZ"/>
    <s v="JOAQUIN JARAVA DEL CASTILLO"/>
    <n v="8417"/>
    <s v="REPARACIÓN DIRECTA"/>
    <s v="FALLA EN EL SERVICIO OTRAS CAUSAS"/>
    <s v="ALTO"/>
    <s v="MEDIO   "/>
    <s v="MEDIO   "/>
    <s v="MEDIO   "/>
    <n v="0.6"/>
    <s v="ALTA"/>
    <n v="302573356"/>
    <n v="1"/>
    <s v=" RECURSO DE APELACIÓN SENTENCIA"/>
    <n v="302573356"/>
    <s v="NO"/>
    <s v="NO"/>
    <n v="25"/>
    <s v="BEATRIZ ELENA PALACIO DE JIMENEZ"/>
    <n v="2019070003763"/>
    <d v="2019-07-16T00:00:00"/>
    <n v="105900"/>
    <s v="INFRAESTRUCTURA"/>
    <m/>
    <d v="2020-08-31T00:00:00"/>
    <s v="1999-09"/>
    <s v="25"/>
    <s v="2020-07"/>
    <n v="1.8666180567102997"/>
    <n v="564788889.78903365"/>
    <n v="564788889.78903365"/>
    <d v="2024-08-25T00:00:00"/>
    <n v="3.9863013698630136"/>
    <n v="4.3843078519294892E-2"/>
    <n v="547358742.94897604"/>
    <n v="0.6"/>
    <s v="ALTA"/>
    <x v="0"/>
    <n v="302573356"/>
  </r>
  <r>
    <n v="305"/>
    <d v="1999-04-19T00:00:00"/>
    <d v="1998-12-18T00:00:00"/>
    <s v="TRIBUNAL ADTIVO DE ANTIOQUIA"/>
    <s v="05001233100019990009300"/>
    <s v="2019"/>
    <x v="0"/>
    <s v="CONCONCRETO INGENIEROS CIVILES S.A. "/>
    <s v="BERNARDITA PÉREZ RESTREPO"/>
    <n v="42618"/>
    <s v="CONTRACTUAL"/>
    <s v="INCUMPLIMIENTO"/>
    <s v="ALTO"/>
    <s v="MEDIO   "/>
    <s v="MEDIO   "/>
    <s v="MEDIO   "/>
    <n v="0.6"/>
    <s v="ALTA"/>
    <n v="236747099"/>
    <n v="1"/>
    <s v=" RECURSO DE APELACIÓN SENTENCIA"/>
    <n v="236747099"/>
    <s v="NO"/>
    <s v="NO"/>
    <n v="25"/>
    <s v="BEATRIZ ELENA PALACIO DE JIMENEZ"/>
    <n v="2019070003763"/>
    <d v="2019-07-16T00:00:00"/>
    <n v="105900"/>
    <s v="INFRAESTRUCTURA"/>
    <m/>
    <d v="2020-08-31T00:00:00"/>
    <s v="1999-04"/>
    <s v="25"/>
    <s v="2020-07"/>
    <n v="1.9022724517350693"/>
    <n v="450357484.45589519"/>
    <n v="450357484.45589519"/>
    <d v="2024-04-12T00:00:00"/>
    <n v="3.6164383561643834"/>
    <n v="4.3843078519294892E-2"/>
    <n v="437730150.74260736"/>
    <n v="0.6"/>
    <s v="ALTA"/>
    <x v="0"/>
    <n v="236747099"/>
  </r>
  <r>
    <n v="306"/>
    <d v="2002-12-12T00:00:00"/>
    <d v="2002-02-01T00:00:00"/>
    <s v="TRIBUNAL ADTIVO DE ANTIOQUIA"/>
    <s v="05001233100020020056800"/>
    <s v="2019"/>
    <x v="0"/>
    <s v="JAIME ALONSO  PIEDRAHITA CORREA"/>
    <s v="VICTOR ALEXANDER RINCÓN RUIZ"/>
    <n v="75394"/>
    <s v="NULIDAD Y RESTABLECIMIENTO DEL DERECHO - LABORAL"/>
    <s v="REINTEGRO POR REESTRUCTURACIÓN"/>
    <s v="BAJO"/>
    <s v="BAJO"/>
    <s v="MEDIO   "/>
    <s v="BAJO"/>
    <n v="9.5000000000000001E-2"/>
    <s v="REMOTA"/>
    <n v="4072073"/>
    <n v="0"/>
    <s v="  SENTENCIA 2DA FAVORABLE"/>
    <n v="0"/>
    <s v="NO"/>
    <s v="NO"/>
    <n v="22"/>
    <s v="BEATRIZ ELENA PALACIO DE JIMENEZ"/>
    <n v="2019070003763"/>
    <d v="2019-07-16T00:00:00"/>
    <n v="105900"/>
    <s v="CONTRALORIA "/>
    <m/>
    <d v="2020-08-31T00:00:00"/>
    <s v="2002-12"/>
    <s v="22"/>
    <s v="2020-07"/>
    <n v="1.4702683296428154"/>
    <n v="5987039.9678936079"/>
    <n v="0"/>
    <d v="2024-12-06T00:00:00"/>
    <n v="4.2684931506849315"/>
    <n v="4.3843078519294892E-2"/>
    <n v="0"/>
    <n v="9.5000000000000001E-2"/>
    <s v="REMOTA"/>
    <x v="1"/>
    <n v="0"/>
  </r>
  <r>
    <n v="307"/>
    <d v="2014-04-29T00:00:00"/>
    <d v="2014-03-27T00:00:00"/>
    <s v="TRIBUNAL ADTIVO DE ANTIOQUIA"/>
    <s v="05001233300020140059900"/>
    <s v="2019"/>
    <x v="0"/>
    <s v="JUSTINIANO MAZO LOPEZ"/>
    <s v="CARLOS AUGUSTO QUINTERO JIMENEZ"/>
    <n v="142129"/>
    <s v="NULIDAD Y RESTABLECIMIENTO DEL DERECHO - LABORAL"/>
    <s v="PENSIÓN DE SOBREVIVIENTES"/>
    <s v="ALTO"/>
    <s v="MEDIO   "/>
    <s v="BAJO"/>
    <s v="BAJO"/>
    <n v="0.39750000000000002"/>
    <s v="MEDIA"/>
    <n v="50953726"/>
    <n v="1"/>
    <s v=" ALEGATOS DE SEGUNDA"/>
    <n v="0"/>
    <s v="NO"/>
    <s v="NO"/>
    <n v="12"/>
    <s v="BEATRIZ ELENA PALACIO DE JIMENEZ"/>
    <n v="2019070003763"/>
    <d v="2019-07-16T00:00:00"/>
    <n v="105900"/>
    <s v="EDUCACION"/>
    <m/>
    <d v="2020-08-31T00:00:00"/>
    <s v="2014-04"/>
    <s v="12"/>
    <s v="2020-07"/>
    <n v="0.90302046279467518"/>
    <n v="46012257.233633071"/>
    <n v="46012257.233633071"/>
    <d v="2026-04-26T00:00:00"/>
    <n v="5.6547945205479451"/>
    <n v="4.3843078519294892E-2"/>
    <n v="44010994.968402214"/>
    <n v="0.39750000000000002"/>
    <s v="MEDIA"/>
    <x v="2"/>
    <n v="44010994.968402214"/>
  </r>
  <r>
    <n v="308"/>
    <d v="2013-04-09T00:00:00"/>
    <d v="2014-12-01T00:00:00"/>
    <s v="JUZGADO 22 ADTIVO ORAL DE MEDELLÍN"/>
    <s v="05001333302220140017500"/>
    <s v="2019"/>
    <x v="0"/>
    <s v="JORGE AUGUSTO GOMEZ ZAMBRANO"/>
    <s v="JORGE EDUARDO FONSECA ECHEVERRI"/>
    <n v="145103"/>
    <s v="REPARACIÓN DIRECTA"/>
    <s v="OTRAS"/>
    <s v="BAJO"/>
    <s v="BAJO"/>
    <s v="MEDIO   "/>
    <s v="BAJO"/>
    <n v="9.5000000000000001E-2"/>
    <s v="REMOTA"/>
    <n v="660865309"/>
    <n v="0"/>
    <s v=" ALEGATOS DE SEGUNDA"/>
    <n v="0"/>
    <s v="NO"/>
    <s v="NO"/>
    <n v="12"/>
    <s v="BEATRIZ ELENA PALACIO DE JIMENEZ"/>
    <n v="2019070003763"/>
    <d v="2019-07-16T00:00:00"/>
    <n v="105900"/>
    <s v="GOBIERNO"/>
    <m/>
    <d v="2020-08-31T00:00:00"/>
    <s v="2013-04"/>
    <s v="12"/>
    <s v="2020-07"/>
    <n v="0.92758915786922391"/>
    <n v="613011495.44029438"/>
    <n v="0"/>
    <d v="2025-04-06T00:00:00"/>
    <n v="4.5999999999999996"/>
    <n v="4.3843078519294892E-2"/>
    <n v="0"/>
    <n v="9.5000000000000001E-2"/>
    <s v="REMOTA"/>
    <x v="1"/>
    <n v="0"/>
  </r>
  <r>
    <n v="309"/>
    <d v="2014-07-09T00:00:00"/>
    <d v="2014-04-24T00:00:00"/>
    <s v="JUZGADO 22 ADTIVO ORAL DE MEDELLÍN"/>
    <s v="05001333302220140049700"/>
    <s v="2019"/>
    <x v="0"/>
    <s v="BEATRIZ ELENA SIERRA GOEZ"/>
    <s v="JOSÉ LUIS VIVEROS ABISAMBRA"/>
    <n v="22592"/>
    <s v="REPARACIÓN DIRECTA"/>
    <s v="OTRAS"/>
    <s v="BAJO"/>
    <s v="BAJO"/>
    <s v="MEDIO   "/>
    <s v="BAJO"/>
    <n v="9.5000000000000001E-2"/>
    <s v="REMOTA"/>
    <n v="546273252"/>
    <n v="0"/>
    <s v="  SENTENCIA 2DA FAVORABLE"/>
    <n v="0"/>
    <s v="NO"/>
    <s v="NO"/>
    <n v="8"/>
    <s v="BEATRIZ ELENA PALACIO DE JIMENEZ"/>
    <n v="2019070003763"/>
    <d v="2019-07-16T00:00:00"/>
    <n v="105900"/>
    <s v="GOBIERNO"/>
    <m/>
    <d v="2020-08-31T00:00:00"/>
    <s v="2014-07"/>
    <s v="8"/>
    <s v="2020-07"/>
    <n v="0.89647995697306138"/>
    <n v="489723021.44849432"/>
    <n v="0"/>
    <d v="2022-07-07T00:00:00"/>
    <n v="1.8493150684931507"/>
    <n v="4.3843078519294892E-2"/>
    <n v="0"/>
    <n v="9.5000000000000001E-2"/>
    <s v="REMOTA"/>
    <x v="1"/>
    <n v="0"/>
  </r>
  <r>
    <n v="310"/>
    <d v="2014-07-31T00:00:00"/>
    <d v="2015-03-05T00:00:00"/>
    <s v="JUZGADO 29 ADTIVO ORAL DE MEDELLÍN"/>
    <s v="05001333302920140025600"/>
    <s v="2019"/>
    <x v="0"/>
    <s v="SANDRA MILENA PANIAGUA CASTAÑEDA Y OTROS"/>
    <s v="JOSÉ LUIS VIVEROS ABISAMBRA"/>
    <n v="22592"/>
    <s v="REPARACIÓN DIRECTA"/>
    <s v="FALLA EN EL SERVICIO OTRAS CAUSAS"/>
    <s v="BAJO"/>
    <s v="BAJO"/>
    <s v="BAJO"/>
    <s v="BAJO"/>
    <n v="0.05"/>
    <s v="REMOTA"/>
    <n v="808558511"/>
    <n v="0"/>
    <s v=" ALEGATOS DE SEGUNDA"/>
    <n v="0"/>
    <s v="NO"/>
    <s v="NO"/>
    <n v="12"/>
    <s v="BEATRIZ ELENA PALACIO DE JIMENEZ"/>
    <n v="2019070003763"/>
    <d v="2019-07-16T00:00:00"/>
    <n v="105900"/>
    <s v="GOBIERNO"/>
    <m/>
    <d v="2020-08-31T00:00:00"/>
    <s v="2014-07"/>
    <s v="12"/>
    <s v="2020-07"/>
    <n v="0.89647995697306138"/>
    <n v="724856499.15148258"/>
    <n v="0"/>
    <d v="2026-07-28T00:00:00"/>
    <n v="5.9095890410958907"/>
    <n v="4.3843078519294892E-2"/>
    <n v="0"/>
    <n v="0.05"/>
    <s v="REMOTA"/>
    <x v="1"/>
    <n v="0"/>
  </r>
  <r>
    <n v="311"/>
    <d v="2015-01-29T00:00:00"/>
    <d v="2014-11-10T00:00:00"/>
    <s v="JUZGADO 28 ADTIVO ORAL DE MEDELLÍN"/>
    <s v="05001333302820140164100"/>
    <s v="2019"/>
    <x v="0"/>
    <s v="HERNANDO DE JESUS DOMINGUEZ RAMIREZ"/>
    <s v="ALBEIRO FERNANDEZ OCHOA"/>
    <n v="96446"/>
    <s v="NULIDAD Y RESTABLECIMIENTO DEL DERECHO"/>
    <s v="PENSIÓN DE SOBREVIVIENTES"/>
    <s v="BAJO"/>
    <s v="BAJO"/>
    <s v="MEDIO   "/>
    <s v="BAJO"/>
    <n v="9.5000000000000001E-2"/>
    <s v="REMOTA"/>
    <n v="125000000"/>
    <n v="0"/>
    <s v=" ALEGATOS DE SEGUNDA"/>
    <n v="0"/>
    <s v="NO"/>
    <s v="NO"/>
    <n v="12"/>
    <s v="BEATRIZ ELENA PALACIO DE JIMENEZ"/>
    <n v="2019070003763"/>
    <d v="2019-07-16T00:00:00"/>
    <n v="105900"/>
    <s v="EDUCACION"/>
    <m/>
    <d v="2020-08-31T00:00:00"/>
    <s v="2015-01"/>
    <s v="12"/>
    <s v="2020-07"/>
    <n v="0.88274698887786718"/>
    <n v="110343373.6097334"/>
    <n v="0"/>
    <d v="2027-01-26T00:00:00"/>
    <n v="6.4082191780821915"/>
    <n v="4.3843078519294892E-2"/>
    <n v="0"/>
    <n v="9.5000000000000001E-2"/>
    <s v="REMOTA"/>
    <x v="1"/>
    <n v="0"/>
  </r>
  <r>
    <n v="312"/>
    <d v="2015-05-04T00:00:00"/>
    <d v="2015-04-24T00:00:00"/>
    <s v="JUZGADO 07 ADTIVO ORAL DE MEDELLÍN"/>
    <s v="05001333300720150049000"/>
    <s v="2019"/>
    <x v="0"/>
    <s v="DARIO DE J. HINCAPIÉ CARDONA Y OTROS"/>
    <s v="RUBEN DARÍO MUÑOZ PULGARIN"/>
    <n v="73699"/>
    <s v="REPARACIÓN DIRECTA"/>
    <s v="OTRAS"/>
    <s v="BAJO"/>
    <s v="BAJO"/>
    <s v="MEDIO   "/>
    <s v="BAJO"/>
    <n v="9.5000000000000001E-2"/>
    <s v="REMOTA"/>
    <n v="82417000"/>
    <n v="0"/>
    <s v=" ALEGATOS PRIMERA"/>
    <n v="0"/>
    <s v="NO"/>
    <s v="NO"/>
    <n v="12"/>
    <s v="BEATRIZ ELENA PALACIO DE JIMENEZ"/>
    <n v="2019070003763"/>
    <d v="2019-07-16T00:00:00"/>
    <n v="105900"/>
    <s v="HACIENDA "/>
    <m/>
    <d v="2020-08-31T00:00:00"/>
    <s v="2015-05"/>
    <s v="12"/>
    <s v="2020-07"/>
    <n v="0.86073201793714027"/>
    <n v="70938950.722325295"/>
    <n v="0"/>
    <d v="2027-05-01T00:00:00"/>
    <n v="6.6684931506849319"/>
    <n v="4.3843078519294892E-2"/>
    <n v="0"/>
    <n v="9.5000000000000001E-2"/>
    <s v="REMOTA"/>
    <x v="1"/>
    <n v="0"/>
  </r>
  <r>
    <n v="313"/>
    <d v="2015-05-04T00:00:00"/>
    <d v="2015-04-10T00:00:00"/>
    <s v="JUZGADO 07 ADTIVO ORAL DE MEDELLÍN"/>
    <s v="05001333300720150038600"/>
    <s v="2019"/>
    <x v="0"/>
    <s v="VALERYN GÓMEZ MORENO Y OTROS"/>
    <s v="MARÍA EUGENIA JIMENEZ VARGAS"/>
    <n v="148240"/>
    <s v="REPARACIÓN DIRECTA"/>
    <s v="ACCIDENTE DE TRANSITO"/>
    <s v="BAJO"/>
    <s v="BAJO"/>
    <s v="MEDIO   "/>
    <s v="BAJO"/>
    <n v="9.5000000000000001E-2"/>
    <s v="REMOTA"/>
    <n v="284020280"/>
    <n v="0"/>
    <s v=" ALEGATOS DE SEGUNDA"/>
    <n v="0"/>
    <s v="NO"/>
    <s v="NO"/>
    <n v="12"/>
    <s v="BEATRIZ ELENA PALACIO DE JIMENEZ"/>
    <n v="2019070003763"/>
    <d v="2019-07-16T00:00:00"/>
    <n v="105900"/>
    <s v="INFRAESTRUCTURA"/>
    <m/>
    <d v="2020-08-31T00:00:00"/>
    <s v="2015-05"/>
    <s v="12"/>
    <s v="2020-07"/>
    <n v="0.86073201793714027"/>
    <n v="244465348.73947161"/>
    <n v="0"/>
    <d v="2027-05-01T00:00:00"/>
    <n v="6.6684931506849319"/>
    <n v="4.3843078519294892E-2"/>
    <n v="0"/>
    <n v="9.5000000000000001E-2"/>
    <s v="REMOTA"/>
    <x v="1"/>
    <n v="0"/>
  </r>
  <r>
    <n v="314"/>
    <d v="2015-08-14T00:00:00"/>
    <d v="2014-02-24T00:00:00"/>
    <s v="JUZGADO 004 ADTIVO ORAL DE MEDELLÍN"/>
    <s v="05001333300420140021500"/>
    <s v="2019"/>
    <x v="0"/>
    <s v="INMOBILIARIA Y CIA LTDA"/>
    <s v="JUAN PABLO MOLINA ALVAREZ"/>
    <n v="88559"/>
    <s v="NULIDAD Y RESTABLECIMIENTO DEL DERECHO"/>
    <s v="OTRAS"/>
    <s v="BAJO"/>
    <s v="BAJO"/>
    <s v="MEDIO   "/>
    <s v="BAJO"/>
    <n v="9.5000000000000001E-2"/>
    <s v="REMOTA"/>
    <n v="57466447"/>
    <n v="0"/>
    <s v=" ALEGATOS DE SEGUNDA"/>
    <n v="0"/>
    <s v="NO"/>
    <s v="NO"/>
    <n v="12"/>
    <s v="BEATRIZ ELENA PALACIO DE JIMENEZ"/>
    <n v="2019070003763"/>
    <d v="2019-07-16T00:00:00"/>
    <n v="105900"/>
    <s v="HACIENDA "/>
    <m/>
    <d v="2020-08-31T00:00:00"/>
    <s v="2015-08"/>
    <s v="12"/>
    <s v="2020-07"/>
    <n v="0.85413954863106623"/>
    <n v="49084365.102011092"/>
    <n v="0"/>
    <d v="2027-08-11T00:00:00"/>
    <n v="6.9479452054794519"/>
    <n v="4.3843078519294892E-2"/>
    <n v="0"/>
    <n v="9.5000000000000001E-2"/>
    <s v="REMOTA"/>
    <x v="1"/>
    <n v="0"/>
  </r>
  <r>
    <n v="315"/>
    <d v="2015-08-03T00:00:00"/>
    <d v="2015-06-22T00:00:00"/>
    <s v="TRIBUNAL ADTIVO DE ANTIOQUIA"/>
    <s v="05001233300020150127200"/>
    <s v="2019"/>
    <x v="0"/>
    <s v="PALACIO SANCHEZ S.A.S."/>
    <s v="JORGE ANDRES LONDOÑO CORREA"/>
    <n v="188752"/>
    <s v="NULIDAD Y RESTABLECIMIENTO DEL DERECHO"/>
    <s v="OTRAS"/>
    <s v="MEDIO   "/>
    <s v="MEDIO   "/>
    <s v="MEDIO   "/>
    <s v="MEDIO   "/>
    <n v="0.5"/>
    <s v="MEDIA"/>
    <n v="268669630"/>
    <n v="0"/>
    <s v=" ALEGATOS PRIMERA"/>
    <n v="0"/>
    <s v="NO"/>
    <s v="NO"/>
    <n v="12"/>
    <s v="BEATRIZ ELENA PALACIO DE JIMENEZ"/>
    <n v="2019070003763"/>
    <d v="2019-07-16T00:00:00"/>
    <n v="105900"/>
    <s v="INFRAESTRUCTURA"/>
    <m/>
    <d v="2020-08-31T00:00:00"/>
    <s v="2015-08"/>
    <s v="12"/>
    <s v="2020-07"/>
    <n v="0.85413954863106623"/>
    <n v="229481356.49907556"/>
    <n v="0"/>
    <d v="2027-07-31T00:00:00"/>
    <n v="6.9178082191780819"/>
    <n v="4.3843078519294892E-2"/>
    <n v="0"/>
    <n v="0.5"/>
    <s v="MEDIA"/>
    <x v="2"/>
    <n v="0"/>
  </r>
  <r>
    <n v="316"/>
    <d v="2013-06-13T00:00:00"/>
    <d v="2013-05-16T00:00:00"/>
    <s v="JUZGADO 28 ADTIVO ORAL DE MEDELLÍN"/>
    <s v="05001333302820130045000"/>
    <s v="2019"/>
    <x v="0"/>
    <s v="RUTH MARY GALVIS GALLEGO Y OTROS"/>
    <s v="RAFAEL IVAN TORO GUTIERREZ"/>
    <n v="191371"/>
    <s v="GRUPO"/>
    <s v="OTRAS"/>
    <s v="BAJO"/>
    <s v="BAJO"/>
    <s v="MEDIO   "/>
    <s v="BAJO"/>
    <n v="9.5000000000000001E-2"/>
    <s v="REMOTA"/>
    <n v="802117050"/>
    <n v="0"/>
    <s v=" ALEGATOS PRIMERA"/>
    <n v="0"/>
    <s v="NO"/>
    <s v="NO"/>
    <n v="12"/>
    <s v="BEATRIZ ELENA PALACIO DE JIMENEZ"/>
    <n v="2019070003763"/>
    <d v="2019-07-16T00:00:00"/>
    <n v="105900"/>
    <s v="PLANEACION"/>
    <m/>
    <d v="2020-08-31T00:00:00"/>
    <s v="2013-06"/>
    <s v="12"/>
    <s v="2020-07"/>
    <n v="0.92284387796387113"/>
    <n v="740228809.0029403"/>
    <n v="0"/>
    <d v="2025-06-10T00:00:00"/>
    <n v="4.7780821917808218"/>
    <n v="4.3843078519294892E-2"/>
    <n v="0"/>
    <n v="9.5000000000000001E-2"/>
    <s v="REMOTA"/>
    <x v="1"/>
    <n v="0"/>
  </r>
  <r>
    <n v="317"/>
    <d v="2015-08-25T00:00:00"/>
    <d v="2014-10-28T00:00:00"/>
    <s v="JUZGADO 11 ADTIVO ORAL DE MEDELLÍN"/>
    <s v="05001333301120140089900"/>
    <s v="2019"/>
    <x v="0"/>
    <s v="DISTRACOM S.A."/>
    <s v="NATALIA CADAVID MEJÍA"/>
    <n v="168838"/>
    <s v="NULIDAD Y RESTABLECIMIENTO DEL DERECHO"/>
    <s v="IMPUESTOS"/>
    <s v="ALTO"/>
    <s v="ALTO"/>
    <s v="MEDIO   "/>
    <s v="ALTO"/>
    <n v="0.95000000000000007"/>
    <s v="ALTA"/>
    <n v="10338850"/>
    <n v="1"/>
    <s v=" ALEGATOS DE SEGUNDA"/>
    <n v="0"/>
    <s v="NO"/>
    <s v="NO"/>
    <n v="12"/>
    <s v="BEATRIZ ELENA PALACIO DE JIMENEZ"/>
    <n v="2019070003763"/>
    <d v="2019-07-16T00:00:00"/>
    <n v="105900"/>
    <s v="HACIENDA "/>
    <m/>
    <d v="2020-08-31T00:00:00"/>
    <s v="2015-08"/>
    <s v="12"/>
    <s v="2020-07"/>
    <n v="0.85413954863106623"/>
    <n v="8830820.6723642983"/>
    <n v="8830820.6723642983"/>
    <d v="2027-08-22T00:00:00"/>
    <n v="6.978082191780822"/>
    <n v="4.3843078519294892E-2"/>
    <n v="8359290.1243784493"/>
    <n v="0.95000000000000007"/>
    <s v="ALTA"/>
    <x v="0"/>
    <n v="8359290.1243784493"/>
  </r>
  <r>
    <n v="318"/>
    <d v="2015-10-20T00:00:00"/>
    <d v="2015-06-18T00:00:00"/>
    <s v="TRIBUNAL ADTIVO DE ANTIOQUIA"/>
    <s v="05001233300020150125800"/>
    <s v="2019"/>
    <x v="0"/>
    <s v="FRIGORÍFICO DEL CAUCA S.A.S."/>
    <s v="JORGE ANDRÉS LONDOÑO CORREA "/>
    <s v="188.752"/>
    <s v="NULIDAD Y RESTABLECIMIENTO DEL DERECHO"/>
    <s v="IMPUESTOS"/>
    <s v="MEDIO   "/>
    <s v="MEDIO   "/>
    <s v="MEDIO   "/>
    <s v="MEDIO   "/>
    <n v="0.5"/>
    <s v="MEDIA"/>
    <n v="206347400"/>
    <n v="0"/>
    <s v=" SENTENCIA 1RA FAVORABLE"/>
    <n v="0"/>
    <s v="NO"/>
    <s v="NO"/>
    <n v="12"/>
    <s v="BEATRIZ ELENA PALACIO DE JIMENEZ"/>
    <n v="2019070003763"/>
    <d v="2019-07-16T00:00:00"/>
    <n v="105900"/>
    <s v="INFRAESTRUCTURA"/>
    <m/>
    <d v="2020-08-31T00:00:00"/>
    <s v="2015-10"/>
    <s v="12"/>
    <s v="2020-07"/>
    <n v="0.84232546730647351"/>
    <n v="173811670.13247582"/>
    <n v="0"/>
    <d v="2027-10-17T00:00:00"/>
    <n v="7.1315068493150688"/>
    <n v="4.3843078519294892E-2"/>
    <n v="0"/>
    <n v="0.5"/>
    <s v="MEDIA"/>
    <x v="2"/>
    <n v="0"/>
  </r>
  <r>
    <n v="319"/>
    <d v="2015-10-29T00:00:00"/>
    <d v="2015-06-04T00:00:00"/>
    <s v="JUZGADO 14 ADMTIVO DE MEDELLÍN"/>
    <s v="05001333301420150036100"/>
    <s v="2019"/>
    <x v="0"/>
    <s v="DORA ESTHER DEOSSA CASAS"/>
    <s v="HERNAN DARIO ZAPATA LONDOÑO"/>
    <n v="108371"/>
    <s v="NULIDAD Y RESTABLECIMIENTO DEL DERECHO - LABORAL"/>
    <s v="OTRAS"/>
    <s v="BAJO"/>
    <s v="BAJO"/>
    <s v="BAJO"/>
    <s v="BAJO"/>
    <n v="0.05"/>
    <s v="REMOTA"/>
    <n v="2275000"/>
    <n v="0"/>
    <s v=" ALEGATOS DE SEGUNDA"/>
    <n v="0"/>
    <s v="NO"/>
    <s v="NO"/>
    <n v="12"/>
    <s v="BEATRIZ ELENA PALACIO DE JIMENEZ"/>
    <n v="2019070003763"/>
    <d v="2019-07-16T00:00:00"/>
    <n v="105900"/>
    <s v="EDUCACION"/>
    <m/>
    <d v="2020-08-31T00:00:00"/>
    <s v="2015-10"/>
    <s v="12"/>
    <s v="2020-07"/>
    <n v="0.84232546730647351"/>
    <n v="1916290.4381222273"/>
    <n v="0"/>
    <d v="2027-10-26T00:00:00"/>
    <n v="7.1561643835616442"/>
    <n v="4.3843078519294892E-2"/>
    <n v="0"/>
    <n v="0.05"/>
    <s v="REMOTA"/>
    <x v="1"/>
    <n v="0"/>
  </r>
  <r>
    <n v="320"/>
    <d v="2012-03-23T00:00:00"/>
    <d v="2012-01-12T00:00:00"/>
    <s v="JUZGADO 14 LABORAL DEL CIRCUITO DE MEDELLÍN"/>
    <s v="05001310501420120023400"/>
    <s v="2019"/>
    <x v="1"/>
    <s v="ALEIDA PATRICIA AVENDAÑO ZAPATA"/>
    <s v="LUZ FABIOLA CASTRILLÓN CASTRILLÓN"/>
    <s v="119.622"/>
    <s v="ORDINARIA"/>
    <s v="OTRAS"/>
    <s v="BAJO"/>
    <s v="BAJO"/>
    <s v="BAJO"/>
    <s v="MEDIO   "/>
    <n v="0.20749999999999999"/>
    <s v="BAJA"/>
    <n v="69795449"/>
    <n v="0"/>
    <s v=" SENTENCIA 1RA FAVORABLE"/>
    <n v="0"/>
    <s v="NO"/>
    <s v="NO"/>
    <n v="12"/>
    <s v="BEATRIZ ELENA PALACIO DE JIMENEZ"/>
    <n v="2019070003763"/>
    <d v="2019-07-16T00:00:00"/>
    <n v="105900"/>
    <s v="MANA"/>
    <m/>
    <d v="2020-08-31T00:00:00"/>
    <s v="2012-03"/>
    <s v="12"/>
    <s v="2020-07"/>
    <n v="0.94771081207215102"/>
    <n v="66145901.650730401"/>
    <n v="0"/>
    <d v="2024-03-20T00:00:00"/>
    <n v="3.5534246575342467"/>
    <n v="4.3843078519294892E-2"/>
    <n v="0"/>
    <n v="0.20749999999999999"/>
    <s v="BAJA"/>
    <x v="2"/>
    <n v="0"/>
  </r>
  <r>
    <n v="321"/>
    <d v="2009-09-21T00:00:00"/>
    <d v="2009-05-21T00:00:00"/>
    <s v="CONSEJO DE ESTADO - SECCIÓN TERCERA"/>
    <s v="05001233100020090120800"/>
    <s v="2019"/>
    <x v="0"/>
    <s v="FUNDACIÓN SAN SEBASTIAN DE URABA"/>
    <s v="DIANA PATRICIA AGUDELO BEDOYA"/>
    <n v="146268"/>
    <s v="NULIDAD Y RESTABLECIMIENTO DEL DERECHO - LABORAL"/>
    <s v="RECONOCIMIENTO Y PAGO DE OTRAS PRESTACIONES SALARIALES, SOLCIALES Y SALARIOS"/>
    <s v="ALTO"/>
    <s v="MEDIO   "/>
    <s v="MEDIO   "/>
    <s v="MEDIO   "/>
    <n v="0.6"/>
    <s v="ALTA"/>
    <n v="468486028"/>
    <n v="1"/>
    <s v=" SENTENCIA 2DA EN CONTRA "/>
    <n v="0"/>
    <s v="NO"/>
    <s v="NO"/>
    <n v="12"/>
    <s v="BEATRIZ ELENA PALACIO DE JIMENEZ"/>
    <n v="2019070003763"/>
    <d v="2019-07-16T00:00:00"/>
    <n v="105900"/>
    <s v="EDUCACION"/>
    <s v="pendiente de un incidente a cargo del demandante"/>
    <d v="2020-08-31T00:00:00"/>
    <s v="2009-09"/>
    <s v="12"/>
    <s v="2020-07"/>
    <n v="1.0279574761108587"/>
    <n v="481583714.93608111"/>
    <n v="481583714.93608111"/>
    <d v="2021-09-18T00:00:00"/>
    <n v="1.0493150684931507"/>
    <n v="4.3843078519294892E-2"/>
    <n v="477626212.89451659"/>
    <n v="0.6"/>
    <s v="ALTA"/>
    <x v="0"/>
    <n v="477626212.89451659"/>
  </r>
  <r>
    <n v="322"/>
    <d v="2015-11-11T00:00:00"/>
    <d v="2015-10-02T00:00:00"/>
    <s v="JUZGADO 19 ADMTIVO DE MEDELLÍN"/>
    <s v="05001333301920150114900"/>
    <s v="2019"/>
    <x v="0"/>
    <s v="GILDARDO ALONSO ZABALA RODRIGUEZ"/>
    <s v="CARLOS ALBERTO BALLESTEROS BARÓN"/>
    <s v="33.513"/>
    <s v="NULIDAD Y RESTABLECIMIENTO DEL DERECHO - LABORAL"/>
    <s v="PRIMA DE SERVICIOS"/>
    <s v="BAJO"/>
    <s v="BAJO"/>
    <s v="BAJO"/>
    <s v="BAJO"/>
    <n v="0.05"/>
    <s v="REMOTA"/>
    <n v="892600"/>
    <n v="0"/>
    <s v=" ALEGATOS DE SEGUNDA"/>
    <n v="0"/>
    <s v="NO"/>
    <s v="NO"/>
    <n v="12"/>
    <s v="BEATRIZ ELENA PALACIO DE JIMENEZ"/>
    <n v="2019070003763"/>
    <d v="2019-07-16T00:00:00"/>
    <n v="105900"/>
    <s v="EDUCACION"/>
    <m/>
    <d v="2020-08-31T00:00:00"/>
    <s v="2015-11"/>
    <s v="12"/>
    <s v="2020-07"/>
    <n v="0.83727667088522129"/>
    <n v="747353.15643214853"/>
    <n v="0"/>
    <d v="2027-11-08T00:00:00"/>
    <n v="7.1917808219178081"/>
    <n v="4.3843078519294892E-2"/>
    <n v="0"/>
    <n v="0.05"/>
    <s v="REMOTA"/>
    <x v="1"/>
    <n v="0"/>
  </r>
  <r>
    <n v="323"/>
    <d v="2016-06-14T00:00:00"/>
    <d v="2016-02-18T00:00:00"/>
    <s v="JUZGADO 33 ADMTIVO DE MEDELLÍN"/>
    <s v="05001333303320160033600"/>
    <s v="2019"/>
    <x v="0"/>
    <s v="JORGE ENRIQUE CAÑAS GIRALDO"/>
    <s v="LEIDY PATRICIA LÓPEZ MONSALVE"/>
    <s v="165.757"/>
    <s v="NULIDAD Y RESTABLECIMIENTO DEL DERECHO"/>
    <s v="INCENTIVO ANTIGÜEDAD"/>
    <s v="BAJO"/>
    <s v="BAJO"/>
    <s v="BAJO"/>
    <s v="BAJO"/>
    <n v="0.05"/>
    <s v="REMOTA"/>
    <n v="7448813"/>
    <n v="0"/>
    <s v=" ALEGATOS DE SEGUNDA"/>
    <n v="0"/>
    <s v="NO"/>
    <s v="NO"/>
    <n v="10"/>
    <s v="BEATRIZ ELENA PALACIO DE JIMENEZ"/>
    <n v="2019070003763"/>
    <d v="2019-07-16T00:00:00"/>
    <n v="105900"/>
    <s v="GESTION HUMANA Y DLLO ORGANIZACIONAL"/>
    <m/>
    <d v="2020-08-31T00:00:00"/>
    <s v="2016-06"/>
    <s v="10"/>
    <s v="2020-07"/>
    <n v="0.79172380492187922"/>
    <n v="5897402.5705115581"/>
    <n v="0"/>
    <d v="2026-06-12T00:00:00"/>
    <n v="5.7835616438356166"/>
    <n v="4.3843078519294892E-2"/>
    <n v="0"/>
    <n v="0.05"/>
    <s v="REMOTA"/>
    <x v="1"/>
    <n v="0"/>
  </r>
  <r>
    <n v="324"/>
    <d v="2016-06-03T00:00:00"/>
    <d v="2015-11-30T00:00:00"/>
    <s v="JUZGADO 30 ADMTIVO DE MEDELLÍN"/>
    <s v="05001333303020150130100"/>
    <s v="2019"/>
    <x v="0"/>
    <s v="GUILLERMO ARTURO PARRA SALAZAR"/>
    <s v="FRANCISCO GOMEZ ARISTIZABAL"/>
    <s v="42.571"/>
    <s v="NULIDAD Y RESTABLECIMIENTO DEL DERECHO"/>
    <s v="RELIQUIDACIÓN DE LA PENSIÓN"/>
    <s v="BAJO"/>
    <s v="BAJO"/>
    <s v="MEDIO   "/>
    <s v="BAJO"/>
    <n v="9.5000000000000001E-2"/>
    <s v="REMOTA"/>
    <n v="3883518"/>
    <n v="0"/>
    <s v=" ALEGATOS DE SEGUNDA"/>
    <n v="0"/>
    <s v="NO"/>
    <s v="NO"/>
    <n v="10"/>
    <s v="BEATRIZ ELENA PALACIO DE JIMENEZ"/>
    <n v="2019070003763"/>
    <d v="2019-07-16T00:00:00"/>
    <n v="105900"/>
    <s v="GESTION HUMANA Y DLLO ORGANIZACIONAL"/>
    <m/>
    <d v="2020-08-31T00:00:00"/>
    <s v="2016-06"/>
    <s v="10"/>
    <s v="2020-07"/>
    <n v="0.79172380492187922"/>
    <n v="3074673.6474426067"/>
    <n v="0"/>
    <d v="2026-06-01T00:00:00"/>
    <n v="5.7534246575342465"/>
    <n v="4.3843078519294892E-2"/>
    <n v="0"/>
    <n v="9.5000000000000001E-2"/>
    <s v="REMOTA"/>
    <x v="1"/>
    <n v="0"/>
  </r>
  <r>
    <n v="325"/>
    <d v="2016-07-13T00:00:00"/>
    <d v="2016-07-08T00:00:00"/>
    <s v="JUZGADO 11 ADMTIVO DE MEDELLÍN"/>
    <s v="05001333301120160053800"/>
    <s v="2019"/>
    <x v="0"/>
    <s v="LUIS FELIPE HIGUITA SUAREZ"/>
    <s v="LEIDY PATRICIA LÓPEZ MONSALVE"/>
    <s v="165.757"/>
    <s v="NULIDAD Y RESTABLECIMIENTO DEL DERECHO"/>
    <s v="INCENTIVO ANTIGÜEDAD"/>
    <s v="BAJO"/>
    <s v="BAJO"/>
    <s v="BAJO"/>
    <s v="BAJO"/>
    <n v="0.05"/>
    <s v="REMOTA"/>
    <n v="769814"/>
    <n v="0"/>
    <s v=" ALEGATOS DE SEGUNDA"/>
    <n v="0"/>
    <s v="NO"/>
    <s v="NO"/>
    <n v="10"/>
    <s v="BEATRIZ ELENA PALACIO DE JIMENEZ"/>
    <n v="2019070003763"/>
    <d v="2019-07-16T00:00:00"/>
    <n v="105900"/>
    <s v="SSSPSA"/>
    <m/>
    <d v="2020-08-31T00:00:00"/>
    <s v="2016-07"/>
    <s v="10"/>
    <s v="2020-07"/>
    <n v="0.78762830642941495"/>
    <n v="606327.29708565364"/>
    <n v="0"/>
    <d v="2026-07-11T00:00:00"/>
    <n v="5.8630136986301373"/>
    <n v="4.3843078519294892E-2"/>
    <n v="0"/>
    <n v="0.05"/>
    <s v="REMOTA"/>
    <x v="1"/>
    <n v="0"/>
  </r>
  <r>
    <n v="326"/>
    <d v="2016-08-12T00:00:00"/>
    <d v="2016-08-08T00:00:00"/>
    <s v="JUZGADO 18 ADMTIVO DE MEDELLÍN"/>
    <s v="05001333301820160064700"/>
    <s v="2019"/>
    <x v="0"/>
    <s v="ALBA MARINA GIRÓN LÓPEZ"/>
    <s v="FREDY ALONSO PELAEZ GÓMEZ"/>
    <s v="97.371"/>
    <s v="NULIDAD Y RESTABLECIMIENTO DEL DERECHO"/>
    <s v="INCENTIVO ANTIGÜEDAD"/>
    <s v="BAJO"/>
    <s v="BAJO"/>
    <s v="BAJO"/>
    <s v="BAJO"/>
    <n v="0.05"/>
    <s v="REMOTA"/>
    <n v="5521354"/>
    <n v="0"/>
    <s v=" RECURSO DE APELACIÓN SENTENCIA"/>
    <n v="0"/>
    <s v="NO"/>
    <s v="NO"/>
    <n v="10"/>
    <s v="BEATRIZ ELENA PALACIO DE JIMENEZ"/>
    <n v="2019070003763"/>
    <d v="2019-07-16T00:00:00"/>
    <n v="105900"/>
    <s v="GESTION HUMANA Y DLLO ORGANIZACIONAL"/>
    <s v="PRIMA DE ANTIGÜEDAD"/>
    <d v="2020-08-31T00:00:00"/>
    <s v="2016-08"/>
    <s v="10"/>
    <s v="2020-07"/>
    <n v="0.79015613446074218"/>
    <n v="4362731.7336293571"/>
    <n v="0"/>
    <d v="2026-08-10T00:00:00"/>
    <n v="5.9452054794520546"/>
    <n v="4.3843078519294892E-2"/>
    <n v="0"/>
    <n v="0.05"/>
    <s v="REMOTA"/>
    <x v="1"/>
    <n v="0"/>
  </r>
  <r>
    <n v="327"/>
    <d v="2016-09-29T00:00:00"/>
    <d v="2016-09-26T00:00:00"/>
    <s v="JUZGADO 15 ADMTIVO DE MEDELLÍN"/>
    <s v="05001333301520160072900"/>
    <s v="2019"/>
    <x v="0"/>
    <s v="MARCELA VERÓNICA ESTRADA CORIA"/>
    <s v="LEIDY PATRICIA LÓPEZ MONSALVE"/>
    <s v="165.757"/>
    <s v="NULIDAD Y RESTABLECIMIENTO DEL DERECHO"/>
    <s v="INCENTIVO ANTIGÜEDAD"/>
    <s v="BAJO"/>
    <s v="BAJO"/>
    <s v="BAJO"/>
    <s v="BAJO"/>
    <n v="0.05"/>
    <s v="REMOTA"/>
    <n v="2653252"/>
    <n v="0"/>
    <s v=" ALEGATOS DE SEGUNDA"/>
    <n v="0"/>
    <s v="NO"/>
    <s v="NO"/>
    <n v="10"/>
    <s v="BEATRIZ ELENA PALACIO DE JIMENEZ"/>
    <n v="2019070003763"/>
    <d v="2019-07-16T00:00:00"/>
    <n v="105900"/>
    <s v="SSSPSA"/>
    <m/>
    <d v="2020-08-31T00:00:00"/>
    <s v="2016-09"/>
    <s v="10"/>
    <s v="2020-07"/>
    <n v="0.79057379366945824"/>
    <n v="2097591.4992010775"/>
    <n v="0"/>
    <d v="2026-09-27T00:00:00"/>
    <n v="6.0767123287671234"/>
    <n v="4.3843078519294892E-2"/>
    <n v="0"/>
    <n v="0.05"/>
    <s v="REMOTA"/>
    <x v="1"/>
    <n v="0"/>
  </r>
  <r>
    <n v="328"/>
    <d v="2016-11-01T00:00:00"/>
    <d v="2016-10-18T00:00:00"/>
    <s v="JUZGADO 33 ADMTIVO DE MEDELLÍN"/>
    <s v="05001333303320160098000"/>
    <s v="2019"/>
    <x v="0"/>
    <s v="ERIKA MARÍA TORRES FLOREZ"/>
    <s v="FREDY ALONSO PELAEZ GÓMEZ"/>
    <s v="97.371"/>
    <s v="NULIDAD Y RESTABLECIMIENTO DEL DERECHO - LABORAL"/>
    <s v="RECONOCIMIENTO Y PAGO DE OTRAS PRESTACIONES SALARIALES, SOLCIALES Y SALARIOS"/>
    <s v="BAJO"/>
    <s v="BAJO"/>
    <s v="BAJO"/>
    <s v="BAJO"/>
    <n v="0.05"/>
    <s v="REMOTA"/>
    <n v="2155767"/>
    <n v="0"/>
    <s v=" ALEGATOS DE SEGUNDA"/>
    <n v="0"/>
    <s v="NO"/>
    <s v="NO"/>
    <n v="10"/>
    <s v="BEATRIZ ELENA PALACIO DE JIMENEZ"/>
    <n v="2019070003763"/>
    <d v="2019-07-16T00:00:00"/>
    <n v="105900"/>
    <s v="GESTION HUMANA Y DLLO ORGANIZACIONAL"/>
    <m/>
    <d v="2020-08-31T00:00:00"/>
    <s v="2016-11"/>
    <s v="10"/>
    <s v="2020-07"/>
    <n v="0.79016316489215555"/>
    <n v="1703407.6754900676"/>
    <n v="0"/>
    <d v="2026-10-30T00:00:00"/>
    <n v="6.1671232876712327"/>
    <n v="4.3843078519294892E-2"/>
    <n v="0"/>
    <n v="0.05"/>
    <s v="REMOTA"/>
    <x v="1"/>
    <n v="0"/>
  </r>
  <r>
    <n v="329"/>
    <d v="2016-10-18T00:00:00"/>
    <d v="2016-09-16T00:00:00"/>
    <s v="JUZGADO 5° ADMTIVO DE MEDELLÍN"/>
    <s v="05001333300520160070800"/>
    <s v="2019"/>
    <x v="0"/>
    <s v="GLORIA AMPARO PULGARIN SIERRA"/>
    <s v="GLORIA CECILIA GALLEGO C."/>
    <s v="39.931"/>
    <s v="NULIDAD Y RESTABLECIMIENTO DEL DERECHO - LABORAL"/>
    <s v="RELIQUIDACIÓN DE LA PENSIÓN"/>
    <s v="BAJO"/>
    <s v="BAJO"/>
    <s v="BAJO"/>
    <s v="BAJO"/>
    <n v="0.05"/>
    <s v="REMOTA"/>
    <n v="0"/>
    <n v="0"/>
    <s v=" ALEGATOS DE SEGUNDA"/>
    <n v="0"/>
    <s v="NO"/>
    <s v="NO"/>
    <n v="10"/>
    <s v="BEATRIZ ELENA PALACIO DE JIMENEZ"/>
    <n v="2019070003763"/>
    <d v="2019-07-16T00:00:00"/>
    <n v="105900"/>
    <s v="GESTION HUMANA Y DLLO ORGANIZACIONAL"/>
    <m/>
    <d v="2020-08-31T00:00:00"/>
    <s v="2016-10"/>
    <s v="10"/>
    <s v="2020-07"/>
    <n v="0.79104764067648514"/>
    <n v="0"/>
    <n v="0"/>
    <d v="2026-10-16T00:00:00"/>
    <n v="6.1287671232876715"/>
    <n v="4.3843078519294892E-2"/>
    <n v="0"/>
    <n v="0.05"/>
    <s v="REMOTA"/>
    <x v="1"/>
    <n v="0"/>
  </r>
  <r>
    <n v="330"/>
    <d v="2016-12-07T00:00:00"/>
    <d v="2016-11-18T00:00:00"/>
    <s v="JUZGADO 24 ADMTIVO DE MEDELLÍN"/>
    <s v="05001333302420160085300"/>
    <s v="2019"/>
    <x v="0"/>
    <s v="BEATRIZ ELENA COLORADO ARCILA"/>
    <s v="CONSUELO RUIZ VILLA"/>
    <s v="105.156"/>
    <s v="NULIDAD Y RESTABLECIMIENTO DEL DERECHO"/>
    <s v="INCENTIVO ANTIGÜEDAD"/>
    <s v="BAJO"/>
    <s v="BAJO"/>
    <s v="BAJO"/>
    <s v="BAJO"/>
    <n v="0.05"/>
    <s v="REMOTA"/>
    <n v="5798773"/>
    <n v="0"/>
    <s v=" RECURSO DE APELACIÓN SENTENCIA"/>
    <n v="0"/>
    <s v="NO"/>
    <s v="NO"/>
    <n v="10"/>
    <s v="BEATRIZ ELENA PALACIO DE JIMENEZ"/>
    <n v="2019070003763"/>
    <d v="2019-07-16T00:00:00"/>
    <n v="105900"/>
    <s v="GESTION HUMANA Y DLLO ORGANIZACIONAL"/>
    <m/>
    <d v="2020-08-31T00:00:00"/>
    <s v="2016-12"/>
    <s v="10"/>
    <s v="2020-07"/>
    <n v="0.78688289821902468"/>
    <n v="4562955.3043542281"/>
    <n v="0"/>
    <d v="2026-12-05T00:00:00"/>
    <n v="6.2657534246575342"/>
    <n v="4.3843078519294892E-2"/>
    <n v="0"/>
    <n v="0.05"/>
    <s v="REMOTA"/>
    <x v="1"/>
    <n v="0"/>
  </r>
  <r>
    <n v="331"/>
    <d v="2017-03-15T00:00:00"/>
    <d v="2016-10-27T00:00:00"/>
    <s v="JUZGADO 15 ADMTIVO DE MEDELLÍN"/>
    <s v="05001333301520160081400"/>
    <s v="2019"/>
    <x v="0"/>
    <s v="BEATRIZ ELENA COLORADO ARCILA"/>
    <s v="CONSUELO RUIZ VILLA"/>
    <s v="105.156"/>
    <s v="NULIDAD Y RESTABLECIMIENTO DEL DERECHO"/>
    <s v="INCENTIVO ANTIGÜEDAD"/>
    <s v="BAJO"/>
    <s v="BAJO"/>
    <s v="BAJO"/>
    <s v="BAJO"/>
    <n v="0.05"/>
    <s v="REMOTA"/>
    <n v="5798773"/>
    <n v="0"/>
    <s v=" RECURSO DE APELACIÓN SENTENCIA"/>
    <n v="0"/>
    <s v="NO"/>
    <s v="NO"/>
    <n v="10"/>
    <s v="BEATRIZ ELENA PALACIO DE JIMENEZ"/>
    <n v="2019070003763"/>
    <d v="2019-07-16T00:00:00"/>
    <n v="105900"/>
    <s v="GESTION HUMANA Y DLLO ORGANIZACIONAL"/>
    <m/>
    <d v="2020-08-31T00:00:00"/>
    <s v="2017-03"/>
    <s v="10"/>
    <s v="2020-07"/>
    <n v="0.76757466281447584"/>
    <n v="4450991.2302126866"/>
    <n v="0"/>
    <d v="2027-03-13T00:00:00"/>
    <n v="6.5342465753424657"/>
    <n v="4.3843078519294892E-2"/>
    <n v="0"/>
    <n v="0.05"/>
    <s v="REMOTA"/>
    <x v="1"/>
    <n v="0"/>
  </r>
  <r>
    <n v="332"/>
    <d v="2016-12-06T00:00:00"/>
    <d v="2016-10-29T00:00:00"/>
    <s v="JUZGADO 34 ADMTIVO DE MEDELLÍN"/>
    <s v="05001333303420160105900"/>
    <s v="2019"/>
    <x v="0"/>
    <s v="LINA MARÍA QUINTANA PARRA"/>
    <s v="JOSÉ FERNANDO VÉLEZ RAMIREZ"/>
    <s v="146.612"/>
    <s v="NULIDAD Y RESTABLECIMIENTO DEL DERECHO - LABORAL"/>
    <s v="RECONOCIMIENTO Y PAGO DE OTRAS PRESTACIONES SALARIALES, SOLCIALES Y SALARIOS"/>
    <s v="BAJO"/>
    <s v="BAJO"/>
    <s v="BAJO"/>
    <s v="BAJO"/>
    <n v="0.05"/>
    <s v="REMOTA"/>
    <n v="74907741"/>
    <n v="0"/>
    <s v=" ALEGATOS DE SEGUNDA"/>
    <n v="0"/>
    <s v="NO"/>
    <s v="NO"/>
    <n v="10"/>
    <s v="BEATRIZ ELENA PALACIO DE JIMENEZ"/>
    <n v="2019070003763"/>
    <d v="2019-07-16T00:00:00"/>
    <n v="105900"/>
    <s v="EDUCACION"/>
    <m/>
    <d v="2020-08-31T00:00:00"/>
    <s v="2016-12"/>
    <s v="10"/>
    <s v="2020-07"/>
    <n v="0.78688289821902468"/>
    <n v="58943620.337120064"/>
    <n v="0"/>
    <d v="2026-12-04T00:00:00"/>
    <n v="6.2630136986301368"/>
    <n v="4.3843078519294892E-2"/>
    <n v="0"/>
    <n v="0.05"/>
    <s v="REMOTA"/>
    <x v="1"/>
    <n v="0"/>
  </r>
  <r>
    <n v="333"/>
    <d v="2017-02-02T00:00:00"/>
    <d v="2017-01-27T00:00:00"/>
    <s v="JUZGADO 25 ADMTIVO DE MEDELLÍN"/>
    <s v="05001333302520170003000"/>
    <s v="2019"/>
    <x v="0"/>
    <s v="MUNICIPIO DE ITAGUÍ"/>
    <s v="CLAUDIA ELENA ESCOBAR LÓPEZ"/>
    <s v="78.132"/>
    <s v="NULIDAD Y RESTABLECIMIENTO DEL DERECHO"/>
    <s v="IMPUESTOS"/>
    <s v="MEDIO   "/>
    <s v="BAJO"/>
    <s v="MEDIO   "/>
    <s v="BAJO"/>
    <n v="0.185"/>
    <s v="BAJA"/>
    <n v="1128000"/>
    <n v="1"/>
    <s v=" ALEGATOS DE SEGUNDA"/>
    <n v="0"/>
    <s v="NO"/>
    <s v="NO"/>
    <n v="8"/>
    <s v="BEATRIZ ELENA PALACIO DE JIMENEZ"/>
    <n v="2019070003763"/>
    <d v="2019-07-16T00:00:00"/>
    <n v="105900"/>
    <s v="HACIENDA "/>
    <m/>
    <d v="2020-08-31T00:00:00"/>
    <s v="2017-02"/>
    <s v="8"/>
    <s v="2020-07"/>
    <n v="0.77115025586143982"/>
    <n v="869857.48861170409"/>
    <n v="869857.48861170409"/>
    <d v="2025-01-31T00:00:00"/>
    <n v="4.4219178082191783"/>
    <n v="4.3843078519294892E-2"/>
    <n v="840129.619450917"/>
    <n v="0.185"/>
    <s v="BAJA"/>
    <x v="2"/>
    <n v="840129.619450917"/>
  </r>
  <r>
    <n v="334"/>
    <d v="2017-02-07T00:00:00"/>
    <d v="2016-12-13T00:00:00"/>
    <s v="JUZGADO 34 ADMTIVO DE MEDELLÍN"/>
    <s v="05001333303420160117000"/>
    <s v="2019"/>
    <x v="0"/>
    <s v="RUBEN DE JESÚS VALENCIA MONTES"/>
    <s v="ANA MARÍA BARRIENTOS CÁRDENAS"/>
    <s v="263.781"/>
    <s v="NULIDAD Y RESTABLECIMIENTO DEL DERECHO - LABORAL"/>
    <s v="PENSIÓN DE SOBREVIVIENTES"/>
    <s v="ALTO"/>
    <s v="ALTO"/>
    <s v="ALTO"/>
    <s v="ALTO"/>
    <n v="1"/>
    <s v="ALTA"/>
    <n v="29582796"/>
    <n v="1"/>
    <s v=" ALEGATOS DE SEGUNDA"/>
    <n v="0"/>
    <s v="NO"/>
    <s v="NO"/>
    <n v="8"/>
    <s v="BEATRIZ ELENA PALACIO DE JIMENEZ"/>
    <n v="2019070003763"/>
    <d v="2019-07-16T00:00:00"/>
    <n v="105900"/>
    <s v="GESTION HUMANA Y DLLO ORGANIZACIONAL"/>
    <m/>
    <d v="2020-08-31T00:00:00"/>
    <s v="2017-02"/>
    <s v="8"/>
    <s v="2020-07"/>
    <n v="0.77115025586143982"/>
    <n v="22812780.704496779"/>
    <n v="22812780.704496779"/>
    <d v="2025-02-05T00:00:00"/>
    <n v="4.4356164383561643"/>
    <n v="4.3843078519294892E-2"/>
    <n v="22030767.723521069"/>
    <n v="1"/>
    <s v="ALTA"/>
    <x v="0"/>
    <n v="22030767.723521069"/>
  </r>
  <r>
    <n v="335"/>
    <d v="2017-04-26T00:00:00"/>
    <d v="2017-04-17T00:00:00"/>
    <s v="TRIBUNAL ADTIVO DE ANTIOQUIA"/>
    <s v="05001333301820180022900"/>
    <s v="2019"/>
    <x v="0"/>
    <s v="DISTRIBUIDORA DE VINOS Y LICORES - DISLICORES S.A."/>
    <s v="CESAR SEGUNDO ESCOBAR PINTO"/>
    <s v="159.412"/>
    <s v="NULIDAD Y RESTABLECIMIENTO DEL DERECHO"/>
    <s v="IMPUESTOS"/>
    <s v="ALTO"/>
    <s v="ALTO"/>
    <s v="ALTO"/>
    <s v="ALTO"/>
    <n v="1"/>
    <s v="ALTA"/>
    <n v="0"/>
    <n v="0"/>
    <s v=" RECURSO DE APELACIÓN SENTENCIA"/>
    <n v="0"/>
    <s v="NO"/>
    <s v="NO"/>
    <n v="8"/>
    <s v="BEATRIZ ELENA PALACIO DE JIMENEZ"/>
    <n v="2019070003763"/>
    <d v="2019-07-16T00:00:00"/>
    <n v="105900"/>
    <s v="HACIENDA "/>
    <m/>
    <d v="2020-08-31T00:00:00"/>
    <s v="2017-04"/>
    <s v="8"/>
    <s v="2020-07"/>
    <n v="0.76395562321009991"/>
    <n v="0"/>
    <n v="0"/>
    <d v="2025-04-24T00:00:00"/>
    <n v="4.6493150684931503"/>
    <n v="4.3843078519294892E-2"/>
    <n v="0"/>
    <n v="1"/>
    <s v="ALTA"/>
    <x v="0"/>
    <n v="0"/>
  </r>
  <r>
    <n v="336"/>
    <d v="2017-09-21T00:00:00"/>
    <d v="2017-09-07T00:00:00"/>
    <s v="JUZGADO 25 ADMTIVO DE MEDELLÍN"/>
    <s v="05001333302520170047200"/>
    <s v="2019"/>
    <x v="0"/>
    <s v="C &amp; M CONSULTORES"/>
    <s v="LUIS CAMILO SIERRA GÓMEZ"/>
    <s v="238.967"/>
    <s v="NULIDAD Y RESTABLECIMIENTO DEL DERECHO"/>
    <s v="ADJUDICACIÓN"/>
    <s v="MEDIO   "/>
    <s v="MEDIO   "/>
    <s v="MEDIO   "/>
    <s v="MEDIO   "/>
    <n v="0.5"/>
    <s v="MEDIA"/>
    <n v="159611667"/>
    <n v="1"/>
    <s v=" RECURSO DE APELACIÓN SENTENCIA"/>
    <n v="0"/>
    <s v="NO"/>
    <s v="NO"/>
    <n v="8"/>
    <s v="BEATRIZ ELENA PALACIO DE JIMENEZ"/>
    <n v="2019070003763"/>
    <d v="2019-07-16T00:00:00"/>
    <n v="105900"/>
    <s v="INFANCIA Y ADOLESCENCIA"/>
    <m/>
    <d v="2020-08-31T00:00:00"/>
    <s v="2017-09"/>
    <s v="8"/>
    <s v="2020-07"/>
    <n v="0.76038333983224338"/>
    <n v="121366052.42965187"/>
    <n v="121366052.42965187"/>
    <d v="2025-09-19T00:00:00"/>
    <n v="5.0547945205479454"/>
    <n v="4.3843078519294892E-2"/>
    <n v="116636372.56208691"/>
    <n v="0.5"/>
    <s v="MEDIA"/>
    <x v="2"/>
    <n v="116636372.56208691"/>
  </r>
  <r>
    <n v="337"/>
    <d v="2017-01-26T00:00:00"/>
    <d v="2016-12-05T00:00:00"/>
    <s v="JUZGADO 23 LABORAL DE MEDELLÍN"/>
    <s v="05001310502320190046800"/>
    <s v="2019"/>
    <x v="1"/>
    <s v="ESLEIDY ZULIMA CORTES RIOS"/>
    <s v="ISRAEL ALBERTO ROJO VELASQUEZ"/>
    <s v="185.760"/>
    <s v="ORDINARIA"/>
    <s v="RECONOCIMIENTO Y PAGO DE OTRAS PRESTACIONES SALARIALES, SOLCIALES Y SALARIOS"/>
    <s v="BAJO"/>
    <s v="MEDIO   "/>
    <s v="MEDIO   "/>
    <s v="MEDIO   "/>
    <n v="0.41"/>
    <s v="MEDIA"/>
    <n v="49715942"/>
    <n v="1"/>
    <s v="CONTESTACIÓN"/>
    <n v="0"/>
    <s v="NO"/>
    <s v="NO"/>
    <n v="6"/>
    <s v="BEATRIZ ELENA PALACIO DE JIMENEZ"/>
    <n v="2019070003763"/>
    <d v="2019-07-16T00:00:00"/>
    <n v="105900"/>
    <s v="EDUCACION"/>
    <m/>
    <d v="2020-08-31T00:00:00"/>
    <s v="2017-01"/>
    <s v="6"/>
    <s v="2020-07"/>
    <n v="0.77890601703822215"/>
    <n v="38724046.366523266"/>
    <n v="38724046.366523266"/>
    <d v="2023-01-25T00:00:00"/>
    <n v="2.4027397260273973"/>
    <n v="4.3843078519294892E-2"/>
    <n v="37999234.96819444"/>
    <n v="0.41"/>
    <s v="MEDIA"/>
    <x v="2"/>
    <n v="37999234.96819444"/>
  </r>
  <r>
    <n v="338"/>
    <d v="2017-12-11T00:00:00"/>
    <d v="2017-11-22T00:00:00"/>
    <s v="JUZGADO 7° ADMTIVO DE MEDELLÍN"/>
    <s v="05001333300720170061100"/>
    <s v="2019"/>
    <x v="0"/>
    <s v="ORLANDO DE JESÚS ZAPATA GARCÍA"/>
    <s v="DIANA CAROLINA ALZATE QUINTERO"/>
    <s v="165.819"/>
    <s v="NULIDAD Y RESTABLECIMIENTO DEL DERECHO - LABORAL"/>
    <s v="RELIQUIDACIÓN DE LA PENSIÓN"/>
    <s v="BAJO"/>
    <s v="BAJO"/>
    <s v="BAJO"/>
    <s v="BAJO"/>
    <n v="0.05"/>
    <s v="REMOTA"/>
    <n v="3718934"/>
    <n v="0"/>
    <s v=" RECURSO DE APELACIÓN SENTENCIA"/>
    <n v="0"/>
    <s v="NO"/>
    <s v="NO"/>
    <n v="5"/>
    <s v="BEATRIZ ELENA PALACIO DE JIMENEZ"/>
    <n v="2019070003763"/>
    <d v="2019-07-16T00:00:00"/>
    <n v="105900"/>
    <s v="EDUCACION"/>
    <m/>
    <d v="2020-08-31T00:00:00"/>
    <s v="2017-12"/>
    <s v="5"/>
    <s v="2020-07"/>
    <n v="0.75597398230954627"/>
    <n v="2811417.34592637"/>
    <n v="0"/>
    <d v="2022-12-10T00:00:00"/>
    <n v="2.2767123287671232"/>
    <n v="4.3843078519294892E-2"/>
    <n v="0"/>
    <n v="0.05"/>
    <s v="REMOTA"/>
    <x v="1"/>
    <n v="0"/>
  </r>
  <r>
    <n v="339"/>
    <d v="2018-06-27T00:00:00"/>
    <d v="2018-04-24T00:00:00"/>
    <s v="JUZGADO 22 ADMTIVO DE MEDELLÍN"/>
    <s v="05001333302220180016700"/>
    <s v="2019"/>
    <x v="0"/>
    <s v="BEATRIZ ELENA ESTRADA BOLIVAR"/>
    <s v="JULIA FERNANDA MUÑOZ RINCÓN"/>
    <s v="215.278"/>
    <s v="NULIDAD Y RESTABLECIMIENTO DEL DERECHO - LABORAL"/>
    <s v="RECONOCIMIENTO Y PAGO DE OTRAS PRESTACIONES SALARIALES, SOLCIALES Y SALARIOS"/>
    <s v="MEDIO   "/>
    <s v="BAJO"/>
    <s v="BAJO"/>
    <s v="BAJO"/>
    <n v="0.14000000000000001"/>
    <s v="BAJA"/>
    <n v="38454420"/>
    <n v="0"/>
    <s v=" ALEGATOS DE SEGUNDA"/>
    <n v="0"/>
    <s v="NO"/>
    <s v="NO"/>
    <n v="5"/>
    <s v="BEATRIZ ELENA PALACIO DE JIMENEZ"/>
    <n v="2019070003763"/>
    <d v="2019-07-16T00:00:00"/>
    <n v="105900"/>
    <s v="EDUCACION"/>
    <m/>
    <d v="2020-08-31T00:00:00"/>
    <s v="2018-06"/>
    <s v="5"/>
    <s v="2020-07"/>
    <n v="0.73777124655030268"/>
    <n v="28370565.378768891"/>
    <n v="0"/>
    <d v="2023-06-26T00:00:00"/>
    <n v="2.8191780821917809"/>
    <n v="4.3843078519294892E-2"/>
    <n v="0"/>
    <n v="0.14000000000000001"/>
    <s v="BAJA"/>
    <x v="2"/>
    <n v="0"/>
  </r>
  <r>
    <n v="340"/>
    <d v="2014-01-27T00:00:00"/>
    <d v="2013-10-22T00:00:00"/>
    <s v="JUZGADO 10 ADMTIVO DE MEDELLÍN"/>
    <s v="05001333301020130099700"/>
    <s v="2019"/>
    <x v="0"/>
    <s v="LINA PATRICIA CARVAJAL TABARES Y OTROS"/>
    <s v="OSCAR DARÍO VILLEGAS POSADA"/>
    <s v="66.848"/>
    <s v="REPARACIÓN DIRECTA"/>
    <s v="ACCIDENTE DE TRANSITO"/>
    <s v="BAJO"/>
    <s v="BAJO"/>
    <s v="BAJO"/>
    <s v="BAJO"/>
    <n v="0.05"/>
    <s v="REMOTA"/>
    <n v="985600000"/>
    <n v="0"/>
    <s v=" ALEGATOS DE SEGUNDA"/>
    <n v="0"/>
    <s v="NO"/>
    <s v="NO"/>
    <n v="10"/>
    <s v="BEATRIZ ELENA PALACIO DE JIMENEZ"/>
    <n v="2019070003763"/>
    <d v="2019-07-16T00:00:00"/>
    <n v="105900"/>
    <s v="INFRAESTRUCTURA"/>
    <m/>
    <d v="2020-08-31T00:00:00"/>
    <s v="2014-01"/>
    <s v="10"/>
    <s v="2020-07"/>
    <n v="0.9164741666388736"/>
    <n v="903276938.63927376"/>
    <n v="0"/>
    <d v="2024-01-25T00:00:00"/>
    <n v="3.4027397260273973"/>
    <n v="4.3843078519294892E-2"/>
    <n v="0"/>
    <n v="0.05"/>
    <s v="REMOTA"/>
    <x v="1"/>
    <n v="0"/>
  </r>
  <r>
    <n v="341"/>
    <d v="2015-05-04T00:00:00"/>
    <d v="2015-03-10T00:00:00"/>
    <s v="JUZGADO 12 LABORAL DE MEDELLÍN"/>
    <s v="05001310501220150037400"/>
    <s v="2019"/>
    <x v="1"/>
    <s v="MARTHA LUCÍA BETACUR GONZALEZ"/>
    <s v="HERNAN DARIO VASQUEZ PALACIO"/>
    <s v="155.697"/>
    <s v="ORDINARIA"/>
    <s v="PENSIÓN DE SOBREVIVIENTES"/>
    <s v="BAJO"/>
    <s v="BAJO"/>
    <s v="BAJO"/>
    <s v="BAJO"/>
    <n v="0.05"/>
    <s v="REMOTA"/>
    <n v="0"/>
    <n v="0"/>
    <s v="CASACIÓN"/>
    <n v="0"/>
    <s v="NO"/>
    <s v="NO"/>
    <n v="10"/>
    <s v="BEATRIZ ELENA PALACIO DE JIMENEZ"/>
    <n v="2019070003763"/>
    <d v="2019-07-16T00:00:00"/>
    <n v="105900"/>
    <s v="GESTION HUMANA Y DLLO ORGANIZACIONAL"/>
    <m/>
    <d v="2020-08-31T00:00:00"/>
    <s v="2015-05"/>
    <s v="10"/>
    <s v="2020-07"/>
    <n v="0.86073201793714027"/>
    <n v="0"/>
    <n v="0"/>
    <d v="2025-05-01T00:00:00"/>
    <n v="4.6684931506849319"/>
    <n v="4.3843078519294892E-2"/>
    <n v="0"/>
    <n v="0.05"/>
    <s v="REMOTA"/>
    <x v="1"/>
    <n v="0"/>
  </r>
  <r>
    <n v="342"/>
    <d v="2014-09-18T00:00:00"/>
    <d v="2014-02-27T00:00:00"/>
    <s v="JUZGADO 29 ADMTIVO DE MEDELLÍN"/>
    <s v="05001333302920140023600"/>
    <s v="2019"/>
    <x v="0"/>
    <s v="MARIELA DEL SOCORRO VASQUEZ SERNA"/>
    <s v="ELKIN LÓPEZ ZULUAGA"/>
    <s v="89.133"/>
    <s v="NULIDAD Y RESTABLECIMIENTO DEL DERECHO - LABORAL"/>
    <s v="RECONOCIMIENTO Y PAGO DE OTRAS PRESTACIONES SALARIALES, SOLCIALES Y SALARIOS"/>
    <s v="BAJO"/>
    <s v="BAJO"/>
    <s v="BAJO"/>
    <s v="BAJO"/>
    <n v="0.05"/>
    <s v="REMOTA"/>
    <n v="0"/>
    <n v="0"/>
    <s v=" RECURSO DE APELACIÓN SENTENCIA"/>
    <n v="0"/>
    <s v="NO"/>
    <s v="NO"/>
    <n v="10"/>
    <s v="BEATRIZ ELENA PALACIO DE JIMENEZ"/>
    <n v="2019070003763"/>
    <d v="2019-07-16T00:00:00"/>
    <n v="105900"/>
    <s v="GESTION HUMANA Y DLLO ORGANIZACIONAL"/>
    <m/>
    <d v="2020-08-31T00:00:00"/>
    <s v="2014-09"/>
    <s v="10"/>
    <s v="2020-07"/>
    <n v="0.89344853772170874"/>
    <n v="0"/>
    <n v="0"/>
    <d v="2024-09-15T00:00:00"/>
    <n v="4.043835616438356"/>
    <n v="4.3843078519294892E-2"/>
    <n v="0"/>
    <n v="0.05"/>
    <s v="REMOTA"/>
    <x v="1"/>
    <n v="0"/>
  </r>
  <r>
    <n v="343"/>
    <d v="2015-06-30T00:00:00"/>
    <d v="2015-06-12T00:00:00"/>
    <s v="TRIBUNAL ADTIVO DE ANTIOQUIA"/>
    <s v="05001233300020150120900"/>
    <s v="2019"/>
    <x v="0"/>
    <s v="JAIME ANDRES USUGA MARÍN"/>
    <s v="JAIME ANDRES USUGA MARÍN"/>
    <s v="166.984"/>
    <s v="NULIDAD"/>
    <s v="ORDENANZA"/>
    <s v="MEDIO   "/>
    <s v="BAJO"/>
    <s v="BAJO"/>
    <s v="BAJO"/>
    <n v="0.14000000000000001"/>
    <s v="BAJA"/>
    <n v="0"/>
    <n v="0"/>
    <s v=" ALEGATOS DE SEGUNDA"/>
    <n v="0"/>
    <s v="NO"/>
    <s v="NO"/>
    <n v="10"/>
    <s v="BEATRIZ ELENA PALACIO DE JIMENEZ"/>
    <n v="2019070003763"/>
    <d v="2019-07-16T00:00:00"/>
    <n v="105900"/>
    <s v="ASAMBLEA DEPARTAMENTAL"/>
    <m/>
    <d v="2020-08-31T00:00:00"/>
    <s v="2015-06"/>
    <s v="10"/>
    <s v="2020-07"/>
    <n v="0.8598294089278552"/>
    <n v="0"/>
    <n v="0"/>
    <d v="2025-06-27T00:00:00"/>
    <n v="4.8246575342465752"/>
    <n v="4.3843078519294892E-2"/>
    <n v="0"/>
    <n v="0.14000000000000001"/>
    <s v="BAJA"/>
    <x v="2"/>
    <n v="0"/>
  </r>
  <r>
    <n v="344"/>
    <d v="2016-10-27T00:00:00"/>
    <d v="2016-10-18T00:00:00"/>
    <s v="JUZGADO 28 ADMTIVO DE MEDELLÍN"/>
    <s v="05001333302820160079100"/>
    <s v="2019"/>
    <x v="0"/>
    <s v="ANA MILENA USMA TORRES"/>
    <s v="MARIA NATALÍ ARBELAEZ RESTREPO"/>
    <s v="176.839"/>
    <s v="NULIDAD Y RESTABLECIMIENTO DEL DERECHO - LABORAL"/>
    <s v="RECONOCIMIENTO Y PAGO DE OTRAS PRESTACIONES SALARIALES, SOLCIALES Y SALARIOS"/>
    <s v="BAJO"/>
    <s v="MEDIO   "/>
    <s v="MEDIO   "/>
    <s v="MEDIO   "/>
    <n v="0.41"/>
    <s v="MEDIA"/>
    <n v="398885735"/>
    <n v="1"/>
    <s v=" RECURSO DE APELACIÓN SENTENCIA"/>
    <n v="0"/>
    <s v="NO"/>
    <s v="NO"/>
    <n v="10"/>
    <s v="BEATRIZ ELENA PALACIO DE JIMENEZ"/>
    <n v="2019070003763"/>
    <d v="2019-07-16T00:00:00"/>
    <n v="105900"/>
    <s v="FABRICA DE LICORES DE ANTIOQUIA"/>
    <m/>
    <d v="2020-08-31T00:00:00"/>
    <s v="2016-10"/>
    <s v="10"/>
    <s v="2020-07"/>
    <n v="0.79104764067648514"/>
    <n v="315537619.57125568"/>
    <n v="315537619.57125568"/>
    <d v="2026-10-25T00:00:00"/>
    <n v="6.1534246575342468"/>
    <n v="4.3843078519294892E-2"/>
    <n v="300632454.33957899"/>
    <n v="0.41"/>
    <s v="MEDIA"/>
    <x v="2"/>
    <n v="300632454.33957899"/>
  </r>
  <r>
    <n v="345"/>
    <d v="2015-01-30T00:00:00"/>
    <d v="2015-01-30T00:00:00"/>
    <s v="JUZGADO 21 ADMINISTRATIVO ORAL DE MEDELLIN"/>
    <s v="05001333302120140024700"/>
    <s v="2019"/>
    <x v="0"/>
    <s v="JUAN FELIPE MARTINEZ SANCHEZ Y OTROS "/>
    <s v="DIEGO ROLANDO GARCIA "/>
    <n v="160180"/>
    <s v="REPARACIÓN DIRECTA"/>
    <s v="ACCIDENTE DE TRANSITO"/>
    <s v="BAJO"/>
    <s v="BAJO"/>
    <s v="BAJO"/>
    <s v="BAJO"/>
    <n v="0.05"/>
    <s v="REMOTA"/>
    <n v="1662387697"/>
    <n v="0"/>
    <s v=" RECURSO DE APELACIÓN SENTENCIA"/>
    <n v="0"/>
    <s v="NO"/>
    <s v="NO"/>
    <n v="12"/>
    <s v="BEATRIZ ELENA PALACIO DE JIMENEZ"/>
    <n v="2019070003763"/>
    <d v="2019-07-16T00:00:00"/>
    <n v="105900"/>
    <m/>
    <m/>
    <d v="2020-08-31T00:00:00"/>
    <s v="2015-01"/>
    <s v="12"/>
    <s v="2020-07"/>
    <n v="0.88274698887786718"/>
    <n v="1467467733.8743622"/>
    <n v="0"/>
    <d v="2027-01-27T00:00:00"/>
    <n v="6.4109589041095889"/>
    <n v="4.3843078519294892E-2"/>
    <n v="0"/>
    <n v="0.05"/>
    <s v="REMOTA"/>
    <x v="1"/>
    <n v="0"/>
  </r>
  <r>
    <n v="346"/>
    <d v="2020-03-09T00:00:00"/>
    <d v="2020-03-09T00:00:00"/>
    <s v="Tribunal Administrativo de Antioquia"/>
    <s v="05001233300020200019300"/>
    <s v="2020"/>
    <x v="0"/>
    <s v="SARA MARIA ZULUAGA MADRID"/>
    <s v="SARA MARIA ZULUAGA MADRID"/>
    <n v="235.26300000000001"/>
    <s v="NULIDAD"/>
    <s v="VIOLACIÓN DERECHOS FUNDAMENTALES"/>
    <s v="MEDIO   "/>
    <s v="ALTO"/>
    <s v="BAJO"/>
    <s v="BAJO"/>
    <n v="0.47249999999999998"/>
    <s v="MEDIA"/>
    <n v="0"/>
    <n v="0.2"/>
    <s v="ADMISIÓN"/>
    <n v="0"/>
    <s v="si"/>
    <s v="NO"/>
    <n v="7"/>
    <s v="BEATRIZ ELENA PALACIO DE JIMENEZ"/>
    <n v="2019070003763"/>
    <d v="2019-07-16T00:00:00"/>
    <n v="105900"/>
    <s v="GOBIERNO"/>
    <m/>
    <d v="2020-08-31T00:00:00"/>
    <s v="2020-03"/>
    <s v="7"/>
    <s v="2020-07"/>
    <n v="0.99469345209892923"/>
    <n v="0"/>
    <n v="0"/>
    <d v="2027-03-08T00:00:00"/>
    <n v="6.5205479452054798"/>
    <n v="4.3843078519294892E-2"/>
    <n v="0"/>
    <n v="0.47249999999999998"/>
    <s v="MEDIA"/>
    <x v="2"/>
    <n v="0"/>
  </r>
  <r>
    <n v="347"/>
    <d v="2003-04-08T00:00:00"/>
    <d v="2003-03-11T00:00:00"/>
    <s v="Tribunal Administrativo de Antioquia"/>
    <s v="05001233100020030078100"/>
    <s v="2019"/>
    <x v="0"/>
    <s v="Maria Nohelia Sanchez Ospina y otros"/>
    <s v="Diana Lucía Gonzalez Caro"/>
    <n v="96159"/>
    <s v="REPARACIÓN DIRECTA"/>
    <s v="FALLA EN EL SERVICIO DE EDUCACIÓN"/>
    <s v="BAJO"/>
    <s v="BAJO"/>
    <s v="BAJO"/>
    <s v="BAJO"/>
    <n v="0.05"/>
    <s v="REMOTA"/>
    <n v="4958262795"/>
    <n v="0.11"/>
    <s v=" RECURSO DE APELACIÓN SENTENCIA"/>
    <n v="0"/>
    <s v="NO"/>
    <n v="0"/>
    <n v="20"/>
    <s v="BEATRIZ ELENA PALACIO DE JIMENEZ"/>
    <n v="2019070003763"/>
    <n v="43662"/>
    <n v="105900"/>
    <s v="EDUCACION"/>
    <s v="Si bien se conocio el sentido de la sentencia, me encuentro a la espera de su notificacion por edicto por cuanto necesito solicitar aclaracion de la misma, por lo tanto no se retira en el mes de julio"/>
    <d v="2020-08-31T00:00:00"/>
    <s v="2003-04"/>
    <s v="20"/>
    <s v="2020-07"/>
    <n v="1.4062133086937216"/>
    <n v="6972375130.3299303"/>
    <n v="766961264.33629239"/>
    <d v="2023-04-03T00:00:00"/>
    <n v="2.5890410958904111"/>
    <n v="4.3843078519294892E-2"/>
    <n v="751503992.69251776"/>
    <n v="0.05"/>
    <s v="REMOTA"/>
    <x v="1"/>
    <n v="0"/>
  </r>
  <r>
    <n v="348"/>
    <d v="1999-06-28T00:00:00"/>
    <d v="1999-03-10T00:00:00"/>
    <s v="TRIBUNAL ADMINISTRATIVO DE ANTIOQUIA - SALA DE DESCONGESTIÓN - SUBSECCIÓN DE REPARACIÓN DIRECTA "/>
    <s v="05001233100019990065400"/>
    <s v="2019"/>
    <x v="0"/>
    <s v=" GERARDO DE JESÚS GÓMEZ VILLA, LUZ STELLA HINCAPIE VALLEJO, DANIEL GÓMEZ HINCAPIE Y LINA MARÍA GÓMEZ HINCAPIE"/>
    <s v="ANA CRISTINA IDARRAGA ARANGO"/>
    <n v="80418"/>
    <s v="REPARACIÓN DIRECTA"/>
    <s v="FALLA EN EL SERVICIO OTRAS CAUSAS"/>
    <s v="ALTO"/>
    <s v="ALTO"/>
    <s v="ALTO"/>
    <s v="ALTO"/>
    <n v="1"/>
    <s v="ALTA"/>
    <n v="255821842"/>
    <n v="1"/>
    <s v=" RECURSO DE APELACIÓN SENTENCIA"/>
    <n v="255821842"/>
    <s v="NO"/>
    <s v="NO"/>
    <n v="22"/>
    <s v="CARLOS EDUARDO BERMUDEZ SANCHEZ"/>
    <n v="4121"/>
    <d v="2019-08-15T00:00:00"/>
    <n v="109302"/>
    <s v="INFRAESTRUCTURA"/>
    <m/>
    <d v="2020-08-31T00:00:00"/>
    <s v="1999-06"/>
    <s v="22"/>
    <s v="2020-07"/>
    <n v="1.8879383330312069"/>
    <n v="482975861.93845278"/>
    <n v="482975861.93845278"/>
    <d v="2021-06-22T00:00:00"/>
    <n v="0.80821917808219179"/>
    <n v="4.3843078519294892E-2"/>
    <n v="479915947.94629836"/>
    <n v="1"/>
    <s v="ALTA"/>
    <x v="0"/>
    <n v="255821842"/>
  </r>
  <r>
    <n v="349"/>
    <d v="2000-07-19T00:00:00"/>
    <d v="1999-11-21T00:00:00"/>
    <s v="TRIBUNAL ADMINISTRATIVO DE ANTIOQUIA - SALA CUARTA DE DECISIÓN"/>
    <s v="05001233100019990067300"/>
    <s v="2019"/>
    <x v="0"/>
    <s v="JOHN RESTREPO ARANGO &amp; CIA. LTDA. Y RESTREPO HERMANOS LTDA."/>
    <s v="JAIRO GONZÁLEZ"/>
    <n v="51463"/>
    <s v="NULIDAD Y RESTABLECIMIENTO DEL DERECHO"/>
    <s v="OTRAS"/>
    <s v="BAJO"/>
    <s v="BAJO"/>
    <s v="BAJO"/>
    <s v="BAJO"/>
    <n v="0.05"/>
    <s v="REMOTA"/>
    <n v="6928923000"/>
    <n v="0"/>
    <s v=" RECURSO DE APELACIÓN SENTENCIA"/>
    <m/>
    <s v="NO"/>
    <s v="NO"/>
    <n v="21"/>
    <s v="CARLOS EDUARDO BERMUDEZ SANCHEZ"/>
    <n v="4121"/>
    <d v="2019-08-15T00:00:00"/>
    <n v="109302"/>
    <s v="FABRICA DE LICORES DE ANTIOQUIA"/>
    <s v="RECIBI DE LA DRA.DIANA RAIZGOZA."/>
    <d v="2020-08-31T00:00:00"/>
    <s v="2000-07"/>
    <s v="21"/>
    <s v="2020-07"/>
    <n v="1.7220562496705625"/>
    <n v="11931995155.636103"/>
    <n v="0"/>
    <d v="2021-07-14T00:00:00"/>
    <n v="0.86849315068493149"/>
    <n v="4.3843078519294892E-2"/>
    <n v="0"/>
    <n v="0.05"/>
    <s v="REMOTA"/>
    <x v="1"/>
    <n v="0"/>
  </r>
  <r>
    <n v="350"/>
    <d v="1999-10-08T00:00:00"/>
    <d v="1999-10-08T00:00:00"/>
    <s v="TRIBUNAL ADMINISTRATIVO DE ANTIOQUIA - SALA SEXTA DE DESCONGESTIÓN"/>
    <s v="05001233100019990293600"/>
    <s v="2019"/>
    <x v="0"/>
    <s v="SERVINDAL LTDA."/>
    <s v="ELKIN VALDERRAMA GOMEZ"/>
    <m/>
    <s v="NULIDAD Y RESTABLECIMIENTO DEL DERECHO"/>
    <s v="OTRAS"/>
    <s v="BAJO"/>
    <s v="BAJO"/>
    <s v="BAJO"/>
    <s v="BAJO"/>
    <n v="0.05"/>
    <s v="REMOTA"/>
    <n v="553096000"/>
    <n v="0"/>
    <s v=" ALEGATOS DE SEGUNDA"/>
    <m/>
    <s v="NO"/>
    <s v="NO"/>
    <n v="22"/>
    <s v="CARLOS EDUARDO BERMUDEZ SANCHEZ"/>
    <n v="4121"/>
    <d v="2019-08-15T00:00:00"/>
    <n v="109302"/>
    <s v="FABRICA DE LICORES DE ANTIOQUIA"/>
    <s v="RECIBI DE LA DRA.DIANA RAIZGOZA."/>
    <d v="2020-08-31T00:00:00"/>
    <s v="1999-10"/>
    <s v="22"/>
    <s v="2020-07"/>
    <n v="1.8601143010733483"/>
    <n v="1028821779.4664646"/>
    <n v="0"/>
    <d v="2021-10-02T00:00:00"/>
    <n v="1.0876712328767124"/>
    <n v="4.3843078519294892E-2"/>
    <n v="0"/>
    <n v="0.05"/>
    <s v="REMOTA"/>
    <x v="1"/>
    <n v="0"/>
  </r>
  <r>
    <n v="351"/>
    <d v="2002-07-24T00:00:00"/>
    <d v="2002-07-24T00:00:00"/>
    <s v="TRIBUNAL ADMINISTRATIVO DE ANTIOQUIA - SALA TERCERA DE DECISIÓN"/>
    <s v="05001233100020000025300"/>
    <s v="2019"/>
    <x v="0"/>
    <s v="FUNDACIÓN DE PROFESIONALES DE MEDICINA GERONTOLÓGICA - FUMGERONT"/>
    <s v="RAFAEL DÍAZ-GRANADOS C."/>
    <n v="10361"/>
    <s v="NULIDAD Y RESTABLECIMIENTO DEL DERECHO"/>
    <s v="OTRAS"/>
    <s v="BAJO"/>
    <s v="BAJO"/>
    <s v="BAJO"/>
    <s v="BAJO"/>
    <n v="0.05"/>
    <s v="REMOTA"/>
    <n v="421785146"/>
    <n v="0"/>
    <s v=" RECURSO DE APELACIÓN SENTENCIA"/>
    <n v="0"/>
    <s v="NO"/>
    <s v="NO"/>
    <n v="19"/>
    <s v="CARLOS EDUARDO BERMUDEZ SANCHEZ"/>
    <n v="4121"/>
    <d v="2019-08-15T00:00:00"/>
    <n v="109302"/>
    <s v="GENERAL"/>
    <s v="CANCELACION PERSONERIA JURÍDICA"/>
    <d v="2020-08-31T00:00:00"/>
    <s v="2002-07"/>
    <s v="19"/>
    <s v="2020-07"/>
    <n v="1.5007720247516294"/>
    <n v="633003347.57258165"/>
    <n v="0"/>
    <d v="2021-07-19T00:00:00"/>
    <n v="0.88219178082191785"/>
    <n v="4.3843078519294892E-2"/>
    <n v="0"/>
    <n v="0.05"/>
    <s v="REMOTA"/>
    <x v="1"/>
    <n v="0"/>
  </r>
  <r>
    <n v="352"/>
    <d v="2003-06-25T00:00:00"/>
    <d v="2003-06-25T00:00:00"/>
    <s v="TRIBUNAL ADMINISTRATIVO DE ANTIOQUIA - SALA CUARTA DE DECISIÓN"/>
    <s v="05001233100020000221700"/>
    <s v="2019"/>
    <x v="0"/>
    <s v="ASESORÍAS E INTERVENTORÍAS LTDA. AEI - EN LIQUIDACIÓN Y JUAN MANUEL SÁNCHEZ MESA"/>
    <s v="DANIEL MAURICIO PATIÑO MARIACA"/>
    <n v="71738"/>
    <s v="CONTRACTUAL"/>
    <s v="LIQUIDACIÓN"/>
    <s v="BAJO"/>
    <s v="BAJO"/>
    <s v="BAJO"/>
    <s v="BAJO"/>
    <n v="0.05"/>
    <s v="REMOTA"/>
    <n v="207326000"/>
    <n v="0"/>
    <s v=" RECURSO DE APELACIÓN SENTENCIA"/>
    <m/>
    <s v="NO"/>
    <s v="NO"/>
    <n v="20"/>
    <s v="CARLOS EDUARDO BERMUDEZ SANCHEZ"/>
    <n v="4121"/>
    <d v="2019-08-15T00:00:00"/>
    <n v="109302"/>
    <s v="INFRAESTRUCTURA"/>
    <m/>
    <d v="2020-08-31T00:00:00"/>
    <s v="2003-06"/>
    <s v="20"/>
    <s v="2020-07"/>
    <n v="1.4001236649189952"/>
    <n v="290282038.9529956"/>
    <n v="0"/>
    <d v="2023-06-20T00:00:00"/>
    <n v="2.8027397260273972"/>
    <n v="4.3843078519294892E-2"/>
    <n v="0"/>
    <n v="0.05"/>
    <s v="REMOTA"/>
    <x v="1"/>
    <n v="0"/>
  </r>
  <r>
    <n v="353"/>
    <d v="2001-10-18T00:00:00"/>
    <d v="2000-12-18T00:00:00"/>
    <s v="TRIBUNAL ADMINISTRATIVO DE ANTIOQUIA - SALA SEXTA DE DESCONGESTIÓN"/>
    <s v="05001233100020010001600"/>
    <s v="2019"/>
    <x v="0"/>
    <s v="ASESORÍAS E INTERVENTORÍAS LTDA. AEI - EN LIQUIDACIÓN"/>
    <s v="DANIEL MAURICIO PATIÑO MARIACA"/>
    <n v="71738"/>
    <s v="CONTRACTUAL"/>
    <s v="EQUILIBRIO ECONOMICO"/>
    <s v="MEDIO   "/>
    <s v="MEDIO   "/>
    <s v="ALTO"/>
    <s v="BAJO"/>
    <n v="0.39250000000000002"/>
    <s v="MEDIA"/>
    <n v="500000000"/>
    <n v="1"/>
    <s v=" ALEGATOS DE SEGUNDA"/>
    <m/>
    <s v="NO"/>
    <s v="NO"/>
    <n v="19"/>
    <s v="CARLOS EDUARDO BERMUDEZ SANCHEZ"/>
    <n v="4121"/>
    <d v="2019-08-15T00:00:00"/>
    <n v="109302"/>
    <s v="INFRAESTRUCTURA"/>
    <s v="RECIBIDO DE SILVIA ELENA RAMÍREZ MOLINA"/>
    <d v="2020-08-31T00:00:00"/>
    <s v="2001-10"/>
    <s v="19"/>
    <s v="2020-07"/>
    <n v="1.5802329760494369"/>
    <n v="790116488.0247184"/>
    <n v="790116488.0247184"/>
    <d v="2020-10-13T00:00:00"/>
    <n v="0.11780821917808219"/>
    <n v="4.3843078519294892E-2"/>
    <n v="789384844.3979342"/>
    <n v="0.39250000000000002"/>
    <s v="MEDIA"/>
    <x v="2"/>
    <n v="789384844.3979342"/>
  </r>
  <r>
    <n v="354"/>
    <d v="2002-03-22T00:00:00"/>
    <d v="2001-05-18T00:00:00"/>
    <s v="TRIBUNAL ADMINISTRATIVO DE ANTIOQUIA - SALA DÉCIMA DE DECISIÓN"/>
    <s v="05001233100020010146300"/>
    <s v="2019"/>
    <x v="0"/>
    <s v="GABRIEL ADOLFO JARAMILLO RICO Y ELOISA ALARCÓN CUEVAS"/>
    <s v="FERNANDO PELÁEZ ARANGO"/>
    <n v="32332"/>
    <s v="CONTRACTUAL"/>
    <s v="INCUMPLIMIENTO"/>
    <s v="ALTO"/>
    <s v="BAJO"/>
    <s v="MEDIO   "/>
    <s v="BAJO"/>
    <n v="0.28500000000000003"/>
    <s v="MEDIA"/>
    <n v="1461492810"/>
    <n v="1"/>
    <s v=" RECURSO DE APELACIÓN SENTENCIA"/>
    <n v="1294027775"/>
    <s v="NO"/>
    <s v="NO"/>
    <n v="19"/>
    <s v="CARLOS EDUARDO BERMUDEZ SANCHEZ"/>
    <n v="4121"/>
    <d v="2019-08-15T00:00:00"/>
    <n v="109302"/>
    <s v="HACIENDA"/>
    <m/>
    <d v="2020-08-31T00:00:00"/>
    <s v="2002-03"/>
    <s v="19"/>
    <s v="2020-07"/>
    <n v="1.5304514346221678"/>
    <n v="2236743767.7544832"/>
    <n v="2236743767.7544832"/>
    <d v="2021-03-17T00:00:00"/>
    <n v="0.54246575342465753"/>
    <n v="4.3843078519294892E-2"/>
    <n v="2227222459.9615126"/>
    <n v="0.28500000000000003"/>
    <s v="MEDIA"/>
    <x v="0"/>
    <n v="1294027775"/>
  </r>
  <r>
    <n v="355"/>
    <d v="2003-03-28T00:00:00"/>
    <d v="2003-03-28T00:00:00"/>
    <s v="TRIBUNAL ADMINISTRATIVO DE ANTIOQUIA - SALA DÉCIMA DE DECISIÓN"/>
    <s v="05001233100020010176100"/>
    <s v="2019"/>
    <x v="0"/>
    <s v="LUZ MARINA ORTEGA ROJAS Y JOSÉ ORLANDO MEJÍA LÓPEZ"/>
    <s v="OCTAVIO PALACIO HINCAPIE "/>
    <n v="62272"/>
    <s v="REPARACIÓN DIRECTA"/>
    <s v="FALLA EN EL SERVICIO OTRAS CAUSAS"/>
    <s v="ALTO"/>
    <s v="ALTO"/>
    <s v="ALTO"/>
    <s v="ALTO"/>
    <n v="1"/>
    <s v="ALTA"/>
    <n v="246580000"/>
    <n v="1"/>
    <s v=" RECURSO DE APELACIÓN SENTENCIA"/>
    <n v="100337165"/>
    <s v="NO"/>
    <s v="NO"/>
    <n v="19"/>
    <s v="CARLOS EDUARDO BERMUDEZ SANCHEZ"/>
    <n v="4121"/>
    <d v="2019-08-15T00:00:00"/>
    <n v="109302"/>
    <s v="INFRAESTRUCTURA"/>
    <m/>
    <d v="2020-08-31T00:00:00"/>
    <s v="2003-03"/>
    <s v="19"/>
    <s v="2020-07"/>
    <n v="1.422350920191398"/>
    <n v="350723289.90079492"/>
    <n v="350723289.90079492"/>
    <d v="2022-03-23T00:00:00"/>
    <n v="1.558904109589041"/>
    <n v="4.3843078519294892E-2"/>
    <n v="346450035.36352962"/>
    <n v="1"/>
    <s v="ALTA"/>
    <x v="0"/>
    <n v="100337165"/>
  </r>
  <r>
    <n v="356"/>
    <d v="2002-07-24T00:00:00"/>
    <d v="2002-07-24T00:00:00"/>
    <s v="TRIBUNAL ADMINISTRATIVO DE ANTIOQUIA - SALA CUARTA DE DECISIÓN"/>
    <s v="05001233100020010223600"/>
    <s v="2019"/>
    <x v="0"/>
    <s v="FRANCISCO JAVIER OCHOA OCHOA"/>
    <s v="FERNANDO PELÁEZ ARANGO"/>
    <n v="32332"/>
    <s v="CONTRACTUAL"/>
    <s v="INCUMPLIMIENTO"/>
    <s v="BAJO"/>
    <s v="BAJO"/>
    <s v="BAJO"/>
    <s v="BAJO"/>
    <n v="0.05"/>
    <s v="REMOTA"/>
    <n v="1044196369"/>
    <n v="0"/>
    <s v=" RECURSO DE APELACIÓN SENTENCIA"/>
    <m/>
    <s v="NO"/>
    <s v="NO"/>
    <n v="19"/>
    <s v="CARLOS EDUARDO BERMUDEZ SANCHEZ"/>
    <n v="4121"/>
    <d v="2019-08-15T00:00:00"/>
    <n v="109302"/>
    <s v="HACIENDA"/>
    <m/>
    <d v="2020-08-31T00:00:00"/>
    <s v="2002-07"/>
    <s v="19"/>
    <s v="2020-07"/>
    <n v="1.5007720247516294"/>
    <n v="1567100698.9424295"/>
    <n v="0"/>
    <d v="2021-07-19T00:00:00"/>
    <n v="0.88219178082191785"/>
    <n v="4.3843078519294892E-2"/>
    <n v="0"/>
    <n v="0.05"/>
    <s v="REMOTA"/>
    <x v="1"/>
    <n v="0"/>
  </r>
  <r>
    <n v="357"/>
    <d v="2002-05-20T00:00:00"/>
    <d v="2002-07-03T00:00:00"/>
    <s v="TRIBUNAL ADMINISTRATIVO DE ANTIOQUIA - SALA DE DESCONGESTIÓN - SUBSECCIÓN DE REPARACIÓN DIRECTA - SALA QUINTA DE DECISIÓN"/>
    <s v="05001233100020020012100"/>
    <s v="2019"/>
    <x v="0"/>
    <s v="JORGE ADRIÁN RUIZ CÓRDOBA, MARÍA AMPARO CÓRDOBA ARTEAGA, DORA DEL SOCORRO RUIZ CÓRDOBA, IVÁN DARÍO RUIZ CÓRDOBA, SANDRA PATRICIA RUIZ CÓRDOBA, MARÍA CLAUDINA CÓRDOBA ARTEAGA"/>
    <s v="OSCAR DARIO VILLEGAS"/>
    <n v="66848"/>
    <s v="REPARACIÓN DIRECTA"/>
    <s v="ACCIDENTE DE TRANSITO"/>
    <s v="BAJO"/>
    <s v="BAJO"/>
    <s v="BAJO"/>
    <s v="BAJO"/>
    <n v="0.05"/>
    <s v="REMOTA"/>
    <n v="2343726000"/>
    <n v="0"/>
    <s v=" RECURSO DE APELACIÓN SENTENCIA"/>
    <m/>
    <s v="NO"/>
    <s v="NO"/>
    <n v="19"/>
    <s v="CARLOS EDUARDO BERMUDEZ SANCHEZ"/>
    <n v="4121"/>
    <d v="2019-08-15T00:00:00"/>
    <n v="109302"/>
    <s v="INFRAESTRUCTURA"/>
    <m/>
    <d v="2020-08-31T00:00:00"/>
    <s v="2002-05"/>
    <s v="19"/>
    <s v="2020-07"/>
    <n v="1.5075482107368856"/>
    <n v="3533279937.7575178"/>
    <n v="0"/>
    <d v="2021-05-15T00:00:00"/>
    <n v="0.70410958904109588"/>
    <n v="4.3843078519294892E-2"/>
    <n v="0"/>
    <n v="0.05"/>
    <s v="REMOTA"/>
    <x v="1"/>
    <n v="0"/>
  </r>
  <r>
    <n v="358"/>
    <d v="2003-03-05T00:00:00"/>
    <d v="2002-07-25T00:00:00"/>
    <s v="TRIBUNAL ADMINISTRATIVO DE ANTIOQUIA - SALA CUARTA DE DECISIÓN"/>
    <s v="05001233100020020318000"/>
    <s v="2019"/>
    <x v="0"/>
    <s v="CÉSAR HURTADO OROZCO"/>
    <s v="FERNANDO PELÁEZ ARANGO"/>
    <n v="32332"/>
    <s v="CONTRACTUAL"/>
    <s v="INCUMPLIMIENTO"/>
    <s v="BAJO"/>
    <s v="BAJO"/>
    <s v="BAJO"/>
    <s v="BAJO"/>
    <n v="0.05"/>
    <s v="REMOTA"/>
    <n v="1075386241"/>
    <n v="0"/>
    <s v=" RECURSO DE APELACIÓN SENTENCIA"/>
    <m/>
    <s v="NO"/>
    <s v="NO"/>
    <n v="19"/>
    <s v="CARLOS EDUARDO BERMUDEZ SANCHEZ"/>
    <n v="4121"/>
    <d v="2019-08-15T00:00:00"/>
    <n v="109302"/>
    <s v="HACIENDA"/>
    <m/>
    <d v="2020-08-31T00:00:00"/>
    <s v="2003-03"/>
    <s v="19"/>
    <s v="2020-07"/>
    <n v="1.422350920191398"/>
    <n v="1529576609.4475183"/>
    <n v="0"/>
    <d v="2022-02-28T00:00:00"/>
    <n v="1.4958904109589042"/>
    <n v="4.3843078519294892E-2"/>
    <n v="0"/>
    <n v="0.05"/>
    <s v="REMOTA"/>
    <x v="1"/>
    <n v="0"/>
  </r>
  <r>
    <n v="359"/>
    <d v="2002-10-21T00:00:00"/>
    <d v="2002-07-25T00:00:00"/>
    <s v="TRIBUNAL ADMINISTRATIVO DE ANTIOQUIA - SALA CUARTA DE DECISIÓN"/>
    <s v="05001233100020020320000"/>
    <s v="2019"/>
    <x v="0"/>
    <s v="MARIA DE LOS ÁNGELES MARTÍNEZ"/>
    <s v="FERNANDO PELÁEZ ARANGO"/>
    <n v="32332"/>
    <s v="CONTRACTUAL"/>
    <s v="INCUMPLIMIENTO"/>
    <s v="ALTO"/>
    <s v="ALTO"/>
    <s v="ALTO"/>
    <s v="ALTO"/>
    <n v="1"/>
    <s v="ALTA"/>
    <n v="411800029"/>
    <n v="1"/>
    <s v=" RECURSO DE APELACIÓN SENTENCIA"/>
    <n v="249543365"/>
    <s v="NO"/>
    <s v="NO"/>
    <n v="19"/>
    <s v="CARLOS EDUARDO BERMUDEZ SANCHEZ"/>
    <n v="4121"/>
    <d v="2019-08-15T00:00:00"/>
    <n v="109302"/>
    <s v="HACIENDA"/>
    <m/>
    <d v="2020-08-31T00:00:00"/>
    <s v="2002-10"/>
    <s v="19"/>
    <s v="2020-07"/>
    <n v="1.4856686895415676"/>
    <n v="611798409.43760955"/>
    <n v="611798409.43760955"/>
    <d v="2021-10-16T00:00:00"/>
    <n v="1.1260273972602739"/>
    <n v="4.3843078519294892E-2"/>
    <n v="606404918.68316984"/>
    <n v="1"/>
    <s v="ALTA"/>
    <x v="0"/>
    <n v="249543365"/>
  </r>
  <r>
    <n v="360"/>
    <d v="2002-11-25T00:00:00"/>
    <d v="2002-07-26T00:00:00"/>
    <s v="TRIBUNAL ADMINISTRATIVO DE ANTIOQUIA - SALA CUARTA DE DECISIÓN"/>
    <s v="05001233100020020326000"/>
    <s v="2019"/>
    <x v="0"/>
    <s v="FÁBER CARDONA ORTEGA"/>
    <s v="FERNANDO PELÁEZ ARANGO"/>
    <n v="32332"/>
    <s v="CONTRACTUAL"/>
    <s v="INCUMPLIMIENTO"/>
    <s v="BAJO"/>
    <s v="BAJO"/>
    <s v="BAJO"/>
    <s v="BAJO"/>
    <n v="0.05"/>
    <s v="REMOTA"/>
    <n v="710445849"/>
    <n v="0"/>
    <s v=" RECURSO DE APELACIÓN SENTENCIA"/>
    <m/>
    <s v="NO"/>
    <s v="NO"/>
    <n v="19"/>
    <s v="CARLOS EDUARDO BERMUDEZ SANCHEZ"/>
    <n v="4121"/>
    <d v="2019-08-15T00:00:00"/>
    <n v="109302"/>
    <s v="HACIENDA"/>
    <m/>
    <d v="2020-08-31T00:00:00"/>
    <s v="2002-11"/>
    <s v="19"/>
    <s v="2020-07"/>
    <n v="1.474195822106289"/>
    <n v="1047336302.4285555"/>
    <n v="0"/>
    <d v="2021-11-20T00:00:00"/>
    <n v="1.2219178082191782"/>
    <n v="4.3843078519294892E-2"/>
    <n v="0"/>
    <n v="0.05"/>
    <s v="REMOTA"/>
    <x v="1"/>
    <n v="0"/>
  </r>
  <r>
    <n v="361"/>
    <d v="2003-07-28T00:00:00"/>
    <d v="2003-06-12T00:00:00"/>
    <s v="TRIBUNAL ADMINISTRATIVO DE ANTIOQUIA - SALA CUARTA DE DECISIÓN"/>
    <s v="05001233100020030180700"/>
    <s v="2019"/>
    <x v="0"/>
    <s v="ASOCIACIÓN CASAS Y URBANIZACIONES LA ROCA"/>
    <s v="ROLANDO DE JESÚS ROLDÁN JIMÉNEZ"/>
    <n v="52530"/>
    <s v="NULIDAD Y RESTABLECIMIENTO DEL DERECHO"/>
    <s v="OTRAS"/>
    <s v="BAJO"/>
    <s v="BAJO"/>
    <s v="BAJO"/>
    <s v="BAJO"/>
    <n v="0.05"/>
    <s v="REMOTA"/>
    <n v="5028559690"/>
    <n v="0"/>
    <s v=" RECURSO DE APELACIÓN SENTENCIA"/>
    <m/>
    <s v="NO"/>
    <s v="NO"/>
    <n v="18"/>
    <s v="CARLOS EDUARDO BERMUDEZ SANCHEZ"/>
    <n v="4121"/>
    <d v="2019-08-15T00:00:00"/>
    <n v="109302"/>
    <s v="GENERAL"/>
    <s v="CANCELACION PERSONERÍA JURÍDICA. -POR ERROR SE HABÍA RETIRADO POR QUE ERA DE ÚNICA INSTANCIA, PERO ESTA EN APELACIÓN ANTE EL CONSEJO DE ESTADO"/>
    <d v="2020-08-31T00:00:00"/>
    <s v="2003-07"/>
    <s v="18"/>
    <s v="2020-07"/>
    <n v="1.4021303592265462"/>
    <n v="7050696204.5318298"/>
    <n v="0"/>
    <d v="2021-07-23T00:00:00"/>
    <n v="0.89315068493150684"/>
    <n v="4.3843078519294892E-2"/>
    <n v="0"/>
    <n v="0.05"/>
    <s v="REMOTA"/>
    <x v="1"/>
    <n v="0"/>
  </r>
  <r>
    <n v="362"/>
    <d v="2013-07-18T00:00:00"/>
    <d v="2003-07-08T00:00:00"/>
    <s v="TRIBUNAL ADMINISTRATIVO DE ANTIOQUIA - SALA CUARTA DE DECISIÓN"/>
    <s v="05001233100020030228900"/>
    <s v="2019"/>
    <x v="0"/>
    <s v="CONSORCIO ANTIOQUEÑO DE CONTRATISTAS LTDA. Y EXPLANAN LTDA."/>
    <s v="MARIA TERESA BERRÍO PALACIO"/>
    <n v="73613"/>
    <s v="CONTRACTUAL"/>
    <s v="INCUMPLIMIENTO"/>
    <s v="BAJO"/>
    <s v="BAJO"/>
    <s v="BAJO"/>
    <s v="BAJO"/>
    <n v="0.05"/>
    <s v="REMOTA"/>
    <n v="5969949014"/>
    <n v="0"/>
    <s v=" RECURSO DE APELACIÓN SENTENCIA"/>
    <m/>
    <s v="NO"/>
    <s v="NO"/>
    <n v="8"/>
    <s v="CARLOS EDUARDO BERMUDEZ SANCHEZ"/>
    <n v="4121"/>
    <d v="2019-08-15T00:00:00"/>
    <n v="109302"/>
    <s v="INFRAESTRUCTURA"/>
    <m/>
    <d v="2020-08-31T00:00:00"/>
    <s v="2013-07"/>
    <s v="8"/>
    <s v="2020-07"/>
    <n v="0.92242982903087822"/>
    <n v="5506859048.3070803"/>
    <n v="0"/>
    <d v="2021-07-16T00:00:00"/>
    <n v="0.87397260273972599"/>
    <n v="4.3843078519294892E-2"/>
    <n v="0"/>
    <n v="0.05"/>
    <s v="REMOTA"/>
    <x v="1"/>
    <n v="0"/>
  </r>
  <r>
    <n v="363"/>
    <d v="2004-02-18T00:00:00"/>
    <d v="2003-11-13T00:00:00"/>
    <s v="JUZGADO 31 ADMINISTRATIVO DE ORALIDAD DE MEDELLÍN"/>
    <s v="05001233100020030404400"/>
    <s v="2019"/>
    <x v="0"/>
    <s v="ALBERTO PIEDRAHITA MUÑOZ Y HUGO DE JESÚS GIRALDO SALAZAR"/>
    <s v="CARLOS ALBERTO BALLESTEROS BARON"/>
    <n v="33513"/>
    <s v="NULIDAD Y RESTABLECIMIENTO DEL DERECHO"/>
    <s v="FALLO DE RESPONSABILIDAD FISCAL"/>
    <s v="BAJO"/>
    <s v="BAJO"/>
    <s v="BAJO"/>
    <s v="BAJO"/>
    <n v="0.05"/>
    <s v="REMOTA"/>
    <n v="79850358"/>
    <n v="0"/>
    <s v=" RECURSO DE APELACIÓN SENTENCIA"/>
    <m/>
    <s v="NO"/>
    <s v="NO"/>
    <n v="17"/>
    <s v="CARLOS EDUARDO BERMUDEZ SANCHEZ"/>
    <n v="4121"/>
    <d v="2019-08-15T00:00:00"/>
    <n v="109302"/>
    <s v="CONTRALORÍA GENERAL DE ANTIOQUIA"/>
    <m/>
    <d v="2020-08-31T00:00:00"/>
    <s v="2004-02"/>
    <s v="17"/>
    <s v="2020-07"/>
    <n v="1.3523074814063518"/>
    <n v="107982236.51637554"/>
    <n v="0"/>
    <d v="2021-02-13T00:00:00"/>
    <n v="0.45479452054794522"/>
    <n v="4.3843078519294892E-2"/>
    <n v="0"/>
    <n v="0.05"/>
    <s v="REMOTA"/>
    <x v="1"/>
    <n v="0"/>
  </r>
  <r>
    <n v="364"/>
    <d v="2006-07-28T00:00:00"/>
    <d v="2006-01-03T00:00:00"/>
    <s v="TRIBUNAL SUPERIOR DE MEDELLÍN - SALA TERCERA DE DESCONGESTIÓN LABORAL"/>
    <s v="05001310500820060002000"/>
    <s v="2019"/>
    <x v="0"/>
    <s v="MARÍA NELCY LLANO CANO"/>
    <s v="SAUL BENITEZ URREGO"/>
    <n v="85761"/>
    <s v="ORDINARIA"/>
    <s v="RELIQUIDACIÓN DE LA PENSIÓN"/>
    <s v="BAJO"/>
    <s v="BAJO"/>
    <s v="BAJO"/>
    <s v="BAJO"/>
    <n v="0.05"/>
    <s v="REMOTA"/>
    <n v="8695897"/>
    <n v="0"/>
    <s v="ADMISIÓN"/>
    <m/>
    <s v="NO"/>
    <s v="NO"/>
    <n v="15"/>
    <s v="CARLOS EDUARDO BERMUDEZ SANCHEZ"/>
    <n v="4121"/>
    <d v="2019-08-15T00:00:00"/>
    <n v="109302"/>
    <s v="GESTION HUMANA Y DLLO ORGANIZACIONAL"/>
    <m/>
    <d v="2020-08-31T00:00:00"/>
    <s v="2006-07"/>
    <s v="15"/>
    <s v="2020-07"/>
    <n v="1.2065643167862028"/>
    <n v="10492159.022648191"/>
    <n v="0"/>
    <d v="2021-07-24T00:00:00"/>
    <n v="0.89589041095890409"/>
    <n v="4.3843078519294892E-2"/>
    <n v="0"/>
    <n v="0.05"/>
    <s v="REMOTA"/>
    <x v="1"/>
    <n v="0"/>
  </r>
  <r>
    <n v="365"/>
    <d v="2007-12-04T00:00:00"/>
    <d v="2007-08-27T00:00:00"/>
    <s v="TRIBUNAL ADMINISTRATIVO DE ANTIOQUIA"/>
    <s v="05001233100020070257000"/>
    <s v="2019"/>
    <x v="0"/>
    <s v="DEICY RAMÍREZ CARVAJAL Y ANDRES FELIPE MOZO RAMÍREZ"/>
    <s v="MARÍA DORIS GONZÁLEZ TORRES"/>
    <n v="114645"/>
    <s v="REPARACIÓN DIRECTA"/>
    <s v="INCUMPLIMIENTO"/>
    <s v="BAJO"/>
    <s v="BAJO"/>
    <s v="BAJO"/>
    <s v="BAJO"/>
    <n v="0.05"/>
    <s v="REMOTA"/>
    <n v="3000000000"/>
    <n v="0"/>
    <s v=" RECURSO DE APELACIÓN SENTENCIA"/>
    <m/>
    <s v="NO"/>
    <s v="NO"/>
    <n v="14"/>
    <s v="CARLOS EDUARDO BERMUDEZ SANCHEZ"/>
    <n v="4121"/>
    <d v="2019-08-15T00:00:00"/>
    <n v="109302"/>
    <s v="HACIENDA"/>
    <m/>
    <d v="2020-08-31T00:00:00"/>
    <s v="2007-12"/>
    <s v="14"/>
    <s v="2020-07"/>
    <n v="1.1302619402773983"/>
    <n v="3390785820.8321948"/>
    <n v="0"/>
    <d v="2021-11-30T00:00:00"/>
    <n v="1.2493150684931507"/>
    <n v="4.3843078519294892E-2"/>
    <n v="0"/>
    <n v="0.05"/>
    <s v="REMOTA"/>
    <x v="1"/>
    <n v="0"/>
  </r>
  <r>
    <n v="366"/>
    <d v="2008-07-08T00:00:00"/>
    <d v="2007-11-23T00:00:00"/>
    <s v="TRIBUNAL ADMINISTRATIVO DE ANTIOQUIA - SALA DE DECISIÓN"/>
    <s v="05001233100020070327600"/>
    <s v="2019"/>
    <x v="0"/>
    <s v="YOLANDA MARÍA VELÁSQUEZ OSORIO"/>
    <s v="GUSTAVO GÓMEZ MONTOYA"/>
    <n v="164596"/>
    <s v="NULIDAD Y RESTABLECIMIENTO DEL DERECHO"/>
    <s v="OTRAS"/>
    <s v="BAJO"/>
    <s v="BAJO"/>
    <s v="BAJO"/>
    <s v="BAJO"/>
    <n v="0.05"/>
    <s v="REMOTA"/>
    <n v="50000000"/>
    <n v="0"/>
    <s v=" ALEGATOS DE SEGUNDA"/>
    <m/>
    <s v="NO"/>
    <s v="NO"/>
    <n v="13"/>
    <s v="CARLOS EDUARDO BERMUDEZ SANCHEZ"/>
    <n v="4121"/>
    <d v="2019-08-15T00:00:00"/>
    <n v="109302"/>
    <s v="GENERAL"/>
    <s v="CANCELACION PERSONERIA JURÍDICA"/>
    <d v="2020-08-31T00:00:00"/>
    <s v="2008-07"/>
    <s v="13"/>
    <s v="2020-07"/>
    <n v="1.0609455239090395"/>
    <n v="53047276.195451975"/>
    <n v="0"/>
    <d v="2021-07-05T00:00:00"/>
    <n v="0.84383561643835614"/>
    <n v="4.3843078519294892E-2"/>
    <n v="0"/>
    <n v="0.05"/>
    <s v="REMOTA"/>
    <x v="1"/>
    <n v="0"/>
  </r>
  <r>
    <n v="367"/>
    <d v="2008-01-30T00:00:00"/>
    <d v="2007-12-19T00:00:00"/>
    <s v="TRIBUNAL ADMINISTRATIVO DE ANTIOQUIA - SALA CUARTA DE DECISIÓN"/>
    <s v="05001233100020080005100"/>
    <s v="2019"/>
    <x v="0"/>
    <s v="INDUSTRIA DE LICORES DEL VALLE DEL CAUCA"/>
    <s v="FRANCISCO JAVIER GIL GOMEZ"/>
    <n v="89129"/>
    <s v="CONTRACTUAL"/>
    <s v="EQUILIBRIO ECONOMICO"/>
    <s v="BAJO"/>
    <s v="BAJO"/>
    <s v="BAJO"/>
    <s v="BAJO"/>
    <n v="0.05"/>
    <s v="REMOTA"/>
    <n v="2753595575"/>
    <n v="0"/>
    <s v=" ALEGATOS DE SEGUNDA"/>
    <m/>
    <s v="NO"/>
    <s v="NO"/>
    <n v="13"/>
    <s v="CARLOS EDUARDO BERMUDEZ SANCHEZ"/>
    <n v="4121"/>
    <d v="2019-08-15T00:00:00"/>
    <n v="109302"/>
    <s v="FABRICA DE LICORES DE ANTIOQUIA"/>
    <s v="RECIBI DE LA DRA.DIANA RAIZGOZA."/>
    <d v="2020-08-31T00:00:00"/>
    <s v="2008-01"/>
    <s v="13"/>
    <s v="2020-07"/>
    <n v="1.1184577136199094"/>
    <n v="3079780211.0483999"/>
    <n v="0"/>
    <d v="2021-01-26T00:00:00"/>
    <n v="0.40547945205479452"/>
    <n v="4.3843078519294892E-2"/>
    <n v="0"/>
    <n v="0.05"/>
    <s v="REMOTA"/>
    <x v="1"/>
    <n v="0"/>
  </r>
  <r>
    <n v="368"/>
    <d v="2008-01-24T00:00:00"/>
    <d v="2008-01-21T00:00:00"/>
    <s v="TRIBUNAL ADMINISTRATIVO DE ANTIOQUIA - SALA CUARTA DE DECISIÓN"/>
    <s v="05001233100020080007900"/>
    <s v="2019"/>
    <x v="0"/>
    <s v="VÍAS S.A."/>
    <s v="JOHN JAIRO VELASQUEZ AGUDELO"/>
    <n v="78294"/>
    <s v="NULIDAD Y RESTABLECIMIENTO DEL DERECHO"/>
    <s v="ADJUDICACIÓN"/>
    <s v="BAJO"/>
    <s v="BAJO"/>
    <s v="BAJO"/>
    <s v="BAJO"/>
    <n v="0.05"/>
    <s v="REMOTA"/>
    <n v="4535888470"/>
    <n v="0"/>
    <s v=" ALEGATOS DE SEGUNDA"/>
    <m/>
    <s v="NO"/>
    <s v="NO"/>
    <n v="13"/>
    <s v="CARLOS EDUARDO BERMUDEZ SANCHEZ"/>
    <n v="4121"/>
    <d v="2019-08-15T00:00:00"/>
    <n v="109302"/>
    <s v="INFRAESTRUCTURA"/>
    <m/>
    <d v="2020-08-31T00:00:00"/>
    <s v="2008-01"/>
    <s v="13"/>
    <s v="2020-07"/>
    <n v="1.1184577136199094"/>
    <n v="5073199447.3911095"/>
    <n v="0"/>
    <d v="2021-01-20T00:00:00"/>
    <n v="0.38904109589041097"/>
    <n v="4.3843078519294892E-2"/>
    <n v="0"/>
    <n v="0.05"/>
    <s v="REMOTA"/>
    <x v="1"/>
    <n v="0"/>
  </r>
  <r>
    <n v="369"/>
    <d v="2008-04-10T00:00:00"/>
    <d v="2008-03-10T00:00:00"/>
    <s v="JUZGADO 32 ADMINISTRATIVO ORAL DE MEDELLÍN"/>
    <s v="05001333100920080005800"/>
    <s v="2019"/>
    <x v="0"/>
    <s v=" NELSON ALBEIRO MAZO MESA, SANDRA MILENA MONTOYA GARCIA, LUZ MARCELA MARQUEZ ORTEGA, CLAUDIA PATICIA AGUIRRE LÓPEZ, JACQUELINE JULIED CANO MONSALVE, ERIKA ZULAY DUQUE RENDÓN, LAURA PATRICIA GARCES GUTIERREZ, JAIRO HUMBERTO YEPES SERNA, JOHANE  DAVID DAVID, MARIO DE JESUS LONDOÑO GÓMEZ, MORELIA DE JESUS ARTEAGA GIL, SANTIAGO MEJIA ARTEAGA, SANDRA MILENA HERNANDEZ VANEGAS, RODRIGO ARNULFO MESA GIL, MATEO MESA TORRES, ESTEFANIA MESA TORRES, EVER JIOVANIS CARDONA DIAZ"/>
    <s v="JUAN ALBERTO GUTIÉRREZ VALLEJO "/>
    <n v="88520"/>
    <s v="REPARACIÓN DIRECTA"/>
    <s v="ACCIDENTE DE TRANSITO"/>
    <s v="BAJO"/>
    <s v="ALTO"/>
    <s v="BAJO"/>
    <s v="MEDIO   "/>
    <n v="0.54"/>
    <s v="ALTA"/>
    <n v="320000000"/>
    <n v="0"/>
    <s v=" ALEGATOS DE SEGUNDA"/>
    <m/>
    <s v="NO"/>
    <s v="NO"/>
    <n v="13"/>
    <s v="CARLOS EDUARDO BERMUDEZ SANCHEZ"/>
    <n v="4121"/>
    <d v="2019-08-15T00:00:00"/>
    <n v="109302"/>
    <s v="INFRAESTRUCTURA"/>
    <m/>
    <d v="2020-08-31T00:00:00"/>
    <s v="2008-04"/>
    <s v="13"/>
    <s v="2020-07"/>
    <n v="1.0852679869599111"/>
    <n v="347285755.82717156"/>
    <n v="0"/>
    <d v="2021-04-07T00:00:00"/>
    <n v="0.6"/>
    <n v="4.3843078519294892E-2"/>
    <n v="0"/>
    <n v="0.54"/>
    <s v="ALTA"/>
    <x v="0"/>
    <n v="0"/>
  </r>
  <r>
    <n v="370"/>
    <d v="2008-07-18T00:00:00"/>
    <d v="2008-05-16T00:00:00"/>
    <s v="TRIBUNAL ADMINISTRATIVO DE ANTIOQUIA - SALA QUINTA MIXTA"/>
    <s v="05001233100020080065600"/>
    <s v="2019"/>
    <x v="0"/>
    <s v="COBACO S.A., DOCONSI S.A., CONCORPE S.A. Y GISAICO S.A."/>
    <s v="ANDREA VICTORIA MORALES"/>
    <n v="101865"/>
    <s v="CONTRACTUAL"/>
    <s v="EQUILIBRIO ECONOMICO"/>
    <s v="MEDIO   "/>
    <s v="BAJO"/>
    <s v="BAJO"/>
    <s v="MEDIO   "/>
    <n v="0.29749999999999999"/>
    <s v="MEDIA"/>
    <n v="3591412904"/>
    <n v="0.5"/>
    <s v=" ALEGATOS DE SEGUNDA"/>
    <m/>
    <s v="NO"/>
    <s v="NO"/>
    <n v="13"/>
    <s v="CARLOS EDUARDO BERMUDEZ SANCHEZ"/>
    <n v="4121"/>
    <d v="2019-08-15T00:00:00"/>
    <n v="109302"/>
    <s v="INFRAESTRUCTURA"/>
    <m/>
    <d v="2020-08-31T00:00:00"/>
    <s v="2008-07"/>
    <s v="13"/>
    <s v="2020-07"/>
    <n v="1.0609455239090395"/>
    <n v="3810293445.0079651"/>
    <n v="1905146722.5039825"/>
    <d v="2021-07-15T00:00:00"/>
    <n v="0.87123287671232874"/>
    <n v="4.3843078519294892E-2"/>
    <n v="1892138743.0897696"/>
    <n v="0.29749999999999999"/>
    <s v="MEDIA"/>
    <x v="2"/>
    <n v="1892138743.0897696"/>
  </r>
  <r>
    <n v="371"/>
    <d v="2010-08-03T00:00:00"/>
    <d v="2010-06-01T00:00:00"/>
    <s v="JUZGADO LABORAL DEL CIRCUITO DE PUERTO BERRIO ANTIOQUIA"/>
    <s v="05579310500120100010700"/>
    <s v="2019"/>
    <x v="1"/>
    <s v="JORGE IVÁN VALENCIA SILVA, FRANCISCO JAVIER GUTIERREZ, RUBIEL ARTURO PRESIGA, HUMBERTO ANTONIO ALVAREZ, HERIBERTO CARDONA FLORES, TULIO ENRIQUE AMAYA Y JESÚS EMILIO RIVERA VILLEGAS"/>
    <s v="DORIS HELENA HENAO DURÁN"/>
    <n v="42592"/>
    <s v="ORDINARIA"/>
    <s v="RECONOCIMIENTO Y PAGO DE PENSIÓN"/>
    <s v="BAJO"/>
    <s v="BAJO"/>
    <s v="BAJO"/>
    <s v="BAJO"/>
    <n v="0.05"/>
    <s v="REMOTA"/>
    <n v="30000000"/>
    <n v="0"/>
    <s v="CONTESTACIÓN"/>
    <m/>
    <s v="NO"/>
    <s v="NO"/>
    <n v="11"/>
    <s v="CARLOS EDUARDO BERMUDEZ SANCHEZ"/>
    <n v="4121"/>
    <d v="2019-08-15T00:00:00"/>
    <n v="109302"/>
    <s v="GESTION HUMANA Y DLLO ORGANIZACIONAL"/>
    <s v="Demanda adimitida el 3 de agosto de 2010. Contestación en julio de 2011. El 30 de agosto de 2011 se llevó a cabo la primera audiencia (de conciliación), pero al final se declaró la nulidad de la audiencia, por cuanto se evidenció que faltaba por notificar a la codemandada PENSIONES DE ANTIOQUIA."/>
    <d v="2020-08-31T00:00:00"/>
    <s v="2010-08"/>
    <s v="11"/>
    <s v="2020-07"/>
    <n v="1.0036328027203736"/>
    <n v="30108984.081611209"/>
    <n v="0"/>
    <d v="2021-07-31T00:00:00"/>
    <n v="0.91506849315068495"/>
    <n v="4.3843078519294892E-2"/>
    <n v="0"/>
    <n v="0.05"/>
    <s v="REMOTA"/>
    <x v="1"/>
    <n v="0"/>
  </r>
  <r>
    <n v="372"/>
    <d v="2012-08-28T00:00:00"/>
    <d v="2012-07-31T00:00:00"/>
    <s v="TRIBUNAL ADMINISTRATIVO DE ANTIOQUIA - SALA SEGUNDA ORALIDAD"/>
    <s v="05001233300020120015000"/>
    <s v="2019"/>
    <x v="0"/>
    <s v="FILADELFO MONTERROZA VERGARA Y OTROS"/>
    <s v="JUAN CARLOS ARABIA CAMPO"/>
    <n v="199990"/>
    <s v="GRUPO"/>
    <s v="VIOLACIÓN DERECHOS COLECTIVOS"/>
    <s v="BAJO"/>
    <s v="BAJO"/>
    <s v="BAJO"/>
    <s v="BAJO"/>
    <n v="0.05"/>
    <s v="REMOTA"/>
    <n v="5540729570"/>
    <n v="0"/>
    <s v=" ALEGATOS PRIMERA"/>
    <m/>
    <s v="NO"/>
    <s v="NO"/>
    <n v="9"/>
    <s v="CARLOS EDUARDO BERMUDEZ SANCHEZ"/>
    <n v="4121"/>
    <d v="2019-08-15T00:00:00"/>
    <n v="109302"/>
    <s v="INFRAESTRUCTURA"/>
    <s v="LA ACCION DE GRUPO LA PRESENTARON 33 PERSONAS A LAS CUALES SE LES HAN INTEGRADO 132 PERSONAS MÁS"/>
    <d v="2020-08-31T00:00:00"/>
    <s v="2012-08"/>
    <s v="9"/>
    <s v="2020-07"/>
    <n v="0.942550230061453"/>
    <n v="5222415930.9117956"/>
    <n v="0"/>
    <d v="2021-08-26T00:00:00"/>
    <n v="0.98630136986301364"/>
    <n v="4.3843078519294892E-2"/>
    <n v="0"/>
    <n v="0.05"/>
    <s v="REMOTA"/>
    <x v="1"/>
    <n v="0"/>
  </r>
  <r>
    <n v="373"/>
    <d v="2012-07-30T00:00:00"/>
    <d v="2012-07-18T00:00:00"/>
    <s v="JUZGADO 31 ADMINISTRATIVO DE ORALIDAD DE MEDELLÍN"/>
    <s v="05001333101520120053800"/>
    <s v="2019"/>
    <x v="0"/>
    <s v="ROSIRIS DEL CARMEN PORTILLO ÁLVAREZ, LUIS CARLOS GONZÁLEZ VELILLA Y CLAUDIA INÉS GONZÁLEZ PORTILLO"/>
    <s v="LUIS JAVIER NARANJO LOTERO"/>
    <n v="51516"/>
    <s v="REPARACIÓN DIRECTA"/>
    <s v="FALLA EN EL SERVICIO OTRAS CAUSAS"/>
    <s v="ALTO"/>
    <s v="ALTO"/>
    <s v="ALTO"/>
    <s v="ALTO"/>
    <n v="1"/>
    <s v="ALTA"/>
    <n v="383747153"/>
    <n v="1"/>
    <s v=" RECURSO DE APELACIÓN SENTENCIA"/>
    <n v="328121640"/>
    <s v="NO"/>
    <s v="NO"/>
    <n v="9"/>
    <s v="CARLOS EDUARDO BERMUDEZ SANCHEZ"/>
    <n v="4121"/>
    <d v="2019-08-15T00:00:00"/>
    <n v="109302"/>
    <s v="EDUCACION"/>
    <m/>
    <d v="2020-08-31T00:00:00"/>
    <s v="2012-07"/>
    <s v="9"/>
    <s v="2020-07"/>
    <n v="0.94293679258518415"/>
    <n v="361849309.61351591"/>
    <n v="361849309.61351591"/>
    <d v="2021-07-28T00:00:00"/>
    <n v="0.9068493150684932"/>
    <n v="4.3843078519294892E-2"/>
    <n v="359278030.11505091"/>
    <n v="1"/>
    <s v="ALTA"/>
    <x v="0"/>
    <n v="328121640"/>
  </r>
  <r>
    <n v="374"/>
    <d v="2013-04-19T00:00:00"/>
    <d v="2013-01-16T00:00:00"/>
    <s v="TRIBUNAL ADMINISTRATIVO DE ANTIOQUIA - SALA QUINTA MIXTA"/>
    <s v="05001233100020130000100"/>
    <s v="2019"/>
    <x v="0"/>
    <s v="GUILLERMO GUZMÁN HERNÁNDEZ, BETSAIDA PACHECO MARTÍNEZ, ELIANA GUZMÁN PACHECO, ELIUD GUZMÁN PACHECO, ELAIDA YULIETH GUZMÁN PACHECO Y ELLUZ YULIEDT GUZMÁN OLIER"/>
    <s v="OSCAR DARIO VILLEGAS"/>
    <n v="66848"/>
    <s v="REPARACIÓN DIRECTA"/>
    <s v="VIOLACIÓN DERECHOS FUNDAMENTALES"/>
    <s v="BAJO"/>
    <s v="BAJO"/>
    <s v="BAJO"/>
    <s v="BAJO"/>
    <n v="0.05"/>
    <s v="REMOTA"/>
    <n v="4596937579"/>
    <n v="0"/>
    <s v=" ALEGATOS PRIMERA"/>
    <m/>
    <s v="NO"/>
    <s v="NO"/>
    <n v="8"/>
    <s v="CARLOS EDUARDO BERMUDEZ SANCHEZ"/>
    <n v="4121"/>
    <d v="2019-08-15T00:00:00"/>
    <n v="109302"/>
    <s v="GOBIERNO"/>
    <m/>
    <d v="2020-08-31T00:00:00"/>
    <s v="2013-04"/>
    <s v="8"/>
    <s v="2020-07"/>
    <n v="0.92758915786922391"/>
    <n v="4264069457.6819992"/>
    <n v="0"/>
    <d v="2021-04-17T00:00:00"/>
    <n v="0.62739726027397258"/>
    <n v="4.3843078519294892E-2"/>
    <n v="0"/>
    <n v="0.05"/>
    <s v="REMOTA"/>
    <x v="1"/>
    <n v="0"/>
  </r>
  <r>
    <n v="375"/>
    <d v="2013-02-21T00:00:00"/>
    <d v="2013-02-19T00:00:00"/>
    <s v="JUZGADO 29 ADMINISTRATIVO DE ORALIDAD DE MEDELLÍN"/>
    <s v="05001333302920130016000"/>
    <s v="2019"/>
    <x v="0"/>
    <s v="HERNÁNDO DE JESÚS MAZO LOPERA, HORACIO DE JESÚS MAZO MEDINA, ELEIDA DE JESÚS MAZO DE CORREA Y GLORIA INES MAZO MEDINA"/>
    <s v="WALTER RAÚL MEJÍA CARDONA"/>
    <n v="90025"/>
    <s v="REPARACIÓN DIRECTA"/>
    <s v="FALLA EN EL SERVICIO OTRAS CAUSAS"/>
    <s v="BAJO"/>
    <s v="BAJO"/>
    <s v="BAJO"/>
    <s v="BAJO"/>
    <n v="0.05"/>
    <s v="REMOTA"/>
    <n v="113340000"/>
    <n v="0"/>
    <s v=" AUDIENCIA DE PRUEBAS"/>
    <m/>
    <s v="NO"/>
    <s v="NO"/>
    <n v="8"/>
    <s v="CARLOS EDUARDO BERMUDEZ SANCHEZ"/>
    <n v="4121"/>
    <d v="2019-08-15T00:00:00"/>
    <n v="109302"/>
    <s v="INFRAESTRUCTURA"/>
    <m/>
    <d v="2020-08-31T00:00:00"/>
    <s v="2013-02"/>
    <s v="8"/>
    <s v="2020-07"/>
    <n v="0.93184862868713714"/>
    <n v="105615723.57540013"/>
    <n v="0"/>
    <d v="2021-02-19T00:00:00"/>
    <n v="0.47123287671232877"/>
    <n v="4.3843078519294892E-2"/>
    <n v="0"/>
    <n v="0.05"/>
    <s v="REMOTA"/>
    <x v="1"/>
    <n v="0"/>
  </r>
  <r>
    <n v="376"/>
    <d v="2015-04-20T00:00:00"/>
    <d v="2013-04-05T00:00:00"/>
    <s v="TRIBUNAL ADMINISTRATIVO DE ANTIOQUIA - SALA SEGUNDA ORALIDAD"/>
    <s v="05001233300020130058100"/>
    <s v="2019"/>
    <x v="0"/>
    <s v="CORPORACION INTERUNIVERSITARIA DE SERVICIOS - CIS"/>
    <s v="ARACELLY TAMAYO RESTREPO"/>
    <n v="81368"/>
    <s v="NULIDAD Y RESTABLECIMIENTO DEL DERECHO"/>
    <s v="OTRAS"/>
    <s v="BAJO"/>
    <s v="BAJO"/>
    <s v="BAJO"/>
    <s v="BAJO"/>
    <n v="0.05"/>
    <s v="REMOTA"/>
    <n v="152254519"/>
    <n v="0"/>
    <s v=" ALEGATOS PRIMERA"/>
    <m/>
    <s v="NO"/>
    <s v="NO"/>
    <n v="10"/>
    <s v="CARLOS EDUARDO BERMUDEZ SANCHEZ"/>
    <n v="4121"/>
    <d v="2019-08-15T00:00:00"/>
    <n v="109302"/>
    <s v="CONTRALORIA DEPARTAMENTAL"/>
    <s v="CUOTA DE VIGILANCIA FISCAL CONTRALORÍA GENERAL DE ANTIOQUIA"/>
    <d v="2020-08-31T00:00:00"/>
    <s v="2015-04"/>
    <s v="10"/>
    <s v="2020-07"/>
    <n v="0.86299623578421902"/>
    <n v="131395076.77813685"/>
    <n v="0"/>
    <d v="2025-04-17T00:00:00"/>
    <n v="4.6301369863013697"/>
    <n v="4.3843078519294892E-2"/>
    <n v="0"/>
    <n v="0.05"/>
    <s v="REMOTA"/>
    <x v="1"/>
    <n v="0"/>
  </r>
  <r>
    <n v="377"/>
    <d v="2013-12-06T00:00:00"/>
    <d v="2013-09-24T00:00:00"/>
    <s v="JUZGADO 4 ADMINISTRATIVO DE ORALIDAD DE MEDELLÍN"/>
    <s v="05001333300420130079600"/>
    <s v="2019"/>
    <x v="0"/>
    <s v="LUZ ADIELA MONTOYA ZAPATA, ÁNGEL ANTONIO GARCÍA MARÍN, VALENTINA GARCÍA MONTOYA, CÉSAR AUGUSTO MONTOYA ZAPATA, YOHAN FERNEY MONTOYA ZAPATA, MARISA YOJANA MONTOYA ZAPATA, ÉRIKA LILIANA MONTOYA ZAPATA, EDIS LADY MONTOYA ZAPATA, MARÍA CONSUELO MARÍN CANO, ANA SOFÍA MORA MARÍN, MILENA ANDREA GARCÍA MARÍN, JOHANA MARÍN CANO Y ARACELLY DEL SOCORRO GARCÍA MARÍN."/>
    <s v="OSCAR DARIO VILLEGAS POSADA"/>
    <n v="66848"/>
    <s v="REPARACIÓN DIRECTA"/>
    <s v="ACCIDENTE DE TRANSITO"/>
    <s v="MEDIO   "/>
    <s v="MEDIO   "/>
    <s v="BAJO"/>
    <s v="BAJO"/>
    <n v="0.29750000000000004"/>
    <s v="MEDIA"/>
    <n v="3383947251"/>
    <n v="0.5"/>
    <s v=" ALEGATOS DE SEGUNDA"/>
    <n v="1174500229"/>
    <s v="NO"/>
    <s v="NO"/>
    <n v="8"/>
    <s v="CARLOS EDUARDO BERMUDEZ SANCHEZ"/>
    <n v="4121"/>
    <d v="2019-08-15T00:00:00"/>
    <n v="109302"/>
    <s v="INFRAESTRUCTURA"/>
    <m/>
    <d v="2020-08-31T00:00:00"/>
    <s v="2013-12"/>
    <s v="8"/>
    <s v="2020-07"/>
    <n v="0.92093050530492648"/>
    <n v="3116380251.7886467"/>
    <n v="1558190125.8943233"/>
    <d v="2021-12-04T00:00:00"/>
    <n v="1.2602739726027397"/>
    <n v="4.3843078519294892E-2"/>
    <n v="1542823830.7461228"/>
    <n v="0.29750000000000004"/>
    <s v="MEDIA"/>
    <x v="0"/>
    <n v="1174500229"/>
  </r>
  <r>
    <n v="378"/>
    <d v="2014-05-09T00:00:00"/>
    <d v="2013-12-09T00:00:00"/>
    <s v="JUZGADO 5 ADMINISTRATIVO DE ORALIDAD DE MEDELLÍN"/>
    <s v="05001333300520130088800"/>
    <s v="2019"/>
    <x v="0"/>
    <s v="ÁLVARO DE JESÚS RUEDA LÓPEZ"/>
    <s v="JUAN JAIRO ARANGO HOYOS"/>
    <n v="84520"/>
    <s v="NULIDAD Y RESTABLECIMIENTO DEL DERECHO - LABORAL"/>
    <s v="DECLARATORIA DE INSUBSISTENCIA"/>
    <s v="BAJO"/>
    <s v="BAJO"/>
    <s v="BAJO"/>
    <s v="BAJO"/>
    <n v="0.05"/>
    <s v="REMOTA"/>
    <n v="13295205"/>
    <n v="0"/>
    <s v=" ALEGATOS DE SEGUNDA"/>
    <m/>
    <s v="NO"/>
    <s v="NO"/>
    <n v="8"/>
    <s v="CARLOS EDUARDO BERMUDEZ SANCHEZ"/>
    <n v="4121"/>
    <d v="2019-08-15T00:00:00"/>
    <n v="109302"/>
    <s v="GESTION HUMANA Y DLLO ORGANIZACIONAL"/>
    <m/>
    <d v="2020-08-31T00:00:00"/>
    <s v="2014-05"/>
    <s v="8"/>
    <s v="2020-07"/>
    <n v="0.89867303567898893"/>
    <n v="11948042.237324473"/>
    <n v="0"/>
    <d v="2022-05-07T00:00:00"/>
    <n v="1.6821917808219178"/>
    <n v="4.3843078519294892E-2"/>
    <n v="0"/>
    <n v="0.05"/>
    <s v="REMOTA"/>
    <x v="1"/>
    <n v="0"/>
  </r>
  <r>
    <n v="379"/>
    <d v="2013-12-12T00:00:00"/>
    <d v="2013-12-04T00:00:00"/>
    <s v="JUZGADO 27 ADMINISTRATIVO DE ORALIDAD DE MEDELLÍN"/>
    <s v="05001333302720130121700"/>
    <s v="2019"/>
    <x v="0"/>
    <s v="OVIDIO DE JESÚS RAMÍREZ MURIEL"/>
    <s v="FERNANDO ALVAREZ ECHEVERRI"/>
    <n v="19152"/>
    <s v="NULIDAD Y RESTABLECIMIENTO DEL DERECHO - LABORAL"/>
    <s v="DECLARATORIA DE INSUBSISTENCIA"/>
    <s v="BAJO"/>
    <s v="BAJO"/>
    <s v="BAJO"/>
    <s v="BAJO"/>
    <n v="0.05"/>
    <s v="REMOTA"/>
    <n v="6082966"/>
    <n v="0"/>
    <s v=" RECURSO DE APELACIÓN SENTENCIA"/>
    <m/>
    <s v="NO"/>
    <s v="NO"/>
    <n v="8"/>
    <s v="CARLOS EDUARDO BERMUDEZ SANCHEZ"/>
    <n v="4121"/>
    <d v="2019-08-15T00:00:00"/>
    <n v="109302"/>
    <s v="GESTION HUMANA Y DLLO ORGANIZACIONAL"/>
    <m/>
    <d v="2020-08-31T00:00:00"/>
    <s v="2013-12"/>
    <s v="8"/>
    <s v="2020-07"/>
    <n v="0.92093050530492648"/>
    <n v="5601988.952132687"/>
    <n v="0"/>
    <d v="2021-12-10T00:00:00"/>
    <n v="1.2767123287671234"/>
    <n v="4.3843078519294892E-2"/>
    <n v="0"/>
    <n v="0.05"/>
    <s v="REMOTA"/>
    <x v="1"/>
    <n v="0"/>
  </r>
  <r>
    <n v="380"/>
    <d v="2015-02-04T00:00:00"/>
    <d v="2013-01-24T00:00:00"/>
    <s v="JUZGADO 23 ADMINISTRATIVO DE ORALIDAD DE MEDELLÍN"/>
    <s v="05001333302320130130300"/>
    <s v="2019"/>
    <x v="0"/>
    <s v="ANA CECILIA TOBÓN MOLINA"/>
    <s v="ANGELA MARIA BEDOYA SERNA"/>
    <n v="171422"/>
    <s v="NULIDAD Y RESTABLECIMIENTO DEL DERECHO - LABORAL"/>
    <s v="DECLARATORIA DE INSUBSISTENCIA"/>
    <s v="BAJO"/>
    <s v="BAJO"/>
    <s v="BAJO"/>
    <s v="BAJO"/>
    <n v="0.05"/>
    <s v="REMOTA"/>
    <n v="161000000"/>
    <n v="0"/>
    <s v=" ALEGATOS DE SEGUNDA"/>
    <m/>
    <s v="NO"/>
    <s v="NO"/>
    <n v="9"/>
    <s v="CARLOS EDUARDO BERMUDEZ SANCHEZ"/>
    <n v="4121"/>
    <d v="2019-08-15T00:00:00"/>
    <n v="109302"/>
    <s v="GESTION HUMANA Y DLLO ORGANIZACIONAL"/>
    <m/>
    <d v="2020-08-31T00:00:00"/>
    <s v="2015-02"/>
    <s v="9"/>
    <s v="2020-07"/>
    <n v="0.87271419777299997"/>
    <n v="140506985.84145299"/>
    <n v="0"/>
    <d v="2024-02-02T00:00:00"/>
    <n v="3.4246575342465753"/>
    <n v="4.3843078519294892E-2"/>
    <n v="0"/>
    <n v="0.05"/>
    <s v="REMOTA"/>
    <x v="1"/>
    <n v="0"/>
  </r>
  <r>
    <n v="381"/>
    <d v="2014-11-12T00:00:00"/>
    <d v="2014-10-23T00:00:00"/>
    <s v="JUZGADO 19 ADMINISTRATIVO DE ORALIDAD DE MEDELLÍN"/>
    <s v="05001333301920140002800"/>
    <s v="2019"/>
    <x v="0"/>
    <s v="JESÚS ALBERTO RAMÍREZ TORRES"/>
    <s v="FRANCISCO JAVIER GOMEZ GOMEZ"/>
    <n v="63678"/>
    <s v="NULIDAD Y RESTABLECIMIENTO DEL DERECHO - LABORAL"/>
    <s v="RELIQUIDACIÓN DE LA PENSIÓN"/>
    <s v="BAJO"/>
    <s v="MEDIO   "/>
    <s v="ALTO"/>
    <s v="ALTO"/>
    <n v="0.63500000000000001"/>
    <s v="ALTA"/>
    <n v="29900000"/>
    <n v="0"/>
    <s v=" ALEGATOS DE SEGUNDA"/>
    <m/>
    <s v="NO"/>
    <s v="NO"/>
    <n v="7"/>
    <s v="CARLOS EDUARDO BERMUDEZ SANCHEZ"/>
    <n v="4121"/>
    <d v="2019-08-15T00:00:00"/>
    <n v="109302"/>
    <s v="GESTION HUMANA Y DLLO ORGANIZACIONAL"/>
    <s v="PENSIONES ANTIOQUIA"/>
    <d v="2020-08-31T00:00:00"/>
    <s v="2014-11"/>
    <s v="7"/>
    <s v="2020-07"/>
    <n v="0.89080453966281536"/>
    <n v="26635055.735918179"/>
    <n v="0"/>
    <d v="2021-11-10T00:00:00"/>
    <n v="1.1945205479452055"/>
    <n v="4.3843078519294892E-2"/>
    <n v="0"/>
    <n v="0.63500000000000001"/>
    <s v="ALTA"/>
    <x v="0"/>
    <n v="0"/>
  </r>
  <r>
    <n v="382"/>
    <d v="2014-06-24T00:00:00"/>
    <d v="2014-02-21T00:00:00"/>
    <s v="JUZGADO 30 ADMINISTRATIVO DE ORALIDAD DE MEDELLÍN"/>
    <s v="05001333303020140021200"/>
    <s v="2019"/>
    <x v="0"/>
    <s v="MARÍA GIOMAR GIRALDO ZULUAGA, ANGEL OLÍMPICO ROJAS ORTIZ, SOFIA EUGENIA ROJAS GIRALDO, MARÍA VICTORIA ROJAS GIRALDO, JIMY ALBERTO ROJAS GIRALDO, FREDI OLIMPO ROJAS GIRALDO, FRANKLIN ROJAS GIRALDO, MARÍA CAMILA DUQUE ROJAS Y GUSTAVO ANDRÉS DUQUE ROJAS"/>
    <s v="JUAN JOSE GOMEZ ARANGO"/>
    <n v="201108"/>
    <s v="REPARACIÓN DIRECTA"/>
    <s v="FALLA EN EL SERVICIO OTRAS CAUSAS"/>
    <s v="ALTO"/>
    <s v="ALTO"/>
    <s v="ALTO"/>
    <s v="ALTO"/>
    <n v="1"/>
    <s v="ALTA"/>
    <n v="1888404486"/>
    <n v="1"/>
    <s v=" ALEGATOS PRIMERA"/>
    <m/>
    <s v="NO"/>
    <s v="NO"/>
    <n v="7"/>
    <s v="CARLOS EDUARDO BERMUDEZ SANCHEZ"/>
    <n v="4121"/>
    <d v="2019-08-15T00:00:00"/>
    <n v="109302"/>
    <s v="INFRAESTRUCTURA"/>
    <m/>
    <d v="2020-08-31T00:00:00"/>
    <s v="2014-06"/>
    <s v="7"/>
    <s v="2020-07"/>
    <n v="0.89783629663645648"/>
    <n v="1695478090.2619112"/>
    <n v="1695478090.2619112"/>
    <d v="2021-06-22T00:00:00"/>
    <n v="0.80821917808219179"/>
    <n v="4.3843078519294892E-2"/>
    <n v="1684736317.1410739"/>
    <n v="1"/>
    <s v="ALTA"/>
    <x v="0"/>
    <n v="1684736317.1410739"/>
  </r>
  <r>
    <n v="383"/>
    <d v="2014-04-22T00:00:00"/>
    <d v="2014-02-25T00:00:00"/>
    <s v="JUZGADO 16 ADMINISTRATIVO DE ORALIDAD DE MEDELLÍN"/>
    <s v="05001333301620140022000"/>
    <s v="2019"/>
    <x v="0"/>
    <s v="HERNAN RAMIRO CORREA ARROYO, JORGE ELIAS CORREA CORREA, PRISCA ISABEL ARROYO OJEDA, DANIELA CORREA ARROYO, ISABEL ARROYO OJEDA, LINA MARÍA CORREA ARROYO, ANA DELIA CORREA DE CORREA Y JULIO CESAR CORREA RAMÍREZ"/>
    <s v="JOSE LUIS VIVEROS ABISAMBRA"/>
    <n v="22529"/>
    <s v="REPARACIÓN DIRECTA"/>
    <s v="FALLA EN EL SERVICIO OTRAS CAUSAS"/>
    <s v="BAJO"/>
    <s v="BAJO"/>
    <s v="BAJO"/>
    <s v="BAJO"/>
    <n v="0.05"/>
    <s v="REMOTA"/>
    <n v="577710000"/>
    <n v="0"/>
    <s v=" ALEGATOS PRIMERA"/>
    <m/>
    <s v="NO"/>
    <s v="NO"/>
    <n v="7"/>
    <s v="CARLOS EDUARDO BERMUDEZ SANCHEZ"/>
    <n v="4121"/>
    <d v="2019-08-15T00:00:00"/>
    <n v="109302"/>
    <s v="INFRAESTRUCTURA"/>
    <s v="ACCIDENTE EN EVENTO DEPORTIVO CELEBRADO EN EL PARQUE JUAN PABLO II, PROGRAMADO POR LA LIGA ANTIOQUEÑA DE MOTOCICLISMO"/>
    <d v="2020-08-31T00:00:00"/>
    <s v="2014-04"/>
    <s v="7"/>
    <s v="2020-07"/>
    <n v="0.90302046279467518"/>
    <n v="521683951.56111181"/>
    <n v="0"/>
    <d v="2021-04-20T00:00:00"/>
    <n v="0.63561643835616444"/>
    <n v="4.3843078519294892E-2"/>
    <n v="0"/>
    <n v="0.05"/>
    <s v="REMOTA"/>
    <x v="1"/>
    <n v="0"/>
  </r>
  <r>
    <n v="384"/>
    <d v="2015-03-20T00:00:00"/>
    <d v="2014-12-01T00:00:00"/>
    <s v="JUZGADO 2 ADMINISTRATIVO DE ORALIDAD DE MEDELLÍN"/>
    <s v="05001333300220140034400"/>
    <s v="2019"/>
    <x v="0"/>
    <s v="GUSTAVO ALEXIS IBARRA GOMEZ, JENNIFER CRSTINA IBARRA GÓMEZ, MIRIAM GÓMEZ RINCÓN Y BENICIO ALBERTO IBARRA BUSTAMANTE"/>
    <s v="OSCAR DARIO VILLEGAS POSADA"/>
    <n v="66848"/>
    <s v="REPARACIÓN DIRECTA"/>
    <s v="ACCIDENTE DE TRANSITO"/>
    <s v="MEDIO   "/>
    <s v="MEDIO   "/>
    <s v="MEDIO   "/>
    <s v="BAJO"/>
    <n v="0.34250000000000003"/>
    <s v="MEDIA"/>
    <n v="390631934"/>
    <n v="0.5"/>
    <s v=" RECURSO DE APELACIÓN SENTENCIA"/>
    <n v="358381660"/>
    <s v="NO"/>
    <s v="NO"/>
    <n v="6"/>
    <s v="CARLOS EDUARDO BERMUDEZ SANCHEZ"/>
    <n v="4121"/>
    <d v="2019-08-15T00:00:00"/>
    <n v="109302"/>
    <s v="INFRAESTRUCTURA"/>
    <s v="RECIBI DE LA DRA. CLAUDIA GONZALEZ GONZALEZ"/>
    <d v="2020-08-31T00:00:00"/>
    <s v="2015-03"/>
    <s v="6"/>
    <s v="2020-07"/>
    <n v="0.86763134510283468"/>
    <n v="338924510.33654171"/>
    <n v="169462255.16827086"/>
    <d v="2021-03-18T00:00:00"/>
    <n v="0.54520547945205478"/>
    <n v="4.3843078519294892E-2"/>
    <n v="168737257.58065456"/>
    <n v="0.34250000000000003"/>
    <s v="MEDIA"/>
    <x v="0"/>
    <n v="358381660"/>
  </r>
  <r>
    <n v="385"/>
    <d v="2014-09-03T00:00:00"/>
    <d v="2014-07-25T00:00:00"/>
    <s v="JUZGADO 24 ADMINISTRATIVO DE ORALIDAD DE MEDELLÍN"/>
    <s v="05001333302420140108000"/>
    <s v="2019"/>
    <x v="0"/>
    <s v="AMPARO INÉS CORREA TORRES"/>
    <s v="YORMARI CARDONA ARROYAVE"/>
    <n v="209126"/>
    <s v="NULIDAD Y RESTABLECIMIENTO DEL DERECHO - LABORAL"/>
    <s v="PENSIÓN DE SOBREVIVIENTES"/>
    <s v="ALTO"/>
    <s v="ALTO"/>
    <s v="ALTO"/>
    <s v="ALTO"/>
    <n v="1"/>
    <s v="ALTA"/>
    <n v="7958834"/>
    <n v="1"/>
    <s v=" ALEGATOS DE SEGUNDA"/>
    <m/>
    <s v="NO"/>
    <s v="NO"/>
    <n v="7"/>
    <s v="CARLOS EDUARDO BERMUDEZ SANCHEZ"/>
    <n v="4121"/>
    <d v="2019-08-15T00:00:00"/>
    <n v="109302"/>
    <s v="GESTION HUMANA Y DLLO ORGANIZACIONAL"/>
    <m/>
    <d v="2020-08-31T00:00:00"/>
    <s v="2014-09"/>
    <s v="7"/>
    <s v="2020-07"/>
    <n v="0.89344853772170874"/>
    <n v="7110808.5992698176"/>
    <n v="7110808.5992698176"/>
    <d v="2021-09-01T00:00:00"/>
    <n v="1.0027397260273974"/>
    <n v="4.3843078519294892E-2"/>
    <n v="7054957.7114828601"/>
    <n v="1"/>
    <s v="ALTA"/>
    <x v="0"/>
    <n v="7054957.7114828601"/>
  </r>
  <r>
    <n v="386"/>
    <d v="2015-12-13T00:00:00"/>
    <d v="2014-12-19T00:00:00"/>
    <s v="JUZGADO 10 ADMINISTRATIVO DE ORALIDAD DE MEDELLÍN"/>
    <s v="05001333301020140192100"/>
    <s v="2019"/>
    <x v="0"/>
    <s v="MARIA EUGENIA MOLINA CASAS"/>
    <s v="LUZ ELENA GALLEGO CORDOBA"/>
    <n v="39931"/>
    <s v="NULIDAD Y RESTABLECIMIENTO DEL DERECHO - LABORAL"/>
    <s v="RELIQUIDACIÓN DE LA PENSIÓN"/>
    <s v="ALTO"/>
    <s v="ALTO"/>
    <s v="ALTO"/>
    <s v="ALTO"/>
    <n v="1"/>
    <s v="ALTA"/>
    <n v="2682980"/>
    <n v="1"/>
    <s v=" ALEGATOS DE SEGUNDA"/>
    <n v="2682980"/>
    <s v="NO"/>
    <s v="NO"/>
    <n v="5"/>
    <s v="CARLOS EDUARDO BERMUDEZ SANCHEZ"/>
    <n v="4121"/>
    <d v="2019-08-15T00:00:00"/>
    <n v="109302"/>
    <s v="GESTION HUMANA Y DLLO ORGANIZACIONAL"/>
    <s v="RECIBIDO DE BEATRIZ ELENA COLORADO ARCILA"/>
    <d v="2020-08-31T00:00:00"/>
    <s v="2015-12"/>
    <s v="5"/>
    <s v="2020-07"/>
    <n v="0.8321082718324041"/>
    <n v="2232529.8511609035"/>
    <n v="2232529.8511609035"/>
    <d v="2020-12-11T00:00:00"/>
    <n v="0.27945205479452057"/>
    <n v="4.3843078519294892E-2"/>
    <n v="2227629.112910185"/>
    <n v="1"/>
    <s v="ALTA"/>
    <x v="0"/>
    <n v="2682980"/>
  </r>
  <r>
    <n v="387"/>
    <d v="2015-05-13T00:00:00"/>
    <d v="2015-01-21T00:00:00"/>
    <s v="JUZGADO 19 ADMINISTRATIVO DE ORALIDAD DE MEDELLÍN"/>
    <s v="05001333301920150007300"/>
    <s v="2019"/>
    <x v="0"/>
    <s v="CARMEN TULIA POSADA ARANGO Y OTROS"/>
    <s v="WILLIAM FERNANDO HERNÁNDEZ RUIZ"/>
    <n v="141404"/>
    <s v="REPARACIÓN DIRECTA"/>
    <s v="FALLA EN EL SERVICIO OTRAS CAUSAS"/>
    <s v="BAJO"/>
    <s v="BAJO"/>
    <s v="BAJO"/>
    <s v="BAJO"/>
    <n v="0.05"/>
    <s v="REMOTA"/>
    <n v="2587200000"/>
    <n v="0"/>
    <s v=" AUDIENCIA DE PRUEBAS"/>
    <m/>
    <s v="NO"/>
    <s v="NO"/>
    <n v="6"/>
    <s v="CARLOS EDUARDO BERMUDEZ SANCHEZ"/>
    <n v="4121"/>
    <d v="2019-08-15T00:00:00"/>
    <n v="109302"/>
    <s v="GOBIERNO"/>
    <m/>
    <d v="2020-08-31T00:00:00"/>
    <s v="2015-05"/>
    <s v="6"/>
    <s v="2020-07"/>
    <n v="0.86073201793714027"/>
    <n v="2226885876.8069692"/>
    <n v="0"/>
    <d v="2021-05-11T00:00:00"/>
    <n v="0.69315068493150689"/>
    <n v="4.3843078519294892E-2"/>
    <n v="0"/>
    <n v="0.05"/>
    <s v="REMOTA"/>
    <x v="1"/>
    <n v="0"/>
  </r>
  <r>
    <n v="388"/>
    <d v="2016-01-26T00:00:00"/>
    <d v="2015-12-18T00:00:00"/>
    <s v="JUZGADO CIVIL LABORAL DEL CIRCUITO DE CAUCASIA"/>
    <s v="05154311200120150022300"/>
    <s v="2019"/>
    <x v="1"/>
    <s v="OSCAR JULIO ANGULO ECHAVARRIA"/>
    <s v="JULIA FERNANDA MUÑOZ RINCON"/>
    <n v="215278"/>
    <s v="ORDINARIA"/>
    <s v="RECONOCIMIENTO Y PAGO DE OTRAS PRESTACIONES SALARIALES, SOLCIALES Y SALARIOS"/>
    <s v="ALTO"/>
    <s v="ALTO"/>
    <s v="ALTO"/>
    <s v="ALTO"/>
    <n v="1"/>
    <s v="ALTA"/>
    <n v="51923555"/>
    <n v="0.16"/>
    <s v="CONTESTACIÓN"/>
    <m/>
    <s v="NO"/>
    <s v="NO"/>
    <n v="5"/>
    <s v="CARLOS EDUARDO BERMUDEZ SANCHEZ"/>
    <n v="4121"/>
    <d v="2019-08-15T00:00:00"/>
    <n v="109302"/>
    <s v="EDUCACION"/>
    <m/>
    <d v="2020-08-31T00:00:00"/>
    <s v="2016-01"/>
    <s v="5"/>
    <s v="2020-07"/>
    <n v="0.82150585725380554"/>
    <n v="42655504.561940119"/>
    <n v="6824880.7299104193"/>
    <d v="2021-01-24T00:00:00"/>
    <n v="0.4"/>
    <n v="4.3843078519294892E-2"/>
    <n v="6803446.5818703482"/>
    <n v="1"/>
    <s v="ALTA"/>
    <x v="0"/>
    <n v="6803446.5818703482"/>
  </r>
  <r>
    <n v="389"/>
    <d v="2015-06-22T00:00:00"/>
    <d v="2015-03-10T00:00:00"/>
    <s v="JUZGADO 8 ADMINISTRATIVO DE ORALIDAD DE MEDELLÍN"/>
    <s v="05001333300820150025200"/>
    <s v="2019"/>
    <x v="0"/>
    <s v="COLEGIO GIMNASIO VERMONT"/>
    <s v="LUZ GLADYS DUQUE LOPEZ"/>
    <n v="86733"/>
    <s v="NULIDAD Y RESTABLECIMIENTO DEL DERECHO"/>
    <s v="OTRAS"/>
    <s v="BAJO"/>
    <s v="BAJO"/>
    <s v="BAJO"/>
    <s v="BAJO"/>
    <n v="0.05"/>
    <s v="REMOTA"/>
    <n v="64435000"/>
    <n v="0"/>
    <s v=" ALEGATOS DE SEGUNDA"/>
    <m/>
    <s v="NO"/>
    <s v="NO"/>
    <n v="6"/>
    <s v="CARLOS EDUARDO BERMUDEZ SANCHEZ"/>
    <n v="4121"/>
    <d v="2019-08-15T00:00:00"/>
    <n v="109302"/>
    <s v="EDUCACION"/>
    <s v="AUTORIZACIÓN COSTOS EDUCATIVOS.RECIBIDO DE BEATRIZ ELENA COLORADO ARCILA"/>
    <d v="2020-08-31T00:00:00"/>
    <s v="2015-06"/>
    <s v="6"/>
    <s v="2020-07"/>
    <n v="0.8598294089278552"/>
    <n v="55403107.964266352"/>
    <n v="0"/>
    <d v="2021-06-20T00:00:00"/>
    <n v="0.80273972602739729"/>
    <n v="4.3843078519294892E-2"/>
    <n v="0"/>
    <n v="0.05"/>
    <s v="REMOTA"/>
    <x v="1"/>
    <n v="0"/>
  </r>
  <r>
    <n v="390"/>
    <d v="2015-11-09T00:00:00"/>
    <d v="2015-06-12T00:00:00"/>
    <s v="JUZGADO 14 ADMINISTRATIVO ORAL DE MEDELLÍN"/>
    <s v="05001333301420150042400"/>
    <s v="2019"/>
    <x v="0"/>
    <s v="JAIRO ANTONIO FRANCO ALZATE"/>
    <s v="JESUS MARIA GOMEZ DUQUE"/>
    <n v="13968"/>
    <s v="EJECUTIVA"/>
    <s v="PAGO DE SENTENCIA/CONCILIACIÓN"/>
    <s v="ALTO"/>
    <s v="ALTO"/>
    <s v="ALTO"/>
    <s v="ALTO"/>
    <n v="1"/>
    <s v="ALTA"/>
    <n v="232601283"/>
    <n v="1"/>
    <s v=" RECURSO DE APELACIÓN SENTENCIA"/>
    <n v="232601283"/>
    <s v="NO"/>
    <s v="NO"/>
    <n v="6"/>
    <s v="CARLOS EDUARDO BERMUDEZ SANCHEZ"/>
    <n v="4121"/>
    <d v="2019-08-15T00:00:00"/>
    <n v="109302"/>
    <s v="GESTION HUMANA Y DLLO ORGANIZACIONAL"/>
    <m/>
    <d v="2020-08-31T00:00:00"/>
    <s v="2015-11"/>
    <s v="6"/>
    <s v="2020-07"/>
    <n v="0.83727667088522129"/>
    <n v="194751627.87387121"/>
    <n v="194751627.87387121"/>
    <d v="2021-11-07T00:00:00"/>
    <n v="1.1863013698630136"/>
    <n v="4.3843078519294892E-2"/>
    <n v="192943263.27057007"/>
    <n v="1"/>
    <s v="ALTA"/>
    <x v="0"/>
    <n v="232601283"/>
  </r>
  <r>
    <n v="391"/>
    <d v="2015-08-14T00:00:00"/>
    <d v="2015-05-21T00:00:00"/>
    <s v="JUZGADO 4 ADMINISTRATIVO DE ORALIDAD DE MEDELLÍN"/>
    <s v="05001333300420150058600"/>
    <s v="2019"/>
    <x v="0"/>
    <s v="GLORIA EUGENIA DEL SOCORRO LOPEZ JARAMILLO"/>
    <s v="JUAN DAVID GALEANO CARDONA"/>
    <n v="188779"/>
    <s v="NULIDAD Y RESTABLECIMIENTO DEL DERECHO - LABORAL"/>
    <s v="PENSIÓN DE SOBREVIVIENTES"/>
    <s v="BAJO"/>
    <s v="BAJO"/>
    <s v="BAJO"/>
    <s v="BAJO"/>
    <n v="0.05"/>
    <s v="REMOTA"/>
    <n v="193350000"/>
    <n v="0"/>
    <s v=" ALEGATOS DE SEGUNDA"/>
    <m/>
    <s v="NO"/>
    <s v="NO"/>
    <n v="6"/>
    <s v="CARLOS EDUARDO BERMUDEZ SANCHEZ"/>
    <n v="4121"/>
    <d v="2019-08-15T00:00:00"/>
    <n v="109302"/>
    <s v="GESTION HUMANA Y DLLO ORGANIZACIONAL"/>
    <s v="PENSIONES DE ANTIOQUIA"/>
    <d v="2020-08-31T00:00:00"/>
    <s v="2015-08"/>
    <s v="6"/>
    <s v="2020-07"/>
    <n v="0.85413954863106623"/>
    <n v="165147881.72781664"/>
    <n v="0"/>
    <d v="2021-08-12T00:00:00"/>
    <n v="0.94794520547945205"/>
    <n v="4.3843078519294892E-2"/>
    <n v="0"/>
    <n v="0.05"/>
    <s v="REMOTA"/>
    <x v="1"/>
    <n v="0"/>
  </r>
  <r>
    <n v="392"/>
    <d v="2015-08-14T00:00:00"/>
    <d v="2015-05-14T00:00:00"/>
    <s v="TRIBUNAL ADMINISTRATIVO DE ANTIOQUIA - SALA CUARTA DE ORALIDAD"/>
    <s v="05001233300020150104400"/>
    <s v="2019"/>
    <x v="0"/>
    <s v="PAPELES Y CARTONES S.A. - PAPELSA"/>
    <s v="MARÍA EUGENIA SÁNCHEZ ESTRADA"/>
    <n v="16222"/>
    <s v="NULIDAD Y RESTABLECIMIENTO DEL DERECHO"/>
    <s v="VALORIZACION"/>
    <s v="ALTO"/>
    <s v="ALTO"/>
    <s v="ALTO"/>
    <s v="ALTO"/>
    <n v="1"/>
    <s v="ALTA"/>
    <n v="2425697230"/>
    <n v="1"/>
    <s v=" AUDIENCIA DE PRUEBAS"/>
    <m/>
    <s v="NO"/>
    <s v="NO"/>
    <n v="6"/>
    <s v="CARLOS EDUARDO BERMUDEZ SANCHEZ"/>
    <n v="4121"/>
    <d v="2019-08-15T00:00:00"/>
    <n v="109302"/>
    <s v="INFRAESTRUCTURA"/>
    <s v="Nulidad por contribución de valorización"/>
    <d v="2020-08-31T00:00:00"/>
    <s v="2015-08"/>
    <s v="6"/>
    <s v="2020-07"/>
    <n v="0.85413954863106623"/>
    <n v="2071883937.1478276"/>
    <n v="2071883937.1478276"/>
    <d v="2021-08-12T00:00:00"/>
    <n v="0.94794520547945205"/>
    <n v="4.3843078519294892E-2"/>
    <n v="2056496546.5995846"/>
    <n v="1"/>
    <s v="ALTA"/>
    <x v="0"/>
    <n v="2056496546.5995846"/>
  </r>
  <r>
    <n v="393"/>
    <d v="2016-02-09T00:00:00"/>
    <d v="2015-11-06T00:00:00"/>
    <s v="JUZGADO 21 ADMINISTRATIVO DE ORALIDAD DE MEDELLÍN"/>
    <s v="05001333302120150129000"/>
    <s v="2019"/>
    <x v="0"/>
    <s v="ARELIS IBARRA SANCHEZ"/>
    <s v="JUAN ALBERTO MORA GONZALEZ"/>
    <n v="246392"/>
    <s v="NULIDAD Y RESTABLECIMIENTO DEL DERECHO"/>
    <s v="IMPUESTOS"/>
    <s v="BAJO"/>
    <s v="BAJO"/>
    <s v="BAJO"/>
    <s v="BAJO"/>
    <n v="0.05"/>
    <s v="REMOTA"/>
    <n v="64435000"/>
    <n v="0"/>
    <s v=" SENTENCIA 1RA FAVORABLE"/>
    <m/>
    <s v="NO"/>
    <s v="NO"/>
    <n v="7"/>
    <s v="CARLOS EDUARDO BERMUDEZ SANCHEZ"/>
    <n v="4121"/>
    <d v="2019-08-15T00:00:00"/>
    <n v="109302"/>
    <s v="HACIENDA"/>
    <m/>
    <d v="2020-08-31T00:00:00"/>
    <s v="2016-02"/>
    <s v="7"/>
    <s v="2020-07"/>
    <n v="0.81112653258637668"/>
    <n v="52264938.127203181"/>
    <n v="0"/>
    <d v="2023-02-07T00:00:00"/>
    <n v="2.4383561643835616"/>
    <n v="4.3843078519294892E-2"/>
    <n v="0"/>
    <n v="0.05"/>
    <s v="REMOTA"/>
    <x v="1"/>
    <n v="0"/>
  </r>
  <r>
    <n v="394"/>
    <d v="2016-02-29T00:00:00"/>
    <d v="2015-09-25T00:00:00"/>
    <s v="TRIBUNAL ADMINISTRATIVO DE ANTIOQUIA - SALA TERCERA DE ORALIDAD"/>
    <s v="05001233300020150195100"/>
    <s v="2019"/>
    <x v="0"/>
    <s v="JHON FREDY HERNANDEZ RODRIGUEZ"/>
    <s v="N/A"/>
    <s v="N/A"/>
    <s v="NULIDAD"/>
    <s v="VIOLACIÓN DERECHOS COLECTIVOS"/>
    <s v="BAJO"/>
    <s v="BAJO"/>
    <s v="BAJO"/>
    <s v="BAJO"/>
    <n v="0.05"/>
    <s v="REMOTA"/>
    <n v="0"/>
    <n v="0"/>
    <s v=" AUDIENCIA DE PRUEBAS"/>
    <m/>
    <s v="NO"/>
    <s v="NO"/>
    <n v="5"/>
    <s v="CARLOS EDUARDO BERMUDEZ SANCHEZ"/>
    <n v="4121"/>
    <d v="2019-08-15T00:00:00"/>
    <n v="109302"/>
    <s v="SECRETARIA DE INFRAESTRUCTURA - DIRECCION DE SISTEMAS DE INFORMACIÓN Y CATASTRO"/>
    <m/>
    <d v="2020-08-31T00:00:00"/>
    <s v="2016-02"/>
    <s v="5"/>
    <s v="2020-07"/>
    <n v="0.81112653258637668"/>
    <n v="0"/>
    <n v="0"/>
    <d v="2021-02-27T00:00:00"/>
    <n v="0.49315068493150682"/>
    <n v="4.3843078519294892E-2"/>
    <n v="0"/>
    <n v="0.05"/>
    <s v="REMOTA"/>
    <x v="1"/>
    <n v="0"/>
  </r>
  <r>
    <n v="395"/>
    <d v="2016-04-22T00:00:00"/>
    <d v="2016-03-09T00:00:00"/>
    <s v="JUZGADO CIVIL DEL CIRCUITO DE ANDES"/>
    <s v="05034311200120160008000"/>
    <s v="2019"/>
    <x v="1"/>
    <s v="LUIS FELIPE RESTREPO ARAQUE, MARIA MARTHA ELENA LOPEZ, OLGA LUCIA RESTREPO CARO, AMPARO DE JESUS VILLADA RAMIREZ Y FANNY AMPARO BEDOYA ROMAN"/>
    <s v="JUAN PABLO VALENCIA GRAJALES"/>
    <n v="192922"/>
    <s v="ORDINARIA"/>
    <s v="RECONOCIMIENTO Y PAGO DE OTRAS PRESTACIONES SALARIALES, SOLCIALES Y SALARIOS"/>
    <s v="ALTO"/>
    <s v="ALTO"/>
    <s v="ALTO"/>
    <s v="ALTO"/>
    <n v="1"/>
    <s v="ALTA"/>
    <n v="176153558"/>
    <n v="0.26"/>
    <s v=" ALEGATOS DE SEGUNDA"/>
    <m/>
    <s v="NO"/>
    <s v="NO"/>
    <n v="5"/>
    <s v="CARLOS EDUARDO BERMUDEZ SANCHEZ"/>
    <n v="4121"/>
    <d v="2019-08-15T00:00:00"/>
    <n v="109302"/>
    <s v="EDUCACION"/>
    <s v="ACUMULADO CON LOS PROCESOS 2016-00073 Y 2016-00079 - BRILLADORA ESMERALDA LTDA."/>
    <d v="2020-08-31T00:00:00"/>
    <s v="2016-04"/>
    <s v="5"/>
    <s v="2020-07"/>
    <n v="0.799576959270904"/>
    <n v="140848326.27039084"/>
    <n v="36620564.83030162"/>
    <d v="2021-04-21T00:00:00"/>
    <n v="0.63835616438356169"/>
    <n v="4.3843078519294892E-2"/>
    <n v="36437193.041546993"/>
    <n v="1"/>
    <s v="ALTA"/>
    <x v="0"/>
    <n v="36437193.041546993"/>
  </r>
  <r>
    <n v="396"/>
    <d v="2016-05-11T00:00:00"/>
    <d v="2016-05-11T00:00:00"/>
    <s v="JUZGADO CIVIL LABORAL DEL CIRCUITO DE CAUCASIA"/>
    <s v="05154311200120160009200"/>
    <s v="2020"/>
    <x v="1"/>
    <s v="NELFER MANUEL SANTOS FLORES"/>
    <s v="JULIA FERNANDA MUÑOZ RINCON"/>
    <n v="215278"/>
    <s v="ORDINARIA"/>
    <s v="RECONOCIMIENTO Y PAGO DE OTRAS PRESTACIONES SALARIALES, SOLCIALES Y SALARIOS"/>
    <s v="ALTO"/>
    <s v="ALTO"/>
    <s v="ALTO"/>
    <s v="ALTO"/>
    <n v="1"/>
    <s v="ALTA"/>
    <n v="15349287"/>
    <n v="1.2"/>
    <s v="CONTESTACIÓN"/>
    <m/>
    <s v="NO"/>
    <s v="NO"/>
    <n v="7"/>
    <s v="CARLOS EDUARDO BERMUDEZ SANCHEZ"/>
    <n v="4121"/>
    <d v="2019-08-15T00:00:00"/>
    <n v="109302"/>
    <s v="EDUCACION"/>
    <s v="BRILLADORA ESMERALDA LTDA."/>
    <d v="2020-08-31T00:00:00"/>
    <s v="2016-05"/>
    <s v="7"/>
    <s v="2020-07"/>
    <n v="0.79552146500237941"/>
    <n v="12210687.280981977"/>
    <n v="14652824.737178372"/>
    <d v="2023-05-10T00:00:00"/>
    <n v="2.6904109589041094"/>
    <n v="4.3843078519294892E-2"/>
    <n v="14346072.356418701"/>
    <n v="1"/>
    <s v="ALTA"/>
    <x v="0"/>
    <n v="14346072.356418701"/>
  </r>
  <r>
    <n v="397"/>
    <d v="2016-06-02T00:00:00"/>
    <d v="2016-03-16T00:00:00"/>
    <s v="JUZGADO 35 ADMINISTRATIVO DE ORALIDAD DE MEDELLÍN"/>
    <s v="05001333303520160013000"/>
    <s v="2019"/>
    <x v="0"/>
    <s v="ROBINSON ALBERTO FRANCO CÁRDENAS, VIVIANA MILENA PULGARÍN RÍOS Y JOSÉ DAVID FRANCO PULGARÍN"/>
    <s v="VICTOR ALFONSO ZULETA QUIÑONES"/>
    <n v="221041"/>
    <s v="REPARACIÓN DIRECTA"/>
    <s v="FALLA EN EL SERVICIO OTRAS CAUSAS"/>
    <s v="BAJO"/>
    <s v="BAJO"/>
    <s v="BAJO"/>
    <s v="BAJO"/>
    <n v="0.05"/>
    <s v="REMOTA"/>
    <n v="269045129"/>
    <n v="0"/>
    <s v=" ALEGATOS PRIMERA"/>
    <m/>
    <s v="NO"/>
    <s v="NO"/>
    <n v="5"/>
    <s v="CARLOS EDUARDO BERMUDEZ SANCHEZ"/>
    <n v="4121"/>
    <d v="2019-08-15T00:00:00"/>
    <n v="109302"/>
    <s v="GENERAL"/>
    <s v="CORPORACIÓN ANTIOQUIA MIA"/>
    <d v="2020-08-31T00:00:00"/>
    <s v="2016-06"/>
    <s v="5"/>
    <s v="2020-07"/>
    <n v="0.79172380492187922"/>
    <n v="213009433.22757784"/>
    <n v="0"/>
    <d v="2021-06-01T00:00:00"/>
    <n v="0.75068493150684934"/>
    <n v="4.3843078519294892E-2"/>
    <n v="0"/>
    <n v="0.05"/>
    <s v="REMOTA"/>
    <x v="1"/>
    <n v="0"/>
  </r>
  <r>
    <n v="398"/>
    <d v="2016-07-06T00:00:00"/>
    <d v="2016-05-20T00:00:00"/>
    <s v="JUZGADO 20 ADMINISTRATIVO ORAL DE MEDELLIN"/>
    <s v="05001333302020160028600"/>
    <s v="2019"/>
    <x v="0"/>
    <s v="OMAR DE JESUS PALACIO DAVID, NELLY DE JESÚS CORTÉS GÓMEZ, MARÍA KATHERINE PALACIO CORTÉS Y JULIANA MARÍA PALACIO CORTÉS"/>
    <s v="LUIS ANTONIO MEDIA CASAS"/>
    <n v="29731"/>
    <s v="REPARACIÓN DIRECTA"/>
    <s v="FALLA EN EL SERVICIO OTRAS CAUSAS"/>
    <s v="BAJO"/>
    <s v="BAJO"/>
    <s v="BAJO"/>
    <s v="BAJO"/>
    <n v="0.05"/>
    <s v="REMOTA"/>
    <n v="2173653800"/>
    <n v="0"/>
    <s v=" SENTENCIA 1RA FAVORABLE"/>
    <m/>
    <s v="NO"/>
    <s v="NO"/>
    <n v="5"/>
    <s v="CARLOS EDUARDO BERMUDEZ SANCHEZ"/>
    <n v="4121"/>
    <d v="2019-08-15T00:00:00"/>
    <n v="109302"/>
    <s v="SECRETARIA DE GOBIERNO"/>
    <s v="SENTENCIA DE PRIMERA FAVORABLE"/>
    <d v="2020-08-31T00:00:00"/>
    <s v="2016-07"/>
    <s v="5"/>
    <s v="2020-07"/>
    <n v="0.78762830642941495"/>
    <n v="1712031261.2578623"/>
    <n v="0"/>
    <d v="2021-07-05T00:00:00"/>
    <n v="0.84383561643835614"/>
    <n v="4.3843078519294892E-2"/>
    <n v="0"/>
    <n v="0.05"/>
    <s v="REMOTA"/>
    <x v="1"/>
    <n v="0"/>
  </r>
  <r>
    <n v="399"/>
    <d v="2016-04-07T00:00:00"/>
    <d v="2016-04-01T00:00:00"/>
    <s v="JUZGADO 26 ADMINISTRATIVO ORAL DE MEDELLÍN"/>
    <s v="05001333302620160029600"/>
    <s v="2019"/>
    <x v="0"/>
    <s v="LAURA GARCIA DE ARBOLEDA"/>
    <s v="JOHN FREDY JARAMILLO HOYOS"/>
    <n v="151110"/>
    <s v="NULIDAD Y RESTABLECIMIENTO DEL DERECHO - LABORAL"/>
    <s v="PENSIÓN DE SOBREVIVIENTES"/>
    <s v="BAJO"/>
    <s v="BAJO"/>
    <s v="BAJO"/>
    <s v="BAJO"/>
    <n v="0.05"/>
    <s v="REMOTA"/>
    <n v="34475000"/>
    <n v="0"/>
    <s v=" ALEGATOS DE SEGUNDA"/>
    <m/>
    <s v="NO"/>
    <s v="NO"/>
    <n v="5"/>
    <s v="CARLOS EDUARDO BERMUDEZ SANCHEZ"/>
    <n v="4121"/>
    <d v="2019-08-15T00:00:00"/>
    <n v="109302"/>
    <s v="GESTION HUMANA Y DLLO ORGANIZACIONAL"/>
    <m/>
    <d v="2020-08-31T00:00:00"/>
    <s v="2016-04"/>
    <s v="5"/>
    <s v="2020-07"/>
    <n v="0.799576959270904"/>
    <n v="27565415.670864414"/>
    <n v="0"/>
    <d v="2021-04-06T00:00:00"/>
    <n v="0.59726027397260273"/>
    <n v="4.3843078519294892E-2"/>
    <n v="0"/>
    <n v="0.05"/>
    <s v="REMOTA"/>
    <x v="1"/>
    <n v="0"/>
  </r>
  <r>
    <n v="400"/>
    <d v="2016-03-01T00:00:00"/>
    <d v="2016-02-16T00:00:00"/>
    <s v="JUZGADO 34 ADMINISTRATIVO ORAL DE MEDELLIN"/>
    <s v="05001333303420160030000"/>
    <s v="2019"/>
    <x v="0"/>
    <s v="BARBARA BEATRIZ BEDOYA OSORNO "/>
    <s v="GABRIEL EDUARDO BALZAN"/>
    <n v="79343"/>
    <s v="NULIDAD Y RESTABLECIMIENTO DEL DERECHO - LABORAL"/>
    <s v="INDEMNIZACIÓN SUSTITUTIVA DE LA PENSIÓN"/>
    <s v="ALTO"/>
    <s v="ALTO"/>
    <s v="ALTO"/>
    <s v="ALTO"/>
    <n v="1"/>
    <s v="ALTA"/>
    <n v="10517842"/>
    <n v="1"/>
    <s v=" ALEGATOS DE SEGUNDA"/>
    <n v="10517842"/>
    <s v="NO"/>
    <s v="NO"/>
    <n v="5"/>
    <s v="CARLOS EDUARDO BERMUDEZ SANCHEZ"/>
    <n v="4121"/>
    <d v="2019-08-15T00:00:00"/>
    <n v="109302"/>
    <s v="GESTION HUMANA Y DLLO ORGANIZACIONAL"/>
    <m/>
    <d v="2020-08-31T00:00:00"/>
    <s v="2016-03"/>
    <s v="5"/>
    <s v="2020-07"/>
    <n v="0.80354364508127107"/>
    <n v="8451545.0990688857"/>
    <n v="8451545.0990688857"/>
    <d v="2021-02-28T00:00:00"/>
    <n v="0.49589041095890413"/>
    <n v="4.3843078519294892E-2"/>
    <n v="8418651.6552378945"/>
    <n v="1"/>
    <s v="ALTA"/>
    <x v="0"/>
    <n v="10517842"/>
  </r>
  <r>
    <n v="401"/>
    <d v="2016-04-11T00:00:00"/>
    <d v="2016-02-16T00:00:00"/>
    <s v="JUZGADO 34 ADMINISTRATIVO ORAL DE MEDELLIN"/>
    <s v="05001333303420160030600"/>
    <s v="2019"/>
    <x v="0"/>
    <s v="HUMBERTO ANIBAL RESTREPO VELEZ"/>
    <s v="HUMBERTO ANIBAL RESTREPO VELEZ"/>
    <n v="42174"/>
    <s v="NULIDAD Y RESTABLECIMIENTO DEL DERECHO"/>
    <s v="IMPUESTOS"/>
    <s v="ALTO"/>
    <s v="ALTO"/>
    <s v="ALTO"/>
    <s v="ALTO"/>
    <n v="1"/>
    <s v="ALTA"/>
    <n v="44642"/>
    <n v="1"/>
    <s v=" ALEGATOS DE SEGUNDA"/>
    <n v="44642"/>
    <s v="NO"/>
    <s v="NO"/>
    <n v="5"/>
    <s v="CARLOS EDUARDO BERMUDEZ SANCHEZ"/>
    <n v="4121"/>
    <d v="2019-08-15T00:00:00"/>
    <n v="109302"/>
    <s v="HACIENDA"/>
    <m/>
    <d v="2020-08-31T00:00:00"/>
    <s v="2016-04"/>
    <s v="5"/>
    <s v="2020-07"/>
    <n v="0.799576959270904"/>
    <n v="35694.7146157717"/>
    <n v="35694.7146157717"/>
    <d v="2021-04-10T00:00:00"/>
    <n v="0.60821917808219184"/>
    <n v="4.3843078519294892E-2"/>
    <n v="35524.396881694083"/>
    <n v="1"/>
    <s v="ALTA"/>
    <x v="0"/>
    <n v="44642"/>
  </r>
  <r>
    <n v="402"/>
    <d v="2016-07-25T00:00:00"/>
    <d v="2016-04-04T00:00:00"/>
    <s v="JUZGADO 4 LABORAL DEL CIRCUITO DE MEDELLÍN"/>
    <s v="05001310500420160038900"/>
    <s v="2019"/>
    <x v="1"/>
    <s v="JOSE NORVEY RAMIREZ HERRERA"/>
    <s v="CARLOS ALBERTO BALLESTEROS BARON"/>
    <n v="33513"/>
    <s v="ORDINARIA"/>
    <s v="REINTEGRO POR REESTRUCTURACIÓN"/>
    <s v="BAJO"/>
    <s v="BAJO"/>
    <s v="BAJO"/>
    <s v="BAJO"/>
    <n v="0.05"/>
    <s v="REMOTA"/>
    <n v="13789100"/>
    <n v="0"/>
    <s v=" RECURSO DE APELACIÓN SENTENCIA"/>
    <m/>
    <s v="NO"/>
    <s v="NO"/>
    <n v="5"/>
    <s v="CARLOS EDUARDO BERMUDEZ SANCHEZ"/>
    <n v="4121"/>
    <d v="2019-08-15T00:00:00"/>
    <n v="109302"/>
    <s v="GESTION HUMANA Y DLLO ORGANIZACIONAL"/>
    <m/>
    <d v="2020-08-31T00:00:00"/>
    <s v="2016-07"/>
    <s v="5"/>
    <s v="2020-07"/>
    <n v="0.78762830642941495"/>
    <n v="10860685.480185846"/>
    <n v="0"/>
    <d v="2021-07-24T00:00:00"/>
    <n v="0.89589041095890409"/>
    <n v="4.3843078519294892E-2"/>
    <n v="0"/>
    <n v="0.05"/>
    <s v="REMOTA"/>
    <x v="1"/>
    <n v="0"/>
  </r>
  <r>
    <n v="403"/>
    <d v="2016-09-07T00:00:00"/>
    <d v="2016-06-16T00:00:00"/>
    <s v="JUZGADO 20 LABORAL DEL CIRCUITO DE MEDELLÍN"/>
    <s v="05001310502020160071800"/>
    <s v="2019"/>
    <x v="1"/>
    <s v="MARTHA IMELDA AREIZA DE RUIZ"/>
    <s v="FRANCISCO ALBERTO GIRALDO LUNA "/>
    <n v="122621"/>
    <s v="ORDINARIA"/>
    <s v="PENSIÓN DE SOBREVIVIENTES"/>
    <s v="MEDIO   "/>
    <s v="MEDIO   "/>
    <s v="BAJO"/>
    <s v="MEDIO   "/>
    <n v="0.45500000000000002"/>
    <s v="MEDIA"/>
    <n v="20000000"/>
    <n v="0"/>
    <s v=" SENTENCIA 1RA EN CONTRA"/>
    <m/>
    <s v="NO"/>
    <s v="NO"/>
    <n v="5"/>
    <s v="CARLOS EDUARDO BERMUDEZ SANCHEZ"/>
    <n v="4121"/>
    <d v="2019-08-15T00:00:00"/>
    <n v="109302"/>
    <s v="GESTION HUMANA Y DLLO ORGANIZACIONAL"/>
    <s v="LO CONOCIÓ LA CONTENCIOSO ADMINISTRATIVO CON EL RADICADO 0500133330172017005700, PERO EL TRIBUNAL DECIDIÓ QUE ERA COMPETENTE LA ORDINARIA LABORAL"/>
    <d v="2020-08-31T00:00:00"/>
    <s v="2016-09"/>
    <s v="5"/>
    <s v="2020-07"/>
    <n v="0.79057379366945824"/>
    <n v="15811475.873389164"/>
    <n v="0"/>
    <d v="2021-09-06T00:00:00"/>
    <n v="1.0164383561643835"/>
    <n v="4.3843078519294892E-2"/>
    <n v="0"/>
    <n v="0.45500000000000002"/>
    <s v="MEDIA"/>
    <x v="2"/>
    <n v="0"/>
  </r>
  <r>
    <n v="404"/>
    <d v="2016-12-02T00:00:00"/>
    <d v="2016-11-24T00:00:00"/>
    <s v="JUZGADO 29 ADMINISTRATIVO DE ORALIDAD DE MEDELLÍN"/>
    <s v="05001333302920160086100"/>
    <s v="2019"/>
    <x v="0"/>
    <s v="MERY DE JESUS PAREJA MONCADA"/>
    <s v="JAVIER ENRIQUE MUÑOZ VALDIVIESO"/>
    <n v="109355"/>
    <s v="NULIDAD Y RESTABLECIMIENTO DEL DERECHO - LABORAL"/>
    <s v="PENSIÓN DE SOBREVIVIENTES"/>
    <s v="BAJO"/>
    <s v="BAJO"/>
    <s v="BAJO"/>
    <s v="BAJO"/>
    <n v="0.05"/>
    <s v="REMOTA"/>
    <n v="60860233"/>
    <n v="0"/>
    <s v=" ALEGATOS DE SEGUNDA"/>
    <m/>
    <s v="NO"/>
    <s v="NO"/>
    <n v="5"/>
    <s v="CARLOS EDUARDO BERMUDEZ SANCHEZ"/>
    <n v="4121"/>
    <d v="2019-08-15T00:00:00"/>
    <n v="109302"/>
    <s v="GESTION HUMANA Y DLLO ORGANIZACIONAL"/>
    <s v="RECIBIDO DE LA DRA. AMPARO DAVILA VIDES"/>
    <d v="2020-08-31T00:00:00"/>
    <s v="2016-12"/>
    <s v="5"/>
    <s v="2020-07"/>
    <n v="0.78688289821902468"/>
    <n v="47889876.529325128"/>
    <n v="0"/>
    <d v="2021-12-01T00:00:00"/>
    <n v="1.252054794520548"/>
    <n v="4.3843078519294892E-2"/>
    <n v="0"/>
    <n v="0.05"/>
    <s v="REMOTA"/>
    <x v="1"/>
    <n v="0"/>
  </r>
  <r>
    <n v="405"/>
    <d v="2017-01-27T00:00:00"/>
    <d v="2016-09-26T00:00:00"/>
    <s v="JUZGADO 35 ADMINISTRATIVO DE ORALIDAD DE MEDELLÍN"/>
    <s v="05001333303520160090600"/>
    <s v="2019"/>
    <x v="0"/>
    <s v="DALGIS MARIA SALAZAR ORREGO, JUAN CARLOS HERNÁNDEZ DÍAZ, JUAN CARLOS HERNÁNDEZ SALAZAR, JORGE IVÁN DAZA SALAZAR, DAVISON ESTEBAN DAZA SALAZAR, LUZ ENITH DAZA SALAZAR, SEBASTIÁN ANDRÉS CARDONA SALAZAR, VÍCTOR ALFONSO SERPA SALAZAR, AMANDA DE JESÚS ORREGO, JOSÉ MARÍA SALAZAR HERRERA, GILMA DEL SOCORRO SALAZAR, JOSÉ LUIS SALAZAR ORREGO Y JUAN GABRIEL SALAZAR ORREGO"/>
    <s v="BAYRON DE JESUS TAMAYO TORO"/>
    <n v="142935"/>
    <s v="REPARACIÓN DIRECTA"/>
    <s v="FALLA EN EL SERVICIO DE EDUCACIÓN"/>
    <s v="ALTO"/>
    <s v="ALTO"/>
    <s v="ALTO"/>
    <s v="ALTO"/>
    <n v="1"/>
    <s v="ALTA"/>
    <n v="1328111400"/>
    <n v="1"/>
    <s v=" ALEGATOS PRIMERA"/>
    <m/>
    <s v="NO"/>
    <s v="NO"/>
    <n v="4"/>
    <s v="CARLOS EDUARDO BERMUDEZ SANCHEZ"/>
    <n v="4121"/>
    <d v="2019-08-15T00:00:00"/>
    <n v="109302"/>
    <s v="EDUCACION"/>
    <m/>
    <d v="2020-08-31T00:00:00"/>
    <s v="2017-01"/>
    <s v="4"/>
    <s v="2020-07"/>
    <n v="0.77890601703822215"/>
    <n v="1034473960.7570571"/>
    <n v="1034473960.7570571"/>
    <d v="2021-01-26T00:00:00"/>
    <n v="0.40547945205479452"/>
    <n v="4.3843078519294892E-2"/>
    <n v="1031180668.8198552"/>
    <n v="1"/>
    <s v="ALTA"/>
    <x v="0"/>
    <n v="1031180668.8198552"/>
  </r>
  <r>
    <n v="406"/>
    <d v="2016-10-13T00:00:00"/>
    <d v="2016-08-23T00:00:00"/>
    <s v="TRIBUNAL ADMINISTRATIVO DE ANTIOQUIA - SALA CUARTA DE ORALIDAD"/>
    <s v="05001233300020160191000"/>
    <s v="2019"/>
    <x v="0"/>
    <s v="JOSE HUMBERTO ZAPATA ARCILA"/>
    <s v="NELSON ADRIAN TOTO QUINTERO"/>
    <n v="152939"/>
    <s v="NULIDAD Y RESTABLECIMIENTO DEL DERECHO - LABORAL"/>
    <s v="RELIQUIDACIÓN DE LA PENSIÓN"/>
    <s v="BAJO"/>
    <s v="BAJO"/>
    <s v="BAJO"/>
    <s v="BAJO"/>
    <n v="0.05"/>
    <s v="REMOTA"/>
    <n v="55476799"/>
    <n v="0"/>
    <s v=" ALEGATOS PRIMERA"/>
    <m/>
    <s v="NO"/>
    <s v="NO"/>
    <n v="5"/>
    <s v="CARLOS EDUARDO BERMUDEZ SANCHEZ"/>
    <n v="4121"/>
    <d v="2019-08-15T00:00:00"/>
    <n v="109302"/>
    <s v="GESTION HUMANA Y DLLO ORGANIZACIONAL"/>
    <m/>
    <d v="2020-08-31T00:00:00"/>
    <s v="2016-10"/>
    <s v="5"/>
    <s v="2020-07"/>
    <n v="0.79104764067648514"/>
    <n v="43884790.961233594"/>
    <n v="0"/>
    <d v="2021-10-12T00:00:00"/>
    <n v="1.1150684931506849"/>
    <n v="4.3843078519294892E-2"/>
    <n v="0"/>
    <n v="0.05"/>
    <s v="REMOTA"/>
    <x v="1"/>
    <n v="0"/>
  </r>
  <r>
    <n v="407"/>
    <d v="2017-03-13T00:00:00"/>
    <d v="2017-02-02T00:00:00"/>
    <s v="JUZGADO CIVIL LABORAL DEL CIRCUITO DE CAUCASIA"/>
    <s v="05154311200120170001500"/>
    <s v="2019"/>
    <x v="1"/>
    <s v="LORENZO LEAL PADILLA, ROGELIO ALONSO JARAMILLO, CRISTIÁN ALFREDO BENITES TORRES, GABRIEL ÁNGEL MARTÍNEZ Y MANUEL ENRIQUE MORALES"/>
    <s v="SIGIFREDO MANUEL CORDOBA JULIO "/>
    <n v="58837"/>
    <s v="ORDINARIA"/>
    <s v="RECONOCIMIENTO Y PAGO DE OTRAS PRESTACIONES SALARIALES, SOLCIALES Y SALARIOS"/>
    <s v="BAJO"/>
    <s v="BAJO"/>
    <s v="BAJO"/>
    <s v="BAJO"/>
    <n v="0.05"/>
    <s v="REMOTA"/>
    <n v="14754340"/>
    <n v="0"/>
    <s v="AUDIENCIA INICIAL O PRIMERA AUDIENCIA"/>
    <m/>
    <s v="NO"/>
    <s v="NO"/>
    <n v="4"/>
    <s v="CARLOS EDUARDO BERMUDEZ SANCHEZ"/>
    <n v="4121"/>
    <d v="2019-08-15T00:00:00"/>
    <n v="109302"/>
    <s v="INFANCIA, ADOLESCENCIA Y JUVENTUD"/>
    <m/>
    <d v="2020-08-31T00:00:00"/>
    <s v="2017-03"/>
    <s v="4"/>
    <s v="2020-07"/>
    <n v="0.76757466281447584"/>
    <n v="11325057.550550133"/>
    <n v="0"/>
    <d v="2021-03-12T00:00:00"/>
    <n v="0.52876712328767128"/>
    <n v="4.3843078519294892E-2"/>
    <n v="0"/>
    <n v="0.05"/>
    <s v="REMOTA"/>
    <x v="1"/>
    <n v="0"/>
  </r>
  <r>
    <n v="408"/>
    <d v="2017-03-09T00:00:00"/>
    <d v="2017-02-09T00:00:00"/>
    <s v="JUZGADO 1 ADMINISTRATIVO DE ORALIDAD DE MEDELLÍN"/>
    <s v="05001333300120170006100"/>
    <s v="2019"/>
    <x v="0"/>
    <s v="OSCAR TULIO VARGAS MENA, SEBASTIÁN VARGAS SÁNCHEZ, ONOLIA DEL SOCORRO SÁNCHEZ SÁNCHEZ, MABERIK VARGAS SÁNCHEZ, NICOLÁS RESTREPO VARGAS Y DANIEL ALEJANDRO RESTREPO ZEA"/>
    <s v="MARTHA INES CEBALLOS SEGURA"/>
    <n v="225678"/>
    <s v="REPARACIÓN DIRECTA"/>
    <s v="FALLA EN EL SERVICIO DE EDUCACIÓN"/>
    <s v="ALTO"/>
    <s v="ALTO"/>
    <s v="ALTO"/>
    <s v="ALTO"/>
    <n v="1"/>
    <s v="ALTA"/>
    <n v="982893196"/>
    <n v="1"/>
    <s v=" ALEGATOS PRIMERA"/>
    <m/>
    <s v="NO"/>
    <s v="NO"/>
    <n v="5"/>
    <s v="CARLOS EDUARDO BERMUDEZ SANCHEZ"/>
    <n v="4121"/>
    <d v="2019-08-15T00:00:00"/>
    <n v="109302"/>
    <s v="EDUCACION"/>
    <m/>
    <d v="2020-08-31T00:00:00"/>
    <s v="2017-03"/>
    <s v="5"/>
    <s v="2020-07"/>
    <n v="0.76757466281447584"/>
    <n v="754443913.50234246"/>
    <n v="754443913.50234246"/>
    <d v="2022-03-08T00:00:00"/>
    <n v="1.5178082191780822"/>
    <n v="4.3843078519294892E-2"/>
    <n v="745492561.24794304"/>
    <n v="1"/>
    <s v="ALTA"/>
    <x v="0"/>
    <n v="745492561.24794304"/>
  </r>
  <r>
    <n v="409"/>
    <d v="2017-03-27T00:00:00"/>
    <d v="2017-02-08T00:00:00"/>
    <s v="JUZGADO 12 ADMINISTRATIVO DE ORALIDAD DE MEDELLÍN"/>
    <s v="05001333301220170006100"/>
    <s v="2019"/>
    <x v="0"/>
    <s v="ANA MARIA OLEA FUENTES, HIGINIO ALEJANDRO BARRIOS RUIZ, ANA MARÍA BARRIOS OLEA, VIRGINIA BARRIOS OLEA, FLOR MARÍA BARRIOS OLEA, ALEJANDRO ALBERTO BARRIOS OLEA, JAVIER ANDRÉS BARRIOS OLEA, LORENA OLEA PÉREZ Y LUIS FERNANDO OLEA PATIÑO"/>
    <s v="MANUEL ANTONIO BALLESTEROS ROMERO"/>
    <n v="98257"/>
    <s v="REPARACIÓN DIRECTA"/>
    <s v="FALLA EN EL SERVICIO OTRAS CAUSAS"/>
    <s v="ALTO"/>
    <s v="ALTO"/>
    <s v="ALTO"/>
    <s v="ALTO"/>
    <n v="1"/>
    <s v="ALTA"/>
    <n v="1235644614"/>
    <n v="0.57999999999999996"/>
    <s v=" AUDIENCIA DE PRUEBAS"/>
    <m/>
    <s v="NO"/>
    <s v="NO"/>
    <n v="4"/>
    <s v="CARLOS EDUARDO BERMUDEZ SANCHEZ"/>
    <n v="4121"/>
    <d v="2019-08-15T00:00:00"/>
    <n v="109302"/>
    <s v="INFRAESTRUCTURA"/>
    <m/>
    <d v="2020-08-31T00:00:00"/>
    <s v="2017-03"/>
    <s v="4"/>
    <s v="2020-07"/>
    <n v="0.76757466281447584"/>
    <n v="948449497.94957316"/>
    <n v="550100708.81075239"/>
    <d v="2021-03-26T00:00:00"/>
    <n v="0.56712328767123288"/>
    <n v="4.3843078519294892E-2"/>
    <n v="547652854.00723743"/>
    <n v="1"/>
    <s v="ALTA"/>
    <x v="0"/>
    <n v="547652854.00723743"/>
  </r>
  <r>
    <n v="410"/>
    <d v="2017-07-06T00:00:00"/>
    <d v="2017-04-21T00:00:00"/>
    <s v="JUZGADO 5 ADMINISTRATIVO DE ORALIDAD DE MEDELLÍN"/>
    <s v="05001333300520170018700"/>
    <s v="2019"/>
    <x v="0"/>
    <s v="NACION - U.A.E. DIRECCIÓN DE IMPUESTOS Y ADUANAS NACIONALES - DIRECCIÓN SECCIONAL DE ADUANAS MEDELLÍN"/>
    <s v="LUZ MARINA LOPEZ BOTERO"/>
    <n v="60637"/>
    <s v="NULIDAD Y RESTABLECIMIENTO DEL DERECHO"/>
    <s v="IMPUESTOS"/>
    <s v="BAJO"/>
    <s v="BAJO"/>
    <s v="BAJO"/>
    <s v="BAJO"/>
    <n v="0.05"/>
    <s v="REMOTA"/>
    <n v="2254900"/>
    <n v="0"/>
    <s v=" ALEGATOS PRIMERA"/>
    <m/>
    <s v="NO"/>
    <s v="NO"/>
    <n v="5"/>
    <s v="CARLOS EDUARDO BERMUDEZ SANCHEZ"/>
    <n v="4121"/>
    <d v="2019-08-15T00:00:00"/>
    <n v="109302"/>
    <s v="HACIENDA"/>
    <m/>
    <d v="2020-08-31T00:00:00"/>
    <s v="2017-07"/>
    <s v="5"/>
    <s v="2020-07"/>
    <n v="0.76175497984527818"/>
    <n v="1717681.3040531178"/>
    <n v="0"/>
    <d v="2022-07-05T00:00:00"/>
    <n v="1.8438356164383563"/>
    <n v="4.3843078519294892E-2"/>
    <n v="0"/>
    <n v="0.05"/>
    <s v="REMOTA"/>
    <x v="1"/>
    <n v="0"/>
  </r>
  <r>
    <n v="411"/>
    <d v="2017-05-18T00:00:00"/>
    <d v="2017-04-27T00:00:00"/>
    <s v="JUZGADO 3 ADMINISTRATIVO DE ORALIDAD DE MEDELLÍN"/>
    <s v="05001333300320170023400"/>
    <s v="2019"/>
    <x v="0"/>
    <s v="CERVECERÍA UNIÓN S.A."/>
    <s v="NESTOR RAUL RODRIGUEZ PORRAS"/>
    <n v="76739"/>
    <s v="NULIDAD Y RESTABLECIMIENTO DEL DERECHO"/>
    <s v="IMPUESTOS"/>
    <s v="MEDIO   "/>
    <s v="MEDIO   "/>
    <s v="BAJO"/>
    <s v="BAJO"/>
    <n v="0.29750000000000004"/>
    <s v="MEDIA"/>
    <n v="66605472"/>
    <n v="0"/>
    <s v=" ALEGATOS PRIMERA"/>
    <m/>
    <s v="NO"/>
    <s v="NO"/>
    <n v="5"/>
    <s v="CARLOS EDUARDO BERMUDEZ SANCHEZ"/>
    <n v="4121"/>
    <d v="2019-08-15T00:00:00"/>
    <n v="109302"/>
    <s v="HACIENDA"/>
    <m/>
    <d v="2020-08-31T00:00:00"/>
    <s v="2017-05"/>
    <s v="5"/>
    <s v="2020-07"/>
    <n v="0.76223816507249575"/>
    <n v="50769232.761067495"/>
    <n v="0"/>
    <d v="2022-05-17T00:00:00"/>
    <n v="1.7095890410958905"/>
    <n v="4.3843078519294892E-2"/>
    <n v="0"/>
    <n v="0.29750000000000004"/>
    <s v="MEDIA"/>
    <x v="2"/>
    <n v="0"/>
  </r>
  <r>
    <n v="412"/>
    <d v="2017-07-10T00:00:00"/>
    <d v="2017-07-04T00:00:00"/>
    <s v="JUZGADO 18 ADMINISTRATIVO DE ORALIDAD DE MEDELLÍN"/>
    <s v="05001333301820170033600"/>
    <s v="2019"/>
    <x v="0"/>
    <s v="LUZ AIDE SANCHEZ, ALBA REGINA GAVIRIA SÁNCHEZ, DORA PATRICIA GAVIRIA SÁNCHEZ, JUAN ESTEBAN SÁNCHEZ Y MARÍA FABIOLA ANGARITA CORRALES"/>
    <s v="KAREN PAULINA RESTREPO CASTRILLON "/>
    <n v="181656"/>
    <s v="REPARACIÓN DIRECTA"/>
    <s v="FALLA EN EL SERVICIO OTRAS CAUSAS"/>
    <s v="BAJO"/>
    <s v="BAJO"/>
    <s v="BAJO"/>
    <s v="BAJO"/>
    <n v="0.05"/>
    <s v="REMOTA"/>
    <n v="678514178"/>
    <n v="0"/>
    <s v=" RECURSO DE APELACIÓN SENTENCIA"/>
    <m/>
    <s v="NO"/>
    <s v="NO"/>
    <n v="6"/>
    <s v="CARLOS EDUARDO BERMUDEZ SANCHEZ"/>
    <n v="4121"/>
    <d v="2019-08-15T00:00:00"/>
    <n v="109302"/>
    <s v="DAPARD"/>
    <m/>
    <d v="2020-08-31T00:00:00"/>
    <s v="2017-07"/>
    <s v="6"/>
    <s v="2020-07"/>
    <n v="0.76175497984527818"/>
    <n v="516861553.98712552"/>
    <n v="0"/>
    <d v="2023-07-09T00:00:00"/>
    <n v="2.8547945205479452"/>
    <n v="4.3843078519294892E-2"/>
    <n v="0"/>
    <n v="0.05"/>
    <s v="REMOTA"/>
    <x v="1"/>
    <n v="0"/>
  </r>
  <r>
    <n v="413"/>
    <d v="2017-12-15T00:00:00"/>
    <d v="2017-11-03T00:00:00"/>
    <s v="JUZGADO 3 ADMINISTRATIVO DE ORALIDAD DE MEDELLÍN"/>
    <s v="05001333300320170059000"/>
    <s v="2019"/>
    <x v="0"/>
    <s v="MARTHA ELENA MENDOZA TAMARA, ANDREA ROSAS MENDOZA, DIEGO FERNANDO ROSAS MENDOZA Y DANIEL ROSAS MENDOZA"/>
    <s v="JOHANA KATHERINE DUQUE RIVERA"/>
    <n v="248396"/>
    <s v="REPARACIÓN DIRECTA"/>
    <s v="FALLA EN EL SERVICIO OTRAS CAUSAS"/>
    <s v="BAJO"/>
    <s v="BAJO"/>
    <s v="BAJO"/>
    <s v="BAJO"/>
    <n v="0.05"/>
    <s v="REMOTA"/>
    <n v="579981595"/>
    <n v="0"/>
    <s v=" ALEGATOS PRIMERA"/>
    <m/>
    <s v="NO"/>
    <s v="NO"/>
    <n v="3"/>
    <s v="CARLOS EDUARDO BERMUDEZ SANCHEZ"/>
    <n v="4121"/>
    <d v="2019-08-15T00:00:00"/>
    <n v="109302"/>
    <s v="INFRAESTRUCTURA"/>
    <m/>
    <d v="2020-08-31T00:00:00"/>
    <s v="2017-12"/>
    <s v="3"/>
    <s v="2020-07"/>
    <n v="0.75597398230954627"/>
    <n v="438450996.03839242"/>
    <n v="0"/>
    <d v="2020-12-14T00:00:00"/>
    <n v="0.28767123287671231"/>
    <n v="4.3843078519294892E-2"/>
    <n v="0"/>
    <n v="0.05"/>
    <s v="REMOTA"/>
    <x v="1"/>
    <n v="0"/>
  </r>
  <r>
    <n v="414"/>
    <d v="2018-01-18T00:00:00"/>
    <d v="2017-12-13T00:00:00"/>
    <s v="JUZGADO 25 ADMINISTRATIVO DE ORALIDAD DE MEDELÍN"/>
    <s v="05001333302520170063400"/>
    <s v="2019"/>
    <x v="0"/>
    <s v="YULIANA ANDREA VALENCIA ZAPATA, EMELY SOFÍA COGOLLO VALENCIA Y ANA CECILIA ZAPATA VALENCIA"/>
    <s v="JOHN EDUARD YEPES GARCIA"/>
    <n v="98011"/>
    <s v="REPARACIÓN DIRECTA"/>
    <s v="FALLA EN EL SERVICIO OTRAS CAUSAS"/>
    <s v="BAJO"/>
    <s v="BAJO"/>
    <s v="BAJO"/>
    <s v="BAJO"/>
    <n v="0.05"/>
    <s v="REMOTA"/>
    <n v="884700733"/>
    <n v="0"/>
    <s v=" RECURSO DE APELACIÓN SENTENCIA"/>
    <m/>
    <s v="NO"/>
    <s v="NO"/>
    <n v="5"/>
    <s v="CARLOS EDUARDO BERMUDEZ SANCHEZ"/>
    <n v="4121"/>
    <d v="2019-08-15T00:00:00"/>
    <n v="109302"/>
    <s v="INFRAESTRUCTURA"/>
    <s v="SENTENCIA DE PRIMERA FAVORABLE - APELADA POR EL DEMANDANTE."/>
    <d v="2020-08-31T00:00:00"/>
    <s v="2018-01"/>
    <s v="5"/>
    <s v="2020-07"/>
    <n v="0.75126308387247931"/>
    <n v="664643000.9778229"/>
    <n v="0"/>
    <d v="2023-01-17T00:00:00"/>
    <n v="2.3808219178082193"/>
    <n v="4.3843078519294892E-2"/>
    <n v="0"/>
    <n v="0.05"/>
    <s v="REMOTA"/>
    <x v="1"/>
    <n v="0"/>
  </r>
  <r>
    <n v="415"/>
    <d v="2018-10-02T00:00:00"/>
    <d v="2018-09-01T00:00:00"/>
    <s v="JUZGADO 8 LABORAL DEL CIRCUITO DE MEDELLÍN"/>
    <s v="05001310500820170074100"/>
    <s v="2019"/>
    <x v="1"/>
    <s v="TEODULO EMILIO QUINTERO QUINTERO"/>
    <s v="LEIDY YOVANNA GOMEZ GOMEZ"/>
    <n v="227943"/>
    <s v="ORDINARIA"/>
    <s v="INDEMNIZACIÓN SUSTITUTIVA DE LA PENSIÓN"/>
    <s v="ALTO"/>
    <s v="ALTO"/>
    <s v="ALTO"/>
    <s v="ALTO"/>
    <n v="1"/>
    <s v="ALTA"/>
    <n v="20364930"/>
    <n v="0"/>
    <s v="AUDIENCIA INICIAL O PRIMERA AUDIENCIA"/>
    <m/>
    <s v="NO"/>
    <s v="NO"/>
    <n v="3"/>
    <s v="CARLOS EDUARDO BERMUDEZ SANCHEZ"/>
    <n v="4121"/>
    <d v="2019-08-15T00:00:00"/>
    <n v="109302"/>
    <s v="GESTION HUMANA Y DLLO ORGANIZACIONAL"/>
    <m/>
    <d v="2020-08-31T00:00:00"/>
    <s v="2018-10"/>
    <s v="3"/>
    <s v="2020-07"/>
    <n v="0.73572886802285709"/>
    <n v="14983066.896264723"/>
    <n v="0"/>
    <d v="2021-10-01T00:00:00"/>
    <n v="1.0849315068493151"/>
    <n v="4.3843078519294892E-2"/>
    <n v="0"/>
    <n v="1"/>
    <s v="ALTA"/>
    <x v="0"/>
    <n v="0"/>
  </r>
  <r>
    <n v="416"/>
    <d v="2017-10-04T00:00:00"/>
    <d v="2017-10-17T00:00:00"/>
    <s v="JUZGADO 14 LABORAL DEL CIRCUITO DE MEDELLÍN"/>
    <s v="05001310501420170077400"/>
    <s v="2019"/>
    <x v="1"/>
    <s v="JOSE ANTONIO SUCERQUIA ZEA"/>
    <s v="LUIS GUILLERMO CIFUENTES CASTRO"/>
    <n v="252746"/>
    <s v="ORDINARIA"/>
    <s v="RELIQUIDACIÓN DE LA PENSIÓN"/>
    <s v="BAJO"/>
    <s v="BAJO"/>
    <s v="BAJO"/>
    <s v="BAJO"/>
    <n v="0.05"/>
    <s v="REMOTA"/>
    <n v="14754340"/>
    <n v="0"/>
    <s v=" RECURSO DE APELACIÓN SENTENCIA"/>
    <m/>
    <s v="NO"/>
    <s v="NO"/>
    <n v="5"/>
    <s v="CARLOS EDUARDO BERMUDEZ SANCHEZ"/>
    <n v="4121"/>
    <d v="2019-08-15T00:00:00"/>
    <n v="109302"/>
    <s v="GESTION HUMANA Y DLLO ORGANIZACIONAL"/>
    <m/>
    <d v="2020-08-31T00:00:00"/>
    <s v="2017-10"/>
    <s v="5"/>
    <s v="2020-07"/>
    <n v="0.76025622916343338"/>
    <n v="11217078.892195212"/>
    <n v="0"/>
    <d v="2022-10-03T00:00:00"/>
    <n v="2.0904109589041098"/>
    <n v="4.3843078519294892E-2"/>
    <n v="0"/>
    <n v="0.05"/>
    <s v="REMOTA"/>
    <x v="1"/>
    <n v="0"/>
  </r>
  <r>
    <n v="417"/>
    <d v="2018-11-28T00:00:00"/>
    <d v="2017-09-29T00:00:00"/>
    <s v="JUZGADO 5 MUNICIPAL DE PEQUEÑAS CAUSAS LABORALES DE MEDELLÍN"/>
    <s v="05001410500520170125800"/>
    <s v="2019"/>
    <x v="1"/>
    <s v="IVÁN ANTONIO TABERA MIRANDA"/>
    <s v="LUCIA HIMELDA GIL GALLO"/>
    <n v="133088"/>
    <s v="ORDINARIA"/>
    <s v="RELIQUIDACIÓN DE LA PENSIÓN"/>
    <s v="BAJO"/>
    <s v="BAJO"/>
    <s v="BAJO"/>
    <s v="BAJO"/>
    <n v="0.05"/>
    <s v="REMOTA"/>
    <n v="16562320"/>
    <n v="0"/>
    <s v="ADMISIÓN"/>
    <m/>
    <s v="NO "/>
    <s v="no "/>
    <n v="3"/>
    <s v="CARLOS EDUARDO BERMUDEZ SANCHEZ"/>
    <n v="4121"/>
    <d v="2019-08-15T00:00:00"/>
    <n v="109302"/>
    <s v="GESTION HUMANA Y DLLO ORGANIZACIONAL"/>
    <m/>
    <d v="2020-08-31T00:00:00"/>
    <s v="2018-11"/>
    <s v="3"/>
    <s v="2020-07"/>
    <n v="0.73486768506759159"/>
    <n v="12171113.757748673"/>
    <n v="0"/>
    <d v="2021-11-27T00:00:00"/>
    <n v="1.2410958904109588"/>
    <n v="4.3843078519294892E-2"/>
    <n v="0"/>
    <n v="0.05"/>
    <s v="REMOTA"/>
    <x v="1"/>
    <n v="0"/>
  </r>
  <r>
    <n v="418"/>
    <d v="2018-02-05T00:00:00"/>
    <d v="2017-12-19T00:00:00"/>
    <s v="JUZGADO LABORAL DEL CIRCUITO DE BELLO"/>
    <s v="05088310500120170139700"/>
    <s v="2019"/>
    <x v="1"/>
    <s v="DIANA MARCELA CADAVID MONÁ"/>
    <s v="JULIA FERNANDA MUÑOZ RINCON"/>
    <n v="215278"/>
    <s v="ORDINARIA"/>
    <s v="RECONOCIMIENTO Y PAGO DE OTRAS PRESTACIONES SALARIALES, SOLCIALES Y SALARIOS"/>
    <s v="BAJO"/>
    <s v="BAJO"/>
    <s v="BAJO"/>
    <s v="BAJO"/>
    <n v="0.05"/>
    <s v="REMOTA"/>
    <n v="118196063"/>
    <n v="0"/>
    <s v=" AUDIENCIA DE PRUEBAS"/>
    <m/>
    <s v="NO"/>
    <s v="NO"/>
    <n v="3"/>
    <s v="CARLOS EDUARDO BERMUDEZ SANCHEZ"/>
    <n v="4121"/>
    <d v="2019-08-15T00:00:00"/>
    <n v="109302"/>
    <s v="EDUCACION"/>
    <m/>
    <d v="2020-08-31T00:00:00"/>
    <s v="2018-02"/>
    <s v="3"/>
    <s v="2020-07"/>
    <n v="0.74599443734185067"/>
    <n v="88173605.513706937"/>
    <n v="0"/>
    <d v="2021-02-04T00:00:00"/>
    <n v="0.43013698630136987"/>
    <n v="4.3843078519294892E-2"/>
    <n v="0"/>
    <n v="0.05"/>
    <s v="REMOTA"/>
    <x v="1"/>
    <n v="0"/>
  </r>
  <r>
    <n v="419"/>
    <d v="2018-06-27T00:00:00"/>
    <d v="2018-03-07T00:00:00"/>
    <s v="TRIBUNAL ADMINISTRATIVO DE ANTIOQUIA - SALA TERCERA DE ORALIDAD"/>
    <s v="05001233300020170167000"/>
    <s v="2019"/>
    <x v="0"/>
    <s v="LAURO SIMON VALENCIA RENTERÍA"/>
    <s v="LINA PATRICIA OSORNO LONDOÑO"/>
    <n v="191633"/>
    <s v="NULIDAD Y RESTABLECIMIENTO DEL DERECHO - LABORAL"/>
    <s v="PENSIÓN DE SOBREVIVIENTES"/>
    <s v="BAJO"/>
    <s v="BAJO"/>
    <s v="BAJO"/>
    <s v="BAJO"/>
    <n v="0.05"/>
    <s v="REMOTA"/>
    <n v="402833092"/>
    <n v="0"/>
    <s v=" ALEGATOS PRIMERA"/>
    <m/>
    <s v="NO"/>
    <s v="NO"/>
    <n v="3"/>
    <s v="CARLOS EDUARDO BERMUDEZ SANCHEZ"/>
    <n v="4121"/>
    <d v="2019-08-15T00:00:00"/>
    <n v="109302"/>
    <s v="EDUCACION"/>
    <m/>
    <d v="2020-08-31T00:00:00"/>
    <s v="2018-06"/>
    <s v="3"/>
    <s v="2020-07"/>
    <n v="0.73777124655030268"/>
    <n v="297198672.43655276"/>
    <n v="0"/>
    <d v="2021-06-26T00:00:00"/>
    <n v="0.81917808219178079"/>
    <n v="4.3843078519294892E-2"/>
    <n v="0"/>
    <n v="0.05"/>
    <s v="REMOTA"/>
    <x v="1"/>
    <n v="0"/>
  </r>
  <r>
    <n v="420"/>
    <d v="2017-10-19T00:00:00"/>
    <d v="2017-10-18T00:00:00"/>
    <s v="JUZGADO 6 MUNICIPAL DE PEQUEÑAS CAUSAS Y COMPETENCIA MÚLTIPLE DE MEDELLÍN CORREGIMIENTO DE SANTA ELENA"/>
    <s v="05001410500220170174200"/>
    <s v="2019"/>
    <x v="1"/>
    <s v="MARIA CRISTINA RODRIGUEZ HIGUITA"/>
    <s v="ALBEIRO FERNANDEZ OCHOA"/>
    <n v="96446"/>
    <s v="ORDINARIA"/>
    <s v="INDEMNIZACIÓN SUSTITUTIVA DE LA PENSIÓN"/>
    <s v="ALTO"/>
    <s v="ALTO"/>
    <s v="ALTO"/>
    <s v="ALTO"/>
    <n v="1"/>
    <s v="ALTA"/>
    <n v="14754340"/>
    <n v="1"/>
    <s v="ADMISIÓN"/>
    <m/>
    <s v="NO"/>
    <s v="NO"/>
    <n v="3"/>
    <s v="CARLOS EDUARDO BERMUDEZ SANCHEZ"/>
    <n v="4121"/>
    <d v="2019-08-15T00:00:00"/>
    <n v="109302"/>
    <s v="GESTION HUMANA Y DLLO ORGANIZACIONAL"/>
    <s v="RECONOCIMIENTO Y PAGO DEL BONO PENSIONAL"/>
    <d v="2020-08-31T00:00:00"/>
    <s v="2017-10"/>
    <s v="3"/>
    <s v="2020-07"/>
    <n v="0.76025622916343338"/>
    <n v="11217078.892195212"/>
    <n v="11217078.892195212"/>
    <d v="2020-10-18T00:00:00"/>
    <n v="0.13150684931506848"/>
    <n v="4.3843078519294892E-2"/>
    <n v="11205484.776299423"/>
    <n v="1"/>
    <s v="ALTA"/>
    <x v="0"/>
    <n v="11205484.776299423"/>
  </r>
  <r>
    <n v="421"/>
    <d v="2018-04-09T00:00:00"/>
    <d v="2018-02-06T00:00:00"/>
    <s v="JUZGADO 3 ADMINISTRATIVO DE ORALIDAD DE MEDELLÍN"/>
    <s v="05001333300320180005100"/>
    <s v="2019"/>
    <x v="0"/>
    <s v="EDY LISBED ROJAS MIRA"/>
    <s v="JULIA FERNANDA MUÑOZ RINCON"/>
    <n v="215278"/>
    <s v="NULIDAD Y RESTABLECIMIENTO DEL DERECHO - LABORAL"/>
    <s v="RECONOCIMIENTO Y PAGO DE OTRAS PRESTACIONES SALARIALES, SOLCIALES Y SALARIOS"/>
    <s v="BAJO"/>
    <s v="BAJO"/>
    <s v="BAJO"/>
    <s v="BAJO"/>
    <n v="0.05"/>
    <s v="REMOTA"/>
    <n v="76103436"/>
    <n v="0"/>
    <s v="ADMISIÓN"/>
    <m/>
    <s v="NO"/>
    <s v="NO"/>
    <n v="3"/>
    <s v="CARLOS EDUARDO BERMUDEZ SANCHEZ"/>
    <n v="4121"/>
    <d v="2019-08-15T00:00:00"/>
    <n v="109302"/>
    <s v="EDUCACION"/>
    <m/>
    <d v="2020-08-31T00:00:00"/>
    <s v="2018-04"/>
    <s v="3"/>
    <s v="2020-07"/>
    <n v="0.74078668525523483"/>
    <n v="56376412.090973906"/>
    <n v="0"/>
    <d v="2021-04-08T00:00:00"/>
    <n v="0.60273972602739723"/>
    <n v="4.3843078519294892E-2"/>
    <n v="0"/>
    <n v="0.05"/>
    <s v="REMOTA"/>
    <x v="1"/>
    <n v="0"/>
  </r>
  <r>
    <n v="422"/>
    <d v="2018-03-06T00:00:00"/>
    <d v="2018-02-26T00:00:00"/>
    <s v="JUZGADO 10 ADMINISTRATIVO DE ORALIDAD DE MEDELLÍN"/>
    <s v="05001333301020180008600"/>
    <s v="2019"/>
    <x v="0"/>
    <s v="LEIDY CRISTINA MAZO GAVIRIA"/>
    <s v="JULIA FERNANDA MUÑOZ RINCON"/>
    <n v="215278"/>
    <s v="NULIDAD Y RESTABLECIMIENTO DEL DERECHO - LABORAL"/>
    <s v="RECONOCIMIENTO Y PAGO DE OTRAS PRESTACIONES SALARIALES, SOLCIALES Y SALARIOS"/>
    <s v="BAJO"/>
    <s v="BAJO"/>
    <s v="BAJO"/>
    <s v="BAJO"/>
    <n v="0.05"/>
    <s v="REMOTA"/>
    <n v="74671831"/>
    <n v="0"/>
    <s v="AUDIENCIA INICIAL O PRIMERA AUDIENCIA"/>
    <m/>
    <s v="NO"/>
    <s v="NO"/>
    <n v="3"/>
    <s v="CARLOS EDUARDO BERMUDEZ SANCHEZ"/>
    <n v="4121"/>
    <d v="2019-08-15T00:00:00"/>
    <n v="109302"/>
    <s v="EDUCACION"/>
    <m/>
    <d v="2020-08-31T00:00:00"/>
    <s v="2018-03"/>
    <s v="3"/>
    <s v="2020-07"/>
    <n v="0.74420758606092174"/>
    <n v="55571343.095259108"/>
    <n v="0"/>
    <d v="2021-03-05T00:00:00"/>
    <n v="0.50958904109589043"/>
    <n v="4.3843078519294892E-2"/>
    <n v="0"/>
    <n v="0.05"/>
    <s v="REMOTA"/>
    <x v="1"/>
    <n v="0"/>
  </r>
  <r>
    <n v="423"/>
    <d v="2018-04-16T00:00:00"/>
    <d v="2018-04-09T00:00:00"/>
    <s v="JUZGADO 11 ADMINISTRATIVO DE ORALIDAD DE MEDELLÍN"/>
    <s v="05001333301120180013100"/>
    <s v="2019"/>
    <x v="0"/>
    <s v="ALONSO RIOS, EVELIO DE JESÚS RÍOS ARIAS, LUIS ALEJANDRO RÍOS ARCILA, JHONATAN RÍSO ARCILA, ALONSO ELIÉCER RÍOS ARIAS, VIVIANA RAMÍREZ OSORIO, JULIÁN ANDRÉS RÍOS RAMÍREZ, MELIZA RÍOS RAMÍREZ, ALCIDES DE JESÚS RÍOS ARIAS, MIRYAM FANNY ARCILA ARANGO, ISABEL CRISTINA RÍOS ARCILA, PAULA ANDREA RÍOS ARCILA, SILVIA RÍOS ARIAS, JORGE HUMBERTO ARIAS PÉREZ, CRISTIÁN CAMILO ARIAS RÍOS Y ESTIVEN ALEXANDER ARIAS RÍOS"/>
    <s v="GIOVANI CARVAJAL GIRALDO"/>
    <n v="223214"/>
    <s v="REPARACIÓN DIRECTA"/>
    <s v="ACCIDENTE DE TRANSITO"/>
    <s v="ALTO"/>
    <s v="MEDIO   "/>
    <s v="MEDIO   "/>
    <s v="ALTO"/>
    <n v="0.77499999999999991"/>
    <s v="ALTA"/>
    <n v="1132800900"/>
    <n v="1"/>
    <s v="AUDIENCIA INICIAL O PRIMERA AUDIENCIA"/>
    <m/>
    <s v="NO"/>
    <s v="NO"/>
    <n v="3"/>
    <s v="CARLOS EDUARDO BERMUDEZ SANCHEZ"/>
    <n v="4121"/>
    <d v="2019-08-15T00:00:00"/>
    <n v="109302"/>
    <s v="INFRAESTRUCTURA"/>
    <m/>
    <d v="2020-08-31T00:00:00"/>
    <s v="2018-04"/>
    <s v="3"/>
    <s v="2020-07"/>
    <n v="0.74078668525523483"/>
    <n v="839163823.76514673"/>
    <n v="839163823.76514673"/>
    <d v="2021-04-15T00:00:00"/>
    <n v="0.62191780821917808"/>
    <n v="4.3843078519294892E-2"/>
    <n v="835069782.46524966"/>
    <n v="0.77499999999999991"/>
    <s v="ALTA"/>
    <x v="0"/>
    <n v="835069782.46524966"/>
  </r>
  <r>
    <n v="424"/>
    <d v="2019-01-15T00:00:00"/>
    <d v="2019-01-15T00:00:00"/>
    <s v="JUZGADO PROMISCUO DEL CIRCUITO DE AMALFI - ANTIOQUIA"/>
    <s v="05031318900120180018700"/>
    <s v="2019"/>
    <x v="1"/>
    <s v="YULY MABEL SUÁREZ GALLEGO"/>
    <s v="NATALIA BOTERO MANCO"/>
    <n v="172735"/>
    <s v="ORDINARIA"/>
    <s v="RECONOCIMIENTO Y PAGO DE OTRAS PRESTACIONES SALARIALES, SOLCIALES Y SALARIOS"/>
    <s v="BAJO"/>
    <s v="BAJO"/>
    <s v="BAJO"/>
    <s v="BAJO"/>
    <n v="0.05"/>
    <s v="REMOTA"/>
    <n v="43500000"/>
    <n v="0"/>
    <s v=" RECURSO DE APELACIÓN SENTENCIA"/>
    <m/>
    <s v="NO"/>
    <s v="NO"/>
    <n v="3"/>
    <s v="CARLOS EDUARDO BERMUDEZ SANCHEZ"/>
    <n v="4121"/>
    <d v="2019-08-15T00:00:00"/>
    <n v="109302"/>
    <s v="EDUCACION"/>
    <s v="SENTENCIA DE PRIMERA FAVORABLE - APELADA POR EL DEMANDANTE."/>
    <d v="2020-08-31T00:00:00"/>
    <s v="2019-01"/>
    <s v="3"/>
    <s v="2020-07"/>
    <n v="1.0434541229259338"/>
    <n v="45390254.347278118"/>
    <n v="0"/>
    <d v="2022-01-14T00:00:00"/>
    <n v="1.3726027397260274"/>
    <n v="4.3843078519294892E-2"/>
    <n v="0"/>
    <n v="0.05"/>
    <s v="REMOTA"/>
    <x v="1"/>
    <n v="0"/>
  </r>
  <r>
    <n v="425"/>
    <d v="2018-07-19T00:00:00"/>
    <d v="2018-06-07T00:00:00"/>
    <s v="JUZGADO 14 ADMINISTRATIVO ORAL DE MEDELLÍN"/>
    <s v="05001333301420180022400"/>
    <s v="2019"/>
    <x v="0"/>
    <s v="OTONIEL OROZCO WILCHES"/>
    <s v="LUIS HERNÁN RODRÍGUEZ ORTÍZ"/>
    <n v="56514"/>
    <s v="CONTRACTUAL"/>
    <s v="OTRAS"/>
    <s v="BAJO"/>
    <s v="BAJO"/>
    <s v="BAJO"/>
    <s v="BAJO"/>
    <n v="0.05"/>
    <s v="REMOTA"/>
    <n v="49418236"/>
    <n v="0"/>
    <s v="CONTESTACIÓN"/>
    <m/>
    <s v="NO"/>
    <s v="NO"/>
    <n v="3"/>
    <s v="CARLOS EDUARDO BERMUDEZ SANCHEZ"/>
    <n v="4121"/>
    <d v="2019-08-15T00:00:00"/>
    <n v="109302"/>
    <s v="EDUCACION"/>
    <m/>
    <d v="2020-08-31T00:00:00"/>
    <s v="2018-07"/>
    <s v="3"/>
    <s v="2020-07"/>
    <n v="0.73871336652539898"/>
    <n v="36505911.483306669"/>
    <n v="0"/>
    <d v="2021-07-18T00:00:00"/>
    <n v="0.8794520547945206"/>
    <n v="4.3843078519294892E-2"/>
    <n v="0"/>
    <n v="0.05"/>
    <s v="REMOTA"/>
    <x v="1"/>
    <n v="0"/>
  </r>
  <r>
    <n v="426"/>
    <d v="2018-06-22T00:00:00"/>
    <d v="2018-06-18T00:00:00"/>
    <s v="JUZGADO 10 ADMINISTRATIVO DE ORALIDAD DE MEDELLÍN"/>
    <s v="05001333301020180024800"/>
    <s v="2019"/>
    <x v="0"/>
    <s v="MARIA ELENA AGUDELO DE CASTRILLON"/>
    <s v="NUBIA ELENA BUITRAGO GÓMEZ"/>
    <n v="118286"/>
    <s v="NULIDAD Y RESTABLECIMIENTO DEL DERECHO - LABORAL"/>
    <s v="INDEMNIZACIÓN SUSTITUTIVA DE LA PENSIÓN"/>
    <s v="BAJO"/>
    <s v="BAJO"/>
    <s v="BAJO"/>
    <s v="BAJO"/>
    <n v="0.05"/>
    <s v="REMOTA"/>
    <n v="6101454"/>
    <n v="0"/>
    <s v=" ALEGATOS PRIMERA"/>
    <m/>
    <s v="NO"/>
    <s v="NO"/>
    <n v="3"/>
    <s v="CARLOS EDUARDO BERMUDEZ SANCHEZ"/>
    <n v="4121"/>
    <d v="2019-08-15T00:00:00"/>
    <n v="109302"/>
    <s v="GESTION HUMANA Y DLLO ORGANIZACIONAL"/>
    <m/>
    <d v="2020-08-31T00:00:00"/>
    <s v="2018-06"/>
    <s v="3"/>
    <s v="2020-07"/>
    <n v="0.73777124655030268"/>
    <n v="4501477.3233493306"/>
    <n v="0"/>
    <d v="2021-06-21T00:00:00"/>
    <n v="0.80547945205479454"/>
    <n v="4.3843078519294892E-2"/>
    <n v="0"/>
    <n v="0.05"/>
    <s v="REMOTA"/>
    <x v="1"/>
    <n v="0"/>
  </r>
  <r>
    <n v="427"/>
    <d v="2018-08-03T00:00:00"/>
    <d v="2018-12-13T00:00:00"/>
    <s v="JUZGADO 58 ADMINISTRATIVO ORAL DE BOGOTÁ -  SECCIÓN TERCERA"/>
    <s v="11001334305820180025600"/>
    <s v="2019"/>
    <x v="0"/>
    <s v="LUZ MAGDALENA GÁMEZ ÁVILA, ÁLVARO MACÍAS GORDILLO, MÓNICA BIVIANA MACÍAS GÁMEZ Y ORLANDO MACÍAS GÁMEZ"/>
    <s v="WILSON EDUARDO MUNÉVAR MAYORGA"/>
    <n v="96328"/>
    <s v="REPARACIÓN DIRECTA"/>
    <s v="FALLA EN EL SERVICIO OTRAS CAUSAS"/>
    <s v="BAJO"/>
    <s v="BAJO"/>
    <s v="BAJO"/>
    <s v="BAJO"/>
    <n v="0.05"/>
    <s v="REMOTA"/>
    <n v="235122600"/>
    <n v="0"/>
    <s v="ADMISIÓN"/>
    <m/>
    <s v="NO"/>
    <s v="NO"/>
    <n v="3"/>
    <s v="CARLOS EDUARDO BERMUDEZ SANCHEZ"/>
    <n v="4121"/>
    <d v="2019-08-15T00:00:00"/>
    <n v="109302"/>
    <s v="GESTION HUMANA Y DLLO ORGANIZACIONAL"/>
    <s v="PAGO DE LA PRIMA DE VIDA CARA DE JUBILADOS"/>
    <d v="2020-08-31T00:00:00"/>
    <s v="2018-08"/>
    <s v="3"/>
    <s v="2020-07"/>
    <n v="0.7378298404971021"/>
    <n v="173480470.45526394"/>
    <n v="0"/>
    <d v="2021-08-02T00:00:00"/>
    <n v="0.92054794520547945"/>
    <n v="4.3843078519294892E-2"/>
    <n v="0"/>
    <n v="0.05"/>
    <s v="REMOTA"/>
    <x v="1"/>
    <n v="0"/>
  </r>
  <r>
    <n v="428"/>
    <d v="2018-11-07T00:00:00"/>
    <d v="2018-11-06T00:00:00"/>
    <s v="JUZGADO 31 ADMINISTRATIVO DE ORALIDAD DE MEDELLÍN"/>
    <s v="05001333303120180025800"/>
    <s v="2019"/>
    <x v="0"/>
    <s v="MARIA LUZ TORRES BARBOSA"/>
    <s v="ALVARO QUINTERO SEPULVEDA"/>
    <n v="25264"/>
    <s v="NULIDAD Y RESTABLECIMIENTO DEL DERECHO - LABORAL"/>
    <s v="OTRAS"/>
    <s v="ALTO"/>
    <s v="ALTO"/>
    <s v="MEDIO   "/>
    <s v="ALTO"/>
    <n v="0.95000000000000007"/>
    <s v="ALTA"/>
    <n v="504378"/>
    <n v="0"/>
    <s v=" RECURSO DE APELACIÓN SENTENCIA"/>
    <m/>
    <s v="NO"/>
    <s v="NO"/>
    <n v="2"/>
    <s v="CARLOS EDUARDO BERMUDEZ SANCHEZ"/>
    <n v="4121"/>
    <d v="2019-08-15T00:00:00"/>
    <n v="109302"/>
    <s v="GESTION HUMANA Y DLLO ORGANIZACIONAL"/>
    <s v="PAGO DE LA PRIMA DE VIDA CARA DE JUBILADOS"/>
    <d v="2020-08-31T00:00:00"/>
    <s v="2018-11"/>
    <s v="2"/>
    <s v="2020-07"/>
    <n v="0.73486768506759159"/>
    <n v="370651.0932590217"/>
    <n v="0"/>
    <d v="2020-11-06T00:00:00"/>
    <n v="0.18356164383561643"/>
    <n v="4.3843078519294892E-2"/>
    <n v="0"/>
    <n v="0.95000000000000007"/>
    <s v="ALTA"/>
    <x v="0"/>
    <n v="0"/>
  </r>
  <r>
    <n v="429"/>
    <d v="2018-05-23T00:00:00"/>
    <d v="2018-05-07T00:00:00"/>
    <s v="JUZGADO 12 LABORAL DEL CIRCUITO DE MEDELLÍN"/>
    <s v="05001310501220180029800"/>
    <s v="2019"/>
    <x v="1"/>
    <s v="JESÚS EMILIO GÓMEZ TOBÓN"/>
    <s v="NICOLAS OCTAVIO ARISMENDI VILLEGAS"/>
    <n v="140233"/>
    <s v="ORDINARIA"/>
    <s v="RECONOCIMIENTO Y PAGO DE OTRAS PRESTACIONES SALARIALES, SOLCIALES Y SALARIOS"/>
    <s v="BAJO"/>
    <s v="BAJO"/>
    <s v="BAJO"/>
    <s v="BAJO"/>
    <n v="0.05"/>
    <s v="REMOTA"/>
    <n v="132447186"/>
    <n v="0"/>
    <s v="CONTESTACIÓN"/>
    <m/>
    <s v="NO"/>
    <s v="NO"/>
    <n v="3"/>
    <s v="CARLOS EDUARDO BERMUDEZ SANCHEZ"/>
    <n v="4121"/>
    <d v="2019-08-15T00:00:00"/>
    <n v="109302"/>
    <s v="EDUCACION"/>
    <m/>
    <d v="2020-08-31T00:00:00"/>
    <s v="2018-05"/>
    <s v="3"/>
    <s v="2020-07"/>
    <n v="0.73891229786794344"/>
    <n v="97866854.553402901"/>
    <n v="0"/>
    <d v="2021-05-22T00:00:00"/>
    <n v="0.72328767123287674"/>
    <n v="4.3843078519294892E-2"/>
    <n v="0"/>
    <n v="0.05"/>
    <s v="REMOTA"/>
    <x v="1"/>
    <n v="0"/>
  </r>
  <r>
    <n v="430"/>
    <d v="2019-01-26T00:00:00"/>
    <d v="2018-05-10T00:00:00"/>
    <s v="JUZGADO 14 LABORAL DEL CIRCUITO DE MEDELLÍN"/>
    <s v="05001310501420180030000"/>
    <s v="2019"/>
    <x v="1"/>
    <s v="ALIRIO DE JESUS QUICENO VAHOS"/>
    <s v="NICOLAS OCTAVIO ARISMENDI VILLEGAS"/>
    <n v="140233"/>
    <s v="ORDINARIA"/>
    <s v="RECONOCIMIENTO Y PAGO DE OTRAS PRESTACIONES SALARIALES, SOLCIALES Y SALARIOS"/>
    <s v="BAJO"/>
    <s v="BAJO"/>
    <s v="BAJO"/>
    <s v="BAJO"/>
    <n v="0.05"/>
    <s v="REMOTA"/>
    <n v="43539074"/>
    <n v="0"/>
    <s v="CONTESTACIÓN"/>
    <m/>
    <s v="NO"/>
    <s v="NO"/>
    <n v="3"/>
    <s v="CARLOS EDUARDO BERMUDEZ SANCHEZ"/>
    <n v="4121"/>
    <d v="2019-08-15T00:00:00"/>
    <n v="109302"/>
    <s v="EDUCACION"/>
    <m/>
    <d v="2020-08-31T00:00:00"/>
    <s v="2019-01"/>
    <s v="3"/>
    <s v="2020-07"/>
    <n v="1.0434541229259338"/>
    <n v="45431026.273677327"/>
    <n v="0"/>
    <d v="2022-01-25T00:00:00"/>
    <n v="1.4027397260273973"/>
    <n v="4.3843078519294892E-2"/>
    <n v="0"/>
    <n v="0.05"/>
    <s v="REMOTA"/>
    <x v="1"/>
    <n v="0"/>
  </r>
  <r>
    <n v="431"/>
    <d v="2017-03-15T00:00:00"/>
    <d v="2017-02-17T00:00:00"/>
    <s v="JUZGADO 1 ADMINISTRATIVO DE ORALIDAD DE TURBO"/>
    <s v="05837333300120180030700"/>
    <s v="2019"/>
    <x v="0"/>
    <s v="JOSE JOAQUIN PRIOLO ROMERO"/>
    <s v="CARLOS ALBERTO VARGAS FLOREZ"/>
    <n v="81576"/>
    <s v="NULIDAD Y RESTABLECIMIENTO DEL DERECHO - LABORAL"/>
    <s v="RELIQUIDACIÓN DE LA PENSIÓN"/>
    <s v="BAJO"/>
    <s v="BAJO"/>
    <s v="BAJO"/>
    <s v="BAJO"/>
    <n v="0.05"/>
    <s v="REMOTA"/>
    <n v="23061650"/>
    <n v="0"/>
    <s v="CONTESTACIÓN"/>
    <m/>
    <s v="NO"/>
    <s v="NO"/>
    <n v="5"/>
    <s v="CARLOS EDUARDO BERMUDEZ SANCHEZ"/>
    <n v="4121"/>
    <d v="2019-08-15T00:00:00"/>
    <n v="109302"/>
    <s v="GESTION HUMANA Y DLLO ORGANIZACIONAL"/>
    <m/>
    <d v="2020-08-31T00:00:00"/>
    <s v="2017-03"/>
    <s v="5"/>
    <s v="2020-07"/>
    <n v="0.76757466281447584"/>
    <n v="17701538.222695455"/>
    <n v="0"/>
    <d v="2022-03-14T00:00:00"/>
    <n v="1.5342465753424657"/>
    <n v="4.3843078519294892E-2"/>
    <n v="0"/>
    <n v="0.05"/>
    <s v="REMOTA"/>
    <x v="1"/>
    <n v="0"/>
  </r>
  <r>
    <n v="432"/>
    <d v="2018-09-24T00:00:00"/>
    <d v="2018-08-16T00:00:00"/>
    <s v="JUZGADO 6 ADMINISTRATIVO ORAL DE MEDELLÍN"/>
    <s v="05001333300620180031500"/>
    <s v="2019"/>
    <x v="0"/>
    <s v="MARTHA CECILIA OCAMPO MELENDREZ"/>
    <s v="JULIA FERNANDA MUÑOZ RINCON"/>
    <n v="215278"/>
    <s v="NULIDAD Y RESTABLECIMIENTO DEL DERECHO - LABORAL"/>
    <s v="RECONOCIMIENTO Y PAGO DE OTRAS PRESTACIONES SALARIALES, SOLCIALES Y SALARIOS"/>
    <s v="BAJO"/>
    <s v="BAJO"/>
    <s v="BAJO"/>
    <s v="BAJO"/>
    <n v="0.05"/>
    <s v="REMOTA"/>
    <n v="104897730"/>
    <n v="0"/>
    <s v="AUDIENCIA INICIAL O PRIMERA AUDIENCIA"/>
    <m/>
    <s v="NO"/>
    <s v="NO"/>
    <n v="3"/>
    <s v="CARLOS EDUARDO BERMUDEZ SANCHEZ"/>
    <n v="4121"/>
    <d v="2019-08-15T00:00:00"/>
    <n v="109302"/>
    <s v="EDUCACION"/>
    <m/>
    <d v="2020-08-31T00:00:00"/>
    <s v="2018-09"/>
    <s v="3"/>
    <s v="2020-07"/>
    <n v="0.73661443780017011"/>
    <n v="77269182.410464033"/>
    <n v="0"/>
    <d v="2021-09-23T00:00:00"/>
    <n v="1.0630136986301371"/>
    <n v="4.3843078519294892E-2"/>
    <n v="0"/>
    <n v="0.05"/>
    <s v="REMOTA"/>
    <x v="1"/>
    <n v="0"/>
  </r>
  <r>
    <n v="433"/>
    <d v="2018-05-17T00:00:00"/>
    <d v="2018-05-09T00:00:00"/>
    <s v="JUZGADO 2 LABORAL DEL CIRCUITO DE MEDELLÍN"/>
    <s v="05001310500220180032400"/>
    <s v="2019"/>
    <x v="1"/>
    <s v="DIANA PATRICIA SOSA"/>
    <s v="NICOLAS OCTAVIO ARISMENDI VILLEGAS"/>
    <n v="140233"/>
    <s v="ORDINARIA"/>
    <s v="RECONOCIMIENTO Y PAGO DE OTRAS PRESTACIONES SALARIALES, SOLCIALES Y SALARIOS"/>
    <s v="BAJO"/>
    <s v="BAJO"/>
    <s v="BAJO"/>
    <s v="BAJO"/>
    <n v="0.05"/>
    <s v="REMOTA"/>
    <n v="118659121"/>
    <n v="0"/>
    <s v=" SENTENCIA 1RA EN CONTRA"/>
    <m/>
    <s v="NO"/>
    <s v="NO"/>
    <n v="3"/>
    <s v="CARLOS EDUARDO BERMUDEZ SANCHEZ"/>
    <n v="4121"/>
    <d v="2019-08-15T00:00:00"/>
    <n v="109302"/>
    <s v="EDUCACION"/>
    <m/>
    <d v="2020-08-31T00:00:00"/>
    <s v="2018-05"/>
    <s v="3"/>
    <s v="2020-07"/>
    <n v="0.73891229786794344"/>
    <n v="87678683.761100337"/>
    <n v="0"/>
    <d v="2021-05-16T00:00:00"/>
    <n v="0.70684931506849313"/>
    <n v="4.3843078519294892E-2"/>
    <n v="0"/>
    <n v="0.05"/>
    <s v="REMOTA"/>
    <x v="1"/>
    <n v="0"/>
  </r>
  <r>
    <n v="434"/>
    <d v="2018-09-10T00:00:00"/>
    <d v="2018-09-03T00:00:00"/>
    <s v="JUZGADO 17 ADMINISTRATIVO ORAL DE MEDELLÍN"/>
    <s v="05001333301720180034400"/>
    <s v="2019"/>
    <x v="0"/>
    <s v="ELBA ROCIO ORTEGA"/>
    <s v="JAIME JAVIER DIAZ PELAEZ"/>
    <n v="89803"/>
    <s v="NULIDAD Y RESTABLECIMIENTO DEL DERECHO - LABORAL"/>
    <s v="RELIQUIDACIÓN DE LA PENSIÓN"/>
    <s v="BAJO"/>
    <s v="BAJO"/>
    <s v="BAJO"/>
    <s v="BAJO"/>
    <n v="0.05"/>
    <s v="REMOTA"/>
    <n v="34011900"/>
    <n v="0"/>
    <s v=" SENTENCIA 1RA EN CONTRA"/>
    <m/>
    <s v="NO"/>
    <s v="NO"/>
    <n v="2"/>
    <s v="CARLOS EDUARDO BERMUDEZ SANCHEZ"/>
    <n v="4121"/>
    <d v="2019-08-15T00:00:00"/>
    <n v="109302"/>
    <s v="EDUCACION"/>
    <m/>
    <d v="2020-08-31T00:00:00"/>
    <s v="2018-09"/>
    <s v="2"/>
    <s v="2020-07"/>
    <n v="0.73661443780017011"/>
    <n v="25053656.597015604"/>
    <n v="0"/>
    <d v="2020-09-09T00:00:00"/>
    <n v="2.4657534246575342E-2"/>
    <n v="4.3843078519294892E-2"/>
    <n v="0"/>
    <n v="0.05"/>
    <s v="REMOTA"/>
    <x v="1"/>
    <n v="0"/>
  </r>
  <r>
    <n v="435"/>
    <d v="2018-09-07T00:00:00"/>
    <d v="2018-07-31T00:00:00"/>
    <s v="JUZGADO 2 ADMINISTRATIVO DE ORALIDAD DE MEDELLÍN"/>
    <s v="05001333300220180037100"/>
    <s v="2019"/>
    <x v="0"/>
    <s v="BERTA TULIA GUTIERREZ"/>
    <s v="JULIA FERNANDA MUÑOZ RINCON"/>
    <n v="215278"/>
    <s v="NULIDAD Y RESTABLECIMIENTO DEL DERECHO - LABORAL"/>
    <s v="RECONOCIMIENTO Y PAGO DE OTRAS PRESTACIONES SALARIALES, SOLCIALES Y SALARIOS"/>
    <s v="BAJO"/>
    <s v="BAJO"/>
    <s v="BAJO"/>
    <s v="BAJO"/>
    <n v="0.05"/>
    <s v="REMOTA"/>
    <n v="108268289"/>
    <n v="0"/>
    <s v=" AUDIENCIA DE PRUEBAS"/>
    <m/>
    <s v="NO"/>
    <s v="NO"/>
    <n v="3"/>
    <s v="CARLOS EDUARDO BERMUDEZ SANCHEZ"/>
    <n v="4121"/>
    <d v="2019-08-15T00:00:00"/>
    <n v="109302"/>
    <s v="EDUCACION"/>
    <m/>
    <d v="2020-08-31T00:00:00"/>
    <s v="2018-09"/>
    <s v="3"/>
    <s v="2020-07"/>
    <n v="0.73661443780017011"/>
    <n v="79751984.833321348"/>
    <n v="0"/>
    <d v="2021-09-06T00:00:00"/>
    <n v="1.0164383561643835"/>
    <n v="4.3843078519294892E-2"/>
    <n v="0"/>
    <n v="0.05"/>
    <s v="REMOTA"/>
    <x v="1"/>
    <n v="0"/>
  </r>
  <r>
    <n v="436"/>
    <d v="2018-10-11T00:00:00"/>
    <d v="2018-10-10T00:00:00"/>
    <s v="JUZGADO 25 ADMINISTRATIVO DE ORALIDAD DE MEDELLÍN"/>
    <s v="05001333302520180040200"/>
    <s v="2019"/>
    <x v="0"/>
    <s v="LINA MARIA ZULUAGA RUIZ"/>
    <s v="ALVARO QUINTERO SEPULVEDA"/>
    <n v="25264"/>
    <s v="NULIDAD Y RESTABLECIMIENTO DEL DERECHO - LABORAL"/>
    <s v="RECONOCIMIENTO Y PAGO DE OTRAS PRESTACIONES SALARIALES, SOLCIALES Y SALARIOS"/>
    <s v="BAJO"/>
    <s v="BAJO"/>
    <s v="BAJO"/>
    <s v="MEDIO   "/>
    <n v="0.20749999999999999"/>
    <s v="BAJA"/>
    <n v="2787973"/>
    <n v="0"/>
    <s v=" RECURSO DE APELACIÓN SENTENCIA"/>
    <m/>
    <s v="NO"/>
    <s v="NO"/>
    <n v="3"/>
    <s v="CARLOS EDUARDO BERMUDEZ SANCHEZ"/>
    <n v="4121"/>
    <d v="2019-08-15T00:00:00"/>
    <n v="109302"/>
    <s v="GESTION HUMANA Y DLLO ORGANIZACIONAL"/>
    <s v="PRIMA DE VIDA CARA - RECIBIDA DEL ABOGADO EXTERNO JUAN PABLO PEREZ OSPINA"/>
    <d v="2020-08-31T00:00:00"/>
    <s v="2018-10"/>
    <s v="3"/>
    <s v="2020-07"/>
    <n v="0.73572886802285709"/>
    <n v="2051192.219368289"/>
    <n v="0"/>
    <d v="2021-10-10T00:00:00"/>
    <n v="1.1095890410958904"/>
    <n v="4.3843078519294892E-2"/>
    <n v="0"/>
    <n v="0.20749999999999999"/>
    <s v="BAJA"/>
    <x v="2"/>
    <n v="0"/>
  </r>
  <r>
    <n v="437"/>
    <d v="2018-12-06T00:00:00"/>
    <d v="2018-10-26T00:00:00"/>
    <s v="JUZGADO 26 ADMINISTRATIVO DE ORALIDAD DE MEDELLÍN"/>
    <s v="05001333302620180041000"/>
    <s v="2019"/>
    <x v="0"/>
    <s v="FRANCISCO GUILLERMO CASTRO SALAZAR"/>
    <s v="ALVARO QUINTERO SEPULVEDA"/>
    <n v="25264"/>
    <s v="NULIDAD Y RESTABLECIMIENTO DEL DERECHO - LABORAL"/>
    <s v="RECONOCIMIENTO Y PAGO DE OTRAS PRESTACIONES SALARIALES, SOLCIALES Y SALARIOS"/>
    <s v="BAJO"/>
    <s v="BAJO"/>
    <s v="BAJO"/>
    <s v="MEDIO   "/>
    <n v="0.20749999999999999"/>
    <s v="BAJA"/>
    <n v="2787973"/>
    <n v="0"/>
    <s v=" ALEGATOS PRIMERA"/>
    <m/>
    <s v="NO"/>
    <s v="NO"/>
    <n v="3"/>
    <s v="CARLOS EDUARDO BERMUDEZ SANCHEZ"/>
    <n v="4121"/>
    <d v="2019-08-15T00:00:00"/>
    <n v="109302"/>
    <s v="GESTION HUMANA Y DLLO ORGANIZACIONAL"/>
    <s v="PRIMA DE VIDA CARA - RECIBIDA DEL ABOGADO EXTERNO JUAN PABLO PEREZ OSPINA"/>
    <d v="2020-08-31T00:00:00"/>
    <s v="2018-12"/>
    <s v="3"/>
    <s v="2020-07"/>
    <n v="0.73268911507362433"/>
    <n v="2042717.4702191576"/>
    <n v="0"/>
    <d v="2021-12-05T00:00:00"/>
    <n v="1.263013698630137"/>
    <n v="4.3843078519294892E-2"/>
    <n v="0"/>
    <n v="0.20749999999999999"/>
    <s v="BAJA"/>
    <x v="2"/>
    <n v="0"/>
  </r>
  <r>
    <n v="438"/>
    <d v="2018-12-07T00:00:00"/>
    <d v="2018-11-07T00:00:00"/>
    <s v="JUZGADO 5 ADMINISTRATIVO DE ORALIDAD DE MEDELLÍN"/>
    <s v="05001333300520180042600"/>
    <s v="2019"/>
    <x v="0"/>
    <s v="ELKIN RODRIGO MORENO MUÑETON"/>
    <s v="ALVARO QUINTERO SEPULVEDA"/>
    <n v="25264"/>
    <s v="NULIDAD Y RESTABLECIMIENTO DEL DERECHO - LABORAL"/>
    <s v="RECONOCIMIENTO Y PAGO DE OTRAS PRESTACIONES SALARIALES, SOLCIALES Y SALARIOS"/>
    <s v="BAJO"/>
    <s v="BAJO"/>
    <s v="BAJO"/>
    <s v="MEDIO   "/>
    <n v="0.20749999999999999"/>
    <s v="BAJA"/>
    <n v="2787973"/>
    <n v="0"/>
    <s v=" SENTENCIA 1RA FAVORABLE"/>
    <m/>
    <s v="NO"/>
    <s v="NO"/>
    <n v="3"/>
    <s v="CARLOS EDUARDO BERMUDEZ SANCHEZ"/>
    <n v="4121"/>
    <d v="2019-08-15T00:00:00"/>
    <n v="109302"/>
    <s v="GESTION HUMANA Y DLLO ORGANIZACIONAL"/>
    <s v="PRIMA DE VIDA CARA - RECIBIDA DEL ABOGADO EXTERNO JUAN PABLO PEREZ OSPINA"/>
    <d v="2020-08-31T00:00:00"/>
    <s v="2018-12"/>
    <s v="3"/>
    <s v="2020-07"/>
    <n v="0.73268911507362433"/>
    <n v="2042717.4702191576"/>
    <n v="0"/>
    <d v="2021-12-06T00:00:00"/>
    <n v="1.2657534246575342"/>
    <n v="4.3843078519294892E-2"/>
    <n v="0"/>
    <n v="0.20749999999999999"/>
    <s v="BAJA"/>
    <x v="2"/>
    <n v="0"/>
  </r>
  <r>
    <n v="439"/>
    <d v="2018-11-26T00:00:00"/>
    <d v="2018-11-02T00:00:00"/>
    <s v="JUZGADO 7 ADMINISTRATIVO DE ORALIDAD DE MEDELLÍN"/>
    <s v="05001333300720180043300"/>
    <s v="2019"/>
    <x v="0"/>
    <s v="NANCY DE LA TRINIDAD MONTOYA MUÑOZ"/>
    <s v="ALVARO QUINTERO SEPULVEDA"/>
    <n v="25264"/>
    <s v="NULIDAD Y RESTABLECIMIENTO DEL DERECHO - LABORAL"/>
    <s v="RECONOCIMIENTO Y PAGO DE OTRAS PRESTACIONES SALARIALES, SOLCIALES Y SALARIOS"/>
    <s v="BAJO"/>
    <s v="BAJO"/>
    <s v="BAJO"/>
    <s v="MEDIO   "/>
    <n v="0.20749999999999999"/>
    <s v="BAJA"/>
    <n v="2787973"/>
    <n v="0"/>
    <s v="CONTESTACIÓN"/>
    <m/>
    <s v="NO"/>
    <s v="NO"/>
    <n v="3"/>
    <s v="CARLOS EDUARDO BERMUDEZ SANCHEZ"/>
    <n v="4121"/>
    <d v="2019-08-15T00:00:00"/>
    <n v="109302"/>
    <s v="GESTION HUMANA Y DLLO ORGANIZACIONAL"/>
    <s v="PRIMA DE VIDA CARA - RECIBIDA DEL ABOGADO EXTERNO JUAN PABLO PEREZ OSPINA"/>
    <d v="2020-08-31T00:00:00"/>
    <s v="2018-11"/>
    <s v="3"/>
    <s v="2020-07"/>
    <n v="0.73486768506759159"/>
    <n v="2048791.2645409484"/>
    <n v="0"/>
    <d v="2021-11-25T00:00:00"/>
    <n v="1.2356164383561643"/>
    <n v="4.3843078519294892E-2"/>
    <n v="0"/>
    <n v="0.20749999999999999"/>
    <s v="BAJA"/>
    <x v="2"/>
    <n v="0"/>
  </r>
  <r>
    <n v="440"/>
    <d v="2019-02-04T00:00:00"/>
    <d v="2019-01-11T00:00:00"/>
    <s v="JUZGADO 11 ADMINISTRATIVO DE ORALIDAD DE MEDELLÍN"/>
    <s v="05001333301120190000100"/>
    <s v="2019"/>
    <x v="0"/>
    <s v="CERVECERÍA UNIÓN S.A."/>
    <s v="ADRIANA BUITRAGO HERRERA"/>
    <n v="226996"/>
    <s v="NULIDAD Y RESTABLECIMIENTO DEL DERECHO"/>
    <s v="OTRAS"/>
    <s v="BAJO"/>
    <s v="BAJO"/>
    <s v="BAJO"/>
    <s v="MEDIO   "/>
    <n v="0.20749999999999999"/>
    <s v="BAJA"/>
    <n v="18302112"/>
    <n v="0"/>
    <s v=" ALEGATOS PRIMERA"/>
    <m/>
    <s v="NO"/>
    <s v="NO"/>
    <n v="3"/>
    <s v="CARLOS EDUARDO BERMUDEZ SANCHEZ"/>
    <n v="4121"/>
    <d v="2019-08-15T00:00:00"/>
    <n v="109302"/>
    <s v="HACIENDA"/>
    <s v="NULIDAD DE UNA SANCIÓN"/>
    <d v="2020-08-31T00:00:00"/>
    <s v="2019-02"/>
    <s v="3"/>
    <s v="2020-07"/>
    <n v="1.0374579956513144"/>
    <n v="18987672.43170587"/>
    <n v="0"/>
    <d v="2022-02-03T00:00:00"/>
    <n v="1.4273972602739726"/>
    <n v="4.3843078519294892E-2"/>
    <n v="0"/>
    <n v="0.20749999999999999"/>
    <s v="BAJA"/>
    <x v="2"/>
    <n v="0"/>
  </r>
  <r>
    <n v="441"/>
    <d v="2019-01-29T00:00:00"/>
    <d v="2019-01-21T00:00:00"/>
    <s v="JUZGADO 22 ADMINISTRATIVO DE ORALIDAD DE MEDELLÍN"/>
    <s v="05001333302220190001400"/>
    <s v="2019"/>
    <x v="0"/>
    <s v="DIEGO DE JESUS RUIZ ZULUAGA"/>
    <s v="LESNEY KATERINE GONZALEZ PRADA"/>
    <n v="139943"/>
    <s v="NULIDAD Y RESTABLECIMIENTO DEL DERECHO"/>
    <s v="VALORIZACION"/>
    <s v="ALTO"/>
    <s v="ALTO"/>
    <s v="ALTO"/>
    <s v="ALTO"/>
    <n v="1"/>
    <s v="ALTA"/>
    <n v="128561770"/>
    <n v="0"/>
    <s v=" ALEGATOS DE SEGUNDA"/>
    <m/>
    <s v="NO"/>
    <s v="NO"/>
    <n v="3"/>
    <s v="CARLOS EDUARDO BERMUDEZ SANCHEZ"/>
    <n v="4121"/>
    <d v="2019-08-15T00:00:00"/>
    <n v="109302"/>
    <s v="INFRAESTRUCTURA"/>
    <m/>
    <d v="2020-08-31T00:00:00"/>
    <s v="2019-01"/>
    <s v="3"/>
    <s v="2020-07"/>
    <n v="1.0434541229259338"/>
    <n v="134148308.95715563"/>
    <n v="0"/>
    <d v="2022-01-28T00:00:00"/>
    <n v="1.4109589041095891"/>
    <n v="4.3843078519294892E-2"/>
    <n v="0"/>
    <n v="1"/>
    <s v="ALTA"/>
    <x v="0"/>
    <n v="0"/>
  </r>
  <r>
    <n v="442"/>
    <d v="2019-03-13T00:00:00"/>
    <d v="2019-03-13T00:00:00"/>
    <s v="JUZGADO PROMISCUO DEL CIRCUITO DE SEGOVIA - ANTIOQUIA"/>
    <s v="05736318900120190002900"/>
    <s v="2019"/>
    <x v="1"/>
    <s v="GLORIA INÉS CEBALLOS CÁRDENAS"/>
    <s v="NATALIA BOTERO MANCO"/>
    <n v="172735"/>
    <s v="ORDINARIA"/>
    <s v="RECONOCIMIENTO Y PAGO DE PENSIÓN"/>
    <s v="BAJO"/>
    <s v="BAJO"/>
    <s v="BAJO"/>
    <s v="BAJO"/>
    <n v="0.05"/>
    <s v="REMOTA"/>
    <n v="43500000"/>
    <n v="0"/>
    <s v="CONTESTACIÓN"/>
    <m/>
    <s v="NO"/>
    <s v="NO"/>
    <n v="3"/>
    <s v="CARLOS EDUARDO BERMUDEZ SANCHEZ"/>
    <n v="4121"/>
    <d v="2019-08-15T00:00:00"/>
    <n v="109302"/>
    <s v="EDUCACION"/>
    <m/>
    <d v="2020-08-31T00:00:00"/>
    <s v="2019-03"/>
    <s v="3"/>
    <s v="2020-07"/>
    <n v="1.0329659515843337"/>
    <n v="44934018.893918514"/>
    <n v="0"/>
    <d v="2022-03-12T00:00:00"/>
    <n v="1.5287671232876712"/>
    <n v="4.3843078519294892E-2"/>
    <n v="0"/>
    <n v="0.05"/>
    <s v="REMOTA"/>
    <x v="1"/>
    <n v="0"/>
  </r>
  <r>
    <n v="443"/>
    <d v="2019-03-04T00:00:00"/>
    <d v="2019-02-26T00:00:00"/>
    <s v="JUZGADO 9 ADMINISTRATIVO ORAL DE MEDELLLÍN"/>
    <s v="05001333300920190008500"/>
    <s v="2019"/>
    <x v="0"/>
    <s v="LEIDY JOHANNA ALZATE SALAZAR, JOSÉ HILDER ALZATE FLÓREZ Y GLADYS SALAZAR ALZATE"/>
    <s v="MANUEL ANTONIO BALLESTEROS ROMERO"/>
    <n v="98257"/>
    <s v="REPARACIÓN DIRECTA"/>
    <s v="FALLA EN EL SERVICIO OTRAS CAUSAS"/>
    <s v="BAJO"/>
    <s v="BAJO"/>
    <s v="BAJO"/>
    <s v="BAJO"/>
    <n v="0.05"/>
    <s v="REMOTA"/>
    <n v="1010739200"/>
    <n v="0"/>
    <s v="AUDIENCIA INICIAL O PRIMERA AUDIENCIA"/>
    <m/>
    <s v="NO"/>
    <s v="NO"/>
    <n v="3"/>
    <s v="CARLOS EDUARDO BERMUDEZ SANCHEZ"/>
    <n v="4121"/>
    <d v="2019-08-15T00:00:00"/>
    <n v="109302"/>
    <s v="DAPARD"/>
    <m/>
    <d v="2020-08-31T00:00:00"/>
    <s v="2019-03"/>
    <s v="3"/>
    <s v="2020-07"/>
    <n v="1.0329659515843337"/>
    <n v="1044059179.5315882"/>
    <n v="0"/>
    <d v="2022-03-03T00:00:00"/>
    <n v="1.5041095890410958"/>
    <n v="4.3843078519294892E-2"/>
    <n v="0"/>
    <n v="0.05"/>
    <s v="REMOTA"/>
    <x v="1"/>
    <n v="0"/>
  </r>
  <r>
    <n v="444"/>
    <d v="2019-03-07T00:00:00"/>
    <d v="2019-02-28T00:00:00"/>
    <s v="JUZGADO 21 ADMINISTRATIVO DE ORALIDAD DE MEDELLÍN"/>
    <s v="05001333302120190008700"/>
    <s v="2019"/>
    <x v="0"/>
    <s v="BEATRIZ ELENA MENA PALACIO"/>
    <s v="JULIA FERNANDA MUÑOZ RINCON"/>
    <n v="215278"/>
    <s v="NULIDAD Y RESTABLECIMIENTO DEL DERECHO - LABORAL"/>
    <s v="RECONOCIMIENTO Y PAGO DE OTRAS PRESTACIONES SALARIALES, SOLCIALES Y SALARIOS"/>
    <s v="MEDIO   "/>
    <s v="MEDIO   "/>
    <s v="BAJO"/>
    <s v="BAJO"/>
    <n v="0.29750000000000004"/>
    <s v="MEDIA"/>
    <n v="124500000"/>
    <n v="0"/>
    <s v="CONTESTACIÓN"/>
    <m/>
    <s v="NO"/>
    <s v="NO"/>
    <n v="3"/>
    <s v="CARLOS EDUARDO BERMUDEZ SANCHEZ"/>
    <n v="4121"/>
    <d v="2019-08-15T00:00:00"/>
    <n v="109302"/>
    <s v="EDUCACION"/>
    <m/>
    <d v="2020-08-31T00:00:00"/>
    <s v="2019-03"/>
    <s v="3"/>
    <s v="2020-07"/>
    <n v="1.0329659515843337"/>
    <n v="128604260.97224954"/>
    <n v="0"/>
    <d v="2022-03-06T00:00:00"/>
    <n v="1.5123287671232877"/>
    <n v="4.3843078519294892E-2"/>
    <n v="0"/>
    <n v="0.29750000000000004"/>
    <s v="MEDIA"/>
    <x v="2"/>
    <n v="0"/>
  </r>
  <r>
    <n v="445"/>
    <d v="2019-03-22T00:00:00"/>
    <d v="2019-03-06T00:00:00"/>
    <s v="JUZGADO 7 ADMINISTRATIVO DE ORALIDAD DE MEDELLÍN"/>
    <s v="05001333300720190010200"/>
    <s v="2019"/>
    <x v="0"/>
    <s v="AMPARO DE MARIA CAICEDO DE VARGAS"/>
    <s v="ALVARO QUINTERO SEPULVEDA"/>
    <n v="25264"/>
    <s v="NULIDAD Y RESTABLECIMIENTO DEL DERECHO - LABORAL"/>
    <s v="RECONOCIMIENTO Y PAGO DE OTRAS PRESTACIONES SALARIALES, SOLCIALES Y SALARIOS"/>
    <s v="BAJO"/>
    <s v="BAJO"/>
    <s v="BAJO"/>
    <s v="MEDIO   "/>
    <n v="0.20749999999999999"/>
    <s v="BAJA"/>
    <n v="2787973"/>
    <n v="0"/>
    <s v="CONTESTACIÓN"/>
    <m/>
    <s v="NO"/>
    <s v="NO"/>
    <n v="3"/>
    <s v="CARLOS EDUARDO BERMUDEZ SANCHEZ"/>
    <n v="4121"/>
    <d v="2019-08-15T00:00:00"/>
    <n v="109302"/>
    <s v="GESTION HUMANA Y DLLO ORGANIZACIONAL"/>
    <s v="PRIMA DE VIDA CARA - RECIBIDA DEL ABOGADO EXTERNO JUAN PABLO PEREZ OSPINA"/>
    <d v="2020-08-31T00:00:00"/>
    <s v="2019-03"/>
    <s v="3"/>
    <s v="2020-07"/>
    <n v="1.0329659515843337"/>
    <n v="2879881.1829364295"/>
    <n v="0"/>
    <d v="2022-03-21T00:00:00"/>
    <n v="1.5534246575342465"/>
    <n v="4.3843078519294892E-2"/>
    <n v="0"/>
    <n v="0.20749999999999999"/>
    <s v="BAJA"/>
    <x v="2"/>
    <n v="0"/>
  </r>
  <r>
    <n v="446"/>
    <d v="2019-04-23T00:00:00"/>
    <d v="2019-03-13T00:00:00"/>
    <s v="JUZGADO 18 ADMINISTRATIVO DE ORALIDAD DE MEDELLÍN"/>
    <s v="05001333301820190011300"/>
    <s v="2019"/>
    <x v="0"/>
    <s v="GLORIA HELENA VILLADA MONSALVE"/>
    <s v="ALVARO QUINTERO SEPULVEDA"/>
    <n v="25264"/>
    <s v="NULIDAD Y RESTABLECIMIENTO DEL DERECHO - LABORAL"/>
    <s v="RECONOCIMIENTO Y PAGO DE OTRAS PRESTACIONES SALARIALES, SOLCIALES Y SALARIOS"/>
    <s v="BAJO"/>
    <s v="BAJO"/>
    <s v="BAJO"/>
    <s v="MEDIO   "/>
    <n v="0.20749999999999999"/>
    <s v="BAJA"/>
    <n v="2787973"/>
    <n v="0"/>
    <s v=" ALEGATOS PRIMERA"/>
    <m/>
    <s v="NO"/>
    <s v="NO"/>
    <n v="3"/>
    <s v="CARLOS EDUARDO BERMUDEZ SANCHEZ"/>
    <n v="4121"/>
    <d v="2019-08-15T00:00:00"/>
    <n v="109302"/>
    <s v="GESTION HUMANA Y DLLO ORGANIZACIONAL"/>
    <s v="PRIMA DE VIDA CARA - RECIBIDA DEL ABOGADO EXTERNO JUAN PABLO PEREZ OSPINA"/>
    <d v="2020-08-31T00:00:00"/>
    <s v="2019-04"/>
    <s v="3"/>
    <s v="2020-07"/>
    <n v="1.0279083431257343"/>
    <n v="2865780.7071092827"/>
    <n v="0"/>
    <d v="2022-04-22T00:00:00"/>
    <n v="1.6410958904109589"/>
    <n v="4.3843078519294892E-2"/>
    <n v="0"/>
    <n v="0.20749999999999999"/>
    <s v="BAJA"/>
    <x v="2"/>
    <n v="0"/>
  </r>
  <r>
    <n v="447"/>
    <d v="2019-04-04T00:00:00"/>
    <d v="2019-03-28T00:00:00"/>
    <s v="JUZGADO 36 ADMINISTRATIVO DE ORALIDAD DE MEDELLÍN"/>
    <s v="05001333303620190013500"/>
    <s v="2019"/>
    <x v="0"/>
    <s v="CINDY PAOLA LOPEZ QUINTERO"/>
    <s v="JULIA FERNANDA MUÑOZ RINCON"/>
    <n v="215278"/>
    <s v="NULIDAD Y RESTABLECIMIENTO DEL DERECHO - LABORAL"/>
    <s v="RECONOCIMIENTO Y PAGO DE OTRAS PRESTACIONES SALARIALES, SOLCIALES Y SALARIOS"/>
    <s v="MEDIO   "/>
    <s v="MEDIO   "/>
    <s v="BAJO"/>
    <s v="BAJO"/>
    <n v="0.29750000000000004"/>
    <s v="MEDIA"/>
    <n v="3685568"/>
    <n v="0"/>
    <s v=" AUDIENCIA DE PRUEBAS"/>
    <m/>
    <s v="NO"/>
    <s v="NO"/>
    <n v="3"/>
    <s v="CARLOS EDUARDO BERMUDEZ SANCHEZ"/>
    <n v="4121"/>
    <d v="2019-08-15T00:00:00"/>
    <n v="109302"/>
    <s v="EDUCACION"/>
    <m/>
    <d v="2020-08-31T00:00:00"/>
    <s v="2019-04"/>
    <s v="3"/>
    <s v="2020-07"/>
    <n v="1.0279083431257343"/>
    <n v="3788426.0963572264"/>
    <n v="0"/>
    <d v="2022-04-03T00:00:00"/>
    <n v="1.5890410958904109"/>
    <n v="4.3843078519294892E-2"/>
    <n v="0"/>
    <n v="0.29750000000000004"/>
    <s v="MEDIA"/>
    <x v="2"/>
    <n v="0"/>
  </r>
  <r>
    <n v="448"/>
    <d v="2019-05-23T00:00:00"/>
    <d v="2019-04-22T00:00:00"/>
    <s v="JUZGADO 27 ADMINISTRATIVO DE ORALIDAD DE MEDELLÍN"/>
    <s v="05001333302720190016400"/>
    <s v="2019"/>
    <x v="0"/>
    <s v="DANIELA CORREA ARBOLEDA, KRISTAL CORREA ARBOLEDA, GABRIELA ARBOLEDA, MARGARITA MARÍA ARBOLEDA, VALERIA ORTIZ ARBOLEDA Y LINA MARCELA PULGARÍN ARBOLEDA"/>
    <s v="JUAN JOSE GOMEZ ARANGO"/>
    <n v="201108"/>
    <s v="REPARACIÓN DIRECTA"/>
    <s v="ACCIDENTE DE TRANSITO"/>
    <s v="BAJO"/>
    <s v="BAJO"/>
    <s v="BAJO"/>
    <s v="BAJO"/>
    <n v="0.05"/>
    <s v="REMOTA"/>
    <n v="268437700"/>
    <n v="0"/>
    <s v="CONTESTACIÓN"/>
    <m/>
    <s v="NO"/>
    <s v="NO"/>
    <n v="3"/>
    <s v="CARLOS EDUARDO BERMUDEZ SANCHEZ"/>
    <n v="4121"/>
    <d v="2019-08-15T00:00:00"/>
    <n v="109302"/>
    <s v="INFRAESTRUCTURA"/>
    <m/>
    <d v="2020-08-31T00:00:00"/>
    <s v="2019-05"/>
    <s v="3"/>
    <s v="2020-07"/>
    <n v="1.0246973838344398"/>
    <n v="275067408.91253418"/>
    <n v="0"/>
    <d v="2022-05-22T00:00:00"/>
    <n v="1.7232876712328766"/>
    <n v="4.3843078519294892E-2"/>
    <n v="0"/>
    <n v="0.05"/>
    <s v="REMOTA"/>
    <x v="1"/>
    <n v="0"/>
  </r>
  <r>
    <n v="449"/>
    <d v="2019-02-19T00:00:00"/>
    <d v="2018-12-19T00:00:00"/>
    <s v="TRIBUNAL ADMINISTRATIVO DE ANTIOQUIA - SALA CUARTA DE ORALIDAD"/>
    <s v="05001233300020190019000"/>
    <s v="2019"/>
    <x v="0"/>
    <s v="LUZ STELLA ANGEL GUTIÉRREZ, ALVARO GUTIÉRREZ ÁNGEL, CARLOS MARIO GUTIÉRREZ ÁNGEL Y JORGE EDAURDO GUTIERREZ ANGEL"/>
    <s v="CATALINA OTERO FRANCO"/>
    <n v="132098"/>
    <s v="NULIDAD Y RESTABLECIMIENTO DEL DERECHO"/>
    <s v="VALORIZACION"/>
    <s v="ALTO"/>
    <s v="ALTO"/>
    <s v="ALTO"/>
    <s v="ALTO"/>
    <n v="1"/>
    <s v="ALTA"/>
    <n v="1262772140"/>
    <n v="0"/>
    <s v="CONTESTACIÓN"/>
    <m/>
    <s v="NO"/>
    <s v="NO"/>
    <n v="5"/>
    <s v="CARLOS EDUARDO BERMUDEZ SANCHEZ"/>
    <n v="4121"/>
    <d v="2019-08-15T00:00:00"/>
    <n v="109302"/>
    <s v="INFRAESTRUCTURA"/>
    <m/>
    <d v="2020-08-31T00:00:00"/>
    <s v="2019-02"/>
    <s v="5"/>
    <s v="2020-07"/>
    <n v="1.0374579956513144"/>
    <n v="1310073053.3287208"/>
    <n v="0"/>
    <d v="2024-02-18T00:00:00"/>
    <n v="3.4684931506849317"/>
    <n v="4.3843078519294892E-2"/>
    <n v="0"/>
    <n v="1"/>
    <s v="ALTA"/>
    <x v="0"/>
    <n v="0"/>
  </r>
  <r>
    <n v="450"/>
    <d v="2020-01-23T00:00:00"/>
    <d v="2019-05-10T00:00:00"/>
    <s v="JUZGADO 28 ADMINISTRATIVO DE ORALIDAD DE MEDELLÍN"/>
    <s v="05001333302820190019100"/>
    <s v="2020"/>
    <x v="0"/>
    <s v="ANA JOAQUINA VALLEJO RÚA - ASTRID LORENA BEDOYA VALLEJO - LEIDY MARCELA BEDOYA VALLEJO"/>
    <s v="GILBERTO ANTONIO HERNÁNDEZ JIMÉNEZ"/>
    <n v="96362"/>
    <s v="REPARACIÓN DIRECTA"/>
    <s v="OTRAS"/>
    <s v="MEDIO   "/>
    <s v="MEDIO   "/>
    <s v="BAJO"/>
    <s v="MEDIO   "/>
    <n v="0.45500000000000002"/>
    <s v="MEDIA"/>
    <n v="390000000"/>
    <n v="0"/>
    <s v="ADMISIÓN"/>
    <m/>
    <s v="NO"/>
    <s v="NO"/>
    <n v="2"/>
    <s v="CARLOS EDUARDO BERMUDEZ SANCHEZ"/>
    <n v="4121"/>
    <d v="2019-08-15T00:00:00"/>
    <n v="109302"/>
    <s v="MINAS"/>
    <s v="DAÑO EN VIVIENDA POR OPERACIÓN DE MINA EN REMEDIOS ANTIOQUIA"/>
    <d v="2020-08-31T00:00:00"/>
    <s v="2020-01"/>
    <s v="2"/>
    <s v="2020-07"/>
    <n v="1.0070030698388335"/>
    <n v="392731197.23714507"/>
    <n v="0"/>
    <d v="2022-01-22T00:00:00"/>
    <n v="1.3945205479452054"/>
    <n v="4.3843078519294892E-2"/>
    <n v="0"/>
    <n v="0.45500000000000002"/>
    <s v="MEDIA"/>
    <x v="2"/>
    <n v="0"/>
  </r>
  <r>
    <n v="451"/>
    <d v="2019-05-15T00:00:00"/>
    <d v="2019-05-10T00:00:00"/>
    <s v="JUZGADO 1 ADMINISTRATIVO DE ORALIDAD DE TURBO"/>
    <s v="05837333300120190024300"/>
    <s v="2019"/>
    <x v="0"/>
    <s v="ARLINTON CUESTA MOSQUERA - PERSONERO MUNICIPAL DE CAREPA"/>
    <s v="ARLINTON CUESTA MOSQUERA"/>
    <n v="194116"/>
    <s v="POPULAR"/>
    <s v="VIOLACIÓN DERECHOS COLECTIVOS"/>
    <s v="MEDIO   "/>
    <s v="MEDIO   "/>
    <s v="BAJO"/>
    <s v="MEDIO   "/>
    <n v="0.45500000000000002"/>
    <s v="MEDIA"/>
    <n v="0"/>
    <n v="0"/>
    <s v=" SENTENCIA 1RA FAVORABLE"/>
    <m/>
    <s v="si"/>
    <s v="NO"/>
    <n v="2"/>
    <s v="CARLOS EDUARDO BERMUDEZ SANCHEZ"/>
    <n v="4121"/>
    <d v="2019-08-15T00:00:00"/>
    <n v="109302"/>
    <s v="DAPARD"/>
    <m/>
    <d v="2020-08-31T00:00:00"/>
    <s v="2019-05"/>
    <s v="2"/>
    <s v="2020-07"/>
    <n v="1.0246973838344398"/>
    <n v="0"/>
    <n v="0"/>
    <d v="2021-05-14T00:00:00"/>
    <n v="0.70136986301369864"/>
    <n v="4.3843078519294892E-2"/>
    <n v="0"/>
    <n v="0.45500000000000002"/>
    <s v="MEDIA"/>
    <x v="2"/>
    <n v="0"/>
  </r>
  <r>
    <n v="452"/>
    <d v="2019-06-20T00:00:00"/>
    <d v="2019-06-14T00:00:00"/>
    <s v="JUZGADO 36 ADMINISTRATIVO DE ORALIDAD DE MEDELLÍN"/>
    <s v="05001333303620190024500"/>
    <s v="2019"/>
    <x v="0"/>
    <s v="NICOLÁS ALBEIRO BETANCUR CAÑAS"/>
    <s v="ARALY LUCERO ZULUAGA YORY"/>
    <n v="277218"/>
    <s v="REPARACIÓN DIRECTA"/>
    <s v="FALLA EN EL SERVICIO OTRAS CAUSAS"/>
    <s v="MEDIO   "/>
    <s v="MEDIO   "/>
    <s v="BAJO"/>
    <s v="MEDIO   "/>
    <n v="0.45500000000000002"/>
    <s v="MEDIA"/>
    <n v="183483640"/>
    <n v="0"/>
    <s v="CONTESTACIÓN"/>
    <m/>
    <s v="NO"/>
    <s v="NO"/>
    <n v="8"/>
    <s v="CARLOS EDUARDO BERMUDEZ SANCHEZ"/>
    <n v="4121"/>
    <d v="2019-08-15T00:00:00"/>
    <n v="109302"/>
    <s v="INFRAESTRUCTURA"/>
    <m/>
    <d v="2020-08-31T00:00:00"/>
    <s v="2019-06"/>
    <s v="8"/>
    <s v="2020-07"/>
    <n v="1.022003699737124"/>
    <n v="187520958.92123455"/>
    <n v="0"/>
    <d v="2027-06-18T00:00:00"/>
    <n v="6.8"/>
    <n v="4.3843078519294892E-2"/>
    <n v="0"/>
    <n v="0.45500000000000002"/>
    <s v="MEDIA"/>
    <x v="2"/>
    <n v="0"/>
  </r>
  <r>
    <n v="453"/>
    <d v="2019-12-11T00:00:00"/>
    <d v="2019-07-17T00:00:00"/>
    <s v="JUZGADO 22 ADMINISTRATIVO DE ORALIDAD DE MEDELLÍN"/>
    <s v="05001333302220190031100"/>
    <s v="2020"/>
    <x v="0"/>
    <s v="MARIA LENY AGUDELO URIBE Y OTROS"/>
    <s v="JORGE HUMBERTO VALERO RODRIGUEZ"/>
    <n v="44498"/>
    <s v="NULIDAD Y RESTABLECIMIENTO DEL DERECHO - LABORAL"/>
    <s v="RECONOCIMIENTO Y PAGO DE OTRAS PRESTACIONES SALARIALES, SOLCIALES Y SALARIOS"/>
    <s v="BAJO"/>
    <s v="BAJO"/>
    <s v="BAJO"/>
    <s v="BAJO"/>
    <n v="0.05"/>
    <s v="REMOTA"/>
    <n v="156240000"/>
    <n v="0"/>
    <s v="ADMISIÓN"/>
    <m/>
    <s v="NO"/>
    <s v="NO"/>
    <n v="4"/>
    <s v="CARLOS EDUARDO BERMUDEZ SANCHEZ"/>
    <n v="4121"/>
    <d v="2019-08-15T00:00:00"/>
    <n v="109302"/>
    <s v="EDUCACION"/>
    <s v="BONIFICACIÓN DE DIFÍCIL ACCESO DOCENTES"/>
    <d v="2020-08-31T00:00:00"/>
    <s v="2019-12"/>
    <s v="4"/>
    <s v="2020-07"/>
    <n v="1.011271676300578"/>
    <n v="158001086.70520231"/>
    <n v="0"/>
    <d v="2023-12-10T00:00:00"/>
    <n v="3.2767123287671232"/>
    <n v="4.3843078519294892E-2"/>
    <n v="0"/>
    <n v="0.05"/>
    <s v="REMOTA"/>
    <x v="1"/>
    <n v="0"/>
  </r>
  <r>
    <n v="454"/>
    <d v="2019-09-26T00:00:00"/>
    <d v="2019-09-26T00:00:00"/>
    <s v="JUZGADO 16 LABORAL DEL CIRCUITO DE MEDELLÍN"/>
    <s v="05001310501620190035500"/>
    <s v="2019"/>
    <x v="1"/>
    <s v="GABRIEL ÁNGEL LONDOÑO LONDOÑO, JOSÉ MARÍA ROLDÁN ROLDÁN Y LEONARDO DE JESÚS ZAPATA GÓMEZ"/>
    <s v="CARLOS ALBERTO BALLESTEROS BARON"/>
    <n v="33513"/>
    <s v="ORDINARIA"/>
    <s v="RECONOCIMIENTO Y PAGO DE OTRAS PRESTACIONES SALARIALES, SOLCIALES Y SALARIOS"/>
    <s v="BAJO"/>
    <s v="BAJO"/>
    <s v="BAJO"/>
    <s v="BAJO"/>
    <n v="0.05"/>
    <s v="REMOTA"/>
    <n v="113245440"/>
    <n v="0"/>
    <s v="CONTESTACIÓN"/>
    <m/>
    <s v="NO"/>
    <s v="NO"/>
    <n v="6"/>
    <s v="CARLOS EDUARDO BERMUDEZ SANCHEZ"/>
    <n v="4121"/>
    <d v="2019-08-15T00:00:00"/>
    <n v="109302"/>
    <s v="FABRICA DE LICORES DE ANTIOQUIA"/>
    <s v="ACTA 1722 DE 1977"/>
    <d v="2020-08-31T00:00:00"/>
    <s v="2019-09"/>
    <s v="6"/>
    <s v="2020-07"/>
    <n v="1.016560139453806"/>
    <n v="115120800.27890761"/>
    <n v="0"/>
    <d v="2025-09-24T00:00:00"/>
    <n v="5.0684931506849313"/>
    <n v="4.3843078519294892E-2"/>
    <n v="0"/>
    <n v="0.05"/>
    <s v="REMOTA"/>
    <x v="1"/>
    <n v="0"/>
  </r>
  <r>
    <n v="455"/>
    <d v="2019-09-18T00:00:00"/>
    <d v="2019-09-10T00:00:00"/>
    <s v="JUZGADO 24 ADMINISTRATIVO DE ORALIDAD DE MEDELLÍN"/>
    <s v="05001333302420190038000"/>
    <s v="2019"/>
    <x v="0"/>
    <s v="KOPPS COMMERCIAL S.A.S."/>
    <s v="LAURA NATALIA TABARES TORRES"/>
    <n v="314527"/>
    <s v="NULIDAD Y RESTABLECIMIENTO DEL DERECHO"/>
    <s v="OTRAS"/>
    <s v="BAJO"/>
    <s v="BAJO"/>
    <s v="BAJO"/>
    <s v="BAJO"/>
    <n v="0.05"/>
    <s v="REMOTA"/>
    <n v="13155280"/>
    <n v="0"/>
    <s v=" ALEGATOS PRIMERA"/>
    <m/>
    <s v="NO"/>
    <s v="NO"/>
    <n v="3"/>
    <s v="CARLOS EDUARDO BERMUDEZ SANCHEZ"/>
    <n v="4121"/>
    <d v="2019-08-15T00:00:00"/>
    <n v="109302"/>
    <s v="HACIENDA"/>
    <s v="TORNAGUÍAS"/>
    <d v="2020-08-31T00:00:00"/>
    <s v="2019-09"/>
    <s v="3"/>
    <s v="2020-07"/>
    <n v="1.016560139453806"/>
    <n v="13373133.271353865"/>
    <n v="0"/>
    <d v="2022-09-17T00:00:00"/>
    <n v="2.0465753424657533"/>
    <n v="4.3843078519294892E-2"/>
    <n v="0"/>
    <n v="0.05"/>
    <s v="REMOTA"/>
    <x v="1"/>
    <n v="0"/>
  </r>
  <r>
    <n v="456"/>
    <d v="2019-09-19T00:00:00"/>
    <d v="2019-09-12T00:00:00"/>
    <s v="JUZGADO 27 ADMINISTRATIVO DE ORALIDAD DE MEDELLÍN"/>
    <s v="05001333302720190038600"/>
    <s v="2019"/>
    <x v="0"/>
    <s v="LUIS IVAN ZAPATA BOTERO"/>
    <s v="JOHN ALEXANDER MARTINEZ MEJIA"/>
    <n v="183905"/>
    <s v="NULIDAD Y RESTABLECIMIENTO DEL DERECHO"/>
    <s v="OTRAS"/>
    <s v="MEDIO   "/>
    <s v="MEDIO   "/>
    <s v="MEDIO   "/>
    <s v="MEDIO   "/>
    <n v="0.5"/>
    <s v="MEDIA"/>
    <n v="246500000"/>
    <n v="0.5"/>
    <s v="CONTESTACIÓN"/>
    <m/>
    <s v="si"/>
    <s v="NO"/>
    <n v="4"/>
    <s v="CARLOS EDUARDO BERMUDEZ SANCHEZ"/>
    <n v="4121"/>
    <d v="2019-08-15T00:00:00"/>
    <n v="109302"/>
    <s v="GOBIERNO"/>
    <s v="RECIBIDO DE DIANA RAIGOZA"/>
    <d v="2020-08-31T00:00:00"/>
    <s v="2019-09"/>
    <s v="4"/>
    <s v="2020-07"/>
    <n v="1.016560139453806"/>
    <n v="250582074.37536317"/>
    <n v="125291037.18768159"/>
    <d v="2023-09-18T00:00:00"/>
    <n v="3.0493150684931507"/>
    <n v="4.3843078519294892E-2"/>
    <n v="122322382.35100032"/>
    <n v="0.5"/>
    <s v="MEDIA"/>
    <x v="2"/>
    <n v="122322382.35100032"/>
  </r>
  <r>
    <n v="457"/>
    <d v="2019-11-14T00:00:00"/>
    <d v="2019-11-14T00:00:00"/>
    <s v="JUZGADO 8 ADMINISTRATIVO DE ORALIDAD DE MEDELLÍN"/>
    <s v="05001333300820190046600"/>
    <s v="2019"/>
    <x v="0"/>
    <s v="CLÉYER DEL SOCORRO LÓPEZ CASTAÑEDA"/>
    <s v="DIEGO LEÓN TAMAYO CASTRO"/>
    <n v="205370"/>
    <s v="NULIDAD Y RESTABLECIMIENTO DEL DERECHO - LABORAL"/>
    <s v="RECONOCIMIENTO Y PAGO DE OTRAS PRESTACIONES SALARIALES, SOLCIALES Y SALARIOS"/>
    <s v="MEDIO   "/>
    <s v="MEDIO   "/>
    <s v="MEDIO   "/>
    <s v="MEDIO   "/>
    <n v="0.5"/>
    <s v="MEDIA"/>
    <n v="63789467"/>
    <n v="0"/>
    <s v="CONTESTACIÓN"/>
    <m/>
    <s v="NO"/>
    <s v="NO"/>
    <n v="3"/>
    <s v="CARLOS EDUARDO BERMUDEZ SANCHEZ"/>
    <n v="4121"/>
    <d v="2019-08-15T00:00:00"/>
    <n v="109302"/>
    <s v="EDUCACION"/>
    <s v="PASCUAL BRAVO"/>
    <d v="2020-08-31T00:00:00"/>
    <s v="2019-11"/>
    <s v="3"/>
    <s v="2020-07"/>
    <n v="1.0138110875024144"/>
    <n v="64670468.910469376"/>
    <n v="0"/>
    <d v="2022-11-13T00:00:00"/>
    <n v="2.2027397260273971"/>
    <n v="4.3843078519294892E-2"/>
    <n v="0"/>
    <n v="0.5"/>
    <s v="MEDIA"/>
    <x v="2"/>
    <n v="0"/>
  </r>
  <r>
    <n v="458"/>
    <d v="2020-01-29T00:00:00"/>
    <d v="2019-07-26T00:00:00"/>
    <s v="JUZGADO 1 ADMINISTRATIVO DE ORALIDAD DE TURBO"/>
    <s v="05837333300120190069700"/>
    <s v="2020"/>
    <x v="0"/>
    <s v="JULIO EDINSON PALACIOS PALACIOS"/>
    <s v="ISABEL SOFIA LASTRE MARTINEZ"/>
    <n v="265770"/>
    <s v="NULIDAD Y RESTABLECIMIENTO DEL DERECHO - LABORAL"/>
    <s v="RECONOCIMIENTO Y PAGO DE OTRAS PRESTACIONES SALARIALES, SOLCIALES Y SALARIOS"/>
    <s v="MEDIO   "/>
    <s v="MEDIO   "/>
    <s v="BAJO"/>
    <s v="BAJO"/>
    <n v="0.29750000000000004"/>
    <s v="MEDIA"/>
    <n v="11327412"/>
    <n v="0"/>
    <s v="ADMISIÓN"/>
    <m/>
    <s v="NO"/>
    <s v="NO"/>
    <n v="2"/>
    <s v="CARLOS EDUARDO BERMUDEZ SANCHEZ"/>
    <n v="4121"/>
    <d v="2019-08-15T00:00:00"/>
    <n v="109302"/>
    <s v="EDUCACION"/>
    <s v="ESCALAFÓN DOCENTE"/>
    <d v="2020-08-31T00:00:00"/>
    <s v="2020-01"/>
    <s v="2"/>
    <s v="2020-07"/>
    <n v="1.0070030698388335"/>
    <n v="11406738.657329241"/>
    <n v="0"/>
    <d v="2022-01-28T00:00:00"/>
    <n v="1.4109589041095891"/>
    <n v="4.3843078519294892E-2"/>
    <n v="0"/>
    <n v="0.29750000000000004"/>
    <s v="MEDIA"/>
    <x v="2"/>
    <n v="0"/>
  </r>
  <r>
    <n v="459"/>
    <d v="2019-09-27T00:00:00"/>
    <d v="2019-09-02T00:00:00"/>
    <s v="TRIBUNAL ADMINISTRATIVO DE ANTIOQUIA - SALA UNITARIA"/>
    <s v="05001233300020190228800"/>
    <s v="2019"/>
    <x v="0"/>
    <s v="AURELIO ÁLVAREZ GARCÉS"/>
    <s v="FRANCISCO ALBERTO GIRALDO LUNA "/>
    <n v="122621"/>
    <s v="NULIDAD Y RESTABLECIMIENTO DEL DERECHO - LABORAL"/>
    <s v="PENSIÓN DE SOBREVIVIENTES"/>
    <s v="MEDIO   "/>
    <s v="MEDIO   "/>
    <s v="BAJO"/>
    <s v="MEDIO   "/>
    <n v="0.45500000000000002"/>
    <s v="MEDIA"/>
    <n v="195399549"/>
    <n v="0"/>
    <s v="CONTESTACIÓN"/>
    <m/>
    <s v="NO"/>
    <s v="NO"/>
    <n v="5"/>
    <s v="CARLOS EDUARDO BERMUDEZ SANCHEZ"/>
    <n v="4121"/>
    <d v="2019-08-15T00:00:00"/>
    <n v="109302"/>
    <s v="SECCIONAL DE SALUD Y PROTECCION SOCIAL"/>
    <s v="PENSIÓN DE SOBREVIVIENTES"/>
    <d v="2020-08-31T00:00:00"/>
    <s v="2019-09"/>
    <s v="5"/>
    <s v="2020-07"/>
    <n v="1.016560139453806"/>
    <n v="198635392.78065079"/>
    <n v="0"/>
    <d v="2024-09-25T00:00:00"/>
    <n v="4.0712328767123287"/>
    <n v="4.3843078519294892E-2"/>
    <n v="0"/>
    <n v="0.45500000000000002"/>
    <s v="MEDIA"/>
    <x v="2"/>
    <n v="0"/>
  </r>
  <r>
    <n v="460"/>
    <d v="2010-07-26T00:00:00"/>
    <d v="2010-06-02T00:00:00"/>
    <s v="JUZGADO 13 LABORAL DEL CIRCUITO DE MEDELLIN"/>
    <s v="05001310501320100057500"/>
    <s v="2019"/>
    <x v="1"/>
    <s v="LUIS ALFONSO HINCAPIE MARIN, HECTOR EMILIO LOPEZ, ALBEIRO SUAREZ CASTAÑO, GILMA DE JESUS QUINTERO, RAMIRO DE JESUS ATEHORTUA CARMONA, PEDRO ENRIQUE PARRA JARAMILLO,NICOLAS MILCIADES PUERTA ROMAN, LUIS EDUARDO GIL CASTRILLON, LUIS FERNANDO RESTREPO ARANGO, AURELIO DE JESUS GARCIA GIRALDO Y LUCIANO DE JESUS BAENA GAVIRIA"/>
    <s v="GLORIA CECILIA GALLEGO"/>
    <n v="15803"/>
    <s v="ORDINARIA"/>
    <s v="FUERO SINDICAL"/>
    <s v="BAJO"/>
    <s v="BAJO"/>
    <s v="BAJO"/>
    <s v="BAJO"/>
    <n v="0.05"/>
    <s v="REMOTA"/>
    <n v="55000000"/>
    <n v="0"/>
    <s v="CASACIÓN"/>
    <m/>
    <s v="NO"/>
    <s v="NO"/>
    <s v="15 años"/>
    <s v="ELIANA ROSA BOTERO LONDOÑO"/>
    <d v="2013-02-01T00:00:00"/>
    <d v="2013-02-01T00:00:00"/>
    <n v="108663"/>
    <s v="GESTION HUMANA Y DLLO ORGANIZACIONAL"/>
    <s v="CASACION"/>
    <d v="2020-08-31T00:00:00"/>
    <s v="2010-07"/>
    <s v="15"/>
    <s v="2020-07"/>
    <n v="1.0047592007997719"/>
    <n v="55261756.043987453"/>
    <n v="0"/>
    <d v="2025-07-22T00:00:00"/>
    <n v="4.8931506849315065"/>
    <n v="4.3843078519294892E-2"/>
    <n v="0"/>
    <n v="0.05"/>
    <s v="REMOTA"/>
    <x v="1"/>
    <n v="0"/>
  </r>
  <r>
    <n v="461"/>
    <d v="2010-01-18T00:00:00"/>
    <d v="2009-10-29T00:00:00"/>
    <s v="JUZGADO 11 LABORAL DEL CIRCUITO DE MEDELLIN"/>
    <s v="05001310501120090112500"/>
    <s v="2019"/>
    <x v="1"/>
    <s v="JESUS MARIA ZAPATA ZAPATA"/>
    <s v="GLORIA CECILIA GALLEGO"/>
    <n v="15803"/>
    <s v="ORDINARIA"/>
    <s v="RECONOCIMIENTO Y PAGO DE OTRAS PRESTACIONES SALARIALES, SOLCIALES Y SALARIOS"/>
    <s v="BAJO"/>
    <s v="BAJO"/>
    <s v="BAJO"/>
    <s v="BAJO"/>
    <n v="0.05"/>
    <s v="REMOTA"/>
    <n v="23500000"/>
    <n v="0"/>
    <s v="CASACIÓN"/>
    <m/>
    <s v="NO"/>
    <s v="NO"/>
    <s v="15 años"/>
    <s v="ELIANA ROSA BOTERO LONDOÑO"/>
    <d v="2013-02-01T00:00:00"/>
    <d v="2013-02-01T00:00:00"/>
    <n v="108663"/>
    <s v="GESTION HUMANA Y DLLO ORGANIZACIONAL"/>
    <s v="CASACION"/>
    <d v="2020-08-31T00:00:00"/>
    <s v="2010-01"/>
    <s v="15"/>
    <s v="2020-07"/>
    <n v="1.0220900166371758"/>
    <n v="24019115.390973631"/>
    <n v="0"/>
    <d v="2025-01-14T00:00:00"/>
    <n v="4.375342465753425"/>
    <n v="4.3843078519294892E-2"/>
    <n v="0"/>
    <n v="0.05"/>
    <s v="REMOTA"/>
    <x v="1"/>
    <n v="0"/>
  </r>
  <r>
    <n v="462"/>
    <d v="2001-02-26T00:00:00"/>
    <d v="1999-05-18T00:00:00"/>
    <s v="TRIBUNAL ADMINISTRATIVO DE ANTIOQUIA"/>
    <s v="05001233100019990167600"/>
    <s v="2019"/>
    <x v="0"/>
    <s v="MARIA ELENA OSPINA DE BOTERO, SOCIEDAD INVERSIONES LA TORRE LTDA"/>
    <s v="LINA MARIA VELEZ BETANCOURTH"/>
    <n v="44448"/>
    <s v="REPARACIÓN DIRECTA"/>
    <s v="FALLA EN EL SERVICIO OTRAS CAUSAS"/>
    <s v="MEDIO   "/>
    <s v="MEDIO   "/>
    <s v="MEDIO   "/>
    <s v="ALTO"/>
    <n v="0.67500000000000004"/>
    <s v="ALTA"/>
    <n v="434050280"/>
    <n v="1"/>
    <s v=" SENTENCIA 1RA EN CONTRA"/>
    <m/>
    <s v="NO"/>
    <s v="NO"/>
    <s v="25 años"/>
    <s v="ELIANA ROSA BOTERO LONDOÑO"/>
    <d v="2013-02-01T00:00:00"/>
    <d v="2013-02-01T00:00:00"/>
    <n v="108663"/>
    <s v="INFRAESTRUCTURA"/>
    <s v="PROCESO ESTA EN APELACION CONSEJO DE ESTADO Y NO REPOSA SENTENCIA EN EXPEDIENTE PROCESO HEREDADO."/>
    <d v="2020-08-31T00:00:00"/>
    <s v="2001-02"/>
    <s v="25"/>
    <s v="2020-07"/>
    <n v="1.6446235357707655"/>
    <n v="713849306.19589078"/>
    <n v="713849306.19589078"/>
    <d v="2026-02-20T00:00:00"/>
    <n v="5.4767123287671229"/>
    <n v="4.3843078519294892E-2"/>
    <n v="683757934.3803823"/>
    <n v="0.67500000000000004"/>
    <s v="ALTA"/>
    <x v="0"/>
    <n v="683757934.3803823"/>
  </r>
  <r>
    <n v="463"/>
    <d v="1999-07-02T00:00:00"/>
    <d v="1999-05-20T00:00:00"/>
    <s v="TRIBUNAL ADMINISTRATIVO DE ANTIOQUIA"/>
    <s v="05001233100019990166400"/>
    <s v="2019"/>
    <x v="0"/>
    <s v="LUCERO DE JESUS BARRERA DE HIGUITA, PAOLA ANDREA HIGUITA BARRERA, GABRIEL DE JESUS HIGUITA CARMONA, LIBIA ROSA ROLDAN MUÑETON, JUANA EVANGELISTA MUÑETON GUERRA, MARTHA LUCIA, ROCIO DEL CARMEN Y HORACIO DE JESUS HIGUITA ROLDAN."/>
    <s v="OSCAR DARIO VILLEGAS POSADA "/>
    <n v="66848"/>
    <s v="REPARACIÓN DIRECTA"/>
    <s v="FALLA EN EL SERVICIO OTRAS CAUSAS"/>
    <s v="BAJO"/>
    <s v="BAJO"/>
    <s v="BAJO"/>
    <s v="BAJO"/>
    <n v="0.05"/>
    <s v="REMOTA"/>
    <n v="1608725265"/>
    <n v="0"/>
    <s v=" SENTENCIA 1RA FAVORABLE"/>
    <m/>
    <s v="NO"/>
    <s v="NO"/>
    <s v="25 años"/>
    <s v="ELIANA ROSA BOTERO LONDOÑO"/>
    <d v="2013-02-01T00:00:00"/>
    <d v="2013-02-01T00:00:00"/>
    <n v="108663"/>
    <s v="INFRAESTRUCTURA"/>
    <m/>
    <d v="2020-08-31T00:00:00"/>
    <s v="1999-07"/>
    <s v="25"/>
    <s v="2020-07"/>
    <n v="1.8820659500866859"/>
    <n v="3027727044.3006806"/>
    <n v="0"/>
    <d v="2024-06-25T00:00:00"/>
    <n v="3.8191780821917809"/>
    <n v="4.3843078519294892E-2"/>
    <n v="0"/>
    <n v="0.05"/>
    <s v="REMOTA"/>
    <x v="1"/>
    <n v="0"/>
  </r>
  <r>
    <n v="464"/>
    <d v="1998-11-26T00:00:00"/>
    <d v="1998-05-28T00:00:00"/>
    <s v="TRIBUNAL ADMINISTRATIVO DE ANTIOQUIA"/>
    <s v="05001233100019980126000"/>
    <s v="2019"/>
    <x v="0"/>
    <s v="FRANCISCO GOMEZ YEPES"/>
    <s v="CLAUDIA MARIA PEREZ RUIZ"/>
    <n v="69587"/>
    <s v="REPARACIÓN DIRECTA"/>
    <s v="FALLA EN EL SERVICIO OTRAS CAUSAS"/>
    <s v="ALTO"/>
    <s v="ALTO"/>
    <s v="ALTO"/>
    <s v="ALTO"/>
    <n v="1"/>
    <s v="ALTA"/>
    <n v="600480000"/>
    <n v="1"/>
    <s v=" SENTENCIA 1RA EN CONTRA"/>
    <m/>
    <s v="NO"/>
    <s v="NO"/>
    <s v="25 años"/>
    <s v="ELIANA ROSA BOTERO LONDOÑO"/>
    <d v="2013-02-01T00:00:00"/>
    <d v="2013-02-01T00:00:00"/>
    <n v="108663"/>
    <s v="INFRAESTRUCTURA"/>
    <m/>
    <d v="2020-08-31T00:00:00"/>
    <s v="1998-11"/>
    <s v="25"/>
    <s v="2020-07"/>
    <n v="2.0298778606034897"/>
    <n v="1218901057.7351835"/>
    <n v="1218901057.7351835"/>
    <d v="2023-11-20T00:00:00"/>
    <n v="3.2219178082191782"/>
    <n v="4.3843078519294892E-2"/>
    <n v="1188406187.7811997"/>
    <n v="1"/>
    <s v="ALTA"/>
    <x v="0"/>
    <n v="1188406187.7811997"/>
  </r>
  <r>
    <n v="465"/>
    <d v="1994-05-24T00:00:00"/>
    <d v="1993-01-12T00:00:00"/>
    <s v="TRIBUNAL ADMINISTRATIVO DE ANTIOQUIA"/>
    <s v="05001233100019940056900"/>
    <s v="2019"/>
    <x v="0"/>
    <s v="CONSTRUCCIONES Y EQUIPOS S.A."/>
    <s v="LUIS FERNANDO ALVAREZ JARAMILLO"/>
    <n v="38742"/>
    <s v="CONTRACTUAL"/>
    <s v="LIQUIDACIÓN"/>
    <s v="ALTO"/>
    <s v="ALTO"/>
    <s v="ALTO"/>
    <s v="ALTO"/>
    <n v="1"/>
    <s v="ALTA"/>
    <n v="51654413"/>
    <n v="1"/>
    <s v=" SENTENCIA 1RA EN CONTRA"/>
    <m/>
    <s v="NO"/>
    <s v="NO"/>
    <s v="30 años"/>
    <s v="ELIANA ROSA BOTERO LONDOÑO"/>
    <d v="2013-02-01T00:00:00"/>
    <d v="2013-02-01T00:00:00"/>
    <n v="108663"/>
    <s v="INFRAESTRUCTURA"/>
    <m/>
    <d v="2020-08-31T00:00:00"/>
    <s v="1994-05"/>
    <s v="30"/>
    <s v="2020-07"/>
    <n v="4.3304573354036355"/>
    <n v="223687231.6818189"/>
    <n v="223687231.6818189"/>
    <d v="2024-05-16T00:00:00"/>
    <n v="3.7095890410958905"/>
    <n v="4.3843078519294892E-2"/>
    <n v="217256181.47510183"/>
    <n v="1"/>
    <s v="ALTA"/>
    <x v="0"/>
    <n v="217256181.47510183"/>
  </r>
  <r>
    <n v="466"/>
    <d v="2013-04-05T00:00:00"/>
    <d v="2013-02-28T00:00:00"/>
    <s v="JUZGADO 4 ADMINISTRATIVO ORAL DE DESCONGESTION"/>
    <s v="05001333100320130000300"/>
    <s v="2019"/>
    <x v="0"/>
    <s v="WITTER OMAIRA MADRIGAL MAYA ,JONH ALEXIS RUEDA RIOS, LEDA MARIA RUEDA, ORFA NELLY MADRIGAL, MARIA BERENICE MADRIGAL, MARYLIN GERALDIN MADRIGAL MAYA, PAOLA OSORIO MADRIGAL, GERARDO OSORIO MADRIGAL, ESTEFANIA CATHERINE MADRIGAL, DANIELA MAZO MADRIGA Y LA MENOR WENDY LIIVEYI MADRIGAL MARIN. "/>
    <s v="OSCAR DARIO VILLEGAS POSADA"/>
    <n v="66848"/>
    <s v="REPARACIÓN DIRECTA"/>
    <s v="FALLA EN EL SERVICIO OTRAS CAUSAS"/>
    <s v="BAJO"/>
    <s v="BAJO"/>
    <s v="BAJO"/>
    <s v="BAJO"/>
    <n v="0.05"/>
    <s v="REMOTA"/>
    <n v="12176588556"/>
    <n v="0"/>
    <s v=" SENTENCIA 1RA FAVORABLE"/>
    <m/>
    <s v="NO"/>
    <s v="NO"/>
    <s v="10 años"/>
    <s v="ELIANA ROSA BOTERO LONDOÑO"/>
    <d v="2013-02-01T00:00:00"/>
    <d v="2013-02-01T00:00:00"/>
    <n v="108663"/>
    <s v="DAPARD"/>
    <m/>
    <d v="2020-08-31T00:00:00"/>
    <s v="2013-04"/>
    <s v="10"/>
    <s v="2020-07"/>
    <n v="0.92758915786922391"/>
    <n v="11294871524.38007"/>
    <n v="0"/>
    <d v="2023-04-03T00:00:00"/>
    <n v="2.5890410958904111"/>
    <n v="4.3843078519294892E-2"/>
    <n v="0"/>
    <n v="0.05"/>
    <s v="REMOTA"/>
    <x v="1"/>
    <n v="0"/>
  </r>
  <r>
    <n v="467"/>
    <d v="2013-05-09T00:00:00"/>
    <d v="2013-03-18T00:00:00"/>
    <s v="JUZGADO 28 ADMINISTRATIVO ORAL DE MEDELLIN"/>
    <s v="05001333302820130026400"/>
    <s v="2019"/>
    <x v="0"/>
    <s v="MARTHA CECILIA GARCIA CARMONA"/>
    <s v="CLAUDIA PATRICIA MARIN GOMEZ "/>
    <n v="93162"/>
    <s v="NULIDAD Y RESTABLECIMIENTO DEL DERECHO - LABORAL"/>
    <s v="RECONOCIMIENTO Y PAGO DE OTRAS PRESTACIONES SALARIALES, SOLCIALES Y SALARIOS"/>
    <s v="BAJO"/>
    <s v="BAJO"/>
    <s v="BAJO"/>
    <s v="BAJO"/>
    <n v="0.05"/>
    <s v="REMOTA"/>
    <n v="5747159"/>
    <n v="0"/>
    <s v=" SENTENCIA 1RA FAVORABLE"/>
    <m/>
    <s v="NO"/>
    <s v="NO"/>
    <s v="10 años"/>
    <s v="ELIANA ROSA BOTERO LONDOÑO"/>
    <d v="2013-02-01T00:00:00"/>
    <d v="2013-02-01T00:00:00"/>
    <n v="108663"/>
    <s v="GESTION HUMANA Y DLLO ORGANIZACIONAL"/>
    <m/>
    <d v="2020-08-31T00:00:00"/>
    <s v="2013-05"/>
    <s v="10"/>
    <s v="2020-07"/>
    <n v="0.92501103743402557"/>
    <n v="5316185.5088882968"/>
    <n v="0"/>
    <d v="2023-05-07T00:00:00"/>
    <n v="2.6821917808219178"/>
    <n v="4.3843078519294892E-2"/>
    <n v="0"/>
    <n v="0.05"/>
    <s v="REMOTA"/>
    <x v="1"/>
    <n v="0"/>
  </r>
  <r>
    <n v="468"/>
    <d v="2012-12-12T00:00:00"/>
    <d v="2012-11-13T00:00:00"/>
    <s v="JUZGADO 24 ADMINISTRATIVO ORAL DE MEDELLIN"/>
    <s v="05001333302420120034800"/>
    <s v="2019"/>
    <x v="0"/>
    <s v="LUZ MILA PULGARIN HENAO"/>
    <s v="JAIME JAVIER DIAZ  PELAEZ "/>
    <n v="89803"/>
    <s v="NULIDAD Y RESTABLECIMIENTO DEL DERECHO - LABORAL"/>
    <s v="RELIQUIDACIÓN DE LA PENSIÓN"/>
    <s v="BAJO"/>
    <s v="BAJO"/>
    <s v="BAJO"/>
    <s v="BAJO"/>
    <n v="0.05"/>
    <s v="REMOTA"/>
    <n v="31954863"/>
    <n v="0"/>
    <s v=" SENTENCIA 1RA FAVORABLE"/>
    <m/>
    <s v="NO"/>
    <s v="NO"/>
    <s v="10 años"/>
    <s v="ELIANA ROSA BOTERO LONDOÑO"/>
    <d v="2013-02-01T00:00:00"/>
    <d v="2013-02-01T00:00:00"/>
    <n v="108663"/>
    <s v="EDUCACION"/>
    <s v="PENSIONES DE ANTIOQUIA"/>
    <d v="2020-08-31T00:00:00"/>
    <s v="2012-12"/>
    <s v="10"/>
    <s v="2020-07"/>
    <n v="0.93877643848037551"/>
    <n v="29998472.479268327"/>
    <n v="0"/>
    <d v="2022-12-10T00:00:00"/>
    <n v="2.2767123287671232"/>
    <n v="4.3843078519294892E-2"/>
    <n v="0"/>
    <n v="0.05"/>
    <s v="REMOTA"/>
    <x v="1"/>
    <n v="0"/>
  </r>
  <r>
    <n v="469"/>
    <d v="2012-11-21T00:00:00"/>
    <d v="2012-11-13T00:00:00"/>
    <s v="JUZGADO 23 ADMINISTRATIVO ORAL DE MEDELLIN"/>
    <s v="05001333302320120034700"/>
    <s v="2019"/>
    <x v="0"/>
    <s v="DORA FATIMA RESTREPO PEREZ"/>
    <s v="NORELA BELLA DIAZ AGUDELO "/>
    <n v="60716"/>
    <s v="NULIDAD Y RESTABLECIMIENTO DEL DERECHO - LABORAL"/>
    <s v="RELIQUIDACIÓN DE LA PENSIÓN"/>
    <s v="ALTO"/>
    <s v="ALTO"/>
    <s v="ALTO"/>
    <s v="ALTO"/>
    <n v="1"/>
    <s v="ALTA"/>
    <n v="12787902"/>
    <n v="0"/>
    <s v=" SENTENCIA 2DA EN CONTRA "/>
    <n v="0"/>
    <s v="NO"/>
    <s v="NO"/>
    <s v="10 años"/>
    <s v="ELIANA ROSA BOTERO LONDOÑO"/>
    <d v="2013-02-01T00:00:00"/>
    <d v="2013-02-01T00:00:00"/>
    <n v="108663"/>
    <s v="GESTION HUMANA Y DLLO ORGANIZACIONAL"/>
    <s v="PENSIONES DE ANTIOQUIA"/>
    <d v="2020-08-31T00:00:00"/>
    <s v="2012-11"/>
    <s v="10"/>
    <s v="2020-07"/>
    <n v="0.93961070022972437"/>
    <n v="12015649.552689092"/>
    <n v="0"/>
    <d v="2022-11-19T00:00:00"/>
    <n v="2.2191780821917808"/>
    <n v="4.3843078519294892E-2"/>
    <n v="0"/>
    <n v="1"/>
    <s v="ALTA"/>
    <x v="0"/>
    <n v="0"/>
  </r>
  <r>
    <n v="470"/>
    <d v="2013-07-24T00:00:00"/>
    <d v="2012-11-26T00:00:00"/>
    <s v="JUZGADO 23 ADMINISTRATIVO ORAL DE MEDELLIN"/>
    <s v="05001333302320120040700"/>
    <s v="2019"/>
    <x v="0"/>
    <s v="FRANCISCO JAVIER GOMEZ GOMEZ"/>
    <s v="FRANCISCO JAVIER GOMEZ GOMEZ"/>
    <n v="63678"/>
    <s v="NULIDAD Y RESTABLECIMIENTO DEL DERECHO - LABORAL"/>
    <s v="RELIQUIDACIÓN DE LA PENSIÓN"/>
    <s v="ALTO"/>
    <s v="ALTO"/>
    <s v="ALTO"/>
    <s v="ALTO"/>
    <n v="1"/>
    <s v="ALTA"/>
    <n v="29475000"/>
    <n v="0"/>
    <s v=" SENTENCIA 2DA EN CONTRA "/>
    <m/>
    <s v="NO"/>
    <s v="NO"/>
    <s v="10 años"/>
    <s v="ELIANA ROSA BOTERO LONDOÑO"/>
    <d v="2013-02-01T00:00:00"/>
    <d v="2013-02-01T00:00:00"/>
    <n v="108663"/>
    <s v="GESTION HUMANA Y DLLO ORGANIZACIONAL"/>
    <s v="PENSIONES DE ANTIOQUIA"/>
    <d v="2020-08-31T00:00:00"/>
    <s v="2013-07"/>
    <s v="10"/>
    <s v="2020-07"/>
    <n v="0.92242982903087822"/>
    <n v="27188619.210685134"/>
    <n v="0"/>
    <d v="2023-07-22T00:00:00"/>
    <n v="2.8904109589041096"/>
    <n v="4.3843078519294892E-2"/>
    <n v="0"/>
    <n v="1"/>
    <s v="ALTA"/>
    <x v="0"/>
    <n v="0"/>
  </r>
  <r>
    <n v="471"/>
    <d v="2013-10-18T00:00:00"/>
    <d v="2013-07-25T00:00:00"/>
    <s v="JUZGADO 4o ADMINISTRATIVO ORAL DE MEDELLIN"/>
    <s v="05001333300420130027400"/>
    <s v="2019"/>
    <x v="0"/>
    <s v="MARIA CONSUELO CASTAÑO, SEBASTIAN GAVIRIA CASTAÑO (MENOR), MARIA CRUZANA OCAMPO DE CASTAÑO Y CARLOS ALBEIRO GAVIRIA BERMUDEZ."/>
    <s v="JOSE LUIS VIVEROS ABISAMBRA "/>
    <n v="22592"/>
    <s v="REPARACIÓN DIRECTA"/>
    <s v="FALLA EN EL SERVICIO OTRAS CAUSAS"/>
    <s v="BAJO"/>
    <s v="BAJO"/>
    <s v="BAJO"/>
    <s v="BAJO"/>
    <n v="0.05"/>
    <s v="REMOTA"/>
    <n v="16652860"/>
    <n v="0"/>
    <s v="PRUEBAS"/>
    <m/>
    <s v="NO"/>
    <s v="NO"/>
    <s v="10 años"/>
    <s v="ELIANA ROSA BOTERO LONDOÑO"/>
    <d v="2013-02-01T00:00:00"/>
    <d v="2013-02-01T00:00:00"/>
    <n v="108663"/>
    <s v="GOBIERNO"/>
    <m/>
    <d v="2020-08-31T00:00:00"/>
    <s v="2013-10"/>
    <s v="10"/>
    <s v="2020-07"/>
    <n v="0.92136104081409098"/>
    <n v="15343296.422131343"/>
    <n v="0"/>
    <d v="2023-10-16T00:00:00"/>
    <n v="3.1260273972602741"/>
    <n v="4.3843078519294892E-2"/>
    <n v="0"/>
    <n v="0.05"/>
    <s v="REMOTA"/>
    <x v="1"/>
    <n v="0"/>
  </r>
  <r>
    <n v="472"/>
    <d v="2014-03-14T00:00:00"/>
    <d v="2014-03-01T00:00:00"/>
    <s v="JUZGADO LABORAL DEL CIRCUITO DE  SANTA BARBARA"/>
    <s v="05679318900120140003800"/>
    <s v="2019"/>
    <x v="1"/>
    <s v="DIEGO ARMANDO LOPEZ RUIZ , JOHN FREDY RAMIREZ ATEHORTUA, OMAR DE JESUS CUARTAS BETANCOUR, LORENZO POSSO Y ALEXANDER PUERTA BEDOYA."/>
    <s v="DIEGO LEON TAMAYO CASTRO "/>
    <n v="205370"/>
    <s v="ORDINARIA"/>
    <s v="RECONOCIMIENTO Y PAGO DE OTRAS PRESTACIONES SALARIALES, SOLCIALES Y SALARIOS"/>
    <s v="ALTO"/>
    <s v="ALTO"/>
    <s v="ALTO"/>
    <s v="ALTO"/>
    <n v="1"/>
    <s v="ALTA"/>
    <n v="6160000"/>
    <n v="0"/>
    <s v=" SENTENCIA 2DA EN CONTRA "/>
    <m/>
    <s v="NO"/>
    <s v="NO"/>
    <s v="10 años"/>
    <s v="ELIANA ROSA BOTERO LONDOÑO"/>
    <d v="2013-02-01T00:00:00"/>
    <d v="2013-02-01T00:00:00"/>
    <n v="108663"/>
    <s v="EDUCACION"/>
    <s v="ESTA CONDENA YA SE PAGO LA SUMA DE $169,095,576 /SANTA BARBARA"/>
    <d v="2020-08-31T00:00:00"/>
    <s v="2014-03"/>
    <s v="10"/>
    <s v="2020-07"/>
    <n v="0.90715368066565749"/>
    <n v="5588066.6729004504"/>
    <n v="0"/>
    <d v="2024-03-11T00:00:00"/>
    <n v="3.5287671232876714"/>
    <n v="4.3843078519294892E-2"/>
    <n v="0"/>
    <n v="1"/>
    <s v="ALTA"/>
    <x v="0"/>
    <n v="0"/>
  </r>
  <r>
    <n v="473"/>
    <d v="2014-03-10T00:00:00"/>
    <d v="2013-10-24T00:00:00"/>
    <s v="JUZGADO 11 ADMINISTRATIVO ORAL DE MEDELLIN"/>
    <s v="05001333301120130067900"/>
    <s v="2019"/>
    <x v="0"/>
    <s v="AZ CONSTRUCCIONES SAS Y CONSULTORIAS Y CONSTRUCCIONES ACTUAL SAS"/>
    <s v="ANDRES MAURICIO MENESES OQUENDO "/>
    <n v="229384"/>
    <s v="NULIDAD Y RESTABLECIMIENTO DEL DERECHO"/>
    <s v="OTRAS"/>
    <s v="ALTO"/>
    <s v="ALTO"/>
    <s v="ALTO"/>
    <s v="ALTO"/>
    <n v="1"/>
    <s v="ALTA"/>
    <n v="201436884"/>
    <n v="1"/>
    <s v="CONTESTACIÓN"/>
    <m/>
    <s v="NO"/>
    <s v="NO"/>
    <s v="10 años"/>
    <s v="ELIANA ROSA BOTERO LONDOÑO"/>
    <d v="2013-02-01T00:00:00"/>
    <d v="2013-02-01T00:00:00"/>
    <n v="108663"/>
    <s v="INFRAESTRUCTURA"/>
    <s v="NULIDAD ACTO DE ADJUDICACION"/>
    <d v="2020-08-31T00:00:00"/>
    <s v="2014-03"/>
    <s v="10"/>
    <s v="2020-07"/>
    <n v="0.90715368066565749"/>
    <n v="182734210.74242109"/>
    <n v="182734210.74242109"/>
    <d v="2024-03-07T00:00:00"/>
    <n v="3.5178082191780824"/>
    <n v="4.3843078519294892E-2"/>
    <n v="177748433.60216719"/>
    <n v="1"/>
    <s v="ALTA"/>
    <x v="0"/>
    <n v="177748433.60216719"/>
  </r>
  <r>
    <n v="474"/>
    <d v="2013-11-20T00:00:00"/>
    <d v="2013-10-01T00:00:00"/>
    <s v="TRIBUNAL ADMINISTRATIVO DE ANTIOQUIA"/>
    <s v="05001233300020130157700"/>
    <s v="2019"/>
    <x v="0"/>
    <s v="ADA S.A."/>
    <s v="JUAN FERNANDO BETANCOURTH GONZALEZ "/>
    <n v="98060"/>
    <s v="CONTRACTUAL"/>
    <s v="INCUMPLIMIENTO"/>
    <s v="BAJO"/>
    <s v="BAJO"/>
    <s v="BAJO"/>
    <s v="BAJO"/>
    <n v="0.05"/>
    <s v="REMOTA"/>
    <n v="1677460188"/>
    <n v="0"/>
    <s v=" SENTENCIA 1RA FAVORABLE"/>
    <m/>
    <s v="NO"/>
    <s v="NO"/>
    <s v="10 años"/>
    <s v="ELIANA ROSA BOTERO LONDOÑO"/>
    <d v="2013-02-01T00:00:00"/>
    <d v="2013-02-01T00:00:00"/>
    <n v="108663"/>
    <s v="EDUCACION"/>
    <s v="LLAMAMIENTO EN GARANTIA"/>
    <d v="2020-08-31T00:00:00"/>
    <s v="2013-11"/>
    <s v="10"/>
    <s v="2020-07"/>
    <n v="0.92335772840874586"/>
    <n v="1548895828.6877878"/>
    <n v="0"/>
    <d v="2023-11-18T00:00:00"/>
    <n v="3.2164383561643834"/>
    <n v="4.3843078519294892E-2"/>
    <n v="0"/>
    <n v="0.05"/>
    <s v="REMOTA"/>
    <x v="1"/>
    <n v="0"/>
  </r>
  <r>
    <n v="475"/>
    <d v="2014-09-04T00:00:00"/>
    <d v="2014-07-07T00:00:00"/>
    <s v="JUZGADO CIVIL LABORAL DE CAUSASIA"/>
    <s v="05154311300120140014100"/>
    <s v="2019"/>
    <x v="1"/>
    <s v="CESAR TULIO RICO RAMOS Y OTROS"/>
    <s v="SIGIFREDO MANUEL CORDOBA JULIO "/>
    <n v="18137"/>
    <s v="ORDINARIA"/>
    <s v="RECONOCIMIENTO Y PAGO DE OTRAS PRESTACIONES SALARIALES, SOLCIALES Y SALARIOS"/>
    <s v="ALTO"/>
    <s v="ALTO"/>
    <s v="ALTO"/>
    <s v="ALTO"/>
    <n v="1"/>
    <s v="ALTA"/>
    <n v="18000000"/>
    <n v="0"/>
    <s v=" SENTENCIA 2DA EN CONTRA "/>
    <m/>
    <s v="NO"/>
    <s v="NO"/>
    <s v="10 años"/>
    <s v="ELIANA ROSA BOTERO LONDOÑO"/>
    <d v="2013-02-01T00:00:00"/>
    <d v="2013-02-01T00:00:00"/>
    <n v="108663"/>
    <s v="INFRAESTRUCTURA"/>
    <s v="YA SE PAGO /CAUCASIA"/>
    <d v="2020-08-31T00:00:00"/>
    <s v="2014-09"/>
    <s v="10"/>
    <s v="2020-07"/>
    <n v="0.89344853772170874"/>
    <n v="16082073.678990757"/>
    <n v="0"/>
    <d v="2024-09-01T00:00:00"/>
    <n v="4.0054794520547947"/>
    <n v="4.3843078519294892E-2"/>
    <n v="0"/>
    <n v="1"/>
    <s v="ALTA"/>
    <x v="0"/>
    <n v="0"/>
  </r>
  <r>
    <n v="476"/>
    <d v="2014-05-05T00:00:00"/>
    <d v="2014-03-05T00:00:00"/>
    <s v="JUZGADO 12 ADMINISTRATIVO ORAL DE MEDELLIN"/>
    <s v="05001333301220140026400"/>
    <s v="2019"/>
    <x v="0"/>
    <s v="CRUZ MERCEDES SALAZAR SOTO Y OTROS"/>
    <s v="JOSE LUIS VIVEROS ABISAMBRA "/>
    <n v="22592"/>
    <s v="REPARACIÓN DIRECTA"/>
    <s v="FALLA EN EL SERVICIO OTRAS CAUSAS"/>
    <s v="BAJO"/>
    <s v="BAJO"/>
    <s v="BAJO"/>
    <s v="BAJO"/>
    <n v="0.05"/>
    <s v="REMOTA"/>
    <n v="7951714"/>
    <n v="0"/>
    <s v=" SENTENCIA 1RA FAVORABLE"/>
    <m/>
    <s v="NO"/>
    <s v="NO"/>
    <s v="10 años"/>
    <s v="ELIANA ROSA BOTERO LONDOÑO"/>
    <d v="2013-02-01T00:00:00"/>
    <d v="2013-02-01T00:00:00"/>
    <n v="108663"/>
    <s v="GOBIERNO"/>
    <s v="FRONTERAS"/>
    <d v="2020-08-31T00:00:00"/>
    <s v="2014-05"/>
    <s v="10"/>
    <s v="2020-07"/>
    <n v="0.89867303567898893"/>
    <n v="7145990.9592311159"/>
    <n v="0"/>
    <d v="2024-05-02T00:00:00"/>
    <n v="3.6712328767123288"/>
    <n v="4.3843078519294892E-2"/>
    <n v="0"/>
    <n v="0.05"/>
    <s v="REMOTA"/>
    <x v="1"/>
    <n v="0"/>
  </r>
  <r>
    <n v="477"/>
    <d v="2014-12-01T00:00:00"/>
    <d v="2014-09-01T00:00:00"/>
    <s v="JUZGADO 12 ADMINISTRATIVO ORAL DE MEDELLIN"/>
    <s v="05001333301220140129100"/>
    <s v="2019"/>
    <x v="0"/>
    <s v="CAROL YINETH LOPEZ Y OTROS"/>
    <s v="JOSE LUIS VIVEROS ABISAMBRA "/>
    <n v="22592"/>
    <s v="REPARACIÓN DIRECTA"/>
    <s v="FALLA EN EL SERVICIO OTRAS CAUSAS"/>
    <s v="BAJO"/>
    <s v="BAJO"/>
    <s v="BAJO"/>
    <s v="BAJO"/>
    <n v="0.05"/>
    <s v="REMOTA"/>
    <n v="7050235"/>
    <n v="0"/>
    <s v="PRUEBAS"/>
    <m/>
    <s v="NO"/>
    <s v="NO"/>
    <s v="10 años"/>
    <s v="ELIANA ROSA BOTERO LONDOÑO"/>
    <d v="2013-02-01T00:00:00"/>
    <d v="2013-02-01T00:00:00"/>
    <n v="108663"/>
    <s v="GOBIERNO"/>
    <s v="FRONTERAS"/>
    <d v="2020-08-31T00:00:00"/>
    <s v="2014-12"/>
    <s v="10"/>
    <s v="2020-07"/>
    <n v="0.88843442213904433"/>
    <n v="6263671.458169465"/>
    <n v="0"/>
    <d v="2024-11-28T00:00:00"/>
    <n v="4.2465753424657535"/>
    <n v="4.3843078519294892E-2"/>
    <n v="0"/>
    <n v="0.05"/>
    <s v="REMOTA"/>
    <x v="1"/>
    <n v="0"/>
  </r>
  <r>
    <n v="478"/>
    <d v="2014-08-29T00:00:00"/>
    <d v="2013-01-16T00:00:00"/>
    <s v="TRIBUNAL ADMINISTRATIVO DE ANTIOQUIA"/>
    <s v="05001233100020130000200"/>
    <s v="2019"/>
    <x v="0"/>
    <s v="MIRIAM GUTIERREZ VASQUEZ Y OTROS"/>
    <s v="OSCAR DARIO VILLEGAS POSADA "/>
    <n v="66848"/>
    <s v="REPARACIÓN DIRECTA"/>
    <s v="FALLA EN EL SERVICIO OTRAS CAUSAS"/>
    <s v="BAJO"/>
    <s v="BAJO"/>
    <s v="BAJO"/>
    <s v="BAJO"/>
    <n v="0.05"/>
    <s v="REMOTA"/>
    <n v="231000000"/>
    <n v="0"/>
    <s v=" AUDIENCIA DE PRUEBAS"/>
    <m/>
    <s v="NO"/>
    <s v="NO"/>
    <s v="10 años"/>
    <s v="ELIANA ROSA BOTERO LONDOÑO"/>
    <d v="2013-02-01T00:00:00"/>
    <d v="2013-02-01T00:00:00"/>
    <n v="108663"/>
    <s v="GOBIERNO"/>
    <m/>
    <d v="2020-08-31T00:00:00"/>
    <s v="2014-08"/>
    <s v="10"/>
    <s v="2020-07"/>
    <n v="0.89466228983021678"/>
    <n v="206666988.95078006"/>
    <n v="0"/>
    <d v="2024-08-26T00:00:00"/>
    <n v="3.989041095890411"/>
    <n v="4.3843078519294892E-2"/>
    <n v="0"/>
    <n v="0.05"/>
    <s v="REMOTA"/>
    <x v="1"/>
    <n v="0"/>
  </r>
  <r>
    <n v="479"/>
    <d v="2014-12-18T00:00:00"/>
    <d v="2014-10-24T00:00:00"/>
    <s v="JUZGADO 30  ADMINISTRATIVO ORAL DE MEDELLIN"/>
    <s v="05001333303020140160200"/>
    <s v="2019"/>
    <x v="0"/>
    <s v="JUAN MAURICIO HINCAPIE BONILLA"/>
    <s v="CHARLES FIGUEROA LOPERA "/>
    <n v="183665"/>
    <s v="NULIDAD Y RESTABLECIMIENTO DEL DERECHO - LABORAL"/>
    <s v="PRIMA DE SERVICIOS"/>
    <s v="BAJO"/>
    <s v="BAJO"/>
    <s v="BAJO"/>
    <s v="BAJO"/>
    <n v="0.05"/>
    <s v="REMOTA"/>
    <n v="2104361"/>
    <n v="0"/>
    <s v="  SENTENCIA 2DA FAVORABLE"/>
    <m/>
    <s v="NO"/>
    <s v="NO"/>
    <s v="10 años"/>
    <s v="ELIANA ROSA BOTERO LONDOÑO"/>
    <d v="2013-02-01T00:00:00"/>
    <d v="2013-02-01T00:00:00"/>
    <n v="108663"/>
    <s v="EDUCACION"/>
    <m/>
    <d v="2020-08-31T00:00:00"/>
    <s v="2014-12"/>
    <s v="10"/>
    <s v="2020-07"/>
    <n v="0.88843442213904433"/>
    <n v="1869586.7490069414"/>
    <n v="0"/>
    <d v="2024-12-15T00:00:00"/>
    <n v="4.2931506849315069"/>
    <n v="4.3843078519294892E-2"/>
    <n v="0"/>
    <n v="0.05"/>
    <s v="REMOTA"/>
    <x v="1"/>
    <n v="0"/>
  </r>
  <r>
    <n v="480"/>
    <d v="2014-12-16T00:00:00"/>
    <d v="2014-11-13T00:00:00"/>
    <s v="JUZGADO 21 ADMINISTRATIVO ORAL DE MEDELLIN"/>
    <s v="05001333302120140020100"/>
    <s v="2019"/>
    <x v="0"/>
    <s v="MANUEL BERNARDO MONDRAGON SERNA"/>
    <s v="ALVARO DE J ALVAREZ"/>
    <n v="199391"/>
    <s v="NULIDAD Y RESTABLECIMIENTO DEL DERECHO - LABORAL"/>
    <s v="PRIMA DE SERVICIOS"/>
    <s v="BAJO"/>
    <s v="BAJO"/>
    <s v="BAJO"/>
    <s v="BAJO"/>
    <n v="0.05"/>
    <s v="REMOTA"/>
    <n v="3170000"/>
    <n v="0"/>
    <s v=" SENTENCIA 1RA FAVORABLE"/>
    <m/>
    <s v="NO"/>
    <s v="NO"/>
    <s v="10 años"/>
    <s v="ELIANA ROSA BOTERO LONDOÑO"/>
    <d v="2013-02-01T00:00:00"/>
    <d v="2013-02-01T00:00:00"/>
    <n v="108663"/>
    <s v="EDUCACION"/>
    <m/>
    <d v="2020-08-31T00:00:00"/>
    <s v="2014-12"/>
    <s v="10"/>
    <s v="2020-07"/>
    <n v="0.88843442213904433"/>
    <n v="2816337.1181807704"/>
    <n v="0"/>
    <d v="2024-12-13T00:00:00"/>
    <n v="4.2876712328767121"/>
    <n v="4.3843078519294892E-2"/>
    <n v="0"/>
    <n v="0.05"/>
    <s v="REMOTA"/>
    <x v="1"/>
    <n v="0"/>
  </r>
  <r>
    <n v="481"/>
    <d v="2014-11-11T00:00:00"/>
    <d v="2014-09-18T00:00:00"/>
    <s v="JUZGADO 17 ADMINISTRATIVO ORAL DE MEDELLIN"/>
    <s v="05001333301720140049300"/>
    <s v="2019"/>
    <x v="0"/>
    <s v="ROSA INES ARANGO MARTINEZ"/>
    <s v="DIANA CAROLINA ALZATE QUINTERO "/>
    <n v="165819"/>
    <s v="NULIDAD Y RESTABLECIMIENTO DEL DERECHO - LABORAL"/>
    <s v="PRIMA DE SERVICIOS"/>
    <s v="BAJO"/>
    <s v="BAJO"/>
    <s v="BAJO"/>
    <s v="BAJO"/>
    <n v="0.05"/>
    <s v="REMOTA"/>
    <n v="7244623"/>
    <n v="0"/>
    <s v="  SENTENCIA 2DA FAVORABLE"/>
    <m/>
    <s v="NO"/>
    <s v="NO"/>
    <s v="10 años"/>
    <s v="ELIANA ROSA BOTERO LONDOÑO"/>
    <d v="2013-02-01T00:00:00"/>
    <d v="2013-02-01T00:00:00"/>
    <n v="108663"/>
    <s v="EDUCACION"/>
    <m/>
    <d v="2020-08-31T00:00:00"/>
    <s v="2014-11"/>
    <s v="10"/>
    <s v="2020-07"/>
    <n v="0.89080453966281536"/>
    <n v="6453543.0565456441"/>
    <n v="0"/>
    <d v="2024-11-08T00:00:00"/>
    <n v="4.1917808219178081"/>
    <n v="4.3843078519294892E-2"/>
    <n v="0"/>
    <n v="0.05"/>
    <s v="REMOTA"/>
    <x v="1"/>
    <n v="0"/>
  </r>
  <r>
    <n v="482"/>
    <d v="2014-03-27T00:00:00"/>
    <d v="2014-03-11T00:00:00"/>
    <s v="JUZGADO 25 ADMINISTRATIVO ORAL DE MEDELLIN"/>
    <s v="05001333302520140027800"/>
    <s v="2019"/>
    <x v="0"/>
    <s v="DELIO DE JESUS RAMIREZ GALEANO"/>
    <s v="PAULA ANDREA ESCOBAR SÁNCHEZ "/>
    <n v="108843"/>
    <s v="NULIDAD Y RESTABLECIMIENTO DEL DERECHO - LABORAL"/>
    <s v="RELIQUIDACIÓN DE LA PENSIÓN"/>
    <s v="ALTO"/>
    <s v="ALTO"/>
    <s v="ALTO"/>
    <s v="ALTO"/>
    <n v="1"/>
    <s v="ALTA"/>
    <n v="9895897"/>
    <n v="0"/>
    <s v=" SENTENCIA 1RA FAVORABLE"/>
    <m/>
    <s v="NO"/>
    <s v="NO"/>
    <s v="10 años"/>
    <s v="ELIANA ROSA BOTERO LONDOÑO"/>
    <d v="2013-02-01T00:00:00"/>
    <d v="2013-02-01T00:00:00"/>
    <n v="108663"/>
    <s v="EDUCACION"/>
    <s v="PENSIONES DE ANTIOQUIA"/>
    <d v="2020-08-31T00:00:00"/>
    <s v="2014-03"/>
    <s v="10"/>
    <s v="2020-07"/>
    <n v="0.90715368066565749"/>
    <n v="8977099.3870382383"/>
    <n v="0"/>
    <d v="2024-03-24T00:00:00"/>
    <n v="3.5643835616438357"/>
    <n v="4.3843078519294892E-2"/>
    <n v="0"/>
    <n v="1"/>
    <s v="ALTA"/>
    <x v="0"/>
    <n v="0"/>
  </r>
  <r>
    <n v="483"/>
    <d v="2015-02-25T00:00:00"/>
    <d v="2014-12-10T00:00:00"/>
    <s v="JUZGADO 23 ADMINISTRATIVO ORAL DE MEDELLIN"/>
    <s v="05001333302320140184600"/>
    <s v="2019"/>
    <x v="0"/>
    <s v="GLORIA CECILIA ARBOLEDA PEREAÑEZ"/>
    <s v="LEIDY VIVIANA JIMENEZ SANCHEZ "/>
    <n v="160495"/>
    <s v="NULIDAD Y RESTABLECIMIENTO DEL DERECHO - LABORAL"/>
    <s v="RELIQUIDACIÓN DE LA PENSIÓN"/>
    <s v="BAJO"/>
    <s v="BAJO"/>
    <s v="BAJO"/>
    <s v="BAJO"/>
    <n v="0.05"/>
    <s v="REMOTA"/>
    <n v="6817426"/>
    <n v="0"/>
    <s v=" SENTENCIA 1RA EN CONTRA"/>
    <m/>
    <s v="NO"/>
    <s v="NO"/>
    <s v="10 años"/>
    <s v="ELIANA ROSA BOTERO LONDOÑO"/>
    <d v="2013-02-01T00:00:00"/>
    <d v="2013-02-01T00:00:00"/>
    <n v="108663"/>
    <s v="EDUCACION"/>
    <s v="FONPREMAG"/>
    <d v="2020-08-31T00:00:00"/>
    <s v="2015-02"/>
    <s v="10"/>
    <s v="2020-07"/>
    <n v="0.87271419777299997"/>
    <n v="5949664.4624667922"/>
    <n v="0"/>
    <d v="2025-02-22T00:00:00"/>
    <n v="4.4821917808219176"/>
    <n v="4.3843078519294892E-2"/>
    <n v="0"/>
    <n v="0.05"/>
    <s v="REMOTA"/>
    <x v="1"/>
    <n v="0"/>
  </r>
  <r>
    <n v="484"/>
    <d v="2015-03-05T00:00:00"/>
    <d v="2015-02-04T00:00:00"/>
    <s v="JUZGADO 29 ADMINISTRATIVO ORAL DE MEDELLIN"/>
    <s v="05001333302920150009500"/>
    <s v="2019"/>
    <x v="0"/>
    <s v="CLAUDIA PATRICIA RAMIREZ MORENO"/>
    <s v="HERNAN DARIO ZAPATA LONDOÑO "/>
    <n v="180371"/>
    <s v="NULIDAD Y RESTABLECIMIENTO DEL DERECHO - LABORAL"/>
    <s v="RECONOCIMIENTO Y PAGO DE OTRAS PRESTACIONES SALARIALES, SOLCIALES Y SALARIOS"/>
    <s v="BAJO"/>
    <s v="BAJO"/>
    <s v="BAJO"/>
    <s v="BAJO"/>
    <n v="0.05"/>
    <s v="REMOTA"/>
    <n v="2275000"/>
    <n v="0"/>
    <s v=" SENTENCIA 1RA FAVORABLE"/>
    <m/>
    <s v="NO"/>
    <s v="NO"/>
    <s v="10 años"/>
    <s v="ELIANA ROSA BOTERO LONDOÑO"/>
    <d v="2013-02-01T00:00:00"/>
    <d v="2013-02-01T00:00:00"/>
    <n v="108663"/>
    <s v="EDUCACION"/>
    <s v="BONIFICACION"/>
    <d v="2020-08-31T00:00:00"/>
    <s v="2015-03"/>
    <s v="10"/>
    <s v="2020-07"/>
    <n v="0.86763134510283468"/>
    <n v="1973861.310108949"/>
    <n v="0"/>
    <d v="2025-03-02T00:00:00"/>
    <n v="4.5041095890410956"/>
    <n v="4.3843078519294892E-2"/>
    <n v="0"/>
    <n v="0.05"/>
    <s v="REMOTA"/>
    <x v="1"/>
    <n v="0"/>
  </r>
  <r>
    <n v="485"/>
    <d v="2015-04-30T00:00:00"/>
    <d v="2014-12-02T00:00:00"/>
    <s v="JUZGADO 4 ADMINISTRATIVO ORAL DE MEDELLIN"/>
    <s v="05001333300420140180100"/>
    <s v="2019"/>
    <x v="0"/>
    <s v="LUZ MARINA JARAMILLO ARANGO"/>
    <s v="LUZ ELENA GALLEGO "/>
    <n v="39931"/>
    <s v="NULIDAD Y RESTABLECIMIENTO DEL DERECHO - LABORAL"/>
    <s v="RELIQUIDACIÓN DE LA PENSIÓN"/>
    <s v="ALTO"/>
    <s v="ALTO"/>
    <s v="ALTO"/>
    <s v="ALTO"/>
    <n v="1"/>
    <s v="ALTA"/>
    <n v="11667207"/>
    <n v="0"/>
    <s v=" SENTENCIA 1RA EN CONTRA"/>
    <n v="5748424"/>
    <s v="NO"/>
    <s v="NO"/>
    <s v="10 años"/>
    <s v="ELIANA ROSA BOTERO LONDOÑO"/>
    <d v="2013-02-01T00:00:00"/>
    <d v="2013-02-01T00:00:00"/>
    <n v="108663"/>
    <s v="EDUCACION"/>
    <m/>
    <d v="2020-08-31T00:00:00"/>
    <s v="2015-04"/>
    <s v="10"/>
    <s v="2020-07"/>
    <n v="0.86299623578421902"/>
    <n v="10068755.723115291"/>
    <n v="0"/>
    <d v="2025-04-27T00:00:00"/>
    <n v="4.6575342465753424"/>
    <n v="4.3843078519294892E-2"/>
    <n v="0"/>
    <n v="1"/>
    <s v="ALTA"/>
    <x v="0"/>
    <n v="5748424"/>
  </r>
  <r>
    <n v="486"/>
    <d v="2015-05-20T00:00:00"/>
    <d v="2015-04-15T00:00:00"/>
    <s v="JUZGADO 21 ADMINISTRATIVO ORAL DE MEDELLIN"/>
    <s v="05001333302120150050200"/>
    <s v="2019"/>
    <x v="0"/>
    <s v="ROSA MARIA VERGARA GOMEZ"/>
    <s v="HERNAN DARIO ZAPATA LONDOÑO "/>
    <n v="180371"/>
    <s v="NULIDAD Y RESTABLECIMIENTO DEL DERECHO - LABORAL"/>
    <s v="OTRAS"/>
    <s v="BAJO"/>
    <s v="BAJO"/>
    <s v="BAJO"/>
    <s v="BAJO"/>
    <n v="0.05"/>
    <s v="REMOTA"/>
    <n v="2275000"/>
    <n v="0"/>
    <s v="  SENTENCIA 2DA FAVORABLE"/>
    <m/>
    <s v="NO"/>
    <s v="NO"/>
    <s v="10 años"/>
    <s v="ELIANA ROSA BOTERO LONDOÑO"/>
    <d v="2013-02-01T00:00:00"/>
    <d v="2013-02-01T00:00:00"/>
    <n v="108663"/>
    <s v="EDUCACION"/>
    <s v="BONIFICACION"/>
    <d v="2020-08-31T00:00:00"/>
    <s v="2015-05"/>
    <s v="10"/>
    <s v="2020-07"/>
    <n v="0.86073201793714027"/>
    <n v="1958165.3408069941"/>
    <n v="0"/>
    <d v="2025-05-17T00:00:00"/>
    <n v="4.7123287671232879"/>
    <n v="4.3843078519294892E-2"/>
    <n v="0"/>
    <n v="0.05"/>
    <s v="REMOTA"/>
    <x v="1"/>
    <n v="0"/>
  </r>
  <r>
    <n v="487"/>
    <d v="2015-03-19T00:00:00"/>
    <d v="2015-03-19T00:00:00"/>
    <s v="JUZGADO 1 ADMINISTRATIVO ORAL DE TURBO"/>
    <s v="05837333300120150015200"/>
    <s v="2019"/>
    <x v="0"/>
    <s v="LEOMAR RAMOS RENTERIA"/>
    <s v="ANDRES CAMILO URIBE PARDO "/>
    <n v="141330"/>
    <s v="NULIDAD Y RESTABLECIMIENTO DEL DERECHO - LABORAL"/>
    <s v="RELIQUIDACIÓN DE LA PENSIÓN"/>
    <s v="BAJO"/>
    <s v="BAJO"/>
    <s v="BAJO"/>
    <s v="BAJO"/>
    <n v="0.05"/>
    <s v="REMOTA"/>
    <n v="3882237"/>
    <n v="0"/>
    <s v=" SENTENCIA 1RA FAVORABLE"/>
    <m/>
    <s v="NO"/>
    <s v="NO"/>
    <s v="10 años"/>
    <s v="ELIANA ROSA BOTERO LONDOÑO"/>
    <d v="2013-02-01T00:00:00"/>
    <d v="2013-02-01T00:00:00"/>
    <n v="108663"/>
    <s v="EDUCACION"/>
    <s v="FONPREMAG"/>
    <d v="2020-08-31T00:00:00"/>
    <s v="2015-03"/>
    <s v="10"/>
    <s v="2020-07"/>
    <n v="0.86763134510283468"/>
    <n v="3368350.5103179938"/>
    <n v="0"/>
    <d v="2025-03-16T00:00:00"/>
    <n v="4.5424657534246577"/>
    <n v="4.3843078519294892E-2"/>
    <n v="0"/>
    <n v="0.05"/>
    <s v="REMOTA"/>
    <x v="1"/>
    <n v="0"/>
  </r>
  <r>
    <n v="488"/>
    <d v="2015-07-09T00:00:00"/>
    <d v="2014-08-04T00:00:00"/>
    <s v="JUZGADO 30 ADMINISTRATIVO ORAL DE MEDELLIN"/>
    <s v="05001333303020140112500"/>
    <s v="2019"/>
    <x v="0"/>
    <s v="MARIA DE LAS MERCEDES ARANGO DE MOLINA"/>
    <s v="GLORIA FANNY RIOS BOTERO "/>
    <n v="187914"/>
    <s v="NULIDAD Y RESTABLECIMIENTO DEL DERECHO - LABORAL"/>
    <s v="PENSIÓN DE SOBREVIVIENTES"/>
    <s v="BAJO"/>
    <s v="BAJO"/>
    <s v="BAJO"/>
    <s v="BAJO"/>
    <n v="0.05"/>
    <s v="REMOTA"/>
    <n v="27239723"/>
    <n v="0"/>
    <s v=" SENTENCIA 1RA FAVORABLE"/>
    <m/>
    <s v="NO"/>
    <s v="NO"/>
    <s v="10 años"/>
    <s v="ELIANA ROSA BOTERO LONDOÑO"/>
    <d v="2013-02-01T00:00:00"/>
    <d v="2013-02-01T00:00:00"/>
    <n v="108663"/>
    <s v="GESTION HUMANA Y DLLO ORGANIZACIONAL"/>
    <m/>
    <d v="2020-08-31T00:00:00"/>
    <s v="2015-07"/>
    <s v="10"/>
    <s v="2020-07"/>
    <n v="0.85823957329672562"/>
    <n v="23378208.244241003"/>
    <n v="0"/>
    <d v="2025-07-06T00:00:00"/>
    <n v="4.8493150684931505"/>
    <n v="4.3843078519294892E-2"/>
    <n v="0"/>
    <n v="0.05"/>
    <s v="REMOTA"/>
    <x v="1"/>
    <n v="0"/>
  </r>
  <r>
    <n v="489"/>
    <d v="2014-07-16T00:00:00"/>
    <d v="2014-06-10T00:00:00"/>
    <s v="TRIBUNAL ADMINSITRATIVO DE ANTIOQUIA"/>
    <s v="05001233300020140100700"/>
    <s v="2019"/>
    <x v="0"/>
    <s v="MINISTERIO DE VIVIENDA, CIUDAD Y TERRITORIO"/>
    <s v="MANUEL VICENTE CRUZ ALARCON"/>
    <n v="57151"/>
    <s v="CONTRACTUAL"/>
    <s v="LIQUIDACIÓN"/>
    <s v="BAJO"/>
    <s v="BAJO"/>
    <s v="BAJO"/>
    <s v="BAJO"/>
    <n v="0.05"/>
    <s v="REMOTA"/>
    <n v="382133900"/>
    <n v="0"/>
    <s v=" ALEGATOS PRIMERA"/>
    <m/>
    <s v="NO"/>
    <s v="NO"/>
    <s v="10 años"/>
    <s v="ELIANA ROSA BOTERO LONDOÑO"/>
    <d v="2013-02-01T00:00:00"/>
    <d v="2013-02-01T00:00:00"/>
    <n v="108663"/>
    <s v="HACIENDA"/>
    <m/>
    <d v="2020-08-31T00:00:00"/>
    <s v="2014-07"/>
    <s v="10"/>
    <s v="2020-07"/>
    <n v="0.89647995697306138"/>
    <n v="342575382.22994816"/>
    <n v="0"/>
    <d v="2024-07-13T00:00:00"/>
    <n v="3.8684931506849316"/>
    <n v="4.3843078519294892E-2"/>
    <n v="0"/>
    <n v="0.05"/>
    <s v="REMOTA"/>
    <x v="1"/>
    <n v="0"/>
  </r>
  <r>
    <n v="490"/>
    <d v="2014-10-30T00:00:00"/>
    <d v="2014-10-01T00:00:00"/>
    <s v="JUZGADO 28 ADMINISTRATIVO ORAL DE MEDELLIN"/>
    <s v="05001333302820140142100"/>
    <s v="2019"/>
    <x v="0"/>
    <s v="EVELIO ANTONIO ZAPATA SAMPEDRO"/>
    <s v="MARTHA LUZ MENESES GARCIA "/>
    <n v="93574"/>
    <s v="NULIDAD Y RESTABLECIMIENTO DEL DERECHO - LABORAL"/>
    <s v="RELIQUIDACIÓN DE LA PENSIÓN"/>
    <s v="BAJO"/>
    <s v="BAJO"/>
    <s v="BAJO"/>
    <s v="BAJO"/>
    <n v="0.05"/>
    <s v="REMOTA"/>
    <n v="7286018"/>
    <n v="0"/>
    <s v=" SENTENCIA 1RA FAVORABLE"/>
    <m/>
    <s v="NO"/>
    <s v="NO"/>
    <s v="10 años"/>
    <s v="ELIANA ROSA BOTERO LONDOÑO"/>
    <d v="2013-02-01T00:00:00"/>
    <d v="2013-02-01T00:00:00"/>
    <n v="108663"/>
    <s v="GESTION HUMANA Y DLLO ORGANIZACIONAL"/>
    <m/>
    <d v="2020-08-31T00:00:00"/>
    <s v="2014-10"/>
    <s v="10"/>
    <s v="2020-07"/>
    <n v="0.89197861147966029"/>
    <n v="6498972.2188558113"/>
    <n v="0"/>
    <d v="2024-10-27T00:00:00"/>
    <n v="4.1589041095890407"/>
    <n v="4.3843078519294892E-2"/>
    <n v="0"/>
    <n v="0.05"/>
    <s v="REMOTA"/>
    <x v="1"/>
    <n v="0"/>
  </r>
  <r>
    <n v="491"/>
    <d v="2015-01-14T00:00:00"/>
    <d v="2014-10-27T00:00:00"/>
    <s v="JUZGADO 21 ADMINISTRATIVO ORAL DE MEDELLIN"/>
    <s v="05001333302120140002500"/>
    <s v="2019"/>
    <x v="0"/>
    <s v="RIGOBERTO PABON PABON"/>
    <s v="JUAN DE LA CRUZ NOREÑA OBANDO "/>
    <n v="49260"/>
    <s v="NULIDAD Y RESTABLECIMIENTO DEL DERECHO - LABORAL"/>
    <s v="RELIQUIDACIÓN DE LA PENSIÓN"/>
    <s v="ALTO"/>
    <s v="ALTO"/>
    <s v="ALTO"/>
    <s v="ALTO"/>
    <n v="1"/>
    <s v="ALTA"/>
    <n v="16691660"/>
    <n v="0"/>
    <s v=" SENTENCIA 1RA EN CONTRA"/>
    <n v="0"/>
    <s v="NO"/>
    <s v="NO"/>
    <s v="10 años"/>
    <s v="ELIANA ROSA BOTERO LONDOÑO"/>
    <d v="2013-02-01T00:00:00"/>
    <d v="2013-02-01T00:00:00"/>
    <n v="108663"/>
    <s v="GESTION HUMANA Y DLLO ORGANIZACIONAL"/>
    <s v="PENSIONES DE ANTIOQUIA/ PAGO DE APORTES"/>
    <d v="2020-08-31T00:00:00"/>
    <s v="2015-01"/>
    <s v="10"/>
    <s v="2020-07"/>
    <n v="0.88274698887786718"/>
    <n v="14734512.60437314"/>
    <n v="0"/>
    <d v="2025-01-11T00:00:00"/>
    <n v="4.3671232876712329"/>
    <n v="4.3843078519294892E-2"/>
    <n v="0"/>
    <n v="1"/>
    <s v="ALTA"/>
    <x v="0"/>
    <n v="0"/>
  </r>
  <r>
    <n v="492"/>
    <d v="2015-07-24T00:00:00"/>
    <d v="2015-06-04T00:00:00"/>
    <s v="JUZGADO 6o ADMINISTRATIVO DE MEDELLIN"/>
    <s v="05001333300620150037000"/>
    <s v="2019"/>
    <x v="0"/>
    <s v="YANED AMPARO YEPES "/>
    <s v="HERNAN DARIO ZAPATA LONDOÑO "/>
    <n v="108371"/>
    <s v="NULIDAD Y RESTABLECIMIENTO DEL DERECHO - LABORAL"/>
    <s v="OTRAS"/>
    <s v="BAJO"/>
    <s v="BAJO"/>
    <s v="BAJO"/>
    <s v="BAJO"/>
    <n v="0.05"/>
    <s v="REMOTA"/>
    <n v="7244623"/>
    <n v="0"/>
    <s v=" SENTENCIA 1RA FAVORABLE"/>
    <m/>
    <s v="NO"/>
    <s v="NO"/>
    <s v="10 años"/>
    <s v="ELIANA ROSA BOTERO LONDOÑO"/>
    <d v="2013-02-01T00:00:00"/>
    <d v="2013-02-01T00:00:00"/>
    <n v="108663"/>
    <s v="EDUCACION"/>
    <s v="BONIFICACION"/>
    <d v="2020-08-31T00:00:00"/>
    <s v="2015-07"/>
    <s v="10"/>
    <s v="2020-07"/>
    <n v="0.85823957329672562"/>
    <n v="6217622.1522156447"/>
    <n v="0"/>
    <d v="2025-07-21T00:00:00"/>
    <n v="4.8904109589041092"/>
    <n v="4.3843078519294892E-2"/>
    <n v="0"/>
    <n v="0.05"/>
    <s v="REMOTA"/>
    <x v="1"/>
    <n v="0"/>
  </r>
  <r>
    <n v="493"/>
    <d v="2015-08-14T00:00:00"/>
    <d v="2015-06-24T00:00:00"/>
    <s v="JUZGADO 3 ADMINISTRATIVO ORAL  DE MEDELLIN"/>
    <s v="05001333300320150077000"/>
    <s v="2019"/>
    <x v="0"/>
    <s v="GLORIA EUGENIA POSADA DUQUE"/>
    <s v="GLORIA PATRICIA MOLINA "/>
    <n v="94096"/>
    <s v="NULIDAD Y RESTABLECIMIENTO DEL DERECHO - LABORAL"/>
    <s v="RELIQUIDACIÓN DE LA PENSIÓN"/>
    <s v="ALTO"/>
    <s v="ALTO"/>
    <s v="ALTO"/>
    <s v="ALTO"/>
    <n v="1"/>
    <s v="ALTA"/>
    <n v="16244773"/>
    <n v="0"/>
    <s v="ALEGATOS"/>
    <m/>
    <s v="NO"/>
    <s v="NO"/>
    <s v="10 años"/>
    <s v="ELIANA ROSA BOTERO LONDOÑO"/>
    <d v="2013-02-01T00:00:00"/>
    <d v="2013-02-01T00:00:00"/>
    <n v="108663"/>
    <s v="GESTION HUMANA Y DLLO ORGANIZACIONAL"/>
    <s v="PENSIONES DE ANTIOQUIA/ PAGO DE APORTES"/>
    <d v="2020-08-31T00:00:00"/>
    <s v="2015-08"/>
    <s v="10"/>
    <s v="2020-07"/>
    <n v="0.85413954863106623"/>
    <n v="13875303.077834131"/>
    <n v="0"/>
    <d v="2025-08-11T00:00:00"/>
    <n v="4.9479452054794519"/>
    <n v="4.3843078519294892E-2"/>
    <n v="0"/>
    <n v="1"/>
    <s v="ALTA"/>
    <x v="0"/>
    <n v="0"/>
  </r>
  <r>
    <n v="494"/>
    <d v="2015-08-14T00:00:00"/>
    <d v="2015-06-19T00:00:00"/>
    <s v="JUZGADO 9 ADMINISTRATIVO ORAL  DE MEDELLIN"/>
    <s v="05001333300920150069000"/>
    <s v="2019"/>
    <x v="0"/>
    <s v="LUZ MARINA QUINTERO MESA"/>
    <s v="HERNAN DARIO BETANCOURTH"/>
    <n v="77266"/>
    <s v="NULIDAD Y RESTABLECIMIENTO DEL DERECHO - LABORAL"/>
    <s v="PENSIÓN DE SOBREVIVIENTES"/>
    <s v="BAJO"/>
    <s v="BAJO"/>
    <s v="BAJO"/>
    <s v="BAJO"/>
    <n v="0.05"/>
    <s v="REMOTA"/>
    <n v="23196600"/>
    <n v="0"/>
    <s v="  SENTENCIA 2DA FAVORABLE"/>
    <m/>
    <s v="NO"/>
    <s v="NO"/>
    <s v="10 años"/>
    <s v="ELIANA ROSA BOTERO LONDOÑO"/>
    <d v="2013-02-01T00:00:00"/>
    <d v="2013-02-01T00:00:00"/>
    <n v="108663"/>
    <s v="GESTION HUMANA Y DLLO ORGANIZACIONAL"/>
    <m/>
    <d v="2020-08-31T00:00:00"/>
    <s v="2015-08"/>
    <s v="10"/>
    <s v="2020-07"/>
    <n v="0.85413954863106623"/>
    <n v="19813133.453775391"/>
    <n v="0"/>
    <d v="2025-08-11T00:00:00"/>
    <n v="4.9479452054794519"/>
    <n v="4.3843078519294892E-2"/>
    <n v="0"/>
    <n v="0.05"/>
    <s v="REMOTA"/>
    <x v="1"/>
    <n v="0"/>
  </r>
  <r>
    <n v="495"/>
    <d v="2014-09-25T00:00:00"/>
    <d v="2014-05-02T00:00:00"/>
    <s v="JUZGADO 29 ADMINISTRATIVO ORAL DE MEDELLIN"/>
    <s v="05001333302920140053600"/>
    <s v="2019"/>
    <x v="0"/>
    <s v="LUZ ROSALBA ZAPATA CONGOTE"/>
    <s v="MARTHA LUZ MENESES GARCIA"/>
    <n v="93574"/>
    <s v="NULIDAD Y RESTABLECIMIENTO DEL DERECHO - LABORAL"/>
    <s v="RELIQUIDACIÓN DE LA PENSIÓN"/>
    <s v="ALTO"/>
    <s v="ALTO"/>
    <s v="ALTO"/>
    <s v="ALTO"/>
    <n v="1"/>
    <s v="ALTA"/>
    <n v="4363590"/>
    <n v="0"/>
    <s v="CONTESTACIÓN"/>
    <m/>
    <s v="NO"/>
    <s v="NO"/>
    <s v="10 años"/>
    <s v="ELIANA ROSA BOTERO LONDOÑO"/>
    <d v="2013-02-01T00:00:00"/>
    <d v="2013-02-01T00:00:00"/>
    <n v="108663"/>
    <s v="GESTION HUMANA Y DLLO ORGANIZACIONAL"/>
    <s v="PENSIONES DE ANTIOQUIA/ PAGO DE APORTES"/>
    <d v="2020-08-31T00:00:00"/>
    <s v="2014-09"/>
    <s v="10"/>
    <s v="2020-07"/>
    <n v="0.89344853772170874"/>
    <n v="3898643.1047170712"/>
    <n v="0"/>
    <d v="2024-09-22T00:00:00"/>
    <n v="4.0630136986301366"/>
    <n v="4.3843078519294892E-2"/>
    <n v="0"/>
    <n v="1"/>
    <s v="ALTA"/>
    <x v="0"/>
    <n v="0"/>
  </r>
  <r>
    <n v="496"/>
    <d v="2015-09-09T00:00:00"/>
    <d v="2015-08-19T00:00:00"/>
    <s v="JUZGADO 24 ADMINISTRATIVO ORAL DE MEDELLIN"/>
    <s v="05001333302420150091500"/>
    <s v="2019"/>
    <x v="0"/>
    <s v="ALEIDA DEL CARMEN MORENO"/>
    <s v="GABRIEL RAUL MANRIQUE BERRIO"/>
    <n v="115922"/>
    <s v="NULIDAD Y RESTABLECIMIENTO DEL DERECHO - LABORAL"/>
    <s v="PENSIÓN DE SOBREVIVIENTES"/>
    <s v="BAJO"/>
    <s v="BAJO"/>
    <s v="BAJO"/>
    <s v="BAJO"/>
    <n v="0.05"/>
    <s v="REMOTA"/>
    <n v="35000000"/>
    <n v="0"/>
    <s v="  SENTENCIA 2DA FAVORABLE"/>
    <m/>
    <s v="NO"/>
    <s v="NO"/>
    <s v="10 años"/>
    <s v="ELIANA ROSA BOTERO LONDOÑO"/>
    <d v="2013-02-01T00:00:00"/>
    <d v="2013-02-01T00:00:00"/>
    <n v="108663"/>
    <s v="EDUCACION"/>
    <s v="FONPREMAG"/>
    <d v="2020-08-31T00:00:00"/>
    <s v="2015-09"/>
    <s v="10"/>
    <s v="2020-07"/>
    <n v="0.84807105563784013"/>
    <n v="29682486.947324406"/>
    <n v="0"/>
    <d v="2025-09-06T00:00:00"/>
    <n v="5.0191780821917806"/>
    <n v="4.3843078519294892E-2"/>
    <n v="0"/>
    <n v="0.05"/>
    <s v="REMOTA"/>
    <x v="1"/>
    <n v="0"/>
  </r>
  <r>
    <n v="497"/>
    <d v="2014-12-11T00:00:00"/>
    <d v="2014-11-29T00:00:00"/>
    <s v="TRIBUNAL ADMINISTRATIVO DE ANTIOQUIA"/>
    <s v="05001233300020140214300"/>
    <s v="2019"/>
    <x v="0"/>
    <s v="HECTOR FRANCISCO MURIEL ARANGO"/>
    <s v="MARTHA LUZ MENESES GARCIA"/>
    <n v="93574"/>
    <s v="NULIDAD Y RESTABLECIMIENTO DEL DERECHO - LABORAL"/>
    <s v="RELIQUIDACIÓN DE LA PENSIÓN"/>
    <s v="ALTO"/>
    <s v="ALTO"/>
    <s v="ALTO"/>
    <s v="ALTO"/>
    <n v="1"/>
    <s v="ALTA"/>
    <n v="58135094"/>
    <n v="0"/>
    <s v=" SENTENCIA 1RA EN CONTRA"/>
    <n v="3227873"/>
    <s v="NO"/>
    <s v="NO"/>
    <s v="10 años"/>
    <s v="ELIANA ROSA BOTERO LONDOÑO"/>
    <d v="2013-02-01T00:00:00"/>
    <d v="2013-02-01T00:00:00"/>
    <n v="108663"/>
    <s v="GESTION HUMANA Y DLLO ORGANIZACIONAL"/>
    <m/>
    <d v="2020-08-31T00:00:00"/>
    <s v="2014-12"/>
    <s v="10"/>
    <s v="2020-07"/>
    <n v="0.88843442213904433"/>
    <n v="51649218.643889025"/>
    <n v="0"/>
    <d v="2024-12-08T00:00:00"/>
    <n v="4.2739726027397262"/>
    <n v="4.3843078519294892E-2"/>
    <n v="0"/>
    <n v="1"/>
    <s v="ALTA"/>
    <x v="0"/>
    <n v="3227873"/>
  </r>
  <r>
    <n v="498"/>
    <d v="2015-10-14T00:00:00"/>
    <d v="2015-09-25T00:00:00"/>
    <s v="JUZGADO 6 ADMINISTRATIVO ORAL DE MEDELLIN"/>
    <s v="05001333300620150085601"/>
    <s v="2019"/>
    <x v="0"/>
    <s v="AMANDA MARTINEZ OLIVO"/>
    <s v="GLORIA MATILDE MONTYA CUSSO"/>
    <n v="96742"/>
    <s v="NULIDAD Y RESTABLECIMIENTO DEL DERECHO - LABORAL"/>
    <s v="PENSIÓN DE SOBREVIVIENTES"/>
    <s v="BAJO"/>
    <s v="BAJO"/>
    <s v="BAJO"/>
    <s v="BAJO"/>
    <n v="0.05"/>
    <s v="REMOTA"/>
    <n v="41855136"/>
    <n v="0"/>
    <s v=" SENTENCIA 1RA FAVORABLE"/>
    <m/>
    <s v="NO"/>
    <s v="NO"/>
    <s v="10 años"/>
    <s v="ELIANA ROSA BOTERO LONDOÑO"/>
    <d v="2013-02-01T00:00:00"/>
    <d v="2013-02-01T00:00:00"/>
    <n v="108663"/>
    <s v="EDUCACION"/>
    <m/>
    <d v="2020-08-31T00:00:00"/>
    <s v="2015-10"/>
    <s v="10"/>
    <s v="2020-07"/>
    <n v="0.84232546730647351"/>
    <n v="35255646.990376003"/>
    <n v="0"/>
    <d v="2025-10-11T00:00:00"/>
    <n v="5.1150684931506847"/>
    <n v="4.3843078519294892E-2"/>
    <n v="0"/>
    <n v="0.05"/>
    <s v="REMOTA"/>
    <x v="1"/>
    <n v="0"/>
  </r>
  <r>
    <n v="499"/>
    <d v="2015-10-21T00:00:00"/>
    <d v="2015-09-02T00:00:00"/>
    <s v="JUZGADO 3 ADMINISTRATIVO DE DESCONGESTION DE MEDELLIN"/>
    <s v="05001333370320150011600"/>
    <s v="2019"/>
    <x v="0"/>
    <s v="HECTOR ALONSO CASTAÑEDA ARIAS"/>
    <s v="SANDRO SANCHEZ SALAZAR"/>
    <n v="95351"/>
    <s v="NULIDAD Y RESTABLECIMIENTO DEL DERECHO - LABORAL"/>
    <s v="RELIQUIDACIÓN DE LA PENSIÓN"/>
    <s v="ALTO"/>
    <s v="ALTO"/>
    <s v="ALTO"/>
    <s v="ALTO"/>
    <n v="1"/>
    <s v="ALTA"/>
    <n v="6710281"/>
    <n v="0"/>
    <s v="  SENTENCIA 2DA FAVORABLE"/>
    <m/>
    <s v="NO"/>
    <s v="NO"/>
    <s v="10 años"/>
    <s v="ELIANA ROSA BOTERO LONDOÑO"/>
    <d v="2013-02-01T00:00:00"/>
    <d v="2013-02-01T00:00:00"/>
    <n v="108663"/>
    <s v="GESTION HUMANA Y DLLO ORGANIZACIONAL"/>
    <s v="SENTENCIA NIEGA PRETENSIONES/ PENSIONES DE ANTIOQUIA"/>
    <d v="2020-08-31T00:00:00"/>
    <s v="2015-10"/>
    <s v="10"/>
    <s v="2020-07"/>
    <n v="0.84232546730647351"/>
    <n v="5652240.5790827507"/>
    <n v="0"/>
    <d v="2025-10-18T00:00:00"/>
    <n v="5.1342465753424653"/>
    <n v="4.3843078519294892E-2"/>
    <n v="0"/>
    <n v="1"/>
    <s v="ALTA"/>
    <x v="0"/>
    <n v="0"/>
  </r>
  <r>
    <n v="500"/>
    <d v="2015-11-18T00:00:00"/>
    <d v="2015-11-06T00:00:00"/>
    <s v="JUZGADO 25 ADMINISTRATIVO ORAL DE MEDELLIN"/>
    <s v="05001333302520150118000"/>
    <s v="2019"/>
    <x v="0"/>
    <s v="OSCAR ANIBAL QUINTERO BEDOYA"/>
    <s v="GLORIA PATRICIA MOLINA ZAPATA "/>
    <n v="94096"/>
    <s v="NULIDAD Y RESTABLECIMIENTO DEL DERECHO - LABORAL"/>
    <s v="RELIQUIDACIÓN DE LA PENSIÓN"/>
    <s v="ALTO"/>
    <s v="ALTO"/>
    <s v="ALTO"/>
    <s v="ALTO"/>
    <n v="1"/>
    <s v="ALTA"/>
    <n v="5993894"/>
    <n v="0"/>
    <s v="  SENTENCIA 2DA FAVORABLE"/>
    <m/>
    <s v="NO"/>
    <s v="NO"/>
    <s v="10 años"/>
    <s v="ELIANA ROSA BOTERO LONDOÑO"/>
    <d v="2013-02-01T00:00:00"/>
    <d v="2013-02-01T00:00:00"/>
    <n v="108663"/>
    <s v="GESTION HUMANA Y DLLO ORGANIZACIONAL"/>
    <s v="SENTENCIA NIEGA PRETENSIONES/ PENSIONES DE ANTIOQUIA"/>
    <d v="2020-08-31T00:00:00"/>
    <s v="2015-11"/>
    <s v="10"/>
    <s v="2020-07"/>
    <n v="0.83727667088522129"/>
    <n v="5018547.6139589027"/>
    <n v="0"/>
    <d v="2025-11-15T00:00:00"/>
    <n v="5.2109589041095887"/>
    <n v="4.3843078519294892E-2"/>
    <n v="0"/>
    <n v="1"/>
    <s v="ALTA"/>
    <x v="0"/>
    <n v="0"/>
  </r>
  <r>
    <n v="501"/>
    <d v="2015-11-23T00:00:00"/>
    <d v="2015-10-21T00:00:00"/>
    <s v="JUZGADO 8 ADMINISTRATIVO ORAL DE MEDELLIN"/>
    <s v="05001333300820150114200"/>
    <s v="2019"/>
    <x v="0"/>
    <s v="BEATRIZ ATEHORTUA GOMEZ"/>
    <s v="CARLOS ANDRES RESTREPO GIRALDO"/>
    <n v="242719"/>
    <s v="NULIDAD Y RESTABLECIMIENTO DEL DERECHO - LABORAL"/>
    <s v="RELIQUIDACIÓN DE LA PENSIÓN"/>
    <s v="BAJO"/>
    <s v="BAJO"/>
    <s v="BAJO"/>
    <s v="BAJO"/>
    <n v="0.05"/>
    <s v="REMOTA"/>
    <n v="11598720"/>
    <n v="0"/>
    <s v="  SENTENCIA 2DA FAVORABLE"/>
    <m/>
    <s v="NO"/>
    <s v="NO"/>
    <s v="10 años"/>
    <s v="ELIANA ROSA BOTERO LONDOÑO"/>
    <d v="2013-02-01T00:00:00"/>
    <d v="2013-02-01T00:00:00"/>
    <n v="108663"/>
    <s v="EDUCACION"/>
    <m/>
    <d v="2020-08-31T00:00:00"/>
    <s v="2015-11"/>
    <s v="10"/>
    <s v="2020-07"/>
    <n v="0.83727667088522129"/>
    <n v="9711337.6681298334"/>
    <n v="0"/>
    <d v="2025-11-20T00:00:00"/>
    <n v="5.2246575342465755"/>
    <n v="4.3843078519294892E-2"/>
    <n v="0"/>
    <n v="0.05"/>
    <s v="REMOTA"/>
    <x v="1"/>
    <n v="0"/>
  </r>
  <r>
    <n v="502"/>
    <d v="2015-09-24T00:00:00"/>
    <d v="2015-09-02T00:00:00"/>
    <s v="JUZGADO 4 ADMINISTRATIVO ORAL DE DESCONGESTION"/>
    <s v="05001333370420150011600"/>
    <s v="2019"/>
    <x v="0"/>
    <s v="MYRIAM DEL SOCORRO GOMEZ NOREÑA"/>
    <s v="HERNAN DARIO ZAPATA LONDOÑO "/>
    <n v="108371"/>
    <s v="NULIDAD Y RESTABLECIMIENTO DEL DERECHO - LABORAL"/>
    <s v="OTRAS"/>
    <s v="BAJO"/>
    <s v="BAJO"/>
    <s v="BAJO"/>
    <s v="BAJO"/>
    <n v="0.05"/>
    <s v="REMOTA"/>
    <n v="2275000"/>
    <n v="0"/>
    <s v=" SENTENCIA 1RA FAVORABLE"/>
    <m/>
    <s v="NO"/>
    <s v="NO"/>
    <s v="10 años"/>
    <s v="ELIANA ROSA BOTERO LONDOÑO"/>
    <d v="2013-02-01T00:00:00"/>
    <d v="2013-02-01T00:00:00"/>
    <n v="108663"/>
    <s v="EDUCACION"/>
    <s v="BONIFICACION"/>
    <d v="2020-08-31T00:00:00"/>
    <s v="2015-09"/>
    <s v="10"/>
    <s v="2020-07"/>
    <n v="0.84807105563784013"/>
    <n v="1929361.6515760864"/>
    <n v="0"/>
    <d v="2025-09-21T00:00:00"/>
    <n v="5.0602739726027401"/>
    <n v="4.3843078519294892E-2"/>
    <n v="0"/>
    <n v="0.05"/>
    <s v="REMOTA"/>
    <x v="1"/>
    <n v="0"/>
  </r>
  <r>
    <n v="503"/>
    <d v="2016-01-25T00:00:00"/>
    <d v="2015-11-30T00:00:00"/>
    <s v="JUZGADO 7 ADMINISTRATIVO ORAL DE MEDELLIN"/>
    <s v="05001333300720150129400"/>
    <s v="2019"/>
    <x v="0"/>
    <s v="CARLOS ALBERTO URREGO QUIROZ"/>
    <s v="ALBERTO CARDENAS DE LA ROSA"/>
    <n v="50746"/>
    <s v="NULIDAD Y RESTABLECIMIENTO DEL DERECHO - LABORAL"/>
    <s v="OTRAS"/>
    <s v="BAJO"/>
    <s v="BAJO"/>
    <s v="BAJO"/>
    <s v="BAJO"/>
    <n v="0.05"/>
    <s v="REMOTA"/>
    <n v="16393217"/>
    <n v="0"/>
    <s v=" SENTENCIA 1RA EN CONTRA"/>
    <m/>
    <s v="NO"/>
    <s v="NO"/>
    <s v="10 años"/>
    <s v="ELIANA ROSA BOTERO LONDOÑO"/>
    <d v="2013-02-01T00:00:00"/>
    <d v="2013-02-01T00:00:00"/>
    <n v="108663"/>
    <s v="EDUCACION"/>
    <s v="SANCION MORATORIA CESANTIAS FONPREMAG"/>
    <d v="2020-08-31T00:00:00"/>
    <s v="2016-01"/>
    <s v="10"/>
    <s v="2020-07"/>
    <n v="0.82150585725380554"/>
    <n v="13467123.784732658"/>
    <n v="0"/>
    <d v="2026-01-22T00:00:00"/>
    <n v="5.397260273972603"/>
    <n v="4.3843078519294892E-2"/>
    <n v="0"/>
    <n v="0.05"/>
    <s v="REMOTA"/>
    <x v="1"/>
    <n v="0"/>
  </r>
  <r>
    <n v="504"/>
    <d v="2012-12-13T00:00:00"/>
    <d v="2012-10-17T00:00:00"/>
    <s v="JUZGADO 28 ADMINISTRATIVO ORAL DE MEDELLIN"/>
    <s v="05001333302820120030600"/>
    <s v="2019"/>
    <x v="0"/>
    <s v="ANA LUZ SÁNCHEZ ALZATE"/>
    <s v="GILBERTO ALONSO GARCIA BERRIO"/>
    <n v="133866"/>
    <s v="NULIDAD Y RESTABLECIMIENTO DEL DERECHO - LABORAL"/>
    <s v="RELIQUIDACIÓN DE LA PENSIÓN"/>
    <s v="ALTO"/>
    <s v="ALTO"/>
    <s v="ALTO"/>
    <s v="ALTO"/>
    <n v="1"/>
    <s v="ALTA"/>
    <n v="6443500"/>
    <n v="0"/>
    <s v=" SENTENCIA 2DA EN CONTRA "/>
    <n v="345000"/>
    <s v="NO"/>
    <s v="NO"/>
    <s v="10 años"/>
    <s v="ELIANA ROSA BOTERO LONDOÑO"/>
    <d v="2013-02-01T00:00:00"/>
    <d v="2014-10-08T00:00:00"/>
    <n v="170967"/>
    <s v="GESTION HUMANA Y DLLO ORGANIZACIONAL"/>
    <s v="MONIK"/>
    <d v="2020-08-31T00:00:00"/>
    <s v="2012-12"/>
    <s v="10"/>
    <s v="2020-07"/>
    <n v="0.93877643848037551"/>
    <n v="6049005.9813482994"/>
    <n v="0"/>
    <d v="2022-12-11T00:00:00"/>
    <n v="2.2794520547945205"/>
    <n v="4.3843078519294892E-2"/>
    <n v="0"/>
    <n v="1"/>
    <s v="ALTA"/>
    <x v="0"/>
    <n v="345000"/>
  </r>
  <r>
    <n v="505"/>
    <d v="2011-11-09T00:00:00"/>
    <d v="2011-11-22T00:00:00"/>
    <s v="JUZGADO 16 LABORAL DEL CIRCUITO DE MEDELLIN"/>
    <s v="05001310501620110128100"/>
    <s v="2019"/>
    <x v="1"/>
    <s v="ATANAEL LOAIZA ÚSUGA"/>
    <s v="LEON OVIDIO MEDINA PEREZ"/>
    <n v="22067"/>
    <s v="ORDINARIA"/>
    <s v="OTRAS"/>
    <s v="ALTO"/>
    <s v="ALTO"/>
    <s v="ALTO"/>
    <s v="ALTO"/>
    <n v="1"/>
    <s v="ALTA"/>
    <n v="66679920"/>
    <n v="0"/>
    <s v=" SENTENCIA 1RA EN CONTRA"/>
    <n v="55721150"/>
    <s v="NO"/>
    <s v="NO"/>
    <s v="10 años"/>
    <s v="ELIANA ROSA BOTERO LONDOÑO"/>
    <d v="2013-02-01T00:00:00"/>
    <d v="2013-02-01T00:00:00"/>
    <n v="108663"/>
    <s v="EDUCACION"/>
    <s v="MONIK"/>
    <d v="2020-08-31T00:00:00"/>
    <s v="2011-11"/>
    <s v="10"/>
    <s v="2020-07"/>
    <n v="0.96566715194729857"/>
    <n v="64390608.438473716"/>
    <n v="0"/>
    <d v="2021-11-06T00:00:00"/>
    <n v="1.1835616438356165"/>
    <n v="4.3843078519294892E-2"/>
    <n v="0"/>
    <n v="1"/>
    <s v="ALTA"/>
    <x v="0"/>
    <n v="55721150"/>
  </r>
  <r>
    <n v="506"/>
    <d v="2016-02-25T00:00:00"/>
    <d v="2017-04-01T00:00:00"/>
    <s v="JUZGADO PRIMERO CIVIL DEL CIRCUITO ESPECIALIZADO EN RESTITUTION DE TIERRAS DE QUIBDO"/>
    <s v="27001312100120140009900"/>
    <s v="2019"/>
    <x v="2"/>
    <s v="UNIDAD ADMINISTRATIVA ESPECIAL DE GESTION DE RESTITUCION DE TIERRAS DESPOJADAS"/>
    <s v="X"/>
    <s v="X"/>
    <s v="ORDINARIA"/>
    <s v="OTRAS"/>
    <s v="BAJO"/>
    <s v="BAJO"/>
    <s v="BAJO"/>
    <s v="BAJO"/>
    <n v="0.05"/>
    <s v="REMOTA"/>
    <n v="0"/>
    <n v="0"/>
    <s v="ALEGATOS"/>
    <m/>
    <s v="NO"/>
    <s v="NO"/>
    <s v="10 años"/>
    <s v="ELIANA ROSA BOTERO LONDOÑO"/>
    <d v="2013-02-01T00:00:00"/>
    <d v="2013-02-01T00:00:00"/>
    <n v="108663"/>
    <s v="MINAS"/>
    <s v="RESTITUCION DE TIERRAS"/>
    <d v="2020-08-31T00:00:00"/>
    <s v="2016-02"/>
    <s v="10"/>
    <s v="2020-07"/>
    <n v="0.81112653258637668"/>
    <n v="0"/>
    <n v="0"/>
    <d v="2026-02-22T00:00:00"/>
    <n v="5.4821917808219176"/>
    <n v="4.3843078519294892E-2"/>
    <n v="0"/>
    <n v="0.05"/>
    <s v="REMOTA"/>
    <x v="1"/>
    <n v="0"/>
  </r>
  <r>
    <n v="507"/>
    <d v="2016-03-17T00:00:00"/>
    <d v="2016-03-17T00:00:00"/>
    <s v="JUZGADO SEGUNDO CIVIL DEL CIRCUITO ESPECIALIZADO EN RESTITUCION DE TIERRAS DE APARTADO"/>
    <s v="05045312100220150000100"/>
    <s v="2019"/>
    <x v="2"/>
    <s v="UAEGRTD - ABELARDO MENDOZA CASARRUBIA"/>
    <s v="X"/>
    <s v="X"/>
    <s v="ORDINARIA"/>
    <s v="OTRAS"/>
    <s v="BAJO"/>
    <s v="BAJO"/>
    <s v="BAJO"/>
    <s v="BAJO"/>
    <n v="0.05"/>
    <s v="REMOTA"/>
    <n v="0"/>
    <n v="0"/>
    <s v="CONTESTACIÓN"/>
    <m/>
    <s v="NO"/>
    <s v="NO"/>
    <s v="10 años"/>
    <s v="ELIANA ROSA BOTERO LONDOÑO"/>
    <d v="2013-02-01T00:00:00"/>
    <d v="2013-02-01T00:00:00"/>
    <n v="108663"/>
    <s v="MINAS"/>
    <s v="RESTITUCION DE TIERRAS"/>
    <d v="2020-08-31T00:00:00"/>
    <s v="2016-03"/>
    <s v="10"/>
    <s v="2020-07"/>
    <n v="0.80354364508127107"/>
    <n v="0"/>
    <n v="0"/>
    <d v="2026-03-15T00:00:00"/>
    <n v="5.5397260273972604"/>
    <n v="4.3843078519294892E-2"/>
    <n v="0"/>
    <n v="0.05"/>
    <s v="REMOTA"/>
    <x v="1"/>
    <n v="0"/>
  </r>
  <r>
    <n v="508"/>
    <d v="2016-03-17T00:00:00"/>
    <d v="2016-03-17T00:00:00"/>
    <s v="JUZGADO SEGUNDO CIVIL DEL CIRCUITO ESPECIALIZADO EN RESTITUCION DE TIERRAS DE APARTADO"/>
    <s v="05045312100220140000600"/>
    <s v="2019"/>
    <x v="2"/>
    <s v="UAEGRTD - SINFORIANO HINCAPIE Y OTROS                                                                                                                                                                                                                                                                                                                                                                                                                                                                                                                                                                                                                                                                                                                                                                                                                                   "/>
    <s v="HUGO NEL JIMENEZ HERRERA"/>
    <n v="195713"/>
    <s v="ORDINARIA"/>
    <s v="OTRAS"/>
    <s v="BAJO"/>
    <s v="BAJO"/>
    <s v="BAJO"/>
    <s v="BAJO"/>
    <n v="0.05"/>
    <s v="REMOTA"/>
    <n v="0"/>
    <n v="0"/>
    <s v="PRUEBAS"/>
    <m/>
    <s v="NO"/>
    <s v="NO"/>
    <s v="10 años"/>
    <s v="ELIANA ROSA BOTERO LONDOÑO"/>
    <d v="2013-02-01T00:00:00"/>
    <d v="2013-02-01T00:00:00"/>
    <n v="108663"/>
    <s v="MINAS"/>
    <s v="RESTITUCION DE TIERRAS"/>
    <d v="2020-08-31T00:00:00"/>
    <s v="2016-03"/>
    <s v="10"/>
    <s v="2020-07"/>
    <n v="0.80354364508127107"/>
    <n v="0"/>
    <n v="0"/>
    <d v="2026-03-15T00:00:00"/>
    <n v="5.5397260273972604"/>
    <n v="4.3843078519294892E-2"/>
    <n v="0"/>
    <n v="0.05"/>
    <s v="REMOTA"/>
    <x v="1"/>
    <n v="0"/>
  </r>
  <r>
    <n v="509"/>
    <d v="2016-03-17T00:00:00"/>
    <d v="2016-03-17T00:00:00"/>
    <s v="JUZGADO SEGUNDO CIVIL DEL CIRCUITO ESPECIALIZADO EN RESTITUCION DE TIERRAS DE APARTADO"/>
    <s v="05045312100220140004200"/>
    <s v="2019"/>
    <x v="2"/>
    <s v="UAEGRTD"/>
    <s v="MARCOS ARANGO GUTIERREZ"/>
    <n v="183353"/>
    <s v="ORDINARIA"/>
    <s v="OTRAS"/>
    <s v="BAJO"/>
    <s v="BAJO"/>
    <s v="BAJO"/>
    <s v="BAJO"/>
    <n v="0.05"/>
    <s v="REMOTA"/>
    <n v="0"/>
    <n v="0"/>
    <s v="PRUEBAS"/>
    <m/>
    <s v="NO"/>
    <s v="NO"/>
    <s v="10 años"/>
    <s v="ELIANA ROSA BOTERO LONDOÑO"/>
    <d v="2013-02-01T00:00:00"/>
    <d v="2013-02-01T00:00:00"/>
    <n v="108663"/>
    <s v="MINAS"/>
    <s v="RESTITUCION DE TIERRAS"/>
    <d v="2020-08-31T00:00:00"/>
    <s v="2016-03"/>
    <s v="10"/>
    <s v="2020-07"/>
    <n v="0.80354364508127107"/>
    <n v="0"/>
    <n v="0"/>
    <d v="2026-03-15T00:00:00"/>
    <n v="5.5397260273972604"/>
    <n v="4.3843078519294892E-2"/>
    <n v="0"/>
    <n v="0.05"/>
    <s v="REMOTA"/>
    <x v="1"/>
    <n v="0"/>
  </r>
  <r>
    <n v="510"/>
    <d v="2016-03-17T00:00:00"/>
    <d v="2016-03-17T00:00:00"/>
    <s v="JUZGADO SEGUNDO CIVIL DEL CIRCUITO ESPECIALIZADO EN RESTITUCION DE TIERRAS DE APARTADO"/>
    <s v="05045312100220140005700"/>
    <s v="2019"/>
    <x v="2"/>
    <s v="CARLOS WILDER E OSORNO"/>
    <s v="HECTOR GIOVANNY DAZA FIGUEREDO"/>
    <n v="132112"/>
    <s v="ORDINARIA"/>
    <s v="OTRAS"/>
    <s v="BAJO"/>
    <s v="BAJO"/>
    <s v="BAJO"/>
    <s v="BAJO"/>
    <n v="0.05"/>
    <s v="REMOTA"/>
    <n v="0"/>
    <n v="0"/>
    <s v="ALEGATOS"/>
    <m/>
    <s v="NO"/>
    <s v="NO"/>
    <s v="10 años"/>
    <s v="ELIANA ROSA BOTERO LONDOÑO"/>
    <d v="2013-02-01T00:00:00"/>
    <d v="2013-02-01T00:00:00"/>
    <n v="108663"/>
    <s v="MINAS"/>
    <s v="RESTITUCION DE TIERRAS"/>
    <d v="2020-08-31T00:00:00"/>
    <s v="2016-03"/>
    <s v="10"/>
    <s v="2020-07"/>
    <n v="0.80354364508127107"/>
    <n v="0"/>
    <n v="0"/>
    <d v="2026-03-15T00:00:00"/>
    <n v="5.5397260273972604"/>
    <n v="4.3843078519294892E-2"/>
    <n v="0"/>
    <n v="0.05"/>
    <s v="REMOTA"/>
    <x v="1"/>
    <n v="0"/>
  </r>
  <r>
    <n v="511"/>
    <d v="2016-03-17T00:00:00"/>
    <d v="2016-03-17T00:00:00"/>
    <s v="JUZGADO SEGUNDO CIVIL DEL CIRCUITO ESPECIALIZADO EN RESTITUCION DE TIERRAS DE APARTADO"/>
    <s v="05045312100220140006000"/>
    <s v="2019"/>
    <x v="2"/>
    <s v="ANTONIO DAVID ROYED DIAZ"/>
    <m/>
    <m/>
    <s v="ORDINARIA"/>
    <s v="OTRAS"/>
    <s v="BAJO"/>
    <s v="BAJO"/>
    <s v="BAJO"/>
    <s v="BAJO"/>
    <n v="0.05"/>
    <s v="REMOTA"/>
    <n v="0"/>
    <n v="0"/>
    <s v=" SENTENCIA 1RA FAVORABLE"/>
    <m/>
    <s v="NO"/>
    <s v="NO"/>
    <s v="10 años"/>
    <s v="ELIANA ROSA BOTERO LONDOÑO"/>
    <d v="2013-02-01T00:00:00"/>
    <d v="2013-02-01T00:00:00"/>
    <n v="108663"/>
    <s v="MINAS"/>
    <s v="RESTITUCION DE TIERRAS"/>
    <d v="2020-08-31T00:00:00"/>
    <s v="2016-03"/>
    <s v="10"/>
    <s v="2020-07"/>
    <n v="0.80354364508127107"/>
    <n v="0"/>
    <n v="0"/>
    <d v="2026-03-15T00:00:00"/>
    <n v="5.5397260273972604"/>
    <n v="4.3843078519294892E-2"/>
    <n v="0"/>
    <n v="0.05"/>
    <s v="REMOTA"/>
    <x v="1"/>
    <n v="0"/>
  </r>
  <r>
    <n v="512"/>
    <d v="2016-03-17T00:00:00"/>
    <d v="2016-03-17T00:00:00"/>
    <s v="JUZGADO SEGUNDO CIVIL DEL CIRCUITO ESPECIALIZADO EN RESTITUCION DE TIERRAS DE APARTADO"/>
    <s v="05045312100220140006200"/>
    <s v="2019"/>
    <x v="2"/>
    <s v="UAEGRTD"/>
    <s v="CARLOS FERNANDO ROLDAN PEREZ"/>
    <n v="192958"/>
    <s v="ORDINARIA"/>
    <s v="OTRAS"/>
    <s v="BAJO"/>
    <s v="BAJO"/>
    <s v="BAJO"/>
    <s v="BAJO"/>
    <n v="0.05"/>
    <s v="REMOTA"/>
    <n v="0"/>
    <n v="0"/>
    <s v="CONTESTACIÓN"/>
    <m/>
    <s v="NO"/>
    <s v="NO"/>
    <s v="10 años"/>
    <s v="ELIANA ROSA BOTERO LONDOÑO"/>
    <d v="2013-02-01T00:00:00"/>
    <d v="2013-02-01T00:00:00"/>
    <n v="108663"/>
    <s v="MINAS"/>
    <s v="RESTITUCION DE TIERRAS"/>
    <d v="2020-08-31T00:00:00"/>
    <s v="2016-03"/>
    <s v="10"/>
    <s v="2020-07"/>
    <n v="0.80354364508127107"/>
    <n v="0"/>
    <n v="0"/>
    <d v="2026-03-15T00:00:00"/>
    <n v="5.5397260273972604"/>
    <n v="4.3843078519294892E-2"/>
    <n v="0"/>
    <n v="0.05"/>
    <s v="REMOTA"/>
    <x v="1"/>
    <n v="0"/>
  </r>
  <r>
    <n v="513"/>
    <d v="2016-03-17T00:00:00"/>
    <d v="2016-03-17T00:00:00"/>
    <s v="JUZGADO PRIMERO CIVIL DEL CIRCUITO ESPECIALIZADO EN RESTITUTION DE TIERRAS DE APARTADO"/>
    <s v="05045312100120140072100"/>
    <s v="2019"/>
    <x v="2"/>
    <s v="HILDA ISABEL TAPIAS DE DIAZ Y NESTOR DIAZ NORIEGA"/>
    <s v="ANTONIO DAVID ROYET DIAZ"/>
    <n v="206159"/>
    <s v="ORDINARIA"/>
    <s v="OTRAS"/>
    <s v="BAJO"/>
    <s v="BAJO"/>
    <s v="BAJO"/>
    <s v="BAJO"/>
    <n v="0.05"/>
    <s v="REMOTA"/>
    <n v="0"/>
    <n v="0"/>
    <s v="PRUEBAS"/>
    <m/>
    <s v="NO"/>
    <s v="NO"/>
    <s v="10 años"/>
    <s v="ELIANA ROSA BOTERO LONDOÑO"/>
    <d v="2013-02-01T00:00:00"/>
    <d v="2013-02-01T00:00:00"/>
    <n v="108663"/>
    <s v="MINAS"/>
    <s v="RESTITUCION DE TIERRAS"/>
    <d v="2020-08-31T00:00:00"/>
    <s v="2016-03"/>
    <s v="10"/>
    <s v="2020-07"/>
    <n v="0.80354364508127107"/>
    <n v="0"/>
    <n v="0"/>
    <d v="2026-03-15T00:00:00"/>
    <n v="5.5397260273972604"/>
    <n v="4.3843078519294892E-2"/>
    <n v="0"/>
    <n v="0.05"/>
    <s v="REMOTA"/>
    <x v="1"/>
    <n v="0"/>
  </r>
  <r>
    <n v="514"/>
    <d v="2016-03-17T00:00:00"/>
    <d v="2016-03-17T00:00:00"/>
    <s v="JUZGADO PRIMERO CIVIL DEL CIRCUITO ESPECIALIZADO EN RESTITUTION DE TIERRAS DE APARTADO"/>
    <s v="05045312100120140118700"/>
    <s v="2019"/>
    <x v="2"/>
    <s v="HERNANDO USUGA TORRES"/>
    <s v="MARIA PAULINA VERGARA SOTO"/>
    <n v="192021"/>
    <s v="ORDINARIA"/>
    <s v="OTRAS"/>
    <s v="BAJO"/>
    <s v="BAJO"/>
    <s v="BAJO"/>
    <s v="BAJO"/>
    <n v="0.05"/>
    <s v="REMOTA"/>
    <n v="0"/>
    <n v="0"/>
    <s v="PRUEBAS"/>
    <m/>
    <s v="NO"/>
    <s v="NO"/>
    <s v="10 años"/>
    <s v="ELIANA ROSA BOTERO LONDOÑO"/>
    <d v="2013-02-01T00:00:00"/>
    <d v="2013-02-01T00:00:00"/>
    <n v="108663"/>
    <s v="MINAS"/>
    <s v="RESTITUCION DE TIERRAS"/>
    <d v="2020-08-31T00:00:00"/>
    <s v="2016-03"/>
    <s v="10"/>
    <s v="2020-07"/>
    <n v="0.80354364508127107"/>
    <n v="0"/>
    <n v="0"/>
    <d v="2026-03-15T00:00:00"/>
    <n v="5.5397260273972604"/>
    <n v="4.3843078519294892E-2"/>
    <n v="0"/>
    <n v="0.05"/>
    <s v="REMOTA"/>
    <x v="1"/>
    <n v="0"/>
  </r>
  <r>
    <n v="515"/>
    <d v="2016-03-17T00:00:00"/>
    <d v="2016-03-17T00:00:00"/>
    <s v="JUZGADO PRIMERO CIVIL DEL CIRCUITO ESPECIALIZADO EN RESTITUTION DE TIERRAS DE APARTADO"/>
    <s v="05045312100120140119100"/>
    <s v="2019"/>
    <x v="2"/>
    <s v="UAEGRTD"/>
    <s v="MARIA PAULINA VERGARA SOTO"/>
    <n v="192021"/>
    <s v="ORDINARIA"/>
    <s v="OTRAS"/>
    <s v="BAJO"/>
    <s v="BAJO"/>
    <s v="BAJO"/>
    <s v="BAJO"/>
    <n v="0.05"/>
    <s v="REMOTA"/>
    <n v="0"/>
    <n v="0"/>
    <s v="CONTESTACIÓN"/>
    <m/>
    <s v="NO"/>
    <s v="NO"/>
    <s v="10 años"/>
    <s v="ELIANA ROSA BOTERO LONDOÑO"/>
    <d v="2013-02-01T00:00:00"/>
    <d v="2013-02-01T00:00:00"/>
    <n v="108663"/>
    <s v="MINAS"/>
    <s v="RESTITUCION DE TIERRAS"/>
    <d v="2020-08-31T00:00:00"/>
    <s v="2016-03"/>
    <s v="10"/>
    <s v="2020-07"/>
    <n v="0.80354364508127107"/>
    <n v="0"/>
    <n v="0"/>
    <d v="2026-03-15T00:00:00"/>
    <n v="5.5397260273972604"/>
    <n v="4.3843078519294892E-2"/>
    <n v="0"/>
    <n v="0.05"/>
    <s v="REMOTA"/>
    <x v="1"/>
    <n v="0"/>
  </r>
  <r>
    <n v="516"/>
    <d v="2016-03-17T00:00:00"/>
    <d v="2016-03-17T00:00:00"/>
    <s v="JUZGADO PRIMERO CIVIL DEL CIRCUITO ESPECIALIZADO EN RESTITUTION DE TIERRAS DE APARTADO"/>
    <s v="05045312100120140119300"/>
    <s v="2019"/>
    <x v="2"/>
    <s v="ABELARDO MENDOZA CASARRUBIA Y OTROS"/>
    <s v="MARCOS ARANGO GUTIERREZ"/>
    <n v="183353"/>
    <s v="ORDINARIA"/>
    <s v="OTRAS"/>
    <s v="BAJO"/>
    <s v="BAJO"/>
    <s v="BAJO"/>
    <s v="BAJO"/>
    <n v="0.05"/>
    <s v="REMOTA"/>
    <n v="0"/>
    <n v="0"/>
    <s v="PRUEBAS"/>
    <m/>
    <s v="NO"/>
    <s v="NO"/>
    <s v="10 años"/>
    <s v="ELIANA ROSA BOTERO LONDOÑO"/>
    <d v="2013-02-01T00:00:00"/>
    <d v="2013-02-01T00:00:00"/>
    <n v="108663"/>
    <s v="MINAS"/>
    <s v="RESTITUCION DE TIERRAS"/>
    <d v="2020-08-31T00:00:00"/>
    <s v="2016-03"/>
    <s v="10"/>
    <s v="2020-07"/>
    <n v="0.80354364508127107"/>
    <n v="0"/>
    <n v="0"/>
    <d v="2026-03-15T00:00:00"/>
    <n v="5.5397260273972604"/>
    <n v="4.3843078519294892E-2"/>
    <n v="0"/>
    <n v="0.05"/>
    <s v="REMOTA"/>
    <x v="1"/>
    <n v="0"/>
  </r>
  <r>
    <n v="517"/>
    <d v="2016-03-17T00:00:00"/>
    <d v="2016-03-17T00:00:00"/>
    <s v="JUZGADO PRIMERO CIVIL DEL CIRCUITO ESPECIALIZADO EN RESTITUTION DE TIERRAS DE APARTADO"/>
    <s v="05045312100120140119400"/>
    <s v="2019"/>
    <x v="2"/>
    <s v="ROSALBA CALZADA HURTADO"/>
    <s v="MARCOS ARANGO GUTIERREZ"/>
    <n v="183353"/>
    <s v="ORDINARIA"/>
    <s v="OTRAS"/>
    <s v="BAJO"/>
    <s v="BAJO"/>
    <s v="BAJO"/>
    <s v="BAJO"/>
    <n v="0.05"/>
    <s v="REMOTA"/>
    <n v="0"/>
    <n v="0"/>
    <s v="PRUEBAS"/>
    <m/>
    <s v="NO"/>
    <s v="NO"/>
    <s v="10 años"/>
    <s v="ELIANA ROSA BOTERO LONDOÑO"/>
    <d v="2013-02-01T00:00:00"/>
    <d v="2013-02-01T00:00:00"/>
    <n v="108663"/>
    <s v="MINAS"/>
    <s v="RESTITUCION DE TIERRAS"/>
    <d v="2020-08-31T00:00:00"/>
    <s v="2016-03"/>
    <s v="10"/>
    <s v="2020-07"/>
    <n v="0.80354364508127107"/>
    <n v="0"/>
    <n v="0"/>
    <d v="2026-03-15T00:00:00"/>
    <n v="5.5397260273972604"/>
    <n v="4.3843078519294892E-2"/>
    <n v="0"/>
    <n v="0.05"/>
    <s v="REMOTA"/>
    <x v="1"/>
    <n v="0"/>
  </r>
  <r>
    <n v="518"/>
    <d v="2016-03-17T00:00:00"/>
    <d v="2016-03-17T00:00:00"/>
    <s v="JUZGADO SEGUNDO CIVIL DEL CIRCUITO ESPECIALIZADO EN RESTITUCION DE TIERRAS DE APARTADO"/>
    <s v="05045312100220150000300"/>
    <s v="2019"/>
    <x v="2"/>
    <s v="ABELARDO ANTONIO CARDONA LOPEZ"/>
    <s v="MARCOS ARANGO GUTIERREZ"/>
    <n v="183353"/>
    <s v="ORDINARIA"/>
    <s v="OTRAS"/>
    <s v="BAJO"/>
    <s v="BAJO"/>
    <s v="BAJO"/>
    <s v="BAJO"/>
    <n v="0.05"/>
    <s v="REMOTA"/>
    <n v="0"/>
    <n v="0"/>
    <s v="CONTESTACIÓN"/>
    <m/>
    <s v="NO"/>
    <s v="NO"/>
    <s v="10 años"/>
    <s v="ELIANA ROSA BOTERO LONDOÑO"/>
    <d v="2013-02-01T00:00:00"/>
    <d v="2013-02-01T00:00:00"/>
    <n v="108663"/>
    <s v="MINAS"/>
    <s v="RESTITUCION DE TIERRAS"/>
    <d v="2020-08-31T00:00:00"/>
    <s v="2016-03"/>
    <s v="10"/>
    <s v="2020-07"/>
    <n v="0.80354364508127107"/>
    <n v="0"/>
    <n v="0"/>
    <d v="2026-03-15T00:00:00"/>
    <n v="5.5397260273972604"/>
    <n v="4.3843078519294892E-2"/>
    <n v="0"/>
    <n v="0.05"/>
    <s v="REMOTA"/>
    <x v="1"/>
    <n v="0"/>
  </r>
  <r>
    <n v="519"/>
    <d v="2016-03-17T00:00:00"/>
    <d v="2016-03-17T00:00:00"/>
    <s v="JUZGADO SEGUNDO CIVIL DEL CIRCUITO ESPECIALIZADO EN RESTITUCION DE TIERRAS DE APARTADO"/>
    <s v="05045312100220150000400"/>
    <s v="2019"/>
    <x v="2"/>
    <s v="MARIA PAULINA VERGARA SOTO"/>
    <s v="MARIA PAULINA VERGARA SOTO"/>
    <n v="192021"/>
    <s v="ORDINARIA"/>
    <s v="OTRAS"/>
    <s v="BAJO"/>
    <s v="BAJO"/>
    <s v="BAJO"/>
    <s v="BAJO"/>
    <n v="0.05"/>
    <s v="REMOTA"/>
    <n v="0"/>
    <n v="0"/>
    <s v="CONTESTACIÓN"/>
    <m/>
    <s v="NO"/>
    <s v="NO"/>
    <s v="10 años"/>
    <s v="ELIANA ROSA BOTERO LONDOÑO"/>
    <d v="2013-02-01T00:00:00"/>
    <d v="2013-02-01T00:00:00"/>
    <n v="108663"/>
    <s v="MINAS"/>
    <s v="RESTITUCION DE TIERRAS"/>
    <d v="2020-08-31T00:00:00"/>
    <s v="2016-03"/>
    <s v="10"/>
    <s v="2020-07"/>
    <n v="0.80354364508127107"/>
    <n v="0"/>
    <n v="0"/>
    <d v="2026-03-15T00:00:00"/>
    <n v="5.5397260273972604"/>
    <n v="4.3843078519294892E-2"/>
    <n v="0"/>
    <n v="0.05"/>
    <s v="REMOTA"/>
    <x v="1"/>
    <n v="0"/>
  </r>
  <r>
    <n v="520"/>
    <d v="2016-02-24T00:00:00"/>
    <d v="2016-03-02T00:00:00"/>
    <s v="JUZGADO 34 ADMINISTRATIVO ORAL DE MEDELLIN"/>
    <s v="05001333303420160022100"/>
    <s v="2019"/>
    <x v="0"/>
    <s v="JOHN JAIRO CALLE GALLO"/>
    <s v="JORGE HUMBERTO VALERO RODRIGUEZ"/>
    <n v="44498"/>
    <s v="NULIDAD Y RESTABLECIMIENTO DEL DERECHO - LABORAL"/>
    <s v="RELIQUIDACIÓN DE LA PENSIÓN"/>
    <s v="BAJO"/>
    <s v="BAJO"/>
    <s v="BAJO"/>
    <s v="BAJO"/>
    <n v="0.05"/>
    <s v="REMOTA"/>
    <n v="19955522"/>
    <n v="0"/>
    <s v=" SENTENCIA 1RA FAVORABLE"/>
    <m/>
    <s v="NO"/>
    <s v="NO"/>
    <s v="8 años"/>
    <s v="ELIANA ROSA BOTERO LONDOÑO"/>
    <d v="2013-02-01T00:00:00"/>
    <d v="2013-02-01T00:00:00"/>
    <n v="108663"/>
    <s v="EDUCACION"/>
    <s v="FONPREMAG"/>
    <d v="2020-08-31T00:00:00"/>
    <s v="2016-02"/>
    <s v="8"/>
    <s v="2020-07"/>
    <n v="0.81112653258637668"/>
    <n v="16186453.365811156"/>
    <n v="0"/>
    <d v="2024-02-22T00:00:00"/>
    <n v="3.4794520547945207"/>
    <n v="4.3843078519294892E-2"/>
    <n v="0"/>
    <n v="0.05"/>
    <s v="REMOTA"/>
    <x v="1"/>
    <n v="0"/>
  </r>
  <r>
    <n v="521"/>
    <d v="2016-02-24T00:00:00"/>
    <d v="2016-01-22T00:00:00"/>
    <s v="JUZGADO 23 ADMINISTRATIVO ORAL DE MEDELLIN"/>
    <s v="05001333302320160005700"/>
    <s v="2019"/>
    <x v="0"/>
    <s v="FRANCISCO DORIA FUENTES"/>
    <s v="CELINDA ISABEL BRITTO CRUZ"/>
    <n v="204645"/>
    <s v="NULIDAD Y RESTABLECIMIENTO DEL DERECHO - LABORAL"/>
    <s v="OTRAS"/>
    <s v="BAJO"/>
    <s v="BAJO"/>
    <s v="BAJO"/>
    <s v="BAJO"/>
    <n v="0.05"/>
    <s v="REMOTA"/>
    <n v="23574668"/>
    <n v="0"/>
    <s v=" SENTENCIA 1RA FAVORABLE"/>
    <m/>
    <s v="NO"/>
    <s v="NO"/>
    <s v="8 años"/>
    <s v="ELIANA ROSA BOTERO LONDOÑO"/>
    <d v="2013-02-01T00:00:00"/>
    <d v="2013-02-01T00:00:00"/>
    <n v="108663"/>
    <s v="EDUCACION"/>
    <s v="SANCION MORATORIA CESANTIAS FONPREMAG"/>
    <d v="2020-08-31T00:00:00"/>
    <s v="2016-02"/>
    <s v="8"/>
    <s v="2020-07"/>
    <n v="0.81112653258637668"/>
    <n v="19122038.711715013"/>
    <n v="0"/>
    <d v="2024-02-22T00:00:00"/>
    <n v="3.4794520547945207"/>
    <n v="4.3843078519294892E-2"/>
    <n v="0"/>
    <n v="0.05"/>
    <s v="REMOTA"/>
    <x v="1"/>
    <n v="0"/>
  </r>
  <r>
    <n v="522"/>
    <d v="2015-08-25T00:00:00"/>
    <d v="2015-04-21T00:00:00"/>
    <s v="JUZGADO 16 ADMINISTRATIVO ORAL DE MEDELLIN"/>
    <s v="05001333301620140095200"/>
    <s v="2019"/>
    <x v="0"/>
    <s v="LUZ HELENA TORO VALENCIA"/>
    <s v="JUAN DE LA CRUZ NOREÑA OBANDO "/>
    <n v="49260"/>
    <s v="NULIDAD Y RESTABLECIMIENTO DEL DERECHO - LABORAL"/>
    <s v="RELIQUIDACIÓN DE LA PENSIÓN"/>
    <s v="BAJO"/>
    <s v="BAJO"/>
    <s v="BAJO"/>
    <s v="BAJO"/>
    <n v="0.05"/>
    <s v="REMOTA"/>
    <n v="15878682"/>
    <n v="0"/>
    <s v=" SENTENCIA 1RA FAVORABLE"/>
    <m/>
    <s v="NO"/>
    <s v="NO"/>
    <s v="10 años"/>
    <s v="ELIANA ROSA BOTERO LONDOÑO"/>
    <d v="2013-02-01T00:00:00"/>
    <d v="2013-02-01T00:00:00"/>
    <n v="108663"/>
    <s v="EDUCACION"/>
    <s v="PENSIONES DE ANTIOQUIA"/>
    <d v="2020-08-31T00:00:00"/>
    <s v="2015-08"/>
    <s v="10"/>
    <s v="2020-07"/>
    <n v="0.85413954863106623"/>
    <n v="13562610.276336236"/>
    <n v="0"/>
    <d v="2025-08-22T00:00:00"/>
    <n v="4.978082191780822"/>
    <n v="4.3843078519294892E-2"/>
    <n v="0"/>
    <n v="0.05"/>
    <s v="REMOTA"/>
    <x v="1"/>
    <n v="0"/>
  </r>
  <r>
    <n v="523"/>
    <d v="2015-07-13T00:00:00"/>
    <d v="2015-04-09T00:00:00"/>
    <s v="TRIBUNAL ADMINISTRATIVO DE ANTIOQUIA"/>
    <s v="05001233300020150073200"/>
    <s v="2019"/>
    <x v="0"/>
    <s v="MINISTERIO DE VIVIENDA, CIUDAD Y TERRITORIO"/>
    <s v="ANDRES FABIAN FUENTES"/>
    <n v="87553"/>
    <s v="CONTRACTUAL"/>
    <s v="INCUMPLIMIENTO"/>
    <s v="BAJO"/>
    <s v="BAJO"/>
    <s v="BAJO"/>
    <s v="BAJO"/>
    <n v="0.05"/>
    <s v="REMOTA"/>
    <n v="5784461140"/>
    <n v="0"/>
    <s v="ALEGATOS"/>
    <m/>
    <s v="NO"/>
    <n v="0"/>
    <n v="10"/>
    <s v="ELIANA ROSA BOTERO LONDOÑO"/>
    <d v="2013-02-01T00:00:00"/>
    <d v="2013-02-01T00:00:00"/>
    <n v="108663"/>
    <s v="INFRAESTRUCTURA"/>
    <m/>
    <d v="2020-08-31T00:00:00"/>
    <s v="2015-07"/>
    <s v="10"/>
    <s v="2020-07"/>
    <n v="0.85823957329672562"/>
    <n v="4964453460.5450907"/>
    <n v="0"/>
    <d v="2025-07-10T00:00:00"/>
    <n v="4.86027397260274"/>
    <n v="4.3843078519294892E-2"/>
    <n v="0"/>
    <n v="0.05"/>
    <s v="REMOTA"/>
    <x v="1"/>
    <n v="0"/>
  </r>
  <r>
    <n v="524"/>
    <d v="2016-03-02T00:00:00"/>
    <d v="2016-03-14T00:00:00"/>
    <s v="JUZGADO 18 ADMINISTRATIVO ORAL DE MEDELLIN"/>
    <s v="05001333301820160036100"/>
    <s v="2019"/>
    <x v="0"/>
    <s v="MARIA WITER VILLA LONDOÑO"/>
    <s v="PAULA ANDREA LOPEZ SUAREZ"/>
    <n v="177420"/>
    <s v="NULIDAD Y RESTABLECIMIENTO DEL DERECHO - LABORAL"/>
    <s v="RELIQUIDACIÓN DE LA PENSIÓN"/>
    <s v="BAJO"/>
    <s v="BAJO"/>
    <s v="BAJO"/>
    <s v="BAJO"/>
    <n v="0.05"/>
    <s v="REMOTA"/>
    <n v="3263284"/>
    <n v="0"/>
    <s v=" SENTENCIA 1RA FAVORABLE"/>
    <m/>
    <s v="NO"/>
    <s v="NO"/>
    <s v="8 años"/>
    <s v="ELIANA ROSA BOTERO LONDOÑO"/>
    <d v="2013-02-01T00:00:00"/>
    <d v="2013-02-01T00:00:00"/>
    <n v="108663"/>
    <s v="EDUCACION"/>
    <s v="FONPREMAG "/>
    <d v="2020-08-31T00:00:00"/>
    <s v="2016-03"/>
    <s v="8"/>
    <s v="2020-07"/>
    <n v="0.80354364508127107"/>
    <n v="2622191.1202953905"/>
    <n v="0"/>
    <d v="2024-02-29T00:00:00"/>
    <n v="3.4986301369863013"/>
    <n v="4.3843078519294892E-2"/>
    <n v="0"/>
    <n v="0.05"/>
    <s v="REMOTA"/>
    <x v="1"/>
    <n v="0"/>
  </r>
  <r>
    <n v="525"/>
    <d v="2016-04-14T00:00:00"/>
    <d v="2016-04-25T00:00:00"/>
    <s v="JUZGADO 17 ADMINISTRATIVO ORAL DE MEDELLIN"/>
    <s v="05001333301720160021200"/>
    <s v="2019"/>
    <x v="0"/>
    <s v="MARIA GEORGINA CIRO GARCIA"/>
    <s v="JORGE HUMBERTO VALERO RODRIGUEZ"/>
    <n v="44498"/>
    <s v="NULIDAD Y RESTABLECIMIENTO DEL DERECHO - LABORAL"/>
    <s v="OTRAS"/>
    <s v="BAJO"/>
    <s v="BAJO"/>
    <s v="BAJO"/>
    <s v="BAJO"/>
    <n v="0.05"/>
    <s v="REMOTA"/>
    <n v="4610298"/>
    <n v="0"/>
    <s v=" SENTENCIA 1RA FAVORABLE"/>
    <m/>
    <s v="NO"/>
    <s v="NO"/>
    <s v="8 años"/>
    <s v="ELIANA ROSA BOTERO LONDOÑO"/>
    <d v="2013-02-01T00:00:00"/>
    <d v="2013-02-01T00:00:00"/>
    <n v="108663"/>
    <s v="EDUCACION"/>
    <s v="PRIMA DE CLIMA"/>
    <d v="2020-08-31T00:00:00"/>
    <s v="2016-04"/>
    <s v="8"/>
    <s v="2020-07"/>
    <n v="0.799576959270904"/>
    <n v="3686288.0561727299"/>
    <n v="0"/>
    <d v="2024-04-12T00:00:00"/>
    <n v="3.6164383561643834"/>
    <n v="4.3843078519294892E-2"/>
    <n v="0"/>
    <n v="0.05"/>
    <s v="REMOTA"/>
    <x v="1"/>
    <n v="0"/>
  </r>
  <r>
    <n v="526"/>
    <d v="2016-05-04T00:00:00"/>
    <d v="2016-05-04T00:00:00"/>
    <s v="JUZGADO 24 ADMINISTRATIVO ORAL DE MEDELLIN"/>
    <s v="05001333302420160027800"/>
    <s v="2019"/>
    <x v="0"/>
    <s v="MARLENY DE JESUS MARIN BETANCOUR , HANS ESNEIDER GOMEZ MARIN "/>
    <s v="GABRIEL JAIME VILLADA CIFUENTES"/>
    <n v="153263"/>
    <s v="REPARACIÓN DIRECTA"/>
    <s v="FALLA EN EL SERVICIO OTRAS CAUSAS"/>
    <s v="MEDIO   "/>
    <s v="MEDIO   "/>
    <s v="MEDIO   "/>
    <s v="MEDIO   "/>
    <n v="0.5"/>
    <s v="MEDIA"/>
    <n v="320702500"/>
    <n v="1"/>
    <s v="CONTESTACIÓN"/>
    <m/>
    <s v="NO"/>
    <s v="NO"/>
    <s v="8 años"/>
    <s v="ELIANA ROSA BOTERO LONDOÑO"/>
    <d v="2013-02-01T00:00:00"/>
    <d v="2013-02-01T00:00:00"/>
    <n v="108663"/>
    <s v="INFRAESTRUCTURA"/>
    <m/>
    <d v="2020-08-31T00:00:00"/>
    <s v="2016-05"/>
    <s v="8"/>
    <s v="2020-07"/>
    <n v="0.79552146500237941"/>
    <n v="255125722.62992558"/>
    <n v="255125722.62992558"/>
    <d v="2024-05-02T00:00:00"/>
    <n v="3.6712328767123288"/>
    <n v="4.3843078519294892E-2"/>
    <n v="247865561.36155552"/>
    <n v="0.5"/>
    <s v="MEDIA"/>
    <x v="2"/>
    <n v="247865561.36155552"/>
  </r>
  <r>
    <n v="527"/>
    <d v="2016-03-08T00:00:00"/>
    <d v="2016-03-08T00:00:00"/>
    <s v="JUZGADO 2 CIVIL DEL CIRCUITO ESPECIALIZADO EN RESTITUCION DE TIERRAS DE APARTADO"/>
    <s v="05045312100220150241000"/>
    <s v="2019"/>
    <x v="0"/>
    <s v="UNIDAD DE RESTITUCION DE TIERRAS DE APARTADO"/>
    <s v="GABRIEL JAIME VILLADA CIFUENTES"/>
    <n v="153263"/>
    <s v="ORDINARIA"/>
    <s v="OTRAS"/>
    <s v="BAJO"/>
    <s v="BAJO"/>
    <s v="BAJO"/>
    <s v="BAJO"/>
    <n v="0.05"/>
    <s v="REMOTA"/>
    <n v="0"/>
    <n v="0"/>
    <s v="PRUEBAS"/>
    <m/>
    <s v="NO"/>
    <s v="NO"/>
    <s v="8 años"/>
    <s v="ELIANA ROSA BOTERO LONDOÑO"/>
    <d v="2013-02-01T00:00:00"/>
    <d v="2013-02-01T00:00:00"/>
    <n v="108663"/>
    <s v="MINAS"/>
    <s v="RESTITUCION DE TIERRAS"/>
    <d v="2020-08-31T00:00:00"/>
    <s v="2016-03"/>
    <s v="8"/>
    <s v="2020-07"/>
    <n v="0.80354364508127107"/>
    <n v="0"/>
    <n v="0"/>
    <d v="2024-03-06T00:00:00"/>
    <n v="3.515068493150685"/>
    <n v="4.3843078519294892E-2"/>
    <n v="0"/>
    <n v="0.05"/>
    <s v="REMOTA"/>
    <x v="1"/>
    <n v="0"/>
  </r>
  <r>
    <n v="528"/>
    <d v="2016-05-10T00:00:00"/>
    <d v="2016-05-10T00:00:00"/>
    <s v="JUZGADO PROMISCUO DEL CIRCUITO DE CISNEROS"/>
    <s v="05190318900120160006400"/>
    <s v="2019"/>
    <x v="1"/>
    <s v="MARIA ISABEL VALENCIA QUINTANA Y OTRA"/>
    <s v="RAUL DE JESUS MONTAÑO ORTEGA"/>
    <n v="105828"/>
    <s v="ORDINARIA"/>
    <s v="RECONOCIMIENTO Y PAGO DE OTRAS PRESTACIONES SALARIALES, SOLCIALES Y SALARIOS"/>
    <s v="ALTO"/>
    <s v="ALTO"/>
    <s v="ALTO"/>
    <s v="ALTO"/>
    <n v="1"/>
    <s v="ALTA"/>
    <n v="16905600"/>
    <n v="1"/>
    <s v=" SENTENCIA 2DA EN CONTRA "/>
    <m/>
    <s v="NO"/>
    <s v="NO"/>
    <s v="8 años"/>
    <s v="ELIANA ROSA BOTERO LONDOÑO"/>
    <d v="2013-02-01T00:00:00"/>
    <d v="2013-02-01T00:00:00"/>
    <n v="108663"/>
    <s v="EDUCACION"/>
    <m/>
    <d v="2020-08-31T00:00:00"/>
    <s v="2016-05"/>
    <s v="8"/>
    <s v="2020-07"/>
    <n v="0.79552146500237941"/>
    <n v="13448767.678744225"/>
    <n v="13448767.678744225"/>
    <d v="2024-05-08T00:00:00"/>
    <n v="3.6876712328767125"/>
    <n v="4.3843078519294892E-2"/>
    <n v="13064364.617230387"/>
    <n v="1"/>
    <s v="ALTA"/>
    <x v="0"/>
    <n v="13064364.617230387"/>
  </r>
  <r>
    <n v="529"/>
    <d v="2016-03-16T00:00:00"/>
    <d v="2016-03-16T00:00:00"/>
    <s v="JUZGADO 22 ADMINISTRATIVO ORAL DE MEDELLIN"/>
    <s v="05001333302220150124800"/>
    <s v="2019"/>
    <x v="0"/>
    <s v="MANUEL ANTONIO YEPES RUDA"/>
    <s v="JOHN FREDY NANCLARES RODRIGUEZ"/>
    <n v="187685"/>
    <s v="NULIDAD Y RESTABLECIMIENTO DEL DERECHO - LABORAL"/>
    <s v="INDEMNIZACIÓN SUSTITUTIVA DE LA PENSIÓN"/>
    <s v="MEDIO   "/>
    <s v="MEDIO   "/>
    <s v="MEDIO   "/>
    <s v="MEDIO   "/>
    <n v="0.5"/>
    <s v="MEDIA"/>
    <n v="8000000"/>
    <n v="1"/>
    <s v=" SENTENCIA 1RA FAVORABLE"/>
    <m/>
    <s v="NO"/>
    <s v="NO"/>
    <s v="8 años"/>
    <s v="ELIANA ROSA BOTERO LONDOÑO"/>
    <d v="2013-02-01T00:00:00"/>
    <d v="2013-02-01T00:00:00"/>
    <n v="108663"/>
    <s v="GESTION HUMANA Y DLLO ORGANIZACIONAL"/>
    <m/>
    <d v="2020-08-31T00:00:00"/>
    <s v="2016-03"/>
    <s v="8"/>
    <s v="2020-07"/>
    <n v="0.80354364508127107"/>
    <n v="6428349.1606501685"/>
    <n v="6428349.1606501685"/>
    <d v="2024-03-14T00:00:00"/>
    <n v="3.536986301369863"/>
    <n v="4.3843078519294892E-2"/>
    <n v="6252013.1223846423"/>
    <n v="0.5"/>
    <s v="MEDIA"/>
    <x v="2"/>
    <n v="6252013.1223846423"/>
  </r>
  <r>
    <n v="530"/>
    <d v="2016-06-13T00:00:00"/>
    <d v="2016-06-10T00:00:00"/>
    <s v="JUZGADO 10 ADMINISTRATIVO DEL CIRCUITO DE MEDELLIN"/>
    <s v="05001333301020160043800"/>
    <s v="2019"/>
    <x v="0"/>
    <s v="MARIA LILIANA CATAÑO RUIZ"/>
    <s v="CARLOS ALBERTO BALLESTEROS BARON"/>
    <n v="33513"/>
    <s v="NULIDAD Y RESTABLECIMIENTO DEL DERECHO - LABORAL"/>
    <s v="DECLARATORIA DE INSUBSISTENCIA"/>
    <s v="BAJO"/>
    <s v="BAJO"/>
    <s v="BAJO"/>
    <s v="BAJO"/>
    <n v="0.05"/>
    <s v="REMOTA"/>
    <n v="13112400"/>
    <n v="0"/>
    <s v=" AUDIENCIA DE PRUEBAS"/>
    <m/>
    <s v="NO"/>
    <s v="NO"/>
    <s v="8 años"/>
    <s v="ELIANA ROSA BOTERO LONDOÑO"/>
    <d v="2013-02-01T00:00:00"/>
    <d v="2013-02-01T00:00:00"/>
    <n v="108663"/>
    <s v="GESTION HUMANA Y DLLO ORGANIZACIONAL"/>
    <m/>
    <d v="2020-08-31T00:00:00"/>
    <s v="2016-06"/>
    <s v="8"/>
    <s v="2020-07"/>
    <n v="0.79172380492187922"/>
    <n v="10381399.219657648"/>
    <n v="0"/>
    <d v="2024-06-11T00:00:00"/>
    <n v="3.7808219178082192"/>
    <n v="4.3843078519294892E-2"/>
    <n v="0"/>
    <n v="0.05"/>
    <s v="REMOTA"/>
    <x v="1"/>
    <n v="0"/>
  </r>
  <r>
    <n v="531"/>
    <d v="2016-07-26T00:00:00"/>
    <d v="2016-08-25T00:00:00"/>
    <s v="JUZGADO 17 ADMINISTRATIVO ORAL DE MEDELLIN"/>
    <s v="05001333301720160060100"/>
    <s v="2019"/>
    <x v="0"/>
    <s v="NOHEMY DEL SOCORRO GOMEZ ALZATE"/>
    <s v="ANDRES CAMILO URIBE PARDO "/>
    <n v="141330"/>
    <s v="NULIDAD Y RESTABLECIMIENTO DEL DERECHO - LABORAL"/>
    <s v="RELIQUIDACIÓN DE LA PENSIÓN"/>
    <s v="BAJO"/>
    <s v="BAJO"/>
    <s v="BAJO"/>
    <s v="BAJO"/>
    <n v="0.05"/>
    <s v="REMOTA"/>
    <n v="5012974"/>
    <n v="0"/>
    <s v="  SENTENCIA 2DA FAVORABLE"/>
    <m/>
    <s v="NO"/>
    <s v="NO"/>
    <s v="8 años"/>
    <s v="ELIANA ROSA BOTERO LONDOÑO"/>
    <d v="2013-02-01T00:00:00"/>
    <d v="2013-02-01T00:00:00"/>
    <n v="108663"/>
    <s v="EDUCACION"/>
    <s v="FONPREMAG"/>
    <d v="2020-08-31T00:00:00"/>
    <s v="2016-07"/>
    <s v="8"/>
    <s v="2020-07"/>
    <n v="0.78762830642941495"/>
    <n v="3948360.22179469"/>
    <n v="0"/>
    <d v="2024-07-24T00:00:00"/>
    <n v="3.8986301369863012"/>
    <n v="4.3843078519294892E-2"/>
    <n v="0"/>
    <n v="0.05"/>
    <s v="REMOTA"/>
    <x v="1"/>
    <n v="0"/>
  </r>
  <r>
    <n v="532"/>
    <d v="2016-07-13T00:00:00"/>
    <d v="2016-07-01T00:00:00"/>
    <s v="JUZGADO LABORAL DEL CIRCUITO DE APARTADO"/>
    <s v="05045310500120160102400"/>
    <s v="2019"/>
    <x v="1"/>
    <s v="ALFREDO DE JESUS GUISAO"/>
    <s v="EMMA TAPIAS CHAVERRA"/>
    <n v="146622"/>
    <s v="ORDINARIA"/>
    <s v="RECONOCIMIENTO Y PAGO DE OTRAS PRESTACIONES SALARIALES, SOLCIALES Y SALARIOS"/>
    <s v="ALTO"/>
    <s v="ALTO"/>
    <s v="ALTO"/>
    <s v="ALTO"/>
    <n v="1"/>
    <s v="ALTA"/>
    <n v="16302225"/>
    <n v="1"/>
    <s v="CONTESTACIÓN"/>
    <m/>
    <s v="NO"/>
    <s v="NO"/>
    <s v="8 años"/>
    <s v="ELIANA ROSA BOTERO LONDOÑO"/>
    <d v="2013-02-01T00:00:00"/>
    <d v="2013-02-01T00:00:00"/>
    <n v="108663"/>
    <s v="EDUCACION"/>
    <s v="BRILLADORA"/>
    <d v="2020-08-31T00:00:00"/>
    <s v="2016-07"/>
    <s v="8"/>
    <s v="2020-07"/>
    <n v="0.78762830642941495"/>
    <n v="12840093.867781268"/>
    <n v="12840093.867781268"/>
    <d v="2024-07-11T00:00:00"/>
    <n v="3.8630136986301369"/>
    <n v="4.3843078519294892E-2"/>
    <n v="12455901.561907031"/>
    <n v="1"/>
    <s v="ALTA"/>
    <x v="0"/>
    <n v="12455901.561907031"/>
  </r>
  <r>
    <n v="533"/>
    <d v="2016-09-06T00:00:00"/>
    <d v="2016-09-19T00:00:00"/>
    <s v="JUZGADO 1 LABORAL DEL CIRCUITO DE MEDELLIN"/>
    <s v="05001310500120160105400"/>
    <s v="2019"/>
    <x v="1"/>
    <s v="CINDY JOHANA MORALES MONSALVE"/>
    <s v="JUAN EVANGELISTA GOMEZ MORENO"/>
    <n v="65818"/>
    <s v="ORDINARIA"/>
    <s v="RECONOCIMIENTO Y PAGO DE OTRAS PRESTACIONES SALARIALES, SOLCIALES Y SALARIOS"/>
    <s v="ALTO"/>
    <s v="ALTO"/>
    <s v="ALTO"/>
    <s v="ALTO"/>
    <n v="1"/>
    <s v="ALTA"/>
    <n v="29260000"/>
    <n v="1"/>
    <s v="CONTESTACIÓN"/>
    <m/>
    <s v="NO"/>
    <s v="NO"/>
    <s v="8 años"/>
    <s v="ELIANA ROSA BOTERO LONDOÑO"/>
    <d v="2013-02-01T00:00:00"/>
    <d v="2013-02-01T00:00:00"/>
    <n v="108663"/>
    <s v="INFRAESTRUCTURA"/>
    <s v="SERVICIOS PUBLICOS"/>
    <d v="2020-08-31T00:00:00"/>
    <s v="2016-09"/>
    <s v="8"/>
    <s v="2020-07"/>
    <n v="0.79057379366945824"/>
    <n v="23132189.202768348"/>
    <n v="23132189.202768348"/>
    <d v="2024-09-04T00:00:00"/>
    <n v="4.0136986301369859"/>
    <n v="4.3843078519294892E-2"/>
    <n v="22413469.203897879"/>
    <n v="1"/>
    <s v="ALTA"/>
    <x v="0"/>
    <n v="22413469.203897879"/>
  </r>
  <r>
    <n v="534"/>
    <d v="2016-09-21T00:00:00"/>
    <d v="2016-09-21T00:00:00"/>
    <s v="JUZGADO 23 ADMINISTRATIVO ORAL DE MEDELLIN"/>
    <s v="05001333302320160070000"/>
    <s v="2019"/>
    <x v="0"/>
    <s v="ALBA LUCIA OTALVARO CARDONA"/>
    <s v="LUZ ELENA GALLEGO CORDOBA "/>
    <n v="39931"/>
    <s v="NULIDAD Y RESTABLECIMIENTO DEL DERECHO - LABORAL"/>
    <s v="RELIQUIDACIÓN DE LA PENSIÓN"/>
    <s v="ALTO"/>
    <s v="ALTO"/>
    <s v="ALTO"/>
    <s v="ALTO"/>
    <n v="1"/>
    <s v="ALTA"/>
    <n v="26170022"/>
    <n v="0"/>
    <s v="AUDIENCIA INICIAL O PRIMERA AUDIENCIA"/>
    <m/>
    <s v="NO"/>
    <s v="NO"/>
    <s v="8 años"/>
    <s v="ELIANA ROSA BOTERO LONDOÑO"/>
    <d v="2013-02-01T00:00:00"/>
    <d v="2013-02-01T00:00:00"/>
    <n v="108663"/>
    <s v="GESTION HUMANA Y DLLO ORGANIZACIONAL"/>
    <s v="PAGO APORTES PENSIONES DE ANTIOQUIA"/>
    <d v="2020-08-31T00:00:00"/>
    <s v="2016-09"/>
    <s v="8"/>
    <s v="2020-07"/>
    <n v="0.79057379366945824"/>
    <n v="20689333.572953183"/>
    <n v="0"/>
    <d v="2024-09-19T00:00:00"/>
    <n v="4.0547945205479454"/>
    <n v="4.3843078519294892E-2"/>
    <n v="0"/>
    <n v="1"/>
    <s v="ALTA"/>
    <x v="0"/>
    <n v="0"/>
  </r>
  <r>
    <n v="535"/>
    <d v="2016-04-19T00:00:00"/>
    <d v="2016-03-28T00:00:00"/>
    <s v="JUZGADO 16 ADMINISTRATIVO ORAL DE MEDELLIN"/>
    <s v="05001333301620160026300"/>
    <s v="2019"/>
    <x v="0"/>
    <s v="MARIA NOEMI ARISTIZABAL CARDONA"/>
    <s v="HERNAN DARIO ZAPATA"/>
    <n v="108371"/>
    <s v="NULIDAD Y RESTABLECIMIENTO DEL DERECHO - LABORAL"/>
    <s v="RELIQUIDACIÓN DE LA PENSIÓN"/>
    <s v="BAJO"/>
    <s v="BAJO"/>
    <s v="BAJO"/>
    <s v="BAJO"/>
    <n v="0.05"/>
    <s v="REMOTA"/>
    <n v="7296840"/>
    <n v="0"/>
    <s v="AUDIENCIA INICIAL O PRIMERA AUDIENCIA"/>
    <m/>
    <s v="NO"/>
    <s v="NO"/>
    <s v="8 años"/>
    <s v="ELIANA ROSA BOTERO LONDOÑO"/>
    <d v="2013-02-01T00:00:00"/>
    <d v="2013-02-01T00:00:00"/>
    <n v="108663"/>
    <s v="EDUCACION"/>
    <s v="FONPREMAG"/>
    <d v="2020-08-31T00:00:00"/>
    <s v="2016-04"/>
    <s v="8"/>
    <s v="2020-07"/>
    <n v="0.799576959270904"/>
    <n v="5834385.1394863036"/>
    <n v="0"/>
    <d v="2024-04-17T00:00:00"/>
    <n v="3.6301369863013697"/>
    <n v="4.3843078519294892E-2"/>
    <n v="0"/>
    <n v="0.05"/>
    <s v="REMOTA"/>
    <x v="1"/>
    <n v="0"/>
  </r>
  <r>
    <n v="536"/>
    <d v="2014-09-22T00:00:00"/>
    <d v="2014-09-25T00:00:00"/>
    <s v="JUZGADO 29 ADMINISTRATIVO ORAL DE MEDELLIN"/>
    <s v="05001333302920140076700"/>
    <s v="2019"/>
    <x v="0"/>
    <s v="HILDA INES SIERRA AGUIRRE"/>
    <s v="CATALINA TORO GOMEZ "/>
    <n v="149178"/>
    <s v="NULIDAD Y RESTABLECIMIENTO DEL DERECHO - LABORAL"/>
    <s v="RELIQUIDACIÓN DE LA PENSIÓN"/>
    <s v="ALTO"/>
    <s v="ALTO"/>
    <s v="ALTO"/>
    <s v="ALTO"/>
    <n v="1"/>
    <s v="ALTA"/>
    <n v="49639603"/>
    <n v="0"/>
    <s v="  SENTENCIA 2DA FAVORABLE"/>
    <m/>
    <s v="NO"/>
    <s v="NO"/>
    <s v="8 años"/>
    <s v="ELIANA ROSA BOTERO LONDOÑO"/>
    <d v="2013-02-01T00:00:00"/>
    <d v="2013-02-01T00:00:00"/>
    <n v="108663"/>
    <s v="GESTION HUMANA Y DLLO ORGANIZACIONAL"/>
    <s v="COLPENSIONES"/>
    <d v="2020-08-31T00:00:00"/>
    <s v="2014-09"/>
    <s v="8"/>
    <s v="2020-07"/>
    <n v="0.89344853772170874"/>
    <n v="44350430.713436149"/>
    <n v="0"/>
    <d v="2022-09-20T00:00:00"/>
    <n v="2.0547945205479454"/>
    <n v="4.3843078519294892E-2"/>
    <n v="0"/>
    <n v="1"/>
    <s v="ALTA"/>
    <x v="0"/>
    <n v="0"/>
  </r>
  <r>
    <n v="537"/>
    <d v="2016-10-04T00:00:00"/>
    <d v="2016-08-14T00:00:00"/>
    <s v="JUZGADO SEGUNDO LABORAL DEL CIRCUITO DE ITAGUI"/>
    <s v="05360310500220160044600"/>
    <s v="2019"/>
    <x v="1"/>
    <s v="CESAR AUGUSTO MUÑOZ SANCHEZ"/>
    <s v="JULIA FERNANDA  MUÑOZ RINCON"/>
    <n v="215278"/>
    <s v="ORDINARIA"/>
    <s v="RECONOCIMIENTO Y PAGO DE OTRAS PRESTACIONES SALARIALES, SOLCIALES Y SALARIOS"/>
    <s v="ALTO"/>
    <s v="ALTO"/>
    <s v="ALTO"/>
    <s v="ALTO"/>
    <n v="1"/>
    <s v="ALTA"/>
    <n v="41537739"/>
    <n v="1"/>
    <s v="CONTESTACIÓN"/>
    <m/>
    <s v="NO"/>
    <s v="NO"/>
    <s v="8 años"/>
    <s v="ELIANA ROSA BOTERO LONDOÑO"/>
    <d v="2013-02-01T00:00:00"/>
    <d v="2013-02-01T00:00:00"/>
    <n v="108663"/>
    <s v="EDUCACION"/>
    <s v="BRILLADORA"/>
    <d v="2020-08-31T00:00:00"/>
    <s v="2016-10"/>
    <s v="8"/>
    <s v="2020-07"/>
    <n v="0.79104764067648514"/>
    <n v="32858330.434985623"/>
    <n v="32858330.434985623"/>
    <d v="2024-10-02T00:00:00"/>
    <n v="4.0904109589041093"/>
    <n v="4.3843078519294892E-2"/>
    <n v="31818217.803755216"/>
    <n v="1"/>
    <s v="ALTA"/>
    <x v="0"/>
    <n v="31818217.803755216"/>
  </r>
  <r>
    <n v="538"/>
    <d v="2016-10-06T00:00:00"/>
    <d v="2016-10-06T00:00:00"/>
    <s v=" JUZGADO 19 ADMINISTRATIVO ORAL DE MEDELLIN"/>
    <s v="05001333301920160077700"/>
    <s v="2019"/>
    <x v="0"/>
    <s v="ANGIE PAOLA PEREZ RODRIGUEZ Y OTROS"/>
    <s v="VILMA INES LEZCANO MIRANDA"/>
    <n v="29212"/>
    <s v="REPARACIÓN DIRECTA"/>
    <s v="FALLA EN EL SERVICIO OTRAS CAUSAS"/>
    <s v="ALTO"/>
    <s v="ALTO"/>
    <s v="ALTO"/>
    <s v="ALTO"/>
    <n v="1"/>
    <s v="ALTA"/>
    <n v="586035900"/>
    <n v="1"/>
    <s v="CONTESTACIÓN"/>
    <m/>
    <s v="NO"/>
    <s v="NO"/>
    <s v="8 años"/>
    <s v="ELIANA ROSA BOTERO LONDOÑO"/>
    <d v="2013-02-01T00:00:00"/>
    <d v="2013-02-01T00:00:00"/>
    <n v="108663"/>
    <s v="INFRAESTRUCTURA"/>
    <m/>
    <d v="2020-08-31T00:00:00"/>
    <s v="2016-10"/>
    <s v="8"/>
    <s v="2020-07"/>
    <n v="0.79104764067648514"/>
    <n v="463582316.04672056"/>
    <n v="463582316.04672056"/>
    <d v="2024-10-04T00:00:00"/>
    <n v="4.095890410958904"/>
    <n v="4.3843078519294892E-2"/>
    <n v="448888526.44158953"/>
    <n v="1"/>
    <s v="ALTA"/>
    <x v="0"/>
    <n v="448888526.44158953"/>
  </r>
  <r>
    <n v="539"/>
    <d v="2015-09-11T00:00:00"/>
    <d v="2015-03-02T00:00:00"/>
    <s v="JUZGADO 13 ADMINISTRATIVO ORAL DE MEDELLIN"/>
    <s v="05001333301320150042300"/>
    <s v="2019"/>
    <x v="0"/>
    <s v="BERTA LUCIA RUIZ AMAYA"/>
    <s v="DIANA CAROLINA ALZATE QUINTERO"/>
    <n v="165819"/>
    <s v="NULIDAD Y RESTABLECIMIENTO DEL DERECHO - LABORAL"/>
    <s v="RELIQUIDACIÓN DE LA PENSIÓN"/>
    <s v="ALTO"/>
    <s v="ALTO"/>
    <s v="ALTO"/>
    <s v="ALTO"/>
    <n v="1"/>
    <s v="ALTA"/>
    <n v="15336045"/>
    <n v="0"/>
    <s v="  SENTENCIA 2DA FAVORABLE"/>
    <m/>
    <s v="NO"/>
    <s v="NO"/>
    <s v="8 años"/>
    <s v="ELIANA ROSA BOTERO LONDOÑO"/>
    <d v="2013-02-01T00:00:00"/>
    <d v="2013-02-01T00:00:00"/>
    <n v="108663"/>
    <s v="EDUCACION"/>
    <s v="SE CONDENA AL PAGO DE APORTE A COLPENSIONES"/>
    <d v="2020-08-31T00:00:00"/>
    <s v="2015-09"/>
    <s v="8"/>
    <s v="2020-07"/>
    <n v="0.84807105563784013"/>
    <n v="13006055.872459419"/>
    <n v="0"/>
    <d v="2023-09-09T00:00:00"/>
    <n v="3.0246575342465754"/>
    <n v="4.3843078519294892E-2"/>
    <n v="0"/>
    <n v="1"/>
    <s v="ALTA"/>
    <x v="0"/>
    <n v="0"/>
  </r>
  <r>
    <n v="540"/>
    <d v="2016-02-15T00:00:00"/>
    <d v="2016-12-19T00:00:00"/>
    <s v="JUZGADO ONCE ADMINISTRATIVO ORAL DE MEDELLIN"/>
    <s v="05001333301120160010700"/>
    <s v="2019"/>
    <x v="0"/>
    <s v="MARTHA ELENA BEDOYA PALACIOS"/>
    <s v="ELIZABETH MONTOYA MONTOYA"/>
    <n v="176079"/>
    <s v="NULIDAD Y RESTABLECIMIENTO DEL DERECHO - LABORAL"/>
    <s v="RECONOCIMIENTO Y PAGO DE PENSIÓN"/>
    <s v="BAJO"/>
    <s v="BAJO"/>
    <s v="ALTO"/>
    <s v="BAJO"/>
    <n v="0.14499999999999999"/>
    <s v="BAJA"/>
    <n v="0"/>
    <n v="0"/>
    <s v=" SENTENCIA 1RA FAVORABLE"/>
    <m/>
    <s v="NO"/>
    <s v="NO"/>
    <s v="8 años"/>
    <s v="ELIANA ROSA BOTERO LONDOÑO"/>
    <d v="2013-02-01T00:00:00"/>
    <d v="2013-02-01T00:00:00"/>
    <n v="108663"/>
    <s v="EDUCACION"/>
    <s v="APORTES COLPENSIONES"/>
    <d v="2020-08-31T00:00:00"/>
    <s v="2016-02"/>
    <s v="8"/>
    <s v="2020-07"/>
    <n v="0.81112653258637668"/>
    <n v="0"/>
    <n v="0"/>
    <d v="2024-02-13T00:00:00"/>
    <n v="3.4547945205479453"/>
    <n v="4.3843078519294892E-2"/>
    <n v="0"/>
    <n v="0.14499999999999999"/>
    <s v="BAJA"/>
    <x v="2"/>
    <n v="0"/>
  </r>
  <r>
    <n v="541"/>
    <d v="2017-01-16T00:00:00"/>
    <d v="2016-12-15T00:00:00"/>
    <s v="JUZGADO ONCE ADMINISTRATIVO ORAL DE MEDELLIN"/>
    <s v="05001333301120160089700"/>
    <s v="2019"/>
    <x v="0"/>
    <s v="JOSE FENIBAL GAVIRIA GALLEGO"/>
    <s v="GLORIA CECILIA GALLEGO C"/>
    <n v="15803"/>
    <s v="EJECUTIVA"/>
    <s v="PAGO DE SENTENCIA/CONCILIACIÓN"/>
    <s v="BAJO"/>
    <s v="BAJO"/>
    <s v="BAJO"/>
    <s v="BAJO"/>
    <n v="0.05"/>
    <s v="REMOTA"/>
    <n v="72364627"/>
    <n v="0"/>
    <s v="  SENTENCIA 2DA FAVORABLE"/>
    <m/>
    <s v="NO"/>
    <s v="NO"/>
    <s v="8 años"/>
    <s v="ELIANA ROSA BOTERO LONDOÑO"/>
    <d v="2013-02-01T00:00:00"/>
    <d v="2013-02-01T00:00:00"/>
    <n v="108663"/>
    <s v="GESTION HUMANA Y DLLO ORGANIZACIONAL"/>
    <m/>
    <d v="2020-08-31T00:00:00"/>
    <s v="2017-01"/>
    <s v="8"/>
    <s v="2020-07"/>
    <n v="0.77890601703822215"/>
    <n v="56365243.391026594"/>
    <n v="0"/>
    <d v="2025-01-14T00:00:00"/>
    <n v="4.375342465753425"/>
    <n v="4.3843078519294892E-2"/>
    <n v="0"/>
    <n v="0.05"/>
    <s v="REMOTA"/>
    <x v="1"/>
    <n v="0"/>
  </r>
  <r>
    <n v="542"/>
    <d v="2016-01-19T00:00:00"/>
    <d v="2015-10-16T00:00:00"/>
    <s v="TRIBUNAL ADMINISTRATIVO DEL HUILA"/>
    <s v="41001233300020150085800"/>
    <s v="2019"/>
    <x v="0"/>
    <s v="LICORSA"/>
    <s v="ZAMIR ALONSO BERMEO"/>
    <n v="117766"/>
    <s v="NULIDAD Y RESTABLECIMIENTO DEL DERECHO - LABORAL"/>
    <s v="OTRAS"/>
    <s v="BAJO"/>
    <s v="BAJO"/>
    <s v="BAJO"/>
    <s v="BAJO"/>
    <n v="0.05"/>
    <s v="REMOTA"/>
    <n v="14397511200"/>
    <n v="0"/>
    <s v=" ALEGATOS PRIMERA"/>
    <m/>
    <s v="NO"/>
    <s v="NO"/>
    <s v="8 años"/>
    <s v="ELIANA ROSA BOTERO LONDOÑO"/>
    <d v="2013-02-01T00:00:00"/>
    <d v="2013-02-01T00:00:00"/>
    <n v="108663"/>
    <s v="FABRICA DE LICORES DE ANTIOQUIA"/>
    <m/>
    <d v="2020-08-31T00:00:00"/>
    <s v="2016-01"/>
    <s v="8"/>
    <s v="2020-07"/>
    <n v="0.82150585725380554"/>
    <n v="11827639780.677267"/>
    <n v="0"/>
    <d v="2024-01-17T00:00:00"/>
    <n v="3.3808219178082193"/>
    <n v="4.3843078519294892E-2"/>
    <n v="0"/>
    <n v="0.05"/>
    <s v="REMOTA"/>
    <x v="1"/>
    <n v="0"/>
  </r>
  <r>
    <n v="543"/>
    <d v="2017-01-30T00:00:00"/>
    <d v="2016-12-05T00:00:00"/>
    <s v="JUZGADO 1 ADMINISTRATIVO ORAL DE TURBO"/>
    <s v="053837333300120160110900"/>
    <s v="2019"/>
    <x v="0"/>
    <s v="MERCEDES DEL CARMEN GARCIA MARTINEZ"/>
    <s v="DIANA CAROLINA ALZATE QUINTERO"/>
    <n v="165819"/>
    <s v="NULIDAD Y RESTABLECIMIENTO DEL DERECHO - LABORAL"/>
    <s v="RECONOCIMIENTO Y PAGO DE OTRAS PRESTACIONES SALARIALES, SOLCIALES Y SALARIOS"/>
    <s v="BAJO"/>
    <s v="BAJO"/>
    <s v="BAJO"/>
    <s v="BAJO"/>
    <n v="0.05"/>
    <s v="REMOTA"/>
    <n v="31896210"/>
    <n v="0"/>
    <s v=" SENTENCIA 1RA FAVORABLE"/>
    <m/>
    <s v="NO"/>
    <s v="NO"/>
    <s v="8 años"/>
    <s v="ELIANA ROSA BOTERO LONDOÑO"/>
    <d v="2013-02-01T00:00:00"/>
    <d v="2013-02-01T00:00:00"/>
    <n v="108663"/>
    <s v="EDUCACION"/>
    <s v="CESANTIAS ANUALIZADAS"/>
    <d v="2020-08-31T00:00:00"/>
    <s v="2017-01"/>
    <s v="8"/>
    <s v="2020-07"/>
    <n v="0.77890601703822215"/>
    <n v="24844149.88971471"/>
    <n v="0"/>
    <d v="2025-01-28T00:00:00"/>
    <n v="4.4136986301369863"/>
    <n v="4.3843078519294892E-2"/>
    <n v="0"/>
    <n v="0.05"/>
    <s v="REMOTA"/>
    <x v="1"/>
    <n v="0"/>
  </r>
  <r>
    <n v="544"/>
    <d v="2017-01-30T00:00:00"/>
    <d v="2016-12-05T00:00:00"/>
    <s v="JUZGADO 1 ADMINISTRATIVO ORAL DE TURBO"/>
    <s v="053837333300120160111000"/>
    <s v="2019"/>
    <x v="0"/>
    <s v="MARITZA ARBOLEDA MURILLO"/>
    <s v="DIANA CAROLINA ALZATE QUINTERO"/>
    <n v="165819"/>
    <s v="NULIDAD Y RESTABLECIMIENTO DEL DERECHO - LABORAL"/>
    <s v="RECONOCIMIENTO Y PAGO DE OTRAS PRESTACIONES SALARIALES, SOLCIALES Y SALARIOS"/>
    <s v="BAJO"/>
    <s v="BAJO"/>
    <s v="BAJO"/>
    <s v="BAJO"/>
    <n v="0.05"/>
    <s v="REMOTA"/>
    <n v="32214028"/>
    <n v="0"/>
    <s v=" SENTENCIA 1RA FAVORABLE"/>
    <m/>
    <s v="NO"/>
    <s v="NO"/>
    <s v="8 años"/>
    <s v="ELIANA ROSA BOTERO LONDOÑO"/>
    <d v="2013-02-01T00:00:00"/>
    <d v="2013-02-01T00:00:00"/>
    <n v="108663"/>
    <s v="EDUCACION"/>
    <s v="CESANTIAS ANUALIZADAS"/>
    <d v="2020-08-31T00:00:00"/>
    <s v="2017-01"/>
    <s v="8"/>
    <s v="2020-07"/>
    <n v="0.77890601703822215"/>
    <n v="25091700.242237765"/>
    <n v="0"/>
    <d v="2025-01-28T00:00:00"/>
    <n v="4.4136986301369863"/>
    <n v="4.3843078519294892E-2"/>
    <n v="0"/>
    <n v="0.05"/>
    <s v="REMOTA"/>
    <x v="1"/>
    <n v="0"/>
  </r>
  <r>
    <n v="545"/>
    <d v="2017-02-21T00:00:00"/>
    <d v="2017-01-27T00:00:00"/>
    <s v="JUZGADO 18 ADMINISTRATIVO ORAL DE MEDELLIN"/>
    <s v="05001333301820170004300"/>
    <s v="2019"/>
    <x v="0"/>
    <s v="MUNICIPIO DE ITAGUI"/>
    <s v="DISNEY ANDREA VARELAS VALENZUELA"/>
    <n v="172604"/>
    <s v="NULIDAD Y RESTABLECIMIENTO DEL DERECHO - LABORAL"/>
    <s v="IMPUESTOS"/>
    <s v="ALTO"/>
    <s v="ALTO"/>
    <s v="ALTO"/>
    <s v="ALTO"/>
    <n v="1"/>
    <s v="ALTA"/>
    <n v="1824000"/>
    <n v="0"/>
    <s v=" RECURSO DE APELACIÓN SENTENCIA"/>
    <m/>
    <s v="NO"/>
    <s v="NO"/>
    <s v="8 años"/>
    <s v="ELIANA ROSA BOTERO LONDOÑO"/>
    <d v="2013-02-01T00:00:00"/>
    <d v="2013-02-01T00:00:00"/>
    <n v="108663"/>
    <s v="HACIENDA"/>
    <s v="IMPUESTO VEHICULOS/ SIN CUANTIA"/>
    <d v="2020-08-31T00:00:00"/>
    <s v="2017-02"/>
    <s v="8"/>
    <s v="2020-07"/>
    <n v="0.77115025586143982"/>
    <n v="1406578.0666912661"/>
    <n v="0"/>
    <d v="2025-02-19T00:00:00"/>
    <n v="4.4739726027397264"/>
    <n v="4.3843078519294892E-2"/>
    <n v="0"/>
    <n v="1"/>
    <s v="ALTA"/>
    <x v="0"/>
    <n v="0"/>
  </r>
  <r>
    <n v="546"/>
    <d v="2017-01-17T00:00:00"/>
    <d v="2016-12-16T00:00:00"/>
    <s v="JUZGADO 17 ADMINISTRATIVO ORAL DE MEDELLIN"/>
    <s v="05001333301720160095800"/>
    <s v="2019"/>
    <x v="0"/>
    <s v="MARIA CONSUELO RAMIREZ GIRALDO"/>
    <s v="HERNAN DARIO ZAPATA"/>
    <n v="108371"/>
    <s v="NULIDAD Y RESTABLECIMIENTO DEL DERECHO - LABORAL"/>
    <s v="RELIQUIDACIÓN DE LA PENSIÓN"/>
    <s v="BAJO"/>
    <s v="BAJO"/>
    <s v="BAJO"/>
    <s v="BAJO"/>
    <n v="0.05"/>
    <s v="REMOTA"/>
    <n v="53735760"/>
    <n v="0"/>
    <s v=" SENTENCIA 1RA FAVORABLE"/>
    <m/>
    <s v="NO"/>
    <s v="NO"/>
    <s v="8 años"/>
    <s v="ELIANA ROSA BOTERO LONDOÑO"/>
    <d v="2013-02-01T00:00:00"/>
    <d v="2013-02-01T00:00:00"/>
    <n v="108663"/>
    <s v="EDUCACION"/>
    <s v="FONPREMAG "/>
    <d v="2020-08-31T00:00:00"/>
    <s v="2017-01"/>
    <s v="8"/>
    <s v="2020-07"/>
    <n v="0.77890601703822215"/>
    <n v="41855106.794121817"/>
    <n v="0"/>
    <d v="2025-01-15T00:00:00"/>
    <n v="4.3780821917808215"/>
    <n v="4.3843078519294892E-2"/>
    <n v="0"/>
    <n v="0.05"/>
    <s v="REMOTA"/>
    <x v="1"/>
    <n v="0"/>
  </r>
  <r>
    <n v="547"/>
    <d v="2016-08-10T00:00:00"/>
    <d v="2016-12-06T00:00:00"/>
    <s v="JUZGADO SEGUNDO ADMINISTRATIVO ORAL DE TURBO"/>
    <s v="058373333300220160048800"/>
    <s v="2019"/>
    <x v="0"/>
    <s v="ISAAC ASPRILLA MOSQUERA"/>
    <s v="GABRIEL RAUL MANRIQUE BERRIO"/>
    <n v="115922"/>
    <s v="NULIDAD Y RESTABLECIMIENTO DEL DERECHO - LABORAL"/>
    <s v="RELIQUIDACIÓN DE LA PENSIÓN"/>
    <s v="BAJO"/>
    <s v="BAJO"/>
    <s v="BAJO"/>
    <s v="BAJO"/>
    <n v="0.05"/>
    <s v="REMOTA"/>
    <n v="13206804"/>
    <n v="0"/>
    <s v=" SENTENCIA 1RA FAVORABLE"/>
    <m/>
    <s v="NO"/>
    <s v="NO"/>
    <s v="8 años"/>
    <s v="ELIANA ROSA BOTERO LONDOÑO"/>
    <d v="2013-02-01T00:00:00"/>
    <d v="2013-02-01T00:00:00"/>
    <n v="108663"/>
    <s v="EDUCACION"/>
    <s v="FONPREMAG "/>
    <d v="2020-08-31T00:00:00"/>
    <s v="2016-08"/>
    <s v="8"/>
    <s v="2020-07"/>
    <n v="0.79015613446074218"/>
    <n v="10435437.197220668"/>
    <n v="0"/>
    <d v="2024-08-08T00:00:00"/>
    <n v="3.9397260273972603"/>
    <n v="4.3843078519294892E-2"/>
    <n v="0"/>
    <n v="0.05"/>
    <s v="REMOTA"/>
    <x v="1"/>
    <n v="0"/>
  </r>
  <r>
    <n v="548"/>
    <d v="2017-05-05T00:00:00"/>
    <d v="2017-01-31T00:00:00"/>
    <s v="JUZGADO QUINTO ADMINISTRTIVO ORAL DE MEDELLIN"/>
    <s v="05001333300520170003500"/>
    <s v="2019"/>
    <x v="0"/>
    <s v="OCTAVIO ALONSO CARO QUICENO"/>
    <s v="JOSE FERNANDO VELEZ RAMIREZ"/>
    <n v="146612"/>
    <s v="NULIDAD Y RESTABLECIMIENTO DEL DERECHO - LABORAL"/>
    <s v="RECONOCIMIENTO Y PAGO DE OTRAS PRESTACIONES SALARIALES, SOLCIALES Y SALARIOS"/>
    <s v="ALTO"/>
    <s v="ALTO"/>
    <s v="ALTO"/>
    <s v="ALTO"/>
    <n v="1"/>
    <s v="ALTA"/>
    <n v="37097658"/>
    <n v="1"/>
    <s v=" ALEGATOS PRIMERA"/>
    <m/>
    <s v="NO"/>
    <s v="NO"/>
    <s v="8 años"/>
    <s v="ELIANA ROSA BOTERO LONDOÑO"/>
    <d v="2013-02-01T00:00:00"/>
    <d v="2013-02-01T00:00:00"/>
    <n v="108663"/>
    <s v="EDUCACION"/>
    <s v="PASCUAL BRAVO"/>
    <d v="2020-08-31T00:00:00"/>
    <s v="2017-05"/>
    <s v="8"/>
    <s v="2020-07"/>
    <n v="0.76223816507249575"/>
    <n v="28277250.762406994"/>
    <n v="28277250.762406994"/>
    <d v="2025-05-03T00:00:00"/>
    <n v="4.6739726027397257"/>
    <n v="4.3843078519294892E-2"/>
    <n v="27256780.13588554"/>
    <n v="1"/>
    <s v="ALTA"/>
    <x v="0"/>
    <n v="27256780.13588554"/>
  </r>
  <r>
    <n v="549"/>
    <d v="2017-03-02T00:00:00"/>
    <d v="2017-05-25T00:00:00"/>
    <s v="JUZGADO 2 ADMINISTRATIVO ORAL DE TURBO"/>
    <s v="05837333300220170009600"/>
    <s v="2019"/>
    <x v="0"/>
    <s v="MARY LUZ TORRES CUESTA"/>
    <s v="ILDER ALFONSO CHAVERRA MOYA"/>
    <n v="137089"/>
    <s v="NULIDAD Y RESTABLECIMIENTO DEL DERECHO - LABORAL"/>
    <s v="PENSIÓN DE SOBREVIVIENTES"/>
    <s v="BAJO"/>
    <s v="BAJO"/>
    <s v="BAJO"/>
    <s v="BAJO"/>
    <n v="0.05"/>
    <s v="REMOTA"/>
    <n v="26557812"/>
    <n v="0"/>
    <s v="AUDIENCIA INICIAL O PRIMERA AUDIENCIA"/>
    <m/>
    <s v="NO"/>
    <s v="NO"/>
    <s v="8 años"/>
    <s v="ELIANA ROSA BOTERO LONDOÑO"/>
    <d v="2013-02-01T00:00:00"/>
    <d v="2013-02-01T00:00:00"/>
    <n v="108663"/>
    <s v="EDUCACION"/>
    <s v="FONPREMAG"/>
    <d v="2020-08-31T00:00:00"/>
    <s v="2017-03"/>
    <s v="8"/>
    <s v="2020-07"/>
    <n v="0.76757466281447584"/>
    <n v="20385103.590990242"/>
    <n v="0"/>
    <d v="2025-02-28T00:00:00"/>
    <n v="4.4986301369863018"/>
    <n v="4.3843078519294892E-2"/>
    <n v="0"/>
    <n v="0.05"/>
    <s v="REMOTA"/>
    <x v="1"/>
    <n v="0"/>
  </r>
  <r>
    <n v="550"/>
    <d v="2017-03-02T00:00:00"/>
    <d v="2017-03-02T00:00:00"/>
    <s v="JUZGADO 2 ADMINISTRATIVO ORAL DE TURBO"/>
    <s v="05837333300220160056600"/>
    <s v="2019"/>
    <x v="0"/>
    <s v="RUTH ELENA GUERRA GUERRA"/>
    <s v="GABRIEL RAUL MANRIQUE BERRIO"/>
    <n v="115922"/>
    <s v="NULIDAD Y RESTABLECIMIENTO DEL DERECHO - LABORAL"/>
    <s v="RELIQUIDACIÓN DE LA PENSIÓN"/>
    <s v="BAJO"/>
    <s v="BAJO"/>
    <s v="BAJO"/>
    <s v="BAJO"/>
    <n v="0.05"/>
    <s v="REMOTA"/>
    <n v="3221690"/>
    <n v="0"/>
    <s v=" SENTENCIA 1RA FAVORABLE"/>
    <m/>
    <s v="NO"/>
    <s v="NO"/>
    <s v="8 años"/>
    <s v="ELIANA ROSA BOTERO LONDOÑO"/>
    <d v="2013-02-01T00:00:00"/>
    <d v="2013-02-01T00:00:00"/>
    <n v="108663"/>
    <s v="EDUCACION"/>
    <s v="FONPREMAG"/>
    <d v="2020-08-31T00:00:00"/>
    <s v="2017-03"/>
    <s v="8"/>
    <s v="2020-07"/>
    <n v="0.76757466281447584"/>
    <n v="2472887.6154427687"/>
    <n v="0"/>
    <d v="2025-02-28T00:00:00"/>
    <n v="4.4986301369863018"/>
    <n v="4.3843078519294892E-2"/>
    <n v="0"/>
    <n v="0.05"/>
    <s v="REMOTA"/>
    <x v="1"/>
    <n v="0"/>
  </r>
  <r>
    <n v="551"/>
    <d v="2017-03-15T00:00:00"/>
    <d v="2017-02-02T00:00:00"/>
    <s v="JUZGADO 8 LABORAL DEL CIRCUITO DE MEDELLIN"/>
    <s v="0500131050082017008200"/>
    <s v="2019"/>
    <x v="1"/>
    <s v="JORGE ALBERTO CORREA RESTREPO"/>
    <s v="FRANCISCO ALBERTO GIRALDO LUNA"/>
    <n v="122621"/>
    <s v="ORDINARIA"/>
    <s v="PENSIÓN DE SOBREVIVIENTES"/>
    <s v="BAJO"/>
    <s v="BAJO"/>
    <s v="BAJO"/>
    <s v="BAJO"/>
    <n v="0.05"/>
    <s v="REMOTA"/>
    <n v="14754340"/>
    <n v="0"/>
    <s v="AUDIENCIA INICIAL O PRIMERA AUDIENCIA"/>
    <m/>
    <s v="NO"/>
    <s v="NO"/>
    <s v="8 años"/>
    <s v="ELIANA ROSA BOTERO LONDOÑO"/>
    <d v="2013-02-01T00:00:00"/>
    <d v="2013-02-01T00:00:00"/>
    <n v="108663"/>
    <s v="EDUCACION"/>
    <s v="DIRECCIÓN DE PRESTACIONES SUSTITUCION PENSIONAL"/>
    <d v="2020-08-31T00:00:00"/>
    <s v="2017-03"/>
    <s v="8"/>
    <s v="2020-07"/>
    <n v="0.76757466281447584"/>
    <n v="11325057.550550133"/>
    <n v="0"/>
    <d v="2025-03-13T00:00:00"/>
    <n v="4.5342465753424657"/>
    <n v="4.3843078519294892E-2"/>
    <n v="0"/>
    <n v="0.05"/>
    <s v="REMOTA"/>
    <x v="1"/>
    <n v="0"/>
  </r>
  <r>
    <n v="552"/>
    <d v="2017-04-05T00:00:00"/>
    <d v="2017-03-09T00:00:00"/>
    <s v="JUZGADO 1 ADMINISTRATIVO ORAL DE TURBO "/>
    <s v="05837333300120170047100"/>
    <s v="2019"/>
    <x v="0"/>
    <s v="BERNARDO DE JESUS DURANGO OSORIO"/>
    <s v="GLASSBEIDY NARANJO SANCHEZ "/>
    <n v="245546"/>
    <s v="REPARACIÓN DIRECTA"/>
    <s v="FALLA EN EL SERVICIO OTRAS CAUSAS"/>
    <s v="BAJO"/>
    <s v="BAJO"/>
    <s v="BAJO"/>
    <s v="BAJO"/>
    <n v="0.05"/>
    <s v="REMOTA"/>
    <n v="461073125"/>
    <n v="0"/>
    <s v="AUDIENCIA INICIAL O PRIMERA AUDIENCIA"/>
    <m/>
    <s v="NO"/>
    <s v="NO"/>
    <s v="8 años"/>
    <s v="ELIANA ROSA BOTERO LONDOÑO"/>
    <d v="2013-02-01T00:00:00"/>
    <d v="2013-02-01T00:00:00"/>
    <n v="108663"/>
    <s v="INFRAESTRUCTURA"/>
    <m/>
    <d v="2020-08-31T00:00:00"/>
    <s v="2017-04"/>
    <s v="8"/>
    <s v="2020-07"/>
    <n v="0.76395562321009991"/>
    <n v="352239406.55480331"/>
    <n v="0"/>
    <d v="2025-04-03T00:00:00"/>
    <n v="4.5917808219178085"/>
    <n v="4.3843078519294892E-2"/>
    <n v="0"/>
    <n v="0.05"/>
    <s v="REMOTA"/>
    <x v="1"/>
    <n v="0"/>
  </r>
  <r>
    <n v="553"/>
    <d v="2017-08-18T00:00:00"/>
    <d v="2017-07-28T00:00:00"/>
    <s v="JUZGADO 19 LABORAL DEL CIRCUITO DE MEDELLIN"/>
    <s v="05001310501920170061100"/>
    <s v="2019"/>
    <x v="1"/>
    <s v="OLGA CECILIA VARGAS URIBE"/>
    <s v="JULIA FERNANDA  MUÑOZ RINCON"/>
    <n v="215278"/>
    <s v="ORDINARIA"/>
    <s v="RECONOCIMIENTO Y PAGO DE OTRAS PRESTACIONES SALARIALES, SOLCIALES Y SALARIOS"/>
    <s v="ALTO"/>
    <s v="ALTO"/>
    <s v="ALTO"/>
    <s v="ALTO"/>
    <n v="1"/>
    <s v="ALTA"/>
    <n v="63405720"/>
    <n v="1"/>
    <s v="CONTESTACIÓN"/>
    <m/>
    <s v="NO"/>
    <s v="NO"/>
    <s v="8 años"/>
    <s v="ELIANA ROSA BOTERO LONDOÑO"/>
    <d v="2013-02-01T00:00:00"/>
    <d v="2013-02-01T00:00:00"/>
    <n v="108663"/>
    <s v="EDUCACION"/>
    <s v="BRILLADORA"/>
    <d v="2020-08-31T00:00:00"/>
    <s v="2017-08"/>
    <s v="8"/>
    <s v="2020-07"/>
    <n v="0.76068958550881771"/>
    <n v="48232070.865688153"/>
    <n v="48232070.865688153"/>
    <d v="2025-08-16T00:00:00"/>
    <n v="4.9616438356164387"/>
    <n v="4.3843078519294892E-2"/>
    <n v="46386415.840387933"/>
    <n v="1"/>
    <s v="ALTA"/>
    <x v="0"/>
    <n v="46386415.840387933"/>
  </r>
  <r>
    <n v="554"/>
    <d v="2017-09-18T00:00:00"/>
    <d v="2017-08-29T00:00:00"/>
    <s v="JUZGADO 9 ADMINISTRATIVO ORAL  DE MEDELLIN"/>
    <s v="05001333300920170043200"/>
    <s v="2019"/>
    <x v="0"/>
    <s v="MARIBEL GARCES CASTRILLON"/>
    <s v="HUBER ANTONIO DURANGO JIMENEZ"/>
    <n v="163961"/>
    <s v="NULIDAD Y RESTABLECIMIENTO DEL DERECHO - LABORAL"/>
    <s v="PENSIÓN DE SOBREVIVIENTES"/>
    <s v="BAJO"/>
    <s v="BAJO"/>
    <s v="BAJO"/>
    <s v="BAJO"/>
    <n v="0.05"/>
    <s v="REMOTA"/>
    <n v="36885850"/>
    <n v="0"/>
    <s v=" ALEGATOS PRIMERA"/>
    <m/>
    <s v="NO"/>
    <s v="NO"/>
    <s v="8 años"/>
    <s v="ELIANA ROSA BOTERO LONDOÑO"/>
    <d v="2013-02-01T00:00:00"/>
    <d v="2013-02-01T00:00:00"/>
    <n v="108663"/>
    <s v="GESTION HUMANA Y DLLO ORGANIZACIONAL"/>
    <m/>
    <d v="2020-08-31T00:00:00"/>
    <s v="2017-09"/>
    <s v="8"/>
    <s v="2020-07"/>
    <n v="0.76038333983224338"/>
    <n v="28047385.815551154"/>
    <n v="0"/>
    <d v="2025-09-16T00:00:00"/>
    <n v="5.0465753424657533"/>
    <n v="4.3843078519294892E-2"/>
    <n v="0"/>
    <n v="0.05"/>
    <s v="REMOTA"/>
    <x v="1"/>
    <n v="0"/>
  </r>
  <r>
    <n v="555"/>
    <d v="2017-09-29T00:00:00"/>
    <d v="2017-09-21T00:00:00"/>
    <s v="JUZGADO 2 ADMINISTRATIVO ORAL  DE MEDELLIN"/>
    <s v="05001333300220170054600"/>
    <s v="2019"/>
    <x v="0"/>
    <s v="ALEXANDER STEVEN COLORADO RAMIREZ"/>
    <s v="MARIA NATALI ARBELAEZ RESTREPO"/>
    <n v="176839"/>
    <s v="NULIDAD Y RESTABLECIMIENTO DEL DERECHO - LABORAL"/>
    <s v="RECONOCIMIENTO Y PAGO DE OTRAS PRESTACIONES SALARIALES, SOLCIALES Y SALARIOS"/>
    <s v="MEDIO   "/>
    <s v="MEDIO   "/>
    <s v="MEDIO   "/>
    <s v="MEDIO   "/>
    <n v="0.5"/>
    <s v="MEDIA"/>
    <n v="398885735"/>
    <n v="1"/>
    <s v="CONTESTACIÓN"/>
    <m/>
    <s v="NO"/>
    <s v="NO"/>
    <s v="8 años"/>
    <s v="ELIANA ROSA BOTERO LONDOÑO"/>
    <d v="2013-02-01T00:00:00"/>
    <d v="2013-02-01T00:00:00"/>
    <n v="108663"/>
    <s v="FABRICA DE LICORES DE ANTIOQUIA"/>
    <s v="MERCADERISTAS FLA"/>
    <d v="2020-08-31T00:00:00"/>
    <s v="2017-09"/>
    <s v="8"/>
    <s v="2020-07"/>
    <n v="0.76038333983224338"/>
    <n v="303306067.3907392"/>
    <n v="303306067.3907392"/>
    <d v="2025-09-27T00:00:00"/>
    <n v="5.0767123287671234"/>
    <n v="4.3843078519294892E-2"/>
    <n v="291435882.37249881"/>
    <n v="0.5"/>
    <s v="MEDIA"/>
    <x v="2"/>
    <n v="291435882.37249881"/>
  </r>
  <r>
    <n v="556"/>
    <d v="2017-10-05T00:00:00"/>
    <d v="2017-09-18T00:00:00"/>
    <s v="JUZGADO 1 ADMINISTRATIVO ORAL DE TURBO "/>
    <s v="05837333300120170084500"/>
    <s v="2019"/>
    <x v="0"/>
    <s v="ASCENETH ARIAS GONZALEZ"/>
    <s v="GABRIEL RAUL MANRIQUE BERRIO"/>
    <n v="115922"/>
    <s v="NULIDAD Y RESTABLECIMIENTO DEL DERECHO - LABORAL"/>
    <s v="RELIQUIDACIÓN DE LA PENSIÓN"/>
    <s v="BAJO"/>
    <s v="BAJO"/>
    <s v="BAJO"/>
    <s v="BAJO"/>
    <n v="0.05"/>
    <s v="REMOTA"/>
    <n v="2855244"/>
    <n v="0"/>
    <s v="ADMISIÓN"/>
    <m/>
    <s v="NO"/>
    <s v="NO"/>
    <s v="8 años"/>
    <s v="ELIANA ROSA BOTERO LONDOÑO"/>
    <d v="2013-02-01T00:00:00"/>
    <d v="2013-02-01T00:00:00"/>
    <n v="108663"/>
    <s v="EDUCACION"/>
    <m/>
    <d v="2020-08-31T00:00:00"/>
    <s v="2017-10"/>
    <s v="8"/>
    <s v="2020-07"/>
    <n v="0.76025622916343338"/>
    <n v="2170717.0367815183"/>
    <n v="0"/>
    <d v="2025-10-03T00:00:00"/>
    <n v="5.0931506849315067"/>
    <n v="4.3843078519294892E-2"/>
    <n v="0"/>
    <n v="0.05"/>
    <s v="REMOTA"/>
    <x v="1"/>
    <n v="0"/>
  </r>
  <r>
    <n v="557"/>
    <d v="2017-10-12T00:00:00"/>
    <d v="2017-11-28T00:00:00"/>
    <s v="JUZGADO 2 ADMINISTRATIVO ORAL DE TURBO"/>
    <s v="05837333300220170026200"/>
    <s v="2019"/>
    <x v="0"/>
    <s v="MARTHA LUZ BERRIO ALVAREZ"/>
    <s v="CONRADO DE JESUS GARCIA MOLSAVE"/>
    <n v="34581"/>
    <s v="NULIDAD Y RESTABLECIMIENTO DEL DERECHO - LABORAL"/>
    <s v="PENSIÓN DE SOBREVIVIENTES"/>
    <s v="MEDIO   "/>
    <s v="BAJO"/>
    <s v="BAJO"/>
    <s v="BAJO"/>
    <n v="0.14000000000000001"/>
    <s v="BAJA"/>
    <n v="42939351"/>
    <n v="0"/>
    <s v="CONTESTACIÓN"/>
    <m/>
    <s v="NO"/>
    <s v="NO"/>
    <s v="8 años"/>
    <s v="ELIANA ROSA BOTERO LONDOÑO"/>
    <d v="2013-02-01T00:00:00"/>
    <d v="2013-02-01T00:00:00"/>
    <n v="108663"/>
    <s v="EDUCACION"/>
    <s v="TURBO"/>
    <d v="2020-08-31T00:00:00"/>
    <s v="2017-10"/>
    <s v="8"/>
    <s v="2020-07"/>
    <n v="0.76025622916343338"/>
    <n v="32644909.073985104"/>
    <n v="0"/>
    <d v="2025-10-10T00:00:00"/>
    <n v="5.1123287671232873"/>
    <n v="4.3843078519294892E-2"/>
    <n v="0"/>
    <n v="0.14000000000000001"/>
    <s v="BAJA"/>
    <x v="2"/>
    <n v="0"/>
  </r>
  <r>
    <n v="558"/>
    <d v="2017-11-21T00:00:00"/>
    <d v="2017-07-28T00:00:00"/>
    <s v="JUZGADO 1 ADMINISTRATIVO ORAL DE TURBO"/>
    <s v="05837333300120170096100"/>
    <s v="2019"/>
    <x v="0"/>
    <s v="SILVIA YANED MALDONADO GUERRA Y OTROS"/>
    <s v="MARTHA BEATRIZ MATURANA PEÑA"/>
    <n v="144397"/>
    <s v="REPARACIÓN DIRECTA"/>
    <s v="FALLA EN EL SERVICIO OTRAS CAUSAS"/>
    <s v="ALTO"/>
    <s v="ALTO"/>
    <s v="ALTO"/>
    <s v="ALTO"/>
    <n v="1"/>
    <s v="ALTA"/>
    <n v="251000000"/>
    <n v="1"/>
    <s v="CONTESTACIÓN"/>
    <m/>
    <s v="NO"/>
    <s v="NO"/>
    <s v="8 años"/>
    <s v="ELIANA ROSA BOTERO LONDOÑO"/>
    <d v="2013-02-01T00:00:00"/>
    <d v="2013-02-01T00:00:00"/>
    <n v="108663"/>
    <s v="EDUCACION"/>
    <s v="TURBO"/>
    <d v="2020-08-31T00:00:00"/>
    <s v="2017-11"/>
    <s v="8"/>
    <s v="2020-07"/>
    <n v="0.75888387549827907"/>
    <n v="190479852.75006804"/>
    <n v="190479852.75006804"/>
    <d v="2025-11-19T00:00:00"/>
    <n v="5.2219178082191782"/>
    <n v="4.3843078519294892E-2"/>
    <n v="182816362.07920974"/>
    <n v="1"/>
    <s v="ALTA"/>
    <x v="0"/>
    <n v="182816362.07920974"/>
  </r>
  <r>
    <n v="559"/>
    <d v="2018-02-01T00:00:00"/>
    <d v="2017-11-09T00:00:00"/>
    <s v="JUZGADO 2 ADMINISTRATIVO ORAL DE TURBO"/>
    <s v="05837333300220170057300"/>
    <s v="2019"/>
    <x v="0"/>
    <s v="JORGE LEONEL MARQUEZ VARGAS"/>
    <s v="GABRIEL RAUL MANRIQUE BERRIO"/>
    <n v="115922"/>
    <s v="NULIDAD Y RESTABLECIMIENTO DEL DERECHO - LABORAL"/>
    <s v="RELIQUIDACIÓN DE LA PENSIÓN"/>
    <s v="BAJO"/>
    <s v="BAJO"/>
    <s v="BAJO"/>
    <s v="BAJO"/>
    <n v="0.05"/>
    <s v="REMOTA"/>
    <n v="15927660"/>
    <n v="0"/>
    <s v="AUDIENCIA INICIAL O PRIMERA AUDIENCIA"/>
    <m/>
    <s v="NO"/>
    <s v="NO"/>
    <s v="8 años"/>
    <s v="ELIANA ROSA BOTERO LONDOÑO"/>
    <d v="2013-02-01T00:00:00"/>
    <d v="2013-02-01T00:00:00"/>
    <n v="108663"/>
    <s v="EDUCACION"/>
    <s v="TURBO"/>
    <d v="2020-08-31T00:00:00"/>
    <s v="2018-02"/>
    <s v="8"/>
    <s v="2020-07"/>
    <n v="0.74599443734185067"/>
    <n v="11881945.759872301"/>
    <n v="0"/>
    <d v="2026-01-30T00:00:00"/>
    <n v="5.419178082191781"/>
    <n v="4.3843078519294892E-2"/>
    <n v="0"/>
    <n v="0.05"/>
    <s v="REMOTA"/>
    <x v="1"/>
    <n v="0"/>
  </r>
  <r>
    <n v="560"/>
    <d v="2018-01-25T00:00:00"/>
    <d v="2018-01-25T00:00:00"/>
    <s v="JUZGADO 2 ADMINISTRATIVO ORAL DE TURBO"/>
    <s v="05837333300220170045800"/>
    <s v="2019"/>
    <x v="0"/>
    <s v="LUIS CARLOS TORRES LONDOÑO"/>
    <s v="JOHN FREDY VELASQUEZ CORTES"/>
    <n v="116336"/>
    <s v="NULIDAD Y RESTABLECIMIENTO DEL DERECHO - LABORAL"/>
    <s v="PENSIÓN DE SOBREVIVIENTES"/>
    <s v="MEDIO   "/>
    <s v="MEDIO   "/>
    <s v="MEDIO   "/>
    <s v="MEDIO   "/>
    <n v="0.5"/>
    <s v="MEDIA"/>
    <n v="1000000"/>
    <n v="1"/>
    <s v="CONTESTACIÓN"/>
    <m/>
    <s v="NO"/>
    <s v="NO"/>
    <s v="8 años"/>
    <s v="ELIANA ROSA BOTERO LONDOÑO"/>
    <d v="2013-02-01T00:00:00"/>
    <d v="2013-02-01T00:00:00"/>
    <n v="108663"/>
    <s v="GESTION HUMANA Y DLLO ORGANIZACIONAL"/>
    <s v="TURBO"/>
    <d v="2020-08-31T00:00:00"/>
    <s v="2018-01"/>
    <s v="8"/>
    <s v="2020-07"/>
    <n v="0.75126308387247931"/>
    <n v="751263.08387247927"/>
    <n v="751263.08387247927"/>
    <d v="2026-01-23T00:00:00"/>
    <n v="5.4"/>
    <n v="4.3843078519294892E-2"/>
    <n v="720028.81208624854"/>
    <n v="0.5"/>
    <s v="MEDIA"/>
    <x v="2"/>
    <n v="720028.81208624854"/>
  </r>
  <r>
    <n v="561"/>
    <d v="2018-02-16T00:00:00"/>
    <d v="2017-12-18T00:00:00"/>
    <s v="JUZGADO 8 ADMINSITRATIVO ORAL DE MEDELLIN"/>
    <s v="05001333300820170062900"/>
    <s v="2019"/>
    <x v="0"/>
    <s v="OLIVER TORO PORTILLO"/>
    <s v="JANNES IBERIA VIANA PADILLA"/>
    <n v="234153"/>
    <s v="NULIDAD Y RESTABLECIMIENTO DEL DERECHO - LABORAL"/>
    <s v="RELIQUIDACIÓN DE LA PENSIÓN"/>
    <s v="BAJO"/>
    <s v="BAJO"/>
    <s v="BAJO"/>
    <s v="BAJO"/>
    <n v="0.05"/>
    <s v="REMOTA"/>
    <n v="4311625"/>
    <n v="0"/>
    <s v="CONTESTACIÓN"/>
    <m/>
    <s v="NO"/>
    <s v="NO"/>
    <s v="8 años"/>
    <s v="ELIANA ROSA BOTERO LONDOÑO"/>
    <d v="2013-02-01T00:00:00"/>
    <d v="2013-02-01T00:00:00"/>
    <n v="108663"/>
    <s v="EDUCACION"/>
    <s v="RELIQUIDACION FONPREMAG"/>
    <d v="2020-08-31T00:00:00"/>
    <s v="2018-02"/>
    <s v="8"/>
    <s v="2020-07"/>
    <n v="0.74599443734185067"/>
    <n v="3216448.2659040568"/>
    <n v="0"/>
    <d v="2026-02-14T00:00:00"/>
    <n v="5.4602739726027396"/>
    <n v="4.3843078519294892E-2"/>
    <n v="0"/>
    <n v="0.05"/>
    <s v="REMOTA"/>
    <x v="1"/>
    <n v="0"/>
  </r>
  <r>
    <n v="562"/>
    <d v="2018-04-30T00:00:00"/>
    <d v="2018-04-30T00:00:00"/>
    <s v="JUZGADO 36 ADMINSITRATIVO ORAL DE MEDELLIN"/>
    <s v="05001333303620180016400"/>
    <s v="2019"/>
    <x v="3"/>
    <s v="JESICA STEPHENSON PUERTA"/>
    <s v="GUSTAVO ARBOLEDA ALVAREZ"/>
    <n v="113467"/>
    <s v="POPULAR"/>
    <s v="VIOLACIÓN DERECHOS COLECTIVOS"/>
    <s v="BAJO"/>
    <s v="BAJO"/>
    <s v="BAJO"/>
    <s v="BAJO"/>
    <n v="0.05"/>
    <s v="REMOTA"/>
    <n v="0"/>
    <n v="0"/>
    <s v=" ALEGATOS PRIMERA"/>
    <m/>
    <s v="NO"/>
    <s v="NO"/>
    <s v="8 años"/>
    <s v="ELIANA ROSA BOTERO LONDOÑO"/>
    <d v="2013-02-01T00:00:00"/>
    <d v="2013-02-01T00:00:00"/>
    <n v="108663"/>
    <s v="EDUCACION"/>
    <s v=" "/>
    <d v="2020-08-31T00:00:00"/>
    <s v="2018-04"/>
    <s v="8"/>
    <s v="2020-07"/>
    <n v="0.74078668525523483"/>
    <n v="0"/>
    <n v="0"/>
    <d v="2026-04-28T00:00:00"/>
    <n v="5.6602739726027398"/>
    <n v="4.3843078519294892E-2"/>
    <n v="0"/>
    <n v="0.05"/>
    <s v="REMOTA"/>
    <x v="1"/>
    <n v="0"/>
  </r>
  <r>
    <n v="563"/>
    <d v="2018-05-08T00:00:00"/>
    <d v="2018-04-16T00:00:00"/>
    <s v="JUZGADO 1 ADMINISTRATIVO ORAL DE TURBO"/>
    <s v="05837333300120180023000"/>
    <s v="2019"/>
    <x v="0"/>
    <s v="EDELSI HIGUITA BERRIO"/>
    <s v="GABRIEL RAUL MANRIQUE BERRIO"/>
    <n v="115922"/>
    <s v="NULIDAD Y RESTABLECIMIENTO DEL DERECHO - LABORAL"/>
    <s v="RELIQUIDACIÓN DE LA PENSIÓN"/>
    <s v="BAJO"/>
    <s v="BAJO"/>
    <s v="BAJO"/>
    <s v="BAJO"/>
    <n v="0.05"/>
    <s v="REMOTA"/>
    <n v="7456054"/>
    <n v="0"/>
    <s v="CONTESTACIÓN"/>
    <m/>
    <s v="NO"/>
    <s v="NO"/>
    <s v="8 años"/>
    <s v="ELIANA ROSA BOTERO LONDOÑO"/>
    <d v="2013-02-01T00:00:00"/>
    <d v="2013-02-01T00:00:00"/>
    <n v="108663"/>
    <s v="EDUCACION"/>
    <s v="TURBO"/>
    <d v="2020-08-31T00:00:00"/>
    <s v="2018-05"/>
    <s v="8"/>
    <s v="2020-07"/>
    <n v="0.73891229786794344"/>
    <n v="5509369.9941674713"/>
    <n v="0"/>
    <d v="2026-05-06T00:00:00"/>
    <n v="5.6821917808219178"/>
    <n v="4.3843078519294892E-2"/>
    <n v="0"/>
    <n v="0.05"/>
    <s v="REMOTA"/>
    <x v="1"/>
    <n v="0"/>
  </r>
  <r>
    <n v="564"/>
    <d v="2018-05-31T00:00:00"/>
    <d v="2018-04-16T00:00:00"/>
    <s v="JUZGADO 2 ADMINISTRATIVO ORAL DE TURBO"/>
    <s v="05837333300220180018600"/>
    <s v="2019"/>
    <x v="0"/>
    <s v="DIGNA ROSA SIBAJA VERGARA"/>
    <s v="GABRIEL RAUL MANRIQUE BERRIO"/>
    <n v="115922"/>
    <s v="NULIDAD Y RESTABLECIMIENTO DEL DERECHO - LABORAL"/>
    <s v="RELIQUIDACIÓN DE LA PENSIÓN"/>
    <s v="BAJO"/>
    <s v="BAJO"/>
    <s v="BAJO"/>
    <s v="BAJO"/>
    <n v="0.05"/>
    <s v="REMOTA"/>
    <n v="2818719"/>
    <n v="0"/>
    <s v="CONTESTACIÓN"/>
    <m/>
    <s v="NO"/>
    <s v="NO"/>
    <s v="8 años"/>
    <s v="ELIANA ROSA BOTERO LONDOÑO"/>
    <d v="2013-02-01T00:00:00"/>
    <d v="2013-02-01T00:00:00"/>
    <n v="108663"/>
    <s v="EDUCACION"/>
    <s v="TURBO"/>
    <d v="2020-08-31T00:00:00"/>
    <s v="2018-05"/>
    <s v="8"/>
    <s v="2020-07"/>
    <n v="0.73891229786794344"/>
    <n v="2082786.1333340316"/>
    <n v="0"/>
    <d v="2026-05-29T00:00:00"/>
    <n v="5.7452054794520544"/>
    <n v="4.3843078519294892E-2"/>
    <n v="0"/>
    <n v="0.05"/>
    <s v="REMOTA"/>
    <x v="1"/>
    <n v="0"/>
  </r>
  <r>
    <n v="565"/>
    <d v="2018-07-10T00:00:00"/>
    <d v="2018-06-12T00:00:00"/>
    <s v="JUZGADO 33 ADMINISTRATIVO ORAL DE MEDELLIN"/>
    <s v="05001333303320180023700"/>
    <s v="2019"/>
    <x v="0"/>
    <s v="YANIT  ISABEL VIZCAINO VECINO"/>
    <s v="EDUARDO ENRIQUE SALEME GONZALEZ"/>
    <n v="213281"/>
    <s v="NULIDAD Y RESTABLECIMIENTO DEL DERECHO - LABORAL"/>
    <s v="PENSIÓN DE SOBREVIVIENTES"/>
    <s v="MEDIO   "/>
    <s v="MEDIO   "/>
    <s v="BAJO"/>
    <s v="MEDIO   "/>
    <n v="0.45500000000000002"/>
    <s v="MEDIA"/>
    <n v="78514000"/>
    <n v="0"/>
    <s v="CONTESTACIÓN"/>
    <m/>
    <s v="si"/>
    <s v="NO"/>
    <s v="8 años"/>
    <s v="ELIANA ROSA BOTERO LONDOÑO"/>
    <d v="2013-02-01T00:00:00"/>
    <d v="2013-02-01T00:00:00"/>
    <n v="108663"/>
    <s v="GESTION HUMANA Y DLLO ORGANIZACIONAL"/>
    <m/>
    <d v="2020-08-31T00:00:00"/>
    <s v="2018-07"/>
    <s v="8"/>
    <s v="2020-07"/>
    <n v="0.73871336652539898"/>
    <n v="57999341.259375177"/>
    <n v="0"/>
    <d v="2026-07-08T00:00:00"/>
    <n v="5.8547945205479452"/>
    <n v="4.3843078519294892E-2"/>
    <n v="0"/>
    <n v="0.45500000000000002"/>
    <s v="MEDIA"/>
    <x v="2"/>
    <n v="0"/>
  </r>
  <r>
    <n v="566"/>
    <d v="2017-12-05T00:00:00"/>
    <d v="2017-12-04T00:00:00"/>
    <s v="JUZGADO 21  ADMINISTRATIVO ORAL DE MEDELLIN"/>
    <s v="05001333302120170058700"/>
    <s v="2019"/>
    <x v="0"/>
    <s v="NUBIA ROSA CIRO DE GARCIA"/>
    <s v="JOHANA ORTEGA USUGA"/>
    <n v="224385"/>
    <s v="NULIDAD Y RESTABLECIMIENTO DEL DERECHO - LABORAL"/>
    <s v="RELIQUIDACIÓN DE LA PENSIÓN"/>
    <s v="BAJO"/>
    <s v="BAJO"/>
    <s v="BAJO"/>
    <s v="BAJO"/>
    <n v="0.05"/>
    <s v="REMOTA"/>
    <n v="8549204"/>
    <n v="0"/>
    <s v="AUDIENCIA INICIAL O PRIMERA AUDIENCIA"/>
    <m/>
    <s v="NO"/>
    <s v="NO"/>
    <s v="8 años"/>
    <s v="ELIANA ROSA BOTERO LONDOÑO"/>
    <d v="2013-02-01T00:00:00"/>
    <d v="2013-02-01T00:00:00"/>
    <n v="108663"/>
    <s v="GESTION HUMANA Y DLLO ORGANIZACIONAL"/>
    <m/>
    <d v="2020-08-31T00:00:00"/>
    <s v="2017-12"/>
    <s v="8"/>
    <s v="2020-07"/>
    <n v="0.75597398230954627"/>
    <n v="6462975.7934567025"/>
    <n v="0"/>
    <d v="2025-12-03T00:00:00"/>
    <n v="5.2602739726027394"/>
    <n v="4.3843078519294892E-2"/>
    <n v="0"/>
    <n v="0.05"/>
    <s v="REMOTA"/>
    <x v="1"/>
    <n v="0"/>
  </r>
  <r>
    <n v="567"/>
    <d v="2018-07-16T00:00:00"/>
    <d v="2018-08-10T00:00:00"/>
    <s v="JUZGADO 29  ADMINISTRATIVO ORAL DE MEDELLIN"/>
    <s v="05001333302920180031000"/>
    <s v="2019"/>
    <x v="0"/>
    <s v="EVERARDO VANEGAS AVILAN"/>
    <s v="MANUELA RIOS SANCHEZ"/>
    <n v="306123"/>
    <s v="NULIDAD Y RESTABLECIMIENTO DEL DERECHO"/>
    <s v="IMPUESTOS"/>
    <s v="BAJO"/>
    <s v="BAJO"/>
    <s v="BAJO"/>
    <s v="BAJO"/>
    <n v="0.05"/>
    <s v="REMOTA"/>
    <n v="1077600"/>
    <n v="0"/>
    <s v="CONTESTACIÓN"/>
    <m/>
    <s v="NO"/>
    <s v="NO"/>
    <s v="8 años"/>
    <s v="ELIANA ROSA BOTERO LONDOÑO"/>
    <d v="2013-02-01T00:00:00"/>
    <d v="2013-02-01T00:00:00"/>
    <n v="108663"/>
    <s v="HACIENDA"/>
    <s v="PRESCRIPCION IMPUESTOS"/>
    <d v="2020-08-31T00:00:00"/>
    <s v="2018-07"/>
    <s v="8"/>
    <s v="2020-07"/>
    <n v="0.73871336652539898"/>
    <n v="796037.52376776992"/>
    <n v="0"/>
    <d v="2026-07-14T00:00:00"/>
    <n v="5.8712328767123285"/>
    <n v="4.3843078519294892E-2"/>
    <n v="0"/>
    <n v="0.05"/>
    <s v="REMOTA"/>
    <x v="1"/>
    <n v="0"/>
  </r>
  <r>
    <n v="568"/>
    <d v="2018-09-20T00:00:00"/>
    <d v="2018-09-19T00:00:00"/>
    <s v="CORTE SUPREMA DE JUSTICIA SALA DE CASACIÓN PENAL"/>
    <s v="11001020400020180204100"/>
    <s v="2019"/>
    <x v="3"/>
    <s v="IVAN DARIO GARCIA GARCIA"/>
    <s v="ANDRÉS GALLEGO TORO"/>
    <n v="147567"/>
    <s v="TUTELA "/>
    <s v="VIOLACIÓN DERECHOS FUNDAMENTALES"/>
    <s v="BAJO"/>
    <s v="BAJO"/>
    <s v="BAJO"/>
    <s v="BAJO"/>
    <n v="0.05"/>
    <s v="REMOTA"/>
    <n v="0"/>
    <n v="0"/>
    <s v="  SENTENCIA 2DA FAVORABLE"/>
    <m/>
    <s v="NO"/>
    <s v="NO"/>
    <s v="8 años"/>
    <s v="ELIANA ROSA BOTERO LONDOÑO"/>
    <d v="2013-02-01T00:00:00"/>
    <d v="2013-02-01T00:00:00"/>
    <n v="108663"/>
    <s v="GESTION HUMANA Y DLLO ORGANIZACIONAL"/>
    <m/>
    <d v="2020-08-31T00:00:00"/>
    <s v="2018-09"/>
    <s v="8"/>
    <s v="2020-07"/>
    <n v="0.73661443780017011"/>
    <n v="0"/>
    <n v="0"/>
    <d v="2026-09-18T00:00:00"/>
    <n v="6.0520547945205481"/>
    <n v="4.3843078519294892E-2"/>
    <n v="0"/>
    <n v="0.05"/>
    <s v="REMOTA"/>
    <x v="1"/>
    <n v="0"/>
  </r>
  <r>
    <n v="569"/>
    <d v="2018-09-18T00:00:00"/>
    <d v="2018-09-11T00:00:00"/>
    <s v="JUZGADO 16  ADMINISTRATIVO ORAL DE MEDELLIN"/>
    <s v="05001333301620180034900"/>
    <s v="2019"/>
    <x v="0"/>
    <s v="JOSE DE JESÚS CAÑAS PALACIO"/>
    <s v="JAIME JAVIER DIAZ  PELAEZ "/>
    <n v="89803"/>
    <s v="NULIDAD Y RESTABLECIMIENTO DEL DERECHO - LABORAL"/>
    <s v="OTRAS"/>
    <s v="BAJO"/>
    <s v="BAJO"/>
    <s v="BAJO"/>
    <s v="BAJO"/>
    <n v="0.05"/>
    <s v="REMOTA"/>
    <n v="24649170"/>
    <n v="0"/>
    <s v="CONTESTACIÓN"/>
    <m/>
    <s v="NO"/>
    <s v="NO"/>
    <s v="8 años"/>
    <s v="ELIANA ROSA BOTERO LONDOÑO"/>
    <d v="2013-02-01T00:00:00"/>
    <d v="2013-02-01T00:00:00"/>
    <n v="108663"/>
    <s v="EDUCACION"/>
    <s v="REAJUSTE  MESADA"/>
    <d v="2020-08-31T00:00:00"/>
    <s v="2018-09"/>
    <s v="8"/>
    <s v="2020-07"/>
    <n v="0.73661443780017011"/>
    <n v="18156934.501790818"/>
    <n v="0"/>
    <d v="2026-09-16T00:00:00"/>
    <n v="6.0465753424657533"/>
    <n v="4.3843078519294892E-2"/>
    <n v="0"/>
    <n v="0.05"/>
    <s v="REMOTA"/>
    <x v="1"/>
    <n v="0"/>
  </r>
  <r>
    <n v="570"/>
    <d v="2018-08-08T00:00:00"/>
    <d v="2018-08-08T00:00:00"/>
    <s v="JUZGADO CIVIL LABORAL DE CAUSASIA"/>
    <s v="05154311300120170015500"/>
    <s v="2019"/>
    <x v="1"/>
    <s v="CESAR TULIO RICO RAMOS Y OTROS"/>
    <s v="SIGIFREDO MANUEL CORDOBA JULIO "/>
    <n v="58837"/>
    <s v="EJECUTIVA"/>
    <s v="SINGULAR "/>
    <s v="BAJO"/>
    <s v="BAJO"/>
    <s v="BAJO"/>
    <s v="BAJO"/>
    <n v="0.05"/>
    <s v="REMOTA"/>
    <n v="22015212"/>
    <n v="0"/>
    <s v="CONTESTACIÓN"/>
    <m/>
    <s v="NO"/>
    <s v="NO"/>
    <s v="8 años"/>
    <s v="ELIANA ROSA BOTERO LONDOÑO"/>
    <d v="2013-02-01T00:00:00"/>
    <d v="2013-02-01T00:00:00"/>
    <n v="108663"/>
    <s v="INFRAESTRUCTURA"/>
    <s v="PAGO SANCIÓN MORATORIA"/>
    <d v="2020-08-31T00:00:00"/>
    <s v="2018-08"/>
    <s v="8"/>
    <s v="2020-07"/>
    <n v="0.7378298404971021"/>
    <n v="16243480.358469889"/>
    <n v="0"/>
    <d v="2026-08-06T00:00:00"/>
    <n v="5.934246575342466"/>
    <n v="4.3843078519294892E-2"/>
    <n v="0"/>
    <n v="0.05"/>
    <s v="REMOTA"/>
    <x v="1"/>
    <n v="0"/>
  </r>
  <r>
    <n v="571"/>
    <d v="2018-09-17T00:00:00"/>
    <d v="2018-09-11T00:00:00"/>
    <s v="JUZGADO 17  ADMINISTRATIVO ORAL DE MEDELLIN"/>
    <s v="05001333301720180036200"/>
    <s v="2019"/>
    <x v="0"/>
    <s v="MARIO DE JESÚS RESTREPO PALACIO"/>
    <s v="JAIME JAVIER DIAZ  PELAEZ "/>
    <n v="89803"/>
    <s v="NULIDAD Y RESTABLECIMIENTO DEL DERECHO - LABORAL"/>
    <s v="OTRAS"/>
    <s v="BAJO"/>
    <s v="BAJO"/>
    <s v="BAJO"/>
    <s v="BAJO"/>
    <n v="0.05"/>
    <s v="REMOTA"/>
    <n v="6887748"/>
    <n v="0"/>
    <s v="CONTESTACIÓN"/>
    <m/>
    <s v="NO"/>
    <s v="NO"/>
    <s v="8 años"/>
    <s v="ELIANA ROSA BOTERO LONDOÑO"/>
    <d v="2013-02-01T00:00:00"/>
    <d v="2013-02-01T00:00:00"/>
    <n v="108663"/>
    <s v="EDUCACION"/>
    <s v="REAJUSTE MESADA"/>
    <d v="2020-08-31T00:00:00"/>
    <s v="2018-09"/>
    <s v="8"/>
    <s v="2020-07"/>
    <n v="0.73661443780017011"/>
    <n v="5073614.6207292462"/>
    <n v="0"/>
    <d v="2026-09-15T00:00:00"/>
    <n v="6.043835616438356"/>
    <n v="4.3843078519294892E-2"/>
    <n v="0"/>
    <n v="0.05"/>
    <s v="REMOTA"/>
    <x v="1"/>
    <n v="0"/>
  </r>
  <r>
    <n v="572"/>
    <d v="2018-09-24T00:00:00"/>
    <d v="2018-09-12T00:00:00"/>
    <s v="JUZGADO 1 ADMINISTRATIVO ORAL DE TURBO"/>
    <s v="05837333300120180045400"/>
    <s v="2019"/>
    <x v="0"/>
    <s v="FANNY ESTER PAREJO GÓMEZ"/>
    <s v="GABRIEL RAUL MANRIQUE BERRIO"/>
    <n v="115922"/>
    <s v="NULIDAD Y RESTABLECIMIENTO DEL DERECHO - LABORAL"/>
    <s v="RELIQUIDACIÓN DE LA PENSIÓN"/>
    <s v="BAJO"/>
    <s v="BAJO"/>
    <s v="BAJO"/>
    <s v="BAJO"/>
    <n v="0.05"/>
    <s v="REMOTA"/>
    <n v="4112052"/>
    <n v="0"/>
    <s v="CONTESTACIÓN"/>
    <m/>
    <s v="NO"/>
    <s v="NO"/>
    <s v="8 años"/>
    <s v="ELIANA ROSA BOTERO LONDOÑO"/>
    <d v="2013-02-01T00:00:00"/>
    <d v="2013-02-01T00:00:00"/>
    <n v="108663"/>
    <s v="EDUCACION"/>
    <s v="FONPREMAG"/>
    <d v="2020-08-31T00:00:00"/>
    <s v="2018-09"/>
    <s v="8"/>
    <s v="2020-07"/>
    <n v="0.73661443780017011"/>
    <n v="3028996.8721850649"/>
    <n v="0"/>
    <d v="2026-09-22T00:00:00"/>
    <n v="6.0630136986301366"/>
    <n v="4.3843078519294892E-2"/>
    <n v="0"/>
    <n v="0.05"/>
    <s v="REMOTA"/>
    <x v="1"/>
    <n v="0"/>
  </r>
  <r>
    <n v="573"/>
    <d v="2018-05-22T00:00:00"/>
    <d v="2018-06-27T00:00:00"/>
    <s v="JUZGADO 23 ADMINISTRATIVO ORAL DE MEDELLIN"/>
    <s v="05001333302320180021600"/>
    <s v="2019"/>
    <x v="0"/>
    <s v="AMPARO ELENA MORENO GUISAO"/>
    <s v="JULIA FERNANDA  MUÑOZ RINCON"/>
    <n v="215578"/>
    <s v="NULIDAD Y RESTABLECIMIENTO DEL DERECHO - LABORAL"/>
    <s v="RECONOCIMIENTO Y PAGO DE OTRAS PRESTACIONES SALARIALES, SOLCIALES Y SALARIOS"/>
    <s v="ALTO"/>
    <s v="ALTO"/>
    <s v="ALTO"/>
    <s v="ALTO"/>
    <n v="1"/>
    <s v="ALTA"/>
    <n v="102981186"/>
    <n v="1"/>
    <s v="CONTESTACIÓN"/>
    <m/>
    <s v="NO"/>
    <s v="NO"/>
    <s v="8 años"/>
    <s v="ELIANA ROSA BOTERO LONDOÑO"/>
    <d v="2013-02-01T00:00:00"/>
    <d v="2013-02-01T00:00:00"/>
    <n v="108663"/>
    <s v="EDUCACION"/>
    <s v="PASCUAL BRAVO"/>
    <d v="2020-08-31T00:00:00"/>
    <s v="2018-05"/>
    <s v="8"/>
    <s v="2020-07"/>
    <n v="0.73891229786794344"/>
    <n v="76094064.784426093"/>
    <n v="76094064.784426093"/>
    <d v="2026-05-20T00:00:00"/>
    <n v="5.720547945205479"/>
    <n v="4.3843078519294892E-2"/>
    <n v="72746795.837005496"/>
    <n v="1"/>
    <s v="ALTA"/>
    <x v="0"/>
    <n v="72746795.837005496"/>
  </r>
  <r>
    <n v="574"/>
    <d v="2015-09-24T00:00:00"/>
    <d v="2015-09-25T00:00:00"/>
    <s v="JUZGADO 8 LABORAL DEL CIRCUITO DE MEDELLIN"/>
    <s v="05001310500820150139500"/>
    <s v="2019"/>
    <x v="1"/>
    <s v="ROSALBA  GOMEZ MURIEL "/>
    <s v="BEATRIZ  ACOSTA RAMIREZ"/>
    <n v="19109"/>
    <s v="ORDINARIA"/>
    <s v="PENSIÓN DE SOBREVIVIENTES"/>
    <s v="MEDIO   "/>
    <s v="MEDIO   "/>
    <s v="MEDIO   "/>
    <s v="MEDIO   "/>
    <n v="0.5"/>
    <s v="MEDIA"/>
    <n v="195535450"/>
    <n v="0.75"/>
    <s v=" RECURSO DE APELACIÓN AUTO "/>
    <m/>
    <s v="NO"/>
    <s v="NO"/>
    <s v="8 años"/>
    <s v="ELIANA ROSA BOTERO LONDOÑO"/>
    <d v="2013-02-01T00:00:00"/>
    <d v="2013-02-01T00:00:00"/>
    <n v="108663"/>
    <s v="GESTION HUMANA Y DLLO ORGANIZACIONAL"/>
    <m/>
    <d v="2020-08-31T00:00:00"/>
    <s v="2015-09"/>
    <s v="8"/>
    <s v="2020-07"/>
    <n v="0.84807105563784013"/>
    <n v="165827955.4961201"/>
    <n v="124370966.62209007"/>
    <d v="2023-09-22T00:00:00"/>
    <n v="3.0602739726027397"/>
    <n v="4.3843078519294892E-2"/>
    <n v="121413648.25282943"/>
    <n v="0.5"/>
    <s v="MEDIA"/>
    <x v="2"/>
    <n v="121413648.25282943"/>
  </r>
  <r>
    <n v="575"/>
    <d v="2006-05-06T00:00:00"/>
    <d v="1995-12-13T00:00:00"/>
    <s v="TRIBUNAL ADMINISTRATIVO DE ANTIOQUIA"/>
    <s v="05001233100019950191500"/>
    <s v="2019"/>
    <x v="0"/>
    <s v="ASESORIAS E INTERVENTORIA LTDA "/>
    <s v="JAIME ALBERTO ARRUBLA PAUCAR "/>
    <n v="14106"/>
    <s v="CONTRACTUAL"/>
    <s v="ADJUDICACIÓN"/>
    <s v="BAJO"/>
    <s v="BAJO"/>
    <s v="BAJO"/>
    <s v="BAJO"/>
    <n v="0.05"/>
    <s v="REMOTA"/>
    <n v="200000000"/>
    <n v="0"/>
    <s v=" RECURSO DE APELACIÓN SENTENCIA"/>
    <m/>
    <s v="NO"/>
    <s v="NO"/>
    <n v="15"/>
    <s v="ELIANA ROSA BOTERO LONDOÑO"/>
    <d v="2013-02-01T00:00:00"/>
    <d v="2013-02-01T00:00:00"/>
    <n v="108663"/>
    <s v="INFRAESTRUCTURA"/>
    <m/>
    <d v="2020-08-31T00:00:00"/>
    <s v="2006-05"/>
    <s v="15"/>
    <s v="2020-07"/>
    <n v="1.2152355318522818"/>
    <n v="243047106.37045637"/>
    <n v="0"/>
    <d v="2021-05-02T00:00:00"/>
    <n v="0.66849315068493154"/>
    <n v="4.3843078519294892E-2"/>
    <n v="0"/>
    <n v="0.05"/>
    <s v="REMOTA"/>
    <x v="1"/>
    <n v="0"/>
  </r>
  <r>
    <n v="576"/>
    <d v="2012-07-24T00:00:00"/>
    <d v="2012-02-15T00:00:00"/>
    <s v="TRIBUNAL ADMINISTRATIVO DE ANTIOQUIA"/>
    <s v="05001233100020020056901"/>
    <s v="2019"/>
    <x v="0"/>
    <s v="ANGELA MARIA ALZATE ANGARITA"/>
    <s v="DIANA CAROLINA  ALZATE QUINTERO "/>
    <n v="165819"/>
    <s v="NULIDAD Y RESTABLECIMIENTO DEL DERECHO"/>
    <s v="REINTEGRO POR REESTRUCTURACIÓN"/>
    <s v="BAJO"/>
    <s v="BAJO"/>
    <s v="BAJO"/>
    <s v="BAJO"/>
    <n v="0.05"/>
    <s v="REMOTA"/>
    <n v="40000000"/>
    <n v="0"/>
    <s v="ADMISIÓN"/>
    <m/>
    <s v="NO"/>
    <s v="NO"/>
    <n v="9"/>
    <s v="ELIANA ROSA BOTERO LONDOÑO"/>
    <d v="2013-02-01T00:00:00"/>
    <d v="2013-02-01T00:00:00"/>
    <n v="108663"/>
    <s v="CONTRALORIA DEPARTAMENTAL"/>
    <s v="CONTRALORIA DEPARTAMENTAL - RECURSO DE REVISION "/>
    <d v="2020-08-31T00:00:00"/>
    <s v="2012-07"/>
    <s v="9"/>
    <s v="2020-07"/>
    <n v="0.94293679258518415"/>
    <n v="37717471.70340737"/>
    <n v="0"/>
    <d v="2021-07-22T00:00:00"/>
    <n v="0.8904109589041096"/>
    <n v="4.3843078519294892E-2"/>
    <n v="0"/>
    <n v="0.05"/>
    <s v="REMOTA"/>
    <x v="1"/>
    <n v="0"/>
  </r>
  <r>
    <n v="577"/>
    <d v="2018-06-27T00:00:00"/>
    <d v="2018-05-22T00:00:00"/>
    <s v="JUZGADO 35 ADMINISTRATIVO ORAL DE MEDELLIN"/>
    <s v="05001333303520180017700"/>
    <s v="2019"/>
    <x v="0"/>
    <s v="MELISSA TABORDA"/>
    <s v="JULIA FERNANDA  MUÑOZ RINCON"/>
    <n v="215578"/>
    <s v="NULIDAD Y RESTABLECIMIENTO DEL DERECHO - LABORAL"/>
    <s v="RECONOCIMIENTO Y PAGO DE OTRAS PRESTACIONES SALARIALES, SOLCIALES Y SALARIOS"/>
    <s v="ALTO"/>
    <s v="ALTO"/>
    <s v="ALTO"/>
    <s v="ALTO"/>
    <n v="1"/>
    <s v="ALTA"/>
    <n v="102981186"/>
    <n v="1"/>
    <s v="ADMISIÓN"/>
    <m/>
    <s v="NO"/>
    <s v="NO"/>
    <s v="8 años"/>
    <s v="ELIANA ROSA BOTERO LONDOÑO"/>
    <d v="2013-02-01T00:00:00"/>
    <d v="2013-02-01T00:00:00"/>
    <n v="108663"/>
    <s v="EDUCACION"/>
    <s v="PASCUAL BRAVO"/>
    <d v="2020-08-31T00:00:00"/>
    <s v="2018-06"/>
    <s v="8"/>
    <s v="2020-07"/>
    <n v="0.73777124655030268"/>
    <n v="75976557.966448575"/>
    <n v="75976557.966448575"/>
    <d v="2026-06-25T00:00:00"/>
    <n v="5.8191780821917805"/>
    <n v="4.3843078519294892E-2"/>
    <n v="72578143.770562202"/>
    <n v="1"/>
    <s v="ALTA"/>
    <x v="0"/>
    <n v="72578143.770562202"/>
  </r>
  <r>
    <n v="578"/>
    <d v="2018-10-16T00:00:00"/>
    <d v="2018-10-16T00:00:00"/>
    <s v="CORTE SUPREMA DE JUSTICIA SALA DE CASACIÓN PENAL"/>
    <s v="11001020400020180022570"/>
    <s v="2019"/>
    <x v="3"/>
    <s v="GILMA DE JESÚS QUINTERO "/>
    <s v="ANDRÉS GALLEGO TORO"/>
    <n v="147567"/>
    <s v="TUTELA "/>
    <s v="VIOLACIÓN DERECHOS FUNDAMENTALES"/>
    <s v="BAJO"/>
    <s v="BAJO"/>
    <s v="BAJO"/>
    <s v="BAJO"/>
    <n v="0.05"/>
    <s v="REMOTA"/>
    <n v="0"/>
    <n v="0"/>
    <s v=" SENTENCIA 2DA EN CONTRA "/>
    <m/>
    <s v="NO"/>
    <s v="NO"/>
    <s v="8 años"/>
    <s v="ELIANA ROSA BOTERO LONDOÑO"/>
    <d v="2013-02-01T00:00:00"/>
    <d v="2013-02-01T00:00:00"/>
    <n v="108663"/>
    <s v="GESTION HUMANA Y DLLO ORGANIZACIONAL"/>
    <m/>
    <d v="2020-08-31T00:00:00"/>
    <s v="2018-10"/>
    <s v="8"/>
    <s v="2020-07"/>
    <n v="0.73572886802285709"/>
    <n v="0"/>
    <n v="0"/>
    <d v="2026-10-14T00:00:00"/>
    <n v="6.1232876712328768"/>
    <n v="4.3843078519294892E-2"/>
    <n v="0"/>
    <n v="0.05"/>
    <s v="REMOTA"/>
    <x v="1"/>
    <n v="0"/>
  </r>
  <r>
    <n v="579"/>
    <d v="2018-08-29T00:00:00"/>
    <d v="2018-10-25T00:00:00"/>
    <s v="JUZGADO 2 ADMINISTRATIVO ORAL DE TURBO"/>
    <s v="05837333300220180039600"/>
    <s v="2019"/>
    <x v="0"/>
    <s v="EDUARDO ENRIQUE PETRO FUENTES"/>
    <s v="GABRIEL RAUL MANRIQUE BERRIO"/>
    <n v="115922"/>
    <s v="NULIDAD Y RESTABLECIMIENTO DEL DERECHO - LABORAL"/>
    <s v="RELIQUIDACIÓN DE LA PENSIÓN"/>
    <s v="BAJO"/>
    <s v="BAJO"/>
    <s v="BAJO"/>
    <s v="BAJO"/>
    <n v="0.05"/>
    <s v="REMOTA"/>
    <n v="1828084"/>
    <n v="0"/>
    <s v="CONTESTACIÓN"/>
    <m/>
    <s v="NO"/>
    <s v="NO"/>
    <s v="8 años"/>
    <s v="ELIANA ROSA BOTERO LONDOÑO"/>
    <d v="2013-02-01T00:00:00"/>
    <d v="2013-02-01T00:00:00"/>
    <n v="108663"/>
    <s v="EDUCACION"/>
    <s v="TURBO"/>
    <d v="2020-08-31T00:00:00"/>
    <s v="2018-08"/>
    <s v="8"/>
    <s v="2020-07"/>
    <n v="0.7378298404971021"/>
    <n v="1348814.9261353044"/>
    <n v="0"/>
    <d v="2026-08-27T00:00:00"/>
    <n v="5.9917808219178079"/>
    <n v="4.3843078519294892E-2"/>
    <n v="0"/>
    <n v="0.05"/>
    <s v="REMOTA"/>
    <x v="1"/>
    <n v="0"/>
  </r>
  <r>
    <n v="580"/>
    <d v="2018-08-29T00:00:00"/>
    <d v="2018-10-25T00:00:00"/>
    <s v="JUZGADO 2 ADMINISTRATIVO ORAL DE TURBO"/>
    <s v="05837333300220180039700"/>
    <s v="2019"/>
    <x v="0"/>
    <s v="NUVIA ROSA GUZMAN AYAL"/>
    <s v="GABRIEL RAUL MANRIQUE BERRIO"/>
    <n v="115922"/>
    <s v="NULIDAD Y RESTABLECIMIENTO DEL DERECHO - LABORAL"/>
    <s v="RELIQUIDACIÓN DE LA PENSIÓN"/>
    <s v="BAJO"/>
    <s v="BAJO"/>
    <s v="BAJO"/>
    <s v="BAJO"/>
    <n v="0.05"/>
    <s v="REMOTA"/>
    <n v="3982789"/>
    <n v="0"/>
    <s v="ADMISIÓN"/>
    <m/>
    <s v="NO"/>
    <s v="NO"/>
    <s v="8 años"/>
    <s v="ELIANA ROSA BOTERO LONDOÑO"/>
    <d v="2013-02-01T00:00:00"/>
    <d v="2013-02-01T00:00:00"/>
    <n v="108663"/>
    <s v="EDUCACION"/>
    <s v="TURBO"/>
    <d v="2020-08-31T00:00:00"/>
    <s v="2018-08"/>
    <s v="8"/>
    <s v="2020-07"/>
    <n v="0.7378298404971021"/>
    <n v="2938620.5726036127"/>
    <n v="0"/>
    <d v="2026-08-27T00:00:00"/>
    <n v="5.9917808219178079"/>
    <n v="4.3843078519294892E-2"/>
    <n v="0"/>
    <n v="0.05"/>
    <s v="REMOTA"/>
    <x v="1"/>
    <n v="0"/>
  </r>
  <r>
    <n v="581"/>
    <d v="2018-08-29T00:00:00"/>
    <d v="2018-10-25T00:00:00"/>
    <s v="JUZGADO 2 ADMINISTRATIVO ORAL DE TURBO"/>
    <s v="05837333300220180039800"/>
    <s v="2019"/>
    <x v="0"/>
    <s v="CATALINA DÍAZ BENITEZ"/>
    <s v="GABRIEL RAUL MANRIQUE BERRIO"/>
    <n v="115922"/>
    <s v="NULIDAD Y RESTABLECIMIENTO DEL DERECHO - LABORAL"/>
    <s v="RELIQUIDACIÓN DE LA PENSIÓN"/>
    <s v="BAJO"/>
    <s v="BAJO"/>
    <s v="BAJO"/>
    <s v="BAJO"/>
    <n v="0.05"/>
    <s v="REMOTA"/>
    <n v="3488036"/>
    <n v="0"/>
    <s v="CONTESTACIÓN"/>
    <m/>
    <s v="NO"/>
    <s v="NO"/>
    <s v="8 años"/>
    <s v="ELIANA ROSA BOTERO LONDOÑO"/>
    <d v="2013-02-01T00:00:00"/>
    <d v="2013-02-01T00:00:00"/>
    <n v="108663"/>
    <s v="EDUCACION"/>
    <s v="TURBO"/>
    <d v="2020-08-31T00:00:00"/>
    <s v="2018-08"/>
    <s v="8"/>
    <s v="2020-07"/>
    <n v="0.7378298404971021"/>
    <n v="2573577.0455281502"/>
    <n v="0"/>
    <d v="2026-08-27T00:00:00"/>
    <n v="5.9917808219178079"/>
    <n v="4.3843078519294892E-2"/>
    <n v="0"/>
    <n v="0.05"/>
    <s v="REMOTA"/>
    <x v="1"/>
    <n v="0"/>
  </r>
  <r>
    <n v="582"/>
    <d v="2018-11-08T00:00:00"/>
    <d v="2018-09-25T00:00:00"/>
    <s v="JUZGADO 2 ADMINISTRATIVO ORAL DE TURBO"/>
    <s v="05837333300220180040900"/>
    <s v="2019"/>
    <x v="0"/>
    <s v="ELIZABETH GUZMÁN DE MERCADO"/>
    <s v="GABRIEL RAUL MANRIQUE BERRIO"/>
    <n v="115922"/>
    <s v="NULIDAD Y RESTABLECIMIENTO DEL DERECHO - LABORAL"/>
    <s v="RELIQUIDACIÓN DE LA PENSIÓN"/>
    <s v="BAJO"/>
    <s v="BAJO"/>
    <s v="BAJO"/>
    <s v="BAJO"/>
    <n v="0.05"/>
    <s v="REMOTA"/>
    <n v="8636586"/>
    <n v="0"/>
    <s v="CONTESTACIÓN"/>
    <m/>
    <s v="NO"/>
    <s v="NO"/>
    <s v="8 años"/>
    <s v="ELIANA ROSA BOTERO LONDOÑO"/>
    <d v="2013-02-01T00:00:00"/>
    <d v="2013-02-01T00:00:00"/>
    <n v="108663"/>
    <s v="EDUCACION"/>
    <s v="TURBO"/>
    <d v="2020-08-31T00:00:00"/>
    <s v="2018-11"/>
    <s v="8"/>
    <s v="2020-07"/>
    <n v="0.73486768506759159"/>
    <n v="6346747.9607071709"/>
    <n v="0"/>
    <d v="2026-11-06T00:00:00"/>
    <n v="6.1863013698630134"/>
    <n v="4.3843078519294892E-2"/>
    <n v="0"/>
    <n v="0.05"/>
    <s v="REMOTA"/>
    <x v="1"/>
    <n v="0"/>
  </r>
  <r>
    <n v="583"/>
    <d v="2018-09-10T00:00:00"/>
    <d v="2018-08-16T00:00:00"/>
    <s v="JUZGADO 12 LABORAL DEL CIRCUITO DE MEDELLIN"/>
    <s v="05001310501220180055100"/>
    <s v="2019"/>
    <x v="1"/>
    <s v="WILSON IGLESIAS Y OTROS"/>
    <s v="OSCAR EVELIO YEPES PUERTA"/>
    <n v="305335"/>
    <s v="ORDINARIA"/>
    <s v="RECONOCIMIENTO Y PAGO DE OTRAS PRESTACIONES SALARIALES, SOLCIALES Y SALARIOS"/>
    <s v="MEDIO   "/>
    <s v="MEDIO   "/>
    <s v="MEDIO   "/>
    <s v="MEDIO   "/>
    <n v="0.5"/>
    <s v="MEDIA"/>
    <n v="93000000"/>
    <n v="0.6"/>
    <s v="CONTESTACIÓN"/>
    <m/>
    <s v="NO"/>
    <s v="NO"/>
    <s v="8 años"/>
    <s v="ELIANA ROSA BOTERO LONDOÑO"/>
    <d v="2013-02-01T00:00:00"/>
    <d v="2013-02-01T00:00:00"/>
    <n v="108663"/>
    <s v="INFRAESTRUCTURA"/>
    <s v="ACUEDUCTO VEGACHÍ"/>
    <d v="2020-08-31T00:00:00"/>
    <s v="2018-09"/>
    <s v="8"/>
    <s v="2020-07"/>
    <n v="0.73661443780017011"/>
    <n v="68505142.71541582"/>
    <n v="41103085.629249491"/>
    <d v="2026-09-08T00:00:00"/>
    <n v="6.0246575342465754"/>
    <n v="4.3843078519294892E-2"/>
    <n v="39201159.336504027"/>
    <n v="0.5"/>
    <s v="MEDIA"/>
    <x v="2"/>
    <n v="39201159.336504027"/>
  </r>
  <r>
    <n v="584"/>
    <d v="2019-01-25T00:00:00"/>
    <d v="2019-01-14T00:00:00"/>
    <s v="JUZGADO 32 ADMINISTRATIVO ORAL DE MEDELLIN"/>
    <s v="05001333303220190000100"/>
    <s v="2019"/>
    <x v="0"/>
    <s v="FLOR MARÍA YOTAGRI"/>
    <s v="FRANCISCO ALBERTO GIRALDO LUNA"/>
    <n v="122621"/>
    <s v="NULIDAD Y RESTABLECIMIENTO DEL DERECHO - LABORAL"/>
    <s v="PENSIÓN DE SOBREVIVIENTES"/>
    <s v="BAJO"/>
    <s v="BAJO"/>
    <s v="BAJO"/>
    <s v="BAJO"/>
    <n v="0.05"/>
    <s v="REMOTA"/>
    <n v="30393793"/>
    <n v="0"/>
    <s v=" SENTENCIA 1RA FAVORABLE"/>
    <m/>
    <s v="NO"/>
    <s v="NO"/>
    <s v="8 años"/>
    <s v="ELIANA ROSA BOTERO LONDOÑO"/>
    <d v="2013-02-01T00:00:00"/>
    <d v="2013-02-01T00:00:00"/>
    <n v="108663"/>
    <s v="GESTION HUMANA Y DLLO ORGANIZACIONAL"/>
    <m/>
    <d v="2020-08-31T00:00:00"/>
    <s v="2019-01"/>
    <s v="8"/>
    <s v="2020-07"/>
    <n v="1.0434541229259338"/>
    <n v="31714528.617207386"/>
    <n v="0"/>
    <d v="2027-01-23T00:00:00"/>
    <n v="6.4"/>
    <n v="4.3843078519294892E-2"/>
    <n v="0"/>
    <n v="0.05"/>
    <s v="REMOTA"/>
    <x v="1"/>
    <n v="0"/>
  </r>
  <r>
    <n v="585"/>
    <d v="2014-10-24T00:00:00"/>
    <d v="2014-09-29T00:00:00"/>
    <s v="TRIBUNAL ADMINISTRATIVO DEL HUILA"/>
    <s v="41001233300020140045700"/>
    <s v="2019"/>
    <x v="0"/>
    <s v="LICORSA S.A"/>
    <s v="ZAMIR ALONSO BERMO GARCÍA"/>
    <n v="117766"/>
    <s v="CONTRACTUAL"/>
    <s v="ADJUDICACIÓN"/>
    <s v="MEDIO   "/>
    <s v="MEDIO   "/>
    <s v="MEDIO   "/>
    <s v="BAJO"/>
    <n v="0.34250000000000003"/>
    <s v="MEDIA"/>
    <n v="22000000000"/>
    <n v="0"/>
    <s v=" ALEGATOS PRIMERA"/>
    <m/>
    <s v="NO"/>
    <s v="NO"/>
    <s v="8 años"/>
    <s v="ELIANA ROSA BOTERO LONDOÑO"/>
    <d v="2013-02-01T00:00:00"/>
    <d v="2013-02-01T00:00:00"/>
    <n v="108663"/>
    <s v="FABRICA DE LICORES DE ANTIOQUIA"/>
    <s v="LICORSA S.A DEMANDA AL DEPARTAMENTO DEL HUILA Y AL DEPARTAMENTO DE ANTIOQUIA POR ELPROCESO LICITATORIO QUE TENIA POR OBJETO LA CONCESIÓN DE PRODUCCIÓN Y DISTRIBUCIÓN DEL DOBLE ANIZ, CONTRATO QUE FUE ADJUDICADO AL DEPARTAMENTO DE ANTIOQUIA."/>
    <d v="2020-08-31T00:00:00"/>
    <s v="2014-10"/>
    <s v="8"/>
    <s v="2020-07"/>
    <n v="0.89197861147966029"/>
    <n v="19623529452.552525"/>
    <n v="0"/>
    <d v="2022-10-22T00:00:00"/>
    <n v="2.1424657534246574"/>
    <n v="4.3843078519294892E-2"/>
    <n v="0"/>
    <n v="0.34250000000000003"/>
    <s v="MEDIA"/>
    <x v="2"/>
    <n v="0"/>
  </r>
  <r>
    <n v="586"/>
    <d v="2015-07-06T00:00:00"/>
    <d v="2014-12-16T00:00:00"/>
    <s v="TRIBUNAL ADMINISTRATIVO DE ANTIOQUIA"/>
    <s v="05001233300020150007200"/>
    <s v="2019"/>
    <x v="0"/>
    <s v="MARIA DEL SOCORRO CORREA"/>
    <s v="FRANCISCO JAVIER GIL GOMEZ"/>
    <n v="89129"/>
    <s v="NULIDAD Y RESTABLECIMIENTO DEL DERECHO"/>
    <s v="VALORIZACION"/>
    <s v="MEDIO   "/>
    <s v="MEDIO   "/>
    <s v="MEDIO   "/>
    <s v="MEDIO   "/>
    <n v="0.5"/>
    <s v="MEDIA"/>
    <n v="649231879"/>
    <n v="0"/>
    <s v="CONTESTACIÓN"/>
    <m/>
    <s v="NO"/>
    <s v="NO"/>
    <s v="9 años"/>
    <s v="ELIANA ROSA BOTERO LONDOÑO"/>
    <d v="2013-02-01T00:00:00"/>
    <d v="2013-02-01T00:00:00"/>
    <n v="108663"/>
    <s v="INFRAESTRUCTURA"/>
    <s v="No se cuantifica valor para provisión, en tanto al tratarse de una contribuación, la pretensión del demandante va encaminada a que el juez absuelva la obligación de pago que tiene con la entidad, sin que exista prueba en el expediente de que el contribuyente haya pagado para efectos de provisionar devoluación alguna."/>
    <d v="2020-08-31T00:00:00"/>
    <s v="2015-07"/>
    <s v="9"/>
    <s v="2020-07"/>
    <n v="0.85823957329672562"/>
    <n v="557196490.80359137"/>
    <n v="0"/>
    <d v="2024-07-03T00:00:00"/>
    <n v="3.8410958904109589"/>
    <n v="4.3843078519294892E-2"/>
    <n v="0"/>
    <n v="0.5"/>
    <s v="MEDIA"/>
    <x v="2"/>
    <n v="0"/>
  </r>
  <r>
    <n v="587"/>
    <d v="2014-10-15T00:00:00"/>
    <d v="2014-05-21T00:00:00"/>
    <s v="TRIBUNAL ADMINISTRATIVO DE ANTIOQUIA"/>
    <s v="05001233300020160056300"/>
    <s v="2019"/>
    <x v="0"/>
    <s v="NICOLAS ALBERTO OSPINA MADRID"/>
    <s v="CAMILO ANDRES GARZON CORREA"/>
    <n v="202206"/>
    <s v="NULIDAD Y RESTABLECIMIENTO DEL DERECHO - LABORAL"/>
    <s v="DECLARATORIA DE INSUBSISTENCIA"/>
    <s v="MEDIO   "/>
    <s v="MEDIO   "/>
    <s v="BAJO"/>
    <s v="BAJO"/>
    <n v="0.29750000000000004"/>
    <s v="MEDIA"/>
    <n v="213941329"/>
    <n v="1"/>
    <s v=" ALEGATOS PRIMERA"/>
    <m/>
    <s v="NO"/>
    <s v="NO"/>
    <s v="8 años"/>
    <s v="ELIANA ROSA BOTERO LONDOÑO"/>
    <d v="2013-02-01T00:00:00"/>
    <d v="2013-02-01T00:00:00"/>
    <n v="108663"/>
    <s v="CONTROL INTERNO"/>
    <m/>
    <d v="2020-08-31T00:00:00"/>
    <s v="2014-10"/>
    <s v="8"/>
    <s v="2020-07"/>
    <n v="0.89197861147966029"/>
    <n v="190831089.57953319"/>
    <n v="190831089.57953319"/>
    <d v="2022-10-13T00:00:00"/>
    <n v="2.117808219178082"/>
    <n v="4.3843078519294892E-2"/>
    <n v="187679291.23098424"/>
    <n v="0.29750000000000004"/>
    <s v="MEDIA"/>
    <x v="2"/>
    <n v="187679291.23098424"/>
  </r>
  <r>
    <n v="588"/>
    <d v="2016-05-03T00:00:00"/>
    <d v="2016-03-27T00:00:00"/>
    <s v="TRIBUNAL ADMINISTRATIVO DE ANTIOQUIA"/>
    <s v="05001233300020160053200"/>
    <s v="2019"/>
    <x v="0"/>
    <s v="JAIME ENRIQUE HERNANDEZ QUIÑONEZ"/>
    <s v="RODRIGO ALFONSO MUÑOZ SALAZAR"/>
    <n v="156002"/>
    <s v="NULIDAD Y RESTABLECIMIENTO DEL DERECHO - LABORAL"/>
    <s v="OTRAS"/>
    <s v="MEDIO   "/>
    <s v="BAJO"/>
    <s v="BAJO"/>
    <s v="BAJO"/>
    <n v="0.14000000000000001"/>
    <s v="BAJA"/>
    <n v="185324107"/>
    <n v="1"/>
    <s v=" SENTENCIA 1RA FAVORABLE"/>
    <m/>
    <s v="NO"/>
    <s v="NO"/>
    <s v="8 años"/>
    <s v="ELIANA ROSA BOTERO LONDOÑO"/>
    <d v="2013-02-01T00:00:00"/>
    <d v="2013-02-01T00:00:00"/>
    <n v="108663"/>
    <s v="FABRICA DE LICORES DE ANTIOQUIA"/>
    <s v="DISCIPLINARIO"/>
    <d v="2020-08-31T00:00:00"/>
    <s v="2016-05"/>
    <s v="8"/>
    <s v="2020-07"/>
    <n v="0.79552146500237941"/>
    <n v="147429305.10089773"/>
    <n v="147429305.10089773"/>
    <d v="2024-05-01T00:00:00"/>
    <n v="3.6684931506849314"/>
    <n v="4.3843078519294892E-2"/>
    <n v="143236967.26239121"/>
    <n v="0.14000000000000001"/>
    <s v="BAJA"/>
    <x v="2"/>
    <n v="143236967.26239121"/>
  </r>
  <r>
    <n v="589"/>
    <d v="2019-01-29T00:00:00"/>
    <d v="2019-01-23T00:00:00"/>
    <s v="JUZGADO 34 ADMINISTRATIVO ORAL DE MEDELLIN"/>
    <s v="05001333303420190001700"/>
    <s v="2019"/>
    <x v="0"/>
    <s v="LUIS FAIBEL GIRALDO BUITRAGO"/>
    <s v="JOSE ANGEL LÓPEZ LÓPEZ"/>
    <n v="259575"/>
    <s v="REPARACIÓN DIRECTA"/>
    <s v="FALLA EN EL SERVICIO DE EDUCACIÓN"/>
    <s v="ALTO"/>
    <s v="ALTO"/>
    <s v="ALTO"/>
    <s v="ALTO"/>
    <n v="1"/>
    <s v="ALTA"/>
    <n v="413229884"/>
    <n v="1"/>
    <s v="CONTESTACIÓN"/>
    <m/>
    <s v="NO"/>
    <s v="NO"/>
    <s v="8 años"/>
    <s v="ELIANA ROSA BOTERO LONDOÑO"/>
    <d v="2013-02-01T00:00:00"/>
    <d v="2013-02-01T00:00:00"/>
    <n v="108663"/>
    <s v="EDUCACION"/>
    <s v="MENOR LESIONADA COLEGIO SAN CARLOS ANTIOQUIA"/>
    <d v="2020-08-31T00:00:00"/>
    <s v="2019-01"/>
    <s v="8"/>
    <s v="2020-07"/>
    <n v="1.0434541229259338"/>
    <n v="431186426.17600536"/>
    <n v="431186426.17600536"/>
    <d v="2027-01-27T00:00:00"/>
    <n v="6.4109589041095889"/>
    <n v="4.3843078519294892E-2"/>
    <n v="409987166.7695781"/>
    <n v="1"/>
    <s v="ALTA"/>
    <x v="0"/>
    <n v="409987166.7695781"/>
  </r>
  <r>
    <n v="590"/>
    <d v="2018-11-20T00:00:00"/>
    <d v="2018-10-29T00:00:00"/>
    <s v="JUZGADO 13 ADMINISTRATIVO ORAL DE MEDELLIN"/>
    <s v="05001333301320180044100"/>
    <s v="2019"/>
    <x v="0"/>
    <s v="RUBIELA DEL ROSARIO BEDOYA"/>
    <s v="DIANA CAROLINA PUENTES ESPITIA"/>
    <n v="25555"/>
    <s v="NULIDAD Y RESTABLECIMIENTO DEL DERECHO - LABORAL"/>
    <s v="RECONOCIMIENTO Y PAGO DE OTRAS PRESTACIONES SALARIALES, SOLCIALES Y SALARIOS"/>
    <s v="BAJO"/>
    <s v="BAJO"/>
    <s v="BAJO"/>
    <s v="BAJO"/>
    <n v="0.05"/>
    <s v="REMOTA"/>
    <n v="35520000"/>
    <n v="0"/>
    <s v="AUDIENCIA INICIAL O PRIMERA AUDIENCIA"/>
    <m/>
    <s v="NO"/>
    <s v="NO"/>
    <s v="8 años"/>
    <s v="ELIANA ROSA BOTERO LONDOÑO"/>
    <d v="2013-02-01T00:00:00"/>
    <d v="2013-02-01T00:00:00"/>
    <n v="108663"/>
    <s v="EDUCACION"/>
    <s v="PAGO CESANTIAS RETROACTIVAS"/>
    <d v="2020-08-31T00:00:00"/>
    <s v="2018-11"/>
    <s v="8"/>
    <s v="2020-07"/>
    <n v="0.73486768506759159"/>
    <n v="26102500.173600852"/>
    <n v="0"/>
    <d v="2026-11-18T00:00:00"/>
    <n v="6.2191780821917808"/>
    <n v="4.3843078519294892E-2"/>
    <n v="0"/>
    <n v="0.05"/>
    <s v="REMOTA"/>
    <x v="1"/>
    <n v="0"/>
  </r>
  <r>
    <n v="591"/>
    <d v="2017-01-27T00:00:00"/>
    <d v="2017-01-27T00:00:00"/>
    <s v="JUZGADO 17 LABORAL DEL CIRCUITO DE MEDELLÍN"/>
    <s v="05001310502320190017300"/>
    <s v="2019"/>
    <x v="1"/>
    <s v="NEDER ALONSO RIOS MONTOYA"/>
    <s v="JULIA FERNANDA  MUÑOZ RINCON"/>
    <n v="215278"/>
    <s v="ORDINARIA"/>
    <s v="RECONOCIMIENTO Y PAGO DE OTRAS PRESTACIONES SALARIALES, SOLCIALES Y SALARIOS"/>
    <s v="ALTO"/>
    <s v="ALTO"/>
    <s v="ALTO"/>
    <s v="ALTO"/>
    <n v="1"/>
    <s v="ALTA"/>
    <n v="55639409"/>
    <n v="1"/>
    <s v="CONTESTACIÓN"/>
    <m/>
    <s v="NO"/>
    <s v="NO"/>
    <s v="8 años"/>
    <s v="ELIANA ROSA BOTERO LONDOÑO"/>
    <d v="2013-02-01T00:00:00"/>
    <d v="2013-02-01T00:00:00"/>
    <n v="108663"/>
    <s v="EDUCACION"/>
    <s v="BRILLADORA PASO JUZGADO 23"/>
    <d v="2020-08-31T00:00:00"/>
    <s v="2017-01"/>
    <s v="8"/>
    <s v="2020-07"/>
    <n v="0.77890601703822215"/>
    <n v="43337870.454550609"/>
    <n v="43337870.454550609"/>
    <d v="2025-01-25T00:00:00"/>
    <n v="4.4054794520547942"/>
    <n v="4.3843078519294892E-2"/>
    <n v="41862185.45316568"/>
    <n v="1"/>
    <s v="ALTA"/>
    <x v="0"/>
    <n v="41862185.45316568"/>
  </r>
  <r>
    <n v="592"/>
    <d v="2018-11-30T00:00:00"/>
    <d v="2018-11-06T00:00:00"/>
    <s v="JUZGADO 5 ADMINISTRATIVO ORAL DE MEDELLIN"/>
    <s v="05001333300520180042400"/>
    <s v="2019"/>
    <x v="0"/>
    <s v="LUZ ORALIA FRANCO MEJÍA"/>
    <s v="MARISOL HERRERA ORTIZ"/>
    <n v="210986"/>
    <s v="NULIDAD Y RESTABLECIMIENTO DEL DERECHO - LABORAL"/>
    <s v="RECONOCIMIENTO Y PAGO DE OTRAS PRESTACIONES SALARIALES, SOLCIALES Y SALARIOS"/>
    <s v="ALTO"/>
    <s v="ALTO"/>
    <s v="ALTO"/>
    <s v="ALTO"/>
    <n v="1"/>
    <s v="ALTA"/>
    <n v="62478544"/>
    <n v="0.5"/>
    <s v="CONTESTACIÓN"/>
    <m/>
    <s v="NO"/>
    <s v="NO"/>
    <s v="8 años"/>
    <s v="ELIANA ROSA BOTERO LONDOÑO"/>
    <d v="2013-02-01T00:00:00"/>
    <d v="2013-02-01T00:00:00"/>
    <n v="108663"/>
    <s v="EDUCACION"/>
    <s v="PASCUAL BRAVO"/>
    <d v="2020-08-31T00:00:00"/>
    <s v="2018-11"/>
    <s v="8"/>
    <s v="2020-07"/>
    <n v="0.73486768506759159"/>
    <n v="45913462.995673664"/>
    <n v="22956731.497836832"/>
    <d v="2026-11-28T00:00:00"/>
    <n v="6.2465753424657535"/>
    <n v="4.3843078519294892E-2"/>
    <n v="21856299.963185228"/>
    <n v="1"/>
    <s v="ALTA"/>
    <x v="0"/>
    <n v="21856299.963185228"/>
  </r>
  <r>
    <n v="593"/>
    <d v="2019-03-07T00:00:00"/>
    <d v="2019-01-22T00:00:00"/>
    <s v="JUZGADO 2 ADMINISTRATIVO DE TURBO ANTIOQUIA"/>
    <s v="05837333300220190001300"/>
    <s v="2019"/>
    <x v="0"/>
    <s v="YULIS PATRICIA MEDINA SANCHEZ"/>
    <s v="DAIRO JAIR MONTIEL ANGULO"/>
    <n v="137309"/>
    <s v="REPARACIÓN DIRECTA"/>
    <s v="FALLA EN EL SERVICIO DE EDUCACIÓN"/>
    <s v="ALTO"/>
    <s v="ALTO"/>
    <s v="ALTO"/>
    <s v="ALTO"/>
    <n v="1"/>
    <s v="ALTA"/>
    <n v="242727980"/>
    <n v="1"/>
    <s v="CONTESTACIÓN"/>
    <m/>
    <s v="NO"/>
    <s v="NO"/>
    <s v="8 años"/>
    <s v="ELIANA ROSA BOTERO LONDOÑO"/>
    <d v="2013-02-01T00:00:00"/>
    <d v="2013-02-01T00:00:00"/>
    <n v="108663"/>
    <s v="EDUCACION"/>
    <s v="MENOR LESIONADA DEDO COLEGIO NECOCLI"/>
    <d v="2020-08-31T00:00:00"/>
    <s v="2019-03"/>
    <s v="8"/>
    <s v="2020-07"/>
    <n v="1.0329659515843337"/>
    <n v="250729738.8368431"/>
    <n v="250729738.8368431"/>
    <d v="2027-03-05T00:00:00"/>
    <n v="6.5123287671232877"/>
    <n v="4.3843078519294892E-2"/>
    <n v="238212655.40778077"/>
    <n v="1"/>
    <s v="ALTA"/>
    <x v="0"/>
    <n v="238212655.40778077"/>
  </r>
  <r>
    <n v="594"/>
    <d v="2019-01-15T00:00:00"/>
    <d v="2019-01-15T00:00:00"/>
    <s v="JUZGADO PROMISCUO DEL CIRCUITO DE AMALFI"/>
    <s v="05031318900120180020900"/>
    <s v="2019"/>
    <x v="1"/>
    <s v="JUAN ESTEBAN ARROYAVE GARCÍA"/>
    <s v="NATALIA BOTERO MANCO"/>
    <n v="172735"/>
    <s v="ORDINARIA"/>
    <s v="RECONOCIMIENTO Y PAGO DE OTRAS PRESTACIONES SALARIALES, SOLCIALES Y SALARIOS"/>
    <s v="ALTO"/>
    <s v="ALTO"/>
    <s v="ALTO"/>
    <s v="ALTO"/>
    <n v="1"/>
    <s v="ALTA"/>
    <n v="61025427"/>
    <n v="0.5"/>
    <s v="CONTESTACIÓN"/>
    <m/>
    <s v="NO"/>
    <s v="NO"/>
    <s v="8 años"/>
    <s v="ELIANA ROSA BOTERO LONDOÑO"/>
    <d v="2013-02-01T00:00:00"/>
    <d v="2013-02-01T00:00:00"/>
    <n v="108663"/>
    <s v="EDUCACION"/>
    <s v="PASCUAL BRAVO"/>
    <d v="2020-08-31T00:00:00"/>
    <s v="2019-01"/>
    <s v="8"/>
    <s v="2020-07"/>
    <n v="1.0434541229259338"/>
    <n v="63677233.406465597"/>
    <n v="31838616.703232799"/>
    <d v="2027-01-13T00:00:00"/>
    <n v="6.3726027397260276"/>
    <n v="4.3843078519294892E-2"/>
    <n v="30282405.27353213"/>
    <n v="1"/>
    <s v="ALTA"/>
    <x v="0"/>
    <n v="30282405.27353213"/>
  </r>
  <r>
    <n v="595"/>
    <d v="2019-01-15T00:00:00"/>
    <d v="2019-01-15T00:00:00"/>
    <s v="JUZGADO PROMISCUO DEL CIRCUITO DE AMALFI"/>
    <s v="05031318900120180020700"/>
    <s v="2019"/>
    <x v="1"/>
    <s v="SANDRA ISABEL CARDONA MESA"/>
    <s v="NATALIA BOTERO MANCO"/>
    <n v="172735"/>
    <s v="ORDINARIA"/>
    <s v="RECONOCIMIENTO Y PAGO DE OTRAS PRESTACIONES SALARIALES, SOLCIALES Y SALARIOS"/>
    <s v="ALTO"/>
    <s v="ALTO"/>
    <s v="ALTO"/>
    <s v="ALTO"/>
    <n v="1"/>
    <s v="ALTA"/>
    <n v="53607283"/>
    <n v="0.5"/>
    <s v="CONTESTACIÓN"/>
    <m/>
    <s v="NO"/>
    <s v="NO"/>
    <s v="8 años"/>
    <s v="ELIANA ROSA BOTERO LONDOÑO"/>
    <d v="2013-02-01T00:00:00"/>
    <d v="2013-02-01T00:00:00"/>
    <n v="108663"/>
    <s v="EDUCACION"/>
    <s v="PASCUAL BRAVO"/>
    <d v="2020-08-31T00:00:00"/>
    <s v="2019-01"/>
    <s v="8"/>
    <s v="2020-07"/>
    <n v="1.0434541229259338"/>
    <n v="55936740.465207316"/>
    <n v="27968370.232603658"/>
    <d v="2027-01-13T00:00:00"/>
    <n v="6.3726027397260276"/>
    <n v="4.3843078519294892E-2"/>
    <n v="26601329.138080906"/>
    <n v="1"/>
    <s v="ALTA"/>
    <x v="0"/>
    <n v="26601329.138080906"/>
  </r>
  <r>
    <n v="596"/>
    <d v="2017-10-24T00:00:00"/>
    <d v="2017-10-24T00:00:00"/>
    <s v="JUZGADO 16 ADMINISTRATIVO ORAL DE MEDELLIN"/>
    <s v="05001333301620170054200"/>
    <s v="2019"/>
    <x v="3"/>
    <s v="LUIS EDUARDO MONSALVE UPEGUI"/>
    <s v="ACTUA NOMBRE PROPIO"/>
    <m/>
    <s v="POPULAR"/>
    <s v="VIOLACIÓN DERECHOS COLECTIVOS"/>
    <s v="BAJO"/>
    <s v="BAJO"/>
    <s v="BAJO"/>
    <s v="BAJO"/>
    <n v="0.05"/>
    <s v="REMOTA"/>
    <n v="0"/>
    <n v="0"/>
    <s v=" SENTENCIA 1RA FAVORABLE"/>
    <m/>
    <s v="NO"/>
    <s v="NO"/>
    <s v="8 años"/>
    <s v="ELIANA ROSA BOTERO LONDOÑO"/>
    <d v="2013-02-01T00:00:00"/>
    <d v="2013-02-01T00:00:00"/>
    <n v="108663"/>
    <s v="INFRAESTRUCTURA"/>
    <s v="SOLICITAN SERVICIO DE ENERGÍA"/>
    <d v="2020-08-31T00:00:00"/>
    <s v="2017-10"/>
    <s v="8"/>
    <s v="2020-07"/>
    <n v="0.76025622916343338"/>
    <n v="0"/>
    <n v="0"/>
    <d v="2025-10-22T00:00:00"/>
    <n v="5.1452054794520548"/>
    <n v="4.3843078519294892E-2"/>
    <n v="0"/>
    <n v="0.05"/>
    <s v="REMOTA"/>
    <x v="1"/>
    <n v="0"/>
  </r>
  <r>
    <n v="597"/>
    <d v="2019-03-13T00:00:00"/>
    <d v="2019-03-13T00:00:00"/>
    <s v="JUZGADO PROMISCUO DEL CIRCUITO DE SEGOVIA"/>
    <s v="05736318900120190002100"/>
    <s v="2019"/>
    <x v="1"/>
    <s v="DIANA LUCÍA HERNANDEZ LOPERA"/>
    <s v="NATALIA BOTERO MANCO"/>
    <n v="172735"/>
    <s v="ORDINARIA"/>
    <s v="RECONOCIMIENTO Y PAGO DE OTRAS PRESTACIONES SALARIALES, SOLCIALES Y SALARIOS"/>
    <s v="ALTO"/>
    <s v="ALTO"/>
    <s v="ALTO"/>
    <s v="ALTO"/>
    <n v="1"/>
    <s v="ALTA"/>
    <n v="46483876"/>
    <n v="0.5"/>
    <s v="CONTESTACIÓN"/>
    <m/>
    <s v="NO"/>
    <s v="NO"/>
    <s v="8 años"/>
    <s v="ELIANA ROSA BOTERO LONDOÑO"/>
    <d v="2013-02-01T00:00:00"/>
    <d v="2013-02-01T00:00:00"/>
    <n v="108663"/>
    <s v="EDUCACION"/>
    <s v="PASCUAL BRAVO"/>
    <d v="2020-08-31T00:00:00"/>
    <s v="2019-03"/>
    <s v="8"/>
    <s v="2020-07"/>
    <n v="1.0329659515843337"/>
    <n v="48016261.205668174"/>
    <n v="24008130.602834087"/>
    <d v="2027-03-11T00:00:00"/>
    <n v="6.5287671232876709"/>
    <n v="4.3843078519294892E-2"/>
    <n v="22806633.649798982"/>
    <n v="1"/>
    <s v="ALTA"/>
    <x v="0"/>
    <n v="22806633.649798982"/>
  </r>
  <r>
    <n v="598"/>
    <d v="2019-05-09T00:00:00"/>
    <d v="2019-04-23T00:00:00"/>
    <s v="JUZGADO 20 LABORAL DEL CIRCUITO DE MEDELLÍN"/>
    <s v="05001310502020190024900"/>
    <s v="2019"/>
    <x v="1"/>
    <s v="MÓNICA MARIA FLÓREZ"/>
    <s v="JULIA FERNANDA  MUÑOZ RINCON"/>
    <n v="215278"/>
    <s v="ORDINARIA"/>
    <s v="RECONOCIMIENTO Y PAGO DE OTRAS PRESTACIONES SALARIALES, SOLCIALES Y SALARIOS"/>
    <s v="ALTO"/>
    <s v="ALTO"/>
    <s v="ALTO"/>
    <s v="ALTO"/>
    <n v="1"/>
    <s v="ALTA"/>
    <n v="7767242"/>
    <n v="1"/>
    <s v="CONTESTACIÓN"/>
    <m/>
    <s v="NO"/>
    <s v="NO"/>
    <s v="8 años"/>
    <s v="ELIANA ROSA BOTERO LONDOÑO"/>
    <d v="2013-02-01T00:00:00"/>
    <d v="2013-02-01T00:00:00"/>
    <n v="108663"/>
    <s v="EDUCACION"/>
    <s v="BRILLADORA"/>
    <d v="2020-08-31T00:00:00"/>
    <s v="2019-05"/>
    <s v="8"/>
    <s v="2020-07"/>
    <n v="1.0246973838344398"/>
    <n v="7959072.5570089817"/>
    <n v="7959072.5570089817"/>
    <d v="2027-05-07T00:00:00"/>
    <n v="6.6849315068493151"/>
    <n v="4.3843078519294892E-2"/>
    <n v="7551478.1480870694"/>
    <n v="1"/>
    <s v="ALTA"/>
    <x v="0"/>
    <n v="7551478.1480870694"/>
  </r>
  <r>
    <n v="599"/>
    <d v="2019-05-21T00:00:00"/>
    <d v="2019-05-02T00:00:00"/>
    <s v="JUZGADO 3 ADMINISTRATIVO ORAL DE MEDELLIN"/>
    <s v="05001333301320190017300"/>
    <s v="2019"/>
    <x v="0"/>
    <s v="JORGE HUMBERTO CORREA HERRERA"/>
    <s v="JOSÉ FERNANDO HOYOS GARCÍA"/>
    <n v="108325"/>
    <s v="REPARACIÓN DIRECTA"/>
    <s v="FALLA EN EL SERVICIO OTRAS CAUSAS"/>
    <s v="BAJO"/>
    <s v="BAJO"/>
    <s v="BAJO"/>
    <s v="BAJO"/>
    <n v="0.05"/>
    <s v="REMOTA"/>
    <n v="360000000"/>
    <n v="0"/>
    <s v="CONTESTACIÓN"/>
    <m/>
    <n v="0"/>
    <s v="NO"/>
    <s v="8 años"/>
    <s v="ELIANA ROSA BOTERO LONDOÑO"/>
    <d v="2013-02-01T00:00:00"/>
    <d v="2013-02-01T00:00:00"/>
    <n v="108663"/>
    <s v="INFRAESTRUCTURA"/>
    <s v="CARRO INCINERADO EN PARO EN SEGOVIA-REMEDIOS"/>
    <d v="2020-08-31T00:00:00"/>
    <s v="2019-05"/>
    <s v="8"/>
    <s v="2020-07"/>
    <n v="1.0246973838344398"/>
    <n v="368891058.18039829"/>
    <n v="0"/>
    <d v="2027-05-19T00:00:00"/>
    <n v="6.7178082191780826"/>
    <n v="4.3843078519294892E-2"/>
    <n v="0"/>
    <n v="0.05"/>
    <s v="REMOTA"/>
    <x v="1"/>
    <n v="0"/>
  </r>
  <r>
    <n v="600"/>
    <d v="2019-05-23T00:00:00"/>
    <d v="2019-05-10T00:00:00"/>
    <s v="JUZGADO 36 ADMINISTRATIVO ORAL DE MEDELLIN"/>
    <s v="05001333303620190019200"/>
    <s v="2019"/>
    <x v="0"/>
    <s v="MARIA YOLANDA ECHEVERRI RENDÓN"/>
    <s v="SAID GARCÍA SUA´REZ"/>
    <n v="213727"/>
    <s v="NULIDAD Y RESTABLECIMIENTO DEL DERECHO - LABORAL"/>
    <s v="PENSIÓN DE SOBREVIVIENTES"/>
    <s v="ALTO"/>
    <s v="ALTO"/>
    <s v="ALTO"/>
    <s v="ALTO"/>
    <n v="1"/>
    <s v="ALTA"/>
    <n v="19099305"/>
    <n v="1"/>
    <s v="CONTESTACIÓN"/>
    <m/>
    <s v="NO"/>
    <s v="NO"/>
    <s v="8 años"/>
    <s v="ELIANA ROSA BOTERO LONDOÑO"/>
    <d v="2013-02-01T00:00:00"/>
    <d v="2013-02-01T00:00:00"/>
    <n v="108663"/>
    <s v="GESTION HUMANA Y DLLO ORGANIZACIONAL"/>
    <s v="DISPUTA COMPAÑERAS"/>
    <d v="2020-08-31T00:00:00"/>
    <s v="2019-05"/>
    <s v="8"/>
    <s v="2020-07"/>
    <n v="1.0246973838344398"/>
    <n v="19571007.866556033"/>
    <n v="19571007.866556033"/>
    <d v="2027-05-21T00:00:00"/>
    <n v="6.7232876712328764"/>
    <n v="4.3843078519294892E-2"/>
    <n v="18563151.239306353"/>
    <n v="1"/>
    <s v="ALTA"/>
    <x v="0"/>
    <n v="18563151.239306353"/>
  </r>
  <r>
    <n v="601"/>
    <d v="2019-07-11T00:00:00"/>
    <d v="2019-06-28T00:00:00"/>
    <s v="JUZGADO 36 ADMINISTRATIVO ORAL DE MEDELLIN"/>
    <s v="05001333303620190026600"/>
    <s v="2019"/>
    <x v="0"/>
    <s v="HOLMES ABADIA PALACIOS"/>
    <s v="DIANA CAROLINA ALZATE QUINTERO"/>
    <n v="165819"/>
    <s v="NULIDAD Y RESTABLECIMIENTO DEL DERECHO - LABORAL"/>
    <s v="RECONOCIMIENTO Y PAGO DE OTRAS PRESTACIONES SALARIALES, SOLCIALES Y SALARIOS"/>
    <s v="ALTO"/>
    <s v="ALTO"/>
    <s v="ALTO"/>
    <s v="ALTO"/>
    <n v="1"/>
    <s v="ALTA"/>
    <n v="10571910"/>
    <n v="0"/>
    <s v="CONTESTACIÓN"/>
    <m/>
    <s v="NO"/>
    <s v="NO"/>
    <s v="8 años"/>
    <s v="ELIANA ROSA BOTERO LONDOÑO"/>
    <d v="2013-02-01T00:00:00"/>
    <d v="2013-02-01T00:00:00"/>
    <n v="108663"/>
    <s v="EDUCACION"/>
    <s v="OPS"/>
    <d v="2020-08-31T00:00:00"/>
    <s v="2019-07"/>
    <s v="8"/>
    <s v="2020-07"/>
    <n v="1.0197202253740043"/>
    <n v="10780390.447833691"/>
    <n v="0"/>
    <d v="2027-07-09T00:00:00"/>
    <n v="6.8575342465753426"/>
    <n v="4.3843078519294892E-2"/>
    <n v="0"/>
    <n v="1"/>
    <s v="ALTA"/>
    <x v="0"/>
    <n v="0"/>
  </r>
  <r>
    <n v="602"/>
    <d v="2019-07-17T00:00:00"/>
    <d v="2019-04-10T00:00:00"/>
    <s v="JUZGADO 14 LABORAL DEL CIRCUITO DE MEDELLÍN"/>
    <s v="05001310501420190024200"/>
    <s v="2019"/>
    <x v="1"/>
    <s v="JUAN DAVID PIZANO ECHAVARRÍA"/>
    <s v="NATALIA CARO BARRIOS"/>
    <n v="242846"/>
    <s v="ORDINARIA"/>
    <s v="RECONOCIMIENTO Y PAGO DE OTRAS PRESTACIONES SALARIALES, SOLCIALES Y SALARIOS"/>
    <s v="MEDIO   "/>
    <s v="MEDIO   "/>
    <s v="MEDIO   "/>
    <s v="MEDIO   "/>
    <n v="0.5"/>
    <s v="MEDIA"/>
    <n v="47579145"/>
    <n v="0.5"/>
    <s v="CONTESTACIÓN"/>
    <m/>
    <s v="NO"/>
    <s v="NO"/>
    <s v="8 años"/>
    <s v="ELIANA ROSA BOTERO LONDOÑO"/>
    <d v="2013-02-01T00:00:00"/>
    <d v="2013-02-01T00:00:00"/>
    <n v="108663"/>
    <s v="EDUCACION"/>
    <s v="CONTRATO REALIDAD PARQUE EDUCATIVO CAROLINA DEL PRINCIPE"/>
    <d v="2020-08-31T00:00:00"/>
    <s v="2019-07"/>
    <s v="8"/>
    <s v="2020-07"/>
    <n v="1.0197202253740043"/>
    <n v="48517416.462502427"/>
    <n v="24258708.231251214"/>
    <d v="2027-07-15T00:00:00"/>
    <n v="6.8739726027397259"/>
    <n v="4.3843078519294892E-2"/>
    <n v="22982197.94074662"/>
    <n v="0.5"/>
    <s v="MEDIA"/>
    <x v="2"/>
    <n v="22982197.94074662"/>
  </r>
  <r>
    <n v="603"/>
    <d v="2019-07-11T00:00:00"/>
    <d v="2019-06-19T00:00:00"/>
    <s v="JUZGADO 28 ADMINISTRATIVO ORAL DE MEDELLIN"/>
    <s v="05001333302820190024100"/>
    <s v="2019"/>
    <x v="0"/>
    <s v="CLAUDIA ELENA AGUIRRE CASTAÑEDA"/>
    <s v="DIANA CAROLINA ALZATE QUINTERO"/>
    <n v="165819"/>
    <s v="NULIDAD Y RESTABLECIMIENTO DEL DERECHO - LABORAL"/>
    <s v="RECONOCIMIENTO Y PAGO DE OTRAS PRESTACIONES SALARIALES, SOLCIALES Y SALARIOS"/>
    <s v="ALTO"/>
    <s v="ALTO"/>
    <s v="ALTO"/>
    <s v="ALTO"/>
    <n v="1"/>
    <s v="ALTA"/>
    <n v="2735834"/>
    <n v="0"/>
    <s v="CONTESTACIÓN"/>
    <m/>
    <s v="NO"/>
    <s v="NO"/>
    <s v="8 años"/>
    <s v="ELIANA ROSA BOTERO LONDOÑO"/>
    <d v="2013-02-01T00:00:00"/>
    <d v="2013-02-01T00:00:00"/>
    <n v="108663"/>
    <s v="EDUCACION"/>
    <s v="OPS"/>
    <d v="2020-08-31T00:00:00"/>
    <s v="2019-07"/>
    <s v="8"/>
    <s v="2020-07"/>
    <n v="1.0197202253740043"/>
    <n v="2789785.2630658639"/>
    <n v="0"/>
    <d v="2027-07-09T00:00:00"/>
    <n v="6.8575342465753426"/>
    <n v="4.3843078519294892E-2"/>
    <n v="0"/>
    <n v="1"/>
    <s v="ALTA"/>
    <x v="0"/>
    <n v="0"/>
  </r>
  <r>
    <n v="604"/>
    <d v="2019-08-15T00:00:00"/>
    <d v="2019-08-15T00:00:00"/>
    <s v="JUZGADO 3 ADMINISTRATIVO ORAL DE MEDELLIN"/>
    <s v="05001333300320190035700"/>
    <s v="2019"/>
    <x v="3"/>
    <s v="JUAN DAVID TABORDA Y OTRO"/>
    <s v="A NOMBRE PROPIO"/>
    <m/>
    <s v="CUMPLIMIENTO"/>
    <s v="OTRAS"/>
    <s v="BAJO"/>
    <s v="BAJO"/>
    <s v="BAJO"/>
    <s v="BAJO"/>
    <n v="0.05"/>
    <s v="REMOTA"/>
    <n v="0"/>
    <n v="0"/>
    <s v=" SENTENCIA 2DA EN CONTRA "/>
    <m/>
    <s v="NO"/>
    <s v="NO"/>
    <s v="8 años"/>
    <s v="ELIANA ROSA BOTERO LONDOÑO"/>
    <d v="2013-02-01T00:00:00"/>
    <d v="2013-02-01T00:00:00"/>
    <n v="108663"/>
    <s v="DAPARD"/>
    <s v="SOLICITA SE DE CUMPLIMIENTO LEY 909 COMISIÓN 6 AÑOS DEL RECTOR DEL TECNOLÓGICO"/>
    <d v="2020-08-31T00:00:00"/>
    <s v="2019-08"/>
    <s v="8"/>
    <s v="2020-07"/>
    <n v="1.0188294671454916"/>
    <n v="0"/>
    <n v="0"/>
    <d v="2027-08-13T00:00:00"/>
    <n v="6.9534246575342467"/>
    <n v="4.3843078519294892E-2"/>
    <n v="0"/>
    <n v="0.05"/>
    <s v="REMOTA"/>
    <x v="1"/>
    <n v="0"/>
  </r>
  <r>
    <n v="605"/>
    <d v="2019-08-26T00:00:00"/>
    <d v="2019-08-01T00:00:00"/>
    <s v="TRIBUNAL ADMINISTRATIVO DE ANTIOQUIA"/>
    <s v="05001233000020190192700"/>
    <s v="2019"/>
    <x v="0"/>
    <s v="CARMEN YAMINA CARTAGENA HERRERA"/>
    <s v="OLGA LUZ OSPINA BAUTISTA"/>
    <n v="190980"/>
    <s v="NULIDAD Y RESTABLECIMIENTO DEL DERECHO - LABORAL"/>
    <s v="RECONOCIMIENTO Y PAGO DE PENSIÓN"/>
    <s v="ALTO"/>
    <s v="ALTO"/>
    <s v="ALTO"/>
    <s v="ALTO"/>
    <n v="1"/>
    <s v="ALTA"/>
    <n v="45500000"/>
    <n v="0"/>
    <s v="CONTESTACIÓN"/>
    <m/>
    <s v="NO"/>
    <s v="NO"/>
    <s v="8 años"/>
    <s v="ELIANA ROSA BOTERO LONDOÑO"/>
    <d v="2013-02-01T00:00:00"/>
    <d v="2013-02-01T00:00:00"/>
    <n v="108663"/>
    <s v="GESTION HUMANA Y DLLO ORGANIZACIONAL"/>
    <m/>
    <d v="2020-08-31T00:00:00"/>
    <s v="2019-08"/>
    <s v="8"/>
    <s v="2020-07"/>
    <n v="1.0188294671454916"/>
    <n v="46356740.755119868"/>
    <n v="0"/>
    <d v="2027-08-24T00:00:00"/>
    <n v="6.9835616438356167"/>
    <n v="4.3843078519294892E-2"/>
    <n v="0"/>
    <n v="1"/>
    <s v="ALTA"/>
    <x v="0"/>
    <n v="0"/>
  </r>
  <r>
    <n v="606"/>
    <d v="2019-08-12T00:00:00"/>
    <d v="2019-08-12T00:00:00"/>
    <s v="JUZGADO 11 ADMINISTRATIVO ORAL DE MEDELLIN"/>
    <s v="05001333301120190031600"/>
    <s v="2019"/>
    <x v="0"/>
    <s v="CARLOS  ERNIQUE VEGA MARÍN"/>
    <s v="DIANA CAROLINA ALZATE QUINTERO"/>
    <n v="165819"/>
    <s v="NULIDAD Y RESTABLECIMIENTO DEL DERECHO - LABORAL"/>
    <s v="RECONOCIMIENTO Y PAGO DE OTRAS PRESTACIONES SALARIALES, SOLCIALES Y SALARIOS"/>
    <s v="BAJO"/>
    <s v="BAJO"/>
    <s v="BAJO"/>
    <s v="BAJO"/>
    <n v="0.05"/>
    <s v="REMOTA"/>
    <n v="0"/>
    <n v="0"/>
    <s v="CONTESTACIÓN"/>
    <m/>
    <s v="NO"/>
    <s v="NO"/>
    <s v="8 años"/>
    <s v="ELIANA ROSA BOTERO LONDOÑO"/>
    <d v="2013-02-01T00:00:00"/>
    <d v="2013-02-01T00:00:00"/>
    <n v="108663"/>
    <s v="EDUCACION"/>
    <s v="SANCIÓN MORA SOLICITUD ANTECEDENTES SE ENVIO CECILIA SUAREZ OFICIO 2019020051533 DEL 10-9-2019"/>
    <d v="2020-08-31T00:00:00"/>
    <s v="2019-08"/>
    <s v="8"/>
    <s v="2020-07"/>
    <n v="1.0188294671454916"/>
    <n v="0"/>
    <n v="0"/>
    <d v="2027-08-10T00:00:00"/>
    <n v="6.9452054794520546"/>
    <n v="4.3843078519294892E-2"/>
    <n v="0"/>
    <n v="0.05"/>
    <s v="REMOTA"/>
    <x v="1"/>
    <n v="0"/>
  </r>
  <r>
    <n v="607"/>
    <d v="2018-05-04T00:00:00"/>
    <d v="2018-04-30T00:00:00"/>
    <s v="JUZGADO 28 ADMINISTRATIVO ORAL DE MEDELLIN"/>
    <s v="05001333302820180016000"/>
    <s v="2019"/>
    <x v="3"/>
    <s v="JESSICA STEPHENSON PUERTA"/>
    <s v="GUSTAVO ARBOLEDA ALVAREZ"/>
    <n v="113467"/>
    <s v="POPULAR"/>
    <s v="VIOLACIÓN DERECHOS COLECTIVOS"/>
    <s v="BAJO"/>
    <s v="BAJO"/>
    <s v="MEDIO   "/>
    <s v="BAJO"/>
    <n v="9.5000000000000001E-2"/>
    <s v="REMOTA"/>
    <n v="0"/>
    <n v="0"/>
    <s v="CONTESTACIÓN"/>
    <m/>
    <s v="NO"/>
    <s v="NO"/>
    <s v="8 años"/>
    <s v="ELIANA ROSA BOTERO LONDOÑO"/>
    <d v="2013-02-01T00:00:00"/>
    <d v="2013-02-01T00:00:00"/>
    <n v="108663"/>
    <s v="EDUCACION"/>
    <m/>
    <d v="2020-08-31T00:00:00"/>
    <s v="2018-05"/>
    <s v="8"/>
    <s v="2020-07"/>
    <n v="0.73891229786794344"/>
    <n v="0"/>
    <n v="0"/>
    <d v="2026-05-02T00:00:00"/>
    <n v="5.6712328767123283"/>
    <n v="4.3843078519294892E-2"/>
    <n v="0"/>
    <n v="9.5000000000000001E-2"/>
    <s v="REMOTA"/>
    <x v="1"/>
    <n v="0"/>
  </r>
  <r>
    <n v="608"/>
    <d v="2019-09-17T00:00:00"/>
    <d v="2017-01-27T00:00:00"/>
    <s v="JUZGADO CIVIL LABORAL DE CAUSASIA"/>
    <s v="05154311200120170000800"/>
    <s v="2019"/>
    <x v="1"/>
    <s v="JUAN CARLOS RAMOS RAMOS"/>
    <s v="JULIA FERNANDA  MUÑOZ RINCON"/>
    <n v="215278"/>
    <s v="ORDINARIA"/>
    <s v="RECONOCIMIENTO Y PAGO DE OTRAS PRESTACIONES SALARIALES, SOLCIALES Y SALARIOS"/>
    <s v="ALTO"/>
    <s v="ALTO"/>
    <s v="ALTO"/>
    <s v="ALTO"/>
    <n v="1"/>
    <s v="ALTA"/>
    <n v="32168027"/>
    <n v="0"/>
    <s v="CONTESTACIÓN"/>
    <m/>
    <s v="NO"/>
    <s v="NO"/>
    <s v="8 años"/>
    <s v="ELIANA ROSA BOTERO LONDOÑO"/>
    <d v="2013-02-01T00:00:00"/>
    <d v="2013-02-01T00:00:00"/>
    <n v="108663"/>
    <s v="EDUCACION"/>
    <s v="BRILLADORA LA ESMERALDA"/>
    <d v="2020-08-31T00:00:00"/>
    <s v="2019-09"/>
    <s v="8"/>
    <s v="2020-07"/>
    <n v="1.016560139453806"/>
    <n v="32700734.013073795"/>
    <n v="0"/>
    <d v="2027-09-15T00:00:00"/>
    <n v="7.043835616438356"/>
    <n v="4.3843078519294892E-2"/>
    <n v="0"/>
    <n v="1"/>
    <s v="ALTA"/>
    <x v="0"/>
    <n v="0"/>
  </r>
  <r>
    <n v="609"/>
    <d v="2019-09-18T00:00:00"/>
    <d v="2019-09-18T00:00:00"/>
    <s v="JUZGADO PRIMERO ADMINISTRATIVO ORAL DE TURBO"/>
    <s v="05837333300120190044700"/>
    <s v="2019"/>
    <x v="0"/>
    <s v="CARLOS ACINDO ROMAÑA MENA"/>
    <s v="DIANA CAROLINA ALZATE QUINTERO"/>
    <n v="165819"/>
    <s v="NULIDAD Y RESTABLECIMIENTO DEL DERECHO - LABORAL"/>
    <s v="RELIQUIDACIÓN DE LA PENSIÓN"/>
    <s v="BAJO"/>
    <s v="BAJO"/>
    <s v="BAJO"/>
    <s v="BAJO"/>
    <n v="0.05"/>
    <s v="REMOTA"/>
    <n v="11327412"/>
    <n v="0"/>
    <s v="CONTESTACIÓN"/>
    <m/>
    <s v="NO"/>
    <s v="NO"/>
    <s v="8 años"/>
    <s v="ELIANA ROSA BOTERO LONDOÑO"/>
    <d v="2013-02-01T00:00:00"/>
    <d v="2013-02-01T00:00:00"/>
    <n v="108663"/>
    <s v="EDUCACION"/>
    <s v="PAGO ESCALAFON DESDE TERMINACIÓN CURSO"/>
    <d v="2020-08-31T00:00:00"/>
    <s v="2019-09"/>
    <s v="8"/>
    <s v="2020-07"/>
    <n v="1.016560139453806"/>
    <n v="11514995.522370715"/>
    <n v="0"/>
    <d v="2027-09-16T00:00:00"/>
    <n v="7.0465753424657533"/>
    <n v="4.3843078519294892E-2"/>
    <n v="0"/>
    <n v="0.05"/>
    <s v="REMOTA"/>
    <x v="1"/>
    <n v="0"/>
  </r>
  <r>
    <n v="610"/>
    <d v="2019-09-18T00:00:00"/>
    <d v="2019-09-18T00:00:00"/>
    <s v="JUZGADO PRIMERO ADMINISTRATIVO ORAL DE TURBO"/>
    <s v="05837333300120190045200"/>
    <s v="2019"/>
    <x v="0"/>
    <s v="CARMEN ALICIA GÓMEZ CASTRO"/>
    <s v="DIANA CAROLINA ALZATE QUINTERO"/>
    <n v="165819"/>
    <s v="NULIDAD Y RESTABLECIMIENTO DEL DERECHO - LABORAL"/>
    <s v="RELIQUIDACIÓN DE LA PENSIÓN"/>
    <s v="BAJO"/>
    <s v="BAJO"/>
    <s v="BAJO"/>
    <s v="BAJO"/>
    <n v="0.05"/>
    <s v="REMOTA"/>
    <n v="11327412"/>
    <n v="0"/>
    <s v="CONTESTACIÓN"/>
    <m/>
    <s v="NO"/>
    <s v="NO"/>
    <s v="8 años"/>
    <s v="ELIANA ROSA BOTERO LONDOÑO"/>
    <d v="2013-02-01T00:00:00"/>
    <d v="2013-02-01T00:00:00"/>
    <n v="108663"/>
    <s v="EDUCACION"/>
    <s v="PAGO ESCALAFON DESDE TERMINACIÓN CURSO"/>
    <d v="2020-08-31T00:00:00"/>
    <s v="2019-09"/>
    <s v="8"/>
    <s v="2020-07"/>
    <n v="1.016560139453806"/>
    <n v="11514995.522370715"/>
    <n v="0"/>
    <d v="2027-09-16T00:00:00"/>
    <n v="7.0465753424657533"/>
    <n v="4.3843078519294892E-2"/>
    <n v="0"/>
    <n v="0.05"/>
    <s v="REMOTA"/>
    <x v="1"/>
    <n v="0"/>
  </r>
  <r>
    <n v="611"/>
    <d v="2019-09-18T00:00:00"/>
    <d v="2019-09-18T00:00:00"/>
    <s v="JUZGADO PRIMERO ADMINISTRATIVO ORAL DE TURBO"/>
    <s v="05837333300120190046100"/>
    <s v="2019"/>
    <x v="0"/>
    <s v="JOEL DE JESÚS GULFO PACHECO"/>
    <s v="DIANA CAROLINA ALZATE QUINTERO"/>
    <n v="165819"/>
    <s v="NULIDAD Y RESTABLECIMIENTO DEL DERECHO - LABORAL"/>
    <s v="RELIQUIDACIÓN DE LA PENSIÓN"/>
    <s v="BAJO"/>
    <s v="BAJO"/>
    <s v="BAJO"/>
    <s v="BAJO"/>
    <n v="0.05"/>
    <s v="REMOTA"/>
    <n v="11327412"/>
    <n v="0"/>
    <s v="CONTESTACIÓN"/>
    <m/>
    <s v="NO"/>
    <s v="NO"/>
    <s v="8 años"/>
    <s v="ELIANA ROSA BOTERO LONDOÑO"/>
    <d v="2013-02-01T00:00:00"/>
    <d v="2013-02-01T00:00:00"/>
    <n v="108663"/>
    <s v="EDUCACION"/>
    <s v="PAGO ESCALAFON DESDE TERMINACIÓN CURSO"/>
    <d v="2020-08-31T00:00:00"/>
    <s v="2019-09"/>
    <s v="8"/>
    <s v="2020-07"/>
    <n v="1.016560139453806"/>
    <n v="11514995.522370715"/>
    <n v="0"/>
    <d v="2027-09-16T00:00:00"/>
    <n v="7.0465753424657533"/>
    <n v="4.3843078519294892E-2"/>
    <n v="0"/>
    <n v="0.05"/>
    <s v="REMOTA"/>
    <x v="1"/>
    <n v="0"/>
  </r>
  <r>
    <n v="612"/>
    <d v="2019-10-03T00:00:00"/>
    <d v="2019-09-03T00:00:00"/>
    <s v="JUZGADO 32 ADMINISTRATIVO ORAL DE MEDELLIN"/>
    <s v="05001333303220190051900"/>
    <s v="2019"/>
    <x v="0"/>
    <s v="DARIO DE JESÚS ALZATE HOYOS"/>
    <s v="FRANCISCO ALBERTO GIRALDO LUNA"/>
    <n v="122621"/>
    <s v="NULIDAD Y RESTABLECIMIENTO DEL DERECHO - LABORAL"/>
    <s v="INDEMNIZACIÓN SUSTITUTIVA DE LA PENSIÓN"/>
    <s v="ALTO"/>
    <s v="ALTO"/>
    <s v="ALTO"/>
    <s v="ALTO"/>
    <n v="1"/>
    <s v="ALTA"/>
    <n v="0"/>
    <n v="0"/>
    <s v="CONTESTACIÓN"/>
    <m/>
    <s v="NO"/>
    <s v="NO"/>
    <s v="8 años"/>
    <s v="ELIANA ROSA BOTERO LONDOÑO"/>
    <d v="2013-02-01T00:00:00"/>
    <d v="2013-02-01T00:00:00"/>
    <n v="108663"/>
    <s v="EDUCACION"/>
    <s v="INDEMNIZACIÓN SUSTITUTIVA"/>
    <d v="2020-08-31T00:00:00"/>
    <s v="2019-10"/>
    <s v="8"/>
    <s v="2020-07"/>
    <n v="1.0148892971091559"/>
    <n v="0"/>
    <n v="0"/>
    <d v="2027-10-01T00:00:00"/>
    <n v="7.087671232876712"/>
    <n v="4.3843078519294892E-2"/>
    <n v="0"/>
    <n v="1"/>
    <s v="ALTA"/>
    <x v="0"/>
    <n v="0"/>
  </r>
  <r>
    <n v="613"/>
    <d v="2019-10-31T00:00:00"/>
    <d v="2019-10-31T00:00:00"/>
    <s v="JUZGADO 19 LABORAL DEL CIRCUITO DE MEDELLIN"/>
    <s v="05001310501920190059000"/>
    <s v="2019"/>
    <x v="1"/>
    <s v="LUIS JAVIER BALVIN HINCAPIE"/>
    <s v="NATALIA CARO BARRIOS"/>
    <n v="242846"/>
    <s v="ORDINARIA"/>
    <s v="RECONOCIMIENTO Y PAGO DE OTRAS PRESTACIONES SALARIALES, SOLCIALES Y SALARIOS"/>
    <s v="ALTO"/>
    <s v="ALTO"/>
    <s v="ALTO"/>
    <s v="ALTO"/>
    <n v="1"/>
    <s v="ALTA"/>
    <n v="5958828"/>
    <n v="0"/>
    <s v="CONTESTACIÓN"/>
    <m/>
    <s v="NO"/>
    <s v="NO"/>
    <s v="8 años"/>
    <s v="ELIANA ROSA BOTERO LONDOÑO"/>
    <d v="2013-02-01T00:00:00"/>
    <d v="2013-02-01T00:00:00"/>
    <n v="108663"/>
    <s v="EDUCACION"/>
    <s v="CONTRATO REALIDAD PARQUE EDUCATIVO CAROLINA DEL PRINCIPE"/>
    <d v="2020-08-31T00:00:00"/>
    <s v="2019-10"/>
    <s v="8"/>
    <s v="2020-07"/>
    <n v="1.0148892971091559"/>
    <n v="6047550.7605143571"/>
    <n v="0"/>
    <d v="2027-10-29T00:00:00"/>
    <n v="7.1643835616438354"/>
    <n v="4.3843078519294892E-2"/>
    <n v="0"/>
    <n v="1"/>
    <s v="ALTA"/>
    <x v="0"/>
    <n v="0"/>
  </r>
  <r>
    <n v="614"/>
    <d v="2019-10-22T00:00:00"/>
    <d v="2019-10-22T00:00:00"/>
    <s v="JUZGADO 33 ADMINISTRATIVO ORAL DE MEDELLIN"/>
    <s v="05001333303320190043600"/>
    <s v="2019"/>
    <x v="0"/>
    <s v="JOSE HILDEBRANDO CARDONA ACEVEDO"/>
    <s v="DIANA CAROLINA ALZATE QUINTERO"/>
    <n v="165819"/>
    <s v="NULIDAD Y RESTABLECIMIENTO DEL DERECHO - LABORAL"/>
    <s v="RECONOCIMIENTO Y PAGO DE OTRAS PRESTACIONES SALARIALES, SOLCIALES Y SALARIOS"/>
    <s v="ALTO"/>
    <s v="ALTO"/>
    <s v="ALTO"/>
    <s v="ALTO"/>
    <n v="1"/>
    <s v="ALTA"/>
    <n v="8864808"/>
    <n v="0"/>
    <s v="CONTESTACIÓN"/>
    <m/>
    <s v="NO"/>
    <s v="NO"/>
    <s v="8 años"/>
    <s v="ELIANA ROSA BOTERO LONDOÑO"/>
    <d v="2013-02-01T00:00:00"/>
    <d v="2013-02-01T00:00:00"/>
    <n v="108663"/>
    <s v="EDUCACION"/>
    <s v="OPS"/>
    <d v="2020-08-31T00:00:00"/>
    <s v="2019-10"/>
    <s v="8"/>
    <s v="2020-07"/>
    <n v="1.0148892971091559"/>
    <n v="8996798.7601276226"/>
    <n v="0"/>
    <d v="2027-10-20T00:00:00"/>
    <n v="7.13972602739726"/>
    <n v="4.3843078519294892E-2"/>
    <n v="0"/>
    <n v="1"/>
    <s v="ALTA"/>
    <x v="0"/>
    <n v="0"/>
  </r>
  <r>
    <n v="615"/>
    <d v="2019-12-06T00:00:00"/>
    <d v="2019-12-06T00:00:00"/>
    <s v="JUZGADO 3 ADMINISTRATIVO ORAL DE MEDELLIN"/>
    <s v="05001333300320190047100"/>
    <s v="2019"/>
    <x v="0"/>
    <s v="CONSORCIO MEGAOBRAS 7169"/>
    <s v="JORGE ANDRES VELASQUEZ VILLEGAS"/>
    <n v="320758"/>
    <s v="CONTRACTUAL"/>
    <s v="EQUILIBRIO ECONOMICO"/>
    <s v="BAJO"/>
    <s v="BAJO"/>
    <s v="BAJO"/>
    <s v="BAJO"/>
    <n v="0.05"/>
    <s v="REMOTA"/>
    <n v="213782025"/>
    <n v="0"/>
    <s v="CONTESTACIÓN"/>
    <m/>
    <s v="NO"/>
    <s v="NO"/>
    <s v="8 años"/>
    <s v="ELIANA ROSA BOTERO LONDOÑO"/>
    <d v="2013-02-01T00:00:00"/>
    <d v="2013-02-01T00:00:00"/>
    <n v="108663"/>
    <s v="INFRAESTRUCTURA"/>
    <s v="ESTAMPILLAS  "/>
    <d v="2020-08-31T00:00:00"/>
    <s v="2019-12"/>
    <s v="8"/>
    <s v="2020-07"/>
    <n v="1.011271676300578"/>
    <n v="216191706.78468207"/>
    <n v="0"/>
    <d v="2027-12-04T00:00:00"/>
    <n v="7.2630136986301368"/>
    <n v="4.3843078519294892E-2"/>
    <n v="0"/>
    <n v="0.05"/>
    <s v="REMOTA"/>
    <x v="1"/>
    <n v="0"/>
  </r>
  <r>
    <n v="616"/>
    <d v="2020-01-20T00:00:00"/>
    <d v="2020-01-01T00:00:00"/>
    <s v="JUZGADO 9 ADMINISTRATIVO ORAL DE MEDELLIN"/>
    <s v="05001333300920200001100"/>
    <s v="2020"/>
    <x v="0"/>
    <s v="PATRICIA EUGENIA SALDARRIAGA Y OTROS"/>
    <s v="JOSE LUIS VIVEROS ABISAMBRA "/>
    <n v="22592"/>
    <s v="REPARACIÓN DIRECTA"/>
    <s v="FALLA EN EL SERVICIO OTRAS CAUSAS"/>
    <s v="BAJO"/>
    <s v="BAJO"/>
    <s v="BAJO"/>
    <s v="BAJO"/>
    <n v="0.05"/>
    <s v="REMOTA"/>
    <s v="$ 872.923.201"/>
    <n v="0"/>
    <s v="CONTESTACIÓN"/>
    <m/>
    <s v="NO"/>
    <s v="NO"/>
    <s v="8 años"/>
    <s v="ELIANA ROSA BOTERO LONDOÑO"/>
    <d v="2013-02-01T00:00:00"/>
    <d v="2013-02-01T00:00:00"/>
    <n v="108663"/>
    <s v="INFRAESTRUCTURA"/>
    <s v="MUERTO SAN JERÓNIMO"/>
    <d v="2020-08-31T00:00:00"/>
    <s v="2020-01"/>
    <s v="8"/>
    <s v="2020-07"/>
    <n v="1.0070030698388335"/>
    <n v="879036343.14054108"/>
    <n v="0"/>
    <d v="2028-01-18T00:00:00"/>
    <n v="7.3863013698630136"/>
    <n v="4.3843078519294892E-2"/>
    <n v="0"/>
    <n v="0.05"/>
    <s v="REMOTA"/>
    <x v="1"/>
    <n v="0"/>
  </r>
  <r>
    <n v="617"/>
    <d v="2020-02-24T00:00:00"/>
    <d v="2019-12-12T00:00:00"/>
    <s v="JUZGADO 9 ADMINISTRATIVO ORAL DE MEDELLIN"/>
    <s v="05001333300920190050500"/>
    <s v="2020"/>
    <x v="0"/>
    <s v="CERVECERIA UNIÓN S.A"/>
    <s v="DANIELA PEREZ AMAYA"/>
    <n v="250160"/>
    <s v="NULIDAD Y RESTABLECIMIENTO DEL DERECHO"/>
    <s v="OTRAS"/>
    <s v="BAJO"/>
    <s v="BAJO"/>
    <s v="BAJO"/>
    <s v="BAJO"/>
    <n v="0.05"/>
    <s v="REMOTA"/>
    <s v="$23.258.112"/>
    <n v="0"/>
    <s v="CONTESTACIÓN"/>
    <m/>
    <s v="NO"/>
    <s v="NO"/>
    <s v="8 años"/>
    <s v="ELIANA ROSA BOTERO LONDOÑO"/>
    <d v="2013-02-01T00:00:00"/>
    <d v="2013-02-01T00:00:00"/>
    <n v="108663"/>
    <s v="HACIENDA"/>
    <s v="IMPUESTO AL CONSUMO DE CERVEZA"/>
    <d v="2020-08-31T00:00:00"/>
    <s v="2020-02"/>
    <s v="8"/>
    <s v="2020-07"/>
    <n v="1.0002858776443682"/>
    <n v="23264760.974271011"/>
    <n v="0"/>
    <d v="2028-02-22T00:00:00"/>
    <n v="7.4821917808219176"/>
    <n v="4.3843078519294892E-2"/>
    <n v="0"/>
    <n v="0.05"/>
    <s v="REMOTA"/>
    <x v="1"/>
    <n v="0"/>
  </r>
  <r>
    <n v="618"/>
    <d v="2014-05-09T00:00:00"/>
    <d v="2014-04-22T00:00:00"/>
    <s v="CONSEJO DE ESTADO"/>
    <s v="05001233100020020055501"/>
    <s v="2020"/>
    <x v="0"/>
    <s v="HUMBERTO DE JESUS VALENCIA CAÑAS"/>
    <s v="HERNAN DARIO ZAPATA LONDOÑO"/>
    <n v="108371"/>
    <s v="NULIDAD Y RESTABLECIMIENTO DEL DERECHO"/>
    <s v="FALLO DE RESPONSABILIDAD FISCAL"/>
    <s v="MEDIO   "/>
    <s v="MEDIO   "/>
    <s v="BAJO"/>
    <s v="BAJO"/>
    <n v="0.29750000000000004"/>
    <s v="MEDIA"/>
    <n v="2275000"/>
    <n v="1"/>
    <s v="PRUEBAS"/>
    <m/>
    <s v="NO"/>
    <n v="0"/>
    <s v="9 años"/>
    <s v="ELIDIO VALLE VALLE"/>
    <d v="2019-09-16T00:00:00"/>
    <d v="2019-09-16T00:00:00"/>
    <n v="172633"/>
    <s v="GESTION HUMANA Y DLLO ORGANIZACIONAL"/>
    <s v="Se realizo traslado del dictamen pericial, el dia 9 de octubre de 2018 paso al despacho para proveer. SEPTIEMBRE. Se elabora poder."/>
    <d v="2020-08-31T00:00:00"/>
    <s v="2014-05"/>
    <s v="9"/>
    <s v="2020-07"/>
    <n v="0.89867303567898893"/>
    <n v="2044481.1561696997"/>
    <n v="2044481.1561696997"/>
    <d v="2023-05-07T00:00:00"/>
    <n v="2.6821917808219178"/>
    <n v="4.3843078519294892E-2"/>
    <n v="2001809.9529723914"/>
    <n v="0.29750000000000004"/>
    <s v="MEDIA"/>
    <x v="2"/>
    <n v="2001809.9529723914"/>
  </r>
  <r>
    <n v="619"/>
    <d v="2003-11-10T00:00:00"/>
    <d v="2003-10-23T00:00:00"/>
    <s v="TRIBUNAL ADMINISTRATIVO DE ANTIOQUIA"/>
    <s v="05001233100020030272600"/>
    <s v="2020"/>
    <x v="0"/>
    <s v="HEMEL DE JESUS LEAL SARRARZOLA"/>
    <s v="MARÍA DORIS GONZÁLEZ TORRES"/>
    <n v="114645"/>
    <s v="NULIDAD Y RESTABLECIMIENTO DEL DERECHO"/>
    <s v="FALLO DE RESPONSABILIDAD FISCAL"/>
    <s v="MEDIO   "/>
    <s v="MEDIO   "/>
    <s v="BAJO"/>
    <s v="MEDIO   "/>
    <n v="0.45500000000000002"/>
    <s v="MEDIA"/>
    <n v="41791637"/>
    <n v="1"/>
    <s v="  SENTENCIA 2DA FAVORABLE"/>
    <m/>
    <s v="NO"/>
    <n v="0"/>
    <s v="18 años"/>
    <s v="ELIDIO VALLE VALLE"/>
    <d v="2019-09-16T00:00:00"/>
    <d v="2019-09-16T00:00:00"/>
    <n v="172633"/>
    <s v="CONTRALORIA DEPARTAMENTAL"/>
    <s v="Paso al Despacho para fallo el dia 23 de mayo de 2016. SEPTIEMBRE. Se elabora poder. CONSEJO DE ESTADO CONFIRMA SENTENCIA DEL TRIBUNAL ADMINISTRATIVO DE ANTIOQUIA, QUE HABÍA DECLARADO LA CADUCIDAD DE LA ACCIÓN. 23/08/2019. EN LA FECHA SE PROFIERE SENTENCIA DE SEGUNDA INSTANCIA, POR PARTE DEL CONSEJO DE ESTADO - SECCIÓN PRIMERA - EN LA CUAL SE CONFIRMA LA SENTENCIA DE PRIMERA INSTANCIA, ESTO ES, LA QUE HABÍA DECLARADO LA CADUCIDAD DE LA ACCIÓN POR PARTE DEL DEMANDANTE."/>
    <d v="2020-08-31T00:00:00"/>
    <s v="2003-11"/>
    <s v="18"/>
    <s v="2020-07"/>
    <n v="1.3890636925997417"/>
    <n v="58051245.611007988"/>
    <n v="58051245.611007988"/>
    <d v="2021-11-05T00:00:00"/>
    <n v="1.1808219178082191"/>
    <n v="4.3843078519294892E-2"/>
    <n v="57514689.482098363"/>
    <n v="0.45500000000000002"/>
    <s v="MEDIA"/>
    <x v="2"/>
    <n v="57514689.482098363"/>
  </r>
  <r>
    <n v="620"/>
    <d v="2003-11-11T00:00:00"/>
    <d v="2003-11-11T00:00:00"/>
    <s v="TRIBUNAL ADMINISTRATIVO DE ANTIOQUIA"/>
    <s v="05001233100020030298500"/>
    <s v="2020"/>
    <x v="0"/>
    <s v="Adolfo Albeiro Guerra Blandon"/>
    <s v="DIANA LUCIA GONZALEZ CARO"/>
    <n v="96159"/>
    <s v="NULIDAD Y RESTABLECIMIENTO DEL DERECHO - LABORAL"/>
    <s v="REINTEGRO POR REESTRUCTURACIÓN"/>
    <s v="MEDIO   "/>
    <s v="MEDIO   "/>
    <s v="BAJO"/>
    <s v="MEDIO   "/>
    <n v="0.45500000000000002"/>
    <s v="MEDIA"/>
    <n v="38931360"/>
    <n v="0.9"/>
    <s v="  SENTENCIA 2DA FAVORABLE"/>
    <m/>
    <s v="NO"/>
    <n v="0"/>
    <s v="18 años"/>
    <s v="ELIDIO VALLE VALLE"/>
    <d v="2019-09-16T00:00:00"/>
    <d v="2019-09-16T00:00:00"/>
    <n v="172633"/>
    <s v="EDUCACION"/>
    <s v="Paso al despacho para fallo el dia 21 de enero de 2014. SEPTIEMBRE. Se elabora poder. Julio de 2020, sentencia de segunda instancia favorable."/>
    <d v="2020-08-31T00:00:00"/>
    <s v="2003-11"/>
    <s v="18"/>
    <s v="2020-07"/>
    <n v="1.3890636925997417"/>
    <n v="54078138.679529883"/>
    <n v="48670324.811576895"/>
    <d v="2021-11-06T00:00:00"/>
    <n v="1.1835616438356165"/>
    <n v="4.3843078519294892E-2"/>
    <n v="48219435.783524558"/>
    <n v="0.45500000000000002"/>
    <s v="MEDIA"/>
    <x v="2"/>
    <n v="48219435.783524558"/>
  </r>
  <r>
    <n v="621"/>
    <d v="2008-04-14T00:00:00"/>
    <d v="2008-03-14T00:00:00"/>
    <s v="TRIBUNAL ADMINISTRATIVO DE ANTIOQUIA "/>
    <s v="05001233100020080043300"/>
    <s v="2020"/>
    <x v="0"/>
    <s v="Giovanni Alberto Vargas"/>
    <s v="JOHN ALEXANDER ZULUAGA TORO"/>
    <n v="136953"/>
    <s v="REPARACIÓN DIRECTA"/>
    <s v="FALLA EN EL SERVICIO OTRAS CAUSAS"/>
    <s v="MEDIO   "/>
    <s v="MEDIO   "/>
    <s v="MEDIO   "/>
    <s v="MEDIO   "/>
    <n v="0.5"/>
    <s v="MEDIA"/>
    <n v="2545000000"/>
    <n v="0.95"/>
    <s v="CONTESTACIÓN"/>
    <m/>
    <s v="NO"/>
    <n v="0"/>
    <s v="14 años"/>
    <s v="ELIDIO VALLE VALLE"/>
    <d v="2019-09-16T00:00:00"/>
    <d v="2019-09-16T00:00:00"/>
    <n v="172633"/>
    <s v="INFRAESTRUCTURA"/>
    <s v="EL DIA 15 DE AGOSTO DE 2013 SE ENVIO EL PROCESO PARA DECONGESTION. SEPTIEMBRE. Se elabora poder."/>
    <d v="2020-08-31T00:00:00"/>
    <s v="2008-04"/>
    <s v="14"/>
    <s v="2020-07"/>
    <n v="1.0852679869599111"/>
    <n v="2762007026.812974"/>
    <n v="2623906675.4723253"/>
    <d v="2022-04-11T00:00:00"/>
    <n v="1.6109589041095891"/>
    <n v="4.3843078519294892E-2"/>
    <n v="2590875890.4333963"/>
    <n v="0.5"/>
    <s v="MEDIA"/>
    <x v="2"/>
    <n v="2590875890.4333963"/>
  </r>
  <r>
    <n v="622"/>
    <d v="2009-05-20T00:00:00"/>
    <d v="2009-05-15T00:00:00"/>
    <s v="JUZGADO 5 ADMINISTRATIVO DE MEDELLIN"/>
    <s v="05001333100520090013100"/>
    <s v="2020"/>
    <x v="3"/>
    <s v="Juan Felipe Sierra Castrillon"/>
    <s v="JUAN FELIPE SIERRA CASTRILLON"/>
    <s v="PERSONERO PUEBLO RICO"/>
    <s v="POPULAR"/>
    <s v="VIOLACIÓN DERECHOS COLECTIVOS"/>
    <s v="MEDIO   "/>
    <s v="MEDIO   "/>
    <s v="MEDIO   "/>
    <s v="MEDIO   "/>
    <n v="0.5"/>
    <s v="MEDIA"/>
    <n v="10000000"/>
    <n v="1"/>
    <s v=" SENTENCIA 1RA EN CONTRA"/>
    <m/>
    <s v="NO"/>
    <n v="0"/>
    <s v="13 años"/>
    <s v="ELIDIO VALLE VALLE"/>
    <d v="2019-09-16T00:00:00"/>
    <d v="2019-09-16T00:00:00"/>
    <n v="172633"/>
    <s v="INFRAESTRUCTURA"/>
    <s v="EL DIA 24 DE MAYO DE 2019 SE DECIDIO INCIDENTE DE DESACATO DECLARO EL CUMPLIMIENTO POR PARTE DEL DEPARTAMENTO DE ANTIOQUIA. SEPTIEMBRE. Se elabora nuevo poder."/>
    <d v="2020-08-31T00:00:00"/>
    <s v="2009-05"/>
    <s v="13"/>
    <s v="2020-07"/>
    <n v="1.0263090918578315"/>
    <n v="10263090.918578316"/>
    <n v="10263090.918578316"/>
    <d v="2022-05-17T00:00:00"/>
    <n v="1.7095890410958905"/>
    <n v="4.3843078519294892E-2"/>
    <n v="10126038.123865046"/>
    <n v="0.5"/>
    <s v="MEDIA"/>
    <x v="2"/>
    <n v="10126038.123865046"/>
  </r>
  <r>
    <n v="623"/>
    <d v="2014-02-24T00:00:00"/>
    <d v="2014-01-30T00:00:00"/>
    <s v="CONSEJO DE ESTADO"/>
    <s v="05001233100020090015701"/>
    <s v="2020"/>
    <x v="0"/>
    <s v="SONIA ISABEL URREA QUINTERO Y OTROS"/>
    <s v="ROBERTO FERNANDO PAZ SALAS"/>
    <n v="20958"/>
    <s v="REPARACIÓN DIRECTA"/>
    <s v="FALLA EN EL SERVICIO OTRAS CAUSAS"/>
    <s v="MEDIO   "/>
    <s v="MEDIO   "/>
    <s v="MEDIO   "/>
    <s v="MEDIO   "/>
    <n v="0.5"/>
    <s v="MEDIA"/>
    <n v="300000000"/>
    <n v="0.95"/>
    <s v=" RECURSO DE APELACIÓN SENTENCIA"/>
    <m/>
    <s v="NO"/>
    <n v="0"/>
    <s v="8 años"/>
    <s v="ELIDIO VALLE VALLE"/>
    <d v="2019-09-16T00:00:00"/>
    <d v="2019-09-16T00:00:00"/>
    <n v="172633"/>
    <s v="INFRAESTRUCTURA"/>
    <s v="EL DIA 11 DE DICIEMBRE SE ENVIO EL EXPEDIENTE AL CONSEJO DE ESTADO, CONCEDE RECURSO DE APELACION. SEPTIEMBRE. Se elabora nuevo poder."/>
    <d v="2020-08-31T00:00:00"/>
    <s v="2014-02"/>
    <s v="8"/>
    <s v="2020-07"/>
    <n v="0.91072959452734203"/>
    <n v="273218878.35820264"/>
    <n v="259557934.44029248"/>
    <d v="2022-02-22T00:00:00"/>
    <n v="1.4794520547945205"/>
    <n v="4.3843078519294892E-2"/>
    <n v="256555694.75221884"/>
    <n v="0.5"/>
    <s v="MEDIA"/>
    <x v="2"/>
    <n v="256555694.75221884"/>
  </r>
  <r>
    <n v="624"/>
    <d v="2012-06-08T00:00:00"/>
    <d v="2012-02-23T00:00:00"/>
    <s v="JUZGADO 12 LABORAL DE MEDELLIN"/>
    <s v="05001310501220120019600"/>
    <s v="2020"/>
    <x v="1"/>
    <s v="FRANCISCO JAVIER VILLA MESA"/>
    <s v="CARLOS HORACIO LONDOÑO MORENO"/>
    <n v="97398"/>
    <s v="ORDINARIA"/>
    <s v="PENSIÓN DE SOBREVIVIENTES"/>
    <s v="MEDIO   "/>
    <s v="MEDIO   "/>
    <s v="BAJO"/>
    <s v="MEDIO   "/>
    <n v="0.45500000000000002"/>
    <s v="MEDIA"/>
    <n v="11334001"/>
    <n v="1"/>
    <s v="CASACIÓN"/>
    <m/>
    <s v="NO"/>
    <n v="0"/>
    <s v="13 años"/>
    <s v="ELIDIO VALLE VALLE"/>
    <d v="2019-09-16T00:00:00"/>
    <d v="2019-09-16T00:00:00"/>
    <n v="172633"/>
    <s v="GESTION HUMANA Y DLLO ORGANIZACIONAL"/>
    <s v="EL DIA 27 DE NOVIEMBRE DE 2017 SE EMITIO FALLO DE SEGUNDA INSTANCIA FAVORABLE SE ENCUENTRA EN CASACION . SEPTIEMBRE. Se elabora nuevo poder."/>
    <d v="2020-08-31T00:00:00"/>
    <s v="2012-06"/>
    <s v="13"/>
    <s v="2020-07"/>
    <n v="0.94273317611953134"/>
    <n v="10684938.760871945"/>
    <n v="10684938.760871945"/>
    <d v="2025-06-05T00:00:00"/>
    <n v="4.7643835616438359"/>
    <n v="4.3843078519294892E-2"/>
    <n v="10292020.252978984"/>
    <n v="0.45500000000000002"/>
    <s v="MEDIA"/>
    <x v="2"/>
    <n v="10292020.252978984"/>
  </r>
  <r>
    <n v="625"/>
    <d v="2012-10-19T00:00:00"/>
    <d v="2012-08-15T00:00:00"/>
    <s v="TRIBUNAL ADMINISTRATIVO DE ANTIOQUIA"/>
    <s v="05001233300020120031700"/>
    <s v="2020"/>
    <x v="0"/>
    <s v="Arnulfo de Jesús Betancur García"/>
    <s v="JAUN CARLO ABADIA CAMPO"/>
    <n v="199990"/>
    <s v="REPARACIÓN DIRECTA"/>
    <s v="FALLA EN EL SERVICIO OTRAS CAUSAS"/>
    <s v="MEDIO   "/>
    <s v="BAJO"/>
    <s v="ALTO"/>
    <s v="MEDIO   "/>
    <n v="0.39250000000000002"/>
    <s v="MEDIA"/>
    <n v="416800000"/>
    <n v="1"/>
    <s v="PRUEBAS"/>
    <m/>
    <s v="NO"/>
    <n v="0"/>
    <s v="11 años"/>
    <s v="ELIDIO VALLE VALLE"/>
    <d v="2019-09-16T00:00:00"/>
    <d v="2019-09-16T00:00:00"/>
    <n v="172633"/>
    <s v="INFRAESTRUCTURA"/>
    <s v="EL DIA 10 DE MAYO DE 2019 SE PRONUNCIO EL DESPACHO MANIFESTANDO QUE DICHO PROCESO ES INTEGRANTE  DE LA ACCION DE GRUPO RADICADO 20120015000. SEPTIEMBRE. Se elabora nuevo poder. ----- Fecha de Actuación 10 May 2019._x000a_INFORME SECRETARIA. ESTE PROCESO ES INTEGRANTE DE LA ACCION DE GRUPO RADICADA BAJO EL NRO. 2012-00150-00 MAG. BEATRIZ ELENA JARAMILLO MUÑOZ. LDAJ._x000a_10 May 2019"/>
    <d v="2020-08-31T00:00:00"/>
    <s v="2012-10"/>
    <s v="11"/>
    <s v="2020-07"/>
    <n v="0.93832612220277778"/>
    <n v="391094327.73411781"/>
    <n v="391094327.73411781"/>
    <d v="2023-10-17T00:00:00"/>
    <n v="3.128767123287671"/>
    <n v="4.3843078519294892E-2"/>
    <n v="381589220.21151799"/>
    <n v="0.39250000000000002"/>
    <s v="MEDIA"/>
    <x v="2"/>
    <n v="381589220.21151799"/>
  </r>
  <r>
    <n v="626"/>
    <d v="2013-02-04T00:00:00"/>
    <d v="2012-11-28T00:00:00"/>
    <s v="JUZGADO 12 ADMINISTRATIVO DE MEDELLIN"/>
    <s v="05001333301220120042700"/>
    <s v="2020"/>
    <x v="0"/>
    <s v="Pastor Ernesto Mesa Arango"/>
    <s v="SERGIO LEÓN GALLEGO ARIAS"/>
    <n v="126682"/>
    <s v="NULIDAD Y RESTABLECIMIENTO DEL DERECHO - LABORAL"/>
    <s v="RELIQUIDACIÓN DE LA PENSIÓN"/>
    <s v="MEDIO   "/>
    <s v="MEDIO   "/>
    <s v="ALTO"/>
    <s v="BAJO"/>
    <n v="0.39250000000000002"/>
    <s v="MEDIA"/>
    <n v="51887342"/>
    <n v="1"/>
    <s v=" OTRA"/>
    <m/>
    <s v="NO"/>
    <n v="0"/>
    <s v="9 años"/>
    <s v="ELIDIO VALLE VALLE"/>
    <d v="2019-09-16T00:00:00"/>
    <d v="2019-09-16T00:00:00"/>
    <n v="172633"/>
    <s v="GESTION HUMANA Y DLLO ORGANIZACIONAL"/>
    <s v="EL DIA 06 DE MARZO DE 2017 PASO AL DEPACHO PARA SENTENCIA. SEPTI8EMBRE. Se elabora nuevo poder."/>
    <d v="2020-08-31T00:00:00"/>
    <s v="2013-02"/>
    <s v="9"/>
    <s v="2020-07"/>
    <n v="0.93184862868713714"/>
    <n v="48351148.488920495"/>
    <n v="48351148.488920495"/>
    <d v="2022-02-02T00:00:00"/>
    <n v="1.4246575342465753"/>
    <n v="4.3843078519294892E-2"/>
    <n v="47812480.931183308"/>
    <n v="0.39250000000000002"/>
    <s v="MEDIA"/>
    <x v="2"/>
    <n v="47812480.931183308"/>
  </r>
  <r>
    <n v="627"/>
    <d v="2013-01-17T00:00:00"/>
    <d v="2012-11-11T00:00:00"/>
    <s v="JUZGADO 25 ADMINISTRATIVO DE MEDELLIN"/>
    <s v="05001333302520120043500"/>
    <s v="2020"/>
    <x v="0"/>
    <s v="Luis Fernando Calderon, Gloria Emilsen Jaramillio Zapata, María Genoveva Zapata Rosa Elena Jaramillo Zapata, Patricia Elena Jaramillo, Luz Mery jaramillo Zapata  y Erika María Hoyos"/>
    <s v="JAVIER VILLEGAS POSADA "/>
    <n v="20944"/>
    <s v="REPARACIÓN DIRECTA"/>
    <s v="FALLA EN EL SERVICIO OTRAS CAUSAS"/>
    <s v="MEDIO   "/>
    <s v="MEDIO   "/>
    <s v="BAJO"/>
    <s v="BAJO"/>
    <n v="0.29750000000000004"/>
    <s v="MEDIA"/>
    <n v="2280000000"/>
    <n v="0.95"/>
    <s v=" SENTENCIA 1RA FAVORABLE"/>
    <m/>
    <s v="NO"/>
    <n v="0"/>
    <s v="10 años"/>
    <s v="ELIDIO VALLE VALLE"/>
    <d v="2019-09-16T00:00:00"/>
    <d v="2019-09-16T00:00:00"/>
    <n v="172633"/>
    <s v="DAPARD"/>
    <s v="EL DIA 28 DE AGOSTO DE 2018 SE ADMITE EL RECURSO DE APELACION DEL DEMANDANTE. SEPTIEMBRE. Se elabora nuevo poder."/>
    <d v="2020-08-31T00:00:00"/>
    <s v="2013-01"/>
    <s v="10"/>
    <s v="2020-07"/>
    <n v="0.93598732150468988"/>
    <n v="2134051093.0306931"/>
    <n v="2027348538.3791583"/>
    <d v="2023-01-15T00:00:00"/>
    <n v="2.3753424657534246"/>
    <n v="4.3843078519294892E-2"/>
    <n v="1989830610.6344073"/>
    <n v="0.29750000000000004"/>
    <s v="MEDIA"/>
    <x v="2"/>
    <n v="1989830610.6344073"/>
  </r>
  <r>
    <n v="628"/>
    <d v="2013-04-25T00:00:00"/>
    <d v="2012-12-06T00:00:00"/>
    <s v="JUZGADO 26 ADMINISTRATIVO DE MEDELLIN"/>
    <s v="05001333302620120045400"/>
    <s v="2020"/>
    <x v="0"/>
    <s v="Alba Nancy Madrigal, Juan Carlos Saldarriaga"/>
    <s v="JAVIER VILLEGAS POSADA "/>
    <n v="20944"/>
    <s v="REPARACIÓN DIRECTA"/>
    <s v="FALLA EN EL SERVICIO OTRAS CAUSAS"/>
    <s v="MEDIO   "/>
    <s v="MEDIO   "/>
    <s v="BAJO"/>
    <s v="MEDIO   "/>
    <n v="0.45500000000000002"/>
    <s v="MEDIA"/>
    <n v="14059823889"/>
    <n v="1"/>
    <s v=" ALEGATOS PRIMERA"/>
    <m/>
    <s v="NO"/>
    <n v="0"/>
    <s v="10 años"/>
    <s v="ELIDIO VALLE VALLE"/>
    <d v="2019-09-16T00:00:00"/>
    <d v="2019-09-16T00:00:00"/>
    <n v="172633"/>
    <s v="INFRAESTRUCTURA"/>
    <s v="EL DIA 8 DE JUNIO DE 2018 PASO AL DESPACHO PARA SENTENCIA. SEPTIEMBRE. Se elabora nuevo poder."/>
    <d v="2020-08-31T00:00:00"/>
    <s v="2013-04"/>
    <s v="10"/>
    <s v="2020-07"/>
    <n v="0.92758915786922391"/>
    <n v="13041740200.987106"/>
    <n v="13041740200.987106"/>
    <d v="2023-04-23T00:00:00"/>
    <n v="2.6438356164383561"/>
    <n v="4.3843078519294892E-2"/>
    <n v="12773392912.341351"/>
    <n v="0.45500000000000002"/>
    <s v="MEDIA"/>
    <x v="2"/>
    <n v="12773392912.341351"/>
  </r>
  <r>
    <n v="629"/>
    <d v="2013-03-20T00:00:00"/>
    <d v="2013-02-19T00:00:00"/>
    <s v="TRIBUNAL ADMINISTRATIVO DE ANTIOQUIA"/>
    <s v="05001233300020130021800"/>
    <s v="2020"/>
    <x v="0"/>
    <s v="Orlando Jiménez Fernández"/>
    <s v="LUZ ELENA GALLEGO C."/>
    <n v="39931"/>
    <s v="NULIDAD Y RESTABLECIMIENTO DEL DERECHO - LABORAL"/>
    <s v="RELIQUIDACIÓN DE LA PENSIÓN"/>
    <s v="MEDIO   "/>
    <s v="MEDIO   "/>
    <s v="BAJO"/>
    <s v="MEDIO   "/>
    <n v="0.45500000000000002"/>
    <s v="MEDIA"/>
    <n v="46696680"/>
    <n v="0.95"/>
    <s v="  SENTENCIA 2DA FAVORABLE"/>
    <m/>
    <s v="NO"/>
    <n v="0"/>
    <s v="10 años"/>
    <s v="ELIDIO VALLE VALLE"/>
    <d v="2019-09-16T00:00:00"/>
    <d v="2019-09-16T00:00:00"/>
    <n v="172633"/>
    <s v="GESTION HUMANA Y DLLO ORGANIZACIONAL"/>
    <s v="FALLO DE PRIMERA INSTANCIA FAVORABLE, EL DIA 4 DE ABRIL DE 2017 SE ENVIO EL EXPEDIENTE AL CONSEJO DE ESTADO PARA RESOLVER EL RECURSO DE APELACION INTERPUESTO POR EL DEMANDANTE. SEPTI8EMBRE. Se elabora nuevo poder."/>
    <d v="2020-08-31T00:00:00"/>
    <s v="2013-03"/>
    <s v="10"/>
    <s v="2020-07"/>
    <n v="0.92993537998907516"/>
    <n v="43424894.860028245"/>
    <n v="41253650.117026828"/>
    <d v="2023-03-18T00:00:00"/>
    <n v="2.5452054794520547"/>
    <n v="4.3843078519294892E-2"/>
    <n v="40436164.16649013"/>
    <n v="0.45500000000000002"/>
    <s v="MEDIA"/>
    <x v="2"/>
    <n v="40436164.16649013"/>
  </r>
  <r>
    <n v="630"/>
    <d v="2013-09-18T00:00:00"/>
    <d v="2013-09-10T00:00:00"/>
    <s v="JUZGADO 8 ADMINISTRATIVO DE MEDELLIN"/>
    <s v="05001333300820130031400"/>
    <s v="2020"/>
    <x v="0"/>
    <s v="Joaquin Emilio Muñeton Torres, Elvia Rosa García, Luz Dary Muñeton García Luís alexander Muñeton García, Ariel Humbero Muñeton García "/>
    <s v="ROBERTO FERNANDO PAZ SALAS"/>
    <n v="20958"/>
    <s v="REPARACIÓN DIRECTA"/>
    <s v="FALLA EN EL SERVICIO OTRAS CAUSAS"/>
    <s v="MEDIO   "/>
    <s v="MEDIO   "/>
    <s v="BAJO"/>
    <s v="MEDIO   "/>
    <n v="0.45500000000000002"/>
    <s v="MEDIA"/>
    <n v="383175000"/>
    <n v="1"/>
    <s v=" SENTENCIA 1RA FAVORABLE"/>
    <m/>
    <s v="NO"/>
    <n v="0"/>
    <s v="8 años"/>
    <s v="ELIDIO VALLE VALLE"/>
    <d v="2019-09-16T00:00:00"/>
    <d v="2019-09-16T00:00:00"/>
    <n v="172633"/>
    <s v="GOBIERNO"/>
    <s v="FALLO DE PRIMERA FAVORABLE AL DEPARTAMENTO DE ANTIOQUIA, SE DECLARO LA FALTA DE LEGITIMACION EN LA CAUSA POR PASIVA, EL DIA 15 DE MARZO DE 2019, EL DIA 21 DE MAYO SE ENVIO EL EXPEDIENTE AL TRIBUNAL PARA RESOLVER RECURSO DE APELACION. SEPTIEMBRE. Se elabora nuevo poder."/>
    <d v="2020-08-31T00:00:00"/>
    <s v="2013-09"/>
    <s v="8"/>
    <s v="2020-07"/>
    <n v="0.91896939031760649"/>
    <n v="352126096.13494885"/>
    <n v="352126096.13494885"/>
    <d v="2021-09-16T00:00:00"/>
    <n v="1.0438356164383562"/>
    <n v="4.3843078519294892E-2"/>
    <n v="349247484.2603755"/>
    <n v="0.45500000000000002"/>
    <s v="MEDIA"/>
    <x v="2"/>
    <n v="349247484.2603755"/>
  </r>
  <r>
    <n v="631"/>
    <d v="2015-06-27T00:00:00"/>
    <d v="2015-03-17T00:00:00"/>
    <s v="TRIBUNAL ADMINISTRATIVO DE ANTIOQUIA"/>
    <s v="05001333302220130090600"/>
    <s v="2020"/>
    <x v="0"/>
    <s v="SOCORRO MESA JIMENEZ Y OTROS"/>
    <s v="OSCAR DARIO VILLEGAS POSADA"/>
    <n v="66848"/>
    <s v="REPARACIÓN DIRECTA"/>
    <s v="ACCIDENTE DE TRANSITO"/>
    <s v="BAJO"/>
    <s v="MEDIO   "/>
    <s v="MEDIO   "/>
    <s v="MEDIO   "/>
    <n v="0.41"/>
    <s v="MEDIA"/>
    <n v="3600000000"/>
    <n v="1"/>
    <s v=" SENTENCIA 1RA EN CONTRA"/>
    <m/>
    <s v="NO"/>
    <n v="0"/>
    <s v="8 años"/>
    <s v="ELIDIO VALLE VALLE"/>
    <d v="2019-09-16T00:00:00"/>
    <d v="2019-09-16T00:00:00"/>
    <n v="172633"/>
    <s v="INFRAESTRUCTURA"/>
    <s v="FALLO DE PRIMERA INSTANCIA CONDENATORIO 02 DE JUNIO DE 2017, SE INTERPUSO RECURSO DE APELACION Y SE ENVIO EL EXPEDIENTE AL TRIBUNAL EL DIA 24 DE AGOSTO DE 2017. SEPTIEMBRE. Se elabora nuevo poder."/>
    <d v="2020-08-31T00:00:00"/>
    <s v="2015-06"/>
    <s v="8"/>
    <s v="2020-07"/>
    <n v="0.8598294089278552"/>
    <n v="3095385872.1402788"/>
    <n v="3095385872.1402788"/>
    <d v="2023-06-25T00:00:00"/>
    <n v="2.8164383561643835"/>
    <n v="4.3843078519294892E-2"/>
    <n v="3027582923.4910889"/>
    <n v="0.41"/>
    <s v="MEDIA"/>
    <x v="2"/>
    <n v="3027582923.4910889"/>
  </r>
  <r>
    <n v="632"/>
    <d v="2013-11-20T00:00:00"/>
    <d v="2013-09-03T00:00:00"/>
    <s v="TRIBUNAL ADMINISTRATIVO DE ANTIOQUIA"/>
    <s v="05001233300020130139200"/>
    <s v="2020"/>
    <x v="0"/>
    <s v="Laura Rosa Giraldo Mendez"/>
    <s v="LINA MARCELA LÓPEZ GÓMEZ"/>
    <n v="166785"/>
    <s v="NULIDAD Y RESTABLECIMIENTO DEL DERECHO - LABORAL"/>
    <s v="RELIQUIDACIÓN DE LA PENSIÓN"/>
    <s v="MEDIO   "/>
    <s v="MEDIO   "/>
    <s v="MEDIO   "/>
    <s v="MEDIO   "/>
    <n v="0.5"/>
    <s v="MEDIA"/>
    <n v="98898451"/>
    <n v="1"/>
    <s v=" SENTENCIA 1RA EN CONTRA"/>
    <m/>
    <s v="NO"/>
    <n v="0"/>
    <s v="10 años"/>
    <s v="ELIDIO VALLE VALLE"/>
    <d v="2019-09-16T00:00:00"/>
    <d v="2019-09-16T00:00:00"/>
    <n v="172633"/>
    <s v="EDUCACION"/>
    <s v="SE REMITIO EL PROCESO AL CONSEJO DE ESTADO PARA RESOLVER EL RECURSO DE APELACION EL DIA 30 DE ABRIL DE 2015"/>
    <d v="2020-08-31T00:00:00"/>
    <s v="2013-11"/>
    <s v="10"/>
    <s v="2020-07"/>
    <n v="0.92335772840874586"/>
    <n v="91318649.058503658"/>
    <n v="91318649.058503658"/>
    <d v="2023-11-18T00:00:00"/>
    <n v="3.2164383561643834"/>
    <n v="4.3843078519294892E-2"/>
    <n v="89037845.393238127"/>
    <n v="0.5"/>
    <s v="MEDIA"/>
    <x v="2"/>
    <n v="89037845.393238127"/>
  </r>
  <r>
    <n v="633"/>
    <d v="2014-01-29T00:00:00"/>
    <d v="2013-12-19T00:00:00"/>
    <s v="JUZGADO 14 LABORAL DE MEDELLIN"/>
    <s v="05001310501420140000800"/>
    <s v="2020"/>
    <x v="1"/>
    <s v="Hector Manuel García Pulgarín"/>
    <s v="LUCY MEJÍA HEREDIA"/>
    <n v="12917"/>
    <s v="ORDINARIA"/>
    <s v="RECONOCIMIENTO Y PAGO DE OTRAS PRESTACIONES SALARIALES, SOLCIALES Y SALARIOS"/>
    <s v="MEDIO   "/>
    <s v="MEDIO   "/>
    <s v="BAJO"/>
    <s v="MEDIO   "/>
    <n v="0.45500000000000002"/>
    <s v="MEDIA"/>
    <n v="36057791"/>
    <n v="1"/>
    <s v="  SENTENCIA 2DA FAVORABLE"/>
    <m/>
    <s v="NO"/>
    <n v="0"/>
    <s v="10 años"/>
    <s v="ELIDIO VALLE VALLE"/>
    <d v="2019-09-16T00:00:00"/>
    <d v="2019-09-16T00:00:00"/>
    <n v="172633"/>
    <s v="INFRAESTRUCTURA"/>
    <s v="EL DIA 22 DE AGOSTO DE 2017 SE PROFIRIO FALLO DE PRIMERA INSTANCIA FAVORABLE AL DEPARTAMENTO, EL DEMANDANTE INTERPUSO RECURSO DE APELACIÓN. SEPTIEMBRE. Se elabora nuevo poder.  NOVIEMBRE DE 2019. SE CONFIRMA SENTENCIA DE PRIMERA INSTANCIA, FAVORABLE AL DEPARTAMENTO DE ANTIOQUIA."/>
    <d v="2020-08-31T00:00:00"/>
    <s v="2014-01"/>
    <s v="10"/>
    <s v="2020-07"/>
    <n v="0.9164741666388736"/>
    <n v="33046033.957563676"/>
    <n v="33046033.957563676"/>
    <d v="2024-01-27T00:00:00"/>
    <n v="3.408219178082192"/>
    <n v="4.3843078519294892E-2"/>
    <n v="32172109.311094828"/>
    <n v="0.45500000000000002"/>
    <s v="MEDIA"/>
    <x v="2"/>
    <n v="32172109.311094828"/>
  </r>
  <r>
    <n v="634"/>
    <d v="2014-03-19T00:00:00"/>
    <d v="2014-02-10T00:00:00"/>
    <s v="TRIBUNAL ADMINISTRATIVO DE ANTIOQUIA"/>
    <s v="05001333302420140021500"/>
    <s v="2020"/>
    <x v="0"/>
    <s v="Ruby Emerita Serna Tejada"/>
    <s v="HERNAN DARIO ZAPATA LONDOÑO"/>
    <n v="108371"/>
    <s v="NULIDAD Y RESTABLECIMIENTO DEL DERECHO - LABORAL"/>
    <s v="PRIMA DE SERVICIOS"/>
    <s v="MEDIO   "/>
    <s v="MEDIO   "/>
    <s v="BAJO"/>
    <s v="MEDIO   "/>
    <n v="0.45500000000000002"/>
    <s v="MEDIA"/>
    <n v="3179715"/>
    <n v="1"/>
    <s v=" SENTENCIA 1RA FAVORABLE"/>
    <m/>
    <s v="NO"/>
    <n v="0"/>
    <s v="8 años"/>
    <s v="ELIDIO VALLE VALLE"/>
    <d v="2019-09-16T00:00:00"/>
    <d v="2019-09-16T00:00:00"/>
    <n v="172633"/>
    <s v="EDUCACION"/>
    <s v="FALLO FAVORABLE AL DEPARTAMENTO DE ANTIOQUIA, SE CONDENA EN COSTAS AL DEMANDANTE, QUIEN INTERPUSO EL RECURSO DE APELACION EL DIA 01 DE DICIEMBRE DE 2015. SEPTIEMBRE. Se elabora nuevo poder."/>
    <d v="2020-08-31T00:00:00"/>
    <s v="2014-03"/>
    <s v="8"/>
    <s v="2020-07"/>
    <n v="0.90715368066565749"/>
    <n v="2884490.1657178011"/>
    <n v="2884490.1657178011"/>
    <d v="2022-03-17T00:00:00"/>
    <n v="1.5424657534246575"/>
    <n v="4.3843078519294892E-2"/>
    <n v="2849713.5464751543"/>
    <n v="0.45500000000000002"/>
    <s v="MEDIA"/>
    <x v="2"/>
    <n v="2849713.5464751543"/>
  </r>
  <r>
    <n v="635"/>
    <d v="2014-08-05T00:00:00"/>
    <d v="2014-06-13T00:00:00"/>
    <s v="JUZGADO 16 ADMINISTRATIVO DE MEDELLIN"/>
    <s v="05001333301620140082900"/>
    <s v="2020"/>
    <x v="0"/>
    <s v="Rosalva Sandoval"/>
    <s v="LEONARDO FAVIO GUEVARA DIAZ"/>
    <n v="97002"/>
    <s v="NULIDAD Y RESTABLECIMIENTO DEL DERECHO - LABORAL"/>
    <s v="RELIQUIDACIÓN DE LA PENSIÓN"/>
    <s v="MEDIO   "/>
    <s v="MEDIO   "/>
    <s v="BAJO"/>
    <s v="MEDIO   "/>
    <n v="0.45500000000000002"/>
    <s v="MEDIA"/>
    <n v="8319448"/>
    <n v="1"/>
    <s v=" SENTENCIA 1RA EN CONTRA"/>
    <m/>
    <s v="NO"/>
    <n v="0"/>
    <s v="8 años"/>
    <s v="ELIDIO VALLE VALLE"/>
    <d v="2019-09-16T00:00:00"/>
    <d v="2019-09-16T00:00:00"/>
    <n v="172633"/>
    <s v="EDUCACION"/>
    <s v="EL DIA 08 DE FEBRERO EL JUZGADO DICTO SENTENCIA DE PRIMERA INSTANCIA CONCEDIENDO LAS PRETENSIONES, SE PRESENTO RECURSO DE APELACION, EL EXPEDIENTE PASO AL TRIBUNAL PARA FALLO DE SEGUNDA. SEPTIEMBRE. Se elabora nuevo poder."/>
    <d v="2020-08-31T00:00:00"/>
    <s v="2014-08"/>
    <s v="8"/>
    <s v="2020-07"/>
    <n v="0.89466228983021678"/>
    <n v="7443096.3978034174"/>
    <n v="7443096.3978034174"/>
    <d v="2022-08-03T00:00:00"/>
    <n v="1.9232876712328768"/>
    <n v="4.3843078519294892E-2"/>
    <n v="7331371.0176870311"/>
    <n v="0.45500000000000002"/>
    <s v="MEDIA"/>
    <x v="2"/>
    <n v="7331371.0176870311"/>
  </r>
  <r>
    <n v="636"/>
    <d v="2014-10-09T00:00:00"/>
    <d v="2014-06-26T00:00:00"/>
    <s v="JUZGADO 29 ADMINISTRATIVO DE MEDELLIN"/>
    <s v="05001333302920140088300"/>
    <s v="2020"/>
    <x v="0"/>
    <s v="María Florelba Giraldo Aristizabal"/>
    <s v="PAULA ANDREA ESCOABR SÁNCHEZ"/>
    <n v="108843"/>
    <s v="NULIDAD Y RESTABLECIMIENTO DEL DERECHO - LABORAL"/>
    <s v="RELIQUIDACIÓN DE LA PENSIÓN"/>
    <s v="MEDIO   "/>
    <s v="MEDIO   "/>
    <s v="BAJO"/>
    <s v="MEDIO   "/>
    <n v="0.45500000000000002"/>
    <s v="MEDIA"/>
    <n v="4349714"/>
    <n v="1"/>
    <s v=" SENTENCIA 1RA EN CONTRA"/>
    <m/>
    <s v="NO"/>
    <n v="0"/>
    <s v="8 años"/>
    <s v="ELIDIO VALLE VALLE"/>
    <d v="2019-09-16T00:00:00"/>
    <d v="2019-09-16T00:00:00"/>
    <n v="172633"/>
    <s v="GESTION HUMANA Y DLLO ORGANIZACIONAL"/>
    <s v="EL DIA 5 DE MARZO DE 2018 SALIO EL EXPEDIENTE HACIA EL TRIBUNAL ADMINISTRATIVO PARA RESOLVER EL RECURSO DE APELACIO, EL 8 DE NOVIEMBRE DE 2018 PASO AL DESPACHO PARA FALLO DE SEGUNDA. SEPTIEMBRE. Se elabora nuevo poder."/>
    <d v="2020-08-31T00:00:00"/>
    <s v="2014-10"/>
    <s v="8"/>
    <s v="2020-07"/>
    <n v="0.89197861147966029"/>
    <n v="3879851.8540536389"/>
    <n v="3879851.8540536389"/>
    <d v="2022-10-07T00:00:00"/>
    <n v="2.1013698630136988"/>
    <n v="4.3843078519294892E-2"/>
    <n v="3816264.8593636923"/>
    <n v="0.45500000000000002"/>
    <s v="MEDIA"/>
    <x v="2"/>
    <n v="3816264.8593636923"/>
  </r>
  <r>
    <n v="637"/>
    <d v="2015-03-09T00:00:00"/>
    <d v="2015-01-20T00:00:00"/>
    <s v="JUZGADO 17 ADMINISTRATIVO DE MEDELLIN"/>
    <s v="05001333301720140094900"/>
    <s v="2020"/>
    <x v="0"/>
    <s v="Margarita Alicia Zapata Vargas"/>
    <s v="FRANKLIN ANDERSON ISAZA LONDOÑO"/>
    <n v="176482"/>
    <s v="NULIDAD Y RESTABLECIMIENTO DEL DERECHO - LABORAL"/>
    <s v="PENSIÓN DE SOBREVIVIENTES"/>
    <s v="MEDIO   "/>
    <s v="MEDIO   "/>
    <s v="MEDIO   "/>
    <s v="BAJO"/>
    <n v="0.34250000000000003"/>
    <s v="MEDIA"/>
    <n v="8557003"/>
    <n v="1"/>
    <s v="  SENTENCIA 2DA FAVORABLE"/>
    <m/>
    <s v="NO"/>
    <n v="0"/>
    <s v="6 años"/>
    <s v="ELIDIO VALLE VALLE"/>
    <d v="2019-09-16T00:00:00"/>
    <d v="2019-09-16T00:00:00"/>
    <n v="172633"/>
    <s v="GESTION HUMANA Y DLLO ORGANIZACIONAL"/>
    <s v="FALLO DE PRIMERA FAVORABLE, SE NIEGAN LAS PRETENSIONES DE LA DEMANDA, LA PARTE DEMANDANTE INTERPUSO RECURSO DE APELACION Y EL DIA 11 DE SEPTIEMBRE DE 2017 PASO EL EXPEDIENTE AL DESPACHO PARA FALLO DE SEGUNDA. 23/10/2019 EN LA FECHA SE DICTA SENTENCIA DE  SEGUNDA INSTANCIA POR PARTE DEL TRIBUNAL ADMINISTRATIVO DE ANTIOQUIA, MAGISTRADA PONENTE, DRA. LILIANA NAVARRO GIRALDO, CONFIRMA SENTENCIA DE PRIMERA INSTANCIA, QUE HABÍA NEGADO LAS PRETENSIONES DEL DEMANDANTE."/>
    <d v="2020-08-31T00:00:00"/>
    <s v="2015-03"/>
    <s v="6"/>
    <s v="2020-07"/>
    <n v="0.86763134510283468"/>
    <n v="7424324.0229389919"/>
    <n v="7424324.0229389919"/>
    <d v="2021-03-07T00:00:00"/>
    <n v="0.51506849315068493"/>
    <n v="4.3843078519294892E-2"/>
    <n v="7394313.2834534151"/>
    <n v="0.34250000000000003"/>
    <s v="MEDIA"/>
    <x v="2"/>
    <n v="7394313.2834534151"/>
  </r>
  <r>
    <n v="638"/>
    <d v="2014-08-28T00:00:00"/>
    <d v="2014-07-31T00:00:00"/>
    <s v="JUZGADO 27 ADMINISTRATIVO DE MEDELLIN"/>
    <s v="05001333302720140112100"/>
    <s v="2020"/>
    <x v="0"/>
    <s v="Marta Lucía Hernández Ortiz, Miguel Angel y Mariana Ortiz Hernandez, John de Jesús Ortiz Alvarez, Juliana Ortiz Hernández  y Johnny Albetrto Ortiz Hernández  "/>
    <s v="JOSÉ LUÍS VIVEROS ABISAMBRA"/>
    <n v="22592"/>
    <s v="REPARACIÓN DIRECTA"/>
    <s v="FALLA EN EL SERVICIO OTRAS CAUSAS"/>
    <s v="MEDIO   "/>
    <s v="MEDIO   "/>
    <s v="BAJO"/>
    <s v="MEDIO   "/>
    <n v="0.45500000000000002"/>
    <s v="MEDIA"/>
    <n v="10797347"/>
    <n v="1"/>
    <s v=" SENTENCIA 1RA FAVORABLE"/>
    <m/>
    <s v="NO"/>
    <n v="0"/>
    <s v="8 años"/>
    <s v="ELIDIO VALLE VALLE"/>
    <d v="2019-09-16T00:00:00"/>
    <d v="2019-09-16T00:00:00"/>
    <n v="172633"/>
    <s v="GOBIERNO"/>
    <s v="FALLO DE PRIMERA FAVORABLE AL DEPARTAMENTO DE ANTIOQUIA, NIEGA LAS PRETENSIONES DEL DEMANDANTE, EL DIA 26 DE JULIO DE 2017 PASO EL EXPEDIENTE AL TRIBUNAL PARA SENTENCIA DE SEGUNDA. SEPTIEMBRE. Se elabora nuevo poder."/>
    <d v="2020-08-31T00:00:00"/>
    <s v="2014-08"/>
    <s v="8"/>
    <s v="2020-07"/>
    <n v="0.89466228983021678"/>
    <n v="9659979.1911114212"/>
    <n v="9659979.1911114212"/>
    <d v="2022-08-26T00:00:00"/>
    <n v="1.9863013698630136"/>
    <n v="4.3843078519294892E-2"/>
    <n v="9510263.2807320002"/>
    <n v="0.45500000000000002"/>
    <s v="MEDIA"/>
    <x v="2"/>
    <n v="9510263.2807320002"/>
  </r>
  <r>
    <n v="639"/>
    <d v="2015-02-11T00:00:00"/>
    <d v="2015-01-15T00:00:00"/>
    <s v="JUZGADO 20 ADMINISTRATIVO DE MEDELLIN"/>
    <s v="05001333302020140118300"/>
    <s v="2020"/>
    <x v="0"/>
    <s v="Carlos Arturo Correa Gonzale, Juan Carlos y Gabriel Jaime Correa García"/>
    <s v="MARTÍN GIOVANI ORREGO M."/>
    <n v="63122"/>
    <s v="REPARACIÓN DIRECTA"/>
    <s v="ACCIDENTE DE TRANSITO"/>
    <s v="MEDIO   "/>
    <s v="MEDIO   "/>
    <s v="MEDIO   "/>
    <s v="MEDIO   "/>
    <n v="0.5"/>
    <s v="MEDIA"/>
    <n v="277200000"/>
    <n v="1"/>
    <s v=" SENTENCIA 1RA EN CONTRA"/>
    <m/>
    <s v="NO"/>
    <n v="0"/>
    <s v="7 años"/>
    <s v="ELIDIO VALLE VALLE"/>
    <d v="2019-09-16T00:00:00"/>
    <d v="2019-09-16T00:00:00"/>
    <n v="172633"/>
    <s v="INFRAESTRUCTURA"/>
    <s v="EL DIA 13 DE NOVIEMBRE DE 2018 EL TRIBUNAL ADMINISTRATIVO DE ANTIOQUIA CORRIO TRASLADO PARA ALEGAR SEGUNDA INSTANCIA. SEPTIEMBRE. Se elabora nuevo poder."/>
    <d v="2020-08-31T00:00:00"/>
    <s v="2015-02"/>
    <s v="7"/>
    <s v="2020-07"/>
    <n v="0.87271419777299997"/>
    <n v="241916375.6226756"/>
    <n v="241916375.6226756"/>
    <d v="2022-02-09T00:00:00"/>
    <n v="1.4438356164383561"/>
    <n v="4.3843078519294892E-2"/>
    <n v="239185173.27215028"/>
    <n v="0.5"/>
    <s v="MEDIA"/>
    <x v="2"/>
    <n v="239185173.27215028"/>
  </r>
  <r>
    <n v="640"/>
    <d v="2014-09-30T00:00:00"/>
    <d v="2014-08-15T00:00:00"/>
    <s v="TRIBUNAL ADMINISTRATIVO DE ANTIOQUIA"/>
    <s v="05001233300020140123400"/>
    <s v="2020"/>
    <x v="0"/>
    <s v="Alvaro Castro Davila"/>
    <s v="LUÍS ALBERTO JIMÉNEZ POLANCO"/>
    <n v="129780"/>
    <s v="NULIDAD Y RESTABLECIMIENTO DEL DERECHO - LABORAL"/>
    <s v="RELIQUIDACIÓN DE LA PENSIÓN"/>
    <s v="MEDIO   "/>
    <s v="MEDIO   "/>
    <s v="BAJO"/>
    <s v="MEDIO   "/>
    <n v="0.45500000000000002"/>
    <s v="MEDIA"/>
    <n v="59309662"/>
    <n v="0.95"/>
    <s v=" SENTENCIA 1RA FAVORABLE"/>
    <m/>
    <s v="NO"/>
    <n v="0"/>
    <s v="9 años"/>
    <s v="ELIDIO VALLE VALLE"/>
    <d v="2019-09-16T00:00:00"/>
    <d v="2019-09-16T00:00:00"/>
    <n v="172633"/>
    <s v="EDUCACION"/>
    <s v="EL DIA 11 DE ABRIL DE 2018 PASO AL DESPACHO PARA SENTENCIA. SEPTIEMBRE. Se elabora nuevo poder. 11/12/2019. NIEGA PRETENSIONES DE LA DEMANDANTE.  "/>
    <d v="2020-08-31T00:00:00"/>
    <s v="2014-09"/>
    <s v="9"/>
    <s v="2020-07"/>
    <n v="0.89344853772170874"/>
    <n v="52990130.786668792"/>
    <n v="50340624.247335352"/>
    <d v="2023-09-28T00:00:00"/>
    <n v="3.0767123287671234"/>
    <n v="4.3843078519294892E-2"/>
    <n v="49137262.245965548"/>
    <n v="0.45500000000000002"/>
    <s v="MEDIA"/>
    <x v="2"/>
    <n v="49137262.245965548"/>
  </r>
  <r>
    <n v="641"/>
    <d v="2014-10-15T00:00:00"/>
    <d v="2014-08-28T00:00:00"/>
    <s v="JUZGADO 24 ADMINISTRATIVO DE MEDELLIN"/>
    <s v="05001333302420140127700"/>
    <s v="2020"/>
    <x v="0"/>
    <s v="Olimpia del Socorro Pabon Cardona"/>
    <s v="LEIDY VIVIANA JIMÉNEZ SANCHEZ"/>
    <n v="160495"/>
    <s v="NULIDAD Y RESTABLECIMIENTO DEL DERECHO - LABORAL"/>
    <s v="RELIQUIDACIÓN DE LA PENSIÓN"/>
    <s v="MEDIO   "/>
    <s v="MEDIO   "/>
    <s v="MEDIO   "/>
    <s v="MEDIO   "/>
    <n v="0.5"/>
    <s v="MEDIA"/>
    <n v="4169633"/>
    <n v="1"/>
    <s v="  SENTENCIA 2DA FAVORABLE"/>
    <m/>
    <s v="NO"/>
    <n v="0"/>
    <s v="8 años"/>
    <s v="ELIDIO VALLE VALLE"/>
    <d v="2019-09-16T00:00:00"/>
    <d v="2019-09-16T00:00:00"/>
    <n v="172633"/>
    <s v="EDUCACION"/>
    <s v="FALLO DE PRIMERA INSTANCIA EN CONTRA DEL DEPARTAMENTO, SE INTERPUSO RECURSO DE APELACION, ELDIA 4 DE ABRIL DE 2017 PASO AL DESPACHO PARA SENTENCIA. SEPTIEMBRE. Se elabora nuevo poder. En la fecha 07 de julio de 2020, se dicta sentencia de segunda instancia, revocando la sentencia de primera instancia y negando las pretensiones de la demanda."/>
    <d v="2020-08-31T00:00:00"/>
    <s v="2014-10"/>
    <s v="8"/>
    <s v="2020-07"/>
    <n v="0.89197861147966029"/>
    <n v="3719223.4537197705"/>
    <n v="3719223.4537197705"/>
    <d v="2022-10-13T00:00:00"/>
    <n v="2.117808219178082"/>
    <n v="4.3843078519294892E-2"/>
    <n v="3657796.1340668425"/>
    <n v="0.5"/>
    <s v="MEDIA"/>
    <x v="2"/>
    <n v="3657796.1340668425"/>
  </r>
  <r>
    <n v="642"/>
    <d v="2015-08-18T00:00:00"/>
    <d v="2015-07-14T00:00:00"/>
    <s v="TRIBUNAL ADMINISTRATIVO DE ANTIOQUIA"/>
    <s v="05001233300020140176500"/>
    <s v="2020"/>
    <x v="0"/>
    <s v="María Cristina Palacio Montoya"/>
    <s v="SERGIO LEÓN GALLEGO ARIAS"/>
    <n v="126682"/>
    <s v="NULIDAD Y RESTABLECIMIENTO DEL DERECHO - LABORAL"/>
    <s v="RELIQUIDACIÓN DE LA PENSIÓN"/>
    <s v="BAJO"/>
    <s v="BAJO"/>
    <s v="BAJO"/>
    <s v="ALTO"/>
    <n v="0.38249999999999995"/>
    <s v="MEDIA"/>
    <n v="83968660"/>
    <n v="1"/>
    <s v=" SENTENCIA 1RA EN CONTRA"/>
    <m/>
    <s v="NO"/>
    <n v="0"/>
    <s v="8 años"/>
    <s v="ELIDIO VALLE VALLE"/>
    <d v="2019-09-16T00:00:00"/>
    <d v="2019-09-16T00:00:00"/>
    <n v="172633"/>
    <s v="EDUCACION"/>
    <s v="FALLO DE PRIMERA INSTANCIA CONDENATORIO, SE INTERPUSO RECURSO DE APELACION, EL DIA 06 DE NOVIEMBRE DE 2018 PASO AL CONSEJO DE ESTADO PARA FALLO DE SEGUNDA. SEPTIEMBRE. Se elabora nuevo poder."/>
    <d v="2020-08-31T00:00:00"/>
    <s v="2015-08"/>
    <s v="8"/>
    <s v="2020-07"/>
    <n v="0.85413954863106623"/>
    <n v="71720953.351555467"/>
    <n v="71720953.351555467"/>
    <d v="2023-08-16T00:00:00"/>
    <n v="2.9589041095890409"/>
    <n v="4.3843078519294892E-2"/>
    <n v="70071393.322297275"/>
    <n v="0.38249999999999995"/>
    <s v="MEDIA"/>
    <x v="2"/>
    <n v="70071393.322297275"/>
  </r>
  <r>
    <n v="643"/>
    <d v="2015-05-22T00:00:00"/>
    <d v="2015-05-08T00:00:00"/>
    <s v="JUZGADO 14 ADMINISTRATIVO DE MEDELLIN "/>
    <s v="05001333301420150010700"/>
    <s v="2020"/>
    <x v="0"/>
    <s v="Lucero Amparo Sossa González"/>
    <s v="GABRIEL RAÚL MANRIQUE BERRIO"/>
    <n v="115922"/>
    <s v="NULIDAD Y RESTABLECIMIENTO DEL DERECHO - LABORAL"/>
    <s v="RECONOCIMIENTO Y PAGO DE OTRAS PRESTACIONES SALARIALES, SOLCIALES Y SALARIOS"/>
    <s v="MEDIO   "/>
    <s v="MEDIO   "/>
    <s v="BAJO"/>
    <s v="MEDIO   "/>
    <n v="0.45500000000000002"/>
    <s v="MEDIA"/>
    <n v="8115864"/>
    <n v="1"/>
    <s v=" SENTENCIA 1RA FAVORABLE"/>
    <m/>
    <s v="NO"/>
    <n v="0"/>
    <s v="7 años"/>
    <s v="ELIDIO VALLE VALLE"/>
    <d v="2019-09-16T00:00:00"/>
    <d v="2019-09-16T00:00:00"/>
    <n v="172633"/>
    <s v="EDUCACION"/>
    <s v="FALLO DE PRIMERA NEGANDO LAS PRETENSIONES DE LA DEMANDA EL DEMANDANTE PRESENTO RECURSO DE APELACION, EL DIA 26 DE MAYO PASO AL DESPACHO PARA SENTENCIA DE SEGUNDA INSTANCIA"/>
    <d v="2020-08-31T00:00:00"/>
    <s v="2015-05"/>
    <s v="7"/>
    <s v="2020-07"/>
    <n v="0.86073201793714027"/>
    <n v="6985583.9980233908"/>
    <n v="6985583.9980233908"/>
    <d v="2022-05-20T00:00:00"/>
    <n v="1.7178082191780821"/>
    <n v="4.3843078519294892E-2"/>
    <n v="6891853.4003408486"/>
    <n v="0.45500000000000002"/>
    <s v="MEDIA"/>
    <x v="2"/>
    <n v="6891853.4003408486"/>
  </r>
  <r>
    <n v="644"/>
    <d v="2016-08-31T00:00:00"/>
    <d v="2016-04-07T00:00:00"/>
    <s v="JUZGADO CIVIL LABORAL DEL CIRCUITO DE CAUCASIA"/>
    <s v="05154310300120150017000"/>
    <s v="2020"/>
    <x v="1"/>
    <s v="EDWAR DE JESUS ROBLES RODRIGUEZ"/>
    <s v="JULIA FERNANDA MUÑOZ RINCÓN"/>
    <n v="215278"/>
    <s v="ORDINARIA"/>
    <s v="RECONOCIMIENTO Y PAGO DE OTRAS PRESTACIONES SALARIALES, SOLCIALES Y SALARIOS"/>
    <s v="BAJO"/>
    <s v="BAJO"/>
    <s v="ALTO"/>
    <s v="ALTO"/>
    <n v="0.47749999999999998"/>
    <s v="MEDIA"/>
    <n v="33755096"/>
    <n v="1"/>
    <s v=" SENTENCIA 1RA EN CONTRA"/>
    <m/>
    <s v="NO"/>
    <n v="0"/>
    <s v="6 años"/>
    <s v="ELIDIO VALLE VALLE"/>
    <d v="2019-09-16T00:00:00"/>
    <d v="2019-09-16T00:00:00"/>
    <n v="172633"/>
    <s v="EDUCACION"/>
    <s v="FALLO DE PRIMERA EJECUTORIADO BRILLADORA LA ESMERALDA, PASA EL EXPEDIENTE EN CONCULTA. SEPTIEMBRE. Se elabora nuevo poder."/>
    <d v="2020-08-31T00:00:00"/>
    <s v="2016-08"/>
    <s v="6"/>
    <s v="2020-07"/>
    <n v="0.79015613446074218"/>
    <n v="26671796.173711259"/>
    <n v="26671796.173711259"/>
    <d v="2022-08-30T00:00:00"/>
    <n v="1.9972602739726026"/>
    <n v="4.3843078519294892E-2"/>
    <n v="26256158.519306708"/>
    <n v="0.47749999999999998"/>
    <s v="MEDIA"/>
    <x v="2"/>
    <n v="26256158.519306708"/>
  </r>
  <r>
    <n v="645"/>
    <d v="2015-08-31T00:00:00"/>
    <d v="2015-11-26T00:00:00"/>
    <s v="JUZGADO CIVIL LABORAL DEL CIRCUITO DE CAUCASIA"/>
    <s v="05154310300120150017100"/>
    <s v="2020"/>
    <x v="1"/>
    <s v="Adolfo Manuel Marín Chamorro"/>
    <s v="JULIA FERNANDA MUÑOZ RINCÓN"/>
    <n v="215278"/>
    <s v="ORDINARIA"/>
    <s v="RECONOCIMIENTO Y PAGO DE OTRAS PRESTACIONES SALARIALES, SOLCIALES Y SALARIOS"/>
    <s v="MEDIO   "/>
    <s v="MEDIO   "/>
    <s v="MEDIO   "/>
    <s v="MEDIO   "/>
    <n v="0.5"/>
    <s v="MEDIA"/>
    <n v="33929458"/>
    <n v="1"/>
    <s v="CONTESTACIÓN"/>
    <m/>
    <s v="NO"/>
    <n v="0"/>
    <s v="6 años"/>
    <s v="ELIDIO VALLE VALLE"/>
    <d v="2019-09-16T00:00:00"/>
    <d v="2019-09-16T00:00:00"/>
    <n v="172633"/>
    <s v="EDUCACION"/>
    <s v="EL DIA 8 DE MAYO DE 2019 EL DESPACHO RELEVA Y DESIGNA CURADOR AD LITEM. SEPTIEMBRE. Se elabora nuevo poder. SEPTIREMBRE. Se fija fecha para la audiencia del Art. 77 del CPL y de la SS."/>
    <d v="2020-08-31T00:00:00"/>
    <s v="2015-08"/>
    <s v="6"/>
    <s v="2020-07"/>
    <n v="0.85413954863106623"/>
    <n v="28980491.941416718"/>
    <n v="28980491.941416718"/>
    <d v="2021-08-29T00:00:00"/>
    <n v="0.9945205479452055"/>
    <n v="4.3843078519294892E-2"/>
    <n v="28754727.052207712"/>
    <n v="0.5"/>
    <s v="MEDIA"/>
    <x v="2"/>
    <n v="28754727.052207712"/>
  </r>
  <r>
    <n v="646"/>
    <d v="2015-08-31T00:00:00"/>
    <d v="2015-11-26T00:00:00"/>
    <s v="JUZGADO CIVIL LABORAL DEL CIRCUITO DE CAUCASIA"/>
    <s v="05154310300120150019800"/>
    <s v="2020"/>
    <x v="1"/>
    <s v="Etilvia Isabel Flórez Muñoz"/>
    <s v="JULIA FERNANDA MUÑOZ RINCÓN"/>
    <n v="215278"/>
    <s v="ORDINARIA"/>
    <s v="RECONOCIMIENTO Y PAGO DE OTRAS PRESTACIONES SALARIALES, SOLCIALES Y SALARIOS"/>
    <s v="MEDIO   "/>
    <s v="BAJO"/>
    <s v="ALTO"/>
    <s v="BAJO"/>
    <n v="0.23500000000000001"/>
    <s v="BAJA"/>
    <n v="34928796"/>
    <n v="1"/>
    <s v="AUDIENCIA INICIAL O PRIMERA AUDIENCIA"/>
    <m/>
    <s v="NO"/>
    <n v="0"/>
    <s v="6 años"/>
    <s v="ELIDIO VALLE VALLE"/>
    <d v="2019-09-16T00:00:00"/>
    <d v="2019-09-16T00:00:00"/>
    <n v="172633"/>
    <s v="EDUCACION"/>
    <s v="EL DIA 11 DE ABRIL DE 2019 RE REALIZO AUDIENCIA DEL ART 77 DEL CPL. SEPTIEMBRE. Se elabora nuevo poder. ---- SE CONVOCÓ AUDIENCIA PARA EL DIA 25 DE MRZO DE 2020, A LAS 9.00 AM"/>
    <d v="2020-08-31T00:00:00"/>
    <s v="2015-08"/>
    <s v="6"/>
    <s v="2020-07"/>
    <n v="0.85413954863106623"/>
    <n v="29834066.049666591"/>
    <n v="29834066.049666591"/>
    <d v="2021-08-29T00:00:00"/>
    <n v="0.9945205479452055"/>
    <n v="4.3843078519294892E-2"/>
    <n v="29601651.616192766"/>
    <n v="0.23500000000000001"/>
    <s v="BAJA"/>
    <x v="2"/>
    <n v="29601651.616192766"/>
  </r>
  <r>
    <n v="647"/>
    <d v="2015-08-31T00:00:00"/>
    <d v="2015-11-26T00:00:00"/>
    <s v="JUZGADO CIVIL LABORAL DEL CIRCUITO DE CAUCASIA"/>
    <s v="05154310300120150019900"/>
    <s v="2020"/>
    <x v="1"/>
    <s v="Néstor Julio Arias Mendoza"/>
    <s v="JULIA FERNANDA MUÑOZ RINCÓN"/>
    <n v="215278"/>
    <s v="ORDINARIA"/>
    <s v="RECONOCIMIENTO Y PAGO DE OTRAS PRESTACIONES SALARIALES, SOLCIALES Y SALARIOS"/>
    <s v="MEDIO   "/>
    <s v="BAJO"/>
    <s v="ALTO"/>
    <s v="BAJO"/>
    <n v="0.23500000000000001"/>
    <s v="BAJA"/>
    <n v="34514736"/>
    <n v="1"/>
    <s v=" SENTENCIA 1RA FAVORABLE"/>
    <m/>
    <s v="NO"/>
    <n v="0"/>
    <s v="7 años"/>
    <s v="ELIDIO VALLE VALLE"/>
    <d v="2019-09-16T00:00:00"/>
    <d v="2019-09-16T00:00:00"/>
    <n v="172633"/>
    <s v="EDUCACION"/>
    <s v="EL DIA 18 DE JULIO DE 2019 SE ACEPTO RENUNCIA Y DESIGNA NUEVO CURADOR AD LITEM, PENDIENTE PARA FIJAR FECHA DE AUDIENCIA INICIAL. SEPTIEMBRE. Se elabora nuevo poder. ---- SE ENVÍA A CONSULTA."/>
    <d v="2020-08-31T00:00:00"/>
    <s v="2015-08"/>
    <s v="7"/>
    <s v="2020-07"/>
    <n v="0.85413954863106623"/>
    <n v="29480401.028160412"/>
    <n v="29480401.028160412"/>
    <d v="2022-08-29T00:00:00"/>
    <n v="1.9945205479452055"/>
    <n v="4.3843078519294892E-2"/>
    <n v="29021620.976644333"/>
    <n v="0.23500000000000001"/>
    <s v="BAJA"/>
    <x v="2"/>
    <n v="29021620.976644333"/>
  </r>
  <r>
    <n v="648"/>
    <d v="2015-08-31T00:00:00"/>
    <d v="2015-11-26T00:00:00"/>
    <s v="JUZGADO CIVIL LABORAL DEL CIRCUITO DE CAUCASIA"/>
    <s v="05154310300120150020000"/>
    <s v="2020"/>
    <x v="1"/>
    <s v="Gloria del Carmen Rangel Martínez"/>
    <s v="JULIA FERNANDA MUÑOZ RINCÓN"/>
    <n v="215278"/>
    <s v="ORDINARIA"/>
    <s v="RECONOCIMIENTO Y PAGO DE OTRAS PRESTACIONES SALARIALES, SOLCIALES Y SALARIOS"/>
    <s v="MEDIO   "/>
    <s v="BAJO"/>
    <s v="MEDIO   "/>
    <s v="MEDIO   "/>
    <n v="0.34250000000000003"/>
    <s v="MEDIA"/>
    <n v="34666340"/>
    <n v="1"/>
    <s v="CONTESTACIÓN"/>
    <m/>
    <s v="NO"/>
    <n v="0"/>
    <s v="7 años"/>
    <s v="ELIDIO VALLE VALLE"/>
    <d v="2019-09-16T00:00:00"/>
    <d v="2019-09-16T00:00:00"/>
    <n v="172633"/>
    <s v="EDUCACION"/>
    <s v="EL DIA 20 DE MARZO EL DESPACHO REQUIRIO AL DEMANDANTE PARA NOTIFICAR POR AVISO A BRILLADORA LA ESMERALDA, PENDIENTE PARA FIJAR AUDIENCIA DEL ART 77 DEL CPL. SEPTIEMBRE. Se elabora nuevo poder."/>
    <d v="2020-08-31T00:00:00"/>
    <s v="2015-08"/>
    <s v="7"/>
    <s v="2020-07"/>
    <n v="0.85413954863106623"/>
    <n v="29609892.000291076"/>
    <n v="29609892.000291076"/>
    <d v="2022-08-29T00:00:00"/>
    <n v="1.9945205479452055"/>
    <n v="4.3843078519294892E-2"/>
    <n v="29149096.783689279"/>
    <n v="0.34250000000000003"/>
    <s v="MEDIA"/>
    <x v="2"/>
    <n v="29149096.783689279"/>
  </r>
  <r>
    <n v="649"/>
    <d v="2015-08-31T00:00:00"/>
    <d v="2015-11-26T00:00:00"/>
    <s v="JUZGADO CIVIL LABORAL DEL CIRCUITO DE CAUCASIA"/>
    <s v="05154310300120150020100"/>
    <s v="2020"/>
    <x v="1"/>
    <s v="Alfredo de Jesús Pastrana Miranda"/>
    <s v="JULIA FERNANDA MUÑOZ RINCÓN"/>
    <n v="215278"/>
    <s v="ORDINARIA"/>
    <s v="RECONOCIMIENTO Y PAGO DE OTRAS PRESTACIONES SALARIALES, SOLCIALES Y SALARIOS"/>
    <s v="MEDIO   "/>
    <s v="MEDIO   "/>
    <s v="BAJO"/>
    <s v="MEDIO   "/>
    <n v="0.45500000000000002"/>
    <s v="MEDIA"/>
    <n v="34783283"/>
    <n v="1"/>
    <s v=" SENTENCIA 2DA EN CONTRA "/>
    <m/>
    <s v="NO"/>
    <n v="0"/>
    <s v="6 años"/>
    <s v="ELIDIO VALLE VALLE"/>
    <d v="2019-09-16T00:00:00"/>
    <d v="2019-09-16T00:00:00"/>
    <n v="172633"/>
    <s v="EDUCACION"/>
    <s v="EL DIA 8 DE FEBRERO DE 2019 SE CELEBRO AUDIENCIA DEL ART 77 EL CPL. SEPTIEMBRE. Se elabora nuevo poder. ----- MODIFICA SENTENCIA Y CONDENA."/>
    <d v="2020-08-31T00:00:00"/>
    <s v="2015-08"/>
    <s v="6"/>
    <s v="2020-07"/>
    <n v="0.85413954863106623"/>
    <n v="29709777.641526639"/>
    <n v="29709777.641526639"/>
    <d v="2021-08-29T00:00:00"/>
    <n v="0.9945205479452055"/>
    <n v="4.3843078519294892E-2"/>
    <n v="29478331.444159724"/>
    <n v="0.45500000000000002"/>
    <s v="MEDIA"/>
    <x v="2"/>
    <n v="29478331.444159724"/>
  </r>
  <r>
    <n v="650"/>
    <d v="2015-11-15T00:00:00"/>
    <d v="2015-04-07T00:00:00"/>
    <s v="JUZGADO CIVIL LABORAL DEL CIRCUITO DE CAUCASIA"/>
    <s v="05154310300120150027000"/>
    <s v="2020"/>
    <x v="1"/>
    <s v="WILLIAM ANTONIO MARTINEZ PEREZ"/>
    <s v="JULIA FERNANDA MUÑOZ RINCÓN"/>
    <n v="215278"/>
    <s v="ORDINARIA"/>
    <s v="RECONOCIMIENTO Y PAGO DE OTRAS PRESTACIONES SALARIALES, SOLCIALES Y SALARIOS"/>
    <s v="MEDIO   "/>
    <s v="BAJO"/>
    <s v="ALTO"/>
    <s v="BAJO"/>
    <n v="0.23500000000000001"/>
    <s v="BAJA"/>
    <n v="34647713"/>
    <n v="1"/>
    <s v="CONTESTACIÓN"/>
    <m/>
    <s v="NO"/>
    <n v="0"/>
    <s v="6 años"/>
    <s v="ELIDIO VALLE VALLE"/>
    <d v="2019-09-16T00:00:00"/>
    <d v="2019-09-16T00:00:00"/>
    <n v="172633"/>
    <s v="EDUCACION"/>
    <s v="EL DIA 9 DE ABRIL DE 2019SE RELEVA Y DESIGNA CURADOR AD LITEM, PENDIENTE DE FIJACION PATA AUDIENCIA DEL ART 77 DEL CPL. SEPTIEMBRE. Se elabora nuevo poder. SEPTIEMBRE. Se fija fecha "/>
    <d v="2020-08-31T00:00:00"/>
    <s v="2015-11"/>
    <s v="6"/>
    <s v="2020-07"/>
    <n v="0.83727667088522129"/>
    <n v="29009721.794426601"/>
    <n v="29009721.794426601"/>
    <d v="2021-11-13T00:00:00"/>
    <n v="1.2027397260273973"/>
    <n v="4.3843078519294892E-2"/>
    <n v="28736637.286974538"/>
    <n v="0.23500000000000001"/>
    <s v="BAJA"/>
    <x v="2"/>
    <n v="28736637.286974538"/>
  </r>
  <r>
    <n v="651"/>
    <d v="2015-05-28T00:00:00"/>
    <d v="2015-04-23T00:00:00"/>
    <s v="JUZGADO 1 ADMINISTRATIVO DE TURBO"/>
    <s v="05837333300120150028100"/>
    <s v="2020"/>
    <x v="0"/>
    <s v="Carmen Amparo Mina, Laura Isabel Copete, Gilberto de Jesús Vanegas Rojas, Rubiela Isaura Yepes López, Alba Lucía Vanegas Yepes, Luís Fernando Vanegas Yepes, Guilermo Caicedo Mosquera, Carlos Artuto Cabalí Mina, Fredy Orlando Cabalí y José Aldemar Jiménez Mina"/>
    <s v="HECTOR GIOVANNY DAZA FIGUEREDO"/>
    <n v="132112"/>
    <s v="REPARACIÓN DIRECTA"/>
    <s v="FALLA EN EL SERVICIO OTRAS CAUSAS"/>
    <s v="MEDIO   "/>
    <s v="MEDIO   "/>
    <s v="MEDIO   "/>
    <s v="MEDIO   "/>
    <n v="0.5"/>
    <s v="MEDIA"/>
    <n v="184800000"/>
    <n v="1"/>
    <s v=" SENTENCIA 1RA FAVORABLE"/>
    <m/>
    <s v="NO"/>
    <n v="0"/>
    <s v="9 años"/>
    <s v="ELIDIO VALLE VALLE"/>
    <d v="2019-09-16T00:00:00"/>
    <d v="2019-09-16T00:00:00"/>
    <n v="172633"/>
    <s v="DAPARD"/>
    <s v="FALLO DE PRIMERA INSTANCIA FAVORABLE, EL DEMANDANTE INTERPUSO RECURSO DE APELACION, PASO AL TRIBUNAL PARA SENTENCIA DE SEGUNDA INSTANCIA EL DIA 6 DE JUNIO DE 2019. SEPTIEMBRE. Se elabora nuevo poder."/>
    <d v="2020-08-31T00:00:00"/>
    <s v="2015-05"/>
    <s v="9"/>
    <s v="2020-07"/>
    <n v="0.86073201793714027"/>
    <n v="159063276.91478351"/>
    <n v="159063276.91478351"/>
    <d v="2024-05-25T00:00:00"/>
    <n v="3.7342465753424658"/>
    <n v="4.3843078519294892E-2"/>
    <n v="154460224.4808723"/>
    <n v="0.5"/>
    <s v="MEDIA"/>
    <x v="2"/>
    <n v="154460224.4808723"/>
  </r>
  <r>
    <n v="652"/>
    <d v="2015-04-06T00:00:00"/>
    <d v="2015-03-19T00:00:00"/>
    <s v="JUZGADO 21 LABORAL DE MEDELLIN"/>
    <s v="05001310502120150038300"/>
    <s v="2020"/>
    <x v="1"/>
    <s v="Humberto Góme Gómez"/>
    <s v="JUAN PABLO ELORZA MORALES "/>
    <n v="124802"/>
    <s v="ORDINARIA"/>
    <s v="PENSIÓN DE SOBREVIVIENTES"/>
    <s v="MEDIO   "/>
    <s v="MEDIO   "/>
    <s v="MEDIO   "/>
    <s v="MEDIO   "/>
    <n v="0.5"/>
    <s v="MEDIA"/>
    <n v="13000000"/>
    <n v="0.9"/>
    <s v="  SENTENCIA 2DA FAVORABLE"/>
    <m/>
    <s v="NO"/>
    <n v="0"/>
    <s v="7 años"/>
    <s v="ELIDIO VALLE VALLE"/>
    <d v="2019-09-16T00:00:00"/>
    <d v="2019-09-16T00:00:00"/>
    <n v="172633"/>
    <s v="GESTION HUMANA Y DLLO ORGANIZACIONAL"/>
    <s v="SE APLAZO AUDIENCIA DE TRAMITE Y JUZGAMIENTO PARA EL DIA 20 DE VOVIEMBRE DE 2019. SEPTIEMBRE. Se elabora nuevo poder. JULIO DE 2020 se dicta sentencia de segunda instancia revocando la primera y negando pretensiones."/>
    <d v="2020-08-31T00:00:00"/>
    <s v="2015-04"/>
    <s v="7"/>
    <s v="2020-07"/>
    <n v="0.86299623578421902"/>
    <n v="11218951.065194847"/>
    <n v="10097055.958675362"/>
    <d v="2022-04-04T00:00:00"/>
    <n v="1.5917808219178082"/>
    <n v="4.3843078519294892E-2"/>
    <n v="9971453.8991679028"/>
    <n v="0.5"/>
    <s v="MEDIA"/>
    <x v="2"/>
    <n v="9971453.8991679028"/>
  </r>
  <r>
    <n v="653"/>
    <d v="2015-07-22T00:00:00"/>
    <d v="2015-05-12T00:00:00"/>
    <s v="JUZGADO 19 ADMINISTRATIVO DE MEDELLIN"/>
    <s v="05001333301920150083800"/>
    <s v="2020"/>
    <x v="0"/>
    <s v="ORLANDO DE JESUS MONTOYA BALLESTEROS"/>
    <s v="GLORIA PATRICIA MOLINA ZAPATA "/>
    <n v="94096"/>
    <s v="NULIDAD Y RESTABLECIMIENTO DEL DERECHO - LABORAL"/>
    <s v="RELIQUIDACIÓN DE LA PENSIÓN"/>
    <s v="MEDIO   "/>
    <s v="MEDIO   "/>
    <s v="MEDIO   "/>
    <s v="MEDIO   "/>
    <n v="0.5"/>
    <s v="MEDIA"/>
    <n v="12830664"/>
    <n v="0.95"/>
    <s v="  SENTENCIA 2DA FAVORABLE"/>
    <m/>
    <s v="NO"/>
    <n v="0"/>
    <s v="6 años"/>
    <s v="ELIDIO VALLE VALLE"/>
    <d v="2019-09-16T00:00:00"/>
    <d v="2019-09-16T00:00:00"/>
    <n v="172633"/>
    <s v="EDUCACION"/>
    <s v="FALLO DE PRIMERA CONDENATORIO, ORDENO AL DEPARTAMENTO DE ANTIOQUIA RECONOCER Y PAGAR A PENSIONES ANTIOQUIA LA DIFERENCIA EN LOS APORTES NO EFECTUADOS POR CONCEPTO DE FACTORES SALARIALES DURANTE EL ULTIMO AÑO DE SERVICIOS, EL DIA 22 DE FEBRERO DE 2019 PASO AL DESPACHO PARA SENTENCIA DE SEGUNDA. SEPTIEMBRE. Se elabora nuevo poder.  10/10/2019 REVOCA SENTENCIA DE PRIMERA INSTANCIA - NIEGA PRETENSIONES DEMANDA"/>
    <d v="2020-08-31T00:00:00"/>
    <s v="2015-07"/>
    <s v="6"/>
    <s v="2020-07"/>
    <n v="0.85823957329672562"/>
    <n v="11011783.596473658"/>
    <n v="10461194.416649975"/>
    <d v="2021-07-20T00:00:00"/>
    <n v="0.8849315068493151"/>
    <n v="4.3843078519294892E-2"/>
    <n v="10388648.207483876"/>
    <n v="0.5"/>
    <s v="MEDIA"/>
    <x v="2"/>
    <n v="10388648.207483876"/>
  </r>
  <r>
    <n v="654"/>
    <d v="2015-06-24T00:00:00"/>
    <d v="2015-05-11T00:00:00"/>
    <s v="TRIBUNAL ADMINISTRATIVO DE ANTIOQUIA"/>
    <s v="05001233300020150100200"/>
    <s v="2020"/>
    <x v="0"/>
    <s v="Blanca Dolly Alzate López"/>
    <s v="JESÚS ORLANDO TANGARIFE"/>
    <n v="154472"/>
    <s v="NULIDAD Y RESTABLECIMIENTO DEL DERECHO - LABORAL"/>
    <s v="PENSIÓN DE SOBREVIVIENTES"/>
    <s v="MEDIO   "/>
    <s v="MEDIO   "/>
    <s v="BAJO"/>
    <s v="MEDIO   "/>
    <n v="0.45500000000000002"/>
    <s v="MEDIA"/>
    <n v="12887000"/>
    <n v="1"/>
    <s v=" RECURSO DE APELACIÓN SENTENCIA"/>
    <m/>
    <s v="NO"/>
    <n v="0"/>
    <s v="7 años"/>
    <s v="ELIDIO VALLE VALLE"/>
    <d v="2019-09-16T00:00:00"/>
    <d v="2019-09-16T00:00:00"/>
    <n v="172633"/>
    <s v="GESTION HUMANA Y DLLO ORGANIZACIONAL"/>
    <s v="EL DIA 15 DE MARZO DE 2018 EL TRIBUNAL ADMINISTRATIVO DECLARO EL DESISTIMIENTO TACITO DE LA DEMANDA, EL DEMANDANTE INTERPUSO RECURSO DE APELACION, EL EXPEDIENTE PASO AL CONSEJO DE ESTADO PARA RESOLVER RECURSO EL DIA 29 DE MAYO DE 2018. SEPTIEMBRE. Se elabora nuevo poder."/>
    <d v="2020-08-31T00:00:00"/>
    <s v="2015-06"/>
    <s v="7"/>
    <s v="2020-07"/>
    <n v="0.8598294089278552"/>
    <n v="11080621.59285327"/>
    <n v="11080621.59285327"/>
    <d v="2022-06-22T00:00:00"/>
    <n v="1.8082191780821917"/>
    <n v="4.3843078519294892E-2"/>
    <n v="10924175.343470173"/>
    <n v="0.45500000000000002"/>
    <s v="MEDIA"/>
    <x v="2"/>
    <n v="10924175.343470173"/>
  </r>
  <r>
    <n v="655"/>
    <d v="2015-12-11T00:00:00"/>
    <d v="2015-04-27T00:00:00"/>
    <s v="JUZGADO 18 ADMINISTRATIVO DE MEDELLIN "/>
    <s v="05001333301820150106400"/>
    <s v="2020"/>
    <x v="0"/>
    <s v="MARIA DE JESUS MARQUEZ ARIAS"/>
    <s v="SANDRO SANCHEZ SALAZAR"/>
    <n v="95351"/>
    <s v="NULIDAD Y RESTABLECIMIENTO DEL DERECHO - LABORAL"/>
    <s v="OTRAS"/>
    <s v="BAJO"/>
    <s v="BAJO"/>
    <s v="MEDIO   "/>
    <s v="MEDIO   "/>
    <n v="0.2525"/>
    <s v="MEDIA"/>
    <n v="51471291"/>
    <n v="1"/>
    <s v=" RECURSO DE APELACIÓN SENTENCIA"/>
    <m/>
    <s v="NO"/>
    <n v="0"/>
    <s v="7 años"/>
    <s v="ELIDIO VALLE VALLE"/>
    <d v="2019-09-16T00:00:00"/>
    <d v="2019-09-16T00:00:00"/>
    <n v="172633"/>
    <s v="GESTION HUMANA Y DLLO ORGANIZACIONAL"/>
    <s v="EL DIA 4 DE JULIO DE 2017, SE ENVIO EL EXPEDIENTE AL TRINUNAL ADMINISTRATIVO PARA RESOLVER EL RECURSO INTERPUESTO POR EL DEMANDANTE. SEPTIEMBRE. Se elabora nuevo poder."/>
    <d v="2020-08-31T00:00:00"/>
    <s v="2015-12"/>
    <s v="7"/>
    <s v="2020-07"/>
    <n v="0.8321082718324041"/>
    <n v="42829687.002992772"/>
    <n v="42829687.002992772"/>
    <d v="2022-12-09T00:00:00"/>
    <n v="2.2739726027397262"/>
    <n v="4.3843078519294892E-2"/>
    <n v="42070608.150253572"/>
    <n v="0.2525"/>
    <s v="MEDIA"/>
    <x v="2"/>
    <n v="42070608.150253572"/>
  </r>
  <r>
    <n v="656"/>
    <d v="2016-01-25T00:00:00"/>
    <d v="2015-03-01T00:00:00"/>
    <s v="JUZGADO 7 ADMINISTRATIVO DE MEDELLIN"/>
    <s v="05001333300720150129300"/>
    <s v="2020"/>
    <x v="0"/>
    <s v="JOSE FERNANDO BEDOYA RAVE"/>
    <s v="LUISA FERNANDA AGUILAR ZULUAGA"/>
    <n v="220124"/>
    <s v="NULIDAD Y RESTABLECIMIENTO DEL DERECHO - LABORAL"/>
    <s v="RELIQUIDACIÓN DE LA PENSIÓN"/>
    <s v="BAJO"/>
    <s v="BAJO"/>
    <s v="BAJO"/>
    <s v="BAJO"/>
    <n v="0.05"/>
    <s v="REMOTA"/>
    <n v="29172325"/>
    <n v="1"/>
    <s v="  SENTENCIA 2DA FAVORABLE"/>
    <m/>
    <s v="NO"/>
    <n v="0"/>
    <s v="5 años"/>
    <s v="ELIDIO VALLE VALLE"/>
    <d v="2019-09-16T00:00:00"/>
    <d v="2019-09-16T00:00:00"/>
    <n v="172633"/>
    <s v="EDUCACION"/>
    <s v="EL DIA 05 DE FEBRERO DE 2018 PASO AL DESPACHO PARA SENTENCIA DE SEGUNDA INSTANCIA. 09 DE SEPTIEMBRE DE 2019. SENTENCIA DE SEGUNDA INSTANCIA, REVOCA SENTENCIA Y NIEGA PRETENSIONES DE LA DEMANDA"/>
    <d v="2020-08-31T00:00:00"/>
    <s v="2016-01"/>
    <s v="5"/>
    <s v="2020-07"/>
    <n v="0.82150585725380554"/>
    <n v="23965235.857211623"/>
    <n v="23965235.857211623"/>
    <d v="2021-01-23T00:00:00"/>
    <n v="0.39726027397260272"/>
    <n v="4.3843078519294892E-2"/>
    <n v="23890485.600288916"/>
    <n v="0.05"/>
    <s v="REMOTA"/>
    <x v="1"/>
    <n v="0"/>
  </r>
  <r>
    <n v="657"/>
    <d v="2016-11-15T00:00:00"/>
    <d v="2016-04-04T00:00:00"/>
    <s v="JUZGADO 1 ADMINISTRATIVO DE MEDELLIN"/>
    <s v="05001333300120150132200"/>
    <s v="2020"/>
    <x v="0"/>
    <s v="FLOR ELENA ALCARAZ"/>
    <s v="YELY ANDREA VILLA LOPEZ"/>
    <n v="166581"/>
    <s v="NULIDAD Y RESTABLECIMIENTO DEL DERECHO - LABORAL"/>
    <s v="RELIQUIDACIÓN DE LA PENSIÓN"/>
    <s v="BAJO"/>
    <s v="BAJO"/>
    <s v="BAJO"/>
    <s v="BAJO"/>
    <n v="0.05"/>
    <s v="REMOTA"/>
    <n v="9902660"/>
    <n v="1"/>
    <s v=" SENTENCIA 1RA EN CONTRA"/>
    <m/>
    <s v="NO"/>
    <n v="0"/>
    <s v="6 años"/>
    <s v="ELIDIO VALLE VALLE"/>
    <d v="2019-09-16T00:00:00"/>
    <d v="2019-09-16T00:00:00"/>
    <n v="172633"/>
    <s v="EDUCACION"/>
    <s v="FALLO DE PRIMERA INSTANCIA SE ORDENO EFECTUAR LA CORRESPONDIENTE RELIQUIDACION DE LA PENSION  DE JUBILACION, EL DIA 22 E JULIO DE 2019 EL TRIBUNAL ACEPTO EL RECURSO DE APELACIONSEPTIEMBRE. Se elabora nuevo poder."/>
    <d v="2020-08-31T00:00:00"/>
    <s v="2016-11"/>
    <s v="6"/>
    <s v="2020-07"/>
    <n v="0.79016316489215555"/>
    <n v="7824717.1664509531"/>
    <n v="7824717.1664509531"/>
    <d v="2022-11-14T00:00:00"/>
    <n v="2.2054794520547945"/>
    <n v="4.3843078519294892E-2"/>
    <n v="7690179.1425352916"/>
    <n v="0.05"/>
    <s v="REMOTA"/>
    <x v="1"/>
    <n v="0"/>
  </r>
  <r>
    <n v="658"/>
    <d v="2016-01-15T00:00:00"/>
    <d v="2015-11-20T00:00:00"/>
    <s v="JUZGADO 1 ADMINISTRATIVO DE MEDELLIN"/>
    <s v="05001333300120150134700"/>
    <s v="2020"/>
    <x v="0"/>
    <s v="MARY LEIDA RIVAS GARCIA"/>
    <s v="HERNAN DARIO ZAPATA LONDOÑO"/>
    <n v="108371"/>
    <s v="NULIDAD Y RESTABLECIMIENTO DEL DERECHO - LABORAL"/>
    <s v="OTRAS"/>
    <s v="BAJO"/>
    <s v="BAJO"/>
    <s v="ALTO"/>
    <s v="ALTO"/>
    <n v="0.47749999999999998"/>
    <s v="MEDIA"/>
    <n v="3115000"/>
    <n v="1"/>
    <s v="  SENTENCIA 2DA FAVORABLE"/>
    <m/>
    <s v="NO"/>
    <n v="0"/>
    <s v="6 años"/>
    <s v="ELIDIO VALLE VALLE"/>
    <d v="2019-09-16T00:00:00"/>
    <d v="2019-09-16T00:00:00"/>
    <n v="172633"/>
    <s v="EDUCACION"/>
    <s v="FALLO DE PRIMERA INSTANCIA QUE NEGO LAS PRETENSIONES DE LA DEMANDA, DECLARA PROBADA LA EXCEPCION DE INEXISTENCIA DE LA OBLIGACION, EL DIA 4 DE SEPTIEMBRE DE 2018 EL TRIBUNAL CONFIRMO LA SENTENCIA DE PRIMERA INSTANCIA. SEPTIEMBRE. Se elabora nuevo poder. ---- PROCESO TERMINADO."/>
    <d v="2020-08-31T00:00:00"/>
    <s v="2016-01"/>
    <s v="6"/>
    <s v="2020-07"/>
    <n v="0.82150585725380554"/>
    <n v="2558990.7453456041"/>
    <n v="2558990.7453456041"/>
    <d v="2022-01-13T00:00:00"/>
    <n v="1.3698630136986301"/>
    <n v="4.3843078519294892E-2"/>
    <n v="2531572.3017829335"/>
    <n v="0.47749999999999998"/>
    <s v="MEDIA"/>
    <x v="2"/>
    <n v="2531572.3017829335"/>
  </r>
  <r>
    <n v="659"/>
    <d v="2016-02-03T00:00:00"/>
    <d v="2015-10-28T00:00:00"/>
    <s v="JUZGADO 9 LABORAL DE MEDELLIN"/>
    <s v="05001310500920150152600"/>
    <s v="2020"/>
    <x v="1"/>
    <s v="LUIS HERNAN GOMEZ GOMEZ"/>
    <s v="JUAN FELIPE VALLEJO OSORIO"/>
    <n v="217988"/>
    <s v="ORDINARIA"/>
    <s v="INDEMNIZACIÓN SUSTITUTIVA DE LA PENSIÓN"/>
    <s v="BAJO"/>
    <s v="BAJO"/>
    <s v="BAJO"/>
    <s v="ALTO"/>
    <n v="0.38249999999999995"/>
    <s v="MEDIA"/>
    <n v="23120185"/>
    <n v="1"/>
    <s v=" SENTENCIA 2DA EN CONTRA "/>
    <m/>
    <s v="NO"/>
    <n v="0"/>
    <s v="6 años"/>
    <s v="ELIDIO VALLE VALLE"/>
    <d v="2019-09-16T00:00:00"/>
    <d v="2019-09-16T00:00:00"/>
    <n v="172633"/>
    <s v="GESTION HUMANA Y DLLO ORGANIZACIONAL"/>
    <s v="FALLO DE PRIMERA EN CONTRA DEL DEPARTAMENTO, SE PRESENTO RECURSO DE APELACION, EL DIA 16 DE ENERO DE 2019 SE ENVIO AL TRIBUNAL PARA RESOLVER RECURSO DE APELACION. SEPTIEMBRE. Se elabora nuevo poder. Audiencia de trámite para el día 8 de octubre de 2019. AUDIENCIA DE TRÁMITE Y FALLO PARA EL DIA 8 DE OCTUBRE DE 2019 A LAS 8.40 am. 18/10/2019 SE CONFIRMA DECISIÓN DE PRIMERA INSTANCIA, EN EL SENTIDO QUE SE ORDENA A LA ADMINISTRADORA COLOMIBIANA DE PENSIONES - COLPENSIONES, A REENBOLSAR EL VALOR EL CÁLCULO ACTUARIAL, QUE DISPUSO LA CORTE CONSTITUCIONAL, TRASLADAR AL DEPARTAMENTO DE ANTIOQUIA, por el tiempo de vinculación sin cotizaciones al Sistema General de Pensiones, entre el período comprendido entre abril  de 1986 al 30 de junio de 1996, suma que deberá reembolsar a PENSIONES ANTIOQUIA, quien como ya se indicó, deberá proceder teniendo en cuenta dicho capital a reajustar la indemnización sustitutiva de la pensión de vejez del señor LUIS HERNÁN GOMEZ GÓMEZ."/>
    <d v="2020-08-31T00:00:00"/>
    <s v="2016-02"/>
    <s v="6"/>
    <s v="2020-07"/>
    <n v="0.81112653258637668"/>
    <n v="18753395.491805557"/>
    <n v="18753395.491805557"/>
    <d v="2022-02-01T00:00:00"/>
    <n v="1.4219178082191781"/>
    <n v="4.3843078519294892E-2"/>
    <n v="18544868.334808957"/>
    <n v="0.38249999999999995"/>
    <s v="MEDIA"/>
    <x v="2"/>
    <n v="18544868.334808957"/>
  </r>
  <r>
    <n v="660"/>
    <d v="2016-02-04T00:00:00"/>
    <d v="2016-01-19T00:00:00"/>
    <s v="JUZGADO 34 ADMINISTRATIVO DE MEDELLIN"/>
    <s v="05001333303420160005000"/>
    <s v="2020"/>
    <x v="0"/>
    <s v="LUZ ALBA RAMIREZ ARANGO"/>
    <s v="GABRIEL RAÚL MANRIQUE BERRIO"/>
    <n v="115922"/>
    <s v="NULIDAD Y RESTABLECIMIENTO DEL DERECHO - LABORAL"/>
    <s v="RELIQUIDACIÓN DE LA PENSIÓN"/>
    <s v="BAJO"/>
    <s v="BAJO"/>
    <s v="BAJO"/>
    <s v="MEDIO   "/>
    <n v="0.20749999999999999"/>
    <s v="BAJA"/>
    <n v="7884072"/>
    <n v="1"/>
    <s v="  SENTENCIA 2DA FAVORABLE"/>
    <m/>
    <s v="NO"/>
    <n v="0"/>
    <s v="6 años"/>
    <s v="ELIDIO VALLE VALLE"/>
    <d v="2019-09-16T00:00:00"/>
    <d v="2019-09-16T00:00:00"/>
    <n v="172633"/>
    <s v="EDUCACION"/>
    <s v="SE ORDENO A LA NACION ,MINISTERIO DE EDUCACION, FONDO DE PRESTACIONES SOCIALES DEL MAGISTERIO RELIQUIDAR LA PENSION DE JUBILIACION, EL DIA 24 DE SEPTIEMBRE DE 2018 PASO AL TRIBUNAL PARA RESOLVER RECURSO DE APELACION. SEPTIEMBRE. Se elabora nuevo poder. Julio 23 de 2020, se notifica sentencia de segunda instancia, revocando la primera sentencia y negando las pretensiones de la demanda."/>
    <d v="2020-08-31T00:00:00"/>
    <s v="2016-02"/>
    <s v="6"/>
    <s v="2020-07"/>
    <n v="0.81112653258637668"/>
    <n v="6394979.9840213396"/>
    <n v="6394979.9840213396"/>
    <d v="2022-02-02T00:00:00"/>
    <n v="1.4246575342465753"/>
    <n v="4.3843078519294892E-2"/>
    <n v="6323735.176867269"/>
    <n v="0.20749999999999999"/>
    <s v="BAJA"/>
    <x v="2"/>
    <n v="6323735.176867269"/>
  </r>
  <r>
    <n v="661"/>
    <d v="2016-05-22T00:00:00"/>
    <d v="2016-05-31T00:00:00"/>
    <s v="JUZGADO CIVIL CIRCUITO ANDES"/>
    <s v="05034311300120160007800"/>
    <s v="2020"/>
    <x v="1"/>
    <s v="DEISON ALONSO HERRERA AGUDELO"/>
    <s v="JUAN PABLO VALENCIA GRAJALES"/>
    <n v="192922"/>
    <s v="ORDINARIA"/>
    <s v="RECONOCIMIENTO Y PAGO DE OTRAS PRESTACIONES SALARIALES, SOLCIALES Y SALARIOS"/>
    <s v="BAJO"/>
    <s v="BAJO"/>
    <s v="BAJO"/>
    <s v="MEDIO   "/>
    <n v="0.20749999999999999"/>
    <s v="BAJA"/>
    <n v="59932500"/>
    <n v="1"/>
    <s v="CONTESTACIÓN"/>
    <m/>
    <s v="NO"/>
    <n v="0"/>
    <s v="6 años"/>
    <s v="ELIDIO VALLE VALLE"/>
    <d v="2019-09-16T00:00:00"/>
    <d v="2019-09-16T00:00:00"/>
    <n v="172633"/>
    <s v="EDUCACION"/>
    <s v="REALIZAR VISITA AL MUNICIPIO DE ANDES. SEPTIEMBRE. Se elabora nuevo poder."/>
    <d v="2020-08-31T00:00:00"/>
    <s v="2016-05"/>
    <s v="6"/>
    <s v="2020-07"/>
    <n v="0.79552146500237941"/>
    <n v="47677590.201255105"/>
    <n v="47677590.201255105"/>
    <d v="2022-05-21T00:00:00"/>
    <n v="1.7205479452054795"/>
    <n v="4.3843078519294892E-2"/>
    <n v="47036852.323097862"/>
    <n v="0.20749999999999999"/>
    <s v="BAJA"/>
    <x v="2"/>
    <n v="47036852.323097862"/>
  </r>
  <r>
    <n v="662"/>
    <d v="2016-03-16T00:00:00"/>
    <d v="2016-03-10T00:00:00"/>
    <s v="JUZGADO 21 ADMINISTRATIVO DE MEDELLIN"/>
    <s v="05001333302120160027100"/>
    <s v="2020"/>
    <x v="0"/>
    <s v="ALBA ROSA LOPEZ DE USUGA"/>
    <s v="CARLOS ANDRES RESTREPO GIRALDO"/>
    <n v="242719"/>
    <s v="NULIDAD Y RESTABLECIMIENTO DEL DERECHO - LABORAL"/>
    <s v="PENSIÓN DE SOBREVIVIENTES"/>
    <s v="MEDIO   "/>
    <s v="MEDIO   "/>
    <s v="BAJO"/>
    <s v="MEDIO   "/>
    <n v="0.45500000000000002"/>
    <s v="MEDIA"/>
    <n v="28957068"/>
    <n v="1"/>
    <s v=" SENTENCIA 1RA FAVORABLE"/>
    <m/>
    <s v="NO"/>
    <n v="0"/>
    <s v="5 años"/>
    <s v="ELIDIO VALLE VALLE"/>
    <d v="2019-09-16T00:00:00"/>
    <d v="2019-09-16T00:00:00"/>
    <n v="172633"/>
    <s v="GESTION HUMANA Y DLLO ORGANIZACIONAL"/>
    <s v="EL DIA 03 DE OCTUBRE DE 2018 SE REALIZO LA AUDIENCIA DE PRUEBAS, PASO AL DESPACHO PARA FALLO. SEPTIEMBRE. Se elabora nuevo poder."/>
    <d v="2020-08-31T00:00:00"/>
    <s v="2016-03"/>
    <s v="5"/>
    <s v="2020-07"/>
    <n v="0.80354364508127107"/>
    <n v="23268267.971586231"/>
    <n v="23268267.971586231"/>
    <d v="2021-03-15T00:00:00"/>
    <n v="0.53698630136986303"/>
    <n v="4.3843078519294892E-2"/>
    <n v="23170218.635622952"/>
    <n v="0.45500000000000002"/>
    <s v="MEDIA"/>
    <x v="2"/>
    <n v="23170218.635622952"/>
  </r>
  <r>
    <n v="663"/>
    <d v="2016-07-21T00:00:00"/>
    <d v="2016-05-06T00:00:00"/>
    <s v="JUZGADO 28 ADMINISTRATIVO DE MEDELLIN"/>
    <s v="05001333302820160032800"/>
    <s v="2020"/>
    <x v="0"/>
    <s v="MINISTERIO DE RELACIONES EXTERIORES"/>
    <s v="JORGE ENRIQUE BARRIOS SUAREZ"/>
    <n v="168177"/>
    <s v="CONTRACTUAL"/>
    <s v="INCUMPLIMIENTO"/>
    <s v="BAJO"/>
    <s v="BAJO"/>
    <s v="ALTO"/>
    <s v="BAJO"/>
    <n v="0.14499999999999999"/>
    <s v="BAJA"/>
    <n v="27813220"/>
    <n v="1"/>
    <s v=" SENTENCIA 1RA FAVORABLE"/>
    <m/>
    <s v="NO"/>
    <n v="0"/>
    <s v="5 años"/>
    <s v="ELIDIO VALLE VALLE"/>
    <d v="2019-09-16T00:00:00"/>
    <d v="2019-09-16T00:00:00"/>
    <n v="172633"/>
    <s v="GESTION HUMANA Y DLLO ORGANIZACIONAL"/>
    <s v="EL DIA 18 DE MAYO DE 2019 SE REALIZO AUDIENCIA DE PRUEBAS, PENDIENTE EL TRASLADO PARA PRESENTAR ALEGATOS. SEPTIEMBRE. Se elabora nuevo poder. Julio 22 de 2020, se dicta sentencia favorable al DEPARTAMENTO, en primera instancia."/>
    <d v="2020-08-31T00:00:00"/>
    <s v="2016-07"/>
    <s v="5"/>
    <s v="2020-07"/>
    <n v="0.78762830642941495"/>
    <n v="21906479.364948731"/>
    <n v="21906479.364948731"/>
    <d v="2021-07-20T00:00:00"/>
    <n v="0.8849315068493151"/>
    <n v="4.3843078519294892E-2"/>
    <n v="21754562.483299635"/>
    <n v="0.14499999999999999"/>
    <s v="BAJA"/>
    <x v="2"/>
    <n v="21754562.483299635"/>
  </r>
  <r>
    <n v="664"/>
    <d v="2016-06-23T00:00:00"/>
    <d v="2016-06-07T00:00:00"/>
    <s v="JUZGADO 35 ADMINISTRATIVO DE MEDELLIN"/>
    <s v="05001333303520160047400"/>
    <s v="2020"/>
    <x v="0"/>
    <s v="LA PREVISORA SA COMPAÑÍA DE SEGUROS"/>
    <s v="JUAN CAMILO ARANGO"/>
    <n v="114894"/>
    <s v="NULIDAD Y RESTABLECIMIENTO DEL DERECHO"/>
    <s v="NULIDAD ACTO ADMINISTRATIVO"/>
    <s v="MEDIO   "/>
    <s v="MEDIO   "/>
    <s v="MEDIO   "/>
    <s v="MEDIO   "/>
    <n v="0.5"/>
    <s v="MEDIA"/>
    <n v="75000000"/>
    <n v="1"/>
    <s v=" SENTENCIA 1RA FAVORABLE"/>
    <m/>
    <s v="NO"/>
    <n v="0"/>
    <s v="6 años"/>
    <s v="ELIDIO VALLE VALLE"/>
    <d v="2019-09-16T00:00:00"/>
    <d v="2019-09-16T00:00:00"/>
    <n v="172633"/>
    <s v="CONTRALORIA DEPARTAMENTAL"/>
    <s v="EL DIA 18 DE ABRIL DE 2017 EL JUZGADO NEGO LAS PRETENSIONES DE LA DEMANDA, EL DEMANDANTE PRESENTO RECURSO DE APELACION Y PASO AL DESPACHO PARA SENTENCIA DE SEGUNDA. SEPTIEMBRE. Se elabora nuevo poder. ---- AL DESPACHO PARA SENTENCIA."/>
    <d v="2020-08-31T00:00:00"/>
    <s v="2016-06"/>
    <s v="6"/>
    <s v="2020-07"/>
    <n v="0.79172380492187922"/>
    <n v="59379285.369140938"/>
    <n v="59379285.369140938"/>
    <d v="2022-06-22T00:00:00"/>
    <n v="1.8082191780821917"/>
    <n v="4.3843078519294892E-2"/>
    <n v="58540914.849111415"/>
    <n v="0.5"/>
    <s v="MEDIA"/>
    <x v="2"/>
    <n v="58540914.849111415"/>
  </r>
  <r>
    <n v="665"/>
    <d v="2016-06-23T00:00:00"/>
    <d v="2016-06-03T00:00:00"/>
    <s v="JUZGADO 3 ADMINISTRATIVO DE MEDELLIN"/>
    <s v="05001333300320160050300"/>
    <s v="2020"/>
    <x v="0"/>
    <s v="JAIME ALONSO OSORNO MIRA Y OTROS"/>
    <s v="JUAN JOSE GOMEZ ARANGO"/>
    <n v="201108"/>
    <s v="REPARACIÓN DIRECTA"/>
    <s v="FALLA EN EL SERVICIO OTRAS CAUSAS"/>
    <s v="BAJO"/>
    <s v="BAJO"/>
    <s v="MEDIO   "/>
    <s v="BAJO"/>
    <n v="9.5000000000000001E-2"/>
    <s v="REMOTA"/>
    <n v="334003193"/>
    <n v="0.9"/>
    <s v=" ALEGATOS PRIMERA"/>
    <m/>
    <s v="NO"/>
    <n v="0"/>
    <s v="6 años"/>
    <s v="ELIDIO VALLE VALLE"/>
    <d v="2019-09-16T00:00:00"/>
    <d v="2019-09-16T00:00:00"/>
    <n v="172633"/>
    <s v="GOBIERNO"/>
    <s v="EL DIA 5 DE DICIEMBRE DE 2017 PASO AL DESPACHO PARA SENTENCIA DE PRIMERA. SEPTIEMBRE. Se elabora nuevo poder."/>
    <d v="2020-08-31T00:00:00"/>
    <s v="2016-06"/>
    <s v="6"/>
    <s v="2020-07"/>
    <n v="0.79172380492187922"/>
    <n v="264438278.81801677"/>
    <n v="237994450.9362151"/>
    <d v="2022-06-22T00:00:00"/>
    <n v="1.8082191780821917"/>
    <n v="4.3843078519294892E-2"/>
    <n v="234634229.76893196"/>
    <n v="9.5000000000000001E-2"/>
    <s v="REMOTA"/>
    <x v="1"/>
    <n v="0"/>
  </r>
  <r>
    <n v="666"/>
    <d v="2016-08-03T00:00:00"/>
    <d v="2016-07-27T00:00:00"/>
    <s v="JUZGADO 22 ADMINISTRATIVO DE MEDELLIN"/>
    <s v="05001333302220160060300"/>
    <s v="2020"/>
    <x v="0"/>
    <s v="JUAN EVARISTO QUINTO MOSQUERA"/>
    <s v="LEIDY VIVIANA JIMÉNEZ SANCHEZ"/>
    <n v="160495"/>
    <s v="NULIDAD Y RESTABLECIMIENTO DEL DERECHO - LABORAL"/>
    <s v="RELIQUIDACIÓN DE LA PENSIÓN"/>
    <s v="MEDIO   "/>
    <s v="BAJO"/>
    <s v="MEDIO   "/>
    <s v="MEDIO   "/>
    <n v="0.34250000000000003"/>
    <s v="MEDIA"/>
    <n v="8310098"/>
    <n v="1"/>
    <s v="  SENTENCIA 2DA FAVORABLE"/>
    <m/>
    <s v="NO"/>
    <n v="0"/>
    <s v="5 años"/>
    <s v="ELIDIO VALLE VALLE"/>
    <d v="2019-09-16T00:00:00"/>
    <d v="2019-09-16T00:00:00"/>
    <n v="172633"/>
    <s v="GESTION HUMANA Y DLLO ORGANIZACIONAL"/>
    <s v="EL 27 DE JUNIO DE 2017 SE ORDENO EFECTUAR LA RELIQUIDACION DE LA PENSION VITALICIA, SEINTERPUSO RECURSO DE APELACION, EL DIA 11 DE ABRIL DE 2018 PASO AL DESPACHO PARA FALLO DE SEGUNDA INSTANCIA. SEPTIEMBRE. Se elabora nuevo poder. 10/12/2019 se revoca sentencia de primera instancia y se NIEGA PRETENSIONES DEL DEMANDANTE."/>
    <d v="2020-08-31T00:00:00"/>
    <s v="2016-08"/>
    <s v="5"/>
    <s v="2020-07"/>
    <n v="0.79015613446074218"/>
    <n v="6566274.9126699446"/>
    <n v="6566274.9126699446"/>
    <d v="2021-08-02T00:00:00"/>
    <n v="0.92054794520547945"/>
    <n v="4.3843078519294892E-2"/>
    <n v="6518913.0777210128"/>
    <n v="0.34250000000000003"/>
    <s v="MEDIA"/>
    <x v="2"/>
    <n v="6518913.0777210128"/>
  </r>
  <r>
    <n v="667"/>
    <d v="2016-08-30T00:00:00"/>
    <d v="2016-08-03T00:00:00"/>
    <s v="JUZGADO 13 ADMINISTRATIVO DE MEDELLIN"/>
    <s v="05001333301320160065400"/>
    <s v="2020"/>
    <x v="0"/>
    <s v="BALTAZAR ANTONIO MONTOYA DUQUE"/>
    <s v="JUAN DAVID GALEANO CARDONA"/>
    <n v="188779"/>
    <s v="NULIDAD Y RESTABLECIMIENTO DEL DERECHO - LABORAL"/>
    <s v="RELIQUIDACIÓN DE LA PENSIÓN"/>
    <s v="MEDIO   "/>
    <s v="BAJO"/>
    <s v="MEDIO   "/>
    <s v="MEDIO   "/>
    <n v="0.34250000000000003"/>
    <s v="MEDIA"/>
    <n v="25104000"/>
    <n v="1"/>
    <s v=" ALEGATOS PRIMERA"/>
    <m/>
    <s v="NO"/>
    <n v="0"/>
    <s v="6 años"/>
    <s v="ELIDIO VALLE VALLE"/>
    <d v="2019-09-16T00:00:00"/>
    <d v="2019-09-16T00:00:00"/>
    <n v="172633"/>
    <s v="EDUCACION"/>
    <s v="SE FIJO AUDIENCIA DE PRUEBAS PARA EL DIA 12 DE NOVIEMBRE DE 2019. SEPTIEMBRE. Se elabora nuevo poder."/>
    <d v="2020-08-31T00:00:00"/>
    <s v="2016-08"/>
    <s v="6"/>
    <s v="2020-07"/>
    <n v="0.79015613446074218"/>
    <n v="19836079.59950247"/>
    <n v="19836079.59950247"/>
    <d v="2022-08-29T00:00:00"/>
    <n v="1.9945205479452055"/>
    <n v="4.3843078519294892E-2"/>
    <n v="19527386.4575115"/>
    <n v="0.34250000000000003"/>
    <s v="MEDIA"/>
    <x v="2"/>
    <n v="19527386.4575115"/>
  </r>
  <r>
    <n v="668"/>
    <d v="2016-09-15T00:00:00"/>
    <d v="2016-09-09T00:00:00"/>
    <s v="JUZGADO 29 ADMINISTRATIVO DE MEDELLIN"/>
    <s v="05001333302920160069300"/>
    <s v="2020"/>
    <x v="0"/>
    <s v="NICOLAS OCTAVIO ARISMENDI VILLEGAS"/>
    <s v="LUZ ELENA GALLEGO"/>
    <n v="41146"/>
    <s v="NULIDAD Y RESTABLECIMIENTO DEL DERECHO - LABORAL"/>
    <s v="RELIQUIDACIÓN DE LA PENSIÓN"/>
    <s v="MEDIO   "/>
    <s v="MEDIO   "/>
    <s v="MEDIO   "/>
    <s v="MEDIO   "/>
    <n v="0.5"/>
    <s v="MEDIA"/>
    <n v="30494056"/>
    <n v="0.9"/>
    <s v=" SENTENCIA 1RA EN CONTRA"/>
    <m/>
    <s v="NO"/>
    <n v="0"/>
    <s v="6 años"/>
    <s v="ELIDIO VALLE VALLE"/>
    <d v="2019-09-16T00:00:00"/>
    <d v="2019-09-16T00:00:00"/>
    <n v="172633"/>
    <s v="GESTION HUMANA Y DLLO ORGANIZACIONAL"/>
    <s v="SE ORDENO AL DEPARTAMENTO DE ANTIOQUIA, RECONOCER Y PAGAR A PENSIONES ANTIOQUIA EL PORCENTAJE DE LEY SOBRE LOS FACTORES SALARIALES, SE PRESENTO RECURSO DE APELACION, PASO EL EXPEDIENTE AL DESPACHO EL 11 DE SEP DE 2018 PARA SENTENCIA DE SEGUNDA. SEPTIEMBRE. Se elabora nuevo poder."/>
    <d v="2020-08-31T00:00:00"/>
    <s v="2016-09"/>
    <s v="6"/>
    <s v="2020-07"/>
    <n v="0.79057379366945824"/>
    <n v="24107801.536288906"/>
    <n v="21697021.382660016"/>
    <d v="2022-09-14T00:00:00"/>
    <n v="2.0383561643835617"/>
    <n v="4.3843078519294892E-2"/>
    <n v="21352006.240667041"/>
    <n v="0.5"/>
    <s v="MEDIA"/>
    <x v="2"/>
    <n v="21352006.240667041"/>
  </r>
  <r>
    <n v="669"/>
    <d v="2016-11-10T00:00:00"/>
    <d v="2016-09-28T00:00:00"/>
    <s v="JUZGADO 23 LABORAL DE MEDELLIN"/>
    <s v="05001310502320160109800"/>
    <s v="2020"/>
    <x v="1"/>
    <s v="ALIRIO DE JESUS QUICENO VAHOS"/>
    <s v="JULIA FERNANDA MUÑOZ RINCÓN"/>
    <n v="215278"/>
    <s v="ORDINARIA"/>
    <s v="RECONOCIMIENTO Y PAGO DE OTRAS PRESTACIONES SALARIALES, SOLCIALES Y SALARIOS"/>
    <s v="MEDIO   "/>
    <s v="BAJO"/>
    <s v="BAJO"/>
    <s v="MEDIO   "/>
    <n v="0.29749999999999999"/>
    <s v="MEDIA"/>
    <n v="16381045"/>
    <n v="0.95"/>
    <s v="CONTESTACIÓN"/>
    <m/>
    <s v="NO"/>
    <n v="0"/>
    <s v="6 años"/>
    <s v="ELIDIO VALLE VALLE"/>
    <d v="2019-09-16T00:00:00"/>
    <d v="2019-09-16T00:00:00"/>
    <n v="172633"/>
    <s v="EDUCACION"/>
    <s v="SE FIJO FECHA PARA AUDIENCIA DEL ART 77 DE CPT PARA EL DIA 19 DE FEBRERO DE 2020. SEPTIEMBRE. Se elabora nuevo poder."/>
    <d v="2020-08-31T00:00:00"/>
    <s v="2016-11"/>
    <s v="6"/>
    <s v="2020-07"/>
    <n v="0.79016316489215555"/>
    <n v="12943698.361440821"/>
    <n v="12296513.443368779"/>
    <d v="2022-11-09T00:00:00"/>
    <n v="2.1917808219178081"/>
    <n v="4.3843078519294892E-2"/>
    <n v="12086389.367637441"/>
    <n v="0.29749999999999999"/>
    <s v="MEDIA"/>
    <x v="2"/>
    <n v="12086389.367637441"/>
  </r>
  <r>
    <n v="670"/>
    <d v="2017-04-27T00:00:00"/>
    <d v="2017-06-16T00:00:00"/>
    <s v="JUZGADO 16 LABORAL DEL CIRCUITO DE MEDELLIN"/>
    <s v="05001310501620160132900"/>
    <s v="2020"/>
    <x v="1"/>
    <s v="OSCAR AMADOR RIVAS IBARGUE"/>
    <s v="JUAN FELIPE MOLINA ALVAREZ"/>
    <n v="68185"/>
    <s v="ORDINARIA"/>
    <s v="RECONOCIMIENTO Y PAGO DE OTRAS PRESTACIONES SALARIALES, SOLCIALES Y SALARIOS"/>
    <s v="MEDIO   "/>
    <s v="ALTO"/>
    <s v="ALTO"/>
    <s v="BAJO"/>
    <n v="0.56749999999999989"/>
    <s v="ALTA"/>
    <n v="14754340"/>
    <n v="1"/>
    <s v="CONTESTACIÓN"/>
    <m/>
    <s v="NO"/>
    <n v="0"/>
    <s v="4 años"/>
    <s v="ELIDIO VALLE VALLE"/>
    <d v="2019-09-16T00:00:00"/>
    <d v="2019-09-16T00:00:00"/>
    <n v="172633"/>
    <s v="INFRAESTRUCTURA"/>
    <s v="SE NOMBRO CURADOR AD LITEM, PENDIENTE PARA FIJAR FECHA DE AUDIENCIA INICIAL. SEPTIEMBRE. Se elabora nuevo poder."/>
    <d v="2020-08-31T00:00:00"/>
    <s v="2017-04"/>
    <s v="4"/>
    <s v="2020-07"/>
    <n v="0.76395562321009991"/>
    <n v="11271661.009753706"/>
    <n v="11271661.009753706"/>
    <d v="2021-04-26T00:00:00"/>
    <n v="0.65205479452054793"/>
    <n v="4.3843078519294892E-2"/>
    <n v="11214011.838825507"/>
    <n v="0.56749999999999989"/>
    <s v="ALTA"/>
    <x v="0"/>
    <n v="11214011.838825507"/>
  </r>
  <r>
    <n v="671"/>
    <d v="2016-12-02T00:00:00"/>
    <d v="2016-11-23T00:00:00"/>
    <s v="JUZGADO 10 LABORAL DEL CIRCUITO DE MEDELLIN"/>
    <s v="05001310501020160133800"/>
    <s v="2020"/>
    <x v="1"/>
    <s v="NORHA LUZ VALENCIA VERGARA"/>
    <s v="JULIA FERNANDA MUÑOZ RINCÓN"/>
    <n v="215278"/>
    <s v="ORDINARIA"/>
    <s v="RECONOCIMIENTO Y PAGO DE OTRAS PRESTACIONES SALARIALES, SOLCIALES Y SALARIOS"/>
    <s v="MEDIO   "/>
    <s v="MEDIO   "/>
    <s v="MEDIO   "/>
    <s v="BAJO"/>
    <n v="0.34250000000000003"/>
    <s v="MEDIA"/>
    <n v="55867643"/>
    <n v="0.85"/>
    <s v="CONTESTACIÓN"/>
    <m/>
    <s v="NO"/>
    <n v="0"/>
    <s v="6 años"/>
    <s v="ELIDIO VALLE VALLE"/>
    <d v="2019-09-16T00:00:00"/>
    <d v="2019-09-16T00:00:00"/>
    <n v="172633"/>
    <s v="EDUCACION"/>
    <s v="SE NOMBRA CURADOR AD LITEM, PENDIENTE PARA FIJAR AUDIENCIA DEL ART 77. SEPTIEMBRE. Se elabora nuevo poder. FIJA AUDIENCIA DE CONCILIACIÓN PARA EL DÍA 11 DE MAYO DE 2020, A LAS 3.00 PM"/>
    <d v="2020-08-31T00:00:00"/>
    <s v="2016-12"/>
    <s v="6"/>
    <s v="2020-07"/>
    <n v="0.78688289821902468"/>
    <n v="43961292.840505809"/>
    <n v="37367098.914429933"/>
    <d v="2022-12-01T00:00:00"/>
    <n v="2.2520547945205478"/>
    <n v="4.3843078519294892E-2"/>
    <n v="36711161.483132355"/>
    <n v="0.34250000000000003"/>
    <s v="MEDIA"/>
    <x v="2"/>
    <n v="36711161.483132355"/>
  </r>
  <r>
    <n v="672"/>
    <d v="2016-11-24T00:00:00"/>
    <d v="2016-10-07T00:00:00"/>
    <s v="TRIBUNAL ADMINISTRATIVO DE ANTIOQUIA"/>
    <s v="05001233302320160204000"/>
    <s v="2020"/>
    <x v="0"/>
    <s v="MARTA INES ESCOBAR VILLA"/>
    <s v="LUZ ELENA GALLEGO "/>
    <n v="39931"/>
    <s v="NULIDAD Y RESTABLECIMIENTO DEL DERECHO - LABORAL"/>
    <s v="RELIQUIDACIÓN DE LA PENSIÓN"/>
    <s v="MEDIO   "/>
    <s v="BAJO"/>
    <s v="MEDIO   "/>
    <s v="MEDIO   "/>
    <n v="0.34250000000000003"/>
    <s v="MEDIA"/>
    <n v="49764038"/>
    <n v="0.8"/>
    <s v="  SENTENCIA 2DA FAVORABLE"/>
    <m/>
    <s v="NO"/>
    <n v="0"/>
    <s v="5 años"/>
    <s v="ELIDIO VALLE VALLE"/>
    <d v="2019-09-16T00:00:00"/>
    <d v="2019-09-16T00:00:00"/>
    <n v="172633"/>
    <s v="GESTION HUMANA Y DLLO ORGANIZACIONAL"/>
    <s v="FALLO DE PRIMERA FAVORABLE AL DEPARTAMENTO DE ANTIOQUIA, NIEGA PRETENSIONES DE LA DEMANDA, EL DIA 30 DE ABRIL DE 2019 SE REMITIO EXPEDIENTE AL CONSEJO DE ESTADO PARA RESOLVER RECURSO DE APELACION. SEPTIEMBRE. Se elabora nuevo poder."/>
    <d v="2020-08-31T00:00:00"/>
    <s v="2016-11"/>
    <s v="5"/>
    <s v="2020-07"/>
    <n v="0.79016316489215555"/>
    <n v="39321709.763893493"/>
    <n v="31457367.811114796"/>
    <d v="2021-11-23T00:00:00"/>
    <n v="1.2301369863013698"/>
    <n v="4.3843078519294892E-2"/>
    <n v="31154529.377967481"/>
    <n v="0.34250000000000003"/>
    <s v="MEDIA"/>
    <x v="2"/>
    <n v="31154529.377967481"/>
  </r>
  <r>
    <n v="673"/>
    <d v="2016-09-28T00:00:00"/>
    <d v="2016-09-14T00:00:00"/>
    <s v="TRIBUNAL ADMINISTRATIVO DE ANTIOQUIA"/>
    <s v="05001233300020160205900"/>
    <s v="2020"/>
    <x v="0"/>
    <s v="LUIS ALFONSO VILLAMIZAR"/>
    <s v="NICOLAS ALBEIRO RIOS CORREA"/>
    <n v="139621"/>
    <s v="NULIDAD Y RESTABLECIMIENTO DEL DERECHO"/>
    <s v="NULIDAD ACTO ADMINISTRATIVO"/>
    <s v="BAJO"/>
    <s v="BAJO"/>
    <s v="ALTO"/>
    <s v="ALTO"/>
    <n v="0.47749999999999998"/>
    <s v="MEDIA"/>
    <n v="15306615"/>
    <n v="0.9"/>
    <s v=" ALEGATOS PRIMERA"/>
    <m/>
    <s v="NO"/>
    <n v="0"/>
    <s v="6 años"/>
    <s v="ELIDIO VALLE VALLE"/>
    <d v="2019-09-16T00:00:00"/>
    <d v="2019-09-16T00:00:00"/>
    <n v="172633"/>
    <s v="GESTION HUMANA Y DLLO ORGANIZACIONAL"/>
    <s v="EL DIA 11 DE OCTUBRE DE 2017 PASO AL DESPACHO PARA SENTENCIA. SEPTIEMBRE. Se elabora nuevo poder."/>
    <d v="2020-08-31T00:00:00"/>
    <s v="2016-09"/>
    <s v="6"/>
    <s v="2020-07"/>
    <n v="0.79057379366945824"/>
    <n v="12101008.688787835"/>
    <n v="10890907.819909051"/>
    <d v="2022-09-27T00:00:00"/>
    <n v="2.0739726027397261"/>
    <n v="4.3843078519294892E-2"/>
    <n v="10714724.653932361"/>
    <n v="0.47749999999999998"/>
    <s v="MEDIA"/>
    <x v="2"/>
    <n v="10714724.653932361"/>
  </r>
  <r>
    <n v="674"/>
    <d v="2017-03-27T00:00:00"/>
    <d v="2017-03-02T00:00:00"/>
    <s v="JUZGADO 8 ADMINISTRATIVO DE MEDELLIN"/>
    <s v="05001333300820170010300"/>
    <s v="2020"/>
    <x v="0"/>
    <s v="LISDEY JOANNA HENAO ECHAVARRIA "/>
    <s v="GABRIEL JAIME RODRIGUEZ ORTIZ"/>
    <n v="132122"/>
    <s v="REPARACIÓN DIRECTA"/>
    <s v="FALLA EN EL SERVICIO DE EDUCACIÓN"/>
    <s v="MEDIO   "/>
    <s v="BAJO"/>
    <s v="ALTO"/>
    <s v="BAJO"/>
    <n v="0.23500000000000001"/>
    <s v="BAJA"/>
    <n v="335254300"/>
    <n v="1"/>
    <s v=" ALEGATOS PRIMERA"/>
    <m/>
    <s v="NO"/>
    <n v="0"/>
    <s v="5 años"/>
    <s v="ELIDIO VALLE VALLE"/>
    <d v="2019-09-16T00:00:00"/>
    <d v="2019-09-16T00:00:00"/>
    <n v="172633"/>
    <s v="EDUCACION"/>
    <s v="PENDIENTE DE QUE EL DESPACHO CORRA TRASLADO PARA PRESENTAR ALEGATOS DE CONCLUSION. SEPTIEMBRE. Se elabora nuevo poder."/>
    <d v="2020-08-31T00:00:00"/>
    <s v="2017-03"/>
    <s v="5"/>
    <s v="2020-07"/>
    <n v="0.76757466281447584"/>
    <n v="257332706.27960312"/>
    <n v="257332706.27960312"/>
    <d v="2022-03-26T00:00:00"/>
    <n v="1.5671232876712329"/>
    <n v="4.3843078519294892E-2"/>
    <n v="254180904.47770226"/>
    <n v="0.23500000000000001"/>
    <s v="BAJA"/>
    <x v="2"/>
    <n v="254180904.47770226"/>
  </r>
  <r>
    <n v="675"/>
    <d v="2017-03-03T00:00:00"/>
    <d v="2017-02-28T00:00:00"/>
    <s v="JUZGADO 1 ADMINISTRATIVO DE MEDELLIN"/>
    <s v="05001333300120170010900"/>
    <s v="2020"/>
    <x v="0"/>
    <s v="MARIA ELCIDIA SEPULVEDA JARAMILLO"/>
    <s v="MYRIAM LUCIA RUIZ"/>
    <n v="128456"/>
    <s v="NULIDAD Y RESTABLECIMIENTO DEL DERECHO - LABORAL"/>
    <s v="PENSIÓN DE SOBREVIVIENTES"/>
    <s v="MEDIO   "/>
    <s v="MEDIO   "/>
    <s v="BAJO"/>
    <s v="MEDIO   "/>
    <n v="0.45500000000000002"/>
    <s v="MEDIA"/>
    <n v="34310884"/>
    <n v="0.9"/>
    <s v="CONTESTACIÓN"/>
    <m/>
    <s v="NO"/>
    <n v="0"/>
    <s v="6 años"/>
    <s v="ELIDIO VALLE VALLE"/>
    <d v="2019-09-16T00:00:00"/>
    <d v="2019-09-16T00:00:00"/>
    <n v="172633"/>
    <s v="GESTION HUMANA Y DLLO ORGANIZACIONAL"/>
    <s v="PASO AL DESPACHO PARA SENTENCIA EL DIA 24 DE ABRIL DE 2019. SEPTIEMBRE. Se elabora nuevo poder."/>
    <d v="2020-08-31T00:00:00"/>
    <s v="2017-03"/>
    <s v="6"/>
    <s v="2020-07"/>
    <n v="0.76757466281447584"/>
    <n v="26336165.217166595"/>
    <n v="23702548.695449937"/>
    <d v="2023-03-02T00:00:00"/>
    <n v="2.5013698630136987"/>
    <n v="4.3843078519294892E-2"/>
    <n v="23240867.023382682"/>
    <n v="0.45500000000000002"/>
    <s v="MEDIA"/>
    <x v="2"/>
    <n v="23240867.023382682"/>
  </r>
  <r>
    <n v="676"/>
    <d v="2017-05-16T00:00:00"/>
    <d v="2017-05-05T00:00:00"/>
    <s v="JUAGADO 2 ADMINISTRATIVO DE MEDELLIN"/>
    <s v="05001333300220170023500"/>
    <s v="2020"/>
    <x v="0"/>
    <s v="CERVECERIA UNION"/>
    <s v="NESTOR RAUL RODRIGUEZ PORRAS"/>
    <n v="76739"/>
    <s v="NULIDAD Y RESTABLECIMIENTO DEL DERECHO"/>
    <s v="LIQUIDACIÓN"/>
    <s v="MEDIO   "/>
    <s v="MEDIO   "/>
    <s v="MEDIO   "/>
    <s v="MEDIO   "/>
    <n v="0.5"/>
    <s v="MEDIA"/>
    <n v="69431668"/>
    <n v="0.9"/>
    <s v=" SENTENCIA 1RA EN CONTRA"/>
    <m/>
    <s v="NO"/>
    <n v="0"/>
    <s v="5 años"/>
    <s v="ELIDIO VALLE VALLE"/>
    <d v="2019-09-16T00:00:00"/>
    <d v="2019-09-16T00:00:00"/>
    <n v="172633"/>
    <s v="HACIENDA"/>
    <s v="PASO AL DESPACHO PARA SENTENCIA EL DIA 20 DE MARZO DE 2018. SEPTIEMBRE. Se elabora nuevo poder. ---- SE PRESENTÓ RECURSO DE APELACIÓN POR LA PARTE ACTORA."/>
    <d v="2020-08-31T00:00:00"/>
    <s v="2017-05"/>
    <s v="5"/>
    <s v="2020-07"/>
    <n v="0.76223816507249575"/>
    <n v="52923467.214242719"/>
    <n v="47631120.492818445"/>
    <d v="2022-05-15T00:00:00"/>
    <n v="1.704109589041096"/>
    <n v="4.3843078519294892E-2"/>
    <n v="46997081.965422183"/>
    <n v="0.5"/>
    <s v="MEDIA"/>
    <x v="2"/>
    <n v="46997081.965422183"/>
  </r>
  <r>
    <n v="677"/>
    <d v="2017-08-08T00:00:00"/>
    <d v="2017-07-26T00:00:00"/>
    <s v="JUZGADO 15 ADMINISTRATIVO DE MEDELLIN"/>
    <s v="05001333301520170036600"/>
    <s v="2020"/>
    <x v="0"/>
    <s v="LEIDY JOHANA SERNA MARTINEZ Y OTROS"/>
    <s v="GABRIEL JAIME RODRIGUEZ ORTIZ"/>
    <n v="132122"/>
    <s v="REPARACIÓN DIRECTA"/>
    <s v="FALLA EN EL SERVICIO OTRAS CAUSAS"/>
    <s v="BAJO"/>
    <s v="BAJO"/>
    <s v="ALTO"/>
    <s v="BAJO"/>
    <n v="0.14499999999999999"/>
    <s v="BAJA"/>
    <n v="204260551"/>
    <n v="0.9"/>
    <s v=" ALEGATOS PRIMERA"/>
    <m/>
    <s v="NO"/>
    <n v="0"/>
    <s v="5 años"/>
    <s v="ELIDIO VALLE VALLE"/>
    <d v="2019-09-16T00:00:00"/>
    <d v="2019-09-16T00:00:00"/>
    <n v="172633"/>
    <s v="INFRAESTRUCTURA"/>
    <s v="PASO AL DESPACHO PARA SENTENCIA EL DIA 10 DE JUNIO DE 2019. SEPTIEMBRE. Se elabora nuevo poder."/>
    <d v="2020-08-31T00:00:00"/>
    <s v="2017-08"/>
    <s v="5"/>
    <s v="2020-07"/>
    <n v="0.76068958550881771"/>
    <n v="155378873.87599272"/>
    <n v="139840986.48839346"/>
    <d v="2022-08-07T00:00:00"/>
    <n v="1.9342465753424658"/>
    <n v="4.3843078519294892E-2"/>
    <n v="137730018.73649561"/>
    <n v="0.14499999999999999"/>
    <s v="BAJA"/>
    <x v="2"/>
    <n v="137730018.73649561"/>
  </r>
  <r>
    <n v="678"/>
    <d v="2017-10-06T00:00:00"/>
    <d v="2017-09-29T00:00:00"/>
    <s v="JUZGADO 4 ADMINISTRATIVO DE MEDELLIN"/>
    <s v="05001333300420170048500"/>
    <s v="2020"/>
    <x v="0"/>
    <s v="BAVARIA S.A."/>
    <s v="NESTOR RAUL RODRIGUEZ PORRAS"/>
    <n v="76739"/>
    <s v="NULIDAD Y RESTABLECIMIENTO DEL DERECHO"/>
    <s v="LIQUIDACIÓN"/>
    <s v="MEDIO   "/>
    <s v="MEDIO   "/>
    <s v="MEDIO   "/>
    <s v="MEDIO   "/>
    <n v="0.5"/>
    <s v="MEDIA"/>
    <n v="58979308"/>
    <n v="0.95"/>
    <s v=" SENTENCIA 1RA EN CONTRA"/>
    <m/>
    <s v="NO"/>
    <n v="0"/>
    <s v="5 años"/>
    <s v="ELIDIO VALLE VALLE"/>
    <d v="2019-09-16T00:00:00"/>
    <d v="2019-09-16T00:00:00"/>
    <n v="172633"/>
    <s v="HACIENDA"/>
    <s v="FALLO DE PRIMERA INSTANCIA EN CONTRA  DEL DEPARTAMENTO DE ANTIOQUIA, SE INTERPUSO RECURSO DE APELACION, ESTA PENDIENTE PARA FALLO DE SEGUNDA. SEPTIEMBRE. Se elabora nuevo poder."/>
    <d v="2020-08-31T00:00:00"/>
    <s v="2017-10"/>
    <s v="5"/>
    <s v="2020-07"/>
    <n v="0.76025622916343338"/>
    <n v="44839386.298748717"/>
    <n v="42597416.983811282"/>
    <d v="2022-10-05T00:00:00"/>
    <n v="2.095890410958904"/>
    <n v="4.3843078519294892E-2"/>
    <n v="41901092.246821009"/>
    <n v="0.5"/>
    <s v="MEDIA"/>
    <x v="2"/>
    <n v="41901092.246821009"/>
  </r>
  <r>
    <n v="679"/>
    <d v="2017-09-08T00:00:00"/>
    <d v="2017-08-16T00:00:00"/>
    <s v="JUZGADO 1 ADMINISTRATIVO DE TURBO"/>
    <s v="05837333300120170067300"/>
    <s v="2020"/>
    <x v="0"/>
    <s v="JESUS MARIA MESTRA MARTINEZ"/>
    <s v="GABRIEL RAÚL MANRIQUE BERRIO"/>
    <n v="115922"/>
    <s v="NULIDAD Y RESTABLECIMIENTO DEL DERECHO - LABORAL"/>
    <s v="RELIQUIDACIÓN DE LA PENSIÓN"/>
    <s v="MEDIO   "/>
    <s v="MEDIO   "/>
    <s v="BAJO"/>
    <s v="MEDIO   "/>
    <n v="0.45500000000000002"/>
    <s v="MEDIA"/>
    <n v="11541449"/>
    <n v="0.9"/>
    <s v=" ALEGATOS DE SEGUNDA"/>
    <m/>
    <s v="NO"/>
    <n v="0"/>
    <s v="5 años"/>
    <s v="ELIDIO VALLE VALLE"/>
    <d v="2019-09-16T00:00:00"/>
    <d v="2019-09-16T00:00:00"/>
    <n v="172633"/>
    <s v="GESTION HUMANA Y DLLO ORGANIZACIONAL"/>
    <s v="PENDIENTE PARA FALLO DE SEGUNDA INSTANCIA. SEPTIEMBRE. Se elabora nuevo poder."/>
    <d v="2020-08-31T00:00:00"/>
    <s v="2017-09"/>
    <s v="5"/>
    <s v="2020-07"/>
    <n v="0.76038333983224338"/>
    <n v="8775925.537123505"/>
    <n v="7898332.9834111547"/>
    <d v="2022-09-07T00:00:00"/>
    <n v="2.0191780821917806"/>
    <n v="4.3843078519294892E-2"/>
    <n v="7773909.9767607618"/>
    <n v="0.45500000000000002"/>
    <s v="MEDIA"/>
    <x v="2"/>
    <n v="7773909.9767607618"/>
  </r>
  <r>
    <n v="680"/>
    <d v="2017-05-30T00:00:00"/>
    <d v="2017-04-06T00:00:00"/>
    <s v="TRIBUNAL ADMINISTRATIVO DE ANTIOQUIA"/>
    <s v="05001233300020170106400"/>
    <s v="2020"/>
    <x v="0"/>
    <s v="TELEANTIOQUIA LTDA"/>
    <s v="LAURA MARCELA HOLGUIN GIRALDO"/>
    <n v="211077"/>
    <s v="NULIDAD Y RESTABLECIMIENTO DEL DERECHO"/>
    <s v="LIQUIDACIÓN"/>
    <s v="MEDIO   "/>
    <s v="BAJO"/>
    <s v="ALTO"/>
    <s v="BAJO"/>
    <n v="0.23500000000000001"/>
    <s v="BAJA"/>
    <n v="379600854"/>
    <n v="0.9"/>
    <s v=" ALEGATOS PRIMERA"/>
    <m/>
    <s v="si"/>
    <n v="0"/>
    <s v="6 años"/>
    <s v="ELIDIO VALLE VALLE"/>
    <d v="2019-09-16T00:00:00"/>
    <d v="2019-09-16T00:00:00"/>
    <n v="172633"/>
    <s v="EDUCACION"/>
    <s v="PASO AL DESPACHO PARA SENTENCIA EL DIA 06 E FEBRERO DE 2019. SEPTIEMBRE. Se elabora nuevo poder."/>
    <d v="2020-08-31T00:00:00"/>
    <s v="2017-05"/>
    <s v="6"/>
    <s v="2020-07"/>
    <n v="0.76223816507249575"/>
    <n v="289346258.41291237"/>
    <n v="260411632.57162115"/>
    <d v="2023-05-29T00:00:00"/>
    <n v="2.7424657534246575"/>
    <n v="4.3843078519294892E-2"/>
    <n v="254855648.59977573"/>
    <n v="0.23500000000000001"/>
    <s v="BAJA"/>
    <x v="2"/>
    <n v="254855648.59977573"/>
  </r>
  <r>
    <n v="681"/>
    <d v="2017-08-09T00:00:00"/>
    <d v="2017-07-31T00:00:00"/>
    <s v="JUZGADO 24 ADMINISTRATIVO ORAL DEL CIRCUITO DE MEDELLIN"/>
    <s v="05001333302420170039200"/>
    <s v="2020"/>
    <x v="0"/>
    <s v="MARLENY VELEZ RAMIREZ"/>
    <s v="ROBERTO FERNANDO PAZ SALAS"/>
    <n v="20958"/>
    <s v="REPARACIÓN DIRECTA"/>
    <s v="FALLA EN EL SERVICIO OTRAS CAUSAS"/>
    <s v="MEDIO   "/>
    <s v="MEDIO   "/>
    <s v="MEDIO   "/>
    <s v="MEDIO   "/>
    <n v="0.5"/>
    <s v="MEDIA"/>
    <n v="125411890"/>
    <n v="0.95"/>
    <s v=" SENTENCIA 1RA FAVORABLE"/>
    <m/>
    <s v="NO"/>
    <n v="0"/>
    <s v="5 años"/>
    <s v="ELIDIO VALLE VALLE"/>
    <d v="2019-09-16T00:00:00"/>
    <d v="2019-09-16T00:00:00"/>
    <n v="172633"/>
    <s v="DAPARD"/>
    <s v="EL DIA 02 DE JULIO DE 2019 PASO AL DESPACHO PARA SENTENCIA. SEPTIEMBRE. Se elabora nuevo poder. 14/11/2019 EN LA FECHA SE ADMITE RECURSO DE APELACIÓN PRESENTADO POR LA PARTE DEMANDANTE, EN CONTRA DE LA SENTENCIA DE PRIMERA INSTANCIA QUE FUE FAVORABLE AL DEPARTAMENTO DE ANTIOQUIA."/>
    <d v="2020-08-31T00:00:00"/>
    <s v="2017-08"/>
    <s v="5"/>
    <s v="2020-07"/>
    <n v="0.76068958550881771"/>
    <n v="95399518.621977434"/>
    <n v="90629542.690878555"/>
    <d v="2022-08-08T00:00:00"/>
    <n v="1.9369863013698629"/>
    <n v="4.3843078519294892E-2"/>
    <n v="89259522.54087317"/>
    <n v="0.5"/>
    <s v="MEDIA"/>
    <x v="2"/>
    <n v="89259522.54087317"/>
  </r>
  <r>
    <n v="682"/>
    <d v="2017-06-23T00:00:00"/>
    <d v="2016-07-01T00:00:00"/>
    <s v="JUZGADO 17 LABORAL DEL CIRCUITO DE MEDELLIN"/>
    <s v="05001310501720160089200"/>
    <s v="2020"/>
    <x v="1"/>
    <s v="ELKIN DE JESUS CASTRILLON"/>
    <s v="JULIA FERNANDA MUÑOZ RINCON"/>
    <n v="215278"/>
    <s v="ORDINARIA"/>
    <s v="RECONOCIMIENTO Y PAGO DE OTRAS PRESTACIONES SALARIALES, SOLCIALES Y SALARIOS"/>
    <s v="ALTO"/>
    <s v="ALTO"/>
    <s v="MEDIO   "/>
    <s v="MEDIO   "/>
    <n v="0.77500000000000013"/>
    <s v="ALTA"/>
    <n v="16264192"/>
    <n v="1"/>
    <s v="CONTESTACIÓN"/>
    <m/>
    <s v="NO"/>
    <n v="0"/>
    <s v="5 años"/>
    <s v="ELIDIO VALLE VALLE"/>
    <d v="2019-09-16T00:00:00"/>
    <d v="2019-09-16T00:00:00"/>
    <n v="172633"/>
    <s v="EDUCACION"/>
    <s v="POR COMPENSACION PASO EL PROCESO AL JUZGADO 23 CON EL RADICADO 05001310502320190018000. SEPTIEMBRE. Se elabora nuevo poder."/>
    <d v="2020-08-31T00:00:00"/>
    <s v="2017-06"/>
    <s v="5"/>
    <s v="2020-07"/>
    <n v="0.76136533047353394"/>
    <n v="12382991.916965008"/>
    <n v="12382991.916965008"/>
    <d v="2022-06-22T00:00:00"/>
    <n v="1.8082191780821917"/>
    <n v="4.3843078519294892E-2"/>
    <n v="12208157.624022465"/>
    <n v="0.77500000000000013"/>
    <s v="ALTA"/>
    <x v="0"/>
    <n v="12208157.624022465"/>
  </r>
  <r>
    <n v="683"/>
    <d v="2017-08-18T00:00:00"/>
    <d v="2017-08-08T00:00:00"/>
    <s v="JUZGADO 7 ADMINISTRATIVO ORAL DE MEDELLIN"/>
    <s v="05001333300720170040700"/>
    <s v="2020"/>
    <x v="0"/>
    <s v="JOSE RUBEN HOYOS ZULUAGA"/>
    <s v="CARLOS ALBERTO VARGAS FLOREZ"/>
    <n v="81576"/>
    <s v="NULIDAD Y RESTABLECIMIENTO DEL DERECHO - LABORAL"/>
    <s v="RELIQUIDACIÓN DE LA PENSIÓN"/>
    <s v="MEDIO   "/>
    <s v="MEDIO   "/>
    <s v="BAJO"/>
    <s v="MEDIO   "/>
    <n v="0.45500000000000002"/>
    <s v="MEDIA"/>
    <n v="6134598"/>
    <n v="0.85"/>
    <s v=" SENTENCIA 1RA FAVORABLE"/>
    <m/>
    <s v="NO"/>
    <n v="0"/>
    <s v="5 años"/>
    <s v="ELIDIO VALLE VALLE"/>
    <d v="2019-09-16T00:00:00"/>
    <d v="2019-09-16T00:00:00"/>
    <n v="172633"/>
    <s v="GESTION HUMANA Y DLLO ORGANIZACIONAL"/>
    <s v="EL DIA 30 DE OCTUBRE DE 2018 PASO AL DESPCAHO PARA SENTENCIA. SEPTIEMBRE. Se elabora nuevo poder. SEPTIEMBRE 30 DE 2019. En la fecha el juzgado séptimo administrativo de oralidad de Medellín, dicta sentencia en primera instancia, negando las pretensiones del demandante y condena en costas en valor de $307.000"/>
    <d v="2020-08-31T00:00:00"/>
    <s v="2017-08"/>
    <s v="5"/>
    <s v="2020-07"/>
    <n v="0.76068958550881771"/>
    <n v="4666524.809883222"/>
    <n v="3966546.0884007388"/>
    <d v="2022-08-17T00:00:00"/>
    <n v="1.9616438356164383"/>
    <n v="4.3843078519294892E-2"/>
    <n v="3905827.5537964446"/>
    <n v="0.45500000000000002"/>
    <s v="MEDIA"/>
    <x v="2"/>
    <n v="3905827.5537964446"/>
  </r>
  <r>
    <n v="684"/>
    <d v="2017-09-06T00:00:00"/>
    <d v="2017-08-08T00:00:00"/>
    <s v="JUZGADO 20 ADMINISTRATIVO ORAL DEL CIRCUITO DE MEDELLIN"/>
    <s v="05001333302020170040200"/>
    <s v="2020"/>
    <x v="0"/>
    <s v="SANDRA MILENA RINCON MONCADA"/>
    <s v="KAREN PAULINA RESTREPO CASTRILLON"/>
    <n v="181656"/>
    <s v="REPARACIÓN DIRECTA"/>
    <s v="FALLA EN EL SERVICIO OTRAS CAUSAS"/>
    <s v="MEDIO   "/>
    <s v="MEDIO   "/>
    <s v="BAJO"/>
    <s v="MEDIO   "/>
    <n v="0.45500000000000002"/>
    <s v="MEDIA"/>
    <n v="1148246410"/>
    <n v="1"/>
    <s v=" SENTENCIA 1RA FAVORABLE"/>
    <m/>
    <s v="NO"/>
    <n v="0"/>
    <s v="6 años"/>
    <s v="ELIDIO VALLE VALLE"/>
    <d v="2019-09-16T00:00:00"/>
    <d v="2019-09-16T00:00:00"/>
    <n v="172633"/>
    <s v="DAPARD"/>
    <s v="EL DIA 12 DE JULIO DE 2019 PASO AL DESPACHO PA SENTENCIA. SEPTIEMBRE. Se elabora nuevo poder. 30/06/2020 Sentencia de primera instancia. Niega pretensiones de la demanda."/>
    <d v="2020-08-31T00:00:00"/>
    <s v="2017-09"/>
    <s v="6"/>
    <s v="2020-07"/>
    <n v="0.76038333983224338"/>
    <n v="873107440.18618345"/>
    <n v="873107440.18618345"/>
    <d v="2023-09-05T00:00:00"/>
    <n v="3.0136986301369864"/>
    <n v="4.3843078519294892E-2"/>
    <n v="852658750.32444084"/>
    <n v="0.45500000000000002"/>
    <s v="MEDIA"/>
    <x v="2"/>
    <n v="852658750.32444084"/>
  </r>
  <r>
    <n v="685"/>
    <d v="2017-09-28T00:00:00"/>
    <d v="2017-05-26T00:00:00"/>
    <s v="TRIBUNAL ADMINISTRATIVO DE ANTIOQUIA"/>
    <s v="05001233300020170151100"/>
    <s v="2020"/>
    <x v="0"/>
    <s v="UNIVERSIDAD DE ANTIOQUIA"/>
    <s v="SANTIAGO ALEJANDRO JIMENEZ CAMPIÑO"/>
    <n v="193.154"/>
    <s v="CONTRACTUAL"/>
    <s v="LIQUIDACIÓN"/>
    <s v="MEDIO   "/>
    <s v="MEDIO   "/>
    <s v="BAJO"/>
    <s v="MEDIO   "/>
    <n v="0.45500000000000002"/>
    <s v="MEDIA"/>
    <n v="308741721"/>
    <n v="0.9"/>
    <s v=" AUDIENCIA DE PRUEBAS"/>
    <m/>
    <s v="NO"/>
    <n v="0"/>
    <s v="6 años"/>
    <s v="ELIDIO VALLE VALLE"/>
    <d v="2019-09-16T00:00:00"/>
    <d v="2019-09-16T00:00:00"/>
    <n v="172633"/>
    <s v="MANA"/>
    <s v="PENDIENTE PARA FIJAR FECHA DE AUDIENCIA DE PRUEBAS. SEPTIEMBRE. Se elabora nuevo poder."/>
    <d v="2020-08-31T00:00:00"/>
    <s v="2017-09"/>
    <s v="6"/>
    <s v="2020-07"/>
    <n v="0.76038333983224338"/>
    <n v="234762060.95953467"/>
    <n v="211285854.86358121"/>
    <d v="2023-09-27T00:00:00"/>
    <n v="3.0739726027397261"/>
    <n v="4.3843078519294892E-2"/>
    <n v="206239638.35492194"/>
    <n v="0.45500000000000002"/>
    <s v="MEDIA"/>
    <x v="2"/>
    <n v="206239638.35492194"/>
  </r>
  <r>
    <n v="686"/>
    <d v="2017-10-31T00:00:00"/>
    <d v="2017-04-18T00:00:00"/>
    <s v="TRIBUNAL ADMINISTRATIVO DE ANTIOQUIA"/>
    <s v="05001233300020170116700"/>
    <s v="2020"/>
    <x v="0"/>
    <s v="CERVECERIA UNION"/>
    <s v="NESTOR RAUL RODRIGUEZ"/>
    <n v="76739"/>
    <s v="NULIDAD Y RESTABLECIMIENTO DEL DERECHO"/>
    <s v="IMPUESTOS"/>
    <s v="MEDIO   "/>
    <s v="MEDIO   "/>
    <s v="MEDIO   "/>
    <s v="MEDIO   "/>
    <n v="0.5"/>
    <s v="MEDIA"/>
    <n v="42674000"/>
    <n v="0.8"/>
    <s v=" ALEGATOS PRIMERA"/>
    <m/>
    <s v="NO"/>
    <n v="0"/>
    <s v="6 años"/>
    <s v="ELIDIO VALLE VALLE"/>
    <d v="2019-09-16T00:00:00"/>
    <d v="2019-09-16T00:00:00"/>
    <n v="172633"/>
    <s v="HACIENDA"/>
    <s v="EL DIA 01 DE OCTUBRE DE 2018 PASO EL PROCESO AL DESPACHO PARA SENTENCIA. SEPTIEMBRE. Se elabora nuevo poder."/>
    <d v="2020-08-31T00:00:00"/>
    <s v="2017-10"/>
    <s v="6"/>
    <s v="2020-07"/>
    <n v="0.76025622916343338"/>
    <n v="32443174.323320355"/>
    <n v="25954539.458656285"/>
    <d v="2023-10-30T00:00:00"/>
    <n v="3.1643835616438358"/>
    <n v="4.3843078519294892E-2"/>
    <n v="25316651.864223409"/>
    <n v="0.5"/>
    <s v="MEDIA"/>
    <x v="2"/>
    <n v="25316651.864223409"/>
  </r>
  <r>
    <n v="687"/>
    <d v="2017-07-28T00:00:00"/>
    <d v="2017-07-19T00:00:00"/>
    <s v="JUZGADO CUARTO ADMINISTRATIVO ORAL MEDELLIN"/>
    <s v="05001333300420170035100"/>
    <s v="2020"/>
    <x v="0"/>
    <s v="RODRIGO HENAO PEREZ"/>
    <s v="LUIS JAVIER ZAPATA GARCIA"/>
    <n v="199326"/>
    <s v="NULIDAD Y RESTABLECIMIENTO DEL DERECHO - LABORAL"/>
    <s v="PENSIÓN DE SOBREVIVIENTES"/>
    <s v="ALTO"/>
    <s v="MEDIO   "/>
    <s v="MEDIO   "/>
    <s v="MEDIO   "/>
    <n v="0.6"/>
    <s v="ALTA"/>
    <n v="2873375"/>
    <n v="1"/>
    <s v=" SENTENCIA 1RA EN CONTRA"/>
    <m/>
    <s v="NO"/>
    <n v="0"/>
    <s v="5 años"/>
    <s v="ELIDIO VALLE VALLE"/>
    <d v="2019-09-16T00:00:00"/>
    <d v="2019-09-16T00:00:00"/>
    <n v="172633"/>
    <s v="GESTION HUMANA Y DLLO ORGANIZACIONAL"/>
    <s v="PENDIENTE PARA FALLO DE PRIMERA INSTANCIA. SEPTIEMBRE. Se elabora nuevo poder."/>
    <d v="2020-08-31T00:00:00"/>
    <s v="2017-07"/>
    <s v="5"/>
    <s v="2020-07"/>
    <n v="0.76175497984527818"/>
    <n v="2188807.7152129263"/>
    <n v="2188807.7152129263"/>
    <d v="2022-07-27T00:00:00"/>
    <n v="1.904109589041096"/>
    <n v="4.3843078519294892E-2"/>
    <n v="2156277.5576341478"/>
    <n v="0.6"/>
    <s v="ALTA"/>
    <x v="0"/>
    <n v="2156277.5576341478"/>
  </r>
  <r>
    <n v="688"/>
    <d v="2017-09-02T00:00:00"/>
    <d v="2017-04-06T00:00:00"/>
    <s v="JUZGADO DIECISIETE LABORAL DEL CIRCUITO"/>
    <s v="05001310501720150048100"/>
    <s v="2020"/>
    <x v="1"/>
    <s v="ALVARO ARRIETA BENEDETTI"/>
    <s v="JUAN FELIPE TRE PALACIOS"/>
    <n v="78647"/>
    <s v="ORDINARIA"/>
    <s v="OTRAS"/>
    <s v="MEDIO   "/>
    <s v="MEDIO   "/>
    <s v="BAJO"/>
    <s v="MEDIO   "/>
    <n v="0.45500000000000002"/>
    <s v="MEDIA"/>
    <n v="31200000"/>
    <n v="0.95"/>
    <s v="AUDIENCIA INICIAL O PRIMERA AUDIENCIA"/>
    <m/>
    <s v="NO"/>
    <n v="0"/>
    <s v="5 años"/>
    <s v="ELIDIO VALLE VALLE"/>
    <d v="2019-09-16T00:00:00"/>
    <d v="2019-09-16T00:00:00"/>
    <n v="172633"/>
    <s v="GESTION HUMANA Y DLLO ORGANIZACIONAL"/>
    <s v="EL DIA 12 DE ABRIL DE 2019, SE ORDENO REMITIR POR COMPESACION AL JUZGADO 23 LABORAL DEL CIRCUITO CON EL RADICADO 05001310502320190058000. SEPTIEMBRE. Se elabora nuevo poder."/>
    <d v="2020-08-31T00:00:00"/>
    <s v="2017-09"/>
    <s v="5"/>
    <s v="2020-07"/>
    <n v="0.76038333983224338"/>
    <n v="23723960.202765994"/>
    <n v="22537762.192627694"/>
    <d v="2022-09-01T00:00:00"/>
    <n v="2.0027397260273974"/>
    <n v="4.3843078519294892E-2"/>
    <n v="22185590.917202286"/>
    <n v="0.45500000000000002"/>
    <s v="MEDIA"/>
    <x v="2"/>
    <n v="22185590.917202286"/>
  </r>
  <r>
    <n v="689"/>
    <d v="2017-11-07T00:00:00"/>
    <d v="2017-09-25T00:00:00"/>
    <s v="JUZGADO QUINCE ADMINISTRATIVO ORAL DEL CIRCUITO DE MEDELLIN"/>
    <s v="05001333301520170047600"/>
    <s v="2020"/>
    <x v="1"/>
    <s v="MARIO ALBERTO URIBE LONDOÑO"/>
    <s v="DIANA CAROLINA PUENTES ESPITIA"/>
    <n v="255554"/>
    <s v="ORDINARIA"/>
    <s v="PENSIÓN DE SOBREVIVIENTES"/>
    <s v="BAJO"/>
    <s v="BAJO"/>
    <s v="BAJO"/>
    <s v="BAJO"/>
    <n v="0.05"/>
    <s v="REMOTA"/>
    <n v="50000000"/>
    <n v="1"/>
    <s v=" ALEGATOS PRIMERA"/>
    <m/>
    <s v="NO"/>
    <n v="0"/>
    <s v="6 años"/>
    <s v="ELIDIO VALLE VALLE"/>
    <d v="2019-09-16T00:00:00"/>
    <d v="2019-09-16T00:00:00"/>
    <n v="172633"/>
    <s v="GESTION HUMANA Y DLLO ORGANIZACIONAL"/>
    <s v="EL DIA 12 DE DICIEMBRE DE 2018 PASO AL DESPACHO PARA SENTENCIA. SEPTIEMBRE. Se elabora nuevo poder."/>
    <d v="2020-08-31T00:00:00"/>
    <s v="2017-11"/>
    <s v="6"/>
    <s v="2020-07"/>
    <n v="0.75888387549827907"/>
    <n v="37944193.774913952"/>
    <n v="37944193.774913952"/>
    <d v="2023-11-06T00:00:00"/>
    <n v="3.1835616438356165"/>
    <n v="4.3843078519294892E-2"/>
    <n v="37006053.696431801"/>
    <n v="0.05"/>
    <s v="REMOTA"/>
    <x v="1"/>
    <n v="0"/>
  </r>
  <r>
    <n v="690"/>
    <d v="2018-03-06T00:00:00"/>
    <d v="2017-12-12T00:00:00"/>
    <s v="JUZGADO CIVIL LABORAL DEL CIRCUITO DE SANTUARIO ANTIOQUIA"/>
    <s v="05440311200120170058100"/>
    <s v="2020"/>
    <x v="1"/>
    <s v="MARIA RUTH CANO "/>
    <s v="LIZETH JOHANA CARRANZA LOPEZ"/>
    <n v="263831"/>
    <s v="ORDINARIA"/>
    <s v="RECONOCIMIENTO Y PAGO DE OTRAS PRESTACIONES SALARIALES, SOLCIALES Y SALARIOS"/>
    <s v="MEDIO   "/>
    <s v="MEDIO   "/>
    <s v="MEDIO   "/>
    <s v="MEDIO   "/>
    <n v="0.5"/>
    <s v="MEDIA"/>
    <n v="101913836"/>
    <n v="0.9"/>
    <s v="ADMISIÓN"/>
    <m/>
    <s v="NO"/>
    <n v="0"/>
    <s v="6 años "/>
    <s v="ELIDIO VALLE VALLE"/>
    <d v="2019-09-16T00:00:00"/>
    <d v="2019-09-16T00:00:00"/>
    <n v="172633"/>
    <s v="GESTION HUMANA Y DLLO ORGANIZACIONAL"/>
    <s v="FALLO DE PRIMERA INSTANCIA FAVORABLE AL DEPARTAMENTO DE ANTIOQUIA, SE NIEGAN LAS PRETENSIONES DE LA DEMANDA, EL DEMANDANTE INTERPUSO RECURSO DE APELACION PASO AL TRIBUNAL PARA RESOLVER EL RECURSO. SEPTIEMBRE. Se elabora nuevo poder."/>
    <d v="2020-08-31T00:00:00"/>
    <s v="2018-03"/>
    <s v="6"/>
    <s v="2020-07"/>
    <n v="0.74420758606092174"/>
    <n v="75845049.875768661"/>
    <n v="68260544.888191804"/>
    <d v="2024-03-04T00:00:00"/>
    <n v="3.5095890410958903"/>
    <n v="4.3843078519294892E-2"/>
    <n v="66402394.640983433"/>
    <n v="0.5"/>
    <s v="MEDIA"/>
    <x v="2"/>
    <n v="66402394.640983433"/>
  </r>
  <r>
    <n v="691"/>
    <d v="2018-03-05T00:00:00"/>
    <d v="2017-12-12T00:00:00"/>
    <s v="JUZGADO CIVIL LABORAL DEL CIRCUITO DE SANTUARIO ANTIOQUIA"/>
    <s v="05440311200120170058400"/>
    <s v="2020"/>
    <x v="1"/>
    <s v="NICOLÁS DE JESÚS GALEANO LÓPEZ"/>
    <s v="LIZETH JOHANA CARRANZA LOPEZ"/>
    <n v="263831"/>
    <s v="ORDINARIA"/>
    <s v="RECONOCIMIENTO Y PAGO DE OTRAS PRESTACIONES SALARIALES, SOLCIALES Y SALARIOS"/>
    <s v="MEDIO   "/>
    <s v="MEDIO   "/>
    <s v="MEDIO   "/>
    <s v="MEDIO   "/>
    <n v="0.5"/>
    <s v="MEDIA"/>
    <n v="115829110"/>
    <n v="0.9"/>
    <s v="ADMISIÓN"/>
    <m/>
    <s v="NO"/>
    <n v="0"/>
    <s v="6 años "/>
    <s v="ELIDIO VALLE VALLE"/>
    <d v="2019-09-16T00:00:00"/>
    <d v="2019-09-16T00:00:00"/>
    <n v="172633"/>
    <s v="GESTION HUMANA Y DLLO ORGANIZACIONAL"/>
    <s v="PENDIENTE PARA AUDIENCIA DE PRUEBAS Y JUZGAMIENTO. SEPTIEMBRE. Se elabora nuevo poder."/>
    <d v="2020-08-31T00:00:00"/>
    <s v="2018-03"/>
    <s v="6"/>
    <s v="2020-07"/>
    <n v="0.74420758606092174"/>
    <n v="86200902.348684967"/>
    <n v="77580812.11381647"/>
    <d v="2024-03-03T00:00:00"/>
    <n v="3.506849315068493"/>
    <n v="4.3843078519294892E-2"/>
    <n v="75470576.758547172"/>
    <n v="0.5"/>
    <s v="MEDIA"/>
    <x v="2"/>
    <n v="75470576.758547172"/>
  </r>
  <r>
    <n v="692"/>
    <d v="2017-09-21T00:00:00"/>
    <d v="2017-09-18T00:00:00"/>
    <s v="JUZGADO CATORCE LABORAL DEL CIRCUITO DE MEDELLIN"/>
    <s v="05001310501420170072200"/>
    <s v="2020"/>
    <x v="1"/>
    <s v="MARIA FRANCISCA TORO GOYES"/>
    <s v="GLORIA CECILIA GALLEGO C"/>
    <n v="15803"/>
    <s v="ORDINARIA"/>
    <s v="RELIQUIDACIÓN DE LA PENSIÓN"/>
    <s v="MEDIO   "/>
    <s v="MEDIO   "/>
    <s v="MEDIO   "/>
    <s v="MEDIO   "/>
    <n v="0.5"/>
    <s v="MEDIA"/>
    <n v="18358765"/>
    <n v="0.9"/>
    <s v=" SENTENCIA 1RA FAVORABLE"/>
    <m/>
    <s v="NO"/>
    <n v="0"/>
    <s v="6 años "/>
    <s v="ELIDIO VALLE VALLE"/>
    <d v="2019-09-16T00:00:00"/>
    <d v="2019-09-16T00:00:00"/>
    <n v="172633"/>
    <s v="GESTION HUMANA Y DLLO ORGANIZACIONAL"/>
    <s v="SE APLAZO AUDIENCIA DE TRAMITE Y JUZGAMIENTO PARA EL DIA 29 DE VOVIEMBRE DE 2019. SEPTIEMBRE. Se elabora nuevo poder."/>
    <d v="2020-08-31T00:00:00"/>
    <s v="2017-09"/>
    <s v="6"/>
    <s v="2020-07"/>
    <n v="0.76038333983224338"/>
    <n v="13959699.045895295"/>
    <n v="12563729.141305765"/>
    <d v="2023-09-20T00:00:00"/>
    <n v="3.0547945205479454"/>
    <n v="4.3843078519294892E-2"/>
    <n v="12265514.714458816"/>
    <n v="0.5"/>
    <s v="MEDIA"/>
    <x v="2"/>
    <n v="12265514.714458816"/>
  </r>
  <r>
    <n v="693"/>
    <d v="2018-06-01T00:00:00"/>
    <d v="2018-04-12T00:00:00"/>
    <s v="JUZGADO VEINTISEIS ADMINISTRATIVO ORAL DEL CIRCUITO DE MEDELLIN"/>
    <s v="05001333302620180007500"/>
    <s v="2020"/>
    <x v="0"/>
    <s v="JAMILTON DE JESUS MONTOYA PANIAGUA"/>
    <s v="JOHN ALEXANDER MARTINEZ MEJIA"/>
    <n v="183905"/>
    <s v="NULIDAD Y RESTABLECIMIENTO DEL DERECHO"/>
    <s v="VIOLACIÓN DERECHOS COLECTIVOS"/>
    <s v="BAJO"/>
    <s v="BAJO"/>
    <s v="BAJO"/>
    <s v="BAJO"/>
    <n v="0.05"/>
    <s v="REMOTA"/>
    <n v="59000000"/>
    <n v="0.8"/>
    <s v="ADMISIÓN"/>
    <m/>
    <s v="NO"/>
    <n v="0"/>
    <s v="6 años"/>
    <s v="ELIDIO VALLE VALLE"/>
    <d v="2019-09-16T00:00:00"/>
    <d v="2019-09-16T00:00:00"/>
    <n v="172633"/>
    <s v="PLANEACION"/>
    <s v="EL TRIBUNAL ADMINISTRATIVO REVOCO LA MEDIDA CAUTELAR, PENDIENTE PARA FIJAR FECHA DE AUDIENCIA INICIAL. SEPTIEMBRE. Se elabora nuevo poder."/>
    <d v="2020-08-31T00:00:00"/>
    <s v="2018-06"/>
    <s v="6"/>
    <s v="2020-07"/>
    <n v="0.73777124655030268"/>
    <n v="43528503.546467856"/>
    <n v="34822802.837174289"/>
    <d v="2024-05-30T00:00:00"/>
    <n v="3.7479452054794522"/>
    <n v="4.3843078519294892E-2"/>
    <n v="33811440.713232078"/>
    <n v="0.05"/>
    <s v="REMOTA"/>
    <x v="1"/>
    <n v="0"/>
  </r>
  <r>
    <n v="694"/>
    <d v="2018-04-11T00:00:00"/>
    <d v="2018-03-12T00:00:00"/>
    <s v="JUZGADO DIECISIETE ADMNISTRATIVO ORAL DE MEDELLIN"/>
    <s v="05001333301720180007500"/>
    <s v="2020"/>
    <x v="0"/>
    <s v="GERMAN DARIO ZAPATA POSADA"/>
    <s v="JOHN ALEXANDER MARTINEZ MEJIA"/>
    <n v="183905"/>
    <s v="NULIDAD Y RESTABLECIMIENTO DEL DERECHO"/>
    <s v="VIOLACIÓN DERECHOS COLECTIVOS"/>
    <s v="BAJO"/>
    <s v="BAJO"/>
    <s v="BAJO"/>
    <s v="BAJO"/>
    <n v="0.05"/>
    <s v="REMOTA"/>
    <n v="59000000"/>
    <n v="0.8"/>
    <s v=" ALEGATOS DE SEGUNDA"/>
    <m/>
    <s v="NO"/>
    <n v="0"/>
    <s v="5 años"/>
    <s v="ELIDIO VALLE VALLE"/>
    <d v="2019-09-16T00:00:00"/>
    <d v="2019-09-16T00:00:00"/>
    <n v="172633"/>
    <s v="PLANEACION"/>
    <s v="FALLO DE PRIMERA INSTANCIA, CONCEDE PARCIALMENTE LAS PRETENSIONES DE LA DEMANDA, SIN CONDENAS ECONOMICAS, EL MUNICIPIO DE BELLO PRESENTO RECURSO DE APELACION. SEPTIEMBRE. Se elabora nuevo poder. "/>
    <d v="2020-08-31T00:00:00"/>
    <s v="2018-04"/>
    <s v="5"/>
    <s v="2020-07"/>
    <n v="0.74078668525523483"/>
    <n v="43706414.430058852"/>
    <n v="34965131.54404708"/>
    <d v="2023-04-10T00:00:00"/>
    <n v="2.6082191780821917"/>
    <n v="4.3843078519294892E-2"/>
    <n v="34255280.740755968"/>
    <n v="0.05"/>
    <s v="REMOTA"/>
    <x v="1"/>
    <n v="0"/>
  </r>
  <r>
    <n v="695"/>
    <d v="2018-07-12T00:00:00"/>
    <d v="2018-05-10T00:00:00"/>
    <s v="JUZGADO TREINTA ADMINISTRATIVO ORAL DE MEDELLIN "/>
    <s v="05001333303020180018700"/>
    <s v="2020"/>
    <x v="0"/>
    <s v="DIANA PATRICIAPATIÑO CARDONA"/>
    <s v="JULIA FERNANDA MUÑOZ"/>
    <n v="215278"/>
    <s v="NULIDAD Y RESTABLECIMIENTO DEL DERECHO"/>
    <s v="RECONOCIMIENTO Y PAGO DE OTRAS PRESTACIONES SALARIALES, SOLCIALES Y SALARIOS"/>
    <s v="MEDIO   "/>
    <s v="MEDIO   "/>
    <s v="BAJO"/>
    <s v="MEDIO   "/>
    <n v="0.45500000000000002"/>
    <s v="MEDIA"/>
    <n v="30000000"/>
    <n v="1"/>
    <s v="CONTESTACIÓN"/>
    <m/>
    <s v="NO"/>
    <n v="0"/>
    <s v="5 años"/>
    <s v="ELIDIO VALLE VALLE"/>
    <d v="2019-09-16T00:00:00"/>
    <d v="2019-09-16T00:00:00"/>
    <n v="172633"/>
    <s v="EDUCACION"/>
    <s v="PENDIENTE PARA FIJACION DE FECHA DE AUDIENCIA INICIAL. SEPTIEMBRE. Se elabora nuevo poder. Pendiente de que se efectúe notificación a SURA, trámite lo tiene LINA."/>
    <d v="2020-08-31T00:00:00"/>
    <s v="2018-07"/>
    <s v="5"/>
    <s v="2020-07"/>
    <n v="0.73871336652539898"/>
    <n v="22161400.995761968"/>
    <n v="22161400.995761968"/>
    <d v="2023-07-11T00:00:00"/>
    <n v="2.8602739726027395"/>
    <n v="4.3843078519294892E-2"/>
    <n v="21668495.335373908"/>
    <n v="0.45500000000000002"/>
    <s v="MEDIA"/>
    <x v="2"/>
    <n v="21668495.335373908"/>
  </r>
  <r>
    <n v="696"/>
    <d v="2018-11-11T00:00:00"/>
    <d v="2018-11-09T00:00:00"/>
    <s v="JUZGADO PROMISCUO DEL CIRCUITO MUNICIPIO DEL BAGRE"/>
    <s v="05250318900120180009900"/>
    <s v="2020"/>
    <x v="1"/>
    <s v="ANGELA MARIA BERTEL PAYARES"/>
    <s v="JULIA FERNANDA MUÑOZ"/>
    <n v="215278"/>
    <s v="ORDINARIA"/>
    <s v="RECONOCIMIENTO Y PAGO DE OTRAS PRESTACIONES SALARIALES, SOLCIALES Y SALARIOS"/>
    <s v="MEDIO   "/>
    <s v="MEDIO   "/>
    <s v="BAJO"/>
    <s v="MEDIO   "/>
    <n v="0.45500000000000002"/>
    <s v="MEDIA"/>
    <n v="35000000"/>
    <n v="1"/>
    <s v="CONTESTACIÓN"/>
    <m/>
    <s v="NO"/>
    <n v="0"/>
    <s v="5 AÑOS"/>
    <s v="ELIDIO VALLE VALLE"/>
    <d v="2019-09-16T00:00:00"/>
    <d v="2019-09-16T00:00:00"/>
    <n v="172633"/>
    <s v="EDUCACION"/>
    <s v=" "/>
    <d v="2020-08-31T00:00:00"/>
    <s v="2018-11"/>
    <s v="5"/>
    <s v="2020-07"/>
    <n v="0.73486768506759159"/>
    <n v="25720368.977365706"/>
    <n v="25720368.977365706"/>
    <d v="2023-11-10T00:00:00"/>
    <n v="3.1945205479452055"/>
    <n v="4.3843078519294892E-2"/>
    <n v="25082291.607640836"/>
    <n v="0.45500000000000002"/>
    <s v="MEDIA"/>
    <x v="2"/>
    <n v="25082291.607640836"/>
  </r>
  <r>
    <n v="697"/>
    <d v="2018-11-11T00:00:00"/>
    <d v="2018-11-09T00:00:00"/>
    <s v="JUZGADO PROMISCUO DEL CIRCUITO MUNICIPIO DEL BAGRE"/>
    <s v="05250318900120180010800"/>
    <s v="2020"/>
    <x v="1"/>
    <s v="LETICIA MIRANDA CARO"/>
    <s v="JULIA FERNANDA MUÑOZ"/>
    <n v="215278"/>
    <s v="ORDINARIA"/>
    <s v="RECONOCIMIENTO Y PAGO DE OTRAS PRESTACIONES SALARIALES, SOLCIALES Y SALARIOS"/>
    <s v="MEDIO   "/>
    <s v="MEDIO   "/>
    <s v="BAJO"/>
    <s v="MEDIO   "/>
    <n v="0.45500000000000002"/>
    <s v="MEDIA"/>
    <n v="36700000"/>
    <n v="1"/>
    <s v=" OTRA"/>
    <m/>
    <s v="NO"/>
    <n v="0"/>
    <s v="5 años"/>
    <s v="ELIDIO VALLE VALLE"/>
    <d v="2019-09-16T00:00:00"/>
    <d v="2019-09-16T00:00:00"/>
    <n v="172633"/>
    <s v="EDUCACION"/>
    <s v="PENDIENTE PARA FIJACION DE FECHA DE AUDIENCIA INICIAL. SEPTIEMBRE. Se elabora nuevo poder. 19/11/2019. TERMINA PROCESO POR DESISTIMIENTO DE LAS PRETENSIONES POR LA PARTE DEMANDANTE."/>
    <d v="2020-08-31T00:00:00"/>
    <s v="2018-11"/>
    <s v="5"/>
    <s v="2020-07"/>
    <n v="0.73486768506759159"/>
    <n v="26969644.041980613"/>
    <n v="26969644.041980613"/>
    <d v="2023-11-10T00:00:00"/>
    <n v="3.1945205479452055"/>
    <n v="4.3843078519294892E-2"/>
    <n v="26300574.342869107"/>
    <n v="0.45500000000000002"/>
    <s v="MEDIA"/>
    <x v="2"/>
    <n v="26300574.342869107"/>
  </r>
  <r>
    <n v="698"/>
    <d v="2018-11-11T00:00:00"/>
    <d v="2018-11-09T00:00:00"/>
    <s v="JUZGADO PROMISCUO DEL CIRCUITO MUNICIPIO DEL BAGRE"/>
    <s v="05250318900120180010600"/>
    <s v="2020"/>
    <x v="1"/>
    <s v="MARINELLA YEPES ZAMBRANO"/>
    <s v="JULIA FERNANDA MUÑOZ"/>
    <n v="215278"/>
    <s v="ORDINARIA"/>
    <s v="RECONOCIMIENTO Y PAGO DE OTRAS PRESTACIONES SALARIALES, SOLCIALES Y SALARIOS"/>
    <s v="MEDIO   "/>
    <s v="MEDIO   "/>
    <s v="BAJO"/>
    <s v="MEDIO   "/>
    <n v="0.45500000000000002"/>
    <s v="MEDIA"/>
    <n v="35289000"/>
    <n v="1"/>
    <s v=" OTRA"/>
    <m/>
    <s v="NO"/>
    <n v="0"/>
    <s v="5 años"/>
    <s v="ELIDIO VALLE VALLE"/>
    <d v="2019-09-16T00:00:00"/>
    <d v="2019-09-16T00:00:00"/>
    <n v="172633"/>
    <s v="EDUCACION"/>
    <s v="PENDIENTE PARA FIJACION DE FECHA DE AUDIENCIA INICIAL. SEPTIEMBRE. Se elabora nuevo poder. 19/11/2019. TERMINA PROCESO POR DESISTIMIENTO DE LAS PRETENSIONES POR LA PARTE DEMANDANTE."/>
    <d v="2020-08-31T00:00:00"/>
    <s v="2018-11"/>
    <s v="5"/>
    <s v="2020-07"/>
    <n v="0.73486768506759159"/>
    <n v="25932745.738350239"/>
    <n v="25932745.738350239"/>
    <d v="2023-11-10T00:00:00"/>
    <n v="3.1945205479452055"/>
    <n v="4.3843078519294892E-2"/>
    <n v="25289399.67262964"/>
    <n v="0.45500000000000002"/>
    <s v="MEDIA"/>
    <x v="2"/>
    <n v="25289399.67262964"/>
  </r>
  <r>
    <n v="699"/>
    <d v="2018-10-04T00:00:00"/>
    <d v="2018-07-10T00:00:00"/>
    <s v="JUZGADO VENTISEIS ADMINISTRATIVO DE MEDELLIN"/>
    <s v="05001333302620180026100"/>
    <s v="2020"/>
    <x v="0"/>
    <s v="ERIKA TATIANA SIERRA RIOS"/>
    <s v="JULIA FERNANDA MUÑOZ"/>
    <n v="215278"/>
    <s v="NULIDAD Y RESTABLECIMIENTO DEL DERECHO - LABORAL"/>
    <s v="RECONOCIMIENTO Y PAGO DE OTRAS PRESTACIONES SALARIALES, SOLCIALES Y SALARIOS"/>
    <s v="MEDIO   "/>
    <s v="MEDIO   "/>
    <s v="BAJO"/>
    <s v="MEDIO   "/>
    <n v="0.45500000000000002"/>
    <s v="MEDIA"/>
    <n v="40000000"/>
    <n v="1"/>
    <s v="CONTESTACIÓN"/>
    <m/>
    <s v="NP"/>
    <n v="0"/>
    <s v="6 AÑOS"/>
    <s v="ELIDIO VALLE VALLE"/>
    <d v="2019-09-16T00:00:00"/>
    <d v="2019-09-16T00:00:00"/>
    <n v="172633"/>
    <s v="EDUCACION"/>
    <s v="EL DIA 4 DE ABRIL DE 2019 SE ADMITIO EL LLAMAMIENTO EN GARANTIA A SURA, NOTIFICAR A SURA DEL AUTO QUE ADMITE EL LLAMAMIENTO, PENDIENTE PARA FIJACION DE AUDIENCIA INICIAL. El Dr. Cristian ya realizó la notifiación. SEPTIEMBRE. Se elabora nuevo poder."/>
    <d v="2020-08-31T00:00:00"/>
    <s v="2018-10"/>
    <s v="6"/>
    <s v="2020-07"/>
    <n v="0.73572886802285709"/>
    <n v="29429154.720914282"/>
    <n v="29429154.720914282"/>
    <d v="2024-10-02T00:00:00"/>
    <n v="4.0904109589041093"/>
    <n v="4.3843078519294892E-2"/>
    <n v="28497590.787310842"/>
    <n v="0.45500000000000002"/>
    <s v="MEDIA"/>
    <x v="2"/>
    <n v="28497590.787310842"/>
  </r>
  <r>
    <n v="700"/>
    <d v="2018-12-10T00:00:00"/>
    <d v="2018-12-04T00:00:00"/>
    <s v="JUZGADO NOVENO ADMINISTRATIVO ORAL DE MEDELLIN"/>
    <s v="05001333300920180039400"/>
    <s v="2020"/>
    <x v="0"/>
    <s v="LUZ ANGELICA SANCHEZ"/>
    <s v="JAIME JAVIER DIAZ PELAEZ"/>
    <n v="89803"/>
    <s v="NULIDAD Y RESTABLECIMIENTO DEL DERECHO"/>
    <s v="PENSIÓN DE SOBREVIVIENTES"/>
    <s v="MEDIO   "/>
    <s v="MEDIO   "/>
    <s v="BAJO"/>
    <s v="MEDIO   "/>
    <n v="0.45500000000000002"/>
    <s v="MEDIA"/>
    <n v="35000000"/>
    <n v="1"/>
    <s v="CONTESTACIÓN"/>
    <m/>
    <s v="NO"/>
    <n v="0"/>
    <s v="5 AÑOS"/>
    <s v="ELIDIO VALLE VALLE"/>
    <d v="2019-09-16T00:00:00"/>
    <d v="2019-09-16T00:00:00"/>
    <n v="172633"/>
    <s v="EDUCACION"/>
    <s v="PENDIENTE PARA FIJACION DE AUDIENCIA INICIAL. SEPTIEMBRE. Se elabora nuevo poder. 05/02/2020 TERMINA PROCESO PARA EL DEPARTAMENTO DE ANTIOQUIA, EXCEPCIÓN FALTA DE LEGITIMACIÓN EN LA CAUSA POR PASIVA."/>
    <d v="2020-08-31T00:00:00"/>
    <s v="2018-12"/>
    <s v="5"/>
    <s v="2020-07"/>
    <n v="0.73268911507362433"/>
    <n v="25644119.027576853"/>
    <n v="25644119.027576853"/>
    <d v="2023-12-09T00:00:00"/>
    <n v="3.2739726027397262"/>
    <n v="4.3843078519294892E-2"/>
    <n v="24992313.275929429"/>
    <n v="0.45500000000000002"/>
    <s v="MEDIA"/>
    <x v="2"/>
    <n v="24992313.275929429"/>
  </r>
  <r>
    <n v="701"/>
    <d v="2018-02-22T00:00:00"/>
    <d v="2018-02-22T00:00:00"/>
    <s v="JUZGADO LABORAL DEL CIRCUITO DE PUERTO BERRIO"/>
    <s v="05579310400120180028300"/>
    <s v="2020"/>
    <x v="1"/>
    <s v="ELISABETH BARRERA URIBE"/>
    <s v="JOHNNY NARANJO OSPINA"/>
    <n v="212879"/>
    <s v="ORDINARIA"/>
    <s v="RECONOCIMIENTO Y PAGO DE OTRAS PRESTACIONES SALARIALES, SOLCIALES Y SALARIOS"/>
    <s v="MEDIO   "/>
    <s v="MEDIO   "/>
    <s v="MEDIO   "/>
    <s v="MEDIO   "/>
    <n v="0.5"/>
    <s v="MEDIA"/>
    <n v="43546000"/>
    <n v="1"/>
    <s v="CONTESTACIÓN"/>
    <m/>
    <s v="NO"/>
    <n v="0"/>
    <s v="5 AÑOS"/>
    <s v="ELIDIO VALLE VALLE"/>
    <d v="2019-09-16T00:00:00"/>
    <d v="2019-09-16T00:00:00"/>
    <n v="172633"/>
    <s v="EDUCACION"/>
    <s v="PENDIENTE PARA FIJACION DE AUDIENCIA INICIAL. SEPTIEMBRE. Se elabora nuevo poder. "/>
    <d v="2020-08-31T00:00:00"/>
    <s v="2018-02"/>
    <s v="5"/>
    <s v="2020-07"/>
    <n v="0.74599443734185067"/>
    <n v="32485073.768488228"/>
    <n v="32485073.768488228"/>
    <d v="2023-02-21T00:00:00"/>
    <n v="2.4767123287671233"/>
    <n v="4.3843078519294892E-2"/>
    <n v="31858501.650729705"/>
    <n v="0.5"/>
    <s v="MEDIA"/>
    <x v="2"/>
    <n v="31858501.650729705"/>
  </r>
  <r>
    <n v="702"/>
    <d v="2018-02-22T00:00:00"/>
    <d v="2018-02-22T00:00:00"/>
    <s v="JUZGADO LABORAL DEL CIRCUITO DE PUERTO BERRIO"/>
    <s v="05579310500120180024700"/>
    <s v="2020"/>
    <x v="1"/>
    <s v="QUENDRA ESNEY MORENO GARCIA"/>
    <s v="JOHNNY NARANJO OSPINA"/>
    <n v="212879"/>
    <s v="ORDINARIA"/>
    <s v="RECONOCIMIENTO Y PAGO DE OTRAS PRESTACIONES SALARIALES, SOLCIALES Y SALARIOS"/>
    <s v="MEDIO   "/>
    <s v="MEDIO   "/>
    <s v="MEDIO   "/>
    <s v="MEDIO   "/>
    <n v="0.5"/>
    <s v="MEDIA"/>
    <n v="45800000"/>
    <n v="1"/>
    <s v="CONTESTACIÓN"/>
    <m/>
    <s v="NO"/>
    <n v="0"/>
    <s v="5 AÑOS"/>
    <s v="ELIDIO VALLE VALLE"/>
    <d v="2019-09-16T00:00:00"/>
    <d v="2019-09-16T00:00:00"/>
    <n v="172633"/>
    <s v="EDUCACION"/>
    <s v="PENDIENTE PARA FIJACION DE AUDIENCIA INICIAL. SEPTIEMBRE. Se elabora nuevo poder."/>
    <d v="2020-08-31T00:00:00"/>
    <s v="2018-02"/>
    <s v="5"/>
    <s v="2020-07"/>
    <n v="0.74599443734185067"/>
    <n v="34166545.230256759"/>
    <n v="34166545.230256759"/>
    <d v="2023-02-21T00:00:00"/>
    <n v="2.4767123287671233"/>
    <n v="4.3843078519294892E-2"/>
    <n v="33507540.890171781"/>
    <n v="0.5"/>
    <s v="MEDIA"/>
    <x v="2"/>
    <n v="33507540.890171781"/>
  </r>
  <r>
    <n v="703"/>
    <d v="2018-02-22T00:00:00"/>
    <d v="2018-02-22T00:00:00"/>
    <s v="JUZGADO LABORAL DEL CIRCUITO DE PUERTO BERRIO"/>
    <s v="05579310400120180028500"/>
    <s v="2020"/>
    <x v="1"/>
    <s v="LUZ EDILMA LOPEZ LONDOÑO"/>
    <s v="JOHNNY NARANJO OSPINA"/>
    <n v="212879"/>
    <s v="ORDINARIA"/>
    <s v="RECONOCIMIENTO Y PAGO DE OTRAS PRESTACIONES SALARIALES, SOLCIALES Y SALARIOS"/>
    <s v="MEDIO   "/>
    <s v="MEDIO   "/>
    <s v="MEDIO   "/>
    <s v="MEDIO   "/>
    <n v="0.5"/>
    <s v="MEDIA"/>
    <n v="40235000"/>
    <n v="1"/>
    <s v="CONTESTACIÓN"/>
    <m/>
    <s v="NO"/>
    <n v="0"/>
    <s v="5 AÑOS"/>
    <s v="ELIDIO VALLE VALLE"/>
    <d v="2019-09-16T00:00:00"/>
    <d v="2019-09-16T00:00:00"/>
    <n v="172633"/>
    <s v="EDUCACION"/>
    <s v="PENDIENTE PARA FIJACION DE AUDIENCIA INICIAL. SEPTIEMBRE. Se elabora nuevo poder."/>
    <d v="2020-08-31T00:00:00"/>
    <s v="2018-02"/>
    <s v="5"/>
    <s v="2020-07"/>
    <n v="0.74599443734185067"/>
    <n v="30015086.18644936"/>
    <n v="30015086.18644936"/>
    <d v="2023-02-21T00:00:00"/>
    <n v="2.4767123287671233"/>
    <n v="4.3843078519294892E-2"/>
    <n v="29436155.190307025"/>
    <n v="0.5"/>
    <s v="MEDIA"/>
    <x v="2"/>
    <n v="29436155.190307025"/>
  </r>
  <r>
    <n v="704"/>
    <d v="2018-03-21T00:00:00"/>
    <d v="2018-03-10T00:00:00"/>
    <s v="JUZGADO PROMISCUO DEL CIRCUITO DE AMALFI"/>
    <s v="0503131890120180019900"/>
    <s v="2020"/>
    <x v="1"/>
    <s v="LEIDY TATIANA TOBON VASQUEZ"/>
    <s v="NATALIA BOTERO MANCO"/>
    <n v="172735"/>
    <s v="ORDINARIA"/>
    <s v="RECONOCIMIENTO Y PAGO DE OTRAS PRESTACIONES SALARIALES, SOLCIALES Y SALARIOS"/>
    <s v="MEDIO   "/>
    <s v="MEDIO   "/>
    <s v="BAJO"/>
    <s v="MEDIO   "/>
    <n v="0.45500000000000002"/>
    <s v="MEDIA"/>
    <n v="46000000"/>
    <n v="1"/>
    <s v="CONTESTACIÓN"/>
    <m/>
    <s v="NO"/>
    <n v="0"/>
    <s v="5 AÑOS"/>
    <s v="ELIDIO VALLE VALLE"/>
    <d v="2019-09-16T00:00:00"/>
    <d v="2019-09-16T00:00:00"/>
    <n v="172633"/>
    <s v="EDUCACION"/>
    <s v="PENDIENTE PARA FIJACION DE AUDIENCIA INICIAL. SEPTIEMBRE. Se elabora nuevo poder."/>
    <d v="2020-08-31T00:00:00"/>
    <s v="2018-03"/>
    <s v="5"/>
    <s v="2020-07"/>
    <n v="0.74420758606092174"/>
    <n v="34233548.958802402"/>
    <n v="34233548.958802402"/>
    <d v="2023-03-20T00:00:00"/>
    <n v="2.5506849315068494"/>
    <n v="4.3843078519294892E-2"/>
    <n v="33553728.10524866"/>
    <n v="0.45500000000000002"/>
    <s v="MEDIA"/>
    <x v="2"/>
    <n v="33553728.10524866"/>
  </r>
  <r>
    <n v="705"/>
    <d v="2019-02-12T00:00:00"/>
    <d v="2018-11-27T00:00:00"/>
    <s v="JUZGADO DIECISEIS ADMINISTRATIVO"/>
    <s v="05001333301620180044500"/>
    <s v="2020"/>
    <x v="0"/>
    <s v="ALBA JOHANA HENAO VALENCIA"/>
    <s v="JOHANA GIL VELEZ"/>
    <n v="255549"/>
    <s v="REPARACIÓN DIRECTA"/>
    <s v="FALLA EN EL SERVICIO OTRAS CAUSAS"/>
    <s v="BAJO"/>
    <s v="ALTO"/>
    <s v="BAJO"/>
    <s v="BAJO"/>
    <n v="0.38250000000000001"/>
    <s v="MEDIA"/>
    <n v="674916616"/>
    <n v="1"/>
    <s v="CONTESTACIÓN"/>
    <m/>
    <s v="NO"/>
    <n v="0"/>
    <s v="6 AÑOS"/>
    <s v="ELIDIO VALLE VALLE"/>
    <d v="2019-09-16T00:00:00"/>
    <d v="2019-09-16T00:00:00"/>
    <n v="172633"/>
    <s v="SECCIONAL DE SALUD Y PROTECCION SOCIAL"/>
    <s v="PENDIENTE PARA FIJACION DE AUDIENCIA INICIAL. SEPTIEMBRE. Se elabora nuevo poder. Estados del 26, adisposición de la parte contraria, excepciones."/>
    <d v="2020-08-31T00:00:00"/>
    <s v="2019-02"/>
    <s v="6"/>
    <s v="2020-07"/>
    <n v="1.0374579956513144"/>
    <n v="700197639.66712785"/>
    <n v="700197639.66712785"/>
    <d v="2025-02-10T00:00:00"/>
    <n v="4.4493150684931511"/>
    <n v="4.3843078519294892E-2"/>
    <n v="676122306.85891414"/>
    <n v="0.38250000000000001"/>
    <s v="MEDIA"/>
    <x v="2"/>
    <n v="676122306.85891414"/>
  </r>
  <r>
    <n v="706"/>
    <d v="2019-03-27T00:00:00"/>
    <d v="2019-03-19T00:00:00"/>
    <s v="JUZGADO VEINTICUATRO ADMINISTRATIVO MEDELLIN"/>
    <s v="05001333302420190011800"/>
    <s v="2020"/>
    <x v="0"/>
    <s v="ALBA ROSA HERRERA PANIAGUA"/>
    <s v="HERNAN DARIO ZAPATA LONDOÑO"/>
    <n v="108371"/>
    <s v="NULIDAD Y RESTABLECIMIENTO DEL DERECHO"/>
    <s v="RELIQUIDACIÓN DE LA PENSIÓN"/>
    <s v="MEDIO   "/>
    <s v="MEDIO   "/>
    <s v="BAJO"/>
    <s v="MEDIO   "/>
    <n v="0.45500000000000002"/>
    <s v="MEDIA"/>
    <n v="5000000"/>
    <n v="1"/>
    <s v=" SENTENCIA 1RA FAVORABLE"/>
    <m/>
    <s v="NO"/>
    <n v="0"/>
    <s v="5 AÑOS"/>
    <s v="ELIDIO VALLE VALLE"/>
    <d v="2019-09-16T00:00:00"/>
    <d v="2019-09-16T00:00:00"/>
    <n v="172633"/>
    <s v="GESTION HUMANA Y DLLO ORGANIZACIONAL"/>
    <s v="PENDIENTE PARA FIJACION DE AUDIENCIA INICIAL. SEPTIEMBRE. Se elabora nuevo poder. 10/12/2019 SENTENCIA DE PRIMERA INSTANCIA FAVORABLE AL DEPARTAMENTO, FALTA DE LEGITIMACIÓN EN LA CAUSA POR PASIVA. "/>
    <d v="2020-08-31T00:00:00"/>
    <s v="2019-03"/>
    <s v="5"/>
    <s v="2020-07"/>
    <n v="1.0329659515843337"/>
    <n v="5164829.7579216687"/>
    <n v="5164829.7579216687"/>
    <d v="2024-03-25T00:00:00"/>
    <n v="3.5671232876712327"/>
    <n v="4.3843078519294892E-2"/>
    <n v="5021963.0123479236"/>
    <n v="0.45500000000000002"/>
    <s v="MEDIA"/>
    <x v="2"/>
    <n v="5021963.0123479236"/>
  </r>
  <r>
    <n v="707"/>
    <d v="2018-10-10T00:00:00"/>
    <d v="2018-12-04T00:00:00"/>
    <s v="JUZGADO NOVENO ADMINISTRATIVO ORAL DE MEDELLIN"/>
    <s v="05001333300920180039400"/>
    <s v="2020"/>
    <x v="0"/>
    <s v="LUZ ANGELICA SANCHEZ"/>
    <s v="JAIME JAVIER DIAZ PELAEZ"/>
    <n v="89803"/>
    <s v="NULIDAD Y RESTABLECIMIENTO DEL DERECHO"/>
    <s v="RELIQUIDACIÓN DE LA PENSIÓN"/>
    <s v="MEDIO   "/>
    <s v="MEDIO   "/>
    <s v="BAJO"/>
    <s v="MEDIO   "/>
    <n v="0.45500000000000002"/>
    <s v="MEDIA"/>
    <n v="13277166"/>
    <n v="1"/>
    <s v="CONTESTACIÓN"/>
    <m/>
    <s v="NO"/>
    <n v="0"/>
    <s v="5 AÑOS"/>
    <s v="ELIDIO VALLE VALLE"/>
    <d v="2019-09-16T00:00:00"/>
    <d v="2019-09-16T00:00:00"/>
    <n v="172633"/>
    <s v="GESTION HUMANA Y DLLO ORGANIZACIONAL"/>
    <s v="PENDIENTE PARA FIJACION DE AUDIENCIA INICIAL. SEPTIEMBRE. Se elabora nuevo poder."/>
    <d v="2020-08-31T00:00:00"/>
    <s v="2018-10"/>
    <s v="5"/>
    <s v="2020-07"/>
    <n v="0.73572886802285709"/>
    <n v="9768394.3117315657"/>
    <n v="9768394.3117315657"/>
    <d v="2023-10-09T00:00:00"/>
    <n v="3.106849315068493"/>
    <n v="4.3843078519294892E-2"/>
    <n v="9532627.3626237717"/>
    <n v="0.45500000000000002"/>
    <s v="MEDIA"/>
    <x v="2"/>
    <n v="9532627.3626237717"/>
  </r>
  <r>
    <n v="708"/>
    <d v="2017-12-11T00:00:00"/>
    <d v="2017-11-30T00:00:00"/>
    <s v="JUZGADO SEGUNDO LABORAL DEL CIRCUITO DE MEDELLIN"/>
    <s v="05001310500220170099500"/>
    <s v="2020"/>
    <x v="1"/>
    <s v="JORGE HERNANDO HENAO CARDEÑO"/>
    <s v="NELSON ALBERTO SALAZAR BOTERO"/>
    <n v="137065"/>
    <s v="ORDINARIA"/>
    <s v="RELIQUIDACIÓN DE LA PENSIÓN"/>
    <s v="MEDIO   "/>
    <s v="MEDIO   "/>
    <s v="BAJO"/>
    <s v="MEDIO   "/>
    <n v="0.45500000000000002"/>
    <s v="MEDIA"/>
    <n v="20000000"/>
    <n v="1"/>
    <s v=" SENTENCIA 1RA FAVORABLE"/>
    <m/>
    <s v="NO"/>
    <n v="0"/>
    <s v="4 AÑOS"/>
    <s v="ELIDIO VALLE VALLE"/>
    <d v="2019-09-16T00:00:00"/>
    <d v="2019-09-16T00:00:00"/>
    <n v="172633"/>
    <s v="GESTION HUMANA Y DLLO ORGANIZACIONAL"/>
    <s v="PENDIENTE PARA FIJACION DE AUDIENCIA INICIAL. SEPTIEMBRE. Se elabora nuevo poder. SE FIJA FECHA PARA AUDIENCIA EL DIA 10 DE OCTUBRE DE 2019, A LAS 4.00 pm."/>
    <d v="2020-08-31T00:00:00"/>
    <s v="2017-12"/>
    <s v="4"/>
    <s v="2020-07"/>
    <n v="0.75597398230954627"/>
    <n v="15119479.646190925"/>
    <n v="15119479.646190925"/>
    <d v="2021-12-10T00:00:00"/>
    <n v="1.2767123287671234"/>
    <n v="4.3843078519294892E-2"/>
    <n v="14968441.853952533"/>
    <n v="0.45500000000000002"/>
    <s v="MEDIA"/>
    <x v="2"/>
    <n v="14968441.853952533"/>
  </r>
  <r>
    <n v="709"/>
    <d v="2017-09-07T00:00:00"/>
    <d v="2017-02-27T00:00:00"/>
    <s v="JUZGADO VEINTE LABORAL DEL CIRCUITO DE MEDELLIN"/>
    <s v="05001310502020170014600"/>
    <s v="2020"/>
    <x v="1"/>
    <s v="LUIS CARLOS GOMEZ"/>
    <s v="CARLOS ALBERTO BALLESTEROS"/>
    <n v="33513"/>
    <s v="ORDINARIA"/>
    <s v="PRIMA DE SERVICIOS"/>
    <s v="MEDIO   "/>
    <s v="MEDIO   "/>
    <s v="BAJO"/>
    <s v="MEDIO   "/>
    <n v="0.45500000000000002"/>
    <s v="MEDIA"/>
    <n v="140000000"/>
    <n v="1"/>
    <s v="AUDIENCIA INICIAL O PRIMERA AUDIENCIA"/>
    <m/>
    <s v="NO"/>
    <n v="0"/>
    <s v="5 AÑOS"/>
    <s v="ELIDIO VALLE VALLE"/>
    <d v="2019-09-16T00:00:00"/>
    <d v="2019-09-16T00:00:00"/>
    <n v="172633"/>
    <s v="HACIENDA"/>
    <s v="PENDIENTE PARA REPROGRAMAR AUDIENCIA DE JUZGAMIENTO. SEPTIEMBRE. Se elabora nuevo poder."/>
    <d v="2020-08-31T00:00:00"/>
    <s v="2017-09"/>
    <s v="5"/>
    <s v="2020-07"/>
    <n v="0.76038333983224338"/>
    <n v="106453667.57651408"/>
    <n v="106453667.57651408"/>
    <d v="2022-09-06T00:00:00"/>
    <n v="2.0164383561643837"/>
    <n v="4.3843078519294892E-2"/>
    <n v="104778952.71748023"/>
    <n v="0.45500000000000002"/>
    <s v="MEDIA"/>
    <x v="2"/>
    <n v="104778952.71748023"/>
  </r>
  <r>
    <n v="710"/>
    <d v="2019-06-27T00:00:00"/>
    <d v="2019-06-17T00:00:00"/>
    <s v="JUZGADO LABORAL DEL CIRCUITO DE RIONEGRO"/>
    <s v="05615310500120190014100"/>
    <s v="2020"/>
    <x v="1"/>
    <s v="BEATRIZ EUGENIA CARDONA ARIZTIZABAL"/>
    <s v="JULIA FERNANDA  MUÑOZ RINCON"/>
    <n v="215278"/>
    <s v="ORDINARIA"/>
    <s v="RECONOCIMIENTO Y PAGO DE OTRAS PRESTACIONES SALARIALES, SOLCIALES Y SALARIOS"/>
    <s v="MEDIO   "/>
    <s v="MEDIO   "/>
    <s v="MEDIO   "/>
    <s v="MEDIO   "/>
    <n v="0.5"/>
    <s v="MEDIA"/>
    <n v="15556955"/>
    <n v="1"/>
    <s v="CONTESTACIÓN"/>
    <m/>
    <s v="NO"/>
    <n v="0"/>
    <s v="4 AÑOS"/>
    <s v="ELIDIO VALLE VALLE"/>
    <d v="2019-09-16T00:00:00"/>
    <d v="2019-09-16T00:00:00"/>
    <n v="172633"/>
    <s v="EDUCACION"/>
    <s v="SE FIJO FECHA DE AUDIENCIA PARA EL DIA 05 DE DICIEMBRE DE 2019 1:30 PM. SEPTIEMBRE. Se elabora nuevo poder."/>
    <d v="2020-08-31T00:00:00"/>
    <s v="2019-06"/>
    <s v="4"/>
    <s v="2020-07"/>
    <n v="1.022003699737124"/>
    <n v="15899265.56664395"/>
    <n v="15899265.56664395"/>
    <d v="2023-06-26T00:00:00"/>
    <n v="2.8191780821917809"/>
    <n v="4.3843078519294892E-2"/>
    <n v="15550664.712017521"/>
    <n v="0.5"/>
    <s v="MEDIA"/>
    <x v="2"/>
    <n v="15550664.712017521"/>
  </r>
  <r>
    <n v="711"/>
    <d v="2015-11-13T00:00:00"/>
    <d v="2015-10-21T00:00:00"/>
    <s v="JUZGADO SEGUNDO ADMINISTRATIVO DEL CIRCUITO"/>
    <s v="05001333300220150126400"/>
    <s v="2020"/>
    <x v="1"/>
    <s v="ALBERTO LEONCIO ATEHORTUA"/>
    <s v="LEIDY PATRICIA LOPEZ MONSALVE"/>
    <n v="259.548"/>
    <s v="NULIDAD Y RESTABLECIMIENTO DEL DERECHO - LABORAL"/>
    <s v="RECONOCIMIENTO Y PAGO DE OTRAS PRESTACIONES SALARIALES, SOLCIALES Y SALARIOS"/>
    <s v="MEDIO   "/>
    <s v="MEDIO   "/>
    <s v="BAJO"/>
    <s v="MEDIO   "/>
    <n v="0.45500000000000002"/>
    <s v="MEDIA"/>
    <n v="4000000"/>
    <n v="1"/>
    <s v=" ALEGATOS DE SEGUNDA"/>
    <m/>
    <s v="NO"/>
    <n v="0"/>
    <s v="6 AÑOS"/>
    <s v="ELIDIO VALLE VALLE"/>
    <d v="2019-09-16T00:00:00"/>
    <d v="2019-09-16T00:00:00"/>
    <n v="172633"/>
    <s v="GESTION HUMANA Y DLLO ORGANIZACIONAL"/>
    <s v="PENDIENTE FALLO DE SEGUNDA INSTANCIA . SEPTIEMBRE. Se elabora nuevo poder."/>
    <d v="2020-08-31T00:00:00"/>
    <s v="2015-11"/>
    <s v="6"/>
    <s v="2020-07"/>
    <n v="0.83727667088522129"/>
    <n v="3349106.6835408853"/>
    <n v="3349106.6835408853"/>
    <d v="2021-11-11T00:00:00"/>
    <n v="1.1972602739726028"/>
    <n v="4.3843078519294892E-2"/>
    <n v="3317722.6514380937"/>
    <n v="0.45500000000000002"/>
    <s v="MEDIA"/>
    <x v="2"/>
    <n v="3317722.6514380937"/>
  </r>
  <r>
    <n v="712"/>
    <d v="2018-06-13T00:00:00"/>
    <d v="2018-05-01T00:00:00"/>
    <s v="JUZGADO DIECIOCHO LABORAL DEL CIRCUITO DE MEDELLIN "/>
    <s v="05001310501820180028600"/>
    <s v="2020"/>
    <x v="1"/>
    <s v="NELSON DAVID GIL OTALVARO"/>
    <s v="CARLOS ALBERTO BALLESTEROS"/>
    <n v="33.512999999999998"/>
    <s v="ORDINARIA"/>
    <s v="RECONOCIMIENTO Y PAGO DE OTRAS PRESTACIONES SALARIALES, SOLCIALES Y SALARIOS"/>
    <s v="MEDIO   "/>
    <s v="MEDIO   "/>
    <s v="BAJO"/>
    <s v="MEDIO   "/>
    <n v="0.45500000000000002"/>
    <s v="MEDIA"/>
    <n v="140000000"/>
    <n v="1"/>
    <s v="CONTESTACIÓN"/>
    <m/>
    <s v="NO"/>
    <n v="0"/>
    <s v="4 AÑOS"/>
    <s v="ELIDIO VALLE VALLE"/>
    <d v="2019-09-16T00:00:00"/>
    <d v="2019-09-16T00:00:00"/>
    <n v="172633"/>
    <s v="HACIENDA"/>
    <s v="PENDIENTE PARA FIJACION DE AUDIENCIA DEL ART 77 DEL CPL. SEPTIEMBRE. Se elabora nuevo poder."/>
    <d v="2020-08-31T00:00:00"/>
    <s v="2018-06"/>
    <s v="4"/>
    <s v="2020-07"/>
    <n v="0.73777124655030268"/>
    <n v="103287974.51704237"/>
    <n v="103287974.51704237"/>
    <d v="2022-06-12T00:00:00"/>
    <n v="1.7808219178082192"/>
    <n v="4.3843078519294892E-2"/>
    <n v="101851602.65818413"/>
    <n v="0.45500000000000002"/>
    <s v="MEDIA"/>
    <x v="2"/>
    <n v="101851602.65818413"/>
  </r>
  <r>
    <n v="713"/>
    <d v="2019-02-21T00:00:00"/>
    <d v="2018-11-15T00:00:00"/>
    <s v="JUZGADO SEXTO LABORAL DEL CIRCUITO DE MEDELLIN"/>
    <s v="05001310500620180068400"/>
    <s v="2020"/>
    <x v="1"/>
    <s v="LINO DE JESUS AGUDELO GARCIA"/>
    <s v="GLORIA FANNY RIOS BOTERO"/>
    <n v="187.31"/>
    <s v="ORDINARIA"/>
    <s v="RELIQUIDACIÓN DE LA PENSIÓN"/>
    <s v="MEDIO   "/>
    <s v="MEDIO   "/>
    <s v="BAJO"/>
    <s v="BAJO"/>
    <n v="0.29750000000000004"/>
    <s v="MEDIA"/>
    <n v="20000000"/>
    <n v="1"/>
    <s v="CONTESTACIÓN"/>
    <m/>
    <s v="NO"/>
    <n v="0"/>
    <s v="4 AÑOS"/>
    <s v="ELIDIO VALLE VALLE"/>
    <d v="2019-09-16T00:00:00"/>
    <d v="2019-09-16T00:00:00"/>
    <n v="172633"/>
    <s v="GESTION HUMANA Y DLLO ORGANIZACIONAL"/>
    <s v="SE FIJO FECHA PARA AUDIENCIA DEL ART 77 DEL CPL PARA EL DIA 02 DE JUNIO DE 2020. SEPTIEMBRE. Se elabora nuevo poder."/>
    <d v="2020-08-31T00:00:00"/>
    <s v="2019-02"/>
    <s v="4"/>
    <s v="2020-07"/>
    <n v="1.0374579956513144"/>
    <n v="20749159.913026288"/>
    <n v="20749159.913026288"/>
    <d v="2023-02-20T00:00:00"/>
    <n v="2.473972602739726"/>
    <n v="4.3843078519294892E-2"/>
    <n v="20349388.52457143"/>
    <n v="0.29750000000000004"/>
    <s v="MEDIA"/>
    <x v="2"/>
    <n v="20349388.52457143"/>
  </r>
  <r>
    <n v="714"/>
    <d v="2017-09-28T00:00:00"/>
    <d v="2017-08-11T00:00:00"/>
    <s v="JUZGADO VEINTITRES LABORAL DEL CIRCUITO DE MEDELLIN "/>
    <s v="05001310502320170054000"/>
    <s v="2020"/>
    <x v="1"/>
    <s v="JOSE ANTONIO CORREA OSPINA"/>
    <s v="GLORIA CECILIA GALLEGO C"/>
    <n v="15.803000000000001"/>
    <s v="ORDINARIA"/>
    <s v="RECONOCIMIENTO Y PAGO DE PENSIÓN"/>
    <s v="MEDIO   "/>
    <s v="MEDIO   "/>
    <s v="BAJO"/>
    <s v="BAJO"/>
    <n v="0.29750000000000004"/>
    <s v="MEDIA"/>
    <n v="22398184"/>
    <n v="1"/>
    <s v=" SENTENCIA 1RA FAVORABLE"/>
    <m/>
    <s v="NO"/>
    <s v="O"/>
    <s v="5 AÑOS"/>
    <s v="ELIDIO VALLE VALLE"/>
    <d v="2019-09-16T00:00:00"/>
    <d v="2019-09-16T00:00:00"/>
    <n v="172633"/>
    <s v="GESTION HUMANA Y DLLO ORGANIZACIONAL"/>
    <s v="PENDIENTE PARA FIJACION DE AUDIENCIA DEL ART 77 DEL CPL. SEPTIEMBRE. Se elabora nuevo poder."/>
    <d v="2020-08-31T00:00:00"/>
    <s v="2017-09"/>
    <s v="5"/>
    <s v="2020-07"/>
    <n v="0.76038333983224338"/>
    <n v="17031205.956097115"/>
    <n v="17031205.956097115"/>
    <d v="2022-09-27T00:00:00"/>
    <n v="2.0739726027397261"/>
    <n v="4.3843078519294892E-2"/>
    <n v="16755690.651462823"/>
    <n v="0.29750000000000004"/>
    <s v="MEDIA"/>
    <x v="2"/>
    <n v="16755690.651462823"/>
  </r>
  <r>
    <n v="715"/>
    <d v="2018-10-02T00:00:00"/>
    <d v="2018-09-06T00:00:00"/>
    <s v="JUZGADO DIECIOCHO ADMINISTRATIVO ORAL DEL CIRCUITO DE MEDELLIN "/>
    <s v="05001333301820180035100"/>
    <s v="2020"/>
    <x v="0"/>
    <s v="LUCY JUDITH MARTINEZ PERALTA"/>
    <s v="JULIA FERNANDA MUÑOZ"/>
    <n v="215.27799999999999"/>
    <s v="NULIDAD Y RESTABLECIMIENTO DEL DERECHO"/>
    <s v="RECONOCIMIENTO Y PAGO DE OTRAS PRESTACIONES SALARIALES, SOLCIALES Y SALARIOS"/>
    <s v="MEDIO   "/>
    <s v="MEDIO   "/>
    <s v="MEDIO   "/>
    <s v="MEDIO   "/>
    <n v="0.5"/>
    <s v="MEDIA"/>
    <n v="12542555"/>
    <n v="1"/>
    <s v="CONTESTACIÓN"/>
    <m/>
    <s v="NO"/>
    <s v="O"/>
    <s v="4 AÑOS"/>
    <s v="ELIDIO VALLE VALLE"/>
    <d v="2019-09-16T00:00:00"/>
    <d v="2019-09-16T00:00:00"/>
    <n v="172633"/>
    <s v="EDUCACION"/>
    <s v="PENDIENTE PARA FIJACION DE AUDIENCIA INICIAL, SEPTIEMBRE. Se elabora nuevo poder."/>
    <d v="2020-08-31T00:00:00"/>
    <s v="2018-10"/>
    <s v="4"/>
    <s v="2020-07"/>
    <n v="0.73572886802285709"/>
    <n v="9227919.7922644261"/>
    <n v="9227919.7922644261"/>
    <d v="2022-10-01T00:00:00"/>
    <n v="2.0849315068493151"/>
    <n v="4.3843078519294892E-2"/>
    <n v="9077856.5749087688"/>
    <n v="0.5"/>
    <s v="MEDIA"/>
    <x v="2"/>
    <n v="9077856.5749087688"/>
  </r>
  <r>
    <n v="716"/>
    <d v="2015-12-14T00:00:00"/>
    <d v="2015-09-11T00:00:00"/>
    <s v="JUZGADO CUARTO ADMINISTRATIVO ORAL MEDELLIN"/>
    <s v="05001333370420150022600"/>
    <s v="2020"/>
    <x v="1"/>
    <s v="GUILLERMO LEON HERRERA GUTIERREZ"/>
    <s v="LEIDY PATRICIA LOPEZ MONSALVE"/>
    <n v="165.75700000000001"/>
    <s v="NULIDAD Y RESTABLECIMIENTO DEL DERECHO - LABORAL"/>
    <s v="RECONOCIMIENTO Y PAGO DE OTRAS PRESTACIONES SALARIALES, SOLCIALES Y SALARIOS"/>
    <s v="MEDIO   "/>
    <s v="MEDIO   "/>
    <s v="BAJO"/>
    <s v="MEDIO   "/>
    <n v="0.45500000000000002"/>
    <s v="MEDIA"/>
    <n v="3000000"/>
    <n v="1"/>
    <s v=" ALEGATOS DE SEGUNDA"/>
    <m/>
    <s v="NO"/>
    <s v="O"/>
    <s v="6 AÑOS"/>
    <s v="ELIDIO VALLE VALLE"/>
    <d v="2019-09-16T00:00:00"/>
    <d v="2019-09-16T00:00:00"/>
    <n v="172633"/>
    <s v="GESTION HUMANA Y DLLO ORGANIZACIONAL"/>
    <s v="EL DIA 30 DE JUNIO DE 2016 PASO EL EXPEDIENTE AL TRIBUNAL PARA RESOLVER RECURSO DE APELACION. SEPTIEMBRE. Se elabora nuevo poder."/>
    <d v="2020-08-31T00:00:00"/>
    <s v="2015-12"/>
    <s v="6"/>
    <s v="2020-07"/>
    <n v="0.8321082718324041"/>
    <n v="2496324.8154972121"/>
    <n v="2496324.8154972121"/>
    <d v="2021-12-12T00:00:00"/>
    <n v="1.2821917808219179"/>
    <n v="4.3843078519294892E-2"/>
    <n v="2471281.0012790281"/>
    <n v="0.45500000000000002"/>
    <s v="MEDIA"/>
    <x v="2"/>
    <n v="2471281.0012790281"/>
  </r>
  <r>
    <n v="717"/>
    <d v="2018-08-06T00:00:00"/>
    <d v="2018-07-27T00:00:00"/>
    <s v="JUZGADO QUINTO LABORAL DEL CIRCUITO DE MEDELLIN"/>
    <s v="05001310500520180047300"/>
    <s v="2020"/>
    <x v="1"/>
    <s v="JESUS HERNANDO HERNANDEZ BETANCUR"/>
    <s v="SANDRO SANCHEZ SALAZAR"/>
    <n v="95.350999999999999"/>
    <s v="ORDINARIA"/>
    <s v="RECONOCIMIENTO Y PAGO DE OTRAS PRESTACIONES SALARIALES, SOLCIALES Y SALARIOS"/>
    <s v="MEDIO   "/>
    <s v="MEDIO   "/>
    <s v="MEDIO   "/>
    <s v="MEDIO   "/>
    <n v="0.5"/>
    <s v="MEDIA"/>
    <n v="20000000"/>
    <n v="1"/>
    <s v=" AUDIENCIA DE PRUEBAS"/>
    <m/>
    <s v="NO"/>
    <s v="O"/>
    <s v="5 AÑOS"/>
    <s v="ELIDIO VALLE VALLE"/>
    <d v="2019-09-16T00:00:00"/>
    <d v="2019-09-16T00:00:00"/>
    <n v="172633"/>
    <s v="HACIENDA"/>
    <s v="PENTIENDE PARA FIJACION DE AUDIENCIA DE TRAMITE Y JUZGAMIENTO. SEPTIEMBRE. Se elabora nuevo poder."/>
    <d v="2020-08-31T00:00:00"/>
    <s v="2018-08"/>
    <s v="5"/>
    <s v="2020-07"/>
    <n v="0.7378298404971021"/>
    <n v="14756596.809942042"/>
    <n v="14756596.809942042"/>
    <d v="2023-08-05T00:00:00"/>
    <n v="2.9287671232876713"/>
    <n v="4.3843078519294892E-2"/>
    <n v="14420616.755982663"/>
    <n v="0.5"/>
    <s v="MEDIA"/>
    <x v="2"/>
    <n v="14420616.755982663"/>
  </r>
  <r>
    <n v="718"/>
    <d v="2018-04-07T00:00:00"/>
    <d v="2018-03-07T00:00:00"/>
    <s v="JUZGADO PROMISCUO DEL CIRCUITO DE AMALFI"/>
    <s v="05031318900120180019400"/>
    <s v="2020"/>
    <x v="1"/>
    <s v="LEIDY TATIANA TOBON VASQUEZ"/>
    <s v="NATALIA BOTERO MANCO"/>
    <n v="172.73500000000001"/>
    <s v="ORDINARIA"/>
    <s v="RECONOCIMIENTO Y PAGO DE OTRAS PRESTACIONES SALARIALES, SOLCIALES Y SALARIOS"/>
    <s v="MEDIO   "/>
    <s v="MEDIO   "/>
    <s v="BAJO"/>
    <s v="BAJO"/>
    <n v="0.29750000000000004"/>
    <s v="MEDIA"/>
    <n v="47000000"/>
    <n v="1"/>
    <s v="AUDIENCIA INICIAL O PRIMERA AUDIENCIA"/>
    <m/>
    <s v="NO"/>
    <s v="O"/>
    <s v="5 AÑOS"/>
    <s v="ELIDIO VALLE VALLE"/>
    <d v="2019-09-16T00:00:00"/>
    <d v="2019-09-16T00:00:00"/>
    <n v="172633"/>
    <s v="EDUCACION"/>
    <s v="PENTIENDE PARA FIJACION DE AUDIENCIA DE TRAMITE Y JUZGAMIENTO. SEPTIEMBRE. Se elabora nuevo poder."/>
    <d v="2020-08-31T00:00:00"/>
    <s v="2018-04"/>
    <s v="5"/>
    <s v="2020-07"/>
    <n v="0.74078668525523483"/>
    <n v="34816974.206996039"/>
    <n v="34816974.206996039"/>
    <d v="2023-04-06T00:00:00"/>
    <n v="2.5972602739726027"/>
    <n v="4.3843078519294892E-2"/>
    <n v="34113070.947794013"/>
    <n v="0.29750000000000004"/>
    <s v="MEDIA"/>
    <x v="2"/>
    <n v="34113070.947794013"/>
  </r>
  <r>
    <n v="719"/>
    <d v="2018-07-04T00:00:00"/>
    <d v="2018-05-10T00:00:00"/>
    <s v="JUZGADO PRIMERO LABORAL DEL CIRCUITO DE MEDELLIN"/>
    <s v="05001310500120180026800"/>
    <s v="2020"/>
    <x v="1"/>
    <s v="DUBERLINA GARCIA CANO"/>
    <s v="NICOLAS OCTAVIO ARISMENDI"/>
    <n v="140.233"/>
    <s v="ORDINARIA"/>
    <s v="RECONOCIMIENTO Y PAGO DE OTRAS PRESTACIONES SALARIALES, SOLCIALES Y SALARIOS"/>
    <s v="MEDIO   "/>
    <s v="MEDIO   "/>
    <s v="BAJO"/>
    <s v="MEDIO   "/>
    <n v="0.45500000000000002"/>
    <s v="MEDIA"/>
    <n v="45000000"/>
    <n v="1"/>
    <s v="CONTESTACIÓN"/>
    <m/>
    <s v="NO"/>
    <s v="O"/>
    <s v="5 AÑOS"/>
    <s v="ELIDIO VALLE VALLE"/>
    <d v="2019-09-16T00:00:00"/>
    <d v="2019-09-16T00:00:00"/>
    <n v="172633"/>
    <s v="EDUCACION"/>
    <s v="PENDIENTE PARA FIJACION DE AUDIENCIA DEL ART 77 DEL CPL. SEPTIEMBRE. Se elabora nuevo poder. AUDIENCIA DEL ARTÍCULO 77 DEL CÓDIGO PROCESAL LABORAL Y D ELA SEGURIDAD SOCIAL, PARA EL DIA 24 DE NOVIEMBRE DE 2020, A LAS 10.00 am."/>
    <d v="2020-08-31T00:00:00"/>
    <s v="2018-07"/>
    <s v="5"/>
    <s v="2020-07"/>
    <n v="0.73871336652539898"/>
    <n v="33242101.493642956"/>
    <n v="33242101.493642956"/>
    <d v="2023-07-03T00:00:00"/>
    <n v="2.8383561643835615"/>
    <n v="4.3843078519294892E-2"/>
    <n v="32508345.589902341"/>
    <n v="0.45500000000000002"/>
    <s v="MEDIA"/>
    <x v="2"/>
    <n v="32508345.589902341"/>
  </r>
  <r>
    <n v="720"/>
    <d v="2017-02-15T00:00:00"/>
    <d v="2017-01-24T00:00:00"/>
    <s v="JUZGADO DIECISIETE ADMINISTRATIVO ORAL DEL CIRCUITO DE MEDELLIN"/>
    <s v="05001333301720170003400"/>
    <s v="2020"/>
    <x v="0"/>
    <s v="JAIME OROZO CARDONA"/>
    <s v="GLORIA CECILIA GALLEGO C"/>
    <n v="15.803000000000001"/>
    <s v="NULIDAD Y RESTABLECIMIENTO DEL DERECHO - LABORAL"/>
    <s v="RELIQUIDACIÓN DE LA PENSIÓN"/>
    <s v="BAJO"/>
    <s v="ALTO"/>
    <s v="BAJO"/>
    <s v="BAJO"/>
    <n v="0.38250000000000001"/>
    <s v="MEDIA"/>
    <n v="20000000"/>
    <n v="1"/>
    <s v=" SENTENCIA 1RA FAVORABLE"/>
    <m/>
    <s v="NO"/>
    <s v="O"/>
    <s v="5 AÑOS"/>
    <s v="ELIDIO VALLE VALLE"/>
    <d v="2019-09-16T00:00:00"/>
    <d v="2019-09-16T00:00:00"/>
    <n v="172633"/>
    <s v="GESTION HUMANA Y DLLO ORGANIZACIONAL"/>
    <s v="FALLO E PRIMERA INSTANCIA FAVORABLE AL DEPARTAMENTO DE ANTIOQUIA, SIN CONDENAS A CARGO DE LA GOBERNACION, PASO AL TRIBUNAL PARA RESOLVER EL RECURSO DE APELACION . SEPTIEMBRE. Se elabora nuevo poder."/>
    <d v="2020-08-31T00:00:00"/>
    <s v="2017-02"/>
    <s v="5"/>
    <s v="2020-07"/>
    <n v="0.77115025586143982"/>
    <n v="15423005.117228797"/>
    <n v="15423005.117228797"/>
    <d v="2022-02-14T00:00:00"/>
    <n v="1.4575342465753425"/>
    <n v="4.3843078519294892E-2"/>
    <n v="15247238.949996376"/>
    <n v="0.38250000000000001"/>
    <s v="MEDIA"/>
    <x v="2"/>
    <n v="15247238.949996376"/>
  </r>
  <r>
    <n v="721"/>
    <d v="2017-12-04T00:00:00"/>
    <d v="2017-11-17T00:00:00"/>
    <s v="JUZGADO ONCE ADMINISTRATIVO ORAL DEL CIRCUITO DE MEDELLIN"/>
    <s v="05001333301120170059200"/>
    <s v="2020"/>
    <x v="0"/>
    <s v="DAMARIS DE JESUS AGUIRRE GALLEGO"/>
    <s v="JUAN GUILLERMO RAMIREZ LOPEZ"/>
    <n v="246.83699999999999"/>
    <s v="NULIDAD Y RESTABLECIMIENTO DEL DERECHO - LABORAL"/>
    <s v="PENSIÓN DE SOBREVIVIENTES"/>
    <s v="MEDIO   "/>
    <s v="MEDIO   "/>
    <s v="MEDIO   "/>
    <s v="MEDIO   "/>
    <n v="0.5"/>
    <s v="MEDIA"/>
    <n v="6500000"/>
    <n v="1"/>
    <s v=" OTRA"/>
    <m/>
    <s v="NO"/>
    <s v="O"/>
    <s v="4 AÑOS"/>
    <s v="ELIDIO VALLE VALLE"/>
    <d v="2019-09-16T00:00:00"/>
    <d v="2019-09-16T00:00:00"/>
    <n v="172633"/>
    <s v="GESTION HUMANA Y DLLO ORGANIZACIONAL"/>
    <s v="PENDIENTE PARA FIJACION DE AUDIENCIA INICIAL. SEPTIEMBRE. Se elabora nuevo poder. - Se programa audiencia inicial para el día 5 de febrero de 2020, a las 10.00 AM.  NOTA: EN LA FECHA FEBRERO 05 DE 2020 SE LLEVA A EFECTO LA AUDIENCIA INICIAL, SE TERMINA EL PROCESO, EN VIRTUD DE QUE SE DECLARÓ LA FALTA DE LEGITIMACIÓN EN LA CAUSA POR PASIVA Y EL PROCESO SE QUEDÓ SIN DEMANDADO."/>
    <d v="2020-08-31T00:00:00"/>
    <s v="2017-12"/>
    <s v="4"/>
    <s v="2020-07"/>
    <n v="0.75597398230954627"/>
    <n v="4913830.8850120511"/>
    <n v="4913830.8850120511"/>
    <d v="2021-12-03T00:00:00"/>
    <n v="1.2575342465753425"/>
    <n v="4.3843078519294892E-2"/>
    <n v="4865477.325162936"/>
    <n v="0.5"/>
    <s v="MEDIA"/>
    <x v="2"/>
    <n v="4865477.325162936"/>
  </r>
  <r>
    <n v="722"/>
    <d v="2017-10-04T00:00:00"/>
    <d v="2017-10-02T00:00:00"/>
    <s v="JUZGADO PROMISCUO DEL CIRCUITO DE EL BAGRE"/>
    <s v="05250318900120170010800"/>
    <s v="2020"/>
    <x v="1"/>
    <s v="LIZETH ATENCIO PADILLA"/>
    <s v="NATALIA INES MONTOYA RICARDO"/>
    <n v="168.13900000000001"/>
    <s v="ORDINARIA"/>
    <s v="PENSIÓN DE SOBREVIVIENTES"/>
    <s v="MEDIO   "/>
    <s v="MEDIO   "/>
    <s v="BAJO"/>
    <s v="MEDIO   "/>
    <n v="0.45500000000000002"/>
    <s v="MEDIA"/>
    <n v="25000000"/>
    <n v="1"/>
    <s v=" RECURSO DE APELACIÓN SENTENCIA"/>
    <m/>
    <s v="NO"/>
    <s v="O"/>
    <s v="5 AÑOS"/>
    <s v="ELIDIO VALLE VALLE"/>
    <d v="2019-09-16T00:00:00"/>
    <d v="2019-09-16T00:00:00"/>
    <n v="172633"/>
    <s v="GESTION HUMANA Y DLLO ORGANIZACIONAL"/>
    <s v="PENDIENTE PARA FIJACION DE AUDIENCIA DEL ART 77 DEL CPL. SEPTIEMBRE. Se elabora nuevo poder."/>
    <d v="2020-08-31T00:00:00"/>
    <s v="2017-10"/>
    <s v="5"/>
    <s v="2020-07"/>
    <n v="0.76025622916343338"/>
    <n v="19006405.729085833"/>
    <n v="19006405.729085833"/>
    <d v="2022-10-03T00:00:00"/>
    <n v="2.0904109589041098"/>
    <n v="4.3843078519294892E-2"/>
    <n v="18696520.419646185"/>
    <n v="0.45500000000000002"/>
    <s v="MEDIA"/>
    <x v="2"/>
    <n v="18696520.419646185"/>
  </r>
  <r>
    <n v="723"/>
    <d v="2019-08-21T00:00:00"/>
    <d v="2019-05-23T00:00:00"/>
    <s v="JUZGADO DIECIOCHO LABORAL DEL CIRCUITO DE MEDELLIN "/>
    <s v="05001310501820190028900"/>
    <s v="2020"/>
    <x v="1"/>
    <s v="GUSTAVO ADOLFO ACEVEDO BETANCUR"/>
    <s v="JULIA FERNANDA MUÑOZ RINCÓN"/>
    <n v="215278"/>
    <s v="ORDINARIA"/>
    <s v="RECONOCIMIENTO Y PAGO DE OTRAS PRESTACIONES SALARIALES, SOLCIALES Y SALARIOS"/>
    <s v="MEDIO   "/>
    <s v="MEDIO   "/>
    <s v="BAJO"/>
    <s v="BAJO"/>
    <n v="0.29750000000000004"/>
    <s v="MEDIA"/>
    <n v="15334941"/>
    <n v="1"/>
    <s v="CONTESTACIÓN"/>
    <m/>
    <s v="NO"/>
    <s v="O"/>
    <s v="5 AÑOS"/>
    <s v="ELIDIO VALLE VALLE"/>
    <d v="2019-09-16T00:00:00"/>
    <d v="2019-09-16T00:00:00"/>
    <n v="172633"/>
    <s v="EDUCACION"/>
    <s v="PENDIENTE PARA FIJACION DE AUDIENCIA DEL ART 77 DEL CPL."/>
    <d v="2020-08-31T00:00:00"/>
    <s v="2019-08"/>
    <s v="5"/>
    <s v="2020-07"/>
    <n v="1.0188294671454916"/>
    <n v="15623689.767737553"/>
    <n v="15623689.767737553"/>
    <d v="2024-08-19T00:00:00"/>
    <n v="3.9698630136986299"/>
    <n v="4.3843078519294892E-2"/>
    <n v="15143479.077648453"/>
    <n v="0.29750000000000004"/>
    <s v="MEDIA"/>
    <x v="2"/>
    <n v="15143479.077648453"/>
  </r>
  <r>
    <n v="724"/>
    <d v="2019-08-29T00:00:00"/>
    <d v="2019-08-22T00:00:00"/>
    <s v="JUZGADO VEINTISIETE ADMINISTRATIVO DEL CIRCUITO DE MEDELLIN "/>
    <s v="05001333302720190035400"/>
    <s v="2020"/>
    <x v="0"/>
    <s v="YADYS ARLED ROMERO SÁNCHEZ"/>
    <s v="DIANA CAROLINA ALZATE QUINTERO"/>
    <n v="165819"/>
    <s v="NULIDAD Y RESTABLECIMIENTO DEL DERECHO - LABORAL"/>
    <s v="OTRAS"/>
    <s v="BAJO"/>
    <s v="ALTO"/>
    <s v="BAJO"/>
    <s v="ALTO"/>
    <n v="0.71499999999999997"/>
    <s v="ALTA"/>
    <n v="14266436"/>
    <n v="1"/>
    <s v="CONTESTACIÓN"/>
    <m/>
    <s v="NO"/>
    <s v="O"/>
    <s v="5 AÑOS"/>
    <s v="ELIDIO VALLE VALLE"/>
    <d v="2019-09-16T00:00:00"/>
    <d v="2019-09-16T00:00:00"/>
    <n v="172633"/>
    <s v="EDUCACION"/>
    <s v="PENDIENTE QUE SE FIJE FECHA PARA AUDIENCIA INICIAL"/>
    <d v="2020-08-31T00:00:00"/>
    <s v="2019-08"/>
    <s v="5"/>
    <s v="2020-07"/>
    <n v="1.0188294671454916"/>
    <n v="14535065.387945259"/>
    <n v="14535065.387945259"/>
    <d v="2024-08-27T00:00:00"/>
    <n v="3.9917808219178084"/>
    <n v="4.3843078519294892E-2"/>
    <n v="14085886.700906796"/>
    <n v="0.71499999999999997"/>
    <s v="ALTA"/>
    <x v="0"/>
    <n v="14085886.700906796"/>
  </r>
  <r>
    <n v="725"/>
    <d v="2019-09-19T00:00:00"/>
    <d v="2019-09-09T00:00:00"/>
    <s v="JUZGADO TREINTA Y SEIS ADMINISTRATIVO DEL CIRCUITO DE MEDELLIN "/>
    <s v="05001333303620190038700"/>
    <s v="2020"/>
    <x v="0"/>
    <s v="CERVECERIA UNION S.A "/>
    <s v="LAURA NATALIA TABARES TORRES"/>
    <n v="314527"/>
    <s v="NULIDAD Y RESTABLECIMIENTO DEL DERECHO"/>
    <s v="LIQUIDACIÓN"/>
    <s v="MEDIO   "/>
    <s v="MEDIO   "/>
    <s v="MEDIO   "/>
    <s v="MEDIO   "/>
    <n v="0.5"/>
    <s v="MEDIA"/>
    <n v="18667680"/>
    <n v="1"/>
    <s v="CONTESTACIÓN"/>
    <m/>
    <s v="NO"/>
    <s v="O"/>
    <s v="5 AÑOS"/>
    <s v="ELIDIO VALLE VALLE"/>
    <d v="2019-09-16T00:00:00"/>
    <d v="2019-09-16T00:00:00"/>
    <n v="172633"/>
    <s v="HACIENDA"/>
    <s v="CONTESTACIÓN DEMANDA EN LA FECHA 13 DE DICIEMBRE D E2019"/>
    <d v="2020-08-31T00:00:00"/>
    <s v="2019-09"/>
    <s v="5"/>
    <s v="2020-07"/>
    <n v="1.016560139453806"/>
    <n v="18976819.384079024"/>
    <n v="18976819.384079024"/>
    <d v="2024-09-17T00:00:00"/>
    <n v="4.0493150684931507"/>
    <n v="4.3843078519294892E-2"/>
    <n v="18382058.046282176"/>
    <n v="0.5"/>
    <s v="MEDIA"/>
    <x v="2"/>
    <n v="18382058.046282176"/>
  </r>
  <r>
    <n v="726"/>
    <d v="2019-09-12T00:00:00"/>
    <d v="2019-09-09T00:00:00"/>
    <s v="JUZGADO TREINTA Y SEIS ADMINISTRATIVO DEL CIRCUITO DE MEDELLIN "/>
    <s v="05001333303620190038300"/>
    <s v="2020"/>
    <x v="0"/>
    <s v="RUBIELA DEL SOCORRO AGUDELO SÁNCHEZ"/>
    <s v="OSCAR GERARDO TORRES TRUJILLO"/>
    <n v="219065"/>
    <s v="NULIDAD Y RESTABLECIMIENTO DEL DERECHO - LABORAL"/>
    <s v="OTRAS"/>
    <s v="MEDIO   "/>
    <s v="MEDIO   "/>
    <s v="MEDIO   "/>
    <s v="MEDIO   "/>
    <n v="0.5"/>
    <s v="MEDIA"/>
    <n v="15714377"/>
    <n v="1"/>
    <s v="CONTESTACIÓN"/>
    <m/>
    <s v="NO"/>
    <s v="O"/>
    <s v="5 AÑOS"/>
    <s v="ELIDIO VALLE VALLE"/>
    <d v="2019-09-16T00:00:00"/>
    <d v="2019-09-16T00:00:00"/>
    <n v="172633"/>
    <s v="EDUCACION"/>
    <s v="SE SOLICITÓ ANTECEDENTES ADMINSTRATIVOS"/>
    <d v="2020-08-31T00:00:00"/>
    <s v="2019-09"/>
    <s v="5"/>
    <s v="2020-07"/>
    <n v="1.016560139453806"/>
    <n v="15974609.274549682"/>
    <n v="15974609.274549682"/>
    <d v="2024-09-10T00:00:00"/>
    <n v="4.0301369863013701"/>
    <n v="4.3843078519294892E-2"/>
    <n v="15476275.452399006"/>
    <n v="0.5"/>
    <s v="MEDIA"/>
    <x v="2"/>
    <n v="15476275.452399006"/>
  </r>
  <r>
    <n v="727"/>
    <d v="2018-05-03T00:00:00"/>
    <d v="2018-04-30T00:00:00"/>
    <s v="JUZGADO VEINTICINCO ADMINISTRATIVO DEL CIRCUITO DE MEDELLIN "/>
    <s v="05001333302520180016500"/>
    <s v="2020"/>
    <x v="0"/>
    <s v="JESSICA STEPHENSON PUERTA"/>
    <s v="OSCAR GERARDO TORRES TRUJILLO"/>
    <n v="113467"/>
    <s v="POPULAR"/>
    <s v="OTRAS"/>
    <s v="MEDIO   "/>
    <s v="MEDIO   "/>
    <s v="MEDIO   "/>
    <s v="MEDIO   "/>
    <n v="0.5"/>
    <s v="MEDIA"/>
    <n v="200000000"/>
    <n v="1"/>
    <s v=" SENTENCIA 2DA EN CONTRA "/>
    <m/>
    <s v="NO"/>
    <s v="O"/>
    <s v="4 AÑOS"/>
    <s v="ELIDIO VALLE VALLE"/>
    <d v="2019-09-16T00:00:00"/>
    <d v="2019-09-16T00:00:00"/>
    <n v="172633"/>
    <s v="EDUCACION"/>
    <s v="En la fecha 30 de abril de 2018, se presentó ACCIÓN POPULAR en contra del DEPARTAMENTO DE ANTIOQUIA, por el abandono en que se encontraba el PARQUE EDUCATIVO de MACEO (ANTIOQUIA), donde se solicitó la protección de derechos colectivos, moralidad pública, patrimonio público.  En la fecha 18 de marzo de 2019 se profiere sentencia de primera instancia donde se acogen las pretensiones de la ACTORA. Dicho fallo fue apelado por el DEPARTAMENTO DE ANTIOQUIA, y mediante sentencia de Segunda instancia de fecha 14 de mayo de 2019, el TRIBUNAL ADMINISTRATIVO DE ANTIOQUIA, M.P. Dra. LILIANA PATRICIA NAVARRO, confirma en su integridad la sentencia de primera instancia. El fallo ordenó la conformación de un COMITÉ para que se encargara del asunto, comité con el cual se cumplió y dentro de las acciones que se hicieron, como cumplimiento a la sentencia, se encuentra un CONVENIO No. 4600010049 de 2019, suscrito entre el DEPARTAMENTO DE ANTIOQUIA y el MUNICIPIO DE MACEO, por valor de $153.957.276, para realizar el mantenimiento a la construcción física, con plazo máximo de ejecución en diciembre de 2019. 13/12/2019 EN LA FECHA SE ALLEGA AL DESPACHO DEL JUZGADO VARIOS DOCUMENTOS, ENTRE ELLOS UNA ACTA DE VERIFICACIÓN DE CUMPLIMIENTO DEBIDAMENTE FIRMADA, DE FECHA 12 DEL CORRIENTE MES. "/>
    <d v="2020-08-31T00:00:00"/>
    <s v="2018-05"/>
    <s v="4"/>
    <s v="2020-07"/>
    <n v="0.73891229786794344"/>
    <n v="147782459.5735887"/>
    <n v="147782459.5735887"/>
    <d v="2022-05-02T00:00:00"/>
    <n v="1.6684931506849314"/>
    <n v="4.3843078519294892E-2"/>
    <n v="145856108.97025716"/>
    <n v="0.5"/>
    <s v="MEDIA"/>
    <x v="2"/>
    <n v="145856108.97025716"/>
  </r>
  <r>
    <n v="728"/>
    <d v="2017-05-02T00:00:00"/>
    <d v="2017-03-10T00:00:00"/>
    <s v="JUZGADO PROMISCUL DEL CIRCUITO DE JERICO ANTIOQUIA"/>
    <s v="05368318900120170030000"/>
    <s v="2020"/>
    <x v="1"/>
    <s v="JESÚS ANIBAL PÉREZ"/>
    <s v="JULIA FERNANDA MUÑOZ RINCÓN"/>
    <n v="215278"/>
    <s v="ORDINARIA"/>
    <s v="RECONOCIMIENTO Y PAGO DE OTRAS PRESTACIONES SALARIALES, SOLCIALES Y SALARIOS"/>
    <s v="MEDIO   "/>
    <s v="MEDIO   "/>
    <s v="MEDIO   "/>
    <s v="MEDIO   "/>
    <n v="0.5"/>
    <s v="MEDIA"/>
    <n v="56891526"/>
    <n v="1"/>
    <s v="CONTESTACIÓN"/>
    <m/>
    <s v="NO"/>
    <s v="O"/>
    <s v="6 años"/>
    <s v="ELIDIO VALLE VALLE"/>
    <d v="2019-09-16T00:00:00"/>
    <d v="2019-09-16T00:00:00"/>
    <n v="172633"/>
    <s v="EDUCACION"/>
    <s v="La contestación de la demanda se envió al correo electrónico del JUZGADO PROMISCUO DEL CIRCUITO DE JERICO ANTIOQUIA, en la fecha 13 de noviembre de 2019. Se entregó a Lina mercedes para que lo enviara por correo 472 hacia el destino JERICO. Se envió contesación demanda, anexos antecedentes administrativos y poder conferido por el Departamento de Antioquia. "/>
    <d v="2020-08-31T00:00:00"/>
    <s v="2017-05"/>
    <s v="6"/>
    <s v="2020-07"/>
    <n v="0.76223816507249575"/>
    <n v="43364892.386414185"/>
    <n v="43364892.386414185"/>
    <d v="2023-05-01T00:00:00"/>
    <n v="2.6657534246575341"/>
    <n v="4.3843078519294892E-2"/>
    <n v="42465295.030861773"/>
    <n v="0.5"/>
    <s v="MEDIA"/>
    <x v="2"/>
    <n v="42465295.030861773"/>
  </r>
  <r>
    <n v="729"/>
    <d v="2013-10-02T00:00:00"/>
    <d v="2013-09-03T00:00:00"/>
    <s v="TRIBUNAL ADMINISTRATIVO DE ANTIOQUIA"/>
    <s v="05001233300020130139200"/>
    <s v="2020"/>
    <x v="0"/>
    <s v="LAURA ROSA GIRALDO MENDEZ"/>
    <s v="DIANA CAROLINA ALZATE QUINTERO"/>
    <n v="165819"/>
    <s v="NULIDAD Y RESTABLECIMIENTO DEL DERECHO - LABORAL"/>
    <s v="RECONOCIMIENTO Y PAGO DE OTRAS PRESTACIONES SALARIALES, SOLCIALES Y SALARIOS"/>
    <s v="MEDIO   "/>
    <s v="MEDIO   "/>
    <s v="MEDIO   "/>
    <s v="MEDIO   "/>
    <n v="0.5"/>
    <s v="MEDIA"/>
    <n v="17545000"/>
    <n v="1"/>
    <s v="  SENTENCIA 2DA FAVORABLE"/>
    <m/>
    <s v="NO"/>
    <s v="O"/>
    <s v="8 años"/>
    <s v="ELIDIO VALLE VALLE"/>
    <d v="2019-09-16T00:00:00"/>
    <d v="2019-09-16T00:00:00"/>
    <n v="172633"/>
    <s v="EDUCACION"/>
    <s v="FALLO DE SEGUNDA INSTANCIA PROFERIDO POR EL CONSEJO DE ESTADO, M.P. WILLIAM HERNÁNDEZ GÓMEZ, SECCION SEGUNDA - SUBSECCIÓN A."/>
    <d v="2020-08-31T00:00:00"/>
    <s v="2013-10"/>
    <s v="8"/>
    <s v="2020-07"/>
    <n v="0.92136104081409098"/>
    <n v="16165279.461083226"/>
    <n v="16165279.461083226"/>
    <d v="2021-09-30T00:00:00"/>
    <n v="1.0821917808219179"/>
    <n v="4.3843078519294892E-2"/>
    <n v="16028293.887819376"/>
    <n v="0.5"/>
    <s v="MEDIA"/>
    <x v="2"/>
    <n v="16028293.887819376"/>
  </r>
  <r>
    <n v="730"/>
    <d v="2019-07-15T00:00:00"/>
    <d v="2019-06-28T00:00:00"/>
    <s v="JUZGADO OCTAVO ADMINISTRATIVO DEL CIRCUITO DE MEDELLIN "/>
    <s v="05001333300820190026000"/>
    <s v="2020"/>
    <x v="0"/>
    <s v="EDGAR DE JESÚS OSPINA"/>
    <s v="DIANA CAROLINA ALZATE QUINTERO"/>
    <n v="165819"/>
    <s v="NULIDAD Y RESTABLECIMIENTO DEL DERECHO"/>
    <s v="RECONOCIMIENTO Y PAGO DE OTRAS PRESTACIONES SALARIALES, SOLCIALES Y SALARIOS"/>
    <s v="MEDIO   "/>
    <s v="MEDIO   "/>
    <s v="MEDIO   "/>
    <s v="MEDIO   "/>
    <n v="0.5"/>
    <s v="MEDIA"/>
    <n v="14362427"/>
    <n v="1"/>
    <s v="ADMISIÓN"/>
    <m/>
    <s v="NO"/>
    <s v="O"/>
    <s v="4 AÑOS"/>
    <s v="ELIDIO VALLE VALLE"/>
    <d v="2019-09-16T00:00:00"/>
    <d v="2019-09-16T00:00:00"/>
    <n v="172633"/>
    <s v="EDUCACION"/>
    <m/>
    <d v="2020-08-31T00:00:00"/>
    <s v="2019-07"/>
    <s v="4"/>
    <s v="2020-07"/>
    <n v="1.0197202253740043"/>
    <n v="14645657.297357684"/>
    <n v="14645657.297357684"/>
    <d v="2023-07-14T00:00:00"/>
    <n v="2.8684931506849316"/>
    <n v="4.3843078519294892E-2"/>
    <n v="14318988.494043453"/>
    <n v="0.5"/>
    <s v="MEDIA"/>
    <x v="2"/>
    <n v="14318988.494043453"/>
  </r>
  <r>
    <n v="731"/>
    <d v="2019-10-17T00:00:00"/>
    <d v="2019-09-09T00:00:00"/>
    <s v="JUZGADO VEINTIOCHO ADMINISTRATIVO DEL CIRCUITO DE MEDELLIN "/>
    <s v="05001333302820190037400"/>
    <s v="2020"/>
    <x v="0"/>
    <s v="CERVECERIA UNION S.A."/>
    <s v="LAURA NATALIA TABARES TORRES"/>
    <n v="314527"/>
    <s v="NULIDAD Y RESTABLECIMIENTO DEL DERECHO - LABORAL"/>
    <s v="RECONOCIMIENTO Y PAGO DE OTRAS PRESTACIONES SALARIALES, SOLCIALES Y SALARIOS"/>
    <s v="MEDIO   "/>
    <s v="MEDIO   "/>
    <s v="MEDIO   "/>
    <s v="MEDIO   "/>
    <n v="0.5"/>
    <s v="MEDIA"/>
    <n v="7760570"/>
    <n v="1"/>
    <s v="CONTESTACIÓN"/>
    <m/>
    <s v="NO"/>
    <s v="O"/>
    <s v="5 AÑOS"/>
    <s v="ELIDIO VALLE VALLE"/>
    <d v="2019-09-16T00:00:00"/>
    <d v="2019-09-16T00:00:00"/>
    <n v="172633"/>
    <s v="EDUCACION"/>
    <m/>
    <d v="2020-08-31T00:00:00"/>
    <s v="2019-10"/>
    <s v="5"/>
    <s v="2020-07"/>
    <n v="1.0148892971091559"/>
    <n v="7876119.4324664017"/>
    <n v="7876119.4324664017"/>
    <d v="2024-10-15T00:00:00"/>
    <n v="4.1260273972602741"/>
    <n v="4.3843078519294892E-2"/>
    <n v="7624669.3145742174"/>
    <n v="0.5"/>
    <s v="MEDIA"/>
    <x v="2"/>
    <n v="7624669.3145742174"/>
  </r>
  <r>
    <n v="732"/>
    <d v="2019-11-06T00:00:00"/>
    <d v="2019-11-01T00:00:00"/>
    <s v="JUZGADO VEINTISÉIS ADMINISTRATIVO DEL CIRCUITO DE MEDELLIN "/>
    <s v="05001333302620190045600"/>
    <s v="2020"/>
    <x v="0"/>
    <s v="FRANCISCO HUMBERTO CADAVID RESTREPO"/>
    <s v="CARLOS ALBERTO ALVAREZ ALVAREZ"/>
    <n v="156533"/>
    <s v="NULIDAD Y RESTABLECIMIENTO DEL DERECHO"/>
    <s v="IMPUESTOS"/>
    <s v="MEDIO   "/>
    <s v="MEDIO   "/>
    <s v="MEDIO   "/>
    <s v="MEDIO   "/>
    <n v="0.5"/>
    <s v="MEDIA"/>
    <n v="8230000"/>
    <n v="1"/>
    <s v="ADMISIÓN"/>
    <m/>
    <s v="NO"/>
    <s v="O"/>
    <s v="5 años"/>
    <s v="ELIDIO VALLE VALLE"/>
    <d v="2019-09-16T00:00:00"/>
    <d v="2019-09-16T00:00:00"/>
    <n v="172633"/>
    <s v="HACIENDA"/>
    <m/>
    <d v="2020-08-31T00:00:00"/>
    <s v="2019-11"/>
    <s v="5"/>
    <s v="2020-07"/>
    <n v="1.0138110875024144"/>
    <n v="8343665.250144871"/>
    <n v="8343665.250144871"/>
    <d v="2024-11-04T00:00:00"/>
    <n v="4.1808219178082195"/>
    <n v="4.3843078519294892E-2"/>
    <n v="8073808.7237904593"/>
    <n v="0.5"/>
    <s v="MEDIA"/>
    <x v="2"/>
    <n v="8073808.7237904593"/>
  </r>
  <r>
    <n v="733"/>
    <d v="2017-08-30T00:00:00"/>
    <d v="2017-02-28T00:00:00"/>
    <s v="JUZGADO ONCE LABORAL DEL CIRCUITO DE MEDELLÍN"/>
    <s v="05001310501120170014800"/>
    <s v="2020"/>
    <x v="1"/>
    <s v="OSCAR ALBERTO RÍOS BETANCUR"/>
    <s v="RODRIGO ALBERTO GIRALDO RODRIGUEZ"/>
    <n v="216675"/>
    <s v="ORDINARIA"/>
    <s v="RECONOCIMIENTO Y PAGO DE OTRAS PRESTACIONES SALARIALES, SOLCIALES Y SALARIOS"/>
    <s v="MEDIO   "/>
    <s v="MEDIO   "/>
    <s v="MEDIO   "/>
    <s v="MEDIO   "/>
    <n v="0.5"/>
    <s v="MEDIA"/>
    <n v="77413241"/>
    <n v="1"/>
    <s v="CONTESTACIÓN"/>
    <m/>
    <s v="NO"/>
    <s v="O"/>
    <s v="5 años"/>
    <s v="ELIDIO VALLE VALLE"/>
    <d v="2019-09-16T00:00:00"/>
    <d v="2019-09-16T00:00:00"/>
    <n v="172633"/>
    <s v="EDUCACION"/>
    <m/>
    <d v="2020-08-31T00:00:00"/>
    <s v="2017-08"/>
    <s v="5"/>
    <s v="2020-07"/>
    <n v="0.76068958550881771"/>
    <n v="58887446.209184214"/>
    <n v="58887446.209184214"/>
    <d v="2022-08-29T00:00:00"/>
    <n v="1.9945205479452055"/>
    <n v="4.3843078519294892E-2"/>
    <n v="57971027.684901156"/>
    <n v="0.5"/>
    <s v="MEDIA"/>
    <x v="2"/>
    <n v="57971027.684901156"/>
  </r>
  <r>
    <n v="734"/>
    <d v="2018-04-08T00:00:00"/>
    <d v="2018-04-08T00:00:00"/>
    <s v="JUZGADO PROMISCUO DEL CIRCUITO DE AMALFI"/>
    <s v="05031318900120180019900"/>
    <s v="2020"/>
    <x v="1"/>
    <s v="LUZ MARINA ATEHORTÚA VALDÉS"/>
    <s v="NATALIA BOTERO MANCO"/>
    <n v="172735"/>
    <s v="ORDINARIA"/>
    <s v="RECONOCIMIENTO Y PAGO DE OTRAS PRESTACIONES SALARIALES, SOLCIALES Y SALARIOS"/>
    <s v="MEDIO   "/>
    <s v="MEDIO   "/>
    <s v="MEDIO   "/>
    <s v="MEDIO   "/>
    <n v="0.5"/>
    <s v="MEDIA"/>
    <n v="9856214"/>
    <n v="1"/>
    <s v="CONTESTACIÓN"/>
    <m/>
    <s v="NO"/>
    <s v="O"/>
    <s v="5 años"/>
    <s v="ELIDIO VALLE VALLE"/>
    <d v="2019-09-16T00:00:00"/>
    <d v="2019-09-16T00:00:00"/>
    <n v="172633"/>
    <s v="EDUCACION"/>
    <m/>
    <d v="2020-08-31T00:00:00"/>
    <s v="2018-04"/>
    <s v="5"/>
    <s v="2020-07"/>
    <n v="0.74078668525523483"/>
    <n v="7301352.098226239"/>
    <n v="7301352.098226239"/>
    <d v="2023-04-07T00:00:00"/>
    <n v="2.6"/>
    <n v="4.3843078519294892E-2"/>
    <n v="7153584.7583463611"/>
    <n v="0.5"/>
    <s v="MEDIA"/>
    <x v="2"/>
    <n v="7153584.7583463611"/>
  </r>
  <r>
    <n v="735"/>
    <d v="2019-10-28T00:00:00"/>
    <d v="2018-11-01T00:00:00"/>
    <s v="JUZGADO TREINTA Y DOS ADMINISTRATIVO DE ORALIDAD DE MEDELLIN"/>
    <s v="05001333303220180025200"/>
    <s v="2020"/>
    <x v="0"/>
    <s v="ALEJANDRA PATRICIA RAMIREZ ATEHORTÚA"/>
    <s v="DIEGO LEÓN TAMAYO CASTRO"/>
    <n v="205370"/>
    <s v="NULIDAD Y RESTABLECIMIENTO DEL DERECHO - LABORAL"/>
    <s v="RELIQUIDACIÓN DE LA PENSIÓN"/>
    <s v="BAJO"/>
    <s v="BAJO"/>
    <s v="BAJO"/>
    <s v="ALTO"/>
    <n v="0.38249999999999995"/>
    <s v="MEDIA"/>
    <n v="17623454"/>
    <n v="1"/>
    <s v="CONTESTACIÓN"/>
    <m/>
    <s v="NO"/>
    <s v="O"/>
    <s v="6 años"/>
    <s v="ELIDIO VALLE VALLE"/>
    <d v="2019-09-16T00:00:00"/>
    <d v="2019-09-16T00:00:00"/>
    <n v="172633"/>
    <s v="EDUCACION"/>
    <m/>
    <d v="2020-08-31T00:00:00"/>
    <s v="2019-10"/>
    <s v="6"/>
    <s v="2020-07"/>
    <n v="1.0148892971091559"/>
    <n v="17885854.842695542"/>
    <n v="17885854.842695542"/>
    <d v="2025-10-26T00:00:00"/>
    <n v="5.1561643835616442"/>
    <n v="4.3843078519294892E-2"/>
    <n v="17175139.765864491"/>
    <n v="0.38249999999999995"/>
    <s v="MEDIA"/>
    <x v="2"/>
    <n v="17175139.765864491"/>
  </r>
  <r>
    <n v="736"/>
    <d v="2019-12-13T00:00:00"/>
    <d v="2019-12-13T00:00:00"/>
    <s v="JUZGADO PROMISCUO DEL CIRCUITO DE SANTAFÉ DE ANTIOQUIA"/>
    <s v="05042318900120190017100"/>
    <s v="2020"/>
    <x v="3"/>
    <s v="CARLOS  FELIPE GUTIÉRREZ MORENO"/>
    <s v="CARLOS  FELIPE GUTIÉRREZ MORENO"/>
    <m/>
    <s v="TUTELA "/>
    <s v="OTRAS"/>
    <s v="ALTO"/>
    <s v="ALTO"/>
    <s v="MEDIO   "/>
    <s v="ALTO"/>
    <n v="0.95000000000000007"/>
    <s v="ALTA"/>
    <n v="100000"/>
    <n v="0"/>
    <s v="CONTESTACIÓN"/>
    <m/>
    <s v="NO"/>
    <s v="O"/>
    <s v=" 1 año"/>
    <s v="ELIDIO VALLE VALLE"/>
    <d v="2019-09-16T00:00:00"/>
    <d v="2019-09-16T00:00:00"/>
    <n v="172633"/>
    <s v="EDUCACION"/>
    <m/>
    <d v="2020-08-31T00:00:00"/>
    <s v="2019-12"/>
    <s v="1"/>
    <s v="2020-07"/>
    <n v="1.011271676300578"/>
    <n v="101127.1676300578"/>
    <n v="0"/>
    <d v="2020-12-12T00:00:00"/>
    <n v="0.28219178082191781"/>
    <n v="4.3843078519294892E-2"/>
    <n v="0"/>
    <n v="0.95000000000000007"/>
    <s v="ALTA"/>
    <x v="0"/>
    <n v="0"/>
  </r>
  <r>
    <n v="737"/>
    <d v="2018-11-09T00:00:00"/>
    <d v="2018-10-17T00:00:00"/>
    <s v="JUZGADO SEGUNDO ADMINISTRATIVO DE ORALIDAD"/>
    <s v="05001333300220180054700"/>
    <s v="2020"/>
    <x v="0"/>
    <s v="LUZ ALBA VÉLEZ SERNA"/>
    <s v="ALVARO QUINTERO SEPÚLVEDA"/>
    <n v="25264"/>
    <s v="NULIDAD Y RESTABLECIMIENTO DEL DERECHO"/>
    <s v="RECONOCIMIENTO Y PAGO DE OTRAS PRESTACIONES SALARIALES, SOLCIALES Y SALARIOS"/>
    <s v="MEDIO   "/>
    <s v="BAJO"/>
    <s v="BAJO"/>
    <s v="ALTO"/>
    <n v="0.47249999999999998"/>
    <s v="MEDIA"/>
    <n v="4300000"/>
    <n v="1"/>
    <s v=" ALEGATOS PRIMERA"/>
    <m/>
    <s v="NO"/>
    <s v="O"/>
    <s v="5 años"/>
    <s v="ELIDIO VALLE VALLE"/>
    <d v="2019-09-16T00:00:00"/>
    <d v="2019-09-16T00:00:00"/>
    <n v="172633"/>
    <s v="GESTION HUMANA Y DLLO ORGANIZACIONAL"/>
    <s v="05/02/2020. ENTREGADO POR EL DR. JUAN PABLO PÉREZ OSPINA-"/>
    <d v="2020-08-31T00:00:00"/>
    <s v="2018-11"/>
    <s v="5"/>
    <s v="2020-07"/>
    <n v="0.73486768506759159"/>
    <n v="3159931.0457906439"/>
    <n v="3159931.0457906439"/>
    <d v="2023-11-08T00:00:00"/>
    <n v="3.1890410958904107"/>
    <n v="4.3843078519294892E-2"/>
    <n v="3081671.4679574878"/>
    <n v="0.47249999999999998"/>
    <s v="MEDIA"/>
    <x v="2"/>
    <n v="3081671.4679574878"/>
  </r>
  <r>
    <n v="738"/>
    <d v="2019-05-08T00:00:00"/>
    <d v="2019-03-06T00:00:00"/>
    <s v="JUZGADO VEINTISETE ADMINISTRATIVO DE ORALIDAD "/>
    <s v="05001333302720190009400"/>
    <s v="2020"/>
    <x v="0"/>
    <s v="FANNY OLIMPIA SAMPAYO ÁLVAREZ"/>
    <s v="ALVARO QUINTERO SEPÚLVEDA"/>
    <n v="25264"/>
    <s v="NULIDAD Y RESTABLECIMIENTO DEL DERECHO"/>
    <s v="RECONOCIMIENTO Y PAGO DE OTRAS PRESTACIONES SALARIALES, SOLCIALES Y SALARIOS"/>
    <s v="MEDIO   "/>
    <s v="BAJO"/>
    <s v="BAJO"/>
    <s v="ALTO"/>
    <n v="0.47249999999999998"/>
    <s v="MEDIA"/>
    <n v="4300000"/>
    <n v="1"/>
    <s v="CONTESTACIÓN"/>
    <m/>
    <s v="NO"/>
    <s v="O"/>
    <s v="5 años"/>
    <s v="ELIDIO VALLE VALLE"/>
    <d v="2019-09-16T00:00:00"/>
    <d v="2019-09-16T00:00:00"/>
    <n v="172633"/>
    <s v="GESTION HUMANA Y DLLO ORGANIZACIONAL"/>
    <s v="05/02/2020. ENTREGADO POR EL DR. JUAN PABLO PÉREZ OSPINA-"/>
    <d v="2020-08-31T00:00:00"/>
    <s v="2019-05"/>
    <s v="5"/>
    <s v="2020-07"/>
    <n v="1.0246973838344398"/>
    <n v="4406198.7504880913"/>
    <n v="4406198.7504880913"/>
    <d v="2024-05-06T00:00:00"/>
    <n v="3.6821917808219178"/>
    <n v="4.3843078519294892E-2"/>
    <n v="4280441.8138001179"/>
    <n v="0.47249999999999998"/>
    <s v="MEDIA"/>
    <x v="2"/>
    <n v="4280441.8138001179"/>
  </r>
  <r>
    <n v="739"/>
    <d v="2018-11-26T00:00:00"/>
    <d v="2018-11-01T00:00:00"/>
    <s v="JUZGADO ONCE ADMINISTRATIVO DE ORALIDAD "/>
    <s v="05001333301120180042000"/>
    <s v="2020"/>
    <x v="0"/>
    <s v="GLORIA ALEXANDRA ZULETA QUINTERO"/>
    <s v="ALVARO QUINTERO SEPÚLVEDA"/>
    <n v="25264"/>
    <s v="NULIDAD Y RESTABLECIMIENTO DEL DERECHO"/>
    <s v="RECONOCIMIENTO Y PAGO DE OTRAS PRESTACIONES SALARIALES, SOLCIALES Y SALARIOS"/>
    <s v="MEDIO   "/>
    <s v="BAJO"/>
    <s v="BAJO"/>
    <s v="ALTO"/>
    <n v="0.47249999999999998"/>
    <s v="MEDIA"/>
    <n v="4300000"/>
    <n v="1"/>
    <s v=" SENTENCIA 1RA FAVORABLE"/>
    <m/>
    <s v="NO"/>
    <s v="O"/>
    <s v="5 años"/>
    <s v="ELIDIO VALLE VALLE"/>
    <d v="2019-09-16T00:00:00"/>
    <d v="2019-09-16T00:00:00"/>
    <n v="172633"/>
    <s v="GESTION HUMANA Y DLLO ORGANIZACIONAL"/>
    <s v="05/02/2020. ENTREGADO POR EL DR. JUAN PABLO PÉREZ OSPINA- 01/06/2020 Se dicta sentencia de primera instancia. Se niegan pretensiones de la demanda. "/>
    <d v="2020-08-31T00:00:00"/>
    <s v="2018-11"/>
    <s v="5"/>
    <s v="2020-07"/>
    <n v="0.73486768506759159"/>
    <n v="3159931.0457906439"/>
    <n v="3159931.0457906439"/>
    <d v="2023-11-25T00:00:00"/>
    <n v="3.2356164383561645"/>
    <n v="4.3843078519294892E-2"/>
    <n v="3080542.9800824383"/>
    <n v="0.47249999999999998"/>
    <s v="MEDIA"/>
    <x v="2"/>
    <n v="3080542.9800824383"/>
  </r>
  <r>
    <n v="740"/>
    <d v="2018-11-09T00:00:00"/>
    <d v="2018-10-30T00:00:00"/>
    <s v="JUZGADO TREINTA Y DOS ADMINISTRATIVO DE ORALIDAD "/>
    <s v="05001333303220180024400"/>
    <s v="2020"/>
    <x v="0"/>
    <s v="OCTAVIO DE JESÚS MONTOYA PATIÑO"/>
    <s v="ALVARO QUINTERO SEPÚLVEDA"/>
    <n v="25264"/>
    <s v="NULIDAD Y RESTABLECIMIENTO DEL DERECHO"/>
    <s v="RECONOCIMIENTO Y PAGO DE OTRAS PRESTACIONES SALARIALES, SOLCIALES Y SALARIOS"/>
    <s v="MEDIO   "/>
    <s v="BAJO"/>
    <s v="BAJO"/>
    <s v="ALTO"/>
    <n v="0.47249999999999998"/>
    <s v="MEDIA"/>
    <n v="4300000"/>
    <n v="1"/>
    <s v=" ALEGATOS PRIMERA"/>
    <m/>
    <s v="NO"/>
    <s v="O"/>
    <s v="5 años"/>
    <s v="ELIDIO VALLE VALLE"/>
    <d v="2019-09-16T00:00:00"/>
    <d v="2019-09-16T00:00:00"/>
    <n v="172633"/>
    <s v="GESTION HUMANA Y DLLO ORGANIZACIONAL"/>
    <m/>
    <d v="2020-08-31T00:00:00"/>
    <s v="2018-11"/>
    <s v="5"/>
    <s v="2020-07"/>
    <n v="0.73486768506759159"/>
    <n v="3159931.0457906439"/>
    <n v="3159931.0457906439"/>
    <d v="2023-11-08T00:00:00"/>
    <n v="3.1890410958904107"/>
    <n v="4.3843078519294892E-2"/>
    <n v="3081671.4679574878"/>
    <n v="0.47249999999999998"/>
    <s v="MEDIA"/>
    <x v="2"/>
    <n v="3081671.4679574878"/>
  </r>
  <r>
    <n v="741"/>
    <d v="2019-02-04T00:00:00"/>
    <d v="2018-11-22T00:00:00"/>
    <s v="JUZGADO SÉPTIMO ADMINISTRATIVO DE ORALIDAD "/>
    <s v="05001333300720180045900"/>
    <s v="2020"/>
    <x v="0"/>
    <s v="ÁNGELA MARÍA LONDOÑO GAVIRIA"/>
    <s v="ALVARO QUINTERO SEPÚLVEDA"/>
    <n v="25264"/>
    <s v="NULIDAD Y RESTABLECIMIENTO DEL DERECHO"/>
    <s v="RECONOCIMIENTO Y PAGO DE OTRAS PRESTACIONES SALARIALES, SOLCIALES Y SALARIOS"/>
    <s v="MEDIO   "/>
    <s v="BAJO"/>
    <s v="BAJO"/>
    <s v="ALTO"/>
    <n v="0.47249999999999998"/>
    <s v="MEDIA"/>
    <n v="4300000"/>
    <n v="1"/>
    <s v="CONTESTACIÓN"/>
    <m/>
    <s v="NO"/>
    <s v="O"/>
    <s v="5 años"/>
    <s v="ELIDIO VALLE VALLE"/>
    <d v="2019-09-16T00:00:00"/>
    <d v="2019-09-16T00:00:00"/>
    <n v="172633"/>
    <s v="GESTION HUMANA Y DLLO ORGANIZACIONAL"/>
    <s v="05/02/2020. ENTREGADO POR EL DR. JUAN PABLO PÉREZ OSPINA-"/>
    <d v="2020-08-31T00:00:00"/>
    <s v="2019-02"/>
    <s v="5"/>
    <s v="2020-07"/>
    <n v="1.0374579956513144"/>
    <n v="4461069.3813006515"/>
    <n v="4461069.3813006515"/>
    <d v="2024-02-03T00:00:00"/>
    <n v="3.4273972602739726"/>
    <n v="4.3843078519294892E-2"/>
    <n v="4342438.4478147235"/>
    <n v="0.47249999999999998"/>
    <s v="MEDIA"/>
    <x v="2"/>
    <n v="4342438.4478147235"/>
  </r>
  <r>
    <n v="742"/>
    <d v="2019-03-22T00:00:00"/>
    <d v="2019-03-06T00:00:00"/>
    <s v="JUZGADO DÉCIMO ADMINISTRATIVO DE ORALIDAD "/>
    <s v="05001333301020190010200"/>
    <s v="2020"/>
    <x v="0"/>
    <s v="GLADYS OLIVA BRAND ARROYAVE"/>
    <s v="ALVARO QUINTERO SEPÚLVEDA"/>
    <n v="25264"/>
    <s v="NULIDAD Y RESTABLECIMIENTO DEL DERECHO"/>
    <s v="RECONOCIMIENTO Y PAGO DE OTRAS PRESTACIONES SALARIALES, SOLCIALES Y SALARIOS"/>
    <s v="MEDIO   "/>
    <s v="BAJO"/>
    <s v="BAJO"/>
    <s v="ALTO"/>
    <n v="0.47249999999999998"/>
    <s v="MEDIA"/>
    <n v="4300000"/>
    <n v="1"/>
    <s v="CONTESTACIÓN"/>
    <m/>
    <s v="NO"/>
    <s v="O"/>
    <s v="5 años"/>
    <s v="ELIDIO VALLE VALLE"/>
    <d v="2019-09-16T00:00:00"/>
    <d v="2019-09-16T00:00:00"/>
    <n v="172633"/>
    <s v="GESTION HUMANA Y DLLO ORGANIZACIONAL"/>
    <s v="05/02/2020. ENTREGADO POR EL DR. JUAN PABLO PÉREZ OSPINA-"/>
    <d v="2020-08-31T00:00:00"/>
    <s v="2019-03"/>
    <s v="5"/>
    <s v="2020-07"/>
    <n v="1.0329659515843337"/>
    <n v="4441753.5918126348"/>
    <n v="4441753.5918126348"/>
    <d v="2024-03-20T00:00:00"/>
    <n v="3.5534246575342467"/>
    <n v="4.3843078519294892E-2"/>
    <n v="4319353.4621995902"/>
    <n v="0.47249999999999998"/>
    <s v="MEDIA"/>
    <x v="2"/>
    <n v="4319353.4621995902"/>
  </r>
  <r>
    <n v="743"/>
    <d v="2018-11-09T00:00:00"/>
    <d v="2018-10-17T00:00:00"/>
    <s v="JUZGADO SEGUNDO ADMINISTRATIVO DE ORALIDAD "/>
    <s v="05001333300220180054600"/>
    <s v="2020"/>
    <x v="0"/>
    <s v="POLICARPA INÉS CARDOZA MARTÍNEZ"/>
    <s v="ALVARO QUINTERO SEPÚLVEDA"/>
    <n v="25264"/>
    <s v="NULIDAD Y RESTABLECIMIENTO DEL DERECHO"/>
    <s v="RECONOCIMIENTO Y PAGO DE OTRAS PRESTACIONES SALARIALES, SOLCIALES Y SALARIOS"/>
    <s v="ALTO"/>
    <s v="BAJO"/>
    <s v="BAJO"/>
    <s v="ALTO"/>
    <n v="0.57250000000000001"/>
    <s v="ALTA"/>
    <n v="4300000"/>
    <n v="1"/>
    <s v=" ALEGATOS PRIMERA"/>
    <m/>
    <s v="NO"/>
    <s v="O"/>
    <s v="5 años"/>
    <s v="ELIDIO VALLE VALLE"/>
    <d v="2019-09-16T00:00:00"/>
    <d v="2019-09-16T00:00:00"/>
    <n v="172633"/>
    <s v="GESTION HUMANA Y DLLO ORGANIZACIONAL"/>
    <s v="05/02/2020. ENTREGADO POR EL DR. JUAN PABLO PÉREZ OSPINA-"/>
    <d v="2020-08-31T00:00:00"/>
    <s v="2018-11"/>
    <s v="5"/>
    <s v="2020-07"/>
    <n v="0.73486768506759159"/>
    <n v="3159931.0457906439"/>
    <n v="3159931.0457906439"/>
    <d v="2023-11-08T00:00:00"/>
    <n v="3.1890410958904107"/>
    <n v="4.3843078519294892E-2"/>
    <n v="3081671.4679574878"/>
    <n v="0.57250000000000001"/>
    <s v="ALTA"/>
    <x v="0"/>
    <n v="3081671.4679574878"/>
  </r>
  <r>
    <n v="744"/>
    <d v="2019-12-10T00:00:00"/>
    <d v="2019-11-18T00:00:00"/>
    <s v="JUZGADO QUINCE LABORAL DE MEDELLIN"/>
    <s v="05001310501520190076000"/>
    <s v="2020"/>
    <x v="1"/>
    <s v="MRTHA OLIVA GÓMEZ VALENCIA"/>
    <s v="OSCAR ALBERTO VELÁSQUEZ ALZATE"/>
    <n v="97340"/>
    <s v="ORDINARIA"/>
    <s v="PENSIÓN DE SOBREVIVIENTES"/>
    <s v="MEDIO   "/>
    <s v="BAJO"/>
    <s v="BAJO"/>
    <s v="ALTO"/>
    <n v="0.47249999999999998"/>
    <s v="MEDIA"/>
    <n v="65000000"/>
    <n v="1"/>
    <s v="AUDIENCIA INICIAL O PRIMERA AUDIENCIA"/>
    <m/>
    <s v="NO"/>
    <s v="O"/>
    <s v="5 años"/>
    <s v="ELIDIO VALLE VALLE"/>
    <d v="2019-09-16T00:00:00"/>
    <d v="2019-09-16T00:00:00"/>
    <n v="172633"/>
    <s v="GENERAL"/>
    <m/>
    <d v="2020-08-31T00:00:00"/>
    <s v="2019-12"/>
    <s v="5"/>
    <s v="2020-07"/>
    <n v="1.011271676300578"/>
    <n v="65732658.959537573"/>
    <n v="65732658.959537573"/>
    <d v="2024-12-08T00:00:00"/>
    <n v="4.2739726027397262"/>
    <n v="4.3843078519294892E-2"/>
    <n v="63560112.185422316"/>
    <n v="0.47249999999999998"/>
    <s v="MEDIA"/>
    <x v="2"/>
    <n v="63560112.185422316"/>
  </r>
  <r>
    <n v="745"/>
    <d v="2018-08-14T00:00:00"/>
    <d v="2018-07-31T00:00:00"/>
    <s v="JUZGADO TRECE ADMINISTRATIVO DE ORALIDAD"/>
    <s v="05001333301320180028900"/>
    <s v="2020"/>
    <x v="0"/>
    <s v="DORA INÉS GÓMEZ DE MARIN"/>
    <s v="CARLOS ALBERTO VARGAS FLOREZ"/>
    <n v="81576"/>
    <s v="NULIDAD Y RESTABLECIMIENTO DEL DERECHO"/>
    <s v="RELIQUIDACIÓN DE LA PENSIÓN"/>
    <s v="MEDIO   "/>
    <s v="BAJO"/>
    <s v="BAJO"/>
    <s v="ALTO"/>
    <n v="0.47249999999999998"/>
    <s v="MEDIA"/>
    <n v="8890180"/>
    <n v="1"/>
    <s v=" SENTENCIA 1RA FAVORABLE"/>
    <n v="0"/>
    <s v="NO"/>
    <s v="O"/>
    <s v="3 años"/>
    <s v="ELIDIO VALLE VALLE"/>
    <d v="2019-09-16T00:00:00"/>
    <d v="2019-09-16T00:00:00"/>
    <n v="172633"/>
    <s v="SECCIONAL DE SALUD Y PROTECCION SOCIAL"/>
    <s v="07/07/2020 SENTENCIA FAVORABLE EN PRIMERA INSTANCIA"/>
    <d v="2020-08-31T00:00:00"/>
    <s v="2018-08"/>
    <s v="3"/>
    <s v="2020-07"/>
    <n v="0.7378298404971021"/>
    <n v="6559440.0913905269"/>
    <n v="6559440.0913905269"/>
    <d v="2021-08-13T00:00:00"/>
    <n v="0.9506849315068493"/>
    <n v="4.3843078519294892E-2"/>
    <n v="6510584.4154067831"/>
    <n v="0.47249999999999998"/>
    <s v="MEDIA"/>
    <x v="2"/>
    <n v="6510584.4154067831"/>
  </r>
  <r>
    <n v="746"/>
    <d v="2020-08-28T00:00:00"/>
    <d v="2020-07-10T00:00:00"/>
    <s v="JUZGADO CUARTO ADMINISTRATIVO ORAL MEDELLIN"/>
    <s v="05001333300420200012700"/>
    <s v="2020"/>
    <x v="0"/>
    <s v="DORA ALICIA GIRALDO MAZO"/>
    <s v="DIANA CAROLINA ALZATE QUINTERO"/>
    <n v="165819"/>
    <s v="NULIDAD Y RESTABLECIMIENTO DEL DERECHO"/>
    <s v="RECONOCIMIENTO Y PAGO DE OTRAS PRESTACIONES SALARIALES, SOLCIALES Y SALARIOS"/>
    <s v="ALTO"/>
    <s v="ALTO"/>
    <s v="MEDIO   "/>
    <s v="BAJO"/>
    <n v="0.61750000000000005"/>
    <s v="ALTA"/>
    <n v="6783683"/>
    <n v="1"/>
    <s v="ADMISIÓN"/>
    <n v="0"/>
    <s v="NO"/>
    <s v="0"/>
    <n v="3"/>
    <s v="ELIDIO VALLE VALLE"/>
    <d v="2019-09-16T00:00:00"/>
    <d v="2019-09-16T00:00:00"/>
    <n v="172633"/>
    <s v="EDUCACION"/>
    <m/>
    <d v="2020-08-31T00:00:00"/>
    <s v="2020-08"/>
    <s v="3"/>
    <s v="2020-07"/>
    <n v="1.000095274390244"/>
    <n v="6784329.3112614341"/>
    <n v="6784329.3112614341"/>
    <d v="2023-08-28T00:00:00"/>
    <n v="2.9917808219178084"/>
    <n v="4.3843078519294892E-2"/>
    <n v="6626578.3724624962"/>
    <n v="0.61750000000000005"/>
    <s v="ALTA"/>
    <x v="0"/>
    <n v="6626578.3724624962"/>
  </r>
  <r>
    <n v="747"/>
    <d v="2020-07-08T00:00:00"/>
    <d v="2020-03-13T00:00:00"/>
    <s v="JUZGADO VEINTICUATRO ADMINISTRATIVO ORAL MEDELLIN"/>
    <s v="05001333302420200009200"/>
    <s v="2020"/>
    <x v="0"/>
    <s v="JUAN CARLOS RESTREPO GONZÁLEZ"/>
    <s v="CARLOS ALBERTO BALLESTEROS BARON"/>
    <n v="33513"/>
    <s v="NULIDAD Y RESTABLECIMIENTO DEL DERECHO"/>
    <s v="OTRAS"/>
    <s v="BAJO"/>
    <s v="ALTO"/>
    <s v="MEDIO   "/>
    <s v="BAJO"/>
    <n v="0.42749999999999999"/>
    <s v="MEDIA"/>
    <n v="153445930"/>
    <n v="1"/>
    <s v="ADMISIÓN"/>
    <n v="0"/>
    <s v="NO"/>
    <s v="O"/>
    <s v="3 años"/>
    <s v="ELIDIO VALLE VALLE"/>
    <d v="2019-09-16T00:00:00"/>
    <d v="2019-09-16T00:00:00"/>
    <n v="172633"/>
    <s v="INFRAESTRUCTURA"/>
    <m/>
    <d v="2020-08-31T00:00:00"/>
    <s v="2020-07"/>
    <s v="3"/>
    <s v="2020-07"/>
    <n v="1"/>
    <n v="153445930"/>
    <n v="153445930"/>
    <d v="2023-07-08T00:00:00"/>
    <n v="2.8520547945205479"/>
    <n v="4.3843078519294892E-2"/>
    <n v="150042740.12432599"/>
    <n v="0.42749999999999999"/>
    <s v="MEDIA"/>
    <x v="2"/>
    <n v="150042740.12432599"/>
  </r>
  <r>
    <n v="748"/>
    <d v="2020-02-28T00:00:00"/>
    <d v="2020-02-18T00:00:00"/>
    <s v="JUZGADO TERCERO ADMINISTRATIVO ORAL MEDELLIN"/>
    <s v="05001333300320200004500"/>
    <s v="2020"/>
    <x v="0"/>
    <s v="DEYSY MARCELA SÁNCHEZ VÉLEZ"/>
    <s v="MANUEL ANTONIO ECHAVARRÍA QUIROZ"/>
    <n v="115603"/>
    <s v="REPARACIÓN DIRECTA"/>
    <s v="ACCIDENTE DE TRANSITO"/>
    <s v="ALTO"/>
    <s v="ALTO"/>
    <s v="MEDIO   "/>
    <s v="MEDIO   "/>
    <n v="0.77500000000000013"/>
    <s v="ALTA"/>
    <n v="1225821250"/>
    <n v="1"/>
    <s v="ADMISIÓN"/>
    <n v="0"/>
    <s v="NO"/>
    <s v="O"/>
    <s v="5 años"/>
    <s v="ELIDIO VALLE VALLE"/>
    <d v="2019-09-16T00:00:00"/>
    <d v="2019-09-16T00:00:00"/>
    <n v="172633"/>
    <s v="INFRAESTRUCTURA"/>
    <m/>
    <d v="2020-08-31T00:00:00"/>
    <s v="2020-02"/>
    <s v="5"/>
    <s v="2020-07"/>
    <n v="1.0002858776443682"/>
    <n v="1226171684.8913665"/>
    <n v="1226171684.8913665"/>
    <d v="2025-02-26T00:00:00"/>
    <n v="4.493150684931507"/>
    <n v="4.3843078519294892E-2"/>
    <n v="1183603380.8664093"/>
    <n v="0.77500000000000013"/>
    <s v="ALTA"/>
    <x v="0"/>
    <n v="1183603380.8664093"/>
  </r>
  <r>
    <n v="749"/>
    <d v="2020-08-14T00:00:00"/>
    <d v="2020-02-25T00:00:00"/>
    <s v="JUZGADO TERCERO ADMINISTRATIVO ORAL MEDELLIN"/>
    <s v="05001333300320200006200"/>
    <s v="2020"/>
    <x v="0"/>
    <s v="DAMARIS DE JESUS AGUIRRE GALLEGO"/>
    <s v="JUAN GUILLERMO RAMIREZ LOPEZ"/>
    <n v="246837"/>
    <s v="NULIDAD Y RESTABLECIMIENTO DEL DERECHO"/>
    <s v="RECONOCIMIENTO Y PAGO DE PENSIÓN"/>
    <s v="ALTO"/>
    <s v="MEDIO   "/>
    <s v="MEDIO   "/>
    <s v="MEDIO   "/>
    <n v="0.6"/>
    <s v="ALTA"/>
    <n v="47500000"/>
    <n v="1"/>
    <s v="ADMISIÓN"/>
    <n v="0"/>
    <s v="NO"/>
    <s v="0"/>
    <n v="4"/>
    <s v="ELIDIO VALLE VALLE"/>
    <d v="2019-09-16T00:00:00"/>
    <d v="2019-09-16T00:00:00"/>
    <n v="172633"/>
    <s v="EDUCACION"/>
    <m/>
    <d v="2020-08-31T00:00:00"/>
    <s v="2020-08"/>
    <s v="4"/>
    <s v="2020-07"/>
    <n v="1.000095274390244"/>
    <n v="47504525.533536591"/>
    <n v="47504525.533536591"/>
    <d v="2024-08-13T00:00:00"/>
    <n v="3.9534246575342467"/>
    <n v="4.3843078519294892E-2"/>
    <n v="46050375.987898752"/>
    <n v="0.6"/>
    <s v="ALTA"/>
    <x v="0"/>
    <n v="46050375.987898752"/>
  </r>
  <r>
    <n v="750"/>
    <d v="2020-08-14T00:00:00"/>
    <d v="2020-08-14T00:00:00"/>
    <s v="JUZGADO CATORCE ADMINISTRATIVO ORAL MEDELLIN"/>
    <s v="05001333301420200016600"/>
    <s v="2020"/>
    <x v="0"/>
    <s v="GONZALO DE JESÚS AGUDELO CARVAJAL"/>
    <s v="OSCAR GERARDO TORRES TRUJILLO"/>
    <n v="219065"/>
    <s v="NULIDAD Y RESTABLECIMIENTO DEL DERECHO"/>
    <s v="RELIQUIDACIÓN DE LA PENSIÓN"/>
    <s v="MEDIO   "/>
    <s v="ALTO"/>
    <s v="MEDIO   "/>
    <s v="BAJO"/>
    <n v="0.51749999999999996"/>
    <s v="ALTA"/>
    <n v="42178327"/>
    <n v="1"/>
    <s v=" OTRA"/>
    <n v="0"/>
    <s v="NO"/>
    <s v="0"/>
    <n v="4"/>
    <s v="ELIDIO VALLE VALLE"/>
    <d v="2019-09-16T00:00:00"/>
    <d v="2019-09-16T00:00:00"/>
    <n v="172633"/>
    <s v="EDUCACION"/>
    <m/>
    <d v="2020-08-31T00:00:00"/>
    <s v="2020-08"/>
    <s v="4"/>
    <s v="2020-07"/>
    <n v="1.000095274390244"/>
    <n v="42182345.514386438"/>
    <n v="42182345.514386438"/>
    <d v="2024-08-13T00:00:00"/>
    <n v="3.9534246575342467"/>
    <n v="4.3843078519294892E-2"/>
    <n v="40891111.934537716"/>
    <n v="0.51749999999999996"/>
    <s v="ALTA"/>
    <x v="0"/>
    <n v="40891111.934537716"/>
  </r>
  <r>
    <n v="751"/>
    <d v="2020-08-24T00:00:00"/>
    <d v="2020-08-24T00:00:00"/>
    <s v="JUZGADO ONCE ADMINISTRATIVO ORAL MEDELLIN"/>
    <s v="05001333301120200017600"/>
    <s v="2020"/>
    <x v="0"/>
    <s v="CARMEN LUCIA MONTOYA DE PÉREZ"/>
    <s v="OSCAR GERARDO TORRES TRUJILLO"/>
    <n v="219065"/>
    <s v="NULIDAD Y RESTABLECIMIENTO DEL DERECHO"/>
    <s v="RELIQUIDACIÓN DE LA PENSIÓN"/>
    <s v="MEDIO   "/>
    <s v="ALTO"/>
    <s v="MEDIO   "/>
    <s v="BAJO"/>
    <n v="0.51749999999999996"/>
    <s v="ALTA"/>
    <n v="11305389"/>
    <n v="1"/>
    <s v=" OTRA"/>
    <n v="0"/>
    <s v="NO"/>
    <s v="0"/>
    <n v="4"/>
    <s v="ELIDIO VALLE VALLE"/>
    <d v="2019-09-16T00:00:00"/>
    <d v="2019-09-16T00:00:00"/>
    <n v="172633"/>
    <s v="EDUCACION"/>
    <m/>
    <d v="2020-08-31T00:00:00"/>
    <s v="2020-08"/>
    <s v="4"/>
    <s v="2020-07"/>
    <n v="1.000095274390244"/>
    <n v="11306466.114043446"/>
    <n v="11306466.114043446"/>
    <d v="2024-08-23T00:00:00"/>
    <n v="3.9808219178082194"/>
    <n v="4.3843078519294892E-2"/>
    <n v="10958005.485814661"/>
    <n v="0.51749999999999996"/>
    <s v="ALTA"/>
    <x v="0"/>
    <n v="10958005.485814661"/>
  </r>
  <r>
    <n v="752"/>
    <d v="2020-07-09T00:00:00"/>
    <d v="2020-07-09T00:00:00"/>
    <s v="JUZGADO VEINTE ADMINISTRATIVO ORAL MEDELLIN"/>
    <s v="05001333302020200012400"/>
    <s v="2020"/>
    <x v="0"/>
    <s v="FERNEY HIGUITA"/>
    <s v="DIANA CAROLINA ALZATE QUINTERO"/>
    <n v="165819"/>
    <s v="NULIDAD Y RESTABLECIMIENTO DEL DERECHO"/>
    <s v="RECONOCIMIENTO Y PAGO DE OTRAS PRESTACIONES SALARIALES, SOLCIALES Y SALARIOS"/>
    <s v="ALTO"/>
    <s v="MEDIO   "/>
    <s v="MEDIO   "/>
    <s v="MEDIO   "/>
    <n v="0.6"/>
    <s v="ALTA"/>
    <n v="8029020"/>
    <n v="1"/>
    <s v=" OTRA"/>
    <n v="0"/>
    <s v="NO"/>
    <s v="O"/>
    <s v="4 años"/>
    <s v="ELIDIO VALLE VALLE"/>
    <d v="2019-09-16T00:00:00"/>
    <d v="2019-09-16T00:00:00"/>
    <n v="172633"/>
    <s v="EDUCACION"/>
    <m/>
    <d v="2020-08-31T00:00:00"/>
    <s v="2020-07"/>
    <s v="4"/>
    <s v="2020-07"/>
    <n v="1"/>
    <n v="8029020"/>
    <n v="8029020"/>
    <d v="2024-07-08T00:00:00"/>
    <n v="3.8547945205479452"/>
    <n v="4.3843078519294892E-2"/>
    <n v="7789284.7185739093"/>
    <n v="0.6"/>
    <s v="ALTA"/>
    <x v="0"/>
    <n v="7789284.7185739093"/>
  </r>
  <r>
    <n v="753"/>
    <d v="2020-08-28T00:00:00"/>
    <d v="2020-08-28T00:00:00"/>
    <s v="JUZGADO VEINTICUATRO ADMINISTRATIVO ORAL MEDELLIN"/>
    <s v="05001333302420200017900"/>
    <s v="2020"/>
    <x v="0"/>
    <s v="FLOR EDILMA DEL SOCORRO AGUDELO LONDOÑO"/>
    <s v="OSCAR GERARDO TORRES TRUJILLO"/>
    <n v="219065"/>
    <s v="NULIDAD Y RESTABLECIMIENTO DEL DERECHO"/>
    <s v="RELIQUIDACIÓN DE LA PENSIÓN"/>
    <s v="MEDIO   "/>
    <s v="ALTO"/>
    <s v="MEDIO   "/>
    <s v="BAJO"/>
    <n v="0.51749999999999996"/>
    <s v="ALTA"/>
    <n v="21548720"/>
    <n v="1"/>
    <s v=" OTRA"/>
    <n v="0"/>
    <s v="NO"/>
    <s v="0"/>
    <n v="4"/>
    <s v="ELIDIO VALLE VALLE"/>
    <d v="2019-09-16T00:00:00"/>
    <d v="2019-09-16T00:00:00"/>
    <n v="172633"/>
    <s v="EDUCACION"/>
    <m/>
    <d v="2020-08-31T00:00:00"/>
    <s v="2020-08"/>
    <s v="4"/>
    <s v="2020-07"/>
    <n v="1.000095274390244"/>
    <n v="21550773.041158538"/>
    <n v="21550773.041158538"/>
    <d v="2024-08-27T00:00:00"/>
    <n v="3.9917808219178084"/>
    <n v="4.3843078519294892E-2"/>
    <n v="20884787.186886445"/>
    <n v="0.51749999999999996"/>
    <s v="ALTA"/>
    <x v="0"/>
    <n v="20884787.186886445"/>
  </r>
  <r>
    <n v="754"/>
    <d v="2016-01-07T00:00:00"/>
    <d v="1997-06-13T00:00:00"/>
    <s v="TRIBUNAL ADMINISTRATIVO  DE ANTIOQUIA"/>
    <s v="05001233100019970318700"/>
    <s v="2019"/>
    <x v="0"/>
    <s v="MARTHA TORO  JEREZ"/>
    <s v="MARÍA CRISTINA CEBALLOS MARÍN"/>
    <n v="74697"/>
    <s v="CUMPLIMIENTO"/>
    <s v="ACCIDENTE DE TRANSITO"/>
    <s v="BAJO"/>
    <s v="BAJO"/>
    <s v="BAJO"/>
    <s v="ALTO"/>
    <n v="0.38249999999999995"/>
    <s v="MEDIA"/>
    <n v="1000000"/>
    <n v="0.3"/>
    <s v=" SENTENCIA 1RA EN CONTRA"/>
    <m/>
    <s v="NO"/>
    <s v="NO"/>
    <n v="5"/>
    <s v="ELKIN DARIO GARCÍA GÓMEZ"/>
    <n v="41842"/>
    <d v="2018-03-28T00:00:00"/>
    <n v="175961"/>
    <s v="INFRAESTRUCTURA"/>
    <m/>
    <d v="2020-08-31T00:00:00"/>
    <s v="2016-01"/>
    <s v="5"/>
    <s v="2020-07"/>
    <n v="0.82150585725380554"/>
    <n v="821505.8572538055"/>
    <n v="246451.75717614163"/>
    <d v="2021-01-05T00:00:00"/>
    <n v="0.34794520547945207"/>
    <n v="4.3843078519294892E-2"/>
    <n v="245778.34217035054"/>
    <n v="0.38249999999999995"/>
    <s v="MEDIA"/>
    <x v="2"/>
    <n v="245778.34217035054"/>
  </r>
  <r>
    <n v="755"/>
    <d v="2017-10-26T00:00:00"/>
    <d v="2017-06-14T00:00:00"/>
    <s v="JUZGADO SEXTO ADMINISTRATIVO ORAL DEL CIRCUITO DE MEDELLIN"/>
    <s v="05001310501020170089800"/>
    <s v="2019"/>
    <x v="0"/>
    <s v="MARIA ARBOLEDA DE MARULANDA"/>
    <s v="GLORIA CECILIA GALLEGO C"/>
    <n v="15803"/>
    <s v="ORDINARIA"/>
    <s v="RELIQUIDACIÓN DE LA PENSIÓN"/>
    <s v="BAJO"/>
    <s v="BAJO"/>
    <s v="BAJO"/>
    <s v="MEDIO   "/>
    <n v="0.20749999999999999"/>
    <s v="BAJA"/>
    <n v="23103879"/>
    <n v="0.3"/>
    <s v=" SENTENCIA 1RA FAVORABLE"/>
    <m/>
    <s v="NO"/>
    <s v="NO"/>
    <n v="4"/>
    <s v="ELKIN DARIO GARCÍA GÓMEZ"/>
    <n v="41842"/>
    <d v="2018-03-28T00:00:00"/>
    <n v="52875"/>
    <s v="GESTION HUMANA Y DLLO ORGANIZACIONAL"/>
    <m/>
    <d v="2020-08-31T00:00:00"/>
    <s v="2017-10"/>
    <s v="4"/>
    <s v="2020-07"/>
    <n v="0.76025622916343338"/>
    <n v="17564867.927588236"/>
    <n v="5269460.3782764701"/>
    <d v="2021-10-25T00:00:00"/>
    <n v="1.1506849315068493"/>
    <n v="4.3843078519294892E-2"/>
    <n v="5221993.2274563257"/>
    <n v="0.20749999999999999"/>
    <s v="BAJA"/>
    <x v="2"/>
    <n v="5221993.2274563257"/>
  </r>
  <r>
    <n v="756"/>
    <d v="2018-02-13T00:00:00"/>
    <d v="2017-06-16T00:00:00"/>
    <s v="TRIBUNAL ADTIVO DE ANTIOQUIA"/>
    <s v="05001233300020180009400"/>
    <s v="2019"/>
    <x v="0"/>
    <s v="CONSORCIO ONCE"/>
    <s v="ANDRES FELIPE VILLEGAS GARCIA"/>
    <n v="115174"/>
    <s v="CONTRACTUAL"/>
    <s v="LIQUIDACIÓN"/>
    <s v="BAJO"/>
    <s v="MEDIO   "/>
    <s v="MEDIO   "/>
    <s v="MEDIO   "/>
    <n v="0.41"/>
    <s v="MEDIA"/>
    <n v="410972021"/>
    <n v="0.2"/>
    <s v=" ALEGATOS PRIMERA"/>
    <m/>
    <s v="NO"/>
    <s v="NO"/>
    <n v="5"/>
    <s v="ELKIN DARIO GARCÍA GÓMEZ"/>
    <n v="41842"/>
    <d v="2018-03-28T00:00:00"/>
    <n v="52875"/>
    <s v="PLANEACION"/>
    <m/>
    <d v="2020-08-31T00:00:00"/>
    <s v="2018-02"/>
    <s v="5"/>
    <s v="2020-07"/>
    <n v="0.74599443734185067"/>
    <n v="306582841.56913823"/>
    <n v="61316568.313827649"/>
    <d v="2023-02-12T00:00:00"/>
    <n v="2.452054794520548"/>
    <n v="4.3843078519294892E-2"/>
    <n v="60145555.566255465"/>
    <n v="0.41"/>
    <s v="MEDIA"/>
    <x v="2"/>
    <n v="60145555.566255465"/>
  </r>
  <r>
    <n v="757"/>
    <d v="2018-03-23T00:00:00"/>
    <d v="2017-06-17T00:00:00"/>
    <s v="JUZGADO 06 ADMINISTRATIVO ORAL DEL CIRCUITO DE MEDELLIN"/>
    <s v="05001333300520170055800"/>
    <s v="2019"/>
    <x v="0"/>
    <s v="ANA JOAQUINA CARDONA DE MONROY"/>
    <s v="GABRIEL JAIME RODRIGUEZ ORTIZ"/>
    <n v="132122"/>
    <s v="NULIDAD Y RESTABLECIMIENTO DEL DERECHO - LABORAL"/>
    <s v="PENSIÓN DE SOBREVIVIENTES"/>
    <s v="BAJO"/>
    <s v="BAJO"/>
    <s v="MEDIO   "/>
    <s v="MEDIO   "/>
    <n v="0.2525"/>
    <s v="MEDIA"/>
    <n v="63217875"/>
    <n v="0.3"/>
    <s v=" SENTENCIA 1RA FAVORABLE"/>
    <m/>
    <s v="NO"/>
    <s v="NO"/>
    <n v="5"/>
    <s v="ELKIN DARIO GARCÍA GÓMEZ"/>
    <n v="41842"/>
    <d v="2018-03-28T00:00:00"/>
    <n v="52875"/>
    <s v="EDUCACION"/>
    <m/>
    <d v="2020-08-31T00:00:00"/>
    <s v="2018-03"/>
    <s v="5"/>
    <s v="2020-07"/>
    <n v="0.74420758606092174"/>
    <n v="47047222.149651095"/>
    <n v="14114166.644895328"/>
    <d v="2023-03-22T00:00:00"/>
    <n v="2.5561643835616437"/>
    <n v="4.3843078519294892E-2"/>
    <n v="13833286.890803583"/>
    <n v="0.2525"/>
    <s v="MEDIA"/>
    <x v="2"/>
    <n v="13833286.890803583"/>
  </r>
  <r>
    <n v="758"/>
    <d v="2018-03-15T00:00:00"/>
    <d v="2017-06-20T00:00:00"/>
    <s v="JUZGADO SEPTIMO LABORAL DEL CIRCUITO DE MEDELLIN"/>
    <s v="05001310500720180005500"/>
    <s v="2019"/>
    <x v="1"/>
    <s v="ROSA MERCEDES RIVERA DE ARQUE"/>
    <s v="CATALINA TORO GÓMEZ"/>
    <n v="149178"/>
    <s v="ORDINARIA"/>
    <s v="PAGO DE SENTENCIA/CONCILIACIÓN"/>
    <s v="MEDIO   "/>
    <s v="MEDIO   "/>
    <s v="BAJO"/>
    <s v="MEDIO   "/>
    <n v="0.45500000000000002"/>
    <s v="MEDIA"/>
    <n v="39781260"/>
    <n v="0.2"/>
    <s v=" SENTENCIA 1RA EN CONTRA"/>
    <m/>
    <s v="si"/>
    <n v="39781260"/>
    <n v="4"/>
    <s v="ELKIN DARIO GARCÍA GÓMEZ"/>
    <n v="41842"/>
    <d v="2018-03-28T00:00:00"/>
    <n v="52875"/>
    <s v="GESTION HUMANA Y DLLO ORGANIZACIONAL"/>
    <m/>
    <d v="2020-08-31T00:00:00"/>
    <s v="2018-03"/>
    <s v="4"/>
    <s v="2020-07"/>
    <n v="0.74420758606092174"/>
    <n v="29605515.475061905"/>
    <n v="5921103.0950123817"/>
    <d v="2022-03-14T00:00:00"/>
    <n v="1.5342465753424657"/>
    <n v="4.3843078519294892E-2"/>
    <n v="5850093.904857086"/>
    <n v="0.45500000000000002"/>
    <s v="MEDIA"/>
    <x v="2"/>
    <n v="5850093.904857086"/>
  </r>
  <r>
    <n v="759"/>
    <d v="2018-02-15T00:00:00"/>
    <d v="2017-06-21T00:00:00"/>
    <s v="JUZGADO 14 ADMINISTRATIVO ORAL DEL CIRCUITO "/>
    <s v="05001333301420170045900"/>
    <s v="2019"/>
    <x v="0"/>
    <s v="FRANCISCO ALBEIRO ALZATE MARTINEZ"/>
    <s v="LUIS HERNAN ALZATE MARTINEZ"/>
    <n v="115921"/>
    <s v="NULIDAD Y RESTABLECIMIENTO DEL DERECHO - LABORAL"/>
    <s v="OTRAS"/>
    <s v="BAJO"/>
    <s v="BAJO"/>
    <s v="BAJO"/>
    <s v="BAJO"/>
    <n v="0.05"/>
    <s v="REMOTA"/>
    <n v="170323264"/>
    <n v="0"/>
    <s v=" RECURSO DE APELACIÓN SENTENCIA"/>
    <m/>
    <s v="NO"/>
    <s v="NO"/>
    <n v="4"/>
    <s v="ELKIN DARIO GARCÍA GÓMEZ"/>
    <n v="41842"/>
    <d v="2018-03-28T00:00:00"/>
    <n v="52875"/>
    <s v="GESTION HUMANA Y DLLO ORGANIZACIONAL"/>
    <s v="SANCION POR MORA PAGO CESANTIAS"/>
    <d v="2020-08-31T00:00:00"/>
    <s v="2018-02"/>
    <s v="4"/>
    <s v="2020-07"/>
    <n v="0.74599443734185067"/>
    <n v="127060207.4939075"/>
    <n v="0"/>
    <d v="2022-02-14T00:00:00"/>
    <n v="1.4575342465753425"/>
    <n v="4.3843078519294892E-2"/>
    <n v="0"/>
    <n v="0.05"/>
    <s v="REMOTA"/>
    <x v="1"/>
    <n v="0"/>
  </r>
  <r>
    <n v="760"/>
    <d v="2018-02-16T00:00:00"/>
    <d v="2017-06-22T00:00:00"/>
    <s v="JUZGADO DIECINUEVE LABORAL DEL CIRCUITO DE MEDELLIN"/>
    <s v="05001310501920180008100"/>
    <s v="2019"/>
    <x v="1"/>
    <s v="RUBEN DARIO ACEVEDO RAMIREZ"/>
    <s v="LIZETH YURNY LÓPEZ MONTES"/>
    <n v="245558"/>
    <s v="ORDINARIA"/>
    <s v="RECONOCIMIENTO Y PAGO DE OTRAS PRESTACIONES SALARIALES, SOLCIALES Y SALARIOS"/>
    <s v="MEDIO   "/>
    <s v="MEDIO   "/>
    <s v="BAJO"/>
    <s v="MEDIO   "/>
    <n v="0.45500000000000002"/>
    <s v="MEDIA"/>
    <n v="83424488"/>
    <n v="0.2"/>
    <s v="CONTESTACIÓN"/>
    <m/>
    <s v="NO"/>
    <s v="NO"/>
    <n v="4"/>
    <s v="ELKIN DARIO GARCÍA GÓMEZ"/>
    <n v="41842"/>
    <d v="2018-03-28T00:00:00"/>
    <n v="52875"/>
    <s v="INFRAESTRUCTURA"/>
    <m/>
    <d v="2020-08-31T00:00:00"/>
    <s v="2018-02"/>
    <s v="4"/>
    <s v="2020-07"/>
    <n v="0.74599443734185067"/>
    <n v="62234203.986091971"/>
    <n v="12446840.797218395"/>
    <d v="2022-02-15T00:00:00"/>
    <n v="1.4602739726027398"/>
    <n v="4.3843078519294892E-2"/>
    <n v="12304726.974436043"/>
    <n v="0.45500000000000002"/>
    <s v="MEDIA"/>
    <x v="2"/>
    <n v="12304726.974436043"/>
  </r>
  <r>
    <n v="761"/>
    <d v="2018-01-24T00:00:00"/>
    <d v="2017-06-23T00:00:00"/>
    <s v="JUZGADO CATORCE ADMINISTRATIVO ORAL DEL CIRCUITO "/>
    <s v="05001333301420180000600"/>
    <s v="2019"/>
    <x v="0"/>
    <s v="ANA MARIA BAENA QUINTANA"/>
    <s v="LIZETH JOHANA CARRANZA LOPEZ"/>
    <n v="1039690896"/>
    <s v="NULIDAD Y RESTABLECIMIENTO DEL DERECHO - LABORAL"/>
    <s v="OTRAS"/>
    <s v="MEDIO   "/>
    <s v="MEDIO   "/>
    <s v="BAJO"/>
    <s v="MEDIO   "/>
    <n v="0.45500000000000002"/>
    <s v="MEDIA"/>
    <n v="76433579"/>
    <n v="0.2"/>
    <s v=" RECURSO DE APELACIÓN SENTENCIA"/>
    <m/>
    <s v="NO"/>
    <s v="NO"/>
    <n v="3"/>
    <s v="ELKIN DARIO GARCÍA GÓMEZ"/>
    <n v="41842"/>
    <d v="2018-03-28T00:00:00"/>
    <n v="52875"/>
    <s v="EDUCACION"/>
    <s v="PASCUAL BRAVO"/>
    <d v="2020-08-31T00:00:00"/>
    <s v="2018-01"/>
    <s v="3"/>
    <s v="2020-07"/>
    <n v="0.75126308387247931"/>
    <n v="57421726.270950772"/>
    <n v="11484345.254190154"/>
    <d v="2021-01-23T00:00:00"/>
    <n v="0.39726027397260272"/>
    <n v="4.3843078519294892E-2"/>
    <n v="11448524.29405212"/>
    <n v="0.45500000000000002"/>
    <s v="MEDIA"/>
    <x v="2"/>
    <n v="11448524.29405212"/>
  </r>
  <r>
    <n v="762"/>
    <d v="2018-03-02T00:00:00"/>
    <d v="2017-06-24T00:00:00"/>
    <s v="JUZGADO 17 LABORAL DEL CIRCUITO DE MEDELLN"/>
    <s v="05001310501720180015000"/>
    <s v="2019"/>
    <x v="1"/>
    <s v="GONZALO DE JESUS ATEHORTUA ATEHORTUA"/>
    <s v="JUAN DIEGO SANCHEZ ARBELAEZ"/>
    <n v="125414"/>
    <s v="ORDINARIA"/>
    <s v="OTRAS"/>
    <s v="BAJO"/>
    <s v="BAJO"/>
    <s v="BAJO"/>
    <s v="MEDIO   "/>
    <n v="0.20749999999999999"/>
    <s v="BAJA"/>
    <n v="767281"/>
    <n v="0.2"/>
    <s v=" SENTENCIA 1RA FAVORABLE"/>
    <m/>
    <s v="NO"/>
    <s v="NO"/>
    <n v="3"/>
    <s v="ELKIN DARIO GARCÍA GÓMEZ"/>
    <n v="41842"/>
    <d v="2018-03-28T00:00:00"/>
    <n v="52875"/>
    <s v="GESTION HUMANA Y DLLO ORGANIZACIONAL"/>
    <s v="PAGO DE APORTES PENSIONALES DEBIDOS A COLPENSIONES"/>
    <d v="2020-08-31T00:00:00"/>
    <s v="2018-03"/>
    <s v="3"/>
    <s v="2020-07"/>
    <n v="0.74420758606092174"/>
    <n v="571016.34084041009"/>
    <n v="114203.26816808202"/>
    <d v="2021-03-01T00:00:00"/>
    <n v="0.49863013698630138"/>
    <n v="4.3843078519294892E-2"/>
    <n v="113756.33776224373"/>
    <n v="0.20749999999999999"/>
    <s v="BAJA"/>
    <x v="2"/>
    <n v="113756.33776224373"/>
  </r>
  <r>
    <n v="763"/>
    <d v="2018-02-13T00:00:00"/>
    <d v="2017-06-25T00:00:00"/>
    <s v="JUZGADO VEINTIDOS ADMINISTRATIVO ORAL DE MEDELLIN"/>
    <s v="05001333302220180007200"/>
    <s v="2019"/>
    <x v="0"/>
    <s v="ALLIANZ SEGUROS S.A"/>
    <s v="ANDRES FELIPE VILLEGAS GARCIA"/>
    <n v="115174"/>
    <s v="CONTRACTUAL"/>
    <s v="INCUMPLIMIENTO"/>
    <s v="BAJO"/>
    <s v="MEDIO   "/>
    <s v="BAJO"/>
    <s v="MEDIO   "/>
    <n v="0.36499999999999999"/>
    <s v="MEDIA"/>
    <n v="212335544"/>
    <n v="0.2"/>
    <s v=" SENTENCIA 1RA FAVORABLE"/>
    <m/>
    <s v="si"/>
    <s v="NO"/>
    <n v="4"/>
    <s v="ELKIN DARIO GARCÍA GÓMEZ"/>
    <n v="212335543"/>
    <d v="2018-03-28T00:00:00"/>
    <n v="52875"/>
    <s v="PLANEACION"/>
    <m/>
    <d v="2020-08-31T00:00:00"/>
    <s v="2018-02"/>
    <s v="4"/>
    <s v="2020-07"/>
    <n v="0.74599443734185067"/>
    <n v="158401134.67395577"/>
    <n v="31680226.934791155"/>
    <d v="2022-02-12T00:00:00"/>
    <n v="1.452054794520548"/>
    <n v="4.3843078519294892E-2"/>
    <n v="31320537.120165925"/>
    <n v="0.36499999999999999"/>
    <s v="MEDIA"/>
    <x v="2"/>
    <n v="31320537.120165925"/>
  </r>
  <r>
    <n v="764"/>
    <d v="2018-01-11T00:00:00"/>
    <d v="2018-06-01T00:00:00"/>
    <s v="JUZGADO PROMISCUO DEL CIRCUITO DE SANTA ROSA DE OSOS"/>
    <s v="05686318900120170027100"/>
    <s v="2019"/>
    <x v="1"/>
    <s v="EDIVER GEOVANNY MEDINA TOBON "/>
    <s v="JULIA FERNANDA MUÑOZ RINCÓN"/>
    <n v="215278"/>
    <s v="ORDINARIA"/>
    <s v="RECONOCIMIENTO Y PAGO DE OTRAS PRESTACIONES SALARIALES, SOLCIALES Y SALARIOS"/>
    <s v="ALTO"/>
    <s v="ALTO"/>
    <s v="ALTO"/>
    <s v="ALTO"/>
    <n v="1"/>
    <s v="ALTA"/>
    <n v="45953437"/>
    <n v="0.2"/>
    <s v="AUDIENCIA INICIAL O PRIMERA AUDIENCIA"/>
    <m/>
    <s v="NO"/>
    <s v="NO"/>
    <n v="4"/>
    <s v="ELKIN DARIO GARCÍA GÓMEZ"/>
    <n v="41842"/>
    <d v="2018-03-28T00:00:00"/>
    <n v="52875"/>
    <s v="EDUCACION"/>
    <s v="PASCUAL BRAVO"/>
    <d v="2020-08-31T00:00:00"/>
    <s v="2018-01"/>
    <s v="4"/>
    <s v="2020-07"/>
    <n v="0.75126308387247931"/>
    <n v="34523120.795159698"/>
    <n v="6904624.1590319397"/>
    <d v="2022-01-10T00:00:00"/>
    <n v="1.3616438356164384"/>
    <n v="4.3843078519294892E-2"/>
    <n v="6831085.7007680377"/>
    <n v="1"/>
    <s v="ALTA"/>
    <x v="0"/>
    <n v="6831085.7007680377"/>
  </r>
  <r>
    <n v="765"/>
    <d v="2018-01-12T00:00:00"/>
    <d v="2018-01-06T00:00:00"/>
    <s v="JUZGADO PROMISCUO DEL CIRCUITO DE SANTA ROSA DE OSOS"/>
    <s v="05686318900120170027200"/>
    <s v="2019"/>
    <x v="1"/>
    <s v="LILIANA YANET GIRALDO GALEANO"/>
    <s v="JULIA FERNANDA MUÑOZ RINCÓN"/>
    <n v="215278"/>
    <s v="ORDINARIA"/>
    <s v="RECONOCIMIENTO Y PAGO DE OTRAS PRESTACIONES SALARIALES, SOLCIALES Y SALARIOS"/>
    <s v="ALTO"/>
    <s v="ALTO"/>
    <s v="ALTO"/>
    <s v="ALTO"/>
    <n v="1"/>
    <s v="ALTA"/>
    <n v="13906672"/>
    <n v="0.2"/>
    <s v="CONTESTACIÓN"/>
    <m/>
    <s v="NO"/>
    <s v="NO"/>
    <n v="4"/>
    <s v="ELKIN DARIO GARCÍA GÓMEZ"/>
    <n v="41842"/>
    <d v="2018-03-28T00:00:00"/>
    <n v="52875"/>
    <s v="EDUCACION"/>
    <s v="PASCUAL BRAVO"/>
    <d v="2020-08-31T00:00:00"/>
    <s v="2018-01"/>
    <s v="4"/>
    <s v="2020-07"/>
    <n v="0.75126308387247931"/>
    <n v="10447569.293123059"/>
    <n v="2089513.858624612"/>
    <d v="2022-01-11T00:00:00"/>
    <n v="1.3643835616438356"/>
    <n v="4.3843078519294892E-2"/>
    <n v="2067214.7236098005"/>
    <n v="1"/>
    <s v="ALTA"/>
    <x v="0"/>
    <n v="2067214.7236098005"/>
  </r>
  <r>
    <n v="766"/>
    <d v="2018-06-07T00:00:00"/>
    <d v="2018-06-15T00:00:00"/>
    <s v="JUZGADO 13 LABORAL DEL CIRCUITO DE MEDELLIN"/>
    <s v="05001310501320180028400"/>
    <s v="2019"/>
    <x v="1"/>
    <s v="PIEDAD DEL SOCORRO MENESES CADAVID"/>
    <s v="NICOLAS OCTAVIO ARISMENDI VILLEGAS"/>
    <n v="140233"/>
    <s v="ORDINARIA"/>
    <s v="RECONOCIMIENTO Y PAGO DE OTRAS PRESTACIONES SALARIALES, SOLCIALES Y SALARIOS"/>
    <s v="ALTO"/>
    <s v="ALTO"/>
    <s v="ALTO"/>
    <s v="ALTO"/>
    <n v="1"/>
    <s v="ALTA"/>
    <n v="28200673"/>
    <n v="0.2"/>
    <s v="ADMISIÓN"/>
    <m/>
    <s v="NO"/>
    <s v="NO"/>
    <n v="4"/>
    <s v="ELKIN DARIO GARCÍA GÓMEZ"/>
    <n v="41842"/>
    <d v="2018-03-28T00:00:00"/>
    <n v="52875"/>
    <s v="EDUCACION"/>
    <s v="PASCUAL BRAVO. _x000a_"/>
    <d v="2020-08-31T00:00:00"/>
    <s v="2018-06"/>
    <s v="4"/>
    <s v="2020-07"/>
    <n v="0.73777124655030268"/>
    <n v="20805645.672767464"/>
    <n v="4161129.134553493"/>
    <d v="2022-06-06T00:00:00"/>
    <n v="1.7643835616438357"/>
    <n v="4.3843078519294892E-2"/>
    <n v="4103792.9437873904"/>
    <n v="1"/>
    <s v="ALTA"/>
    <x v="0"/>
    <n v="4103792.9437873904"/>
  </r>
  <r>
    <n v="767"/>
    <d v="2018-04-24T00:00:00"/>
    <d v="2018-04-24T00:00:00"/>
    <s v="JUZGADO 09 LABORAL DEL CIRCUITO DE MEDELLIN"/>
    <s v="05001310500920180022000"/>
    <s v="2019"/>
    <x v="1"/>
    <s v="HERSILIA RUTH GOMEZ SALAZAR"/>
    <s v="FRANK ALEXIS GÓMEZ GARCIA"/>
    <s v="u"/>
    <s v="ORDINARIA"/>
    <s v="LIQUIDACIÓN"/>
    <s v="MEDIO   "/>
    <s v="MEDIO   "/>
    <s v="BAJO"/>
    <s v="MEDIO   "/>
    <n v="0.45500000000000002"/>
    <s v="MEDIA"/>
    <n v="15829096"/>
    <n v="0"/>
    <s v=" SENTENCIA 1RA FAVORABLE"/>
    <m/>
    <s v="NO"/>
    <s v="NO"/>
    <n v="5"/>
    <s v="ELKIN DARIO GARCÍA GÓMEZ"/>
    <n v="41842"/>
    <d v="2018-03-28T00:00:00"/>
    <n v="52875"/>
    <s v="GESTION HUMANA Y DLLO ORGANIZACIONAL"/>
    <m/>
    <d v="2020-08-31T00:00:00"/>
    <s v="2018-04"/>
    <s v="5"/>
    <s v="2020-07"/>
    <n v="0.74078668525523483"/>
    <n v="11725983.556426896"/>
    <n v="0"/>
    <d v="2023-04-23T00:00:00"/>
    <n v="2.6438356164383561"/>
    <n v="4.3843078519294892E-2"/>
    <n v="0"/>
    <n v="0.45500000000000002"/>
    <s v="MEDIA"/>
    <x v="2"/>
    <n v="0"/>
  </r>
  <r>
    <n v="768"/>
    <d v="2018-05-30T00:00:00"/>
    <d v="2018-06-18T00:00:00"/>
    <s v="JUZGADO 20 LABORAL DEL CIRCUITO DE MEDELLIN"/>
    <s v="05001310502020180026900"/>
    <s v="2019"/>
    <x v="1"/>
    <s v="SANDRA MILENA HERNANDEZ GOMEZ"/>
    <s v="NICOLAS OCTAVIO ARISMENDI VILLEGAS"/>
    <n v="140233"/>
    <s v="ORDINARIA"/>
    <s v="RECONOCIMIENTO Y PAGO DE OTRAS PRESTACIONES SALARIALES, SOLCIALES Y SALARIOS"/>
    <s v="ALTO"/>
    <s v="ALTO"/>
    <s v="ALTO"/>
    <s v="ALTO"/>
    <n v="1"/>
    <s v="ALTA"/>
    <n v="58042539"/>
    <n v="0.2"/>
    <s v="CONTESTACIÓN"/>
    <m/>
    <s v="NO"/>
    <s v="NO"/>
    <n v="4"/>
    <s v="ELKIN DARIO GARCÍA GÓMEZ"/>
    <n v="41842"/>
    <d v="2018-03-28T00:00:00"/>
    <n v="52875"/>
    <s v="EDUCACION"/>
    <s v="PENDIENTE FIJACION DE AUDIENCIA"/>
    <d v="2020-08-31T00:00:00"/>
    <s v="2018-05"/>
    <s v="4"/>
    <s v="2020-07"/>
    <n v="0.73891229786794344"/>
    <n v="42888345.866579726"/>
    <n v="8577669.173315946"/>
    <d v="2022-05-29T00:00:00"/>
    <n v="1.7424657534246575"/>
    <n v="4.3843078519294892E-2"/>
    <n v="8460935.6687058136"/>
    <n v="1"/>
    <s v="ALTA"/>
    <x v="0"/>
    <n v="8460935.6687058136"/>
  </r>
  <r>
    <n v="769"/>
    <d v="2017-04-25T00:00:00"/>
    <d v="2018-06-21T00:00:00"/>
    <s v="JUZGADO VEINTITRES ADMINISTRATIVO ORAL"/>
    <s v="05001333302320180014000"/>
    <s v="2019"/>
    <x v="0"/>
    <s v="JAIME ANDRES ALVAREZ MONTOYA"/>
    <s v="JULIA FERNANDA MUÑOZ "/>
    <n v="215278"/>
    <s v="NULIDAD Y RESTABLECIMIENTO DEL DERECHO - LABORAL"/>
    <s v="RECONOCIMIENTO Y PAGO DE OTRAS PRESTACIONES SALARIALES, SOLCIALES Y SALARIOS"/>
    <s v="ALTO"/>
    <s v="ALTO"/>
    <s v="ALTO"/>
    <s v="ALTO"/>
    <n v="1"/>
    <s v="ALTA"/>
    <n v="116474460"/>
    <n v="0.2"/>
    <s v="CONTESTACIÓN"/>
    <m/>
    <s v="NO"/>
    <s v="NO"/>
    <n v="4"/>
    <s v="ELKIN DARIO GARCÍA GÓMEZ"/>
    <n v="41842"/>
    <d v="2018-03-28T00:00:00"/>
    <n v="52875"/>
    <s v="EDUCACION"/>
    <s v="PASCUAL BRAVO. _x000a_"/>
    <d v="2020-08-31T00:00:00"/>
    <s v="2017-04"/>
    <s v="4"/>
    <s v="2020-07"/>
    <n v="0.76395562321009991"/>
    <n v="88981318.677359849"/>
    <n v="17796263.735471971"/>
    <d v="2021-04-24T00:00:00"/>
    <n v="0.64657534246575343"/>
    <n v="4.3843078519294892E-2"/>
    <n v="17706007.259052601"/>
    <n v="1"/>
    <s v="ALTA"/>
    <x v="0"/>
    <n v="17706007.259052601"/>
  </r>
  <r>
    <n v="770"/>
    <d v="2018-07-18T00:00:00"/>
    <d v="2018-08-23T00:00:00"/>
    <s v="PRIMERO LABORAL DEL CIRCUITO DE MEDELLIN"/>
    <s v="05001310500120180028600"/>
    <s v="2019"/>
    <x v="1"/>
    <s v="LUZ AMANDA BETANCUR DE MUÑOZ"/>
    <s v="YENY LILIANA SIERRA ECHEVERRI"/>
    <n v="158837"/>
    <s v="ORDINARIA"/>
    <s v="LIQUIDACIÓN"/>
    <s v="MEDIO   "/>
    <s v="MEDIO   "/>
    <s v="BAJO"/>
    <s v="MEDIO   "/>
    <n v="0.45500000000000002"/>
    <s v="MEDIA"/>
    <n v="104068470"/>
    <n v="0.2"/>
    <s v="CONTESTACIÓN"/>
    <m/>
    <s v="NO"/>
    <s v="NO"/>
    <n v="3"/>
    <s v="ELKIN DARIO GARCÍA GÓMEZ"/>
    <n v="41842"/>
    <d v="2018-03-28T00:00:00"/>
    <n v="52875"/>
    <s v="GESTION HUMANA Y DLLO ORGANIZACIONAL"/>
    <s v="SE INTEGRA CON EL PROCESO 05001310501320180045900 DEL DOCTOR LUIS HERNANDO RIASCOS"/>
    <d v="2020-08-31T00:00:00"/>
    <s v="2018-07"/>
    <s v="3"/>
    <s v="2020-07"/>
    <n v="0.73871336652539898"/>
    <n v="76876769.822847486"/>
    <n v="15375353.964569498"/>
    <d v="2021-07-17T00:00:00"/>
    <n v="0.87671232876712324"/>
    <n v="4.3843078519294892E-2"/>
    <n v="15269715.994317256"/>
    <n v="0.45500000000000002"/>
    <s v="MEDIA"/>
    <x v="2"/>
    <n v="15269715.994317256"/>
  </r>
  <r>
    <n v="771"/>
    <d v="2018-06-13T00:00:00"/>
    <d v="2018-08-27T00:00:00"/>
    <s v="JUZGADO DIECIOCHO ADMINISTRATIVO ORAL DE MEDELLIN"/>
    <s v="05001333301820180016100"/>
    <s v="2019"/>
    <x v="0"/>
    <s v="GLORIA ELENA CHAVARRIA RUIZ"/>
    <s v="JULIA FERNANDA MUÑOZ "/>
    <n v="215278"/>
    <s v="NULIDAD Y RESTABLECIMIENTO DEL DERECHO - LABORAL"/>
    <s v="RECONOCIMIENTO Y PAGO DE OTRAS PRESTACIONES SALARIALES, SOLCIALES Y SALARIOS"/>
    <s v="ALTO"/>
    <s v="ALTO"/>
    <s v="ALTO"/>
    <s v="ALTO"/>
    <n v="1"/>
    <s v="ALTA"/>
    <n v="73321085"/>
    <n v="0.2"/>
    <s v=" SENTENCIA 1RA FAVORABLE"/>
    <m/>
    <s v="NO"/>
    <s v="NO"/>
    <n v="4"/>
    <s v="ELKIN DARIO GARCÍA GÓMEZ"/>
    <n v="41842"/>
    <d v="2018-03-28T00:00:00"/>
    <n v="52875"/>
    <s v="EDUCACION"/>
    <s v="PASCUAL BRAVO"/>
    <d v="2020-08-31T00:00:00"/>
    <s v="2018-06"/>
    <s v="4"/>
    <s v="2020-07"/>
    <n v="0.73777124655030268"/>
    <n v="54094188.278870702"/>
    <n v="10818837.655774141"/>
    <d v="2022-06-12T00:00:00"/>
    <n v="1.7808219178082192"/>
    <n v="4.3843078519294892E-2"/>
    <n v="10668385.736981351"/>
    <n v="1"/>
    <s v="ALTA"/>
    <x v="0"/>
    <n v="10668385.736981351"/>
  </r>
  <r>
    <n v="772"/>
    <d v="2018-06-14T00:00:00"/>
    <d v="2018-07-10T00:00:00"/>
    <s v="JUZGADO 01 ADMINISTRATIVO ORAL DE TURBO "/>
    <s v="05837333300120180028400"/>
    <s v="2019"/>
    <x v="0"/>
    <s v="ENELDA ROMERO PAJARO"/>
    <s v="GABRIEL RAUL MANRIQUE BERRIO"/>
    <n v="115922"/>
    <s v="NULIDAD Y RESTABLECIMIENTO DEL DERECHO"/>
    <s v="RELIQUIDACIÓN DE LA PENSIÓN"/>
    <s v="MEDIO   "/>
    <s v="MEDIO   "/>
    <s v="BAJO"/>
    <s v="MEDIO   "/>
    <n v="0.45500000000000002"/>
    <s v="MEDIA"/>
    <n v="4967046"/>
    <n v="0.5"/>
    <s v="AUDIENCIA INICIAL O PRIMERA AUDIENCIA"/>
    <m/>
    <s v="NO"/>
    <s v="NO"/>
    <n v="5"/>
    <s v="ELKIN DARIO GARCÍA GÓMEZ"/>
    <n v="41842"/>
    <d v="2018-03-28T00:00:00"/>
    <n v="52875"/>
    <s v="EDUCACION"/>
    <m/>
    <d v="2020-08-31T00:00:00"/>
    <s v="2018-06"/>
    <s v="5"/>
    <s v="2020-07"/>
    <n v="0.73777124655030268"/>
    <n v="3664543.7190926946"/>
    <n v="1832271.8595463473"/>
    <d v="2023-06-13T00:00:00"/>
    <n v="2.7835616438356166"/>
    <n v="4.3843078519294892E-2"/>
    <n v="1792600.2131325791"/>
    <n v="0.45500000000000002"/>
    <s v="MEDIA"/>
    <x v="2"/>
    <n v="1792600.2131325791"/>
  </r>
  <r>
    <n v="773"/>
    <d v="2018-02-14T00:00:00"/>
    <d v="2018-08-10T00:00:00"/>
    <s v="JUZGADO VEINTE ADMINISTRATIVO ORAL DE MEDELLIN"/>
    <s v="05001333302020170060300"/>
    <s v="2019"/>
    <x v="0"/>
    <s v="LUBIDIA GARCIA CORRALES Y OTROS"/>
    <s v="WILLIAM HERNANDO RUBIANO RAMIREZ"/>
    <n v="268492"/>
    <s v="REPARACIÓN DIRECTA"/>
    <s v="LIQUIDACIÓN"/>
    <s v="MEDIO   "/>
    <s v="MEDIO   "/>
    <s v="BAJO"/>
    <s v="MEDIO   "/>
    <n v="0.45500000000000002"/>
    <s v="MEDIA"/>
    <n v="929149425"/>
    <n v="0.2"/>
    <s v=" ALEGATOS PRIMERA"/>
    <m/>
    <s v="NO"/>
    <s v="NO"/>
    <n v="3"/>
    <s v="ELKIN DARIO GARCÍA GÓMEZ"/>
    <n v="41842"/>
    <d v="2018-03-28T00:00:00"/>
    <n v="52875"/>
    <s v="GOBIERNO"/>
    <m/>
    <d v="2020-08-31T00:00:00"/>
    <s v="2018-02"/>
    <s v="3"/>
    <s v="2020-07"/>
    <n v="0.74599443734185067"/>
    <n v="693140302.50937903"/>
    <n v="138628060.50187582"/>
    <d v="2021-02-13T00:00:00"/>
    <n v="0.45479452054794522"/>
    <n v="4.3843078519294892E-2"/>
    <n v="138133153.01466793"/>
    <n v="0.45500000000000002"/>
    <s v="MEDIA"/>
    <x v="2"/>
    <n v="138133153.01466793"/>
  </r>
  <r>
    <n v="774"/>
    <d v="2018-05-10T00:00:00"/>
    <d v="2018-03-15T00:00:00"/>
    <s v="JUZGADO 2 ADMINISTRATIVO ORAL DE TURBO"/>
    <s v="05837333300220180000900"/>
    <s v="2019"/>
    <x v="0"/>
    <s v="ENRIQUE MORENO MARTINEZ"/>
    <s v="NEIR PALACIOS BECERRA"/>
    <n v="209516"/>
    <s v="NULIDAD Y RESTABLECIMIENTO DEL DERECHO"/>
    <s v="LIQUIDACIÓN"/>
    <s v="MEDIO   "/>
    <s v="MEDIO   "/>
    <s v="BAJO"/>
    <s v="MEDIO   "/>
    <n v="0.45500000000000002"/>
    <s v="MEDIA"/>
    <n v="128124200"/>
    <n v="0.2"/>
    <s v="AUDIENCIA INICIAL O PRIMERA AUDIENCIA"/>
    <m/>
    <s v="NO"/>
    <s v="NO"/>
    <n v="4"/>
    <s v="ELKIN DARIO GARCÍA GÓMEZ"/>
    <n v="41842"/>
    <d v="2018-03-28T00:00:00"/>
    <n v="52875"/>
    <s v="EDUCACION"/>
    <m/>
    <d v="2020-08-31T00:00:00"/>
    <s v="2018-05"/>
    <s v="4"/>
    <s v="2020-07"/>
    <n v="0.73891229786794344"/>
    <n v="94672547.034491956"/>
    <n v="18934509.406898391"/>
    <d v="2022-05-09T00:00:00"/>
    <n v="1.6876712328767123"/>
    <n v="4.3843078519294892E-2"/>
    <n v="18684879.138962805"/>
    <n v="0.45500000000000002"/>
    <s v="MEDIA"/>
    <x v="2"/>
    <n v="18684879.138962805"/>
  </r>
  <r>
    <n v="775"/>
    <d v="2018-10-22T00:00:00"/>
    <d v="2018-10-22T00:00:00"/>
    <s v="JUZGADO SEGUNDO ADMINISTRATIVO ORAL DE ATURBO"/>
    <s v="05001333300920180027500"/>
    <s v="2019"/>
    <x v="0"/>
    <s v="MARIA DEYANIRA MORALES CARDONA"/>
    <s v="JOSE JVIER DIAZ PELAEZ"/>
    <n v="89803"/>
    <s v="NULIDAD Y RESTABLECIMIENTO DEL DERECHO - LABORAL"/>
    <s v="LIQUIDACIÓN"/>
    <s v="MEDIO   "/>
    <s v="MEDIO   "/>
    <s v="BAJO"/>
    <s v="MEDIO   "/>
    <n v="0.45500000000000002"/>
    <s v="MEDIA"/>
    <n v="41587350"/>
    <n v="0.2"/>
    <s v="ADMISIÓN"/>
    <m/>
    <s v="NO"/>
    <s v="NO"/>
    <n v="4"/>
    <s v="ELKIN DARIO GARCÍA GÓMEZ"/>
    <n v="41842"/>
    <d v="2018-03-28T00:00:00"/>
    <n v="52875"/>
    <s v="EDUCACION"/>
    <m/>
    <d v="2020-08-31T00:00:00"/>
    <s v="2018-10"/>
    <s v="4"/>
    <s v="2020-07"/>
    <n v="0.73572886802285709"/>
    <n v="30597013.939570367"/>
    <n v="6119402.787914074"/>
    <d v="2022-10-21T00:00:00"/>
    <n v="2.1397260273972605"/>
    <n v="4.3843078519294892E-2"/>
    <n v="6017296.4851011029"/>
    <n v="0.45500000000000002"/>
    <s v="MEDIA"/>
    <x v="2"/>
    <n v="6017296.4851011029"/>
  </r>
  <r>
    <n v="776"/>
    <d v="2018-10-04T00:00:00"/>
    <d v="2018-10-17T00:00:00"/>
    <s v="JUEZGADO 26 ADMINISTRATIVO ORAL DE MEDELLIN"/>
    <s v="05001333302620180027400"/>
    <s v="2019"/>
    <x v="0"/>
    <s v="SULAY ANDREA UPARELA JARAMILLO"/>
    <s v="JULIA FERNANDA MUÑOZ "/>
    <n v="215278"/>
    <s v="NULIDAD Y RESTABLECIMIENTO DEL DERECHO - LABORAL"/>
    <s v="RECONOCIMIENTO Y PAGO DE OTRAS PRESTACIONES SALARIALES, SOLCIALES Y SALARIOS"/>
    <s v="ALTO"/>
    <s v="ALTO"/>
    <s v="ALTO"/>
    <s v="ALTO"/>
    <n v="1"/>
    <s v="ALTA"/>
    <n v="69822933"/>
    <n v="0.2"/>
    <s v="CONTESTACIÓN"/>
    <m/>
    <s v="NO"/>
    <s v="NO"/>
    <n v="4"/>
    <s v="ELKIN DARIO GARCÍA GÓMEZ"/>
    <n v="41842"/>
    <d v="2018-03-28T00:00:00"/>
    <n v="52875"/>
    <s v="EDUCACION"/>
    <s v="PASCUAL BRAVO"/>
    <d v="2020-08-31T00:00:00"/>
    <s v="2018-10"/>
    <s v="4"/>
    <s v="2020-07"/>
    <n v="0.73572886802285709"/>
    <n v="51370747.458125792"/>
    <n v="10274149.49162516"/>
    <d v="2022-10-03T00:00:00"/>
    <n v="2.0904109589041098"/>
    <n v="4.3843078519294892E-2"/>
    <n v="10106637.125540646"/>
    <n v="1"/>
    <s v="ALTA"/>
    <x v="0"/>
    <n v="10106637.125540646"/>
  </r>
  <r>
    <n v="777"/>
    <d v="2018-11-19T00:00:00"/>
    <d v="2018-09-12T00:00:00"/>
    <s v="JUZGADO 21 LABORAL DEL CIRCUITO DE MEDELLIN"/>
    <s v="05001310502120180051000"/>
    <s v="2019"/>
    <x v="1"/>
    <s v="RODRIGO ANTONIO GRANADA GRANADA"/>
    <s v="LUIS JAVIER NARANJO LOTERO"/>
    <n v="51516"/>
    <s v="ORDINARIA"/>
    <s v="PENSIÓN DE SOBREVIVIENTES"/>
    <s v="MEDIO   "/>
    <s v="MEDIO   "/>
    <s v="BAJO"/>
    <s v="MEDIO   "/>
    <n v="0.45500000000000002"/>
    <s v="MEDIA"/>
    <n v="16562320"/>
    <n v="0.2"/>
    <s v="CONTESTACIÓN"/>
    <m/>
    <s v="NO"/>
    <s v="NO"/>
    <n v="4"/>
    <s v="ELKIN DARIO GARCÍA GÓMEZ"/>
    <n v="41842"/>
    <d v="2018-03-28T00:00:00"/>
    <n v="52875"/>
    <s v="GESTION HUMANA Y DLLO ORGANIZACIONAL"/>
    <m/>
    <d v="2020-08-31T00:00:00"/>
    <s v="2018-11"/>
    <s v="4"/>
    <s v="2020-07"/>
    <n v="0.73486768506759159"/>
    <n v="12171113.757748673"/>
    <n v="2434222.7515497347"/>
    <d v="2022-11-18T00:00:00"/>
    <n v="2.2164383561643834"/>
    <n v="4.3843078519294892E-2"/>
    <n v="2392162.6133544459"/>
    <n v="0.45500000000000002"/>
    <s v="MEDIA"/>
    <x v="2"/>
    <n v="2392162.6133544459"/>
  </r>
  <r>
    <n v="778"/>
    <d v="2018-09-17T00:00:00"/>
    <d v="2018-10-29T00:00:00"/>
    <s v="JUEZGADO ONCE ADMINISTRATIVO"/>
    <s v="05001333301120180033600"/>
    <s v="2019"/>
    <x v="0"/>
    <s v="MARIA DE LOS ANGELES GAVIRIA "/>
    <s v="JAIME JVIER DIAZ PELAEZ"/>
    <n v="89803"/>
    <s v="NULIDAD Y RESTABLECIMIENTO DEL DERECHO - LABORAL"/>
    <s v="RELIQUIDACIÓN DE LA PENSIÓN"/>
    <s v="MEDIO   "/>
    <s v="MEDIO   "/>
    <s v="BAJO"/>
    <s v="MEDIO   "/>
    <n v="0.45500000000000002"/>
    <s v="MEDIA"/>
    <n v="27596305"/>
    <n v="0.2"/>
    <s v=" SENTENCIA 1RA FAVORABLE"/>
    <m/>
    <s v="NO"/>
    <s v="NO"/>
    <n v="4"/>
    <s v="ELKIN DARIO GARCÍA GÓMEZ"/>
    <n v="41842"/>
    <d v="2018-03-28T00:00:00"/>
    <n v="52875"/>
    <s v="GESTION HUMANA Y DLLO ORGANIZACIONAL"/>
    <m/>
    <d v="2020-08-31T00:00:00"/>
    <s v="2018-09"/>
    <s v="4"/>
    <s v="2020-07"/>
    <n v="0.73661443780017011"/>
    <n v="20327836.692937024"/>
    <n v="4065567.3385874052"/>
    <d v="2022-09-16T00:00:00"/>
    <n v="2.043835616438356"/>
    <n v="4.3843078519294892E-2"/>
    <n v="4000746.3339502616"/>
    <n v="0.45500000000000002"/>
    <s v="MEDIA"/>
    <x v="2"/>
    <n v="4000746.3339502616"/>
  </r>
  <r>
    <n v="779"/>
    <d v="2018-07-05T00:00:00"/>
    <d v="2017-06-23T00:00:00"/>
    <s v="JUZGADO  14 LABORAL DEL CIRCUITO DE MEDELLIN"/>
    <s v="05001310501420170048400"/>
    <s v="2019"/>
    <x v="1"/>
    <s v="JORGE ENRIQUE PATIÑO QUIÑONES Y OTROS"/>
    <s v="MARIA CAMILA ARROYAVE MAZO"/>
    <n v="246391"/>
    <s v="NULIDAD Y RESTABLECIMIENTO DEL DERECHO - LABORAL"/>
    <s v="RECONOCIMIENTO Y PAGO DE OTRAS PRESTACIONES SALARIALES, SOLCIALES Y SALARIOS"/>
    <s v="MEDIO   "/>
    <s v="MEDIO   "/>
    <s v="BAJO"/>
    <s v="MEDIO   "/>
    <n v="0.45500000000000002"/>
    <s v="MEDIA"/>
    <n v="366210468"/>
    <n v="0.2"/>
    <s v="CONTESTACIÓN"/>
    <m/>
    <s v="NO"/>
    <s v="NO"/>
    <n v="3"/>
    <s v="ELKIN DARIO GARCÍA GÓMEZ"/>
    <n v="41842"/>
    <d v="2018-03-28T00:00:00"/>
    <n v="52875"/>
    <s v="EDUCACION"/>
    <m/>
    <d v="2020-08-31T00:00:00"/>
    <s v="2018-07"/>
    <s v="3"/>
    <s v="2020-07"/>
    <n v="0.73871336652539898"/>
    <n v="270524567.67312187"/>
    <n v="54104913.534624375"/>
    <d v="2021-07-04T00:00:00"/>
    <n v="0.84109589041095889"/>
    <n v="4.3843078519294892E-2"/>
    <n v="53748231.873742111"/>
    <n v="0.45500000000000002"/>
    <s v="MEDIA"/>
    <x v="2"/>
    <n v="53748231.873742111"/>
  </r>
  <r>
    <n v="780"/>
    <d v="2018-09-11T00:00:00"/>
    <d v="2018-11-01T00:00:00"/>
    <s v="JUZGADO PROMISCUO DEL CIRCUITO DE EL BAGRE"/>
    <s v="05250318900120180011000"/>
    <s v="2019"/>
    <x v="1"/>
    <s v="JOSE LUIS ORTIZ RUIZ"/>
    <s v="JULIA FERNANDA MUÑOZ RINCÓN"/>
    <n v="215278"/>
    <s v="ORDINARIA"/>
    <s v="LIQUIDACIÓN"/>
    <s v="ALTO"/>
    <s v="ALTO"/>
    <s v="ALTO"/>
    <s v="ALTO"/>
    <n v="1"/>
    <s v="ALTA"/>
    <n v="103912793"/>
    <n v="0.2"/>
    <s v=" RECURSO DE APELACIÓN SENTENCIA"/>
    <m/>
    <s v="NO"/>
    <s v="NO"/>
    <n v="4"/>
    <s v="ELKIN DARIO GARCÍA GÓMEZ"/>
    <n v="41842"/>
    <d v="2018-03-28T00:00:00"/>
    <n v="52875"/>
    <s v="EDUCACION"/>
    <s v="PASCUAL BRAVO REVISAR JUZGADO "/>
    <d v="2020-08-31T00:00:00"/>
    <s v="2018-09"/>
    <s v="4"/>
    <s v="2020-07"/>
    <n v="0.73661443780017011"/>
    <n v="76543663.595940456"/>
    <n v="15308732.719188092"/>
    <d v="2022-09-10T00:00:00"/>
    <n v="2.0273972602739727"/>
    <n v="4.3843078519294892E-2"/>
    <n v="15066599.304208579"/>
    <n v="1"/>
    <s v="ALTA"/>
    <x v="0"/>
    <n v="15066599.304208579"/>
  </r>
  <r>
    <n v="781"/>
    <d v="2017-06-27T00:00:00"/>
    <d v="2017-06-13T00:00:00"/>
    <s v="JUZGADO PRIMERO LABORAL DEL CIRCUITO DE MEDELLÍN"/>
    <s v="05001310500120170048100"/>
    <s v="2019"/>
    <x v="1"/>
    <s v="OLGA LUCIA ISAZA VÉLEZ"/>
    <s v="CARLOS ALBERTO BALLESTEROS BARON"/>
    <n v="33513"/>
    <s v="ORDINARIA"/>
    <s v="OTRAS"/>
    <s v="MEDIO   "/>
    <s v="MEDIO   "/>
    <s v="ALTO"/>
    <s v="MEDIO   "/>
    <n v="0.55000000000000004"/>
    <s v="ALTA"/>
    <n v="254943778"/>
    <n v="0.08"/>
    <s v="CONTESTACIÓN"/>
    <m/>
    <s v="NO"/>
    <s v="NO"/>
    <n v="5"/>
    <s v="ELKIN DARIO GARCÍA GÓMEZ"/>
    <n v="41842"/>
    <d v="2018-03-28T00:00:00"/>
    <n v="52875"/>
    <s v="FABRICA DE LICORES DE ANTIOQUIA"/>
    <m/>
    <d v="2020-08-31T00:00:00"/>
    <s v="2017-06"/>
    <s v="5"/>
    <s v="2020-07"/>
    <n v="0.76136533047353394"/>
    <n v="194105353.78914127"/>
    <n v="15528428.303131301"/>
    <d v="2022-06-26T00:00:00"/>
    <n v="1.8191780821917809"/>
    <n v="4.3843078519294892E-2"/>
    <n v="15307864.618602002"/>
    <n v="0.55000000000000004"/>
    <s v="ALTA"/>
    <x v="0"/>
    <n v="15307864.618602002"/>
  </r>
  <r>
    <n v="782"/>
    <d v="2018-12-06T00:00:00"/>
    <d v="2019-07-01T00:00:00"/>
    <s v="JUZGADO 29 ADMINISTRATIVO ORAL DE MEDELLIN"/>
    <s v="05001333302520180046700"/>
    <s v="2019"/>
    <x v="0"/>
    <s v="MARIA LUZ DARY LONDOÑO"/>
    <s v="HERNAN DARIO ZAPATA LONDOÑO"/>
    <n v="108371"/>
    <s v="NULIDAD Y RESTABLECIMIENTO DEL DERECHO - LABORAL"/>
    <s v="LIQUIDACIÓN"/>
    <s v="MEDIO   "/>
    <s v="MEDIO   "/>
    <s v="BAJO"/>
    <s v="MEDIO   "/>
    <n v="0.45500000000000002"/>
    <s v="MEDIA"/>
    <n v="76039317"/>
    <n v="0.3"/>
    <s v=" RECURSO DE APELACIÓN SENTENCIA"/>
    <m/>
    <s v="NO"/>
    <s v="NO"/>
    <n v="4"/>
    <s v="ELKIN DARIO GARCÍA GÓMEZ"/>
    <n v="41842"/>
    <d v="2018-03-28T00:00:00"/>
    <n v="52875"/>
    <s v="EDUCACION"/>
    <m/>
    <d v="2020-08-31T00:00:00"/>
    <s v="2018-12"/>
    <s v="4"/>
    <s v="2020-07"/>
    <n v="0.73268911507362433"/>
    <n v="55713179.8835328"/>
    <n v="16713953.965059839"/>
    <d v="2022-12-05T00:00:00"/>
    <n v="2.2630136986301368"/>
    <n v="4.3843078519294892E-2"/>
    <n v="16419144.239545189"/>
    <n v="0.45500000000000002"/>
    <s v="MEDIA"/>
    <x v="2"/>
    <n v="16419144.239545189"/>
  </r>
  <r>
    <n v="783"/>
    <d v="2019-01-16T00:00:00"/>
    <d v="2019-02-20T00:00:00"/>
    <s v="JUZGADO PROMISCUO DEL CIRCUITO DE EL BAGRE"/>
    <s v="05250318900120180012600"/>
    <s v="2019"/>
    <x v="1"/>
    <s v="GREGORIO PACHECO CASTILLO"/>
    <s v="JULIA FERNANDA MUÑOZ "/>
    <n v="215278"/>
    <s v="ORDINARIA"/>
    <s v="RECONOCIMIENTO Y PAGO DE OTRAS PRESTACIONES SALARIALES, SOLCIALES Y SALARIOS"/>
    <s v="ALTO"/>
    <s v="ALTO"/>
    <s v="ALTO"/>
    <s v="ALTO"/>
    <n v="1"/>
    <s v="ALTA"/>
    <n v="84588615"/>
    <n v="0.2"/>
    <s v="CONTESTACIÓN"/>
    <m/>
    <s v="NO"/>
    <s v="NO"/>
    <n v="4"/>
    <s v="ELKIN DARIO GARCÍA GÓMEZ"/>
    <n v="41842"/>
    <d v="2018-03-28T00:00:00"/>
    <n v="52875"/>
    <s v="EDUCACION"/>
    <s v="PASCUAL BRAVO "/>
    <d v="2020-08-31T00:00:00"/>
    <s v="2019-01"/>
    <s v="4"/>
    <s v="2020-07"/>
    <n v="1.0434541229259338"/>
    <n v="88264339.074344486"/>
    <n v="17652867.814868897"/>
    <d v="2023-01-15T00:00:00"/>
    <n v="2.3753424657534246"/>
    <n v="4.3843078519294892E-2"/>
    <n v="17326185.447911218"/>
    <n v="1"/>
    <s v="ALTA"/>
    <x v="0"/>
    <n v="17326185.447911218"/>
  </r>
  <r>
    <n v="784"/>
    <d v="2019-01-24T00:00:00"/>
    <d v="2018-12-04T00:00:00"/>
    <s v="TRIBUNAL ADTIVO DE ANTIOQUIA"/>
    <s v="05001233300020180235800"/>
    <s v="2019"/>
    <x v="0"/>
    <s v="ROSA ISABEL ARBELAEZ VALENCIA "/>
    <s v="RAUL GUILLERMO TAMAYO ZAPATA"/>
    <n v="201085"/>
    <s v="REPARACIÓN DIRECTA"/>
    <s v="OTRAS"/>
    <s v="ALTO"/>
    <s v="ALTO"/>
    <s v="ALTO"/>
    <s v="ALTO"/>
    <n v="1"/>
    <s v="ALTA"/>
    <n v="1335923820"/>
    <n v="0.3"/>
    <s v="ADMISIÓN"/>
    <m/>
    <s v="NO"/>
    <s v="NO"/>
    <n v="4"/>
    <s v="ELKIN DARIO GARCÍA GÓMEZ"/>
    <n v="41842"/>
    <d v="2018-03-28T00:00:00"/>
    <n v="52875"/>
    <s v="MINAS"/>
    <m/>
    <d v="2020-08-31T00:00:00"/>
    <s v="2019-01"/>
    <s v="4"/>
    <s v="2020-07"/>
    <n v="1.0434541229259338"/>
    <n v="1393975217.8939631"/>
    <n v="418192565.36818892"/>
    <d v="2023-01-23T00:00:00"/>
    <n v="2.3972602739726026"/>
    <n v="4.3843078519294892E-2"/>
    <n v="410382792.96529514"/>
    <n v="1"/>
    <s v="ALTA"/>
    <x v="0"/>
    <n v="410382792.96529514"/>
  </r>
  <r>
    <n v="785"/>
    <d v="2019-01-22T00:00:00"/>
    <d v="2019-01-22T00:00:00"/>
    <s v="JUEZGADO 34 ADMINISTRATIVO"/>
    <s v="05001333303420180044700"/>
    <s v="2019"/>
    <x v="0"/>
    <s v="HERENIA DEL SOCORRO VALENCIA ZAPATA"/>
    <s v="PAULA ANDREA DUQUE ARTEAGA"/>
    <n v="176042"/>
    <s v="NULIDAD Y RESTABLECIMIENTO DEL DERECHO - LABORAL"/>
    <s v="RELIQUIDACIÓN DE LA PENSIÓN"/>
    <s v="BAJO"/>
    <s v="MEDIO   "/>
    <s v="BAJO"/>
    <s v="MEDIO   "/>
    <n v="0.36499999999999999"/>
    <s v="MEDIA"/>
    <n v="7301346"/>
    <n v="0.8"/>
    <s v=" RECURSO DE APELACIÓN SENTENCIA"/>
    <m/>
    <s v="NO"/>
    <s v="NO"/>
    <n v="4"/>
    <s v="ELKIN DARIO GARCÍA GÓMEZ"/>
    <n v="41842"/>
    <d v="2018-03-28T00:00:00"/>
    <n v="52875"/>
    <s v="EDUCACION"/>
    <s v=" "/>
    <d v="2020-08-31T00:00:00"/>
    <s v="2019-01"/>
    <s v="4"/>
    <s v="2020-07"/>
    <n v="1.0434541229259338"/>
    <n v="7618619.586608775"/>
    <n v="6094895.6692870203"/>
    <d v="2023-01-21T00:00:00"/>
    <n v="2.3917808219178083"/>
    <n v="4.3843078519294892E-2"/>
    <n v="5981330.8369937576"/>
    <n v="0.36499999999999999"/>
    <s v="MEDIA"/>
    <x v="2"/>
    <n v="5981330.8369937576"/>
  </r>
  <r>
    <n v="786"/>
    <d v="2019-09-06T00:00:00"/>
    <d v="2019-08-02T00:00:00"/>
    <s v="JUZGADO 14 ADMINISTRATIVO ORAL DE MEDELLIN"/>
    <s v="05001333301420180033900"/>
    <s v="2019"/>
    <x v="0"/>
    <s v="MARIA COLOMBIA DE JESUS CEREZO DE FRECHOZO"/>
    <s v="JAIME JVIER DIAZ PELAEZ"/>
    <n v="89803"/>
    <s v="NULIDAD Y RESTABLECIMIENTO DEL DERECHO - LABORAL"/>
    <s v="RELIQUIDACIÓN DE LA PENSIÓN"/>
    <s v="BAJO"/>
    <s v="BAJO"/>
    <s v="BAJO"/>
    <s v="BAJO"/>
    <n v="0.05"/>
    <s v="REMOTA"/>
    <n v="11471172"/>
    <n v="0"/>
    <s v="AUDIENCIA INICIAL O PRIMERA AUDIENCIA"/>
    <m/>
    <s v="NO"/>
    <s v="NO"/>
    <n v="5"/>
    <s v="ELKIN DARIO GARCÍA GÓMEZ"/>
    <n v="41842"/>
    <d v="2018-03-28T00:00:00"/>
    <n v="52875"/>
    <s v="EDUCACION"/>
    <m/>
    <d v="2020-08-31T00:00:00"/>
    <s v="2019-09"/>
    <s v="5"/>
    <s v="2020-07"/>
    <n v="1.016560139453806"/>
    <n v="11661136.208018593"/>
    <n v="0"/>
    <d v="2024-09-04T00:00:00"/>
    <n v="4.0136986301369859"/>
    <n v="4.3843078519294892E-2"/>
    <n v="0"/>
    <n v="0.05"/>
    <s v="REMOTA"/>
    <x v="1"/>
    <n v="0"/>
  </r>
  <r>
    <n v="787"/>
    <d v="2019-01-28T00:00:00"/>
    <d v="2019-03-19T00:00:00"/>
    <s v="JUZGADO 07  ADMINISTRATIVO ORAL DE MEDELLIN"/>
    <s v="05001333300720180048700"/>
    <s v="2019"/>
    <x v="0"/>
    <s v="LILIANA MARIBEL ALVAREZ ATAEHORTUA"/>
    <s v="AJANI AKIN CUESTA DAVU"/>
    <n v="115858"/>
    <s v="REPARACIÓN DIRECTA"/>
    <s v="OTRAS"/>
    <s v="BAJO"/>
    <s v="MEDIO   "/>
    <s v="BAJO"/>
    <s v="MEDIO   "/>
    <n v="0.36499999999999999"/>
    <s v="MEDIA"/>
    <n v="279606709"/>
    <n v="0.5"/>
    <s v="CONTESTACIÓN"/>
    <m/>
    <s v="NO"/>
    <s v="NO"/>
    <n v="5"/>
    <s v="ELKIN DARIO GARCÍA GÓMEZ"/>
    <n v="41842"/>
    <d v="2018-03-28T00:00:00"/>
    <n v="52875"/>
    <s v="MINAS"/>
    <s v="NO APLICA CUANTIA, ACORDE CON EL ARTICULO 206 DEL CODIGO GENERAL DEL PROCESO - DESLIZAMIENTO CANTERA LAS NIEVES. "/>
    <d v="2020-08-31T00:00:00"/>
    <s v="2019-01"/>
    <s v="5"/>
    <s v="2020-07"/>
    <n v="1.0434541229259338"/>
    <n v="291756773.30380177"/>
    <n v="145878386.65190089"/>
    <d v="2024-01-27T00:00:00"/>
    <n v="3.408219178082192"/>
    <n v="4.3843078519294892E-2"/>
    <n v="142020534.37087005"/>
    <n v="0.36499999999999999"/>
    <s v="MEDIA"/>
    <x v="2"/>
    <n v="142020534.37087005"/>
  </r>
  <r>
    <n v="788"/>
    <d v="2019-02-01T00:00:00"/>
    <d v="2018-12-03T00:00:00"/>
    <s v="JUZGADO 3 ADMINISTRATIVO ORAL DE MEDELLIN"/>
    <s v="05001333300320180047900"/>
    <s v="2019"/>
    <x v="0"/>
    <s v="JUAN CAMILO BLANDON MONTOYA Y OTROS"/>
    <s v="JUAN FELIPE TRESPALACIOS BARRIENTOS"/>
    <n v="78647"/>
    <s v="REPARACIÓN DIRECTA"/>
    <s v="OTRAS"/>
    <s v="MEDIO   "/>
    <s v="MEDIO   "/>
    <s v="MEDIO   "/>
    <s v="MEDIO   "/>
    <n v="0.5"/>
    <s v="MEDIA"/>
    <n v="1171863000"/>
    <n v="0.5"/>
    <s v="CONTESTACIÓN"/>
    <m/>
    <s v="NO"/>
    <s v="NO"/>
    <n v="5"/>
    <s v="ELKIN DARIO GARCÍA GÓMEZ"/>
    <n v="41842"/>
    <d v="2018-03-28T00:00:00"/>
    <n v="52875"/>
    <s v="MINAS"/>
    <s v="ALUD DE TIERRA "/>
    <d v="2020-08-31T00:00:00"/>
    <s v="2019-02"/>
    <s v="5"/>
    <s v="2020-07"/>
    <n v="1.0374579956513144"/>
    <n v="1215758639.1579361"/>
    <n v="607879319.57896805"/>
    <d v="2024-01-31T00:00:00"/>
    <n v="3.419178082191781"/>
    <n v="4.3843078519294892E-2"/>
    <n v="591752542.35637176"/>
    <n v="0.5"/>
    <s v="MEDIA"/>
    <x v="2"/>
    <n v="591752542.35637176"/>
  </r>
  <r>
    <n v="789"/>
    <d v="2019-01-15T00:00:00"/>
    <d v="2019-01-15T00:00:00"/>
    <s v="JUZGADO 01 PROMISCUO DEL CIRCUITO DE AMALFI"/>
    <s v="05031318900120180019100"/>
    <s v="2019"/>
    <x v="0"/>
    <s v="NEFTALI JULIO BOTERO"/>
    <s v="NATALIA BOTERO MANCO"/>
    <n v="172735"/>
    <s v="ORDINARIA"/>
    <s v="RECONOCIMIENTO Y PAGO DE OTRAS PRESTACIONES SALARIALES, SOLCIALES Y SALARIOS"/>
    <s v="ALTO"/>
    <s v="ALTO"/>
    <s v="ALTO"/>
    <s v="ALTO"/>
    <n v="1"/>
    <s v="ALTA"/>
    <n v="43770157"/>
    <n v="0.5"/>
    <s v="AUDIENCIA INICIAL O PRIMERA AUDIENCIA"/>
    <m/>
    <s v="NO"/>
    <s v="NO"/>
    <n v="5"/>
    <s v="ELKIN DARIO GARCÍA GÓMEZ"/>
    <n v="41842"/>
    <d v="2018-03-28T00:00:00"/>
    <n v="52875"/>
    <s v="EDUCACION"/>
    <s v="PASCUAL BRAVO"/>
    <d v="2020-08-31T00:00:00"/>
    <s v="2019-01"/>
    <s v="5"/>
    <s v="2020-07"/>
    <n v="1.0434541229259338"/>
    <n v="45672150.782765418"/>
    <n v="22836075.391382709"/>
    <d v="2024-01-14T00:00:00"/>
    <n v="3.3726027397260272"/>
    <n v="4.3843078519294892E-2"/>
    <n v="22238387.672585417"/>
    <n v="1"/>
    <s v="ALTA"/>
    <x v="0"/>
    <n v="22238387.672585417"/>
  </r>
  <r>
    <n v="790"/>
    <d v="2019-03-13T00:00:00"/>
    <d v="2019-03-13T00:00:00"/>
    <s v="JUZGADO 13 PROMISCUO DEL CIRCUITO DE SEGOVIA"/>
    <s v="05736318900120190003200"/>
    <s v="2019"/>
    <x v="1"/>
    <s v="KHELY JOJANATORRES MOLINA"/>
    <s v="NATALIA BOTERO MANCO"/>
    <n v="172735"/>
    <s v="ORDINARIA"/>
    <s v="RECONOCIMIENTO Y PAGO DE OTRAS PRESTACIONES SALARIALES, SOLCIALES Y SALARIOS"/>
    <s v="ALTO"/>
    <s v="ALTO"/>
    <s v="ALTO"/>
    <s v="ALTO"/>
    <n v="1"/>
    <s v="ALTA"/>
    <n v="61983712"/>
    <n v="0.5"/>
    <s v="ADMISIÓN"/>
    <m/>
    <s v="NO"/>
    <s v="NO"/>
    <n v="5"/>
    <s v="ELKIN DARIO GARCÍA GÓMEZ"/>
    <n v="41842"/>
    <d v="2018-03-28T00:00:00"/>
    <n v="52875"/>
    <s v="EDUCACION"/>
    <s v="PASCUAL BRAVO"/>
    <d v="2020-08-31T00:00:00"/>
    <s v="2019-03"/>
    <s v="5"/>
    <s v="2020-07"/>
    <n v="1.0329659515843337"/>
    <n v="64027064.048809282"/>
    <n v="32013532.024404641"/>
    <d v="2024-03-11T00:00:00"/>
    <n v="3.5287671232876714"/>
    <n v="4.3843078519294892E-2"/>
    <n v="31137381.339999039"/>
    <n v="1"/>
    <s v="ALTA"/>
    <x v="0"/>
    <n v="31137381.339999039"/>
  </r>
  <r>
    <n v="791"/>
    <d v="2019-05-20T00:00:00"/>
    <d v="2019-07-09T00:00:00"/>
    <s v="JUZUGADO 05 LABORAL DEL CIRCUITO DE MEDELLIN"/>
    <s v="05001310500520190029800"/>
    <s v="2019"/>
    <x v="0"/>
    <s v="MALVA MENA CUESTA"/>
    <s v="MARIA HAYDEE CARDONA ACEVEDO"/>
    <n v="174601"/>
    <s v="ORDINARIA"/>
    <s v="RECONOCIMIENTO Y PAGO DE PENSIÓN"/>
    <s v="ALTO"/>
    <s v="ALTO"/>
    <s v="ALTO"/>
    <s v="ALTO"/>
    <n v="1"/>
    <s v="ALTA"/>
    <n v="0"/>
    <n v="0"/>
    <s v="CONTESTACIÓN"/>
    <m/>
    <s v="NO"/>
    <s v="NO"/>
    <n v="5"/>
    <s v="ELKIN DARIO GARCÍA GÓMEZ"/>
    <n v="41842"/>
    <d v="2018-03-28T00:00:00"/>
    <n v="52875"/>
    <s v="GESTION HUMANA Y DLLO ORGANIZACIONAL"/>
    <m/>
    <d v="2020-08-31T00:00:00"/>
    <s v="2019-05"/>
    <s v="5"/>
    <s v="2020-07"/>
    <n v="1.0246973838344398"/>
    <n v="0"/>
    <n v="0"/>
    <d v="2024-05-18T00:00:00"/>
    <n v="3.7150684931506848"/>
    <n v="4.3843078519294892E-2"/>
    <n v="0"/>
    <n v="1"/>
    <s v="ALTA"/>
    <x v="0"/>
    <n v="0"/>
  </r>
  <r>
    <n v="792"/>
    <d v="2019-07-25T00:00:00"/>
    <d v="2019-08-02T00:00:00"/>
    <s v="JUZGADO 31 ADMINISTRATIVO ORAL DE MEDELLIN"/>
    <s v="05001333303120190042400"/>
    <s v="2019"/>
    <x v="0"/>
    <s v="LEONEL GRISALES GRISALES"/>
    <s v="FRANCISCO JAVIER PEREZ URIBE"/>
    <n v="260243"/>
    <s v="NULIDAD Y RESTABLECIMIENTO DEL DERECHO"/>
    <s v="IMPUESTOS"/>
    <s v="MEDIO   "/>
    <s v="MEDIO   "/>
    <s v="MEDIO   "/>
    <s v="MEDIO   "/>
    <n v="0.5"/>
    <s v="MEDIA"/>
    <n v="4142000"/>
    <n v="0.8"/>
    <s v="CONTESTACIÓN"/>
    <m/>
    <s v="NO"/>
    <s v="NO"/>
    <n v="4"/>
    <s v="ELKIN DARIO GARCÍA GÓMEZ"/>
    <n v="41842"/>
    <d v="2018-03-28T00:00:00"/>
    <n v="52875"/>
    <s v="HACIENDA"/>
    <m/>
    <d v="2020-08-31T00:00:00"/>
    <s v="2019-07"/>
    <s v="4"/>
    <s v="2020-07"/>
    <n v="1.0197202253740043"/>
    <n v="4223681.173499126"/>
    <n v="3378944.9387993012"/>
    <d v="2023-07-24T00:00:00"/>
    <n v="2.8958904109589043"/>
    <n v="4.3843078519294892E-2"/>
    <n v="3302866.4972882825"/>
    <n v="0.5"/>
    <s v="MEDIA"/>
    <x v="2"/>
    <n v="3302866.4972882825"/>
  </r>
  <r>
    <n v="793"/>
    <d v="2019-01-15T00:00:00"/>
    <d v="2019-01-15T00:00:00"/>
    <s v="JUZGADO PROMISCUO DEL CIRCUITO DE EL BAGRE"/>
    <s v="05250318900120180013500"/>
    <s v="2019"/>
    <x v="0"/>
    <s v="JANIRETH MOSQUERA PALACIN"/>
    <s v="JULIA FERNANDA MUÑOZ RINCON"/>
    <n v="215278"/>
    <s v="ORDINARIA"/>
    <s v="RECONOCIMIENTO Y PAGO DE OTRAS PRESTACIONES SALARIALES, SOLCIALES Y SALARIOS"/>
    <s v="ALTO"/>
    <s v="ALTO"/>
    <s v="ALTO"/>
    <s v="ALTO"/>
    <n v="1"/>
    <s v="ALTA"/>
    <n v="56291504"/>
    <n v="0.2"/>
    <s v="ADMISIÓ"/>
    <m/>
    <s v="NO"/>
    <s v="NO"/>
    <n v="4"/>
    <s v="ELKIN DARIO GARCÍA GÓMEZ"/>
    <n v="41842"/>
    <d v="2018-03-28T00:00:00"/>
    <n v="52875"/>
    <s v="EDUCACION"/>
    <s v="PASCUAL BRAVO "/>
    <d v="2020-08-31T00:00:00"/>
    <s v="2019-01"/>
    <s v="4"/>
    <s v="2020-07"/>
    <n v="1.0434541229259338"/>
    <n v="58737601.934501693"/>
    <n v="11747520.386900339"/>
    <d v="2023-01-14T00:00:00"/>
    <n v="2.3726027397260272"/>
    <n v="4.3843078519294892E-2"/>
    <n v="11530370.258691201"/>
    <n v="1"/>
    <s v="ALTA"/>
    <x v="0"/>
    <n v="11530370.258691201"/>
  </r>
  <r>
    <n v="794"/>
    <d v="2017-08-30T00:00:00"/>
    <d v="2017-07-21T00:00:00"/>
    <s v="JUZGADO 03 LABORAL DEL CIRCUITO DE MEDELLIN"/>
    <s v="05001310500320170060900"/>
    <s v="2019"/>
    <x v="1"/>
    <s v="CARIDAD PIMIENTA VELASQUEZ"/>
    <s v="CAROLINA RIVERA GOMEZ"/>
    <n v="225143"/>
    <s v="ORDINARIA"/>
    <s v="PENSIÓN DE SOBREVIVIENTES"/>
    <s v="MEDIO   "/>
    <s v="MEDIO   "/>
    <s v="MEDIO   "/>
    <s v="MEDIO   "/>
    <n v="0.5"/>
    <s v="MEDIA"/>
    <n v="0"/>
    <n v="0"/>
    <s v="CONTESTACIÓN"/>
    <m/>
    <s v="NO"/>
    <s v="NO"/>
    <n v="4"/>
    <s v="ELKIN DARIO GARCÍA GÓMEZ"/>
    <n v="41842"/>
    <d v="2018-03-28T00:00:00"/>
    <n v="52875"/>
    <s v="GESTION HUMANA Y DLLO ORGANIZACIONAL"/>
    <m/>
    <d v="2020-08-31T00:00:00"/>
    <s v="2017-08"/>
    <s v="4"/>
    <s v="2020-07"/>
    <n v="0.76068958550881771"/>
    <n v="0"/>
    <n v="0"/>
    <d v="2021-08-29T00:00:00"/>
    <n v="0.9945205479452055"/>
    <n v="4.3843078519294892E-2"/>
    <n v="0"/>
    <n v="0.5"/>
    <s v="MEDIA"/>
    <x v="2"/>
    <n v="0"/>
  </r>
  <r>
    <n v="795"/>
    <d v="2019-06-12T00:00:00"/>
    <d v="2019-06-12T00:00:00"/>
    <s v="JUZGADO 04 LABORAL DEL CIRCUITO DE MEDELLIN"/>
    <s v="05001310500420190037600"/>
    <s v="2019"/>
    <x v="1"/>
    <s v="DIEGO ANDRES HERRERA CASTRILLON Y OTRO"/>
    <s v="CARLOS BALLESTEROS BARON"/>
    <n v="33513"/>
    <s v="ORDINARIA"/>
    <s v="RECONOCIMIENTO Y PAGO DE OTRAS PRESTACIONES SALARIALES, SOLCIALES Y SALARIOS"/>
    <s v="ALTO"/>
    <s v="ALTO"/>
    <s v="ALTO"/>
    <s v="ALTO"/>
    <n v="1"/>
    <s v="ALTA"/>
    <n v="1088374134"/>
    <n v="0.6"/>
    <s v="CONTESTACIÓN"/>
    <m/>
    <s v="NO"/>
    <s v="NO"/>
    <n v="4"/>
    <s v="ELKIN DARIO GARCÍA GÓMEZ"/>
    <n v="41842"/>
    <d v="2018-03-28T00:00:00"/>
    <n v="52875"/>
    <s v="HACIENDA"/>
    <s v="TRABAJADOR FLA"/>
    <d v="2020-08-31T00:00:00"/>
    <s v="2019-06"/>
    <s v="4"/>
    <s v="2020-07"/>
    <n v="1.022003699737124"/>
    <n v="1112322391.6461885"/>
    <n v="667393434.9877131"/>
    <d v="2023-06-11T00:00:00"/>
    <n v="2.7780821917808218"/>
    <n v="4.3843078519294892E-2"/>
    <n v="652971424.30770671"/>
    <n v="1"/>
    <s v="ALTA"/>
    <x v="0"/>
    <n v="652971424.30770671"/>
  </r>
  <r>
    <n v="796"/>
    <d v="2017-03-13T00:00:00"/>
    <d v="2016-07-27T00:00:00"/>
    <s v="JUZGADO 18 ADMINISTRATIVO ORAL DE MEDELLIN"/>
    <s v="05001333301820160061800"/>
    <s v="2019"/>
    <x v="0"/>
    <s v="MARIA RUBY MEJIA RIOS"/>
    <s v="SANDRO SANCHEZ SALAZAR"/>
    <n v="95351"/>
    <s v="NULIDAD Y RESTABLECIMIENTO DEL DERECHO - LABORAL"/>
    <s v="RELIQUIDACIÓN DE LA PENSIÓN"/>
    <s v="BAJO"/>
    <s v="BAJO"/>
    <s v="MEDIO   "/>
    <s v="BAJO"/>
    <n v="9.5000000000000001E-2"/>
    <s v="REMOTA"/>
    <n v="31420421"/>
    <n v="0"/>
    <s v=" SENTENCIA 1RA FAVORABLE"/>
    <m/>
    <s v="NO"/>
    <s v="NO"/>
    <n v="7"/>
    <s v="ELKIN DARIO GARCÍA GÓMEZ"/>
    <n v="41842"/>
    <d v="2018-03-28T00:00:00"/>
    <n v="52875"/>
    <s v="GESTION HUMANA Y DLLO ORGANIZACIONAL"/>
    <s v="PENSIONES DE ANTIOQUIA(Conforme reunión de marzo 13 de 2018 entre las direcciones de Procesos y Reclamaciones, Prestaciones Sociales y Nomina, la contratista que apoya implementación de las NICSP-Angela Maria Botero Bedoya y profesionales de las dependencias, se dispuso que por el momento no se determinará el valor de la pretensión en los casos de reliquidación pensión de Pensiones de Antioquia, ni se liquidarán las sentencias de primera instancia, debido a la controversia entre Pensiones de Antioquia y Departamento de Antioquia, sobre el momento desde el cual el Departamento debe realizar los aportes de las pensiones reliquidadas; por lo que debido a la diferencia conceptual, la Dirección de Prestaciones sociales y nomina ha presentado objeción de las cuentas presentadas por el fondo pensional, concluyendo que  no existen los elementos para realizar la provisión, por falta de certeza desde que momento deben pagarse los aportes producto de las condenas en estos procesos.)-Producto del concepto N°. 201500151971 del 01 de Junio de 2015, suscrito por el Subsecretario jurídico del Departamento de Antioquia."/>
    <d v="2020-08-31T00:00:00"/>
    <s v="2017-03"/>
    <s v="7"/>
    <s v="2020-07"/>
    <n v="0.76757466281447584"/>
    <n v="24117519.054563876"/>
    <n v="0"/>
    <d v="2024-03-11T00:00:00"/>
    <n v="3.5287671232876714"/>
    <n v="4.3843078519294892E-2"/>
    <n v="0"/>
    <n v="9.5000000000000001E-2"/>
    <s v="REMOTA"/>
    <x v="1"/>
    <n v="0"/>
  </r>
  <r>
    <n v="797"/>
    <d v="2014-12-10T00:00:00"/>
    <d v="2014-09-29T00:00:00"/>
    <s v="TRIBUNAL ADMINISTRATIVO DE ANTIOQUIA"/>
    <s v="05001233300020140176100"/>
    <s v="2019"/>
    <x v="0"/>
    <s v="JONATHAN ALEXANDER LONDOÑO MUÑOZ"/>
    <s v="JACINTA DORIS PATRICIA ARBELAEZ GOMEZ"/>
    <n v="143699"/>
    <s v="NULIDAD Y RESTABLECIMIENTO DEL DERECHO - LABORAL"/>
    <s v="PENSIÓN DE SOBREVIVIENTES"/>
    <s v="BAJO"/>
    <s v="BAJO"/>
    <s v="BAJO"/>
    <s v="BAJO"/>
    <n v="0.05"/>
    <s v="REMOTA"/>
    <n v="20369342"/>
    <n v="0"/>
    <s v=" SENTENCIA 1RA FAVORABLE"/>
    <m/>
    <s v="NO"/>
    <s v="NO"/>
    <n v="7"/>
    <s v="ELKIN DARIO GARCÍA GÓMEZ"/>
    <n v="41842"/>
    <d v="2018-03-28T00:00:00"/>
    <n v="52875"/>
    <s v="GESTION HUMANA Y DLLO ORGANIZACIONAL"/>
    <m/>
    <d v="2020-08-31T00:00:00"/>
    <s v="2014-12"/>
    <s v="7"/>
    <s v="2020-07"/>
    <n v="0.88843442213904433"/>
    <n v="18096824.589122567"/>
    <n v="0"/>
    <d v="2021-12-08T00:00:00"/>
    <n v="1.2712328767123289"/>
    <n v="4.3843078519294892E-2"/>
    <n v="0"/>
    <n v="0.05"/>
    <s v="REMOTA"/>
    <x v="1"/>
    <n v="0"/>
  </r>
  <r>
    <n v="798"/>
    <d v="2015-01-28T00:00:00"/>
    <d v="2014-11-28T00:00:00"/>
    <s v="JUZGADO 19 ADMINISTRATIVO  ORAL DE MEDELLIN"/>
    <s v="05001333301920140037500"/>
    <s v="2019"/>
    <x v="0"/>
    <s v="MARIA CRISTINA URREA DE MARTINEZ"/>
    <s v="GLORIA PATRICIA MOLINA ZAPATA"/>
    <n v="94096"/>
    <s v="NULIDAD Y RESTABLECIMIENTO DEL DERECHO - LABORAL"/>
    <s v="RELIQUIDACIÓN DE LA PENSIÓN"/>
    <s v="BAJO"/>
    <s v="BAJO"/>
    <s v="BAJO"/>
    <s v="BAJO"/>
    <n v="0.05"/>
    <s v="REMOTA"/>
    <n v="55385586"/>
    <n v="0"/>
    <s v=" SENTENCIA 1RA FAVORABLE"/>
    <m/>
    <s v="NO"/>
    <s v="NO"/>
    <n v="7"/>
    <s v="ELKIN DARIO GARCÍA GÓMEZ"/>
    <n v="41842"/>
    <d v="2018-03-28T00:00:00"/>
    <n v="52875"/>
    <s v="GESTION HUMANA Y DLLO ORGANIZACIONAL"/>
    <m/>
    <d v="2020-08-31T00:00:00"/>
    <s v="2015-01"/>
    <s v="7"/>
    <s v="2020-07"/>
    <n v="0.88274698887786718"/>
    <n v="48891459.268736154"/>
    <n v="0"/>
    <d v="2022-01-26T00:00:00"/>
    <n v="1.4054794520547946"/>
    <n v="4.3843078519294892E-2"/>
    <n v="0"/>
    <n v="0.05"/>
    <s v="REMOTA"/>
    <x v="1"/>
    <n v="0"/>
  </r>
  <r>
    <n v="799"/>
    <d v="2015-09-04T00:00:00"/>
    <d v="2014-10-31T00:00:00"/>
    <s v="JUZGADO 3 ADMINISTRATIVO  ORAL DE MEDELLIN"/>
    <s v="05001333300320140010100"/>
    <s v="2019"/>
    <x v="0"/>
    <s v="VICTOR ALONSO CASTAÑEDA GARCIA"/>
    <s v="FRANKLIN ANDERSON ISAZA LONDOÑO"/>
    <n v="176482"/>
    <s v="NULIDAD Y RESTABLECIMIENTO DEL DERECHO - LABORAL"/>
    <s v="RECONOCIMIENTO Y PAGO DE PENSIÓN"/>
    <s v="BAJO"/>
    <s v="BAJO"/>
    <s v="BAJO"/>
    <s v="BAJO"/>
    <n v="0.05"/>
    <s v="REMOTA"/>
    <n v="31045304"/>
    <n v="0"/>
    <s v=" RECURSO DE APELACIÓN SENTENCIA"/>
    <m/>
    <s v="NO"/>
    <s v="NO"/>
    <n v="7"/>
    <s v="ELKIN DARIO GARCÍA GÓMEZ"/>
    <n v="41842"/>
    <d v="2018-03-28T00:00:00"/>
    <n v="52875"/>
    <s v="GESTION HUMANA Y DLLO ORGANIZACIONAL"/>
    <m/>
    <d v="2020-08-31T00:00:00"/>
    <s v="2015-09"/>
    <s v="7"/>
    <s v="2020-07"/>
    <n v="0.84807105563784013"/>
    <n v="26328623.735877659"/>
    <n v="0"/>
    <d v="2022-09-02T00:00:00"/>
    <n v="2.0054794520547947"/>
    <n v="4.3843078519294892E-2"/>
    <n v="0"/>
    <n v="0.05"/>
    <s v="REMOTA"/>
    <x v="1"/>
    <n v="0"/>
  </r>
  <r>
    <n v="800"/>
    <d v="2018-07-26T00:00:00"/>
    <d v="2018-03-20T00:00:00"/>
    <s v="TRIBUNAL ADMINISTRATIVO ORAL DE ANTIOQUIA"/>
    <s v="05001233300020180100000"/>
    <s v="2019"/>
    <x v="0"/>
    <s v="CAROLINA PERLAZA DIAZ"/>
    <s v="JOANNA ALEXANDRA RODRIGUEZ TAMAYO"/>
    <n v="165716"/>
    <s v="NULIDAD Y RESTABLECIMIENTO DEL DERECHO - LABORAL"/>
    <s v="PENSIÓN DE SOBREVIVIENTES"/>
    <s v="BAJO"/>
    <s v="BAJO"/>
    <s v="BAJO"/>
    <s v="BAJO"/>
    <n v="0.05"/>
    <s v="REMOTA"/>
    <n v="180014229"/>
    <n v="0"/>
    <s v=" RECURSO DE APELACIÓN SENTENCIA"/>
    <m/>
    <s v="NO"/>
    <s v="NO"/>
    <n v="4"/>
    <s v="ELKIN DARIO GARCÍA GÓMEZ"/>
    <n v="41842"/>
    <d v="2018-03-28T00:00:00"/>
    <n v="52875"/>
    <s v="GESTION HUMANA Y DLLO ORGANIZACIONAL"/>
    <m/>
    <d v="2020-08-31T00:00:00"/>
    <s v="2018-07"/>
    <s v="4"/>
    <s v="2020-07"/>
    <n v="0.73871336652539898"/>
    <n v="132978917.12706411"/>
    <n v="0"/>
    <d v="2022-07-25T00:00:00"/>
    <n v="1.8986301369863015"/>
    <n v="4.3843078519294892E-2"/>
    <n v="0"/>
    <n v="0.05"/>
    <s v="REMOTA"/>
    <x v="1"/>
    <n v="0"/>
  </r>
  <r>
    <n v="801"/>
    <d v="2018-10-11T00:00:00"/>
    <d v="2017-10-02T00:00:00"/>
    <s v="JUZGADO 20 ADMINISTRATIVO ORAL DE MEDELLIN"/>
    <s v="05001333302020170049900"/>
    <s v="2019"/>
    <x v="0"/>
    <s v="BEATRIZ ELENA MONTOYA VELASQUEZ"/>
    <s v="DIANA CAROLINA ALZATE QUINTERO"/>
    <n v="165819"/>
    <s v="NULIDAD Y RESTABLECIMIENTO DEL DERECHO - LABORAL"/>
    <s v="RELIQUIDACIÓN DE LA PENSIÓN"/>
    <s v="BAJO"/>
    <s v="BAJO"/>
    <s v="BAJO"/>
    <s v="BAJO"/>
    <n v="0.05"/>
    <s v="REMOTA"/>
    <n v="22873798"/>
    <n v="0"/>
    <s v=" RECURSO DE APELACIÓN SENTENCIA"/>
    <m/>
    <s v="NO"/>
    <s v="NO"/>
    <n v="7"/>
    <s v="ELKIN DARIO GARCÍA GÓMEZ"/>
    <n v="41842"/>
    <d v="2018-03-28T00:00:00"/>
    <n v="52875"/>
    <s v="GESTION HUMANA Y DLLO ORGANIZACIONAL"/>
    <m/>
    <d v="2020-08-31T00:00:00"/>
    <s v="2018-10"/>
    <s v="7"/>
    <s v="2020-07"/>
    <n v="0.73572886802285709"/>
    <n v="16828913.509923492"/>
    <n v="0"/>
    <d v="2025-10-09T00:00:00"/>
    <n v="5.1095890410958908"/>
    <n v="4.3843078519294892E-2"/>
    <n v="0"/>
    <n v="0.05"/>
    <s v="REMOTA"/>
    <x v="1"/>
    <n v="0"/>
  </r>
  <r>
    <n v="802"/>
    <d v="2018-09-04T00:00:00"/>
    <d v="2018-08-31T00:00:00"/>
    <s v="JUZGADO 17 ADMINISTRATIVO ORAL DE MEDELLIN"/>
    <s v="05001333301720180033800"/>
    <s v="2019"/>
    <x v="0"/>
    <s v="MARIA ESNEDA MUÑOZ LEZCANO"/>
    <s v="JAIME JAVIER DIAZ PELAEZ"/>
    <n v="89803"/>
    <s v="NULIDAD Y RESTABLECIMIENTO DEL DERECHO - LABORAL"/>
    <s v="RELIQUIDACIÓN DE LA PENSIÓN"/>
    <s v="MEDIO   "/>
    <s v="MEDIO   "/>
    <s v="MEDIO   "/>
    <s v="MEDIO   "/>
    <n v="0.5"/>
    <s v="MEDIA"/>
    <n v="39746551"/>
    <n v="0"/>
    <s v=" SENTENCIA 1RA FAVORABLE"/>
    <m/>
    <s v="NO"/>
    <s v="NO"/>
    <n v="4"/>
    <s v="ELKIN DARIO GARCÍA GÓMEZ"/>
    <n v="41842"/>
    <d v="2018-03-28T00:00:00"/>
    <n v="52875"/>
    <s v="GESTION HUMANA Y DLLO ORGANIZACIONAL"/>
    <m/>
    <d v="2020-08-31T00:00:00"/>
    <s v="2018-09"/>
    <s v="4"/>
    <s v="2020-07"/>
    <n v="0.73661443780017011"/>
    <n v="29277883.319360789"/>
    <n v="0"/>
    <d v="2022-09-03T00:00:00"/>
    <n v="2.0082191780821916"/>
    <n v="4.3843078519294892E-2"/>
    <n v="0"/>
    <n v="0.5"/>
    <s v="MEDIA"/>
    <x v="2"/>
    <n v="0"/>
  </r>
  <r>
    <n v="803"/>
    <d v="2019-04-10T00:00:00"/>
    <d v="2019-04-03T00:00:00"/>
    <s v="JUZGADO 24 ADMINISTRATIVO ORAL DE MEDELLIN"/>
    <s v="05001333302420190014100"/>
    <s v="2019"/>
    <x v="0"/>
    <s v="EGIDIO COSSIO MOSQUERA"/>
    <s v="DIANA CAROLINA ALZATE QUINTERO"/>
    <n v="165819"/>
    <s v="NULIDAD Y RESTABLECIMIENTO DEL DERECHO"/>
    <s v="OTRAS"/>
    <s v="MEDIO   "/>
    <s v="MEDIO   "/>
    <s v="MEDIO   "/>
    <s v="MEDIO   "/>
    <n v="0.5"/>
    <s v="MEDIA"/>
    <n v="5633708"/>
    <n v="0.2"/>
    <s v="ADMISIÓN"/>
    <m/>
    <s v="NO"/>
    <s v="NO"/>
    <n v="3"/>
    <s v="ELKIN DARIO GARCÍA GÓMEZ"/>
    <n v="41842"/>
    <d v="2018-03-28T00:00:00"/>
    <n v="52875"/>
    <s v="EDUCACION"/>
    <s v="RECONOCIMIENTO TIEMPO PENSION"/>
    <d v="2020-08-31T00:00:00"/>
    <s v="2019-04"/>
    <s v="3"/>
    <s v="2020-07"/>
    <n v="1.0279083431257343"/>
    <n v="5790935.4559341948"/>
    <n v="1158187.0911868389"/>
    <d v="2022-04-09T00:00:00"/>
    <n v="1.6054794520547946"/>
    <n v="4.3843078519294892E-2"/>
    <n v="1143656.6480810798"/>
    <n v="0.5"/>
    <s v="MEDIA"/>
    <x v="2"/>
    <n v="1143656.6480810798"/>
  </r>
  <r>
    <n v="804"/>
    <d v="2017-06-20T00:00:00"/>
    <d v="2017-06-14T00:00:00"/>
    <s v="JUZGADO 18 LABORAL DEL CIRCUITO DE MEDELLIN"/>
    <s v="05001310501820170047100"/>
    <s v="2019"/>
    <x v="1"/>
    <s v="ROSAURA SUAREZ QUINTERO"/>
    <s v="PAULA ANDREA ESCOBAR SANCHEZ"/>
    <n v="108843"/>
    <s v="ORDINARIA"/>
    <s v="RELIQUIDACIÓN DE LA PENSIÓN"/>
    <s v="MEDIO   "/>
    <s v="ALTO"/>
    <s v="MEDIO   "/>
    <s v="MEDIO   "/>
    <n v="0.67499999999999993"/>
    <s v="ALTA"/>
    <n v="8281503"/>
    <n v="0.6"/>
    <s v="CONTESTACIÓN"/>
    <m/>
    <s v="NO"/>
    <s v="NO"/>
    <n v="4"/>
    <s v="ELKIN DARIO GARCÍA GÓMEZ"/>
    <n v="41842"/>
    <d v="2018-03-28T00:00:00"/>
    <n v="52875"/>
    <s v="GESTION HUMANA Y DLLO ORGANIZACIONAL"/>
    <m/>
    <d v="2020-08-31T00:00:00"/>
    <s v="2017-06"/>
    <s v="4"/>
    <s v="2020-07"/>
    <n v="0.76136533047353394"/>
    <n v="6305249.268412563"/>
    <n v="3783149.5610475377"/>
    <d v="2021-06-19T00:00:00"/>
    <n v="0.8"/>
    <n v="4.3843078519294892E-2"/>
    <n v="3759424.2366136471"/>
    <n v="0.67499999999999993"/>
    <s v="ALTA"/>
    <x v="0"/>
    <n v="3759424.2366136471"/>
  </r>
  <r>
    <n v="805"/>
    <d v="2019-01-16T00:00:00"/>
    <d v="2019-01-16T00:00:00"/>
    <s v="JUZGADO PROMISCUO DEL CIRCUITO DE EL BAGRE"/>
    <s v="05250318900120180012400"/>
    <s v="2019"/>
    <x v="0"/>
    <s v="WILMAN BARRERA ECHAVARRIA"/>
    <s v="JULIA FERNANDA MUÑOZ RINCON"/>
    <n v="215278"/>
    <s v="ORDINARIA"/>
    <s v="RECONOCIMIENTO Y PAGO DE OTRAS PRESTACIONES SALARIALES, SOLCIALES Y SALARIOS"/>
    <s v="ALTO"/>
    <s v="ALTO"/>
    <s v="ALTO"/>
    <s v="ALTO"/>
    <n v="1"/>
    <s v="ALTA"/>
    <n v="86207327"/>
    <n v="0.2"/>
    <s v=" SENTENCIA 1RA FAVORABLE"/>
    <m/>
    <s v="NO"/>
    <s v="NO"/>
    <n v="4"/>
    <s v="ELKIN DARIO GARCÍA GÓMEZ"/>
    <n v="41842"/>
    <d v="2018-03-28T00:00:00"/>
    <n v="52875"/>
    <s v="EDUCACION"/>
    <s v="PASCUAL BRAVO"/>
    <d v="2020-08-31T00:00:00"/>
    <s v="2019-01"/>
    <s v="4"/>
    <s v="2020-07"/>
    <n v="1.0434541229259338"/>
    <n v="89953390.784574166"/>
    <n v="17990678.156914834"/>
    <d v="2023-01-15T00:00:00"/>
    <n v="2.3753424657534246"/>
    <n v="4.3843078519294892E-2"/>
    <n v="17657744.302477632"/>
    <n v="1"/>
    <s v="ALTA"/>
    <x v="0"/>
    <n v="17657744.302477632"/>
  </r>
  <r>
    <n v="806"/>
    <d v="2019-06-26T00:00:00"/>
    <d v="2019-05-06T00:00:00"/>
    <s v="JUZGADO 22 ADMINISTRATIVO ORAL DE MEDELLIN"/>
    <s v="05001333302220190020100"/>
    <s v="2019"/>
    <x v="0"/>
    <s v="EDILSON CARDONA SEPULVEDA"/>
    <s v="MARISOL HERRERA ORTIZ"/>
    <n v="210986"/>
    <s v="NULIDAD Y RESTABLECIMIENTO DEL DERECHO - LABORAL"/>
    <s v="RECONOCIMIENTO Y PAGO DE OTRAS PRESTACIONES SALARIALES, SOLCIALES Y SALARIOS"/>
    <s v="ALTO"/>
    <s v="ALTO"/>
    <s v="ALTO"/>
    <s v="ALTO"/>
    <n v="1"/>
    <s v="ALTA"/>
    <n v="75359212"/>
    <n v="0.2"/>
    <s v="CONTESTACIÓN"/>
    <m/>
    <s v="NO"/>
    <s v="NO"/>
    <n v="4"/>
    <s v="ELKIN DARIO GARCÍA GÓMEZ"/>
    <n v="41842"/>
    <d v="2018-03-28T00:00:00"/>
    <n v="52875"/>
    <s v="EDUCACION"/>
    <s v="PASCUAL BRAVO"/>
    <d v="2020-08-31T00:00:00"/>
    <s v="2019-06"/>
    <s v="4"/>
    <s v="2020-07"/>
    <n v="1.022003699737124"/>
    <n v="77017393.473274276"/>
    <n v="15403478.694654856"/>
    <d v="2023-06-25T00:00:00"/>
    <n v="2.8164383561643835"/>
    <n v="4.3843078519294892E-2"/>
    <n v="15066072.85315619"/>
    <n v="1"/>
    <s v="ALTA"/>
    <x v="0"/>
    <n v="15066072.85315619"/>
  </r>
  <r>
    <n v="807"/>
    <d v="2019-05-13T00:00:00"/>
    <d v="2019-04-30T00:00:00"/>
    <s v="JUZGADO ADMINISTRATIVO 12 ORAL DE MEDELLIN"/>
    <s v="05001333301220190016800"/>
    <s v="2019"/>
    <x v="0"/>
    <s v="ALICIA DEL SOCORRO VELEZ, SATIAGO CORTES VELEZ, ZORAIDA CORTES VELEZ Y OTROS"/>
    <s v="ADIEL GOMEZ CHICA"/>
    <n v="168530"/>
    <s v="REPARACIÓN DIRECTA"/>
    <s v="OTRAS"/>
    <s v="MEDIO   "/>
    <s v="ALTO"/>
    <s v="BAJO"/>
    <s v="MEDIO   "/>
    <n v="0.62999999999999989"/>
    <s v="ALTA"/>
    <n v="2145320354"/>
    <n v="0.4"/>
    <s v="ADMISIÓN"/>
    <m/>
    <s v="NO"/>
    <s v="NO"/>
    <n v="5"/>
    <s v="ELKIN DARIO GARCÍA GÓMEZ"/>
    <n v="41842"/>
    <d v="2018-03-28T00:00:00"/>
    <n v="52875"/>
    <s v="EDUCACION"/>
    <m/>
    <d v="2020-08-31T00:00:00"/>
    <s v="2019-05"/>
    <s v="5"/>
    <s v="2020-07"/>
    <n v="1.0246973838344398"/>
    <n v="2198304154.2305741"/>
    <n v="879321661.69222975"/>
    <d v="2024-05-11T00:00:00"/>
    <n v="3.6958904109589041"/>
    <n v="4.3843078519294892E-2"/>
    <n v="854133003.04503798"/>
    <n v="0.62999999999999989"/>
    <s v="ALTA"/>
    <x v="0"/>
    <n v="854133003.04503798"/>
  </r>
  <r>
    <n v="808"/>
    <d v="2019-01-15T00:00:00"/>
    <d v="2019-01-15T00:00:00"/>
    <s v="JUZGADO PROMISCUO DEL CIRCUITO DE AMALFI"/>
    <s v="05031318900120180020100"/>
    <s v="2019"/>
    <x v="1"/>
    <s v="ALMA LUCIA CARDENAS ZAPATA"/>
    <s v="NATALIA BOTERO MANCO"/>
    <n v="172735"/>
    <s v="ORDINARIA"/>
    <s v="RECONOCIMIENTO Y PAGO DE OTRAS PRESTACIONES SALARIALES, SOLCIALES Y SALARIOS"/>
    <s v="ALTO"/>
    <s v="ALTO"/>
    <s v="ALTO"/>
    <s v="ALTO"/>
    <n v="1"/>
    <s v="ALTA"/>
    <n v="38079103"/>
    <n v="0.2"/>
    <s v="AUDIENCIA INICIAL O PRIMERA AUDIENCIA"/>
    <m/>
    <s v="NO"/>
    <s v="NO"/>
    <n v="5"/>
    <s v="ELKIN DARIO GARCÍA GÓMEZ"/>
    <n v="41842"/>
    <d v="2018-03-28T00:00:00"/>
    <n v="52875"/>
    <s v="EDUCACION"/>
    <s v="PASCUAL BRAVO"/>
    <d v="2020-08-31T00:00:00"/>
    <s v="2019-01"/>
    <s v="5"/>
    <s v="2020-07"/>
    <n v="1.0434541229259338"/>
    <n v="39733797.02267129"/>
    <n v="7946759.4045342579"/>
    <d v="2024-01-14T00:00:00"/>
    <n v="3.3726027397260272"/>
    <n v="4.3843078519294892E-2"/>
    <n v="7738769.1777144903"/>
    <n v="1"/>
    <s v="ALTA"/>
    <x v="0"/>
    <n v="7738769.1777144903"/>
  </r>
  <r>
    <n v="809"/>
    <d v="2018-11-21T00:00:00"/>
    <d v="2018-11-06T00:00:00"/>
    <s v="JUZGADO 21 ADMINISTRATIVO ORAl"/>
    <s v="05001333302120180041400"/>
    <s v="2019"/>
    <x v="0"/>
    <s v="CARLOS EDMUNDO ESPEJO PARRA"/>
    <s v="ALVARO QUINTERO SEPULVEDA"/>
    <n v="75264"/>
    <s v="NULIDAD Y RESTABLECIMIENTO DEL DERECHO - LABORAL"/>
    <s v="RECONOCIMIENTO Y PAGO DE OTRAS PRESTACIONES SALARIALES, SOLCIALES Y SALARIOS"/>
    <s v="BAJO"/>
    <s v="BAJO"/>
    <s v="BAJO"/>
    <s v="BAJO"/>
    <n v="0.05"/>
    <s v="REMOTA"/>
    <n v="12392882"/>
    <n v="0"/>
    <s v=" ALEGATOS PRIMERA"/>
    <m/>
    <s v="NO"/>
    <s v="NO"/>
    <n v="4"/>
    <s v="ELKIN DARIO GARCÍA GÓMEZ"/>
    <n v="41842"/>
    <d v="2018-03-28T00:00:00"/>
    <n v="52875"/>
    <s v="GESTION HUMANA Y DLLO ORGANIZACIONAL"/>
    <s v="PRIMA DE VIDA CARA PENSIONADO."/>
    <d v="2020-08-31T00:00:00"/>
    <s v="2018-11"/>
    <s v="4"/>
    <s v="2020-07"/>
    <n v="0.73486768506759159"/>
    <n v="9107128.5066558253"/>
    <n v="0"/>
    <d v="2022-11-20T00:00:00"/>
    <n v="2.2219178082191782"/>
    <n v="4.3843078519294892E-2"/>
    <n v="0"/>
    <n v="0.05"/>
    <s v="REMOTA"/>
    <x v="1"/>
    <n v="0"/>
  </r>
  <r>
    <n v="810"/>
    <d v="2018-04-03T00:00:00"/>
    <d v="2018-03-05T00:00:00"/>
    <s v="JUZGADO 17 LABORAL DEL CIRCUITO DE MEDELLIN"/>
    <s v="05001310501720180015700"/>
    <s v="2019"/>
    <x v="0"/>
    <s v="MARIA CONSUELO HERRERA PEREZ"/>
    <s v="FRANCISCO ALBERTO GIRALDO LUNA"/>
    <n v="122621"/>
    <s v="NULIDAD Y RESTABLECIMIENTO DEL DERECHO"/>
    <s v="PENSIÓN DE SOBREVIVIENTES"/>
    <s v="ALTO"/>
    <s v="ALTO"/>
    <s v="ALTO"/>
    <s v="ALTO"/>
    <n v="1"/>
    <s v="ALTA"/>
    <n v="80103220"/>
    <n v="0.2"/>
    <s v="CONTESTACIÓN"/>
    <m/>
    <s v="NO"/>
    <s v="NO"/>
    <n v="4"/>
    <s v="ELKIN DARIO GARCÍA GÓMEZ"/>
    <n v="41842"/>
    <d v="2018-03-28T00:00:00"/>
    <n v="52875"/>
    <s v="GESTION HUMANA Y DLLO ORGANIZACIONAL"/>
    <s v="CONTINÚA  JUZGADO 23  RADICADO 050013105023-201900174-00. _x000a_"/>
    <d v="2020-08-31T00:00:00"/>
    <s v="2018-04"/>
    <s v="4"/>
    <s v="2020-07"/>
    <n v="0.74078668525523483"/>
    <n v="59339398.82207083"/>
    <n v="11867879.764414167"/>
    <d v="2022-04-02T00:00:00"/>
    <n v="1.5863013698630137"/>
    <n v="4.3843078519294892E-2"/>
    <n v="11720754.61943043"/>
    <n v="1"/>
    <s v="ALTA"/>
    <x v="0"/>
    <n v="11720754.61943043"/>
  </r>
  <r>
    <n v="811"/>
    <d v="2018-12-13T00:00:00"/>
    <d v="2018-12-04T00:00:00"/>
    <s v="JUZGADO 25 ADMINISTRATIVO ORAL DE MEDELLIN"/>
    <s v="05001333302520180047900"/>
    <s v="2019"/>
    <x v="0"/>
    <s v="MARIA LIRIS MENA ORJUELA"/>
    <s v="JAIME JAVIER DIAZ PELAEZ"/>
    <n v="89803"/>
    <s v="NULIDAD Y RESTABLECIMIENTO DEL DERECHO"/>
    <s v="RELIQUIDACIÓN DE LA PENSIÓN"/>
    <s v="BAJO"/>
    <s v="BAJO"/>
    <s v="BAJO"/>
    <s v="BAJO"/>
    <n v="0.05"/>
    <s v="REMOTA"/>
    <n v="14527826"/>
    <n v="0"/>
    <s v=" SENTENCIA 1RA FAVORABLE"/>
    <m/>
    <s v="NO"/>
    <s v="NO"/>
    <n v="4"/>
    <s v="ELKIN DARIO GARCÍA GÓMEZ"/>
    <n v="41842"/>
    <d v="2018-03-28T00:00:00"/>
    <n v="52875"/>
    <s v="EDUCACION"/>
    <s v="FALTA DE LEGITIMACION EN LA CAUSA POR PASIVA"/>
    <d v="2020-08-31T00:00:00"/>
    <s v="2018-12"/>
    <s v="4"/>
    <s v="2020-07"/>
    <n v="0.73268911507362433"/>
    <n v="10644379.975883592"/>
    <n v="0"/>
    <d v="2022-12-12T00:00:00"/>
    <n v="2.2821917808219179"/>
    <n v="4.3843078519294892E-2"/>
    <n v="0"/>
    <n v="0.05"/>
    <s v="REMOTA"/>
    <x v="1"/>
    <n v="0"/>
  </r>
  <r>
    <n v="812"/>
    <d v="2014-07-17T00:00:00"/>
    <d v="2014-06-10T00:00:00"/>
    <s v="JUZGADO 25 ADMINISTRATIVO ORAL DE MEDELLIN"/>
    <s v="05001333302520140074300"/>
    <s v="2019"/>
    <x v="0"/>
    <s v="LIGIA RUEDA PALACIO"/>
    <s v="MARTHA  LUZ  MENESES  GARCIA "/>
    <n v="93574"/>
    <s v="NULIDAD Y RESTABLECIMIENTO DEL DERECHO"/>
    <s v="RECONOCIMIENTO Y PAGO DE OTRAS PRESTACIONES SALARIALES, SOLCIALES Y SALARIOS"/>
    <s v="BAJO"/>
    <s v="BAJO"/>
    <s v="BAJO"/>
    <s v="BAJO"/>
    <n v="0.05"/>
    <s v="REMOTA"/>
    <n v="1771256"/>
    <n v="0"/>
    <s v=" ALEGATOS DE SEGUNDA"/>
    <m/>
    <s v="NO"/>
    <s v="NO"/>
    <n v="7"/>
    <s v="ELKIN DARIO GARCÍA GÓMEZ"/>
    <n v="41842"/>
    <d v="2018-03-28T00:00:00"/>
    <n v="52875"/>
    <s v="GESTION HUMANA Y DLLO ORGANIZACIONAL"/>
    <s v="PAGO APORTES  -Pensiones de Antioquia. "/>
    <d v="2020-08-31T00:00:00"/>
    <s v="2014-07"/>
    <s v="7"/>
    <s v="2020-07"/>
    <n v="0.89647995697306138"/>
    <n v="1587895.5026682769"/>
    <n v="0"/>
    <d v="2021-07-15T00:00:00"/>
    <n v="0.87123287671232874"/>
    <n v="4.3843078519294892E-2"/>
    <n v="0"/>
    <n v="0.05"/>
    <s v="REMOTA"/>
    <x v="1"/>
    <n v="0"/>
  </r>
  <r>
    <n v="813"/>
    <d v="2016-02-09T00:00:00"/>
    <d v="2015-04-20T00:00:00"/>
    <s v="JUZGADO 16 ADMINISTRATIVO ORAL DE MEDELLIN"/>
    <s v="05001333301620150046700"/>
    <s v="2019"/>
    <x v="0"/>
    <s v="EDGAR HILARIO ARBOLEDA PANIAGUA Y OTROS"/>
    <s v="ESTEBAN LOPERA SERNA"/>
    <n v="169019"/>
    <s v="REPARACIÓN DIRECTA"/>
    <s v="OTRAS"/>
    <s v="BAJO"/>
    <s v="BAJO"/>
    <s v="BAJO"/>
    <s v="BAJO"/>
    <n v="0.05"/>
    <s v="REMOTA"/>
    <n v="128870000"/>
    <n v="0"/>
    <s v=" ALEGATOS PRIMERA"/>
    <m/>
    <s v="NO"/>
    <s v="NO"/>
    <n v="6"/>
    <s v="ELKIN DARIO GARCÍA GÓMEZ"/>
    <n v="41842"/>
    <d v="2018-03-28T00:00:00"/>
    <n v="52875"/>
    <s v="GOBIERNO"/>
    <m/>
    <d v="2020-08-31T00:00:00"/>
    <s v="2016-02"/>
    <s v="6"/>
    <s v="2020-07"/>
    <n v="0.81112653258637668"/>
    <n v="104529876.25440636"/>
    <n v="0"/>
    <d v="2022-02-07T00:00:00"/>
    <n v="1.4383561643835616"/>
    <n v="4.3843078519294892E-2"/>
    <n v="0"/>
    <n v="0.05"/>
    <s v="REMOTA"/>
    <x v="1"/>
    <n v="0"/>
  </r>
  <r>
    <n v="814"/>
    <d v="2013-10-30T00:00:00"/>
    <d v="2013-10-24T00:00:00"/>
    <s v="JUZGADO 24 ADMINISTRATIVO ORAL DE MEDELLIN"/>
    <s v="05001333302420130104200"/>
    <s v="2019"/>
    <x v="0"/>
    <s v="JULIO ENRIQUE CASTAÑO SALAZAR"/>
    <s v="SANDRO SANCHEZ SALAZAR"/>
    <n v="95351"/>
    <s v="NULIDAD Y RESTABLECIMIENTO DEL DERECHO"/>
    <s v="RECONOCIMIENTO Y PAGO DE OTRAS PRESTACIONES SALARIALES, SOLCIALES Y SALARIOS"/>
    <s v="BAJO"/>
    <s v="BAJO"/>
    <s v="BAJO"/>
    <s v="BAJO"/>
    <n v="0.05"/>
    <s v="REMOTA"/>
    <n v="0"/>
    <n v="0"/>
    <s v=" SENTENCIA 1RA FAVORABLE"/>
    <m/>
    <s v="NO"/>
    <s v="NO"/>
    <n v="8"/>
    <s v="ELKIN DARIO GARCÍA GÓMEZ"/>
    <n v="41842"/>
    <d v="2018-03-28T00:00:00"/>
    <n v="52875"/>
    <s v="GESTION HUMANA Y DLLO ORGANIZACIONAL"/>
    <m/>
    <d v="2020-08-31T00:00:00"/>
    <s v="2013-10"/>
    <s v="8"/>
    <s v="2020-07"/>
    <n v="0.92136104081409098"/>
    <n v="0"/>
    <n v="0"/>
    <d v="2021-10-28T00:00:00"/>
    <n v="1.1589041095890411"/>
    <n v="4.3843078519294892E-2"/>
    <n v="0"/>
    <n v="0.05"/>
    <s v="REMOTA"/>
    <x v="1"/>
    <n v="0"/>
  </r>
  <r>
    <n v="815"/>
    <d v="2002-07-15T00:00:00"/>
    <d v="2002-07-15T00:00:00"/>
    <s v="TRIBUNAL ADMINISTRATIVO DE ANTIOQUIA"/>
    <s v="05001233100020010223401"/>
    <s v="2019"/>
    <x v="0"/>
    <s v="GERMAN DARIO ORTIZ ZAPATA"/>
    <s v="ANA CECILIA TOBON HERNANDEZ"/>
    <n v="20449"/>
    <s v="CONTRACTUAL"/>
    <s v="INCUMPLIMIENTO"/>
    <s v="ALTO"/>
    <s v="ALTO"/>
    <s v="ALTO"/>
    <s v="ALTO"/>
    <n v="1"/>
    <s v="ALTA"/>
    <n v="1231474114"/>
    <n v="0.6"/>
    <s v=" RECURSO DE APELACIÓN SENTENCIA"/>
    <m/>
    <s v="NO"/>
    <s v="NO"/>
    <n v="19"/>
    <s v="ELKIN DARIO GARCÍA GÓMEZ"/>
    <n v="41842"/>
    <d v="2018-03-28T00:00:00"/>
    <n v="52875"/>
    <s v="HACIENDA"/>
    <s v="INGENIO VEGACHI, IDEA , DEPARTAMENTO DE ANTIOQUIA.C.E,RAMIRO PAZOS GUERRERO.SECCION 3RA."/>
    <d v="2020-08-31T00:00:00"/>
    <s v="2002-07"/>
    <s v="19"/>
    <s v="2020-07"/>
    <n v="1.5007720247516294"/>
    <n v="1848161899.4969988"/>
    <n v="1108897139.6981993"/>
    <d v="2021-07-10T00:00:00"/>
    <n v="0.8575342465753425"/>
    <n v="4.3843078519294892E-2"/>
    <n v="1101444446.2248065"/>
    <n v="1"/>
    <s v="ALTA"/>
    <x v="0"/>
    <n v="1101444446.2248065"/>
  </r>
  <r>
    <n v="816"/>
    <d v="2016-04-14T00:00:00"/>
    <d v="2016-03-18T00:00:00"/>
    <s v="JUZGADO 36 ADMINISTRATIVO ORAL DE MEDELLIN"/>
    <s v="05001333303620160015200"/>
    <s v="2019"/>
    <x v="0"/>
    <s v="RAFAEL BERNARDO GUTIERREZ VILLANUEVA Y OTROS"/>
    <s v="CARLOS ALBERTO BALLESTEROS BARON"/>
    <n v="33513"/>
    <s v="NULIDAD Y RESTABLECIMIENTO DEL DERECHO"/>
    <s v="RECONOCIMIENTO Y PAGO DE OTRAS PRESTACIONES SALARIALES, SOLCIALES Y SALARIOS"/>
    <s v="BAJO"/>
    <s v="BAJO"/>
    <s v="BAJO"/>
    <s v="BAJO"/>
    <n v="0.05"/>
    <s v="REMOTA"/>
    <n v="5160060"/>
    <n v="0"/>
    <s v=" RECURSO DE APELACIÓN SENTENCIA"/>
    <m/>
    <s v="NO"/>
    <s v="NO"/>
    <n v="6"/>
    <s v="ELKIN DARIO GARCÍA GÓMEZ"/>
    <n v="41842"/>
    <d v="2018-03-28T00:00:00"/>
    <n v="52875"/>
    <s v="GESTION HUMANA Y DLLO ORGANIZACIONAL"/>
    <m/>
    <d v="2020-08-31T00:00:00"/>
    <s v="2016-04"/>
    <s v="6"/>
    <s v="2020-07"/>
    <n v="0.799576959270904"/>
    <n v="4125865.0844554207"/>
    <n v="0"/>
    <d v="2022-04-13T00:00:00"/>
    <n v="1.6164383561643836"/>
    <n v="4.3843078519294892E-2"/>
    <n v="0"/>
    <n v="0.05"/>
    <s v="REMOTA"/>
    <x v="1"/>
    <n v="0"/>
  </r>
  <r>
    <n v="817"/>
    <d v="2019-07-15T00:00:00"/>
    <d v="2019-06-28T00:00:00"/>
    <s v="JUZGADO 11 ADMINISTRATIVO ORAL DE MEDELLIN"/>
    <s v="05001333301120190026200"/>
    <s v="2019"/>
    <x v="0"/>
    <s v="JANET CRISTINA PEREZ MURILLO"/>
    <s v="DIANA CAROLINA ALZATE QUINTERO"/>
    <n v="165819"/>
    <s v="NULIDAD Y RESTABLECIMIENTO DEL DERECHO"/>
    <s v="RECONOCIMIENTO Y PAGO DE OTRAS PRESTACIONES SALARIALES, SOLCIALES Y SALARIOS"/>
    <s v="BAJO"/>
    <s v="BAJO"/>
    <s v="BAJO"/>
    <s v="BAJO"/>
    <n v="0.05"/>
    <s v="REMOTA"/>
    <n v="24629302"/>
    <n v="0"/>
    <s v="ADMISIÓN"/>
    <m/>
    <s v="NO"/>
    <s v="NO"/>
    <n v="4"/>
    <s v="ELKIN DARIO GARCÍA GÓMEZ"/>
    <n v="41842"/>
    <d v="2018-03-28T00:00:00"/>
    <n v="52875"/>
    <s v="GESTION HUMANA Y DLLO ORGANIZACIONAL"/>
    <s v="RELIQUIDACION SANCION POR MORAREVISAR "/>
    <d v="2020-08-31T00:00:00"/>
    <s v="2019-07"/>
    <s v="4"/>
    <s v="2020-07"/>
    <n v="1.0197202253740043"/>
    <n v="25114997.386244416"/>
    <n v="0"/>
    <d v="2023-07-14T00:00:00"/>
    <n v="2.8684931506849316"/>
    <n v="4.3843078519294892E-2"/>
    <n v="0"/>
    <n v="0.05"/>
    <s v="REMOTA"/>
    <x v="1"/>
    <n v="0"/>
  </r>
  <r>
    <n v="818"/>
    <d v="2019-07-09T00:00:00"/>
    <d v="2019-06-28T00:00:00"/>
    <s v="JUZGADO 18 ADMINISTRATIVO ORAL DE MEDELLIN"/>
    <s v="05001333301820190026400"/>
    <s v="2019"/>
    <x v="0"/>
    <s v="LUZ MARGARITA PEREZ CARDENAS"/>
    <s v="DIANA CAROLINA ALZATE QUINTERO"/>
    <n v="165819"/>
    <s v="NULIDAD Y RESTABLECIMIENTO DEL DERECHO - LABORAL"/>
    <s v="RELIQUIDACIÓN DE LA PENSIÓN"/>
    <s v="MEDIO   "/>
    <s v="MEDIO   "/>
    <s v="MEDIO   "/>
    <s v="MEDIO   "/>
    <n v="0.5"/>
    <s v="MEDIA"/>
    <n v="8776382"/>
    <n v="0.8"/>
    <s v="AUDIENCIA INICIAL O PRIMERA AUDIENCIA"/>
    <m/>
    <s v="NO"/>
    <s v="NO"/>
    <n v="4"/>
    <s v="ELKIN DARIO GARCÍA GÓMEZ"/>
    <n v="41842"/>
    <d v="2018-03-28T00:00:00"/>
    <n v="52875"/>
    <s v="GESTION HUMANA Y DLLO ORGANIZACIONAL"/>
    <m/>
    <d v="2020-08-31T00:00:00"/>
    <s v="2019-07"/>
    <s v="4"/>
    <s v="2020-07"/>
    <n v="1.0197202253740043"/>
    <n v="8949454.2310083546"/>
    <n v="7159563.3848066842"/>
    <d v="2023-07-08T00:00:00"/>
    <n v="2.8520547945205479"/>
    <n v="4.3843078519294892E-2"/>
    <n v="7000775.5067220684"/>
    <n v="0.5"/>
    <s v="MEDIA"/>
    <x v="2"/>
    <n v="7000775.5067220684"/>
  </r>
  <r>
    <n v="819"/>
    <d v="2019-07-19T00:00:00"/>
    <d v="2019-06-14T00:00:00"/>
    <s v="JUZGADO 05 ADMINISTRATIVO ORAL DE MEDELLIN"/>
    <s v="05001333300520190023700"/>
    <s v="2019"/>
    <x v="0"/>
    <s v="YOLANDA IRENE GONZALEZ HINCAPIE"/>
    <s v="HELIODORO JUAN MUÑOZ BEDOYA"/>
    <n v="75573"/>
    <s v="REPARACIÓN DIRECTA"/>
    <s v="ACCIDENTE DE TRANSITO"/>
    <s v="MEDIO   "/>
    <s v="MEDIO   "/>
    <s v="MEDIO   "/>
    <s v="ALTO"/>
    <n v="0.67500000000000004"/>
    <s v="ALTA"/>
    <n v="397579605"/>
    <n v="0.5"/>
    <s v=" SENTENCIA 1RA FAVORABLE"/>
    <m/>
    <s v="NO"/>
    <s v="NO"/>
    <n v="4"/>
    <s v="ELKIN DARIO GARCÍA GÓMEZ"/>
    <n v="41842"/>
    <d v="2018-03-28T00:00:00"/>
    <n v="52875"/>
    <s v="INFRAESTRUCTURA"/>
    <s v="ACCIDENTE EN LA VIA A MARINILLA POR HUECO."/>
    <d v="2020-08-31T00:00:00"/>
    <s v="2019-07"/>
    <s v="4"/>
    <s v="2020-07"/>
    <n v="1.0197202253740043"/>
    <n v="405419964.4147076"/>
    <n v="202709982.2073538"/>
    <d v="2023-07-18T00:00:00"/>
    <n v="2.8794520547945206"/>
    <n v="4.3843078519294892E-2"/>
    <n v="198171492.85574827"/>
    <n v="0.67500000000000004"/>
    <s v="ALTA"/>
    <x v="0"/>
    <n v="198171492.85574827"/>
  </r>
  <r>
    <n v="820"/>
    <d v="2019-07-02T00:00:00"/>
    <d v="2019-04-25T00:00:00"/>
    <s v="TRIBUNAL ADMINISTRATIVO DE ANTIOQUIA"/>
    <s v="05001233300020190115600"/>
    <s v="2019"/>
    <x v="0"/>
    <s v="DORALBA MONSALVE MONTOYA"/>
    <s v="EDGAR DARIO CASTRO DIAZ"/>
    <n v="86101"/>
    <s v="NULIDAD Y RESTABLECIMIENTO DEL DERECHO"/>
    <s v="RECONOCIMIENTO Y PAGO DE OTRAS PRESTACIONES SALARIALES, SOLCIALES Y SALARIOS"/>
    <s v="ALTO"/>
    <s v="ALTO"/>
    <s v="ALTO"/>
    <s v="ALTO"/>
    <n v="1"/>
    <s v="ALTA"/>
    <n v="13748476"/>
    <n v="0.6"/>
    <s v="ADMISIÓN"/>
    <m/>
    <s v="NO"/>
    <s v="NO"/>
    <n v="4"/>
    <s v="ELKIN DARIO GARCÍA GÓMEZ"/>
    <n v="41842"/>
    <d v="2018-03-28T00:00:00"/>
    <n v="52875"/>
    <s v="EDUCACION"/>
    <s v="PASCUAL BRAVO. "/>
    <d v="2020-08-31T00:00:00"/>
    <s v="2019-07"/>
    <s v="4"/>
    <s v="2020-07"/>
    <n v="1.0197202253740043"/>
    <n v="14019599.045269089"/>
    <n v="8411759.4271614533"/>
    <d v="2023-07-01T00:00:00"/>
    <n v="2.8328767123287673"/>
    <n v="4.3843078519294892E-2"/>
    <n v="8226440.3681576531"/>
    <n v="1"/>
    <s v="ALTA"/>
    <x v="0"/>
    <n v="8226440.3681576531"/>
  </r>
  <r>
    <n v="821"/>
    <d v="2017-11-22T00:00:00"/>
    <d v="2017-11-09T00:00:00"/>
    <s v="JUZGADO 05 ADMINISTRATIVO ORAL DE MEDELLÍN "/>
    <s v="05001333300520160082200"/>
    <s v="2019"/>
    <x v="0"/>
    <s v="FLOR AYDEE ALZATE HENAO"/>
    <s v="DIANA CAROLIA ALZATE QUINTERO"/>
    <n v="165819"/>
    <s v="NULIDAD Y RESTABLECIMIENTO DEL DERECHO"/>
    <s v="OTRAS"/>
    <s v="MEDIO   "/>
    <s v="MEDIO   "/>
    <s v="BAJO"/>
    <s v="MEDIO   "/>
    <n v="0.45500000000000002"/>
    <s v="MEDIA"/>
    <n v="28709935"/>
    <n v="0"/>
    <s v=" SENTENCIA 1RA FAVORABLE"/>
    <m/>
    <s v="NO"/>
    <s v="NO"/>
    <n v="4"/>
    <s v="ELKIN DARIO GARCÍA GÓMEZ"/>
    <n v="41842"/>
    <d v="2018-03-28T00:00:00"/>
    <n v="52875"/>
    <s v="GESTION HUMANA Y DLLO ORGANIZACIONAL"/>
    <s v="CESANTIAS DEFINITIVAS,"/>
    <d v="2020-08-31T00:00:00"/>
    <s v="2017-11"/>
    <s v="4"/>
    <s v="2020-07"/>
    <n v="0.75888387549827907"/>
    <n v="21787506.738103684"/>
    <n v="0"/>
    <d v="2021-11-21T00:00:00"/>
    <n v="1.2246575342465753"/>
    <n v="4.3843078519294892E-2"/>
    <n v="0"/>
    <n v="0.45500000000000002"/>
    <s v="MEDIA"/>
    <x v="2"/>
    <n v="0"/>
  </r>
  <r>
    <n v="822"/>
    <d v="2017-01-01T00:00:00"/>
    <d v="2017-01-01T00:00:00"/>
    <s v="JUZGADO PROMISCUO DEL CIRCUITO DE CISNEROS"/>
    <s v="05190318900120140016600"/>
    <s v="2019"/>
    <x v="0"/>
    <s v="RAFAEL ANTONIO OSORIO RODRIGUEZ"/>
    <s v="NORA ELENA VELEZ CORRALES"/>
    <n v="117018"/>
    <s v="ORDINARIA"/>
    <s v="OTRAS"/>
    <s v="ALTO"/>
    <s v="ALTO"/>
    <s v="MEDIO   "/>
    <s v="MEDIO   "/>
    <n v="0.77500000000000013"/>
    <s v="ALTA"/>
    <n v="85565860"/>
    <n v="0"/>
    <s v="AUDIENCIA INICIAL O PRIMERA AUDIENCIA"/>
    <m/>
    <s v="NO"/>
    <s v="NO"/>
    <n v="5"/>
    <s v="ELKIN DARIO GARCÍA GÓMEZ"/>
    <n v="41842"/>
    <d v="2018-03-28T00:00:00"/>
    <n v="52875"/>
    <s v="INFRAESTRUCTURA"/>
    <s v="PROCESO DE PERTENCIA AGRARIA"/>
    <d v="2020-08-31T00:00:00"/>
    <s v="2017-01"/>
    <s v="5"/>
    <s v="2020-07"/>
    <n v="0.77890601703822215"/>
    <n v="66647763.20705013"/>
    <n v="0"/>
    <d v="2021-12-31T00:00:00"/>
    <n v="1.3342465753424657"/>
    <n v="4.3843078519294892E-2"/>
    <n v="0"/>
    <n v="0.77500000000000013"/>
    <s v="ALTA"/>
    <x v="0"/>
    <n v="0"/>
  </r>
  <r>
    <n v="823"/>
    <d v="2018-03-21T00:00:00"/>
    <d v="2018-03-02T00:00:00"/>
    <s v="TRIBUNAL ADMINISTRATIVO DE ANTIOQUIA"/>
    <s v="05001233300020180049100"/>
    <s v="2019"/>
    <x v="0"/>
    <s v="SOLFINA DE JESUS HERNANDEZ"/>
    <s v="DANIEL VILLANUEVA GALLEGO"/>
    <n v="296212"/>
    <s v="NULIDAD Y RESTABLECIMIENTO DEL DERECHO - LABORAL"/>
    <s v="PENSIÓN DE SOBREVIVIENTES"/>
    <s v="MEDIO   "/>
    <s v="MEDIO   "/>
    <s v="MEDIO   "/>
    <s v="MEDIO   "/>
    <n v="0.5"/>
    <s v="MEDIA"/>
    <n v="68315576"/>
    <n v="0.3"/>
    <s v="AUDIENCIA INICIAL O PRIMERA AUDIENCIA"/>
    <m/>
    <s v="NO"/>
    <s v="NO"/>
    <n v="3"/>
    <s v="ELKIN DARIO GARCÍA GÓMEZ"/>
    <n v="41842"/>
    <d v="2018-03-28T00:00:00"/>
    <n v="52875"/>
    <s v="GESTION HUMANA Y DLLO ORGANIZACIONAL"/>
    <s v="ES PENSION DE SOBREVIVIENTES, YA SE ENCONTRABA PENSIONADO POR EL FONDO NACIONAL DE PRESTACIONES SOCIALES DEL MAGISTERIO ANTE EL DEPARTAMENTO Y LA PENSION LA RECLAMAN 2 PERSONAS QUE DICEN HABER CONVIVIDO CON EL FALLECIDO.REVISAR PODER"/>
    <d v="2020-08-31T00:00:00"/>
    <s v="2018-03"/>
    <s v="3"/>
    <s v="2020-07"/>
    <n v="0.74420758606092174"/>
    <n v="50840969.905321442"/>
    <n v="15252290.971596431"/>
    <d v="2021-03-20T00:00:00"/>
    <n v="0.55068493150684927"/>
    <n v="4.3843078519294892E-2"/>
    <n v="15186383.857916918"/>
    <n v="0.5"/>
    <s v="MEDIA"/>
    <x v="2"/>
    <n v="15186383.857916918"/>
  </r>
  <r>
    <n v="824"/>
    <d v="2019-01-18T00:00:00"/>
    <d v="2018-12-06T00:00:00"/>
    <s v="TRIBUNAL ADMINISTRATIVO DE ANTIOQUIA"/>
    <s v="05001233300020180238600"/>
    <s v="2019"/>
    <x v="0"/>
    <s v="MARIA OLGA MARIN ALZATE"/>
    <s v="FRANCISCO ALBERTO GIRALDO LUNA"/>
    <n v="122621"/>
    <s v="NULIDAD Y RESTABLECIMIENTO DEL DERECHO - LABORAL"/>
    <s v="PENSIÓN DE SOBREVIVIENTES"/>
    <s v="BAJO"/>
    <s v="BAJO"/>
    <s v="MEDIO   "/>
    <s v="BAJO"/>
    <n v="9.5000000000000001E-2"/>
    <s v="REMOTA"/>
    <n v="142885670"/>
    <n v="0"/>
    <s v=" ALEGATOS DE SEGUNDA"/>
    <m/>
    <s v="NO"/>
    <s v="NO"/>
    <n v="7"/>
    <s v="ELKIN DARIO GARCÍA GÓMEZ"/>
    <n v="41842"/>
    <d v="2018-03-28T00:00:00"/>
    <n v="52875"/>
    <s v="GESTION HUMANA Y DLLO ORGANIZACIONAL"/>
    <s v="EL SEÑOR JOSE HERMINZUL LONDOÑO LONDOÑO LABORO EN EL DEEPARTAMENTO DE ANTIOQUIA EN EL CARGO DE SECRETARIO DE LA ALCALDIA DE LIBORINA "/>
    <d v="2020-08-31T00:00:00"/>
    <s v="2019-01"/>
    <s v="7"/>
    <s v="2020-07"/>
    <n v="1.0434541229259338"/>
    <n v="149094641.46853441"/>
    <n v="0"/>
    <d v="2026-01-16T00:00:00"/>
    <n v="5.3808219178082188"/>
    <n v="4.3843078519294892E-2"/>
    <n v="0"/>
    <n v="9.5000000000000001E-2"/>
    <s v="REMOTA"/>
    <x v="1"/>
    <n v="0"/>
  </r>
  <r>
    <n v="825"/>
    <d v="2016-02-24T00:00:00"/>
    <d v="2015-12-04T00:00:00"/>
    <s v="JUZGADO 14 ADMINISTRATIVO ORAL DE MEDELLIN"/>
    <s v="05001333301420150110100"/>
    <s v="2019"/>
    <x v="0"/>
    <s v="FABIO CARTAGENA PAMPLONA Y OTROS"/>
    <s v="FABIO CARTAGENA PAMPLONA"/>
    <n v="67246"/>
    <s v="REPARACIÓN DIRECTA"/>
    <s v="FALLA EN EL SERVICIO OTRAS CAUSAS"/>
    <s v="BAJO"/>
    <s v="BAJO"/>
    <s v="MEDIO   "/>
    <s v="BAJO"/>
    <n v="9.5000000000000001E-2"/>
    <s v="REMOTA"/>
    <n v="158979685"/>
    <n v="0"/>
    <s v=" ALEGATOS PRIMERA"/>
    <m/>
    <s v="NO"/>
    <s v="NO"/>
    <n v="7"/>
    <s v="ELKIN DARIO GARCÍA GÓMEZ"/>
    <n v="41842"/>
    <d v="2018-03-28T00:00:00"/>
    <n v="52875"/>
    <s v="HACIENDA"/>
    <s v="DEMANDADOS: NACION , ANORI , DPTO. Audiencia 8/03/19 se tallo testigos, sigue el miercoles 13/03/2019"/>
    <d v="2020-08-31T00:00:00"/>
    <s v="2016-02"/>
    <s v="7"/>
    <s v="2020-07"/>
    <n v="0.81112653258637668"/>
    <n v="128952640.6457244"/>
    <n v="0"/>
    <d v="2023-02-22T00:00:00"/>
    <n v="2.4794520547945207"/>
    <n v="4.3843078519294892E-2"/>
    <n v="0"/>
    <n v="9.5000000000000001E-2"/>
    <s v="REMOTA"/>
    <x v="1"/>
    <n v="0"/>
  </r>
  <r>
    <n v="826"/>
    <d v="2017-10-26T00:00:00"/>
    <d v="2017-10-25T00:00:00"/>
    <s v="JUZGADO 10 LABORAL DEL CIRCUITO DE MEDELLIN"/>
    <s v="05001310501020170089800"/>
    <s v="2019"/>
    <x v="1"/>
    <s v="MARIA AURORA ARBOLEDA DE MARULANDA"/>
    <s v="GLORIA CECILIA GALLEGO C"/>
    <n v="15803"/>
    <s v="ORDINARIA"/>
    <s v="RELIQUIDACIÓN DE LA PENSIÓN"/>
    <s v="MEDIO   "/>
    <s v="MEDIO   "/>
    <s v="MEDIO   "/>
    <s v="MEDIO   "/>
    <n v="0.5"/>
    <s v="MEDIA"/>
    <n v="23469490"/>
    <n v="0.7"/>
    <s v=" SENTENCIA 1RA FAVORABLE"/>
    <m/>
    <s v="NO"/>
    <s v="NO"/>
    <n v="5"/>
    <s v="ELKIN DARIO GARCÍA GÓMEZ"/>
    <n v="41842"/>
    <d v="2018-03-28T00:00:00"/>
    <n v="52875"/>
    <s v="GESTION HUMANA Y DLLO ORGANIZACIONAL"/>
    <m/>
    <d v="2020-08-31T00:00:00"/>
    <s v="2017-10"/>
    <s v="5"/>
    <s v="2020-07"/>
    <n v="0.76025622916343338"/>
    <n v="17842825.967788909"/>
    <n v="12489978.177452235"/>
    <d v="2022-10-25T00:00:00"/>
    <n v="2.1506849315068495"/>
    <n v="4.3843078519294892E-2"/>
    <n v="12280516.222521573"/>
    <n v="0.5"/>
    <s v="MEDIA"/>
    <x v="2"/>
    <n v="12280516.222521573"/>
  </r>
  <r>
    <n v="827"/>
    <d v="2019-09-03T00:00:00"/>
    <d v="2019-08-13T00:00:00"/>
    <s v="JUZGADO 18 ADMINISTRATIVO ORAL DE MEDELLIN"/>
    <s v="05001333301820190035000"/>
    <s v="2019"/>
    <x v="0"/>
    <s v="HERSILIA DEL SOCORRO OSORIO MORENO"/>
    <s v="FRANKLIN ANDERSON ISAZA LONDOÑO"/>
    <n v="176482"/>
    <s v="NULIDAD Y RESTABLECIMIENTO DEL DERECHO - LABORAL"/>
    <s v="RELIQUIDACIÓN DE LA PENSIÓN"/>
    <s v="BAJO"/>
    <s v="BAJO"/>
    <s v="BAJO"/>
    <s v="BAJO"/>
    <n v="0.05"/>
    <s v="REMOTA"/>
    <n v="26593929"/>
    <n v="0"/>
    <s v="ADMISIÓN"/>
    <m/>
    <s v="NO"/>
    <s v="NO"/>
    <n v="5"/>
    <s v="ELKIN DARIO GARCÍA GÓMEZ"/>
    <n v="41842"/>
    <d v="2018-03-28T00:00:00"/>
    <n v="52875"/>
    <s v="GESTION HUMANA Y DLLO ORGANIZACIONAL"/>
    <m/>
    <d v="2020-08-31T00:00:00"/>
    <s v="2019-09"/>
    <s v="5"/>
    <s v="2020-07"/>
    <n v="1.016560139453806"/>
    <n v="27034328.172864616"/>
    <n v="0"/>
    <d v="2024-09-01T00:00:00"/>
    <n v="4.0054794520547947"/>
    <n v="4.3843078519294892E-2"/>
    <n v="0"/>
    <n v="0.05"/>
    <s v="REMOTA"/>
    <x v="1"/>
    <n v="0"/>
  </r>
  <r>
    <n v="828"/>
    <d v="2018-09-07T00:00:00"/>
    <d v="2018-08-31T00:00:00"/>
    <s v="JUZGADO 01 ADMINISTRATIVO ORAL DE MEDELLIN"/>
    <s v="05001333300120180038100"/>
    <s v="2019"/>
    <x v="0"/>
    <s v="MARIA NINFA GLADIS POSADA"/>
    <s v="JAVIER JAIME DIAZ PELAEZ"/>
    <n v="89803"/>
    <s v="NULIDAD Y RESTABLECIMIENTO DEL DERECHO - LABORAL"/>
    <s v="RELIQUIDACIÓN DE LA PENSIÓN"/>
    <s v="BAJO"/>
    <s v="BAJO"/>
    <s v="BAJO"/>
    <s v="BAJO"/>
    <n v="0.05"/>
    <s v="REMOTA"/>
    <n v="17273377"/>
    <n v="0"/>
    <s v=" RECURSO DE APELACIÓN SENTENCIA"/>
    <m/>
    <s v="NO"/>
    <s v="NO"/>
    <n v="3"/>
    <s v="ELKIN DARIO GARCÍA GÓMEZ"/>
    <n v="41842"/>
    <d v="2018-03-28T00:00:00"/>
    <n v="52875"/>
    <s v="GESTION HUMANA Y DLLO ORGANIZACIONAL"/>
    <m/>
    <d v="2020-08-31T00:00:00"/>
    <s v="2018-09"/>
    <s v="3"/>
    <s v="2020-07"/>
    <n v="0.73661443780017011"/>
    <n v="12723818.887765389"/>
    <n v="0"/>
    <d v="2021-09-06T00:00:00"/>
    <n v="1.0164383561643835"/>
    <n v="4.3843078519294892E-2"/>
    <n v="0"/>
    <n v="0.05"/>
    <s v="REMOTA"/>
    <x v="1"/>
    <n v="0"/>
  </r>
  <r>
    <n v="829"/>
    <d v="2019-08-16T00:00:00"/>
    <d v="2019-07-08T00:00:00"/>
    <s v="JUZGADO 06 ADMINISTRATIVO ORAL DE MEDELLIN"/>
    <s v="05001333300620190027900"/>
    <s v="2019"/>
    <x v="0"/>
    <s v="GERMAN BUSTAMANTE SANCHEZ"/>
    <s v="JUAN ALBERTO MORA GONZALEZ"/>
    <n v="246392"/>
    <s v="NULIDAD Y RESTABLECIMIENTO DEL DERECHO"/>
    <s v="IMPUESTOS"/>
    <s v="MEDIO   "/>
    <s v="MEDIO   "/>
    <s v="MEDIO   "/>
    <s v="MEDIO   "/>
    <n v="0.5"/>
    <s v="MEDIA"/>
    <n v="86182000"/>
    <n v="0.5"/>
    <s v="CONTESTACIÓN"/>
    <m/>
    <s v="NO"/>
    <s v="NO"/>
    <n v="5"/>
    <s v="ELKIN DARIO GARCÍA GÓMEZ"/>
    <s v="LILIANA MARIBEL"/>
    <d v="2018-03-28T00:00:00"/>
    <n v="52875"/>
    <s v="HACIENDA"/>
    <s v="IMPUESTO VEHICULOS."/>
    <d v="2020-08-31T00:00:00"/>
    <s v="2019-08"/>
    <s v="5"/>
    <s v="2020-07"/>
    <n v="1.0188294671454916"/>
    <n v="87804761.137532756"/>
    <n v="43902380.568766378"/>
    <d v="2024-08-14T00:00:00"/>
    <n v="3.956164383561644"/>
    <n v="4.3843078519294892E-2"/>
    <n v="42557578.510078467"/>
    <n v="0.5"/>
    <s v="MEDIA"/>
    <x v="2"/>
    <n v="42557578.510078467"/>
  </r>
  <r>
    <n v="830"/>
    <d v="2019-08-27T00:00:00"/>
    <d v="2019-05-10T00:00:00"/>
    <s v="JUZGADO 33 ADMINISTRATIVO ORAL DE MEDELLIN"/>
    <s v="05001333303320190019200"/>
    <s v="2019"/>
    <x v="0"/>
    <s v="RUBEN DARIO LASSO MONSALVE"/>
    <s v="EDWIN OSORIO RODRIGUEZ"/>
    <n v="97472"/>
    <s v="NULIDAD Y RESTABLECIMIENTO DEL DERECHO - LABORAL"/>
    <s v="OTRAS"/>
    <s v="MEDIO   "/>
    <s v="MEDIO   "/>
    <s v="MEDIO   "/>
    <s v="MEDIO   "/>
    <n v="0.5"/>
    <s v="MEDIA"/>
    <n v="3412027"/>
    <n v="0.9"/>
    <s v="ADMISIÓN"/>
    <m/>
    <s v="si"/>
    <s v="NO"/>
    <n v="5"/>
    <s v="ELKIN DARIO GARCÍA GÓMEZ"/>
    <n v="41842"/>
    <d v="2018-03-28T00:00:00"/>
    <n v="52875"/>
    <s v="GESTION HUMANA Y DLLO ORGANIZACIONAL"/>
    <s v="REINTEGRO- CALIFICACION PERIODO DE PRUEBA"/>
    <d v="2020-08-31T00:00:00"/>
    <s v="2019-08"/>
    <s v="5"/>
    <s v="2020-07"/>
    <n v="1.0188294671454916"/>
    <n v="3476273.6502960301"/>
    <n v="3128646.2852664273"/>
    <d v="2024-08-25T00:00:00"/>
    <n v="3.9863013698630136"/>
    <n v="4.3843078519294892E-2"/>
    <n v="3032092.0414618719"/>
    <n v="0.5"/>
    <s v="MEDIA"/>
    <x v="2"/>
    <n v="3032092.0414618719"/>
  </r>
  <r>
    <n v="831"/>
    <d v="2018-08-27T00:00:00"/>
    <d v="2018-07-27T00:00:00"/>
    <s v="JUZGADO 13 LABORAL DEL CIRCUITO DE MEDELLIN"/>
    <s v="05001310501320180045900"/>
    <s v="2019"/>
    <x v="1"/>
    <s v="ANA TERESA LOPEZ BEDOYA"/>
    <s v="LUZ MARLENY GIRALDO VELEZ"/>
    <n v="114333"/>
    <s v="ORDINARIA"/>
    <s v="PENSIÓN DE SOBREVIVIENTES"/>
    <s v="MEDIO   "/>
    <s v="MEDIO   "/>
    <s v="ALTO"/>
    <s v="ALTO"/>
    <n v="0.72499999999999998"/>
    <s v="ALTA"/>
    <n v="28126172"/>
    <n v="0.7"/>
    <s v="ADMISIÓN"/>
    <m/>
    <s v="NO"/>
    <s v="NO"/>
    <n v="5"/>
    <s v="ELKIN DARIO GARCÍA GÓMEZ"/>
    <n v="41842"/>
    <d v="2018-03-28T00:00:00"/>
    <n v="52875"/>
    <s v="GESTION HUMANA Y DLLO ORGANIZACIONAL"/>
    <s v="PENSION SOBREVIVIENTE.REMITIDO AL JUZGADO 1°LABORAL PARA ACUMULAR CON EL 01201800286"/>
    <d v="2020-08-31T00:00:00"/>
    <s v="2018-08"/>
    <s v="5"/>
    <s v="2020-07"/>
    <n v="0.7378298404971021"/>
    <n v="20752329.000554059"/>
    <n v="14526630.300387841"/>
    <d v="2023-08-26T00:00:00"/>
    <n v="2.9863013698630136"/>
    <n v="4.3843078519294892E-2"/>
    <n v="14189464.826725168"/>
    <n v="0.72499999999999998"/>
    <s v="ALTA"/>
    <x v="0"/>
    <n v="14189464.826725168"/>
  </r>
  <r>
    <n v="832"/>
    <d v="2020-02-20T00:00:00"/>
    <d v="2020-02-20T00:00:00"/>
    <s v="JUZGADO 06 ADMINISTRATIVO ORAL DE MEDELLIN"/>
    <s v="05001333302620200005100"/>
    <s v="2020"/>
    <x v="0"/>
    <s v="JOSE WILMAR RIVERA ARANGO"/>
    <s v="CARLOS ALBERTO BALLESTEROS BARON"/>
    <n v="33513"/>
    <s v="NULIDAD Y RESTABLECIMIENTO DEL DERECHO - LABORAL"/>
    <s v="OTRAS"/>
    <s v="BAJO"/>
    <s v="MEDIO   "/>
    <s v="MEDIO   "/>
    <s v="MEDIO   "/>
    <n v="0.41"/>
    <s v="MEDIA"/>
    <n v="32987879"/>
    <n v="0.5"/>
    <s v="ADMISIÓN"/>
    <m/>
    <s v="NO"/>
    <s v="NO"/>
    <n v="3"/>
    <s v="ELKIN DARIO GARCÍA GÓMEZ"/>
    <n v="41842"/>
    <d v="2018-03-29T00:00:00"/>
    <n v="52875"/>
    <s v="GESTION HUMANA Y DLLO ORGANIZACIONAL"/>
    <s v="REINTEGRO CONVOCATORIA 429 DE 2016."/>
    <d v="2020-08-31T00:00:00"/>
    <s v="2020-02"/>
    <s v="3"/>
    <s v="2020-07"/>
    <n v="1.0002858776443682"/>
    <n v="32997309.497141223"/>
    <n v="16498654.748570612"/>
    <d v="2023-02-19T00:00:00"/>
    <n v="2.4712328767123286"/>
    <n v="4.3843078519294892E-2"/>
    <n v="16181125.909343474"/>
    <n v="0.41"/>
    <s v="MEDIA"/>
    <x v="2"/>
    <n v="16181125.909343474"/>
  </r>
  <r>
    <n v="833"/>
    <d v="2019-11-26T00:00:00"/>
    <d v="2019-11-22T00:00:00"/>
    <s v="JUZGADO 16 ADMINISTRATIVO ORAL DE MEDELLIN"/>
    <s v="05001333301620190046800"/>
    <s v="2019"/>
    <x v="0"/>
    <s v="JESUS MARIA CARDONA CIFUENTES Y OTRA"/>
    <s v="JOHN ARTURO CARDENAS M."/>
    <n v="79651"/>
    <s v="REPARACIÓN DIRECTA"/>
    <s v="FALLA EN EL SERVICIO OTRAS CAUSAS"/>
    <s v="ALTO"/>
    <s v="ALTO"/>
    <s v="MEDIO   "/>
    <s v="MEDIO   "/>
    <n v="0.77500000000000013"/>
    <s v="ALTA"/>
    <n v="370000000"/>
    <n v="0.5"/>
    <s v="CONTESTACIÓN"/>
    <m/>
    <s v="NO"/>
    <s v="NO"/>
    <n v="3"/>
    <s v="ELKIN DARIO GARCÍA GÓMEZ"/>
    <n v="41842"/>
    <d v="2019-03-29T00:00:00"/>
    <n v="52875"/>
    <s v="INFRAESTRUCTURA"/>
    <s v="REPARACION DIRECTA POR  CONSTRUCCION DOBLE CALZADA TRAMO YARUMITO-PRADERA "/>
    <d v="2020-08-31T00:00:00"/>
    <s v="2019-11"/>
    <s v="3"/>
    <s v="2020-07"/>
    <n v="1.0138110875024144"/>
    <n v="375110102.37589335"/>
    <n v="187555051.18794668"/>
    <d v="2022-11-25T00:00:00"/>
    <n v="2.2356164383561645"/>
    <n v="4.3843078519294892E-2"/>
    <n v="184286553.91442671"/>
    <n v="0.77500000000000013"/>
    <s v="ALTA"/>
    <x v="0"/>
    <n v="184286553.91442671"/>
  </r>
  <r>
    <n v="834"/>
    <d v="2003-03-07T00:00:00"/>
    <d v="2002-12-12T00:00:00"/>
    <s v="CONCEJO DE ESTADO SECCIÓN PRIMERA"/>
    <s v="05001233100020020492201"/>
    <s v="2019"/>
    <x v="0"/>
    <s v="LUIS ALBERTO CASTAÑEDA HERNÁNDEZ - JORGE WILLIAM TORO MEJÍA"/>
    <s v="LUIS ALBERTO CASTAÑEDA HERNADEZ"/>
    <n v="89889"/>
    <s v="NULIDAD Y RESTABLECIMIENTO DEL DERECHO"/>
    <s v="OTRAS"/>
    <s v="BAJO"/>
    <s v="BAJO"/>
    <s v="BAJO"/>
    <s v="BAJO"/>
    <n v="0.05"/>
    <s v="REMOTA"/>
    <n v="320000000"/>
    <n v="0"/>
    <s v=" ALEGATOS DE SEGUNDA"/>
    <n v="0"/>
    <s v="NO"/>
    <s v="NO"/>
    <s v="20 AÑOS"/>
    <s v="FRANCISCO JAVIER BAENA GOMEZ"/>
    <s v="Decreto 3316"/>
    <s v="16 de Diciembre del año 2011"/>
    <n v="168127"/>
    <s v="GENERAL"/>
    <s v="Anotación: EL 22 DE SEPTIEMBRE DE 2016, EL PROCESO INGRESO AL DESPACHO PARA ELABORAR PROYECTO DE SENTENCIA EL 7 DE MAYO DE 2012 Y EN LA ACTUALIDAD ESTÁN PARA DECISIÓN LOS PROCESOS QUE INGRESARON PARA TAL FIN EN EL AÑO 2009."/>
    <d v="2020-08-31T00:00:00"/>
    <s v="2003-03"/>
    <s v="20"/>
    <s v="2020-07"/>
    <n v="1.422350920191398"/>
    <n v="455152294.46124732"/>
    <n v="0"/>
    <d v="2023-03-02T00:00:00"/>
    <n v="2.5013698630136987"/>
    <n v="4.3843078519294892E-2"/>
    <n v="0"/>
    <n v="0.05"/>
    <s v="REMOTA"/>
    <x v="1"/>
    <n v="0"/>
  </r>
  <r>
    <n v="835"/>
    <d v="2003-09-22T00:00:00"/>
    <d v="2003-06-20T00:00:00"/>
    <s v="TRIBUNAL ADMINISTRATIVO DE ANTIOQUIA"/>
    <s v="05001233100020030197000"/>
    <s v="2019"/>
    <x v="0"/>
    <s v="AV VILLAS S.A."/>
    <s v="LUIS FERNANDO ALVAREZ JARAMILLO"/>
    <n v="16424"/>
    <s v="NULIDAD Y RESTABLECIMIENTO DEL DERECHO"/>
    <s v="FALLO DE RESPONSABILIDAD FISCAL"/>
    <s v="BAJO"/>
    <s v="BAJO"/>
    <s v="BAJO"/>
    <s v="BAJO"/>
    <n v="0.05"/>
    <s v="REMOTA"/>
    <n v="58000000"/>
    <n v="0"/>
    <s v=" RECURSO DE APELACIÓN SENTENCIA"/>
    <n v="0"/>
    <s v="NO"/>
    <s v="NO"/>
    <s v="20 AÑOS"/>
    <s v="FRANCISCO JAVIER BAENA GOMEZ"/>
    <s v="Decreto 3316"/>
    <s v="16 de Diciembre del año 2011"/>
    <n v="168127"/>
    <s v="CONTRALORIA DEPARTAMENTAL"/>
    <s v="Sentencia del 09 de Agosto del año 2018, Revoco Sentencia del 19 de Abril del año 2013 por medio de la cual se declaró Inhibido para fallar. Se devuelve el expediente al Tribunal de Origen para lo de su competencia, Tribunal Fallo, Condena al Pago de Poliza (Bodegaje); Se Apela Sentencia"/>
    <d v="2020-08-31T00:00:00"/>
    <s v="2003-09"/>
    <s v="20"/>
    <s v="2020-07"/>
    <n v="1.3947422244117518"/>
    <n v="80895049.015881598"/>
    <n v="0"/>
    <d v="2023-09-17T00:00:00"/>
    <n v="3.0465753424657533"/>
    <n v="4.3843078519294892E-2"/>
    <n v="0"/>
    <n v="0.05"/>
    <s v="REMOTA"/>
    <x v="1"/>
    <n v="0"/>
  </r>
  <r>
    <n v="836"/>
    <d v="2009-05-21T00:00:00"/>
    <d v="2009-05-21T00:00:00"/>
    <s v="TRIBUNAL ADMINISTRATIVO DE SANTADER"/>
    <s v="68001333100720080021701"/>
    <s v="2019"/>
    <x v="3"/>
    <s v="JOSÉ DAVID RUDMAN GUTIERREZ Y CARLOS JAVIER GUERRERO GUTIERREZ"/>
    <s v="RAFAEL MERIÑO MEJIA"/>
    <n v="75854"/>
    <s v="GRUPO"/>
    <s v="FALLA EN EL SERVICIO OTRAS CAUSAS"/>
    <s v="ALTO"/>
    <s v="ALTO"/>
    <s v="ALTO"/>
    <s v="BAJO"/>
    <n v="0.66749999999999998"/>
    <s v="ALTA"/>
    <n v="182843711"/>
    <n v="0"/>
    <s v=" SENTENCIA 2DA EN CONTRA "/>
    <n v="182843711"/>
    <s v="NO"/>
    <s v="NO"/>
    <s v="14 AÑOS"/>
    <s v="FRANCISCO JAVIER BAENA GOMEZ"/>
    <s v="Decreto 3316"/>
    <s v="16 de Diciembre del año 2011"/>
    <n v="168127"/>
    <s v="INFRAESTRUCTURA"/>
    <s v="Se esta pendiende de Cumplir con Fallo. Ya se Instalaron las las Luminarias en el Puente, ya se hizo Inspección Judicial, Ya se pago por parte del Departamento de Antiioquia de lo que le corresponde, pendiente de Fallo Definitivo."/>
    <d v="2020-08-31T00:00:00"/>
    <s v="2009-05"/>
    <s v="14"/>
    <s v="2020-07"/>
    <n v="1.0263090918578315"/>
    <n v="187654162.9883258"/>
    <n v="0"/>
    <d v="2023-05-18T00:00:00"/>
    <n v="2.7123287671232879"/>
    <n v="4.3843078519294892E-2"/>
    <n v="0"/>
    <n v="0.66749999999999998"/>
    <s v="ALTA"/>
    <x v="0"/>
    <n v="182843711"/>
  </r>
  <r>
    <n v="837"/>
    <d v="2008-10-16T00:00:00"/>
    <d v="2008-07-21T00:00:00"/>
    <s v="Tribunal Superior de Medellín Sala laboral de Descongestión"/>
    <s v="05001310501420080072601"/>
    <s v="2019"/>
    <x v="1"/>
    <s v="EDGAR GALLO VÉLEZ, JONAS RUTILIO ZAPATA MARIN, MARCO TULIO ARBOLEDA."/>
    <s v="LEÓN OVIDIO MEDINA PÉREZ "/>
    <n v="22067"/>
    <s v="ORDINARIA"/>
    <s v="RELIQUIDACIÓN DE LA PENSIÓN"/>
    <s v="BAJO"/>
    <s v="BAJO"/>
    <s v="BAJO"/>
    <s v="BAJO"/>
    <n v="0.05"/>
    <s v="REMOTA"/>
    <n v="10000000"/>
    <n v="0"/>
    <s v="  SENTENCIA 2DA FAVORABLE"/>
    <n v="0"/>
    <s v="NO"/>
    <s v="NO"/>
    <s v="14 AÑOS"/>
    <s v="FRANCISCO JAVIER BAENA GOMEZ"/>
    <s v="Decreto 3316"/>
    <s v="16 de Diciembre del año 2011"/>
    <n v="168127"/>
    <s v="INFRAESTRUCTURA"/>
    <s v="NOV 16/2012. CONFIRMA SENTENCIA DE PRIMERA ABSUELVE, En Corte Suprema de Justicia Casación; No Casa; Tutela No Procede"/>
    <d v="2020-08-31T00:00:00"/>
    <s v="2008-10"/>
    <s v="14"/>
    <s v="2020-07"/>
    <n v="1.0572843872606388"/>
    <n v="10572843.872606387"/>
    <n v="0"/>
    <d v="2022-10-13T00:00:00"/>
    <n v="2.117808219178082"/>
    <n v="4.3843078519294892E-2"/>
    <n v="0"/>
    <n v="0.05"/>
    <s v="REMOTA"/>
    <x v="1"/>
    <n v="0"/>
  </r>
  <r>
    <n v="838"/>
    <d v="2009-07-21T00:00:00"/>
    <d v="2009-06-01T00:00:00"/>
    <s v="CORTE SUPREMA DE JUSTICIA "/>
    <s v="05001310501620090049501"/>
    <s v="2019"/>
    <x v="1"/>
    <s v="GLORIA LUCÍA ROBLEDO GONZALEZ"/>
    <s v="DRA GLORIA C GALLEGO"/>
    <n v="15809"/>
    <s v="ORDINARIA"/>
    <s v="RECONOCIMIENTO Y PAGO DE OTRAS PRESTACIONES SALARIALES, SOLCIALES Y SALARIOS"/>
    <s v="BAJO"/>
    <s v="BAJO"/>
    <s v="BAJO"/>
    <s v="BAJO"/>
    <n v="0.05"/>
    <s v="REMOTA"/>
    <n v="7000000"/>
    <n v="0"/>
    <s v="  SENTENCIA 2DA FAVORABLE"/>
    <n v="0"/>
    <s v="NO"/>
    <s v="NO"/>
    <s v="13 AÑOS"/>
    <s v="FRANCISCO JAVIER BAENA GOMEZ"/>
    <s v="Decreto 3316"/>
    <s v="16 de Diciembre del año 2011"/>
    <n v="168127"/>
    <s v="AGRICULTURA Y DLLO RURAL"/>
    <s v="AL DESPACHO PARA SENTENCIA En Corte Casación"/>
    <d v="2020-08-31T00:00:00"/>
    <s v="2009-07"/>
    <s v="13"/>
    <s v="2020-07"/>
    <n v="1.0272839251096806"/>
    <n v="7190987.4757677643"/>
    <n v="0"/>
    <d v="2022-07-18T00:00:00"/>
    <n v="1.8794520547945206"/>
    <n v="4.3843078519294892E-2"/>
    <n v="0"/>
    <n v="0.05"/>
    <s v="REMOTA"/>
    <x v="1"/>
    <n v="0"/>
  </r>
  <r>
    <n v="839"/>
    <d v="2010-08-20T00:00:00"/>
    <d v="2010-06-03T00:00:00"/>
    <s v="CORTE SUPREMA DE JUSTICIA "/>
    <s v="05001310501020100047901"/>
    <s v="2019"/>
    <x v="1"/>
    <s v="ADALBERTO ESPITIA VERTEL, JUAN FRANCISCO GALLEGO, ADALBERTO MENA FERNANDEZ, DARIO ALPIDIO CARVAJAL YEPES, SERGIO HERNAN YAÑEZ CARRASQUIEL, EDILMA DEL SOCORRO PATIÑO LONDOÑO, LUZ DARY ROMERO RESTREPO, ARTURO VASQUEZ GALEANO, MARIO DE JESUS ZAPATA GARCIA, JONAS RUTILIO ZAPATA MARIN, LUIS ALBERTO PIEDRAHITA URAN."/>
    <s v="DRA GLORIA C GALLEGO"/>
    <n v="15803"/>
    <s v="ORDINARIA"/>
    <s v="FUERO SINDICAL"/>
    <s v="BAJO"/>
    <s v="BAJO"/>
    <s v="BAJO"/>
    <s v="BAJO"/>
    <n v="0.05"/>
    <s v="REMOTA"/>
    <n v="20000000"/>
    <n v="0"/>
    <s v="  SENTENCIA 2DA FAVORABLE"/>
    <n v="0"/>
    <s v="NO"/>
    <s v="NO"/>
    <s v="12 AÑOS"/>
    <s v="FRANCISCO JAVIER BAENA GOMEZ"/>
    <s v="Decreto 3316"/>
    <s v="16 de Diciembre del año 2011"/>
    <n v="168127"/>
    <s v="INFRAESTRUCTURA"/>
    <s v="Fallo del 02/10/2019, No casa, sin costas."/>
    <d v="2020-08-31T00:00:00"/>
    <s v="2010-08"/>
    <s v="12"/>
    <s v="2020-07"/>
    <n v="1.0036328027203736"/>
    <n v="20072656.05440747"/>
    <n v="0"/>
    <d v="2022-08-17T00:00:00"/>
    <n v="1.9616438356164383"/>
    <n v="4.3843078519294892E-2"/>
    <n v="0"/>
    <n v="0.05"/>
    <s v="REMOTA"/>
    <x v="1"/>
    <n v="0"/>
  </r>
  <r>
    <n v="840"/>
    <d v="2013-02-06T00:00:00"/>
    <d v="2013-02-06T00:00:00"/>
    <s v="JUZGADO 02 ADMINISTRATIVO ORAL DE MEDELLÍN"/>
    <s v="05001233300020120038200"/>
    <s v="2019"/>
    <x v="0"/>
    <s v="EDGAR FRANCISCO IMBETT RICARDO"/>
    <s v="JUAN CARLOS ARABIA CAMPO"/>
    <n v="199990"/>
    <s v="REPARACIÓN DIRECTA"/>
    <s v="FALLA EN EL SERVICIO OTRAS CAUSAS"/>
    <s v="BAJO"/>
    <s v="BAJO"/>
    <s v="BAJO"/>
    <s v="BAJO"/>
    <n v="0.05"/>
    <s v="REMOTA"/>
    <n v="2697549616"/>
    <n v="0"/>
    <s v=" OTRA"/>
    <n v="0"/>
    <s v="NO"/>
    <s v="NO"/>
    <s v="10 AÑOS"/>
    <s v="FRANCISCO JAVIER BAENA GOMEZ"/>
    <s v="Decreto 3316"/>
    <s v="16 de Diciembre del año 2011"/>
    <n v="168127"/>
    <s v="INFRAESTRUCTURA"/>
    <s v="LA MOJANA, 26/08/2013, ANOTACIÓN: SE ORDENA LA ACUMULACIÓN A LA SALA SEGUNDA DE ORALIDAD DE ESTE TRIBUNAL, SE ACUMULÓ AL RADICADO 2012-00150-00 DEL DESPACHO DE LA DRA. BEJM. WMP"/>
    <d v="2020-08-31T00:00:00"/>
    <s v="2013-02"/>
    <s v="10"/>
    <s v="2020-07"/>
    <n v="0.93184862868713714"/>
    <n v="2513707910.4851131"/>
    <n v="0"/>
    <d v="2023-02-04T00:00:00"/>
    <n v="2.43013698630137"/>
    <n v="4.3843078519294892E-2"/>
    <n v="0"/>
    <n v="0.05"/>
    <s v="REMOTA"/>
    <x v="1"/>
    <n v="0"/>
  </r>
  <r>
    <n v="841"/>
    <d v="2013-02-28T00:00:00"/>
    <d v="2013-02-28T00:00:00"/>
    <s v="JUZGADO 27 ADMINISTRATIVO ORAL DE MEDELLÍN"/>
    <s v="05001333302720120044300"/>
    <s v="2019"/>
    <x v="0"/>
    <s v="LUZ MARY OROZCO GONZALEZ Y OTROS"/>
    <s v="JAVIER VILLEGAS POSADA"/>
    <n v="20944"/>
    <s v="REPARACIÓN DIRECTA"/>
    <s v="FALLA EN EL SERVICIO OTRAS CAUSAS"/>
    <s v="BAJO"/>
    <s v="BAJO"/>
    <s v="BAJO"/>
    <s v="BAJO"/>
    <n v="0.05"/>
    <s v="REMOTA"/>
    <n v="15573326"/>
    <n v="0"/>
    <s v=" SENTENCIA 1RA FAVORABLE"/>
    <n v="0"/>
    <s v="NO"/>
    <s v="NO"/>
    <s v="10 AÑOS"/>
    <s v="FRANCISCO JAVIER BAENA GOMEZ"/>
    <s v="Decreto 3316"/>
    <s v="16 de Diciembre del año 2011"/>
    <n v="168127"/>
    <s v="DAPARD"/>
    <s v="Sentencia del 10 de Septiembre del año 2018; Para el Departamento de Antioquia falta de Legitimación en la causa por Pasiva. Esta en Apelación"/>
    <d v="2020-08-31T00:00:00"/>
    <s v="2013-02"/>
    <s v="10"/>
    <s v="2020-07"/>
    <n v="0.93184862868713714"/>
    <n v="14511982.477197738"/>
    <n v="0"/>
    <d v="2023-02-26T00:00:00"/>
    <n v="2.4904109589041097"/>
    <n v="4.3843078519294892E-2"/>
    <n v="0"/>
    <n v="0.05"/>
    <s v="REMOTA"/>
    <x v="1"/>
    <n v="0"/>
  </r>
  <r>
    <n v="842"/>
    <d v="2002-11-05T00:00:00"/>
    <d v="2002-07-17T00:00:00"/>
    <s v="CONCEJO DE ESTADO SECCIÓN SEGUNDA"/>
    <s v="05001233100020010012302"/>
    <s v="2019"/>
    <x v="0"/>
    <s v="CARMENZA MARIA LOPEZ ALZATE, CARLOS ANDRES GOMEZ LOPEZ, ADRIANA MARCELA GOMEZ LOPEZ, CATALINA GOMEZ LOPEZ (representada legalmente por su madre CARMENZA MARIA LOPEZ ALZATE), ADAN ANTONIO GOMEZ GOMEZ, CARMELINA VALENCIA MONSALVE, MARIA CONSUELO GOMEZ VALENCIA, GLADYS DEL SOCORRO GOMEZ VALENCIA, HECTOR EMILIO GOMEZ VALENCIA, LUZ ELENA GOMEZ VALENCIA, GONZALO HERNAN GOMEZ VALENCIA, LIBIA ESTELLA GOMEZ VALENCIA, OLGA ROCIO GOMEZ VALENCIA, ADRIANA MARÍA GOMEZ VALENCIA, DORA PATRICIA GOMEZ VALENCIA, OSCAR ALVEIRO GOMEZ VALENCIA, ADAN ENRIQUE GOMEZ VALENCIA."/>
    <s v="JOSE VICENTE BLANCO RESTREPO"/>
    <n v="44445"/>
    <s v="REPARACIÓN DIRECTA"/>
    <s v="FALLA EN EL SERVICIO OTRAS CAUSAS"/>
    <s v="BAJO"/>
    <s v="BAJO"/>
    <s v="BAJO"/>
    <s v="BAJO"/>
    <n v="0.05"/>
    <s v="REMOTA"/>
    <n v="918000000"/>
    <n v="0"/>
    <s v=" SENTENCIA 1RA FAVORABLE"/>
    <n v="0"/>
    <s v="NO"/>
    <s v="NO"/>
    <s v="21 AÑOS"/>
    <s v="FRANCISCO JAVIER BAENA GOMEZ"/>
    <s v="Decreto 3316"/>
    <s v="16 de Diciembre del año 2011"/>
    <n v="168127"/>
    <s v="INFRAESTRUCTURA"/>
    <s v="AL DESPACHO PARA FALLO"/>
    <d v="2020-08-31T00:00:00"/>
    <s v="2002-11"/>
    <s v="21"/>
    <s v="2020-07"/>
    <n v="1.474195822106289"/>
    <n v="1353311764.6935732"/>
    <n v="0"/>
    <d v="2023-10-31T00:00:00"/>
    <n v="3.1671232876712327"/>
    <n v="4.3843078519294892E-2"/>
    <n v="0"/>
    <n v="0.05"/>
    <s v="REMOTA"/>
    <x v="1"/>
    <n v="0"/>
  </r>
  <r>
    <n v="843"/>
    <d v="2002-08-06T00:00:00"/>
    <d v="2002-07-16T00:00:00"/>
    <s v="CONSEJO DE ESTADO"/>
    <s v="05001233100020010111801"/>
    <s v="2019"/>
    <x v="0"/>
    <s v="ASESORÍAS E INTERVENTORÍAS LIMITADA"/>
    <s v="DANIEL MAURICIO PATIÑO"/>
    <n v="71378"/>
    <s v="CONTRACTUAL"/>
    <s v="LIQUIDACIÓN"/>
    <s v="BAJO"/>
    <s v="BAJO"/>
    <s v="BAJO"/>
    <s v="BAJO"/>
    <n v="0.05"/>
    <s v="REMOTA"/>
    <n v="248507511"/>
    <n v="0"/>
    <s v=" SENTENCIA 1RA FAVORABLE"/>
    <n v="0"/>
    <s v="NO"/>
    <s v="NO"/>
    <s v="21 AÑOS"/>
    <s v="FRANCISCO JAVIER BAENA GOMEZ"/>
    <s v="Decreto 3316"/>
    <s v="16 de Diciembre del año 2011"/>
    <n v="168127"/>
    <s v="INFRAESTRUCTURA"/>
    <s v="AL DESPACHO PARA FALLO"/>
    <d v="2020-08-31T00:00:00"/>
    <s v="2002-08"/>
    <s v="21"/>
    <s v="2020-07"/>
    <n v="1.4993569562685269"/>
    <n v="372601465.30282748"/>
    <n v="0"/>
    <d v="2023-08-01T00:00:00"/>
    <n v="2.9178082191780823"/>
    <n v="4.3843078519294892E-2"/>
    <n v="0"/>
    <n v="0.05"/>
    <s v="REMOTA"/>
    <x v="1"/>
    <n v="0"/>
  </r>
  <r>
    <n v="844"/>
    <d v="2013-04-08T00:00:00"/>
    <d v="2013-04-08T00:00:00"/>
    <s v="JUZGADO 07 ADMINISTRATIVO ORAL DE MEDELLÍN"/>
    <s v="05001333300720130014601"/>
    <s v="2019"/>
    <x v="0"/>
    <s v="QUIMIFER S.A.S"/>
    <s v="JUAN JOSE GOMEZ ARANGO"/>
    <n v="201108"/>
    <s v="REPARACIÓN DIRECTA"/>
    <s v="FALLA EN EL SERVICIO OTRAS CAUSAS"/>
    <s v="BAJO"/>
    <s v="BAJO"/>
    <s v="BAJO"/>
    <s v="BAJO"/>
    <n v="0.05"/>
    <s v="REMOTA"/>
    <n v="4426782"/>
    <n v="0"/>
    <s v=" SENTENCIA 1RA FAVORABLE"/>
    <n v="0"/>
    <s v="NO"/>
    <s v="NO"/>
    <s v="9 AÑOS"/>
    <s v="FRANCISCO JAVIER BAENA GOMEZ"/>
    <s v="Decreto 3316"/>
    <s v="16 de Diciembre del año 2011"/>
    <n v="168127"/>
    <s v="DAPARD"/>
    <s v="Sentencia del 12 de Diciembre del año 2017, Favorable para el Demantamento de Antioquia, se encuentra en tramite de segunda Instancia (Apelación)"/>
    <d v="2020-08-31T00:00:00"/>
    <s v="2013-04"/>
    <s v="9"/>
    <s v="2020-07"/>
    <n v="0.92758915786922391"/>
    <n v="4106234.9874506388"/>
    <n v="0"/>
    <d v="2022-04-06T00:00:00"/>
    <n v="1.5972602739726027"/>
    <n v="4.3843078519294892E-2"/>
    <n v="0"/>
    <n v="0.05"/>
    <s v="REMOTA"/>
    <x v="1"/>
    <n v="0"/>
  </r>
  <r>
    <n v="845"/>
    <d v="2013-11-27T00:00:00"/>
    <d v="2013-11-27T00:00:00"/>
    <s v="TRIBUNAL ADMINISTRATIVO DE ANTIOQUIA"/>
    <s v="05001333302320130112001"/>
    <s v="2019"/>
    <x v="0"/>
    <s v="DORA EXCENED ARANGO, EDISON ARIAS GOMEZ"/>
    <s v="JAIME ARTURO ROLDÁN ALZATE"/>
    <n v="101142"/>
    <s v="REPARACIÓN DIRECTA"/>
    <s v="ACCIDENTE DE TRANSITO"/>
    <s v="ALTO"/>
    <s v="BAJO"/>
    <s v="ALTO"/>
    <s v="ALTO"/>
    <n v="0.66749999999999998"/>
    <s v="ALTA"/>
    <n v="3780454803"/>
    <n v="0.14000000000000001"/>
    <s v=" SENTENCIA 1RA EN CONTRA"/>
    <n v="532799776"/>
    <s v="NO"/>
    <s v="NO"/>
    <s v="9 AÑOS"/>
    <s v="FRANCISCO JAVIER BAENA GOMEZ"/>
    <s v="Decreto 3316"/>
    <s v="16 de Diciembre del año 2011"/>
    <n v="168127"/>
    <s v="INFRAESTRUCTURA"/>
    <s v="Sentencia de Primera Instancia condenatoria, Sentencia del   26 de Noviembre del año 2018 de Segunda Instancia a favor del Departamento de Antioquia, 14 de Marzo de 2019, se liquida Costas. Pendiente Archivo Definitivo"/>
    <d v="2020-08-31T00:00:00"/>
    <s v="2013-11"/>
    <s v="9"/>
    <s v="2020-07"/>
    <n v="0.92335772840874586"/>
    <n v="3490712159.2500129"/>
    <n v="488699702.29500186"/>
    <d v="2022-11-25T00:00:00"/>
    <n v="2.2356164383561645"/>
    <n v="4.3843078519294892E-2"/>
    <n v="480183196.69089216"/>
    <n v="0.66749999999999998"/>
    <s v="ALTA"/>
    <x v="0"/>
    <n v="532799776"/>
  </r>
  <r>
    <n v="846"/>
    <d v="2014-03-21T00:00:00"/>
    <d v="2014-03-21T00:00:00"/>
    <s v="JUZGADO 09 ADMINISTRATIVO ORAL DE MEDELLÍN"/>
    <s v="05001333300920140022800"/>
    <s v="2019"/>
    <x v="0"/>
    <s v="LUIS ADOLFO PANIAGUA PANIAGUA"/>
    <s v="JORGE LUIS VIVEROS ABISAMBRA"/>
    <n v="22592"/>
    <s v="REPARACIÓN DIRECTA"/>
    <s v="FALLA EN EL SERVICIO OTRAS CAUSAS"/>
    <s v="BAJO"/>
    <s v="BAJO"/>
    <s v="BAJO"/>
    <s v="BAJO"/>
    <n v="0.05"/>
    <s v="REMOTA"/>
    <n v="779742112"/>
    <n v="0"/>
    <s v=" AUDIENCIA DE PRUEBAS"/>
    <n v="0"/>
    <s v="NO"/>
    <s v="NO"/>
    <s v="8 AÑOS"/>
    <s v="FRANCISCO JAVIER BAENA GOMEZ"/>
    <s v="Decreto 3316"/>
    <s v="16 de Diciembre del año 2011"/>
    <n v="168127"/>
    <s v="GOBIERNO"/>
    <s v="Sentencia de Primera Instancia, FLCPP para el Departamento de Antioquia."/>
    <d v="2020-08-31T00:00:00"/>
    <s v="2014-03"/>
    <s v="8"/>
    <s v="2020-07"/>
    <n v="0.90715368066565749"/>
    <n v="707345926.87081337"/>
    <n v="0"/>
    <d v="2022-03-19T00:00:00"/>
    <n v="1.547945205479452"/>
    <n v="4.3843078519294892E-2"/>
    <n v="0"/>
    <n v="0.05"/>
    <s v="REMOTA"/>
    <x v="1"/>
    <n v="0"/>
  </r>
  <r>
    <n v="847"/>
    <d v="2013-11-25T00:00:00"/>
    <d v="2009-12-16T00:00:00"/>
    <s v="JUZGADO 2 LAB DEL CIRCUITO DE MEDELLIN"/>
    <s v="05001310500220090124500"/>
    <s v="2019"/>
    <x v="1"/>
    <s v="ACUEDUCTO Y ALCANTARILLADO DE BOGOTÁ"/>
    <s v="MARIA CLEMENCIA ARIZA CICERI"/>
    <n v="64544"/>
    <s v="ORDINARIA"/>
    <s v="RECONOCIMIENTO Y PAGO DE PENSIÓN"/>
    <s v="BAJO"/>
    <s v="BAJO"/>
    <s v="BAJO"/>
    <s v="BAJO"/>
    <n v="0.05"/>
    <s v="REMOTA"/>
    <n v="57000000"/>
    <n v="0"/>
    <s v=" AUDIENCIA DE PRUEBAS"/>
    <n v="0"/>
    <s v="NO"/>
    <s v="NO"/>
    <s v="13 AÑOS"/>
    <s v="FRANCISCO JAVIER BAENA GOMEZ"/>
    <s v="Decreto 3316"/>
    <s v="16 de Diciembre del año 2011"/>
    <n v="168127"/>
    <s v="GESTION HUMANA Y DLLO ORGANIZACIONAL"/>
    <s v="SOLICITUD DE PRUEBAS"/>
    <d v="2020-08-31T00:00:00"/>
    <s v="2013-11"/>
    <s v="13"/>
    <s v="2020-07"/>
    <n v="0.92335772840874586"/>
    <n v="52631390.519298516"/>
    <n v="0"/>
    <d v="2026-11-22T00:00:00"/>
    <n v="6.2301369863013702"/>
    <n v="4.3843078519294892E-2"/>
    <n v="0"/>
    <n v="0.05"/>
    <s v="REMOTA"/>
    <x v="1"/>
    <n v="0"/>
  </r>
  <r>
    <n v="848"/>
    <d v="2002-07-26T00:00:00"/>
    <d v="2002-07-22T00:00:00"/>
    <s v="CONSEJO DE ESTADO SECCION SEGUNDA"/>
    <s v="05001233100020020055501"/>
    <s v="2019"/>
    <x v="0"/>
    <s v="HUMBERTO DE JESUS VALENCIA CAÑAS"/>
    <s v="VICTOR ALEJANDRA RINCON RUIZ"/>
    <n v="75394"/>
    <s v="NULIDAD Y RESTABLECIMIENTO DEL DERECHO - LABORAL"/>
    <s v="DECLARATORIA DE INSUBSISTENCIA"/>
    <s v="BAJO"/>
    <s v="BAJO"/>
    <s v="BAJO"/>
    <s v="BAJO"/>
    <n v="0.05"/>
    <s v="REMOTA"/>
    <n v="0"/>
    <n v="0"/>
    <s v="CASACIÓN"/>
    <n v="0"/>
    <s v="NO"/>
    <s v="NO"/>
    <s v="20 AÑOS"/>
    <s v="FRANCISCO JAVIER BAENA GOMEZ"/>
    <s v="Decreto 3316"/>
    <s v="16 de Diciembre del año 2011"/>
    <n v="168127"/>
    <s v="CONTRALORIA DEPARTAMENTAL"/>
    <s v=" FOLIO 165 DEL CUADERNO PRINCIPAL Y CUADERNOS 6 DEL PROCESO DE LA REFERENCIA, APORTADOS POR EL DOCTOR WILLIAM MORENO MORENO SECRETARIO DE LA SECCION SEGUNDA DE ESTA CORPORACIÓN COMO PRUEBA TRASLADADA Y EN CUMPLIMIENTO A LO ORDENADO POR AUTO DE VEINTISEIS (26) DE OCTUBRE DE 2017 "/>
    <d v="2020-08-31T00:00:00"/>
    <s v="2002-07"/>
    <s v="20"/>
    <s v="2020-07"/>
    <n v="1.5007720247516294"/>
    <n v="0"/>
    <n v="0"/>
    <d v="2022-07-21T00:00:00"/>
    <n v="1.8876712328767122"/>
    <n v="4.3843078519294892E-2"/>
    <n v="0"/>
    <n v="0.05"/>
    <s v="REMOTA"/>
    <x v="1"/>
    <n v="0"/>
  </r>
  <r>
    <n v="849"/>
    <d v="2014-09-18T00:00:00"/>
    <d v="2014-09-18T00:00:00"/>
    <s v="JUZGADO 29 ADMINISTRATIVO ORAL DE MEDELLÍN"/>
    <s v="05001333302920140023800"/>
    <s v="2019"/>
    <x v="0"/>
    <s v="MAIRA ALEJANDRA MURIEL AGUIRRE, JUAN PABLO LÓPEZ MURIEL, PATRICIA DEL SOCORRO GÓMEZ CORREA, HUGO DE JESÚS LÓPEZ GIRALDO, JUAN CAMILO LÓPEZ GÓMEZ, LIBIA TRUJILLO OSORIO, MARIA GEORGINA CORREA DE GÓMEZ, "/>
    <s v="JORGE LUIS VIVEROS ABISAMBRA"/>
    <n v="22592"/>
    <s v="REPARACIÓN DIRECTA"/>
    <s v="FALLA EN EL SERVICIO OTRAS CAUSAS"/>
    <s v="BAJO"/>
    <s v="BAJO"/>
    <s v="BAJO"/>
    <s v="BAJO"/>
    <n v="0.05"/>
    <s v="REMOTA"/>
    <n v="672587206"/>
    <n v="0"/>
    <s v=" ALEGATOS PRIMERA"/>
    <n v="0"/>
    <s v="NO"/>
    <s v="NO"/>
    <s v="8 AÑOS"/>
    <s v="FRANCISCO JAVIER BAENA GOMEZ"/>
    <s v="Decreto 3316"/>
    <s v="16 de Diciembre del año 2011"/>
    <n v="168127"/>
    <s v="GOBIERNO"/>
    <s v="Sentencia del 30 de mayo de 2017, Niega Suplicas de la Demanda. Se encuenta en Apelación, pero no por el Departamento de Antioquia"/>
    <d v="2020-08-31T00:00:00"/>
    <s v="2014-09"/>
    <s v="8"/>
    <s v="2020-07"/>
    <n v="0.89344853772170874"/>
    <n v="600922055.69102967"/>
    <n v="0"/>
    <d v="2022-09-16T00:00:00"/>
    <n v="2.043835616438356"/>
    <n v="4.3843078519294892E-2"/>
    <n v="0"/>
    <n v="0.05"/>
    <s v="REMOTA"/>
    <x v="1"/>
    <n v="0"/>
  </r>
  <r>
    <n v="850"/>
    <d v="2014-07-14T00:00:00"/>
    <d v="2014-07-14T00:00:00"/>
    <s v="JUZGADO 07 ADMINISTRATIVO ORAL DE MEDELLÍN"/>
    <s v="05001333300720140029400"/>
    <s v="2019"/>
    <x v="0"/>
    <s v="BEATRIZ ELENA MUÑOZ e IVAN GILBERTO OQUENDO PATIÑO"/>
    <s v="JORGE LUIS VIVEROS ABISAMBRA"/>
    <n v="22592"/>
    <s v="REPARACIÓN DIRECTA"/>
    <s v="FALLA EN EL SERVICIO OTRAS CAUSAS"/>
    <s v="BAJO"/>
    <s v="BAJO"/>
    <s v="BAJO"/>
    <s v="BAJO"/>
    <n v="0.05"/>
    <s v="REMOTA"/>
    <n v="235800000"/>
    <n v="0"/>
    <s v=" SENTENCIA 1RA FAVORABLE"/>
    <n v="0"/>
    <s v="NO"/>
    <s v="NO"/>
    <s v="8 AÑOS"/>
    <s v="FRANCISCO JAVIER BAENA GOMEZ"/>
    <s v="Decreto 3316"/>
    <s v="16 de Diciembre del año 2011"/>
    <n v="168127"/>
    <s v="GOBIERNO"/>
    <s v="Sentencia de Primera del 16 de mayo de 2018, favorable, Niega Suplica de la Demanda. 08 de Junio de 2018 Liquida Costas."/>
    <d v="2020-08-31T00:00:00"/>
    <s v="2014-07"/>
    <s v="8"/>
    <s v="2020-07"/>
    <n v="0.89647995697306138"/>
    <n v="211389973.85424787"/>
    <n v="0"/>
    <d v="2022-07-12T00:00:00"/>
    <n v="1.8630136986301369"/>
    <n v="4.3843078519294892E-2"/>
    <n v="0"/>
    <n v="0.05"/>
    <s v="REMOTA"/>
    <x v="1"/>
    <n v="0"/>
  </r>
  <r>
    <n v="851"/>
    <d v="2017-08-17T00:00:00"/>
    <d v="2017-08-17T00:00:00"/>
    <s v="Juzgado Segundo Administrativo Oral del Circuito de Turbo "/>
    <s v="05837333300220170034800"/>
    <s v="2019"/>
    <x v="0"/>
    <s v="ALBERTO ELIECER TENORIO"/>
    <s v="GACRIEL RAUL MANRIQUE BERRIO"/>
    <n v="115922"/>
    <s v="NULIDAD Y RESTABLECIMIENTO DEL DERECHO - LABORAL"/>
    <s v="RELIQUIDACIÓN DE LA PENSIÓN"/>
    <s v="BAJO"/>
    <s v="BAJO"/>
    <s v="BAJO"/>
    <s v="BAJO"/>
    <n v="0.05"/>
    <s v="REMOTA"/>
    <n v="6212115"/>
    <n v="0"/>
    <s v="AUDIENCIA INICIAL O PRIMERA AUDIENCIA 22/02/2018"/>
    <n v="0"/>
    <s v="NO"/>
    <s v="NO"/>
    <s v="5 años"/>
    <s v="FRANCISCO JAVIER BAENA GOMEZ"/>
    <s v="Decreto 3317"/>
    <s v="16 de Diciembre del año 2011"/>
    <n v="168128"/>
    <s v="EDUCACION"/>
    <s v="Sentencia del 11 de Septiembre del año 2018, Favorable para el Departamento de Antioquia, Se Decreto la falta de Legitimación en la causa por Pasiva"/>
    <d v="2020-08-31T00:00:00"/>
    <s v="2017-08"/>
    <s v="5"/>
    <s v="2020-07"/>
    <n v="0.76068958550881771"/>
    <n v="4725491.184483109"/>
    <n v="0"/>
    <d v="2022-08-16T00:00:00"/>
    <n v="1.9589041095890412"/>
    <n v="4.3843078519294892E-2"/>
    <n v="0"/>
    <n v="0.05"/>
    <s v="REMOTA"/>
    <x v="1"/>
    <n v="0"/>
  </r>
  <r>
    <n v="852"/>
    <d v="2015-01-30T00:00:00"/>
    <d v="2015-02-18T00:00:00"/>
    <s v="Juzgado Civil Laboral del Circuito de Marinilla"/>
    <s v="05440311300120150002600"/>
    <s v="2019"/>
    <x v="1"/>
    <s v="SANDRA LILIANA MESA OLARTE"/>
    <s v="FRANCISCO JAVIER RAMIREZ GÓMEZ"/>
    <n v="244861"/>
    <s v="ORDINARIA"/>
    <s v="RECONOCIMIENTO Y PAGO DE OTRAS PRESTACIONES SALARIALES, SOLCIALES Y SALARIOS"/>
    <s v="ALTO"/>
    <s v="BAJO"/>
    <s v="ALTO"/>
    <s v="ALTO"/>
    <n v="0.66749999999999998"/>
    <s v="ALTA"/>
    <n v="67808612"/>
    <n v="0.23"/>
    <s v=" SENTENCIA 2DA EN CONTRA "/>
    <n v="0"/>
    <s v="NO"/>
    <s v="NO"/>
    <s v="7 AÑOS"/>
    <s v="FRANCISCO JAVIER BAENA GOMEZ"/>
    <s v="Decreto 3316"/>
    <s v="16 de Diciembre del año 2011"/>
    <n v="168127"/>
    <s v="EDUCACION"/>
    <s v="Sentencia de Primera, Condena a La Brilladora la Esmeralda y en Solidaridad al Departamento de Antioquia, En Septiwembre 05 de 2019 Sentencia de Segunda Instancia Procesos acumulado con 20015-00026, 2015-00027, 2015-00028 y 2015-00029; Pendiente Pago de Sentencia"/>
    <d v="2020-08-31T00:00:00"/>
    <s v="2015-01"/>
    <s v="7"/>
    <s v="2020-07"/>
    <n v="0.88274698887786718"/>
    <n v="59857848.062987611"/>
    <n v="13767305.05448715"/>
    <d v="2022-01-28T00:00:00"/>
    <n v="1.4109589041095891"/>
    <n v="4.3843078519294892E-2"/>
    <n v="13615393.714300686"/>
    <n v="0.66749999999999998"/>
    <s v="ALTA"/>
    <x v="0"/>
    <n v="13615393.714300686"/>
  </r>
  <r>
    <n v="853"/>
    <d v="2015-01-30T00:00:00"/>
    <d v="2015-02-18T00:00:00"/>
    <s v="Juzgado Civil Laboral del Circuito de Marinilla"/>
    <s v="05440311300120150002700"/>
    <s v="2019"/>
    <x v="1"/>
    <s v="LEONEL DE JESUS ZAPATA ROJAS"/>
    <s v="FRANCISCO JAVIER RAMIREZ GÓMEZ"/>
    <n v="244861"/>
    <s v="ORDINARIA"/>
    <s v="RECONOCIMIENTO Y PAGO DE OTRAS PRESTACIONES SALARIALES, SOLCIALES Y SALARIOS"/>
    <s v="ALTO"/>
    <s v="BAJO"/>
    <s v="ALTO"/>
    <s v="ALTO"/>
    <n v="0.66749999999999998"/>
    <s v="ALTA"/>
    <n v="66013615"/>
    <n v="0.21"/>
    <s v=" SENTENCIA 2DA EN CONTRA "/>
    <n v="0"/>
    <s v="NO"/>
    <s v="NO"/>
    <s v="7 AÑOS"/>
    <s v="FRANCISCO JAVIER BAENA GOMEZ"/>
    <s v="Decreto 3316"/>
    <s v="16 de Diciembre del año 2011"/>
    <n v="168127"/>
    <s v="EDUCACION"/>
    <s v="Sentencia de Primera, Condena a La Brilladora la Esmeralda y en Solidaridad al Departamento de Antioquia, En Septiwembre 05 de 2019 Sentencia de Segunda Instancia Procesos acumulado con 20015-00026, 2015-00027, 2015-00028 y 2015-00029; Pendiente Pago de Sentencia"/>
    <d v="2020-08-31T00:00:00"/>
    <s v="2015-01"/>
    <s v="7"/>
    <s v="2020-07"/>
    <n v="0.88274698887786718"/>
    <n v="58273319.866192803"/>
    <n v="12237397.171900488"/>
    <d v="2022-01-28T00:00:00"/>
    <n v="1.4109589041095891"/>
    <n v="4.3843078519294892E-2"/>
    <n v="12102367.157135796"/>
    <n v="0.66749999999999998"/>
    <s v="ALTA"/>
    <x v="0"/>
    <n v="12102367.157135796"/>
  </r>
  <r>
    <n v="854"/>
    <d v="2015-01-30T00:00:00"/>
    <d v="2015-02-18T00:00:00"/>
    <s v="Juzgado Civil Laboral del Circuito de Marinilla"/>
    <s v="05440311300120150002800"/>
    <s v="2019"/>
    <x v="1"/>
    <s v="MIRYAM LUCIA GOMEZ CARDONA"/>
    <s v="FRANCISCO JAVIER RAMIREZ GÓMEZ"/>
    <n v="244861"/>
    <s v="ORDINARIA"/>
    <s v="RECONOCIMIENTO Y PAGO DE OTRAS PRESTACIONES SALARIALES, SOLCIALES Y SALARIOS"/>
    <s v="ALTO"/>
    <s v="BAJO"/>
    <s v="ALTO"/>
    <s v="ALTO"/>
    <n v="0.66749999999999998"/>
    <s v="ALTA"/>
    <n v="68036605"/>
    <n v="0.23"/>
    <s v=" SENTENCIA 2DA EN CONTRA "/>
    <n v="0"/>
    <s v="NO"/>
    <s v="NO"/>
    <s v="7 AÑOS"/>
    <s v="FRANCISCO JAVIER BAENA GOMEZ"/>
    <s v="Decreto 3316"/>
    <s v="16 de Diciembre del año 2011"/>
    <n v="168127"/>
    <s v="EDUCACION"/>
    <s v="Sentencia de Primera, Condena a La Brilladora la Esmeralda y en Solidaridad al Departamento de Antioquia, En Septiwembre 05 de 2019 Sentencia de Segunda Instancia Procesos acumulado con 20015-00026, 2015-00027, 2015-00028 y 2015-00029; Pendiente Pago de Sentencia"/>
    <d v="2020-08-31T00:00:00"/>
    <s v="2015-01"/>
    <s v="7"/>
    <s v="2020-07"/>
    <n v="0.88274698887786718"/>
    <n v="60059108.197222844"/>
    <n v="13813594.885361254"/>
    <d v="2022-01-28T00:00:00"/>
    <n v="1.4109589041095891"/>
    <n v="4.3843078519294892E-2"/>
    <n v="13661172.773442976"/>
    <n v="0.66749999999999998"/>
    <s v="ALTA"/>
    <x v="0"/>
    <n v="13661172.773442976"/>
  </r>
  <r>
    <n v="855"/>
    <d v="2015-01-30T00:00:00"/>
    <d v="2015-02-18T00:00:00"/>
    <s v="Juzgado Civil Laboral del Circuito de Marinilla"/>
    <s v="05440311300120150002900"/>
    <s v="2019"/>
    <x v="1"/>
    <s v="HERNANDO DE JESUS GALLO PUERTA"/>
    <s v="FRANCISCO JAVIER RAMIREZ GÓMEZ"/>
    <n v="244861"/>
    <s v="ORDINARIA"/>
    <s v="RECONOCIMIENTO Y PAGO DE OTRAS PRESTACIONES SALARIALES, SOLCIALES Y SALARIOS"/>
    <s v="ALTO"/>
    <s v="BAJO"/>
    <s v="ALTO"/>
    <s v="ALTO"/>
    <n v="0.66749999999999998"/>
    <s v="ALTA"/>
    <n v="68243146"/>
    <n v="0.24"/>
    <s v=" SENTENCIA 2DA EN CONTRA "/>
    <n v="0"/>
    <s v="NO"/>
    <s v="NO"/>
    <s v="7 AÑOS"/>
    <s v="FRANCISCO JAVIER BAENA GOMEZ"/>
    <s v="Decreto 3316"/>
    <s v="16 de Diciembre del año 2011"/>
    <n v="168127"/>
    <s v="EDUCACION"/>
    <s v="Sentencia de Primera, Condena a La Brilladora la Esmeralda y en Solidaridad al Departamento de Antioquia, En Septiwembre 05 de 2019 Sentencia de Segunda Instancia Procesos acumulado con 20015-00026, 2015-00027, 2015-00028 y 2015-00029; Pendiente Pago de Sentencia"/>
    <d v="2020-08-31T00:00:00"/>
    <s v="2015-01"/>
    <s v="7"/>
    <s v="2020-07"/>
    <n v="0.88274698887786718"/>
    <n v="60241431.643052667"/>
    <n v="14457943.594332639"/>
    <d v="2022-01-28T00:00:00"/>
    <n v="1.4109589041095891"/>
    <n v="4.3843078519294892E-2"/>
    <n v="14298411.603208529"/>
    <n v="0.66749999999999998"/>
    <s v="ALTA"/>
    <x v="0"/>
    <n v="14298411.603208529"/>
  </r>
  <r>
    <n v="856"/>
    <d v="2015-01-30T00:00:00"/>
    <d v="2015-02-18T00:00:00"/>
    <s v="Juzgado Civil Laboral del Circuito de Marinilla"/>
    <s v="05440311300120150003000"/>
    <s v="2019"/>
    <x v="1"/>
    <s v="ORLANDO DE JESUS GÓMEZ BUITRAGO"/>
    <s v="FRANCISCO JAVIER RAMIREZ GÓMEZ"/>
    <n v="244861"/>
    <s v="ORDINARIA"/>
    <s v="RECONOCIMIENTO Y PAGO DE OTRAS PRESTACIONES SALARIALES, SOLCIALES Y SALARIOS"/>
    <s v="ALTO"/>
    <s v="BAJO"/>
    <s v="ALTO"/>
    <s v="ALTO"/>
    <n v="0.66749999999999998"/>
    <s v="ALTA"/>
    <n v="66495129"/>
    <n v="0.22"/>
    <s v=" AUDIENCIA DE PRUEBAS"/>
    <n v="0"/>
    <s v="NO"/>
    <s v="NO"/>
    <s v="7 AÑOS"/>
    <s v="FRANCISCO JAVIER BAENA GOMEZ"/>
    <s v="Decreto 3316"/>
    <s v="16 de Diciembre del año 2011"/>
    <n v="168127"/>
    <s v="EDUCACION"/>
    <s v="Para Audiencia Inicial el 05 de Julio de 2019"/>
    <d v="2020-08-31T00:00:00"/>
    <s v="2015-01"/>
    <s v="7"/>
    <s v="2020-07"/>
    <n v="0.88274698887786718"/>
    <n v="58698374.899795346"/>
    <n v="12913642.477954976"/>
    <d v="2022-01-28T00:00:00"/>
    <n v="1.4109589041095891"/>
    <n v="4.3843078519294892E-2"/>
    <n v="12771150.630222177"/>
    <n v="0.66749999999999998"/>
    <s v="ALTA"/>
    <x v="0"/>
    <n v="12771150.630222177"/>
  </r>
  <r>
    <n v="857"/>
    <d v="2015-01-30T00:00:00"/>
    <d v="2015-02-18T00:00:00"/>
    <s v="Juzgado Civil Laboral del Circuito de Marinilla"/>
    <s v="05440311300120150003200"/>
    <s v="2019"/>
    <x v="1"/>
    <s v="MARICELA ESPINOSA ALVAREZ"/>
    <s v="FRANCISCO JAVIER RAMIREZ GÓMEZ"/>
    <n v="244861"/>
    <s v="ORDINARIA"/>
    <s v="RECONOCIMIENTO Y PAGO DE OTRAS PRESTACIONES SALARIALES, SOLCIALES Y SALARIOS"/>
    <s v="ALTO"/>
    <s v="BAJO"/>
    <s v="ALTO"/>
    <s v="ALTO"/>
    <n v="0.66749999999999998"/>
    <s v="ALTA"/>
    <n v="66367823"/>
    <n v="0.21"/>
    <s v=" AUDIENCIA DE PRUEBAS"/>
    <n v="0"/>
    <s v="NO"/>
    <s v="NO"/>
    <s v="7 AÑOS"/>
    <s v="FRANCISCO JAVIER BAENA GOMEZ"/>
    <s v="Decreto 3316"/>
    <s v="16 de Diciembre del año 2011"/>
    <n v="168127"/>
    <s v="EDUCACION"/>
    <s v="Para Audiencia Inicial"/>
    <d v="2020-08-31T00:00:00"/>
    <s v="2015-01"/>
    <s v="7"/>
    <s v="2020-07"/>
    <n v="0.88274698887786718"/>
    <n v="58585995.91162926"/>
    <n v="12303059.141442144"/>
    <d v="2022-01-28T00:00:00"/>
    <n v="1.4109589041095891"/>
    <n v="4.3843078519294892E-2"/>
    <n v="12167304.598692279"/>
    <n v="0.66749999999999998"/>
    <s v="ALTA"/>
    <x v="0"/>
    <n v="12167304.598692279"/>
  </r>
  <r>
    <n v="858"/>
    <d v="2015-01-30T00:00:00"/>
    <d v="2015-02-18T00:00:00"/>
    <s v="Juzgado Civil Laboral del Circuito de Marinilla"/>
    <s v="05440311300120150003300"/>
    <s v="2019"/>
    <x v="1"/>
    <s v="LUIS ALFREDO SIERRA TORRES"/>
    <s v="FRANCISCO JAVIER RAMIREZ GÓMEZ"/>
    <n v="244861"/>
    <s v="ORDINARIA"/>
    <s v="RECONOCIMIENTO Y PAGO DE OTRAS PRESTACIONES SALARIALES, SOLCIALES Y SALARIOS"/>
    <s v="ALTO"/>
    <s v="BAJO"/>
    <s v="ALTO"/>
    <s v="ALTO"/>
    <n v="0.66749999999999998"/>
    <s v="ALTA"/>
    <n v="67764273"/>
    <n v="0.23"/>
    <s v=" AUDIENCIA DE PRUEBAS"/>
    <n v="0"/>
    <s v="NO"/>
    <s v="NO"/>
    <s v="7 AÑOS"/>
    <s v="FRANCISCO JAVIER BAENA GOMEZ"/>
    <s v="Decreto 3316"/>
    <s v="16 de Diciembre del año 2011"/>
    <n v="168127"/>
    <s v="EDUCACION"/>
    <s v="Para Audiencia Inicial"/>
    <d v="2020-08-31T00:00:00"/>
    <s v="2015-01"/>
    <s v="7"/>
    <s v="2020-07"/>
    <n v="0.88274698887786718"/>
    <n v="59818707.944247752"/>
    <n v="13758302.827176984"/>
    <d v="2022-01-28T00:00:00"/>
    <n v="1.4109589041095891"/>
    <n v="4.3843078519294892E-2"/>
    <n v="13606490.819460452"/>
    <n v="0.66749999999999998"/>
    <s v="ALTA"/>
    <x v="0"/>
    <n v="13606490.819460452"/>
  </r>
  <r>
    <n v="859"/>
    <d v="2015-01-30T00:00:00"/>
    <d v="2015-02-18T00:00:00"/>
    <s v="Juzgado Civil Laboral del Circuito de Marinilla"/>
    <s v="05440311300120150003400"/>
    <s v="2019"/>
    <x v="1"/>
    <s v="FLOR ANGELA LOPEZ GUTIERREZ"/>
    <s v="FRANCISCO JAVIER RAMIREZ GÓMEZ"/>
    <n v="244861"/>
    <s v="ORDINARIA"/>
    <s v="RECONOCIMIENTO Y PAGO DE OTRAS PRESTACIONES SALARIALES, SOLCIALES Y SALARIOS"/>
    <s v="ALTO"/>
    <s v="BAJO"/>
    <s v="ALTO"/>
    <s v="ALTO"/>
    <n v="0.66749999999999998"/>
    <s v="ALTA"/>
    <n v="65950256"/>
    <n v="0.21"/>
    <s v=" AUDIENCIA DE PRUEBAS"/>
    <n v="0"/>
    <s v="NO"/>
    <s v="NO"/>
    <s v="7 AÑOS"/>
    <s v="FRANCISCO JAVIER BAENA GOMEZ"/>
    <s v="Decreto 3316"/>
    <s v="16 de Diciembre del año 2011"/>
    <n v="168127"/>
    <s v="EDUCACION"/>
    <s v="Para Audiencia Inicial"/>
    <d v="2020-08-31T00:00:00"/>
    <s v="2015-01"/>
    <s v="7"/>
    <s v="2020-07"/>
    <n v="0.88274698887786718"/>
    <n v="58217389.899724491"/>
    <n v="12225651.878942143"/>
    <d v="2022-01-28T00:00:00"/>
    <n v="1.4109589041095891"/>
    <n v="4.3843078519294892E-2"/>
    <n v="12090751.464210797"/>
    <n v="0.66749999999999998"/>
    <s v="ALTA"/>
    <x v="0"/>
    <n v="12090751.464210797"/>
  </r>
  <r>
    <n v="860"/>
    <d v="2015-03-02T00:00:00"/>
    <d v="2015-03-02T00:00:00"/>
    <s v="JUZGADO 08 ADMINISTRATIVO ORAL DE MEDELLÍN"/>
    <s v="05001333300820150012900"/>
    <s v="2019"/>
    <x v="0"/>
    <s v="MARLENY DEL SOCORRO POSADA CHAVARRIA"/>
    <s v="ARISTIDES A GUSTIN PERALTA GONZALEZ"/>
    <n v="44015"/>
    <s v="NULIDAD Y RESTABLECIMIENTO DEL DERECHO - LABORAL"/>
    <s v="RELIQUIDACIÓN DE LA PENSIÓN"/>
    <s v="BAJO"/>
    <s v="BAJO"/>
    <s v="BAJO"/>
    <s v="BAJO"/>
    <n v="0.05"/>
    <s v="REMOTA"/>
    <n v="12123108"/>
    <n v="0"/>
    <s v=" RECURSO DE APELACIÓN SENTENCIA"/>
    <n v="0"/>
    <s v="NO"/>
    <s v="NO"/>
    <s v="7 AÑOS"/>
    <s v="FRANCISCO JAVIER BAENA GOMEZ"/>
    <s v="Decreto 3316"/>
    <s v="16 de Diciembre del año 2011"/>
    <n v="168127"/>
    <s v="EDUCACION"/>
    <s v="Sentencia del 01 de Julio del año 2016, Favorable, Niega Pretensiones, Julio 11 de 2019 Sentencia de Segunda Favorable"/>
    <d v="2020-08-31T00:00:00"/>
    <s v="2015-03"/>
    <s v="7"/>
    <s v="2020-07"/>
    <n v="0.86763134510283468"/>
    <n v="10518388.500866937"/>
    <n v="0"/>
    <d v="2022-02-28T00:00:00"/>
    <n v="1.4958904109589042"/>
    <n v="4.3843078519294892E-2"/>
    <n v="0"/>
    <n v="0.05"/>
    <s v="REMOTA"/>
    <x v="1"/>
    <n v="0"/>
  </r>
  <r>
    <n v="861"/>
    <d v="2015-01-26T00:00:00"/>
    <d v="2015-01-26T00:00:00"/>
    <s v="JUZGADO 09 ADMINISTRATIVO ORAL DE MEDELLÍN"/>
    <s v="05001333300920130096200"/>
    <s v="2019"/>
    <x v="0"/>
    <s v="CONRADO DE JESUS PEREZ LONDOÑO"/>
    <s v="JAVIER LEONIDAS VILLEGAS POSADA"/>
    <n v="20944"/>
    <s v="REPARACIÓN DIRECTA"/>
    <s v="FALLA EN EL SERVICIO OTRAS CAUSAS"/>
    <s v="BAJO"/>
    <s v="BAJO"/>
    <s v="BAJO"/>
    <s v="BAJO"/>
    <n v="0.05"/>
    <s v="REMOTA"/>
    <n v="336482184"/>
    <n v="0"/>
    <s v=" AUDIENCIA DE PRUEBAS"/>
    <n v="0"/>
    <s v="NO"/>
    <s v="NO"/>
    <s v="9 AÑOS"/>
    <s v="FRANCISCO JAVIER BAENA GOMEZ"/>
    <s v="Decreto 3316"/>
    <s v="16 de Diciembre del año 2011"/>
    <n v="168127"/>
    <s v="SECRETARÍA DE GOBIERNO"/>
    <s v="Sentencia del 08 de marzo del año 2019, Favorable para el Departamento de Antioquia, Condenan a la Nación. En espera si Apelan"/>
    <d v="2020-08-31T00:00:00"/>
    <s v="2015-01"/>
    <s v="9"/>
    <s v="2020-07"/>
    <n v="0.88274698887786718"/>
    <n v="297028634.73704845"/>
    <n v="0"/>
    <d v="2024-01-24T00:00:00"/>
    <n v="3.4"/>
    <n v="4.3843078519294892E-2"/>
    <n v="0"/>
    <n v="0.05"/>
    <s v="REMOTA"/>
    <x v="1"/>
    <n v="0"/>
  </r>
  <r>
    <n v="862"/>
    <d v="2015-04-17T00:00:00"/>
    <d v="2015-02-17T00:00:00"/>
    <s v="Tribunal Administrativo de Antioquia"/>
    <s v="05001233300020150041700"/>
    <s v="2019"/>
    <x v="0"/>
    <s v="ORLANDO HERNANDEZ MUÑOZ"/>
    <s v="GLORIA CECILIA GALLEGO C."/>
    <n v="15803"/>
    <s v="NULIDAD Y RESTABLECIMIENTO DEL DERECHO - LABORAL"/>
    <s v="RELIQUIDACIÓN DE LA PENSIÓN"/>
    <s v="BAJO"/>
    <s v="BAJO"/>
    <s v="BAJO"/>
    <s v="BAJO"/>
    <n v="0.05"/>
    <s v="REMOTA"/>
    <n v="99678000"/>
    <n v="0"/>
    <s v=" ALEGATOS PRIMERA"/>
    <n v="0"/>
    <s v="NO"/>
    <s v="NO"/>
    <s v="7 AÑOS"/>
    <s v="FRANCISCO JAVIER BAENA GOMEZ"/>
    <s v="Decreto 3316"/>
    <s v="16 de Diciembre del año 2011"/>
    <n v="168127"/>
    <s v="SECRETARÍA GFENERAL"/>
    <s v="AL DESPACHO PARA SENTENCIA"/>
    <d v="2020-08-31T00:00:00"/>
    <s v="2015-04"/>
    <s v="7"/>
    <s v="2020-07"/>
    <n v="0.86299623578421902"/>
    <n v="86021738.790499389"/>
    <n v="0"/>
    <d v="2022-04-15T00:00:00"/>
    <n v="1.6219178082191781"/>
    <n v="4.3843078519294892E-2"/>
    <n v="0"/>
    <n v="0.05"/>
    <s v="REMOTA"/>
    <x v="1"/>
    <n v="0"/>
  </r>
  <r>
    <n v="863"/>
    <d v="2015-05-22T00:00:00"/>
    <d v="2015-04-20T00:00:00"/>
    <s v="Juzgado Civil Laboral del Circuito de Marinilla"/>
    <s v="05440311300120150022200"/>
    <s v="2019"/>
    <x v="1"/>
    <s v="CLAUDIA MARIA GARCÍA ORTIZ"/>
    <s v="FRANCISCO JAVIER RAMIREZ GÓMEZ"/>
    <n v="244861"/>
    <s v="ORDINARIA"/>
    <s v="RECONOCIMIENTO Y PAGO DE OTRAS PRESTACIONES SALARIALES, SOLCIALES Y SALARIOS"/>
    <s v="ALTO"/>
    <s v="BAJO"/>
    <s v="ALTO"/>
    <s v="ALTO"/>
    <n v="0.66749999999999998"/>
    <s v="ALTA"/>
    <n v="52650793.333333328"/>
    <n v="0.17"/>
    <s v=" AUDIENCIA DE PRUEBAS"/>
    <n v="0"/>
    <s v="NO"/>
    <s v="NO"/>
    <s v="7 AÑOS"/>
    <s v="FRANCISCO JAVIER BAENA GOMEZ"/>
    <s v="Decreto 3316"/>
    <s v="16 de Diciembre del año 2011"/>
    <n v="168127"/>
    <s v="EDUCACION"/>
    <s v="Para Audiencia Inicial"/>
    <d v="2020-08-31T00:00:00"/>
    <s v="2015-05"/>
    <s v="7"/>
    <s v="2020-07"/>
    <n v="0.86073201793714027"/>
    <n v="45318223.591791324"/>
    <n v="7704098.0106045259"/>
    <d v="2022-05-20T00:00:00"/>
    <n v="1.7178082191780821"/>
    <n v="4.3843078519294892E-2"/>
    <n v="7600726.5943645705"/>
    <n v="0.66749999999999998"/>
    <s v="ALTA"/>
    <x v="0"/>
    <n v="7600726.5943645705"/>
  </r>
  <r>
    <n v="864"/>
    <d v="2015-05-22T00:00:00"/>
    <d v="2015-04-20T00:00:00"/>
    <s v="Juzgado Civil Laboral del Circuito de Marinilla"/>
    <s v="05440311300120150022100"/>
    <s v="2019"/>
    <x v="1"/>
    <s v="ANGELA MARÍA POSADA MORENO"/>
    <s v="FRANCISCO JAVIER RAMIREZ GÓMEZ"/>
    <n v="244861"/>
    <s v="ORDINARIA"/>
    <s v="RECONOCIMIENTO Y PAGO DE OTRAS PRESTACIONES SALARIALES, SOLCIALES Y SALARIOS"/>
    <s v="ALTO"/>
    <s v="BAJO"/>
    <s v="ALTO"/>
    <s v="ALTO"/>
    <n v="0.66749999999999998"/>
    <s v="ALTA"/>
    <n v="52650793.333333328"/>
    <n v="0.17"/>
    <s v=" AUDIENCIA DE PRUEBAS"/>
    <n v="0"/>
    <s v="NO"/>
    <s v="NO"/>
    <s v="7 AÑOS"/>
    <s v="FRANCISCO JAVIER BAENA GOMEZ"/>
    <s v="Decreto 3316"/>
    <s v="16 de Diciembre del año 2011"/>
    <n v="168127"/>
    <s v="EDUCACION"/>
    <s v="Para Audiencia Inicial"/>
    <d v="2020-08-31T00:00:00"/>
    <s v="2015-05"/>
    <s v="7"/>
    <s v="2020-07"/>
    <n v="0.86073201793714027"/>
    <n v="45318223.591791324"/>
    <n v="7704098.0106045259"/>
    <d v="2022-05-20T00:00:00"/>
    <n v="1.7178082191780821"/>
    <n v="4.3843078519294892E-2"/>
    <n v="7600726.5943645705"/>
    <n v="0.66749999999999998"/>
    <s v="ALTA"/>
    <x v="0"/>
    <n v="7600726.5943645705"/>
  </r>
  <r>
    <n v="865"/>
    <d v="2015-05-22T00:00:00"/>
    <d v="2015-04-20T00:00:00"/>
    <s v="Juzgado Civil Laboral del Circuito de Marinilla"/>
    <s v="05440311300120150022300"/>
    <s v="2019"/>
    <x v="1"/>
    <s v="ROCIO DEL SOCORRO MEJIA BUITRAGO"/>
    <s v="FRANCISCO JAVIER RAMIREZ GÓMEZ"/>
    <n v="244861"/>
    <s v="ORDINARIA"/>
    <s v="RECONOCIMIENTO Y PAGO DE OTRAS PRESTACIONES SALARIALES, SOLCIALES Y SALARIOS"/>
    <s v="ALTO"/>
    <s v="BAJO"/>
    <s v="ALTO"/>
    <s v="ALTO"/>
    <n v="0.66749999999999998"/>
    <s v="ALTA"/>
    <n v="52650793.333333328"/>
    <n v="0.17"/>
    <s v=" AUDIENCIA DE PRUEBAS"/>
    <n v="0"/>
    <s v="NO"/>
    <s v="NO"/>
    <s v="7 AÑOS"/>
    <s v="FRANCISCO JAVIER BAENA GOMEZ"/>
    <s v="Decreto 3316"/>
    <s v="16 de Diciembre del año 2011"/>
    <n v="168127"/>
    <s v="EDUCACION"/>
    <s v="Para Audiencia Inicial"/>
    <d v="2020-08-31T00:00:00"/>
    <s v="2015-05"/>
    <s v="7"/>
    <s v="2020-07"/>
    <n v="0.86073201793714027"/>
    <n v="45318223.591791324"/>
    <n v="7704098.0106045259"/>
    <d v="2022-05-20T00:00:00"/>
    <n v="1.7178082191780821"/>
    <n v="4.3843078519294892E-2"/>
    <n v="7600726.5943645705"/>
    <n v="0.66749999999999998"/>
    <s v="ALTA"/>
    <x v="0"/>
    <n v="7600726.5943645705"/>
  </r>
  <r>
    <n v="866"/>
    <d v="2015-05-22T00:00:00"/>
    <d v="2015-04-20T00:00:00"/>
    <s v="Juzgado Civil Laboral del Circuito de Marinilla"/>
    <s v="05440311300120150022400"/>
    <s v="2019"/>
    <x v="1"/>
    <s v="MARTHA OFELIA MENESES HENAO"/>
    <s v="FRANCISCO JAVIER RAMIREZ GÓMEZ"/>
    <n v="244861"/>
    <s v="ORDINARIA"/>
    <s v="RECONOCIMIENTO Y PAGO DE OTRAS PRESTACIONES SALARIALES, SOLCIALES Y SALARIOS"/>
    <s v="ALTO"/>
    <s v="BAJO"/>
    <s v="ALTO"/>
    <s v="ALTO"/>
    <n v="0.66749999999999998"/>
    <s v="ALTA"/>
    <n v="53199945.333333328"/>
    <n v="0.18"/>
    <s v=" AUDIENCIA DE PRUEBAS"/>
    <n v="0"/>
    <s v="NO"/>
    <s v="NO"/>
    <s v="7 AÑOS"/>
    <s v="FRANCISCO JAVIER BAENA GOMEZ"/>
    <s v="Decreto 3316"/>
    <s v="16 de Diciembre del año 2011"/>
    <n v="168127"/>
    <s v="EDUCACION"/>
    <s v="Para Audiencia Inicial"/>
    <d v="2020-08-31T00:00:00"/>
    <s v="2015-05"/>
    <s v="7"/>
    <s v="2020-07"/>
    <n v="0.86073201793714027"/>
    <n v="45790896.300905541"/>
    <n v="8242361.3341629971"/>
    <d v="2022-05-20T00:00:00"/>
    <n v="1.7178082191780821"/>
    <n v="4.3843078519294892E-2"/>
    <n v="8131767.6523197647"/>
    <n v="0.66749999999999998"/>
    <s v="ALTA"/>
    <x v="0"/>
    <n v="8131767.6523197647"/>
  </r>
  <r>
    <n v="867"/>
    <d v="2015-02-25T00:00:00"/>
    <d v="2015-02-25T00:00:00"/>
    <s v="JUZGADO 15 ADMINISTRATIVO ORAL DE MEDELLÍN"/>
    <s v="05001333301520140035800"/>
    <s v="2019"/>
    <x v="0"/>
    <s v="PIEDAD DEL SOCORRO ARANGO RESTREPO"/>
    <s v="LUIS FERNANDO RAMIREZ ISAZA"/>
    <n v="97289"/>
    <s v="NULIDAD Y RESTABLECIMIENTO DEL DERECHO - LABORAL"/>
    <s v="RELIQUIDACIÓN DE LA PENSIÓN"/>
    <s v="BAJO"/>
    <s v="BAJO"/>
    <s v="BAJO"/>
    <s v="BAJO"/>
    <n v="0.05"/>
    <s v="REMOTA"/>
    <n v="13741361"/>
    <n v="0"/>
    <s v=" SENTENCIA 1RA FAVORABLE"/>
    <n v="0"/>
    <s v="NO"/>
    <s v="NO"/>
    <s v="8 AÑOS"/>
    <s v="FRANCISCO JAVIER BAENA GOMEZ"/>
    <s v="Decreto 3316"/>
    <s v="16 de Diciembre del año 2011"/>
    <n v="168127"/>
    <s v="GESTION HUMANA Y DESARROLLO ORGANIZACIONAL"/>
    <s v="Sentencia del 23 de Marzo de 2018, Niegan Pretensiones.Recurso de Apelación interpuesto por la Demandante"/>
    <d v="2020-08-31T00:00:00"/>
    <s v="2015-02"/>
    <s v="8"/>
    <s v="2020-07"/>
    <n v="0.87271419777299997"/>
    <n v="11992280.84142419"/>
    <n v="0"/>
    <d v="2023-02-23T00:00:00"/>
    <n v="2.4821917808219176"/>
    <n v="4.3843078519294892E-2"/>
    <n v="0"/>
    <n v="0.05"/>
    <s v="REMOTA"/>
    <x v="1"/>
    <n v="0"/>
  </r>
  <r>
    <n v="868"/>
    <d v="2015-05-28T00:00:00"/>
    <d v="2015-05-28T00:00:00"/>
    <s v="JUZGADO 27 ADMINISTRATIVO ORAL DE MEDELLÍN"/>
    <s v="05001333302720150048500"/>
    <s v="2019"/>
    <x v="0"/>
    <s v="GABRIEL DE JESUS DIAZ GOMEZ"/>
    <s v="SANDRO SÁNCHEZ SALAZAR"/>
    <n v="95351"/>
    <s v="NULIDAD Y RESTABLECIMIENTO DEL DERECHO - LABORAL"/>
    <s v="RELIQUIDACIÓN DE LA PENSIÓN"/>
    <s v="BAJO"/>
    <s v="BAJO"/>
    <s v="BAJO"/>
    <s v="BAJO"/>
    <n v="0.05"/>
    <s v="REMOTA"/>
    <n v="17786706"/>
    <n v="0"/>
    <s v=" RECURSO DE APELACIÓN SENTENCIA"/>
    <n v="0"/>
    <s v="NO"/>
    <s v="NO"/>
    <s v="7 AÑOS"/>
    <s v="FRANCISCO JAVIER BAENA GOMEZ"/>
    <s v="Decreto 3316"/>
    <s v="16 de Diciembre del año 2011"/>
    <n v="168127"/>
    <s v="GESTION HUMANA Y DESARROLLO ORGANIZACIONAL"/>
    <s v="Sentencia del 27 de Marzo de 2017, A favor del Departamento de Antioquia, falta de Legitimación en la causa por Pasiva. En Apelación"/>
    <d v="2020-08-31T00:00:00"/>
    <s v="2015-05"/>
    <s v="7"/>
    <s v="2020-07"/>
    <n v="0.86073201793714027"/>
    <n v="15309587.347834641"/>
    <n v="0"/>
    <d v="2022-05-26T00:00:00"/>
    <n v="1.7342465753424658"/>
    <n v="4.3843078519294892E-2"/>
    <n v="0"/>
    <n v="0.05"/>
    <s v="REMOTA"/>
    <x v="1"/>
    <n v="0"/>
  </r>
  <r>
    <n v="869"/>
    <d v="2014-12-12T00:00:00"/>
    <d v="2014-12-12T00:00:00"/>
    <s v="JUZGADO 5 ADMINISTRATIVO ORAL DE MEDELLÍN"/>
    <s v="05001333300520140147300"/>
    <s v="2019"/>
    <x v="0"/>
    <s v="ROCIO BUILES DE RINCON"/>
    <s v="OLGA LUCIA ESPINAL CORREA,"/>
    <n v="152133"/>
    <s v="NULIDAD Y RESTABLECIMIENTO DEL DERECHO - LABORAL"/>
    <s v="RELIQUIDACIÓN DE LA PENSIÓN"/>
    <s v="BAJO"/>
    <s v="BAJO"/>
    <s v="BAJO"/>
    <s v="BAJO"/>
    <n v="0.05"/>
    <s v="REMOTA"/>
    <n v="14976642"/>
    <n v="0"/>
    <s v=" ALEGATOS DE SEGUNDA"/>
    <n v="0"/>
    <s v="NO"/>
    <s v="NO"/>
    <s v="8 AÑOS"/>
    <s v="FRANCISCO JAVIER BAENA GOMEZ"/>
    <s v="Decreto 3316"/>
    <s v="16 de Diciembre del año 2011"/>
    <n v="168127"/>
    <s v="GESTION HUMANA Y DESARROLLO ORGANIZACIONAL"/>
    <s v="Sentencia del 02 de Agosto del año 2018, Condena al Departameto a hacer un reajuste logico. Esta para fallo de segunda Instancia"/>
    <d v="2020-08-31T00:00:00"/>
    <s v="2014-12"/>
    <s v="8"/>
    <s v="2020-07"/>
    <n v="0.88843442213904433"/>
    <n v="13305764.28085334"/>
    <n v="0"/>
    <d v="2022-12-10T00:00:00"/>
    <n v="2.2767123287671232"/>
    <n v="4.3843078519294892E-2"/>
    <n v="0"/>
    <n v="0.05"/>
    <s v="REMOTA"/>
    <x v="1"/>
    <n v="0"/>
  </r>
  <r>
    <n v="870"/>
    <d v="2015-04-20T00:00:00"/>
    <d v="2015-04-20T00:00:00"/>
    <s v="JUZGADO 11 ADMINISTRATIVO ORAL DE MEDELLIN"/>
    <s v="05001333301120140078000"/>
    <s v="2019"/>
    <x v="0"/>
    <s v="GUILLERMO DE JESUS GALLEGO MARIN"/>
    <s v="MARTHA LUCIA MENESES GARCIA"/>
    <n v="93574"/>
    <s v="NULIDAD Y RESTABLECIMIENTO DEL DERECHO - LABORAL"/>
    <s v="RELIQUIDACIÓN DE LA PENSIÓN"/>
    <s v="BAJO"/>
    <s v="BAJO"/>
    <s v="BAJO"/>
    <s v="BAJO"/>
    <n v="0.05"/>
    <s v="REMOTA"/>
    <n v="10023510"/>
    <n v="0"/>
    <s v=" ALEGATOS DE SEGUNDA"/>
    <n v="0"/>
    <s v="NO"/>
    <s v="NO"/>
    <s v="8 AÑOS"/>
    <s v="FRANCISCO JAVIER BAENA GOMEZ"/>
    <s v="Decreto 3317"/>
    <s v="16 de Diciembre del año 2011"/>
    <n v="168128"/>
    <s v="GESTION HUMANA Y DESARROLLO ORGANIZACIONAL"/>
    <s v="Sentencia del 30 de Noviembre del año 2016, A favor, Negó Pretensiones de la Demanda, Esta en Apelación Pendiente fallo."/>
    <d v="2020-08-31T00:00:00"/>
    <s v="2015-04"/>
    <s v="8"/>
    <s v="2020-07"/>
    <n v="0.86299623578421902"/>
    <n v="8650251.399345478"/>
    <n v="0"/>
    <d v="2023-04-18T00:00:00"/>
    <n v="2.6301369863013697"/>
    <n v="4.3843078519294892E-2"/>
    <n v="0"/>
    <n v="0.05"/>
    <s v="REMOTA"/>
    <x v="1"/>
    <n v="0"/>
  </r>
  <r>
    <n v="871"/>
    <d v="2015-08-21T00:00:00"/>
    <d v="2015-08-21T00:00:00"/>
    <s v="JUZGADO 04 ADMINISTRATIVO ORAL DE MEDELLIN"/>
    <s v="05001333300420140076500"/>
    <s v="2019"/>
    <x v="0"/>
    <s v="LILIANA MARIA OROZCO JARAMILLO"/>
    <s v="JORGE LUIS MESA ARANGO"/>
    <n v="76220"/>
    <s v="NULIDAD Y RESTABLECIMIENTO DEL DERECHO - LABORAL"/>
    <s v="RELIQUIDACIÓN DE LA PENSIÓN"/>
    <s v="BAJO"/>
    <s v="BAJO"/>
    <s v="BAJO"/>
    <s v="BAJO"/>
    <n v="0.05"/>
    <s v="REMOTA"/>
    <n v="22645910"/>
    <n v="0"/>
    <s v=" ALEGATOS DE SEGUNDA"/>
    <n v="0"/>
    <s v="NO"/>
    <s v="NO"/>
    <s v="8 AÑOS"/>
    <s v="FRANCISCO JAVIER BAENA GOMEZ"/>
    <s v="Decreto 3318"/>
    <s v="16 de Diciembre del año 2011"/>
    <n v="168129"/>
    <s v="GESTION HUMANA Y DESARROLLO ORGANIZACIONAL"/>
    <s v="Sentencia del treinta (30) de junio de dos mil diecisiete (2017) Coondenatoria, pero no al Departamento de Antioquia, No prospero el Llamamiento en Garantía. Sentencia del 11 de  Diciembre del año 2018, Revoca Sentencia"/>
    <d v="2020-08-31T00:00:00"/>
    <s v="2015-08"/>
    <s v="8"/>
    <s v="2020-07"/>
    <n v="0.85413954863106623"/>
    <n v="19342767.345739748"/>
    <n v="0"/>
    <d v="2023-08-19T00:00:00"/>
    <n v="2.967123287671233"/>
    <n v="4.3843078519294892E-2"/>
    <n v="0"/>
    <n v="0.05"/>
    <s v="REMOTA"/>
    <x v="1"/>
    <n v="0"/>
  </r>
  <r>
    <n v="872"/>
    <d v="2018-09-13T00:00:00"/>
    <d v="2018-09-03T00:00:00"/>
    <s v="JUZGADO 24 ADMINISTRATIVO ORAL DE MEDELLIN"/>
    <s v="05001333302420180034000"/>
    <s v="2019"/>
    <x v="0"/>
    <s v="GABRIEL BOMBA PIAMBA"/>
    <s v="JAIME JAVIER DIAZ PELAEZ"/>
    <n v="89803"/>
    <s v="NULIDAD Y RESTABLECIMIENTO DEL DERECHO - LABORAL"/>
    <s v="RELIQUIDACIÓN DE LA PENSIÓN"/>
    <s v="BAJO"/>
    <s v="BAJO"/>
    <s v="BAJO"/>
    <s v="BAJO"/>
    <n v="0.05"/>
    <s v="REMOTA"/>
    <n v="13617366"/>
    <n v="0"/>
    <s v="ADMISIÓN"/>
    <n v="0"/>
    <s v="NO"/>
    <s v="NO"/>
    <s v="4 AÑOS"/>
    <s v="FRANCISCO JAVIER BAENA GOMEZ"/>
    <s v="Decreto 3318"/>
    <s v="16 de Diciembre del año 2011"/>
    <n v="168129"/>
    <s v="GESTION HUMANA Y DESARROLLO ORGANIZACIONAL"/>
    <s v="En Audiencia Inicial del 29 de Agosto del año 2019 se decreto para el Departamento la FLCPP"/>
    <d v="2020-08-31T00:00:00"/>
    <s v="2018-09"/>
    <s v="4"/>
    <s v="2020-07"/>
    <n v="0.73661443780017011"/>
    <n v="10030748.400409151"/>
    <n v="0"/>
    <d v="2022-09-12T00:00:00"/>
    <n v="2.032876712328767"/>
    <n v="4.3843078519294892E-2"/>
    <n v="0"/>
    <n v="0.05"/>
    <s v="REMOTA"/>
    <x v="1"/>
    <n v="0"/>
  </r>
  <r>
    <n v="873"/>
    <d v="2015-07-29T00:00:00"/>
    <d v="2015-07-29T00:00:00"/>
    <s v="JUZGADO 19 ADMINISTRATIVO ORAL DE MEDELLIN"/>
    <s v="05001333301920150078100"/>
    <s v="2019"/>
    <x v="0"/>
    <s v="MARÍA LEONISA MONTOYA RODRÍGUEZ, LUÍS FERNANDO BUSTAMANTE, CANDIDA ROSA BUSTAMANTE MONTOYA, y YULLI ANDREA VILLA MONTOYA,"/>
    <s v="VILMA INES LEZCANO MIRANDA"/>
    <n v="29212"/>
    <s v="REPARACIÓN DIRECTA"/>
    <s v="ACCIDENTE DE TRANSITO"/>
    <s v="BAJO"/>
    <s v="BAJO"/>
    <s v="BAJO"/>
    <s v="BAJO"/>
    <n v="0.05"/>
    <s v="REMOTA"/>
    <n v="19942754"/>
    <n v="0"/>
    <s v=" AUDIENCIA DE PRUEBAS"/>
    <n v="0"/>
    <s v="NO"/>
    <s v="NO"/>
    <s v="7 AÑOS"/>
    <s v="FRANCISCO JAVIER BAENA GOMEZ"/>
    <s v="Decreto 3316"/>
    <s v="16 de Diciembre del año 2011"/>
    <n v="168127"/>
    <s v="SECRETARÍA DE GOBIERNO"/>
    <s v="Se presentaron Alegatos, Pendiente fallo"/>
    <d v="2020-08-31T00:00:00"/>
    <s v="2015-07"/>
    <s v="7"/>
    <s v="2020-07"/>
    <n v="0.85823957329672562"/>
    <n v="17115660.683321569"/>
    <n v="0"/>
    <d v="2022-07-27T00:00:00"/>
    <n v="1.904109589041096"/>
    <n v="4.3843078519294892E-2"/>
    <n v="0"/>
    <n v="0.05"/>
    <s v="REMOTA"/>
    <x v="1"/>
    <n v="0"/>
  </r>
  <r>
    <n v="874"/>
    <d v="2015-12-03T00:00:00"/>
    <d v="2015-12-03T00:00:00"/>
    <s v="TRIBUNAL ADMINISTRATIVO DE ANTIOQUIA"/>
    <s v="05001233300020150243600"/>
    <s v="2019"/>
    <x v="0"/>
    <s v="MIGUEL RODRIGUEZ SERRANO y LIZARDO CORREA"/>
    <s v="JAIME ALBERTO AGUDELO FIGUEROA"/>
    <n v="132938"/>
    <s v="GRUPO"/>
    <s v="OTRAS"/>
    <s v="BAJO"/>
    <s v="BAJO"/>
    <s v="BAJO"/>
    <s v="BAJO"/>
    <n v="0.05"/>
    <s v="REMOTA"/>
    <n v="0"/>
    <n v="0"/>
    <s v=" AUDIENCIA DE PRUEBAS"/>
    <n v="0"/>
    <s v="NO"/>
    <s v="NO"/>
    <s v="7 AÑOS"/>
    <s v="FRANCISCO JAVIER BAENA GOMEZ"/>
    <s v="Decreto 3316"/>
    <s v="16 de Diciembre del año 2011"/>
    <n v="168127"/>
    <s v="MEDIO AMBIENTE"/>
    <s v="Fallo de Primera Instancia Condenan parcialmente, pero para el departamento solo condenaron a realizar unas capacitaciones, No fua Apelada por el departamento de Antioquia, Si fue a apelada por el resto de las partes."/>
    <d v="2020-08-31T00:00:00"/>
    <s v="2015-12"/>
    <s v="7"/>
    <s v="2020-07"/>
    <n v="0.8321082718324041"/>
    <n v="0"/>
    <n v="0"/>
    <d v="2022-12-01T00:00:00"/>
    <n v="2.2520547945205478"/>
    <n v="4.3843078519294892E-2"/>
    <n v="0"/>
    <n v="0.05"/>
    <s v="REMOTA"/>
    <x v="1"/>
    <n v="0"/>
  </r>
  <r>
    <n v="875"/>
    <d v="2015-11-09T00:00:00"/>
    <d v="2015-09-14T00:00:00"/>
    <s v="TRIBUNAL ADMINISTRATIVO DE ANTIOQUIA"/>
    <s v="05001233300020150196800"/>
    <s v="2019"/>
    <x v="0"/>
    <s v="DARlO GIL Y CIA S.A.S., ANDREA SOTO MEJÍA, GLORIA HENAO BOTERO y JAMES DÍAZ AFANADOR_x000a_ "/>
    <s v="NATHALIA DÍAZ APACHE"/>
    <n v="233990"/>
    <s v="REPARACIÓN DIRECTA"/>
    <s v="FALLA EN EL SERVICIO OTRAS CAUSAS"/>
    <s v="BAJO"/>
    <s v="BAJO"/>
    <s v="BAJO"/>
    <s v="BAJO"/>
    <n v="0.05"/>
    <s v="REMOTA"/>
    <n v="558828840"/>
    <n v="0"/>
    <s v=" AUDIENCIA DE PRUEBAS"/>
    <n v="0"/>
    <s v="NO"/>
    <s v="NO"/>
    <s v="7 AÑOS"/>
    <s v="FRANCISCO JAVIER BAENA GOMEZ"/>
    <s v="Decreto 3316"/>
    <s v="16 de Diciembre del año 2011"/>
    <n v="168127"/>
    <s v="SECRETARÍA DE GOBIERNO"/>
    <s v="Esta Pendiente de Fallo."/>
    <d v="2020-08-31T00:00:00"/>
    <s v="2015-11"/>
    <s v="7"/>
    <s v="2020-07"/>
    <n v="0.83727667088522129"/>
    <n v="467894350.74984998"/>
    <n v="0"/>
    <d v="2022-11-07T00:00:00"/>
    <n v="2.1863013698630138"/>
    <n v="4.3843078519294892E-2"/>
    <n v="0"/>
    <n v="0.05"/>
    <s v="REMOTA"/>
    <x v="1"/>
    <n v="0"/>
  </r>
  <r>
    <n v="876"/>
    <d v="2015-10-07T00:00:00"/>
    <d v="2015-10-07T00:00:00"/>
    <s v="Juzgado Promiscuo Municipal Necocli Antioquia"/>
    <s v="05490408900120150012200"/>
    <s v="2019"/>
    <x v="2"/>
    <s v="FUNDAUNIBAN"/>
    <s v="TATIANA LORRAINE MENDOZA PEREZ"/>
    <n v="213936"/>
    <s v="EJECUTIVA"/>
    <s v="HIPOTECARIO "/>
    <s v="BAJO"/>
    <s v="BAJO"/>
    <s v="BAJO"/>
    <s v="BAJO"/>
    <n v="0.05"/>
    <s v="REMOTA"/>
    <n v="26354000"/>
    <n v="0"/>
    <s v="CONTESTACIÓN"/>
    <n v="0"/>
    <s v="NO"/>
    <s v="NO"/>
    <s v="7 AÑOS"/>
    <s v="FRANCISCO JAVIER BAENA GOMEZ"/>
    <s v="Decreto 3320"/>
    <s v="16 de Diciembre del año 2011"/>
    <n v="168127"/>
    <s v="EDUCACION"/>
    <s v="Falta competencia factor territorial, apartado municipio certificado, falta legitimacion"/>
    <d v="2020-08-31T00:00:00"/>
    <s v="2015-10"/>
    <s v="7"/>
    <s v="2020-07"/>
    <n v="0.84232546730647351"/>
    <n v="22198645.365394805"/>
    <n v="0"/>
    <d v="2022-10-05T00:00:00"/>
    <n v="2.095890410958904"/>
    <n v="4.3843078519294892E-2"/>
    <n v="0"/>
    <n v="0.05"/>
    <s v="REMOTA"/>
    <x v="1"/>
    <n v="0"/>
  </r>
  <r>
    <n v="877"/>
    <d v="2015-10-02T00:00:00"/>
    <d v="2015-10-02T00:00:00"/>
    <s v="Juzgado Civil Laboral del Circuito de Caucasia Antioquia"/>
    <s v="05154311300120150022100"/>
    <s v="2019"/>
    <x v="1"/>
    <s v="MARLENY DEL SOCORRO GÓMEZ"/>
    <s v="JULIA FERNANDA MUÑOZ RINCÓN"/>
    <n v="215278"/>
    <s v="ORDINARIA"/>
    <s v="RECONOCIMIENTO Y PAGO DE OTRAS PRESTACIONES SALARIALES, SOLCIALES Y SALARIOS"/>
    <s v="ALTO"/>
    <s v="BAJO"/>
    <s v="ALTO"/>
    <s v="ALTO"/>
    <n v="0.66749999999999998"/>
    <s v="ALTA"/>
    <n v="54199971"/>
    <n v="0.19"/>
    <s v="CONTESTACIÓN"/>
    <n v="0"/>
    <s v="NO"/>
    <s v="NO"/>
    <s v="7 AÑOS"/>
    <s v="FRANCISCO JAVIER BAENA GOMEZ"/>
    <s v="Decreto 3316"/>
    <s v="16 de Diciembre del año 2011"/>
    <n v="168127"/>
    <s v="EDUCACION"/>
    <s v="Se Contestó Demanda; Se deside la Falta de Jurisdicción, pendiente fijen Primera Audiencia"/>
    <d v="2020-08-31T00:00:00"/>
    <s v="2015-10"/>
    <s v="7"/>
    <s v="2020-07"/>
    <n v="0.84232546730647351"/>
    <n v="45654015.900572315"/>
    <n v="8674263.0211087391"/>
    <d v="2022-09-30T00:00:00"/>
    <n v="2.0821917808219177"/>
    <n v="4.3843078519294892E-2"/>
    <n v="8533387.144898871"/>
    <n v="0.66749999999999998"/>
    <s v="ALTA"/>
    <x v="0"/>
    <n v="8533387.144898871"/>
  </r>
  <r>
    <n v="878"/>
    <d v="2018-07-12T00:00:00"/>
    <d v="2018-07-12T00:00:00"/>
    <s v="Juzgado Civil Laboral del Circuito de Caucasia Antioquia"/>
    <s v="05154311200120180006600"/>
    <s v="2019"/>
    <x v="1"/>
    <s v="YEISON ANDRES RIOS MONTOYA"/>
    <s v="JULIA FERNANDA MUÑOZ RINCÓN"/>
    <n v="215278"/>
    <s v="ORDINARIA"/>
    <s v="RECONOCIMIENTO Y PAGO DE OTRAS PRESTACIONES SALARIALES, SOLCIALES Y SALARIOS"/>
    <s v="ALTO"/>
    <s v="BAJO"/>
    <s v="ALTO"/>
    <s v="ALTO"/>
    <n v="0.66749999999999998"/>
    <s v="ALTA"/>
    <n v="40251543"/>
    <n v="0.37"/>
    <s v="CONTESTACIÓN"/>
    <n v="0"/>
    <s v="NO"/>
    <s v="NO"/>
    <s v="4 AÑOS"/>
    <s v="FRANCISCO JAVIER BAENA GOMEZ"/>
    <s v="Decreto 3316"/>
    <s v="16 de Diciembre del año 2011"/>
    <n v="168127"/>
    <s v="EDUCACION"/>
    <s v="Se Contesto Demanda, pendiente Notificación por parte de la apoderada de la Demandante"/>
    <d v="2020-08-31T00:00:00"/>
    <s v="2018-07"/>
    <s v="4"/>
    <s v="2020-07"/>
    <n v="0.73871336652539898"/>
    <n v="29734352.837371856"/>
    <n v="11001710.549827587"/>
    <d v="2022-07-11T00:00:00"/>
    <n v="1.8602739726027397"/>
    <n v="4.3843078519294892E-2"/>
    <n v="10841939.381876722"/>
    <n v="0.66749999999999998"/>
    <s v="ALTA"/>
    <x v="0"/>
    <n v="10841939.381876722"/>
  </r>
  <r>
    <n v="879"/>
    <d v="2018-07-12T00:00:00"/>
    <d v="2018-07-12T00:00:00"/>
    <s v="Juzgado Civil Laboral del Circuito de Caucasia Antioquia"/>
    <s v="05154311200120180006700"/>
    <s v="2019"/>
    <x v="1"/>
    <s v="IVAN DARIO GARCIA ALEAN"/>
    <s v="JULIA FERNANDA MUÑOZ RINCÓN"/>
    <n v="215278"/>
    <s v="ORDINARIA"/>
    <s v="RECONOCIMIENTO Y PAGO DE OTRAS PRESTACIONES SALARIALES, SOLCIALES Y SALARIOS"/>
    <s v="ALTO"/>
    <s v="BAJO"/>
    <s v="ALTO"/>
    <s v="ALTO"/>
    <n v="0.66749999999999998"/>
    <s v="ALTA"/>
    <n v="38810474"/>
    <n v="0.39"/>
    <s v="CONTESTACIÓN"/>
    <n v="0"/>
    <s v="NO"/>
    <s v="NO"/>
    <s v="4 AÑOS"/>
    <s v="FRANCISCO JAVIER BAENA GOMEZ"/>
    <s v="Decreto 3316"/>
    <s v="16 de Diciembre del año 2011"/>
    <n v="168127"/>
    <s v="EDUCACION"/>
    <s v="Se Contesto Demanda, pendiente Notificación por parte de la apoderada de la Demandante"/>
    <d v="2020-08-31T00:00:00"/>
    <s v="2018-07"/>
    <s v="4"/>
    <s v="2020-07"/>
    <n v="0.73871336652539898"/>
    <n v="28669815.904986467"/>
    <n v="11181228.202944722"/>
    <d v="2022-07-11T00:00:00"/>
    <n v="1.8602739726027397"/>
    <n v="4.3843078519294892E-2"/>
    <n v="11018850.009024903"/>
    <n v="0.66749999999999998"/>
    <s v="ALTA"/>
    <x v="0"/>
    <n v="11018850.009024903"/>
  </r>
  <r>
    <n v="880"/>
    <d v="2018-07-12T00:00:00"/>
    <d v="2018-07-12T00:00:00"/>
    <s v="Juzgado Civil Laboral del Circuito de Caucasia Antioquia"/>
    <s v="05154311200120180006800"/>
    <s v="2019"/>
    <x v="1"/>
    <s v="JOHNBANY PINEDA TORRES"/>
    <s v="JULIA FERNANDA MUÑOZ RINCÓN"/>
    <n v="215278"/>
    <s v="ORDINARIA"/>
    <s v="RECONOCIMIENTO Y PAGO DE OTRAS PRESTACIONES SALARIALES, SOLCIALES Y SALARIOS"/>
    <s v="ALTO"/>
    <s v="BAJO"/>
    <s v="ALTO"/>
    <s v="ALTO"/>
    <n v="0.66749999999999998"/>
    <s v="ALTA"/>
    <n v="38697238"/>
    <n v="0.39"/>
    <s v="CONTESTACIÓN"/>
    <n v="0"/>
    <s v="NO"/>
    <s v="NO"/>
    <s v="4 AÑOS"/>
    <s v="FRANCISCO JAVIER BAENA GOMEZ"/>
    <s v="Decreto 3316"/>
    <s v="16 de Diciembre del año 2011"/>
    <n v="168127"/>
    <s v="EDUCACION"/>
    <s v="Se Contesto Demanda, pendiente Notificación por parte de la apoderada de la Demandante"/>
    <d v="2020-08-31T00:00:00"/>
    <s v="2018-07"/>
    <s v="4"/>
    <s v="2020-07"/>
    <n v="0.73871336652539898"/>
    <n v="28586166.958214596"/>
    <n v="11148605.113703692"/>
    <d v="2022-07-11T00:00:00"/>
    <n v="1.8602739726027397"/>
    <n v="4.3843078519294892E-2"/>
    <n v="10986700.685117599"/>
    <n v="0.66749999999999998"/>
    <s v="ALTA"/>
    <x v="0"/>
    <n v="10986700.685117599"/>
  </r>
  <r>
    <n v="881"/>
    <d v="2016-03-11T00:00:00"/>
    <d v="2016-03-11T00:00:00"/>
    <s v="Jugado 34 administrativo Oral del Circuito de Medellín"/>
    <s v="05001333303420160037000"/>
    <s v="2019"/>
    <x v="1"/>
    <s v="MARIA DEL ROCIO ALZATE SUAREZ"/>
    <s v="ADRIANA MARIA POSADA AREIZA"/>
    <n v="179977"/>
    <s v="NULIDAD Y RESTABLECIMIENTO DEL DERECHO"/>
    <s v="RELIQUIDACIÓN DE LA PENSIÓN"/>
    <s v="BAJO"/>
    <s v="BAJO"/>
    <s v="BAJO"/>
    <s v="BAJO"/>
    <n v="0.05"/>
    <s v="REMOTA"/>
    <n v="17182502"/>
    <n v="0"/>
    <s v=" SENTENCIA 1RA FAVORABLE"/>
    <n v="0"/>
    <s v="NO"/>
    <s v="NO"/>
    <s v="6 AÑOS"/>
    <s v="FRANCISCO JAVIER BAENA GOMEZ"/>
    <s v="Decreto 3324"/>
    <s v="16 de Diciembre del año 2011"/>
    <n v="168127"/>
    <s v="EDUCACION"/>
    <s v="Actuación: Al despaccho para Sentencia de Segunda Instancia; FLCPP para el Departamento de Antioquia."/>
    <d v="2020-08-31T00:00:00"/>
    <s v="2016-03"/>
    <s v="6"/>
    <s v="2020-07"/>
    <n v="0.80354364508127107"/>
    <n v="13806890.288696231"/>
    <n v="0"/>
    <d v="2022-03-10T00:00:00"/>
    <n v="1.5232876712328767"/>
    <n v="4.3843078519294892E-2"/>
    <n v="0"/>
    <n v="0.05"/>
    <s v="REMOTA"/>
    <x v="1"/>
    <n v="0"/>
  </r>
  <r>
    <n v="882"/>
    <d v="2015-12-18T00:00:00"/>
    <d v="2015-12-18T00:00:00"/>
    <s v="Juzgado Civil Laboral del Circuito de Caucasia Antioquia"/>
    <s v="05154311300120160000500"/>
    <s v="2019"/>
    <x v="1"/>
    <s v="NUBIA DEL CARMEN ROJAS VILLADA"/>
    <s v="JULIA FERNANDA MUÑOZ RINCÓN"/>
    <n v="215278"/>
    <s v="ORDINARIA"/>
    <s v="RECONOCIMIENTO Y PAGO DE OTRAS PRESTACIONES SALARIALES, SOLCIALES Y SALARIOS"/>
    <s v="ALTO"/>
    <s v="BAJO"/>
    <s v="ALTO"/>
    <s v="ALTO"/>
    <n v="0.66749999999999998"/>
    <s v="ALTA"/>
    <n v="53483321"/>
    <n v="0.18"/>
    <s v="CONTESTACIÓN"/>
    <n v="0"/>
    <s v="NO"/>
    <s v="NO"/>
    <s v="6 AÑOS"/>
    <s v="FRANCISCO JAVIER BAENA GOMEZ"/>
    <s v="Decreto 3316"/>
    <s v="16 de Diciembre del año 2011"/>
    <n v="168127"/>
    <s v="EDUCACION"/>
    <s v="En Octubre de 2019 Audiencia de Fallo de Primera Instancia, Condenan"/>
    <d v="2020-08-31T00:00:00"/>
    <s v="2015-12"/>
    <s v="6"/>
    <s v="2020-07"/>
    <n v="0.8321082718324041"/>
    <n v="44503913.809167728"/>
    <n v="8010704.4856501911"/>
    <d v="2021-12-16T00:00:00"/>
    <n v="1.2931506849315069"/>
    <n v="4.3843078519294892E-2"/>
    <n v="7929655.5055849971"/>
    <n v="0.66749999999999998"/>
    <s v="ALTA"/>
    <x v="0"/>
    <n v="7929655.5055849971"/>
  </r>
  <r>
    <n v="883"/>
    <d v="2016-07-26T00:00:00"/>
    <d v="2016-07-26T00:00:00"/>
    <s v="Juzgado Civil Laboral del Circuito de Caucasia Antioquia"/>
    <s v="05154311300120160009100"/>
    <s v="2019"/>
    <x v="1"/>
    <s v="CARLOS ALFONSO CASTRILLÓN MONTOYA"/>
    <s v="JULIA FERNANDA MUÑOZ RINCÓN"/>
    <n v="215278"/>
    <s v="ORDINARIA"/>
    <s v="RECONOCIMIENTO Y PAGO DE OTRAS PRESTACIONES SALARIALES, SOLCIALES Y SALARIOS"/>
    <s v="ALTO"/>
    <s v="BAJO"/>
    <s v="ALTO"/>
    <s v="ALTO"/>
    <n v="0.66749999999999998"/>
    <s v="ALTA"/>
    <n v="52619420"/>
    <n v="0.17"/>
    <s v="CONTESTACIÓN"/>
    <n v="0"/>
    <s v="NO"/>
    <s v="NO"/>
    <s v="6 AÑOS"/>
    <s v="FRANCISCO JAVIER BAENA GOMEZ"/>
    <s v="Decreto 3317"/>
    <s v="16 de Diciembre del año 2011"/>
    <n v="168127"/>
    <s v="EDUCACION"/>
    <s v="Se Contesto Demanda, pendiente Notificación por parte de la apoderada de la Demandante"/>
    <d v="2020-08-31T00:00:00"/>
    <s v="2016-07"/>
    <s v="6"/>
    <s v="2020-07"/>
    <n v="0.78762830642941495"/>
    <n v="41444544.659898087"/>
    <n v="7045572.5921826754"/>
    <d v="2022-07-25T00:00:00"/>
    <n v="1.8986301369863015"/>
    <n v="4.3843078519294892E-2"/>
    <n v="6941160.0635413304"/>
    <n v="0.66749999999999998"/>
    <s v="ALTA"/>
    <x v="0"/>
    <n v="6941160.0635413304"/>
  </r>
  <r>
    <n v="884"/>
    <d v="2016-07-26T00:00:00"/>
    <d v="2016-07-26T00:00:00"/>
    <s v="Juzgado Civil Laboral del Circuito de Caucasia Antioquia"/>
    <s v="05154311300120160009200"/>
    <s v="2019"/>
    <x v="1"/>
    <s v="NELFER MANUEL SANTOS FLÓRES"/>
    <s v="JULIA FERNANDA MUÑOZ RINCÓN"/>
    <n v="215278"/>
    <s v="ORDINARIA"/>
    <s v="RECONOCIMIENTO Y PAGO DE OTRAS PRESTACIONES SALARIALES, SOLCIALES Y SALARIOS"/>
    <s v="ALTO"/>
    <s v="BAJO"/>
    <s v="ALTO"/>
    <s v="ALTO"/>
    <n v="0.66749999999999998"/>
    <s v="ALTA"/>
    <n v="53219724"/>
    <n v="0.18"/>
    <s v="CONTESTACIÓN"/>
    <n v="0"/>
    <s v="NO"/>
    <s v="NO"/>
    <s v="6 AÑOS"/>
    <s v="FRANCISCO JAVIER BAENA GOMEZ"/>
    <s v="Decreto 3318"/>
    <s v="16 de Diciembre del año 2011"/>
    <n v="168127"/>
    <s v="EDUCACION"/>
    <s v="Se Contesto Demanda, pendiente Notificación por parte de la apoderada de la Demandante"/>
    <d v="2020-08-31T00:00:00"/>
    <s v="2016-07"/>
    <s v="6"/>
    <s v="2020-07"/>
    <n v="0.78762830642941495"/>
    <n v="41917361.082760885"/>
    <n v="7545124.9948969595"/>
    <d v="2022-07-25T00:00:00"/>
    <n v="1.8986301369863015"/>
    <n v="4.3843078519294892E-2"/>
    <n v="7433309.302229722"/>
    <n v="0.66749999999999998"/>
    <s v="ALTA"/>
    <x v="0"/>
    <n v="7433309.302229722"/>
  </r>
  <r>
    <n v="885"/>
    <d v="2016-07-26T00:00:00"/>
    <d v="2016-07-26T00:00:00"/>
    <s v="Juzgado Civil Laboral del Circuito de Caucasia Antioquia"/>
    <s v="05154311300120160009300"/>
    <s v="2019"/>
    <x v="1"/>
    <s v="JOSE LUIS BASILIO"/>
    <s v="JULIA FERNANDA MUÑOZ RINCÓN"/>
    <n v="215278"/>
    <s v="ORDINARIA"/>
    <s v="RECONOCIMIENTO Y PAGO DE OTRAS PRESTACIONES SALARIALES, SOLCIALES Y SALARIOS"/>
    <s v="ALTO"/>
    <s v="BAJO"/>
    <s v="ALTO"/>
    <s v="ALTO"/>
    <n v="0.66749999999999998"/>
    <s v="ALTA"/>
    <n v="53219724"/>
    <n v="0.18"/>
    <s v="CONTESTACIÓN"/>
    <n v="0"/>
    <s v="NO"/>
    <s v="NO"/>
    <s v="6 AÑOS"/>
    <s v="FRANCISCO JAVIER BAENA GOMEZ"/>
    <s v="Decreto 3319"/>
    <s v="16 de Diciembre del año 2011"/>
    <n v="168127"/>
    <s v="EDUCACION"/>
    <s v="Se Contestó Demanda, Se designa Curador y se Ordena Emplazar"/>
    <d v="2020-08-31T00:00:00"/>
    <s v="2016-07"/>
    <s v="6"/>
    <s v="2020-07"/>
    <n v="0.78762830642941495"/>
    <n v="41917361.082760885"/>
    <n v="7545124.9948969595"/>
    <d v="2022-07-25T00:00:00"/>
    <n v="1.8986301369863015"/>
    <n v="4.3843078519294892E-2"/>
    <n v="7433309.302229722"/>
    <n v="0.66749999999999998"/>
    <s v="ALTA"/>
    <x v="0"/>
    <n v="7433309.302229722"/>
  </r>
  <r>
    <n v="886"/>
    <d v="2018-08-24T00:00:00"/>
    <d v="2018-08-24T00:00:00"/>
    <s v="Juzgado Civil Laboral del Circuito de Caucasia Antioquia"/>
    <s v="05154311300120160016900"/>
    <s v="2019"/>
    <x v="1"/>
    <s v="ALEX FABIAN MORALES RUIZ"/>
    <s v="JULIA FERNANDA MUÑOZ RINCÓN"/>
    <n v="215278"/>
    <s v="ORDINARIA"/>
    <s v="RECONOCIMIENTO Y PAGO DE OTRAS PRESTACIONES SALARIALES, SOLCIALES Y SALARIOS"/>
    <s v="ALTO"/>
    <s v="BAJO"/>
    <s v="ALTO"/>
    <s v="ALTO"/>
    <n v="0.66749999999999998"/>
    <s v="ALTA"/>
    <n v="41051479"/>
    <n v="0.18"/>
    <s v="AUDIENCIA INICIAL O PRIMERA AUDIENCIA"/>
    <n v="0"/>
    <s v="NO"/>
    <s v="NO"/>
    <s v="6 AÑOS"/>
    <s v="FRANCISCO JAVIER BAENA GOMEZ"/>
    <s v="Decreto 3319"/>
    <s v="16 de Diciembre del año 2011"/>
    <n v="168127"/>
    <s v="EDUCACION"/>
    <s v="Primera Audiencia y de segunda Condenan, falta pago"/>
    <d v="2020-08-31T00:00:00"/>
    <s v="2018-08"/>
    <s v="6"/>
    <s v="2020-07"/>
    <n v="0.7378298404971021"/>
    <n v="30289006.202740137"/>
    <n v="5452021.1164932242"/>
    <d v="2024-08-22T00:00:00"/>
    <n v="3.978082191780822"/>
    <n v="4.3843078519294892E-2"/>
    <n v="5284105.9149402436"/>
    <n v="0.66749999999999998"/>
    <s v="ALTA"/>
    <x v="0"/>
    <n v="5284105.9149402436"/>
  </r>
  <r>
    <n v="887"/>
    <d v="2016-07-26T00:00:00"/>
    <d v="2016-07-26T00:00:00"/>
    <s v="Juzgado Civil Laboral del Circuito de Caucasia Antioquia"/>
    <s v="05154311300120160009400"/>
    <s v="2019"/>
    <x v="1"/>
    <s v="YONEIRA PADILLA SUÁREZ"/>
    <s v="JULIA FERNANDA MUÑOZ RINCÓN"/>
    <n v="215278"/>
    <s v="ORDINARIA"/>
    <s v="RECONOCIMIENTO Y PAGO DE OTRAS PRESTACIONES SALARIALES, SOLCIALES Y SALARIOS"/>
    <s v="ALTO"/>
    <s v="BAJO"/>
    <s v="ALTO"/>
    <s v="ALTO"/>
    <n v="0.66749999999999998"/>
    <s v="ALTA"/>
    <n v="53483321"/>
    <n v="0.18"/>
    <s v="CONTESTACIÓN"/>
    <n v="0"/>
    <s v="NO"/>
    <s v="NO"/>
    <s v="6 AÑOS"/>
    <s v="FRANCISCO JAVIER BAENA GOMEZ"/>
    <s v="Decreto 3320"/>
    <s v="16 de Diciembre del año 2011"/>
    <n v="168127"/>
    <s v="EDUCACION"/>
    <s v="Se Contestó Demanda; Se deside la Falta de Jurisdicción, pendiente fijen Primera Audiencia"/>
    <d v="2020-08-31T00:00:00"/>
    <s v="2016-07"/>
    <s v="6"/>
    <s v="2020-07"/>
    <n v="0.78762830642941495"/>
    <n v="42124977.541450761"/>
    <n v="7582495.9574611364"/>
    <d v="2022-07-25T00:00:00"/>
    <n v="1.8986301369863015"/>
    <n v="4.3843078519294892E-2"/>
    <n v="7470126.4422836583"/>
    <n v="0.66749999999999998"/>
    <s v="ALTA"/>
    <x v="0"/>
    <n v="7470126.4422836583"/>
  </r>
  <r>
    <n v="888"/>
    <d v="2016-07-26T00:00:00"/>
    <d v="2016-07-26T00:00:00"/>
    <s v="Juzgado Civil Laboral del Circuito de Caucasia Antioquia"/>
    <s v="05154311300120160011100"/>
    <s v="2019"/>
    <x v="1"/>
    <s v="ENIT VICTORIA CABRERA CHAVEZ"/>
    <s v="JULIA FERNANDA MUÑOZ RINCÓN"/>
    <n v="215278"/>
    <s v="ORDINARIA"/>
    <s v="RECONOCIMIENTO Y PAGO DE OTRAS PRESTACIONES SALARIALES, SOLCIALES Y SALARIOS"/>
    <s v="ALTO"/>
    <s v="BAJO"/>
    <s v="ALTO"/>
    <s v="ALTO"/>
    <n v="0.66749999999999998"/>
    <s v="ALTA"/>
    <n v="52619420"/>
    <n v="0.17"/>
    <s v="CONTESTACIÓN"/>
    <n v="0"/>
    <s v="NO"/>
    <s v="NO"/>
    <s v="6 AÑOS"/>
    <s v="FRANCISCO JAVIER BAENA GOMEZ"/>
    <s v="Decreto 3321"/>
    <s v="16 de Diciembre del año 2011"/>
    <n v="168127"/>
    <s v="EDUCACION"/>
    <s v="Se Contesto Demanda, pendiente Notificación por parte de la apoderada de la Demandante"/>
    <d v="2020-08-31T00:00:00"/>
    <s v="2016-07"/>
    <s v="6"/>
    <s v="2020-07"/>
    <n v="0.78762830642941495"/>
    <n v="41444544.659898087"/>
    <n v="7045572.5921826754"/>
    <d v="2022-07-25T00:00:00"/>
    <n v="1.8986301369863015"/>
    <n v="4.3843078519294892E-2"/>
    <n v="6941160.0635413304"/>
    <n v="0.66749999999999998"/>
    <s v="ALTA"/>
    <x v="0"/>
    <n v="6941160.0635413304"/>
  </r>
  <r>
    <n v="889"/>
    <d v="2016-07-26T00:00:00"/>
    <d v="2016-07-26T00:00:00"/>
    <s v="Juzgado Civil Laboral del Circuito de Caucasia Antioquia"/>
    <s v="05154311300120160017600"/>
    <s v="2019"/>
    <x v="1"/>
    <s v="CARLOS MENDOZA MARQUEZ Y OTROS"/>
    <s v="SIGIFREDO MANUEL CORDOBA JULIO"/>
    <n v="58837"/>
    <s v="ORDINARIA"/>
    <s v="RECONOCIMIENTO Y PAGO DE OTRAS PRESTACIONES SALARIALES, SOLCIALES Y SALARIOS"/>
    <s v="ALTO"/>
    <s v="BAJO"/>
    <s v="ALTO"/>
    <s v="ALTO"/>
    <n v="0.66749999999999998"/>
    <s v="ALTA"/>
    <n v="53219724"/>
    <n v="0.18"/>
    <s v="CONTESTACIÓN"/>
    <n v="0"/>
    <s v="NO"/>
    <s v="NO"/>
    <s v="6 AÑOS"/>
    <s v="FRANCISCO JAVIER BAENA GOMEZ"/>
    <s v="Decreto 3321"/>
    <s v="16 de Diciembre del año 2011"/>
    <n v="168127"/>
    <s v="EDUCACION"/>
    <s v="Se Programó Primera Audiencia para el 13 de Abril del año 2018 Pendienet Notificar a la agencia Juridica del estado para seguir con el Proceso."/>
    <d v="2020-08-31T00:00:00"/>
    <s v="2016-07"/>
    <s v="6"/>
    <s v="2020-07"/>
    <n v="0.78762830642941495"/>
    <n v="41917361.082760885"/>
    <n v="7545124.9948969595"/>
    <d v="2022-07-25T00:00:00"/>
    <n v="1.8986301369863015"/>
    <n v="4.3843078519294892E-2"/>
    <n v="7433309.302229722"/>
    <n v="0.66749999999999998"/>
    <s v="ALTA"/>
    <x v="0"/>
    <n v="7433309.302229722"/>
  </r>
  <r>
    <n v="890"/>
    <d v="2016-06-15T00:00:00"/>
    <d v="2016-06-15T00:00:00"/>
    <s v="Juzgado Promiscuo del Circuito de Yolombo Atioquia"/>
    <s v="05890318900120160030200"/>
    <s v="2019"/>
    <x v="1"/>
    <s v="CLAUDIA PATRICIA HERNANDEZ RENGIFO"/>
    <s v="GUILLERMO LEON MONSALVE TOBON"/>
    <n v="34072"/>
    <s v="ORDINARIA"/>
    <s v="RECONOCIMIENTO Y PAGO DE OTRAS PRESTACIONES SALARIALES, SOLCIALES Y SALARIOS"/>
    <s v="ALTO"/>
    <s v="BAJO"/>
    <s v="ALTO"/>
    <s v="ALTO"/>
    <n v="0.66749999999999998"/>
    <s v="ALTA"/>
    <n v="54724344"/>
    <n v="0.2"/>
    <s v=" INCIDENTE DE NULIDAD"/>
    <n v="54724344"/>
    <s v="NO"/>
    <s v="NO"/>
    <s v="6 AÑOS"/>
    <s v="FRANCISCO JAVIER BAENA GOMEZ"/>
    <s v="Decreto 3325"/>
    <s v="16 de Diciembre del año 2011"/>
    <n v="168127"/>
    <s v="EDUCACION"/>
    <s v="Se Decreto Nulidad de todo lo actuado, Se realizó Primera Audiencia, La segunda esta programada para el 9 de Mayo de 2019"/>
    <d v="2020-08-31T00:00:00"/>
    <s v="2016-06"/>
    <s v="6"/>
    <s v="2020-07"/>
    <n v="0.79172380492187922"/>
    <n v="43326565.853533812"/>
    <n v="8665313.170706762"/>
    <d v="2022-06-14T00:00:00"/>
    <n v="1.7863013698630137"/>
    <n v="4.3843078519294892E-2"/>
    <n v="8544441.0076092128"/>
    <n v="0.66749999999999998"/>
    <s v="ALTA"/>
    <x v="0"/>
    <n v="54724344"/>
  </r>
  <r>
    <n v="891"/>
    <d v="2016-06-15T00:00:00"/>
    <d v="2016-06-15T00:00:00"/>
    <s v="Juzgado Promiscuo del Circuito de Yolombo Atioquia"/>
    <s v="05890318900120160029000"/>
    <s v="2019"/>
    <x v="1"/>
    <s v="GONZALO ALBERTO LONDOÑO MONROY"/>
    <s v="GUILLERMO LEON MONSALVE TOBON"/>
    <n v="34072"/>
    <s v="ORDINARIA"/>
    <s v="RECONOCIMIENTO Y PAGO DE OTRAS PRESTACIONES SALARIALES, SOLCIALES Y SALARIOS"/>
    <s v="ALTO"/>
    <s v="BAJO"/>
    <s v="ALTO"/>
    <s v="ALTO"/>
    <n v="0.66749999999999998"/>
    <s v="ALTA"/>
    <n v="55343133"/>
    <n v="0.21"/>
    <s v="CONTESTACIÓN"/>
    <n v="0"/>
    <s v="NO"/>
    <s v="NO"/>
    <s v="6 AÑOS"/>
    <s v="FRANCISCO JAVIER BAENA GOMEZ"/>
    <s v="Decreto 3325"/>
    <s v="16 de Diciembre del año 2011"/>
    <n v="168127"/>
    <s v="EDUCACION"/>
    <s v="En Apelación Tribunal, Condena en Contra"/>
    <d v="2020-08-31T00:00:00"/>
    <s v="2016-06"/>
    <s v="6"/>
    <s v="2020-07"/>
    <n v="0.79172380492187922"/>
    <n v="43816475.835057616"/>
    <n v="9201459.925362099"/>
    <d v="2022-06-14T00:00:00"/>
    <n v="1.7863013698630137"/>
    <n v="4.3843078519294892E-2"/>
    <n v="9073109.0691467989"/>
    <n v="0.66749999999999998"/>
    <s v="ALTA"/>
    <x v="0"/>
    <n v="9073109.0691467989"/>
  </r>
  <r>
    <n v="892"/>
    <d v="2017-12-06T00:00:00"/>
    <d v="2017-12-06T00:00:00"/>
    <s v="Juzgado Promiscuo del Circuito de Yolombo Atioquia"/>
    <s v="05890318900120170022800"/>
    <s v="2019"/>
    <x v="1"/>
    <s v="ALVARO DlEGO GOMEZ PEREZ"/>
    <s v="GUILLERMO LEON MONSALVE TOBON"/>
    <n v="34073"/>
    <s v="ORDINARIA"/>
    <s v="RECONOCIMIENTO Y PAGO DE OTRAS PRESTACIONES SALARIALES, SOLCIALES Y SALARIOS"/>
    <s v="ALTO"/>
    <s v="BAJO"/>
    <s v="ALTO"/>
    <s v="ALTO"/>
    <n v="0.66749999999999998"/>
    <s v="ALTA"/>
    <n v="55343133"/>
    <n v="0.21"/>
    <s v="CONTESTACIÓN"/>
    <n v="0"/>
    <s v="NO"/>
    <s v="NO"/>
    <s v="5 AÑOS"/>
    <s v="FRANCISCO JAVIER BAENA GOMEZ"/>
    <s v="Decreto 3326"/>
    <s v="16 de Diciembre del año 2011"/>
    <n v="168127"/>
    <s v="EDUCACION"/>
    <s v="Decreta Nulidad"/>
    <d v="2020-08-31T00:00:00"/>
    <s v="2017-12"/>
    <s v="5"/>
    <s v="2020-07"/>
    <n v="0.75597398230954627"/>
    <n v="41837968.647496864"/>
    <n v="8785973.4159743413"/>
    <d v="2022-12-05T00:00:00"/>
    <n v="2.2630136986301368"/>
    <n v="4.3843078519294892E-2"/>
    <n v="8631001.6829806305"/>
    <n v="0.66749999999999998"/>
    <s v="ALTA"/>
    <x v="0"/>
    <n v="8631001.6829806305"/>
  </r>
  <r>
    <n v="893"/>
    <d v="2017-12-06T00:00:00"/>
    <d v="2017-12-06T00:00:00"/>
    <s v="Juzgado Promiscuo del Circuito de Yolombo Atioquia"/>
    <s v="05890318900120170023100"/>
    <s v="2019"/>
    <x v="1"/>
    <s v="OMAR ALEXANDER CADAVID MONSALVE"/>
    <s v="GUILLERMO LEON MONSALVE TOBON"/>
    <n v="34074"/>
    <s v="ORDINARIA"/>
    <s v="RECONOCIMIENTO Y PAGO DE OTRAS PRESTACIONES SALARIALES, SOLCIALES Y SALARIOS"/>
    <s v="ALTO"/>
    <s v="BAJO"/>
    <s v="ALTO"/>
    <s v="ALTO"/>
    <n v="0.66749999999999998"/>
    <s v="ALTA"/>
    <n v="54724344"/>
    <n v="0.2"/>
    <s v="CONTESTACIÓN"/>
    <n v="0"/>
    <s v="NO"/>
    <s v="NO"/>
    <s v="5 AÑOS"/>
    <s v="FRANCISCO JAVIER BAENA GOMEZ"/>
    <s v="Decreto 3327"/>
    <s v="16 de Diciembre del año 2011"/>
    <n v="168127"/>
    <s v="EDUCACION"/>
    <s v="Decreta Nulidad"/>
    <d v="2020-08-31T00:00:00"/>
    <s v="2017-12"/>
    <s v="5"/>
    <s v="2020-07"/>
    <n v="0.75597398230954627"/>
    <n v="41370180.262957521"/>
    <n v="8274036.0525915045"/>
    <d v="2022-12-05T00:00:00"/>
    <n v="2.2630136986301368"/>
    <n v="4.3843078519294892E-2"/>
    <n v="8128094.1466450095"/>
    <n v="0.66749999999999998"/>
    <s v="ALTA"/>
    <x v="0"/>
    <n v="8128094.1466450095"/>
  </r>
  <r>
    <n v="894"/>
    <d v="2017-12-06T00:00:00"/>
    <d v="2017-12-06T00:00:00"/>
    <s v="Juzgado Promiscuo del Circuito de Yolombo Atioquia"/>
    <s v="05890318900120170023600"/>
    <s v="2019"/>
    <x v="1"/>
    <s v="GUILLERON LEON RUIZ VALLEJO"/>
    <s v="GUILLERMO LEON MONSALVE TOBON"/>
    <n v="34075"/>
    <s v="EJECUTIVA"/>
    <s v="RECONOCIMIENTO Y PAGO DE OTRAS PRESTACIONES SALARIALES, SOLCIALES Y SALARIOS"/>
    <s v="ALTO"/>
    <s v="BAJO"/>
    <s v="ALTO"/>
    <s v="ALTO"/>
    <n v="0.66749999999999998"/>
    <s v="ALTA"/>
    <n v="54724344"/>
    <n v="0.2"/>
    <s v="CONTESTACIÓN"/>
    <n v="0"/>
    <s v="NO"/>
    <s v="NO"/>
    <s v="5 AÑOS"/>
    <s v="FRANCISCO JAVIER BAENA GOMEZ"/>
    <s v="Decreto 3328"/>
    <s v="16 de Diciembre del año 2011"/>
    <n v="168127"/>
    <s v="EDUCACION"/>
    <s v="Decreta Nulidad"/>
    <d v="2020-08-31T00:00:00"/>
    <s v="2017-12"/>
    <s v="5"/>
    <s v="2020-07"/>
    <n v="0.75597398230954627"/>
    <n v="41370180.262957521"/>
    <n v="8274036.0525915045"/>
    <d v="2022-12-05T00:00:00"/>
    <n v="2.2630136986301368"/>
    <n v="4.3843078519294892E-2"/>
    <n v="8128094.1466450095"/>
    <n v="0.66749999999999998"/>
    <s v="ALTA"/>
    <x v="0"/>
    <n v="8128094.1466450095"/>
  </r>
  <r>
    <n v="895"/>
    <d v="2018-04-18T00:00:00"/>
    <d v="2018-04-18T00:00:00"/>
    <s v="Juzgado Promiscuo del Circuito de Yolombo Atioquia"/>
    <s v="05890318900120180000800"/>
    <s v="2019"/>
    <x v="1"/>
    <s v="GERBEN LEON BEDOYA BARRIENTOS"/>
    <s v="GUILLERMO LEON MONSALVE TOBON"/>
    <n v="34075"/>
    <s v="EJECUTIVA"/>
    <s v="PAGO DE SENTENCIA/CONCILIACIÓN"/>
    <s v="ALTO"/>
    <s v="BAJO"/>
    <s v="ALTO"/>
    <s v="ALTO"/>
    <n v="0.66749999999999998"/>
    <s v="ALTA"/>
    <n v="52226616"/>
    <n v="1"/>
    <s v="ADMISIÓN"/>
    <n v="0"/>
    <s v="NO"/>
    <s v="NO"/>
    <s v="4 AÑOS"/>
    <s v="FRANCISCO JAVIER BAENA GOMEZ"/>
    <s v="Decreto 3328"/>
    <s v="16 de Diciembre del año 2011"/>
    <n v="168127"/>
    <s v="EDUCACION"/>
    <s v="Fallo de Unica Instancia En Contra, Revisar si ya pagaron"/>
    <d v="2020-08-31T00:00:00"/>
    <s v="2018-04"/>
    <s v="4"/>
    <s v="2020-07"/>
    <n v="0.74078668525523483"/>
    <n v="38688781.748738013"/>
    <n v="38688781.748738013"/>
    <d v="2022-04-17T00:00:00"/>
    <n v="1.6273972602739726"/>
    <n v="4.3843078519294892E-2"/>
    <n v="38196813.953747839"/>
    <n v="0.66749999999999998"/>
    <s v="ALTA"/>
    <x v="0"/>
    <n v="38196813.953747839"/>
  </r>
  <r>
    <n v="896"/>
    <d v="2018-04-18T00:00:00"/>
    <d v="2018-04-18T00:00:00"/>
    <s v="Juzgado Promiscuo del Circuito de Yolombo Atioquia"/>
    <s v="05890318900120180001400"/>
    <s v="2019"/>
    <x v="1"/>
    <s v="OMAR DARlO CASTRILLON RAMIREZ"/>
    <s v="GUILLERMO LEON MONSALVE TOBON"/>
    <n v="34075"/>
    <s v="EJECUTIVA"/>
    <s v="PAGO DE SENTENCIA/CONCILIACIÓN"/>
    <s v="ALTO"/>
    <s v="BAJO"/>
    <s v="ALTO"/>
    <s v="ALTO"/>
    <n v="0.66749999999999998"/>
    <s v="ALTA"/>
    <n v="2868900"/>
    <n v="1"/>
    <s v="ADMISIÓN"/>
    <n v="0"/>
    <s v="NO"/>
    <s v="NO"/>
    <s v="4 AÑOS"/>
    <s v="FRANCISCO JAVIER BAENA GOMEZ"/>
    <s v="Decreto 3328"/>
    <s v="16 de Diciembre del año 2011"/>
    <n v="168127"/>
    <s v="EDUCACION"/>
    <s v="Fallo de Unica Instancia En Contra, Revisar si ya pagaron"/>
    <d v="2020-08-31T00:00:00"/>
    <s v="2018-04"/>
    <s v="4"/>
    <s v="2020-07"/>
    <n v="0.74078668525523483"/>
    <n v="2125242.921328743"/>
    <n v="2125242.921328743"/>
    <d v="2022-04-17T00:00:00"/>
    <n v="1.6273972602739726"/>
    <n v="4.3843078519294892E-2"/>
    <n v="2098218.2638811436"/>
    <n v="0.66749999999999998"/>
    <s v="ALTA"/>
    <x v="0"/>
    <n v="2098218.2638811436"/>
  </r>
  <r>
    <n v="897"/>
    <d v="2018-04-18T00:00:00"/>
    <d v="2018-04-18T00:00:00"/>
    <s v="Juzgado Promiscuo del Circuito de Yolombo Atioquia"/>
    <s v="05890318900120100001500"/>
    <s v="2019"/>
    <x v="1"/>
    <s v="GUSTAVO DE J. CASAS GALEANO"/>
    <s v="GUILLERMO LEON MONSALVE TOBON"/>
    <n v="34075"/>
    <s v="EJECUTIVA"/>
    <s v="PAGO DE SENTENCIA/CONCILIACIÓN"/>
    <s v="ALTO"/>
    <s v="BAJO"/>
    <s v="ALTO"/>
    <s v="ALTO"/>
    <n v="0.66749999999999998"/>
    <s v="ALTA"/>
    <n v="3399450"/>
    <n v="1"/>
    <s v="ADMISIÓN"/>
    <n v="0"/>
    <s v="NO"/>
    <s v="NO"/>
    <s v="12 AÑOS"/>
    <s v="FRANCISCO JAVIER BAENA GOMEZ"/>
    <s v="Decreto 3328"/>
    <s v="16 de Diciembre del año 2011"/>
    <n v="168127"/>
    <s v="EDUCACION"/>
    <s v="Fallo de Unica Instancia En Contra, Revisar si ya pagaron"/>
    <d v="2020-08-31T00:00:00"/>
    <s v="2018-04"/>
    <s v="12"/>
    <s v="2020-07"/>
    <n v="0.74078668525523483"/>
    <n v="2518267.2971909079"/>
    <n v="2518267.2971909079"/>
    <d v="2030-04-15T00:00:00"/>
    <n v="9.6273972602739732"/>
    <n v="4.3843078519294892E-2"/>
    <n v="2334652.0936062527"/>
    <n v="0.66749999999999998"/>
    <s v="ALTA"/>
    <x v="0"/>
    <n v="2334652.0936062527"/>
  </r>
  <r>
    <n v="898"/>
    <d v="2018-04-18T00:00:00"/>
    <d v="2018-04-18T00:00:00"/>
    <s v="Juzgado Promiscuo del Circuito de Yolombo Atioquia"/>
    <s v="05890318900120100001600"/>
    <s v="2019"/>
    <x v="1"/>
    <s v="ANA TERESA AYALA VANEGAS"/>
    <s v="GUILLERMO LEON MONSALVE TOBON"/>
    <n v="34075"/>
    <s v="EJECUTIVA"/>
    <s v="PAGO DE SENTENCIA/CONCILIACIÓN"/>
    <s v="ALTO"/>
    <s v="BAJO"/>
    <s v="ALTO"/>
    <s v="ALTO"/>
    <n v="0.66749999999999998"/>
    <s v="ALTA"/>
    <n v="3135740"/>
    <n v="1"/>
    <s v="ADMISIÓN"/>
    <n v="0"/>
    <s v="NO"/>
    <s v="NO"/>
    <s v="12 AÑOS"/>
    <s v="FRANCISCO JAVIER BAENA GOMEZ"/>
    <s v="Decreto 3328"/>
    <s v="16 de Diciembre del año 2011"/>
    <n v="168127"/>
    <s v="EDUCACION"/>
    <s v="Fallo de Unica Instancia En Contra, Revisar si ya pagaron"/>
    <d v="2020-08-31T00:00:00"/>
    <s v="2018-04"/>
    <s v="12"/>
    <s v="2020-07"/>
    <n v="0.74078668525523483"/>
    <n v="2322914.44042225"/>
    <n v="2322914.44042225"/>
    <d v="2030-04-15T00:00:00"/>
    <n v="9.6273972602739732"/>
    <n v="4.3843078519294892E-2"/>
    <n v="2153543.0602023476"/>
    <n v="0.66749999999999998"/>
    <s v="ALTA"/>
    <x v="0"/>
    <n v="2153543.0602023476"/>
  </r>
  <r>
    <n v="899"/>
    <d v="2018-04-18T00:00:00"/>
    <d v="2018-04-18T00:00:00"/>
    <s v="Juzgado Promiscuo del Circuito de Yolombo Atioquia"/>
    <s v="05890318900120100001700"/>
    <s v="2019"/>
    <x v="1"/>
    <s v="JUAN GUILLERMO OLANO MENESES"/>
    <s v="GUILLERMO LEON MONSALVE TOBON"/>
    <n v="34075"/>
    <s v="EJECUTIVA"/>
    <s v="PAGO DE SENTENCIA/CONCILIACIÓN"/>
    <s v="ALTO"/>
    <s v="BAJO"/>
    <s v="ALTO"/>
    <s v="ALTO"/>
    <n v="0.66749999999999998"/>
    <s v="ALTA"/>
    <n v="2004300"/>
    <n v="1"/>
    <s v="ADMISIÓN"/>
    <n v="0"/>
    <s v="NO"/>
    <s v="NO"/>
    <s v="12 AÑOS"/>
    <s v="FRANCISCO JAVIER BAENA GOMEZ"/>
    <s v="Decreto 3328"/>
    <s v="16 de Diciembre del año 2011"/>
    <n v="168127"/>
    <s v="EDUCACION"/>
    <s v="Fallo de Unica Instancia En Contra, Revisar si ya pagaron"/>
    <d v="2020-08-31T00:00:00"/>
    <s v="2018-04"/>
    <s v="12"/>
    <s v="2020-07"/>
    <n v="0.74078668525523483"/>
    <n v="1484758.7532570672"/>
    <n v="1484758.7532570672"/>
    <d v="2030-04-15T00:00:00"/>
    <n v="9.6273972602739732"/>
    <n v="4.3843078519294892E-2"/>
    <n v="1376500.078311201"/>
    <n v="0.66749999999999998"/>
    <s v="ALTA"/>
    <x v="0"/>
    <n v="1376500.078311201"/>
  </r>
  <r>
    <n v="900"/>
    <d v="2018-04-18T00:00:00"/>
    <d v="2018-04-18T00:00:00"/>
    <s v="Juzgado Promiscuo del Circuito de Yolombo Atioquia"/>
    <s v="05890318900120100001800"/>
    <s v="2019"/>
    <x v="1"/>
    <s v="CLAUDIA PATRICIA CASTRILLON A."/>
    <s v="GUILLERMO LEON MONSALVE TOBON"/>
    <n v="34075"/>
    <s v="EJECUTIVA"/>
    <s v="PAGO DE SENTENCIA/CONCILIACIÓN"/>
    <s v="ALTO"/>
    <s v="BAJO"/>
    <s v="ALTO"/>
    <s v="ALTO"/>
    <n v="0.66749999999999998"/>
    <s v="ALTA"/>
    <n v="3399450"/>
    <n v="1"/>
    <s v="ADMISIÓN"/>
    <n v="0"/>
    <s v="NO"/>
    <s v="NO"/>
    <s v="12 AÑOS"/>
    <s v="FRANCISCO JAVIER BAENA GOMEZ"/>
    <s v="Decreto 3328"/>
    <s v="16 de Diciembre del año 2011"/>
    <n v="168127"/>
    <s v="EDUCACION"/>
    <s v="Fallo de Unica Instancia En Contra, Revisar si ya pagaron"/>
    <d v="2020-08-31T00:00:00"/>
    <s v="2018-04"/>
    <s v="12"/>
    <s v="2020-07"/>
    <n v="0.74078668525523483"/>
    <n v="2518267.2971909079"/>
    <n v="2518267.2971909079"/>
    <d v="2030-04-15T00:00:00"/>
    <n v="9.6273972602739732"/>
    <n v="4.3843078519294892E-2"/>
    <n v="2334652.0936062527"/>
    <n v="0.66749999999999998"/>
    <s v="ALTA"/>
    <x v="0"/>
    <n v="2334652.0936062527"/>
  </r>
  <r>
    <n v="901"/>
    <d v="2016-03-31T00:00:00"/>
    <d v="2016-03-31T00:00:00"/>
    <s v="Juzgado Civil Laboral del Circuito de Marinilla"/>
    <s v="05440311300120160023700"/>
    <s v="2019"/>
    <x v="1"/>
    <s v="PEDRO LUIS OROZCO GALLO"/>
    <s v="JEANNETTE DAHIANA RAMIREZ SALAZAR"/>
    <n v="244860"/>
    <s v="ORDINARIA"/>
    <s v="RECONOCIMIENTO Y PAGO DE OTRAS PRESTACIONES SALARIALES, SOLCIALES Y SALARIOS"/>
    <s v="ALTO"/>
    <s v="BAJO"/>
    <s v="ALTO"/>
    <s v="ALTO"/>
    <n v="0.66749999999999998"/>
    <s v="ALTA"/>
    <n v="52911153"/>
    <n v="0.17"/>
    <s v="CONTESTACIÓN"/>
    <n v="0"/>
    <s v="NO"/>
    <s v="NO"/>
    <s v="6 AÑOS"/>
    <s v="FRANCISCO JAVIER BAENA GOMEZ"/>
    <s v="Decreto 3316"/>
    <s v="16 de Diciembre del año 2011"/>
    <n v="168127"/>
    <s v="EDUCACION"/>
    <s v="Pendiente Programación de Audiencias"/>
    <d v="2020-08-31T00:00:00"/>
    <s v="2016-03"/>
    <s v="6"/>
    <s v="2020-07"/>
    <n v="0.80354364508127107"/>
    <n v="42516420.747072831"/>
    <n v="7227791.5270023821"/>
    <d v="2022-03-30T00:00:00"/>
    <n v="1.5780821917808219"/>
    <n v="4.3843078519294892E-2"/>
    <n v="7138650.5664859591"/>
    <n v="0.66749999999999998"/>
    <s v="ALTA"/>
    <x v="0"/>
    <n v="7138650.5664859591"/>
  </r>
  <r>
    <n v="902"/>
    <d v="2006-08-17T00:00:00"/>
    <d v="2006-04-20T00:00:00"/>
    <s v="CONCEJO DE ESTADO"/>
    <s v="05001233100020060151302"/>
    <s v="2019"/>
    <x v="0"/>
    <s v="COMFAMA"/>
    <s v="SERGIO TOBON VÉLEZ"/>
    <s v="52.528 C.S  DE LA J"/>
    <s v="NULIDAD Y RESTABLECIMIENTO DEL DERECHO"/>
    <s v="IMPUESTOS"/>
    <s v="BAJO"/>
    <s v="BAJO"/>
    <s v="BAJO"/>
    <s v="BAJO"/>
    <n v="0.05"/>
    <s v="REMOTA"/>
    <n v="50000000"/>
    <n v="0"/>
    <s v=" ALEGATOS DE SEGUNDA"/>
    <n v="0"/>
    <s v="NO"/>
    <s v="NO"/>
    <s v="16 AÑOS"/>
    <s v="FRANCISCO JAVIER BAENA GOMEZ"/>
    <s v="Decreto 3318"/>
    <s v="16 de Diciembre del año 2011"/>
    <n v="168127"/>
    <s v="SECCIONAL DE SALUD Y PROTECCION SOCIAL"/>
    <s v="APELACION SENTENCIA DEL 23 DE JULIO DE 2015 PROFERIDA POR EL TRIBUNAL ADMINISTRATIVO DE ANTIOQUIA, SALA SEXTA DE DESCONGESTION QUE NEGO LAS PRETENSIONES DE LA DEMANDA. ."/>
    <d v="2020-08-31T00:00:00"/>
    <s v="2006-08"/>
    <s v="16"/>
    <s v="2020-07"/>
    <n v="1.2018488343915392"/>
    <n v="60092441.719576962"/>
    <n v="0"/>
    <d v="2022-08-13T00:00:00"/>
    <n v="1.9506849315068493"/>
    <n v="4.3843078519294892E-2"/>
    <n v="0"/>
    <n v="0.05"/>
    <s v="REMOTA"/>
    <x v="1"/>
    <n v="0"/>
  </r>
  <r>
    <n v="903"/>
    <d v="2009-05-15T00:00:00"/>
    <d v="2009-03-31T00:00:00"/>
    <s v="Tribunal Superior de Medellín Sala laboral"/>
    <s v="05001310500520090029201"/>
    <s v="2019"/>
    <x v="1"/>
    <s v="AICARDO GARCES GOMEZ"/>
    <s v="GLORIA CECILIA GALLEGO"/>
    <s v="15.803 C.S  DE LA J"/>
    <s v="ORDINARIA"/>
    <s v="FUERO SINDICAL"/>
    <s v="BAJO"/>
    <s v="BAJO"/>
    <s v="BAJO"/>
    <s v="BAJO"/>
    <n v="0.05"/>
    <s v="REMOTA"/>
    <n v="1000000"/>
    <n v="0"/>
    <s v="CASACIÓN"/>
    <n v="0"/>
    <s v="NO"/>
    <s v="NO"/>
    <s v="13 AÑOS"/>
    <s v="FRANCISCO JAVIER BAENA GOMEZ"/>
    <s v="Decreto 3321"/>
    <s v="16 de Diciembre del año 2011"/>
    <n v="168127"/>
    <s v="INFRAESTRUCTURA"/>
    <s v="SENTENCIA FAVORABLE DE SEGUNDA, SE INTERPUSO RECURSO DE CASACION NO CASA SE TUTELA SE GANO, YA LIQUIDARON COSTAS"/>
    <d v="2020-08-31T00:00:00"/>
    <s v="2009-05"/>
    <s v="13"/>
    <s v="2020-07"/>
    <n v="1.0263090918578315"/>
    <n v="1026309.0918578315"/>
    <n v="0"/>
    <d v="2022-05-12T00:00:00"/>
    <n v="1.6958904109589041"/>
    <n v="4.3843078519294892E-2"/>
    <n v="0"/>
    <n v="0.05"/>
    <s v="REMOTA"/>
    <x v="1"/>
    <n v="0"/>
  </r>
  <r>
    <n v="904"/>
    <d v="2015-04-13T00:00:00"/>
    <d v="2015-04-13T00:00:00"/>
    <s v="TRIBUNAL ADMINISTRATIVO DE DESCONGESTION"/>
    <s v="05001233100020100024400"/>
    <s v="2019"/>
    <x v="0"/>
    <s v="rosmira del carmen guzman urango"/>
    <s v="JAVIER LEONIDAS VILLEGAS"/>
    <s v="20.944 D.S  DE LA J"/>
    <s v="REPARACIÓN DIRECTA"/>
    <s v="FALLA EN EL SERVICIO OTRAS CAUSAS"/>
    <s v="BAJO"/>
    <s v="BAJO"/>
    <s v="BAJO"/>
    <s v="BAJO"/>
    <n v="0.05"/>
    <s v="REMOTA"/>
    <n v="300000000"/>
    <n v="0"/>
    <s v=" RECURSO DE APELACIÓN SENTENCIA"/>
    <n v="0"/>
    <s v="NO"/>
    <s v="NO"/>
    <s v="12 AÑOS"/>
    <s v="FRANCISCO JAVIER BAENA GOMEZ"/>
    <s v="Decreto 3325"/>
    <s v="16 de Diciembre del año 2011"/>
    <n v="168127"/>
    <s v="INFRAESTRUCTURA"/>
    <s v="ANOTACIÓN: NIEGA PRESTENSIONES"/>
    <d v="2020-08-31T00:00:00"/>
    <s v="2015-04"/>
    <s v="12"/>
    <s v="2020-07"/>
    <n v="0.86299623578421902"/>
    <n v="258898870.7352657"/>
    <n v="0"/>
    <d v="2027-04-10T00:00:00"/>
    <n v="6.6109589041095891"/>
    <n v="4.3843078519294892E-2"/>
    <n v="0"/>
    <n v="0.05"/>
    <s v="REMOTA"/>
    <x v="1"/>
    <n v="0"/>
  </r>
  <r>
    <n v="905"/>
    <d v="2010-12-09T00:00:00"/>
    <d v="2010-11-22T00:00:00"/>
    <s v="JUZGADO 16 LABORAL DEL CIRCUITO"/>
    <s v="05001310501620100118900"/>
    <s v="2019"/>
    <x v="1"/>
    <s v="JOSE LUIS GONZALEZ SERNA"/>
    <s v="GLORIA CECILIA GALLEGO"/>
    <s v="15.803 C.S  DE LA J"/>
    <s v="ORDINARIA"/>
    <s v="PENSIÓN DE SOBREVIVIENTES"/>
    <s v="BAJO"/>
    <s v="BAJO"/>
    <s v="BAJO"/>
    <s v="BAJO"/>
    <n v="0.05"/>
    <s v="REMOTA"/>
    <n v="25000000"/>
    <n v="0"/>
    <s v="CASACIÓN"/>
    <n v="0"/>
    <s v="NO"/>
    <s v="NO"/>
    <s v="12 AÑOS"/>
    <s v="FRANCISCO JAVIER BAENA GOMEZ"/>
    <s v="Decreto 3326"/>
    <s v="16 de Diciembre del año 2011"/>
    <n v="168127"/>
    <s v="INFRAESTRUCTURA"/>
    <s v="Actuación: -AL DESPACHO PARA SENTENCIA"/>
    <d v="2020-08-31T00:00:00"/>
    <s v="2010-12"/>
    <s v="12"/>
    <s v="2020-07"/>
    <n v="0.99746749493179698"/>
    <n v="24936687.373294923"/>
    <n v="0"/>
    <d v="2022-12-06T00:00:00"/>
    <n v="2.2657534246575342"/>
    <n v="4.3843078519294892E-2"/>
    <n v="0"/>
    <n v="0.05"/>
    <s v="REMOTA"/>
    <x v="1"/>
    <n v="0"/>
  </r>
  <r>
    <n v="906"/>
    <d v="2011-03-14T00:00:00"/>
    <d v="2010-11-09T00:00:00"/>
    <s v="CONSEJO DE ESTADO"/>
    <s v="05001233100020100218900"/>
    <s v="2019"/>
    <x v="0"/>
    <s v="SEGUREXPO DE COLOMBIA S.A"/>
    <s v="JUAN DAVID GOMEZ PEREZ"/>
    <s v="194.687 C.S DE LA J"/>
    <s v="CONTRACTUAL"/>
    <s v="EQUILIBRIO ECONOMICO"/>
    <s v="BAJO"/>
    <s v="BAJO"/>
    <s v="BAJO"/>
    <s v="BAJO"/>
    <n v="0.05"/>
    <s v="REMOTA"/>
    <n v="4611192"/>
    <n v="0"/>
    <s v=" ALEGATOS PRIMERA"/>
    <n v="0"/>
    <s v="NO"/>
    <s v="NO"/>
    <s v="12 AÑOS"/>
    <s v="FRANCISCO JAVIER BAENA GOMEZ"/>
    <s v="Decreto 3328"/>
    <s v="16 de Diciembre del año 2011"/>
    <n v="168127"/>
    <s v="EDUCACION"/>
    <s v="Actuación: AL DESPACHO PARA FALLO"/>
    <d v="2020-08-31T00:00:00"/>
    <s v="2011-03"/>
    <s v="12"/>
    <s v="2020-07"/>
    <n v="0.97992544724956854"/>
    <n v="4518624.3829536326"/>
    <n v="0"/>
    <d v="2023-03-11T00:00:00"/>
    <n v="2.526027397260274"/>
    <n v="4.3843078519294892E-2"/>
    <n v="0"/>
    <n v="0.05"/>
    <s v="REMOTA"/>
    <x v="1"/>
    <n v="0"/>
  </r>
  <r>
    <n v="907"/>
    <d v="2012-11-15T00:00:00"/>
    <d v="2012-04-17T00:00:00"/>
    <s v="CONSEJO DE ESTADO SALA DE LO CONTENCIOSO ADMINISTRATIVA SECCION SEGUNDA SUBSECCION B"/>
    <s v="11001032500020120023100"/>
    <s v="2019"/>
    <x v="0"/>
    <s v="JUAN JAIRO MONTOYA CORREA"/>
    <s v="VICTOR ALONSO PEREZ GOMEZ"/>
    <n v="91762"/>
    <s v="NULIDAD Y RESTABLECIMIENTO DEL DERECHO"/>
    <s v="OTRAS"/>
    <s v="BAJO"/>
    <s v="BAJO"/>
    <s v="BAJO"/>
    <s v="BAJO"/>
    <n v="0.05"/>
    <s v="REMOTA"/>
    <n v="11160000"/>
    <n v="0"/>
    <s v="CONTESTACIÓN"/>
    <n v="0"/>
    <s v="NO"/>
    <s v="NO"/>
    <s v="10 AÑOS"/>
    <s v="FRANCISCO JAVIER BAENA GOMEZ"/>
    <s v="Decreto 3337"/>
    <s v="16 de Diciembre del año 2011"/>
    <n v="168127"/>
    <s v="GENERAL"/>
    <s v="Mayo 16 de 2019 Fallo, Niegan las Pretenciones"/>
    <d v="2020-08-31T00:00:00"/>
    <s v="2012-11"/>
    <s v="10"/>
    <s v="2020-07"/>
    <n v="0.93961070022972437"/>
    <n v="10486055.414563725"/>
    <n v="0"/>
    <d v="2022-11-13T00:00:00"/>
    <n v="2.2027397260273971"/>
    <n v="4.3843078519294892E-2"/>
    <n v="0"/>
    <n v="0.05"/>
    <s v="REMOTA"/>
    <x v="1"/>
    <n v="0"/>
  </r>
  <r>
    <n v="908"/>
    <d v="2015-05-15T00:00:00"/>
    <d v="2014-11-13T00:00:00"/>
    <s v="JUZGADO 30 ADMINISTRATIVO ORAL DE MEDELLÍN"/>
    <s v="05001333303020120040900"/>
    <s v="2019"/>
    <x v="0"/>
    <s v="LUIS HERIBERTO MARIN GARCIA"/>
    <s v="JAVIER VILLEGAS POSADA"/>
    <s v="20.944 C.S DE LA J"/>
    <s v="REPARACIÓN DIRECTA"/>
    <s v="FALLA EN EL SERVICIO OTRAS CAUSAS"/>
    <s v="BAJO"/>
    <s v="BAJO"/>
    <s v="BAJO"/>
    <s v="BAJO"/>
    <n v="0.05"/>
    <s v="REMOTA"/>
    <n v="78288484"/>
    <n v="0"/>
    <s v=" ALEGATOS PRIMERA"/>
    <n v="0"/>
    <s v="NO"/>
    <s v="NO"/>
    <s v="10 AÑOS"/>
    <s v="FRANCISCO JAVIER BAENA GOMEZ"/>
    <s v="Decreto 3338"/>
    <s v="16 de Diciembre del año 2011"/>
    <n v="168127"/>
    <s v="DAPARD"/>
    <s v="Esta en Alegatos"/>
    <d v="2020-08-31T00:00:00"/>
    <s v="2015-05"/>
    <s v="10"/>
    <s v="2020-07"/>
    <n v="0.86073201793714027"/>
    <n v="67385404.814559519"/>
    <n v="0"/>
    <d v="2025-05-12T00:00:00"/>
    <n v="4.6986301369863011"/>
    <n v="4.3843078519294892E-2"/>
    <n v="0"/>
    <n v="0.05"/>
    <s v="REMOTA"/>
    <x v="1"/>
    <n v="0"/>
  </r>
  <r>
    <n v="909"/>
    <d v="2015-12-07T00:00:00"/>
    <d v="2015-12-07T00:00:00"/>
    <s v="Juzgado Civil Laboral del Circuito de Marinilla"/>
    <s v="05440311300120150083100"/>
    <s v="2019"/>
    <x v="1"/>
    <s v="JOSE OVER FORONDA SERNA"/>
    <s v="JULIA FERNANDA MUÑOZ RINCÓN"/>
    <n v="215278"/>
    <s v="ORDINARIA"/>
    <s v="RECONOCIMIENTO Y PAGO DE OTRAS PRESTACIONES SALARIALES, SOLCIALES Y SALARIOS"/>
    <s v="ALTO"/>
    <s v="BAJO"/>
    <s v="ALTO"/>
    <s v="ALTO"/>
    <n v="0.66749999999999998"/>
    <s v="ALTA"/>
    <n v="52752863"/>
    <n v="0.17"/>
    <s v=" AUDIENCIA DE PRUEBAS"/>
    <n v="0"/>
    <s v="NO"/>
    <s v="NO"/>
    <s v="7 AÑOS"/>
    <s v="FRANCISCO JAVIER BAENA GOMEZ"/>
    <s v="Decreto 3316"/>
    <s v="16 de Diciembre del año 2011"/>
    <n v="168127"/>
    <s v="EDUCACION"/>
    <s v="En espera programación de Audiencias"/>
    <d v="2020-08-31T00:00:00"/>
    <s v="2015-12"/>
    <s v="7"/>
    <s v="2020-07"/>
    <n v="0.8321082718324041"/>
    <n v="43896093.665141575"/>
    <n v="7462335.9230740685"/>
    <d v="2022-12-05T00:00:00"/>
    <n v="2.2630136986301368"/>
    <n v="4.3843078519294892E-2"/>
    <n v="7330711.2213560566"/>
    <n v="0.66749999999999998"/>
    <s v="ALTA"/>
    <x v="0"/>
    <n v="7330711.2213560566"/>
  </r>
  <r>
    <n v="910"/>
    <d v="2015-12-07T00:00:00"/>
    <d v="2015-12-07T00:00:00"/>
    <s v="Juzgado Civil Laboral del Circuito de Marinilla"/>
    <s v="05440311300120150084400"/>
    <s v="2019"/>
    <x v="1"/>
    <s v="JHON FREDY QUINTANA GUZMAN"/>
    <s v="JULIA FERNANDA MUÑOZ RINCÓN"/>
    <n v="215278"/>
    <s v="ORDINARIA"/>
    <s v="RECONOCIMIENTO Y PAGO DE OTRAS PRESTACIONES SALARIALES, SOLCIALES Y SALARIOS"/>
    <s v="ALTO"/>
    <s v="BAJO"/>
    <s v="ALTO"/>
    <s v="ALTO"/>
    <n v="0.66749999999999998"/>
    <s v="ALTA"/>
    <n v="52379513"/>
    <n v="0.16"/>
    <s v=" AUDIENCIA DE PRUEBAS"/>
    <n v="0"/>
    <s v="NO"/>
    <s v="NO"/>
    <s v="7 AÑOS"/>
    <s v="FRANCISCO JAVIER BAENA GOMEZ"/>
    <s v="Decreto 3316"/>
    <s v="16 de Diciembre del año 2011"/>
    <n v="168127"/>
    <s v="EDUCACION"/>
    <s v="Audiencia para el 22 de Junio de 2018 a las 2,00 pm."/>
    <d v="2020-08-31T00:00:00"/>
    <s v="2015-12"/>
    <s v="7"/>
    <s v="2020-07"/>
    <n v="0.8321082718324041"/>
    <n v="43585426.041852944"/>
    <n v="6973668.1666964712"/>
    <d v="2022-12-05T00:00:00"/>
    <n v="2.2630136986301368"/>
    <n v="4.3843078519294892E-2"/>
    <n v="6850662.8501596497"/>
    <n v="0.66749999999999998"/>
    <s v="ALTA"/>
    <x v="0"/>
    <n v="6850662.8501596497"/>
  </r>
  <r>
    <n v="911"/>
    <d v="2015-12-07T00:00:00"/>
    <d v="2015-12-07T00:00:00"/>
    <s v="Juzgado Civil Laboral del Circuito de Marinilla"/>
    <s v="05440311300120150084600"/>
    <s v="2019"/>
    <x v="1"/>
    <s v="JHON FREDY BETANCUR PATIÑO"/>
    <s v="JULIA FERNANDA MUÑOZ RINCÓN"/>
    <n v="215278"/>
    <s v="ORDINARIA"/>
    <s v="RECONOCIMIENTO Y PAGO DE OTRAS PRESTACIONES SALARIALES, SOLCIALES Y SALARIOS"/>
    <s v="ALTO"/>
    <s v="BAJO"/>
    <s v="ALTO"/>
    <s v="ALTO"/>
    <n v="0.66749999999999998"/>
    <s v="ALTA"/>
    <n v="52079513"/>
    <n v="0.16"/>
    <s v=" AUDIENCIA DE PRUEBAS"/>
    <n v="0"/>
    <s v="NO"/>
    <s v="NO"/>
    <s v="7 AÑOS"/>
    <s v="FRANCISCO JAVIER BAENA GOMEZ"/>
    <s v="Decreto 3316"/>
    <s v="16 de Diciembre del año 2011"/>
    <n v="168127"/>
    <s v="EDUCACION"/>
    <s v="En espera programación de Audiencias"/>
    <d v="2020-08-31T00:00:00"/>
    <s v="2015-12"/>
    <s v="7"/>
    <s v="2020-07"/>
    <n v="0.8321082718324041"/>
    <n v="43335793.560303226"/>
    <n v="6933726.9696485167"/>
    <d v="2022-12-05T00:00:00"/>
    <n v="2.2630136986301368"/>
    <n v="4.3843078519294892E-2"/>
    <n v="6811426.1574655455"/>
    <n v="0.66749999999999998"/>
    <s v="ALTA"/>
    <x v="0"/>
    <n v="6811426.1574655455"/>
  </r>
  <r>
    <n v="912"/>
    <d v="2015-12-07T00:00:00"/>
    <d v="2015-12-07T00:00:00"/>
    <s v="Juzgado Civil Laboral del Circuito de Marinilla"/>
    <s v="05440311300120150084700"/>
    <s v="2019"/>
    <x v="1"/>
    <s v="CESAR ADOLFO ZULUAGA SALAZAR"/>
    <s v="JULIA FERNANDA MUÑOZ RINCÓN"/>
    <n v="215278"/>
    <s v="ORDINARIA"/>
    <s v="RECONOCIMIENTO Y PAGO DE OTRAS PRESTACIONES SALARIALES, SOLCIALES Y SALARIOS"/>
    <s v="ALTO"/>
    <s v="BAJO"/>
    <s v="ALTO"/>
    <s v="ALTO"/>
    <n v="0.66749999999999998"/>
    <s v="ALTA"/>
    <n v="51973423"/>
    <n v="0.16"/>
    <s v=" AUDIENCIA DE PRUEBAS"/>
    <n v="0"/>
    <s v="NO"/>
    <s v="NO"/>
    <s v="7 AÑOS"/>
    <s v="FRANCISCO JAVIER BAENA GOMEZ"/>
    <s v="Decreto 3316"/>
    <s v="16 de Diciembre del año 2011"/>
    <n v="168127"/>
    <s v="EDUCACION"/>
    <s v="En espera programación de Audiencias"/>
    <d v="2020-08-31T00:00:00"/>
    <s v="2015-12"/>
    <s v="7"/>
    <s v="2020-07"/>
    <n v="0.8321082718324041"/>
    <n v="43247515.193744525"/>
    <n v="6919602.4309991244"/>
    <d v="2022-12-05T00:00:00"/>
    <n v="2.2630136986301368"/>
    <n v="4.3843078519294892E-2"/>
    <n v="6797550.7550391527"/>
    <n v="0.66749999999999998"/>
    <s v="ALTA"/>
    <x v="0"/>
    <n v="6797550.7550391527"/>
  </r>
  <r>
    <n v="913"/>
    <d v="2016-06-24T00:00:00"/>
    <d v="2016-06-24T00:00:00"/>
    <s v="Juzgado Civil Laboral del Circuito de Marinilla"/>
    <s v="05440311300120160047100"/>
    <s v="2019"/>
    <x v="1"/>
    <s v="Mario Alcides Montoya Blandón"/>
    <s v="CRISTIAN SANCHEZ RUA"/>
    <n v="254856"/>
    <s v="ORDINARIA"/>
    <s v="RECONOCIMIENTO Y PAGO DE OTRAS PRESTACIONES SALARIALES, SOLCIALES Y SALARIOS"/>
    <s v="ALTO"/>
    <s v="BAJO"/>
    <s v="ALTO"/>
    <s v="ALTO"/>
    <n v="0.66749999999999998"/>
    <s v="ALTA"/>
    <n v="53942094"/>
    <n v="0.19"/>
    <s v=" AUDIENCIA DE PRUEBAS"/>
    <n v="0"/>
    <s v="NO"/>
    <s v="NO"/>
    <s v="6 AÑOS"/>
    <s v="FRANCISCO JAVIER BAENA GOMEZ"/>
    <s v="Decreto 3316"/>
    <s v="16 de Diciembre del año 2011"/>
    <n v="168127"/>
    <s v="EDUCACION"/>
    <s v="En espera programación de Audiencias"/>
    <d v="2020-08-31T00:00:00"/>
    <s v="2016-06"/>
    <s v="6"/>
    <s v="2020-07"/>
    <n v="0.79172380492187922"/>
    <n v="42707239.907133669"/>
    <n v="8114375.5823553968"/>
    <d v="2022-06-23T00:00:00"/>
    <n v="1.810958904109589"/>
    <n v="4.3843078519294892E-2"/>
    <n v="7999637.1282231333"/>
    <n v="0.66749999999999998"/>
    <s v="ALTA"/>
    <x v="0"/>
    <n v="7999637.1282231333"/>
  </r>
  <r>
    <n v="914"/>
    <d v="2016-03-16T00:00:00"/>
    <d v="2016-03-16T00:00:00"/>
    <s v="Juzgado Civil Laboral del Circuito de La Ceja"/>
    <s v="05376311200120160008400"/>
    <s v="2019"/>
    <x v="1"/>
    <s v="MARÍA EMILCE MORALES RODRIGUEZ"/>
    <s v="JULIA FERNANDA MUÑOZ RINCÓN"/>
    <n v="215278"/>
    <s v="ORDINARIA"/>
    <s v="RECONOCIMIENTO Y PAGO DE OTRAS PRESTACIONES SALARIALES, SOLCIALES Y SALARIOS"/>
    <s v="ALTO"/>
    <s v="BAJO"/>
    <s v="ALTO"/>
    <s v="ALTO"/>
    <n v="0.66749999999999998"/>
    <s v="ALTA"/>
    <n v="52231434"/>
    <n v="0.27"/>
    <s v=" SENTENCIA 2DA EN CONTRA "/>
    <n v="10407870"/>
    <s v="NO"/>
    <s v="NO"/>
    <s v="6 AÑOS"/>
    <s v="FRANCISCO JAVIER BAENA GOMEZ"/>
    <s v="Decreto 3316"/>
    <s v="16 de Diciembre del año 2011"/>
    <n v="168127"/>
    <s v="EDUCACION"/>
    <s v="Se liquidaron Costas, pendiente pago y Acción de Repetición"/>
    <d v="2020-08-31T00:00:00"/>
    <s v="2016-03"/>
    <s v="6"/>
    <s v="2020-07"/>
    <n v="0.80354364508127107"/>
    <n v="41970236.864181831"/>
    <n v="11331963.953329096"/>
    <d v="2022-03-15T00:00:00"/>
    <n v="1.536986301369863"/>
    <n v="4.3843078519294892E-2"/>
    <n v="11195823.470520802"/>
    <n v="0.66749999999999998"/>
    <s v="ALTA"/>
    <x v="0"/>
    <n v="10407870"/>
  </r>
  <r>
    <n v="915"/>
    <d v="2017-06-09T00:00:00"/>
    <d v="2017-06-09T00:00:00"/>
    <s v="Juzgado Laboral del Circuito de Rionegro"/>
    <s v="05615310500120170008300"/>
    <s v="2019"/>
    <x v="1"/>
    <s v="RAMIRO ALBERTO CALLE CALLE"/>
    <s v="JULIA FERNANDA MUÑOZ RINCÓN"/>
    <n v="215278"/>
    <s v="ORDINARIA"/>
    <s v="RECONOCIMIENTO Y PAGO DE OTRAS PRESTACIONES SALARIALES, SOLCIALES Y SALARIOS"/>
    <s v="ALTO"/>
    <s v="BAJO"/>
    <s v="ALTO"/>
    <s v="ALTO"/>
    <n v="0.66749999999999998"/>
    <s v="ALTA"/>
    <n v="53942094"/>
    <n v="0.19"/>
    <s v="CONTESTACIÓN"/>
    <n v="13280929"/>
    <s v="NO"/>
    <s v="NO"/>
    <s v="5 AÑOS"/>
    <s v="FRANCISCO JAVIER BAENA GOMEZ"/>
    <s v="Decreto 3317"/>
    <s v="16 de Diciembre del año 2011"/>
    <n v="168127"/>
    <s v="EDUCACION"/>
    <s v="Ordena Cumplir requisitos al departamento de Antioquia."/>
    <d v="2020-08-31T00:00:00"/>
    <s v="2017-06"/>
    <s v="5"/>
    <s v="2020-07"/>
    <n v="0.76136533047353394"/>
    <n v="41069640.224744432"/>
    <n v="7803231.6427014424"/>
    <d v="2022-06-08T00:00:00"/>
    <n v="1.7698630136986302"/>
    <n v="4.3843078519294892E-2"/>
    <n v="7695379.3311391929"/>
    <n v="0.66749999999999998"/>
    <s v="ALTA"/>
    <x v="0"/>
    <n v="13280929"/>
  </r>
  <r>
    <n v="916"/>
    <d v="2017-06-09T00:00:00"/>
    <d v="2017-06-09T00:00:00"/>
    <s v="Juzgado Laboral del Circuito de Rionegro"/>
    <s v="05615310500120140037400"/>
    <s v="2019"/>
    <x v="1"/>
    <s v="GUSTAVO ANTONIO ARBELAEZ ARBELAEZ"/>
    <s v="MARIA NATALI ARBELAEZ RESTREPO"/>
    <n v="176839"/>
    <s v="ORDINARIA"/>
    <s v="RECONOCIMIENTO Y PAGO DE OTRAS PRESTACIONES SALARIALES, SOLCIALES Y SALARIOS"/>
    <s v="ALTO"/>
    <s v="BAJO"/>
    <s v="ALTO"/>
    <s v="ALTO"/>
    <n v="0.66749999999999998"/>
    <s v="ALTA"/>
    <n v="22883742"/>
    <n v="0.19"/>
    <s v="AUDIENCIA INICIAL O PRIMERA AUDIENCIA"/>
    <n v="0"/>
    <s v="NO"/>
    <s v="NO"/>
    <s v="8 AÑOS"/>
    <s v="FRANCISCO JAVIER BAENA GOMEZ"/>
    <s v="Decreto 3317"/>
    <s v="16 de Diciembre del año 2011"/>
    <n v="168127"/>
    <s v="EDUCACION"/>
    <s v="AUDIENCIA INICIAL O PRIMERA AUDIENCIA"/>
    <d v="2020-08-31T00:00:00"/>
    <s v="2017-06"/>
    <s v="8"/>
    <s v="2020-07"/>
    <n v="0.76136533047353394"/>
    <n v="17422887.790301088"/>
    <n v="3310348.680157207"/>
    <d v="2025-06-07T00:00:00"/>
    <n v="4.7698630136986298"/>
    <n v="4.3843078519294892E-2"/>
    <n v="3188479.4465211132"/>
    <n v="0.66749999999999998"/>
    <s v="ALTA"/>
    <x v="0"/>
    <n v="3188479.4465211132"/>
  </r>
  <r>
    <n v="917"/>
    <d v="2016-10-27T00:00:00"/>
    <d v="2016-10-27T00:00:00"/>
    <s v="Juzgado Promiscuo del Circuito de Amalfi "/>
    <s v="05031318900120160023100"/>
    <s v="2019"/>
    <x v="1"/>
    <s v="RONALD FABIAN HERNANDEZ CARDENAS"/>
    <s v="JULIA FERNANDA MUÑOZ RINCÓN"/>
    <n v="215278"/>
    <s v="ORDINARIA"/>
    <s v="RECONOCIMIENTO Y PAGO DE OTRAS PRESTACIONES SALARIALES, SOLCIALES Y SALARIOS"/>
    <s v="ALTO"/>
    <s v="BAJO"/>
    <s v="ALTO"/>
    <s v="ALTO"/>
    <n v="0.66749999999999998"/>
    <s v="ALTA"/>
    <n v="54401830"/>
    <n v="0.19"/>
    <s v=" RECURSO DE APELACIÓN SENTENCIA"/>
    <n v="0"/>
    <s v="NO"/>
    <s v="NO"/>
    <s v="6 AÑOS"/>
    <s v="FRANCISCO JAVIER BAENA GOMEZ"/>
    <s v="Decreto 3317"/>
    <s v="16 de Diciembre del año 2011"/>
    <n v="168127"/>
    <s v="EDUCACION"/>
    <s v="Sentencia en contra del Departamento"/>
    <d v="2020-08-31T00:00:00"/>
    <s v="2016-10"/>
    <s v="6"/>
    <s v="2020-07"/>
    <n v="0.79104764067648514"/>
    <n v="43034439.269983232"/>
    <n v="8176543.4612968145"/>
    <d v="2022-10-26T00:00:00"/>
    <n v="2.1534246575342464"/>
    <n v="4.3843078519294892E-2"/>
    <n v="8039246.3352280157"/>
    <n v="0.66749999999999998"/>
    <s v="ALTA"/>
    <x v="0"/>
    <n v="8039246.3352280157"/>
  </r>
  <r>
    <n v="918"/>
    <d v="2016-10-27T00:00:00"/>
    <d v="2016-10-27T00:00:00"/>
    <s v="Juzgado Promiscuo del Circuito de Amalfi "/>
    <s v="05031318900120160023200"/>
    <s v="2019"/>
    <x v="1"/>
    <s v="ALMA LUCIA CARDENAS ZAPATA"/>
    <s v="JULIA FERNANDA MUÑOZ RINCÓN"/>
    <n v="215278"/>
    <s v="ORDINARIA"/>
    <s v="RECONOCIMIENTO Y PAGO DE OTRAS PRESTACIONES SALARIALES, SOLCIALES Y SALARIOS"/>
    <s v="ALTO"/>
    <s v="BAJO"/>
    <s v="ALTO"/>
    <s v="ALTO"/>
    <n v="0.66749999999999998"/>
    <s v="ALTA"/>
    <n v="53457982"/>
    <n v="0.19"/>
    <s v=" RECURSO DE APELACIÓN SENTENCIA"/>
    <n v="0"/>
    <s v="NO"/>
    <s v="NO"/>
    <s v="6 AÑOS"/>
    <s v="FRANCISCO JAVIER BAENA GOMEZ"/>
    <s v="Decreto 3317"/>
    <s v="16 de Diciembre del año 2011"/>
    <n v="168127"/>
    <s v="EDUCACION"/>
    <s v="Sentencia en contra del Departamento"/>
    <d v="2020-08-31T00:00:00"/>
    <s v="2016-10"/>
    <s v="6"/>
    <s v="2020-07"/>
    <n v="0.79104764067648514"/>
    <n v="42287810.536426008"/>
    <n v="8034684.0019209413"/>
    <d v="2022-10-26T00:00:00"/>
    <n v="2.1534246575342464"/>
    <n v="4.3843078519294892E-2"/>
    <n v="7899768.9210488899"/>
    <n v="0.66749999999999998"/>
    <s v="ALTA"/>
    <x v="0"/>
    <n v="7899768.9210488899"/>
  </r>
  <r>
    <n v="919"/>
    <d v="2016-09-07T00:00:00"/>
    <d v="2016-09-07T00:00:00"/>
    <s v="Juzgado Promiscuo del Circuito de Amalfi "/>
    <s v="05031318900120160023300"/>
    <s v="2019"/>
    <x v="1"/>
    <s v="ISABEL CRISTINA ROJAS RAMIREZ"/>
    <s v="JULIA FERNANDA MUÑOZ RINCÓN"/>
    <n v="215278"/>
    <s v="ORDINARIA"/>
    <s v="RECONOCIMIENTO Y PAGO DE OTRAS PRESTACIONES SALARIALES, SOLCIALES Y SALARIOS"/>
    <s v="ALTO"/>
    <s v="BAJO"/>
    <s v="ALTO"/>
    <s v="ALTO"/>
    <n v="0.66749999999999998"/>
    <s v="ALTA"/>
    <n v="53457982"/>
    <n v="0.19"/>
    <s v=" RECURSO DE APELACIÓN SENTENCIA"/>
    <n v="0"/>
    <s v="NO"/>
    <s v="NO"/>
    <s v="6 AÑOS"/>
    <s v="FRANCISCO JAVIER BAENA GOMEZ"/>
    <s v="Decreto 3317"/>
    <s v="16 de Diciembre del año 2011"/>
    <n v="168127"/>
    <s v="EDUCACION"/>
    <s v="Sentencia en contra del Departamento"/>
    <d v="2020-08-31T00:00:00"/>
    <s v="2016-09"/>
    <s v="6"/>
    <s v="2020-07"/>
    <n v="0.79057379366945824"/>
    <n v="42262479.631653614"/>
    <n v="8029871.1300141867"/>
    <d v="2022-09-06T00:00:00"/>
    <n v="2.0164383561643837"/>
    <n v="4.3843078519294892E-2"/>
    <n v="7903546.2714751801"/>
    <n v="0.66749999999999998"/>
    <s v="ALTA"/>
    <x v="0"/>
    <n v="7903546.2714751801"/>
  </r>
  <r>
    <n v="920"/>
    <d v="2016-09-07T00:00:00"/>
    <d v="2016-09-07T00:00:00"/>
    <s v="Juzgado Promiscuo del Circuito de Amalfi "/>
    <s v="05031318900120160023400"/>
    <s v="2019"/>
    <x v="1"/>
    <s v="NEFTALI JULIO BOTERO"/>
    <s v="JULIA FERNANDA MUÑOZ RINCÓN"/>
    <n v="215278"/>
    <s v="ORDINARIA"/>
    <s v="RECONOCIMIENTO Y PAGO DE OTRAS PRESTACIONES SALARIALES, SOLCIALES Y SALARIOS"/>
    <s v="ALTO"/>
    <s v="BAJO"/>
    <s v="ALTO"/>
    <s v="ALTO"/>
    <n v="0.66749999999999998"/>
    <s v="ALTA"/>
    <n v="53407982"/>
    <n v="0.19"/>
    <s v=" RECURSO DE APELACIÓN SENTENCIA"/>
    <n v="0"/>
    <s v="NO"/>
    <s v="NO"/>
    <s v="6 AÑOS"/>
    <s v="FRANCISCO JAVIER BAENA GOMEZ"/>
    <s v="Decreto 3317"/>
    <s v="16 de Diciembre del año 2011"/>
    <n v="168127"/>
    <s v="EDUCACION"/>
    <s v="Sentencia en contra del Departamento"/>
    <d v="2020-08-31T00:00:00"/>
    <s v="2016-09"/>
    <s v="6"/>
    <s v="2020-07"/>
    <n v="0.79057379366945824"/>
    <n v="42222950.94197014"/>
    <n v="8022360.6789743267"/>
    <d v="2022-09-06T00:00:00"/>
    <n v="2.0164383561643837"/>
    <n v="4.3843078519294892E-2"/>
    <n v="7896153.9738464775"/>
    <n v="0.66749999999999998"/>
    <s v="ALTA"/>
    <x v="0"/>
    <n v="7896153.9738464775"/>
  </r>
  <r>
    <n v="921"/>
    <d v="2016-09-07T00:00:00"/>
    <d v="2016-09-07T00:00:00"/>
    <s v="Juzgado Promiscuo del Circuito de Amalfi "/>
    <s v="05031318900120160023500"/>
    <s v="2019"/>
    <x v="1"/>
    <s v="CLAUDIA PATRICIA FORONDA"/>
    <s v="JULIA FERNANDA MUÑOZ RINCÓN"/>
    <n v="215278"/>
    <s v="ORDINARIA"/>
    <s v="RECONOCIMIENTO Y PAGO DE OTRAS PRESTACIONES SALARIALES, SOLCIALES Y SALARIOS"/>
    <s v="ALTO"/>
    <s v="BAJO"/>
    <s v="ALTO"/>
    <s v="ALTO"/>
    <n v="0.66749999999999998"/>
    <s v="ALTA"/>
    <n v="52457982"/>
    <n v="0.19"/>
    <s v=" RECURSO DE APELACIÓN SENTENCIA"/>
    <n v="0"/>
    <s v="NO"/>
    <s v="NO"/>
    <s v="6 AÑOS"/>
    <s v="FRANCISCO JAVIER BAENA GOMEZ"/>
    <s v="Decreto 3317"/>
    <s v="16 de Diciembre del año 2011"/>
    <n v="168127"/>
    <s v="EDUCACION"/>
    <s v="Sentencia en contra del Departamento"/>
    <d v="2020-08-31T00:00:00"/>
    <s v="2016-09"/>
    <s v="6"/>
    <s v="2020-07"/>
    <n v="0.79057379366945824"/>
    <n v="41471905.837984152"/>
    <n v="7879662.109216989"/>
    <d v="2022-09-06T00:00:00"/>
    <n v="2.0164383561643837"/>
    <n v="4.3843078519294892E-2"/>
    <n v="7755700.3189011514"/>
    <n v="0.66749999999999998"/>
    <s v="ALTA"/>
    <x v="0"/>
    <n v="7755700.3189011514"/>
  </r>
  <r>
    <n v="922"/>
    <d v="2016-09-07T00:00:00"/>
    <d v="2016-09-07T00:00:00"/>
    <s v="Juzgado Promiscuo del Circuito de Amalfi "/>
    <s v="05031318900120160023600"/>
    <s v="2019"/>
    <x v="1"/>
    <s v="DORALBA DE JESUS PORRA ROJAS"/>
    <s v="JULIA FERNANDA MUÑOZ RINCÓN"/>
    <n v="215278"/>
    <s v="ORDINARIA"/>
    <s v="RECONOCIMIENTO Y PAGO DE OTRAS PRESTACIONES SALARIALES, SOLCIALES Y SALARIOS"/>
    <s v="ALTO"/>
    <s v="BAJO"/>
    <s v="ALTO"/>
    <s v="ALTO"/>
    <n v="0.66749999999999998"/>
    <s v="ALTA"/>
    <n v="53000982"/>
    <n v="0.19"/>
    <s v=" RECURSO DE APELACIÓN SENTENCIA"/>
    <n v="0"/>
    <s v="NO"/>
    <s v="NO"/>
    <s v="6 AÑOS"/>
    <s v="FRANCISCO JAVIER BAENA GOMEZ"/>
    <s v="Decreto 3317"/>
    <s v="16 de Diciembre del año 2011"/>
    <n v="168127"/>
    <s v="EDUCACION"/>
    <s v="Sentencia en contra del Departamento"/>
    <d v="2020-08-31T00:00:00"/>
    <s v="2016-09"/>
    <s v="6"/>
    <s v="2020-07"/>
    <n v="0.79057379366945824"/>
    <n v="41901187.407946669"/>
    <n v="7961225.6075098673"/>
    <d v="2022-09-06T00:00:00"/>
    <n v="2.0164383561643837"/>
    <n v="4.3843078519294892E-2"/>
    <n v="7835980.6711488487"/>
    <n v="0.66749999999999998"/>
    <s v="ALTA"/>
    <x v="0"/>
    <n v="7835980.6711488487"/>
  </r>
  <r>
    <n v="923"/>
    <d v="2016-10-27T00:00:00"/>
    <d v="2016-10-27T00:00:00"/>
    <s v="Juzgado Promiscuo del Circuito de Amalfi "/>
    <s v="05031318900120160023700"/>
    <s v="2019"/>
    <x v="1"/>
    <s v="BEATRIZ ELENA GIRALDO BERMUDEZ"/>
    <s v="JULIA FERNANDA MUÑOZ RINCÓN"/>
    <n v="215278"/>
    <s v="ORDINARIA"/>
    <s v="RECONOCIMIENTO Y PAGO DE OTRAS PRESTACIONES SALARIALES, SOLCIALES Y SALARIOS"/>
    <s v="ALTO"/>
    <s v="BAJO"/>
    <s v="ALTO"/>
    <s v="ALTO"/>
    <n v="0.66749999999999998"/>
    <s v="ALTA"/>
    <n v="51457982"/>
    <n v="0.19"/>
    <s v=" RECURSO DE APELACIÓN SENTENCIA"/>
    <n v="0"/>
    <s v="NO"/>
    <s v="NO"/>
    <s v="6 AÑOS"/>
    <s v="FRANCISCO JAVIER BAENA GOMEZ"/>
    <s v="Decreto 3317"/>
    <s v="16 de Diciembre del año 2011"/>
    <n v="168127"/>
    <s v="EDUCACION"/>
    <s v="Sentencia en contra del Departamento"/>
    <d v="2020-08-31T00:00:00"/>
    <s v="2016-10"/>
    <s v="6"/>
    <s v="2020-07"/>
    <n v="0.79104764067648514"/>
    <n v="40705715.255073041"/>
    <n v="7734085.8984638778"/>
    <d v="2022-10-26T00:00:00"/>
    <n v="2.1534246575342464"/>
    <n v="4.3843078519294892E-2"/>
    <n v="7604218.3362531951"/>
    <n v="0.66749999999999998"/>
    <s v="ALTA"/>
    <x v="0"/>
    <n v="7604218.3362531951"/>
  </r>
  <r>
    <n v="924"/>
    <d v="2016-10-11T00:00:00"/>
    <d v="2016-10-11T00:00:00"/>
    <s v="Juzgado Promiscuo del Circuito de Amalfi "/>
    <s v="05031318900120160027500"/>
    <s v="2019"/>
    <x v="1"/>
    <s v="LINA MARCELA SERNA JARAMILLO"/>
    <s v="JULIA FERNANDA MUÑOZ RINCÓN"/>
    <n v="215278"/>
    <s v="ORDINARIA"/>
    <s v="RECONOCIMIENTO Y PAGO DE OTRAS PRESTACIONES SALARIALES, SOLCIALES Y SALARIOS"/>
    <s v="ALTO"/>
    <s v="BAJO"/>
    <s v="ALTO"/>
    <s v="ALTO"/>
    <n v="0.66749999999999998"/>
    <s v="ALTA"/>
    <n v="53457000"/>
    <n v="0.19"/>
    <s v=" RECURSO DE APELACIÓN SENTENCIA"/>
    <n v="0"/>
    <s v="NO"/>
    <s v="NO"/>
    <s v="6 AÑOS"/>
    <s v="FRANCISCO JAVIER BAENA GOMEZ"/>
    <s v="Decreto 3317"/>
    <s v="16 de Diciembre del año 2011"/>
    <n v="168127"/>
    <s v="EDUCACION"/>
    <s v="Sentencia en contra del Departamento"/>
    <d v="2020-08-31T00:00:00"/>
    <s v="2016-10"/>
    <s v="6"/>
    <s v="2020-07"/>
    <n v="0.79104764067648514"/>
    <n v="42287033.727642864"/>
    <n v="8034536.4082521442"/>
    <d v="2022-10-10T00:00:00"/>
    <n v="2.1095890410958904"/>
    <n v="4.3843078519294892E-2"/>
    <n v="7902347.4000155944"/>
    <n v="0.66749999999999998"/>
    <s v="ALTA"/>
    <x v="0"/>
    <n v="7902347.4000155944"/>
  </r>
  <r>
    <n v="925"/>
    <d v="2016-10-11T00:00:00"/>
    <d v="2016-10-11T00:00:00"/>
    <s v="Juzgado Promiscuo del Circuito de Amalfi "/>
    <s v="05031318900120160027600"/>
    <s v="2019"/>
    <x v="1"/>
    <s v="JORGE ARMANDO CARDENAS"/>
    <s v="JULIA FERNANDA MUÑOZ RINCÓN"/>
    <n v="215278"/>
    <s v="ORDINARIA"/>
    <s v="RECONOCIMIENTO Y PAGO DE OTRAS PRESTACIONES SALARIALES, SOLCIALES Y SALARIOS"/>
    <s v="ALTO"/>
    <s v="BAJO"/>
    <s v="ALTO"/>
    <s v="ALTO"/>
    <n v="0.66749999999999998"/>
    <s v="ALTA"/>
    <n v="53400982"/>
    <n v="0.19"/>
    <s v=" RECURSO DE APELACIÓN SENTENCIA"/>
    <n v="0"/>
    <s v="NO"/>
    <s v="NO"/>
    <s v="6 AÑOS"/>
    <s v="FRANCISCO JAVIER BAENA GOMEZ"/>
    <s v="Decreto 3317"/>
    <s v="16 de Diciembre del año 2011"/>
    <n v="168127"/>
    <s v="EDUCACION"/>
    <s v="Sentencia en contra del Departamento"/>
    <d v="2020-08-31T00:00:00"/>
    <s v="2016-10"/>
    <s v="6"/>
    <s v="2020-07"/>
    <n v="0.79104764067648514"/>
    <n v="42242720.820907451"/>
    <n v="8026116.9559724154"/>
    <d v="2022-10-10T00:00:00"/>
    <n v="2.1095890410958904"/>
    <n v="4.3843078519294892E-2"/>
    <n v="7894066.4696107069"/>
    <n v="0.66749999999999998"/>
    <s v="ALTA"/>
    <x v="0"/>
    <n v="7894066.4696107069"/>
  </r>
  <r>
    <n v="926"/>
    <d v="2017-02-13T00:00:00"/>
    <d v="2017-02-13T00:00:00"/>
    <s v="Juzgado Promiscuo del Circuito de Amalfi "/>
    <s v="05031318900120160031900"/>
    <s v="2019"/>
    <x v="1"/>
    <s v="CLAUDIA BIBIANA ECHAVARRIA CIFUENTES"/>
    <s v="JULIA FERNANDA MUÑOZ RINCÓN"/>
    <n v="215278"/>
    <s v="ORDINARIA"/>
    <s v="RECONOCIMIENTO Y PAGO DE OTRAS PRESTACIONES SALARIALES, SOLCIALES Y SALARIOS"/>
    <s v="ALTO"/>
    <s v="BAJO"/>
    <s v="ALTO"/>
    <s v="ALTO"/>
    <n v="0.66749999999999998"/>
    <s v="ALTA"/>
    <n v="53432082"/>
    <n v="0.19"/>
    <s v=" RECURSO DE APELACIÓN SENTENCIA"/>
    <n v="0"/>
    <s v="NO"/>
    <s v="NO"/>
    <s v="6 AÑOS"/>
    <s v="FRANCISCO JAVIER BAENA GOMEZ"/>
    <s v="Decreto 3317"/>
    <s v="16 de Diciembre del año 2011"/>
    <n v="168127"/>
    <s v="EDUCACION"/>
    <s v="Sentencia en contra del Departamento"/>
    <d v="2020-08-31T00:00:00"/>
    <s v="2017-02"/>
    <s v="6"/>
    <s v="2020-07"/>
    <n v="0.77115025586143982"/>
    <n v="41204163.705509432"/>
    <n v="7828791.1040467918"/>
    <d v="2023-02-12T00:00:00"/>
    <n v="2.452054794520548"/>
    <n v="4.3843078519294892E-2"/>
    <n v="7679278.2654613508"/>
    <n v="0.66749999999999998"/>
    <s v="ALTA"/>
    <x v="0"/>
    <n v="7679278.2654613508"/>
  </r>
  <r>
    <n v="927"/>
    <d v="2017-05-02T00:00:00"/>
    <d v="2017-05-02T00:00:00"/>
    <s v="Juzgado Promiscuo del Circuito de Amalfi "/>
    <s v="05031318900120170003300"/>
    <s v="2019"/>
    <x v="1"/>
    <s v="YULY MABEL SUAREZ GALLEGO"/>
    <s v="JULIA FERNANDA MUÑOZ RINCÓN"/>
    <n v="215278"/>
    <s v="ORDINARIA"/>
    <s v="RECONOCIMIENTO Y PAGO DE OTRAS PRESTACIONES SALARIALES, SOLCIALES Y SALARIOS"/>
    <s v="ALTO"/>
    <s v="BAJO"/>
    <s v="ALTO"/>
    <s v="ALTO"/>
    <n v="0.66749999999999998"/>
    <s v="ALTA"/>
    <n v="53455552"/>
    <n v="0.19"/>
    <s v=" RECURSO DE APELACIÓN SENTENCIA"/>
    <n v="0"/>
    <s v="NO"/>
    <s v="NO"/>
    <s v="4 años"/>
    <s v="FRANCISCO JAVIER BAENA GOMEZ"/>
    <s v="Decreto 3317"/>
    <s v="16 de Diciembre del año 2011"/>
    <n v="168127"/>
    <s v="EDUCACION"/>
    <s v="Sentencia en contra del Departamento"/>
    <d v="2020-08-31T00:00:00"/>
    <s v="2017-05"/>
    <s v="4"/>
    <s v="2020-07"/>
    <n v="0.76223816507249575"/>
    <n v="40745861.869417384"/>
    <n v="7741713.7551893033"/>
    <d v="2021-05-01T00:00:00"/>
    <n v="0.66575342465753429"/>
    <n v="4.3843078519294892E-2"/>
    <n v="7701288.9252822967"/>
    <n v="0.66749999999999998"/>
    <s v="ALTA"/>
    <x v="0"/>
    <n v="7701288.9252822967"/>
  </r>
  <r>
    <n v="928"/>
    <d v="2017-05-02T00:00:00"/>
    <d v="2017-05-02T00:00:00"/>
    <s v="Juzgado Promiscuo del Circuito de Amalfi "/>
    <s v="05031318900120180020400"/>
    <s v="2019"/>
    <x v="1"/>
    <s v="ISABEL CRISTINA ROJAS RAMIREZ"/>
    <s v="NATALIA BOTERO MANCO"/>
    <n v="172735"/>
    <s v="ORDINARIA"/>
    <s v="RECONOCIMIENTO Y PAGO DE OTRAS PRESTACIONES SALARIALES, SOLCIALES Y SALARIOS"/>
    <s v="ALTO"/>
    <s v="BAJO"/>
    <s v="ALTO"/>
    <s v="ALTO"/>
    <n v="0.66749999999999998"/>
    <s v="ALTA"/>
    <n v="53455552"/>
    <n v="0.19"/>
    <s v=" RECURSO DE APELACIÓN SENTENCIA"/>
    <n v="0"/>
    <s v="NO"/>
    <s v="NO"/>
    <s v="4 AÑOS"/>
    <s v="FRANCISCO JAVIER BAENA GOMEZ"/>
    <s v="Decreto 3317"/>
    <s v="16 de Diciembre del año 2011"/>
    <n v="168127"/>
    <s v="EDUCACION"/>
    <s v="Sentencia en contra del Departamento"/>
    <d v="2020-08-31T00:00:00"/>
    <s v="2017-05"/>
    <s v="4"/>
    <s v="2020-07"/>
    <n v="0.76223816507249575"/>
    <n v="40745861.869417384"/>
    <n v="7741713.7551893033"/>
    <d v="2021-05-01T00:00:00"/>
    <n v="0.66575342465753429"/>
    <n v="4.3843078519294892E-2"/>
    <n v="7701288.9252822967"/>
    <n v="0.66749999999999998"/>
    <s v="ALTA"/>
    <x v="0"/>
    <n v="7701288.9252822967"/>
  </r>
  <r>
    <n v="929"/>
    <d v="2019-04-24T00:00:00"/>
    <d v="2019-04-24T00:00:00"/>
    <s v="Juzgado Promiscuo del Circuito de Amalfi "/>
    <s v="05031318900120180018900"/>
    <s v="2019"/>
    <x v="1"/>
    <s v="ANA MARIA HERNANDEZ BARRIENTOS"/>
    <s v="NATALIA BOTERO MANCO"/>
    <n v="172735"/>
    <s v="ORDINARIA"/>
    <s v="RECONOCIMIENTO Y PAGO DE OTRAS PRESTACIONES SALARIALES, SOLCIALES Y SALARIOS"/>
    <s v="ALTO"/>
    <s v="BAJO"/>
    <s v="ALTO"/>
    <s v="ALTO"/>
    <n v="0.66749999999999998"/>
    <s v="ALTA"/>
    <n v="43000000"/>
    <n v="0.19"/>
    <s v=" RECURSO DE APELACIÓN SENTENCIA"/>
    <n v="0"/>
    <s v="NO"/>
    <s v="NO"/>
    <s v="4 AÑOS"/>
    <s v="FRANCISCO JAVIER BAENA GOMEZ"/>
    <s v="Decreto 3317"/>
    <s v="16 de Diciembre del año 2011"/>
    <n v="168127"/>
    <s v="EDUCACION"/>
    <s v="Sentencia en contra del Departamento"/>
    <d v="2020-08-31T00:00:00"/>
    <s v="2019-04"/>
    <s v="4"/>
    <s v="2020-07"/>
    <n v="1.0279083431257343"/>
    <n v="44200058.754406579"/>
    <n v="8398011.1633372493"/>
    <d v="2023-04-23T00:00:00"/>
    <n v="2.6438356164383561"/>
    <n v="4.3843078519294892E-2"/>
    <n v="8225213.4008478718"/>
    <n v="0.66749999999999998"/>
    <s v="ALTA"/>
    <x v="0"/>
    <n v="8225213.4008478718"/>
  </r>
  <r>
    <n v="930"/>
    <d v="2016-04-06T00:00:00"/>
    <d v="2016-04-06T00:00:00"/>
    <s v=" JUZGADO 34 ADMINISTRATIVO ORAL DE MEDELLÍN"/>
    <s v="05001333303420160027100"/>
    <s v="2019"/>
    <x v="0"/>
    <s v="ALVARO DE JESUS BAENA"/>
    <s v="ANGEL HELI MORENO ROBLEDO"/>
    <n v="166629"/>
    <s v="ORDINARIA"/>
    <s v="RECONOCIMIENTO Y PAGO DE OTRAS PRESTACIONES SALARIALES, SOLCIALES Y SALARIOS"/>
    <s v="BAJO"/>
    <s v="BAJO"/>
    <s v="BAJO"/>
    <s v="BAJO"/>
    <n v="0.05"/>
    <s v="REMOTA"/>
    <n v="9260090"/>
    <n v="0"/>
    <s v=" AUDIENCIA DE PRUEBAS"/>
    <n v="0"/>
    <s v="NO"/>
    <s v="NO"/>
    <s v="6 AÑOS"/>
    <s v="FRANCISCO JAVIER BAENA GOMEZ"/>
    <s v="Decreto 3316"/>
    <s v="16 de Diciembre del año 2011"/>
    <n v="168127"/>
    <s v="EDUCACION"/>
    <s v="Fallo Niega Pretensiones"/>
    <d v="2020-08-31T00:00:00"/>
    <s v="2016-04"/>
    <s v="6"/>
    <s v="2020-07"/>
    <n v="0.799576959270904"/>
    <n v="7404154.6047749054"/>
    <n v="0"/>
    <d v="2022-04-05T00:00:00"/>
    <n v="1.5945205479452054"/>
    <n v="4.3843078519294892E-2"/>
    <n v="0"/>
    <n v="0.05"/>
    <s v="REMOTA"/>
    <x v="1"/>
    <n v="0"/>
  </r>
  <r>
    <n v="931"/>
    <d v="2017-11-07T00:00:00"/>
    <d v="2017-11-07T00:00:00"/>
    <s v="Juzgado Laboral del Circuito de Puerto Berrio"/>
    <s v="05579310500120170029500"/>
    <s v="2019"/>
    <x v="1"/>
    <s v="DAIRO ALBERTO MOSQUERA LONDOÑO"/>
    <s v="LIZETH JOHANA CARRANZA LOPEZ"/>
    <n v="212879"/>
    <s v="ORDINARIA"/>
    <s v="RECONOCIMIENTO Y PAGO DE OTRAS PRESTACIONES SALARIALES, SOLCIALES Y SALARIOS"/>
    <s v="BAJO"/>
    <s v="BAJO"/>
    <s v="BAJO"/>
    <s v="BAJO"/>
    <n v="0.05"/>
    <s v="REMOTA"/>
    <n v="65924591"/>
    <n v="0"/>
    <s v=" SENTENCIA 1RA EN CONTRA"/>
    <n v="0"/>
    <s v="NO"/>
    <s v="NO"/>
    <s v="5 AÑOS"/>
    <s v="FRANCISCO JAVIER BAENA GOMEZ"/>
    <s v="Decreto 3316"/>
    <s v="16 de Diciembre del año 2011"/>
    <n v="168127"/>
    <s v="EDUCACION"/>
    <s v="Esta en Apelación"/>
    <d v="2020-08-31T00:00:00"/>
    <s v="2017-11"/>
    <s v="5"/>
    <s v="2020-07"/>
    <n v="0.75888387549827907"/>
    <n v="50029109.108718969"/>
    <n v="0"/>
    <d v="2022-11-06T00:00:00"/>
    <n v="2.1835616438356165"/>
    <n v="4.3843078519294892E-2"/>
    <n v="0"/>
    <n v="0.05"/>
    <s v="REMOTA"/>
    <x v="1"/>
    <n v="0"/>
  </r>
  <r>
    <n v="932"/>
    <d v="2017-11-07T00:00:00"/>
    <d v="2017-11-07T00:00:00"/>
    <s v="Juzgado Laboral del Circuito de Puerto Berrio"/>
    <s v="05579310500120170029600"/>
    <s v="2019"/>
    <x v="1"/>
    <s v="ROSA ADELA ZAPATA TABARES"/>
    <s v="LIZETH JOHANA CARRANZA LOPEZ"/>
    <n v="212879"/>
    <s v="ORDINARIA"/>
    <s v="RECONOCIMIENTO Y PAGO DE OTRAS PRESTACIONES SALARIALES, SOLCIALES Y SALARIOS"/>
    <s v="BAJO"/>
    <s v="BAJO"/>
    <s v="BAJO"/>
    <s v="BAJO"/>
    <n v="0.05"/>
    <s v="REMOTA"/>
    <n v="40000000"/>
    <n v="0"/>
    <s v=" SENTENCIA 1RA EN CONTRA"/>
    <n v="0"/>
    <s v="NO"/>
    <s v="NO"/>
    <s v="5 AÑOS"/>
    <s v="FRANCISCO JAVIER BAENA GOMEZ"/>
    <s v="Decreto 3316"/>
    <s v="16 de Diciembre del año 2011"/>
    <n v="168127"/>
    <s v="EDUCACION"/>
    <s v="Esta en Apelación"/>
    <d v="2020-08-31T00:00:00"/>
    <s v="2017-11"/>
    <s v="5"/>
    <s v="2020-07"/>
    <n v="0.75888387549827907"/>
    <n v="30355355.019931164"/>
    <n v="0"/>
    <d v="2022-11-06T00:00:00"/>
    <n v="2.1835616438356165"/>
    <n v="4.3843078519294892E-2"/>
    <n v="0"/>
    <n v="0.05"/>
    <s v="REMOTA"/>
    <x v="1"/>
    <n v="0"/>
  </r>
  <r>
    <n v="933"/>
    <d v="2017-11-07T00:00:00"/>
    <d v="2017-11-07T00:00:00"/>
    <s v="Juzgado Laboral del Circuito de Puerto Berrio"/>
    <s v="05579310500120170029700"/>
    <s v="2019"/>
    <x v="1"/>
    <s v="JULIÁN ANDRÉS AGUDELO ROBLEDO"/>
    <s v="LIZETH JOHANA CARRANZA LOPEZ"/>
    <n v="212879"/>
    <s v="ORDINARIA"/>
    <s v="RECONOCIMIENTO Y PAGO DE OTRAS PRESTACIONES SALARIALES, SOLCIALES Y SALARIOS"/>
    <s v="BAJO"/>
    <s v="BAJO"/>
    <s v="BAJO"/>
    <s v="BAJO"/>
    <n v="0.05"/>
    <s v="REMOTA"/>
    <n v="43667426"/>
    <n v="0"/>
    <s v="CONTESTACIÓN"/>
    <n v="0"/>
    <s v="NO"/>
    <s v="NO"/>
    <s v="5 AÑOS"/>
    <s v="FRANCISCO JAVIER BAENA GOMEZ"/>
    <s v="Decreto 3316"/>
    <s v="16 de Diciembre del año 2011"/>
    <n v="168127"/>
    <s v="EDUCACION"/>
    <s v="Esta en Apelación"/>
    <d v="2020-08-31T00:00:00"/>
    <s v="2017-11"/>
    <s v="5"/>
    <s v="2020-07"/>
    <n v="0.75888387549827907"/>
    <n v="33138505.475914314"/>
    <n v="0"/>
    <d v="2022-11-06T00:00:00"/>
    <n v="2.1835616438356165"/>
    <n v="4.3843078519294892E-2"/>
    <n v="0"/>
    <n v="0.05"/>
    <s v="REMOTA"/>
    <x v="1"/>
    <n v="0"/>
  </r>
  <r>
    <n v="934"/>
    <d v="2017-12-12T00:00:00"/>
    <d v="2017-12-12T00:00:00"/>
    <s v="Juzgado Laboral del Circuito de Puerto Berrio"/>
    <s v="05579310500120170029800"/>
    <s v="2019"/>
    <x v="1"/>
    <s v="WILMAR DE JESUS LOZANO MARQUEZ"/>
    <s v="LIZETH JOHANA CARRANZA LOPEZ"/>
    <n v="212879"/>
    <s v="ORDINARIA"/>
    <s v="RECONOCIMIENTO Y PAGO DE OTRAS PRESTACIONES SALARIALES, SOLCIALES Y SALARIOS"/>
    <s v="BAJO"/>
    <s v="BAJO"/>
    <s v="BAJO"/>
    <s v="BAJO"/>
    <n v="0.05"/>
    <s v="REMOTA"/>
    <n v="55235000"/>
    <n v="0"/>
    <s v="CONTESTACIÓN"/>
    <n v="0"/>
    <s v="NO"/>
    <s v="NO"/>
    <s v="5 AÑOS"/>
    <s v="FRANCISCO JAVIER BAENA GOMEZ"/>
    <s v="Decreto 3316"/>
    <s v="16 de Diciembre del año 2011"/>
    <n v="168127"/>
    <s v="EDUCACION"/>
    <s v="Esta en Apelación"/>
    <d v="2020-08-31T00:00:00"/>
    <s v="2017-12"/>
    <s v="5"/>
    <s v="2020-07"/>
    <n v="0.75597398230954627"/>
    <n v="41756222.912867785"/>
    <n v="0"/>
    <d v="2022-12-11T00:00:00"/>
    <n v="2.2794520547945205"/>
    <n v="4.3843078519294892E-2"/>
    <n v="0"/>
    <n v="0.05"/>
    <s v="REMOTA"/>
    <x v="1"/>
    <n v="0"/>
  </r>
  <r>
    <n v="935"/>
    <d v="2017-11-07T00:00:00"/>
    <d v="2017-11-07T00:00:00"/>
    <s v="Juzgado Laboral del Circuito de Puerto Berrio"/>
    <s v="05579310500120170030000"/>
    <s v="2019"/>
    <x v="1"/>
    <s v="LUZ DARY ESCOBAR"/>
    <s v="LIZETH JOHANA CARRANZA LOPEZ"/>
    <n v="212879"/>
    <s v="ORDINARIA"/>
    <s v="RECONOCIMIENTO Y PAGO DE OTRAS PRESTACIONES SALARIALES, SOLCIALES Y SALARIOS"/>
    <s v="BAJO"/>
    <s v="BAJO"/>
    <s v="BAJO"/>
    <s v="BAJO"/>
    <n v="0.05"/>
    <s v="REMOTA"/>
    <n v="71953564"/>
    <n v="0"/>
    <s v="CONTESTACIÓN"/>
    <n v="0"/>
    <s v="NO"/>
    <s v="NO"/>
    <s v="5 AÑOS"/>
    <s v="FRANCISCO JAVIER BAENA GOMEZ"/>
    <s v="Decreto 3316"/>
    <s v="16 de Diciembre del año 2011"/>
    <n v="168127"/>
    <s v="EDUCACION"/>
    <s v="Esta en Apelación"/>
    <d v="2020-08-31T00:00:00"/>
    <s v="2017-11"/>
    <s v="5"/>
    <s v="2020-07"/>
    <n v="0.75888387549827907"/>
    <n v="54604399.504233457"/>
    <n v="0"/>
    <d v="2022-11-06T00:00:00"/>
    <n v="2.1835616438356165"/>
    <n v="4.3843078519294892E-2"/>
    <n v="0"/>
    <n v="0.05"/>
    <s v="REMOTA"/>
    <x v="1"/>
    <n v="0"/>
  </r>
  <r>
    <n v="936"/>
    <d v="2017-11-07T00:00:00"/>
    <d v="2017-11-07T00:00:00"/>
    <s v="Juzgado Laboral del Circuito de Puerto Berrio"/>
    <s v="05579310500120170030200"/>
    <s v="2019"/>
    <x v="1"/>
    <s v="AUDBERTO MORALES MORALES"/>
    <s v="LIZETH JOHANA CARRANZA LOPEZ"/>
    <n v="212879"/>
    <s v="ORDINARIA"/>
    <s v="RECONOCIMIENTO Y PAGO DE OTRAS PRESTACIONES SALARIALES, SOLCIALES Y SALARIOS"/>
    <s v="BAJO"/>
    <s v="BAJO"/>
    <s v="BAJO"/>
    <s v="BAJO"/>
    <n v="0.05"/>
    <s v="REMOTA"/>
    <n v="99122972"/>
    <n v="0"/>
    <s v="CONTESTACIÓN"/>
    <n v="0"/>
    <s v="NO"/>
    <s v="NO"/>
    <s v="5 AÑOS"/>
    <s v="FRANCISCO JAVIER BAENA GOMEZ"/>
    <s v="Decreto 3316"/>
    <s v="16 de Diciembre del año 2011"/>
    <n v="168127"/>
    <s v="EDUCACION"/>
    <s v="Esta en Apelación"/>
    <d v="2020-08-31T00:00:00"/>
    <s v="2017-11"/>
    <s v="5"/>
    <s v="2020-07"/>
    <n v="0.75888387549827907"/>
    <n v="75222825.142267406"/>
    <n v="0"/>
    <d v="2022-11-06T00:00:00"/>
    <n v="2.1835616438356165"/>
    <n v="4.3843078519294892E-2"/>
    <n v="0"/>
    <n v="0.05"/>
    <s v="REMOTA"/>
    <x v="1"/>
    <n v="0"/>
  </r>
  <r>
    <n v="937"/>
    <d v="2017-12-12T00:00:00"/>
    <d v="2017-12-12T00:00:00"/>
    <s v="Juzgado Laboral del Circuito de Puerto Berrio"/>
    <s v="05579310500120170031400"/>
    <s v="2019"/>
    <x v="1"/>
    <s v="GABRIEL PULIDO MURILLO"/>
    <s v="LIZETH JOHANA CARRANZA LOPEZ"/>
    <n v="212879"/>
    <s v="ORDINARIA"/>
    <s v="RECONOCIMIENTO Y PAGO DE OTRAS PRESTACIONES SALARIALES, SOLCIALES Y SALARIOS"/>
    <s v="BAJO"/>
    <s v="BAJO"/>
    <s v="BAJO"/>
    <s v="BAJO"/>
    <n v="0.05"/>
    <s v="REMOTA"/>
    <n v="55500000"/>
    <n v="0"/>
    <s v="CONTESTACIÓN"/>
    <n v="0"/>
    <s v="NO"/>
    <s v="NO"/>
    <s v="5 AÑOS"/>
    <s v="FRANCISCO JAVIER BAENA GOMEZ"/>
    <s v="Decreto 3316"/>
    <s v="16 de Diciembre del año 2011"/>
    <n v="168127"/>
    <s v="EDUCACION"/>
    <s v="Esta en Apelación"/>
    <d v="2020-08-31T00:00:00"/>
    <s v="2017-12"/>
    <s v="5"/>
    <s v="2020-07"/>
    <n v="0.75597398230954627"/>
    <n v="41956556.018179819"/>
    <n v="0"/>
    <d v="2022-12-11T00:00:00"/>
    <n v="2.2794520547945205"/>
    <n v="4.3843078519294892E-2"/>
    <n v="0"/>
    <n v="0.05"/>
    <s v="REMOTA"/>
    <x v="1"/>
    <n v="0"/>
  </r>
  <r>
    <n v="938"/>
    <d v="2017-03-07T00:00:00"/>
    <d v="2017-03-07T00:00:00"/>
    <s v="Juzgado Laboral del Circuito de Puerto Berrio"/>
    <s v="05579310500120160041200"/>
    <s v="2019"/>
    <x v="1"/>
    <s v="GUILLERMO LEON ARISTIZABAL DURANGO"/>
    <s v="JUAN FELIPE MARQUEZ NARANJO"/>
    <n v="263831"/>
    <s v="ORDINARIA"/>
    <s v="RECONOCIMIENTO Y PAGO DE OTRAS PRESTACIONES SALARIALES, SOLCIALES Y SALARIOS"/>
    <s v="ALTO"/>
    <s v="BAJO"/>
    <s v="ALTO"/>
    <s v="ALTO"/>
    <n v="0.66749999999999998"/>
    <s v="ALTA"/>
    <n v="43025390"/>
    <n v="1"/>
    <s v=" SENTENCIA 2DA EN CONTRA "/>
    <n v="43025390"/>
    <s v="NO"/>
    <s v="NO"/>
    <s v="6 AÑOS"/>
    <s v="FRANCISCO JAVIER BAENA GOMEZ"/>
    <s v="Decreto 3316"/>
    <s v="16 de Diciembre del año 2011"/>
    <n v="168127"/>
    <s v="EDUCACION"/>
    <s v="Esta en Apelación"/>
    <d v="2020-08-31T00:00:00"/>
    <s v="2017-03"/>
    <s v="6"/>
    <s v="2020-07"/>
    <n v="0.76757466281447584"/>
    <n v="33025199.221711319"/>
    <n v="33025199.221711319"/>
    <d v="2023-03-06T00:00:00"/>
    <n v="2.5123287671232877"/>
    <n v="4.3843078519294892E-2"/>
    <n v="32379139.093969408"/>
    <n v="0.66749999999999998"/>
    <s v="ALTA"/>
    <x v="0"/>
    <n v="43025390"/>
  </r>
  <r>
    <n v="939"/>
    <d v="2019-11-12T00:00:00"/>
    <d v="2019-11-12T00:00:00"/>
    <s v="Juzgado Laboral del Circuito de Puerto Berrio"/>
    <s v="05579310500120190024900"/>
    <s v="2019"/>
    <x v="1"/>
    <s v="GILBERTO ANTONIO OSSA"/>
    <s v="LUIS FERNANDO ZULUAGA RAMIREZ"/>
    <n v="33163"/>
    <s v="ORDINARIA"/>
    <s v="RECONOCIMIENTO Y PAGO DE OTRAS PRESTACIONES SALARIALES, SOLCIALES Y SALARIOS"/>
    <s v="ALTO"/>
    <s v="BAJO"/>
    <s v="ALTO"/>
    <s v="ALTO"/>
    <n v="0.66749999999999998"/>
    <s v="ALTA"/>
    <n v="16562320"/>
    <n v="0"/>
    <s v="ADMISIÓN"/>
    <n v="0"/>
    <s v="NO"/>
    <s v="NO"/>
    <s v="3 AÑOS"/>
    <s v="FRANCISCO JAVIER BAENA GOMEZ"/>
    <s v="Decreto 3316"/>
    <s v="16 de Diciembre del año 2011"/>
    <n v="168127"/>
    <s v="EDUCACION"/>
    <s v="Esta en Admisión de demanda"/>
    <d v="2020-08-31T00:00:00"/>
    <s v="2019-11"/>
    <s v="3"/>
    <s v="2020-07"/>
    <n v="1.0138110875024144"/>
    <n v="16791063.65076299"/>
    <n v="0"/>
    <d v="2022-11-11T00:00:00"/>
    <n v="2.1972602739726028"/>
    <n v="4.3843078519294892E-2"/>
    <n v="0"/>
    <n v="0.66749999999999998"/>
    <s v="ALTA"/>
    <x v="0"/>
    <n v="0"/>
  </r>
  <r>
    <n v="940"/>
    <d v="2017-02-13T00:00:00"/>
    <d v="2017-02-13T00:00:00"/>
    <s v="Juez 11 Laboral del Circuito de Medellín"/>
    <s v="05001310501120170071700"/>
    <s v="2019"/>
    <x v="1"/>
    <s v="ONEIDA TORRES TORRES"/>
    <s v="JULIA FERNANDA MUÑOZ RINCÓN"/>
    <n v="215278"/>
    <s v="ORDINARIA"/>
    <s v="RECONOCIMIENTO Y PAGO DE OTRAS PRESTACIONES SALARIALES, SOLCIALES Y SALARIOS"/>
    <s v="ALTO"/>
    <s v="BAJO"/>
    <s v="ALTO"/>
    <s v="ALTO"/>
    <n v="0.66749999999999998"/>
    <s v="ALTA"/>
    <n v="35308624"/>
    <n v="0.31081539739413239"/>
    <s v="CONTESTACIÓN"/>
    <n v="10974464"/>
    <s v="NO"/>
    <s v="NO"/>
    <s v="5 AÑOS"/>
    <s v="FRANCISCO JAVIER BAENA GOMEZ"/>
    <s v="Decreto 3316"/>
    <s v="16 de Diciembre del año 2011"/>
    <n v="168127"/>
    <s v="EDUCACION"/>
    <s v="Se Contestó Demanda"/>
    <d v="2020-08-31T00:00:00"/>
    <s v="2017-02"/>
    <s v="5"/>
    <s v="2020-07"/>
    <n v="0.77115025586143982"/>
    <n v="27228254.431715373"/>
    <n v="8462960.7215421591"/>
    <d v="2022-02-12T00:00:00"/>
    <n v="1.452054794520548"/>
    <n v="4.3843078519294892E-2"/>
    <n v="8366874.2642267551"/>
    <n v="0.66749999999999998"/>
    <s v="ALTA"/>
    <x v="0"/>
    <n v="10974464"/>
  </r>
  <r>
    <n v="941"/>
    <d v="2017-02-13T00:00:00"/>
    <d v="2017-02-13T00:00:00"/>
    <s v="Juez 14 Laboral del Circuito de Medellín"/>
    <s v="05001310501420160086900"/>
    <s v="2019"/>
    <x v="1"/>
    <s v="NICOLAS HUMBERTO HENAO MARIN"/>
    <s v="JULIA FERNANDA MUÑOZ RINCÓN"/>
    <n v="215278"/>
    <s v="ORDINARIA"/>
    <s v="RECONOCIMIENTO Y PAGO DE OTRAS PRESTACIONES SALARIALES, SOLCIALES Y SALARIOS"/>
    <s v="ALTO"/>
    <s v="BAJO"/>
    <s v="ALTO"/>
    <s v="ALTO"/>
    <n v="0.66749999999999998"/>
    <s v="ALTA"/>
    <n v="41498443"/>
    <n v="0.26445483749836107"/>
    <s v="CONTESTACIÓN"/>
    <n v="10974464"/>
    <s v="NO"/>
    <s v="NO"/>
    <s v="6 AÑOS"/>
    <s v="FRANCISCO JAVIER BAENA GOMEZ"/>
    <s v="Decreto 3316"/>
    <s v="16 de Diciembre del año 2011"/>
    <n v="168127"/>
    <s v="EDUCACION"/>
    <s v="Se Contestó Demanda"/>
    <d v="2020-08-31T00:00:00"/>
    <s v="2017-02"/>
    <s v="6"/>
    <s v="2020-07"/>
    <n v="0.77115025586143982"/>
    <n v="32001534.937301375"/>
    <n v="8462960.7215421591"/>
    <d v="2023-02-12T00:00:00"/>
    <n v="2.452054794520548"/>
    <n v="4.3843078519294892E-2"/>
    <n v="8301336.6261360627"/>
    <n v="0.66749999999999998"/>
    <s v="ALTA"/>
    <x v="0"/>
    <n v="10974464"/>
  </r>
  <r>
    <n v="942"/>
    <d v="2015-12-16T00:00:00"/>
    <d v="2015-12-16T00:00:00"/>
    <s v="Juzgado Primero Civil Especializado de Restitución de Tierras "/>
    <s v="05045312100120150244000"/>
    <s v="2019"/>
    <x v="2"/>
    <s v="DORALINA ESCOBAR DE DIAZ y los herederos del señor JOSE ALVARO DIAZ CATAÑO"/>
    <s v="JUAN FELIPE MÁRQUEZ NARANJO"/>
    <n v="219376"/>
    <s v="ORDINARIA"/>
    <s v="ADJUDICACIÓN"/>
    <s v="BAJO"/>
    <s v="BAJO"/>
    <s v="BAJO"/>
    <s v="BAJO"/>
    <n v="0.05"/>
    <s v="REMOTA"/>
    <n v="0"/>
    <n v="0"/>
    <s v="CONTESTACIÓN"/>
    <n v="0"/>
    <s v="NO"/>
    <s v="NO"/>
    <s v="7 AÑOS"/>
    <s v="FRANCISCO JAVIER BAENA GOMEZ"/>
    <s v="Decreto 3316"/>
    <s v="16 de Diciembre del año 2011"/>
    <n v="168127"/>
    <s v="EDUCACION"/>
    <s v="Se Contestó Demanda"/>
    <d v="2020-08-31T00:00:00"/>
    <s v="2015-12"/>
    <s v="7"/>
    <s v="2020-07"/>
    <n v="0.8321082718324041"/>
    <n v="0"/>
    <n v="0"/>
    <d v="2022-12-14T00:00:00"/>
    <n v="2.2876712328767121"/>
    <n v="4.3843078519294892E-2"/>
    <n v="0"/>
    <n v="0.05"/>
    <s v="REMOTA"/>
    <x v="1"/>
    <n v="0"/>
  </r>
  <r>
    <n v="943"/>
    <d v="2015-12-16T00:00:00"/>
    <d v="2015-12-16T00:00:00"/>
    <s v="Juzgado Primero Civil Especializado de Restitución de Tierras "/>
    <s v="05045312100120150215500"/>
    <s v="2019"/>
    <x v="2"/>
    <s v="VITALINA VERGARA JARAMILLO Y ARGEMIRO PADIERNA BORJA"/>
    <s v="JUAN FELIPE MÁRQUEZ NARANJO"/>
    <n v="219377"/>
    <s v="ORDINARIA"/>
    <s v="ADJUDICACIÓN"/>
    <s v="BAJO"/>
    <s v="BAJO"/>
    <s v="BAJO"/>
    <s v="BAJO"/>
    <n v="0.05"/>
    <s v="REMOTA"/>
    <n v="0"/>
    <n v="0"/>
    <s v="CONTESTACIÓN"/>
    <n v="0"/>
    <s v="NO"/>
    <s v="NO"/>
    <s v="7 AÑOS"/>
    <s v="FRANCISCO JAVIER BAENA GOMEZ"/>
    <s v="Decreto 3317"/>
    <s v="16 de Diciembre del año 2011"/>
    <n v="168127"/>
    <s v="EDUCACION"/>
    <s v="Se Contestó Demanda"/>
    <d v="2020-08-31T00:00:00"/>
    <s v="2015-12"/>
    <s v="7"/>
    <s v="2020-07"/>
    <n v="0.8321082718324041"/>
    <n v="0"/>
    <n v="0"/>
    <d v="2022-12-14T00:00:00"/>
    <n v="2.2876712328767121"/>
    <n v="4.3843078519294892E-2"/>
    <n v="0"/>
    <n v="0.05"/>
    <s v="REMOTA"/>
    <x v="1"/>
    <n v="0"/>
  </r>
  <r>
    <n v="944"/>
    <d v="2016-05-11T00:00:00"/>
    <d v="2016-05-11T00:00:00"/>
    <s v="Juzgado Laboral del Circuito de Bello"/>
    <s v="05088310500120160016300"/>
    <s v="2019"/>
    <x v="1"/>
    <s v="JORGE IVAN CASTRO GUTIERREZ"/>
    <s v="JULIA FERNANDA MUÑOZ RINCÓN"/>
    <n v="215278"/>
    <s v="ORDINARIA"/>
    <s v="RECONOCIMIENTO Y PAGO DE OTRAS PRESTACIONES SALARIALES, SOLCIALES Y SALARIOS"/>
    <s v="ALTO"/>
    <s v="BAJO"/>
    <s v="ALTO"/>
    <s v="ALTO"/>
    <n v="0.66749999999999998"/>
    <s v="ALTA"/>
    <n v="49772800"/>
    <n v="0.19370947585830012"/>
    <s v=" SENTENCIA 1RA EN CONTRA"/>
    <n v="9641463"/>
    <s v="NO"/>
    <s v="NO"/>
    <s v="6 AÑOS"/>
    <s v="FRANCISCO JAVIER BAENA GOMEZ"/>
    <s v="Decreto 3316"/>
    <s v="16 de Diciembre del año 2011"/>
    <n v="168127"/>
    <s v="EDUCACION"/>
    <s v="Esta en Apelación"/>
    <d v="2020-08-31T00:00:00"/>
    <s v="2016-05"/>
    <s v="6"/>
    <s v="2020-07"/>
    <n v="0.79552146500237941"/>
    <n v="39595330.773270428"/>
    <n v="7669990.7705262359"/>
    <d v="2022-05-10T00:00:00"/>
    <n v="1.6904109589041096"/>
    <n v="4.3843078519294892E-2"/>
    <n v="7568707.477988366"/>
    <n v="0.66749999999999998"/>
    <s v="ALTA"/>
    <x v="0"/>
    <n v="9641463"/>
  </r>
  <r>
    <n v="945"/>
    <d v="2016-05-11T00:00:00"/>
    <d v="2016-05-11T00:00:00"/>
    <s v="Juzgado Laboral del Circuito de Bello"/>
    <s v="05088310500120160016400"/>
    <s v="2019"/>
    <x v="1"/>
    <s v="CAMILO ALBERTO ARENAS ARENAS"/>
    <s v="JULIA FERNANDA MUÑOZ RINCÓN"/>
    <n v="215278"/>
    <s v="ORDINARIA"/>
    <s v="RECONOCIMIENTO Y PAGO DE OTRAS PRESTACIONES SALARIALES, SOLCIALES Y SALARIOS"/>
    <s v="ALTO"/>
    <s v="BAJO"/>
    <s v="ALTO"/>
    <s v="ALTO"/>
    <n v="0.66749999999999998"/>
    <s v="ALTA"/>
    <n v="38531608"/>
    <n v="0.25022218122846052"/>
    <s v=" SENTENCIA 1RA EN CONTRA"/>
    <n v="9641463"/>
    <s v="NO"/>
    <s v="NO"/>
    <s v="6 AÑOS"/>
    <s v="FRANCISCO JAVIER BAENA GOMEZ"/>
    <s v="Decreto 3317"/>
    <s v="16 de Diciembre del año 2011"/>
    <n v="168127"/>
    <s v="EDUCACION"/>
    <s v="Esta en Apelación"/>
    <d v="2020-08-31T00:00:00"/>
    <s v="2016-05"/>
    <s v="6"/>
    <s v="2020-07"/>
    <n v="0.79552146500237941"/>
    <n v="30652721.245057404"/>
    <n v="7669990.7705262359"/>
    <d v="2022-05-10T00:00:00"/>
    <n v="1.6904109589041096"/>
    <n v="4.3843078519294892E-2"/>
    <n v="7568707.477988366"/>
    <n v="0.66749999999999998"/>
    <s v="ALTA"/>
    <x v="0"/>
    <n v="9641463"/>
  </r>
  <r>
    <n v="946"/>
    <d v="2016-06-17T00:00:00"/>
    <d v="2016-06-17T00:00:00"/>
    <s v="Juzgado Laboral del Circuito de Bello"/>
    <s v="05088310500120160016300"/>
    <s v="2019"/>
    <x v="1"/>
    <s v="JORGE IVAN CASTRO GUTIERREZ"/>
    <s v="JULIA FERNANDA MUÑOZ RINCÓN"/>
    <n v="215278"/>
    <s v="ORDINARIA"/>
    <s v="RECONOCIMIENTO Y PAGO DE OTRAS PRESTACIONES SALARIALES, SOLCIALES Y SALARIOS"/>
    <s v="ALTO"/>
    <s v="BAJO"/>
    <s v="ALTO"/>
    <s v="ALTO"/>
    <n v="0.66749999999999998"/>
    <s v="ALTA"/>
    <n v="38000608"/>
    <n v="0.25371865102789937"/>
    <s v=" SENTENCIA 1RA EN CONTRA"/>
    <n v="9641463"/>
    <s v="NO"/>
    <s v="NO"/>
    <s v="6 AÑOS"/>
    <s v="FRANCISCO JAVIER BAENA GOMEZ"/>
    <s v="Decreto 3318"/>
    <s v="16 de Diciembre del año 2011"/>
    <n v="168127"/>
    <s v="EDUCACION"/>
    <s v="Esta en Apelación"/>
    <d v="2020-08-31T00:00:00"/>
    <s v="2016-06"/>
    <s v="6"/>
    <s v="2020-07"/>
    <n v="0.79172380492187922"/>
    <n v="30085985.955104802"/>
    <n v="7633375.7713735169"/>
    <d v="2022-06-16T00:00:00"/>
    <n v="1.7917808219178082"/>
    <n v="4.3843078519294892E-2"/>
    <n v="7526573.7454156587"/>
    <n v="0.66749999999999998"/>
    <s v="ALTA"/>
    <x v="0"/>
    <n v="9641463"/>
  </r>
  <r>
    <n v="947"/>
    <d v="2016-06-17T00:00:00"/>
    <d v="2016-06-17T00:00:00"/>
    <s v="Juzgado Laboral del Circuito de Bello"/>
    <s v="05088310500120160035500"/>
    <s v="2019"/>
    <x v="1"/>
    <s v="MIGUEL ANGEL CARVAJAL VALLEJO"/>
    <s v="JULIA FERNANDA MUÑOZ RINCÓN"/>
    <n v="215278"/>
    <s v="ORDINARIA"/>
    <s v="RECONOCIMIENTO Y PAGO DE OTRAS PRESTACIONES SALARIALES, SOLCIALES Y SALARIOS"/>
    <s v="ALTO"/>
    <s v="BAJO"/>
    <s v="ALTO"/>
    <s v="ALTO"/>
    <n v="0.66749999999999998"/>
    <s v="ALTA"/>
    <n v="38531608"/>
    <n v="0.25022218122846052"/>
    <s v=" SENTENCIA 1RA EN CONTRA"/>
    <n v="9641463"/>
    <s v="NO"/>
    <s v="NO"/>
    <s v="6 AÑOS"/>
    <s v="FRANCISCO JAVIER BAENA GOMEZ"/>
    <s v="Decreto 3319"/>
    <s v="16 de Diciembre del año 2011"/>
    <n v="168127"/>
    <s v="EDUCACION"/>
    <s v="Esta en Apelación"/>
    <d v="2020-08-31T00:00:00"/>
    <s v="2016-06"/>
    <s v="6"/>
    <s v="2020-07"/>
    <n v="0.79172380492187922"/>
    <n v="30506391.29551832"/>
    <n v="7633375.771373515"/>
    <d v="2022-06-16T00:00:00"/>
    <n v="1.7917808219178082"/>
    <n v="4.3843078519294892E-2"/>
    <n v="7526573.7454156559"/>
    <n v="0.66749999999999998"/>
    <s v="ALTA"/>
    <x v="0"/>
    <n v="9641463"/>
  </r>
  <r>
    <n v="948"/>
    <d v="2016-06-17T00:00:00"/>
    <d v="2016-06-17T00:00:00"/>
    <s v="Juzgado Laboral del Circuito de Bello"/>
    <s v="05088310500120160035600"/>
    <s v="2019"/>
    <x v="1"/>
    <s v="CARLOS HUMBERTO SIERRA MUÑETÓN"/>
    <s v="JULIA FERNANDA MUÑOZ RINCÓN"/>
    <n v="215278"/>
    <s v="ORDINARIA"/>
    <s v="RECONOCIMIENTO Y PAGO DE OTRAS PRESTACIONES SALARIALES, SOLCIALES Y SALARIOS"/>
    <s v="ALTO"/>
    <s v="BAJO"/>
    <s v="ALTO"/>
    <s v="ALTO"/>
    <n v="0.66749999999999998"/>
    <s v="ALTA"/>
    <n v="38531000"/>
    <n v="0.25022612960992446"/>
    <s v=" SENTENCIA 1RA EN CONTRA"/>
    <n v="9641463"/>
    <s v="NO"/>
    <s v="NO"/>
    <s v="6 AÑOS"/>
    <s v="FRANCISCO JAVIER BAENA GOMEZ"/>
    <s v="Decreto 3319"/>
    <s v="16 de Diciembre del año 2011"/>
    <n v="168127"/>
    <s v="EDUCACION"/>
    <s v="Esta en Apelación"/>
    <d v="2020-08-31T00:00:00"/>
    <s v="2016-06"/>
    <s v="6"/>
    <s v="2020-07"/>
    <n v="0.79172380492187922"/>
    <n v="30505909.927444927"/>
    <n v="7633375.7713735159"/>
    <d v="2022-06-16T00:00:00"/>
    <n v="1.7917808219178082"/>
    <n v="4.3843078519294892E-2"/>
    <n v="7526573.7454156578"/>
    <n v="0.66749999999999998"/>
    <s v="ALTA"/>
    <x v="0"/>
    <n v="9641463"/>
  </r>
  <r>
    <n v="949"/>
    <d v="2016-06-17T00:00:00"/>
    <d v="2016-06-17T00:00:00"/>
    <s v="Juzgado Laboral del Circuito de Bello"/>
    <s v="05088310500120160039500"/>
    <s v="2019"/>
    <x v="1"/>
    <s v="LUZ MARIELA MORA CASTRO"/>
    <s v="JULIA FERNANDA MUÑOZ RINCÓN"/>
    <n v="215278"/>
    <s v="ORDINARIA"/>
    <s v="RECONOCIMIENTO Y PAGO DE OTRAS PRESTACIONES SALARIALES, SOLCIALES Y SALARIOS"/>
    <s v="ALTO"/>
    <s v="BAJO"/>
    <s v="ALTO"/>
    <s v="ALTO"/>
    <n v="0.66749999999999998"/>
    <s v="ALTA"/>
    <n v="38500008"/>
    <n v="0.25042755835271513"/>
    <s v=" SENTENCIA 1RA EN CONTRA"/>
    <n v="9641463"/>
    <s v="NO"/>
    <s v="NO"/>
    <s v="6 AÑOS"/>
    <s v="FRANCISCO JAVIER BAENA GOMEZ"/>
    <s v="Decreto 3319"/>
    <s v="16 de Diciembre del año 2011"/>
    <n v="168127"/>
    <s v="EDUCACION"/>
    <s v="Esta en Apelación"/>
    <d v="2020-08-31T00:00:00"/>
    <s v="2016-06"/>
    <s v="6"/>
    <s v="2020-07"/>
    <n v="0.79172380492187922"/>
    <n v="30481372.823282789"/>
    <n v="7633375.7713735159"/>
    <d v="2022-06-16T00:00:00"/>
    <n v="1.7917808219178082"/>
    <n v="4.3843078519294892E-2"/>
    <n v="7526573.7454156578"/>
    <n v="0.66749999999999998"/>
    <s v="ALTA"/>
    <x v="0"/>
    <n v="9641463"/>
  </r>
  <r>
    <n v="950"/>
    <d v="2016-06-17T00:00:00"/>
    <d v="2016-06-17T00:00:00"/>
    <s v="Juzgado Laboral del Circuito de Bello"/>
    <s v="05088310500120160039600"/>
    <s v="2019"/>
    <x v="1"/>
    <s v="MÓNICA ALEXANDRA JIMÉNEZ RODRÍGUEZ"/>
    <s v="JULIA FERNANDA MUÑOZ RINCÓN"/>
    <n v="215278"/>
    <s v="ORDINARIA"/>
    <s v="RECONOCIMIENTO Y PAGO DE OTRAS PRESTACIONES SALARIALES, SOLCIALES Y SALARIOS"/>
    <s v="ALTO"/>
    <s v="BAJO"/>
    <s v="ALTO"/>
    <s v="ALTO"/>
    <n v="0.66749999999999998"/>
    <s v="ALTA"/>
    <n v="35531608"/>
    <n v="0.27134890714768667"/>
    <s v=" SENTENCIA 1RA EN CONTRA"/>
    <n v="9641463"/>
    <s v="NO"/>
    <s v="NO"/>
    <s v="6 AÑOS"/>
    <s v="FRANCISCO JAVIER BAENA GOMEZ"/>
    <s v="Decreto 3319"/>
    <s v="16 de Diciembre del año 2011"/>
    <n v="168127"/>
    <s v="EDUCACION"/>
    <s v="Esta en Apelación"/>
    <d v="2020-08-31T00:00:00"/>
    <s v="2016-06"/>
    <s v="6"/>
    <s v="2020-07"/>
    <n v="0.79172380492187922"/>
    <n v="28131219.880752683"/>
    <n v="7633375.7713735169"/>
    <d v="2022-06-16T00:00:00"/>
    <n v="1.7917808219178082"/>
    <n v="4.3843078519294892E-2"/>
    <n v="7526573.7454156587"/>
    <n v="0.66749999999999998"/>
    <s v="ALTA"/>
    <x v="0"/>
    <n v="9641463"/>
  </r>
  <r>
    <n v="951"/>
    <d v="2016-06-17T00:00:00"/>
    <d v="2016-06-17T00:00:00"/>
    <s v="Juzgado Laboral del Circuito de Bello"/>
    <s v="05088310500120160039700"/>
    <s v="2019"/>
    <x v="1"/>
    <s v="JESÚS EMILIO GÓMEZ TOBÓN,"/>
    <s v="JULIA FERNANDA MUÑOZ RINCÓN"/>
    <n v="215278"/>
    <s v="ORDINARIA"/>
    <s v="RECONOCIMIENTO Y PAGO DE OTRAS PRESTACIONES SALARIALES, SOLCIALES Y SALARIOS"/>
    <s v="ALTO"/>
    <s v="BAJO"/>
    <s v="ALTO"/>
    <s v="ALTO"/>
    <n v="0.66749999999999998"/>
    <s v="ALTA"/>
    <n v="38531608"/>
    <n v="0.25022218122846052"/>
    <s v=" SENTENCIA 1RA EN CONTRA"/>
    <n v="9641463"/>
    <s v="NO"/>
    <s v="NO"/>
    <s v="6 AÑOS"/>
    <s v="FRANCISCO JAVIER BAENA GOMEZ"/>
    <s v="Decreto 3319"/>
    <s v="16 de Diciembre del año 2011"/>
    <n v="168127"/>
    <s v="EDUCACION"/>
    <s v="Esta en Apelación"/>
    <d v="2020-08-31T00:00:00"/>
    <s v="2016-06"/>
    <s v="6"/>
    <s v="2020-07"/>
    <n v="0.79172380492187922"/>
    <n v="30506391.29551832"/>
    <n v="7633375.771373515"/>
    <d v="2022-06-16T00:00:00"/>
    <n v="1.7917808219178082"/>
    <n v="4.3843078519294892E-2"/>
    <n v="7526573.7454156559"/>
    <n v="0.66749999999999998"/>
    <s v="ALTA"/>
    <x v="0"/>
    <n v="9641463"/>
  </r>
  <r>
    <n v="952"/>
    <d v="2016-06-17T00:00:00"/>
    <d v="2016-06-17T00:00:00"/>
    <s v="Juzgado Laboral del Circuito de Bello"/>
    <s v="05088310500120160039800"/>
    <s v="2019"/>
    <x v="1"/>
    <s v="LUZ MARINA AGUDELO"/>
    <s v="JULIA FERNANDA MUÑOZ RINCÓN"/>
    <n v="215278"/>
    <s v="ORDINARIA"/>
    <s v="RECONOCIMIENTO Y PAGO DE OTRAS PRESTACIONES SALARIALES, SOLCIALES Y SALARIOS"/>
    <s v="ALTO"/>
    <s v="BAJO"/>
    <s v="ALTO"/>
    <s v="ALTO"/>
    <n v="0.66749999999999998"/>
    <s v="ALTA"/>
    <n v="38531608"/>
    <n v="0.25022218122846052"/>
    <s v=" SENTENCIA 1RA EN CONTRA"/>
    <n v="9641463"/>
    <s v="NO"/>
    <s v="NO"/>
    <s v="6 AÑOS"/>
    <s v="FRANCISCO JAVIER BAENA GOMEZ"/>
    <s v="Decreto 3319"/>
    <s v="16 de Diciembre del año 2011"/>
    <n v="168127"/>
    <s v="EDUCACION"/>
    <s v="Esta en Apelación"/>
    <d v="2020-08-31T00:00:00"/>
    <s v="2016-06"/>
    <s v="6"/>
    <s v="2020-07"/>
    <n v="0.79172380492187922"/>
    <n v="30506391.29551832"/>
    <n v="7633375.771373515"/>
    <d v="2022-06-16T00:00:00"/>
    <n v="1.7917808219178082"/>
    <n v="4.3843078519294892E-2"/>
    <n v="7526573.7454156559"/>
    <n v="0.66749999999999998"/>
    <s v="ALTA"/>
    <x v="0"/>
    <n v="9641463"/>
  </r>
  <r>
    <n v="953"/>
    <d v="2016-06-17T00:00:00"/>
    <d v="2016-06-17T00:00:00"/>
    <s v="Juzgado Laboral del Circuito de Bello"/>
    <s v="05088310500120160039900"/>
    <s v="2019"/>
    <x v="1"/>
    <s v="NOHEMY DEL SOCORRO CUERVO CATAÑO,"/>
    <s v="JULIA FERNANDA MUÑOZ RINCÓN"/>
    <n v="215278"/>
    <s v="ORDINARIA"/>
    <s v="RECONOCIMIENTO Y PAGO DE OTRAS PRESTACIONES SALARIALES, SOLCIALES Y SALARIOS"/>
    <s v="ALTO"/>
    <s v="BAJO"/>
    <s v="ALTO"/>
    <s v="ALTO"/>
    <n v="0.66749999999999998"/>
    <s v="ALTA"/>
    <n v="37531608"/>
    <n v="0.25688915327049139"/>
    <s v=" SENTENCIA 1RA EN CONTRA"/>
    <n v="9641463"/>
    <s v="NO"/>
    <s v="NO"/>
    <s v="6 AÑOS"/>
    <s v="FRANCISCO JAVIER BAENA GOMEZ"/>
    <s v="Decreto 3319"/>
    <s v="16 de Diciembre del año 2011"/>
    <n v="168127"/>
    <s v="EDUCACION"/>
    <s v="Esta en Apelación"/>
    <d v="2020-08-31T00:00:00"/>
    <s v="2016-06"/>
    <s v="6"/>
    <s v="2020-07"/>
    <n v="0.79172380492187922"/>
    <n v="29714667.49059644"/>
    <n v="7633375.7713735169"/>
    <d v="2022-06-16T00:00:00"/>
    <n v="1.7917808219178082"/>
    <n v="4.3843078519294892E-2"/>
    <n v="7526573.7454156587"/>
    <n v="0.66749999999999998"/>
    <s v="ALTA"/>
    <x v="0"/>
    <n v="9641463"/>
  </r>
  <r>
    <n v="954"/>
    <d v="2016-09-19T00:00:00"/>
    <d v="2016-09-19T00:00:00"/>
    <s v="Juzgado Primero Laboral del Circuito de Itagui"/>
    <s v="05360310500120160044300"/>
    <s v="2019"/>
    <x v="1"/>
    <s v="GERMAN DE JESUS GALLEGO VALDERRAMA"/>
    <s v="JULIA FERNANDA MUÑOZ RINCÓN"/>
    <n v="215278"/>
    <s v="ORDINARIA"/>
    <s v="RECONOCIMIENTO Y PAGO DE OTRAS PRESTACIONES SALARIALES, SOLCIALES Y SALARIOS"/>
    <s v="ALTO"/>
    <s v="BAJO"/>
    <s v="ALTO"/>
    <s v="ALTO"/>
    <n v="0.66749999999999998"/>
    <s v="ALTA"/>
    <n v="49000800"/>
    <n v="0.19676133859039036"/>
    <s v=" SENTENCIA 1RA EN CONTRA"/>
    <n v="9641463"/>
    <s v="NO"/>
    <s v="NO"/>
    <s v="6 AÑOS"/>
    <s v="FRANCISCO JAVIER BAENA GOMEZ"/>
    <s v="Decreto 3319"/>
    <s v="16 de Diciembre del año 2011"/>
    <n v="168127"/>
    <s v="EDUCACION"/>
    <s v="Esta en Apelación"/>
    <d v="2020-08-31T00:00:00"/>
    <s v="2016-09"/>
    <s v="6"/>
    <s v="2020-07"/>
    <n v="0.79057379366945824"/>
    <n v="38738748.348838389"/>
    <n v="7622287.9804337155"/>
    <d v="2022-09-18T00:00:00"/>
    <n v="2.0493150684931507"/>
    <n v="4.3843078519294892E-2"/>
    <n v="7500435.7759276479"/>
    <n v="0.66749999999999998"/>
    <s v="ALTA"/>
    <x v="0"/>
    <n v="9641463"/>
  </r>
  <r>
    <n v="955"/>
    <d v="2016-09-19T00:00:00"/>
    <d v="2016-09-19T00:00:00"/>
    <s v="Juzgado Primero Laboral del Circuito de Itagui"/>
    <s v="05360310500120160044200"/>
    <s v="2019"/>
    <x v="1"/>
    <s v="HERNAN DARlO MADRIGAL RESTREPO"/>
    <s v="JULIA FERNANDA MUÑOZ RINCÓN"/>
    <n v="215278"/>
    <s v="ORDINARIA"/>
    <s v="RECONOCIMIENTO Y PAGO DE OTRAS PRESTACIONES SALARIALES, SOLCIALES Y SALARIOS"/>
    <s v="ALTO"/>
    <s v="BAJO"/>
    <s v="ALTO"/>
    <s v="ALTO"/>
    <n v="0.66749999999999998"/>
    <s v="ALTA"/>
    <n v="49772000"/>
    <n v="0.19371258940769912"/>
    <s v=" SENTENCIA 1RA EN CONTRA"/>
    <n v="9641463"/>
    <s v="NO"/>
    <s v="NO"/>
    <s v="6 AÑOS"/>
    <s v="FRANCISCO JAVIER BAENA GOMEZ"/>
    <s v="Decreto 3319"/>
    <s v="16 de Diciembre del año 2011"/>
    <n v="168127"/>
    <s v="EDUCACION"/>
    <s v="Esta en Apelación"/>
    <d v="2020-08-31T00:00:00"/>
    <s v="2016-09"/>
    <s v="6"/>
    <s v="2020-07"/>
    <n v="0.79057379366945824"/>
    <n v="39348438.858516276"/>
    <n v="7622287.9804337164"/>
    <d v="2022-09-18T00:00:00"/>
    <n v="2.0493150684931507"/>
    <n v="4.3843078519294892E-2"/>
    <n v="7500435.7759276489"/>
    <n v="0.66749999999999998"/>
    <s v="ALTA"/>
    <x v="0"/>
    <n v="9641463"/>
  </r>
  <r>
    <n v="956"/>
    <d v="2016-09-19T00:00:00"/>
    <d v="2016-09-19T00:00:00"/>
    <s v="Juzgado Primero Laboral del Circuito de Itagui"/>
    <s v="05360310500120160044100"/>
    <s v="2019"/>
    <x v="1"/>
    <s v="EDWIN ALEXANDER BLANDON BEDOYA"/>
    <s v="JULIA FERNANDA MUÑOZ RINCÓN"/>
    <n v="215278"/>
    <s v="ORDINARIA"/>
    <s v="RECONOCIMIENTO Y PAGO DE OTRAS PRESTACIONES SALARIALES, SOLCIALES Y SALARIOS"/>
    <s v="ALTO"/>
    <s v="BAJO"/>
    <s v="ALTO"/>
    <s v="ALTO"/>
    <n v="0.66749999999999998"/>
    <s v="ALTA"/>
    <n v="49772800"/>
    <n v="0.19370947585830012"/>
    <s v=" SENTENCIA 1RA EN CONTRA"/>
    <n v="9641463"/>
    <s v="NO"/>
    <s v="NO"/>
    <s v="6 AÑOS"/>
    <s v="FRANCISCO JAVIER BAENA GOMEZ"/>
    <s v="Decreto 3319"/>
    <s v="16 de Diciembre del año 2011"/>
    <n v="168127"/>
    <s v="EDUCACION"/>
    <s v="Esta en Apelación"/>
    <d v="2020-08-31T00:00:00"/>
    <s v="2016-09"/>
    <s v="6"/>
    <s v="2020-07"/>
    <n v="0.79057379366945824"/>
    <n v="39349071.317551211"/>
    <n v="7622287.9804337155"/>
    <d v="2022-09-18T00:00:00"/>
    <n v="2.0493150684931507"/>
    <n v="4.3843078519294892E-2"/>
    <n v="7500435.7759276479"/>
    <n v="0.66749999999999998"/>
    <s v="ALTA"/>
    <x v="0"/>
    <n v="9641463"/>
  </r>
  <r>
    <n v="957"/>
    <d v="2016-09-19T00:00:00"/>
    <d v="2016-09-19T00:00:00"/>
    <s v="Juzgado Primero Laboral del Circuito de Itagui"/>
    <s v="05360310500120160044000"/>
    <s v="2019"/>
    <x v="1"/>
    <s v="LUZ AMPARO CANO PATIÑO"/>
    <s v="JULIA FERNANDA MUÑOZ RINCÓN"/>
    <n v="215278"/>
    <s v="ORDINARIA"/>
    <s v="RECONOCIMIENTO Y PAGO DE OTRAS PRESTACIONES SALARIALES, SOLCIALES Y SALARIOS"/>
    <s v="ALTO"/>
    <s v="BAJO"/>
    <s v="ALTO"/>
    <s v="ALTO"/>
    <n v="0.66749999999999998"/>
    <s v="ALTA"/>
    <n v="48772800"/>
    <n v="0.19768114604861725"/>
    <s v=" SENTENCIA 1RA EN CONTRA"/>
    <n v="9641463"/>
    <s v="NO"/>
    <s v="NO"/>
    <s v="6 AÑOS"/>
    <s v="FRANCISCO JAVIER BAENA GOMEZ"/>
    <s v="Decreto 3319"/>
    <s v="16 de Diciembre del año 2011"/>
    <n v="168127"/>
    <s v="EDUCACION"/>
    <s v="Esta en Apelación"/>
    <d v="2020-08-31T00:00:00"/>
    <s v="2016-09"/>
    <s v="6"/>
    <s v="2020-07"/>
    <n v="0.79057379366945824"/>
    <n v="38558497.523881756"/>
    <n v="7622287.9804337164"/>
    <d v="2022-09-18T00:00:00"/>
    <n v="2.0493150684931507"/>
    <n v="4.3843078519294892E-2"/>
    <n v="7500435.7759276489"/>
    <n v="0.66749999999999998"/>
    <s v="ALTA"/>
    <x v="0"/>
    <n v="9641463"/>
  </r>
  <r>
    <n v="958"/>
    <d v="2016-09-19T00:00:00"/>
    <d v="2016-09-19T00:00:00"/>
    <s v="Juzgado Segundo Laboral del Circuito de Itagui"/>
    <s v="05360310500120160042600"/>
    <s v="2019"/>
    <x v="1"/>
    <s v="DIDIER HORACIO VILLEGAS ROMERO"/>
    <s v="JULIA FERNANDA MUÑOZ RINCÓN"/>
    <n v="215278"/>
    <s v="ORDINARIA"/>
    <s v="RECONOCIMIENTO Y PAGO DE OTRAS PRESTACIONES SALARIALES, SOLCIALES Y SALARIOS"/>
    <s v="ALTO"/>
    <s v="BAJO"/>
    <s v="ALTO"/>
    <s v="ALTO"/>
    <n v="0.66749999999999998"/>
    <s v="ALTA"/>
    <n v="48772800"/>
    <n v="0.19768114604861725"/>
    <s v=" SENTENCIA 1RA EN CONTRA"/>
    <n v="9641463"/>
    <s v="NO"/>
    <s v="NO"/>
    <s v="6 AÑOS"/>
    <s v="FRANCISCO JAVIER BAENA GOMEZ"/>
    <s v="Decreto 3319"/>
    <s v="16 de Diciembre del año 2011"/>
    <n v="168127"/>
    <s v="EDUCACION"/>
    <s v="Esta en Apelación"/>
    <d v="2020-08-31T00:00:00"/>
    <s v="2016-09"/>
    <s v="6"/>
    <s v="2020-07"/>
    <n v="0.79057379366945824"/>
    <n v="38558497.523881756"/>
    <n v="7622287.9804337164"/>
    <d v="2022-09-18T00:00:00"/>
    <n v="2.0493150684931507"/>
    <n v="4.3843078519294892E-2"/>
    <n v="7500435.7759276489"/>
    <n v="0.66749999999999998"/>
    <s v="ALTA"/>
    <x v="0"/>
    <n v="9641463"/>
  </r>
  <r>
    <n v="959"/>
    <d v="2016-11-25T00:00:00"/>
    <d v="2016-11-25T00:00:00"/>
    <s v="Jugado 23 administrativo Oral del Circuito de Medellín"/>
    <s v="05001333302320160072500"/>
    <s v="2019"/>
    <x v="0"/>
    <s v="LUCILA DEL CARMEN SARMIENTO ROSALES"/>
    <s v="LUZ ELENA GALLEGO C."/>
    <n v="39931"/>
    <s v="NULIDAD Y RESTABLECIMIENTO DEL DERECHO - LABORAL"/>
    <s v="RELIQUIDACIÓN DE LA PENSIÓN"/>
    <s v="BAJO"/>
    <s v="BAJO"/>
    <s v="BAJO"/>
    <s v="BAJO"/>
    <n v="0.05"/>
    <s v="REMOTA"/>
    <n v="16302706"/>
    <n v="0"/>
    <s v=" ALEGATOS DE SEGUNDA"/>
    <n v="0"/>
    <s v="NO"/>
    <s v="NO"/>
    <s v="6 AÑOS"/>
    <s v="FRANCISCO JAVIER BAENA GOMEZ"/>
    <s v="Decreto 3316"/>
    <s v="16 de Diciembre del año 2011"/>
    <n v="168127"/>
    <s v="EDUCACION"/>
    <s v="ANOTACIÓN: PARA PRESENTAR ALEGATOS DE CONCLUSIÓN 04/07/2018"/>
    <d v="2020-08-31T00:00:00"/>
    <s v="2016-11"/>
    <s v="6"/>
    <s v="2020-07"/>
    <n v="0.79016316489215555"/>
    <n v="12881797.769266333"/>
    <n v="0"/>
    <d v="2022-11-24T00:00:00"/>
    <n v="2.2328767123287672"/>
    <n v="4.3843078519294892E-2"/>
    <n v="0"/>
    <n v="0.05"/>
    <s v="REMOTA"/>
    <x v="1"/>
    <n v="0"/>
  </r>
  <r>
    <n v="960"/>
    <d v="2016-07-13T00:00:00"/>
    <d v="2016-03-28T00:00:00"/>
    <s v="Juzgado Primero Laboral del Circuito de Apartado"/>
    <s v="05045310500120160102200"/>
    <s v="2019"/>
    <x v="1"/>
    <s v="JAIME USUGA TORRES"/>
    <s v="EMMA TAPIAS CAVERRA"/>
    <n v="146622"/>
    <s v="ORDINARIA"/>
    <s v="RECONOCIMIENTO Y PAGO DE OTRAS PRESTACIONES SALARIALES, SOLCIALES Y SALARIOS"/>
    <s v="ALTO"/>
    <s v="BAJO"/>
    <s v="ALTO"/>
    <s v="ALTO"/>
    <n v="0.66749999999999998"/>
    <s v="ALTA"/>
    <n v="53954385"/>
    <n v="0.19"/>
    <s v="CONTESTACIÓN"/>
    <n v="0"/>
    <s v="NO"/>
    <s v="NO"/>
    <s v="6 AÑOS"/>
    <s v="FRANCISCO JAVIER BAENA GOMEZ"/>
    <n v="315"/>
    <s v="16 de Diciembre del año 2011"/>
    <n v="168127"/>
    <s v="EDUCACION"/>
    <s v="Se Contestó Demanda"/>
    <d v="2020-08-31T00:00:00"/>
    <s v="2016-07"/>
    <s v="6"/>
    <s v="2020-07"/>
    <n v="0.78762830642941495"/>
    <n v="42496000.881990626"/>
    <n v="8074240.1675782194"/>
    <d v="2022-07-12T00:00:00"/>
    <n v="1.8630136986301369"/>
    <n v="4.3843078519294892E-2"/>
    <n v="7956811.4467464564"/>
    <n v="0.66749999999999998"/>
    <s v="ALTA"/>
    <x v="0"/>
    <n v="7956811.4467464564"/>
  </r>
  <r>
    <n v="961"/>
    <d v="2016-03-28T00:00:00"/>
    <d v="2016-03-28T00:00:00"/>
    <s v="Juzgado Segundo Laboral del Circuito de Apartado"/>
    <s v="05045310500220160118500"/>
    <s v="2019"/>
    <x v="1"/>
    <s v="IVAN DARIO ECHEVERRY FLOREZ"/>
    <s v="EMMA TAPIAS CAVERRA"/>
    <n v="146622"/>
    <s v="NULIDAD Y RESTABLECIMIENTO DEL DERECHO - LABORAL"/>
    <s v="RECONOCIMIENTO Y PAGO DE OTRAS PRESTACIONES SALARIALES, SOLCIALES Y SALARIOS"/>
    <s v="ALTO"/>
    <s v="BAJO"/>
    <s v="ALTO"/>
    <s v="ALTO"/>
    <n v="0.66749999999999998"/>
    <s v="ALTA"/>
    <n v="53000385"/>
    <n v="0.19"/>
    <s v="CONTESTACIÓN"/>
    <n v="0"/>
    <s v="NO"/>
    <s v="NO"/>
    <s v="6 AÑOS"/>
    <s v="FRANCISCO JAVIER BAENA GOMEZ"/>
    <s v="Decreto 3323"/>
    <s v="16 de Diciembre del año 2011"/>
    <n v="168127"/>
    <s v="EDUCACION"/>
    <s v="Se Contestó Demanda"/>
    <d v="2020-08-31T00:00:00"/>
    <s v="2016-03"/>
    <s v="6"/>
    <s v="2020-07"/>
    <n v="0.80354364508127107"/>
    <n v="42588122.55361072"/>
    <n v="8091743.2851860365"/>
    <d v="2022-03-27T00:00:00"/>
    <n v="1.5698630136986302"/>
    <n v="4.3843078519294892E-2"/>
    <n v="7992463.7048640437"/>
    <n v="0.66749999999999998"/>
    <s v="ALTA"/>
    <x v="0"/>
    <n v="7992463.7048640437"/>
  </r>
  <r>
    <n v="962"/>
    <d v="2017-06-07T00:00:00"/>
    <d v="2017-06-07T00:00:00"/>
    <s v="Juzgado Promiscuo del Circuito de Sopetran"/>
    <s v="05761310500120160024100"/>
    <s v="2019"/>
    <x v="1"/>
    <s v="JAMES EMEL GARCÍA OSORIO"/>
    <s v="DARLEY ALONSO CIRO CHAVARRIA"/>
    <n v="172628"/>
    <s v="ORDINARIA"/>
    <s v="RECONOCIMIENTO Y PAGO DE OTRAS PRESTACIONES SALARIALES, SOLCIALES Y SALARIOS"/>
    <s v="BAJO"/>
    <s v="BAJO"/>
    <s v="BAJO"/>
    <s v="BAJO"/>
    <n v="0.05"/>
    <s v="REMOTA"/>
    <n v="1000000"/>
    <n v="0"/>
    <s v="CONTESTACIÓN"/>
    <n v="0"/>
    <s v="NO"/>
    <s v="NO"/>
    <s v="8 AÑOS"/>
    <s v="FRANCISCO JAVIER BAENA GOMEZ"/>
    <s v="Decreto 3318"/>
    <s v="16 de Diciembre del año 2011"/>
    <n v="168127"/>
    <s v="EDUCACION"/>
    <s v="Notificación Personal"/>
    <d v="2020-08-31T00:00:00"/>
    <s v="2017-06"/>
    <s v="8"/>
    <s v="2020-07"/>
    <n v="0.76136533047353394"/>
    <n v="761365.33047353395"/>
    <n v="0"/>
    <d v="2025-06-05T00:00:00"/>
    <n v="4.7643835616438359"/>
    <n v="4.3843078519294892E-2"/>
    <n v="0"/>
    <n v="0.05"/>
    <s v="REMOTA"/>
    <x v="1"/>
    <n v="0"/>
  </r>
  <r>
    <n v="963"/>
    <d v="2016-03-28T00:00:00"/>
    <d v="2016-03-28T00:00:00"/>
    <s v="Juzgado 22 Laboral del Circuito de Medellin"/>
    <s v="05001310502220160107500"/>
    <s v="2019"/>
    <x v="1"/>
    <s v="BIBIANA LUCIA VILLADA OSORIO"/>
    <s v="JULIA FERNANDA MUÑOZ RINCÓN"/>
    <n v="215278"/>
    <s v="ORDINARIA"/>
    <s v="RECONOCIMIENTO Y PAGO DE OTRAS PRESTACIONES SALARIALES, SOLCIALES Y SALARIOS"/>
    <s v="ALTO"/>
    <s v="BAJO"/>
    <s v="ALTO"/>
    <s v="ALTO"/>
    <n v="0.66749999999999998"/>
    <s v="ALTA"/>
    <n v="49000800"/>
    <n v="0.22"/>
    <s v="CONTESTACIÓN"/>
    <n v="0"/>
    <s v="NO"/>
    <s v="NO"/>
    <s v="6 AÑOS"/>
    <s v="FRANCISCO JAVIER BAENA GOMEZ"/>
    <s v="Decreto 3318"/>
    <s v="16 de Diciembre del año 2011"/>
    <n v="168127"/>
    <s v="EDUCACION"/>
    <s v="Se Contestó Demanda"/>
    <d v="2020-08-31T00:00:00"/>
    <s v="2016-03"/>
    <s v="6"/>
    <s v="2020-07"/>
    <n v="0.80354364508127107"/>
    <n v="39374281.44389835"/>
    <n v="8662341.917657638"/>
    <d v="2022-03-27T00:00:00"/>
    <n v="1.5698630136986302"/>
    <n v="4.3843078519294892E-2"/>
    <n v="8556061.5229539294"/>
    <n v="0.66749999999999998"/>
    <s v="ALTA"/>
    <x v="0"/>
    <n v="8556061.5229539294"/>
  </r>
  <r>
    <n v="964"/>
    <d v="2016-10-13T00:00:00"/>
    <d v="2016-10-13T00:00:00"/>
    <s v="Juzgado 22 Laboral del Circuito de Medellin"/>
    <s v="05001310502220160106100"/>
    <s v="2019"/>
    <x v="1"/>
    <s v="ALEJANDRO ARTURO ARANGO ARANGO "/>
    <s v="JULIA FERNANDA MUÑOZ RINCÓN"/>
    <n v="215278"/>
    <s v="ORDINARIA"/>
    <s v="RECONOCIMIENTO Y PAGO DE OTRAS PRESTACIONES SALARIALES, SOLCIALES Y SALARIOS"/>
    <s v="ALTO"/>
    <s v="BAJO"/>
    <s v="ALTO"/>
    <s v="ALTO"/>
    <n v="0.66749999999999998"/>
    <s v="ALTA"/>
    <n v="48772800"/>
    <n v="0.22"/>
    <s v="CONTESTACIÓN"/>
    <n v="0"/>
    <s v="NO"/>
    <s v="NO"/>
    <s v="6 AÑOS"/>
    <s v="FRANCISCO JAVIER BAENA GOMEZ"/>
    <s v="Decreto 3319"/>
    <s v="16 de Diciembre del año 2011"/>
    <n v="168127"/>
    <s v="EDUCACION"/>
    <s v="Se Contestó Demanda"/>
    <d v="2020-08-31T00:00:00"/>
    <s v="2016-10"/>
    <s v="6"/>
    <s v="2020-07"/>
    <n v="0.79104764067648514"/>
    <n v="38581608.369186074"/>
    <n v="8487953.8412209358"/>
    <d v="2022-10-12T00:00:00"/>
    <n v="2.1150684931506851"/>
    <n v="4.3843078519294892E-2"/>
    <n v="8347945.2213407503"/>
    <n v="0.66749999999999998"/>
    <s v="ALTA"/>
    <x v="0"/>
    <n v="8347945.2213407503"/>
  </r>
  <r>
    <n v="965"/>
    <d v="2016-12-15T00:00:00"/>
    <d v="2016-12-15T00:00:00"/>
    <s v="Juzgado 23 Laboral del Circuito de Medellin"/>
    <s v="05001310502320160127900"/>
    <s v="2019"/>
    <x v="1"/>
    <s v="ANGELA MARÍA FLOREZ CANO"/>
    <s v="JULIA FERNANDA MUÑOZ RINCÓN"/>
    <n v="215278"/>
    <s v="ORDINARIA"/>
    <s v="RECONOCIMIENTO Y PAGO DE OTRAS PRESTACIONES SALARIALES, SOLCIALES Y SALARIOS"/>
    <s v="ALTO"/>
    <s v="BAJO"/>
    <s v="ALTO"/>
    <s v="ALTO"/>
    <n v="0.66749999999999998"/>
    <s v="ALTA"/>
    <n v="49772000"/>
    <n v="0.22"/>
    <s v="CONTESTACIÓN"/>
    <n v="0"/>
    <s v="NO"/>
    <s v="NO"/>
    <s v="6 AÑOS"/>
    <s v="FRANCISCO JAVIER BAENA GOMEZ"/>
    <s v="Decreto 3319"/>
    <s v="16 de Diciembre del año 2011"/>
    <n v="168127"/>
    <s v="EDUCACION"/>
    <s v="Se Contestó Demanda"/>
    <d v="2020-08-31T00:00:00"/>
    <s v="2016-12"/>
    <s v="6"/>
    <s v="2020-07"/>
    <n v="0.78688289821902468"/>
    <n v="39164735.610157296"/>
    <n v="8616241.8342346046"/>
    <d v="2022-12-14T00:00:00"/>
    <n v="2.2876712328767121"/>
    <n v="4.3843078519294892E-2"/>
    <n v="8462622.8344889842"/>
    <n v="0.66749999999999998"/>
    <s v="ALTA"/>
    <x v="0"/>
    <n v="8462622.8344889842"/>
  </r>
  <r>
    <n v="966"/>
    <d v="2016-11-30T00:00:00"/>
    <d v="2016-11-30T00:00:00"/>
    <s v="Juzgado 08 Laboral del Circuito de Medellin"/>
    <s v="05001310500820160113500"/>
    <s v="2019"/>
    <x v="1"/>
    <s v="NORBERTO ANTONIO ALVAREZ MUÑOZ"/>
    <s v="JULIA FERNANDA MUÑOZ RINCÓN"/>
    <n v="215279"/>
    <s v="ORDINARIA"/>
    <s v="RECONOCIMIENTO Y PAGO DE OTRAS PRESTACIONES SALARIALES, SOLCIALES Y SALARIOS"/>
    <s v="ALTO"/>
    <s v="BAJO"/>
    <s v="ALTO"/>
    <s v="ALTO"/>
    <n v="0.66749999999999998"/>
    <s v="ALTA"/>
    <n v="49772000"/>
    <n v="0.22"/>
    <s v=" SENTENCIA 1RA EN CONTRA"/>
    <n v="0"/>
    <s v="NO"/>
    <s v="NO"/>
    <s v="6 AÑOS"/>
    <s v="FRANCISCO JAVIER BAENA GOMEZ"/>
    <s v="Decreto 3318"/>
    <s v="16 de Diciembre del año 2011"/>
    <n v="168127"/>
    <s v="EDUCACION"/>
    <s v="En Apelacion"/>
    <d v="2020-08-31T00:00:00"/>
    <s v="2016-11"/>
    <s v="6"/>
    <s v="2020-07"/>
    <n v="0.79016316489215555"/>
    <n v="39328001.043012366"/>
    <n v="8652160.2294627205"/>
    <d v="2022-11-29T00:00:00"/>
    <n v="2.2465753424657535"/>
    <n v="4.3843078519294892E-2"/>
    <n v="8500647.5597538929"/>
    <n v="0.66749999999999998"/>
    <s v="ALTA"/>
    <x v="0"/>
    <n v="8500647.5597538929"/>
  </r>
  <r>
    <n v="967"/>
    <d v="2016-03-28T00:00:00"/>
    <d v="2016-03-28T00:00:00"/>
    <s v="Tribunal Administrativo de Antioquia"/>
    <s v="05001233300020150235900"/>
    <s v="2019"/>
    <x v="0"/>
    <s v="Laura del Carmen Guerra Vásquez"/>
    <s v="BEATRIZ ELENA ESTRADA TOBÓN"/>
    <n v="63383"/>
    <s v="NULIDAD Y RESTABLECIMIENTO DEL DERECHO - LABORAL"/>
    <s v="RECONOCIMIENTO Y PAGO DE OTRAS PRESTACIONES SALARIALES, SOLCIALES Y SALARIOS"/>
    <s v="BAJO"/>
    <s v="BAJO"/>
    <s v="BAJO"/>
    <s v="BAJO"/>
    <n v="0.05"/>
    <s v="REMOTA"/>
    <n v="388496542"/>
    <n v="0"/>
    <s v=" SENTENCIA 1RA FAVORABLE"/>
    <n v="0"/>
    <s v="NO"/>
    <s v="NO"/>
    <s v="7 AÑOS"/>
    <s v="FRANCISCO JAVIER BAENA GOMEZ"/>
    <s v="Decreto 3318"/>
    <s v="16 de Diciembre del año 2011"/>
    <n v="168127"/>
    <s v="INFRAESTRUCTURA"/>
    <s v="Contraloria"/>
    <d v="2020-08-31T00:00:00"/>
    <s v="2016-03"/>
    <s v="7"/>
    <s v="2020-07"/>
    <n v="0.80354364508127107"/>
    <n v="312173927.46014911"/>
    <n v="0"/>
    <d v="2023-03-27T00:00:00"/>
    <n v="2.56986301369863"/>
    <n v="4.3843078519294892E-2"/>
    <n v="0"/>
    <n v="0.05"/>
    <s v="REMOTA"/>
    <x v="1"/>
    <n v="0"/>
  </r>
  <r>
    <n v="968"/>
    <d v="2016-02-15T00:00:00"/>
    <d v="2015-07-16T00:00:00"/>
    <s v="Tribunal Administrativo de Antioquia"/>
    <s v="05001233100020150145500"/>
    <s v="2019"/>
    <x v="0"/>
    <s v="MARIA DE LA PAZ RAMIREZ ALZATE"/>
    <s v="JORGE HUMBERTO VALERO RODRIGUEZ"/>
    <s v="44.498 C.S. DE LA J"/>
    <s v="NULIDAD Y RESTABLECIMIENTO DEL DERECHO - LABORAL"/>
    <s v="NULIDAD Y RESTABLECIMIENTO DEL DERECHO - LABORAL"/>
    <s v="BAJO"/>
    <s v="BAJO"/>
    <s v="BAJO"/>
    <s v="BAJO"/>
    <n v="0.05"/>
    <s v="REMOTA"/>
    <n v="47597622"/>
    <n v="0"/>
    <s v=" ALEGATOS PRIMERA"/>
    <n v="0"/>
    <s v="NO"/>
    <s v="NO"/>
    <s v="7 AÑOS"/>
    <s v="FRANCISCO JAVIER BAENA GOMEZ"/>
    <s v="Decreto 3320"/>
    <s v="16 de Diciembre del año 2011"/>
    <n v="168127"/>
    <s v="INFRAESTRUCTURA"/>
    <s v="Anotación: EN LA FECHA SE LLEVA A CABO AUDIENICA INICIAL"/>
    <d v="2020-08-31T00:00:00"/>
    <s v="2016-02"/>
    <s v="7"/>
    <s v="2020-07"/>
    <n v="0.81112653258637668"/>
    <n v="38607694.092217043"/>
    <n v="0"/>
    <d v="2023-02-13T00:00:00"/>
    <n v="2.4547945205479453"/>
    <n v="4.3843078519294892E-2"/>
    <n v="0"/>
    <n v="0.05"/>
    <s v="REMOTA"/>
    <x v="1"/>
    <n v="0"/>
  </r>
  <r>
    <n v="969"/>
    <d v="2015-12-10T00:00:00"/>
    <d v="2015-11-13T00:00:00"/>
    <s v="Juzgado 21 Administrativo Oral del Circuito"/>
    <s v="05001333302120150132400"/>
    <s v="2019"/>
    <x v="0"/>
    <s v="MARIA ARNOBIA ARENAS CARDONA"/>
    <s v="JORGE HUMBERTO VALERO RODRIGUEZ"/>
    <s v="44.498 C.S. DE LA J"/>
    <s v="NULIDAD Y RESTABLECIMIENTO DEL DERECHO - LABORAL"/>
    <s v="NULIDAD Y RESTABLECIMIENTO DEL DERECHO - LABORAL"/>
    <s v="BAJO"/>
    <s v="BAJO"/>
    <s v="BAJO"/>
    <s v="BAJO"/>
    <n v="0.05"/>
    <s v="REMOTA"/>
    <n v="48733393"/>
    <n v="0"/>
    <s v="  SENTENCIA 2DA FAVORABLE"/>
    <n v="0"/>
    <s v="NO"/>
    <s v="NO"/>
    <s v="7 AÑOS"/>
    <s v="FRANCISCO JAVIER BAENA GOMEZ"/>
    <s v="Decreto 3322"/>
    <s v="16 de Diciembre del año 2011"/>
    <n v="168127"/>
    <s v="INFRAESTRUCTURA"/>
    <s v="Liquidación de Costas."/>
    <d v="2020-08-31T00:00:00"/>
    <s v="2015-12"/>
    <s v="7"/>
    <s v="2020-07"/>
    <n v="0.8321082718324041"/>
    <n v="40551459.429759376"/>
    <n v="0"/>
    <d v="2022-12-08T00:00:00"/>
    <n v="2.2712328767123289"/>
    <n v="4.3843078519294892E-2"/>
    <n v="0"/>
    <n v="0.05"/>
    <s v="REMOTA"/>
    <x v="1"/>
    <n v="0"/>
  </r>
  <r>
    <n v="970"/>
    <d v="2017-10-26T00:00:00"/>
    <d v="2017-11-09T00:00:00"/>
    <s v="Juzgado 29 Administrativo Oral del Circuito"/>
    <s v="05001333302920170053000"/>
    <s v="2019"/>
    <x v="0"/>
    <s v="JORGE IVAN MOMSALVE RENDON"/>
    <s v="FREDY ALONSO PELAEZ GOMEZ"/>
    <s v="97.371 C.S. DE LA J"/>
    <s v="NULIDAD Y RESTABLECIMIENTO DEL DERECHO - LABORAL"/>
    <s v="RELIQUIDACIÓN DE LA PENSIÓN"/>
    <s v="BAJO"/>
    <s v="BAJO"/>
    <s v="BAJO"/>
    <s v="BAJO"/>
    <n v="0.05"/>
    <s v="REMOTA"/>
    <n v="20522232"/>
    <n v="0"/>
    <s v=" SENTENCIA 1RA FAVORABLE"/>
    <n v="0"/>
    <s v="NO"/>
    <s v="NO"/>
    <s v="5 AÑOS"/>
    <s v="FRANCISCO JAVIER BAENA GOMEZ"/>
    <s v="Decreto 3322"/>
    <s v="16 de Diciembre del año 2011"/>
    <n v="168127"/>
    <s v="INFRAESTRUCTURA"/>
    <s v="En Apelación"/>
    <d v="2020-08-31T00:00:00"/>
    <s v="2017-10"/>
    <s v="5"/>
    <s v="2020-07"/>
    <n v="0.76025622916343338"/>
    <n v="15602154.714337146"/>
    <n v="0"/>
    <d v="2022-10-25T00:00:00"/>
    <n v="2.1506849315068495"/>
    <n v="4.3843078519294892E-2"/>
    <n v="0"/>
    <n v="0.05"/>
    <s v="REMOTA"/>
    <x v="1"/>
    <n v="0"/>
  </r>
  <r>
    <n v="971"/>
    <d v="2018-03-12T00:00:00"/>
    <d v="2018-02-12T00:00:00"/>
    <s v="Juzgado 12 Administrativo Oral del Circuito"/>
    <s v="05001333301220180005700"/>
    <s v="2019"/>
    <x v="0"/>
    <s v="DANIELA VASQUEZ RIVERA"/>
    <s v="NICOLAS OCTAVIO ARIZMENDI VILLEGAS"/>
    <s v="140233 C.S. DE LA J"/>
    <s v="NULIDAD Y RESTABLECIMIENTO DEL DERECHO - LABORAL"/>
    <s v="RECONOCIMIENTO Y PAGO DE OTRAS PRESTACIONES SALARIALES, SOLCIALES Y SALARIOS"/>
    <s v="ALTO"/>
    <s v="BAJO"/>
    <s v="ALTO"/>
    <s v="ALTO"/>
    <n v="0.66749999999999998"/>
    <s v="ALTA"/>
    <n v="62118658"/>
    <n v="0"/>
    <s v=" ALEGATOS PRIMERA"/>
    <n v="0"/>
    <s v="NO"/>
    <s v="NO"/>
    <s v="4 AÑOS"/>
    <s v="FRANCISCO JAVIER BAENA GOMEZ"/>
    <s v="Decreto 3323"/>
    <s v="16 de Diciembre del año 2011"/>
    <n v="168128"/>
    <s v="EDUCACION"/>
    <s v=" ALEGATOS PRIMERA"/>
    <d v="2020-08-31T00:00:00"/>
    <s v="2018-03"/>
    <s v="4"/>
    <s v="2020-07"/>
    <n v="0.74420758606092174"/>
    <n v="46229176.519523963"/>
    <n v="0"/>
    <d v="2022-03-11T00:00:00"/>
    <n v="1.526027397260274"/>
    <n v="4.3843078519294892E-2"/>
    <n v="0"/>
    <n v="0.66749999999999998"/>
    <s v="ALTA"/>
    <x v="0"/>
    <n v="0"/>
  </r>
  <r>
    <n v="972"/>
    <d v="2018-02-09T00:00:00"/>
    <d v="2018-02-09T00:00:00"/>
    <s v="Tribunal Administrativo de Antioquia"/>
    <s v="050023333000201700234600"/>
    <s v="2019"/>
    <x v="0"/>
    <s v="GUSTAVO ANGULO MIRA"/>
    <s v="CESAR AUGUSTO SALAZAR CUELLAR"/>
    <s v="200698 C.S. DE LA J"/>
    <s v="NULIDAD Y RESTABLECIMIENTO DEL DERECHO - LABORAL"/>
    <s v="RECONOCIMIENTO Y PAGO DE OTRAS PRESTACIONES SALARIALES, SOLCIALES Y SALARIOS"/>
    <s v="BAJO"/>
    <s v="BAJO"/>
    <s v="BAJO"/>
    <s v="BAJO"/>
    <n v="0.05"/>
    <s v="REMOTA"/>
    <n v="225599336"/>
    <n v="0"/>
    <s v=" ALEGATOS PRIMERA"/>
    <n v="0"/>
    <s v="NO"/>
    <s v="NO"/>
    <s v="5 AÑOS"/>
    <s v="FRANCISCO JAVIER BAENA GOMEZ"/>
    <s v="Decreto 3324"/>
    <s v="16 de Diciembre del año 2011"/>
    <n v="168129"/>
    <s v="EDUCACION"/>
    <s v=" ALEGATOS PRIMERA"/>
    <d v="2020-08-31T00:00:00"/>
    <s v="2018-02"/>
    <s v="5"/>
    <s v="2020-07"/>
    <n v="0.74599443734185067"/>
    <n v="168295849.72401512"/>
    <n v="0"/>
    <d v="2023-02-08T00:00:00"/>
    <n v="2.441095890410959"/>
    <n v="4.3843078519294892E-2"/>
    <n v="0"/>
    <n v="0.05"/>
    <s v="REMOTA"/>
    <x v="1"/>
    <n v="0"/>
  </r>
  <r>
    <n v="973"/>
    <d v="2018-01-12T00:00:00"/>
    <d v="2017-12-20T00:00:00"/>
    <s v="Juzgado Promiscuo del Circuito de Santa Rosa de Osos"/>
    <s v="05686318900120170027800"/>
    <s v="2019"/>
    <x v="1"/>
    <s v="CARLOS EDUARDO PRECIADO YEPES"/>
    <s v="JULIA FERNANDA MUÑOZ RINCÓN"/>
    <n v="215278"/>
    <s v="ORDINARIA"/>
    <s v="RECONOCIMIENTO Y PAGO DE OTRAS PRESTACIONES SALARIALES, SOLCIALES Y SALARIOS"/>
    <s v="BAJO"/>
    <s v="BAJO"/>
    <s v="BAJO"/>
    <s v="BAJO"/>
    <n v="0.05"/>
    <s v="REMOTA"/>
    <n v="63000000"/>
    <n v="0"/>
    <s v="ADMISIÓN"/>
    <n v="0"/>
    <s v="NO"/>
    <s v="NO"/>
    <s v="5 AÑOS"/>
    <s v="FRANCISCO JAVIER BAENA GOMEZ"/>
    <s v="Decreto 3316"/>
    <s v="16 de Diciembre del año 2011"/>
    <n v="168127"/>
    <s v="EDUCACION"/>
    <s v="Admision"/>
    <d v="2020-08-31T00:00:00"/>
    <s v="2018-01"/>
    <s v="5"/>
    <s v="2020-07"/>
    <n v="0.75126308387247931"/>
    <n v="47329574.283966199"/>
    <n v="0"/>
    <d v="2023-01-11T00:00:00"/>
    <n v="2.3643835616438356"/>
    <n v="4.3843078519294892E-2"/>
    <n v="0"/>
    <n v="0.05"/>
    <s v="REMOTA"/>
    <x v="1"/>
    <n v="0"/>
  </r>
  <r>
    <n v="974"/>
    <d v="2018-08-13T00:00:00"/>
    <d v="2018-08-13T00:00:00"/>
    <s v="Juez 05 Laboral del Circuito de Medellín"/>
    <s v="05001310500520180039700"/>
    <s v="2019"/>
    <x v="1"/>
    <s v="CARMEN JULIA SIERRA BENITEZ"/>
    <s v="JUAN CARLOS ZULUAGA ZULUAGA"/>
    <n v="72951"/>
    <s v="ORDINARIA"/>
    <s v="PENSIÓN DE SOBREVIVIENTES"/>
    <s v="ALTO"/>
    <s v="BAJO"/>
    <s v="ALTO"/>
    <s v="ALTO"/>
    <n v="0.66749999999999998"/>
    <s v="ALTA"/>
    <n v="14000000"/>
    <n v="0"/>
    <s v="AUDIENCIA INICIAL O PRIMERA AUDIENCIA"/>
    <n v="0"/>
    <s v="NO"/>
    <s v="NO"/>
    <s v="4 AÑOS"/>
    <s v="FRANCISCO JAVIER BAENA GOMEZ"/>
    <s v="Decreto 3316"/>
    <s v="16 de Diciembre del año 2011"/>
    <n v="168127"/>
    <s v="EDUCACION"/>
    <s v="Se Decreto la Falta de Competencia"/>
    <d v="2020-08-31T00:00:00"/>
    <s v="2018-08"/>
    <s v="4"/>
    <s v="2020-07"/>
    <n v="0.7378298404971021"/>
    <n v="10329617.766959429"/>
    <n v="0"/>
    <d v="2022-08-12T00:00:00"/>
    <n v="1.9479452054794522"/>
    <n v="4.3843078519294892E-2"/>
    <n v="0"/>
    <n v="0.66749999999999998"/>
    <s v="ALTA"/>
    <x v="0"/>
    <n v="0"/>
  </r>
  <r>
    <n v="975"/>
    <d v="2018-08-03T00:00:00"/>
    <d v="2018-08-03T00:00:00"/>
    <s v="Juzgado Primero Administrativo Oral del Circuito de Turbo "/>
    <s v="05837333300120180011800"/>
    <s v="2019"/>
    <x v="0"/>
    <s v="ADRIANA LOAIZA QUINTERO y OTROS"/>
    <s v="ISABEL SOFIA LASTRE MARTINEZ"/>
    <n v="265770"/>
    <s v="NULIDAD Y RESTABLECIMIENTO DEL DERECHO - LABORAL"/>
    <s v="RECONOCIMIENTO Y PAGO DE OTRAS PRESTACIONES SALARIALES, SOLCIALES Y SALARIOS"/>
    <s v="BAJO"/>
    <s v="BAJO"/>
    <s v="BAJO"/>
    <s v="BAJO"/>
    <n v="0.05"/>
    <s v="REMOTA"/>
    <n v="85167509"/>
    <n v="0"/>
    <s v="ADMISIÓN"/>
    <n v="0"/>
    <s v="NO"/>
    <s v="NO"/>
    <s v="4 AÑOS"/>
    <s v="FRANCISCO JAVIER BAENA GOMEZ"/>
    <s v="Decreto 3317"/>
    <s v="16 de Diciembre del año 2011"/>
    <n v="168128"/>
    <s v="EDUCACION"/>
    <s v="Admision"/>
    <d v="2020-08-31T00:00:00"/>
    <s v="2018-08"/>
    <s v="4"/>
    <s v="2020-07"/>
    <n v="0.7378298404971021"/>
    <n v="62839129.581005506"/>
    <n v="0"/>
    <d v="2022-08-02T00:00:00"/>
    <n v="1.9205479452054794"/>
    <n v="4.3843078519294892E-2"/>
    <n v="0"/>
    <n v="0.05"/>
    <s v="REMOTA"/>
    <x v="1"/>
    <n v="0"/>
  </r>
  <r>
    <n v="976"/>
    <d v="2016-12-16T00:00:00"/>
    <d v="2016-12-16T00:00:00"/>
    <s v="Juzgado Promiscuo del Circuito de Jericó"/>
    <s v="05368318900120160026300"/>
    <s v="2019"/>
    <x v="1"/>
    <s v="JORGE ANTONIO GARCÉS LONDOÑO"/>
    <s v="JULIA FERNANDA MUÑOZ RINCÓN"/>
    <n v="215278"/>
    <s v="ORDINARIA"/>
    <s v="RECONOCIMIENTO Y PAGO DE OTRAS PRESTACIONES SALARIALES, SOLCIALES Y SALARIOS"/>
    <s v="ALTO"/>
    <s v="BAJO"/>
    <s v="ALTO"/>
    <s v="ALTO"/>
    <n v="0.66749999999999998"/>
    <s v="ALTA"/>
    <n v="55340055"/>
    <n v="0.27"/>
    <s v="CONTESTACIÓN"/>
    <n v="0"/>
    <s v="NO"/>
    <s v="NO"/>
    <s v="6 AÑOS"/>
    <s v="FRANCISCO JAVIER BAENA GOMEZ"/>
    <s v="Decreto 3318"/>
    <s v="16 de Diciembre del año 2011"/>
    <n v="168127"/>
    <s v="EDUCACION"/>
    <s v="Los esta Adelantando Mario Duque"/>
    <d v="2020-08-31T00:00:00"/>
    <s v="2016-12"/>
    <s v="6"/>
    <s v="2020-07"/>
    <n v="0.78688289821902468"/>
    <n v="43546142.866000228"/>
    <n v="11757458.573820062"/>
    <d v="2022-12-15T00:00:00"/>
    <n v="2.2904109589041095"/>
    <n v="4.3843078519294892E-2"/>
    <n v="11547586.01967692"/>
    <n v="0.66749999999999998"/>
    <s v="ALTA"/>
    <x v="0"/>
    <n v="11547586.01967692"/>
  </r>
  <r>
    <n v="977"/>
    <d v="2018-01-12T00:00:00"/>
    <d v="2017-12-20T00:00:00"/>
    <s v="Juzgado Promiscuo del Circuito de Jericó"/>
    <s v="05368318900120160000600"/>
    <s v="2019"/>
    <x v="1"/>
    <s v="HUBER FERNEY BENITEZ"/>
    <s v="JULIA FERNANDA MUÑOZ RINCÓN"/>
    <n v="215278"/>
    <s v="ORDINARIA"/>
    <s v="RECONOCIMIENTO Y PAGO DE OTRAS PRESTACIONES SALARIALES, SOLCIALES Y SALARIOS"/>
    <s v="ALTO"/>
    <s v="BAJO"/>
    <s v="ALTO"/>
    <s v="ALTO"/>
    <n v="0.66749999999999998"/>
    <s v="ALTA"/>
    <n v="29821550"/>
    <n v="0.5"/>
    <s v="CONTESTACIÓN"/>
    <n v="0"/>
    <s v="NO"/>
    <s v="NO"/>
    <s v="6 AÑOS"/>
    <s v="FRANCISCO JAVIER BAENA GOMEZ"/>
    <s v="Decreto 3318"/>
    <s v="16 de Diciembre del año 2011"/>
    <n v="168127"/>
    <s v="EDUCACION"/>
    <s v="Los esta Adelantando Mario Duque"/>
    <d v="2020-08-31T00:00:00"/>
    <s v="2018-01"/>
    <s v="6"/>
    <s v="2020-07"/>
    <n v="0.75126308387247931"/>
    <n v="22403829.618857335"/>
    <n v="11201914.809428668"/>
    <d v="2024-01-11T00:00:00"/>
    <n v="3.3643835616438356"/>
    <n v="4.3843078519294892E-2"/>
    <n v="10909432.625717741"/>
    <n v="0.66749999999999998"/>
    <s v="ALTA"/>
    <x v="0"/>
    <n v="10909432.625717741"/>
  </r>
  <r>
    <n v="978"/>
    <d v="2018-01-12T00:00:00"/>
    <d v="2017-12-20T00:00:00"/>
    <s v="Juzgado Civil del Circuito de Fredonia "/>
    <s v="05282310300120180004400"/>
    <s v="2019"/>
    <x v="1"/>
    <s v="IVAN DARIO JARAMILLO LOAIZA"/>
    <s v="JUAN PABLO VALENCIA GRAJALES"/>
    <n v="192922"/>
    <s v="ORDINARIA"/>
    <s v="RECONOCIMIENTO Y PAGO DE OTRAS PRESTACIONES SALARIALES, SOLCIALES Y SALARIOS"/>
    <s v="ALTO"/>
    <s v="BAJO"/>
    <s v="ALTO"/>
    <s v="ALTO"/>
    <n v="0.66749999999999998"/>
    <s v="ALTA"/>
    <n v="49877806"/>
    <n v="0.28000000000000003"/>
    <s v=" SENTENCIA 2DA EN CONTRA "/>
    <n v="0"/>
    <s v="NO"/>
    <s v="NO"/>
    <s v="4 AÑOS"/>
    <s v="FRANCISCO JAVIER BAENA GOMEZ"/>
    <s v="Decreto 3318"/>
    <s v="16 de Diciembre del año 2011"/>
    <n v="168127"/>
    <s v="EDUCACION"/>
    <s v="Pendiente que presenten Cuanta de Cobro"/>
    <d v="2020-08-31T00:00:00"/>
    <s v="2018-01"/>
    <s v="4"/>
    <s v="2020-07"/>
    <n v="0.75126308387247931"/>
    <n v="37471354.352353252"/>
    <n v="10491979.218658911"/>
    <d v="2022-01-11T00:00:00"/>
    <n v="1.3643835616438356"/>
    <n v="4.3843078519294892E-2"/>
    <n v="10380009.604193909"/>
    <n v="0.66749999999999998"/>
    <s v="ALTA"/>
    <x v="0"/>
    <n v="10380009.604193909"/>
  </r>
  <r>
    <n v="979"/>
    <d v="2015-07-01T00:00:00"/>
    <d v="2016-03-17T00:00:00"/>
    <s v="Juzgado Segundo Civil del Circuito Especializado de Restitución de Tierras de Apartadó"/>
    <s v="05045312100220150001100"/>
    <s v="2019"/>
    <x v="2"/>
    <s v="FRANCISCO  TORDECILLA YANES Y OTROS "/>
    <s v="MARIA PAULINA  VERGARA SOTO "/>
    <n v="192021"/>
    <s v="ORDINARIA"/>
    <s v="OTRAS"/>
    <s v="BAJO"/>
    <s v="BAJO"/>
    <s v="BAJO"/>
    <s v="BAJO"/>
    <n v="0.05"/>
    <s v="REMOTA"/>
    <n v="0"/>
    <n v="0"/>
    <s v="CONTESTACIÓN"/>
    <n v="0"/>
    <s v="NO"/>
    <s v="NO"/>
    <s v="7 AÑOS"/>
    <s v="FRANCISCO JAVIER BAENA GOMEZ"/>
    <s v="Decreto 3318"/>
    <s v="16 de Diciembre del año 2011"/>
    <n v="168127"/>
    <s v="MINAS"/>
    <s v="RESTITUCION DE TIERRAS "/>
    <d v="2020-08-31T00:00:00"/>
    <s v="2015-07"/>
    <s v="7"/>
    <s v="2020-07"/>
    <n v="0.85823957329672562"/>
    <n v="0"/>
    <n v="0"/>
    <d v="2022-06-29T00:00:00"/>
    <n v="1.8273972602739725"/>
    <n v="4.3843078519294892E-2"/>
    <n v="0"/>
    <n v="0.05"/>
    <s v="REMOTA"/>
    <x v="1"/>
    <n v="0"/>
  </r>
  <r>
    <n v="980"/>
    <d v="2015-06-18T00:00:00"/>
    <d v="2016-03-17T00:00:00"/>
    <s v="Juzgado Segundo Civil del Circuito Especializado de Restitución de Tierras de Apartadó"/>
    <s v="05045312100220150001300"/>
    <s v="2019"/>
    <x v="2"/>
    <s v="ALBERTO ELIAS TORRES JARAMILLO "/>
    <s v="MARCOS ARANGO GUTIERREZ "/>
    <n v="183353"/>
    <s v="ORDINARIA"/>
    <s v="OTRAS"/>
    <s v="BAJO"/>
    <s v="BAJO"/>
    <s v="BAJO"/>
    <s v="BAJO"/>
    <n v="0.05"/>
    <s v="REMOTA"/>
    <n v="0"/>
    <n v="0"/>
    <s v="CONTESTACION "/>
    <n v="0"/>
    <s v="NO"/>
    <s v="NO"/>
    <s v="7 AÑOS"/>
    <s v="FRANCISCO JAVIER BAENA GOMEZ"/>
    <s v="Decreto 3318"/>
    <s v="16 de Diciembre del año 2011"/>
    <n v="168127"/>
    <s v="MINAS"/>
    <s v="RESTITUCION DE TIERRAS "/>
    <d v="2020-08-31T00:00:00"/>
    <s v="2015-06"/>
    <s v="7"/>
    <s v="2020-07"/>
    <n v="0.8598294089278552"/>
    <n v="0"/>
    <n v="0"/>
    <d v="2022-06-16T00:00:00"/>
    <n v="1.7917808219178082"/>
    <n v="4.3843078519294892E-2"/>
    <n v="0"/>
    <n v="0.05"/>
    <s v="REMOTA"/>
    <x v="1"/>
    <n v="0"/>
  </r>
  <r>
    <n v="981"/>
    <d v="2015-07-15T00:00:00"/>
    <d v="2016-03-17T00:00:00"/>
    <s v="Juzgado Segundo Civil del Circuito Especializado de Restitución de Tierras de Apartadó"/>
    <s v="05045312100220150000200"/>
    <s v="2019"/>
    <x v="2"/>
    <s v="  UAEGRTD LUIS ENRIQUE ACEVEDO BEDOYA"/>
    <s v="VIVIANA MARCELA ARANGO MAYA "/>
    <n v="152757"/>
    <s v="ORDINARIA"/>
    <s v="OTRAS"/>
    <s v="BAJO"/>
    <s v="BAJO"/>
    <s v="BAJO"/>
    <s v="BAJO"/>
    <n v="0.05"/>
    <s v="REMOTA"/>
    <n v="0"/>
    <n v="0"/>
    <s v="CONTESTACION "/>
    <n v="0"/>
    <s v="NO"/>
    <s v="NO"/>
    <s v="7 AÑOS"/>
    <s v="FRANCISCO JAVIER BAENA GOMEZ"/>
    <s v="Decreto 3318"/>
    <s v="16 de Diciembre del año 2011"/>
    <n v="168127"/>
    <s v="MINAS"/>
    <s v="RESTITUCION DE TIERRAS "/>
    <d v="2020-08-31T00:00:00"/>
    <s v="2015-07"/>
    <s v="7"/>
    <s v="2020-07"/>
    <n v="0.85823957329672562"/>
    <n v="0"/>
    <n v="0"/>
    <d v="2022-07-13T00:00:00"/>
    <n v="1.8657534246575342"/>
    <n v="4.3843078519294892E-2"/>
    <n v="0"/>
    <n v="0.05"/>
    <s v="REMOTA"/>
    <x v="1"/>
    <n v="0"/>
  </r>
  <r>
    <n v="982"/>
    <d v="2015-07-02T00:00:00"/>
    <d v="2016-03-17T00:00:00"/>
    <s v="Juzgado Segundo Civil del Circuito Especializado de Restitución de Tierras de Apartadó"/>
    <s v="05045312100220150001900"/>
    <s v="2019"/>
    <x v="2"/>
    <s v="LUIS FERNANDO USUGA CARMONA Y LIBIA ARANGO DURANGO"/>
    <s v="ANTONIO DAVID ROYET DIAZ "/>
    <n v="206159"/>
    <s v="ORDINARIA"/>
    <s v="OTRAS"/>
    <s v="BAJO"/>
    <s v="BAJO"/>
    <s v="BAJO"/>
    <s v="BAJO"/>
    <n v="0.05"/>
    <s v="REMOTA"/>
    <n v="0"/>
    <n v="0"/>
    <s v="CONTESTACION "/>
    <n v="0"/>
    <s v="NO"/>
    <s v="NO"/>
    <s v="7 AÑOS"/>
    <s v="FRANCISCO JAVIER BAENA GOMEZ"/>
    <s v="Decreto 3318"/>
    <s v="16 de Diciembre del año 2011"/>
    <n v="168127"/>
    <s v="MINAS"/>
    <s v="RESTITUCION DE TIERRAS "/>
    <d v="2020-08-31T00:00:00"/>
    <s v="2015-07"/>
    <s v="7"/>
    <s v="2020-07"/>
    <n v="0.85823957329672562"/>
    <n v="0"/>
    <n v="0"/>
    <d v="2022-06-30T00:00:00"/>
    <n v="1.8301369863013699"/>
    <n v="4.3843078519294892E-2"/>
    <n v="0"/>
    <n v="0.05"/>
    <s v="REMOTA"/>
    <x v="1"/>
    <n v="0"/>
  </r>
  <r>
    <n v="983"/>
    <d v="2015-08-03T00:00:00"/>
    <d v="2016-03-17T00:00:00"/>
    <s v="Juzgado Segundo Civil del Circuito Especializado de Restitución de Tierras de Apartadó"/>
    <s v="05045312100220150002500"/>
    <s v="2019"/>
    <x v="2"/>
    <s v="UNIDAD ADMINISTRATIVA ESPECIAL DE GESTION DE RESTITUCIÓN DE TIERRAS DESPOJADAS"/>
    <s v="VIVIANA MARCELA ARANGO MAYA "/>
    <n v="152757"/>
    <s v="ORDINARIA"/>
    <s v="OTRAS"/>
    <s v="BAJO"/>
    <s v="BAJO"/>
    <s v="BAJO"/>
    <s v="BAJO"/>
    <n v="0.05"/>
    <s v="REMOTA"/>
    <n v="0"/>
    <n v="0"/>
    <s v="CONTESTACION "/>
    <n v="0"/>
    <s v="NO"/>
    <s v="NO"/>
    <s v="7 AÑOS"/>
    <s v="FRANCISCO JAVIER BAENA GOMEZ"/>
    <s v="Decreto 3318"/>
    <s v="16 de Diciembre del año 2011"/>
    <n v="168127"/>
    <s v="MINAS"/>
    <s v="RESTITUCION DE TIERRAS "/>
    <d v="2020-08-31T00:00:00"/>
    <s v="2015-08"/>
    <s v="7"/>
    <s v="2020-07"/>
    <n v="0.85413954863106623"/>
    <n v="0"/>
    <n v="0"/>
    <d v="2022-08-01T00:00:00"/>
    <n v="1.9178082191780821"/>
    <n v="4.3843078519294892E-2"/>
    <n v="0"/>
    <n v="0.05"/>
    <s v="REMOTA"/>
    <x v="1"/>
    <n v="0"/>
  </r>
  <r>
    <n v="984"/>
    <d v="2015-03-22T00:00:00"/>
    <d v="2016-03-17T00:00:00"/>
    <s v="Juzgado Primero Civil del Circuito Especializado de Restitución de Tierras de Apartadó"/>
    <s v="05045312100120150022100"/>
    <s v="2019"/>
    <x v="2"/>
    <s v="MARIA GABRIELA SEPULVEDA LOPEZ Y OTROS"/>
    <s v="HECTOR  GIOVANNY DAZA FIGUEREDO"/>
    <n v="132112"/>
    <s v="ORDINARIA"/>
    <s v="OTRAS"/>
    <s v="BAJO"/>
    <s v="BAJO"/>
    <s v="BAJO"/>
    <s v="BAJO"/>
    <n v="0.05"/>
    <s v="REMOTA"/>
    <n v="0"/>
    <n v="0"/>
    <s v="ALEGATOS "/>
    <n v="0"/>
    <s v="NO"/>
    <s v="NO"/>
    <s v="7 AÑOS"/>
    <s v="FRANCISCO JAVIER BAENA GOMEZ"/>
    <s v="Decreto 3318"/>
    <s v="16 de Diciembre del año 2011"/>
    <n v="168127"/>
    <s v="MINAS"/>
    <s v="RESTITUCION DE TIERRAS "/>
    <d v="2020-08-31T00:00:00"/>
    <s v="2015-03"/>
    <s v="7"/>
    <s v="2020-07"/>
    <n v="0.86763134510283468"/>
    <n v="0"/>
    <n v="0"/>
    <d v="2022-03-20T00:00:00"/>
    <n v="1.5506849315068494"/>
    <n v="4.3843078519294892E-2"/>
    <n v="0"/>
    <n v="0.05"/>
    <s v="REMOTA"/>
    <x v="1"/>
    <n v="0"/>
  </r>
  <r>
    <n v="985"/>
    <d v="2015-03-30T00:00:00"/>
    <d v="2016-03-17T00:00:00"/>
    <s v="Juzgado Primero Civil del Circuito Especializado de Restitución de Tierras de Apartadó"/>
    <s v="05045312100120150022200"/>
    <s v="2019"/>
    <x v="2"/>
    <s v="JHON FR4DY CARTAGENA MONTOYA"/>
    <s v="HECTOR GIOVANNY DAZA FIGUEREDO "/>
    <n v="132112"/>
    <s v="ORDINARIA"/>
    <s v="OTRAS"/>
    <s v="BAJO"/>
    <s v="BAJO"/>
    <s v="BAJO"/>
    <s v="BAJO"/>
    <n v="0.05"/>
    <s v="REMOTA"/>
    <n v="0"/>
    <n v="0"/>
    <s v="PRUEBAS "/>
    <n v="0"/>
    <s v="NO"/>
    <s v="NO"/>
    <s v="7 AÑOS"/>
    <s v="FRANCISCO JAVIER BAENA GOMEZ"/>
    <s v="Decreto 3318"/>
    <s v="16 de Diciembre del año 2011"/>
    <n v="168127"/>
    <s v="MINAS"/>
    <s v="RESTITUCION DE TIERRAS "/>
    <d v="2020-08-31T00:00:00"/>
    <s v="2015-03"/>
    <s v="7"/>
    <s v="2020-07"/>
    <n v="0.86763134510283468"/>
    <n v="0"/>
    <n v="0"/>
    <d v="2022-03-28T00:00:00"/>
    <n v="1.5726027397260274"/>
    <n v="4.3843078519294892E-2"/>
    <n v="0"/>
    <n v="0.05"/>
    <s v="REMOTA"/>
    <x v="1"/>
    <n v="0"/>
  </r>
  <r>
    <n v="986"/>
    <d v="2015-06-30T00:00:00"/>
    <d v="2016-03-17T00:00:00"/>
    <s v="Juzgado Primero Civil del Circuito Especializado de Restitución de Tierras de Apartadó"/>
    <s v="05045312100120150032600"/>
    <s v="2019"/>
    <x v="2"/>
    <s v="PLUTARCO ANTONIO TORO"/>
    <s v="JORGE ENRIQUE MONCALEANO"/>
    <n v="152220"/>
    <s v="ORDINARIA"/>
    <s v="OTRAS"/>
    <s v="BAJO"/>
    <s v="BAJO"/>
    <s v="BAJO"/>
    <s v="BAJO"/>
    <n v="0.05"/>
    <s v="REMOTA"/>
    <n v="0"/>
    <n v="0"/>
    <s v="PRUEBAS "/>
    <n v="0"/>
    <s v="NO"/>
    <s v="NO"/>
    <s v="7 AÑOS"/>
    <s v="FRANCISCO JAVIER BAENA GOMEZ"/>
    <s v="Decreto 3318"/>
    <s v="16 de Diciembre del año 2011"/>
    <n v="168127"/>
    <s v="MINAS"/>
    <s v="RESTITUCION DE TIERRAS "/>
    <d v="2020-08-31T00:00:00"/>
    <s v="2015-06"/>
    <s v="7"/>
    <s v="2020-07"/>
    <n v="0.8598294089278552"/>
    <n v="0"/>
    <n v="0"/>
    <d v="2022-06-28T00:00:00"/>
    <n v="1.8246575342465754"/>
    <n v="4.3843078519294892E-2"/>
    <n v="0"/>
    <n v="0.05"/>
    <s v="REMOTA"/>
    <x v="1"/>
    <n v="0"/>
  </r>
  <r>
    <n v="987"/>
    <d v="2015-07-07T00:00:00"/>
    <d v="2016-03-17T00:00:00"/>
    <s v="Juzgado Segundo Civil del Circuito Especializado de Restitución de Tierras de Apartadó"/>
    <s v="05045312100220150002100"/>
    <s v="2019"/>
    <x v="2"/>
    <s v="JAIRO ALEJANDRO  MARIMONT FUENTES / MARIA PAULINA VERGARA SOTO "/>
    <s v="ANTONIO DAVID ROYET DIAZ "/>
    <n v="206159"/>
    <s v="ORDINARIA"/>
    <s v="OTRAS"/>
    <s v="BAJO"/>
    <s v="BAJO"/>
    <s v="BAJO"/>
    <s v="BAJO"/>
    <n v="0.05"/>
    <s v="REMOTA"/>
    <n v="0"/>
    <n v="0"/>
    <s v="PRUEBAS "/>
    <n v="0"/>
    <s v="NO"/>
    <s v="NO"/>
    <s v="7 AÑOS"/>
    <s v="FRANCISCO JAVIER BAENA GOMEZ"/>
    <s v="Decreto 3318"/>
    <s v="16 de Diciembre del año 2011"/>
    <n v="168127"/>
    <s v="MINAS"/>
    <s v="RESTITUCION DE TIERRAS "/>
    <d v="2020-08-31T00:00:00"/>
    <s v="2015-07"/>
    <s v="7"/>
    <s v="2020-07"/>
    <n v="0.85823957329672562"/>
    <n v="0"/>
    <n v="0"/>
    <d v="2022-07-05T00:00:00"/>
    <n v="1.8438356164383563"/>
    <n v="4.3843078519294892E-2"/>
    <n v="0"/>
    <n v="0.05"/>
    <s v="REMOTA"/>
    <x v="1"/>
    <n v="0"/>
  </r>
  <r>
    <n v="988"/>
    <d v="2015-07-01T00:00:00"/>
    <d v="2016-03-17T00:00:00"/>
    <s v="Juzgado Primero Civil del Circuito Especializado de Restitución de Tierras de Apartadó"/>
    <s v="05045312100120150060900"/>
    <s v="2019"/>
    <x v="2"/>
    <s v="MARIA DE JESUS  GRACIANO DE URREGO "/>
    <s v="MARIA PAULINA VERGARA SOTO "/>
    <n v="192021"/>
    <s v="ORDINARIA"/>
    <s v="OTRAS"/>
    <s v="BAJO"/>
    <s v="BAJO"/>
    <s v="BAJO"/>
    <s v="BAJO"/>
    <n v="0.05"/>
    <s v="REMOTA"/>
    <n v="0"/>
    <n v="0"/>
    <s v="PRUEBAS "/>
    <n v="0"/>
    <s v="NO"/>
    <s v="NO"/>
    <s v="7 AÑOS"/>
    <s v="FRANCISCO JAVIER BAENA GOMEZ"/>
    <s v="Decreto 3318"/>
    <s v="16 de Diciembre del año 2011"/>
    <n v="168127"/>
    <s v="MINAS"/>
    <s v="RESTITUCION DE TIERRAS "/>
    <d v="2020-08-31T00:00:00"/>
    <s v="2015-07"/>
    <s v="7"/>
    <s v="2020-07"/>
    <n v="0.85823957329672562"/>
    <n v="0"/>
    <n v="0"/>
    <d v="2022-06-29T00:00:00"/>
    <n v="1.8273972602739725"/>
    <n v="4.3843078519294892E-2"/>
    <n v="0"/>
    <n v="0.05"/>
    <s v="REMOTA"/>
    <x v="1"/>
    <n v="0"/>
  </r>
  <r>
    <n v="989"/>
    <d v="2015-11-10T00:00:00"/>
    <d v="2016-03-17T00:00:00"/>
    <s v="Juzgado Primero Civil del Circuito Especializado de Restitución de Tierras de Apartadó"/>
    <s v="05045312100120150062500"/>
    <s v="2019"/>
    <x v="2"/>
    <s v="ANA RAMONA MEJIA QUIROZ"/>
    <s v="VIVIANA MARCELA ARANGO MAYA "/>
    <n v="152757"/>
    <s v="ORDINARIA"/>
    <s v="OTRAS"/>
    <s v="BAJO"/>
    <s v="BAJO"/>
    <s v="BAJO"/>
    <s v="BAJO"/>
    <n v="0.05"/>
    <s v="REMOTA"/>
    <n v="0"/>
    <n v="0"/>
    <s v="PRUEBAS "/>
    <n v="0"/>
    <s v="NO"/>
    <s v="NO"/>
    <s v="7 AÑOS"/>
    <s v="FRANCISCO JAVIER BAENA GOMEZ"/>
    <s v="Decreto 3318"/>
    <s v="16 de Diciembre del año 2011"/>
    <n v="168127"/>
    <s v="MINAS"/>
    <s v="RESTITUCION DE TIERRAS "/>
    <d v="2020-08-31T00:00:00"/>
    <s v="2015-11"/>
    <s v="7"/>
    <s v="2020-07"/>
    <n v="0.83727667088522129"/>
    <n v="0"/>
    <n v="0"/>
    <d v="2022-11-08T00:00:00"/>
    <n v="2.1890410958904107"/>
    <n v="4.3843078519294892E-2"/>
    <n v="0"/>
    <n v="0.05"/>
    <s v="REMOTA"/>
    <x v="1"/>
    <n v="0"/>
  </r>
  <r>
    <n v="990"/>
    <d v="2015-07-02T00:00:00"/>
    <d v="2016-03-17T00:00:00"/>
    <s v="Juzgado Segundo Civil del Circuito Especializado de Restitución de Tierras de Apartadó"/>
    <s v="05045312100220150001700"/>
    <s v="2019"/>
    <x v="2"/>
    <s v="UNIDAD ADMINISTRATIVA ESPECIAL DE GESTION DE RESTITUCIÓN DE TIERRAS DESPOJADAS"/>
    <s v="MARIA PAULINA VERGARA "/>
    <n v="192021"/>
    <s v="ORDINARIA"/>
    <s v="OTRAS"/>
    <s v="BAJO"/>
    <s v="BAJO"/>
    <s v="BAJO"/>
    <s v="BAJO"/>
    <n v="0.05"/>
    <s v="REMOTA"/>
    <n v="0"/>
    <n v="0"/>
    <s v="CONTESTACION "/>
    <n v="0"/>
    <s v="NO"/>
    <s v="NO"/>
    <s v="7 AÑOS"/>
    <s v="FRANCISCO JAVIER BAENA GOMEZ"/>
    <s v="Decreto 3318"/>
    <s v="16 de Diciembre del año 2011"/>
    <n v="168127"/>
    <s v="MINAS"/>
    <s v="RESTITUCION DE TIERRAS "/>
    <d v="2020-08-31T00:00:00"/>
    <s v="2015-07"/>
    <s v="7"/>
    <s v="2020-07"/>
    <n v="0.85823957329672562"/>
    <n v="0"/>
    <n v="0"/>
    <d v="2022-06-30T00:00:00"/>
    <n v="1.8301369863013699"/>
    <n v="4.3843078519294892E-2"/>
    <n v="0"/>
    <n v="0.05"/>
    <s v="REMOTA"/>
    <x v="1"/>
    <n v="0"/>
  </r>
  <r>
    <n v="991"/>
    <d v="2015-03-23T00:00:00"/>
    <d v="2016-03-17T00:00:00"/>
    <s v="Juzgado Segundo Civil del Circuito Especializado de Restitución de Tierras de Apartadó"/>
    <s v="05045312100220150088300"/>
    <s v="2019"/>
    <x v="2"/>
    <s v="UNIDAD ADMINISTRATIVA ESPECIAL DE GESTION DE RESTITUCIÓN DE TIERRAS DESPOJADAS"/>
    <s v="JORGE ENRIQUR MONCALEANO OSPINA"/>
    <n v="152220"/>
    <s v="ORDINARIA"/>
    <s v="OTRAS"/>
    <s v="BAJO"/>
    <s v="BAJO"/>
    <s v="BAJO"/>
    <s v="BAJO"/>
    <n v="0.05"/>
    <s v="REMOTA"/>
    <n v="0"/>
    <n v="0"/>
    <s v="CONTESTACION "/>
    <n v="0"/>
    <s v="NO"/>
    <s v="NO"/>
    <s v="7 AÑOS"/>
    <s v="FRANCISCO JAVIER BAENA GOMEZ"/>
    <s v="Decreto 3318"/>
    <s v="16 de Diciembre del año 2011"/>
    <n v="168127"/>
    <s v="MINAS"/>
    <s v="RESTITUCION DE TIERRAS "/>
    <d v="2020-08-31T00:00:00"/>
    <s v="2015-03"/>
    <s v="7"/>
    <s v="2020-07"/>
    <n v="0.86763134510283468"/>
    <n v="0"/>
    <n v="0"/>
    <d v="2022-03-21T00:00:00"/>
    <n v="1.5534246575342465"/>
    <n v="4.3843078519294892E-2"/>
    <n v="0"/>
    <n v="0.05"/>
    <s v="REMOTA"/>
    <x v="1"/>
    <n v="0"/>
  </r>
  <r>
    <n v="992"/>
    <d v="2015-08-05T00:00:00"/>
    <d v="2016-03-17T00:00:00"/>
    <s v="Juzgado Segundo Civil del Circuito Especializado de Restitución de Tierras de Apartadó"/>
    <s v="05045312100220150090500"/>
    <s v="2019"/>
    <x v="2"/>
    <s v="OSCAR DE JESUS ARIAS Y OTROS"/>
    <s v="VIVIANA MARCELA ARANGO MAYA "/>
    <n v="152757"/>
    <s v="ORDINARIA"/>
    <s v="OTRAS"/>
    <s v="BAJO"/>
    <s v="BAJO"/>
    <s v="BAJO"/>
    <s v="BAJO"/>
    <n v="0.05"/>
    <s v="REMOTA"/>
    <n v="0"/>
    <n v="0"/>
    <s v="PRUEBAS "/>
    <n v="0"/>
    <s v="NO"/>
    <s v="NO"/>
    <s v="7 AÑOS"/>
    <s v="FRANCISCO JAVIER BAENA GOMEZ"/>
    <s v="Decreto 3318"/>
    <s v="16 de Diciembre del año 2011"/>
    <n v="168127"/>
    <s v="MINAS"/>
    <s v="RESTITUCION DE TIERRAS "/>
    <d v="2020-08-31T00:00:00"/>
    <s v="2015-08"/>
    <s v="7"/>
    <s v="2020-07"/>
    <n v="0.85413954863106623"/>
    <n v="0"/>
    <n v="0"/>
    <d v="2022-08-03T00:00:00"/>
    <n v="1.9232876712328768"/>
    <n v="4.3843078519294892E-2"/>
    <n v="0"/>
    <n v="0.05"/>
    <s v="REMOTA"/>
    <x v="1"/>
    <n v="0"/>
  </r>
  <r>
    <n v="993"/>
    <d v="2015-06-02T00:00:00"/>
    <d v="2016-03-17T00:00:00"/>
    <s v="Juzgado Segundo Civil del Circuito Especializado de Restitución de Tierras de Apartadó"/>
    <s v="05045312100220150000900"/>
    <s v="2019"/>
    <x v="2"/>
    <s v="PEDRO PABLO HIGUITA OCHOA "/>
    <s v="YADIRA MENA RENTERIA "/>
    <n v="204859"/>
    <s v="ORDINARIA"/>
    <s v="OTRAS"/>
    <s v="BAJO"/>
    <s v="BAJO"/>
    <s v="BAJO"/>
    <s v="BAJO"/>
    <n v="0.05"/>
    <s v="REMOTA"/>
    <n v="0"/>
    <n v="0"/>
    <s v="CONTESTACION "/>
    <n v="0"/>
    <s v="NO"/>
    <s v="NO"/>
    <s v="7 AÑOS"/>
    <s v="FRANCISCO JAVIER BAENA GOMEZ"/>
    <s v="Decreto 3318"/>
    <s v="16 de Diciembre del año 2011"/>
    <n v="168127"/>
    <s v="MINAS"/>
    <s v="RESTITUCION DE TIERRAS "/>
    <d v="2020-08-31T00:00:00"/>
    <s v="2015-06"/>
    <s v="7"/>
    <s v="2020-07"/>
    <n v="0.8598294089278552"/>
    <n v="0"/>
    <n v="0"/>
    <d v="2022-05-31T00:00:00"/>
    <n v="1.747945205479452"/>
    <n v="4.3843078519294892E-2"/>
    <n v="0"/>
    <n v="0.05"/>
    <s v="REMOTA"/>
    <x v="1"/>
    <n v="0"/>
  </r>
  <r>
    <n v="994"/>
    <d v="2015-08-24T00:00:00"/>
    <d v="2016-03-17T00:00:00"/>
    <s v="Juzgado Segundo Civil del Circuito Especializado de Restitución de Tierras de Apartadó"/>
    <s v="05045312100220150093600"/>
    <s v="2019"/>
    <x v="2"/>
    <s v="UNIDAD ADMINISTRATIVA ESPECIAL DE GESTION DE RESTITUCIÓN DE TIERRAS DESPOJADAS"/>
    <s v="MARIA PAULINA VERGARA SOTO "/>
    <n v="192021"/>
    <s v="ORDINARIA"/>
    <s v="OTRAS"/>
    <s v="BAJO"/>
    <s v="BAJO"/>
    <s v="BAJO"/>
    <s v="BAJO"/>
    <n v="0.05"/>
    <s v="REMOTA"/>
    <n v="0"/>
    <n v="0"/>
    <s v="CONTESTACION "/>
    <n v="0"/>
    <s v="NO"/>
    <s v="NO"/>
    <s v="7 AÑOS"/>
    <s v="FRANCISCO JAVIER BAENA GOMEZ"/>
    <s v="Decreto 3318"/>
    <s v="16 de Diciembre del año 2011"/>
    <n v="168127"/>
    <s v="MINAS"/>
    <s v="RESTITUCION DE TIERRAS "/>
    <d v="2020-08-31T00:00:00"/>
    <s v="2015-08"/>
    <s v="7"/>
    <s v="2020-07"/>
    <n v="0.85413954863106623"/>
    <n v="0"/>
    <n v="0"/>
    <d v="2022-08-22T00:00:00"/>
    <n v="1.9753424657534246"/>
    <n v="4.3843078519294892E-2"/>
    <n v="0"/>
    <n v="0.05"/>
    <s v="REMOTA"/>
    <x v="1"/>
    <n v="0"/>
  </r>
  <r>
    <n v="995"/>
    <d v="2015-08-19T00:00:00"/>
    <d v="2015-03-17T00:00:00"/>
    <s v="Juzgado Segundo Civil del Circuito Especializado de Restitución de Tierras de Apartadó"/>
    <s v="05045312100220150090400"/>
    <s v="2019"/>
    <x v="2"/>
    <s v="UNIDAD ADMINISTRATIVA ESPECIAL DE GESTION DE RESTITUCIÓN DE TIERRAS DESPOJADAS"/>
    <s v="VIVIANA MARCELA ARANGO MAYA "/>
    <n v="152757"/>
    <s v="ORDINARIA"/>
    <s v="OTRAS"/>
    <s v="BAJO"/>
    <s v="BAJO"/>
    <s v="BAJO"/>
    <s v="BAJO"/>
    <n v="0.05"/>
    <s v="REMOTA"/>
    <n v="0"/>
    <n v="0"/>
    <s v="PRUEBAS"/>
    <n v="0"/>
    <s v="NO"/>
    <s v="NO"/>
    <s v="7 AÑOS"/>
    <s v="FRANCISCO JAVIER BAENA GOMEZ"/>
    <s v="Decreto 3318"/>
    <s v="16 de Diciembre del año 2011"/>
    <n v="168127"/>
    <s v="MINAS"/>
    <s v="RESTITUCION DE TIERRAS "/>
    <d v="2020-08-31T00:00:00"/>
    <s v="2015-08"/>
    <s v="7"/>
    <s v="2020-07"/>
    <n v="0.85413954863106623"/>
    <n v="0"/>
    <n v="0"/>
    <d v="2022-08-17T00:00:00"/>
    <n v="1.9616438356164383"/>
    <n v="4.3843078519294892E-2"/>
    <n v="0"/>
    <n v="0.05"/>
    <s v="REMOTA"/>
    <x v="1"/>
    <n v="0"/>
  </r>
  <r>
    <n v="996"/>
    <d v="2015-05-04T00:00:00"/>
    <d v="2015-05-04T00:00:00"/>
    <s v="Juzgado Primero Promiscuo del Circuito con Funciones de Control de Garantías de Barbosa"/>
    <s v="05079408900120180007500"/>
    <s v="2019"/>
    <x v="2"/>
    <s v="LUIS HUMBERTO ARENAS LOAIZA"/>
    <s v="CARLOS MARIO MENESES ARISTIZABAL"/>
    <n v="76652"/>
    <s v="ORDINARIA"/>
    <s v="OTRAS"/>
    <s v="BAJO"/>
    <s v="BAJO"/>
    <s v="BAJO"/>
    <s v="BAJO"/>
    <n v="0.05"/>
    <s v="REMOTA"/>
    <n v="0"/>
    <n v="0"/>
    <s v="PRUEBAS"/>
    <n v="0"/>
    <s v="NO"/>
    <s v="NO"/>
    <s v="6"/>
    <s v="FRANCISCO JAVIER BAENA GOMEZ"/>
    <s v="Decreto 3318"/>
    <s v="16 de Diciembre del año 2011"/>
    <n v="168127"/>
    <s v="MINAS"/>
    <s v="Desitimiento Tacito; Lo adelanta Leonel"/>
    <d v="2020-08-31T00:00:00"/>
    <s v="2015-05"/>
    <s v="6"/>
    <s v="2020-07"/>
    <n v="0.86073201793714027"/>
    <n v="0"/>
    <n v="0"/>
    <d v="2021-05-02T00:00:00"/>
    <n v="0.66849315068493154"/>
    <n v="4.3843078519294892E-2"/>
    <n v="0"/>
    <n v="0.05"/>
    <s v="REMOTA"/>
    <x v="1"/>
    <n v="0"/>
  </r>
  <r>
    <n v="997"/>
    <d v="2018-11-07T00:00:00"/>
    <d v="2018-11-07T00:00:00"/>
    <s v="Juzgado 31 Administrativo Oral del Circuito"/>
    <s v="05001333303120180023100"/>
    <s v="2019"/>
    <x v="0"/>
    <s v="SANDRA MILENA VERA y OTROS"/>
    <s v="MARITZA ALEIDA MUÑOZ OQUENDO"/>
    <n v="276114"/>
    <s v="ORDINARIA"/>
    <s v="FALLA EN EL SERVICIO OTRAS CAUSAS"/>
    <s v="BAJO"/>
    <s v="BAJO"/>
    <s v="BAJO"/>
    <s v="BAJO"/>
    <n v="0.05"/>
    <s v="REMOTA"/>
    <n v="703117800"/>
    <n v="0"/>
    <s v="CONTESTACION "/>
    <n v="0"/>
    <s v="NO"/>
    <s v="NO"/>
    <s v="4 AÑOS"/>
    <s v="FRANCISCO JAVIER BAENA GOMEZ"/>
    <s v="Decreto 3318"/>
    <s v="16 de Diciembre del año 2011"/>
    <n v="168127"/>
    <s v="MINAS"/>
    <s v="Admision"/>
    <d v="2020-08-31T00:00:00"/>
    <s v="2018-11"/>
    <s v="4"/>
    <s v="2020-07"/>
    <n v="0.73486768506759159"/>
    <n v="516698550.01581788"/>
    <n v="0"/>
    <d v="2022-11-06T00:00:00"/>
    <n v="2.1835616438356165"/>
    <n v="4.3843078519294892E-2"/>
    <n v="0"/>
    <n v="0.05"/>
    <s v="REMOTA"/>
    <x v="1"/>
    <n v="0"/>
  </r>
  <r>
    <n v="998"/>
    <d v="2017-09-20T00:00:00"/>
    <d v="2017-09-26T00:00:00"/>
    <s v="JUZGADO 22 ADMINISTRATIVO ORAL DE MEDELLÍN "/>
    <s v="05001333302220170043300"/>
    <s v="2019"/>
    <x v="0"/>
    <s v="OSCAR ORLANDO CASTAÑO SANIN"/>
    <s v="JUAN ESTEBAN ESCUDERO RAMIREZ"/>
    <n v="181415"/>
    <s v="NULIDAD Y RESTABLECIMIENTO DEL DERECHO"/>
    <s v="RECONOCIMIENTO Y PAGO DE OTRAS PRESTACIONES SALARIALES, SOLCIALES Y SALARIOS"/>
    <s v="ALTO"/>
    <s v="ALTO"/>
    <s v="MEDIO   "/>
    <s v="ALTO"/>
    <n v="0.95000000000000007"/>
    <s v="ALTA"/>
    <n v="4281572"/>
    <n v="1"/>
    <s v=" ALEGATOS DE SEGUNDA"/>
    <m/>
    <s v="N.A"/>
    <s v="N.A"/>
    <s v="5 AÑOS"/>
    <s v="FRANCISCO JAVIER BAENA GOMEZ"/>
    <s v="Decreto 3318"/>
    <s v="16 de Diciembre del año 2011"/>
    <n v="168127"/>
    <s v="MINAS"/>
    <s v="Fallo de Primera Instancia a favor"/>
    <d v="2020-08-31T00:00:00"/>
    <s v="2017-09"/>
    <s v="5"/>
    <s v="2020-07"/>
    <n v="0.76038333983224338"/>
    <n v="3255636.0170922182"/>
    <n v="3255636.0170922182"/>
    <d v="2022-09-19T00:00:00"/>
    <n v="2.0520547945205481"/>
    <n v="4.3843078519294892E-2"/>
    <n v="3203521.4137999746"/>
    <n v="0.95000000000000007"/>
    <s v="ALTA"/>
    <x v="0"/>
    <n v="3203521.4137999746"/>
  </r>
  <r>
    <n v="999"/>
    <d v="2018-05-15T00:00:00"/>
    <d v="2018-05-15T00:00:00"/>
    <s v="Juzgado 17 Laboral del Circuito de Medellín"/>
    <s v="05001310501720180031200"/>
    <s v="2019"/>
    <x v="1"/>
    <s v="MARGARITA MARIA JIMENEZ RODRIGUEZ"/>
    <s v="NICOLAS OCTAVIO ARIZMENDI VILLEGAS"/>
    <s v="140233 C.S. DE LA J"/>
    <s v="ORDINARIA"/>
    <s v="RECONOCIMIENTO Y PAGO DE OTRAS PRESTACIONES SALARIALES, SOLCIALES Y SALARIOS"/>
    <s v="BAJO"/>
    <s v="BAJO"/>
    <s v="BAJO"/>
    <s v="BAJO"/>
    <n v="0.05"/>
    <s v="REMOTA"/>
    <n v="44167821"/>
    <n v="0"/>
    <s v=" AUDIENCIA DE PRUEBAS"/>
    <n v="0"/>
    <s v="NO"/>
    <s v="NO"/>
    <s v="4 AÑOS"/>
    <s v="FRANCISCO JAVIER BAENA GOMEZ"/>
    <s v="Decreto 3323"/>
    <s v="16 de Diciembre del año 2011"/>
    <n v="168128"/>
    <s v="EDUCACION"/>
    <s v="Audiencia de Fallo Se condena"/>
    <d v="2020-08-31T00:00:00"/>
    <s v="2018-05"/>
    <s v="4"/>
    <s v="2020-07"/>
    <n v="0.73891229786794344"/>
    <n v="32636146.106930006"/>
    <n v="0"/>
    <d v="2022-05-14T00:00:00"/>
    <n v="1.7013698630136986"/>
    <n v="4.3843078519294892E-2"/>
    <n v="0"/>
    <n v="0.05"/>
    <s v="REMOTA"/>
    <x v="1"/>
    <n v="0"/>
  </r>
  <r>
    <n v="1000"/>
    <d v="2018-12-07T00:00:00"/>
    <d v="2018-11-23T00:00:00"/>
    <s v="Juzgado Civil Laboral del Circuito de Marinilla"/>
    <s v="05440311200120180032600"/>
    <s v="2019"/>
    <x v="1"/>
    <s v="NUBIA BAUDILIA CEBALLOS CASTAÑO "/>
    <s v="JULIA FERNANDA MUÑOZ RINCÓN"/>
    <n v="215278"/>
    <s v="ORDINARIA"/>
    <s v="RECONOCIMIENTO Y PAGO DE OTRAS PRESTACIONES SALARIALES, SOLCIALES Y SALARIOS"/>
    <s v="BAJO"/>
    <s v="BAJO"/>
    <s v="BAJO"/>
    <s v="BAJO"/>
    <n v="0.05"/>
    <s v="REMOTA"/>
    <n v="54778439"/>
    <n v="1"/>
    <s v="CONTESTACIÓN"/>
    <n v="0"/>
    <s v="NO"/>
    <s v="NO"/>
    <s v="4 AÑOS"/>
    <s v="FRANCISCO JAVIER BAENA GOMEZ"/>
    <s v="Decreto 3318"/>
    <s v="16 de Diciembre del año 2011"/>
    <n v="168127"/>
    <s v="EDUCACION"/>
    <s v="Se Contestara Demanda"/>
    <d v="2020-08-31T00:00:00"/>
    <s v="2018-12"/>
    <s v="4"/>
    <s v="2020-07"/>
    <n v="0.73268911507362433"/>
    <n v="40135565.996024512"/>
    <n v="40135565.996024512"/>
    <d v="2022-12-06T00:00:00"/>
    <n v="2.2657534246575342"/>
    <n v="4.3843078519294892E-2"/>
    <n v="39426783.809159726"/>
    <n v="0.05"/>
    <s v="REMOTA"/>
    <x v="1"/>
    <n v="0"/>
  </r>
  <r>
    <n v="1001"/>
    <d v="2018-12-07T00:00:00"/>
    <d v="2018-11-23T00:00:00"/>
    <s v="Juzgado Civil Laboral del Circuito de Marinilla"/>
    <s v="05440311200120180032800"/>
    <s v="2019"/>
    <x v="1"/>
    <s v="LUZ DELLY GIL GIL "/>
    <s v="JULIA FERNANDA MUÑOZ RINCÓN"/>
    <n v="215278"/>
    <s v="ORDINARIA"/>
    <s v="RECONOCIMIENTO Y PAGO DE OTRAS PRESTACIONES SALARIALES, SOLCIALES Y SALARIOS"/>
    <s v="BAJO"/>
    <s v="BAJO"/>
    <s v="BAJO"/>
    <s v="BAJO"/>
    <n v="0.05"/>
    <s v="REMOTA"/>
    <n v="53867141"/>
    <n v="1"/>
    <s v="CONTESTACIÓN"/>
    <n v="0"/>
    <s v="NO"/>
    <s v="NO"/>
    <s v="4 AÑOS"/>
    <s v="FRANCISCO JAVIER BAENA GOMEZ"/>
    <s v="Decreto 3318"/>
    <s v="16 de Diciembre del año 2011"/>
    <n v="168127"/>
    <s v="EDUCACION"/>
    <s v="Se Contestara Demanda"/>
    <d v="2020-08-31T00:00:00"/>
    <s v="2018-12"/>
    <s v="4"/>
    <s v="2020-07"/>
    <n v="0.73268911507362433"/>
    <n v="39467867.870836146"/>
    <n v="39467867.870836146"/>
    <d v="2022-12-06T00:00:00"/>
    <n v="2.2657534246575342"/>
    <n v="4.3843078519294892E-2"/>
    <n v="38770877.034749463"/>
    <n v="0.05"/>
    <s v="REMOTA"/>
    <x v="1"/>
    <n v="0"/>
  </r>
  <r>
    <n v="1002"/>
    <d v="2018-12-07T00:00:00"/>
    <d v="2018-11-23T00:00:00"/>
    <s v="Juzgado Civil Laboral del Circuito de Marinilla"/>
    <s v="05440311200120180032900"/>
    <s v="2019"/>
    <x v="1"/>
    <s v="MIRYAM LUCIA GOMEZ CARDONA"/>
    <s v="JULIA FERNANDA MUÑOZ RINCÓN"/>
    <n v="215278"/>
    <s v="ORDINARIA"/>
    <s v="RECONOCIMIENTO Y PAGO DE OTRAS PRESTACIONES SALARIALES, SOLCIALES Y SALARIOS"/>
    <s v="BAJO"/>
    <s v="BAJO"/>
    <s v="BAJO"/>
    <s v="BAJO"/>
    <n v="0.05"/>
    <s v="REMOTA"/>
    <n v="54778439"/>
    <n v="1"/>
    <s v="CONTESTACIÓN"/>
    <n v="0"/>
    <s v="NO"/>
    <s v="NO"/>
    <s v="4 AÑOS"/>
    <s v="FRANCISCO JAVIER BAENA GOMEZ"/>
    <s v="Decreto 3318"/>
    <s v="16 de Diciembre del año 2011"/>
    <n v="168127"/>
    <s v="EDUCACION"/>
    <s v="Se Contestara Demanda"/>
    <d v="2020-08-31T00:00:00"/>
    <s v="2018-12"/>
    <s v="4"/>
    <s v="2020-07"/>
    <n v="0.73268911507362433"/>
    <n v="40135565.996024512"/>
    <n v="40135565.996024512"/>
    <d v="2022-12-06T00:00:00"/>
    <n v="2.2657534246575342"/>
    <n v="4.3843078519294892E-2"/>
    <n v="39426783.809159726"/>
    <n v="0.05"/>
    <s v="REMOTA"/>
    <x v="1"/>
    <n v="0"/>
  </r>
  <r>
    <n v="1003"/>
    <d v="2018-12-07T00:00:00"/>
    <d v="2018-11-23T00:00:00"/>
    <s v="Juzgado Civil Laboral del Circuito de Marinilla"/>
    <s v="05440311200120180034500"/>
    <s v="2019"/>
    <x v="1"/>
    <s v="HERNANDO DE JESUS GALLO PUERTA"/>
    <s v="JULIA FERNANDA MUÑOZ RINCÓN"/>
    <n v="215278"/>
    <s v="ORDINARIA"/>
    <s v="RECONOCIMIENTO Y PAGO DE OTRAS PRESTACIONES SALARIALES, SOLCIALES Y SALARIOS"/>
    <s v="BAJO"/>
    <s v="BAJO"/>
    <s v="BAJO"/>
    <s v="BAJO"/>
    <n v="0.05"/>
    <s v="REMOTA"/>
    <n v="56852854"/>
    <n v="1"/>
    <s v="CONTESTACIÓN"/>
    <n v="0"/>
    <s v="NO"/>
    <s v="NO"/>
    <s v="4 AÑOS"/>
    <s v="FRANCISCO JAVIER BAENA GOMEZ"/>
    <s v="Decreto 3318"/>
    <s v="16 de Diciembre del año 2011"/>
    <n v="168127"/>
    <s v="EDUCACION"/>
    <s v="Se Contestara Demanda"/>
    <d v="2020-08-31T00:00:00"/>
    <s v="2018-12"/>
    <s v="4"/>
    <s v="2020-07"/>
    <n v="0.73268911507362433"/>
    <n v="41655467.286669962"/>
    <n v="41655467.286669962"/>
    <d v="2022-12-06T00:00:00"/>
    <n v="2.2657534246575342"/>
    <n v="4.3843078519294892E-2"/>
    <n v="40919844.093982339"/>
    <n v="0.05"/>
    <s v="REMOTA"/>
    <x v="1"/>
    <n v="0"/>
  </r>
  <r>
    <n v="1004"/>
    <d v="2018-12-07T00:00:00"/>
    <d v="2018-11-23T00:00:00"/>
    <s v="Juzgado Civil Laboral del Circuito de Marinilla"/>
    <s v="05440311200120180032400"/>
    <s v="2019"/>
    <x v="1"/>
    <s v="MARTA OFELIA MENESES HENAO"/>
    <s v="JULIA FERNANDA MUÑOZ RINCÓN"/>
    <n v="215278"/>
    <s v="ORDINARIA"/>
    <s v="RECONOCIMIENTO Y PAGO DE OTRAS PRESTACIONES SALARIALES, SOLCIALES Y SALARIOS"/>
    <s v="BAJO"/>
    <s v="BAJO"/>
    <s v="BAJO"/>
    <s v="BAJO"/>
    <n v="0.05"/>
    <s v="REMOTA"/>
    <n v="54778439"/>
    <n v="1"/>
    <s v="CONTESTACIÓN"/>
    <n v="0"/>
    <s v="NO"/>
    <s v="NO"/>
    <s v="4 AÑOS"/>
    <s v="FRANCISCO JAVIER BAENA GOMEZ"/>
    <s v="Decreto 3318"/>
    <s v="16 de Diciembre del año 2011"/>
    <n v="168127"/>
    <s v="EDUCACION"/>
    <s v="Se Contestara Demanda"/>
    <d v="2020-08-31T00:00:00"/>
    <s v="2018-12"/>
    <s v="4"/>
    <s v="2020-07"/>
    <n v="0.73268911507362433"/>
    <n v="40135565.996024512"/>
    <n v="40135565.996024512"/>
    <d v="2022-12-06T00:00:00"/>
    <n v="2.2657534246575342"/>
    <n v="4.3843078519294892E-2"/>
    <n v="39426783.809159726"/>
    <n v="0.05"/>
    <s v="REMOTA"/>
    <x v="1"/>
    <n v="0"/>
  </r>
  <r>
    <n v="1005"/>
    <d v="2018-12-07T00:00:00"/>
    <d v="2018-11-23T00:00:00"/>
    <s v="Juzgado Civil Laboral del Circuito de Marinilla"/>
    <s v="05440311200120180032700"/>
    <s v="2019"/>
    <x v="1"/>
    <s v="ALEIDA DE JESUS RAMIREZ RAMIREZ"/>
    <s v="JULIA FERNANDA MUÑOZ RINCÓN"/>
    <n v="215278"/>
    <s v="ORDINARIA"/>
    <s v="RECONOCIMIENTO Y PAGO DE OTRAS PRESTACIONES SALARIALES, SOLCIALES Y SALARIOS"/>
    <s v="BAJO"/>
    <s v="BAJO"/>
    <s v="BAJO"/>
    <s v="BAJO"/>
    <n v="0.05"/>
    <s v="REMOTA"/>
    <n v="53867141"/>
    <n v="1"/>
    <s v="CONTESTACIÓN"/>
    <n v="0"/>
    <s v="NO"/>
    <s v="NO"/>
    <s v="4 AÑOS"/>
    <s v="FRANCISCO JAVIER BAENA GOMEZ"/>
    <s v="Decreto 3318"/>
    <s v="16 de Diciembre del año 2011"/>
    <n v="168127"/>
    <s v="EDUCACION"/>
    <s v="Se Contestara Demanda"/>
    <d v="2020-08-31T00:00:00"/>
    <s v="2018-12"/>
    <s v="4"/>
    <s v="2020-07"/>
    <n v="0.73268911507362433"/>
    <n v="39467867.870836146"/>
    <n v="39467867.870836146"/>
    <d v="2022-12-06T00:00:00"/>
    <n v="2.2657534246575342"/>
    <n v="4.3843078519294892E-2"/>
    <n v="38770877.034749463"/>
    <n v="0.05"/>
    <s v="REMOTA"/>
    <x v="1"/>
    <n v="0"/>
  </r>
  <r>
    <n v="1006"/>
    <d v="2018-12-07T00:00:00"/>
    <d v="2018-11-23T00:00:00"/>
    <s v="Juzgado Civil Laboral del Circuito de Marinilla"/>
    <s v="05440311200120180032500"/>
    <s v="2019"/>
    <x v="1"/>
    <s v="JOSE DELIO GALLEGO ROJAS"/>
    <s v="JULIA FERNANDA MUÑOZ RINCÓN"/>
    <n v="215278"/>
    <s v="ORDINARIA"/>
    <s v="RECONOCIMIENTO Y PAGO DE OTRAS PRESTACIONES SALARIALES, SOLCIALES Y SALARIOS"/>
    <s v="BAJO"/>
    <s v="BAJO"/>
    <s v="BAJO"/>
    <s v="BAJO"/>
    <n v="0.05"/>
    <s v="REMOTA"/>
    <n v="53867141"/>
    <n v="1"/>
    <s v="CONTESTACIÓN"/>
    <n v="0"/>
    <s v="NO"/>
    <s v="NO"/>
    <s v="4 AÑOS"/>
    <s v="FRANCISCO JAVIER BAENA GOMEZ"/>
    <s v="Decreto 3318"/>
    <s v="16 de Diciembre del año 2011"/>
    <n v="168127"/>
    <s v="EDUCACION"/>
    <s v="Se Contestara Demanda"/>
    <d v="2020-08-31T00:00:00"/>
    <s v="2018-12"/>
    <s v="4"/>
    <s v="2020-07"/>
    <n v="0.73268911507362433"/>
    <n v="39467867.870836146"/>
    <n v="39467867.870836146"/>
    <d v="2022-12-06T00:00:00"/>
    <n v="2.2657534246575342"/>
    <n v="4.3843078519294892E-2"/>
    <n v="38770877.034749463"/>
    <n v="0.05"/>
    <s v="REMOTA"/>
    <x v="1"/>
    <n v="0"/>
  </r>
  <r>
    <n v="1007"/>
    <d v="2018-12-07T00:00:00"/>
    <d v="2018-11-23T00:00:00"/>
    <s v="Juzgado Civil Laboral del Circuito de Marinilla"/>
    <s v="05440311200120180034600"/>
    <s v="2019"/>
    <x v="1"/>
    <s v="ORLANDO DE JESUS GÓMEZ BUITRAGO"/>
    <s v="JULIA FERNANDA MUÑOZ RINCÓN"/>
    <n v="215278"/>
    <s v="ORDINARIA"/>
    <s v="RECONOCIMIENTO Y PAGO DE OTRAS PRESTACIONES SALARIALES, SOLCIALES Y SALARIOS"/>
    <s v="BAJO"/>
    <s v="BAJO"/>
    <s v="BAJO"/>
    <s v="BAJO"/>
    <n v="0.05"/>
    <s v="REMOTA"/>
    <n v="56852854"/>
    <n v="1"/>
    <s v="CONTESTACIÓN"/>
    <n v="0"/>
    <s v="NO"/>
    <s v="NO"/>
    <s v="4 AÑOS"/>
    <s v="FRANCISCO JAVIER BAENA GOMEZ"/>
    <s v="Decreto 3318"/>
    <s v="16 de Diciembre del año 2011"/>
    <n v="168127"/>
    <s v="EDUCACION"/>
    <s v="Se Contestara Demanda"/>
    <d v="2020-08-31T00:00:00"/>
    <s v="2018-12"/>
    <s v="4"/>
    <s v="2020-07"/>
    <n v="0.73268911507362433"/>
    <n v="41655467.286669962"/>
    <n v="41655467.286669962"/>
    <d v="2022-12-06T00:00:00"/>
    <n v="2.2657534246575342"/>
    <n v="4.3843078519294892E-2"/>
    <n v="40919844.093982339"/>
    <n v="0.05"/>
    <s v="REMOTA"/>
    <x v="1"/>
    <n v="0"/>
  </r>
  <r>
    <n v="1008"/>
    <d v="2018-12-07T00:00:00"/>
    <d v="2018-11-23T00:00:00"/>
    <s v="Juzgado Civil Laboral del Circuito de Marinilla"/>
    <s v="05440311200120180034800"/>
    <s v="2019"/>
    <x v="1"/>
    <s v="NUBIA DEL SOCORRO DUQUE DUQUE"/>
    <s v="JULIA FERNANDA MUÑOZ RINCÓN"/>
    <m/>
    <s v="ORDINARIA"/>
    <s v="RECONOCIMIENTO Y PAGO DE OTRAS PRESTACIONES SALARIALES, SOLCIALES Y SALARIOS"/>
    <s v="BAJO"/>
    <s v="BAJO"/>
    <s v="BAJO"/>
    <s v="BAJO"/>
    <n v="0.05"/>
    <s v="REMOTA"/>
    <n v="54778439"/>
    <n v="1"/>
    <s v="CONTESTACIÓN"/>
    <n v="0"/>
    <s v="NO"/>
    <s v="NO"/>
    <s v="4 AÑOS"/>
    <s v="FRANCISCO JAVIER BAENA GOMEZ"/>
    <s v="Decreto 3318"/>
    <s v="16 de Diciembre del año 2011"/>
    <n v="168127"/>
    <s v="EDUCACION"/>
    <s v="Se Contestara Demanda"/>
    <d v="2020-08-31T00:00:00"/>
    <s v="2018-12"/>
    <s v="4"/>
    <s v="2020-07"/>
    <n v="0.73268911507362433"/>
    <n v="40135565.996024512"/>
    <n v="40135565.996024512"/>
    <d v="2022-12-06T00:00:00"/>
    <n v="2.2657534246575342"/>
    <n v="4.3843078519294892E-2"/>
    <n v="39426783.809159726"/>
    <n v="0.05"/>
    <s v="REMOTA"/>
    <x v="1"/>
    <n v="0"/>
  </r>
  <r>
    <n v="1009"/>
    <d v="2017-12-12T00:00:00"/>
    <d v="2017-12-12T00:00:00"/>
    <s v="Juzgado Civil Laboral del Circuito de Santuario"/>
    <s v="05697311200120170058100"/>
    <s v="2019"/>
    <x v="1"/>
    <s v="MARIA RUTH CANO"/>
    <s v="LIZETH JOHANA CARRANZA LOPEZ"/>
    <n v="212879"/>
    <s v="ORDINARIA"/>
    <s v="RECONOCIMIENTO Y PAGO DE OTRAS PRESTACIONES SALARIALES, SOLCIALES Y SALARIOS"/>
    <s v="BAJO"/>
    <s v="BAJO"/>
    <s v="BAJO"/>
    <s v="BAJO"/>
    <n v="0.05"/>
    <s v="REMOTA"/>
    <n v="55252537"/>
    <n v="0"/>
    <s v=" SENTENCIA 1RA FAVORABLE"/>
    <n v="0"/>
    <s v="NO"/>
    <s v="NO"/>
    <s v="5 AÑOS"/>
    <s v="FRANCISCO JAVIER BAENA GOMEZ"/>
    <s v="Decreto 3316"/>
    <s v="16 de Diciembre del año 2011"/>
    <n v="168127"/>
    <s v="EDUCACION"/>
    <s v="En Apelación"/>
    <d v="2020-08-31T00:00:00"/>
    <s v="2017-12"/>
    <s v="5"/>
    <s v="2020-07"/>
    <n v="0.75597398230954627"/>
    <n v="41769480.42859555"/>
    <n v="0"/>
    <d v="2022-12-11T00:00:00"/>
    <n v="2.2794520547945205"/>
    <n v="4.3843078519294892E-2"/>
    <n v="0"/>
    <n v="0.05"/>
    <s v="REMOTA"/>
    <x v="1"/>
    <n v="0"/>
  </r>
  <r>
    <n v="1010"/>
    <d v="2017-12-12T00:00:00"/>
    <d v="2017-12-12T00:00:00"/>
    <s v="Juzgado Civil Laboral del Circuito de Santuario"/>
    <s v="05697311200120170058400"/>
    <s v="2019"/>
    <x v="1"/>
    <s v="NICOLAS DE JESUS GALEANO LOPEZ"/>
    <s v="LIZETH JOHANA CARRANZA LOPEZ"/>
    <n v="212879"/>
    <s v="ORDINARIA"/>
    <s v="RECONOCIMIENTO Y PAGO DE OTRAS PRESTACIONES SALARIALES, SOLCIALES Y SALARIOS"/>
    <s v="BAJO"/>
    <s v="BAJO"/>
    <s v="BAJO"/>
    <s v="BAJO"/>
    <n v="0.05"/>
    <s v="REMOTA"/>
    <n v="55252537"/>
    <n v="0"/>
    <s v="CONTESTACIÓN"/>
    <n v="0"/>
    <s v="NO"/>
    <s v="NO"/>
    <s v="5 AÑOS"/>
    <s v="FRANCISCO JAVIER BAENA GOMEZ"/>
    <s v="Decreto 3316"/>
    <s v="16 de Diciembre del año 2011"/>
    <n v="168127"/>
    <s v="EDUCACION"/>
    <s v="Se Contestó Demanda"/>
    <d v="2020-08-31T00:00:00"/>
    <s v="2017-12"/>
    <s v="5"/>
    <s v="2020-07"/>
    <n v="0.75597398230954627"/>
    <n v="41769480.42859555"/>
    <n v="0"/>
    <d v="2022-12-11T00:00:00"/>
    <n v="2.2794520547945205"/>
    <n v="4.3843078519294892E-2"/>
    <n v="0"/>
    <n v="0.05"/>
    <s v="REMOTA"/>
    <x v="1"/>
    <n v="0"/>
  </r>
  <r>
    <n v="1011"/>
    <d v="2018-04-18T00:00:00"/>
    <d v="2018-04-18T00:00:00"/>
    <s v="Juzgado Civil Laboral del Circuito de Santuario"/>
    <s v="05697311200120180007800"/>
    <s v="2019"/>
    <x v="1"/>
    <s v="ÁLVARO GAMBOA VALENCIA"/>
    <s v="LIZETH JOHANA CARRANZA LOPEZ"/>
    <n v="212879"/>
    <s v="ORDINARIA"/>
    <s v="RECONOCIMIENTO Y PAGO DE OTRAS PRESTACIONES SALARIALES, SOLCIALES Y SALARIOS"/>
    <s v="BAJO"/>
    <s v="BAJO"/>
    <s v="BAJO"/>
    <s v="BAJO"/>
    <n v="0.05"/>
    <s v="REMOTA"/>
    <n v="55252537"/>
    <n v="0"/>
    <s v=" SENTENCIA 1RA FAVORABLE"/>
    <n v="0"/>
    <s v="NO"/>
    <s v="NO"/>
    <s v="4 AÑOS"/>
    <s v="FRANCISCO JAVIER BAENA GOMEZ"/>
    <s v="Decreto 3316"/>
    <s v="16 de Diciembre del año 2011"/>
    <n v="168127"/>
    <s v="EDUCACION"/>
    <s v="En Apelación"/>
    <d v="2020-08-31T00:00:00"/>
    <s v="2018-04"/>
    <s v="4"/>
    <s v="2020-07"/>
    <n v="0.74078668525523483"/>
    <n v="40930343.736172214"/>
    <n v="0"/>
    <d v="2022-04-17T00:00:00"/>
    <n v="1.6273972602739726"/>
    <n v="4.3843078519294892E-2"/>
    <n v="0"/>
    <n v="0.05"/>
    <s v="REMOTA"/>
    <x v="1"/>
    <n v="0"/>
  </r>
  <r>
    <n v="1012"/>
    <d v="2017-12-12T00:00:00"/>
    <d v="2017-12-12T00:00:00"/>
    <s v="Juzgado Civil Laboral del Circuito de Santuario"/>
    <s v="05697311200120180014700"/>
    <s v="2019"/>
    <x v="1"/>
    <s v="LUIS EMILIO GONZALEZ BERNAL_x000a_"/>
    <s v="LIZETH JOHANA CARRANZA LOPEZ"/>
    <n v="212879"/>
    <s v="ORDINARIA"/>
    <s v="RECONOCIMIENTO Y PAGO DE OTRAS PRESTACIONES SALARIALES, SOLCIALES Y SALARIOS"/>
    <s v="BAJO"/>
    <s v="BAJO"/>
    <s v="BAJO"/>
    <s v="BAJO"/>
    <n v="0.05"/>
    <s v="REMOTA"/>
    <n v="55252537"/>
    <n v="0"/>
    <s v="CONTESTACIÓN"/>
    <n v="0"/>
    <s v="NO"/>
    <s v="NO"/>
    <s v="4 AÑOS"/>
    <s v="FRANCISCO JAVIER BAENA GOMEZ"/>
    <s v="Decreto 3316"/>
    <s v="16 de Diciembre del año 2011"/>
    <n v="168127"/>
    <s v="EDUCACION"/>
    <s v="Se Contestó Demanda"/>
    <d v="2020-08-31T00:00:00"/>
    <s v="2017-12"/>
    <s v="4"/>
    <s v="2020-07"/>
    <n v="0.75597398230954627"/>
    <n v="41769480.42859555"/>
    <n v="0"/>
    <d v="2021-12-11T00:00:00"/>
    <n v="1.2794520547945205"/>
    <n v="4.3843078519294892E-2"/>
    <n v="0"/>
    <n v="0.05"/>
    <s v="REMOTA"/>
    <x v="1"/>
    <n v="0"/>
  </r>
  <r>
    <n v="1013"/>
    <d v="2018-06-18T00:00:00"/>
    <d v="2018-06-18T00:00:00"/>
    <s v="Juzgado Civil Laboral del Circuito de Santuario"/>
    <s v="05697311200120180014800"/>
    <s v="2019"/>
    <x v="1"/>
    <s v="CLAUDIA ROCIO HERRERA ALARCON"/>
    <s v="LIZETH JOHANA CARRANZA LOPEZ"/>
    <n v="212879"/>
    <s v="ORDINARIA"/>
    <s v="RECONOCIMIENTO Y PAGO DE OTRAS PRESTACIONES SALARIALES, SOLCIALES Y SALARIOS"/>
    <s v="BAJO"/>
    <s v="BAJO"/>
    <s v="BAJO"/>
    <s v="BAJO"/>
    <n v="0.05"/>
    <s v="REMOTA"/>
    <n v="55252537"/>
    <n v="0"/>
    <s v="CONTESTACIÓN"/>
    <n v="0"/>
    <s v="NO"/>
    <s v="NO"/>
    <s v="4 AÑOS"/>
    <s v="FRANCISCO JAVIER BAENA GOMEZ"/>
    <s v="Decreto 3316"/>
    <s v="16 de Diciembre del año 2011"/>
    <n v="168127"/>
    <s v="EDUCACION"/>
    <s v="Se Contestó Demanda"/>
    <d v="2020-08-31T00:00:00"/>
    <s v="2018-06"/>
    <s v="4"/>
    <s v="2020-07"/>
    <n v="0.73777124655030268"/>
    <n v="40763733.097556718"/>
    <n v="0"/>
    <d v="2022-06-17T00:00:00"/>
    <n v="1.7945205479452055"/>
    <n v="4.3843078519294892E-2"/>
    <n v="0"/>
    <n v="0.05"/>
    <s v="REMOTA"/>
    <x v="1"/>
    <n v="0"/>
  </r>
  <r>
    <n v="1014"/>
    <d v="2018-01-22T00:00:00"/>
    <d v="2018-01-22T00:00:00"/>
    <s v="Juzgado Promiscuo del Circuito de Amaga"/>
    <s v="05030318900120180000800"/>
    <s v="2019"/>
    <x v="1"/>
    <s v="YOLIMA ISABEL ROJAS DE OSSA"/>
    <s v="JULIA FERNANDA MUÑOZ RINCÓN"/>
    <n v="215278"/>
    <s v="ORDINARIA"/>
    <s v="RECONOCIMIENTO Y PAGO DE OTRAS PRESTACIONES SALARIALES, SOLCIALES Y SALARIOS"/>
    <s v="BAJO"/>
    <s v="BAJO"/>
    <s v="BAJO"/>
    <s v="BAJO"/>
    <n v="0.05"/>
    <s v="REMOTA"/>
    <n v="55252537"/>
    <n v="0"/>
    <s v=" AUDIENCIA DE PRUEBAS"/>
    <n v="0"/>
    <s v="NO"/>
    <s v="NO"/>
    <s v="4 AÑOS"/>
    <s v="FRANCISCO JAVIER BAENA GOMEZ"/>
    <s v="Decreto 3316"/>
    <s v="16 de Diciembre del año 2011"/>
    <n v="168127"/>
    <s v="EDUCACION"/>
    <s v=" AUDIENCIA DE PRUEBAS"/>
    <d v="2020-08-31T00:00:00"/>
    <s v="2018-01"/>
    <s v="4"/>
    <s v="2020-07"/>
    <n v="0.75126308387247931"/>
    <n v="41509191.338398263"/>
    <n v="0"/>
    <d v="2022-01-21T00:00:00"/>
    <n v="1.3917808219178083"/>
    <n v="4.3843078519294892E-2"/>
    <n v="0"/>
    <n v="0.05"/>
    <s v="REMOTA"/>
    <x v="1"/>
    <n v="0"/>
  </r>
  <r>
    <n v="1015"/>
    <d v="2019-04-30T00:00:00"/>
    <d v="2019-04-30T00:00:00"/>
    <s v="JUZGADO 08 ADMINISTRATIVO ORAL DE MEDELLIN"/>
    <s v="05001333300820190003200"/>
    <s v="2019"/>
    <x v="1"/>
    <s v="ORLANDA DEL SOCORRO ARBOLEDA DE DIEZ"/>
    <s v="HERNAN DARIO ZAPATA LONDOÑO"/>
    <n v="108371"/>
    <s v="ORDINARIA"/>
    <s v="RELIQUIDACIÓN DE LA PENSIÓN"/>
    <s v="BAJO"/>
    <s v="BAJO"/>
    <s v="BAJO"/>
    <s v="BAJO"/>
    <n v="0.05"/>
    <s v="REMOTA"/>
    <n v="4116024"/>
    <n v="0"/>
    <s v="CONTESTACIÓN"/>
    <n v="0"/>
    <s v="NO"/>
    <s v="NO"/>
    <s v="3 AÑOS"/>
    <s v="FRANCISCO JAVIER BAENA GOMEZ"/>
    <s v="Decreto 3316"/>
    <s v="16 de Diciembre del año 2011"/>
    <n v="168127"/>
    <s v="EDUCACION"/>
    <s v="CONTESTACIÓN"/>
    <d v="2020-08-31T00:00:00"/>
    <s v="2019-04"/>
    <s v="3"/>
    <s v="2020-07"/>
    <n v="1.0279083431257343"/>
    <n v="4230895.4101057574"/>
    <n v="0"/>
    <d v="2022-04-29T00:00:00"/>
    <n v="1.6602739726027398"/>
    <n v="4.3843078519294892E-2"/>
    <n v="0"/>
    <n v="0.05"/>
    <s v="REMOTA"/>
    <x v="1"/>
    <n v="0"/>
  </r>
  <r>
    <n v="1016"/>
    <d v="2019-04-25T00:00:00"/>
    <d v="2019-04-25T00:00:00"/>
    <s v="JUZGADO PROMISCUO DEL CIRCUITO DE SEGOVIA"/>
    <s v="05736318900120190002500"/>
    <s v="2019"/>
    <x v="1"/>
    <s v="SERGIO ANDRES AREVALO PINO"/>
    <s v="NATALIA BOTERO MANCO"/>
    <n v="172735"/>
    <s v="ORDINARIA"/>
    <s v="RECONOCIMIENTO Y PAGO DE OTRAS PRESTACIONES SALARIALES, SOLCIALES Y SALARIOS"/>
    <s v="BAJO"/>
    <s v="BAJO"/>
    <s v="BAJO"/>
    <s v="BAJO"/>
    <n v="0.05"/>
    <s v="REMOTA"/>
    <n v="88162000"/>
    <n v="0"/>
    <s v="CONTESTACIÓN"/>
    <n v="0"/>
    <s v="NO"/>
    <s v="NO"/>
    <s v="3 AÑOS"/>
    <s v="FRANCISCO JAVIER BAENA GOMEZ"/>
    <s v="Decreto 3316"/>
    <s v="16 de Diciembre del año 2011"/>
    <n v="168127"/>
    <s v="EDUCACION"/>
    <s v="CONTESTACIÓN"/>
    <d v="2020-08-31T00:00:00"/>
    <s v="2019-04"/>
    <s v="3"/>
    <s v="2020-07"/>
    <n v="1.0279083431257343"/>
    <n v="90622455.346650988"/>
    <n v="0"/>
    <d v="2022-04-24T00:00:00"/>
    <n v="1.6465753424657534"/>
    <n v="4.3843078519294892E-2"/>
    <n v="0"/>
    <n v="0.05"/>
    <s v="REMOTA"/>
    <x v="1"/>
    <n v="0"/>
  </r>
  <r>
    <n v="1017"/>
    <d v="2019-04-25T00:00:00"/>
    <d v="2019-04-25T00:00:00"/>
    <s v="JUZGADO PROMISCUO DEL CIRCUITO DE SEGOVIA"/>
    <s v="05736318900120190002400"/>
    <s v="2019"/>
    <x v="1"/>
    <s v="CLAUDIA PATRICIA RUIZ"/>
    <s v="NATALIA BOTERO MANCO"/>
    <n v="172735"/>
    <s v="ORDINARIA"/>
    <s v="RECONOCIMIENTO Y PAGO DE OTRAS PRESTACIONES SALARIALES, SOLCIALES Y SALARIOS"/>
    <s v="BAJO"/>
    <s v="BAJO"/>
    <s v="BAJO"/>
    <s v="BAJO"/>
    <n v="0.05"/>
    <s v="REMOTA"/>
    <n v="38000000"/>
    <n v="0"/>
    <s v="CONTESTACIÓN"/>
    <n v="0"/>
    <s v="NO"/>
    <s v="NO"/>
    <s v="3 AÑOS"/>
    <s v="FRANCISCO JAVIER BAENA GOMEZ"/>
    <s v="Decreto 3316"/>
    <s v="16 de Diciembre del año 2011"/>
    <n v="168127"/>
    <s v="EDUCACION"/>
    <s v="CONTESTACIÓN"/>
    <d v="2020-08-31T00:00:00"/>
    <s v="2019-04"/>
    <s v="3"/>
    <s v="2020-07"/>
    <n v="1.0279083431257343"/>
    <n v="39060517.038777903"/>
    <n v="0"/>
    <d v="2022-04-24T00:00:00"/>
    <n v="1.6465753424657534"/>
    <n v="4.3843078519294892E-2"/>
    <n v="0"/>
    <n v="0.05"/>
    <s v="REMOTA"/>
    <x v="1"/>
    <n v="0"/>
  </r>
  <r>
    <n v="1018"/>
    <d v="2019-05-23T00:00:00"/>
    <d v="2019-05-23T00:00:00"/>
    <s v="JUZGADO CIVIL DEL CIRCUITO GIRARDOTA"/>
    <s v="05308310300120190001900"/>
    <s v="2019"/>
    <x v="1"/>
    <s v="GUILLERMO LEON ZAPATA VALENCIA"/>
    <s v="JULIA FERNANDA MUÑOZ RINCÓN"/>
    <n v="215278"/>
    <s v="ORDINARIA"/>
    <s v="RECONOCIMIENTO Y PAGO DE OTRAS PRESTACIONES SALARIALES, SOLCIALES Y SALARIOS"/>
    <s v="ALTO"/>
    <s v="BAJO"/>
    <s v="ALTO"/>
    <s v="ALTO"/>
    <n v="0.66749999999999998"/>
    <s v="ALTA"/>
    <n v="15288989"/>
    <n v="0"/>
    <s v="CONTESTACIÓN"/>
    <n v="0"/>
    <s v="NO"/>
    <s v="NO"/>
    <s v="3 AÑOS"/>
    <s v="FRANCISCO JAVIER BAENA GOMEZ"/>
    <s v="Decreto 3318"/>
    <s v="16 de Diciembre del año 2011"/>
    <n v="168127"/>
    <s v="EDUCACION"/>
    <s v="Admision"/>
    <d v="2020-08-31T00:00:00"/>
    <s v="2019-05"/>
    <s v="3"/>
    <s v="2020-07"/>
    <n v="1.0246973838344398"/>
    <n v="15666587.029773528"/>
    <n v="0"/>
    <d v="2022-05-22T00:00:00"/>
    <n v="1.7232876712328766"/>
    <n v="4.3843078519294892E-2"/>
    <n v="0"/>
    <n v="0.66749999999999998"/>
    <s v="ALTA"/>
    <x v="0"/>
    <n v="0"/>
  </r>
  <r>
    <n v="1019"/>
    <d v="2019-02-04T00:00:00"/>
    <d v="2019-02-04T00:00:00"/>
    <s v="Juzgado Civil del Circuito de Girardota"/>
    <s v="05308310300120190002000"/>
    <s v="2019"/>
    <x v="1"/>
    <s v="JOHN FAVER RIOS VALENCIA"/>
    <s v="Luisa Fernanda Muñoz Rincón"/>
    <n v="215278"/>
    <s v="ORDINARIA"/>
    <s v="RECONOCIMIENTO Y PAGO DE OTRAS PRESTACIONES SALARIALES, SOLCIALES Y SALARIOS"/>
    <s v="MEDIO   "/>
    <s v="MEDIO   "/>
    <s v="MEDIO   "/>
    <s v="MEDIO   "/>
    <n v="0.5"/>
    <s v="MEDIA"/>
    <n v="16419212"/>
    <n v="0"/>
    <s v="ADMISIÓN"/>
    <n v="0"/>
    <s v="NO"/>
    <n v="0"/>
    <s v="3 AÑOS"/>
    <s v="FRANCISCO JAVIER BAENA GOMEZ"/>
    <s v="Decreto 3318"/>
    <s v="16 de Diciembre del año 2011"/>
    <n v="168127"/>
    <s v="EDUCACION"/>
    <s v="Admision"/>
    <d v="2020-08-31T00:00:00"/>
    <s v="2019-02"/>
    <s v="3"/>
    <s v="2020-07"/>
    <n v="1.0374579956513144"/>
    <n v="17034242.771694008"/>
    <n v="0"/>
    <d v="2022-02-03T00:00:00"/>
    <n v="1.4273972602739726"/>
    <n v="4.3843078519294892E-2"/>
    <n v="0"/>
    <n v="0.5"/>
    <s v="MEDIA"/>
    <x v="2"/>
    <n v="0"/>
  </r>
  <r>
    <n v="1020"/>
    <d v="2019-10-28T00:00:00"/>
    <d v="2019-10-28T00:00:00"/>
    <s v="Juzgado Segundo Administrativo Oral de Medellín"/>
    <s v="05001333300220190045400"/>
    <s v="2019"/>
    <x v="1"/>
    <s v="URSULINA ROJAS CORDOBA"/>
    <s v="JOAQUIN HERNANDO GIL GALLEGO"/>
    <n v="94517"/>
    <s v="ORDINARIA"/>
    <s v="PENSIÓN DE SOBREVIVIENTES"/>
    <s v="ALTO"/>
    <s v="BAJO"/>
    <s v="ALTO"/>
    <s v="ALTO"/>
    <n v="0.66749999999999998"/>
    <s v="ALTA"/>
    <n v="11274776"/>
    <n v="0"/>
    <s v="ADMISIÓN"/>
    <n v="0"/>
    <s v="NO"/>
    <n v="0"/>
    <s v="3 AÑOS"/>
    <s v="FRANCISCO JAVIER BAENA GOMEZ"/>
    <s v="Decreto 3318"/>
    <s v="16 de Diciembre del año 2011"/>
    <n v="168127"/>
    <s v="EDUCACION"/>
    <s v="Admision"/>
    <d v="2020-08-31T00:00:00"/>
    <s v="2019-10"/>
    <s v="3"/>
    <s v="2020-07"/>
    <n v="1.0148892971091559"/>
    <n v="11442649.48970318"/>
    <n v="0"/>
    <d v="2022-10-27T00:00:00"/>
    <n v="2.1561643835616437"/>
    <n v="4.3843078519294892E-2"/>
    <n v="0"/>
    <n v="0.66749999999999998"/>
    <s v="ALTA"/>
    <x v="0"/>
    <n v="0"/>
  </r>
  <r>
    <n v="1021"/>
    <d v="2020-01-23T00:00:00"/>
    <d v="2020-01-23T00:00:00"/>
    <s v="Juzgado Promiscuo Municipal de Yondo"/>
    <s v="05893408900120180028400"/>
    <s v="2020"/>
    <x v="2"/>
    <s v="TECNOEDUCA TECNOLOGÍA PARA LA EDUCACIÓN SAS"/>
    <s v="HENRY MAURICIO JOYA RONDANO"/>
    <n v="91268933"/>
    <s v="CUMPLIMIENTO"/>
    <s v="SINGULAR "/>
    <s v="BAJO"/>
    <s v="BAJO"/>
    <s v="BAJO"/>
    <s v="BAJO"/>
    <n v="0.05"/>
    <s v="REMOTA"/>
    <n v="10798720"/>
    <n v="0"/>
    <s v=" LIBRA MANDAMIENTO EJECUTIVO"/>
    <n v="0"/>
    <s v="NO"/>
    <n v="0"/>
    <s v="2 AÑOS"/>
    <s v="FRANCISCO JAVIER BAENA GOMEZ"/>
    <s v="Decreto 3319"/>
    <s v="17 de Diciembre del año 2011"/>
    <n v="168128"/>
    <s v="EDUCACION"/>
    <s v="Libra Mandamiento de Pago"/>
    <d v="2020-08-31T00:00:00"/>
    <s v="2020-01"/>
    <s v="2"/>
    <s v="2020-07"/>
    <n v="1.0070030698388335"/>
    <n v="10874344.190330008"/>
    <n v="0"/>
    <d v="2022-01-22T00:00:00"/>
    <n v="1.3945205479452054"/>
    <n v="4.3843078519294892E-2"/>
    <n v="0"/>
    <n v="0.05"/>
    <s v="REMOTA"/>
    <x v="1"/>
    <n v="0"/>
  </r>
  <r>
    <n v="1022"/>
    <d v="2020-02-18T00:00:00"/>
    <d v="2020-02-18T00:00:00"/>
    <s v="Juzgado 36 Administrativo Oral de Medellín"/>
    <s v="050013333 03620190022400"/>
    <s v="2020"/>
    <x v="0"/>
    <s v="CLARA PATRICIA JULIO CRIOLLO"/>
    <s v="GABRIEL JAIME RODRIGUEZ ORTIZ"/>
    <n v="132122"/>
    <s v="NULIDAD Y RESTABLECIMIENTO DEL DERECHO - LABORAL"/>
    <s v="RECONOCIMIENTO Y PAGO DE OTRAS PRESTACIONES SALARIALES, SOLCIALES Y SALARIOS"/>
    <s v="BAJO"/>
    <s v="BAJO"/>
    <s v="BAJO"/>
    <s v="BAJO"/>
    <n v="0.05"/>
    <s v="REMOTA"/>
    <n v="25406006"/>
    <n v="0"/>
    <s v="ADMISIÓN"/>
    <n v="0"/>
    <s v="NO"/>
    <s v="NO"/>
    <s v="4 AÑOS"/>
    <s v="FRANCISCO JAVIER BAENA GOMEZ"/>
    <s v="Decreto 3317"/>
    <s v="16 de Diciembre del año 2011"/>
    <n v="168128"/>
    <s v="EDUCACION"/>
    <s v="Admision"/>
    <d v="2020-08-31T00:00:00"/>
    <s v="2020-02"/>
    <s v="4"/>
    <s v="2020-07"/>
    <n v="1.0002858776443682"/>
    <n v="25413269.009148084"/>
    <n v="0"/>
    <d v="2024-02-17T00:00:00"/>
    <n v="3.4657534246575343"/>
    <n v="4.3843078519294892E-2"/>
    <n v="0"/>
    <n v="0.05"/>
    <s v="REMOTA"/>
    <x v="1"/>
    <n v="0"/>
  </r>
  <r>
    <n v="1023"/>
    <d v="2020-02-28T00:00:00"/>
    <d v="2020-02-28T00:00:00"/>
    <s v="Juzgado 21 Laboral del Circuito de Medellín"/>
    <s v="05001310502120190067500"/>
    <s v="2020"/>
    <x v="1"/>
    <s v="DORIAN ESTEBAN MORA VELEZ"/>
    <s v="BIBIANA YANETH CARVAJAL "/>
    <n v="258006"/>
    <s v="ORDINARIA"/>
    <s v="RECONOCIMIENTO Y PAGO DE OTRAS PRESTACIONES SALARIALES, SOLCIALES Y SALARIOS"/>
    <s v="BAJO"/>
    <s v="BAJO"/>
    <s v="BAJO"/>
    <s v="BAJO"/>
    <n v="0.05"/>
    <s v="REMOTA"/>
    <n v="150138276"/>
    <n v="0"/>
    <s v="ADMISIÓN"/>
    <n v="0"/>
    <s v="NO"/>
    <s v="NO"/>
    <s v="4 AÑOS"/>
    <s v="FRANCISCO JAVIER BAENA GOMEZ"/>
    <s v="Decreto 3317"/>
    <s v="16 de Diciembre del año 2011"/>
    <n v="168128"/>
    <s v="INFRAESTRUCTURA"/>
    <s v="Admision"/>
    <d v="2020-08-31T00:00:00"/>
    <s v="2020-02"/>
    <s v="4"/>
    <s v="2020-07"/>
    <n v="1.0002858776443682"/>
    <n v="150181197.17667237"/>
    <n v="0"/>
    <d v="2024-02-27T00:00:00"/>
    <n v="3.493150684931507"/>
    <n v="4.3843078519294892E-2"/>
    <n v="0"/>
    <n v="0.05"/>
    <s v="REMOTA"/>
    <x v="1"/>
    <n v="0"/>
  </r>
  <r>
    <n v="1024"/>
    <d v="2018-06-19T00:00:00"/>
    <d v="2018-06-19T00:00:00"/>
    <s v="Juzgado 02 Laboral del Circuito de Medellín"/>
    <s v="05001310500420180038000"/>
    <s v="2020"/>
    <x v="1"/>
    <s v="ORDINARIA LABORAL DE PRIMERA INSTANCIA"/>
    <s v="NICOLAS OCTAVIO ARIZMENDI VILLEGAS"/>
    <s v="140233 C.S. DE LA J"/>
    <s v="NULIDAD Y RESTABLECIMIENTO DEL DERECHO - LABORAL"/>
    <s v="RECONOCIMIENTO Y PAGO DE OTRAS PRESTACIONES SALARIALES, SOLCIALES Y SALARIOS"/>
    <s v="ALTO"/>
    <s v="BAJO"/>
    <s v="ALTO"/>
    <s v="ALTO"/>
    <n v="0.66749999999999998"/>
    <s v="ALTA"/>
    <n v="61453707"/>
    <n v="0"/>
    <s v="CONTESTACIÓN"/>
    <n v="0"/>
    <s v="NO"/>
    <s v="NO"/>
    <s v="4 AÑOS"/>
    <s v="FRANCISCO JAVIER BAENA GOMEZ"/>
    <s v="Decreto 3323"/>
    <s v="16 de Diciembre del año 2011"/>
    <n v="168128"/>
    <s v="EDUCACION"/>
    <s v="CONTESTACIÓN"/>
    <d v="2020-08-31T00:00:00"/>
    <s v="2018-06"/>
    <s v="4"/>
    <s v="2020-07"/>
    <n v="0.73777124655030268"/>
    <n v="45338778.018527061"/>
    <n v="0"/>
    <d v="2022-06-18T00:00:00"/>
    <n v="1.7972602739726027"/>
    <n v="4.3843078519294892E-2"/>
    <n v="0"/>
    <n v="0.66749999999999998"/>
    <s v="ALTA"/>
    <x v="0"/>
    <n v="0"/>
  </r>
  <r>
    <n v="1025"/>
    <d v="2016-06-18T00:00:00"/>
    <d v="2016-06-18T00:00:00"/>
    <s v="Juzgado 04 Laboral del Circuito de Medellín"/>
    <s v="05001310500220160139400"/>
    <s v="2019"/>
    <x v="1"/>
    <s v="HECTOR DARIO POSADA"/>
    <s v="JULIA FERNANDA MUÑOZ RINCÓN"/>
    <n v="215278"/>
    <s v="ORDINARIA"/>
    <s v="RECONOCIMIENTO Y PAGO DE OTRAS PRESTACIONES SALARIALES, SOLCIALES Y SALARIOS"/>
    <s v="BAJO"/>
    <s v="BAJO"/>
    <s v="BAJO"/>
    <s v="BAJO"/>
    <n v="0.05"/>
    <s v="REMOTA"/>
    <n v="28839075"/>
    <n v="1"/>
    <s v="CONTESTACIÓN"/>
    <n v="0"/>
    <s v="NO"/>
    <s v="NO"/>
    <n v="5"/>
    <s v="FRANCISCO JAVIER BAENA GOMEZ"/>
    <s v="Decreto 3318"/>
    <s v="16 de Diciembre del año 2011"/>
    <n v="168127"/>
    <s v="EDUCACION"/>
    <s v="Se Contestara Demanda"/>
    <d v="2020-08-31T00:00:00"/>
    <s v="2016-06"/>
    <s v="5"/>
    <s v="2020-07"/>
    <n v="0.79172380492187922"/>
    <n v="22832582.189427443"/>
    <n v="22832582.189427443"/>
    <d v="2021-06-17T00:00:00"/>
    <n v="0.79452054794520544"/>
    <n v="4.3843078519294892E-2"/>
    <n v="22690369.55808286"/>
    <n v="0.05"/>
    <s v="REMOTA"/>
    <x v="1"/>
    <n v="0"/>
  </r>
  <r>
    <n v="1026"/>
    <d v="2018-01-22T00:00:00"/>
    <d v="2018-01-22T00:00:00"/>
    <s v="Juzgado Promiscuo del Circuito de Amaga"/>
    <s v="05030318900120170021800"/>
    <s v="2019"/>
    <x v="1"/>
    <s v="GLADIS OMAIRA BERMUDEZ RAMIREZ"/>
    <s v="JULIA FERNANDA MUÑOZ RINCÓN"/>
    <n v="215278"/>
    <s v="ORDINARIA"/>
    <s v="RECONOCIMIENTO Y PAGO DE OTRAS PRESTACIONES SALARIALES, SOLCIALES Y SALARIOS"/>
    <s v="BAJO"/>
    <s v="BAJO"/>
    <s v="BAJO"/>
    <s v="BAJO"/>
    <n v="0.05"/>
    <s v="REMOTA"/>
    <n v="31367018"/>
    <n v="0"/>
    <s v=" AUDIENCIA DE PRUEBAS"/>
    <n v="0"/>
    <s v="NO"/>
    <s v="NO"/>
    <s v="4 AÑOS"/>
    <s v="FRANCISCO JAVIER BAENA GOMEZ"/>
    <s v="Decreto 3316"/>
    <s v="16 de Diciembre del año 2011"/>
    <n v="168127"/>
    <s v="EDUCACION"/>
    <s v=" AUDIENCIA DE PRUEBAS"/>
    <d v="2020-08-31T00:00:00"/>
    <s v="2018-01"/>
    <s v="4"/>
    <s v="2020-07"/>
    <n v="0.75126308387247931"/>
    <n v="23564882.674563568"/>
    <n v="0"/>
    <d v="2022-01-21T00:00:00"/>
    <n v="1.3917808219178083"/>
    <n v="4.3843078519294892E-2"/>
    <n v="0"/>
    <n v="0.05"/>
    <s v="REMOTA"/>
    <x v="1"/>
    <n v="0"/>
  </r>
  <r>
    <n v="1027"/>
    <d v="2018-01-22T00:00:00"/>
    <d v="2018-01-22T00:00:00"/>
    <s v="Juzgado Promiscuo del Circuito de Amaga"/>
    <s v="05030318900120170021700"/>
    <s v="2019"/>
    <x v="1"/>
    <s v="JESUS MARIA RUIZ GONZALEZ"/>
    <s v="JULIA FERNANDA MUÑOZ RINCÓN"/>
    <n v="215278"/>
    <s v="ORDINARIA"/>
    <s v="RECONOCIMIENTO Y PAGO DE OTRAS PRESTACIONES SALARIALES, SOLCIALES Y SALARIOS"/>
    <s v="BAJO"/>
    <s v="BAJO"/>
    <s v="BAJO"/>
    <s v="BAJO"/>
    <n v="0.05"/>
    <s v="REMOTA"/>
    <n v="63306689"/>
    <n v="0"/>
    <s v=" AUDIENCIA DE PRUEBAS"/>
    <n v="0"/>
    <s v="NO"/>
    <s v="NO"/>
    <s v="4 AÑOS"/>
    <s v="FRANCISCO JAVIER BAENA GOMEZ"/>
    <s v="Decreto 3316"/>
    <s v="16 de Diciembre del año 2011"/>
    <n v="168127"/>
    <s v="EDUCACION"/>
    <s v=" AUDIENCIA DE PRUEBAS"/>
    <d v="2020-08-31T00:00:00"/>
    <s v="2018-01"/>
    <s v="4"/>
    <s v="2020-07"/>
    <n v="0.75126308387247931"/>
    <n v="47559978.40789596"/>
    <n v="0"/>
    <d v="2022-01-21T00:00:00"/>
    <n v="1.3917808219178083"/>
    <n v="4.3843078519294892E-2"/>
    <n v="0"/>
    <n v="0.05"/>
    <s v="REMOTA"/>
    <x v="1"/>
    <n v="0"/>
  </r>
  <r>
    <n v="1028"/>
    <d v="2018-01-22T00:00:00"/>
    <d v="2018-01-22T00:00:00"/>
    <s v="Juzgado Promiscuo del Circuito de Amaga"/>
    <s v="05030318900120170021600"/>
    <s v="2019"/>
    <x v="1"/>
    <s v="ALBA INES PINEDA BERNAL"/>
    <s v="JULIA FERNANDA MUÑOZ RINCÓN"/>
    <n v="215278"/>
    <s v="ORDINARIA"/>
    <s v="RECONOCIMIENTO Y PAGO DE OTRAS PRESTACIONES SALARIALES, SOLCIALES Y SALARIOS"/>
    <s v="BAJO"/>
    <s v="BAJO"/>
    <s v="BAJO"/>
    <s v="BAJO"/>
    <n v="0.05"/>
    <s v="REMOTA"/>
    <n v="64412605"/>
    <n v="0"/>
    <s v=" AUDIENCIA DE PRUEBAS"/>
    <n v="0"/>
    <s v="NO"/>
    <s v="NO"/>
    <s v="4 AÑOS"/>
    <s v="FRANCISCO JAVIER BAENA GOMEZ"/>
    <s v="Decreto 3316"/>
    <s v="16 de Diciembre del año 2011"/>
    <n v="168127"/>
    <s v="EDUCACION"/>
    <s v=" AUDIENCIA DE PRUEBAS"/>
    <d v="2020-08-31T00:00:00"/>
    <s v="2018-01"/>
    <s v="4"/>
    <s v="2020-07"/>
    <n v="0.75126308387247931"/>
    <n v="48390812.272559881"/>
    <n v="0"/>
    <d v="2022-01-21T00:00:00"/>
    <n v="1.3917808219178083"/>
    <n v="4.3843078519294892E-2"/>
    <n v="0"/>
    <n v="0.05"/>
    <s v="REMOTA"/>
    <x v="1"/>
    <n v="0"/>
  </r>
  <r>
    <n v="1029"/>
    <d v="2018-01-22T00:00:00"/>
    <d v="2018-01-22T00:00:00"/>
    <s v="Juzgado Promiscuo del Circuito de Amaga"/>
    <s v="05030318900120170021900"/>
    <s v="2019"/>
    <x v="1"/>
    <s v="JUAN RAFAEL ACEVEDO MONSALVE"/>
    <s v="JULIA FERNANDA MUÑOZ RINCÓN"/>
    <n v="215278"/>
    <s v="ORDINARIA"/>
    <s v="RECONOCIMIENTO Y PAGO DE OTRAS PRESTACIONES SALARIALES, SOLCIALES Y SALARIOS"/>
    <s v="BAJO"/>
    <s v="BAJO"/>
    <s v="BAJO"/>
    <s v="BAJO"/>
    <n v="0.05"/>
    <s v="REMOTA"/>
    <n v="33475944"/>
    <n v="0"/>
    <s v=" AUDIENCIA DE PRUEBAS"/>
    <n v="0"/>
    <s v="NO"/>
    <s v="NO"/>
    <s v="4 AÑOS"/>
    <s v="FRANCISCO JAVIER BAENA GOMEZ"/>
    <s v="Decreto 3316"/>
    <s v="16 de Diciembre del año 2011"/>
    <n v="168127"/>
    <s v="EDUCACION"/>
    <s v=" AUDIENCIA DE PRUEBAS"/>
    <d v="2020-08-31T00:00:00"/>
    <s v="2018-01"/>
    <s v="4"/>
    <s v="2020-07"/>
    <n v="0.75126308387247931"/>
    <n v="25149240.924982421"/>
    <n v="0"/>
    <d v="2022-01-21T00:00:00"/>
    <n v="1.3917808219178083"/>
    <n v="4.3843078519294892E-2"/>
    <n v="0"/>
    <n v="0.05"/>
    <s v="REMOTA"/>
    <x v="1"/>
    <n v="0"/>
  </r>
  <r>
    <n v="1030"/>
    <d v="2013-05-17T00:00:00"/>
    <d v="2013-05-16T00:00:00"/>
    <s v="TRIBUNAL ADMINISTRATIVO DE ANTIOQUIA"/>
    <s v="05001233300020130048300"/>
    <m/>
    <x v="0"/>
    <s v="MARTHA CECILIA, GILMA Y OLIVA VALENCIA CARDONA "/>
    <s v="ANA TERESA MIRA LLANO"/>
    <n v="61116"/>
    <s v="REPARACIÓN DIRECTA"/>
    <s v="FALLA EN EL SERVICIO OTRAS CAUSAS"/>
    <s v="MEDIO   "/>
    <s v="BAJO"/>
    <s v="BAJO"/>
    <s v="BAJO"/>
    <n v="0.14000000000000001"/>
    <s v="BAJA"/>
    <n v="34000000000"/>
    <n v="0.1"/>
    <s v=" AUDIENCIA DE PRUEBAS"/>
    <m/>
    <s v="NO"/>
    <s v="NO"/>
    <s v="8 años"/>
    <s v="FRANCISCO JOSÉ GIRALDO DUQUE"/>
    <s v="Decreto 3899"/>
    <d v="2019-10-15T00:00:00"/>
    <n v="146212"/>
    <s v="PLANEACION"/>
    <s v="PLANEACION - CATASTRO"/>
    <d v="2020-08-31T00:00:00"/>
    <s v="2013-05"/>
    <s v="8"/>
    <s v="2020-07"/>
    <n v="0.92501103743402557"/>
    <n v="31450375272.75687"/>
    <n v="3145037527.2756872"/>
    <d v="2021-05-15T00:00:00"/>
    <n v="0.70410958904109588"/>
    <n v="4.3843078519294892E-2"/>
    <n v="3127671585.7306323"/>
    <n v="0.14000000000000001"/>
    <s v="BAJA"/>
    <x v="2"/>
    <n v="3127671585.7306323"/>
  </r>
  <r>
    <n v="1031"/>
    <d v="2013-05-08T00:00:00"/>
    <d v="2013-04-04T00:00:00"/>
    <s v="JUZGADO 29 ADMINISTRATIVO ORAL"/>
    <s v="05001333302920130031100"/>
    <s v="2019"/>
    <x v="0"/>
    <s v="PAECIA S.A.S."/>
    <s v="JUAN RICARDO PRIETO PELAEZ"/>
    <n v="102021"/>
    <s v="NULIDAD Y RESTABLECIMIENTO DEL DERECHO"/>
    <s v="ADJUDICACIÓN"/>
    <s v="MEDIO   "/>
    <s v="BAJO"/>
    <s v="BAJO"/>
    <s v="BAJO"/>
    <n v="0.14000000000000001"/>
    <s v="BAJA"/>
    <n v="87497849"/>
    <n v="1"/>
    <s v=" RECURSO DE APELACIÓN SENTENCIA"/>
    <m/>
    <s v="NO"/>
    <s v="NO"/>
    <s v="8 años"/>
    <s v="FRANCISCO JOSÉ GIRALDO DUQUE"/>
    <s v="Decreto 3899"/>
    <d v="2019-10-15T00:00:00"/>
    <n v="146212"/>
    <s v="GENERAL"/>
    <m/>
    <d v="2020-08-31T00:00:00"/>
    <s v="2013-05"/>
    <s v="8"/>
    <s v="2020-07"/>
    <n v="0.92501103743402557"/>
    <n v="80936476.07673572"/>
    <n v="80936476.07673572"/>
    <d v="2021-05-06T00:00:00"/>
    <n v="0.67945205479452053"/>
    <n v="4.3843078519294892E-2"/>
    <n v="80505178.101606444"/>
    <n v="0.14000000000000001"/>
    <s v="BAJA"/>
    <x v="2"/>
    <n v="80505178.101606444"/>
  </r>
  <r>
    <n v="1032"/>
    <d v="2013-06-24T00:00:00"/>
    <d v="2013-06-04T00:00:00"/>
    <s v="TRIBUNAL ADMINISTRATIVO DE ANTIOQUIA"/>
    <s v="05001233300020130090500"/>
    <s v="2019"/>
    <x v="0"/>
    <s v="CONSORCIO COBACO S.A., RAMIREZ Y CIA S.A."/>
    <s v="ANDREA VICTORIA MORALES"/>
    <n v="101865"/>
    <s v="CONTRACTUAL"/>
    <s v="EQUILIBRIO ECONOMICO"/>
    <s v="MEDIO   "/>
    <s v="MEDIO   "/>
    <s v="BAJO"/>
    <s v="BAJO"/>
    <n v="0.29750000000000004"/>
    <s v="MEDIA"/>
    <n v="1639723569"/>
    <n v="1"/>
    <s v="PRUEBAS"/>
    <m/>
    <s v="NO"/>
    <s v="NO"/>
    <s v="8 años"/>
    <s v="FRANCISCO JOSÉ GIRALDO DUQUE"/>
    <s v="Decreto 3899"/>
    <d v="2019-10-15T00:00:00"/>
    <n v="146212"/>
    <s v="INFRAESTRUCTURA"/>
    <s v="INFRAESTRUCTURA"/>
    <d v="2020-08-31T00:00:00"/>
    <s v="2013-06"/>
    <s v="8"/>
    <s v="2020-07"/>
    <n v="0.92284387796387113"/>
    <n v="1513208857.2047193"/>
    <n v="1513208857.2047193"/>
    <d v="2021-06-22T00:00:00"/>
    <n v="0.80821917808219179"/>
    <n v="4.3843078519294892E-2"/>
    <n v="1503621858.5157397"/>
    <n v="0.29750000000000004"/>
    <s v="MEDIA"/>
    <x v="2"/>
    <n v="1503621858.5157397"/>
  </r>
  <r>
    <n v="1033"/>
    <d v="2013-07-22T00:00:00"/>
    <d v="2013-06-04T00:00:00"/>
    <s v="JUZGADO 7 ADMINISTRATIVO ORAL"/>
    <s v="05001333300720130053200"/>
    <s v="2019"/>
    <x v="0"/>
    <s v="MARIA JOSEFA RIVERA PALACIO"/>
    <s v="ADRIANA MARIA CARDONA LOPEZ"/>
    <n v="135916"/>
    <s v="REPARACIÓN DIRECTA"/>
    <s v="FALLA EN EL SERVICIO OTRAS CAUSAS"/>
    <s v="ALTO"/>
    <s v="ALTO"/>
    <s v="BAJO"/>
    <s v="BAJO"/>
    <n v="0.57250000000000001"/>
    <s v="ALTA"/>
    <n v="176370124"/>
    <n v="7.0000000000000007E-2"/>
    <s v=" ALEGATOS PRIMERA"/>
    <m/>
    <s v="NO"/>
    <s v="NO"/>
    <s v="8 años"/>
    <s v="FRANCISCO JOSÉ GIRALDO DUQUE"/>
    <s v="Decreto 3899"/>
    <d v="2019-10-15T00:00:00"/>
    <n v="146212"/>
    <s v="INFRAESTRUCTURA"/>
    <s v="INFRAESTRUCTURA"/>
    <d v="2020-08-31T00:00:00"/>
    <s v="2013-07"/>
    <s v="8"/>
    <s v="2020-07"/>
    <n v="0.92242982903087822"/>
    <n v="162689063.3274748"/>
    <n v="11388234.432923237"/>
    <d v="2021-07-20T00:00:00"/>
    <n v="0.8849315068493151"/>
    <n v="4.3843078519294892E-2"/>
    <n v="11309259.393907761"/>
    <n v="0.57250000000000001"/>
    <s v="ALTA"/>
    <x v="0"/>
    <n v="11309259.393907761"/>
  </r>
  <r>
    <n v="1034"/>
    <d v="2013-04-11T00:00:00"/>
    <d v="2013-03-19T00:00:00"/>
    <s v="JUZGADO 26 ADMINISTRATIVO ORAL"/>
    <s v="05001333302620130026600"/>
    <s v="2019"/>
    <x v="0"/>
    <s v="CONSORCIO CONSTRUCTOR DE VIAS (CONSTRUSAN LTDA)"/>
    <s v="CLAUDIA ALEXANDRA OSORIO P."/>
    <n v="96076"/>
    <s v="NULIDAD Y RESTABLECIMIENTO DEL DERECHO"/>
    <s v="ADJUDICACIÓN"/>
    <s v="BAJO"/>
    <s v="BAJO"/>
    <s v="BAJO"/>
    <s v="MEDIO   "/>
    <n v="0.20749999999999999"/>
    <s v="BAJA"/>
    <n v="103983405"/>
    <n v="1"/>
    <s v=" SENTENCIA 1RA FAVORABLE"/>
    <m/>
    <s v="NO"/>
    <s v="NO"/>
    <s v="8 años"/>
    <s v="FRANCISCO JOSÉ GIRALDO DUQUE"/>
    <s v="Decreto 3899"/>
    <d v="2019-10-15T00:00:00"/>
    <n v="146212"/>
    <s v="INFRAESTRUCTURA"/>
    <s v="INFRAESTRUCTURA (LA CARPETA FÍSICA CORRESPONDIENTE A ESTE PROCESO, NO SE HA ENCONTRADO DESDE LA ENTREGA DEL MISMO). "/>
    <d v="2020-08-31T00:00:00"/>
    <s v="2013-04"/>
    <s v="8"/>
    <s v="2020-07"/>
    <n v="0.92758915786922391"/>
    <n v="96453879.076324448"/>
    <n v="96453879.076324448"/>
    <d v="2021-04-09T00:00:00"/>
    <n v="0.60547945205479448"/>
    <n v="4.3843078519294892E-2"/>
    <n v="95995716.482599601"/>
    <n v="0.20749999999999999"/>
    <s v="BAJA"/>
    <x v="2"/>
    <n v="95995716.482599601"/>
  </r>
  <r>
    <n v="1035"/>
    <d v="2013-08-28T00:00:00"/>
    <d v="2013-08-05T00:00:00"/>
    <s v="JUZGADO 30 ADMINISTRATIVO ORAL"/>
    <s v="05001333303020130065200"/>
    <s v="2019"/>
    <x v="0"/>
    <s v="OTILIA BOTERO LOAIZA"/>
    <s v="LUZ ELENA GALLEGO"/>
    <n v="39931"/>
    <s v="NULIDAD Y RESTABLECIMIENTO DEL DERECHO - LABORAL"/>
    <s v="RELIQUIDACIÓN DE LA PENSIÓN"/>
    <s v="ALTO"/>
    <s v="ALTO"/>
    <s v="BAJO"/>
    <s v="BAJO"/>
    <n v="0.57250000000000001"/>
    <s v="ALTA"/>
    <n v="17644904"/>
    <n v="0.5"/>
    <s v=" SENTENCIA 1RA EN CONTRA"/>
    <m/>
    <s v="NO"/>
    <s v="NO"/>
    <s v="8 años"/>
    <s v="FRANCISCO JOSÉ GIRALDO DUQUE"/>
    <s v="Decreto 3899"/>
    <d v="2019-10-15T00:00:00"/>
    <n v="146212"/>
    <s v="GESTION HUMANA Y DLLO ORGANIZACIONAL"/>
    <s v="PENSIONES ANTIOQUIA"/>
    <d v="2020-08-31T00:00:00"/>
    <s v="2013-08"/>
    <s v="8"/>
    <s v="2020-07"/>
    <n v="0.9216611549333561"/>
    <n v="16262622.599328194"/>
    <n v="8131311.2996640969"/>
    <d v="2021-08-26T00:00:00"/>
    <n v="0.98630136986301364"/>
    <n v="4.3843078519294892E-2"/>
    <n v="8068487.9441800406"/>
    <n v="0.57250000000000001"/>
    <s v="ALTA"/>
    <x v="0"/>
    <n v="8068487.9441800406"/>
  </r>
  <r>
    <n v="1036"/>
    <d v="2012-07-09T00:00:00"/>
    <d v="2012-05-02T00:00:00"/>
    <s v="TRIBUNAL ADMINISTRATIVO DE ANTIOQUIA"/>
    <s v="05001233100020120065300"/>
    <s v="2019"/>
    <x v="0"/>
    <s v="ARMANDO TRUJILLO BARRIENTOS, MANUEL TRUJILLO CARDONA, NORA EMILSE CADONA CUARTAS, MARIA CLARA TRUJILLO CARDONA, BARBARA TRUJILLO CARDONA, SERGIO ESTEBAN GONZALEZ CARDONA. "/>
    <s v="OSCAR DARIO VILLEGAS POSADA"/>
    <n v="66848"/>
    <s v="REPARACIÓN DIRECTA"/>
    <s v="FALLA EN EL SERVICIO OTRAS CAUSAS"/>
    <s v="BAJO"/>
    <s v="BAJO"/>
    <s v="BAJO"/>
    <s v="BAJO"/>
    <n v="0.05"/>
    <s v="REMOTA"/>
    <n v="11475700000"/>
    <n v="0"/>
    <s v=" SENTENCIA 1RA FAVORABLE"/>
    <m/>
    <s v="NO"/>
    <s v="NO"/>
    <s v="9 años"/>
    <s v="FRANCISCO JOSÉ GIRALDO DUQUE"/>
    <s v="Decreto 3899"/>
    <d v="2019-10-15T00:00:00"/>
    <n v="146212"/>
    <s v="GOBIERNO"/>
    <s v="PRESIDENCIA DE LA REPUBLICA (MINISTERIO DE JUSTICIA E INTERIOR), MINISTERIO DE DEFENSA, POLICIA NACIONAL, EJERCITO NACIONAL, MUNICIPIO DE TARAZA."/>
    <d v="2020-08-31T00:00:00"/>
    <s v="2012-07"/>
    <s v="9"/>
    <s v="2020-07"/>
    <n v="0.94293679258518415"/>
    <n v="10820859750.669798"/>
    <n v="0"/>
    <d v="2021-07-07T00:00:00"/>
    <n v="0.84931506849315064"/>
    <n v="4.3843078519294892E-2"/>
    <n v="0"/>
    <n v="0.05"/>
    <s v="REMOTA"/>
    <x v="1"/>
    <n v="0"/>
  </r>
  <r>
    <n v="1037"/>
    <d v="2013-01-17T00:00:00"/>
    <d v="2012-11-22T00:00:00"/>
    <s v="JUZGADO 03 LABORAL CIRCUITO "/>
    <s v="05001310500320120142700"/>
    <s v="2019"/>
    <x v="1"/>
    <s v="HERNAN ALBERTO GALLEGO AGUDELO"/>
    <s v="CARLOS ARTURO CARDENAS E."/>
    <n v="54019"/>
    <s v="ORDINARIA"/>
    <s v="RECONOCIMIENTO Y PAGO DE OTRAS PRESTACIONES SALARIALES, SOLCIALES Y SALARIOS"/>
    <s v="BAJO"/>
    <s v="BAJO"/>
    <s v="BAJO"/>
    <s v="BAJO"/>
    <n v="0.05"/>
    <s v="REMOTA"/>
    <n v="26006400"/>
    <n v="0"/>
    <s v="CASACIÓN"/>
    <m/>
    <s v="NO"/>
    <s v="NO"/>
    <s v="8 años"/>
    <s v="FRANCISCO JOSÉ GIRALDO DUQUE"/>
    <s v="Decreto 3899"/>
    <d v="2019-10-15T00:00:00"/>
    <n v="146212"/>
    <s v="GESTION HUMANA Y DLLO ORGANIZACIONAL"/>
    <s v="SENTENCIA FAVORABLE"/>
    <d v="2020-08-31T00:00:00"/>
    <s v="2013-01"/>
    <s v="8"/>
    <s v="2020-07"/>
    <n v="0.93598732150468988"/>
    <n v="24341660.677979566"/>
    <n v="0"/>
    <d v="2021-01-15T00:00:00"/>
    <n v="0.37534246575342467"/>
    <n v="4.3843078519294892E-2"/>
    <n v="0"/>
    <n v="0.05"/>
    <s v="REMOTA"/>
    <x v="1"/>
    <n v="0"/>
  </r>
  <r>
    <n v="1038"/>
    <d v="2001-09-29T00:00:00"/>
    <d v="2001-09-29T00:00:00"/>
    <s v="JUZGADO 23 ADMINISTRATIVO ORAL"/>
    <s v="05001233100020010149300"/>
    <s v="2019"/>
    <x v="0"/>
    <s v="PABLO EMILIO CELIS MUÑOZ,AURA DELIA MUÑOZ, FRANCISCO ANTONIO CELIS VELASQUEZ, BLANCA INES CELIZ MUNOZ, MARIA TERESA CELIS MUÑOZ, JOSE RAMIRO CELIS MUÑOZ, BLANCA EDILIA CELIS MUÑOZ."/>
    <s v="MANUEL ANTONIO MUÑOZ"/>
    <n v="11385"/>
    <s v="REPARACIÓN DIRECTA"/>
    <s v="FALLA EN EL SERVICIO OTRAS CAUSAS"/>
    <s v="BAJO"/>
    <s v="BAJO"/>
    <s v="BAJO"/>
    <s v="BAJO"/>
    <n v="0.05"/>
    <s v="REMOTA"/>
    <n v="770369889"/>
    <n v="0"/>
    <s v=" SENTENCIA 1RA FAVORABLE"/>
    <m/>
    <s v="NO"/>
    <s v="NO"/>
    <s v="20 años"/>
    <s v="FRANCISCO JOSÉ GIRALDO DUQUE"/>
    <s v="Decreto 3899"/>
    <d v="2019-10-15T00:00:00"/>
    <n v="146212"/>
    <s v="INFRAESTRUCTURA"/>
    <s v="INVIAS, MUNICIPIO DE MEDELLIN, AREA METROPLITANA "/>
    <d v="2020-08-31T00:00:00"/>
    <s v="2001-09"/>
    <s v="20"/>
    <s v="2020-07"/>
    <n v="1.5831603977818318"/>
    <n v="1219619099.9083855"/>
    <n v="0"/>
    <d v="2021-09-24T00:00:00"/>
    <n v="1.0657534246575342"/>
    <n v="4.3843078519294892E-2"/>
    <n v="0"/>
    <n v="0.05"/>
    <s v="REMOTA"/>
    <x v="1"/>
    <n v="0"/>
  </r>
  <r>
    <n v="1039"/>
    <d v="2013-03-21T00:00:00"/>
    <d v="2013-01-18T00:00:00"/>
    <s v="JUZGADO 23 ADMINISTRATIVO ORAL"/>
    <s v="05001333302620130003300"/>
    <s v="2019"/>
    <x v="0"/>
    <s v="FRANCISCO ANTONIO RAMIREZ CHAVERRA, MARIA DOLLY ACEVEDO RESTREPO, RENSON ALARCA ACEVEDO, ANGELA MILDRED ALARCA ACEVEDO, LEIDY JOHANAN RAMIREZ ACEVEDOCRISTIAN CAMILO GARCES RAMIREZ."/>
    <s v="WALTER RAUL MEJIA CARDONA"/>
    <n v="90025"/>
    <s v="REPARACIÓN DIRECTA"/>
    <s v="FALLA EN EL SERVICIO OTRAS CAUSAS"/>
    <s v="BAJO"/>
    <s v="BAJO"/>
    <s v="BAJO"/>
    <s v="BAJO"/>
    <n v="0.05"/>
    <s v="REMOTA"/>
    <n v="834647627"/>
    <n v="0"/>
    <s v=" ALEGATOS PRIMERA"/>
    <m/>
    <s v="NO"/>
    <s v="NO"/>
    <s v="10 años"/>
    <s v="FRANCISCO JOSÉ GIRALDO DUQUE"/>
    <s v="Decreto 3899"/>
    <d v="2019-10-15T00:00:00"/>
    <n v="146212"/>
    <s v="DAPARD"/>
    <s v="MINISTERIO DE MEDIO AMBIENTE, FISCALIA GENERAL DE LA NACION, CONSEJO SUPERIOR DE LA JUDICATURA, INSTITUTO NACIONAL DE VIAS, INCO, CORANTIOQUIA, AREA METROPOLITANA, MUNICIPIO DE BELLO, SOCIEDAD MINERA PELAEZ HERMANOS S.C..S."/>
    <d v="2020-08-31T00:00:00"/>
    <s v="2013-03"/>
    <s v="10"/>
    <s v="2020-07"/>
    <n v="0.92993537998907516"/>
    <n v="776168358.17122483"/>
    <n v="0"/>
    <d v="2023-03-19T00:00:00"/>
    <n v="2.547945205479452"/>
    <n v="4.3843078519294892E-2"/>
    <n v="0"/>
    <n v="0.05"/>
    <s v="REMOTA"/>
    <x v="1"/>
    <n v="0"/>
  </r>
  <r>
    <n v="1040"/>
    <d v="2013-10-11T00:00:00"/>
    <d v="2013-07-30T00:00:00"/>
    <s v="JUZGADO 4 ADMINISTRATIVO ORAL"/>
    <s v="05001333300420130028400"/>
    <s v="2019"/>
    <x v="0"/>
    <s v="DIANA LUCIA GALEANO ORTEGA"/>
    <s v="JUAN CARLOS GAVIRIA DIAZ"/>
    <n v="60567"/>
    <s v="REPARACIÓN DIRECTA"/>
    <s v="FALLA EN EL SERVICIO DE EDUCACIÓN"/>
    <s v="ALTO"/>
    <s v="ALTO"/>
    <s v="MEDIO   "/>
    <s v="ALTO"/>
    <n v="0.95000000000000007"/>
    <s v="ALTA"/>
    <n v="587951577"/>
    <n v="0.34"/>
    <s v=" RECURSO DE APELACIÓN SENTENCIA"/>
    <n v="204874884"/>
    <s v="NO"/>
    <s v="NO"/>
    <s v="8 años"/>
    <s v="FRANCISCO JOSÉ GIRALDO DUQUE"/>
    <s v="Decreto 3899"/>
    <d v="2019-10-15T00:00:00"/>
    <n v="146212"/>
    <s v="EDUCACION"/>
    <m/>
    <d v="2020-08-31T00:00:00"/>
    <s v="2013-10"/>
    <s v="8"/>
    <s v="2020-07"/>
    <n v="0.92136104081409098"/>
    <n v="541715676.93300617"/>
    <n v="184183330.15722212"/>
    <d v="2021-10-09T00:00:00"/>
    <n v="1.106849315068493"/>
    <n v="4.3843078519294892E-2"/>
    <n v="182587141.72151223"/>
    <n v="0.95000000000000007"/>
    <s v="ALTA"/>
    <x v="0"/>
    <n v="204874884"/>
  </r>
  <r>
    <n v="1041"/>
    <d v="2013-12-18T00:00:00"/>
    <d v="2013-11-21T00:00:00"/>
    <s v="JUZGADO 23 ADMINISTRATIVO ORAL"/>
    <s v="05001333302320130114600"/>
    <s v="2019"/>
    <x v="0"/>
    <s v="ANGELA MARIA ZAPATA MOLINA"/>
    <s v="MARISON MESA AVILA"/>
    <n v="177571"/>
    <s v="REPARACIÓN DIRECTA"/>
    <s v="FALLA EN EL SERVICIO OTRAS CAUSAS"/>
    <s v="BAJO"/>
    <s v="BAJO"/>
    <s v="BAJO"/>
    <s v="BAJO"/>
    <n v="0.05"/>
    <s v="REMOTA"/>
    <n v="612203645"/>
    <n v="0"/>
    <s v=" AUDIENCIA DE PRUEBAS"/>
    <m/>
    <s v="NO"/>
    <s v="NO"/>
    <s v="8 años"/>
    <s v="FRANCISCO JOSÉ GIRALDO DUQUE"/>
    <s v="Decreto 3899"/>
    <d v="2019-10-15T00:00:00"/>
    <n v="146212"/>
    <s v="INFRAESTRUCTURA"/>
    <m/>
    <d v="2020-08-31T00:00:00"/>
    <s v="2013-12"/>
    <s v="8"/>
    <s v="2020-07"/>
    <n v="0.92093050530492648"/>
    <n v="563797012.13936782"/>
    <n v="0"/>
    <d v="2021-12-16T00:00:00"/>
    <n v="1.2931506849315069"/>
    <n v="4.3843078519294892E-2"/>
    <n v="0"/>
    <n v="0.05"/>
    <s v="REMOTA"/>
    <x v="1"/>
    <n v="0"/>
  </r>
  <r>
    <n v="1042"/>
    <d v="2013-12-10T00:00:00"/>
    <d v="2013-12-06T00:00:00"/>
    <s v="JUZGADO 12 ADMINISTRATIVO ORAL"/>
    <s v="05001333301220130123800"/>
    <s v="2019"/>
    <x v="0"/>
    <s v="JUAN SEBASTIAN GIRALDO B."/>
    <s v="FREDY ALONSO PELAEZ GOMEZ"/>
    <n v="97371"/>
    <s v="NULIDAD Y RESTABLECIMIENTO DEL DERECHO - LABORAL"/>
    <s v="OTRAS"/>
    <s v="BAJO"/>
    <s v="BAJO"/>
    <s v="BAJO"/>
    <s v="MEDIO   "/>
    <n v="0.20749999999999999"/>
    <s v="BAJA"/>
    <n v="19752000"/>
    <n v="1"/>
    <s v=" SENTENCIA 1RA FAVORABLE"/>
    <m/>
    <s v="NO"/>
    <s v="NO"/>
    <s v="8 años"/>
    <s v="FRANCISCO JOSÉ GIRALDO DUQUE"/>
    <s v="Decreto 3899"/>
    <d v="2019-10-15T00:00:00"/>
    <n v="146212"/>
    <s v="GESTION HUMANA Y DLLO ORGANIZACIONAL"/>
    <m/>
    <d v="2020-08-31T00:00:00"/>
    <s v="2013-12"/>
    <s v="8"/>
    <s v="2020-07"/>
    <n v="0.92093050530492648"/>
    <n v="18190219.340782907"/>
    <n v="18190219.340782907"/>
    <d v="2021-12-08T00:00:00"/>
    <n v="1.2712328767123289"/>
    <n v="4.3843078519294892E-2"/>
    <n v="18009282.032600187"/>
    <n v="0.20749999999999999"/>
    <s v="BAJA"/>
    <x v="2"/>
    <n v="18009282.032600187"/>
  </r>
  <r>
    <n v="1043"/>
    <d v="2014-04-21T00:00:00"/>
    <d v="2013-11-18T00:00:00"/>
    <s v="JUZGADO 10 ADMINISTRATIVO ORAL"/>
    <s v="05001333301020130113100"/>
    <s v="2019"/>
    <x v="0"/>
    <s v="SENA"/>
    <s v="JORGE E. VALLEJO BRAVO"/>
    <n v="40134"/>
    <s v="NULIDAD Y RESTABLECIMIENTO DEL DERECHO"/>
    <s v="OTRAS"/>
    <s v="ALTO"/>
    <s v="MEDIO   "/>
    <s v="BAJO"/>
    <s v="MEDIO   "/>
    <n v="0.55499999999999994"/>
    <s v="ALTA"/>
    <n v="17000000"/>
    <n v="1"/>
    <s v=" SENTENCIA 1RA EN CONTRA"/>
    <m/>
    <s v="NO"/>
    <s v="NO"/>
    <s v="8 años"/>
    <s v="FRANCISCO JOSÉ GIRALDO DUQUE"/>
    <s v="Decreto 3899"/>
    <d v="2019-10-15T00:00:00"/>
    <n v="146212"/>
    <s v="GESTION HUMANA Y DLLO ORGANIZACIONAL"/>
    <s v="El presente caso se trata de una acción de lesividad por parte del SENA  en donde la Gobernación se encuentra vinculada como tercero."/>
    <d v="2020-08-31T00:00:00"/>
    <s v="2014-04"/>
    <s v="8"/>
    <s v="2020-07"/>
    <n v="0.90302046279467518"/>
    <n v="15351347.867509479"/>
    <n v="15351347.867509479"/>
    <d v="2022-04-19T00:00:00"/>
    <n v="1.6328767123287671"/>
    <n v="4.3843078519294892E-2"/>
    <n v="15155486.577544864"/>
    <n v="0.55499999999999994"/>
    <s v="ALTA"/>
    <x v="0"/>
    <n v="15155486.577544864"/>
  </r>
  <r>
    <n v="1044"/>
    <d v="2014-09-18T00:00:00"/>
    <d v="2014-02-14T00:00:00"/>
    <s v="JUZGADO 29 ADMINISTRATIVO ORAL"/>
    <s v="05001333302920140017200"/>
    <s v="2019"/>
    <x v="0"/>
    <s v="CLAUDIA PATRICIA SANTAMARIA R."/>
    <s v="JOSE A. FERNANDEZ GOMEZ"/>
    <n v="146198"/>
    <s v="NULIDAD Y RESTABLECIMIENTO DEL DERECHO - LABORAL"/>
    <s v="PRIMA DE SERVICIOS"/>
    <s v="BAJO"/>
    <s v="BAJO"/>
    <s v="BAJO"/>
    <s v="BAJO"/>
    <n v="0.05"/>
    <s v="REMOTA"/>
    <n v="0"/>
    <n v="0"/>
    <s v=" SENTENCIA 1RA FAVORABLE"/>
    <m/>
    <s v="NO"/>
    <s v="NO"/>
    <s v="7 años"/>
    <s v="FRANCISCO JOSÉ GIRALDO DUQUE"/>
    <s v="Decreto 3899"/>
    <d v="2019-10-15T00:00:00"/>
    <n v="146212"/>
    <s v="EDUCACION"/>
    <s v="La carpeta física que reposaba en esta oficina, fue trasladada para archivo, sin haberse terminado el proceso."/>
    <d v="2020-08-31T00:00:00"/>
    <s v="2014-09"/>
    <s v="7"/>
    <s v="2020-07"/>
    <n v="0.89344853772170874"/>
    <n v="0"/>
    <n v="0"/>
    <d v="2021-09-16T00:00:00"/>
    <n v="1.0438356164383562"/>
    <n v="4.3843078519294892E-2"/>
    <n v="0"/>
    <n v="0.05"/>
    <s v="REMOTA"/>
    <x v="1"/>
    <n v="0"/>
  </r>
  <r>
    <n v="1045"/>
    <d v="2000-04-04T00:00:00"/>
    <d v="2000-04-04T00:00:00"/>
    <s v="TRIBUNAL ADMINISTRATIVO DE ANTIOQUIA"/>
    <s v="05001233100020000049200"/>
    <s v="2019"/>
    <x v="0"/>
    <s v="PABLO YEZID CASTILLO PINZON"/>
    <s v="JOHN JAIRO ECHEVERRY SALAZAR"/>
    <n v="64379"/>
    <s v="CONTRACTUAL"/>
    <s v="ADJUDICACIÓN"/>
    <s v="BAJO"/>
    <s v="BAJO"/>
    <s v="BAJO"/>
    <s v="BAJO"/>
    <n v="0.05"/>
    <s v="REMOTA"/>
    <n v="1012407869"/>
    <n v="0"/>
    <s v=" SENTENCIA 1RA FAVORABLE"/>
    <m/>
    <s v="NO"/>
    <s v="NO"/>
    <n v="21"/>
    <s v="FRANCISCO JOSÉ GIRALDO DUQUE"/>
    <s v="Decreto 3899"/>
    <d v="2019-10-15T00:00:00"/>
    <n v="146212"/>
    <s v="INFRAESTRUCTURA"/>
    <m/>
    <d v="2020-08-31T00:00:00"/>
    <s v="2000-04"/>
    <s v="21"/>
    <s v="2020-07"/>
    <n v="1.7300252784430938"/>
    <n v="1751491205.4647043"/>
    <n v="0"/>
    <d v="2021-03-30T00:00:00"/>
    <n v="0.57808219178082187"/>
    <n v="4.3843078519294892E-2"/>
    <n v="0"/>
    <n v="0.05"/>
    <s v="REMOTA"/>
    <x v="1"/>
    <n v="0"/>
  </r>
  <r>
    <n v="1046"/>
    <d v="2003-09-26T00:00:00"/>
    <d v="2003-03-05T00:00:00"/>
    <s v="TRIBUNAL ADMINISTRATIVO DE ANTIOQUIA"/>
    <s v="05001233100020030068300"/>
    <s v="2019"/>
    <x v="0"/>
    <s v="ALVARO MONTES, MARIA EMILSE GOMEZ DE MONTES, MARIA YAMILE MONTES GOMEZ, PAOLA HENAO CORREA Y JONNY FALEY MONTES GOMEZ"/>
    <s v="CARLOS MARIO PEÑA LONDOÑO"/>
    <n v="29496"/>
    <s v="REPARACIÓN DIRECTA"/>
    <s v="ACCIDENTE DE TRANSITO"/>
    <s v="BAJO"/>
    <s v="MEDIO   "/>
    <s v="BAJO"/>
    <s v="BAJO"/>
    <n v="0.20749999999999999"/>
    <s v="BAJA"/>
    <n v="333339500"/>
    <n v="1"/>
    <s v=" SENTENCIA 1RA EN CONTRA"/>
    <m/>
    <s v="NO"/>
    <s v="NO"/>
    <s v="18 años"/>
    <s v="FRANCISCO JOSÉ GIRALDO DUQUE"/>
    <s v="Decreto 3899"/>
    <d v="2019-10-15T00:00:00"/>
    <n v="146212"/>
    <s v="INFRAESTRUCTURA"/>
    <m/>
    <d v="2020-08-31T00:00:00"/>
    <s v="2003-09"/>
    <s v="18"/>
    <s v="2020-07"/>
    <n v="1.3947422244117518"/>
    <n v="464922675.71430111"/>
    <n v="464922675.71430111"/>
    <d v="2021-09-21T00:00:00"/>
    <n v="1.0575342465753426"/>
    <n v="4.3843078519294892E-2"/>
    <n v="461072286.79769987"/>
    <n v="0.20749999999999999"/>
    <s v="BAJA"/>
    <x v="2"/>
    <n v="461072286.79769987"/>
  </r>
  <r>
    <n v="1047"/>
    <d v="2010-10-20T00:00:00"/>
    <d v="2008-04-23T00:00:00"/>
    <s v="TRIBUNAL ADMINISTRATIVO DE ANTIOQUIA"/>
    <s v="05001233100020080058000"/>
    <s v="2019"/>
    <x v="0"/>
    <s v="SINDICATO DE TRABAJADORES DE LA ELECTRICIDAD DE COLOMBIA - SINTRAELECOL"/>
    <s v="JESUS MARIA GOMEZ DUQUE"/>
    <n v="13968"/>
    <s v="NULIDAD"/>
    <s v="OTRAS"/>
    <s v="MEDIO   "/>
    <s v="BAJO"/>
    <s v="BAJO"/>
    <s v="BAJO"/>
    <n v="0.14000000000000001"/>
    <s v="BAJA"/>
    <n v="0"/>
    <n v="0"/>
    <s v=" SENTENCIA 1RA FAVORABLE"/>
    <m/>
    <s v="NO"/>
    <s v="NO"/>
    <s v="10 años "/>
    <s v="FRANCISCO JOSÉ GIRALDO DUQUE"/>
    <s v="Decreto 3899"/>
    <d v="2019-10-15T00:00:00"/>
    <n v="146212"/>
    <m/>
    <s v="EL OBJETO DE LITIGIO ES LA DECISIÓN DE DISOLVER LA EMPRESA ANTIOQUEÑA DE ENERGÍA S.A.E.S.P. EADE"/>
    <d v="2020-08-31T00:00:00"/>
    <s v="2010-10"/>
    <s v="10"/>
    <s v="2020-07"/>
    <n v="1.0058842359196689"/>
    <n v="0"/>
    <n v="0"/>
    <d v="2020-10-17T00:00:00"/>
    <n v="0.12876712328767123"/>
    <n v="4.3843078519294892E-2"/>
    <n v="0"/>
    <n v="0.14000000000000001"/>
    <s v="BAJA"/>
    <x v="2"/>
    <n v="0"/>
  </r>
  <r>
    <n v="1048"/>
    <d v="2009-09-02T00:00:00"/>
    <d v="2009-07-29T00:00:00"/>
    <s v="JUZGADO TERCERO LABORAL DEL CIRCUITO DE MEDELLIN"/>
    <s v="05001310500320090080300"/>
    <s v="2019"/>
    <x v="1"/>
    <s v="ALBEIRO OLAYA VILLA"/>
    <s v="ANA ISABEL AGUILAR RENDON"/>
    <n v="64283"/>
    <s v="ORDINARIA"/>
    <s v="RECONOCIMIENTO Y PAGO DE PENSIÓN"/>
    <s v="BAJO"/>
    <s v="BAJO"/>
    <s v="BAJO"/>
    <s v="BAJO"/>
    <n v="0.05"/>
    <s v="REMOTA"/>
    <n v="0"/>
    <n v="0"/>
    <s v="CASACIÓN"/>
    <m/>
    <s v="NO"/>
    <s v="NO"/>
    <s v="11 años"/>
    <s v="FRANCISCO JOSÉ GIRALDO DUQUE"/>
    <s v="Decreto 3899"/>
    <d v="2019-10-15T00:00:00"/>
    <n v="146212"/>
    <s v="GESTION HUMANA Y DLLO ORGANIZACIONAL"/>
    <m/>
    <d v="2020-08-31T00:00:00"/>
    <s v="2009-09"/>
    <s v="11"/>
    <s v="2020-07"/>
    <n v="1.0279574761108587"/>
    <n v="0"/>
    <n v="0"/>
    <d v="2020-08-30T00:00:00"/>
    <n v="-2.7397260273972603E-3"/>
    <n v="4.3843078519294892E-2"/>
    <n v="0"/>
    <n v="0.05"/>
    <s v="REMOTA"/>
    <x v="1"/>
    <n v="0"/>
  </r>
  <r>
    <n v="1049"/>
    <d v="2009-10-28T00:00:00"/>
    <d v="2009-09-30T00:00:00"/>
    <s v="TRIBUNAL ADMINISTRATIVO DE ANTIOQUIA"/>
    <s v="05001233100020090130900"/>
    <s v="2019"/>
    <x v="0"/>
    <s v="PAULA ANDREA RAMIREZ CASTAÑEDA, LUIS OCTAVIO DUQUE"/>
    <s v="JAIME JAVIER DIAZ PELAEZ"/>
    <n v="89803"/>
    <s v="REPARACIÓN DIRECTA"/>
    <s v="ACCIDENTE DE TRANSITO"/>
    <s v="MEDIO   "/>
    <s v="MEDIO   "/>
    <s v="BAJO"/>
    <s v="BAJO"/>
    <n v="0.29750000000000004"/>
    <s v="MEDIA"/>
    <n v="2051654960"/>
    <n v="0.5"/>
    <s v=" SENTENCIA 1RA FAVORABLE"/>
    <m/>
    <s v="NO"/>
    <s v="NO"/>
    <s v="15 años"/>
    <s v="FRANCISCO JOSÉ GIRALDO DUQUE"/>
    <s v="Decreto 3899"/>
    <d v="2019-10-15T00:00:00"/>
    <n v="146212"/>
    <s v="INFRAESTRUCTURA"/>
    <m/>
    <d v="2020-08-31T00:00:00"/>
    <s v="2009-10"/>
    <s v="15"/>
    <s v="2020-07"/>
    <n v="1.0292717855541602"/>
    <n v="2111710564.0202491"/>
    <n v="1055855282.0101246"/>
    <d v="2024-10-24T00:00:00"/>
    <n v="4.1506849315068495"/>
    <n v="4.3843078519294892E-2"/>
    <n v="1021948253.5141088"/>
    <n v="0.29750000000000004"/>
    <s v="MEDIA"/>
    <x v="2"/>
    <n v="1021948253.5141088"/>
  </r>
  <r>
    <n v="1050"/>
    <d v="2012-05-24T00:00:00"/>
    <d v="2012-02-07T00:00:00"/>
    <s v="TRIBUNAL ADMINISTRATIVO DE ANTIOQUIA"/>
    <s v="05001233100020120020000"/>
    <s v="2019"/>
    <x v="0"/>
    <s v="FINANCIERA DE DESARROLLO TERRITOIRAL SA FINDETER"/>
    <s v="GLORIA ELENA RENGIFO PRIETO"/>
    <n v="54982"/>
    <s v="EJECUTIVA"/>
    <s v="INCUMPLIMIENTO"/>
    <s v="ALTO"/>
    <s v="ALTO"/>
    <s v="MEDIO   "/>
    <s v="MEDIO   "/>
    <n v="0.77500000000000013"/>
    <s v="ALTA"/>
    <n v="1077506184"/>
    <n v="0.36"/>
    <s v=" SENTENCIA 1RA EN CONTRA"/>
    <n v="377777281"/>
    <s v="NO"/>
    <s v="NO"/>
    <n v="9"/>
    <s v="FRANCISCO JOSÉ GIRALDO DUQUE"/>
    <s v="Decreto 3899"/>
    <d v="2019-10-15T00:00:00"/>
    <n v="146212"/>
    <s v="HACIENDA"/>
    <m/>
    <d v="2020-08-31T00:00:00"/>
    <s v="2012-05"/>
    <s v="9"/>
    <s v="2020-07"/>
    <n v="0.94351361846901527"/>
    <n v="1016641758.5885806"/>
    <n v="365991033.09188902"/>
    <d v="2021-05-22T00:00:00"/>
    <n v="0.72328767123287674"/>
    <n v="4.3843078519294892E-2"/>
    <n v="363915254.47632486"/>
    <n v="0.77500000000000013"/>
    <s v="ALTA"/>
    <x v="0"/>
    <n v="377777281"/>
  </r>
  <r>
    <n v="1051"/>
    <d v="2013-08-01T00:00:00"/>
    <d v="2013-03-13T00:00:00"/>
    <s v="JUZGADO 14 LABORAL DE MEDELLIN"/>
    <s v="05001310501420130031500"/>
    <s v="2019"/>
    <x v="1"/>
    <s v="ROSIRIS DEL CARMEN PORTILLO ALVAREZ"/>
    <s v="LUIS JAVIER NARANJO LOTERO"/>
    <n v="51516"/>
    <s v="ORDINARIA"/>
    <s v="RECONOCIMIENTO Y PAGO DE OTRAS PRESTACIONES SALARIALES, SOLCIALES Y SALARIOS"/>
    <s v="MEDIO   "/>
    <s v="MEDIO   "/>
    <s v="MEDIO   "/>
    <s v="MEDIO   "/>
    <n v="0.5"/>
    <s v="MEDIA"/>
    <n v="50000000"/>
    <n v="1"/>
    <s v="CASACIÓN"/>
    <n v="49091316"/>
    <s v="NO"/>
    <s v="NO"/>
    <n v="8"/>
    <s v="FRANCISCO JOSÉ GIRALDO DUQUE"/>
    <s v="Decreto 3899"/>
    <d v="2019-10-15T00:00:00"/>
    <n v="146212"/>
    <s v="EDUCACION"/>
    <s v="Se encuentra en casación"/>
    <d v="2020-08-31T00:00:00"/>
    <s v="2013-08"/>
    <s v="8"/>
    <s v="2020-07"/>
    <n v="0.9216611549333561"/>
    <n v="46083057.746667802"/>
    <n v="46083057.746667802"/>
    <d v="2021-07-30T00:00:00"/>
    <n v="0.9123287671232877"/>
    <n v="4.3843078519294892E-2"/>
    <n v="45753622.759468794"/>
    <n v="0.5"/>
    <s v="MEDIA"/>
    <x v="0"/>
    <n v="49091316"/>
  </r>
  <r>
    <n v="1052"/>
    <d v="2013-12-12T00:00:00"/>
    <d v="2013-11-05T00:00:00"/>
    <s v="JUZGADO 29 ADMINISTRATIVO ORAL"/>
    <s v="05001333302920130106500"/>
    <s v="2019"/>
    <x v="0"/>
    <s v="LUZ ESTELLA RESTREPO RESTREPO"/>
    <s v="GLORIA SANCHEZ GIL"/>
    <n v="219371"/>
    <s v="NULIDAD Y RESTABLECIMIENTO DEL DERECHO - LABORAL"/>
    <s v="RELIQUIDACIÓN DE LA PENSIÓN"/>
    <s v="ALTO"/>
    <s v="ALTO"/>
    <s v="BAJO"/>
    <s v="ALTO"/>
    <n v="0.90500000000000003"/>
    <s v="ALTA"/>
    <n v="149137938"/>
    <n v="0.5"/>
    <s v=" RECURSO DE APELACIÓN SENTENCIA"/>
    <m/>
    <s v="NO"/>
    <s v=" "/>
    <s v="8 años"/>
    <s v="FRANCISCO JOSÉ GIRALDO DUQUE"/>
    <s v="Decreto 3899"/>
    <d v="2019-10-15T00:00:00"/>
    <n v="146212"/>
    <s v="GESTION HUMANA Y DLLO ORGANIZACIONAL"/>
    <s v="PROCESO DONDE FUIMOS CONDENADOS CON PENSIONES DE ANTIOQUIA"/>
    <d v="2020-08-31T00:00:00"/>
    <s v="2013-12"/>
    <s v="8"/>
    <s v="2020-07"/>
    <n v="0.92093050530492648"/>
    <n v="137345676.60247481"/>
    <n v="68672838.301237404"/>
    <d v="2021-12-10T00:00:00"/>
    <n v="1.2767123287671234"/>
    <n v="4.3843078519294892E-2"/>
    <n v="67986823.033087865"/>
    <n v="0.90500000000000003"/>
    <s v="ALTA"/>
    <x v="0"/>
    <n v="67986823.033087865"/>
  </r>
  <r>
    <n v="1053"/>
    <d v="2014-07-14T00:00:00"/>
    <d v="2014-06-13T00:00:00"/>
    <s v="JUZGADO 07 ADMINISTRATIVO ORAL"/>
    <s v="05001333300720140081400"/>
    <s v="2019"/>
    <x v="0"/>
    <s v="RUTH MARIA CASTRILLON HENAO"/>
    <s v="JORGE LUIS MESA ARANGO"/>
    <n v="76220"/>
    <s v="NULIDAD Y RESTABLECIMIENTO DEL DERECHO - LABORAL"/>
    <s v="RELIQUIDACIÓN DE LA PENSIÓN"/>
    <s v="ALTO"/>
    <s v="ALTO"/>
    <s v="BAJO"/>
    <s v="ALTO"/>
    <n v="0.90500000000000003"/>
    <s v="ALTA"/>
    <n v="0"/>
    <n v="0.5"/>
    <s v=" RECURSO DE APELACIÓN SENTENCIA"/>
    <m/>
    <s v="NO"/>
    <s v="NO"/>
    <n v="7"/>
    <s v="FRANCISCO JOSÉ GIRALDO DUQUE"/>
    <s v="Decreto 3899"/>
    <d v="2019-10-15T00:00:00"/>
    <n v="146212"/>
    <s v="GESTION HUMANA Y DLLO ORGANIZACIONAL"/>
    <s v="PROCESO DONDE FUIMOS CONDENADOS CON PENSIONES DE ANTIOQUIA. LA CARPETA FÍSICA QUE REPOSABA EN ESTA DIRECCIÓN, FUE ARCHIVADA SIN HABERSE TERMINADO EL PROCESO. "/>
    <d v="2020-08-31T00:00:00"/>
    <s v="2014-07"/>
    <s v="7"/>
    <s v="2020-07"/>
    <n v="0.89647995697306138"/>
    <n v="0"/>
    <n v="0"/>
    <d v="2021-07-12T00:00:00"/>
    <n v="0.86301369863013699"/>
    <n v="4.3843078519294892E-2"/>
    <n v="0"/>
    <n v="0.90500000000000003"/>
    <s v="ALTA"/>
    <x v="0"/>
    <n v="0"/>
  </r>
  <r>
    <n v="1054"/>
    <d v="2015-05-26T00:00:00"/>
    <d v="2015-03-19T00:00:00"/>
    <s v="JUZGADO 1 ADMINISTRATIVO ORAL"/>
    <s v="05001333300120140044800"/>
    <s v="2019"/>
    <x v="0"/>
    <s v="UNIVERSIDAD DE ANTIOQUIA"/>
    <s v="SANTIAGO ALEJANDRO JIMENEZ"/>
    <n v="193154"/>
    <s v="CONTRACTUAL"/>
    <s v="LIQUIDACIÓN"/>
    <s v="BAJO"/>
    <s v="BAJO"/>
    <s v="BAJO"/>
    <s v="BAJO"/>
    <n v="0.05"/>
    <s v="REMOTA"/>
    <n v="0"/>
    <n v="0"/>
    <s v=" RECURSO DE APELACIÓN SENTENCIA"/>
    <n v="1171000"/>
    <s v="NO"/>
    <s v="NO"/>
    <n v="6"/>
    <s v="FRANCISCO JOSÉ GIRALDO DUQUE"/>
    <s v="Decreto 3899"/>
    <d v="2019-10-15T00:00:00"/>
    <n v="146212"/>
    <s v="MANA"/>
    <s v="LA PRETENSIÓN ES LA LIQUIDACIÓN DE UN CONVENIO INTERADMINISTRATIVO "/>
    <d v="2020-08-31T00:00:00"/>
    <s v="2015-05"/>
    <s v="6"/>
    <s v="2020-07"/>
    <n v="0.86073201793714027"/>
    <n v="0"/>
    <n v="0"/>
    <d v="2021-05-24T00:00:00"/>
    <n v="0.72876712328767124"/>
    <n v="4.3843078519294892E-2"/>
    <n v="0"/>
    <n v="0.05"/>
    <s v="REMOTA"/>
    <x v="0"/>
    <n v="1171000"/>
  </r>
  <r>
    <n v="1055"/>
    <d v="2014-10-15T00:00:00"/>
    <d v="2014-07-23T00:00:00"/>
    <s v="JUZGADO 22 ADMINISTRATIVO ORAL"/>
    <s v="05001333302220140104100"/>
    <s v="2019"/>
    <x v="0"/>
    <s v="CRISTOBAL DE JESUS OCHOA PALACIO, MARTA ISABEL ZAPATA SOSSAJEAN CLAIDER OCHOA ZAPATA, BRIHAN OCHOA ZAPATA, MIGUEL ANGEL OCHOA JARAMILLO, CONSUELO PALACIO PEREZ, JOSE NICOLAS ZAPATA y MARIA SOLINA SOSA FLOREZ"/>
    <s v="GABRIEL JAIME RODRIGUEZ ORTIZ"/>
    <n v="132122"/>
    <s v="REPARACIÓN DIRECTA"/>
    <s v="FALLA EN EL SERVICIO DE EDUCACIÓN"/>
    <s v="BAJO"/>
    <s v="BAJO"/>
    <s v="BAJO"/>
    <s v="BAJO"/>
    <n v="0.05"/>
    <s v="REMOTA"/>
    <n v="836856800"/>
    <n v="0"/>
    <s v=" SENTENCIA 1RA FAVORABLE"/>
    <m/>
    <s v="NO"/>
    <s v="NO"/>
    <s v="6 años"/>
    <s v="FRANCISCO JOSÉ GIRALDO DUQUE"/>
    <s v="Decreto 3899"/>
    <d v="2019-10-15T00:00:00"/>
    <n v="146212"/>
    <s v="EDUCACION"/>
    <m/>
    <d v="2020-08-31T00:00:00"/>
    <s v="2014-10"/>
    <s v="6"/>
    <s v="2020-07"/>
    <n v="0.89197861147966029"/>
    <n v="746458366.47131181"/>
    <n v="0"/>
    <d v="2020-10-13T00:00:00"/>
    <n v="0.11780821917808219"/>
    <n v="4.3843078519294892E-2"/>
    <n v="0"/>
    <n v="0.05"/>
    <s v="REMOTA"/>
    <x v="1"/>
    <n v="0"/>
  </r>
  <r>
    <n v="1056"/>
    <d v="2015-07-07T00:00:00"/>
    <d v="2015-04-10T00:00:00"/>
    <s v="JUZGADO 8 ADMINISTRATIVO ORAL"/>
    <s v="05001333300820150039300"/>
    <s v="2019"/>
    <x v="0"/>
    <s v="EFRAIN PANESSO OSPINA, MARIA ESPERANZA MIRANDA MARQUEZ y ESTEFANIA PANESSO MIRANDA"/>
    <s v="LILIANA AMPARO OROZCO PATIÑO"/>
    <n v="199209"/>
    <s v="REPARACIÓN DIRECTA"/>
    <s v="FALLA EN EL SERVICIO OTRAS CAUSAS"/>
    <s v="ALTO"/>
    <s v="ALTO"/>
    <s v="BAJO"/>
    <s v="ALTO"/>
    <n v="0.90500000000000003"/>
    <s v="ALTA"/>
    <n v="1267740977"/>
    <n v="0.5"/>
    <s v=" SENTENCIA 1RA EN CONTRA"/>
    <n v="314121833"/>
    <s v="NO"/>
    <s v="NO"/>
    <s v="6 años"/>
    <s v="FRANCISCO JOSÉ GIRALDO DUQUE"/>
    <s v="Decreto 3899"/>
    <d v="2019-10-15T00:00:00"/>
    <n v="146212"/>
    <s v="INFRAESTRUCTURA"/>
    <m/>
    <d v="2020-08-31T00:00:00"/>
    <s v="2015-07"/>
    <s v="6"/>
    <s v="2020-07"/>
    <n v="0.85823957329672562"/>
    <n v="1088025475.1512539"/>
    <n v="544012737.57562697"/>
    <d v="2021-07-05T00:00:00"/>
    <n v="0.84383561643835614"/>
    <n v="4.3843078519294892E-2"/>
    <n v="540414740.47386014"/>
    <n v="0.90500000000000003"/>
    <s v="ALTA"/>
    <x v="0"/>
    <n v="314121833"/>
  </r>
  <r>
    <n v="1057"/>
    <d v="2014-11-25T00:00:00"/>
    <d v="2014-11-20T00:00:00"/>
    <s v="JUZGADO 03 ADMINISTRATIVO ORAL"/>
    <s v="05001333300320140023800"/>
    <s v="2019"/>
    <x v="0"/>
    <s v="RUBIELA AUXILIADORA IBARRA DE ARBELÁEZ."/>
    <s v="MARTHA LUZ MENESES GARCIA"/>
    <n v="93574"/>
    <s v="NULIDAD Y RESTABLECIMIENTO DEL DERECHO - LABORAL"/>
    <s v="RELIQUIDACIÓN DE LA PENSIÓN"/>
    <s v="BAJO"/>
    <s v="BAJO"/>
    <s v="BAJO"/>
    <s v="BAJO"/>
    <n v="0.05"/>
    <s v="REMOTA"/>
    <n v="10205839"/>
    <n v="0"/>
    <s v="  SENTENCIA 2DA FAVORABLE"/>
    <m/>
    <s v="NO"/>
    <s v="NO"/>
    <s v="6 años"/>
    <s v="FRANCISCO JOSÉ GIRALDO DUQUE"/>
    <s v="Decreto 3899"/>
    <d v="2019-10-15T00:00:00"/>
    <n v="146212"/>
    <s v="GESTION HUMANA Y DLLO ORGANIZACIONAL"/>
    <m/>
    <d v="2020-08-31T00:00:00"/>
    <s v="2014-11"/>
    <s v="6"/>
    <s v="2020-07"/>
    <n v="0.89080453966281536"/>
    <n v="9091407.7122678086"/>
    <n v="0"/>
    <d v="2020-11-23T00:00:00"/>
    <n v="0.23013698630136986"/>
    <n v="4.3843078519294892E-2"/>
    <n v="0"/>
    <n v="0.05"/>
    <s v="REMOTA"/>
    <x v="1"/>
    <n v="0"/>
  </r>
  <r>
    <n v="1058"/>
    <d v="2015-08-05T00:00:00"/>
    <d v="2015-06-02T00:00:00"/>
    <s v="TRIBUNAL ADMINISTRATIVO DE ANTIOQUIA"/>
    <s v="05001233300020150115800"/>
    <s v="2019"/>
    <x v="0"/>
    <s v="J.LIBORIO MEJIA GIL &amp; CIA S EN C"/>
    <s v="FRANCISCIO JAVIER GIL GOMEZ"/>
    <n v="89129"/>
    <s v="NULIDAD Y RESTABLECIMIENTO DEL DERECHO"/>
    <s v="VALORIZACION"/>
    <s v="MEDIO   "/>
    <s v="MEDIO   "/>
    <s v="MEDIO   "/>
    <s v="MEDIO   "/>
    <n v="0.5"/>
    <s v="MEDIA"/>
    <n v="2069947300"/>
    <n v="0.5"/>
    <s v="AUDIENCIA INICIAL O PRIMERA AUDIENCIA"/>
    <m/>
    <s v="NO"/>
    <s v="NO"/>
    <s v="7 años"/>
    <s v="FRANCISCO JOSÉ GIRALDO DUQUE"/>
    <s v="Decreto 3899"/>
    <d v="2019-10-15T00:00:00"/>
    <n v="146212"/>
    <s v="INFRAESTRUCTURA"/>
    <s v="CONTRIBUCIÓN POR VALORIZACIÓN"/>
    <d v="2020-08-31T00:00:00"/>
    <s v="2015-08"/>
    <s v="7"/>
    <s v="2020-07"/>
    <n v="0.85413954863106623"/>
    <n v="1768023852.5120943"/>
    <n v="884011926.25604713"/>
    <d v="2022-08-03T00:00:00"/>
    <n v="1.9232876712328768"/>
    <n v="4.3843078519294892E-2"/>
    <n v="870742372.40242183"/>
    <n v="0.5"/>
    <s v="MEDIA"/>
    <x v="2"/>
    <n v="870742372.40242183"/>
  </r>
  <r>
    <n v="1059"/>
    <d v="2014-12-05T00:00:00"/>
    <d v="2014-09-11T00:00:00"/>
    <s v="JUZGADO 5 ADMINISTRATIVO ORAL"/>
    <s v="05001333300520140133600"/>
    <s v="2019"/>
    <x v="0"/>
    <s v="JOSE LUBIN ATEHORTUA M."/>
    <s v="MARITZA HURTADO RENTERIA"/>
    <n v="163963"/>
    <s v="NULIDAD Y RESTABLECIMIENTO DEL DERECHO - LABORAL"/>
    <s v="RELIQUIDACIÓN DE LA PENSIÓN"/>
    <s v="ALTO"/>
    <s v="ALTO"/>
    <s v="BAJO"/>
    <s v="MEDIO   "/>
    <n v="0.73"/>
    <s v="ALTA"/>
    <n v="13045833"/>
    <n v="0.5"/>
    <s v=" SENTENCIA 1RA FAVORABLE"/>
    <m/>
    <s v="NO"/>
    <s v="NO"/>
    <s v="6 años"/>
    <s v="FRANCISCO JOSÉ GIRALDO DUQUE"/>
    <s v="Decreto 3899"/>
    <d v="2019-10-15T00:00:00"/>
    <n v="146212"/>
    <s v="GESTION HUMANA Y DLLO ORGANIZACIONAL"/>
    <m/>
    <d v="2020-08-31T00:00:00"/>
    <s v="2014-12"/>
    <s v="6"/>
    <s v="2020-07"/>
    <n v="0.88843442213904433"/>
    <n v="11590367.102677476"/>
    <n v="5795183.5513387378"/>
    <d v="2020-12-03T00:00:00"/>
    <n v="0.25753424657534246"/>
    <n v="4.3843078519294892E-2"/>
    <n v="5783458.9921204811"/>
    <n v="0.73"/>
    <s v="ALTA"/>
    <x v="0"/>
    <n v="5783458.9921204811"/>
  </r>
  <r>
    <n v="1060"/>
    <d v="2015-07-27T00:00:00"/>
    <d v="2015-04-08T00:00:00"/>
    <s v="JUZGADO 12 ADMINISTRATIVO ORAL"/>
    <s v="05001333301220150036100"/>
    <s v="2019"/>
    <x v="0"/>
    <s v="LUIS GONZALO, JOSE IVAN, JOSE RAMON y LUZ ELI DEL SOCORRO CANO ALZATE"/>
    <s v="MARIA CRISTINA CEBALLOS "/>
    <n v="74697"/>
    <s v="REPARACIÓN DIRECTA"/>
    <s v="FALLA EN EL SERVICIO OTRAS CAUSAS"/>
    <s v="ALTO"/>
    <s v="ALTO"/>
    <s v="BAJO"/>
    <s v="MEDIO   "/>
    <n v="0.73"/>
    <s v="ALTA"/>
    <n v="859366200"/>
    <n v="0.3"/>
    <s v=" RECURSO DE APELACIÓN SENTENCIA"/>
    <n v="165623200"/>
    <s v="NO"/>
    <s v="NO"/>
    <n v="6"/>
    <s v="FRANCISCO JOSÉ GIRALDO DUQUE"/>
    <s v="Decreto 3899"/>
    <d v="2019-10-15T00:00:00"/>
    <n v="146212"/>
    <s v="INFRAESTRUCTURA"/>
    <m/>
    <d v="2020-08-31T00:00:00"/>
    <s v="2015-07"/>
    <s v="6"/>
    <s v="2020-07"/>
    <n v="0.85823957329672562"/>
    <n v="737542080.79362857"/>
    <n v="221262624.23808858"/>
    <d v="2021-07-25T00:00:00"/>
    <n v="0.89863013698630134"/>
    <n v="4.3843078519294892E-2"/>
    <n v="219704545.26674554"/>
    <n v="0.73"/>
    <s v="ALTA"/>
    <x v="0"/>
    <n v="165623200"/>
  </r>
  <r>
    <n v="1061"/>
    <d v="2015-10-22T00:00:00"/>
    <d v="2015-08-13T00:00:00"/>
    <s v="JUZGADO 28 ADMINISTRATIVO ORAL"/>
    <s v="05001333302820150106900"/>
    <s v="2019"/>
    <x v="0"/>
    <s v="DAVID ELIAS SANCHEZ ECHEVERRI"/>
    <s v="DAVID ELIAS SANCHEZ ECHEVERRI"/>
    <n v="64997"/>
    <s v="NULIDAD Y RESTABLECIMIENTO DEL DERECHO - LABORAL"/>
    <s v="REINTEGRO POR REESTRUCTURACIÓN"/>
    <s v="MEDIO   "/>
    <s v="MEDIO   "/>
    <s v="BAJO"/>
    <s v="MEDIO   "/>
    <n v="0.45500000000000002"/>
    <s v="MEDIA"/>
    <n v="360767621"/>
    <n v="1"/>
    <s v=" SENTENCIA 1RA FAVORABLE"/>
    <m/>
    <s v="NO"/>
    <s v="NO"/>
    <s v="6 años"/>
    <s v="FRANCISCO JOSÉ GIRALDO DUQUE"/>
    <s v="Decreto 3899"/>
    <d v="2019-10-15T00:00:00"/>
    <n v="146212"/>
    <s v="GESTION HUMANA Y DLLO ORGANIZACIONAL"/>
    <m/>
    <d v="2020-08-31T00:00:00"/>
    <s v="2015-10"/>
    <s v="6"/>
    <s v="2020-07"/>
    <n v="0.84232546730647351"/>
    <n v="303883754.94786972"/>
    <n v="303883754.94786972"/>
    <d v="2021-10-20T00:00:00"/>
    <n v="1.1369863013698631"/>
    <n v="4.3843078519294892E-2"/>
    <n v="301178820.97658229"/>
    <n v="0.45500000000000002"/>
    <s v="MEDIA"/>
    <x v="2"/>
    <n v="301178820.97658229"/>
  </r>
  <r>
    <n v="1062"/>
    <d v="2015-09-24T00:00:00"/>
    <d v="2015-08-31T00:00:00"/>
    <s v=" JUZGADO 4 ADMINISTRATIVO ORAL DE DESCONGESTION"/>
    <s v="05001333370420150011900"/>
    <s v="2019"/>
    <x v="0"/>
    <s v="WALTER GAMALIER SANCHEZ VEGA"/>
    <s v="HERNAN DARIO ZAPATA LONDOÑO"/>
    <n v="108371"/>
    <s v="NULIDAD Y RESTABLECIMIENTO DEL DERECHO - LABORAL"/>
    <s v="RECONOCIMIENTO Y PAGO DE OTRAS PRESTACIONES SALARIALES, SOLCIALES Y SALARIOS"/>
    <s v="BAJO"/>
    <s v="BAJO"/>
    <s v="BAJO"/>
    <s v="BAJO"/>
    <n v="0.05"/>
    <s v="REMOTA"/>
    <n v="11277556"/>
    <n v="0"/>
    <s v=" SENTENCIA 1RA FAVORABLE"/>
    <m/>
    <s v="NO"/>
    <s v="NO"/>
    <s v="6 años"/>
    <s v="FRANCISCO JOSÉ GIRALDO DUQUE"/>
    <s v="Decreto 3899"/>
    <d v="2019-10-15T00:00:00"/>
    <n v="146212"/>
    <s v="EDUCACION"/>
    <s v="BONIFICACION MAESTROS"/>
    <d v="2020-08-31T00:00:00"/>
    <s v="2015-09"/>
    <s v="6"/>
    <s v="2020-07"/>
    <n v="0.84807105563784013"/>
    <n v="9564168.8219348583"/>
    <n v="0"/>
    <d v="2021-09-22T00:00:00"/>
    <n v="1.0602739726027397"/>
    <n v="4.3843078519294892E-2"/>
    <n v="0"/>
    <n v="0.05"/>
    <s v="REMOTA"/>
    <x v="1"/>
    <n v="0"/>
  </r>
  <r>
    <n v="1063"/>
    <d v="2015-08-12T00:00:00"/>
    <d v="2015-08-04T00:00:00"/>
    <s v="JUZGADO 19 ADMINISTRATIVO ORAL"/>
    <s v="05001333301920150093200"/>
    <s v="2019"/>
    <x v="0"/>
    <s v="DORA ELENA MORA RODRIGUEZ"/>
    <s v="VIVIANA INES VILLEGAS GUTIERREZ"/>
    <n v="162777"/>
    <s v="NULIDAD Y RESTABLECIMIENTO DEL DERECHO - LABORAL"/>
    <s v="RELIQUIDACIÓN DE LA PENSIÓN"/>
    <s v="ALTO"/>
    <s v="ALTO"/>
    <s v="BAJO"/>
    <s v="ALTO"/>
    <n v="0.90500000000000003"/>
    <s v="ALTA"/>
    <n v="11458245"/>
    <n v="0.5"/>
    <s v=" RECURSO DE APELACIÓN SENTENCIA"/>
    <m/>
    <s v="NO"/>
    <s v="NO"/>
    <s v="6 años"/>
    <s v="FRANCISCO JOSÉ GIRALDO DUQUE"/>
    <s v="Decreto 3899"/>
    <d v="2019-10-15T00:00:00"/>
    <n v="146212"/>
    <s v="GESTION HUMANA Y DLLO ORGANIZACIONAL"/>
    <s v="Reliquidacion COLPENSIONES"/>
    <d v="2020-08-31T00:00:00"/>
    <s v="2015-08"/>
    <s v="6"/>
    <s v="2020-07"/>
    <n v="0.85413954863106623"/>
    <n v="9786940.212404171"/>
    <n v="4893470.1062020855"/>
    <d v="2021-08-10T00:00:00"/>
    <n v="0.94246575342465755"/>
    <n v="4.3843078519294892E-2"/>
    <n v="4857336.7600223888"/>
    <n v="0.90500000000000003"/>
    <s v="ALTA"/>
    <x v="0"/>
    <n v="4857336.7600223888"/>
  </r>
  <r>
    <n v="1064"/>
    <d v="2016-01-25T00:00:00"/>
    <d v="2015-10-19T00:00:00"/>
    <s v="TRIBUNAL ADMINISTRATIVO DE ANTIOQUIA"/>
    <s v="05001233300020150213900"/>
    <s v="2019"/>
    <x v="0"/>
    <s v="RUBEN DARIO JULIO JARABA"/>
    <s v="FRANKLIN ANDERSON ISAZA L."/>
    <n v="176482"/>
    <s v="NULIDAD Y RESTABLECIMIENTO DEL DERECHO - LABORAL"/>
    <s v="PENSIÓN DE SOBREVIVIENTES"/>
    <s v="BAJO"/>
    <s v="BAJO"/>
    <s v="BAJO"/>
    <s v="ALTO"/>
    <n v="0.38249999999999995"/>
    <s v="MEDIA"/>
    <n v="56919060"/>
    <n v="0.5"/>
    <s v=" SENTENCIA 1RA FAVORABLE"/>
    <m/>
    <s v="NO"/>
    <s v="NO"/>
    <s v="6 años"/>
    <s v="FRANCISCO JOSÉ GIRALDO DUQUE"/>
    <s v="Decreto 3899"/>
    <d v="2019-10-15T00:00:00"/>
    <n v="146212"/>
    <s v="EDUCACION"/>
    <s v="SUSTITUCION PENSIONAL FOMPREMAG"/>
    <d v="2020-08-31T00:00:00"/>
    <s v="2016-01"/>
    <s v="6"/>
    <s v="2020-07"/>
    <n v="0.82150585725380554"/>
    <n v="46759341.179380789"/>
    <n v="23379670.589690395"/>
    <d v="2022-01-23T00:00:00"/>
    <n v="1.3972602739726028"/>
    <n v="4.3843078519294892E-2"/>
    <n v="23124185.274164576"/>
    <n v="0.38249999999999995"/>
    <s v="MEDIA"/>
    <x v="2"/>
    <n v="23124185.274164576"/>
  </r>
  <r>
    <n v="1065"/>
    <d v="2016-01-20T00:00:00"/>
    <d v="2016-01-12T00:00:00"/>
    <s v="JUZGADO CIVIL LABORAL CAUCASIA"/>
    <s v="05154311200120160000601"/>
    <s v="2019"/>
    <x v="1"/>
    <s v="EVER CASTRO PADILLA"/>
    <s v="JULIA FERNANDA MUÑOZ RINCON"/>
    <n v="215278"/>
    <s v="ORDINARIA"/>
    <s v="RECONOCIMIENTO Y PAGO DE OTRAS PRESTACIONES SALARIALES, SOLCIALES Y SALARIOS"/>
    <s v="ALTO"/>
    <s v="ALTO"/>
    <s v="BAJO"/>
    <s v="ALTO"/>
    <n v="0.90500000000000003"/>
    <s v="ALTA"/>
    <n v="35795528"/>
    <n v="0.33"/>
    <s v=" SENTENCIA 2DA EN CONTRA "/>
    <n v="10764539"/>
    <s v="NO"/>
    <s v="NO"/>
    <s v="5 años"/>
    <s v="FRANCISCO JOSÉ GIRALDO DUQUE"/>
    <s v="Decreto 3899"/>
    <d v="2019-10-15T00:00:00"/>
    <n v="146212"/>
    <s v="EDUCACION"/>
    <s v="BRILLADORA LA ESMERALDA"/>
    <d v="2020-08-31T00:00:00"/>
    <s v="2016-01"/>
    <s v="5"/>
    <s v="2020-07"/>
    <n v="0.82150585725380554"/>
    <n v="29406235.915492598"/>
    <n v="9704057.8521125577"/>
    <d v="2021-01-18T00:00:00"/>
    <n v="0.38356164383561642"/>
    <n v="4.3843078519294892E-2"/>
    <n v="9674831.960284384"/>
    <n v="0.90500000000000003"/>
    <s v="ALTA"/>
    <x v="0"/>
    <n v="10764539"/>
  </r>
  <r>
    <n v="1066"/>
    <d v="2016-04-08T00:00:00"/>
    <d v="2016-03-07T00:00:00"/>
    <s v="JUZGADO LABORAL RIONEGRO"/>
    <s v="05615310500120160011000"/>
    <s v="2019"/>
    <x v="1"/>
    <s v="JUAN GUILLERMO RAMIREZ GOMEZ"/>
    <s v="JULIA FERNANDA MUÑOZ RINCON"/>
    <n v="215278"/>
    <s v="ORDINARIA"/>
    <s v="RECONOCIMIENTO Y PAGO DE OTRAS PRESTACIONES SALARIALES, SOLCIALES Y SALARIOS"/>
    <s v="ALTO"/>
    <s v="ALTO"/>
    <s v="BAJO"/>
    <s v="ALTO"/>
    <n v="0.90500000000000003"/>
    <s v="ALTA"/>
    <n v="16724586"/>
    <n v="0.75"/>
    <s v="CONTESTACIÓN"/>
    <m/>
    <s v="NO"/>
    <s v="NO"/>
    <s v="6 años"/>
    <s v="FRANCISCO JOSÉ GIRALDO DUQUE"/>
    <s v="Decreto 3899"/>
    <d v="2019-10-15T00:00:00"/>
    <n v="146212"/>
    <s v="EDUCACION"/>
    <s v="BRILLADORA LA ESMERALDA"/>
    <d v="2020-08-31T00:00:00"/>
    <s v="2016-04"/>
    <s v="6"/>
    <s v="2020-07"/>
    <n v="0.799576959270904"/>
    <n v="13372593.618944731"/>
    <n v="10029445.214208547"/>
    <d v="2022-04-07T00:00:00"/>
    <n v="1.6"/>
    <n v="4.3843078519294892E-2"/>
    <n v="9904044.0360438675"/>
    <n v="0.90500000000000003"/>
    <s v="ALTA"/>
    <x v="0"/>
    <n v="9904044.0360438675"/>
  </r>
  <r>
    <n v="1067"/>
    <d v="2016-04-08T00:00:00"/>
    <d v="2016-03-08T00:00:00"/>
    <s v="JUZGADO LABORAL RIONEGRO"/>
    <s v="05615310500120160011600"/>
    <s v="2019"/>
    <x v="1"/>
    <s v="JOSE OMAR CASTRO OSSA"/>
    <s v="JULIA FERNANDA MUÑOZ RINCON"/>
    <n v="215278"/>
    <s v="ORDINARIA"/>
    <s v="RECONOCIMIENTO Y PAGO DE OTRAS PRESTACIONES SALARIALES, SOLCIALES Y SALARIOS"/>
    <s v="ALTO"/>
    <s v="ALTO"/>
    <s v="BAJO"/>
    <s v="ALTO"/>
    <n v="0.90500000000000003"/>
    <s v="ALTA"/>
    <n v="37382121"/>
    <n v="0.32"/>
    <s v="CONTESTACIÓN"/>
    <m/>
    <s v="NO"/>
    <s v="NO"/>
    <s v="5 años"/>
    <s v="FRANCISCO JOSÉ GIRALDO DUQUE"/>
    <s v="Decreto 3899"/>
    <d v="2019-10-15T00:00:00"/>
    <n v="146212"/>
    <s v="EDUCACION"/>
    <s v="BRILLADORA LA ESMERALDA"/>
    <d v="2020-08-31T00:00:00"/>
    <s v="2016-04"/>
    <s v="5"/>
    <s v="2020-07"/>
    <n v="0.799576959270904"/>
    <n v="29889882.640277006"/>
    <n v="9564762.4448886421"/>
    <d v="2021-04-07T00:00:00"/>
    <n v="0.6"/>
    <n v="4.3843078519294892E-2"/>
    <n v="9519739.3537349403"/>
    <n v="0.90500000000000003"/>
    <s v="ALTA"/>
    <x v="0"/>
    <n v="9519739.3537349403"/>
  </r>
  <r>
    <n v="1068"/>
    <d v="2016-04-07T00:00:00"/>
    <d v="2013-03-04T00:00:00"/>
    <s v="TRIBUNAL ADMINISTRATIVO DE ANTIOQUIA ESCRITURAL"/>
    <s v="05001233100020130000500"/>
    <s v="2019"/>
    <x v="0"/>
    <s v="JOSE ABELARDO OCAMPO ARCILA"/>
    <s v="ELIDIO VALLE VALLE"/>
    <n v="172633"/>
    <s v="NULIDAD Y RESTABLECIMIENTO DEL DERECHO - LABORAL"/>
    <s v="OTRAS"/>
    <s v="MEDIO   "/>
    <s v="MEDIO   "/>
    <s v="MEDIO   "/>
    <s v="MEDIO   "/>
    <n v="0.5"/>
    <s v="MEDIA"/>
    <n v="530861095"/>
    <n v="0.5"/>
    <s v=" SENTENCIA 1RA FAVORABLE"/>
    <m/>
    <s v="NO"/>
    <s v="NO"/>
    <s v="7 años"/>
    <s v="FRANCISCO JOSÉ GIRALDO DUQUE"/>
    <s v="Decreto 3899"/>
    <d v="2019-10-15T00:00:00"/>
    <n v="146212"/>
    <s v="EDUCACION"/>
    <s v="PASÓ AL CONSEJO DE ESTADO CON EL RADICADO 2017-00368"/>
    <d v="2020-08-31T00:00:00"/>
    <s v="2016-04"/>
    <s v="7"/>
    <s v="2020-07"/>
    <n v="0.799576959270904"/>
    <n v="424464300.13532251"/>
    <n v="212232150.06766126"/>
    <d v="2023-04-06T00:00:00"/>
    <n v="2.5972602739726027"/>
    <n v="4.3843078519294892E-2"/>
    <n v="207941400.92754608"/>
    <n v="0.5"/>
    <s v="MEDIA"/>
    <x v="2"/>
    <n v="207941400.92754608"/>
  </r>
  <r>
    <n v="1069"/>
    <d v="2016-05-05T00:00:00"/>
    <d v="2016-01-22T00:00:00"/>
    <s v="TRIBUNAL ADMINISTRATIVO DE ANTIOQUIA ORAL"/>
    <s v="05001233300020160010500"/>
    <s v="2019"/>
    <x v="0"/>
    <s v="OCTAVIO DE JESUS TRUJILLO IDARRAGA"/>
    <s v="NELSON ADRIAN TORO QUINTERO"/>
    <n v="152939"/>
    <s v="NULIDAD Y RESTABLECIMIENTO DEL DERECHO - LABORAL"/>
    <s v="RELIQUIDACIÓN DE LA PENSIÓN"/>
    <s v="ALTO"/>
    <s v="ALTO"/>
    <s v="BAJO"/>
    <s v="MEDIO   "/>
    <n v="0.73"/>
    <s v="ALTA"/>
    <n v="61357441"/>
    <n v="1"/>
    <s v=" SENTENCIA 2DA EN CONTRA "/>
    <m/>
    <s v="NO"/>
    <s v="NO"/>
    <s v="6 años"/>
    <s v="FRANCISCO JOSÉ GIRALDO DUQUE"/>
    <s v="Decreto 3899"/>
    <d v="2019-10-15T00:00:00"/>
    <n v="146212"/>
    <s v="SECCIONAL DE SALUD Y PROTECCION SOCIAL"/>
    <m/>
    <d v="2020-08-31T00:00:00"/>
    <s v="2016-05"/>
    <s v="6"/>
    <s v="2020-07"/>
    <n v="0.79552146500237941"/>
    <n v="48811161.353117056"/>
    <n v="48811161.353117056"/>
    <d v="2022-05-04T00:00:00"/>
    <n v="1.6739726027397259"/>
    <n v="4.3843078519294892E-2"/>
    <n v="48172830.016452074"/>
    <n v="0.73"/>
    <s v="ALTA"/>
    <x v="0"/>
    <n v="48172830.016452074"/>
  </r>
  <r>
    <n v="1070"/>
    <d v="2016-09-06T00:00:00"/>
    <d v="2016-07-27T00:00:00"/>
    <s v="JUZGADO LABORAL RIONEGRO"/>
    <s v="05615310500120160035500"/>
    <s v="2019"/>
    <x v="1"/>
    <s v="ANDRES ANTONIO ARBELAEZ RINCÓN "/>
    <s v="JULIA FERNANDA MUÑOZ RINCON"/>
    <n v="215278"/>
    <s v="ORDINARIA"/>
    <s v="RECONOCIMIENTO Y PAGO DE OTRAS PRESTACIONES SALARIALES, SOLCIALES Y SALARIOS"/>
    <s v="ALTO"/>
    <s v="ALTO"/>
    <s v="BAJO"/>
    <s v="ALTO"/>
    <n v="0.90500000000000003"/>
    <s v="ALTA"/>
    <n v="39774760"/>
    <n v="0.3"/>
    <s v="CONTESTACIÓN"/>
    <m/>
    <s v="NO"/>
    <s v="NO"/>
    <s v="6 años"/>
    <s v="FRANCISCO JOSÉ GIRALDO DUQUE"/>
    <s v="Decreto 3899"/>
    <d v="2019-10-15T00:00:00"/>
    <n v="146212"/>
    <s v="EDUCACION"/>
    <s v="BRILLADORA LA ESMERALDA. "/>
    <d v="2020-08-31T00:00:00"/>
    <s v="2016-09"/>
    <s v="6"/>
    <s v="2020-07"/>
    <n v="0.79057379366945824"/>
    <n v="31444882.90549222"/>
    <n v="9433464.8716476653"/>
    <d v="2022-09-05T00:00:00"/>
    <n v="2.0136986301369864"/>
    <n v="4.3843078519294892E-2"/>
    <n v="9285258.9104035553"/>
    <n v="0.90500000000000003"/>
    <s v="ALTA"/>
    <x v="0"/>
    <n v="9285258.9104035553"/>
  </r>
  <r>
    <n v="1071"/>
    <d v="2016-06-17T00:00:00"/>
    <d v="2016-04-29T00:00:00"/>
    <s v="JUZGADO PRIMERO ADMININSTRATIVO ORAL DE MEDELLIN"/>
    <s v="05001333300120160045800"/>
    <s v="2019"/>
    <x v="0"/>
    <s v="MARIA ANTONIA ACOSTA PEREIRA"/>
    <s v="DIANA CAROLINA ALZATE Q."/>
    <n v="165819"/>
    <s v="NULIDAD Y RESTABLECIMIENTO DEL DERECHO - LABORAL"/>
    <s v="RECONOCIMIENTO Y PAGO DE OTRAS PRESTACIONES SALARIALES, SOLCIALES Y SALARIOS"/>
    <s v="BAJO"/>
    <s v="BAJO"/>
    <s v="BAJO"/>
    <s v="BAJO"/>
    <n v="0.05"/>
    <s v="REMOTA"/>
    <n v="27105716"/>
    <n v="0"/>
    <s v=" SENTENCIA 1RA FAVORABLE"/>
    <m/>
    <s v="NO"/>
    <s v="NO"/>
    <s v="5 años"/>
    <s v="FRANCISCO JOSÉ GIRALDO DUQUE"/>
    <s v="Decreto 3899"/>
    <d v="2019-10-15T00:00:00"/>
    <n v="146212"/>
    <s v="EDUCACION"/>
    <s v="LIQUIDACION PARCIAL DE CESANTIAS "/>
    <d v="2020-08-31T00:00:00"/>
    <s v="2016-06"/>
    <s v="5"/>
    <s v="2020-07"/>
    <n v="0.79172380492187922"/>
    <n v="21460240.606651861"/>
    <n v="0"/>
    <d v="2021-06-16T00:00:00"/>
    <n v="0.79178082191780819"/>
    <n v="4.3843078519294892E-2"/>
    <n v="0"/>
    <n v="0.05"/>
    <s v="REMOTA"/>
    <x v="1"/>
    <n v="0"/>
  </r>
  <r>
    <n v="1072"/>
    <d v="2016-09-07T00:00:00"/>
    <d v="2016-08-02T00:00:00"/>
    <s v="JUZGADO 24 ADMINISTRATIVO ORAL"/>
    <s v="05001333302420160061900"/>
    <s v="2019"/>
    <x v="0"/>
    <s v="FERNANDO ANTONIO RIOS"/>
    <s v="SANDRO SANCHEZ SALAZAR"/>
    <n v="95351"/>
    <s v="NULIDAD Y RESTABLECIMIENTO DEL DERECHO - LABORAL"/>
    <s v="RELIQUIDACIÓN DE LA PENSIÓN"/>
    <s v="ALTO"/>
    <s v="ALTO"/>
    <s v="BAJO"/>
    <s v="ALTO"/>
    <n v="0.90500000000000003"/>
    <s v="ALTA"/>
    <n v="6986916"/>
    <n v="1"/>
    <s v=" SENTENCIA 1RA FAVORABLE"/>
    <m/>
    <s v="NO"/>
    <s v="NO"/>
    <s v="5 años"/>
    <s v="FRANCISCO JOSÉ GIRALDO DUQUE"/>
    <s v="Decreto 3899"/>
    <d v="2019-10-15T00:00:00"/>
    <n v="146212"/>
    <s v="GESTION HUMANA Y DLLO ORGANIZACIONAL"/>
    <s v="ESTAMOS VINCULADOS CON PENSIONES DE ANTIOQUIA"/>
    <d v="2020-08-31T00:00:00"/>
    <s v="2016-09"/>
    <s v="5"/>
    <s v="2020-07"/>
    <n v="0.79057379366945824"/>
    <n v="5523672.6881698361"/>
    <n v="5523672.6881698361"/>
    <d v="2021-09-06T00:00:00"/>
    <n v="1.0164383561643835"/>
    <n v="4.3843078519294892E-2"/>
    <n v="5479697.4205356138"/>
    <n v="0.90500000000000003"/>
    <s v="ALTA"/>
    <x v="0"/>
    <n v="5479697.4205356138"/>
  </r>
  <r>
    <n v="1073"/>
    <d v="2016-09-21T00:00:00"/>
    <d v="2016-02-19T00:00:00"/>
    <s v="TRIBUNAL ADMINISTRATIVO DE ANTIOQUIA ORAL"/>
    <s v="05001233300020160039200"/>
    <s v="2019"/>
    <x v="0"/>
    <s v="UNIVERSIDAD DE ANTIOQUIA"/>
    <s v="SANTIAGO ALEJANDRO JIMENEZ"/>
    <n v="193154"/>
    <s v="CONTRACTUAL"/>
    <s v="EQUILIBRIO ECONOMICO"/>
    <s v="MEDIO   "/>
    <s v="MEDIO   "/>
    <s v="MEDIO   "/>
    <s v="MEDIO   "/>
    <n v="0.5"/>
    <s v="MEDIA"/>
    <n v="1274012613"/>
    <n v="1"/>
    <s v="ALEGATOS"/>
    <m/>
    <s v="NO"/>
    <s v="NO"/>
    <s v="5 años"/>
    <s v="FRANCISCO JOSÉ GIRALDO DUQUE"/>
    <s v="Decreto 3899"/>
    <d v="2019-10-15T00:00:00"/>
    <n v="146212"/>
    <s v="EDUCACION"/>
    <s v="SE TRATA DE UNA ACCION IN REM VERSO"/>
    <d v="2020-08-31T00:00:00"/>
    <s v="2016-09"/>
    <s v="5"/>
    <s v="2020-07"/>
    <n v="0.79057379366945824"/>
    <n v="1007200984.6421493"/>
    <n v="1007200984.6421493"/>
    <d v="2021-09-20T00:00:00"/>
    <n v="1.0547945205479452"/>
    <n v="4.3843078519294892E-2"/>
    <n v="998881084.60383201"/>
    <n v="0.5"/>
    <s v="MEDIA"/>
    <x v="2"/>
    <n v="998881084.60383201"/>
  </r>
  <r>
    <n v="1074"/>
    <d v="2016-10-06T00:00:00"/>
    <d v="2016-09-30T00:00:00"/>
    <s v="JUZGADO SEGUNDO LABORAL DEL CIRCUITO DE ITAGUI"/>
    <s v="05360310500220160053300"/>
    <s v="2019"/>
    <x v="1"/>
    <s v="RODRIGO MAYA SAMPEDRO"/>
    <s v="JULIA FERNANDA MUÑOZ RINCON"/>
    <n v="215278"/>
    <s v="ORDINARIA"/>
    <s v="RECONOCIMIENTO Y PAGO DE OTRAS PRESTACIONES SALARIALES, SOLCIALES Y SALARIOS"/>
    <s v="ALTO"/>
    <s v="ALTO"/>
    <s v="BAJO"/>
    <s v="ALTO"/>
    <n v="0.90500000000000003"/>
    <s v="ALTA"/>
    <n v="41569069"/>
    <n v="0.5"/>
    <s v=" SENTENCIA 1RA EN CONTRA"/>
    <n v="9115573"/>
    <s v="NO"/>
    <s v="NO"/>
    <s v="5 años"/>
    <s v="FRANCISCO JOSÉ GIRALDO DUQUE"/>
    <s v="Decreto 3899"/>
    <d v="2019-10-15T00:00:00"/>
    <n v="146212"/>
    <s v="EDUCACION"/>
    <s v="BRILLADORA LA ESMERALDA"/>
    <d v="2020-08-31T00:00:00"/>
    <s v="2016-10"/>
    <s v="5"/>
    <s v="2020-07"/>
    <n v="0.79104764067648514"/>
    <n v="32883113.957568016"/>
    <n v="16441556.978784008"/>
    <d v="2021-10-05T00:00:00"/>
    <n v="1.095890410958904"/>
    <n v="4.3843078519294892E-2"/>
    <n v="16300474.171216339"/>
    <n v="0.90500000000000003"/>
    <s v="ALTA"/>
    <x v="0"/>
    <n v="9115573"/>
  </r>
  <r>
    <n v="1075"/>
    <d v="2016-11-01T00:00:00"/>
    <d v="2016-10-26T00:00:00"/>
    <s v="JUZGADO 17 ADMINISTRATIVO ORAL"/>
    <s v="05001333301720160083000"/>
    <s v="2019"/>
    <x v="0"/>
    <s v="HUGO ALFONSO PASOS MARQUEZ, LAURA CELINA MARQUEZ, IVAN CAMILO PASOS MARQUEZ, ANDRES ADOLFO PASOS MARQUEZ y CLAUDIA MARCELA PASOS MARQUEZ"/>
    <s v="JOSE LUIS VIVEROS ABISAMBRA"/>
    <n v="22592"/>
    <s v="REPARACIÓN DIRECTA"/>
    <s v="FALLA EN EL SERVICIO OTRAS CAUSAS"/>
    <s v="MEDIO   "/>
    <s v="BAJO"/>
    <s v="BAJO"/>
    <s v="MEDIO   "/>
    <n v="0.29749999999999999"/>
    <s v="MEDIA"/>
    <n v="2189716788"/>
    <n v="0.5"/>
    <s v=" SENTENCIA 1RA FAVORABLE"/>
    <m/>
    <s v="NO"/>
    <s v="NO"/>
    <s v="6 años"/>
    <s v="FRANCISCO JOSÉ GIRALDO DUQUE"/>
    <s v="Decreto 3899"/>
    <d v="2019-10-15T00:00:00"/>
    <n v="146212"/>
    <s v="INFRAESTRUCTURA"/>
    <m/>
    <d v="2020-08-31T00:00:00"/>
    <s v="2016-11"/>
    <s v="6"/>
    <s v="2020-07"/>
    <n v="0.79016316489215555"/>
    <n v="1730233547.4235651"/>
    <n v="865116773.71178257"/>
    <d v="2022-10-31T00:00:00"/>
    <n v="2.1671232876712327"/>
    <n v="4.3843078519294892E-2"/>
    <n v="850498467.950984"/>
    <n v="0.29749999999999999"/>
    <s v="MEDIA"/>
    <x v="2"/>
    <n v="850498467.950984"/>
  </r>
  <r>
    <n v="1076"/>
    <d v="2016-10-04T00:00:00"/>
    <d v="2016-02-23T00:00:00"/>
    <s v="TRIBUNAL ADMINISTRATIVO DE ANTIOQUIA ORAL"/>
    <s v="05001233300020160044100"/>
    <s v="2019"/>
    <x v="0"/>
    <s v="DIOSELINA DEL SOCORRO MUÑOZ CARVAJAL"/>
    <s v="VANESSA PEREZ GARCIA"/>
    <n v="229664"/>
    <s v="NULIDAD Y RESTABLECIMIENTO DEL DERECHO - LABORAL"/>
    <s v="RECONOCIMIENTO Y PAGO DE OTRAS PRESTACIONES SALARIALES, SOLCIALES Y SALARIOS"/>
    <s v="MEDIO   "/>
    <s v="MEDIO   "/>
    <s v="BAJO"/>
    <s v="ALTO"/>
    <n v="0.63"/>
    <s v="ALTA"/>
    <n v="266398805"/>
    <n v="1"/>
    <s v=" AUDIENCIA DE PRUEBAS"/>
    <m/>
    <s v="NO"/>
    <s v="NO"/>
    <s v="6 años"/>
    <s v="FRANCISCO JOSÉ GIRALDO DUQUE"/>
    <s v="Decreto 3899"/>
    <d v="2019-10-15T00:00:00"/>
    <n v="146212"/>
    <s v="MANA"/>
    <m/>
    <d v="2020-08-31T00:00:00"/>
    <s v="2016-10"/>
    <s v="6"/>
    <s v="2020-07"/>
    <n v="0.79104764067648514"/>
    <n v="210734146.17428502"/>
    <n v="210734146.17428502"/>
    <d v="2022-10-03T00:00:00"/>
    <n v="2.0904109589041098"/>
    <n v="4.3843078519294892E-2"/>
    <n v="207298282.65397814"/>
    <n v="0.63"/>
    <s v="ALTA"/>
    <x v="0"/>
    <n v="207298282.65397814"/>
  </r>
  <r>
    <n v="1077"/>
    <d v="2015-10-20T00:00:00"/>
    <d v="2015-06-17T00:00:00"/>
    <s v="JUZGADO CATROCE ADMINISTRATIVO ORA"/>
    <s v="05001333301420150043400"/>
    <s v="2019"/>
    <x v="0"/>
    <s v="INTEROBRAS  S.A.SA (POLITECNICO JAIME ISAZA CADAVID)"/>
    <s v="DIEGO OSPINA LOPERA"/>
    <n v="156958"/>
    <s v="CONTRACTUAL"/>
    <s v="INCUMPLIMIENTO"/>
    <s v="MEDIO   "/>
    <s v="BAJO"/>
    <s v="BAJO"/>
    <s v="ALTO"/>
    <n v="0.47249999999999998"/>
    <s v="MEDIA"/>
    <n v="556176250"/>
    <n v="1"/>
    <s v="AUDIENCIA INICIAL O PRIMERA AUDIENCIA"/>
    <m/>
    <s v="NO"/>
    <s v="NO"/>
    <s v="6 años"/>
    <s v="FRANCISCO JOSÉ GIRALDO DUQUE"/>
    <s v="Decreto 3899"/>
    <d v="2019-10-15T00:00:00"/>
    <n v="146212"/>
    <s v="DAPARD"/>
    <m/>
    <d v="2020-08-31T00:00:00"/>
    <s v="2015-10"/>
    <s v="6"/>
    <s v="2020-07"/>
    <n v="0.84232546730647351"/>
    <n v="468481419.68601203"/>
    <n v="468481419.68601203"/>
    <d v="2021-10-18T00:00:00"/>
    <n v="1.1315068493150684"/>
    <n v="4.3843078519294892E-2"/>
    <n v="464331374.23571306"/>
    <n v="0.47249999999999998"/>
    <s v="MEDIA"/>
    <x v="2"/>
    <n v="464331374.23571306"/>
  </r>
  <r>
    <n v="1078"/>
    <d v="2016-11-15T00:00:00"/>
    <d v="2016-10-05T00:00:00"/>
    <s v="JUZGADO TRECE ADMINISTRATIVO ORAL "/>
    <s v="05001333301320160079700"/>
    <s v="2019"/>
    <x v="0"/>
    <s v="MARTIN JARVIN LEMA HURTADO"/>
    <s v="JASMIN ALEJANDRA MORALES COLORADO"/>
    <n v="274185"/>
    <s v="REPARACIÓN DIRECTA"/>
    <s v="FALLA EN EL SERVICIO OTRAS CAUSAS"/>
    <s v="BAJO"/>
    <s v="BAJO"/>
    <s v="BAJO"/>
    <s v="BAJO"/>
    <n v="0.05"/>
    <s v="REMOTA"/>
    <n v="0"/>
    <n v="0"/>
    <s v=" SENTENCIA 1RA FAVORABLE"/>
    <m/>
    <s v="NO"/>
    <s v="NO"/>
    <s v="6 años"/>
    <s v="FRANCISCO JOSÉ GIRALDO DUQUE"/>
    <s v="Decreto 3899"/>
    <d v="2019-10-15T00:00:00"/>
    <n v="146212"/>
    <s v="INFRAESTRUCTURA"/>
    <s v="La carpeta física que reposaba en esta oficina, fue trasladada para  archivo, sin haberse terminado el proceso."/>
    <d v="2020-08-31T00:00:00"/>
    <s v="2016-11"/>
    <s v="6"/>
    <s v="2020-07"/>
    <n v="0.79016316489215555"/>
    <n v="0"/>
    <n v="0"/>
    <d v="2022-11-14T00:00:00"/>
    <n v="2.2054794520547945"/>
    <n v="4.3843078519294892E-2"/>
    <n v="0"/>
    <n v="0.05"/>
    <s v="REMOTA"/>
    <x v="1"/>
    <n v="0"/>
  </r>
  <r>
    <n v="1079"/>
    <d v="2016-11-24T00:00:00"/>
    <d v="2016-11-02T00:00:00"/>
    <s v="JUZGADO TREINTA Y SEIS ADMINISTRATIVO ORAL"/>
    <s v="05001333303620160098800"/>
    <s v="2019"/>
    <x v="0"/>
    <s v="DIEGO FERNANDO ESTRADA MARTINEZ"/>
    <s v="DARIO ORLANDO ESTRADA ACEVEDO"/>
    <n v="98178"/>
    <s v="NULIDAD Y RESTABLECIMIENTO DEL DERECHO"/>
    <s v="IMPUESTOS"/>
    <s v="BAJO"/>
    <s v="MEDIO   "/>
    <s v="BAJO"/>
    <s v="BAJO"/>
    <n v="0.20749999999999999"/>
    <s v="BAJA"/>
    <n v="643000"/>
    <n v="1"/>
    <s v=" SENTENCIA 1RA FAVORABLE"/>
    <m/>
    <s v="NO"/>
    <s v="NO"/>
    <s v="5 años"/>
    <s v="FRANCISCO JOSÉ GIRALDO DUQUE"/>
    <s v="Decreto 3899"/>
    <d v="2019-10-15T00:00:00"/>
    <n v="146212"/>
    <s v="HACIENDA"/>
    <m/>
    <d v="2020-08-31T00:00:00"/>
    <s v="2016-11"/>
    <s v="5"/>
    <s v="2020-07"/>
    <n v="0.79016316489215555"/>
    <n v="508074.915025656"/>
    <n v="508074.915025656"/>
    <d v="2021-11-23T00:00:00"/>
    <n v="1.2301369863013698"/>
    <n v="4.3843078519294892E-2"/>
    <n v="503183.70441605558"/>
    <n v="0.20749999999999999"/>
    <s v="BAJA"/>
    <x v="2"/>
    <n v="503183.70441605558"/>
  </r>
  <r>
    <n v="1080"/>
    <d v="2016-12-01T00:00:00"/>
    <d v="2016-10-19T00:00:00"/>
    <s v="JUZGADO 36 ADMINISTRATIVO ORAL DE MEDELLIN"/>
    <s v="05001333303620160095200"/>
    <s v="2019"/>
    <x v="0"/>
    <s v="RUTH DARI CARVAJAL ROJAS, ADADIER PERDOMO URQUINA"/>
    <s v="MARIO ARNULFO MAZO TAPIAS"/>
    <n v="240535"/>
    <s v="REPARACIÓN DIRECTA"/>
    <s v="FALLA EN EL SERVICIO DE EDUCACIÓN"/>
    <s v="MEDIO   "/>
    <s v="MEDIO   "/>
    <s v="BAJO"/>
    <s v="MEDIO   "/>
    <n v="0.45500000000000002"/>
    <s v="MEDIA"/>
    <n v="130000000"/>
    <n v="0.2"/>
    <s v=" RECURSO DE APELACIÓN SENTENCIA"/>
    <n v="27343470"/>
    <s v="NO"/>
    <s v="NO"/>
    <s v="6 años"/>
    <s v="FRANCISCO JOSÉ GIRALDO DUQUE"/>
    <s v="Decreto 3899"/>
    <d v="2019-10-15T00:00:00"/>
    <n v="146212"/>
    <s v="EDUCACION"/>
    <m/>
    <d v="2020-08-31T00:00:00"/>
    <s v="2016-12"/>
    <s v="6"/>
    <s v="2020-07"/>
    <n v="0.78688289821902468"/>
    <n v="102294776.76847321"/>
    <n v="20458955.353694644"/>
    <d v="2022-11-30T00:00:00"/>
    <n v="2.2493150684931509"/>
    <n v="4.3843078519294892E-2"/>
    <n v="20100254.432593688"/>
    <n v="0.45500000000000002"/>
    <s v="MEDIA"/>
    <x v="0"/>
    <n v="27343470"/>
  </r>
  <r>
    <n v="1081"/>
    <d v="2015-10-28T00:00:00"/>
    <d v="2015-07-02T00:00:00"/>
    <s v="JUZGADO SEGUNDO LABORAL DEL CIRCUITO DE MEDELLIN"/>
    <s v="05001310500220150097200"/>
    <s v="2019"/>
    <x v="1"/>
    <s v="AMPARO DEL SOCORRO OSPINA "/>
    <s v="CAROLINA ESCOBAR VARON"/>
    <n v="153978"/>
    <s v="ORDINARIA"/>
    <s v="PENSIÓN DE SOBREVIVIENTES"/>
    <s v="BAJO"/>
    <s v="BAJO"/>
    <s v="BAJO"/>
    <s v="BAJO"/>
    <n v="0.05"/>
    <s v="REMOTA"/>
    <n v="228766204"/>
    <n v="0"/>
    <s v=" SENTENCIA 1RA FAVORABLE"/>
    <m/>
    <s v="NO"/>
    <s v="NO"/>
    <s v="6 años"/>
    <s v="FRANCISCO JOSÉ GIRALDO DUQUE"/>
    <s v="Decreto 3899"/>
    <d v="2019-10-15T00:00:00"/>
    <n v="146212"/>
    <s v="GESTION HUMANA Y DLLO ORGANIZACIONAL"/>
    <m/>
    <d v="2020-08-31T00:00:00"/>
    <s v="2015-10"/>
    <s v="6"/>
    <s v="2020-07"/>
    <n v="0.84232546730647351"/>
    <n v="192695599.68822804"/>
    <n v="0"/>
    <d v="2021-10-26T00:00:00"/>
    <n v="1.1534246575342466"/>
    <n v="4.3843078519294892E-2"/>
    <n v="0"/>
    <n v="0.05"/>
    <s v="REMOTA"/>
    <x v="1"/>
    <n v="0"/>
  </r>
  <r>
    <n v="1082"/>
    <d v="2017-01-18T00:00:00"/>
    <d v="2016-06-17T00:00:00"/>
    <s v="JUZGADO 11 LABORAL DEL CIRCUITO DE MEDELLIN"/>
    <s v="05001310501120160078300"/>
    <s v="2019"/>
    <x v="1"/>
    <s v="HERNAN ALIRIO HENAO ALVAREZ"/>
    <s v="JOSE ALBERTO LOPEZ MAZO"/>
    <n v="210877"/>
    <s v="ORDINARIA"/>
    <s v="RECONOCIMIENTO Y PAGO DE PENSIÓN"/>
    <s v="BAJO"/>
    <s v="MEDIO   "/>
    <s v="BAJO"/>
    <s v="MEDIO   "/>
    <n v="0.36499999999999999"/>
    <s v="MEDIA"/>
    <n v="230000000"/>
    <n v="0.6"/>
    <s v=" SENTENCIA 1RA FAVORABLE"/>
    <m/>
    <s v="NO"/>
    <s v="NO"/>
    <s v="4 años"/>
    <s v="FRANCISCO JOSÉ GIRALDO DUQUE"/>
    <s v="Decreto 3899"/>
    <d v="2019-10-15T00:00:00"/>
    <n v="146212"/>
    <s v="GESTION HUMANA Y DLLO ORGANIZACIONAL"/>
    <m/>
    <d v="2020-08-31T00:00:00"/>
    <s v="2017-01"/>
    <s v="4"/>
    <s v="2020-07"/>
    <n v="0.77890601703822215"/>
    <n v="179148383.91879109"/>
    <n v="107489030.35127465"/>
    <d v="2021-01-17T00:00:00"/>
    <n v="0.38082191780821917"/>
    <n v="4.3843078519294892E-2"/>
    <n v="107167612.50895506"/>
    <n v="0.36499999999999999"/>
    <s v="MEDIA"/>
    <x v="2"/>
    <n v="107167612.50895506"/>
  </r>
  <r>
    <n v="1083"/>
    <d v="2017-05-02T00:00:00"/>
    <d v="2016-11-11T00:00:00"/>
    <s v="TRIBUNAL ADMINISTRATIVO DE ANTIOQUIA ORAL"/>
    <s v="05001233300020160249800"/>
    <s v="2019"/>
    <x v="0"/>
    <s v="CARLOS ALBERTO BALLESTEROS"/>
    <s v="CARLOS ALBERTO BALLESTEROS"/>
    <n v="33513"/>
    <s v="NULIDAD"/>
    <s v="OTRAS"/>
    <s v="BAJO"/>
    <s v="BAJO"/>
    <s v="BAJO"/>
    <s v="BAJO"/>
    <n v="0.05"/>
    <s v="REMOTA"/>
    <n v="0"/>
    <n v="0"/>
    <s v=" ALEGATOS PRIMERA"/>
    <m/>
    <s v="NO"/>
    <s v="NO"/>
    <s v="4 años"/>
    <s v="FRANCISCO JOSÉ GIRALDO DUQUE"/>
    <s v="Decreto 3899"/>
    <d v="2019-10-15T00:00:00"/>
    <n v="146212"/>
    <s v="EDUCACION"/>
    <s v="CONVERSION DE CELADORES DE COLEGIO EN AUXILIARES DE SERVICIOS GENERALES"/>
    <d v="2020-08-31T00:00:00"/>
    <s v="2017-05"/>
    <s v="4"/>
    <s v="2020-07"/>
    <n v="0.76223816507249575"/>
    <n v="0"/>
    <n v="0"/>
    <d v="2021-05-01T00:00:00"/>
    <n v="0.66575342465753429"/>
    <n v="4.3843078519294892E-2"/>
    <n v="0"/>
    <n v="0.05"/>
    <s v="REMOTA"/>
    <x v="1"/>
    <n v="0"/>
  </r>
  <r>
    <n v="1084"/>
    <d v="2017-06-05T00:00:00"/>
    <d v="2017-05-19T00:00:00"/>
    <s v="JUZGADO DOCE ADMINISTRATIVO ORAL DE MEDELLIN  "/>
    <s v="05001333301220170026400"/>
    <s v="2019"/>
    <x v="0"/>
    <s v="0BEIDA MERY MAERIN TORO"/>
    <s v="MARIA ESTELLA AREIZA ZAPATA"/>
    <n v="214209"/>
    <s v="NULIDAD Y RESTABLECIMIENTO DEL DERECHO - LABORAL"/>
    <s v="RELIQUIDACIÓN DE LA PENSIÓN"/>
    <s v="BAJO"/>
    <s v="BAJO"/>
    <s v="BAJO"/>
    <s v="BAJO"/>
    <n v="0.05"/>
    <s v="REMOTA"/>
    <n v="113918273"/>
    <n v="0"/>
    <s v=" SENTENCIA 1RA FAVORABLE"/>
    <m/>
    <s v="NO"/>
    <s v="NO"/>
    <s v="4 años"/>
    <s v="FRANCISCO JOSÉ GIRALDO DUQUE"/>
    <s v="Decreto 3899"/>
    <d v="2019-10-15T00:00:00"/>
    <n v="146212"/>
    <s v="GESTION HUMANA Y DLLO ORGANIZACIONAL"/>
    <s v="RELIQUIDACION CON PENSIONES DE ANTIOQUIA"/>
    <d v="2020-08-31T00:00:00"/>
    <s v="2017-06"/>
    <s v="4"/>
    <s v="2020-07"/>
    <n v="0.76136533047353394"/>
    <n v="86733423.569619253"/>
    <n v="0"/>
    <d v="2021-06-04T00:00:00"/>
    <n v="0.75890410958904109"/>
    <n v="4.3843078519294892E-2"/>
    <n v="0"/>
    <n v="0.05"/>
    <s v="REMOTA"/>
    <x v="1"/>
    <n v="0"/>
  </r>
  <r>
    <n v="1085"/>
    <d v="2017-06-28T00:00:00"/>
    <d v="2017-05-30T00:00:00"/>
    <s v="JUZGADO 18 LABORAL DEL CIRCUITO DE MEDELLIN"/>
    <s v="05001310501820170042700"/>
    <s v="2019"/>
    <x v="1"/>
    <s v="JOSE LUIS RESTREPO MENESES"/>
    <s v="FRANCISCO ALBERTO GIRALDO LUNA"/>
    <n v="122621"/>
    <s v="ORDINARIA"/>
    <s v="RECONOCIMIENTO Y PAGO DE PENSIÓN"/>
    <s v="MEDIO   "/>
    <s v="MEDIO   "/>
    <s v="BAJO"/>
    <s v="MEDIO   "/>
    <n v="0.45500000000000002"/>
    <s v="MEDIA"/>
    <n v="100000000"/>
    <n v="1"/>
    <s v=" SENTENCIA 1RA EN CONTRA"/>
    <n v="4342698"/>
    <s v="NO"/>
    <s v="NO"/>
    <s v="4 años"/>
    <s v="FRANCISCO JOSÉ GIRALDO DUQUE"/>
    <s v="Decreto 3899"/>
    <d v="2019-10-15T00:00:00"/>
    <n v="146212"/>
    <s v="GESTION HUMANA Y DLLO ORGANIZACIONAL"/>
    <m/>
    <d v="2020-08-31T00:00:00"/>
    <s v="2017-06"/>
    <s v="4"/>
    <s v="2020-07"/>
    <n v="0.76136533047353394"/>
    <n v="76136533.047353387"/>
    <n v="76136533.047353387"/>
    <d v="2021-06-27T00:00:00"/>
    <n v="0.82191780821917804"/>
    <n v="4.3843078519294892E-2"/>
    <n v="75646017.517240077"/>
    <n v="0.45500000000000002"/>
    <s v="MEDIA"/>
    <x v="0"/>
    <n v="4342698"/>
  </r>
  <r>
    <n v="1086"/>
    <d v="2017-06-09T00:00:00"/>
    <d v="2017-04-28T00:00:00"/>
    <s v="JUZGADO 4°  ADMINISTRATIVO ORAL DE MEDELLIN"/>
    <s v="05001333300420170020200"/>
    <s v="2019"/>
    <x v="0"/>
    <s v="JUAN VIANEY NARANJO LATORRE"/>
    <s v="TERESA DE JESUS MAZO HIGUITA"/>
    <n v="270171"/>
    <s v="NULIDAD Y RESTABLECIMIENTO DEL DERECHO - LABORAL"/>
    <s v="RELIQUIDACIÓN DE LA PENSIÓN"/>
    <s v="MEDIO   "/>
    <s v="MEDIO   "/>
    <s v="BAJO"/>
    <s v="ALTO"/>
    <n v="0.63"/>
    <s v="ALTA"/>
    <n v="70217368"/>
    <n v="0.5"/>
    <s v=" SENTENCIA 1RA FAVORABLE"/>
    <m/>
    <s v="NO"/>
    <s v="NO"/>
    <s v="4 años"/>
    <s v="FRANCISCO JOSÉ GIRALDO DUQUE"/>
    <s v="Decreto 3899"/>
    <d v="2019-10-15T00:00:00"/>
    <n v="146212"/>
    <s v="GESTION HUMANA Y DLLO ORGANIZACIONAL"/>
    <m/>
    <d v="2020-08-31T00:00:00"/>
    <s v="2017-06"/>
    <s v="4"/>
    <s v="2020-07"/>
    <n v="0.76136533047353394"/>
    <n v="53461069.592301749"/>
    <n v="26730534.796150874"/>
    <d v="2021-06-08T00:00:00"/>
    <n v="0.76986301369863008"/>
    <n v="4.3843078519294892E-2"/>
    <n v="26569195.122339454"/>
    <n v="0.63"/>
    <s v="ALTA"/>
    <x v="0"/>
    <n v="26569195.122339454"/>
  </r>
  <r>
    <n v="1087"/>
    <d v="2017-05-18T00:00:00"/>
    <d v="2017-03-28T00:00:00"/>
    <s v="JUZGADO 25 ADMINISTRATIVO ORAL DE MEDELLIN"/>
    <s v="05001333302520170015300"/>
    <s v="2019"/>
    <x v="0"/>
    <s v="HECTOR LEON ARBOLEDA"/>
    <s v="CAROLINA ANDREA ARBOLEDA FRANCO"/>
    <n v="242862"/>
    <s v="NULIDAD Y RESTABLECIMIENTO DEL DERECHO"/>
    <s v="OTRAS"/>
    <s v="MEDIO   "/>
    <s v="MEDIO   "/>
    <s v="BAJO"/>
    <s v="MEDIO   "/>
    <n v="0.45500000000000002"/>
    <s v="MEDIA"/>
    <n v="2590000"/>
    <n v="1"/>
    <s v=" SENTENCIA 1RA EN CONTRA"/>
    <n v="2590000"/>
    <s v="NO"/>
    <s v="NO"/>
    <s v="4 años"/>
    <s v="FRANCISCO JOSÉ GIRALDO DUQUE"/>
    <s v="Decreto 3899"/>
    <d v="2019-10-15T00:00:00"/>
    <n v="146212"/>
    <s v="GESTION HUMANA Y DLLO ORGANIZACIONAL"/>
    <m/>
    <d v="2020-08-31T00:00:00"/>
    <s v="2017-05"/>
    <s v="4"/>
    <s v="2020-07"/>
    <n v="0.76223816507249575"/>
    <n v="1974196.8475377641"/>
    <n v="1974196.8475377641"/>
    <d v="2021-05-17T00:00:00"/>
    <n v="0.70958904109589038"/>
    <n v="4.3843078519294892E-2"/>
    <n v="1963211.3368827286"/>
    <n v="0.45500000000000002"/>
    <s v="MEDIA"/>
    <x v="0"/>
    <n v="2590000"/>
  </r>
  <r>
    <n v="1088"/>
    <d v="2017-01-19T00:00:00"/>
    <d v="2016-11-23T00:00:00"/>
    <s v="JUZGADO DIECINUEVE  LABORAL DEL CIRCUITO DE MEDELLIN"/>
    <s v="05001310501920160130400"/>
    <s v="2019"/>
    <x v="1"/>
    <s v="MARIA ISLENIA ROJAS"/>
    <s v="JULIA FERNANDA MUÑOZ RINCON"/>
    <n v="215278"/>
    <s v="ORDINARIA"/>
    <s v="RECONOCIMIENTO Y PAGO DE OTRAS PRESTACIONES SALARIALES, SOLCIALES Y SALARIOS"/>
    <s v="ALTO"/>
    <s v="ALTO"/>
    <s v="BAJO"/>
    <s v="ALTO"/>
    <n v="0.90500000000000003"/>
    <s v="ALTA"/>
    <n v="55340055"/>
    <n v="0.5"/>
    <s v="AUDIENCIA INICIAL O PRIMERA AUDIENCIA"/>
    <m/>
    <s v="NO"/>
    <s v="NO"/>
    <s v="5 años"/>
    <s v="FRANCISCO JOSÉ GIRALDO DUQUE"/>
    <s v="Decreto 3899"/>
    <d v="2019-10-15T00:00:00"/>
    <n v="146212"/>
    <s v="EDUCACION"/>
    <s v="BRILLADORA LA ESMERALDA"/>
    <d v="2020-08-31T00:00:00"/>
    <s v="2017-01"/>
    <s v="5"/>
    <s v="2020-07"/>
    <n v="0.77890601703822215"/>
    <n v="43104701.822726153"/>
    <n v="21552350.911363076"/>
    <d v="2022-01-18T00:00:00"/>
    <n v="1.3835616438356164"/>
    <n v="4.3843078519294892E-2"/>
    <n v="21319130.39297564"/>
    <n v="0.90500000000000003"/>
    <s v="ALTA"/>
    <x v="0"/>
    <n v="21319130.39297564"/>
  </r>
  <r>
    <n v="1089"/>
    <d v="2017-09-12T00:00:00"/>
    <d v="2017-09-05T00:00:00"/>
    <s v="JUZGADO TRECE ADMINISTRATIVO ORAL "/>
    <s v="05001333301320170047000"/>
    <s v="2019"/>
    <x v="0"/>
    <s v="EDILMA DEL SOCORRO AMAYA"/>
    <s v="FRANKLIN ANDERSON ISAZA"/>
    <n v="176482"/>
    <s v="NULIDAD Y RESTABLECIMIENTO DEL DERECHO - LABORAL"/>
    <s v="RELIQUIDACIÓN DE LA PENSIÓN"/>
    <s v="ALTO"/>
    <s v="MEDIO   "/>
    <s v="BAJO"/>
    <s v="MEDIO   "/>
    <n v="0.55499999999999994"/>
    <s v="ALTA"/>
    <n v="6190780"/>
    <n v="1"/>
    <s v=" SENTENCIA 1RA FAVORABLE"/>
    <m/>
    <s v="NO"/>
    <s v="NO"/>
    <s v="4 años"/>
    <s v="FRANCISCO JOSÉ GIRALDO DUQUE"/>
    <s v="Decreto 3899"/>
    <d v="2019-10-15T00:00:00"/>
    <n v="146212"/>
    <s v="EDUCACION"/>
    <s v="RELIQUIDACION MAESTROS"/>
    <d v="2020-08-31T00:00:00"/>
    <s v="2017-09"/>
    <s v="4"/>
    <s v="2020-07"/>
    <n v="0.76038333983224338"/>
    <n v="4707365.9725666558"/>
    <n v="4707365.9725666558"/>
    <d v="2021-09-11T00:00:00"/>
    <n v="1.0301369863013699"/>
    <n v="4.3843078519294892E-2"/>
    <n v="4669386.4856179189"/>
    <n v="0.55499999999999994"/>
    <s v="ALTA"/>
    <x v="0"/>
    <n v="4669386.4856179189"/>
  </r>
  <r>
    <n v="1090"/>
    <d v="2017-08-17T00:00:00"/>
    <d v="2017-08-02T00:00:00"/>
    <s v="JUZGADO VEINTIOCHO ADMINISTRATIVO ORAL"/>
    <s v="05001333302820170040000"/>
    <s v="2019"/>
    <x v="0"/>
    <s v="BLANCA OLIVA GUZMAN DE MONSALVE"/>
    <s v="ELKIN DE JESUS GUTIERREZ"/>
    <n v="219750"/>
    <s v="REPARACIÓN DIRECTA"/>
    <s v="FALLA EN EL SERVICIO OTRAS CAUSAS"/>
    <s v="ALTO"/>
    <s v="ALTO"/>
    <s v="BAJO"/>
    <s v="MEDIO   "/>
    <n v="0.73"/>
    <s v="ALTA"/>
    <n v="354104160"/>
    <n v="0.5"/>
    <s v="AUDIENCIA INICIAL O PRIMERA AUDIENCIA"/>
    <m/>
    <s v="NO"/>
    <s v="NO"/>
    <s v="4 años"/>
    <s v="FRANCISCO JOSÉ GIRALDO DUQUE"/>
    <s v="Decreto 3899"/>
    <d v="2019-10-15T00:00:00"/>
    <n v="146212"/>
    <s v="INFRAESTRUCTURA"/>
    <m/>
    <d v="2020-08-31T00:00:00"/>
    <s v="2017-08"/>
    <s v="4"/>
    <s v="2020-07"/>
    <n v="0.76068958550881771"/>
    <n v="269363346.69734806"/>
    <n v="134681673.34867403"/>
    <d v="2021-08-16T00:00:00"/>
    <n v="0.95890410958904104"/>
    <n v="4.3843078519294892E-2"/>
    <n v="133669904.47996622"/>
    <n v="0.73"/>
    <s v="ALTA"/>
    <x v="0"/>
    <n v="133669904.47996622"/>
  </r>
  <r>
    <n v="1091"/>
    <d v="2017-03-17T00:00:00"/>
    <d v="2017-03-10T00:00:00"/>
    <s v="JUZGADO VEINTITRES LABORAL DEL CIRCUITO"/>
    <s v="05001310502320170017300"/>
    <s v="2019"/>
    <x v="1"/>
    <s v="EDGAR DE JESUS JIMENEZ"/>
    <s v="CARLOS ALBERTO BALLESTEROS"/>
    <n v="33513"/>
    <s v="ORDINARIA"/>
    <s v="RECONOCIMIENTO Y PAGO DE OTRAS PRESTACIONES SALARIALES, SOLCIALES Y SALARIOS"/>
    <s v="MEDIO   "/>
    <s v="MEDIO   "/>
    <s v="MEDIO   "/>
    <s v="MEDIO   "/>
    <n v="0.5"/>
    <s v="MEDIA"/>
    <n v="1358838238"/>
    <n v="0.14000000000000001"/>
    <s v=" RECURSO DE APELACIÓN AUTO "/>
    <m/>
    <s v="NO"/>
    <s v="NO"/>
    <s v="4 años"/>
    <s v="FRANCISCO JOSÉ GIRALDO DUQUE"/>
    <s v="Decreto 3899"/>
    <d v="2019-10-15T00:00:00"/>
    <n v="146212"/>
    <s v="FABRICA DE LICORES DE ANTIOQUIA"/>
    <m/>
    <d v="2020-08-31T00:00:00"/>
    <s v="2017-03"/>
    <s v="4"/>
    <s v="2020-07"/>
    <n v="0.76757466281447584"/>
    <n v="1043009802.3522664"/>
    <n v="146021372.3293173"/>
    <d v="2021-03-16T00:00:00"/>
    <n v="0.53972602739726028"/>
    <n v="4.3843078519294892E-2"/>
    <n v="145402925.30331504"/>
    <n v="0.5"/>
    <s v="MEDIA"/>
    <x v="2"/>
    <n v="145402925.30331504"/>
  </r>
  <r>
    <n v="1092"/>
    <d v="2017-09-28T00:00:00"/>
    <d v="2017-03-24T00:00:00"/>
    <s v="JUZGADO DIECISEIS LABORAL DEL CIRCUITO"/>
    <s v="05001310501620170023500"/>
    <s v="2019"/>
    <x v="1"/>
    <s v="DANIEL MARTINEZ ZAPATA "/>
    <s v="CARLOS ALBERTO BALLESTEROS"/>
    <n v="33513"/>
    <s v="ORDINARIA"/>
    <s v="RECONOCIMIENTO Y PAGO DE OTRAS PRESTACIONES SALARIALES, SOLCIALES Y SALARIOS"/>
    <s v="MEDIO   "/>
    <s v="MEDIO   "/>
    <s v="MEDIO   "/>
    <s v="MEDIO   "/>
    <n v="0.5"/>
    <s v="MEDIA"/>
    <n v="846946289"/>
    <n v="0.14000000000000001"/>
    <s v=" SENTENCIA 1RA EN CONTRA"/>
    <m/>
    <s v="NO"/>
    <s v="NO"/>
    <s v="4 años"/>
    <s v="FRANCISCO JOSÉ GIRALDO DUQUE"/>
    <s v="Decreto 3899"/>
    <d v="2019-10-15T00:00:00"/>
    <n v="146212"/>
    <s v="FABRICA DE LICORES DE ANTIOQUIA"/>
    <s v="PRIMA DE ANTIGÜEDAD"/>
    <d v="2020-08-31T00:00:00"/>
    <s v="2017-09"/>
    <s v="4"/>
    <s v="2020-07"/>
    <n v="0.76038333983224338"/>
    <n v="644003847.88834441"/>
    <n v="90160538.704368219"/>
    <d v="2021-09-27T00:00:00"/>
    <n v="1.0739726027397261"/>
    <n v="4.3843078519294892E-2"/>
    <n v="89402291.008661151"/>
    <n v="0.5"/>
    <s v="MEDIA"/>
    <x v="2"/>
    <n v="89402291.008661151"/>
  </r>
  <r>
    <n v="1093"/>
    <d v="2017-09-20T00:00:00"/>
    <d v="2017-08-22T00:00:00"/>
    <s v="JUZGADO CIVIL DEL CIRCUITO DE MARINILLA ANTIOQUIA"/>
    <s v="05440203100120170055400"/>
    <s v="2019"/>
    <x v="1"/>
    <s v="SANTIAGO HINCAPIE DUQUE"/>
    <s v="ANDRES FELIPE PATIÑO LENIS"/>
    <n v="284786"/>
    <s v="ORDINARIA"/>
    <s v="RECONOCIMIENTO Y PAGO DE OTRAS PRESTACIONES SALARIALES, SOLCIALES Y SALARIOS"/>
    <s v="ALTO"/>
    <s v="MEDIO   "/>
    <s v="MEDIO   "/>
    <s v="MEDIO   "/>
    <n v="0.6"/>
    <s v="ALTA"/>
    <n v="40655500"/>
    <n v="1"/>
    <s v="CONTESTACIÓN"/>
    <m/>
    <s v="NO"/>
    <s v="NO"/>
    <s v="4 años"/>
    <s v="FRANCISCO JOSÉ GIRALDO DUQUE"/>
    <s v="Decreto 3899"/>
    <d v="2019-10-15T00:00:00"/>
    <n v="146212"/>
    <s v="GOBIERNO"/>
    <m/>
    <d v="2020-08-31T00:00:00"/>
    <s v="2017-09"/>
    <s v="4"/>
    <s v="2020-07"/>
    <n v="0.76038333983224338"/>
    <n v="30913764.872549772"/>
    <n v="30913764.872549772"/>
    <d v="2021-09-19T00:00:00"/>
    <n v="1.0520547945205478"/>
    <n v="4.3843078519294892E-2"/>
    <n v="30659064.820988636"/>
    <n v="0.6"/>
    <s v="ALTA"/>
    <x v="0"/>
    <n v="30659064.820988636"/>
  </r>
  <r>
    <n v="1094"/>
    <d v="2018-01-24T00:00:00"/>
    <d v="2017-10-03T00:00:00"/>
    <s v="JUZGADO VEINTE ADMINISTRATIVO ORAL DE MEDELLIN"/>
    <s v="05001333302020170055500"/>
    <s v="2019"/>
    <x v="0"/>
    <s v="E&amp;I INMOBILIARIA"/>
    <s v="GUILLERMO LEON BETANCUR"/>
    <n v="175998"/>
    <s v="NULIDAD Y RESTABLECIMIENTO DEL DERECHO"/>
    <s v="OTRAS"/>
    <s v="MEDIO   "/>
    <s v="MEDIO   "/>
    <s v="MEDIO   "/>
    <s v="MEDIO   "/>
    <n v="0.5"/>
    <s v="MEDIA"/>
    <n v="214946100"/>
    <n v="1"/>
    <s v=" ALEGATOS DE SEGUNDA"/>
    <m/>
    <s v="NO"/>
    <s v="NO"/>
    <s v="4 años"/>
    <s v="FRANCISCO JOSÉ GIRALDO DUQUE"/>
    <s v="Decreto 3899"/>
    <d v="2019-10-15T00:00:00"/>
    <n v="146212"/>
    <s v="HACIENDA"/>
    <s v="LA SENTENCIA DE PRIMERA INSTANCIA FUE FAVORABLE"/>
    <d v="2020-08-31T00:00:00"/>
    <s v="2018-01"/>
    <s v="4"/>
    <s v="2020-07"/>
    <n v="0.75126308387247931"/>
    <n v="161481069.95236233"/>
    <n v="161481069.95236233"/>
    <d v="2022-01-23T00:00:00"/>
    <n v="1.3972602739726028"/>
    <n v="4.3843078519294892E-2"/>
    <n v="159716458.17351124"/>
    <n v="0.5"/>
    <s v="MEDIA"/>
    <x v="2"/>
    <n v="159716458.17351124"/>
  </r>
  <r>
    <n v="1095"/>
    <d v="2018-03-07T00:00:00"/>
    <d v="2018-02-23T00:00:00"/>
    <s v="JUZGADO VEINTIDOS ADMINISTRATIVO ORAL DE MEDELLIN"/>
    <s v="05001333302220180007700"/>
    <s v="2019"/>
    <x v="0"/>
    <s v="CONSTRUCTORA PUENTES C&amp;C"/>
    <s v="RAFAEL DIAZ"/>
    <m/>
    <s v="POPULAR"/>
    <s v="VIOLACIÓN DERECHOS COLECTIVOS"/>
    <s v="MEDIO   "/>
    <s v="MEDIO   "/>
    <s v="MEDIO   "/>
    <s v="MEDIO   "/>
    <n v="0.5"/>
    <s v="MEDIA"/>
    <n v="0"/>
    <n v="0"/>
    <s v=" OTRA"/>
    <m/>
    <s v="NO"/>
    <s v="NO"/>
    <n v="3"/>
    <s v="FRANCISCO JOSÉ GIRALDO DUQUE"/>
    <s v="Decreto 3899"/>
    <d v="2019-10-15T00:00:00"/>
    <n v="146212"/>
    <s v="INFRAESTRUCTURA"/>
    <s v="Está en revisión en el Consejo de Estado. Se trata de una acción popular."/>
    <d v="2020-08-31T00:00:00"/>
    <s v="2018-03"/>
    <s v="3"/>
    <s v="2020-07"/>
    <n v="0.74420758606092174"/>
    <n v="0"/>
    <n v="0"/>
    <d v="2021-03-06T00:00:00"/>
    <n v="0.51232876712328768"/>
    <n v="4.3843078519294892E-2"/>
    <n v="0"/>
    <n v="0.5"/>
    <s v="MEDIA"/>
    <x v="2"/>
    <n v="0"/>
  </r>
  <r>
    <n v="1096"/>
    <d v="2017-04-06T00:00:00"/>
    <d v="2017-02-28T00:00:00"/>
    <s v="JUZGADO TERCERO LABORAL DEL CIRCUITO DE MEDELLIN"/>
    <s v="05001310500320170014000"/>
    <s v="2019"/>
    <x v="1"/>
    <s v="ANA TERESA LOPEZ"/>
    <s v="RODRIGO A. GIRALDO RODRIGUEZ"/>
    <n v="216675"/>
    <s v="ORDINARIA"/>
    <s v="RECONOCIMIENTO Y PAGO DE OTRAS PRESTACIONES SALARIALES, SOLCIALES Y SALARIOS"/>
    <s v="ALTO"/>
    <s v="MEDIO   "/>
    <s v="ALTO"/>
    <s v="MEDIO   "/>
    <n v="0.64999999999999991"/>
    <s v="ALTA"/>
    <n v="95391348"/>
    <n v="0.5"/>
    <s v="CONTESTACIÓN"/>
    <m/>
    <s v="NO"/>
    <s v="NO"/>
    <s v="4 años"/>
    <s v="FRANCISCO JOSÉ GIRALDO DUQUE"/>
    <s v="Decreto 3899"/>
    <d v="2019-10-15T00:00:00"/>
    <n v="146212"/>
    <s v="EDUCACION"/>
    <m/>
    <d v="2020-08-31T00:00:00"/>
    <s v="2017-04"/>
    <s v="4"/>
    <s v="2020-07"/>
    <n v="0.76395562321009991"/>
    <n v="72874756.710191518"/>
    <n v="36437378.355095759"/>
    <d v="2021-04-05T00:00:00"/>
    <n v="0.59452054794520548"/>
    <n v="4.3843078519294892E-2"/>
    <n v="36267423.642435662"/>
    <n v="0.64999999999999991"/>
    <s v="ALTA"/>
    <x v="0"/>
    <n v="36267423.642435662"/>
  </r>
  <r>
    <n v="1097"/>
    <d v="2018-06-06T00:00:00"/>
    <d v="2018-05-29T00:00:00"/>
    <s v="JUZGADO VEINTIUNO ADMINISTRATIVO ORAL DE MEDELLIN"/>
    <s v="05001333302120180020100"/>
    <s v="2019"/>
    <x v="0"/>
    <s v="ENERGICO MOSQUERA PALACIOS"/>
    <s v="FRANKLIN ANDERSON ISAZA L."/>
    <n v="176482"/>
    <s v="NULIDAD Y RESTABLECIMIENTO DEL DERECHO - LABORAL"/>
    <s v="RELIQUIDACIÓN DE LA PENSIÓN"/>
    <s v="BAJO"/>
    <s v="BAJO"/>
    <s v="BAJO"/>
    <s v="BAJO"/>
    <n v="0.05"/>
    <s v="REMOTA"/>
    <n v="19765448"/>
    <n v="0"/>
    <s v="  SENTENCIA 2DA FAVORABLE"/>
    <m/>
    <s v="NO"/>
    <s v="NO"/>
    <s v="3 años"/>
    <s v="FRANCISCO JOSÉ GIRALDO DUQUE"/>
    <s v="Decreto 3899"/>
    <d v="2019-10-15T00:00:00"/>
    <n v="146212"/>
    <s v="EDUCACION"/>
    <m/>
    <d v="2020-08-31T00:00:00"/>
    <s v="2018-06"/>
    <s v="3"/>
    <s v="2020-07"/>
    <n v="0.73777124655030268"/>
    <n v="14582379.209585188"/>
    <n v="0"/>
    <d v="2021-06-05T00:00:00"/>
    <n v="0.76164383561643834"/>
    <n v="4.3843078519294892E-2"/>
    <n v="0"/>
    <n v="0.05"/>
    <s v="REMOTA"/>
    <x v="1"/>
    <n v="0"/>
  </r>
  <r>
    <n v="1098"/>
    <d v="2018-05-18T00:00:00"/>
    <d v="2018-04-17T00:00:00"/>
    <s v="JUZGADO PRIMERO ADMINISTRATIVO ORAL DE MEDELLIN"/>
    <s v="05001333300120180015900"/>
    <s v="2019"/>
    <x v="0"/>
    <s v="LINA MARCELA CORREA GAVIRIA"/>
    <s v="JULIA FERNANDA MUÑOZ RINCON"/>
    <n v="215278"/>
    <s v="NULIDAD Y RESTABLECIMIENTO DEL DERECHO - LABORAL"/>
    <s v="RECONOCIMIENTO Y PAGO DE OTRAS PRESTACIONES SALARIALES, SOLCIALES Y SALARIOS"/>
    <s v="ALTO"/>
    <s v="ALTO"/>
    <s v="MEDIO   "/>
    <s v="ALTO"/>
    <n v="0.95000000000000007"/>
    <s v="ALTA"/>
    <n v="116265236"/>
    <n v="0.5"/>
    <s v="CONTESTACIÓN"/>
    <m/>
    <s v="NO"/>
    <s v="NO"/>
    <s v="3 años"/>
    <s v="FRANCISCO JOSÉ GIRALDO DUQUE"/>
    <s v="Decreto 3899"/>
    <d v="2019-10-15T00:00:00"/>
    <n v="146212"/>
    <s v="EDUCACION"/>
    <s v="PASCUAL BRAVO"/>
    <d v="2020-08-31T00:00:00"/>
    <s v="2018-05"/>
    <s v="3"/>
    <s v="2020-07"/>
    <n v="0.73891229786794344"/>
    <n v="85909812.694918737"/>
    <n v="42954906.347459368"/>
    <d v="2021-05-17T00:00:00"/>
    <n v="0.70958904109589038"/>
    <n v="4.3843078519294892E-2"/>
    <n v="42715881.762877233"/>
    <n v="0.95000000000000007"/>
    <s v="ALTA"/>
    <x v="0"/>
    <n v="42715881.762877233"/>
  </r>
  <r>
    <n v="1099"/>
    <d v="2018-06-01T00:00:00"/>
    <d v="2018-05-11T00:00:00"/>
    <s v="JUZGADO SEXTO ADMINISTRATIVO ORAL DE MEDELLIN"/>
    <s v="05001333300620180017400"/>
    <s v="2019"/>
    <x v="0"/>
    <s v="FRANK HUMBERTO MEJIA VELASQUEZ "/>
    <s v="DIANA CARLONA ALZATE QUINTERO"/>
    <n v="165819"/>
    <s v="NULIDAD Y RESTABLECIMIENTO DEL DERECHO - LABORAL"/>
    <s v="OTRAS"/>
    <s v="ALTO"/>
    <s v="MEDIO   "/>
    <s v="MEDIO   "/>
    <s v="MEDIO   "/>
    <n v="0.6"/>
    <s v="ALTA"/>
    <n v="9849901"/>
    <n v="1"/>
    <s v="CONTESTACIÓN"/>
    <m/>
    <s v="NO"/>
    <s v="NO"/>
    <s v="3 años"/>
    <s v="FRANCISCO JOSÉ GIRALDO DUQUE"/>
    <s v="Decreto 3899"/>
    <d v="2019-10-15T00:00:00"/>
    <n v="146212"/>
    <s v="EDUCACION"/>
    <m/>
    <d v="2020-08-31T00:00:00"/>
    <s v="2018-06"/>
    <s v="3"/>
    <s v="2020-07"/>
    <n v="0.73777124655030268"/>
    <n v="7266973.7391670728"/>
    <n v="7266973.7391670728"/>
    <d v="2021-05-31T00:00:00"/>
    <n v="0.74794520547945209"/>
    <n v="4.3843078519294892E-2"/>
    <n v="7224356.9393488644"/>
    <n v="0.6"/>
    <s v="ALTA"/>
    <x v="0"/>
    <n v="7224356.9393488644"/>
  </r>
  <r>
    <n v="1100"/>
    <d v="2018-08-08T00:00:00"/>
    <d v="2018-07-19T00:00:00"/>
    <s v="TRIBUNAL ADMINISTRATIVO DE ANTIOQUIA ORAL"/>
    <s v="05001333300020180137500"/>
    <s v="2019"/>
    <x v="0"/>
    <s v="ADADIER PERDOMO URQUINA"/>
    <s v="ADADIER PERDOMO URQUINA"/>
    <n v="177168"/>
    <s v="POPULAR"/>
    <s v="OTRAS"/>
    <s v="BAJO"/>
    <s v="BAJO"/>
    <s v="MEDIO   "/>
    <s v="BAJO"/>
    <n v="9.5000000000000001E-2"/>
    <s v="REMOTA"/>
    <n v="0"/>
    <n v="0"/>
    <s v=" AUDIENCIA DE PRUEBAS"/>
    <m/>
    <s v="NO"/>
    <s v="NO"/>
    <s v="3 años"/>
    <s v="FRANCISCO JOSÉ GIRALDO DUQUE"/>
    <s v="Decreto 3899"/>
    <d v="2019-10-15T00:00:00"/>
    <n v="146212"/>
    <s v="INFRAESTRUCTURA"/>
    <s v="Es una acción popular"/>
    <d v="2020-08-31T00:00:00"/>
    <s v="2018-08"/>
    <s v="3"/>
    <s v="2020-07"/>
    <n v="0.7378298404971021"/>
    <n v="0"/>
    <n v="0"/>
    <d v="2021-08-07T00:00:00"/>
    <n v="0.9342465753424658"/>
    <n v="4.3843078519294892E-2"/>
    <n v="0"/>
    <n v="9.5000000000000001E-2"/>
    <s v="REMOTA"/>
    <x v="1"/>
    <n v="0"/>
  </r>
  <r>
    <n v="1101"/>
    <d v="2018-05-24T00:00:00"/>
    <d v="2018-05-02T00:00:00"/>
    <s v="JUZGADO VEINTISIETE ADMINISTRATIVO ORAL "/>
    <s v="05001333302720180016100"/>
    <s v="2019"/>
    <x v="0"/>
    <s v="JAIME PORRAS PARRA"/>
    <s v="JULIA FERNANDA MUÑOZ RINCON"/>
    <n v="215278"/>
    <s v="NULIDAD Y RESTABLECIMIENTO DEL DERECHO - LABORAL"/>
    <s v="RECONOCIMIENTO Y PAGO DE OTRAS PRESTACIONES SALARIALES, SOLCIALES Y SALARIOS"/>
    <s v="ALTO"/>
    <s v="ALTO"/>
    <s v="BAJO"/>
    <s v="ALTO"/>
    <n v="0.90500000000000003"/>
    <s v="ALTA"/>
    <n v="38145325"/>
    <n v="0.4"/>
    <s v=" ALEGATOS PRIMERA"/>
    <m/>
    <s v="NO"/>
    <s v="NO"/>
    <s v="3 años"/>
    <s v="FRANCISCO JOSÉ GIRALDO DUQUE"/>
    <s v="Decreto 3899"/>
    <d v="2019-10-15T00:00:00"/>
    <n v="146212"/>
    <s v="EDUCACION"/>
    <s v="PASCUAL BRAVO"/>
    <d v="2020-08-31T00:00:00"/>
    <s v="2018-05"/>
    <s v="3"/>
    <s v="2020-07"/>
    <n v="0.73891229786794344"/>
    <n v="28186049.748669509"/>
    <n v="11274419.899467804"/>
    <d v="2021-05-23T00:00:00"/>
    <n v="0.72602739726027399"/>
    <n v="4.3843078519294892E-2"/>
    <n v="11210233.640054677"/>
    <n v="0.90500000000000003"/>
    <s v="ALTA"/>
    <x v="0"/>
    <n v="11210233.640054677"/>
  </r>
  <r>
    <n v="1102"/>
    <d v="2018-07-18T00:00:00"/>
    <d v="2018-06-01T00:00:00"/>
    <s v="JUZGADO TREINTA Y CUATRO ADMINISTRATIVO ORAL"/>
    <s v="05001333303420180020700"/>
    <s v="2019"/>
    <x v="0"/>
    <s v="LUZ AMERICA SANCHEZ ALVAREZ"/>
    <s v="JULIA FERNANDA MUÑOZ RINCON"/>
    <n v="215278"/>
    <s v="NULIDAD Y RESTABLECIMIENTO DEL DERECHO - LABORAL"/>
    <s v="RECONOCIMIENTO Y PAGO DE OTRAS PRESTACIONES SALARIALES, SOLCIALES Y SALARIOS"/>
    <s v="ALTO"/>
    <s v="ALTO"/>
    <s v="BAJO"/>
    <s v="ALTO"/>
    <n v="0.90500000000000003"/>
    <s v="ALTA"/>
    <n v="116265448"/>
    <n v="0.4"/>
    <s v="CONTESTACIÓN"/>
    <m/>
    <s v="NO"/>
    <s v="NO"/>
    <s v="3 años"/>
    <s v="FRANCISCO JOSÉ GIRALDO DUQUE"/>
    <s v="Decreto 3899"/>
    <d v="2019-10-15T00:00:00"/>
    <n v="146212"/>
    <s v="EDUCACION"/>
    <s v="PASCUAL BRAVO"/>
    <d v="2020-08-31T00:00:00"/>
    <s v="2018-07"/>
    <s v="3"/>
    <s v="2020-07"/>
    <n v="0.73871336652539898"/>
    <n v="85886840.502663717"/>
    <n v="34354736.201065488"/>
    <d v="2021-07-17T00:00:00"/>
    <n v="0.87671232876712324"/>
    <n v="4.3843078519294892E-2"/>
    <n v="34118698.409077428"/>
    <n v="0.90500000000000003"/>
    <s v="ALTA"/>
    <x v="0"/>
    <n v="34118698.409077428"/>
  </r>
  <r>
    <n v="1103"/>
    <d v="2018-08-31T00:00:00"/>
    <d v="2018-08-16T00:00:00"/>
    <s v="JUZGADO CUARTO ADMINISTRATIVO ORAL"/>
    <s v="05001333300420180030700"/>
    <s v="2019"/>
    <x v="0"/>
    <s v="MARIA INELDA VELASQUEZ JIMENEZ"/>
    <s v="JULIA FERNANDA MUÑOZ RINCON"/>
    <n v="215278"/>
    <s v="NULIDAD Y RESTABLECIMIENTO DEL DERECHO - LABORAL"/>
    <s v="RECONOCIMIENTO Y PAGO DE OTRAS PRESTACIONES SALARIALES, SOLCIALES Y SALARIOS"/>
    <s v="ALTO"/>
    <s v="ALTO"/>
    <s v="BAJO"/>
    <s v="ALTO"/>
    <n v="0.90500000000000003"/>
    <s v="ALTA"/>
    <n v="38454420"/>
    <n v="0.4"/>
    <s v="CONTESTACIÓN"/>
    <m/>
    <s v="NO"/>
    <s v="NO"/>
    <s v="3 años"/>
    <s v="FRANCISCO JOSÉ GIRALDO DUQUE"/>
    <s v="Decreto 3899"/>
    <d v="2019-10-15T00:00:00"/>
    <n v="146212"/>
    <s v="EDUCACION"/>
    <s v="PASCUAL BRAVO"/>
    <d v="2020-08-31T00:00:00"/>
    <s v="2018-08"/>
    <s v="3"/>
    <s v="2020-07"/>
    <n v="0.7378298404971021"/>
    <n v="28372818.575008571"/>
    <n v="11349127.430003429"/>
    <d v="2021-08-30T00:00:00"/>
    <n v="0.99726027397260275"/>
    <n v="4.3843078519294892E-2"/>
    <n v="11260472.435526822"/>
    <n v="0.90500000000000003"/>
    <s v="ALTA"/>
    <x v="0"/>
    <n v="11260472.435526822"/>
  </r>
  <r>
    <n v="1104"/>
    <d v="2019-09-11T00:00:00"/>
    <d v="2018-08-31T00:00:00"/>
    <s v="JUZGADO TRECE ADMINISTRATIVO ORAL "/>
    <s v="05001333301320180034100"/>
    <s v="2019"/>
    <x v="0"/>
    <s v="RUTH DEL CARMEN MOSQUERA MATURANA"/>
    <s v="JAIME JAVIER DIAZ PELAEZ"/>
    <n v="89803"/>
    <s v="NULIDAD Y RESTABLECIMIENTO DEL DERECHO - LABORAL"/>
    <s v="RELIQUIDACIÓN DE LA PENSIÓN"/>
    <s v="BAJO"/>
    <s v="BAJO"/>
    <s v="ALTO"/>
    <s v="BAJO"/>
    <n v="0.14499999999999999"/>
    <s v="BAJA"/>
    <n v="50000000"/>
    <n v="1"/>
    <s v="AUDIENCIA INICIAL O PRIMERA AUDIENCIA"/>
    <m/>
    <s v="NO"/>
    <s v="NO"/>
    <s v="3 años"/>
    <s v="FRANCISCO JOSÉ GIRALDO DUQUE"/>
    <s v="Decreto 3899"/>
    <d v="2019-10-15T00:00:00"/>
    <n v="146212"/>
    <s v="EDUCACION"/>
    <m/>
    <d v="2020-08-31T00:00:00"/>
    <s v="2019-09"/>
    <s v="3"/>
    <s v="2020-07"/>
    <n v="1.016560139453806"/>
    <n v="50828006.972690299"/>
    <n v="50828006.972690299"/>
    <d v="2022-09-10T00:00:00"/>
    <n v="2.0273972602739727"/>
    <n v="4.3843078519294892E-2"/>
    <n v="50024076.358010866"/>
    <n v="0.14499999999999999"/>
    <s v="BAJA"/>
    <x v="2"/>
    <n v="50024076.358010866"/>
  </r>
  <r>
    <n v="1105"/>
    <d v="2018-08-08T00:00:00"/>
    <d v="2018-07-31T00:00:00"/>
    <s v="JUZGADO VEINTITRES ADMINISTRATIVO ORAL DE MEDELLIN"/>
    <s v="05001333302320180031700"/>
    <s v="2019"/>
    <x v="0"/>
    <s v="LIDA CRISTINA MONTOYA ALVAREZ"/>
    <s v="JULIA FERNANDA MUÑOZ RINCON"/>
    <n v="215278"/>
    <s v="NULIDAD Y RESTABLECIMIENTO DEL DERECHO - LABORAL"/>
    <s v="RECONOCIMIENTO Y PAGO DE OTRAS PRESTACIONES SALARIALES, SOLCIALES Y SALARIOS"/>
    <s v="ALTO"/>
    <s v="ALTO"/>
    <s v="BAJO"/>
    <s v="ALTO"/>
    <n v="0.90500000000000003"/>
    <s v="ALTA"/>
    <n v="117818948"/>
    <n v="0.5"/>
    <s v="CONTESTACIÓN"/>
    <m/>
    <s v="NO"/>
    <s v="NO"/>
    <s v="3 años"/>
    <s v="FRANCISCO JOSÉ GIRALDO DUQUE"/>
    <s v="Decreto 3899"/>
    <d v="2019-10-15T00:00:00"/>
    <n v="146212"/>
    <s v="EDUCACION"/>
    <s v="PASCUAL BRAVO"/>
    <d v="2020-08-31T00:00:00"/>
    <s v="2018-08"/>
    <s v="3"/>
    <s v="2020-07"/>
    <n v="0.7378298404971021"/>
    <n v="86930335.610376373"/>
    <n v="43465167.805188186"/>
    <d v="2021-08-07T00:00:00"/>
    <n v="0.9342465753424658"/>
    <n v="4.3843078519294892E-2"/>
    <n v="43147010.018152826"/>
    <n v="0.90500000000000003"/>
    <s v="ALTA"/>
    <x v="0"/>
    <n v="43147010.018152826"/>
  </r>
  <r>
    <n v="1106"/>
    <d v="2017-03-21T00:00:00"/>
    <d v="2016-11-23T00:00:00"/>
    <s v="JUZGADO NOVENO LABORAL DEL CIRCUITO DE MEDELLIN"/>
    <s v="05001310500920160149300"/>
    <s v="2019"/>
    <x v="1"/>
    <s v="BEATRIZ ELENA OSORIO MORENO"/>
    <s v="JULIA FERNANDA MUÑOZ RINCON"/>
    <n v="215278"/>
    <s v="ORDINARIA"/>
    <s v="RECONOCIMIENTO Y PAGO DE OTRAS PRESTACIONES SALARIALES, SOLCIALES Y SALARIOS"/>
    <s v="ALTO"/>
    <s v="ALTO"/>
    <s v="BAJO"/>
    <s v="ALTO"/>
    <n v="0.90500000000000003"/>
    <s v="ALTA"/>
    <n v="29747968"/>
    <n v="0.5"/>
    <s v="CONTESTACIÓN"/>
    <m/>
    <s v="NO"/>
    <s v="NO"/>
    <s v="5 años"/>
    <s v="FRANCISCO JOSÉ GIRALDO DUQUE"/>
    <s v="Decreto 3899"/>
    <d v="2019-10-15T00:00:00"/>
    <n v="146212"/>
    <s v="EDUCACION"/>
    <s v="BRILLADORA LA ESMERALDA"/>
    <d v="2020-08-31T00:00:00"/>
    <s v="2017-03"/>
    <s v="5"/>
    <s v="2020-07"/>
    <n v="0.76757466281447584"/>
    <n v="22833786.507015817"/>
    <n v="11416893.253507908"/>
    <d v="2022-03-20T00:00:00"/>
    <n v="1.5506849315068494"/>
    <n v="4.3843078519294892E-2"/>
    <n v="11278517.414249059"/>
    <n v="0.90500000000000003"/>
    <s v="ALTA"/>
    <x v="0"/>
    <n v="11278517.414249059"/>
  </r>
  <r>
    <n v="1107"/>
    <d v="2014-07-23T00:00:00"/>
    <d v="2014-03-27T00:00:00"/>
    <s v="JUZGADO TTREINTA ADMINISTRATIVO ORAL DE MEDELLIN"/>
    <s v="05001333303020140039600"/>
    <s v="2019"/>
    <x v="0"/>
    <s v="MARIA DEL CARMEN MORALES CASTRILLON"/>
    <s v="JOSE LUIS VIVEROS ABISAMBRA"/>
    <n v="22592"/>
    <s v="REPARACIÓN DIRECTA"/>
    <s v="FALLA EN EL SERVICIO OTRAS CAUSAS"/>
    <s v="BAJO"/>
    <s v="BAJO"/>
    <s v="ALTO"/>
    <s v="BAJO"/>
    <n v="0.14499999999999999"/>
    <s v="BAJA"/>
    <n v="104432411"/>
    <n v="1"/>
    <s v=" SENTENCIA 1RA FAVORABLE"/>
    <m/>
    <s v="NO"/>
    <s v="NO"/>
    <n v="7"/>
    <s v="FRANCISCO JOSÉ GIRALDO DUQUE"/>
    <s v="Decreto 3899"/>
    <d v="2019-10-15T00:00:00"/>
    <n v="146212"/>
    <s v="GOBIERNO"/>
    <m/>
    <d v="2020-08-31T00:00:00"/>
    <s v="2014-07"/>
    <s v="7"/>
    <s v="2020-07"/>
    <n v="0.89647995697306138"/>
    <n v="93621563.319873065"/>
    <n v="93621563.319873065"/>
    <d v="2021-07-21T00:00:00"/>
    <n v="0.88767123287671235"/>
    <n v="4.3843078519294892E-2"/>
    <n v="92970314.192877129"/>
    <n v="0.14499999999999999"/>
    <s v="BAJA"/>
    <x v="2"/>
    <n v="92970314.192877129"/>
  </r>
  <r>
    <n v="1108"/>
    <d v="2016-08-25T00:00:00"/>
    <d v="2016-06-15T00:00:00"/>
    <s v="JUZGADO DIECIOCHO LABORAL DEL CIRCUITO DE MEDELLIN"/>
    <s v="05001310501820160070700"/>
    <s v="2019"/>
    <x v="1"/>
    <s v="LUIS FERNANDO GARCIA GOMEZ"/>
    <s v="CARLOS MARIO HERRERA MUÑOZ"/>
    <n v="160938"/>
    <s v="ORDINARIA"/>
    <s v="RECONOCIMIENTO Y PAGO DE OTRAS PRESTACIONES SALARIALES, SOLCIALES Y SALARIOS"/>
    <s v="ALTO"/>
    <s v="ALTO"/>
    <s v="BAJO"/>
    <s v="ALTO"/>
    <n v="0.90500000000000003"/>
    <s v="ALTA"/>
    <n v="262430875"/>
    <n v="0.5"/>
    <s v="CONTESTACIÓN"/>
    <m/>
    <s v="NO"/>
    <s v="NO"/>
    <s v="5 años"/>
    <s v="FRANCISCO JOSÉ GIRALDO DUQUE"/>
    <s v="Decreto 3899"/>
    <d v="2019-10-15T00:00:00"/>
    <n v="146212"/>
    <s v="GOBIERNO"/>
    <s v="PASÓ AL JUZGADO 23 LABORAL CON EL RADICADO 2019-00306"/>
    <d v="2020-08-31T00:00:00"/>
    <s v="2016-08"/>
    <s v="5"/>
    <s v="2020-07"/>
    <n v="0.79015613446074218"/>
    <n v="207361365.75315022"/>
    <n v="103680682.87657511"/>
    <d v="2021-08-24T00:00:00"/>
    <n v="0.98082191780821915"/>
    <n v="4.3843078519294892E-2"/>
    <n v="102884068.27870092"/>
    <n v="0.90500000000000003"/>
    <s v="ALTA"/>
    <x v="0"/>
    <n v="102884068.27870092"/>
  </r>
  <r>
    <n v="1109"/>
    <d v="2018-11-08T00:00:00"/>
    <d v="2018-11-01T00:00:00"/>
    <s v="JUZGADO TREINTA Y SEIS ADMINISTRATIVO ORAL"/>
    <s v="05001333303620180043000"/>
    <s v="2019"/>
    <x v="0"/>
    <s v="TERESA JULIA HOYOS ALZATE"/>
    <s v="JIMMY LEANDRO AGUIRRE NAVAS"/>
    <n v="154985"/>
    <s v="NULIDAD Y RESTABLECIMIENTO DEL DERECHO"/>
    <s v="OTRAS"/>
    <s v="BAJO"/>
    <s v="BAJO"/>
    <s v="ALTO"/>
    <s v="BAJO"/>
    <n v="0.14499999999999999"/>
    <s v="BAJA"/>
    <n v="23035485"/>
    <n v="0"/>
    <s v="AUDIENCIA INICIAL O PRIMERA AUDIENCIA"/>
    <m/>
    <s v="NO"/>
    <s v="NO"/>
    <s v="3 años"/>
    <s v="FRANCISCO JOSÉ GIRALDO DUQUE"/>
    <s v="Decreto 3899"/>
    <d v="2019-10-15T00:00:00"/>
    <n v="146212"/>
    <s v="EDUCACION"/>
    <m/>
    <d v="2020-08-31T00:00:00"/>
    <s v="2018-11"/>
    <s v="3"/>
    <s v="2020-07"/>
    <n v="0.73486768506759159"/>
    <n v="16928033.536359232"/>
    <n v="0"/>
    <d v="2021-11-07T00:00:00"/>
    <n v="1.1863013698630136"/>
    <n v="4.3843078519294892E-2"/>
    <n v="0"/>
    <n v="0.14499999999999999"/>
    <s v="BAJA"/>
    <x v="2"/>
    <n v="0"/>
  </r>
  <r>
    <n v="1110"/>
    <d v="2018-10-16T00:00:00"/>
    <d v="2018-09-26T00:00:00"/>
    <s v="TRIBUNAL ADMINISTRATIVO DE ANTIOQUIA ORAL"/>
    <s v="05001233300020180181500"/>
    <s v="2019"/>
    <x v="0"/>
    <s v="DORIS DEL SOCORRO GOMEZ MONTOYA"/>
    <s v="NELSON ADRIAN TORO QUINTERO"/>
    <n v="152939"/>
    <s v="NULIDAD Y RESTABLECIMIENTO DEL DERECHO - LABORAL"/>
    <s v="RECONOCIMIENTO Y PAGO DE PENSIÓN"/>
    <s v="BAJO"/>
    <s v="BAJO"/>
    <s v="ALTO"/>
    <s v="BAJO"/>
    <n v="0.14499999999999999"/>
    <s v="BAJA"/>
    <n v="91613349"/>
    <n v="0"/>
    <s v="CONTESTACIÓN"/>
    <m/>
    <s v="NO"/>
    <s v="NO"/>
    <s v="3 años"/>
    <s v="FRANCISCO JOSÉ GIRALDO DUQUE"/>
    <s v="Decreto 3899"/>
    <d v="2019-10-15T00:00:00"/>
    <n v="146212"/>
    <s v="EDUCACION"/>
    <m/>
    <d v="2020-08-31T00:00:00"/>
    <s v="2018-10"/>
    <s v="3"/>
    <s v="2020-07"/>
    <n v="0.73572886802285709"/>
    <n v="67402585.555552945"/>
    <n v="0"/>
    <d v="2021-10-15T00:00:00"/>
    <n v="1.1232876712328768"/>
    <n v="4.3843078519294892E-2"/>
    <n v="0"/>
    <n v="0.14499999999999999"/>
    <s v="BAJA"/>
    <x v="2"/>
    <n v="0"/>
  </r>
  <r>
    <n v="1111"/>
    <d v="2018-07-12T00:00:00"/>
    <d v="2018-07-04T00:00:00"/>
    <s v="JUZGADO CIVIL LABORAL DE CAUCASIA ANT."/>
    <s v="05154311200120180006500"/>
    <s v="2019"/>
    <x v="1"/>
    <s v="DIDIER DE JESUS AREIZA"/>
    <s v="JULIA FERNANDA MUÑOZ RINCON"/>
    <n v="215278"/>
    <s v="ORDINARIA"/>
    <s v="RECONOCIMIENTO Y PAGO DE OTRAS PRESTACIONES SALARIALES, SOLCIALES Y SALARIOS"/>
    <s v="ALTO"/>
    <s v="ALTO"/>
    <s v="BAJO"/>
    <s v="ALTO"/>
    <n v="0.90500000000000003"/>
    <s v="ALTA"/>
    <n v="40274543"/>
    <n v="0.33"/>
    <s v="CONTESTACIÓN"/>
    <m/>
    <s v="NO"/>
    <s v="NO"/>
    <s v="3 años"/>
    <s v="FRANCISCO JOSÉ GIRALDO DUQUE"/>
    <s v="Decreto 3899"/>
    <d v="2019-10-15T00:00:00"/>
    <n v="146212"/>
    <s v="EDUCACION"/>
    <s v="BRILLADORA ESMERALDA. LA CARPETA FÍSICA CORRESPONDIENTE A ESTE PROCESO, NO SE HA ENCONTRADO DESDE LA ENTREGA DEL MISMO."/>
    <d v="2020-08-31T00:00:00"/>
    <s v="2018-07"/>
    <s v="3"/>
    <s v="2020-07"/>
    <n v="0.73871336652539898"/>
    <n v="29751343.244801942"/>
    <n v="9817943.2707846407"/>
    <d v="2021-07-11T00:00:00"/>
    <n v="0.86027397260273974"/>
    <n v="4.3843078519294892E-2"/>
    <n v="9751748.5809201282"/>
    <n v="0.90500000000000003"/>
    <s v="ALTA"/>
    <x v="0"/>
    <n v="9751748.5809201282"/>
  </r>
  <r>
    <n v="1112"/>
    <d v="2018-12-03T00:00:00"/>
    <d v="2018-11-22T00:00:00"/>
    <s v="JUZGADO NOVENO ADMINISTRATIVO ORAL DE MEDELLIN"/>
    <s v="05001333300920180037800"/>
    <s v="2019"/>
    <x v="0"/>
    <s v="FABIOLA MEJIA DE MEJIA"/>
    <s v="JOSE ALBERTO AGUIRRE CASTAÑO "/>
    <n v="179660"/>
    <s v="NULIDAD Y RESTABLECIMIENTO DEL DERECHO - LABORAL"/>
    <s v="INDEMNIZACIÓN SUSTITUTIVA DE LA PENSIÓN"/>
    <s v="ALTO"/>
    <s v="ALTO"/>
    <s v="BAJO"/>
    <s v="ALTO"/>
    <n v="0.90500000000000003"/>
    <s v="ALTA"/>
    <n v="5407333"/>
    <n v="1"/>
    <s v=" ALEGATOS PRIMERA"/>
    <m/>
    <s v="NO"/>
    <s v="NO"/>
    <s v="3 años"/>
    <s v="FRANCISCO JOSÉ GIRALDO DUQUE"/>
    <s v="Decreto 3899"/>
    <d v="2019-10-15T00:00:00"/>
    <n v="146212"/>
    <s v="GESTION HUMANA Y DLLO ORGANIZACIONAL"/>
    <m/>
    <d v="2020-08-31T00:00:00"/>
    <s v="2018-12"/>
    <s v="3"/>
    <s v="2020-07"/>
    <n v="0.73268911507362433"/>
    <n v="3961894.0306784064"/>
    <n v="3961894.0306784064"/>
    <d v="2021-12-02T00:00:00"/>
    <n v="1.2547945205479452"/>
    <n v="4.3843078519294892E-2"/>
    <n v="3922992.3320013289"/>
    <n v="0.90500000000000003"/>
    <s v="ALTA"/>
    <x v="0"/>
    <n v="3922992.3320013289"/>
  </r>
  <r>
    <n v="1113"/>
    <d v="2019-01-15T00:00:00"/>
    <d v="2018-09-27T00:00:00"/>
    <s v="JUZGADO CATORCE ADMINISTRATIVO ORAL DE MEDELLIN"/>
    <s v="05001333301420180037700"/>
    <s v="2019"/>
    <x v="0"/>
    <s v="SINDY DÍAZ, EVA MORENO OSPINA, EDELBERTO MORENO MEJIA"/>
    <s v="JOSE LUIS VIVEROS ABISAMBRA"/>
    <n v="22592"/>
    <s v="REPARACIÓN DIRECTA"/>
    <s v="FALLA EN EL SERVICIO OTRAS CAUSAS"/>
    <s v="BAJO"/>
    <s v="BAJO"/>
    <s v="ALTO"/>
    <s v="BAJO"/>
    <n v="0.14499999999999999"/>
    <s v="BAJA"/>
    <n v="600000000"/>
    <n v="0"/>
    <s v="CONTESTACIÓN"/>
    <m/>
    <s v="NO"/>
    <s v="NO"/>
    <s v="3 años"/>
    <s v="FRANCISCO JOSÉ GIRALDO DUQUE"/>
    <s v="Decreto 3899"/>
    <d v="2019-10-15T00:00:00"/>
    <n v="146212"/>
    <s v="INFRAESTRUCTURA"/>
    <m/>
    <d v="2020-08-31T00:00:00"/>
    <s v="2019-01"/>
    <s v="3"/>
    <s v="2020-07"/>
    <n v="1.0434541229259338"/>
    <n v="626072473.75556028"/>
    <n v="0"/>
    <d v="2022-01-14T00:00:00"/>
    <n v="1.3726027397260274"/>
    <n v="4.3843078519294892E-2"/>
    <n v="0"/>
    <n v="0.14499999999999999"/>
    <s v="BAJA"/>
    <x v="2"/>
    <n v="0"/>
  </r>
  <r>
    <n v="1114"/>
    <d v="2018-12-07T00:00:00"/>
    <d v="2018-11-08T00:00:00"/>
    <s v="JUZGADO SEGUNDO ADMINISTRATIVO ORAL DE MEDELLIN"/>
    <s v="05001333300220180058200"/>
    <s v="2019"/>
    <x v="0"/>
    <s v="ELBA LIBIA PARRA GAVIRIA"/>
    <s v="ALVARO QUINTERO SEPULVEDA"/>
    <n v="25264"/>
    <s v="NULIDAD Y RESTABLECIMIENTO DEL DERECHO - LABORAL"/>
    <s v="RECONOCIMIENTO Y PAGO DE OTRAS PRESTACIONES SALARIALES, SOLCIALES Y SALARIOS"/>
    <s v="BAJO"/>
    <s v="BAJO"/>
    <s v="ALTO"/>
    <s v="BAJO"/>
    <n v="0.14499999999999999"/>
    <s v="BAJA"/>
    <n v="1075009"/>
    <n v="0"/>
    <s v=" ALEGATOS PRIMERA"/>
    <m/>
    <s v="NO"/>
    <s v="NO"/>
    <s v="3 años"/>
    <s v="FRANCISCO JOSÉ GIRALDO DUQUE"/>
    <s v="Decreto 3899"/>
    <d v="2019-10-15T00:00:00"/>
    <n v="146212"/>
    <s v="GESTION HUMANA Y DLLO ORGANIZACIONAL"/>
    <m/>
    <d v="2020-08-31T00:00:00"/>
    <s v="2018-12"/>
    <s v="3"/>
    <s v="2020-07"/>
    <n v="0.73268911507362433"/>
    <n v="787647.39290618186"/>
    <n v="0"/>
    <d v="2021-12-06T00:00:00"/>
    <n v="1.2657534246575342"/>
    <n v="4.3843078519294892E-2"/>
    <n v="0"/>
    <n v="0.14499999999999999"/>
    <s v="BAJA"/>
    <x v="2"/>
    <n v="0"/>
  </r>
  <r>
    <n v="1115"/>
    <d v="2015-06-04T00:00:00"/>
    <d v="2015-05-29T00:00:00"/>
    <s v="TRIBUNAL ADMINISTRATIVO DE ANTIOQUIA"/>
    <s v="05001233300020150115900"/>
    <s v="2019"/>
    <x v="0"/>
    <s v="ANA PATRICIA, MARTHA LIGIA, LUIS RODRIGO, CAROS HUMBERTO MEDINA VELEZ "/>
    <s v="FRANCISCO JAVIER GIL GOMEZ"/>
    <n v="89129"/>
    <s v="NULIDAD Y RESTABLECIMIENTO DEL DERECHO"/>
    <s v="VALORIZACION"/>
    <s v="MEDIO   "/>
    <s v="MEDIO   "/>
    <s v="MEDIO   "/>
    <s v="MEDIO   "/>
    <n v="0.5"/>
    <s v="MEDIA"/>
    <n v="204300799"/>
    <n v="0.5"/>
    <s v="AUDIENCIA INICIAL O PRIMERA AUDIENCIA"/>
    <m/>
    <s v="NO"/>
    <s v="NO"/>
    <s v="7 AÑOS"/>
    <s v="FRANCISCO JOSÉ GIRALDO DUQUE"/>
    <s v="Decreto 3899"/>
    <d v="2019-10-15T00:00:00"/>
    <n v="146212"/>
    <s v="INFRAESTRUCTURA"/>
    <s v="CONTRIBUCIÓN POR VALORIZACIÓN"/>
    <d v="2020-08-31T00:00:00"/>
    <s v="2015-06"/>
    <s v="7"/>
    <s v="2020-07"/>
    <n v="0.8598294089278552"/>
    <n v="175663835.24765855"/>
    <n v="87831917.623829275"/>
    <d v="2022-06-02T00:00:00"/>
    <n v="1.7534246575342465"/>
    <n v="4.3843078519294892E-2"/>
    <n v="86629147.077455088"/>
    <n v="0.5"/>
    <s v="MEDIA"/>
    <x v="2"/>
    <n v="86629147.077455088"/>
  </r>
  <r>
    <n v="1116"/>
    <d v="2019-02-07T00:00:00"/>
    <d v="2019-02-01T00:00:00"/>
    <s v="JUZGADO PROMISCUO DEL CIRCUITO DE AMAGA ANTIOQUIA"/>
    <s v="05030318900120190001600"/>
    <s v="2019"/>
    <x v="1"/>
    <s v="VERONICA ALVAREZ GARCIA"/>
    <s v="JULIA FERNANDA MUÑOZ RINCON"/>
    <n v="215278"/>
    <s v="ORDINARIA"/>
    <s v="RECONOCIMIENTO Y PAGO DE OTRAS PRESTACIONES SALARIALES, SOLCIALES Y SALARIOS"/>
    <s v="ALTO"/>
    <s v="ALTO"/>
    <s v="BAJO"/>
    <s v="ALTO"/>
    <n v="0.90500000000000003"/>
    <s v="ALTA"/>
    <n v="41680765"/>
    <n v="0.3"/>
    <s v="CONTESTACIÓN"/>
    <m/>
    <s v="NO"/>
    <s v="NO"/>
    <s v="3 AÑOS"/>
    <s v="FRANCISCO JOSÉ GIRALDO DUQUE"/>
    <s v="Decreto 3899"/>
    <d v="2019-10-15T00:00:00"/>
    <n v="146212"/>
    <s v="EDUCACION"/>
    <s v="PASCUAL BRAVO"/>
    <d v="2020-08-31T00:00:00"/>
    <s v="2019-02"/>
    <s v="3"/>
    <s v="2020-07"/>
    <n v="1.0374579956513144"/>
    <n v="43242042.914113455"/>
    <n v="12972612.874234036"/>
    <d v="2022-02-06T00:00:00"/>
    <n v="1.4356164383561645"/>
    <n v="4.3843078519294892E-2"/>
    <n v="12826982.907995688"/>
    <n v="0.90500000000000003"/>
    <s v="ALTA"/>
    <x v="0"/>
    <n v="12826982.907995688"/>
  </r>
  <r>
    <n v="1117"/>
    <d v="2019-03-11T00:00:00"/>
    <d v="2018-06-29T00:00:00"/>
    <s v="JUZGADO LABORAL DEL CIRCUITO DE RIONEGRO ANTIOQUIA"/>
    <s v="05615310500120180024600"/>
    <s v="2019"/>
    <x v="1"/>
    <s v="MARIA ROCIO RIVERA JIMENEZ"/>
    <s v="CRISTIAN DARIO ACEVEDO CADAVID"/>
    <n v="196061"/>
    <s v="ORDINARIA"/>
    <s v="INDEMNIZACIÓN SUSTITUTIVA DE LA PENSIÓN"/>
    <s v="ALTO"/>
    <s v="ALTO"/>
    <s v="BAJO"/>
    <s v="ALTO"/>
    <n v="0.90500000000000003"/>
    <s v="ALTA"/>
    <n v="15329422"/>
    <n v="0.8"/>
    <s v="CONTESTACIÓN"/>
    <m/>
    <s v="NO"/>
    <s v="NO"/>
    <s v="3 AÑOS"/>
    <s v="FRANCISCO JOSÉ GIRALDO DUQUE"/>
    <s v="Decreto 3899"/>
    <d v="2019-10-15T00:00:00"/>
    <n v="146212"/>
    <s v="EDUCACION"/>
    <m/>
    <d v="2020-08-31T00:00:00"/>
    <s v="2019-03"/>
    <s v="3"/>
    <s v="2020-07"/>
    <n v="1.0329659515843337"/>
    <n v="15834770.983467819"/>
    <n v="12667816.786774255"/>
    <d v="2022-03-10T00:00:00"/>
    <n v="1.5232876712328767"/>
    <n v="4.3843078519294892E-2"/>
    <n v="12516975.874268686"/>
    <n v="0.90500000000000003"/>
    <s v="ALTA"/>
    <x v="0"/>
    <n v="12516975.874268686"/>
  </r>
  <r>
    <n v="1118"/>
    <d v="2019-01-15T00:00:00"/>
    <d v="2018-12-13T00:00:00"/>
    <s v="JUZGADO PROMISCUO DEL CIRCUITO DE AMALFI"/>
    <s v="05031318900120180019200"/>
    <s v="2019"/>
    <x v="1"/>
    <s v="LEIDY MELISSA OSPINA PALACIO"/>
    <s v="NATALIA BOTERO MANCO"/>
    <n v="172735"/>
    <s v="ORDINARIA"/>
    <s v="RECONOCIMIENTO Y PAGO DE OTRAS PRESTACIONES SALARIALES, SOLCIALES Y SALARIOS"/>
    <s v="ALTO"/>
    <s v="ALTO"/>
    <s v="BAJO"/>
    <s v="ALTO"/>
    <n v="0.90500000000000003"/>
    <s v="ALTA"/>
    <n v="53000000"/>
    <n v="0.5"/>
    <s v=" SENTENCIA 1RA FAVORABLE"/>
    <m/>
    <s v="NO"/>
    <s v="NO"/>
    <s v="3 AÑOS"/>
    <s v="FRANCISCO JOSÉ GIRALDO DUQUE"/>
    <s v="Decreto 3899"/>
    <d v="2019-10-15T00:00:00"/>
    <n v="146212"/>
    <s v="EDUCACION"/>
    <s v="PASCUAL BRAVO"/>
    <d v="2020-08-31T00:00:00"/>
    <s v="2019-01"/>
    <s v="3"/>
    <s v="2020-07"/>
    <n v="1.0434541229259338"/>
    <n v="55303068.515074492"/>
    <n v="27651534.257537246"/>
    <d v="2022-01-14T00:00:00"/>
    <n v="1.3726027397260274"/>
    <n v="4.3843078519294892E-2"/>
    <n v="27354671.055463228"/>
    <n v="0.90500000000000003"/>
    <s v="ALTA"/>
    <x v="0"/>
    <n v="27354671.055463228"/>
  </r>
  <r>
    <n v="1119"/>
    <d v="2019-04-04T00:00:00"/>
    <d v="2019-03-21T00:00:00"/>
    <s v="JUZGADO TREINTA Y SEIS ADMINISTRATIVO ORAL"/>
    <s v="05001333303620190012300"/>
    <s v="2019"/>
    <x v="0"/>
    <s v="BLANCA ELDA BLANDON URREA"/>
    <s v="IVAN DARIO GONZALEZ"/>
    <n v="126179"/>
    <s v="REPARACIÓN DIRECTA"/>
    <s v="FALLA EN EL SERVICIO OTRAS CAUSAS"/>
    <s v="ALTO"/>
    <s v="ALTO"/>
    <s v="BAJO"/>
    <s v="ALTO"/>
    <n v="0.90500000000000003"/>
    <s v="ALTA"/>
    <n v="1069689650"/>
    <n v="0.5"/>
    <s v=" SENTENCIA 1RA EN CONTRA"/>
    <n v="937184206"/>
    <s v="NO"/>
    <s v="NO"/>
    <s v="3 AÑOS"/>
    <s v="FRANCISCO JOSÉ GIRALDO DUQUE"/>
    <s v="Decreto 3899"/>
    <d v="2019-10-15T00:00:00"/>
    <n v="146212"/>
    <s v="INFRAESTRUCTURA"/>
    <s v="ACCIDENTE A CABALLO "/>
    <d v="2020-08-31T00:00:00"/>
    <s v="2019-04"/>
    <s v="3"/>
    <s v="2020-07"/>
    <n v="1.0279083431257343"/>
    <n v="1099542915.7902467"/>
    <n v="549771457.89512336"/>
    <d v="2022-04-03T00:00:00"/>
    <n v="1.5890410958904109"/>
    <n v="4.3843078519294892E-2"/>
    <n v="542944287.9069227"/>
    <n v="0.90500000000000003"/>
    <s v="ALTA"/>
    <x v="0"/>
    <n v="937184206"/>
  </r>
  <r>
    <n v="1120"/>
    <d v="2019-05-13T00:00:00"/>
    <d v="2019-04-22T00:00:00"/>
    <s v="TRIBUNAL ADMINISTRATIVO DE ANTIOQUIA"/>
    <s v="05001233300020190113400"/>
    <s v="2019"/>
    <x v="0"/>
    <s v="JUAN CAMILO JARAMILLO DIEZ"/>
    <s v="ALEJANDRO PINEDA MENESES"/>
    <n v="119394"/>
    <s v="NULIDAD Y RESTABLECIMIENTO DEL DERECHO"/>
    <s v="VALORIZACION"/>
    <s v="ALTO"/>
    <s v="ALTO"/>
    <s v="BAJO"/>
    <s v="ALTO"/>
    <n v="0.90500000000000003"/>
    <s v="ALTA"/>
    <n v="2945833320"/>
    <n v="0.5"/>
    <s v="CONTESTACIÓN"/>
    <m/>
    <s v="NO"/>
    <s v="NO"/>
    <s v="3 AÑOS"/>
    <s v="FRANCISCO JOSÉ GIRALDO DUQUE"/>
    <s v="Decreto 3899"/>
    <d v="2019-10-15T00:00:00"/>
    <n v="146212"/>
    <s v="INFRAESTRUCTURA"/>
    <m/>
    <d v="2020-08-31T00:00:00"/>
    <s v="2019-05"/>
    <s v="3"/>
    <s v="2020-07"/>
    <n v="1.0246973838344398"/>
    <n v="3018587696.2163219"/>
    <n v="1509293848.108161"/>
    <d v="2022-05-12T00:00:00"/>
    <n v="1.6958904109589041"/>
    <n v="4.3843078519294892E-2"/>
    <n v="1489299238.8904209"/>
    <n v="0.90500000000000003"/>
    <s v="ALTA"/>
    <x v="0"/>
    <n v="1489299238.8904209"/>
  </r>
  <r>
    <n v="1121"/>
    <d v="2019-02-18T00:00:00"/>
    <d v="2019-01-31T00:00:00"/>
    <s v="JUZGADO CIVIL LABORAL LA CEJA ANTIOQUIA"/>
    <s v="05376311200120190000900"/>
    <s v="2019"/>
    <x v="1"/>
    <s v="JULIO DE JESUS TORO GUTIERREZ"/>
    <s v="JULIA FERNANDA MUÑOZ RINCON"/>
    <n v="215278"/>
    <s v="ORDINARIA"/>
    <s v="RECONOCIMIENTO Y PAGO DE OTRAS PRESTACIONES SALARIALES, SOLCIALES Y SALARIOS"/>
    <s v="ALTO"/>
    <s v="ALTO"/>
    <s v="BAJO"/>
    <s v="ALTO"/>
    <n v="0.90500000000000003"/>
    <s v="ALTA"/>
    <n v="17656725"/>
    <n v="0.5"/>
    <s v="AUDIENCIA INICIAL O PRIMERA AUDIENCIA"/>
    <m/>
    <s v="NO"/>
    <s v="NO"/>
    <s v="2 AÑOS"/>
    <s v="FRANCISCO JOSÉ GIRALDO DUQUE"/>
    <s v="Decreto 3899"/>
    <d v="2019-10-15T00:00:00"/>
    <n v="146212"/>
    <s v="EDUCACION"/>
    <s v="BRILLADORA ESMERALDA"/>
    <d v="2020-08-31T00:00:00"/>
    <s v="2019-02"/>
    <s v="2"/>
    <s v="2020-07"/>
    <n v="1.0374579956513144"/>
    <n v="18318110.528266452"/>
    <n v="9159055.2641332261"/>
    <d v="2021-02-17T00:00:00"/>
    <n v="0.46575342465753422"/>
    <n v="4.3843078519294892E-2"/>
    <n v="9125570.6200198736"/>
    <n v="0.90500000000000003"/>
    <s v="ALTA"/>
    <x v="0"/>
    <n v="9125570.6200198736"/>
  </r>
  <r>
    <n v="1122"/>
    <d v="2019-06-10T00:00:00"/>
    <d v="2019-03-04T00:00:00"/>
    <s v="TRIBUNAL ADMINISTRATIVO DE ANTIOQUIA"/>
    <s v="05001233300020190064700"/>
    <s v="2019"/>
    <x v="0"/>
    <s v="CENCOSUD COLOMBIA S.A."/>
    <s v="JOSE ANTONIO CHACON PRADA"/>
    <n v="202120"/>
    <s v="NULIDAD Y RESTABLECIMIENTO DEL DERECHO"/>
    <s v="OTRAS"/>
    <s v="ALTO"/>
    <s v="ALTO"/>
    <s v="BAJO"/>
    <s v="ALTO"/>
    <n v="0.90500000000000003"/>
    <s v="ALTA"/>
    <n v="1129428300"/>
    <n v="0"/>
    <s v="CONTESTACIÓN"/>
    <m/>
    <s v="NO"/>
    <s v="NO"/>
    <s v="3 AÑOS"/>
    <s v="FRANCISCO JOSÉ GIRALDO DUQUE"/>
    <s v="Decreto 3899"/>
    <d v="2019-10-15T00:00:00"/>
    <n v="146212"/>
    <s v="HACIENDA"/>
    <s v="DEVOLUCION IMPUESTO DE REGISTRO"/>
    <d v="2020-08-31T00:00:00"/>
    <s v="2019-06"/>
    <s v="3"/>
    <s v="2020-07"/>
    <n v="1.022003699737124"/>
    <n v="1154279901.1878104"/>
    <n v="0"/>
    <d v="2022-06-09T00:00:00"/>
    <n v="1.7726027397260273"/>
    <n v="4.3843078519294892E-2"/>
    <n v="0"/>
    <n v="0.90500000000000003"/>
    <s v="ALTA"/>
    <x v="0"/>
    <n v="0"/>
  </r>
  <r>
    <n v="1123"/>
    <d v="2019-02-14T00:00:00"/>
    <d v="2018-09-21T00:00:00"/>
    <s v="JUZGADO VEINTINUEVE ADMINISTRATIVO ORAL DE MEDELLIN"/>
    <s v="05001333302920180037300"/>
    <s v="2019"/>
    <x v="0"/>
    <s v="DIANA MARIA BEDOYA RAMIREZ"/>
    <s v="JULIA FERNANDA MUÑOZ RINCON"/>
    <n v="215278"/>
    <s v="NULIDAD Y RESTABLECIMIENTO DEL DERECHO - LABORAL"/>
    <s v="RECONOCIMIENTO Y PAGO DE OTRAS PRESTACIONES SALARIALES, SOLCIALES Y SALARIOS"/>
    <s v="ALTO"/>
    <s v="ALTO"/>
    <s v="BAJO"/>
    <s v="ALTO"/>
    <n v="0.90500000000000003"/>
    <s v="ALTA"/>
    <n v="16708338"/>
    <n v="0.5"/>
    <s v="CONTESTACIÓN"/>
    <m/>
    <s v="NO"/>
    <s v="NO"/>
    <s v="3 años"/>
    <s v="FRANCISCO JOSÉ GIRALDO DUQUE"/>
    <s v="Decreto 3899"/>
    <d v="2019-10-15T00:00:00"/>
    <n v="146212"/>
    <s v="EDUCACION"/>
    <s v="PASCUAL BRAVO"/>
    <d v="2020-08-31T00:00:00"/>
    <s v="2019-02"/>
    <s v="3"/>
    <s v="2020-07"/>
    <n v="1.0374579956513144"/>
    <n v="17334198.852144692"/>
    <n v="8667099.426072346"/>
    <d v="2022-02-13T00:00:00"/>
    <n v="1.4547945205479451"/>
    <n v="4.3843078519294892E-2"/>
    <n v="8568510.617833335"/>
    <n v="0.90500000000000003"/>
    <s v="ALTA"/>
    <x v="0"/>
    <n v="8568510.617833335"/>
  </r>
  <r>
    <n v="1124"/>
    <d v="2019-06-21T00:00:00"/>
    <d v="2019-05-30T00:00:00"/>
    <s v="JUZGADO TERCERO ADMINISTRATIVO ORAL DE MEDELLIN"/>
    <s v="05001333300320190025200"/>
    <s v="2019"/>
    <x v="0"/>
    <s v="SEBASTIAN RAMIREZ CASTAÑO"/>
    <s v="JUAN GUILLERMO RESTREPO"/>
    <n v="226135"/>
    <s v="REPARACIÓN DIRECTA"/>
    <s v="FALLA EN EL SERVICIO OTRAS CAUSAS"/>
    <s v="ALTO"/>
    <s v="ALTO"/>
    <s v="BAJO"/>
    <s v="ALTO"/>
    <n v="0.90500000000000003"/>
    <s v="ALTA"/>
    <n v="95146781"/>
    <n v="0.5"/>
    <s v="CONTESTACIÓN"/>
    <m/>
    <s v="NO"/>
    <s v="NO"/>
    <s v="3 AÑOS"/>
    <s v="FRANCISCO JOSÉ GIRALDO DUQUE"/>
    <s v="Decreto 3899"/>
    <d v="2019-10-15T00:00:00"/>
    <n v="146212"/>
    <s v="HACIENDA"/>
    <m/>
    <d v="2020-08-31T00:00:00"/>
    <s v="2019-06"/>
    <s v="3"/>
    <s v="2020-07"/>
    <n v="1.022003699737124"/>
    <n v="97240362.200077891"/>
    <n v="48620181.100038946"/>
    <d v="2022-06-20T00:00:00"/>
    <n v="1.8027397260273972"/>
    <n v="4.3843078519294892E-2"/>
    <n v="47935782.839707211"/>
    <n v="0.90500000000000003"/>
    <s v="ALTA"/>
    <x v="0"/>
    <n v="47935782.839707211"/>
  </r>
  <r>
    <n v="1125"/>
    <d v="2017-03-16T00:00:00"/>
    <d v="2016-11-04T00:00:00"/>
    <s v="JUZGADO SEGUNDO LABORAL DEL CIRCUITO DE MEDELLIN"/>
    <s v="05001310500220160134800"/>
    <s v="2019"/>
    <x v="1"/>
    <s v="MARIA LETICIA MONSALVE ACEVEDO"/>
    <s v="DARIO ORLANDO ESTRADA ACEVEDO"/>
    <n v="98178"/>
    <s v="ORDINARIA"/>
    <s v="PENSIÓN DE SOBREVIVIENTES"/>
    <s v="BAJO"/>
    <s v="BAJO"/>
    <s v="ALTO"/>
    <s v="BAJO"/>
    <n v="0.14499999999999999"/>
    <s v="BAJA"/>
    <n v="43300477"/>
    <n v="0"/>
    <s v="CONTESTACIÓN"/>
    <m/>
    <s v="NO"/>
    <s v="NO"/>
    <s v="6 años"/>
    <s v="FRANCISCO JOSÉ GIRALDO DUQUE"/>
    <s v="Decreto 3899"/>
    <d v="2019-10-15T00:00:00"/>
    <n v="146212"/>
    <s v="GESTION HUMANA Y DLLO ORGANIZACIONAL"/>
    <m/>
    <d v="2020-08-31T00:00:00"/>
    <s v="2017-03"/>
    <s v="6"/>
    <s v="2020-07"/>
    <n v="0.76757466281447584"/>
    <n v="33236349.032980967"/>
    <n v="0"/>
    <d v="2023-03-15T00:00:00"/>
    <n v="2.536986301369863"/>
    <n v="4.3843078519294892E-2"/>
    <n v="0"/>
    <n v="0.14499999999999999"/>
    <s v="BAJA"/>
    <x v="2"/>
    <n v="0"/>
  </r>
  <r>
    <n v="1126"/>
    <d v="2019-12-12T00:00:00"/>
    <d v="2019-11-06T00:00:00"/>
    <s v="JUZGADO VEINTE ADMINISTRATIVO ORAL DE MEDELLIN"/>
    <s v="05001333302020190046500"/>
    <s v="2020"/>
    <x v="0"/>
    <s v="UNE EPM TELECOMUNICACIONES S.A."/>
    <s v="FRANCISCO JAVIER GIL GOMEZ"/>
    <n v="89129"/>
    <s v="CONTRACTUAL"/>
    <s v="LIQUIDACIÓN"/>
    <s v="ALTO"/>
    <s v="ALTO"/>
    <s v="BAJO"/>
    <s v="ALTO"/>
    <n v="0.90500000000000003"/>
    <s v="ALTA"/>
    <n v="0"/>
    <n v="0"/>
    <s v="ADMISIÓN"/>
    <m/>
    <s v="NO"/>
    <s v="NO"/>
    <s v="3 años"/>
    <s v="FRANCISCO JOSÉ GIRALDO DUQUE"/>
    <s v="Decreto 3899"/>
    <d v="2019-10-15T00:00:00"/>
    <n v="146212"/>
    <s v="HACIENDA"/>
    <s v="LA PRETENSIÓN ES LA LIQUIDACIÓN DE UN CONVENIO INTERADMINISTRATIVO "/>
    <d v="2020-08-31T00:00:00"/>
    <s v="2019-12"/>
    <s v="3"/>
    <s v="2020-07"/>
    <n v="1.011271676300578"/>
    <n v="0"/>
    <n v="0"/>
    <d v="2022-12-11T00:00:00"/>
    <n v="2.2794520547945205"/>
    <n v="4.3843078519294892E-2"/>
    <n v="0"/>
    <n v="0.90500000000000003"/>
    <s v="ALTA"/>
    <x v="0"/>
    <n v="0"/>
  </r>
  <r>
    <n v="1127"/>
    <d v="2019-02-01T00:00:00"/>
    <d v="2018-12-05T00:00:00"/>
    <s v="JUZGADO TERCERO ADMINISTRATIVO ORAL DE MEDELLIN"/>
    <s v="05001333300320180048600"/>
    <s v="2020"/>
    <x v="0"/>
    <s v="MARÍA CELMIRA DUQUE CARDONA"/>
    <s v="ALVARO QUINTERO SEPULVEDA"/>
    <n v="75264"/>
    <s v="NULIDAD Y RESTABLECIMIENTO DEL DERECHO"/>
    <s v="RECONOCIMIENTO Y PAGO DE OTRAS PRESTACIONES SALARIALES, SOLCIALES Y SALARIOS"/>
    <s v="BAJO"/>
    <s v="BAJO"/>
    <s v="ALTO"/>
    <s v="BAJO"/>
    <n v="0.14499999999999999"/>
    <s v="BAJA"/>
    <n v="2787973"/>
    <n v="0"/>
    <s v=" SENTENCIA 1RA FAVORABLE"/>
    <m/>
    <s v="NO"/>
    <s v="NO"/>
    <s v="2 años"/>
    <s v="FRANCISCO JOSÉ GIRALDO DUQUE"/>
    <s v="Decreto 3899"/>
    <d v="2019-10-15T00:00:00"/>
    <n v="146212"/>
    <s v="GESTION HUMANA Y DLLO ORGANIZACIONAL"/>
    <s v="PRIMA DE VIDA CARA"/>
    <d v="2020-08-31T00:00:00"/>
    <s v="2019-02"/>
    <s v="2"/>
    <s v="2020-07"/>
    <n v="1.0374579956513144"/>
    <n v="2892404.8805099819"/>
    <n v="0"/>
    <d v="2021-01-31T00:00:00"/>
    <n v="0.41917808219178082"/>
    <n v="4.3843078519294892E-2"/>
    <n v="0"/>
    <n v="0.14499999999999999"/>
    <s v="BAJA"/>
    <x v="2"/>
    <n v="0"/>
  </r>
  <r>
    <n v="1128"/>
    <d v="2019-02-19T00:00:00"/>
    <d v="2019-02-13T00:00:00"/>
    <s v="JUZGADO SÉPTIMO TRANSITORIO DE PEQUEÑAS"/>
    <s v="05001410500720190008800"/>
    <s v="2020"/>
    <x v="1"/>
    <s v="CARMEN DELIA TEJADA MAZO"/>
    <s v="LUIS FERNANDO ZULUAGA RAMÍREZ"/>
    <n v="33163"/>
    <s v="ORDINARIA"/>
    <s v="RECONOCIMIENTO Y PAGO DE OTRAS PRESTACIONES SALARIALES, SOLCIALES Y SALARIOS"/>
    <s v="BAJO"/>
    <s v="BAJO"/>
    <s v="MEDIO   "/>
    <s v="BAJO"/>
    <n v="9.5000000000000001E-2"/>
    <s v="REMOTA"/>
    <n v="0"/>
    <n v="0"/>
    <s v="AUDIENCIA INICIAL O PRIMERA AUDIENCIA"/>
    <m/>
    <s v="NO"/>
    <s v="NO"/>
    <s v="2 años"/>
    <s v="FRANCISCO JOSÉ GIRALDO DUQUE"/>
    <s v="Decreto 3899"/>
    <d v="2019-10-15T00:00:00"/>
    <n v="146212"/>
    <s v="FABRICA DE LICORES DE ANTIOQUIA"/>
    <s v="PRIMA DE VIDA CARA"/>
    <d v="2020-08-31T00:00:00"/>
    <s v="2019-02"/>
    <s v="2"/>
    <s v="2020-07"/>
    <n v="1.0374579956513144"/>
    <n v="0"/>
    <n v="0"/>
    <d v="2021-02-18T00:00:00"/>
    <n v="0.46849315068493153"/>
    <n v="4.3843078519294892E-2"/>
    <n v="0"/>
    <n v="9.5000000000000001E-2"/>
    <s v="REMOTA"/>
    <x v="1"/>
    <n v="0"/>
  </r>
  <r>
    <n v="1129"/>
    <d v="2019-03-04T00:00:00"/>
    <d v="2019-01-29T00:00:00"/>
    <s v="JUZGADO TREINTA Y DOS ADMINISTRATIVO ORAL DE MEDELLÍN"/>
    <s v="05001333300220190003500"/>
    <s v="2020"/>
    <x v="0"/>
    <s v="EUDORO DE JESÚS ALZATE CIRO"/>
    <s v="LUIS HERNÁN ALZATE MARTÍNEZ"/>
    <n v="115921"/>
    <s v="NULIDAD Y RESTABLECIMIENTO DEL DERECHO - LABORAL"/>
    <s v="RECONOCIMIENTO Y PAGO DE OTRAS PRESTACIONES SALARIALES, SOLCIALES Y SALARIOS"/>
    <s v="BAJO"/>
    <s v="BAJO"/>
    <s v="BAJO"/>
    <s v="BAJO"/>
    <n v="0.05"/>
    <s v="REMOTA"/>
    <n v="1295595"/>
    <n v="0"/>
    <s v=" ALEGATOS PRIMERA"/>
    <m/>
    <s v="NO"/>
    <s v="NO"/>
    <s v="3 años"/>
    <s v="FRANCISCO JOSÉ GIRALDO DUQUE"/>
    <s v="Decreto 3899"/>
    <d v="2019-10-15T00:00:00"/>
    <n v="146212"/>
    <s v="GESTION HUMANA Y DLLO ORGANIZACIONAL"/>
    <s v="PRIMA DE VIDA CARA"/>
    <d v="2020-08-31T00:00:00"/>
    <s v="2019-03"/>
    <s v="3"/>
    <s v="2020-07"/>
    <n v="1.0329659515843337"/>
    <n v="1338305.5220429047"/>
    <n v="0"/>
    <d v="2022-03-03T00:00:00"/>
    <n v="1.5041095890410958"/>
    <n v="4.3843078519294892E-2"/>
    <n v="0"/>
    <n v="0.05"/>
    <s v="REMOTA"/>
    <x v="1"/>
    <n v="0"/>
  </r>
  <r>
    <n v="1130"/>
    <d v="2019-09-02T00:00:00"/>
    <d v="2019-08-23T00:00:00"/>
    <s v="JUZGADO ONCE ADMINISTRATIVO ORAL DE MEDELLÍN "/>
    <s v="05001333301120190035200"/>
    <s v="2020"/>
    <x v="0"/>
    <s v="MARÍA CRUZ HELENA GALLÓN DE ECHEVERRI "/>
    <s v="ALVARO QUINTERO SEPULVEDA"/>
    <n v="75264"/>
    <s v="NULIDAD Y RESTABLECIMIENTO DEL DERECHO - LABORAL"/>
    <s v="RECONOCIMIENTO Y PAGO DE OTRAS PRESTACIONES SALARIALES, SOLCIALES Y SALARIOS"/>
    <s v="BAJO"/>
    <s v="BAJO"/>
    <s v="BAJO"/>
    <s v="BAJO"/>
    <n v="0.05"/>
    <s v="REMOTA"/>
    <n v="697061"/>
    <n v="0"/>
    <s v="CONTESTACIÓN"/>
    <m/>
    <s v="NO"/>
    <s v="NO"/>
    <s v="2 años"/>
    <s v="FRANCISCO JOSÉ GIRALDO DUQUE"/>
    <s v="Decreto 3899"/>
    <d v="2019-10-15T00:00:00"/>
    <n v="146212"/>
    <s v="GESTION HUMANA Y DLLO ORGANIZACIONAL"/>
    <s v="PRIMA DE VIDA CARA"/>
    <d v="2020-08-31T00:00:00"/>
    <s v="2019-09"/>
    <s v="2"/>
    <s v="2020-07"/>
    <n v="1.016560139453806"/>
    <n v="708604.42736780946"/>
    <n v="0"/>
    <d v="2021-09-01T00:00:00"/>
    <n v="1.0027397260273974"/>
    <n v="4.3843078519294892E-2"/>
    <n v="0"/>
    <n v="0.05"/>
    <s v="REMOTA"/>
    <x v="1"/>
    <n v="0"/>
  </r>
  <r>
    <n v="1131"/>
    <d v="2018-11-09T00:00:00"/>
    <d v="2018-10-18T00:00:00"/>
    <s v="JUZGADO TREINTAIUNO ADMINISTRATIVO ORAL DE MEDELLÍN "/>
    <s v="05001333303120180021600"/>
    <s v="2020"/>
    <x v="0"/>
    <s v="BEATRIZ ELENA OSPINA MONTOYA"/>
    <s v="ALVARO QUINTERO SEPULVEDA"/>
    <n v="75264"/>
    <s v="NULIDAD Y RESTABLECIMIENTO DEL DERECHO - LABORAL"/>
    <s v="RECONOCIMIENTO Y PAGO DE OTRAS PRESTACIONES SALARIALES, SOLCIALES Y SALARIOS"/>
    <s v="BAJO"/>
    <s v="BAJO"/>
    <s v="MEDIO   "/>
    <s v="BAJO"/>
    <n v="9.5000000000000001E-2"/>
    <s v="REMOTA"/>
    <n v="2722574"/>
    <n v="0"/>
    <s v=" SENTENCIA 1RA FAVORABLE"/>
    <m/>
    <s v="NO"/>
    <s v="NO"/>
    <s v="2 años"/>
    <s v="FRANCISCO JOSÉ GIRALDO DUQUE"/>
    <s v="Decreto 3899"/>
    <d v="2019-10-15T00:00:00"/>
    <n v="146212"/>
    <s v="EDUCACION"/>
    <s v="PRIMA DE VIDA CARA"/>
    <d v="2020-08-31T00:00:00"/>
    <s v="2018-11"/>
    <s v="2"/>
    <s v="2020-07"/>
    <n v="0.73486768506759159"/>
    <n v="2000731.6528052131"/>
    <n v="0"/>
    <d v="2020-11-08T00:00:00"/>
    <n v="0.18904109589041096"/>
    <n v="4.3843078519294892E-2"/>
    <n v="0"/>
    <n v="9.5000000000000001E-2"/>
    <s v="REMOTA"/>
    <x v="1"/>
    <n v="0"/>
  </r>
  <r>
    <n v="1132"/>
    <d v="2018-10-18T00:00:00"/>
    <d v="2018-10-10T00:00:00"/>
    <s v="JUZGADO VEINTINUEVE ADMINISTRATIVO ORAL DE MEDELLIN"/>
    <s v="05001333302920180039500"/>
    <s v="2020"/>
    <x v="0"/>
    <s v="OLGA CECILIA GÓMEZ GIRALDO"/>
    <s v="ALVARO QUINTERO SEPULVEDA"/>
    <n v="75264"/>
    <s v="NULIDAD Y RESTABLECIMIENTO DEL DERECHO - LABORAL"/>
    <s v="RECONOCIMIENTO Y PAGO DE OTRAS PRESTACIONES SALARIALES, SOLCIALES Y SALARIOS"/>
    <s v="BAJO"/>
    <s v="BAJO"/>
    <s v="MEDIO   "/>
    <s v="BAJO"/>
    <n v="9.5000000000000001E-2"/>
    <s v="REMOTA"/>
    <n v="2496073"/>
    <n v="0"/>
    <s v=" SENTENCIA 1RA FAVORABLE"/>
    <m/>
    <s v="NO"/>
    <s v="NO"/>
    <s v="2 años"/>
    <s v="FRANCISCO JOSÉ GIRALDO DUQUE"/>
    <s v="Decreto 3899"/>
    <d v="2019-10-15T00:00:00"/>
    <n v="146212"/>
    <s v="GESTION HUMANA Y DLLO ORGANIZACIONAL"/>
    <s v="PRIMA DE VIDA CARA"/>
    <d v="2020-08-31T00:00:00"/>
    <s v="2018-10"/>
    <s v="2"/>
    <s v="2020-07"/>
    <n v="0.73572886802285709"/>
    <n v="1836432.962792417"/>
    <n v="0"/>
    <d v="2020-10-17T00:00:00"/>
    <n v="0.12876712328767123"/>
    <n v="4.3843078519294892E-2"/>
    <n v="0"/>
    <n v="9.5000000000000001E-2"/>
    <s v="REMOTA"/>
    <x v="1"/>
    <n v="0"/>
  </r>
  <r>
    <n v="1133"/>
    <d v="2019-01-21T00:00:00"/>
    <d v="2018-12-13T00:00:00"/>
    <s v="JUZGADO TREINTA Y DOS ADMINISTRATIVO ORAL DE MEDELLÍN"/>
    <s v="05001333303220180034300"/>
    <s v="2020"/>
    <x v="0"/>
    <s v="JAIRO ENRIQUE VÁSQUEZ CARDONA"/>
    <s v="ALVARO QUINTERO SEPULVEDA"/>
    <n v="75264"/>
    <s v="NULIDAD Y RESTABLECIMIENTO DEL DERECHO - LABORAL"/>
    <s v="RECONOCIMIENTO Y PAGO DE OTRAS PRESTACIONES SALARIALES, SOLCIALES Y SALARIOS"/>
    <s v="BAJO"/>
    <s v="BAJO"/>
    <s v="MEDIO   "/>
    <s v="BAJO"/>
    <n v="9.5000000000000001E-2"/>
    <s v="REMOTA"/>
    <n v="0"/>
    <n v="0"/>
    <s v=" SENTENCIA 1RA FAVORABLE"/>
    <m/>
    <s v="NO"/>
    <s v="NO"/>
    <s v="2 años"/>
    <s v="FRANCISCO JOSÉ GIRALDO DUQUE"/>
    <s v="Decreto 3899"/>
    <d v="2019-10-15T00:00:00"/>
    <n v="146212"/>
    <s v="GESTION HUMANA Y DLLO ORGANIZACIONAL"/>
    <s v="PRIMA DE VIDA CARA"/>
    <d v="2020-08-31T00:00:00"/>
    <s v="2019-01"/>
    <s v="2"/>
    <s v="2020-07"/>
    <n v="1.0434541229259338"/>
    <n v="0"/>
    <n v="0"/>
    <d v="2021-01-20T00:00:00"/>
    <n v="0.38904109589041097"/>
    <n v="4.3843078519294892E-2"/>
    <n v="0"/>
    <n v="9.5000000000000001E-2"/>
    <s v="REMOTA"/>
    <x v="1"/>
    <n v="0"/>
  </r>
  <r>
    <n v="1134"/>
    <d v="2019-11-25T00:00:00"/>
    <d v="2019-06-17T00:00:00"/>
    <s v="JUZGADO VEINTE LABORAL DE MEDELLÍN"/>
    <s v="05001310503020190036400"/>
    <s v="2020"/>
    <x v="1"/>
    <s v="JUAN ALEXANDER MONSALVE PÉREZ, JHONY ALEXANDER SERNA JIMÉNEZ, NICOLÁS ALBERTO RUIZ YARCE, LUIS MANUEL CALLE BEDOYA Y LUIS MAR MACÍAS MORELO "/>
    <s v="CARLOS ALBERTO BALLESTEROS"/>
    <n v="33513"/>
    <s v="ORDINARIA"/>
    <s v="RECONOCIMIENTO Y PAGO DE OTRAS PRESTACIONES SALARIALES, SOLCIALES Y SALARIOS"/>
    <s v="MEDIO   "/>
    <s v="MEDIO   "/>
    <s v="MEDIO   "/>
    <s v="MEDIO   "/>
    <n v="0.5"/>
    <s v="MEDIA"/>
    <n v="31220574"/>
    <n v="0.14000000000000001"/>
    <s v="CONTESTACIÓN"/>
    <m/>
    <s v="NO"/>
    <s v="NO"/>
    <s v="3 años"/>
    <s v="FRANCISCO JOSÉ GIRALDO DUQUE"/>
    <s v="Decreto 3899"/>
    <d v="2019-10-15T00:00:00"/>
    <n v="146212"/>
    <s v="FABRICA DE LICORES DE ANTIOQUIA"/>
    <s v="PRIMA DE ANTIGÜEDAD"/>
    <d v="2020-08-31T00:00:00"/>
    <s v="2019-11"/>
    <s v="3"/>
    <s v="2020-07"/>
    <n v="1.0138110875024144"/>
    <n v="31651764.079389606"/>
    <n v="4431246.9711145451"/>
    <d v="2022-11-24T00:00:00"/>
    <n v="2.2328767123287672"/>
    <n v="4.3843078519294892E-2"/>
    <n v="4354118.0187522359"/>
    <n v="0.5"/>
    <s v="MEDIA"/>
    <x v="2"/>
    <n v="4354118.0187522359"/>
  </r>
  <r>
    <n v="1135"/>
    <d v="2020-02-25T00:00:00"/>
    <d v="2020-01-31T00:00:00"/>
    <s v="JUZGADO CUARTO LABORAL DEL CIRCUITO DE MEDELLÍN "/>
    <s v="05001310500420200005300"/>
    <s v="2020"/>
    <x v="1"/>
    <s v="LIBARDO URIBE VALENCIA"/>
    <s v="JUAN CAMILO RESTREPO VÉLEZ"/>
    <n v="121463"/>
    <s v="ORDINARIA"/>
    <s v="RELIQUIDACIÓN DE LA PENSIÓN"/>
    <s v="ALTO"/>
    <s v="ALTO"/>
    <s v="ALTO"/>
    <s v="BAJO"/>
    <n v="0.66749999999999998"/>
    <s v="ALTA"/>
    <n v="72147876"/>
    <n v="0.9"/>
    <s v="CONTESTACIÓN"/>
    <m/>
    <s v="NO"/>
    <s v="NO"/>
    <s v="3 años"/>
    <s v="FRANCISCO JOSÉ GIRALDO DUQUE"/>
    <s v="Decreto 3899"/>
    <d v="2019-10-15T00:00:00"/>
    <n v="146212"/>
    <s v="EDUCACION"/>
    <s v="RELIQUIDACIÓN COLPENSIONES"/>
    <d v="2020-08-31T00:00:00"/>
    <s v="2020-02"/>
    <s v="3"/>
    <s v="2020-07"/>
    <n v="1.0002858776443682"/>
    <n v="72168501.464837044"/>
    <n v="64951651.31835334"/>
    <d v="2023-02-24T00:00:00"/>
    <n v="2.484931506849315"/>
    <n v="4.3843078519294892E-2"/>
    <n v="63694746.845424913"/>
    <n v="0.66749999999999998"/>
    <s v="ALTA"/>
    <x v="0"/>
    <n v="63694746.845424913"/>
  </r>
  <r>
    <n v="1136"/>
    <d v="2020-01-24T00:00:00"/>
    <d v="2019-12-19T00:00:00"/>
    <s v="JUZGADO TREINTAIUNO ADMINISTRATIVO ORAL DE MEDELLÍN "/>
    <s v="05001333303120190061400"/>
    <s v="2020"/>
    <x v="0"/>
    <s v="JERSON MOSQUERA PRETELT"/>
    <s v="DISSON ADOLFO MOSQUERA MORENO"/>
    <n v="315635"/>
    <s v="NULIDAD Y RESTABLECIMIENTO DEL DERECHO - LABORAL"/>
    <s v="RECONOCIMIENTO Y PAGO DE OTRAS PRESTACIONES SALARIALES, SOLCIALES Y SALARIOS"/>
    <s v="MEDIO   "/>
    <s v="MEDIO   "/>
    <s v="MEDIO   "/>
    <s v="MEDIO   "/>
    <n v="0.5"/>
    <s v="MEDIA"/>
    <n v="57257236"/>
    <n v="0.14000000000000001"/>
    <s v="ADMISIÓN"/>
    <m/>
    <s v="NO"/>
    <s v="NO"/>
    <s v="3 años"/>
    <s v="FRANCISCO JOSÉ GIRALDO DUQUE"/>
    <s v="Decreto 3899"/>
    <d v="2019-10-15T00:00:00"/>
    <n v="146212"/>
    <s v="EDUCACION"/>
    <s v="ASCENSO EN EL ESCALAFÓN DOCENTE"/>
    <d v="2020-08-31T00:00:00"/>
    <s v="2020-01"/>
    <s v="3"/>
    <s v="2020-07"/>
    <n v="1.0070030698388335"/>
    <n v="57658212.422486573"/>
    <n v="8072149.7391481213"/>
    <d v="2023-01-23T00:00:00"/>
    <n v="2.3972602739726026"/>
    <n v="4.3843078519294892E-2"/>
    <n v="7921401.8361830814"/>
    <n v="0.5"/>
    <s v="MEDIA"/>
    <x v="2"/>
    <n v="7921401.8361830814"/>
  </r>
  <r>
    <n v="1137"/>
    <d v="2020-06-16T00:00:00"/>
    <d v="2020-03-11T00:00:00"/>
    <s v="CONSEJO DE ESTADO - SALA DE LO CONTENCIOSO ADMINISTRATIVO - SECCIÓN PRIMERA"/>
    <s v="11001031500020200087300"/>
    <s v="2020"/>
    <x v="3"/>
    <s v="CQK Construcciones S.A.S. y CYCASA Canteras y Construcciones S.A."/>
    <m/>
    <m/>
    <s v="TUTELA "/>
    <s v="VIOLACIÓN DERECHOS FUNDAMENTALES"/>
    <s v="BAJO"/>
    <s v="MEDIO   "/>
    <s v="BAJO"/>
    <s v="BAJO"/>
    <n v="0.20749999999999999"/>
    <s v="BAJA"/>
    <n v="0"/>
    <n v="0"/>
    <s v=" SENTENCIA 1RA FAVORABLE"/>
    <m/>
    <s v="NO"/>
    <s v="NO"/>
    <s v="1 año"/>
    <s v="FRANCISCO JOSÉ GIRALDO DUQUE"/>
    <s v="Decreto 3899"/>
    <d v="2019-10-15T00:00:00"/>
    <n v="146212"/>
    <s v="INFRAESTRUCTURA"/>
    <s v="TUTELA CONTRA SENTENCIA PROFERIDA EN ACCIÓN POPULAR"/>
    <d v="2020-08-31T00:00:00"/>
    <s v="2020-06"/>
    <s v="1"/>
    <s v="2020-07"/>
    <n v="1"/>
    <n v="0"/>
    <n v="0"/>
    <d v="2021-06-16T00:00:00"/>
    <n v="0.79178082191780819"/>
    <n v="4.3843078519294892E-2"/>
    <n v="0"/>
    <n v="0.20749999999999999"/>
    <s v="BAJA"/>
    <x v="2"/>
    <n v="0"/>
  </r>
  <r>
    <n v="1138"/>
    <d v="2020-02-13T00:00:00"/>
    <d v="2020-12-18T00:00:00"/>
    <s v="JUZGADO VEINTINUEVE ADMINISTRATIVO ORAL DE MEDELLIN"/>
    <s v="05001333302920190053300"/>
    <s v="2020"/>
    <x v="0"/>
    <s v="JAIME DE JESÚS OCHOA PINEDA"/>
    <s v="DIANA CAROLINA ALZATE QUINTERO"/>
    <n v="165819"/>
    <s v="NULIDAD Y RESTABLECIMIENTO DEL DERECHO"/>
    <s v="RECONOCIMIENTO Y PAGO DE OTRAS PRESTACIONES SALARIALES, SOLCIALES Y SALARIOS"/>
    <s v="BAJO"/>
    <s v="BAJO"/>
    <s v="BAJO"/>
    <s v="BAJO"/>
    <n v="0.05"/>
    <s v="REMOTA"/>
    <n v="23719923"/>
    <n v="0.14000000000000001"/>
    <s v="ADMISIÓN"/>
    <m/>
    <s v="NO"/>
    <s v="NO"/>
    <s v="3 años"/>
    <s v="FRANCISCO JOSÉ GIRALDO DUQUE"/>
    <s v="Decreto 3899"/>
    <d v="2019-10-15T00:00:00"/>
    <n v="146212"/>
    <s v="EDUCACION"/>
    <s v="ORDEN DE PRESTACIÓN DE SERVICIOS"/>
    <d v="2020-08-31T00:00:00"/>
    <s v="2020-02"/>
    <s v="3"/>
    <s v="2020-07"/>
    <n v="1.0002858776443682"/>
    <n v="23726703.995711833"/>
    <n v="3321738.559399657"/>
    <d v="2023-02-12T00:00:00"/>
    <n v="2.452054794520548"/>
    <n v="4.3843078519294892E-2"/>
    <n v="3258300.596315186"/>
    <n v="0.05"/>
    <s v="REMOTA"/>
    <x v="1"/>
    <n v="0"/>
  </r>
  <r>
    <n v="1139"/>
    <d v="2020-01-25T00:00:00"/>
    <d v="2020-01-17T00:00:00"/>
    <s v="JUZGADO VEINTIDOS LABORAL DEL CIRCUITO DE MEDELLÍN"/>
    <s v="05001310502220190002300"/>
    <s v="2020"/>
    <x v="1"/>
    <s v="EVERARDA FONNEGRA BURITICA"/>
    <s v="LUIS GUILLERMO CIFUENTES CASTRO"/>
    <n v="252746"/>
    <s v="ORDINARIA"/>
    <s v="OTRAS"/>
    <s v="BAJO"/>
    <s v="BAJO"/>
    <s v="BAJO"/>
    <s v="BAJO"/>
    <n v="0.05"/>
    <s v="REMOTA"/>
    <n v="0"/>
    <n v="0"/>
    <m/>
    <m/>
    <m/>
    <n v="0"/>
    <n v="10"/>
    <s v="FRANCISCO JOSÉ GIRALDO DUQUE"/>
    <s v="Decreto 3899"/>
    <d v="2019-10-15T00:00:00"/>
    <n v="146212"/>
    <m/>
    <m/>
    <d v="2020-08-31T00:00:00"/>
    <s v="2020-01"/>
    <s v="10"/>
    <s v="2020-07"/>
    <n v="1.0070030698388335"/>
    <n v="0"/>
    <n v="0"/>
    <d v="2030-01-22T00:00:00"/>
    <n v="9.4"/>
    <n v="4.3843078519294892E-2"/>
    <n v="0"/>
    <n v="0.05"/>
    <s v="REMOTA"/>
    <x v="1"/>
    <n v="0"/>
  </r>
  <r>
    <n v="1140"/>
    <d v="2019-04-08T00:00:00"/>
    <d v="2019-03-04T00:00:00"/>
    <s v="JUZGADO 008 ADMINISTRATIVO "/>
    <s v="05001333300820190009600"/>
    <s v="2019"/>
    <x v="0"/>
    <s v="SANDRA PATRICIA MERCADO YEPES"/>
    <s v="JULIA FERNANDA MUÑOZ RINCÓN"/>
    <n v="1040491173"/>
    <s v="NULIDAD Y RESTABLECIMIENTO DEL DERECHO - LABORAL"/>
    <s v="OTRAS"/>
    <s v="ALTO"/>
    <s v="MEDIO   "/>
    <s v="MEDIO   "/>
    <s v="ALTO"/>
    <n v="0.77499999999999991"/>
    <s v="ALTA"/>
    <n v="60344295"/>
    <n v="1"/>
    <s v="CONTESTACIÓN"/>
    <n v="0"/>
    <s v="NO"/>
    <s v="NO"/>
    <s v="4 AÑOS "/>
    <s v="GLADYS ZABRINA RENTERIA VALENCIA"/>
    <s v="D 2019070001909"/>
    <d v="2019-04-24T00:00:00"/>
    <n v="218117"/>
    <s v="EDUCACION"/>
    <s v="SE DEMANDA POR CONTRATO REALIDAD- CODEMANDADOS CON EL PASCUAL BRAVO"/>
    <d v="2020-08-31T00:00:00"/>
    <s v="2019-04"/>
    <s v="4"/>
    <s v="2020-07"/>
    <n v="1.0279083431257343"/>
    <n v="62028404.290540531"/>
    <n v="62028404.290540531"/>
    <d v="2023-04-07T00:00:00"/>
    <n v="2.6"/>
    <n v="4.3843078519294892E-2"/>
    <n v="60773051.559197329"/>
    <n v="0.77499999999999991"/>
    <s v="ALTA"/>
    <x v="0"/>
    <n v="60773051.559197329"/>
  </r>
  <r>
    <n v="1141"/>
    <d v="2019-04-12T00:00:00"/>
    <d v="2019-01-23T00:00:00"/>
    <s v="JUZGADO 008 ADMINISTRATIVO "/>
    <s v="05001333300520190001900"/>
    <s v="2019"/>
    <x v="0"/>
    <s v="MARIA DOLORES OCHOA"/>
    <s v="JULIA FERNANDA MUÑOZ RINCÓN"/>
    <n v="1040491173"/>
    <s v="NULIDAD Y RESTABLECIMIENTO DEL DERECHO - LABORAL"/>
    <s v="OTRAS"/>
    <s v="ALTO"/>
    <s v="MEDIO   "/>
    <s v="MEDIO   "/>
    <s v="ALTO"/>
    <n v="0.77499999999999991"/>
    <s v="ALTA"/>
    <n v="53942800"/>
    <n v="1"/>
    <s v="CONTESTACIÓN"/>
    <n v="0"/>
    <s v="NO"/>
    <s v="NO"/>
    <s v="4 AÑOS "/>
    <s v="GLADYS ZABRINA RENTERIA VALENCIA"/>
    <s v="D 2019070001909"/>
    <d v="2019-04-24T00:00:00"/>
    <n v="218117"/>
    <s v="EDUCACION"/>
    <s v="SE DEMANDA POR CONTRATO REALIDAD- CODEMANDADOS CON EL PASCUAL BRAVO"/>
    <d v="2020-08-31T00:00:00"/>
    <s v="2019-04"/>
    <s v="4"/>
    <s v="2020-07"/>
    <n v="1.0279083431257343"/>
    <n v="55448254.171562858"/>
    <n v="55448254.171562858"/>
    <d v="2023-04-11T00:00:00"/>
    <n v="2.6109589041095891"/>
    <n v="4.3843078519294892E-2"/>
    <n v="54321391.278213836"/>
    <n v="0.77499999999999991"/>
    <s v="ALTA"/>
    <x v="0"/>
    <n v="54321391.278213836"/>
  </r>
  <r>
    <n v="1142"/>
    <d v="2019-09-23T00:00:00"/>
    <d v="2019-09-04T00:00:00"/>
    <s v="JUZGADO 028 ADMINISTRATIVO "/>
    <s v="05001333302820180035000"/>
    <s v="2019"/>
    <x v="0"/>
    <s v="ELIANA SIRLEY TEJADA QUINTERO"/>
    <s v="JULIA FERNANDA MUÑOZ RINCÓN"/>
    <n v="1040491173"/>
    <s v="NULIDAD Y RESTABLECIMIENTO DEL DERECHO - LABORAL"/>
    <s v="OTRAS"/>
    <s v="ALTO"/>
    <s v="MEDIO   "/>
    <s v="MEDIO   "/>
    <s v="ALTO"/>
    <n v="0.77499999999999991"/>
    <s v="ALTA"/>
    <n v="62737393"/>
    <n v="1"/>
    <s v="CONTESTACIÓN"/>
    <n v="0"/>
    <s v="NO"/>
    <s v="NO"/>
    <s v="4 AÑOS "/>
    <s v="GLADYS ZABRINA RENTERIA VALENCIA"/>
    <s v="D 2019070001909"/>
    <d v="2019-04-24T00:00:00"/>
    <n v="218117"/>
    <s v="EDUCACION"/>
    <s v="SE DEMANDA POR CONTRATO REALIDAD- CODEMANDADOS CON EL PASCUAL BRAVO"/>
    <d v="2020-08-31T00:00:00"/>
    <s v="2019-09"/>
    <s v="4"/>
    <s v="2020-07"/>
    <n v="1.016560139453806"/>
    <n v="63776332.977048233"/>
    <n v="63776332.977048233"/>
    <d v="2023-09-22T00:00:00"/>
    <n v="3.0602739726027397"/>
    <n v="4.3843078519294892E-2"/>
    <n v="62259846.242566191"/>
    <n v="0.77499999999999991"/>
    <s v="ALTA"/>
    <x v="0"/>
    <n v="62259846.242566191"/>
  </r>
  <r>
    <n v="1143"/>
    <d v="2019-03-14T00:00:00"/>
    <d v="2019-02-28T00:00:00"/>
    <s v="JUZGADO 026 ADMINISTRATIVO"/>
    <s v="05001333302620190009000"/>
    <s v="2019"/>
    <x v="0"/>
    <s v="FRANCY MARYORY RIOS LOPEZ "/>
    <s v="JULIA FERNANDA MUÑOZ RINCÓN"/>
    <n v="1040491173"/>
    <s v="NULIDAD Y RESTABLECIMIENTO DEL DERECHO - LABORAL"/>
    <s v="OTRAS"/>
    <s v="ALTO"/>
    <s v="MEDIO   "/>
    <s v="MEDIO   "/>
    <s v="ALTO"/>
    <n v="0.77499999999999991"/>
    <s v="ALTA"/>
    <n v="64989040"/>
    <n v="1"/>
    <s v="CONTESTACIÓN"/>
    <n v="0"/>
    <s v="NO"/>
    <s v="NO"/>
    <s v="4 AÑOS "/>
    <s v="GLADYS ZABRINA RENTERIA VALENCIA"/>
    <s v="D 2019070001909"/>
    <d v="2019-04-24T00:00:00"/>
    <n v="218117"/>
    <s v="EDUCACION"/>
    <s v="SE DEMANDA POR CONTRATO REALIDAD- CODEMANDADOS CON EL PASCUAL BRAVO"/>
    <d v="2020-08-31T00:00:00"/>
    <s v="2019-03"/>
    <s v="4"/>
    <s v="2020-07"/>
    <n v="1.0329659515843337"/>
    <n v="67131465.546152323"/>
    <n v="67131465.546152323"/>
    <d v="2023-03-13T00:00:00"/>
    <n v="2.5315068493150683"/>
    <n v="4.3843078519294892E-2"/>
    <n v="65808271.26161249"/>
    <n v="0.77499999999999991"/>
    <s v="ALTA"/>
    <x v="0"/>
    <n v="65808271.26161249"/>
  </r>
  <r>
    <n v="1144"/>
    <d v="2019-02-13T00:00:00"/>
    <d v="2019-01-24T00:00:00"/>
    <s v="JUZGADO 022 ADMINISTRATIVO "/>
    <s v="05001333302220190002200"/>
    <s v="2019"/>
    <x v="0"/>
    <s v="YENNY ARBOLEDA DE OSSA "/>
    <s v="JULIA FERNANDA MUÑOZ RINCÓN"/>
    <n v="1040491173"/>
    <s v="NULIDAD Y RESTABLECIMIENTO DEL DERECHO - LABORAL"/>
    <s v="OTRAS"/>
    <s v="ALTO"/>
    <s v="MEDIO   "/>
    <s v="MEDIO   "/>
    <s v="ALTO"/>
    <n v="0.77499999999999991"/>
    <s v="ALTA"/>
    <n v="79020195"/>
    <n v="1"/>
    <s v="CONTESTACIÓN"/>
    <n v="0"/>
    <s v="NO"/>
    <s v="NO"/>
    <s v="4 AÑOS "/>
    <s v="GLADYS ZABRINA RENTERIA VALENCIA"/>
    <s v="D 2019070001909"/>
    <d v="2019-04-24T00:00:00"/>
    <n v="218117"/>
    <s v="EDUCACION"/>
    <s v="SE DEMANDA POR CONTRATO REALIDAD- CODEMANDADOS CON EL PASCUAL BRAVO"/>
    <d v="2020-08-31T00:00:00"/>
    <s v="2019-02"/>
    <s v="4"/>
    <s v="2020-07"/>
    <n v="1.0374579956513144"/>
    <n v="81980133.120676011"/>
    <n v="81980133.120676011"/>
    <d v="2023-02-12T00:00:00"/>
    <n v="2.452054794520548"/>
    <n v="4.3843078519294892E-2"/>
    <n v="80414491.344367951"/>
    <n v="0.77499999999999991"/>
    <s v="ALTA"/>
    <x v="0"/>
    <n v="80414491.344367951"/>
  </r>
  <r>
    <n v="1145"/>
    <d v="2019-06-05T00:00:00"/>
    <d v="2019-05-27T00:00:00"/>
    <s v="JUZGADO 019 ADMINISTRATIVO "/>
    <s v="05001333301920190021500"/>
    <s v="2019"/>
    <x v="0"/>
    <s v="NELSON DAVID OSORIO ARBOLEDA  Y JAIRO HUMBERTO PATIÑO GÓMEZ "/>
    <s v="ARACELLY TAMAYO RESTREPO "/>
    <n v="81368"/>
    <s v="NULIDAD Y RESTABLECIMIENTO DEL DERECHO"/>
    <s v="FALLO DE RESPONSABILIDAD FISCAL"/>
    <s v="BAJO"/>
    <s v="MEDIO   "/>
    <s v="BAJO"/>
    <s v="BAJO"/>
    <n v="0.20749999999999999"/>
    <s v="BAJA"/>
    <n v="86279604"/>
    <n v="0"/>
    <s v="CONTESTACIÓN"/>
    <n v="0"/>
    <s v="NO"/>
    <s v="NO"/>
    <s v="4 AÑOS "/>
    <s v="GLADYS ZABRINA RENTERIA VALENCIA"/>
    <s v="D 2019070001909"/>
    <d v="2019-04-24T00:00:00"/>
    <n v="218117"/>
    <s v="CONTRALORIA DEPARTAMENTAL"/>
    <s v="SE DEMANDA EL ACTO ADMINISTRATIVO N° 309 PROFERIDO POR LA CONTRALORIA DEPARTAMENTAL, DEL PROCESO DE RESPONSABILIDAD FISCAL r.083 DE 2016, ADELANTADO A (RIA)"/>
    <d v="2020-08-31T00:00:00"/>
    <s v="2019-06"/>
    <s v="4"/>
    <s v="2020-07"/>
    <n v="1.022003699737124"/>
    <n v="88178074.499853969"/>
    <n v="0"/>
    <d v="2023-06-04T00:00:00"/>
    <n v="2.7589041095890412"/>
    <n v="4.3843078519294892E-2"/>
    <n v="0"/>
    <n v="0.20749999999999999"/>
    <s v="BAJA"/>
    <x v="2"/>
    <n v="0"/>
  </r>
  <r>
    <n v="1146"/>
    <d v="2019-05-31T00:00:00"/>
    <d v="2019-05-20T00:00:00"/>
    <s v="JUZGADO 032 ADMINISTRATIVO "/>
    <s v="05001333303220190028700"/>
    <s v="2019"/>
    <x v="0"/>
    <s v="JUAN CARLOS BORJA MORENO Y OTROS "/>
    <s v="HERMES DE JESÚS PEREZ ZAPATA "/>
    <n v="128434"/>
    <s v="REPARACIÓN DIRECTA"/>
    <s v="FALLA EN EL SERVICIO DE EDUCACIÓN"/>
    <s v="BAJO"/>
    <s v="MEDIO   "/>
    <s v="BAJO"/>
    <s v="BAJO"/>
    <n v="0.20749999999999999"/>
    <s v="BAJA"/>
    <n v="298818968"/>
    <n v="0"/>
    <s v=" ALEGATOS PRIMERA"/>
    <n v="0"/>
    <s v="NO"/>
    <s v="NO"/>
    <s v="4 AÑOS"/>
    <s v="GLADYS ZABRINA RENTERIA VALENCIA"/>
    <s v="D 2019070001909"/>
    <d v="2019-04-24T00:00:00"/>
    <n v="218117"/>
    <s v="EDUCACION"/>
    <s v="EXCEPCION DE FALTA DE LEGITIMACIÓN EN LA CAUSA POR PASIVA- SE DEMANDA A SE. POR HECHOS OCURRIDOS EN UN COLEGIO CERTIFICADO DEL MUNICIPIO DE BELLO, RESPONDE EN ESTE CASO EL MISMO MUNICIPIO Y NO EL DEPARTAMENTO."/>
    <d v="2020-08-31T00:00:00"/>
    <s v="2019-05"/>
    <s v="4"/>
    <s v="2020-07"/>
    <n v="1.0246973838344398"/>
    <n v="306199014.74970716"/>
    <n v="0"/>
    <d v="2023-05-30T00:00:00"/>
    <n v="2.7452054794520548"/>
    <n v="4.3843078519294892E-2"/>
    <n v="0"/>
    <n v="0.20749999999999999"/>
    <s v="BAJA"/>
    <x v="2"/>
    <n v="0"/>
  </r>
  <r>
    <n v="1147"/>
    <d v="2019-06-10T00:00:00"/>
    <d v="2019-05-24T00:00:00"/>
    <s v="JUZGADO 009 ADMINISTRATIVO "/>
    <s v="05001333300920190020400"/>
    <s v="2019"/>
    <x v="0"/>
    <s v="GUSTAVO DE JESUS SANCHEZ POSADA "/>
    <s v="JOSE DOLORES MORELO CORENA "/>
    <n v="140508"/>
    <s v="NULIDAD Y RESTABLECIMIENTO DEL DERECHO"/>
    <s v="INDEMNIZACIÓN SUSTITUTIVA DE LA PENSIÓN"/>
    <s v="BAJO"/>
    <s v="MEDIO   "/>
    <s v="BAJO"/>
    <s v="BAJO"/>
    <n v="0.20749999999999999"/>
    <s v="BAJA"/>
    <n v="52029961"/>
    <n v="0"/>
    <s v="AUDIENCIA INICIAL O PRIMERA AUDIENCIA"/>
    <n v="0"/>
    <s v="NO"/>
    <s v="NO"/>
    <s v="4 AÑOS "/>
    <s v="GLADYS ZABRINA RENTERIA VALENCIA"/>
    <s v="D 2019070001909"/>
    <d v="2019-04-24T00:00:00"/>
    <n v="218117"/>
    <s v="GENERAL"/>
    <s v="SE DEMANDAN LOS ACTOS ADMINISTRATIVOS QUE NIEGAN SUSTITUCIÓN PENSIONAL, POR NO REUNIRSE LOS ELEMENTOS CONSAGRADOS POR EL LEGISLADOR"/>
    <d v="2020-08-31T00:00:00"/>
    <s v="2019-06"/>
    <s v="4"/>
    <s v="2020-07"/>
    <n v="1.022003699737124"/>
    <n v="53174812.639178276"/>
    <n v="0"/>
    <d v="2023-06-09T00:00:00"/>
    <n v="2.7726027397260276"/>
    <n v="4.3843078519294892E-2"/>
    <n v="0"/>
    <n v="0.20749999999999999"/>
    <s v="BAJA"/>
    <x v="2"/>
    <n v="0"/>
  </r>
  <r>
    <n v="1148"/>
    <d v="2019-04-24T00:00:00"/>
    <d v="2019-04-12T00:00:00"/>
    <s v="JUZGADO 020 ADMINISTRATIVO"/>
    <s v="05001333302020190016100"/>
    <s v="2019"/>
    <x v="0"/>
    <s v="MARTA NUBIA ANGEL TORO "/>
    <s v="DIANA CAROLINA ALZATE QUINTERO "/>
    <n v="165819"/>
    <s v="NULIDAD Y RESTABLECIMIENTO DEL DERECHO - LABORAL"/>
    <s v="RECONOCIMIENTO Y PAGO DE OTRAS PRESTACIONES SALARIALES, SOLCIALES Y SALARIOS"/>
    <s v="MEDIO   "/>
    <s v="MEDIO   "/>
    <s v="MEDIO   "/>
    <s v="ALTO"/>
    <n v="0.67500000000000004"/>
    <s v="ALTA"/>
    <n v="6899884"/>
    <n v="1"/>
    <s v="CONTESTACIÓN"/>
    <n v="0"/>
    <s v="NO"/>
    <s v="NO"/>
    <s v="4 AÑOS "/>
    <s v="GLADYS ZABRINA RENTERIA VALENCIA"/>
    <s v="D 2019070001909"/>
    <d v="2019-04-24T00:00:00"/>
    <n v="218117"/>
    <s v="EDUCACION"/>
    <s v="SE DEMANDAN LOS ACTOS ADMINISTRATIVOS QUE NIEGAN EL RECONOCIMIENTO DE TIEMPOS DE SERVICIOS PARA EFECTOS PENSIONALES."/>
    <d v="2020-08-31T00:00:00"/>
    <s v="2019-04"/>
    <s v="4"/>
    <s v="2020-07"/>
    <n v="1.0279083431257343"/>
    <n v="7092448.3301997641"/>
    <n v="7092448.3301997641"/>
    <d v="2023-04-23T00:00:00"/>
    <n v="2.6438356164383561"/>
    <n v="4.3843078519294892E-2"/>
    <n v="6946513.8728391454"/>
    <n v="0.67500000000000004"/>
    <s v="ALTA"/>
    <x v="0"/>
    <n v="6946513.8728391454"/>
  </r>
  <r>
    <n v="1149"/>
    <d v="2019-07-24T00:00:00"/>
    <d v="2019-06-26T00:00:00"/>
    <s v="JUZGADO 023 ADMINISTRATIVO "/>
    <s v="05001333302320190026300"/>
    <s v="2019"/>
    <x v="0"/>
    <s v="IVON JANETH FRANCO MURILLO "/>
    <s v="JULIAN DARIO CCERIS O."/>
    <n v="228006"/>
    <s v="NULIDAD Y RESTABLECIMIENTO DEL DERECHO - LABORAL"/>
    <s v="OTRAS"/>
    <s v="MEDIO   "/>
    <s v="MEDIO   "/>
    <s v="MEDIO   "/>
    <s v="ALTO"/>
    <n v="0.67500000000000004"/>
    <s v="ALTA"/>
    <n v="58749222"/>
    <n v="1"/>
    <s v="CONTESTACIÓN"/>
    <n v="0"/>
    <s v="NO"/>
    <s v="NO"/>
    <s v="4 AÑOS "/>
    <s v="GLADYS ZABRINA RENTERIA VALENCIA"/>
    <s v="D 2019070001909"/>
    <d v="2019-04-24T00:00:00"/>
    <n v="218117"/>
    <s v="CONTRALORIA DEPARTAMENTAL"/>
    <s v="ACOSO LABORAL"/>
    <d v="2020-08-31T00:00:00"/>
    <s v="2019-07"/>
    <s v="4"/>
    <s v="2020-07"/>
    <n v="1.0197202253740043"/>
    <n v="59907769.89838741"/>
    <n v="59907769.89838741"/>
    <d v="2023-07-23T00:00:00"/>
    <n v="2.893150684931507"/>
    <n v="4.3843078519294892E-2"/>
    <n v="58560181.581697918"/>
    <n v="0.67500000000000004"/>
    <s v="ALTA"/>
    <x v="0"/>
    <n v="58560181.581697918"/>
  </r>
  <r>
    <n v="1150"/>
    <d v="2019-04-29T00:00:00"/>
    <d v="2019-04-04T00:00:00"/>
    <s v="JUZGADO 032 ADMINISTRATIVO "/>
    <s v="05001333303220190020100"/>
    <s v="2019"/>
    <x v="0"/>
    <s v="ARNOBIA DEL SOCORRO VASQUEZ VASQUEZ "/>
    <s v="DIANA CAROLINA ALZATE QUINTERO "/>
    <n v="165819"/>
    <s v="NULIDAD Y RESTABLECIMIENTO DEL DERECHO - LABORAL"/>
    <s v="RECONOCIMIENTO Y PAGO DE PENSIÓN"/>
    <s v="ALTO"/>
    <s v="ALTO"/>
    <s v="ALTO"/>
    <s v="ALTO"/>
    <n v="1"/>
    <s v="ALTA"/>
    <n v="4813699"/>
    <n v="1"/>
    <s v="CONTESTACIÓN"/>
    <n v="0"/>
    <s v="NO"/>
    <s v="NO"/>
    <s v="4 AÑOS "/>
    <s v="GLADYS ZABRINA RENTERIA VALENCIA"/>
    <s v="D 2019070001909"/>
    <d v="2019-04-24T00:00:00"/>
    <n v="218117"/>
    <s v="EDUCACION"/>
    <s v="SE DEMANDAN LOS ACTOS ADMINISTRATIVOS QUE NIEGAN EL RECONOCIMIENTO DE TIEMPOS DE SERVICIOS PARA EFECTOS PENSIONALES."/>
    <d v="2020-08-31T00:00:00"/>
    <s v="2019-04"/>
    <s v="4"/>
    <s v="2020-07"/>
    <n v="1.0279083431257343"/>
    <n v="4948041.3633960038"/>
    <n v="4948041.3633960038"/>
    <d v="2023-04-28T00:00:00"/>
    <n v="2.6575342465753424"/>
    <n v="4.3843078519294892E-2"/>
    <n v="4845708.2708714139"/>
    <n v="1"/>
    <s v="ALTA"/>
    <x v="0"/>
    <n v="4845708.2708714139"/>
  </r>
  <r>
    <n v="1151"/>
    <d v="2019-05-03T00:00:00"/>
    <d v="2019-01-14T00:00:00"/>
    <s v="JUZGADO 001 ADMINISTRATIVO "/>
    <s v="05001333300120190000300"/>
    <s v="2019"/>
    <x v="0"/>
    <s v="ALBA LUCIA ARROYAVE ALZATE "/>
    <s v="DIANA CAROLINA ALZATE QUINTERO "/>
    <n v="165819"/>
    <s v="NULIDAD Y RESTABLECIMIENTO DEL DERECHO - LABORAL"/>
    <s v="RECONOCIMIENTO Y PAGO DE PENSIÓN"/>
    <s v="ALTO"/>
    <s v="ALTO"/>
    <s v="ALTO"/>
    <s v="ALTO"/>
    <n v="1"/>
    <s v="ALTA"/>
    <n v="27622480"/>
    <n v="1"/>
    <s v="CONTESTACIÓN"/>
    <n v="0"/>
    <s v="NO"/>
    <s v="NO"/>
    <s v="4 AÑOS "/>
    <s v="GLADYS ZABRINA RENTERIA VALENCIA"/>
    <s v="D 2019070001909"/>
    <d v="2019-04-24T00:00:00"/>
    <n v="218117"/>
    <s v="EDUCACION"/>
    <s v="SE DEMANDAN LOS ACTOS ADMINISTRATIVOS QUE NIEGAN EL RECONOCIMIENTO DE TIEMPOS DE SERVICIOS PARA EFECTOS PENSIONALES."/>
    <d v="2020-08-31T00:00:00"/>
    <s v="2019-05"/>
    <s v="4"/>
    <s v="2020-07"/>
    <n v="1.0246973838344398"/>
    <n v="28304682.991019137"/>
    <n v="28304682.991019137"/>
    <d v="2023-05-02T00:00:00"/>
    <n v="2.6684931506849314"/>
    <n v="4.3843078519294892E-2"/>
    <n v="27716909.971374098"/>
    <n v="1"/>
    <s v="ALTA"/>
    <x v="0"/>
    <n v="27716909.971374098"/>
  </r>
  <r>
    <n v="1152"/>
    <d v="2019-07-05T00:00:00"/>
    <d v="2019-01-19T00:00:00"/>
    <s v="JUZGADO 005 ADMINISTRATIVO "/>
    <s v="05001333300520190024400"/>
    <s v="2019"/>
    <x v="0"/>
    <s v="OMAIRA CECILIA CARTAGENA RAMIREZ "/>
    <s v="DIANA CAROLINA ALZATE QUINTERO "/>
    <n v="165819"/>
    <s v="NULIDAD Y RESTABLECIMIENTO DEL DERECHO - LABORAL"/>
    <s v="RECONOCIMIENTO Y PAGO DE PENSIÓN"/>
    <s v="ALTO"/>
    <s v="ALTO"/>
    <s v="ALTO"/>
    <s v="ALTO"/>
    <n v="1"/>
    <s v="ALTA"/>
    <n v="8217454"/>
    <n v="1"/>
    <s v="CONTESTACIÓN"/>
    <n v="0"/>
    <s v="NO"/>
    <s v="NO"/>
    <s v="4 AÑOS "/>
    <s v="GLADYS ZABRINA RENTERIA VALENCIA"/>
    <s v="D 2019070001909"/>
    <d v="2019-04-24T00:00:00"/>
    <n v="218117"/>
    <s v="EDUCACION"/>
    <s v="SE DEMANDAN LOS ACTOS ADMINISTRATIVOS QUE NIEGAN EL RECONOCIMIENTO DE TIEMPOS DE SERVICIOS PARA EFECTOS PENSIONALES."/>
    <d v="2020-08-31T00:00:00"/>
    <s v="2019-07"/>
    <s v="4"/>
    <s v="2020-07"/>
    <n v="1.0197202253740043"/>
    <n v="8379504.0448805131"/>
    <n v="8379504.0448805131"/>
    <d v="2023-07-04T00:00:00"/>
    <n v="2.8410958904109589"/>
    <n v="4.3843078519294892E-2"/>
    <n v="8194365.9491606494"/>
    <n v="1"/>
    <s v="ALTA"/>
    <x v="0"/>
    <n v="8194365.9491606494"/>
  </r>
  <r>
    <n v="1153"/>
    <d v="2019-06-27T00:00:00"/>
    <d v="2019-06-19T00:00:00"/>
    <s v="JUZGADO 027 ADMINISTRATIVO "/>
    <s v="05001333302720190025200"/>
    <s v="2019"/>
    <x v="0"/>
    <s v="SANDRA SARAY MURILLO POLO "/>
    <s v="DIANA CAROLINA ALZATE QUINTERO "/>
    <n v="165819"/>
    <s v="NULIDAD Y RESTABLECIMIENTO DEL DERECHO - LABORAL"/>
    <s v="RECONOCIMIENTO Y PAGO DE PENSIÓN"/>
    <s v="ALTO"/>
    <s v="ALTO"/>
    <s v="ALTO"/>
    <s v="ALTO"/>
    <n v="1"/>
    <s v="ALTA"/>
    <n v="6265731"/>
    <n v="1"/>
    <s v="CONTESTACIÓN"/>
    <n v="0"/>
    <s v="NO"/>
    <s v="NO"/>
    <s v="4 AÑOS "/>
    <s v="GLADYS ZABRINA RENTERIA VALENCIA"/>
    <s v="D 2019070001909"/>
    <d v="2019-04-24T00:00:00"/>
    <n v="218117"/>
    <s v="EDUCACION"/>
    <s v="SE DEMANDAN LOS ACTOS ADMINISTRATIVOS QUE NIEGAN EL RECONOCIMIENTO DE TIEMPOS DE SERVICIOS PARA EFECTOS PENSIONALES."/>
    <d v="2020-08-31T00:00:00"/>
    <s v="2019-06"/>
    <s v="4"/>
    <s v="2020-07"/>
    <n v="1.022003699737124"/>
    <n v="6403600.2635575896"/>
    <n v="6403600.2635575896"/>
    <d v="2023-06-26T00:00:00"/>
    <n v="2.8191780821917809"/>
    <n v="4.3843078519294892E-2"/>
    <n v="6263197.5188392745"/>
    <n v="1"/>
    <s v="ALTA"/>
    <x v="0"/>
    <n v="6263197.5188392745"/>
  </r>
  <r>
    <n v="1154"/>
    <d v="2019-06-27T00:00:00"/>
    <d v="2019-06-19T00:00:00"/>
    <s v="JUZGADO 027 ADMINISTRATIVO "/>
    <s v="05001333302720190025100"/>
    <s v="2019"/>
    <x v="0"/>
    <s v="ADRIANA PATRICIA JIMENEZ RAMIREZ "/>
    <s v="DIANA CAROLINA ALZATE QUINTERO "/>
    <n v="165819"/>
    <s v="NULIDAD Y RESTABLECIMIENTO DEL DERECHO - LABORAL"/>
    <s v="RECONOCIMIENTO Y PAGO DE PENSIÓN"/>
    <s v="ALTO"/>
    <s v="ALTO"/>
    <s v="ALTO"/>
    <s v="ALTO"/>
    <n v="1"/>
    <s v="ALTA"/>
    <n v="8977459"/>
    <n v="1"/>
    <s v="CONTESTACIÓN"/>
    <n v="0"/>
    <s v="NO"/>
    <s v="NO"/>
    <s v="4 AÑOS "/>
    <s v="GLADYS ZABRINA RENTERIA VALENCIA"/>
    <s v="D 2019070001909"/>
    <d v="2019-04-24T00:00:00"/>
    <n v="218117"/>
    <s v="EDUCACION"/>
    <s v="SE DEMANDAN LOS ACTOS ADMINISTRATIVOS QUE NIEGAN EL RECONOCIMIENTO DE TIEMPOS DE SERVICIOS PARA EFECTOS PENSIONALES."/>
    <d v="2020-08-31T00:00:00"/>
    <s v="2019-06"/>
    <s v="4"/>
    <s v="2020-07"/>
    <n v="1.022003699737124"/>
    <n v="9174996.3122383412"/>
    <n v="9174996.3122383412"/>
    <d v="2023-06-26T00:00:00"/>
    <n v="2.8191780821917809"/>
    <n v="4.3843078519294892E-2"/>
    <n v="8973829.0606924091"/>
    <n v="1"/>
    <s v="ALTA"/>
    <x v="0"/>
    <n v="8973829.0606924091"/>
  </r>
  <r>
    <n v="1155"/>
    <d v="2013-10-12T00:00:00"/>
    <d v="2013-07-05T00:00:00"/>
    <s v="JUZGADO 023 ADMINISTRATIVO "/>
    <s v="05001333300420130011500"/>
    <s v="2019"/>
    <x v="0"/>
    <s v="JUAN FERANDO DUQUE JIMENEZ "/>
    <s v="NATALIA BEDOYA SIERRA"/>
    <n v="191628"/>
    <s v="REPARACIÓN DIRECTA"/>
    <s v="OTRAS"/>
    <s v="BAJO"/>
    <s v="BAJO"/>
    <s v="BAJO"/>
    <s v="BAJO"/>
    <n v="0.05"/>
    <s v="REMOTA"/>
    <n v="704350000"/>
    <n v="0"/>
    <s v=" SENTENCIA 1RA FAVORABLE"/>
    <n v="0"/>
    <s v="NO"/>
    <s v="NO"/>
    <s v="8 AÑOS"/>
    <s v="GLADYS ZABRINA RENTERIA VALENCIA"/>
    <s v="D 2019070001909"/>
    <d v="2019-04-24T00:00:00"/>
    <n v="218117"/>
    <s v="INFRAESTRUCTURA"/>
    <s v="SE RECIBE DEL DR. OSCAR SÁNCHEZ- PASO AL TRIBUNAL ADTVO, PARA RESOLVER EL RECURSO "/>
    <d v="2020-08-31T00:00:00"/>
    <s v="2013-10"/>
    <s v="8"/>
    <s v="2020-07"/>
    <n v="0.92136104081409098"/>
    <n v="648960649.09740496"/>
    <n v="0"/>
    <d v="2021-10-10T00:00:00"/>
    <n v="1.1095890410958904"/>
    <n v="4.3843078519294892E-2"/>
    <n v="0"/>
    <n v="0.05"/>
    <s v="REMOTA"/>
    <x v="1"/>
    <n v="0"/>
  </r>
  <r>
    <n v="1156"/>
    <d v="2014-03-11T00:00:00"/>
    <d v="2014-02-25T00:00:00"/>
    <s v="JUZGADO 016 ADMINISTRATIVO"/>
    <s v="05001333301320140022400"/>
    <s v="2019"/>
    <x v="0"/>
    <s v="SILVIA ELENA HERRERA "/>
    <s v="JOSE LUIS VIVIERO ABISAMBRE"/>
    <n v="22592"/>
    <s v="REPARACIÓN DIRECTA"/>
    <s v="OTRAS"/>
    <s v="BAJO"/>
    <s v="BAJO"/>
    <s v="BAJO"/>
    <s v="BAJO"/>
    <n v="0.05"/>
    <s v="REMOTA"/>
    <n v="584264030"/>
    <n v="0"/>
    <s v=" SENTENCIA 1RA FAVORABLE"/>
    <n v="0"/>
    <s v="NO"/>
    <s v="NO"/>
    <s v="8 AÑOS"/>
    <s v="GLADYS ZABRINA RENTERIA VALENCIA"/>
    <s v="D 2019070001909"/>
    <d v="2019-04-24T00:00:00"/>
    <n v="218117"/>
    <s v="GOBIERNO"/>
    <s v="SE RECIBE DEL DR. OSCAR SÁNCHEZ-"/>
    <d v="2020-08-31T00:00:00"/>
    <s v="2014-03"/>
    <s v="8"/>
    <s v="2020-07"/>
    <n v="0.90715368066565749"/>
    <n v="530017265.29505014"/>
    <n v="0"/>
    <d v="2022-03-09T00:00:00"/>
    <n v="1.5205479452054795"/>
    <n v="4.3843078519294892E-2"/>
    <n v="0"/>
    <n v="0.05"/>
    <s v="REMOTA"/>
    <x v="1"/>
    <n v="0"/>
  </r>
  <r>
    <n v="1157"/>
    <d v="2015-02-19T00:00:00"/>
    <d v="2014-02-03T00:00:00"/>
    <s v="JUZGADO 026 ADMINISTRATIVO"/>
    <s v="0501333302620140011500"/>
    <s v="2019"/>
    <x v="0"/>
    <s v="MARIA CECILIA PELAEZ VELEZ"/>
    <s v="ALBERTO CARDENAS DE LA ROSA "/>
    <n v="50746"/>
    <s v="NULIDAD Y RESTABLECIMIENTO DEL DERECHO - LABORAL"/>
    <s v="RELIQUIDACIÓN DE LA PENSIÓN"/>
    <s v="BAJO"/>
    <s v="BAJO"/>
    <s v="BAJO"/>
    <s v="BAJO"/>
    <n v="0.05"/>
    <s v="REMOTA"/>
    <n v="2720237"/>
    <n v="0"/>
    <s v="  SENTENCIA 2DA FAVORABLE"/>
    <n v="0"/>
    <s v="NO"/>
    <s v="NO"/>
    <s v="6 AÑOS"/>
    <s v="GLADYS ZABRINA RENTERIA VALENCIA"/>
    <s v="D 2019070001909"/>
    <d v="2019-04-24T00:00:00"/>
    <n v="218117"/>
    <s v="EDUCACION"/>
    <s v="SE RECIBE DEL DR. OSCAR SÁNCHEZ- PASO AL TRIBUNAL ADTVO, PARA RESOLVER EL RECURSO "/>
    <d v="2020-08-31T00:00:00"/>
    <s v="2015-02"/>
    <s v="6"/>
    <s v="2020-07"/>
    <n v="0.87271419777299997"/>
    <n v="2373989.451207432"/>
    <n v="0"/>
    <d v="2021-02-17T00:00:00"/>
    <n v="0.46575342465753422"/>
    <n v="4.3843078519294892E-2"/>
    <n v="0"/>
    <n v="0.05"/>
    <s v="REMOTA"/>
    <x v="1"/>
    <n v="0"/>
  </r>
  <r>
    <n v="1158"/>
    <d v="2015-10-07T00:00:00"/>
    <d v="2015-09-28T00:00:00"/>
    <s v="JUZGADO 023 ADMINISTRATIVO "/>
    <s v="05001333302320150108000"/>
    <s v="2019"/>
    <x v="0"/>
    <s v="MARLENY DEL SOCORRO ECHEVERRY "/>
    <s v="PAULA ANDREA LOPEZ SUAREZ"/>
    <n v="177420"/>
    <s v="NULIDAD Y RESTABLECIMIENTO DEL DERECHO - LABORAL"/>
    <s v="RELIQUIDACIÓN DE LA PENSIÓN"/>
    <s v="BAJO"/>
    <s v="BAJO"/>
    <s v="BAJO"/>
    <s v="BAJO"/>
    <n v="0.05"/>
    <s v="REMOTA"/>
    <n v="3529220"/>
    <n v="0"/>
    <s v=" ALEGATOS DE SEGUNDA"/>
    <n v="0"/>
    <s v="NO"/>
    <s v="NO"/>
    <s v="8 AÑOS"/>
    <s v="GLADYS ZABRINA RENTERIA VALENCIA"/>
    <s v="D 2019070001909"/>
    <d v="2019-04-24T00:00:00"/>
    <n v="218117"/>
    <s v="EDUCACION"/>
    <s v="SE RECIBE DEL DR. OSCAR SÁNCHEZ- PASO AL TRIBUNAL ADTVO, PARA RESOLVER EL RECRSO "/>
    <d v="2020-08-31T00:00:00"/>
    <s v="2015-10"/>
    <s v="8"/>
    <s v="2020-07"/>
    <n v="0.84232546730647351"/>
    <n v="2972751.8857273525"/>
    <n v="0"/>
    <d v="2023-10-05T00:00:00"/>
    <n v="3.095890410958904"/>
    <n v="4.3843078519294892E-2"/>
    <n v="0"/>
    <n v="0.05"/>
    <s v="REMOTA"/>
    <x v="1"/>
    <n v="0"/>
  </r>
  <r>
    <n v="1159"/>
    <d v="2014-10-06T00:00:00"/>
    <d v="2014-08-22T00:00:00"/>
    <s v="TRIBUNAL ADMINISTRATIVO DE ANTIOQUIA "/>
    <s v="05001233300020140140800"/>
    <s v="2019"/>
    <x v="0"/>
    <s v="FABER DE JESÚS MARIN HENAO "/>
    <s v="GABRIEL MANRIQUE BERRIO"/>
    <n v="115922"/>
    <s v="NULIDAD Y RESTABLECIMIENTO DEL DERECHO - LABORAL"/>
    <s v="RECONOCIMIENTO Y PAGO DE PENSIÓN"/>
    <s v="BAJO"/>
    <s v="BAJO"/>
    <s v="BAJO"/>
    <s v="BAJO"/>
    <n v="0.05"/>
    <s v="REMOTA"/>
    <n v="41629852"/>
    <n v="0"/>
    <s v=" ALEGATOS DE SEGUNDA"/>
    <n v="0"/>
    <s v="NO"/>
    <s v="NO"/>
    <s v="8 AÑOS "/>
    <s v="GLADYS ZABRINA RENTERIA VALENCIA"/>
    <s v="D 2019070001909"/>
    <d v="2019-04-24T00:00:00"/>
    <n v="218117"/>
    <s v="EDUCACION"/>
    <s v="SE RECIBE DEL DR. OSCAR SÁNCHEZ- AL DESPACHO PARA SENTENCIA  "/>
    <d v="2020-08-31T00:00:00"/>
    <s v="2014-10"/>
    <s v="8"/>
    <s v="2020-07"/>
    <n v="0.89197861147966029"/>
    <n v="37132937.583063759"/>
    <n v="0"/>
    <d v="2022-10-04T00:00:00"/>
    <n v="2.0931506849315067"/>
    <n v="4.3843078519294892E-2"/>
    <n v="0"/>
    <n v="0.05"/>
    <s v="REMOTA"/>
    <x v="1"/>
    <n v="0"/>
  </r>
  <r>
    <n v="1160"/>
    <d v="2017-08-18T00:00:00"/>
    <d v="2015-12-22T00:00:00"/>
    <s v="JUZGADO 10 ADMINISTRATIVO "/>
    <s v="05001333301020150137700"/>
    <s v="2019"/>
    <x v="0"/>
    <s v="GLORIA LUCIA ZULUAGA VASQUEZ "/>
    <s v="RUBEN DARIO LUGO ARANGO"/>
    <n v="112481"/>
    <s v="NULIDAD Y RESTABLECIMIENTO DEL DERECHO"/>
    <s v="VIOLACIÓN DERECHOS FUNDAMENTALES"/>
    <s v="BAJO"/>
    <s v="BAJO"/>
    <s v="BAJO"/>
    <s v="BAJO"/>
    <n v="0.05"/>
    <s v="REMOTA"/>
    <n v="12000000"/>
    <n v="0"/>
    <s v=" ALEGATOS DE SEGUNDA"/>
    <n v="0"/>
    <s v="NO"/>
    <s v="NO"/>
    <s v="8 AÑOS "/>
    <s v="GLADYS ZABRINA RENTERIA VALENCIA"/>
    <s v="D 2019070001909"/>
    <d v="2019-04-24T00:00:00"/>
    <n v="218117"/>
    <s v="EDUCACION"/>
    <s v="SE RECIBE DEL DR. OSCAR SÁNCHEZ- PASO AL TRIBUNAL ADTVO, PARA RESOLVER EL RECURSO "/>
    <d v="2020-08-31T00:00:00"/>
    <s v="2017-08"/>
    <s v="8"/>
    <s v="2020-07"/>
    <n v="0.76068958550881771"/>
    <n v="9128275.0261058118"/>
    <n v="0"/>
    <d v="2025-08-16T00:00:00"/>
    <n v="4.9616438356164387"/>
    <n v="4.3843078519294892E-2"/>
    <n v="0"/>
    <n v="0.05"/>
    <s v="REMOTA"/>
    <x v="1"/>
    <n v="0"/>
  </r>
  <r>
    <n v="1161"/>
    <d v="2013-08-16T00:00:00"/>
    <d v="2013-07-29T00:00:00"/>
    <s v="CORTE SUPREMA DE JUSTICIA- SALA LABORAL "/>
    <s v="050013210501020130102201"/>
    <s v="2019"/>
    <x v="1"/>
    <s v="MARIA ARACELLY BRAND DE PELAEZ "/>
    <s v="JAIRO ALONSO LOPEZ CARDENAS "/>
    <n v="78575"/>
    <s v="ORDINARIA"/>
    <s v="PENSIÓN DE SOBREVIVIENTES"/>
    <s v="BAJO"/>
    <s v="BAJO"/>
    <s v="BAJO"/>
    <s v="BAJO"/>
    <n v="0.05"/>
    <s v="REMOTA"/>
    <n v="5895001"/>
    <n v="0"/>
    <s v=" ALEGATOS DE SEGUNDA"/>
    <n v="0"/>
    <s v="NO"/>
    <s v="NO"/>
    <s v="8 AÑOS "/>
    <s v="GLADYS ZABRINA RENTERIA VALENCIA"/>
    <s v="D 2019070001909"/>
    <d v="2019-04-24T00:00:00"/>
    <n v="218117"/>
    <s v="GESTION HUMANA Y DLLO ORGANIZACIONAL"/>
    <s v="SE RECIBE DEL DR. OSCAR SÁNCHEZ- PASO A LA CORTE SUPREMA DE JUSTICIA- SALA LABORAL, EN CASACIÓN. "/>
    <d v="2020-08-31T00:00:00"/>
    <s v="2013-08"/>
    <s v="8"/>
    <s v="2020-07"/>
    <n v="0.9216611549333561"/>
    <n v="5433193.4299932895"/>
    <n v="0"/>
    <d v="2021-08-14T00:00:00"/>
    <n v="0.95342465753424654"/>
    <n v="4.3843078519294892E-2"/>
    <n v="0"/>
    <n v="0.05"/>
    <s v="REMOTA"/>
    <x v="1"/>
    <n v="0"/>
  </r>
  <r>
    <n v="1162"/>
    <d v="2016-03-17T00:00:00"/>
    <d v="2015-09-07T00:00:00"/>
    <s v="33 ADMINISTRATIVO ORAL DE MEDELLIN"/>
    <s v="05001333370320150020000"/>
    <s v="2019"/>
    <x v="0"/>
    <s v="ALBA ROSA LONDOÑO GUERRA"/>
    <s v="SANDRO SÁNCHEZ SALAZAR"/>
    <n v="95351"/>
    <s v="NULIDAD Y RESTABLECIMIENTO DEL DERECHO - LABORAL"/>
    <s v="RELIQUIDACIÓN DE LA PENSIÓN"/>
    <s v="BAJO"/>
    <s v="BAJO"/>
    <s v="MEDIO   "/>
    <s v="BAJO"/>
    <n v="9.5000000000000001E-2"/>
    <s v="REMOTA"/>
    <n v="4831991"/>
    <n v="0.1"/>
    <s v=" ALEGATOS DE SEGUNDA"/>
    <n v="0"/>
    <s v="NO"/>
    <n v="0"/>
    <s v="7 AÑOS"/>
    <s v="GLADYS ZABRINA RENTERIA VALENCIA"/>
    <s v="D 2019070001909"/>
    <d v="2019-04-24T00:00:00"/>
    <n v="218117"/>
    <s v="GESTION HUMANA Y DLLO ORGANIZACIONAL"/>
    <s v="SE RECIBE DEL DR. LUIS RIASCOS-PENDIENTE FALLO EN 2DA INSTANCIA."/>
    <d v="2020-08-31T00:00:00"/>
    <s v="2016-03"/>
    <s v="7"/>
    <s v="2020-07"/>
    <n v="0.80354364508127107"/>
    <n v="3882715.6611398961"/>
    <n v="388271.56611398963"/>
    <d v="2023-03-16T00:00:00"/>
    <n v="2.5397260273972604"/>
    <n v="4.3843078519294892E-2"/>
    <n v="380593.9419292027"/>
    <n v="9.5000000000000001E-2"/>
    <s v="REMOTA"/>
    <x v="1"/>
    <n v="0"/>
  </r>
  <r>
    <n v="1163"/>
    <d v="2016-04-06T00:00:00"/>
    <d v="2016-03-08T00:00:00"/>
    <s v="34 ADMINISTRATIVO ORAL DE MEDELLIN"/>
    <s v="05001333303420160046900"/>
    <s v="2019"/>
    <x v="0"/>
    <s v="MARLENY MONA VIUDA DE HENAO"/>
    <s v="CARLOS ANDRES RESTREPO GIRALDO"/>
    <n v="242719"/>
    <s v="NULIDAD Y RESTABLECIMIENTO DEL DERECHO - LABORAL"/>
    <s v="PENSIÓN DE SOBREVIVIENTES"/>
    <s v="BAJO"/>
    <s v="BAJO"/>
    <s v="MEDIO   "/>
    <s v="BAJO"/>
    <n v="9.5000000000000001E-2"/>
    <s v="REMOTA"/>
    <n v="28957068"/>
    <n v="0.1"/>
    <s v=" SENTENCIA 1RA FAVORABLE"/>
    <n v="0"/>
    <s v="NO"/>
    <n v="0"/>
    <s v="8 AÑOS"/>
    <s v="GLADYS ZABRINA RENTERIA VALENCIA"/>
    <s v="D 2019070001909"/>
    <d v="2019-04-24T00:00:00"/>
    <n v="218117"/>
    <s v="GESTION HUMANA Y DLLO ORGANIZACIONAL"/>
    <s v="SE RECIBE DEL DR. LUIS RIASCOS COLPENSIONES"/>
    <d v="2020-08-31T00:00:00"/>
    <s v="2016-04"/>
    <s v="8"/>
    <s v="2020-07"/>
    <n v="0.799576959270904"/>
    <n v="23153404.380840797"/>
    <n v="2315340.4380840799"/>
    <d v="2024-04-04T00:00:00"/>
    <n v="3.5945205479452054"/>
    <n v="4.3843078519294892E-2"/>
    <n v="2250809.7517232471"/>
    <n v="9.5000000000000001E-2"/>
    <s v="REMOTA"/>
    <x v="1"/>
    <n v="0"/>
  </r>
  <r>
    <n v="1164"/>
    <d v="2016-05-23T00:00:00"/>
    <d v="2016-03-13T00:00:00"/>
    <s v="TRIBUNAL ADMINISTRATIVO DE ANTIOQUIA "/>
    <s v="05001233300020160118300"/>
    <s v="2019"/>
    <x v="0"/>
    <s v="COMPAÑÍA COLOMBIANA DE TEJIDOS S. A. COLTEJER"/>
    <s v="BERNARDITA PÉREZ RESTREPO"/>
    <n v="42618"/>
    <s v="NULIDAD Y RESTABLECIMIENTO DEL DERECHO"/>
    <s v="IMPUESTOS"/>
    <s v="MEDIO   "/>
    <s v="MEDIO   "/>
    <s v="ALTO"/>
    <s v="MEDIO   "/>
    <n v="0.55000000000000004"/>
    <s v="ALTA"/>
    <n v="3511304200"/>
    <n v="1"/>
    <s v=" ALEGATOS PRIMERA"/>
    <n v="0"/>
    <s v="NO"/>
    <n v="0"/>
    <s v="8 AÑOS"/>
    <s v="GLADYS ZABRINA RENTERIA VALENCIA"/>
    <s v="D 2019070001909"/>
    <d v="2019-04-24T00:00:00"/>
    <n v="218117"/>
    <s v="HACIENDA"/>
    <s v="SE RECIBE DEL DR. LUIS RIASCOS - A DESPACHO PARA SENTENCIA 1A DESDE 30 DE AGOSTO DE 2017."/>
    <d v="2020-08-31T00:00:00"/>
    <s v="2016-05"/>
    <s v="8"/>
    <s v="2020-07"/>
    <n v="0.79552146500237941"/>
    <n v="2793317861.2530079"/>
    <n v="2793317861.2530079"/>
    <d v="2024-05-21T00:00:00"/>
    <n v="3.7232876712328768"/>
    <n v="4.3843078519294892E-2"/>
    <n v="2712717204.9531484"/>
    <n v="0.55000000000000004"/>
    <s v="ALTA"/>
    <x v="0"/>
    <n v="2712717204.9531484"/>
  </r>
  <r>
    <n v="1165"/>
    <d v="2017-08-30T00:00:00"/>
    <d v="2017-06-29T00:00:00"/>
    <s v="08 LABORAL DEL CIRCUITO DE MEDELLÍN "/>
    <s v="05001310500820170054800"/>
    <s v="2019"/>
    <x v="1"/>
    <s v="MARIA LEONILA ARIAS PATIÑO"/>
    <s v="LUZ YANETH BAÑOL CORREA"/>
    <n v="250544"/>
    <s v="ORDINARIA"/>
    <s v="PENSIÓN DE SOBREVIVIENTES"/>
    <s v="BAJO"/>
    <s v="BAJO"/>
    <s v="MEDIO   "/>
    <s v="BAJO"/>
    <n v="9.5000000000000001E-2"/>
    <s v="REMOTA"/>
    <n v="247162208"/>
    <n v="0.1"/>
    <s v=" SENTENCIA 1RA FAVORABLE"/>
    <n v="0"/>
    <s v="NO"/>
    <n v="0"/>
    <s v="7 AÑOS"/>
    <s v="GLADYS ZABRINA RENTERIA VALENCIA"/>
    <s v="D 2019070001909"/>
    <d v="2019-04-24T00:00:00"/>
    <n v="218117"/>
    <s v="GESTION HUMANA Y DLLO ORGANIZACIONAL"/>
    <s v="SE RECIBE DEL DR. LUIS RIASCOS -AUDIENCIA Y SENTENCIA 28 AGOSTO DE 2019 A FAVOR . APELARON ESTA EN TRIBUNAL SUPERIOR. G.T."/>
    <d v="2020-08-31T00:00:00"/>
    <s v="2017-08"/>
    <s v="7"/>
    <s v="2020-07"/>
    <n v="0.76068958550881771"/>
    <n v="188013717.55696419"/>
    <n v="18801371.75569642"/>
    <d v="2024-08-28T00:00:00"/>
    <n v="3.9945205479452053"/>
    <n v="4.3843078519294892E-2"/>
    <n v="18219958.3962746"/>
    <n v="9.5000000000000001E-2"/>
    <s v="REMOTA"/>
    <x v="1"/>
    <n v="0"/>
  </r>
  <r>
    <n v="1166"/>
    <d v="2017-10-02T00:00:00"/>
    <d v="2017-09-25T00:00:00"/>
    <s v="01 ADMINISTRATIVO ORAL DE MEDELLIN"/>
    <s v="05001333300120170051600"/>
    <s v="2019"/>
    <x v="0"/>
    <s v="PAOLA ANDREA ESCOBAR VANEGAS"/>
    <s v="DANIEL ACOSTA ALVAREZ"/>
    <n v="264920"/>
    <s v="NULIDAD Y RESTABLECIMIENTO DEL DERECHO"/>
    <s v="IMPUESTOS"/>
    <s v="MEDIO   "/>
    <s v="MEDIO   "/>
    <s v="ALTO"/>
    <s v="MEDIO   "/>
    <n v="0.55000000000000004"/>
    <s v="ALTA"/>
    <n v="23387300"/>
    <n v="1"/>
    <s v=" ALEGATOS PRIMERA"/>
    <n v="0"/>
    <s v="NO"/>
    <n v="0"/>
    <s v="8 AÑOS"/>
    <s v="GLADYS ZABRINA RENTERIA VALENCIA"/>
    <s v="D 2019070001909"/>
    <d v="2019-04-24T00:00:00"/>
    <n v="218117"/>
    <s v="HACIENDA"/>
    <s v="SE RECIBE DEL DR. LUIS RIASCOS- SE FIJÓ CONTINUACIÓN AUDIENCIA INICIAL 5 NOV 2019 1:30 PM"/>
    <d v="2020-08-31T00:00:00"/>
    <s v="2017-10"/>
    <s v="8"/>
    <s v="2020-07"/>
    <n v="0.76025622916343338"/>
    <n v="17780340.508313965"/>
    <n v="17780340.508313965"/>
    <d v="2025-09-30T00:00:00"/>
    <n v="5.0849315068493155"/>
    <n v="4.3843078519294892E-2"/>
    <n v="17083384.967867598"/>
    <n v="0.55000000000000004"/>
    <s v="ALTA"/>
    <x v="0"/>
    <n v="17083384.967867598"/>
  </r>
  <r>
    <n v="1167"/>
    <d v="2018-09-03T00:00:00"/>
    <d v="2018-08-31T00:00:00"/>
    <s v="17 ADMINISTRATIVO ORAL DE MEDELLIN"/>
    <s v="05001333301720180034100"/>
    <s v="2019"/>
    <x v="0"/>
    <s v="ROSALBINA JARAMILLO LOAIZA"/>
    <s v="JAIME JAVIER DÍAZ PELAEZ"/>
    <n v="89803"/>
    <s v="NULIDAD Y RESTABLECIMIENTO DEL DERECHO"/>
    <s v="RELIQUIDACIÓN DE LA PENSIÓN"/>
    <s v="BAJO"/>
    <s v="BAJO"/>
    <s v="BAJO"/>
    <s v="BAJO"/>
    <n v="0.05"/>
    <s v="REMOTA"/>
    <n v="15406818"/>
    <n v="0.5"/>
    <s v=" SENTENCIA 1RA FAVORABLE"/>
    <n v="0"/>
    <s v="NO"/>
    <n v="0"/>
    <s v="7 AÑOS"/>
    <s v="GLADYS ZABRINA RENTERIA VALENCIA"/>
    <s v="D 2019070001909"/>
    <d v="2019-04-24T00:00:00"/>
    <n v="218117"/>
    <s v="EDUCACION"/>
    <s v="SE RECIBE DEL DR. LUIS RIASCOS-DEMANDADOS: FONPREMAG.  Pendiente alegatos de 1a. GT."/>
    <d v="2020-08-31T00:00:00"/>
    <s v="2018-09"/>
    <s v="7"/>
    <s v="2020-07"/>
    <n v="0.73661443780017011"/>
    <n v="11348884.579359541"/>
    <n v="5674442.2896797704"/>
    <d v="2025-09-01T00:00:00"/>
    <n v="5.0054794520547947"/>
    <n v="4.3843078519294892E-2"/>
    <n v="5455422.4100567931"/>
    <n v="0.05"/>
    <s v="REMOTA"/>
    <x v="1"/>
    <n v="0"/>
  </r>
  <r>
    <n v="1168"/>
    <d v="2018-12-11T00:00:00"/>
    <d v="2018-12-05T00:00:00"/>
    <s v="03  LABORAL DEL CIRCUITO DE MEDELLÍN "/>
    <s v="05001310500320180088900"/>
    <s v="2019"/>
    <x v="1"/>
    <s v="ORLANDO AMADO MUÑETÓN"/>
    <s v="JUAN ESTEBAN ESCUDERO RAMIREZ"/>
    <n v="181415"/>
    <s v="ORDINARIA"/>
    <s v="RECONOCIMIENTO Y PAGO DE OTRAS PRESTACIONES SALARIALES, SOLCIALES Y SALARIOS"/>
    <s v="BAJO"/>
    <s v="BAJO"/>
    <s v="MEDIO   "/>
    <s v="BAJO"/>
    <n v="9.5000000000000001E-2"/>
    <s v="REMOTA"/>
    <n v="7136231"/>
    <n v="0.5"/>
    <s v="CONTESTACIÓN"/>
    <n v="0"/>
    <s v="NO"/>
    <n v="0"/>
    <s v="7 AÑOS"/>
    <s v="GLADYS ZABRINA RENTERIA VALENCIA"/>
    <s v="D 2019070001909"/>
    <d v="2019-04-24T00:00:00"/>
    <n v="218117"/>
    <s v="GESTION HUMANA Y DLLO ORGANIZACIONAL"/>
    <s v="SE RECIBE DEL DR. LUIS RIASCOS-PENSIÓN SANCION Y EN SUBSIDIO INDEMNIZACIÓN SUSTITUTIVA DE LA PENSION DE VEJEZ. GT."/>
    <d v="2020-08-31T00:00:00"/>
    <s v="2018-12"/>
    <s v="7"/>
    <s v="2020-07"/>
    <n v="0.73268911507362433"/>
    <n v="5228638.7763509648"/>
    <n v="2614319.3881754824"/>
    <d v="2025-12-09T00:00:00"/>
    <n v="5.2767123287671236"/>
    <n v="4.3843078519294892E-2"/>
    <n v="2508057.7045381269"/>
    <n v="9.5000000000000001E-2"/>
    <s v="REMOTA"/>
    <x v="1"/>
    <n v="0"/>
  </r>
  <r>
    <n v="1169"/>
    <d v="2019-02-25T00:00:00"/>
    <d v="2019-01-21T00:00:00"/>
    <s v="02 ADMINISTRATIVO ORAL DE MEDELLIN"/>
    <s v="05001333300220190001500"/>
    <s v="2019"/>
    <x v="0"/>
    <s v="CONSORCIO ANTIOQUIA 2014"/>
    <s v="ALEJANDRO PINEDA MENESE"/>
    <n v="119394"/>
    <s v="CONTRACTUAL"/>
    <s v="EQUILIBRIO ECONOMICO"/>
    <s v="BAJO"/>
    <s v="BAJO"/>
    <s v="MEDIO   "/>
    <s v="BAJO"/>
    <n v="9.5000000000000001E-2"/>
    <s v="REMOTA"/>
    <n v="310782031"/>
    <n v="0.5"/>
    <s v="CONTESTACIÓN"/>
    <n v="0"/>
    <s v="NO"/>
    <n v="0"/>
    <s v="7 AÑOS"/>
    <s v="GLADYS ZABRINA RENTERIA VALENCIA"/>
    <s v="D 2019070001909"/>
    <d v="2019-04-24T00:00:00"/>
    <n v="218117"/>
    <s v="EDUCACION"/>
    <s v="SE RECIBE DEL DR. LUIS RIASCOS-DEMANDADOS: Departamento de Antioquia -  VIVA. GT."/>
    <d v="2020-08-31T00:00:00"/>
    <s v="2019-02"/>
    <s v="7"/>
    <s v="2020-07"/>
    <n v="1.0374579956513144"/>
    <n v="322423302.96570462"/>
    <n v="161211651.48285231"/>
    <d v="2026-02-23T00:00:00"/>
    <n v="5.484931506849315"/>
    <n v="4.3843078519294892E-2"/>
    <n v="154406007.6508342"/>
    <n v="9.5000000000000001E-2"/>
    <s v="REMOTA"/>
    <x v="1"/>
    <n v="0"/>
  </r>
  <r>
    <n v="1170"/>
    <d v="2019-03-12T00:00:00"/>
    <d v="2019-03-06T00:00:00"/>
    <s v="18  LABORAL DEL CIRCUITO DE MEDELLÍN "/>
    <s v="05001310501820190014600"/>
    <s v="2019"/>
    <x v="1"/>
    <s v="NORALBA DURANGO CORTES"/>
    <s v="RODRIGO ARCANGEL URREGO"/>
    <n v="144694"/>
    <s v="ORDINARIA"/>
    <s v="PENSIÓN DE SOBREVIVIENTES"/>
    <s v="BAJO"/>
    <s v="BAJO"/>
    <s v="MEDIO   "/>
    <s v="BAJO"/>
    <n v="9.5000000000000001E-2"/>
    <s v="REMOTA"/>
    <n v="196304524"/>
    <n v="0.5"/>
    <s v="CONTESTACIÓN"/>
    <n v="0"/>
    <s v="NO"/>
    <n v="0"/>
    <s v="7 AÑOS"/>
    <s v="GLADYS ZABRINA RENTERIA VALENCIA"/>
    <s v="D 2019070001909"/>
    <d v="2019-04-24T00:00:00"/>
    <n v="218117"/>
    <s v="GESTION HUMANA Y DLLO ORGANIZACIONAL"/>
    <s v="SE RECIBE DEL DR. LUIS RIASCOS -POR ANTIGUO PRODUCTORA METALMECANICA Y DE GAVIONES DE ANTIOQUIA PROMEGA. GT. SE FIJO AUDIENCIA PARA 21 FEB 2020."/>
    <d v="2020-08-31T00:00:00"/>
    <s v="2019-03"/>
    <s v="7"/>
    <s v="2020-07"/>
    <n v="1.0329659515843337"/>
    <n v="202775889.43396968"/>
    <n v="101387944.71698484"/>
    <d v="2026-03-10T00:00:00"/>
    <n v="5.5260273972602736"/>
    <n v="4.3843078519294892E-2"/>
    <n v="97076416.179622367"/>
    <n v="9.5000000000000001E-2"/>
    <s v="REMOTA"/>
    <x v="1"/>
    <n v="0"/>
  </r>
  <r>
    <n v="1171"/>
    <d v="2019-02-08T00:00:00"/>
    <d v="2018-12-12T00:00:00"/>
    <s v="20  LABORAL DEL CIRCUITO DE MEDELLÍN "/>
    <s v="05001310502020190018700"/>
    <s v="2019"/>
    <x v="1"/>
    <s v="RUBEN DARIO TAMAYO RUIZ"/>
    <s v="JAIME HUMBERTO SALAZAR BOTERO"/>
    <n v="66272"/>
    <s v="ORDINARIA"/>
    <s v="INDEMNIZACIÓN SUSTITUTIVA DE LA PENSIÓN"/>
    <s v="BAJO"/>
    <s v="BAJO"/>
    <s v="MEDIO   "/>
    <s v="BAJO"/>
    <n v="9.5000000000000001E-2"/>
    <s v="REMOTA"/>
    <n v="2000000"/>
    <n v="0.5"/>
    <s v="AUDIENCIA INICIAL O PRIMERA AUDIENCIA"/>
    <n v="0"/>
    <s v="NO"/>
    <n v="0"/>
    <s v="7 AÑOS"/>
    <s v="GLADYS ZABRINA RENTERIA VALENCIA"/>
    <s v="D 2019070001909"/>
    <d v="2019-04-24T00:00:00"/>
    <n v="218117"/>
    <s v="GESTION HUMANA Y DLLO ORGANIZACIONAL"/>
    <s v="SE RECIBE DEL DR. LUIS RIASCOS - PRETENDE LA RELIQUIDACIÓN DE LA INDEMNIZACIÓN  SUSTITUTIVA DE LA PENSION DE VEJEZ. AUDIENCIA INICIAL PARA EL 19/02/2020. GT."/>
    <d v="2020-08-31T00:00:00"/>
    <s v="2019-02"/>
    <s v="7"/>
    <s v="2020-07"/>
    <n v="1.0374579956513144"/>
    <n v="2074915.9913026288"/>
    <n v="1037457.9956513144"/>
    <d v="2026-02-06T00:00:00"/>
    <n v="5.4383561643835616"/>
    <n v="4.3843078519294892E-2"/>
    <n v="994025.10713986808"/>
    <n v="9.5000000000000001E-2"/>
    <s v="REMOTA"/>
    <x v="1"/>
    <n v="0"/>
  </r>
  <r>
    <n v="1172"/>
    <d v="2019-06-28T00:00:00"/>
    <d v="2019-06-12T00:00:00"/>
    <s v="06 ADMINISTRATIVO ORAL DE MEDELLIN"/>
    <s v="05001333300620190024300"/>
    <s v="2019"/>
    <x v="0"/>
    <s v="AMPARO MONSALVE MUÑETON Y OTROS"/>
    <s v="MANUEL ANTONIO ECHAVARRIA QUIROZ "/>
    <n v="115606"/>
    <s v="REPARACIÓN DIRECTA"/>
    <s v="FALLA EN EL SERVICIO OTRAS CAUSAS"/>
    <s v="BAJO"/>
    <s v="BAJO"/>
    <s v="MEDIO   "/>
    <s v="BAJO"/>
    <n v="9.5000000000000001E-2"/>
    <s v="REMOTA"/>
    <n v="82811600"/>
    <n v="1"/>
    <s v="CONTESTACIÓN"/>
    <n v="0"/>
    <s v="NO"/>
    <n v="0"/>
    <s v="7 AÑOS"/>
    <s v="GLADYS ZABRINA RENTERIA VALENCIA"/>
    <s v="D 2019070001909"/>
    <d v="2019-04-24T00:00:00"/>
    <n v="218117"/>
    <s v="INFRAESTRUCTURA"/>
    <s v="SE RECIBE DEL DR. LUIS RIASCOS-CONTESTAR DEMANDA ANTES DEL 5 DE NOV 2019 LLAMAR EN GARANTIA CONTRATO 4600005393 DE 2016 CONTRATISTA JOSE GUILLERMO GALAN Y SUS POLIZAS PARA LLAMAR EN GARANTÍA. GT."/>
    <d v="2020-08-31T00:00:00"/>
    <s v="2019-06"/>
    <s v="7"/>
    <s v="2020-07"/>
    <n v="1.022003699737124"/>
    <n v="84633761.581150815"/>
    <n v="84633761.581150815"/>
    <d v="2026-06-26T00:00:00"/>
    <n v="5.8219178082191778"/>
    <n v="4.3843078519294892E-2"/>
    <n v="80846370.799780086"/>
    <n v="9.5000000000000001E-2"/>
    <s v="REMOTA"/>
    <x v="1"/>
    <n v="0"/>
  </r>
  <r>
    <n v="1173"/>
    <d v="2019-08-22T00:00:00"/>
    <d v="2019-08-15T00:00:00"/>
    <s v="021 LABORAL DEL CIRCUITO DE MEDELLÍN "/>
    <s v="05001310502120190047600"/>
    <s v="2019"/>
    <x v="1"/>
    <s v="LUZ ELENA CASTAÑO CAMPILLO "/>
    <s v="CARLOS MAURICIO HENAO SÁNCHEZ"/>
    <n v="166.18600000000001"/>
    <s v="ORDINARIA"/>
    <s v="PENSIÓN DE SOBREVIVIENTES"/>
    <s v="BAJO"/>
    <s v="BAJO"/>
    <s v="MEDIO   "/>
    <s v="BAJO"/>
    <n v="9.5000000000000001E-2"/>
    <s v="REMOTA"/>
    <n v="906237"/>
    <n v="0.5"/>
    <s v="CONTESTACIÓN"/>
    <n v="0"/>
    <s v="NO"/>
    <n v="0"/>
    <s v="4 AÑOS "/>
    <s v="GLADYS ZABRINA RENTERIA VALENCIA"/>
    <s v="D 2019070001909"/>
    <d v="2019-04-24T00:00:00"/>
    <n v="218117"/>
    <s v="GESTION HUMANA Y DLLO ORGANIZACIONAL"/>
    <s v="SE PRESENTARA DURANTE LA CELEBRACION DE LA PRIMERA AUDIENCIA  FORMULA DE CONCILIACIÓN DE LA LIQUIDACIÓN DE LA INDEMNIZACIÓN SUSTITUTIVA  DE LA PENSION DE VEJEZ "/>
    <d v="2020-08-31T00:00:00"/>
    <s v="2019-08"/>
    <s v="4"/>
    <s v="2020-07"/>
    <n v="1.0188294671454916"/>
    <n v="923300.95981752884"/>
    <n v="461650.47990876442"/>
    <d v="2023-08-21T00:00:00"/>
    <n v="2.9726027397260273"/>
    <n v="4.3843078519294892E-2"/>
    <n v="450984.07554180309"/>
    <n v="9.5000000000000001E-2"/>
    <s v="REMOTA"/>
    <x v="1"/>
    <n v="0"/>
  </r>
  <r>
    <n v="1174"/>
    <d v="2019-09-20T00:00:00"/>
    <d v="2019-07-05T00:00:00"/>
    <s v="001 ADMINISTRATIVO ORAL DE MEDELLÍN "/>
    <s v="05001333300120190027100"/>
    <s v="2019"/>
    <x v="0"/>
    <s v="CERVECERÍA UNIÓN S.A. "/>
    <s v="NIDIA VALERIA SALAMANCA "/>
    <n v="194.32900000000001"/>
    <s v="NULIDAD Y RESTABLECIMIENTO DEL DERECHO"/>
    <s v="IMPUESTOS"/>
    <s v="BAJO"/>
    <s v="BAJO"/>
    <s v="MEDIO   "/>
    <s v="BAJO"/>
    <n v="9.5000000000000001E-2"/>
    <s v="REMOTA"/>
    <n v="11735217"/>
    <n v="0.5"/>
    <s v="CONTESTACIÓN"/>
    <n v="0"/>
    <s v="NO"/>
    <n v="0"/>
    <s v="4 AÑOS "/>
    <s v="GLADYS ZABRINA RENTERIA VALENCIA"/>
    <s v="D 2019070001909"/>
    <d v="2019-04-24T00:00:00"/>
    <n v="218117"/>
    <s v="HACIENDA"/>
    <s v="SE PRESENTA UNA PRESUNTA INFRACCIÓN POR PARTE DE CERVECERIA UNIÓN S.A., POR NO MOVILIZAR MERCANCÍA DENTRO DEL TÉRMINO LEGAL . "/>
    <d v="2020-08-31T00:00:00"/>
    <s v="2019-09"/>
    <s v="4"/>
    <s v="2020-07"/>
    <n v="1.016560139453806"/>
    <n v="11929553.830040675"/>
    <n v="5964776.9150203373"/>
    <d v="2023-09-19T00:00:00"/>
    <n v="3.0520547945205481"/>
    <n v="4.3843078519294892E-2"/>
    <n v="5823321.5989798028"/>
    <n v="9.5000000000000001E-2"/>
    <s v="REMOTA"/>
    <x v="1"/>
    <n v="0"/>
  </r>
  <r>
    <n v="1175"/>
    <d v="2019-09-25T00:00:00"/>
    <d v="2019-09-16T00:00:00"/>
    <s v="024 ADMINISTRATIVO ORAL DE MEDELLÍN "/>
    <s v="05001333302420190038800"/>
    <s v="2019"/>
    <x v="0"/>
    <s v="ARAMINTA DE JESUS PIEDRAHITRA Y OTROS "/>
    <s v="ALBERTO LLERAS LONDOÑO"/>
    <n v="76.662000000000006"/>
    <s v="GRUPO"/>
    <s v="VALORIZACION"/>
    <s v="ALTO"/>
    <s v="MEDIO   "/>
    <s v="ALTO"/>
    <s v="MEDIO   "/>
    <n v="0.64999999999999991"/>
    <s v="ALTA"/>
    <n v="81932638"/>
    <n v="1"/>
    <s v="CONTESTACIÓN"/>
    <n v="0"/>
    <s v="NO"/>
    <n v="0"/>
    <n v="4"/>
    <s v="GLADYS ZABRINA RENTERIA VALENCIA"/>
    <s v="D 2019070001909"/>
    <d v="2019-04-24T00:00:00"/>
    <n v="218117"/>
    <s v="INFRAESTRUCTURA"/>
    <s v="VÍA ANORÍ EL LIMÓN- POSIBLE DOBLE TITULACIÓN DE LOS PREDIOS POR PARTE DEL DEPARTAMENTO "/>
    <d v="2020-08-31T00:00:00"/>
    <s v="2019-09"/>
    <s v="4"/>
    <s v="2020-07"/>
    <n v="1.016560139453806"/>
    <n v="83289453.911098197"/>
    <n v="83289453.911098197"/>
    <d v="2023-09-24T00:00:00"/>
    <n v="3.0657534246575344"/>
    <n v="4.3843078519294892E-2"/>
    <n v="81305476.696851373"/>
    <n v="0.64999999999999991"/>
    <s v="ALTA"/>
    <x v="0"/>
    <n v="81305476.696851373"/>
  </r>
  <r>
    <n v="1176"/>
    <d v="2019-10-10T00:00:00"/>
    <d v="2019-08-16T00:00:00"/>
    <s v="012 ADMINISTRATIVO ORAL DE MEDELLÍN "/>
    <s v="05001333301220190035100"/>
    <s v="2019"/>
    <x v="0"/>
    <s v="ALVARO RESTREPO PATIÑO "/>
    <s v="CARLOS MARIO RESTREPO PATIÑO "/>
    <n v="20.41"/>
    <s v="NULIDAD Y RESTABLECIMIENTO DEL DERECHO"/>
    <s v="IMPUESTOS"/>
    <s v="BAJO"/>
    <s v="ALTO"/>
    <s v="BAJO"/>
    <s v="BAJO"/>
    <n v="0.38250000000000001"/>
    <s v="MEDIA"/>
    <n v="27605760"/>
    <n v="0.4"/>
    <s v=" ALEGATOS PRIMERA"/>
    <n v="0"/>
    <s v="NO"/>
    <n v="0"/>
    <s v="4 AÑOS "/>
    <s v="GLADYS ZABRINA RENTERIA VALENCIA"/>
    <s v="D 2019070001909"/>
    <d v="2019-04-24T00:00:00"/>
    <n v="218117"/>
    <s v="HACIENDA"/>
    <s v="IMPUESTO VEHICULAR "/>
    <d v="2020-08-31T00:00:00"/>
    <s v="2019-10"/>
    <s v="4"/>
    <s v="2020-07"/>
    <n v="1.0148892971091559"/>
    <n v="28016790.36256405"/>
    <n v="11206716.14502562"/>
    <d v="2023-10-09T00:00:00"/>
    <n v="3.106849315068493"/>
    <n v="4.3843078519294892E-2"/>
    <n v="10936234.304232545"/>
    <n v="0.38250000000000001"/>
    <s v="MEDIA"/>
    <x v="2"/>
    <n v="10936234.304232545"/>
  </r>
  <r>
    <n v="1177"/>
    <d v="2019-10-08T00:00:00"/>
    <d v="2019-08-23T00:00:00"/>
    <s v="033 ADMINISTRATIVO ORAL DE MEDELLÍN"/>
    <s v="05001333303320190035900"/>
    <s v="2019"/>
    <x v="0"/>
    <s v="LUZ MARINA GONZALEZ MARTINEZ "/>
    <s v="DIANA CAROLINA ALZATE QUINTERO "/>
    <n v="165.81899999999999"/>
    <s v="NULIDAD Y RESTABLECIMIENTO DEL DERECHO"/>
    <s v="RECONOCIMIENTO Y PAGO DE OTRAS PRESTACIONES SALARIALES, SOLCIALES Y SALARIOS"/>
    <s v="ALTO"/>
    <s v="ALTO"/>
    <s v="ALTO"/>
    <s v="ALTO"/>
    <n v="1"/>
    <s v="ALTA"/>
    <n v="11011578"/>
    <n v="1"/>
    <s v="CONTESTACIÓN"/>
    <n v="0"/>
    <s v="NO"/>
    <n v="0"/>
    <s v="4 AÑOS "/>
    <s v="GLADYS ZABRINA RENTERIA VALENCIA"/>
    <s v="D 2019070001909"/>
    <d v="2019-04-24T00:00:00"/>
    <n v="218117"/>
    <s v="EDUCACION"/>
    <s v="SE DEMANDAN LOS ACTOS ADMINISTRATIVOS QUE NIEGAN EL RECONOCIMIENTO DE TIEMPOS DE SERVICIOS PARA EFECTOS PENSIONALES."/>
    <d v="2020-08-31T00:00:00"/>
    <s v="2019-10"/>
    <s v="4"/>
    <s v="2020-07"/>
    <n v="1.0148892971091559"/>
    <n v="11175532.656482644"/>
    <n v="11175532.656482644"/>
    <d v="2023-10-07T00:00:00"/>
    <n v="3.1013698630136988"/>
    <n v="4.3843078519294892E-2"/>
    <n v="10906273.386169054"/>
    <n v="1"/>
    <s v="ALTA"/>
    <x v="0"/>
    <n v="10906273.386169054"/>
  </r>
  <r>
    <n v="1178"/>
    <d v="2014-02-04T00:00:00"/>
    <d v="2014-01-30T00:00:00"/>
    <s v="TRIBUNAL ADMINISTRATIVO DE ANTIOQUIA "/>
    <s v="05001233100020090015700"/>
    <s v="2019"/>
    <x v="0"/>
    <s v="SONIA ISABLE URREA QUINTERO Y OTROS "/>
    <s v="JORGE MARIO ARROYAVE GARCÍA "/>
    <n v="63835"/>
    <s v="REPARACIÓN DIRECTA"/>
    <s v="FALLA EN EL SERVICIO OTRAS CAUSAS"/>
    <s v="BAJO"/>
    <s v="BAJO"/>
    <s v="BAJO"/>
    <s v="BAJO"/>
    <n v="0.05"/>
    <s v="REMOTA"/>
    <n v="2728000000"/>
    <n v="0"/>
    <s v=" SENTENCIA 1RA FAVORABLE"/>
    <n v="0"/>
    <s v="NO"/>
    <n v="0"/>
    <s v="8 AÑOS "/>
    <s v="GLADYS ZABRINA RENTERIA VALENCIA"/>
    <s v="D 2019070001909"/>
    <d v="2019-04-24T00:00:00"/>
    <n v="218117"/>
    <s v="INFRAESTRUCTURA"/>
    <s v="SE RECIBE DEL DR. OSCAR SÁNCHEZ-  ESTE EXPEDIENTE NO SE RECIBE EN FÍSICO POR PARTE DE QUIEN ENTREGA"/>
    <d v="2020-08-31T00:00:00"/>
    <s v="2014-02"/>
    <s v="8"/>
    <s v="2020-07"/>
    <n v="0.91072959452734203"/>
    <n v="2484470333.8705893"/>
    <n v="0"/>
    <d v="2022-02-02T00:00:00"/>
    <n v="1.4246575342465753"/>
    <n v="4.3843078519294892E-2"/>
    <n v="0"/>
    <n v="0.05"/>
    <s v="REMOTA"/>
    <x v="1"/>
    <n v="0"/>
  </r>
  <r>
    <n v="1179"/>
    <d v="2012-06-27T00:00:00"/>
    <d v="2011-10-12T00:00:00"/>
    <s v="025 ADMINSITRATIVO DE MEDELLÍN "/>
    <s v="05001333102520120027100"/>
    <s v="2019"/>
    <x v="0"/>
    <s v="JULIANA URIBE RESTREPO, BLANCA LUZ TRUJILLO, SEBASTIAN VILLA TRUJILLO Y MAXIMILIANO VILLA URIBE."/>
    <s v="JAVIER LEONIDAS VILLEGAS POSADA"/>
    <n v="20944"/>
    <s v="REPARACIÓN DIRECTA"/>
    <s v="ACCIDENTE DE TRANSITO"/>
    <s v="BAJO"/>
    <s v="BAJO"/>
    <s v="BAJO"/>
    <s v="BAJO"/>
    <n v="0.05"/>
    <s v="REMOTA"/>
    <n v="1270502234"/>
    <n v="0"/>
    <s v=" SENTENCIA 1RA FAVORABLE"/>
    <n v="0"/>
    <s v="NO"/>
    <n v="0"/>
    <n v="10"/>
    <s v="GLADYS ZABRINA RENTERIA VALENCIA"/>
    <s v="D 2019070001909"/>
    <d v="2019-04-24T00:00:00"/>
    <n v="218117"/>
    <s v="INFRAESTRUCTURA"/>
    <s v="SE RECIBE DEL DR. OSCAR SÁNCHEZ- SIN COSTAS EN PRIMERA INSTANCIA"/>
    <d v="2020-08-31T00:00:00"/>
    <s v="2012-06"/>
    <s v="10"/>
    <s v="2020-07"/>
    <n v="0.94273317611953134"/>
    <n v="1197744606.3257799"/>
    <n v="0"/>
    <d v="2022-06-25T00:00:00"/>
    <n v="1.8164383561643835"/>
    <n v="4.3843078519294892E-2"/>
    <n v="0"/>
    <n v="0.05"/>
    <s v="REMOTA"/>
    <x v="1"/>
    <n v="0"/>
  </r>
  <r>
    <n v="1180"/>
    <d v="2020-01-24T00:00:00"/>
    <d v="2020-01-22T00:00:00"/>
    <s v="02 LABORAL DE MEDELLÍN "/>
    <s v="05001310500220200001000"/>
    <s v="2020"/>
    <x v="1"/>
    <s v="MIGUEL ANTONIO TANGARIFE Y OTROS"/>
    <s v="CARLOS ALBERTO GOMEZ TOBÓN "/>
    <n v="279702"/>
    <s v="ORDINARIA"/>
    <s v="OTRAS"/>
    <s v="BAJO"/>
    <s v="BAJO"/>
    <s v="BAJO"/>
    <s v="MEDIO   "/>
    <n v="0.20749999999999999"/>
    <s v="BAJA"/>
    <n v="1889550866"/>
    <n v="0"/>
    <s v="CONTESTACIÓN"/>
    <n v="0"/>
    <s v="NO"/>
    <n v="0"/>
    <s v="5 AÑOS "/>
    <s v="GLADYS ZABRINA RENTERIA VALENCIA"/>
    <s v="D 2019070001909"/>
    <d v="2019-04-24T00:00:00"/>
    <n v="218117"/>
    <s v="MINAS"/>
    <s v="FALTA DE LEGITIMACIÓN POR PASIVA. SOLO SOMOS LOS ENCARGADOS DE FICALIZAR EL TÍTULO MINERO."/>
    <d v="2020-08-31T00:00:00"/>
    <s v="2020-01"/>
    <s v="5"/>
    <s v="2020-07"/>
    <n v="1.0070030698388335"/>
    <n v="1902783522.6786263"/>
    <n v="0"/>
    <d v="2025-01-22T00:00:00"/>
    <n v="4.397260273972603"/>
    <n v="4.3843078519294892E-2"/>
    <n v="0"/>
    <n v="0.20749999999999999"/>
    <s v="BAJA"/>
    <x v="2"/>
    <n v="0"/>
  </r>
  <r>
    <n v="1181"/>
    <d v="2020-01-19T00:00:00"/>
    <d v="2019-12-12T00:00:00"/>
    <s v="028 ADMINISTRATIVO DE MEDELLÍN "/>
    <s v="05001333302820190049400"/>
    <s v="2020"/>
    <x v="0"/>
    <s v="CERVECERÍA UNIÓN S.A. "/>
    <s v="DANIELA PEREZ AMAYA "/>
    <n v="250160"/>
    <s v="NULIDAD Y RESTABLECIMIENTO DEL DERECHO"/>
    <s v="IMPUESTOS"/>
    <s v="BAJO"/>
    <s v="BAJO"/>
    <s v="BAJO"/>
    <s v="BAJO"/>
    <n v="0.05"/>
    <s v="REMOTA"/>
    <n v="147243600"/>
    <n v="0"/>
    <s v="CONTESTACIÓN"/>
    <n v="0"/>
    <s v="NO"/>
    <n v="0"/>
    <s v="5 AÑOS "/>
    <s v="GLADYS ZABRINA RENTERIA VALENCIA"/>
    <s v="D 2019070001909"/>
    <d v="2019-04-24T00:00:00"/>
    <n v="218117"/>
    <s v="HACIENDA"/>
    <s v="IMPUESTO AL CONSUMO "/>
    <d v="2020-08-31T00:00:00"/>
    <s v="2020-01"/>
    <s v="5"/>
    <s v="2020-07"/>
    <n v="1.0070030698388335"/>
    <n v="148274757.21412125"/>
    <n v="0"/>
    <d v="2025-01-17T00:00:00"/>
    <n v="4.3835616438356162"/>
    <n v="4.3843078519294892E-2"/>
    <n v="0"/>
    <n v="0.05"/>
    <s v="REMOTA"/>
    <x v="1"/>
    <n v="0"/>
  </r>
  <r>
    <n v="1182"/>
    <d v="2019-02-11T00:00:00"/>
    <d v="2019-01-25T00:00:00"/>
    <s v="010 ADMINISTRATIVO DE MEDELLÍN"/>
    <s v="05001333301020190002400"/>
    <s v="2019"/>
    <x v="0"/>
    <s v="XIOMARA  NEIRA SANCHEZ "/>
    <s v="ALVARO QUINTERO SEPÚLVEDA"/>
    <n v="25264"/>
    <s v="NULIDAD Y RESTABLECIMIENTO DEL DERECHO - LABORAL"/>
    <s v="PRIMA DE SERVICIOS"/>
    <s v="BAJO"/>
    <s v="BAJO"/>
    <s v="BAJO"/>
    <s v="MEDIO   "/>
    <n v="0.20749999999999999"/>
    <s v="BAJA"/>
    <n v="9065561"/>
    <n v="0"/>
    <s v="CONTESTACIÓN"/>
    <n v="0"/>
    <s v="NO "/>
    <n v="0"/>
    <s v="5 AÑOS "/>
    <s v="GLADYS ZABRINA RENTERIA VALENCIA"/>
    <s v="D 2019070001909"/>
    <d v="2019-04-24T00:00:00"/>
    <n v="218117"/>
    <s v="GESTION HUMANA Y DLLO ORGANIZACIONAL"/>
    <s v="SE RECLAMA EL RECONOCIMIENTO Y PAGO DE LA PRIMA DE VIDA CARA- SE RECIBEN DEL ABOGADO JUAN PABLO PEREZ OSPINA "/>
    <d v="2020-08-31T00:00:00"/>
    <s v="2019-02"/>
    <s v="5"/>
    <s v="2020-07"/>
    <n v="1.0374579956513144"/>
    <n v="9405138.7445147242"/>
    <n v="0"/>
    <d v="2024-02-10T00:00:00"/>
    <n v="3.4465753424657533"/>
    <n v="4.3843078519294892E-2"/>
    <n v="0"/>
    <n v="0.20749999999999999"/>
    <s v="BAJA"/>
    <x v="2"/>
    <n v="0"/>
  </r>
  <r>
    <n v="1183"/>
    <d v="2020-02-05T00:00:00"/>
    <d v="2019-12-16T00:00:00"/>
    <s v="TRIBUNAL ADMINISTRATIVO DE ANTIOQUIA "/>
    <s v="0500123330002019033100"/>
    <s v="2019"/>
    <x v="0"/>
    <s v="BLANCA DORA GARCÍA CARDONA "/>
    <s v="FRANCISCO ALBERTO GIRALDO LUNA "/>
    <n v="122621"/>
    <s v="NULIDAD Y RESTABLECIMIENTO DEL DERECHO - LABORAL"/>
    <s v="PRIMA DE SERVICIOS"/>
    <s v="BAJO"/>
    <s v="BAJO"/>
    <s v="BAJO"/>
    <s v="MEDIO   "/>
    <n v="0.20749999999999999"/>
    <s v="BAJA"/>
    <n v="59840397"/>
    <n v="0"/>
    <s v="ADMISIÓN"/>
    <n v="0"/>
    <s v="NO"/>
    <n v="0"/>
    <s v="5 AÑOS "/>
    <s v="GLADYS ZABRINA RENTERIA VALENCIA"/>
    <s v="D 2019070001909"/>
    <d v="2019-04-24T00:00:00"/>
    <n v="218117"/>
    <s v="EDUCACION"/>
    <s v="SE RECIBE DEL DRA. DIANA RAIGOZA RETROACTIVO PENSIONAL - FONPREMAG "/>
    <d v="2020-08-31T00:00:00"/>
    <s v="2020-02"/>
    <s v="5"/>
    <s v="2020-07"/>
    <n v="1.0002858776443682"/>
    <n v="59857504.031732418"/>
    <n v="0"/>
    <d v="2025-02-03T00:00:00"/>
    <n v="4.4301369863013695"/>
    <n v="4.3843078519294892E-2"/>
    <n v="0"/>
    <n v="0.20749999999999999"/>
    <s v="BAJA"/>
    <x v="2"/>
    <n v="0"/>
  </r>
  <r>
    <n v="1184"/>
    <d v="2015-09-28T00:00:00"/>
    <d v="2015-08-26T00:00:00"/>
    <s v="JUZGADO 9 ADMINISTRATIVO "/>
    <s v="05001333300920150096000"/>
    <s v="2019"/>
    <x v="0"/>
    <s v="MARTHA ROSA RESTREPO DE RAMIREZ Y/OTROS"/>
    <s v="NATALIA BEDOYA SIERRA"/>
    <n v="191628"/>
    <s v="REPARACIÓN DIRECTA"/>
    <s v="ACCIDENTE DE TRANSITO"/>
    <s v="BAJO"/>
    <s v="BAJO"/>
    <s v="BAJO"/>
    <s v="BAJO"/>
    <n v="0.05"/>
    <s v="REMOTA"/>
    <n v="695898000"/>
    <n v="0.5"/>
    <s v=" ALEGATOS DE SEGUNDA"/>
    <m/>
    <s v="NO"/>
    <m/>
    <s v="7 AÑOS"/>
    <s v="GLADYS ZABRINA RENTERIA VALENCIA"/>
    <s v="D 2019070001909"/>
    <d v="2019-04-24T00:00:00"/>
    <n v="218117"/>
    <s v="INFRAESTRUCTURA"/>
    <s v="SE RECIBE DEL DRA. DIANA RAIGOZA ACCIDENTE TTO EBEJICO (LA SUCIA)"/>
    <d v="2020-08-31T00:00:00"/>
    <s v="2015-09"/>
    <s v="7"/>
    <s v="2020-07"/>
    <n v="0.84807105563784013"/>
    <n v="590170951.47626162"/>
    <n v="295085475.73813081"/>
    <d v="2022-09-26T00:00:00"/>
    <n v="2.0712328767123287"/>
    <n v="4.3843078519294892E-2"/>
    <n v="290318107.01194257"/>
    <n v="0.05"/>
    <s v="REMOTA"/>
    <x v="1"/>
    <n v="0"/>
  </r>
  <r>
    <n v="1185"/>
    <d v="2015-11-04T00:00:00"/>
    <d v="2015-08-21T00:00:00"/>
    <s v="TRIBUNAL ADMINISTRATIVO DE ANTIOQUIA"/>
    <s v="05001233300020150101000"/>
    <s v="2019"/>
    <x v="0"/>
    <s v="ROSA MARINA HURTADO DE CORREA"/>
    <s v="ALFONSO DE JESUS OROZCO ARBELAEZ"/>
    <n v="202191"/>
    <s v="NULIDAD Y RESTABLECIMIENTO DEL DERECHO - LABORAL"/>
    <s v="PENSIÓN DE SOBREVIVIENTES"/>
    <s v="BAJO"/>
    <s v="BAJO"/>
    <s v="BAJO"/>
    <s v="BAJO"/>
    <n v="0.05"/>
    <s v="REMOTA"/>
    <n v="35708830"/>
    <n v="0"/>
    <s v=" SENTENCIA 1RA FAVORABLE"/>
    <m/>
    <s v="NO"/>
    <m/>
    <s v="7 AÑOS"/>
    <s v="GLADYS ZABRINA RENTERIA VALENCIA"/>
    <s v="D 2019070001909"/>
    <d v="2019-04-24T00:00:00"/>
    <n v="218117"/>
    <s v="GESTION HUMANA Y DLLO ORGANIZACIONAL"/>
    <s v="SE RECIBE DEL DRA. DIANA RAIGOZA"/>
    <d v="2020-08-31T00:00:00"/>
    <s v="2015-11"/>
    <s v="7"/>
    <s v="2020-07"/>
    <n v="0.83727667088522129"/>
    <n v="29898170.303606316"/>
    <n v="0"/>
    <d v="2022-11-02T00:00:00"/>
    <n v="2.1726027397260275"/>
    <n v="4.3843078519294892E-2"/>
    <n v="0"/>
    <n v="0.05"/>
    <s v="REMOTA"/>
    <x v="1"/>
    <n v="0"/>
  </r>
  <r>
    <n v="1186"/>
    <d v="2015-12-11T00:00:00"/>
    <d v="2014-12-02T00:00:00"/>
    <s v="JUZGADO 22 ADMINISTRATIVO "/>
    <s v="05001333302220140174300"/>
    <s v="2019"/>
    <x v="0"/>
    <s v="FRANCISCO JAVIER JIMENEZ ARENAS"/>
    <s v="GLORIA FANNY RIOS BOTERO"/>
    <n v="187310"/>
    <s v="REPARACIÓN DIRECTA"/>
    <s v="OTRAS"/>
    <s v="BAJO"/>
    <s v="BAJO"/>
    <s v="BAJO"/>
    <s v="BAJO"/>
    <n v="0.05"/>
    <s v="REMOTA"/>
    <n v="131966241"/>
    <n v="0"/>
    <s v=" ALEGATOS DE SEGUNDA"/>
    <m/>
    <s v="NO"/>
    <m/>
    <s v="7 AÑOS"/>
    <s v="GLADYS ZABRINA RENTERIA VALENCIA"/>
    <s v="D 2019070001909"/>
    <d v="2019-04-24T00:00:00"/>
    <n v="218117"/>
    <s v="EDUCACION"/>
    <s v="SE RECIBE DEL DRA. DIANA RAIGOZA FONPREMAG (DEDUCCION EN LIQ.CESANTÍAS DEF.) F.L.C.P."/>
    <d v="2020-08-31T00:00:00"/>
    <s v="2015-12"/>
    <s v="7"/>
    <s v="2020-07"/>
    <n v="0.8321082718324041"/>
    <n v="109810200.73872855"/>
    <n v="0"/>
    <d v="2022-12-09T00:00:00"/>
    <n v="2.2739726027397262"/>
    <n v="4.3843078519294892E-2"/>
    <n v="0"/>
    <n v="0.05"/>
    <s v="REMOTA"/>
    <x v="1"/>
    <n v="0"/>
  </r>
  <r>
    <n v="1187"/>
    <d v="2016-09-22T00:00:00"/>
    <d v="2016-07-18T00:00:00"/>
    <s v="TRIBUNAL ADMINISTRATIVO DE ANTIOQUIA"/>
    <s v="05001233300020160164600"/>
    <s v="2019"/>
    <x v="0"/>
    <s v="COLEGIO GIMNASIO VERMONT MEDELLIN S.A."/>
    <s v="ANDRES URIBE HENAO"/>
    <n v="250601"/>
    <s v="NULIDAD Y RESTABLECIMIENTO DEL DERECHO"/>
    <s v="OTRAS"/>
    <s v="BAJO"/>
    <s v="BAJO"/>
    <s v="BAJO"/>
    <s v="BAJO"/>
    <n v="0.05"/>
    <s v="REMOTA"/>
    <n v="614159700"/>
    <n v="0"/>
    <s v=" AUDIENCIA DE PRUEBAS"/>
    <m/>
    <s v="NO"/>
    <m/>
    <s v="7 AÑOS"/>
    <s v="GLADYS ZABRINA RENTERIA VALENCIA"/>
    <s v="D 2019070001909"/>
    <d v="2019-04-24T00:00:00"/>
    <n v="218117"/>
    <s v="EDUCACION"/>
    <s v="SE RECIBE DEL DRA. DIANA RAIGOZATARIFAS MATRICULAS Y PENSION 2015-2016"/>
    <d v="2020-08-31T00:00:00"/>
    <s v="2016-09"/>
    <s v="7"/>
    <s v="2020-07"/>
    <n v="0.79057379366945824"/>
    <n v="485538563.94789636"/>
    <n v="0"/>
    <d v="2023-09-21T00:00:00"/>
    <n v="3.0575342465753423"/>
    <n v="4.3843078519294892E-2"/>
    <n v="0"/>
    <n v="0.05"/>
    <s v="REMOTA"/>
    <x v="1"/>
    <n v="0"/>
  </r>
  <r>
    <n v="1188"/>
    <d v="2016-09-08T00:00:00"/>
    <d v="2016-07-27T00:00:00"/>
    <s v="JUZGADO 36 ADMINISTRATIVO"/>
    <s v="05001333303620160068000"/>
    <s v="2019"/>
    <x v="0"/>
    <s v="GONZALO ANTONIO MOLINA TAMAYO "/>
    <s v="SANDRO SANCHEZ SALAZAR"/>
    <n v="95351"/>
    <s v="NULIDAD Y RESTABLECIMIENTO DEL DERECHO - LABORAL"/>
    <s v="RELIQUIDACIÓN DE LA PENSIÓN"/>
    <s v="BAJO"/>
    <s v="BAJO"/>
    <s v="BAJO"/>
    <s v="BAJO"/>
    <n v="0.05"/>
    <s v="REMOTA"/>
    <n v="5431891"/>
    <n v="0"/>
    <s v=" ALEGATOS DE SEGUNDA"/>
    <m/>
    <s v="NO"/>
    <m/>
    <s v="7 AÑOS"/>
    <s v="GLADYS ZABRINA RENTERIA VALENCIA"/>
    <s v="D 2019070001909"/>
    <d v="2019-04-24T00:00:00"/>
    <n v="218117"/>
    <s v="GESTION HUMANA Y DLLO ORGANIZACIONAL"/>
    <s v="SE RECIBE DEL DRA. DIANA RAIGOZAPENSIONES DE ANTIOQUIA (F.L.C.P.)"/>
    <d v="2020-08-31T00:00:00"/>
    <s v="2016-09"/>
    <s v="7"/>
    <s v="2020-07"/>
    <n v="0.79057379366945824"/>
    <n v="4294310.6746689873"/>
    <n v="0"/>
    <d v="2023-09-07T00:00:00"/>
    <n v="3.0191780821917806"/>
    <n v="4.3843078519294892E-2"/>
    <n v="0"/>
    <n v="0.05"/>
    <s v="REMOTA"/>
    <x v="1"/>
    <n v="0"/>
  </r>
  <r>
    <n v="1189"/>
    <d v="2016-10-04T00:00:00"/>
    <d v="2016-10-03T00:00:00"/>
    <s v="JUZGADO 1 LABORAL DEL CIRCUITO MEDELLIN"/>
    <s v="05001310500120160116800"/>
    <s v="2019"/>
    <x v="1"/>
    <s v="RUBEN DARIO LONDOÑO LODOÑO "/>
    <s v="JULIA FERNANDA MUÑOZ RINCON"/>
    <n v="215278"/>
    <s v="ORDINARIA"/>
    <s v="OTRAS"/>
    <s v="ALTO"/>
    <s v="ALTO"/>
    <s v="ALTO"/>
    <s v="ALTO"/>
    <n v="1"/>
    <s v="ALTA"/>
    <n v="15305980"/>
    <n v="0.33"/>
    <s v=" SENTENCIA 1RA FAVORABLE"/>
    <m/>
    <s v="NO"/>
    <m/>
    <s v="7 AÑOS"/>
    <s v="GLADYS ZABRINA RENTERIA VALENCIA"/>
    <s v="D 2019070001909"/>
    <d v="2019-04-24T00:00:00"/>
    <n v="218117"/>
    <s v="EDUCACION"/>
    <s v="SE RECIBE DEL DRA. DIANA RAIGOZASOLIDARIDAD BRILLADORA ESMERALDA_x000a_"/>
    <d v="2020-08-31T00:00:00"/>
    <s v="2016-10"/>
    <s v="7"/>
    <s v="2020-07"/>
    <n v="0.79104764067648514"/>
    <n v="12107759.367241468"/>
    <n v="3995560.5911896848"/>
    <d v="2023-10-03T00:00:00"/>
    <n v="3.0904109589041098"/>
    <n v="4.3843078519294892E-2"/>
    <n v="3899629.0406722464"/>
    <n v="1"/>
    <s v="ALTA"/>
    <x v="0"/>
    <n v="3899629.0406722464"/>
  </r>
  <r>
    <n v="1190"/>
    <d v="2018-02-20T00:00:00"/>
    <d v="2018-01-11T00:00:00"/>
    <s v="JUZGADO 12 LABORAL DEL CIRCUITO DE MEDELLIN"/>
    <s v="05001310501220180000600"/>
    <s v="2019"/>
    <x v="1"/>
    <s v="RAMON ELIAS BETANCUR ALZATE"/>
    <s v="JULIA FERNANDA MUÑOZ RINCON"/>
    <n v="215278"/>
    <s v="ORDINARIA"/>
    <s v="INCUMPLIMIENTO"/>
    <s v="ALTO"/>
    <s v="BAJO"/>
    <s v="BAJO"/>
    <s v="MEDIO   "/>
    <n v="0.39749999999999996"/>
    <s v="MEDIA"/>
    <n v="99886001"/>
    <n v="1"/>
    <s v="CONTESTACIÓN"/>
    <m/>
    <s v="NO"/>
    <m/>
    <s v="7 AÑOS"/>
    <s v="GLADYS ZABRINA RENTERIA VALENCIA"/>
    <s v="D 2019070001909"/>
    <d v="2019-04-24T00:00:00"/>
    <n v="218117"/>
    <s v="EDUCACION"/>
    <s v="SE RECIBE DEL DRA. DIANA RAIGOZASOLIDARIDAD PASCUAL BRAVO"/>
    <d v="2020-08-31T00:00:00"/>
    <s v="2018-02"/>
    <s v="7"/>
    <s v="2020-07"/>
    <n v="0.74599443734185067"/>
    <n v="74514401.114322528"/>
    <n v="74514401.114322528"/>
    <d v="2025-02-18T00:00:00"/>
    <n v="4.4712328767123291"/>
    <n v="4.3843078519294892E-2"/>
    <n v="71939925.434973747"/>
    <n v="0.39749999999999996"/>
    <s v="MEDIA"/>
    <x v="2"/>
    <n v="71939925.434973747"/>
  </r>
  <r>
    <n v="1191"/>
    <d v="2018-03-06T00:00:00"/>
    <d v="2017-11-23T00:00:00"/>
    <s v="TRIBUNAL ADMINISTRATIVO DE ANTIOQUIA"/>
    <s v="05001233300020170306300"/>
    <s v="2019"/>
    <x v="0"/>
    <s v="ELBA MONTOYA RUA"/>
    <s v="WALTER DE JESUS CANO"/>
    <n v="110291"/>
    <s v="NULIDAD Y RESTABLECIMIENTO DEL DERECHO - LABORAL"/>
    <s v="RECONOCIMIENTO Y PAGO DE PENSIÓN"/>
    <s v="BAJO"/>
    <s v="BAJO"/>
    <s v="BAJO"/>
    <s v="BAJO"/>
    <n v="0.05"/>
    <s v="REMOTA"/>
    <n v="62168250"/>
    <n v="0"/>
    <s v=" ALEGATOS PRIMERA"/>
    <m/>
    <s v="NO"/>
    <m/>
    <s v="7 AÑOS"/>
    <s v="GLADYS ZABRINA RENTERIA VALENCIA"/>
    <s v="D 2019070001909"/>
    <d v="2019-04-24T00:00:00"/>
    <n v="218117"/>
    <s v="EDUCACION"/>
    <s v="SE RECIBE DEL DRA. DIANA RAIGOZAFONPREMAG "/>
    <d v="2020-08-31T00:00:00"/>
    <s v="2018-03"/>
    <s v="7"/>
    <s v="2020-07"/>
    <n v="0.74420758606092174"/>
    <n v="46266083.2621319"/>
    <n v="0"/>
    <d v="2025-03-04T00:00:00"/>
    <n v="4.5095890410958903"/>
    <n v="4.3843078519294892E-2"/>
    <n v="0"/>
    <n v="0.05"/>
    <s v="REMOTA"/>
    <x v="1"/>
    <n v="0"/>
  </r>
  <r>
    <n v="1192"/>
    <d v="2018-10-02T00:00:00"/>
    <d v="2018-09-11T00:00:00"/>
    <s v="JUZGADO 10 ADMINISTRATIVO "/>
    <s v="05001333301320180036400"/>
    <s v="2019"/>
    <x v="0"/>
    <s v="CLARA INES GIRALDO CASTAÑO"/>
    <s v="JAIME JAVIER DIAZ PELAEZ"/>
    <n v="89803"/>
    <s v="NULIDAD Y RESTABLECIMIENTO DEL DERECHO - LABORAL"/>
    <s v="RELIQUIDACIÓN DE LA PENSIÓN"/>
    <s v="BAJO"/>
    <s v="BAJO"/>
    <s v="BAJO"/>
    <s v="BAJO"/>
    <n v="0.05"/>
    <s v="REMOTA"/>
    <n v="28864800"/>
    <n v="0"/>
    <s v="CONTESTACIÓN"/>
    <m/>
    <s v="NO"/>
    <m/>
    <s v="7 AÑOS"/>
    <s v="GLADYS ZABRINA RENTERIA VALENCIA"/>
    <s v="D 2019070001909"/>
    <d v="2019-04-24T00:00:00"/>
    <n v="218117"/>
    <s v="EDUCACION"/>
    <s v="SE RECIBE DEL DRA. DIANA RAIGOZAFONPREMAG-REAJUSTE MESADAS PENSIONALES-"/>
    <d v="2020-08-31T00:00:00"/>
    <s v="2018-10"/>
    <s v="7"/>
    <s v="2020-07"/>
    <n v="0.73572886802285709"/>
    <n v="21236666.629706167"/>
    <n v="0"/>
    <d v="2025-09-30T00:00:00"/>
    <n v="5.0849315068493155"/>
    <n v="4.3843078519294892E-2"/>
    <n v="0"/>
    <n v="0.05"/>
    <s v="REMOTA"/>
    <x v="1"/>
    <n v="0"/>
  </r>
  <r>
    <n v="1193"/>
    <d v="2018-12-11T00:00:00"/>
    <d v="2018-10-26T00:00:00"/>
    <s v="JUZGADO 15 ADMINISTRATIVO "/>
    <s v="05001333301520180041700"/>
    <s v="2019"/>
    <x v="0"/>
    <s v="GRUPO MCM COLOMBIA S A S"/>
    <s v="ADRIANA MELO WHITE"/>
    <n v="105830"/>
    <s v="NULIDAD Y RESTABLECIMIENTO DEL DERECHO"/>
    <s v="IMPUESTOS"/>
    <s v="ALTO"/>
    <s v="MEDIO   "/>
    <s v="MEDIO   "/>
    <s v="MEDIO   "/>
    <n v="0.6"/>
    <s v="ALTA"/>
    <n v="17232000"/>
    <n v="0.5"/>
    <s v=" ALEGATOS PRIMERA"/>
    <m/>
    <s v="NO"/>
    <s v="NO"/>
    <s v="4 AÑOS"/>
    <s v="GLADYS ZABRINA RENTERIA VALENCIA"/>
    <s v="D 2019070001909"/>
    <d v="2019-04-24T00:00:00"/>
    <n v="218117"/>
    <s v="HACIENDA"/>
    <s v="SE RECIBE DEL DRA. DIANA RAIGOZA"/>
    <d v="2020-08-31T00:00:00"/>
    <s v="2018-12"/>
    <s v="4"/>
    <s v="2020-07"/>
    <n v="0.73268911507362433"/>
    <n v="12625698.830948694"/>
    <n v="6312849.4154743468"/>
    <d v="2022-12-10T00:00:00"/>
    <n v="2.2767123287671232"/>
    <n v="4.3843078519294892E-2"/>
    <n v="6200831.9637156855"/>
    <n v="0.6"/>
    <s v="ALTA"/>
    <x v="0"/>
    <n v="6200831.9637156855"/>
  </r>
  <r>
    <n v="1194"/>
    <d v="2016-04-25T00:00:00"/>
    <d v="2016-04-19T00:00:00"/>
    <s v="TRIBUNAL ADMINISTRATIVO DE ANTIOQUIA"/>
    <s v="05001233300020160053100"/>
    <s v="2019"/>
    <x v="0"/>
    <s v="JAIME IGNACIO GUTIERREZ BERNAL"/>
    <s v="KAREN PAULINA RESTREPO CASTRILLON"/>
    <n v="181656"/>
    <s v="REPARACIÓN DIRECTA"/>
    <s v="OTRAS"/>
    <s v="MEDIO   "/>
    <s v="MEDIO   "/>
    <s v="BAJO"/>
    <s v="BAJO"/>
    <n v="0.29750000000000004"/>
    <s v="MEDIA"/>
    <n v="10684453676"/>
    <n v="0.1"/>
    <s v=" AUDIENCIA DE PRUEBAS"/>
    <m/>
    <s v="N.A"/>
    <s v="N.A"/>
    <s v="10 AÑOS"/>
    <s v="GLADYS ZABRINA RENTERIA VALENCIA"/>
    <s v="D 2019070001909"/>
    <d v="2019-04-24T00:00:00"/>
    <n v="218117"/>
    <s v="GOBIERNO"/>
    <s v="SE RECIBE DEL DRA. DIANA RAIGOZA"/>
    <d v="2020-08-31T00:00:00"/>
    <s v="2016-04"/>
    <s v="10"/>
    <s v="2020-07"/>
    <n v="0.799576959270904"/>
    <n v="8543042981.7269125"/>
    <n v="854304298.17269135"/>
    <d v="2026-04-23T00:00:00"/>
    <n v="5.646575342465753"/>
    <n v="4.3843078519294892E-2"/>
    <n v="817199908.78595388"/>
    <n v="0.29750000000000004"/>
    <s v="MEDIA"/>
    <x v="2"/>
    <n v="817199908.78595388"/>
  </r>
  <r>
    <n v="1195"/>
    <d v="2018-12-11T00:00:00"/>
    <d v="2018-11-29T00:00:00"/>
    <s v="JUZGADO 6 ADMINISTRATIVO "/>
    <s v="05001333300620180045400"/>
    <s v="2019"/>
    <x v="0"/>
    <s v="ALEJANDRA CALLE GARCIA"/>
    <s v="ALBEIRO FERNANDEZ OCHOA"/>
    <n v="96446"/>
    <s v="REPARACIÓN DIRECTA"/>
    <s v="ACCIDENTE DE TRANSITO"/>
    <s v="BAJO"/>
    <s v="BAJO"/>
    <s v="BAJO"/>
    <s v="BAJO"/>
    <n v="0.05"/>
    <s v="REMOTA"/>
    <n v="324159925"/>
    <n v="0"/>
    <s v=" SENTENCIA 1RA FAVORABLE"/>
    <m/>
    <s v="NO"/>
    <s v="NO"/>
    <s v="4 AÑOS"/>
    <s v="GLADYS ZABRINA RENTERIA VALENCIA"/>
    <s v="D 2019070001909"/>
    <d v="2019-04-24T00:00:00"/>
    <n v="218117"/>
    <s v="INFRAESTRUCTURA"/>
    <m/>
    <d v="2020-08-31T00:00:00"/>
    <s v="2018-12"/>
    <s v="4"/>
    <s v="2020-07"/>
    <n v="0.73268911507362433"/>
    <n v="237508448.59058243"/>
    <n v="0"/>
    <d v="2022-12-10T00:00:00"/>
    <n v="2.2767123287671232"/>
    <n v="4.3843078519294892E-2"/>
    <n v="0"/>
    <n v="0.05"/>
    <s v="REMOTA"/>
    <x v="1"/>
    <n v="0"/>
  </r>
  <r>
    <n v="1196"/>
    <d v="2006-04-05T00:00:00"/>
    <d v="2005-12-09T00:00:00"/>
    <s v="Consejo de Estado"/>
    <s v="05001233100020050832300"/>
    <s v="2019"/>
    <x v="0"/>
    <s v="Jorge Humberto Valero ramirez"/>
    <s v="Jorge Humberto Valero Rodriguez"/>
    <n v="44498"/>
    <s v="REPARACIÓN DIRECTA"/>
    <s v="FALLA EN EL SERVICIO OTRAS CAUSAS"/>
    <s v="BAJO"/>
    <s v="BAJO"/>
    <s v="MEDIO   "/>
    <s v="BAJO"/>
    <n v="9.5000000000000001E-2"/>
    <s v="REMOTA"/>
    <n v="2600600817"/>
    <n v="0.15"/>
    <s v="  SENTENCIA 2DA FAVORABLE"/>
    <n v="0"/>
    <s v="NO"/>
    <n v="0"/>
    <n v="15"/>
    <s v="GLADYS ZABRINA RENTERIA VALENCIA"/>
    <s v="D 2019070001909"/>
    <d v="2019-04-24T00:00:00"/>
    <n v="218117"/>
    <s v="EDUCACION"/>
    <s v="SE RECIBE DEL DRA. DIANA RAIGOZA ADIDA solicita al Dpto. el pago de los honorarios profesionales  de los profesores . Para fallo desde el 31/08/2018."/>
    <d v="2020-08-31T00:00:00"/>
    <s v="2006-04"/>
    <s v="15"/>
    <s v="2020-07"/>
    <n v="1.21921935720321"/>
    <n v="3170702856.4448829"/>
    <n v="475605428.46673244"/>
    <d v="2021-04-01T00:00:00"/>
    <n v="0.58356164383561648"/>
    <n v="4.3843078519294892E-2"/>
    <n v="473427861.79474598"/>
    <n v="9.5000000000000001E-2"/>
    <s v="REMOTA"/>
    <x v="1"/>
    <n v="0"/>
  </r>
  <r>
    <n v="1197"/>
    <d v="2009-04-21T00:00:00"/>
    <d v="2009-01-20T00:00:00"/>
    <s v="Corte Suprema de Justicia"/>
    <s v="05001310501220090004600"/>
    <s v="2019"/>
    <x v="0"/>
    <s v="Lastenia Cucalon de Mena Villalba"/>
    <s v="John Jairo Gomez Jaramillo, Denis Contreras Posada, Fulvia Erica Marin Calle, Bibiana Milena Zuluaga Castrillón"/>
    <s v="95.353, 116.293, 166.839 y 112.347"/>
    <s v="NULIDAD Y RESTABLECIMIENTO DEL DERECHO - LABORAL"/>
    <s v="PENSIÓN DE SOBREVIVIENTES"/>
    <s v="BAJO"/>
    <s v="BAJO"/>
    <s v="MEDIO   "/>
    <s v="BAJO"/>
    <n v="9.5000000000000001E-2"/>
    <s v="REMOTA"/>
    <n v="5667000"/>
    <n v="0.1"/>
    <s v="  SENTENCIA 2DA FAVORABLE"/>
    <n v="0"/>
    <s v="NO"/>
    <n v="0"/>
    <n v="12"/>
    <s v="GLADYS ZABRINA RENTERIA VALENCIA"/>
    <s v="D 2019070001909"/>
    <d v="2019-04-24T00:00:00"/>
    <n v="218117"/>
    <s v="GESTION HUMANA Y DLLO ORGANIZACIONAL"/>
    <s v="SE RECIBE DEL DRA. DIANA RAIGOZA recurso extraordinario Casación"/>
    <d v="2020-08-31T00:00:00"/>
    <s v="2009-04"/>
    <s v="12"/>
    <s v="2020-07"/>
    <n v="1.026453567330978"/>
    <n v="5816912.3660646528"/>
    <n v="581691.2366064653"/>
    <d v="2021-04-18T00:00:00"/>
    <n v="0.63013698630136983"/>
    <n v="4.3843078519294892E-2"/>
    <n v="578815.9182136053"/>
    <n v="9.5000000000000001E-2"/>
    <s v="REMOTA"/>
    <x v="1"/>
    <n v="0"/>
  </r>
  <r>
    <n v="1198"/>
    <d v="2015-02-04T00:00:00"/>
    <d v="2014-11-06T00:00:00"/>
    <s v="Tribunal Administivo de Antioquia"/>
    <s v="05001233300020150178600"/>
    <s v="2019"/>
    <x v="0"/>
    <s v="Judy Natalia Perez Lopera y Rosa Margarita Lopera de Perez"/>
    <s v="Franklin Anderson Isaza Londoño"/>
    <n v="176482"/>
    <s v="NULIDAD Y RESTABLECIMIENTO DEL DERECHO - LABORAL"/>
    <s v="PENSIÓN DE SOBREVIVIENTES"/>
    <s v="BAJO"/>
    <s v="BAJO"/>
    <s v="MEDIO   "/>
    <s v="BAJO"/>
    <n v="9.5000000000000001E-2"/>
    <s v="REMOTA"/>
    <n v="172724335"/>
    <n v="1"/>
    <s v="  SENTENCIA 2DA FAVORABLE"/>
    <n v="0"/>
    <s v="NO"/>
    <n v="0"/>
    <s v="7 AÑOS"/>
    <s v="GLADYS ZABRINA RENTERIA VALENCIA"/>
    <s v="D 2019070001909"/>
    <d v="2019-04-24T00:00:00"/>
    <n v="218117"/>
    <s v="EDUCACION"/>
    <s v="SE RECIBE DEL DRA. DIANA RAIGOZA DEMANDADOS: NACION- MINISTERIO DE EDUCACIÓN NACIONAL - Fondo Nacional de Prestaciones Sociales del Magisterio FONPREMAG"/>
    <d v="2020-08-31T00:00:00"/>
    <s v="2015-02"/>
    <s v="7"/>
    <s v="2020-07"/>
    <n v="0.87271419777299997"/>
    <n v="150738979.4553999"/>
    <n v="150738979.4553999"/>
    <d v="2022-02-02T00:00:00"/>
    <n v="1.4246575342465753"/>
    <n v="4.3843078519294892E-2"/>
    <n v="149059635.728174"/>
    <n v="9.5000000000000001E-2"/>
    <s v="REMOTA"/>
    <x v="1"/>
    <n v="0"/>
  </r>
  <r>
    <n v="1199"/>
    <d v="2015-07-17T00:00:00"/>
    <d v="2015-04-22T00:00:00"/>
    <s v="Tribunal Administivo de Antioquia"/>
    <s v="05001233300020150087900"/>
    <s v="2019"/>
    <x v="0"/>
    <s v="Melquin Antonio Cordoba Maturana"/>
    <s v="Angela Gabriela Guarin  Bedoya"/>
    <n v="92057"/>
    <s v="NULIDAD Y RESTABLECIMIENTO DEL DERECHO - LABORAL"/>
    <s v="PENSIÓN DE SOBREVIVIENTES"/>
    <s v="BAJO"/>
    <s v="BAJO"/>
    <s v="MEDIO   "/>
    <s v="BAJO"/>
    <n v="9.5000000000000001E-2"/>
    <s v="REMOTA"/>
    <n v="96281652"/>
    <n v="1"/>
    <s v="  SENTENCIA 2DA FAVORABLE"/>
    <m/>
    <s v="NO"/>
    <n v="0"/>
    <s v="7 AÑOS"/>
    <s v="GLADYS ZABRINA RENTERIA VALENCIA"/>
    <s v="D 2019070001909"/>
    <d v="2019-04-24T00:00:00"/>
    <n v="218117"/>
    <s v="EDUCACION"/>
    <s v="SE RECIBE DEL DRA. DIANA RAIGOZA DEMANDADOS: NACION- MINISTERIO DE EDUCACIÓN NACIONAL - Fondo Nacional de Prestaciones Sociales del Magisterio FONPREMAG"/>
    <d v="2020-08-31T00:00:00"/>
    <s v="2015-07"/>
    <s v="7"/>
    <s v="2020-07"/>
    <n v="0.85823957329672562"/>
    <n v="82632723.928783834"/>
    <n v="82632723.928783834"/>
    <d v="2022-07-15T00:00:00"/>
    <n v="1.8712328767123287"/>
    <n v="4.3843078519294892E-2"/>
    <n v="81425681.528145641"/>
    <n v="9.5000000000000001E-2"/>
    <s v="REMOTA"/>
    <x v="1"/>
    <n v="0"/>
  </r>
  <r>
    <n v="1200"/>
    <d v="2014-05-02T00:00:00"/>
    <d v="2014-03-04T00:00:00"/>
    <s v="12 Administrativo Oral de Medellín"/>
    <s v="05001333301220140027300"/>
    <s v="2019"/>
    <x v="0"/>
    <s v="Olga Stella Lopez Palacios"/>
    <s v="Sandro Sanchez Salazar"/>
    <n v="95351"/>
    <s v="NULIDAD Y RESTABLECIMIENTO DEL DERECHO - LABORAL"/>
    <s v="RELIQUIDACIÓN DE LA PENSIÓN"/>
    <s v="BAJO"/>
    <s v="BAJO"/>
    <s v="MEDIO   "/>
    <s v="BAJO"/>
    <n v="9.5000000000000001E-2"/>
    <s v="REMOTA"/>
    <n v="31100000"/>
    <n v="0.1"/>
    <s v=" ALEGATOS DE SEGUNDA"/>
    <n v="0"/>
    <s v="NO"/>
    <n v="0"/>
    <s v="7 AÑOS"/>
    <s v="GLADYS ZABRINA RENTERIA VALENCIA"/>
    <s v="D 2019070001909"/>
    <d v="2019-04-24T00:00:00"/>
    <n v="218117"/>
    <s v="GESTION HUMANA Y DLLO ORGANIZACIONAL"/>
    <s v="SE RECIBE DEL DRA. DIANA RAIGOZA LLAMADOS EN GARANTIA POR PENSIONES DE ANTIOQUIA. A despacho para sentencia desde el 11/09/2017."/>
    <d v="2020-08-31T00:00:00"/>
    <s v="2014-05"/>
    <s v="7"/>
    <s v="2020-07"/>
    <n v="0.89867303567898893"/>
    <n v="27948731.409616556"/>
    <n v="2794873.1409616559"/>
    <d v="2021-04-30T00:00:00"/>
    <n v="0.66301369863013704"/>
    <n v="4.3843078519294892E-2"/>
    <n v="2780339.0806355393"/>
    <n v="9.5000000000000001E-2"/>
    <s v="REMOTA"/>
    <x v="1"/>
    <n v="0"/>
  </r>
  <r>
    <n v="1201"/>
    <d v="2014-08-14T00:00:00"/>
    <d v="2014-07-23T00:00:00"/>
    <s v=" 25 Administrativo Oral de Medellín"/>
    <s v="05001333302520140092300"/>
    <s v="2019"/>
    <x v="0"/>
    <s v="Teresa de Jesus Serna Restrepo"/>
    <s v="Juan de la Cruz Noreña Obando y Juan Camilo Noreña Elejalde"/>
    <s v="49.260 y 185.022"/>
    <s v="NULIDAD Y RESTABLECIMIENTO DEL DERECHO - LABORAL"/>
    <s v="RELIQUIDACIÓN DE LA PENSIÓN"/>
    <s v="BAJO"/>
    <s v="BAJO"/>
    <s v="MEDIO   "/>
    <s v="BAJO"/>
    <n v="9.5000000000000001E-2"/>
    <s v="REMOTA"/>
    <n v="19856075"/>
    <n v="0"/>
    <s v=" ALEGATOS DE SEGUNDA"/>
    <n v="0"/>
    <s v="NO"/>
    <n v="0"/>
    <s v="7 AÑOS"/>
    <s v="GLADYS ZABRINA RENTERIA VALENCIA"/>
    <s v="D 2019070001909"/>
    <d v="2019-04-24T00:00:00"/>
    <n v="218117"/>
    <s v="GESTION HUMANA Y DLLO ORGANIZACIONAL"/>
    <s v="SE RECIBE DEL DRA. DIANA RAIGOZA LLAMADOS EN GARANTIA POR PENSIONES DE ANTIOQUIA, desde el 30 nov 2017 a despacho para sentencia tribunal"/>
    <d v="2020-08-31T00:00:00"/>
    <s v="2014-08"/>
    <s v="7"/>
    <s v="2020-07"/>
    <n v="0.89466228983021678"/>
    <n v="17764481.526540522"/>
    <n v="0"/>
    <d v="2021-08-12T00:00:00"/>
    <n v="0.94794520547945205"/>
    <n v="4.3843078519294892E-2"/>
    <n v="0"/>
    <n v="9.5000000000000001E-2"/>
    <s v="REMOTA"/>
    <x v="1"/>
    <n v="0"/>
  </r>
  <r>
    <n v="1202"/>
    <d v="2013-11-15T00:00:00"/>
    <d v="2010-06-17T00:00:00"/>
    <s v="JUZGADO 12 ADTIVO ORAL DE MEDELLÍN"/>
    <s v="05001333301220130102000"/>
    <s v="2019"/>
    <x v="0"/>
    <s v="EDWAR SEBASTIAN VAHOS ALZATE Y OTROS"/>
    <s v="OSCAR DARÍO VILLEGAS"/>
    <n v="66848"/>
    <s v="REPARACIÓN DIRECTA"/>
    <s v="ACCIDENTE DE TRANSITO"/>
    <s v="ALTO"/>
    <s v="BAJO"/>
    <s v="ALTO"/>
    <s v="MEDIO   "/>
    <n v="0.49249999999999999"/>
    <s v="MEDIA"/>
    <n v="557379740"/>
    <n v="0.5"/>
    <s v=" AUDIENCIA DE PRUEBAS"/>
    <n v="0"/>
    <s v="NO"/>
    <s v="NO"/>
    <s v="10 AÑOS"/>
    <s v="GLADYS ZABRINA RENTERIA VALENCIA"/>
    <s v="D 2019070001909"/>
    <d v="2019-04-24T00:00:00"/>
    <n v="218117"/>
    <s v="INFRAESTRUCTURA"/>
    <s v="SE RECIBE DEL DRA. DIANA RAIGOZA Accidente de Transito Troncal del Nordeste"/>
    <d v="2020-08-31T00:00:00"/>
    <s v="2013-11"/>
    <s v="10"/>
    <s v="2020-07"/>
    <n v="0.92335772840874586"/>
    <n v="514660890.58745736"/>
    <n v="257330445.29372868"/>
    <d v="2023-11-13T00:00:00"/>
    <n v="3.2027397260273971"/>
    <n v="4.3843078519294892E-2"/>
    <n v="250930307.80817264"/>
    <n v="0.49249999999999999"/>
    <s v="MEDIA"/>
    <x v="2"/>
    <n v="250930307.80817264"/>
  </r>
  <r>
    <n v="1203"/>
    <d v="2015-11-06T00:00:00"/>
    <d v="2014-10-07T00:00:00"/>
    <s v="TRIBUNAL ADTIVO DE ANTIOQUIA"/>
    <s v="05001233300020130160500"/>
    <s v="2019"/>
    <x v="0"/>
    <s v="RUBEN ARLEY JARAMILLO FLOREZ"/>
    <s v="LEONARDO ANDRÉS CARVAJAL VELASQUEZ"/>
    <n v="152192"/>
    <s v="NULIDAD Y RESTABLECIMIENTO DEL DERECHO"/>
    <s v="OTRAS"/>
    <s v="BAJO"/>
    <s v="BAJO"/>
    <s v="ALTO"/>
    <s v="BAJO"/>
    <n v="0.14499999999999999"/>
    <s v="BAJA"/>
    <n v="379475000"/>
    <n v="0"/>
    <s v=" AUDIENCIA DE PRUEBAS"/>
    <n v="0"/>
    <s v="NO"/>
    <s v="NO"/>
    <s v="8 AÑOS "/>
    <s v="GLADYS ZABRINA RENTERIA VALENCIA"/>
    <s v="D 2019070001909"/>
    <d v="2019-04-24T00:00:00"/>
    <n v="218117"/>
    <s v="GOBIERNO"/>
    <s v="SE RECIBE DEL DRA. DIANA RAIGOZA Pago de recompensa"/>
    <d v="2020-08-31T00:00:00"/>
    <s v="2015-11"/>
    <s v="8"/>
    <s v="2020-07"/>
    <n v="0.83727667088522129"/>
    <n v="317725564.68416935"/>
    <n v="0"/>
    <d v="2023-11-04T00:00:00"/>
    <n v="3.1780821917808217"/>
    <n v="4.3843078519294892E-2"/>
    <n v="0"/>
    <n v="0.14499999999999999"/>
    <s v="BAJA"/>
    <x v="2"/>
    <n v="0"/>
  </r>
  <r>
    <n v="1204"/>
    <d v="2016-03-16T00:00:00"/>
    <d v="2015-12-14T00:00:00"/>
    <s v="JUZGADO 20 ADMTIVO DE MEDELLÍN"/>
    <s v="05001333302020150134800"/>
    <s v="2019"/>
    <x v="0"/>
    <s v="ZORBA LTDA"/>
    <s v="CRISTIAN ANDRES SANCHEZ GIL"/>
    <s v="150.267"/>
    <s v="REPARACIÓN DIRECTA"/>
    <s v="OTRAS"/>
    <s v="ALTO"/>
    <s v="BAJO"/>
    <s v="BAJO"/>
    <s v="BAJO"/>
    <n v="0.24"/>
    <s v="BAJA"/>
    <n v="123082923"/>
    <n v="1"/>
    <s v="CONTESTACIÓN"/>
    <n v="0"/>
    <s v="NO"/>
    <s v="NO"/>
    <s v="8 AÑOS "/>
    <s v="GLADYS ZABRINA RENTERIA VALENCIA"/>
    <s v="D 2019070001909"/>
    <d v="2019-04-24T00:00:00"/>
    <n v="218117"/>
    <s v="INFANCIA, ADOLESCENCIA Y JUVENTUD"/>
    <s v="SE RECIBE DEL DRA. DIANA RAIGOZACumplimiento de Contrato de Suministro de Alimentos"/>
    <d v="2020-08-31T00:00:00"/>
    <s v="2016-03"/>
    <s v="8"/>
    <s v="2020-07"/>
    <n v="0.80354364508127107"/>
    <n v="98902500.594677418"/>
    <n v="98902500.594677418"/>
    <d v="2024-03-14T00:00:00"/>
    <n v="3.536986301369863"/>
    <n v="4.3843078519294892E-2"/>
    <n v="96189506.217182323"/>
    <n v="0.24"/>
    <s v="BAJA"/>
    <x v="2"/>
    <n v="96189506.217182323"/>
  </r>
  <r>
    <n v="1205"/>
    <d v="2017-03-13T00:00:00"/>
    <d v="2017-02-02T00:00:00"/>
    <s v="JUZGADO CIVIL - LABORAL DE CAUCASIA ANTIOQUIA"/>
    <s v="05154311200120170001800"/>
    <s v="2019"/>
    <x v="1"/>
    <s v="JOSÉ LUIS ARRIETA CARMONA Y OTROS"/>
    <s v="SIGIFREDO MANUEL CORDOBA JULIO"/>
    <s v="58.837"/>
    <s v="ORDINARIA"/>
    <s v="OTRAS"/>
    <s v="BAJO"/>
    <s v="BAJO"/>
    <s v="BAJO"/>
    <s v="BAJO"/>
    <n v="0.05"/>
    <s v="REMOTA"/>
    <n v="0"/>
    <n v="0"/>
    <s v=" SENTENCIA 1RA FAVORABLE"/>
    <n v="0"/>
    <s v="NO"/>
    <s v="NO"/>
    <s v="5 AÑOS"/>
    <s v="GLADYS ZABRINA RENTERIA VALENCIA"/>
    <s v="D 2019070001909"/>
    <d v="2019-04-24T00:00:00"/>
    <n v="218117"/>
    <s v="INFANCIA, ADOLESCENCIA Y JUVENTUD"/>
    <s v="SE RECIBE DEL DRA. DIANA RAIGOZA"/>
    <d v="2020-08-31T00:00:00"/>
    <s v="2017-03"/>
    <s v="5"/>
    <s v="2020-07"/>
    <n v="0.76757466281447584"/>
    <n v="0"/>
    <n v="0"/>
    <d v="2022-03-12T00:00:00"/>
    <n v="1.5287671232876712"/>
    <n v="4.3843078519294892E-2"/>
    <n v="0"/>
    <n v="0.05"/>
    <s v="REMOTA"/>
    <x v="1"/>
    <n v="0"/>
  </r>
  <r>
    <n v="1206"/>
    <d v="2018-06-01T00:00:00"/>
    <d v="2018-06-01T00:00:00"/>
    <s v="JUZGADO 02 LABORAL DE MEDELLÍN"/>
    <s v="05001310500220180038800"/>
    <s v="2019"/>
    <x v="1"/>
    <s v="ELKIN DE JESÚS CASTRILLÓN"/>
    <s v="NICOLAS OCTAVIO ARIMENDI VILLEGAS"/>
    <s v="140.233"/>
    <s v="ORDINARIA"/>
    <s v="RECONOCIMIENTO Y PAGO DE OTRAS PRESTACIONES SALARIALES, SOLCIALES Y SALARIOS"/>
    <s v="ALTO"/>
    <s v="BAJO"/>
    <s v="BAJO"/>
    <s v="MEDIO   "/>
    <n v="0.39749999999999996"/>
    <s v="MEDIA"/>
    <n v="61453707"/>
    <n v="0"/>
    <s v=" SENTENCIA 1RA EN CONTRA"/>
    <n v="11827345"/>
    <s v="NO"/>
    <s v="NO"/>
    <s v="4 AÑOS"/>
    <s v="GLADYS ZABRINA RENTERIA VALENCIA"/>
    <s v="D 2019070001909"/>
    <d v="2019-04-24T00:00:00"/>
    <n v="218117"/>
    <s v="EDUCACION"/>
    <s v="SE RECIBE DEL DRA. DIANA RAIGOZA"/>
    <d v="2020-08-31T00:00:00"/>
    <s v="2018-06"/>
    <s v="4"/>
    <s v="2020-07"/>
    <n v="0.73777124655030268"/>
    <n v="45338778.018527061"/>
    <n v="0"/>
    <d v="2022-05-31T00:00:00"/>
    <n v="1.747945205479452"/>
    <n v="4.3843078519294892E-2"/>
    <n v="0"/>
    <n v="0.39749999999999996"/>
    <s v="MEDIA"/>
    <x v="0"/>
    <n v="11827345"/>
  </r>
  <r>
    <n v="1207"/>
    <d v="2015-12-10T00:00:00"/>
    <d v="2015-09-30T00:00:00"/>
    <s v="JUZGADO 03 LABORAL DE MEDELLÍN"/>
    <s v="05001310500320150146700"/>
    <s v="2019"/>
    <x v="1"/>
    <s v="VIVIANA PATRICIA OCHOA FLOREZ Y OTRA"/>
    <s v="ALEJANDRO RODRIGUEZ ARREDONDO"/>
    <s v="119.080"/>
    <s v="ORDINARIA"/>
    <s v="RECONOCIMIENTO Y PAGO DE OTRAS PRESTACIONES SALARIALES, SOLCIALES Y SALARIOS"/>
    <s v="MEDIO   "/>
    <s v="BAJO"/>
    <s v="BAJO"/>
    <s v="BAJO"/>
    <n v="0.14000000000000001"/>
    <s v="BAJA"/>
    <n v="0"/>
    <n v="0"/>
    <s v="CONTESTACIÓN"/>
    <n v="0"/>
    <s v="NO"/>
    <s v="NO"/>
    <s v="6 AÑOS"/>
    <s v="GLADYS ZABRINA RENTERIA VALENCIA"/>
    <s v="D 2019070001909"/>
    <d v="2019-04-24T00:00:00"/>
    <n v="218117"/>
    <s v="INFANCIA, ADOLESCENCIA Y JUVENTUD"/>
    <s v="SE RECIBE DEL DRA. DIANA RAIGOZA RECONOCIMIENTO Y PAGO DE OTRAS PRESTACIONES SALARIALES, SOLCIALES Y SALARIOS"/>
    <d v="2020-08-31T00:00:00"/>
    <s v="2015-12"/>
    <s v="6"/>
    <s v="2020-07"/>
    <n v="0.8321082718324041"/>
    <n v="0"/>
    <n v="0"/>
    <d v="2021-12-08T00:00:00"/>
    <n v="1.2712328767123289"/>
    <n v="4.3843078519294892E-2"/>
    <n v="0"/>
    <n v="0.14000000000000001"/>
    <s v="BAJA"/>
    <x v="2"/>
    <n v="0"/>
  </r>
  <r>
    <n v="1208"/>
    <d v="2018-03-16T00:00:00"/>
    <d v="2017-12-19T00:00:00"/>
    <s v="JUZGADO 23 LABORAL DE MEDELLÍN"/>
    <s v="05001310502320190041000"/>
    <s v="2019"/>
    <x v="1"/>
    <s v="OSCAR EMILIO CORREA VASQUEZ Y OTROS"/>
    <s v="GUILLERMO LEÓN GALEANO MARÍN"/>
    <s v="81.864"/>
    <s v="ORDINARIA"/>
    <s v="INCENTIVO ANTIGÜEDAD"/>
    <s v="MEDIO   "/>
    <s v="BAJO"/>
    <s v="MEDIO   "/>
    <s v="BAJO"/>
    <n v="0.185"/>
    <s v="BAJA"/>
    <n v="125711983"/>
    <n v="1"/>
    <s v="AUDIENCIA INICIAL O PRIMERA AUDIENCIA"/>
    <n v="0"/>
    <s v="NO"/>
    <s v="NO"/>
    <s v="5 AÑOS"/>
    <s v="GLADYS ZABRINA RENTERIA VALENCIA"/>
    <s v="D 2019070001909"/>
    <d v="2019-04-24T00:00:00"/>
    <n v="218117"/>
    <s v="FABRICA DE LICORES DE ANTIOQUIA"/>
    <s v="SE RECIBE DEL DRA. DIANA RAIGOZAReclama Prima de Antigüedad y Prima Especial"/>
    <d v="2020-08-31T00:00:00"/>
    <s v="2018-03"/>
    <s v="5"/>
    <s v="2020-07"/>
    <n v="0.74420758606092174"/>
    <n v="93555811.407361627"/>
    <n v="93555811.407361627"/>
    <d v="2023-03-15T00:00:00"/>
    <n v="2.536986301369863"/>
    <n v="4.3843078519294892E-2"/>
    <n v="91707828.510616764"/>
    <n v="0.185"/>
    <s v="BAJA"/>
    <x v="2"/>
    <n v="91707828.510616764"/>
  </r>
  <r>
    <n v="1209"/>
    <d v="2019-07-19T00:00:00"/>
    <d v="2019-07-16T00:00:00"/>
    <s v="JUZGADO 14 LABORAL DEL CIRCUITO"/>
    <s v="05001310501420190041800"/>
    <s v="2020"/>
    <x v="1"/>
    <s v="JHONNY ALVEIRO SUAREZ MEJÍA"/>
    <s v="CARLOS ALBERTO BALLESTEROS BARON"/>
    <n v="33513"/>
    <s v="ORDINARIA"/>
    <s v="RECONOCIMIENTO Y PAGO DE OTRAS PRESTACIONES SALARIALES, SOLCIALES Y SALARIOS"/>
    <s v="BAJO"/>
    <s v="BAJO"/>
    <s v="BAJO"/>
    <s v="BAJO"/>
    <n v="0.05"/>
    <s v="REMOTA"/>
    <n v="14975310"/>
    <n v="0"/>
    <s v="CONTESTACIÓN"/>
    <n v="0"/>
    <s v="NO"/>
    <s v="NO"/>
    <s v="5 AÑOS "/>
    <s v="GLADYS ZABRINA RENTERIA VALENCIA"/>
    <s v="D 2019070001909"/>
    <d v="2019-04-24T00:00:00"/>
    <n v="218117"/>
    <s v="FABRICA DE LICORES DE ANTIOQUIA"/>
    <s v="SE RECIBE DEL DRA. DIANA RAIGOZAEN ESPERA DE QUE EL DESPACHO REGISTRE LA ACTUACIÓN DE DEMANDA CONTESTADA"/>
    <d v="2020-08-31T00:00:00"/>
    <s v="2019-07"/>
    <s v="5"/>
    <s v="2020-07"/>
    <n v="1.0197202253740043"/>
    <n v="15270626.48824558"/>
    <n v="0"/>
    <d v="2024-07-17T00:00:00"/>
    <n v="3.8794520547945206"/>
    <n v="4.3843078519294892E-2"/>
    <n v="0"/>
    <n v="0.05"/>
    <s v="REMOTA"/>
    <x v="1"/>
    <n v="0"/>
  </r>
  <r>
    <n v="1210"/>
    <d v="2020-03-04T00:00:00"/>
    <d v="2020-02-18T00:00:00"/>
    <s v="JUZGADO 34 ADMINISTRATIVO"/>
    <s v="05001333303420200005500"/>
    <s v="2020"/>
    <x v="0"/>
    <s v="CARLOS ALBERTO VILLEGAS LOPERA "/>
    <s v="JORGE ANDRES VALESQUEZ VILLEGAS "/>
    <n v="320758"/>
    <s v="CONTRACTUAL"/>
    <s v="EQUILIBRIO ECONOMICO"/>
    <s v="MEDIO   "/>
    <s v="MEDIO   "/>
    <s v="ALTO"/>
    <s v="MEDIO   "/>
    <n v="0.55000000000000004"/>
    <s v="ALTA"/>
    <n v="377365633"/>
    <n v="0"/>
    <s v="ADMISIÓN"/>
    <n v="0"/>
    <s v="NO"/>
    <s v="NO"/>
    <s v="5 AÑOS "/>
    <s v="GLADYS ZABRINA RENTERIA VALENCIA"/>
    <s v="D 2019070001909"/>
    <d v="2019-04-24T00:00:00"/>
    <n v="218117"/>
    <s v="INFRAESTRUCTURA"/>
    <s v="SE NOTIFICA EL 20 DE AGOSTO DE 2020, POR LA EMERGENCIA COVID-19, CONFORME AL DECRETO 806 DE 2020  "/>
    <d v="2020-08-31T00:00:00"/>
    <s v="2020-03"/>
    <s v="5"/>
    <s v="2020-07"/>
    <n v="0.99469345209892923"/>
    <n v="375363124.1922676"/>
    <n v="0"/>
    <d v="2025-03-03T00:00:00"/>
    <n v="4.506849315068493"/>
    <n v="4.3843078519294892E-2"/>
    <n v="0"/>
    <n v="0.55000000000000004"/>
    <s v="ALTA"/>
    <x v="0"/>
    <n v="0"/>
  </r>
  <r>
    <n v="1211"/>
    <d v="2020-01-21T00:00:00"/>
    <d v="2019-12-10T00:00:00"/>
    <s v="JUZGADO 14 ADMINISTRATIVO"/>
    <s v="05001333301420190051000"/>
    <s v="2019"/>
    <x v="0"/>
    <s v="JAIME IGNACIO  GAVIRIA C"/>
    <s v="RUBEN DARIO MUÑOZ PULGASRÍN"/>
    <n v="73699"/>
    <s v="NULIDAD Y RESTABLECIMIENTO DEL DERECHO - LABORAL"/>
    <s v="RECONOCIMIENTO Y PAGO DE OTRAS PRESTACIONES SALARIALES, SOLCIALES Y SALARIOS"/>
    <s v="BAJO"/>
    <s v="BAJO"/>
    <s v="MEDIO   "/>
    <s v="MEDIO   "/>
    <n v="0.2525"/>
    <s v="MEDIA"/>
    <n v="121092435"/>
    <n v="0"/>
    <s v="ADMISIÓN"/>
    <n v="0"/>
    <s v="NO"/>
    <s v="NO"/>
    <s v="5 AÑOS"/>
    <s v="GLADYS ZABRINA RENTERIA VALENCIA"/>
    <s v="D 2019070001909"/>
    <d v="2019-04-24T00:00:00"/>
    <n v="218117"/>
    <s v="GESTION HUMANA Y DLLO ORGANIZACIONAL"/>
    <s v="SE NOTIFICA EL 21 DE AGOSTO DE 2020, POR LA EMERGENCIA COVID-19, CONFORME AL DECRETO 806 DE 202  "/>
    <d v="2020-08-31T00:00:00"/>
    <s v="2020-01"/>
    <s v="5"/>
    <s v="2020-07"/>
    <n v="1.0070030698388335"/>
    <n v="121940453.7792594"/>
    <n v="0"/>
    <d v="2025-01-19T00:00:00"/>
    <n v="4.3890410958904109"/>
    <n v="4.3843078519294892E-2"/>
    <n v="0"/>
    <n v="0.2525"/>
    <s v="MEDIA"/>
    <x v="2"/>
    <n v="0"/>
  </r>
  <r>
    <n v="1212"/>
    <d v="2000-07-04T00:00:00"/>
    <d v="2000-07-04T00:00:00"/>
    <s v="Tribunal Administrativo de Antioquia"/>
    <s v="05001233100020000377600"/>
    <s v="2019"/>
    <x v="0"/>
    <s v="LUIS ALBERTO LONDOÑO BRIDGE"/>
    <m/>
    <m/>
    <s v="CONTRACTUAL"/>
    <s v="OTRAS"/>
    <s v="BAJO"/>
    <s v="BAJO"/>
    <s v="BAJO"/>
    <s v="BAJO"/>
    <n v="0.05"/>
    <s v="REMOTA"/>
    <n v="5500687704"/>
    <n v="0"/>
    <s v=" ALEGATOS DE SEGUNDA"/>
    <n v="0"/>
    <s v="NO"/>
    <n v="0"/>
    <n v="21"/>
    <s v="JHONATAN ANDRÉS SIERRA RAMÍREZ"/>
    <m/>
    <d v="2019-09-16T00:00:00"/>
    <n v="229259"/>
    <s v="GESTION HUMANA Y DLLO ORGANIZACIONAL"/>
    <s v=" "/>
    <d v="2020-08-31T00:00:00"/>
    <s v="2000-07"/>
    <s v="21"/>
    <s v="2020-07"/>
    <n v="1.7220562496705625"/>
    <n v="9472493638.1592178"/>
    <n v="0"/>
    <d v="2021-06-29T00:00:00"/>
    <n v="0.82739726027397265"/>
    <n v="4.3843078519294892E-2"/>
    <n v="0"/>
    <n v="0.05"/>
    <s v="REMOTA"/>
    <x v="1"/>
    <n v="0"/>
  </r>
  <r>
    <n v="1213"/>
    <d v="2009-09-25T00:00:00"/>
    <d v="2009-09-25T00:00:00"/>
    <s v="Tribunal Administrativo de Antioquia"/>
    <s v="05001233100020080123100"/>
    <s v="2019"/>
    <x v="0"/>
    <s v="UNION TEMPORAL VAGACHI-YALI"/>
    <m/>
    <m/>
    <s v="EJECUTIVA"/>
    <s v="SINGULAR "/>
    <s v="BAJO"/>
    <s v="BAJO"/>
    <s v="BAJO"/>
    <s v="BAJO"/>
    <n v="0.05"/>
    <s v="REMOTA"/>
    <n v="7000000000"/>
    <n v="0"/>
    <s v=" ALEGATOS DE SEGUNDA"/>
    <n v="0"/>
    <s v="NO"/>
    <n v="0"/>
    <n v="13"/>
    <s v="JHONATAN ANDRÉS SIERRA RAMÍREZ"/>
    <m/>
    <d v="2019-09-16T00:00:00"/>
    <n v="229259"/>
    <s v="INFRAESTRUCTURA"/>
    <s v=" "/>
    <d v="2020-08-31T00:00:00"/>
    <s v="2009-09"/>
    <s v="13"/>
    <s v="2020-07"/>
    <n v="1.0279574761108587"/>
    <n v="7195702332.7760115"/>
    <n v="0"/>
    <d v="2022-09-22T00:00:00"/>
    <n v="2.0602739726027397"/>
    <n v="4.3843078519294892E-2"/>
    <n v="0"/>
    <n v="0.05"/>
    <s v="REMOTA"/>
    <x v="1"/>
    <n v="0"/>
  </r>
  <r>
    <n v="1214"/>
    <d v="2010-04-04T00:00:00"/>
    <d v="2010-04-04T00:00:00"/>
    <s v="Juzgado 10 Administrativo de Medellín"/>
    <s v="05001333301020100031500"/>
    <s v="2019"/>
    <x v="0"/>
    <s v="ROSALIA LOPERA MORENO"/>
    <m/>
    <m/>
    <s v="GRUPO"/>
    <s v="FALLA EN EL SERVICIO OTRAS CAUSAS"/>
    <s v="BAJO"/>
    <s v="BAJO"/>
    <s v="BAJO"/>
    <s v="BAJO"/>
    <n v="0.05"/>
    <s v="REMOTA"/>
    <n v="40000000000"/>
    <n v="0"/>
    <s v=" AUDIENCIA DE PRUEBAS"/>
    <n v="0"/>
    <s v="NO"/>
    <n v="0"/>
    <n v="12"/>
    <s v="JHONATAN ANDRÉS SIERRA RAMÍREZ"/>
    <m/>
    <d v="2019-09-16T00:00:00"/>
    <n v="229259"/>
    <s v="MINAS"/>
    <s v=" "/>
    <d v="2020-08-31T00:00:00"/>
    <s v="2010-04"/>
    <s v="12"/>
    <s v="2020-07"/>
    <n v="1.006516081748053"/>
    <n v="40260643269.922119"/>
    <n v="0"/>
    <d v="2022-04-01T00:00:00"/>
    <n v="1.5835616438356164"/>
    <n v="4.3843078519294892E-2"/>
    <n v="0"/>
    <n v="0.05"/>
    <s v="REMOTA"/>
    <x v="1"/>
    <n v="0"/>
  </r>
  <r>
    <n v="1215"/>
    <d v="2011-08-30T00:00:00"/>
    <d v="2011-08-03T00:00:00"/>
    <s v="Juzgado 30 Administrativo de Medellín"/>
    <s v="05001333103020110042900"/>
    <s v="2019"/>
    <x v="0"/>
    <s v="Janeth Sánchez S. y otro"/>
    <s v="Javier Villegas Posada"/>
    <n v="20944"/>
    <s v="REPARACIÓN DIRECTA"/>
    <s v="FALLA EN EL SERVICIO OTRAS CAUSAS"/>
    <s v="MEDIO   "/>
    <s v="MEDIO   "/>
    <s v="MEDIO   "/>
    <s v="MEDIO   "/>
    <n v="0.5"/>
    <s v="MEDIA"/>
    <n v="321360000"/>
    <n v="0"/>
    <s v=" ALEGATOS DE SEGUNDA"/>
    <n v="0"/>
    <s v="NO"/>
    <n v="0"/>
    <n v="10"/>
    <s v="JHONATAN ANDRÉS SIERRA RAMÍREZ"/>
    <m/>
    <d v="2019-09-16T00:00:00"/>
    <n v="229259"/>
    <s v="MINAS"/>
    <m/>
    <d v="2020-08-31T00:00:00"/>
    <s v="2011-08"/>
    <s v="10"/>
    <s v="2020-07"/>
    <n v="0.97183726339218279"/>
    <n v="312309622.96371186"/>
    <n v="0"/>
    <d v="2021-08-27T00:00:00"/>
    <n v="0.989041095890411"/>
    <n v="4.3843078519294892E-2"/>
    <n v="0"/>
    <n v="0.5"/>
    <s v="MEDIA"/>
    <x v="2"/>
    <n v="0"/>
  </r>
  <r>
    <n v="1216"/>
    <d v="2011-10-06T00:00:00"/>
    <d v="2011-10-06T00:00:00"/>
    <s v="Juzgado 12 Administrativo de Medellín"/>
    <s v="05001333101220110050600"/>
    <s v="2019"/>
    <x v="0"/>
    <s v="Luis Eduardo Restrepo y Otros."/>
    <s v="Javier Leonidas Villegas Posada"/>
    <n v="20944"/>
    <s v="REPARACIÓN DIRECTA"/>
    <s v="FALLA EN EL SERVICIO OTRAS CAUSAS"/>
    <s v="MEDIO   "/>
    <s v="MEDIO   "/>
    <s v="MEDIO   "/>
    <s v="MEDIO   "/>
    <n v="0.5"/>
    <s v="MEDIA"/>
    <n v="321360000"/>
    <n v="0"/>
    <s v=" RECURSO DE APELACIÓN SENTENCIA"/>
    <n v="0"/>
    <s v="NO"/>
    <n v="0"/>
    <n v="11"/>
    <s v="JHONATAN ANDRÉS SIERRA RAMÍREZ"/>
    <m/>
    <d v="2019-09-16T00:00:00"/>
    <n v="229259"/>
    <s v="MINAS"/>
    <m/>
    <d v="2020-08-31T00:00:00"/>
    <s v="2011-10"/>
    <s v="11"/>
    <s v="2020-07"/>
    <n v="0.96701088919484035"/>
    <n v="310758619.35165387"/>
    <n v="0"/>
    <d v="2022-10-03T00:00:00"/>
    <n v="2.0904109589041098"/>
    <n v="4.3843078519294892E-2"/>
    <n v="0"/>
    <n v="0.5"/>
    <s v="MEDIA"/>
    <x v="2"/>
    <n v="0"/>
  </r>
  <r>
    <n v="1217"/>
    <d v="2011-11-04T00:00:00"/>
    <d v="2011-07-29T00:00:00"/>
    <s v="Tribunal Administrativo de Antioquia"/>
    <s v="05001233100020110110000"/>
    <s v="2019"/>
    <x v="0"/>
    <s v="Soraya Janeth y Otros"/>
    <s v="Carlos Alberto Duque Restrepo"/>
    <n v="61912"/>
    <s v="NULIDAD Y RESTABLECIMIENTO DEL DERECHO"/>
    <s v="OTRAS"/>
    <s v="BAJO"/>
    <s v="BAJO"/>
    <s v="BAJO"/>
    <s v="BAJO"/>
    <n v="0.05"/>
    <s v="REMOTA"/>
    <n v="4823838000000"/>
    <n v="0"/>
    <s v=" RECURSO DE APELACIÓN SENTENCIA"/>
    <n v="0"/>
    <s v="NO"/>
    <n v="0"/>
    <n v="11"/>
    <s v="JHONATAN ANDRÉS SIERRA RAMÍREZ"/>
    <m/>
    <d v="2019-09-16T00:00:00"/>
    <n v="229259"/>
    <s v="MINAS"/>
    <m/>
    <d v="2020-08-31T00:00:00"/>
    <s v="2011-11"/>
    <s v="11"/>
    <s v="2020-07"/>
    <n v="0.96566715194729857"/>
    <n v="4658221902915.1533"/>
    <n v="0"/>
    <d v="2022-11-01T00:00:00"/>
    <n v="2.1698630136986301"/>
    <n v="4.3843078519294892E-2"/>
    <n v="0"/>
    <n v="0.05"/>
    <s v="REMOTA"/>
    <x v="1"/>
    <n v="0"/>
  </r>
  <r>
    <n v="1218"/>
    <d v="2012-01-20T00:00:00"/>
    <d v="2012-01-20T00:00:00"/>
    <s v="Consejo de Estado"/>
    <s v="11001032600020120000100"/>
    <s v="2019"/>
    <x v="0"/>
    <s v="Francisco Luis Hernández"/>
    <m/>
    <m/>
    <s v="NULIDAD Y RESTABLECIMIENTO DEL DERECHO"/>
    <s v="OTRAS"/>
    <s v="BAJO"/>
    <s v="BAJO"/>
    <s v="BAJO"/>
    <s v="BAJO"/>
    <n v="0.05"/>
    <s v="REMOTA"/>
    <n v="70000000"/>
    <n v="0"/>
    <s v=" SENTENCIA 1RA FAVORABLE"/>
    <n v="0"/>
    <s v="NO"/>
    <n v="0"/>
    <n v="9"/>
    <s v="JHONATAN ANDRÉS SIERRA RAMÍREZ"/>
    <m/>
    <d v="2019-09-16T00:00:00"/>
    <n v="229259"/>
    <s v="MINAS"/>
    <s v=" "/>
    <d v="2020-08-31T00:00:00"/>
    <s v="2012-01"/>
    <s v="9"/>
    <s v="2020-07"/>
    <n v="0.95466300218677569"/>
    <n v="66826410.153074302"/>
    <n v="0"/>
    <d v="2021-01-17T00:00:00"/>
    <n v="0.38082191780821917"/>
    <n v="4.3843078519294892E-2"/>
    <n v="0"/>
    <n v="0.05"/>
    <s v="REMOTA"/>
    <x v="1"/>
    <n v="0"/>
  </r>
  <r>
    <n v="1219"/>
    <d v="2013-05-17T00:00:00"/>
    <d v="2012-07-17T00:00:00"/>
    <s v="Juzgado 9 Administrativo de Medellín"/>
    <s v="05001333300920120005100"/>
    <s v="2019"/>
    <x v="0"/>
    <s v="Ana de Jesus Gallego de Rojas y Otros."/>
    <s v="Nicolas Muñoz Gomez"/>
    <n v="54249"/>
    <s v="REPARACIÓN DIRECTA"/>
    <s v="FALLA EN EL SERVICIO OTRAS CAUSAS"/>
    <s v="BAJO"/>
    <s v="MEDIO   "/>
    <s v="BAJO"/>
    <s v="BAJO"/>
    <n v="0.20749999999999999"/>
    <s v="BAJA"/>
    <n v="91927875"/>
    <n v="0.2"/>
    <s v=" SENTENCIA 1RA FAVORABLE"/>
    <n v="0"/>
    <s v="NO"/>
    <n v="0"/>
    <n v="10"/>
    <s v="JHONATAN ANDRÉS SIERRA RAMÍREZ"/>
    <m/>
    <d v="2019-09-16T00:00:00"/>
    <n v="229259"/>
    <s v="MINAS"/>
    <m/>
    <d v="2020-08-31T00:00:00"/>
    <s v="2013-05"/>
    <s v="10"/>
    <s v="2020-07"/>
    <n v="0.92501103743402557"/>
    <n v="85034299.022855431"/>
    <n v="17006859.804571088"/>
    <d v="2023-05-15T00:00:00"/>
    <n v="2.7041095890410958"/>
    <n v="4.3843078519294892E-2"/>
    <n v="16649032.831785092"/>
    <n v="0.20749999999999999"/>
    <s v="BAJA"/>
    <x v="2"/>
    <n v="16649032.831785092"/>
  </r>
  <r>
    <n v="1220"/>
    <d v="2012-10-10T00:00:00"/>
    <d v="2012-07-17T00:00:00"/>
    <s v="Juzgado 23 Administrativo de Medellín"/>
    <s v="05001333302320120005100"/>
    <s v="2019"/>
    <x v="0"/>
    <s v="Victor E. Vasquez y Otros."/>
    <s v="Paula Andrea Duque Arteaga"/>
    <n v="176042"/>
    <s v="REPARACIÓN DIRECTA"/>
    <s v="FALLA EN EL SERVICIO OTRAS CAUSAS"/>
    <s v="MEDIO   "/>
    <s v="MEDIO   "/>
    <s v="MEDIO   "/>
    <s v="MEDIO   "/>
    <n v="0.5"/>
    <s v="MEDIA"/>
    <n v="96676125"/>
    <n v="0.2"/>
    <s v=" AUDIENCIA DE PRUEBAS"/>
    <n v="0"/>
    <s v="NO"/>
    <n v="0"/>
    <n v="12"/>
    <s v="JHONATAN ANDRÉS SIERRA RAMÍREZ"/>
    <m/>
    <d v="2019-09-16T00:00:00"/>
    <n v="229259"/>
    <s v="MINAS"/>
    <m/>
    <d v="2020-08-31T00:00:00"/>
    <s v="2012-10"/>
    <s v="12"/>
    <s v="2020-07"/>
    <n v="0.93832612220277778"/>
    <n v="90713733.480841026"/>
    <n v="18142746.696168207"/>
    <d v="2024-10-07T00:00:00"/>
    <n v="4.1041095890410961"/>
    <n v="4.3843078519294892E-2"/>
    <n v="17566555.452210724"/>
    <n v="0.5"/>
    <s v="MEDIA"/>
    <x v="2"/>
    <n v="17566555.452210724"/>
  </r>
  <r>
    <n v="1221"/>
    <d v="2013-05-10T00:00:00"/>
    <d v="2012-07-17T00:00:00"/>
    <s v="Juzgado 7 Administrativo de Medellín"/>
    <s v="05001333300720120005900"/>
    <s v="2019"/>
    <x v="0"/>
    <s v="Gilberto de Jesus Colorado."/>
    <s v="Paula Andrea Duque Arteaga"/>
    <n v="176042"/>
    <s v="REPARACIÓN DIRECTA"/>
    <s v="FALLA EN EL SERVICIO OTRAS CAUSAS"/>
    <s v="MEDIO   "/>
    <s v="MEDIO   "/>
    <s v="MEDIO   "/>
    <s v="MEDIO   "/>
    <n v="0.5"/>
    <s v="MEDIA"/>
    <n v="56670000"/>
    <n v="0"/>
    <s v=" ALEGATOS DE SEGUNDA"/>
    <n v="0"/>
    <s v="NO"/>
    <n v="0"/>
    <n v="10"/>
    <s v="JHONATAN ANDRÉS SIERRA RAMÍREZ"/>
    <m/>
    <d v="2019-09-16T00:00:00"/>
    <n v="229259"/>
    <s v="MINAS"/>
    <m/>
    <d v="2020-08-31T00:00:00"/>
    <s v="2013-05"/>
    <s v="10"/>
    <s v="2020-07"/>
    <n v="0.92501103743402557"/>
    <n v="52420375.491386227"/>
    <n v="0"/>
    <d v="2023-05-08T00:00:00"/>
    <n v="2.6849315068493151"/>
    <n v="4.3843078519294892E-2"/>
    <n v="0"/>
    <n v="0.5"/>
    <s v="MEDIA"/>
    <x v="2"/>
    <n v="0"/>
  </r>
  <r>
    <n v="1222"/>
    <d v="2014-01-17T00:00:00"/>
    <d v="2014-01-17T00:00:00"/>
    <s v="Juzgado 25 Administrativo de Medellín"/>
    <s v="05001333302520120008000"/>
    <s v="2019"/>
    <x v="0"/>
    <s v="Luz Dary Agudelo Quiroz"/>
    <s v="Nicolas Muñoz Gomez"/>
    <n v="67940"/>
    <s v="REPARACIÓN DIRECTA"/>
    <s v="FALLA EN EL SERVICIO OTRAS CAUSAS"/>
    <s v="MEDIO   "/>
    <s v="MEDIO   "/>
    <s v="MEDIO   "/>
    <s v="MEDIO   "/>
    <n v="0.5"/>
    <s v="MEDIA"/>
    <n v="226680000"/>
    <n v="0.2"/>
    <s v=" ALEGATOS DE SEGUNDA"/>
    <n v="0"/>
    <s v="NO"/>
    <n v="0"/>
    <n v="8"/>
    <s v="JHONATAN ANDRÉS SIERRA RAMÍREZ"/>
    <m/>
    <d v="2019-09-16T00:00:00"/>
    <n v="229259"/>
    <s v="MINAS"/>
    <m/>
    <d v="2020-08-31T00:00:00"/>
    <s v="2014-01"/>
    <s v="8"/>
    <s v="2020-07"/>
    <n v="0.9164741666388736"/>
    <n v="207746364.09369987"/>
    <n v="41549272.81873998"/>
    <d v="2022-01-15T00:00:00"/>
    <n v="1.3753424657534246"/>
    <n v="4.3843078519294892E-2"/>
    <n v="41102319.79173062"/>
    <n v="0.5"/>
    <s v="MEDIA"/>
    <x v="2"/>
    <n v="41102319.79173062"/>
  </r>
  <r>
    <n v="1223"/>
    <d v="2012-10-24T00:00:00"/>
    <d v="2012-10-24T00:00:00"/>
    <s v="Juzgado 10 Administrativo de Medellín"/>
    <s v="05001333301020120008200"/>
    <s v="2019"/>
    <x v="0"/>
    <s v="Maria Elizabeth Castrillón Vanegas y otros"/>
    <s v="Paula Andrea Duque Arteaga"/>
    <n v="176042"/>
    <s v="REPARACIÓN DIRECTA"/>
    <s v="FALLA EN EL SERVICIO OTRAS CAUSAS"/>
    <s v="MEDIO   "/>
    <s v="MEDIO   "/>
    <s v="MEDIO   "/>
    <s v="MEDIO   "/>
    <n v="0.5"/>
    <s v="MEDIA"/>
    <n v="206899350"/>
    <n v="0.2"/>
    <s v=" ALEGATOS DE SEGUNDA"/>
    <n v="0"/>
    <s v="NO"/>
    <n v="0"/>
    <n v="10"/>
    <s v="JHONATAN ANDRÉS SIERRA RAMÍREZ"/>
    <m/>
    <d v="2019-09-16T00:00:00"/>
    <n v="229259"/>
    <s v="MINAS"/>
    <m/>
    <d v="2020-08-31T00:00:00"/>
    <s v="2012-10"/>
    <s v="10"/>
    <s v="2020-07"/>
    <n v="0.93832612220277778"/>
    <n v="194139064.77177531"/>
    <n v="38827812.954355061"/>
    <d v="2022-10-22T00:00:00"/>
    <n v="2.1424657534246574"/>
    <n v="4.3843078519294892E-2"/>
    <n v="38179122.520119585"/>
    <n v="0.5"/>
    <s v="MEDIA"/>
    <x v="2"/>
    <n v="38179122.520119585"/>
  </r>
  <r>
    <n v="1224"/>
    <d v="2013-04-08T00:00:00"/>
    <d v="2013-03-04T00:00:00"/>
    <s v="Juzgado 10 Administrativo de Medellín"/>
    <s v="05001333302020120008700"/>
    <s v="2019"/>
    <x v="0"/>
    <s v="Carmen E. Velasquez García y Otros "/>
    <s v="Paula Andrea Duque Arteaga"/>
    <n v="176042"/>
    <s v="REPARACIÓN DIRECTA"/>
    <s v="FALLA EN EL SERVICIO OTRAS CAUSAS"/>
    <s v="MEDIO   "/>
    <s v="MEDIO   "/>
    <s v="MEDIO   "/>
    <s v="MEDIO   "/>
    <n v="0.5"/>
    <s v="MEDIA"/>
    <n v="104705250"/>
    <n v="0.2"/>
    <s v=" ALEGATOS DE SEGUNDA"/>
    <n v="0"/>
    <s v="NO"/>
    <n v="0"/>
    <n v="8"/>
    <s v="JHONATAN ANDRÉS SIERRA RAMÍREZ"/>
    <m/>
    <d v="2019-09-16T00:00:00"/>
    <n v="229259"/>
    <s v="MINAS"/>
    <m/>
    <d v="2020-08-31T00:00:00"/>
    <s v="2013-04"/>
    <s v="8"/>
    <s v="2020-07"/>
    <n v="0.92758915786922391"/>
    <n v="97123454.67198655"/>
    <n v="19424690.93439731"/>
    <d v="2021-04-06T00:00:00"/>
    <n v="0.59726027397260273"/>
    <n v="4.3843078519294892E-2"/>
    <n v="19333671.885741442"/>
    <n v="0.5"/>
    <s v="MEDIA"/>
    <x v="2"/>
    <n v="19333671.885741442"/>
  </r>
  <r>
    <n v="1225"/>
    <d v="2013-02-22T00:00:00"/>
    <d v="2012-08-02T00:00:00"/>
    <s v="Juzgado 10 Administrativo de Medellín"/>
    <s v="05001333301020120008900"/>
    <s v="2019"/>
    <x v="0"/>
    <s v="Liliana Aguirre San Martín"/>
    <s v="Nicolas Muñoz Gomez"/>
    <n v="54249"/>
    <s v="REPARACIÓN DIRECTA"/>
    <s v="FALLA EN EL SERVICIO OTRAS CAUSAS"/>
    <s v="MEDIO   "/>
    <s v="MEDIO   "/>
    <s v="MEDIO   "/>
    <s v="MEDIO   "/>
    <n v="0.5"/>
    <s v="MEDIA"/>
    <n v="139122750"/>
    <n v="0.1"/>
    <s v=" AUDIENCIA DE PRUEBAS"/>
    <n v="0"/>
    <s v="NO"/>
    <n v="0"/>
    <n v="9"/>
    <s v="JHONATAN ANDRÉS SIERRA RAMÍREZ"/>
    <m/>
    <d v="2019-09-16T00:00:00"/>
    <n v="229259"/>
    <s v="MINAS"/>
    <m/>
    <d v="2020-08-31T00:00:00"/>
    <s v="2013-02"/>
    <s v="9"/>
    <s v="2020-07"/>
    <n v="0.93184862868713714"/>
    <n v="129641343.80668341"/>
    <n v="12964134.380668342"/>
    <d v="2022-02-20T00:00:00"/>
    <n v="1.473972602739726"/>
    <n v="4.3843078519294892E-2"/>
    <n v="12814733.749921793"/>
    <n v="0.5"/>
    <s v="MEDIA"/>
    <x v="2"/>
    <n v="12814733.749921793"/>
  </r>
  <r>
    <n v="1226"/>
    <d v="2012-08-16T00:00:00"/>
    <d v="2012-08-16T00:00:00"/>
    <s v="Juzgado 27 Administrativo de Medellín"/>
    <s v="05001333302720120009100"/>
    <s v="2019"/>
    <x v="0"/>
    <s v="Luz Elena Marín y otros"/>
    <s v="Johana Andrea Orozco Castaño"/>
    <n v="149600"/>
    <s v="REPARACIÓN DIRECTA"/>
    <s v="FALLA EN EL SERVICIO OTRAS CAUSAS"/>
    <s v="MEDIO   "/>
    <s v="MEDIO   "/>
    <s v="MEDIO   "/>
    <s v="MEDIO   "/>
    <n v="0.5"/>
    <s v="MEDIA"/>
    <n v="71502720"/>
    <n v="0.2"/>
    <s v=" SENTENCIA 1RA FAVORABLE"/>
    <n v="0"/>
    <s v="NO"/>
    <n v="0"/>
    <n v="9"/>
    <s v="JHONATAN ANDRÉS SIERRA RAMÍREZ"/>
    <m/>
    <d v="2019-09-16T00:00:00"/>
    <n v="229259"/>
    <s v="MINAS"/>
    <m/>
    <d v="2020-08-31T00:00:00"/>
    <s v="2012-08"/>
    <s v="9"/>
    <s v="2020-07"/>
    <n v="0.942550230061453"/>
    <n v="67394905.186019659"/>
    <n v="13478981.037203932"/>
    <d v="2021-08-14T00:00:00"/>
    <n v="0.95342465753424654"/>
    <n v="4.3843078519294892E-2"/>
    <n v="13378299.366003698"/>
    <n v="0.5"/>
    <s v="MEDIA"/>
    <x v="2"/>
    <n v="13378299.366003698"/>
  </r>
  <r>
    <n v="1227"/>
    <d v="2012-12-05T00:00:00"/>
    <d v="2012-12-05T00:00:00"/>
    <s v="Juzgado 29 Administrativo de Medellín"/>
    <s v="05001333302920120009100"/>
    <s v="2019"/>
    <x v="0"/>
    <s v="Jorge Mario Correa Arredondo y Otros"/>
    <s v="Paula Andrea Duque Arteaga"/>
    <n v="176042"/>
    <s v="REPARACIÓN DIRECTA"/>
    <s v="FALLA EN EL SERVICIO OTRAS CAUSAS"/>
    <s v="MEDIO   "/>
    <s v="MEDIO   "/>
    <s v="MEDIO   "/>
    <s v="MEDIO   "/>
    <n v="0.5"/>
    <s v="MEDIA"/>
    <n v="243681000"/>
    <n v="0"/>
    <s v=" ALEGATOS DE SEGUNDA"/>
    <n v="0"/>
    <s v="NO"/>
    <n v="0"/>
    <n v="9"/>
    <s v="JHONATAN ANDRÉS SIERRA RAMÍREZ"/>
    <m/>
    <d v="2019-09-16T00:00:00"/>
    <n v="229259"/>
    <s v="MINAS"/>
    <m/>
    <d v="2020-08-31T00:00:00"/>
    <s v="2012-12"/>
    <s v="9"/>
    <s v="2020-07"/>
    <n v="0.93877643848037551"/>
    <n v="228761981.30533639"/>
    <n v="0"/>
    <d v="2021-12-03T00:00:00"/>
    <n v="1.2575342465753425"/>
    <n v="4.3843078519294892E-2"/>
    <n v="0"/>
    <n v="0.5"/>
    <s v="MEDIA"/>
    <x v="2"/>
    <n v="0"/>
  </r>
  <r>
    <n v="1228"/>
    <d v="2012-08-02T00:00:00"/>
    <d v="2012-08-02T00:00:00"/>
    <s v="Juzgado 12 Administrativo de Medellín"/>
    <s v="0500133330120120009200"/>
    <s v="2019"/>
    <x v="0"/>
    <s v="Juan Carlos Restrepo Trujillo"/>
    <s v="Paula Andrea Duque Arteaga"/>
    <n v="176042"/>
    <s v="REPARACIÓN DIRECTA"/>
    <s v="FALLA EN EL SERVICIO OTRAS CAUSAS"/>
    <s v="MEDIO   "/>
    <s v="MEDIO   "/>
    <s v="MEDIO   "/>
    <s v="MEDIO   "/>
    <n v="0.5"/>
    <s v="MEDIA"/>
    <n v="131672625"/>
    <n v="0.2"/>
    <s v=" ALEGATOS DE SEGUNDA"/>
    <n v="0"/>
    <s v="NO"/>
    <n v="0"/>
    <n v="10"/>
    <s v="JHONATAN ANDRÉS SIERRA RAMÍREZ"/>
    <m/>
    <d v="2019-09-16T00:00:00"/>
    <n v="229259"/>
    <s v="MINAS"/>
    <m/>
    <d v="2020-08-31T00:00:00"/>
    <s v="2012-08"/>
    <s v="10"/>
    <s v="2020-07"/>
    <n v="0.942550230061453"/>
    <n v="124108062.98654543"/>
    <n v="24821612.597309086"/>
    <d v="2022-07-31T00:00:00"/>
    <n v="1.9150684931506849"/>
    <n v="4.3843078519294892E-2"/>
    <n v="24450605.46919233"/>
    <n v="0.5"/>
    <s v="MEDIA"/>
    <x v="2"/>
    <n v="24450605.46919233"/>
  </r>
  <r>
    <n v="1229"/>
    <d v="2013-02-01T00:00:00"/>
    <d v="2013-02-01T00:00:00"/>
    <s v="Juzgado 9 Administrativo de Medellín"/>
    <s v="05001333300920120009300"/>
    <s v="2019"/>
    <x v="0"/>
    <s v="Maria Rosa Amelia Velasquez de Salinas"/>
    <s v="Paula Andrea Duque Arteaga"/>
    <n v="176042"/>
    <s v="REPARACIÓN DIRECTA"/>
    <s v="FALLA EN EL SERVICIO OTRAS CAUSAS"/>
    <s v="MEDIO   "/>
    <s v="MEDIO   "/>
    <s v="MEDIO   "/>
    <s v="MEDIO   "/>
    <n v="0.5"/>
    <s v="MEDIA"/>
    <n v="40384500"/>
    <n v="0.1"/>
    <s v=" ALEGATOS PRIMERA"/>
    <n v="0"/>
    <s v="NO"/>
    <n v="0"/>
    <n v="8"/>
    <s v="JHONATAN ANDRÉS SIERRA RAMÍREZ"/>
    <m/>
    <d v="2019-09-16T00:00:00"/>
    <n v="229259"/>
    <s v="MINAS"/>
    <m/>
    <d v="2020-08-31T00:00:00"/>
    <s v="2013-02"/>
    <s v="8"/>
    <s v="2020-07"/>
    <n v="0.93184862868713714"/>
    <n v="37632240.945215687"/>
    <n v="3763224.0945215691"/>
    <d v="2021-01-30T00:00:00"/>
    <n v="0.41643835616438357"/>
    <n v="4.3843078519294892E-2"/>
    <n v="3750920.4459644933"/>
    <n v="0.5"/>
    <s v="MEDIA"/>
    <x v="2"/>
    <n v="3750920.4459644933"/>
  </r>
  <r>
    <n v="1230"/>
    <d v="2012-08-15T00:00:00"/>
    <d v="2012-08-15T00:00:00"/>
    <s v="Juzgado 12 Administrativo de Medellín"/>
    <s v="05001333301220120009300"/>
    <s v="2019"/>
    <x v="0"/>
    <s v="Edilma del Socorro García Álvarez"/>
    <s v="Gloria Mary Vélez Agudelo"/>
    <n v="46893"/>
    <s v="REPARACIÓN DIRECTA"/>
    <s v="FALLA EN EL SERVICIO OTRAS CAUSAS"/>
    <s v="MEDIO   "/>
    <s v="MEDIO   "/>
    <s v="MEDIO   "/>
    <s v="MEDIO   "/>
    <n v="0.5"/>
    <s v="MEDIA"/>
    <n v="283350000"/>
    <n v="0"/>
    <s v=" ALEGATOS DE SEGUNDA"/>
    <n v="0"/>
    <s v="NO"/>
    <n v="0"/>
    <n v="9"/>
    <s v="JHONATAN ANDRÉS SIERRA RAMÍREZ"/>
    <m/>
    <d v="2019-09-16T00:00:00"/>
    <n v="229259"/>
    <s v="MINAS"/>
    <m/>
    <d v="2020-08-31T00:00:00"/>
    <s v="2012-08"/>
    <s v="9"/>
    <s v="2020-07"/>
    <n v="0.942550230061453"/>
    <n v="267071607.6879127"/>
    <n v="0"/>
    <d v="2021-08-13T00:00:00"/>
    <n v="0.9506849315068493"/>
    <n v="4.3843078519294892E-2"/>
    <n v="0"/>
    <n v="0.5"/>
    <s v="MEDIA"/>
    <x v="2"/>
    <n v="0"/>
  </r>
  <r>
    <n v="1231"/>
    <d v="2012-12-12T00:00:00"/>
    <d v="2012-12-12T00:00:00"/>
    <s v="Juzgado 24 Administrativo de Medellín"/>
    <s v="05001333302420120009300"/>
    <s v="2019"/>
    <x v="0"/>
    <s v="Eliana del Socorro Hoyos"/>
    <s v="Gloria Mary Velez Agudelo"/>
    <n v="46893"/>
    <s v="REPARACIÓN DIRECTA"/>
    <s v="FALLA EN EL SERVICIO OTRAS CAUSAS"/>
    <s v="MEDIO   "/>
    <s v="MEDIO   "/>
    <s v="MEDIO   "/>
    <s v="MEDIO   "/>
    <n v="0.5"/>
    <s v="MEDIA"/>
    <n v="884668949"/>
    <n v="0.2"/>
    <s v=" ALEGATOS DE SEGUNDA"/>
    <n v="0"/>
    <s v="NO"/>
    <n v="0"/>
    <n v="9"/>
    <s v="JHONATAN ANDRÉS SIERRA RAMÍREZ"/>
    <m/>
    <d v="2019-09-16T00:00:00"/>
    <n v="229259"/>
    <s v="MINAS"/>
    <m/>
    <d v="2020-08-31T00:00:00"/>
    <s v="2012-12"/>
    <s v="9"/>
    <s v="2020-07"/>
    <n v="0.93877643848037551"/>
    <n v="830506365.17639697"/>
    <n v="166101273.03527939"/>
    <d v="2021-12-10T00:00:00"/>
    <n v="1.2767123287671234"/>
    <n v="4.3843078519294892E-2"/>
    <n v="164441985.13951141"/>
    <n v="0.5"/>
    <s v="MEDIA"/>
    <x v="2"/>
    <n v="164441985.13951141"/>
  </r>
  <r>
    <n v="1232"/>
    <d v="2012-03-03T00:00:00"/>
    <d v="2012-03-03T00:00:00"/>
    <s v="Juzgado 16 Administrativo de Medellín"/>
    <s v="05001333301620120009700"/>
    <s v="2019"/>
    <x v="0"/>
    <s v="GLORIA ANDREA VAHOS CHICA Y OTROS"/>
    <m/>
    <m/>
    <s v="REPARACIÓN DIRECTA"/>
    <s v="FALLA EN EL SERVICIO OTRAS CAUSAS"/>
    <s v="BAJO"/>
    <s v="BAJO"/>
    <s v="BAJO"/>
    <s v="BAJO"/>
    <n v="0.05"/>
    <s v="REMOTA"/>
    <n v="511866750"/>
    <n v="0"/>
    <s v=" ALEGATOS DE SEGUNDA"/>
    <n v="0"/>
    <s v="NO"/>
    <n v="0"/>
    <n v="9"/>
    <s v="JHONATAN ANDRÉS SIERRA RAMÍREZ"/>
    <m/>
    <d v="2019-09-16T00:00:00"/>
    <n v="229259"/>
    <s v="MINAS"/>
    <m/>
    <d v="2020-08-31T00:00:00"/>
    <s v="2012-03"/>
    <s v="9"/>
    <s v="2020-07"/>
    <n v="0.94771081207215102"/>
    <n v="485101653.31523269"/>
    <n v="0"/>
    <d v="2021-03-01T00:00:00"/>
    <n v="0.49863013698630138"/>
    <n v="4.3843078519294892E-2"/>
    <n v="0"/>
    <n v="0.05"/>
    <s v="REMOTA"/>
    <x v="1"/>
    <n v="0"/>
  </r>
  <r>
    <n v="1233"/>
    <d v="2013-01-23T00:00:00"/>
    <d v="2012-07-31T00:00:00"/>
    <s v="Juzgado 24 Administrativo de Medellín"/>
    <s v="05001333302420120009900"/>
    <s v="2019"/>
    <x v="0"/>
    <s v="Ernesto de Jesús Montaño y Otros"/>
    <s v="Nicolas Muñoz Gómez "/>
    <n v="54249"/>
    <s v="REPARACIÓN DIRECTA"/>
    <s v="FALLA EN EL SERVICIO OTRAS CAUSAS"/>
    <s v="MEDIO   "/>
    <s v="MEDIO   "/>
    <s v="MEDIO   "/>
    <s v="MEDIO   "/>
    <n v="0.5"/>
    <s v="MEDIA"/>
    <n v="311685000"/>
    <n v="0.2"/>
    <s v=" ALEGATOS DE SEGUNDA"/>
    <n v="0"/>
    <s v="NO"/>
    <n v="0"/>
    <n v="9"/>
    <s v="JHONATAN ANDRÉS SIERRA RAMÍREZ"/>
    <m/>
    <d v="2019-09-16T00:00:00"/>
    <n v="229259"/>
    <s v="MINAS"/>
    <m/>
    <d v="2020-08-31T00:00:00"/>
    <s v="2013-01"/>
    <s v="9"/>
    <s v="2020-07"/>
    <n v="0.93598732150468988"/>
    <n v="291733208.30318928"/>
    <n v="58346641.660637856"/>
    <d v="2022-01-21T00:00:00"/>
    <n v="1.3917808219178083"/>
    <n v="4.3843078519294892E-2"/>
    <n v="57711535.544359766"/>
    <n v="0.5"/>
    <s v="MEDIA"/>
    <x v="2"/>
    <n v="57711535.544359766"/>
  </r>
  <r>
    <n v="1234"/>
    <d v="2012-05-11T00:00:00"/>
    <d v="2012-03-01T00:00:00"/>
    <s v="Juzgado 5 Administrativo de Medellín"/>
    <s v="05001333100520120012900"/>
    <s v="2019"/>
    <x v="0"/>
    <s v="Jesús Maria Ossa Villa"/>
    <s v="Juan Carlos Munera Montoya"/>
    <n v="118061"/>
    <s v="REPARACIÓN DIRECTA"/>
    <s v="FALLA EN EL SERVICIO OTRAS CAUSAS"/>
    <s v="MEDIO   "/>
    <s v="MEDIO   "/>
    <s v="MEDIO   "/>
    <s v="MEDIO   "/>
    <n v="0.5"/>
    <s v="MEDIA"/>
    <n v="136700094"/>
    <n v="2E-3"/>
    <s v=" ALEGATOS DE SEGUNDA"/>
    <n v="0"/>
    <s v="NO"/>
    <n v="0"/>
    <n v="9"/>
    <s v="JHONATAN ANDRÉS SIERRA RAMÍREZ"/>
    <m/>
    <d v="2019-09-16T00:00:00"/>
    <n v="229259"/>
    <s v="MINAS"/>
    <m/>
    <d v="2020-08-31T00:00:00"/>
    <s v="2012-05"/>
    <s v="9"/>
    <s v="2020-07"/>
    <n v="0.94351361846901527"/>
    <n v="128978400.33499452"/>
    <n v="257956.80066998905"/>
    <d v="2021-05-09T00:00:00"/>
    <n v="0.68767123287671228"/>
    <n v="4.3843078519294892E-2"/>
    <n v="256565.60528706122"/>
    <n v="0.5"/>
    <s v="MEDIA"/>
    <x v="2"/>
    <n v="256565.60528706122"/>
  </r>
  <r>
    <n v="1235"/>
    <d v="2012-11-21T00:00:00"/>
    <d v="2011-08-10T00:00:00"/>
    <s v="Juzgado 1 Administrativo de Medellín"/>
    <s v="05001333100120120013100"/>
    <s v="2019"/>
    <x v="0"/>
    <s v="Álvaro de J. Castañeda y otros"/>
    <s v="Javier Villegas Posada"/>
    <n v="20944"/>
    <s v="REPARACIÓN DIRECTA"/>
    <s v="FALLA EN EL SERVICIO OTRAS CAUSAS"/>
    <s v="MEDIO   "/>
    <s v="MEDIO   "/>
    <s v="MEDIO   "/>
    <s v="MEDIO   "/>
    <n v="0.5"/>
    <s v="MEDIA"/>
    <n v="145715319"/>
    <n v="0.15"/>
    <s v=" ALEGATOS DE SEGUNDA"/>
    <n v="0"/>
    <s v="NO"/>
    <n v="0"/>
    <n v="10"/>
    <s v="JHONATAN ANDRÉS SIERRA RAMÍREZ"/>
    <m/>
    <d v="2019-09-16T00:00:00"/>
    <n v="229259"/>
    <s v="MINAS"/>
    <m/>
    <d v="2020-08-31T00:00:00"/>
    <s v="2012-11"/>
    <s v="10"/>
    <s v="2020-07"/>
    <n v="0.93961070022972437"/>
    <n v="136915672.91978765"/>
    <n v="20537350.937968146"/>
    <d v="2022-11-19T00:00:00"/>
    <n v="2.2191780821917808"/>
    <n v="4.3843078519294892E-2"/>
    <n v="20182057.951264184"/>
    <n v="0.5"/>
    <s v="MEDIA"/>
    <x v="2"/>
    <n v="20182057.951264184"/>
  </r>
  <r>
    <n v="1236"/>
    <d v="2012-12-05T00:00:00"/>
    <d v="2012-12-05T00:00:00"/>
    <s v="Juzgado 29 Administrativo de Medellín"/>
    <s v="05001333302920120014200"/>
    <s v="2019"/>
    <x v="0"/>
    <s v="Lina Marcela Gomez Castaño y Otros"/>
    <s v="Paula Andrea Duque Arteaga"/>
    <n v="176042"/>
    <s v="REPARACIÓN DIRECTA"/>
    <s v="FALLA EN EL SERVICIO OTRAS CAUSAS"/>
    <s v="MEDIO   "/>
    <s v="MEDIO   "/>
    <s v="MEDIO   "/>
    <s v="MEDIO   "/>
    <n v="0.5"/>
    <s v="MEDIA"/>
    <n v="125575125"/>
    <n v="0"/>
    <s v=" ALEGATOS PRIMERA"/>
    <n v="0"/>
    <s v="NO"/>
    <n v="0"/>
    <n v="10"/>
    <s v="JHONATAN ANDRÉS SIERRA RAMÍREZ"/>
    <m/>
    <d v="2019-09-16T00:00:00"/>
    <n v="229259"/>
    <s v="MINAS"/>
    <m/>
    <d v="2020-08-31T00:00:00"/>
    <s v="2012-12"/>
    <s v="10"/>
    <s v="2020-07"/>
    <n v="0.93877643848037551"/>
    <n v="117886968.60922797"/>
    <n v="0"/>
    <d v="2022-12-03T00:00:00"/>
    <n v="2.2575342465753425"/>
    <n v="4.3843078519294892E-2"/>
    <n v="0"/>
    <n v="0.5"/>
    <s v="MEDIA"/>
    <x v="2"/>
    <n v="0"/>
  </r>
  <r>
    <n v="1237"/>
    <d v="2012-09-27T00:00:00"/>
    <d v="2012-08-31T00:00:00"/>
    <s v="Juzgado 25 Administrativo de Medellín"/>
    <s v="05001333302520120017500"/>
    <s v="2019"/>
    <x v="0"/>
    <s v="Erika Maria Garzon Garzon y Otros"/>
    <m/>
    <m/>
    <s v="REPARACIÓN DIRECTA"/>
    <s v="FALLA EN EL SERVICIO OTRAS CAUSAS"/>
    <s v="MEDIO   "/>
    <s v="MEDIO   "/>
    <s v="MEDIO   "/>
    <s v="MEDIO   "/>
    <n v="0.5"/>
    <s v="MEDIA"/>
    <n v="1260196035"/>
    <n v="0"/>
    <s v=" ALEGATOS DE SEGUNDA"/>
    <n v="0"/>
    <s v="NO"/>
    <n v="0"/>
    <n v="9"/>
    <s v="JHONATAN ANDRÉS SIERRA RAMÍREZ"/>
    <m/>
    <d v="2019-09-16T00:00:00"/>
    <n v="229259"/>
    <s v="MINAS"/>
    <s v=" "/>
    <d v="2020-08-31T00:00:00"/>
    <s v="2012-09"/>
    <s v="9"/>
    <s v="2020-07"/>
    <n v="0.93985918354073683"/>
    <n v="1184406816.5563738"/>
    <n v="0"/>
    <d v="2021-09-25T00:00:00"/>
    <n v="1.0684931506849316"/>
    <n v="4.3843078519294892E-2"/>
    <n v="0"/>
    <n v="0.5"/>
    <s v="MEDIA"/>
    <x v="2"/>
    <n v="0"/>
  </r>
  <r>
    <n v="1238"/>
    <d v="2012-09-13T00:00:00"/>
    <d v="2012-09-13T00:00:00"/>
    <s v="Juzgado 27 Administrativo de Medellín"/>
    <s v="05001333302720120020100"/>
    <s v="2019"/>
    <x v="0"/>
    <s v="Heriberto Tirado Cardona y otros"/>
    <s v="Heriberto Gallo Machado"/>
    <n v="104358"/>
    <s v="REPARACIÓN DIRECTA"/>
    <s v="FALLA EN EL SERVICIO OTRAS CAUSAS"/>
    <s v="MEDIO   "/>
    <s v="MEDIO   "/>
    <s v="MEDIO   "/>
    <s v="MEDIO   "/>
    <n v="0.5"/>
    <s v="MEDIA"/>
    <n v="39757014"/>
    <n v="0.2"/>
    <s v=" ALEGATOS DE SEGUNDA"/>
    <n v="0"/>
    <s v="NO"/>
    <n v="0"/>
    <n v="9"/>
    <s v="JHONATAN ANDRÉS SIERRA RAMÍREZ"/>
    <m/>
    <d v="2019-09-16T00:00:00"/>
    <n v="229259"/>
    <s v="MINAS"/>
    <m/>
    <d v="2020-08-31T00:00:00"/>
    <s v="2012-09"/>
    <s v="9"/>
    <s v="2020-07"/>
    <n v="0.93985918354073683"/>
    <n v="37365994.718057647"/>
    <n v="7473198.9436115297"/>
    <d v="2021-09-11T00:00:00"/>
    <n v="1.0301369863013699"/>
    <n v="4.3843078519294892E-2"/>
    <n v="7412904.4469868159"/>
    <n v="0.5"/>
    <s v="MEDIA"/>
    <x v="2"/>
    <n v="7412904.4469868159"/>
  </r>
  <r>
    <n v="1239"/>
    <d v="2012-09-14T00:00:00"/>
    <d v="2012-09-10T00:00:00"/>
    <s v="Juzgado 12 Administrativo de Medellín"/>
    <s v="05001333301220120020600"/>
    <s v="2019"/>
    <x v="0"/>
    <s v="Amalia de Jesús Torres Durango y otros"/>
    <s v="Paula Andrea Duque Arteaga"/>
    <n v="176042"/>
    <s v="REPARACIÓN DIRECTA"/>
    <s v="FALLA EN EL SERVICIO OTRAS CAUSAS"/>
    <s v="MEDIO   "/>
    <s v="MEDIO   "/>
    <s v="MEDIO   "/>
    <s v="MEDIO   "/>
    <n v="0.5"/>
    <s v="MEDIA"/>
    <n v="161925563"/>
    <n v="0.3"/>
    <s v=" RECURSO DE APELACIÓN SENTENCIA"/>
    <n v="0"/>
    <s v="NO"/>
    <n v="0"/>
    <n v="9"/>
    <s v="JHONATAN ANDRÉS SIERRA RAMÍREZ"/>
    <m/>
    <d v="2019-09-16T00:00:00"/>
    <n v="229259"/>
    <s v="MINAS"/>
    <m/>
    <d v="2020-08-31T00:00:00"/>
    <s v="2012-09"/>
    <s v="9"/>
    <s v="2020-07"/>
    <n v="0.93985918354073683"/>
    <n v="152187227.43555415"/>
    <n v="45656168.230666243"/>
    <d v="2021-09-12T00:00:00"/>
    <n v="1.0328767123287672"/>
    <n v="4.3843078519294892E-2"/>
    <n v="45286834.11718221"/>
    <n v="0.5"/>
    <s v="MEDIA"/>
    <x v="2"/>
    <n v="45286834.11718221"/>
  </r>
  <r>
    <n v="1240"/>
    <d v="2012-07-30T00:00:00"/>
    <d v="2012-06-15T00:00:00"/>
    <s v="Juzgado 8 Administrativo de Medellín"/>
    <s v="05001333100820120042400"/>
    <s v="2019"/>
    <x v="0"/>
    <s v="Ana Isabel Fernandez y otros"/>
    <s v="Gustavo Adolfo Gómez Giraldo"/>
    <n v="111312"/>
    <s v="REPARACIÓN DIRECTA"/>
    <s v="FALLA EN EL SERVICIO OTRAS CAUSAS"/>
    <s v="MEDIO   "/>
    <s v="MEDIO   "/>
    <s v="MEDIO   "/>
    <s v="MEDIO   "/>
    <n v="0.5"/>
    <s v="MEDIA"/>
    <n v="163566330"/>
    <n v="0"/>
    <s v="  SENTENCIA 2DA FAVORABLE"/>
    <n v="0"/>
    <s v="NO"/>
    <n v="0"/>
    <n v="9"/>
    <s v="JHONATAN ANDRÉS SIERRA RAMÍREZ"/>
    <m/>
    <d v="2019-09-16T00:00:00"/>
    <n v="229259"/>
    <s v="MINAS"/>
    <s v=" "/>
    <d v="2020-08-31T00:00:00"/>
    <s v="2012-07"/>
    <s v="9"/>
    <s v="2020-07"/>
    <n v="0.94293679258518415"/>
    <n v="154232710.5851298"/>
    <n v="0"/>
    <d v="2021-07-28T00:00:00"/>
    <n v="0.9068493150684932"/>
    <n v="4.3843078519294892E-2"/>
    <n v="0"/>
    <n v="0.5"/>
    <s v="MEDIA"/>
    <x v="2"/>
    <n v="0"/>
  </r>
  <r>
    <n v="1241"/>
    <d v="2013-10-29T00:00:00"/>
    <d v="2013-08-06T00:00:00"/>
    <s v="Juzgado 8 Administrativo de Medellín"/>
    <s v="05001333300820130033000"/>
    <s v="2019"/>
    <x v="0"/>
    <s v="Silvia Margarita Arango Restrepo"/>
    <m/>
    <m/>
    <s v="NULIDAD Y RESTABLECIMIENTO DEL DERECHO"/>
    <s v="OTRAS"/>
    <s v="BAJO"/>
    <s v="BAJO"/>
    <s v="BAJO"/>
    <s v="BAJO"/>
    <n v="0.05"/>
    <s v="REMOTA"/>
    <n v="16226000"/>
    <n v="0"/>
    <s v=" ALEGATOS DE SEGUNDA"/>
    <n v="0"/>
    <s v="NO"/>
    <n v="0"/>
    <n v="9"/>
    <s v="JHONATAN ANDRÉS SIERRA RAMÍREZ"/>
    <m/>
    <d v="2019-09-16T00:00:00"/>
    <n v="229259"/>
    <s v="GOBIERNO"/>
    <s v=" "/>
    <d v="2020-08-31T00:00:00"/>
    <s v="2013-10"/>
    <s v="9"/>
    <s v="2020-07"/>
    <n v="0.92136104081409098"/>
    <n v="14950004.24824944"/>
    <n v="0"/>
    <d v="2022-10-27T00:00:00"/>
    <n v="2.1561643835616437"/>
    <n v="4.3843078519294892E-2"/>
    <n v="0"/>
    <n v="0.05"/>
    <s v="REMOTA"/>
    <x v="1"/>
    <n v="0"/>
  </r>
  <r>
    <n v="1242"/>
    <d v="2013-06-27T00:00:00"/>
    <d v="2013-05-10T00:00:00"/>
    <s v="Juzgado 28 Administrativo de Medellín"/>
    <s v="05001333302820130044100"/>
    <s v="2019"/>
    <x v="0"/>
    <s v="Luz Eugenia Montoya Santamaria y Otros"/>
    <s v="Gloria Fanny Rios Botero"/>
    <n v="187310"/>
    <s v="REPARACIÓN DIRECTA"/>
    <s v="FALLA EN EL SERVICIO OTRAS CAUSAS"/>
    <s v="BAJO"/>
    <s v="BAJO"/>
    <s v="BAJO"/>
    <s v="BAJO"/>
    <n v="0.05"/>
    <s v="REMOTA"/>
    <n v="55450000"/>
    <n v="0"/>
    <s v=" ALEGATOS DE SEGUNDA"/>
    <n v="0"/>
    <s v="NO"/>
    <n v="0"/>
    <n v="9"/>
    <s v="JHONATAN ANDRÉS SIERRA RAMÍREZ"/>
    <m/>
    <d v="2019-09-16T00:00:00"/>
    <n v="229259"/>
    <s v="MINAS"/>
    <m/>
    <d v="2020-08-31T00:00:00"/>
    <s v="2013-06"/>
    <s v="9"/>
    <s v="2020-07"/>
    <n v="0.92284387796387113"/>
    <n v="51171693.033096656"/>
    <n v="0"/>
    <d v="2022-06-25T00:00:00"/>
    <n v="1.8164383561643835"/>
    <n v="4.3843078519294892E-2"/>
    <n v="0"/>
    <n v="0.05"/>
    <s v="REMOTA"/>
    <x v="1"/>
    <n v="0"/>
  </r>
  <r>
    <n v="1243"/>
    <d v="2013-07-25T00:00:00"/>
    <d v="2013-05-27T00:00:00"/>
    <s v="Juzgado 28 Administrativo de Medellín"/>
    <s v="05001333302820130048300"/>
    <s v="2019"/>
    <x v="0"/>
    <s v="Luis Guillermo Duque y Otros."/>
    <s v="Natalia Bedoya Sierra"/>
    <n v="191628"/>
    <s v="REPARACIÓN DIRECTA"/>
    <s v="FALLA EN EL SERVICIO OTRAS CAUSAS"/>
    <s v="BAJO"/>
    <s v="BAJO"/>
    <s v="BAJO"/>
    <s v="BAJO"/>
    <n v="0.05"/>
    <s v="REMOTA"/>
    <n v="235800000"/>
    <n v="0"/>
    <s v=" AUDIENCIA DE PRUEBAS"/>
    <n v="0"/>
    <s v="NO"/>
    <n v="0"/>
    <n v="9"/>
    <s v="JHONATAN ANDRÉS SIERRA RAMÍREZ"/>
    <m/>
    <d v="2019-09-16T00:00:00"/>
    <n v="229259"/>
    <s v="INFRAESTRUCTURA"/>
    <m/>
    <d v="2020-08-31T00:00:00"/>
    <s v="2013-07"/>
    <s v="9"/>
    <s v="2020-07"/>
    <n v="0.92242982903087822"/>
    <n v="217508953.68548107"/>
    <n v="0"/>
    <d v="2022-07-23T00:00:00"/>
    <n v="1.893150684931507"/>
    <n v="4.3843078519294892E-2"/>
    <n v="0"/>
    <n v="0.05"/>
    <s v="REMOTA"/>
    <x v="1"/>
    <n v="0"/>
  </r>
  <r>
    <n v="1244"/>
    <d v="2013-09-27T00:00:00"/>
    <d v="2013-08-01T00:00:00"/>
    <s v="Juzgado 28 Administrativo de Medellín"/>
    <s v="05001333302820130068000"/>
    <s v="2019"/>
    <x v="0"/>
    <s v="Juan José Puerta Jimenez"/>
    <m/>
    <m/>
    <s v="NULIDAD Y RESTABLECIMIENTO DEL DERECHO - LABORAL"/>
    <s v="OTRAS"/>
    <s v="BAJO"/>
    <s v="BAJO"/>
    <s v="BAJO"/>
    <s v="BAJO"/>
    <n v="0.05"/>
    <s v="REMOTA"/>
    <n v="0"/>
    <n v="0"/>
    <s v=" ALEGATOS DE SEGUNDA"/>
    <n v="0"/>
    <s v="NO"/>
    <n v="0"/>
    <n v="9"/>
    <s v="JHONATAN ANDRÉS SIERRA RAMÍREZ"/>
    <m/>
    <d v="2019-09-16T00:00:00"/>
    <n v="229259"/>
    <s v="INFRAESTRUCTURA"/>
    <s v=" "/>
    <d v="2020-08-31T00:00:00"/>
    <s v="2013-09"/>
    <s v="9"/>
    <s v="2020-07"/>
    <n v="0.91896939031760649"/>
    <n v="0"/>
    <n v="0"/>
    <d v="2022-09-25T00:00:00"/>
    <n v="2.0684931506849313"/>
    <n v="4.3843078519294892E-2"/>
    <n v="0"/>
    <n v="0.05"/>
    <s v="REMOTA"/>
    <x v="1"/>
    <n v="0"/>
  </r>
  <r>
    <n v="1245"/>
    <d v="2013-10-09T00:00:00"/>
    <d v="2013-07-17T00:00:00"/>
    <s v="Juzgado 12 Administrativo de Medellín"/>
    <s v="05001333301220130079100"/>
    <s v="2019"/>
    <x v="0"/>
    <s v="Oliva Cenaida Castrillón Muñoz"/>
    <s v="Oscar Dario Villegas Posada"/>
    <n v="66848"/>
    <s v="REPARACIÓN DIRECTA"/>
    <s v="FALLA EN EL SERVICIO OTRAS CAUSAS"/>
    <s v="MEDIO   "/>
    <s v="MEDIO   "/>
    <s v="MEDIO   "/>
    <s v="MEDIO   "/>
    <n v="0.5"/>
    <s v="MEDIA"/>
    <n v="41853167"/>
    <n v="0.2"/>
    <s v="CONTESTACIÓN"/>
    <n v="0"/>
    <s v="NO"/>
    <n v="0"/>
    <n v="8"/>
    <s v="JHONATAN ANDRÉS SIERRA RAMÍREZ"/>
    <m/>
    <d v="2019-09-16T00:00:00"/>
    <n v="229259"/>
    <s v="INFRAESTRUCTURA"/>
    <m/>
    <d v="2020-08-31T00:00:00"/>
    <s v="2013-10"/>
    <s v="8"/>
    <s v="2020-07"/>
    <n v="0.92136104081409098"/>
    <n v="38561877.508485965"/>
    <n v="7712375.5016971938"/>
    <d v="2021-10-07T00:00:00"/>
    <n v="1.1013698630136985"/>
    <n v="4.3843078519294892E-2"/>
    <n v="7645867.1726720426"/>
    <n v="0.5"/>
    <s v="MEDIA"/>
    <x v="2"/>
    <n v="7645867.1726720426"/>
  </r>
  <r>
    <n v="1246"/>
    <d v="2013-10-09T00:00:00"/>
    <d v="2013-09-10T00:00:00"/>
    <s v="Juzgado 24 Administrativo de Medellín"/>
    <s v="05001333302420130084200"/>
    <s v="2019"/>
    <x v="0"/>
    <s v="Maria Mélida Quintero Jaramillo"/>
    <s v="Hernan Dario Zapata Londoño"/>
    <n v="67940"/>
    <s v="NULIDAD Y RESTABLECIMIENTO DEL DERECHO - LABORAL"/>
    <s v="PRIMA DE SERVICIOS"/>
    <s v="BAJO"/>
    <s v="BAJO"/>
    <s v="BAJO"/>
    <s v="BAJO"/>
    <n v="0.05"/>
    <s v="REMOTA"/>
    <n v="6750812"/>
    <n v="0"/>
    <s v="  SENTENCIA 2DA FAVORABLE"/>
    <n v="0"/>
    <s v="NO"/>
    <n v="0"/>
    <n v="8"/>
    <s v="JHONATAN ANDRÉS SIERRA RAMÍREZ"/>
    <m/>
    <d v="2019-09-16T00:00:00"/>
    <n v="229259"/>
    <s v="EDUCACION"/>
    <m/>
    <d v="2020-08-31T00:00:00"/>
    <s v="2013-10"/>
    <s v="8"/>
    <s v="2020-07"/>
    <n v="0.92136104081409098"/>
    <n v="6219935.1706602555"/>
    <n v="0"/>
    <d v="2021-10-07T00:00:00"/>
    <n v="1.1013698630136985"/>
    <n v="4.3843078519294892E-2"/>
    <n v="0"/>
    <n v="0.05"/>
    <s v="REMOTA"/>
    <x v="1"/>
    <n v="0"/>
  </r>
  <r>
    <n v="1247"/>
    <d v="2013-08-14T00:00:00"/>
    <d v="2013-05-23T00:00:00"/>
    <s v="Tribunal Administrativo de Antioquia"/>
    <s v="05001233300020130085500"/>
    <s v="2019"/>
    <x v="0"/>
    <s v="Favio Alberto Monsalve Ramirez y Otro."/>
    <s v="Paula Andrea Duqe"/>
    <n v="176042"/>
    <s v="NULIDAD Y RESTABLECIMIENTO DEL DERECHO"/>
    <s v="OTRAS"/>
    <s v="MEDIO   "/>
    <s v="MEDIO   "/>
    <s v="MEDIO   "/>
    <s v="MEDIO   "/>
    <n v="0.5"/>
    <s v="MEDIA"/>
    <n v="2362685347"/>
    <n v="0.15"/>
    <s v=" ALEGATOS PRIMERA"/>
    <n v="0"/>
    <s v="NO"/>
    <n v="0"/>
    <n v="9"/>
    <s v="JHONATAN ANDRÉS SIERRA RAMÍREZ"/>
    <m/>
    <d v="2019-09-16T00:00:00"/>
    <n v="229259"/>
    <s v="MINAS"/>
    <m/>
    <d v="2020-08-31T00:00:00"/>
    <s v="2013-08"/>
    <s v="9"/>
    <s v="2020-07"/>
    <n v="0.9216611549333561"/>
    <n v="2177595305.6601372"/>
    <n v="326639295.84902054"/>
    <d v="2022-08-12T00:00:00"/>
    <n v="1.9479452054794522"/>
    <n v="4.3843078519294892E-2"/>
    <n v="321673862.94416583"/>
    <n v="0.5"/>
    <s v="MEDIA"/>
    <x v="2"/>
    <n v="321673862.94416583"/>
  </r>
  <r>
    <n v="1248"/>
    <d v="2016-05-11T00:00:00"/>
    <d v="2016-05-11T00:00:00"/>
    <s v="Tribunal Administrativo de Antioquia"/>
    <s v="05001233300020130176901"/>
    <s v="2019"/>
    <x v="0"/>
    <s v="Ruth Dari Carvajal Rojas y Otro."/>
    <s v="Didier Perdomo Urquina"/>
    <n v="177168"/>
    <s v="NULIDAD Y RESTABLECIMIENTO DEL DERECHO"/>
    <s v="OTRAS"/>
    <s v="MEDIO   "/>
    <s v="MEDIO   "/>
    <s v="MEDIO   "/>
    <s v="MEDIO   "/>
    <n v="0.5"/>
    <s v="MEDIA"/>
    <n v="155262000"/>
    <n v="0.1"/>
    <s v="CONTESTACIÓN"/>
    <n v="0"/>
    <s v="NO"/>
    <n v="0"/>
    <n v="8"/>
    <s v="JHONATAN ANDRÉS SIERRA RAMÍREZ"/>
    <m/>
    <d v="2019-09-16T00:00:00"/>
    <n v="229259"/>
    <s v="MINAS"/>
    <m/>
    <d v="2020-08-31T00:00:00"/>
    <s v="2016-05"/>
    <s v="8"/>
    <s v="2020-07"/>
    <n v="0.79552146500237941"/>
    <n v="123514253.69919944"/>
    <n v="12351425.369919945"/>
    <d v="2024-05-09T00:00:00"/>
    <n v="3.6904109589041094"/>
    <n v="4.3843078519294892E-2"/>
    <n v="11998128.894229734"/>
    <n v="0.5"/>
    <s v="MEDIA"/>
    <x v="2"/>
    <n v="11998128.894229734"/>
  </r>
  <r>
    <n v="1249"/>
    <d v="2014-12-05T00:00:00"/>
    <d v="2014-11-21T00:00:00"/>
    <s v="Juzgado 3 Administrativo de Medellín"/>
    <s v="05001333300320140026700"/>
    <s v="2019"/>
    <x v="0"/>
    <s v="Martha Luz Arango Restrepo"/>
    <s v="Luis Fernando Ramirez Isaza"/>
    <n v="97269"/>
    <s v="NULIDAD Y RESTABLECIMIENTO DEL DERECHO - LABORAL"/>
    <s v="RELIQUIDACIÓN DE LA PENSIÓN"/>
    <s v="BAJO"/>
    <s v="BAJO"/>
    <s v="BAJO"/>
    <s v="BAJO"/>
    <n v="0.05"/>
    <s v="REMOTA"/>
    <n v="13741361"/>
    <n v="0"/>
    <s v=" ALEGATOS DE SEGUNDA"/>
    <n v="0"/>
    <s v="NO"/>
    <n v="0"/>
    <n v="7"/>
    <s v="JHONATAN ANDRÉS SIERRA RAMÍREZ"/>
    <m/>
    <d v="2019-09-16T00:00:00"/>
    <n v="229259"/>
    <s v="EDUCACION"/>
    <m/>
    <d v="2020-08-31T00:00:00"/>
    <s v="2014-12"/>
    <s v="7"/>
    <s v="2020-07"/>
    <n v="0.88843442213904433"/>
    <n v="12208298.119439"/>
    <n v="0"/>
    <d v="2021-12-03T00:00:00"/>
    <n v="1.2575342465753425"/>
    <n v="4.3843078519294892E-2"/>
    <n v="0"/>
    <n v="0.05"/>
    <s v="REMOTA"/>
    <x v="1"/>
    <n v="0"/>
  </r>
  <r>
    <n v="1250"/>
    <d v="2014-05-16T00:00:00"/>
    <d v="2014-04-02T00:00:00"/>
    <s v="Juzgado 26 Administrativo de Medellín "/>
    <s v="05001333302620140041900"/>
    <s v="2019"/>
    <x v="0"/>
    <s v="Lissa Minelly Hurtado Serna y Otros."/>
    <m/>
    <m/>
    <s v="REPARACIÓN DIRECTA"/>
    <s v="FALLA EN EL SERVICIO OTRAS CAUSAS"/>
    <s v="MEDIO   "/>
    <s v="BAJO"/>
    <s v="BAJO"/>
    <s v="MEDIO   "/>
    <n v="0.29749999999999999"/>
    <s v="MEDIA"/>
    <n v="4630375"/>
    <n v="0"/>
    <s v=" ALEGATOS PRIMERA"/>
    <n v="0"/>
    <s v="NO"/>
    <n v="0"/>
    <n v="8"/>
    <s v="JHONATAN ANDRÉS SIERRA RAMÍREZ"/>
    <m/>
    <d v="2019-09-16T00:00:00"/>
    <n v="229259"/>
    <s v="GOBIERNO"/>
    <m/>
    <d v="2020-08-31T00:00:00"/>
    <s v="2014-05"/>
    <s v="8"/>
    <s v="2020-07"/>
    <n v="0.89867303567898893"/>
    <n v="4161193.1575820982"/>
    <n v="0"/>
    <d v="2022-05-14T00:00:00"/>
    <n v="1.7013698630136986"/>
    <n v="4.3843078519294892E-2"/>
    <n v="0"/>
    <n v="0.29749999999999999"/>
    <s v="MEDIA"/>
    <x v="2"/>
    <n v="0"/>
  </r>
  <r>
    <n v="1251"/>
    <d v="2014-05-22T00:00:00"/>
    <d v="2014-05-25T00:00:00"/>
    <s v="Juzgado 27 Administrativo de Medellín"/>
    <s v="05001333302720140052400"/>
    <s v="2019"/>
    <x v="0"/>
    <s v="Ofelia del Socorro Marín Cano y Otros"/>
    <s v="Juan José Gomez Arango"/>
    <n v="201108"/>
    <s v="REPARACIÓN DIRECTA"/>
    <s v="FALLA EN EL SERVICIO OTRAS CAUSAS"/>
    <s v="MEDIO   "/>
    <s v="MEDIO   "/>
    <s v="MEDIO   "/>
    <s v="MEDIO   "/>
    <n v="0.5"/>
    <s v="MEDIA"/>
    <n v="152180633"/>
    <n v="0.2"/>
    <s v=" ALEGATOS DE SEGUNDA"/>
    <n v="0"/>
    <s v="NO"/>
    <n v="0"/>
    <n v="7"/>
    <s v="JHONATAN ANDRÉS SIERRA RAMÍREZ"/>
    <m/>
    <d v="2019-09-16T00:00:00"/>
    <n v="229259"/>
    <s v="MINAS"/>
    <m/>
    <d v="2020-08-31T00:00:00"/>
    <s v="2014-05"/>
    <s v="7"/>
    <s v="2020-07"/>
    <n v="0.89867303567898893"/>
    <n v="136760631.42966011"/>
    <n v="27352126.285932023"/>
    <d v="2021-05-20T00:00:00"/>
    <n v="0.71780821917808224"/>
    <n v="4.3843078519294892E-2"/>
    <n v="27198166.111753266"/>
    <n v="0.5"/>
    <s v="MEDIA"/>
    <x v="2"/>
    <n v="27198166.111753266"/>
  </r>
  <r>
    <n v="1252"/>
    <d v="2014-09-05T00:00:00"/>
    <d v="2014-03-20T00:00:00"/>
    <s v="Tribunal Administrativo de Antioquia"/>
    <s v="05001233300020140058200"/>
    <s v="2019"/>
    <x v="0"/>
    <s v="Jorge Iván Cardona Echeverri"/>
    <s v="Marcela Tamayo Arango"/>
    <n v="68634"/>
    <s v="CONTRACTUAL"/>
    <s v="OTRAS"/>
    <s v="MEDIO   "/>
    <s v="MEDIO   "/>
    <s v="MEDIO   "/>
    <s v="MEDIO   "/>
    <n v="0.5"/>
    <s v="MEDIA"/>
    <n v="504000000"/>
    <n v="0.2"/>
    <s v=" ALEGATOS PRIMERA"/>
    <n v="0"/>
    <s v="NO"/>
    <n v="0"/>
    <n v="7"/>
    <s v="JHONATAN ANDRÉS SIERRA RAMÍREZ"/>
    <m/>
    <d v="2019-09-16T00:00:00"/>
    <n v="229259"/>
    <s v="MINAS"/>
    <m/>
    <d v="2020-08-31T00:00:00"/>
    <s v="2014-09"/>
    <s v="7"/>
    <s v="2020-07"/>
    <n v="0.89344853772170874"/>
    <n v="450298063.01174122"/>
    <n v="90059612.602348253"/>
    <d v="2021-09-03T00:00:00"/>
    <n v="1.0082191780821919"/>
    <n v="4.3843078519294892E-2"/>
    <n v="89348401.454590112"/>
    <n v="0.5"/>
    <s v="MEDIA"/>
    <x v="2"/>
    <n v="89348401.454590112"/>
  </r>
  <r>
    <n v="1253"/>
    <d v="2015-07-02T00:00:00"/>
    <d v="2014-10-02T00:00:00"/>
    <s v="Juzgado 29 Administrativo de Medellín"/>
    <s v="05001333302920140060500"/>
    <s v="2019"/>
    <x v="0"/>
    <s v="Ramiro Alfonso Montoya Alvarez"/>
    <s v="Doria Helena Yepes Osorio"/>
    <n v="191365"/>
    <s v="NULIDAD Y RESTABLECIMIENTO DEL DERECHO - LABORAL"/>
    <s v="LIQUIDACIÓN"/>
    <s v="BAJO"/>
    <s v="BAJO"/>
    <s v="BAJO"/>
    <s v="BAJO"/>
    <n v="0.05"/>
    <s v="REMOTA"/>
    <n v="30000000"/>
    <n v="0"/>
    <s v=" ALEGATOS DE SEGUNDA"/>
    <n v="0"/>
    <s v="NO"/>
    <n v="0"/>
    <n v="7"/>
    <s v="JHONATAN ANDRÉS SIERRA RAMÍREZ"/>
    <m/>
    <d v="2019-09-16T00:00:00"/>
    <n v="229259"/>
    <s v="EDUCACION"/>
    <m/>
    <d v="2020-08-31T00:00:00"/>
    <s v="2015-07"/>
    <s v="7"/>
    <s v="2020-07"/>
    <n v="0.85823957329672562"/>
    <n v="25747187.198901769"/>
    <n v="0"/>
    <d v="2022-06-30T00:00:00"/>
    <n v="1.8301369863013699"/>
    <n v="4.3843078519294892E-2"/>
    <n v="0"/>
    <n v="0.05"/>
    <s v="REMOTA"/>
    <x v="1"/>
    <n v="0"/>
  </r>
  <r>
    <n v="1254"/>
    <d v="2014-05-28T00:00:00"/>
    <d v="2014-05-10T00:00:00"/>
    <s v="Juzgado 24 Administrativo de Medellín"/>
    <s v="05001333302420140063100"/>
    <s v="2019"/>
    <x v="0"/>
    <s v="Luz Marina Gallego Colorado"/>
    <s v="Gustavo A. Gomez Giraldo"/>
    <n v="111312"/>
    <s v="REPARACIÓN DIRECTA"/>
    <s v="FALLA EN EL SERVICIO OTRAS CAUSAS"/>
    <s v="MEDIO   "/>
    <s v="MEDIO   "/>
    <s v="MEDIO   "/>
    <s v="MEDIO   "/>
    <n v="0.5"/>
    <s v="MEDIA"/>
    <n v="82399034"/>
    <n v="0"/>
    <s v=" SENTENCIA 1RA FAVORABLE"/>
    <n v="0"/>
    <s v="NO"/>
    <n v="0"/>
    <n v="8"/>
    <s v="JHONATAN ANDRÉS SIERRA RAMÍREZ"/>
    <m/>
    <d v="2019-09-16T00:00:00"/>
    <n v="229259"/>
    <s v="MINAS"/>
    <m/>
    <d v="2020-08-31T00:00:00"/>
    <s v="2014-05"/>
    <s v="8"/>
    <s v="2020-07"/>
    <n v="0.89867303567898893"/>
    <n v="74049790.021796227"/>
    <n v="0"/>
    <d v="2022-05-26T00:00:00"/>
    <n v="1.7342465753424658"/>
    <n v="4.3843078519294892E-2"/>
    <n v="0"/>
    <n v="0.5"/>
    <s v="MEDIA"/>
    <x v="2"/>
    <n v="0"/>
  </r>
  <r>
    <n v="1255"/>
    <d v="2015-04-09T00:00:00"/>
    <d v="2015-04-09T00:00:00"/>
    <s v="Juzgado 22 Administrativo de Medellín "/>
    <s v="05001333302220140073400"/>
    <s v="2019"/>
    <x v="0"/>
    <s v="Bibiana Alvarez Bedoya y Otros"/>
    <s v="Angela Maria Cifuentes Ríos"/>
    <n v="135275"/>
    <s v="REPARACIÓN DIRECTA"/>
    <s v="FALLA EN EL SERVICIO OTRAS CAUSAS"/>
    <s v="MEDIO   "/>
    <s v="MEDIO   "/>
    <s v="MEDIO   "/>
    <s v="MEDIO   "/>
    <n v="0.5"/>
    <s v="MEDIA"/>
    <n v="120855821"/>
    <n v="0.2"/>
    <s v=" ALEGATOS DE SEGUNDA"/>
    <n v="0"/>
    <s v="NO"/>
    <n v="0"/>
    <n v="7"/>
    <s v="JHONATAN ANDRÉS SIERRA RAMÍREZ"/>
    <m/>
    <d v="2019-09-16T00:00:00"/>
    <n v="229259"/>
    <s v="MINAS"/>
    <m/>
    <d v="2020-08-31T00:00:00"/>
    <s v="2015-04"/>
    <s v="7"/>
    <s v="2020-07"/>
    <n v="0.86299623578421902"/>
    <n v="104298118.59561136"/>
    <n v="20859623.719122276"/>
    <d v="2022-04-07T00:00:00"/>
    <n v="1.6"/>
    <n v="4.3843078519294892E-2"/>
    <n v="20598809.552976374"/>
    <n v="0.5"/>
    <s v="MEDIA"/>
    <x v="2"/>
    <n v="20598809.552976374"/>
  </r>
  <r>
    <n v="1256"/>
    <d v="2015-07-29T00:00:00"/>
    <d v="2015-08-04T00:00:00"/>
    <s v="Tribunal Administrativo de Antioquia"/>
    <s v="05001233300020140126500"/>
    <s v="2019"/>
    <x v="0"/>
    <s v="Ruben Dario Ortiz López"/>
    <s v="Julio Enrrique Gonzalez Villa"/>
    <n v="38851"/>
    <s v="POPULAR"/>
    <s v="VIOLACIÓN DERECHOS COLECTIVOS"/>
    <s v="MEDIO   "/>
    <s v="MEDIO   "/>
    <s v="MEDIO   "/>
    <s v="MEDIO   "/>
    <n v="0.5"/>
    <s v="MEDIA"/>
    <n v="0"/>
    <n v="0"/>
    <s v=" AUDIENCIA DE PRUEBAS"/>
    <n v="0"/>
    <s v="NO"/>
    <n v="0"/>
    <n v="7"/>
    <s v="JHONATAN ANDRÉS SIERRA RAMÍREZ"/>
    <m/>
    <d v="2019-09-16T00:00:00"/>
    <n v="229259"/>
    <s v="MINAS"/>
    <m/>
    <d v="2020-08-31T00:00:00"/>
    <s v="2015-07"/>
    <s v="7"/>
    <s v="2020-07"/>
    <n v="0.85823957329672562"/>
    <n v="0"/>
    <n v="0"/>
    <d v="2022-07-27T00:00:00"/>
    <n v="1.904109589041096"/>
    <n v="4.3843078519294892E-2"/>
    <n v="0"/>
    <n v="0.5"/>
    <s v="MEDIA"/>
    <x v="2"/>
    <n v="0"/>
  </r>
  <r>
    <n v="1257"/>
    <d v="2014-11-13T00:00:00"/>
    <d v="2014-09-10T00:00:00"/>
    <s v="Juzgado 26 Administrativo de Medellín"/>
    <s v="05001333302620140140400"/>
    <s v="2019"/>
    <x v="0"/>
    <s v="Obed Usuga Hernández y Otros."/>
    <s v="Diego Fernando Posada Grajales"/>
    <n v="116039"/>
    <s v="REPARACIÓN DIRECTA"/>
    <s v="FALLA EN EL SERVICIO OTRAS CAUSAS"/>
    <s v="MEDIO   "/>
    <s v="MEDIO   "/>
    <s v="MEDIO   "/>
    <s v="MEDIO   "/>
    <n v="0.5"/>
    <s v="MEDIA"/>
    <n v="159270727"/>
    <n v="0.15"/>
    <s v=" ALEGATOS PRIMERA"/>
    <n v="0"/>
    <s v="NO"/>
    <n v="0"/>
    <n v="7"/>
    <s v="JHONATAN ANDRÉS SIERRA RAMÍREZ"/>
    <m/>
    <d v="2019-09-16T00:00:00"/>
    <n v="229259"/>
    <s v="INFRAESTRUCTURA"/>
    <m/>
    <d v="2020-08-31T00:00:00"/>
    <s v="2014-11"/>
    <s v="7"/>
    <s v="2020-07"/>
    <n v="0.89080453966281536"/>
    <n v="141879086.64699695"/>
    <n v="21281862.99704954"/>
    <d v="2021-11-11T00:00:00"/>
    <n v="1.1972602739726028"/>
    <n v="4.3843078519294892E-2"/>
    <n v="21082433.49700135"/>
    <n v="0.5"/>
    <s v="MEDIA"/>
    <x v="2"/>
    <n v="21082433.49700135"/>
  </r>
  <r>
    <n v="1258"/>
    <d v="2015-01-23T00:00:00"/>
    <d v="2015-01-23T00:00:00"/>
    <s v="Juzgado 10 Administrativo de Medellín"/>
    <s v="05001333301020140184200"/>
    <s v="2019"/>
    <x v="0"/>
    <s v="Jose Agustin Jaraba Echavarria"/>
    <s v="Martha Luz Meneses Garcia"/>
    <n v="93574"/>
    <s v="NULIDAD Y RESTABLECIMIENTO DEL DERECHO"/>
    <s v="RELIQUIDACIÓN DE LA PENSIÓN"/>
    <s v="BAJO"/>
    <s v="BAJO"/>
    <s v="BAJO"/>
    <s v="BAJO"/>
    <n v="0.05"/>
    <s v="REMOTA"/>
    <n v="9822393"/>
    <n v="0"/>
    <s v=" ALEGATOS DE SEGUNDA"/>
    <n v="0"/>
    <s v="NO"/>
    <n v="0"/>
    <n v="6"/>
    <s v="JHONATAN ANDRÉS SIERRA RAMÍREZ"/>
    <m/>
    <d v="2019-09-16T00:00:00"/>
    <n v="229259"/>
    <s v="EDUCACION"/>
    <m/>
    <d v="2020-08-31T00:00:00"/>
    <s v="2015-01"/>
    <s v="6"/>
    <s v="2020-07"/>
    <n v="0.88274698887786718"/>
    <n v="8670687.8443250395"/>
    <n v="0"/>
    <d v="2021-01-21T00:00:00"/>
    <n v="0.39178082191780822"/>
    <n v="4.3843078519294892E-2"/>
    <n v="0"/>
    <n v="0.05"/>
    <s v="REMOTA"/>
    <x v="1"/>
    <n v="0"/>
  </r>
  <r>
    <n v="1259"/>
    <d v="2015-05-15T00:00:00"/>
    <d v="2015-01-23T00:00:00"/>
    <s v="Juzgado 7 Administrativo de Sincelejo"/>
    <s v="70001333300720150000700"/>
    <s v="2019"/>
    <x v="0"/>
    <s v="Carmen Sofia Novoa Sttor y Otros"/>
    <s v="Ana Karina Pacheco Caro"/>
    <n v="199316"/>
    <s v="REPARACIÓN DIRECTA"/>
    <s v="FALLA EN EL SERVICIO OTRAS CAUSAS"/>
    <s v="MEDIO   "/>
    <s v="MEDIO   "/>
    <s v="MEDIO   "/>
    <s v="MEDIO   "/>
    <n v="0.5"/>
    <s v="MEDIA"/>
    <n v="53214232000"/>
    <n v="0.15"/>
    <s v=" SENTENCIA 1RA FAVORABLE"/>
    <n v="0"/>
    <s v="NO"/>
    <n v="0"/>
    <n v="7"/>
    <s v="JHONATAN ANDRÉS SIERRA RAMÍREZ"/>
    <m/>
    <d v="2019-09-16T00:00:00"/>
    <n v="229259"/>
    <s v="MINAS"/>
    <m/>
    <d v="2020-08-31T00:00:00"/>
    <s v="2015-05"/>
    <s v="7"/>
    <s v="2020-07"/>
    <n v="0.86073201793714027"/>
    <n v="45803193292.335144"/>
    <n v="6870478993.8502712"/>
    <d v="2022-05-13T00:00:00"/>
    <n v="1.6986301369863013"/>
    <n v="4.3843078519294892E-2"/>
    <n v="6779315175.4571266"/>
    <n v="0.5"/>
    <s v="MEDIA"/>
    <x v="2"/>
    <n v="6779315175.4571266"/>
  </r>
  <r>
    <n v="1260"/>
    <d v="2015-07-15T00:00:00"/>
    <d v="2015-06-22T00:00:00"/>
    <s v="Consejo de Estado"/>
    <s v="11001032600020150001400"/>
    <s v="2019"/>
    <x v="0"/>
    <s v="Luis Alfredo Rojo Restrepo y Otros."/>
    <s v="Julio Enrrique Gonzalez Villa"/>
    <n v="38851"/>
    <s v="NULIDAD Y RESTABLECIMIENTO DEL DERECHO"/>
    <s v="OTRAS"/>
    <s v="MEDIO   "/>
    <s v="MEDIO   "/>
    <s v="MEDIO   "/>
    <s v="MEDIO   "/>
    <n v="0.5"/>
    <s v="MEDIA"/>
    <n v="0"/>
    <n v="0"/>
    <s v=" ALEGATOS PRIMERA"/>
    <n v="0"/>
    <s v="NO"/>
    <n v="0"/>
    <n v="7"/>
    <s v="JHONATAN ANDRÉS SIERRA RAMÍREZ"/>
    <m/>
    <d v="2019-09-16T00:00:00"/>
    <n v="229259"/>
    <s v="MINAS"/>
    <m/>
    <d v="2020-08-31T00:00:00"/>
    <s v="2015-07"/>
    <s v="7"/>
    <s v="2020-07"/>
    <n v="0.85823957329672562"/>
    <n v="0"/>
    <n v="0"/>
    <d v="2022-07-13T00:00:00"/>
    <n v="1.8657534246575342"/>
    <n v="4.3843078519294892E-2"/>
    <n v="0"/>
    <n v="0.5"/>
    <s v="MEDIA"/>
    <x v="2"/>
    <n v="0"/>
  </r>
  <r>
    <n v="1261"/>
    <d v="2015-07-29T00:00:00"/>
    <d v="2015-05-08T00:00:00"/>
    <s v="Juzgado 14 Administrativo de Medellín"/>
    <s v="05001333301420150009700"/>
    <s v="2019"/>
    <x v="0"/>
    <s v="Francisco Marín Giraldo y otros"/>
    <s v="Mónica vannesa Arboleda Diosa"/>
    <n v="183349"/>
    <s v="REPARACIÓN DIRECTA"/>
    <s v="FALLA EN EL SERVICIO OTRAS CAUSAS"/>
    <s v="BAJO"/>
    <s v="BAJO"/>
    <s v="BAJO"/>
    <s v="BAJO"/>
    <n v="0.05"/>
    <s v="REMOTA"/>
    <n v="579915000"/>
    <n v="0"/>
    <s v=" ALEGATOS DE SEGUNDA"/>
    <n v="0"/>
    <s v="NO"/>
    <n v="0"/>
    <n v="6"/>
    <s v="JHONATAN ANDRÉS SIERRA RAMÍREZ"/>
    <m/>
    <d v="2019-09-16T00:00:00"/>
    <n v="229259"/>
    <s v="GOBIERNO"/>
    <m/>
    <d v="2020-08-31T00:00:00"/>
    <s v="2015-07"/>
    <s v="6"/>
    <s v="2020-07"/>
    <n v="0.85823957329672562"/>
    <n v="497706002.14837062"/>
    <n v="0"/>
    <d v="2021-07-27T00:00:00"/>
    <n v="0.90410958904109584"/>
    <n v="4.3843078519294892E-2"/>
    <n v="0"/>
    <n v="0.05"/>
    <s v="REMOTA"/>
    <x v="1"/>
    <n v="0"/>
  </r>
  <r>
    <n v="1262"/>
    <d v="2015-10-30T00:00:00"/>
    <d v="2015-10-30T00:00:00"/>
    <s v="Tribunal Administrativo de Antioquia"/>
    <s v="05001233300020150115300"/>
    <s v="2019"/>
    <x v="0"/>
    <s v="Blanca Luz del Socorro Florez Blair"/>
    <s v="Francisco Javier Perez Rodriguez"/>
    <n v="117563"/>
    <s v="NULIDAD Y RESTABLECIMIENTO DEL DERECHO"/>
    <s v="OTRAS"/>
    <s v="BAJO"/>
    <s v="BAJO"/>
    <s v="BAJO"/>
    <s v="BAJO"/>
    <n v="0.05"/>
    <s v="REMOTA"/>
    <n v="0"/>
    <n v="0"/>
    <s v=" ALEGATOS PRIMERA"/>
    <n v="0"/>
    <s v="NO"/>
    <n v="0"/>
    <n v="6"/>
    <s v="JHONATAN ANDRÉS SIERRA RAMÍREZ"/>
    <m/>
    <d v="2019-09-16T00:00:00"/>
    <n v="229259"/>
    <s v="MINAS"/>
    <m/>
    <d v="2020-08-31T00:00:00"/>
    <s v="2015-10"/>
    <s v="6"/>
    <s v="2020-07"/>
    <n v="0.84232546730647351"/>
    <n v="0"/>
    <n v="0"/>
    <d v="2021-10-28T00:00:00"/>
    <n v="1.1589041095890411"/>
    <n v="4.3843078519294892E-2"/>
    <n v="0"/>
    <n v="0.05"/>
    <s v="REMOTA"/>
    <x v="1"/>
    <n v="0"/>
  </r>
  <r>
    <n v="1263"/>
    <d v="2015-06-19T00:00:00"/>
    <d v="2015-06-12T00:00:00"/>
    <s v="Tribunal Administrativo de Antioquia"/>
    <s v="05001233300020150122900"/>
    <s v="2019"/>
    <x v="0"/>
    <s v="Zapata y Velasquez S.A."/>
    <s v="Javier Hernando Muñoz Segovia"/>
    <n v="58351"/>
    <s v="NULIDAD Y RESTABLECIMIENTO DEL DERECHO"/>
    <s v="IMPUESTOS"/>
    <s v="MEDIO   "/>
    <s v="MEDIO   "/>
    <s v="MEDIO   "/>
    <s v="MEDIO   "/>
    <n v="0.5"/>
    <s v="MEDIA"/>
    <n v="438016800"/>
    <n v="0.15"/>
    <s v=" SENTENCIA 1RA EN CONTRA"/>
    <n v="0"/>
    <s v="NO"/>
    <n v="0"/>
    <n v="6"/>
    <s v="JHONATAN ANDRÉS SIERRA RAMÍREZ"/>
    <m/>
    <d v="2019-09-16T00:00:00"/>
    <n v="229259"/>
    <s v="HACIENDA"/>
    <m/>
    <d v="2020-08-31T00:00:00"/>
    <s v="2015-06"/>
    <s v="6"/>
    <s v="2020-07"/>
    <n v="0.8598294089278552"/>
    <n v="376619726.24447054"/>
    <n v="56492958.936670579"/>
    <d v="2021-06-17T00:00:00"/>
    <n v="0.79452054794520544"/>
    <n v="4.3843078519294892E-2"/>
    <n v="56141092.806235917"/>
    <n v="0.5"/>
    <s v="MEDIA"/>
    <x v="2"/>
    <n v="56141092.806235917"/>
  </r>
  <r>
    <n v="1264"/>
    <d v="2016-03-28T00:00:00"/>
    <d v="2016-02-02T00:00:00"/>
    <s v="Tribunal Administrativo de Antioquia "/>
    <s v="05001233300020150138500"/>
    <s v="2019"/>
    <x v="0"/>
    <s v="Membrillal S.O.M. y Otros"/>
    <s v="Francisco Javier Pérez Rodriguez"/>
    <n v="117563"/>
    <s v="NULIDAD Y RESTABLECIMIENTO DEL DERECHO"/>
    <s v="OTRAS"/>
    <s v="MEDIO   "/>
    <s v="MEDIO   "/>
    <s v="MEDIO   "/>
    <s v="MEDIO   "/>
    <n v="0.5"/>
    <s v="MEDIA"/>
    <n v="0"/>
    <n v="0"/>
    <s v=" ALEGATOS PRIMERA"/>
    <n v="0"/>
    <s v="NO"/>
    <n v="0"/>
    <n v="8"/>
    <s v="JHONATAN ANDRÉS SIERRA RAMÍREZ"/>
    <m/>
    <d v="2019-09-16T00:00:00"/>
    <n v="229259"/>
    <s v="MINAS"/>
    <m/>
    <d v="2020-08-31T00:00:00"/>
    <s v="2016-03"/>
    <s v="8"/>
    <s v="2020-07"/>
    <n v="0.80354364508127107"/>
    <n v="0"/>
    <n v="0"/>
    <d v="2024-03-26T00:00:00"/>
    <n v="3.56986301369863"/>
    <n v="4.3843078519294892E-2"/>
    <n v="0"/>
    <n v="0.5"/>
    <s v="MEDIA"/>
    <x v="2"/>
    <n v="0"/>
  </r>
  <r>
    <n v="1265"/>
    <d v="2015-09-30T00:00:00"/>
    <d v="2015-09-30T00:00:00"/>
    <s v="Tribunal Administrativo de Antioquia "/>
    <s v="05001233300020150139200_x000a__x000a_"/>
    <s v="2019"/>
    <x v="0"/>
    <s v="Fabio Arias Tabares"/>
    <s v="Luis Fernando Marín Orozco"/>
    <n v="159695"/>
    <s v="NULIDAD Y RESTABLECIMIENTO DEL DERECHO - LABORAL"/>
    <s v="RELIQUIDACIÓN DE LA PENSIÓN"/>
    <s v="BAJO"/>
    <s v="BAJO"/>
    <s v="BAJO"/>
    <s v="BAJO"/>
    <n v="0.05"/>
    <s v="REMOTA"/>
    <n v="8000000"/>
    <n v="0"/>
    <s v=" ALEGATOS DE SEGUNDA"/>
    <n v="0"/>
    <s v="NO"/>
    <n v="0"/>
    <n v="6"/>
    <s v="JHONATAN ANDRÉS SIERRA RAMÍREZ"/>
    <m/>
    <d v="2019-09-16T00:00:00"/>
    <n v="229259"/>
    <s v="EDUCACION"/>
    <m/>
    <d v="2020-08-31T00:00:00"/>
    <s v="2015-09"/>
    <s v="6"/>
    <s v="2020-07"/>
    <n v="0.84807105563784013"/>
    <n v="6784568.4451027215"/>
    <n v="0"/>
    <d v="2021-09-28T00:00:00"/>
    <n v="1.0767123287671232"/>
    <n v="4.3843078519294892E-2"/>
    <n v="0"/>
    <n v="0.05"/>
    <s v="REMOTA"/>
    <x v="1"/>
    <n v="0"/>
  </r>
  <r>
    <n v="1266"/>
    <d v="2015-04-16T00:00:00"/>
    <d v="2015-04-06T00:00:00"/>
    <s v="Tribunal Administrativo de Antioquia"/>
    <s v="05001233300020150235100"/>
    <s v="2019"/>
    <x v="0"/>
    <s v="Carolina Elena Londoño Arango"/>
    <s v="Liyer Andrea jaramillo Herrera"/>
    <n v="208018"/>
    <s v="NULIDAD Y RESTABLECIMIENTO DEL DERECHO"/>
    <s v="OTRAS"/>
    <s v="MEDIO   "/>
    <s v="MEDIO   "/>
    <s v="MEDIO   "/>
    <s v="MEDIO   "/>
    <n v="0.5"/>
    <s v="MEDIA"/>
    <n v="2486334"/>
    <n v="0.15"/>
    <s v=" ALEGATOS PRIMERA"/>
    <n v="0"/>
    <s v="NO"/>
    <n v="0"/>
    <n v="6"/>
    <s v="JHONATAN ANDRÉS SIERRA RAMÍREZ"/>
    <m/>
    <d v="2019-09-16T00:00:00"/>
    <n v="229259"/>
    <s v="MINAS"/>
    <m/>
    <d v="2020-08-31T00:00:00"/>
    <s v="2015-04"/>
    <s v="6"/>
    <s v="2020-07"/>
    <n v="0.86299623578421902"/>
    <n v="2145696.8829023205"/>
    <n v="321854.53243534808"/>
    <d v="2021-04-14T00:00:00"/>
    <n v="0.61917808219178083"/>
    <n v="4.3843078519294892E-2"/>
    <n v="320291.19635148637"/>
    <n v="0.5"/>
    <s v="MEDIA"/>
    <x v="2"/>
    <n v="320291.19635148637"/>
  </r>
  <r>
    <n v="1267"/>
    <d v="2016-03-30T00:00:00"/>
    <d v="2016-04-15T00:00:00"/>
    <s v="Caucasia Laboral"/>
    <s v="05154311200120160000200"/>
    <s v="2019"/>
    <x v="1"/>
    <s v="Gerardo Jimenez"/>
    <s v="Julia Fernanda Muñoz Rincón"/>
    <n v="215278"/>
    <s v="ORDINARIA"/>
    <s v="INCUMPLIMIENTO"/>
    <s v="ALTO"/>
    <s v="ALTO"/>
    <s v="ALTO"/>
    <s v="ALTO"/>
    <n v="1"/>
    <s v="ALTA"/>
    <n v="16000000"/>
    <n v="0.15"/>
    <s v="AUDIENCIA INICIAL O PRIMERA AUDIENCIA"/>
    <n v="0"/>
    <s v="NO"/>
    <n v="0"/>
    <n v="5"/>
    <s v="JHONATAN ANDRÉS SIERRA RAMÍREZ"/>
    <m/>
    <d v="2019-09-16T00:00:00"/>
    <n v="229259"/>
    <s v="EDUCACION"/>
    <m/>
    <d v="2020-08-31T00:00:00"/>
    <s v="2016-03"/>
    <s v="5"/>
    <s v="2020-07"/>
    <n v="0.80354364508127107"/>
    <n v="12856698.321300337"/>
    <n v="1928504.7481950505"/>
    <d v="2021-03-29T00:00:00"/>
    <n v="0.57534246575342463"/>
    <n v="4.3843078519294892E-2"/>
    <n v="1919799.1406232116"/>
    <n v="1"/>
    <s v="ALTA"/>
    <x v="0"/>
    <n v="1919799.1406232116"/>
  </r>
  <r>
    <n v="1268"/>
    <d v="2016-01-04T00:00:00"/>
    <d v="2016-02-25T00:00:00"/>
    <s v="Consejo de Estado"/>
    <s v="11001032600020160004200"/>
    <s v="2019"/>
    <x v="0"/>
    <s v="Luis Alirio Loaiza López "/>
    <m/>
    <m/>
    <s v="NULIDAD Y RESTABLECIMIENTO DEL DERECHO"/>
    <s v="OTRAS"/>
    <s v="MEDIO   "/>
    <s v="MEDIO   "/>
    <s v="MEDIO   "/>
    <s v="MEDIO   "/>
    <n v="0.5"/>
    <s v="MEDIA"/>
    <n v="128870000"/>
    <n v="0"/>
    <s v="CONTESTACIÓN"/>
    <n v="0"/>
    <s v="NO"/>
    <n v="0"/>
    <n v="5"/>
    <s v="JHONATAN ANDRÉS SIERRA RAMÍREZ"/>
    <m/>
    <d v="2019-09-16T00:00:00"/>
    <n v="229259"/>
    <s v="MINAS"/>
    <m/>
    <d v="2020-08-31T00:00:00"/>
    <s v="2016-01"/>
    <s v="5"/>
    <s v="2020-07"/>
    <n v="0.82150585725380554"/>
    <n v="105867459.82429792"/>
    <n v="0"/>
    <d v="2021-01-02T00:00:00"/>
    <n v="0.33972602739726027"/>
    <n v="4.3843078519294892E-2"/>
    <n v="0"/>
    <n v="0.5"/>
    <s v="MEDIA"/>
    <x v="2"/>
    <n v="0"/>
  </r>
  <r>
    <n v="1269"/>
    <d v="2016-05-16T00:00:00"/>
    <d v="2016-03-02T00:00:00"/>
    <s v="Consejo de Estado"/>
    <s v="11001032600020160004800"/>
    <s v="2019"/>
    <x v="0"/>
    <s v="Jhon Jairo Restrepo Arboleda"/>
    <m/>
    <m/>
    <s v="NULIDAD Y RESTABLECIMIENTO DEL DERECHO"/>
    <s v="OTRAS"/>
    <s v="MEDIO   "/>
    <s v="MEDIO   "/>
    <s v="MEDIO   "/>
    <s v="MEDIO   "/>
    <n v="0.5"/>
    <s v="MEDIA"/>
    <n v="976000000"/>
    <n v="0"/>
    <s v=" ALEGATOS PRIMERA"/>
    <n v="0"/>
    <s v="NO"/>
    <n v="0"/>
    <n v="5"/>
    <s v="JHONATAN ANDRÉS SIERRA RAMÍREZ"/>
    <m/>
    <d v="2019-09-16T00:00:00"/>
    <n v="229259"/>
    <s v="MINAS"/>
    <s v=" "/>
    <d v="2020-08-31T00:00:00"/>
    <s v="2016-05"/>
    <s v="5"/>
    <s v="2020-07"/>
    <n v="0.79552146500237941"/>
    <n v="776428949.84232235"/>
    <n v="0"/>
    <d v="2021-05-15T00:00:00"/>
    <n v="0.70410958904109588"/>
    <n v="4.3843078519294892E-2"/>
    <n v="0"/>
    <n v="0.5"/>
    <s v="MEDIA"/>
    <x v="2"/>
    <n v="0"/>
  </r>
  <r>
    <n v="1270"/>
    <d v="2016-04-29T00:00:00"/>
    <d v="2016-03-10T00:00:00"/>
    <s v="Juzgado 35 Administrativo de Medellín "/>
    <s v="05001333303520160007500"/>
    <s v="2019"/>
    <x v="0"/>
    <s v="Maria Eunice Martinez Rios y Otros."/>
    <m/>
    <m/>
    <s v="REPARACIÓN DIRECTA"/>
    <s v="FALLA EN EL SERVICIO OTRAS CAUSAS"/>
    <s v="MEDIO   "/>
    <s v="MEDIO   "/>
    <s v="MEDIO   "/>
    <s v="MEDIO   "/>
    <n v="0.5"/>
    <s v="MEDIA"/>
    <n v="5113011"/>
    <n v="0"/>
    <s v=" ALEGATOS PRIMERA"/>
    <n v="0"/>
    <s v="NO"/>
    <n v="0"/>
    <n v="5"/>
    <s v="JHONATAN ANDRÉS SIERRA RAMÍREZ"/>
    <m/>
    <d v="2019-09-16T00:00:00"/>
    <n v="229259"/>
    <s v="MINAS"/>
    <s v=" "/>
    <d v="2020-08-31T00:00:00"/>
    <s v="2016-04"/>
    <s v="5"/>
    <s v="2020-07"/>
    <n v="0.799576959270904"/>
    <n v="4088245.788098684"/>
    <n v="0"/>
    <d v="2021-04-28T00:00:00"/>
    <n v="0.65753424657534243"/>
    <n v="4.3843078519294892E-2"/>
    <n v="0"/>
    <n v="0.5"/>
    <s v="MEDIA"/>
    <x v="2"/>
    <n v="0"/>
  </r>
  <r>
    <n v="1271"/>
    <d v="2016-05-26T00:00:00"/>
    <d v="2016-03-28T00:00:00"/>
    <s v="Juzgado 20 Administrativo de Medellín"/>
    <s v="05001333302020160019800"/>
    <s v="2019"/>
    <x v="0"/>
    <s v="Ruben Dario Alvarez Colorado"/>
    <m/>
    <m/>
    <s v="REPARACIÓN DIRECTA"/>
    <s v="OTRAS"/>
    <s v="MEDIO   "/>
    <s v="MEDIO   "/>
    <s v="MEDIO   "/>
    <s v="MEDIO   "/>
    <n v="0.5"/>
    <s v="MEDIA"/>
    <n v="400000000"/>
    <n v="0"/>
    <s v=" AUDIENCIA DE PRUEBAS"/>
    <n v="0"/>
    <s v="NO"/>
    <n v="0"/>
    <n v="5"/>
    <s v="JHONATAN ANDRÉS SIERRA RAMÍREZ"/>
    <m/>
    <d v="2019-09-16T00:00:00"/>
    <n v="229259"/>
    <s v="MINAS"/>
    <s v=" "/>
    <d v="2020-08-31T00:00:00"/>
    <s v="2016-05"/>
    <s v="5"/>
    <s v="2020-07"/>
    <n v="0.79552146500237941"/>
    <n v="318208586.00095177"/>
    <n v="0"/>
    <d v="2021-05-25T00:00:00"/>
    <n v="0.73150684931506849"/>
    <n v="4.3843078519294892E-2"/>
    <n v="0"/>
    <n v="0.5"/>
    <s v="MEDIA"/>
    <x v="2"/>
    <n v="0"/>
  </r>
  <r>
    <n v="1272"/>
    <d v="2016-08-17T00:00:00"/>
    <d v="2016-02-16T00:00:00"/>
    <s v="Juzgado 33 Administrativo de Medellín"/>
    <s v="05001333303320160028700"/>
    <s v="2019"/>
    <x v="0"/>
    <s v="Dora Elena Sánchez Ocampo y Otros."/>
    <m/>
    <m/>
    <s v="REPARACIÓN DIRECTA"/>
    <s v="FALLA EN EL SERVICIO OTRAS CAUSAS"/>
    <s v="BAJO"/>
    <s v="BAJO"/>
    <s v="BAJO"/>
    <s v="BAJO"/>
    <n v="0.05"/>
    <s v="REMOTA"/>
    <n v="350000000"/>
    <n v="0"/>
    <s v="AUDIENCIA INICIAL O PRIMERA AUDIENCIA"/>
    <n v="0"/>
    <s v="NO"/>
    <n v="0"/>
    <n v="5"/>
    <s v="JHONATAN ANDRÉS SIERRA RAMÍREZ"/>
    <m/>
    <d v="2019-09-16T00:00:00"/>
    <n v="229259"/>
    <s v="MINAS"/>
    <s v="Se condeno a el reconocimiento de pensión en primera instancia."/>
    <d v="2020-08-31T00:00:00"/>
    <s v="2016-08"/>
    <s v="5"/>
    <s v="2020-07"/>
    <n v="0.79015613446074218"/>
    <n v="276554647.06125975"/>
    <n v="0"/>
    <d v="2021-08-16T00:00:00"/>
    <n v="0.95890410958904104"/>
    <n v="4.3843078519294892E-2"/>
    <n v="0"/>
    <n v="0.05"/>
    <s v="REMOTA"/>
    <x v="1"/>
    <n v="0"/>
  </r>
  <r>
    <n v="1273"/>
    <d v="2016-05-03T00:00:00"/>
    <d v="2016-05-03T00:00:00"/>
    <s v="Juzgado 7 Administrativo de Medellín"/>
    <s v="05001233300720160030300"/>
    <s v="2019"/>
    <x v="0"/>
    <s v="Ana Victoria Narváez P"/>
    <s v="Paula Andrea Lopez Suarez"/>
    <n v="177420"/>
    <s v="NULIDAD Y RESTABLECIMIENTO DEL DERECHO - LABORAL"/>
    <s v="RELIQUIDACIÓN DE LA PENSIÓN"/>
    <s v="BAJO"/>
    <s v="BAJO"/>
    <s v="BAJO"/>
    <s v="BAJO"/>
    <n v="0.05"/>
    <s v="REMOTA"/>
    <n v="0"/>
    <n v="0"/>
    <s v=" ALEGATOS DE SEGUNDA"/>
    <n v="0"/>
    <s v="NO"/>
    <n v="0"/>
    <n v="5"/>
    <s v="JHONATAN ANDRÉS SIERRA RAMÍREZ"/>
    <m/>
    <d v="2019-09-16T00:00:00"/>
    <n v="229259"/>
    <s v="EDUCACION"/>
    <s v="Sentencia de primera instancia favorable"/>
    <d v="2020-08-31T00:00:00"/>
    <s v="2016-05"/>
    <s v="5"/>
    <s v="2020-07"/>
    <n v="0.79552146500237941"/>
    <n v="0"/>
    <n v="0"/>
    <d v="2021-05-02T00:00:00"/>
    <n v="0.66849315068493154"/>
    <n v="4.3843078519294892E-2"/>
    <n v="0"/>
    <n v="0.05"/>
    <s v="REMOTA"/>
    <x v="1"/>
    <n v="0"/>
  </r>
  <r>
    <n v="1274"/>
    <d v="2016-10-05T00:00:00"/>
    <d v="2016-11-16T00:00:00"/>
    <s v="Juzgado 20 Administrativo de Medellín "/>
    <s v="05001333302020160038600"/>
    <s v="2019"/>
    <x v="0"/>
    <s v="Bertha Mira sanchez y otros"/>
    <s v="Javier Villegas Posada"/>
    <n v="20944"/>
    <s v="REPARACIÓN DIRECTA"/>
    <s v="FALLA EN EL SERVICIO OTRAS CAUSAS"/>
    <s v="MEDIO   "/>
    <s v="MEDIO   "/>
    <s v="MEDIO   "/>
    <s v="MEDIO   "/>
    <n v="0.5"/>
    <s v="MEDIA"/>
    <n v="314816000"/>
    <n v="0.15"/>
    <s v=" SENTENCIA 1RA FAVORABLE"/>
    <n v="0"/>
    <s v="NO"/>
    <n v="0"/>
    <n v="8"/>
    <s v="JHONATAN ANDRÉS SIERRA RAMÍREZ"/>
    <m/>
    <d v="2019-09-16T00:00:00"/>
    <n v="229259"/>
    <s v="MINAS"/>
    <m/>
    <d v="2020-08-31T00:00:00"/>
    <s v="2016-10"/>
    <s v="8"/>
    <s v="2020-07"/>
    <n v="0.79104764067648514"/>
    <n v="249034454.04720834"/>
    <n v="37355168.107081249"/>
    <d v="2024-10-03T00:00:00"/>
    <n v="4.0931506849315067"/>
    <n v="4.3843078519294892E-2"/>
    <n v="36171931.194834918"/>
    <n v="0.5"/>
    <s v="MEDIA"/>
    <x v="2"/>
    <n v="36171931.194834918"/>
  </r>
  <r>
    <n v="1275"/>
    <d v="2016-08-07T00:00:00"/>
    <d v="2016-05-04T00:00:00"/>
    <s v="JUZGADO 18 LABORAL   DE MEDELLÍN"/>
    <s v="05001310501820160041500"/>
    <s v="2019"/>
    <x v="1"/>
    <s v="María Mercedes Rueda Garro"/>
    <m/>
    <m/>
    <s v="ORDINARIA"/>
    <s v="OTRAS"/>
    <s v="ALTO"/>
    <s v="ALTO"/>
    <s v="ALTO"/>
    <s v="ALTO"/>
    <n v="1"/>
    <s v="ALTA"/>
    <n v="17000000"/>
    <n v="0"/>
    <s v=" LIQUIDACIÓN COSTAS"/>
    <n v="0"/>
    <s v="NO"/>
    <n v="0"/>
    <n v="5"/>
    <s v="JHONATAN ANDRÉS SIERRA RAMÍREZ"/>
    <m/>
    <d v="2019-09-16T00:00:00"/>
    <n v="229259"/>
    <s v="EDUCACION"/>
    <m/>
    <d v="2020-08-31T00:00:00"/>
    <s v="2016-08"/>
    <s v="5"/>
    <s v="2020-07"/>
    <n v="0.79015613446074218"/>
    <n v="13432654.285832617"/>
    <n v="0"/>
    <d v="2021-08-06T00:00:00"/>
    <n v="0.93150684931506844"/>
    <n v="4.3843078519294892E-2"/>
    <n v="0"/>
    <n v="1"/>
    <s v="ALTA"/>
    <x v="0"/>
    <n v="0"/>
  </r>
  <r>
    <n v="1276"/>
    <d v="2016-08-23T00:00:00"/>
    <d v="2016-07-11T00:00:00"/>
    <s v="Juzgado 25 Administrativo de Medellín"/>
    <s v="05001333302520160057100"/>
    <s v="2019"/>
    <x v="0"/>
    <s v="Julie Lizbeth Zuñiga R."/>
    <s v="Mauricio Alberto Herrera Valle"/>
    <m/>
    <s v="REPARACIÓN DIRECTA"/>
    <s v="FALLA EN EL SERVICIO OTRAS CAUSAS"/>
    <s v="BAJO"/>
    <s v="BAJO"/>
    <s v="BAJO"/>
    <s v="BAJO"/>
    <n v="0.05"/>
    <s v="REMOTA"/>
    <n v="1132000000"/>
    <n v="0"/>
    <s v=" SENTENCIA 1RA FAVORABLE"/>
    <n v="0"/>
    <s v="NO"/>
    <n v="0"/>
    <n v="7"/>
    <s v="JHONATAN ANDRÉS SIERRA RAMÍREZ"/>
    <m/>
    <d v="2019-09-16T00:00:00"/>
    <n v="229259"/>
    <s v="MINAS"/>
    <s v=" "/>
    <d v="2020-08-31T00:00:00"/>
    <s v="2016-08"/>
    <s v="7"/>
    <s v="2020-07"/>
    <n v="0.79015613446074218"/>
    <n v="894456744.20956016"/>
    <n v="0"/>
    <d v="2023-08-22T00:00:00"/>
    <n v="2.9753424657534246"/>
    <n v="4.3843078519294892E-2"/>
    <n v="0"/>
    <n v="0.05"/>
    <s v="REMOTA"/>
    <x v="1"/>
    <n v="0"/>
  </r>
  <r>
    <n v="1277"/>
    <d v="2016-08-12T00:00:00"/>
    <d v="2016-07-25T00:00:00"/>
    <s v="Juzgado 28 Administrativo de Medellín"/>
    <s v="05001333302820160059500"/>
    <s v="2019"/>
    <x v="0"/>
    <s v="Denis Luz Londoño Rendon"/>
    <s v="Mauricio Alberto Herrera Valle"/>
    <m/>
    <s v="REPARACIÓN DIRECTA"/>
    <s v="FALLA EN EL SERVICIO OTRAS CAUSAS"/>
    <s v="BAJO"/>
    <s v="BAJO"/>
    <s v="BAJO"/>
    <s v="BAJO"/>
    <n v="0.05"/>
    <s v="REMOTA"/>
    <n v="628003000"/>
    <n v="0"/>
    <s v="CONTESTACIÓN"/>
    <n v="0"/>
    <s v="NO"/>
    <n v="0"/>
    <n v="7"/>
    <s v="JHONATAN ANDRÉS SIERRA RAMÍREZ"/>
    <m/>
    <d v="2019-09-16T00:00:00"/>
    <n v="229259"/>
    <s v="MINAS"/>
    <s v=" "/>
    <d v="2020-08-31T00:00:00"/>
    <s v="2016-08"/>
    <s v="7"/>
    <s v="2020-07"/>
    <n v="0.79015613446074218"/>
    <n v="496220422.90974945"/>
    <n v="0"/>
    <d v="2023-08-11T00:00:00"/>
    <n v="2.9452054794520546"/>
    <n v="4.3843078519294892E-2"/>
    <n v="0"/>
    <n v="0.05"/>
    <s v="REMOTA"/>
    <x v="1"/>
    <n v="0"/>
  </r>
  <r>
    <n v="1278"/>
    <d v="2016-07-25T00:00:00"/>
    <d v="2016-07-11T00:00:00"/>
    <s v="Juzgado 19 Administrativo de Medellín"/>
    <s v="05001333301920160059700"/>
    <s v="2019"/>
    <x v="0"/>
    <s v="Margarita Maria Muñoz"/>
    <s v="Mauricio Alberto Herrera Valle"/>
    <m/>
    <s v="REPARACIÓN DIRECTA"/>
    <s v="FALLA EN EL SERVICIO OTRAS CAUSAS"/>
    <s v="BAJO"/>
    <s v="BAJO"/>
    <s v="BAJO"/>
    <s v="BAJO"/>
    <n v="0.05"/>
    <s v="REMOTA"/>
    <n v="1200000000"/>
    <n v="0"/>
    <s v=" AUDIENCIA DE PRUEBAS"/>
    <n v="0"/>
    <s v="NO"/>
    <n v="0"/>
    <n v="7"/>
    <s v="JHONATAN ANDRÉS SIERRA RAMÍREZ"/>
    <m/>
    <d v="2019-09-16T00:00:00"/>
    <n v="229259"/>
    <s v="MINAS"/>
    <s v=" "/>
    <d v="2020-08-31T00:00:00"/>
    <s v="2016-07"/>
    <s v="7"/>
    <s v="2020-07"/>
    <n v="0.78762830642941495"/>
    <n v="945153967.71529794"/>
    <n v="0"/>
    <d v="2023-07-24T00:00:00"/>
    <n v="2.8958904109589043"/>
    <n v="4.3843078519294892E-2"/>
    <n v="0"/>
    <n v="0.05"/>
    <s v="REMOTA"/>
    <x v="1"/>
    <n v="0"/>
  </r>
  <r>
    <n v="1279"/>
    <d v="2016-09-09T00:00:00"/>
    <d v="2016-07-27T00:00:00"/>
    <s v="Juzgado 35 Administrativo de Medellín "/>
    <s v="05001333303520160067100"/>
    <s v="2019"/>
    <x v="0"/>
    <s v="Rodrigo de Jesus Orrego Z."/>
    <m/>
    <m/>
    <s v="NULIDAD Y RESTABLECIMIENTO DEL DERECHO"/>
    <s v="RELIQUIDACIÓN DE LA PENSIÓN"/>
    <s v="BAJO"/>
    <s v="BAJO"/>
    <s v="BAJO"/>
    <s v="BAJO"/>
    <n v="0.05"/>
    <s v="REMOTA"/>
    <n v="33000000"/>
    <n v="0"/>
    <s v=" ALEGATOS DE SEGUNDA"/>
    <n v="0"/>
    <s v="NO"/>
    <n v="0"/>
    <n v="6"/>
    <s v="JHONATAN ANDRÉS SIERRA RAMÍREZ"/>
    <m/>
    <d v="2019-09-16T00:00:00"/>
    <n v="229259"/>
    <s v="MINAS"/>
    <s v=" "/>
    <d v="2020-08-31T00:00:00"/>
    <s v="2016-09"/>
    <s v="6"/>
    <s v="2020-07"/>
    <n v="0.79057379366945824"/>
    <n v="26088935.191092122"/>
    <n v="0"/>
    <d v="2022-09-08T00:00:00"/>
    <n v="2.021917808219178"/>
    <n v="4.3843078519294892E-2"/>
    <n v="0"/>
    <n v="0.05"/>
    <s v="REMOTA"/>
    <x v="1"/>
    <n v="0"/>
  </r>
  <r>
    <n v="1280"/>
    <d v="2016-09-19T00:00:00"/>
    <d v="2016-08-18T00:00:00"/>
    <s v="Juzgado 2 Administrativo de Medellín"/>
    <s v="05001333300220160076100"/>
    <s v="2019"/>
    <x v="0"/>
    <s v="Adelma del socorro Zuluaga Zuluaga y otros"/>
    <s v="Heiver ferney Taborda Acevedo "/>
    <n v="227054"/>
    <s v="REPARACIÓN DIRECTA"/>
    <s v="FALLA EN EL SERVICIO OTRAS CAUSAS"/>
    <s v="BAJO"/>
    <s v="BAJO"/>
    <s v="BAJO"/>
    <s v="BAJO"/>
    <n v="0.05"/>
    <s v="REMOTA"/>
    <n v="752000000"/>
    <n v="0"/>
    <s v=" ALEGATOS DE SEGUNDA"/>
    <n v="0"/>
    <s v="NO"/>
    <n v="0"/>
    <n v="6"/>
    <s v="JHONATAN ANDRÉS SIERRA RAMÍREZ"/>
    <m/>
    <d v="2019-09-16T00:00:00"/>
    <n v="229259"/>
    <s v="MINAS"/>
    <s v=" "/>
    <d v="2020-08-31T00:00:00"/>
    <s v="2016-09"/>
    <s v="6"/>
    <s v="2020-07"/>
    <n v="0.79057379366945824"/>
    <n v="594511492.8394326"/>
    <n v="0"/>
    <d v="2022-09-18T00:00:00"/>
    <n v="2.0493150684931507"/>
    <n v="4.3843078519294892E-2"/>
    <n v="0"/>
    <n v="0.05"/>
    <s v="REMOTA"/>
    <x v="1"/>
    <n v="0"/>
  </r>
  <r>
    <n v="1281"/>
    <d v="2016-01-17T00:00:00"/>
    <d v="2016-12-14T00:00:00"/>
    <s v="Juzgado 18 Administrativo de Medellín"/>
    <s v="05001333301820160095600"/>
    <s v="2019"/>
    <x v="0"/>
    <s v="Alexandra María Muriel Puerta y otros"/>
    <s v="Elkin Ferney Otalvaro Hernandez"/>
    <n v="233939"/>
    <s v="REPARACIÓN DIRECTA"/>
    <s v="FALLA EN EL SERVICIO OTRAS CAUSAS"/>
    <s v="MEDIO   "/>
    <s v="MEDIO   "/>
    <s v="MEDIO   "/>
    <s v="MEDIO   "/>
    <n v="0.5"/>
    <s v="MEDIA"/>
    <n v="276000000"/>
    <n v="0"/>
    <s v="CONTESTACIÓN"/>
    <n v="0"/>
    <s v="NO"/>
    <n v="0"/>
    <n v="7"/>
    <s v="JHONATAN ANDRÉS SIERRA RAMÍREZ"/>
    <m/>
    <d v="2019-09-16T00:00:00"/>
    <n v="229259"/>
    <s v="MINAS"/>
    <s v=" "/>
    <d v="2020-08-31T00:00:00"/>
    <s v="2016-01"/>
    <s v="7"/>
    <s v="2020-07"/>
    <n v="0.82150585725380554"/>
    <n v="226735616.60205033"/>
    <n v="0"/>
    <d v="2023-01-15T00:00:00"/>
    <n v="2.3753424657534246"/>
    <n v="4.3843078519294892E-2"/>
    <n v="0"/>
    <n v="0.5"/>
    <s v="MEDIA"/>
    <x v="2"/>
    <n v="0"/>
  </r>
  <r>
    <n v="1282"/>
    <d v="2017-08-03T00:00:00"/>
    <d v="2016-11-21T00:00:00"/>
    <s v="Juzgado 33 Administrativo de Medellín "/>
    <s v="05001333303320160105300"/>
    <s v="2019"/>
    <x v="0"/>
    <s v="Martha Lucía Sanchez y otros"/>
    <s v="Olga Lucía MOnsalve Bedoya"/>
    <n v="122755"/>
    <s v="REPARACIÓN DIRECTA"/>
    <s v="FALLA EN EL SERVICIO OTRAS CAUSAS"/>
    <s v="MEDIO   "/>
    <s v="MEDIO   "/>
    <s v="MEDIO   "/>
    <s v="MEDIO   "/>
    <n v="0.5"/>
    <s v="MEDIA"/>
    <n v="900000000"/>
    <n v="0"/>
    <s v=" AUDIENCIA DE PRUEBAS"/>
    <n v="0"/>
    <s v="NO"/>
    <n v="0"/>
    <n v="7"/>
    <s v="JHONATAN ANDRÉS SIERRA RAMÍREZ"/>
    <m/>
    <d v="2019-09-16T00:00:00"/>
    <n v="229259"/>
    <s v="MINAS"/>
    <s v=" "/>
    <d v="2020-08-31T00:00:00"/>
    <s v="2017-08"/>
    <s v="7"/>
    <s v="2020-07"/>
    <n v="0.76068958550881771"/>
    <n v="684620626.95793593"/>
    <n v="0"/>
    <d v="2024-08-01T00:00:00"/>
    <n v="3.9205479452054797"/>
    <n v="4.3843078519294892E-2"/>
    <n v="0"/>
    <n v="0.5"/>
    <s v="MEDIA"/>
    <x v="2"/>
    <n v="0"/>
  </r>
  <r>
    <n v="1283"/>
    <d v="2018-06-05T00:00:00"/>
    <d v="2018-05-30T00:00:00"/>
    <s v="Juzgado 3 Laboral  "/>
    <s v="05001310500320160144300"/>
    <s v="2019"/>
    <x v="1"/>
    <s v="Luis Guillermo Cano Arboleda"/>
    <s v="Carlos Augusto Marín"/>
    <n v="108425"/>
    <s v="ORDINARIA"/>
    <s v="FALLA EN EL SERVICIO OTRAS CAUSAS"/>
    <s v="MEDIO   "/>
    <s v="MEDIO   "/>
    <s v="MEDIO   "/>
    <s v="MEDIO   "/>
    <n v="0.5"/>
    <s v="MEDIA"/>
    <n v="737717000"/>
    <n v="0"/>
    <s v=" AUDIENCIA DE PRUEBAS"/>
    <n v="0"/>
    <s v="NO"/>
    <n v="0"/>
    <n v="8"/>
    <s v="JHONATAN ANDRÉS SIERRA RAMÍREZ"/>
    <m/>
    <d v="2019-09-16T00:00:00"/>
    <n v="229259"/>
    <s v="EDUCACION"/>
    <m/>
    <d v="2020-08-31T00:00:00"/>
    <s v="2018-06"/>
    <s v="8"/>
    <s v="2020-07"/>
    <n v="0.73777124655030268"/>
    <n v="544266390.69134963"/>
    <n v="0"/>
    <d v="2026-06-03T00:00:00"/>
    <n v="5.7589041095890412"/>
    <n v="4.3843078519294892E-2"/>
    <n v="0"/>
    <n v="0.5"/>
    <s v="MEDIA"/>
    <x v="2"/>
    <n v="0"/>
  </r>
  <r>
    <n v="1284"/>
    <d v="2016-09-21T00:00:00"/>
    <d v="2016-06-23T00:00:00"/>
    <s v="Tribunal Adminisstrativo"/>
    <s v="05001233300020160144300"/>
    <s v="2019"/>
    <x v="0"/>
    <s v="Oscar de Jesus tobon Builes"/>
    <m/>
    <m/>
    <s v="CONTRACTUAL"/>
    <s v="ADJUDICACIÓN"/>
    <s v="BAJO"/>
    <s v="BAJO"/>
    <s v="BAJO"/>
    <s v="BAJO"/>
    <n v="0.05"/>
    <s v="REMOTA"/>
    <n v="193000000"/>
    <n v="0"/>
    <s v=" ALEGATOS PRIMERA"/>
    <n v="0"/>
    <s v="NO"/>
    <n v="0"/>
    <n v="6"/>
    <s v="JHONATAN ANDRÉS SIERRA RAMÍREZ"/>
    <m/>
    <d v="2019-09-16T00:00:00"/>
    <n v="229259"/>
    <s v="MINAS"/>
    <s v=" "/>
    <d v="2020-08-31T00:00:00"/>
    <s v="2016-09"/>
    <s v="6"/>
    <s v="2020-07"/>
    <n v="0.79057379366945824"/>
    <n v="152580742.17820543"/>
    <n v="0"/>
    <d v="2022-09-20T00:00:00"/>
    <n v="2.0547945205479454"/>
    <n v="4.3843078519294892E-2"/>
    <n v="0"/>
    <n v="0.05"/>
    <s v="REMOTA"/>
    <x v="1"/>
    <n v="0"/>
  </r>
  <r>
    <n v="1285"/>
    <d v="2016-06-22T00:00:00"/>
    <d v="2016-05-31T00:00:00"/>
    <s v="Tribunal Adminisstrativo"/>
    <s v="05001233300020160130400"/>
    <s v="2019"/>
    <x v="0"/>
    <s v="LA HACIENDA S.A.S."/>
    <s v="Jaime Alberto Ortiz Franco"/>
    <m/>
    <s v="POPULAR"/>
    <s v="VIOLACIÓN DERECHOS COLECTIVOS"/>
    <s v="BAJO"/>
    <s v="BAJO"/>
    <s v="BAJO"/>
    <s v="BAJO"/>
    <n v="0.05"/>
    <s v="REMOTA"/>
    <n v="0"/>
    <n v="0"/>
    <s v=" AUDIENCIA DE PRUEBAS"/>
    <n v="0"/>
    <s v="NO"/>
    <n v="0"/>
    <n v="7"/>
    <s v="JHONATAN ANDRÉS SIERRA RAMÍREZ"/>
    <m/>
    <d v="2019-09-16T00:00:00"/>
    <n v="229259"/>
    <s v="MINAS"/>
    <s v=" "/>
    <d v="2020-08-31T00:00:00"/>
    <s v="2016-06"/>
    <s v="7"/>
    <s v="2020-07"/>
    <n v="0.79172380492187922"/>
    <n v="0"/>
    <n v="0"/>
    <d v="2023-06-21T00:00:00"/>
    <n v="2.8054794520547945"/>
    <n v="4.3843078519294892E-2"/>
    <n v="0"/>
    <n v="0.05"/>
    <s v="REMOTA"/>
    <x v="1"/>
    <n v="0"/>
  </r>
  <r>
    <n v="1286"/>
    <d v="2017-07-02T00:00:00"/>
    <d v="2016-10-21T00:00:00"/>
    <s v="Tribunal Adminisstrativo"/>
    <s v="05001233300020160235500"/>
    <s v="2019"/>
    <x v="0"/>
    <s v="SOCIEDAD MINERA PROGRESO NRO. 5"/>
    <m/>
    <m/>
    <s v="NULIDAD Y RESTABLECIMIENTO DEL DERECHO"/>
    <s v="OTRAS"/>
    <s v="MEDIO   "/>
    <s v="MEDIO   "/>
    <s v="MEDIO   "/>
    <s v="MEDIO   "/>
    <n v="0.5"/>
    <s v="MEDIA"/>
    <n v="1000000000"/>
    <n v="0"/>
    <s v="CONTESTACIÓN"/>
    <n v="0"/>
    <s v="NO"/>
    <n v="0"/>
    <n v="7"/>
    <s v="JHONATAN ANDRÉS SIERRA RAMÍREZ"/>
    <m/>
    <d v="2019-09-16T00:00:00"/>
    <n v="229259"/>
    <s v="MINAS"/>
    <s v=" "/>
    <d v="2020-08-31T00:00:00"/>
    <s v="2017-07"/>
    <s v="7"/>
    <s v="2020-07"/>
    <n v="0.76175497984527818"/>
    <n v="761754979.84527814"/>
    <n v="0"/>
    <d v="2024-06-30T00:00:00"/>
    <n v="3.8328767123287673"/>
    <n v="4.3843078519294892E-2"/>
    <n v="0"/>
    <n v="0.5"/>
    <s v="MEDIA"/>
    <x v="2"/>
    <n v="0"/>
  </r>
  <r>
    <n v="1287"/>
    <d v="2016-09-02T00:00:00"/>
    <d v="2015-11-13T00:00:00"/>
    <s v="Tribunal Adminisstrativo"/>
    <s v="05001233300020160266300"/>
    <s v="2019"/>
    <x v="0"/>
    <s v="OSCAR DE JESUS TOBON BUILES"/>
    <s v="OSCAR DE JESUS TOBON BUILES"/>
    <n v="10579"/>
    <s v="NULIDAD Y RESTABLECIMIENTO DEL DERECHO"/>
    <s v="OTRAS"/>
    <s v="BAJO"/>
    <s v="BAJO"/>
    <s v="BAJO"/>
    <s v="BAJO"/>
    <n v="0.05"/>
    <s v="REMOTA"/>
    <n v="194000000"/>
    <n v="0"/>
    <s v=" ALEGATOS PRIMERA"/>
    <n v="0"/>
    <s v="NO"/>
    <n v="0"/>
    <n v="6"/>
    <s v="JHONATAN ANDRÉS SIERRA RAMÍREZ"/>
    <m/>
    <d v="2019-09-16T00:00:00"/>
    <n v="229259"/>
    <s v="MINAS"/>
    <s v=" "/>
    <d v="2020-08-31T00:00:00"/>
    <s v="2016-09"/>
    <s v="6"/>
    <s v="2020-07"/>
    <n v="0.79057379366945824"/>
    <n v="153371315.97187489"/>
    <n v="0"/>
    <d v="2022-09-01T00:00:00"/>
    <n v="2.0027397260273974"/>
    <n v="4.3843078519294892E-2"/>
    <n v="0"/>
    <n v="0.05"/>
    <s v="REMOTA"/>
    <x v="1"/>
    <n v="0"/>
  </r>
  <r>
    <n v="1288"/>
    <d v="2016-09-02T00:00:00"/>
    <d v="2015-09-22T00:00:00"/>
    <s v="Tribunal Adminisstrativo"/>
    <s v="05001233300020160266400"/>
    <s v="2019"/>
    <x v="0"/>
    <s v="ARIES S.O.M"/>
    <m/>
    <m/>
    <s v="NULIDAD Y RESTABLECIMIENTO DEL DERECHO"/>
    <s v="OTRAS"/>
    <s v="BAJO"/>
    <s v="BAJO"/>
    <s v="BAJO"/>
    <s v="BAJO"/>
    <n v="0.05"/>
    <s v="REMOTA"/>
    <n v="0"/>
    <n v="0"/>
    <s v=" ALEGATOS PRIMERA"/>
    <n v="0"/>
    <s v="NO"/>
    <n v="0"/>
    <n v="5"/>
    <s v="JHONATAN ANDRÉS SIERRA RAMÍREZ"/>
    <m/>
    <d v="2019-09-16T00:00:00"/>
    <n v="229259"/>
    <s v="MINAS"/>
    <s v=" "/>
    <d v="2020-08-31T00:00:00"/>
    <s v="2016-09"/>
    <s v="5"/>
    <s v="2020-07"/>
    <n v="0.79057379366945824"/>
    <n v="0"/>
    <n v="0"/>
    <d v="2021-09-01T00:00:00"/>
    <n v="1.0027397260273974"/>
    <n v="4.3843078519294892E-2"/>
    <n v="0"/>
    <n v="0.05"/>
    <s v="REMOTA"/>
    <x v="1"/>
    <n v="0"/>
  </r>
  <r>
    <n v="1289"/>
    <d v="2017-03-21T00:00:00"/>
    <d v="2017-02-08T00:00:00"/>
    <s v="Juzgado 02 Administrativo de Medellín"/>
    <s v="05001333300220170006200"/>
    <s v="2019"/>
    <x v="0"/>
    <s v="Paola Andrea Sepúlveda y Otros."/>
    <s v="Iván Dario Gutierrez Guerra"/>
    <n v="186976"/>
    <s v="REPARACIÓN DIRECTA"/>
    <s v="FALLA EN EL SERVICIO OTRAS CAUSAS"/>
    <s v="MEDIO   "/>
    <s v="MEDIO   "/>
    <s v="MEDIO   "/>
    <s v="MEDIO   "/>
    <n v="0.5"/>
    <s v="MEDIA"/>
    <n v="45952200"/>
    <n v="0"/>
    <s v=" TRASLADO DE LAS EXCEPCIONES"/>
    <n v="0"/>
    <s v="NO"/>
    <n v="0"/>
    <n v="7"/>
    <s v="JHONATAN ANDRÉS SIERRA RAMÍREZ"/>
    <m/>
    <d v="2019-09-16T00:00:00"/>
    <n v="229259"/>
    <s v="MINAS"/>
    <m/>
    <d v="2020-08-31T00:00:00"/>
    <s v="2017-03"/>
    <s v="7"/>
    <s v="2020-07"/>
    <n v="0.76757466281447584"/>
    <n v="35271744.42058336"/>
    <n v="0"/>
    <d v="2024-03-19T00:00:00"/>
    <n v="3.5506849315068494"/>
    <n v="4.3843078519294892E-2"/>
    <n v="0"/>
    <n v="0.5"/>
    <s v="MEDIA"/>
    <x v="2"/>
    <n v="0"/>
  </r>
  <r>
    <n v="1290"/>
    <d v="2017-03-07T00:00:00"/>
    <d v="2017-07-23T00:00:00"/>
    <s v="Juzgado 17 Administrativo de Medellín"/>
    <s v="05001333301720170009400"/>
    <s v="2019"/>
    <x v="0"/>
    <s v="María Laura Arteaga y otros"/>
    <s v="LUISA FERNANADA CORREA MARÍN"/>
    <n v="188359"/>
    <s v="REPARACIÓN DIRECTA"/>
    <s v="FALLA EN EL SERVICIO OTRAS CAUSAS"/>
    <s v="BAJO"/>
    <s v="BAJO"/>
    <s v="BAJO"/>
    <s v="BAJO"/>
    <n v="0.05"/>
    <s v="REMOTA"/>
    <n v="19044363"/>
    <n v="0"/>
    <s v="SENTENCIA 1RA FAVORABLE"/>
    <n v="0"/>
    <s v="NO"/>
    <n v="0"/>
    <n v="4"/>
    <s v="JHONATAN ANDRÉS SIERRA RAMÍREZ"/>
    <m/>
    <d v="2019-09-16T00:00:00"/>
    <n v="229259"/>
    <s v="MINAS"/>
    <s v=" "/>
    <d v="2020-08-31T00:00:00"/>
    <s v="2017-03"/>
    <s v="4"/>
    <s v="2020-07"/>
    <n v="0.76757466281447584"/>
    <n v="14617970.50824148"/>
    <n v="0"/>
    <d v="2021-03-06T00:00:00"/>
    <n v="0.51232876712328768"/>
    <n v="4.3843078519294892E-2"/>
    <n v="0"/>
    <n v="0.05"/>
    <s v="REMOTA"/>
    <x v="1"/>
    <n v="0"/>
  </r>
  <r>
    <n v="1291"/>
    <d v="2017-11-01T00:00:00"/>
    <d v="2017-11-01T00:00:00"/>
    <s v="Juzgado 101 Especializado en Resstitución de Tierras."/>
    <s v="05000312110120170026100"/>
    <s v="2019"/>
    <x v="2"/>
    <s v="Liliam Yonadis Camacho Castro y Otros."/>
    <m/>
    <n v="26953044"/>
    <s v="ORDINARIA"/>
    <s v="OTRAS"/>
    <s v="ALTO"/>
    <s v="ALTO"/>
    <s v="ALTO"/>
    <s v="ALTO"/>
    <n v="1"/>
    <s v="ALTA"/>
    <n v="26953044"/>
    <n v="0.25"/>
    <s v="CONTESTACIÓN"/>
    <n v="0"/>
    <s v="NO"/>
    <n v="0"/>
    <n v="8"/>
    <s v="JHONATAN ANDRÉS SIERRA RAMÍREZ"/>
    <m/>
    <d v="2019-09-16T00:00:00"/>
    <n v="67940"/>
    <s v="GOBIERNO"/>
    <s v="Restitución y formalización de tierras de las víctimas del despojo y el abandono"/>
    <d v="2020-08-31T00:00:00"/>
    <s v="2017-11"/>
    <s v="8"/>
    <s v="2020-07"/>
    <n v="0.75888387549827907"/>
    <n v="20454230.487195637"/>
    <n v="5113557.6217989093"/>
    <d v="2025-10-30T00:00:00"/>
    <n v="5.1671232876712327"/>
    <n v="4.3843078519294892E-2"/>
    <n v="4909941.3584716227"/>
    <n v="1"/>
    <s v="ALTA"/>
    <x v="0"/>
    <n v="4909941.3584716227"/>
  </r>
  <r>
    <n v="1292"/>
    <d v="2017-03-22T00:00:00"/>
    <d v="2017-01-26T00:00:00"/>
    <s v="Tribunal Administrativo de Antioquia"/>
    <s v="05001233300020170026500"/>
    <s v="2019"/>
    <x v="0"/>
    <s v="CIVIING INGENIEROS CONTRATISTAS"/>
    <s v="JOHN JAIRO OSPINO DURÁN "/>
    <n v="152.226"/>
    <s v="CONTRACTUAL"/>
    <s v="FALLA EN EL SERVICIO OTRAS CAUSAS"/>
    <s v="MEDIO   "/>
    <s v="MEDIO   "/>
    <s v="MEDIO   "/>
    <s v="MEDIO   "/>
    <n v="0.5"/>
    <s v="MEDIA"/>
    <n v="360000000"/>
    <n v="0.2"/>
    <s v=" ALEGATOS PRIMERA"/>
    <n v="0"/>
    <s v="NO"/>
    <n v="0"/>
    <n v="7"/>
    <s v="JHONATAN ANDRÉS SIERRA RAMÍREZ"/>
    <m/>
    <d v="2019-09-16T00:00:00"/>
    <n v="229259"/>
    <s v="MINAS"/>
    <m/>
    <d v="2020-08-31T00:00:00"/>
    <s v="2017-03"/>
    <s v="7"/>
    <s v="2020-07"/>
    <n v="0.76757466281447584"/>
    <n v="276326878.61321127"/>
    <n v="55265375.722642258"/>
    <d v="2024-03-20T00:00:00"/>
    <n v="3.5534246575342467"/>
    <n v="4.3843078519294892E-2"/>
    <n v="53742443.616720438"/>
    <n v="0.5"/>
    <s v="MEDIA"/>
    <x v="2"/>
    <n v="53742443.616720438"/>
  </r>
  <r>
    <n v="1293"/>
    <d v="2017-04-07T00:00:00"/>
    <d v="2017-04-07T00:00:00"/>
    <s v="Juzgado 23 Administrativo de Medellín"/>
    <s v="05001333302320170041800"/>
    <s v="2019"/>
    <x v="0"/>
    <s v="Magnolia de Jesus betancur Osorio"/>
    <s v="Gilberto Antonio Hernández Jiménez"/>
    <n v="96362"/>
    <s v="REPARACIÓN DIRECTA"/>
    <s v="FALLA EN EL SERVICIO OTRAS CAUSAS"/>
    <s v="MEDIO   "/>
    <s v="MEDIO   "/>
    <s v="MEDIO   "/>
    <s v="MEDIO   "/>
    <n v="0.5"/>
    <s v="MEDIA"/>
    <n v="5000000"/>
    <n v="0"/>
    <s v=" AUDIENCIA DE PRUEBAS"/>
    <n v="0"/>
    <s v="NO"/>
    <n v="0"/>
    <n v="8"/>
    <s v="JHONATAN ANDRÉS SIERRA RAMÍREZ"/>
    <m/>
    <d v="2019-09-16T00:00:00"/>
    <n v="229259"/>
    <s v="MINAS"/>
    <m/>
    <d v="2020-08-31T00:00:00"/>
    <s v="2017-04"/>
    <s v="8"/>
    <s v="2020-07"/>
    <n v="0.76395562321009991"/>
    <n v="3819778.1160504995"/>
    <n v="0"/>
    <d v="2025-04-05T00:00:00"/>
    <n v="4.5972602739726032"/>
    <n v="4.3843078519294892E-2"/>
    <n v="0"/>
    <n v="0.5"/>
    <s v="MEDIA"/>
    <x v="2"/>
    <n v="0"/>
  </r>
  <r>
    <n v="1294"/>
    <d v="2017-10-31T00:00:00"/>
    <d v="2017-09-29T00:00:00"/>
    <s v="Juzgado 7 Administrativo de Medellín"/>
    <s v="05001333300720170050800"/>
    <s v="2019"/>
    <x v="0"/>
    <s v="BAVARIA S.A "/>
    <s v="Daniela Pérez Amaya"/>
    <n v="250160"/>
    <s v="NULIDAD Y RESTABLECIMIENTO DEL DERECHO"/>
    <s v="IMPUESTOS"/>
    <s v="MEDIO   "/>
    <s v="MEDIO   "/>
    <s v="MEDIO   "/>
    <s v="MEDIO   "/>
    <n v="0.5"/>
    <s v="MEDIA"/>
    <n v="0"/>
    <n v="0"/>
    <s v=" RECURSO DE APELACIÓN SENTENCIA"/>
    <n v="0"/>
    <s v="NO"/>
    <n v="0"/>
    <n v="5"/>
    <s v="JHONATAN ANDRÉS SIERRA RAMÍREZ"/>
    <m/>
    <d v="2019-09-16T00:00:00"/>
    <n v="229259"/>
    <s v="HACIENDA"/>
    <s v=" "/>
    <d v="2020-08-31T00:00:00"/>
    <s v="2017-10"/>
    <s v="5"/>
    <s v="2020-07"/>
    <n v="0.76025622916343338"/>
    <n v="0"/>
    <n v="0"/>
    <d v="2022-10-30T00:00:00"/>
    <n v="2.1643835616438358"/>
    <n v="4.3843078519294892E-2"/>
    <n v="0"/>
    <n v="0.5"/>
    <s v="MEDIA"/>
    <x v="2"/>
    <n v="0"/>
  </r>
  <r>
    <n v="1295"/>
    <d v="2017-12-11T00:00:00"/>
    <d v="2017-11-08T00:00:00"/>
    <s v="Juzgado 5 Administrativo de Medellín"/>
    <s v="05001333300520170052900"/>
    <s v="2019"/>
    <x v="0"/>
    <s v="Amanda de Jesus Castrillon y Otros"/>
    <s v="Javier Leonidas Villegas Posada"/>
    <n v="20944"/>
    <s v="REPARACIÓN DIRECTA"/>
    <s v="FALLA EN EL SERVICIO OTRAS CAUSAS"/>
    <s v="MEDIO   "/>
    <s v="MEDIO   "/>
    <s v="MEDIO   "/>
    <s v="MEDIO   "/>
    <n v="0.5"/>
    <s v="MEDIA"/>
    <n v="200150994"/>
    <n v="0.1"/>
    <s v="AUDIENCIA INICIAL O PRIMERA AUDIENCIA"/>
    <n v="0"/>
    <s v="NO"/>
    <n v="0"/>
    <n v="8"/>
    <s v="JHONATAN ANDRÉS SIERRA RAMÍREZ"/>
    <m/>
    <d v="2019-09-16T00:00:00"/>
    <n v="229259"/>
    <s v="MINAS"/>
    <m/>
    <d v="2020-08-31T00:00:00"/>
    <s v="2017-12"/>
    <s v="8"/>
    <s v="2020-07"/>
    <n v="0.75597398230954627"/>
    <n v="151308943.99739411"/>
    <n v="15130894.399739413"/>
    <d v="2025-12-09T00:00:00"/>
    <n v="5.2767123287671236"/>
    <n v="4.3843078519294892E-2"/>
    <n v="14515883.731522076"/>
    <n v="0.5"/>
    <s v="MEDIA"/>
    <x v="2"/>
    <n v="14515883.731522076"/>
  </r>
  <r>
    <n v="1296"/>
    <d v="2017-11-14T00:00:00"/>
    <d v="2017-11-01T00:00:00"/>
    <s v="Juzgado 18 Administrativo de Medellín"/>
    <s v="05001333301820170056900"/>
    <s v="2019"/>
    <x v="0"/>
    <s v="MARIA MERCEDES HERRERA DIAZ y otros"/>
    <s v="Edwin Osorio Rodriguez"/>
    <n v="97472"/>
    <s v="REPARACIÓN DIRECTA"/>
    <s v="FALLA EN EL SERVICIO OTRAS CAUSAS"/>
    <s v="MEDIO   "/>
    <s v="MEDIO   "/>
    <s v="MEDIO   "/>
    <s v="MEDIO   "/>
    <n v="0.5"/>
    <s v="MEDIA"/>
    <n v="566000000"/>
    <n v="0"/>
    <s v=" AUDIENCIA DE PRUEBAS"/>
    <n v="0"/>
    <s v="NO"/>
    <n v="0"/>
    <n v="8"/>
    <s v="JHONATAN ANDRÉS SIERRA RAMÍREZ"/>
    <m/>
    <d v="2019-09-16T00:00:00"/>
    <n v="229259"/>
    <s v="MINAS"/>
    <s v=" "/>
    <d v="2020-08-31T00:00:00"/>
    <s v="2017-11"/>
    <s v="8"/>
    <s v="2020-07"/>
    <n v="0.75888387549827907"/>
    <n v="429528273.53202593"/>
    <n v="0"/>
    <d v="2025-11-12T00:00:00"/>
    <n v="5.2027397260273975"/>
    <n v="4.3843078519294892E-2"/>
    <n v="0"/>
    <n v="0.5"/>
    <s v="MEDIA"/>
    <x v="2"/>
    <n v="0"/>
  </r>
  <r>
    <n v="1297"/>
    <d v="2018-03-12T00:00:00"/>
    <d v="2017-11-20T00:00:00"/>
    <s v="Juzgado 3 Administrativo de Medellín"/>
    <s v="05001333300320170061400"/>
    <s v="2019"/>
    <x v="0"/>
    <s v="Claudia Patricia Alzate y Otros"/>
    <s v="Juan David Vallejo Restrepo"/>
    <n v="193686"/>
    <s v="REPARACIÓN DIRECTA"/>
    <s v="FALLA EN EL SERVICIO OTRAS CAUSAS"/>
    <s v="MEDIO   "/>
    <s v="MEDIO   "/>
    <s v="MEDIO   "/>
    <s v="MEDIO   "/>
    <n v="0.5"/>
    <s v="MEDIA"/>
    <n v="1557000000"/>
    <n v="0"/>
    <s v="CONTESTACIÓN"/>
    <n v="0"/>
    <s v="NO"/>
    <n v="0"/>
    <n v="8"/>
    <s v="JHONATAN ANDRÉS SIERRA RAMÍREZ"/>
    <m/>
    <d v="2019-09-16T00:00:00"/>
    <n v="229259"/>
    <s v="MINAS"/>
    <m/>
    <d v="2020-08-31T00:00:00"/>
    <s v="2018-03"/>
    <s v="8"/>
    <s v="2020-07"/>
    <n v="0.74420758606092174"/>
    <n v="1158731211.4968553"/>
    <n v="0"/>
    <d v="2026-03-10T00:00:00"/>
    <n v="5.5260273972602736"/>
    <n v="4.3843078519294892E-2"/>
    <n v="0"/>
    <n v="0.5"/>
    <s v="MEDIA"/>
    <x v="2"/>
    <n v="0"/>
  </r>
  <r>
    <n v="1298"/>
    <d v="2017-11-10T00:00:00"/>
    <d v="2017-09-12T00:00:00"/>
    <s v="Tribunal Administrativo de Antioquia de Antioquia"/>
    <s v="05001233300020170220800"/>
    <s v="2019"/>
    <x v="0"/>
    <s v="Matilde Tovar Gómez y Otros"/>
    <m/>
    <m/>
    <s v="REPARACIÓN DIRECTA"/>
    <s v="FALLA EN EL SERVICIO OTRAS CAUSAS"/>
    <s v="MEDIO   "/>
    <s v="MEDIO   "/>
    <s v="MEDIO   "/>
    <s v="MEDIO   "/>
    <n v="0.5"/>
    <s v="MEDIA"/>
    <n v="450000000"/>
    <n v="0"/>
    <s v="CONTESTACIÓN"/>
    <n v="0"/>
    <s v="NO"/>
    <n v="0"/>
    <n v="6"/>
    <s v="JHONATAN ANDRÉS SIERRA RAMÍREZ"/>
    <m/>
    <d v="2019-09-16T00:00:00"/>
    <n v="229259"/>
    <s v="MINAS"/>
    <m/>
    <d v="2020-08-31T00:00:00"/>
    <s v="2017-11"/>
    <s v="6"/>
    <s v="2020-07"/>
    <n v="0.75888387549827907"/>
    <n v="341497743.97422558"/>
    <n v="0"/>
    <d v="2023-11-09T00:00:00"/>
    <n v="3.1917808219178081"/>
    <n v="4.3843078519294892E-2"/>
    <n v="0"/>
    <n v="0.5"/>
    <s v="MEDIA"/>
    <x v="2"/>
    <n v="0"/>
  </r>
  <r>
    <n v="1299"/>
    <d v="2018-04-20T00:00:00"/>
    <d v="2018-04-20T00:00:00"/>
    <s v="Juzgdo 24 Administrativo de Medellín  "/>
    <s v="05001333302420180006300"/>
    <s v="2019"/>
    <x v="0"/>
    <s v="Prospero Enriquez Benavidez Socarras"/>
    <s v="Yuliana Palacio Balbin"/>
    <n v="184999"/>
    <s v="NULIDAD Y RESTABLECIMIENTO DEL DERECHO"/>
    <s v="FALLA EN EL SERVICIO OTRAS CAUSAS"/>
    <s v="MEDIO   "/>
    <s v="MEDIO   "/>
    <s v="MEDIO   "/>
    <s v="MEDIO   "/>
    <n v="0.5"/>
    <s v="MEDIA"/>
    <n v="240000000"/>
    <n v="0"/>
    <s v="CONTESTACIÓN"/>
    <n v="0"/>
    <s v="NO"/>
    <n v="0"/>
    <n v="8"/>
    <s v="JHONATAN ANDRÉS SIERRA RAMÍREZ"/>
    <m/>
    <d v="2019-09-16T00:00:00"/>
    <n v="229259"/>
    <s v="MINAS"/>
    <m/>
    <d v="2020-08-31T00:00:00"/>
    <s v="2018-04"/>
    <s v="8"/>
    <s v="2020-07"/>
    <n v="0.74078668525523483"/>
    <n v="177788804.46125636"/>
    <n v="0"/>
    <d v="2026-04-18T00:00:00"/>
    <n v="5.6328767123287671"/>
    <n v="4.3843078519294892E-2"/>
    <n v="0"/>
    <n v="0.5"/>
    <s v="MEDIA"/>
    <x v="2"/>
    <n v="0"/>
  </r>
  <r>
    <n v="1300"/>
    <d v="2018-03-02T00:00:00"/>
    <d v="2019-03-14T00:00:00"/>
    <s v="Juzgado 19 Administrativo de Medellín"/>
    <s v="05001333301920180007400"/>
    <s v="2019"/>
    <x v="0"/>
    <s v="Hector Emilio Jaramillo Arango y Otros"/>
    <s v="Edwin Osorio Rodriguez y Otro"/>
    <n v="97472"/>
    <s v="REPARACIÓN DIRECTA"/>
    <s v="FALLA EN EL SERVICIO OTRAS CAUSAS"/>
    <s v="MEDIO   "/>
    <s v="MEDIO   "/>
    <s v="MEDIO   "/>
    <s v="MEDIO   "/>
    <n v="0.5"/>
    <s v="MEDIA"/>
    <n v="1051689355"/>
    <n v="0.1"/>
    <s v="CONTESTACIÓN"/>
    <n v="0"/>
    <s v="NO"/>
    <n v="0"/>
    <n v="8"/>
    <s v="JHONATAN ANDRÉS SIERRA RAMÍREZ"/>
    <m/>
    <d v="2019-09-16T00:00:00"/>
    <n v="229259"/>
    <s v="MINAS"/>
    <m/>
    <d v="2020-08-31T00:00:00"/>
    <s v="2018-03"/>
    <s v="8"/>
    <s v="2020-07"/>
    <n v="0.74420758606092174"/>
    <n v="782675196.1705178"/>
    <n v="78267519.61705178"/>
    <d v="2026-02-28T00:00:00"/>
    <n v="5.4986301369863018"/>
    <n v="4.3843078519294892E-2"/>
    <n v="74955335.757631496"/>
    <n v="0.5"/>
    <s v="MEDIA"/>
    <x v="2"/>
    <n v="74955335.757631496"/>
  </r>
  <r>
    <n v="1301"/>
    <d v="2018-02-07T00:00:00"/>
    <d v="2018-01-16T00:00:00"/>
    <s v="Tribunal Administrativo de Antioquia de Antioquia"/>
    <s v="05001233300020180012000"/>
    <s v="2019"/>
    <x v="0"/>
    <s v="Ana Isabel Cardona"/>
    <s v="Ana Isabel Cardona"/>
    <n v="251852"/>
    <s v="NULIDAD"/>
    <s v="IMPUESTOS"/>
    <s v="BAJO"/>
    <s v="BAJO"/>
    <s v="BAJO"/>
    <s v="BAJO"/>
    <n v="0.05"/>
    <s v="REMOTA"/>
    <n v="0"/>
    <n v="0"/>
    <s v=" TRASLADO DE LAS EXCEPCIONES"/>
    <n v="0"/>
    <s v="si"/>
    <n v="0"/>
    <n v="5"/>
    <s v="JHONATAN ANDRÉS SIERRA RAMÍREZ"/>
    <m/>
    <d v="2019-09-16T00:00:00"/>
    <n v="229259"/>
    <s v="HACIENDA"/>
    <m/>
    <d v="2020-08-31T00:00:00"/>
    <s v="2018-02"/>
    <s v="5"/>
    <s v="2020-07"/>
    <n v="0.74599443734185067"/>
    <n v="0"/>
    <n v="0"/>
    <d v="2023-02-06T00:00:00"/>
    <n v="2.4356164383561643"/>
    <n v="4.3843078519294892E-2"/>
    <n v="0"/>
    <n v="0.05"/>
    <s v="REMOTA"/>
    <x v="1"/>
    <n v="0"/>
  </r>
  <r>
    <n v="1302"/>
    <d v="2018-04-16T00:00:00"/>
    <d v="2018-04-16T00:00:00"/>
    <s v="Tribunal Administrativo de Antioquia de Antioquia"/>
    <s v="05001233300020180017400"/>
    <s v="2019"/>
    <x v="0"/>
    <s v="Anghela Susana Sánchez García"/>
    <s v="Anghela Susana Sánchez García"/>
    <n v="149734"/>
    <s v="NULIDAD"/>
    <s v="IMPUESTOS"/>
    <s v="MEDIO   "/>
    <s v="MEDIO   "/>
    <s v="MEDIO   "/>
    <s v="BAJO"/>
    <n v="0.34250000000000003"/>
    <s v="MEDIA"/>
    <n v="0"/>
    <n v="0"/>
    <s v=" ALEGATOS PRIMERA"/>
    <n v="0"/>
    <s v="si"/>
    <n v="0"/>
    <n v="5"/>
    <s v="JHONATAN ANDRÉS SIERRA RAMÍREZ"/>
    <m/>
    <d v="2019-09-16T00:00:00"/>
    <n v="229259"/>
    <s v="HACIENDA"/>
    <m/>
    <d v="2020-08-31T00:00:00"/>
    <s v="2018-04"/>
    <s v="5"/>
    <s v="2020-07"/>
    <n v="0.74078668525523483"/>
    <n v="0"/>
    <n v="0"/>
    <d v="2023-04-15T00:00:00"/>
    <n v="2.6219178082191781"/>
    <n v="4.3843078519294892E-2"/>
    <n v="0"/>
    <n v="0.34250000000000003"/>
    <s v="MEDIA"/>
    <x v="2"/>
    <n v="0"/>
  </r>
  <r>
    <n v="1303"/>
    <d v="2017-06-06T00:00:00"/>
    <d v="2017-06-06T00:00:00"/>
    <s v="Consejo de Estado"/>
    <s v="11001032600020180018100"/>
    <s v="2019"/>
    <x v="0"/>
    <s v="Fabiola del Socorro Restrepo P."/>
    <s v="Hernando Escobar"/>
    <m/>
    <s v="NULIDAD Y RESTABLECIMIENTO DEL DERECHO"/>
    <s v="OTRAS"/>
    <s v="MEDIO   "/>
    <s v="MEDIO   "/>
    <s v="MEDIO   "/>
    <s v="MEDIO   "/>
    <n v="0.5"/>
    <s v="MEDIA"/>
    <n v="2483000000"/>
    <n v="0.15"/>
    <s v=" SENTENCIA 1RA FAVORABLE"/>
    <n v="0"/>
    <s v="NO"/>
    <n v="0"/>
    <n v="8"/>
    <s v="JHONATAN ANDRÉS SIERRA RAMÍREZ"/>
    <m/>
    <d v="2019-09-16T00:00:00"/>
    <n v="229259"/>
    <s v="MINAS"/>
    <s v="Sentencia favorable de primera instancia."/>
    <d v="2020-08-31T00:00:00"/>
    <s v="2017-06"/>
    <s v="8"/>
    <s v="2020-07"/>
    <n v="0.76136533047353394"/>
    <n v="1890470115.5657847"/>
    <n v="283570517.33486772"/>
    <d v="2025-06-04T00:00:00"/>
    <n v="4.7616438356164386"/>
    <n v="4.3843078519294892E-2"/>
    <n v="273148630.25000566"/>
    <n v="0.5"/>
    <s v="MEDIA"/>
    <x v="2"/>
    <n v="273148630.25000566"/>
  </r>
  <r>
    <n v="1304"/>
    <d v="2018-05-30T00:00:00"/>
    <d v="2018-05-17T00:00:00"/>
    <s v="Juzgado 20 Administrativo de Medellín"/>
    <s v="05001333302020180019100"/>
    <s v="2019"/>
    <x v="0"/>
    <s v="WILMAR SUAREZ MONTOYA y otros"/>
    <m/>
    <m/>
    <s v="REPARACIÓN DIRECTA"/>
    <s v="FALLA EN EL SERVICIO OTRAS CAUSAS"/>
    <s v="MEDIO   "/>
    <s v="MEDIO   "/>
    <s v="MEDIO   "/>
    <s v="MEDIO   "/>
    <n v="0.5"/>
    <s v="MEDIA"/>
    <n v="147543400"/>
    <n v="0"/>
    <s v=" TRASLADO DE LAS EXCEPCIONES"/>
    <n v="0"/>
    <s v="NO"/>
    <n v="0"/>
    <n v="6"/>
    <s v="JHONATAN ANDRÉS SIERRA RAMÍREZ"/>
    <m/>
    <d v="2019-09-16T00:00:00"/>
    <n v="229259"/>
    <s v="MINAS"/>
    <m/>
    <d v="2020-08-31T00:00:00"/>
    <s v="2018-05"/>
    <s v="6"/>
    <s v="2020-07"/>
    <n v="0.73891229786794344"/>
    <n v="109021632.72924912"/>
    <n v="0"/>
    <d v="2024-05-28T00:00:00"/>
    <n v="3.7424657534246575"/>
    <n v="4.3843078519294892E-2"/>
    <n v="0"/>
    <n v="0.5"/>
    <s v="MEDIA"/>
    <x v="2"/>
    <n v="0"/>
  </r>
  <r>
    <n v="1305"/>
    <d v="2018-10-29T00:00:00"/>
    <d v="2018-10-29T00:00:00"/>
    <s v="Juzgdo 22 Administrativo de Medellín  "/>
    <s v="05001333302220180029400"/>
    <s v="2019"/>
    <x v="0"/>
    <s v="Maria de los Angeles Muñoz Serna y Otros."/>
    <s v="Hilda Estella Becerra Martinez"/>
    <n v="61901"/>
    <s v="REPARACIÓN DIRECTA"/>
    <s v="FALLA EN EL SERVICIO OTRAS CAUSAS"/>
    <s v="MEDIO   "/>
    <s v="MEDIO   "/>
    <s v="MEDIO   "/>
    <s v="BAJO"/>
    <n v="0.34250000000000003"/>
    <s v="MEDIA"/>
    <n v="768346642"/>
    <n v="0"/>
    <s v="AUDIENCIA INICIAL O PRIMERA AUDIENCIA"/>
    <n v="0"/>
    <s v="NO"/>
    <n v="0"/>
    <n v="5"/>
    <s v="JHONATAN ANDRÉS SIERRA RAMÍREZ"/>
    <m/>
    <d v="2019-09-16T00:00:00"/>
    <n v="229259"/>
    <s v="MINAS"/>
    <m/>
    <d v="2020-08-31T00:00:00"/>
    <s v="2018-10"/>
    <s v="5"/>
    <s v="2020-07"/>
    <n v="0.73572886802285709"/>
    <n v="565294805.16782343"/>
    <n v="0"/>
    <d v="2023-10-28T00:00:00"/>
    <n v="3.1589041095890411"/>
    <n v="4.3843078519294892E-2"/>
    <n v="0"/>
    <n v="0.34250000000000003"/>
    <s v="MEDIA"/>
    <x v="2"/>
    <n v="0"/>
  </r>
  <r>
    <n v="1306"/>
    <d v="2018-02-19T00:00:00"/>
    <d v="2018-02-19T00:00:00"/>
    <s v="Tribunal Adminisstrativo de Antiqouia"/>
    <s v="05001233300020180029400"/>
    <s v="2019"/>
    <x v="0"/>
    <s v="Instituto Nacional de Vias"/>
    <s v="Jesus David Perea Murillo"/>
    <n v="224475"/>
    <s v="REPARACIÓN DIRECTA"/>
    <s v="FALLA EN EL SERVICIO OTRAS CAUSAS"/>
    <s v="MEDIO   "/>
    <s v="MEDIO   "/>
    <s v="MEDIO   "/>
    <s v="MEDIO   "/>
    <n v="0.5"/>
    <s v="MEDIA"/>
    <n v="2773724445"/>
    <n v="0"/>
    <s v=" TRASLADO DE LAS EXCEPCIONES"/>
    <n v="0"/>
    <s v="NO"/>
    <n v="0"/>
    <n v="8"/>
    <s v="JHONATAN ANDRÉS SIERRA RAMÍREZ"/>
    <m/>
    <d v="2019-09-16T00:00:00"/>
    <n v="229259"/>
    <s v="MINAS"/>
    <m/>
    <d v="2020-08-31T00:00:00"/>
    <s v="2018-02"/>
    <s v="8"/>
    <s v="2020-07"/>
    <n v="0.74599443734185067"/>
    <n v="2069183006.6891119"/>
    <n v="0"/>
    <d v="2026-02-17T00:00:00"/>
    <n v="5.4684931506849317"/>
    <n v="4.3843078519294892E-2"/>
    <n v="0"/>
    <n v="0.5"/>
    <s v="MEDIA"/>
    <x v="2"/>
    <n v="0"/>
  </r>
  <r>
    <n v="1307"/>
    <d v="2019-01-31T00:00:00"/>
    <d v="2018-08-09T00:00:00"/>
    <s v="Juzgado 3 Administrativo Oral - Quibdo"/>
    <s v="27001333300320180031800"/>
    <s v="2019"/>
    <x v="0"/>
    <s v="Maria Yaneth Mena Palacio"/>
    <m/>
    <m/>
    <s v="REPARACIÓN DIRECTA"/>
    <s v="FALLA EN EL SERVICIO OTRAS CAUSAS"/>
    <s v="MEDIO   "/>
    <s v="MEDIO   "/>
    <s v="MEDIO   "/>
    <s v="MEDIO   "/>
    <n v="0.5"/>
    <s v="MEDIA"/>
    <n v="78124200"/>
    <n v="0"/>
    <s v=" TRASLADO DE LAS EXCEPCIONES"/>
    <n v="0"/>
    <s v="NO"/>
    <n v="0"/>
    <n v="6"/>
    <s v="JHONATAN ANDRÉS SIERRA RAMÍREZ"/>
    <m/>
    <d v="2019-09-16T00:00:00"/>
    <n v="229259"/>
    <s v="MINAS"/>
    <s v=" "/>
    <d v="2020-08-31T00:00:00"/>
    <s v="2019-01"/>
    <s v="6"/>
    <s v="2020-07"/>
    <n v="1.0434541229259338"/>
    <n v="81519018.590290233"/>
    <n v="0"/>
    <d v="2025-01-29T00:00:00"/>
    <n v="4.4164383561643836"/>
    <n v="4.3843078519294892E-2"/>
    <n v="0"/>
    <n v="0.5"/>
    <s v="MEDIA"/>
    <x v="2"/>
    <n v="0"/>
  </r>
  <r>
    <n v="1308"/>
    <d v="2018-09-18T00:00:00"/>
    <d v="2018-06-05T00:00:00"/>
    <s v="Juzgado 20 Laboral  "/>
    <s v="05001310502020180031800"/>
    <s v="2019"/>
    <x v="1"/>
    <s v="Victor Manuel Osorno Gaviria"/>
    <m/>
    <m/>
    <s v="ORDINARIA"/>
    <s v="OTRAS"/>
    <s v="MEDIO   "/>
    <s v="MEDIO   "/>
    <s v="MEDIO   "/>
    <s v="MEDIO   "/>
    <n v="0.5"/>
    <s v="MEDIA"/>
    <n v="61454000"/>
    <n v="0"/>
    <s v="CONTESTACIÓN"/>
    <n v="0"/>
    <s v="NO"/>
    <n v="0"/>
    <n v="4"/>
    <s v="JHONATAN ANDRÉS SIERRA RAMÍREZ"/>
    <m/>
    <d v="2019-09-16T00:00:00"/>
    <n v="229259"/>
    <s v="EDUCACION"/>
    <m/>
    <d v="2020-08-31T00:00:00"/>
    <s v="2018-09"/>
    <s v="4"/>
    <s v="2020-07"/>
    <n v="0.73661443780017011"/>
    <n v="45267903.660571657"/>
    <n v="0"/>
    <d v="2022-09-17T00:00:00"/>
    <n v="2.0465753424657533"/>
    <n v="4.3843078519294892E-2"/>
    <n v="0"/>
    <n v="0.5"/>
    <s v="MEDIA"/>
    <x v="2"/>
    <n v="0"/>
  </r>
  <r>
    <n v="1309"/>
    <d v="2018-09-21T00:00:00"/>
    <d v="2018-09-28T00:00:00"/>
    <s v="Juzgado 5 Administrativo de Medellín"/>
    <s v="05001333300520180032200"/>
    <s v="2019"/>
    <x v="0"/>
    <s v="Cristian Camilo Corrales Sánchez"/>
    <s v="Jorge Mario Guzman Cano"/>
    <n v="182403"/>
    <s v="REPARACIÓN DIRECTA"/>
    <s v="FALLA EN EL SERVICIO OTRAS CAUSAS"/>
    <s v="BAJO"/>
    <s v="BAJO"/>
    <s v="BAJO"/>
    <s v="BAJO"/>
    <n v="0.05"/>
    <s v="REMOTA"/>
    <n v="186596136"/>
    <n v="0"/>
    <s v="CONTESTACIÓN"/>
    <n v="0"/>
    <s v="NO"/>
    <n v="0"/>
    <n v="5"/>
    <s v="JHONATAN ANDRÉS SIERRA RAMÍREZ"/>
    <m/>
    <d v="2019-09-16T00:00:00"/>
    <n v="229259"/>
    <s v="INFRAESTRUCTURA"/>
    <m/>
    <d v="2020-08-31T00:00:00"/>
    <s v="2018-09"/>
    <s v="5"/>
    <s v="2020-07"/>
    <n v="0.73661443780017011"/>
    <n v="137449407.81532407"/>
    <n v="0"/>
    <d v="2023-09-20T00:00:00"/>
    <n v="3.0547945205479454"/>
    <n v="4.3843078519294892E-2"/>
    <n v="0"/>
    <n v="0.05"/>
    <s v="REMOTA"/>
    <x v="1"/>
    <n v="0"/>
  </r>
  <r>
    <n v="1310"/>
    <d v="2019-02-05T00:00:00"/>
    <d v="2019-02-05T00:00:00"/>
    <s v="Juzgado 32 Administrativo de Medellín  "/>
    <s v="05001333303220180034900"/>
    <s v="2019"/>
    <x v="0"/>
    <s v="Claudia Patricia Betancur Guzman"/>
    <s v="José Albeiro Aguirre Castaño"/>
    <n v="179660"/>
    <s v="REPARACIÓN DIRECTA"/>
    <s v="FALLA EN EL SERVICIO OTRAS CAUSAS"/>
    <s v="MEDIO   "/>
    <s v="MEDIO   "/>
    <s v="MEDIO   "/>
    <s v="MEDIO   "/>
    <n v="0.5"/>
    <s v="MEDIA"/>
    <n v="33197169"/>
    <n v="0"/>
    <s v="CONTESTACIÓN"/>
    <n v="0"/>
    <s v="NO"/>
    <n v="0"/>
    <n v="5"/>
    <s v="JHONATAN ANDRÉS SIERRA RAMÍREZ"/>
    <m/>
    <d v="2019-09-16T00:00:00"/>
    <n v="229259"/>
    <s v="MINAS"/>
    <m/>
    <d v="2020-08-31T00:00:00"/>
    <s v="2019-02"/>
    <s v="5"/>
    <s v="2020-07"/>
    <n v="1.0374579956513144"/>
    <n v="34440668.412037946"/>
    <n v="0"/>
    <d v="2024-02-04T00:00:00"/>
    <n v="3.43013698630137"/>
    <n v="4.3843078519294892E-2"/>
    <n v="0"/>
    <n v="0.5"/>
    <s v="MEDIA"/>
    <x v="2"/>
    <n v="0"/>
  </r>
  <r>
    <n v="1311"/>
    <d v="2018-11-09T00:00:00"/>
    <d v="2018-09-26T00:00:00"/>
    <s v="Juzgado 20 Administrativo de Medellín  "/>
    <s v="05001333302020180037700"/>
    <s v="2019"/>
    <x v="0"/>
    <s v="Domar Andres Perez Morales y Otros"/>
    <s v="Daniel Fernando Gonzalez Toro"/>
    <n v="202177"/>
    <s v="REPARACIÓN DIRECTA"/>
    <s v="FALLA EN EL SERVICIO OTRAS CAUSAS"/>
    <s v="MEDIO   "/>
    <s v="MEDIO   "/>
    <s v="MEDIO   "/>
    <s v="BAJO"/>
    <n v="0.34250000000000003"/>
    <s v="MEDIA"/>
    <n v="320595924"/>
    <n v="0"/>
    <s v="CONTESTACIÓN"/>
    <n v="0"/>
    <s v="NO"/>
    <n v="0"/>
    <n v="5"/>
    <s v="JHONATAN ANDRÉS SIERRA RAMÍREZ"/>
    <m/>
    <d v="2019-09-16T00:00:00"/>
    <n v="229259"/>
    <s v="MINAS"/>
    <m/>
    <d v="2020-08-31T00:00:00"/>
    <s v="2018-11"/>
    <s v="5"/>
    <s v="2020-07"/>
    <n v="0.73486768506759159"/>
    <n v="235595584.51198554"/>
    <n v="0"/>
    <d v="2023-11-08T00:00:00"/>
    <n v="3.1890410958904107"/>
    <n v="4.3843078519294892E-2"/>
    <n v="0"/>
    <n v="0.34250000000000003"/>
    <s v="MEDIA"/>
    <x v="2"/>
    <n v="0"/>
  </r>
  <r>
    <n v="1312"/>
    <d v="2018-10-18T00:00:00"/>
    <d v="2018-10-10T00:00:00"/>
    <s v="Juzgado 29 Administrativo de Medellín"/>
    <s v="05001333302920180039600"/>
    <s v="2020"/>
    <x v="0"/>
    <s v="Carlos Arturo Piedrahita cardenas"/>
    <s v="Alvaro Quintero Sepulveda "/>
    <n v="25264"/>
    <s v="NULIDAD Y RESTABLECIMIENTO DEL DERECHO - LABORAL"/>
    <s v="RECONOCIMIENTO Y PAGO DE OTRAS PRESTACIONES SALARIALES, SOLCIALES Y SALARIOS"/>
    <s v="BAJO"/>
    <s v="MEDIO   "/>
    <s v="BAJO"/>
    <s v="BAJO"/>
    <n v="0.20749999999999999"/>
    <s v="BAJA"/>
    <n v="2400000"/>
    <n v="0"/>
    <s v=" ALEGATOS DE SEGUNDA"/>
    <n v="0"/>
    <s v="NO"/>
    <n v="0"/>
    <n v="3"/>
    <s v="JHONATAN ANDRÉS SIERRA RAMÍREZ"/>
    <m/>
    <d v="2019-09-16T00:00:00"/>
    <n v="229259"/>
    <s v="GESTION HUMANA Y DLLO ORGANIZACIONAL"/>
    <s v="Proceso remitido por el abogado contratista- Prima de vida Cara"/>
    <d v="2020-08-31T00:00:00"/>
    <s v="2018-10"/>
    <s v="3"/>
    <s v="2020-07"/>
    <n v="0.73572886802285709"/>
    <n v="1765749.2832548569"/>
    <n v="0"/>
    <d v="2021-10-17T00:00:00"/>
    <n v="1.1287671232876713"/>
    <n v="4.3843078519294892E-2"/>
    <n v="0"/>
    <n v="0.20749999999999999"/>
    <s v="BAJA"/>
    <x v="2"/>
    <n v="0"/>
  </r>
  <r>
    <n v="1313"/>
    <d v="2018-11-08T00:00:00"/>
    <d v="2018-12-06T00:00:00"/>
    <s v="Juzgado 35 Administrativo de Medellín "/>
    <s v="05001333303520180041100"/>
    <s v="2020"/>
    <x v="0"/>
    <s v="Leslia Ibarguen Gutiérrez"/>
    <s v="Alvaro Quintero Sepulveda "/>
    <n v="25264"/>
    <s v="NULIDAD Y RESTABLECIMIENTO DEL DERECHO - LABORAL"/>
    <s v="RECONOCIMIENTO Y PAGO DE OTRAS PRESTACIONES SALARIALES, SOLCIALES Y SALARIOS"/>
    <s v="BAJO"/>
    <s v="MEDIO   "/>
    <s v="BAJO"/>
    <s v="BAJO"/>
    <n v="0.20749999999999999"/>
    <s v="BAJA"/>
    <n v="1500000"/>
    <n v="0"/>
    <s v="CONTESTACIÓN"/>
    <n v="0"/>
    <s v="NO"/>
    <n v="0"/>
    <n v="4"/>
    <s v="JHONATAN ANDRÉS SIERRA RAMÍREZ"/>
    <m/>
    <d v="2019-09-16T00:00:00"/>
    <n v="229259"/>
    <s v="GESTION HUMANA Y DLLO ORGANIZACIONAL"/>
    <s v="Proceso remitido por el abogado contratista- Prima de vida Cara"/>
    <d v="2020-08-31T00:00:00"/>
    <s v="2018-11"/>
    <s v="4"/>
    <s v="2020-07"/>
    <n v="0.73486768506759159"/>
    <n v="1102301.5276013874"/>
    <n v="0"/>
    <d v="2022-11-07T00:00:00"/>
    <n v="2.1863013698630138"/>
    <n v="4.3843078519294892E-2"/>
    <n v="0"/>
    <n v="0.20749999999999999"/>
    <s v="BAJA"/>
    <x v="2"/>
    <n v="0"/>
  </r>
  <r>
    <n v="1314"/>
    <d v="2018-11-19T00:00:00"/>
    <d v="2018-11-08T00:00:00"/>
    <s v="Juzgado 4 Administrativo de Medellín  "/>
    <s v="05001333300420180041200"/>
    <s v="2019"/>
    <x v="0"/>
    <s v="Ricardo León Valencia Marín"/>
    <m/>
    <m/>
    <s v="NULIDAD Y RESTABLECIMIENTO DEL DERECHO"/>
    <s v="OTRAS"/>
    <s v="BAJO"/>
    <s v="BAJO"/>
    <s v="BAJO"/>
    <s v="BAJO"/>
    <n v="0.05"/>
    <s v="REMOTA"/>
    <n v="365521000"/>
    <n v="0"/>
    <s v="CONTESTACIÓN"/>
    <n v="0"/>
    <s v="NO"/>
    <n v="0"/>
    <n v="4"/>
    <s v="JHONATAN ANDRÉS SIERRA RAMÍREZ"/>
    <m/>
    <d v="2019-09-16T00:00:00"/>
    <n v="229259"/>
    <s v="GESTION HUMANA Y DLLO ORGANIZACIONAL"/>
    <s v=" "/>
    <d v="2020-08-31T00:00:00"/>
    <s v="2018-11"/>
    <s v="4"/>
    <s v="2020-07"/>
    <n v="0.73486768506759159"/>
    <n v="268609571.11359113"/>
    <n v="0"/>
    <d v="2022-11-18T00:00:00"/>
    <n v="2.2164383561643834"/>
    <n v="4.3843078519294892E-2"/>
    <n v="0"/>
    <n v="0.05"/>
    <s v="REMOTA"/>
    <x v="1"/>
    <n v="0"/>
  </r>
  <r>
    <n v="1315"/>
    <d v="2019-01-22T00:00:00"/>
    <d v="2018-12-05T00:00:00"/>
    <s v="Juzgado 16 Administrativo de Medellín  "/>
    <s v="05001333301620180046000"/>
    <s v="2019"/>
    <x v="0"/>
    <s v="Reinaldo de Jesús Ramirez y Otros"/>
    <s v="Hermes de Jesus Perez Zapata"/>
    <n v="128434"/>
    <s v="REPARACIÓN DIRECTA"/>
    <s v="FALLA EN EL SERVICIO OTRAS CAUSAS"/>
    <s v="MEDIO   "/>
    <s v="MEDIO   "/>
    <s v="MEDIO   "/>
    <s v="MEDIO   "/>
    <n v="0.5"/>
    <s v="MEDIA"/>
    <n v="124374869"/>
    <n v="0"/>
    <s v="CONTESTACIÓN"/>
    <n v="0"/>
    <s v="NO"/>
    <n v="0"/>
    <n v="5"/>
    <s v="JHONATAN ANDRÉS SIERRA RAMÍREZ"/>
    <m/>
    <d v="2019-09-16T00:00:00"/>
    <n v="229259"/>
    <s v="MINAS"/>
    <m/>
    <d v="2020-08-31T00:00:00"/>
    <s v="2019-01"/>
    <s v="5"/>
    <s v="2020-07"/>
    <n v="1.0434541229259338"/>
    <n v="129779469.84642291"/>
    <n v="0"/>
    <d v="2024-01-21T00:00:00"/>
    <n v="3.3917808219178083"/>
    <n v="4.3843078519294892E-2"/>
    <n v="0"/>
    <n v="0.5"/>
    <s v="MEDIA"/>
    <x v="2"/>
    <n v="0"/>
  </r>
  <r>
    <n v="1316"/>
    <d v="2019-01-17T00:00:00"/>
    <d v="2018-12-19T00:00:00"/>
    <s v="Juzgado 21 Administrativo de Medellín  "/>
    <s v="05001333302120180048300"/>
    <s v="2019"/>
    <x v="0"/>
    <s v="Jhon Fredy de Jesús Salazar Torres"/>
    <m/>
    <m/>
    <s v="NULIDAD Y RESTABLECIMIENTO DEL DERECHO"/>
    <s v="FALLA EN EL SERVICIO OTRAS CAUSAS"/>
    <s v="MEDIO   "/>
    <s v="MEDIO   "/>
    <s v="MEDIO   "/>
    <s v="MEDIO   "/>
    <n v="0.5"/>
    <s v="MEDIA"/>
    <n v="7812000"/>
    <n v="0"/>
    <s v="AUDIENCIA INICIAL O PRIMERA AUDIENCIA"/>
    <n v="0"/>
    <s v="si"/>
    <n v="0"/>
    <n v="4"/>
    <s v="JHONATAN ANDRÉS SIERRA RAMÍREZ"/>
    <m/>
    <d v="2019-09-16T00:00:00"/>
    <n v="229259"/>
    <s v="MINAS"/>
    <s v=" "/>
    <d v="2020-08-31T00:00:00"/>
    <s v="2019-01"/>
    <s v="4"/>
    <s v="2020-07"/>
    <n v="1.0434541229259338"/>
    <n v="8151463.6082973946"/>
    <n v="0"/>
    <d v="2023-01-16T00:00:00"/>
    <n v="2.3780821917808219"/>
    <n v="4.3843078519294892E-2"/>
    <n v="0"/>
    <n v="0.5"/>
    <s v="MEDIA"/>
    <x v="2"/>
    <n v="0"/>
  </r>
  <r>
    <n v="1317"/>
    <d v="2018-11-14T00:00:00"/>
    <d v="2018-11-02T00:00:00"/>
    <s v="Juzgado 22 Administrativo de Medellín "/>
    <s v="05001333302220180046400"/>
    <s v="2020"/>
    <x v="0"/>
    <s v="Angela Patricia Palacio Molina"/>
    <s v="Alvaro Quintero Sepulveda "/>
    <n v="25264"/>
    <s v="NULIDAD Y RESTABLECIMIENTO DEL DERECHO - LABORAL"/>
    <s v="RECONOCIMIENTO Y PAGO DE OTRAS PRESTACIONES SALARIALES, SOLCIALES Y SALARIOS"/>
    <s v="BAJO"/>
    <s v="MEDIO   "/>
    <s v="BAJO"/>
    <s v="BAJO"/>
    <n v="0.20749999999999999"/>
    <s v="BAJA"/>
    <n v="3000000"/>
    <n v="0"/>
    <s v=" ALEGATOS DE SEGUNDA"/>
    <n v="0"/>
    <s v="NO"/>
    <n v="0"/>
    <n v="3"/>
    <s v="JHONATAN ANDRÉS SIERRA RAMÍREZ"/>
    <m/>
    <d v="2019-09-16T00:00:00"/>
    <n v="229259"/>
    <s v="GESTION HUMANA Y DLLO ORGANIZACIONAL"/>
    <s v="Proceso remitido por el abogado contratista- Prima de vida Cara"/>
    <d v="2020-08-31T00:00:00"/>
    <s v="2018-11"/>
    <s v="3"/>
    <s v="2020-07"/>
    <n v="0.73486768506759159"/>
    <n v="2204603.0552027747"/>
    <n v="0"/>
    <d v="2021-11-13T00:00:00"/>
    <n v="1.2027397260273973"/>
    <n v="4.3843078519294892E-2"/>
    <n v="0"/>
    <n v="0.20749999999999999"/>
    <s v="BAJA"/>
    <x v="2"/>
    <n v="0"/>
  </r>
  <r>
    <n v="1318"/>
    <d v="2019-01-22T00:00:00"/>
    <d v="2018-12-13T00:00:00"/>
    <s v=" Juzgado 15 Administrativo de Medellín"/>
    <s v="05001333301520180050000"/>
    <s v="2020"/>
    <x v="0"/>
    <s v="Erika María Torres Florez"/>
    <s v="Alvaro Quintero Sepulveda "/>
    <n v="25264"/>
    <s v="NULIDAD Y RESTABLECIMIENTO DEL DERECHO - LABORAL"/>
    <s v="RECONOCIMIENTO Y PAGO DE OTRAS PRESTACIONES SALARIALES, SOLCIALES Y SALARIOS"/>
    <s v="BAJO"/>
    <s v="MEDIO   "/>
    <s v="BAJO"/>
    <s v="BAJO"/>
    <n v="0.20749999999999999"/>
    <s v="BAJA"/>
    <n v="2500000"/>
    <n v="0"/>
    <s v=" ALEGATOS PRIMERA"/>
    <n v="0"/>
    <s v="NO"/>
    <n v="0"/>
    <n v="4"/>
    <s v="JHONATAN ANDRÉS SIERRA RAMÍREZ"/>
    <m/>
    <d v="2019-09-16T00:00:00"/>
    <n v="229259"/>
    <s v="GESTION HUMANA Y DLLO ORGANIZACIONAL"/>
    <s v="Proceso remitido por el abogado contratista- Prima de vida Cara"/>
    <d v="2020-08-31T00:00:00"/>
    <s v="2019-01"/>
    <s v="4"/>
    <s v="2020-07"/>
    <n v="1.0434541229259338"/>
    <n v="2608635.3073148346"/>
    <n v="0"/>
    <d v="2023-01-21T00:00:00"/>
    <n v="2.3917808219178083"/>
    <n v="4.3843078519294892E-2"/>
    <n v="0"/>
    <n v="0.20749999999999999"/>
    <s v="BAJA"/>
    <x v="2"/>
    <n v="0"/>
  </r>
  <r>
    <n v="1319"/>
    <d v="2019-01-23T00:00:00"/>
    <d v="2019-12-14T00:00:00"/>
    <s v=" Juzgado 15 Administrativo de Medellín"/>
    <s v="05001333302020180050500"/>
    <s v="2020"/>
    <x v="0"/>
    <s v="GLORIA PAVA AGUILAR"/>
    <s v="Alvaro Quintero Sepulveda "/>
    <n v="25264"/>
    <s v="NULIDAD Y RESTABLECIMIENTO DEL DERECHO - LABORAL"/>
    <s v="RECONOCIMIENTO Y PAGO DE OTRAS PRESTACIONES SALARIALES, SOLCIALES Y SALARIOS"/>
    <s v="BAJO"/>
    <s v="BAJO"/>
    <s v="BAJO"/>
    <s v="BAJO"/>
    <n v="0.05"/>
    <s v="REMOTA"/>
    <n v="1500000"/>
    <n v="0"/>
    <s v=" SENTENCIA 1RA FAVORABLE"/>
    <n v="0"/>
    <s v="NO"/>
    <n v="0"/>
    <n v="3"/>
    <s v="JHONATAN ANDRÉS SIERRA RAMÍREZ"/>
    <m/>
    <d v="2019-09-16T00:00:00"/>
    <n v="229259"/>
    <s v="GESTION HUMANA Y DLLO ORGANIZACIONAL"/>
    <s v="Proceso remitido por el abogado contratista- Prima de vida Cara"/>
    <d v="2020-08-31T00:00:00"/>
    <s v="2019-01"/>
    <s v="3"/>
    <s v="2020-07"/>
    <n v="1.0434541229259338"/>
    <n v="1565181.1843889006"/>
    <n v="0"/>
    <d v="2022-01-22T00:00:00"/>
    <n v="1.3945205479452054"/>
    <n v="4.3843078519294892E-2"/>
    <n v="0"/>
    <n v="0.05"/>
    <s v="REMOTA"/>
    <x v="1"/>
    <n v="0"/>
  </r>
  <r>
    <n v="1320"/>
    <d v="2018-04-16T00:00:00"/>
    <d v="2018-04-16T00:00:00"/>
    <s v="Tribunal Administrativo de Antioquia de Antioquia"/>
    <s v="05001233300020180050500"/>
    <s v="2019"/>
    <x v="0"/>
    <s v="Nueva California S.A.S."/>
    <s v="Luis Felipe Estrada Escobar"/>
    <n v="188008"/>
    <s v="NULIDAD Y RESTABLECIMIENTO DEL DERECHO"/>
    <s v="INCUMPLIMIENTO"/>
    <s v="MEDIO   "/>
    <s v="MEDIO   "/>
    <s v="MEDIO   "/>
    <s v="MEDIO   "/>
    <n v="0.5"/>
    <s v="MEDIA"/>
    <n v="5535447041"/>
    <n v="0.15"/>
    <s v="CONTESTACIÓN"/>
    <n v="0"/>
    <s v="NO"/>
    <n v="0"/>
    <n v="8"/>
    <s v="JHONATAN ANDRÉS SIERRA RAMÍREZ"/>
    <m/>
    <d v="2019-09-16T00:00:00"/>
    <n v="229259"/>
    <s v="MINAS"/>
    <m/>
    <d v="2020-08-31T00:00:00"/>
    <s v="2018-04"/>
    <s v="8"/>
    <s v="2020-07"/>
    <n v="0.74078668525523483"/>
    <n v="4100585464.908288"/>
    <n v="615087819.73624313"/>
    <d v="2026-04-14T00:00:00"/>
    <n v="5.6219178082191785"/>
    <n v="4.3843078519294892E-2"/>
    <n v="588487247.2314806"/>
    <n v="0.5"/>
    <s v="MEDIA"/>
    <x v="2"/>
    <n v="588487247.2314806"/>
  </r>
  <r>
    <n v="1321"/>
    <d v="2018-08-08T00:00:00"/>
    <d v="2018-08-08T00:00:00"/>
    <s v="Tribunal Administrativo de Antioquia de Antioquia"/>
    <s v="05001233300020180106100"/>
    <s v="2019"/>
    <x v="0"/>
    <s v="Devimed S.A."/>
    <s v="Luis Fernando Alvarez Jaramilo"/>
    <n v="16424"/>
    <s v="REPARACIÓN DIRECTA"/>
    <s v="FALLA EN EL SERVICIO OTRAS CAUSAS"/>
    <s v="ALTO"/>
    <s v="ALTO"/>
    <s v="ALTO"/>
    <s v="ALTO"/>
    <n v="1"/>
    <s v="ALTA"/>
    <n v="1685521441"/>
    <n v="0.1"/>
    <s v="CONTESTACIÓN"/>
    <n v="0"/>
    <s v="NO"/>
    <n v="0"/>
    <n v="8"/>
    <s v="JHONATAN ANDRÉS SIERRA RAMÍREZ"/>
    <m/>
    <d v="2019-09-16T00:00:00"/>
    <n v="229259"/>
    <s v="INFRAESTRUCTURA"/>
    <m/>
    <d v="2020-08-31T00:00:00"/>
    <s v="2018-08"/>
    <s v="8"/>
    <s v="2020-07"/>
    <n v="0.7378298404971021"/>
    <n v="1243628015.9674757"/>
    <n v="124362801.59674758"/>
    <d v="2026-08-06T00:00:00"/>
    <n v="5.934246575342466"/>
    <n v="4.3843078519294892E-2"/>
    <n v="118692630.63976981"/>
    <n v="1"/>
    <s v="ALTA"/>
    <x v="0"/>
    <n v="118692630.63976981"/>
  </r>
  <r>
    <n v="1322"/>
    <d v="2018-08-16T00:00:00"/>
    <d v="2018-08-06T00:00:00"/>
    <s v="Tribunal Administrativo de Antioquia de Antioquia"/>
    <s v="05001233300020180145500"/>
    <s v="2019"/>
    <x v="0"/>
    <s v="Conconcreto S.A.S."/>
    <m/>
    <m/>
    <s v="NULIDAD Y RESTABLECIMIENTO DEL DERECHO"/>
    <s v="OTRAS"/>
    <s v="MEDIO   "/>
    <s v="MEDIO   "/>
    <s v="MEDIO   "/>
    <s v="MEDIO   "/>
    <n v="0.5"/>
    <s v="MEDIA"/>
    <n v="20102386000"/>
    <n v="0"/>
    <s v="CONTESTACIÓN"/>
    <n v="0"/>
    <s v="NO"/>
    <n v="0"/>
    <n v="5"/>
    <s v="JHONATAN ANDRÉS SIERRA RAMÍREZ"/>
    <m/>
    <d v="2019-09-16T00:00:00"/>
    <n v="229259"/>
    <s v="MINAS"/>
    <s v=" "/>
    <d v="2020-08-31T00:00:00"/>
    <s v="2018-08"/>
    <s v="5"/>
    <s v="2020-07"/>
    <n v="0.7378298404971021"/>
    <n v="14832140255.991179"/>
    <n v="0"/>
    <d v="2023-08-15T00:00:00"/>
    <n v="2.956164383561644"/>
    <n v="4.3843078519294892E-2"/>
    <n v="0"/>
    <n v="0.5"/>
    <s v="MEDIA"/>
    <x v="2"/>
    <n v="0"/>
  </r>
  <r>
    <n v="1323"/>
    <d v="2015-07-16T00:00:00"/>
    <d v="2015-07-16T00:00:00"/>
    <s v="Tribunal Administrativo de Antioquia de Antioquia"/>
    <s v="05001233300020180181400"/>
    <s v="2019"/>
    <x v="0"/>
    <s v="Jaime de Jesus Oliveros Ospina"/>
    <s v="José Federico Cely Sierra"/>
    <n v="94263"/>
    <s v="NULIDAD Y RESTABLECIMIENTO DEL DERECHO"/>
    <s v="FALLA EN EL SERVICIO OTRAS CAUSAS"/>
    <s v="MEDIO   "/>
    <s v="MEDIO   "/>
    <s v="MEDIO   "/>
    <s v="MEDIO   "/>
    <n v="0.5"/>
    <s v="MEDIA"/>
    <n v="0"/>
    <n v="0"/>
    <s v="CONTESTACIÓN"/>
    <n v="0"/>
    <s v="NO"/>
    <n v="0"/>
    <n v="9"/>
    <s v="JHONATAN ANDRÉS SIERRA RAMÍREZ"/>
    <m/>
    <d v="2019-09-16T00:00:00"/>
    <n v="229259"/>
    <s v="MINAS"/>
    <m/>
    <d v="2020-08-31T00:00:00"/>
    <s v="2015-07"/>
    <s v="9"/>
    <s v="2020-07"/>
    <n v="0.85823957329672562"/>
    <n v="0"/>
    <n v="0"/>
    <d v="2024-07-13T00:00:00"/>
    <n v="3.8684931506849316"/>
    <n v="4.3843078519294892E-2"/>
    <n v="0"/>
    <n v="0.5"/>
    <s v="MEDIA"/>
    <x v="2"/>
    <n v="0"/>
  </r>
  <r>
    <n v="1324"/>
    <d v="2019-04-24T00:00:00"/>
    <d v="2019-04-24T00:00:00"/>
    <s v="Juzgado Promiscuo   de Segovia"/>
    <s v="05736318900120190003500"/>
    <s v="2019"/>
    <x v="1"/>
    <s v="Maria Istmenia Jimenez Correa"/>
    <s v="Natalia Botero Manco"/>
    <n v="172735"/>
    <s v="ORDINARIA"/>
    <s v="OTRAS"/>
    <s v="MEDIO   "/>
    <s v="MEDIO   "/>
    <s v="MEDIO   "/>
    <s v="MEDIO   "/>
    <n v="0.5"/>
    <s v="MEDIA"/>
    <n v="41000000"/>
    <n v="0"/>
    <s v="CONTESTACIÓN"/>
    <n v="0"/>
    <s v="NO"/>
    <n v="0"/>
    <n v="3"/>
    <s v="JHONATAN ANDRÉS SIERRA RAMÍREZ"/>
    <m/>
    <d v="2019-09-16T00:00:00"/>
    <n v="229259"/>
    <s v="EDUCACION"/>
    <m/>
    <d v="2020-08-31T00:00:00"/>
    <s v="2019-04"/>
    <s v="3"/>
    <s v="2020-07"/>
    <n v="1.0279083431257343"/>
    <n v="42144242.06815511"/>
    <n v="0"/>
    <d v="2022-04-23T00:00:00"/>
    <n v="1.6438356164383561"/>
    <n v="4.3843078519294892E-2"/>
    <n v="0"/>
    <n v="0.5"/>
    <s v="MEDIA"/>
    <x v="2"/>
    <n v="0"/>
  </r>
  <r>
    <n v="1325"/>
    <d v="2019-03-27T00:00:00"/>
    <d v="2019-03-27T00:00:00"/>
    <s v="Juzgado 20 Administrativo de Medellín"/>
    <s v="05001333302020190009900"/>
    <s v="2019"/>
    <x v="0"/>
    <s v="Mónica Andrea Marín Zapata"/>
    <s v="Lizhet Johana Carranza López"/>
    <n v="263831"/>
    <s v="NULIDAD Y RESTABLECIMIENTO DEL DERECHO"/>
    <s v="OTRAS"/>
    <s v="MEDIO   "/>
    <s v="MEDIO   "/>
    <s v="MEDIO   "/>
    <s v="MEDIO   "/>
    <n v="0.5"/>
    <s v="MEDIA"/>
    <n v="10649653"/>
    <n v="0"/>
    <s v="CONTESTACIÓN"/>
    <n v="0"/>
    <s v="NO"/>
    <n v="0"/>
    <n v="5"/>
    <s v="JHONATAN ANDRÉS SIERRA RAMÍREZ"/>
    <m/>
    <d v="2019-09-16T00:00:00"/>
    <n v="229259"/>
    <s v="EDUCACION"/>
    <m/>
    <d v="2020-08-31T00:00:00"/>
    <s v="2019-03"/>
    <s v="5"/>
    <s v="2020-07"/>
    <n v="1.0329659515843337"/>
    <n v="11000728.945187954"/>
    <n v="0"/>
    <d v="2024-03-25T00:00:00"/>
    <n v="3.5671232876712327"/>
    <n v="4.3843078519294892E-2"/>
    <n v="0"/>
    <n v="0.5"/>
    <s v="MEDIA"/>
    <x v="2"/>
    <n v="0"/>
  </r>
  <r>
    <n v="1326"/>
    <d v="2019-05-13T00:00:00"/>
    <d v="2019-02-27T00:00:00"/>
    <s v="Juzgado 3 Administrativo de Medellín"/>
    <s v="05001333300320190012100"/>
    <s v="2019"/>
    <x v="0"/>
    <s v="Cervecería Unión S.A."/>
    <s v="Daniela Perez Amaya"/>
    <n v="250160"/>
    <s v="NULIDAD Y RESTABLECIMIENTO DEL DERECHO"/>
    <s v="IMPUESTOS"/>
    <s v="MEDIO   "/>
    <s v="MEDIO   "/>
    <s v="MEDIO   "/>
    <s v="MEDIO   "/>
    <n v="0.5"/>
    <s v="MEDIA"/>
    <n v="22000000"/>
    <n v="0"/>
    <s v="CONTESTACIÓN"/>
    <n v="0"/>
    <s v="NO"/>
    <n v="0"/>
    <n v="3"/>
    <s v="JHONATAN ANDRÉS SIERRA RAMÍREZ"/>
    <m/>
    <d v="2019-09-16T00:00:00"/>
    <n v="229259"/>
    <s v="HACIENDA"/>
    <m/>
    <d v="2020-08-31T00:00:00"/>
    <s v="2019-05"/>
    <s v="3"/>
    <s v="2020-07"/>
    <n v="1.0246973838344398"/>
    <n v="22543342.444357675"/>
    <n v="0"/>
    <d v="2022-05-12T00:00:00"/>
    <n v="1.6958904109589041"/>
    <n v="4.3843078519294892E-2"/>
    <n v="0"/>
    <n v="0.5"/>
    <s v="MEDIA"/>
    <x v="2"/>
    <n v="0"/>
  </r>
  <r>
    <n v="1327"/>
    <d v="2019-12-21T00:00:00"/>
    <d v="2019-12-21T00:00:00"/>
    <s v="juzgado Promiscuo   de Cisneros"/>
    <s v="05190318900120190012800"/>
    <s v="2019"/>
    <x v="1"/>
    <s v="María de las Mecerdes Carvajal de Muñoz"/>
    <s v="Fidelina Palacio Sánchez"/>
    <m/>
    <s v="ORDINARIA"/>
    <s v="RECONOCIMIENTO Y PAGO DE OTRAS PRESTACIONES SALARIALES, SOLCIALES Y SALARIOS"/>
    <s v="MEDIO   "/>
    <s v="MEDIO   "/>
    <s v="MEDIO   "/>
    <s v="MEDIO   "/>
    <n v="0.5"/>
    <s v="MEDIA"/>
    <n v="0"/>
    <n v="0"/>
    <s v="ADMISIÓN"/>
    <n v="0"/>
    <s v="NO"/>
    <n v="0"/>
    <n v="3"/>
    <s v="JHONATAN ANDRÉS SIERRA RAMÍREZ"/>
    <m/>
    <d v="2019-09-16T00:00:00"/>
    <n v="229259"/>
    <s v="GESTION HUMANA Y DLLO ORGANIZACIONAL"/>
    <m/>
    <d v="2020-08-31T00:00:00"/>
    <s v="2019-12"/>
    <s v="3"/>
    <s v="2020-07"/>
    <n v="1.011271676300578"/>
    <n v="0"/>
    <n v="0"/>
    <d v="2022-12-20T00:00:00"/>
    <n v="2.3041095890410959"/>
    <n v="4.3843078519294892E-2"/>
    <n v="0"/>
    <n v="0.5"/>
    <s v="MEDIA"/>
    <x v="2"/>
    <n v="0"/>
  </r>
  <r>
    <n v="1328"/>
    <d v="2019-03-08T00:00:00"/>
    <d v="2019-03-08T00:00:00"/>
    <s v="Tribunal Administrativo de Antioquia de Antioquia"/>
    <s v="05001233300020190019500"/>
    <s v="2019"/>
    <x v="0"/>
    <s v="Gustavo Alberto Hoyos Zuluaga y Otros."/>
    <s v="José Vicente Blanco Restrepo"/>
    <n v="44445"/>
    <s v="NULIDAD Y RESTABLECIMIENTO DEL DERECHO"/>
    <s v="OTRAS"/>
    <s v="BAJO"/>
    <s v="BAJO"/>
    <s v="BAJO"/>
    <s v="MEDIO   "/>
    <n v="0.20749999999999999"/>
    <s v="BAJA"/>
    <n v="208188210"/>
    <n v="0"/>
    <s v="CONTESTACIÓN"/>
    <n v="0"/>
    <s v="NO"/>
    <n v="0"/>
    <n v="5"/>
    <s v="JHONATAN ANDRÉS SIERRA RAMÍREZ"/>
    <m/>
    <d v="2019-09-16T00:00:00"/>
    <n v="229259"/>
    <s v="INFRAESTRUCTURA"/>
    <m/>
    <d v="2020-08-31T00:00:00"/>
    <s v="2019-03"/>
    <s v="5"/>
    <s v="2020-07"/>
    <n v="1.0329659515843337"/>
    <n v="215051332.45128909"/>
    <n v="0"/>
    <d v="2024-03-06T00:00:00"/>
    <n v="3.515068493150685"/>
    <n v="4.3843078519294892E-2"/>
    <n v="0"/>
    <n v="0.20749999999999999"/>
    <s v="BAJA"/>
    <x v="2"/>
    <n v="0"/>
  </r>
  <r>
    <n v="1329"/>
    <d v="2019-05-17T00:00:00"/>
    <d v="2019-04-01T00:00:00"/>
    <s v="Juzgado 18 Laboral  "/>
    <s v="05001310501820190020000"/>
    <s v="2019"/>
    <x v="1"/>
    <s v="Elvia de Jesus Gallo Cuervo"/>
    <s v="José Angel López López"/>
    <n v="259575"/>
    <s v="ORDINARIA"/>
    <s v="RECONOCIMIENTO Y PAGO DE OTRAS PRESTACIONES SALARIALES, SOLCIALES Y SALARIOS"/>
    <s v="BAJO"/>
    <s v="MEDIO   "/>
    <s v="MEDIO   "/>
    <s v="MEDIO   "/>
    <n v="0.41"/>
    <s v="MEDIA"/>
    <n v="79000000"/>
    <n v="0"/>
    <s v="CONTESTACIÓN"/>
    <n v="0"/>
    <s v="NO"/>
    <n v="0"/>
    <n v="3"/>
    <s v="JHONATAN ANDRÉS SIERRA RAMÍREZ"/>
    <m/>
    <d v="2019-09-16T00:00:00"/>
    <n v="229259"/>
    <s v="MANA"/>
    <m/>
    <d v="2020-08-31T00:00:00"/>
    <s v="2019-05"/>
    <s v="3"/>
    <s v="2020-07"/>
    <n v="1.0246973838344398"/>
    <n v="80951093.32292074"/>
    <n v="0"/>
    <d v="2022-05-16T00:00:00"/>
    <n v="1.7068493150684931"/>
    <n v="4.3843078519294892E-2"/>
    <n v="0"/>
    <n v="0.41"/>
    <s v="MEDIA"/>
    <x v="2"/>
    <n v="0"/>
  </r>
  <r>
    <n v="1330"/>
    <d v="2019-06-04T00:00:00"/>
    <d v="2019-05-17T00:00:00"/>
    <s v="Juzgado 8 Administrativo de Medellín  "/>
    <s v="05001333300820190020700"/>
    <s v="2019"/>
    <x v="0"/>
    <s v="Pedro Antionio Chaustre Hernández"/>
    <s v="Pedro Antonio Chaustre Hernández"/>
    <n v="101271"/>
    <s v="NULIDAD Y RESTABLECIMIENTO DEL DERECHO"/>
    <s v="IMPUESTOS"/>
    <s v="MEDIO   "/>
    <s v="MEDIO   "/>
    <s v="MEDIO   "/>
    <s v="MEDIO   "/>
    <n v="0.5"/>
    <s v="MEDIA"/>
    <n v="2145000"/>
    <n v="0"/>
    <s v="CONTESTACIÓN"/>
    <n v="0"/>
    <s v="NO"/>
    <n v="0"/>
    <n v="3"/>
    <s v="JHONATAN ANDRÉS SIERRA RAMÍREZ"/>
    <m/>
    <d v="2019-09-16T00:00:00"/>
    <n v="229259"/>
    <s v="HACIENDA"/>
    <m/>
    <d v="2020-08-31T00:00:00"/>
    <s v="2019-06"/>
    <s v="3"/>
    <s v="2020-07"/>
    <n v="1.022003699737124"/>
    <n v="2192197.935936131"/>
    <n v="0"/>
    <d v="2022-06-03T00:00:00"/>
    <n v="1.7561643835616438"/>
    <n v="4.3843078519294892E-2"/>
    <n v="0"/>
    <n v="0.5"/>
    <s v="MEDIA"/>
    <x v="2"/>
    <n v="0"/>
  </r>
  <r>
    <n v="1331"/>
    <d v="2019-08-08T00:00:00"/>
    <d v="2019-07-12T00:00:00"/>
    <s v="Juzgado 35 Administrativo de Medellín "/>
    <s v="05001333303520190029600"/>
    <s v="2020"/>
    <x v="0"/>
    <s v="Antonio de Jesús Granados Rodíguez"/>
    <s v="Alvaro Quintero Sepulveda "/>
    <n v="25264"/>
    <s v="NULIDAD Y RESTABLECIMIENTO DEL DERECHO - LABORAL"/>
    <s v="RECONOCIMIENTO Y PAGO DE OTRAS PRESTACIONES SALARIALES, SOLCIALES Y SALARIOS"/>
    <s v="BAJO"/>
    <s v="BAJO"/>
    <s v="BAJO"/>
    <s v="BAJO"/>
    <n v="0.05"/>
    <s v="REMOTA"/>
    <n v="1100000"/>
    <n v="0"/>
    <s v="CONTESTACIÓN"/>
    <n v="0"/>
    <s v="NO"/>
    <n v="0"/>
    <n v="3"/>
    <s v="JHONATAN ANDRÉS SIERRA RAMÍREZ"/>
    <m/>
    <d v="2019-09-16T00:00:00"/>
    <n v="229259"/>
    <s v="GESTION HUMANA Y DLLO ORGANIZACIONAL"/>
    <s v="Proceso remitido por el abogado contratista- Prima de vida Cara"/>
    <d v="2020-08-31T00:00:00"/>
    <s v="2019-08"/>
    <s v="3"/>
    <s v="2020-07"/>
    <n v="1.0188294671454916"/>
    <n v="1120712.4138600407"/>
    <n v="0"/>
    <d v="2022-08-07T00:00:00"/>
    <n v="1.9342465753424658"/>
    <n v="4.3843078519294892E-2"/>
    <n v="0"/>
    <n v="0.05"/>
    <s v="REMOTA"/>
    <x v="1"/>
    <n v="0"/>
  </r>
  <r>
    <n v="1332"/>
    <d v="2019-10-01T00:00:00"/>
    <d v="2019-09-30T00:00:00"/>
    <s v="Juzgado 19 Administrativo de Medellín"/>
    <s v="05001333301920190039500"/>
    <s v="2019"/>
    <x v="0"/>
    <s v="Cervecería Unión S.A."/>
    <s v="Laura Natalia Tabares Torres"/>
    <n v="314527"/>
    <s v="NULIDAD Y RESTABLECIMIENTO DEL DERECHO"/>
    <s v="IMPUESTOS"/>
    <s v="MEDIO   "/>
    <s v="MEDIO   "/>
    <s v="MEDIO   "/>
    <s v="MEDIO   "/>
    <n v="0.5"/>
    <s v="MEDIA"/>
    <n v="10675000"/>
    <n v="0"/>
    <s v="CONTESTACIÓN"/>
    <n v="0"/>
    <s v="NO"/>
    <n v="0"/>
    <n v="4"/>
    <s v="JHONATAN ANDRÉS SIERRA RAMÍREZ"/>
    <m/>
    <d v="2019-09-16T00:00:00"/>
    <n v="229259"/>
    <s v="HACIENDA"/>
    <s v="Nulidad de Resolución que sancionó a la demandante por la no legalización de la tornaguía"/>
    <d v="2020-08-31T00:00:00"/>
    <s v="2019-10"/>
    <s v="4"/>
    <s v="2020-07"/>
    <n v="1.0148892971091559"/>
    <n v="10833943.246640239"/>
    <n v="0"/>
    <d v="2023-09-30T00:00:00"/>
    <n v="3.0821917808219177"/>
    <n v="4.3843078519294892E-2"/>
    <n v="0"/>
    <n v="0.5"/>
    <s v="MEDIA"/>
    <x v="2"/>
    <n v="0"/>
  </r>
  <r>
    <n v="1333"/>
    <d v="2019-10-07T00:00:00"/>
    <d v="2019-09-30T00:00:00"/>
    <s v="Juzgado 12 Administrativo de Medellín"/>
    <s v="05001333301220190041400"/>
    <s v="2019"/>
    <x v="0"/>
    <s v="KOPPS COMMERCIAL S.A.S"/>
    <s v="Laura Natalia Tabares Torres"/>
    <n v="314527"/>
    <s v="NULIDAD Y RESTABLECIMIENTO DEL DERECHO"/>
    <s v="IMPUESTOS"/>
    <s v="MEDIO   "/>
    <s v="MEDIO   "/>
    <s v="MEDIO   "/>
    <s v="MEDIO   "/>
    <n v="0.5"/>
    <s v="MEDIA"/>
    <n v="10675000"/>
    <n v="0"/>
    <s v="CONTESTACIÓN"/>
    <n v="0"/>
    <s v="NO"/>
    <n v="0"/>
    <n v="4"/>
    <s v="JHONATAN ANDRÉS SIERRA RAMÍREZ"/>
    <m/>
    <d v="2019-09-16T00:00:00"/>
    <n v="229259"/>
    <s v="HACIENDA"/>
    <s v="Nulidad de Resolución que sancionó a la demandante por la no legalización de la tornaguía"/>
    <d v="2020-08-31T00:00:00"/>
    <s v="2019-10"/>
    <s v="4"/>
    <s v="2020-07"/>
    <n v="1.0148892971091559"/>
    <n v="10833943.246640239"/>
    <n v="0"/>
    <d v="2023-10-06T00:00:00"/>
    <n v="3.0986301369863014"/>
    <n v="4.3843078519294892E-2"/>
    <n v="0"/>
    <n v="0.5"/>
    <s v="MEDIA"/>
    <x v="2"/>
    <n v="0"/>
  </r>
  <r>
    <n v="1334"/>
    <d v="2019-10-18T00:00:00"/>
    <d v="2019-10-11T00:00:00"/>
    <s v="Juzgado 10 Administrativo de Medellín"/>
    <s v="05001333301020190042300"/>
    <s v="2019"/>
    <x v="0"/>
    <s v="CERVECERÍA DEL VALLE S.A."/>
    <s v="Laura Natalia Tabares Torres"/>
    <n v="314527"/>
    <s v="NULIDAD Y RESTABLECIMIENTO DEL DERECHO"/>
    <s v="IMPUESTOS"/>
    <s v="MEDIO   "/>
    <s v="MEDIO   "/>
    <s v="MEDIO   "/>
    <s v="MEDIO   "/>
    <n v="0.5"/>
    <s v="MEDIA"/>
    <n v="3743503"/>
    <n v="0"/>
    <s v="CONTESTACIÓN"/>
    <n v="0"/>
    <s v="NO"/>
    <n v="2879618"/>
    <n v="4"/>
    <s v="JHONATAN ANDRÉS SIERRA RAMÍREZ"/>
    <m/>
    <d v="2019-09-16T00:00:00"/>
    <n v="229259"/>
    <s v="HACIENDA"/>
    <m/>
    <d v="2020-08-31T00:00:00"/>
    <s v="2019-10"/>
    <s v="4"/>
    <s v="2020-07"/>
    <n v="1.0148892971091559"/>
    <n v="3799241.1283960165"/>
    <n v="0"/>
    <d v="2023-10-17T00:00:00"/>
    <n v="3.128767123287671"/>
    <n v="4.3843078519294892E-2"/>
    <n v="0"/>
    <n v="0.5"/>
    <s v="MEDIA"/>
    <x v="2"/>
    <n v="0"/>
  </r>
  <r>
    <n v="1335"/>
    <d v="2019-11-19T00:00:00"/>
    <d v="2019-11-07T00:00:00"/>
    <s v="Juzgado 18 Administrativo de Medellín"/>
    <s v="05001333301820190047000"/>
    <s v="2019"/>
    <x v="0"/>
    <s v="BERENA DE JESUS HERNÁNDEZ CORREA Y OTROS"/>
    <s v="María Jazmín Carvajal Serna"/>
    <n v="276926"/>
    <s v="REPARACIÓN DIRECTA"/>
    <s v="ACCIDENTE DE TRANSITO"/>
    <s v="BAJO"/>
    <s v="MEDIO   "/>
    <s v="BAJO"/>
    <s v="BAJO"/>
    <n v="0.20749999999999999"/>
    <s v="BAJA"/>
    <n v="4710231862"/>
    <n v="0"/>
    <s v="ADMISIÓN"/>
    <n v="0"/>
    <s v="NO"/>
    <n v="0"/>
    <n v="5"/>
    <s v="JHONATAN ANDRÉS SIERRA RAMÍREZ"/>
    <m/>
    <d v="2019-09-16T00:00:00"/>
    <n v="229259"/>
    <s v="INFRAESTRUCTURA"/>
    <m/>
    <d v="2020-08-31T00:00:00"/>
    <s v="2019-11"/>
    <s v="5"/>
    <s v="2020-07"/>
    <n v="1.0138110875024144"/>
    <n v="4775285286.4027424"/>
    <n v="0"/>
    <d v="2024-11-17T00:00:00"/>
    <n v="4.2164383561643834"/>
    <n v="4.3843078519294892E-2"/>
    <n v="0"/>
    <n v="0.20749999999999999"/>
    <s v="BAJA"/>
    <x v="2"/>
    <n v="0"/>
  </r>
  <r>
    <n v="1336"/>
    <d v="2015-07-21T00:00:00"/>
    <d v="2015-06-18T00:00:00"/>
    <s v="Tribunal Administrativo de Antioquia de Antioquia"/>
    <s v="05001233300020190064400"/>
    <s v="2019"/>
    <x v="0"/>
    <s v="CENTRAL DE MEZCLAS SA"/>
    <m/>
    <m/>
    <s v="CONTRACTUAL"/>
    <s v="OTRAS"/>
    <s v="MEDIO   "/>
    <s v="MEDIO   "/>
    <s v="MEDIO   "/>
    <s v="MEDIO   "/>
    <n v="0.5"/>
    <s v="MEDIA"/>
    <n v="0"/>
    <n v="0"/>
    <s v=" AUDIENCIA DE PRUEBAS"/>
    <n v="0"/>
    <s v="NO"/>
    <n v="0"/>
    <n v="7"/>
    <s v="JHONATAN ANDRÉS SIERRA RAMÍREZ"/>
    <m/>
    <d v="2019-09-16T00:00:00"/>
    <n v="229259"/>
    <s v="MINAS"/>
    <m/>
    <d v="2020-08-31T00:00:00"/>
    <s v="2015-07"/>
    <s v="7"/>
    <s v="2020-07"/>
    <n v="0.85823957329672562"/>
    <n v="0"/>
    <n v="0"/>
    <d v="2022-07-19T00:00:00"/>
    <n v="1.8821917808219177"/>
    <n v="4.3843078519294892E-2"/>
    <n v="0"/>
    <n v="0.5"/>
    <s v="MEDIA"/>
    <x v="2"/>
    <n v="0"/>
  </r>
  <r>
    <n v="1337"/>
    <d v="2019-12-12T00:00:00"/>
    <d v="2019-12-01T00:00:00"/>
    <s v="Juzgado 9 Laboral de Medellín "/>
    <s v="05001310500920190073400"/>
    <s v="2020"/>
    <x v="1"/>
    <s v="ESTER JULIA CALDERON DE CASTRILLÓN "/>
    <s v="FRANCISCO ALBERTO GIRALDO LUNA"/>
    <n v="122621"/>
    <s v="ORDINARIA"/>
    <s v="PENSIÓN DE SOBREVIVIENTES"/>
    <s v="ALTO"/>
    <s v="ALTO"/>
    <s v="ALTO"/>
    <s v="ALTO"/>
    <n v="1"/>
    <s v="ALTA"/>
    <n v="0"/>
    <n v="0"/>
    <s v="CONTESTACIÓN"/>
    <n v="0"/>
    <s v="NO"/>
    <n v="0"/>
    <n v="4"/>
    <s v="JHONATAN ANDRÉS SIERRA RAMÍREZ"/>
    <m/>
    <d v="2019-09-16T00:00:00"/>
    <n v="229259"/>
    <s v="GESTION HUMANA Y DLLO ORGANIZACIONAL"/>
    <m/>
    <d v="2020-08-31T00:00:00"/>
    <s v="2019-12"/>
    <s v="4"/>
    <s v="2020-07"/>
    <n v="1.011271676300578"/>
    <n v="0"/>
    <n v="0"/>
    <d v="2023-12-11T00:00:00"/>
    <n v="3.2794520547945205"/>
    <n v="4.3843078519294892E-2"/>
    <n v="0"/>
    <n v="1"/>
    <s v="ALTA"/>
    <x v="0"/>
    <n v="0"/>
  </r>
  <r>
    <n v="1338"/>
    <d v="2019-05-06T00:00:00"/>
    <d v="2019-05-06T00:00:00"/>
    <s v="Tribunal Administrativo de Antioquia de Antioquia"/>
    <s v="05001233300020190095500"/>
    <s v="2019"/>
    <x v="3"/>
    <s v="Yeison Iván Velasquez Rodriguez y Otro."/>
    <s v="Yeison Iván Velasquez Rodriguez y Otro."/>
    <m/>
    <s v="POPULAR"/>
    <s v="VIOLACIÓN DERECHOS COLECTIVOS"/>
    <s v="BAJO"/>
    <s v="BAJO"/>
    <s v="BAJO"/>
    <s v="MEDIO   "/>
    <n v="0.20749999999999999"/>
    <s v="BAJA"/>
    <n v="0"/>
    <n v="0"/>
    <s v="CONTESTACIÓN"/>
    <n v="0"/>
    <s v="NO"/>
    <n v="0"/>
    <n v="4"/>
    <s v="JHONATAN ANDRÉS SIERRA RAMÍREZ"/>
    <m/>
    <d v="2019-09-16T00:00:00"/>
    <n v="229259"/>
    <s v="INFRAESTRUCTURA"/>
    <m/>
    <d v="2020-08-31T00:00:00"/>
    <s v="2019-05"/>
    <s v="4"/>
    <s v="2020-07"/>
    <n v="1.0246973838344398"/>
    <n v="0"/>
    <n v="0"/>
    <d v="2023-05-05T00:00:00"/>
    <n v="2.6767123287671235"/>
    <n v="4.3843078519294892E-2"/>
    <n v="0"/>
    <n v="0.20749999999999999"/>
    <s v="BAJA"/>
    <x v="2"/>
    <n v="0"/>
  </r>
  <r>
    <n v="1339"/>
    <d v="2019-12-03T00:00:00"/>
    <d v="2019-12-03T00:00:00"/>
    <s v="Juzgado 23 Laboral  de Medellín"/>
    <s v="05001310502320190115600"/>
    <s v="2020"/>
    <x v="1"/>
    <s v="JUAN GUILLERMO RESTREPO ISAZA"/>
    <s v="JAIME HUMBERTO SALAZAR BOTERO "/>
    <n v="66272"/>
    <s v="ORDINARIA"/>
    <s v="OTRAS"/>
    <s v="BAJO"/>
    <s v="BAJO"/>
    <s v="BAJO"/>
    <s v="BAJO"/>
    <n v="0.05"/>
    <s v="REMOTA"/>
    <n v="0"/>
    <n v="0"/>
    <s v="CONTESTACIÓN"/>
    <n v="0"/>
    <s v="NO"/>
    <n v="0"/>
    <n v="3"/>
    <s v="JHONATAN ANDRÉS SIERRA RAMÍREZ"/>
    <m/>
    <d v="2019-09-16T00:00:00"/>
    <n v="229.25899999999999"/>
    <s v="GESTION HUMANA Y DLLO ORGANIZACIONAL"/>
    <m/>
    <d v="2020-08-31T00:00:00"/>
    <s v="2019-12"/>
    <s v="3"/>
    <s v="2020-07"/>
    <n v="1.011271676300578"/>
    <n v="0"/>
    <n v="0"/>
    <d v="2022-12-02T00:00:00"/>
    <n v="2.2547945205479452"/>
    <n v="4.3843078519294892E-2"/>
    <n v="0"/>
    <n v="0.05"/>
    <s v="REMOTA"/>
    <x v="1"/>
    <n v="0"/>
  </r>
  <r>
    <n v="1340"/>
    <d v="2019-06-06T00:00:00"/>
    <d v="2019-05-29T00:00:00"/>
    <s v="Tribunal Administrativo de Antioquia de Antioquia"/>
    <s v="05001233300020190138800"/>
    <s v="2019"/>
    <x v="3"/>
    <s v="YOURNEY DE JESUS CARDALES PUERTA"/>
    <m/>
    <s v="  "/>
    <s v="POPULAR"/>
    <s v="VIOLACIÓN DERECHOS COLECTIVOS"/>
    <s v="BAJO"/>
    <s v="BAJO"/>
    <s v="BAJO"/>
    <s v="BAJO"/>
    <n v="0.05"/>
    <s v="REMOTA"/>
    <n v="0"/>
    <n v="0"/>
    <s v=" SENTENCIA 1RA FAVORABLE"/>
    <n v="0"/>
    <s v="NO"/>
    <n v="0"/>
    <n v="3"/>
    <s v="JHONATAN ANDRÉS SIERRA RAMÍREZ"/>
    <m/>
    <d v="2019-09-16T00:00:00"/>
    <n v="229259"/>
    <s v="MINAS"/>
    <m/>
    <d v="2020-08-31T00:00:00"/>
    <s v="2019-06"/>
    <s v="3"/>
    <s v="2020-07"/>
    <n v="1.022003699737124"/>
    <n v="0"/>
    <n v="0"/>
    <d v="2022-06-05T00:00:00"/>
    <n v="1.7616438356164383"/>
    <n v="4.3843078519294892E-2"/>
    <n v="0"/>
    <n v="0.05"/>
    <s v="REMOTA"/>
    <x v="1"/>
    <n v="0"/>
  </r>
  <r>
    <n v="1341"/>
    <d v="2019-08-26T00:00:00"/>
    <d v="2019-08-08T00:00:00"/>
    <s v="Tribunal Administrativo de Antioquia de Antioquia"/>
    <s v="05001233300020190199300"/>
    <s v="2020"/>
    <x v="0"/>
    <s v="GUILLERMO CEREN VILLORINA"/>
    <s v="Oscar de Jesús Giraldo Torres"/>
    <n v="182057"/>
    <s v="NULIDAD Y RESTABLECIMIENTO DEL DERECHO"/>
    <s v="OTRAS"/>
    <s v="BAJO"/>
    <s v="MEDIO   "/>
    <s v="MEDIO   "/>
    <s v="MEDIO   "/>
    <n v="0.41"/>
    <s v="MEDIA"/>
    <n v="2100000000"/>
    <n v="0"/>
    <s v="ADMISIÓN"/>
    <n v="0"/>
    <s v="NO"/>
    <n v="0"/>
    <n v="5"/>
    <s v="JHONATAN ANDRÉS SIERRA RAMÍREZ"/>
    <m/>
    <d v="2019-09-16T00:00:00"/>
    <n v="229259"/>
    <s v="GOBIERNO"/>
    <s v="Suspensión Notario indemnizaciòn perjuicios"/>
    <d v="2020-08-31T00:00:00"/>
    <s v="2019-08"/>
    <s v="5"/>
    <s v="2020-07"/>
    <n v="1.0188294671454916"/>
    <n v="2139541881.0055323"/>
    <n v="0"/>
    <d v="2024-08-24T00:00:00"/>
    <n v="3.9835616438356163"/>
    <n v="4.3843078519294892E-2"/>
    <n v="0"/>
    <n v="0.41"/>
    <s v="MEDIA"/>
    <x v="2"/>
    <n v="0"/>
  </r>
  <r>
    <n v="1342"/>
    <d v="2019-10-18T00:00:00"/>
    <d v="2019-10-09T00:00:00"/>
    <s v="Tribunal Administrativo de Antioquia de Antioquia"/>
    <s v="05001233300020190258000"/>
    <s v="2019"/>
    <x v="0"/>
    <s v="SARA BUSTAMANTE BLANCO"/>
    <s v="No aplica"/>
    <s v="No aplica"/>
    <s v="NULIDAD"/>
    <s v="ORDENANZA"/>
    <s v="MEDIO   "/>
    <s v="MEDIO   "/>
    <s v="MEDIO   "/>
    <s v="MEDIO   "/>
    <n v="0.5"/>
    <s v="MEDIA"/>
    <n v="0"/>
    <n v="0"/>
    <s v="CONTESTACIÓN"/>
    <n v="0"/>
    <s v="NO "/>
    <n v="0"/>
    <n v="4"/>
    <s v="JHONATAN ANDRÉS SIERRA RAMÍREZ"/>
    <m/>
    <d v="2019-09-16T00:00:00"/>
    <n v="229259"/>
    <s v="HACIENDA"/>
    <m/>
    <d v="2020-08-31T00:00:00"/>
    <s v="2019-10"/>
    <s v="4"/>
    <s v="2020-07"/>
    <n v="1.0148892971091559"/>
    <n v="0"/>
    <n v="0"/>
    <d v="2023-10-17T00:00:00"/>
    <n v="3.128767123287671"/>
    <n v="4.3843078519294892E-2"/>
    <n v="0"/>
    <n v="0.5"/>
    <s v="MEDIA"/>
    <x v="2"/>
    <n v="0"/>
  </r>
  <r>
    <n v="1343"/>
    <d v="2020-01-31T00:00:00"/>
    <d v="2020-01-16T00:00:00"/>
    <s v="Juzgado 27 Administrativo de Medellín"/>
    <s v="05001333302720200000900"/>
    <s v="2020"/>
    <x v="0"/>
    <s v="FREDDY ALONSO MELO YARURO"/>
    <s v="ANA MERCEDES YARURO NAVAS"/>
    <n v="97198"/>
    <s v="NULIDAD Y RESTABLECIMIENTO DEL DERECHO"/>
    <s v="OTRAS"/>
    <s v="MEDIO   "/>
    <s v="MEDIO   "/>
    <s v="MEDIO   "/>
    <s v="MEDIO   "/>
    <n v="0.5"/>
    <s v="MEDIA"/>
    <n v="43890100"/>
    <n v="0"/>
    <s v="ADMISIÓN"/>
    <n v="0"/>
    <s v="NO"/>
    <n v="0"/>
    <n v="3"/>
    <s v="JHONATAN ANDRÉS SIERRA RAMÍREZ"/>
    <m/>
    <d v="2019-09-16T00:00:00"/>
    <n v="229259"/>
    <s v="GESTION HUMANA Y DLLO ORGANIZACIONAL"/>
    <s v="Nulida de acto adminsitrativo que suspendió _x000a_el concurso respecto de los cargos ofertados por _x000a_la fabrica de licores"/>
    <d v="2020-08-31T00:00:00"/>
    <s v="2020-01"/>
    <s v="3"/>
    <s v="2020-07"/>
    <n v="1.0070030698388335"/>
    <n v="44197465.435533382"/>
    <n v="0"/>
    <d v="2023-01-30T00:00:00"/>
    <n v="2.4164383561643836"/>
    <n v="4.3843078519294892E-2"/>
    <n v="0"/>
    <n v="0.5"/>
    <s v="MEDIA"/>
    <x v="2"/>
    <n v="0"/>
  </r>
  <r>
    <n v="1344"/>
    <d v="2020-07-30T00:00:00"/>
    <d v="2020-07-10T00:00:00"/>
    <s v="Juzgado 5 Administrativo de Medellín"/>
    <s v="05001333300520200012900"/>
    <s v="2020"/>
    <x v="0"/>
    <s v="ANA BEATRIZ ROMAÑA PALACIO"/>
    <s v="DIANA CAROLINA ALZATE QUINTERO"/>
    <n v="165819"/>
    <s v="NULIDAD Y RESTABLECIMIENTO DEL DERECHO - LABORAL"/>
    <s v="RECONOCIMIENTO Y PAGO DE OTRAS PRESTACIONES SALARIALES, SOLCIALES Y SALARIOS"/>
    <s v="MEDIO   "/>
    <s v="MEDIO   "/>
    <s v="MEDIO   "/>
    <s v="MEDIO   "/>
    <n v="0.5"/>
    <s v="MEDIA"/>
    <n v="13384907"/>
    <n v="0"/>
    <s v="ADMISIÓN"/>
    <n v="0"/>
    <s v="NO"/>
    <n v="0"/>
    <n v="3"/>
    <s v="JHONATAN ANDRÉS SIERRA RAMÍREZ"/>
    <m/>
    <d v="2019-09-16T00:00:00"/>
    <n v="229259"/>
    <s v="EDUCACION"/>
    <m/>
    <d v="2020-08-31T00:00:00"/>
    <s v="2020-07"/>
    <s v="3"/>
    <s v="2020-07"/>
    <n v="1"/>
    <n v="13384907"/>
    <n v="0"/>
    <d v="2023-07-30T00:00:00"/>
    <n v="2.9123287671232876"/>
    <n v="4.3843078519294892E-2"/>
    <n v="0"/>
    <n v="0.5"/>
    <s v="MEDIA"/>
    <x v="2"/>
    <n v="0"/>
  </r>
  <r>
    <n v="1345"/>
    <d v="2019-05-08T00:00:00"/>
    <d v="2019-05-06T00:00:00"/>
    <s v="Juzgado 9 Laboral de Medellín"/>
    <s v="05001310500920190025700 "/>
    <s v="2020"/>
    <x v="1"/>
    <s v="Julio César Franco Zuluaga"/>
    <s v="Bairon Rojas Uribe"/>
    <n v="161445"/>
    <s v="ORDINARIA"/>
    <s v="OTRAS"/>
    <s v="MEDIO   "/>
    <s v="MEDIO   "/>
    <s v="MEDIO   "/>
    <s v="MEDIO   "/>
    <n v="0.5"/>
    <s v="MEDIA"/>
    <n v="0"/>
    <n v="0"/>
    <s v="CONTESTACIÓN"/>
    <n v="0"/>
    <s v="NO"/>
    <n v="0"/>
    <n v="3"/>
    <s v="JHONATAN ANDRÉS SIERRA RAMÍREZ"/>
    <m/>
    <d v="2019-09-16T00:00:00"/>
    <n v="229259"/>
    <s v="GESTION HUMANA Y DLLO ORGANIZACIONAL"/>
    <s v="Traslado Regimen pensional"/>
    <d v="2020-08-31T00:00:00"/>
    <s v="2019-05"/>
    <s v="3"/>
    <s v="2020-07"/>
    <n v="1.0246973838344398"/>
    <n v="0"/>
    <n v="0"/>
    <d v="2022-05-07T00:00:00"/>
    <n v="1.6821917808219178"/>
    <n v="4.3843078519294892E-2"/>
    <n v="0"/>
    <n v="0.5"/>
    <s v="MEDIA"/>
    <x v="2"/>
    <n v="0"/>
  </r>
  <r>
    <n v="1346"/>
    <d v="2020-08-06T00:00:00"/>
    <d v="2020-02-20T00:00:00"/>
    <s v="Juzgado 2 Administrativo de Medellín"/>
    <s v="05001333300220200005400"/>
    <s v="2020"/>
    <x v="0"/>
    <s v="RUBEN DARIO OCAMPO QUINTERO"/>
    <s v="EDWIN OSORIO RODRIGUEZ"/>
    <n v="97472"/>
    <s v="REPARACIÓN DIRECTA"/>
    <s v="FALLA EN EL SERVICIO OTRAS CAUSAS"/>
    <s v="BAJO"/>
    <s v="BAJO"/>
    <s v="BAJO"/>
    <s v="BAJO"/>
    <n v="0.05"/>
    <s v="REMOTA"/>
    <n v="526681800"/>
    <n v="0"/>
    <s v="ADMISIÓN"/>
    <n v="0"/>
    <s v="NO"/>
    <n v="0"/>
    <n v="5"/>
    <s v="JHONATAN ANDRÉS SIERRA RAMÍREZ"/>
    <m/>
    <d v="2019-09-16T00:00:00"/>
    <n v="229259"/>
    <s v="GOBIERNO"/>
    <m/>
    <d v="2020-08-31T00:00:00"/>
    <s v="2020-08"/>
    <s v="5"/>
    <s v="2020-07"/>
    <n v="1.000095274390244"/>
    <n v="526731979.28734761"/>
    <n v="0"/>
    <d v="2025-08-05T00:00:00"/>
    <n v="4.9315068493150687"/>
    <n v="4.3843078519294892E-2"/>
    <n v="0"/>
    <n v="0.05"/>
    <s v="REMOTA"/>
    <x v="1"/>
    <n v="0"/>
  </r>
  <r>
    <n v="1347"/>
    <d v="2020-08-10T00:00:00"/>
    <d v="2020-03-09T00:00:00"/>
    <s v="Juzgado 22 Administrativo de Medellín "/>
    <s v="05001333302220200009300"/>
    <s v="2020"/>
    <x v="0"/>
    <s v="Cconstrucora Jeinco S.A."/>
    <s v="MARCO ANDREY GUACANEME BOADA"/>
    <n v="13.621"/>
    <s v="NULIDAD Y RESTABLECIMIENTO DEL DERECHO"/>
    <s v="ADJUDICACIÓN"/>
    <s v="MEDIO   "/>
    <s v="MEDIO   "/>
    <s v="BAJO"/>
    <s v="MEDIO   "/>
    <n v="0.45500000000000002"/>
    <s v="MEDIA"/>
    <n v="42234354"/>
    <n v="0"/>
    <s v="ADMISIÓN"/>
    <n v="0"/>
    <s v="NO"/>
    <s v="0"/>
    <n v="4"/>
    <s v="JHONATAN ANDRÉS SIERRA RAMÍREZ"/>
    <m/>
    <d v="2019-09-16T00:00:00"/>
    <n v="229259"/>
    <s v="INFRAESTRUCTURA"/>
    <m/>
    <d v="2020-08-31T00:00:00"/>
    <s v="2020-08"/>
    <s v="4"/>
    <s v="2020-07"/>
    <n v="1.000095274390244"/>
    <n v="42238377.852324702"/>
    <n v="0"/>
    <d v="2024-08-09T00:00:00"/>
    <n v="3.9424657534246577"/>
    <n v="4.3843078519294892E-2"/>
    <n v="0"/>
    <n v="0.45500000000000002"/>
    <s v="MEDIA"/>
    <x v="2"/>
    <n v="0"/>
  </r>
  <r>
    <n v="1348"/>
    <d v="2010-09-28T00:00:00"/>
    <d v="2010-08-17T00:00:00"/>
    <s v="CORTE SUPREMA DE JUSTICIA SALA DE CASACIÓN LABORAL  "/>
    <s v="05001310500520090100000"/>
    <s v="2019"/>
    <x v="1"/>
    <s v="BEATRIZ ELENA CASTRILLON"/>
    <s v="GLORIA CECILIA GALLEGO "/>
    <n v="15803"/>
    <s v="ORDINARIA"/>
    <s v="OTRAS"/>
    <s v="BAJO"/>
    <s v="BAJO"/>
    <s v="BAJO"/>
    <s v="BAJO"/>
    <n v="0.05"/>
    <s v="REMOTA"/>
    <n v="6000000"/>
    <n v="0"/>
    <s v="CASACIÓN"/>
    <n v="0"/>
    <s v="N.A"/>
    <s v="N.A"/>
    <s v="12 años"/>
    <s v="JORGE MARIO AGUDELO ZAPATA"/>
    <n v="3285"/>
    <d v="2011-06-22T00:00:00"/>
    <n v="127022"/>
    <s v="GESTION HUMANA Y DLLO ORGANIZACIONAL"/>
    <s v="PRIMA DE ANTIGÜEDAD"/>
    <d v="2020-08-31T00:00:00"/>
    <s v="2010-09"/>
    <s v="12"/>
    <s v="2020-07"/>
    <n v="1.0049969324472023"/>
    <n v="6029981.5946832141"/>
    <n v="0"/>
    <d v="2022-09-25T00:00:00"/>
    <n v="2.0684931506849313"/>
    <n v="4.3843078519294892E-2"/>
    <n v="0"/>
    <n v="0.05"/>
    <s v="REMOTA"/>
    <x v="1"/>
    <n v="0"/>
  </r>
  <r>
    <n v="1349"/>
    <d v="2009-11-10T00:00:00"/>
    <d v="2009-08-25T00:00:00"/>
    <s v="CONSEJO DE ESTADO BOGOTA DC  "/>
    <s v="05001233100020090117300"/>
    <s v="2019"/>
    <x v="0"/>
    <s v="LUIS FELIPE UPEGUI"/>
    <s v="JUAN FERNADO BETANCUR GONZALEZ"/>
    <n v="98060"/>
    <s v="REPARACIÓN DIRECTA"/>
    <s v="ACCIDENTE DE TRANSITO"/>
    <s v="BAJO"/>
    <s v="BAJO"/>
    <s v="BAJO"/>
    <s v="BAJO"/>
    <n v="0.05"/>
    <s v="REMOTA"/>
    <n v="280000000"/>
    <n v="0"/>
    <s v="  SENTENCIA 2DA FAVORABLE"/>
    <n v="0"/>
    <s v="N.A"/>
    <s v="N.A"/>
    <s v="13 años"/>
    <s v="JORGE MARIO AGUDELO ZAPATA"/>
    <n v="3285"/>
    <d v="2011-06-22T00:00:00"/>
    <n v="127022"/>
    <s v="INFRAESTRUCTURA"/>
    <m/>
    <d v="2020-08-31T00:00:00"/>
    <s v="2009-11"/>
    <s v="13"/>
    <s v="2020-07"/>
    <n v="1.0299480982494542"/>
    <n v="288385467.50984716"/>
    <n v="0"/>
    <d v="2022-11-07T00:00:00"/>
    <n v="2.1863013698630138"/>
    <n v="4.3843078519294892E-2"/>
    <n v="0"/>
    <n v="0.05"/>
    <s v="REMOTA"/>
    <x v="1"/>
    <n v="0"/>
  </r>
  <r>
    <n v="1350"/>
    <d v="2009-03-31T00:00:00"/>
    <d v="2009-02-27T00:00:00"/>
    <s v="CORTE SUPREMA DE JUSTICIA SALA DE CASACIÓN LABORAL BOGOTA DC  "/>
    <s v="05001310501120090020100"/>
    <s v="2019"/>
    <x v="1"/>
    <s v="JOSE MANUEL USUGA ORTIZ"/>
    <s v="GLORIA CECILIA GALLEGO "/>
    <n v="15803"/>
    <s v="ORDINARIA"/>
    <s v="FUERO SINDICAL"/>
    <s v="BAJO"/>
    <s v="BAJO"/>
    <s v="BAJO"/>
    <s v="BAJO"/>
    <n v="0.05"/>
    <s v="REMOTA"/>
    <n v="10000000"/>
    <n v="0"/>
    <s v="CASACIÓN"/>
    <n v="0"/>
    <s v="N.A"/>
    <s v="N.A"/>
    <s v="13 años"/>
    <s v="JORGE MARIO AGUDELO ZAPATA"/>
    <n v="3285"/>
    <d v="2011-06-22T00:00:00"/>
    <n v="127022"/>
    <s v="INFRAESTRUCTURA"/>
    <m/>
    <d v="2020-08-31T00:00:00"/>
    <s v="2009-03"/>
    <s v="13"/>
    <s v="2020-07"/>
    <n v="1.0297504084936584"/>
    <n v="10297504.084936583"/>
    <n v="0"/>
    <d v="2022-03-28T00:00:00"/>
    <n v="1.5726027397260274"/>
    <n v="4.3843078519294892E-2"/>
    <n v="0"/>
    <n v="0.05"/>
    <s v="REMOTA"/>
    <x v="1"/>
    <n v="0"/>
  </r>
  <r>
    <n v="1351"/>
    <d v="2010-12-01T00:00:00"/>
    <d v="2010-11-01T00:00:00"/>
    <s v="JUZGADO 25 ADMINISTRATIVO MEDELLIN ANTIOQUIA  "/>
    <s v="05001333102520100052200"/>
    <s v="2019"/>
    <x v="0"/>
    <s v="GISAICO S.A, DAIRO ALBERTO GARCIA TRUJILLO"/>
    <s v="JAIME ROJAS LOPEZ"/>
    <n v="81729"/>
    <s v="CONTRACTUAL"/>
    <s v="ADJUDICACIÓN"/>
    <s v="BAJO"/>
    <s v="BAJO"/>
    <s v="BAJO"/>
    <s v="BAJO"/>
    <n v="0.05"/>
    <s v="REMOTA"/>
    <n v="10000000"/>
    <n v="0"/>
    <s v=" AUDIENCIA DE PRUEBAS"/>
    <n v="0"/>
    <s v="N.A"/>
    <s v="N.A"/>
    <s v="12 años"/>
    <s v="JORGE MARIO AGUDELO ZAPATA"/>
    <n v="3285"/>
    <d v="2011-06-22T00:00:00"/>
    <n v="127022"/>
    <s v="INFRAESTRUCTURA"/>
    <m/>
    <d v="2020-08-31T00:00:00"/>
    <s v="2010-12"/>
    <s v="12"/>
    <s v="2020-07"/>
    <n v="0.99746749493179698"/>
    <n v="9974674.9493179694"/>
    <n v="0"/>
    <d v="2022-11-28T00:00:00"/>
    <n v="2.2438356164383562"/>
    <n v="4.3843078519294892E-2"/>
    <n v="0"/>
    <n v="0.05"/>
    <s v="REMOTA"/>
    <x v="1"/>
    <n v="0"/>
  </r>
  <r>
    <n v="1352"/>
    <d v="2010-08-18T00:00:00"/>
    <d v="2010-07-19T00:00:00"/>
    <s v="CORTE SUPREMA DE JUSTICIA SALA DE CASACIÓN LABORAL BOGOTA DC  "/>
    <s v="05001310500520100070000"/>
    <s v="2019"/>
    <x v="1"/>
    <s v="OSCAR DE JESUS JARAMILLO, MARTIN EMILIO JARAMILLO LOPEZ, WALTER DE JESUS MARTINEZ PEREZ"/>
    <s v="GLORIA CECILIA GALLEGO "/>
    <n v="15803"/>
    <s v="ORDINARIA"/>
    <s v="FUERO SINDICAL"/>
    <s v="BAJO"/>
    <s v="BAJO"/>
    <s v="BAJO"/>
    <s v="BAJO"/>
    <n v="0.05"/>
    <s v="REMOTA"/>
    <n v="15000000"/>
    <n v="0"/>
    <s v="CASACIÓN"/>
    <n v="0"/>
    <s v="N.A"/>
    <s v="N.A"/>
    <s v="12 años"/>
    <s v="JORGE MARIO AGUDELO ZAPATA"/>
    <n v="3285"/>
    <d v="2011-06-22T00:00:00"/>
    <n v="127022"/>
    <s v="INFRAESTRUCTURA"/>
    <s v="PRIMA DE VIDA CARA"/>
    <d v="2020-08-31T00:00:00"/>
    <s v="2010-08"/>
    <s v="12"/>
    <s v="2020-07"/>
    <n v="1.0036328027203736"/>
    <n v="15054492.040805604"/>
    <n v="0"/>
    <d v="2022-08-15T00:00:00"/>
    <n v="1.9561643835616438"/>
    <n v="4.3843078519294892E-2"/>
    <n v="0"/>
    <n v="0.05"/>
    <s v="REMOTA"/>
    <x v="1"/>
    <n v="0"/>
  </r>
  <r>
    <n v="1353"/>
    <d v="2010-09-28T00:00:00"/>
    <d v="2010-08-17T00:00:00"/>
    <s v="CORTE SUPREMA DE JUSTICIA SALA DE CASACIÓN LABORAL BOGOTA DC  "/>
    <s v="05001310500420100078700"/>
    <s v="2019"/>
    <x v="1"/>
    <s v="BEATRIZ ELENA CASTRILLON"/>
    <s v="GLORIA CECILIA GALLEGO "/>
    <n v="15803"/>
    <s v="ORDINARIA"/>
    <s v="RECONOCIMIENTO Y PAGO DE PENSIÓN"/>
    <s v="BAJO"/>
    <s v="BAJO"/>
    <s v="BAJO"/>
    <s v="BAJO"/>
    <n v="0.05"/>
    <s v="REMOTA"/>
    <n v="10000000"/>
    <n v="5"/>
    <s v=" SENTENCIA 2DA EN CONTRA "/>
    <n v="0"/>
    <s v="N.A"/>
    <s v="N.A"/>
    <s v="12 años"/>
    <s v="JORGE MARIO AGUDELO ZAPATA"/>
    <n v="3285"/>
    <d v="2011-06-22T00:00:00"/>
    <n v="127022"/>
    <s v="GESTION HUMANA Y DLLO ORGANIZACIONAL"/>
    <s v="PRIMA DE VIDA CARA"/>
    <d v="2020-08-31T00:00:00"/>
    <s v="2010-09"/>
    <s v="12"/>
    <s v="2020-07"/>
    <n v="1.0049969324472023"/>
    <n v="10049969.324472023"/>
    <n v="50249846.622360118"/>
    <d v="2022-09-25T00:00:00"/>
    <n v="2.0684931506849313"/>
    <n v="4.3843078519294892E-2"/>
    <n v="49439080.72746475"/>
    <n v="0.05"/>
    <s v="REMOTA"/>
    <x v="1"/>
    <n v="0"/>
  </r>
  <r>
    <n v="1354"/>
    <d v="2011-07-08T00:00:00"/>
    <d v="2011-02-25T00:00:00"/>
    <s v="JUZGADO 5 ADMINISTRATIVO  DE MEDELLIN ANTIOQUIA  "/>
    <s v="05001333102520110012100"/>
    <s v="2019"/>
    <x v="0"/>
    <s v="LUZ AMPARO SANCHEZ SALDARRIAGA, JUAN CAMILO, FREDY ALONSO, ANGELA PATRICIA OCAMPO SANCHEZ, MARIA PAZ MONTOYA OCAMPO, LUIS ANGEL AREIZA, XIMENA AREIZA OCAMPO, LINA AREIZA OCAMPO, ROSA COLORADO BOLIVAR, ALBA OCAMPO COLORADO, LUIS ORLANDO OCAMPO COLORADO, RODRIGO OCAMOPO COLORADO, MANUEL OCAMPO COLORADO, MARIA LIGIA OCAMPO, ANA LUISA OCAMPO COLORADO"/>
    <s v="CLAUDIA PATRICIA MARIN GOMEZ"/>
    <n v="93162"/>
    <s v="REPARACIÓN DIRECTA"/>
    <s v="ACCIDENTE DE TRANSITO"/>
    <s v="BAJO"/>
    <s v="BAJO"/>
    <s v="BAJO"/>
    <s v="BAJO"/>
    <n v="0.05"/>
    <s v="REMOTA"/>
    <n v="168000000"/>
    <n v="0"/>
    <s v=" AUDIENCIA DE PRUEBAS"/>
    <n v="0"/>
    <s v="N.A"/>
    <s v="N.A"/>
    <s v="12 años"/>
    <s v="JORGE MARIO AGUDELO ZAPATA"/>
    <n v="3285"/>
    <d v="2011-06-22T00:00:00"/>
    <n v="127022"/>
    <s v="INFRAESTRUCTURA"/>
    <n v="0"/>
    <d v="2020-08-31T00:00:00"/>
    <s v="2011-07"/>
    <s v="12"/>
    <s v="2020-07"/>
    <n v="0.97153630923749901"/>
    <n v="163218099.95189983"/>
    <n v="0"/>
    <d v="2023-07-05T00:00:00"/>
    <n v="2.8438356164383563"/>
    <n v="4.3843078519294892E-2"/>
    <n v="0"/>
    <n v="0.05"/>
    <s v="REMOTA"/>
    <x v="1"/>
    <n v="0"/>
  </r>
  <r>
    <n v="1355"/>
    <d v="2011-06-14T00:00:00"/>
    <d v="2011-07-26T00:00:00"/>
    <s v="CORTE SUPREMA DE JUSTICIA SALA DE CASACIÓN LABORAL BOGOTA DC  "/>
    <s v="05001310500720110061300"/>
    <s v="2019"/>
    <x v="1"/>
    <s v="FREDY ALEXIS HERRERA ZAPATA"/>
    <s v="JUAN FELIPE MOLINA ALVAREZ"/>
    <n v="68185"/>
    <s v="ORDINARIA"/>
    <s v="RELIQUIDACIÓN DE LA PENSIÓN"/>
    <s v="BAJO"/>
    <s v="BAJO"/>
    <s v="BAJO"/>
    <s v="BAJO"/>
    <n v="0.05"/>
    <s v="REMOTA"/>
    <n v="11000000"/>
    <n v="0"/>
    <s v="CASACIÓN"/>
    <n v="0"/>
    <s v="N.A"/>
    <s v="N.A"/>
    <s v="12 años"/>
    <s v="JORGE MARIO AGUDELO ZAPATA"/>
    <n v="3285"/>
    <d v="2011-06-22T00:00:00"/>
    <n v="127022"/>
    <s v="GESTION HUMANA Y DLLO ORGANIZACIONAL"/>
    <s v="CORTE DECLARA NULIDAD POR FALTE DE JURISDICCIÓN Y LO REMITE A JUZ ADM DE MED"/>
    <d v="2020-08-31T00:00:00"/>
    <s v="2011-06"/>
    <s v="12"/>
    <s v="2020-07"/>
    <n v="0.97288634255534812"/>
    <n v="10701749.76810883"/>
    <n v="0"/>
    <d v="2023-06-11T00:00:00"/>
    <n v="2.7780821917808218"/>
    <n v="4.3843078519294892E-2"/>
    <n v="0"/>
    <n v="0.05"/>
    <s v="REMOTA"/>
    <x v="1"/>
    <n v="0"/>
  </r>
  <r>
    <n v="1356"/>
    <d v="2011-07-18T00:00:00"/>
    <d v="2011-06-03T00:00:00"/>
    <s v="CORTE SUPREMA DE JUSTICIA SALA DE CASACIÓN LABORAL BOGOTA DC  "/>
    <s v="05001310500220110067300"/>
    <s v="2019"/>
    <x v="1"/>
    <s v="RICARDO ABEL ZAPATA HENAO"/>
    <s v="GLORIA CECILIA GALLEGO "/>
    <n v="15803"/>
    <s v="ORDINARIA"/>
    <s v="RECONOCIMIENTO Y PAGO DE OTRAS PRESTACIONES SALARIALES, SOLCIALES Y SALARIOS"/>
    <s v="BAJO"/>
    <s v="BAJO"/>
    <s v="BAJO"/>
    <s v="BAJO"/>
    <n v="0.05"/>
    <s v="REMOTA"/>
    <n v="10700000"/>
    <n v="0"/>
    <s v="CASACIÓN"/>
    <n v="0"/>
    <s v="N.A"/>
    <s v="N.A"/>
    <n v="10"/>
    <s v="JORGE MARIO AGUDELO ZAPATA"/>
    <n v="3285"/>
    <d v="2011-06-22T00:00:00"/>
    <n v="127022"/>
    <s v="GESTION HUMANA Y DLLO ORGANIZACIONAL"/>
    <s v="PRIMA DE VIDA CARA"/>
    <d v="2020-08-31T00:00:00"/>
    <s v="2011-07"/>
    <s v="10"/>
    <s v="2020-07"/>
    <n v="0.97153630923749901"/>
    <n v="10395438.508841239"/>
    <n v="0"/>
    <d v="2021-07-15T00:00:00"/>
    <n v="0.87123287671232874"/>
    <n v="4.3843078519294892E-2"/>
    <n v="0"/>
    <n v="0.05"/>
    <s v="REMOTA"/>
    <x v="1"/>
    <n v="0"/>
  </r>
  <r>
    <n v="1357"/>
    <d v="2008-08-27T00:00:00"/>
    <d v="2008-08-06T00:00:00"/>
    <s v="CORTE SUPREMA DE JUSTICIA SALA DE CASACION LABORAL BOGOTA DC  "/>
    <s v="05001310500620080090100"/>
    <s v="2019"/>
    <x v="1"/>
    <s v="JORGE RODRIGO ARANGO CASTAÑO"/>
    <s v="GLORIA CECILIA GALLEGO "/>
    <n v="15803"/>
    <s v="ORDINARIA"/>
    <s v="RECONOCIMIENTO Y PAGO DE PENSIÓN"/>
    <s v="BAJO"/>
    <s v="BAJO"/>
    <s v="BAJO"/>
    <s v="BAJO"/>
    <n v="0.05"/>
    <s v="REMOTA"/>
    <n v="10000000"/>
    <n v="0"/>
    <s v="CASACIÓN"/>
    <n v="0"/>
    <s v="N.A"/>
    <s v="N.A"/>
    <n v="12"/>
    <s v="JORGE MARIO AGUDELO ZAPATA"/>
    <n v="3285"/>
    <d v="2011-06-22T00:00:00"/>
    <n v="127022"/>
    <s v="GESTION HUMANA Y DLLO ORGANIZACIONAL"/>
    <s v="PRIMA DE VIDA CARA"/>
    <d v="2020-08-31T00:00:00"/>
    <s v="2008-08"/>
    <s v="12"/>
    <s v="2020-07"/>
    <n v="1.0589198243046523"/>
    <n v="10589198.243046522"/>
    <n v="0"/>
    <d v="2020-08-24T00:00:00"/>
    <n v="-1.9178082191780823E-2"/>
    <n v="4.3843078519294892E-2"/>
    <n v="0"/>
    <n v="0.05"/>
    <s v="REMOTA"/>
    <x v="1"/>
    <n v="0"/>
  </r>
  <r>
    <n v="1358"/>
    <d v="2011-08-10T00:00:00"/>
    <d v="2011-07-22T00:00:00"/>
    <s v="JUZGADO 2 ADMINISTRATIVO DE DESCONGESTION DE MEDELLIN ANTIOQUIA  "/>
    <s v="05001333102020110036500"/>
    <s v="2019"/>
    <x v="0"/>
    <s v="DARWIN ANTONIO RENTERIA"/>
    <s v="LUZ MARLENY GIRALDO VELEZ"/>
    <n v="114333"/>
    <s v="REPARACIÓN DIRECTA"/>
    <s v="FALLA EN EL SERVICIO OTRAS CAUSAS"/>
    <s v="BAJO"/>
    <s v="BAJO"/>
    <s v="BAJO"/>
    <s v="BAJO"/>
    <n v="0.05"/>
    <s v="REMOTA"/>
    <n v="10000000"/>
    <n v="0"/>
    <s v=" SENTENCIA 1RA FAVORABLE"/>
    <n v="0"/>
    <s v="N.A"/>
    <s v="N.A"/>
    <n v="10"/>
    <s v="JORGE MARIO AGUDELO ZAPATA"/>
    <n v="3285"/>
    <d v="2011-06-22T00:00:00"/>
    <n v="127022"/>
    <s v="INFRAESTRUCTURA"/>
    <s v="DAÑO A ESTANQUE DE PECES POR EL CONTRATISTA DEL DPTO"/>
    <d v="2020-08-31T00:00:00"/>
    <s v="2011-08"/>
    <s v="10"/>
    <s v="2020-07"/>
    <n v="0.97183726339218279"/>
    <n v="9718372.6339218281"/>
    <n v="0"/>
    <d v="2021-08-07T00:00:00"/>
    <n v="0.9342465753424658"/>
    <n v="4.3843078519294892E-2"/>
    <n v="0"/>
    <n v="0.05"/>
    <s v="REMOTA"/>
    <x v="1"/>
    <n v="0"/>
  </r>
  <r>
    <n v="1359"/>
    <d v="2012-09-03T00:00:00"/>
    <d v="2012-08-09T00:00:00"/>
    <s v="JUZGADO 12 ADMINISTRATIVO ORAL DE MEDELLIN ANTIOQUIA  "/>
    <s v="05001333301220120012700"/>
    <s v="2019"/>
    <x v="0"/>
    <s v="SANTIAGO MARIN CLAVIJO, OBEIDA PATIÑO VALENCIA, JENNY LILIANA MARIN PATIÑO  "/>
    <s v="JAVIER VILLEGAS POSADA"/>
    <n v="20944"/>
    <s v="REPARACIÓN DIRECTA"/>
    <s v="ACCIDENTE DE TRANSITO"/>
    <s v="BAJO"/>
    <s v="BAJO"/>
    <s v="BAJO"/>
    <s v="BAJO"/>
    <n v="0.05"/>
    <s v="REMOTA"/>
    <n v="21215304"/>
    <n v="0"/>
    <s v="CONTESTACIÓN"/>
    <n v="0"/>
    <s v="N.A"/>
    <s v="N.A"/>
    <s v="12 años"/>
    <s v="JORGE MARIO AGUDELO ZAPATA"/>
    <n v="3285"/>
    <d v="2011-06-22T00:00:00"/>
    <n v="127022"/>
    <s v="INFRAESTRUCTURA"/>
    <s v="MUERTE EN ACCIDENTE DE TRANSITO EN LA VIA "/>
    <d v="2020-08-31T00:00:00"/>
    <s v="2012-09"/>
    <s v="12"/>
    <s v="2020-07"/>
    <n v="0.93985918354073683"/>
    <n v="19939398.296008527"/>
    <n v="0"/>
    <d v="2024-08-31T00:00:00"/>
    <n v="4.0027397260273974"/>
    <n v="4.3843078519294892E-2"/>
    <n v="0"/>
    <n v="0.05"/>
    <s v="REMOTA"/>
    <x v="1"/>
    <n v="0"/>
  </r>
  <r>
    <n v="1360"/>
    <d v="2013-03-21T00:00:00"/>
    <d v="2012-12-06T00:00:00"/>
    <s v="JUZGADO 28 ADMINISTRATIVO ORAL DE MEDELLIN ANTIOQUIA  "/>
    <s v="05001333302820120044500"/>
    <s v="2019"/>
    <x v="0"/>
    <s v="ALBER PIEDRAHITA, DORIS ELENA QUINTERO CORTEZ, LAURA GOMEZ QUINTERO, MIGUEL ANGEL CAICEDO, JOSE ANDRES CAICEDO, WANDA THLINSAY ROSA PIEDRAHITA, CARMEN CAICEDO PIEDRAHITA, "/>
    <s v="JAVIER VILLEGAS POSADA"/>
    <n v="20944"/>
    <s v="REPARACIÓN DIRECTA"/>
    <s v="FALLA EN EL SERVICIO OTRAS CAUSAS"/>
    <s v="BAJO"/>
    <s v="BAJO"/>
    <s v="BAJO"/>
    <s v="BAJO"/>
    <n v="0.05"/>
    <s v="REMOTA"/>
    <n v="23243243"/>
    <n v="0"/>
    <s v=" AUDIENCIA DE PRUEBAS"/>
    <n v="0"/>
    <s v="N.A"/>
    <s v="N.A"/>
    <s v="11 años"/>
    <s v="JORGE MARIO AGUDELO ZAPATA"/>
    <n v="3285"/>
    <d v="2011-06-22T00:00:00"/>
    <n v="127022"/>
    <s v="DAPARD"/>
    <s v="INDEMNIZACIÓN POR MUERTE EN LA GABRIELA BELLO POR DESLIZAMIENTO DE TIERRA                               GT OK"/>
    <d v="2020-08-31T00:00:00"/>
    <s v="2013-03"/>
    <s v="11"/>
    <s v="2020-07"/>
    <n v="0.92993537998907516"/>
    <n v="21614714.011383411"/>
    <n v="0"/>
    <d v="2024-03-18T00:00:00"/>
    <n v="3.547945205479452"/>
    <n v="4.3843078519294892E-2"/>
    <n v="0"/>
    <n v="0.05"/>
    <s v="REMOTA"/>
    <x v="1"/>
    <n v="0"/>
  </r>
  <r>
    <n v="1361"/>
    <d v="2013-02-07T00:00:00"/>
    <d v="2012-11-01T00:00:00"/>
    <s v="JUZGADO 27 ADMINISTRATIVO ORAL DE MEDELLIN ANTIOQUIA  "/>
    <s v="05001333302720120049200"/>
    <s v="2019"/>
    <x v="0"/>
    <s v="JULIA EDILMA ZABALA AREIZA"/>
    <s v="WALTER RAUL MEJIA CARDONA"/>
    <n v="90025"/>
    <s v="REPARACIÓN DIRECTA"/>
    <s v="FALLA EN EL SERVICIO OTRAS CAUSAS"/>
    <s v="MEDIO   "/>
    <s v="BAJO"/>
    <s v="ALTO"/>
    <s v="BAJO"/>
    <n v="0.23500000000000001"/>
    <s v="BAJA"/>
    <n v="111000000"/>
    <n v="0.1"/>
    <s v=" SENTENCIA 1RA EN CONTRA"/>
    <n v="156953555"/>
    <s v="N.A"/>
    <s v="N.A"/>
    <s v="11 años"/>
    <s v="JORGE MARIO AGUDELO ZAPATA"/>
    <n v="3285"/>
    <d v="2011-06-22T00:00:00"/>
    <n v="127022"/>
    <s v="DAPARD"/>
    <s v="INDEMNIZACIÓN POR MUERTE EN LA GABRIELA BELLO POR DESLIZAMIENTO DE TIERRA                               GT OK"/>
    <d v="2020-08-31T00:00:00"/>
    <s v="2013-02"/>
    <s v="11"/>
    <s v="2020-07"/>
    <n v="0.93184862868713714"/>
    <n v="103435197.78427222"/>
    <n v="10343519.778427223"/>
    <d v="2024-02-05T00:00:00"/>
    <n v="3.4328767123287673"/>
    <n v="4.3843078519294892E-2"/>
    <n v="10068026.018745329"/>
    <n v="0.23500000000000001"/>
    <s v="BAJA"/>
    <x v="0"/>
    <n v="156953555"/>
  </r>
  <r>
    <n v="1362"/>
    <d v="2003-01-28T00:00:00"/>
    <d v="2002-07-23T00:00:00"/>
    <s v="CONSEJO DE ESTADO BOGOTA DC  "/>
    <s v="05001233100020010223900"/>
    <s v="2019"/>
    <x v="0"/>
    <s v="GUSTAVO VALENCIA VARGAS"/>
    <s v="FERNANDO PELAEZ ARANGO"/>
    <n v="32332"/>
    <s v="CONTRACTUAL"/>
    <s v="INCUMPLIMIENTO"/>
    <s v="BAJO"/>
    <s v="MEDIO   "/>
    <s v="BAJO"/>
    <s v="MEDIO   "/>
    <n v="0.36499999999999999"/>
    <s v="MEDIA"/>
    <n v="4597666687"/>
    <n v="0.1"/>
    <s v=" SENTENCIA 1RA EN CONTRA"/>
    <n v="5684975106"/>
    <s v="N.A"/>
    <s v="N.A"/>
    <s v="20 AÑOS"/>
    <s v="JORGE MARIO AGUDELO ZAPATA"/>
    <n v="3285"/>
    <d v="2011-06-22T00:00:00"/>
    <n v="127022"/>
    <s v="PRODUCTIVIDAD Y COMPETITIVIDAD"/>
    <s v="INGENIO VEGACHI"/>
    <d v="2020-08-31T00:00:00"/>
    <s v="2003-01"/>
    <s v="20"/>
    <s v="2020-07"/>
    <n v="1.453205676614266"/>
    <n v="6681355328.7287054"/>
    <n v="668135532.87287056"/>
    <d v="2023-01-23T00:00:00"/>
    <n v="2.3972602739726026"/>
    <n v="4.3843078519294892E-2"/>
    <n v="655658059.86607707"/>
    <n v="0.36499999999999999"/>
    <s v="MEDIA"/>
    <x v="0"/>
    <n v="5684975106"/>
  </r>
  <r>
    <n v="1363"/>
    <d v="2003-03-25T00:00:00"/>
    <d v="2002-06-13T00:00:00"/>
    <s v="TRIBUNAL ADMNISTRATIVO DE ANTIOQUIA  "/>
    <s v="05001233100020020253200"/>
    <s v="2019"/>
    <x v="0"/>
    <s v="SONIA ISABEL URREA QUINTERO"/>
    <s v="GUSTAVO RUIZ MUÑOZ"/>
    <n v="19690"/>
    <s v="CONTRACTUAL"/>
    <s v="INCUMPLIMIENTO"/>
    <s v="BAJO"/>
    <s v="MEDIO   "/>
    <s v="BAJO"/>
    <s v="MEDIO   "/>
    <n v="0.36499999999999999"/>
    <s v="MEDIA"/>
    <n v="1000000000"/>
    <n v="0.2"/>
    <s v="CONTESTACIÓN"/>
    <n v="0"/>
    <s v="N.A"/>
    <s v="N.A"/>
    <s v="22 AÑOS"/>
    <s v="JORGE MARIO AGUDELO ZAPATA"/>
    <n v="3285"/>
    <d v="2011-06-22T00:00:00"/>
    <n v="127022"/>
    <s v="PRODUCTIVIDAD Y COMPETITIVIDAD"/>
    <s v="INGENIO VEGACHI"/>
    <d v="2020-08-31T00:00:00"/>
    <s v="2003-03"/>
    <s v="22"/>
    <s v="2020-07"/>
    <n v="1.422350920191398"/>
    <n v="1422350920.1913979"/>
    <n v="284470184.03827959"/>
    <d v="2025-03-19T00:00:00"/>
    <n v="4.5506849315068489"/>
    <n v="4.3843078519294892E-2"/>
    <n v="274470185.44201094"/>
    <n v="0.36499999999999999"/>
    <s v="MEDIA"/>
    <x v="2"/>
    <n v="274470185.44201094"/>
  </r>
  <r>
    <n v="1364"/>
    <d v="2013-03-18T00:00:00"/>
    <d v="2012-09-27T00:00:00"/>
    <s v="TRIBUNAL ADMINISTRATIVO ORAL DE ANTIOQUIA  "/>
    <s v="05001233300020120059500"/>
    <s v="2019"/>
    <x v="0"/>
    <s v="LUZ ELENA PEREZ PALACIO"/>
    <s v="GABRIEL JAIME RODRIGUEZ ORTIZ"/>
    <n v="132122"/>
    <s v="NULIDAD Y RESTABLECIMIENTO DEL DERECHO - LABORAL"/>
    <s v="RECONOCIMIENTO Y PAGO DE PENSIÓN"/>
    <s v="BAJO"/>
    <s v="BAJO"/>
    <s v="BAJO"/>
    <s v="BAJO"/>
    <n v="0.05"/>
    <s v="REMOTA"/>
    <n v="74700000"/>
    <n v="0"/>
    <s v="  SENTENCIA 2DA FAVORABLE"/>
    <n v="0"/>
    <s v="N.A"/>
    <s v="N.A"/>
    <s v="10 años"/>
    <s v="JORGE MARIO AGUDELO ZAPATA"/>
    <n v="3285"/>
    <d v="2011-06-22T00:00:00"/>
    <n v="127022"/>
    <s v="EDUCACION"/>
    <s v="FONPREMAG"/>
    <d v="2020-08-31T00:00:00"/>
    <s v="2013-03"/>
    <s v="10"/>
    <s v="2020-07"/>
    <n v="0.92993537998907516"/>
    <n v="69466172.885183915"/>
    <n v="0"/>
    <d v="2023-03-16T00:00:00"/>
    <n v="2.5397260273972604"/>
    <n v="4.3843078519294892E-2"/>
    <n v="0"/>
    <n v="0.05"/>
    <s v="REMOTA"/>
    <x v="1"/>
    <n v="0"/>
  </r>
  <r>
    <n v="1365"/>
    <d v="2012-10-03T00:00:00"/>
    <d v="2012-09-06T00:00:00"/>
    <s v="JUZGADO 20 ADMINISTRATIVO ORAL DE MEDELLIN ANTIOQUIA  "/>
    <s v="05001333302020120019400"/>
    <s v="2019"/>
    <x v="0"/>
    <s v="RAFAEL DE JESUS IMBETT PINEDO, "/>
    <s v="JUAN CARLOS ARABIA CAMPO"/>
    <n v="199990"/>
    <s v="REPARACIÓN DIRECTA"/>
    <s v="OTRAS"/>
    <s v="BAJO"/>
    <s v="BAJO"/>
    <s v="BAJO"/>
    <s v="BAJO"/>
    <n v="0.05"/>
    <s v="REMOTA"/>
    <n v="366720000"/>
    <n v="0"/>
    <s v="CONTESTACIÓN"/>
    <n v="0"/>
    <s v="N.A"/>
    <s v="N.A"/>
    <s v="12 años"/>
    <s v="JORGE MARIO AGUDELO ZAPATA"/>
    <n v="3285"/>
    <d v="2011-06-22T00:00:00"/>
    <n v="127022"/>
    <s v="INFRAESTRUCTURA"/>
    <s v="ROMPIMIENTO DEL DIQUE DE LA MOJANA NECHI-CORDOBA"/>
    <d v="2020-08-31T00:00:00"/>
    <s v="2012-10"/>
    <s v="12"/>
    <s v="2020-07"/>
    <n v="0.93832612220277778"/>
    <n v="344102955.53420269"/>
    <n v="0"/>
    <d v="2024-09-30T00:00:00"/>
    <n v="4.0849315068493155"/>
    <n v="4.3843078519294892E-2"/>
    <n v="0"/>
    <n v="0.05"/>
    <s v="REMOTA"/>
    <x v="1"/>
    <n v="0"/>
  </r>
  <r>
    <n v="1366"/>
    <d v="2013-05-27T00:00:00"/>
    <d v="2012-12-03T00:00:00"/>
    <s v="CONSEJO DE ESTADO BOGOTA DC  "/>
    <s v="05001233300020120079701"/>
    <s v="2019"/>
    <x v="0"/>
    <s v="MUNICIPIO DE SONSON"/>
    <s v="RAUL EUGENIO SERNA SALAZAR"/>
    <n v="96075"/>
    <s v="NULIDAD Y RESTABLECIMIENTO DEL DERECHO"/>
    <s v="OTRAS"/>
    <s v="BAJO"/>
    <s v="BAJO"/>
    <s v="BAJO"/>
    <s v="BAJO"/>
    <n v="0.05"/>
    <s v="REMOTA"/>
    <n v="252879664"/>
    <n v="0"/>
    <s v=" SENTENCIA 1RA FAVORABLE"/>
    <n v="0"/>
    <s v="N.A"/>
    <s v="N.A"/>
    <s v="10 años"/>
    <s v="JORGE MARIO AGUDELO ZAPATA"/>
    <n v="3285"/>
    <d v="2011-06-22T00:00:00"/>
    <n v="127022"/>
    <s v="GESTION HUMANA Y DLLO ORGANIZACIONAL"/>
    <s v="NULIDAD DE LA RESOLUCIÓN QUE LIQUIDO CUOTAS PARTES PENSIONALES"/>
    <d v="2020-08-31T00:00:00"/>
    <s v="2013-05"/>
    <s v="10"/>
    <s v="2020-07"/>
    <n v="0.92501103743402557"/>
    <n v="233916480.3426078"/>
    <n v="0"/>
    <d v="2023-05-25T00:00:00"/>
    <n v="2.7315068493150685"/>
    <n v="4.3843078519294892E-2"/>
    <n v="0"/>
    <n v="0.05"/>
    <s v="REMOTA"/>
    <x v="1"/>
    <n v="0"/>
  </r>
  <r>
    <n v="1367"/>
    <d v="2013-02-27T00:00:00"/>
    <d v="2013-01-29T00:00:00"/>
    <s v="JUZGADO 23 ADMINISTRATIVO ORAL DE MEDELLIN ANTIOQUIA  "/>
    <s v="05001333302320120049700"/>
    <s v="2019"/>
    <x v="0"/>
    <s v="MARIA SAMANTA ECHAVARRIA JIMENEZ"/>
    <s v="JAVIER VILLEGAS POSADA"/>
    <n v="20944"/>
    <s v="REPARACIÓN DIRECTA"/>
    <s v="FALLA EN EL SERVICIO OTRAS CAUSAS"/>
    <s v="BAJO"/>
    <s v="BAJO"/>
    <s v="BAJO"/>
    <s v="BAJO"/>
    <n v="0.05"/>
    <s v="REMOTA"/>
    <n v="634345670"/>
    <n v="0"/>
    <s v="AUDIENCIA INICIAL O PRIMERA AUDIENCIA"/>
    <n v="0"/>
    <s v="N.A"/>
    <s v="N.A"/>
    <s v="9 años"/>
    <s v="JORGE MARIO AGUDELO ZAPATA"/>
    <n v="3285"/>
    <d v="2011-06-22T00:00:00"/>
    <n v="127022"/>
    <s v="DAPARD"/>
    <s v="INDEMNIZACION POR MUERTE EN LA GABRIELA BELLO POR DESLIZAMIENTO DE TIERRA                               GT OK"/>
    <d v="2020-08-31T00:00:00"/>
    <s v="2013-02"/>
    <s v="9"/>
    <s v="2020-07"/>
    <n v="0.93184862868713714"/>
    <n v="591114142.70312321"/>
    <n v="0"/>
    <d v="2022-02-25T00:00:00"/>
    <n v="1.4876712328767123"/>
    <n v="4.3843078519294892E-2"/>
    <n v="0"/>
    <n v="0.05"/>
    <s v="REMOTA"/>
    <x v="1"/>
    <n v="0"/>
  </r>
  <r>
    <n v="1368"/>
    <d v="2013-03-13T00:00:00"/>
    <d v="2012-12-03T00:00:00"/>
    <s v="JUZGADO 22 ADMINISTRATIVO ORAL DE MEDELLIN ANTIOQUIA  "/>
    <s v="05001333302220120044400"/>
    <s v="2019"/>
    <x v="0"/>
    <s v="ALICIA RUIZ QUINTERO,  CESAR AUGUSTO, ANDRES FELIPE, ESTEVEN HUMBERTO MUÑOZ RUIZ, MARTHA INES QUINTERO, NESTOR ALEXANDER QUINTERO, ALVARO RUIZ QUINTERO, ERNESTO QUINTERO, MARIA TERESA QUINTERO RIOS, ELENA, LUZ NELLY, MARIA AURA, HUMBERTO, LUIS ANGEL, OLIVA DE JESUS, HECTOR, RAMION JOSE QUINTERO RIOS, MARIA ZULEIMA MUÑETON BETANCUR, KAREN MICHEL RUIZ MUÑETON, RAMON AGUINAGA MOSQUERA, JHOAN AGUINAGA, ERNESTO QUINTERO RIOS, ANGIE LORENA QUINTERO, OLGA VALENZUELA,  JOSE MORENO, MARIA EUGENIA VARGAS, JOSE ALEXANDER MORENO, JUAN DAVID VALENZUELA"/>
    <s v="JAVIER VILLEGAS POSADA"/>
    <n v="20944"/>
    <s v="REPARACIÓN DIRECTA"/>
    <s v="FALLA EN EL SERVICIO OTRAS CAUSAS"/>
    <s v="BAJO"/>
    <s v="BAJO"/>
    <s v="BAJO"/>
    <s v="BAJO"/>
    <n v="0.05"/>
    <s v="REMOTA"/>
    <n v="20848714"/>
    <n v="0"/>
    <s v=" SENTENCIA 1RA FAVORABLE"/>
    <n v="0"/>
    <s v="N.A"/>
    <s v="N.A"/>
    <s v="10 años"/>
    <s v="JORGE MARIO AGUDELO ZAPATA"/>
    <n v="3285"/>
    <d v="2011-06-22T00:00:00"/>
    <n v="127022"/>
    <s v="DAPARD"/>
    <s v="INDEMNIZACION POR MUERTE EN LA GABRIELA BELLO POR DESLIZAMIENTO DE TIERRA                               GT OK"/>
    <d v="2020-08-31T00:00:00"/>
    <s v="2013-03"/>
    <s v="10"/>
    <s v="2020-07"/>
    <n v="0.92993537998907516"/>
    <n v="19387956.775873553"/>
    <n v="0"/>
    <d v="2023-03-11T00:00:00"/>
    <n v="2.526027397260274"/>
    <n v="4.3843078519294892E-2"/>
    <n v="0"/>
    <n v="0.05"/>
    <s v="REMOTA"/>
    <x v="1"/>
    <n v="0"/>
  </r>
  <r>
    <n v="1369"/>
    <d v="2014-01-19T00:00:00"/>
    <d v="2013-12-11T00:00:00"/>
    <s v="JUZGADO 09 ADMINISTRATIVO ORAL DE MEDELLIN ANTIOQUIA  "/>
    <s v="05001333300920140119300"/>
    <s v="2019"/>
    <x v="0"/>
    <s v="MARIA AMPARO ARISTIZABAL GIRALDO"/>
    <s v="MARIA AMALIA CRUZ MARTINEZ"/>
    <n v="60808"/>
    <s v="NULIDAD Y RESTABLECIMIENTO DEL DERECHO - LABORAL"/>
    <s v="RELIQUIDACIÓN DE LA PENSIÓN"/>
    <s v="BAJO"/>
    <s v="BAJO"/>
    <s v="BAJO"/>
    <s v="BAJO"/>
    <n v="0.05"/>
    <s v="REMOTA"/>
    <n v="185712343"/>
    <n v="0"/>
    <s v=" SENTENCIA 1RA FAVORABLE"/>
    <n v="0"/>
    <s v="N.A"/>
    <s v="N.A"/>
    <s v="9 años"/>
    <s v="JORGE MARIO AGUDELO ZAPATA"/>
    <n v="3285"/>
    <d v="2011-06-22T00:00:00"/>
    <n v="127022"/>
    <s v="CONTRALORIA DEPARTAMENTAL"/>
    <s v="GT OK"/>
    <d v="2020-08-31T00:00:00"/>
    <s v="2014-01"/>
    <s v="9"/>
    <s v="2020-07"/>
    <n v="0.9164741666388736"/>
    <n v="170200564.78547764"/>
    <n v="0"/>
    <d v="2023-01-17T00:00:00"/>
    <n v="2.3808219178082193"/>
    <n v="4.3843078519294892E-2"/>
    <n v="0"/>
    <n v="0.05"/>
    <s v="REMOTA"/>
    <x v="1"/>
    <n v="0"/>
  </r>
  <r>
    <n v="1370"/>
    <d v="2015-05-13T00:00:00"/>
    <d v="2014-11-21T00:00:00"/>
    <s v="JUZGADO 22 ADMINISTRATIVO ORAL DE MEDELLIN ANTIOQUIA  "/>
    <s v="05001333302220140168500"/>
    <s v="2019"/>
    <x v="0"/>
    <s v="EUCARIS DEL SOCORRO RAMIREZ PINEDA"/>
    <s v="GLORIA PATRICIA MOLINA ZAPATA"/>
    <n v="94096"/>
    <s v="NULIDAD Y RESTABLECIMIENTO DEL DERECHO - LABORAL"/>
    <s v="RELIQUIDACIÓN DE LA PENSIÓN"/>
    <s v="BAJO"/>
    <s v="BAJO"/>
    <s v="BAJO"/>
    <s v="BAJO"/>
    <n v="0.05"/>
    <s v="REMOTA"/>
    <n v="7240517"/>
    <n v="0"/>
    <s v=" SENTENCIA 1RA FAVORABLE"/>
    <n v="0"/>
    <s v="N.A"/>
    <s v="N.A"/>
    <s v="8 años"/>
    <s v="JORGE MARIO AGUDELO ZAPATA"/>
    <n v="3285"/>
    <d v="2011-06-22T00:00:00"/>
    <n v="127022"/>
    <s v="GESTION HUMANA Y DLLO ORGANIZACIONAL"/>
    <s v="PENSIONES ANTIOQUIA                          GT OK"/>
    <d v="2020-08-31T00:00:00"/>
    <s v="2015-05"/>
    <s v="8"/>
    <s v="2020-07"/>
    <n v="0.86073201793714027"/>
    <n v="6232144.8083181689"/>
    <n v="0"/>
    <d v="2023-05-11T00:00:00"/>
    <n v="2.6931506849315068"/>
    <n v="4.3843078519294892E-2"/>
    <n v="0"/>
    <n v="0.05"/>
    <s v="REMOTA"/>
    <x v="1"/>
    <n v="0"/>
  </r>
  <r>
    <n v="1371"/>
    <d v="2015-02-11T00:00:00"/>
    <d v="2014-11-26T00:00:00"/>
    <s v="JUZGADO 24 ADMINISTRATIVO ORAL DE MEDELLIN ANTIOQUIA  "/>
    <s v="05001333302420140177000"/>
    <s v="2019"/>
    <x v="0"/>
    <s v="MARIA MAGDALENA AMARILES ARANGO"/>
    <s v="GLORIA PATRICIA MOLINA ZAPATA"/>
    <n v="94096"/>
    <s v="NULIDAD Y RESTABLECIMIENTO DEL DERECHO - LABORAL"/>
    <s v="RELIQUIDACIÓN DE LA PENSIÓN"/>
    <s v="BAJO"/>
    <s v="BAJO"/>
    <s v="BAJO"/>
    <s v="BAJO"/>
    <n v="0.05"/>
    <s v="REMOTA"/>
    <n v="13186682"/>
    <n v="0"/>
    <s v="  SENTENCIA 2DA FAVORABLE"/>
    <n v="0"/>
    <s v="N.A"/>
    <s v="N.A"/>
    <s v="8 años"/>
    <s v="JORGE MARIO AGUDELO ZAPATA"/>
    <n v="3285"/>
    <d v="2011-06-22T00:00:00"/>
    <n v="127022"/>
    <s v="GESTION HUMANA Y DLLO ORGANIZACIONAL"/>
    <s v="PENSIONES ANTIOQUIA    GT OK"/>
    <d v="2020-08-31T00:00:00"/>
    <s v="2015-02"/>
    <s v="8"/>
    <s v="2020-07"/>
    <n v="0.87271419777299997"/>
    <n v="11508204.602917658"/>
    <n v="0"/>
    <d v="2023-02-09T00:00:00"/>
    <n v="2.4438356164383563"/>
    <n v="4.3843078519294892E-2"/>
    <n v="0"/>
    <n v="0.05"/>
    <s v="REMOTA"/>
    <x v="1"/>
    <n v="0"/>
  </r>
  <r>
    <n v="1372"/>
    <d v="2015-02-26T00:00:00"/>
    <d v="2014-10-16T00:00:00"/>
    <s v="JUZGADO 29 ADMINISTRATIVO ORAL DE MEDELLIN ANTIOQUIA  "/>
    <s v="05001333302920140178200"/>
    <s v="2019"/>
    <x v="0"/>
    <s v="LIDA DEL SOCORRO BERMUDEZ RESTREPO"/>
    <s v="LUIS FERNANDO RAMIREZ ISAZA"/>
    <n v="97269"/>
    <s v="NULIDAD Y RESTABLECIMIENTO DEL DERECHO - LABORAL"/>
    <s v="RELIQUIDACIÓN DE LA PENSIÓN"/>
    <s v="BAJO"/>
    <s v="BAJO"/>
    <s v="BAJO"/>
    <s v="BAJO"/>
    <n v="0.05"/>
    <s v="REMOTA"/>
    <n v="13741361"/>
    <n v="0"/>
    <s v=" SENTENCIA 1RA FAVORABLE"/>
    <n v="0"/>
    <s v="N.A"/>
    <s v="N.A"/>
    <s v="8 años"/>
    <s v="JORGE MARIO AGUDELO ZAPATA"/>
    <n v="3285"/>
    <d v="2011-06-22T00:00:00"/>
    <n v="127022"/>
    <s v="GESTION HUMANA Y DLLO ORGANIZACIONAL"/>
    <s v="PENSIONES ANTIOQUIA                                GT OK "/>
    <d v="2020-08-31T00:00:00"/>
    <s v="2015-02"/>
    <s v="8"/>
    <s v="2020-07"/>
    <n v="0.87271419777299997"/>
    <n v="11992280.84142419"/>
    <n v="0"/>
    <d v="2023-02-24T00:00:00"/>
    <n v="2.484931506849315"/>
    <n v="4.3843078519294892E-2"/>
    <n v="0"/>
    <n v="0.05"/>
    <s v="REMOTA"/>
    <x v="1"/>
    <n v="0"/>
  </r>
  <r>
    <n v="1373"/>
    <d v="2019-07-16T00:00:00"/>
    <d v="2019-06-12T00:00:00"/>
    <s v="JUZGADO 13 ADMINISTRATIVO ORAL DE MEDELLIN ANTIOQUIA"/>
    <s v="05001333301320190023100"/>
    <s v="2019"/>
    <x v="0"/>
    <s v="CERVUNIÓN S.A"/>
    <s v="NYDIA VALERIA SALAMANCA"/>
    <n v="194329"/>
    <s v="NULIDAD Y RESTABLECIMIENTO DEL DERECHO"/>
    <s v="IMPUESTOS"/>
    <s v="BAJO"/>
    <s v="BAJO"/>
    <s v="BAJO"/>
    <s v="BAJO"/>
    <n v="0.05"/>
    <s v="REMOTA"/>
    <n v="13342000"/>
    <n v="0"/>
    <s v="CONTESTACIÓN"/>
    <n v="0"/>
    <s v="N.A"/>
    <s v="N.A"/>
    <s v="6 años"/>
    <s v="JORGE MARIO AGUDELO ZAPATA"/>
    <n v="3285"/>
    <d v="2011-06-22T00:00:00"/>
    <n v="127022"/>
    <s v="HACIENDA"/>
    <s v="NULIDAD DE LA RESOLUCIÓN QUE IMPONE UNA SANCIÓN POR MOVILIZAR MERCANCIA  DENTRO DE TERMINO LEGAL CERVEZAS. GT OK"/>
    <d v="2020-08-31T00:00:00"/>
    <s v="2019-07"/>
    <s v="6"/>
    <s v="2020-07"/>
    <n v="1.0197202253740043"/>
    <n v="13605107.246939965"/>
    <n v="0"/>
    <d v="2025-07-14T00:00:00"/>
    <n v="4.8712328767123285"/>
    <n v="4.3843078519294892E-2"/>
    <n v="0"/>
    <n v="0.05"/>
    <s v="REMOTA"/>
    <x v="1"/>
    <n v="0"/>
  </r>
  <r>
    <n v="1374"/>
    <d v="2014-12-05T00:00:00"/>
    <d v="2014-11-14T00:00:00"/>
    <s v="JUZGADO 05 ADMINISTRATIVO ORAL DE MEDELLIN ANTIOQUIA  "/>
    <s v="05001333300520140146200"/>
    <s v="2019"/>
    <x v="0"/>
    <s v="CARLOS MARIO SOSSA ARISMENDI"/>
    <s v="DIANA CAROLINA ALZATE QUINTERO"/>
    <n v="165819"/>
    <s v="NULIDAD Y RESTABLECIMIENTO DEL DERECHO - LABORAL"/>
    <s v="PRIMA DE SERVICIOS"/>
    <s v="BAJO"/>
    <s v="BAJO"/>
    <s v="BAJO"/>
    <s v="BAJO"/>
    <n v="0.05"/>
    <s v="REMOTA"/>
    <n v="7244623"/>
    <n v="0"/>
    <s v="  SENTENCIA 2DA FAVORABLE"/>
    <n v="0"/>
    <s v="N.A"/>
    <s v="N.A"/>
    <s v="8 años"/>
    <s v="JORGE MARIO AGUDELO ZAPATA"/>
    <n v="3285"/>
    <d v="2011-06-22T00:00:00"/>
    <n v="127022"/>
    <s v="EDUCACION"/>
    <s v="FONPREMAG                    GT OK"/>
    <d v="2020-08-31T00:00:00"/>
    <s v="2014-12"/>
    <s v="8"/>
    <s v="2020-07"/>
    <n v="0.88843442213904433"/>
    <n v="6436372.44862023"/>
    <n v="0"/>
    <d v="2022-12-03T00:00:00"/>
    <n v="2.2575342465753425"/>
    <n v="4.3843078519294892E-2"/>
    <n v="0"/>
    <n v="0.05"/>
    <s v="REMOTA"/>
    <x v="1"/>
    <n v="0"/>
  </r>
  <r>
    <n v="1375"/>
    <d v="2013-09-13T00:00:00"/>
    <d v="2013-03-14T00:00:00"/>
    <s v="TRIBUNAL ADMINISTRATIVO ORAL DE  ANTIOQUIA  "/>
    <s v="05001233300020130041300"/>
    <s v="2019"/>
    <x v="0"/>
    <s v="SOCIEDAD AGROPECUARIA SANTA ANITA DE NECHI S.A.S"/>
    <s v="ESPERANZA GONZALEZ JARAMILLO"/>
    <n v="68466"/>
    <s v="REPARACIÓN DIRECTA"/>
    <s v="OTRAS"/>
    <s v="BAJO"/>
    <s v="BAJO"/>
    <s v="BAJO"/>
    <s v="BAJO"/>
    <n v="0.05"/>
    <s v="REMOTA"/>
    <n v="5289200000"/>
    <n v="0"/>
    <s v="AUDIENCIA INICIAL O PRIMERA AUDIENCIA"/>
    <n v="0"/>
    <s v="N.A"/>
    <s v="N.A"/>
    <s v="10 años"/>
    <s v="JORGE MARIO AGUDELO ZAPATA"/>
    <n v="3285"/>
    <d v="2011-06-22T00:00:00"/>
    <n v="127022"/>
    <s v="INFRAESTRUCTURA"/>
    <s v="ROMPIMIENTO DEL DIQUE DE LA MOJANA NECHI-CORDOBA- DESVINCILADOS POR FALTA DE LEGITIMACION EN LA CAUSA                                 GT OK"/>
    <d v="2020-08-31T00:00:00"/>
    <s v="2013-09"/>
    <s v="10"/>
    <s v="2020-07"/>
    <n v="0.91896939031760649"/>
    <n v="4860612899.2678843"/>
    <n v="0"/>
    <d v="2023-09-11T00:00:00"/>
    <n v="3.0301369863013701"/>
    <n v="4.3843078519294892E-2"/>
    <n v="0"/>
    <n v="0.05"/>
    <s v="REMOTA"/>
    <x v="1"/>
    <n v="0"/>
  </r>
  <r>
    <n v="1376"/>
    <d v="2014-10-06T00:00:00"/>
    <d v="2014-07-07T00:00:00"/>
    <s v="JUZGADO 9 ADMINISTRATIVO ORAL DE MEDELLIN ANTIOQUIA  "/>
    <s v="05001333300920140094800"/>
    <s v="2019"/>
    <x v="0"/>
    <s v="GLORIA AMPARO GARCIA VALENCIA"/>
    <s v="JOSE LUIS VIVEROS ABISAMBRA"/>
    <n v="22592"/>
    <s v="REPARACIÓN DIRECTA"/>
    <s v="FALLA EN EL SERVICIO OTRAS CAUSAS"/>
    <s v="BAJO"/>
    <s v="BAJO"/>
    <s v="BAJO"/>
    <s v="BAJO"/>
    <n v="0.05"/>
    <s v="REMOTA"/>
    <n v="523480804"/>
    <n v="0"/>
    <s v="AUDIENCIA INICIAL O PRIMERA AUDIENCIA"/>
    <n v="0"/>
    <s v="N.A"/>
    <s v="N.A"/>
    <s v="10 años"/>
    <s v="JORGE MARIO AGUDELO ZAPATA"/>
    <n v="3285"/>
    <d v="2011-06-22T00:00:00"/>
    <n v="127022"/>
    <s v="GOBIERNO"/>
    <s v="MUERTE DE JOVEN EN COMUNA 13 DE MEDELLIN, FRONTERAS INVISIBLES"/>
    <d v="2020-08-31T00:00:00"/>
    <s v="2014-10"/>
    <s v="10"/>
    <s v="2020-07"/>
    <n v="0.89197861147966029"/>
    <n v="466933680.68817621"/>
    <n v="0"/>
    <d v="2024-10-03T00:00:00"/>
    <n v="4.0931506849315067"/>
    <n v="4.3843078519294892E-2"/>
    <n v="0"/>
    <n v="0.05"/>
    <s v="REMOTA"/>
    <x v="1"/>
    <n v="0"/>
  </r>
  <r>
    <n v="1377"/>
    <d v="2014-05-02T00:00:00"/>
    <d v="2014-02-24T00:00:00"/>
    <s v="JUZGADO 12 ADMINISTRATIVO ORAL DE MEDELLIN ANTIOQUIA  "/>
    <s v="05001333301220140023000"/>
    <s v="2019"/>
    <x v="0"/>
    <s v="MARIELA RUIZ RAMIREZ-SANDRA MILENA RUIA-SOR ZENAIDA RUIZ"/>
    <s v="JOSE LUIS VIVEROS ABISAMBRA"/>
    <n v="22592"/>
    <s v="REPARACIÓN DIRECTA"/>
    <s v="FALLA EN EL SERVICIO OTRAS CAUSAS"/>
    <s v="BAJO"/>
    <s v="BAJO"/>
    <s v="BAJO"/>
    <s v="BAJO"/>
    <n v="0.05"/>
    <s v="REMOTA"/>
    <n v="12021000"/>
    <n v="0"/>
    <s v=" SENTENCIA 1RA FAVORABLE"/>
    <n v="0"/>
    <s v="N.A"/>
    <s v="N.A"/>
    <s v="8 años"/>
    <s v="JORGE MARIO AGUDELO ZAPATA"/>
    <n v="3285"/>
    <d v="2011-06-22T00:00:00"/>
    <n v="127022"/>
    <s v="GOBIERNO"/>
    <s v="MUERTE DE JOVEN EN COMUNA 13 DE MEDELLIN, FRONTERAS INVISIBLES                        GT OK"/>
    <d v="2020-08-31T00:00:00"/>
    <s v="2014-05"/>
    <s v="8"/>
    <s v="2020-07"/>
    <n v="0.89867303567898893"/>
    <n v="10802948.561897125"/>
    <n v="0"/>
    <d v="2022-04-30T00:00:00"/>
    <n v="1.6630136986301369"/>
    <n v="4.3843078519294892E-2"/>
    <n v="0"/>
    <n v="0.05"/>
    <s v="REMOTA"/>
    <x v="1"/>
    <n v="0"/>
  </r>
  <r>
    <n v="1378"/>
    <d v="2014-03-20T00:00:00"/>
    <d v="2014-02-26T00:00:00"/>
    <s v="JUZGADO 27 ADMINISTRATIVO ORAL DE MEDELLIN ANTIOQUIA  "/>
    <s v="05001333302720140025200"/>
    <s v="2019"/>
    <x v="0"/>
    <s v="YAMILE DEL SOCORRO VILLA ALVAREZ, KEVIN VILLA ALVAREZ, YENIFER YOHANA CARDENAS, MARVIN ALEXANDER ALVAREZ, NICOLAS CARDENAS VILLA, ALEXIAS FERNANDO CARDENAZ, YEFERSON ESTABAN CARDENAS, YEISON VILLA ALVAREZ"/>
    <s v="JOSE LUIS VIVEROS ABISAMBRA"/>
    <n v="22592"/>
    <s v="REPARACIÓN DIRECTA"/>
    <s v="OTRAS"/>
    <s v="BAJO"/>
    <s v="BAJO"/>
    <s v="BAJO"/>
    <s v="BAJO"/>
    <n v="0.05"/>
    <s v="REMOTA"/>
    <n v="265275000"/>
    <n v="0"/>
    <s v=" SENTENCIA 1RA FAVORABLE"/>
    <n v="0"/>
    <s v="N.A"/>
    <s v="N.A"/>
    <s v="8 años"/>
    <s v="JORGE MARIO AGUDELO ZAPATA"/>
    <n v="3285"/>
    <d v="2011-06-22T00:00:00"/>
    <n v="127022"/>
    <s v="GOBIERNO"/>
    <s v="MUERTE DE JOVEN EN COMUNA 13 DE MEDELLIN, FRONTERAS INVISIBLES                        GT OK"/>
    <d v="2020-08-31T00:00:00"/>
    <s v="2014-03"/>
    <s v="8"/>
    <s v="2020-07"/>
    <n v="0.90715368066565749"/>
    <n v="240645192.63858229"/>
    <n v="0"/>
    <d v="2022-03-18T00:00:00"/>
    <n v="1.5452054794520549"/>
    <n v="4.3843078519294892E-2"/>
    <n v="0"/>
    <n v="0.05"/>
    <s v="REMOTA"/>
    <x v="1"/>
    <n v="0"/>
  </r>
  <r>
    <n v="1379"/>
    <d v="2014-02-12T00:00:00"/>
    <d v="2013-10-18T00:00:00"/>
    <s v="JUZGADO 23 ADMINISTRATIVO ORAL DE MEDELLIN ANTIOQUIA  "/>
    <s v="05001333302320140002000"/>
    <s v="2019"/>
    <x v="0"/>
    <s v="CRISTO MIGUEL SANCHEZ PADILLA"/>
    <s v="DAIME RESTREPO HERRERA"/>
    <n v="195602"/>
    <s v="NULIDAD Y RESTABLECIMIENTO DEL DERECHO - LABORAL"/>
    <s v="RECONOCIMIENTO Y PAGO DE OTRAS PRESTACIONES SALARIALES, SOLCIALES Y SALARIOS"/>
    <s v="BAJO"/>
    <s v="BAJO"/>
    <s v="BAJO"/>
    <s v="BAJO"/>
    <n v="0.05"/>
    <s v="REMOTA"/>
    <n v="70952220"/>
    <n v="0"/>
    <s v=" SENTENCIA 1RA FAVORABLE"/>
    <n v="0"/>
    <s v="N.A"/>
    <s v="N.A"/>
    <s v="9 años"/>
    <s v="JORGE MARIO AGUDELO ZAPATA"/>
    <n v="3285"/>
    <d v="2011-06-22T00:00:00"/>
    <n v="127022"/>
    <s v="EDUCACION"/>
    <s v="CONTRATO REALIDAD POR CELADURÍA EN INSTITUCIÓN EDUCATIVA"/>
    <d v="2020-08-31T00:00:00"/>
    <s v="2014-02"/>
    <s v="9"/>
    <s v="2020-07"/>
    <n v="0.91072959452734203"/>
    <n v="64618286.551414765"/>
    <n v="0"/>
    <d v="2023-02-10T00:00:00"/>
    <n v="2.4465753424657533"/>
    <n v="4.3843078519294892E-2"/>
    <n v="0"/>
    <n v="0.05"/>
    <s v="REMOTA"/>
    <x v="1"/>
    <n v="0"/>
  </r>
  <r>
    <n v="1380"/>
    <d v="2014-12-03T00:00:00"/>
    <d v="2014-08-22T00:00:00"/>
    <s v="JUZGADO 15 ADMINISTRATIVO ORAL DE MEDELLIN ANTIOQUIA  "/>
    <s v="05001333301520140002700"/>
    <s v="2019"/>
    <x v="0"/>
    <s v="TATIANAMARTINEZ,MARCO FIDEL GOMEZ, LAIDES MARTINEZ,JESUS ENRIQUE OTERO, JAIRO ALBERTO GOMEZ, ISAIDA NIETO SIMANCA"/>
    <s v="ANIBAL ALBERTO TAMAYO VIVEROS"/>
    <n v="105620"/>
    <s v="REPARACIÓN DIRECTA"/>
    <s v="ACCIDENTE DE TRANSITO"/>
    <s v="BAJO"/>
    <s v="BAJO"/>
    <s v="BAJO"/>
    <s v="BAJO"/>
    <n v="0.05"/>
    <s v="REMOTA"/>
    <n v="26684645"/>
    <n v="0"/>
    <s v=" SENTENCIA 1RA FAVORABLE"/>
    <n v="0"/>
    <s v="N.A"/>
    <s v="N.A"/>
    <s v="8 años"/>
    <s v="JORGE MARIO AGUDELO ZAPATA"/>
    <n v="3285"/>
    <d v="2011-06-22T00:00:00"/>
    <n v="127022"/>
    <s v="INFRAESTRUCTURA"/>
    <s v="MUERTE EN ACCIDENTE DE TRANSITO                   GT OK"/>
    <d v="2020-08-31T00:00:00"/>
    <s v="2014-12"/>
    <s v="8"/>
    <s v="2020-07"/>
    <n v="0.88843442213904433"/>
    <n v="23707557.160560537"/>
    <n v="0"/>
    <d v="2022-12-01T00:00:00"/>
    <n v="2.2520547945205478"/>
    <n v="4.3843078519294892E-2"/>
    <n v="0"/>
    <n v="0.05"/>
    <s v="REMOTA"/>
    <x v="1"/>
    <n v="0"/>
  </r>
  <r>
    <n v="1381"/>
    <d v="2014-06-19T00:00:00"/>
    <d v="2014-01-20T00:00:00"/>
    <s v="JUZGADO 25 ADMINISTRATIVO ORAL DE MEDELLIN ANTIOQUIA  "/>
    <s v="05001333302520140003200"/>
    <s v="2019"/>
    <x v="0"/>
    <s v="MARIA EUGENIA MEDINA MEDIANA"/>
    <s v="FRANKLIN ANDERSON ISAZA LONDOÑO"/>
    <n v="176482"/>
    <s v="NULIDAD Y RESTABLECIMIENTO DEL DERECHO - LABORAL"/>
    <s v="PENSIÓN DE SOBREVIVIENTES"/>
    <s v="BAJO"/>
    <s v="BAJO"/>
    <s v="BAJO"/>
    <s v="BAJO"/>
    <n v="0.05"/>
    <s v="REMOTA"/>
    <n v="161862400"/>
    <n v="0"/>
    <s v=" SENTENCIA 1RA FAVORABLE"/>
    <n v="0"/>
    <s v="N.A"/>
    <s v="N.A"/>
    <s v="8 años"/>
    <s v="JORGE MARIO AGUDELO ZAPATA"/>
    <n v="3285"/>
    <d v="2011-06-22T00:00:00"/>
    <n v="127022"/>
    <s v="GESTION HUMANA Y DLLO ORGANIZACIONAL"/>
    <s v="GT OK"/>
    <d v="2020-08-31T00:00:00"/>
    <s v="2014-06"/>
    <s v="8"/>
    <s v="2020-07"/>
    <n v="0.89783629663645648"/>
    <n v="145325937.78068876"/>
    <n v="0"/>
    <d v="2022-06-17T00:00:00"/>
    <n v="1.7945205479452055"/>
    <n v="4.3843078519294892E-2"/>
    <n v="0"/>
    <n v="0.05"/>
    <s v="REMOTA"/>
    <x v="1"/>
    <n v="0"/>
  </r>
  <r>
    <n v="1382"/>
    <d v="2014-04-01T00:00:00"/>
    <d v="2014-03-07T00:00:00"/>
    <s v="JUZGADO 30 ADMINISTRATIVO ORAL DE MEDELLIN ANTIOQUIA  "/>
    <s v="05001333303020130121300"/>
    <s v="2019"/>
    <x v="0"/>
    <s v="GUILLERMO DE JESUS LONDOÑO ARTEAGA"/>
    <s v="LUZ ELENA GALLEGO "/>
    <n v="39931"/>
    <s v="NULIDAD Y RESTABLECIMIENTO DEL DERECHO - LABORAL"/>
    <s v="RELIQUIDACIÓN DE LA PENSIÓN"/>
    <s v="BAJO"/>
    <s v="BAJO"/>
    <s v="BAJO"/>
    <s v="BAJO"/>
    <n v="0.05"/>
    <s v="REMOTA"/>
    <n v="17886676"/>
    <n v="0"/>
    <s v=" SENTENCIA 1RA FAVORABLE"/>
    <n v="0"/>
    <s v="N.A"/>
    <s v="N.A"/>
    <s v="8 años"/>
    <s v="JORGE MARIO AGUDELO ZAPATA"/>
    <n v="3285"/>
    <d v="2011-06-22T00:00:00"/>
    <n v="127022"/>
    <s v="GESTION HUMANA Y DLLO ORGANIZACIONAL"/>
    <s v="PENSIONES ANTIOQUIA                         GT OK"/>
    <d v="2020-08-31T00:00:00"/>
    <s v="2014-04"/>
    <s v="8"/>
    <s v="2020-07"/>
    <n v="0.90302046279467518"/>
    <n v="16152034.439378409"/>
    <n v="0"/>
    <d v="2022-03-30T00:00:00"/>
    <n v="1.5780821917808219"/>
    <n v="4.3843078519294892E-2"/>
    <n v="0"/>
    <n v="0.05"/>
    <s v="REMOTA"/>
    <x v="1"/>
    <n v="0"/>
  </r>
  <r>
    <n v="1383"/>
    <d v="2015-03-20T00:00:00"/>
    <d v="2014-06-26T00:00:00"/>
    <s v="JUZGADO 02 ADMINISTRATIVO ORAL DE MEDELLIN ANTIOQUIA  "/>
    <s v="05001333300220140034300"/>
    <s v="2019"/>
    <x v="0"/>
    <s v="ROSA ELVIA GOMEZ OLARTE"/>
    <s v="LUZ MARINA PEREZ NARANJO"/>
    <n v="161499"/>
    <s v="NULIDAD Y RESTABLECIMIENTO DEL DERECHO - LABORAL"/>
    <s v="PENSIÓN DE SOBREVIVIENTES"/>
    <s v="BAJO"/>
    <s v="BAJO"/>
    <s v="BAJO"/>
    <s v="BAJO"/>
    <n v="0.05"/>
    <s v="REMOTA"/>
    <n v="10000000"/>
    <n v="0"/>
    <s v=" SENTENCIA 1RA FAVORABLE"/>
    <n v="0"/>
    <s v="N.A"/>
    <s v="N.A"/>
    <s v="8 años"/>
    <s v="JORGE MARIO AGUDELO ZAPATA"/>
    <n v="3285"/>
    <d v="2011-06-22T00:00:00"/>
    <n v="127022"/>
    <s v="GESTION HUMANA Y DLLO ORGANIZACIONAL"/>
    <s v="GT OK"/>
    <d v="2020-08-31T00:00:00"/>
    <s v="2015-03"/>
    <s v="8"/>
    <s v="2020-07"/>
    <n v="0.86763134510283468"/>
    <n v="8676313.451028347"/>
    <n v="0"/>
    <d v="2023-03-18T00:00:00"/>
    <n v="2.5452054794520547"/>
    <n v="4.3843078519294892E-2"/>
    <n v="0"/>
    <n v="0.05"/>
    <s v="REMOTA"/>
    <x v="1"/>
    <n v="0"/>
  </r>
  <r>
    <n v="1384"/>
    <d v="2014-05-07T00:00:00"/>
    <d v="2014-04-29T00:00:00"/>
    <s v="JUZGADO 23 ADMINISTRATIVO ORAL DE MEDELLIN ANTIOQUIA  "/>
    <s v="05001333302320140053000"/>
    <s v="2019"/>
    <x v="0"/>
    <s v="ISABEL CRISTINA AGUDELO OSORIO"/>
    <s v="LUCIA SANIN VASQUEZ"/>
    <n v="137583"/>
    <s v="NULIDAD Y RESTABLECIMIENTO DEL DERECHO - LABORAL"/>
    <s v="DECLARATORIA DE INSUBSISTENCIA"/>
    <s v="BAJO"/>
    <s v="BAJO"/>
    <s v="BAJO"/>
    <s v="BAJO"/>
    <n v="0.05"/>
    <s v="REMOTA"/>
    <n v="60000000"/>
    <n v="0"/>
    <s v=" SENTENCIA 1RA FAVORABLE"/>
    <n v="0"/>
    <s v="N.A"/>
    <s v="N.A"/>
    <s v="8 años"/>
    <s v="JORGE MARIO AGUDELO ZAPATA"/>
    <n v="3285"/>
    <d v="2011-06-22T00:00:00"/>
    <n v="127022"/>
    <s v="GESTION HUMANA Y DLLO ORGANIZACIONAL"/>
    <s v="GT OK"/>
    <d v="2020-08-31T00:00:00"/>
    <s v="2014-05"/>
    <s v="8"/>
    <s v="2020-07"/>
    <n v="0.89867303567898893"/>
    <n v="53920382.140739337"/>
    <n v="0"/>
    <d v="2022-05-05T00:00:00"/>
    <n v="1.6767123287671233"/>
    <n v="4.3843078519294892E-2"/>
    <n v="0"/>
    <n v="0.05"/>
    <s v="REMOTA"/>
    <x v="1"/>
    <n v="0"/>
  </r>
  <r>
    <n v="1385"/>
    <d v="2015-05-27T00:00:00"/>
    <d v="2014-07-22T00:00:00"/>
    <s v="TRIBUNAL ADMNISTRATIVO ORAL DE ANTIOQUIA  "/>
    <s v="05001233300020140119100"/>
    <s v="2019"/>
    <x v="0"/>
    <s v="GARLEMA S A Y ERNESTO GARCES Y CIA"/>
    <s v="CARLOS ADOLFO PATERNINA GALLEGO"/>
    <n v="231148"/>
    <s v="NULIDAD Y RESTABLECIMIENTO DEL DERECHO"/>
    <s v="OTRAS"/>
    <s v="BAJO"/>
    <s v="BAJO"/>
    <s v="BAJO"/>
    <s v="BAJO"/>
    <n v="0.05"/>
    <s v="REMOTA"/>
    <n v="1260000000"/>
    <n v="0"/>
    <s v="CONTESTACIÓN"/>
    <n v="0"/>
    <s v="N.A"/>
    <s v="N.A"/>
    <s v="10 años"/>
    <s v="JORGE MARIO AGUDELO ZAPATA"/>
    <n v="3285"/>
    <d v="2011-06-22T00:00:00"/>
    <n v="127022"/>
    <s v="INFRAESTRUCTURA"/>
    <s v="DEVOLUCIÓN DE LO PAGADO POR INTERESES POR COBRO DE LO NO DEBIDO DERRAME DE VAL CAUCASIA - NECHÍ              GT OK"/>
    <d v="2020-08-31T00:00:00"/>
    <s v="2015-05"/>
    <s v="10"/>
    <s v="2020-07"/>
    <n v="0.86073201793714027"/>
    <n v="1084522342.6007967"/>
    <n v="0"/>
    <d v="2025-05-24T00:00:00"/>
    <n v="4.7315068493150685"/>
    <n v="4.3843078519294892E-2"/>
    <n v="0"/>
    <n v="0.05"/>
    <s v="REMOTA"/>
    <x v="1"/>
    <n v="0"/>
  </r>
  <r>
    <n v="1386"/>
    <d v="2015-08-27T00:00:00"/>
    <d v="2015-09-28T00:00:00"/>
    <s v="JUZGADO 27 ADMINISTRATIVO ORAL DE MEDELLIN ANTIOQUIA  "/>
    <s v="05001333302720150019000"/>
    <s v="2019"/>
    <x v="0"/>
    <s v="MARIO RESTREPO MOLINA"/>
    <s v="JUAN DE LA CRUZ NOREÑA OBANDO"/>
    <n v="49260"/>
    <s v="NULIDAD Y RESTABLECIMIENTO DEL DERECHO - LABORAL"/>
    <s v="RELIQUIDACIÓN DE LA PENSIÓN"/>
    <s v="BAJO"/>
    <s v="BAJO"/>
    <s v="BAJO"/>
    <s v="BAJO"/>
    <n v="0.05"/>
    <s v="REMOTA"/>
    <n v="24174187"/>
    <n v="0"/>
    <s v=" SENTENCIA 1RA FAVORABLE"/>
    <n v="0"/>
    <s v="N.A"/>
    <s v="N.A"/>
    <s v="7 años"/>
    <s v="JORGE MARIO AGUDELO ZAPATA"/>
    <n v="3285"/>
    <d v="2011-06-22T00:00:00"/>
    <n v="127022"/>
    <s v="GESTION HUMANA Y DLLO ORGANIZACIONAL"/>
    <s v="PENSIONES ANTIOQUIA                                GT OK "/>
    <d v="2020-08-31T00:00:00"/>
    <s v="2015-08"/>
    <s v="7"/>
    <s v="2020-07"/>
    <n v="0.85413954863106623"/>
    <n v="20648129.17270299"/>
    <n v="0"/>
    <d v="2022-08-25T00:00:00"/>
    <n v="1.9835616438356165"/>
    <n v="4.3843078519294892E-2"/>
    <n v="0"/>
    <n v="0.05"/>
    <s v="REMOTA"/>
    <x v="1"/>
    <n v="0"/>
  </r>
  <r>
    <n v="1387"/>
    <d v="2016-01-21T00:00:00"/>
    <d v="2015-11-03T00:00:00"/>
    <s v="JUZGADO 29 ADMINISTRATIVO ORAL DE MEDELLIN ANTIOQUIA  "/>
    <s v="05001333302920150118100"/>
    <s v="2019"/>
    <x v="0"/>
    <s v="YOLANDA MELUK ROBLEDO"/>
    <s v="GABRIEL RAUL MANRIQUE BERRIO"/>
    <n v="115922"/>
    <s v="NULIDAD Y RESTABLECIMIENTO DEL DERECHO - LABORAL"/>
    <s v="RELIQUIDACIÓN DE LA PENSIÓN"/>
    <s v="BAJO"/>
    <s v="BAJO"/>
    <s v="BAJO"/>
    <s v="BAJO"/>
    <n v="0.05"/>
    <s v="REMOTA"/>
    <n v="7846272"/>
    <n v="0"/>
    <s v=" SENTENCIA 1RA FAVORABLE"/>
    <n v="0"/>
    <s v="N.A"/>
    <s v="N.A"/>
    <s v="7 años"/>
    <s v="JORGE MARIO AGUDELO ZAPATA"/>
    <n v="3285"/>
    <d v="2011-06-22T00:00:00"/>
    <n v="127022"/>
    <s v="GESTION HUMANA Y DLLO ORGANIZACIONAL"/>
    <s v="FONPREMAG                   GT OK"/>
    <d v="2020-08-31T00:00:00"/>
    <s v="2016-01"/>
    <s v="7"/>
    <s v="2020-07"/>
    <n v="0.82150585725380554"/>
    <n v="6445758.4056065315"/>
    <n v="0"/>
    <d v="2023-01-19T00:00:00"/>
    <n v="2.3863013698630136"/>
    <n v="4.3843078519294892E-2"/>
    <n v="0"/>
    <n v="0.05"/>
    <s v="REMOTA"/>
    <x v="1"/>
    <n v="0"/>
  </r>
  <r>
    <n v="1388"/>
    <d v="2016-08-05T00:00:00"/>
    <d v="2016-07-21T00:00:00"/>
    <s v="JUZGADO 27 ADMINISTRATIVO ORAL DE MEDELLIN ANTIOQUIA  "/>
    <s v="05001333302720160058100"/>
    <s v="2019"/>
    <x v="0"/>
    <s v="JUAN GUILLERMO ARAQUE ECHEVERRI"/>
    <s v="MARTA ESTELLA AREIZA ZAPATA"/>
    <n v="214209"/>
    <s v="NULIDAD Y RESTABLECIMIENTO DEL DERECHO - LABORAL"/>
    <s v="RELIQUIDACIÓN DE LA PENSIÓN"/>
    <s v="BAJO"/>
    <s v="BAJO"/>
    <s v="BAJO"/>
    <s v="BAJO"/>
    <n v="0.05"/>
    <s v="REMOTA"/>
    <n v="34395940"/>
    <n v="0"/>
    <s v=" SENTENCIA 1RA FAVORABLE"/>
    <n v="0"/>
    <s v="N.A"/>
    <s v="N.A"/>
    <s v="6 años"/>
    <s v="JORGE MARIO AGUDELO ZAPATA"/>
    <n v="3285"/>
    <d v="2011-06-22T00:00:00"/>
    <n v="127022"/>
    <s v="EDUCACION"/>
    <s v="FONPREMAG                           GT OK"/>
    <d v="2020-08-31T00:00:00"/>
    <s v="2016-08"/>
    <s v="6"/>
    <s v="2020-07"/>
    <n v="0.79015613446074218"/>
    <n v="27178162.991543621"/>
    <n v="0"/>
    <d v="2022-08-04T00:00:00"/>
    <n v="1.9260273972602739"/>
    <n v="4.3843078519294892E-2"/>
    <n v="0"/>
    <n v="0.05"/>
    <s v="REMOTA"/>
    <x v="1"/>
    <n v="0"/>
  </r>
  <r>
    <n v="1389"/>
    <d v="2015-07-01T00:00:00"/>
    <d v="2015-06-09T00:00:00"/>
    <s v="TRIBUNAL ADMINISTRATIVO DE ORALIDAD DE ANTIOQUIA  "/>
    <s v="05001233300020150118200"/>
    <s v="2019"/>
    <x v="0"/>
    <s v="COLOMBIANA KIMBERLY COLPAPEL SA"/>
    <s v="JUAN CAMILO BEDOUT GRAJALES"/>
    <n v="185099"/>
    <s v="NULIDAD Y RESTABLECIMIENTO DEL DERECHO"/>
    <s v="OTRAS"/>
    <s v="BAJO"/>
    <s v="BAJO"/>
    <s v="BAJO"/>
    <s v="BAJO"/>
    <n v="0.05"/>
    <s v="REMOTA"/>
    <n v="3591796100"/>
    <n v="0"/>
    <s v=" ALEGATOS PRIMERA"/>
    <n v="0"/>
    <s v="N.A"/>
    <s v="N.A"/>
    <s v="7 años"/>
    <s v="JORGE MARIO AGUDELO ZAPATA"/>
    <n v="3285"/>
    <d v="2011-06-22T00:00:00"/>
    <n v="127022"/>
    <s v="INFRAESTRUCTURA"/>
    <s v="DERRAME DE VALORIZACION BELLO ATILLO                                GT OK"/>
    <d v="2020-08-31T00:00:00"/>
    <s v="2015-07"/>
    <s v="7"/>
    <s v="2020-07"/>
    <n v="0.85823957329672562"/>
    <n v="3082621552.2328434"/>
    <n v="0"/>
    <d v="2022-06-29T00:00:00"/>
    <n v="1.8273972602739725"/>
    <n v="4.3843078519294892E-2"/>
    <n v="0"/>
    <n v="0.05"/>
    <s v="REMOTA"/>
    <x v="1"/>
    <n v="0"/>
  </r>
  <r>
    <n v="1390"/>
    <d v="2015-10-05T00:00:00"/>
    <d v="2015-06-04T00:00:00"/>
    <s v="JUZGADO 14 ADMINISTRATIVO ORAL DE MEDELLIN ANTIOQUIA"/>
    <s v="05001333301420140036200"/>
    <s v="2019"/>
    <x v="0"/>
    <s v="SAMUEL ANTONIO CARDONA MENDOZA"/>
    <s v="HERNAN DARIO ZAPATA LONDOÑO"/>
    <n v="108371"/>
    <s v="NULIDAD Y RESTABLECIMIENTO DEL DERECHO - LABORAL"/>
    <s v="OTRAS"/>
    <s v="BAJO"/>
    <s v="BAJO"/>
    <s v="BAJO"/>
    <s v="BAJO"/>
    <n v="0.05"/>
    <s v="REMOTA"/>
    <n v="2275000"/>
    <n v="0"/>
    <s v=" SENTENCIA 1RA FAVORABLE"/>
    <n v="0"/>
    <s v="N.A"/>
    <s v="N.A"/>
    <s v="7 años"/>
    <s v="JORGE MARIO AGUDELO ZAPATA"/>
    <n v="3285"/>
    <d v="2011-06-22T00:00:00"/>
    <n v="127022"/>
    <s v="EDUCACION"/>
    <s v="BONIFICACION POR SERVICIOS PRESTADOS     GT OK"/>
    <d v="2020-08-31T00:00:00"/>
    <s v="2015-10"/>
    <s v="7"/>
    <s v="2020-07"/>
    <n v="0.84232546730647351"/>
    <n v="1916290.4381222273"/>
    <n v="0"/>
    <d v="2022-10-03T00:00:00"/>
    <n v="2.0904109589041098"/>
    <n v="4.3843078519294892E-2"/>
    <n v="0"/>
    <n v="0.05"/>
    <s v="REMOTA"/>
    <x v="1"/>
    <n v="0"/>
  </r>
  <r>
    <n v="1391"/>
    <d v="2015-07-23T00:00:00"/>
    <d v="2015-07-10T00:00:00"/>
    <s v="JUZGADO 33 ADMINISTRATIVO ORAL DE MEDELLIN ANTIOQUIA"/>
    <s v="05001333370320150004900"/>
    <s v="2019"/>
    <x v="0"/>
    <s v="LEON ALCIDES CASTRILLON TAVERA"/>
    <s v="SANTIAGO GONZALEZ ZAPATA"/>
    <n v="176064"/>
    <s v="NULIDAD Y RESTABLECIMIENTO DEL DERECHO - LABORAL"/>
    <s v="PENSIÓN DE SOBREVIVIENTES"/>
    <s v="BAJO"/>
    <s v="BAJO"/>
    <s v="BAJO"/>
    <s v="BAJO"/>
    <n v="0.05"/>
    <s v="REMOTA"/>
    <n v="21215304"/>
    <n v="0"/>
    <s v=" SENTENCIA 1RA FAVORABLE"/>
    <n v="0"/>
    <s v="N.A"/>
    <s v="N.A"/>
    <s v="7 años"/>
    <s v="JORGE MARIO AGUDELO ZAPATA"/>
    <n v="3285"/>
    <d v="2011-06-22T00:00:00"/>
    <n v="127022"/>
    <s v="EDUCACION"/>
    <s v="FONPREMAG                    GT OK"/>
    <d v="2020-08-31T00:00:00"/>
    <s v="2015-07"/>
    <s v="7"/>
    <s v="2020-07"/>
    <n v="0.85823957329672562"/>
    <n v="18207813.452320315"/>
    <n v="0"/>
    <d v="2022-07-21T00:00:00"/>
    <n v="1.8876712328767122"/>
    <n v="4.3843078519294892E-2"/>
    <n v="0"/>
    <n v="0.05"/>
    <s v="REMOTA"/>
    <x v="1"/>
    <n v="0"/>
  </r>
  <r>
    <n v="1392"/>
    <d v="2016-02-23T00:00:00"/>
    <d v="2015-05-13T00:00:00"/>
    <s v="JUZGADO 14 ADMINISTRATIVO ORAL DE MEDELLIN ANTIOQUIA  "/>
    <s v="05001333301420150013400"/>
    <s v="2019"/>
    <x v="0"/>
    <s v="RUTH DE JESUS ALVAREZ LOPEZ"/>
    <s v="ALBERTO FERNANDEZ OCHOA"/>
    <n v="162157"/>
    <s v="NULIDAD Y RESTABLECIMIENTO DEL DERECHO - LABORAL"/>
    <s v="INDEMNIZACIÓN SUSTITUTIVA DE LA PENSIÓN"/>
    <s v="ALTO"/>
    <s v="ALTO"/>
    <s v="ALTO"/>
    <s v="ALTO"/>
    <n v="1"/>
    <s v="ALTA"/>
    <n v="30240000"/>
    <n v="0.09"/>
    <s v=" RECURSO DE APELACIÓN SENTENCIA"/>
    <n v="2418897"/>
    <s v="N.A"/>
    <s v="N.A"/>
    <s v="7 años"/>
    <s v="JORGE MARIO AGUDELO ZAPATA"/>
    <n v="3285"/>
    <d v="2011-06-22T00:00:00"/>
    <n v="127022"/>
    <s v="GESTION HUMANA Y DLLO ORGANIZACIONAL"/>
    <s v="GT OK                                          DEMANDANTE APELÓ SENTENCIA            2020 /07/29"/>
    <d v="2020-08-31T00:00:00"/>
    <s v="2016-02"/>
    <s v="7"/>
    <s v="2020-07"/>
    <n v="0.81112653258637668"/>
    <n v="24528466.345412031"/>
    <n v="2207561.9710870828"/>
    <d v="2023-02-21T00:00:00"/>
    <n v="2.4767123287671233"/>
    <n v="4.3843078519294892E-2"/>
    <n v="2164982.5147753977"/>
    <n v="1"/>
    <s v="ALTA"/>
    <x v="0"/>
    <n v="2418897"/>
  </r>
  <r>
    <n v="1393"/>
    <d v="2015-09-01T00:00:00"/>
    <d v="2015-06-03T00:00:00"/>
    <s v="TRIBUNAL ADMINISTRATIVO DE ANTIOQUIA  "/>
    <s v="05001233300020160168900"/>
    <s v="2019"/>
    <x v="0"/>
    <s v="RAUL ANTONIO REALES GALES"/>
    <s v="ALBERTO ZULUAGA RAMIREZ"/>
    <n v="49763"/>
    <s v="NULIDAD Y RESTABLECIMIENTO DEL DERECHO - LABORAL"/>
    <s v="PENSIÓN DE SOBREVIVIENTES"/>
    <s v="ALTO"/>
    <s v="MEDIO   "/>
    <s v="ALTO"/>
    <s v="MEDIO   "/>
    <n v="0.64999999999999991"/>
    <s v="ALTA"/>
    <n v="79751334"/>
    <n v="1"/>
    <s v=" ALEGATOS PRIMERA"/>
    <n v="0"/>
    <s v="N.A"/>
    <s v="N.A"/>
    <s v="8 años"/>
    <s v="JORGE MARIO AGUDELO ZAPATA"/>
    <n v="3285"/>
    <d v="2011-06-22T00:00:00"/>
    <n v="127022"/>
    <s v="GESTION HUMANA Y DLLO ORGANIZACIONAL"/>
    <s v="GT OK"/>
    <d v="2020-08-31T00:00:00"/>
    <s v="2015-09"/>
    <s v="8"/>
    <s v="2020-07"/>
    <n v="0.84807105563784013"/>
    <n v="67634798.013905972"/>
    <n v="67634798.013905972"/>
    <d v="2023-08-30T00:00:00"/>
    <n v="2.9972602739726026"/>
    <n v="4.3843078519294892E-2"/>
    <n v="66059290.085412748"/>
    <n v="0.64999999999999991"/>
    <s v="ALTA"/>
    <x v="0"/>
    <n v="66059290.085412748"/>
  </r>
  <r>
    <n v="1394"/>
    <d v="2015-08-13T00:00:00"/>
    <d v="2015-06-26T00:00:00"/>
    <s v="JUZGADO 15 ADMINISTRATIVO ORAL DE MEDELLIN ANTIOQUIA  "/>
    <s v="05001333301520150085500"/>
    <s v="2019"/>
    <x v="0"/>
    <s v="GABRIEL ANTONIO PAREJA ANGEL"/>
    <s v="JHON FREDY NANCLARES RODRIGUEZ"/>
    <n v="187685"/>
    <s v="NULIDAD Y RESTABLECIMIENTO DEL DERECHO - LABORAL"/>
    <s v="RECONOCIMIENTO Y PAGO DE PENSIÓN"/>
    <s v="BAJO"/>
    <s v="BAJO"/>
    <s v="BAJO"/>
    <s v="BAJO"/>
    <n v="0.05"/>
    <s v="REMOTA"/>
    <n v="29140000"/>
    <n v="0"/>
    <s v=" SENTENCIA 1RA EN CONTRA"/>
    <n v="0"/>
    <s v="N.A"/>
    <s v="N.A"/>
    <s v="7 años"/>
    <s v="JORGE MARIO AGUDELO ZAPATA"/>
    <n v="3285"/>
    <d v="2011-06-22T00:00:00"/>
    <n v="127022"/>
    <s v="GESTION HUMANA Y DLLO ORGANIZACIONAL"/>
    <s v="GT OK"/>
    <d v="2020-08-31T00:00:00"/>
    <s v="2015-08"/>
    <s v="7"/>
    <s v="2020-07"/>
    <n v="0.85413954863106623"/>
    <n v="24889626.447109271"/>
    <n v="0"/>
    <d v="2022-08-11T00:00:00"/>
    <n v="1.9452054794520548"/>
    <n v="4.3843078519294892E-2"/>
    <n v="0"/>
    <n v="0.05"/>
    <s v="REMOTA"/>
    <x v="1"/>
    <n v="0"/>
  </r>
  <r>
    <n v="1395"/>
    <d v="2016-02-05T00:00:00"/>
    <d v="2015-10-23T00:00:00"/>
    <s v="JUZGADO 4 ADMINISTRATIVO ORAL DE MEDELLIN ANTIOQUIA  "/>
    <s v="05001333300420150114400"/>
    <s v="2019"/>
    <x v="0"/>
    <s v="ARMANDO DE JESUS DIAS CASAS"/>
    <s v="LUIS HERNAN RODRIGUEZ ORTIZ"/>
    <n v="56514"/>
    <s v="NULIDAD Y RESTABLECIMIENTO DEL DERECHO"/>
    <s v="RELIQUIDACIÓN DE LA PENSIÓN"/>
    <s v="BAJO"/>
    <s v="BAJO"/>
    <s v="BAJO"/>
    <s v="BAJO"/>
    <n v="0.05"/>
    <s v="REMOTA"/>
    <n v="10000000"/>
    <n v="0"/>
    <s v=" SENTENCIA 1RA FAVORABLE"/>
    <n v="0"/>
    <s v="N.A"/>
    <s v="N.A"/>
    <s v="7 años"/>
    <s v="JORGE MARIO AGUDELO ZAPATA"/>
    <n v="3285"/>
    <d v="2011-06-22T00:00:00"/>
    <n v="127022"/>
    <s v="EDUCACION"/>
    <s v="FONPREMAG                            GT OK"/>
    <d v="2020-08-31T00:00:00"/>
    <s v="2016-02"/>
    <s v="7"/>
    <s v="2020-07"/>
    <n v="0.81112653258637668"/>
    <n v="8111265.3258637665"/>
    <n v="0"/>
    <d v="2023-02-03T00:00:00"/>
    <n v="2.4273972602739726"/>
    <n v="4.3843078519294892E-2"/>
    <n v="0"/>
    <n v="0.05"/>
    <s v="REMOTA"/>
    <x v="1"/>
    <n v="0"/>
  </r>
  <r>
    <n v="1396"/>
    <d v="2015-10-16T00:00:00"/>
    <d v="2015-04-20T00:00:00"/>
    <s v="JUZGADO 13 ADMINISTRATIVO ORAL DE MEDELLIN ANTIOQUIA  "/>
    <s v="05001333301320150053600"/>
    <s v="2019"/>
    <x v="0"/>
    <s v="GLADIS DEL SOCORRO VELASQUEZ BERMUDEZ"/>
    <s v="JESÚS MARÍA AMAYA ALZATE"/>
    <n v="29720"/>
    <s v="NULIDAD Y RESTABLECIMIENTO DEL DERECHO - LABORAL"/>
    <s v="RELIQUIDACIÓN DE LA PENSIÓN"/>
    <s v="BAJO"/>
    <s v="BAJO"/>
    <s v="BAJO"/>
    <s v="BAJO"/>
    <n v="0.05"/>
    <s v="REMOTA"/>
    <n v="19400000"/>
    <n v="0"/>
    <s v=" SENTENCIA 1RA FAVORABLE"/>
    <n v="0"/>
    <s v="N.A"/>
    <s v="N.A"/>
    <s v="7 años"/>
    <s v="JORGE MARIO AGUDELO ZAPATA"/>
    <n v="3282"/>
    <d v="2011-06-22T00:00:00"/>
    <n v="127022"/>
    <s v="EDUCACION"/>
    <s v="FONPREMAG                  GT OK"/>
    <d v="2020-08-31T00:00:00"/>
    <s v="2015-10"/>
    <s v="7"/>
    <s v="2020-07"/>
    <n v="0.84232546730647351"/>
    <n v="16341114.065745587"/>
    <n v="0"/>
    <d v="2022-10-14T00:00:00"/>
    <n v="2.1205479452054794"/>
    <n v="4.3843078519294892E-2"/>
    <n v="0"/>
    <n v="0.05"/>
    <s v="REMOTA"/>
    <x v="1"/>
    <n v="0"/>
  </r>
  <r>
    <n v="1397"/>
    <d v="2015-08-13T00:00:00"/>
    <d v="2015-07-10T00:00:00"/>
    <s v="JUZGADO 10 ADMINISTRATIVO ORAL DE MEDELLIN ANTIOQUIA  "/>
    <s v="05001333302820150077100"/>
    <s v="2019"/>
    <x v="0"/>
    <s v="EDUARDO ANTONIO DIAZ MAZO"/>
    <s v="GLORIA PATRICIA MOLINA ZAPATA"/>
    <n v="94096"/>
    <s v="NULIDAD Y RESTABLECIMIENTO DEL DERECHO - LABORAL"/>
    <s v="RELIQUIDACIÓN DE LA PENSIÓN"/>
    <s v="BAJO"/>
    <s v="BAJO"/>
    <s v="BAJO"/>
    <s v="BAJO"/>
    <n v="0.05"/>
    <s v="REMOTA"/>
    <n v="10000000"/>
    <n v="0"/>
    <s v=" SENTENCIA 1RA FAVORABLE"/>
    <n v="0"/>
    <s v="N.A"/>
    <s v="N.A"/>
    <s v="7 años"/>
    <s v="JORGE MARIO AGUDELO ZAPATA"/>
    <n v="3285"/>
    <d v="2011-06-22T00:00:00"/>
    <n v="127022"/>
    <s v="GESTION HUMANA Y DLLO ORGANIZACIONAL"/>
    <s v="PENSIONES ANTIOQUIA                                GT OK "/>
    <d v="2020-08-31T00:00:00"/>
    <s v="2015-08"/>
    <s v="7"/>
    <s v="2020-07"/>
    <n v="0.85413954863106623"/>
    <n v="8541395.4863106627"/>
    <n v="0"/>
    <d v="2022-08-11T00:00:00"/>
    <n v="1.9452054794520548"/>
    <n v="4.3843078519294892E-2"/>
    <n v="0"/>
    <n v="0.05"/>
    <s v="REMOTA"/>
    <x v="1"/>
    <n v="0"/>
  </r>
  <r>
    <n v="1398"/>
    <d v="2015-08-14T00:00:00"/>
    <d v="2015-08-11T00:00:00"/>
    <s v="JUZGADO 15 ADM ORAL DE MEDELLIN ANTIOQUIA"/>
    <s v="05001333301520150103200"/>
    <s v="2019"/>
    <x v="0"/>
    <s v="ANGELA PATRICIA PULGARIN MONTOYA"/>
    <s v="HERNAN DARIO ZAPATA LONDOÑO"/>
    <n v="108371"/>
    <s v="NULIDAD Y RESTABLECIMIENTO DEL DERECHO - LABORAL"/>
    <s v="OTRAS"/>
    <s v="BAJO"/>
    <s v="BAJO"/>
    <s v="BAJO"/>
    <s v="BAJO"/>
    <n v="0.05"/>
    <s v="REMOTA"/>
    <n v="2275000"/>
    <n v="0"/>
    <s v="  SENTENCIA 2DA FAVORABLE"/>
    <n v="0"/>
    <s v="N.A"/>
    <s v="N.A"/>
    <s v="7 años"/>
    <s v="JORGE MARIO AGUDELO ZAPATA"/>
    <n v="3285"/>
    <d v="2011-06-22T00:00:00"/>
    <n v="127022"/>
    <s v="EDUCACION"/>
    <s v="BONIFICACION POR SERVICIOS PRESTADOS            GT OK"/>
    <d v="2020-08-31T00:00:00"/>
    <s v="2015-08"/>
    <s v="7"/>
    <s v="2020-07"/>
    <n v="0.85413954863106623"/>
    <n v="1943167.4731356758"/>
    <n v="0"/>
    <d v="2022-08-12T00:00:00"/>
    <n v="1.9479452054794522"/>
    <n v="4.3843078519294892E-2"/>
    <n v="0"/>
    <n v="0.05"/>
    <s v="REMOTA"/>
    <x v="1"/>
    <n v="0"/>
  </r>
  <r>
    <n v="1399"/>
    <d v="2015-02-26T00:00:00"/>
    <d v="2014-10-31T00:00:00"/>
    <s v="JUZGADO 27 ADMINISTRATIVO ORAL DE MEDELLIN ANTIOQUIA  "/>
    <s v="05001333302720140168300"/>
    <s v="2019"/>
    <x v="0"/>
    <s v="CARLOS ANDRES MONTOYA SANTAMARIA"/>
    <s v="SELMA ROJAS CHADY"/>
    <n v="29582"/>
    <s v="REPARACIÓN DIRECTA"/>
    <s v="FALLA EN EL SERVICIO DE EDUCACIÓN"/>
    <s v="ALTO"/>
    <s v="ALTO"/>
    <s v="ALTO"/>
    <s v="ALTO"/>
    <n v="1"/>
    <s v="ALTA"/>
    <n v="28849268"/>
    <n v="5"/>
    <s v=" SENTENCIA 1RA FAVORABLE"/>
    <n v="178548812"/>
    <s v="N.A"/>
    <s v="N.A"/>
    <s v="8 años"/>
    <s v="JORGE MARIO AGUDELO ZAPATA"/>
    <n v="3285"/>
    <d v="2011-06-22T00:00:00"/>
    <n v="127022"/>
    <s v="EDUCACION"/>
    <s v="GT OK"/>
    <d v="2020-08-31T00:00:00"/>
    <s v="2015-02"/>
    <s v="8"/>
    <s v="2020-07"/>
    <n v="0.87271419777299997"/>
    <n v="25177165.77895828"/>
    <n v="125885828.89479139"/>
    <d v="2023-02-24T00:00:00"/>
    <n v="2.484931506849315"/>
    <n v="4.3843078519294892E-2"/>
    <n v="123449763.63386929"/>
    <n v="1"/>
    <s v="ALTA"/>
    <x v="0"/>
    <n v="178548812"/>
  </r>
  <r>
    <n v="1400"/>
    <d v="2016-04-21T00:00:00"/>
    <d v="2016-03-11T00:00:00"/>
    <s v="JUZGADO 36 ADMINISTRATIVO ORAL DE MEDELLIN ANTIOQUIA  "/>
    <s v="05001333303620160008700"/>
    <s v="2019"/>
    <x v="0"/>
    <s v="LEIDY JOHANA MONTAÑO VELEZ, YASMIN ALEJANDRA MONTAÑO, DIANA CECILIA VELEZ, JUAN GUILLERMO MONTAÑO ARBOLEDA, LUZ ANGELICA ATEHORTUA CORTES"/>
    <s v="DIEGO MAURICIO CORREA MONTAÑO"/>
    <n v="84502"/>
    <s v="REPARACIÓN DIRECTA"/>
    <s v="FALLA EN EL SERVICIO OTRAS CAUSAS"/>
    <s v="MEDIO   "/>
    <s v="BAJO"/>
    <s v="MEDIO   "/>
    <s v="MEDIO   "/>
    <n v="0.34250000000000003"/>
    <s v="MEDIA"/>
    <n v="468102480"/>
    <n v="0.7"/>
    <s v=" SENTENCIA 1RA FAVORABLE"/>
    <n v="0"/>
    <s v="N.A"/>
    <s v="N.A"/>
    <s v="6 años"/>
    <s v="JORGE MARIO AGUDELO ZAPATA"/>
    <n v="3285"/>
    <d v="2011-06-22T00:00:00"/>
    <n v="127022"/>
    <s v="INFRAESTRUCTURA"/>
    <s v="MUERTE POR DESLIZAMIENTO DE TIERRA EN CANTERA DE ANGELOPILIS                    GT OK"/>
    <d v="2020-08-31T00:00:00"/>
    <s v="2016-04"/>
    <s v="6"/>
    <s v="2020-07"/>
    <n v="0.799576959270904"/>
    <n v="374283957.58556914"/>
    <n v="261998770.30989838"/>
    <d v="2022-04-20T00:00:00"/>
    <n v="1.6356164383561644"/>
    <n v="4.3843078519294892E-2"/>
    <n v="258650467.29886991"/>
    <n v="0.34250000000000003"/>
    <s v="MEDIA"/>
    <x v="2"/>
    <n v="258650467.29886991"/>
  </r>
  <r>
    <n v="1401"/>
    <d v="2015-05-08T00:00:00"/>
    <d v="2014-10-24T00:00:00"/>
    <s v="JUZGADO 2 ADMINISTRATIVO ORAL DE MEDELLIN ANTIOQUIA  "/>
    <s v="05001333300220150009500"/>
    <s v="2019"/>
    <x v="0"/>
    <s v="CARMEN INES VIANA, KELY YOHANA ESPINOSA VIANA, YECID ROBERTO ESPINOSA ESPINOSA, LLERNI JANSURI ESPINOSA RESTREPO, EUFRONIA OLAYA DE ESPINOSA, ALBERTO ESPINOSA PATIÑO, LIDIA IRMA ESPINOSA OLAYA, MELQUIS ROBERTO ESPINOSA OLAYA, ANDRES ESPINOSA OLAYA, JAVIER ESPINOSA OLAYA, WILLIAM ESTEBAN ESPINOSA OLAYA, NANCY ELENA ESPINOSA OLAYA"/>
    <s v="JOSE LUIS VIVEROS ABISAMBRA"/>
    <n v="22592"/>
    <s v="REPARACIÓN DIRECTA"/>
    <s v="OTRAS"/>
    <s v="BAJO"/>
    <s v="BAJO"/>
    <s v="BAJO"/>
    <s v="BAJO"/>
    <n v="0.05"/>
    <s v="REMOTA"/>
    <n v="300000000"/>
    <n v="0"/>
    <s v=" SENTENCIA 1RA FAVORABLE"/>
    <n v="0"/>
    <s v="N.A"/>
    <s v="N.A"/>
    <s v="8 años"/>
    <s v="JORGE MARIO AGUDELO ZAPATA"/>
    <n v="3285"/>
    <d v="2011-06-22T00:00:00"/>
    <n v="127022"/>
    <s v="GOBIERNO"/>
    <m/>
    <d v="2020-08-31T00:00:00"/>
    <s v="2015-05"/>
    <s v="8"/>
    <s v="2020-07"/>
    <n v="0.86073201793714027"/>
    <n v="258219605.38114208"/>
    <n v="0"/>
    <d v="2023-05-06T00:00:00"/>
    <n v="2.6794520547945204"/>
    <n v="4.3843078519294892E-2"/>
    <n v="0"/>
    <n v="0.05"/>
    <s v="REMOTA"/>
    <x v="1"/>
    <n v="0"/>
  </r>
  <r>
    <n v="1402"/>
    <d v="2016-05-18T00:00:00"/>
    <d v="2016-05-06T00:00:00"/>
    <s v="JUZGADO 19 ADMINISTRATIVO ORAL DE MEDELLIN ANTIOQUIA  "/>
    <s v="05001333301920160044700"/>
    <s v="2019"/>
    <x v="0"/>
    <s v="LOURDES EUNICE BEFRRIO TABORDA"/>
    <s v="LUZ ELENA VALDES PALACIOS"/>
    <n v="57929"/>
    <s v="NULIDAD Y RESTABLECIMIENTO DEL DERECHO - LABORAL"/>
    <s v="DECLARATORIA DE INSUBSISTENCIA"/>
    <s v="BAJO"/>
    <s v="BAJO"/>
    <s v="BAJO"/>
    <s v="BAJO"/>
    <n v="0.05"/>
    <s v="REMOTA"/>
    <n v="12499210"/>
    <n v="0"/>
    <s v="CONTESTACIÓN"/>
    <n v="0"/>
    <s v="N.A"/>
    <s v="N.A"/>
    <s v="7 años"/>
    <s v="JORGE MARIO AGUDELO ZAPATA"/>
    <n v="3285"/>
    <d v="2011-06-22T00:00:00"/>
    <n v="127022"/>
    <s v="CONTRALORIA DEPARTAMENTAL"/>
    <s v="GT OK"/>
    <d v="2020-08-31T00:00:00"/>
    <s v="2016-05"/>
    <s v="7"/>
    <s v="2020-07"/>
    <n v="0.79552146500237941"/>
    <n v="9943389.8505723905"/>
    <n v="0"/>
    <d v="2023-05-17T00:00:00"/>
    <n v="2.7095890410958905"/>
    <n v="4.3843078519294892E-2"/>
    <n v="0"/>
    <n v="0.05"/>
    <s v="REMOTA"/>
    <x v="1"/>
    <n v="0"/>
  </r>
  <r>
    <n v="1403"/>
    <d v="2016-07-14T00:00:00"/>
    <d v="2016-07-11T00:00:00"/>
    <s v="JUZGADO 36 ADMINISTRATIVO ORAL DE MEDELLIN ANTIOQUIA  "/>
    <s v="05001333303620160060600"/>
    <s v="2019"/>
    <x v="0"/>
    <s v="TERESA DE JESUS CASTAÑO BILBAO"/>
    <s v="MARIA ESTELLA AREIZA ZAPATA"/>
    <n v="214209"/>
    <s v="NULIDAD Y RESTABLECIMIENTO DEL DERECHO - LABORAL"/>
    <s v="RELIQUIDACIÓN DE LA PENSIÓN"/>
    <s v="BAJO"/>
    <s v="BAJO"/>
    <s v="BAJO"/>
    <s v="BAJO"/>
    <n v="0.05"/>
    <s v="REMOTA"/>
    <n v="14191247"/>
    <n v="0"/>
    <s v="  SENTENCIA 2DA FAVORABLE"/>
    <n v="0"/>
    <s v="N.A"/>
    <s v="N.A"/>
    <s v="6 años"/>
    <s v="JORGE MARIO AGUDELO ZAPATA"/>
    <n v="3285"/>
    <d v="2011-06-22T00:00:00"/>
    <n v="127022"/>
    <s v="GESTION HUMANA Y DLLO ORGANIZACIONAL"/>
    <s v="GT OK"/>
    <d v="2020-08-31T00:00:00"/>
    <s v="2016-07"/>
    <s v="6"/>
    <s v="2020-07"/>
    <n v="0.78762830642941495"/>
    <n v="11177427.840731516"/>
    <n v="0"/>
    <d v="2022-07-13T00:00:00"/>
    <n v="1.8657534246575342"/>
    <n v="4.3843078519294892E-2"/>
    <n v="0"/>
    <n v="0.05"/>
    <s v="REMOTA"/>
    <x v="1"/>
    <n v="0"/>
  </r>
  <r>
    <n v="1404"/>
    <d v="2016-01-19T00:00:00"/>
    <d v="2015-12-18T00:00:00"/>
    <s v="JUZGADO CIVIL LABORAL DEL CIRCUITO DE CAUCASIA ANTIOQUIA"/>
    <s v="05154310500120160000300"/>
    <s v="2019"/>
    <x v="1"/>
    <s v="EDUARDO MOSQUERA"/>
    <s v="JULIA FERNANDA MUÑOZ RINCON"/>
    <n v="215278"/>
    <s v="ORDINARIA"/>
    <s v="RECONOCIMIENTO Y PAGO DE OTRAS PRESTACIONES SALARIALES, SOLCIALES Y SALARIOS"/>
    <s v="ALTO"/>
    <s v="ALTO"/>
    <s v="ALTO"/>
    <s v="ALTO"/>
    <n v="1"/>
    <s v="ALTA"/>
    <n v="14582651"/>
    <n v="0.7"/>
    <s v="CONTESTACIÓN"/>
    <n v="0"/>
    <s v="N.A"/>
    <s v="N.A"/>
    <s v="8 años"/>
    <s v="JORGE MARIO AGUDELO ZAPATA"/>
    <n v="3285"/>
    <d v="2011-06-22T00:00:00"/>
    <n v="127022"/>
    <s v="EDUCACION"/>
    <s v="BRILLADORA LA ESMERALDA"/>
    <d v="2020-08-31T00:00:00"/>
    <s v="2016-01"/>
    <s v="8"/>
    <s v="2020-07"/>
    <n v="0.82150585725380554"/>
    <n v="11979733.210788064"/>
    <n v="8385813.2475516442"/>
    <d v="2024-01-17T00:00:00"/>
    <n v="3.3808219178082193"/>
    <n v="4.3843078519294892E-2"/>
    <n v="8165803.8741513584"/>
    <n v="1"/>
    <s v="ALTA"/>
    <x v="0"/>
    <n v="8165803.8741513584"/>
  </r>
  <r>
    <n v="1405"/>
    <d v="2016-04-06T00:00:00"/>
    <d v="2016-01-25T00:00:00"/>
    <s v="TRIBUNAL ADMINISTRATIVO DE ANTIOQUIA "/>
    <s v="05001233300020190146700"/>
    <s v="2019"/>
    <x v="0"/>
    <s v="MARIA LETICIA CARMONA HENAO"/>
    <s v="CARLOS ENRIQUE MARTINEZ URIBE"/>
    <n v="183041"/>
    <s v="NULIDAD Y RESTABLECIMIENTO DEL DERECHO - LABORAL"/>
    <s v="PENSIÓN DE SOBREVIVIENTES"/>
    <s v="ALTO"/>
    <s v="ALTO"/>
    <s v="ALTO"/>
    <s v="ALTO"/>
    <n v="1"/>
    <s v="ALTA"/>
    <n v="259802903"/>
    <n v="1.2"/>
    <s v=" ALEGATOS PRIMERA"/>
    <n v="0"/>
    <s v="N.A"/>
    <s v="N.A"/>
    <s v="7 años"/>
    <s v="JORGE MARIO AGUDELO ZAPATA"/>
    <n v="3285"/>
    <d v="2011-06-22T00:00:00"/>
    <n v="127022"/>
    <s v="GESTION HUMANA Y DLLO ORGANIZACIONAL"/>
    <s v=" GT OK           ESTE PROCESO SE ADELANTÓ EN EL JUZGADO 24 ADMINISTRATIVO BAJO EL RADICADO 2016 00054 SE DICTÓ SENTENCIA EN CONTRA, EN TRÁMITE APELACIÓN EL TRIBUNAL ADM DECLARÓ LA NULIDAD DE LA SENTENCIA POR FALTA DE COMPETENCIA FUNCIONAL  Y SE SOMETIO A REPARTO EN EL TRIBUNAL BAJO ESTE NUEVO RADICADO, SE ENCUENTRA AL DESPACHO PARA SENTENCIA DE PRIMERA DESDE EL 10 DE JULIO DE 2019"/>
    <d v="2020-08-31T00:00:00"/>
    <s v="2016-04"/>
    <s v="7"/>
    <s v="2020-07"/>
    <n v="0.799576959270904"/>
    <n v="207732415.19049361"/>
    <n v="249278898.22859234"/>
    <d v="2023-04-05T00:00:00"/>
    <n v="2.5945205479452054"/>
    <n v="4.3843078519294892E-2"/>
    <n v="244244428.07035458"/>
    <n v="1"/>
    <s v="ALTA"/>
    <x v="0"/>
    <n v="244244428.07035458"/>
  </r>
  <r>
    <n v="1406"/>
    <d v="2016-06-07T00:00:00"/>
    <d v="2016-05-12T00:00:00"/>
    <s v="JUZGADO 30 ADMINISTRATIVO ORAL DE MEDELLIN ANTIOQUIA  "/>
    <s v="05001333303020160041700"/>
    <s v="2019"/>
    <x v="0"/>
    <s v="LUZ MIRYAM DEL SOCORRO VELEZ OSORIO"/>
    <s v="CATALINA TORO GOMEZ"/>
    <n v="149178"/>
    <s v="NULIDAD Y RESTABLECIMIENTO DEL DERECHO - LABORAL"/>
    <s v="PENSIÓN DE SOBREVIVIENTES"/>
    <s v="MEDIO   "/>
    <s v="MEDIO   "/>
    <s v="MEDIO   "/>
    <s v="MEDIO   "/>
    <n v="0.5"/>
    <s v="MEDIA"/>
    <n v="85054200"/>
    <n v="1"/>
    <s v=" RECURSO DE APELACIÓN SENTENCIA"/>
    <n v="0"/>
    <s v="N.A"/>
    <s v="N.A"/>
    <s v="7 años"/>
    <s v="JORGE MARIO AGUDELO ZAPATA"/>
    <n v="3285"/>
    <d v="2011-06-22T00:00:00"/>
    <n v="127022"/>
    <s v="GESTION HUMANA Y DLLO ORGANIZACIONAL"/>
    <s v="GT OK"/>
    <d v="2020-08-31T00:00:00"/>
    <s v="2016-06"/>
    <s v="7"/>
    <s v="2020-07"/>
    <n v="0.79172380492187922"/>
    <n v="67339434.8485865"/>
    <n v="67339434.8485865"/>
    <d v="2023-06-06T00:00:00"/>
    <n v="2.7643835616438355"/>
    <n v="4.3843078519294892E-2"/>
    <n v="65891363.809268869"/>
    <n v="0.5"/>
    <s v="MEDIA"/>
    <x v="2"/>
    <n v="65891363.809268869"/>
  </r>
  <r>
    <n v="1407"/>
    <d v="2018-01-29T00:00:00"/>
    <d v="2018-01-22T00:00:00"/>
    <s v="JUZGADO 07 ADMINISTRATIVO ORAL DE MEDELLIN ANTIOQUIA  "/>
    <s v="05001333300720180002400"/>
    <s v="2019"/>
    <x v="0"/>
    <s v="MAGDALENA MOSQUERA ANDRADE"/>
    <s v="DIANA CAROLINA ALZATE QUINTERO"/>
    <n v="165819"/>
    <s v="NULIDAD Y RESTABLECIMIENTO DEL DERECHO - LABORAL"/>
    <s v="RELIQUIDACIÓN DE LA PENSIÓN"/>
    <s v="BAJO"/>
    <s v="BAJO"/>
    <s v="BAJO"/>
    <s v="BAJO"/>
    <n v="0.05"/>
    <s v="REMOTA"/>
    <n v="10000000"/>
    <n v="0"/>
    <s v=" SENTENCIA 1RA FAVORABLE"/>
    <n v="0"/>
    <s v="N.A"/>
    <s v="N.A"/>
    <s v="5 años"/>
    <s v="JORGE MARIO AGUDELO ZAPATA"/>
    <n v="3285"/>
    <d v="2011-06-22T00:00:00"/>
    <n v="127022"/>
    <s v="EDUCACION"/>
    <s v="FONPREMAG                                 GT OK"/>
    <d v="2020-08-31T00:00:00"/>
    <s v="2018-01"/>
    <s v="5"/>
    <s v="2020-07"/>
    <n v="0.75126308387247931"/>
    <n v="7512630.8387247929"/>
    <n v="0"/>
    <d v="2023-01-28T00:00:00"/>
    <n v="2.4109589041095889"/>
    <n v="4.3843078519294892E-2"/>
    <n v="0"/>
    <n v="0.05"/>
    <s v="REMOTA"/>
    <x v="1"/>
    <n v="0"/>
  </r>
  <r>
    <n v="1408"/>
    <d v="2016-10-25T00:00:00"/>
    <d v="2016-09-27T00:00:00"/>
    <s v="JUZGADO 33 ADMINISTRATIVO ORAL DE MEDELLIN ANTIOQUIA  "/>
    <s v="05001333303320160093200"/>
    <s v="2019"/>
    <x v="0"/>
    <s v="HECTOR RAUL CORCHUELO NAVARRETE"/>
    <s v="HECTOR RAUL CORCHUELO"/>
    <n v="6663"/>
    <s v="NULIDAD Y RESTABLECIMIENTO DEL DERECHO"/>
    <s v="OTRAS"/>
    <s v="BAJO"/>
    <s v="BAJO"/>
    <s v="BAJO"/>
    <s v="BAJO"/>
    <n v="0.05"/>
    <s v="REMOTA"/>
    <n v="675000"/>
    <n v="0"/>
    <s v=" SENTENCIA 1RA EN CONTRA"/>
    <n v="0"/>
    <s v="N.A"/>
    <s v="N.A"/>
    <s v="7 años"/>
    <s v="JORGE MARIO AGUDELO ZAPATA"/>
    <n v="3285"/>
    <d v="2011-06-22T00:00:00"/>
    <n v="127022"/>
    <s v="HACIENDA"/>
    <s v="NULIDAD DE LA RESOLUCIÓN QUE PROFIERE MANDAMIENTO DE PAGO                                  GT OK"/>
    <d v="2020-08-31T00:00:00"/>
    <s v="2016-10"/>
    <s v="7"/>
    <s v="2020-07"/>
    <n v="0.79104764067648514"/>
    <n v="533957.15745662746"/>
    <n v="0"/>
    <d v="2023-10-24T00:00:00"/>
    <n v="3.1479452054794521"/>
    <n v="4.3843078519294892E-2"/>
    <n v="0"/>
    <n v="0.05"/>
    <s v="REMOTA"/>
    <x v="1"/>
    <n v="0"/>
  </r>
  <r>
    <n v="1409"/>
    <d v="2016-10-13T00:00:00"/>
    <d v="2016-09-26T00:00:00"/>
    <s v="JUZGADO 36 ADMINISTRATIVO ORAL DE MEDELLIN ANTIOQUIA  "/>
    <s v="05001333303620160088000"/>
    <s v="2019"/>
    <x v="0"/>
    <s v="INDEPORTES ANTIOQUIA"/>
    <s v="LUIS ALFONSO BRAVO RESTREPO"/>
    <n v="79079"/>
    <s v="NULIDAD Y RESTABLECIMIENTO DEL DERECHO"/>
    <s v="OTRAS"/>
    <s v="BAJO"/>
    <s v="BAJO"/>
    <s v="BAJO"/>
    <s v="BAJO"/>
    <n v="0.05"/>
    <s v="REMOTA"/>
    <n v="8386000"/>
    <n v="0"/>
    <s v=" SENTENCIA 1RA FAVORABLE"/>
    <n v="0"/>
    <s v="N.A"/>
    <s v="N.A"/>
    <s v="7 años"/>
    <s v="JORGE MARIO AGUDELO ZAPATA"/>
    <n v="3285"/>
    <d v="2011-06-22T00:00:00"/>
    <n v="127022"/>
    <s v="HACIENDA"/>
    <s v="NULIDAD DE LA RESOLUCIÓN QUE IMPONE SANCIÓN POR NO PAGO DE IMPUESTO DE VEHICULO OFICIAL      GT OK"/>
    <d v="2020-08-31T00:00:00"/>
    <s v="2016-10"/>
    <s v="7"/>
    <s v="2020-07"/>
    <n v="0.79104764067648514"/>
    <n v="6633725.5147130042"/>
    <n v="0"/>
    <d v="2023-10-12T00:00:00"/>
    <n v="3.1150684931506851"/>
    <n v="4.3843078519294892E-2"/>
    <n v="0"/>
    <n v="0.05"/>
    <s v="REMOTA"/>
    <x v="1"/>
    <n v="0"/>
  </r>
  <r>
    <n v="1410"/>
    <d v="2016-10-25T00:00:00"/>
    <d v="2016-10-03T00:00:00"/>
    <s v="JUZGADO 33 ADMINISTRATIVO ORAL DE MEDELLIN ANTIOQUIA  "/>
    <s v="05001333303320160095000"/>
    <s v="2019"/>
    <x v="0"/>
    <s v="ISABEL CRISTINA GUZMAN BOTERO"/>
    <s v="HERNANDO ALFONSO FERNANDEZ"/>
    <n v="165436"/>
    <s v="NULIDAD Y RESTABLECIMIENTO DEL DERECHO"/>
    <s v="OTRAS"/>
    <s v="MEDIO   "/>
    <s v="BAJO"/>
    <s v="BAJO"/>
    <s v="BAJO"/>
    <n v="0.14000000000000001"/>
    <s v="BAJA"/>
    <n v="3063861"/>
    <n v="1.5"/>
    <s v=" SENTENCIA 1RA EN CONTRA"/>
    <n v="0"/>
    <s v="N.A"/>
    <s v="N.A"/>
    <s v="7 años"/>
    <s v="JORGE MARIO AGUDELO ZAPATA"/>
    <n v="3285"/>
    <d v="2011-06-22T00:00:00"/>
    <n v="127022"/>
    <s v="HACIENDA"/>
    <s v="INSCRIPCIÓN EN ESCALAFÓN DOCENTE     GT OK"/>
    <d v="2020-08-31T00:00:00"/>
    <s v="2016-10"/>
    <s v="7"/>
    <s v="2020-07"/>
    <n v="0.79104764067648514"/>
    <n v="2423660.0154106966"/>
    <n v="3635490.0231160447"/>
    <d v="2023-10-24T00:00:00"/>
    <n v="3.1479452054794521"/>
    <n v="4.3843078519294892E-2"/>
    <n v="3546598.6152154459"/>
    <n v="0.14000000000000001"/>
    <s v="BAJA"/>
    <x v="2"/>
    <n v="3546598.6152154459"/>
  </r>
  <r>
    <n v="1411"/>
    <d v="2016-04-12T00:00:00"/>
    <d v="2015-12-16T00:00:00"/>
    <s v="JUZGADO 8 ADMINISTRATIVO ORAL DE MEDELLIN ANTIOQUIA"/>
    <s v="05001333300820150136100"/>
    <s v="2019"/>
    <x v="0"/>
    <s v="EDA LUZ GAVIRIA CASTRILLON"/>
    <s v="DIANA MARCELA MORALES VILLA"/>
    <n v="127026"/>
    <s v="NULIDAD Y RESTABLECIMIENTO DEL DERECHO - LABORAL"/>
    <s v="RELIQUIDACIÓN DE LA PENSIÓN"/>
    <s v="BAJO"/>
    <s v="BAJO"/>
    <s v="BAJO"/>
    <s v="BAJO"/>
    <n v="0.05"/>
    <s v="REMOTA"/>
    <n v="1700000"/>
    <n v="0"/>
    <s v=" SENTENCIA 1RA FAVORABLE"/>
    <n v="0"/>
    <s v="N.A"/>
    <s v="N.A"/>
    <s v="8 años"/>
    <s v="JORGE MARIO AGUDELO ZAPATA"/>
    <n v="3285"/>
    <d v="2011-06-22T00:00:00"/>
    <n v="127022"/>
    <s v="GESTION HUMANA Y DLLO ORGANIZACIONAL"/>
    <s v="LLAMAMIENTO DE COLPENSIONES              GT OK "/>
    <d v="2020-08-31T00:00:00"/>
    <s v="2016-04"/>
    <s v="8"/>
    <s v="2020-07"/>
    <n v="0.799576959270904"/>
    <n v="1359280.8307605367"/>
    <n v="0"/>
    <d v="2024-04-10T00:00:00"/>
    <n v="3.6109589041095891"/>
    <n v="4.3843078519294892E-2"/>
    <n v="0"/>
    <n v="0.05"/>
    <s v="REMOTA"/>
    <x v="1"/>
    <n v="0"/>
  </r>
  <r>
    <n v="1412"/>
    <d v="2016-10-26T00:00:00"/>
    <d v="2016-06-24T00:00:00"/>
    <s v="JUZGADO 15 ADMINISTRATIVO ORAL DE MEDELLIN ANTIOQUIA"/>
    <s v="05001333301520160052100"/>
    <s v="2019"/>
    <x v="0"/>
    <s v="FRANCISCO ANTONIO GIRON HIGUITA"/>
    <s v="JUAN DE LA CRUZ NORWEÑA OBANDO"/>
    <n v="49260"/>
    <s v="NULIDAD Y RESTABLECIMIENTO DEL DERECHO - LABORAL"/>
    <s v="RELIQUIDACIÓN DE LA PENSIÓN"/>
    <s v="BAJO"/>
    <s v="BAJO"/>
    <s v="BAJO"/>
    <s v="BAJO"/>
    <n v="0.05"/>
    <s v="REMOTA"/>
    <n v="12000000"/>
    <n v="0"/>
    <s v="  SENTENCIA 2DA FAVORABLE"/>
    <n v="0"/>
    <s v="N.A"/>
    <s v="N.A"/>
    <s v="7 años"/>
    <s v="JORGE MARIO AGUDELO ZAPATA"/>
    <n v="3285"/>
    <d v="2011-06-22T00:00:00"/>
    <n v="127022"/>
    <s v="GESTION HUMANA Y DLLO ORGANIZACIONAL"/>
    <s v="LLAMAMIENTO DE COLPENSIONES              GT OK "/>
    <d v="2020-08-31T00:00:00"/>
    <s v="2016-10"/>
    <s v="7"/>
    <s v="2020-07"/>
    <n v="0.79104764067648514"/>
    <n v="9492571.6881178226"/>
    <n v="0"/>
    <d v="2023-10-25T00:00:00"/>
    <n v="3.1506849315068495"/>
    <n v="4.3843078519294892E-2"/>
    <n v="0"/>
    <n v="0.05"/>
    <s v="REMOTA"/>
    <x v="1"/>
    <n v="0"/>
  </r>
  <r>
    <n v="1413"/>
    <d v="2016-04-28T00:00:00"/>
    <d v="2016-04-20T00:00:00"/>
    <s v="  TRIBUNAL ADMINISTRATIVO  DE ANTIOQUIA  "/>
    <s v="05001233300020160099400"/>
    <s v="2019"/>
    <x v="0"/>
    <s v="JOAQUIN EMILIO RIVERA ZAPATA"/>
    <s v="LUZ ADRIANA BRAN ARISTTIZABAL"/>
    <n v="173187"/>
    <s v="NULIDAD Y RESTABLECIMIENTO DEL DERECHO - LABORAL"/>
    <s v="RECONOCIMIENTO Y PAGO DE PENSIÓN"/>
    <s v="MEDIO   "/>
    <s v="BAJO"/>
    <s v="BAJO"/>
    <s v="BAJO"/>
    <n v="0.14000000000000001"/>
    <s v="BAJA"/>
    <n v="86460112"/>
    <n v="1"/>
    <s v=" ALEGATOS PRIMERA"/>
    <n v="0"/>
    <s v="N.A"/>
    <s v="N.A"/>
    <s v="8 años"/>
    <s v="JORGE MARIO AGUDELO ZAPATA"/>
    <n v="3285"/>
    <d v="2011-06-22T00:00:00"/>
    <n v="127022"/>
    <s v="GESTION HUMANA Y DLLO ORGANIZACIONAL"/>
    <m/>
    <d v="2020-08-31T00:00:00"/>
    <s v="2016-04"/>
    <s v="8"/>
    <s v="2020-07"/>
    <n v="0.799576959270904"/>
    <n v="69131513.451181799"/>
    <n v="69131513.451181799"/>
    <d v="2024-04-26T00:00:00"/>
    <n v="3.6547945205479451"/>
    <n v="4.3843078519294892E-2"/>
    <n v="67172907.583276585"/>
    <n v="0.14000000000000001"/>
    <s v="BAJA"/>
    <x v="2"/>
    <n v="67172907.583276585"/>
  </r>
  <r>
    <n v="1414"/>
    <d v="2015-11-13T00:00:00"/>
    <d v="2015-10-23T00:00:00"/>
    <s v="JUZGADO 2 LABOARAL DEL CIRCUITO DE ITAGUI"/>
    <s v="05360310500220150051100"/>
    <s v="2019"/>
    <x v="1"/>
    <s v="LUZ ISBELIA MORALES SEPULVEDA"/>
    <s v="RUBEN DARIO RODAS QUINTERO"/>
    <n v="105496"/>
    <s v="ORDINARIA"/>
    <s v="RECONOCIMIENTO Y PAGO DE OTRAS PRESTACIONES SALARIALES, SOLCIALES Y SALARIOS"/>
    <s v="ALTO"/>
    <s v="ALTO"/>
    <s v="ALTO"/>
    <s v="ALTO"/>
    <n v="1"/>
    <s v="ALTA"/>
    <n v="24605059"/>
    <n v="0.15"/>
    <s v="CONTESTACIÓN"/>
    <n v="0"/>
    <s v="N.A"/>
    <s v="N.A"/>
    <s v="8 años"/>
    <s v="JORGE MARIO AGUDELO ZAPATA"/>
    <n v="3282"/>
    <d v="2011-06-22T00:00:00"/>
    <n v="127022"/>
    <s v="EDUCACION"/>
    <s v="GT OK"/>
    <d v="2020-08-31T00:00:00"/>
    <s v="2015-11"/>
    <s v="8"/>
    <s v="2020-07"/>
    <n v="0.83727667088522129"/>
    <n v="20601241.886454452"/>
    <n v="3090186.2829681677"/>
    <d v="2023-11-11T00:00:00"/>
    <n v="3.1972602739726028"/>
    <n v="4.3843078519294892E-2"/>
    <n v="3013459.241102939"/>
    <n v="1"/>
    <s v="ALTA"/>
    <x v="0"/>
    <n v="3013459.241102939"/>
  </r>
  <r>
    <n v="1415"/>
    <d v="2015-07-15T00:00:00"/>
    <d v="2015-05-19T00:00:00"/>
    <s v="JUZGADO 14 LABORAL DEL CIRCUITO DE MEDELLIN ANTIOQUIA"/>
    <s v="05001310501420150070400"/>
    <s v="2019"/>
    <x v="1"/>
    <s v="BEATRIZ ESTRELLA VELEZ GOMEZ"/>
    <s v="EDUARD ALONSO PEREZ AGUDELO"/>
    <n v="116491"/>
    <s v="ORDINARIA"/>
    <s v="PENSIÓN DE SOBREVIVIENTES"/>
    <s v="BAJO"/>
    <s v="BAJO"/>
    <s v="BAJO"/>
    <s v="BAJO"/>
    <n v="0.05"/>
    <s v="REMOTA"/>
    <n v="13000000"/>
    <n v="0"/>
    <s v=" SENTENCIA 1RA FAVORABLE"/>
    <n v="0"/>
    <s v="N.A"/>
    <s v="N.A"/>
    <s v="8 años"/>
    <s v="JORGE MARIO AGUDELO ZAPATA"/>
    <n v="3282"/>
    <d v="2011-06-22T00:00:00"/>
    <n v="127022"/>
    <s v="GESTION HUMANA Y DLLO ORGANIZACIONAL"/>
    <s v="GT OK"/>
    <d v="2020-08-31T00:00:00"/>
    <s v="2015-07"/>
    <s v="8"/>
    <s v="2020-07"/>
    <n v="0.85823957329672562"/>
    <n v="11157114.452857433"/>
    <n v="0"/>
    <d v="2023-07-13T00:00:00"/>
    <n v="2.8657534246575342"/>
    <n v="4.3843078519294892E-2"/>
    <n v="0"/>
    <n v="0.05"/>
    <s v="REMOTA"/>
    <x v="1"/>
    <n v="0"/>
  </r>
  <r>
    <n v="1416"/>
    <d v="2016-02-24T00:00:00"/>
    <d v="2015-11-03T00:00:00"/>
    <s v="JUZGADO 21 LABORAL DEL CIRCUITO DE MEDELLIN ANTIOQUIA"/>
    <s v="05001310502120150152800"/>
    <s v="2019"/>
    <x v="1"/>
    <s v="MAXIMO REMIGIO MORENO MURILLO, FERMIN RENTERIA MENA"/>
    <s v="JUAN FELIPE MOLINA ALVAREZ"/>
    <n v="68185"/>
    <s v="ORDINARIA"/>
    <s v="RECONOCIMIENTO Y PAGO DE OTRAS PRESTACIONES SALARIALES, SOLCIALES Y SALARIOS"/>
    <s v="ALTO"/>
    <s v="ALTO"/>
    <s v="ALTO"/>
    <s v="ALTO"/>
    <n v="1"/>
    <s v="ALTA"/>
    <n v="270000000"/>
    <n v="0.3"/>
    <s v=" SENTENCIA 1RA EN CONTRA"/>
    <n v="135000000"/>
    <s v="N.A"/>
    <s v="N.A"/>
    <s v="8 años"/>
    <s v="JORGE MARIO AGUDELO ZAPATA"/>
    <n v="3282"/>
    <d v="2011-06-22T00:00:00"/>
    <n v="127022"/>
    <s v="INFRAESTRUCTURA"/>
    <s v="GT OK"/>
    <d v="2020-08-31T00:00:00"/>
    <s v="2016-02"/>
    <s v="8"/>
    <s v="2020-07"/>
    <n v="0.81112653258637668"/>
    <n v="219004163.79832169"/>
    <n v="65701249.139496505"/>
    <d v="2024-02-22T00:00:00"/>
    <n v="3.4794520547945207"/>
    <n v="4.3843078519294892E-2"/>
    <n v="63927915.2201676"/>
    <n v="1"/>
    <s v="ALTA"/>
    <x v="0"/>
    <n v="135000000"/>
  </r>
  <r>
    <n v="1417"/>
    <d v="2016-09-12T00:00:00"/>
    <d v="2016-09-06T00:00:00"/>
    <s v=" TRIBUNAL ADMINISTRATIVO  DE MEDELLIN ANTIOQUIA  "/>
    <s v="05001233300020160201200"/>
    <s v="2019"/>
    <x v="0"/>
    <s v="JOHN FREDY RIOS HERNANDEZ, JOSE LUIS RINCON Y OTROS"/>
    <s v="JUAN JOSE GOMEZ ARANGO"/>
    <n v="201108"/>
    <s v="GRUPO"/>
    <s v="VIOLACIÓN DERECHOS FUNDAMENTALES"/>
    <s v="BAJO"/>
    <s v="BAJO"/>
    <s v="BAJO"/>
    <s v="BAJO"/>
    <n v="0.05"/>
    <s v="REMOTA"/>
    <n v="4700000000"/>
    <n v="0"/>
    <s v="CONTESTACIÓN"/>
    <n v="0"/>
    <s v="N.A"/>
    <s v="N.A"/>
    <s v="8 año"/>
    <s v="JORGE MARIO AGUDELO ZAPATA"/>
    <n v="3282"/>
    <d v="2011-06-22T00:00:00"/>
    <n v="127022"/>
    <s v="GOBIERNO"/>
    <s v="GT OK"/>
    <d v="2020-08-31T00:00:00"/>
    <s v="2016-09"/>
    <s v="8"/>
    <s v="2020-07"/>
    <n v="0.79057379366945824"/>
    <n v="3715696830.2464538"/>
    <n v="0"/>
    <d v="2024-09-10T00:00:00"/>
    <n v="4.0301369863013701"/>
    <n v="4.3843078519294892E-2"/>
    <n v="0"/>
    <n v="0.05"/>
    <s v="REMOTA"/>
    <x v="1"/>
    <n v="0"/>
  </r>
  <r>
    <n v="1418"/>
    <d v="2017-01-25T00:00:00"/>
    <d v="2016-12-19T00:00:00"/>
    <s v="JUZGADO 22 ADMINISTRATIVO ORAL DE MEDELLIN ANTIOQUIA"/>
    <s v="05001333302220160094500"/>
    <s v="2019"/>
    <x v="0"/>
    <s v="CARLOS ANDRES RODRIGUEZ PEDRAZA, CRISTINA BETANCUR PEREZ, JORGE ALBERTO RODRIGUEZ MONTAÑA, RICARDO ALBERTO RODRIGUEZ PEDRAZA, FABIAN RODRIGUEZ PEDRAZA"/>
    <s v="JUAN JOSÉ GÓMEZ ARANGO"/>
    <n v="201108"/>
    <s v="REPARACIÓN DIRECTA"/>
    <s v="ACCIDENTE DE TRANSITO"/>
    <s v="BAJO"/>
    <s v="BAJO"/>
    <s v="BAJO"/>
    <s v="BAJO"/>
    <n v="0.05"/>
    <s v="REMOTA"/>
    <n v="418000000"/>
    <n v="0"/>
    <s v=" SENTENCIA 1RA FAVORABLE"/>
    <n v="0"/>
    <s v="N.A"/>
    <s v="N.A"/>
    <s v="7 años"/>
    <s v="JORGE MARIO AGUDELO ZAPATA"/>
    <n v="3282"/>
    <d v="2011-06-22T00:00:00"/>
    <n v="127022"/>
    <s v="INFRAESTRUCTURA"/>
    <s v="GT OK"/>
    <d v="2020-08-31T00:00:00"/>
    <s v="2017-01"/>
    <s v="7"/>
    <s v="2020-07"/>
    <n v="0.77890601703822215"/>
    <n v="325582715.12197685"/>
    <n v="0"/>
    <d v="2024-01-24T00:00:00"/>
    <n v="3.4"/>
    <n v="4.3843078519294892E-2"/>
    <n v="0"/>
    <n v="0.05"/>
    <s v="REMOTA"/>
    <x v="1"/>
    <n v="0"/>
  </r>
  <r>
    <n v="1419"/>
    <d v="2017-09-01T00:00:00"/>
    <d v="2017-08-04T00:00:00"/>
    <s v="JUZGADO 01 ADMINISTRATIVO ORAL DE MEDELLIN ANTIOQUIA"/>
    <s v="05001333300120170042600"/>
    <s v="2019"/>
    <x v="0"/>
    <s v="GLORIA VICTORIA, KELLY JOANA , MARIA LUCERO, CARLOS ALFREDO, YOMAN ALEJANDRO SERNA MALDONADO"/>
    <s v="ROBERTO PAZ SALAS"/>
    <n v="20958"/>
    <s v="REPARACIÓN DIRECTA"/>
    <s v="FALLA EN EL SERVICIO OTRAS CAUSAS"/>
    <s v="BAJO"/>
    <s v="BAJO"/>
    <s v="BAJO"/>
    <s v="BAJO"/>
    <n v="0.05"/>
    <s v="REMOTA"/>
    <n v="110657550"/>
    <n v="0"/>
    <s v="CONTESTACIÓN"/>
    <n v="0"/>
    <s v="N.A"/>
    <s v="N.A"/>
    <s v="7 años"/>
    <s v="JORGE MARIO AGUDELO ZAPATA"/>
    <n v="3282"/>
    <d v="2011-06-22T00:00:00"/>
    <n v="127022"/>
    <s v="DAPARD"/>
    <s v="MUERTE POR AVALANCHA EN LA QUEBRADA LA LIBORIANA DE SALGAR ANTIOQUIA                      GT OK"/>
    <d v="2020-08-31T00:00:00"/>
    <s v="2017-09"/>
    <s v="7"/>
    <s v="2020-07"/>
    <n v="0.76038333983224338"/>
    <n v="84142157.44665347"/>
    <n v="0"/>
    <d v="2024-08-30T00:00:00"/>
    <n v="4"/>
    <n v="4.3843078519294892E-2"/>
    <n v="0"/>
    <n v="0.05"/>
    <s v="REMOTA"/>
    <x v="1"/>
    <n v="0"/>
  </r>
  <r>
    <n v="1420"/>
    <d v="2017-09-27T00:00:00"/>
    <d v="2017-09-01T00:00:00"/>
    <s v="JUZGADO 20 ADMINISTRATIVO ORAL DE MEDELLIN ANTIOQUIA  "/>
    <s v="05001333302020170044400"/>
    <s v="2019"/>
    <x v="0"/>
    <s v="MARLENY GALLEGO QUINTERO, RAFAEL DE JESÚS  ALZATE MONTOYA, ELIANA MARIA ALZATE GALLEGO"/>
    <s v="DAIRO MAURICIO ALZATE OSSA"/>
    <n v="119273"/>
    <s v="REPARACIÓN DIRECTA"/>
    <s v="FALLA EN EL SERVICIO DE EDUCACIÓN"/>
    <s v="ALTO"/>
    <s v="ALTO"/>
    <s v="ALTO"/>
    <s v="ALTO"/>
    <n v="1"/>
    <s v="ALTA"/>
    <n v="607292000"/>
    <n v="0.33"/>
    <s v="AUDIENCIA INICIAL O PRIMERA AUDIENCIA"/>
    <m/>
    <s v="N.A"/>
    <s v="N.A"/>
    <s v="7 años"/>
    <s v="JORGE MARIO AGUDELO ZAPATA"/>
    <n v="3285"/>
    <d v="2011-06-22T00:00:00"/>
    <n v="127022"/>
    <s v="EDUCACION"/>
    <s v="GT OK                   2019/05/13 AUD INIC, POSITIVA APELO FALTA DE INTEGRACIO0N, SE FUE PARA EL TAA        "/>
    <d v="2020-08-31T00:00:00"/>
    <s v="2017-09"/>
    <s v="7"/>
    <s v="2020-07"/>
    <n v="0.76038333983224338"/>
    <n v="461774719.21340275"/>
    <n v="152385657.34042293"/>
    <d v="2024-09-25T00:00:00"/>
    <n v="4.0712328767123287"/>
    <n v="4.3843078519294892E-2"/>
    <n v="147584227.95816219"/>
    <n v="1"/>
    <s v="ALTA"/>
    <x v="0"/>
    <n v="147584227.95816219"/>
  </r>
  <r>
    <n v="1421"/>
    <d v="2017-11-01T00:00:00"/>
    <d v="2017-10-31T00:00:00"/>
    <s v="JUZGADO 2 MUNICIPAL DE PEQUEÑAS CAUSAS LABORALES"/>
    <s v="05001410500220170179900"/>
    <s v="2019"/>
    <x v="1"/>
    <s v="LUIS ALBERTO DÍAZ"/>
    <s v="EDWIN DANIEL GALLEGO PANIAGUA"/>
    <n v="185914"/>
    <s v="ORDINARIA"/>
    <s v="RELIQUIDACIÓN DE LA PENSIÓN"/>
    <s v="BAJO"/>
    <s v="BAJO"/>
    <s v="BAJO"/>
    <s v="BAJO"/>
    <n v="0.05"/>
    <s v="REMOTA"/>
    <n v="15000000"/>
    <n v="0"/>
    <s v="CONTESTACIÓN"/>
    <n v="0"/>
    <s v="N.A"/>
    <s v="N.A"/>
    <s v="7 años"/>
    <s v="JORGE MARIO AGUDELO ZAPATA"/>
    <n v="3282"/>
    <d v="2011-06-22T00:00:00"/>
    <n v="127022"/>
    <s v="EDUCACION"/>
    <s v="RELIQUIDACIÓN PENSIÓN CONVENCIONAL            GT OK"/>
    <d v="2020-08-31T00:00:00"/>
    <s v="2017-11"/>
    <s v="7"/>
    <s v="2020-07"/>
    <n v="0.75888387549827907"/>
    <n v="11383258.132474186"/>
    <n v="0"/>
    <d v="2024-10-30T00:00:00"/>
    <n v="4.1671232876712327"/>
    <n v="4.3843078519294892E-2"/>
    <n v="0"/>
    <n v="0.05"/>
    <s v="REMOTA"/>
    <x v="1"/>
    <n v="0"/>
  </r>
  <r>
    <n v="1422"/>
    <d v="2017-10-06T00:00:00"/>
    <d v="2017-10-04T00:00:00"/>
    <s v="JUZGADO 19 LABORAL DEL CIRCUITO DE MEDELLÍN"/>
    <s v="05001310501920170077800"/>
    <s v="2019"/>
    <x v="1"/>
    <s v="COSME DAMIANM ZAPATA HENAO"/>
    <s v="LUIS GUILLERMO CIFUENTES CASTRO"/>
    <n v="252746"/>
    <s v="ORDINARIA"/>
    <s v="RELIQUIDACIÓN DE LA PENSIÓN"/>
    <s v="ALTO"/>
    <s v="ALTO"/>
    <s v="ALTO"/>
    <s v="ALTO"/>
    <n v="1"/>
    <s v="ALTA"/>
    <n v="15000000"/>
    <n v="0.6"/>
    <s v=" SENTENCIA 1RA EN CONTRA"/>
    <n v="10000000"/>
    <s v="N.A"/>
    <s v="N.A"/>
    <s v="6 años"/>
    <s v="JORGE MARIO AGUDELO ZAPATA"/>
    <n v="3282"/>
    <d v="2011-06-22T00:00:00"/>
    <n v="127022"/>
    <s v="GESTION HUMANA Y DLLO ORGANIZACIONAL"/>
    <s v="RELIQUIDACIÓN PENSIÓN CONVENCIONAL            GT OK"/>
    <d v="2020-08-31T00:00:00"/>
    <s v="2017-10"/>
    <s v="6"/>
    <s v="2020-07"/>
    <n v="0.76025622916343338"/>
    <n v="11403843.4374515"/>
    <n v="6842306.0624708999"/>
    <d v="2023-10-05T00:00:00"/>
    <n v="3.095890410958904"/>
    <n v="4.3843078519294892E-2"/>
    <n v="6677737.731493487"/>
    <n v="1"/>
    <s v="ALTA"/>
    <x v="0"/>
    <n v="10000000"/>
  </r>
  <r>
    <n v="1423"/>
    <d v="2017-08-14T00:00:00"/>
    <d v="2017-08-02T00:00:00"/>
    <s v="JUZGADO 6 ADMINISTRATIVO ORAL DE MEDELLIN ANTIOQUIA  "/>
    <s v="05001333300620170040100"/>
    <s v="2019"/>
    <x v="0"/>
    <s v="ANGEL GABRIEL RESTREPO RESTREPO"/>
    <s v="CARLOS ALBERTO VARGAS FLOREZ"/>
    <n v="81576"/>
    <s v="NULIDAD Y RESTABLECIMIENTO DEL DERECHO - LABORAL"/>
    <s v="OTRAS"/>
    <s v="BAJO"/>
    <s v="BAJO"/>
    <s v="BAJO"/>
    <s v="BAJO"/>
    <n v="0.05"/>
    <s v="REMOTA"/>
    <n v="6783197"/>
    <n v="0"/>
    <s v=" SENTENCIA 1RA FAVORABLE"/>
    <n v="0"/>
    <s v="N.A"/>
    <s v="N.A"/>
    <s v="3 años"/>
    <s v="JORGE MARIO AGUDELO ZAPATA"/>
    <n v="3285"/>
    <d v="2011-06-22T00:00:00"/>
    <n v="127022"/>
    <s v="GESTION HUMANA Y DLLO ORGANIZACIONAL"/>
    <s v="INDEXACIÓN DE LA PRIMER MESADA PENSIONAL                      GT OK"/>
    <d v="2020-08-31T00:00:00"/>
    <s v="2017-08"/>
    <s v="3"/>
    <s v="2020-07"/>
    <n v="0.76068958550881771"/>
    <n v="5159907.3143546553"/>
    <n v="0"/>
    <d v="2020-08-13T00:00:00"/>
    <n v="-4.9315068493150684E-2"/>
    <n v="4.3843078519294892E-2"/>
    <n v="0"/>
    <n v="0.05"/>
    <s v="REMOTA"/>
    <x v="1"/>
    <n v="0"/>
  </r>
  <r>
    <n v="1424"/>
    <d v="2017-08-16T00:00:00"/>
    <d v="2017-08-04T00:00:00"/>
    <s v="JUZGADO 1 ADMINISTRATIVO ORAL DE TURBO ANTIOQUIA  "/>
    <s v="05837333300120170067000"/>
    <s v="2019"/>
    <x v="0"/>
    <s v="BARBARA EMILIA ARCILA, DANIEL FELIPE GARCIA ZULETA, OMAIRA YANETH GARCIA ZULETA, DIDIER ALONSO PANESO PAVAS"/>
    <s v="ELIANA PATRICIA USUGA HIGUITA"/>
    <n v="212485"/>
    <s v="REPARACIÓN DIRECTA"/>
    <s v="ACCIDENTE DE TRANSITO"/>
    <s v="MEDIO   "/>
    <s v="MEDIO   "/>
    <s v="BAJO"/>
    <s v="MEDIO   "/>
    <n v="0.45500000000000002"/>
    <s v="MEDIA"/>
    <n v="955975000"/>
    <n v="0.7"/>
    <s v="AUDIENCIA INICIAL O PRIMERA AUDIENCIA"/>
    <n v="0"/>
    <s v="N.A"/>
    <s v="N.A"/>
    <s v="6 años"/>
    <s v="JORGE MARIO AGUDELO ZAPATA"/>
    <n v="3285"/>
    <d v="2011-06-22T00:00:00"/>
    <n v="127022"/>
    <s v="INFRAESTRUCTURA"/>
    <m/>
    <d v="2020-08-31T00:00:00"/>
    <s v="2017-08"/>
    <s v="6"/>
    <s v="2020-07"/>
    <n v="0.76068958550881771"/>
    <n v="727200226.50679207"/>
    <n v="509040158.55475444"/>
    <d v="2023-08-15T00:00:00"/>
    <n v="2.956164383561644"/>
    <n v="4.3843078519294892E-2"/>
    <n v="497343105.33831096"/>
    <n v="0.45500000000000002"/>
    <s v="MEDIA"/>
    <x v="2"/>
    <n v="497343105.33831096"/>
  </r>
  <r>
    <n v="1425"/>
    <d v="2017-04-28T00:00:00"/>
    <d v="2017-04-18T00:00:00"/>
    <s v="TRIBUNAL ADMINISTRATIVO  DE MEDELLIN ANTIOQUIA   "/>
    <s v="05001233300020170116900"/>
    <s v="2019"/>
    <x v="0"/>
    <s v="CERVUNIÓN S.A"/>
    <s v="NESTOR RAUL RODRIGUEZ PORRAS"/>
    <n v="76739"/>
    <s v="NULIDAD Y RESTABLECIMIENTO DEL DERECHO"/>
    <s v="OTRAS"/>
    <s v="ALTO"/>
    <s v="MEDIO   "/>
    <s v="BAJO"/>
    <s v="BAJO"/>
    <n v="0.39750000000000002"/>
    <s v="MEDIA"/>
    <n v="241713867"/>
    <n v="0.4"/>
    <s v="AUDIENCIA INICIAL O PRIMERA AUDIENCIA"/>
    <n v="0"/>
    <s v="N.A"/>
    <s v="N.A"/>
    <s v="7 años"/>
    <s v="JORGE MARIO AGUDELO ZAPATA"/>
    <n v="3285"/>
    <d v="2011-06-22T00:00:00"/>
    <n v="127022"/>
    <s v="HACIENDA"/>
    <s v="NULIDAD DE LA RESOLUCIÓN QUE MODIFICA LA DECLARACION DE IMPUESTO AL CONSUMO DE CERVEZAS. GT OK"/>
    <d v="2020-08-31T00:00:00"/>
    <s v="2017-04"/>
    <s v="7"/>
    <s v="2020-07"/>
    <n v="0.76395562321009991"/>
    <n v="184658667.9025082"/>
    <n v="73863467.161003277"/>
    <d v="2024-04-26T00:00:00"/>
    <n v="3.6547945205479451"/>
    <n v="4.3843078519294892E-2"/>
    <n v="71770797.508869529"/>
    <n v="0.39750000000000002"/>
    <s v="MEDIA"/>
    <x v="2"/>
    <n v="71770797.508869529"/>
  </r>
  <r>
    <n v="1426"/>
    <d v="2018-02-21T00:00:00"/>
    <d v="2018-01-11T00:00:00"/>
    <s v="JUZGADO 23 ADMINISTRATIVO  DE MEDELLIN ANTIOQUIA  "/>
    <s v="05001333302320180000100"/>
    <s v="2019"/>
    <x v="0"/>
    <s v="ADRIANA MARIA ARANGO MEDINA"/>
    <s v="JUAN ESTEBAN CARVAJAL HERNANDEZ"/>
    <n v="166183"/>
    <s v="REPARACIÓN DIRECTA"/>
    <s v="FALLA EN EL SERVICIO DE EDUCACIÓN"/>
    <s v="BAJO"/>
    <s v="BAJO"/>
    <s v="BAJO"/>
    <s v="BAJO"/>
    <n v="0.05"/>
    <s v="REMOTA"/>
    <n v="78124200"/>
    <n v="0"/>
    <s v="CONTESTACIÓN"/>
    <n v="0"/>
    <s v="N.A"/>
    <s v="N.A"/>
    <s v="6 años"/>
    <s v="JORGE MARIO AGUDELO ZAPATA"/>
    <n v="3285"/>
    <d v="2011-06-22T00:00:00"/>
    <n v="127022"/>
    <s v="EDUCACION"/>
    <s v="GT OK          ULTIMA ANOTACIÓN JULIO 29 2020 CANCELA AUDIENCIA Y PROGRAMA VIRTUAL"/>
    <d v="2020-08-31T00:00:00"/>
    <s v="2018-02"/>
    <s v="6"/>
    <s v="2020-07"/>
    <n v="0.74599443734185067"/>
    <n v="58280218.621782213"/>
    <n v="0"/>
    <d v="2024-02-20T00:00:00"/>
    <n v="3.473972602739726"/>
    <n v="4.3843078519294892E-2"/>
    <n v="0"/>
    <n v="0.05"/>
    <s v="REMOTA"/>
    <x v="1"/>
    <n v="0"/>
  </r>
  <r>
    <n v="1427"/>
    <d v="2017-04-19T00:00:00"/>
    <d v="2017-04-04T00:00:00"/>
    <s v="JUZGADO 16 ADMINISTRATIVO ORAL DE MEDELLIN ANTIOQUIA "/>
    <s v="05001333301620170017300"/>
    <s v="2019"/>
    <x v="0"/>
    <s v="BEATRIZ ELENA USUGA CARDONA"/>
    <s v="LAURA SALAZAR GÓMEZ"/>
    <n v="258057"/>
    <s v="NULIDAD Y RESTABLECIMIENTO DEL DERECHO - LABORAL"/>
    <s v="RELIQUIDACIÓN DE LA PENSIÓN"/>
    <s v="BAJO"/>
    <s v="BAJO"/>
    <s v="BAJO"/>
    <s v="BAJO"/>
    <n v="0.05"/>
    <s v="REMOTA"/>
    <n v="2022464"/>
    <n v="0"/>
    <s v="ADMISIÓN"/>
    <n v="0"/>
    <s v="N.A"/>
    <s v="N.A"/>
    <s v="7 años"/>
    <s v="JORGE MARIO AGUDELO ZAPATA"/>
    <n v="3285"/>
    <d v="2011-06-22T00:00:00"/>
    <n v="127022"/>
    <s v="GESTION HUMANA Y DLLO ORGANIZACIONAL"/>
    <s v="GT OK"/>
    <d v="2020-08-31T00:00:00"/>
    <s v="2017-04"/>
    <s v="7"/>
    <s v="2020-07"/>
    <n v="0.76395562321009991"/>
    <n v="1545072.7455399914"/>
    <n v="0"/>
    <d v="2024-04-17T00:00:00"/>
    <n v="3.6301369863013697"/>
    <n v="4.3843078519294892E-2"/>
    <n v="0"/>
    <n v="0.05"/>
    <s v="REMOTA"/>
    <x v="1"/>
    <n v="0"/>
  </r>
  <r>
    <n v="1428"/>
    <d v="2017-05-02T00:00:00"/>
    <d v="2017-04-27T00:00:00"/>
    <s v="JUZGADO 16 ADMINISTRATIVO ORAL DE MEDELLIN ANTIOQUIA  "/>
    <s v="05001333301620170020500"/>
    <s v="2019"/>
    <x v="0"/>
    <s v="BAVARIA SA"/>
    <s v="NESTOR RAUL RODRIGUEZ PORRAS"/>
    <n v="76739"/>
    <s v="NULIDAD Y RESTABLECIMIENTO DEL DERECHO"/>
    <s v="IMPUESTOS"/>
    <s v="ALTO"/>
    <s v="MEDIO   "/>
    <s v="BAJO"/>
    <s v="BAJO"/>
    <n v="0.39750000000000002"/>
    <s v="MEDIA"/>
    <n v="25100000"/>
    <n v="0.4"/>
    <s v="AUDIENCIA INICIAL O PRIMERA AUDIENCIA"/>
    <n v="0"/>
    <s v="N.A"/>
    <s v="N.A"/>
    <s v="7 años"/>
    <s v="JORGE MARIO AGUDELO ZAPATA"/>
    <n v="3285"/>
    <d v="2011-06-22T00:00:00"/>
    <n v="127022"/>
    <s v="HACIENDA"/>
    <s v="NULIDAD DE LA RESOLUCIÓN QUE MODIFICA LA DECLARACION DE IMPUESTO AL CONSUMO DE CERVEZAS                         GT OK"/>
    <d v="2020-08-31T00:00:00"/>
    <s v="2017-05"/>
    <s v="7"/>
    <s v="2020-07"/>
    <n v="0.76223816507249575"/>
    <n v="19132177.943319645"/>
    <n v="7652871.1773278583"/>
    <d v="2024-04-30T00:00:00"/>
    <n v="3.6657534246575341"/>
    <n v="4.3843078519294892E-2"/>
    <n v="7435412.3461047504"/>
    <n v="0.39750000000000002"/>
    <s v="MEDIA"/>
    <x v="2"/>
    <n v="7435412.3461047504"/>
  </r>
  <r>
    <n v="1429"/>
    <d v="2018-09-12T00:00:00"/>
    <d v="2018-08-31T00:00:00"/>
    <s v="JUZGADO 6 ADMINISTRATIVO ORAL DE MEDELLIN ANTIOQUIA"/>
    <s v="05001333300620180033300"/>
    <s v="2019"/>
    <x v="0"/>
    <s v="MARIA DEL SOCORRO GIRALDO DE CASTRILLON"/>
    <s v="JAIME JAVIER DIAZ PELAEZ"/>
    <n v="89803"/>
    <s v="NULIDAD Y RESTABLECIMIENTO DEL DERECHO - LABORAL"/>
    <s v="RELIQUIDACIÓN DE LA PENSIÓN"/>
    <s v="BAJO"/>
    <s v="BAJO"/>
    <s v="BAJO"/>
    <s v="BAJO"/>
    <n v="0.05"/>
    <s v="REMOTA"/>
    <n v="13590276"/>
    <n v="0"/>
    <s v=" RECURSO DE APELACIÓN SENTENCIA"/>
    <n v="0"/>
    <s v="N.A"/>
    <s v="N.A"/>
    <s v="5 años"/>
    <s v="JORGE MARIO AGUDELO ZAPATA"/>
    <n v="3285"/>
    <d v="2011-06-22T00:00:00"/>
    <n v="127022"/>
    <s v="EDUCACION"/>
    <s v="FONPREMAG - REAJUSTE PENSSIONAL"/>
    <d v="2020-08-31T00:00:00"/>
    <s v="2018-09"/>
    <s v="5"/>
    <s v="2020-07"/>
    <n v="0.73661443780017011"/>
    <n v="10010793.515289145"/>
    <n v="0"/>
    <d v="2023-09-11T00:00:00"/>
    <n v="3.0301369863013701"/>
    <n v="4.3843078519294892E-2"/>
    <n v="0"/>
    <n v="0.05"/>
    <s v="REMOTA"/>
    <x v="1"/>
    <n v="0"/>
  </r>
  <r>
    <n v="1430"/>
    <d v="2018-10-30T00:00:00"/>
    <d v="2018-09-03T00:00:00"/>
    <s v="JUZGADO 15 ADMINISTRATIVO ORAL DE MEDELLIN ANTIOQUIA"/>
    <s v="05001333301520180034600"/>
    <s v="2019"/>
    <x v="0"/>
    <s v="BLANCA MARGARITA RIOS FLOREZ"/>
    <s v="JAIME JAVIER DIAZ PELAEZ"/>
    <n v="89803"/>
    <s v="NULIDAD Y RESTABLECIMIENTO DEL DERECHO - LABORAL"/>
    <s v="RELIQUIDACIÓN DE LA PENSIÓN"/>
    <s v="BAJO"/>
    <s v="BAJO"/>
    <s v="BAJO"/>
    <s v="BAJO"/>
    <n v="0.05"/>
    <s v="REMOTA"/>
    <n v="13569444"/>
    <n v="0"/>
    <s v="CONTESTACIÓN"/>
    <n v="0"/>
    <s v="N.A"/>
    <s v="N.A"/>
    <s v="5 años"/>
    <s v="JORGE MARIO AGUDELO ZAPATA"/>
    <n v="3285"/>
    <d v="2011-06-22T00:00:00"/>
    <n v="127022"/>
    <s v="EDUCACION"/>
    <s v="FONPREMAG - REAJUSTE PENSSIONAL"/>
    <d v="2020-08-31T00:00:00"/>
    <s v="2018-10"/>
    <s v="5"/>
    <s v="2020-07"/>
    <n v="0.73572886802285709"/>
    <n v="9983431.6738195494"/>
    <n v="0"/>
    <d v="2023-10-29T00:00:00"/>
    <n v="3.1616438356164385"/>
    <n v="4.3843078519294892E-2"/>
    <n v="0"/>
    <n v="0.05"/>
    <s v="REMOTA"/>
    <x v="1"/>
    <n v="0"/>
  </r>
  <r>
    <n v="1431"/>
    <d v="2018-09-07T00:00:00"/>
    <d v="2018-09-03T00:00:00"/>
    <s v="JUZGADO 10 ADMINISTRATIVO ORAL DE MEDELLIN ANTIOQUIA"/>
    <s v="05001333301020180036200"/>
    <s v="2019"/>
    <x v="0"/>
    <s v="MARIA LEONILA MARULANDA POSADA"/>
    <s v="JAIME JAVIER DIAZ PELAEZ"/>
    <n v="89803"/>
    <s v="NULIDAD Y RESTABLECIMIENTO DEL DERECHO - LABORAL"/>
    <s v="RELIQUIDACIÓN DE LA PENSIÓN"/>
    <s v="BAJO"/>
    <s v="BAJO"/>
    <s v="BAJO"/>
    <s v="BAJO"/>
    <n v="0.05"/>
    <s v="REMOTA"/>
    <n v="18414858"/>
    <n v="0"/>
    <s v="AUDIENCIA INICIAL O PRIMERA AUDIENCIA"/>
    <n v="0"/>
    <s v="N.A"/>
    <s v="N.A"/>
    <s v="5 años"/>
    <s v="JORGE MARIO AGUDELO ZAPATA"/>
    <n v="3285"/>
    <d v="2011-06-22T00:00:00"/>
    <n v="127022"/>
    <s v="EDUCACION"/>
    <s v="FONPREMAG - REAJUSTE PENSSIONAL"/>
    <d v="2020-08-31T00:00:00"/>
    <s v="2018-09"/>
    <s v="5"/>
    <s v="2020-07"/>
    <n v="0.73661443780017011"/>
    <n v="13564650.272839965"/>
    <n v="0"/>
    <d v="2023-09-06T00:00:00"/>
    <n v="3.0164383561643837"/>
    <n v="4.3843078519294892E-2"/>
    <n v="0"/>
    <n v="0.05"/>
    <s v="REMOTA"/>
    <x v="1"/>
    <n v="0"/>
  </r>
  <r>
    <n v="1432"/>
    <d v="2018-12-12T00:00:00"/>
    <d v="2018-12-04T00:00:00"/>
    <s v="JUZGADO 24 ADMINISTRATIVO ORAL DE MEDELLIN ANTIOQUIA"/>
    <s v="05001333302420180046400"/>
    <s v="2019"/>
    <x v="0"/>
    <s v="ANA LIGIA MORENO DUQUE"/>
    <s v="JAIME JAVIER DIAZ PELAEZ"/>
    <n v="89803"/>
    <s v="NULIDAD Y RESTABLECIMIENTO DEL DERECHO - LABORAL"/>
    <s v="RELIQUIDACIÓN DE LA PENSIÓN"/>
    <s v="BAJO"/>
    <s v="BAJO"/>
    <s v="BAJO"/>
    <s v="BAJO"/>
    <n v="0.05"/>
    <s v="REMOTA"/>
    <n v="8330742"/>
    <n v="0"/>
    <s v=" OTRA"/>
    <n v="0"/>
    <s v="N.A"/>
    <s v="N.A"/>
    <s v="5 años"/>
    <s v="JORGE MARIO AGUDELO ZAPATA"/>
    <n v="3285"/>
    <d v="2011-06-22T00:00:00"/>
    <n v="127022"/>
    <s v="EDUCACION"/>
    <s v="FONPREMAG - REAJUSTE PENSSIONAL  JULIO 28 DE 2020 SE DECLARA PROBADA LA EXCEPCIÓN DE FALTA DE LEG Y SE DESVINCULA AL DEPARTAMENTO DE ANT "/>
    <d v="2020-08-31T00:00:00"/>
    <s v="2018-12"/>
    <s v="5"/>
    <s v="2020-07"/>
    <n v="0.73268911507362433"/>
    <n v="6103843.983886675"/>
    <n v="0"/>
    <d v="2023-12-11T00:00:00"/>
    <n v="3.2794520547945205"/>
    <n v="4.3843078519294892E-2"/>
    <n v="0"/>
    <n v="0.05"/>
    <s v="REMOTA"/>
    <x v="1"/>
    <n v="0"/>
  </r>
  <r>
    <n v="1433"/>
    <d v="2016-04-22T00:00:00"/>
    <d v="2016-04-02T00:00:00"/>
    <s v="JUZGADO CIVIL DEL CIRCUITO DE ANDES ANTIOQUIA"/>
    <s v="05034311300120160007800"/>
    <s v="2019"/>
    <x v="1"/>
    <s v="DEISON ALONSO HERRERA AGUDELO, OLGA MARIA GUTIERREZ CAMACHO, SANDRA MERCEDES DIAZ LOPEZ"/>
    <s v="JUAN PABLO VALENCIA GRAJALES"/>
    <n v="192922"/>
    <s v="ORDINARIA"/>
    <s v="RECONOCIMIENTO Y PAGO DE OTRAS PRESTACIONES SALARIALES, SOLCIALES Y SALARIOS"/>
    <s v="ALTO"/>
    <s v="ALTO"/>
    <s v="ALTO"/>
    <s v="ALTO"/>
    <n v="1"/>
    <s v="ALTA"/>
    <n v="168632704"/>
    <n v="0.21"/>
    <s v="CONTESTACIÓN"/>
    <n v="0"/>
    <s v="N.A"/>
    <s v="N.A"/>
    <s v="8 años"/>
    <s v="JORGE MARIO AGUDELO ZAPATA"/>
    <n v="3285"/>
    <d v="2011-06-22T00:00:00"/>
    <n v="127022"/>
    <s v="EDUCACION"/>
    <s v="BRILLADORA LA ESMERALDA                      GT OK"/>
    <d v="2020-08-31T00:00:00"/>
    <s v="2016-04"/>
    <s v="8"/>
    <s v="2020-07"/>
    <n v="0.799576959270904"/>
    <n v="134834824.69795042"/>
    <n v="28315313.186569586"/>
    <d v="2024-04-20T00:00:00"/>
    <n v="3.6383561643835618"/>
    <n v="4.3843078519294892E-2"/>
    <n v="27516652.075962398"/>
    <n v="1"/>
    <s v="ALTA"/>
    <x v="0"/>
    <n v="27516652.075962398"/>
  </r>
  <r>
    <n v="1434"/>
    <d v="2016-02-23T00:00:00"/>
    <d v="2016-02-02T00:00:00"/>
    <s v="JUZGADO CIVIL DEL CIRCUITO DE ANDES ANTIOQUIA"/>
    <s v="05034311300120160000500"/>
    <s v="2019"/>
    <x v="1"/>
    <s v="WILSON DE J FERNANDEZ ZAPATA , SANDRA MILENA VELEZ CORREA"/>
    <s v="JUAN PABLO VALENCIA GRAJALES"/>
    <n v="192922"/>
    <s v="ORDINARIA"/>
    <s v="RECONOCIMIENTO Y PAGO DE OTRAS PRESTACIONES SALARIALES, SOLCIALES Y SALARIOS"/>
    <s v="ALTO"/>
    <s v="ALTO"/>
    <s v="ALTO"/>
    <s v="ALTO"/>
    <n v="1"/>
    <s v="ALTA"/>
    <n v="64318695"/>
    <n v="1"/>
    <s v="AUDIENCIA INICIAL O PRIMERA AUDIENCIA"/>
    <n v="0"/>
    <s v="N.A"/>
    <s v="N.A"/>
    <s v="7 años"/>
    <s v="JORGE MARIO AGUDELO ZAPATA"/>
    <n v="3285"/>
    <d v="2011-06-22T00:00:00"/>
    <n v="127022"/>
    <s v="EDUCACION"/>
    <s v="BRILLADORA LA ESMERALDA                     GT OK"/>
    <d v="2020-08-31T00:00:00"/>
    <s v="2016-02"/>
    <s v="7"/>
    <s v="2020-07"/>
    <n v="0.81112653258637668"/>
    <n v="52170600.055830725"/>
    <n v="52170600.055830725"/>
    <d v="2023-02-21T00:00:00"/>
    <n v="2.4767123287671233"/>
    <n v="4.3843078519294892E-2"/>
    <n v="51164333.498005517"/>
    <n v="1"/>
    <s v="ALTA"/>
    <x v="0"/>
    <n v="51164333.498005517"/>
  </r>
  <r>
    <n v="1435"/>
    <d v="2018-05-30T00:00:00"/>
    <d v="2018-05-11T00:00:00"/>
    <s v="JUZGADO 13 ADMINISTRATIVO ORAL DE MEDELLIN ANTIOQUIA "/>
    <s v="05001333301320180017800"/>
    <s v="2019"/>
    <x v="0"/>
    <s v="LUZ AMPARO CEBALLOS DURANGO"/>
    <s v="DIANA CAROLINA ALZATE QUINTERO"/>
    <n v="165819"/>
    <s v="NULIDAD Y RESTABLECIMIENTO DEL DERECHO - LABORAL"/>
    <s v="RECONOCIMIENTO Y PAGO DE OTRAS PRESTACIONES SALARIALES, SOLCIALES Y SALARIOS"/>
    <s v="BAJO"/>
    <s v="BAJO"/>
    <s v="BAJO"/>
    <s v="BAJO"/>
    <n v="0.05"/>
    <s v="REMOTA"/>
    <n v="9849901"/>
    <n v="0"/>
    <s v="AUDIENCIA INICIAL O PRIMERA AUDIENCIA"/>
    <n v="0"/>
    <s v="N.A"/>
    <s v="N.A"/>
    <s v="5 años"/>
    <s v="JORGE MARIO AGUDELO ZAPATA"/>
    <n v="3285"/>
    <d v="2011-06-22T00:00:00"/>
    <n v="127022"/>
    <s v="EDUCACION"/>
    <s v="REUBICACIÓN SALARIAL POR ASCENSO ESCALAFON NACIONAL DOCENTE  GT OK"/>
    <d v="2020-08-31T00:00:00"/>
    <s v="2018-05"/>
    <s v="5"/>
    <s v="2020-07"/>
    <n v="0.73891229786794344"/>
    <n v="7278212.9816817539"/>
    <n v="0"/>
    <d v="2023-05-29T00:00:00"/>
    <n v="2.7424657534246575"/>
    <n v="4.3843078519294892E-2"/>
    <n v="0"/>
    <n v="0.05"/>
    <s v="REMOTA"/>
    <x v="1"/>
    <n v="0"/>
  </r>
  <r>
    <n v="1436"/>
    <d v="2018-08-31T00:00:00"/>
    <d v="2018-08-02T00:00:00"/>
    <s v="JUZGADO 35 ADMINISTRATIVO ORAL DE MEDELLIN ANTIOQUIA "/>
    <s v="05001333303520180028900"/>
    <s v="2019"/>
    <x v="0"/>
    <s v="LIDYS YANETH CORRALES R"/>
    <s v="DIANA CAROLINA ALZATE QUINTERO"/>
    <n v="165819"/>
    <s v="NULIDAD Y RESTABLECIMIENTO DEL DERECHO - LABORAL"/>
    <s v="RECONOCIMIENTO Y PAGO DE OTRAS PRESTACIONES SALARIALES, SOLCIALES Y SALARIOS"/>
    <s v="BAJO"/>
    <s v="BAJO"/>
    <s v="BAJO"/>
    <s v="BAJO"/>
    <n v="0.05"/>
    <s v="REMOTA"/>
    <n v="9849901"/>
    <n v="0"/>
    <s v=" ALEGATOS PRIMERA"/>
    <n v="0"/>
    <s v="N.A"/>
    <s v="N.A"/>
    <s v="6 años"/>
    <s v="JORGE MARIO AGUDELO ZAPATA"/>
    <n v="3285"/>
    <d v="2011-06-22T00:00:00"/>
    <n v="127022"/>
    <s v="EDUCACION"/>
    <s v="REUBICACIÓN SALARIAL POR ASCENSO ESCALAFON NACIONAL DOCENTE  GT OK"/>
    <d v="2020-08-31T00:00:00"/>
    <s v="2018-08"/>
    <s v="6"/>
    <s v="2020-07"/>
    <n v="0.7378298404971021"/>
    <n v="7267550.8837422468"/>
    <n v="0"/>
    <d v="2024-08-29T00:00:00"/>
    <n v="3.9972602739726026"/>
    <n v="4.3843078519294892E-2"/>
    <n v="0"/>
    <n v="0.05"/>
    <s v="REMOTA"/>
    <x v="1"/>
    <n v="0"/>
  </r>
  <r>
    <n v="1437"/>
    <d v="2018-01-25T00:00:00"/>
    <d v="2017-11-22T00:00:00"/>
    <s v="JUZGADO 36 ADMINISTRATIVO ORAL DE MEDELLIN ANTIOQUIA "/>
    <s v="05001333303620170061200"/>
    <s v="2019"/>
    <x v="0"/>
    <s v="LINA MARIA GALLEGO VELASQUEZ"/>
    <s v="NICOLAS OCTAVIO ARISMENDI VILLEGAS"/>
    <n v="140233"/>
    <s v="NULIDAD Y RESTABLECIMIENTO DEL DERECHO - LABORAL"/>
    <s v="RECONOCIMIENTO Y PAGO DE OTRAS PRESTACIONES SALARIALES, SOLCIALES Y SALARIOS"/>
    <s v="BAJO"/>
    <s v="BAJO"/>
    <s v="BAJO"/>
    <s v="BAJO"/>
    <n v="0.05"/>
    <s v="REMOTA"/>
    <n v="8000000"/>
    <n v="0"/>
    <s v=" SENTENCIA 1RA FAVORABLE"/>
    <n v="0"/>
    <s v="N.A"/>
    <s v="N.A"/>
    <s v="6 años"/>
    <s v="JORGE MARIO AGUDELO ZAPATA"/>
    <n v="3285"/>
    <d v="2011-06-22T00:00:00"/>
    <n v="127022"/>
    <s v="GESTION HUMANA Y DLLO ORGANIZACIONAL"/>
    <s v="EXCLUSIÓN DEL CONCURSO INTERNO     GT OK"/>
    <d v="2020-08-31T00:00:00"/>
    <s v="2018-01"/>
    <s v="6"/>
    <s v="2020-07"/>
    <n v="0.75126308387247931"/>
    <n v="6010104.6709798342"/>
    <n v="0"/>
    <d v="2024-01-24T00:00:00"/>
    <n v="3.4"/>
    <n v="4.3843078519294892E-2"/>
    <n v="0"/>
    <n v="0.05"/>
    <s v="REMOTA"/>
    <x v="1"/>
    <n v="0"/>
  </r>
  <r>
    <n v="1438"/>
    <d v="2018-04-02T00:00:00"/>
    <d v="2018-03-13T00:00:00"/>
    <s v="JUZGADO 18 ADMINISTRATIVO ORAL DE MEDELLIN ANTIOQUIA"/>
    <s v="05001333301820180006600"/>
    <s v="2019"/>
    <x v="0"/>
    <s v="GLORIA LEIDY ARIAS GALLEGO"/>
    <s v="NICOLAS OCTAVIO ARISMENDI VILLEGAS"/>
    <n v="140233"/>
    <s v="NULIDAD Y RESTABLECIMIENTO DEL DERECHO - LABORAL"/>
    <s v="RECONOCIMIENTO Y PAGO DE OTRAS PRESTACIONES SALARIALES, SOLCIALES Y SALARIOS"/>
    <s v="BAJO"/>
    <s v="BAJO"/>
    <s v="BAJO"/>
    <s v="BAJO"/>
    <n v="0.05"/>
    <s v="REMOTA"/>
    <n v="3000000"/>
    <n v="0"/>
    <s v=" ALEGATOS PRIMERA"/>
    <n v="0"/>
    <s v="N.A"/>
    <s v="N.A"/>
    <s v="6 años"/>
    <s v="JORGE MARIO AGUDELO ZAPATA"/>
    <n v="3285"/>
    <d v="2011-06-22T00:00:00"/>
    <n v="127022"/>
    <s v="EDUCACION"/>
    <s v="PASCUAL BRAVO              GT OK"/>
    <d v="2020-08-31T00:00:00"/>
    <s v="2018-04"/>
    <s v="6"/>
    <s v="2020-07"/>
    <n v="0.74078668525523483"/>
    <n v="2222360.0557657047"/>
    <n v="0"/>
    <d v="2024-03-31T00:00:00"/>
    <n v="3.5835616438356164"/>
    <n v="4.3843078519294892E-2"/>
    <n v="0"/>
    <n v="0.05"/>
    <s v="REMOTA"/>
    <x v="1"/>
    <n v="0"/>
  </r>
  <r>
    <n v="1439"/>
    <d v="2018-06-15T00:00:00"/>
    <d v="2018-05-10T00:00:00"/>
    <s v="JUZGADO 15 LABORAL DEL CIRCUITO DE MEDELLIN ANTIOQUIA"/>
    <s v="05001310501520180031000"/>
    <s v="2019"/>
    <x v="1"/>
    <s v="MARIA DEL ROCIO CORREA"/>
    <s v="NICOLAS OCTAVIO ARISMENDI VILLEGAS"/>
    <n v="140233"/>
    <s v="ORDINARIA"/>
    <s v="RECONOCIMIENTO Y PAGO DE OTRAS PRESTACIONES SALARIALES, SOLCIALES Y SALARIOS"/>
    <s v="MEDIO   "/>
    <s v="MEDIO   "/>
    <s v="MEDIO   "/>
    <s v="MEDIO   "/>
    <n v="0.5"/>
    <s v="MEDIA"/>
    <n v="92734768"/>
    <n v="0.4"/>
    <s v="CONTESTACIÓN"/>
    <n v="0"/>
    <s v="N.A"/>
    <s v="N.A"/>
    <s v="6 años"/>
    <s v="JORGE MARIO AGUDELO ZAPATA"/>
    <n v="3282"/>
    <d v="2011-06-22T00:00:00"/>
    <n v="127022"/>
    <s v="EDUCACION"/>
    <s v="GT OK"/>
    <d v="2020-08-31T00:00:00"/>
    <s v="2018-06"/>
    <s v="6"/>
    <s v="2020-07"/>
    <n v="0.73777124655030268"/>
    <n v="68417045.385913119"/>
    <n v="27366818.154365249"/>
    <d v="2024-06-13T00:00:00"/>
    <n v="3.7863013698630139"/>
    <n v="4.3843078519294892E-2"/>
    <n v="26563987.328978792"/>
    <n v="0.5"/>
    <s v="MEDIA"/>
    <x v="2"/>
    <n v="26563987.328978792"/>
  </r>
  <r>
    <n v="1440"/>
    <d v="2018-05-31T00:00:00"/>
    <d v="2018-04-20T00:00:00"/>
    <s v="JUZGADO 29 ADMINISTRATIVO ORAL DE MEDELLIN ANTIOQUIA"/>
    <s v="05001333302920180015400"/>
    <s v="2019"/>
    <x v="0"/>
    <s v="HENRY MOSQUERA MOSQUERA"/>
    <s v="LEIDY MOSQUERA CACERES"/>
    <n v="204644"/>
    <s v="NULIDAD Y RESTABLECIMIENTO DEL DERECHO - LABORAL"/>
    <s v="RECONOCIMIENTO Y PAGO DE OTRAS PRESTACIONES SALARIALES, SOLCIALES Y SALARIOS"/>
    <s v="BAJO"/>
    <s v="BAJO"/>
    <s v="BAJO"/>
    <s v="BAJO"/>
    <n v="0.05"/>
    <s v="REMOTA"/>
    <n v="10033536"/>
    <n v="0"/>
    <s v=" SENTENCIA 1RA FAVORABLE"/>
    <n v="0"/>
    <s v="N.A"/>
    <s v="N.A"/>
    <s v="6 años"/>
    <s v="JORGE MARIO AGUDELO ZAPATA"/>
    <n v="3282"/>
    <d v="2011-06-22T00:00:00"/>
    <n v="127022"/>
    <s v="EDUCACION"/>
    <s v="GT OK        DESVINCULADOS EN AUD INIC POR FALTA DE LEJ"/>
    <d v="2020-08-31T00:00:00"/>
    <s v="2018-05"/>
    <s v="6"/>
    <s v="2020-07"/>
    <n v="0.73891229786794344"/>
    <n v="7413903.1415007338"/>
    <n v="0"/>
    <d v="2024-05-29T00:00:00"/>
    <n v="3.7452054794520548"/>
    <n v="4.3843078519294892E-2"/>
    <n v="0"/>
    <n v="0.05"/>
    <s v="REMOTA"/>
    <x v="1"/>
    <n v="0"/>
  </r>
  <r>
    <n v="1441"/>
    <d v="2018-05-28T00:00:00"/>
    <d v="2018-05-22T00:00:00"/>
    <s v="JUZGADO 21 ADMINISTRATIVO ORAL DE MEDELLIN ANTIOQUIA"/>
    <s v="05001333302120180019300"/>
    <s v="2019"/>
    <x v="0"/>
    <s v="RODOLFO MIGUEL FERNANDEZ MERCADO"/>
    <s v="JULIA FERNANDA MUÑOZ RINCON"/>
    <n v="215278"/>
    <s v="NULIDAD Y RESTABLECIMIENTO DEL DERECHO - LABORAL"/>
    <s v="RECONOCIMIENTO Y PAGO DE OTRAS PRESTACIONES SALARIALES, SOLCIALES Y SALARIOS"/>
    <s v="MEDIO   "/>
    <s v="MEDIO   "/>
    <s v="MEDIO   "/>
    <s v="MEDIO   "/>
    <n v="0.5"/>
    <s v="MEDIA"/>
    <n v="68500000"/>
    <n v="0.4"/>
    <s v="AUDIENCIA INICIAL O PRIMERA AUDIENCIA"/>
    <n v="0"/>
    <s v="N.A"/>
    <s v="N.A"/>
    <s v="6 años"/>
    <s v="JORGE MARIO AGUDELO ZAPATA"/>
    <n v="3282"/>
    <d v="2011-06-22T00:00:00"/>
    <n v="127022"/>
    <s v="EDUCACION"/>
    <s v="GT OK"/>
    <d v="2020-08-31T00:00:00"/>
    <s v="2018-05"/>
    <s v="6"/>
    <s v="2020-07"/>
    <n v="0.73891229786794344"/>
    <n v="50615492.403954126"/>
    <n v="20246196.961581651"/>
    <d v="2024-05-26T00:00:00"/>
    <n v="3.7369863013698632"/>
    <n v="4.3843078519294892E-2"/>
    <n v="19659878.845459022"/>
    <n v="0.5"/>
    <s v="MEDIA"/>
    <x v="2"/>
    <n v="19659878.845459022"/>
  </r>
  <r>
    <n v="1442"/>
    <d v="2018-02-27T00:00:00"/>
    <d v="2018-01-16T00:00:00"/>
    <s v="JUZGADO 11 ADMINISTRATIVO ORAL DE MEDELLIN ANTIOQUIA"/>
    <s v="05001333301120180000400"/>
    <s v="2019"/>
    <x v="0"/>
    <s v="YUSMARY MUÑOZ ALZATE"/>
    <s v="LIZETH JOHANA CARRANZA LOPEZ"/>
    <n v="263831"/>
    <s v="NULIDAD Y RESTABLECIMIENTO DEL DERECHO - LABORAL"/>
    <s v="RECONOCIMIENTO Y PAGO DE OTRAS PRESTACIONES SALARIALES, SOLCIALES Y SALARIOS"/>
    <s v="MEDIO   "/>
    <s v="MEDIO   "/>
    <s v="MEDIO   "/>
    <s v="MEDIO   "/>
    <n v="0.5"/>
    <s v="MEDIA"/>
    <n v="75320461"/>
    <n v="0.4"/>
    <s v=" AUDIENCIA DE PRUEBAS"/>
    <n v="0"/>
    <s v="N.A"/>
    <s v="N.A"/>
    <s v="4 años"/>
    <s v="JORGE MARIO AGUDELO ZAPATA"/>
    <n v="3282"/>
    <d v="2011-06-22T00:00:00"/>
    <n v="127022"/>
    <s v="EDUCACION"/>
    <s v="GT OK"/>
    <d v="2020-08-31T00:00:00"/>
    <s v="2018-02"/>
    <s v="4"/>
    <s v="2020-07"/>
    <n v="0.74599443734185067"/>
    <n v="56188644.924023807"/>
    <n v="22475457.969609525"/>
    <d v="2022-02-26T00:00:00"/>
    <n v="1.4904109589041097"/>
    <n v="4.3843078519294892E-2"/>
    <n v="22213575.718710124"/>
    <n v="0.5"/>
    <s v="MEDIA"/>
    <x v="2"/>
    <n v="22213575.718710124"/>
  </r>
  <r>
    <n v="1443"/>
    <d v="2018-11-09T00:00:00"/>
    <d v="2018-11-01T00:00:00"/>
    <s v="JUZGADO PROMISCUO DEL CIRCUITO DEL BAGRE ANTIOQUIA"/>
    <s v="05250318900120180010400"/>
    <s v="2019"/>
    <x v="1"/>
    <s v="SORAYA RIVAS CORDOBA"/>
    <s v="JULIA FERNANDA MUÑOZ RINCON"/>
    <n v="215278"/>
    <s v="ORDINARIA"/>
    <s v="RECONOCIMIENTO Y PAGO DE OTRAS PRESTACIONES SALARIALES, SOLCIALES Y SALARIOS"/>
    <s v="MEDIO   "/>
    <s v="MEDIO   "/>
    <s v="MEDIO   "/>
    <s v="MEDIO   "/>
    <n v="0.5"/>
    <s v="MEDIA"/>
    <n v="75320461"/>
    <n v="0.4"/>
    <s v=" SENTENCIA 1RA FAVORABLE"/>
    <n v="0"/>
    <s v="N.A"/>
    <s v="N.A"/>
    <s v="6 años"/>
    <s v="JORGE MARIO AGUDELO ZAPATA"/>
    <n v="3282"/>
    <d v="2011-06-22T00:00:00"/>
    <n v="127022"/>
    <s v="EDUCACION"/>
    <s v="GT OK"/>
    <d v="2020-08-31T00:00:00"/>
    <s v="2018-11"/>
    <s v="6"/>
    <s v="2020-07"/>
    <n v="0.73486768506759159"/>
    <n v="55350572.813293815"/>
    <n v="22140229.125317529"/>
    <d v="2024-11-07T00:00:00"/>
    <n v="4.1890410958904107"/>
    <n v="4.3843078519294892E-2"/>
    <n v="21422770.008459982"/>
    <n v="0.5"/>
    <s v="MEDIA"/>
    <x v="2"/>
    <n v="21422770.008459982"/>
  </r>
  <r>
    <n v="1444"/>
    <d v="2018-11-09T00:00:00"/>
    <d v="2018-11-01T00:00:00"/>
    <s v="JUZGADO PROMISCUO DEL CIRCUITO DEL BAGRE ANTIOQUIA"/>
    <s v="05250318900120180010500"/>
    <s v="2019"/>
    <x v="1"/>
    <s v="YENY DEL CARMEN GOMEZ AVILA"/>
    <s v="JULIA FERNANDA MUÑOZ RINCON"/>
    <n v="215278"/>
    <s v="ORDINARIA"/>
    <s v="RECONOCIMIENTO Y PAGO DE OTRAS PRESTACIONES SALARIALES, SOLCIALES Y SALARIOS"/>
    <s v="MEDIO   "/>
    <s v="MEDIO   "/>
    <s v="MEDIO   "/>
    <s v="MEDIO   "/>
    <n v="0.5"/>
    <s v="MEDIA"/>
    <n v="75320461"/>
    <n v="0.4"/>
    <s v="CONTESTACIÓN"/>
    <n v="0"/>
    <s v="N.A"/>
    <s v="N.A"/>
    <s v="6 años"/>
    <s v="JORGE MARIO AGUDELO ZAPATA"/>
    <n v="3282"/>
    <d v="2011-06-22T00:00:00"/>
    <n v="127022"/>
    <s v="EDUCACION"/>
    <s v="GT OK"/>
    <d v="2020-08-31T00:00:00"/>
    <s v="2018-11"/>
    <s v="6"/>
    <s v="2020-07"/>
    <n v="0.73486768506759159"/>
    <n v="55350572.813293815"/>
    <n v="22140229.125317529"/>
    <d v="2024-11-07T00:00:00"/>
    <n v="4.1890410958904107"/>
    <n v="4.3843078519294892E-2"/>
    <n v="21422770.008459982"/>
    <n v="0.5"/>
    <s v="MEDIA"/>
    <x v="2"/>
    <n v="21422770.008459982"/>
  </r>
  <r>
    <n v="1445"/>
    <d v="2018-01-15T00:00:00"/>
    <d v="2018-11-01T00:00:00"/>
    <s v="JUZGADO PROMISCUO DEL CIRCUITO DE AMALFI ANTIOQUIA"/>
    <s v="05031318900120180021100"/>
    <s v="2019"/>
    <x v="1"/>
    <s v="JUAN ANDRÉS BUILES MUÑETÓN"/>
    <s v="JULIA FERNANDA MUÑOZ RINCON"/>
    <n v="215278"/>
    <s v="ORDINARIA"/>
    <s v="RECONOCIMIENTO Y PAGO DE OTRAS PRESTACIONES SALARIALES, SOLCIALES Y SALARIOS"/>
    <s v="MEDIO   "/>
    <s v="MEDIO   "/>
    <s v="MEDIO   "/>
    <s v="MEDIO   "/>
    <n v="0.5"/>
    <s v="MEDIA"/>
    <n v="75320461"/>
    <n v="0.4"/>
    <s v="CONTESTACIÓN"/>
    <n v="0"/>
    <s v="N.A"/>
    <s v="N.A"/>
    <s v="6 años"/>
    <s v="JORGE MARIO AGUDELO ZAPATA"/>
    <n v="3282"/>
    <d v="2011-06-22T00:00:00"/>
    <n v="127022"/>
    <s v="EDUCACION"/>
    <s v="GT OK"/>
    <d v="2020-08-31T00:00:00"/>
    <s v="2018-01"/>
    <s v="6"/>
    <s v="2020-07"/>
    <n v="0.75126308387247931"/>
    <n v="56585481.809556805"/>
    <n v="22634192.723822724"/>
    <d v="2024-01-14T00:00:00"/>
    <n v="3.3726027397260272"/>
    <n v="4.3843078519294892E-2"/>
    <n v="22041788.872282419"/>
    <n v="0.5"/>
    <s v="MEDIA"/>
    <x v="2"/>
    <n v="22041788.872282419"/>
  </r>
  <r>
    <n v="1446"/>
    <d v="2019-02-07T00:00:00"/>
    <d v="2019-09-07T00:00:00"/>
    <s v="JUZGADO PROMISCUO DEL CIRCUITO DE AMAGÁ ANTIOQUIA"/>
    <s v="05030318900120190001700"/>
    <s v="2019"/>
    <x v="1"/>
    <s v="LUZ MARY ACEVEDO GÓMEZ"/>
    <s v="JULIA FERNANDA MUÑOZ RINCON"/>
    <n v="215278"/>
    <s v="ORDINARIA"/>
    <s v="RECONOCIMIENTO Y PAGO DE OTRAS PRESTACIONES SALARIALES, SOLCIALES Y SALARIOS"/>
    <s v="MEDIO   "/>
    <s v="MEDIO   "/>
    <s v="MEDIO   "/>
    <s v="MEDIO   "/>
    <n v="0.5"/>
    <s v="MEDIA"/>
    <n v="41680765"/>
    <n v="0.4"/>
    <s v="CONTESTACIÓN"/>
    <n v="0"/>
    <s v="N.A"/>
    <s v="N.A"/>
    <s v="6 años"/>
    <s v="JORGE MARIO AGUDELO ZAPATA"/>
    <n v="3282"/>
    <d v="2011-06-22T00:00:00"/>
    <n v="127022"/>
    <s v="EDUCACION"/>
    <s v="GT OK"/>
    <d v="2020-08-31T00:00:00"/>
    <s v="2019-02"/>
    <s v="6"/>
    <s v="2020-07"/>
    <n v="1.0374579956513144"/>
    <n v="43242042.914113455"/>
    <n v="17296817.165645383"/>
    <d v="2025-02-05T00:00:00"/>
    <n v="4.4356164383561643"/>
    <n v="4.3843078519294892E-2"/>
    <n v="16703889.204415655"/>
    <n v="0.5"/>
    <s v="MEDIA"/>
    <x v="2"/>
    <n v="16703889.204415655"/>
  </r>
  <r>
    <n v="1447"/>
    <d v="2019-02-15T00:00:00"/>
    <d v="2019-02-07T00:00:00"/>
    <s v="JUZGADO PROMISCUO DEL CIRCUITO DE AMAGÁ ANTIOQUIA"/>
    <s v="05030318900120190001500"/>
    <s v="2019"/>
    <x v="1"/>
    <s v="GLORIA PATRICIA BOLIVAR"/>
    <s v="JULIA FERNANDA MUÑOZ RINCON"/>
    <n v="215278"/>
    <s v="ORDINARIA"/>
    <s v="RECONOCIMIENTO Y PAGO DE OTRAS PRESTACIONES SALARIALES, SOLCIALES Y SALARIOS"/>
    <s v="MEDIO   "/>
    <s v="MEDIO   "/>
    <s v="MEDIO   "/>
    <s v="MEDIO   "/>
    <n v="0.5"/>
    <s v="MEDIA"/>
    <n v="41680765"/>
    <n v="0.4"/>
    <s v="ADMISIÓN"/>
    <n v="0"/>
    <s v="N.A"/>
    <s v="N.A"/>
    <s v="6 años"/>
    <s v="JORGE MARIO AGUDELO ZAPATA"/>
    <n v="3282"/>
    <d v="2011-06-22T00:00:00"/>
    <n v="127022"/>
    <s v="EDUCACION"/>
    <s v="GT OK"/>
    <d v="2020-08-31T00:00:00"/>
    <s v="2019-02"/>
    <s v="6"/>
    <s v="2020-07"/>
    <n v="1.0374579956513144"/>
    <n v="43242042.914113455"/>
    <n v="17296817.165645383"/>
    <d v="2025-02-13T00:00:00"/>
    <n v="4.4575342465753423"/>
    <n v="4.3843078519294892E-2"/>
    <n v="16701010.405505408"/>
    <n v="0.5"/>
    <s v="MEDIA"/>
    <x v="2"/>
    <n v="16701010.405505408"/>
  </r>
  <r>
    <n v="1448"/>
    <d v="2018-09-19T00:00:00"/>
    <d v="2018-08-13T00:00:00"/>
    <s v="JUZGADO 24 ADMINISTRATIVO ORAL DE MEDELLIN ANTIOQUIA"/>
    <s v="05001333302420180031300"/>
    <s v="2019"/>
    <x v="0"/>
    <s v="MARTHA ISABEL HERNANDEZ ROMERO"/>
    <s v="ALAN RAUL BARRAGAN CUTA"/>
    <n v="203124"/>
    <s v="NULIDAD Y RESTABLECIMIENTO DEL DERECHO"/>
    <s v="OTRAS"/>
    <s v="BAJO"/>
    <s v="BAJO"/>
    <s v="BAJO"/>
    <s v="BAJO"/>
    <n v="0.05"/>
    <s v="REMOTA"/>
    <n v="170491569"/>
    <n v="0"/>
    <s v="AUDIENCIA INICIAL O PRIMERA AUDIENCIA"/>
    <n v="0"/>
    <s v="N.A"/>
    <s v="N.A"/>
    <s v="6 años"/>
    <s v="JORGE MARIO AGUDELO ZAPATA"/>
    <n v="3285"/>
    <d v="2011-06-22T00:00:00"/>
    <n v="127022"/>
    <s v="HACIENDA"/>
    <s v="GT OK         OBSERVACIÓN: DESVINCULADOS EN AUD INICIAL POR FALTA DE LEG"/>
    <d v="2020-08-31T00:00:00"/>
    <s v="2018-09"/>
    <s v="6"/>
    <s v="2020-07"/>
    <n v="0.73661443780017011"/>
    <n v="125586551.24860391"/>
    <n v="0"/>
    <d v="2024-09-17T00:00:00"/>
    <n v="4.0493150684931507"/>
    <n v="4.3843078519294892E-2"/>
    <n v="0"/>
    <n v="0.05"/>
    <s v="REMOTA"/>
    <x v="1"/>
    <n v="0"/>
  </r>
  <r>
    <n v="1449"/>
    <d v="2018-04-30T00:00:00"/>
    <d v="2018-04-02T00:00:00"/>
    <s v="TRIBUNAL ADMINISTRATIVO  DE MEDELLIN ANTIOQUIA   "/>
    <s v="05001233300020180066900"/>
    <s v="2019"/>
    <x v="0"/>
    <s v="SILVANA RAMIREZ ARIAS"/>
    <s v="SILVANA RAMIREZ ARIAS"/>
    <n v="308460"/>
    <s v="NULIDAD"/>
    <s v="ORDENANZA"/>
    <s v="BAJO"/>
    <s v="BAJO"/>
    <s v="BAJO"/>
    <s v="BAJO"/>
    <n v="0.05"/>
    <s v="REMOTA"/>
    <n v="0"/>
    <n v="0"/>
    <s v="CONTESTACIÓN"/>
    <n v="0"/>
    <s v="N.A"/>
    <s v="N.A"/>
    <s v="7 años"/>
    <s v="JORGE MARIO AGUDELO ZAPATA"/>
    <n v="3285"/>
    <d v="2011-06-22T00:00:00"/>
    <n v="127022"/>
    <s v="ASAMBLEA DEPARTAMENTAL"/>
    <s v="NULIDAD SIMPLE DE ORDENANZAGT OK"/>
    <d v="2020-08-31T00:00:00"/>
    <s v="2018-04"/>
    <s v="7"/>
    <s v="2020-07"/>
    <n v="0.74078668525523483"/>
    <n v="0"/>
    <n v="0"/>
    <d v="2025-04-28T00:00:00"/>
    <n v="4.6602739726027398"/>
    <n v="4.3843078519294892E-2"/>
    <n v="0"/>
    <n v="0.05"/>
    <s v="REMOTA"/>
    <x v="1"/>
    <n v="0"/>
  </r>
  <r>
    <n v="1450"/>
    <d v="2015-05-26T00:00:00"/>
    <d v="2015-02-13T00:00:00"/>
    <s v="TRIBUNAL ADMINISTRATIVO  DE MEDELLIN ANTIOQUIA "/>
    <s v="05001233300020150032200"/>
    <s v="2019"/>
    <x v="0"/>
    <s v="OLGA CECILIA VANEGAS"/>
    <s v="DARWIN DE JESUS ORTEGA BOTERO"/>
    <n v="204402"/>
    <s v="NULIDAD Y RESTABLECIMIENTO DEL DERECHO - LABORAL"/>
    <s v="RELIQUIDACIÓN DE LA PENSIÓN"/>
    <s v="BAJO"/>
    <s v="BAJO"/>
    <s v="BAJO"/>
    <s v="BAJO"/>
    <n v="0.05"/>
    <s v="REMOTA"/>
    <n v="31968625"/>
    <n v="0"/>
    <s v=" ALEGATOS PRIMERA"/>
    <n v="0"/>
    <s v="N.A"/>
    <s v="N.A"/>
    <s v="7 años"/>
    <s v="JORGE MARIO AGUDELO ZAPATA"/>
    <n v="3285"/>
    <d v="2011-06-22T00:00:00"/>
    <n v="127022"/>
    <s v="GESTION HUMANA Y DLLO ORGANIZACIONAL"/>
    <s v="GT OK"/>
    <d v="2020-08-31T00:00:00"/>
    <s v="2015-05"/>
    <s v="7"/>
    <s v="2020-07"/>
    <n v="0.86073201793714027"/>
    <n v="27516419.106925711"/>
    <n v="0"/>
    <d v="2022-05-24T00:00:00"/>
    <n v="1.7287671232876711"/>
    <n v="4.3843078519294892E-2"/>
    <n v="0"/>
    <n v="0.05"/>
    <s v="REMOTA"/>
    <x v="1"/>
    <n v="0"/>
  </r>
  <r>
    <n v="1451"/>
    <d v="2017-11-17T00:00:00"/>
    <d v="2017-11-02T00:00:00"/>
    <s v="JUZGADO 21 ADMINISTRATIVO ORAL DE MEDELLIN ANTIOQUIA"/>
    <s v="05001333302120170054000"/>
    <s v="2019"/>
    <x v="0"/>
    <s v="GASTON CHAVERRA LOZANO Y OTRO"/>
    <s v="LUZ URREGO CHAVARRIA"/>
    <n v="152122"/>
    <s v="NULIDAD Y RESTABLECIMIENTO DEL DERECHO - LABORAL"/>
    <s v="RELIQUIDACIÓN DE LA PENSIÓN"/>
    <s v="BAJO"/>
    <s v="BAJO"/>
    <s v="BAJO"/>
    <s v="BAJO"/>
    <n v="0.05"/>
    <s v="REMOTA"/>
    <n v="37000000"/>
    <n v="0"/>
    <s v=" SENTENCIA 1RA FAVORABLE"/>
    <n v="0"/>
    <s v="N.A"/>
    <s v="N.A"/>
    <s v="6 años"/>
    <s v="JORGE MARIO AGUDELO ZAPATA"/>
    <n v="3285"/>
    <d v="2011-06-22T00:00:00"/>
    <n v="127022"/>
    <s v="EDUCACION"/>
    <s v="GT OK"/>
    <d v="2020-08-31T00:00:00"/>
    <s v="2017-11"/>
    <s v="6"/>
    <s v="2020-07"/>
    <n v="0.75888387549827907"/>
    <n v="28078703.393436324"/>
    <n v="0"/>
    <d v="2023-11-16T00:00:00"/>
    <n v="3.2109589041095892"/>
    <n v="4.3843078519294892E-2"/>
    <n v="0"/>
    <n v="0.05"/>
    <s v="REMOTA"/>
    <x v="1"/>
    <n v="0"/>
  </r>
  <r>
    <n v="1452"/>
    <d v="2008-07-02T00:00:00"/>
    <d v="2008-04-07T00:00:00"/>
    <s v="TRIBUNAL ADMINISTRATIVO  DE MEDELLIN ANTIOQUIA "/>
    <s v="05001233100020080052100"/>
    <s v="2019"/>
    <x v="0"/>
    <s v="ASOCIACION DEPORTIVA DE BELEN "/>
    <s v="GABRIEL RAVE ARISTIZABAL"/>
    <n v="25892"/>
    <s v="NULIDAD Y RESTABLECIMIENTO DEL DERECHO"/>
    <s v="OTRAS"/>
    <s v="BAJO"/>
    <s v="BAJO"/>
    <s v="BAJO"/>
    <s v="BAJO"/>
    <n v="0.05"/>
    <s v="REMOTA"/>
    <n v="0"/>
    <n v="0"/>
    <s v=" SENTENCIA 1RA FAVORABLE"/>
    <n v="0"/>
    <s v="N.A"/>
    <s v="N.A"/>
    <s v="15 años"/>
    <s v="JORGE MARIO AGUDELO ZAPATA"/>
    <n v="3285"/>
    <d v="2011-06-22T00:00:00"/>
    <n v="127022"/>
    <s v="GENERAL"/>
    <s v="NULIDAD DE LA RESOLUCIÓN QUE CANCELÓ LA PERSONERÍA JURÍDICA DE LA ASOCIACIÓN        GT OK"/>
    <d v="2020-08-31T00:00:00"/>
    <s v="2008-07"/>
    <s v="15"/>
    <s v="2020-07"/>
    <n v="1.0609455239090395"/>
    <n v="0"/>
    <n v="0"/>
    <d v="2023-06-29T00:00:00"/>
    <n v="2.8273972602739725"/>
    <n v="4.3843078519294892E-2"/>
    <n v="0"/>
    <n v="0.05"/>
    <s v="REMOTA"/>
    <x v="1"/>
    <n v="0"/>
  </r>
  <r>
    <n v="1453"/>
    <d v="2012-09-27T00:00:00"/>
    <d v="2012-08-13T00:00:00"/>
    <s v="JUZGADO 27 ADMINISTRATIVO ORAL DE MEDELLIN ANTIOQUIA"/>
    <s v="05001333302720120012500"/>
    <s v="2019"/>
    <x v="0"/>
    <s v="YADIRA MARIA MADRIGAL OCHOA"/>
    <s v="JAVIER VILLEGAS POSADA"/>
    <n v="20944"/>
    <s v="REPARACIÓN DIRECTA"/>
    <s v="ACCIDENTE DE TRANSITO"/>
    <s v="BAJO"/>
    <s v="BAJO"/>
    <s v="BAJO"/>
    <s v="BAJO"/>
    <n v="0.05"/>
    <s v="REMOTA"/>
    <n v="19000000"/>
    <n v="0"/>
    <s v=" SENTENCIA 1RA FAVORABLE"/>
    <n v="0"/>
    <s v="N.A"/>
    <s v="N.A"/>
    <s v="11 años"/>
    <s v="JORGE MARIO AGUDELO ZAPATA"/>
    <n v="3285"/>
    <d v="2011-06-22T00:00:00"/>
    <n v="127022"/>
    <s v="INFRAESTRUCTURA"/>
    <s v="GT OK"/>
    <d v="2020-08-31T00:00:00"/>
    <s v="2012-09"/>
    <s v="11"/>
    <s v="2020-07"/>
    <n v="0.93985918354073683"/>
    <n v="17857324.487273999"/>
    <n v="0"/>
    <d v="2023-09-25T00:00:00"/>
    <n v="3.0684931506849313"/>
    <n v="4.3843078519294892E-2"/>
    <n v="0"/>
    <n v="0.05"/>
    <s v="REMOTA"/>
    <x v="1"/>
    <n v="0"/>
  </r>
  <r>
    <n v="1454"/>
    <d v="2018-12-13T00:00:00"/>
    <d v="2018-12-11T00:00:00"/>
    <s v="JUZGADO 30 ADMINISTRATIVO ORAL DE MEDELLIN ANTIOQUIA"/>
    <s v="05001333303020180048900"/>
    <s v="2019"/>
    <x v="0"/>
    <s v="GLORIA ELENA CADAVID MADRID"/>
    <s v="LUIS ALFONSO BRAVO RESTREPO"/>
    <n v="79079"/>
    <s v="REPARACIÓN DIRECTA"/>
    <s v="FALLA EN EL SERVICIO OTRAS CAUSAS"/>
    <s v="MEDIO   "/>
    <s v="ALTO"/>
    <s v="BAJO"/>
    <s v="BAJO"/>
    <n v="0.47249999999999998"/>
    <s v="MEDIA"/>
    <n v="263392527"/>
    <n v="0.6"/>
    <s v="CONTESTACIÓN"/>
    <n v="0"/>
    <s v="N.A"/>
    <s v="N.A"/>
    <s v="10 años"/>
    <s v="JORGE MARIO AGUDELO ZAPATA"/>
    <n v="3285"/>
    <d v="2011-06-22T00:00:00"/>
    <n v="127022"/>
    <s v="MINAS"/>
    <s v="GT OK"/>
    <d v="2020-08-31T00:00:00"/>
    <s v="2018-12"/>
    <s v="10"/>
    <s v="2020-07"/>
    <n v="0.73268911507362433"/>
    <n v="192984837.5246357"/>
    <n v="115790902.51478142"/>
    <d v="2028-12-10T00:00:00"/>
    <n v="8.2821917808219183"/>
    <n v="4.3843078519294892E-2"/>
    <n v="108489811.38987066"/>
    <n v="0.47249999999999998"/>
    <s v="MEDIA"/>
    <x v="2"/>
    <n v="108489811.38987066"/>
  </r>
  <r>
    <n v="1455"/>
    <d v="2015-08-18T00:00:00"/>
    <d v="2015-07-16T00:00:00"/>
    <s v="TRIBUNAL ADMINISTRATIVO DE ANTIOQUIA"/>
    <s v="05001233300020150146000"/>
    <s v="2019"/>
    <x v="0"/>
    <s v="CIUDADELA INDUSTRIAL DEL NORTE S.A.S"/>
    <s v="CATALINA OTERO FRANCO"/>
    <n v="132098"/>
    <s v="NULIDAD Y RESTABLECIMIENTO DEL DERECHO"/>
    <s v="VALORIZACION"/>
    <s v="MEDIO   "/>
    <s v="MEDIO   "/>
    <s v="MEDIO   "/>
    <s v="MEDIO   "/>
    <n v="0.5"/>
    <s v="MEDIA"/>
    <n v="1780303279"/>
    <n v="1"/>
    <s v=" OTRA"/>
    <n v="0"/>
    <s v="N.A"/>
    <s v="N.A"/>
    <s v="9 años"/>
    <s v="JORGE MARIO AGUDELO ZAPATA"/>
    <n v="3285"/>
    <d v="2011-06-22T00:00:00"/>
    <n v="127022"/>
    <s v="INFRAESTRUCTURA"/>
    <s v="GT OK       No se cuantifica valor para provisión, en tanto al tratarse de una contribuación, la pretensión del demandante va encaminada a que el juez absuelva la obligación de pago que tiene con la entidad, sin que exista prueba en el expediente de que el contribuyente haya pagado para efectos de provisionar devoluación alguna."/>
    <d v="2020-08-31T00:00:00"/>
    <s v="2015-08"/>
    <s v="9"/>
    <s v="2020-07"/>
    <n v="0.85413954863106623"/>
    <n v="1520627439.1514671"/>
    <n v="1520627439.1514671"/>
    <d v="2024-08-15T00:00:00"/>
    <n v="3.9589041095890409"/>
    <n v="4.3843078519294892E-2"/>
    <n v="1474016364.3092449"/>
    <n v="0.5"/>
    <s v="MEDIA"/>
    <x v="2"/>
    <n v="1474016364.3092449"/>
  </r>
  <r>
    <n v="1456"/>
    <d v="2014-07-28T00:00:00"/>
    <d v="2014-06-04T00:00:00"/>
    <s v="JUZGADO 11 ADMINISTRATIVO ORAL DE MEDELLÍN"/>
    <s v="05001333301120140073800"/>
    <s v="2019"/>
    <x v="0"/>
    <s v="MARIA ELIZABETH CANO  ECHEVERRY, LUIS FERNANDO MORALES LEGARDA, YEISON LUIS MORALES CANO, LUIS DANIEL MORALES CANO"/>
    <s v="EMMANUEL ARIAS FRANCO"/>
    <s v="168.584 C.S DE LA J"/>
    <s v="REPARACIÓN DIRECTA"/>
    <s v="ACCIDENTE DE TRANSITO"/>
    <s v="MEDIO   "/>
    <s v="MEDIO   "/>
    <s v="ALTO"/>
    <s v="ALTO"/>
    <n v="0.72499999999999998"/>
    <s v="ALTA"/>
    <n v="384591444"/>
    <n v="1"/>
    <s v=" RECURSO DE APELACIÓN SENTENCIA"/>
    <n v="67938230"/>
    <s v="N.A"/>
    <s v="N.A"/>
    <s v="8 años"/>
    <s v="JORGE MARIO AGUDELO ZAPATA"/>
    <n v="3285"/>
    <d v="2011-06-22T00:00:00"/>
    <n v="127022"/>
    <s v="INFRAESTRUCTURA"/>
    <s v="GT OK"/>
    <d v="2020-08-31T00:00:00"/>
    <s v="2014-07"/>
    <s v="8"/>
    <s v="2020-07"/>
    <n v="0.89647995697306138"/>
    <n v="344778521.16932756"/>
    <n v="344778521.16932756"/>
    <d v="2022-07-26T00:00:00"/>
    <n v="1.9013698630136986"/>
    <n v="4.3843078519294892E-2"/>
    <n v="339661725.30194461"/>
    <n v="0.72499999999999998"/>
    <s v="ALTA"/>
    <x v="0"/>
    <n v="67938230"/>
  </r>
  <r>
    <n v="1457"/>
    <d v="2016-11-01T00:00:00"/>
    <d v="2016-09-16T00:00:00"/>
    <s v="TRIBUNAL ADMINISTRATIVO ORAL DE ANTIOQUIA"/>
    <s v="05001233300020160207100"/>
    <s v="2019"/>
    <x v="0"/>
    <s v="CESAR ESCOBAR PINTO"/>
    <s v="CESAR ESCOBAR PINTO"/>
    <s v="N.A"/>
    <s v="NULIDAD"/>
    <s v="IMPUESTOS"/>
    <s v="MEDIO   "/>
    <s v="MEDIO   "/>
    <s v="BAJO"/>
    <s v="MEDIO   "/>
    <n v="0.45500000000000002"/>
    <s v="MEDIA"/>
    <n v="0"/>
    <n v="0"/>
    <s v=" ALEGATOS PRIMERA"/>
    <m/>
    <s v="N.A"/>
    <s v="N.A"/>
    <s v="8 años"/>
    <s v="JORGE MARIO AGUDELO ZAPATA"/>
    <n v="3285"/>
    <d v="2011-06-22T00:00:00"/>
    <n v="127022"/>
    <s v="HACIENDA"/>
    <s v="GT OK                  ordenanza 62 de 2014"/>
    <d v="2020-08-31T00:00:00"/>
    <s v="2016-11"/>
    <s v="8"/>
    <s v="2020-07"/>
    <n v="0.79016316489215555"/>
    <n v="0"/>
    <n v="0"/>
    <d v="2024-10-30T00:00:00"/>
    <n v="4.1671232876712327"/>
    <n v="4.3843078519294892E-2"/>
    <n v="0"/>
    <n v="0.45500000000000002"/>
    <s v="MEDIA"/>
    <x v="2"/>
    <n v="0"/>
  </r>
  <r>
    <n v="1458"/>
    <d v="2019-01-14T00:00:00"/>
    <d v="2018-12-06T00:00:00"/>
    <s v="JUZGADO CIVIL DEL CIRCUITO DE FREDONIA ANTIOQUIA"/>
    <s v="05282311300120180008500"/>
    <s v="2019"/>
    <x v="1"/>
    <s v="LILIANA MARIA HERRERA VELEZ, SANDRA BIBIANA MEJIA GAVIRIA, GLADIS DE MARIA ORTIZ SANMARTIN, MARIBEL ORTIZ SANMARTIN"/>
    <s v="BEATRIZ ELENA BEDOYA ORREGO"/>
    <n v="72852"/>
    <s v="ORDINARIA"/>
    <s v="RECONOCIMIENTO Y PAGO DE OTRAS PRESTACIONES SALARIALES, SOLCIALES Y SALARIOS"/>
    <s v="MEDIO   "/>
    <s v="MEDIO   "/>
    <s v="MEDIO   "/>
    <s v="MEDIO   "/>
    <n v="0.5"/>
    <s v="MEDIA"/>
    <n v="455000000"/>
    <n v="0.4"/>
    <s v="CONTESTACIÓN"/>
    <n v="0"/>
    <s v="N.A"/>
    <s v="N.A"/>
    <s v="6 años"/>
    <s v="JORGE MARIO AGUDELO ZAPATA"/>
    <n v="3285"/>
    <d v="2011-06-22T00:00:00"/>
    <n v="127022"/>
    <s v="EDUCACION"/>
    <s v="GT OK                    PASCUAL BRAVO"/>
    <d v="2020-08-31T00:00:00"/>
    <s v="2019-01"/>
    <s v="6"/>
    <s v="2020-07"/>
    <n v="1.0434541229259338"/>
    <n v="474771625.93129987"/>
    <n v="189908650.37251997"/>
    <d v="2025-01-12T00:00:00"/>
    <n v="4.3698630136986303"/>
    <n v="4.3843078519294892E-2"/>
    <n v="183493513.07389104"/>
    <n v="0.5"/>
    <s v="MEDIA"/>
    <x v="2"/>
    <n v="183493513.07389104"/>
  </r>
  <r>
    <n v="1459"/>
    <d v="2019-01-24T00:00:00"/>
    <d v="2019-01-14T00:00:00"/>
    <s v="JUZGADO 31 ADMINISTRATIVO ORAL DE MEDELLIN ANTIOQUIA"/>
    <s v="05001333303120190000300"/>
    <s v="2019"/>
    <x v="0"/>
    <s v="CERVUNIÓN S.A"/>
    <s v="ADRIANA BUITRAGO HERRERA"/>
    <n v="226996"/>
    <s v="NULIDAD Y RESTABLECIMIENTO DEL DERECHO"/>
    <s v="IMPUESTOS"/>
    <s v="BAJO"/>
    <s v="BAJO"/>
    <s v="BAJO"/>
    <s v="BAJO"/>
    <n v="0.05"/>
    <s v="REMOTA"/>
    <n v="546424"/>
    <n v="0"/>
    <s v=" SENTENCIA 1RA FAVORABLE"/>
    <n v="0"/>
    <s v="N.A"/>
    <s v="N.A"/>
    <s v="6 años"/>
    <s v="JORGE MARIO AGUDELO ZAPATA"/>
    <n v="3285"/>
    <d v="2011-06-22T00:00:00"/>
    <n v="127022"/>
    <s v="HACIENDA"/>
    <s v="NULIDAD DE LA RESOLUCIÓN QUE IMPONE UNA SANCIÓN POR MOVILIZAR MERCANCIA  DENTRO DE TERMINO LEGAL CERVEZAS. GT OK"/>
    <d v="2020-08-31T00:00:00"/>
    <s v="2019-01"/>
    <s v="6"/>
    <s v="2020-07"/>
    <n v="1.0434541229259338"/>
    <n v="570168.37566568039"/>
    <n v="0"/>
    <d v="2025-01-22T00:00:00"/>
    <n v="4.397260273972603"/>
    <n v="4.3843078519294892E-2"/>
    <n v="0"/>
    <n v="0.05"/>
    <s v="REMOTA"/>
    <x v="1"/>
    <n v="0"/>
  </r>
  <r>
    <n v="1460"/>
    <d v="2019-08-22T00:00:00"/>
    <d v="2019-07-29T00:00:00"/>
    <s v="JUZGADO 35 ADMINISTRATIVO ORAL DE MEDELLIN ANTIOQUIA"/>
    <s v="05001333303520190033000"/>
    <s v="2019"/>
    <x v="0"/>
    <s v="CERVUNIÓN S.A"/>
    <s v="NYDIA VALERIA SALAMANCA"/>
    <n v="194329"/>
    <s v="NULIDAD Y RESTABLECIMIENTO DEL DERECHO"/>
    <s v="IMPUESTOS"/>
    <s v="BAJO"/>
    <s v="BAJO"/>
    <s v="BAJO"/>
    <s v="BAJO"/>
    <n v="0.05"/>
    <s v="REMOTA"/>
    <n v="4880000"/>
    <n v="0"/>
    <s v="CONTESTACIÓN"/>
    <n v="0"/>
    <s v="N.A"/>
    <s v="N.A"/>
    <s v="6 años"/>
    <s v="JORGE MARIO AGUDELO ZAPATA"/>
    <n v="3285"/>
    <d v="2011-06-22T00:00:00"/>
    <n v="127022"/>
    <s v="HACIENDA"/>
    <s v="NULIDAD DE LA RESOLUCIÓN QUE IMPONE UNA SANCIÓN POR MOVILIZAR MERCANCIA  DENTRO DE TERMINO LEGAL CERVEZAS. GT OK"/>
    <d v="2020-08-31T00:00:00"/>
    <s v="2019-08"/>
    <s v="6"/>
    <s v="2020-07"/>
    <n v="1.0188294671454916"/>
    <n v="4971887.7996699987"/>
    <n v="0"/>
    <d v="2025-08-20T00:00:00"/>
    <n v="4.9726027397260273"/>
    <n v="4.3843078519294892E-2"/>
    <n v="0"/>
    <n v="0.05"/>
    <s v="REMOTA"/>
    <x v="1"/>
    <n v="0"/>
  </r>
  <r>
    <n v="1461"/>
    <d v="2018-11-28T00:00:00"/>
    <d v="2018-04-06T00:00:00"/>
    <s v="TRIBUNAL ADMINISTRATIVO ORAL DE ANTIOQUIA"/>
    <s v="05001233300020180074200"/>
    <s v="2019"/>
    <x v="0"/>
    <s v="LA ESTACIÓN DEL FUTBOL"/>
    <s v="VICTORIA EUGENIA AYALA FRANCO"/>
    <n v="94509"/>
    <s v="NULIDAD Y RESTABLECIMIENTO DEL DERECHO"/>
    <s v="VIOLACIÓN DERECHOS FUNDAMENTALES"/>
    <s v="BAJO"/>
    <s v="BAJO"/>
    <s v="BAJO"/>
    <s v="BAJO"/>
    <n v="0.05"/>
    <s v="REMOTA"/>
    <n v="5000000000"/>
    <n v="0"/>
    <s v="CONTESTACIÓN"/>
    <n v="0"/>
    <s v="N.A"/>
    <s v="N.A"/>
    <s v="7 años"/>
    <s v="JORGE MARIO AGUDELO ZAPATA"/>
    <n v="3285"/>
    <d v="2011-06-22T00:00:00"/>
    <n v="127022"/>
    <s v="GENERAL"/>
    <s v="INDEMNIZACIÓN DE PERJUICIOS POR DESALOJO EN LOTE DEL TULIO OSPINA"/>
    <d v="2020-08-31T00:00:00"/>
    <s v="2018-11"/>
    <s v="7"/>
    <s v="2020-07"/>
    <n v="0.73486768506759159"/>
    <n v="3674338425.3379579"/>
    <n v="0"/>
    <d v="2025-11-26T00:00:00"/>
    <n v="5.2410958904109588"/>
    <n v="4.3843078519294892E-2"/>
    <n v="0"/>
    <n v="0.05"/>
    <s v="REMOTA"/>
    <x v="1"/>
    <n v="0"/>
  </r>
  <r>
    <n v="1462"/>
    <d v="2019-03-07T00:00:00"/>
    <d v="2019-02-20T00:00:00"/>
    <s v="JUZGADO 19 ADMINISTRATIVO ORAL DE MEDELLIN ANTIOQUIA  "/>
    <s v="05001333301920190007800"/>
    <s v="2019"/>
    <x v="0"/>
    <s v="MAURICIO RESTREPO CARDONA, GABRIEL JAIME RODRIGUEZ ORTIZ, CARMEN GLORIA QUEVEDO HERRERA, FABIO IVAN RESTREPO CIFUENTES, LUZ MARINA CARDONA RESTREPO, JORDAN ALEXIS GALEANO QUEVEDO"/>
    <s v="GABRIEL JAIME RODRIGUEZ ORTIZ"/>
    <n v="132122"/>
    <s v="REPARACIÓN DIRECTA"/>
    <s v="ACCIDENTE DE TRANSITO"/>
    <s v="MEDIO   "/>
    <s v="MEDIO   "/>
    <s v="MEDIO   "/>
    <s v="MEDIO   "/>
    <n v="0.5"/>
    <s v="MEDIA"/>
    <n v="389598480"/>
    <n v="0.4"/>
    <s v="ADMISIÓN"/>
    <n v="0"/>
    <s v="N.A"/>
    <s v="N.A"/>
    <s v="7 años"/>
    <s v="JORGE MARIO AGUDELO ZAPATA"/>
    <n v="3285"/>
    <d v="2011-06-22T00:00:00"/>
    <n v="127022"/>
    <s v="INFRAESTRUCTURA"/>
    <s v="GT OK"/>
    <d v="2020-08-31T00:00:00"/>
    <s v="2019-03"/>
    <s v="7"/>
    <s v="2020-07"/>
    <n v="1.0329659515843337"/>
    <n v="402441964.62901002"/>
    <n v="160976785.85160401"/>
    <d v="2026-03-05T00:00:00"/>
    <n v="5.5123287671232877"/>
    <n v="4.3843078519294892E-2"/>
    <n v="154147842.68614668"/>
    <n v="0.5"/>
    <s v="MEDIA"/>
    <x v="2"/>
    <n v="154147842.68614668"/>
  </r>
  <r>
    <n v="1463"/>
    <d v="2019-04-29T00:00:00"/>
    <d v="2019-03-15T00:00:00"/>
    <s v="JUZGADO 32 ADMINISTRATIVO ORAL DE MEDELLIN ANTIOQUIA  "/>
    <s v="05001333303220190016200"/>
    <s v="2019"/>
    <x v="0"/>
    <s v="ANTONIO YESID OSORIO MEJIA "/>
    <s v="HUBER LEANDRO CLAVIJO PAMPLONA"/>
    <n v="212275"/>
    <s v="REPARACIÓN DIRECTA"/>
    <s v="ACCIDENTE DE TRANSITO"/>
    <s v="MEDIO   "/>
    <s v="MEDIO   "/>
    <s v="MEDIO   "/>
    <s v="MEDIO   "/>
    <n v="0.5"/>
    <s v="MEDIA"/>
    <n v="200000000"/>
    <n v="0.3"/>
    <s v="CONTESTACIÓN"/>
    <n v="0"/>
    <s v="N.A"/>
    <s v="N.A"/>
    <s v="7 años"/>
    <s v="JORGE MARIO AGUDELO ZAPATA"/>
    <n v="3285"/>
    <d v="2011-06-22T00:00:00"/>
    <n v="127022"/>
    <s v="INFRAESTRUCTURA"/>
    <s v="GT OK"/>
    <d v="2020-08-31T00:00:00"/>
    <s v="2019-04"/>
    <s v="7"/>
    <s v="2020-07"/>
    <n v="1.0279083431257343"/>
    <n v="205581668.62514687"/>
    <n v="61674500.587544054"/>
    <d v="2026-04-27T00:00:00"/>
    <n v="5.6575342465753424"/>
    <n v="4.3843078519294892E-2"/>
    <n v="58990752.003312536"/>
    <n v="0.5"/>
    <s v="MEDIA"/>
    <x v="2"/>
    <n v="58990752.003312536"/>
  </r>
  <r>
    <n v="1464"/>
    <d v="2019-03-13T00:00:00"/>
    <d v="2019-03-06T00:00:00"/>
    <s v="JUZGADO PROMISCUO DEL CIRCUITO DE SEGOVIA ANTIOQUIA"/>
    <s v="05736318900120190003300"/>
    <s v="2019"/>
    <x v="1"/>
    <s v="VILMA GRISALINA MIRA GOMEZ"/>
    <s v="NATALIA BOTERO MANCO"/>
    <n v="172735"/>
    <s v="ORDINARIA"/>
    <s v="RECONOCIMIENTO Y PAGO DE OTRAS PRESTACIONES SALARIALES, SOLCIALES Y SALARIOS"/>
    <s v="MEDIO   "/>
    <s v="MEDIO   "/>
    <s v="MEDIO   "/>
    <s v="MEDIO   "/>
    <n v="0.5"/>
    <s v="MEDIA"/>
    <n v="38000000"/>
    <n v="0.3"/>
    <s v="CONTESTACIÓN"/>
    <n v="0"/>
    <s v="N.A"/>
    <s v="N.A"/>
    <s v="6 años"/>
    <s v="JORGE MARIO AGUDELO ZAPATA"/>
    <n v="3282"/>
    <d v="2011-06-22T00:00:00"/>
    <n v="127022"/>
    <s v="EDUCACION"/>
    <s v="GT OK"/>
    <d v="2020-08-31T00:00:00"/>
    <s v="2019-03"/>
    <s v="6"/>
    <s v="2020-07"/>
    <n v="1.0329659515843337"/>
    <n v="39252706.160204679"/>
    <n v="11775811.848061403"/>
    <d v="2025-03-11T00:00:00"/>
    <n v="4.5287671232876709"/>
    <n v="4.3843078519294892E-2"/>
    <n v="11363814.454309635"/>
    <n v="0.5"/>
    <s v="MEDIA"/>
    <x v="2"/>
    <n v="11363814.454309635"/>
  </r>
  <r>
    <n v="1465"/>
    <d v="2019-06-04T00:00:00"/>
    <d v="2019-05-28T00:00:00"/>
    <s v="JUZGADO 16 ADMINISTRATIVO ORAL DE MEDELLIN ANTIOQUIA  "/>
    <s v="05001333301620190020900"/>
    <s v="2019"/>
    <x v="0"/>
    <s v="MARÍA DEYANIRA GARCÍA GIRALDO"/>
    <s v="DIANA CAROLINA ALZATE QUINTERO"/>
    <n v="165819"/>
    <s v="NULIDAD Y RESTABLECIMIENTO DEL DERECHO - LABORAL"/>
    <s v="RECONOCIMIENTO Y PAGO DE OTRAS PRESTACIONES SALARIALES, SOLCIALES Y SALARIOS"/>
    <s v="BAJO"/>
    <s v="BAJO"/>
    <s v="BAJO"/>
    <s v="BAJO"/>
    <n v="0.05"/>
    <s v="REMOTA"/>
    <n v="8822401"/>
    <n v="0"/>
    <s v="CONTESTACIÓN"/>
    <n v="0"/>
    <s v="N.A"/>
    <s v="N.A"/>
    <s v="6 años"/>
    <s v="JORGE MARIO AGUDELO ZAPATA"/>
    <n v="3282"/>
    <d v="2011-06-22T00:00:00"/>
    <n v="127022"/>
    <s v="EDUCACION"/>
    <s v="CONTRATOS DOCENTE POR OPS                          GT OK"/>
    <d v="2020-08-31T00:00:00"/>
    <s v="2019-06"/>
    <s v="6"/>
    <s v="2020-07"/>
    <n v="1.022003699737124"/>
    <n v="9016526.4625645019"/>
    <n v="0"/>
    <d v="2025-06-02T00:00:00"/>
    <n v="4.7561643835616438"/>
    <n v="4.3843078519294892E-2"/>
    <n v="0"/>
    <n v="0.05"/>
    <s v="REMOTA"/>
    <x v="1"/>
    <n v="0"/>
  </r>
  <r>
    <n v="1466"/>
    <d v="2019-07-10T00:00:00"/>
    <d v="2019-06-19T00:00:00"/>
    <s v="JUZGADO 24 ADMINISTRATIVO ORAL DE MEDELLIN ANTIOQUIA  "/>
    <s v="05001333302420190024900"/>
    <s v="2019"/>
    <x v="0"/>
    <s v="RAMIRO ALONSO CASTRO JARAMILLO"/>
    <s v="DIANA CAROLINA ALZATE QUINTERO"/>
    <n v="165819"/>
    <s v="NULIDAD Y RESTABLECIMIENTO DEL DERECHO - LABORAL"/>
    <s v="RECONOCIMIENTO Y PAGO DE OTRAS PRESTACIONES SALARIALES, SOLCIALES Y SALARIOS"/>
    <s v="BAJO"/>
    <s v="BAJO"/>
    <s v="BAJO"/>
    <s v="BAJO"/>
    <n v="0.05"/>
    <s v="REMOTA"/>
    <n v="9403464"/>
    <n v="0"/>
    <s v="CONTESTACIÓN"/>
    <n v="0"/>
    <s v="N.A"/>
    <s v="N.A"/>
    <s v="6 años"/>
    <s v="JORGE MARIO AGUDELO ZAPATA"/>
    <n v="3282"/>
    <d v="2011-06-22T00:00:00"/>
    <n v="127022"/>
    <s v="EDUCACION"/>
    <s v="CONTRATOS DOCENTE POR OPS                          GT OK"/>
    <d v="2020-08-31T00:00:00"/>
    <s v="2019-07"/>
    <s v="6"/>
    <s v="2020-07"/>
    <n v="1.0197202253740043"/>
    <n v="9588902.4293763358"/>
    <n v="0"/>
    <d v="2025-07-08T00:00:00"/>
    <n v="4.8547945205479452"/>
    <n v="4.3843078519294892E-2"/>
    <n v="0"/>
    <n v="0.05"/>
    <s v="REMOTA"/>
    <x v="1"/>
    <n v="0"/>
  </r>
  <r>
    <n v="1467"/>
    <d v="2019-08-08T00:00:00"/>
    <d v="2019-07-29T00:00:00"/>
    <s v="JUZGADO 29 ADMINISTRATIVO ORAL DE MEDELLIN ANTIOQUIA  "/>
    <s v="05001333302920190026900"/>
    <s v="2019"/>
    <x v="0"/>
    <s v="JUAN CARLOS PANESSO HIGUITA"/>
    <s v="DIANA CAROLINA ALZATE QUINTERO"/>
    <n v="165819"/>
    <s v="NULIDAD Y RESTABLECIMIENTO DEL DERECHO - LABORAL"/>
    <s v="RECONOCIMIENTO Y PAGO DE OTRAS PRESTACIONES SALARIALES, SOLCIALES Y SALARIOS"/>
    <s v="BAJO"/>
    <s v="BAJO"/>
    <s v="BAJO"/>
    <s v="BAJO"/>
    <n v="0.05"/>
    <s v="REMOTA"/>
    <n v="4648501"/>
    <n v="0"/>
    <s v="CONTESTACIÓN"/>
    <n v="0"/>
    <s v="N.A"/>
    <s v="N.A"/>
    <s v="6 años"/>
    <s v="JORGE MARIO AGUDELO ZAPATA"/>
    <n v="3282"/>
    <d v="2011-06-22T00:00:00"/>
    <n v="127022"/>
    <s v="EDUCACION"/>
    <s v="CONTRATOS DOCENTE POR OPS                          GT OK"/>
    <d v="2020-08-31T00:00:00"/>
    <s v="2019-08"/>
    <s v="6"/>
    <s v="2020-07"/>
    <n v="1.0188294671454916"/>
    <n v="4736029.7968552848"/>
    <n v="0"/>
    <d v="2025-08-06T00:00:00"/>
    <n v="4.934246575342466"/>
    <n v="4.3843078519294892E-2"/>
    <n v="0"/>
    <n v="0.05"/>
    <s v="REMOTA"/>
    <x v="1"/>
    <n v="0"/>
  </r>
  <r>
    <n v="1468"/>
    <d v="2019-07-19T00:00:00"/>
    <d v="2019-06-12T00:00:00"/>
    <s v="JUZGADO 21 LABORAL DEL CIRCUITO DE MEDELLIN ANTIOQUIA"/>
    <s v="05001310502120190035000"/>
    <s v="2019"/>
    <x v="1"/>
    <s v="JOHN MARIO URIBE MESA, JOSÉ SIGIFREDO HERNANDEZ"/>
    <s v="CARLOS ALBERTO BALLESTEROS BARÓN"/>
    <n v="33513"/>
    <s v="ORDINARIA"/>
    <s v="RECONOCIMIENTO Y PAGO DE OTRAS PRESTACIONES SALARIALES, SOLCIALES Y SALARIOS"/>
    <s v="BAJO"/>
    <s v="BAJO"/>
    <s v="BAJO"/>
    <s v="BAJO"/>
    <n v="0.05"/>
    <s v="REMOTA"/>
    <n v="1500000000"/>
    <n v="0"/>
    <s v="CONTESTACIÓN"/>
    <n v="0"/>
    <s v="N.A"/>
    <s v="N.A"/>
    <s v="6 años"/>
    <s v="JORGE MARIO AGUDELO ZAPATA"/>
    <n v="3282"/>
    <d v="2011-06-22T00:00:00"/>
    <n v="127022"/>
    <s v="FABRICA DE LICORES DE ANTIOQUIA"/>
    <s v="PRIMA ESPECIAL Y DE ANT FLA                            GT OK"/>
    <d v="2020-08-31T00:00:00"/>
    <s v="2019-07"/>
    <s v="6"/>
    <s v="2020-07"/>
    <n v="1.0197202253740043"/>
    <n v="1529580338.0610065"/>
    <n v="0"/>
    <d v="2025-07-17T00:00:00"/>
    <n v="4.8794520547945206"/>
    <n v="4.3843078519294892E-2"/>
    <n v="0"/>
    <n v="0.05"/>
    <s v="REMOTA"/>
    <x v="1"/>
    <n v="0"/>
  </r>
  <r>
    <n v="1469"/>
    <d v="2019-07-30T00:00:00"/>
    <d v="2019-03-05T00:00:00"/>
    <s v="TRIBUNAL ADMINISTRATIVO DE ANTIOQUIA"/>
    <s v="05001233300020190065800"/>
    <s v="2019"/>
    <x v="0"/>
    <s v="JUANITA VILLEGAS RIOS, MANUEL SANTIAGO VILLEGAS, JAIME ANDRES EUSSE TOLEDO, SANDRA VICTORIA RIOS, SOCIEDAD JAVIER RIOS E HIJOS &amp; CIA SCA"/>
    <s v="DANIELA ORTEGA ARBELAEZ"/>
    <n v="288133"/>
    <s v="NULIDAD Y RESTABLECIMIENTO DEL DERECHO"/>
    <s v="VALORIZACION"/>
    <s v="BAJO"/>
    <s v="MEDIO   "/>
    <s v="BAJO"/>
    <s v="MEDIO   "/>
    <n v="0.36499999999999999"/>
    <s v="MEDIA"/>
    <n v="654725270"/>
    <n v="0.1"/>
    <s v="CONTESTACIÓN"/>
    <n v="0"/>
    <s v="N.A"/>
    <s v="N.A"/>
    <n v="8"/>
    <s v="JORGE MARIO AGUDELO ZAPATA"/>
    <n v="3282"/>
    <d v="2011-06-22T00:00:00"/>
    <n v="127022"/>
    <s v="ASAMBLEA DEPARTAMENTAL"/>
    <s v="NULIDAD ORDENANZA 062 DE 2017 VALORIZACIÓN PUENTE IGLESIAS - LIBANO- CAMINO D LA VIRGEN        GT OK"/>
    <d v="2020-08-31T00:00:00"/>
    <s v="2019-07"/>
    <s v="8"/>
    <s v="2020-07"/>
    <n v="1.0197202253740043"/>
    <n v="667636599.88245583"/>
    <n v="66763659.988245584"/>
    <d v="2027-07-28T00:00:00"/>
    <n v="6.9095890410958907"/>
    <n v="4.3843078519294892E-2"/>
    <n v="63232796.417823777"/>
    <n v="0.36499999999999999"/>
    <s v="MEDIA"/>
    <x v="2"/>
    <n v="63232796.417823777"/>
  </r>
  <r>
    <n v="1470"/>
    <d v="2019-09-02T00:00:00"/>
    <d v="2019-04-05T00:00:00"/>
    <s v="TRIBUNAL ADMINISTRATIVO DE ANTIOQUIA"/>
    <s v="05001233300020190104500"/>
    <s v="2019"/>
    <x v="0"/>
    <s v="BERNARDA MARTINEZ GUTIERREZ"/>
    <s v="LUIS ANTONIO ESTRADA MONTILLA"/>
    <n v="69743"/>
    <s v="NULIDAD Y RESTABLECIMIENTO DEL DERECHO - LABORAL"/>
    <s v="RECONOCIMIENTO Y PAGO DE OTRAS PRESTACIONES SALARIALES, SOLCIALES Y SALARIOS"/>
    <s v="BAJO"/>
    <s v="BAJO"/>
    <s v="BAJO"/>
    <s v="BAJO"/>
    <n v="0.05"/>
    <s v="REMOTA"/>
    <n v="324000000"/>
    <n v="0"/>
    <s v="CONTESTACIÓN"/>
    <n v="0"/>
    <s v="N.A"/>
    <s v="N.A"/>
    <n v="8"/>
    <s v="JORGE MARIO AGUDELO ZAPATA"/>
    <n v="3282"/>
    <d v="2011-06-22T00:00:00"/>
    <n v="127022"/>
    <s v="EDUCACION"/>
    <s v="SANCIÓN MORATORIA FIDUPREVISORA           GT OK"/>
    <d v="2020-08-31T00:00:00"/>
    <s v="2019-09"/>
    <s v="8"/>
    <s v="2020-07"/>
    <n v="1.016560139453806"/>
    <n v="329365485.18303311"/>
    <n v="0"/>
    <d v="2027-08-31T00:00:00"/>
    <n v="7.0027397260273974"/>
    <n v="4.3843078519294892E-2"/>
    <n v="0"/>
    <n v="0.05"/>
    <s v="REMOTA"/>
    <x v="1"/>
    <n v="0"/>
  </r>
  <r>
    <n v="1471"/>
    <d v="2019-05-06T00:00:00"/>
    <d v="2019-06-18T00:00:00"/>
    <s v="JUZGADO 7 ADMINISTRATIVO ORAL DE MEDELLIN ANTIOQUIA"/>
    <s v="05001333300720190019400"/>
    <s v="2019"/>
    <x v="0"/>
    <s v="JOHN WILMAR VILLA GUERRA"/>
    <s v="JORGE IVAN MADRIGAL FRANCO"/>
    <n v="158004"/>
    <s v="NULIDAD Y RESTABLECIMIENTO DEL DERECHO - LABORAL"/>
    <s v="FALLO DE RESPONSABILIDAD FISCAL"/>
    <s v="BAJO"/>
    <s v="BAJO"/>
    <s v="BAJO"/>
    <s v="BAJO"/>
    <n v="0.05"/>
    <s v="REMOTA"/>
    <n v="7091518"/>
    <n v="0"/>
    <s v="CONTESTACIÓN"/>
    <n v="0"/>
    <s v="N.A"/>
    <s v="N.A"/>
    <n v="6"/>
    <s v="JORGE MARIO AGUDELO ZAPATA"/>
    <n v="3282"/>
    <d v="2011-06-22T00:00:00"/>
    <n v="127022"/>
    <s v="CONTRALORIA DEPARTAMENTAL"/>
    <s v="GT OK"/>
    <d v="2020-08-31T00:00:00"/>
    <s v="2019-05"/>
    <s v="6"/>
    <s v="2020-07"/>
    <n v="1.0246973838344398"/>
    <n v="7266659.9420148386"/>
    <n v="0"/>
    <d v="2025-05-04T00:00:00"/>
    <n v="4.6767123287671231"/>
    <n v="4.3843078519294892E-2"/>
    <n v="0"/>
    <n v="0.05"/>
    <s v="REMOTA"/>
    <x v="1"/>
    <n v="0"/>
  </r>
  <r>
    <n v="1472"/>
    <d v="2019-05-31T00:00:00"/>
    <d v="2019-04-24T00:00:00"/>
    <s v="JUZGADO 14 LABORAL DEL CIRCUITO DE MEDELLIN ANTIOQUIA"/>
    <s v="0500131050220190025700"/>
    <s v="2019"/>
    <x v="1"/>
    <s v="LUIS FERNANDO ARENAS YEPES"/>
    <s v="JULIA FERNANDA MUÑOZ RINCON"/>
    <n v="215278"/>
    <s v="ORDINARIA"/>
    <s v="RECONOCIMIENTO Y PAGO DE OTRAS PRESTACIONES SALARIALES, SOLCIALES Y SALARIOS"/>
    <s v="MEDIO   "/>
    <s v="MEDIO   "/>
    <s v="MEDIO   "/>
    <s v="ALTO"/>
    <n v="0.67500000000000004"/>
    <s v="ALTA"/>
    <n v="14548500"/>
    <n v="0.9"/>
    <s v="CONTESTACIÓN"/>
    <n v="0"/>
    <s v="N.A"/>
    <s v="N.A"/>
    <n v="6"/>
    <s v="JORGE MARIO AGUDELO ZAPATA"/>
    <n v="3282"/>
    <d v="2011-06-22T00:00:00"/>
    <n v="127022"/>
    <s v="EDUCACION"/>
    <s v="GT OK"/>
    <d v="2020-08-31T00:00:00"/>
    <s v="2019-05"/>
    <s v="6"/>
    <s v="2020-07"/>
    <n v="1.0246973838344398"/>
    <n v="14907809.888715347"/>
    <n v="13417028.899843812"/>
    <d v="2025-05-29T00:00:00"/>
    <n v="4.7452054794520544"/>
    <n v="4.3843078519294892E-2"/>
    <n v="12925592.122679306"/>
    <n v="0.67500000000000004"/>
    <s v="ALTA"/>
    <x v="0"/>
    <n v="12925592.122679306"/>
  </r>
  <r>
    <n v="1473"/>
    <d v="2019-09-24T00:00:00"/>
    <d v="2019-07-21T00:00:00"/>
    <s v="JUZGADO 10 ADMINISTRATIVO ORAL DE MEDELLIN ANTIOQUIA"/>
    <s v="05001333301020190035300"/>
    <s v="2019"/>
    <x v="0"/>
    <s v="MARTHA CECILIA PUERTA ORREGO, MANUEL SALVADOR PUERTA ORREGO, GILBERTO DE JESUS PUERTA ORREGO, MIGUEL ANGEL PUERTA ORREGO, OLGA DE J PUERTA ORREGO, OLIVERIO DE JESUS PUERTA ORREGO, LUZ AMANDA PUERTA DE MURIEL, NATALIA ANDREA PUERTA, CARLOS ALBERTO PUERTA, BIVIANA JANETH PUERTA, JOHN MARIO PUERTA ORREGO, JUAN ESTEBAN PUERTA ORREGO, MARIA ISABEL PUERTA"/>
    <s v="JUAN JOSÉ GÓMEZ ARANGO"/>
    <n v="201108"/>
    <s v="REPARACIÓN DIRECTA"/>
    <s v="FALLA EN EL SERVICIO OTRAS CAUSAS"/>
    <s v="BAJO"/>
    <s v="MEDIO   "/>
    <s v="BAJO"/>
    <s v="BAJO"/>
    <n v="0.20749999999999999"/>
    <s v="BAJA"/>
    <n v="1600000000"/>
    <n v="0.1"/>
    <s v="ADMISIÓN"/>
    <n v="0"/>
    <s v="N.A"/>
    <s v="N.A"/>
    <n v="8"/>
    <s v="JORGE MARIO AGUDELO ZAPATA"/>
    <n v="3282"/>
    <d v="2011-06-22T00:00:00"/>
    <n v="127022"/>
    <s v="MINAS"/>
    <s v="GT OK"/>
    <d v="2020-08-31T00:00:00"/>
    <s v="2019-09"/>
    <s v="8"/>
    <s v="2020-07"/>
    <n v="1.016560139453806"/>
    <n v="1626496223.1260896"/>
    <n v="162649622.31260896"/>
    <d v="2027-09-22T00:00:00"/>
    <n v="7.0630136986301366"/>
    <n v="4.3843078519294892E-2"/>
    <n v="153861985.49315163"/>
    <n v="0.20749999999999999"/>
    <s v="BAJA"/>
    <x v="2"/>
    <n v="153861985.49315163"/>
  </r>
  <r>
    <n v="1474"/>
    <d v="2019-09-30T00:00:00"/>
    <d v="2019-09-25T00:00:00"/>
    <s v="JUZGADO 21 ADMINISTRATIVO ORAL DE MEDELLIN ANTIOQUIA"/>
    <s v="05001333302120190039700"/>
    <s v="2019"/>
    <x v="0"/>
    <s v="CONSUELO ARIZA ACOSTA"/>
    <s v="FRANCISCO ALBERTO GIRALDO LUNA"/>
    <n v="122621"/>
    <s v="NULIDAD Y RESTABLECIMIENTO DEL DERECHO - LABORAL"/>
    <s v="INDEMNIZACIÓN SUSTITUTIVA DE LA PENSIÓN"/>
    <s v="BAJO"/>
    <s v="BAJO"/>
    <s v="BAJO"/>
    <s v="BAJO"/>
    <n v="0.05"/>
    <s v="REMOTA"/>
    <n v="22025000"/>
    <n v="0"/>
    <s v="CONTESTACIÓN"/>
    <n v="0"/>
    <s v="N.A"/>
    <s v="N.A"/>
    <n v="4"/>
    <s v="JORGE MARIO AGUDELO ZAPATA"/>
    <n v="3282"/>
    <d v="2011-06-22T00:00:00"/>
    <n v="127022"/>
    <s v="EDUCACION"/>
    <s v="GT OK"/>
    <d v="2020-08-31T00:00:00"/>
    <s v="2019-09"/>
    <s v="4"/>
    <s v="2020-07"/>
    <n v="1.016560139453806"/>
    <n v="22389737.071470078"/>
    <n v="0"/>
    <d v="2023-09-29T00:00:00"/>
    <n v="3.0794520547945203"/>
    <n v="4.3843078519294892E-2"/>
    <n v="0"/>
    <n v="0.05"/>
    <s v="REMOTA"/>
    <x v="1"/>
    <n v="0"/>
  </r>
  <r>
    <n v="1475"/>
    <d v="2019-09-16T00:00:00"/>
    <d v="2019-07-19T00:00:00"/>
    <s v="JUZGADO 14 LABORAL DEL CIRCUITO DE MEDELLIN ANTIOQUIA"/>
    <s v="05001310501420190042700"/>
    <s v="2019"/>
    <x v="1"/>
    <s v="GUILLERMO LEÓN MONTOYA GÓMEZ"/>
    <s v="FRANCISCO ALBERTO GIRALDO LUNA"/>
    <n v="122621"/>
    <s v="ORDINARIA"/>
    <s v="INDEMNIZACIÓN SUSTITUTIVA DE LA PENSIÓN"/>
    <s v="MEDIO   "/>
    <s v="MEDIO   "/>
    <s v="BAJO"/>
    <s v="MEDIO   "/>
    <n v="0.45500000000000002"/>
    <s v="MEDIA"/>
    <n v="22385807"/>
    <n v="0.3"/>
    <s v="ADMISIÓN"/>
    <n v="0"/>
    <s v="N.A"/>
    <s v="N.A"/>
    <n v="4"/>
    <s v="JORGE MARIO AGUDELO ZAPATA"/>
    <n v="3282"/>
    <d v="2011-06-22T00:00:00"/>
    <n v="127022"/>
    <s v="GESTION HUMANA Y DLLO ORGANIZACIONAL"/>
    <s v="GT OK"/>
    <d v="2020-08-31T00:00:00"/>
    <s v="2019-09"/>
    <s v="4"/>
    <s v="2020-07"/>
    <n v="1.016560139453806"/>
    <n v="22756519.085705984"/>
    <n v="6826955.7257117955"/>
    <d v="2023-09-15T00:00:00"/>
    <n v="3.0410958904109591"/>
    <n v="4.3843078519294892E-2"/>
    <n v="6665628.1599288033"/>
    <n v="0.45500000000000002"/>
    <s v="MEDIA"/>
    <x v="2"/>
    <n v="6665628.1599288033"/>
  </r>
  <r>
    <n v="1476"/>
    <d v="2019-09-03T00:00:00"/>
    <d v="2019-07-26T00:00:00"/>
    <s v="JUZGADO 13 CIVIL MUNICIPAL DEL CIRCUITO DE MEDELLIN ANTIOQUIA"/>
    <s v="05001400301320190074600"/>
    <s v="2019"/>
    <x v="2"/>
    <s v="GILBERTO RIVERA VILLEGAS"/>
    <s v="JOSE LUIS JIMENEZ GOMEZ"/>
    <n v="158632"/>
    <s v="ORDINARIA"/>
    <s v="OTRAS"/>
    <s v="ALTO"/>
    <s v="ALTO"/>
    <s v="ALTO"/>
    <s v="ALTO"/>
    <n v="1"/>
    <s v="ALTA"/>
    <n v="1"/>
    <n v="1"/>
    <s v="ADMISIÓN"/>
    <n v="0"/>
    <s v="N.A"/>
    <s v="N.A"/>
    <n v="4"/>
    <s v="JORGE MARIO AGUDELO ZAPATA"/>
    <n v="3282"/>
    <d v="2011-06-22T00:00:00"/>
    <n v="127022"/>
    <s v="GESTION HUMANA Y DLLO ORGANIZACIONAL"/>
    <s v="PRESCRIPCIÓN  DE HIPOTECA                     GT OK"/>
    <d v="2020-08-31T00:00:00"/>
    <s v="2019-09"/>
    <s v="4"/>
    <s v="2020-07"/>
    <n v="1.016560139453806"/>
    <n v="1.016560139453806"/>
    <n v="1.016560139453806"/>
    <d v="2023-09-02T00:00:00"/>
    <n v="3.0054794520547947"/>
    <n v="4.3843078519294892E-2"/>
    <n v="0.99281587078051625"/>
    <n v="1"/>
    <s v="ALTA"/>
    <x v="0"/>
    <n v="0.99281587078051625"/>
  </r>
  <r>
    <n v="1477"/>
    <d v="2019-10-18T00:00:00"/>
    <d v="2019-10-08T00:00:00"/>
    <s v="CONSEJO DE ESTADO BOGOTA DC  "/>
    <s v="11001032800020190004600"/>
    <s v="2019"/>
    <x v="0"/>
    <s v="JORGE ALBERTO GOMEZ GALLEGO Y CARLOS MARIO ACERO CASTELLANOS"/>
    <s v="CARLOS MARIO ACERO CASTELLANOS"/>
    <n v="290201"/>
    <s v="NULIDAD"/>
    <s v="OTRAS"/>
    <s v="BAJO"/>
    <s v="BAJO"/>
    <s v="BAJO"/>
    <s v="BAJO"/>
    <n v="0.05"/>
    <s v="REMOTA"/>
    <n v="1"/>
    <n v="0"/>
    <s v="ADMISIÓN"/>
    <n v="0"/>
    <s v="N.A"/>
    <s v="N.A"/>
    <n v="4"/>
    <s v="JORGE MARIO AGUDELO ZAPATA"/>
    <n v="3282"/>
    <d v="2011-06-22T00:00:00"/>
    <n v="127022"/>
    <s v="PLANEACION"/>
    <s v="NULIDAD RES 11297 DE LA RNEC QUE CONVOCÓ A CONSULTA POPULAR AM DEL OR ANT"/>
    <d v="2020-08-31T00:00:00"/>
    <s v="2019-10"/>
    <s v="4"/>
    <s v="2020-07"/>
    <n v="1.0148892971091559"/>
    <n v="1.0148892971091559"/>
    <n v="0"/>
    <d v="2023-10-17T00:00:00"/>
    <n v="3.128767123287671"/>
    <n v="4.3843078519294892E-2"/>
    <n v="0"/>
    <n v="0.05"/>
    <s v="REMOTA"/>
    <x v="1"/>
    <n v="0"/>
  </r>
  <r>
    <n v="1478"/>
    <d v="2019-09-26T00:00:00"/>
    <d v="2019-09-23T00:00:00"/>
    <s v="JUZGADO 27 ADMINISTRATIVO ORAL DE MEDELLIN ANTIOQUIA"/>
    <s v="05001333302720190039900"/>
    <s v="2019"/>
    <x v="0"/>
    <s v="LIBARDO ENRIQUE MARTINEZ BRUNO"/>
    <s v="HENRY SUAZA OSORIO"/>
    <n v="184046"/>
    <s v="NULIDAD Y RESTABLECIMIENTO DEL DERECHO - LABORAL"/>
    <s v="RECONOCIMIENTO Y PAGO DE PENSIÓN"/>
    <s v="ALTO"/>
    <s v="ALTO"/>
    <s v="ALTO"/>
    <s v="ALTO"/>
    <n v="1"/>
    <s v="ALTA"/>
    <n v="126273199"/>
    <n v="1"/>
    <s v="ADMISIÓN"/>
    <n v="0"/>
    <s v="N.A"/>
    <s v="N.A"/>
    <n v="6"/>
    <s v="JORGE MARIO AGUDELO ZAPATA"/>
    <n v="3282"/>
    <d v="2011-06-22T00:00:00"/>
    <n v="127022"/>
    <s v="GESTION HUMANA Y DLLO ORGANIZACIONAL"/>
    <s v="GT OK"/>
    <d v="2020-08-31T00:00:00"/>
    <s v="2019-09"/>
    <s v="6"/>
    <s v="2020-07"/>
    <n v="1.016560139453806"/>
    <n v="128364300.78471819"/>
    <n v="128364300.78471819"/>
    <d v="2025-09-24T00:00:00"/>
    <n v="5.0684931506849313"/>
    <n v="4.3843078519294892E-2"/>
    <n v="123348608.31375863"/>
    <n v="1"/>
    <s v="ALTA"/>
    <x v="0"/>
    <n v="123348608.31375863"/>
  </r>
  <r>
    <n v="1479"/>
    <d v="2018-10-31T00:00:00"/>
    <d v="2018-10-09T00:00:00"/>
    <s v="JUZGADO 9 LABORAL DEL CIRCUITO DE MEDELLIN ANTIOQUIA"/>
    <s v="05001310500920180057500"/>
    <s v="2019"/>
    <x v="1"/>
    <s v="MITTER VICENTE RUIZ CONTRERAS"/>
    <s v="MITTER VICENTE RUIZ "/>
    <n v="57609"/>
    <s v="ORDINARIA"/>
    <s v="INDEMNIZACIÓN SUSTITUTIVA DE LA PENSIÓN"/>
    <s v="ALTO"/>
    <s v="ALTO"/>
    <s v="ALTO"/>
    <s v="ALTO"/>
    <n v="1"/>
    <s v="ALTA"/>
    <n v="15000000"/>
    <n v="1"/>
    <s v="CONTESTACIÓN"/>
    <n v="0"/>
    <s v="N.A"/>
    <s v="N.A"/>
    <n v="6"/>
    <s v="JORGE MARIO AGUDELO ZAPATA"/>
    <n v="3282"/>
    <d v="2011-06-22T00:00:00"/>
    <n v="127022"/>
    <s v="GESTION HUMANA Y DLLO ORGANIZACIONAL"/>
    <s v="GT OK"/>
    <d v="2020-08-31T00:00:00"/>
    <s v="2018-10"/>
    <s v="6"/>
    <s v="2020-07"/>
    <n v="0.73572886802285709"/>
    <n v="11035933.020342857"/>
    <n v="11035933.020342857"/>
    <d v="2024-10-29T00:00:00"/>
    <n v="4.1643835616438354"/>
    <n v="4.3843078519294892E-2"/>
    <n v="10680381.87576231"/>
    <n v="1"/>
    <s v="ALTA"/>
    <x v="0"/>
    <n v="10680381.87576231"/>
  </r>
  <r>
    <n v="1480"/>
    <d v="2019-05-09T00:00:00"/>
    <d v="2019-04-22T00:00:00"/>
    <s v="JUZGADO 2 LABORAL DEL CIRCUITO DE MEDELLIN ANTIOQUIA"/>
    <s v="05001310500220190023900"/>
    <s v="2019"/>
    <x v="1"/>
    <s v="GLORIA CECILIA ARISTIZABAL CASTRO"/>
    <s v="FABIO DE JESÚS TOBÓN AGUDELO"/>
    <n v="22935"/>
    <s v="ORDINARIA"/>
    <s v="RELIQUIDACIÓN DE LA PENSIÓN"/>
    <s v="ALTO"/>
    <s v="ALTO"/>
    <s v="ALTO"/>
    <s v="ALTO"/>
    <n v="1"/>
    <s v="ALTA"/>
    <n v="20000000"/>
    <n v="1"/>
    <s v="CONTESTACIÓN"/>
    <n v="0"/>
    <s v="N.A"/>
    <s v="N.A"/>
    <n v="6"/>
    <s v="JORGE MARIO AGUDELO ZAPATA"/>
    <n v="3282"/>
    <d v="2011-06-22T00:00:00"/>
    <n v="127022"/>
    <s v="GESTION HUMANA Y DLLO ORGANIZACIONAL"/>
    <s v="GT OK"/>
    <d v="2020-08-31T00:00:00"/>
    <s v="2019-05"/>
    <s v="6"/>
    <s v="2020-07"/>
    <n v="1.0246973838344398"/>
    <n v="20493947.676688794"/>
    <n v="20493947.676688794"/>
    <d v="2025-05-07T00:00:00"/>
    <n v="4.6849315068493151"/>
    <n v="4.3843078519294892E-2"/>
    <n v="19752658.88589875"/>
    <n v="1"/>
    <s v="ALTA"/>
    <x v="0"/>
    <n v="19752658.88589875"/>
  </r>
  <r>
    <n v="1481"/>
    <d v="2019-09-30T00:00:00"/>
    <d v="2019-09-06T00:00:00"/>
    <s v="JUZGADO 8 LABORAL DEL CIRCUITO DE MEDELLIN ANTIOQUIA"/>
    <s v="05001310500820190054700"/>
    <s v="2019"/>
    <x v="1"/>
    <s v="JOHN JAIRO HENAO HERNANDEZ"/>
    <s v="JULIA FERNANDA MUÑOZ RINCON"/>
    <n v="215278"/>
    <s v="ORDINARIA"/>
    <s v="RECONOCIMIENTO Y PAGO DE OTRAS PRESTACIONES SALARIALES, SOLCIALES Y SALARIOS"/>
    <s v="MEDIO   "/>
    <s v="MEDIO   "/>
    <s v="MEDIO   "/>
    <s v="ALTO"/>
    <n v="0.67500000000000004"/>
    <s v="ALTA"/>
    <n v="14548500"/>
    <n v="0.9"/>
    <s v="CONTESTACIÓN"/>
    <n v="0"/>
    <s v="N.A"/>
    <s v="N.A"/>
    <n v="6"/>
    <s v="JORGE MARIO AGUDELO ZAPATA"/>
    <n v="3282"/>
    <d v="2011-06-22T00:00:00"/>
    <n v="127022"/>
    <s v="EDUCACION"/>
    <s v="GT OK"/>
    <d v="2020-08-31T00:00:00"/>
    <s v="2019-09"/>
    <s v="6"/>
    <s v="2020-07"/>
    <n v="1.016560139453806"/>
    <n v="14789425.188843695"/>
    <n v="13310482.669959325"/>
    <d v="2025-09-28T00:00:00"/>
    <n v="5.0794520547945208"/>
    <n v="4.3843078519294892E-2"/>
    <n v="12789288.129593194"/>
    <n v="0.67500000000000004"/>
    <s v="ALTA"/>
    <x v="0"/>
    <n v="12789288.129593194"/>
  </r>
  <r>
    <n v="1482"/>
    <d v="2019-12-09T00:00:00"/>
    <d v="2019-10-17T00:00:00"/>
    <s v="TRIBUNAL ADMINISTRATIVO DE ANTIOQUIA"/>
    <s v="05001233300020190271100"/>
    <s v="2019"/>
    <x v="0"/>
    <s v="MAURICIO ESTEBAN FLÓREZ GIRALDO"/>
    <s v="MAURICIO ESTEBAN FLÓREZ GIRALDO"/>
    <m/>
    <s v="NULIDAD"/>
    <s v="OTRAS"/>
    <s v="MEDIO   "/>
    <s v="MEDIO   "/>
    <s v="MEDIO   "/>
    <s v="MEDIO   "/>
    <n v="0.5"/>
    <s v="MEDIA"/>
    <n v="0"/>
    <n v="0.1"/>
    <s v="ADMISIÓN"/>
    <n v="0"/>
    <s v="N.A"/>
    <s v="N.A"/>
    <n v="6"/>
    <s v="JORGE MARIO AGUDELO ZAPATA"/>
    <n v="3282"/>
    <d v="2011-06-22T00:00:00"/>
    <n v="127022"/>
    <m/>
    <s v="GT OK"/>
    <d v="2020-08-31T00:00:00"/>
    <s v="2019-12"/>
    <s v="6"/>
    <s v="2020-07"/>
    <n v="1.011271676300578"/>
    <n v="0"/>
    <n v="0"/>
    <d v="2025-12-07T00:00:00"/>
    <n v="5.2712328767123289"/>
    <n v="4.3843078519294892E-2"/>
    <n v="0"/>
    <n v="0.5"/>
    <s v="MEDIA"/>
    <x v="2"/>
    <n v="0"/>
  </r>
  <r>
    <n v="1483"/>
    <d v="2019-01-23T00:00:00"/>
    <d v="2019-10-03T00:00:00"/>
    <s v="CONSEJO DE ESTADO BOGOTA DC  "/>
    <s v="11001032400020190043100"/>
    <s v="2019"/>
    <x v="0"/>
    <s v="GUSTAVO ADOLFO GARCIA PINEDA"/>
    <s v="GUSTAVO ADOLFO GARCIA PINEDA"/>
    <m/>
    <s v="NULIDAD"/>
    <s v="OTRAS"/>
    <s v="BAJO"/>
    <s v="BAJO"/>
    <s v="BAJO"/>
    <s v="BAJO"/>
    <n v="0.05"/>
    <s v="REMOTA"/>
    <n v="1"/>
    <n v="0"/>
    <s v="CONTESTACIÓN"/>
    <n v="0"/>
    <s v="N.A"/>
    <s v="N.A"/>
    <n v="2"/>
    <s v="JORGE MARIO AGUDELO ZAPATA"/>
    <n v="3282"/>
    <d v="2011-06-22T00:00:00"/>
    <n v="127022"/>
    <s v="PLANEACION"/>
    <s v="NULIDAD RES 11297 DE LA RNEC QUE CONVOCÓ A CONSULTA POPULAR AM DEL OR ANT"/>
    <d v="2020-08-31T00:00:00"/>
    <s v="2019-01"/>
    <s v="2"/>
    <s v="2020-07"/>
    <n v="1.0434541229259338"/>
    <n v="1.0434541229259338"/>
    <n v="0"/>
    <d v="2021-01-22T00:00:00"/>
    <n v="0.39452054794520547"/>
    <n v="4.3843078519294892E-2"/>
    <n v="0"/>
    <n v="0.05"/>
    <s v="REMOTA"/>
    <x v="1"/>
    <n v="0"/>
  </r>
  <r>
    <n v="1484"/>
    <d v="2019-12-11T00:00:00"/>
    <d v="2019-11-07T00:00:00"/>
    <s v="JUZGADO 15 ADMINISTRATIVO ORAL DE MEDELLIN ANTIOQUIA"/>
    <s v="05001333301520190047300"/>
    <s v="2019"/>
    <x v="0"/>
    <s v="MIRIAM DEL SOCORRO HERNANDEZ JIMENEZ, FERNANDO ANTONIO HERNANDEZ JIMENEZ"/>
    <s v="GILBERTO ANTONIO HERNANDEZ JIMENEZ"/>
    <n v="96362"/>
    <s v="REPARACIÓN DIRECTA"/>
    <s v="FALLA EN EL SERVICIO OTRAS CAUSAS"/>
    <s v="BAJO"/>
    <s v="MEDIO   "/>
    <s v="BAJO"/>
    <s v="BAJO"/>
    <n v="0.20749999999999999"/>
    <s v="BAJA"/>
    <n v="390000000"/>
    <n v="0.1"/>
    <s v="CONTESTACIÓN"/>
    <n v="0"/>
    <s v="N.A"/>
    <s v="N.A"/>
    <n v="7"/>
    <s v="JORGE MARIO AGUDELO ZAPATA"/>
    <n v="3282"/>
    <d v="2011-06-22T00:00:00"/>
    <n v="127022"/>
    <s v="MINAS"/>
    <s v="DAÑOS EN INMUEBLES POR EXPLOTACIÓN MINERA EN EL MUNICIPIO DE REMEDIOS"/>
    <d v="2020-08-31T00:00:00"/>
    <s v="2019-12"/>
    <s v="7"/>
    <s v="2020-07"/>
    <n v="1.011271676300578"/>
    <n v="394395953.75722545"/>
    <n v="39439595.37572255"/>
    <d v="2026-12-09T00:00:00"/>
    <n v="6.2767123287671236"/>
    <n v="4.3843078519294892E-2"/>
    <n v="37540159.547655344"/>
    <n v="0.20749999999999999"/>
    <s v="BAJA"/>
    <x v="2"/>
    <n v="37540159.547655344"/>
  </r>
  <r>
    <n v="1485"/>
    <d v="2020-02-20T00:00:00"/>
    <d v="2019-06-12T00:00:00"/>
    <s v="JUZGADO 14 ADMINISTRATIVO ORAL DE MEDELLIN ANTIOQUIA"/>
    <s v="05001333301420190052100"/>
    <s v="2020"/>
    <x v="0"/>
    <s v="CERVUNIÓN S.A"/>
    <s v="DANIELA PEREZ AMAYA"/>
    <n v="250160"/>
    <s v="NULIDAD Y RESTABLECIMIENTO DEL DERECHO"/>
    <s v="IMPUESTOS"/>
    <s v="BAJO"/>
    <s v="BAJO"/>
    <s v="BAJO"/>
    <s v="BAJO"/>
    <n v="0.05"/>
    <s v="REMOTA"/>
    <n v="8398148"/>
    <n v="0"/>
    <s v="ADMISIÓN"/>
    <n v="0"/>
    <s v="N.A"/>
    <s v="N.A"/>
    <s v="6 años"/>
    <s v="JORGE MARIO AGUDELO ZAPATA"/>
    <n v="3285"/>
    <d v="2011-06-22T00:00:00"/>
    <n v="127022"/>
    <s v="HACIENDA"/>
    <s v="NULIDAD DE LA RESOLUCIÓN de Liquidación oficial de revisión No. 2018080004770 del 28 de agosto  de 2018, cuyo objeto fue modificar la liquidación privada presentada por CERVUNIÓN S.A. del ICO correspondiente al periodo mayo de 2016. GT OK"/>
    <d v="2020-08-31T00:00:00"/>
    <s v="2020-02"/>
    <s v="6"/>
    <s v="2020-07"/>
    <n v="1.0002858776443682"/>
    <n v="8400548.8427672945"/>
    <n v="0"/>
    <d v="2026-02-18T00:00:00"/>
    <n v="5.4712328767123291"/>
    <n v="4.3843078519294892E-2"/>
    <n v="0"/>
    <n v="0.05"/>
    <s v="REMOTA"/>
    <x v="1"/>
    <n v="0"/>
  </r>
  <r>
    <n v="1486"/>
    <d v="2019-08-13T00:00:00"/>
    <d v="2019-07-17T00:00:00"/>
    <s v="JUZGADO 9 ADMINISTRATIVO ORAL DE MEDELLIN ANTIOQUIA"/>
    <s v="05001333300920190028800"/>
    <s v="2019"/>
    <x v="0"/>
    <s v="LUZ MILENA ARRIETA AVILA Y OTROS"/>
    <s v="JORGE HUMBERTO VALERO RODRIGUEZ"/>
    <n v="44498"/>
    <s v="NULIDAD Y RESTABLECIMIENTO DEL DERECHO - LABORAL"/>
    <s v="RECONOCIMIENTO Y PAGO DE OTRAS PRESTACIONES SALARIALES, SOLCIALES Y SALARIOS"/>
    <s v="BAJO"/>
    <s v="BAJO"/>
    <s v="BAJO"/>
    <s v="BAJO"/>
    <n v="0.05"/>
    <s v="REMOTA"/>
    <n v="146160000"/>
    <n v="0"/>
    <s v="CONTESTACIÓN"/>
    <n v="0"/>
    <s v="N.A"/>
    <s v="N.A"/>
    <s v="6 años"/>
    <s v="JORGE MARIO AGUDELO ZAPATA"/>
    <n v="3285"/>
    <d v="2011-06-22T00:00:00"/>
    <n v="127022"/>
    <s v="EDUCACION"/>
    <s v="SOLICITUD DE BONIFICACIÓN POR ZONA DE DIFICIL ACCESO                            GT OK"/>
    <d v="2020-08-31T00:00:00"/>
    <s v="2019-08"/>
    <s v="6"/>
    <s v="2020-07"/>
    <n v="1.0188294671454916"/>
    <n v="148912114.91798505"/>
    <n v="0"/>
    <d v="2025-08-11T00:00:00"/>
    <n v="4.9479452054794519"/>
    <n v="4.3843078519294892E-2"/>
    <n v="0"/>
    <n v="0.05"/>
    <s v="REMOTA"/>
    <x v="1"/>
    <n v="0"/>
  </r>
  <r>
    <n v="1487"/>
    <d v="2020-08-26T00:00:00"/>
    <d v="2020-07-08T00:00:00"/>
    <s v="JUZGADO 23 ADMINISTRATIVO ORAL DE MEDELLIN ANTIOQUIA  "/>
    <s v="05001333302320200010200"/>
    <s v="2020"/>
    <x v="0"/>
    <s v="LUIS FERNANDO ZAPATA CLAVIJO"/>
    <s v="DIANA CAROLINA ALZATE QUINTERO"/>
    <n v="165819"/>
    <s v="NULIDAD Y RESTABLECIMIENTO DEL DERECHO - LABORAL"/>
    <s v="RECONOCIMIENTO Y PAGO DE OTRAS PRESTACIONES SALARIALES, SOLCIALES Y SALARIOS"/>
    <s v="BAJO"/>
    <s v="BAJO"/>
    <s v="BAJO"/>
    <s v="BAJO"/>
    <n v="0.05"/>
    <s v="REMOTA"/>
    <n v="9403464"/>
    <n v="0"/>
    <s v="ADMISIÓN"/>
    <n v="0"/>
    <s v="N.A"/>
    <s v="N.A"/>
    <s v="6 años"/>
    <s v="JORGE MARIO AGUDELO ZAPATA"/>
    <n v="3282"/>
    <d v="2011-06-22T00:00:00"/>
    <n v="127022"/>
    <s v="EDUCACION"/>
    <s v="CONTRATOS DOCENTE POR OPS                          GT OK"/>
    <d v="2020-08-31T00:00:00"/>
    <s v="2020-08"/>
    <s v="6"/>
    <s v="2020-07"/>
    <n v="1.000095274390244"/>
    <n v="9404359.9092987813"/>
    <n v="0"/>
    <d v="2026-08-25T00:00:00"/>
    <n v="5.9863013698630141"/>
    <n v="4.3843078519294892E-2"/>
    <n v="0"/>
    <n v="0.05"/>
    <s v="REMOTA"/>
    <x v="1"/>
    <n v="0"/>
  </r>
  <r>
    <n v="1488"/>
    <d v="2020-03-03T00:00:00"/>
    <d v="2020-02-18T00:00:00"/>
    <s v="JUZGADO 33 ADMINISTRATIVO ORAL DE MEDELLIN ANTIOQUIA"/>
    <s v="05001333303320200005200"/>
    <s v="2020"/>
    <x v="0"/>
    <s v="MARIBEL ZAPATA PELAEZ"/>
    <s v="SANDRO SANCHEZ SALAZAR"/>
    <n v="95351"/>
    <s v="NULIDAD Y RESTABLECIMIENTO DEL DERECHO - LABORAL"/>
    <s v="RECONOCIMIENTO Y PAGO DE OTRAS PRESTACIONES SALARIALES, SOLCIALES Y SALARIOS"/>
    <s v="BAJO"/>
    <s v="BAJO"/>
    <s v="BAJO"/>
    <s v="BAJO"/>
    <n v="0.05"/>
    <s v="REMOTA"/>
    <n v="58827171"/>
    <n v="0"/>
    <s v="ADMISIÓN"/>
    <n v="0"/>
    <s v="N.A"/>
    <s v="N.A"/>
    <s v="6 años"/>
    <s v="JORGE MARIO AGUDELO ZAPATA"/>
    <n v="3285"/>
    <d v="2011-06-22T00:00:00"/>
    <n v="127022"/>
    <s v="GESTION HUMANA Y DLLO ORGANIZACIONAL"/>
    <s v="Nulidad del decreto 2019070003957 del 22 de julio de 2019 por medio del cual se dio por term,inado un encargo y una provisionalidad."/>
    <d v="2020-08-31T00:00:00"/>
    <s v="2020-03"/>
    <s v="6"/>
    <s v="2020-07"/>
    <n v="0.99469345209892923"/>
    <n v="58515001.799204022"/>
    <n v="0"/>
    <d v="2026-03-02T00:00:00"/>
    <n v="5.5041095890410956"/>
    <n v="4.3843078519294892E-2"/>
    <n v="0"/>
    <n v="0.05"/>
    <s v="REMOTA"/>
    <x v="1"/>
    <n v="0"/>
  </r>
  <r>
    <n v="1489"/>
    <d v="2013-07-02T00:00:00"/>
    <d v="2015-06-20T00:00:00"/>
    <s v="16 ADTIVO."/>
    <s v="05001333301620130050600"/>
    <s v="2019"/>
    <x v="0"/>
    <s v="JOSE GUILLERMO MARTINEZ RODRIGUEZ"/>
    <s v="LUZ ELENA GALLEGO C."/>
    <n v="32.930999999999997"/>
    <s v="NULIDAD Y RESTABLECIMIENTO DEL DERECHO - LABORAL"/>
    <s v="RELIQUIDACIÓN DE LA PENSIÓN"/>
    <s v="MEDIO   "/>
    <s v="MEDIO   "/>
    <s v="BAJO"/>
    <s v="MEDIO   "/>
    <n v="0.45500000000000002"/>
    <s v="MEDIA"/>
    <n v="1817809"/>
    <n v="0.65"/>
    <s v=" ALEGATOS DE SEGUNDA"/>
    <n v="0"/>
    <n v="0"/>
    <n v="0"/>
    <n v="8"/>
    <s v="LEONARDO LUGO LONDOÑO"/>
    <s v="DTO 2019070003746"/>
    <d v="2019-07-25T00:00:00"/>
    <n v="157.02099999999999"/>
    <s v="GESTION HUMANA Y DLLO ORGANIZACIONAL"/>
    <s v="SENTENCIA CONDENATORIA EN CONTRA DE PENSIONES DE ANTIOQUIA, FRENTE AL DPTO, REALMENTE NO ES UNA CONDENA. ORDENA RELIQUDAR Y GIRAR LOS RECURSOS. Fue liquidada en Prestaciones sociales (Dr. Yesid Saldarriaga). Pendiente de sentencia definitiva en segunda instancia. la ultima actuaci´n se da el 03 de abril de 2019. Proceso continua en el despacho del magistrado ponente."/>
    <d v="2020-08-31T00:00:00"/>
    <s v="2013-07"/>
    <s v="8"/>
    <s v="2020-07"/>
    <n v="0.92242982903087822"/>
    <n v="1676801.2450807916"/>
    <n v="1089920.8093025147"/>
    <d v="2021-06-30T00:00:00"/>
    <n v="0.83013698630136989"/>
    <n v="4.3843078519294892E-2"/>
    <n v="1082828.9197494991"/>
    <n v="0.45500000000000002"/>
    <s v="MEDIA"/>
    <x v="2"/>
    <n v="1082828.9197494991"/>
  </r>
  <r>
    <n v="1490"/>
    <d v="2013-06-17T00:00:00"/>
    <d v="2013-02-18T00:00:00"/>
    <s v="23 ADTIVO."/>
    <s v="05001333302320130078400"/>
    <s v="2019"/>
    <x v="0"/>
    <s v="CARLOS MARIO, LUZ MARIA, MARIA TERESA, JORGE IVAN, MARTA LUCIA, FRANCISCO LUIS, GILBERTO DE JESUS, MARIA LUISA, JULIO NOCOLÁS, MERCEDES ELENA, MANUEL ATANASIO DIAZ ARBOLEDA, Y, ALBA ROSA VANEGAS MARTÍNEZ. "/>
    <s v="JAVIER POSADA VILLEGAS"/>
    <n v="20.943999999999999"/>
    <s v="REPARACIÓN DIRECTA"/>
    <s v="FALLA EN EL SERVICIO OTRAS CAUSAS"/>
    <s v="BAJO"/>
    <s v="BAJO"/>
    <s v="BAJO"/>
    <s v="BAJO"/>
    <n v="0.05"/>
    <s v="REMOTA"/>
    <n v="3561504480"/>
    <n v="0"/>
    <s v="AUDIENCIA INICIAL O PRIMERA AUDIENCIA"/>
    <n v="0"/>
    <s v="NO"/>
    <n v="0"/>
    <n v="8"/>
    <s v="LEONARDO LUGO LONDOÑO"/>
    <s v="DTO 2019070003746"/>
    <d v="2019-07-25T00:00:00"/>
    <n v="157.02099999999999"/>
    <s v="HACIENDA"/>
    <s v="Pendiente de la continuación de la audiencia inciial. En actuación previa, fue admitido el llamamiento en garantía formulado por alguno de los dmandados."/>
    <d v="2020-08-31T00:00:00"/>
    <s v="2013-06"/>
    <s v="8"/>
    <s v="2020-07"/>
    <n v="0.92284387796387113"/>
    <n v="3286712605.7089005"/>
    <n v="0"/>
    <d v="2021-06-15T00:00:00"/>
    <n v="0.78904109589041094"/>
    <n v="4.3843078519294892E-2"/>
    <n v="0"/>
    <n v="0.05"/>
    <s v="REMOTA"/>
    <x v="1"/>
    <n v="0"/>
  </r>
  <r>
    <n v="1491"/>
    <d v="2013-09-05T00:00:00"/>
    <d v="2013-04-03T00:00:00"/>
    <s v="29 ADTIVO"/>
    <s v="05001333302920130030500"/>
    <s v="2019"/>
    <x v="0"/>
    <s v="ELKIN PASCASIO MESA LAVERDE"/>
    <s v="JAIME JAVIER DIAZ PELAEZ"/>
    <n v="89.802999999999997"/>
    <s v="NULIDAD Y RESTABLECIMIENTO DEL DERECHO - LABORAL"/>
    <s v="RELIQUIDACIÓN DE LA PENSIÓN"/>
    <s v="BAJO"/>
    <s v="MEDIO   "/>
    <s v="BAJO"/>
    <s v="MEDIO   "/>
    <n v="0.36499999999999999"/>
    <s v="MEDIA"/>
    <n v="16792739"/>
    <n v="0.6"/>
    <s v=" SENTENCIA 2DA EN CONTRA "/>
    <n v="0"/>
    <s v="NO"/>
    <n v="0"/>
    <n v="7"/>
    <s v="LEONARDO LUGO LONDOÑO"/>
    <s v="DTO 2019070003746"/>
    <d v="2019-07-25T00:00:00"/>
    <n v="157.02099999999999"/>
    <s v="GESTION HUMANA Y DLLO ORGANIZACIONAL"/>
    <s v="La sentencia de tutela aque pretendía la revisión de la segunda instanca y revocar esta, fue resuelta de forma adversa a los intereses de Pensiones de Antioquia y del departamento de Antioquia. Pensiones de Antioquia ha procedido a reliquidar la pensión de Elkin Pascasio mwesa laverde y el departamento a enviar lo correspondeinte a la reliquidación. con lo anteriorela sunto terminó y se retirará del informe de gestión."/>
    <d v="2020-08-31T00:00:00"/>
    <s v="2013-09"/>
    <s v="7"/>
    <s v="2020-07"/>
    <n v="0.91896939031760649"/>
    <n v="15432013.120592693"/>
    <n v="9259207.8723556157"/>
    <d v="2020-09-03T00:00:00"/>
    <n v="8.21917808219178E-3"/>
    <n v="4.3843078519294892E-2"/>
    <n v="9258609.4301397298"/>
    <n v="0.36499999999999999"/>
    <s v="MEDIA"/>
    <x v="2"/>
    <n v="9258609.4301397298"/>
  </r>
  <r>
    <n v="1492"/>
    <d v="2013-10-07T00:00:00"/>
    <d v="2013-09-19T00:00:00"/>
    <s v="T.A.A. SALA SEGUNDA ORALIDAD"/>
    <s v="05001233300020130145300"/>
    <s v="2019"/>
    <x v="0"/>
    <s v="LUZ EDILMA JIMENEZ DE DUQUE, FRANCISCO JAIME DUQUE GONZALEZ, JAIME ANDRÉS DUQUE JIMENEZ, JUAN FERNANDO DUQUE JIMENEZ, JOHN JAIRO DUQUE JIMENEZ, LUIS GUILLERMO DUQUE JIMENEZ, BERNARDO DUQUE GONZALEZ, LIGIA DEL SOCORRO ARANGO GARZÓN, MAURICIO DUQUE ARANGO, CAROLINA MARIA DUQUE ARANGO, OSCAR DANIEL PEREZ JARAMILLO,  "/>
    <s v="NATALIA BEDOYA SIERRA"/>
    <n v="191.62799999999999"/>
    <s v="REPARACIÓN DIRECTA"/>
    <s v="FALLA EN EL SERVICIO OTRAS CAUSAS"/>
    <s v="BAJO"/>
    <s v="BAJO"/>
    <s v="BAJO"/>
    <s v="BAJO"/>
    <n v="0.05"/>
    <s v="REMOTA"/>
    <n v="2269900000"/>
    <n v="0"/>
    <s v=" ALEGATOS PRIMERA"/>
    <n v="0"/>
    <s v="NO"/>
    <n v="0"/>
    <n v="10"/>
    <s v="LEONARDO LUGO LONDOÑO"/>
    <s v="DTO 2019070003746"/>
    <d v="2019-07-25T00:00:00"/>
    <n v="157.02099999999999"/>
    <s v="DAPARD"/>
    <s v="El 27 de julio de 2020 se presenta por parte de algunos demandados del proceso, escrito que contiene las alegaciones de conclusión."/>
    <d v="2020-08-31T00:00:00"/>
    <s v="2013-10"/>
    <s v="10"/>
    <s v="2020-07"/>
    <n v="0.92136104081409098"/>
    <n v="2091397426.543905"/>
    <n v="0"/>
    <d v="2023-10-05T00:00:00"/>
    <n v="3.095890410958904"/>
    <n v="4.3843078519294892E-2"/>
    <n v="0"/>
    <n v="0.05"/>
    <s v="REMOTA"/>
    <x v="1"/>
    <n v="0"/>
  </r>
  <r>
    <n v="1493"/>
    <d v="2013-11-25T00:00:00"/>
    <d v="2013-11-18T00:00:00"/>
    <s v="T.A.A-SALA SEGUNDA DE ORALIDAD"/>
    <s v="05001233300020130183700"/>
    <s v="2019"/>
    <x v="0"/>
    <s v="MARIA NIDYA RESTREPO DE VANEGAS"/>
    <s v="LUZ ELENA GALLEGO C."/>
    <n v="39.930999999999997"/>
    <s v="NULIDAD Y RESTABLECIMIENTO DEL DERECHO - LABORAL"/>
    <s v="RELIQUIDACIÓN DE LA PENSIÓN"/>
    <s v="BAJO"/>
    <s v="BAJO"/>
    <s v="BAJO"/>
    <s v="BAJO"/>
    <n v="0.05"/>
    <s v="REMOTA"/>
    <n v="36525124"/>
    <n v="0"/>
    <s v="  SENTENCIA 2DA FAVORABLE"/>
    <n v="0"/>
    <s v="NO"/>
    <n v="0"/>
    <n v="8"/>
    <s v="LEONARDO LUGO LONDOÑO"/>
    <s v="DTO 2019070003746"/>
    <d v="2019-07-25T00:00:00"/>
    <n v="157.02099999999999"/>
    <s v="EDUCACION"/>
    <s v="El 27 de febrero de 2020 se proferiere la sentencia de segunda instancia, la cual REVOCA LA DE PRIMERA, la cual fue proferida el 12 de junio de 2017. Sin mebargo, por efectos de las medidas sanitarias y la suspensión de términos judiciales generados por el COVID-19, los terminos se reanudarán el 01 de julio de 2020, y en este tiempo se dará publicidad a la decisión judicial. "/>
    <d v="2020-08-31T00:00:00"/>
    <s v="2013-11"/>
    <s v="8"/>
    <s v="2020-07"/>
    <n v="0.92335772840874586"/>
    <n v="33725755.526487768"/>
    <n v="0"/>
    <d v="2021-11-23T00:00:00"/>
    <n v="1.2301369863013698"/>
    <n v="4.3843078519294892E-2"/>
    <n v="0"/>
    <n v="0.05"/>
    <s v="REMOTA"/>
    <x v="1"/>
    <n v="0"/>
  </r>
  <r>
    <n v="1494"/>
    <d v="2013-03-21T00:00:00"/>
    <d v="2012-12-03T00:00:00"/>
    <s v="26 ADMINISTRATIVO"/>
    <s v="05001333302620120045900"/>
    <s v="2019"/>
    <x v="0"/>
    <s v="MANUEL JOSE RESTREPO CASTAÑO, FLOR DE MARIA ALVAREZ RESTREPO, JUAN PABLO CASTRO RESTREPO, ALVARO DIEGO CASTRO RESTREPO, DIANA PAOLA CASTRO RSTREPO, INES MARIA SEPULVEDA LORA, MARTHA ALICIA CASTRO SEPULVEDA, DORA MARIA CASRO SEPULVEDA, ROSA ELENA CASTRO SEPULVEDA, Y FRANCISCO LUIS CASTRO SEPULVEDA. "/>
    <s v="JAVIER VILLEGAS POSADA"/>
    <n v="20.943999999999999"/>
    <s v="REPARACIÓN DIRECTA"/>
    <s v="FALLA EN EL SERVICIO OTRAS CAUSAS"/>
    <s v="BAJO"/>
    <s v="BAJO"/>
    <s v="BAJO"/>
    <s v="BAJO"/>
    <n v="0.05"/>
    <s v="REMOTA"/>
    <n v="1143396328"/>
    <n v="0"/>
    <s v=" ALEGATOS PRIMERA"/>
    <n v="0"/>
    <s v="NO"/>
    <n v="0"/>
    <n v="8"/>
    <s v="LEONARDO LUGO LONDOÑO"/>
    <s v="DTO 2019070003746"/>
    <d v="2019-07-25T00:00:00"/>
    <n v="157.02099999999999"/>
    <s v="INFRAESTRUCTURA"/>
    <s v="Se está en la etapa de la evacuación de las pruebas. Desde el 11 de abril de 2018, se encuentra a despacho para sentencia."/>
    <d v="2020-08-31T00:00:00"/>
    <s v="2013-03"/>
    <s v="8"/>
    <s v="2020-07"/>
    <n v="0.92993537998907516"/>
    <n v="1063284698.7567933"/>
    <n v="0"/>
    <d v="2021-03-19T00:00:00"/>
    <n v="0.54794520547945202"/>
    <n v="4.3843078519294892E-2"/>
    <n v="0"/>
    <n v="0.05"/>
    <s v="REMOTA"/>
    <x v="1"/>
    <n v="0"/>
  </r>
  <r>
    <n v="1495"/>
    <d v="2009-12-04T00:00:00"/>
    <d v="2009-11-18T00:00:00"/>
    <s v="T.A.A.-ESCRITURAL"/>
    <s v="05001233100020090150800"/>
    <s v="2019"/>
    <x v="0"/>
    <s v="CONSORCIO COBACO S. A., DICONCIL LTDA, CONCORPE LTDA, GISAICO LTDA hoy S. A. "/>
    <s v="JAIME ROJAS LOPEZ"/>
    <n v="81.728999999999999"/>
    <s v="CONTRACTUAL"/>
    <s v="OTRAS"/>
    <s v="BAJO"/>
    <s v="BAJO"/>
    <s v="BAJO"/>
    <s v="BAJO"/>
    <n v="0.05"/>
    <s v="REMOTA"/>
    <n v="6359931798"/>
    <n v="0"/>
    <s v=" RECURSO DE APELACIÓN AUTO "/>
    <n v="0"/>
    <s v="NO"/>
    <n v="0"/>
    <n v="12"/>
    <s v="LEONARDO LUGO LONDOÑO"/>
    <s v="DTO 2019070003746"/>
    <d v="2019-07-25T00:00:00"/>
    <n v="157.02099999999999"/>
    <s v="INFRAESTRUCTURA"/>
    <s v="POR SOLICITUD DEL DESPACHO DEBIDO A NOMBRAMIENTO DEL TITUTAR, SE REALIZA CAMBIO DE PONENTE CON APOYO DE CETIC ANT. PONENTE:CARLOS ALBERTO ZAMBRANO BARRERA NVO. PONENTE:JOSE ROBERTO SACHICA MENDEZ. Asunto se encuentra en el Consejo de Estado(24.julio.2020)"/>
    <d v="2020-08-31T00:00:00"/>
    <s v="2009-12"/>
    <s v="12"/>
    <s v="2020-07"/>
    <n v="1.0290994057673959"/>
    <n v="6545002034.0429659"/>
    <n v="0"/>
    <d v="2021-12-01T00:00:00"/>
    <n v="1.252054794520548"/>
    <n v="4.3843078519294892E-2"/>
    <n v="0"/>
    <n v="0.05"/>
    <s v="REMOTA"/>
    <x v="1"/>
    <n v="0"/>
  </r>
  <r>
    <n v="1496"/>
    <d v="2013-03-15T00:00:00"/>
    <d v="2012-11-08T00:00:00"/>
    <s v="09 ADTIVO."/>
    <s v="05001333300920120032100"/>
    <s v="2019"/>
    <x v="0"/>
    <s v="ANA LETICIA DOMICO de DOMICO, BLANCA FLOR DOMICO DOMICO, YASNEY YULITEH DIAZ DOMICO, representada por MIRTON ARLEY DIAZ MOSQUERA "/>
    <s v="MARIA CRISTINA CEBALLOS MARIN"/>
    <n v="74.697000000000003"/>
    <s v="REPARACIÓN DIRECTA"/>
    <s v="ACCIDENTE DE TRANSITO"/>
    <s v="ALTO"/>
    <s v="MEDIO   "/>
    <s v="BAJO"/>
    <s v="ALTO"/>
    <n v="0.73"/>
    <s v="ALTA"/>
    <n v="170010000"/>
    <n v="0.65"/>
    <s v=" ALEGATOS DE SEGUNDA"/>
    <n v="111795660"/>
    <s v="NO"/>
    <n v="0"/>
    <n v="8"/>
    <s v="LEONARDO LUGO LONDOÑO"/>
    <s v="DTO 2019070003746"/>
    <d v="2019-07-25T00:00:00"/>
    <n v="157.02099999999999"/>
    <s v="INFRAESTRUCTURA"/>
    <s v="Desde el 15 de septiembre de 2017 se encuentra en el despacho del tribunal para sentencia. Se condenó a daño moral en la suma de 135 salarios mínimos mensuales legales vigentes."/>
    <d v="2020-08-31T00:00:00"/>
    <s v="2013-03"/>
    <s v="8"/>
    <s v="2020-07"/>
    <n v="0.92993537998907516"/>
    <n v="158098313.95194268"/>
    <n v="102763904.06876275"/>
    <d v="2021-03-13T00:00:00"/>
    <n v="0.53150684931506853"/>
    <n v="4.3843078519294892E-2"/>
    <n v="102335280.34615366"/>
    <n v="0.73"/>
    <s v="ALTA"/>
    <x v="0"/>
    <n v="111795660"/>
  </r>
  <r>
    <n v="1497"/>
    <d v="2014-03-04T00:00:00"/>
    <d v="2013-12-04T00:00:00"/>
    <s v="T.A.A. SALA PRIMERA ORALIDAD"/>
    <s v="05001233300020130197300"/>
    <s v="2019"/>
    <x v="0"/>
    <s v="LUIS ALFONSO MESA JARAMILLO"/>
    <s v="JOAQUIN EMILIO CORDIBA CORDOBA"/>
    <n v="85.075000000000003"/>
    <s v="REPARACIÓN DIRECTA"/>
    <s v="OTRAS"/>
    <s v="BAJO"/>
    <s v="BAJO"/>
    <s v="BAJO"/>
    <s v="BAJO"/>
    <n v="0.05"/>
    <s v="REMOTA"/>
    <n v="600000000"/>
    <n v="0"/>
    <s v=" ALEGATOS PRIMERA"/>
    <n v="0"/>
    <s v="NO"/>
    <n v="0"/>
    <n v="10"/>
    <s v="LEONARDO LUGO LONDOÑO"/>
    <s v="DTO 2019070003746"/>
    <d v="2019-07-25T00:00:00"/>
    <n v="157.02099999999999"/>
    <s v="INFRAESTRUCTURA"/>
    <s v="Desde el 18 de julio de 2018 el expediente se encuantra a despacho para sentencia."/>
    <d v="2020-08-31T00:00:00"/>
    <s v="2014-03"/>
    <s v="10"/>
    <s v="2020-07"/>
    <n v="0.90715368066565749"/>
    <n v="544292208.39939451"/>
    <n v="0"/>
    <d v="2024-03-01T00:00:00"/>
    <n v="3.5013698630136987"/>
    <n v="4.3843078519294892E-2"/>
    <n v="0"/>
    <n v="0.05"/>
    <s v="REMOTA"/>
    <x v="1"/>
    <n v="0"/>
  </r>
  <r>
    <n v="1498"/>
    <d v="2014-09-03T00:00:00"/>
    <d v="2007-10-05T00:00:00"/>
    <s v="SECCION TERCERA- CONSEJO DE ESTADO"/>
    <s v="11001032600020100002900"/>
    <s v="2019"/>
    <x v="0"/>
    <s v="REINALDO FORTUNATO PÉREZ"/>
    <s v="JUAN ALEXANDER FLOREZ HERRERA"/>
    <n v="126.319"/>
    <s v="CONTRACTUAL"/>
    <s v="OTRAS"/>
    <s v="BAJO"/>
    <s v="BAJO"/>
    <s v="BAJO"/>
    <s v="BAJO"/>
    <n v="0.05"/>
    <s v="REMOTA"/>
    <n v="50000000"/>
    <n v="0"/>
    <s v=" ALEGATOS PRIMERA"/>
    <n v="0"/>
    <s v="NO"/>
    <n v="0"/>
    <n v="11"/>
    <s v="LEONARDO LUGO LONDOÑO"/>
    <s v="DTO 2019070003746"/>
    <d v="2019-07-25T00:00:00"/>
    <n v="157.02099999999999"/>
    <s v="MINAS"/>
    <s v="ES UN ASUNTO QUE SERÁ RESUELTO EN UNICA INSTANCIA, EN EL CONSEJO DE ESTADO. Desde junio de 2017 se presentaron alegatos de conclusión."/>
    <d v="2020-08-31T00:00:00"/>
    <s v="2014-09"/>
    <s v="11"/>
    <s v="2020-07"/>
    <n v="0.89344853772170874"/>
    <n v="44672426.886085436"/>
    <n v="0"/>
    <d v="2025-08-31T00:00:00"/>
    <n v="5.0027397260273974"/>
    <n v="4.3843078519294892E-2"/>
    <n v="0"/>
    <n v="0.05"/>
    <s v="REMOTA"/>
    <x v="1"/>
    <n v="0"/>
  </r>
  <r>
    <n v="1499"/>
    <d v="2012-01-18T00:00:00"/>
    <d v="2012-06-26T00:00:00"/>
    <s v="003 DESCONGESTION"/>
    <s v="23001333100320120007900"/>
    <s v="2019"/>
    <x v="3"/>
    <s v="HERNANDO ACEVEDO QUIJANO Y OTROS"/>
    <s v="SIN PAODERADO"/>
    <s v="N/A"/>
    <s v="POPULAR"/>
    <s v="VIOLACIÓN DERECHOS COLECTIVOS"/>
    <s v="BAJO"/>
    <s v="BAJO"/>
    <s v="BAJO"/>
    <s v="BAJO"/>
    <n v="0.05"/>
    <s v="REMOTA"/>
    <n v="0"/>
    <n v="0"/>
    <s v=" AUDIENCIA DE PRUEBAS"/>
    <n v="0"/>
    <s v="NO"/>
    <n v="0"/>
    <n v="9"/>
    <s v="LEONARDO LUGO LONDOÑO"/>
    <s v="DTO 2019070003746"/>
    <d v="2019-07-25T00:00:00"/>
    <n v="157.02099999999999"/>
    <s v="INFRAESTRUCTURA"/>
    <s v="Cuantía sin determinar, dado que la petición de los acccionantes es:&quot;Que se ordene ala autoridad pública señalada, gobernaciones de Antioquia y Cordoba, se reinicie y ejecute la obra como reza en el proyecto y se adiciones las las partidas necesarias para culminar la obra-protección para la recuperación de una parte del litoral caribe...&quot;. Es por ello que la cuantía no fue determinada. Se encuantra en los juzgados de Montería."/>
    <d v="2020-08-31T00:00:00"/>
    <s v="2012-01"/>
    <s v="9"/>
    <s v="2020-07"/>
    <n v="0.95466300218677569"/>
    <n v="0"/>
    <n v="0"/>
    <d v="2021-01-15T00:00:00"/>
    <n v="0.37534246575342467"/>
    <n v="4.3843078519294892E-2"/>
    <n v="0"/>
    <n v="0.05"/>
    <s v="REMOTA"/>
    <x v="1"/>
    <n v="0"/>
  </r>
  <r>
    <n v="1500"/>
    <d v="2010-08-26T00:00:00"/>
    <d v="2010-08-10T00:00:00"/>
    <s v="03 ADTIVO."/>
    <s v="05001333100320100032700"/>
    <s v="2019"/>
    <x v="0"/>
    <s v="EVERLINA MOSQUERA SANCHEZ, ANA MATILDE SANCHEZ RODRIGUEZ, MARIA YURLEY MOSQUERA SANCHEZ"/>
    <s v="JOHN EDUARD YEPES GARCIA"/>
    <n v="98.010999999999996"/>
    <s v="REPARACIÓN DIRECTA"/>
    <s v="ACCIDENTE DE TRANSITO"/>
    <s v="ALTO"/>
    <s v="MEDIO   "/>
    <s v="BAJO"/>
    <s v="MEDIO   "/>
    <n v="0.55499999999999994"/>
    <s v="ALTA"/>
    <n v="630779165"/>
    <n v="0.5"/>
    <s v=" SENTENCIA 1RA EN CONTRA"/>
    <n v="630779165"/>
    <s v="NO"/>
    <n v="0"/>
    <n v="11"/>
    <s v="LEONARDO LUGO LONDOÑO"/>
    <s v="DTO 2019070003746"/>
    <d v="2019-07-25T00:00:00"/>
    <n v="157.02099999999999"/>
    <s v="INFRAESTRUCTURA"/>
    <s v="Se emite sentencia de primera instancia en noviembre de 2017, notificada por edicto el 08 de febrero de 2018. Se presenta recurso de apelación. Esta en el tribunal el expediente."/>
    <d v="2020-08-31T00:00:00"/>
    <s v="2010-08"/>
    <s v="11"/>
    <s v="2020-07"/>
    <n v="1.0036328027203736"/>
    <n v="633070661.26656699"/>
    <n v="316535330.6332835"/>
    <d v="2021-08-23T00:00:00"/>
    <n v="0.9780821917808219"/>
    <n v="4.3843078519294892E-2"/>
    <n v="314110047.39636344"/>
    <n v="0.55499999999999994"/>
    <s v="ALTA"/>
    <x v="0"/>
    <n v="630779165"/>
  </r>
  <r>
    <n v="1501"/>
    <d v="2013-01-31T00:00:00"/>
    <d v="2013-01-18T00:00:00"/>
    <s v="27 ADMINISTRATIVO"/>
    <s v="05001333302720130003500"/>
    <s v="2019"/>
    <x v="0"/>
    <s v="JESUS AMADO OQUENDO MONSALVE"/>
    <s v="ADRIANA TAMAYO ACEVEDO"/>
    <n v="136.95699999999999"/>
    <s v="NULIDAD Y RESTABLECIMIENTO DEL DERECHO"/>
    <s v="OTRAS"/>
    <s v="BAJO"/>
    <s v="BAJO"/>
    <s v="BAJO"/>
    <s v="BAJO"/>
    <n v="0.05"/>
    <s v="REMOTA"/>
    <n v="173311867"/>
    <n v="0"/>
    <s v="  SENTENCIA 2DA FAVORABLE"/>
    <n v="0"/>
    <s v="NO"/>
    <n v="0"/>
    <n v="8"/>
    <s v="LEONARDO LUGO LONDOÑO"/>
    <s v="DTO 2019070003746"/>
    <d v="2019-07-25T00:00:00"/>
    <n v="157.02099999999999"/>
    <s v="PLANEACION"/>
    <s v="mediante auto del 20 de septiembre de 2018, se impaprte aprobación aliquidación de costas. Se notifica por estados del 21 del mismo mes y año. Aunque el juzgado no ha ordenado el archivo del proceso, se reira del informe mensual. Proceso judicialmente esta terminado. Se retirará en julio de 2020. "/>
    <d v="2020-08-31T00:00:00"/>
    <s v="2013-01"/>
    <s v="8"/>
    <s v="2020-07"/>
    <n v="0.93598732150468988"/>
    <n v="162217710.17830706"/>
    <n v="0"/>
    <d v="2021-01-29T00:00:00"/>
    <n v="0.41369863013698632"/>
    <n v="4.3843078519294892E-2"/>
    <n v="0"/>
    <n v="0.05"/>
    <s v="REMOTA"/>
    <x v="1"/>
    <n v="0"/>
  </r>
  <r>
    <n v="1502"/>
    <d v="2010-03-26T00:00:00"/>
    <d v="2010-03-16T00:00:00"/>
    <s v="32 ADTIVO."/>
    <s v="05001333101220100009000"/>
    <s v="2019"/>
    <x v="0"/>
    <s v="JULIETH PAOLA BARAJAS OROZCO,  LUIS MIGEL POLANCO BARAJAS, RAUL ANTONIO MATTOS AVILA, EMILCE ESTHER RIVERA SOTO, NELSON JAVIER POLANCO RIVERA, JAIME ANTONIO POLANCO RIVERA, JOSE DEL CRISTO POLANCO RIVERA, YUFRED ALEXANDER POLANCO RIVERA, LENDYS MILENA POLANCO BARRANCO, MAXIMILIANA SOTO, "/>
    <s v="JOSE LUIS VIVEROS ABISAMBRA"/>
    <n v="22.591999999999999"/>
    <s v="REPARACIÓN DIRECTA"/>
    <s v="ACCIDENTE DE TRANSITO"/>
    <s v="BAJO"/>
    <s v="BAJO"/>
    <s v="BAJO"/>
    <s v="BAJO"/>
    <n v="0.05"/>
    <s v="REMOTA"/>
    <n v="677747161"/>
    <n v="0"/>
    <s v=" SENTENCIA 1RA FAVORABLE"/>
    <n v="0"/>
    <s v="NO"/>
    <n v="0"/>
    <n v="11"/>
    <s v="LEONARDO LUGO LONDOÑO"/>
    <s v="DTO 2019070003746"/>
    <d v="2019-07-25T00:00:00"/>
    <n v="157.02099999999999"/>
    <s v="INFRAESTRUCTURA"/>
    <s v="El negocio se encuentra en el T.A.A. para resolver el recurso de apelación. El 30 de julio de 2020, se acepta renuncia de poder y admite  sustitucón del mismo en otro, igualmente se informa cambio de dirección para notificar a la demandada Procopal."/>
    <d v="2020-08-31T00:00:00"/>
    <s v="2010-03"/>
    <s v="11"/>
    <s v="2020-07"/>
    <n v="1.0111502213780335"/>
    <n v="685304191.88348365"/>
    <n v="0"/>
    <d v="2021-03-23T00:00:00"/>
    <n v="0.55890410958904113"/>
    <n v="4.3843078519294892E-2"/>
    <n v="0"/>
    <n v="0.05"/>
    <s v="REMOTA"/>
    <x v="1"/>
    <n v="0"/>
  </r>
  <r>
    <n v="1503"/>
    <d v="2005-05-31T00:00:00"/>
    <d v="2004-12-15T00:00:00"/>
    <s v="T.A.A. SALA CUARTA."/>
    <s v="05001233100020050314400"/>
    <s v="2019"/>
    <x v="0"/>
    <s v="CONSTRUCIONES EL CONDOR S. A. "/>
    <s v="BERNARDITA PEREZ RESTREPO"/>
    <n v="42.618000000000002"/>
    <s v="CONTRACTUAL"/>
    <s v="EQUILIBRIO ECONOMICO"/>
    <s v="MEDIO   "/>
    <s v="MEDIO   "/>
    <s v="BAJO"/>
    <s v="BAJO"/>
    <n v="0.29750000000000004"/>
    <s v="MEDIA"/>
    <n v="2849240521"/>
    <n v="0.5"/>
    <s v=" ALEGATOS PRIMERA"/>
    <n v="0"/>
    <s v="NO"/>
    <n v="0"/>
    <n v="20"/>
    <s v="LEONARDO LUGO LONDOÑO"/>
    <s v="DTO 2019070003746"/>
    <d v="2019-07-25T00:00:00"/>
    <n v="157.02099999999999"/>
    <s v="INFRAESTRUCTURA"/>
    <s v="el 20 de agosto pone en conocimeinto el traslado del dictamen pericial. Se le solicitó en tiempo oportuno (3 dias) aclaración y complementación del dictamen al perito. Pendiente actividad del auxiliar designado. En lña fecha esta evacuado los alegatos, pendiente que se dicte sentencia."/>
    <d v="2020-08-31T00:00:00"/>
    <s v="2005-05"/>
    <s v="20"/>
    <s v="2020-07"/>
    <n v="1.2643119461905368"/>
    <n v="3602328828.2704492"/>
    <n v="1801164414.1352246"/>
    <d v="2025-05-26T00:00:00"/>
    <n v="4.7369863013698632"/>
    <n v="4.3843078519294892E-2"/>
    <n v="1735303809.9515035"/>
    <n v="0.29750000000000004"/>
    <s v="MEDIA"/>
    <x v="2"/>
    <n v="1735303809.9515035"/>
  </r>
  <r>
    <n v="1504"/>
    <d v="2014-05-29T00:00:00"/>
    <d v="2012-11-30T00:00:00"/>
    <s v="TRIBUNAL- SALA PRIMERA DE ORALIDAD"/>
    <s v="05001233300020130180700"/>
    <s v="2019"/>
    <x v="0"/>
    <s v="NICANOR ESPINOZA GOMEZ, MARTA LUZ QUINTERO RODRIGUEZ, FREDY DE JESUS QUINTERO, LILIANA HERRERA SALGAR, JORGE OCTAVIO HENAO PULGARIN, CLAUDIA SEPULVEDA GOMEZ, MARCO TULIO BEDOYA SERNA, JUAN DAVID OSORIO ARAQUE, LUIS ANIBAL OSORIO ARAQUE, CLAUDIA PATRICIA OSORIO, CARLOS MARIO MARTIN ATEHORTUA, LUIS ALCIDES MARIN ROJAS, LEON MARINO ACEVEDO HERNANDEZ, LAURA ESTEFANIA BOLIVAR GUERRA, DORA MARIA SERNA HERRERA, OLGA LUCIA GUERRA, EDELMIRA LAZATE MONSALVE, SANDRA MILENA ARBOLEDA GONZALEZ, MARIA DARLY PARRA DE BASTIDAS, PAULA QUINTERO RODRIGUEZ, LUIS FABIO MARIN MARIN, GUSTAVO ALONSO MARIN, JAIME BOLIVAR CASTAÑEDA, MARTHA CECILIA USUGA SANTANA, ROSA ELEN A JARAMILLO, MARLENY DEL SOCORRO GOMEZ, JOSE ISAAC CHINCHILLA, JOSE ARISTIDES LUNA DURANGO, LUIS ADOLFO MARIN GIL, ANA MILENA HINESTROZA OSORIO, JESSIKA ANDREA BOLIVAR, MARIA LUCIA BOLIVAR, CARLOS ALBEIRO VILLEGAS, MARIA LIBIA RUIZ DE SIERRA, LUZ ELENA CORREA TABORDA, AMPARO BENITEZ ARIAS, AMANDA MEJIA, MARIA MARGARITA BUSTAMANTE HENAO, CARLOS ARTURO RIVAS SUAREZ, GILMA DE JESUS ACEVEDO ALVAREZ, DARIO ALONSO PULGARIN PULGARIN, MATILDE VILLA MUÑOZ, GERMAN OVIDIO GONZALEZ OSORIO, ARNULFO ALBEIRO ESPINOZA MAZO."/>
    <s v="LUIS EDUARDO PELAEZ JARAMILLO"/>
    <n v="207.286"/>
    <s v="POPULAR"/>
    <s v="VIOLACIÓN DERECHOS COLECTIVOS"/>
    <s v="BAJO"/>
    <s v="BAJO"/>
    <s v="BAJO"/>
    <s v="BAJO"/>
    <n v="0.05"/>
    <s v="REMOTA"/>
    <n v="500000000"/>
    <n v="0"/>
    <s v=" AUDIENCIA DE PRUEBAS"/>
    <n v="0"/>
    <s v="NO"/>
    <n v="0"/>
    <n v="9"/>
    <s v="LEONARDO LUGO LONDOÑO"/>
    <s v="DTO 2019070003746"/>
    <d v="2019-07-25T00:00:00"/>
    <n v="157.02099999999999"/>
    <s v="DAPARD"/>
    <s v="Lo pretendido por lo accionantes es lo siguiente: &quot;Ordenar la demandado que se halle responsable para que diseñe, ejecute y entregue la totalidad de la obra de intervención de la quebrada la Montañita, entre la calle 20 F y la &quot;1, y por medio de la carreras 76,75,74,73,72 y 71, barrio parís Bello&quot;...Por lo anterior, no hay cuantía determinable hasta el momento y no es competencia del departamento de Antioquia. Pendiente de que el despacho emita sentencia."/>
    <d v="2020-08-31T00:00:00"/>
    <s v="2014-05"/>
    <s v="9"/>
    <s v="2020-07"/>
    <n v="0.89867303567898893"/>
    <n v="449336517.83949447"/>
    <n v="0"/>
    <d v="2023-05-27T00:00:00"/>
    <n v="2.7369863013698632"/>
    <n v="4.3843078519294892E-2"/>
    <n v="0"/>
    <n v="0.05"/>
    <s v="REMOTA"/>
    <x v="1"/>
    <n v="0"/>
  </r>
  <r>
    <n v="1505"/>
    <d v="2013-10-10T00:00:00"/>
    <d v="2013-09-27T00:00:00"/>
    <s v="29 ADTIVO."/>
    <s v="05001333302920130088800"/>
    <s v="2019"/>
    <x v="0"/>
    <s v="MIRYAM DE FATIMA ARIAS MONSALVE"/>
    <s v="LUZ ELENA GALLEGO C."/>
    <n v="39.930999999999997"/>
    <s v="NULIDAD Y RESTABLECIMIENTO DEL DERECHO - LABORAL"/>
    <s v="RELIQUIDACIÓN DE LA PENSIÓN"/>
    <s v="MEDIO   "/>
    <s v="MEDIO   "/>
    <s v="BAJO"/>
    <s v="MEDIO   "/>
    <n v="0.45500000000000002"/>
    <s v="MEDIA"/>
    <n v="13766874"/>
    <n v="0.28000000000000003"/>
    <s v=" ALEGATOS DE SEGUNDA"/>
    <n v="3917123"/>
    <s v="NO"/>
    <n v="0"/>
    <n v="8"/>
    <s v="LEONARDO LUGO LONDOÑO"/>
    <s v="DTO 2019070003746"/>
    <d v="2019-07-25T00:00:00"/>
    <n v="157.02099999999999"/>
    <s v="GESTION HUMANA Y DLLO ORGANIZACIONAL"/>
    <s v="En recurso de apelación en la actualidad. A despacho para sentencia desde el 17 de diciembre de 2017."/>
    <d v="2020-08-31T00:00:00"/>
    <s v="2013-10"/>
    <s v="8"/>
    <s v="2020-07"/>
    <n v="0.92136104081409098"/>
    <n v="12684261.357396448"/>
    <n v="3551593.1800710056"/>
    <d v="2021-10-08T00:00:00"/>
    <n v="1.1041095890410959"/>
    <n v="4.3843078519294892E-2"/>
    <n v="3520889.8554036366"/>
    <n v="0.45500000000000002"/>
    <s v="MEDIA"/>
    <x v="0"/>
    <n v="3917123"/>
  </r>
  <r>
    <n v="1506"/>
    <d v="2014-08-29T00:00:00"/>
    <d v="2014-07-17T00:00:00"/>
    <s v="16 LABORAL"/>
    <s v="05001310501620140095300"/>
    <s v="2019"/>
    <x v="1"/>
    <s v="MARIA GLADYS TABORDA ARENAS"/>
    <s v="CLAUDIA INES LOPERA SEPULVEDA"/>
    <n v="149.595"/>
    <s v="ORDINARIA"/>
    <s v="PENSIÓN DE SOBREVIVIENTES"/>
    <s v="BAJO"/>
    <s v="BAJO"/>
    <s v="BAJO"/>
    <s v="BAJO"/>
    <n v="0.05"/>
    <s v="REMOTA"/>
    <n v="57987284"/>
    <n v="0"/>
    <s v="CASACIÓN"/>
    <n v="0"/>
    <s v="NO"/>
    <s v="NO"/>
    <n v="10"/>
    <s v="LEONARDO LUGO LONDOÑO"/>
    <s v="DTO 2019070003746"/>
    <d v="2019-07-25T00:00:00"/>
    <n v="157.02099999999999"/>
    <s v="GESTION HUMANA Y DLLO ORGANIZACIONAL"/>
    <s v="Se ha proferido sentencia de segunda instancia. No afecta al departamento; sin embargo, la sentencia del tribunal está siendo cuestionada a través del recurso extraordinario de casación, en el cual se ha hecho parte también el departamento: Se busca impedir, que se case la sentencia del tribunal."/>
    <d v="2020-08-31T00:00:00"/>
    <s v="2014-08"/>
    <s v="10"/>
    <s v="2020-07"/>
    <n v="0.89466228983021678"/>
    <n v="51879036.284475096"/>
    <n v="0"/>
    <d v="2024-08-26T00:00:00"/>
    <n v="3.989041095890411"/>
    <n v="4.3843078519294892E-2"/>
    <n v="0"/>
    <n v="0.05"/>
    <s v="REMOTA"/>
    <x v="1"/>
    <n v="0"/>
  </r>
  <r>
    <n v="1507"/>
    <d v="2014-09-30T00:00:00"/>
    <d v="2014-09-16T00:00:00"/>
    <s v="16 ADTIVO."/>
    <s v="05001333301620140128000"/>
    <s v="2019"/>
    <x v="0"/>
    <s v="ERICA LILIANA CASTAÑEDA, JERONIMO DUQUE CASTAÑEDA, SANTIAGO DUQUE CASTAÑEDA, JENNYFER NATALIA DUQUE RAMIREZ, LUZ MARINA VARGAS DE DUQUE, ARNULFO DUQUE CASTRILLON, YURANI ANDREA DUQUE VARGAS, MONICA LORENZA DUQUE VARGAS"/>
    <s v="JOSE LUIS VIVEROS ABISAMBRA"/>
    <n v="22.591999999999999"/>
    <s v="REPARACIÓN DIRECTA"/>
    <s v="FALLA EN EL SERVICIO OTRAS CAUSAS"/>
    <s v="BAJO"/>
    <s v="BAJO"/>
    <s v="BAJO"/>
    <s v="BAJO"/>
    <n v="0.05"/>
    <s v="REMOTA"/>
    <n v="920858831"/>
    <n v="0"/>
    <s v=" SENTENCIA 1RA FAVORABLE"/>
    <n v="0"/>
    <s v="NO"/>
    <n v="0"/>
    <n v="7"/>
    <s v="LEONARDO LUGO LONDOÑO"/>
    <s v="DTO 2019070003746"/>
    <d v="2019-07-25T00:00:00"/>
    <n v="157.02099999999999"/>
    <s v="GOBIERNO"/>
    <s v="El 13 de agosto de 2019 se aprueba liquidación de costas. Lo que significa que la sentencia de priemra quedó en firme, pendiente auto de archivo."/>
    <d v="2020-08-31T00:00:00"/>
    <s v="2014-09"/>
    <s v="7"/>
    <s v="2020-07"/>
    <n v="0.89344853772170874"/>
    <n v="822739976.00507212"/>
    <n v="0"/>
    <d v="2021-09-28T00:00:00"/>
    <n v="1.0767123287671232"/>
    <n v="4.3843078519294892E-2"/>
    <n v="0"/>
    <n v="0.05"/>
    <s v="REMOTA"/>
    <x v="1"/>
    <n v="0"/>
  </r>
  <r>
    <n v="1508"/>
    <d v="2014-05-02T00:00:00"/>
    <d v="2014-03-21T00:00:00"/>
    <s v="12 ADTIVO"/>
    <s v="05001333301220140039600"/>
    <s v="2019"/>
    <x v="0"/>
    <s v="DIANA MARÍA AVENDAÑO PINEDA, quienactua en nombre propio y representa a: (JUAN CAMILO, LAURA CAAMILA, BAIHOLET ZULEY CARDONA AVENDAÑO); MAGDALENA ORTIZ RODRIGUEZ, ARCADIO DE JESUS CARDONA CAÑAN, NATALIA CARDONA ORTIZ, YONATAN ARLEY CARDONA ORTIZ Y ROBINSON DE JESUS CARDONA ORTIZ."/>
    <s v="JOSE LUIS VIVEROS ABISAMBRA"/>
    <n v="22.591999999999999"/>
    <s v="REPARACIÓN DIRECTA"/>
    <s v="FALLA EN EL SERVICIO OTRAS CAUSAS"/>
    <s v="BAJO"/>
    <s v="BAJO"/>
    <s v="BAJO"/>
    <s v="BAJO"/>
    <n v="0.05"/>
    <s v="REMOTA"/>
    <n v="940429579"/>
    <n v="0"/>
    <s v=" SENTENCIA 1RA FAVORABLE"/>
    <n v="0"/>
    <s v="NO"/>
    <n v="0"/>
    <n v="7"/>
    <s v="LEONARDO LUGO LONDOÑO"/>
    <s v="DTO 2019070003746"/>
    <d v="2019-07-25T00:00:00"/>
    <n v="157.02099999999999"/>
    <s v="GOBIERNO"/>
    <s v="El 28 de agosto pasó a despacho del magistrado para que este emita sentencia de segunda."/>
    <d v="2020-08-31T00:00:00"/>
    <s v="2014-05"/>
    <s v="7"/>
    <s v="2020-07"/>
    <n v="0.89867303567898893"/>
    <n v="845138704.60224354"/>
    <n v="0"/>
    <d v="2021-04-30T00:00:00"/>
    <n v="0.66301369863013704"/>
    <n v="4.3843078519294892E-2"/>
    <n v="0"/>
    <n v="0.05"/>
    <s v="REMOTA"/>
    <x v="1"/>
    <n v="0"/>
  </r>
  <r>
    <n v="1509"/>
    <d v="2014-10-09T00:00:00"/>
    <d v="2014-09-25T00:00:00"/>
    <s v="T.A.A SALA SEGUNDA ORALIDAD"/>
    <s v="05001233300020140175200"/>
    <s v="2019"/>
    <x v="0"/>
    <s v="AXA COLPATRIA SEGUROS S. A. "/>
    <s v="JULIO CESAR YEPES RESTREPO"/>
    <n v="44.01"/>
    <s v="NULIDAD Y RESTABLECIMIENTO DEL DERECHO"/>
    <s v="OTRAS"/>
    <s v="BAJO"/>
    <s v="BAJO"/>
    <s v="BAJO"/>
    <s v="BAJO"/>
    <n v="0.05"/>
    <s v="REMOTA"/>
    <n v="230816748"/>
    <n v="0"/>
    <s v=" SENTENCIA 1RA FAVORABLE"/>
    <n v="0"/>
    <s v="NO"/>
    <n v="0"/>
    <n v="8"/>
    <s v="LEONARDO LUGO LONDOÑO"/>
    <s v="DTO 2019070003746"/>
    <d v="2019-07-25T00:00:00"/>
    <n v="157.02099999999999"/>
    <s v="HACIENDA"/>
    <s v="El 30 de julio de 2020 el tribunal informa: DE CONFORMIDAD CON LOS ACUERDOS PCSJA20-11517, PCSJA20-11521, PCSJA20-11526, PCSJA20-11532, PCSJA20-11546, PCSJA20-11549, PCSJA20-11556 Y PCSJA20-11567 A PARTIR DEL 16 DE MARZO DE 2020 Y HASTA EL 30 DE JUNIO DE 2020 SE SUSPENDIERON LOS TÉRMINOS JUDICIALES, SE ESTABLECIERON ALGUNAS EXCEPCIONES Y SE ADOPTARON OTRAS MEDIDAS POR MOTIVOS DE SALUBRIDAD PÚBLICA Y FUERZA MAYOR."/>
    <d v="2020-08-31T00:00:00"/>
    <s v="2014-10"/>
    <s v="8"/>
    <s v="2020-07"/>
    <n v="0.89197861147966029"/>
    <n v="205883602.38729066"/>
    <n v="0"/>
    <d v="2022-10-07T00:00:00"/>
    <n v="2.1013698630136988"/>
    <n v="4.3843078519294892E-2"/>
    <n v="0"/>
    <n v="0.05"/>
    <s v="REMOTA"/>
    <x v="1"/>
    <n v="0"/>
  </r>
  <r>
    <n v="1510"/>
    <d v="2015-01-16T00:00:00"/>
    <d v="2014-11-01T00:00:00"/>
    <s v="01-ESPECIAL-TIERRAS"/>
    <s v="05001310501420140148500"/>
    <s v="2019"/>
    <x v="2"/>
    <s v="ALVARO AUGUSTO RESTREPO RESTREPO"/>
    <s v="EDITH JULIETH ALVAREZ SUAZA"/>
    <n v="113.465"/>
    <s v="ORDINARIA"/>
    <s v="OTRAS"/>
    <s v="BAJO"/>
    <s v="BAJO"/>
    <s v="BAJO"/>
    <s v="BAJO"/>
    <n v="0.05"/>
    <s v="REMOTA"/>
    <n v="0"/>
    <n v="0"/>
    <s v=" SENTENCIA 1RA FAVORABLE"/>
    <n v="0"/>
    <s v="NO"/>
    <n v="0"/>
    <n v="6"/>
    <s v="LEONARDO LUGO LONDOÑO"/>
    <s v="DTO 2019070003746"/>
    <d v="2019-07-25T00:00:00"/>
    <n v="157.02099999999999"/>
    <s v="MINAS"/>
    <s v="El departamento esta pendiente de nueva inscripción de titulo que reconoczca judicialmente la propiedad. La sentencia no afectó al ente territorial."/>
    <d v="2020-08-31T00:00:00"/>
    <s v="2015-01"/>
    <s v="6"/>
    <s v="2020-07"/>
    <n v="0.88274698887786718"/>
    <n v="0"/>
    <n v="0"/>
    <d v="2021-01-14T00:00:00"/>
    <n v="0.37260273972602742"/>
    <n v="4.3843078519294892E-2"/>
    <n v="0"/>
    <n v="0.05"/>
    <s v="REMOTA"/>
    <x v="1"/>
    <n v="0"/>
  </r>
  <r>
    <n v="1511"/>
    <d v="2014-07-10T00:00:00"/>
    <d v="2014-06-05T00:00:00"/>
    <s v="28 ADTIVO."/>
    <s v="05001333302820140077400"/>
    <s v="2019"/>
    <x v="0"/>
    <s v="GLORIA ELCY FLOREZ MARTINEZ"/>
    <s v="NELSON ADRIAN TORO QUINTERO"/>
    <n v="152.93899999999999"/>
    <s v="NULIDAD Y RESTABLECIMIENTO DEL DERECHO - LABORAL"/>
    <s v="RELIQUIDACIÓN DE LA PENSIÓN"/>
    <s v="BAJO"/>
    <s v="BAJO"/>
    <s v="BAJO"/>
    <s v="BAJO"/>
    <n v="0.05"/>
    <s v="REMOTA"/>
    <n v="24282436"/>
    <n v="0"/>
    <s v=" ALEGATOS DE SEGUNDA"/>
    <n v="0"/>
    <s v="NO"/>
    <n v="0"/>
    <n v="7"/>
    <s v="LEONARDO LUGO LONDOÑO"/>
    <s v="DTO 2019070003746"/>
    <d v="2019-07-25T00:00:00"/>
    <n v="157.02099999999999"/>
    <s v="GESTION HUMANA Y DLLO ORGANIZACIONAL"/>
    <s v="Se admite recurso de aplelación propuesto por la parte demandante. Se encuentra a despacho para sentencia de segunda instancia. La primera fue favorable al departamento, quien fue llamada en garantía."/>
    <d v="2020-08-31T00:00:00"/>
    <s v="2014-07"/>
    <s v="7"/>
    <s v="2020-07"/>
    <n v="0.89647995697306138"/>
    <n v="21768717.180481117"/>
    <n v="0"/>
    <d v="2021-07-08T00:00:00"/>
    <n v="0.852054794520548"/>
    <n v="4.3843078519294892E-2"/>
    <n v="0"/>
    <n v="0.05"/>
    <s v="REMOTA"/>
    <x v="1"/>
    <n v="0"/>
  </r>
  <r>
    <n v="1512"/>
    <d v="2008-06-12T00:00:00"/>
    <d v="2008-05-06T00:00:00"/>
    <s v="T.A.A.-ESCRITURAL"/>
    <s v="05001233100020080063800"/>
    <s v="2019"/>
    <x v="0"/>
    <s v="FABIAN ALBERTO RIOS CUERVO Y OTROS"/>
    <s v="JAVIER LEONIDAS VILLEGAS POSADA"/>
    <n v="20.943999999999999"/>
    <s v="REPARACIÓN DIRECTA"/>
    <s v="FALLA EN EL SERVICIO OTRAS CAUSAS"/>
    <s v="BAJO"/>
    <s v="BAJO"/>
    <s v="BAJO"/>
    <s v="BAJO"/>
    <n v="0.05"/>
    <s v="REMOTA"/>
    <n v="369200000"/>
    <n v="0"/>
    <s v=" SENTENCIA 1RA FAVORABLE"/>
    <n v="0"/>
    <s v="NO"/>
    <n v="0"/>
    <n v="13"/>
    <s v="LEONARDO LUGO LONDOÑO"/>
    <s v="DTO 2019070003746"/>
    <d v="2019-07-25T00:00:00"/>
    <n v="157.02099999999999"/>
    <s v="INFRAESTRUCTURA"/>
    <s v="Sentencia de primera favorable. Desde noviembre de 2013,SE CONCEDIÓ EL RECURSO DE APELACIÓN ANTE EL CONSEJO DE ESTADO."/>
    <d v="2020-08-31T00:00:00"/>
    <s v="2008-06"/>
    <s v="13"/>
    <s v="2020-07"/>
    <n v="1.0660586811224102"/>
    <n v="393588865.07039386"/>
    <n v="0"/>
    <d v="2021-06-09T00:00:00"/>
    <n v="0.77260273972602744"/>
    <n v="4.3843078519294892E-2"/>
    <n v="0"/>
    <n v="0.05"/>
    <s v="REMOTA"/>
    <x v="1"/>
    <n v="0"/>
  </r>
  <r>
    <n v="1513"/>
    <d v="2010-03-19T00:00:00"/>
    <d v="2010-02-08T00:00:00"/>
    <s v="02 ADMINISTRATVO-SAN GIL-SANTANDER"/>
    <s v="68679333300220100014100"/>
    <s v="2019"/>
    <x v="0"/>
    <s v="YEIMI SOTO VALLEJO Y HEBERT GUSTAVO ALVARADO CASTAÑEDA"/>
    <s v="MAURICIO CASTILLO"/>
    <n v="120.85899999999999"/>
    <s v="REPARACIÓN DIRECTA"/>
    <s v="ACCIDENTE DE TRANSITO"/>
    <s v="BAJO"/>
    <s v="BAJO"/>
    <s v="BAJO"/>
    <s v="BAJO"/>
    <n v="0.05"/>
    <s v="REMOTA"/>
    <n v="300000000"/>
    <n v="0"/>
    <s v=" SENTENCIA 1RA FAVORABLE"/>
    <n v="0"/>
    <s v="NO"/>
    <n v="0"/>
    <n v="12"/>
    <s v="LEONARDO LUGO LONDOÑO"/>
    <s v="DTO 2019070003746"/>
    <d v="2019-07-25T00:00:00"/>
    <n v="157.02099999999999"/>
    <s v="INFRAESTRUCTURA"/>
    <s v="Dentro de la oportunidad procesal el demandante presenta recurso de apelación ante el T. A de Santander. Sentencia favorable al departamento de Antioquia."/>
    <d v="2020-08-31T00:00:00"/>
    <s v="2010-03"/>
    <s v="12"/>
    <s v="2020-07"/>
    <n v="1.0111502213780335"/>
    <n v="303345066.41341001"/>
    <n v="0"/>
    <d v="2022-03-16T00:00:00"/>
    <n v="1.5397260273972602"/>
    <n v="4.3843078519294892E-2"/>
    <n v="0"/>
    <n v="0.05"/>
    <s v="REMOTA"/>
    <x v="1"/>
    <n v="0"/>
  </r>
  <r>
    <n v="1514"/>
    <d v="2011-01-11T00:00:00"/>
    <d v="2010-08-19T00:00:00"/>
    <s v="T.A.A."/>
    <s v="05001233100020100168100"/>
    <s v="2019"/>
    <x v="0"/>
    <s v="ORLANDO DURANGO DAVID Y OTROS"/>
    <s v="JAVIER LEONIDAS VILLEGAS POSADA"/>
    <n v="20.943999999999999"/>
    <s v="REPARACIÓN DIRECTA"/>
    <s v="ACCIDENTE DE TRANSITO"/>
    <s v="BAJO"/>
    <s v="BAJO"/>
    <s v="BAJO"/>
    <s v="BAJO"/>
    <n v="0.05"/>
    <s v="REMOTA"/>
    <n v="530000000"/>
    <n v="0"/>
    <s v=" RECURSO DE APELACIÓN SENTENCIA"/>
    <n v="0"/>
    <s v="NO"/>
    <n v="0"/>
    <n v="10"/>
    <s v="LEONARDO LUGO LONDOÑO"/>
    <s v="DTO 2019070003746"/>
    <d v="2019-07-25T00:00:00"/>
    <n v="157.02099999999999"/>
    <s v="INFRAESTRUCTURA"/>
    <s v="EL ABOGADO NICOLAS ALBEIRO RIOS CORREA PRESENTA PODER CONFERIDO A EL POR EL MUNICIPIO DE CAÑASGORDAS ANTIOQUIA . ANEXA SOPORTES. CORREO RECIBIDO EL 24-07-20 A LAS 4 55 PM."/>
    <d v="2020-08-31T00:00:00"/>
    <s v="2011-01"/>
    <s v="10"/>
    <s v="2020-07"/>
    <n v="0.98848762692606773"/>
    <n v="523898442.27081591"/>
    <n v="0"/>
    <d v="2021-01-08T00:00:00"/>
    <n v="0.35616438356164382"/>
    <n v="4.3843078519294892E-2"/>
    <n v="0"/>
    <n v="0.05"/>
    <s v="REMOTA"/>
    <x v="1"/>
    <n v="0"/>
  </r>
  <r>
    <n v="1515"/>
    <d v="2015-03-02T00:00:00"/>
    <d v="2014-09-04T00:00:00"/>
    <s v="20 ADTIVO."/>
    <s v="05001233300020150029800"/>
    <s v="2019"/>
    <x v="0"/>
    <s v="GLORIA ESMERALDA USUGA ROJO"/>
    <s v="LUZ MARINA LOPEZ PEÑA"/>
    <n v="35.53"/>
    <s v="ORDINARIA"/>
    <s v="RELIQUIDACIÓN DE LA PENSIÓN"/>
    <s v="BAJO"/>
    <s v="BAJO"/>
    <s v="BAJO"/>
    <s v="BAJO"/>
    <n v="0.05"/>
    <s v="REMOTA"/>
    <n v="95808102"/>
    <n v="0"/>
    <s v=" SENTENCIA 1RA FAVORABLE"/>
    <n v="0"/>
    <s v="NO"/>
    <n v="0"/>
    <n v="7"/>
    <s v="LEONARDO LUGO LONDOÑO"/>
    <s v="DTO 2019070003746"/>
    <d v="2019-07-25T00:00:00"/>
    <n v="157.02099999999999"/>
    <s v="EDUCACION"/>
    <s v="Se dicta sentencia de primera instancia. Favorable. En el consejo de estado-Apelación."/>
    <d v="2020-08-31T00:00:00"/>
    <s v="2015-03"/>
    <s v="7"/>
    <s v="2020-07"/>
    <n v="0.86763134510283468"/>
    <n v="83126112.410009593"/>
    <n v="0"/>
    <d v="2022-02-28T00:00:00"/>
    <n v="1.4958904109589042"/>
    <n v="4.3843078519294892E-2"/>
    <n v="0"/>
    <n v="0.05"/>
    <s v="REMOTA"/>
    <x v="1"/>
    <n v="0"/>
  </r>
  <r>
    <n v="1516"/>
    <d v="2015-02-17T00:00:00"/>
    <d v="2014-11-04T00:00:00"/>
    <s v="3 ADTIVO."/>
    <s v="05001333300320140025400"/>
    <s v="2019"/>
    <x v="0"/>
    <s v="GLADIS ENEIDA VALENCIA VALENCIA"/>
    <s v="DIANA CAROLINA ALZATE QUINTERO"/>
    <n v="165.81899999999999"/>
    <s v="ORDINARIA"/>
    <s v="PRIMA DE SERVICIOS"/>
    <s v="BAJO"/>
    <s v="BAJO"/>
    <s v="BAJO"/>
    <s v="BAJO"/>
    <n v="0.05"/>
    <s v="REMOTA"/>
    <n v="7644623"/>
    <n v="0"/>
    <s v="  SENTENCIA 2DA FAVORABLE"/>
    <n v="0"/>
    <s v="NO"/>
    <n v="0"/>
    <n v="7"/>
    <s v="LEONARDO LUGO LONDOÑO"/>
    <s v="DTO 2019070003746"/>
    <d v="2019-07-25T00:00:00"/>
    <n v="157.02099999999999"/>
    <s v="EDUCACION"/>
    <s v="En segunda instancia, se confirma el fallo proferido en primera. Favorable al departamento de Antioquia. Pendiente el cobro de costas a favor del departameto de Antioquia."/>
    <d v="2020-08-31T00:00:00"/>
    <s v="2015-02"/>
    <s v="7"/>
    <s v="2020-07"/>
    <n v="0.87271419777299997"/>
    <n v="6671571.0287220245"/>
    <n v="0"/>
    <d v="2022-02-15T00:00:00"/>
    <n v="1.4602739726027398"/>
    <n v="4.3843078519294892E-2"/>
    <n v="0"/>
    <n v="0.05"/>
    <s v="REMOTA"/>
    <x v="1"/>
    <n v="0"/>
  </r>
  <r>
    <n v="1517"/>
    <d v="2014-11-12T00:00:00"/>
    <d v="2014-06-18T00:00:00"/>
    <s v="001-ESPECIAL-CAUCASIA"/>
    <s v="05154312100120140009000"/>
    <s v="2019"/>
    <x v="2"/>
    <s v="DIMENSION EMPRESA COOPERATIVA"/>
    <s v="EDITH YULIETH ALVAREZ SUAZA"/>
    <n v="113.465"/>
    <s v="ORDINARIA"/>
    <s v="OTRAS"/>
    <s v="BAJO"/>
    <s v="BAJO"/>
    <s v="BAJO"/>
    <s v="BAJO"/>
    <n v="0.05"/>
    <s v="REMOTA"/>
    <n v="0"/>
    <n v="0"/>
    <s v=" AUDIENCIA DE PRUEBAS"/>
    <n v="0"/>
    <s v="NO"/>
    <n v="0"/>
    <n v="7"/>
    <s v="LEONARDO LUGO LONDOÑO"/>
    <s v="DTO 2019070003746"/>
    <d v="2019-07-25T00:00:00"/>
    <n v="157.02099999999999"/>
    <s v="MINAS"/>
    <s v="Por pasiva, se vincula al Departamento, pero en defensa del título minero otorgado sobre el predio en disputa."/>
    <d v="2020-08-31T00:00:00"/>
    <s v="2014-11"/>
    <s v="7"/>
    <s v="2020-07"/>
    <n v="0.89080453966281536"/>
    <n v="0"/>
    <n v="0"/>
    <d v="2021-11-10T00:00:00"/>
    <n v="1.1945205479452055"/>
    <n v="4.3843078519294892E-2"/>
    <n v="0"/>
    <n v="0.05"/>
    <s v="REMOTA"/>
    <x v="1"/>
    <n v="0"/>
  </r>
  <r>
    <n v="1518"/>
    <d v="2015-02-13T00:00:00"/>
    <d v="2014-12-15T00:00:00"/>
    <s v="001-ESPECIAL-CAUCASIA"/>
    <s v="05145312100120140010300"/>
    <s v="2019"/>
    <x v="2"/>
    <s v="OLIVA INÉS GALLEGO TORO"/>
    <s v="EDITH YULIETH ALVAREZ SUAZA"/>
    <n v="113.465"/>
    <s v="ORDINARIA"/>
    <s v="OTRAS"/>
    <s v="BAJO"/>
    <s v="BAJO"/>
    <s v="BAJO"/>
    <s v="BAJO"/>
    <n v="0.05"/>
    <s v="REMOTA"/>
    <n v="0"/>
    <n v="0"/>
    <s v=" SENTENCIA 1RA FAVORABLE"/>
    <n v="0"/>
    <s v="NO"/>
    <n v="0"/>
    <n v="7"/>
    <s v="LEONARDO LUGO LONDOÑO"/>
    <s v="DTO 2019070003746"/>
    <d v="2019-07-25T00:00:00"/>
    <n v="157.02099999999999"/>
    <s v="MINAS"/>
    <s v="Por pasiva, se vincula al Departamento, pero en defensa del título minero ottorgado sobre el predio en disputa."/>
    <d v="2020-08-31T00:00:00"/>
    <s v="2015-02"/>
    <s v="7"/>
    <s v="2020-07"/>
    <n v="0.87271419777299997"/>
    <n v="0"/>
    <n v="0"/>
    <d v="2022-02-11T00:00:00"/>
    <n v="1.4493150684931506"/>
    <n v="4.3843078519294892E-2"/>
    <n v="0"/>
    <n v="0.05"/>
    <s v="REMOTA"/>
    <x v="1"/>
    <n v="0"/>
  </r>
  <r>
    <n v="1519"/>
    <d v="2015-03-18T00:00:00"/>
    <d v="2014-11-24T00:00:00"/>
    <s v="001 ESPECIAL- RESTITUCION-CAUCASIA"/>
    <s v="05154312100120150001000"/>
    <s v="2019"/>
    <x v="2"/>
    <s v="JESUS ASDRUBAL MONSALVE PUERTA, ROCIO DEL SOCORRO MONSALVE PUERTA, FAVIO ENRIQUE MONSALVE PUERTA, MARIA VIRGELINA MONSALVE PUERTA, OSCAR LABERO MONSALVE PUERTA."/>
    <s v="EDITH YULIETH ALVAREZ SUAZA"/>
    <n v="113.46299999999999"/>
    <s v="ORDINARIA"/>
    <s v="OTRAS"/>
    <s v="BAJO"/>
    <s v="BAJO"/>
    <s v="BAJO"/>
    <s v="BAJO"/>
    <n v="0.05"/>
    <s v="REMOTA"/>
    <n v="0"/>
    <n v="0"/>
    <s v=" SENTENCIA 1RA FAVORABLE"/>
    <n v="0"/>
    <s v="NO"/>
    <n v="0"/>
    <n v="7"/>
    <s v="LEONARDO LUGO LONDOÑO"/>
    <s v="DTO 2019070003746"/>
    <d v="2019-07-25T00:00:00"/>
    <n v="157.02099999999999"/>
    <s v="MINAS"/>
    <s v="ESPECIAL DE RESTITUCION DE TIERRAS- EL PREDIO Y EL TITULO MINERO, NO PERTENECEN AL DEPARTAMENTO DE ANTIOQUIA."/>
    <d v="2020-08-31T00:00:00"/>
    <s v="2015-03"/>
    <s v="7"/>
    <s v="2020-07"/>
    <n v="0.86763134510283468"/>
    <n v="0"/>
    <n v="0"/>
    <d v="2022-03-16T00:00:00"/>
    <n v="1.5397260273972602"/>
    <n v="4.3843078519294892E-2"/>
    <n v="0"/>
    <n v="0.05"/>
    <s v="REMOTA"/>
    <x v="1"/>
    <n v="0"/>
  </r>
  <r>
    <n v="1520"/>
    <d v="2015-03-18T00:00:00"/>
    <d v="2014-11-25T00:00:00"/>
    <s v="001 ESPECIAL- RESTITUCION-CAUCASI"/>
    <s v="05154312100120150001100"/>
    <s v="2019"/>
    <x v="2"/>
    <s v="NORBERTO DE JESUS CARVAJAL GIRALDO, AMPARO DE JESUS CARVAJAL GIRALDO, CONSUELO DE JESUS CARVAJAL GIRALDO, LUZ MARINA CARVAJAL GIRALDO, MARTHA CECILIA, ALBA MERY y GILDARDO ANTONIO CARVAJAL GIRALDO, Y ANA GIRALDO DE CARVAJAL."/>
    <s v="EDITH YULIETH ALVAREZ SUAZA"/>
    <n v="113.46299999999999"/>
    <s v="ORDINARIA"/>
    <s v="OTRAS"/>
    <s v="BAJO"/>
    <s v="BAJO"/>
    <s v="BAJO"/>
    <s v="BAJO"/>
    <n v="0.05"/>
    <s v="REMOTA"/>
    <n v="0"/>
    <n v="0"/>
    <s v=" SENTENCIA 1RA FAVORABLE"/>
    <n v="0"/>
    <s v="NO"/>
    <n v="0"/>
    <n v="7"/>
    <s v="LEONARDO LUGO LONDOÑO"/>
    <s v="DTO 2019070003746"/>
    <d v="2019-07-25T00:00:00"/>
    <n v="157.02099999999999"/>
    <s v="MINAS"/>
    <s v="ESPECIAL DE RESTITUCION DE TIERRAS- EL PREDIO Y EL TITULO MINERO, NO PERTENECEN AL DEPARTAMENTO DE ANTIOQUIA. Este juzgado fue trasladado a Apartadó. Ver providencias."/>
    <d v="2020-08-31T00:00:00"/>
    <s v="2015-03"/>
    <s v="7"/>
    <s v="2020-07"/>
    <n v="0.86763134510283468"/>
    <n v="0"/>
    <n v="0"/>
    <d v="2022-03-16T00:00:00"/>
    <n v="1.5397260273972602"/>
    <n v="4.3843078519294892E-2"/>
    <n v="0"/>
    <n v="0.05"/>
    <s v="REMOTA"/>
    <x v="1"/>
    <n v="0"/>
  </r>
  <r>
    <n v="1521"/>
    <d v="2015-02-11T00:00:00"/>
    <d v="2014-11-12T00:00:00"/>
    <s v="20 ADMINITRATIVO"/>
    <s v="05001333302020140133600"/>
    <s v="2019"/>
    <x v="0"/>
    <s v="MARGARITA MARIA RESTREPO CANO"/>
    <s v="GLORIA PATRICIA MOLINA ZAPATA"/>
    <n v="94.096000000000004"/>
    <s v="ORDINARIA"/>
    <s v="RELIQUIDACIÓN DE LA PENSIÓN"/>
    <s v="BAJO"/>
    <s v="BAJO"/>
    <s v="BAJO"/>
    <s v="BAJO"/>
    <n v="0.05"/>
    <s v="REMOTA"/>
    <n v="6146364"/>
    <n v="0"/>
    <s v=" ALEGATOS DE SEGUNDA"/>
    <n v="0"/>
    <s v="NO"/>
    <n v="0"/>
    <n v="7"/>
    <s v="LEONARDO LUGO LONDOÑO"/>
    <s v="DTO 2019070003746"/>
    <d v="2019-07-25T00:00:00"/>
    <n v="157.02099999999999"/>
    <s v="EDUCACION"/>
    <s v="Desde el 26 de septimebre de 2017 a despacho para sentencia de segunda instancia."/>
    <d v="2020-08-31T00:00:00"/>
    <s v="2015-02"/>
    <s v="7"/>
    <s v="2020-07"/>
    <n v="0.87271419777299997"/>
    <n v="5364019.1274808468"/>
    <n v="0"/>
    <d v="2022-02-09T00:00:00"/>
    <n v="1.4438356164383561"/>
    <n v="4.3843078519294892E-2"/>
    <n v="0"/>
    <n v="0.05"/>
    <s v="REMOTA"/>
    <x v="1"/>
    <n v="0"/>
  </r>
  <r>
    <n v="1522"/>
    <d v="2014-10-24T00:00:00"/>
    <d v="2014-01-28T00:00:00"/>
    <s v="09 ADTIVO"/>
    <s v="05001333300920140008500"/>
    <s v="2019"/>
    <x v="0"/>
    <s v="SODINSA S. A. "/>
    <s v="SANTIAGO ANDRES CARDEÑO RESTREPO"/>
    <n v="165.721"/>
    <s v="ORDINARIA"/>
    <s v="OTRAS"/>
    <s v="BAJO"/>
    <s v="BAJO"/>
    <s v="BAJO"/>
    <s v="BAJO"/>
    <n v="0.05"/>
    <s v="REMOTA"/>
    <n v="33179631"/>
    <n v="0"/>
    <s v=" SENTENCIA 1RA FAVORABLE"/>
    <n v="0"/>
    <s v="NO"/>
    <n v="0"/>
    <n v="7"/>
    <s v="LEONARDO LUGO LONDOÑO"/>
    <s v="DTO 2019070003746"/>
    <d v="2019-07-25T00:00:00"/>
    <n v="157.02099999999999"/>
    <s v="EDUCACION"/>
    <s v="Sentencia de primera instancia favorable al departamento. En recurso de apelación pr parte de VIVA."/>
    <d v="2020-08-31T00:00:00"/>
    <s v="2014-10"/>
    <s v="7"/>
    <s v="2020-07"/>
    <n v="0.89197861147966029"/>
    <n v="29595521.188787494"/>
    <n v="0"/>
    <d v="2021-10-22T00:00:00"/>
    <n v="1.1424657534246576"/>
    <n v="4.3843078519294892E-2"/>
    <n v="0"/>
    <n v="0.05"/>
    <s v="REMOTA"/>
    <x v="1"/>
    <n v="0"/>
  </r>
  <r>
    <n v="1523"/>
    <d v="2015-07-17T00:00:00"/>
    <d v="2014-11-21T00:00:00"/>
    <s v="13 ADTIVO."/>
    <s v="05001333301320140034200"/>
    <s v="2019"/>
    <x v="0"/>
    <s v="MARIA LIBIA QUINTERO FRANCO"/>
    <s v="DIANA CAROLINA ALZATE QUINTERO"/>
    <n v="165.81899999999999"/>
    <s v="ORDINARIA"/>
    <s v="PRIMA DE SERVICIOS"/>
    <s v="BAJO"/>
    <s v="BAJO"/>
    <s v="BAJO"/>
    <s v="BAJO"/>
    <n v="0.05"/>
    <s v="REMOTA"/>
    <n v="7244623"/>
    <n v="0"/>
    <s v=" ALEGATOS DE SEGUNDA"/>
    <n v="0"/>
    <s v="NO"/>
    <n v="0"/>
    <n v="7"/>
    <s v="LEONARDO LUGO LONDOÑO"/>
    <s v="DTO 2019070003746"/>
    <d v="2019-07-25T00:00:00"/>
    <n v="157.02099999999999"/>
    <s v="EDUCACION"/>
    <s v="Este proceso fue desisitido en segunda. Pendiente liquidación de costas y auto de archivo."/>
    <d v="2020-08-31T00:00:00"/>
    <s v="2015-07"/>
    <s v="7"/>
    <s v="2020-07"/>
    <n v="0.85823957329672562"/>
    <n v="6217622.1522156447"/>
    <n v="0"/>
    <d v="2022-07-15T00:00:00"/>
    <n v="1.8712328767123287"/>
    <n v="4.3843078519294892E-2"/>
    <n v="0"/>
    <n v="0.05"/>
    <s v="REMOTA"/>
    <x v="1"/>
    <n v="0"/>
  </r>
  <r>
    <n v="1524"/>
    <d v="2014-05-08T00:00:00"/>
    <d v="2014-02-23T00:00:00"/>
    <s v="05 ADTIVO."/>
    <s v="05001333300520140035200"/>
    <s v="2019"/>
    <x v="0"/>
    <s v="BERTHA INES MORENO POSADA"/>
    <s v="ANGELICA ROCIO CABEZAS HENAO"/>
    <n v="197.791"/>
    <s v="NULIDAD Y RESTABLECIMIENTO DEL DERECHO - LABORAL"/>
    <s v="RELIQUIDACIÓN DE LA PENSIÓN"/>
    <s v="BAJO"/>
    <s v="BAJO"/>
    <s v="BAJO"/>
    <s v="BAJO"/>
    <n v="0.05"/>
    <s v="REMOTA"/>
    <n v="7411549"/>
    <n v="0"/>
    <s v=" SENTENCIA 1RA FAVORABLE"/>
    <n v="0"/>
    <s v="NO"/>
    <n v="0"/>
    <n v="7"/>
    <s v="LEONARDO LUGO LONDOÑO"/>
    <s v="DTO 2019070003746"/>
    <d v="2019-07-25T00:00:00"/>
    <n v="157.02099999999999"/>
    <s v="EDUCACION"/>
    <s v="desde el el 21 de febrero de 2019 se encuantra a despacho para sentencia de segunda."/>
    <d v="2020-08-31T00:00:00"/>
    <s v="2014-05"/>
    <s v="7"/>
    <s v="2020-07"/>
    <n v="0.89867303567898893"/>
    <n v="6660559.2389135752"/>
    <n v="0"/>
    <d v="2021-05-06T00:00:00"/>
    <n v="0.67945205479452053"/>
    <n v="4.3843078519294892E-2"/>
    <n v="0"/>
    <n v="0.05"/>
    <s v="REMOTA"/>
    <x v="1"/>
    <n v="0"/>
  </r>
  <r>
    <n v="1525"/>
    <d v="2015-09-09T00:00:00"/>
    <d v="2015-10-13T00:00:00"/>
    <s v="30 ADTIVO."/>
    <s v="05001333303020150081600"/>
    <s v="2019"/>
    <x v="0"/>
    <s v="MARIA DEYANIRA URREA DE ZAPATA"/>
    <s v="JAIRO IVAN LIZARAZO"/>
    <n v="41.146000000000001"/>
    <s v="NULIDAD Y RESTABLECIMIENTO DEL DERECHO - LABORAL"/>
    <s v="RELIQUIDACIÓN DE LA PENSIÓN"/>
    <s v="BAJO"/>
    <s v="BAJO"/>
    <s v="BAJO"/>
    <s v="BAJO"/>
    <n v="0.05"/>
    <s v="REMOTA"/>
    <n v="13707744"/>
    <n v="0"/>
    <s v=" ALEGATOS DE SEGUNDA"/>
    <n v="0"/>
    <s v="NO"/>
    <n v="0"/>
    <n v="6"/>
    <s v="LEONARDO LUGO LONDOÑO"/>
    <s v="DTO 2019070003746"/>
    <d v="2019-07-25T00:00:00"/>
    <n v="157.02099999999999"/>
    <s v="EDUCACION"/>
    <s v="Desde el 06 de julio de 2017, a despacho para fallo de segunda instancia."/>
    <d v="2020-08-31T00:00:00"/>
    <s v="2015-09"/>
    <s v="6"/>
    <s v="2020-07"/>
    <n v="0.84807105563784013"/>
    <n v="11625140.92449327"/>
    <n v="0"/>
    <d v="2021-09-07T00:00:00"/>
    <n v="1.0191780821917809"/>
    <n v="4.3843078519294892E-2"/>
    <n v="0"/>
    <n v="0.05"/>
    <s v="REMOTA"/>
    <x v="1"/>
    <n v="0"/>
  </r>
  <r>
    <n v="1526"/>
    <d v="2015-08-13T00:00:00"/>
    <d v="2015-07-31T00:00:00"/>
    <s v="03 ADTIVO"/>
    <s v="05001333300320150092100"/>
    <s v="2019"/>
    <x v="0"/>
    <s v="SARA MARIA IBARRA, LUZ ENITH RODRIGUEZ IBARRA, JADY LLARLANY HOYOS IBARRA, DANOVIVIS ARBEY HOYOS IBARRA, YAIR SNEIDER HOYOS IBARRA"/>
    <s v="JOSE LUIS VIVEROS ABISAMBRA"/>
    <n v="22592"/>
    <s v="REPARACIÓN DIRECTA"/>
    <s v="OTRAS"/>
    <s v="BAJO"/>
    <s v="BAJO"/>
    <s v="BAJO"/>
    <s v="BAJO"/>
    <n v="0.05"/>
    <s v="REMOTA"/>
    <n v="512815149"/>
    <n v="0"/>
    <s v=" SENTENCIA 1RA FAVORABLE"/>
    <n v="0"/>
    <s v="NO"/>
    <n v="0"/>
    <n v="7"/>
    <s v="LEONARDO LUGO LONDOÑO"/>
    <s v="DTO 2019070003746"/>
    <d v="2019-07-25T00:00:00"/>
    <n v="157.02099999999999"/>
    <s v="GOBIERNO"/>
    <s v="El 24 de octubre mediante auto interlocutorio se concede el recurso de apelación propuesto contra la sentencia. Se envía el expediente hacia la secretaría de la corporación T. A. A. para lo de su competencia.(octubre 29-2019)."/>
    <d v="2020-08-31T00:00:00"/>
    <s v="2015-08"/>
    <s v="7"/>
    <s v="2020-07"/>
    <n v="0.85413954863106623"/>
    <n v="438015699.89803296"/>
    <n v="0"/>
    <d v="2022-08-11T00:00:00"/>
    <n v="1.9452054794520548"/>
    <n v="4.3843078519294892E-2"/>
    <n v="0"/>
    <n v="0.05"/>
    <s v="REMOTA"/>
    <x v="1"/>
    <n v="0"/>
  </r>
  <r>
    <n v="1527"/>
    <d v="2013-04-01T00:00:00"/>
    <d v="2013-02-10T00:00:00"/>
    <s v="07 ADTIVO"/>
    <s v="05001333300720130015100"/>
    <s v="2019"/>
    <x v="0"/>
    <s v="GIL LAUREANO GOMEZ LOPEZ, ANGEL ESTEBAN GOMEZ QUINTERO, HOAN ESTEBAN GOMEZ QUINTERO, RICHARD JAVIER GOMEZ SANTIAGO, OSCAR YESITD GOMEZ QUINTERO, JIMMY ALÑEJANDRO GOMEZ QUINTERO, JHONATAN DAVID GOMEZ QUINTERO, HUGO LEOVAN GOMEZ CARLOSAMA, OLGA DORIS LOPEZ DE GOMEZ"/>
    <s v="WALTER RAUL MEJIA CARDONA"/>
    <n v="90.025000000000006"/>
    <s v="ORDINARIA"/>
    <s v="OTRAS"/>
    <s v="BAJO"/>
    <s v="BAJO"/>
    <s v="BAJO"/>
    <s v="BAJO"/>
    <n v="0.05"/>
    <s v="REMOTA"/>
    <n v="1549202848"/>
    <n v="0"/>
    <s v=" AUDIENCIA DE PRUEBAS"/>
    <n v="0"/>
    <s v="NO"/>
    <n v="0"/>
    <n v="8"/>
    <s v="LEONARDO LUGO LONDOÑO"/>
    <s v="DTO 2019070003746"/>
    <d v="2019-07-25T00:00:00"/>
    <n v="157.02099999999999"/>
    <s v="DAPARD"/>
    <s v="El 29 de julio de 2019, notificado por estados del 30/07/2019, el juzgado de conocimiento ordena devolver el expediente y poner en conocimiento las pruebas obrantes a folios 2963 -2966 a fin de que las partes se pronuncien sobre las pruebas sobevivientes allegadas por la apoderada del municipio de Bello y que involucran posibles responsables de la actuación indebida y posibles causas qeu contribuyeron a la tragedia que se investiga."/>
    <d v="2020-08-31T00:00:00"/>
    <s v="2013-04"/>
    <s v="8"/>
    <s v="2020-07"/>
    <n v="0.92758915786922391"/>
    <n v="1437023765.1449232"/>
    <n v="0"/>
    <d v="2021-03-30T00:00:00"/>
    <n v="0.57808219178082187"/>
    <n v="4.3843078519294892E-2"/>
    <n v="0"/>
    <n v="0.05"/>
    <s v="REMOTA"/>
    <x v="1"/>
    <n v="0"/>
  </r>
  <r>
    <n v="1528"/>
    <d v="2015-10-13T00:00:00"/>
    <d v="2015-10-07T00:00:00"/>
    <s v="23 ADTIVO."/>
    <s v="05001333302320150111600"/>
    <s v="2019"/>
    <x v="0"/>
    <s v="NICOLAS OCTAVIO ARISMENDI VILLEGAS"/>
    <s v="LEIDY APTRICIA LOPEZ  MONSALVE"/>
    <n v="165.75700000000001"/>
    <s v="ORDINARIA"/>
    <s v="INCENTIVO ANTIGÜEDAD"/>
    <s v="BAJO"/>
    <s v="BAJO"/>
    <s v="BAJO"/>
    <s v="BAJO"/>
    <n v="0.05"/>
    <s v="REMOTA"/>
    <n v="3068134"/>
    <n v="0"/>
    <s v=" SENTENCIA 1RA FAVORABLE"/>
    <n v="0"/>
    <s v="NO"/>
    <n v="0"/>
    <n v="6"/>
    <s v="LEONARDO LUGO LONDOÑO"/>
    <s v="DTO 2019070003746"/>
    <d v="2019-07-25T00:00:00"/>
    <n v="157.02099999999999"/>
    <s v="Desarrollo organizacional"/>
    <s v="Traslado para alegar en la segunda instancia. Se demanda principalmente, el incentivo por antigüedad."/>
    <d v="2020-08-31T00:00:00"/>
    <s v="2015-10"/>
    <s v="6"/>
    <s v="2020-07"/>
    <n v="0.84232546730647351"/>
    <n v="2584367.4053088799"/>
    <n v="0"/>
    <d v="2021-10-11T00:00:00"/>
    <n v="1.1123287671232878"/>
    <n v="4.3843078519294892E-2"/>
    <n v="0"/>
    <n v="0.05"/>
    <s v="REMOTA"/>
    <x v="1"/>
    <n v="0"/>
  </r>
  <r>
    <n v="1529"/>
    <d v="2016-02-05T00:00:00"/>
    <d v="2016-01-21T00:00:00"/>
    <s v="005 LABORAL"/>
    <s v="05001310500520160008000"/>
    <s v="2019"/>
    <x v="1"/>
    <s v="MATILDE DE JESUS PEREZ ZAPATA, WILLIAM VEGA ARANGO, GUSTAVO HERNANDO ORREGO ALVAREZ, LUIS NORBERTO ESCOBAR VASQUEZ, MARIA DE LOS ANGELES BARCO MADRIGAL, JAIRO DE JESUS HERNADEZ MUÑOZ, CARLOS HUGO JARAMILLO ARANGO, ARACELY GOMEZ GIRALDO, LUIS FERNANDO VALENCIA PINEDA, GUILLERMO ANTONIO SALAZAR GAVIRIA, ALCIDES MANUEL RAMIREZ MOLINA, RODRIGO DE JESUS DAVID AGUIRRE, CARLOS ALBERTO ZAPATA GALLEGO"/>
    <s v="MANUEL ANTONIO MUÑOZ URIBE"/>
    <n v="11.385"/>
    <s v="ORDINARIA"/>
    <s v="RECONOCIMIENTO Y PAGO DE PENSIÓN"/>
    <s v="BAJO"/>
    <s v="BAJO"/>
    <s v="BAJO"/>
    <s v="BAJO"/>
    <n v="0.05"/>
    <s v="REMOTA"/>
    <n v="95700324"/>
    <n v="0"/>
    <s v="  SENTENCIA 2DA FAVORABLE"/>
    <n v="0"/>
    <n v="0"/>
    <s v="NO"/>
    <n v="6"/>
    <s v="LEONARDO LUGO LONDOÑO"/>
    <s v="DTO 2019070003746"/>
    <d v="2019-07-25T00:00:00"/>
    <n v="157.02099999999999"/>
    <s v="GESTION HUMANA Y DLLO ORGANIZACIONAL"/>
    <s v="sentencia de segunda instancia favorable. En junio de 2018, se concede el recurso extraordnario de Casación. "/>
    <d v="2020-08-31T00:00:00"/>
    <s v="2016-02"/>
    <s v="6"/>
    <s v="2020-07"/>
    <n v="0.81112653258637668"/>
    <n v="77625071.973512813"/>
    <n v="0"/>
    <d v="2022-02-03T00:00:00"/>
    <n v="1.4273972602739726"/>
    <n v="4.3843078519294892E-2"/>
    <n v="0"/>
    <n v="0.05"/>
    <s v="REMOTA"/>
    <x v="1"/>
    <n v="0"/>
  </r>
  <r>
    <n v="1530"/>
    <d v="2016-01-12T00:00:00"/>
    <d v="2015-10-13T00:00:00"/>
    <s v="08 ADTIVO."/>
    <s v="05001333300820150110400"/>
    <s v="2019"/>
    <x v="0"/>
    <s v="GUILLERMO LEON TRUJILLO ALVAREZ"/>
    <s v="CARLOS ALBERTO BALLESTEROS BARON"/>
    <n v="33.512999999999998"/>
    <s v="ORDINARIA"/>
    <s v="INCENTIVO ANTIGÜEDAD"/>
    <s v="BAJO"/>
    <s v="BAJO"/>
    <s v="BAJO"/>
    <s v="BAJO"/>
    <n v="0.05"/>
    <s v="REMOTA"/>
    <n v="1173216"/>
    <n v="0"/>
    <s v=" SENTENCIA 1RA FAVORABLE"/>
    <n v="0"/>
    <s v="NO"/>
    <n v="0"/>
    <n v="6"/>
    <s v="LEONARDO LUGO LONDOÑO"/>
    <s v="DTO 2019070003746"/>
    <d v="2019-07-25T00:00:00"/>
    <n v="157.02099999999999"/>
    <s v="GESTION HUMANA Y DLLO ORGANIZACIONAL"/>
    <s v="En traslado para alegar en segunda instancia.ñ"/>
    <d v="2020-08-31T00:00:00"/>
    <s v="2016-01"/>
    <s v="6"/>
    <s v="2020-07"/>
    <n v="0.82150585725380554"/>
    <n v="963803.81582388072"/>
    <n v="0"/>
    <d v="2022-01-10T00:00:00"/>
    <n v="1.3616438356164384"/>
    <n v="4.3843078519294892E-2"/>
    <n v="0"/>
    <n v="0.05"/>
    <s v="REMOTA"/>
    <x v="1"/>
    <n v="0"/>
  </r>
  <r>
    <n v="1531"/>
    <d v="2016-03-30T00:00:00"/>
    <d v="2016-04-05T00:00:00"/>
    <s v="05 LBORAL"/>
    <s v="05001310500520160027600"/>
    <s v="2019"/>
    <x v="1"/>
    <s v="CARLOS ENRIQUE MISAS MORENO"/>
    <s v="CARLOS ARTURIO CARDENAS ECHEVERRI"/>
    <n v="54.018999999999998"/>
    <s v="ORDINARIA"/>
    <s v="RELIQUIDACIÓN DE LA PENSIÓN"/>
    <s v="BAJO"/>
    <s v="BAJO"/>
    <s v="BAJO"/>
    <s v="BAJO"/>
    <n v="0.05"/>
    <s v="REMOTA"/>
    <n v="7733124"/>
    <n v="0"/>
    <s v=" SENTENCIA 1RA FAVORABLE"/>
    <m/>
    <s v="NO"/>
    <n v="0"/>
    <n v="6"/>
    <s v="LEONARDO LUGO LONDOÑO"/>
    <s v="DTO 2019070003746"/>
    <d v="2019-07-25T00:00:00"/>
    <n v="157.02099999999999"/>
    <s v="GESTION HUMANA Y DLLO ORGANIZACIONAL"/>
    <s v="Sentencia confirmada mediante consulta. Se iniciará cobro de costas."/>
    <d v="2020-08-31T00:00:00"/>
    <s v="2016-03"/>
    <s v="6"/>
    <s v="2020-07"/>
    <n v="0.80354364508127107"/>
    <n v="6213902.6468254589"/>
    <n v="0"/>
    <d v="2022-03-29T00:00:00"/>
    <n v="1.5753424657534247"/>
    <n v="4.3843078519294892E-2"/>
    <n v="0"/>
    <n v="0.05"/>
    <s v="REMOTA"/>
    <x v="1"/>
    <n v="0"/>
  </r>
  <r>
    <n v="1532"/>
    <d v="2016-01-14T00:00:00"/>
    <d v="2016-03-08T00:00:00"/>
    <s v="27 ADTIVO."/>
    <s v="05001333302720150114000"/>
    <s v="2019"/>
    <x v="0"/>
    <s v="JHON JAIRO GUTIERREZ RIVERA"/>
    <s v="LEIDY PATRICIA LOPEZ MONSALVE"/>
    <n v="165757"/>
    <s v="NULIDAD Y RESTABLECIMIENTO DEL DERECHO - LABORAL"/>
    <s v="INCENTIVO ANTIGÜEDAD"/>
    <s v="BAJO"/>
    <s v="BAJO"/>
    <s v="BAJO"/>
    <s v="BAJO"/>
    <n v="0.05"/>
    <s v="REMOTA"/>
    <n v="1486381"/>
    <n v="0"/>
    <s v="  SENTENCIA 2DA FAVORABLE"/>
    <n v="0"/>
    <s v="NO"/>
    <n v="0"/>
    <n v="6"/>
    <s v="LEONARDO LUGO LONDOÑO"/>
    <s v="DTO 2019070003746"/>
    <d v="2019-07-25T00:00:00"/>
    <n v="157.02099999999999"/>
    <s v="Secretaria de Desarrollo Humano"/>
    <s v="Por auto de fecha 20 de febrero de 2020, el juzgado informa que cumple lo resuelto pr el superior y está pendiente de liquidación de costas, antes de archivarse el expediente."/>
    <d v="2020-08-31T00:00:00"/>
    <s v="2016-01"/>
    <s v="6"/>
    <s v="2020-07"/>
    <n v="0.82150585725380554"/>
    <n v="1221070.6976107687"/>
    <n v="0"/>
    <d v="2022-01-12T00:00:00"/>
    <n v="1.3671232876712329"/>
    <n v="4.3843078519294892E-2"/>
    <n v="0"/>
    <n v="0.05"/>
    <s v="REMOTA"/>
    <x v="1"/>
    <n v="0"/>
  </r>
  <r>
    <n v="1533"/>
    <d v="2016-04-18T00:00:00"/>
    <d v="2016-04-27T00:00:00"/>
    <s v="17 ADTIVO."/>
    <s v="05001333301720160031400"/>
    <s v="2019"/>
    <x v="0"/>
    <s v="MARIA VICTORIA OCHOA URIBE"/>
    <s v="LEIDY PATRICIA LOPEZ MONSALVE"/>
    <n v="165.75700000000001"/>
    <s v="NULIDAD Y RESTABLECIMIENTO DEL DERECHO - LABORAL"/>
    <s v="INCENTIVO ANTIGÜEDAD"/>
    <s v="BAJO"/>
    <s v="BAJO"/>
    <s v="BAJO"/>
    <s v="BAJO"/>
    <n v="0.05"/>
    <s v="REMOTA"/>
    <n v="7370146"/>
    <n v="0"/>
    <s v=" SENTENCIA 1RA FAVORABLE"/>
    <n v="0"/>
    <s v="NO"/>
    <n v="0"/>
    <n v="6"/>
    <s v="LEONARDO LUGO LONDOÑO"/>
    <s v="DTO 2019070003746"/>
    <d v="2019-07-25T00:00:00"/>
    <n v="157.02099999999999"/>
    <s v="GESTION HUMANA Y DESARROLLO ORGANIZACIONAL"/>
    <s v="En el procfeso se dicta sentencia de primera instancia. Se niegan las pretensiones de la demanda."/>
    <d v="2020-08-31T00:00:00"/>
    <s v="2016-04"/>
    <s v="6"/>
    <s v="2020-07"/>
    <n v="0.799576959270904"/>
    <n v="5892998.9280626159"/>
    <n v="0"/>
    <d v="2022-04-17T00:00:00"/>
    <n v="1.6273972602739726"/>
    <n v="4.3843078519294892E-2"/>
    <n v="0"/>
    <n v="0.05"/>
    <s v="REMOTA"/>
    <x v="1"/>
    <n v="0"/>
  </r>
  <r>
    <n v="1534"/>
    <d v="2016-02-12T00:00:00"/>
    <d v="2016-04-01T00:00:00"/>
    <s v="13 ADTIVO."/>
    <s v="05001333301320150138300"/>
    <s v="2019"/>
    <x v="0"/>
    <s v="ALONSO DE JESUS BEDOYA CARO, LUZ PATRICIA BEDOYA, JUAN ESTEBAN BEDOYA BEDOYA, JOHAN SANTIAGO BEDOYA BEDOYA, WALTER ALONSO BEDOYA BEDOYA, "/>
    <s v="JHOHESIASH BEN EMMANUEL GOLDSTEIN SUMMERS"/>
    <n v="239.40199999999999"/>
    <s v="REPARACIÓN DIRECTA"/>
    <s v="OTRAS"/>
    <s v="MEDIO   "/>
    <s v="BAJO"/>
    <s v="BAJO"/>
    <s v="MEDIO   "/>
    <n v="0.29749999999999999"/>
    <s v="MEDIA"/>
    <n v="132897140"/>
    <n v="0.3"/>
    <s v=" ALEGATOS PRIMERA"/>
    <n v="0"/>
    <s v="NO"/>
    <n v="0"/>
    <n v="6"/>
    <s v="LEONARDO LUGO LONDOÑO"/>
    <s v="DTO 2019070003746"/>
    <d v="2019-07-25T00:00:00"/>
    <n v="157.02099999999999"/>
    <s v="GOBIERNO"/>
    <s v="Desde el 21 de febreo de 2018 se encuntr a despacho para sentencia de primera."/>
    <d v="2020-08-31T00:00:00"/>
    <s v="2016-02"/>
    <s v="6"/>
    <s v="2020-07"/>
    <n v="0.81112653258637668"/>
    <n v="107796396.35884626"/>
    <n v="32338918.907653876"/>
    <d v="2022-02-10T00:00:00"/>
    <n v="1.4465753424657535"/>
    <n v="4.3843078519294892E-2"/>
    <n v="31973128.135434706"/>
    <n v="0.29749999999999999"/>
    <s v="MEDIA"/>
    <x v="2"/>
    <n v="31973128.135434706"/>
  </r>
  <r>
    <n v="1535"/>
    <d v="2016-04-21T00:00:00"/>
    <d v="2016-06-03T00:00:00"/>
    <s v="19 ADTIVO."/>
    <s v="05001333301920160035700"/>
    <s v="2019"/>
    <x v="0"/>
    <s v="MARGARITA ROSA RENDON TRUJILLO"/>
    <s v="CARLOS ALBERTO BALLESTEROSBARON"/>
    <n v="33.512999999999998"/>
    <s v="NULIDAD Y RESTABLECIMIENTO DEL DERECHO - LABORAL"/>
    <s v="INCENTIVO ANTIGÜEDAD"/>
    <s v="BAJO"/>
    <s v="BAJO"/>
    <s v="BAJO"/>
    <s v="BAJO"/>
    <n v="0.05"/>
    <s v="REMOTA"/>
    <n v="3524890"/>
    <n v="0"/>
    <s v=" SENTENCIA 1RA FAVORABLE"/>
    <n v="0"/>
    <s v="NO"/>
    <n v="0"/>
    <n v="7"/>
    <s v="LEONARDO LUGO LONDOÑO"/>
    <s v="DTO 2019070003746"/>
    <d v="2019-07-25T00:00:00"/>
    <n v="157.02099999999999"/>
    <s v="Dir. Prestaciones  socilaes y de Nómina"/>
    <s v="Se dictó sentencia de primera instancia. Niega súplicas de la demanda."/>
    <d v="2020-08-31T00:00:00"/>
    <s v="2016-04"/>
    <s v="7"/>
    <s v="2020-07"/>
    <n v="0.799576959270904"/>
    <n v="2818420.8279644167"/>
    <n v="0"/>
    <d v="2023-04-20T00:00:00"/>
    <n v="2.6356164383561644"/>
    <n v="4.3843078519294892E-2"/>
    <n v="0"/>
    <n v="0.05"/>
    <s v="REMOTA"/>
    <x v="1"/>
    <n v="0"/>
  </r>
  <r>
    <n v="1536"/>
    <d v="2016-04-01T00:00:00"/>
    <d v="2016-05-31T00:00:00"/>
    <s v="19 ADTIVO."/>
    <s v="05001333301920160022300"/>
    <s v="2019"/>
    <x v="0"/>
    <s v="LEONOR ELENA DIEZ QUIROZ"/>
    <s v="CARLOS ALBERTO BALLESTEROS BARON"/>
    <n v="33.512999999999998"/>
    <s v="NULIDAD Y RESTABLECIMIENTO DEL DERECHO - LABORAL"/>
    <s v="INCENTIVO ANTIGÜEDAD"/>
    <s v="BAJO"/>
    <s v="BAJO"/>
    <s v="BAJO"/>
    <s v="BAJO"/>
    <n v="0.05"/>
    <s v="REMOTA"/>
    <n v="4406500"/>
    <n v="0"/>
    <s v="  SENTENCIA 2DA FAVORABLE"/>
    <n v="0"/>
    <s v="NO"/>
    <n v="0"/>
    <n v="7"/>
    <s v="LEONARDO LUGO LONDOÑO"/>
    <s v="DTO 2019070003746"/>
    <d v="2019-07-25T00:00:00"/>
    <n v="157.02099999999999"/>
    <s v="Dir. Prestaciones Sociales y de Nómina"/>
    <s v="El 13 de junio de 2019 se dicta sentencia de segunda instancia. Se confirma la de primera, que denegó las pretensiones de la demanda. Pendiente liquidación de costas en la primera instancia."/>
    <d v="2020-08-31T00:00:00"/>
    <s v="2016-04"/>
    <s v="7"/>
    <s v="2020-07"/>
    <n v="0.799576959270904"/>
    <n v="3523335.8710272387"/>
    <n v="0"/>
    <d v="2023-03-31T00:00:00"/>
    <n v="2.580821917808219"/>
    <n v="4.3843078519294892E-2"/>
    <n v="0"/>
    <n v="0.05"/>
    <s v="REMOTA"/>
    <x v="1"/>
    <n v="0"/>
  </r>
  <r>
    <n v="1537"/>
    <d v="2016-05-31T00:00:00"/>
    <d v="2016-06-17T00:00:00"/>
    <s v="T.A.A."/>
    <s v="05001233300020160123900"/>
    <s v="2019"/>
    <x v="0"/>
    <s v="HECTOR PATIÑO MONTOYA"/>
    <s v="JESUS ANIBAL RUIZ CANO"/>
    <n v="109.358"/>
    <s v="NULIDAD Y RESTABLECIMIENTO DEL DERECHO - LABORAL"/>
    <s v="RELIQUIDACIÓN DE LA PENSIÓN"/>
    <s v="BAJO"/>
    <s v="BAJO"/>
    <s v="BAJO"/>
    <s v="BAJO"/>
    <n v="0.05"/>
    <s v="REMOTA"/>
    <n v="108276000"/>
    <n v="0"/>
    <s v="AUDIENCIA INICIAL O PRIMERA AUDIENCIA"/>
    <n v="0"/>
    <s v="NO"/>
    <n v="0"/>
    <n v="7"/>
    <s v="LEONARDO LUGO LONDOÑO"/>
    <s v="DTO 2019070003746"/>
    <d v="2019-07-25T00:00:00"/>
    <n v="157.02099999999999"/>
    <s v="EDUCACION"/>
    <s v="El asunto se enciontraba en recurso de apelación por la no declaración de la falta de legitimación en la causa propuesta por el departamento de Antiquuia. El consejo de estado resolvió y confirmó el auto que negó la solicitud. El proximo 01 de diciembre regrasa del consejo de estado el expediente, para contuinuar con el trámite procesal."/>
    <d v="2020-08-31T00:00:00"/>
    <s v="2016-05"/>
    <s v="7"/>
    <s v="2020-07"/>
    <n v="0.79552146500237941"/>
    <n v="86135882.144597635"/>
    <n v="0"/>
    <d v="2023-05-30T00:00:00"/>
    <n v="2.7452054794520548"/>
    <n v="4.3843078519294892E-2"/>
    <n v="0"/>
    <n v="0.05"/>
    <s v="REMOTA"/>
    <x v="1"/>
    <n v="0"/>
  </r>
  <r>
    <n v="1538"/>
    <d v="2016-07-13T00:00:00"/>
    <d v="2016-07-19T00:00:00"/>
    <s v="20 ADTIVO."/>
    <s v="05001333302020160031600"/>
    <s v="2019"/>
    <x v="0"/>
    <s v="JAIME ALONSO BERRIO GIRALDO"/>
    <s v="CARLOS ALBERTO BALLESTEROS BARON"/>
    <n v="33.512999999999998"/>
    <s v="NULIDAD Y RESTABLECIMIENTO DEL DERECHO"/>
    <s v="INCENTIVO ANTIGÜEDAD"/>
    <s v="BAJO"/>
    <s v="BAJO"/>
    <s v="BAJO"/>
    <s v="BAJO"/>
    <n v="0.05"/>
    <s v="REMOTA"/>
    <n v="8812236"/>
    <n v="0"/>
    <s v=" SENTENCIA 1RA FAVORABLE"/>
    <n v="0"/>
    <s v="NO"/>
    <n v="0"/>
    <n v="6"/>
    <s v="LEONARDO LUGO LONDOÑO"/>
    <s v="DTO 2019070003746"/>
    <d v="2019-07-25T00:00:00"/>
    <n v="157.02099999999999"/>
    <s v="Desarrollo organizacional"/>
    <s v="Se dictó sentencia de primera instancia el  19 de febrero de 2018. Niega las pretensiones de la demanda."/>
    <d v="2020-08-31T00:00:00"/>
    <s v="2016-07"/>
    <s v="6"/>
    <s v="2020-07"/>
    <n v="0.78762830642941495"/>
    <n v="6940766.5165363215"/>
    <n v="0"/>
    <d v="2022-07-12T00:00:00"/>
    <n v="1.8630136986301369"/>
    <n v="4.3843078519294892E-2"/>
    <n v="0"/>
    <n v="0.05"/>
    <s v="REMOTA"/>
    <x v="1"/>
    <n v="0"/>
  </r>
  <r>
    <n v="1539"/>
    <d v="2015-08-03T00:00:00"/>
    <d v="2016-08-08T00:00:00"/>
    <s v="24 ADTIVO."/>
    <s v="05001333302420160046400"/>
    <s v="2019"/>
    <x v="0"/>
    <s v="HENRY ALZATE AGUIRRE"/>
    <s v="CARLOS ALBERTO BALLESTEROS BARON"/>
    <n v="33.512999999999998"/>
    <s v="NULIDAD Y RESTABLECIMIENTO DEL DERECHO - LABORAL"/>
    <s v="INCENTIVO ANTIGÜEDAD"/>
    <s v="BAJO"/>
    <s v="BAJO"/>
    <s v="BAJO"/>
    <s v="BAJO"/>
    <n v="0.05"/>
    <s v="REMOTA"/>
    <n v="1876625"/>
    <n v="0"/>
    <s v="  SENTENCIA 2DA FAVORABLE"/>
    <n v="0"/>
    <s v="NO"/>
    <n v="0"/>
    <n v="7"/>
    <s v="LEONARDO LUGO LONDOÑO"/>
    <s v="DTO 2019070003746"/>
    <d v="2019-07-25T00:00:00"/>
    <n v="157.02099999999999"/>
    <s v="Desarrollo organizacional"/>
    <s v="Se profiere sentencia de segunda instancia el 30 de julio de 2020. Confirma la de primera. Condena en costas en segunda. Pendiente devolución del expediente y liquidación de costas por el juez de primera."/>
    <d v="2020-08-31T00:00:00"/>
    <s v="2015-08"/>
    <s v="7"/>
    <s v="2020-07"/>
    <n v="0.85413954863106623"/>
    <n v="1602899.6304497747"/>
    <n v="0"/>
    <d v="2022-08-01T00:00:00"/>
    <n v="1.9178082191780821"/>
    <n v="4.3843078519294892E-2"/>
    <n v="0"/>
    <n v="0.05"/>
    <s v="REMOTA"/>
    <x v="1"/>
    <n v="0"/>
  </r>
  <r>
    <n v="1540"/>
    <d v="2016-07-27T00:00:00"/>
    <d v="2016-08-09T00:00:00"/>
    <s v="23 ADTIVO."/>
    <s v="05001333302320160056600"/>
    <s v="2019"/>
    <x v="0"/>
    <s v="NELLY BEATRIZ VARGAS SANCLEMENTE"/>
    <s v="LEIDY PATRICIA LOPEZ MONSALVE"/>
    <n v="165.75700000000001"/>
    <s v="NULIDAD Y RESTABLECIMIENTO DEL DERECHO - LABORAL"/>
    <s v="INCENTIVO ANTIGÜEDAD"/>
    <s v="BAJO"/>
    <s v="BAJO"/>
    <s v="BAJO"/>
    <s v="BAJO"/>
    <n v="0.05"/>
    <s v="REMOTA"/>
    <n v="2966725"/>
    <n v="0"/>
    <s v=" ALEGATOS DE SEGUNDA"/>
    <n v="0"/>
    <s v="NO"/>
    <n v="0"/>
    <n v="7"/>
    <s v="LEONARDO LUGO LONDOÑO"/>
    <s v="DTO 2019070003746"/>
    <d v="2019-07-25T00:00:00"/>
    <n v="157.02099999999999"/>
    <s v="Desarrollo organizacional"/>
    <s v="Sentencia de primera instancia. Se absuelve al departamento de Antioquia. En alegatos de segunsa instancia."/>
    <d v="2020-08-31T00:00:00"/>
    <s v="2016-07"/>
    <s v="7"/>
    <s v="2020-07"/>
    <n v="0.78762830642941495"/>
    <n v="2336676.5873918058"/>
    <n v="0"/>
    <d v="2023-07-26T00:00:00"/>
    <n v="2.9013698630136986"/>
    <n v="4.3843078519294892E-2"/>
    <n v="0"/>
    <n v="0.05"/>
    <s v="REMOTA"/>
    <x v="1"/>
    <n v="0"/>
  </r>
  <r>
    <n v="1541"/>
    <d v="2016-08-04T00:00:00"/>
    <d v="2016-08-26T00:00:00"/>
    <s v="036 ADTIVO."/>
    <s v="05001333303620160068800"/>
    <s v="2019"/>
    <x v="0"/>
    <s v="LUIS GUILLERMO URIBE HINCAPIE"/>
    <s v="LEIDY PATRICIA LOPEZ MONSALVE"/>
    <n v="165.75700000000001"/>
    <s v="NULIDAD Y RESTABLECIMIENTO DEL DERECHO - LABORAL"/>
    <s v="INCENTIVO ANTIGÜEDAD"/>
    <s v="BAJO"/>
    <s v="BAJO"/>
    <s v="BAJO"/>
    <s v="BAJO"/>
    <n v="0.05"/>
    <s v="REMOTA"/>
    <n v="2456715"/>
    <n v="0"/>
    <s v=" ALEGATOS DE SEGUNDA"/>
    <n v="0"/>
    <s v="NO"/>
    <n v="0"/>
    <n v="7"/>
    <s v="LEONARDO LUGO LONDOÑO"/>
    <s v="DTO 2019070003746"/>
    <d v="2019-07-25T00:00:00"/>
    <n v="157.02099999999999"/>
    <s v="Secretaría de Gestion Humana y Desarrollo Organizacional"/>
    <s v="Se corrió traslado para alegar en segunda instancia."/>
    <d v="2020-08-31T00:00:00"/>
    <s v="2016-08"/>
    <s v="7"/>
    <s v="2020-07"/>
    <n v="0.79015613446074218"/>
    <n v="1941188.4278717223"/>
    <n v="0"/>
    <d v="2023-08-03T00:00:00"/>
    <n v="2.9232876712328766"/>
    <n v="4.3843078519294892E-2"/>
    <n v="0"/>
    <n v="0.05"/>
    <s v="REMOTA"/>
    <x v="1"/>
    <n v="0"/>
  </r>
  <r>
    <n v="1542"/>
    <d v="2016-06-16T00:00:00"/>
    <d v="2016-06-13T00:00:00"/>
    <s v="T. A. A."/>
    <s v="05001233300020160055300"/>
    <s v="2019"/>
    <x v="0"/>
    <s v="ESQUIMAL S. O. M. Y OTROS"/>
    <s v="FRANCISCO JAVIER PEREZ RODRIGUEZ"/>
    <n v="117.563"/>
    <s v="CONTRACTUAL"/>
    <s v="OTRAS"/>
    <s v="BAJO"/>
    <s v="MEDIO   "/>
    <s v="BAJO"/>
    <s v="BAJO"/>
    <n v="0.20749999999999999"/>
    <s v="BAJA"/>
    <n v="124683711"/>
    <n v="0.3"/>
    <s v=" SENTENCIA 1RA FAVORABLE"/>
    <n v="0"/>
    <s v="NO"/>
    <n v="0"/>
    <n v="7"/>
    <s v="LEONARDO LUGO LONDOÑO"/>
    <s v="DTO 2019070003746"/>
    <d v="2019-07-25T00:00:00"/>
    <n v="157.02099999999999"/>
    <s v="Secretaría de Minas"/>
    <s v="El 11 de agosot de 2020 se profiere sentencia de primera instancia, esta es notificada electrónicamente el día 13/08/2020. Niega pretensiones del demandante."/>
    <d v="2020-08-31T00:00:00"/>
    <s v="2016-06"/>
    <s v="7"/>
    <s v="2020-07"/>
    <n v="0.79172380492187922"/>
    <n v="98715062.084699959"/>
    <n v="29614518.625409987"/>
    <d v="2023-06-15T00:00:00"/>
    <n v="2.7890410958904108"/>
    <n v="4.3843078519294892E-2"/>
    <n v="28972068.026917186"/>
    <n v="0.20749999999999999"/>
    <s v="BAJA"/>
    <x v="2"/>
    <n v="28972068.026917186"/>
  </r>
  <r>
    <n v="1543"/>
    <d v="2016-10-24T00:00:00"/>
    <d v="2016-11-11T00:00:00"/>
    <s v="T.A.A.."/>
    <s v="05001233300020160236900"/>
    <s v="2019"/>
    <x v="0"/>
    <s v="OSCAR DE JESUS TOBON y BUSINESS CORPORATION OIL AND MINING S.A.S."/>
    <s v="OSCAR DE JESUS TOBON BUILES"/>
    <n v="10.579000000000001"/>
    <s v="CONTRACTUAL"/>
    <s v="OTRAS"/>
    <s v="BAJO"/>
    <s v="BAJO"/>
    <s v="BAJO"/>
    <s v="BAJO"/>
    <n v="0.05"/>
    <s v="REMOTA"/>
    <n v="193305000"/>
    <n v="0"/>
    <s v=" AUDIENCIA DE PRUEBAS"/>
    <n v="0"/>
    <s v="NO"/>
    <n v="0"/>
    <n v="6"/>
    <s v="LEONARDO LUGO LONDOÑO"/>
    <s v="DTO 2019070003746"/>
    <d v="2019-07-25T00:00:00"/>
    <n v="157.02099999999999"/>
    <s v="Secretaría de Minas"/>
    <s v="El 26 de septiembre de 2017 se le realiza interrogastorio de parte al demandante. Pendiente evacuar pruebas de oficios."/>
    <d v="2020-08-31T00:00:00"/>
    <s v="2016-10"/>
    <s v="6"/>
    <s v="2020-07"/>
    <n v="0.79104764067648514"/>
    <n v="152913464.18096796"/>
    <n v="0"/>
    <d v="2022-10-23T00:00:00"/>
    <n v="2.1452054794520548"/>
    <n v="4.3843078519294892E-2"/>
    <n v="0"/>
    <n v="0.05"/>
    <s v="REMOTA"/>
    <x v="1"/>
    <n v="0"/>
  </r>
  <r>
    <n v="1544"/>
    <d v="2016-08-23T00:00:00"/>
    <d v="2016-09-07T00:00:00"/>
    <s v="08 ADTIVO."/>
    <s v="05001333300820160055000"/>
    <s v="2019"/>
    <x v="0"/>
    <s v="ORFA MIRYAM BARRADA AGUDELO"/>
    <s v="MARY ALEJANDRA ZULETA LOPEZ"/>
    <n v="134.358"/>
    <s v="NULIDAD Y RESTABLECIMIENTO DEL DERECHO - LABORAL"/>
    <s v="INCENTIVO ANTIGÜEDAD"/>
    <s v="BAJO"/>
    <s v="BAJO"/>
    <s v="BAJO"/>
    <s v="BAJO"/>
    <n v="0.05"/>
    <s v="REMOTA"/>
    <n v="4125132"/>
    <n v="0"/>
    <s v=" RECURSO DE APELACIÓN SENTENCIA"/>
    <n v="0"/>
    <s v="NO"/>
    <n v="0"/>
    <n v="6"/>
    <s v="LEONARDO LUGO LONDOÑO"/>
    <s v="DTO 2019070003746"/>
    <d v="2019-07-25T00:00:00"/>
    <n v="157.02099999999999"/>
    <s v="Secretaría de Gestion Humana y Desarrollo Organizacional"/>
    <s v="El 26 de febrero de 2019 el T. A. A. admite el recurso de apelación propuesto por la demandante."/>
    <d v="2020-08-31T00:00:00"/>
    <s v="2016-08"/>
    <s v="6"/>
    <s v="2020-07"/>
    <n v="0.79015613446074218"/>
    <n v="3259498.3552603102"/>
    <n v="0"/>
    <d v="2022-08-22T00:00:00"/>
    <n v="1.9753424657534246"/>
    <n v="4.3843078519294892E-2"/>
    <n v="0"/>
    <n v="0.05"/>
    <s v="REMOTA"/>
    <x v="1"/>
    <n v="0"/>
  </r>
  <r>
    <n v="1545"/>
    <d v="2016-07-07T00:00:00"/>
    <d v="2016-08-25T00:00:00"/>
    <s v="35ADTIVO."/>
    <s v="05001333303520160057000"/>
    <s v="2019"/>
    <x v="0"/>
    <s v="LUIS ALBERTO PARRA ORREGO, MARIA EFIGENIA RESTREPO ALVAREZ, TATIANA ISABEL RESTREPO ALVAREZ, SANDRA MERCEDES PARRA RESTREPO, JUAN ESTEBAN PARRA RESTREPO,LUIS ALEJANDRA PARRA RESTREPO, ANDRES FELIPE PARRA RESTREPO, LISETH VIVIANA RESTREPO, LUISA FERNANDA PARRA RESTREPO, CARINA DEL CARMEN PARRA ORREGO "/>
    <s v="MAURICIO ALBERTO HERRERA VALLE"/>
    <n v="174.774"/>
    <s v="REPARACIÓN DIRECTA"/>
    <s v="FALLA EN EL SERVICIO OTRAS CAUSAS"/>
    <s v="MEDIO   "/>
    <s v="BAJO"/>
    <s v="BAJO"/>
    <s v="BAJO"/>
    <n v="0.14000000000000001"/>
    <s v="BAJA"/>
    <n v="884676180"/>
    <n v="0.2"/>
    <s v="AUDIENCIA INICIAL O PRIMERA AUDIENCIA"/>
    <n v="0"/>
    <s v="NO"/>
    <n v="0"/>
    <n v="7"/>
    <s v="LEONARDO LUGO LONDOÑO"/>
    <s v="DTO 2019070003746"/>
    <d v="2019-07-25T00:00:00"/>
    <n v="157.02099999999999"/>
    <s v="Secretaría de Minas"/>
    <s v="Se asiste a la audiencia inicial, esta se suspende hasta tanto se resuelva la excepción previa de falta de integración del contradictoria, la cual fue apelada ante el superior jerarquico."/>
    <d v="2020-08-31T00:00:00"/>
    <s v="2016-07"/>
    <s v="7"/>
    <s v="2020-07"/>
    <n v="0.78762830642941495"/>
    <n v="696796001.39184427"/>
    <n v="139359200.27836886"/>
    <d v="2023-07-06T00:00:00"/>
    <n v="2.8465753424657536"/>
    <n v="4.3843078519294892E-2"/>
    <n v="136274303.81829178"/>
    <n v="0.14000000000000001"/>
    <s v="BAJA"/>
    <x v="2"/>
    <n v="136274303.81829178"/>
  </r>
  <r>
    <n v="1546"/>
    <d v="2016-07-16T00:00:00"/>
    <d v="2016-09-28T00:00:00"/>
    <s v="34 ADTIVO."/>
    <s v="05001333303420160083000"/>
    <s v="2019"/>
    <x v="0"/>
    <s v="MARIA DEYANIRA GUZMAN MORENO, RAMON VICTORIANO MARTINEZ, PAOLA ANDREA MARTINEZ GUZMAN, WILMER ALEXANDER MARTINEZ GUZMAN, EUYENIA ALEJANDRA MARTINEZ GUZMAN, NESTOR DAVID MARTINEZ GUZMAN, EDWIN HERNAN MARTINEZ GUZMAN"/>
    <s v="MAURICIO ALBERTO HERRERA VALLE"/>
    <n v="174.774"/>
    <s v="REPARACIÓN DIRECTA"/>
    <s v="FALLA EN EL SERVICIO OTRAS CAUSAS"/>
    <s v="BAJO"/>
    <s v="BAJO"/>
    <s v="BAJO"/>
    <s v="BAJO"/>
    <n v="0.05"/>
    <s v="REMOTA"/>
    <n v="758399400"/>
    <n v="0"/>
    <s v=" AUDIENCIA DE PRUEBAS"/>
    <n v="0"/>
    <s v="NO"/>
    <n v="0"/>
    <n v="7"/>
    <s v="LEONARDO LUGO LONDOÑO"/>
    <s v="DTO 2019070003746"/>
    <d v="2019-07-25T00:00:00"/>
    <n v="157.02099999999999"/>
    <s v="Secretaría de Minas"/>
    <s v="Por auto de fecha del 29 de julio de 2020, se requiere al apoderado del municipio de Buriticá a fin de que se cumpla con el requerimiento ordenado mediante exhorto."/>
    <d v="2020-08-31T00:00:00"/>
    <s v="2016-07"/>
    <s v="7"/>
    <s v="2020-07"/>
    <n v="0.78762830642941495"/>
    <n v="597336835.01908445"/>
    <n v="0"/>
    <d v="2023-07-15T00:00:00"/>
    <n v="2.871232876712329"/>
    <n v="4.3843078519294892E-2"/>
    <n v="0"/>
    <n v="0.05"/>
    <s v="REMOTA"/>
    <x v="1"/>
    <n v="0"/>
  </r>
  <r>
    <n v="1547"/>
    <d v="2016-05-16T00:00:00"/>
    <d v="2016-09-26T00:00:00"/>
    <s v="LABORALCIVIL-CAUCASIA"/>
    <s v="05154311300120160009000"/>
    <s v="2019"/>
    <x v="1"/>
    <s v="ADRIANA MARIA FERNANDEZ CARE"/>
    <s v="JULIA FERNANDA MUÑOZ RINCON"/>
    <n v="215.27799999999999"/>
    <s v="ORDINARIA"/>
    <s v="RECONOCIMIENTO Y PAGO DE OTRAS PRESTACIONES SALARIALES, SOLCIALES Y SALARIOS"/>
    <s v="ALTO"/>
    <s v="MEDIO   "/>
    <s v="BAJO"/>
    <s v="ALTO"/>
    <n v="0.73"/>
    <s v="ALTA"/>
    <n v="56125232"/>
    <n v="0.7"/>
    <s v="AUDIENCIA INICIAL O PRIMERA AUDIENCIA"/>
    <n v="0"/>
    <s v="NO"/>
    <n v="0"/>
    <n v="7"/>
    <s v="LEONARDO LUGO LONDOÑO"/>
    <s v="DTO 2019070003746"/>
    <d v="2019-07-25T00:00:00"/>
    <n v="157.02099999999999"/>
    <s v="Secretaría de Educación"/>
    <s v="El 07 de noviembre de 2019 se notifica por Estados, la solicitud de nulidad procesal propuesta por la curadora que representa a Brilladora la esmeralda Ltda en liquidación. Queda pendiente por parte del despacho resolver la solicitud. (Noviembre 08-2019)."/>
    <d v="2020-08-31T00:00:00"/>
    <s v="2016-05"/>
    <s v="7"/>
    <s v="2020-07"/>
    <n v="0.79552146500237941"/>
    <n v="44648826.784238428"/>
    <n v="31254178.748966899"/>
    <d v="2023-05-15T00:00:00"/>
    <n v="2.7041095890410958"/>
    <n v="4.3843078519294892E-2"/>
    <n v="30596585.971865904"/>
    <n v="0.73"/>
    <s v="ALTA"/>
    <x v="0"/>
    <n v="30596585.971865904"/>
  </r>
  <r>
    <n v="1548"/>
    <d v="2016-10-11T00:00:00"/>
    <d v="2016-10-20T00:00:00"/>
    <s v="T.A.A."/>
    <s v="05001233300020160143900"/>
    <s v="2019"/>
    <x v="0"/>
    <s v="OSCAR DE JESUS TOBON BUILES  (TÍTULO 7409C)"/>
    <s v="OSCAR DE JESUS TOBON BUILES"/>
    <n v="10.579000000000001"/>
    <s v="NULIDAD Y RESTABLECIMIENTO DEL DERECHO"/>
    <s v="OTRAS"/>
    <s v="BAJO"/>
    <s v="BAJO"/>
    <s v="BAJO"/>
    <s v="BAJO"/>
    <n v="0.05"/>
    <s v="REMOTA"/>
    <n v="193305000"/>
    <n v="0"/>
    <s v=" AUDIENCIA DE PRUEBAS"/>
    <n v="0"/>
    <s v="NO"/>
    <n v="0"/>
    <n v="6"/>
    <s v="LEONARDO LUGO LONDOÑO"/>
    <s v="DTO 2019070003746"/>
    <d v="2019-07-25T00:00:00"/>
    <n v="157.02099999999999"/>
    <s v="Secretaría de Minas"/>
    <s v="dentro de al portunidad procesal el 20 de enero de 2020 se presentan alegatos de conclusión."/>
    <d v="2020-08-31T00:00:00"/>
    <s v="2016-10"/>
    <s v="6"/>
    <s v="2020-07"/>
    <n v="0.79104764067648514"/>
    <n v="152913464.18096796"/>
    <n v="0"/>
    <d v="2022-10-10T00:00:00"/>
    <n v="2.1095890410958904"/>
    <n v="4.3843078519294892E-2"/>
    <n v="0"/>
    <n v="0.05"/>
    <s v="REMOTA"/>
    <x v="1"/>
    <n v="0"/>
  </r>
  <r>
    <n v="1549"/>
    <d v="2015-10-13T00:00:00"/>
    <d v="2016-04-05T00:00:00"/>
    <s v="LABORAL-CIVIL- CAUCASIA"/>
    <s v="05154311200120150022400"/>
    <s v="2019"/>
    <x v="1"/>
    <s v="DARIS DEL CARMEN AGAMES RUIZ"/>
    <s v="JULIA FERNANDA MUÑOZ RINCON"/>
    <n v="215.27799999999999"/>
    <s v="NULIDAD Y RESTABLECIMIENTO DEL DERECHO - LABORAL"/>
    <s v="OTRAS"/>
    <s v="ALTO"/>
    <s v="MEDIO   "/>
    <s v="MEDIO   "/>
    <s v="ALTO"/>
    <n v="0.77499999999999991"/>
    <s v="ALTA"/>
    <n v="53806966"/>
    <n v="0.15"/>
    <s v="AUDIENCIA INICIAL O PRIMERA AUDIENCIA"/>
    <n v="0"/>
    <s v="NO"/>
    <n v="0"/>
    <n v="6"/>
    <s v="LEONARDO LUGO LONDOÑO"/>
    <s v="DTO 2019070003746"/>
    <d v="2019-07-25T00:00:00"/>
    <n v="157.02099999999999"/>
    <s v="secretaría de Educación"/>
    <s v="Para el 13 de febrero de 2020, se encuantra progamada la celebración de la primera audiencia de trámite en el asunto de la referencia."/>
    <d v="2020-08-31T00:00:00"/>
    <s v="2015-10"/>
    <s v="6"/>
    <s v="2020-07"/>
    <n v="0.84232546730647351"/>
    <n v="45322977.780293532"/>
    <n v="6798446.6670440296"/>
    <d v="2021-10-11T00:00:00"/>
    <n v="1.1123287671232878"/>
    <n v="4.3843078519294892E-2"/>
    <n v="6739238.8758988399"/>
    <n v="0.77499999999999991"/>
    <s v="ALTA"/>
    <x v="0"/>
    <n v="6739238.8758988399"/>
  </r>
  <r>
    <n v="1550"/>
    <d v="2016-11-11T00:00:00"/>
    <d v="2016-11-28T00:00:00"/>
    <s v="04 ADTIVO"/>
    <s v="05001333300420160079200"/>
    <s v="2019"/>
    <x v="0"/>
    <s v="NIXON MAGAÑA TORRES"/>
    <s v="NIXON MAGAÑA TORRES"/>
    <n v="130.73699999999999"/>
    <s v="NULIDAD Y RESTABLECIMIENTO DEL DERECHO"/>
    <s v="IMPUESTOS"/>
    <s v="BAJO"/>
    <s v="BAJO"/>
    <s v="BAJO"/>
    <s v="BAJO"/>
    <n v="0.05"/>
    <s v="REMOTA"/>
    <n v="10974000"/>
    <n v="0"/>
    <s v=" SENTENCIA 1RA FAVORABLE"/>
    <n v="0"/>
    <s v="NO"/>
    <n v="0"/>
    <n v="6"/>
    <s v="LEONARDO LUGO LONDOÑO"/>
    <s v="DTO 2019070003746"/>
    <d v="2019-07-25T00:00:00"/>
    <n v="157.02099999999999"/>
    <s v="Secretaría de Hacienda"/>
    <s v="Traslado para alegar en segunda instancia. La sentencia de primera fue favorable. "/>
    <d v="2020-08-31T00:00:00"/>
    <s v="2016-11"/>
    <s v="6"/>
    <s v="2020-07"/>
    <n v="0.79016316489215555"/>
    <n v="8671250.5715265144"/>
    <n v="0"/>
    <d v="2022-11-10T00:00:00"/>
    <n v="2.1945205479452055"/>
    <n v="4.3843078519294892E-2"/>
    <n v="0"/>
    <n v="0.05"/>
    <s v="REMOTA"/>
    <x v="1"/>
    <n v="0"/>
  </r>
  <r>
    <n v="1551"/>
    <d v="2016-09-19T00:00:00"/>
    <d v="2016-09-09T00:00:00"/>
    <s v="14 ADTIVO"/>
    <s v="05001333301420160071300"/>
    <s v="2019"/>
    <x v="0"/>
    <s v="JAIRO RAMIRO DE JESUS CORREA CHAVARRÍA"/>
    <s v="NANCY ASTRID JARAMILLO CASAS"/>
    <n v="170.97800000000001"/>
    <s v="NULIDAD Y RESTABLECIMIENTO DEL DERECHO - LABORAL"/>
    <s v="RELIQUIDACIÓN DE LA PENSIÓN"/>
    <s v="MEDIO   "/>
    <s v="MEDIO   "/>
    <s v="MEDIO   "/>
    <s v="MEDIO   "/>
    <n v="0.5"/>
    <s v="MEDIA"/>
    <n v="14686847"/>
    <n v="0.2"/>
    <s v=" ALEGATOS PRIMERA"/>
    <n v="0"/>
    <s v="NO"/>
    <n v="0"/>
    <n v="6"/>
    <s v="LEONARDO LUGO LONDOÑO"/>
    <s v="DTO 2019070003746"/>
    <d v="2019-07-25T00:00:00"/>
    <n v="157.02099999999999"/>
    <s v="Secretaria Gestión humana y Desarrollo Organizacional "/>
    <s v="Desde el 30 de octubre de 2017 se encuantra a despacho para sentencia."/>
    <d v="2020-08-31T00:00:00"/>
    <s v="2016-09"/>
    <s v="6"/>
    <s v="2020-07"/>
    <n v="0.79057379366945824"/>
    <n v="11611036.349832902"/>
    <n v="2322207.2699665804"/>
    <d v="2022-09-18T00:00:00"/>
    <n v="2.0493150684931507"/>
    <n v="4.3843078519294892E-2"/>
    <n v="2285083.7611340862"/>
    <n v="0.5"/>
    <s v="MEDIA"/>
    <x v="2"/>
    <n v="2285083.7611340862"/>
  </r>
  <r>
    <n v="1552"/>
    <d v="2016-11-30T00:00:00"/>
    <d v="2016-12-07T00:00:00"/>
    <s v="23 ADTIVO."/>
    <s v="05001333302320160085500"/>
    <s v="2019"/>
    <x v="0"/>
    <s v="DOLLY ELENA SANCHEZ ARANGO, LUIS FELIPE Y ANA CRISTINA GAVIRIA SANCHEZ, YOLANDA DEL SOCORRO VELASQUEZ, DORA NANCY VELASQUEZ MEJIA, JUAN DIEGO PARRA VELASQUEZ, LINA MARCELA PARRA VELASQUEZ, "/>
    <s v="ALEJANDRO BOTERO VILLEGAS"/>
    <n v="139.31700000000001"/>
    <s v="REPARACIÓN DIRECTA"/>
    <s v="FALLA EN EL SERVICIO OTRAS CAUSAS"/>
    <s v="BAJO"/>
    <s v="BAJO"/>
    <s v="BAJO"/>
    <s v="BAJO"/>
    <n v="0.05"/>
    <s v="REMOTA"/>
    <n v="1843107253"/>
    <n v="0"/>
    <s v="CONTESTACIÓN"/>
    <n v="0"/>
    <s v="NO"/>
    <n v="0"/>
    <n v="6"/>
    <s v="LEONARDO LUGO LONDOÑO"/>
    <s v="DTO 2019070003746"/>
    <d v="2019-07-25T00:00:00"/>
    <n v="157.02099999999999"/>
    <s v="Secretaría de Minas"/>
    <s v="Por auto del 29 de julio de 2020 se reconoce personería al apoderado que representa los intereses de Positiva S. A. -compañía de seguros."/>
    <d v="2020-08-31T00:00:00"/>
    <s v="2016-11"/>
    <s v="6"/>
    <s v="2020-07"/>
    <n v="0.79016316489215555"/>
    <n v="1456355460.2661669"/>
    <n v="0"/>
    <d v="2022-11-29T00:00:00"/>
    <n v="2.2465753424657535"/>
    <n v="4.3843078519294892E-2"/>
    <n v="0"/>
    <n v="0.05"/>
    <s v="REMOTA"/>
    <x v="1"/>
    <n v="0"/>
  </r>
  <r>
    <n v="1553"/>
    <d v="2016-05-29T00:00:00"/>
    <d v="2016-06-29T00:00:00"/>
    <s v="03 ADTIVO"/>
    <s v="05001333300320150126100"/>
    <s v="2019"/>
    <x v="0"/>
    <s v="FABIOLA ECHEVERRI PAREJA"/>
    <s v="JOHN JAIRO GOMEZ JARAMILLO"/>
    <n v="95.352999999999994"/>
    <s v="NULIDAD Y RESTABLECIMIENTO DEL DERECHO - LABORAL"/>
    <s v="RELIQUIDACIÓN DE LA PENSIÓN"/>
    <s v="MEDIO   "/>
    <s v="MEDIO   "/>
    <s v="MEDIO   "/>
    <s v="MEDIO   "/>
    <n v="0.5"/>
    <s v="MEDIA"/>
    <n v="2010317772"/>
    <n v="0.3"/>
    <s v=" OTRA"/>
    <n v="0"/>
    <s v="NO"/>
    <n v="0"/>
    <n v="6"/>
    <s v="LEONARDO LUGO LONDOÑO"/>
    <s v="DTO 2019070003746"/>
    <d v="2019-07-25T00:00:00"/>
    <n v="157.02099999999999"/>
    <s v="Gestión Humana y Desarrollo Organizacional"/>
    <s v="En la audiencia inicial celebrada el 19/01/2017, se declaró prbada la falta de competencia. Se remite expediente al Tribunal para que continúacon su trámite.."/>
    <d v="2020-08-31T00:00:00"/>
    <s v="2016-05"/>
    <s v="6"/>
    <s v="2020-07"/>
    <n v="0.79552146500237941"/>
    <n v="1599250939.1017594"/>
    <n v="479775281.73052782"/>
    <d v="2022-05-28T00:00:00"/>
    <n v="1.7397260273972603"/>
    <n v="4.3843078519294892E-2"/>
    <n v="473256215.72146934"/>
    <n v="0.5"/>
    <s v="MEDIA"/>
    <x v="2"/>
    <n v="473256215.72146934"/>
  </r>
  <r>
    <n v="1554"/>
    <d v="2016-08-24T00:00:00"/>
    <d v="2016-12-15T00:00:00"/>
    <s v="022 ADTIVO."/>
    <s v="05001333302220160065500"/>
    <s v="2019"/>
    <x v="0"/>
    <s v="ELPIDIA MORENO ROJAS"/>
    <s v="LEIDY PATRICIA LOPEZ MONSALVE"/>
    <n v="165.75700000000001"/>
    <s v="NULIDAD Y RESTABLECIMIENTO DEL DERECHO - LABORAL"/>
    <s v="INCENTIVO ANTIGÜEDAD"/>
    <s v="BAJO"/>
    <s v="BAJO"/>
    <s v="BAJO"/>
    <s v="BAJO"/>
    <n v="0.05"/>
    <s v="REMOTA"/>
    <n v="2456715"/>
    <n v="0"/>
    <s v=" ALEGATOS DE SEGUNDA"/>
    <n v="0"/>
    <s v="NO"/>
    <n v="0"/>
    <n v="6"/>
    <s v="LEONARDO LUGO LONDOÑO"/>
    <s v="DTO 2019070003746"/>
    <d v="2019-07-25T00:00:00"/>
    <n v="157.02099999999999"/>
    <s v="Gestion Humana y Desarrollo organizaciona"/>
    <s v="Traslado para alegar en la segunda instancia. Se demanda principalmente, el incentivo por antigüedad."/>
    <d v="2020-08-31T00:00:00"/>
    <s v="2016-08"/>
    <s v="6"/>
    <s v="2020-07"/>
    <n v="0.79015613446074218"/>
    <n v="1941188.4278717223"/>
    <n v="0"/>
    <d v="2022-08-23T00:00:00"/>
    <n v="1.978082191780822"/>
    <n v="4.3843078519294892E-2"/>
    <n v="0"/>
    <n v="0.05"/>
    <s v="REMOTA"/>
    <x v="1"/>
    <n v="0"/>
  </r>
  <r>
    <n v="1555"/>
    <d v="2016-09-28T00:00:00"/>
    <d v="2016-11-25T00:00:00"/>
    <s v="23 ADTIVO."/>
    <s v="05001333302320160072500"/>
    <s v="2019"/>
    <x v="0"/>
    <s v="LUCILA DEL CARMEN SARMIENTO ROSALES"/>
    <s v="LUZ ELENA GALLEGO C."/>
    <n v="39.930999999999997"/>
    <s v="NULIDAD Y RESTABLECIMIENTO DEL DERECHO - LABORAL"/>
    <s v="RELIQUIDACIÓN DE LA PENSIÓN"/>
    <s v="MEDIO   "/>
    <s v="MEDIO   "/>
    <s v="BAJO"/>
    <s v="ALTO"/>
    <n v="0.63"/>
    <s v="ALTA"/>
    <n v="24325474"/>
    <n v="0.25"/>
    <s v=" SENTENCIA 1RA EN CONTRA"/>
    <n v="6081369"/>
    <s v="NO"/>
    <n v="0"/>
    <n v="6"/>
    <s v="LEONARDO LUGO LONDOÑO"/>
    <s v="DTO 2019070003746"/>
    <d v="2019-07-25T00:00:00"/>
    <n v="157.02099999999999"/>
    <s v="Gestion Humana y Desarrollo organizaciona"/>
    <s v="Reliquidación pensional con pensiones de Antioquia. El 19 de julio de 2018 se presentaron alegatos."/>
    <d v="2020-08-31T00:00:00"/>
    <s v="2016-09"/>
    <s v="6"/>
    <s v="2020-07"/>
    <n v="0.79057379366945824"/>
    <n v="19231082.26298777"/>
    <n v="4807770.5657469425"/>
    <d v="2022-09-27T00:00:00"/>
    <n v="2.0739726027397261"/>
    <n v="4.3843078519294892E-2"/>
    <n v="4729994.8418523381"/>
    <n v="0.63"/>
    <s v="ALTA"/>
    <x v="0"/>
    <n v="6081369"/>
  </r>
  <r>
    <n v="1556"/>
    <d v="2017-01-19T00:00:00"/>
    <d v="2017-01-26T00:00:00"/>
    <s v="36 ADTIVO."/>
    <s v="05001333303620170000700"/>
    <s v="2019"/>
    <x v="0"/>
    <s v="JUAN SEBASTIAN ZAPATA RODRIGUEZ, ERIKA YANETH CARDENAS PINO, BELARMINO ZAPATA GOMEZ, GLORIA ESTELLA RODRIGUEZ BEDOYA, YULIANA MARIA ZAPATA RODRIGUEZ, LORENA ANDREA ZAPATA RODRIGUEZ Y MORELIA DEL SOCORRO PINO MUNERA"/>
    <s v="JUAN JOSE GOMEZ ARANGO"/>
    <n v="201.108"/>
    <s v="REPARACIÓN DIRECTA"/>
    <s v="ACCIDENTE DE TRANSITO"/>
    <s v="BAJO"/>
    <s v="BAJO"/>
    <s v="BAJO"/>
    <s v="BAJO"/>
    <n v="0.05"/>
    <s v="REMOTA"/>
    <n v="1318120061"/>
    <n v="0"/>
    <s v=" SENTENCIA 1RA EN CONTRA"/>
    <n v="382132004"/>
    <s v="NO"/>
    <n v="0"/>
    <n v="6"/>
    <s v="LEONARDO LUGO LONDOÑO"/>
    <s v="DTO 2019070003746"/>
    <d v="2019-07-25T00:00:00"/>
    <n v="157.02099999999999"/>
    <s v="Secretaría de Infraestructura "/>
    <s v="Se presentó recurso de apelación, se asisitió a la audiencia de conciliación judicial, y se envió el expediente al T.A.A para lo de su competencia."/>
    <d v="2020-08-31T00:00:00"/>
    <s v="2017-01"/>
    <s v="6"/>
    <s v="2020-07"/>
    <n v="0.77890601703822215"/>
    <n v="1026691646.6916884"/>
    <n v="0"/>
    <d v="2023-01-18T00:00:00"/>
    <n v="2.3835616438356166"/>
    <n v="4.3843078519294892E-2"/>
    <n v="0"/>
    <n v="0.05"/>
    <s v="REMOTA"/>
    <x v="0"/>
    <n v="382132004"/>
  </r>
  <r>
    <n v="1557"/>
    <d v="2017-01-16T00:00:00"/>
    <d v="2017-02-07T00:00:00"/>
    <s v="18 adtivo."/>
    <s v="05001333301820160093100"/>
    <s v="2019"/>
    <x v="0"/>
    <s v="MARIA ROSMIRA ESTRADA DE MURIEL, HERNANDARIO RESTREPO MURIEL, MARY LUZ MURIEL ESTRADA, CARLOS ALBERTO RESTREPO MURIEL, JHON FREDY MURIEL ESTRADA, YAMILE ANDREA MURIEL SANCHEZ, JUAN FERNADO MURIEL SANCHEZ, LUZ MARINA MURIEL ESTRADA Y LEIDY JOHANA USUGA MURIEL"/>
    <s v="CAMILO MUÑOZ CASTRO"/>
    <n v="240.57900000000001"/>
    <s v="REPARACIÓN DIRECTA"/>
    <s v="FALLA EN EL SERVICIO OTRAS CAUSAS"/>
    <s v="BAJO"/>
    <s v="BAJO"/>
    <s v="BAJO"/>
    <s v="BAJO"/>
    <n v="0.05"/>
    <s v="REMOTA"/>
    <n v="722181763"/>
    <n v="0"/>
    <s v=" RECURSO DE APELACIÓN SENTENCIA"/>
    <n v="0"/>
    <s v="NO"/>
    <n v="0"/>
    <n v="6"/>
    <s v="LEONARDO LUGO LONDOÑO"/>
    <s v="DTO 2019070003746"/>
    <d v="2019-07-25T00:00:00"/>
    <n v="157.02099999999999"/>
    <s v="Secretaría de minas"/>
    <s v="El 02 de m,ayo de 2019, notificado por estados del 07 del mismo mes y año, se admite el recurso de apleación interpuesto contra al sentencia de primera instancia."/>
    <d v="2020-08-31T00:00:00"/>
    <s v="2017-01"/>
    <s v="6"/>
    <s v="2020-07"/>
    <n v="0.77890601703822215"/>
    <n v="562511720.59597135"/>
    <n v="0"/>
    <d v="2023-01-15T00:00:00"/>
    <n v="2.3753424657534246"/>
    <n v="4.3843078519294892E-2"/>
    <n v="0"/>
    <n v="0.05"/>
    <s v="REMOTA"/>
    <x v="1"/>
    <n v="0"/>
  </r>
  <r>
    <n v="1558"/>
    <d v="2017-01-19T00:00:00"/>
    <d v="2017-02-23T00:00:00"/>
    <s v="CONSEJO DE ESTADO"/>
    <s v="11001032600020160008800"/>
    <s v="2019"/>
    <x v="0"/>
    <s v="GLORIA NATALIA NOHABA VALLEJO"/>
    <s v="OMAR RENE MUÑOZ PEREZ"/>
    <n v="157.577"/>
    <s v="NULIDAD Y RESTABLECIMIENTO DEL DERECHO"/>
    <s v="OTRAS"/>
    <s v="ALTO"/>
    <s v="MEDIO   "/>
    <s v="BAJO"/>
    <s v="MEDIO   "/>
    <n v="0.55499999999999994"/>
    <s v="ALTA"/>
    <n v="0"/>
    <n v="0.6"/>
    <s v="CONTESTACIÓN"/>
    <n v="0"/>
    <s v="NO"/>
    <n v="0"/>
    <n v="6"/>
    <s v="LEONARDO LUGO LONDOÑO"/>
    <s v="DTO 2019070003746"/>
    <d v="2019-07-25T00:00:00"/>
    <n v="157.02099999999999"/>
    <s v="Secretaría de minas"/>
    <s v="Mediante radicado R2019010038637 del 01/0272019, el Consejo de Estado comunica el auto del 18 de diciembre de 2018, en donde tomó las siguientes decisones: Acepta renuincia de apoderado de la aprte demandante, y, por auto del 24 de enenro de 2019 revoca el auto del 05 de julio de 2018, en donde había tomado la decisión de remitir el expediente hacie el T.A. de Antioquia. Conclusión, fija la comeptencia en única instancia en el Cosejo de Estado."/>
    <d v="2020-08-31T00:00:00"/>
    <s v="2017-01"/>
    <s v="6"/>
    <s v="2020-07"/>
    <n v="0.77890601703822215"/>
    <n v="0"/>
    <n v="0"/>
    <d v="2023-01-18T00:00:00"/>
    <n v="2.3835616438356166"/>
    <n v="4.3843078519294892E-2"/>
    <n v="0"/>
    <n v="0.55499999999999994"/>
    <s v="ALTA"/>
    <x v="0"/>
    <n v="0"/>
  </r>
  <r>
    <n v="1559"/>
    <d v="2017-03-15T00:00:00"/>
    <d v="2017-03-28T00:00:00"/>
    <s v="08 CIVIL CIRCUITO"/>
    <s v="05001310300820090031100"/>
    <s v="2019"/>
    <x v="2"/>
    <s v="JUAN ESTEBAN PELAEZ DIAZ"/>
    <s v="JUAN ESTEBAN PELAEZ"/>
    <s v="3,393,571"/>
    <s v="GRUPO"/>
    <s v="VIOLACIÓN DERECHOS COLECTIVOS"/>
    <s v="BAJO"/>
    <s v="BAJO"/>
    <s v="BAJO"/>
    <s v="BAJO"/>
    <n v="0.05"/>
    <s v="REMOTA"/>
    <n v="0"/>
    <n v="0"/>
    <s v="  SENTENCIA 2DA FAVORABLE"/>
    <n v="0"/>
    <s v="NO"/>
    <n v="0"/>
    <n v="10"/>
    <s v="LEONARDO LUGO LONDOÑO"/>
    <s v="DTO 2019070003746"/>
    <d v="2019-07-25T00:00:00"/>
    <n v="157.02099999999999"/>
    <s v="Secretaría de Hacienda - F.L.A"/>
    <s v="El 12 de febrero de hogaño por estados 023 de la fecha, se publica la sentencia de segunda instnaica, la que confirma la de primera. No condena en costas en la segunda insncia. Pendiente la devolución del expediente al juzgado de origen a efectos de liuiqdar gastos del proceso."/>
    <d v="2020-08-31T00:00:00"/>
    <s v="2017-03"/>
    <s v="10"/>
    <s v="2020-07"/>
    <n v="0.76757466281447584"/>
    <n v="0"/>
    <n v="0"/>
    <d v="2027-03-13T00:00:00"/>
    <n v="6.5342465753424657"/>
    <n v="4.3843078519294892E-2"/>
    <n v="0"/>
    <n v="0.05"/>
    <s v="REMOTA"/>
    <x v="1"/>
    <n v="0"/>
  </r>
  <r>
    <n v="1560"/>
    <d v="2017-04-24T00:00:00"/>
    <d v="2016-06-02T00:00:00"/>
    <s v="T. T. A. "/>
    <s v="05001233300020160147400"/>
    <s v="2019"/>
    <x v="0"/>
    <s v="BUSINESS CORPORATION OIL AND MINING S. A. S."/>
    <s v="OSCAR DE JESUS TOBON BUILES"/>
    <n v="10.579000000000001"/>
    <s v="CONTRACTUAL"/>
    <s v="OTRAS"/>
    <s v="BAJO"/>
    <s v="BAJO"/>
    <s v="BAJO"/>
    <s v="BAJO"/>
    <n v="0.05"/>
    <s v="REMOTA"/>
    <n v="206836200"/>
    <n v="0"/>
    <s v=" ALEGATOS PRIMERA"/>
    <n v="0"/>
    <s v="NO"/>
    <n v="0"/>
    <n v="6"/>
    <s v="LEONARDO LUGO LONDOÑO"/>
    <s v="DTO 2019070003746"/>
    <d v="2019-07-25T00:00:00"/>
    <n v="157.02099999999999"/>
    <s v="Secretaría de minas"/>
    <s v="Dentro dela oportunidad procesal se allega al despacho, el escrito de alegatos de conclusión en primera instancia. Actuación realizada el 11 de julio de 2019."/>
    <d v="2020-08-31T00:00:00"/>
    <s v="2017-04"/>
    <s v="6"/>
    <s v="2020-07"/>
    <n v="0.76395562321009991"/>
    <n v="158013678.07340887"/>
    <n v="0"/>
    <d v="2023-04-23T00:00:00"/>
    <n v="2.6438356164383561"/>
    <n v="4.3843078519294892E-2"/>
    <n v="0"/>
    <n v="0.05"/>
    <s v="REMOTA"/>
    <x v="1"/>
    <n v="0"/>
  </r>
  <r>
    <n v="1561"/>
    <d v="2017-05-09T00:00:00"/>
    <d v="2017-05-16T00:00:00"/>
    <s v="13 ADTIVO."/>
    <s v="05001333301320170023600"/>
    <s v="2019"/>
    <x v="0"/>
    <s v="BAVARIA S. A. "/>
    <s v="NESTOR RAUL RODRIGUEZ PORRAS"/>
    <n v="76.739000000000004"/>
    <s v="NULIDAD Y RESTABLECIMIENTO DEL DERECHO"/>
    <s v="IMPUESTOS"/>
    <s v="BAJO"/>
    <s v="BAJO"/>
    <s v="BAJO"/>
    <s v="BAJO"/>
    <n v="0.05"/>
    <s v="REMOTA"/>
    <n v="49799969"/>
    <n v="0"/>
    <s v="AUDIENCIA INICIAL O PRIMERA AUDIENCIA"/>
    <n v="0"/>
    <s v="NO"/>
    <n v="0"/>
    <n v="6"/>
    <s v="LEONARDO LUGO LONDOÑO"/>
    <s v="DTO 2019070003746"/>
    <d v="2019-07-25T00:00:00"/>
    <n v="157.02099999999999"/>
    <s v="Secretaría de Hacienda"/>
    <s v="se desarrolló la audiencia inicial. Continúa la audiencia de pruebas; ésta se llevará a cabo el 28 de noviembre de 2018."/>
    <d v="2020-08-31T00:00:00"/>
    <s v="2017-05"/>
    <s v="6"/>
    <s v="2020-07"/>
    <n v="0.76223816507249575"/>
    <n v="37959436.991227172"/>
    <n v="0"/>
    <d v="2023-05-08T00:00:00"/>
    <n v="2.6849315068493151"/>
    <n v="4.3843078519294892E-2"/>
    <n v="0"/>
    <n v="0.05"/>
    <s v="REMOTA"/>
    <x v="1"/>
    <n v="0"/>
  </r>
  <r>
    <n v="1562"/>
    <d v="2017-02-14T00:00:00"/>
    <d v="2017-07-19T00:00:00"/>
    <s v="15 LABORAL "/>
    <s v="05001310501520160031000"/>
    <s v="2019"/>
    <x v="1"/>
    <s v="LUIS ARGIRO CASTAÑO CARVAJAL"/>
    <s v="JUAN DAVID ZAPATA OSORIO"/>
    <n v="159.27799999999999"/>
    <s v="ORDINARIA"/>
    <s v="RECONOCIMIENTO Y PAGO DE PENSIÓN"/>
    <s v="BAJO"/>
    <s v="BAJO"/>
    <s v="BAJO"/>
    <s v="BAJO"/>
    <n v="0.05"/>
    <s v="REMOTA"/>
    <n v="14754345"/>
    <n v="0"/>
    <s v=" SENTENCIA 1RA FAVORABLE"/>
    <n v="0"/>
    <s v="NO"/>
    <n v="0"/>
    <n v="5"/>
    <s v="LEONARDO LUGO LONDOÑO"/>
    <s v="DTO 2019070003746"/>
    <d v="2019-07-25T00:00:00"/>
    <n v="157.02099999999999"/>
    <s v="secretaría de educación"/>
    <s v="Se emitió sentencia de primera instancia. Se condena al la AFP-Protección. Se absuelve al departamento de Antioquia y otras. La sentencia fue apelada. Pendiente segunda instancia."/>
    <d v="2020-08-31T00:00:00"/>
    <s v="2017-02"/>
    <s v="5"/>
    <s v="2020-07"/>
    <n v="0.77115025586143982"/>
    <n v="11377816.921817955"/>
    <n v="0"/>
    <d v="2022-02-13T00:00:00"/>
    <n v="1.4547945205479451"/>
    <n v="4.3843078519294892E-2"/>
    <n v="0"/>
    <n v="0.05"/>
    <s v="REMOTA"/>
    <x v="1"/>
    <n v="0"/>
  </r>
  <r>
    <n v="1563"/>
    <d v="2017-08-01T00:00:00"/>
    <d v="2017-08-11T00:00:00"/>
    <s v="16 ADTIVO."/>
    <s v="05001333301620170030200"/>
    <s v="2019"/>
    <x v="0"/>
    <s v="REINERIA MARLENY PEREA VANEGAS, GILBERTO ANTONIO HERNANDEZ JIMENEZ"/>
    <s v="GILBERTO HERNANDEZ JIMENEZ"/>
    <n v="96.302000000000007"/>
    <s v="REPARACIÓN DIRECTA"/>
    <s v="OTRAS"/>
    <s v="BAJO"/>
    <s v="BAJO"/>
    <s v="BAJO"/>
    <s v="BAJO"/>
    <n v="0.05"/>
    <s v="REMOTA"/>
    <n v="360000000"/>
    <n v="0"/>
    <s v="AUDIENCIA INICIAL O PRIMERA AUDIENCIA"/>
    <n v="0"/>
    <s v="NO"/>
    <n v="0"/>
    <n v="7"/>
    <s v="LEONARDO LUGO LONDOÑO"/>
    <s v="DTO 2019070003746"/>
    <d v="2019-07-25T00:00:00"/>
    <n v="157.02099999999999"/>
    <s v="Secretaría de minas"/>
    <s v="Explotación de minas en el municipio de Remedios- Antioquia. Fallas en la estrucuturación del suelo del corregimiento y mla tratamiento de aguas, tanto las servidas como las naturales."/>
    <d v="2020-08-31T00:00:00"/>
    <s v="2017-08"/>
    <s v="7"/>
    <s v="2020-07"/>
    <n v="0.76068958550881771"/>
    <n v="273848250.7831744"/>
    <n v="0"/>
    <d v="2024-07-30T00:00:00"/>
    <n v="3.9150684931506849"/>
    <n v="4.3843078519294892E-2"/>
    <n v="0"/>
    <n v="0.05"/>
    <s v="REMOTA"/>
    <x v="1"/>
    <n v="0"/>
  </r>
  <r>
    <n v="1564"/>
    <d v="2017-08-08T00:00:00"/>
    <d v="2017-08-30T00:00:00"/>
    <s v="T.A.A."/>
    <s v="050012333000201700116600"/>
    <s v="2019"/>
    <x v="0"/>
    <s v="CERVUNION  S. A. "/>
    <s v="NESTOR RAUL RODRIGUEZ PORRAS"/>
    <n v="76.739000000000004"/>
    <s v="NULIDAD Y RESTABLECIMIENTO DEL DERECHO"/>
    <s v="IMPUESTOS"/>
    <s v="BAJO"/>
    <s v="BAJO"/>
    <s v="BAJO"/>
    <s v="BAJO"/>
    <n v="0.05"/>
    <s v="REMOTA"/>
    <n v="84763281"/>
    <n v="0"/>
    <s v=" ALEGATOS PRIMERA"/>
    <n v="0"/>
    <s v="NO"/>
    <n v="0"/>
    <n v="6"/>
    <s v="LEONARDO LUGO LONDOÑO"/>
    <s v="DTO 2019070003746"/>
    <d v="2019-07-25T00:00:00"/>
    <n v="157.02099999999999"/>
    <s v="Secretaría de Hacienda"/>
    <s v="El 31 de agosto del 2018, dentrode la oportunidad debida, se presentan alegatos de conclusión."/>
    <d v="2020-08-31T00:00:00"/>
    <s v="2017-08"/>
    <s v="6"/>
    <s v="2020-07"/>
    <n v="0.76068958550881771"/>
    <n v="64478545.090257443"/>
    <n v="0"/>
    <d v="2023-08-07T00:00:00"/>
    <n v="2.9342465753424656"/>
    <n v="4.3843078519294892E-2"/>
    <n v="0"/>
    <n v="0.05"/>
    <s v="REMOTA"/>
    <x v="1"/>
    <n v="0"/>
  </r>
  <r>
    <n v="1565"/>
    <d v="2016-11-15T00:00:00"/>
    <d v="2017-09-11T00:00:00"/>
    <s v="t.a.a."/>
    <s v="05001233300020160218700"/>
    <s v="2019"/>
    <x v="0"/>
    <s v="OSCAR DE JESUS TOBO BUILES Y ALIANZA MINERA TÍTULO (IFC-08203X)"/>
    <s v="OSCAR DE JESUS TOBON BUILES"/>
    <n v="10.579000000000001"/>
    <s v="CONTRACTUAL"/>
    <s v="INCUMPLIMIENTO"/>
    <s v="BAJO"/>
    <s v="BAJO"/>
    <s v="BAJO"/>
    <s v="BAJO"/>
    <n v="0.05"/>
    <s v="REMOTA"/>
    <n v="206836200"/>
    <n v="0"/>
    <s v=" AUDIENCIA DE PRUEBAS"/>
    <n v="0"/>
    <s v="si"/>
    <n v="0"/>
    <n v="6"/>
    <s v="LEONARDO LUGO LONDOÑO"/>
    <s v="DTO 2019070003746"/>
    <d v="2019-07-25T00:00:00"/>
    <n v="157.02099999999999"/>
    <s v="Secretaría de minas"/>
    <s v="El 21 de octubre de 2019, se radica en la entidad, el exhorto 057YOM  radicado en la secretaría de minas, con la finalidad de que esta dependencia, de respuesta a lo solicitado por el Tribunal administrativo de Antioquia, dentro de las diligencias del radicado 000-2016-2187"/>
    <d v="2020-08-31T00:00:00"/>
    <s v="2016-11"/>
    <s v="6"/>
    <s v="2020-07"/>
    <n v="0.79016316489215555"/>
    <n v="163434346.40626687"/>
    <n v="0"/>
    <d v="2022-11-14T00:00:00"/>
    <n v="2.2054794520547945"/>
    <n v="4.3843078519294892E-2"/>
    <n v="0"/>
    <n v="0.05"/>
    <s v="REMOTA"/>
    <x v="1"/>
    <n v="0"/>
  </r>
  <r>
    <n v="1566"/>
    <d v="2017-04-24T00:00:00"/>
    <d v="2017-04-25T00:00:00"/>
    <s v="T.A.A."/>
    <s v="05001233300020160242200"/>
    <s v="2019"/>
    <x v="0"/>
    <s v="OSCAR DE JESUS TOBON BUILES Y  ALIANZA MINERA S. A.S. "/>
    <s v="OSCAR DE JESUS TOBON BUILES"/>
    <n v="10.579000000000001"/>
    <s v="CONTRACTUAL"/>
    <s v="INCUMPLIMIENTO"/>
    <s v="BAJO"/>
    <s v="BAJO"/>
    <s v="BAJO"/>
    <s v="BAJO"/>
    <n v="0.05"/>
    <s v="REMOTA"/>
    <n v="206836200"/>
    <n v="0"/>
    <s v="AUDIENCIA INICIAL O PRIMERA AUDIENCIA"/>
    <n v="0"/>
    <s v="NO"/>
    <n v="0"/>
    <n v="6"/>
    <s v="LEONARDO LUGO LONDOÑO"/>
    <s v="DTO 2019070003746"/>
    <d v="2019-07-25T00:00:00"/>
    <n v="157.02099999999999"/>
    <s v="Secretaría de minas"/>
    <s v="El 19 de febrero de 2019 se realiza la audiencia inicial en el proceso de la referencia. Se decretó la prueba, de desiste del interrogatoio y se corre traslado para alegar de conclusión."/>
    <d v="2020-08-31T00:00:00"/>
    <s v="2017-04"/>
    <s v="6"/>
    <s v="2020-07"/>
    <n v="0.76395562321009991"/>
    <n v="158013678.07340887"/>
    <n v="0"/>
    <d v="2023-04-23T00:00:00"/>
    <n v="2.6438356164383561"/>
    <n v="4.3843078519294892E-2"/>
    <n v="0"/>
    <n v="0.05"/>
    <s v="REMOTA"/>
    <x v="1"/>
    <n v="0"/>
  </r>
  <r>
    <n v="1567"/>
    <d v="2017-02-07T00:00:00"/>
    <d v="2017-10-11T00:00:00"/>
    <s v="14 ADTIVO."/>
    <s v="05001333301420160075000"/>
    <s v="2019"/>
    <x v="0"/>
    <s v="MARIA ELSY VALENCIA URIBE"/>
    <s v="HORACIO RAMIREZ ALARCON"/>
    <n v="81.575999999999993"/>
    <s v="NULIDAD Y RESTABLECIMIENTO DEL DERECHO - LABORAL"/>
    <s v="RELIQUIDACIÓN DE LA PENSIÓN"/>
    <s v="BAJO"/>
    <s v="BAJO"/>
    <s v="BAJO"/>
    <s v="BAJO"/>
    <n v="0.05"/>
    <s v="REMOTA"/>
    <n v="13699728"/>
    <n v="0"/>
    <s v="CONTESTACIÓN"/>
    <n v="0"/>
    <s v="NO"/>
    <n v="0"/>
    <n v="6"/>
    <s v="LEONARDO LUGO LONDOÑO"/>
    <s v="DTO 2019070003746"/>
    <d v="2019-07-25T00:00:00"/>
    <n v="157.02099999999999"/>
    <s v="EDUCACION"/>
    <s v="reliquidación de la pensiónde jubilación. Es un asunto del Fompremag."/>
    <d v="2020-08-31T00:00:00"/>
    <s v="2017-02"/>
    <s v="6"/>
    <s v="2020-07"/>
    <n v="0.77115025586143982"/>
    <n v="10564548.75243213"/>
    <n v="0"/>
    <d v="2023-02-06T00:00:00"/>
    <n v="2.4356164383561643"/>
    <n v="4.3843078519294892E-2"/>
    <n v="0"/>
    <n v="0.05"/>
    <s v="REMOTA"/>
    <x v="1"/>
    <n v="0"/>
  </r>
  <r>
    <n v="1568"/>
    <d v="2017-10-19T00:00:00"/>
    <d v="2017-10-23T00:00:00"/>
    <s v="18 LABORAL"/>
    <s v="05001310501820170061000"/>
    <s v="2019"/>
    <x v="1"/>
    <s v="MARTINIANO ANTONIO ALVAREZ HENAO"/>
    <s v="GLORIA CECILIA GALLEGO CORDOBA"/>
    <n v="15.803000000000001"/>
    <s v="ORDINARIA"/>
    <s v="RELIQUIDACIÓN DE LA PENSIÓN"/>
    <s v="BAJO"/>
    <s v="BAJO"/>
    <s v="BAJO"/>
    <s v="BAJO"/>
    <n v="0.05"/>
    <s v="REMOTA"/>
    <n v="19277173"/>
    <n v="0"/>
    <s v=" SENTENCIA 1RA FAVORABLE"/>
    <n v="0"/>
    <s v="NO"/>
    <n v="0"/>
    <n v="6"/>
    <s v="LEONARDO LUGO LONDOÑO"/>
    <s v="DTO 2019070003746"/>
    <d v="2019-07-25T00:00:00"/>
    <n v="157.02099999999999"/>
    <s v="Secretaría de Educación "/>
    <s v="El 26 de septiembre de 2019 en una sola audiencia se realiza el procedimiento de primera instancia. Se dicta sentencia ABSOLUTORIA.  Sin embargo, por haber sido totalmente adversa a los intereses del demandante este proceso sube al tribunal en el grado jurisdiccional de consulta."/>
    <d v="2020-08-31T00:00:00"/>
    <s v="2017-10"/>
    <s v="6"/>
    <s v="2020-07"/>
    <n v="0.76025622916343338"/>
    <n v="14655590.85391115"/>
    <n v="0"/>
    <d v="2023-10-18T00:00:00"/>
    <n v="3.1315068493150684"/>
    <n v="4.3843078519294892E-2"/>
    <n v="0"/>
    <n v="0.05"/>
    <s v="REMOTA"/>
    <x v="1"/>
    <n v="0"/>
  </r>
  <r>
    <n v="1569"/>
    <d v="2017-03-15T00:00:00"/>
    <d v="2017-03-24T00:00:00"/>
    <s v="05 LABORAL"/>
    <s v="05001310500520160075700"/>
    <s v="2019"/>
    <x v="1"/>
    <s v="FRANCISCO FLOREZ HERRERA"/>
    <s v="JULIO CESAR MEDINA CARTAGENA"/>
    <n v="209.142"/>
    <s v="ORDINARIA"/>
    <s v="RECONOCIMIENTO Y PAGO DE PENSIÓN"/>
    <s v="BAJO"/>
    <s v="BAJO"/>
    <s v="BAJO"/>
    <s v="BAJO"/>
    <n v="0.05"/>
    <s v="REMOTA"/>
    <n v="75964143"/>
    <n v="0"/>
    <s v=" SENTENCIA 1RA FAVORABLE"/>
    <n v="0"/>
    <s v="NO"/>
    <n v="0"/>
    <n v="6"/>
    <s v="LEONARDO LUGO LONDOÑO"/>
    <s v="DTO 2019070003746"/>
    <d v="2019-07-25T00:00:00"/>
    <n v="157.02099999999999"/>
    <s v="Secretaría de Gestion Humana y Desarrollo Organizacional "/>
    <s v="El 12 de septiembre de 2018 se dicto sentencia de primera instasncia. Absolutoria. Concedió recurso de apelación."/>
    <d v="2020-08-31T00:00:00"/>
    <s v="2017-03"/>
    <s v="6"/>
    <s v="2020-07"/>
    <n v="0.76757466281447584"/>
    <n v="58308151.449215628"/>
    <n v="0"/>
    <d v="2023-03-14T00:00:00"/>
    <n v="2.5342465753424657"/>
    <n v="4.3843078519294892E-2"/>
    <n v="0"/>
    <n v="0.05"/>
    <s v="REMOTA"/>
    <x v="1"/>
    <n v="0"/>
  </r>
  <r>
    <n v="1570"/>
    <d v="2017-10-09T00:00:00"/>
    <d v="2017-11-08T00:00:00"/>
    <s v="04 LABORAL"/>
    <s v="05001310500420170085100"/>
    <s v="2019"/>
    <x v="1"/>
    <s v="ALIRIO DE JESUS ZAPATA GRAJALES y DIEGO MAURICIO HERRERA VARGAS"/>
    <s v="CARLOS ALBERTO BALLESTEROS BARON"/>
    <n v="33.512999999999998"/>
    <s v="ORDINARIA"/>
    <s v="RECONOCIMIENTO Y PAGO DE OTRAS PRESTACIONES SALARIALES, SOLCIALES Y SALARIOS"/>
    <s v="BAJO"/>
    <s v="BAJO"/>
    <s v="BAJO"/>
    <s v="BAJO"/>
    <n v="0.05"/>
    <s v="REMOTA"/>
    <n v="112948440"/>
    <n v="0"/>
    <s v="CONTESTACIÓN"/>
    <n v="0"/>
    <s v="NO"/>
    <n v="0"/>
    <n v="6"/>
    <s v="LEONARDO LUGO LONDOÑO"/>
    <s v="DTO 2019070003746"/>
    <d v="2019-07-25T00:00:00"/>
    <n v="157.02099999999999"/>
    <s v="Secretaría de Hacienda - F.L.A"/>
    <s v="Pretender que por la vía de proceso ordinario se le reconozca la calidad de trabajador oficial a un empleado(s) publico(s)"/>
    <d v="2020-08-31T00:00:00"/>
    <s v="2017-10"/>
    <s v="6"/>
    <s v="2020-07"/>
    <n v="0.76025622916343338"/>
    <n v="85869755.084292307"/>
    <n v="0"/>
    <d v="2023-10-08T00:00:00"/>
    <n v="3.1041095890410957"/>
    <n v="4.3843078519294892E-2"/>
    <n v="0"/>
    <n v="0.05"/>
    <s v="REMOTA"/>
    <x v="1"/>
    <n v="0"/>
  </r>
  <r>
    <n v="1571"/>
    <d v="2017-11-09T00:00:00"/>
    <d v="2017-11-28T00:00:00"/>
    <s v="25 ADTIVO."/>
    <s v="05001333302520170055800"/>
    <s v="2019"/>
    <x v="0"/>
    <s v="AMPARO ELENA HERNANDEZ ZAPATA y EUCARIS DE JESUS GARCIA MACIAS "/>
    <s v="GILBERTO ANTONIO HERNADEZ JIMENEZ"/>
    <n v="96.361999999999995"/>
    <s v="REPARACIÓN DIRECTA"/>
    <s v="FALLA EN EL SERVICIO OTRAS CAUSAS"/>
    <s v="BAJO"/>
    <s v="BAJO"/>
    <s v="BAJO"/>
    <s v="BAJO"/>
    <n v="0.05"/>
    <s v="REMOTA"/>
    <n v="360000000"/>
    <n v="0"/>
    <s v=" AUDIENCIA DE PRUEBAS"/>
    <n v="0"/>
    <s v="NO"/>
    <n v="0"/>
    <n v="6"/>
    <s v="LEONARDO LUGO LONDOÑO"/>
    <s v="DTO 2019070003746"/>
    <d v="2019-07-25T00:00:00"/>
    <n v="157.02099999999999"/>
    <s v="Secretaría de Minas"/>
    <s v="El 18 de febrero de 2018 se evacua la prueba solicitada y decretada en el proceso. Se escucharon los interrogatorios, los testimonios, y los testigos técnicos de la emopresa Continental gold mines. Pendiente una prueba."/>
    <d v="2020-08-31T00:00:00"/>
    <s v="2017-11"/>
    <s v="6"/>
    <s v="2020-07"/>
    <n v="0.75888387549827907"/>
    <n v="273198195.17938048"/>
    <n v="0"/>
    <d v="2023-11-08T00:00:00"/>
    <n v="3.1890410958904107"/>
    <n v="4.3843078519294892E-2"/>
    <n v="0"/>
    <n v="0.05"/>
    <s v="REMOTA"/>
    <x v="1"/>
    <n v="0"/>
  </r>
  <r>
    <n v="1572"/>
    <d v="2017-12-05T00:00:00"/>
    <d v="2017-12-20T00:00:00"/>
    <s v="15 ADTIVO"/>
    <s v="05001333301520170047700"/>
    <s v="2019"/>
    <x v="0"/>
    <s v="KELLY  JOHANNA BOHORQUEZ TAPIAS"/>
    <s v="EDWIN OSORIO RODRIGUEZ"/>
    <n v="97.471999999999994"/>
    <s v="REPARACIÓN DIRECTA"/>
    <s v="FALLA EN EL SERVICIO OTRAS CAUSAS"/>
    <s v="BAJO"/>
    <s v="BAJO"/>
    <s v="BAJO"/>
    <s v="BAJO"/>
    <n v="0.05"/>
    <s v="REMOTA"/>
    <n v="451807400"/>
    <n v="0"/>
    <s v="CONTESTACIÓN"/>
    <n v="0"/>
    <s v="NO"/>
    <n v="0"/>
    <n v="6"/>
    <s v="LEONARDO LUGO LONDOÑO"/>
    <s v="DTO 2019070003746"/>
    <d v="2019-07-25T00:00:00"/>
    <n v="157.02099999999999"/>
    <s v="Secretaría de Minas"/>
    <s v="Dentro de la oportunidad procesal se responde la demanda, se presentan excepciones de mérito, se solicitan pruebas."/>
    <d v="2020-08-31T00:00:00"/>
    <s v="2017-12"/>
    <s v="6"/>
    <s v="2020-07"/>
    <n v="0.75597398230954627"/>
    <n v="341554639.41492212"/>
    <n v="0"/>
    <d v="2023-12-04T00:00:00"/>
    <n v="3.2602739726027399"/>
    <n v="4.3843078519294892E-2"/>
    <n v="0"/>
    <n v="0.05"/>
    <s v="REMOTA"/>
    <x v="1"/>
    <n v="0"/>
  </r>
  <r>
    <n v="1573"/>
    <d v="2017-01-17T00:00:00"/>
    <d v="2017-12-19T00:00:00"/>
    <s v="01 SEGOVIA"/>
    <s v="05736318900120170015000"/>
    <s v="2019"/>
    <x v="1"/>
    <s v="ANA LUCIA MEJIA YEPES, DIOMER ERNEY IBARRA BERRIO, VICTOR DANILO IBARRA MEJIA, DARLEY ARMANDO IBARRA MEJIA, LEON FELIPE IBARRA MEJIA"/>
    <s v="EUTIQUIO MURILLO VIVAS"/>
    <n v="85.751999999999995"/>
    <s v="ORDINARIA"/>
    <s v="OTRAS"/>
    <s v="BAJO"/>
    <s v="BAJO"/>
    <s v="BAJO"/>
    <s v="BAJO"/>
    <n v="0.05"/>
    <s v="REMOTA"/>
    <n v="792534572"/>
    <n v="0"/>
    <s v=" OTRA"/>
    <n v="0"/>
    <s v="NO"/>
    <n v="0"/>
    <n v="6"/>
    <s v="LEONARDO LUGO LONDOÑO"/>
    <s v="DTO 2019070003746"/>
    <d v="2019-07-25T00:00:00"/>
    <n v="157.02099999999999"/>
    <s v="Secretaría de Minas"/>
    <s v="El pasado 10 de agosto de 2018 se reseulve el recurso de apelación contra el auto que no accedió a la falta de jurisdicción. Por lo tanto el juzgado de Segovia continua en conocimiento del asunto. Proxima audiencia 02 de octubre de 2018."/>
    <d v="2020-08-31T00:00:00"/>
    <s v="2017-01"/>
    <s v="6"/>
    <s v="2020-07"/>
    <n v="0.77890601703822215"/>
    <n v="617309946.8416121"/>
    <n v="0"/>
    <d v="2023-01-16T00:00:00"/>
    <n v="2.3780821917808219"/>
    <n v="4.3843078519294892E-2"/>
    <n v="0"/>
    <n v="0.05"/>
    <s v="REMOTA"/>
    <x v="1"/>
    <n v="0"/>
  </r>
  <r>
    <n v="1574"/>
    <d v="2017-01-17T00:00:00"/>
    <d v="2017-12-05T00:00:00"/>
    <s v="01 ADTIVO TURBO"/>
    <s v="05001333300120170094800"/>
    <s v="2019"/>
    <x v="0"/>
    <s v="BELCIRA JULIO JULIO"/>
    <s v="GABRIEL RAUL MANRIQUE BERRIO"/>
    <n v="115.922"/>
    <s v="NULIDAD Y RESTABLECIMIENTO DEL DERECHO"/>
    <s v="RELIQUIDACIÓN DE LA PENSIÓN"/>
    <s v="BAJO"/>
    <s v="BAJO"/>
    <s v="BAJO"/>
    <s v="BAJO"/>
    <n v="0.05"/>
    <s v="REMOTA"/>
    <n v="4584132"/>
    <n v="0"/>
    <s v="AUDIENCIA INICIAL O PRIMERA AUDIENCIA"/>
    <n v="0"/>
    <s v="NO"/>
    <n v="0"/>
    <n v="6"/>
    <s v="LEONARDO LUGO LONDOÑO"/>
    <s v="DTO 2019070003746"/>
    <d v="2019-07-25T00:00:00"/>
    <n v="157.02099999999999"/>
    <s v="EDUCACION"/>
    <s v="Se asisite a la audiencia inicial del art. 180. Se declara probada la falta de legitimación en la causa por pasiva a favor del ente territorial."/>
    <d v="2020-08-31T00:00:00"/>
    <s v="2017-01"/>
    <s v="6"/>
    <s v="2020-07"/>
    <n v="0.77890601703822215"/>
    <n v="3570607.9976974595"/>
    <n v="0"/>
    <d v="2023-01-16T00:00:00"/>
    <n v="2.3780821917808219"/>
    <n v="4.3843078519294892E-2"/>
    <n v="0"/>
    <n v="0.05"/>
    <s v="REMOTA"/>
    <x v="1"/>
    <n v="0"/>
  </r>
  <r>
    <n v="1575"/>
    <d v="2017-12-12T00:00:00"/>
    <d v="2018-02-22T00:00:00"/>
    <s v="01 LABORAL YOLOMBÓ"/>
    <s v="05890318900120170024500"/>
    <s v="2019"/>
    <x v="1"/>
    <s v="LUIS ALBERTO ECHAVARRIA VALENCIA"/>
    <s v="GUILLERMO LEON MONSALVE TOBON"/>
    <n v="34.072000000000003"/>
    <s v="ORDINARIA"/>
    <s v="RECONOCIMIENTO Y PAGO DE OTRAS PRESTACIONES SALARIALES, SOLCIALES Y SALARIOS"/>
    <s v="MEDIO   "/>
    <s v="MEDIO   "/>
    <s v="BAJO"/>
    <s v="MEDIO   "/>
    <n v="0.45500000000000002"/>
    <s v="MEDIA"/>
    <n v="56660880"/>
    <n v="0"/>
    <s v=" SENTENCIA 1RA EN CONTRA"/>
    <n v="52153164"/>
    <s v="NO"/>
    <n v="0"/>
    <n v="6"/>
    <s v="LEONARDO LUGO LONDOÑO"/>
    <s v="DTO 2019070003746"/>
    <d v="2019-07-25T00:00:00"/>
    <n v="157.02099999999999"/>
    <s v="EDUCACION"/>
    <s v="El 12 de diciembre de lleva a cabo la audiencia de trámite y juzgamiento. Se dicta sentencia en contra de Brilladora la esmeralda Ltda hoy liquidada, y se condena solidariamente al departamento de Antioquia. El monto económico hasta la fecha de la sentencia asciende a $52,153,164. Se apela la sentencia. pendiente de auto que admite el recurso de apleación."/>
    <d v="2020-08-31T00:00:00"/>
    <s v="2017-12"/>
    <s v="6"/>
    <s v="2020-07"/>
    <n v="0.75597398230954627"/>
    <n v="42834151.094763324"/>
    <n v="0"/>
    <d v="2023-12-11T00:00:00"/>
    <n v="3.2794520547945205"/>
    <n v="4.3843078519294892E-2"/>
    <n v="0"/>
    <n v="0.45500000000000002"/>
    <s v="MEDIA"/>
    <x v="0"/>
    <n v="52153164"/>
  </r>
  <r>
    <n v="1576"/>
    <d v="2016-08-24T00:00:00"/>
    <d v="2016-10-14T00:00:00"/>
    <s v="001 LABORAL-CAUCASIA"/>
    <s v="05154311200120160017800"/>
    <s v="2019"/>
    <x v="1"/>
    <s v="BENITO ANTONIO CORREA, NELSON MANUEL RIVERA PUCHE, MAURICIO VARGAS TAPIAS, JOHN ARA RODRIGUEZ, DANIEL SALGADO PASTRANA"/>
    <s v="SIGIFREDO MANUEL CORDOBA JULIO"/>
    <n v="58.837000000000003"/>
    <s v="ORDINARIA"/>
    <s v="RECONOCIMIENTO Y PAGO DE OTRAS PRESTACIONES SALARIALES, SOLCIALES Y SALARIOS"/>
    <s v="BAJO"/>
    <s v="BAJO"/>
    <s v="MEDIO   "/>
    <s v="MEDIO   "/>
    <n v="0.2525"/>
    <s v="MEDIA"/>
    <n v="89298399"/>
    <n v="0.45"/>
    <s v=" SENTENCIA 1RA EN CONTRA"/>
    <n v="37500000"/>
    <s v="NO"/>
    <n v="0"/>
    <n v="5"/>
    <s v="LEONARDO LUGO LONDOÑO"/>
    <s v="DTO 2019070003746"/>
    <d v="2019-07-25T00:00:00"/>
    <n v="157.02099999999999"/>
    <s v="EDUCACION"/>
    <s v="Se asisitió a la audiencia DE TRÁMITE Y JUZGAMIENTO, SE EMITIÓ SENTENCIA CONDENATORIA EN CONTRA DE Consorcio Bajo-Cauca y solidariamente responsable a VIVA y al departamento de Antioquia."/>
    <d v="2020-08-31T00:00:00"/>
    <s v="2016-08"/>
    <s v="5"/>
    <s v="2020-07"/>
    <n v="0.79015613446074218"/>
    <n v="70559677.767373011"/>
    <n v="31751854.995317854"/>
    <d v="2021-08-23T00:00:00"/>
    <n v="0.9780821917808219"/>
    <n v="4.3843078519294892E-2"/>
    <n v="31508573.332234006"/>
    <n v="0.2525"/>
    <s v="MEDIA"/>
    <x v="0"/>
    <n v="37500000"/>
  </r>
  <r>
    <n v="1577"/>
    <d v="2017-10-13T00:00:00"/>
    <d v="2016-04-05T00:00:00"/>
    <s v="001 CAUCASIA"/>
    <s v="05154311300120150022200"/>
    <s v="2019"/>
    <x v="1"/>
    <s v="YULIETH MARLY ALVAREZ MEJIA"/>
    <s v="JULIA FERNANDA MUÑOZ RINCON"/>
    <n v="215.27799999999999"/>
    <s v="ORDINARIA"/>
    <s v="RECONOCIMIENTO Y PAGO DE OTRAS PRESTACIONES SALARIALES, SOLCIALES Y SALARIOS"/>
    <s v="MEDIO   "/>
    <s v="MEDIO   "/>
    <s v="BAJO"/>
    <s v="MEDIO   "/>
    <n v="0.45500000000000002"/>
    <s v="MEDIA"/>
    <n v="53150315"/>
    <n v="0.3"/>
    <s v=" SENTENCIA 1RA EN CONTRA"/>
    <n v="16288977"/>
    <s v="NO"/>
    <n v="0"/>
    <n v="5"/>
    <s v="LEONARDO LUGO LONDOÑO"/>
    <s v="DTO 2019070003746"/>
    <d v="2019-07-25T00:00:00"/>
    <n v="157.02099999999999"/>
    <s v="EDUCACION"/>
    <s v="Se dictó sentencia de primera instancia. Se emite condena en contra de Brilladora la esmeralda Ltda -En liquidación, y solidariamente se consdena al departamento de Antioquia. La cuantía de la sentencia de primera instancia equivale al 30% de lo preetendido por el demandante, incluyendo las costas procesales."/>
    <d v="2020-08-31T00:00:00"/>
    <s v="2017-10"/>
    <s v="5"/>
    <s v="2020-07"/>
    <n v="0.76025622916343338"/>
    <n v="40407858.060748674"/>
    <n v="12122357.418224601"/>
    <d v="2022-10-12T00:00:00"/>
    <n v="2.1150684931506851"/>
    <n v="4.3843078519294892E-2"/>
    <n v="11922399.387871336"/>
    <n v="0.45500000000000002"/>
    <s v="MEDIA"/>
    <x v="0"/>
    <n v="16288977"/>
  </r>
  <r>
    <n v="1578"/>
    <d v="2016-01-29T00:00:00"/>
    <d v="2016-03-30T00:00:00"/>
    <s v="001 CAUCASIA"/>
    <s v="05154311300120160000800"/>
    <s v="2019"/>
    <x v="1"/>
    <s v="ARMANDO SALDARRIAGA SIERRA"/>
    <s v="JULIA FERNANDA MUÑOZ RINCON"/>
    <n v="215.27799999999999"/>
    <s v="ORDINARIA"/>
    <s v="RECONOCIMIENTO Y PAGO DE OTRAS PRESTACIONES SALARIALES, SOLCIALES Y SALARIOS"/>
    <s v="MEDIO   "/>
    <s v="MEDIO   "/>
    <s v="BAJO"/>
    <s v="MEDIO   "/>
    <n v="0.45500000000000002"/>
    <s v="MEDIA"/>
    <n v="54464773"/>
    <n v="0.3"/>
    <s v="CONTESTACIÓN"/>
    <n v="0"/>
    <s v="NO"/>
    <n v="0"/>
    <n v="5"/>
    <s v="LEONARDO LUGO LONDOÑO"/>
    <s v="DTO 2019070003746"/>
    <d v="2019-07-25T00:00:00"/>
    <n v="157.02099999999999"/>
    <s v="EDUCACION"/>
    <s v="Conflicto originado en los contratos de Brilladora la Esmeralda ltda. Es posible al condena en este proceso en contra del departamento por el fenómeno d ela solidaridad."/>
    <d v="2020-08-31T00:00:00"/>
    <s v="2016-01"/>
    <s v="5"/>
    <s v="2020-07"/>
    <n v="0.82150585725380554"/>
    <n v="44743130.033498921"/>
    <n v="13422939.010049677"/>
    <d v="2021-01-27T00:00:00"/>
    <n v="0.40821917808219177"/>
    <n v="4.3843078519294892E-2"/>
    <n v="13379918.241799295"/>
    <n v="0.45500000000000002"/>
    <s v="MEDIA"/>
    <x v="2"/>
    <n v="13379918.241799295"/>
  </r>
  <r>
    <n v="1579"/>
    <d v="2016-01-19T00:00:00"/>
    <d v="2016-04-30T00:00:00"/>
    <s v="001 CAUCASIA"/>
    <s v="05154311300120160000400"/>
    <s v="2019"/>
    <x v="1"/>
    <s v="DENIS EUSEBIA USUGA MARTINEZ"/>
    <s v="JULIA FERNANDA MUÑOZ RINCON"/>
    <n v="215.27799999999999"/>
    <s v="ORDINARIA"/>
    <s v="RECONOCIMIENTO Y PAGO DE OTRAS PRESTACIONES SALARIALES, SOLCIALES Y SALARIOS"/>
    <s v="MEDIO   "/>
    <s v="MEDIO   "/>
    <s v="BAJO"/>
    <s v="MEDIO   "/>
    <n v="0.45500000000000002"/>
    <s v="MEDIA"/>
    <n v="51491401"/>
    <n v="0.3"/>
    <s v="CONTESTACIÓN"/>
    <n v="0"/>
    <s v="NO"/>
    <n v="0"/>
    <n v="5"/>
    <s v="LEONARDO LUGO LONDOÑO"/>
    <s v="DTO 2019070003746"/>
    <d v="2019-07-25T00:00:00"/>
    <n v="157.02099999999999"/>
    <s v="EDUCACION"/>
    <s v="Conflicto originado en los contratos de Brilladora la Esmeralda ltda. Es posible al condena en este proceso en contra del departamento por el fenómeno d ela solidaridad."/>
    <d v="2020-08-31T00:00:00"/>
    <s v="2016-01"/>
    <s v="5"/>
    <s v="2020-07"/>
    <n v="0.82150585725380554"/>
    <n v="42300487.519704461"/>
    <n v="12690146.255911337"/>
    <d v="2021-01-17T00:00:00"/>
    <n v="0.38082191780821917"/>
    <n v="4.3843078519294892E-2"/>
    <n v="12652199.691364562"/>
    <n v="0.45500000000000002"/>
    <s v="MEDIA"/>
    <x v="2"/>
    <n v="12652199.691364562"/>
  </r>
  <r>
    <n v="1580"/>
    <d v="2018-02-08T00:00:00"/>
    <d v="2018-02-19T00:00:00"/>
    <s v="36 ADTIVO"/>
    <s v="05001333303620170063700"/>
    <s v="2019"/>
    <x v="0"/>
    <s v="ANTONIO MARIA ATENCIO, JESUS MARIA CANO SALDARRIAGA, MARIA LETICIA QUIROZ DE CANO, ALBA INES CANO QUIROZ, SERGIO DE JESUS CANO QUIROZ, DIANA MARIA CANO QUIROZ, IVAN DARIO CANO QUIROZ, LUZ MARIA CANO QUIROZ Y OTROS"/>
    <s v="EDWIN OSORIO RODRIGUEZ y MANUEL ANTONIO BALLESTEROS ROMERO"/>
    <n v="97.471999999999994"/>
    <s v="REPARACIÓN DIRECTA"/>
    <s v="FALLA EN EL SERVICIO OTRAS CAUSAS"/>
    <s v="MEDIO   "/>
    <s v="MEDIO   "/>
    <s v="BAJO"/>
    <s v="BAJO"/>
    <n v="0.29750000000000004"/>
    <s v="MEDIA"/>
    <n v="1306939437"/>
    <n v="0.33329999999999999"/>
    <s v=" SENTENCIA 1RA EN CONTRA"/>
    <n v="721242400"/>
    <s v="NO"/>
    <n v="0"/>
    <n v="6"/>
    <s v="LEONARDO LUGO LONDOÑO"/>
    <s v="DTO 2019070003746"/>
    <d v="2019-07-25T00:00:00"/>
    <n v="157.02099999999999"/>
    <s v="MINAS"/>
    <s v="La sentencia condena de forma solidaria al departamento de Antioquia, a la Corporación Corantioquia y a la empresa Agregados y proyectos Mineros de Antioquia APMA S.A. Asi las cosas, del valor total d ela condena lecorrespondería al departamento un 33,33% de lo que se fije en caso de confirmarse en segunda instancia."/>
    <d v="2020-08-31T00:00:00"/>
    <s v="2018-02"/>
    <s v="6"/>
    <s v="2020-07"/>
    <n v="0.74599443734185067"/>
    <n v="974969549.94469011"/>
    <n v="324957350.99656522"/>
    <d v="2024-02-07T00:00:00"/>
    <n v="3.4383561643835616"/>
    <n v="4.3843078519294892E-2"/>
    <n v="316288667.97892964"/>
    <n v="0.29750000000000004"/>
    <s v="MEDIA"/>
    <x v="0"/>
    <n v="721242400"/>
  </r>
  <r>
    <n v="1581"/>
    <d v="2018-02-26T00:00:00"/>
    <d v="2018-03-05T00:00:00"/>
    <s v="11 ADTIVO"/>
    <s v="05001333301120180005900"/>
    <s v="2019"/>
    <x v="0"/>
    <s v="ELKIN DE EJSUS VILLA VILLA, DORIELA DE JESUS VILLA VILLA, LUZ DARY VILLA VILLA, LUIS GUILLWERMO VILLA VILLA, LUIS CARLOS VILLA VILLA, MARIA IRENE VILLA VILLA, MARIBEL VILLA VILLA, MIRIAM DE JESUS VILLA DE CARTAGENA, LUIS EDUARDO VILLA VILLA, JOSE LUCIANO VIOLLA VILLA Y BRAHIAN ANDRES PEREZ VILLA"/>
    <s v="OLGA LUCIA MONSALVE BEDOYA"/>
    <n v="122.755"/>
    <s v="ORDINARIA"/>
    <s v="FALLA EN EL SERVICIO OTRAS CAUSAS"/>
    <s v="BAJO"/>
    <s v="BAJO"/>
    <s v="BAJO"/>
    <s v="BAJO"/>
    <n v="0.05"/>
    <s v="REMOTA"/>
    <n v="1237365726"/>
    <n v="0"/>
    <s v=" AUDIENCIA DE PRUEBAS"/>
    <n v="0"/>
    <s v="NO"/>
    <n v="0"/>
    <n v="6"/>
    <s v="LEONARDO LUGO LONDOÑO"/>
    <s v="DTO 2019070003746"/>
    <d v="2019-07-25T00:00:00"/>
    <n v="157.02099999999999"/>
    <s v="MINAS"/>
    <s v="El 24 de enero de 2020 se adelanta la audiencia de pruebas. Dejando evacuada la totalidad de la pruerba, el despacho concede 10 días para alegar de conclusión."/>
    <d v="2020-08-31T00:00:00"/>
    <s v="2018-02"/>
    <s v="6"/>
    <s v="2020-07"/>
    <n v="0.74599443734185067"/>
    <n v="923067948.5534606"/>
    <n v="0"/>
    <d v="2024-02-25T00:00:00"/>
    <n v="3.4876712328767123"/>
    <n v="4.3843078519294892E-2"/>
    <n v="0"/>
    <n v="0.05"/>
    <s v="REMOTA"/>
    <x v="1"/>
    <n v="0"/>
  </r>
  <r>
    <n v="1582"/>
    <d v="2018-04-16T00:00:00"/>
    <d v="2018-04-30T00:00:00"/>
    <s v="T.A.A."/>
    <s v="05001233300020180038100"/>
    <s v="2019"/>
    <x v="0"/>
    <s v="RUBIELA DEL SOCORRO ALVAREZ ALVAREZ, NELSY ALVAREZ ALVAREZ, CLAUDIA PATRICIA ALVAREZ ALVAREZ, LUZ MARINA ALVAREZ ALVAREZ, MARTHA ELENA ALVAREZ ALVAREZ, HECTOR EMILIO ALVAREZ ALVAREZ Y DIEGO LUIS ALVAREZ ALVAREZ"/>
    <s v="GLORIA MARY VELEZ AGUDELO"/>
    <n v="46.893000000000001"/>
    <s v="REPARACIÓN DIRECTA"/>
    <s v="FALLA EN EL SERVICIO OTRAS CAUSAS"/>
    <s v="BAJO"/>
    <s v="BAJO"/>
    <s v="BAJO"/>
    <s v="BAJO"/>
    <n v="0.05"/>
    <s v="REMOTA"/>
    <n v="2915556363"/>
    <n v="0"/>
    <s v=" AUDIENCIA DE PRUEBAS"/>
    <n v="0"/>
    <s v="NO"/>
    <n v="0"/>
    <n v="5"/>
    <s v="LEONARDO LUGO LONDOÑO"/>
    <s v="DTO 2019070003746"/>
    <d v="2019-07-25T00:00:00"/>
    <n v="157.02099999999999"/>
    <s v="MINAS"/>
    <s v="En la fecha 11 de julio de 2019, se da cumplimiento a lo ordenado por el despacho, consisitente en aportar copia del CD que contiene las pruebas relacionadas en el folio 132 vuelto y 133 parte inicial."/>
    <d v="2020-08-31T00:00:00"/>
    <s v="2018-04"/>
    <s v="5"/>
    <s v="2020-07"/>
    <n v="0.74078668525523483"/>
    <n v="2159805333.821578"/>
    <n v="0"/>
    <d v="2023-04-15T00:00:00"/>
    <n v="2.6219178082191781"/>
    <n v="4.3843078519294892E-2"/>
    <n v="0"/>
    <n v="0.05"/>
    <s v="REMOTA"/>
    <x v="1"/>
    <n v="0"/>
  </r>
  <r>
    <n v="1583"/>
    <d v="2018-05-21T00:00:00"/>
    <d v="2018-06-01T00:00:00"/>
    <s v="12 ADTIVO"/>
    <s v="05001333301220180018800"/>
    <s v="2019"/>
    <x v="0"/>
    <s v="DIANA PATRICIA BETANCUR MONSALVE (NATASHA SCARLETT BERRIO BETANCUR) LUIS FERNANDO GARCIA TORRES, MARIA DEL ROSARIO MONSALVE CADAVID, GENARO BETANCUR ORTIZ, JAVIER EDUARDO ESPINOSA BETANCUR (Representando también a DULCE MARIA ESPIONOSA PENAGOS), JEFFERSON FELIPE ESPINOSA BETANCUR, PABLO FERNANDO GARCIA BETANCUR, YULI CATALINA BATANCUR MONSALVE, ALEXANDER BETANCUR MONSALVE, SHIRLEY NATALIA BETANCUR MONSALVE"/>
    <s v="EDWIN OSORIO RODRIGUEZ"/>
    <n v="97.471999999999994"/>
    <s v="REPARACIÓN DIRECTA"/>
    <s v="FALLA EN EL SERVICIO OTRAS CAUSAS"/>
    <s v="BAJO"/>
    <s v="BAJO"/>
    <s v="BAJO"/>
    <s v="BAJO"/>
    <n v="0.05"/>
    <s v="REMOTA"/>
    <n v="944277760"/>
    <n v="0"/>
    <s v="AUDIENCIA INICIAL O PRIMERA AUDIENCIA"/>
    <n v="0"/>
    <s v="NO"/>
    <n v="0"/>
    <n v="6"/>
    <s v="LEONARDO LUGO LONDOÑO"/>
    <s v="DTO 2019070003746"/>
    <d v="2019-07-25T00:00:00"/>
    <n v="157.02099999999999"/>
    <s v="Minas"/>
    <s v="Por auto de fecha 30 de julio de 2020, el juzgado no concede recurso de apelación por extemporaneo propuesto por le ministerio de trabajo."/>
    <d v="2020-08-31T00:00:00"/>
    <s v="2018-05"/>
    <s v="6"/>
    <s v="2020-07"/>
    <n v="0.73891229786794344"/>
    <n v="697738449.46719444"/>
    <n v="0"/>
    <d v="2024-05-19T00:00:00"/>
    <n v="3.7178082191780821"/>
    <n v="4.3843078519294892E-2"/>
    <n v="0"/>
    <n v="0.05"/>
    <s v="REMOTA"/>
    <x v="1"/>
    <n v="0"/>
  </r>
  <r>
    <n v="1584"/>
    <d v="2017-11-30T00:00:00"/>
    <d v="2018-07-10T00:00:00"/>
    <s v="001 Laboral"/>
    <s v="05579310500120170034600"/>
    <s v="2019"/>
    <x v="1"/>
    <s v="GLORIA IDALÍ GALLEGO ISAZA"/>
    <s v="LIZETH JOHANA CARRANZA LOPEZ"/>
    <n v="263.83100000000002"/>
    <s v="ORDINARIA"/>
    <s v="RECONOCIMIENTO Y PAGO DE OTRAS PRESTACIONES SALARIALES, SOLCIALES Y SALARIOS"/>
    <s v="MEDIO   "/>
    <s v="MEDIO   "/>
    <s v="BAJO"/>
    <s v="BAJO"/>
    <n v="0.29750000000000004"/>
    <s v="MEDIA"/>
    <n v="14699242"/>
    <n v="0.3"/>
    <s v=" SENTENCIA 1RA FAVORABLE"/>
    <n v="0"/>
    <s v="NO"/>
    <n v="0"/>
    <n v="5"/>
    <s v="LEONARDO LUGO LONDOÑO"/>
    <s v="DTO 2019070003746"/>
    <d v="2019-07-25T00:00:00"/>
    <n v="157.02099999999999"/>
    <s v="EDUCACION"/>
    <s v="Sentencia de primera favorable. El 08 de julio de 2019 el tribunal admite recurso de apelación. Pendiente sentencia de segunda."/>
    <d v="2020-08-31T00:00:00"/>
    <s v="2017-11"/>
    <s v="5"/>
    <s v="2020-07"/>
    <n v="0.75888387549827907"/>
    <n v="11155017.735847075"/>
    <n v="3346505.3207541225"/>
    <d v="2022-11-29T00:00:00"/>
    <n v="2.2465753424657535"/>
    <n v="4.3843078519294892E-2"/>
    <n v="3287902.8513250817"/>
    <n v="0.29750000000000004"/>
    <s v="MEDIA"/>
    <x v="2"/>
    <n v="3287902.8513250817"/>
  </r>
  <r>
    <n v="1585"/>
    <d v="2017-09-20T00:00:00"/>
    <d v="2017-10-03T00:00:00"/>
    <s v="001 laboral"/>
    <s v="05579310500120170029400"/>
    <s v="2019"/>
    <x v="1"/>
    <s v="SILVIA LILIANA VALENCIA HERNANDEZ"/>
    <s v="LIZETH JOHANA CARRANZA LOPEZ"/>
    <n v="263.83100000000002"/>
    <s v="ORDINARIA"/>
    <s v="RECONOCIMIENTO Y PAGO DE OTRAS PRESTACIONES SALARIALES, SOLCIALES Y SALARIOS"/>
    <s v="BAJO"/>
    <s v="BAJO"/>
    <s v="BAJO"/>
    <s v="BAJO"/>
    <n v="0.05"/>
    <s v="REMOTA"/>
    <n v="12887000"/>
    <n v="0"/>
    <s v=" SENTENCIA 1RA FAVORABLE"/>
    <n v="0"/>
    <s v="NO"/>
    <n v="0"/>
    <n v="5"/>
    <s v="LEONARDO LUGO LONDOÑO"/>
    <s v="DTO 2019070003746"/>
    <d v="2019-07-25T00:00:00"/>
    <n v="157.02099999999999"/>
    <s v="EDUCACION"/>
    <s v="Por auto del 26 de agosot de 2019, El tribunal superior de Antioquia admite recuros de apelación, pero ordena notificar a la agencia nacional de defensa jurídica y a la procuraduría como miniisterio público.Vencido y ejecutoriado el auto sin propuesta de nulidad, será saneada la actuación pendiente."/>
    <d v="2020-08-31T00:00:00"/>
    <s v="2017-09"/>
    <s v="5"/>
    <s v="2020-07"/>
    <n v="0.76038333983224338"/>
    <n v="9799060.1004181206"/>
    <n v="0"/>
    <d v="2022-09-19T00:00:00"/>
    <n v="2.0520547945205481"/>
    <n v="4.3843078519294892E-2"/>
    <n v="0"/>
    <n v="0.05"/>
    <s v="REMOTA"/>
    <x v="1"/>
    <n v="0"/>
  </r>
  <r>
    <n v="1586"/>
    <d v="2018-03-21T00:00:00"/>
    <d v="2018-06-19T00:00:00"/>
    <s v="015 LABORAL"/>
    <s v="05001310501520180014900"/>
    <s v="2019"/>
    <x v="1"/>
    <s v="ALBERTO GARCIA CIRO"/>
    <s v="FRANCISCO ALBERTO GIRALDO LUNA"/>
    <n v="122621"/>
    <s v="ORDINARIA"/>
    <s v="RECONOCIMIENTO Y PAGO DE PENSIÓN"/>
    <s v="BAJO"/>
    <s v="BAJO"/>
    <s v="BAJO"/>
    <s v="BAJO"/>
    <n v="0.05"/>
    <s v="REMOTA"/>
    <n v="11790000"/>
    <n v="0"/>
    <s v=" SENTENCIA 1RA FAVORABLE"/>
    <n v="0"/>
    <s v="NO"/>
    <n v="0"/>
    <n v="5"/>
    <s v="LEONARDO LUGO LONDOÑO"/>
    <s v="DTO 2019070003746"/>
    <d v="2019-07-25T00:00:00"/>
    <n v="157.02099999999999"/>
    <s v="EDUCACION"/>
    <s v="En sentencia de primera instancvia proferida el 27 de noviembre de 2018, se denegaron las peticones de la demanda. Se apeló la sentencia. Se envía al T.S de medellín a efectos de que se surta el recurso de alzada."/>
    <d v="2020-08-31T00:00:00"/>
    <s v="2018-03"/>
    <s v="5"/>
    <s v="2020-07"/>
    <n v="0.74420758606092174"/>
    <n v="8774207.4396582674"/>
    <n v="0"/>
    <d v="2023-03-20T00:00:00"/>
    <n v="2.5506849315068494"/>
    <n v="4.3843078519294892E-2"/>
    <n v="0"/>
    <n v="0.05"/>
    <s v="REMOTA"/>
    <x v="1"/>
    <n v="0"/>
  </r>
  <r>
    <n v="1587"/>
    <d v="2018-05-10T00:00:00"/>
    <d v="2018-07-19T00:00:00"/>
    <s v="001 LABORAL"/>
    <s v="05001310500120180026300"/>
    <s v="2019"/>
    <x v="1"/>
    <s v="DIEGO JUAN RUIZ GIL"/>
    <s v="NICOLÁS OCTAVIO ARISMENDI VILLEGAS"/>
    <n v="140.233"/>
    <s v="ORDINARIA"/>
    <s v="RECONOCIMIENTO Y PAGO DE OTRAS PRESTACIONES SALARIALES, SOLCIALES Y SALARIOS"/>
    <s v="BAJO"/>
    <s v="BAJO"/>
    <s v="BAJO"/>
    <s v="BAJO"/>
    <n v="0.05"/>
    <s v="REMOTA"/>
    <n v="61443482"/>
    <n v="0"/>
    <s v="CONTESTACIÓN"/>
    <n v="0"/>
    <s v="NO"/>
    <n v="0"/>
    <n v="5"/>
    <s v="LEONARDO LUGO LONDOÑO"/>
    <s v="DTO 2019070003746"/>
    <d v="2019-07-25T00:00:00"/>
    <n v="157.02099999999999"/>
    <s v="EDUCACION"/>
    <s v="El pasado 13 de agosto de 2018 se presenta la contestación de la demanda, se proponen excepciones, se llama en garantía a aseguradora del convenio interadministrativo."/>
    <d v="2020-08-31T00:00:00"/>
    <s v="2018-05"/>
    <s v="5"/>
    <s v="2020-07"/>
    <n v="0.73891229786794344"/>
    <n v="45401344.473627619"/>
    <n v="0"/>
    <d v="2023-05-09T00:00:00"/>
    <n v="2.6876712328767125"/>
    <n v="4.3843078519294892E-2"/>
    <n v="0"/>
    <n v="0.05"/>
    <s v="REMOTA"/>
    <x v="1"/>
    <n v="0"/>
  </r>
  <r>
    <n v="1588"/>
    <d v="2018-04-04T00:00:00"/>
    <d v="2018-06-19T00:00:00"/>
    <s v="T.A.A."/>
    <s v="05001233300020170414000"/>
    <s v="2019"/>
    <x v="0"/>
    <s v="GUILLERMO ISAZA HERRERA"/>
    <s v="GUILLERMO ISAZA HERRERA"/>
    <s v="79,777,616"/>
    <s v="POPULAR"/>
    <s v="VIOLACIÓN DERECHOS COLECTIVOS"/>
    <s v="BAJO"/>
    <s v="BAJO"/>
    <s v="BAJO"/>
    <s v="BAJO"/>
    <n v="0.05"/>
    <s v="REMOTA"/>
    <n v="0"/>
    <n v="0"/>
    <s v="AUDIENCIA INICIAL O PRIMERA AUDIENCIA"/>
    <n v="0"/>
    <s v="NO"/>
    <n v="0"/>
    <n v="5"/>
    <s v="LEONARDO LUGO LONDOÑO"/>
    <s v="DTO 2019070003746"/>
    <d v="2019-07-25T00:00:00"/>
    <n v="157.02099999999999"/>
    <s v="MINAS"/>
    <s v="Una vez celebrada la audiencia de pacto de cumplimiento, el magistrado ordena la integración del contradicitorio con la Agencia nacional de Minería, el Ministerio de Minas y Energía y el ministerio de Ambiente y desarrollo Sostenible. Vencido el término para responder el llamado, se ordena celebrar la continuación de la audiencia inicial de pacto, la que se llevará a cabo el 02 de abril de 2020 a las 08:30 a.m."/>
    <d v="2020-08-31T00:00:00"/>
    <s v="2018-04"/>
    <s v="5"/>
    <s v="2020-07"/>
    <n v="0.74078668525523483"/>
    <n v="0"/>
    <n v="0"/>
    <d v="2023-04-03T00:00:00"/>
    <n v="2.5890410958904111"/>
    <n v="4.3843078519294892E-2"/>
    <n v="0"/>
    <n v="0.05"/>
    <s v="REMOTA"/>
    <x v="1"/>
    <n v="0"/>
  </r>
  <r>
    <n v="1589"/>
    <d v="2018-05-30T00:00:00"/>
    <d v="2018-06-19T00:00:00"/>
    <s v="027 ADTIVO"/>
    <s v="05001333302720180020700"/>
    <s v="2019"/>
    <x v="0"/>
    <s v="DIANA MARIA BOLIVAR FERNANDEZ, en nombre propio y en representación de MILLY JHOJANNA OBANDO BOLIVAR"/>
    <s v="LEIDY JOHANA OSORIO ORTIZ"/>
    <n v="276.72000000000003"/>
    <s v="REPARACIÓN DIRECTA"/>
    <s v="FALLA EN EL SERVICIO OTRAS CAUSAS"/>
    <s v="BAJO"/>
    <s v="BAJO"/>
    <s v="BAJO"/>
    <s v="BAJO"/>
    <n v="0.05"/>
    <s v="REMOTA"/>
    <n v="743742384"/>
    <n v="0"/>
    <s v="ADMISIÓN"/>
    <n v="0"/>
    <s v="NO"/>
    <n v="0"/>
    <n v="5"/>
    <s v="LEONARDO LUGO LONDOÑO"/>
    <s v="DTO 2019070003746"/>
    <d v="2019-07-25T00:00:00"/>
    <n v="157.02099999999999"/>
    <s v="MINAS"/>
    <s v="reclaman reparación de perjuicios e indemnizaciones derivados de accidente en minería."/>
    <d v="2020-08-31T00:00:00"/>
    <s v="2018-05"/>
    <s v="5"/>
    <s v="2020-07"/>
    <n v="0.73891229786794344"/>
    <n v="549560393.98322237"/>
    <n v="0"/>
    <d v="2023-05-29T00:00:00"/>
    <n v="2.7424657534246575"/>
    <n v="4.3843078519294892E-2"/>
    <n v="0"/>
    <n v="0.05"/>
    <s v="REMOTA"/>
    <x v="1"/>
    <n v="0"/>
  </r>
  <r>
    <n v="1590"/>
    <d v="2018-05-31T00:00:00"/>
    <d v="2018-06-27T00:00:00"/>
    <s v="035 ADTIVO"/>
    <s v="05001333303520180017100"/>
    <s v="2019"/>
    <x v="0"/>
    <s v="EFRAIN BONILLA PEREZ"/>
    <s v="DIANA CAROLINA ALZATE QUINTERO"/>
    <n v="165.81899999999999"/>
    <s v="NULIDAD Y RESTABLECIMIENTO DEL DERECHO - LABORAL"/>
    <s v="RECONOCIMIENTO Y PAGO DE OTRAS PRESTACIONES SALARIALES, SOLCIALES Y SALARIOS"/>
    <s v="BAJO"/>
    <s v="BAJO"/>
    <s v="BAJO"/>
    <s v="BAJO"/>
    <n v="0.05"/>
    <s v="REMOTA"/>
    <n v="9849901"/>
    <n v="0"/>
    <s v="ADMISIÓN"/>
    <n v="0"/>
    <s v="NO"/>
    <n v="0"/>
    <n v="5"/>
    <s v="LEONARDO LUGO LONDOÑO"/>
    <s v="DTO 2019070003746"/>
    <d v="2019-07-25T00:00:00"/>
    <n v="157.02099999999999"/>
    <s v="EDUCACION"/>
    <s v="se demanda en esta oportunidad a la secretaría de Educación departamental y a la Comisión Nacional del Servicio Civil. Se busca el reconocimiento de un ascenso, con efectos fiscales anteriores a los reconocidos."/>
    <d v="2020-08-31T00:00:00"/>
    <s v="2018-05"/>
    <s v="5"/>
    <s v="2020-07"/>
    <n v="0.73891229786794344"/>
    <n v="7278212.9816817539"/>
    <n v="0"/>
    <d v="2023-05-30T00:00:00"/>
    <n v="2.7452054794520548"/>
    <n v="4.3843078519294892E-2"/>
    <n v="0"/>
    <n v="0.05"/>
    <s v="REMOTA"/>
    <x v="1"/>
    <n v="0"/>
  </r>
  <r>
    <n v="1591"/>
    <d v="2018-07-16T00:00:00"/>
    <d v="2018-08-10T00:00:00"/>
    <s v="15 LABORAL "/>
    <s v="05001310501520180034500"/>
    <s v="2019"/>
    <x v="1"/>
    <s v="CARLOS HUMBERTO SIERRA MUÑETON"/>
    <s v="NICOLAS OCTAVIO ARISMENDI VILLEGAS"/>
    <n v="140.233"/>
    <s v="ORDINARIA"/>
    <s v="RECONOCIMIENTO Y PAGO DE OTRAS PRESTACIONES SALARIALES, SOLCIALES Y SALARIOS"/>
    <s v="BAJO"/>
    <s v="BAJO"/>
    <s v="BAJO"/>
    <s v="MEDIO   "/>
    <n v="0.20749999999999999"/>
    <s v="BAJA"/>
    <n v="57911458"/>
    <n v="0.3"/>
    <s v="CONTESTACIÓN"/>
    <n v="0"/>
    <s v="NO"/>
    <n v="0"/>
    <n v="5"/>
    <s v="LEONARDO LUGO LONDOÑO"/>
    <s v="DTO 2019070003746"/>
    <d v="2019-07-25T00:00:00"/>
    <n v="157.02099999999999"/>
    <s v="EDUCACION"/>
    <s v="Dentro de la oportunidad procesal, se presenta contestación a la demanda."/>
    <d v="2020-08-31T00:00:00"/>
    <s v="2018-07"/>
    <s v="5"/>
    <s v="2020-07"/>
    <n v="0.73871336652539898"/>
    <n v="42779968.099574246"/>
    <n v="12833990.429872273"/>
    <d v="2023-07-15T00:00:00"/>
    <n v="2.871232876712329"/>
    <n v="4.3843078519294892E-2"/>
    <n v="12547460.201932618"/>
    <n v="0.20749999999999999"/>
    <s v="BAJA"/>
    <x v="2"/>
    <n v="12547460.201932618"/>
  </r>
  <r>
    <n v="1592"/>
    <d v="2018-07-30T00:00:00"/>
    <d v="2018-09-12T00:00:00"/>
    <s v="T. A. A."/>
    <s v="05001233300020180126000"/>
    <s v="2019"/>
    <x v="0"/>
    <s v="LUIS HERNAN RODIRGUEZ ORTIZ"/>
    <s v="YESSICA BOHORQUEZ CADAVID"/>
    <n v="264.78699999999998"/>
    <s v="NULIDAD Y RESTABLECIMIENTO DEL DERECHO"/>
    <s v="OTRAS"/>
    <s v="BAJO"/>
    <s v="BAJO"/>
    <s v="BAJO"/>
    <s v="BAJO"/>
    <n v="0.05"/>
    <s v="REMOTA"/>
    <n v="68945400"/>
    <n v="0"/>
    <s v=" ALEGATOS PRIMERA"/>
    <n v="0"/>
    <s v="NO"/>
    <n v="0"/>
    <n v="5"/>
    <s v="LEONARDO LUGO LONDOÑO"/>
    <s v="DTO 2019070003746"/>
    <d v="2019-07-25T00:00:00"/>
    <n v="157.02099999999999"/>
    <s v="MINAS"/>
    <s v="En terminos para presentar alegatos de conclusión."/>
    <d v="2020-08-31T00:00:00"/>
    <s v="2018-07"/>
    <s v="5"/>
    <s v="2020-07"/>
    <n v="0.73871336652539898"/>
    <n v="50930888.540440246"/>
    <n v="0"/>
    <d v="2023-07-29T00:00:00"/>
    <n v="2.9095890410958902"/>
    <n v="4.3843078519294892E-2"/>
    <n v="0"/>
    <n v="0.05"/>
    <s v="REMOTA"/>
    <x v="1"/>
    <n v="0"/>
  </r>
  <r>
    <n v="1593"/>
    <d v="2018-04-19T00:00:00"/>
    <d v="2018-09-26T00:00:00"/>
    <s v="26 ADTIVO"/>
    <s v="05001333302620180013600"/>
    <s v="2019"/>
    <x v="0"/>
    <s v="GLORIA LEFIA LARA RAMOS"/>
    <s v="JORGE HUMBERTO VALERO RODRIGUEZ"/>
    <n v="44.497999999999998"/>
    <s v="NULIDAD Y RESTABLECIMIENTO DEL DERECHO - LABORAL"/>
    <s v="OTRAS"/>
    <s v="BAJO"/>
    <s v="BAJO"/>
    <s v="BAJO"/>
    <s v="BAJO"/>
    <n v="0.05"/>
    <s v="REMOTA"/>
    <n v="10523250"/>
    <n v="0"/>
    <s v="CONTESTACIÓN"/>
    <n v="0"/>
    <s v="NO"/>
    <n v="0"/>
    <n v="5"/>
    <s v="LEONARDO LUGO LONDOÑO"/>
    <s v="DTO 2019070003746"/>
    <d v="2019-07-25T00:00:00"/>
    <n v="157.02099999999999"/>
    <s v="EDUCACION"/>
    <s v="El 18 de diciembre de 2018 estando dentro del término, se presenta la constestación de la demanda."/>
    <d v="2020-08-31T00:00:00"/>
    <s v="2018-04"/>
    <s v="5"/>
    <s v="2020-07"/>
    <n v="0.74078668525523483"/>
    <n v="7795483.4856121503"/>
    <n v="0"/>
    <d v="2023-04-18T00:00:00"/>
    <n v="2.6301369863013697"/>
    <n v="4.3843078519294892E-2"/>
    <n v="0"/>
    <n v="0.05"/>
    <s v="REMOTA"/>
    <x v="1"/>
    <n v="0"/>
  </r>
  <r>
    <n v="1594"/>
    <d v="2018-03-23T00:00:00"/>
    <d v="2018-10-03T00:00:00"/>
    <s v="009 LABORAL "/>
    <s v="05001310500920180016900"/>
    <s v="2019"/>
    <x v="1"/>
    <s v="DONALDY GIRALDO GARCIA"/>
    <s v="CARLOS BALLESTEROS BARON"/>
    <n v="33513"/>
    <s v="ORDINARIA"/>
    <s v="OTRAS"/>
    <s v="BAJO"/>
    <s v="BAJO"/>
    <s v="BAJO"/>
    <s v="BAJO"/>
    <n v="0.05"/>
    <s v="REMOTA"/>
    <n v="753307482"/>
    <n v="0"/>
    <s v="CONTESTACIÓN"/>
    <n v="0"/>
    <s v="NO"/>
    <n v="0"/>
    <n v="5"/>
    <s v="LEONARDO LUGO LONDOÑO"/>
    <s v="DTO 2019070003746"/>
    <d v="2019-07-25T00:00:00"/>
    <n v="157.02099999999999"/>
    <s v="GENERAL"/>
    <s v="Busca el demandante la condición de trabajador oficial. En la actualidad ostenta un cargo de profesional universitario empleado Público. El 26 de octubre de 2018, se contestó la demanda."/>
    <d v="2020-08-31T00:00:00"/>
    <s v="2018-03"/>
    <s v="5"/>
    <s v="2020-07"/>
    <n v="0.74420758606092174"/>
    <n v="560617142.74085128"/>
    <n v="0"/>
    <d v="2023-03-22T00:00:00"/>
    <n v="2.5561643835616437"/>
    <n v="4.3843078519294892E-2"/>
    <n v="0"/>
    <n v="0.05"/>
    <s v="REMOTA"/>
    <x v="1"/>
    <n v="0"/>
  </r>
  <r>
    <n v="1595"/>
    <d v="2018-09-24T00:00:00"/>
    <d v="2018-10-11T00:00:00"/>
    <s v="19 ADTIVO."/>
    <s v="05001333301920180031600"/>
    <s v="2019"/>
    <x v="0"/>
    <s v="ANA TULIA SALAZAR SALAZAR, DANIELA ANDREA ARANGO SALAZAR Y HEIDY SALAS SALZAR"/>
    <s v="EDWIN OSORIO RODRIGUEZ"/>
    <n v="97.471999999999994"/>
    <s v="REPARACIÓN DIRECTA"/>
    <s v="FALLA EN EL SERVICIO OTRAS CAUSAS"/>
    <s v="BAJO"/>
    <s v="BAJO"/>
    <s v="BAJO"/>
    <s v="BAJO"/>
    <n v="0.05"/>
    <s v="REMOTA"/>
    <n v="778655454"/>
    <n v="0"/>
    <s v="CONTESTACIÓN"/>
    <n v="0"/>
    <s v="NO"/>
    <n v="0"/>
    <n v="5"/>
    <s v="LEONARDO LUGO LONDOÑO"/>
    <s v="DTO 2019070003746"/>
    <d v="2019-07-25T00:00:00"/>
    <n v="157.02099999999999"/>
    <s v="MINAS"/>
    <s v="Reclaman los demandantes, perjuicios derivados del accidente del 26 de cotubre de 2016-accidente cantera las nieves"/>
    <d v="2020-08-31T00:00:00"/>
    <s v="2018-09"/>
    <s v="5"/>
    <s v="2020-07"/>
    <n v="0.73661443780017011"/>
    <n v="573568849.4882462"/>
    <n v="0"/>
    <d v="2023-09-23T00:00:00"/>
    <n v="3.0630136986301371"/>
    <n v="4.3843078519294892E-2"/>
    <n v="0"/>
    <n v="0.05"/>
    <s v="REMOTA"/>
    <x v="1"/>
    <n v="0"/>
  </r>
  <r>
    <n v="1596"/>
    <d v="2018-10-02T00:00:00"/>
    <d v="2018-10-30T00:00:00"/>
    <s v="T.A.A."/>
    <s v="05001233300020180148500"/>
    <s v="2019"/>
    <x v="0"/>
    <s v="DIOCESIS DE SANTA ROSA DE OSOS"/>
    <s v="JUAN GABRIEL ROJAS LOPEZ"/>
    <n v="102.708"/>
    <s v="CONTRACTUAL"/>
    <s v="LIQUIDACIÓN"/>
    <s v="MEDIO   "/>
    <s v="MEDIO   "/>
    <s v="BAJO"/>
    <s v="MEDIO   "/>
    <n v="0.45500000000000002"/>
    <s v="MEDIA"/>
    <n v="2843140684"/>
    <n v="0.7"/>
    <s v="CONTESTACIÓN"/>
    <n v="0"/>
    <s v="NO"/>
    <n v="0"/>
    <n v="8"/>
    <s v="LEONARDO LUGO LONDOÑO"/>
    <s v="DTO 2019070003746"/>
    <d v="2019-07-25T00:00:00"/>
    <n v="157.02099999999999"/>
    <s v="EDUCACION"/>
    <s v="El 09 de julio de 2019, el tribunal admite la reforma a ala demanda, otorga un termino de 15 días para contestarla, acto que se realiza el 30 de julio dentro de a la oportunidad establecida, y se solicitan prurbas, teniendose en cuanta lo manifestado por al parte demandante en la reforma a la demanda."/>
    <d v="2020-08-31T00:00:00"/>
    <s v="2018-10"/>
    <s v="8"/>
    <s v="2020-07"/>
    <n v="0.73572886802285709"/>
    <n v="2091780677.0690515"/>
    <n v="1464246473.9483359"/>
    <d v="2026-09-30T00:00:00"/>
    <n v="6.0849315068493155"/>
    <n v="4.3843078519294892E-2"/>
    <n v="1395830948.7959085"/>
    <n v="0.45500000000000002"/>
    <s v="MEDIA"/>
    <x v="2"/>
    <n v="1395830948.7959085"/>
  </r>
  <r>
    <n v="1597"/>
    <d v="2015-06-13T00:00:00"/>
    <d v="2015-07-15T00:00:00"/>
    <s v="09 ATIVO"/>
    <s v="05001333300920150060400"/>
    <s v="2019"/>
    <x v="0"/>
    <s v="DONACIANO SEGUNDO OSPINO JIMENEZ"/>
    <s v="OSCAR ISAAC MOSQUERA MOSQUERA"/>
    <n v="231.27500000000001"/>
    <s v="NULIDAD Y RESTABLECIMIENTO DEL DERECHO - LABORAL"/>
    <s v="RECONOCIMIENTO Y PAGO DE OTRAS PRESTACIONES SALARIALES, SOLCIALES Y SALARIOS"/>
    <s v="BAJO"/>
    <s v="BAJO"/>
    <s v="BAJO"/>
    <s v="BAJO"/>
    <n v="0.05"/>
    <s v="REMOTA"/>
    <n v="15000000"/>
    <n v="0"/>
    <s v=" ALEGATOS DE SEGUNDA"/>
    <n v="0"/>
    <s v="NO"/>
    <n v="0"/>
    <n v="6"/>
    <s v="LEONARDO LUGO LONDOÑO"/>
    <s v="DTO 2019070003746"/>
    <d v="2019-07-25T00:00:00"/>
    <n v="157.02099999999999"/>
    <s v="EDUCACION"/>
    <s v="Reclama reconocimeinto de relación laboral y derivado de ello, pago de prestaciones sociales."/>
    <d v="2020-08-31T00:00:00"/>
    <s v="2015-06"/>
    <s v="6"/>
    <s v="2020-07"/>
    <n v="0.8598294089278552"/>
    <n v="12897441.133917827"/>
    <n v="0"/>
    <d v="2021-06-11T00:00:00"/>
    <n v="0.77808219178082194"/>
    <n v="4.3843078519294892E-2"/>
    <n v="0"/>
    <n v="0.05"/>
    <s v="REMOTA"/>
    <x v="1"/>
    <n v="0"/>
  </r>
  <r>
    <n v="1598"/>
    <d v="2015-05-15T00:00:00"/>
    <d v="2015-06-18T00:00:00"/>
    <s v="007 ADTIVO"/>
    <s v="05001333300720150034300"/>
    <s v="2019"/>
    <x v="0"/>
    <s v="BETTY ELENA CATAÑO TORRES"/>
    <s v="FERNEY LARA DURANGO"/>
    <n v="34.404000000000003"/>
    <s v="NULIDAD Y RESTABLECIMIENTO DEL DERECHO - LABORAL"/>
    <s v="PENSIÓN DE SOBREVIVIENTES"/>
    <s v="ALTO"/>
    <s v="ALTO"/>
    <s v="MEDIO   "/>
    <s v="ALTO"/>
    <n v="0.95000000000000007"/>
    <s v="ALTA"/>
    <n v="72773488"/>
    <n v="1"/>
    <s v=" AUDIENCIA DE PRUEBAS"/>
    <n v="0"/>
    <s v="NO"/>
    <n v="0"/>
    <n v="6"/>
    <s v="LEONARDO LUGO LONDOÑO"/>
    <s v="DTO 2019070003746"/>
    <d v="2019-07-25T00:00:00"/>
    <n v="157.02099999999999"/>
    <s v="GESTION HUMANA Y DLLO ORGANIZACIONAL"/>
    <s v="Discuten las demandantes el reconocimiento de la pensión de sobreviviente, causada esta por el señor MARCO TULIO CALLE ROLDAN, quien en vida eera pensionado del tesoro del departamento de Antioquia."/>
    <d v="2020-08-31T00:00:00"/>
    <s v="2015-05"/>
    <s v="6"/>
    <s v="2020-07"/>
    <n v="0.86073201793714027"/>
    <n v="62638471.178564265"/>
    <n v="62638471.178564265"/>
    <d v="2021-05-13T00:00:00"/>
    <n v="0.69863013698630139"/>
    <n v="4.3843078519294892E-2"/>
    <n v="62295284.787675619"/>
    <n v="0.95000000000000007"/>
    <s v="ALTA"/>
    <x v="0"/>
    <n v="62295284.787675619"/>
  </r>
  <r>
    <n v="1599"/>
    <d v="2017-07-31T00:00:00"/>
    <d v="2018-01-25T00:00:00"/>
    <s v="14 LABORAL"/>
    <s v="05001310501420170042400"/>
    <s v="2019"/>
    <x v="1"/>
    <s v="IVAN DE JESUS MORENO VILLA"/>
    <s v="JHON MARIO PEREZ LONDOÑO"/>
    <n v="147.56399999999999"/>
    <s v="ORDINARIA"/>
    <s v="PENSIÓN DE SOBREVIVIENTES"/>
    <s v="ALTO"/>
    <s v="MEDIO   "/>
    <s v="BAJO"/>
    <s v="MEDIO   "/>
    <n v="0.55499999999999994"/>
    <s v="ALTA"/>
    <n v="186824891"/>
    <n v="0.8"/>
    <s v="AUDIENCIA INICIAL O PRIMERA AUDIENCIA"/>
    <n v="0"/>
    <s v="NO"/>
    <n v="0"/>
    <n v="6"/>
    <s v="LEONARDO LUGO LONDOÑO"/>
    <s v="DTO 2019070003746"/>
    <d v="2019-07-25T00:00:00"/>
    <n v="157.02099999999999"/>
    <s v="GESTION HUMANA Y DLLO ORGANIZACIONAL"/>
    <s v="Se desarrolló la audiencia inicial del proceso ordinario laboral, se cita a la p´roxima diligencia judicial para el 09 de agosto de 2019,  al asd 01:30 p.m."/>
    <d v="2020-08-31T00:00:00"/>
    <s v="2017-07"/>
    <s v="6"/>
    <s v="2020-07"/>
    <n v="0.76175497984527818"/>
    <n v="142314791.07830128"/>
    <n v="113851832.86264104"/>
    <d v="2023-07-30T00:00:00"/>
    <n v="2.9123287671232876"/>
    <n v="4.3843078519294892E-2"/>
    <n v="111274023.28536226"/>
    <n v="0.55499999999999994"/>
    <s v="ALTA"/>
    <x v="0"/>
    <n v="111274023.28536226"/>
  </r>
  <r>
    <n v="1600"/>
    <d v="2018-07-09T00:00:00"/>
    <d v="2019-08-21T00:00:00"/>
    <s v="T.A.A."/>
    <s v="05001233300020190211600"/>
    <s v="2019"/>
    <x v="0"/>
    <s v="MUNICIPIO DE SAN VICENTE DE FERRER"/>
    <s v="BAYRON ROJAS URIBE"/>
    <n v="161.44499999999999"/>
    <s v="NULIDAD"/>
    <s v="OTRAS"/>
    <s v="BAJO"/>
    <s v="BAJO"/>
    <s v="BAJO"/>
    <s v="BAJO"/>
    <n v="0.05"/>
    <s v="REMOTA"/>
    <n v="0"/>
    <n v="0"/>
    <s v="ADMISIÓN"/>
    <n v="0"/>
    <s v="NO"/>
    <n v="0"/>
    <n v="6"/>
    <s v="LEONARDO LUGO LONDOÑO"/>
    <s v="DTO 2019070003746"/>
    <d v="2019-07-25T00:00:00"/>
    <n v="157.02099999999999"/>
    <s v="MINAS"/>
    <s v="Por auto de fecha 05 de diciembre de 2019, se fija fecha para celebrar la audiencia inicial en el asunto de la referencia. La que se llevará a cabo el día 10 de febrero de 2020 a las 10:00 a.m. en las instalaciones del T. A. A."/>
    <d v="2020-08-31T00:00:00"/>
    <s v="2018-07"/>
    <s v="6"/>
    <s v="2020-07"/>
    <n v="0.73871336652539898"/>
    <n v="0"/>
    <n v="0"/>
    <d v="2024-07-07T00:00:00"/>
    <n v="3.8520547945205479"/>
    <n v="4.3843078519294892E-2"/>
    <n v="0"/>
    <n v="0.05"/>
    <s v="REMOTA"/>
    <x v="1"/>
    <n v="0"/>
  </r>
  <r>
    <n v="1601"/>
    <d v="2017-02-07T00:00:00"/>
    <d v="2018-11-02T00:00:00"/>
    <s v="013 ADTIVO"/>
    <s v="05001333301320170000500"/>
    <s v="2019"/>
    <x v="0"/>
    <s v="BLANCA NUBIA GALEANO HENAO y DAVINSON ADIER SEPULVEDA BERRIO"/>
    <s v="IVAN DARIO GUTIERREZ GUERRA"/>
    <n v="186.976"/>
    <s v="REPARACIÓN DIRECTA"/>
    <s v="FALLA EN EL SERVICIO OTRAS CAUSAS"/>
    <s v="BAJO"/>
    <s v="BAJO"/>
    <s v="BAJO"/>
    <s v="BAJO"/>
    <n v="0.05"/>
    <s v="REMOTA"/>
    <n v="471145200"/>
    <n v="0"/>
    <s v="ADMISIÓN"/>
    <n v="0"/>
    <s v="NO"/>
    <n v="0"/>
    <n v="5"/>
    <s v="LEONARDO LUGO LONDOÑO"/>
    <s v="DTO 2019070003746"/>
    <d v="2019-07-25T00:00:00"/>
    <n v="157.02099999999999"/>
    <s v="MINAS"/>
    <s v="Buscan los demandante, reconocimiento indemnizatorio a través del titulo de imputación de falla ebn el servicio; medio de control - reparación directa, derivada o como consecuencia del ejercicio legal  en la minería, en cercanías o debajo del suelo  donde se ubica la propiedad de los demandantes en el municipio de Segovia."/>
    <d v="2020-08-31T00:00:00"/>
    <s v="2017-02"/>
    <s v="5"/>
    <s v="2020-07"/>
    <n v="0.77115025586143982"/>
    <n v="363323741.52788925"/>
    <n v="0"/>
    <d v="2022-02-06T00:00:00"/>
    <n v="1.4356164383561645"/>
    <n v="4.3843078519294892E-2"/>
    <n v="0"/>
    <n v="0.05"/>
    <s v="REMOTA"/>
    <x v="1"/>
    <n v="0"/>
  </r>
  <r>
    <n v="1602"/>
    <d v="2018-12-07T00:00:00"/>
    <d v="2019-01-16T00:00:00"/>
    <s v="010 ADTIVO"/>
    <s v="05001333301020180048900"/>
    <s v="2019"/>
    <x v="0"/>
    <s v="MARIA NOHEMY SANCHEZ CAÑAS"/>
    <s v="JAVIER JAIME DIAZ PELAEZ"/>
    <n v="89803"/>
    <s v="NULIDAD Y RESTABLECIMIENTO DEL DERECHO - LABORAL"/>
    <s v="RELIQUIDACIÓN DE LA PENSIÓN"/>
    <s v="BAJO"/>
    <s v="BAJO"/>
    <s v="BAJO"/>
    <s v="BAJO"/>
    <n v="0.05"/>
    <s v="REMOTA"/>
    <n v="17934800"/>
    <n v="0"/>
    <s v="ADMISIÓN"/>
    <n v="0"/>
    <s v="NO"/>
    <n v="0"/>
    <n v="6"/>
    <s v="LEONARDO LUGO LONDOÑO"/>
    <s v="DTO 2019070003746"/>
    <d v="2019-07-25T00:00:00"/>
    <n v="157.02099999999999"/>
    <s v="EDUCACION"/>
    <s v="Es un tema que debe de dar respuesta es el Fondo de Prestaciones sociales del magisterio."/>
    <d v="2020-08-31T00:00:00"/>
    <s v="2018-12"/>
    <s v="6"/>
    <s v="2020-07"/>
    <n v="0.73268911507362433"/>
    <n v="13140632.741022438"/>
    <n v="0"/>
    <d v="2024-12-05T00:00:00"/>
    <n v="4.2657534246575342"/>
    <n v="4.3843078519294892E-2"/>
    <n v="0"/>
    <n v="0.05"/>
    <s v="REMOTA"/>
    <x v="1"/>
    <n v="0"/>
  </r>
  <r>
    <n v="1603"/>
    <d v="2018-11-20T00:00:00"/>
    <d v="2019-01-16T00:00:00"/>
    <s v="006 ADTIVO"/>
    <s v="05001333300620180042600"/>
    <s v="2019"/>
    <x v="0"/>
    <s v="FABIO ANICETO RAMIREZ"/>
    <s v="JAVIER JAIME DIAZ PELAEZ"/>
    <n v="89803"/>
    <s v="NULIDAD Y RESTABLECIMIENTO DEL DERECHO - LABORAL"/>
    <s v="RELIQUIDACIÓN DE LA PENSIÓN"/>
    <s v="BAJO"/>
    <s v="BAJO"/>
    <s v="BAJO"/>
    <s v="BAJO"/>
    <n v="0.05"/>
    <s v="REMOTA"/>
    <n v="9662000"/>
    <n v="0"/>
    <s v=" SENTENCIA 1RA FAVORABLE"/>
    <n v="0"/>
    <s v="NO"/>
    <n v="0"/>
    <n v="6"/>
    <s v="LEONARDO LUGO LONDOÑO"/>
    <s v="DTO 2019070003746"/>
    <d v="2019-07-25T00:00:00"/>
    <n v="157.02099999999999"/>
    <s v="EDUCACION"/>
    <s v="El 25 de noviembre de 2019, el tribunal administrativo de Anrioquia admite el recurso de apelación propuesto por la parte demandante.(La sentencia fue favorable al departamento de Antioquia)."/>
    <d v="2020-08-31T00:00:00"/>
    <s v="2018-11"/>
    <s v="6"/>
    <s v="2020-07"/>
    <n v="0.73486768506759159"/>
    <n v="7100291.5731230704"/>
    <n v="0"/>
    <d v="2024-11-18T00:00:00"/>
    <n v="4.2191780821917808"/>
    <n v="4.3843078519294892E-2"/>
    <n v="0"/>
    <n v="0.05"/>
    <s v="REMOTA"/>
    <x v="1"/>
    <n v="0"/>
  </r>
  <r>
    <n v="1604"/>
    <d v="2018-12-14T00:00:00"/>
    <d v="2019-02-04T00:00:00"/>
    <s v="003 ADTIVO"/>
    <s v="05001333300320180037000"/>
    <s v="2019"/>
    <x v="0"/>
    <s v="FANNY DEL SOCORRO, GEOVANNY DE JESUS y JHON JAIRO PALACIO EHCAVARRIA"/>
    <s v="GILBERTO ANTONIO HERNANDEZ JIMENEZ"/>
    <n v="96.361999999999995"/>
    <s v="REPARACIÓN DIRECTA"/>
    <s v="FALLA EN EL SERVICIO OTRAS CAUSAS"/>
    <s v="BAJO"/>
    <s v="BAJO"/>
    <s v="BAJO"/>
    <s v="BAJO"/>
    <n v="0.05"/>
    <s v="REMOTA"/>
    <n v="390000000"/>
    <n v="0"/>
    <s v="CONTESTACIÓN"/>
    <n v="0"/>
    <s v="NO"/>
    <n v="0"/>
    <n v="6"/>
    <s v="LEONARDO LUGO LONDOÑO"/>
    <s v="DTO 2019070003746"/>
    <d v="2019-07-25T00:00:00"/>
    <n v="157.02099999999999"/>
    <s v="MINAS"/>
    <s v="El 13 de noviembre de 2019 dentro del término legal y oportuno, se presentan las excepciones del caso y se aporta prueba suficiente y necesaria para la defensa de la entidad."/>
    <d v="2020-08-31T00:00:00"/>
    <s v="2018-12"/>
    <s v="6"/>
    <s v="2020-07"/>
    <n v="0.73268911507362433"/>
    <n v="285748754.87871349"/>
    <n v="0"/>
    <d v="2024-12-12T00:00:00"/>
    <n v="4.2849315068493148"/>
    <n v="4.3843078519294892E-2"/>
    <n v="0"/>
    <n v="0.05"/>
    <s v="REMOTA"/>
    <x v="1"/>
    <n v="0"/>
  </r>
  <r>
    <n v="1605"/>
    <d v="1997-12-09T00:00:00"/>
    <d v="1998-02-12T00:00:00"/>
    <s v="T.A.A."/>
    <s v="05001233100019970258300"/>
    <s v="2019"/>
    <x v="0"/>
    <s v="COLOMBIANA DE TANQUES -COLTANQUES"/>
    <s v="FRANCISCO JAVIER GIL GOMEZ"/>
    <n v="62.25"/>
    <s v="NULIDAD Y RESTABLECIMIENTO DEL DERECHO"/>
    <s v="ADJUDICACIÓN"/>
    <s v="BAJO"/>
    <s v="BAJO"/>
    <s v="BAJO"/>
    <s v="BAJO"/>
    <n v="0.05"/>
    <s v="REMOTA"/>
    <n v="1156359988"/>
    <n v="0"/>
    <s v=" ALEGATOS DE SEGUNDA"/>
    <n v="0"/>
    <s v="NO"/>
    <n v="0"/>
    <n v="25"/>
    <s v="LEONARDO LUGO LONDOÑO"/>
    <s v="DTO 2019070003746"/>
    <d v="2019-07-25T00:00:00"/>
    <n v="157.02099999999999"/>
    <s v="INFRAESTRUCTURA"/>
    <s v="En la fecha 22 de marzo de 2019, notificada por estados del 02 de abril de 2019 se reconoce al abogado leonardo Lugo personería para actuar. El expediente está a despacho para fallo."/>
    <d v="2020-08-31T00:00:00"/>
    <s v="1997-12"/>
    <s v="25"/>
    <s v="2020-07"/>
    <n v="2.3474876604267521"/>
    <n v="2714540802.8412271"/>
    <n v="0"/>
    <d v="2022-12-03T00:00:00"/>
    <n v="2.2575342465753425"/>
    <n v="4.3843078519294892E-2"/>
    <n v="0"/>
    <n v="0.05"/>
    <s v="REMOTA"/>
    <x v="1"/>
    <n v="0"/>
  </r>
  <r>
    <n v="1606"/>
    <d v="2013-11-18T00:00:00"/>
    <d v="2014-07-05T00:00:00"/>
    <s v="008 ADTIVO"/>
    <s v="05001333300820130077100"/>
    <s v="2019"/>
    <x v="0"/>
    <s v="JAIME HUMBERTO LORA"/>
    <s v="MARIANA MUÑOZ MARÍN"/>
    <n v="135.505"/>
    <s v="NULIDAD Y RESTABLECIMIENTO DEL DERECHO - LABORAL"/>
    <s v="OTRAS"/>
    <s v="BAJO"/>
    <s v="BAJO"/>
    <s v="BAJO"/>
    <s v="BAJO"/>
    <n v="0.05"/>
    <s v="REMOTA"/>
    <n v="280574937"/>
    <n v="0"/>
    <s v=" SENTENCIA 1RA FAVORABLE"/>
    <n v="0"/>
    <s v="NO"/>
    <n v="0"/>
    <n v="8"/>
    <s v="LEONARDO LUGO LONDOÑO"/>
    <s v="DTO 2019070003746"/>
    <d v="2019-07-25T00:00:00"/>
    <n v="157.02099999999999"/>
    <s v="GESTION HUMANA Y DLLO ORGANIZACIONAL"/>
    <s v="Se demanda la nulidad de los actos de libre nombramiento y remoción, que terminaron la vacancia temporal de Jaime Humberto Lora. Recibo el proceso el 01 de febrero de 2019, en el estado en que se encuentra."/>
    <d v="2020-08-31T00:00:00"/>
    <s v="2013-11"/>
    <s v="8"/>
    <s v="2020-07"/>
    <n v="0.92335772840874586"/>
    <n v="259071036.47674698"/>
    <n v="0"/>
    <d v="2021-11-16T00:00:00"/>
    <n v="1.210958904109589"/>
    <n v="4.3843078519294892E-2"/>
    <n v="0"/>
    <n v="0.05"/>
    <s v="REMOTA"/>
    <x v="1"/>
    <n v="0"/>
  </r>
  <r>
    <n v="1607"/>
    <d v="2014-11-27T00:00:00"/>
    <d v="2014-12-13T00:00:00"/>
    <s v="20 LABORAL"/>
    <s v="05001310502020140149700"/>
    <s v="2019"/>
    <x v="1"/>
    <s v="BERTHA ELIDIA OCHOA ROJAS"/>
    <s v="DIANA ALEJANDRA GIRALDO VELAZQUEZ"/>
    <n v="148.196"/>
    <s v="ORDINARIA"/>
    <s v="RECONOCIMIENTO Y PAGO DE PENSIÓN"/>
    <s v="BAJO"/>
    <s v="BAJO"/>
    <s v="BAJO"/>
    <s v="BAJO"/>
    <n v="0.05"/>
    <s v="REMOTA"/>
    <n v="5000000"/>
    <n v="0"/>
    <s v=" SENTENCIA 1RA FAVORABLE"/>
    <n v="0"/>
    <s v="NO"/>
    <n v="0"/>
    <n v="7"/>
    <s v="LEONARDO LUGO LONDOÑO"/>
    <s v="DTO 2019070003746"/>
    <d v="2019-07-25T00:00:00"/>
    <n v="157.02099999999999"/>
    <s v="GESTION HUMANA Y DLLO ORGANIZACIONAL"/>
    <s v="Sentencia de primera favorable, recibo el expediente con fecha 01 dfe febrero de 2019."/>
    <d v="2020-08-31T00:00:00"/>
    <s v="2014-11"/>
    <s v="7"/>
    <s v="2020-07"/>
    <n v="0.89080453966281536"/>
    <n v="4454022.6983140772"/>
    <n v="0"/>
    <d v="2021-11-25T00:00:00"/>
    <n v="1.2356164383561643"/>
    <n v="4.3843078519294892E-2"/>
    <n v="0"/>
    <n v="0.05"/>
    <s v="REMOTA"/>
    <x v="1"/>
    <n v="0"/>
  </r>
  <r>
    <n v="1608"/>
    <d v="2016-11-03T00:00:00"/>
    <d v="2016-10-04T00:00:00"/>
    <s v="009ADTIVO"/>
    <s v="05001333300920160074700"/>
    <s v="2019"/>
    <x v="0"/>
    <s v="MARTIN MEDINA OQUENDO"/>
    <s v="GUILLERMO LEÓN GALEANO MARÍN"/>
    <n v="81.864000000000004"/>
    <s v="NULIDAD Y RESTABLECIMIENTO DEL DERECHO - LABORAL"/>
    <s v="OTRAS"/>
    <s v="MEDIO   "/>
    <s v="MEDIO   "/>
    <s v="BAJO"/>
    <s v="MEDIO   "/>
    <n v="0.45500000000000002"/>
    <s v="MEDIA"/>
    <n v="165291099"/>
    <n v="0"/>
    <s v=" SENTENCIA 1RA EN CONTRA"/>
    <n v="0"/>
    <s v="NO"/>
    <n v="0"/>
    <n v="8"/>
    <s v="LEONARDO LUGO LONDOÑO"/>
    <s v="DTO 2019070003746"/>
    <d v="2019-07-25T00:00:00"/>
    <n v="157.02099999999999"/>
    <s v="FABRICA DE LICORES DE ANTIOQUIA"/>
    <s v="El 28 de julio del 2020 se presenta  recurso de apelación. Pendiente sobre la admisión del mismo."/>
    <d v="2020-08-31T00:00:00"/>
    <s v="2016-11"/>
    <s v="8"/>
    <s v="2020-07"/>
    <n v="0.79016316489215555"/>
    <n v="130606937.91434261"/>
    <n v="0"/>
    <d v="2024-11-01T00:00:00"/>
    <n v="4.1726027397260275"/>
    <n v="4.3843078519294892E-2"/>
    <n v="0"/>
    <n v="0.45500000000000002"/>
    <s v="MEDIA"/>
    <x v="2"/>
    <n v="0"/>
  </r>
  <r>
    <n v="1609"/>
    <d v="2019-02-07T00:00:00"/>
    <d v="2019-02-13T00:00:00"/>
    <s v="T.A.A."/>
    <s v="05001233300020190019600"/>
    <s v="2019"/>
    <x v="0"/>
    <s v="CEMENTOS ARGOS S. A. "/>
    <s v="ADRIANA MELO WHITE"/>
    <n v="105.83"/>
    <s v="NULIDAD Y RESTABLECIMIENTO DEL DERECHO"/>
    <s v="VALORIZACION"/>
    <s v="MEDIO   "/>
    <s v="MEDIO   "/>
    <s v="BAJO"/>
    <s v="ALTO"/>
    <n v="0.63"/>
    <s v="ALTA"/>
    <n v="18126230810"/>
    <n v="0.5"/>
    <s v="CONTESTACIÓN"/>
    <n v="0"/>
    <s v="NO"/>
    <n v="0"/>
    <n v="7"/>
    <s v="LEONARDO LUGO LONDOÑO"/>
    <s v="DTO 2019070003746"/>
    <d v="2019-07-25T00:00:00"/>
    <n v="157.02099999999999"/>
    <s v="INFRAESTRUCTURA"/>
    <s v="se trata de un medio de control en donde el demandante cementos Argos S. A. busca la reducción susutancial del pago o contribución que debe realizar por valorización. Por tanto, en caso de una condena en donde se acceda a las pretensiones de la demanda, la consecuencia no sería pago por parte de las arcas del departamento de Antioquia sino que dejaría de percibir recursos económicos por reducción de la valorización fijada a la demandante."/>
    <d v="2020-08-31T00:00:00"/>
    <s v="2019-02"/>
    <s v="7"/>
    <s v="2020-07"/>
    <n v="1.0374579956513144"/>
    <n v="18805203084.855701"/>
    <n v="9402601542.4278507"/>
    <d v="2026-02-05T00:00:00"/>
    <n v="5.4356164383561643"/>
    <n v="4.3843078519294892E-2"/>
    <n v="9009158359.31991"/>
    <n v="0.63"/>
    <s v="ALTA"/>
    <x v="0"/>
    <n v="9009158359.31991"/>
  </r>
  <r>
    <n v="1610"/>
    <d v="2019-02-18T00:00:00"/>
    <d v="2019-03-07T00:00:00"/>
    <s v="21 ADTIVO"/>
    <s v="05001333302120190005200"/>
    <s v="2019"/>
    <x v="0"/>
    <s v="JHON JAIRO GUTIERREZ PIEDRAHITA"/>
    <s v="GABRIEL RAUL MANRIQUE BERRIO"/>
    <n v="115.922"/>
    <s v="NULIDAD Y RESTABLECIMIENTO DEL DERECHO - LABORAL"/>
    <s v="RECONOCIMIENTO Y PAGO DE PENSIÓN"/>
    <s v="BAJO"/>
    <s v="BAJO"/>
    <s v="BAJO"/>
    <s v="BAJO"/>
    <n v="0.05"/>
    <s v="REMOTA"/>
    <n v="40019984"/>
    <n v="0"/>
    <s v=" SENTENCIA 1RA FAVORABLE"/>
    <n v="0"/>
    <s v="NO"/>
    <n v="0"/>
    <n v="6"/>
    <s v="LEONARDO LUGO LONDOÑO"/>
    <s v="DTO 2019070003746"/>
    <d v="2019-07-25T00:00:00"/>
    <n v="157.02099999999999"/>
    <s v="EDUCACION"/>
    <s v="Busca el reconocimiento pensional el demandante, derivado de su condición de docente."/>
    <d v="2020-08-31T00:00:00"/>
    <s v="2019-02"/>
    <s v="6"/>
    <s v="2020-07"/>
    <n v="1.0374579956513144"/>
    <n v="41519052.386637673"/>
    <n v="0"/>
    <d v="2025-02-16T00:00:00"/>
    <n v="4.4657534246575343"/>
    <n v="4.3843078519294892E-2"/>
    <n v="0"/>
    <n v="0.05"/>
    <s v="REMOTA"/>
    <x v="1"/>
    <n v="0"/>
  </r>
  <r>
    <n v="1611"/>
    <d v="2019-03-14T00:00:00"/>
    <d v="2019-03-21T00:00:00"/>
    <s v="36 ADTIVO"/>
    <s v="05001333303620190003400"/>
    <s v="2019"/>
    <x v="0"/>
    <s v="DAIRO ALONSO CANO SANCHEZ"/>
    <s v="ARALY LUCERO ZULUAGA YORY"/>
    <n v="277.21800000000002"/>
    <s v="REPARACIÓN DIRECTA"/>
    <s v="FALLA EN EL SERVICIO OTRAS CAUSAS"/>
    <s v="MEDIO   "/>
    <s v="BAJO"/>
    <s v="BAJO"/>
    <s v="MEDIO   "/>
    <n v="0.29749999999999999"/>
    <s v="MEDIA"/>
    <n v="348523480"/>
    <n v="0"/>
    <s v="AUDIENCIA INICIAL O PRIMERA AUDIENCIA"/>
    <n v="0"/>
    <s v="NO"/>
    <n v="0"/>
    <n v="6"/>
    <s v="LEONARDO LUGO LONDOÑO"/>
    <s v="DTO 2019070003746"/>
    <d v="2019-07-25T00:00:00"/>
    <n v="157.02099999999999"/>
    <s v="INFRAESTRUCTURA"/>
    <s v="Del vinculado por pasiva municipio de valdivia el 24 de julio de 2020, contesta la demanda."/>
    <d v="2020-08-31T00:00:00"/>
    <s v="2019-03"/>
    <s v="6"/>
    <s v="2020-07"/>
    <n v="1.0329659515843337"/>
    <n v="360012888.16768348"/>
    <n v="0"/>
    <d v="2025-03-12T00:00:00"/>
    <n v="4.5315068493150683"/>
    <n v="4.3843078519294892E-2"/>
    <n v="0"/>
    <n v="0.29749999999999999"/>
    <s v="MEDIA"/>
    <x v="2"/>
    <n v="0"/>
  </r>
  <r>
    <n v="1612"/>
    <d v="2019-03-15T00:00:00"/>
    <d v="2019-04-24T00:00:00"/>
    <s v="002 ADTIVO"/>
    <s v="05001333300220190010500"/>
    <s v="2019"/>
    <x v="0"/>
    <s v="P. H. INGENIERIA DE COLOMBIA S.A.S. y A.V.C. PROYECTOS S.A.S."/>
    <s v="GABRIEL JAIME MARTINEZ CARDENAS"/>
    <n v="31.300999999999998"/>
    <s v="REPARACIÓN DIRECTA"/>
    <s v="FALLA EN EL SERVICIO OTRAS CAUSAS"/>
    <s v="BAJO"/>
    <s v="MEDIO   "/>
    <s v="BAJO"/>
    <s v="MEDIO   "/>
    <n v="0.36499999999999999"/>
    <s v="MEDIA"/>
    <n v="132243748"/>
    <n v="0"/>
    <s v=" AUDIENCIA DE PRUEBAS"/>
    <n v="0"/>
    <s v="NO"/>
    <n v="0"/>
    <n v="6"/>
    <s v="LEONARDO LUGO LONDOÑO"/>
    <s v="DTO 2019070003746"/>
    <d v="2019-07-25T00:00:00"/>
    <n v="157.02099999999999"/>
    <s v="FABRICA DE LICORES DE ANTIOQUIA"/>
    <s v="LA SUSCRITA SECRETARIA DEJA CONSTANCIA QUE EL AUTO DEL 10 DE JULIO DE 2020, FIJADO PARA ESTADOS DEL 13 DE JULIO DE 2020, TENIENDO EN CUENTA LO ESTABLECIDO EN EL ACUERDO CSJANTA20-80, SE NOTIFICA EL 27 DE JULIO DE 2020."/>
    <d v="2020-08-31T00:00:00"/>
    <s v="2019-03"/>
    <s v="6"/>
    <s v="2020-07"/>
    <n v="1.0329659515843337"/>
    <n v="136603288.99389884"/>
    <n v="0"/>
    <d v="2025-03-13T00:00:00"/>
    <n v="4.5342465753424657"/>
    <n v="4.3843078519294892E-2"/>
    <n v="0"/>
    <n v="0.36499999999999999"/>
    <s v="MEDIA"/>
    <x v="2"/>
    <n v="0"/>
  </r>
  <r>
    <n v="1613"/>
    <d v="2019-01-15T00:00:00"/>
    <d v="2019-04-25T00:00:00"/>
    <s v="PROMISCUO DE AMALFI"/>
    <s v="05031318900120180019600"/>
    <s v="2019"/>
    <x v="1"/>
    <s v="CLARA INES MAMIAM POLANCO"/>
    <s v="NATALIA BOTERO MANCO"/>
    <n v="172.73500000000001"/>
    <s v="ORDINARIA"/>
    <s v="RECONOCIMIENTO Y PAGO DE OTRAS PRESTACIONES SALARIALES, SOLCIALES Y SALARIOS"/>
    <s v="BAJO"/>
    <s v="BAJO"/>
    <s v="BAJO"/>
    <s v="BAJO"/>
    <n v="0.05"/>
    <s v="REMOTA"/>
    <n v="34948995"/>
    <n v="0"/>
    <s v=" SENTENCIA 1RA FAVORABLE"/>
    <n v="0"/>
    <s v="NO"/>
    <n v="0"/>
    <n v="5"/>
    <s v="LEONARDO LUGO LONDOÑO"/>
    <s v="DTO 2019070003746"/>
    <d v="2019-07-25T00:00:00"/>
    <n v="157.02099999999999"/>
    <s v="EDUCACION"/>
    <s v="El 04 de agosoto de 2020 se dicta sentencia de instancia. Niega pretensiones de la demandante. Se presenta el recurso de apelación. Expediente se enviará a la sla laboral del tribbunal superior de Antioquia."/>
    <d v="2020-08-31T00:00:00"/>
    <s v="2019-01"/>
    <s v="5"/>
    <s v="2020-07"/>
    <n v="1.0434541229259338"/>
    <n v="36467672.924867846"/>
    <n v="0"/>
    <d v="2024-01-14T00:00:00"/>
    <n v="3.3726027397260272"/>
    <n v="4.3843078519294892E-2"/>
    <n v="0"/>
    <n v="0.05"/>
    <s v="REMOTA"/>
    <x v="1"/>
    <n v="0"/>
  </r>
  <r>
    <n v="1614"/>
    <d v="2019-01-15T00:00:00"/>
    <d v="2019-04-25T00:00:00"/>
    <s v="PROMISCUO DE AMALFI"/>
    <s v="05031318900120180020800"/>
    <s v="2019"/>
    <x v="1"/>
    <s v="MARTA LUCIA PALACIO BERRIO"/>
    <s v="NATALIA BOTERO MANCO"/>
    <n v="172.73500000000001"/>
    <s v="ORDINARIA"/>
    <s v="RECONOCIMIENTO Y PAGO DE OTRAS PRESTACIONES SALARIALES, SOLCIALES Y SALARIOS"/>
    <s v="BAJO"/>
    <s v="BAJO"/>
    <s v="BAJO"/>
    <s v="BAJO"/>
    <n v="0.05"/>
    <s v="REMOTA"/>
    <n v="49490334"/>
    <n v="0"/>
    <s v=" SENTENCIA 1RA FAVORABLE"/>
    <n v="0"/>
    <s v="NO"/>
    <n v="0"/>
    <n v="5"/>
    <s v="LEONARDO LUGO LONDOÑO"/>
    <s v="DTO 2019070003746"/>
    <d v="2019-07-25T00:00:00"/>
    <n v="157.02099999999999"/>
    <s v="EDUCACION"/>
    <s v="El 18 de ferbero de 2020, a las 09.00 a.m. se desarrrlla la audiencia inicicla del proceso. Acto seguido se realiza la audiencia de trámite y juzgamiento en el asunto d ela referenia. Se dicta sentencia Niega pretensiones. Se cambia la percepción de riesgo de este proceso estimandose en el grado de bajo o remota (menos del 5%). Demandante apela, se envía el expediente la Trubunal Superior de Antiquia - Sala Laboral."/>
    <d v="2020-08-31T00:00:00"/>
    <s v="2019-01"/>
    <s v="5"/>
    <s v="2020-07"/>
    <n v="1.0434541229259338"/>
    <n v="51640893.057281516"/>
    <n v="0"/>
    <d v="2024-01-14T00:00:00"/>
    <n v="3.3726027397260272"/>
    <n v="4.3843078519294892E-2"/>
    <n v="0"/>
    <n v="0.05"/>
    <s v="REMOTA"/>
    <x v="1"/>
    <n v="0"/>
  </r>
  <r>
    <n v="1615"/>
    <d v="2019-03-13T00:00:00"/>
    <d v="2019-04-25T00:00:00"/>
    <s v="PROMISCUO SEGOVIA"/>
    <s v="05736318900120190003400"/>
    <s v="2019"/>
    <x v="1"/>
    <s v="LUIS ROBERTO MORALES JELKH"/>
    <s v="NATALIA BOTERO MANCO"/>
    <n v="172.73500000000001"/>
    <s v="ORDINARIA"/>
    <s v="RECONOCIMIENTO Y PAGO DE OTRAS PRESTACIONES SALARIALES, SOLCIALES Y SALARIOS"/>
    <s v="MEDIO   "/>
    <s v="MEDIO   "/>
    <s v="MEDIO   "/>
    <s v="MEDIO   "/>
    <n v="0.5"/>
    <s v="MEDIA"/>
    <n v="42687512"/>
    <n v="0"/>
    <s v="CONTESTACIÓN"/>
    <n v="0"/>
    <s v="NO"/>
    <n v="0"/>
    <n v="4"/>
    <s v="LEONARDO LUGO LONDOÑO"/>
    <s v="DTO 2019070003746"/>
    <d v="2019-07-25T00:00:00"/>
    <n v="157.02099999999999"/>
    <s v="EDUCACION"/>
    <s v="El 03 de marzo de 2020 se envía al juzgado las constancias de citación y de notificación por aviso al llmado en garantía (Seguros Suramericana). Sin embargo por efectos del Covid-19 solo hasta el 01 de junio de 2020 se comprobó la entrega efectiva del comunicado y el registro de la actuación judicial."/>
    <d v="2020-08-31T00:00:00"/>
    <s v="2019-03"/>
    <s v="4"/>
    <s v="2020-07"/>
    <n v="1.0329659515843337"/>
    <n v="44094746.453847662"/>
    <n v="0"/>
    <d v="2023-03-12T00:00:00"/>
    <n v="2.5287671232876714"/>
    <n v="4.3843078519294892E-2"/>
    <n v="0"/>
    <n v="0.5"/>
    <s v="MEDIA"/>
    <x v="2"/>
    <n v="0"/>
  </r>
  <r>
    <n v="1616"/>
    <d v="2019-04-08T00:00:00"/>
    <d v="2019-05-06T00:00:00"/>
    <s v="19 ADTIVO."/>
    <s v="05001333301920190001700"/>
    <s v="2019"/>
    <x v="0"/>
    <s v="SILVIA AMPARO SILVA SERNA"/>
    <s v="JOSE ALBEIRO AGUIRRE CASTAÑO"/>
    <n v="179.66"/>
    <s v="REPARACIÓN DIRECTA"/>
    <s v="FALLA EN EL SERVICIO OTRAS CAUSAS"/>
    <s v="MEDIO   "/>
    <s v="BAJO"/>
    <s v="BAJO"/>
    <s v="BAJO"/>
    <n v="0.14000000000000001"/>
    <s v="BAJA"/>
    <n v="227428257"/>
    <n v="0"/>
    <s v="CONTESTACIÓN"/>
    <n v="0"/>
    <s v="NO"/>
    <n v="0"/>
    <n v="6"/>
    <s v="LEONARDO LUGO LONDOÑO"/>
    <s v="DTO 2019070003746"/>
    <d v="2019-07-25T00:00:00"/>
    <n v="157.02099999999999"/>
    <s v="MINAS"/>
    <s v="A través del medio de control de reparación directa, busca la demandante reconocimiento indemnizatorio por la muerte del señor diego Alberto Suerez Montoya, quien según relato de la actora, era su compañero permanente."/>
    <d v="2020-08-31T00:00:00"/>
    <s v="2019-04"/>
    <s v="6"/>
    <s v="2020-07"/>
    <n v="1.0279083431257343"/>
    <n v="233775402.83284369"/>
    <n v="0"/>
    <d v="2025-04-06T00:00:00"/>
    <n v="4.5999999999999996"/>
    <n v="4.3843078519294892E-2"/>
    <n v="0"/>
    <n v="0.14000000000000001"/>
    <s v="BAJA"/>
    <x v="2"/>
    <n v="0"/>
  </r>
  <r>
    <n v="1617"/>
    <d v="2019-02-26T00:00:00"/>
    <d v="2019-05-10T00:00:00"/>
    <s v="13 ADTIVO."/>
    <s v="05001333301320190005800"/>
    <s v="2019"/>
    <x v="0"/>
    <s v="MARY DEL SOCORRO CRUZ DE MARIAGA"/>
    <s v="DIANA CAROLINA ALZATE QUINTERO"/>
    <n v="165.81899999999999"/>
    <s v="NULIDAD Y RESTABLECIMIENTO DEL DERECHO - LABORAL"/>
    <s v="RELIQUIDACIÓN DE LA PENSIÓN"/>
    <s v="BAJO"/>
    <s v="BAJO"/>
    <s v="BAJO"/>
    <s v="BAJO"/>
    <n v="0.05"/>
    <s v="REMOTA"/>
    <n v="35921468"/>
    <n v="0"/>
    <s v="CONTESTACIÓN"/>
    <n v="0"/>
    <s v="NO"/>
    <n v="0"/>
    <n v="5"/>
    <s v="LEONARDO LUGO LONDOÑO"/>
    <s v="DTO 2019070003746"/>
    <d v="2019-07-25T00:00:00"/>
    <n v="157.02099999999999"/>
    <s v="EDUCACION"/>
    <s v="Se contestó en forma oportuna la demanda. Por auto de fecha 06/03/2020 se pone en conocimiento que el 27 de febrero de hogaño, la demandante presentó desisitimiento d elas pretensiones de la demanda."/>
    <d v="2020-08-31T00:00:00"/>
    <s v="2019-02"/>
    <s v="5"/>
    <s v="2020-07"/>
    <n v="1.0374579956513144"/>
    <n v="37267014.192132831"/>
    <n v="0"/>
    <d v="2024-02-25T00:00:00"/>
    <n v="3.4876712328767123"/>
    <n v="4.3843078519294892E-2"/>
    <n v="0"/>
    <n v="0.05"/>
    <s v="REMOTA"/>
    <x v="1"/>
    <n v="0"/>
  </r>
  <r>
    <n v="1618"/>
    <d v="2019-05-08T00:00:00"/>
    <d v="2019-05-23T00:00:00"/>
    <s v="36 ADTIVO"/>
    <s v="05001333303620190015600"/>
    <s v="2019"/>
    <x v="0"/>
    <s v="ALMA IMPERIO SILVA DE RESTREPO, DIANA MILENA DELGADO SEPULVEDA, SERGIO ANDRES ROJAS GOMEZ, MIRIAM DE JESUS GIRALDO QUICENO y OTROS"/>
    <s v="JOHANNY ANDRES PARRA RIVERA"/>
    <n v="204.33"/>
    <s v="GRUPO"/>
    <s v="OTRAS"/>
    <s v="MEDIO   "/>
    <s v="BAJO"/>
    <s v="BAJO"/>
    <s v="BAJO"/>
    <n v="0.14000000000000001"/>
    <s v="BAJA"/>
    <n v="315000000"/>
    <n v="0"/>
    <s v="  SENTENCIA 2DA FAVORABLE"/>
    <n v="0"/>
    <s v="si"/>
    <n v="0"/>
    <n v="3"/>
    <s v="LEONARDO LUGO LONDOÑO"/>
    <s v="DTO 2019070003746"/>
    <d v="2019-07-25T00:00:00"/>
    <n v="157.02099999999999"/>
    <s v="PARTICIPACION CIUDADANA Y DLLO SOCIAL"/>
    <s v="el 04 de marzo dse profiere sentencia de segunda instancia, confirma. Pendiente devolución."/>
    <d v="2020-08-31T00:00:00"/>
    <s v="2019-05"/>
    <s v="3"/>
    <s v="2020-07"/>
    <n v="1.0246973838344398"/>
    <n v="322779675.90784854"/>
    <n v="0"/>
    <d v="2022-05-07T00:00:00"/>
    <n v="1.6821917808219178"/>
    <n v="4.3843078519294892E-2"/>
    <n v="0"/>
    <n v="0.14000000000000001"/>
    <s v="BAJA"/>
    <x v="2"/>
    <n v="0"/>
  </r>
  <r>
    <n v="1619"/>
    <d v="2019-05-28T00:00:00"/>
    <d v="2019-05-31T00:00:00"/>
    <s v="T.A.A."/>
    <s v="05001233300020190125500"/>
    <s v="2019"/>
    <x v="0"/>
    <s v="JAIME HENAO GUTIERREZ"/>
    <s v="JOSE VICENTE BLANCO RESTREPO"/>
    <n v="44.445"/>
    <s v="NULIDAD Y RESTABLECIMIENTO DEL DERECHO"/>
    <s v="VALORIZACION"/>
    <s v="MEDIO   "/>
    <s v="MEDIO   "/>
    <s v="BAJO"/>
    <s v="MEDIO   "/>
    <n v="0.45500000000000002"/>
    <s v="MEDIA"/>
    <n v="1673880850"/>
    <n v="0"/>
    <s v="CONTESTACIÓN"/>
    <n v="0"/>
    <n v="0"/>
    <n v="0"/>
    <n v="6"/>
    <s v="LEONARDO LUGO LONDOÑO"/>
    <s v="DTO 2019070003746"/>
    <d v="2019-07-25T00:00:00"/>
    <n v="157.02099999999999"/>
    <s v="INFRAESTRUCTURA"/>
    <s v="El 26 de julio de 2019 se solicitan los antecedentes administrativos del asunto en estudio. Traslado vence el 06 de septiembre de 2019."/>
    <d v="2020-08-31T00:00:00"/>
    <s v="2019-05"/>
    <s v="6"/>
    <s v="2020-07"/>
    <n v="1.0246973838344398"/>
    <n v="1715221327.8455682"/>
    <n v="0"/>
    <d v="2025-05-26T00:00:00"/>
    <n v="4.7369863013698632"/>
    <n v="4.3843078519294892E-2"/>
    <n v="0"/>
    <n v="0.45500000000000002"/>
    <s v="MEDIA"/>
    <x v="2"/>
    <n v="0"/>
  </r>
  <r>
    <n v="1620"/>
    <d v="2019-03-11T00:00:00"/>
    <d v="2019-06-05T00:00:00"/>
    <s v="12 LABORAL"/>
    <s v="05001310501220190011600"/>
    <s v="2019"/>
    <x v="1"/>
    <s v="NAZARIO ALIRIO MOSQUERA MOSQUERA"/>
    <s v="YURLEIS GOMEZ HURTADO"/>
    <n v="306.96100000000001"/>
    <s v="ORDINARIA"/>
    <s v="RECONOCIMIENTO Y PAGO DE OTRAS PRESTACIONES SALARIALES, SOLCIALES Y SALARIOS"/>
    <s v="BAJO"/>
    <s v="MEDIO   "/>
    <s v="BAJO"/>
    <s v="BAJO"/>
    <n v="0.20749999999999999"/>
    <s v="BAJA"/>
    <n v="47905922"/>
    <n v="0"/>
    <s v="CONTESTACIÓN"/>
    <n v="0"/>
    <s v="NO"/>
    <n v="0"/>
    <n v="6"/>
    <s v="LEONARDO LUGO LONDOÑO"/>
    <s v="DTO 2019070003746"/>
    <d v="2019-07-25T00:00:00"/>
    <n v="157.02099999999999"/>
    <s v="INFRAESTRUCTURA"/>
    <s v="El 18 de noviembre de 2019,  se pone en conocimiento del despacho, las notificaciones realizadas a la univeridad de Antioquia, y a la compañía de srguors Bolivar S. A. llamadas en garantía por el departamento de Antioquia."/>
    <d v="2020-08-31T00:00:00"/>
    <s v="2019-03"/>
    <s v="6"/>
    <s v="2020-07"/>
    <n v="1.0329659515843337"/>
    <n v="49485186.305254869"/>
    <n v="0"/>
    <d v="2025-03-09T00:00:00"/>
    <n v="4.5232876712328771"/>
    <n v="4.3843078519294892E-2"/>
    <n v="0"/>
    <n v="0.20749999999999999"/>
    <s v="BAJA"/>
    <x v="2"/>
    <n v="0"/>
  </r>
  <r>
    <n v="1621"/>
    <d v="2019-06-04T00:00:00"/>
    <d v="2019-06-12T00:00:00"/>
    <s v="006 ADTIVO"/>
    <s v="05001333300620190020400"/>
    <s v="2019"/>
    <x v="0"/>
    <s v="YONY ALONSO JARAMILLO RESTREPO"/>
    <s v="GILBERTO ANTONIO HERNANDEZ JIMENEZ"/>
    <n v="96.361999999999995"/>
    <s v="REPARACIÓN DIRECTA"/>
    <s v="FALLA EN EL SERVICIO OTRAS CAUSAS"/>
    <s v="BAJO"/>
    <s v="BAJO"/>
    <s v="BAJO"/>
    <s v="BAJO"/>
    <n v="0.05"/>
    <s v="REMOTA"/>
    <n v="390000000"/>
    <n v="0"/>
    <s v="ADMISIÓN"/>
    <n v="0"/>
    <s v="NO"/>
    <n v="0"/>
    <n v="5"/>
    <s v="LEONARDO LUGO LONDOÑO"/>
    <s v="DTO 2019070003746"/>
    <d v="2019-07-25T00:00:00"/>
    <n v="157.02099999999999"/>
    <s v="MINAS"/>
    <s v="Pretende el demandante que las entidades llamadas a juicio y el particular, sena administrativa y extracontractualmente responsables del deterriorio de un propiedad ubicada en el corregimiento de la cruzada del municipio de remedios."/>
    <d v="2020-08-31T00:00:00"/>
    <s v="2019-06"/>
    <s v="5"/>
    <s v="2020-07"/>
    <n v="1.022003699737124"/>
    <n v="398581442.89747834"/>
    <n v="0"/>
    <d v="2024-06-02T00:00:00"/>
    <n v="3.7561643835616438"/>
    <n v="4.3843078519294892E-2"/>
    <n v="0"/>
    <n v="0.05"/>
    <s v="REMOTA"/>
    <x v="1"/>
    <n v="0"/>
  </r>
  <r>
    <n v="1622"/>
    <d v="2019-05-27T00:00:00"/>
    <d v="2019-06-07T00:00:00"/>
    <s v="021 ADTIVO"/>
    <s v="05001333302120190019400"/>
    <s v="2019"/>
    <x v="0"/>
    <s v="COLCIVIL S.A., CYCASA CANTERAS Y CONSTRUCCIONES S.A. "/>
    <s v="DANIEL ALBERTO GOMEZ SILVA"/>
    <n v="49.296999999999997"/>
    <s v="CONTRACTUAL"/>
    <s v="EQUILIBRIO ECONOMICO"/>
    <s v="BAJO"/>
    <s v="MEDIO   "/>
    <s v="BAJO"/>
    <s v="BAJO"/>
    <n v="0.20749999999999999"/>
    <s v="BAJA"/>
    <n v="68930440"/>
    <n v="0"/>
    <s v="CONTESTACIÓN"/>
    <n v="0"/>
    <s v="NO"/>
    <n v="0"/>
    <n v="6"/>
    <s v="LEONARDO LUGO LONDOÑO"/>
    <s v="DTO 2019070003746"/>
    <d v="2019-07-25T00:00:00"/>
    <n v="157.02099999999999"/>
    <s v="INFRAESTRUCTURA"/>
    <s v="Dentro de la oportunidad procesal se da respuesta a al demanda y se presentan excepciones de mérito."/>
    <d v="2020-08-31T00:00:00"/>
    <s v="2019-05"/>
    <s v="6"/>
    <s v="2020-07"/>
    <n v="1.0246973838344398"/>
    <n v="70632841.534556821"/>
    <n v="0"/>
    <d v="2025-05-25T00:00:00"/>
    <n v="4.7342465753424658"/>
    <n v="4.3843078519294892E-2"/>
    <n v="0"/>
    <n v="0.20749999999999999"/>
    <s v="BAJA"/>
    <x v="2"/>
    <n v="0"/>
  </r>
  <r>
    <n v="1623"/>
    <d v="2019-05-05T00:00:00"/>
    <d v="2019-06-28T00:00:00"/>
    <s v="T.A.A."/>
    <s v="05001233300020180236400"/>
    <s v="2019"/>
    <x v="0"/>
    <s v="JOSE IGNACIO SAENZ HOYOS, JOSE FERNANDO SAENZ HOYOS "/>
    <s v="ALEJANDRA ORTIZ FERNANDEZ"/>
    <n v="197.214"/>
    <s v="REPARACIÓN DIRECTA"/>
    <s v="OTRAS"/>
    <s v="BAJO"/>
    <s v="BAJO"/>
    <s v="BAJO"/>
    <s v="BAJO"/>
    <n v="0.05"/>
    <s v="REMOTA"/>
    <n v="7006239388"/>
    <n v="0"/>
    <s v="CONTESTACIÓN"/>
    <n v="0"/>
    <s v="NO"/>
    <n v="0"/>
    <n v="5"/>
    <s v="LEONARDO LUGO LONDOÑO"/>
    <s v="DTO 2019070003746"/>
    <d v="2019-07-25T00:00:00"/>
    <n v="157.02099999999999"/>
    <s v="MINAS"/>
    <s v="Dentro del tiempo legal se da respuesta a los hechos de la demanda y se presentan excepciones de mérito.(16-octubre-2019)."/>
    <d v="2020-08-31T00:00:00"/>
    <s v="2019-05"/>
    <s v="5"/>
    <s v="2020-07"/>
    <n v="1.0246973838344398"/>
    <n v="7179275171.4014063"/>
    <n v="0"/>
    <d v="2024-05-03T00:00:00"/>
    <n v="3.6739726027397261"/>
    <n v="4.3843078519294892E-2"/>
    <n v="0"/>
    <n v="0.05"/>
    <s v="REMOTA"/>
    <x v="1"/>
    <n v="0"/>
  </r>
  <r>
    <n v="1624"/>
    <d v="2019-07-16T00:00:00"/>
    <d v="2019-08-15T00:00:00"/>
    <s v="33 ADTIVO."/>
    <s v="05001333303320190026900"/>
    <s v="2019"/>
    <x v="0"/>
    <s v="CERVECERIA UNION S.A. "/>
    <s v="NYDIA VALERIA SALAMANCA"/>
    <n v="194.239"/>
    <s v="NULIDAD Y RESTABLECIMIENTO DEL DERECHO"/>
    <s v="IMPUESTOS"/>
    <s v="MEDIO   "/>
    <s v="MEDIO   "/>
    <s v="BAJO"/>
    <s v="MEDIO   "/>
    <n v="0.45500000000000002"/>
    <s v="MEDIA"/>
    <n v="8235000"/>
    <n v="0"/>
    <s v="CONTESTACIÓN"/>
    <n v="0"/>
    <s v="NO"/>
    <n v="0"/>
    <n v="6"/>
    <s v="LEONARDO LUGO LONDOÑO"/>
    <s v="DTO 2019070003746"/>
    <d v="2019-07-25T00:00:00"/>
    <n v="157.02099999999999"/>
    <s v="HACIENDA"/>
    <s v="El 07 de noviembre de 2019 dentro del término legal , se presenta la contestación de la demanda."/>
    <d v="2020-08-31T00:00:00"/>
    <s v="2019-07"/>
    <s v="6"/>
    <s v="2020-07"/>
    <n v="1.0197202253740043"/>
    <n v="8397396.0559549257"/>
    <n v="0"/>
    <d v="2025-07-14T00:00:00"/>
    <n v="4.8712328767123285"/>
    <n v="4.3843078519294892E-2"/>
    <n v="0"/>
    <n v="0.45500000000000002"/>
    <s v="MEDIA"/>
    <x v="2"/>
    <n v="0"/>
  </r>
  <r>
    <n v="1625"/>
    <d v="2019-07-10T00:00:00"/>
    <d v="2019-07-30T00:00:00"/>
    <s v="20 ADTIVO."/>
    <s v="05001333302020190026100"/>
    <s v="2019"/>
    <x v="0"/>
    <s v="LUZ DARY MANCO MANCO"/>
    <s v="DIANA CAROLINA ALZATE QUINTERO"/>
    <n v="165.81899999999999"/>
    <s v="NULIDAD Y RESTABLECIMIENTO DEL DERECHO - LABORAL"/>
    <s v="RECONOCIMIENTO Y PAGO DE OTRAS PRESTACIONES SALARIALES, SOLCIALES Y SALARIOS"/>
    <s v="BAJO"/>
    <s v="BAJO"/>
    <s v="BAJO"/>
    <s v="BAJO"/>
    <n v="0.05"/>
    <s v="REMOTA"/>
    <n v="2782868"/>
    <n v="0"/>
    <s v="CONTESTACIÓN"/>
    <n v="0"/>
    <s v="NO"/>
    <n v="0"/>
    <n v="5"/>
    <s v="LEONARDO LUGO LONDOÑO"/>
    <s v="DTO 2019070003746"/>
    <d v="2019-07-25T00:00:00"/>
    <n v="157.02099999999999"/>
    <s v="EDUCACION"/>
    <s v="Se presentó la contestación de la demanda. En enero 17 se allegó al despacho los antecedentes administrativos de la demandante. "/>
    <d v="2020-08-31T00:00:00"/>
    <s v="2019-07"/>
    <s v="5"/>
    <s v="2020-07"/>
    <n v="1.0197202253740043"/>
    <n v="2837746.7841461045"/>
    <n v="0"/>
    <d v="2024-07-08T00:00:00"/>
    <n v="3.8547945205479452"/>
    <n v="4.3843078519294892E-2"/>
    <n v="0"/>
    <n v="0.05"/>
    <s v="REMOTA"/>
    <x v="1"/>
    <n v="0"/>
  </r>
  <r>
    <n v="1626"/>
    <d v="2019-06-10T00:00:00"/>
    <d v="2019-07-30T00:00:00"/>
    <s v="009 ADTIVO."/>
    <s v="05001333300920190021400"/>
    <s v="2019"/>
    <x v="0"/>
    <s v="MARIA DEL CARMEN RODRIGUEZ CARO"/>
    <s v="DIANA CAROLINA ALZATE QUINTERO"/>
    <n v="165.81899999999999"/>
    <s v="NULIDAD Y RESTABLECIMIENTO DEL DERECHO - LABORAL"/>
    <s v="RECONOCIMIENTO Y PAGO DE OTRAS PRESTACIONES SALARIALES, SOLCIALES Y SALARIOS"/>
    <s v="BAJO"/>
    <s v="BAJO"/>
    <s v="BAJO"/>
    <s v="BAJO"/>
    <n v="0.05"/>
    <s v="REMOTA"/>
    <n v="3860350"/>
    <n v="0"/>
    <s v="CONTESTACIÓN"/>
    <n v="0"/>
    <s v="NO"/>
    <n v="0"/>
    <n v="5"/>
    <s v="LEONARDO LUGO LONDOÑO"/>
    <s v="DTO 2019070003746"/>
    <d v="2019-07-25T00:00:00"/>
    <n v="157.02099999999999"/>
    <s v="EDUCACION"/>
    <s v="Se presentó la contestación de la demanda, el 17 de enero se allega al despacho los antecedentes administrativos del asuntoa debatir."/>
    <d v="2020-08-31T00:00:00"/>
    <s v="2019-06"/>
    <s v="5"/>
    <s v="2020-07"/>
    <n v="1.022003699737124"/>
    <n v="3945291.9822802069"/>
    <n v="0"/>
    <d v="2024-06-08T00:00:00"/>
    <n v="3.7726027397260276"/>
    <n v="4.3843078519294892E-2"/>
    <n v="0"/>
    <n v="0.05"/>
    <s v="REMOTA"/>
    <x v="1"/>
    <n v="0"/>
  </r>
  <r>
    <n v="1627"/>
    <d v="2019-08-09T00:00:00"/>
    <d v="2019-08-22T00:00:00"/>
    <s v="10 ADTIVO."/>
    <s v="05001333301020190032000"/>
    <s v="2019"/>
    <x v="0"/>
    <s v="CERVECERIA UNION S.A. "/>
    <s v="NYDIA VALERIA SALAMANCA"/>
    <n v="194.32900000000001"/>
    <s v="NULIDAD Y RESTABLECIMIENTO DEL DERECHO"/>
    <s v="IMPUESTOS"/>
    <s v="BAJO"/>
    <s v="BAJO"/>
    <s v="BAJO"/>
    <s v="MEDIO   "/>
    <n v="0.20749999999999999"/>
    <s v="BAJA"/>
    <n v="5490000"/>
    <n v="0"/>
    <s v="CONTESTACIÓN"/>
    <n v="0"/>
    <s v="NO"/>
    <n v="0"/>
    <n v="5"/>
    <s v="LEONARDO LUGO LONDOÑO"/>
    <s v="DTO 2019070003746"/>
    <d v="2019-07-25T00:00:00"/>
    <n v="157.02099999999999"/>
    <s v="HACIENDA"/>
    <s v="Nulidad de actos administrativos que declararon sanción administrativa por no movilizar mercancias dentro del término legal. Se contesta la demanda el 10 de diciembre de 2019, dentro de la oportunidad procesal."/>
    <d v="2020-08-31T00:00:00"/>
    <s v="2019-08"/>
    <s v="5"/>
    <s v="2020-07"/>
    <n v="1.0188294671454916"/>
    <n v="5593373.7746287491"/>
    <n v="0"/>
    <d v="2024-08-07T00:00:00"/>
    <n v="3.9369863013698629"/>
    <n v="4.3843078519294892E-2"/>
    <n v="0"/>
    <n v="0.20749999999999999"/>
    <s v="BAJA"/>
    <x v="2"/>
    <n v="0"/>
  </r>
  <r>
    <n v="1628"/>
    <d v="2019-03-13T00:00:00"/>
    <d v="2019-09-09T00:00:00"/>
    <s v="001 SEGOVIA"/>
    <s v="05736318900120190002200"/>
    <s v="2019"/>
    <x v="1"/>
    <s v="JOANA AIDEE MADRID GALVIS"/>
    <s v="NATALIO BOTRO MANCO"/>
    <n v="172735"/>
    <s v="ORDINARIA"/>
    <s v="RECONOCIMIENTO Y PAGO DE OTRAS PRESTACIONES SALARIALES, SOLCIALES Y SALARIOS"/>
    <s v="BAJO"/>
    <s v="BAJO"/>
    <s v="BAJO"/>
    <s v="BAJO"/>
    <n v="0.05"/>
    <s v="REMOTA"/>
    <n v="76000000"/>
    <n v="0"/>
    <s v="CONTESTACIÓN"/>
    <n v="0"/>
    <s v="NO"/>
    <n v="0"/>
    <n v="5"/>
    <s v="LEONARDO LUGO LONDOÑO"/>
    <s v="DTO 2019070003746"/>
    <d v="2019-07-25T00:00:00"/>
    <n v="157.02099999999999"/>
    <s v="EDUCACION"/>
    <s v="El 03 de marzo de 2020 se envía al juzgado las constancias de citación y de notificación por aviso al llmado en garantía (Seguros Suramericana). Sin embargo por efectos del Covid-19 solo hasta el 01 de junio de 2020 se comprobó la entrega efectiva del comunicado y el registro de la actuación judicial."/>
    <d v="2020-08-31T00:00:00"/>
    <s v="2019-03"/>
    <s v="5"/>
    <s v="2020-07"/>
    <n v="1.0329659515843337"/>
    <n v="78505412.320409358"/>
    <n v="0"/>
    <d v="2024-03-11T00:00:00"/>
    <n v="3.5287671232876714"/>
    <n v="4.3843078519294892E-2"/>
    <n v="0"/>
    <n v="0.05"/>
    <s v="REMOTA"/>
    <x v="1"/>
    <n v="0"/>
  </r>
  <r>
    <n v="1629"/>
    <d v="2019-08-16T00:00:00"/>
    <d v="2019-09-04T00:00:00"/>
    <s v="10 ADTIVO."/>
    <s v="05001333301020190027200"/>
    <s v="2019"/>
    <x v="0"/>
    <s v="CERVECERIA UNION S. A. "/>
    <s v="NYDIA VALERIA SALAMANCA"/>
    <n v="194.32900000000001"/>
    <s v="NULIDAD Y RESTABLECIMIENTO DEL DERECHO"/>
    <s v="IMPUESTOS"/>
    <s v="BAJO"/>
    <s v="BAJO"/>
    <s v="BAJO"/>
    <s v="BAJO"/>
    <n v="0.05"/>
    <s v="REMOTA"/>
    <n v="14030000"/>
    <n v="0"/>
    <s v="CONTESTACIÓN"/>
    <n v="0"/>
    <s v="NO"/>
    <n v="0"/>
    <n v="5"/>
    <s v="LEONARDO LUGO LONDOÑO"/>
    <s v="DTO 2019070003746"/>
    <d v="2019-07-25T00:00:00"/>
    <n v="157.02099999999999"/>
    <s v="HACIENDA"/>
    <s v="Nulidad de actos administrativos que declararon sanción administrativa por no movilizar mercancias dentro del término legal. Se contesta la demanda el 10 de didiembre de 2019, dentro de la oportunidad procesal."/>
    <d v="2020-08-31T00:00:00"/>
    <s v="2019-08"/>
    <s v="5"/>
    <s v="2020-07"/>
    <n v="1.0188294671454916"/>
    <n v="14294177.424051248"/>
    <n v="0"/>
    <d v="2024-08-14T00:00:00"/>
    <n v="3.956164383561644"/>
    <n v="4.3843078519294892E-2"/>
    <n v="0"/>
    <n v="0.05"/>
    <s v="REMOTA"/>
    <x v="1"/>
    <n v="0"/>
  </r>
  <r>
    <n v="1630"/>
    <d v="2019-09-05T00:00:00"/>
    <d v="2019-09-09T00:00:00"/>
    <s v="001 BELLO."/>
    <s v="05088310500120190043600"/>
    <s v="2019"/>
    <x v="1"/>
    <s v="DIANA MARCELA CADAVID MONA"/>
    <s v="JULIA FERNANDA MUÑOZ RINCON"/>
    <n v="215.27799999999999"/>
    <s v="ORDINARIA"/>
    <s v="RECONOCIMIENTO Y PAGO DE OTRAS PRESTACIONES SALARIALES, SOLCIALES Y SALARIOS"/>
    <s v="BAJO"/>
    <s v="BAJO"/>
    <s v="BAJO"/>
    <s v="BAJO"/>
    <n v="0.05"/>
    <s v="REMOTA"/>
    <n v="9172926"/>
    <n v="0"/>
    <s v="ADMISIÓN"/>
    <n v="0"/>
    <s v="NO"/>
    <n v="0"/>
    <n v="5"/>
    <s v="LEONARDO LUGO LONDOÑO"/>
    <s v="DTO 2019070003746"/>
    <d v="2019-07-25T00:00:00"/>
    <n v="157.02099999999999"/>
    <s v="EDUCACION"/>
    <s v="Proceso relacionado con el tema de Brilladora la esmeralda Ltda."/>
    <d v="2020-08-31T00:00:00"/>
    <s v="2019-09"/>
    <s v="5"/>
    <s v="2020-07"/>
    <n v="1.016560139453806"/>
    <n v="9324830.9337594435"/>
    <n v="0"/>
    <d v="2024-09-03T00:00:00"/>
    <n v="4.0109589041095894"/>
    <n v="4.3843078519294892E-2"/>
    <n v="0"/>
    <n v="0.05"/>
    <s v="REMOTA"/>
    <x v="1"/>
    <n v="0"/>
  </r>
  <r>
    <n v="1631"/>
    <d v="2018-12-14T00:00:00"/>
    <d v="2019-10-21T00:00:00"/>
    <s v="001 ADTIVO."/>
    <s v="05001333300120180051900"/>
    <s v="2019"/>
    <x v="0"/>
    <s v="LILIA INES GOMEZ LOPEZ"/>
    <s v="JAIME JAVIER DIAZ PELAEZ"/>
    <n v="89803"/>
    <s v="NULIDAD Y RESTABLECIMIENTO DEL DERECHO - LABORAL"/>
    <s v="RELIQUIDACIÓN DE LA PENSIÓN"/>
    <s v="BAJO"/>
    <s v="BAJO"/>
    <s v="BAJO"/>
    <s v="BAJO"/>
    <n v="0.05"/>
    <s v="REMOTA"/>
    <n v="10861275"/>
    <n v="0"/>
    <s v="ADMISIÓN"/>
    <n v="0"/>
    <s v="NO"/>
    <n v="0"/>
    <n v="5"/>
    <s v="LEONARDO LUGO LONDOÑO"/>
    <s v="DTO 2019070003746"/>
    <d v="2019-07-25T00:00:00"/>
    <n v="157.02099999999999"/>
    <s v="EDUCACION"/>
    <s v="Solicitan  reliquidaciónde la pension otorgada, basados la variación del SMMLV y no en el IPC de cada año."/>
    <d v="2020-08-31T00:00:00"/>
    <s v="2018-12"/>
    <s v="5"/>
    <s v="2020-07"/>
    <n v="0.73268911507362433"/>
    <n v="7957937.9683212787"/>
    <n v="0"/>
    <d v="2023-12-13T00:00:00"/>
    <n v="3.2849315068493152"/>
    <n v="4.3843078519294892E-2"/>
    <n v="0"/>
    <n v="0.05"/>
    <s v="REMOTA"/>
    <x v="1"/>
    <n v="0"/>
  </r>
  <r>
    <n v="1632"/>
    <d v="2019-10-10T00:00:00"/>
    <d v="2019-10-28T00:00:00"/>
    <s v="21 ADTIVO."/>
    <s v="05001333302120190040700"/>
    <s v="2019"/>
    <x v="0"/>
    <s v="DORA INES PEDROZA CARDONA"/>
    <s v="MAURICIO ENRIQUE NAVARRO CASTILLO"/>
    <n v="128.309"/>
    <s v="NULIDAD Y RESTABLECIMIENTO DEL DERECHO - LABORAL"/>
    <s v="RECONOCIMIENTO Y PAGO DE PENSIÓN"/>
    <s v="BAJO"/>
    <s v="BAJO"/>
    <s v="BAJO"/>
    <s v="BAJO"/>
    <n v="0.05"/>
    <s v="REMOTA"/>
    <n v="41319387"/>
    <n v="0"/>
    <s v="CONTESTACIÓN"/>
    <n v="0"/>
    <s v="NO"/>
    <n v="0"/>
    <n v="5"/>
    <s v="LEONARDO LUGO LONDOÑO"/>
    <s v="DTO 2019070003746"/>
    <d v="2019-07-25T00:00:00"/>
    <n v="157.02099999999999"/>
    <s v="EDUCACION"/>
    <s v="el 27 de julio de 2020 certifica contestación de la demanda asi: CERTIFICACION 2 FOLIOS Y OFICIO REQUERIMIENTO 2 FOLIOS"/>
    <d v="2020-08-31T00:00:00"/>
    <s v="2019-10"/>
    <s v="5"/>
    <s v="2020-07"/>
    <n v="1.0148892971091559"/>
    <n v="41934603.629411191"/>
    <n v="0"/>
    <d v="2024-10-08T00:00:00"/>
    <n v="4.1068493150684935"/>
    <n v="4.3843078519294892E-2"/>
    <n v="0"/>
    <n v="0.05"/>
    <s v="REMOTA"/>
    <x v="1"/>
    <n v="0"/>
  </r>
  <r>
    <n v="1633"/>
    <d v="2019-09-25T00:00:00"/>
    <d v="2019-10-10T00:00:00"/>
    <s v="21 ADTIVO."/>
    <s v="05001333302120190033700"/>
    <s v="2019"/>
    <x v="0"/>
    <s v="LUZ ELENA LONDOÑO ALZATE"/>
    <s v="DAVID ALBERTO TABORDA RAMIREZ"/>
    <n v="316.85599999999999"/>
    <s v="NULIDAD Y RESTABLECIMIENTO DEL DERECHO - LABORAL"/>
    <s v="PENSIÓN DE SOBREVIVIENTES"/>
    <s v="BAJO"/>
    <s v="BAJO"/>
    <s v="BAJO"/>
    <s v="BAJO"/>
    <n v="0.05"/>
    <s v="REMOTA"/>
    <n v="258372192"/>
    <n v="0"/>
    <s v="CONTESTACIÓN"/>
    <n v="0"/>
    <s v="NO"/>
    <n v="0"/>
    <n v="6"/>
    <s v="LEONARDO LUGO LONDOÑO"/>
    <s v="DTO 2019070003746"/>
    <d v="2019-07-25T00:00:00"/>
    <n v="157.02099999999999"/>
    <s v="EDUCACION"/>
    <s v="El 02 de febreo de 2020 se solicitan los antecedentes  adminsitrativos a secretaría de Gestión Humana a efectos de dar respuesta a la demanda el proximo 17 de marzo del año que cursa."/>
    <d v="2020-08-31T00:00:00"/>
    <s v="2019-09"/>
    <s v="6"/>
    <s v="2020-07"/>
    <n v="1.016560139453806"/>
    <n v="262650871.53050554"/>
    <n v="0"/>
    <d v="2025-09-23T00:00:00"/>
    <n v="5.065753424657534"/>
    <n v="4.3843078519294892E-2"/>
    <n v="0"/>
    <n v="0.05"/>
    <s v="REMOTA"/>
    <x v="1"/>
    <n v="0"/>
  </r>
  <r>
    <n v="1634"/>
    <d v="2019-08-02T00:00:00"/>
    <d v="2019-11-06T00:00:00"/>
    <s v="005 ADTIVO."/>
    <s v="05001333300520190028000"/>
    <s v="2019"/>
    <x v="0"/>
    <s v="VICTOR MENA CORDOBA, ALBA EMILIA IBARGUEN ASPRILLA, YULEIDY ELENA SERNA DIAZ, EDIT MARLEK CAMARGO OLIVARES, JOSE JESUS HERNANDEZ SIERRA, ARELIS DEL CARMEN LOPEZ VEGA, SAMARA DEL PILAR GOMES CASTILLO, FELICITA DEL CARMEN MORA SSANCHEZ Y LEDIS CAMPO PAJARO"/>
    <s v="JORGE HUMBERTO VALERO RODRIGUEZ"/>
    <n v="44498"/>
    <s v="NULIDAD Y RESTABLECIMIENTO DEL DERECHO - LABORAL"/>
    <s v="RECONOCIMIENTO Y PAGO DE OTRAS PRESTACIONES SALARIALES, SOLCIALES Y SALARIOS"/>
    <s v="BAJO"/>
    <s v="MEDIO   "/>
    <s v="BAJO"/>
    <s v="MEDIO   "/>
    <n v="0.36499999999999999"/>
    <s v="MEDIA"/>
    <n v="0"/>
    <n v="0"/>
    <s v="ADMISIÓN"/>
    <n v="0"/>
    <s v="NO"/>
    <n v="0"/>
    <n v="5"/>
    <s v="LEONARDO LUGO LONDOÑO"/>
    <s v="DTO 2019070003746"/>
    <d v="2019-07-25T00:00:00"/>
    <n v="157.02099999999999"/>
    <s v="EDUCACION"/>
    <s v="El 10 de febrero del año que cursa se solicitaron los antecedenteas adminsitrativos opara dar respuesta a la demanda. Pendiente de recibo."/>
    <d v="2020-08-31T00:00:00"/>
    <s v="2019-08"/>
    <s v="5"/>
    <s v="2020-07"/>
    <n v="1.0188294671454916"/>
    <n v="0"/>
    <n v="0"/>
    <d v="2024-07-31T00:00:00"/>
    <n v="3.9178082191780823"/>
    <n v="4.3843078519294892E-2"/>
    <n v="0"/>
    <n v="0.36499999999999999"/>
    <s v="MEDIA"/>
    <x v="2"/>
    <n v="0"/>
  </r>
  <r>
    <n v="1635"/>
    <d v="2019-07-22T00:00:00"/>
    <d v="2019-11-12T00:00:00"/>
    <s v="10 LABORAL"/>
    <s v="05001310501020180016500"/>
    <s v="2019"/>
    <x v="1"/>
    <s v="GUSTAVO EMIRO OCHOA HENAO"/>
    <s v="JUAN FELIPE MORENO ALVAREZ"/>
    <n v="68.185000000000002"/>
    <s v="ORDINARIA"/>
    <s v="RELIQUIDACIÓN DE LA PENSIÓN"/>
    <s v="BAJO"/>
    <s v="BAJO"/>
    <s v="BAJO"/>
    <s v="BAJO"/>
    <n v="0.05"/>
    <s v="REMOTA"/>
    <n v="22945074"/>
    <n v="0"/>
    <s v="CONTESTACIÓN"/>
    <n v="0"/>
    <s v="NO"/>
    <n v="0"/>
    <n v="5"/>
    <s v="LEONARDO LUGO LONDOÑO"/>
    <s v="DTO 2019070003746"/>
    <d v="2019-07-25T00:00:00"/>
    <n v="157.02099999999999"/>
    <s v="GESTION HUMANA Y DLLO ORGANIZACIONAL"/>
    <s v="Atendiendo a la decisión judicial proferida por el juez décimo laboral del circuito, se presenta la contestación al traslado del auto de fecha 22 de julio de 2019, el que ordenó la integración del contradictorio en calidad de litisconsorte por pasiva al departamento de Antiquia y otra. El 03 de diciembre de 2019 se presenta la conterstación de la demanda."/>
    <d v="2020-08-31T00:00:00"/>
    <s v="2019-07"/>
    <s v="5"/>
    <s v="2020-07"/>
    <n v="1.0197202253740043"/>
    <n v="23397556.030503206"/>
    <n v="0"/>
    <d v="2024-07-20T00:00:00"/>
    <n v="3.8876712328767122"/>
    <n v="4.3843078519294892E-2"/>
    <n v="0"/>
    <n v="0.05"/>
    <s v="REMOTA"/>
    <x v="1"/>
    <n v="0"/>
  </r>
  <r>
    <n v="1636"/>
    <d v="2019-10-23T00:00:00"/>
    <d v="2019-11-20T00:00:00"/>
    <s v="T.A.A."/>
    <s v="05001233300020190255100"/>
    <s v="2019"/>
    <x v="3"/>
    <s v="CARLOS MARIO BETANCUR PEREZ, BEATRIZ ELENA CASTRILLON MEJIA, MARIA VICTORIA DELGADO DE LUJAR, ORLANDO ALCIDES GALLEGO RAMOS, JOHN ALBERTOGARCES MUÑOZ, LUIS GONZALO GOMEZ SALAZAR, GUILLERMO ANTONIO MACHADO GAVIRIA y WALTER DARIO MONTOYA CARO"/>
    <s v="MARISOL MESA VILA"/>
    <n v="177.571"/>
    <s v="GRUPO"/>
    <s v="OTRAS"/>
    <s v="BAJO"/>
    <s v="BAJO"/>
    <s v="BAJO"/>
    <s v="BAJO"/>
    <n v="0.05"/>
    <s v="REMOTA"/>
    <n v="5269214481"/>
    <n v="0"/>
    <s v="CONTESTACIÓN"/>
    <n v="0"/>
    <s v="NO"/>
    <n v="0"/>
    <n v="3"/>
    <s v="LEONARDO LUGO LONDOÑO"/>
    <s v="DTO 2019070003746"/>
    <d v="2019-07-25T00:00:00"/>
    <n v="157.02099999999999"/>
    <s v="GESTION HUMANA Y DLLO ORGANIZACIONAL"/>
    <s v="El 03de marzo de 2020 se informa al tribunal, que tenga en cuanta la contestación de la demanda ealizada de forma oportuna."/>
    <d v="2020-08-31T00:00:00"/>
    <s v="2019-10"/>
    <s v="3"/>
    <s v="2020-07"/>
    <n v="1.0148892971091559"/>
    <n v="5347669380.939476"/>
    <n v="0"/>
    <d v="2022-10-22T00:00:00"/>
    <n v="2.1424657534246574"/>
    <n v="4.3843078519294892E-2"/>
    <n v="0"/>
    <n v="0.05"/>
    <s v="REMOTA"/>
    <x v="1"/>
    <n v="0"/>
  </r>
  <r>
    <n v="1637"/>
    <d v="2019-12-05T00:00:00"/>
    <d v="2020-01-14T00:00:00"/>
    <s v="035 ADTIVO"/>
    <s v="05001333303520190047000"/>
    <s v="2020"/>
    <x v="0"/>
    <s v="JAER AMADO YARCE SUCERQUIA"/>
    <s v="GERMAN DARIO CORREA TABORDA"/>
    <n v="262.10700000000003"/>
    <s v="REPARACIÓN DIRECTA"/>
    <s v="FALLA EN EL SERVICIO OTRAS CAUSAS"/>
    <s v="BAJO"/>
    <s v="BAJO"/>
    <s v="BAJO"/>
    <s v="BAJO"/>
    <n v="0.05"/>
    <s v="REMOTA"/>
    <n v="282371003"/>
    <n v="0"/>
    <s v="CONTESTACIÓN"/>
    <n v="0"/>
    <s v="NO"/>
    <n v="0"/>
    <n v="6"/>
    <s v="LEONARDO LUGO LONDOÑO"/>
    <s v="DTO 2019070003746"/>
    <d v="2019-07-25T00:00:00"/>
    <n v="157.02099999999999"/>
    <s v="HACIENDA"/>
    <s v="El 28 de agosto de 2020, dentro de la oportunidad procesal, se da respuesta a la demnda y se presentan excepciones."/>
    <d v="2020-08-31T00:00:00"/>
    <s v="2019-12"/>
    <s v="6"/>
    <s v="2020-07"/>
    <n v="1.011271676300578"/>
    <n v="285553797.54248554"/>
    <n v="0"/>
    <d v="2025-12-03T00:00:00"/>
    <n v="5.2602739726027394"/>
    <n v="4.3843078519294892E-2"/>
    <n v="0"/>
    <n v="0.05"/>
    <s v="REMOTA"/>
    <x v="1"/>
    <n v="0"/>
  </r>
  <r>
    <n v="1638"/>
    <d v="2020-01-20T00:00:00"/>
    <d v="2020-01-30T00:00:00"/>
    <s v="017 ADTIVO"/>
    <s v="05001333301720200000200"/>
    <s v="2020"/>
    <x v="0"/>
    <s v="MARTHA ELENA LONDOÑO BETANCOURT"/>
    <s v="SANTIAGO VELEZ PENAGOS"/>
    <n v="39.213999999999999"/>
    <s v="NULIDAD Y RESTABLECIMIENTO DEL DERECHO"/>
    <s v="VALORIZACION"/>
    <s v="BAJO"/>
    <s v="BAJO"/>
    <s v="BAJO"/>
    <s v="BAJO"/>
    <n v="0.05"/>
    <s v="REMOTA"/>
    <n v="51554190"/>
    <n v="0"/>
    <s v="CONTESTACIÓN"/>
    <n v="0"/>
    <s v="NO"/>
    <n v="0"/>
    <n v="6"/>
    <s v="LEONARDO LUGO LONDOÑO"/>
    <s v="DTO 2019070003746"/>
    <d v="2019-07-25T00:00:00"/>
    <n v="157.02099999999999"/>
    <s v="INFRAESTRUCTURA"/>
    <s v="El 24 de agosot de 2020, estando dentro de la oportunidad procesal se da respuesta a la demanda y se presentan excepciones al caso."/>
    <d v="2020-08-31T00:00:00"/>
    <s v="2020-01"/>
    <s v="6"/>
    <s v="2020-07"/>
    <n v="1.0070030698388335"/>
    <n v="51915227.593054488"/>
    <n v="0"/>
    <d v="2026-01-18T00:00:00"/>
    <n v="5.3863013698630136"/>
    <n v="4.3843078519294892E-2"/>
    <n v="0"/>
    <n v="0.05"/>
    <s v="REMOTA"/>
    <x v="1"/>
    <n v="0"/>
  </r>
  <r>
    <n v="1639"/>
    <d v="2019-10-15T00:00:00"/>
    <d v="2020-01-30T00:00:00"/>
    <s v="T.A.A."/>
    <s v="05001233300020190221600"/>
    <s v="2020"/>
    <x v="0"/>
    <s v="MARIA NUBIA OCHOA ARANGO"/>
    <s v="NELSON ADRIAN TORO QUINTERO"/>
    <n v="152.93899999999999"/>
    <s v="NULIDAD Y RESTABLECIMIENTO DEL DERECHO - LABORAL"/>
    <s v="RELIQUIDACIÓN DE LA PENSIÓN"/>
    <s v="BAJO"/>
    <s v="BAJO"/>
    <s v="BAJO"/>
    <s v="BAJO"/>
    <n v="0.05"/>
    <s v="REMOTA"/>
    <n v="448298291"/>
    <n v="0"/>
    <s v="CONTESTACIÓN"/>
    <n v="0"/>
    <s v="NO"/>
    <n v="0"/>
    <n v="7"/>
    <s v="LEONARDO LUGO LONDOÑO"/>
    <s v="DTO 2019070003746"/>
    <d v="2019-07-25T00:00:00"/>
    <n v="157.02099999999999"/>
    <s v="SECCIONAL DE SALUD Y PROTECCION SOCIAL"/>
    <s v="pese a recibirse el asunto de la referencia, este será reportado a la subsecretaría a efectos de que sea enviado a la seccional de salud, a fin de que la jurídica de esta dependencia continue conocimento del asunto, por competencia expresa."/>
    <d v="2020-08-31T00:00:00"/>
    <s v="2019-10"/>
    <s v="7"/>
    <s v="2020-07"/>
    <n v="1.0148892971091559"/>
    <n v="454973137.4482258"/>
    <n v="0"/>
    <d v="2026-10-13T00:00:00"/>
    <n v="6.1205479452054794"/>
    <n v="4.3843078519294892E-2"/>
    <n v="0"/>
    <n v="0.05"/>
    <s v="REMOTA"/>
    <x v="1"/>
    <n v="0"/>
  </r>
  <r>
    <n v="1640"/>
    <d v="2020-02-11T00:00:00"/>
    <d v="2020-04-04T00:00:00"/>
    <s v="014 ADTIVO."/>
    <s v="05001333301420190042000"/>
    <s v="2020"/>
    <x v="0"/>
    <s v="KOPPS COMERCIAL S.A.S."/>
    <s v="DANIELA PEREZ AMAYA "/>
    <n v="250.16"/>
    <s v="NULIDAD Y RESTABLECIMIENTO DEL DERECHO"/>
    <s v="IMPUESTOS"/>
    <s v="BAJO"/>
    <s v="BAJO"/>
    <s v="BAJO"/>
    <s v="BAJO"/>
    <n v="0.05"/>
    <s v="REMOTA"/>
    <n v="19291.2"/>
    <n v="0"/>
    <s v="ADMISIÓN"/>
    <n v="0"/>
    <s v="NO"/>
    <n v="0"/>
    <n v="6"/>
    <s v="LEONARDO LUGO LONDOÑO"/>
    <s v="DTO 2019070003746"/>
    <d v="2019-07-25T00:00:00"/>
    <n v="157.02099999999999"/>
    <s v="HACIENDA"/>
    <s v="Busca el demandante la nuidad de las resoluciones que le declararon la sanción administrativa interpuesta por la no legalización de la tornaguía N° 23-200160"/>
    <d v="2020-08-31T00:00:00"/>
    <s v="2020-02"/>
    <s v="6"/>
    <s v="2020-07"/>
    <n v="1.0002858776443682"/>
    <n v="19296.714922813037"/>
    <n v="0"/>
    <d v="2026-02-09T00:00:00"/>
    <n v="5.4465753424657537"/>
    <n v="4.3843078519294892E-2"/>
    <n v="0"/>
    <n v="0.05"/>
    <s v="REMOTA"/>
    <x v="1"/>
    <n v="0"/>
  </r>
  <r>
    <n v="1641"/>
    <d v="2017-01-20T00:00:00"/>
    <d v="2016-12-16T00:00:00"/>
    <s v="Tribunal Administrativo de Antioquia"/>
    <s v="05001233300020160271400"/>
    <s v="2019"/>
    <x v="0"/>
    <s v="DANIEL MAYA GUIRAL"/>
    <s v="DANIEL MAYA GUIRAL"/>
    <s v="1,035,424,221"/>
    <s v="NULIDAD"/>
    <s v="OTRAS"/>
    <s v="BAJO"/>
    <s v="BAJO"/>
    <s v="BAJO"/>
    <s v="BAJO"/>
    <n v="0.05"/>
    <s v="REMOTA"/>
    <n v="0"/>
    <n v="0"/>
    <s v=" OTRA"/>
    <n v="0"/>
    <s v="NO"/>
    <s v="NO"/>
    <n v="4"/>
    <s v="LEONEL GIRALDO ALVAREZ"/>
    <m/>
    <m/>
    <n v="88367"/>
    <s v="GOBIERNO"/>
    <s v="PARA SENTENCIA Y SE TRATA DE UN PROCESO POR REGLAMENTACION DE POLVORA NAVIDEÑA"/>
    <d v="2020-08-31T00:00:00"/>
    <s v="2017-01"/>
    <s v="4"/>
    <s v="2020-07"/>
    <n v="0.77890601703822215"/>
    <n v="0"/>
    <n v="0"/>
    <d v="2021-01-19T00:00:00"/>
    <n v="0.38630136986301372"/>
    <n v="4.3843078519294892E-2"/>
    <n v="0"/>
    <n v="0.05"/>
    <s v="REMOTA"/>
    <x v="1"/>
    <n v="0"/>
  </r>
  <r>
    <n v="1642"/>
    <d v="2017-03-10T00:00:00"/>
    <d v="2017-03-03T00:00:00"/>
    <s v="Tribunal Administrativo de Antioquia"/>
    <s v="05001233300020170034800"/>
    <s v="2019"/>
    <x v="0"/>
    <s v="INMOBILIARIA E INVERSIONES ASA SA"/>
    <s v="STEPHANIE ARROYAVE RAMIREZ"/>
    <n v="257098"/>
    <s v="REPARACIÓN DIRECTA"/>
    <s v="OTRAS"/>
    <s v="BAJO"/>
    <s v="BAJO"/>
    <s v="BAJO"/>
    <s v="BAJO"/>
    <n v="0.05"/>
    <s v="REMOTA"/>
    <n v="1631321943"/>
    <n v="0"/>
    <s v=" SENTENCIA 1RA FAVORABLE"/>
    <n v="0"/>
    <s v="NO"/>
    <s v="NO"/>
    <n v="4"/>
    <s v="LEONEL GIRALDO ALVAREZ"/>
    <m/>
    <m/>
    <n v="88367"/>
    <s v="GOBIERNO"/>
    <s v="PROCESO POR RESTITUCION DE PREDIOS "/>
    <d v="2020-08-31T00:00:00"/>
    <s v="2017-03"/>
    <s v="4"/>
    <s v="2020-07"/>
    <n v="0.76757466281447584"/>
    <n v="1252161390.3400805"/>
    <n v="0"/>
    <d v="2021-03-09T00:00:00"/>
    <n v="0.52054794520547942"/>
    <n v="4.3843078519294892E-2"/>
    <n v="0"/>
    <n v="0.05"/>
    <s v="REMOTA"/>
    <x v="1"/>
    <n v="0"/>
  </r>
  <r>
    <n v="1643"/>
    <d v="2017-02-17T00:00:00"/>
    <d v="2017-01-13T00:00:00"/>
    <s v="Tribunal Administrativo de Antioquia"/>
    <s v="05001233300020170017500"/>
    <s v="2019"/>
    <x v="0"/>
    <s v="DORA LUCY  ESPINAL Y OTRA"/>
    <s v="MAURICIO GARCES PALACIO"/>
    <n v="255814"/>
    <s v="NULIDAD Y RESTABLECIMIENTO DEL DERECHO - LABORAL"/>
    <s v="PENSIÓN DE SOBREVIVIENTES"/>
    <s v="BAJO"/>
    <s v="BAJO"/>
    <s v="BAJO"/>
    <s v="BAJO"/>
    <n v="0.05"/>
    <s v="REMOTA"/>
    <n v="78790362"/>
    <n v="0"/>
    <s v=" OTRA"/>
    <m/>
    <s v="NO"/>
    <s v="NO"/>
    <n v="4"/>
    <s v="LEONEL GIRALDO ALVAREZ"/>
    <m/>
    <m/>
    <n v="88367"/>
    <s v="EDUCACION"/>
    <s v="AL DESPACHO PARA SENTENCIA"/>
    <d v="2020-08-31T00:00:00"/>
    <s v="2017-02"/>
    <s v="4"/>
    <s v="2020-07"/>
    <n v="0.77115025586143982"/>
    <n v="60759207.815715462"/>
    <n v="0"/>
    <d v="2021-02-16T00:00:00"/>
    <n v="0.46301369863013697"/>
    <n v="4.3843078519294892E-2"/>
    <n v="0"/>
    <n v="0.05"/>
    <s v="REMOTA"/>
    <x v="1"/>
    <n v="0"/>
  </r>
  <r>
    <n v="1644"/>
    <d v="2014-04-24T00:00:00"/>
    <d v="2017-03-27T00:00:00"/>
    <s v="Tribunal Administrativo de Antioquia"/>
    <s v="05001233300020170114600"/>
    <s v="2019"/>
    <x v="0"/>
    <s v="ANA LUCIA AGUDELO AGUDELO"/>
    <s v="FRANCISCO ALBERTO GIRALDO LUNA"/>
    <n v="122.621"/>
    <s v="NULIDAD Y RESTABLECIMIENTO DEL DERECHO - LABORAL"/>
    <s v="PENSIÓN DE SOBREVIVIENTES"/>
    <s v="BAJO"/>
    <s v="BAJO"/>
    <s v="BAJO"/>
    <s v="BAJO"/>
    <n v="0.05"/>
    <s v="REMOTA"/>
    <n v="88251725"/>
    <n v="0"/>
    <s v=" AUDIENCIA DE PRUEBAS"/>
    <m/>
    <s v="NO"/>
    <s v="NO"/>
    <n v="7"/>
    <s v="LEONEL GIRALDO ALVAREZ"/>
    <m/>
    <m/>
    <n v="88367"/>
    <s v="EDUCACION"/>
    <s v="PAGO DE PRESTACION POR SOLIDRIDAD-FIJA FECHA DE AUDIENCIA INICIAL PARA EL DIA 11 DE JULIO DE 2018 A LAS 3:00 P.M."/>
    <d v="2020-08-31T00:00:00"/>
    <s v="2014-04"/>
    <s v="7"/>
    <s v="2020-07"/>
    <n v="0.90302046279467518"/>
    <n v="79693113.551928401"/>
    <n v="0"/>
    <d v="2021-04-22T00:00:00"/>
    <n v="0.64109589041095894"/>
    <n v="4.3843078519294892E-2"/>
    <n v="0"/>
    <n v="0.05"/>
    <s v="REMOTA"/>
    <x v="1"/>
    <n v="0"/>
  </r>
  <r>
    <n v="1645"/>
    <d v="2017-06-08T00:00:00"/>
    <d v="2017-04-18T00:00:00"/>
    <s v="Tribunal Administrativo de Antioquia"/>
    <s v="05001233300020170115600"/>
    <s v="2019"/>
    <x v="0"/>
    <s v="MARIA DEL SOCORRO ARAUQE DE MARIN"/>
    <s v="FRANSISCO ALBERTO GIRALDO "/>
    <n v="122621"/>
    <s v="NULIDAD Y RESTABLECIMIENTO DEL DERECHO - LABORAL"/>
    <s v="PENSIÓN DE SOBREVIVIENTES"/>
    <s v="BAJO"/>
    <s v="BAJO"/>
    <s v="BAJO"/>
    <s v="BAJO"/>
    <n v="0.05"/>
    <s v="REMOTA"/>
    <n v="57732055"/>
    <n v="0"/>
    <s v=" OTRA"/>
    <m/>
    <s v="NO"/>
    <s v="NO"/>
    <n v="4"/>
    <s v="LEONEL GIRALDO ALVAREZ"/>
    <m/>
    <m/>
    <n v="88367"/>
    <s v="EDUCACION"/>
    <s v=" PAGO DE PENSION  POR CUOTAS PARTES"/>
    <d v="2020-08-31T00:00:00"/>
    <s v="2017-06"/>
    <s v="4"/>
    <s v="2020-07"/>
    <n v="0.76136533047353394"/>
    <n v="43955185.133991234"/>
    <n v="0"/>
    <d v="2021-06-07T00:00:00"/>
    <n v="0.76712328767123283"/>
    <n v="4.3843078519294892E-2"/>
    <n v="0"/>
    <n v="0.05"/>
    <s v="REMOTA"/>
    <x v="1"/>
    <n v="0"/>
  </r>
  <r>
    <n v="1646"/>
    <d v="2017-05-31T00:00:00"/>
    <d v="2017-04-19T00:00:00"/>
    <s v="Tribunal Administrativo de Antioquia"/>
    <s v="05001233300020170119900"/>
    <s v="2019"/>
    <x v="0"/>
    <s v="SOCIEDAD DISTRACOM S.A "/>
    <s v="DANIELA SANCHEZ MEJIA"/>
    <n v="204538"/>
    <s v="NULIDAD Y RESTABLECIMIENTO DEL DERECHO"/>
    <s v="IMPUESTOS"/>
    <s v="BAJO"/>
    <s v="BAJO"/>
    <s v="BAJO"/>
    <s v="BAJO"/>
    <n v="0.05"/>
    <s v="REMOTA"/>
    <n v="417675000"/>
    <n v="0"/>
    <s v=" OTRA"/>
    <m/>
    <s v="NO"/>
    <s v="NO"/>
    <n v="4"/>
    <s v="LEONEL GIRALDO ALVAREZ"/>
    <m/>
    <m/>
    <n v="88367"/>
    <s v="HACIENDA"/>
    <s v="COBRO DE IMPUESTO DE GASOLINA  NO DEBIDA - NO HAY DEVOLVER SUMA ALGUNA"/>
    <d v="2020-08-31T00:00:00"/>
    <s v="2017-05"/>
    <s v="4"/>
    <s v="2020-07"/>
    <n v="0.76223816507249575"/>
    <n v="318367825.59665465"/>
    <n v="0"/>
    <d v="2021-05-30T00:00:00"/>
    <n v="0.74520547945205484"/>
    <n v="4.3843078519294892E-2"/>
    <n v="0"/>
    <n v="0.05"/>
    <s v="REMOTA"/>
    <x v="1"/>
    <n v="0"/>
  </r>
  <r>
    <n v="1647"/>
    <d v="2017-06-14T00:00:00"/>
    <d v="2017-06-29T00:00:00"/>
    <s v="Tribunal Administrativo de Antioquia"/>
    <s v="05001233300020170176700"/>
    <s v="2019"/>
    <x v="0"/>
    <s v="HECTOR IVAN GOMEZ  ARAQUE"/>
    <s v="JOSE DELCARMEN ORTEGA CHAPARRO"/>
    <n v="53.008000000000003"/>
    <s v="NULIDAD Y RESTABLECIMIENTO DEL DERECHO"/>
    <s v="OTRAS"/>
    <s v="BAJO"/>
    <s v="BAJO"/>
    <s v="BAJO"/>
    <s v="BAJO"/>
    <n v="0.05"/>
    <s v="REMOTA"/>
    <n v="0"/>
    <n v="0"/>
    <s v=" OTRA"/>
    <m/>
    <s v="NO"/>
    <s v="NO"/>
    <n v="4"/>
    <s v="LEONEL GIRALDO ALVAREZ"/>
    <m/>
    <m/>
    <m/>
    <s v="GOBIERNO"/>
    <s v="DECRETO DE NOMBRAMIENTO DE NOTARIO EN PROPIEDAD"/>
    <d v="2020-08-31T00:00:00"/>
    <s v="2017-06"/>
    <s v="4"/>
    <s v="2020-07"/>
    <n v="0.76136533047353394"/>
    <n v="0"/>
    <n v="0"/>
    <d v="2021-06-13T00:00:00"/>
    <n v="0.78356164383561644"/>
    <n v="4.3843078519294892E-2"/>
    <n v="0"/>
    <n v="0.05"/>
    <s v="REMOTA"/>
    <x v="1"/>
    <n v="0"/>
  </r>
  <r>
    <n v="1648"/>
    <d v="2017-11-23T00:00:00"/>
    <d v="2017-09-12T00:00:00"/>
    <s v="Tribunal Administrativo de Antioquia"/>
    <s v="05001233300020170220100"/>
    <s v="2019"/>
    <x v="0"/>
    <s v="YURLEIDIS AREVALO LUNA Y OTROS "/>
    <s v="EDWIN OSORIO RODRIGUEZ "/>
    <n v="97472"/>
    <s v="REPARACIÓN DIRECTA"/>
    <s v="OTRAS"/>
    <s v="BAJO"/>
    <s v="BAJO"/>
    <s v="BAJO"/>
    <s v="BAJO"/>
    <n v="0.05"/>
    <s v="REMOTA"/>
    <n v="1168384057"/>
    <n v="0"/>
    <s v="AUDIENCIA INICIAL O PRIMERA AUDIENCIA"/>
    <m/>
    <s v="NO"/>
    <s v="NO"/>
    <s v="3 AÑOS"/>
    <s v="LEONEL GIRALDO ALVAREZ"/>
    <m/>
    <m/>
    <n v="88367"/>
    <s v="MINAS"/>
    <s v="FALLA EN TALUD DE TIERRA - EXPLOTACION MINERA  VIA COPACABANA "/>
    <d v="2020-08-31T00:00:00"/>
    <s v="2017-11"/>
    <s v="3"/>
    <s v="2020-07"/>
    <n v="0.75888387549827907"/>
    <n v="886667821.24656224"/>
    <n v="0"/>
    <d v="2020-11-22T00:00:00"/>
    <n v="0.22739726027397261"/>
    <n v="4.3843078519294892E-2"/>
    <n v="0"/>
    <n v="0.05"/>
    <s v="REMOTA"/>
    <x v="1"/>
    <n v="0"/>
  </r>
  <r>
    <n v="1649"/>
    <d v="2017-11-20T00:00:00"/>
    <d v="2017-11-16T00:00:00"/>
    <s v="Tribunal Administrativo de Antioquia"/>
    <s v="05001233300020170298300"/>
    <s v="2019"/>
    <x v="0"/>
    <s v="DEFENSOR DEL PUEBLO "/>
    <s v="CLAUDIA PATRICIA BERNAL  CRVAJAL"/>
    <n v="115917"/>
    <s v="POPULAR"/>
    <s v="OTRAS"/>
    <s v="BAJO"/>
    <s v="BAJO"/>
    <s v="BAJO"/>
    <s v="BAJO"/>
    <n v="0.05"/>
    <s v="REMOTA"/>
    <n v="0"/>
    <n v="0"/>
    <s v=" AUDIENCIA DE PRUEBAS"/>
    <m/>
    <s v="NO"/>
    <s v="NO"/>
    <s v="3 AÑOS"/>
    <s v="LEONEL GIRALDO ALVAREZ"/>
    <m/>
    <m/>
    <n v="88367"/>
    <s v="MINAS"/>
    <s v="CONTROL ESPACIO PUBLICO Y MINAS DE AMAGA"/>
    <d v="2020-08-31T00:00:00"/>
    <s v="2017-11"/>
    <s v="3"/>
    <s v="2020-07"/>
    <n v="0.75888387549827907"/>
    <n v="0"/>
    <n v="0"/>
    <d v="2020-11-19T00:00:00"/>
    <n v="0.21917808219178081"/>
    <n v="4.3843078519294892E-2"/>
    <n v="0"/>
    <n v="0.05"/>
    <s v="REMOTA"/>
    <x v="1"/>
    <n v="0"/>
  </r>
  <r>
    <n v="1650"/>
    <d v="2017-02-06T00:00:00"/>
    <d v="2017-01-27T00:00:00"/>
    <s v="JUZGADDOS ADMINISTRATIVOS "/>
    <s v="05001333300920170003900"/>
    <s v="2019"/>
    <x v="0"/>
    <s v="MUNICIPIO  DE ITAGUI"/>
    <s v="FERNAN  GOMEZ PRIEDRAHITA "/>
    <n v="114207"/>
    <s v="NULIDAD Y RESTABLECIMIENTO DEL DERECHO"/>
    <s v="IMPUESTOS"/>
    <s v="BAJO"/>
    <s v="BAJO"/>
    <s v="BAJO"/>
    <s v="BAJO"/>
    <n v="0.05"/>
    <s v="REMOTA"/>
    <n v="1915000"/>
    <n v="0"/>
    <s v=" SENTENCIA 1RA EN CONTRA"/>
    <m/>
    <s v="NO"/>
    <s v="NO"/>
    <n v="5"/>
    <s v="LEONEL GIRALDO ALVAREZ"/>
    <m/>
    <m/>
    <n v="88367"/>
    <s v="HACIENDA"/>
    <s v="COBRO DE IMPUESTO DE GASOLINA  NO DEBIDA - NO HAY DEVOLVER SUMA ALGUNA"/>
    <d v="2020-08-31T00:00:00"/>
    <s v="2017-02"/>
    <s v="5"/>
    <s v="2020-07"/>
    <n v="0.77115025586143982"/>
    <n v="1476752.7399746573"/>
    <n v="0"/>
    <d v="2022-02-05T00:00:00"/>
    <n v="1.4328767123287671"/>
    <n v="4.3843078519294892E-2"/>
    <n v="0"/>
    <n v="0.05"/>
    <s v="REMOTA"/>
    <x v="1"/>
    <n v="0"/>
  </r>
  <r>
    <n v="1651"/>
    <d v="2016-07-14T00:00:00"/>
    <d v="2016-06-16T00:00:00"/>
    <s v="JUZGADDOS ADMINISTRATIVOS "/>
    <s v="05001333303620160051800"/>
    <s v="2019"/>
    <x v="0"/>
    <s v="SILVIA ELENA HINCAPIE Y OTROS"/>
    <s v="MARIA TERESA GAVIRIA ECHANDIA"/>
    <n v="181308"/>
    <s v="REPARACIÓN DIRECTA"/>
    <s v="ACCIDENTE DE TRANSITO"/>
    <s v="BAJO"/>
    <s v="BAJO"/>
    <s v="BAJO"/>
    <s v="BAJO"/>
    <n v="0.05"/>
    <s v="REMOTA"/>
    <n v="502509448"/>
    <n v="0"/>
    <s v=" SENTENCIA 1RA EN CONTRA"/>
    <m/>
    <s v="NO"/>
    <s v="NO"/>
    <n v="5"/>
    <s v="LEONEL GIRALDO ALVAREZ"/>
    <m/>
    <m/>
    <n v="88367"/>
    <s v="INFRAESTRUCTURA"/>
    <s v="DE APELACIÓN CONTRA LA SENTENCIA"/>
    <d v="2020-08-31T00:00:00"/>
    <s v="2016-07"/>
    <s v="5"/>
    <s v="2020-07"/>
    <n v="0.78762830642941495"/>
    <n v="395790665.49302018"/>
    <n v="0"/>
    <d v="2021-07-13T00:00:00"/>
    <n v="0.86575342465753424"/>
    <n v="4.3843078519294892E-2"/>
    <n v="0"/>
    <n v="0.05"/>
    <s v="REMOTA"/>
    <x v="1"/>
    <n v="0"/>
  </r>
  <r>
    <n v="1652"/>
    <d v="2016-12-06T00:00:00"/>
    <d v="2016-11-10T00:00:00"/>
    <s v="JUZGADOS ADMINISTRATIVOS "/>
    <s v="05001333302320160091400"/>
    <s v="2019"/>
    <x v="0"/>
    <s v="OSCAR ALONSO SANCHEZ MURIEL"/>
    <s v="JUAN DAVID GALEANO DARDONA"/>
    <n v="188779"/>
    <s v="NULIDAD Y RESTABLECIMIENTO DEL DERECHO - LABORAL"/>
    <s v="RECONOCIMIENTO Y PAGO DE OTRAS PRESTACIONES SALARIALES, SOLCIALES Y SALARIOS"/>
    <s v="BAJO"/>
    <s v="BAJO"/>
    <s v="BAJO"/>
    <s v="BAJO"/>
    <n v="0.05"/>
    <s v="REMOTA"/>
    <n v="3313585"/>
    <n v="0"/>
    <s v=" SENTENCIA 1RA FAVORABLE"/>
    <m/>
    <s v="NO"/>
    <s v="NO"/>
    <n v="4"/>
    <s v="LEONEL GIRALDO ALVAREZ"/>
    <m/>
    <m/>
    <n v="88367"/>
    <s v="GESTION HUMANA Y DLLO ORGANIZACIONAL"/>
    <m/>
    <d v="2020-08-31T00:00:00"/>
    <s v="2016-12"/>
    <s v="4"/>
    <s v="2020-07"/>
    <n v="0.78688289821902468"/>
    <n v="2607403.368295087"/>
    <n v="0"/>
    <d v="2020-12-05T00:00:00"/>
    <n v="0.26301369863013696"/>
    <n v="4.3843078519294892E-2"/>
    <n v="0"/>
    <n v="0.05"/>
    <s v="REMOTA"/>
    <x v="1"/>
    <n v="0"/>
  </r>
  <r>
    <n v="1653"/>
    <d v="2017-06-21T00:00:00"/>
    <d v="2017-06-21T00:00:00"/>
    <s v="JUZGADOS ADMINISTRATIVOS "/>
    <s v="05001333300120170027900"/>
    <s v="2019"/>
    <x v="0"/>
    <s v="JAVIER ANTONIO HERRRA"/>
    <s v="JAIRO NARANJO FLOREZ"/>
    <n v="98874"/>
    <s v="CONTRACTUAL"/>
    <s v="OTRAS"/>
    <s v="BAJO"/>
    <s v="BAJO"/>
    <s v="BAJO"/>
    <s v="BAJO"/>
    <n v="0.05"/>
    <s v="REMOTA"/>
    <n v="136327824"/>
    <n v="0"/>
    <s v=" OTRA"/>
    <m/>
    <s v="NO"/>
    <s v="NO"/>
    <n v="4"/>
    <s v="LEONEL GIRALDO ALVAREZ"/>
    <m/>
    <m/>
    <n v="88367"/>
    <s v="INFRAESTRUCTURA"/>
    <s v="MAYOR PERMANENCIA  EN OBRA"/>
    <d v="2020-08-31T00:00:00"/>
    <s v="2017-06"/>
    <s v="4"/>
    <s v="2020-07"/>
    <n v="0.76136533047353394"/>
    <n v="103795278.77249777"/>
    <n v="0"/>
    <d v="2021-06-20T00:00:00"/>
    <n v="0.80273972602739729"/>
    <n v="4.3843078519294892E-2"/>
    <n v="0"/>
    <n v="0.05"/>
    <s v="REMOTA"/>
    <x v="1"/>
    <n v="0"/>
  </r>
  <r>
    <n v="1654"/>
    <d v="2016-12-05T00:00:00"/>
    <d v="2016-11-29T00:00:00"/>
    <s v="JUZGADOS ADMINISTRATIVOS "/>
    <s v="05001333301720160092300"/>
    <s v="2019"/>
    <x v="0"/>
    <s v="FELIX  ALONSO VELEZ PALCIO"/>
    <s v="WILLIAM DE JESUIS MORA"/>
    <n v="116910"/>
    <s v="NULIDAD Y RESTABLECIMIENTO DEL DERECHO"/>
    <s v="OTRAS"/>
    <s v="BAJO"/>
    <s v="BAJO"/>
    <s v="BAJO"/>
    <s v="BAJO"/>
    <n v="0.05"/>
    <s v="REMOTA"/>
    <n v="25000000"/>
    <n v="0"/>
    <s v=" SENTENCIA 1RA FAVORABLE"/>
    <m/>
    <s v="NO"/>
    <s v="NO"/>
    <n v="4"/>
    <s v="LEONEL GIRALDO ALVAREZ"/>
    <m/>
    <m/>
    <n v="88367"/>
    <s v="GOBIERNO"/>
    <m/>
    <d v="2020-08-31T00:00:00"/>
    <s v="2016-12"/>
    <s v="4"/>
    <s v="2020-07"/>
    <n v="0.78688289821902468"/>
    <n v="19672072.455475617"/>
    <n v="0"/>
    <d v="2020-12-04T00:00:00"/>
    <n v="0.26027397260273971"/>
    <n v="4.3843078519294892E-2"/>
    <n v="0"/>
    <n v="0.05"/>
    <s v="REMOTA"/>
    <x v="1"/>
    <n v="0"/>
  </r>
  <r>
    <n v="1655"/>
    <d v="2017-06-30T00:00:00"/>
    <d v="2017-06-30T00:00:00"/>
    <s v="JUZGADOS ADMINISTRATIVOS "/>
    <s v="05001333301820170026400"/>
    <s v="2019"/>
    <x v="0"/>
    <s v="ELMER ENRIQUE LOPEZ FIHOLL"/>
    <s v="MAURICIO ORTIZ SANTACRUZ"/>
    <n v="158718"/>
    <s v="REPARACIÓN DIRECTA"/>
    <s v="OTRAS"/>
    <s v="BAJO"/>
    <s v="BAJO"/>
    <s v="BAJO"/>
    <s v="BAJO"/>
    <n v="0.05"/>
    <s v="REMOTA"/>
    <n v="368858500"/>
    <n v="0"/>
    <s v=" SENTENCIA 1RA FAVORABLE"/>
    <m/>
    <s v="NO"/>
    <s v="NO"/>
    <n v="4"/>
    <s v="LEONEL GIRALDO ALVAREZ"/>
    <m/>
    <m/>
    <n v="88367"/>
    <s v="GOBIERNO"/>
    <m/>
    <d v="2020-08-31T00:00:00"/>
    <s v="2017-06"/>
    <s v="4"/>
    <s v="2020-07"/>
    <n v="0.76136533047353394"/>
    <n v="280836073.75047201"/>
    <n v="0"/>
    <d v="2021-06-29T00:00:00"/>
    <n v="0.82739726027397265"/>
    <n v="4.3843078519294892E-2"/>
    <n v="0"/>
    <n v="0.05"/>
    <s v="REMOTA"/>
    <x v="1"/>
    <n v="0"/>
  </r>
  <r>
    <n v="1656"/>
    <d v="2017-07-17T00:00:00"/>
    <d v="2017-02-09T00:00:00"/>
    <s v="JUZGADOS ADMINISTRATIVOS "/>
    <s v="05001333300920170022100"/>
    <s v="2019"/>
    <x v="0"/>
    <s v="HUGO LEON BERMUDEZ BEDOYA"/>
    <s v="JOSE DAVID SANCHEZ PUERTA"/>
    <n v="189197"/>
    <s v="REPARACIÓN DIRECTA"/>
    <s v="OTRAS"/>
    <s v="BAJO"/>
    <s v="BAJO"/>
    <s v="BAJO"/>
    <s v="BAJO"/>
    <n v="0.05"/>
    <s v="REMOTA"/>
    <n v="3445000000"/>
    <n v="0"/>
    <s v=" OTRA"/>
    <m/>
    <s v="NO"/>
    <s v="NO"/>
    <n v="4"/>
    <s v="LEONEL GIRALDO ALVAREZ"/>
    <m/>
    <m/>
    <n v="88367"/>
    <s v="GESTION HUMANA Y DLLO ORGANIZACIONAL"/>
    <s v="CONTESTA DEMANDA"/>
    <d v="2020-08-31T00:00:00"/>
    <s v="2017-07"/>
    <s v="4"/>
    <s v="2020-07"/>
    <n v="0.76175497984527818"/>
    <n v="2624245905.5669832"/>
    <n v="0"/>
    <d v="2021-07-16T00:00:00"/>
    <n v="0.87397260273972599"/>
    <n v="4.3843078519294892E-2"/>
    <n v="0"/>
    <n v="0.05"/>
    <s v="REMOTA"/>
    <x v="1"/>
    <n v="0"/>
  </r>
  <r>
    <n v="1657"/>
    <d v="2017-11-07T00:00:00"/>
    <d v="2017-10-26T00:00:00"/>
    <s v="JUZGADOS ADMINISTRATIVOS "/>
    <s v="05001333301720170054800"/>
    <s v="2019"/>
    <x v="0"/>
    <s v="UNIVERSIDAD DE ANTIOQUIA"/>
    <s v="SANTIAGO ALEJANDRO JIMENEZ"/>
    <n v="193.154"/>
    <s v="CONTRACTUAL"/>
    <s v="IMPUESTOS"/>
    <s v="MEDIO   "/>
    <s v="MEDIO   "/>
    <s v="MEDIO   "/>
    <s v="MEDIO   "/>
    <n v="0.5"/>
    <s v="MEDIA"/>
    <n v="343939900"/>
    <n v="1"/>
    <s v=" SENTENCIA 1RA EN CONTRA"/>
    <m/>
    <s v="NO"/>
    <s v="NO"/>
    <s v="3 AÑOS"/>
    <s v="LEONEL GIRALDO ALVAREZ"/>
    <m/>
    <m/>
    <n v="88367"/>
    <s v="HACIENDA"/>
    <s v="CONTESTA DEMANDA"/>
    <d v="2020-08-31T00:00:00"/>
    <s v="2017-11"/>
    <s v="3"/>
    <s v="2020-07"/>
    <n v="0.75888387549827907"/>
    <n v="261010444.25049055"/>
    <n v="261010444.25049055"/>
    <d v="2020-11-06T00:00:00"/>
    <n v="0.18356164383561643"/>
    <n v="4.3843078519294892E-2"/>
    <n v="260633948.18396607"/>
    <n v="0.5"/>
    <s v="MEDIA"/>
    <x v="2"/>
    <n v="260633948.18396607"/>
  </r>
  <r>
    <n v="1658"/>
    <d v="2014-06-16T00:00:00"/>
    <d v="2014-11-12T00:00:00"/>
    <s v="JUZGADOS ADMINISTRATIVOS "/>
    <s v="05001333302020140081700"/>
    <s v="2019"/>
    <x v="0"/>
    <s v="JORGE IVAN VASQUEZ Y OTROS "/>
    <s v="CLAUDIA MARIA JARAMILLO MUÑOZ"/>
    <n v="73642"/>
    <s v="REPARACIÓN DIRECTA"/>
    <s v="ACCIDENTE DE TRANSITO"/>
    <s v="ALTO"/>
    <s v="ALTO"/>
    <s v="ALTO"/>
    <s v="ALTO"/>
    <n v="1"/>
    <s v="ALTA"/>
    <n v="144717938"/>
    <n v="0.5"/>
    <s v=" SENTENCIA 1RA EN CONTRA"/>
    <m/>
    <s v="NO"/>
    <s v="NO"/>
    <n v="7"/>
    <s v="LEONEL GIRALDO ALVAREZ"/>
    <m/>
    <m/>
    <n v="88367"/>
    <s v="INFRAESTRUCTURA"/>
    <s v="FIJA FECHA PARA AUDIENCIA-19-07-2018 10 AM"/>
    <d v="2020-08-31T00:00:00"/>
    <s v="2014-06"/>
    <s v="7"/>
    <s v="2020-07"/>
    <n v="0.89783629663645648"/>
    <n v="129933017.51078431"/>
    <n v="64966508.755392157"/>
    <d v="2021-06-14T00:00:00"/>
    <n v="0.78630136986301369"/>
    <n v="4.3843078519294892E-2"/>
    <n v="64566038.199355446"/>
    <n v="1"/>
    <s v="ALTA"/>
    <x v="0"/>
    <n v="64566038.199355446"/>
  </r>
  <r>
    <n v="1659"/>
    <d v="2017-01-18T00:00:00"/>
    <d v="2017-03-10T00:00:00"/>
    <s v="JUZGADOS ADMINISTRATIVOS "/>
    <s v="05001333300620170002400"/>
    <s v="2019"/>
    <x v="0"/>
    <s v=" JUAN ARLEY VALENCIA CORTEZ"/>
    <s v="IVAN DARIO GUTIERREZ GUERRA"/>
    <n v="186976"/>
    <s v="REPARACIÓN DIRECTA"/>
    <s v="OTRAS"/>
    <s v="BAJO"/>
    <s v="BAJO"/>
    <s v="BAJO"/>
    <s v="BAJO"/>
    <n v="0.05"/>
    <s v="REMOTA"/>
    <n v="370802302"/>
    <n v="0"/>
    <s v="AUDIENCIA INICIAL O PRIMERA AUDIENCIA"/>
    <m/>
    <s v="NO"/>
    <s v="NO"/>
    <n v="4"/>
    <s v="LEONEL GIRALDO ALVAREZ"/>
    <m/>
    <m/>
    <n v="88367"/>
    <s v="MINAS"/>
    <s v="DAÑOS EN PREDIOS POR MINERIA EN SEGOVIA Y FALTA DE PREVISION "/>
    <d v="2020-08-31T00:00:00"/>
    <s v="2017-01"/>
    <s v="4"/>
    <s v="2020-07"/>
    <n v="0.77890601703822215"/>
    <n v="288820144.15942401"/>
    <n v="0"/>
    <d v="2021-01-17T00:00:00"/>
    <n v="0.38082191780821917"/>
    <n v="4.3843078519294892E-2"/>
    <n v="0"/>
    <n v="0.05"/>
    <s v="REMOTA"/>
    <x v="1"/>
    <n v="0"/>
  </r>
  <r>
    <n v="1660"/>
    <d v="2017-12-11T00:00:00"/>
    <d v="2017-10-09T00:00:00"/>
    <s v="JUZGADOS ADMINISTRATIVOS "/>
    <s v="05001333300720170053300"/>
    <s v="2019"/>
    <x v="0"/>
    <s v=" RODRIGO ARANGO"/>
    <s v="JOSE DELCARMEN ORTEGA CHAPARRO"/>
    <n v="53.008000000000003"/>
    <s v="NULIDAD Y RESTABLECIMIENTO DEL DERECHO"/>
    <s v="OTRAS"/>
    <s v="BAJO"/>
    <s v="BAJO"/>
    <s v="BAJO"/>
    <s v="BAJO"/>
    <n v="0.05"/>
    <s v="REMOTA"/>
    <n v="0"/>
    <n v="0"/>
    <s v=" AUDIENCIA DE PRUEBAS"/>
    <m/>
    <s v="NO"/>
    <s v="NO"/>
    <s v="3 AÑOS"/>
    <s v="LEONEL GIRALDO ALVAREZ"/>
    <m/>
    <m/>
    <m/>
    <s v="GOBIERNO"/>
    <s v="DECRETO DE NOMBRAMIENTO DE NOTARIO EN PROPIEDAD"/>
    <d v="2020-08-31T00:00:00"/>
    <s v="2017-12"/>
    <s v="3"/>
    <s v="2020-07"/>
    <n v="0.75597398230954627"/>
    <n v="0"/>
    <n v="0"/>
    <d v="2020-12-10T00:00:00"/>
    <n v="0.27671232876712326"/>
    <n v="4.3843078519294892E-2"/>
    <n v="0"/>
    <n v="0.05"/>
    <s v="REMOTA"/>
    <x v="1"/>
    <n v="0"/>
  </r>
  <r>
    <n v="1661"/>
    <d v="2018-01-24T00:00:00"/>
    <d v="2017-11-29T00:00:00"/>
    <s v="JUZGADOS ADMINISTRATIVOS "/>
    <s v="05001333302320170062400"/>
    <s v="2019"/>
    <x v="0"/>
    <s v="ANA MARIA GUZMAN PUERTA Y"/>
    <s v="VERONICA  SALDARRIAGA ECHEVERRY"/>
    <n v="239210"/>
    <s v="REPARACIÓN DIRECTA"/>
    <s v="FALLA EN EL SERVICIO OTRAS CAUSAS"/>
    <s v="BAJO"/>
    <s v="BAJO"/>
    <s v="BAJO"/>
    <s v="BAJO"/>
    <n v="0.05"/>
    <s v="REMOTA"/>
    <n v="8549837355"/>
    <n v="0"/>
    <s v="AUDIENCIA INICIAL O PRIMERA AUDIENCIA"/>
    <m/>
    <s v="NO"/>
    <s v="NO"/>
    <s v="3 AÑOS"/>
    <s v="LEONEL GIRALDO ALVAREZ"/>
    <m/>
    <m/>
    <n v="88367"/>
    <s v="MINAS"/>
    <s v="FALLA EN TALUD DE TIERRA - EXPLOTACION MINERA  VIA COPACABANA "/>
    <d v="2020-08-31T00:00:00"/>
    <s v="2018-01"/>
    <s v="3"/>
    <s v="2020-07"/>
    <n v="0.75126308387247931"/>
    <n v="6423177177.9254217"/>
    <n v="0"/>
    <d v="2021-01-23T00:00:00"/>
    <n v="0.39726027397260272"/>
    <n v="4.3843078519294892E-2"/>
    <n v="0"/>
    <n v="0.05"/>
    <s v="REMOTA"/>
    <x v="1"/>
    <n v="0"/>
  </r>
  <r>
    <n v="1662"/>
    <d v="2016-11-18T00:00:00"/>
    <d v="2016-11-02T00:00:00"/>
    <s v="JUZGADO LABORAL DEL CIRCUITO  MEDELLIN "/>
    <s v="05001310501320160138100"/>
    <s v="2019"/>
    <x v="1"/>
    <s v="DANIEL ANTONIO CANO MONTOYA"/>
    <s v="MARIA CLAUDIA FERRER  RIOS"/>
    <n v="94512"/>
    <s v="ORDINARIA"/>
    <s v="OTRAS"/>
    <s v="ALTO"/>
    <s v="ALTO"/>
    <s v="ALTO"/>
    <s v="ALTO"/>
    <n v="1"/>
    <s v="ALTA"/>
    <n v="103531715"/>
    <n v="0.3"/>
    <s v=" SENTENCIA 1RA FAVORABLE"/>
    <m/>
    <s v="NO"/>
    <s v="NO"/>
    <n v="4"/>
    <s v="LEONEL GIRALDO ALVAREZ"/>
    <m/>
    <m/>
    <n v="88367"/>
    <s v="EDUCACION"/>
    <s v="CONTRATO CON BRILLADORA "/>
    <d v="2020-08-31T00:00:00"/>
    <s v="2016-11"/>
    <s v="4"/>
    <s v="2020-07"/>
    <n v="0.79016316489215555"/>
    <n v="81806947.591112658"/>
    <n v="24542084.277333796"/>
    <d v="2020-11-17T00:00:00"/>
    <n v="0.21369863013698631"/>
    <n v="4.3843078519294892E-2"/>
    <n v="24500876.200015549"/>
    <n v="1"/>
    <s v="ALTA"/>
    <x v="0"/>
    <n v="24500876.200015549"/>
  </r>
  <r>
    <n v="1663"/>
    <d v="2016-10-24T00:00:00"/>
    <d v="2016-09-28T00:00:00"/>
    <s v="JUZGADO LABORAL DEL CIRCUITO  MEDELLIN "/>
    <s v="05001310500920160127700"/>
    <s v="2019"/>
    <x v="1"/>
    <s v="FERNANDO AUGUSTO PARRA ARBOLEDA"/>
    <s v="JULIA FERNANDA  MUÑOZ RINCON"/>
    <n v="215278"/>
    <s v="ORDINARIA"/>
    <s v="OTRAS"/>
    <s v="ALTO"/>
    <s v="ALTO"/>
    <s v="ALTO"/>
    <s v="ALTO"/>
    <n v="1"/>
    <s v="ALTA"/>
    <n v="53296152"/>
    <n v="0.3"/>
    <s v="CONTESTACIÓN"/>
    <m/>
    <s v="NO"/>
    <s v="NO"/>
    <n v="4"/>
    <s v="LEONEL GIRALDO ALVAREZ"/>
    <m/>
    <m/>
    <n v="88367"/>
    <s v="EDUCACION"/>
    <s v="CONTRATO CON BRILLADORA "/>
    <d v="2020-08-31T00:00:00"/>
    <s v="2016-10"/>
    <s v="4"/>
    <s v="2020-07"/>
    <n v="0.79104764067648514"/>
    <n v="42159795.296735331"/>
    <n v="12647938.589020599"/>
    <d v="2020-10-23T00:00:00"/>
    <n v="0.14520547945205478"/>
    <n v="4.3843078519294892E-2"/>
    <n v="12633504.517405087"/>
    <n v="1"/>
    <s v="ALTA"/>
    <x v="0"/>
    <n v="12633504.517405087"/>
  </r>
  <r>
    <n v="1664"/>
    <d v="2017-11-28T00:00:00"/>
    <d v="2017-10-26T00:00:00"/>
    <s v="JUZGADO LABORAL DEL CIRCUITO  MEDELLIN "/>
    <s v="05001310501020170090200"/>
    <s v="2019"/>
    <x v="1"/>
    <s v="FABIO ANTONIO PULGARIN MIRA"/>
    <s v="CARLOS ALBERTO BALLESTERO BARON"/>
    <n v="33513"/>
    <s v="ORDINARIA"/>
    <s v="OTRAS"/>
    <s v="BAJO"/>
    <s v="BAJO"/>
    <s v="BAJO"/>
    <s v="BAJO"/>
    <n v="0.05"/>
    <s v="REMOTA"/>
    <n v="14975310"/>
    <n v="0"/>
    <s v=" SENTENCIA 1RA EN CONTRA"/>
    <m/>
    <s v="NO"/>
    <s v="NO"/>
    <s v="3 AÑOS"/>
    <s v="LEONEL GIRALDO ALVAREZ"/>
    <m/>
    <m/>
    <n v="88367"/>
    <s v="HACIENDA"/>
    <s v="PRIMAS EXTRALEGALES "/>
    <d v="2020-08-31T00:00:00"/>
    <s v="2017-11"/>
    <s v="3"/>
    <s v="2020-07"/>
    <n v="0.75888387549827907"/>
    <n v="11364521.289588133"/>
    <n v="0"/>
    <d v="2020-11-27T00:00:00"/>
    <n v="0.24109589041095891"/>
    <n v="4.3843078519294892E-2"/>
    <n v="0"/>
    <n v="0.05"/>
    <s v="REMOTA"/>
    <x v="1"/>
    <n v="0"/>
  </r>
  <r>
    <n v="1665"/>
    <d v="2017-03-30T00:00:00"/>
    <d v="2017-03-03T00:00:00"/>
    <s v="JUZGADO LABORAL DEL CIRCUITO  MEDELLIN "/>
    <s v="05001310502220170014300"/>
    <s v="2019"/>
    <x v="1"/>
    <s v="FERNANDO ALONSO PULGARIN"/>
    <s v="GUILLERMO LEON GALEANO MARIN"/>
    <n v="81864"/>
    <s v="ORDINARIA"/>
    <s v="OTRAS"/>
    <s v="BAJO"/>
    <s v="BAJO"/>
    <s v="BAJO"/>
    <s v="BAJO"/>
    <n v="0.05"/>
    <s v="REMOTA"/>
    <n v="131196794"/>
    <n v="0"/>
    <s v=" SENTENCIA 1RA EN CONTRA"/>
    <m/>
    <s v="NO"/>
    <s v="NO"/>
    <n v="4"/>
    <s v="LEONEL GIRALDO ALVAREZ"/>
    <m/>
    <m/>
    <n v="88367"/>
    <s v="HACIENDA"/>
    <s v="PRIMAS EXTRALEGALES "/>
    <d v="2020-08-31T00:00:00"/>
    <s v="2017-03"/>
    <s v="4"/>
    <s v="2020-07"/>
    <n v="0.76757466281447584"/>
    <n v="100703334.91689025"/>
    <n v="0"/>
    <d v="2021-03-29T00:00:00"/>
    <n v="0.57534246575342463"/>
    <n v="4.3843078519294892E-2"/>
    <n v="0"/>
    <n v="0.05"/>
    <s v="REMOTA"/>
    <x v="1"/>
    <n v="0"/>
  </r>
  <r>
    <n v="1666"/>
    <d v="2017-03-13T00:00:00"/>
    <d v="2017-04-17T00:00:00"/>
    <s v="JUZGADO CIVIL LABORAL DEL CIRCUITO CAUCASIA"/>
    <s v="05154311200120170001700"/>
    <s v="2019"/>
    <x v="1"/>
    <s v="DORIEN DE JESUS CEBALLOS PINEDA Y OTROS"/>
    <s v="SIGIFREDO MANUEL CORDOBA JULIO"/>
    <n v="58837"/>
    <s v="ORDINARIA"/>
    <s v="OTRAS"/>
    <s v="BAJO"/>
    <s v="BAJO"/>
    <s v="BAJO"/>
    <s v="BAJO"/>
    <n v="0.05"/>
    <s v="REMOTA"/>
    <n v="58000000"/>
    <n v="0"/>
    <s v="CONTESTACIÓN"/>
    <m/>
    <s v="NO"/>
    <s v="NO"/>
    <n v="4"/>
    <s v="LEONEL GIRALDO ALVAREZ"/>
    <m/>
    <m/>
    <n v="88367"/>
    <s v="INFANCIA, ADOLESCENCIA Y JUVENTUD"/>
    <s v="PRESTACIONES SOCIALES "/>
    <d v="2020-08-31T00:00:00"/>
    <s v="2017-03"/>
    <s v="4"/>
    <s v="2020-07"/>
    <n v="0.76757466281447584"/>
    <n v="44519330.443239599"/>
    <n v="0"/>
    <d v="2021-03-12T00:00:00"/>
    <n v="0.52876712328767128"/>
    <n v="4.3843078519294892E-2"/>
    <n v="0"/>
    <n v="0.05"/>
    <s v="REMOTA"/>
    <x v="1"/>
    <n v="0"/>
  </r>
  <r>
    <n v="1667"/>
    <d v="2017-03-13T00:00:00"/>
    <d v="2017-03-13T00:00:00"/>
    <s v="JUZGADO LABORAL DEL CIRCUITO CAUCACIA"/>
    <s v="05154311200120170001900"/>
    <s v="2019"/>
    <x v="1"/>
    <s v="MANUEL LOPÉZ MARTINEZ Y OTROS"/>
    <s v="SIGIFREDO MANUEL CORDOBA "/>
    <n v="58837"/>
    <s v="ORDINARIA"/>
    <s v="OTRAS"/>
    <s v="BAJO"/>
    <s v="BAJO"/>
    <s v="BAJO"/>
    <s v="BAJO"/>
    <n v="0.05"/>
    <s v="REMOTA"/>
    <n v="29416704"/>
    <n v="0"/>
    <s v="AUDIENCIA INICIAL O PRIMERA AUDIENCIA"/>
    <m/>
    <s v="NO"/>
    <s v="NO"/>
    <n v="4"/>
    <s v="LEONEL GIRALDO ALVAREZ"/>
    <m/>
    <m/>
    <n v="88367"/>
    <s v="INFANCIA, ADOLESCENCIA Y JUVENTUD"/>
    <s v="PRESTACIONES SOCIALES "/>
    <d v="2020-08-31T00:00:00"/>
    <s v="2017-03"/>
    <s v="4"/>
    <s v="2020-07"/>
    <n v="0.76757466281447584"/>
    <n v="22579516.653913241"/>
    <n v="0"/>
    <d v="2021-03-12T00:00:00"/>
    <n v="0.52876712328767128"/>
    <n v="4.3843078519294892E-2"/>
    <n v="0"/>
    <n v="0.05"/>
    <s v="REMOTA"/>
    <x v="1"/>
    <n v="0"/>
  </r>
  <r>
    <n v="1668"/>
    <d v="2017-10-03T00:00:00"/>
    <d v="2017-10-03T00:00:00"/>
    <s v="JUZGADO PRIMERO CIVIL DEL CIRCUITO  DE TIERRAS APARTADO"/>
    <s v="05045312100120160179700"/>
    <s v="2019"/>
    <x v="2"/>
    <s v="CONSEJO COMUNITARIO"/>
    <s v="LAURA ROJAS ESCOBAR"/>
    <n v="226141"/>
    <s v="GRUPO"/>
    <s v="OTRAS"/>
    <s v="BAJO"/>
    <s v="BAJO"/>
    <s v="BAJO"/>
    <s v="BAJO"/>
    <n v="0.05"/>
    <s v="REMOTA"/>
    <n v="0"/>
    <n v="0"/>
    <s v=" OTRA"/>
    <m/>
    <s v="NO"/>
    <s v="NO"/>
    <s v="3 AÑOS"/>
    <s v="LEONEL GIRALDO ALVAREZ"/>
    <m/>
    <m/>
    <n v="88367"/>
    <s v="GOBIERNO"/>
    <s v="ACOMPAÑAMIENTO AL PROCESO "/>
    <d v="2020-08-31T00:00:00"/>
    <s v="2017-10"/>
    <s v="3"/>
    <s v="2020-07"/>
    <n v="0.76025622916343338"/>
    <n v="0"/>
    <n v="0"/>
    <d v="2020-10-02T00:00:00"/>
    <n v="8.7671232876712329E-2"/>
    <n v="4.3843078519294892E-2"/>
    <n v="0"/>
    <n v="0.05"/>
    <s v="REMOTA"/>
    <x v="1"/>
    <n v="0"/>
  </r>
  <r>
    <n v="1669"/>
    <d v="2014-02-01T00:00:00"/>
    <d v="2014-02-01T00:00:00"/>
    <s v="JUZGADO SEGUNDO CIVIL DEL CIRCUITO  DE TIERRAS APARTADO"/>
    <s v="05045312100220140000100"/>
    <s v="2019"/>
    <x v="2"/>
    <s v="EMILIANO AVILA LENIS"/>
    <s v="DEFENSORIA PUBLICA"/>
    <m/>
    <s v="GRUPO"/>
    <s v="OTRAS"/>
    <s v="BAJO"/>
    <s v="BAJO"/>
    <s v="BAJO"/>
    <s v="BAJO"/>
    <n v="0.05"/>
    <s v="REMOTA"/>
    <n v="0"/>
    <n v="0"/>
    <s v=" OTRA"/>
    <m/>
    <s v="NO"/>
    <s v="NO"/>
    <n v="7"/>
    <s v="LEONEL GIRALDO ALVAREZ"/>
    <m/>
    <m/>
    <n v="88367"/>
    <s v="GOBIERNO"/>
    <s v="ACOMPAÑAMIENTO AL PROCESO "/>
    <d v="2020-08-31T00:00:00"/>
    <s v="2014-02"/>
    <s v="7"/>
    <s v="2020-07"/>
    <n v="0.91072959452734203"/>
    <n v="0"/>
    <n v="0"/>
    <d v="2021-01-30T00:00:00"/>
    <n v="0.41643835616438357"/>
    <n v="4.3843078519294892E-2"/>
    <n v="0"/>
    <n v="0.05"/>
    <s v="REMOTA"/>
    <x v="1"/>
    <n v="0"/>
  </r>
  <r>
    <n v="1670"/>
    <d v="2016-03-30T00:00:00"/>
    <d v="2016-03-02T00:00:00"/>
    <s v="TRIBUNAL ADMINISTRTIVO DE CUNDINAMARCA "/>
    <s v="025000234100020170090700"/>
    <s v="2019"/>
    <x v="0"/>
    <s v="GERMAN HUMBERTO RINCON PERFETT"/>
    <s v="GERMAN HUMBERTO RINCON PERFETT"/>
    <n v="15422157"/>
    <s v="POPULAR"/>
    <s v="OTRAS"/>
    <s v="BAJO"/>
    <s v="BAJO"/>
    <s v="BAJO"/>
    <s v="BAJO"/>
    <n v="0.05"/>
    <s v="REMOTA"/>
    <n v="0"/>
    <n v="0"/>
    <s v=" OTRA"/>
    <m/>
    <s v="NO"/>
    <s v="NO"/>
    <n v="5"/>
    <s v="LEONEL GIRALDO ALVAREZ"/>
    <m/>
    <m/>
    <n v="88367"/>
    <s v="SECCIONAL DE SALUD Y PROTECCION SOCIAL"/>
    <s v="CAMAS PREDRIHATICAS"/>
    <d v="2020-08-31T00:00:00"/>
    <s v="2016-03"/>
    <s v="5"/>
    <s v="2020-07"/>
    <n v="0.80354364508127107"/>
    <n v="0"/>
    <n v="0"/>
    <d v="2021-03-29T00:00:00"/>
    <n v="0.57534246575342463"/>
    <n v="4.3843078519294892E-2"/>
    <n v="0"/>
    <n v="0.05"/>
    <s v="REMOTA"/>
    <x v="1"/>
    <n v="0"/>
  </r>
  <r>
    <n v="1671"/>
    <d v="2017-07-14T00:00:00"/>
    <d v="2017-01-20T00:00:00"/>
    <s v="JUZGADOS ADMINISTRATIVOS "/>
    <s v="05001333300120170002100"/>
    <s v="2019"/>
    <x v="0"/>
    <s v="MARIA MARCELA TEQUI VELEZ Y OTROS "/>
    <s v="IVAN DARIO GUTIERREZ "/>
    <n v="186.976"/>
    <s v="REPARACIÓN DIRECTA"/>
    <s v="FALLA EN EL SERVICIO OTRAS CAUSAS"/>
    <s v="BAJO"/>
    <s v="BAJO"/>
    <s v="BAJO"/>
    <s v="BAJO"/>
    <n v="0.05"/>
    <s v="REMOTA"/>
    <n v="303668100"/>
    <n v="0"/>
    <s v="AUDIENCIA INICIAL O PRIMERA AUDIENCIA"/>
    <m/>
    <s v="NO"/>
    <s v="NO"/>
    <n v="4"/>
    <s v="LEONEL GIRALDO ALVAREZ"/>
    <m/>
    <m/>
    <n v="88367"/>
    <s v="MINAS"/>
    <s v="DAÑOS EN PREDIOS POR MINERIA EN SEGOVIA Y FALTA DE PREVISION "/>
    <d v="2020-08-31T00:00:00"/>
    <s v="2017-07"/>
    <s v="4"/>
    <s v="2020-07"/>
    <n v="0.76175497984527818"/>
    <n v="231320687.39515391"/>
    <n v="0"/>
    <d v="2021-07-13T00:00:00"/>
    <n v="0.86575342465753424"/>
    <n v="4.3843078519294892E-2"/>
    <n v="0"/>
    <n v="0.05"/>
    <s v="REMOTA"/>
    <x v="1"/>
    <n v="0"/>
  </r>
  <r>
    <n v="1672"/>
    <d v="2017-09-14T00:00:00"/>
    <d v="2017-09-01T00:00:00"/>
    <s v="JUZGADOS ADMINISTRATIVOS "/>
    <s v="05001333302820170045400"/>
    <s v="2019"/>
    <x v="0"/>
    <s v="AMANDA ISABE GARY VALLEJO"/>
    <s v="ARNULFO VELASQUEZ MONTOYA"/>
    <n v="164.97"/>
    <s v="NULIDAD Y RESTABLECIMIENTO DEL DERECHO - LABORAL"/>
    <s v="PENSIÓN DE SOBREVIVIENTES"/>
    <s v="BAJO"/>
    <s v="BAJO"/>
    <s v="BAJO"/>
    <s v="BAJO"/>
    <n v="0.05"/>
    <s v="REMOTA"/>
    <n v="86214603"/>
    <n v="0"/>
    <s v="AUDIENCIA INICIAL O PRIMERA AUDIENCIA"/>
    <m/>
    <s v="NO"/>
    <s v="NO"/>
    <s v="3 AÑOS"/>
    <s v="LEONEL GIRALDO ALVAREZ"/>
    <m/>
    <m/>
    <n v="88367"/>
    <s v="EDUCACION"/>
    <m/>
    <d v="2020-08-31T00:00:00"/>
    <s v="2017-09"/>
    <s v="3"/>
    <s v="2020-07"/>
    <n v="0.76038333983224338"/>
    <n v="65556147.771450952"/>
    <n v="0"/>
    <d v="2020-09-13T00:00:00"/>
    <n v="3.5616438356164383E-2"/>
    <n v="4.3843078519294892E-2"/>
    <n v="0"/>
    <n v="0.05"/>
    <s v="REMOTA"/>
    <x v="1"/>
    <n v="0"/>
  </r>
  <r>
    <n v="1673"/>
    <d v="2018-06-07T00:00:00"/>
    <d v="2018-04-23T00:00:00"/>
    <s v="JUZGADO LABORAL DEL CIRCUITO  MEDELLIN "/>
    <s v="05001310501520180026000"/>
    <s v="2019"/>
    <x v="1"/>
    <s v="ERVIN OROBIO CAICEDO "/>
    <s v="YEISON RENTERIA RIOS"/>
    <n v="225756"/>
    <s v="ORDINARIA"/>
    <s v="RECONOCIMIENTO Y PAGO DE OTRAS PRESTACIONES SALARIALES, SOLCIALES Y SALARIOS"/>
    <s v="MEDIO   "/>
    <s v="MEDIO   "/>
    <s v="MEDIO   "/>
    <s v="MEDIO   "/>
    <n v="0.5"/>
    <s v="MEDIA"/>
    <n v="27133330"/>
    <n v="0.2"/>
    <s v=" SENTENCIA 1RA FAVORABLE"/>
    <m/>
    <s v="NO"/>
    <s v="NO"/>
    <s v="3 AÑOS"/>
    <s v="LEONEL GIRALDO ALVAREZ"/>
    <m/>
    <m/>
    <n v="88367"/>
    <s v="EDUCACION"/>
    <s v="DESVINCULA AL DEPARTAMENTO DE ANT"/>
    <d v="2020-08-31T00:00:00"/>
    <s v="2018-06"/>
    <s v="3"/>
    <s v="2020-07"/>
    <n v="0.73777124655030268"/>
    <n v="20018190.697160725"/>
    <n v="4003638.1394321453"/>
    <d v="2021-06-06T00:00:00"/>
    <n v="0.76438356164383559"/>
    <n v="4.3843078519294892E-2"/>
    <n v="3979644.5305421455"/>
    <n v="0.5"/>
    <s v="MEDIA"/>
    <x v="2"/>
    <n v="3979644.5305421455"/>
  </r>
  <r>
    <n v="1674"/>
    <d v="2018-06-07T00:00:00"/>
    <d v="2018-06-07T00:00:00"/>
    <s v="JUZGADO PROMISCUO DEL CIRCUITO JERICO "/>
    <s v="05368318900120180001600"/>
    <s v="2019"/>
    <x v="1"/>
    <s v="JOAQUIN ALONSO ARENAS GIRALDO "/>
    <s v="JULIA FERNANDA  MUÑOZ RINCON"/>
    <n v="215278"/>
    <s v="ORDINARIA"/>
    <s v="RECONOCIMIENTO Y PAGO DE OTRAS PRESTACIONES SALARIALES, SOLCIALES Y SALARIOS"/>
    <s v="ALTO"/>
    <s v="ALTO"/>
    <s v="ALTO"/>
    <s v="ALTO"/>
    <n v="1"/>
    <s v="ALTA"/>
    <n v="34634070"/>
    <n v="0.2"/>
    <s v="CONTESTACIÓN"/>
    <m/>
    <s v="NO"/>
    <s v="NO"/>
    <s v="3 AÑOS"/>
    <s v="LEONEL GIRALDO ALVAREZ"/>
    <m/>
    <m/>
    <n v="88367"/>
    <s v="EDUCACION"/>
    <m/>
    <d v="2020-08-31T00:00:00"/>
    <s v="2018-06"/>
    <s v="3"/>
    <s v="2020-07"/>
    <n v="0.73777124655030268"/>
    <n v="25552020.997010443"/>
    <n v="5110404.1994020892"/>
    <d v="2021-06-06T00:00:00"/>
    <n v="0.76438356164383559"/>
    <n v="4.3843078519294892E-2"/>
    <n v="5079777.7952766512"/>
    <n v="1"/>
    <s v="ALTA"/>
    <x v="0"/>
    <n v="5079777.7952766512"/>
  </r>
  <r>
    <n v="1675"/>
    <d v="2018-05-22T00:00:00"/>
    <d v="2018-05-22T00:00:00"/>
    <s v="JUZGADO PROMISCUO DEL CIRCUITO JERICO "/>
    <s v="05368318900120180001500"/>
    <s v="2019"/>
    <x v="1"/>
    <s v="HERNADO DE JESUS MONCADA "/>
    <s v="JULIA FERNANDA  MUÑOZ RINCON"/>
    <n v="215278"/>
    <s v="ORDINARIA"/>
    <s v="RECONOCIMIENTO Y PAGO DE OTRAS PRESTACIONES SALARIALES, SOLCIALES Y SALARIOS"/>
    <s v="ALTO"/>
    <s v="ALTO"/>
    <s v="ALTO"/>
    <s v="ALTO"/>
    <n v="1"/>
    <s v="ALTA"/>
    <n v="34634070"/>
    <n v="0.2"/>
    <s v="CONTESTACIÓN"/>
    <m/>
    <s v="NO"/>
    <s v="NO"/>
    <s v="3 AÑOS"/>
    <s v="LEONEL GIRALDO ALVAREZ"/>
    <m/>
    <m/>
    <n v="88367"/>
    <s v="EDUCACION"/>
    <m/>
    <d v="2020-08-31T00:00:00"/>
    <s v="2018-05"/>
    <s v="3"/>
    <s v="2020-07"/>
    <n v="0.73891229786794344"/>
    <n v="25591540.248219203"/>
    <n v="5118308.0496438406"/>
    <d v="2021-05-21T00:00:00"/>
    <n v="0.72054794520547949"/>
    <n v="4.3843078519294892E-2"/>
    <n v="5089388.3682061415"/>
    <n v="1"/>
    <s v="ALTA"/>
    <x v="0"/>
    <n v="5089388.3682061415"/>
  </r>
  <r>
    <n v="1676"/>
    <d v="2017-05-02T00:00:00"/>
    <d v="2017-05-02T00:00:00"/>
    <s v="JUZGADO PROMISCUO DEL CIRCUITO JERICO "/>
    <s v="05368318900120170002900"/>
    <s v="2019"/>
    <x v="1"/>
    <s v="ELKIN DE JESUS TEJADA "/>
    <s v="JULIA FERNANDA  MUÑOZ RINCON"/>
    <n v="215278"/>
    <s v="ORDINARIA"/>
    <s v="RECONOCIMIENTO Y PAGO DE OTRAS PRESTACIONES SALARIALES, SOLCIALES Y SALARIOS"/>
    <s v="ALTO"/>
    <s v="ALTO"/>
    <s v="ALTO"/>
    <s v="ALTO"/>
    <n v="1"/>
    <s v="ALTA"/>
    <n v="36304514"/>
    <n v="0.2"/>
    <s v="CONTESTACIÓN"/>
    <m/>
    <s v="NO"/>
    <s v="NO"/>
    <n v="4"/>
    <s v="LEONEL GIRALDO ALVAREZ"/>
    <m/>
    <m/>
    <n v="88367"/>
    <s v="EDUCACION"/>
    <m/>
    <d v="2020-08-31T00:00:00"/>
    <s v="2017-05"/>
    <s v="4"/>
    <s v="2020-07"/>
    <n v="0.76223816507249575"/>
    <n v="27672686.135208733"/>
    <n v="5534537.2270417474"/>
    <d v="2021-05-01T00:00:00"/>
    <n v="0.66575342465753429"/>
    <n v="4.3843078519294892E-2"/>
    <n v="5505637.5889135376"/>
    <n v="1"/>
    <s v="ALTA"/>
    <x v="0"/>
    <n v="5505637.5889135376"/>
  </r>
  <r>
    <n v="1677"/>
    <d v="2017-11-23T00:00:00"/>
    <d v="2017-11-23T00:00:00"/>
    <s v="JUZGADO PROMISCUO DEL CIRCUITO JERICO "/>
    <s v="05368318900120170021900"/>
    <s v="2019"/>
    <x v="1"/>
    <s v="LUZ NELLY JIMENZ ZAPATA "/>
    <s v="JULIA FERNANDA  MUÑOZ RINCON"/>
    <n v="215278"/>
    <s v="ORDINARIA"/>
    <s v="RECONOCIMIENTO Y PAGO DE OTRAS PRESTACIONES SALARIALES, SOLCIALES Y SALARIOS"/>
    <s v="ALTO"/>
    <s v="ALTO"/>
    <s v="ALTO"/>
    <s v="ALTO"/>
    <n v="1"/>
    <s v="ALTA"/>
    <n v="36289778"/>
    <n v="0.2"/>
    <s v="CONTESTACIÓN"/>
    <m/>
    <s v="NO"/>
    <s v="NO"/>
    <s v="3 AÑOS"/>
    <s v="LEONEL GIRALDO ALVAREZ"/>
    <m/>
    <m/>
    <n v="88367"/>
    <s v="EDUCACION"/>
    <m/>
    <d v="2020-08-31T00:00:00"/>
    <s v="2017-11"/>
    <s v="3"/>
    <s v="2020-07"/>
    <n v="0.75888387549827907"/>
    <n v="27539727.369612187"/>
    <n v="5507945.473922438"/>
    <d v="2020-11-22T00:00:00"/>
    <n v="0.22739726027397261"/>
    <n v="4.3843078519294892E-2"/>
    <n v="5498104.8950756956"/>
    <n v="1"/>
    <s v="ALTA"/>
    <x v="0"/>
    <n v="5498104.8950756956"/>
  </r>
  <r>
    <n v="1678"/>
    <d v="2017-05-02T00:00:00"/>
    <d v="2017-05-02T00:00:00"/>
    <s v="JUZGADO PROMISCUO DEL CIRCUITO JERICO "/>
    <s v="05368318900120170003500"/>
    <s v="2019"/>
    <x v="1"/>
    <s v="IVAN DARIO GOMEZ ZAPATA"/>
    <s v="JULIA FERNANDA  MUÑOZ RINCON"/>
    <n v="215278"/>
    <s v="ORDINARIA"/>
    <s v="RECONOCIMIENTO Y PAGO DE OTRAS PRESTACIONES SALARIALES, SOLCIALES Y SALARIOS"/>
    <s v="ALTO"/>
    <s v="ALTO"/>
    <s v="ALTO"/>
    <s v="ALTO"/>
    <n v="1"/>
    <s v="ALTA"/>
    <n v="45213366"/>
    <n v="0.2"/>
    <s v="CONTESTACIÓN"/>
    <m/>
    <s v="NO"/>
    <s v="NO"/>
    <n v="4"/>
    <s v="LEONEL GIRALDO ALVAREZ"/>
    <m/>
    <m/>
    <n v="88367"/>
    <s v="EDUCACION"/>
    <m/>
    <d v="2020-08-31T00:00:00"/>
    <s v="2017-05"/>
    <s v="4"/>
    <s v="2020-07"/>
    <n v="0.76223816507249575"/>
    <n v="34463353.136591166"/>
    <n v="6892670.6273182333"/>
    <d v="2021-05-01T00:00:00"/>
    <n v="0.66575342465753429"/>
    <n v="4.3843078519294892E-2"/>
    <n v="6856679.2374883536"/>
    <n v="1"/>
    <s v="ALTA"/>
    <x v="0"/>
    <n v="6856679.2374883536"/>
  </r>
  <r>
    <n v="1679"/>
    <d v="2017-04-28T00:00:00"/>
    <d v="2017-04-28T00:00:00"/>
    <s v="JUZGADO PROMISCUO DEL CIRCUITO JERICO "/>
    <s v="05368318900120170002700"/>
    <s v="2019"/>
    <x v="1"/>
    <s v="CARLOS ANDRES OCAMPO MONTOYA"/>
    <s v="JULIA FERNANDA  MUÑOZ RINCON"/>
    <n v="215278"/>
    <s v="ORDINARIA"/>
    <s v="RECONOCIMIENTO Y PAGO DE OTRAS PRESTACIONES SALARIALES, SOLCIALES Y SALARIOS"/>
    <s v="ALTO"/>
    <s v="ALTO"/>
    <s v="ALTO"/>
    <s v="ALTO"/>
    <n v="1"/>
    <s v="ALTA"/>
    <n v="43221749"/>
    <n v="0.2"/>
    <s v="CONTESTACIÓN"/>
    <m/>
    <s v="NO"/>
    <s v="NO"/>
    <n v="4"/>
    <s v="LEONEL GIRALDO ALVAREZ"/>
    <m/>
    <m/>
    <n v="88367"/>
    <s v="EDUCACION"/>
    <m/>
    <d v="2020-08-31T00:00:00"/>
    <s v="2017-04"/>
    <s v="4"/>
    <s v="2020-07"/>
    <n v="0.76395562321009991"/>
    <n v="33019498.193525512"/>
    <n v="6603899.6387051027"/>
    <d v="2021-04-27T00:00:00"/>
    <n v="0.65479452054794518"/>
    <n v="4.3843078519294892E-2"/>
    <n v="6569982.2912102062"/>
    <n v="1"/>
    <s v="ALTA"/>
    <x v="0"/>
    <n v="6569982.2912102062"/>
  </r>
  <r>
    <n v="1680"/>
    <d v="2018-05-28T00:00:00"/>
    <d v="2018-05-08T00:00:00"/>
    <s v="JUZGADO LABORAL DEL CIRCUITO  MEDELLIN "/>
    <s v="0500131050072018029200"/>
    <s v="2019"/>
    <x v="1"/>
    <s v="MONICA ALEXANDRA JIMENEZ RODRIGUEZ "/>
    <s v="NICOLAS OCTAVIO ARISMENDI VILLEGAS"/>
    <n v="140233"/>
    <s v="ORDINARIA"/>
    <s v="RECONOCIMIENTO Y PAGO DE OTRAS PRESTACIONES SALARIALES, SOLCIALES Y SALARIOS"/>
    <s v="MEDIO   "/>
    <s v="MEDIO   "/>
    <s v="MEDIO   "/>
    <s v="MEDIO   "/>
    <n v="0.5"/>
    <s v="MEDIA"/>
    <n v="53657079"/>
    <n v="0.3"/>
    <s v="AUDIENCIA INICIAL O PRIMERA AUDIENCIA"/>
    <m/>
    <s v="NO"/>
    <s v="NO"/>
    <s v="3 AÑOS"/>
    <s v="LEONEL GIRALDO ALVAREZ"/>
    <m/>
    <m/>
    <n v="88367"/>
    <s v="EDUCACION"/>
    <m/>
    <d v="2020-08-31T00:00:00"/>
    <s v="2018-05"/>
    <s v="3"/>
    <s v="2020-07"/>
    <n v="0.73891229786794344"/>
    <n v="39647875.540771775"/>
    <n v="11894362.662231533"/>
    <d v="2021-05-27T00:00:00"/>
    <n v="0.73698630136986298"/>
    <n v="4.3843078519294892E-2"/>
    <n v="11825627.850386985"/>
    <n v="0.5"/>
    <s v="MEDIA"/>
    <x v="2"/>
    <n v="11825627.850386985"/>
  </r>
  <r>
    <n v="1681"/>
    <d v="2018-04-10T00:00:00"/>
    <d v="2018-01-25T00:00:00"/>
    <s v="JUZGADOS ADMINISTRATIVOS "/>
    <s v="05001333301620180002400"/>
    <s v="2019"/>
    <x v="0"/>
    <s v="DISLICORES S.A. "/>
    <s v="CESAR SEGUNDO ESCOBAR ARENAS"/>
    <n v="159412"/>
    <s v="NULIDAD Y RESTABLECIMIENTO DEL DERECHO"/>
    <s v="IMPUESTOS"/>
    <s v="MEDIO   "/>
    <s v="MEDIO   "/>
    <s v="MEDIO   "/>
    <s v="MEDIO   "/>
    <n v="0.5"/>
    <s v="MEDIA"/>
    <n v="20161272"/>
    <n v="1"/>
    <s v=" ALEGATOS PRIMERA"/>
    <m/>
    <s v="NO"/>
    <s v="NO"/>
    <s v="3 AÑOS"/>
    <s v="LEONEL GIRALDO ALVAREZ"/>
    <m/>
    <m/>
    <n v="88367"/>
    <s v="HACIENDA"/>
    <m/>
    <d v="2020-08-31T00:00:00"/>
    <s v="2018-04"/>
    <s v="3"/>
    <s v="2020-07"/>
    <n v="0.74078668525523483"/>
    <n v="14935201.855409179"/>
    <n v="14935201.855409179"/>
    <d v="2021-04-09T00:00:00"/>
    <n v="0.60547945205479448"/>
    <n v="4.3843078519294892E-2"/>
    <n v="14864258.614085896"/>
    <n v="0.5"/>
    <s v="MEDIA"/>
    <x v="2"/>
    <n v="14864258.614085896"/>
  </r>
  <r>
    <n v="1682"/>
    <d v="2018-05-25T00:00:00"/>
    <d v="2018-05-09T00:00:00"/>
    <s v="JUZGADO LABORAL DEL CIRCUITO  MEDELLIN "/>
    <s v="05001310502120180025200"/>
    <s v="2019"/>
    <x v="1"/>
    <s v="MIGUEL ANGEL CARVAJAL VALLEJO"/>
    <s v="NICOLAS OCTAVIO ARISMENDI VILLEGAS"/>
    <n v="140233"/>
    <s v="NULIDAD Y RESTABLECIMIENTO DEL DERECHO - LABORAL"/>
    <s v="RECONOCIMIENTO Y PAGO DE OTRAS PRESTACIONES SALARIALES, SOLCIALES Y SALARIOS"/>
    <s v="MEDIO   "/>
    <s v="MEDIO   "/>
    <s v="MEDIO   "/>
    <s v="MEDIO   "/>
    <n v="0.5"/>
    <s v="MEDIA"/>
    <n v="62661986"/>
    <n v="0.2"/>
    <s v=" AUDIENCIA DE PRUEBAS"/>
    <m/>
    <s v="NO"/>
    <s v="NO"/>
    <s v="3 AÑOS"/>
    <s v="LEONEL GIRALDO ALVAREZ"/>
    <m/>
    <m/>
    <n v="88367"/>
    <s v="EDUCACION"/>
    <m/>
    <d v="2020-08-31T00:00:00"/>
    <s v="2018-05"/>
    <s v="3"/>
    <s v="2020-07"/>
    <n v="0.73891229786794344"/>
    <n v="46301712.0642289"/>
    <n v="9260342.4128457811"/>
    <d v="2021-05-24T00:00:00"/>
    <n v="0.72876712328767124"/>
    <n v="4.3843078519294892E-2"/>
    <n v="9207424.0992150959"/>
    <n v="0.5"/>
    <s v="MEDIA"/>
    <x v="2"/>
    <n v="9207424.0992150959"/>
  </r>
  <r>
    <n v="1683"/>
    <d v="2015-08-31T00:00:00"/>
    <d v="2016-05-19T00:00:00"/>
    <s v="JUZGADO PRIMERO CIVIL DEL CIRCUITO DE BELLO "/>
    <s v="05088310300120150047400"/>
    <s v="2019"/>
    <x v="2"/>
    <s v="ANA ROSA CONTRERAS"/>
    <s v="GUSTAVO ADOLFO GOMEZ  ECHEVERRI"/>
    <n v="98020"/>
    <s v="ORDINARIA"/>
    <s v="OTRAS"/>
    <s v="BAJO"/>
    <s v="BAJO"/>
    <s v="BAJO"/>
    <s v="BAJO"/>
    <n v="0.05"/>
    <s v="REMOTA"/>
    <n v="0"/>
    <n v="0"/>
    <s v=" AUDIENCIA DE PRUEBAS"/>
    <m/>
    <s v="NO"/>
    <s v="NO"/>
    <n v="5"/>
    <s v="LEONEL GIRALDO ALVAREZ"/>
    <m/>
    <m/>
    <n v="88367"/>
    <s v="GOBIERNO"/>
    <m/>
    <d v="2020-08-31T00:00:00"/>
    <s v="2015-08"/>
    <s v="5"/>
    <s v="2020-07"/>
    <n v="0.85413954863106623"/>
    <n v="0"/>
    <n v="0"/>
    <d v="2020-08-29T00:00:00"/>
    <n v="-5.4794520547945206E-3"/>
    <n v="4.3843078519294892E-2"/>
    <n v="0"/>
    <n v="0.05"/>
    <s v="REMOTA"/>
    <x v="1"/>
    <n v="0"/>
  </r>
  <r>
    <n v="1684"/>
    <d v="2018-05-24T00:00:00"/>
    <d v="2018-05-04T00:00:00"/>
    <s v="JUZGADOS ADMINISTRATIVOS "/>
    <s v="050013333029201800146000"/>
    <s v="2019"/>
    <x v="0"/>
    <s v="ELISEO DE JESUS ZAPATA GALLON "/>
    <s v="DIANA CAROLINA ALZATE QUINTERO"/>
    <n v="165819"/>
    <s v="NULIDAD Y RESTABLECIMIENTO DEL DERECHO"/>
    <s v="RECONOCIMIENTO Y PAGO DE OTRAS PRESTACIONES SALARIALES, SOLCIALES Y SALARIOS"/>
    <s v="BAJO"/>
    <s v="BAJO"/>
    <s v="BAJO"/>
    <s v="BAJO"/>
    <n v="0.05"/>
    <s v="REMOTA"/>
    <n v="145935655"/>
    <n v="0"/>
    <s v=" AUDIENCIA DE PRUEBAS"/>
    <m/>
    <s v="NO"/>
    <s v="NO"/>
    <s v="3 AÑOS"/>
    <s v="LEONEL GIRALDO ALVAREZ"/>
    <m/>
    <m/>
    <n v="88367"/>
    <s v="EDUCACION"/>
    <m/>
    <d v="2020-08-31T00:00:00"/>
    <s v="2018-05"/>
    <s v="3"/>
    <s v="2020-07"/>
    <n v="0.73891229786794344"/>
    <n v="107833650.17691343"/>
    <n v="0"/>
    <d v="2021-05-23T00:00:00"/>
    <n v="0.72602739726027399"/>
    <n v="4.3843078519294892E-2"/>
    <n v="0"/>
    <n v="0.05"/>
    <s v="REMOTA"/>
    <x v="1"/>
    <n v="0"/>
  </r>
  <r>
    <n v="1685"/>
    <d v="2018-06-28T00:00:00"/>
    <d v="2018-06-19T00:00:00"/>
    <s v="JUZGADOS ADMINISTRATIVOS "/>
    <s v="05001333303020180023800"/>
    <s v="2019"/>
    <x v="0"/>
    <s v="JAVIER ANTONIO HERRRA"/>
    <s v="JAIRO NARANJO FLOREZ"/>
    <n v="98616"/>
    <s v="CONTRACTUAL"/>
    <s v="EQUILIBRIO ECONOMICO"/>
    <s v="BAJO"/>
    <s v="BAJO"/>
    <s v="BAJO"/>
    <s v="BAJO"/>
    <n v="0.05"/>
    <s v="REMOTA"/>
    <n v="718759707"/>
    <n v="0"/>
    <s v=" AUDIENCIA DE PRUEBAS"/>
    <m/>
    <s v="NO"/>
    <s v="NO"/>
    <s v="3 AÑOS"/>
    <s v="LEONEL GIRALDO ALVAREZ"/>
    <m/>
    <m/>
    <n v="88367"/>
    <s v="INFRAESTRUCTURA"/>
    <m/>
    <d v="2020-08-31T00:00:00"/>
    <s v="2018-06"/>
    <s v="3"/>
    <s v="2020-07"/>
    <n v="0.73777124655030268"/>
    <n v="530280245.00352031"/>
    <n v="0"/>
    <d v="2021-06-27T00:00:00"/>
    <n v="0.82191780821917804"/>
    <n v="4.3843078519294892E-2"/>
    <n v="0"/>
    <n v="0.05"/>
    <s v="REMOTA"/>
    <x v="1"/>
    <n v="0"/>
  </r>
  <r>
    <n v="1686"/>
    <d v="2018-03-30T00:00:00"/>
    <d v="2018-03-03T00:00:00"/>
    <s v="JUZGADOS ADMINISTRATIVOS "/>
    <s v="05001333300820180021700"/>
    <s v="2019"/>
    <x v="0"/>
    <s v="YINNA MARITZA TAPIAS"/>
    <s v="NICOLAS OCTAVIO ARISMENDI VILLEGAS"/>
    <n v="140.233"/>
    <s v="NULIDAD Y RESTABLECIMIENTO DEL DERECHO - LABORAL"/>
    <s v="RECONOCIMIENTO Y PAGO DE OTRAS PRESTACIONES SALARIALES, SOLCIALES Y SALARIOS"/>
    <s v="MEDIO   "/>
    <s v="MEDIO   "/>
    <s v="MEDIO   "/>
    <s v="MEDIO   "/>
    <n v="0.5"/>
    <s v="MEDIA"/>
    <n v="198125124"/>
    <n v="0.1"/>
    <s v="AUDIENCIA INICIAL O PRIMERA AUDIENCIA"/>
    <m/>
    <s v="NO"/>
    <s v="NO"/>
    <s v="3 AÑOS"/>
    <s v="LEONEL GIRALDO ALVAREZ"/>
    <m/>
    <m/>
    <n v="88367"/>
    <s v="EDUCACION"/>
    <m/>
    <d v="2020-08-31T00:00:00"/>
    <s v="2018-03"/>
    <s v="3"/>
    <s v="2020-07"/>
    <n v="0.74420758606092174"/>
    <n v="147446220.27006078"/>
    <n v="14744622.027006079"/>
    <d v="2021-03-29T00:00:00"/>
    <n v="0.57534246575342463"/>
    <n v="4.3843078519294892E-2"/>
    <n v="14678062.225542098"/>
    <n v="0.5"/>
    <s v="MEDIA"/>
    <x v="2"/>
    <n v="14678062.225542098"/>
  </r>
  <r>
    <n v="1687"/>
    <d v="2018-07-26T00:00:00"/>
    <d v="2018-08-26T00:00:00"/>
    <s v="JUZGADO SEGUNDO CIVIL DEL CIRCUITO  DE TIERRAS MEDELIN "/>
    <s v="05000312110120180011200"/>
    <s v="2019"/>
    <x v="2"/>
    <s v="ESTER JUDITH OSPINA ALVAREZ"/>
    <s v="AGENCIA NACIONAL DE TIERRAS "/>
    <n v="99614"/>
    <s v="ORDINARIA"/>
    <s v="OTRAS"/>
    <s v="BAJO"/>
    <s v="BAJO"/>
    <s v="BAJO"/>
    <s v="BAJO"/>
    <n v="0.05"/>
    <s v="REMOTA"/>
    <n v="0"/>
    <n v="0"/>
    <s v="CONTESTACIÓN"/>
    <m/>
    <s v="NO"/>
    <s v="NO"/>
    <s v="3 AÑOS"/>
    <s v="LEONEL GIRALDO ALVAREZ"/>
    <m/>
    <m/>
    <n v="88367"/>
    <s v="INFRAESTRUCTURA"/>
    <s v="ACOMPAÑAMIENTO AL PROCESO "/>
    <d v="2020-08-31T00:00:00"/>
    <s v="2018-07"/>
    <s v="3"/>
    <s v="2020-07"/>
    <n v="0.73871336652539898"/>
    <n v="0"/>
    <n v="0"/>
    <d v="2021-07-25T00:00:00"/>
    <n v="0.89863013698630134"/>
    <n v="4.3843078519294892E-2"/>
    <n v="0"/>
    <n v="0.05"/>
    <s v="REMOTA"/>
    <x v="1"/>
    <n v="0"/>
  </r>
  <r>
    <n v="1688"/>
    <d v="2018-01-28T00:00:00"/>
    <d v="2018-01-27T00:00:00"/>
    <s v="JUZGADOS  ADMINISTRATIVOS"/>
    <s v="05001333302120180024100"/>
    <s v="2019"/>
    <x v="0"/>
    <s v="MARTHA EDILMA VELEZ SANCHEZ"/>
    <s v="KAREN PAULINA RESTREPO"/>
    <n v="181.65600000000001"/>
    <s v="POPULAR"/>
    <s v="OTRAS"/>
    <s v="BAJO"/>
    <s v="BAJO"/>
    <s v="BAJO"/>
    <s v="BAJO"/>
    <n v="0.05"/>
    <s v="REMOTA"/>
    <n v="0"/>
    <n v="0"/>
    <s v=" AUDIENCIA DE PRUEBAS"/>
    <m/>
    <s v="NO"/>
    <s v="NO"/>
    <s v="3 AÑOS"/>
    <s v="LEONEL GIRALDO ALVAREZ"/>
    <m/>
    <m/>
    <n v="88367"/>
    <s v="INFRAESTRUCTURA"/>
    <m/>
    <d v="2020-08-31T00:00:00"/>
    <s v="2018-01"/>
    <s v="3"/>
    <s v="2020-07"/>
    <n v="0.75126308387247931"/>
    <n v="0"/>
    <n v="0"/>
    <d v="2021-01-27T00:00:00"/>
    <n v="0.40821917808219177"/>
    <n v="4.3843078519294892E-2"/>
    <n v="0"/>
    <n v="0.05"/>
    <s v="REMOTA"/>
    <x v="1"/>
    <n v="0"/>
  </r>
  <r>
    <n v="1689"/>
    <d v="2018-06-20T00:00:00"/>
    <d v="2018-04-19T00:00:00"/>
    <s v="JUZGADO LABORAL DEL CIRCUITO  MEDELLIN "/>
    <s v="05001310501220180034700"/>
    <s v="2019"/>
    <x v="1"/>
    <s v="TERESITA JIMENEZ BERRIO Y OTROS "/>
    <s v="CARLOS ALBERTO BALLESTERO BARON"/>
    <n v="33513"/>
    <s v="ORDINARIA"/>
    <s v="RECONOCIMIENTO Y PAGO DE OTRAS PRESTACIONES SALARIALES, SOLCIALES Y SALARIOS"/>
    <s v="BAJO"/>
    <s v="BAJO"/>
    <s v="BAJO"/>
    <s v="BAJO"/>
    <n v="0.05"/>
    <s v="REMOTA"/>
    <n v="574371406"/>
    <n v="0"/>
    <s v="AUDIENCIA INICIAL O PRIMERA AUDIENCIA"/>
    <m/>
    <s v="NO"/>
    <s v="NO"/>
    <n v="3"/>
    <s v="LEONEL GIRALDO ALVAREZ"/>
    <m/>
    <m/>
    <n v="88367"/>
    <s v="HACIENDA"/>
    <m/>
    <d v="2020-08-31T00:00:00"/>
    <s v="2018-06"/>
    <s v="3"/>
    <s v="2020-07"/>
    <n v="0.73777124655030268"/>
    <n v="423754708.18747002"/>
    <n v="0"/>
    <d v="2021-06-19T00:00:00"/>
    <n v="0.8"/>
    <n v="4.3843078519294892E-2"/>
    <n v="0"/>
    <n v="0.05"/>
    <s v="REMOTA"/>
    <x v="1"/>
    <n v="0"/>
  </r>
  <r>
    <n v="1690"/>
    <d v="2018-06-22T00:00:00"/>
    <d v="2018-06-07T00:00:00"/>
    <s v="JUZGADO ADMINISTRATIVO"/>
    <s v="05001333300420180021700"/>
    <s v="2019"/>
    <x v="0"/>
    <s v="JULIANA ACEVEDO GALLEGO"/>
    <s v="JULIA FERNANDA  MUÑOZ RINCON"/>
    <n v="215278"/>
    <s v="NULIDAD Y RESTABLECIMIENTO DEL DERECHO"/>
    <s v="RECONOCIMIENTO Y PAGO DE OTRAS PRESTACIONES SALARIALES, SOLCIALES Y SALARIOS"/>
    <s v="ALTO"/>
    <s v="ALTO"/>
    <s v="ALTO"/>
    <s v="ALTO"/>
    <n v="1"/>
    <s v="ALTA"/>
    <n v="34634070"/>
    <n v="0.2"/>
    <s v=" AUDIENCIA DE PRUEBAS"/>
    <m/>
    <s v="NO"/>
    <s v="NO"/>
    <s v="3 AÑOS"/>
    <s v="LEONEL GIRALDO ALVAREZ"/>
    <m/>
    <m/>
    <n v="88367"/>
    <s v="EDUCACION"/>
    <m/>
    <d v="2020-08-31T00:00:00"/>
    <s v="2018-06"/>
    <s v="3"/>
    <s v="2020-07"/>
    <n v="0.73777124655030268"/>
    <n v="25552020.997010443"/>
    <n v="5110404.1994020892"/>
    <d v="2021-06-21T00:00:00"/>
    <n v="0.80547945205479454"/>
    <n v="4.3843078519294892E-2"/>
    <n v="5078136.4234713921"/>
    <n v="1"/>
    <s v="ALTA"/>
    <x v="0"/>
    <n v="5078136.4234713921"/>
  </r>
  <r>
    <n v="1691"/>
    <d v="2018-06-06T00:00:00"/>
    <d v="2018-04-19T00:00:00"/>
    <s v="JUZGADO LABORAL DEL CIRCUITO  MEDELLIN "/>
    <s v="05001310500120180022300"/>
    <s v="2019"/>
    <x v="1"/>
    <s v="JAIME DE JESUS DUQUE "/>
    <s v="LEON OVIDIO MEDINA PEREZ"/>
    <n v="22067"/>
    <s v="EJECUTIVA"/>
    <s v="PRIMA DE SERVICIOS"/>
    <s v="BAJO"/>
    <s v="BAJO"/>
    <s v="BAJO"/>
    <s v="BAJO"/>
    <n v="0.05"/>
    <s v="REMOTA"/>
    <n v="418127"/>
    <n v="0.1"/>
    <s v=" SENTENCIA 1RA EN CONTRA"/>
    <m/>
    <s v="NO"/>
    <s v="NO"/>
    <n v="3"/>
    <s v="LEONEL GIRALDO ALVAREZ"/>
    <m/>
    <m/>
    <n v="88367"/>
    <s v="GESTION HUMANA Y DLLO ORGANIZACIONAL"/>
    <m/>
    <d v="2020-08-31T00:00:00"/>
    <s v="2018-06"/>
    <s v="3"/>
    <s v="2020-07"/>
    <n v="0.73777124655030268"/>
    <n v="308482.07800633839"/>
    <n v="30848.207800633842"/>
    <d v="2021-06-05T00:00:00"/>
    <n v="0.76164383561643834"/>
    <n v="4.3843078519294892E-2"/>
    <n v="30663.996630341331"/>
    <n v="0.05"/>
    <s v="REMOTA"/>
    <x v="1"/>
    <n v="0"/>
  </r>
  <r>
    <n v="1692"/>
    <d v="2018-10-06T00:00:00"/>
    <d v="2018-07-23T00:00:00"/>
    <s v="JUZGADO LABORAL DEL CIRCUITO  MEDELLIN "/>
    <s v="05001310501720180051000"/>
    <s v="2019"/>
    <x v="1"/>
    <s v="DIAFANOR AGUDELO RUEDA "/>
    <s v="CARLOS ALBERTO BALLESTERO BARON"/>
    <n v="33513"/>
    <s v="ORDINARIA"/>
    <s v="RECONOCIMIENTO Y PAGO DE OTRAS PRESTACIONES SALARIALES, SOLCIALES Y SALARIOS"/>
    <s v="BAJO"/>
    <s v="BAJO"/>
    <s v="BAJO"/>
    <s v="BAJO"/>
    <n v="0.05"/>
    <s v="REMOTA"/>
    <n v="5105588377"/>
    <n v="0"/>
    <s v=" SENTENCIA 1RA EN CONTRA"/>
    <m/>
    <s v="NO"/>
    <s v="NO"/>
    <n v="3"/>
    <s v="LEONEL GIRALDO ALVAREZ"/>
    <m/>
    <m/>
    <n v="88367"/>
    <s v="GESTION HUMANA Y DLLO ORGANIZACIONAL"/>
    <m/>
    <d v="2020-08-31T00:00:00"/>
    <s v="2018-10"/>
    <s v="3"/>
    <s v="2020-07"/>
    <n v="0.73572886802285709"/>
    <n v="3756328757.2008662"/>
    <n v="0"/>
    <d v="2021-10-05T00:00:00"/>
    <n v="1.095890410958904"/>
    <n v="4.3843078519294892E-2"/>
    <n v="0"/>
    <n v="0.05"/>
    <s v="REMOTA"/>
    <x v="1"/>
    <n v="0"/>
  </r>
  <r>
    <n v="1693"/>
    <d v="2018-09-21T00:00:00"/>
    <d v="2018-08-27T00:00:00"/>
    <s v="JUZGADO ADMINISTRATIVO"/>
    <s v="05001333300220180043200"/>
    <s v="2019"/>
    <x v="0"/>
    <s v="LUZ DARIS AVILES AVILES "/>
    <s v="OSCAR DARIO BEJARANO"/>
    <n v="235.166"/>
    <s v="NULIDAD Y RESTABLECIMIENTO DEL DERECHO"/>
    <s v="PENSIÓN DE SOBREVIVIENTES"/>
    <s v="BAJO"/>
    <s v="BAJO"/>
    <s v="BAJO"/>
    <s v="BAJO"/>
    <n v="0.05"/>
    <s v="REMOTA"/>
    <n v="25383708"/>
    <n v="0"/>
    <s v="AUDIENCIA INICIAL O PRIMERA AUDIENCIA"/>
    <m/>
    <s v="NO"/>
    <s v="NO"/>
    <n v="3"/>
    <s v="LEONEL GIRALDO ALVAREZ"/>
    <m/>
    <m/>
    <n v="8367"/>
    <s v="GESTION HUMANA Y DLLO ORGANIZACIONAL"/>
    <m/>
    <d v="2020-08-31T00:00:00"/>
    <s v="2018-09"/>
    <s v="3"/>
    <s v="2020-07"/>
    <n v="0.73661443780017011"/>
    <n v="18698005.79770368"/>
    <n v="0"/>
    <d v="2021-09-20T00:00:00"/>
    <n v="1.0547945205479452"/>
    <n v="4.3843078519294892E-2"/>
    <n v="0"/>
    <n v="0.05"/>
    <s v="REMOTA"/>
    <x v="1"/>
    <n v="0"/>
  </r>
  <r>
    <n v="1694"/>
    <d v="2018-08-16T00:00:00"/>
    <d v="2018-07-18T00:00:00"/>
    <s v="JUZGADO ADMINISTRATIVO"/>
    <s v="05001333303620180028200"/>
    <s v="2019"/>
    <x v="0"/>
    <s v="JOSE DE JESUS SANTIAGO"/>
    <s v="FABIO ESTABAN ROMAN"/>
    <n v="630.12800000000004"/>
    <s v="REPARACIÓN DIRECTA"/>
    <s v="OTRAS"/>
    <s v="BAJO"/>
    <s v="BAJO"/>
    <s v="BAJO"/>
    <s v="BAJO"/>
    <n v="0.05"/>
    <s v="REMOTA"/>
    <n v="154000000"/>
    <n v="0"/>
    <s v=" AUDIENCIA DE PRUEBAS"/>
    <m/>
    <s v="NO"/>
    <s v="NO"/>
    <s v="3 AÑOS"/>
    <s v="LEONEL GIRALDO ALVAREZ"/>
    <m/>
    <m/>
    <n v="88367"/>
    <s v="AGRICULTURA Y DLLO RURAL"/>
    <m/>
    <d v="2020-08-31T00:00:00"/>
    <s v="2018-08"/>
    <s v="3"/>
    <s v="2020-07"/>
    <n v="0.7378298404971021"/>
    <n v="113625795.43655372"/>
    <n v="0"/>
    <d v="2021-08-15T00:00:00"/>
    <n v="0.95616438356164379"/>
    <n v="4.3843078519294892E-2"/>
    <n v="0"/>
    <n v="0.05"/>
    <s v="REMOTA"/>
    <x v="1"/>
    <n v="0"/>
  </r>
  <r>
    <n v="1695"/>
    <d v="2018-10-02T00:00:00"/>
    <d v="2018-08-31T00:00:00"/>
    <s v="JUZGADO ADMINISTRATIVO"/>
    <s v="05001333301320180034000"/>
    <s v="2019"/>
    <x v="0"/>
    <s v="ANA LIBIA SANTAMARIA "/>
    <s v="JAIME JAVIER DIAZ PELEZ"/>
    <n v="89803"/>
    <s v="NULIDAD Y RESTABLECIMIENTO DEL DERECHO"/>
    <s v="RELIQUIDACIÓN DE LA PENSIÓN"/>
    <s v="BAJO"/>
    <s v="BAJO"/>
    <s v="BAJO"/>
    <s v="BAJO"/>
    <n v="0.05"/>
    <s v="REMOTA"/>
    <n v="11203920"/>
    <n v="0"/>
    <s v="AUDIENCIA INICIAL O PRIMERA AUDIENCIA"/>
    <m/>
    <s v="NO"/>
    <s v="NO"/>
    <s v="3 AÑOS"/>
    <s v="LEONEL GIRALDO ALVAREZ"/>
    <m/>
    <m/>
    <n v="88367"/>
    <s v="EDUCACION"/>
    <m/>
    <d v="2020-08-31T00:00:00"/>
    <s v="2018-10"/>
    <s v="3"/>
    <s v="2020-07"/>
    <n v="0.73572886802285709"/>
    <n v="8243047.3790186485"/>
    <n v="0"/>
    <d v="2021-10-01T00:00:00"/>
    <n v="1.0849315068493151"/>
    <n v="4.3843078519294892E-2"/>
    <n v="0"/>
    <n v="0.05"/>
    <s v="REMOTA"/>
    <x v="1"/>
    <n v="0"/>
  </r>
  <r>
    <n v="1696"/>
    <d v="2018-08-13T00:00:00"/>
    <d v="2018-07-26T00:00:00"/>
    <s v="JUZGADO ADMINISTRATIVO"/>
    <s v="05001333301220180031200"/>
    <s v="2019"/>
    <x v="0"/>
    <s v="PATRICIA ELENA ARIAS TASCON "/>
    <s v="HERNA DARIO MENESES RESTREPO"/>
    <n v="115.089"/>
    <s v="NULIDAD Y RESTABLECIMIENTO DEL DERECHO"/>
    <s v="PENSIÓN DE SOBREVIVIENTES"/>
    <s v="BAJO"/>
    <s v="BAJO"/>
    <s v="BAJO"/>
    <s v="BAJO"/>
    <n v="0.05"/>
    <s v="REMOTA"/>
    <n v="81732480"/>
    <n v="0"/>
    <s v="AUDIENCIA INICIAL O PRIMERA AUDIENCIA"/>
    <m/>
    <s v="NO"/>
    <s v="NO"/>
    <s v="3 AÑOS"/>
    <s v="LEONEL GIRALDO ALVAREZ"/>
    <m/>
    <m/>
    <n v="88367"/>
    <s v="GESTION HUMANA Y DLLO ORGANIZACIONAL"/>
    <m/>
    <d v="2020-08-31T00:00:00"/>
    <s v="2018-08"/>
    <s v="3"/>
    <s v="2020-07"/>
    <n v="0.7378298404971021"/>
    <n v="60304662.681832589"/>
    <n v="0"/>
    <d v="2021-08-12T00:00:00"/>
    <n v="0.94794520547945205"/>
    <n v="4.3843078519294892E-2"/>
    <n v="0"/>
    <n v="0.05"/>
    <s v="REMOTA"/>
    <x v="1"/>
    <n v="0"/>
  </r>
  <r>
    <n v="1697"/>
    <d v="2018-08-13T00:00:00"/>
    <d v="2018-07-29T00:00:00"/>
    <s v="JUZGADO ADMINISTRATIVO"/>
    <s v="05001333301020180030900"/>
    <s v="2019"/>
    <x v="0"/>
    <s v="MARIA GILMA QUINTERO GOMEZ"/>
    <s v="LUIS JAVIER ZAPATA GARCIA"/>
    <n v="199326"/>
    <s v="NULIDAD Y RESTABLECIMIENTO DEL DERECHO"/>
    <s v="PENSIÓN DE SOBREVIVIENTES"/>
    <s v="BAJO"/>
    <s v="BAJO"/>
    <s v="BAJO"/>
    <s v="BAJO"/>
    <n v="0.05"/>
    <s v="REMOTA"/>
    <n v="31510493"/>
    <n v="0"/>
    <s v="AUDIENCIA INICIAL O PRIMERA AUDIENCIA"/>
    <m/>
    <s v="NO"/>
    <s v="NO"/>
    <s v="3 AÑOS"/>
    <s v="LEONEL GIRALDO ALVAREZ"/>
    <m/>
    <m/>
    <n v="88367"/>
    <s v="GESTION HUMANA Y DLLO ORGANIZACIONAL"/>
    <m/>
    <d v="2020-08-31T00:00:00"/>
    <s v="2018-08"/>
    <s v="3"/>
    <s v="2020-07"/>
    <n v="0.7378298404971021"/>
    <n v="23249382.024175052"/>
    <n v="0"/>
    <d v="2021-08-12T00:00:00"/>
    <n v="0.94794520547945205"/>
    <n v="4.3843078519294892E-2"/>
    <n v="0"/>
    <n v="0.05"/>
    <s v="REMOTA"/>
    <x v="1"/>
    <n v="0"/>
  </r>
  <r>
    <n v="1698"/>
    <d v="2018-10-04T00:00:00"/>
    <d v="2018-08-31T00:00:00"/>
    <s v="JUZGADO ADMINISTRATIVO"/>
    <s v="05001333303320180034300"/>
    <s v="2019"/>
    <x v="0"/>
    <s v="DANIEL GEOVO GUITIERREZ "/>
    <s v="JAIME JAVIER DIAZ PELEZ"/>
    <n v="89803"/>
    <s v="NULIDAD Y RESTABLECIMIENTO DEL DERECHO"/>
    <s v="RELIQUIDACIÓN DE LA PENSIÓN"/>
    <s v="BAJO"/>
    <s v="BAJO"/>
    <s v="BAJO"/>
    <s v="BAJO"/>
    <n v="0.05"/>
    <s v="REMOTA"/>
    <n v="15666966"/>
    <n v="0"/>
    <s v="AUDIENCIA INICIAL O PRIMERA AUDIENCIA"/>
    <m/>
    <s v="NO"/>
    <s v="NO"/>
    <s v="3 AÑOS"/>
    <s v="LEONEL GIRALDO ALVAREZ"/>
    <m/>
    <m/>
    <n v="88367"/>
    <s v="EDUCACION"/>
    <m/>
    <d v="2020-08-31T00:00:00"/>
    <s v="2018-10"/>
    <s v="3"/>
    <s v="2020-07"/>
    <n v="0.73572886802285709"/>
    <n v="11526639.16053259"/>
    <n v="0"/>
    <d v="2021-10-03T00:00:00"/>
    <n v="1.0904109589041096"/>
    <n v="4.3843078519294892E-2"/>
    <n v="0"/>
    <n v="0.05"/>
    <s v="REMOTA"/>
    <x v="1"/>
    <n v="0"/>
  </r>
  <r>
    <n v="1699"/>
    <d v="2018-05-08T00:00:00"/>
    <d v="2018-02-26T00:00:00"/>
    <s v="JUZGADO LABORAL DEL CIRCUITO  MEDELLIN "/>
    <s v="05001310500420160018300"/>
    <s v="2019"/>
    <x v="1"/>
    <s v="LUCIA DEL CARMEN HERRERA"/>
    <s v="ALBERTO FERNANDEZ OCHOA"/>
    <n v="162.15700000000001"/>
    <s v="EJECUTIVA"/>
    <s v="LIQUIDACIÓN"/>
    <s v="BAJO"/>
    <s v="BAJO"/>
    <s v="BAJO"/>
    <s v="BAJO"/>
    <n v="0.05"/>
    <s v="REMOTA"/>
    <n v="2266800"/>
    <n v="0"/>
    <s v="AUDIENCIA INICIAL O PRIMERA AUDIENCIA"/>
    <m/>
    <s v="NO"/>
    <s v="NO"/>
    <n v="3"/>
    <s v="LEONEL GIRALDO ALVAREZ"/>
    <m/>
    <m/>
    <n v="88367"/>
    <s v="GESTION HUMANA Y DLLO ORGANIZACIONAL"/>
    <m/>
    <d v="2020-08-31T00:00:00"/>
    <s v="2018-05"/>
    <s v="3"/>
    <s v="2020-07"/>
    <n v="0.73891229786794344"/>
    <n v="1674966.3968070543"/>
    <n v="0"/>
    <d v="2021-05-07T00:00:00"/>
    <n v="0.68219178082191778"/>
    <n v="4.3843078519294892E-2"/>
    <n v="0"/>
    <n v="0.05"/>
    <s v="REMOTA"/>
    <x v="1"/>
    <n v="0"/>
  </r>
  <r>
    <n v="1700"/>
    <d v="2018-09-20T00:00:00"/>
    <d v="2018-08-31T00:00:00"/>
    <s v="JUZGADO ADMINISTRATIVO"/>
    <s v="05001333302820180034500"/>
    <s v="2019"/>
    <x v="0"/>
    <s v="ROCIO DEL SOCORRO DAVID S"/>
    <s v="JAIME JAVIER DIAZ PELEZ"/>
    <n v="89803"/>
    <s v="NULIDAD Y RESTABLECIMIENTO DEL DERECHO - LABORAL"/>
    <s v="RELIQUIDACIÓN DE LA PENSIÓN"/>
    <s v="BAJO"/>
    <s v="BAJO"/>
    <s v="BAJO"/>
    <s v="BAJO"/>
    <n v="0.05"/>
    <s v="REMOTA"/>
    <n v="7972364"/>
    <n v="0"/>
    <s v=" AUDIENCIA DE PRUEBAS"/>
    <m/>
    <s v="NO"/>
    <s v="NO"/>
    <n v="3"/>
    <s v="LEONEL GIRALDO ALVAREZ"/>
    <m/>
    <m/>
    <n v="88367"/>
    <s v="GESTION HUMANA Y DLLO ORGANIZACIONAL"/>
    <m/>
    <d v="2020-08-31T00:00:00"/>
    <s v="2018-09"/>
    <s v="3"/>
    <s v="2020-07"/>
    <n v="0.73661443780017011"/>
    <n v="5872558.4257983156"/>
    <n v="0"/>
    <d v="2021-09-19T00:00:00"/>
    <n v="1.0520547945205478"/>
    <n v="4.3843078519294892E-2"/>
    <n v="0"/>
    <n v="0.05"/>
    <s v="REMOTA"/>
    <x v="1"/>
    <n v="0"/>
  </r>
  <r>
    <n v="1701"/>
    <d v="2018-10-17T00:00:00"/>
    <d v="2018-10-17T00:00:00"/>
    <s v="JUZGADO LABORAL DEL CIRCUITO  MARINILLA "/>
    <s v="05440311200120180019900"/>
    <s v="2019"/>
    <x v="1"/>
    <s v="CECILIA MARGARITA PEREZ "/>
    <s v="JOSE ANGEL LOPEZ LOPEZ "/>
    <m/>
    <s v="ORDINARIA"/>
    <s v="RECONOCIMIENTO Y PAGO DE OTRAS PRESTACIONES SALARIALES, SOLCIALES Y SALARIOS"/>
    <s v="BAJO"/>
    <s v="BAJO"/>
    <s v="BAJO"/>
    <s v="BAJO"/>
    <n v="0.05"/>
    <s v="REMOTA"/>
    <n v="453000000"/>
    <n v="0"/>
    <s v="AUDIENCIA INICIAL O PRIMERA AUDIENCIA"/>
    <m/>
    <s v="NO"/>
    <s v="NO"/>
    <n v="3"/>
    <s v="LEONEL GIRALDO ALVAREZ"/>
    <m/>
    <m/>
    <n v="88367"/>
    <s v="MANA"/>
    <m/>
    <d v="2020-08-31T00:00:00"/>
    <s v="2018-10"/>
    <s v="3"/>
    <s v="2020-07"/>
    <n v="0.73572886802285709"/>
    <n v="333285177.21435428"/>
    <n v="0"/>
    <d v="2021-10-16T00:00:00"/>
    <n v="1.1260273972602739"/>
    <n v="4.3843078519294892E-2"/>
    <n v="0"/>
    <n v="0.05"/>
    <s v="REMOTA"/>
    <x v="1"/>
    <n v="0"/>
  </r>
  <r>
    <n v="1702"/>
    <d v="2018-10-24T00:00:00"/>
    <d v="2018-08-30T00:00:00"/>
    <s v="JUZGADO ADMINISTRATIVO"/>
    <s v="05001333301920180032400"/>
    <s v="2019"/>
    <x v="0"/>
    <s v="LUIS FERNANDO RESTREPO"/>
    <s v="GLORIA PATRICIA RAVE IGLESIAS "/>
    <n v="88364"/>
    <s v="NULIDAD Y RESTABLECIMIENTO DEL DERECHO"/>
    <s v="IMPUESTOS"/>
    <s v="BAJO"/>
    <s v="BAJO"/>
    <s v="BAJO"/>
    <s v="BAJO"/>
    <n v="0.05"/>
    <s v="REMOTA"/>
    <n v="29932000"/>
    <n v="0"/>
    <s v="AUDIENCIA INICIAL O PRIMERA AUDIENCIA"/>
    <m/>
    <s v="NO"/>
    <s v="NO"/>
    <n v="3"/>
    <s v="LEONEL GIRALDO ALVAREZ"/>
    <m/>
    <m/>
    <n v="88367"/>
    <s v="HACIENDA"/>
    <m/>
    <d v="2020-08-31T00:00:00"/>
    <s v="2018-10"/>
    <s v="3"/>
    <s v="2020-07"/>
    <n v="0.73572886802285709"/>
    <n v="22021836.477660157"/>
    <n v="0"/>
    <d v="2021-10-23T00:00:00"/>
    <n v="1.1452054794520548"/>
    <n v="4.3843078519294892E-2"/>
    <n v="0"/>
    <n v="0.05"/>
    <s v="REMOTA"/>
    <x v="1"/>
    <n v="0"/>
  </r>
  <r>
    <n v="1703"/>
    <d v="2018-08-09T00:00:00"/>
    <d v="2018-06-27T00:00:00"/>
    <s v="Tribunal Administrativo de Antioquia"/>
    <s v="05001233300020180136200"/>
    <s v="2019"/>
    <x v="0"/>
    <s v="CONSORCIO VEGA Y OTROS "/>
    <s v="ALEJANDRO PINEDA MENESES"/>
    <n v="119394"/>
    <s v="CONTRACTUAL"/>
    <s v="EQUILIBRIO ECONOMICO"/>
    <s v="BAJO"/>
    <s v="BAJO"/>
    <s v="BAJO"/>
    <s v="BAJO"/>
    <n v="0.05"/>
    <s v="REMOTA"/>
    <n v="2216336840"/>
    <n v="0"/>
    <s v="AUDIENCIA INICIAL O PRIMERA AUDIENCIA"/>
    <m/>
    <s v="NO"/>
    <s v="NO"/>
    <n v="3"/>
    <s v="LEONEL GIRALDO ALVAREZ"/>
    <m/>
    <m/>
    <n v="88367"/>
    <s v="EDUCACION"/>
    <m/>
    <d v="2020-08-31T00:00:00"/>
    <s v="2018-08"/>
    <s v="3"/>
    <s v="2020-07"/>
    <n v="0.7378298404971021"/>
    <n v="1635279457.1450512"/>
    <n v="0"/>
    <d v="2021-08-08T00:00:00"/>
    <n v="0.93698630136986305"/>
    <n v="4.3843078519294892E-2"/>
    <n v="0"/>
    <n v="0.05"/>
    <s v="REMOTA"/>
    <x v="1"/>
    <n v="0"/>
  </r>
  <r>
    <n v="1704"/>
    <d v="2018-10-01T00:00:00"/>
    <d v="2018-09-25T00:00:00"/>
    <s v="Tribunal Administrativo de Antioquia"/>
    <s v="05001233300020180176900"/>
    <s v="2019"/>
    <x v="0"/>
    <s v="MARTHA CECILIA AGUDELO"/>
    <s v="CATALINA GOMEZ TORO"/>
    <n v="149178"/>
    <s v="NULIDAD Y RESTABLECIMIENTO DEL DERECHO - LABORAL"/>
    <s v="PENSIÓN DE SOBREVIVIENTES"/>
    <s v="BAJO"/>
    <s v="BAJO"/>
    <s v="BAJO"/>
    <s v="BAJO"/>
    <n v="0.05"/>
    <s v="REMOTA"/>
    <n v="61170081"/>
    <n v="0"/>
    <s v=" AUDIENCIA DE PRUEBAS"/>
    <m/>
    <s v="NO"/>
    <s v="NO"/>
    <s v="3 AÑOS"/>
    <s v="LEONEL GIRALDO ALVAREZ"/>
    <m/>
    <m/>
    <n v="8367"/>
    <s v="GESTION HUMANA Y DLLO ORGANIZACIONAL"/>
    <m/>
    <d v="2020-08-31T00:00:00"/>
    <s v="2018-10"/>
    <s v="3"/>
    <s v="2020-07"/>
    <n v="0.73572886802285709"/>
    <n v="45004594.450996481"/>
    <n v="0"/>
    <d v="2021-09-30T00:00:00"/>
    <n v="1.0821917808219179"/>
    <n v="4.3843078519294892E-2"/>
    <n v="0"/>
    <n v="0.05"/>
    <s v="REMOTA"/>
    <x v="1"/>
    <n v="0"/>
  </r>
  <r>
    <n v="1705"/>
    <d v="2018-10-18T00:00:00"/>
    <d v="2018-09-10T00:00:00"/>
    <s v="JUZGADO ADMINISTRATIVO"/>
    <s v="050013333030201800355000"/>
    <s v="2019"/>
    <x v="0"/>
    <s v="ANA ROCIO CONTRERAS"/>
    <s v="JHON  ALEXANDER MARTINES"/>
    <n v="183605"/>
    <s v="NULIDAD Y RESTABLECIMIENTO DEL DERECHO - LABORAL"/>
    <s v="OTRAS"/>
    <s v="BAJO"/>
    <s v="BAJO"/>
    <s v="BAJO"/>
    <s v="BAJO"/>
    <n v="0.05"/>
    <s v="REMOTA"/>
    <n v="0"/>
    <n v="0"/>
    <s v=" AUDIENCIA DE PRUEBAS"/>
    <m/>
    <s v="NO"/>
    <s v="NO"/>
    <s v="3 AÑOS"/>
    <s v="LEONEL GIRALDO ALVAREZ"/>
    <m/>
    <m/>
    <n v="88367"/>
    <s v="PLANEACION"/>
    <m/>
    <d v="2020-08-31T00:00:00"/>
    <s v="2018-10"/>
    <s v="3"/>
    <s v="2020-07"/>
    <n v="0.73572886802285709"/>
    <n v="0"/>
    <n v="0"/>
    <d v="2021-10-17T00:00:00"/>
    <n v="1.1287671232876713"/>
    <n v="4.3843078519294892E-2"/>
    <n v="0"/>
    <n v="0.05"/>
    <s v="REMOTA"/>
    <x v="1"/>
    <n v="0"/>
  </r>
  <r>
    <n v="1706"/>
    <d v="2018-09-03T00:00:00"/>
    <d v="2018-08-28T00:00:00"/>
    <s v="JUZGADO ADMINISTRATIVO"/>
    <s v="05001333301420180033300"/>
    <s v="2019"/>
    <x v="0"/>
    <s v="ANA MARIA RAMIREZ RENDON"/>
    <s v="MARISOL HERRERA  ORTIZ"/>
    <n v="2010986"/>
    <s v="NULIDAD Y RESTABLECIMIENTO DEL DERECHO - LABORAL"/>
    <s v="RECONOCIMIENTO Y PAGO DE OTRAS PRESTACIONES SALARIALES, SOLCIALES Y SALARIOS"/>
    <s v="MEDIO   "/>
    <s v="MEDIO   "/>
    <s v="MEDIO   "/>
    <s v="MEDIO   "/>
    <n v="0.5"/>
    <s v="MEDIA"/>
    <n v="38410536"/>
    <n v="0"/>
    <s v="AUDIENCIA INICIAL O PRIMERA AUDIENCIA"/>
    <m/>
    <s v="NO"/>
    <s v="NO"/>
    <s v="3 AÑOS"/>
    <s v="LEONEL GIRALDO ALVAREZ"/>
    <m/>
    <m/>
    <n v="88367"/>
    <s v="EDUCACION"/>
    <m/>
    <d v="2020-08-31T00:00:00"/>
    <s v="2018-09"/>
    <s v="3"/>
    <s v="2020-07"/>
    <n v="0.73661443780017011"/>
    <n v="28293755.381243195"/>
    <n v="0"/>
    <d v="2021-09-02T00:00:00"/>
    <n v="1.0054794520547945"/>
    <n v="4.3843078519294892E-2"/>
    <n v="0"/>
    <n v="0.5"/>
    <s v="MEDIA"/>
    <x v="2"/>
    <n v="0"/>
  </r>
  <r>
    <n v="1707"/>
    <d v="2018-11-13T00:00:00"/>
    <d v="2018-10-30T00:00:00"/>
    <s v="Tribunal Administrativo de Antioquia"/>
    <s v="05001233300020180210800"/>
    <s v="2019"/>
    <x v="0"/>
    <s v="AGROGANADERO LA SUZA "/>
    <s v="CATALINA OTERO FRANCO"/>
    <n v="132098"/>
    <s v="NULIDAD Y RESTABLECIMIENTO DEL DERECHO"/>
    <s v="VALORIZACION"/>
    <s v="MEDIO   "/>
    <s v="MEDIO   "/>
    <s v="MEDIO   "/>
    <s v="MEDIO   "/>
    <n v="0.5"/>
    <s v="MEDIA"/>
    <n v="0"/>
    <n v="0"/>
    <s v="AUDIENCIA INICIAL O PRIMERA AUDIENCIA"/>
    <m/>
    <s v="NO"/>
    <s v="NO"/>
    <s v="3 AÑOS"/>
    <s v="LEONEL GIRALDO ALVAREZ"/>
    <m/>
    <m/>
    <n v="88367"/>
    <s v="INFRAESTRUCTURA"/>
    <m/>
    <d v="2020-08-31T00:00:00"/>
    <s v="2018-11"/>
    <s v="3"/>
    <s v="2020-07"/>
    <n v="0.73486768506759159"/>
    <n v="0"/>
    <n v="0"/>
    <d v="2021-11-12T00:00:00"/>
    <n v="1.2"/>
    <n v="4.3843078519294892E-2"/>
    <n v="0"/>
    <n v="0.5"/>
    <s v="MEDIA"/>
    <x v="2"/>
    <n v="0"/>
  </r>
  <r>
    <n v="1708"/>
    <d v="2019-01-21T00:00:00"/>
    <d v="2019-01-21T00:00:00"/>
    <s v="JUZGADO CIVIL DEL CIRCUITO  MEDELLIN"/>
    <s v="05001310300420180032500"/>
    <s v="2019"/>
    <x v="2"/>
    <s v="CONSORCIO INSTITUCIONES EDUCATIVAS"/>
    <s v="JOSE LUIS CONTRERAS  YALI"/>
    <n v="199281"/>
    <s v="EJECUTIVA"/>
    <s v="OTRAS"/>
    <s v="BAJO"/>
    <s v="BAJO"/>
    <s v="BAJO"/>
    <s v="BAJO"/>
    <n v="0.05"/>
    <s v="REMOTA"/>
    <n v="273455381"/>
    <n v="0"/>
    <s v="AUDIENCIA INICIAL O PRIMERA AUDIENCIA"/>
    <m/>
    <s v="NO"/>
    <s v="NO"/>
    <s v="3 AÑOS"/>
    <s v="LEONEL GIRALDO ALVAREZ"/>
    <m/>
    <m/>
    <n v="88367"/>
    <s v="EDUCACION"/>
    <s v="EJECUTIVO FACTURAS "/>
    <d v="2020-08-31T00:00:00"/>
    <s v="2019-01"/>
    <s v="3"/>
    <s v="2020-07"/>
    <n v="1.0434541229259338"/>
    <n v="285338144.74073207"/>
    <n v="0"/>
    <d v="2022-01-20T00:00:00"/>
    <n v="1.3890410958904109"/>
    <n v="4.3843078519294892E-2"/>
    <n v="0"/>
    <n v="0.05"/>
    <s v="REMOTA"/>
    <x v="1"/>
    <n v="0"/>
  </r>
  <r>
    <n v="1709"/>
    <d v="2019-01-15T00:00:00"/>
    <d v="2018-12-11T00:00:00"/>
    <s v="JUZGADO ADMINISTRATIVO"/>
    <s v="05001333301820180049000"/>
    <s v="2019"/>
    <x v="0"/>
    <s v="DIANA MABLE ZAPTA"/>
    <s v="LUIS AFONSO BRAVO  RESTREPO"/>
    <n v="79079"/>
    <s v="REPARACIÓN DIRECTA"/>
    <s v="FALLA EN EL SERVICIO OTRAS CAUSAS"/>
    <s v="BAJO"/>
    <s v="BAJO"/>
    <s v="BAJO"/>
    <s v="BAJO"/>
    <n v="0.05"/>
    <s v="REMOTA"/>
    <n v="372484075"/>
    <n v="0"/>
    <s v="AUDIENCIA INICIAL O PRIMERA AUDIENCIA"/>
    <m/>
    <s v="NO"/>
    <s v="NO"/>
    <s v="3 AÑOS"/>
    <s v="LEONEL GIRALDO ALVAREZ"/>
    <m/>
    <m/>
    <n v="88367"/>
    <s v="MINAS"/>
    <m/>
    <d v="2020-08-31T00:00:00"/>
    <s v="2019-01"/>
    <s v="3"/>
    <s v="2020-07"/>
    <n v="1.0434541229259338"/>
    <n v="388670043.78300273"/>
    <n v="0"/>
    <d v="2022-01-14T00:00:00"/>
    <n v="1.3726027397260274"/>
    <n v="4.3843078519294892E-2"/>
    <n v="0"/>
    <n v="0.05"/>
    <s v="REMOTA"/>
    <x v="1"/>
    <n v="0"/>
  </r>
  <r>
    <n v="1710"/>
    <d v="2018-11-21T00:00:00"/>
    <d v="2018-10-17T00:00:00"/>
    <s v="Tribunal Administrativo de Antioquia"/>
    <s v="05001233300020180195400"/>
    <s v="2019"/>
    <x v="0"/>
    <s v="MCCANN CORPORATION"/>
    <s v="CAMILO VALENZUELA BERNAL"/>
    <n v="202648"/>
    <s v="CONTRACTUAL"/>
    <s v="EQUILIBRIO ECONOMICO"/>
    <s v="BAJO"/>
    <s v="BAJO"/>
    <s v="BAJO"/>
    <s v="BAJO"/>
    <n v="0.05"/>
    <s v="REMOTA"/>
    <n v="3053861435"/>
    <n v="0"/>
    <s v="AUDIENCIA INICIAL O PRIMERA AUDIENCIA"/>
    <m/>
    <s v="NO"/>
    <s v="NO"/>
    <s v="3 AÑOS"/>
    <s v="LEONEL GIRALDO ALVAREZ"/>
    <m/>
    <m/>
    <n v="88367"/>
    <s v="GENERAL"/>
    <s v="INDEPORTES"/>
    <d v="2020-08-31T00:00:00"/>
    <s v="2018-11"/>
    <s v="3"/>
    <s v="2020-07"/>
    <n v="0.73486768506759159"/>
    <n v="2244184083.2556434"/>
    <n v="0"/>
    <d v="2021-11-20T00:00:00"/>
    <n v="1.2219178082191782"/>
    <n v="4.3843078519294892E-2"/>
    <n v="0"/>
    <n v="0.05"/>
    <s v="REMOTA"/>
    <x v="1"/>
    <n v="0"/>
  </r>
  <r>
    <n v="1711"/>
    <d v="2019-01-30T00:00:00"/>
    <d v="2018-10-17T00:00:00"/>
    <s v="JUZGADO LABORAL DEL CIRCUITO  RIONEGRO"/>
    <s v="05615310500120190000700"/>
    <s v="2019"/>
    <x v="1"/>
    <s v="ALBEIRO DE JESUS QUINTERO  CASTAÑO"/>
    <s v="JULIA FERNANDA  MUÑOZ RINCON"/>
    <n v="215.27799999999999"/>
    <s v="ORDINARIA"/>
    <s v="RECONOCIMIENTO Y PAGO DE OTRAS PRESTACIONES SALARIALES, SOLCIALES Y SALARIOS"/>
    <s v="BAJO"/>
    <s v="BAJO"/>
    <s v="BAJO"/>
    <s v="BAJO"/>
    <n v="0.05"/>
    <s v="REMOTA"/>
    <n v="51421173"/>
    <n v="0"/>
    <s v=" AUDIENCIA DE PRUEBAS"/>
    <m/>
    <s v="NO"/>
    <s v="NO"/>
    <s v="3 AÑOS"/>
    <s v="LEONEL GIRALDO ALVAREZ"/>
    <m/>
    <m/>
    <n v="88367"/>
    <s v="EDUCACION"/>
    <m/>
    <d v="2020-08-31T00:00:00"/>
    <s v="2019-01"/>
    <s v="3"/>
    <s v="2020-07"/>
    <n v="1.0434541229259338"/>
    <n v="53655634.972537704"/>
    <n v="0"/>
    <d v="2022-01-29T00:00:00"/>
    <n v="1.4136986301369863"/>
    <n v="4.3843078519294892E-2"/>
    <n v="0"/>
    <n v="0.05"/>
    <s v="REMOTA"/>
    <x v="1"/>
    <n v="0"/>
  </r>
  <r>
    <n v="1712"/>
    <d v="2019-01-30T00:00:00"/>
    <d v="2018-10-17T00:00:00"/>
    <s v="JUZGADO LABORAL DEL CIRCUITO  RIONEGRO"/>
    <s v="05615310500120190000800"/>
    <s v="2019"/>
    <x v="1"/>
    <s v="GERMAN ALBEIRO BETANCUR "/>
    <s v="JULIA FERNANDA  MUÑOZ RINCON"/>
    <n v="215.27799999999999"/>
    <s v="ORDINARIA"/>
    <s v="RECONOCIMIENTO Y PAGO DE OTRAS PRESTACIONES SALARIALES, SOLCIALES Y SALARIOS"/>
    <s v="BAJO"/>
    <s v="BAJO"/>
    <s v="BAJO"/>
    <s v="BAJO"/>
    <n v="0.05"/>
    <s v="REMOTA"/>
    <n v="49994381"/>
    <n v="0"/>
    <s v=" AUDIENCIA DE PRUEBAS"/>
    <m/>
    <s v="NO"/>
    <s v="NO"/>
    <s v="3 AÑOS"/>
    <s v="LEONEL GIRALDO ALVAREZ"/>
    <m/>
    <m/>
    <n v="88367"/>
    <s v="EDUCACION"/>
    <m/>
    <d v="2020-08-31T00:00:00"/>
    <s v="2019-01"/>
    <s v="3"/>
    <s v="2020-07"/>
    <n v="1.0434541229259338"/>
    <n v="52166842.977579966"/>
    <n v="0"/>
    <d v="2022-01-29T00:00:00"/>
    <n v="1.4136986301369863"/>
    <n v="4.3843078519294892E-2"/>
    <n v="0"/>
    <n v="0.05"/>
    <s v="REMOTA"/>
    <x v="1"/>
    <n v="0"/>
  </r>
  <r>
    <n v="1713"/>
    <d v="2019-02-27T00:00:00"/>
    <d v="2019-01-31T00:00:00"/>
    <s v="Tribunal Administrativo de Antioquia"/>
    <s v="05001233300020190029400"/>
    <s v="2019"/>
    <x v="0"/>
    <s v="SERGIO DUQUE LOPEZ"/>
    <s v="SERGIO DUQUE LOPEZ"/>
    <n v="265444"/>
    <s v="NULIDAD"/>
    <s v="VALORIZACION"/>
    <s v="BAJO"/>
    <s v="BAJO"/>
    <s v="BAJO"/>
    <s v="BAJO"/>
    <n v="0.05"/>
    <s v="REMOTA"/>
    <n v="0"/>
    <n v="0"/>
    <s v=" ALEGATOS PRIMERA"/>
    <m/>
    <s v="NO"/>
    <s v="NO"/>
    <s v="3 AÑOS"/>
    <s v="LEONEL GIRALDO ALVAREZ"/>
    <m/>
    <m/>
    <n v="88367"/>
    <s v="ASAMBLEA DEPARTAMENTAL"/>
    <s v="ORDENANZA "/>
    <d v="2020-08-31T00:00:00"/>
    <s v="2019-02"/>
    <s v="3"/>
    <s v="2020-07"/>
    <n v="1.0374579956513144"/>
    <n v="0"/>
    <n v="0"/>
    <d v="2022-02-26T00:00:00"/>
    <n v="1.4904109589041097"/>
    <n v="4.3843078519294892E-2"/>
    <n v="0"/>
    <n v="0.05"/>
    <s v="REMOTA"/>
    <x v="1"/>
    <n v="0"/>
  </r>
  <r>
    <n v="1714"/>
    <d v="2018-10-02T00:00:00"/>
    <d v="2018-10-02T00:00:00"/>
    <s v="JUZGADO LABORAL DEL CIRCUITO PUERTO BERRIO "/>
    <s v="05579310500120180024400"/>
    <s v="2019"/>
    <x v="1"/>
    <s v="MARIS JUDITH TAPIAS"/>
    <s v="JHONNY NARANJO OSPINA "/>
    <n v="212879"/>
    <s v="ORDINARIA"/>
    <s v="RECONOCIMIENTO Y PAGO DE OTRAS PRESTACIONES SALARIALES, SOLCIALES Y SALARIOS"/>
    <s v="BAJO"/>
    <s v="BAJO"/>
    <s v="BAJO"/>
    <s v="BAJO"/>
    <n v="0.05"/>
    <s v="REMOTA"/>
    <n v="37009996"/>
    <n v="0"/>
    <s v="AUDIENCIA INICIAL O PRIMERA AUDIENCIA"/>
    <m/>
    <s v="NO"/>
    <s v="NO"/>
    <s v="3 AÑOS"/>
    <s v="LEONEL GIRALDO ALVAREZ"/>
    <m/>
    <m/>
    <n v="88367"/>
    <s v="EDUCACION"/>
    <m/>
    <d v="2020-08-31T00:00:00"/>
    <s v="2018-10"/>
    <s v="3"/>
    <s v="2020-07"/>
    <n v="0.73572886802285709"/>
    <n v="27229322.462610468"/>
    <n v="0"/>
    <d v="2021-10-01T00:00:00"/>
    <n v="1.0849315068493151"/>
    <n v="4.3843078519294892E-2"/>
    <n v="0"/>
    <n v="0.05"/>
    <s v="REMOTA"/>
    <x v="1"/>
    <n v="0"/>
  </r>
  <r>
    <n v="1715"/>
    <d v="2018-10-02T00:00:00"/>
    <d v="2018-10-02T00:00:00"/>
    <s v="JUZGADO LABORAL DEL CIRCUITO PUERTO BERRIO "/>
    <s v="05579310500120180035600"/>
    <s v="2019"/>
    <x v="1"/>
    <s v="GUILERMO LEON ARISTIZABAL"/>
    <s v="JHONNY NARANJO OSPINA "/>
    <n v="212879"/>
    <s v="ORDINARIA"/>
    <s v="RECONOCIMIENTO Y PAGO DE OTRAS PRESTACIONES SALARIALES, SOLCIALES Y SALARIOS"/>
    <s v="BAJO"/>
    <s v="BAJO"/>
    <s v="BAJO"/>
    <s v="BAJO"/>
    <n v="0.05"/>
    <s v="REMOTA"/>
    <n v="57710059"/>
    <n v="0"/>
    <s v="AUDIENCIA INICIAL O PRIMERA AUDIENCIA"/>
    <m/>
    <s v="NO"/>
    <s v="NO"/>
    <s v="3 AÑOS"/>
    <s v="LEONEL GIRALDO ALVAREZ"/>
    <m/>
    <m/>
    <n v="88367"/>
    <s v="EDUCACION"/>
    <m/>
    <d v="2020-08-31T00:00:00"/>
    <s v="2018-10"/>
    <s v="3"/>
    <s v="2020-07"/>
    <n v="0.73572886802285709"/>
    <n v="42458956.381602295"/>
    <n v="0"/>
    <d v="2021-10-01T00:00:00"/>
    <n v="1.0849315068493151"/>
    <n v="4.3843078519294892E-2"/>
    <n v="0"/>
    <n v="0.05"/>
    <s v="REMOTA"/>
    <x v="1"/>
    <n v="0"/>
  </r>
  <r>
    <n v="1716"/>
    <d v="2018-10-02T00:00:00"/>
    <d v="2018-10-02T00:00:00"/>
    <s v="JUZGADO LABORAL DEL CIRCUITO PUERTO BERRIO "/>
    <s v="05579310500120180024600"/>
    <s v="2019"/>
    <x v="1"/>
    <s v="DANIEL ANTONIO RAMIREZ "/>
    <s v="JHONNY NARANJO OSPINA "/>
    <n v="212879"/>
    <s v="ORDINARIA"/>
    <s v="RECONOCIMIENTO Y PAGO DE OTRAS PRESTACIONES SALARIALES, SOLCIALES Y SALARIOS"/>
    <s v="BAJO"/>
    <s v="BAJO"/>
    <s v="BAJO"/>
    <s v="BAJO"/>
    <n v="0.05"/>
    <s v="REMOTA"/>
    <n v="57852333"/>
    <n v="0"/>
    <s v="AUDIENCIA INICIAL O PRIMERA AUDIENCIA"/>
    <m/>
    <s v="NO"/>
    <s v="NO"/>
    <s v="3 AÑOS"/>
    <s v="LEONEL GIRALDO ALVAREZ"/>
    <m/>
    <m/>
    <n v="88367"/>
    <s v="EDUCACION"/>
    <m/>
    <d v="2020-08-31T00:00:00"/>
    <s v="2018-10"/>
    <s v="3"/>
    <s v="2020-07"/>
    <n v="0.73572886802285709"/>
    <n v="42563631.470571376"/>
    <n v="0"/>
    <d v="2021-10-01T00:00:00"/>
    <n v="1.0849315068493151"/>
    <n v="4.3843078519294892E-2"/>
    <n v="0"/>
    <n v="0.05"/>
    <s v="REMOTA"/>
    <x v="1"/>
    <n v="0"/>
  </r>
  <r>
    <n v="1717"/>
    <d v="2019-01-30T00:00:00"/>
    <d v="2018-10-17T00:00:00"/>
    <s v="JUZGADO LABORAL DEL CIRCUITO  RIONEGRO"/>
    <s v="05615310500120190005400"/>
    <s v="2019"/>
    <x v="1"/>
    <s v="ALVARO DE JESUS MONTOYA  GIRALDO"/>
    <s v="JULIA FERNANDA  MUÑOZ RINCON"/>
    <n v="215.27799999999999"/>
    <s v="ORDINARIA"/>
    <s v="RECONOCIMIENTO Y PAGO DE OTRAS PRESTACIONES SALARIALES, SOLCIALES Y SALARIOS"/>
    <s v="BAJO"/>
    <s v="BAJO"/>
    <s v="BAJO"/>
    <s v="MEDIO   "/>
    <n v="0.20749999999999999"/>
    <s v="BAJA"/>
    <n v="8655994"/>
    <n v="0.8"/>
    <s v="CONTESTACIÓN"/>
    <m/>
    <m/>
    <m/>
    <s v="3 AÑOS"/>
    <s v="LEONEL GIRALDO ALVAREZ"/>
    <m/>
    <m/>
    <n v="88367"/>
    <s v="EDUCACION"/>
    <m/>
    <d v="2020-08-31T00:00:00"/>
    <s v="2019-01"/>
    <s v="3"/>
    <s v="2020-07"/>
    <n v="1.0434541229259338"/>
    <n v="9032132.6273221448"/>
    <n v="7225706.1018577162"/>
    <d v="2022-01-29T00:00:00"/>
    <n v="1.4136986301369863"/>
    <n v="4.3843078519294892E-2"/>
    <n v="7145822.1841567308"/>
    <n v="0.20749999999999999"/>
    <s v="BAJA"/>
    <x v="2"/>
    <n v="7145822.1841567308"/>
  </r>
  <r>
    <n v="1718"/>
    <d v="2018-05-08T00:00:00"/>
    <d v="2018-02-26T00:00:00"/>
    <s v="JUZGADO LABORAL DEL CIRCUITO  MEDELLIN "/>
    <s v="05001310501320170068600"/>
    <s v="2019"/>
    <x v="1"/>
    <s v="OLIVA DE LA PAZ RAMIREZ"/>
    <s v="ALEJANDRO RESTREPO HERNANDEZ"/>
    <n v="91761"/>
    <s v="ORDINARIA"/>
    <s v="LIQUIDACIÓN"/>
    <s v="BAJO"/>
    <s v="BAJO"/>
    <s v="BAJO"/>
    <s v="BAJO"/>
    <n v="0.05"/>
    <s v="REMOTA"/>
    <n v="2266800"/>
    <n v="0"/>
    <s v="AUDIENCIA INICIAL O PRIMERA AUDIENCIA"/>
    <m/>
    <s v="NO"/>
    <s v="NO"/>
    <s v="3 AÑOS"/>
    <s v="LEONEL GIRALDO ALVAREZ"/>
    <m/>
    <m/>
    <n v="88367"/>
    <s v="GESTION HUMANA Y DLLO ORGANIZACIONAL"/>
    <m/>
    <d v="2020-08-31T00:00:00"/>
    <s v="2018-05"/>
    <s v="3"/>
    <s v="2020-07"/>
    <n v="0.73891229786794344"/>
    <n v="1674966.3968070543"/>
    <n v="0"/>
    <d v="2021-05-07T00:00:00"/>
    <n v="0.68219178082191778"/>
    <n v="4.3843078519294892E-2"/>
    <n v="0"/>
    <n v="0.05"/>
    <s v="REMOTA"/>
    <x v="1"/>
    <n v="0"/>
  </r>
  <r>
    <n v="1719"/>
    <d v="2018-12-07T00:00:00"/>
    <d v="2018-12-07T00:00:00"/>
    <s v="JUZGADO ADMINISTRATIVO-"/>
    <s v="05001333302120180045500"/>
    <s v="2019"/>
    <x v="0"/>
    <s v="MARIA CARIDAD GUTIERREZ PEREZ"/>
    <s v="JAIME JAVIER DIAZ PELEZ"/>
    <n v="89803"/>
    <s v="NULIDAD Y RESTABLECIMIENTO DEL DERECHO"/>
    <s v="RELIQUIDACIÓN DE LA PENSIÓN"/>
    <s v="BAJO"/>
    <s v="BAJO"/>
    <s v="BAJO"/>
    <s v="BAJO"/>
    <n v="0.05"/>
    <s v="REMOTA"/>
    <n v="0"/>
    <n v="0"/>
    <s v="AUDIENCIA INICIAL O PRIMERA AUDIENCIA"/>
    <m/>
    <s v="NO"/>
    <s v="NO"/>
    <s v="3 AÑOS"/>
    <s v="LEONEL GIRALDO ALVAREZ"/>
    <m/>
    <m/>
    <n v="88367"/>
    <s v="EDUCACION"/>
    <m/>
    <d v="2020-08-31T00:00:00"/>
    <s v="2018-12"/>
    <s v="3"/>
    <s v="2020-07"/>
    <n v="0.73268911507362433"/>
    <n v="0"/>
    <n v="0"/>
    <d v="2021-12-06T00:00:00"/>
    <n v="1.2657534246575342"/>
    <n v="4.3843078519294892E-2"/>
    <n v="0"/>
    <n v="0.05"/>
    <s v="REMOTA"/>
    <x v="1"/>
    <n v="0"/>
  </r>
  <r>
    <n v="1720"/>
    <d v="2019-01-30T00:00:00"/>
    <d v="2019-01-30T00:00:00"/>
    <s v="JUZGADO ADMINISTRATIVO- TURBO ANT"/>
    <s v="05837333300120180049800"/>
    <s v="2019"/>
    <x v="0"/>
    <s v="GLORIA CECILIA  MESTRA LOPEZ"/>
    <s v="JAVIER OMAR GARCIA ROZO"/>
    <n v="219492"/>
    <s v="NULIDAD Y RESTABLECIMIENTO DEL DERECHO"/>
    <s v="PENSIÓN DE SOBREVIVIENTES"/>
    <s v="BAJO"/>
    <s v="BAJO"/>
    <s v="BAJO"/>
    <s v="BAJO"/>
    <n v="0.05"/>
    <s v="REMOTA"/>
    <n v="0"/>
    <n v="0"/>
    <s v="AUDIENCIA INICIAL O PRIMERA AUDIENCIA"/>
    <m/>
    <s v="NO"/>
    <s v="NO"/>
    <s v="3 AÑOS"/>
    <s v="LEONEL GIRALDO ALVAREZ"/>
    <m/>
    <m/>
    <n v="88367"/>
    <s v="EDUCACION"/>
    <m/>
    <d v="2020-08-31T00:00:00"/>
    <s v="2019-01"/>
    <s v="3"/>
    <s v="2020-07"/>
    <n v="1.0434541229259338"/>
    <n v="0"/>
    <n v="0"/>
    <d v="2022-01-29T00:00:00"/>
    <n v="1.4136986301369863"/>
    <n v="4.3843078519294892E-2"/>
    <n v="0"/>
    <n v="0.05"/>
    <s v="REMOTA"/>
    <x v="1"/>
    <n v="0"/>
  </r>
  <r>
    <n v="1721"/>
    <d v="2019-03-29T00:00:00"/>
    <d v="2019-03-29T00:00:00"/>
    <s v="Tribunal Administrativo de Antioquia"/>
    <s v="05001233300020190018800"/>
    <s v="2019"/>
    <x v="0"/>
    <s v="FIDEICOMISO  FA 1472"/>
    <s v="JOSE VICENTE BLANCO "/>
    <n v="44445"/>
    <s v="NULIDAD Y RESTABLECIMIENTO DEL DERECHO"/>
    <s v="VALORIZACION"/>
    <s v="BAJO"/>
    <s v="BAJO"/>
    <s v="BAJO"/>
    <s v="BAJO"/>
    <n v="0.05"/>
    <s v="REMOTA"/>
    <n v="0"/>
    <n v="0"/>
    <s v="CONTESTACIÓN"/>
    <m/>
    <s v="NO"/>
    <s v="NO"/>
    <s v="3 AÑOS"/>
    <s v="LEONEL GIRALDO ALVAREZ"/>
    <m/>
    <m/>
    <n v="88367"/>
    <s v="INFRAESTRUCTURA"/>
    <m/>
    <d v="2020-08-31T00:00:00"/>
    <s v="2019-03"/>
    <s v="3"/>
    <s v="2020-07"/>
    <n v="1.0329659515843337"/>
    <n v="0"/>
    <n v="0"/>
    <d v="2022-03-28T00:00:00"/>
    <n v="1.5726027397260274"/>
    <n v="4.3843078519294892E-2"/>
    <n v="0"/>
    <n v="0.05"/>
    <s v="REMOTA"/>
    <x v="1"/>
    <n v="0"/>
  </r>
  <r>
    <n v="1722"/>
    <d v="2019-01-24T00:00:00"/>
    <d v="2019-01-24T00:00:00"/>
    <s v="JUZGADO LABORAL DEL CIRCUITO  MEDELLIN "/>
    <s v="05001310500820190001200"/>
    <s v="2019"/>
    <x v="1"/>
    <s v="CARLOS MARIO TAMAYO"/>
    <s v="RAUL CASATAÑO ARANGO"/>
    <n v="171522"/>
    <s v="ORDINARIA"/>
    <s v="PENSIÓN DE SOBREVIVIENTES"/>
    <s v="BAJO"/>
    <s v="BAJO"/>
    <s v="BAJO"/>
    <s v="BAJO"/>
    <n v="0.05"/>
    <s v="REMOTA"/>
    <n v="0"/>
    <n v="0"/>
    <s v=" AUDIENCIA DE PRUEBAS"/>
    <m/>
    <s v="NO"/>
    <s v="NO"/>
    <s v="3 AÑOS"/>
    <s v="LEONEL GIRALDO ALVAREZ"/>
    <m/>
    <m/>
    <n v="88367"/>
    <s v="GESTION HUMANA Y DLLO ORGANIZACIONAL"/>
    <m/>
    <d v="2020-08-31T00:00:00"/>
    <s v="2019-01"/>
    <s v="3"/>
    <s v="2020-07"/>
    <n v="1.0434541229259338"/>
    <n v="0"/>
    <n v="0"/>
    <d v="2022-01-23T00:00:00"/>
    <n v="1.3972602739726028"/>
    <n v="4.3843078519294892E-2"/>
    <n v="0"/>
    <n v="0.05"/>
    <s v="REMOTA"/>
    <x v="1"/>
    <n v="0"/>
  </r>
  <r>
    <n v="1723"/>
    <d v="2019-03-30T00:00:00"/>
    <d v="2019-03-30T00:00:00"/>
    <s v="JUZGADO ADMINISTRATIVO-"/>
    <s v="05001233301820190013400"/>
    <s v="2019"/>
    <x v="0"/>
    <s v="PIEDAD ELENA TABERES MORENO"/>
    <s v="FRANCISCO JAVIER DEL CASTILLO"/>
    <n v="230088"/>
    <s v="NULIDAD Y RESTABLECIMIENTO DEL DERECHO"/>
    <s v="PENSIÓN DE SOBREVIVIENTES"/>
    <s v="BAJO"/>
    <s v="BAJO"/>
    <s v="BAJO"/>
    <s v="BAJO"/>
    <n v="0.05"/>
    <s v="REMOTA"/>
    <n v="0"/>
    <n v="0"/>
    <s v="CONTESTACIÓN"/>
    <m/>
    <s v="NO"/>
    <s v="NO"/>
    <s v="3 AÑOS"/>
    <s v="LEONEL GIRALDO ALVAREZ"/>
    <m/>
    <m/>
    <n v="88367"/>
    <s v="EDUCACION"/>
    <m/>
    <d v="2020-08-31T00:00:00"/>
    <s v="2019-03"/>
    <s v="3"/>
    <s v="2020-07"/>
    <n v="1.0329659515843337"/>
    <n v="0"/>
    <n v="0"/>
    <d v="2022-03-29T00:00:00"/>
    <n v="1.5753424657534247"/>
    <n v="4.3843078519294892E-2"/>
    <n v="0"/>
    <n v="0.05"/>
    <s v="REMOTA"/>
    <x v="1"/>
    <n v="0"/>
  </r>
  <r>
    <n v="1724"/>
    <d v="2019-03-29T00:00:00"/>
    <d v="2019-03-29T00:00:00"/>
    <s v="Tribunal Administrativo de Antioquia"/>
    <s v="05001233300020190018900"/>
    <s v="2019"/>
    <x v="0"/>
    <s v="CARLOS ALBERTO LONDOÑO "/>
    <s v="JOSE VICENTE BLANCO "/>
    <n v="44445"/>
    <s v="NULIDAD Y RESTABLECIMIENTO DEL DERECHO"/>
    <s v="VALORIZACION"/>
    <s v="BAJO"/>
    <s v="BAJO"/>
    <s v="BAJO"/>
    <s v="BAJO"/>
    <n v="0.05"/>
    <s v="REMOTA"/>
    <n v="0"/>
    <n v="0"/>
    <s v="CONTESTACIÓN"/>
    <m/>
    <s v="NO"/>
    <s v="NO"/>
    <s v="3 AÑOS"/>
    <s v="LEONEL GIRALDO ALVAREZ"/>
    <m/>
    <m/>
    <n v="88367"/>
    <s v="INFRAESTRUCTURA"/>
    <m/>
    <d v="2020-08-31T00:00:00"/>
    <s v="2019-03"/>
    <s v="3"/>
    <s v="2020-07"/>
    <n v="1.0329659515843337"/>
    <n v="0"/>
    <n v="0"/>
    <d v="2022-03-28T00:00:00"/>
    <n v="1.5726027397260274"/>
    <n v="4.3843078519294892E-2"/>
    <n v="0"/>
    <n v="0.05"/>
    <s v="REMOTA"/>
    <x v="1"/>
    <n v="0"/>
  </r>
  <r>
    <n v="1725"/>
    <d v="2019-02-12T00:00:00"/>
    <d v="2019-02-12T00:00:00"/>
    <s v="JUZGADO ADMINISTRATIVO-"/>
    <s v="05001333301620180042400"/>
    <s v="2019"/>
    <x v="0"/>
    <s v="MARIA SOLEDAD POSADA"/>
    <s v="MARISOL HERRERA  ORTIZ"/>
    <n v="210986"/>
    <s v="NULIDAD Y RESTABLECIMIENTO DEL DERECHO"/>
    <s v="RECONOCIMIENTO Y PAGO DE OTRAS PRESTACIONES SALARIALES, SOLCIALES Y SALARIOS"/>
    <s v="BAJO"/>
    <s v="BAJO"/>
    <s v="BAJO"/>
    <s v="BAJO"/>
    <n v="0.05"/>
    <s v="REMOTA"/>
    <n v="38410536"/>
    <n v="0"/>
    <s v="AUDIENCIA INICIAL O PRIMERA AUDIENCIA"/>
    <m/>
    <s v="NO"/>
    <s v="NO"/>
    <s v="3 AÑOS"/>
    <s v="LEONEL GIRALDO ALVAREZ"/>
    <m/>
    <m/>
    <n v="88367"/>
    <s v="EDUCACION"/>
    <m/>
    <d v="2020-08-31T00:00:00"/>
    <s v="2019-02"/>
    <s v="3"/>
    <s v="2020-07"/>
    <n v="1.0374579956513144"/>
    <n v="39849317.69045265"/>
    <n v="0"/>
    <d v="2022-02-11T00:00:00"/>
    <n v="1.4493150684931506"/>
    <n v="4.3843078519294892E-2"/>
    <n v="0"/>
    <n v="0.05"/>
    <s v="REMOTA"/>
    <x v="1"/>
    <n v="0"/>
  </r>
  <r>
    <n v="1726"/>
    <d v="2018-10-30T00:00:00"/>
    <d v="2018-10-30T00:00:00"/>
    <s v="JUZGADO ADMINISTRATIVO-"/>
    <s v="05001333301620180035300"/>
    <s v="2019"/>
    <x v="0"/>
    <s v="ACERO Y MONTAJES"/>
    <s v="LUIS HERNANDO RODRIGUEZ"/>
    <n v="56514"/>
    <s v="CONTRACTUAL"/>
    <s v="OTRAS"/>
    <s v="BAJO"/>
    <s v="BAJO"/>
    <s v="BAJO"/>
    <s v="BAJO"/>
    <n v="0.05"/>
    <s v="REMOTA"/>
    <n v="86582241"/>
    <n v="0"/>
    <s v="AUDIENCIA INICIAL O PRIMERA AUDIENCIA"/>
    <m/>
    <s v="NO"/>
    <s v="NO"/>
    <s v="3 AÑOS"/>
    <s v="LEONEL GIRALDO ALVAREZ"/>
    <m/>
    <m/>
    <n v="88367"/>
    <s v="EDUCACION"/>
    <m/>
    <d v="2020-08-31T00:00:00"/>
    <s v="2018-10"/>
    <s v="3"/>
    <s v="2020-07"/>
    <n v="0.73572886802285709"/>
    <n v="63701054.161812209"/>
    <n v="0"/>
    <d v="2021-10-29T00:00:00"/>
    <n v="1.1616438356164382"/>
    <n v="4.3843078519294892E-2"/>
    <n v="0"/>
    <n v="0.05"/>
    <s v="REMOTA"/>
    <x v="1"/>
    <n v="0"/>
  </r>
  <r>
    <n v="1727"/>
    <d v="2019-04-04T00:00:00"/>
    <d v="2019-04-04T00:00:00"/>
    <s v="JUZGADO ADMINISTRATIVO- TURBO ANT"/>
    <s v="05837333300120180014300"/>
    <s v="2019"/>
    <x v="0"/>
    <s v="BALTAZAR FUENTES CADAVIA"/>
    <s v="GABRIEL RAUL MANRIQUE "/>
    <n v="115922"/>
    <s v="NULIDAD Y RESTABLECIMIENTO DEL DERECHO"/>
    <s v="PENSIÓN DE SOBREVIVIENTES"/>
    <s v="BAJO"/>
    <s v="BAJO"/>
    <s v="BAJO"/>
    <s v="BAJO"/>
    <n v="0.05"/>
    <s v="REMOTA"/>
    <n v="0"/>
    <n v="0"/>
    <s v="AUDIENCIA INICIAL O PRIMERA AUDIENCIA"/>
    <m/>
    <s v="NO"/>
    <s v="NO"/>
    <s v="3 AÑOS"/>
    <s v="LEONEL GIRALDO ALVAREZ"/>
    <m/>
    <m/>
    <n v="88367"/>
    <s v="EDUCACION"/>
    <s v="PENDIENTE DE ARCHIVO"/>
    <d v="2020-08-31T00:00:00"/>
    <s v="2019-04"/>
    <s v="3"/>
    <s v="2020-07"/>
    <n v="1.0279083431257343"/>
    <n v="0"/>
    <n v="0"/>
    <d v="2022-04-03T00:00:00"/>
    <n v="1.5890410958904109"/>
    <n v="4.3843078519294892E-2"/>
    <n v="0"/>
    <n v="0.05"/>
    <s v="REMOTA"/>
    <x v="1"/>
    <n v="0"/>
  </r>
  <r>
    <n v="1728"/>
    <d v="2019-05-13T00:00:00"/>
    <d v="2019-05-13T00:00:00"/>
    <s v="JUZGADO ADMINISTRATIVO-"/>
    <s v="05001333300620190012900"/>
    <s v="2019"/>
    <x v="0"/>
    <s v="CERVECERIA UNION S A "/>
    <s v="DANIELA PEREZ MAYA"/>
    <n v="250160"/>
    <s v="NULIDAD Y RESTABLECIMIENTO DEL DERECHO"/>
    <s v="IMPUESTOS"/>
    <s v="BAJO"/>
    <s v="BAJO"/>
    <s v="BAJO"/>
    <s v="BAJO"/>
    <n v="0.05"/>
    <s v="REMOTA"/>
    <n v="10675000"/>
    <n v="0"/>
    <s v="AUDIENCIA INICIAL O PRIMERA AUDIENCIA"/>
    <m/>
    <s v="NO"/>
    <s v="NO"/>
    <s v="3 AÑOS"/>
    <s v="LEONEL GIRALDO ALVAREZ"/>
    <m/>
    <m/>
    <n v="88367"/>
    <s v="HACIENDA"/>
    <m/>
    <d v="2020-08-31T00:00:00"/>
    <s v="2019-05"/>
    <s v="3"/>
    <s v="2020-07"/>
    <n v="1.0246973838344398"/>
    <n v="10938644.572432645"/>
    <n v="0"/>
    <d v="2022-05-12T00:00:00"/>
    <n v="1.6958904109589041"/>
    <n v="4.3843078519294892E-2"/>
    <n v="0"/>
    <n v="0.05"/>
    <s v="REMOTA"/>
    <x v="1"/>
    <n v="0"/>
  </r>
  <r>
    <n v="1729"/>
    <d v="2019-07-04T00:00:00"/>
    <d v="2019-07-04T00:00:00"/>
    <s v="JUZGADO LABORAL DEL CIRCUITO  MEDELLIN "/>
    <s v="050013310500720190041000"/>
    <s v="2019"/>
    <x v="1"/>
    <s v="LUIS CARLOS AGUDELO"/>
    <s v="CARLOS ALBERTO BALLESTERO BARON"/>
    <n v="33513"/>
    <s v="ORDINARIA"/>
    <s v="OTRAS"/>
    <s v="BAJO"/>
    <s v="BAJO"/>
    <s v="BAJO"/>
    <s v="BAJO"/>
    <n v="0.05"/>
    <s v="REMOTA"/>
    <n v="14975310"/>
    <n v="0"/>
    <s v="AUDIENCIA INICIAL O PRIMERA AUDIENCIA"/>
    <m/>
    <s v="NO"/>
    <s v="NO"/>
    <s v="3 AÑOS"/>
    <s v="LEONEL GIRALDO ALVAREZ"/>
    <m/>
    <m/>
    <n v="88367"/>
    <s v="HACIENDA"/>
    <s v="PRIMAS EXTRALEGALES "/>
    <d v="2020-08-31T00:00:00"/>
    <s v="2019-07"/>
    <s v="3"/>
    <s v="2020-07"/>
    <n v="1.0197202253740043"/>
    <n v="15270626.48824558"/>
    <n v="0"/>
    <d v="2022-07-03T00:00:00"/>
    <n v="1.8383561643835618"/>
    <n v="4.3843078519294892E-2"/>
    <n v="0"/>
    <n v="0.05"/>
    <s v="REMOTA"/>
    <x v="1"/>
    <n v="0"/>
  </r>
  <r>
    <n v="1730"/>
    <d v="2019-02-12T00:00:00"/>
    <d v="2019-02-12T00:00:00"/>
    <s v="JUZGADO ADMINISTRATIVO-"/>
    <s v="05001333301920190004400"/>
    <s v="2019"/>
    <x v="0"/>
    <s v="RICARDO IRIARTE RUEDA"/>
    <s v="DIEGO FERNADO LOZADA"/>
    <n v="95474"/>
    <s v="REPARACIÓN DIRECTA"/>
    <s v="ACCIDENTE DE TRANSITO"/>
    <s v="BAJO"/>
    <s v="BAJO"/>
    <s v="BAJO"/>
    <s v="BAJO"/>
    <n v="0.05"/>
    <s v="REMOTA"/>
    <n v="0"/>
    <n v="0"/>
    <s v="AUDIENCIA INICIAL O PRIMERA AUDIENCIA"/>
    <m/>
    <s v="NO"/>
    <s v="NO"/>
    <s v="3 AÑOS"/>
    <s v="LEONEL GIRALDO ALVAREZ"/>
    <m/>
    <m/>
    <n v="88367"/>
    <s v="INFRAESTRUCTURA"/>
    <m/>
    <d v="2020-08-31T00:00:00"/>
    <s v="2019-02"/>
    <s v="3"/>
    <s v="2020-07"/>
    <n v="1.0374579956513144"/>
    <n v="0"/>
    <n v="0"/>
    <d v="2022-02-11T00:00:00"/>
    <n v="1.4493150684931506"/>
    <n v="4.3843078519294892E-2"/>
    <n v="0"/>
    <n v="0.05"/>
    <s v="REMOTA"/>
    <x v="1"/>
    <n v="0"/>
  </r>
  <r>
    <n v="1731"/>
    <d v="2019-07-16T00:00:00"/>
    <d v="2019-07-16T00:00:00"/>
    <s v="JUZGADO ADMINISTRATIVO-"/>
    <s v="05001333301820190027600"/>
    <s v="2019"/>
    <x v="0"/>
    <s v="CERVECERIA UNION S A "/>
    <s v="DANIELA PEREZ MAYA"/>
    <n v="250160"/>
    <s v="NULIDAD Y RESTABLECIMIENTO DEL DERECHO"/>
    <s v="IMPUESTOS"/>
    <s v="BAJO"/>
    <s v="BAJO"/>
    <s v="BAJO"/>
    <s v="BAJO"/>
    <n v="0.05"/>
    <s v="REMOTA"/>
    <n v="10675000"/>
    <n v="0"/>
    <s v="AUDIENCIA INICIAL O PRIMERA AUDIENCIA"/>
    <m/>
    <s v="NO"/>
    <s v="NO"/>
    <s v="3 AÑOS"/>
    <s v="LEONEL GIRALDO ALVAREZ"/>
    <m/>
    <m/>
    <n v="88367"/>
    <s v="HACIENDA"/>
    <m/>
    <d v="2020-08-31T00:00:00"/>
    <s v="2019-07"/>
    <s v="3"/>
    <s v="2020-07"/>
    <n v="1.0197202253740043"/>
    <n v="10885513.405867497"/>
    <n v="0"/>
    <d v="2022-07-15T00:00:00"/>
    <n v="1.8712328767123287"/>
    <n v="4.3843078519294892E-2"/>
    <n v="0"/>
    <n v="0.05"/>
    <s v="REMOTA"/>
    <x v="1"/>
    <n v="0"/>
  </r>
  <r>
    <n v="1732"/>
    <d v="2018-11-27T00:00:00"/>
    <d v="2018-11-27T00:00:00"/>
    <s v="JUZGADO LABORAL DEL CIRCUITO  MEDELLIN "/>
    <s v="05001310500520180065200"/>
    <s v="2019"/>
    <x v="1"/>
    <s v="FRANCISCO C MENDOZA "/>
    <s v="CLAUDIA PATRCIA MERLANO"/>
    <n v="76515"/>
    <s v="ORDINARIA"/>
    <s v="RECONOCIMIENTO Y PAGO DE OTRAS PRESTACIONES SALARIALES, SOLCIALES Y SALARIOS"/>
    <s v="BAJO"/>
    <s v="BAJO"/>
    <s v="BAJO"/>
    <s v="BAJO"/>
    <n v="0.05"/>
    <s v="REMOTA"/>
    <n v="32928723"/>
    <n v="0"/>
    <s v="CONTESTACIÓN"/>
    <m/>
    <s v="NO"/>
    <s v="NO"/>
    <s v="3 AÑOS"/>
    <s v="LEONEL GIRALDO ALVAREZ"/>
    <m/>
    <m/>
    <n v="88367"/>
    <s v="GESTION HUMANA Y DLLO ORGANIZACIONAL"/>
    <m/>
    <d v="2020-08-31T00:00:00"/>
    <s v="2018-11"/>
    <s v="3"/>
    <s v="2020-07"/>
    <n v="0.73486768506759159"/>
    <n v="24198254.443241961"/>
    <n v="0"/>
    <d v="2021-11-26T00:00:00"/>
    <n v="1.2383561643835617"/>
    <n v="4.3843078519294892E-2"/>
    <n v="0"/>
    <n v="0.05"/>
    <s v="REMOTA"/>
    <x v="1"/>
    <n v="0"/>
  </r>
  <r>
    <n v="1733"/>
    <d v="2019-05-30T00:00:00"/>
    <d v="2019-05-30T00:00:00"/>
    <s v="JUZGADOS ADMINISTRATIVOS "/>
    <s v="05001333302520190020500"/>
    <s v="2019"/>
    <x v="0"/>
    <s v="HUGO LEON BERMUDEZ BEDOYA"/>
    <s v="ANA ISABLE CARDONA G"/>
    <n v="251852"/>
    <s v="NULIDAD Y RESTABLECIMIENTO DEL DERECHO"/>
    <s v="OTRAS"/>
    <s v="BAJO"/>
    <s v="BAJO"/>
    <s v="BAJO"/>
    <s v="BAJO"/>
    <n v="0.05"/>
    <s v="REMOTA"/>
    <n v="124073920"/>
    <n v="0"/>
    <s v=" AUDIENCIA DE PRUEBAS"/>
    <m/>
    <s v="NO"/>
    <s v="NO"/>
    <s v="3 AÑOS"/>
    <s v="LEONEL GIRALDO ALVAREZ"/>
    <m/>
    <m/>
    <n v="88367"/>
    <s v="HACIENDA"/>
    <m/>
    <d v="2020-08-31T00:00:00"/>
    <s v="2019-05"/>
    <s v="3"/>
    <s v="2020-07"/>
    <n v="1.0246973838344398"/>
    <n v="127138221.22608358"/>
    <n v="0"/>
    <d v="2022-05-29T00:00:00"/>
    <n v="1.7424657534246575"/>
    <n v="4.3843078519294892E-2"/>
    <n v="0"/>
    <n v="0.05"/>
    <s v="REMOTA"/>
    <x v="1"/>
    <n v="0"/>
  </r>
  <r>
    <n v="1734"/>
    <d v="2019-08-06T00:00:00"/>
    <d v="2019-07-29T00:00:00"/>
    <s v="JUZGADO ADMINISTRATIVO-"/>
    <s v="05001333302220190033300"/>
    <s v="2019"/>
    <x v="0"/>
    <s v="CERVECERIA UNION S A "/>
    <s v="DANIELA PEREZ MAYA"/>
    <n v="250160"/>
    <s v="NULIDAD Y RESTABLECIMIENTO DEL DERECHO"/>
    <s v="IMPUESTOS"/>
    <s v="BAJO"/>
    <s v="BAJO"/>
    <s v="BAJO"/>
    <s v="BAJO"/>
    <n v="0.05"/>
    <s v="REMOTA"/>
    <n v="4888000"/>
    <n v="0"/>
    <s v=" SENTENCIA 1RA FAVORABLE"/>
    <m/>
    <s v="NO"/>
    <s v="NO"/>
    <s v="3 AÑOS"/>
    <s v="LEONEL GIRALDO ALVAREZ"/>
    <m/>
    <m/>
    <n v="88367"/>
    <s v="HACIENDA"/>
    <s v="PENDIENTE DE ARCHIVO"/>
    <d v="2020-08-31T00:00:00"/>
    <s v="2019-08"/>
    <s v="3"/>
    <s v="2020-07"/>
    <n v="1.0188294671454916"/>
    <n v="4980038.4354071626"/>
    <n v="0"/>
    <d v="2022-08-05T00:00:00"/>
    <n v="1.9287671232876713"/>
    <n v="4.3843078519294892E-2"/>
    <n v="0"/>
    <n v="0.05"/>
    <s v="REMOTA"/>
    <x v="1"/>
    <n v="0"/>
  </r>
  <r>
    <n v="1735"/>
    <d v="2019-07-19T00:00:00"/>
    <d v="2019-07-19T00:00:00"/>
    <s v="JUZGADO ADMINISTRATIVO-"/>
    <s v="05001333303220190036100"/>
    <s v="2019"/>
    <x v="0"/>
    <s v="EVANGELINA DE S  ROJAS"/>
    <s v="GUSTAVO ELICER CIFUENTES"/>
    <n v="151482"/>
    <s v="NULIDAD Y RESTABLECIMIENTO DEL DERECHO"/>
    <s v="IMPUESTOS"/>
    <s v="BAJO"/>
    <s v="BAJO"/>
    <s v="BAJO"/>
    <s v="BAJO"/>
    <n v="0.05"/>
    <s v="REMOTA"/>
    <n v="12392000"/>
    <n v="0"/>
    <s v="CONTESTACIÓN"/>
    <m/>
    <s v="NO"/>
    <s v="NO"/>
    <s v="3 AÑOS"/>
    <s v="LEONEL GIRALDO ALVAREZ"/>
    <m/>
    <m/>
    <n v="88367"/>
    <s v="HACIENDA"/>
    <m/>
    <d v="2020-08-31T00:00:00"/>
    <s v="2019-07"/>
    <s v="3"/>
    <s v="2020-07"/>
    <n v="1.0197202253740043"/>
    <n v="12636373.032834662"/>
    <n v="0"/>
    <d v="2022-07-18T00:00:00"/>
    <n v="1.8794520547945206"/>
    <n v="4.3843078519294892E-2"/>
    <n v="0"/>
    <n v="0.05"/>
    <s v="REMOTA"/>
    <x v="1"/>
    <n v="0"/>
  </r>
  <r>
    <n v="1736"/>
    <d v="2018-09-24T00:00:00"/>
    <d v="2018-09-24T00:00:00"/>
    <s v="JUZGADO ADMINISTRATIVO- TURBO ANT"/>
    <s v="05837333300120180045200"/>
    <s v="2019"/>
    <x v="0"/>
    <s v="JULIA DEL CARMEN ZUÑIGA"/>
    <s v="GABRIEL RAUL MANRIQUE "/>
    <n v="115922"/>
    <s v="NULIDAD Y RESTABLECIMIENTO DEL DERECHO"/>
    <s v="PENSIÓN DE SOBREVIVIENTES"/>
    <s v="BAJO"/>
    <s v="BAJO"/>
    <s v="BAJO"/>
    <s v="BAJO"/>
    <n v="0.05"/>
    <s v="REMOTA"/>
    <n v="0"/>
    <n v="0"/>
    <s v="AUDIENCIA INICIAL O PRIMERA AUDIENCIA"/>
    <m/>
    <s v="NO"/>
    <s v="NO"/>
    <s v="3 AÑOS"/>
    <s v="LEONEL GIRALDO ALVAREZ"/>
    <m/>
    <m/>
    <n v="88367"/>
    <s v="EDUCACION"/>
    <s v="PENDIENTE DE ARCHIVO"/>
    <d v="2020-08-31T00:00:00"/>
    <s v="2018-09"/>
    <s v="3"/>
    <s v="2020-07"/>
    <n v="0.73661443780017011"/>
    <n v="0"/>
    <n v="0"/>
    <d v="2021-09-23T00:00:00"/>
    <n v="1.0630136986301371"/>
    <n v="4.3843078519294892E-2"/>
    <n v="0"/>
    <n v="0.05"/>
    <s v="REMOTA"/>
    <x v="1"/>
    <n v="0"/>
  </r>
  <r>
    <n v="1737"/>
    <d v="2019-09-11T00:00:00"/>
    <d v="2018-09-11T00:00:00"/>
    <s v="JUZGADO LABORAL DEL CIRCUITO  MEDELLIN "/>
    <s v="05001310500720180036200"/>
    <s v="2019"/>
    <x v="1"/>
    <s v="JULIO CESAR ZAPATA"/>
    <s v="LEYDY PATRICIALOPEZ  MONSALVE"/>
    <n v="165757"/>
    <s v="NULIDAD Y RESTABLECIMIENTO DEL DERECHO - LABORAL"/>
    <s v="RECONOCIMIENTO Y PAGO DE OTRAS PRESTACIONES SALARIALES, SOLCIALES Y SALARIOS"/>
    <s v="MEDIO   "/>
    <s v="MEDIO   "/>
    <s v="MEDIO   "/>
    <s v="MEDIO   "/>
    <n v="0.5"/>
    <s v="MEDIA"/>
    <n v="62661986"/>
    <n v="0.2"/>
    <s v="AUDIENCIA INICIAL O PRIMERA AUDIENCIA"/>
    <m/>
    <s v="NO"/>
    <s v="NO"/>
    <s v="3 AÑOS"/>
    <s v="LEONEL GIRALDO ALVAREZ"/>
    <m/>
    <m/>
    <n v="88367"/>
    <s v="EDUCACION"/>
    <m/>
    <d v="2020-08-31T00:00:00"/>
    <s v="2019-09"/>
    <s v="3"/>
    <s v="2020-07"/>
    <n v="1.016560139453806"/>
    <n v="63699677.226612434"/>
    <n v="12739935.445322488"/>
    <d v="2022-09-10T00:00:00"/>
    <n v="2.0273972602739727"/>
    <n v="4.3843078519294892E-2"/>
    <n v="12538431.88963443"/>
    <n v="0.5"/>
    <s v="MEDIA"/>
    <x v="2"/>
    <n v="12538431.88963443"/>
  </r>
  <r>
    <n v="1738"/>
    <d v="2019-07-18T00:00:00"/>
    <d v="2019-07-18T00:00:00"/>
    <s v="JUZGADO ADMINISTRATIVO-"/>
    <s v="05001333302520190024900"/>
    <s v="2019"/>
    <x v="0"/>
    <s v="MIGUEL ARBOLEDA  VILLEGAS"/>
    <s v="DIANA CAROLINA ALZATE QUINTERO"/>
    <n v="165819"/>
    <s v="NULIDAD Y RESTABLECIMIENTO DEL DERECHO - LABORAL"/>
    <s v="RECONOCIMIENTO Y PAGO DE OTRAS PRESTACIONES SALARIALES, SOLCIALES Y SALARIOS"/>
    <s v="BAJO"/>
    <s v="BAJO"/>
    <s v="BAJO"/>
    <s v="BAJO"/>
    <n v="0.05"/>
    <s v="REMOTA"/>
    <n v="0"/>
    <n v="0"/>
    <s v="CONTESTACIÓN"/>
    <m/>
    <s v="NO"/>
    <s v="NO"/>
    <s v="3 AÑOS"/>
    <s v="LEONEL GIRALDO ALVAREZ"/>
    <m/>
    <m/>
    <n v="88367"/>
    <s v="EDUCACION"/>
    <m/>
    <d v="2020-08-31T00:00:00"/>
    <s v="2019-07"/>
    <s v="3"/>
    <s v="2020-07"/>
    <n v="1.0197202253740043"/>
    <n v="0"/>
    <n v="0"/>
    <d v="2022-07-17T00:00:00"/>
    <n v="1.8767123287671232"/>
    <n v="4.3843078519294892E-2"/>
    <n v="0"/>
    <n v="0.05"/>
    <s v="REMOTA"/>
    <x v="1"/>
    <n v="0"/>
  </r>
  <r>
    <n v="1739"/>
    <d v="2019-04-25T00:00:00"/>
    <d v="2019-04-25T00:00:00"/>
    <s v="JUZGADO ADMINISTRATIVO-"/>
    <s v="05001333303120190022800"/>
    <s v="2019"/>
    <x v="0"/>
    <s v="WILLIAM MEJIA ALVAREZ"/>
    <s v="DIANA CAROLINA ALZATE QUINTERO"/>
    <n v="165819"/>
    <s v="NULIDAD Y RESTABLECIMIENTO DEL DERECHO - LABORAL"/>
    <s v="RECONOCIMIENTO Y PAGO DE OTRAS PRESTACIONES SALARIALES, SOLCIALES Y SALARIOS"/>
    <s v="BAJO"/>
    <s v="BAJO"/>
    <s v="BAJO"/>
    <s v="BAJO"/>
    <n v="0.05"/>
    <s v="REMOTA"/>
    <n v="0"/>
    <n v="0"/>
    <s v="CONTESTACIÓN"/>
    <m/>
    <s v="NO"/>
    <s v="NO"/>
    <s v="3 AÑOS"/>
    <s v="LEONEL GIRALDO ALVAREZ"/>
    <m/>
    <m/>
    <n v="88367"/>
    <s v="EDUCACION"/>
    <m/>
    <d v="2020-08-31T00:00:00"/>
    <s v="2019-04"/>
    <s v="3"/>
    <s v="2020-07"/>
    <n v="1.0279083431257343"/>
    <n v="0"/>
    <n v="0"/>
    <d v="2022-04-24T00:00:00"/>
    <n v="1.6465753424657534"/>
    <n v="4.3843078519294892E-2"/>
    <n v="0"/>
    <n v="0.05"/>
    <s v="REMOTA"/>
    <x v="1"/>
    <n v="0"/>
  </r>
  <r>
    <n v="1740"/>
    <d v="2019-07-15T00:00:00"/>
    <d v="2019-08-05T00:00:00"/>
    <s v="JUZGADO ADMINISTRATIVO-"/>
    <s v="05001333301120190026300"/>
    <s v="2019"/>
    <x v="0"/>
    <s v="GLORIA EUGENIA MONTOYA"/>
    <s v="DIANA CAROLINA ALZATE QUINTERO"/>
    <n v="165819"/>
    <s v="NULIDAD Y RESTABLECIMIENTO DEL DERECHO - LABORAL"/>
    <s v="RECONOCIMIENTO Y PAGO DE OTRAS PRESTACIONES SALARIALES, SOLCIALES Y SALARIOS"/>
    <s v="BAJO"/>
    <s v="BAJO"/>
    <s v="BAJO"/>
    <s v="BAJO"/>
    <n v="0.05"/>
    <s v="REMOTA"/>
    <n v="0"/>
    <n v="0"/>
    <s v="CONTESTACIÓN"/>
    <m/>
    <s v="NO"/>
    <s v="NO"/>
    <s v="3 AÑOS"/>
    <s v="LEONEL GIRALDO ALVAREZ"/>
    <m/>
    <m/>
    <n v="88367"/>
    <s v="EDUCACION"/>
    <m/>
    <d v="2020-08-31T00:00:00"/>
    <s v="2019-07"/>
    <s v="3"/>
    <s v="2020-07"/>
    <n v="1.0197202253740043"/>
    <n v="0"/>
    <n v="0"/>
    <d v="2022-07-14T00:00:00"/>
    <n v="1.8684931506849316"/>
    <n v="4.3843078519294892E-2"/>
    <n v="0"/>
    <n v="0.05"/>
    <s v="REMOTA"/>
    <x v="1"/>
    <n v="0"/>
  </r>
  <r>
    <n v="1741"/>
    <d v="2018-11-27T00:00:00"/>
    <d v="2018-11-27T00:00:00"/>
    <s v="JUZGADO LABORAL DEL CIRCUITO  MEDELLIN "/>
    <s v="05001310500220190063200"/>
    <s v="2019"/>
    <x v="1"/>
    <s v="LUIS GILBERTO MONTOYA "/>
    <s v="NELSON ADRIAN TORO"/>
    <n v="152.93899999999999"/>
    <s v="ORDINARIA"/>
    <s v="RECONOCIMIENTO Y PAGO DE OTRAS PRESTACIONES SALARIALES, SOLCIALES Y SALARIOS"/>
    <s v="BAJO"/>
    <s v="BAJO"/>
    <s v="BAJO"/>
    <s v="BAJO"/>
    <n v="0.05"/>
    <s v="REMOTA"/>
    <n v="175807264"/>
    <n v="0"/>
    <s v="CONTESTACIÓN"/>
    <m/>
    <s v="NO"/>
    <s v="NO"/>
    <s v="3 AÑOS"/>
    <s v="LEONEL GIRALDO ALVAREZ"/>
    <m/>
    <m/>
    <n v="88367"/>
    <s v="GESTION HUMANA Y DLLO ORGANIZACIONAL"/>
    <m/>
    <d v="2020-08-31T00:00:00"/>
    <s v="2018-11"/>
    <s v="3"/>
    <s v="2020-07"/>
    <n v="0.73486768506759159"/>
    <n v="129195077.11374693"/>
    <n v="0"/>
    <d v="2021-11-26T00:00:00"/>
    <n v="1.2383561643835617"/>
    <n v="4.3843078519294892E-2"/>
    <n v="0"/>
    <n v="0.05"/>
    <s v="REMOTA"/>
    <x v="1"/>
    <n v="0"/>
  </r>
  <r>
    <n v="1742"/>
    <d v="2019-11-07T00:00:00"/>
    <d v="2019-11-07T00:00:00"/>
    <s v="Tribunal Administrativo de Antioquia"/>
    <s v="0500123330002019228400"/>
    <s v="2019"/>
    <x v="0"/>
    <s v="DARIO ALEXANDER RESTREPO"/>
    <s v="JUAN JOSE GOMEZ"/>
    <n v="201108"/>
    <s v="GRUPO"/>
    <s v="OTRAS"/>
    <s v="BAJO"/>
    <s v="BAJO"/>
    <s v="BAJO"/>
    <s v="BAJO"/>
    <n v="0.05"/>
    <s v="REMOTA"/>
    <n v="0"/>
    <n v="0"/>
    <s v="CONTESTACIÓN"/>
    <m/>
    <s v="NO"/>
    <s v="NO"/>
    <s v="3 AÑOS"/>
    <s v="LEONEL GIRALDO ALVAREZ"/>
    <m/>
    <m/>
    <n v="88367"/>
    <s v="DAPARD"/>
    <m/>
    <d v="2020-08-31T00:00:00"/>
    <s v="2019-11"/>
    <s v="3"/>
    <s v="2020-07"/>
    <n v="1.0138110875024144"/>
    <n v="0"/>
    <n v="0"/>
    <d v="2022-11-06T00:00:00"/>
    <n v="2.1835616438356165"/>
    <n v="4.3843078519294892E-2"/>
    <n v="0"/>
    <n v="0.05"/>
    <s v="REMOTA"/>
    <x v="1"/>
    <n v="0"/>
  </r>
  <r>
    <n v="1743"/>
    <d v="2018-04-06T00:00:00"/>
    <d v="2018-03-13T00:00:00"/>
    <s v="JUZGADO ADMINISTRATIVO-"/>
    <s v="05001333300320180011900"/>
    <s v="2019"/>
    <x v="0"/>
    <s v="RODIMIRO DE JESUS RODRIGUEZ "/>
    <s v="WILLIAM DE JESUIS MORA"/>
    <n v="116910"/>
    <s v="NULIDAD Y RESTABLECIMIENTO DEL DERECHO - LABORAL"/>
    <s v="RELIQUIDACIÓN DE LA PENSIÓN"/>
    <s v="BAJO"/>
    <s v="BAJO"/>
    <s v="BAJO"/>
    <s v="BAJO"/>
    <n v="0.05"/>
    <s v="REMOTA"/>
    <n v="0"/>
    <n v="0"/>
    <s v="CONTESTACIÓN"/>
    <m/>
    <s v="NO"/>
    <s v="NO"/>
    <s v="3 AÑOS"/>
    <s v="LEONEL GIRALDO ALVAREZ"/>
    <m/>
    <m/>
    <n v="88367"/>
    <s v="EDUCACION"/>
    <m/>
    <d v="2020-08-31T00:00:00"/>
    <s v="2018-04"/>
    <s v="3"/>
    <s v="2020-07"/>
    <n v="0.74078668525523483"/>
    <n v="0"/>
    <n v="0"/>
    <d v="2021-04-05T00:00:00"/>
    <n v="0.59452054794520548"/>
    <n v="4.3843078519294892E-2"/>
    <n v="0"/>
    <n v="0.05"/>
    <s v="REMOTA"/>
    <x v="1"/>
    <n v="0"/>
  </r>
  <r>
    <n v="1744"/>
    <d v="2019-08-01T00:00:00"/>
    <d v="2019-07-29T00:00:00"/>
    <s v="JUZGADO ADMINISTRATIVO-"/>
    <s v="05001333301920190031000"/>
    <s v="2019"/>
    <x v="0"/>
    <s v="CERVECERIA UNION S A "/>
    <s v="DANIELA PEREZ MAYA"/>
    <n v="250160"/>
    <s v="NULIDAD Y RESTABLECIMIENTO DEL DERECHO"/>
    <s v="IMPUESTOS"/>
    <s v="BAJO"/>
    <s v="BAJO"/>
    <s v="BAJO"/>
    <s v="BAJO"/>
    <n v="0.05"/>
    <s v="REMOTA"/>
    <n v="5490000"/>
    <n v="0"/>
    <s v="CONTESTACIÓN"/>
    <m/>
    <s v="NO"/>
    <s v="NO"/>
    <s v="3 AÑOS"/>
    <s v="LEONEL GIRALDO ALVAREZ"/>
    <m/>
    <m/>
    <n v="88367"/>
    <s v="HACIENDA"/>
    <m/>
    <d v="2020-08-31T00:00:00"/>
    <s v="2019-08"/>
    <s v="3"/>
    <s v="2020-07"/>
    <n v="1.0188294671454916"/>
    <n v="5593373.7746287491"/>
    <n v="0"/>
    <d v="2022-07-31T00:00:00"/>
    <n v="1.9150684931506849"/>
    <n v="4.3843078519294892E-2"/>
    <n v="0"/>
    <n v="0.05"/>
    <s v="REMOTA"/>
    <x v="1"/>
    <n v="0"/>
  </r>
  <r>
    <n v="1745"/>
    <d v="2019-11-18T00:00:00"/>
    <d v="2019-11-18T00:00:00"/>
    <s v="JUZGADO ADMINISTRATIVO-"/>
    <s v="05001333302720190045300"/>
    <s v="2019"/>
    <x v="0"/>
    <s v="EDIFICIO SAN GIORGI "/>
    <s v="LUIS FERNANDO FERRO"/>
    <n v="209939"/>
    <s v="POPULAR"/>
    <s v="OTRAS"/>
    <s v="BAJO"/>
    <s v="BAJO"/>
    <s v="BAJO"/>
    <s v="BAJO"/>
    <n v="0.05"/>
    <s v="REMOTA"/>
    <n v="5490000"/>
    <n v="0"/>
    <s v="CONTESTACIÓN"/>
    <m/>
    <s v="NO"/>
    <s v="NO"/>
    <s v="3 AÑOS"/>
    <s v="LEONEL GIRALDO ALVAREZ"/>
    <m/>
    <m/>
    <n v="88367"/>
    <s v="DAPARD"/>
    <s v="POR CONSTRUCCIONDE VIVA "/>
    <d v="2020-08-31T00:00:00"/>
    <s v="2019-11"/>
    <s v="3"/>
    <s v="2020-07"/>
    <n v="1.0138110875024144"/>
    <n v="5565822.8703882555"/>
    <n v="0"/>
    <d v="2022-11-17T00:00:00"/>
    <n v="2.2136986301369861"/>
    <n v="4.3843078519294892E-2"/>
    <n v="0"/>
    <n v="0.05"/>
    <s v="REMOTA"/>
    <x v="1"/>
    <n v="0"/>
  </r>
  <r>
    <n v="1746"/>
    <d v="2019-08-27T00:00:00"/>
    <d v="2019-08-27T00:00:00"/>
    <s v="JUZGADO ADMINISTRATIVO-"/>
    <s v="05001333301320190029700"/>
    <s v="2019"/>
    <x v="0"/>
    <s v="LUZ MABEL VERGARA MAZO "/>
    <s v="MARY AREAS LOPERA"/>
    <n v="135511"/>
    <s v="NULIDAD Y RESTABLECIMIENTO DEL DERECHO"/>
    <s v="PENSIÓN DE SOBREVIVIENTES"/>
    <s v="BAJO"/>
    <s v="BAJO"/>
    <s v="BAJO"/>
    <s v="BAJO"/>
    <n v="0.05"/>
    <s v="REMOTA"/>
    <n v="6712097"/>
    <n v="0"/>
    <s v="CONTESTACIÓN"/>
    <m/>
    <s v="NO"/>
    <s v="NO"/>
    <s v="3 AÑAOS"/>
    <s v="LEONEL GIRALDO ALVAREZ"/>
    <m/>
    <m/>
    <n v="88367"/>
    <s v="EDUCACION"/>
    <m/>
    <d v="2020-08-31T00:00:00"/>
    <s v="2019-08"/>
    <s v="3"/>
    <s v="2020-07"/>
    <n v="1.0188294671454916"/>
    <n v="6838482.209938853"/>
    <n v="0"/>
    <d v="2022-08-26T00:00:00"/>
    <n v="1.9863013698630136"/>
    <n v="4.3843078519294892E-2"/>
    <n v="0"/>
    <n v="0.05"/>
    <s v="REMOTA"/>
    <x v="1"/>
    <n v="0"/>
  </r>
  <r>
    <n v="1747"/>
    <d v="2019-12-09T00:00:00"/>
    <d v="2019-12-09T00:00:00"/>
    <s v="JUZGADOS  ADMINISTRATIVOS"/>
    <s v="05001333303020190053000"/>
    <s v="2019"/>
    <x v="0"/>
    <s v="DORA SUSANA MUÑOZ"/>
    <s v="DORA SUSANA MUÑOZ"/>
    <n v="21676302"/>
    <s v="POPULAR"/>
    <s v="OTRAS"/>
    <s v="BAJO"/>
    <s v="BAJO"/>
    <s v="BAJO"/>
    <s v="BAJO"/>
    <n v="0.05"/>
    <s v="REMOTA"/>
    <n v="0"/>
    <n v="0"/>
    <s v="CONTESTACIÓN"/>
    <m/>
    <s v="NO"/>
    <s v="NO"/>
    <s v="3 AÑOS"/>
    <s v="LEONEL GIRALDO ALVAREZ"/>
    <m/>
    <m/>
    <n v="88367"/>
    <s v="INFRAESTRUCTURA"/>
    <s v="VIA TERCIARIA"/>
    <d v="2020-08-31T00:00:00"/>
    <s v="2019-12"/>
    <s v="3"/>
    <s v="2020-07"/>
    <n v="1.011271676300578"/>
    <n v="0"/>
    <n v="0"/>
    <d v="2022-12-08T00:00:00"/>
    <n v="2.2712328767123289"/>
    <n v="4.3843078519294892E-2"/>
    <n v="0"/>
    <n v="0.05"/>
    <s v="REMOTA"/>
    <x v="1"/>
    <n v="0"/>
  </r>
  <r>
    <n v="1748"/>
    <d v="2019-11-28T00:00:00"/>
    <d v="2019-11-28T00:00:00"/>
    <s v="JUZGADO ADMINISTRATIVO-"/>
    <s v="05001333302620190043300"/>
    <s v="2019"/>
    <x v="0"/>
    <s v="SARA OFELA SUAREZ"/>
    <s v="JUAN FELIPE MOLINA ALVAREZ"/>
    <n v="68185"/>
    <s v="NULIDAD Y RESTABLECIMIENTO DEL DERECHO - LABORAL"/>
    <s v="PENSIÓN DE SOBREVIVIENTES"/>
    <s v="BAJO"/>
    <s v="BAJO"/>
    <s v="BAJO"/>
    <s v="BAJO"/>
    <n v="0.05"/>
    <s v="REMOTA"/>
    <n v="0"/>
    <n v="0"/>
    <s v="CONTESTACIÓN"/>
    <m/>
    <s v="NO"/>
    <s v="NO"/>
    <s v="3 AÑOS"/>
    <s v="LEONEL GIRALDO ALVAREZ"/>
    <m/>
    <m/>
    <n v="88367"/>
    <s v="EDUCACION"/>
    <m/>
    <d v="2020-08-31T00:00:00"/>
    <s v="2019-11"/>
    <s v="3"/>
    <s v="2020-07"/>
    <n v="1.0138110875024144"/>
    <n v="0"/>
    <n v="0"/>
    <d v="2022-11-27T00:00:00"/>
    <n v="2.2410958904109588"/>
    <n v="4.3843078519294892E-2"/>
    <n v="0"/>
    <n v="0.05"/>
    <s v="REMOTA"/>
    <x v="1"/>
    <n v="0"/>
  </r>
  <r>
    <n v="1749"/>
    <d v="2019-12-10T00:00:00"/>
    <d v="2019-12-10T00:00:00"/>
    <s v="JUZGADO ADMINISTRATIVO-"/>
    <s v="05001333301520190047000"/>
    <s v="2019"/>
    <x v="0"/>
    <s v="DEYANIRA BLANDON RAMIREZ"/>
    <s v="DIEGO LEON TAMAYO"/>
    <n v="205370"/>
    <s v="NULIDAD Y RESTABLECIMIENTO DEL DERECHO"/>
    <s v="RECONOCIMIENTO Y PAGO DE OTRAS PRESTACIONES SALARIALES, SOLCIALES Y SALARIOS"/>
    <s v="BAJO"/>
    <s v="BAJO"/>
    <s v="BAJO"/>
    <s v="BAJO"/>
    <n v="0.05"/>
    <s v="REMOTA"/>
    <n v="57864000"/>
    <n v="0"/>
    <s v="CONTESTACIÓN"/>
    <m/>
    <s v="NO"/>
    <s v="NO"/>
    <s v="3 AÑOS"/>
    <s v="LEONEL GIRALDO ALVAREZ"/>
    <m/>
    <m/>
    <n v="88367"/>
    <s v="EDUCACION"/>
    <m/>
    <d v="2020-08-31T00:00:00"/>
    <s v="2019-12"/>
    <s v="3"/>
    <s v="2020-07"/>
    <n v="1.011271676300578"/>
    <n v="58516224.277456649"/>
    <n v="0"/>
    <d v="2022-12-09T00:00:00"/>
    <n v="2.2739726027397262"/>
    <n v="4.3843078519294892E-2"/>
    <n v="0"/>
    <n v="0.05"/>
    <s v="REMOTA"/>
    <x v="1"/>
    <n v="0"/>
  </r>
  <r>
    <n v="1750"/>
    <d v="2020-02-23T00:00:00"/>
    <d v="2019-11-14T00:00:00"/>
    <s v="JUZGADO ADMINISTRATIVO-"/>
    <s v="05001333303420200001600"/>
    <s v="2020"/>
    <x v="0"/>
    <s v="MORENO Y TORO Y CIA Y OTROS "/>
    <s v="JUAN ESTEBAN AGUDELO"/>
    <n v="192072"/>
    <s v="POPULAR"/>
    <s v="OTRAS"/>
    <s v="BAJO"/>
    <s v="BAJO"/>
    <s v="BAJO"/>
    <s v="BAJO"/>
    <n v="0.05"/>
    <s v="REMOTA"/>
    <n v="0"/>
    <n v="0"/>
    <s v="CONTESTACIÓN"/>
    <m/>
    <s v="si"/>
    <s v="NO"/>
    <s v="3 AÑOS"/>
    <s v="LEONEL GIRALDO ALVAREZ"/>
    <m/>
    <m/>
    <n v="88367"/>
    <s v="INFRAESTRUCTURA"/>
    <s v="VALORIZACION"/>
    <d v="2020-08-31T00:00:00"/>
    <s v="2020-02"/>
    <s v="3"/>
    <s v="2020-07"/>
    <n v="1.0002858776443682"/>
    <n v="0"/>
    <n v="0"/>
    <d v="2023-02-22T00:00:00"/>
    <n v="2.4794520547945207"/>
    <n v="4.3843078519294892E-2"/>
    <n v="0"/>
    <n v="0.05"/>
    <s v="REMOTA"/>
    <x v="1"/>
    <n v="0"/>
  </r>
  <r>
    <n v="1751"/>
    <d v="2019-11-07T00:00:00"/>
    <d v="2019-11-07T00:00:00"/>
    <s v="JUZGADO LABORAL DEL CIRCUITO  MEDELLIN "/>
    <s v="05001310501320190065600"/>
    <s v="2019"/>
    <x v="1"/>
    <s v="FERNADO ALONSO PULGARIN"/>
    <s v="GILLERMO LEON GALEANO MARIN"/>
    <n v="81.864000000000004"/>
    <s v="ORDINARIA"/>
    <s v="PENSIÓN DE SOBREVIVIENTES"/>
    <s v="BAJO"/>
    <s v="BAJO"/>
    <s v="BAJO"/>
    <s v="BAJO"/>
    <n v="0.05"/>
    <s v="REMOTA"/>
    <n v="2718048"/>
    <n v="0"/>
    <s v="CONTESTACIÓN"/>
    <m/>
    <s v="NO"/>
    <s v="NO"/>
    <s v="3 AÑOS"/>
    <s v="LEONEL GIRALDO ALVAREZ"/>
    <m/>
    <m/>
    <n v="88367"/>
    <s v="GESTION HUMANA Y DLLO ORGANIZACIONAL"/>
    <s v="FLA -SINDICALIZADO"/>
    <d v="2020-08-31T00:00:00"/>
    <s v="2019-11"/>
    <s v="3"/>
    <s v="2020-07"/>
    <n v="1.0138110875024144"/>
    <n v="2755587.1987637626"/>
    <n v="0"/>
    <d v="2022-11-06T00:00:00"/>
    <n v="2.1835616438356165"/>
    <n v="4.3843078519294892E-2"/>
    <n v="0"/>
    <n v="0.05"/>
    <s v="REMOTA"/>
    <x v="1"/>
    <n v="0"/>
  </r>
  <r>
    <n v="1752"/>
    <d v="2020-01-15T00:00:00"/>
    <d v="2020-01-14T00:00:00"/>
    <s v="JUZGADO LABORAL DEL CIRCUITO  MEDELLIN "/>
    <s v="05001310502220200002100"/>
    <s v="2020"/>
    <x v="1"/>
    <s v="JOSE HILDEBRANDO MEDINA"/>
    <s v="CRISTIAN DAVID ACEVEDO "/>
    <n v="196061"/>
    <s v="ORDINARIA"/>
    <s v="RELIQUIDACIÓN DE LA PENSIÓN"/>
    <s v="BAJO"/>
    <s v="BAJO"/>
    <s v="BAJO"/>
    <s v="BAJO"/>
    <n v="0.05"/>
    <s v="REMOTA"/>
    <n v="2718048"/>
    <n v="0"/>
    <s v="CONTESTACIÓN"/>
    <m/>
    <s v="NO"/>
    <s v="NO"/>
    <s v="3 AÑOS"/>
    <s v="LEONEL GIRALDO ALVAREZ"/>
    <m/>
    <m/>
    <n v="88367"/>
    <s v="GESTION HUMANA Y DLLO ORGANIZACIONAL"/>
    <s v="FLA -SINDICALIZADO"/>
    <d v="2020-08-31T00:00:00"/>
    <s v="2020-01"/>
    <s v="3"/>
    <s v="2020-07"/>
    <n v="1.0070030698388335"/>
    <n v="2737082.6799693014"/>
    <n v="0"/>
    <d v="2023-01-14T00:00:00"/>
    <n v="2.3726027397260272"/>
    <n v="4.3843078519294892E-2"/>
    <n v="0"/>
    <n v="0.05"/>
    <s v="REMOTA"/>
    <x v="1"/>
    <n v="0"/>
  </r>
  <r>
    <n v="1753"/>
    <d v="2020-02-27T00:00:00"/>
    <d v="2020-02-27T00:00:00"/>
    <s v="JUZGADO ADMINISTRATIVO-"/>
    <s v="05001333302720200005800"/>
    <s v="2020"/>
    <x v="0"/>
    <s v="JAIME DE JESUS MADRID "/>
    <s v="JAIME DE JESUS MADRID "/>
    <n v="70320145"/>
    <s v="CUMPLIMIENTO"/>
    <s v="OTRAS"/>
    <s v="BAJO"/>
    <s v="BAJO"/>
    <s v="BAJO"/>
    <s v="BAJO"/>
    <n v="0.05"/>
    <s v="REMOTA"/>
    <n v="0"/>
    <n v="0"/>
    <s v="CONTESTACIÓN"/>
    <m/>
    <s v="NO"/>
    <s v="NO"/>
    <s v="1 AÑO"/>
    <s v="LEONEL GIRALDO ALVAREZ"/>
    <m/>
    <m/>
    <n v="88.367000000000004"/>
    <s v="PLANEACION"/>
    <m/>
    <d v="2020-08-31T00:00:00"/>
    <s v="2020-02"/>
    <s v="1"/>
    <s v="2020-07"/>
    <n v="1.0002858776443682"/>
    <n v="0"/>
    <n v="0"/>
    <d v="2021-02-26T00:00:00"/>
    <n v="0.49041095890410957"/>
    <n v="4.3843078519294892E-2"/>
    <n v="0"/>
    <n v="0.05"/>
    <s v="REMOTA"/>
    <x v="1"/>
    <n v="0"/>
  </r>
  <r>
    <n v="1754"/>
    <d v="2019-08-08T00:00:00"/>
    <d v="2019-08-08T00:00:00"/>
    <s v="JUZGADO ADMINISTRATIVO-"/>
    <s v="05001333302820190022600"/>
    <s v="2019"/>
    <x v="0"/>
    <s v="CARLOS MARIO ARRENONDO"/>
    <s v="JUAN ESTEBA ESCUDERO"/>
    <n v="181.41499999999999"/>
    <s v="NULIDAD Y RESTABLECIMIENTO DEL DERECHO"/>
    <s v="RECONOCIMIENTO Y PAGO DE OTRAS PRESTACIONES SALARIALES, SOLCIALES Y SALARIOS"/>
    <s v="BAJO"/>
    <s v="BAJO"/>
    <s v="BAJO"/>
    <s v="BAJO"/>
    <n v="0.05"/>
    <s v="REMOTA"/>
    <n v="0"/>
    <n v="0"/>
    <s v="CONTESTACIÓN"/>
    <m/>
    <s v="NO"/>
    <s v="NO"/>
    <s v="3 AÑOS"/>
    <s v="LEONEL GIRALDO ALVAREZ"/>
    <m/>
    <m/>
    <n v="88367"/>
    <s v="EDUCACION"/>
    <m/>
    <d v="2020-08-31T00:00:00"/>
    <s v="2019-08"/>
    <s v="3"/>
    <s v="2020-07"/>
    <n v="1.0188294671454916"/>
    <n v="0"/>
    <n v="0"/>
    <d v="2022-08-07T00:00:00"/>
    <n v="1.9342465753424658"/>
    <n v="4.3843078519294892E-2"/>
    <n v="0"/>
    <n v="0.05"/>
    <s v="REMOTA"/>
    <x v="1"/>
    <n v="0"/>
  </r>
  <r>
    <n v="1755"/>
    <d v="2017-12-14T00:00:00"/>
    <d v="2017-12-12T00:00:00"/>
    <s v="Juzgado 9 Laboral del Circuito Medellín"/>
    <s v="05001310500920170099600"/>
    <n v="2020"/>
    <x v="1"/>
    <s v="HERMES DE JESUS HERRERA TOBON"/>
    <s v="GUSTAVO GÓMEZ VALENCIA"/>
    <n v="117217"/>
    <s v="ORDINARIA"/>
    <s v="OTRAS"/>
    <s v="MEDIO   "/>
    <s v="MEDIO   "/>
    <s v="BAJO"/>
    <s v="MEDIO   "/>
    <n v="0.45500000000000002"/>
    <s v="MEDIA"/>
    <n v="258510848"/>
    <n v="0.8"/>
    <s v="CONTESTACIÓN"/>
    <m/>
    <m/>
    <m/>
    <n v="3"/>
    <s v="LINA MARIA ZULUAGA RUIZ"/>
    <m/>
    <d v="2010-10-11T00:00:00"/>
    <n v="102693"/>
    <s v="GESTION HUMANA Y DLLO ORGANIZACIONAL"/>
    <s v="NULIDAD AFILIACIÓN"/>
    <d v="2020-08-31T00:00:00"/>
    <s v="2017-12"/>
    <s v="3"/>
    <s v="2020-07"/>
    <n v="0.75597398230954627"/>
    <n v="195427475.2327778"/>
    <n v="156341980.18622226"/>
    <d v="2020-12-13T00:00:00"/>
    <n v="0.28493150684931506"/>
    <n v="4.3843078519294892E-2"/>
    <n v="155992064.30367523"/>
    <n v="0.45500000000000002"/>
    <s v="MEDIA"/>
    <x v="2"/>
    <n v="155992064.30367523"/>
  </r>
  <r>
    <n v="1756"/>
    <d v="2019-12-11T00:00:00"/>
    <d v="2019-11-05T00:00:00"/>
    <s v="Juzgado 20 Administrativo Oral del Circuito Medellín"/>
    <s v="05001333302020190046000"/>
    <n v="2020"/>
    <x v="0"/>
    <s v="MARIA AURORA CASTAÑO CARDONA"/>
    <s v="DIEGO LEÓN TAMAYO CASTRO"/>
    <n v="205370"/>
    <s v="NULIDAD Y RESTABLECIMIENTO DEL DERECHO - LABORAL"/>
    <s v="RECONOCIMIENTO Y PAGO DE OTRAS PRESTACIONES SALARIALES, SOLCIALES Y SALARIOS"/>
    <s v="MEDIO   "/>
    <s v="MEDIO   "/>
    <s v="BAJO"/>
    <s v="MEDIO   "/>
    <n v="0.45500000000000002"/>
    <s v="MEDIA"/>
    <n v="862751637"/>
    <n v="1"/>
    <s v="CONTESTACIÓN"/>
    <m/>
    <m/>
    <m/>
    <s v="3 AÑOS"/>
    <s v="LINA MARIA ZULUAGA RUIZ"/>
    <m/>
    <d v="2010-10-11T00:00:00"/>
    <n v="102693"/>
    <s v="EDUCACION"/>
    <s v="26.08.2020 SE PRESENTA CONTESTACIÓN DE DEMANDA"/>
    <d v="2020-08-31T00:00:00"/>
    <s v="2019-12"/>
    <s v="3"/>
    <s v="2020-07"/>
    <n v="1.011271676300578"/>
    <n v="872476294.18005776"/>
    <n v="872476294.18005776"/>
    <d v="2022-12-10T00:00:00"/>
    <n v="2.2767123287671232"/>
    <n v="4.3843078519294892E-2"/>
    <n v="856994763.61252618"/>
    <n v="0.45500000000000002"/>
    <s v="MEDIA"/>
    <x v="2"/>
    <n v="856994763.61252618"/>
  </r>
  <r>
    <n v="1757"/>
    <d v="2018-04-03T00:00:00"/>
    <d v="2018-01-29T00:00:00"/>
    <s v="Juzgado 6 Administrativo Oral del Circuito Medellín  "/>
    <s v="050013333006201700547"/>
    <s v="2019"/>
    <x v="0"/>
    <s v="UNIVERSIDAD DE ANTIOQUIA"/>
    <s v="SANTIAGO ALEJANDRO JIMÉNEZ CAMPIÑO "/>
    <n v="193154"/>
    <s v="CONTRACTUAL"/>
    <s v="EQUILIBRIO ECONOMICO"/>
    <s v="ALTO"/>
    <s v="MEDIO   "/>
    <s v="ALTO"/>
    <s v="ALTO"/>
    <n v="0.82499999999999996"/>
    <s v="ALTA"/>
    <n v="0"/>
    <n v="1"/>
    <s v="ALEGATOS DE SEGUNDA"/>
    <n v="280969370"/>
    <m/>
    <m/>
    <n v="3"/>
    <s v="LINA MARIA ZULUAGA RUIZ"/>
    <m/>
    <d v="2010-10-11T00:00:00"/>
    <n v="102693"/>
    <s v="MANA"/>
    <s v="COMPENSACIÓN ESTAMPILLA"/>
    <d v="2020-08-31T00:00:00"/>
    <s v="2018-04"/>
    <s v="3"/>
    <s v="2020-07"/>
    <n v="0.74078668525523483"/>
    <n v="0"/>
    <n v="0"/>
    <d v="2021-04-02T00:00:00"/>
    <n v="0.58630136986301373"/>
    <n v="4.3843078519294892E-2"/>
    <n v="0"/>
    <n v="0.82499999999999996"/>
    <s v="ALTA"/>
    <x v="0"/>
    <n v="280969370"/>
  </r>
  <r>
    <n v="1758"/>
    <d v="2019-04-09T00:00:00"/>
    <d v="2019-04-04T00:00:00"/>
    <s v="Juzgado 34 Administrativo Oral del Circuito de Medellín"/>
    <s v="05001333303420190014100"/>
    <s v="2019"/>
    <x v="0"/>
    <s v="ADRIANA MARÍA AVENDAÑO GÓMEZ"/>
    <s v="DIANA CAROLINA ALZATE QUINTERO"/>
    <n v="165819"/>
    <s v="NULIDAD Y RESTABLECIMIENTO DEL DERECHO - LABORAL"/>
    <s v="RECONOCIMIENTO Y PAGO DE OTRAS PRESTACIONES SALARIALES, SOLCIALES Y SALARIOS"/>
    <s v="MEDIO   "/>
    <s v="MEDIO   "/>
    <s v="BAJO"/>
    <s v="MEDIO   "/>
    <n v="0.45500000000000002"/>
    <s v="MEDIA"/>
    <n v="22156754"/>
    <n v="1"/>
    <s v="AUDIENCIA INICIAL O PRIMERA AUDIENCIA"/>
    <m/>
    <m/>
    <m/>
    <n v="2"/>
    <s v="LINA MARIA ZULUAGA RUIZ"/>
    <m/>
    <d v="2019-10-11T00:00:00"/>
    <n v="102693"/>
    <s v="EDUCACION"/>
    <s v="OPS EDUCACIÓN"/>
    <d v="2020-08-31T00:00:00"/>
    <s v="2019-04"/>
    <s v="2"/>
    <s v="2020-07"/>
    <n v="1.0279083431257343"/>
    <n v="22775112.293184485"/>
    <n v="22775112.293184485"/>
    <d v="2021-04-08T00:00:00"/>
    <n v="0.60273972602739723"/>
    <n v="4.3843078519294892E-2"/>
    <n v="22667417.293539178"/>
    <n v="0.45500000000000002"/>
    <s v="MEDIA"/>
    <x v="2"/>
    <n v="22667417.293539178"/>
  </r>
  <r>
    <n v="1759"/>
    <d v="2009-09-29T00:00:00"/>
    <d v="2009-08-03T00:00:00"/>
    <s v="CORTE SUPREMA DE JUSTICIA- SALA LABORAL"/>
    <s v="05001310500220090070801"/>
    <s v="2019"/>
    <x v="1"/>
    <s v="LEON DARIO METAUTE SALAZAR"/>
    <s v="ANA ISABEL AGUILAR RENDON"/>
    <n v="16901"/>
    <s v="ORDINARIA"/>
    <s v="PENSIÓN DE SOBREVIVIENTES"/>
    <s v="BAJO"/>
    <s v="BAJO"/>
    <s v="BAJO"/>
    <s v="BAJO"/>
    <n v="0.05"/>
    <s v="REMOTA"/>
    <n v="50000000"/>
    <n v="0"/>
    <s v="  SENTENCIA 2DA FAVORABLE"/>
    <m/>
    <s v="NO"/>
    <m/>
    <n v="11"/>
    <s v="LINA MARIA ZULUAGA RUIZ"/>
    <m/>
    <d v="2010-10-11T00:00:00"/>
    <n v="102693"/>
    <s v="GESTION HUMANA Y DLLO ORGANIZACIONAL"/>
    <s v="Pendiente: Liquidación sentencia de casación para remitir a Gestión Humana."/>
    <d v="2020-08-31T00:00:00"/>
    <s v="2009-09"/>
    <s v="11"/>
    <s v="2020-07"/>
    <n v="1.0279574761108587"/>
    <n v="51397873.805542938"/>
    <n v="0"/>
    <d v="2020-09-26T00:00:00"/>
    <n v="7.1232876712328766E-2"/>
    <n v="4.3843078519294892E-2"/>
    <n v="0"/>
    <n v="0.05"/>
    <s v="REMOTA"/>
    <x v="1"/>
    <n v="0"/>
  </r>
  <r>
    <n v="1760"/>
    <d v="2012-10-12T00:00:00"/>
    <d v="2012-08-31T00:00:00"/>
    <s v="CORTE SUPREMA DE JUSTICIA- SALA LABORAL"/>
    <s v="05001310500820120106001"/>
    <s v="2019"/>
    <x v="1"/>
    <s v="OSCAR DARIO VARELA, JUAN JAIRO QUINTERO MUÑOZ, ORLANDO BENJUMEA ARCILA, EZEQUIEL JARAMILLO ROJO, OMAR DE JESUS VELASQUEZ JARAMILLO, FERNANDO DE JESUS SANCHEZ RAMIREZ,   Y RAMON ANTONIO CARVAJAL GARCES."/>
    <s v="MANUEL ANTONIO MUÑOZ URIBE"/>
    <n v="11385"/>
    <s v="ORDINARIA"/>
    <s v="FUERO SINDICAL"/>
    <s v="BAJO"/>
    <s v="BAJO"/>
    <s v="BAJO"/>
    <s v="BAJO"/>
    <n v="0.05"/>
    <s v="REMOTA"/>
    <n v="11334000"/>
    <n v="0"/>
    <s v="  SENTENCIA 2DA FAVORABLE"/>
    <m/>
    <s v="NO"/>
    <m/>
    <n v="8"/>
    <s v="LINA MARIA ZULUAGA RUIZ"/>
    <m/>
    <d v="2010-10-11T00:00:00"/>
    <n v="102693"/>
    <s v="GESTION HUMANA Y DLLO ORGANIZACIONAL"/>
    <s v="Entregar a la prácticante para reliquidar valor de la pretensión"/>
    <d v="2020-08-31T00:00:00"/>
    <s v="2012-10"/>
    <s v="8"/>
    <s v="2020-07"/>
    <n v="0.93832612220277778"/>
    <n v="10634988.269046284"/>
    <n v="0"/>
    <d v="2020-10-10T00:00:00"/>
    <n v="0.1095890410958904"/>
    <n v="4.3843078519294892E-2"/>
    <n v="0"/>
    <n v="0.05"/>
    <s v="REMOTA"/>
    <x v="1"/>
    <n v="0"/>
  </r>
  <r>
    <n v="1761"/>
    <d v="2014-05-28T00:00:00"/>
    <d v="2014-05-20T00:00:00"/>
    <s v="CONSEJO DE ESTADO"/>
    <s v="05001233300020140067601"/>
    <s v="2019"/>
    <x v="0"/>
    <s v="ELECTRIPESADOS LTDA"/>
    <s v="DANIEL MAURICIO PATIÑO MARIACA"/>
    <n v="71738"/>
    <s v="NULIDAD Y RESTABLECIMIENTO DEL DERECHO"/>
    <s v="ADJUDICACIÓN"/>
    <s v="BAJO"/>
    <s v="BAJO"/>
    <s v="BAJO"/>
    <s v="BAJO"/>
    <n v="0.05"/>
    <s v="REMOTA"/>
    <n v="1163309122"/>
    <n v="0"/>
    <s v=" SENTENCIA 1RA FAVORABLE"/>
    <m/>
    <s v="NO"/>
    <m/>
    <n v="7"/>
    <s v="LINA MARIA ZULUAGA RUIZ"/>
    <m/>
    <d v="2019-10-11T00:00:00"/>
    <n v="102693"/>
    <s v="GENERAL"/>
    <s v="ACTO ADJUDICACIÓN SUBASTA INVERSA (SÓLO NULIDAD ACTO ADJUDICACIÓN)"/>
    <d v="2020-08-31T00:00:00"/>
    <s v="2014-05"/>
    <s v="7"/>
    <s v="2020-07"/>
    <n v="0.89867303567898893"/>
    <n v="1045434540.1007993"/>
    <n v="0"/>
    <d v="2021-05-26T00:00:00"/>
    <n v="0.73424657534246573"/>
    <n v="4.3843078519294892E-2"/>
    <n v="0"/>
    <n v="0.05"/>
    <s v="REMOTA"/>
    <x v="1"/>
    <n v="0"/>
  </r>
  <r>
    <n v="1762"/>
    <d v="2014-09-17T00:00:00"/>
    <d v="2014-07-09T00:00:00"/>
    <s v="TRIBUNAL ADMINISTRATIVO DE ANTIOQUIA"/>
    <s v="05001233300020140121000"/>
    <s v="2019"/>
    <x v="0"/>
    <s v="POLITECNICO J.I.C."/>
    <s v="LUZ ESTELA GARCIA BENTANCUR"/>
    <n v="43618"/>
    <s v="CONTRACTUAL"/>
    <s v="INCUMPLIMIENTO"/>
    <s v="MEDIO   "/>
    <s v="MEDIO   "/>
    <s v="MEDIO   "/>
    <s v="MEDIO   "/>
    <n v="0.5"/>
    <s v="MEDIA"/>
    <n v="1500000000"/>
    <n v="1"/>
    <s v=" AUDIENCIA DE PRUEBAS"/>
    <m/>
    <s v="NO"/>
    <m/>
    <n v="6"/>
    <s v="LINA MARIA ZULUAGA RUIZ"/>
    <m/>
    <d v="2010-10-11T00:00:00"/>
    <n v="102693"/>
    <s v="EDUCACION"/>
    <m/>
    <d v="2020-08-31T00:00:00"/>
    <s v="2014-09"/>
    <s v="6"/>
    <s v="2020-07"/>
    <n v="0.89344853772170874"/>
    <n v="1340172806.5825632"/>
    <n v="1340172806.5825632"/>
    <d v="2020-09-15T00:00:00"/>
    <n v="4.1095890410958902E-2"/>
    <n v="4.3843078519294892E-2"/>
    <n v="1339739771.5271826"/>
    <n v="0.5"/>
    <s v="MEDIA"/>
    <x v="2"/>
    <n v="1339739771.5271826"/>
  </r>
  <r>
    <n v="1763"/>
    <d v="2015-01-30T00:00:00"/>
    <d v="2015-01-30T00:00:00"/>
    <s v="JUZGADO 3 ADMINISTRATIVO "/>
    <s v="05001333300320150003100"/>
    <s v="2019"/>
    <x v="0"/>
    <s v="MARIA CONSUELO CASTAÑO OCAMPO Y/OTROS"/>
    <s v="JOSE LUIS VIVEROS ABISAMBRA"/>
    <n v="22592"/>
    <s v="REPARACIÓN DIRECTA"/>
    <s v="OTRAS"/>
    <s v="BAJO"/>
    <s v="BAJO"/>
    <s v="BAJO"/>
    <s v="BAJO"/>
    <n v="0.05"/>
    <s v="REMOTA"/>
    <n v="513338720"/>
    <n v="0"/>
    <s v=" SENTENCIA 1RA FAVORABLE"/>
    <m/>
    <s v="NO"/>
    <m/>
    <n v="6"/>
    <s v="LINA MARIA ZULUAGA RUIZ"/>
    <m/>
    <d v="2010-10-11T00:00:00"/>
    <n v="102693"/>
    <s v="GOBIERNO"/>
    <s v="24 DE FEBERO DE 2020 SE REMITE AL TAA"/>
    <d v="2020-08-31T00:00:00"/>
    <s v="2015-01"/>
    <s v="6"/>
    <s v="2020-07"/>
    <n v="0.88274698887786718"/>
    <n v="453148209.35441858"/>
    <n v="0"/>
    <d v="2021-01-28T00:00:00"/>
    <n v="0.41095890410958902"/>
    <n v="4.3843078519294892E-2"/>
    <n v="0"/>
    <n v="0.05"/>
    <s v="REMOTA"/>
    <x v="1"/>
    <n v="0"/>
  </r>
  <r>
    <n v="1764"/>
    <d v="2015-03-06T00:00:00"/>
    <d v="2014-12-15T00:00:00"/>
    <s v="JUZGADO 3 ADMINISTRATIVO "/>
    <s v="05001333300320140047400"/>
    <s v="2019"/>
    <x v="0"/>
    <s v="NORMAN DE JESUS CAÑAVERAL OSPINA Y/OTROS"/>
    <s v="LUIS ENRIQUE GALEANO PORTILLO"/>
    <n v="89705"/>
    <s v="REPARACIÓN DIRECTA"/>
    <s v="FALLA EN EL SERVICIO OTRAS CAUSAS"/>
    <s v="ALTO"/>
    <s v="ALTO"/>
    <s v="ALTO"/>
    <s v="ALTO"/>
    <n v="1"/>
    <s v="ALTA"/>
    <n v="418827500"/>
    <n v="0.5"/>
    <s v=" ALEGATOS PRIMERA"/>
    <m/>
    <s v="NO"/>
    <m/>
    <n v="6"/>
    <s v="LINA MARIA ZULUAGA RUIZ"/>
    <m/>
    <d v="2019-10-11T00:00:00"/>
    <n v="102693"/>
    <s v="INFRAESTRUCTURA"/>
    <s v="CABLE AEREO MUNICIPIO DE JERICÓ"/>
    <d v="2020-08-31T00:00:00"/>
    <s v="2015-03"/>
    <s v="6"/>
    <s v="2020-07"/>
    <n v="0.86763134510283468"/>
    <n v="363387867.1910575"/>
    <n v="181693933.59552875"/>
    <d v="2021-03-04T00:00:00"/>
    <n v="0.50684931506849318"/>
    <n v="4.3843078519294892E-2"/>
    <n v="180971183.5772264"/>
    <n v="1"/>
    <s v="ALTA"/>
    <x v="0"/>
    <n v="180971183.5772264"/>
  </r>
  <r>
    <n v="1765"/>
    <d v="2015-03-17T00:00:00"/>
    <d v="2015-02-12T00:00:00"/>
    <s v="TRIBUNAL ADMINISTRATIVO DE ANTIOQUIA"/>
    <s v="05001233300020150040700"/>
    <s v="2019"/>
    <x v="0"/>
    <s v="DANIEL ENRIQUE SALAZAR SERNA"/>
    <s v="DANIEL ENRIQUE SALAZAR SERNA"/>
    <s v="EN CAUSA PROPIA"/>
    <s v="NULIDAD"/>
    <s v="OTRAS"/>
    <s v="BAJO"/>
    <s v="BAJO"/>
    <s v="BAJO"/>
    <s v="BAJO"/>
    <n v="0.05"/>
    <s v="REMOTA"/>
    <n v="0"/>
    <n v="0"/>
    <s v=" ALEGATOS PRIMERA"/>
    <m/>
    <s v="SUSPENSIÓN PROVISIONAL"/>
    <m/>
    <n v="6"/>
    <s v="LINA MARIA ZULUAGA RUIZ"/>
    <m/>
    <d v="2010-10-11T00:00:00"/>
    <n v="102693"/>
    <s v="PLANEACION"/>
    <s v="Resoluciones N°.22509 y 37789 de Diciembre 28 de 2014, proferidas por el Director (E) de Sistemas de Información y Catastro"/>
    <d v="2020-08-31T00:00:00"/>
    <s v="2015-03"/>
    <s v="6"/>
    <s v="2020-07"/>
    <n v="0.86763134510283468"/>
    <n v="0"/>
    <n v="0"/>
    <d v="2021-03-15T00:00:00"/>
    <n v="0.53698630136986303"/>
    <n v="4.3843078519294892E-2"/>
    <n v="0"/>
    <n v="0.05"/>
    <s v="REMOTA"/>
    <x v="1"/>
    <n v="0"/>
  </r>
  <r>
    <n v="1766"/>
    <d v="2015-09-09T00:00:00"/>
    <d v="2015-09-09T00:00:00"/>
    <s v="TRIBUNAL ADMINISTRATIVO DE ANTIOQUIA"/>
    <s v="05001233300020150036100"/>
    <s v="2019"/>
    <x v="0"/>
    <s v="MARIA GLADYS HENAO CHICA"/>
    <s v="VICTOR AUGUSTO PARDO QUIROZ"/>
    <n v="230753"/>
    <s v="NULIDAD Y RESTABLECIMIENTO DEL DERECHO"/>
    <s v="IMPUESTOS"/>
    <s v="MEDIO   "/>
    <s v="ALTO"/>
    <s v="ALTO"/>
    <s v="MEDIO   "/>
    <n v="0.72499999999999987"/>
    <s v="ALTA"/>
    <n v="749000"/>
    <n v="0"/>
    <s v=" SENTENCIA 1RA EN CONTRA"/>
    <m/>
    <s v="NO"/>
    <m/>
    <n v="5"/>
    <s v="LINA MARIA ZULUAGA RUIZ"/>
    <m/>
    <d v="2010-10-11T00:00:00"/>
    <n v="102693"/>
    <s v="HACIENDA"/>
    <s v="IMPUESTO VEHICULAR (NULIDAD ART: 1  ORDENANZA 24 DE 2012)"/>
    <d v="2020-08-31T00:00:00"/>
    <s v="2015-09"/>
    <s v="5"/>
    <s v="2020-07"/>
    <n v="0.84807105563784013"/>
    <n v="635205.22067274223"/>
    <n v="0"/>
    <d v="2020-09-07T00:00:00"/>
    <n v="1.9178082191780823E-2"/>
    <n v="4.3843078519294892E-2"/>
    <n v="0"/>
    <n v="0.72499999999999987"/>
    <s v="ALTA"/>
    <x v="0"/>
    <n v="0"/>
  </r>
  <r>
    <n v="1767"/>
    <d v="2015-02-24T00:00:00"/>
    <d v="2009-02-19T00:00:00"/>
    <s v="JUZGADO 12 LABORAL DEL CIRCUITO"/>
    <s v="05001310501220140155300"/>
    <s v="2019"/>
    <x v="1"/>
    <s v="NUBIA DE JESUS CARDENAS"/>
    <s v="YULIANA PALACIO BALBIN"/>
    <n v="187999"/>
    <s v="ORDINARIA"/>
    <s v="PENSIÓN DE SOBREVIVIENTES"/>
    <s v="BAJO"/>
    <s v="BAJO"/>
    <s v="BAJO"/>
    <s v="BAJO"/>
    <n v="0.05"/>
    <s v="REMOTA"/>
    <n v="5000000"/>
    <n v="0"/>
    <s v=" SENTENCIA 1RA FAVORABLE"/>
    <m/>
    <s v="NO"/>
    <m/>
    <n v="6"/>
    <s v="LINA MARIA ZULUAGA RUIZ"/>
    <m/>
    <d v="2019-10-11T00:00:00"/>
    <n v="102693"/>
    <s v="GESTION HUMANA Y DLLO ORGANIZACIONAL"/>
    <s v="PRESTACIONES SOCIALES"/>
    <d v="2020-08-31T00:00:00"/>
    <s v="2015-02"/>
    <s v="6"/>
    <s v="2020-07"/>
    <n v="0.87271419777299997"/>
    <n v="4363570.9888650002"/>
    <n v="0"/>
    <d v="2021-02-22T00:00:00"/>
    <n v="0.47945205479452052"/>
    <n v="4.3843078519294892E-2"/>
    <n v="0"/>
    <n v="0.05"/>
    <s v="REMOTA"/>
    <x v="1"/>
    <n v="0"/>
  </r>
  <r>
    <n v="1768"/>
    <d v="2015-01-25T00:00:00"/>
    <d v="2015-07-06T00:00:00"/>
    <s v="TRIBUNAL ADMINISTRATIVO DE ANTIOQUIA"/>
    <s v="05001233300020150136000"/>
    <s v="2019"/>
    <x v="0"/>
    <s v="ANA MARÍA BUILES RESTREPO, LUISA FERNANDA DIEZ FONNEGRA, LUIS JAVIER FRANCO AGUDELO Y JORGE ANDRÉS LONDOÑO CORREA"/>
    <s v="ANA MARÍA BUILES RESTREPO, LUISA FERNANDA DIEZ FONNEGRA, LUIS JAVIER FRANCO AGUDELO Y JORGE ANDRÉS LONDOÑO CORREA"/>
    <n v="62871"/>
    <s v="NULIDAD"/>
    <s v="OTRAS"/>
    <s v="MEDIO   "/>
    <s v="MEDIO   "/>
    <s v="MEDIO   "/>
    <s v="MEDIO   "/>
    <n v="0.5"/>
    <s v="MEDIA"/>
    <n v="0"/>
    <n v="0"/>
    <s v=" ALEGATOS PRIMERA"/>
    <m/>
    <s v="SUSPENSIÓN PROVISIONAL"/>
    <m/>
    <n v="6"/>
    <s v="LINA MARIA ZULUAGA RUIZ"/>
    <m/>
    <d v="2010-10-11T00:00:00"/>
    <n v="102693"/>
    <s v="INFRAESTRUCTURA"/>
    <s v="Ordenanzas N°. 01 de 1997 y N°. 027 de 2010 y Resoluciones N°. 0707 de 2005 y N°. 120105 de 2014, Contribución por Valorización. "/>
    <d v="2020-08-31T00:00:00"/>
    <s v="2015-01"/>
    <s v="6"/>
    <s v="2020-07"/>
    <n v="0.88274698887786718"/>
    <n v="0"/>
    <n v="0"/>
    <d v="2021-01-23T00:00:00"/>
    <n v="0.39726027397260272"/>
    <n v="4.3843078519294892E-2"/>
    <n v="0"/>
    <n v="0.5"/>
    <s v="MEDIA"/>
    <x v="2"/>
    <n v="0"/>
  </r>
  <r>
    <n v="1769"/>
    <d v="2016-02-16T00:00:00"/>
    <d v="2015-09-22T00:00:00"/>
    <s v="TRIBUNAL ADMINISTRATIVO DE ANTIOQUIA"/>
    <s v="05001233300020150199000"/>
    <s v="2019"/>
    <x v="0"/>
    <s v="CLINICA MEDELLIN Y COMFENALCO"/>
    <s v="JAVIER MUÑOZ SEGOVIA"/>
    <n v="58351"/>
    <s v="NULIDAD Y RESTABLECIMIENTO DEL DERECHO"/>
    <s v="IMPUESTOS"/>
    <s v="MEDIO   "/>
    <s v="ALTO"/>
    <s v="ALTO"/>
    <s v="MEDIO   "/>
    <n v="0.72499999999999987"/>
    <s v="ALTA"/>
    <n v="1268975281"/>
    <n v="0.5"/>
    <s v="ALEGATOS DE SEGUNDA"/>
    <m/>
    <s v="NO"/>
    <m/>
    <n v="5"/>
    <s v="LINA MARIA ZULUAGA RUIZ"/>
    <m/>
    <d v="2010-10-11T00:00:00"/>
    <n v="102693"/>
    <s v="HACIENDA"/>
    <s v="IMPUESTO DE REGISTRO"/>
    <d v="2020-08-31T00:00:00"/>
    <s v="2016-02"/>
    <s v="5"/>
    <s v="2020-07"/>
    <n v="0.81112653258637668"/>
    <n v="1029299519.615353"/>
    <n v="514649759.80767649"/>
    <d v="2021-02-14T00:00:00"/>
    <n v="0.45753424657534247"/>
    <n v="4.3843078519294892E-2"/>
    <n v="512801392.15812033"/>
    <n v="0.72499999999999987"/>
    <s v="ALTA"/>
    <x v="0"/>
    <n v="512801392.15812033"/>
  </r>
  <r>
    <n v="1770"/>
    <d v="2016-09-02T00:00:00"/>
    <d v="2016-08-25T00:00:00"/>
    <s v="JUZGADO 15 ADMINISTRATIVO "/>
    <s v="05001333301520160060300"/>
    <s v="2019"/>
    <x v="0"/>
    <s v="CONRADO DE JESUS PULGARIN OSPINA"/>
    <s v="SANDRO SANCHEZ SALAZAR"/>
    <n v="95351"/>
    <s v="NULIDAD Y RESTABLECIMIENTO DEL DERECHO - LABORAL"/>
    <s v="RELIQUIDACIÓN DE LA PENSIÓN"/>
    <s v="BAJO"/>
    <s v="BAJO"/>
    <s v="MEDIO   "/>
    <s v="BAJO"/>
    <n v="9.5000000000000001E-2"/>
    <s v="REMOTA"/>
    <n v="10415241"/>
    <n v="0"/>
    <s v=" SENTENCIA 1RA FAVORABLE"/>
    <m/>
    <s v="NO"/>
    <m/>
    <n v="5"/>
    <s v="LINA MARIA ZULUAGA RUIZ"/>
    <m/>
    <d v="2019-10-11T00:00:00"/>
    <n v="102693"/>
    <s v="GESTION HUMANA Y DLLO ORGANIZACIONAL"/>
    <s v="PENSIONES DE ANTIOQUIA(Conforme reunión de marzo 13 de 2018 entre las direcciones de Procesos y Reclamaciones, Prestaciones Sociales y Nomina, la contratista que apoya implementación de las NICSP-Angela Maria Botero Bedoya y profesionales de las dependencias, se dispuso que por el momento no se determinará el valor de la pretensión en los casos de reliquidación pensión de Pensiones de Antioquia, ni se liquidarán las sentencias de primera instancia, debido a la controversia entre Pensiones de Antioquia y Departamento de Antioquia, sobre el momento desde el cual el Departamento debe realizar los aportes de las pensiones reliquidadas; por lo que debido a la diferencia conceptual, la Dirección de Prestaciones sociales y nomina ha presentado objeción de las cuentas presentadas por el fondo pensional, concluyendo que  no existen los elementos para realizar la provisión, por falta de certeza desde que momento deben pagarse los aportes producto de las condenas en estos procesos.)-Producto del concepto N°. 201500151971 del 01 de Junio de 2015, suscrito por el Subsecretario jurídico del Departamento de Antioquia."/>
    <d v="2020-08-31T00:00:00"/>
    <s v="2016-09"/>
    <s v="5"/>
    <s v="2020-07"/>
    <n v="0.79057379366945824"/>
    <n v="8234016.589351682"/>
    <n v="0"/>
    <d v="2021-09-01T00:00:00"/>
    <n v="1.0027397260273974"/>
    <n v="4.3843078519294892E-2"/>
    <n v="0"/>
    <n v="9.5000000000000001E-2"/>
    <s v="REMOTA"/>
    <x v="1"/>
    <n v="0"/>
  </r>
  <r>
    <n v="1771"/>
    <d v="2017-02-06T00:00:00"/>
    <d v="2017-01-24T00:00:00"/>
    <s v="JUZGADO 17 ADMINISTRATIVO "/>
    <s v="05001333301720170003600"/>
    <s v="2019"/>
    <x v="0"/>
    <s v="MUNICIPIO DE ITAGUI"/>
    <s v="OSCAR IVAN ZAPATA VELANDIA"/>
    <n v="74623"/>
    <s v="NULIDAD Y RESTABLECIMIENTO DEL DERECHO"/>
    <s v="IMPUESTOS"/>
    <s v="BAJO"/>
    <s v="BAJO"/>
    <s v="BAJO"/>
    <s v="BAJO"/>
    <n v="0.05"/>
    <s v="REMOTA"/>
    <n v="1824000"/>
    <n v="0"/>
    <s v=" SENTENCIA 1RA FAVORABLE"/>
    <m/>
    <s v="NO"/>
    <m/>
    <n v="4"/>
    <s v="LINA MARIA ZULUAGA RUIZ"/>
    <m/>
    <d v="2010-10-11T00:00:00"/>
    <n v="102693"/>
    <s v="HACIENDA"/>
    <s v="IMPUESTO VEHICULAR"/>
    <d v="2020-08-31T00:00:00"/>
    <s v="2017-02"/>
    <s v="4"/>
    <s v="2020-07"/>
    <n v="0.77115025586143982"/>
    <n v="1406578.0666912661"/>
    <n v="0"/>
    <d v="2021-02-05T00:00:00"/>
    <n v="0.43287671232876712"/>
    <n v="4.3843078519294892E-2"/>
    <n v="0"/>
    <n v="0.05"/>
    <s v="REMOTA"/>
    <x v="1"/>
    <n v="0"/>
  </r>
  <r>
    <n v="1772"/>
    <d v="2017-07-12T00:00:00"/>
    <d v="2017-05-19T00:00:00"/>
    <s v="JUZGADO 19 ADMINISTRATIVO "/>
    <s v="05001333301920170025300"/>
    <s v="2019"/>
    <x v="0"/>
    <s v="DORIAN DE JESUS ORTIZ Y OTROS"/>
    <s v="FILADELFO IGNACIO PIÑA MEZA"/>
    <n v="127696"/>
    <s v="REPARACIÓN DIRECTA"/>
    <s v="FALLA EN EL SERVICIO OTRAS CAUSAS"/>
    <s v="BAJO"/>
    <s v="BAJO"/>
    <s v="BAJO"/>
    <s v="BAJO"/>
    <n v="0.05"/>
    <s v="REMOTA"/>
    <n v="40818683460"/>
    <n v="0"/>
    <s v="CONTESTACIÓN"/>
    <m/>
    <s v="NO"/>
    <m/>
    <n v="5"/>
    <s v="LINA MARIA ZULUAGA RUIZ"/>
    <m/>
    <d v="2010-10-11T00:00:00"/>
    <n v="102693"/>
    <s v="DAPARD"/>
    <s v="Municipio de Salgar (Qda la Liboriana)"/>
    <d v="2020-08-31T00:00:00"/>
    <s v="2017-07"/>
    <s v="5"/>
    <s v="2020-07"/>
    <n v="0.76175497984527818"/>
    <n v="31093835396.383091"/>
    <n v="0"/>
    <d v="2022-07-11T00:00:00"/>
    <n v="1.8602739726027397"/>
    <n v="4.3843078519294892E-2"/>
    <n v="0"/>
    <n v="0.05"/>
    <s v="REMOTA"/>
    <x v="1"/>
    <n v="0"/>
  </r>
  <r>
    <n v="1773"/>
    <d v="2014-09-13T00:00:00"/>
    <d v="2014-09-22T00:00:00"/>
    <s v="JUZGADO 26 ADMINISTRATIVO "/>
    <s v="05001333302620140138100"/>
    <s v="2019"/>
    <x v="0"/>
    <s v="LUZ ESTELLA OLAYA DE LOPEZ Y OTROS"/>
    <s v="JOSE LUIS VIVEROS ABISAMBRA"/>
    <n v="22592"/>
    <s v="REPARACIÓN DIRECTA"/>
    <s v="FALLA EN EL SERVICIO OTRAS CAUSAS"/>
    <s v="BAJO"/>
    <s v="BAJO"/>
    <s v="BAJO"/>
    <s v="BAJO"/>
    <n v="0.05"/>
    <s v="REMOTA"/>
    <n v="10797347"/>
    <n v="0"/>
    <s v=" AUDIENCIA DE PRUEBAS"/>
    <m/>
    <s v="NO"/>
    <s v="NO"/>
    <n v="6"/>
    <s v="LINA MARIA ZULUAGA RUIZ"/>
    <m/>
    <d v="2019-10-11T00:00:00"/>
    <n v="102693"/>
    <s v="GOBIERNO"/>
    <s v="FRONTERAS INVISIBLES-VIENE DE CLAUDIA GONZALEZ"/>
    <d v="2020-08-31T00:00:00"/>
    <s v="2014-09"/>
    <s v="6"/>
    <s v="2020-07"/>
    <n v="0.89344853772170874"/>
    <n v="9646873.8884238787"/>
    <n v="0"/>
    <d v="2020-09-11T00:00:00"/>
    <n v="3.0136986301369864E-2"/>
    <n v="4.3843078519294892E-2"/>
    <n v="0"/>
    <n v="0.05"/>
    <s v="REMOTA"/>
    <x v="1"/>
    <n v="0"/>
  </r>
  <r>
    <n v="1774"/>
    <d v="2012-12-06T00:00:00"/>
    <d v="2012-11-16T00:00:00"/>
    <s v="JUZGADO 25 ADMINISTRATIVO "/>
    <s v="05001333302520120035900"/>
    <s v="2019"/>
    <x v="0"/>
    <s v="LINA YASMIN PASSOS Y OTROS"/>
    <s v="WALTER RAUL MEJIA CARDONA "/>
    <n v="90025"/>
    <s v="REPARACIÓN DIRECTA"/>
    <s v="FALLA EN EL SERVICIO OTRAS CAUSAS"/>
    <s v="BAJO"/>
    <s v="BAJO"/>
    <s v="BAJO"/>
    <s v="BAJO"/>
    <n v="0.05"/>
    <s v="REMOTA"/>
    <n v="160000000"/>
    <n v="0"/>
    <s v=" RECURSO DE APELACIÓN SENTENCIA"/>
    <m/>
    <s v="NO"/>
    <s v="NO"/>
    <n v="8"/>
    <s v="LINA MARIA ZULUAGA RUIZ"/>
    <m/>
    <d v="2010-10-11T00:00:00"/>
    <n v="102693"/>
    <m/>
    <s v="FLCP-VIENE DE CLAUDIA GONZALEZ"/>
    <d v="2020-08-31T00:00:00"/>
    <s v="2012-12"/>
    <s v="8"/>
    <s v="2020-07"/>
    <n v="0.93877643848037551"/>
    <n v="150204230.15686008"/>
    <n v="0"/>
    <d v="2020-12-04T00:00:00"/>
    <n v="0.26027397260273971"/>
    <n v="4.3843078519294892E-2"/>
    <n v="0"/>
    <n v="0.05"/>
    <s v="REMOTA"/>
    <x v="1"/>
    <n v="0"/>
  </r>
  <r>
    <n v="1775"/>
    <d v="2018-08-28T00:00:00"/>
    <d v="2018-06-27T00:00:00"/>
    <s v="TRIBUNAL ADMINISTRATIVO DE ANTIOQUIA"/>
    <s v="05001233300020180136000"/>
    <s v="2019"/>
    <x v="0"/>
    <s v="CONSORCIO ANTIOQUIA 2014"/>
    <s v="ALEJANDRO PINEDA MENESES"/>
    <n v="119394"/>
    <s v="CONTRACTUAL"/>
    <s v="EQUILIBRIO ECONOMICO"/>
    <s v="BAJO"/>
    <s v="BAJO"/>
    <s v="BAJO"/>
    <s v="BAJO"/>
    <n v="0.05"/>
    <s v="REMOTA"/>
    <n v="620318919"/>
    <n v="0"/>
    <s v="CONTESTACIÓN"/>
    <m/>
    <s v="NO"/>
    <s v="NO"/>
    <n v="3"/>
    <s v="LINA MARIA ZULUAGA RUIZ"/>
    <m/>
    <d v="2010-10-11T00:00:00"/>
    <n v="102693"/>
    <m/>
    <s v="VIVA-PARQUES EDUCATIVOS-"/>
    <d v="2020-08-31T00:00:00"/>
    <s v="2018-08"/>
    <s v="3"/>
    <s v="2020-07"/>
    <n v="0.7378298404971021"/>
    <n v="457689809.06310481"/>
    <n v="0"/>
    <d v="2021-08-27T00:00:00"/>
    <n v="0.989041095890411"/>
    <n v="4.3843078519294892E-2"/>
    <n v="0"/>
    <n v="0.05"/>
    <s v="REMOTA"/>
    <x v="1"/>
    <n v="0"/>
  </r>
  <r>
    <n v="1776"/>
    <d v="2018-11-26T00:00:00"/>
    <d v="2018-11-20T00:00:00"/>
    <s v="JUZGADO 01 ADMINISTRATIVO "/>
    <s v="05001333300120180049300"/>
    <s v="2019"/>
    <x v="0"/>
    <s v="COLCIVIL S.A. Y OTROS "/>
    <s v="DANIEL ALBERTO GOMEZ SILVA"/>
    <n v="49297"/>
    <s v="CONTRACTUAL"/>
    <s v="EQUILIBRIO ECONOMICO"/>
    <s v="MEDIO   "/>
    <s v="MEDIO   "/>
    <s v="MEDIO   "/>
    <s v="MEDIO   "/>
    <n v="0.5"/>
    <s v="MEDIA"/>
    <n v="168896365"/>
    <n v="0.5"/>
    <s v=" AUDIENCIA DE PRUEBAS"/>
    <m/>
    <s v="NO"/>
    <s v="NO"/>
    <n v="4"/>
    <s v="LINA MARIA ZULUAGA RUIZ"/>
    <m/>
    <d v="2019-10-11T00:00:00"/>
    <n v="102693"/>
    <s v="INFRAESTRUCTURA"/>
    <m/>
    <d v="2020-08-31T00:00:00"/>
    <s v="2018-11"/>
    <s v="4"/>
    <s v="2020-07"/>
    <n v="0.73486768506759159"/>
    <n v="124116480.763881"/>
    <n v="62058240.381940499"/>
    <d v="2022-11-25T00:00:00"/>
    <n v="2.2356164383561645"/>
    <n v="4.3843078519294892E-2"/>
    <n v="60976759.567624502"/>
    <n v="0.5"/>
    <s v="MEDIA"/>
    <x v="2"/>
    <n v="60976759.567624502"/>
  </r>
  <r>
    <n v="1777"/>
    <d v="2016-09-06T00:00:00"/>
    <d v="2016-04-20T00:00:00"/>
    <s v="JUZGADO 15 ADMINISTRATIVO "/>
    <s v="05001333301520160065400"/>
    <s v="2019"/>
    <x v="0"/>
    <s v="COMERCIALIZADORA MAC LTDA "/>
    <s v="VANESSA CORELLA ORTIZ"/>
    <n v="138013"/>
    <s v="CONTRACTUAL"/>
    <s v="OTRAS"/>
    <s v="ALTO"/>
    <s v="MEDIO   "/>
    <s v="BAJO"/>
    <s v="MEDIO   "/>
    <n v="0.55499999999999994"/>
    <s v="ALTA"/>
    <n v="3743462022"/>
    <n v="5.0000000000000001E-3"/>
    <s v=" SENTENCIA 1RA FAVORABLE"/>
    <m/>
    <s v="N.A"/>
    <s v="N.A"/>
    <n v="4"/>
    <s v="LINA MARIA ZULUAGA RUIZ"/>
    <m/>
    <d v="2010-10-11T00:00:00"/>
    <n v="102693"/>
    <s v="FABRICA DE LICORES DE ANTIOQUIA"/>
    <m/>
    <d v="2020-08-31T00:00:00"/>
    <s v="2016-09"/>
    <s v="4"/>
    <s v="2020-07"/>
    <n v="0.79057379366945824"/>
    <n v="2959482972.1900811"/>
    <n v="14797414.860950407"/>
    <d v="2020-09-05T00:00:00"/>
    <n v="1.3698630136986301E-2"/>
    <n v="4.3843078519294892E-2"/>
    <n v="14795820.914852206"/>
    <n v="0.55499999999999994"/>
    <s v="ALTA"/>
    <x v="0"/>
    <n v="14795820.914852206"/>
  </r>
  <r>
    <n v="1778"/>
    <d v="2017-01-31T00:00:00"/>
    <d v="2016-12-19T00:00:00"/>
    <s v="TRIBUNAL ADMINISTRATIVO ORAL DE ANTIOQUIA"/>
    <s v="05001233300020170019300"/>
    <s v="2019"/>
    <x v="0"/>
    <s v="SOCIEDAD AGICOLA TRES ESQUINAS (AlegatsoS PRIMERA) S.A.S"/>
    <s v="ANA CRISTINA IDARRAGA ARANGO"/>
    <n v="80418"/>
    <s v="NULIDAD Y RESTABLECIMIENTO DEL DERECHO"/>
    <s v="IMPUESTOS"/>
    <s v="ALTO"/>
    <s v="MEDIO   "/>
    <s v="BAJO"/>
    <s v="MEDIO   "/>
    <n v="0.55499999999999994"/>
    <s v="ALTA"/>
    <n v="81600488"/>
    <n v="1"/>
    <s v=" ALEGATOS PRIMERA"/>
    <m/>
    <s v="N.A"/>
    <s v="N.A"/>
    <n v="4"/>
    <s v="LINA MARIA ZULUAGA RUIZ"/>
    <m/>
    <d v="2010-10-11T00:00:00"/>
    <n v="102693"/>
    <s v="HACIENDA"/>
    <m/>
    <d v="2020-08-31T00:00:00"/>
    <s v="2017-01"/>
    <s v="4"/>
    <s v="2020-07"/>
    <n v="0.77890601703822215"/>
    <n v="63559111.096455239"/>
    <n v="63559111.096455239"/>
    <d v="2021-01-30T00:00:00"/>
    <n v="0.41643835616438357"/>
    <n v="4.3843078519294892E-2"/>
    <n v="63351308.17377802"/>
    <n v="0.55499999999999994"/>
    <s v="ALTA"/>
    <x v="0"/>
    <n v="63351308.17377802"/>
  </r>
  <r>
    <n v="1779"/>
    <d v="2017-10-10T00:00:00"/>
    <d v="2017-09-23T00:00:00"/>
    <s v="JUZGADO 19 ADMINISTRATIVO "/>
    <s v="05001333301920170043200"/>
    <s v="2019"/>
    <x v="0"/>
    <s v="JORGE DE JESUS JIMENEZ CARDONA Y OTRA"/>
    <s v="JULIO ENRIQUE GONZALEZ VILLA"/>
    <n v="35581"/>
    <s v="NULIDAD Y RESTABLECIMIENTO DEL DERECHO"/>
    <s v="OTRAS"/>
    <s v="ALTO"/>
    <s v="MEDIO   "/>
    <s v="BAJO"/>
    <s v="MEDIO   "/>
    <n v="0.55499999999999994"/>
    <s v="ALTA"/>
    <n v="94000000"/>
    <n v="1"/>
    <s v="CONTESTACIÓN"/>
    <m/>
    <s v="N.A"/>
    <s v="N.A"/>
    <n v="6"/>
    <s v="LINA MARIA ZULUAGA RUIZ"/>
    <m/>
    <d v="2019-10-11T00:00:00"/>
    <n v="102693"/>
    <m/>
    <s v="Dependencia interesada: CATASTRO"/>
    <d v="2020-08-31T00:00:00"/>
    <s v="2017-10"/>
    <s v="6"/>
    <s v="2020-07"/>
    <n v="0.76025622916343338"/>
    <n v="71464085.541362733"/>
    <n v="71464085.541362733"/>
    <d v="2023-10-09T00:00:00"/>
    <n v="3.106849315068493"/>
    <n v="4.3843078519294892E-2"/>
    <n v="69739250.437334374"/>
    <n v="0.55499999999999994"/>
    <s v="ALTA"/>
    <x v="0"/>
    <n v="69739250.437334374"/>
  </r>
  <r>
    <n v="1780"/>
    <d v="2019-03-27T00:00:00"/>
    <d v="2019-02-21T00:00:00"/>
    <s v="JUZGADO 24 ADMINISTRATIVO "/>
    <s v="05001333302420190007600"/>
    <s v="2019"/>
    <x v="0"/>
    <s v="LIZ MABEL GOMEZ CHICA Y OTROS"/>
    <s v="LEIDY CAROLINA MUÑOZ VILLAMIZAR"/>
    <n v="301618"/>
    <s v="NULIDAD Y RESTABLECIMIENTO DEL DERECHO"/>
    <s v="OTRAS"/>
    <s v="BAJO"/>
    <s v="BAJO"/>
    <s v="BAJO"/>
    <s v="BAJO"/>
    <n v="0.05"/>
    <s v="REMOTA"/>
    <n v="287775122"/>
    <n v="0"/>
    <s v="CONTESTACIÓN"/>
    <m/>
    <s v="si"/>
    <s v="NO"/>
    <n v="6"/>
    <s v="LINA MARIA ZULUAGA RUIZ"/>
    <m/>
    <d v="2010-10-11T00:00:00"/>
    <n v="102693"/>
    <s v="GOBIERNO"/>
    <s v="REAPERTURA ESTABLECIMIENTO DE COMERCIO"/>
    <d v="2020-08-31T00:00:00"/>
    <s v="2019-03"/>
    <s v="6"/>
    <s v="2020-07"/>
    <n v="1.0329659515843337"/>
    <n v="297261902.73902774"/>
    <n v="0"/>
    <d v="2025-03-25T00:00:00"/>
    <n v="4.5671232876712331"/>
    <n v="4.3843078519294892E-2"/>
    <n v="0"/>
    <n v="0.05"/>
    <s v="REMOTA"/>
    <x v="1"/>
    <n v="0"/>
  </r>
  <r>
    <n v="1781"/>
    <d v="2019-03-19T00:00:00"/>
    <d v="2019-01-18T00:00:00"/>
    <s v="JUZGADO 32 ADMINISTRATIVO "/>
    <s v="05001333103220190001500"/>
    <s v="2019"/>
    <x v="0"/>
    <s v="JOHN WILLY HERRERA ZAPATA"/>
    <s v="JUAN FELIPE MOLINA ALVAREZ"/>
    <n v="68185"/>
    <s v="NULIDAD Y RESTABLECIMIENTO DEL DERECHO - LABORAL"/>
    <s v="RELIQUIDACIÓN DE LA PENSIÓN"/>
    <s v="BAJO"/>
    <s v="BAJO"/>
    <s v="BAJO"/>
    <s v="BAJO"/>
    <n v="0.05"/>
    <s v="REMOTA"/>
    <n v="40454480"/>
    <n v="0"/>
    <s v=" SENTENCIA 1RA FAVORABLE"/>
    <m/>
    <s v="NO"/>
    <s v="NO"/>
    <n v="4"/>
    <s v="LINA MARIA ZULUAGA RUIZ"/>
    <m/>
    <d v="2010-10-11T00:00:00"/>
    <n v="102693"/>
    <s v="GESTION HUMANA Y DLLO ORGANIZACIONAL"/>
    <m/>
    <d v="2020-08-31T00:00:00"/>
    <s v="2019-03"/>
    <s v="4"/>
    <s v="2020-07"/>
    <n v="1.0329659515843337"/>
    <n v="41788100.429049395"/>
    <n v="0"/>
    <d v="2023-03-18T00:00:00"/>
    <n v="2.5452054794520547"/>
    <n v="4.3843078519294892E-2"/>
    <n v="0"/>
    <n v="0.05"/>
    <s v="REMOTA"/>
    <x v="1"/>
    <n v="0"/>
  </r>
  <r>
    <n v="1782"/>
    <d v="2017-03-09T00:00:00"/>
    <d v="2017-02-06T00:00:00"/>
    <s v="JUZGADO QUINTO LABORL DEL CIRCUITO DE MEDELLÍN"/>
    <s v="05001310500520170010300"/>
    <s v="2019"/>
    <x v="1"/>
    <s v="GUILLERMO DE JESUS ARBOLEDA GIRALDO Y HERNAN DARIO GUZMAN MONTOYA"/>
    <s v="CARLOS ALBERTO BALLESTEROS BARON"/>
    <n v="33513"/>
    <s v="ORDINARIA"/>
    <s v="OTRAS"/>
    <s v="MEDIO   "/>
    <s v="MEDIO   "/>
    <s v="MEDIO   "/>
    <s v="MEDIO   "/>
    <n v="0.5"/>
    <s v="MEDIA"/>
    <n v="72201947"/>
    <n v="0"/>
    <s v=" SENTENCIA 1RA FAVORABLE"/>
    <m/>
    <s v="NO"/>
    <s v="NO"/>
    <n v="4"/>
    <s v="LINA MARIA ZULUAGA RUIZ"/>
    <m/>
    <d v="2019-10-11T00:00:00"/>
    <n v="102693"/>
    <s v="FABRICA DE LICORES DE ANTIOQUIA"/>
    <m/>
    <d v="2020-08-31T00:00:00"/>
    <s v="2017-03"/>
    <s v="4"/>
    <s v="2020-07"/>
    <n v="0.76757466281447584"/>
    <n v="55420385.123073652"/>
    <n v="0"/>
    <d v="2021-03-08T00:00:00"/>
    <n v="0.51780821917808217"/>
    <n v="4.3843078519294892E-2"/>
    <n v="0"/>
    <n v="0.5"/>
    <s v="MEDIA"/>
    <x v="2"/>
    <n v="0"/>
  </r>
  <r>
    <n v="1783"/>
    <d v="2013-12-04T00:00:00"/>
    <d v="2012-12-10T00:00:00"/>
    <s v="16 Administrativo Oral de Medellín"/>
    <s v="05001333301620120046700"/>
    <s v="2019"/>
    <x v="0"/>
    <s v="Claudia Patricia Diaz Patiño, Wilson Antonio Suarez Bustamante, Maria Celeste Suarez Sierra,  Ana Sofia Suarez Diaz, Maria Dioselina Bustamante, Antonio José Suarez,  Dora Elena Suarez Bustamante, Lyda Carolina Suarez Bustamante, Laura Suarez Uribe, "/>
    <s v="John Fredy Nanclares Rodriguez"/>
    <n v="187685"/>
    <s v="REPARACIÓN DIRECTA"/>
    <s v="ACCIDENTE DE TRANSITO"/>
    <s v="BAJO"/>
    <s v="BAJO"/>
    <s v="MEDIO   "/>
    <s v="BAJO"/>
    <n v="9.5000000000000001E-2"/>
    <s v="REMOTA"/>
    <n v="1687062000"/>
    <n v="0.5"/>
    <s v=" ALEGATOS DE SEGUNDA"/>
    <n v="0"/>
    <s v="NO"/>
    <n v="0"/>
    <n v="7"/>
    <s v="LINA MARIA ZULUAGA RUIZ"/>
    <m/>
    <d v="2010-10-11T00:00:00"/>
    <n v="102693"/>
    <s v="INFRAESTRUCTURA"/>
    <s v="DEMANDADOS:  EL MUNICIPIO DE JARDIN Y EL DEPARTAMENTO DE ANTIOQUIA.8/02/2019 alegatos en 2a. Pendiente Fallo 2a. GT."/>
    <d v="2020-08-31T00:00:00"/>
    <s v="2013-12"/>
    <s v="7"/>
    <s v="2020-07"/>
    <n v="0.92093050530492648"/>
    <n v="1553666860.1407399"/>
    <n v="776833430.07036996"/>
    <d v="2020-12-02T00:00:00"/>
    <n v="0.25479452054794521"/>
    <n v="4.3843078519294892E-2"/>
    <n v="775278477.99999464"/>
    <n v="9.5000000000000001E-2"/>
    <s v="REMOTA"/>
    <x v="1"/>
    <n v="0"/>
  </r>
  <r>
    <n v="1784"/>
    <d v="2014-05-07T00:00:00"/>
    <d v="2014-03-10T00:00:00"/>
    <s v="30 Administrativo Oral de Medellín"/>
    <s v="05001333303020140029200"/>
    <s v="2019"/>
    <x v="0"/>
    <s v="Nancy Mazo, Carlos Arturo Mazo,  Pedro Vicente Perez Mosquera "/>
    <s v="José Luis Viveros Abisambra"/>
    <n v="22592"/>
    <s v="REPARACIÓN DIRECTA"/>
    <s v="OTRAS"/>
    <s v="BAJO"/>
    <s v="BAJO"/>
    <s v="MEDIO   "/>
    <s v="BAJO"/>
    <n v="9.5000000000000001E-2"/>
    <s v="REMOTA"/>
    <n v="368437668"/>
    <n v="0.1"/>
    <s v=" SENTENCIA 1RA FAVORABLE"/>
    <n v="0"/>
    <s v="NO"/>
    <n v="0"/>
    <n v="7"/>
    <s v="LINA MARIA ZULUAGA RUIZ"/>
    <m/>
    <d v="2010-10-11T00:00:00"/>
    <n v="102693"/>
    <s v="GOBIERNO"/>
    <s v="A despacho para sentencia desde el 30/11/18"/>
    <d v="2020-08-31T00:00:00"/>
    <s v="2014-05"/>
    <s v="7"/>
    <s v="2020-07"/>
    <n v="0.89867303567898893"/>
    <n v="331104997.56004751"/>
    <n v="33110499.756004751"/>
    <d v="2021-05-05T00:00:00"/>
    <n v="0.67671232876712328"/>
    <n v="4.3843078519294892E-2"/>
    <n v="32934768.582104303"/>
    <n v="9.5000000000000001E-2"/>
    <s v="REMOTA"/>
    <x v="1"/>
    <n v="0"/>
  </r>
  <r>
    <n v="1785"/>
    <d v="2017-04-28T00:00:00"/>
    <d v="2017-04-18T00:00:00"/>
    <s v="Tribunal Administivo de Antioquia"/>
    <s v="05001233300020170117000"/>
    <s v="2019"/>
    <x v="0"/>
    <s v="Cervecería Unión S.A."/>
    <s v="Nestor Raul Rodriguez Porras"/>
    <n v="76739"/>
    <s v="NULIDAD Y RESTABLECIMIENTO DEL DERECHO"/>
    <s v="IMPUESTOS"/>
    <s v="MEDIO   "/>
    <s v="MEDIO   "/>
    <s v="ALTO"/>
    <s v="MEDIO   "/>
    <n v="0.55000000000000004"/>
    <s v="ALTA"/>
    <n v="165506806"/>
    <n v="1"/>
    <s v=" ALEGATOS PRIMERA"/>
    <n v="0"/>
    <s v="NO"/>
    <n v="0"/>
    <n v="5"/>
    <s v="LINA MARIA ZULUAGA RUIZ"/>
    <m/>
    <d v="2019-10-11T00:00:00"/>
    <n v="102693"/>
    <s v="HACIENDA"/>
    <s v="A despacho para sentencia desde 8 mayo 2019. GT."/>
    <d v="2020-08-31T00:00:00"/>
    <s v="2017-04"/>
    <s v="5"/>
    <s v="2020-07"/>
    <n v="0.76395562321009991"/>
    <n v="126439855.12324311"/>
    <n v="126439855.12324311"/>
    <d v="2022-04-27T00:00:00"/>
    <n v="1.6547945205479453"/>
    <n v="4.3843078519294892E-2"/>
    <n v="124805150.01616561"/>
    <n v="0.55000000000000004"/>
    <s v="ALTA"/>
    <x v="0"/>
    <n v="124805150.01616561"/>
  </r>
  <r>
    <n v="1786"/>
    <d v="2017-05-05T00:00:00"/>
    <d v="2017-04-27T00:00:00"/>
    <s v="29 Administrativo Oral de Medellín"/>
    <s v="05001333302920170020500"/>
    <s v="2019"/>
    <x v="0"/>
    <s v="Bavaria"/>
    <s v="Nestor Raul Rodriguez Porras"/>
    <n v="76739"/>
    <s v="NULIDAD Y RESTABLECIMIENTO DEL DERECHO"/>
    <s v="IMPUESTOS"/>
    <s v="MEDIO   "/>
    <s v="MEDIO   "/>
    <s v="ALTO"/>
    <s v="MEDIO   "/>
    <n v="0.55000000000000004"/>
    <s v="ALTA"/>
    <n v="16009185"/>
    <n v="1"/>
    <s v=" SENTENCIA 1RA FAVORABLE"/>
    <n v="0"/>
    <s v="NO"/>
    <n v="0"/>
    <n v="4"/>
    <s v="LINA MARIA ZULUAGA RUIZ"/>
    <m/>
    <d v="2010-10-11T00:00:00"/>
    <n v="102693"/>
    <s v="HACIENDA"/>
    <s v="Desde el 22 de nvo de 2018 admite apelacion. GT."/>
    <d v="2020-08-31T00:00:00"/>
    <s v="2017-05"/>
    <s v="4"/>
    <s v="2020-07"/>
    <n v="0.76223816507249575"/>
    <n v="12202811.798706124"/>
    <n v="12202811.798706124"/>
    <d v="2021-05-04T00:00:00"/>
    <n v="0.67397260273972603"/>
    <n v="4.3843078519294892E-2"/>
    <n v="12138307.922146697"/>
    <n v="0.55000000000000004"/>
    <s v="ALTA"/>
    <x v="0"/>
    <n v="12138307.922146697"/>
  </r>
  <r>
    <n v="1787"/>
    <d v="2017-01-16T00:00:00"/>
    <d v="2016-12-05T00:00:00"/>
    <s v="14 Administrativo Oral de Medellín"/>
    <s v="05001333301420160091900"/>
    <s v="2019"/>
    <x v="0"/>
    <s v="UNIÓN TEMPORAL G VIAL- MARCAS VIALES"/>
    <s v="Alonso de la Pava Velez"/>
    <n v="162095"/>
    <s v="CONTRACTUAL"/>
    <s v="OTRAS"/>
    <s v="MEDIO   "/>
    <s v="BAJO"/>
    <s v="MEDIO   "/>
    <s v="BAJO"/>
    <n v="0.185"/>
    <s v="BAJA"/>
    <n v="245790439"/>
    <n v="1"/>
    <s v=" ALEGATOS PRIMERA"/>
    <n v="0"/>
    <s v="NO"/>
    <n v="0"/>
    <n v="5"/>
    <s v="LINA MARIA ZULUAGA RUIZ"/>
    <m/>
    <d v="2010-10-11T00:00:00"/>
    <n v="102693"/>
    <s v="INFRAESTRUCTURA"/>
    <s v="Equilibrio economico- demanda acto de liquidación. Se aportó Sentencia del proceso 201501312, solicitar traslado pruebas."/>
    <d v="2020-08-31T00:00:00"/>
    <s v="2017-01"/>
    <s v="5"/>
    <s v="2020-07"/>
    <n v="0.77890601703822215"/>
    <n v="191447651.86756611"/>
    <n v="191447651.86756611"/>
    <d v="2022-01-15T00:00:00"/>
    <n v="1.3753424657534246"/>
    <n v="4.3843078519294892E-2"/>
    <n v="189388214.92171785"/>
    <n v="0.185"/>
    <s v="BAJA"/>
    <x v="2"/>
    <n v="189388214.92171785"/>
  </r>
  <r>
    <n v="1788"/>
    <d v="2018-01-25T00:00:00"/>
    <d v="2017-11-07T00:00:00"/>
    <s v="Tribunal Administivo de Antioquia"/>
    <s v="05001233300020170135700"/>
    <s v="2019"/>
    <x v="0"/>
    <s v="PDC VINOS Y LICORES"/>
    <s v="NIDIA PATRICIA NARVAES GOMEZ"/>
    <n v="37073"/>
    <s v="NULIDAD Y RESTABLECIMIENTO DEL DERECHO"/>
    <s v="IMPUESTOS"/>
    <s v="MEDIO   "/>
    <s v="MEDIO   "/>
    <s v="BAJO"/>
    <s v="MEDIO   "/>
    <n v="0.45500000000000002"/>
    <s v="MEDIA"/>
    <n v="1366340171"/>
    <n v="1"/>
    <s v=" ALEGATOS PRIMERA"/>
    <n v="0"/>
    <s v="N.A"/>
    <s v="N.A"/>
    <n v="5"/>
    <s v="LINA MARIA ZULUAGA RUIZ"/>
    <m/>
    <d v="2019-10-11T00:00:00"/>
    <n v="102693"/>
    <s v="HACIENDA"/>
    <m/>
    <d v="2020-08-31T00:00:00"/>
    <s v="2018-01"/>
    <s v="5"/>
    <s v="2020-07"/>
    <n v="0.75126308387247931"/>
    <n v="1026480930.4843107"/>
    <n v="1026480930.4843107"/>
    <d v="2023-01-24T00:00:00"/>
    <n v="2.4"/>
    <n v="4.3843078519294892E-2"/>
    <n v="1007289632.6657536"/>
    <n v="0.45500000000000002"/>
    <s v="MEDIA"/>
    <x v="2"/>
    <n v="1007289632.6657536"/>
  </r>
  <r>
    <n v="1789"/>
    <d v="2004-09-14T00:00:00"/>
    <d v="2004-09-10T00:00:00"/>
    <s v="CORTE SUPREMA DE JUSTICIA- SALA LABORAL"/>
    <s v="05001310501120040110301"/>
    <s v="2019"/>
    <x v="1"/>
    <s v="JHON RODRIGO ARBOLEDA Y OTROS"/>
    <s v="CARLOS ISAAC N ADER"/>
    <n v="13718"/>
    <s v="ORDINARIA"/>
    <s v="FUERO SINDICAL"/>
    <s v="ALTO"/>
    <s v="ALTO"/>
    <s v="ALTO"/>
    <s v="BAJO"/>
    <n v="0.66749999999999998"/>
    <s v="ALTA"/>
    <n v="3810000"/>
    <n v="0"/>
    <s v="CASACIÓN"/>
    <m/>
    <s v="N.A"/>
    <s v="N.A"/>
    <n v="17"/>
    <s v="LINA MARIA ZULUAGA RUIZ"/>
    <m/>
    <d v="2010-10-11T00:00:00"/>
    <n v="102693"/>
    <s v="FABRICA DE LICORES DE ANTIOQUIA"/>
    <s v="REINTEGRO FUERO CIRCUNSTANCIAL. Al despacho para fallo  desde el 27 de enero de 2010"/>
    <d v="2020-08-31T00:00:00"/>
    <s v="2004-09"/>
    <s v="17"/>
    <s v="2020-07"/>
    <n v="1.3161342080244842"/>
    <n v="5014471.3325732853"/>
    <n v="0"/>
    <d v="2021-09-10T00:00:00"/>
    <n v="1.0273972602739727"/>
    <n v="4.3843078519294892E-2"/>
    <n v="0"/>
    <n v="0.66749999999999998"/>
    <s v="ALTA"/>
    <x v="0"/>
    <n v="0"/>
  </r>
  <r>
    <n v="1790"/>
    <d v="2007-05-14T00:00:00"/>
    <d v="2007-02-08T00:00:00"/>
    <s v="CORTE SUPREMA DE JUSTICIA- SALA LABORAL"/>
    <s v="05001310500520070004901"/>
    <s v="2019"/>
    <x v="1"/>
    <s v="ABELARDO ANTONIO POSADA Y OTROS"/>
    <s v="MANUEL ANTONIO MUÑOZ URIBE"/>
    <n v="11385"/>
    <s v="ORDINARIA"/>
    <s v="FUERO SINDICAL"/>
    <s v="ALTO"/>
    <s v="ALTO"/>
    <s v="ALTO"/>
    <s v="ALTO"/>
    <n v="1"/>
    <s v="ALTA"/>
    <n v="6505000"/>
    <n v="0"/>
    <s v="CASACIÓN"/>
    <m/>
    <s v="N.A"/>
    <s v="N.A"/>
    <n v="15"/>
    <s v="LINA MARIA ZULUAGA RUIZ"/>
    <m/>
    <d v="2010-10-11T00:00:00"/>
    <n v="102693"/>
    <s v="FABRICA DE LICORES DE ANTIOQUIA"/>
    <s v="RECURSO EXTRAORDINARIO DE CASACIÓN, sin oposición desde febrero de 2011. En agosto de 2017 cambia de ponencia porque la sala no estubo de acuerdo."/>
    <d v="2020-08-31T00:00:00"/>
    <s v="2007-05"/>
    <s v="15"/>
    <s v="2020-07"/>
    <n v="1.1440048251130823"/>
    <n v="7441751.3873606008"/>
    <n v="0"/>
    <d v="2022-05-10T00:00:00"/>
    <n v="1.6904109589041096"/>
    <n v="4.3843078519294892E-2"/>
    <n v="0"/>
    <n v="1"/>
    <s v="ALTA"/>
    <x v="0"/>
    <n v="0"/>
  </r>
  <r>
    <n v="1791"/>
    <d v="2013-03-21T00:00:00"/>
    <d v="2012-11-29T00:00:00"/>
    <s v="JUZGADO 26 ADTIVO ORAL DE MEDELLÍN"/>
    <s v="05001333302620120043100"/>
    <s v="2019"/>
    <x v="0"/>
    <s v="FRANCISCO JAVIER GARCIA NARANJO"/>
    <s v="JUAN FELIPE HERNANDEZ RUIZ"/>
    <n v="142656"/>
    <s v="REPARACIÓN DIRECTA"/>
    <s v="FALLA EN EL SERVICIO OTRAS CAUSAS"/>
    <s v="MEDIO   "/>
    <s v="MEDIO   "/>
    <s v="MEDIO   "/>
    <s v="MEDIO   "/>
    <n v="0.5"/>
    <s v="MEDIA"/>
    <n v="80000000"/>
    <n v="0"/>
    <s v=" ALEGATOS PRIMERA"/>
    <n v="0"/>
    <s v="NO"/>
    <s v="NO"/>
    <n v="8"/>
    <s v="LINA MARIA ZULUAGA RUIZ"/>
    <m/>
    <d v="2019-10-11T00:00:00"/>
    <n v="102693"/>
    <s v="INFRAESTRUCTURA"/>
    <s v="AUTO DESIGNA PERITO"/>
    <d v="2020-08-31T00:00:00"/>
    <s v="2013-03"/>
    <s v="8"/>
    <s v="2020-07"/>
    <n v="0.92993537998907516"/>
    <n v="74394830.399126008"/>
    <n v="0"/>
    <d v="2021-03-19T00:00:00"/>
    <n v="0.54794520547945202"/>
    <n v="4.3843078519294892E-2"/>
    <n v="0"/>
    <n v="0.5"/>
    <s v="MEDIA"/>
    <x v="2"/>
    <n v="0"/>
  </r>
  <r>
    <n v="1792"/>
    <d v="1999-04-19T00:00:00"/>
    <d v="1998-09-16T00:00:00"/>
    <s v="TRIBUNAL ADTIVO DE ANTIOQUIA"/>
    <s v="05001233100019980280300"/>
    <s v="2019"/>
    <x v="0"/>
    <s v="JORGE ALBERTO ARAQUE VELASQUEZ"/>
    <s v="MARY MUÑOZ MESA"/>
    <n v="96512"/>
    <s v="REPARACIÓN DIRECTA"/>
    <s v="ACCIDENTE DE TRANSITO"/>
    <s v="ALTO"/>
    <s v="ALTO"/>
    <s v="ALTO"/>
    <s v="ALTO"/>
    <n v="1"/>
    <s v="ALTA"/>
    <n v="0"/>
    <n v="0"/>
    <s v=" OTRA"/>
    <n v="0"/>
    <s v="NO"/>
    <s v="NO"/>
    <n v="22"/>
    <s v="LINA MARIA ZULUAGA RUIZ"/>
    <m/>
    <d v="2010-10-11T00:00:00"/>
    <n v="102693"/>
    <s v="INFRAESTRUCTURA"/>
    <s v="No es posible determinar el valor de los perjuicios objeto de liquidación - El dictamen presentado fue objetado por estar sobrevalorado el perjuicio."/>
    <d v="2020-08-31T00:00:00"/>
    <s v="1999-04"/>
    <s v="22"/>
    <s v="2020-07"/>
    <n v="1.9022724517350693"/>
    <n v="0"/>
    <n v="0"/>
    <d v="2021-04-13T00:00:00"/>
    <n v="0.61643835616438358"/>
    <n v="4.3843078519294892E-2"/>
    <n v="0"/>
    <n v="1"/>
    <s v="ALTA"/>
    <x v="0"/>
    <n v="0"/>
  </r>
  <r>
    <n v="1793"/>
    <d v="2016-06-08T00:00:00"/>
    <d v="2016-05-13T00:00:00"/>
    <s v="TRIBUNAL ADTIVO DE ANTIOQUIA"/>
    <s v="05001233300020160116200"/>
    <s v="2019"/>
    <x v="0"/>
    <s v="FEDERACIÓN GREMIAL DE TRABAJADORES DE LA SALUD - FEDSALUD"/>
    <s v="NORBEY DE J. VARGAS RICARDO"/>
    <s v="163.328"/>
    <s v="NULIDAD Y RESTABLECIMIENTO DEL DERECHO"/>
    <s v="IMPUESTOS"/>
    <s v="MEDIO   "/>
    <s v="MEDIO   "/>
    <s v="MEDIO   "/>
    <s v="MEDIO   "/>
    <n v="0.5"/>
    <s v="MEDIA"/>
    <n v="223626138"/>
    <n v="1"/>
    <s v=" ALEGATOS PRIMERA"/>
    <n v="0"/>
    <s v="NO"/>
    <s v="NO"/>
    <n v="5"/>
    <s v="LINA MARIA ZULUAGA RUIZ"/>
    <m/>
    <d v="2010-10-11T00:00:00"/>
    <n v="102693"/>
    <s v="HACIENDA"/>
    <s v="DEVOLUCIÓN DE IMPUESTOS PAGADOS"/>
    <d v="2020-08-31T00:00:00"/>
    <s v="2016-06"/>
    <s v="5"/>
    <s v="2020-07"/>
    <n v="0.79172380492187922"/>
    <n v="177050136.85734525"/>
    <n v="177050136.85734525"/>
    <d v="2021-06-07T00:00:00"/>
    <n v="0.76712328767123283"/>
    <n v="4.3843078519294892E-2"/>
    <n v="175985292.39006186"/>
    <n v="0.5"/>
    <s v="MEDIA"/>
    <x v="2"/>
    <n v="175985292.39006186"/>
  </r>
  <r>
    <n v="1794"/>
    <d v="2016-08-24T00:00:00"/>
    <d v="2016-08-04T00:00:00"/>
    <s v="JUZGADO CIVIL LABORAL  DEL CIRCUITO DE CAUCASIA"/>
    <s v="05154310300120160017700"/>
    <s v="2019"/>
    <x v="0"/>
    <s v="EMILIO JOSÉ HERNANDEZ Y OTROS"/>
    <s v="SIGIFREDO MANUEL CORDOBA JULIO"/>
    <s v="58.837"/>
    <s v="ORDINARIA"/>
    <s v="OTRAS"/>
    <s v="ALTO"/>
    <s v="BAJO"/>
    <s v="BAJO"/>
    <s v="MEDIO   "/>
    <n v="0.39749999999999996"/>
    <s v="MEDIA"/>
    <n v="60000000"/>
    <n v="0"/>
    <s v=" AUDIENCIA DE PRUEBAS"/>
    <n v="0"/>
    <s v="NO"/>
    <s v="NO"/>
    <n v="5"/>
    <s v="LINA MARIA ZULUAGA RUIZ"/>
    <m/>
    <d v="2019-10-11T00:00:00"/>
    <n v="102693"/>
    <s v="EDUCACION"/>
    <s v="Ordinario Laboral - Reclaman prestaciones e indemnizaciones laboraes"/>
    <d v="2020-08-31T00:00:00"/>
    <s v="2016-08"/>
    <s v="5"/>
    <s v="2020-07"/>
    <n v="0.79015613446074218"/>
    <n v="47409368.067644529"/>
    <n v="0"/>
    <d v="2021-08-23T00:00:00"/>
    <n v="0.9780821917808219"/>
    <n v="4.3843078519294892E-2"/>
    <n v="0"/>
    <n v="0.39749999999999996"/>
    <s v="MEDIA"/>
    <x v="2"/>
    <n v="0"/>
  </r>
  <r>
    <n v="1795"/>
    <d v="2017-12-01T00:00:00"/>
    <d v="2017-09-07T00:00:00"/>
    <s v="JUZGADO 3° ADMTIVO DE MEDELLÍN"/>
    <s v="05001333300320180038900"/>
    <s v="2019"/>
    <x v="0"/>
    <s v="CORPORACIÓN EDUCATIVA PARA EL DESARROLLO INTEGRAL-COREDI"/>
    <s v="RIGOBERTO HINCAPIE OSPINA"/>
    <s v="168.176"/>
    <s v="CONTRACTUAL"/>
    <s v="OTRAS"/>
    <s v="MEDIO   "/>
    <s v="MEDIO   "/>
    <s v="MEDIO   "/>
    <s v="MEDIO   "/>
    <n v="0.5"/>
    <s v="MEDIA"/>
    <n v="318076341"/>
    <n v="1"/>
    <s v=" ALEGATOS PRIMERA"/>
    <n v="0"/>
    <s v="NO"/>
    <s v="NO"/>
    <n v="4"/>
    <s v="LINA MARIA ZULUAGA RUIZ"/>
    <m/>
    <d v="2010-10-11T00:00:00"/>
    <n v="102693"/>
    <s v="EDUCACION"/>
    <s v="Reclama la nulidad del acto que declara la liquidación unilateral del contrao 014-SS-15-0007"/>
    <d v="2020-08-31T00:00:00"/>
    <s v="2017-12"/>
    <s v="4"/>
    <s v="2020-07"/>
    <n v="0.75597398230954627"/>
    <n v="240457438.18421921"/>
    <n v="240457438.18421921"/>
    <d v="2021-11-30T00:00:00"/>
    <n v="1.2493150684931507"/>
    <n v="4.3843078519294892E-2"/>
    <n v="238106654.69221941"/>
    <n v="0.5"/>
    <s v="MEDIA"/>
    <x v="2"/>
    <n v="238106654.69221941"/>
  </r>
  <r>
    <n v="1796"/>
    <d v="2018-02-07T00:00:00"/>
    <d v="2017-10-03T00:00:00"/>
    <s v="TRIBUNAL ADTIVO DE ANTIOQUIA"/>
    <s v="05001233300020170264600"/>
    <s v="2019"/>
    <x v="0"/>
    <s v="BAVARIA S.A."/>
    <s v="NESTOR RAUL RODRIGUEZ PORRAS"/>
    <s v="76.739"/>
    <s v="NULIDAD Y RESTABLECIMIENTO DEL DERECHO"/>
    <s v="IMPUESTOS"/>
    <s v="BAJO"/>
    <s v="BAJO"/>
    <s v="BAJO"/>
    <s v="BAJO"/>
    <n v="0.05"/>
    <s v="REMOTA"/>
    <n v="0"/>
    <n v="0"/>
    <s v=" ALEGATOS PRIMERA"/>
    <n v="0"/>
    <s v="NO"/>
    <s v="NO"/>
    <n v="4"/>
    <s v="LINA MARIA ZULUAGA RUIZ"/>
    <m/>
    <d v="2010-10-11T00:00:00"/>
    <n v="102693"/>
    <s v="HACIENDA"/>
    <s v="Reclama la nulidad de la Resolución que modifica su declaración de impuesto de consumo de cervezas. _x000a_"/>
    <d v="2020-08-31T00:00:00"/>
    <s v="2018-02"/>
    <s v="4"/>
    <s v="2020-07"/>
    <n v="0.74599443734185067"/>
    <n v="0"/>
    <n v="0"/>
    <d v="2022-02-06T00:00:00"/>
    <n v="1.4356164383561645"/>
    <n v="4.3843078519294892E-2"/>
    <n v="0"/>
    <n v="0.05"/>
    <s v="REMOTA"/>
    <x v="1"/>
    <n v="0"/>
  </r>
  <r>
    <n v="1797"/>
    <d v="2017-11-17T00:00:00"/>
    <d v="2017-09-13T00:00:00"/>
    <s v="JUZGADO 23 LABORAL DE MEDELLÍN"/>
    <s v="05001310502320190036000"/>
    <s v="2019"/>
    <x v="1"/>
    <s v="JORGE IVAN LÓPEZ ALZATE "/>
    <s v="CARLOS ALBERTO BALLESTEROS BARÓN"/>
    <s v="33.513"/>
    <s v="ORDINARIA"/>
    <s v="RECONOCIMIENTO Y PAGO DE OTRAS PRESTACIONES SALARIALES, SOLCIALES Y SALARIOS"/>
    <s v="BAJO"/>
    <s v="MEDIO   "/>
    <s v="MEDIO   "/>
    <s v="BAJO"/>
    <n v="0.2525"/>
    <s v="MEDIA"/>
    <n v="112948440"/>
    <n v="1"/>
    <s v=" AUDIENCIA DE PRUEBAS"/>
    <n v="0"/>
    <s v="NO"/>
    <s v="NO"/>
    <s v="5 años"/>
    <s v="LINA MARIA ZULUAGA RUIZ"/>
    <m/>
    <d v="2019-10-11T00:00:00"/>
    <n v="102693"/>
    <s v="FABRICA DE LICORES DE ANTIOQUIA"/>
    <s v="Reclama Prima de Antigüedad y Prima Especial"/>
    <d v="2020-08-31T00:00:00"/>
    <s v="2017-11"/>
    <s v="5"/>
    <s v="2020-07"/>
    <n v="0.75888387549827907"/>
    <n v="85714749.878684849"/>
    <n v="85714749.878684849"/>
    <d v="2022-11-16T00:00:00"/>
    <n v="2.2109589041095892"/>
    <n v="4.3843078519294892E-2"/>
    <n v="84237342.434575006"/>
    <n v="0.2525"/>
    <s v="MEDIA"/>
    <x v="2"/>
    <n v="84237342.434575006"/>
  </r>
  <r>
    <n v="1798"/>
    <d v="2017-05-22T00:00:00"/>
    <d v="2017-03-31T00:00:00"/>
    <s v="JUZGADO 7° ADMTIVO DE MEDELLÍN"/>
    <s v="05001333300720170024300"/>
    <s v="2019"/>
    <x v="0"/>
    <s v="CERVECERÍA UNIÓN S.A. (ALWGATOS PRIMERA)"/>
    <s v="NESTOR RAUL RODRIGUEZ PORRAS"/>
    <s v="76.739"/>
    <s v="NULIDAD Y RESTABLECIMIENTO DEL DERECHO"/>
    <s v="IMPUESTOS"/>
    <s v="MEDIO   "/>
    <s v="MEDIO   "/>
    <s v="MEDIO   "/>
    <s v="BAJO"/>
    <n v="0.34250000000000003"/>
    <s v="MEDIA"/>
    <n v="0"/>
    <n v="0"/>
    <s v=" ALEGATOS PRIMERA"/>
    <n v="0"/>
    <s v="NO"/>
    <s v="NO"/>
    <n v="4"/>
    <s v="LINA MARIA ZULUAGA RUIZ"/>
    <m/>
    <d v="2010-10-11T00:00:00"/>
    <n v="102693"/>
    <s v="FABRICA DE LICORES DE ANTIOQUIA"/>
    <s v="Reclama la nulidad de la Resolución que modifica su declaración de impuesto de consumo de cervezas. _x000a_"/>
    <d v="2020-08-31T00:00:00"/>
    <s v="2017-05"/>
    <s v="4"/>
    <s v="2020-07"/>
    <n v="0.76223816507249575"/>
    <n v="0"/>
    <n v="0"/>
    <d v="2021-05-21T00:00:00"/>
    <n v="0.72054794520547949"/>
    <n v="4.3843078519294892E-2"/>
    <n v="0"/>
    <n v="0.34250000000000003"/>
    <s v="MEDIA"/>
    <x v="2"/>
    <n v="0"/>
  </r>
  <r>
    <n v="1799"/>
    <d v="2019-04-04T00:00:00"/>
    <d v="2019-03-28T00:00:00"/>
    <s v="01 Administrativo Oral de Medellín"/>
    <s v="05001333300120190012900"/>
    <s v="2019"/>
    <x v="0"/>
    <s v="DIAN"/>
    <s v="Luz Marina Lopez Botero"/>
    <n v="60637"/>
    <s v="NULIDAD Y RESTABLECIMIENTO DEL DERECHO"/>
    <s v="IMPUESTOS"/>
    <s v="MEDIO   "/>
    <s v="MEDIO   "/>
    <s v="BAJO"/>
    <s v="MEDIO   "/>
    <n v="0.45500000000000002"/>
    <s v="MEDIA"/>
    <n v="702000"/>
    <n v="1"/>
    <s v="CONTESTACIÓN"/>
    <n v="0"/>
    <s v="NO"/>
    <n v="0"/>
    <n v="7"/>
    <s v="LINA MARIA ZULUAGA RUIZ"/>
    <m/>
    <d v="2010-10-11T00:00:00"/>
    <n v="102693"/>
    <s v="HACIENDA"/>
    <s v="10.agosto.20. Se presenta Contestación de demanda oferta de revocatoria"/>
    <d v="2020-08-31T00:00:00"/>
    <s v="2019-04"/>
    <s v="7"/>
    <s v="2020-07"/>
    <n v="1.0279083431257343"/>
    <n v="721591.65687426552"/>
    <n v="721591.65687426552"/>
    <d v="2026-04-02T00:00:00"/>
    <n v="5.5890410958904111"/>
    <n v="4.3843078519294892E-2"/>
    <n v="690563.64856743522"/>
    <n v="0.45500000000000002"/>
    <s v="MEDIA"/>
    <x v="2"/>
    <n v="690563.64856743522"/>
  </r>
  <r>
    <n v="1800"/>
    <d v="2018-06-13T00:00:00"/>
    <d v="2018-06-05T00:00:00"/>
    <s v="JUZGADO 32 ADMINISTRATIVO "/>
    <s v="05001333103420180021000"/>
    <s v="2019"/>
    <x v="0"/>
    <s v="COLPENSIONES"/>
    <s v="FRANCY LORENA PEREZ CUELLAR"/>
    <n v="198215"/>
    <s v="NULIDAD Y RESTABLECIMIENTO DEL DERECHO"/>
    <s v="OTRAS"/>
    <s v="BAJO"/>
    <s v="BAJO"/>
    <s v="BAJO"/>
    <s v="BAJO"/>
    <n v="0.05"/>
    <s v="REMOTA"/>
    <n v="0"/>
    <n v="0"/>
    <s v="CONTESTACIÓN"/>
    <n v="0"/>
    <s v="NO"/>
    <s v="NO"/>
    <n v="7"/>
    <s v="LINA MARIA ZULUAGA RUIZ"/>
    <m/>
    <d v="2019-10-11T00:00:00"/>
    <n v="102693"/>
    <s v="GESTION HUMANA Y DLLO ORGANIZACIONAL"/>
    <m/>
    <d v="2020-08-31T00:00:00"/>
    <s v="2018-06"/>
    <s v="7"/>
    <s v="2020-07"/>
    <n v="0.73777124655030268"/>
    <n v="0"/>
    <n v="0"/>
    <d v="2025-06-11T00:00:00"/>
    <n v="4.7808219178082192"/>
    <n v="4.3843078519294892E-2"/>
    <n v="0"/>
    <n v="0.05"/>
    <s v="REMOTA"/>
    <x v="1"/>
    <n v="0"/>
  </r>
  <r>
    <n v="1801"/>
    <d v="2019-08-12T00:00:00"/>
    <d v="2019-07-31T00:00:00"/>
    <s v="JUZGADO 11 ADMINISTRATIVO "/>
    <s v="05001333101120190032500"/>
    <s v="2019"/>
    <x v="0"/>
    <s v="LUIS ALBEIRO PINO OSPINA"/>
    <s v="DIANA CAROLINA ALZATE QUINTERO"/>
    <n v="165819"/>
    <s v="NULIDAD Y RESTABLECIMIENTO DEL DERECHO"/>
    <s v="OTRAS"/>
    <s v="BAJO"/>
    <s v="BAJO"/>
    <s v="BAJO"/>
    <s v="BAJO"/>
    <n v="0.05"/>
    <s v="REMOTA"/>
    <n v="0"/>
    <n v="0"/>
    <s v="CONTESTACIÓN"/>
    <n v="0"/>
    <s v="NO"/>
    <s v="NO"/>
    <n v="7"/>
    <s v="LINA MARIA ZULUAGA RUIZ"/>
    <m/>
    <d v="2010-10-11T00:00:00"/>
    <n v="102693"/>
    <s v="GESTION HUMANA Y DLLO ORGANIZACIONAL"/>
    <s v="En el presente proceso no eramos demandados, solo nos enviaron un oficio para que se remitieran antecedentes administrativos, los cuales fueron remitidos al despacho."/>
    <d v="2020-08-31T00:00:00"/>
    <s v="2019-08"/>
    <s v="7"/>
    <s v="2020-07"/>
    <n v="1.0188294671454916"/>
    <n v="0"/>
    <n v="0"/>
    <d v="2026-08-10T00:00:00"/>
    <n v="5.9452054794520546"/>
    <n v="4.3843078519294892E-2"/>
    <n v="0"/>
    <n v="0.05"/>
    <s v="REMOTA"/>
    <x v="1"/>
    <n v="0"/>
  </r>
  <r>
    <n v="1802"/>
    <d v="2013-06-29T00:00:00"/>
    <d v="2018-07-15T00:00:00"/>
    <s v="JUZGADO 14 LABORAL DEL CIRCUITO"/>
    <s v="05001310501420180029200"/>
    <s v="2020"/>
    <x v="1"/>
    <s v="FRANCISCA DEL SOCORRO MEJIA DE GIRALDO"/>
    <s v="FRANCISCO ALBERTO GIRALDO LUNA"/>
    <n v="122621"/>
    <s v="ORDINARIA"/>
    <s v="RECONOCIMIENTO Y PAGO DE OTRAS PRESTACIONES SALARIALES, SOLCIALES Y SALARIOS"/>
    <s v="MEDIO   "/>
    <s v="MEDIO   "/>
    <s v="MEDIO   "/>
    <s v="MEDIO   "/>
    <n v="0.5"/>
    <s v="MEDIA"/>
    <n v="110664000"/>
    <n v="0"/>
    <s v="CONTESTACIÓN"/>
    <n v="0"/>
    <s v="NO"/>
    <s v="NO"/>
    <n v="8"/>
    <s v="LINA MARIA ZULUAGA RUIZ"/>
    <m/>
    <d v="2010-10-11T00:00:00"/>
    <n v="102693"/>
    <s v="GESTION HUMANA Y DLLO ORGANIZACIONAL"/>
    <m/>
    <d v="2020-08-31T00:00:00"/>
    <s v="2013-06"/>
    <s v="8"/>
    <s v="2020-07"/>
    <n v="0.92284387796387113"/>
    <n v="102125594.91099383"/>
    <n v="0"/>
    <d v="2021-06-27T00:00:00"/>
    <n v="0.82191780821917804"/>
    <n v="4.3843078519294892E-2"/>
    <n v="0"/>
    <n v="0.5"/>
    <s v="MEDIA"/>
    <x v="2"/>
    <n v="0"/>
  </r>
  <r>
    <n v="1803"/>
    <d v="2020-08-10T00:00:00"/>
    <d v="2020-08-09T00:00:00"/>
    <s v="JUZGADO 34 ADMINISTRATIVO"/>
    <s v="05001333303420190038800"/>
    <s v="2020"/>
    <x v="0"/>
    <s v="ROGELIO DE JESUS OLARTE MUÑOZ"/>
    <s v="OSCAR GERARDO TORRES TRUJILLO"/>
    <n v="219065"/>
    <s v="NULIDAD Y RESTABLECIMIENTO DEL DERECHO"/>
    <s v="RECONOCIMIENTO Y PAGO DE OTRAS PRESTACIONES SALARIALES, SOLCIALES Y SALARIOS"/>
    <s v="BAJO"/>
    <s v="BAJO"/>
    <s v="BAJO"/>
    <s v="BAJO"/>
    <n v="0.05"/>
    <s v="REMOTA"/>
    <n v="0"/>
    <n v="0"/>
    <s v="CONTESTACIÓN"/>
    <n v="0"/>
    <s v="NO"/>
    <n v="0"/>
    <n v="7"/>
    <s v="LINA MARIA ZULUAGA RUIZ"/>
    <m/>
    <d v="2019-10-11T00:00:00"/>
    <n v="102693"/>
    <s v="EDUCACION"/>
    <s v="10.agosto.20. Se presenta contestación de demanda"/>
    <d v="2020-08-31T00:00:00"/>
    <s v="2020-08"/>
    <s v="7"/>
    <s v="2020-07"/>
    <n v="1.000095274390244"/>
    <n v="0"/>
    <n v="0"/>
    <d v="2027-08-09T00:00:00"/>
    <n v="6.9424657534246572"/>
    <n v="4.3843078519294892E-2"/>
    <n v="0"/>
    <n v="0.05"/>
    <s v="REMOTA"/>
    <x v="1"/>
    <n v="0"/>
  </r>
  <r>
    <n v="1804"/>
    <d v="2017-05-02T00:00:00"/>
    <d v="2017-02-14T00:00:00"/>
    <s v="JUZGADO PROMISCUO DEL CIRCUITO DE JERICÓ ANTIOQUIA"/>
    <s v="05368318900120170003300"/>
    <s v="2020"/>
    <x v="1"/>
    <s v="JAIRO USMA HENAO"/>
    <s v="JULIA FERNANDA MUÑOZ RINCON"/>
    <n v="275278"/>
    <s v="ORDINARIA"/>
    <s v="RECONOCIMIENTO Y PAGO DE OTRAS PRESTACIONES SALARIALES, SOLCIALES Y SALARIOS"/>
    <s v="ALTO"/>
    <s v="ALTO"/>
    <s v="ALTO"/>
    <s v="ALTO"/>
    <n v="1"/>
    <s v="ALTA"/>
    <n v="59635850"/>
    <n v="0.3"/>
    <s v="CONTESTACIÓN"/>
    <n v="0"/>
    <s v="NO"/>
    <s v="NO"/>
    <n v="5"/>
    <s v="LINA MARIA ZULUAGA RUIZ"/>
    <m/>
    <d v="2010-10-11T00:00:00"/>
    <n v="102693"/>
    <s v="EDUCACION"/>
    <m/>
    <d v="2020-08-31T00:00:00"/>
    <s v="2017-05"/>
    <s v="5"/>
    <s v="2020-07"/>
    <n v="0.76223816507249575"/>
    <n v="45456720.876538597"/>
    <n v="13637016.262961579"/>
    <d v="2022-05-01T00:00:00"/>
    <n v="1.6657534246575343"/>
    <n v="4.3843078519294892E-2"/>
    <n v="13459547.159164842"/>
    <n v="1"/>
    <s v="ALTA"/>
    <x v="0"/>
    <n v="13459547.159164842"/>
  </r>
  <r>
    <n v="1805"/>
    <d v="2020-02-13T00:00:00"/>
    <d v="2019-06-12T00:00:00"/>
    <s v="JUZGADO 24 ADMINISTRATIVO"/>
    <s v="05001333302420190051100"/>
    <s v="2020"/>
    <x v="0"/>
    <s v="CERVECERÍA UNION S.A"/>
    <s v="DANIELA PEREZ AMAYA"/>
    <n v="250160"/>
    <s v="NULIDAD Y RESTABLECIMIENTO DEL DERECHO"/>
    <s v="IMPUESTOS"/>
    <s v="MEDIO   "/>
    <s v="MEDIO   "/>
    <s v="MEDIO   "/>
    <s v="BAJO"/>
    <n v="0.34250000000000003"/>
    <s v="MEDIA"/>
    <n v="28476398"/>
    <n v="1"/>
    <s v="ADMISIÓN"/>
    <n v="0"/>
    <s v="NO"/>
    <s v="NO"/>
    <n v="7"/>
    <s v="LINA MARIA ZULUAGA RUIZ"/>
    <m/>
    <d v="2010-10-11T00:00:00"/>
    <n v="102693"/>
    <s v="HACIENDA"/>
    <m/>
    <d v="2020-08-31T00:00:00"/>
    <s v="2020-02"/>
    <s v="7"/>
    <s v="2020-07"/>
    <n v="1.0002858776443682"/>
    <n v="28484538.76558033"/>
    <n v="28484538.76558033"/>
    <d v="2027-02-11T00:00:00"/>
    <n v="6.4520547945205475"/>
    <n v="4.3843078519294892E-2"/>
    <n v="27075346.438354008"/>
    <n v="0.34250000000000003"/>
    <s v="MEDIA"/>
    <x v="2"/>
    <n v="27075346.438354008"/>
  </r>
  <r>
    <n v="1806"/>
    <d v="2019-12-10T00:00:00"/>
    <d v="2019-11-25T00:00:00"/>
    <s v="JUZGADO 34 ADMINISTRATIVO"/>
    <s v="05001333303220190059500"/>
    <s v="2020"/>
    <x v="0"/>
    <s v="SEBASTIAN MARTINEZ ARCILA Y OTROS"/>
    <s v="CRISTIAN ANDRES SANCHEZ GIL"/>
    <n v="150267"/>
    <s v="REPARACIÓN DIRECTA"/>
    <s v="OTRAS"/>
    <s v="BAJO"/>
    <s v="BAJO"/>
    <s v="BAJO"/>
    <s v="ALTO"/>
    <n v="0.38249999999999995"/>
    <s v="MEDIA"/>
    <n v="395208251"/>
    <n v="1"/>
    <s v="ADMISIÓN"/>
    <n v="0"/>
    <s v="NO"/>
    <s v="NO"/>
    <n v="10"/>
    <s v="LINA MARIA ZULUAGA RUIZ"/>
    <m/>
    <d v="2010-10-11T00:00:00"/>
    <n v="102693"/>
    <s v="EDUCACION"/>
    <m/>
    <d v="2020-08-31T00:00:00"/>
    <s v="2019-12"/>
    <s v="10"/>
    <s v="2020-07"/>
    <n v="1.011271676300578"/>
    <n v="399662910.47658956"/>
    <n v="399662910.47658956"/>
    <d v="2029-12-07T00:00:00"/>
    <n v="9.2739726027397253"/>
    <n v="4.3843078519294892E-2"/>
    <n v="371553378.68634921"/>
    <n v="0.38249999999999995"/>
    <s v="MEDIA"/>
    <x v="2"/>
    <n v="371553378.68634921"/>
  </r>
  <r>
    <n v="1807"/>
    <d v="2020-07-28T00:00:00"/>
    <d v="2020-03-13T00:00:00"/>
    <s v="JUZGADO 17 LABORAL DEL CIRCUITO DE MEDELLÍN"/>
    <s v="05001310501720200014900"/>
    <s v="2020"/>
    <x v="1"/>
    <s v="CECILIA DE LOS DOLORES HINCAPIÉ RESTREPO"/>
    <s v="JAIME HUMBERTO SALAZAR BOTERO"/>
    <n v="66272"/>
    <s v="ORDINARIA"/>
    <s v="RECONOCIMIENTO Y PAGO DE OTRAS PRESTACIONES SALARIALES, SOLCIALES Y SALARIOS"/>
    <s v="BAJO"/>
    <s v="BAJO"/>
    <s v="BAJO"/>
    <s v="ALTO"/>
    <n v="0.38249999999999995"/>
    <s v="MEDIA"/>
    <n v="73197265"/>
    <n v="1"/>
    <s v="CONTESTACIÓN"/>
    <m/>
    <s v="NO"/>
    <s v="NO"/>
    <n v="4"/>
    <s v="LINA MARIA ZULUAGA RUIZ"/>
    <m/>
    <d v="2010-10-11T00:00:00"/>
    <n v="102693"/>
    <s v="GESTION HUMANA Y DLLO ORGANIZACIONAL"/>
    <s v="31/08/2020 CONTESTACIÓN PRESENTADA /01.09.20 INGRESADO AL CONTROLADOR"/>
    <d v="2020-08-31T00:00:00"/>
    <s v="2020-07"/>
    <s v="4"/>
    <s v="2020-07"/>
    <n v="1"/>
    <n v="73197265"/>
    <n v="73197265"/>
    <d v="2024-07-27T00:00:00"/>
    <n v="3.9068493150684933"/>
    <n v="4.3843078519294892E-2"/>
    <n v="70982634.593574956"/>
    <n v="0.38249999999999995"/>
    <s v="MEDIA"/>
    <x v="2"/>
    <n v="70982634.593574956"/>
  </r>
  <r>
    <n v="1808"/>
    <d v="2020-07-03T00:00:00"/>
    <d v="2020-03-06T00:00:00"/>
    <s v="JUZGADO SEGUNDO ADMINISTRATIVO DE MEDELLIN"/>
    <s v="05001333300220200008400"/>
    <s v="2020"/>
    <x v="0"/>
    <s v="DISTRIBUIDORA TROPICANA"/>
    <s v="CARLOS MAURICIO VÉLEZ MERINO"/>
    <n v="51161"/>
    <s v="NULIDAD Y RESTABLECIMIENTO DEL DERECHO"/>
    <s v="IMPUESTOS"/>
    <s v="MEDIO   "/>
    <s v="MEDIO   "/>
    <s v="BAJO"/>
    <s v="MEDIO   "/>
    <n v="0.45500000000000002"/>
    <s v="MEDIA"/>
    <n v="64048000"/>
    <n v="1"/>
    <s v="ADMISIÓN"/>
    <m/>
    <s v="NO"/>
    <s v="NO"/>
    <n v="5"/>
    <s v="LINA MARIA ZULUAGA RUIZ"/>
    <m/>
    <d v="2010-10-11T00:00:00"/>
    <n v="102693"/>
    <s v="HACIENDA"/>
    <s v="NOTIFICACIÓN 10.08.2020"/>
    <d v="2020-08-31T00:00:00"/>
    <s v="2020-07"/>
    <s v="5"/>
    <s v="2020-07"/>
    <n v="1"/>
    <n v="64048000"/>
    <n v="64048000"/>
    <d v="2025-07-02T00:00:00"/>
    <n v="4.838356164383562"/>
    <n v="4.3843078519294892E-2"/>
    <n v="61656878.649344258"/>
    <n v="0.45500000000000002"/>
    <s v="MEDIA"/>
    <x v="2"/>
    <n v="61656878.649344258"/>
  </r>
  <r>
    <n v="1809"/>
    <d v="2017-04-06T00:00:00"/>
    <d v="2017-10-06T00:00:00"/>
    <s v="JUZGADO PROMISCUO CIRCUITO DE TITIRIBI"/>
    <s v="05809318900120170004100"/>
    <s v="2019"/>
    <x v="1"/>
    <s v="  DIEGO ALEJANDRO AGUILAR MADRID"/>
    <s v="JULIA FERNANDA MUÑOZ RINCON"/>
    <n v="215278"/>
    <s v="ORDINARIA"/>
    <s v="LIQUIDACIÓN"/>
    <s v="ALTO"/>
    <s v="ALTO"/>
    <s v="MEDIO   "/>
    <s v="ALTO"/>
    <n v="0.95000000000000007"/>
    <s v="ALTA"/>
    <n v="55647491"/>
    <n v="0.18"/>
    <s v="AUDIENCIA INICIAL O PRIMERA AUDIENCIA"/>
    <n v="0"/>
    <s v="NO"/>
    <n v="0"/>
    <n v="4"/>
    <s v="LUIS FERNANDO VAHOS"/>
    <n v="43012"/>
    <d v="2017-10-04T00:00:00"/>
    <n v="117199"/>
    <s v="EDUCACION"/>
    <s v="BRILLADORA"/>
    <d v="2020-08-31T00:00:00"/>
    <s v="2017-04"/>
    <s v="4"/>
    <s v="2020-07"/>
    <n v="0.76395562321009991"/>
    <n v="42512213.666983426"/>
    <n v="7652198.4600570165"/>
    <d v="2021-04-05T00:00:00"/>
    <n v="0.59452054794520548"/>
    <n v="4.3843078519294892E-2"/>
    <n v="7616506.3425335521"/>
    <n v="0.95000000000000007"/>
    <s v="ALTA"/>
    <x v="0"/>
    <n v="7616506.3425335521"/>
  </r>
  <r>
    <n v="1810"/>
    <d v="2017-09-14T00:00:00"/>
    <d v="2017-10-23T00:00:00"/>
    <s v="Juzgado Decimo_x000a_laboral del Circuito"/>
    <s v="05001310501020170064600"/>
    <s v="2019"/>
    <x v="1"/>
    <s v="WILSON CHAVES CUERVO"/>
    <s v="DIANA CAMPILLO MONTOYA"/>
    <n v="147037"/>
    <s v="ORDINARIA"/>
    <s v="LIQUIDACIÓN"/>
    <s v="MEDIO   "/>
    <s v="BAJO"/>
    <s v="BAJO"/>
    <s v="ALTO"/>
    <n v="0.47249999999999998"/>
    <s v="MEDIA"/>
    <n v="337321137"/>
    <n v="0.7"/>
    <s v=" OTRA"/>
    <n v="0"/>
    <s v="NO"/>
    <n v="0"/>
    <s v="3 AÑOS"/>
    <s v="LUIS FERNANDO VAHOS"/>
    <n v="43012"/>
    <d v="2017-10-04T00:00:00"/>
    <n v="117199"/>
    <s v="EDUCACION"/>
    <s v="VIVA"/>
    <d v="2020-08-31T00:00:00"/>
    <s v="2017-09"/>
    <s v="3"/>
    <s v="2020-07"/>
    <n v="0.76038333983224338"/>
    <n v="256493372.74806973"/>
    <n v="179545360.9236488"/>
    <d v="2020-09-13T00:00:00"/>
    <n v="3.5616438356164383E-2"/>
    <n v="4.3843078519294892E-2"/>
    <n v="179495080.62002426"/>
    <n v="0.47249999999999998"/>
    <s v="MEDIA"/>
    <x v="2"/>
    <n v="179495080.62002426"/>
  </r>
  <r>
    <n v="1811"/>
    <d v="2017-04-06T00:00:00"/>
    <d v="2017-10-26T00:00:00"/>
    <s v="JUZGADO PROMISCUO CIRCUITO DE TITIRIBI"/>
    <s v="05809318900120170003900"/>
    <s v="2019"/>
    <x v="1"/>
    <s v="VIVIANA ELENA HERNANDEZ ALVAREZ"/>
    <s v="JULIA FERNANDA MUÑOZ RINCON"/>
    <n v="215278"/>
    <s v="ORDINARIA"/>
    <s v="LIQUIDACIÓN"/>
    <s v="ALTO"/>
    <s v="ALTO"/>
    <s v="MEDIO   "/>
    <s v="ALTO"/>
    <n v="0.95000000000000007"/>
    <s v="ALTA"/>
    <n v="55785041"/>
    <n v="0.19"/>
    <s v="AUDIENCIA INICIAL O PRIMERA AUDIENCIA"/>
    <n v="0"/>
    <s v="NO"/>
    <n v="0"/>
    <n v="4"/>
    <s v="LUIS FERNANDO VAHOS"/>
    <n v="43012"/>
    <d v="2017-10-04T00:00:00"/>
    <n v="117199"/>
    <s v="EDUCACION"/>
    <s v="BRILLADORA"/>
    <d v="2020-08-31T00:00:00"/>
    <s v="2017-04"/>
    <s v="4"/>
    <s v="2020-07"/>
    <n v="0.76395562321009991"/>
    <n v="42617295.762955979"/>
    <n v="8097286.1949616363"/>
    <d v="2021-04-05T00:00:00"/>
    <n v="0.59452054794520548"/>
    <n v="4.3843078519294892E-2"/>
    <n v="8059518.056563206"/>
    <n v="0.95000000000000007"/>
    <s v="ALTA"/>
    <x v="0"/>
    <n v="8059518.056563206"/>
  </r>
  <r>
    <n v="1812"/>
    <d v="2017-03-01T00:00:00"/>
    <d v="2017-10-06T00:00:00"/>
    <s v="JUZGADO PROMISCUO CIRCUITO DE TITIRIBI"/>
    <s v="05809318900120170002500"/>
    <s v="2019"/>
    <x v="1"/>
    <s v="ALFREDO ESCOBAR ARREDONDO"/>
    <s v="JULIA FERNANDA MUÑOZ RINCON"/>
    <n v="215278"/>
    <s v="ORDINARIA"/>
    <s v="LIQUIDACIÓN"/>
    <s v="ALTO"/>
    <s v="ALTO"/>
    <s v="MEDIO   "/>
    <s v="ALTO"/>
    <n v="0.95000000000000007"/>
    <s v="ALTA"/>
    <n v="53772468"/>
    <n v="0.17"/>
    <s v="AUDIENCIA INICIAL O PRIMERA AUDIENCIA"/>
    <n v="0"/>
    <s v="NO"/>
    <n v="0"/>
    <n v="4"/>
    <s v="LUIS FERNANDO VAHOS"/>
    <n v="43012"/>
    <d v="2017-10-04T00:00:00"/>
    <n v="117199"/>
    <s v="EDUCACION"/>
    <s v="BRILLADORA"/>
    <d v="2020-08-31T00:00:00"/>
    <s v="2017-03"/>
    <s v="4"/>
    <s v="2020-07"/>
    <n v="0.76757466281447584"/>
    <n v="41274383.99380219"/>
    <n v="7016645.2789463727"/>
    <d v="2021-02-28T00:00:00"/>
    <n v="0.49589041095890413"/>
    <n v="4.3843078519294892E-2"/>
    <n v="6989336.4703605389"/>
    <n v="0.95000000000000007"/>
    <s v="ALTA"/>
    <x v="0"/>
    <n v="6989336.4703605389"/>
  </r>
  <r>
    <n v="1813"/>
    <d v="2017-02-06T00:00:00"/>
    <d v="2017-02-17T00:00:00"/>
    <s v="JUZGADO 17 ADMINISTRATIVO ORAL DEL CIRCUITO DE MEDELLIN"/>
    <s v="05001333301720170004100"/>
    <s v="2019"/>
    <x v="0"/>
    <s v="MUNICIPIO DE ITAGUI"/>
    <s v="GLORIA PATRICIA PABON RESTREPO"/>
    <n v="77889"/>
    <s v="NULIDAD Y RESTABLECIMIENTO DEL DERECHO"/>
    <s v="OTRAS"/>
    <s v="BAJO"/>
    <s v="MEDIO   "/>
    <s v="ALTO"/>
    <s v="ALTO"/>
    <n v="0.63500000000000001"/>
    <s v="ALTA"/>
    <n v="760000"/>
    <n v="0"/>
    <s v=" RECURSO DE APELACIÓN SENTENCIA"/>
    <n v="0"/>
    <s v="NO"/>
    <n v="0"/>
    <n v="4"/>
    <s v="LUIS FERNANDO VAHOS"/>
    <n v="43012"/>
    <d v="2017-10-04T00:00:00"/>
    <n v="117199"/>
    <s v="HACIENDA"/>
    <s v="NO SE CALCULA POR QUE NO IMPLICA EROGACIÓN PRESUPUESTAL PARA EL DEPARTAMENTO"/>
    <d v="2020-08-31T00:00:00"/>
    <s v="2017-02"/>
    <s v="4"/>
    <s v="2020-07"/>
    <n v="0.77115025586143982"/>
    <n v="586074.19445469428"/>
    <n v="0"/>
    <d v="2021-02-05T00:00:00"/>
    <n v="0.43287671232876712"/>
    <n v="4.3843078519294892E-2"/>
    <n v="0"/>
    <n v="0.63500000000000001"/>
    <s v="ALTA"/>
    <x v="0"/>
    <n v="0"/>
  </r>
  <r>
    <n v="1814"/>
    <d v="2017-09-05T00:00:00"/>
    <d v="2017-03-10T00:00:00"/>
    <s v="JUZGADO 9 LABORAL DEL CIRCUITO DE MEDELLIN"/>
    <s v="05001310500920160116300"/>
    <s v="2019"/>
    <x v="1"/>
    <s v="LUZ DARI ZAPATA TAPIAS"/>
    <s v="JULIA FERNANDA MUÑOZ RINCON"/>
    <n v="215278"/>
    <s v="ORDINARIA"/>
    <s v="LIQUIDACIÓN"/>
    <s v="ALTO"/>
    <s v="ALTO"/>
    <s v="MEDIO   "/>
    <s v="ALTO"/>
    <n v="0.95000000000000007"/>
    <s v="ALTA"/>
    <n v="56641172"/>
    <n v="0.2"/>
    <s v="CONTESTACIÓN"/>
    <n v="0"/>
    <s v="NO"/>
    <n v="0"/>
    <s v="3 AÑOS"/>
    <s v="LUIS FERNANDO VAHOS"/>
    <n v="43012"/>
    <d v="2017-10-04T00:00:00"/>
    <n v="117199"/>
    <s v="EDUCACION"/>
    <s v="BRILLADORA"/>
    <d v="2020-08-31T00:00:00"/>
    <s v="2017-09"/>
    <s v="3"/>
    <s v="2020-07"/>
    <n v="0.76038333983224338"/>
    <n v="43069003.537372552"/>
    <n v="8613800.7074745111"/>
    <d v="2020-09-04T00:00:00"/>
    <n v="1.0958904109589041E-2"/>
    <n v="4.3843078519294892E-2"/>
    <n v="8613058.4112256225"/>
    <n v="0.95000000000000007"/>
    <s v="ALTA"/>
    <x v="0"/>
    <n v="8613058.4112256225"/>
  </r>
  <r>
    <n v="1815"/>
    <d v="2017-06-22T00:00:00"/>
    <d v="2017-06-23T00:00:00"/>
    <s v="JUZGADO 29 ADMINISTRATIVO ORAL DEL CIRCUITO DE MEDELLIN"/>
    <s v="05001333302920170030900"/>
    <s v="2019"/>
    <x v="0"/>
    <s v="GABRIEL JAIME ARROYAVE ZAPATA"/>
    <s v="JHON RAMIRO MONSALVE"/>
    <n v="81370"/>
    <s v="POPULAR"/>
    <s v="VIOLACIÓN DERECHOS COLECTIVOS"/>
    <s v="BAJO"/>
    <s v="MEDIO   "/>
    <s v="ALTO"/>
    <s v="ALTO"/>
    <n v="0.63500000000000001"/>
    <s v="ALTA"/>
    <n v="0"/>
    <n v="0"/>
    <s v=" SENTENCIA 1RA FAVORABLE"/>
    <n v="0"/>
    <s v="si"/>
    <n v="0"/>
    <n v="4"/>
    <s v="LUIS FERNANDO VAHOS"/>
    <n v="43012"/>
    <d v="2017-10-04T00:00:00"/>
    <n v="117199"/>
    <s v="INFRAESTRUCTURA"/>
    <s v="NO TIENE PRETENSION POR CUANTO ES UNA ACCION POPULAR"/>
    <d v="2020-08-31T00:00:00"/>
    <s v="2017-06"/>
    <s v="4"/>
    <s v="2020-07"/>
    <n v="0.76136533047353394"/>
    <n v="0"/>
    <n v="0"/>
    <d v="2021-06-21T00:00:00"/>
    <n v="0.80547945205479454"/>
    <n v="4.3843078519294892E-2"/>
    <n v="0"/>
    <n v="0.63500000000000001"/>
    <s v="ALTA"/>
    <x v="0"/>
    <n v="0"/>
  </r>
  <r>
    <n v="1816"/>
    <d v="2017-09-11T00:00:00"/>
    <d v="2017-09-20T00:00:00"/>
    <s v="Tribunal administrativo _x000a_de Antioquia Sala tercera de oralidad"/>
    <s v="05001233300020170199900"/>
    <s v="2019"/>
    <x v="0"/>
    <s v="DIANA PATRICIA ARCILA SAAVEDRA"/>
    <s v=" MARIA NATALI ARBELAEZ RESTREPO"/>
    <n v="176839"/>
    <s v="NULIDAD Y RESTABLECIMIENTO DEL DERECHO"/>
    <s v="LIQUIDACIÓN"/>
    <s v="BAJO"/>
    <s v="MEDIO   "/>
    <s v="ALTO"/>
    <s v="ALTO"/>
    <n v="0.63500000000000001"/>
    <s v="ALTA"/>
    <n v="281377924"/>
    <n v="0.7"/>
    <s v="AUDIENCIA INICIAL O PRIMERA AUDIENCIA"/>
    <n v="0"/>
    <s v="NO"/>
    <n v="0"/>
    <n v="4"/>
    <s v="LUIS FERNANDO VAHOS"/>
    <n v="43012"/>
    <d v="2017-10-04T00:00:00"/>
    <n v="117199"/>
    <s v="HACIENDA"/>
    <m/>
    <d v="2020-08-31T00:00:00"/>
    <s v="2017-09"/>
    <s v="4"/>
    <s v="2020-07"/>
    <n v="0.76038333983224338"/>
    <n v="213955085.60618314"/>
    <n v="149768559.92432818"/>
    <d v="2021-09-10T00:00:00"/>
    <n v="1.0273972602739727"/>
    <n v="4.3843078519294892E-2"/>
    <n v="148563413.32723159"/>
    <n v="0.63500000000000001"/>
    <s v="ALTA"/>
    <x v="0"/>
    <n v="148563413.32723159"/>
  </r>
  <r>
    <n v="1817"/>
    <d v="2017-07-12T00:00:00"/>
    <d v="2017-07-21T00:00:00"/>
    <s v="Juzgado Dieciseis _x000a_laboral del circuito"/>
    <s v="05001310501620170023400"/>
    <s v="2019"/>
    <x v="1"/>
    <s v=" DAIRON GUSTAVO TAMAYO GOMEZ Y OTRO"/>
    <s v="CARLOS BALLESTEROS BARON"/>
    <n v="33513"/>
    <s v="ORDINARIA"/>
    <s v="LIQUIDACIÓN"/>
    <s v="BAJO"/>
    <s v="MEDIO   "/>
    <s v="ALTO"/>
    <s v="ALTO"/>
    <n v="0.63500000000000001"/>
    <s v="ALTA"/>
    <n v="1532464327.9110527"/>
    <n v="0.3"/>
    <s v="AUDIENCIA INICIAL O PRIMERA AUDIENCIA"/>
    <n v="0"/>
    <s v="NO"/>
    <n v="0"/>
    <n v="4"/>
    <s v="LUIS FERNANDO VAHOS"/>
    <n v="43012"/>
    <d v="2017-10-04T00:00:00"/>
    <n v="117199"/>
    <s v="FABRICA DE LICORES DE ANTIOQUIA"/>
    <m/>
    <d v="2020-08-31T00:00:00"/>
    <s v="2017-07"/>
    <s v="4"/>
    <s v="2020-07"/>
    <n v="0.76175497984527818"/>
    <n v="1167362333.2214918"/>
    <n v="350208699.96644753"/>
    <d v="2021-07-11T00:00:00"/>
    <n v="0.86027397260273974"/>
    <n v="4.3843078519294892E-2"/>
    <n v="347847517.42110568"/>
    <n v="0.63500000000000001"/>
    <s v="ALTA"/>
    <x v="0"/>
    <n v="347847517.42110568"/>
  </r>
  <r>
    <n v="1818"/>
    <d v="2017-10-25T00:00:00"/>
    <d v="2017-11-22T00:00:00"/>
    <s v="Juzgado veintidos Laboral _x000a_Del Circuito De Medellín"/>
    <s v="05001310502220170058800"/>
    <s v="2019"/>
    <x v="1"/>
    <s v="OLGA LUCIA RODAS MARTINEZ"/>
    <s v="CARLOS BALLESTEROS BARON"/>
    <n v="33513"/>
    <s v="ORDINARIA"/>
    <s v="LIQUIDACIÓN"/>
    <s v="BAJO"/>
    <s v="MEDIO   "/>
    <s v="ALTO"/>
    <s v="ALTO"/>
    <n v="0.63500000000000001"/>
    <s v="ALTA"/>
    <n v="539683527.12290168"/>
    <n v="0.3"/>
    <s v=" ALEGATOS PRIMERA"/>
    <n v="0"/>
    <s v="NO"/>
    <n v="0"/>
    <n v="4"/>
    <s v="LUIS FERNANDO VAHOS"/>
    <n v="43012"/>
    <d v="2017-10-04T00:00:00"/>
    <n v="117199"/>
    <s v="FABRICA DE LICORES DE ANTIOQUIA"/>
    <m/>
    <d v="2020-08-31T00:00:00"/>
    <s v="2017-10"/>
    <s v="4"/>
    <s v="2020-07"/>
    <n v="0.76025622916343338"/>
    <n v="410297763.27207875"/>
    <n v="123089328.98162362"/>
    <d v="2021-10-24T00:00:00"/>
    <n v="1.1479452054794521"/>
    <n v="4.3843078519294892E-2"/>
    <n v="121983171.83640721"/>
    <n v="0.63500000000000001"/>
    <s v="ALTA"/>
    <x v="0"/>
    <n v="121983171.83640721"/>
  </r>
  <r>
    <n v="1819"/>
    <d v="2017-10-01T00:00:00"/>
    <d v="2017-10-26T00:00:00"/>
    <s v="tribunal Administrativo de               _x000a_ Antioquia sala primera               de oralidad"/>
    <s v="05001233300020170218600"/>
    <s v="2019"/>
    <x v="0"/>
    <s v="JHON JAIRO DUQUE SANCHEZ"/>
    <s v="ESMERALDA GONZALEZ CARDENAS"/>
    <n v="35365"/>
    <s v="NULIDAD Y RESTABLECIMIENTO DEL DERECHO"/>
    <s v="OTRAS"/>
    <s v="BAJO"/>
    <s v="MEDIO   "/>
    <s v="ALTO"/>
    <s v="ALTO"/>
    <n v="0.63500000000000001"/>
    <s v="ALTA"/>
    <n v="0"/>
    <n v="0"/>
    <s v=" SENTENCIA 1RA FAVORABLE"/>
    <n v="0"/>
    <s v="si"/>
    <n v="0"/>
    <n v="4"/>
    <s v="LUIS FERNANDO VAHOS"/>
    <n v="43012"/>
    <d v="2017-10-04T00:00:00"/>
    <n v="117199"/>
    <s v="PLANEACION"/>
    <s v="_x000a_NO SE CALCULA LA PRETENSION DADO A QUE SE SOLICITA LA NULIDAD DE UNA RESOLUCION"/>
    <d v="2020-08-31T00:00:00"/>
    <s v="2017-10"/>
    <s v="4"/>
    <s v="2020-07"/>
    <n v="0.76025622916343338"/>
    <n v="0"/>
    <n v="0"/>
    <d v="2021-09-30T00:00:00"/>
    <n v="1.0821917808219179"/>
    <n v="4.3843078519294892E-2"/>
    <n v="0"/>
    <n v="0.63500000000000001"/>
    <s v="ALTA"/>
    <x v="0"/>
    <n v="0"/>
  </r>
  <r>
    <n v="1820"/>
    <d v="2017-06-26T00:00:00"/>
    <d v="2017-11-22T00:00:00"/>
    <s v="JUZGADO 7 ADMINISTRATIVO ORAL DE MEDELLIN"/>
    <s v="05001333300720170030300"/>
    <s v="2019"/>
    <x v="0"/>
    <s v="SIGIFREDO LOPEZ CARDONA"/>
    <s v="PAULA ANDREA ESCOBAR SANCHEZ"/>
    <n v="108483"/>
    <s v="NULIDAD Y RESTABLECIMIENTO DEL DERECHO"/>
    <s v="LIQUIDACIÓN"/>
    <s v="BAJO"/>
    <s v="MEDIO   "/>
    <s v="MEDIO   "/>
    <s v="ALTO"/>
    <n v="0.58499999999999996"/>
    <s v="ALTA"/>
    <n v="17979498"/>
    <n v="0"/>
    <s v=" SENTENCIA 1RA FAVORABLE"/>
    <n v="0"/>
    <s v="NO"/>
    <n v="0"/>
    <n v="4"/>
    <s v="LUIS FERNANDO VAHOS"/>
    <n v="43012"/>
    <d v="2017-10-04T00:00:00"/>
    <n v="117199"/>
    <s v="GESTION HUMANA Y DLLO ORGANIZACIONAL"/>
    <s v="SE REGISTRA LA CUANTIA DADO QUE POR INSTRUCCIÓN DE LA DIRECTORA SE INFORMA QUE PARA ESTOS TEMAS YA EXITE UNA PROVISION"/>
    <d v="2020-08-31T00:00:00"/>
    <s v="2017-06"/>
    <s v="4"/>
    <s v="2020-07"/>
    <n v="0.76136533047353394"/>
    <n v="13688966.436518243"/>
    <n v="0"/>
    <d v="2021-06-25T00:00:00"/>
    <n v="0.81643835616438354"/>
    <n v="4.3843078519294892E-2"/>
    <n v="0"/>
    <n v="0.58499999999999996"/>
    <s v="ALTA"/>
    <x v="0"/>
    <n v="0"/>
  </r>
  <r>
    <n v="1821"/>
    <d v="2018-01-12T00:00:00"/>
    <d v="2018-01-30T00:00:00"/>
    <s v="Juzgado octavo administrativo oral de medellin "/>
    <s v="05001333300820170059800"/>
    <s v="2019"/>
    <x v="0"/>
    <s v="BAVARIA S.A"/>
    <s v=" NESTOR RAUL RODRIGUEZ PORRAS"/>
    <n v="76739"/>
    <s v="NULIDAD Y RESTABLECIMIENTO DEL DERECHO"/>
    <s v="IMPUESTOS"/>
    <s v="MEDIO   "/>
    <s v="MEDIO   "/>
    <s v="ALTO"/>
    <s v="BAJO"/>
    <n v="0.39250000000000002"/>
    <s v="MEDIA"/>
    <n v="0"/>
    <n v="0"/>
    <s v=" ALEGATOS PRIMERA"/>
    <n v="0"/>
    <s v="NO"/>
    <n v="0"/>
    <n v="4"/>
    <s v="LUIS FERNANDO VAHOS"/>
    <n v="43012"/>
    <d v="2017-10-04T00:00:00"/>
    <n v="117199"/>
    <s v="HACIENDA"/>
    <m/>
    <d v="2020-08-31T00:00:00"/>
    <s v="2018-01"/>
    <s v="4"/>
    <s v="2020-07"/>
    <n v="0.75126308387247931"/>
    <n v="0"/>
    <n v="0"/>
    <d v="2022-01-11T00:00:00"/>
    <n v="1.3643835616438356"/>
    <n v="4.3843078519294892E-2"/>
    <n v="0"/>
    <n v="0.39250000000000002"/>
    <s v="MEDIA"/>
    <x v="2"/>
    <n v="0"/>
  </r>
  <r>
    <n v="1822"/>
    <d v="2018-02-01T00:00:00"/>
    <d v="2018-02-15T00:00:00"/>
    <s v="JUZGADO 28 ADMINISTRATIVO ORAL DE MEDELLÍN"/>
    <s v="05001333302720180002800"/>
    <s v="2019"/>
    <x v="0"/>
    <s v="SANDRA ISABEL LOPERA GOMEZ"/>
    <s v=" LIZETH JOHANA CARRANZA LOPEZ"/>
    <n v="263831"/>
    <s v="NULIDAD Y RESTABLECIMIENTO DEL DERECHO - LABORAL"/>
    <s v="OTRAS"/>
    <s v="BAJO"/>
    <s v="BAJO"/>
    <s v="BAJO"/>
    <s v="BAJO"/>
    <n v="0.05"/>
    <s v="REMOTA"/>
    <n v="6884365"/>
    <n v="0"/>
    <s v="AUDIENCIA INICIAL O PRIMERA AUDIENCIA"/>
    <n v="0"/>
    <s v="NO"/>
    <n v="0"/>
    <s v="3 AÑOS"/>
    <s v="LUIS FERNANDO VAHOS"/>
    <n v="43012"/>
    <d v="2017-10-04T00:00:00"/>
    <n v="117199"/>
    <s v="EDUCACION"/>
    <s v="POR INSTRUCCIÓN PASCUAL BRAVO EN RIESGOS ES REMOTA"/>
    <d v="2020-08-31T00:00:00"/>
    <s v="2018-02"/>
    <s v="3"/>
    <s v="2020-07"/>
    <n v="0.74599443734185067"/>
    <n v="5135697.99463093"/>
    <n v="0"/>
    <d v="2021-01-31T00:00:00"/>
    <n v="0.41917808219178082"/>
    <n v="4.3843078519294892E-2"/>
    <n v="0"/>
    <n v="0.05"/>
    <s v="REMOTA"/>
    <x v="1"/>
    <n v="0"/>
  </r>
  <r>
    <n v="1823"/>
    <d v="2017-11-22T00:00:00"/>
    <d v="2017-11-30T00:00:00"/>
    <s v="JUZGADO 7 LABORAL DEL CIRCUITO DE MEDELLIN"/>
    <s v="05001310500720170091200"/>
    <s v="2019"/>
    <x v="1"/>
    <s v="ANA RITA TORO MAYA"/>
    <s v="CARLOS MARIO RESTREPO RESTREPO"/>
    <n v="135110"/>
    <s v="ORDINARIA"/>
    <s v="PENSIÓN DE SOBREVIVIENTES"/>
    <s v="ALTO"/>
    <s v="MEDIO   "/>
    <s v="MEDIO   "/>
    <s v="MEDIO   "/>
    <n v="0.6"/>
    <s v="ALTA"/>
    <n v="7812420"/>
    <n v="0"/>
    <s v=" SENTENCIA 1RA FAVORABLE"/>
    <n v="0"/>
    <s v="NO"/>
    <n v="0"/>
    <s v="3 AÑOS"/>
    <s v="LUIS FERNANDO VAHOS"/>
    <n v="43012"/>
    <d v="2017-10-04T00:00:00"/>
    <n v="117199"/>
    <s v="GESTION HUMANA Y DLLO ORGANIZACIONAL"/>
    <s v="SE REGISTRA LA CUANTIA DADO QUE POR INSTRUCCIÓN DE LA DIRECTORA SE INFORMA QUE PARA ESTOS TEMAS YA EXITE UNA PROVISION"/>
    <d v="2020-08-31T00:00:00"/>
    <s v="2017-11"/>
    <s v="3"/>
    <s v="2020-07"/>
    <n v="0.75888387549827907"/>
    <n v="5928719.5666202651"/>
    <n v="0"/>
    <d v="2020-11-21T00:00:00"/>
    <n v="0.22465753424657534"/>
    <n v="4.3843078519294892E-2"/>
    <n v="0"/>
    <n v="0.6"/>
    <s v="ALTA"/>
    <x v="0"/>
    <n v="0"/>
  </r>
  <r>
    <n v="1824"/>
    <d v="2017-12-07T00:00:00"/>
    <d v="2018-04-11T00:00:00"/>
    <s v="JUZGADO DECIMO LABORAL DEL CIRCUITO DE MEDELLIN"/>
    <s v="05001310501020170096400"/>
    <s v="2019"/>
    <x v="1"/>
    <s v="JORGE HUMBERTO BOLIVAR MORALES"/>
    <s v="CARLOS ALBERTO BALLESTEROS BARON"/>
    <n v="33513"/>
    <s v="ORDINARIA"/>
    <s v="LIQUIDACIÓN"/>
    <s v="MEDIO   "/>
    <s v="ALTO"/>
    <s v="MEDIO   "/>
    <s v="ALTO"/>
    <n v="0.84999999999999987"/>
    <s v="ALTA"/>
    <n v="567641743"/>
    <n v="0.15"/>
    <s v="AUDIENCIA INICIAL O PRIMERA AUDIENCIA"/>
    <n v="0"/>
    <s v="NO"/>
    <n v="0"/>
    <s v="3 AÑOS"/>
    <s v="LUIS FERNANDO VAHOS"/>
    <n v="43012"/>
    <d v="2017-10-04T00:00:00"/>
    <n v="117199"/>
    <s v="FABRICA DE LICORES DE ANTIOQUIA"/>
    <m/>
    <d v="2020-08-31T00:00:00"/>
    <s v="2017-12"/>
    <s v="3"/>
    <s v="2020-07"/>
    <n v="0.75597398230954627"/>
    <n v="429122388.98084199"/>
    <n v="64368358.347126298"/>
    <d v="2020-12-06T00:00:00"/>
    <n v="0.26575342465753427"/>
    <n v="4.3843078519294892E-2"/>
    <n v="64233979.283080153"/>
    <n v="0.84999999999999987"/>
    <s v="ALTA"/>
    <x v="0"/>
    <n v="64233979.283080153"/>
  </r>
  <r>
    <n v="1825"/>
    <d v="2018-02-12T00:00:00"/>
    <d v="2018-03-12T00:00:00"/>
    <s v="JUZGADO 17 LABORAL DEL CIRCUITO DE MEDELLIN"/>
    <s v="05001310501720180009100"/>
    <s v="2019"/>
    <x v="1"/>
    <s v="DIANA PATRICIA CASTRO MARTINEZ"/>
    <s v="LIZETH JOHANA CARRANZA LOPEZ"/>
    <n v="263831"/>
    <s v="ORDINARIA"/>
    <s v="LIQUIDACIÓN"/>
    <s v="BAJO"/>
    <s v="MEDIO   "/>
    <s v="MEDIO   "/>
    <s v="ALTO"/>
    <n v="0.58499999999999996"/>
    <s v="ALTA"/>
    <n v="83441611"/>
    <n v="0.2"/>
    <s v=" RECURSO DE APELACIÓN AUTO "/>
    <n v="0"/>
    <s v="NO"/>
    <n v="0"/>
    <s v="3 AÑOS"/>
    <s v="LUIS FERNANDO VAHOS"/>
    <n v="43012"/>
    <d v="2017-10-04T00:00:00"/>
    <n v="117199"/>
    <s v="EDUCACION"/>
    <m/>
    <d v="2020-08-31T00:00:00"/>
    <s v="2018-02"/>
    <s v="3"/>
    <s v="2020-07"/>
    <n v="0.74599443734185067"/>
    <n v="62246977.648842581"/>
    <n v="12449395.529768517"/>
    <d v="2021-02-11T00:00:00"/>
    <n v="0.44931506849315067"/>
    <n v="4.3843078519294892E-2"/>
    <n v="12405485.245039539"/>
    <n v="0.58499999999999996"/>
    <s v="ALTA"/>
    <x v="0"/>
    <n v="12405485.245039539"/>
  </r>
  <r>
    <n v="1826"/>
    <d v="2018-03-01T00:00:00"/>
    <d v="2018-04-16T00:00:00"/>
    <s v="JUZGADO 30 ADMINISTRATIVO DEL CIRCUITO DE MEDELLIN"/>
    <s v="05001333303020180005400"/>
    <s v="2019"/>
    <x v="0"/>
    <s v="ALBA NURY BUSTAMANTE CANO"/>
    <s v="SANDRA PATRICIA VILLA MARIN"/>
    <n v="172623"/>
    <s v="REPARACIÓN DIRECTA"/>
    <s v="ACCIDENTE DE TRANSITO"/>
    <s v="MEDIO   "/>
    <s v="BAJO"/>
    <s v="BAJO"/>
    <s v="ALTO"/>
    <n v="0.47249999999999998"/>
    <s v="MEDIA"/>
    <n v="1459326653"/>
    <n v="0.1"/>
    <s v="CONTESTACIÓN"/>
    <n v="0"/>
    <s v="NO"/>
    <n v="0"/>
    <s v="4 años"/>
    <s v="LUIS FERNANDO VAHOS"/>
    <n v="43012"/>
    <d v="2017-10-04T00:00:00"/>
    <n v="117199"/>
    <s v="INFRAESTRUCTURA"/>
    <m/>
    <d v="2020-08-31T00:00:00"/>
    <s v="2018-03"/>
    <s v="4"/>
    <s v="2020-07"/>
    <n v="0.74420758606092174"/>
    <n v="1086041965.7034943"/>
    <n v="108604196.57034944"/>
    <d v="2022-02-28T00:00:00"/>
    <n v="1.4958904109589042"/>
    <n v="4.3843078519294892E-2"/>
    <n v="107334124.02871627"/>
    <n v="0.47249999999999998"/>
    <s v="MEDIA"/>
    <x v="2"/>
    <n v="107334124.02871627"/>
  </r>
  <r>
    <n v="1827"/>
    <d v="2018-03-01T00:00:00"/>
    <d v="2018-04-04T00:00:00"/>
    <s v="JUZGADO 25 ADMINISTRATIVO ORAL DE MEDELLIN"/>
    <s v="05001333302520180005100"/>
    <s v="2019"/>
    <x v="0"/>
    <s v="DIANA LUCIA GARCIA MEJIA "/>
    <s v="NICOLAS OCTAVIO ARISMENDI VILLEGAS"/>
    <n v="140233"/>
    <s v="NULIDAD Y RESTABLECIMIENTO DEL DERECHO - LABORAL"/>
    <s v="RECONOCIMIENTO Y PAGO DE OTRAS PRESTACIONES SALARIALES, SOLCIALES Y SALARIOS"/>
    <s v="MEDIO   "/>
    <s v="BAJO"/>
    <s v="BAJO"/>
    <s v="ALTO"/>
    <n v="0.47249999999999998"/>
    <s v="MEDIA"/>
    <n v="91311964"/>
    <n v="0.2"/>
    <s v=" ALEGATOS PRIMERA"/>
    <n v="0"/>
    <s v="NO"/>
    <n v="0"/>
    <s v="3 AÑOS"/>
    <s v="LUIS FERNANDO VAHOS"/>
    <n v="43012"/>
    <d v="2017-10-04T00:00:00"/>
    <n v="117199"/>
    <s v="EDUCACION"/>
    <m/>
    <d v="2020-08-31T00:00:00"/>
    <s v="2018-03"/>
    <s v="3"/>
    <s v="2020-07"/>
    <n v="0.74420758606092174"/>
    <n v="67955056.306921795"/>
    <n v="13591011.26138436"/>
    <d v="2021-02-28T00:00:00"/>
    <n v="0.49589041095890413"/>
    <n v="4.3843078519294892E-2"/>
    <n v="13538114.996820623"/>
    <n v="0.47249999999999998"/>
    <s v="MEDIA"/>
    <x v="2"/>
    <n v="13538114.996820623"/>
  </r>
  <r>
    <n v="1828"/>
    <d v="2018-02-19T00:00:00"/>
    <d v="2018-05-04T00:00:00"/>
    <s v="JUZGADO 09 ADMINISTRATIVO ORAL DE MEDELLIN"/>
    <s v="05001333300920170009200"/>
    <s v="2019"/>
    <x v="0"/>
    <s v="HECTOR VELASQUEZ POSADA"/>
    <s v="HECTOR VELASQUEZ POSADA"/>
    <n v="50102"/>
    <s v="EJECUTIVA"/>
    <s v="SINGULAR "/>
    <s v="MEDIO   "/>
    <s v="BAJO"/>
    <s v="BAJO"/>
    <s v="ALTO"/>
    <n v="0.47249999999999998"/>
    <s v="MEDIA"/>
    <n v="5281428"/>
    <n v="0"/>
    <s v=" SENTENCIA 1RA EN CONTRA"/>
    <n v="0"/>
    <s v="NO"/>
    <n v="0"/>
    <n v="4"/>
    <s v="LUIS FERNANDO VAHOS"/>
    <n v="43012"/>
    <d v="2017-10-04T00:00:00"/>
    <n v="117199"/>
    <s v="INFRAESTRUCTURA"/>
    <m/>
    <d v="2020-08-31T00:00:00"/>
    <s v="2018-02"/>
    <s v="4"/>
    <s v="2020-07"/>
    <n v="0.74599443734185067"/>
    <n v="3939915.9092214955"/>
    <n v="0"/>
    <d v="2022-02-18T00:00:00"/>
    <n v="1.4684931506849315"/>
    <n v="4.3843078519294892E-2"/>
    <n v="0"/>
    <n v="0.47249999999999998"/>
    <s v="MEDIA"/>
    <x v="2"/>
    <n v="0"/>
  </r>
  <r>
    <n v="1829"/>
    <d v="2018-06-08T00:00:00"/>
    <d v="2018-06-14T00:00:00"/>
    <s v="JUZGADO 23 LABORAL DEL CIRCUITO DE MEDELLIN "/>
    <s v="05001310502320180028400"/>
    <s v="2019"/>
    <x v="1"/>
    <s v="DIEGO ANDRES HERRERA CASTRILLON"/>
    <s v="CARLOS BALLESTEROS BARON"/>
    <n v="33513"/>
    <s v="ORDINARIA"/>
    <s v="RECONOCIMIENTO Y PAGO DE OTRAS PRESTACIONES SALARIALES, SOLCIALES Y SALARIOS"/>
    <s v="MEDIO   "/>
    <s v="BAJO"/>
    <s v="BAJO"/>
    <s v="ALTO"/>
    <n v="0.47249999999999998"/>
    <s v="MEDIA"/>
    <n v="850319331"/>
    <n v="0.12"/>
    <s v=" ALEGATOS PRIMERA"/>
    <n v="0"/>
    <s v="NO"/>
    <n v="0"/>
    <s v="3 AÑOS"/>
    <s v="LUIS FERNANDO VAHOS"/>
    <n v="43012"/>
    <d v="2017-10-04T00:00:00"/>
    <n v="117199"/>
    <s v="FABRICA DE LICORES DE ANTIOQUIA"/>
    <m/>
    <d v="2020-08-31T00:00:00"/>
    <s v="2018-06"/>
    <s v="3"/>
    <s v="2020-07"/>
    <n v="0.73777124655030268"/>
    <n v="627341152.79768944"/>
    <n v="75280938.33572273"/>
    <d v="2021-06-07T00:00:00"/>
    <n v="0.76712328767123283"/>
    <n v="4.3843078519294892E-2"/>
    <n v="74828171.158574"/>
    <n v="0.47249999999999998"/>
    <s v="MEDIA"/>
    <x v="2"/>
    <n v="74828171.158574"/>
  </r>
  <r>
    <n v="1830"/>
    <d v="2018-05-25T00:00:00"/>
    <d v="2018-06-19T00:00:00"/>
    <s v="JUZGADO 4 LABORAL DEL CIRCUITO DE MEDELLIN"/>
    <s v="05001310500420180034600"/>
    <s v="2019"/>
    <x v="1"/>
    <s v="SILVIA LONDOÑO TAPIAS"/>
    <s v="NICOLAS OCTAVIO ARISMENDI VILLEGAS"/>
    <n v="140233"/>
    <s v="ORDINARIA"/>
    <s v="RECONOCIMIENTO Y PAGO DE OTRAS PRESTACIONES SALARIALES, SOLCIALES Y SALARIOS"/>
    <s v="MEDIO   "/>
    <s v="MEDIO   "/>
    <s v="BAJO"/>
    <s v="ALTO"/>
    <n v="0.63"/>
    <s v="ALTA"/>
    <n v="96757165"/>
    <n v="0.14000000000000001"/>
    <s v="CONTESTACIÓN"/>
    <n v="0"/>
    <s v="NO"/>
    <n v="0"/>
    <s v="3 AÑOS"/>
    <s v="LUIS FERNANDO VAHOS"/>
    <n v="43012"/>
    <d v="2017-10-04T00:00:00"/>
    <n v="117199"/>
    <s v="EDUCACION"/>
    <m/>
    <d v="2020-08-31T00:00:00"/>
    <s v="2018-05"/>
    <s v="3"/>
    <s v="2020-07"/>
    <n v="0.73891229786794344"/>
    <n v="71495059.12533775"/>
    <n v="10009308.277547287"/>
    <d v="2021-05-24T00:00:00"/>
    <n v="0.72876712328767124"/>
    <n v="4.3843078519294892E-2"/>
    <n v="9952109.9914533831"/>
    <n v="0.63"/>
    <s v="ALTA"/>
    <x v="0"/>
    <n v="9952109.9914533831"/>
  </r>
  <r>
    <n v="1831"/>
    <d v="2018-03-22T00:00:00"/>
    <d v="2018-06-27T00:00:00"/>
    <s v="JUZGADO 28 ADMINISTRATIVO DEL CIRCUITO DE MEDELLIN"/>
    <s v="05001333302820180002100"/>
    <s v="2019"/>
    <x v="0"/>
    <s v="MELIDA DEL SOCORRO CORREA ROLDAN"/>
    <s v="JULIA FERNANDA MUÑOZ RINCON"/>
    <n v="215278"/>
    <s v="NULIDAD Y RESTABLECIMIENTO DEL DERECHO - LABORAL"/>
    <s v="RECONOCIMIENTO Y PAGO DE OTRAS PRESTACIONES SALARIALES, SOLCIALES Y SALARIOS"/>
    <s v="MEDIO   "/>
    <s v="MEDIO   "/>
    <s v="BAJO"/>
    <s v="ALTO"/>
    <n v="0.63"/>
    <s v="ALTA"/>
    <n v="73255831"/>
    <n v="0.12"/>
    <s v=" TRASLADO DE LAS EXCEPCIONES"/>
    <n v="0"/>
    <s v="NO"/>
    <n v="0"/>
    <s v="3 AÑOS"/>
    <s v="LUIS FERNANDO VAHOS"/>
    <n v="43012"/>
    <d v="2017-10-04T00:00:00"/>
    <n v="117199"/>
    <s v="EDUCACION"/>
    <m/>
    <d v="2020-08-31T00:00:00"/>
    <s v="2018-03"/>
    <s v="3"/>
    <s v="2020-07"/>
    <n v="0.74420758606092174"/>
    <n v="54517545.153396837"/>
    <n v="6542105.4184076199"/>
    <d v="2021-03-21T00:00:00"/>
    <n v="0.55342465753424652"/>
    <n v="4.3843078519294892E-2"/>
    <n v="6513695.8009505663"/>
    <n v="0.63"/>
    <s v="ALTA"/>
    <x v="0"/>
    <n v="6513695.8009505663"/>
  </r>
  <r>
    <n v="1832"/>
    <d v="2017-11-22T00:00:00"/>
    <d v="2018-06-29T00:00:00"/>
    <s v="JUZGADO 23 ADMINISTRATIVO DEL CIRCUITO DE MEDELLIN"/>
    <s v="05001333303020170054400"/>
    <s v="2019"/>
    <x v="0"/>
    <s v="LUIS OSCAR VELEZ MEJIA"/>
    <s v="MARIO ARNULFO MAZO TAPIAS"/>
    <n v="240535"/>
    <s v="NULIDAD Y RESTABLECIMIENTO DEL DERECHO - LABORAL"/>
    <s v="RECONOCIMIENTO Y PAGO DE OTRAS PRESTACIONES SALARIALES, SOLCIALES Y SALARIOS"/>
    <s v="MEDIO   "/>
    <s v="BAJO"/>
    <s v="BAJO"/>
    <s v="ALTO"/>
    <n v="0.47249999999999998"/>
    <s v="MEDIA"/>
    <n v="20637420"/>
    <n v="0.1"/>
    <s v="AUDIENCIA INICIAL O PRIMERA AUDIENCIA"/>
    <n v="0"/>
    <s v="NO"/>
    <n v="0"/>
    <s v="3 AÑOS"/>
    <s v="LUIS FERNANDO VAHOS"/>
    <n v="43012"/>
    <d v="2017-10-04T00:00:00"/>
    <n v="117199"/>
    <s v="EDUCACION"/>
    <m/>
    <d v="2020-08-31T00:00:00"/>
    <s v="2017-11"/>
    <s v="3"/>
    <s v="2020-07"/>
    <n v="0.75888387549827907"/>
    <n v="15661405.269885695"/>
    <n v="1566140.5269885696"/>
    <d v="2020-11-21T00:00:00"/>
    <n v="0.22465753424657534"/>
    <n v="4.3843078519294892E-2"/>
    <n v="1563376.1187532626"/>
    <n v="0.47249999999999998"/>
    <s v="MEDIA"/>
    <x v="2"/>
    <n v="1563376.1187532626"/>
  </r>
  <r>
    <n v="1833"/>
    <d v="2018-05-25T00:00:00"/>
    <d v="2018-06-06T00:00:00"/>
    <s v="JUZGADO 2 ADMINISTRATIVO DEL CIRCUITO DE MEDELLIN"/>
    <s v="05001333300220180019900"/>
    <s v="2019"/>
    <x v="0"/>
    <s v="MARIA ARACELLY ROJAS CARDONA "/>
    <s v="JULIA FERNANDA MUÑOZ RINCON"/>
    <n v="215278"/>
    <s v="NULIDAD Y RESTABLECIMIENTO DEL DERECHO - LABORAL"/>
    <s v="RECONOCIMIENTO Y PAGO DE OTRAS PRESTACIONES SALARIALES, SOLCIALES Y SALARIOS"/>
    <s v="MEDIO   "/>
    <s v="BAJO"/>
    <s v="BAJO"/>
    <s v="ALTO"/>
    <n v="0.47249999999999998"/>
    <s v="MEDIA"/>
    <n v="121505652"/>
    <n v="0.15"/>
    <s v="AUDIENCIA INICIAL O PRIMERA AUDIENCIA"/>
    <n v="0"/>
    <s v="NO"/>
    <n v="0"/>
    <s v="3 AÑOS"/>
    <s v="LUIS FERNANDO VAHOS"/>
    <n v="43012"/>
    <d v="2017-10-04T00:00:00"/>
    <n v="117199"/>
    <s v="EDUCACION"/>
    <m/>
    <d v="2020-08-31T00:00:00"/>
    <s v="2018-05"/>
    <s v="3"/>
    <s v="2020-07"/>
    <n v="0.73891229786794344"/>
    <n v="89782020.52326268"/>
    <n v="13467303.078489402"/>
    <d v="2021-05-24T00:00:00"/>
    <n v="0.72876712328767124"/>
    <n v="4.3843078519294892E-2"/>
    <n v="13390344.04865068"/>
    <n v="0.47249999999999998"/>
    <s v="MEDIA"/>
    <x v="2"/>
    <n v="13390344.04865068"/>
  </r>
  <r>
    <n v="1834"/>
    <d v="2018-04-20T00:00:00"/>
    <d v="2018-07-05T00:00:00"/>
    <s v="JUZGADO 1 ADMINISTRATIVO DEL CIRCUITO DE MEDELLIN"/>
    <s v="05001333300120180010200"/>
    <s v="2019"/>
    <x v="0"/>
    <s v="GLORIA PATRICIA LOPEZ RAMIREZ"/>
    <s v="JULIA FERNANDA MUÑOZ RINCON"/>
    <n v="215278"/>
    <s v="NULIDAD Y RESTABLECIMIENTO DEL DERECHO - LABORAL"/>
    <s v="RECONOCIMIENTO Y PAGO DE OTRAS PRESTACIONES SALARIALES, SOLCIALES Y SALARIOS"/>
    <s v="MEDIO   "/>
    <s v="BAJO"/>
    <s v="BAJO"/>
    <s v="ALTO"/>
    <n v="0.47249999999999998"/>
    <s v="MEDIA"/>
    <n v="114750968"/>
    <n v="0.15"/>
    <s v="CONTESTACIÓN"/>
    <n v="0"/>
    <s v="NO"/>
    <n v="0"/>
    <s v="3 AÑOS"/>
    <s v="LUIS FERNANDO VAHOS"/>
    <n v="43012"/>
    <d v="2017-10-04T00:00:00"/>
    <n v="117199"/>
    <s v="EDUCACION"/>
    <m/>
    <d v="2020-08-31T00:00:00"/>
    <s v="2018-04"/>
    <s v="3"/>
    <s v="2020-07"/>
    <n v="0.74078668525523483"/>
    <n v="85005989.214549527"/>
    <n v="12750898.382182429"/>
    <d v="2021-04-19T00:00:00"/>
    <n v="0.63287671232876708"/>
    <n v="4.3843078519294892E-2"/>
    <n v="12687596.929668248"/>
    <n v="0.47249999999999998"/>
    <s v="MEDIA"/>
    <x v="2"/>
    <n v="12687596.929668248"/>
  </r>
  <r>
    <n v="1835"/>
    <d v="2018-07-10T00:00:00"/>
    <d v="2018-07-27T00:00:00"/>
    <s v="JUZGADO 33 ADMINISTRATIVO DEL CIRCUITO DE MEDELLIN"/>
    <s v="0500133330332018025300"/>
    <s v="2019"/>
    <x v="0"/>
    <s v="CLAUDIA PATRICIA BUITRAGO CORREA"/>
    <s v="DIANA CAROLINA ALZATE QUINTERO"/>
    <n v="165819"/>
    <s v="NULIDAD Y RESTABLECIMIENTO DEL DERECHO"/>
    <s v="RECONOCIMIENTO Y PAGO DE OTRAS PRESTACIONES SALARIALES, SOLCIALES Y SALARIOS"/>
    <s v="BAJO"/>
    <s v="BAJO"/>
    <s v="MEDIO   "/>
    <s v="MEDIO   "/>
    <n v="0.2525"/>
    <s v="MEDIA"/>
    <n v="21640791"/>
    <n v="0.05"/>
    <s v="AUDIENCIA INICIAL O PRIMERA AUDIENCIA"/>
    <n v="0"/>
    <s v="NO"/>
    <n v="0"/>
    <s v="3 AÑOS"/>
    <s v="LUIS FERNANDO VAHOS"/>
    <n v="43012"/>
    <d v="2017-10-04T00:00:00"/>
    <n v="117199"/>
    <s v="EDUCACION"/>
    <m/>
    <d v="2020-08-31T00:00:00"/>
    <s v="2018-07"/>
    <s v="3"/>
    <s v="2020-07"/>
    <n v="0.73871336652539898"/>
    <n v="15986341.573882556"/>
    <n v="799317.07869412785"/>
    <d v="2021-07-09T00:00:00"/>
    <n v="0.85479452054794525"/>
    <n v="4.3843078519294892E-2"/>
    <n v="793962.12132152426"/>
    <n v="0.2525"/>
    <s v="MEDIA"/>
    <x v="2"/>
    <n v="793962.12132152426"/>
  </r>
  <r>
    <n v="1836"/>
    <d v="2018-06-01T00:00:00"/>
    <d v="2018-07-25T00:00:00"/>
    <s v="JUZGADO 4 ADMINISTRATIVO DEL CIRCUITO DE MEDELLIN"/>
    <s v="05001333300420180014500"/>
    <s v="2019"/>
    <x v="0"/>
    <s v="LEIDY JANETH ARIAS ACEVEDO"/>
    <s v="JULIA FERNANDA MUÑOZ RINCON"/>
    <n v="215278"/>
    <s v="NULIDAD Y RESTABLECIMIENTO DEL DERECHO - LABORAL"/>
    <s v="RECONOCIMIENTO Y PAGO DE OTRAS PRESTACIONES SALARIALES, SOLCIALES Y SALARIOS"/>
    <s v="BAJO"/>
    <s v="MEDIO   "/>
    <s v="MEDIO   "/>
    <s v="ALTO"/>
    <n v="0.58499999999999996"/>
    <s v="ALTA"/>
    <n v="54674001"/>
    <n v="0.15"/>
    <s v="CONTESTACIÓN"/>
    <n v="0"/>
    <s v="NO"/>
    <n v="0"/>
    <s v="3 AÑOS"/>
    <s v="LUIS FERNANDO VAHOS"/>
    <n v="43012"/>
    <d v="2017-10-04T00:00:00"/>
    <n v="117199"/>
    <s v="EDUCACION"/>
    <m/>
    <d v="2020-08-31T00:00:00"/>
    <s v="2018-06"/>
    <s v="3"/>
    <s v="2020-07"/>
    <n v="0.73777124655030268"/>
    <n v="40336905.871662498"/>
    <n v="6050535.8807493746"/>
    <d v="2021-05-31T00:00:00"/>
    <n v="0.74794520547945209"/>
    <n v="4.3843078519294892E-2"/>
    <n v="6015052.8192057488"/>
    <n v="0.58499999999999996"/>
    <s v="ALTA"/>
    <x v="0"/>
    <n v="6015052.8192057488"/>
  </r>
  <r>
    <n v="1837"/>
    <d v="2018-07-23T00:00:00"/>
    <d v="2018-07-26T00:00:00"/>
    <s v="JUZGADO 11 ADMINISTRATIVO DEL CIRCUITO DE MEDELLIN"/>
    <s v="05001333301120180025500"/>
    <s v="2019"/>
    <x v="0"/>
    <s v="JHON JAIRO CHICA "/>
    <s v="TATIANA CHICA"/>
    <n v="262477"/>
    <s v="REPARACIÓN DIRECTA"/>
    <s v="FALLA EN EL SERVICIO DE EDUCACIÓN"/>
    <s v="MEDIO   "/>
    <s v="BAJO"/>
    <s v="MEDIO   "/>
    <s v="BAJO"/>
    <n v="0.185"/>
    <s v="BAJA"/>
    <n v="6480000"/>
    <n v="7.0000000000000007E-2"/>
    <s v="AUDIENCIA INICIAL O PRIMERA AUDIENCIA"/>
    <n v="0"/>
    <s v="NO"/>
    <n v="0"/>
    <s v="3 AÑOS"/>
    <s v="LUIS FERNANDO VAHOS"/>
    <n v="43012"/>
    <d v="2017-10-04T00:00:00"/>
    <n v="117199"/>
    <s v="EDUCACION"/>
    <m/>
    <d v="2020-08-31T00:00:00"/>
    <s v="2018-07"/>
    <s v="3"/>
    <s v="2020-07"/>
    <n v="0.73871336652539898"/>
    <n v="4786862.6150845857"/>
    <n v="335080.38305592106"/>
    <d v="2021-07-22T00:00:00"/>
    <n v="0.8904109589041096"/>
    <n v="4.3843078519294892E-2"/>
    <n v="332742.33223797154"/>
    <n v="0.185"/>
    <s v="BAJA"/>
    <x v="2"/>
    <n v="332742.33223797154"/>
  </r>
  <r>
    <n v="1838"/>
    <d v="2018-06-25T00:00:00"/>
    <d v="2018-08-06T00:00:00"/>
    <s v="JUZGADO 11 ADMINISTRATIVO DEL CIRCUITO DE MEDELLIN"/>
    <s v="05001333301120180020900"/>
    <s v="2019"/>
    <x v="0"/>
    <s v="ELIANA YANETH RODRIGUEZ HERNANDEZ"/>
    <s v="NICOLAS OCTAVIO ARISMENDI VILLEGAS"/>
    <n v="140233"/>
    <s v="NULIDAD Y RESTABLECIMIENTO DEL DERECHO - LABORAL"/>
    <s v="RECONOCIMIENTO Y PAGO DE OTRAS PRESTACIONES SALARIALES, SOLCIALES Y SALARIOS"/>
    <s v="BAJO"/>
    <s v="MEDIO   "/>
    <s v="MEDIO   "/>
    <s v="ALTO"/>
    <n v="0.58499999999999996"/>
    <s v="ALTA"/>
    <n v="148691613"/>
    <n v="0.1"/>
    <s v="AUDIENCIA INICIAL O PRIMERA AUDIENCIA"/>
    <n v="0"/>
    <s v="NO"/>
    <n v="0"/>
    <s v="3 AÑOS"/>
    <s v="LUIS FERNANDO VAHOS"/>
    <n v="43012"/>
    <d v="2017-10-04T00:00:00"/>
    <n v="117199"/>
    <s v="EDUCACION"/>
    <m/>
    <d v="2020-08-31T00:00:00"/>
    <s v="2018-06"/>
    <s v="3"/>
    <s v="2020-07"/>
    <n v="0.73777124655030268"/>
    <n v="109700396.67458519"/>
    <n v="10970039.667458519"/>
    <d v="2021-06-24T00:00:00"/>
    <n v="0.81369863013698629"/>
    <n v="4.3843078519294892E-2"/>
    <n v="10900068.829042515"/>
    <n v="0.58499999999999996"/>
    <s v="ALTA"/>
    <x v="0"/>
    <n v="10900068.829042515"/>
  </r>
  <r>
    <n v="1839"/>
    <d v="2018-07-18T00:00:00"/>
    <d v="2018-08-27T00:00:00"/>
    <s v="JUZGADO 20 ADMINISTRATIVO DEL CIRCUITO DE MEDELLIN"/>
    <s v="05001333302020180025500"/>
    <s v="2019"/>
    <x v="0"/>
    <s v="GLENIS DEL ROSARIO MARTINEZ CUADRADO"/>
    <s v="JULIA FERNANDA MUÑOZ RINCON"/>
    <n v="215278"/>
    <s v="NULIDAD Y RESTABLECIMIENTO DEL DERECHO - LABORAL"/>
    <s v="RECONOCIMIENTO Y PAGO DE OTRAS PRESTACIONES SALARIALES, SOLCIALES Y SALARIOS"/>
    <s v="BAJO"/>
    <s v="MEDIO   "/>
    <s v="MEDIO   "/>
    <s v="ALTO"/>
    <n v="0.58499999999999996"/>
    <s v="ALTA"/>
    <n v="75000000"/>
    <n v="0.09"/>
    <s v="CONTESTACIÓN"/>
    <n v="0"/>
    <s v="NO"/>
    <n v="0"/>
    <s v="3 AÑOS"/>
    <s v="LUIS FERNANDO VAHOS"/>
    <n v="43012"/>
    <d v="2017-10-04T00:00:00"/>
    <n v="117199"/>
    <s v="EDUCACION"/>
    <m/>
    <d v="2020-08-31T00:00:00"/>
    <s v="2018-07"/>
    <s v="3"/>
    <s v="2020-07"/>
    <n v="0.73871336652539898"/>
    <n v="55403502.489404924"/>
    <n v="4986315.2240464427"/>
    <d v="2021-07-17T00:00:00"/>
    <n v="0.87671232876712324"/>
    <n v="4.3843078519294892E-2"/>
    <n v="4952056.2261384968"/>
    <n v="0.58499999999999996"/>
    <s v="ALTA"/>
    <x v="0"/>
    <n v="4952056.2261384968"/>
  </r>
  <r>
    <n v="1840"/>
    <d v="2018-06-28T00:00:00"/>
    <d v="2018-08-27T00:00:00"/>
    <s v="JUZGADO 01 ADMINISTRATIVO DEL CIRCUITO DE TURBO"/>
    <s v="05837333300120180031100"/>
    <s v="2019"/>
    <x v="0"/>
    <s v="CONSORCIO CEGATO ESCUELAS CHOGORODO"/>
    <s v="DIANA ALEJANDRA LOTERO RESTREPO"/>
    <n v="134067"/>
    <s v="CONTRACTUAL"/>
    <s v="EQUILIBRIO ECONOMICO"/>
    <s v="BAJO"/>
    <s v="ALTO"/>
    <s v="BAJO"/>
    <s v="ALTO"/>
    <n v="0.71499999999999997"/>
    <s v="ALTA"/>
    <n v="75000000"/>
    <n v="0.2"/>
    <s v="CONTESTACIÓN"/>
    <n v="0"/>
    <s v="NO"/>
    <n v="0"/>
    <s v="3 AÑOS"/>
    <s v="LUIS FERNANDO VAHOS"/>
    <n v="43012"/>
    <d v="2017-10-04T00:00:00"/>
    <n v="117199"/>
    <s v="EDUCACION"/>
    <m/>
    <d v="2020-08-31T00:00:00"/>
    <s v="2018-06"/>
    <s v="3"/>
    <s v="2020-07"/>
    <n v="0.73777124655030268"/>
    <n v="55332843.491272703"/>
    <n v="11066568.698254541"/>
    <d v="2021-06-27T00:00:00"/>
    <n v="0.82191780821917804"/>
    <n v="4.3843078519294892E-2"/>
    <n v="10995271.469522264"/>
    <n v="0.71499999999999997"/>
    <s v="ALTA"/>
    <x v="0"/>
    <n v="10995271.469522264"/>
  </r>
  <r>
    <n v="1841"/>
    <d v="2018-09-03T00:00:00"/>
    <d v="2018-09-28T00:00:00"/>
    <s v="JUZGADO 17 ADMINISTRATIVO ORAL DE MEDELLIN"/>
    <s v="05001333301720180033900"/>
    <s v="2019"/>
    <x v="0"/>
    <s v="MARIA PASTORA CARDONA DE CASTAÑO"/>
    <s v="JAIME JAVIER DIAZ PELAEZ"/>
    <n v="89803"/>
    <s v="NULIDAD Y RESTABLECIMIENTO DEL DERECHO - LABORAL"/>
    <s v="RECONOCIMIENTO Y PAGO DE PENSIÓN"/>
    <s v="MEDIO   "/>
    <s v="MEDIO   "/>
    <s v="MEDIO   "/>
    <s v="ALTO"/>
    <n v="0.67500000000000004"/>
    <s v="ALTA"/>
    <n v="20814144"/>
    <n v="0.1"/>
    <s v=" ALEGATOS PRIMERA"/>
    <n v="0"/>
    <s v="NO"/>
    <n v="0"/>
    <s v="3 AÑOS"/>
    <s v="LUIS FERNANDO VAHOS"/>
    <n v="43012"/>
    <d v="2017-10-04T00:00:00"/>
    <n v="117199"/>
    <s v="EDUCACION"/>
    <m/>
    <d v="2020-08-31T00:00:00"/>
    <s v="2018-09"/>
    <s v="3"/>
    <s v="2020-07"/>
    <n v="0.73661443780017011"/>
    <n v="15331998.980851784"/>
    <n v="1533199.8980851786"/>
    <d v="2021-09-02T00:00:00"/>
    <n v="1.0054794520547945"/>
    <n v="4.3843078519294892E-2"/>
    <n v="1521124.8135370531"/>
    <n v="0.67500000000000004"/>
    <s v="ALTA"/>
    <x v="0"/>
    <n v="1521124.8135370531"/>
  </r>
  <r>
    <n v="1842"/>
    <d v="2018-09-07T00:00:00"/>
    <d v="2018-09-21T00:00:00"/>
    <s v="JUZGADO 4 ADMINISTRATIVO ORAL DE MEDELLIN"/>
    <s v="05001333300420180032300"/>
    <s v="2019"/>
    <x v="0"/>
    <s v="MARIA EDELMIRA GAVIRIA MARTINEZ"/>
    <s v="JAIME JAVIER DIAZ PELAEZ"/>
    <n v="89803"/>
    <s v="NULIDAD Y RESTABLECIMIENTO DEL DERECHO - LABORAL"/>
    <s v="RECONOCIMIENTO Y PAGO DE PENSIÓN"/>
    <s v="MEDIO   "/>
    <s v="MEDIO   "/>
    <s v="MEDIO   "/>
    <s v="ALTO"/>
    <n v="0.67500000000000004"/>
    <s v="ALTA"/>
    <n v="20561088"/>
    <n v="0.1"/>
    <s v="CONTESTACIÓN"/>
    <n v="0"/>
    <s v="NO"/>
    <n v="0"/>
    <s v="3 AÑOS"/>
    <s v="LUIS FERNANDO VAHOS"/>
    <n v="43012"/>
    <d v="2017-10-04T00:00:00"/>
    <n v="117199"/>
    <s v="EDUCACION"/>
    <m/>
    <d v="2020-08-31T00:00:00"/>
    <s v="2018-09"/>
    <s v="3"/>
    <s v="2020-07"/>
    <n v="0.73661443780017011"/>
    <n v="15145594.277679823"/>
    <n v="1514559.4277679825"/>
    <d v="2021-09-06T00:00:00"/>
    <n v="1.0164383561643835"/>
    <n v="4.3843078519294892E-2"/>
    <n v="1502501.6611434906"/>
    <n v="0.67500000000000004"/>
    <s v="ALTA"/>
    <x v="0"/>
    <n v="1502501.6611434906"/>
  </r>
  <r>
    <n v="1843"/>
    <d v="2018-08-23T00:00:00"/>
    <d v="2018-10-18T00:00:00"/>
    <s v="JUZGADO 35 ADMINISTRATIVO ORAL DE MEDELLIN"/>
    <s v="05001333303520180023200"/>
    <s v="2019"/>
    <x v="0"/>
    <s v="MARIA AMPARO BOTERO OSORIO"/>
    <s v="JULIA FERNANDA MUÑOZ RINCON"/>
    <n v="215278"/>
    <s v="NULIDAD Y RESTABLECIMIENTO DEL DERECHO - LABORAL"/>
    <s v="RECONOCIMIENTO Y PAGO DE OTRAS PRESTACIONES SALARIALES, SOLCIALES Y SALARIOS"/>
    <s v="MEDIO   "/>
    <s v="BAJO"/>
    <s v="BAJO"/>
    <s v="ALTO"/>
    <n v="0.47249999999999998"/>
    <s v="MEDIA"/>
    <n v="92144241"/>
    <n v="0.15"/>
    <s v="CONTESTACIÓN"/>
    <n v="0"/>
    <s v="NO"/>
    <n v="0"/>
    <s v="3 AÑOS"/>
    <s v="LUIS FERNANDO VAHOS"/>
    <n v="43012"/>
    <d v="2017-10-04T00:00:00"/>
    <n v="117199"/>
    <s v="EDUCACION"/>
    <m/>
    <d v="2020-08-31T00:00:00"/>
    <s v="2018-08"/>
    <s v="3"/>
    <s v="2020-07"/>
    <n v="0.7378298404971021"/>
    <n v="67986770.639756531"/>
    <n v="10198015.59596348"/>
    <d v="2021-08-22T00:00:00"/>
    <n v="0.97534246575342465"/>
    <n v="4.3843078519294892E-2"/>
    <n v="10120096.770129748"/>
    <n v="0.47249999999999998"/>
    <s v="MEDIA"/>
    <x v="2"/>
    <n v="10120096.770129748"/>
  </r>
  <r>
    <n v="1844"/>
    <d v="2018-06-27T00:00:00"/>
    <d v="2018-09-13T00:00:00"/>
    <s v="JUZGADO 6 ADMINISTRATIVO ORAL DE MEDELLIN"/>
    <s v="05001333300620180018000"/>
    <s v="2019"/>
    <x v="0"/>
    <s v="ROSA ELVIRA QUIROZ OQUENDO"/>
    <s v="JULIA FERNANDA MUÑOZ RINCON"/>
    <n v="215278"/>
    <s v="NULIDAD Y RESTABLECIMIENTO DEL DERECHO - LABORAL"/>
    <s v="RECONOCIMIENTO Y PAGO DE OTRAS PRESTACIONES SALARIALES, SOLCIALES Y SALARIOS"/>
    <s v="MEDIO   "/>
    <s v="BAJO"/>
    <s v="BAJO"/>
    <s v="ALTO"/>
    <n v="0.47249999999999998"/>
    <s v="MEDIA"/>
    <n v="67186384"/>
    <n v="0.15"/>
    <s v="CONTESTACIÓN"/>
    <n v="0"/>
    <s v="NO"/>
    <n v="0"/>
    <s v="3 AÑOS"/>
    <s v="LUIS FERNANDO VAHOS"/>
    <n v="43012"/>
    <d v="2017-10-04T00:00:00"/>
    <n v="117199"/>
    <s v="EDUCACION"/>
    <m/>
    <d v="2020-08-31T00:00:00"/>
    <s v="2018-06"/>
    <s v="3"/>
    <s v="2020-07"/>
    <n v="0.73777124655030268"/>
    <n v="49568182.274887308"/>
    <n v="7435227.3412330961"/>
    <d v="2021-06-26T00:00:00"/>
    <n v="0.81917808219178079"/>
    <n v="4.3843078519294892E-2"/>
    <n v="7387484.4710407062"/>
    <n v="0.47249999999999998"/>
    <s v="MEDIA"/>
    <x v="2"/>
    <n v="7387484.4710407062"/>
  </r>
  <r>
    <n v="1845"/>
    <d v="2018-09-12T00:00:00"/>
    <d v="2018-10-19T00:00:00"/>
    <s v="JUZGADO 16 LABORAL DEL CIRCUITO DE MEDELLIN "/>
    <s v="05001310501620180039600"/>
    <s v="2019"/>
    <x v="1"/>
    <s v="MARLENY GOMEZ MUÑOZ"/>
    <s v="CARLOS BALLESTEROS BARON"/>
    <n v="33513"/>
    <s v="ORDINARIA"/>
    <s v="LIQUIDACIÓN"/>
    <s v="BAJO"/>
    <s v="MEDIO   "/>
    <s v="ALTO"/>
    <s v="ALTO"/>
    <n v="0.63500000000000001"/>
    <s v="ALTA"/>
    <n v="11357691419"/>
    <n v="0.15"/>
    <s v="CONTESTACIÓN"/>
    <n v="0"/>
    <s v="NO"/>
    <n v="0"/>
    <s v="3 AÑOS"/>
    <s v="LUIS FERNANDO VAHOS"/>
    <n v="43012"/>
    <d v="2017-10-04T00:00:00"/>
    <n v="117199"/>
    <s v="FABRICA DE LICORES DE ANTIOQUIA"/>
    <m/>
    <d v="2020-08-31T00:00:00"/>
    <s v="2018-09"/>
    <s v="3"/>
    <s v="2020-07"/>
    <n v="0.73661443780017011"/>
    <n v="8366239479.3145008"/>
    <n v="1254935921.8971751"/>
    <d v="2021-09-11T00:00:00"/>
    <n v="1.0301369863013699"/>
    <n v="4.3843078519294892E-2"/>
    <n v="1244810976.7059669"/>
    <n v="0.63500000000000001"/>
    <s v="ALTA"/>
    <x v="0"/>
    <n v="1244810976.7059669"/>
  </r>
  <r>
    <n v="1846"/>
    <d v="2018-06-21T00:00:00"/>
    <d v="2018-09-26T00:00:00"/>
    <s v="JUZGADO 09 LABORAL DEL CIRCUITO DE MEDELLIN "/>
    <s v="05001310500920180030400"/>
    <s v="2019"/>
    <x v="1"/>
    <s v="EVERY SANEY RENGIFO ORTIZ y OTROS"/>
    <s v="CARLOS BALLESTEROS BARON"/>
    <n v="33513"/>
    <s v="ORDINARIA"/>
    <s v="LIQUIDACIÓN"/>
    <s v="BAJO"/>
    <s v="MEDIO   "/>
    <s v="ALTO"/>
    <s v="ALTO"/>
    <n v="0.63500000000000001"/>
    <s v="ALTA"/>
    <n v="453050515"/>
    <n v="0.15"/>
    <s v="AUDIENCIA INICIAL O PRIMERA AUDIENCIA"/>
    <n v="0"/>
    <s v="NO"/>
    <n v="0"/>
    <s v="3 AÑOS"/>
    <s v="LUIS FERNANDO VAHOS"/>
    <n v="43012"/>
    <d v="2017-10-04T00:00:00"/>
    <n v="117199"/>
    <s v="FABRICA DE LICORES DE ANTIOQUIA"/>
    <m/>
    <d v="2020-08-31T00:00:00"/>
    <s v="2018-06"/>
    <s v="3"/>
    <s v="2020-07"/>
    <n v="0.73777124655030268"/>
    <n v="334247643.2018066"/>
    <n v="50137146.480270989"/>
    <d v="2021-06-20T00:00:00"/>
    <n v="0.80273972602739729"/>
    <n v="4.3843078519294892E-2"/>
    <n v="49821647.211269371"/>
    <n v="0.63500000000000001"/>
    <s v="ALTA"/>
    <x v="0"/>
    <n v="49821647.211269371"/>
  </r>
  <r>
    <n v="1847"/>
    <d v="2018-12-03T00:00:00"/>
    <d v="2019-01-22T00:00:00"/>
    <s v="JUZGADO 19 LABORAL DEL CIRCUITO DE MEDELLIN "/>
    <s v="05001310501920180065900"/>
    <s v="2019"/>
    <x v="1"/>
    <s v="HERNAN DE JESUS OSORIO CARDONA"/>
    <s v="JHON JAIME GUTIERREZ HENAO"/>
    <n v="179598"/>
    <s v="ORDINARIA"/>
    <s v="LIQUIDACIÓN"/>
    <s v="BAJO"/>
    <s v="MEDIO   "/>
    <s v="ALTO"/>
    <s v="ALTO"/>
    <n v="0.63500000000000001"/>
    <s v="ALTA"/>
    <n v="30000000"/>
    <n v="0.15"/>
    <s v="CONTESTACIÓN"/>
    <n v="0"/>
    <s v="NO"/>
    <n v="0"/>
    <s v="3 AÑOS"/>
    <s v="LUIS FERNANDO VAHOS"/>
    <n v="43012"/>
    <d v="2017-10-04T00:00:00"/>
    <n v="117199"/>
    <s v="EDUCACION"/>
    <m/>
    <d v="2020-08-31T00:00:00"/>
    <s v="2018-12"/>
    <s v="3"/>
    <s v="2020-07"/>
    <n v="0.73268911507362433"/>
    <n v="21980673.452208731"/>
    <n v="3297101.0178313097"/>
    <d v="2021-12-02T00:00:00"/>
    <n v="1.2547945205479452"/>
    <n v="4.3843078519294892E-2"/>
    <n v="3264726.8984554824"/>
    <n v="0.63500000000000001"/>
    <s v="ALTA"/>
    <x v="0"/>
    <n v="3264726.8984554824"/>
  </r>
  <r>
    <n v="1848"/>
    <d v="2018-12-10T00:00:00"/>
    <d v="2019-01-24T00:00:00"/>
    <s v="JUZGADO 4 LABORAL DEL CIRCUITO DE MEDELLIN "/>
    <s v="05001310500420180082600"/>
    <s v="2019"/>
    <x v="1"/>
    <s v="LUIS HERNANDO TOBON RESTREPO"/>
    <s v="CARLOS BALLESTEROS BARON"/>
    <n v="33513"/>
    <s v="ORDINARIA"/>
    <s v="LIQUIDACIÓN"/>
    <s v="BAJO"/>
    <s v="MEDIO   "/>
    <s v="ALTO"/>
    <s v="ALTO"/>
    <n v="0.63500000000000001"/>
    <s v="ALTA"/>
    <n v="14975310"/>
    <n v="0.2"/>
    <s v="CONTESTACIÓN"/>
    <n v="0"/>
    <s v="NO"/>
    <n v="0"/>
    <s v="3 AÑOS"/>
    <s v="LUIS FERNANDO VAHOS"/>
    <n v="43012"/>
    <d v="2017-10-04T00:00:00"/>
    <n v="117199"/>
    <s v="FABRICA DE LICORES DE ANTIOQUIA"/>
    <m/>
    <d v="2020-08-31T00:00:00"/>
    <s v="2018-12"/>
    <s v="3"/>
    <s v="2020-07"/>
    <n v="0.73268911507362433"/>
    <n v="10972246.631853197"/>
    <n v="2194449.3263706393"/>
    <d v="2021-12-09T00:00:00"/>
    <n v="1.273972602739726"/>
    <n v="4.3843078519294892E-2"/>
    <n v="2172574.4278208953"/>
    <n v="0.63500000000000001"/>
    <s v="ALTA"/>
    <x v="0"/>
    <n v="2172574.4278208953"/>
  </r>
  <r>
    <n v="1849"/>
    <d v="2019-01-15T00:00:00"/>
    <d v="2019-02-20T00:00:00"/>
    <s v="JUZGADO PROMISCUO  DEL CIRCUITO DE EL BAGRE"/>
    <s v="05250318900120180013100"/>
    <s v="2019"/>
    <x v="1"/>
    <s v="EDILBERTO ATENCIO JIMENEZ"/>
    <s v="JULIA FERNANDA MUÑOZ RINCON"/>
    <n v="215278"/>
    <s v="ORDINARIA"/>
    <s v="LIQUIDACIÓN"/>
    <s v="BAJO"/>
    <s v="MEDIO   "/>
    <s v="ALTO"/>
    <s v="ALTO"/>
    <n v="0.63500000000000001"/>
    <s v="ALTA"/>
    <n v="44507764"/>
    <n v="0.15"/>
    <s v="CONTESTACIÓN"/>
    <n v="0"/>
    <s v="NO"/>
    <n v="0"/>
    <s v="3 AÑOS"/>
    <s v="LUIS FERNANDO VAHOS"/>
    <n v="43012"/>
    <d v="2017-10-04T00:00:00"/>
    <n v="117199"/>
    <s v="EDUCACION"/>
    <m/>
    <d v="2020-08-31T00:00:00"/>
    <s v="2019-01"/>
    <s v="3"/>
    <s v="2020-07"/>
    <n v="1.0434541229259338"/>
    <n v="46441809.848014452"/>
    <n v="6966271.4772021677"/>
    <d v="2022-01-14T00:00:00"/>
    <n v="1.3726027397260274"/>
    <n v="4.3843078519294892E-2"/>
    <n v="6891482.5111369146"/>
    <n v="0.63500000000000001"/>
    <s v="ALTA"/>
    <x v="0"/>
    <n v="6891482.5111369146"/>
  </r>
  <r>
    <n v="1850"/>
    <d v="2018-09-28T00:00:00"/>
    <d v="2019-01-18T00:00:00"/>
    <s v="JUZGADO 21 ADMINISTRATIVO ORAL DE MEDELLIN"/>
    <s v="05001333302120180031400"/>
    <s v="2019"/>
    <x v="0"/>
    <s v="ROMUALDO RODRIGUEZ ROMERO"/>
    <s v="  PAOLA ALEXANDRA MARTINEZ GARCIA "/>
    <n v="173988"/>
    <s v="REPARACIÓN DIRECTA"/>
    <s v="FALLA EN EL SERVICIO OTRAS CAUSAS"/>
    <s v="MEDIO   "/>
    <s v="MEDIO   "/>
    <s v="MEDIO   "/>
    <s v="ALTO"/>
    <n v="0.67500000000000004"/>
    <s v="ALTA"/>
    <n v="735091400"/>
    <n v="0.1"/>
    <s v="CONTESTACIÓN"/>
    <n v="0"/>
    <s v="NO"/>
    <n v="0"/>
    <s v="3 AÑOS"/>
    <s v="LUIS FERNANDO VAHOS"/>
    <n v="43012"/>
    <d v="2017-10-04T00:00:00"/>
    <n v="117199"/>
    <s v="INFRAESTRUCTURA"/>
    <m/>
    <d v="2020-08-31T00:00:00"/>
    <s v="2018-09"/>
    <s v="3"/>
    <s v="2020-07"/>
    <n v="0.73661443780017011"/>
    <n v="541478938.34273994"/>
    <n v="54147893.834273994"/>
    <d v="2021-09-27T00:00:00"/>
    <n v="1.0739726027397261"/>
    <n v="4.3843078519294892E-2"/>
    <n v="53692511.509398416"/>
    <n v="0.67500000000000004"/>
    <s v="ALTA"/>
    <x v="0"/>
    <n v="53692511.509398416"/>
  </r>
  <r>
    <n v="1851"/>
    <d v="2018-12-11T00:00:00"/>
    <d v="2019-02-06T00:00:00"/>
    <s v="JUZGADO 06 ADMINISTRATIVO ORAL DE MEDELLIN"/>
    <s v="05001333300620180045200"/>
    <s v="2019"/>
    <x v="0"/>
    <s v="PAULA ANDREA CARO SERNA"/>
    <s v="NICOLAS OCTAVIO ARISMENDI VILLEGAS"/>
    <n v="140233"/>
    <s v="NULIDAD Y RESTABLECIMIENTO DEL DERECHO - LABORAL"/>
    <s v="RECONOCIMIENTO Y PAGO DE OTRAS PRESTACIONES SALARIALES, SOLCIALES Y SALARIOS"/>
    <s v="MEDIO   "/>
    <s v="BAJO"/>
    <s v="BAJO"/>
    <s v="ALTO"/>
    <n v="0.47249999999999998"/>
    <s v="MEDIA"/>
    <n v="75035389"/>
    <n v="0.15"/>
    <s v="CONTESTACIÓN"/>
    <n v="0"/>
    <s v="NO"/>
    <n v="0"/>
    <s v="3 AÑOS"/>
    <s v="LUIS FERNANDO VAHOS"/>
    <n v="43012"/>
    <d v="2017-10-04T00:00:00"/>
    <n v="117199"/>
    <s v="EDUCACION"/>
    <m/>
    <d v="2020-08-31T00:00:00"/>
    <s v="2018-12"/>
    <s v="3"/>
    <s v="2020-07"/>
    <n v="0.73268911507362433"/>
    <n v="54977612.765615165"/>
    <n v="8246641.914842274"/>
    <d v="2021-12-10T00:00:00"/>
    <n v="1.2767123287671234"/>
    <n v="4.3843078519294892E-2"/>
    <n v="8164261.1307580713"/>
    <n v="0.47249999999999998"/>
    <s v="MEDIA"/>
    <x v="2"/>
    <n v="8164261.1307580713"/>
  </r>
  <r>
    <n v="1852"/>
    <d v="2019-02-04T00:00:00"/>
    <d v="2019-02-20T00:00:00"/>
    <s v="JUZGADO 11 ADMINISTRATIVO ORAL DE MEDELLIN"/>
    <s v="05001333301120180045600"/>
    <s v="2019"/>
    <x v="0"/>
    <s v="EUCARIS ANIBAL HENAO CHANCI"/>
    <s v="GABRIEL EDUARDO BALZAN "/>
    <n v="79343"/>
    <s v="NULIDAD Y RESTABLECIMIENTO DEL DERECHO"/>
    <s v="LIQUIDACIÓN"/>
    <s v="BAJO"/>
    <s v="MEDIO   "/>
    <s v="MEDIO   "/>
    <s v="ALTO"/>
    <n v="0.58499999999999996"/>
    <s v="ALTA"/>
    <n v="3955287"/>
    <n v="0.1"/>
    <s v="AUDIENCIA INICIAL O PRIMERA AUDIENCIA"/>
    <n v="0"/>
    <s v="NO"/>
    <n v="0"/>
    <n v="4"/>
    <s v="LUIS FERNANDO VAHOS"/>
    <n v="43012"/>
    <d v="2017-10-04T00:00:00"/>
    <n v="117199"/>
    <s v="GESTION HUMANA Y DLLO ORGANIZACIONAL"/>
    <m/>
    <d v="2020-08-31T00:00:00"/>
    <s v="2019-02"/>
    <s v="4"/>
    <s v="2020-07"/>
    <n v="1.0374579956513144"/>
    <n v="4103444.1232457003"/>
    <n v="410344.41232457006"/>
    <d v="2023-02-03T00:00:00"/>
    <n v="2.4273972602739726"/>
    <n v="4.3843078519294892E-2"/>
    <n v="402585.78371886973"/>
    <n v="0.58499999999999996"/>
    <s v="ALTA"/>
    <x v="0"/>
    <n v="402585.78371886973"/>
  </r>
  <r>
    <n v="1853"/>
    <d v="2018-12-19T00:00:00"/>
    <d v="2019-02-25T00:00:00"/>
    <s v="JUZGADO 11 LABORAL DEL CIRCUITO DE MEDELLIN "/>
    <s v="05001310501120180057000"/>
    <s v="2019"/>
    <x v="1"/>
    <s v="ESTER LIBIA MUÑOZ DE ARDILA"/>
    <s v="OSCAR ALBERTO VELASQUEZ ALZATE"/>
    <n v="97340"/>
    <s v="ORDINARIA"/>
    <s v="RELIQUIDACIÓN DE LA PENSIÓN"/>
    <s v="MEDIO   "/>
    <s v="MEDIO   "/>
    <s v="MEDIO   "/>
    <s v="ALTO"/>
    <n v="0.67500000000000004"/>
    <s v="ALTA"/>
    <n v="3603710"/>
    <n v="0.1"/>
    <s v="CONTESTACIÓN"/>
    <n v="0"/>
    <s v="NO"/>
    <n v="0"/>
    <s v="3 AÑOS"/>
    <s v="LUIS FERNANDO VAHOS"/>
    <n v="43012"/>
    <d v="2017-10-04T00:00:00"/>
    <n v="117199"/>
    <s v="GESTION HUMANA Y DLLO ORGANIZACIONAL"/>
    <m/>
    <d v="2020-08-31T00:00:00"/>
    <s v="2018-12"/>
    <s v="3"/>
    <s v="2020-07"/>
    <n v="0.73268911507362433"/>
    <n v="2640399.0908819707"/>
    <n v="264039.90908819711"/>
    <d v="2021-12-18T00:00:00"/>
    <n v="1.2986301369863014"/>
    <n v="4.3843078519294892E-2"/>
    <n v="261357.20099303924"/>
    <n v="0.67500000000000004"/>
    <s v="ALTA"/>
    <x v="0"/>
    <n v="261357.20099303924"/>
  </r>
  <r>
    <n v="1854"/>
    <d v="2019-01-29T00:00:00"/>
    <d v="2019-02-20T00:00:00"/>
    <s v="JUZGADO PROMISCUO DEL CIRCUITO DE EL BAGRE"/>
    <s v="05250318900120180013700"/>
    <s v="2019"/>
    <x v="1"/>
    <s v="LUISA FERNANDA GARCIA CERPA"/>
    <s v="JULIA FERNANDA MUÑOZ RINCON"/>
    <n v="215278"/>
    <s v="ORDINARIA"/>
    <s v="RECONOCIMIENTO Y PAGO DE OTRAS PRESTACIONES SALARIALES, SOLCIALES Y SALARIOS"/>
    <s v="MEDIO   "/>
    <s v="MEDIO   "/>
    <s v="MEDIO   "/>
    <s v="ALTO"/>
    <n v="0.67500000000000004"/>
    <s v="ALTA"/>
    <n v="69208570"/>
    <n v="0.1"/>
    <s v="CONTESTACIÓN"/>
    <n v="0"/>
    <s v="NO"/>
    <n v="0"/>
    <s v="3 AÑOS"/>
    <s v="LUIS FERNANDO VAHOS"/>
    <n v="43012"/>
    <d v="2017-10-04T00:00:00"/>
    <n v="117199"/>
    <s v="EDUCACION"/>
    <m/>
    <d v="2020-08-31T00:00:00"/>
    <s v="2019-01"/>
    <s v="3"/>
    <s v="2020-07"/>
    <n v="1.0434541229259338"/>
    <n v="72215967.708308086"/>
    <n v="7221596.7708308091"/>
    <d v="2022-01-28T00:00:00"/>
    <n v="1.4109589041095891"/>
    <n v="4.3843078519294892E-2"/>
    <n v="7141912.1528608166"/>
    <n v="0.67500000000000004"/>
    <s v="ALTA"/>
    <x v="0"/>
    <n v="7141912.1528608166"/>
  </r>
  <r>
    <n v="1855"/>
    <d v="2018-05-22T00:00:00"/>
    <d v="2019-03-19T00:00:00"/>
    <s v="JUZGADO 05 LABORAL DEL CIRCUITO DE MEDELLIN "/>
    <s v="05001310500520180029800"/>
    <s v="2019"/>
    <x v="1"/>
    <s v="CAMILO ALBERTO ARENAS ARENAS"/>
    <s v="NICOLAS OCTAVIO ARISMENDI VILLEGAS"/>
    <n v="140233"/>
    <s v="ORDINARIA"/>
    <s v="RECONOCIMIENTO Y PAGO DE OTRAS PRESTACIONES SALARIALES, SOLCIALES Y SALARIOS"/>
    <s v="MEDIO   "/>
    <s v="MEDIO   "/>
    <s v="MEDIO   "/>
    <s v="ALTO"/>
    <n v="0.67500000000000004"/>
    <s v="ALTA"/>
    <n v="49552408"/>
    <n v="0.1"/>
    <s v="CONTESTACIÓN"/>
    <n v="0"/>
    <s v="NO"/>
    <n v="0"/>
    <s v="3 AÑOS"/>
    <s v="LUIS FERNANDO VAHOS"/>
    <n v="43012"/>
    <d v="2017-10-04T00:00:00"/>
    <n v="117199"/>
    <s v="EDUCACION"/>
    <m/>
    <d v="2020-08-31T00:00:00"/>
    <s v="2018-05"/>
    <s v="3"/>
    <s v="2020-07"/>
    <n v="0.73891229786794344"/>
    <n v="36614883.660169862"/>
    <n v="3661488.3660169863"/>
    <d v="2021-05-21T00:00:00"/>
    <n v="0.72054794520547949"/>
    <n v="4.3843078519294892E-2"/>
    <n v="3640800.0690043783"/>
    <n v="0.67500000000000004"/>
    <s v="ALTA"/>
    <x v="0"/>
    <n v="3640800.0690043783"/>
  </r>
  <r>
    <n v="1856"/>
    <d v="2018-10-11T00:00:00"/>
    <d v="2018-03-28T00:00:00"/>
    <s v="JUZGADO 2 ADMINISTRATIVO ORAL DEL CIRCUITO DE TURBO"/>
    <s v="05837333300220180035700"/>
    <s v="2019"/>
    <x v="0"/>
    <s v="BEATRIZ SAENA LOPERA LONDOÑO"/>
    <s v="JULIA FERNANDA MUÑOZ RINCON"/>
    <n v="215278"/>
    <s v="NULIDAD Y RESTABLECIMIENTO DEL DERECHO - LABORAL"/>
    <s v="RECONOCIMIENTO Y PAGO DE OTRAS PRESTACIONES SALARIALES, SOLCIALES Y SALARIOS"/>
    <s v="MEDIO   "/>
    <s v="BAJO"/>
    <s v="BAJO"/>
    <s v="ALTO"/>
    <n v="0.47249999999999998"/>
    <s v="MEDIA"/>
    <n v="84493090"/>
    <n v="0.1"/>
    <s v="CONTESTACIÓN"/>
    <n v="0"/>
    <s v="NO"/>
    <n v="0"/>
    <s v="3 AÑOS"/>
    <s v="LUIS FERNANDO VAHOS"/>
    <n v="43012"/>
    <d v="2017-10-04T00:00:00"/>
    <n v="117199"/>
    <s v="EDUCACION"/>
    <m/>
    <d v="2020-08-31T00:00:00"/>
    <s v="2018-10"/>
    <s v="3"/>
    <s v="2020-07"/>
    <n v="0.73572886802285709"/>
    <n v="62164005.461453386"/>
    <n v="6216400.5461453386"/>
    <d v="2021-10-10T00:00:00"/>
    <n v="1.1095890410958904"/>
    <n v="4.3843078519294892E-2"/>
    <n v="6162394.5705970144"/>
    <n v="0.47249999999999998"/>
    <s v="MEDIA"/>
    <x v="2"/>
    <n v="6162394.5705970144"/>
  </r>
  <r>
    <n v="1857"/>
    <d v="2019-03-13T00:00:00"/>
    <d v="2019-04-25T00:00:00"/>
    <s v="JUZGADO PROMISCUO DEL CIRCUITO DE SEGOVIA"/>
    <s v="05736318900120190002800"/>
    <s v="2019"/>
    <x v="1"/>
    <s v="MARIA VICTORIA RIOS QUIRAMA"/>
    <s v="NATALIA BOTERO MANCO"/>
    <n v="172735"/>
    <s v="ORDINARIA"/>
    <s v="RECONOCIMIENTO Y PAGO DE OTRAS PRESTACIONES SALARIALES, SOLCIALES Y SALARIOS"/>
    <s v="MEDIO   "/>
    <s v="BAJO"/>
    <s v="BAJO"/>
    <s v="ALTO"/>
    <n v="0.47249999999999998"/>
    <s v="MEDIA"/>
    <n v="36471188"/>
    <n v="0.1"/>
    <s v="CONTESTACIÓN"/>
    <n v="0"/>
    <s v="NO"/>
    <n v="0"/>
    <s v="3 AÑOS"/>
    <s v="LUIS FERNANDO VAHOS"/>
    <n v="43012"/>
    <d v="2017-10-04T00:00:00"/>
    <n v="117199"/>
    <s v="EDUCACION"/>
    <m/>
    <d v="2020-08-31T00:00:00"/>
    <s v="2019-03"/>
    <s v="3"/>
    <s v="2020-07"/>
    <n v="1.0329659515843337"/>
    <n v="37673495.41783113"/>
    <n v="3767349.541783113"/>
    <d v="2022-03-12T00:00:00"/>
    <n v="1.5287671232876712"/>
    <n v="4.3843078519294892E-2"/>
    <n v="3722329.7622960489"/>
    <n v="0.47249999999999998"/>
    <s v="MEDIA"/>
    <x v="2"/>
    <n v="3722329.7622960489"/>
  </r>
  <r>
    <n v="1858"/>
    <d v="2019-01-15T00:00:00"/>
    <d v="2018-04-08T00:00:00"/>
    <s v="JUZGADO PROMISCUO DEL CIRCUITO DE AMALFI"/>
    <s v="05031318900120180020600"/>
    <s v="2019"/>
    <x v="1"/>
    <s v="CLAUDIA PATRICIA FORONDA MIRA"/>
    <s v="NATALIA BOTERO MANCO"/>
    <n v="172735"/>
    <s v="ORDINARIA"/>
    <s v="RECONOCIMIENTO Y PAGO DE OTRAS PRESTACIONES SALARIALES, SOLCIALES Y SALARIOS"/>
    <s v="MEDIO   "/>
    <s v="BAJO"/>
    <s v="BAJO"/>
    <s v="ALTO"/>
    <n v="0.47249999999999998"/>
    <s v="MEDIA"/>
    <n v="67059240"/>
    <n v="0.1"/>
    <s v="CONTESTACIÓN"/>
    <n v="0"/>
    <s v="NO"/>
    <n v="0"/>
    <s v="3 AÑOS"/>
    <s v="LUIS FERNANDO VAHOS"/>
    <n v="43012"/>
    <d v="2017-10-04T00:00:00"/>
    <n v="117199"/>
    <s v="EDUCACION"/>
    <m/>
    <d v="2020-08-31T00:00:00"/>
    <s v="2019-01"/>
    <s v="3"/>
    <s v="2020-07"/>
    <n v="1.0434541229259338"/>
    <n v="69973240.458279699"/>
    <n v="6997324.0458279699"/>
    <d v="2022-01-14T00:00:00"/>
    <n v="1.3726027397260274"/>
    <n v="4.3843078519294892E-2"/>
    <n v="6922201.7035070267"/>
    <n v="0.47249999999999998"/>
    <s v="MEDIA"/>
    <x v="2"/>
    <n v="6922201.7035070267"/>
  </r>
  <r>
    <n v="1859"/>
    <d v="2019-03-26T00:00:00"/>
    <d v="2019-04-02T00:00:00"/>
    <s v="TRIBUNAL ADMINISTRATIVO DE ANTIOQUIA, SALA PRIMERA DE ORALIDAD         "/>
    <s v="05001233300020190013900"/>
    <s v="2019"/>
    <x v="0"/>
    <s v="MORENO TORO Y COMPAÑÍA  Y OTROS"/>
    <s v="JUAN ESTEBAN AGUDELO PELAEZ "/>
    <n v="182082"/>
    <s v="NULIDAD Y RESTABLECIMIENTO DEL DERECHO"/>
    <s v="VALORIZACION"/>
    <s v="BAJO"/>
    <s v="BAJO"/>
    <s v="BAJO"/>
    <s v="BAJO"/>
    <n v="0.05"/>
    <s v="REMOTA"/>
    <n v="1246206410"/>
    <n v="0.05"/>
    <s v="AUDIENCIA INICIAL O PRIMERA AUDIENCIA"/>
    <n v="0"/>
    <s v="si"/>
    <s v="SIN CUANTIA"/>
    <s v="3 AÑOS"/>
    <s v="LUIS FERNANDO VAHOS"/>
    <n v="43012"/>
    <d v="2017-10-04T00:00:00"/>
    <n v="117199"/>
    <s v="INFRAESTRUCTURA"/>
    <m/>
    <d v="2020-08-31T00:00:00"/>
    <s v="2019-03"/>
    <s v="3"/>
    <s v="2020-07"/>
    <n v="1.0329659515843337"/>
    <n v="1287288790.1761463"/>
    <n v="64364439.508807316"/>
    <d v="2022-03-25T00:00:00"/>
    <n v="1.5643835616438355"/>
    <n v="4.3843078519294892E-2"/>
    <n v="63577475.896124095"/>
    <n v="0.05"/>
    <s v="REMOTA"/>
    <x v="1"/>
    <n v="0"/>
  </r>
  <r>
    <n v="1860"/>
    <d v="2019-04-26T00:00:00"/>
    <d v="2019-05-10T00:00:00"/>
    <s v="JUZGADO 02 ADMINISTRATIVO ORAL DE MEDELLIN"/>
    <s v="05001333300220190011800"/>
    <s v="2019"/>
    <x v="0"/>
    <s v="GISELA ANDREA RESTREPO CORTES"/>
    <s v="MAURICIO MARIN VARGAS"/>
    <n v="199082"/>
    <s v="NULIDAD Y RESTABLECIMIENTO DEL DERECHO"/>
    <s v="PENSIÓN DE SOBREVIVIENTES"/>
    <s v="BAJO"/>
    <s v="BAJO"/>
    <s v="MEDIO   "/>
    <s v="ALTO"/>
    <n v="0.42749999999999999"/>
    <s v="MEDIA"/>
    <n v="47244162"/>
    <n v="0.1"/>
    <s v="CONTESTACIÓN"/>
    <n v="0"/>
    <s v="si"/>
    <n v="0"/>
    <s v="3 AÑOS"/>
    <s v="LUIS FERNANDO VAHOS"/>
    <n v="43012"/>
    <d v="2017-10-04T00:00:00"/>
    <n v="117199"/>
    <s v="EDUCACION"/>
    <m/>
    <d v="2020-08-31T00:00:00"/>
    <s v="2019-04"/>
    <s v="3"/>
    <s v="2020-07"/>
    <n v="1.0279083431257343"/>
    <n v="48562668.283783779"/>
    <n v="4856266.8283783784"/>
    <d v="2022-04-25T00:00:00"/>
    <n v="1.6493150684931508"/>
    <n v="4.3843078519294892E-2"/>
    <n v="4793688.0818095487"/>
    <n v="0.42749999999999999"/>
    <s v="MEDIA"/>
    <x v="2"/>
    <n v="4793688.0818095487"/>
  </r>
  <r>
    <n v="1861"/>
    <d v="2019-05-24T00:00:00"/>
    <d v="2019-06-17T00:00:00"/>
    <s v="JUZGADO 10 LABORAL DEL CIRCUITO DE MEDELLIN "/>
    <s v="05001310501020190028500"/>
    <s v="2019"/>
    <x v="1"/>
    <s v="MARCO ANTONIO CARDONA GUZMAN"/>
    <s v="JULIA FERNANDA MUÑOZ RINCON"/>
    <n v="215278"/>
    <s v="ORDINARIA"/>
    <s v="RECONOCIMIENTO Y PAGO DE OTRAS PRESTACIONES SALARIALES, SOLCIALES Y SALARIOS"/>
    <s v="BAJO"/>
    <s v="BAJO"/>
    <s v="MEDIO   "/>
    <s v="ALTO"/>
    <n v="0.42749999999999999"/>
    <s v="MEDIA"/>
    <n v="31950328"/>
    <n v="0.1"/>
    <s v="CONTESTACIÓN"/>
    <n v="0"/>
    <s v="si"/>
    <n v="0"/>
    <s v="3 AÑOS"/>
    <s v="LUIS FERNANDO VAHOS"/>
    <n v="43012"/>
    <d v="2017-10-04T00:00:00"/>
    <n v="117199"/>
    <s v="EDUCACION"/>
    <m/>
    <d v="2020-08-31T00:00:00"/>
    <s v="2019-05"/>
    <s v="3"/>
    <s v="2020-07"/>
    <n v="1.0246973838344398"/>
    <n v="32739417.514252249"/>
    <n v="3273941.7514252253"/>
    <d v="2022-05-23T00:00:00"/>
    <n v="1.726027397260274"/>
    <n v="4.3843078519294892E-2"/>
    <n v="3229804.1609618403"/>
    <n v="0.42749999999999999"/>
    <s v="MEDIA"/>
    <x v="2"/>
    <n v="3229804.1609618403"/>
  </r>
  <r>
    <n v="1862"/>
    <d v="2019-06-13T00:00:00"/>
    <d v="2019-06-28T00:00:00"/>
    <s v="JUZGADO 14 LABORAL DEL CIRCUITO DE MEDELLIN "/>
    <s v="05001310501420190030700"/>
    <s v="2019"/>
    <x v="1"/>
    <s v="OCTAVIO ALBERTO ARREDONDO RAIGOZA"/>
    <s v="JULIA FERNANDA MUÑOZ RINCON"/>
    <n v="215278"/>
    <s v="ORDINARIA"/>
    <s v="RECONOCIMIENTO Y PAGO DE OTRAS PRESTACIONES SALARIALES, SOLCIALES Y SALARIOS"/>
    <s v="BAJO"/>
    <s v="BAJO"/>
    <s v="MEDIO   "/>
    <s v="ALTO"/>
    <n v="0.42749999999999999"/>
    <s v="MEDIA"/>
    <n v="45836613"/>
    <n v="0.1"/>
    <s v="CONTESTACIÓN"/>
    <n v="0"/>
    <s v="si"/>
    <n v="0"/>
    <s v="3 AÑOS"/>
    <s v="LUIS FERNANDO VAHOS"/>
    <n v="43012"/>
    <d v="2017-10-04T00:00:00"/>
    <n v="117199"/>
    <s v="EDUCACION"/>
    <m/>
    <d v="2020-08-31T00:00:00"/>
    <s v="2019-06"/>
    <s v="3"/>
    <s v="2020-07"/>
    <n v="1.022003699737124"/>
    <n v="46845188.069418758"/>
    <n v="4684518.8069418762"/>
    <d v="2022-06-12T00:00:00"/>
    <n v="1.7808219178082192"/>
    <n v="4.3843078519294892E-2"/>
    <n v="4619373.6531323856"/>
    <n v="0.42749999999999999"/>
    <s v="MEDIA"/>
    <x v="2"/>
    <n v="4619373.6531323856"/>
  </r>
  <r>
    <n v="1863"/>
    <d v="2019-07-12T00:00:00"/>
    <d v="2019-07-25T00:00:00"/>
    <s v="TRIBUNAL ADMINISTRATIVO DE ANTIOQUIA"/>
    <s v="05001233300020190116800"/>
    <s v="2019"/>
    <x v="0"/>
    <s v="CARLOS ANTONIO PALACIO BUSTAMANTE"/>
    <s v="EDGAR DARIO CASTRO DIAZ"/>
    <n v="86101"/>
    <s v="NULIDAD Y RESTABLECIMIENTO DEL DERECHO - LABORAL"/>
    <s v="RECONOCIMIENTO Y PAGO DE OTRAS PRESTACIONES SALARIALES, SOLCIALES Y SALARIOS"/>
    <s v="MEDIO   "/>
    <s v="BAJO"/>
    <s v="MEDIO   "/>
    <s v="ALTO"/>
    <n v="0.51749999999999996"/>
    <s v="ALTA"/>
    <n v="64404831"/>
    <n v="0.1"/>
    <s v="CONTESTACIÓN"/>
    <n v="0"/>
    <s v="si"/>
    <n v="0"/>
    <s v="3 AÑOS"/>
    <s v="LUIS FERNANDO VAHOS"/>
    <n v="43012"/>
    <d v="2017-10-04T00:00:00"/>
    <n v="117199"/>
    <s v="EDUCACION"/>
    <m/>
    <d v="2020-08-31T00:00:00"/>
    <s v="2019-07"/>
    <s v="3"/>
    <s v="2020-07"/>
    <n v="1.0197202253740043"/>
    <n v="65674908.782494657"/>
    <n v="6567490.8782494664"/>
    <d v="2022-07-11T00:00:00"/>
    <n v="1.8602739726027397"/>
    <n v="4.3843078519294892E-2"/>
    <n v="6472115.1924983989"/>
    <n v="0.51749999999999996"/>
    <s v="ALTA"/>
    <x v="0"/>
    <n v="6472115.1924983989"/>
  </r>
  <r>
    <n v="1864"/>
    <d v="2019-04-26T00:00:00"/>
    <d v="2019-07-30T00:00:00"/>
    <s v="JUZGADO 4 ADMINISTRATIVO ORAL DEL CIRCUITO DE MEDELLIN"/>
    <s v="05001333300420190015600"/>
    <s v="2019"/>
    <x v="0"/>
    <s v="MARIA CELENY GALLEGO"/>
    <s v="DIANA CAROLINA ALZATE QUINTERO"/>
    <n v="165819"/>
    <s v="NULIDAD Y RESTABLECIMIENTO DEL DERECHO - LABORAL"/>
    <s v="RECONOCIMIENTO Y PAGO DE OTRAS PRESTACIONES SALARIALES, SOLCIALES Y SALARIOS"/>
    <s v="MEDIO   "/>
    <s v="MEDIO   "/>
    <s v="MEDIO   "/>
    <s v="MEDIO   "/>
    <n v="0.5"/>
    <s v="MEDIA"/>
    <n v="10129087"/>
    <n v="0.05"/>
    <s v="CONTESTACIÓN"/>
    <n v="0"/>
    <s v="si"/>
    <n v="0"/>
    <s v="3 AÑOS"/>
    <s v="LUIS FERNANDO VAHOS"/>
    <n v="43012"/>
    <d v="2017-10-04T00:00:00"/>
    <n v="117199"/>
    <s v="EDUCACION"/>
    <m/>
    <d v="2020-08-31T00:00:00"/>
    <s v="2019-04"/>
    <s v="3"/>
    <s v="2020-07"/>
    <n v="1.0279083431257343"/>
    <n v="10411773.035546415"/>
    <n v="520588.65177732077"/>
    <d v="2022-04-25T00:00:00"/>
    <n v="1.6493150684931508"/>
    <n v="4.3843078519294892E-2"/>
    <n v="513880.25076529069"/>
    <n v="0.5"/>
    <s v="MEDIA"/>
    <x v="2"/>
    <n v="513880.25076529069"/>
  </r>
  <r>
    <n v="1865"/>
    <d v="2019-07-03T00:00:00"/>
    <d v="2019-07-30T00:00:00"/>
    <s v="JUZGADO 19 ADMINISTRATIVO ORAL DEL CIRCUITO DE MEDELLIN"/>
    <s v="05001333301920190025300"/>
    <s v="2019"/>
    <x v="0"/>
    <s v="JAVIER DE JESUS ACEVEDO OSORIO"/>
    <s v="DIANA CAROLINA ALZATE QUINTERO"/>
    <n v="165819"/>
    <s v="NULIDAD Y RESTABLECIMIENTO DEL DERECHO - LABORAL"/>
    <s v="RECONOCIMIENTO Y PAGO DE OTRAS PRESTACIONES SALARIALES, SOLCIALES Y SALARIOS"/>
    <s v="MEDIO   "/>
    <s v="MEDIO   "/>
    <s v="MEDIO   "/>
    <s v="MEDIO   "/>
    <n v="0.5"/>
    <s v="MEDIA"/>
    <n v="5806369"/>
    <n v="0.05"/>
    <s v="CONTESTACIÓN"/>
    <n v="0"/>
    <s v="si"/>
    <n v="0"/>
    <s v="3 AÑOS"/>
    <s v="LUIS FERNANDO VAHOS"/>
    <n v="43012"/>
    <d v="2017-10-04T00:00:00"/>
    <n v="117199"/>
    <s v="EDUCACION"/>
    <m/>
    <d v="2020-08-31T00:00:00"/>
    <s v="2019-07"/>
    <s v="3"/>
    <s v="2020-07"/>
    <n v="1.0197202253740043"/>
    <n v="5920871.905284632"/>
    <n v="296043.59526423161"/>
    <d v="2022-07-02T00:00:00"/>
    <n v="1.8356164383561644"/>
    <n v="4.3843078519294892E-2"/>
    <n v="291800.90920545493"/>
    <n v="0.5"/>
    <s v="MEDIA"/>
    <x v="2"/>
    <n v="291800.90920545493"/>
  </r>
  <r>
    <n v="1866"/>
    <d v="2019-07-10T00:00:00"/>
    <d v="2019-07-30T00:00:00"/>
    <s v="JUZGADO 20 ADMINISTRATIVO ORAL DEL CIRCUITO DE MEDELLIN"/>
    <s v="05001333302020190026000"/>
    <s v="2019"/>
    <x v="0"/>
    <s v="SILVIA ROSA ECHAVARRIA ARANGO"/>
    <s v="DIANA CAROLINA ALZATE QUINTERO"/>
    <n v="165819"/>
    <s v="NULIDAD Y RESTABLECIMIENTO DEL DERECHO - LABORAL"/>
    <s v="RECONOCIMIENTO Y PAGO DE OTRAS PRESTACIONES SALARIALES, SOLCIALES Y SALARIOS"/>
    <s v="MEDIO   "/>
    <s v="MEDIO   "/>
    <s v="MEDIO   "/>
    <s v="MEDIO   "/>
    <n v="0.5"/>
    <s v="MEDIA"/>
    <n v="4369900"/>
    <n v="0.05"/>
    <s v="CONTESTACIÓN"/>
    <n v="0"/>
    <s v="si"/>
    <n v="0"/>
    <s v="3 AÑOS"/>
    <s v="LUIS FERNANDO VAHOS"/>
    <n v="43012"/>
    <d v="2017-10-04T00:00:00"/>
    <n v="117199"/>
    <s v="EDUCACION"/>
    <m/>
    <d v="2020-08-31T00:00:00"/>
    <s v="2019-07"/>
    <s v="3"/>
    <s v="2020-07"/>
    <n v="1.0197202253740043"/>
    <n v="4456075.4128618613"/>
    <n v="222803.77064309307"/>
    <d v="2022-07-09T00:00:00"/>
    <n v="1.8547945205479452"/>
    <n v="4.3843078519294892E-2"/>
    <n v="219577.58792782933"/>
    <n v="0.5"/>
    <s v="MEDIA"/>
    <x v="2"/>
    <n v="219577.58792782933"/>
  </r>
  <r>
    <n v="1867"/>
    <d v="2019-05-02T00:00:00"/>
    <d v="2019-08-15T00:00:00"/>
    <s v="JUZGADO 19 ADMINISTRATIVO ORAL DEL CIRCUITO DE MEDELLIN"/>
    <s v="05001333301920190014300"/>
    <s v="2019"/>
    <x v="0"/>
    <s v="ROSALBA RUEDA SANCHEZ"/>
    <s v="DIANA CAROLINA ALZATE QUINTERO"/>
    <n v="165819"/>
    <s v="NULIDAD Y RESTABLECIMIENTO DEL DERECHO - LABORAL"/>
    <s v="RECONOCIMIENTO Y PAGO DE OTRAS PRESTACIONES SALARIALES, SOLCIALES Y SALARIOS"/>
    <s v="MEDIO   "/>
    <s v="MEDIO   "/>
    <s v="MEDIO   "/>
    <s v="MEDIO   "/>
    <n v="0.5"/>
    <s v="MEDIA"/>
    <n v="4564125"/>
    <n v="0.05"/>
    <s v="ADMISIÓN"/>
    <n v="0"/>
    <s v="si"/>
    <n v="0"/>
    <s v="3 AÑOS"/>
    <s v="LUIS FERNANDO VAHOS"/>
    <n v="43012"/>
    <d v="2017-10-04T00:00:00"/>
    <n v="117199"/>
    <s v="EDUCACION"/>
    <m/>
    <d v="2020-08-31T00:00:00"/>
    <s v="2019-05"/>
    <s v="3"/>
    <s v="2020-07"/>
    <n v="1.0246973838344398"/>
    <n v="4676846.9469933622"/>
    <n v="233842.34734966813"/>
    <d v="2022-05-01T00:00:00"/>
    <n v="1.6657534246575343"/>
    <n v="4.3843078519294892E-2"/>
    <n v="230799.17492737036"/>
    <n v="0.5"/>
    <s v="MEDIA"/>
    <x v="2"/>
    <n v="230799.17492737036"/>
  </r>
  <r>
    <n v="1868"/>
    <d v="2019-07-15T00:00:00"/>
    <d v="2019-08-08T00:00:00"/>
    <s v="JUZGADO 11 ADMINISTRATIVO ORAL DEL CIRCUITO DE MEDELLIN"/>
    <s v="05001333301120190027400"/>
    <s v="2019"/>
    <x v="0"/>
    <s v="CARLOS MARIO CASTAÑO ECHAVARRIA"/>
    <s v="DIANA CAROLINA ALZATE QUINTERO"/>
    <n v="165819"/>
    <s v="NULIDAD Y RESTABLECIMIENTO DEL DERECHO - LABORAL"/>
    <s v="RECONOCIMIENTO Y PAGO DE OTRAS PRESTACIONES SALARIALES, SOLCIALES Y SALARIOS"/>
    <s v="MEDIO   "/>
    <s v="MEDIO   "/>
    <s v="MEDIO   "/>
    <s v="BAJO"/>
    <n v="0.34250000000000003"/>
    <s v="MEDIA"/>
    <n v="30586041"/>
    <n v="0.05"/>
    <s v="CONTESTACIÓN"/>
    <n v="0"/>
    <s v="si"/>
    <n v="0"/>
    <s v="3 AÑOS"/>
    <s v="LUIS FERNANDO VAHOS"/>
    <n v="43012"/>
    <d v="2017-10-04T00:00:00"/>
    <n v="117199"/>
    <s v="EDUCACION"/>
    <m/>
    <d v="2020-08-31T00:00:00"/>
    <s v="2019-07"/>
    <s v="3"/>
    <s v="2020-07"/>
    <n v="1.0197202253740043"/>
    <n v="31189204.621818535"/>
    <n v="1559460.2310909268"/>
    <d v="2022-07-14T00:00:00"/>
    <n v="1.8684931506849316"/>
    <n v="4.3843078519294892E-2"/>
    <n v="1536713.8087383918"/>
    <n v="0.34250000000000003"/>
    <s v="MEDIA"/>
    <x v="2"/>
    <n v="1536713.8087383918"/>
  </r>
  <r>
    <n v="1869"/>
    <d v="2019-05-08T00:00:00"/>
    <d v="2019-08-16T00:00:00"/>
    <s v="JUZGADO 24 ADMINISTRATIVO ORAL DEL CIRCUITO DE MEDELLIN"/>
    <s v="05001333302420190009400"/>
    <s v="2019"/>
    <x v="0"/>
    <s v="SANDRA MILENA PULGARIN VALENCIA"/>
    <s v="MARISOL HERRERA ORTIZ"/>
    <n v="210986"/>
    <s v="NULIDAD Y RESTABLECIMIENTO DEL DERECHO"/>
    <s v="RECONOCIMIENTO Y PAGO DE OTRAS PRESTACIONES SALARIALES, SOLCIALES Y SALARIOS"/>
    <s v="MEDIO   "/>
    <s v="BAJO"/>
    <s v="MEDIO   "/>
    <s v="MEDIO   "/>
    <n v="0.34250000000000003"/>
    <s v="MEDIA"/>
    <n v="38410536"/>
    <n v="0.1"/>
    <s v="CONTESTACIÓN"/>
    <n v="0"/>
    <s v="si"/>
    <n v="0"/>
    <s v="3 AÑOS"/>
    <s v="LUIS FERNANDO VAHOS"/>
    <n v="43012"/>
    <d v="2017-10-04T00:00:00"/>
    <n v="117199"/>
    <s v="EDUCACION"/>
    <m/>
    <d v="2020-08-31T00:00:00"/>
    <s v="2019-05"/>
    <s v="3"/>
    <s v="2020-07"/>
    <n v="1.0246973838344398"/>
    <n v="39359175.750878565"/>
    <n v="3935917.5750878565"/>
    <d v="2022-05-07T00:00:00"/>
    <n v="1.6821917808219178"/>
    <n v="4.3843078519294892E-2"/>
    <n v="3884194.2809998207"/>
    <n v="0.34250000000000003"/>
    <s v="MEDIA"/>
    <x v="2"/>
    <n v="3884194.2809998207"/>
  </r>
  <r>
    <n v="1870"/>
    <d v="2018-10-11T00:00:00"/>
    <d v="2018-09-03T00:00:00"/>
    <s v="JUZGADO 27 ADMINISTRATIVO ORAL DE MEDELLIN"/>
    <s v="05001333302720180033800"/>
    <s v="2019"/>
    <x v="0"/>
    <s v="MARIA GABRIELA USME CORREA"/>
    <s v="JAIME JAVIER DIAZ PELAEZ"/>
    <n v="89803"/>
    <s v="NULIDAD Y RESTABLECIMIENTO DEL DERECHO"/>
    <s v="RELIQUIDACIÓN DE LA PENSIÓN"/>
    <s v="MEDIO   "/>
    <s v="MEDIO   "/>
    <s v="MEDIO   "/>
    <s v="MEDIO   "/>
    <n v="0.5"/>
    <s v="MEDIA"/>
    <n v="6876114"/>
    <n v="0.8"/>
    <s v=" ALEGATOS DE SEGUNDA"/>
    <n v="0"/>
    <n v="0"/>
    <n v="0"/>
    <n v="4"/>
    <s v="LUIS FERNANDO VAHOS"/>
    <n v="43012"/>
    <d v="2017-10-04T00:00:00"/>
    <n v="117199"/>
    <s v="EDUCACION"/>
    <m/>
    <d v="2020-08-31T00:00:00"/>
    <s v="2018-10"/>
    <s v="4"/>
    <s v="2020-07"/>
    <n v="0.73572886802285709"/>
    <n v="5058955.5696161203"/>
    <n v="4047164.4556928966"/>
    <d v="2022-10-10T00:00:00"/>
    <n v="2.1095890410958904"/>
    <n v="4.3843078519294892E-2"/>
    <n v="3980578.0805264614"/>
    <n v="0.5"/>
    <s v="MEDIA"/>
    <x v="2"/>
    <n v="3980578.0805264614"/>
  </r>
  <r>
    <n v="1871"/>
    <d v="2019-05-31T00:00:00"/>
    <d v="2019-05-24T00:00:00"/>
    <s v="TRIBUNAL ADMINISTRATIVO DE ANTIOQUIA"/>
    <s v="05001233300020190134700"/>
    <s v="2019"/>
    <x v="0"/>
    <s v="CINCO SAN JOSE S.A.S"/>
    <s v="ALEJANDRO PINEDA MENESES"/>
    <n v="119394"/>
    <s v="NULIDAD"/>
    <s v="VALORIZACION"/>
    <s v="BAJO"/>
    <s v="BAJO"/>
    <s v="BAJO"/>
    <s v="BAJO"/>
    <n v="0.05"/>
    <s v="REMOTA"/>
    <n v="0"/>
    <n v="0"/>
    <s v="CONTESTACIÓN"/>
    <n v="0"/>
    <n v="0"/>
    <n v="0"/>
    <n v="5"/>
    <s v="LUIS FERNANDO VAHOS"/>
    <n v="43012"/>
    <d v="2017-10-04T00:00:00"/>
    <n v="117199"/>
    <s v="INFRAESTRUCTURA"/>
    <m/>
    <d v="2020-08-31T00:00:00"/>
    <s v="2019-05"/>
    <s v="5"/>
    <s v="2020-07"/>
    <n v="1.0246973838344398"/>
    <n v="0"/>
    <n v="0"/>
    <d v="2024-05-29T00:00:00"/>
    <n v="3.7452054794520548"/>
    <n v="4.3843078519294892E-2"/>
    <n v="0"/>
    <n v="0.05"/>
    <s v="REMOTA"/>
    <x v="1"/>
    <n v="0"/>
  </r>
  <r>
    <n v="1872"/>
    <d v="2017-07-10T00:00:00"/>
    <d v="2017-07-10T00:00:00"/>
    <s v="JUZGADO PROMISCUO DEL CIRCUITO DE CISNEROS"/>
    <s v="05190318900120170012300"/>
    <s v="2019"/>
    <x v="1"/>
    <s v="JESUS ADAN GARCIA MORALES"/>
    <s v="EDGAR DARIO CASTRO DIAZ"/>
    <n v="86101"/>
    <s v="ORDINARIA"/>
    <s v="RECONOCIMIENTO Y PAGO DE OTRAS PRESTACIONES SALARIALES, SOLCIALES Y SALARIOS"/>
    <s v="BAJO"/>
    <s v="BAJO"/>
    <s v="BAJO"/>
    <s v="BAJO"/>
    <n v="0.05"/>
    <s v="REMOTA"/>
    <n v="6180716"/>
    <n v="0"/>
    <s v=" OTRA"/>
    <n v="0"/>
    <n v="0"/>
    <n v="0"/>
    <n v="5"/>
    <s v="LUIS FERNANDO VAHOS"/>
    <n v="43012"/>
    <d v="2017-10-04T00:00:00"/>
    <n v="117199"/>
    <s v="EDUCACION"/>
    <s v="PASCUAL BRAVO"/>
    <d v="2020-08-31T00:00:00"/>
    <s v="2017-07"/>
    <s v="5"/>
    <s v="2020-07"/>
    <n v="0.76175497984527818"/>
    <n v="4708191.1920093885"/>
    <n v="0"/>
    <d v="2022-07-09T00:00:00"/>
    <n v="1.8547945205479452"/>
    <n v="4.3843078519294892E-2"/>
    <n v="0"/>
    <n v="0.05"/>
    <s v="REMOTA"/>
    <x v="1"/>
    <n v="0"/>
  </r>
  <r>
    <n v="1873"/>
    <d v="2017-05-12T00:00:00"/>
    <d v="2017-04-26T00:00:00"/>
    <s v="JUZGADO 23 LABORAL DEL CIRCUITO DE MEDELLIN"/>
    <s v="05001310502320190035500"/>
    <s v="2019"/>
    <x v="1"/>
    <s v="DIANA YORLADY ALVAREZ RESTREPO"/>
    <s v="CESAR AUGUSTO RODRIGUEZ RAMIREZ"/>
    <n v="95352"/>
    <s v="ORDINARIA"/>
    <s v="RECONOCIMIENTO Y PAGO DE OTRAS PRESTACIONES SALARIALES, SOLCIALES Y SALARIOS"/>
    <s v="BAJO"/>
    <s v="BAJO"/>
    <s v="BAJO"/>
    <s v="BAJO"/>
    <n v="0.05"/>
    <s v="REMOTA"/>
    <n v="6180716"/>
    <n v="0"/>
    <s v=" AUDIENCIA DE PRUEBAS"/>
    <n v="0"/>
    <n v="0"/>
    <n v="0"/>
    <n v="5"/>
    <s v="LUIS FERNANDO VAHOS"/>
    <n v="43012"/>
    <d v="2017-10-04T00:00:00"/>
    <n v="117199"/>
    <s v="EDUCACION"/>
    <s v="PASCUAL BRAVO"/>
    <d v="2020-08-31T00:00:00"/>
    <s v="2017-05"/>
    <s v="5"/>
    <s v="2020-07"/>
    <n v="0.76223816507249575"/>
    <n v="4711177.6226742156"/>
    <n v="0"/>
    <d v="2022-05-11T00:00:00"/>
    <n v="1.6931506849315068"/>
    <n v="4.3843078519294892E-2"/>
    <n v="0"/>
    <n v="0.05"/>
    <s v="REMOTA"/>
    <x v="1"/>
    <n v="0"/>
  </r>
  <r>
    <n v="1874"/>
    <d v="2018-06-12T00:00:00"/>
    <d v="2018-04-26T00:00:00"/>
    <s v="JUZGADO 23 LABORAL DEL CIRCUITO DE MEDELLIN"/>
    <s v="05001310502320180022400"/>
    <s v="2019"/>
    <x v="1"/>
    <s v="MARIA CLARISA LOPEZ IDARRAGA"/>
    <s v="JUAN CAMILO PULGARIN MARTINEZ"/>
    <n v="129670"/>
    <s v="ORDINARIA"/>
    <s v="PENSIÓN DE SOBREVIVIENTES"/>
    <s v="ALTO"/>
    <s v="MEDIO   "/>
    <s v="ALTO"/>
    <s v="ALTO"/>
    <n v="0.82499999999999996"/>
    <s v="ALTA"/>
    <n v="57593835"/>
    <n v="0.7"/>
    <s v="CONTESTACIÓN"/>
    <n v="0"/>
    <n v="0"/>
    <n v="0"/>
    <n v="4"/>
    <s v="LUIS FERNANDO VAHOS"/>
    <n v="43012"/>
    <d v="2017-10-04T00:00:00"/>
    <n v="117199"/>
    <s v="GESTION HUMANA Y DLLO ORGANIZACIONAL"/>
    <s v="OPS"/>
    <d v="2020-08-31T00:00:00"/>
    <s v="2018-06"/>
    <s v="4"/>
    <s v="2020-07"/>
    <n v="0.73777124655030268"/>
    <n v="42491075.441562451"/>
    <n v="29743752.809093714"/>
    <d v="2022-06-11T00:00:00"/>
    <n v="1.7780821917808218"/>
    <n v="4.3843078519294892E-2"/>
    <n v="29330753.906435251"/>
    <n v="0.82499999999999996"/>
    <s v="ALTA"/>
    <x v="0"/>
    <n v="29330753.906435251"/>
  </r>
  <r>
    <n v="1875"/>
    <d v="2018-02-15T00:00:00"/>
    <d v="2017-12-18T00:00:00"/>
    <s v="JUZGADO 30 ADMINISTRATIVO DEL CIRCUITO DE MEDELLIN"/>
    <s v="05001333303020170063800"/>
    <s v="2019"/>
    <x v="0"/>
    <s v="GILMA DEL ROSARIO DUQUE GOMEZ"/>
    <s v="HERNAN DARIO ZAPATA LONDOÑO"/>
    <n v="108371"/>
    <s v="NULIDAD Y RESTABLECIMIENTO DEL DERECHO"/>
    <s v="RELIQUIDACIÓN DE LA PENSIÓN"/>
    <s v="BAJO"/>
    <s v="BAJO"/>
    <s v="BAJO"/>
    <s v="BAJO"/>
    <n v="0.05"/>
    <s v="REMOTA"/>
    <n v="46541232"/>
    <n v="0.6"/>
    <s v=" SENTENCIA 1RA FAVORABLE"/>
    <n v="0"/>
    <n v="0"/>
    <n v="0"/>
    <n v="4"/>
    <s v="LUIS FERNANDO VAHOS"/>
    <n v="43012"/>
    <d v="2017-10-04T00:00:00"/>
    <n v="117199"/>
    <s v="GESTION HUMANA Y DLLO ORGANIZACIONAL"/>
    <s v="OPS"/>
    <d v="2020-08-31T00:00:00"/>
    <s v="2018-02"/>
    <s v="4"/>
    <s v="2020-07"/>
    <n v="0.74599443734185067"/>
    <n v="34719500.179036535"/>
    <n v="20831700.10742192"/>
    <d v="2022-02-14T00:00:00"/>
    <n v="1.4575342465753425"/>
    <n v="4.3843078519294892E-2"/>
    <n v="20594294.487895381"/>
    <n v="0.05"/>
    <s v="REMOTA"/>
    <x v="1"/>
    <n v="0"/>
  </r>
  <r>
    <n v="1876"/>
    <d v="2019-08-13T00:00:00"/>
    <d v="2019-06-28T00:00:00"/>
    <s v="JUZGADO 14 ADMINISTRATIVO ORAL"/>
    <s v="05001333301420190026700"/>
    <s v="2019"/>
    <x v="0"/>
    <s v="MARIO DE JESUS GONZALEZ CANO"/>
    <s v="DIANA CAROLINA ALZATE QUINTERO"/>
    <n v="165819"/>
    <s v="NULIDAD Y RESTABLECIMIENTO DEL DERECHO"/>
    <s v="RECONOCIMIENTO Y PAGO DE OTRAS PRESTACIONES SALARIALES, SOLCIALES Y SALARIOS"/>
    <s v="MEDIO   "/>
    <s v="MEDIO   "/>
    <s v="MEDIO   "/>
    <s v="MEDIO   "/>
    <n v="0.5"/>
    <s v="MEDIA"/>
    <n v="8233067"/>
    <n v="1"/>
    <s v="CONTESTACIÓN"/>
    <n v="0"/>
    <n v="0"/>
    <n v="0"/>
    <n v="4"/>
    <s v="LUIS FERNANDO VAHOS"/>
    <n v="43012"/>
    <d v="2017-10-04T00:00:00"/>
    <n v="117199"/>
    <s v="GESTION HUMANA Y DLLO ORGANIZACIONAL"/>
    <s v="OPS"/>
    <d v="2020-08-31T00:00:00"/>
    <s v="2019-08"/>
    <s v="4"/>
    <s v="2020-07"/>
    <n v="1.0188294671454916"/>
    <n v="8388091.2645831313"/>
    <n v="8388091.2645831313"/>
    <d v="2023-08-12T00:00:00"/>
    <n v="2.9479452054794519"/>
    <n v="4.3843078519294892E-2"/>
    <n v="8195874.0078679482"/>
    <n v="0.5"/>
    <s v="MEDIA"/>
    <x v="2"/>
    <n v="8195874.0078679482"/>
  </r>
  <r>
    <n v="1877"/>
    <d v="2019-08-28T00:00:00"/>
    <d v="2019-08-14T00:00:00"/>
    <s v="JUZGADO 020 ADMINISTRATIVO ORAL DE MEDELLIN"/>
    <s v="05001333302020190034700"/>
    <s v="2019"/>
    <x v="0"/>
    <s v="MATEO VALDES LOAIZA Y OTROS"/>
    <s v="EMMANUEL ARIAS FRANCO"/>
    <n v="168584"/>
    <s v="REPARACIÓN DIRECTA"/>
    <s v="OTRAS"/>
    <s v="BAJO"/>
    <s v="BAJO"/>
    <s v="BAJO"/>
    <s v="BAJO"/>
    <n v="0.05"/>
    <s v="REMOTA"/>
    <n v="125558131"/>
    <n v="0"/>
    <s v="CONTESTACIÓN"/>
    <n v="0"/>
    <n v="0"/>
    <n v="0"/>
    <n v="4"/>
    <s v="LUIS FERNANDO VAHOS"/>
    <n v="43012"/>
    <d v="2017-10-04T00:00:00"/>
    <n v="117199"/>
    <s v="EDUCACION"/>
    <m/>
    <d v="2020-08-31T00:00:00"/>
    <s v="2019-08"/>
    <s v="4"/>
    <s v="2020-07"/>
    <n v="1.0188294671454916"/>
    <n v="127922323.70251383"/>
    <n v="0"/>
    <d v="2023-08-27T00:00:00"/>
    <n v="2.989041095890411"/>
    <n v="4.3843078519294892E-2"/>
    <n v="0"/>
    <n v="0.05"/>
    <s v="REMOTA"/>
    <x v="1"/>
    <n v="0"/>
  </r>
  <r>
    <n v="1878"/>
    <d v="2019-02-21T00:00:00"/>
    <d v="2019-01-21T00:00:00"/>
    <s v="JUZGADO 07 LABORAL DE MEDELLIN"/>
    <s v="05001310500720190002200"/>
    <s v="2019"/>
    <x v="1"/>
    <s v="OLGA ANDREA GARCIA LINCE"/>
    <s v="JULIA FERNANDA MUÑOZ RINCON"/>
    <n v="215278"/>
    <s v="ORDINARIA"/>
    <s v="RECONOCIMIENTO Y PAGO DE OTRAS PRESTACIONES SALARIALES, SOLCIALES Y SALARIOS"/>
    <s v="BAJO"/>
    <s v="BAJO"/>
    <s v="BAJO"/>
    <s v="BAJO"/>
    <n v="0.05"/>
    <s v="REMOTA"/>
    <n v="30059369"/>
    <n v="0"/>
    <s v=" OTRA"/>
    <n v="0"/>
    <n v="0"/>
    <n v="0"/>
    <n v="4"/>
    <s v="LUIS FERNANDO VAHOS"/>
    <n v="43012"/>
    <d v="2017-10-04T00:00:00"/>
    <n v="117199"/>
    <s v="EDUCACION"/>
    <s v="PASCUAL BRAVO"/>
    <d v="2020-08-31T00:00:00"/>
    <s v="2019-02"/>
    <s v="4"/>
    <s v="2020-07"/>
    <n v="1.0374579956513144"/>
    <n v="31185332.713283252"/>
    <n v="0"/>
    <d v="2023-02-20T00:00:00"/>
    <n v="2.473972602739726"/>
    <n v="4.3843078519294892E-2"/>
    <n v="0"/>
    <n v="0.05"/>
    <s v="REMOTA"/>
    <x v="1"/>
    <n v="0"/>
  </r>
  <r>
    <n v="1879"/>
    <d v="2018-12-13T00:00:00"/>
    <d v="2017-10-03T00:00:00"/>
    <s v="JUZGADO 20 LABORAL DEL CIRCUITO DE MEDELLIN"/>
    <s v="05001310502020170071900"/>
    <s v="2019"/>
    <x v="1"/>
    <s v="MARIA MARTINA TORO GOYES"/>
    <s v="GLORIA CECILIA GALLEGO"/>
    <n v="15803"/>
    <s v="ORDINARIA"/>
    <s v="RELIQUIDACIÓN DE LA PENSIÓN"/>
    <s v="MEDIO   "/>
    <s v="MEDIO   "/>
    <s v="MEDIO   "/>
    <s v="MEDIO   "/>
    <n v="0.5"/>
    <s v="MEDIA"/>
    <n v="17886602"/>
    <n v="0.8"/>
    <s v=" SENTENCIA 1RA FAVORABLE"/>
    <n v="0"/>
    <n v="0"/>
    <n v="0"/>
    <n v="4"/>
    <s v="LUIS FERNANDO VAHOS"/>
    <n v="43012"/>
    <d v="2017-10-04T00:00:00"/>
    <n v="117199"/>
    <s v="GESTION HUMANA Y DLLO ORGANIZACIONAL"/>
    <m/>
    <d v="2020-08-31T00:00:00"/>
    <s v="2018-12"/>
    <s v="4"/>
    <s v="2020-07"/>
    <n v="0.73268911507362433"/>
    <n v="13105318.591054119"/>
    <n v="10484254.872843295"/>
    <d v="2022-12-12T00:00:00"/>
    <n v="2.2821917808219179"/>
    <n v="4.3843078519294892E-2"/>
    <n v="10297774.779520746"/>
    <n v="0.5"/>
    <s v="MEDIA"/>
    <x v="2"/>
    <n v="10297774.779520746"/>
  </r>
  <r>
    <n v="1880"/>
    <d v="2019-12-03T00:00:00"/>
    <d v="2019-10-11T00:00:00"/>
    <s v="JUZGADO 14 ADMINISTRATIVO ORAL"/>
    <s v="05001333301420190043900"/>
    <s v="2019"/>
    <x v="0"/>
    <s v="CERVECERIA DEL VALLE S.A"/>
    <s v="NYDIA VALERIA SALAMANCA LOPEZ"/>
    <n v="194329"/>
    <s v="NULIDAD Y RESTABLECIMIENTO DEL DERECHO"/>
    <s v="IMPUESTOS"/>
    <s v="ALTO"/>
    <s v="MEDIO   "/>
    <s v="MEDIO   "/>
    <s v="BAJO"/>
    <n v="0.4425"/>
    <s v="MEDIA"/>
    <n v="47265340"/>
    <n v="0"/>
    <s v="ADMISIÓN"/>
    <n v="0"/>
    <n v="0"/>
    <n v="0"/>
    <n v="4"/>
    <s v="LUIS FERNANDO VAHOS"/>
    <n v="43012"/>
    <d v="2017-10-04T00:00:00"/>
    <n v="117199"/>
    <s v="HACIENDA"/>
    <m/>
    <d v="2020-08-31T00:00:00"/>
    <s v="2019-12"/>
    <s v="4"/>
    <s v="2020-07"/>
    <n v="1.011271676300578"/>
    <n v="47798099.612716764"/>
    <n v="0"/>
    <d v="2023-12-02T00:00:00"/>
    <n v="3.2547945205479452"/>
    <n v="4.3843078519294892E-2"/>
    <n v="0"/>
    <n v="0.4425"/>
    <s v="MEDIA"/>
    <x v="2"/>
    <n v="0"/>
  </r>
  <r>
    <n v="1881"/>
    <d v="2003-04-21T00:00:00"/>
    <d v="2003-02-14T00:00:00"/>
    <s v="TRIBUNAL ADMINISTRATIVO"/>
    <s v="05001233100020030040600"/>
    <s v="2019"/>
    <x v="0"/>
    <s v="MARIA RUPERTA CASTRO  RODRIQUEZ , MARIO DE JESUS OSPINA GUERRA , ARLEY DE JUSUS , INGRID JOHANA , JESSICA VIVIANA OSPINA CASTRO  "/>
    <s v="MAGADALENA ROLDAL GIL"/>
    <n v="30103"/>
    <s v="REPARACIÓN DIRECTA"/>
    <s v="FALLA EN EL SERVICIO DE EDUCACIÓN"/>
    <s v="BAJO"/>
    <s v="BAJO"/>
    <s v="BAJO"/>
    <s v="BAJO"/>
    <n v="0.05"/>
    <s v="REMOTA"/>
    <n v="260000000"/>
    <n v="0"/>
    <s v=" SENTENCIA 1RA FAVORABLE"/>
    <n v="0"/>
    <n v="0"/>
    <n v="0"/>
    <n v="18"/>
    <s v="LUIS FERNANDO VAHOS"/>
    <n v="43012"/>
    <d v="2017-10-04T00:00:00"/>
    <n v="117199"/>
    <s v="HACIENDA"/>
    <s v="SE ENCUENTRA EN EL CONSEJO DE ESTADO"/>
    <d v="2020-08-31T00:00:00"/>
    <s v="2003-04"/>
    <s v="18"/>
    <s v="2020-07"/>
    <n v="1.4062133086937216"/>
    <n v="365615460.26036763"/>
    <n v="0"/>
    <d v="2021-04-16T00:00:00"/>
    <n v="0.62465753424657533"/>
    <n v="4.3843078519294892E-2"/>
    <n v="0"/>
    <n v="0.05"/>
    <s v="REMOTA"/>
    <x v="1"/>
    <n v="0"/>
  </r>
  <r>
    <n v="1882"/>
    <d v="2017-05-02T00:00:00"/>
    <d v="2016-04-28T00:00:00"/>
    <s v="JUZGADO 33 ADMINISTRATIVO ORAL DE MEDELLÍN "/>
    <s v="05001333303320170022900"/>
    <s v="2019"/>
    <x v="0"/>
    <s v="MARIA ELENA AGUIRRE "/>
    <s v="LEIDY PATRICIA LOPEZ MONSALVE"/>
    <n v="165757"/>
    <s v="NULIDAD Y RESTABLECIMIENTO DEL DERECHO - LABORAL"/>
    <s v="INCENTIVO ANTIGÜEDAD"/>
    <s v="BAJO"/>
    <s v="BAJO"/>
    <s v="BAJO"/>
    <s v="BAJO"/>
    <n v="0.05"/>
    <s v="REMOTA"/>
    <n v="2966660"/>
    <n v="0"/>
    <s v=" ALEGATOS DE SEGUNDA"/>
    <n v="0"/>
    <n v="0"/>
    <n v="0"/>
    <n v="4"/>
    <s v="LUIS FERNANDO VAHOS"/>
    <n v="43012"/>
    <d v="2017-10-04T00:00:00"/>
    <n v="117199"/>
    <s v="GESTION HUMANA Y DLLO ORGANIZACIONAL"/>
    <m/>
    <d v="2020-08-31T00:00:00"/>
    <s v="2017-05"/>
    <s v="4"/>
    <s v="2020-07"/>
    <n v="0.76223816507249575"/>
    <n v="2261301.4747939701"/>
    <n v="0"/>
    <d v="2021-05-01T00:00:00"/>
    <n v="0.66575342465753429"/>
    <n v="4.3843078519294892E-2"/>
    <n v="0"/>
    <n v="0.05"/>
    <s v="REMOTA"/>
    <x v="1"/>
    <n v="0"/>
  </r>
  <r>
    <n v="1883"/>
    <d v="2015-08-05T00:00:00"/>
    <d v="2015-06-10T00:00:00"/>
    <s v="TRIBUNAL ADMINISTRATIVO DE ANTIOQUIA"/>
    <s v="05001233300020150119000"/>
    <s v="2019"/>
    <x v="0"/>
    <s v="MARIA ANGUELICA ARANGO BETANCUR"/>
    <s v="MARITZA HURTADO RENTERÍA"/>
    <n v="163963"/>
    <s v="NULIDAD Y RESTABLECIMIENTO DEL DERECHO - LABORAL"/>
    <s v="RELIQUIDACIÓN DE LA PENSIÓN"/>
    <s v="BAJO"/>
    <s v="BAJO"/>
    <s v="BAJO"/>
    <s v="BAJO"/>
    <n v="0.05"/>
    <s v="REMOTA"/>
    <n v="34802298"/>
    <n v="0"/>
    <s v=" SENTENCIA 1RA FAVORABLE"/>
    <n v="0"/>
    <n v="0"/>
    <n v="0"/>
    <n v="7"/>
    <s v="LUIS FERNANDO VAHOS"/>
    <n v="43012"/>
    <n v="43012"/>
    <n v="117199"/>
    <s v="GESTION HUMANA Y DLLO ORGANIZACIONAL"/>
    <m/>
    <d v="2020-08-31T00:00:00"/>
    <s v="2015-08"/>
    <s v="7"/>
    <s v="2020-07"/>
    <n v="0.85413954863106623"/>
    <n v="29726019.105043858"/>
    <n v="0"/>
    <d v="2022-08-03T00:00:00"/>
    <n v="1.9232876712328768"/>
    <n v="4.3843078519294892E-2"/>
    <n v="0"/>
    <n v="0.05"/>
    <s v="REMOTA"/>
    <x v="1"/>
    <n v="0"/>
  </r>
  <r>
    <n v="1884"/>
    <d v="2016-06-23T00:00:00"/>
    <d v="2016-06-03T00:00:00"/>
    <s v="JUZGADO 28 ADMINISTRATIVO ORAL  DE MEDELLÍN "/>
    <s v="05001333302820160047500"/>
    <s v="2019"/>
    <x v="0"/>
    <s v="ANGELA MARIA VELEZ SALDARRIAGA"/>
    <s v="CARLOS ALBERTO BALLESTEROS BARON"/>
    <n v="33513"/>
    <s v="NULIDAD Y RESTABLECIMIENTO DEL DERECHO - LABORAL"/>
    <s v="INCENTIVO ANTIGÜEDAD"/>
    <s v="BAJO"/>
    <s v="BAJO"/>
    <s v="BAJO"/>
    <s v="BAJO"/>
    <n v="0.05"/>
    <s v="REMOTA"/>
    <n v="8812236"/>
    <n v="0"/>
    <s v=" RECURSO DE APELACIÓN SENTENCIA"/>
    <n v="0"/>
    <n v="0"/>
    <n v="0"/>
    <n v="5"/>
    <s v="LUIS FERNANDO VAHOS"/>
    <n v="43012"/>
    <n v="43012"/>
    <n v="117199"/>
    <s v="GESTION HUMANA Y DLLO ORGANIZACIONAL"/>
    <m/>
    <d v="2020-08-31T00:00:00"/>
    <s v="2016-06"/>
    <s v="5"/>
    <s v="2020-07"/>
    <n v="0.79172380492187922"/>
    <n v="6976857.015789561"/>
    <n v="0"/>
    <d v="2021-06-22T00:00:00"/>
    <n v="0.80821917808219179"/>
    <n v="4.3843078519294892E-2"/>
    <n v="0"/>
    <n v="0.05"/>
    <s v="REMOTA"/>
    <x v="1"/>
    <n v="0"/>
  </r>
  <r>
    <n v="1885"/>
    <d v="2013-01-17T00:00:00"/>
    <d v="2012-12-13T00:00:00"/>
    <s v="JUZGADO 27 ADMINISTRATIVO ORAL  DE MEDELLÍN "/>
    <s v="05001333302720120047400"/>
    <s v="2019"/>
    <x v="0"/>
    <s v="JHON WILMAR SUAREZ , ROSMERY ARBOLEDA BOHORQUEZ "/>
    <s v="NATALIA ZAPATA MEJIA "/>
    <n v="191358"/>
    <s v="REPARACIÓN DIRECTA"/>
    <s v="FALLO DE RESPONSABILIDAD FISCAL"/>
    <s v="BAJO"/>
    <s v="BAJO"/>
    <s v="BAJO"/>
    <s v="BAJO"/>
    <n v="0.05"/>
    <s v="REMOTA"/>
    <n v="5000000"/>
    <n v="0"/>
    <s v=" RECURSO DE APELACIÓN SENTENCIA"/>
    <n v="0"/>
    <n v="0"/>
    <n v="0"/>
    <n v="8"/>
    <s v="LUIS FERNANDO VAHOS"/>
    <n v="43012"/>
    <n v="43012"/>
    <n v="117199"/>
    <m/>
    <m/>
    <d v="2020-08-31T00:00:00"/>
    <s v="2013-01"/>
    <s v="8"/>
    <s v="2020-07"/>
    <n v="0.93598732150468988"/>
    <n v="4679936.6075234497"/>
    <n v="0"/>
    <d v="2021-01-15T00:00:00"/>
    <n v="0.37534246575342467"/>
    <n v="4.3843078519294892E-2"/>
    <n v="0"/>
    <n v="0.05"/>
    <s v="REMOTA"/>
    <x v="1"/>
    <n v="0"/>
  </r>
  <r>
    <n v="1886"/>
    <d v="2016-06-21T00:00:00"/>
    <d v="2016-06-07T00:00:00"/>
    <s v="JUZGADO 06 ADMINISTRATIVO ORAL DE  MEDELLÍN "/>
    <s v="05001333300620160049900"/>
    <s v="2019"/>
    <x v="0"/>
    <s v="IVAN DARIO ZEA  CARRASQUILLA"/>
    <s v="LEIDY PATRICIA LOPEZ MONSALVE"/>
    <n v="165757"/>
    <s v="NULIDAD Y RESTABLECIMIENTO DEL DERECHO - LABORAL"/>
    <s v="INCENTIVO ANTIGÜEDAD"/>
    <s v="BAJO"/>
    <s v="BAJO"/>
    <s v="BAJO"/>
    <s v="BAJO"/>
    <n v="0.05"/>
    <s v="REMOTA"/>
    <n v="1197576"/>
    <n v="0"/>
    <s v=" RECURSO DE APELACIÓN SENTENCIA"/>
    <n v="0"/>
    <n v="0"/>
    <n v="0"/>
    <n v="8"/>
    <s v="LUIS FERNANDO VAHOS"/>
    <n v="43012"/>
    <n v="43012"/>
    <n v="117199"/>
    <s v="GESTION HUMANA Y DLLO ORGANIZACIONAL"/>
    <m/>
    <d v="2020-08-31T00:00:00"/>
    <s v="2016-06"/>
    <s v="8"/>
    <s v="2020-07"/>
    <n v="0.79172380492187922"/>
    <n v="948149.4274031244"/>
    <n v="0"/>
    <d v="2024-06-19T00:00:00"/>
    <n v="3.8027397260273972"/>
    <n v="4.3843078519294892E-2"/>
    <n v="0"/>
    <n v="0.05"/>
    <s v="REMOTA"/>
    <x v="1"/>
    <n v="0"/>
  </r>
  <r>
    <n v="1887"/>
    <d v="2018-01-26T00:00:00"/>
    <d v="2018-01-23T00:00:00"/>
    <s v="JUZGADO 02 ADMINISTRATIVO ORAL DE MEDELLÍN "/>
    <s v="05001333300220170069900"/>
    <s v="2019"/>
    <x v="0"/>
    <s v="MARIA DEL ROSARIO CASTAÑO DE GUZMAN"/>
    <s v="FRANKLIN ANDERSON ISAZA LONDOÑO"/>
    <n v="176482"/>
    <s v="NULIDAD Y RESTABLECIMIENTO DEL DERECHO - LABORAL"/>
    <s v="OTRAS"/>
    <s v="MEDIO   "/>
    <s v="MEDIO   "/>
    <s v="BAJO"/>
    <s v="MEDIO   "/>
    <n v="0.45500000000000002"/>
    <s v="MEDIA"/>
    <n v="92061208"/>
    <n v="1"/>
    <s v=" ALEGATOS PRIMERA"/>
    <n v="0"/>
    <n v="0"/>
    <n v="0"/>
    <n v="8"/>
    <s v="LUIS FERNANDO VAHOS"/>
    <n v="43012"/>
    <n v="43012"/>
    <n v="117199"/>
    <m/>
    <m/>
    <d v="2020-08-31T00:00:00"/>
    <s v="2018-01"/>
    <s v="8"/>
    <s v="2020-07"/>
    <n v="0.75126308387247931"/>
    <n v="69162187.027105764"/>
    <n v="69162187.027105764"/>
    <d v="2026-01-24T00:00:00"/>
    <n v="5.4027397260273968"/>
    <n v="4.3843078519294892E-2"/>
    <n v="66285294.120945916"/>
    <n v="0.45500000000000002"/>
    <s v="MEDIA"/>
    <x v="2"/>
    <n v="66285294.120945916"/>
  </r>
  <r>
    <n v="1888"/>
    <d v="2016-03-14T00:00:00"/>
    <d v="2016-03-02T00:00:00"/>
    <s v="JUZGADO 17 ADMINISTRATIVO ORAL DE MEDELLÍN "/>
    <s v="05001333301720160021100"/>
    <s v="2019"/>
    <x v="0"/>
    <s v="ANA DELIA LUNA ARANGO"/>
    <s v="JORGE HUMBERTO VALERO RODRIGUEZ"/>
    <n v="44498"/>
    <s v="NULIDAD Y RESTABLECIMIENTO DEL DERECHO"/>
    <s v="RECONOCIMIENTO Y PAGO DE OTRAS PRESTACIONES SALARIALES, SOLCIALES Y SALARIOS"/>
    <s v="BAJO"/>
    <s v="BAJO"/>
    <s v="BAJO"/>
    <s v="BAJO"/>
    <n v="0.05"/>
    <s v="REMOTA"/>
    <n v="4610298"/>
    <n v="0"/>
    <s v=" RECURSO DE APELACIÓN SENTENCIA"/>
    <n v="0"/>
    <n v="0"/>
    <n v="0"/>
    <n v="8"/>
    <s v="LUIS FERNANDO VAHOS"/>
    <n v="43012"/>
    <n v="43012"/>
    <n v="117199"/>
    <m/>
    <m/>
    <d v="2020-08-31T00:00:00"/>
    <s v="2016-03"/>
    <s v="8"/>
    <s v="2020-07"/>
    <n v="0.80354364508127107"/>
    <n v="3704575.6598308939"/>
    <n v="0"/>
    <d v="2024-03-12T00:00:00"/>
    <n v="3.5315068493150683"/>
    <n v="4.3843078519294892E-2"/>
    <n v="0"/>
    <n v="0.05"/>
    <s v="REMOTA"/>
    <x v="1"/>
    <n v="0"/>
  </r>
  <r>
    <n v="1889"/>
    <d v="2019-01-15T00:00:00"/>
    <d v="2019-01-15T00:00:00"/>
    <s v="JUZGADO PROMISCUO DEL CIRCUITO DE AMALFI"/>
    <s v="05031318900120180019800"/>
    <s v="2019"/>
    <x v="1"/>
    <s v="GLORIA ELENA MESA IBARDO"/>
    <s v="NATALIA BOTERO MANCO"/>
    <n v="172735"/>
    <s v="ORDINARIA"/>
    <s v="RECONOCIMIENTO Y PAGO DE OTRAS PRESTACIONES SALARIALES, SOLCIALES Y SALARIOS"/>
    <s v="BAJO"/>
    <s v="BAJO"/>
    <s v="BAJO"/>
    <s v="BAJO"/>
    <n v="0.05"/>
    <s v="REMOTA"/>
    <n v="54500000"/>
    <n v="0"/>
    <s v=" OTRA"/>
    <n v="0"/>
    <n v="0"/>
    <n v="0"/>
    <n v="8"/>
    <s v="LUIS FERNANDO VAHOS"/>
    <n v="43012"/>
    <n v="43012"/>
    <n v="117199"/>
    <s v="EDUCACION"/>
    <s v="PASCUAL BRAVO"/>
    <d v="2020-08-31T00:00:00"/>
    <s v="2019-01"/>
    <s v="8"/>
    <s v="2020-07"/>
    <n v="1.0434541229259338"/>
    <n v="56868249.69946339"/>
    <n v="0"/>
    <d v="2027-01-13T00:00:00"/>
    <n v="6.3726027397260276"/>
    <n v="4.3843078519294892E-2"/>
    <n v="0"/>
    <n v="0.05"/>
    <s v="REMOTA"/>
    <x v="1"/>
    <n v="0"/>
  </r>
  <r>
    <n v="1890"/>
    <d v="2019-01-15T00:00:00"/>
    <d v="2019-01-15T00:00:00"/>
    <s v="JUZGADO PROMISCUO DEL CIRCUITO DE AMALFI"/>
    <s v="05031318900120180020200"/>
    <s v="2019"/>
    <x v="1"/>
    <s v="CARLOS MARIO SALAZAR PALACIO"/>
    <s v="NATALIA BOTERO MANCO"/>
    <n v="172735"/>
    <s v="ORDINARIA"/>
    <s v="RECONOCIMIENTO Y PAGO DE OTRAS PRESTACIONES SALARIALES, SOLCIALES Y SALARIOS"/>
    <s v="BAJO"/>
    <s v="BAJO"/>
    <s v="BAJO"/>
    <s v="BAJO"/>
    <n v="0.05"/>
    <s v="REMOTA"/>
    <n v="0"/>
    <n v="0"/>
    <s v=" OTRA"/>
    <n v="0"/>
    <n v="0"/>
    <n v="0"/>
    <n v="8"/>
    <s v="LUIS FERNANDO VAHOS"/>
    <n v="43012"/>
    <n v="43012"/>
    <n v="117199"/>
    <s v="EDUCACION"/>
    <s v="PASCUAL BRAVO"/>
    <d v="2020-08-31T00:00:00"/>
    <s v="2019-01"/>
    <s v="8"/>
    <s v="2020-07"/>
    <n v="1.0434541229259338"/>
    <n v="0"/>
    <n v="0"/>
    <d v="2027-01-13T00:00:00"/>
    <n v="6.3726027397260276"/>
    <n v="4.3843078519294892E-2"/>
    <n v="0"/>
    <n v="0.05"/>
    <s v="REMOTA"/>
    <x v="1"/>
    <n v="0"/>
  </r>
  <r>
    <n v="1891"/>
    <d v="2019-05-14T00:00:00"/>
    <d v="2019-07-08T00:00:00"/>
    <s v="TRIBUNAL ADMINISTRATIVO DE ANTIOQUIA, SALA CUARTA DE ORALIDAD         "/>
    <s v="05001233300020190109000"/>
    <s v="2019"/>
    <x v="0"/>
    <s v="ISABEL CRISTINA PINO MONSALVE"/>
    <s v="EDGAR DARIO CASTRO DIAZ"/>
    <n v="86101"/>
    <s v="NULIDAD Y RESTABLECIMIENTO DEL DERECHO"/>
    <s v="RECONOCIMIENTO Y PAGO DE OTRAS PRESTACIONES SALARIALES, SOLCIALES Y SALARIOS"/>
    <s v="BAJO"/>
    <s v="BAJO"/>
    <s v="BAJO"/>
    <s v="MEDIO   "/>
    <n v="0.20749999999999999"/>
    <s v="BAJA"/>
    <n v="42000000"/>
    <n v="0"/>
    <s v="CONTESTACIÓN"/>
    <n v="0"/>
    <n v="0"/>
    <n v="0"/>
    <n v="8"/>
    <s v="LUIS FERNANDO VAHOS"/>
    <n v="43012"/>
    <n v="43012"/>
    <n v="117199"/>
    <s v="EDUCACION"/>
    <s v="PASCUAL BRAVO"/>
    <d v="2020-08-31T00:00:00"/>
    <s v="2019-05"/>
    <s v="8"/>
    <s v="2020-07"/>
    <n v="1.0246973838344398"/>
    <n v="43037290.121046469"/>
    <n v="0"/>
    <d v="2027-05-12T00:00:00"/>
    <n v="6.6986301369863011"/>
    <n v="4.3843078519294892E-2"/>
    <n v="0"/>
    <n v="0.20749999999999999"/>
    <s v="BAJA"/>
    <x v="2"/>
    <n v="0"/>
  </r>
  <r>
    <n v="1892"/>
    <d v="2020-01-16T00:00:00"/>
    <d v="2020-01-27T00:00:00"/>
    <s v="JUZGADO 36 ADMINISTRATIVO ORAL DE MEDELLÍN "/>
    <s v="05001333303620190051900"/>
    <s v="2020"/>
    <x v="0"/>
    <s v="MANUEL SALVADOR MONTOYA"/>
    <s v="JUAN DAVID VALLEJO RESTREPO"/>
    <n v="193686"/>
    <s v="REPARACIÓN DIRECTA"/>
    <s v="FALLA EN EL SERVICIO DE EDUCACIÓN"/>
    <s v="MEDIO   "/>
    <s v="MEDIO   "/>
    <s v="BAJO"/>
    <s v="ALTO"/>
    <n v="0.63"/>
    <s v="ALTA"/>
    <n v="478125695"/>
    <n v="0.1"/>
    <s v="ADMISIÓN"/>
    <n v="0"/>
    <n v="0"/>
    <n v="0"/>
    <n v="8"/>
    <s v="LUIS FERNANDO VAHOS"/>
    <n v="43012"/>
    <n v="43012"/>
    <n v="117199"/>
    <s v="EDUCACION"/>
    <s v="LESIONES PERSONALES EN COLEGIO"/>
    <d v="2020-08-31T00:00:00"/>
    <s v="2020-01"/>
    <s v="8"/>
    <s v="2020-07"/>
    <n v="1.0070030698388335"/>
    <n v="481474042.63382578"/>
    <n v="48147404.263382584"/>
    <d v="2028-01-14T00:00:00"/>
    <n v="7.375342465753425"/>
    <n v="4.3843078519294892E-2"/>
    <n v="45434366.916262269"/>
    <n v="0.63"/>
    <s v="ALTA"/>
    <x v="0"/>
    <n v="45434366.916262269"/>
  </r>
  <r>
    <n v="1893"/>
    <d v="2020-02-07T00:00:00"/>
    <d v="2020-02-28T00:00:00"/>
    <s v="JUZGADO 04 ADMINISTRATIVO ORAL DE MEDELLÍN "/>
    <s v="05001333300420190046500"/>
    <s v="2020"/>
    <x v="0"/>
    <s v="JULIANA BEDOYA ARBOLEDA"/>
    <s v="DIANA MARCELA CARDONA CORTES"/>
    <n v="311132"/>
    <s v="REPARACIÓN DIRECTA"/>
    <s v="ACCIDENTE DE TRANSITO"/>
    <s v="ALTO"/>
    <s v="MEDIO   "/>
    <s v="BAJO"/>
    <s v="ALTO"/>
    <n v="0.73"/>
    <s v="ALTA"/>
    <n v="192527809"/>
    <n v="0.1"/>
    <s v="ADMISIÓN"/>
    <n v="0"/>
    <n v="0"/>
    <n v="0"/>
    <n v="4"/>
    <s v="LUIS FERNANDO VAHOS"/>
    <n v="43012"/>
    <d v="2017-10-04T00:00:00"/>
    <n v="117199"/>
    <s v="INFRAESTRUCTURA"/>
    <s v="LESIONES PERSONALES EN ACCIDENTE DE TRANSITO"/>
    <d v="2020-08-31T00:00:00"/>
    <s v="2020-02"/>
    <s v="4"/>
    <s v="2020-07"/>
    <n v="1.0002858776443682"/>
    <n v="192582848.39651227"/>
    <n v="19258284.839651227"/>
    <d v="2024-02-06T00:00:00"/>
    <n v="3.4356164383561643"/>
    <n v="4.3843078519294892E-2"/>
    <n v="18744947.529356372"/>
    <n v="0.73"/>
    <s v="ALTA"/>
    <x v="0"/>
    <n v="18744947.529356372"/>
  </r>
  <r>
    <n v="1894"/>
    <d v="2020-02-10T00:00:00"/>
    <d v="2020-02-13T00:00:00"/>
    <s v="JUZGADO 04 ADMINISTRATIVO ORAL DE MEDELLÍN "/>
    <s v="05001333300720190045900"/>
    <s v="2020"/>
    <x v="0"/>
    <s v="LORENZO POSSO"/>
    <s v="DIEGO LEON TAMAYO CASTRO"/>
    <n v="205370"/>
    <s v="NULIDAD Y RESTABLECIMIENTO DEL DERECHO"/>
    <s v="RECONOCIMIENTO Y PAGO DE OTRAS PRESTACIONES SALARIALES, SOLCIALES Y SALARIOS"/>
    <s v="BAJO"/>
    <s v="BAJO"/>
    <s v="BAJO"/>
    <s v="MEDIO   "/>
    <n v="0.20749999999999999"/>
    <s v="BAJA"/>
    <n v="88687000"/>
    <n v="0.1"/>
    <s v="ADMISIÓN"/>
    <n v="0"/>
    <n v="0"/>
    <n v="0"/>
    <n v="4"/>
    <s v="LUIS FERNANDO VAHOS"/>
    <n v="43012"/>
    <d v="2017-10-04T00:00:00"/>
    <n v="117199"/>
    <s v="EDUCACION"/>
    <s v="PASCUAL BRAVO"/>
    <d v="2020-08-31T00:00:00"/>
    <s v="2020-02"/>
    <s v="4"/>
    <s v="2020-07"/>
    <n v="1.0002858776443682"/>
    <n v="88712353.63064608"/>
    <n v="8871235.3630646076"/>
    <d v="2024-02-09T00:00:00"/>
    <n v="3.4438356164383563"/>
    <n v="4.3843078519294892E-2"/>
    <n v="8634210.9412347209"/>
    <n v="0.20749999999999999"/>
    <s v="BAJA"/>
    <x v="2"/>
    <n v="8634210.9412347209"/>
  </r>
  <r>
    <n v="1895"/>
    <d v="2020-02-06T00:00:00"/>
    <d v="2020-02-25T00:00:00"/>
    <s v="JUZGADO 29 ADMINISTRATIVO ORAL DE MEDELLÍN "/>
    <s v="05001333302920190049200"/>
    <s v="2020"/>
    <x v="0"/>
    <s v="RUBEN DARIO TUBERQUIA"/>
    <s v="MARIA JAZMIN CARVAJAL SERNA"/>
    <n v="276926"/>
    <s v="REPARACIÓN DIRECTA"/>
    <s v="ACCIDENTE DE TRANSITO"/>
    <s v="MEDIO   "/>
    <s v="MEDIO   "/>
    <s v="BAJO"/>
    <s v="MEDIO   "/>
    <n v="0.45500000000000002"/>
    <s v="MEDIA"/>
    <n v="317488453"/>
    <n v="0.1"/>
    <s v="ADMISIÓN"/>
    <n v="0"/>
    <n v="0"/>
    <n v="0"/>
    <n v="4"/>
    <s v="LUIS FERNANDO VAHOS"/>
    <n v="43012"/>
    <d v="2017-10-04T00:00:00"/>
    <n v="117199"/>
    <s v="INFRAESTRUCTURA"/>
    <s v="ACCIDENTE EN SABANALARGA"/>
    <d v="2020-08-31T00:00:00"/>
    <s v="2020-02"/>
    <s v="4"/>
    <s v="2020-07"/>
    <n v="1.0002858776443682"/>
    <n v="317579215.85105771"/>
    <n v="31757921.585105773"/>
    <d v="2024-02-05T00:00:00"/>
    <n v="3.4328767123287673"/>
    <n v="4.3843078519294892E-2"/>
    <n v="30912067.426697243"/>
    <n v="0.45500000000000002"/>
    <s v="MEDIA"/>
    <x v="2"/>
    <n v="30912067.426697243"/>
  </r>
  <r>
    <n v="1896"/>
    <d v="2020-08-03T00:00:00"/>
    <d v="2020-08-14T00:00:00"/>
    <s v="TRIBUNAL ADMINISTRATIVO DE ANTIOQUIA"/>
    <s v="05001233300020200036200"/>
    <s v="2020"/>
    <x v="0"/>
    <s v="MAURICIO ANDRES PARRA CRUZ"/>
    <s v="YINNA MARCELA URIBE GIRALDO"/>
    <n v="294372"/>
    <s v="NULIDAD Y RESTABLECIMIENTO DEL DERECHO - LABORAL"/>
    <s v="RECONOCIMIENTO Y PAGO DE OTRAS PRESTACIONES SALARIALES, SOLCIALES Y SALARIOS"/>
    <s v="BAJO"/>
    <s v="MEDIO   "/>
    <s v="BAJO"/>
    <s v="MEDIO   "/>
    <n v="0.36499999999999999"/>
    <s v="MEDIA"/>
    <n v="1535000000"/>
    <n v="0.15"/>
    <s v="ADMISIÓN"/>
    <n v="0"/>
    <n v="0"/>
    <s v="0"/>
    <n v="4"/>
    <s v="LUIS FERNANDO VAHOS"/>
    <n v="43012"/>
    <d v="2017-10-04T00:00:00"/>
    <n v="117199"/>
    <s v="AGRICULTURA Y DLLO RURAL"/>
    <s v="FRIGORIFICO DE URABA"/>
    <d v="2020-08-31T00:00:00"/>
    <s v="2020-08"/>
    <s v="4"/>
    <s v="2020-07"/>
    <n v="1.000095274390244"/>
    <n v="1535146246.1890247"/>
    <n v="230271936.9283537"/>
    <d v="2024-08-02T00:00:00"/>
    <n v="3.9232876712328766"/>
    <n v="4.3843078519294892E-2"/>
    <n v="223276046.72894034"/>
    <n v="0.36499999999999999"/>
    <s v="MEDIA"/>
    <x v="2"/>
    <n v="223276046.72894034"/>
  </r>
  <r>
    <n v="1897"/>
    <d v="2007-05-22T00:00:00"/>
    <d v="2007-04-09T00:00:00"/>
    <s v="TRIBUNAL ADTIVO DE ANTIOQUIA"/>
    <s v="05001233100020070054100"/>
    <s v="2019"/>
    <x v="0"/>
    <s v="FRANCISCO ELADIO VELÁSQUEZ G "/>
    <s v="ANTONIO GARCÍA PIEDRAHÍTA"/>
    <n v="6604"/>
    <s v="REPARACIÓN DIRECTA"/>
    <s v="FALLA EN EL SERVICIO OTRAS CAUSAS"/>
    <s v="BAJO"/>
    <s v="MEDIO   "/>
    <s v="ALTO"/>
    <s v="BAJO"/>
    <n v="0.30250000000000005"/>
    <s v="MEDIA"/>
    <n v="433700000"/>
    <n v="1"/>
    <s v=" SENTENCIA 1RA FAVORABLE"/>
    <n v="0"/>
    <s v="NO"/>
    <s v="NO"/>
    <s v="14 AÑOS"/>
    <s v="LUISA CATALINA RIVERA VARELA"/>
    <n v="1728"/>
    <d v="2011-06-17T00:00:00"/>
    <n v="158513"/>
    <s v="INFRAESTRUCTURA"/>
    <m/>
    <d v="2020-08-31T00:00:00"/>
    <s v="2007-05"/>
    <s v="14"/>
    <s v="2020-07"/>
    <n v="1.1440048251130823"/>
    <n v="496154892.6515438"/>
    <n v="496154892.6515438"/>
    <d v="2021-05-18T00:00:00"/>
    <n v="0.71232876712328763"/>
    <n v="4.3843078519294892E-2"/>
    <n v="493383385.62624204"/>
    <n v="0.30250000000000005"/>
    <s v="MEDIA"/>
    <x v="2"/>
    <n v="493383385.62624204"/>
  </r>
  <r>
    <n v="1898"/>
    <d v="2002-05-20T00:00:00"/>
    <d v="2001-12-19T00:00:00"/>
    <s v="TRIBUNAL ADTIVO DE ANTIOQUIA"/>
    <s v="05001233100020020039000"/>
    <s v="2019"/>
    <x v="0"/>
    <s v="ELBER DE JESÚS HERNÁNDEZ ÁVILA"/>
    <s v="LUIS FERNANDO ÁVILA JARAMILLO"/>
    <n v="16424"/>
    <s v="CONTRACTUAL"/>
    <s v="LIQUIDACIÓN"/>
    <s v="BAJO"/>
    <s v="MEDIO   "/>
    <s v="ALTO"/>
    <s v="BAJO"/>
    <n v="0.30250000000000005"/>
    <s v="MEDIA"/>
    <n v="536209977"/>
    <n v="1"/>
    <s v=" SENTENCIA 1RA FAVORABLE"/>
    <n v="0"/>
    <s v="NO"/>
    <s v="NO"/>
    <s v="20 AÑOS"/>
    <s v="LUISA CATALINA RIVERA VARELA"/>
    <n v="1728"/>
    <d v="2011-06-17T00:00:00"/>
    <n v="158513"/>
    <s v="INFRAESTRUCTURA"/>
    <m/>
    <d v="2020-08-31T00:00:00"/>
    <s v="2002-05"/>
    <s v="20"/>
    <s v="2020-07"/>
    <n v="1.5075482107368856"/>
    <n v="808362391.40561664"/>
    <n v="808362391.40561664"/>
    <d v="2022-05-15T00:00:00"/>
    <n v="1.704109589041096"/>
    <n v="4.3843078519294892E-2"/>
    <n v="797601928.60427189"/>
    <n v="0.30250000000000005"/>
    <s v="MEDIA"/>
    <x v="2"/>
    <n v="797601928.60427189"/>
  </r>
  <r>
    <n v="1899"/>
    <d v="2002-07-19T00:00:00"/>
    <d v="2002-07-19T00:00:00"/>
    <s v="TRIBUNAL ADTIVO DE ANTIOQUIA"/>
    <s v="05001233100020010322500"/>
    <s v="2019"/>
    <x v="0"/>
    <s v="ALEJANDRO MAYA JARAMILLO"/>
    <s v="JOSÉ VICENTE BLANCO RESTREPO"/>
    <n v="44445"/>
    <s v="CONTRACTUAL"/>
    <s v="EQUILIBRIO ECONOMICO"/>
    <s v="ALTO"/>
    <s v="MEDIO   "/>
    <s v="ALTO"/>
    <s v="ALTO"/>
    <n v="0.82499999999999996"/>
    <s v="ALTA"/>
    <n v="4504281481"/>
    <n v="0.69"/>
    <s v=" SENTENCIA 1RA EN CONTRA"/>
    <n v="3102568531"/>
    <s v="NO"/>
    <s v="NO"/>
    <s v="19 AÑOS"/>
    <s v="LUISA CATALINA RIVERA VARELA"/>
    <n v="1728"/>
    <d v="2011-06-17T00:00:00"/>
    <n v="158513"/>
    <s v="AGRICULTURA Y DLLO RURAL"/>
    <m/>
    <d v="2020-08-31T00:00:00"/>
    <s v="2002-07"/>
    <s v="19"/>
    <s v="2020-07"/>
    <n v="1.5007720247516294"/>
    <n v="6759899638.2916384"/>
    <n v="4664330750.4212303"/>
    <d v="2021-07-14T00:00:00"/>
    <n v="0.86849315068493149"/>
    <n v="4.3843078519294892E-2"/>
    <n v="4632583394.04006"/>
    <n v="0.82499999999999996"/>
    <s v="ALTA"/>
    <x v="0"/>
    <n v="3102568531"/>
  </r>
  <r>
    <n v="1900"/>
    <d v="2007-08-14T00:00:00"/>
    <d v="2007-04-09T00:00:00"/>
    <s v="TRIBUNAL ADTIVO DE ANTIOQUIA"/>
    <s v="05001333100020070054000"/>
    <s v="2019"/>
    <x v="0"/>
    <s v="MUNICIPIO DE MEDELLÍN"/>
    <s v="AUGUSTO MARTÍNEZ BENÍTEZ"/>
    <n v="132945"/>
    <s v="NULIDAD"/>
    <s v="OTRAS"/>
    <s v="ALTO"/>
    <s v="ALTO"/>
    <s v="MEDIO   "/>
    <s v="BAJO"/>
    <n v="0.61750000000000005"/>
    <s v="ALTA"/>
    <n v="0"/>
    <n v="0"/>
    <s v=" SENTENCIA 1RA EN CONTRA"/>
    <n v="0"/>
    <s v="NO"/>
    <s v="NO"/>
    <s v="14 AÑOS"/>
    <s v="LUISA CATALINA RIVERA VARELA"/>
    <n v="1728"/>
    <d v="2011-06-17T00:00:00"/>
    <n v="158513"/>
    <s v="ASAMBLEA DEPARTAMENTAL"/>
    <m/>
    <d v="2020-08-31T00:00:00"/>
    <s v="2007-08"/>
    <s v="14"/>
    <s v="2020-07"/>
    <n v="1.1422490501851477"/>
    <n v="0"/>
    <n v="0"/>
    <d v="2021-08-10T00:00:00"/>
    <n v="0.94246575342465755"/>
    <n v="4.3843078519294892E-2"/>
    <n v="0"/>
    <n v="0.61750000000000005"/>
    <s v="ALTA"/>
    <x v="0"/>
    <n v="0"/>
  </r>
  <r>
    <n v="1901"/>
    <d v="2014-02-04T00:00:00"/>
    <d v="2013-02-11T00:00:00"/>
    <s v="CONSEJO DE ESTADO "/>
    <s v="11001032500020130013600"/>
    <s v="2019"/>
    <x v="0"/>
    <s v="CARLOS HERNAN WOLFF ISAZA"/>
    <s v="ADELA MONTOYA URIBE"/>
    <n v="45742"/>
    <s v="NULIDAD Y RESTABLECIMIENTO DEL DERECHO - LABORAL"/>
    <s v="OTRAS"/>
    <s v="MEDIO   "/>
    <s v="MEDIO   "/>
    <s v="ALTO"/>
    <s v="BAJO"/>
    <n v="0.39250000000000002"/>
    <s v="MEDIA"/>
    <n v="37748419"/>
    <n v="5"/>
    <s v=" ALEGATOS PRIMERA"/>
    <n v="0"/>
    <s v="NO"/>
    <s v="NO"/>
    <s v="8 AÑOS"/>
    <s v="LUISA CATALINA RIVERA VARELA"/>
    <n v="1728"/>
    <d v="2011-06-17T00:00:00"/>
    <n v="158513"/>
    <s v="GESTION HUMANA Y DLLO ORGANIZACIONAL"/>
    <m/>
    <d v="2020-08-31T00:00:00"/>
    <s v="2014-02"/>
    <s v="8"/>
    <s v="2020-07"/>
    <n v="0.91072959452734203"/>
    <n v="34378602.329918213"/>
    <n v="171893011.64959106"/>
    <d v="2022-02-02T00:00:00"/>
    <n v="1.4246575342465753"/>
    <n v="4.3843078519294892E-2"/>
    <n v="169977996.35686037"/>
    <n v="0.39250000000000002"/>
    <s v="MEDIA"/>
    <x v="2"/>
    <n v="169977996.35686037"/>
  </r>
  <r>
    <n v="1902"/>
    <d v="2002-12-12T00:00:00"/>
    <d v="2002-10-22T00:00:00"/>
    <s v="TRIBUNAL ADTIVO DE ANTIOQUIA"/>
    <s v="05001233100020020429700"/>
    <s v="2019"/>
    <x v="0"/>
    <s v="AGROTECNICOS EMPRESA ASOCIATIVA DE TRABAJO"/>
    <s v="LUIS ALFONSO BRAVO RESTREPO"/>
    <n v="79079"/>
    <s v="REPARACIÓN DIRECTA"/>
    <s v="FALLA EN EL SERVICIO OTRAS CAUSAS"/>
    <s v="BAJO"/>
    <s v="MEDIO   "/>
    <s v="ALTO"/>
    <s v="BAJO"/>
    <n v="0.30250000000000005"/>
    <s v="MEDIA"/>
    <n v="3010727509"/>
    <n v="0.7"/>
    <s v=" SENTENCIA 1RA FAVORABLE"/>
    <n v="0"/>
    <s v="NO"/>
    <s v="NO"/>
    <s v="19 AÑOS"/>
    <s v="LUISA CATALINA RIVERA VARELA"/>
    <n v="1728"/>
    <d v="2011-06-17T00:00:00"/>
    <n v="158513"/>
    <s v="GOBIERNO"/>
    <m/>
    <d v="2020-08-31T00:00:00"/>
    <s v="2002-12"/>
    <s v="19"/>
    <s v="2020-07"/>
    <n v="1.4702683296428154"/>
    <n v="4426577305.6671047"/>
    <n v="3098604113.9669733"/>
    <d v="2021-12-07T00:00:00"/>
    <n v="1.2684931506849315"/>
    <n v="4.3843078519294892E-2"/>
    <n v="3067848531.0076165"/>
    <n v="0.30250000000000005"/>
    <s v="MEDIA"/>
    <x v="2"/>
    <n v="3067848531.0076165"/>
  </r>
  <r>
    <n v="1903"/>
    <d v="2006-07-25T00:00:00"/>
    <d v="2006-06-18T00:00:00"/>
    <s v="CONSEJO DE ESTADO "/>
    <s v="05001233100020060212000"/>
    <s v="2019"/>
    <x v="0"/>
    <s v="MANUEL HUMBERTO MORENO INCEL "/>
    <s v="JOSÉ RODRIGO FLÓREZ RUIZ"/>
    <n v="9334"/>
    <s v="REPARACIÓN DIRECTA"/>
    <s v="FALLA EN EL SERVICIO OTRAS CAUSAS"/>
    <s v="MEDIO   "/>
    <s v="BAJO"/>
    <s v="ALTO"/>
    <s v="MEDIO   "/>
    <n v="0.39250000000000002"/>
    <s v="MEDIA"/>
    <n v="25091844"/>
    <n v="1"/>
    <s v=" SENTENCIA 1RA FAVORABLE"/>
    <n v="0"/>
    <s v="NO"/>
    <s v="NO"/>
    <s v="15 AÑOS"/>
    <s v="LUISA CATALINA RIVERA VARELA"/>
    <n v="1728"/>
    <d v="2011-06-17T00:00:00"/>
    <n v="158513"/>
    <s v="GOBIERNO"/>
    <m/>
    <d v="2020-08-31T00:00:00"/>
    <s v="2006-07"/>
    <s v="15"/>
    <s v="2020-07"/>
    <n v="1.2065643167862028"/>
    <n v="30274923.612765983"/>
    <n v="30274923.612765983"/>
    <d v="2021-07-21T00:00:00"/>
    <n v="0.88767123287671235"/>
    <n v="4.3843078519294892E-2"/>
    <n v="30064325.574520051"/>
    <n v="0.39250000000000002"/>
    <s v="MEDIA"/>
    <x v="2"/>
    <n v="30064325.574520051"/>
  </r>
  <r>
    <n v="1904"/>
    <d v="2013-01-23T00:00:00"/>
    <d v="2012-12-06T00:00:00"/>
    <s v="JUZGADO 23 ADMINISTRATIVO DEL CIRCUITO DE MEDELLÍN"/>
    <s v="05001333302320120043800"/>
    <s v="2019"/>
    <x v="0"/>
    <s v="JESÚS MARÍA GARCÍA GALEANO "/>
    <s v="JAVIER VILLEGAS POSADA"/>
    <n v="20944"/>
    <s v="REPARACIÓN DIRECTA"/>
    <s v="FALLA EN EL SERVICIO OTRAS CAUSAS"/>
    <s v="MEDIO   "/>
    <s v="MEDIO   "/>
    <s v="MEDIO   "/>
    <s v="MEDIO   "/>
    <n v="0.5"/>
    <s v="MEDIA"/>
    <n v="29639727877"/>
    <n v="0.1"/>
    <s v=" AUDIENCIA DE PRUEBAS"/>
    <n v="0"/>
    <s v="NO"/>
    <s v="NO"/>
    <s v="12 AÑOS"/>
    <s v="LUISA CATALINA RIVERA VARELA"/>
    <n v="1728"/>
    <d v="2011-06-17T00:00:00"/>
    <n v="158513"/>
    <s v="DAPARD"/>
    <m/>
    <d v="2020-08-31T00:00:00"/>
    <s v="2013-01"/>
    <s v="12"/>
    <s v="2020-07"/>
    <n v="0.93598732150468988"/>
    <n v="27742409505.721119"/>
    <n v="2774240950.5721121"/>
    <d v="2025-01-20T00:00:00"/>
    <n v="4.3917808219178083"/>
    <n v="4.3843078519294892E-2"/>
    <n v="2680064783.8623738"/>
    <n v="0.5"/>
    <s v="MEDIA"/>
    <x v="2"/>
    <n v="2680064783.8623738"/>
  </r>
  <r>
    <n v="1905"/>
    <d v="2013-01-31T00:00:00"/>
    <d v="2013-01-14T00:00:00"/>
    <s v="TRIBUNAL ADMINISTRATIVO DE ANTIOQUIA"/>
    <s v="05001233300020130000800"/>
    <s v="2019"/>
    <x v="0"/>
    <s v="DOLLY MARGARITA LONDOÑO GONZÁLEZ"/>
    <s v="LEONARDO FABIO GUEVARA DÍAZ"/>
    <n v="97002"/>
    <s v="NULIDAD Y RESTABLECIMIENTO DEL DERECHO - LABORAL"/>
    <s v="RELIQUIDACIÓN DE LA PENSIÓN"/>
    <s v="ALTO"/>
    <s v="ALTO"/>
    <s v="BAJO"/>
    <s v="ALTO"/>
    <n v="0.90500000000000003"/>
    <s v="ALTA"/>
    <n v="83050193"/>
    <n v="0"/>
    <s v=" RECURSO DE APELACIÓN SENTENCIA"/>
    <n v="0"/>
    <s v="NO"/>
    <s v="NO"/>
    <s v="8 AÑOS"/>
    <s v="LUISA CATALINA RIVERA VARELA"/>
    <n v="1728"/>
    <d v="2011-06-17T00:00:00"/>
    <n v="158513"/>
    <s v="GESTION HUMANA Y DLLO ORGANIZACIONAL"/>
    <m/>
    <d v="2020-08-31T00:00:00"/>
    <s v="2013-01"/>
    <s v="8"/>
    <s v="2020-07"/>
    <n v="0.93598732150468988"/>
    <n v="77733927.696517542"/>
    <n v="0"/>
    <d v="2021-01-29T00:00:00"/>
    <n v="0.41369863013698632"/>
    <n v="4.3843078519294892E-2"/>
    <n v="0"/>
    <n v="0.90500000000000003"/>
    <s v="ALTA"/>
    <x v="0"/>
    <n v="0"/>
  </r>
  <r>
    <n v="1906"/>
    <d v="2013-05-31T00:00:00"/>
    <d v="2013-05-03T00:00:00"/>
    <s v="JUZGADO DÉCIMO ADMINISTRATIVO DEL CIRCUITO"/>
    <s v="05001333301020130041800"/>
    <s v="2019"/>
    <x v="0"/>
    <s v="DAVINSON ARLET MAZO RODRÍGUEZ"/>
    <s v="JUAN JOSÉ GÓMEZ ARANGO"/>
    <n v="201108"/>
    <s v="REPARACIÓN DIRECTA"/>
    <s v="FALLA EN EL SERVICIO OTRAS CAUSAS"/>
    <s v="MEDIO   "/>
    <s v="MEDIO   "/>
    <s v="MEDIO   "/>
    <s v="MEDIO   "/>
    <n v="0.5"/>
    <s v="MEDIA"/>
    <n v="23158258782"/>
    <n v="0.1"/>
    <s v=" RECURSO DE APELACIÓN SENTENCIA"/>
    <n v="0"/>
    <s v="NO"/>
    <s v="NO"/>
    <s v="11 AÑOS"/>
    <s v="LUISA CATALINA RIVERA VARELA"/>
    <n v="1728"/>
    <d v="2011-06-17T00:00:00"/>
    <n v="158513"/>
    <s v="DAPARD"/>
    <m/>
    <d v="2020-08-31T00:00:00"/>
    <s v="2013-05"/>
    <s v="11"/>
    <s v="2020-07"/>
    <n v="0.92501103743402557"/>
    <n v="21421644981.103455"/>
    <n v="2142164498.1103456"/>
    <d v="2024-05-28T00:00:00"/>
    <n v="3.7424657534246575"/>
    <n v="4.3843078519294892E-2"/>
    <n v="2080039027.5263426"/>
    <n v="0.5"/>
    <s v="MEDIA"/>
    <x v="2"/>
    <n v="2080039027.5263426"/>
  </r>
  <r>
    <n v="1907"/>
    <d v="2015-08-15T00:00:00"/>
    <d v="2013-07-08T00:00:00"/>
    <s v="TRIBUNAL ADMINISTRATIVO DE ANTIOQUIA"/>
    <s v="05001233300020130097400"/>
    <s v="2019"/>
    <x v="0"/>
    <s v="ALINA MARÍA ÁLVAREZ DUQUE"/>
    <s v="NATALIA BEDOYA SIERRA"/>
    <n v="191628"/>
    <s v="REPARACIÓN DIRECTA"/>
    <s v="FALLA EN EL SERVICIO OTRAS CAUSAS"/>
    <s v="MEDIO   "/>
    <s v="MEDIO   "/>
    <s v="MEDIO   "/>
    <s v="MEDIO   "/>
    <n v="0.5"/>
    <s v="MEDIA"/>
    <n v="858595000"/>
    <n v="0.8"/>
    <s v=" ALEGATOS PRIMERA"/>
    <n v="0"/>
    <s v="NO"/>
    <s v="NO"/>
    <s v="10 AÑOS"/>
    <s v="LUISA CATALINA RIVERA VARELA"/>
    <n v="1728"/>
    <d v="2011-06-17T00:00:00"/>
    <n v="158513"/>
    <s v="DAPARD"/>
    <m/>
    <d v="2020-08-31T00:00:00"/>
    <s v="2015-08"/>
    <s v="10"/>
    <s v="2020-07"/>
    <n v="0.85413954863106623"/>
    <n v="733359945.7568903"/>
    <n v="586687956.60551226"/>
    <d v="2025-08-12T00:00:00"/>
    <n v="4.9506849315068493"/>
    <n v="4.3843078519294892E-2"/>
    <n v="564286302.45905685"/>
    <n v="0.5"/>
    <s v="MEDIA"/>
    <x v="2"/>
    <n v="564286302.45905685"/>
  </r>
  <r>
    <n v="1908"/>
    <d v="2013-01-22T00:00:00"/>
    <d v="2012-09-03T00:00:00"/>
    <s v="JUZGADO 07 ADMINISTRATIVO DEL CIRCUITO DE MEDELLÍN"/>
    <s v="05001333300720120018800"/>
    <s v="2019"/>
    <x v="0"/>
    <s v="MUNICIPIO DE BELMIRA"/>
    <s v="JORGE IVÁN CASTAÑEDA RÍOS"/>
    <n v="174599"/>
    <s v="NULIDAD Y RESTABLECIMIENTO DEL DERECHO"/>
    <s v="OTRAS"/>
    <s v="MEDIO   "/>
    <s v="MEDIO   "/>
    <s v="ALTO"/>
    <s v="BAJO"/>
    <n v="0.39250000000000002"/>
    <s v="MEDIA"/>
    <n v="122615730"/>
    <n v="1"/>
    <s v=" ALEGATOS DE SEGUNDA"/>
    <n v="0"/>
    <s v="NO"/>
    <s v="NO"/>
    <n v="8"/>
    <s v="LUISA CATALINA RIVERA VARELA"/>
    <n v="1728"/>
    <d v="2011-06-17T00:00:00"/>
    <n v="158513"/>
    <s v="GESTION HUMANA Y DLLO ORGANIZACIONAL"/>
    <m/>
    <d v="2020-08-31T00:00:00"/>
    <s v="2013-01"/>
    <s v="8"/>
    <s v="2020-07"/>
    <n v="0.93598732150468988"/>
    <n v="114766768.69704224"/>
    <n v="114766768.69704224"/>
    <d v="2021-01-20T00:00:00"/>
    <n v="0.38904109589041097"/>
    <n v="4.3843078519294892E-2"/>
    <n v="114416193.24207343"/>
    <n v="0.39250000000000002"/>
    <s v="MEDIA"/>
    <x v="2"/>
    <n v="114416193.24207343"/>
  </r>
  <r>
    <n v="1909"/>
    <d v="2013-12-19T00:00:00"/>
    <d v="2013-10-30T00:00:00"/>
    <s v="TRIBUNAL ADMINISTRATIVO DE ANTIOQUIA"/>
    <s v="05001233300020130174200"/>
    <s v="2019"/>
    <x v="0"/>
    <s v="COLCIVIL S.A y CONCRETOS Y ASFALTOS S.A."/>
    <s v="DANIEL ALBERTO GÓMEZ SILVA"/>
    <n v="49279"/>
    <s v="CONTRACTUAL"/>
    <s v="INCUMPLIMIENTO"/>
    <s v="MEDIO   "/>
    <s v="MEDIO   "/>
    <s v="MEDIO   "/>
    <s v="BAJO"/>
    <n v="0.34250000000000003"/>
    <s v="MEDIA"/>
    <n v="390866797"/>
    <n v="1"/>
    <s v=" AUDIENCIA DE PRUEBAS"/>
    <n v="0"/>
    <s v="NO"/>
    <s v="NO"/>
    <s v="12 AÑOS"/>
    <s v="LUISA CATALINA RIVERA VARELA"/>
    <n v="1728"/>
    <d v="2011-06-17T00:00:00"/>
    <n v="158513"/>
    <s v="INFRAESTRUCTURA"/>
    <m/>
    <d v="2020-08-31T00:00:00"/>
    <s v="2013-12"/>
    <s v="12"/>
    <s v="2020-07"/>
    <n v="0.92093050530492648"/>
    <n v="359961156.86812812"/>
    <n v="359961156.86812812"/>
    <d v="2025-12-16T00:00:00"/>
    <n v="5.2958904109589042"/>
    <n v="4.3843078519294892E-2"/>
    <n v="345278091.32659817"/>
    <n v="0.34250000000000003"/>
    <s v="MEDIA"/>
    <x v="2"/>
    <n v="345278091.32659817"/>
  </r>
  <r>
    <n v="1910"/>
    <d v="2014-01-14T00:00:00"/>
    <d v="2013-11-14T00:00:00"/>
    <s v="TRIBUNAL ADMINISTRATIVO DE ANTIOQUIA"/>
    <s v="05001233300020130180100"/>
    <s v="2019"/>
    <x v="0"/>
    <s v="EMPRESA DE CABLES AEREOS ECA S.A."/>
    <s v="DANIEL ARANGO PERFETTI"/>
    <n v="114890"/>
    <s v="CONTRACTUAL"/>
    <s v="INCUMPLIMIENTO"/>
    <s v="MEDIO   "/>
    <s v="MEDIO   "/>
    <s v="MEDIO   "/>
    <s v="MEDIO   "/>
    <n v="0.5"/>
    <s v="MEDIA"/>
    <n v="2959329721"/>
    <n v="0.8"/>
    <s v=" ALEGATOS PRIMERA"/>
    <n v="0"/>
    <s v="NO"/>
    <s v="NO"/>
    <s v="10 AÑOS"/>
    <s v="LUISA CATALINA RIVERA VARELA"/>
    <n v="1728"/>
    <d v="2011-06-17T00:00:00"/>
    <n v="158513"/>
    <s v="INFRAESTRUCTURA"/>
    <m/>
    <d v="2020-08-31T00:00:00"/>
    <s v="2014-01"/>
    <s v="10"/>
    <s v="2020-07"/>
    <n v="0.9164741666388736"/>
    <n v="2712149239.8631253"/>
    <n v="2169719391.8905005"/>
    <d v="2024-01-12T00:00:00"/>
    <n v="3.3671232876712329"/>
    <n v="4.3843078519294892E-2"/>
    <n v="2113022457.1465232"/>
    <n v="0.5"/>
    <s v="MEDIA"/>
    <x v="2"/>
    <n v="2113022457.1465232"/>
  </r>
  <r>
    <n v="1911"/>
    <d v="2013-05-16T00:00:00"/>
    <d v="2013-03-07T00:00:00"/>
    <s v="JUZGADO 20 ADMINISTRATIVO DEL CIRCUITO DE MEDELLÍN"/>
    <s v="05001333302020130022600"/>
    <s v="2019"/>
    <x v="0"/>
    <s v="JESÚS MARÍA LOPERA JIMÉNEZ, MORELIA DE JESÚS MARTÍNEZ MAZO, MARIELA DE JESÚS MAZO YEPES, LUIS ALFONSO MARTÍNEZ, DENIS LORENA LOPERA MARTÍNEZ, LINA JOHANA LOPERA MARTÍNEZ"/>
    <s v="JUAN JOSÉ GÓMEZ ARANGO"/>
    <n v="201108"/>
    <s v="REPARACIÓN DIRECTA"/>
    <s v="FALLA EN EL SERVICIO OTRAS CAUSAS"/>
    <s v="BAJO"/>
    <s v="BAJO"/>
    <s v="ALTO"/>
    <s v="BAJO"/>
    <n v="0.14499999999999999"/>
    <s v="BAJA"/>
    <n v="2266800000"/>
    <n v="7.0000000000000007E-2"/>
    <s v=" SENTENCIA 1RA FAVORABLE"/>
    <n v="0"/>
    <s v="NO"/>
    <s v="NO"/>
    <s v="10 AÑOS"/>
    <s v="LUISA CATALINA RIVERA VARELA"/>
    <n v="1728"/>
    <d v="2011-06-17T00:00:00"/>
    <n v="158513"/>
    <s v="DAPARD"/>
    <m/>
    <d v="2020-08-31T00:00:00"/>
    <s v="2013-05"/>
    <s v="10"/>
    <s v="2020-07"/>
    <n v="0.92501103743402557"/>
    <n v="2096815019.6554492"/>
    <n v="146777051.37588146"/>
    <d v="2023-05-14T00:00:00"/>
    <n v="2.7013698630136984"/>
    <n v="4.3843078519294892E-2"/>
    <n v="143691935.18035707"/>
    <n v="0.14499999999999999"/>
    <s v="BAJA"/>
    <x v="2"/>
    <n v="143691935.18035707"/>
  </r>
  <r>
    <n v="1912"/>
    <d v="2014-02-07T00:00:00"/>
    <d v="2013-11-22T00:00:00"/>
    <s v="JUZGADO 26 ADMINISTRATIVO DEL CIRCUITO DE MEDELLÍN"/>
    <s v="05001333302620130114200"/>
    <s v="2019"/>
    <x v="0"/>
    <s v="JOSÉ ANTONIO RUIZ CONTRERAS Y OTROS"/>
    <s v="PABLO JOSÉ MARTÍNEZ MERCADO"/>
    <n v="70281"/>
    <s v="REPARACIÓN DIRECTA"/>
    <s v="ACCIDENTE DE TRANSITO"/>
    <s v="MEDIO   "/>
    <s v="MEDIO   "/>
    <s v="MEDIO   "/>
    <s v="MEDIO   "/>
    <n v="0.5"/>
    <s v="MEDIA"/>
    <n v="8000000000"/>
    <n v="0.1"/>
    <s v=" ALEGATOS PRIMERA"/>
    <n v="0"/>
    <s v="NO"/>
    <s v="NO"/>
    <s v="10 AÑOS"/>
    <s v="LUISA CATALINA RIVERA VARELA"/>
    <n v="1728"/>
    <d v="2011-06-17T00:00:00"/>
    <n v="158513"/>
    <s v="INFRAESTRUCTURA"/>
    <m/>
    <d v="2020-08-31T00:00:00"/>
    <s v="2014-02"/>
    <s v="10"/>
    <s v="2020-07"/>
    <n v="0.91072959452734203"/>
    <n v="7285836756.2187366"/>
    <n v="728583675.62187374"/>
    <d v="2024-02-05T00:00:00"/>
    <n v="3.4328767123287673"/>
    <n v="4.3843078519294892E-2"/>
    <n v="709178264.27838194"/>
    <n v="0.5"/>
    <s v="MEDIA"/>
    <x v="2"/>
    <n v="709178264.27838194"/>
  </r>
  <r>
    <n v="1913"/>
    <d v="2014-06-03T00:00:00"/>
    <d v="2014-01-30T00:00:00"/>
    <s v="JUZGADO 12 ADMINISTRATIVO DEL CIRCUITO DE MEDELLÍN"/>
    <s v="05001333301220140009500"/>
    <s v="2019"/>
    <x v="0"/>
    <s v="JUAN CARLOS RESTREPO GUTIÉRREZ"/>
    <s v="JORGE ALBERTO GUZMÁN ÁLVAREZ"/>
    <n v="77410"/>
    <s v="CONTRACTUAL"/>
    <s v="EQUILIBRIO ECONOMICO"/>
    <s v="MEDIO   "/>
    <s v="BAJO"/>
    <s v="ALTO"/>
    <s v="BAJO"/>
    <n v="0.23500000000000001"/>
    <s v="BAJA"/>
    <n v="124210152"/>
    <n v="1"/>
    <s v=" ALEGATOS DE SEGUNDA"/>
    <n v="0"/>
    <s v="NO"/>
    <s v="NO"/>
    <s v="9 AÑOS"/>
    <s v="LUISA CATALINA RIVERA VARELA"/>
    <n v="1728"/>
    <d v="2011-06-17T00:00:00"/>
    <n v="158513"/>
    <s v="INFRAESTRUCTURA"/>
    <m/>
    <d v="2020-08-31T00:00:00"/>
    <s v="2014-06"/>
    <s v="9"/>
    <s v="2020-07"/>
    <n v="0.89783629663645648"/>
    <n v="111520382.87633134"/>
    <n v="111520382.87633134"/>
    <d v="2023-06-01T00:00:00"/>
    <n v="2.7506849315068491"/>
    <n v="4.3843078519294892E-2"/>
    <n v="109133997.89870325"/>
    <n v="0.23500000000000001"/>
    <s v="BAJA"/>
    <x v="2"/>
    <n v="109133997.89870325"/>
  </r>
  <r>
    <n v="1914"/>
    <d v="2014-06-04T00:00:00"/>
    <d v="2014-04-03T00:00:00"/>
    <s v="TRIBUNAL ADMINISTRATIVO DE ANTIOQUIA"/>
    <s v="05001233300020140063600"/>
    <s v="2019"/>
    <x v="0"/>
    <s v="ADA S.A."/>
    <s v="JUAN FERNANDO BETANCUR GONZÁLEZ"/>
    <n v="98060"/>
    <s v="CONTRACTUAL"/>
    <s v="INCUMPLIMIENTO"/>
    <s v="BAJO"/>
    <s v="BAJO"/>
    <s v="MEDIO   "/>
    <s v="MEDIO   "/>
    <n v="0.2525"/>
    <s v="MEDIA"/>
    <n v="1472380763"/>
    <n v="1"/>
    <s v=" ALEGATOS DE SEGUNDA"/>
    <n v="0"/>
    <s v="NO"/>
    <s v="NO"/>
    <s v="9 AÑOS"/>
    <s v="LUISA CATALINA RIVERA VARELA"/>
    <n v="1728"/>
    <d v="2011-06-17T00:00:00"/>
    <n v="158513"/>
    <s v="EDUCACION"/>
    <m/>
    <d v="2020-08-31T00:00:00"/>
    <s v="2014-06"/>
    <s v="9"/>
    <s v="2020-07"/>
    <n v="0.89783629663645648"/>
    <n v="1321956891.4906802"/>
    <n v="1321956891.4906802"/>
    <d v="2023-06-02T00:00:00"/>
    <n v="2.7534246575342465"/>
    <n v="4.3843078519294892E-2"/>
    <n v="1293640935.0664649"/>
    <n v="0.2525"/>
    <s v="MEDIA"/>
    <x v="2"/>
    <n v="1293640935.0664649"/>
  </r>
  <r>
    <n v="1915"/>
    <d v="2014-12-27T00:00:00"/>
    <d v="2014-10-30T00:00:00"/>
    <s v="TRIBUNAL ADMINISTRATIVO DE ANTIOQUIA"/>
    <s v="05001233300020140194500"/>
    <s v="2019"/>
    <x v="0"/>
    <s v="LUZ MERY GONZÁLEZ MELO"/>
    <s v="GLORIA CECILIA GALLEGO C"/>
    <n v="15803"/>
    <s v="NULIDAD Y RESTABLECIMIENTO DEL DERECHO - LABORAL"/>
    <s v="RELIQUIDACIÓN DE LA PENSIÓN"/>
    <s v="ALTO"/>
    <s v="MEDIO   "/>
    <s v="MEDIO   "/>
    <s v="MEDIO   "/>
    <n v="0.6"/>
    <s v="ALTA"/>
    <n v="76589232"/>
    <n v="0"/>
    <s v="  SENTENCIA 2DA FAVORABLE"/>
    <n v="0"/>
    <s v="NO"/>
    <s v="NO"/>
    <s v="9 AÑOS"/>
    <s v="LUISA CATALINA RIVERA VARELA"/>
    <n v="1728"/>
    <d v="2011-06-17T00:00:00"/>
    <n v="158513"/>
    <s v="GESTION HUMANA Y DLLO ORGANIZACIONAL"/>
    <m/>
    <d v="2020-08-31T00:00:00"/>
    <s v="2014-12"/>
    <s v="9"/>
    <s v="2020-07"/>
    <n v="0.88843442213904433"/>
    <n v="68044510.073993206"/>
    <n v="0"/>
    <d v="2023-12-25T00:00:00"/>
    <n v="3.3178082191780822"/>
    <n v="4.3843078519294892E-2"/>
    <n v="0"/>
    <n v="0.6"/>
    <s v="ALTA"/>
    <x v="0"/>
    <n v="0"/>
  </r>
  <r>
    <n v="1916"/>
    <d v="2015-03-12T00:00:00"/>
    <d v="2014-12-04T00:00:00"/>
    <s v="TRIBUNAL ADMINISTRATIVO DE ANTIOQUIA"/>
    <s v="05001233300020140215200"/>
    <s v="2019"/>
    <x v="3"/>
    <s v="JHONY ORTIZ"/>
    <s v="SANDRA PATRICIA ARANGO PIEDRAHÍTA"/>
    <n v="109837"/>
    <s v="GRUPO"/>
    <s v="VIOLACIÓN DERECHOS COLECTIVOS"/>
    <s v="MEDIO   "/>
    <s v="MEDIO   "/>
    <s v="MEDIO   "/>
    <s v="MEDIO   "/>
    <n v="0.5"/>
    <s v="MEDIA"/>
    <n v="5000000000"/>
    <n v="0.05"/>
    <s v=" AUDIENCIA DE PRUEBAS"/>
    <n v="0"/>
    <s v="NO"/>
    <s v="NO"/>
    <s v="10 AÑOS"/>
    <s v="LUISA CATALINA RIVERA VARELA"/>
    <n v="1728"/>
    <d v="2011-06-17T00:00:00"/>
    <n v="158513"/>
    <s v="GOBIERNO"/>
    <m/>
    <d v="2020-08-31T00:00:00"/>
    <s v="2015-03"/>
    <s v="10"/>
    <s v="2020-07"/>
    <n v="0.86763134510283468"/>
    <n v="4338156725.5141735"/>
    <n v="216907836.27570868"/>
    <d v="2025-03-09T00:00:00"/>
    <n v="4.5232876712328771"/>
    <n v="4.3843078519294892E-2"/>
    <n v="209327955.51348749"/>
    <n v="0.5"/>
    <s v="MEDIA"/>
    <x v="2"/>
    <n v="209327955.51348749"/>
  </r>
  <r>
    <n v="1917"/>
    <d v="2015-02-02T00:00:00"/>
    <d v="2015-02-19T00:00:00"/>
    <s v="JUZGADO 24 ADMINISTRATIVO DEL CIRCUITO DE MEDELLÍN"/>
    <s v="05001333302420150016700"/>
    <s v="2019"/>
    <x v="0"/>
    <s v="DORA ELENA IDARRAGA DE MONTOYA"/>
    <s v="AGUSTÍN PERALTA GONZÁLEZ"/>
    <n v="44015"/>
    <s v="NULIDAD Y RESTABLECIMIENTO DEL DERECHO - LABORAL"/>
    <s v="RECONOCIMIENTO Y PAGO DE OTRAS PRESTACIONES SALARIALES, SOLCIALES Y SALARIOS"/>
    <s v="MEDIO   "/>
    <s v="MEDIO   "/>
    <s v="MEDIO   "/>
    <s v="MEDIO   "/>
    <n v="0.5"/>
    <s v="MEDIA"/>
    <n v="37421020"/>
    <n v="1"/>
    <s v=" SENTENCIA 1RA FAVORABLE"/>
    <n v="0"/>
    <s v="NO"/>
    <s v="NO"/>
    <s v="9 AÑOS"/>
    <s v="LUISA CATALINA RIVERA VARELA"/>
    <n v="1728"/>
    <d v="2011-06-17T00:00:00"/>
    <n v="158513"/>
    <s v="EDUCACION"/>
    <m/>
    <d v="2020-08-31T00:00:00"/>
    <s v="2015-02"/>
    <s v="9"/>
    <s v="2020-07"/>
    <n v="0.87271419777299997"/>
    <n v="32657855.449147388"/>
    <n v="32657855.449147388"/>
    <d v="2024-01-31T00:00:00"/>
    <n v="3.419178082191781"/>
    <n v="4.3843078519294892E-2"/>
    <n v="31791456.572868895"/>
    <n v="0.5"/>
    <s v="MEDIA"/>
    <x v="2"/>
    <n v="31791456.572868895"/>
  </r>
  <r>
    <n v="1918"/>
    <d v="2015-01-26T00:00:00"/>
    <d v="2014-12-02T00:00:00"/>
    <s v="JUZGADO 03 ADMINISTRATIVO DEL CIRCUITO DE MEDELLÍN"/>
    <s v="05001333300320140036500"/>
    <s v="2019"/>
    <x v="0"/>
    <s v="MARY LUZ ZAPATA RODRÍGUEZ      SOL ANGIE RESTREPO ZAPATA   "/>
    <s v="MANUEL FERLEY PATIÑO PERDOMO"/>
    <n v="91586"/>
    <s v="REPARACIÓN DIRECTA"/>
    <s v="FALLA EN EL SERVICIO OTRAS CAUSAS"/>
    <s v="MEDIO   "/>
    <s v="MEDIO   "/>
    <s v="MEDIO   "/>
    <s v="MEDIO   "/>
    <n v="0.5"/>
    <s v="MEDIA"/>
    <n v="400400000"/>
    <n v="1"/>
    <s v=" ALEGATOS PRIMERA"/>
    <n v="0"/>
    <s v="NO"/>
    <s v="NO"/>
    <s v="10 AÑOS"/>
    <s v="LUISA CATALINA RIVERA VARELA"/>
    <n v="1728"/>
    <d v="2011-06-17T00:00:00"/>
    <n v="158513"/>
    <s v="DAPARD"/>
    <m/>
    <d v="2020-08-31T00:00:00"/>
    <s v="2015-01"/>
    <s v="10"/>
    <s v="2020-07"/>
    <n v="0.88274698887786718"/>
    <n v="353451894.34669805"/>
    <n v="353451894.34669805"/>
    <d v="2025-01-23T00:00:00"/>
    <n v="4.4000000000000004"/>
    <n v="4.3843078519294892E-2"/>
    <n v="341431320.27135712"/>
    <n v="0.5"/>
    <s v="MEDIA"/>
    <x v="2"/>
    <n v="341431320.27135712"/>
  </r>
  <r>
    <n v="1919"/>
    <d v="2015-05-13T00:00:00"/>
    <d v="2014-06-06T00:00:00"/>
    <s v="JUZGADO 24 ADMINISTRATIVO DEL CIRCUITO DE MEDELLÍN"/>
    <s v="05001333302420140077300"/>
    <s v="2019"/>
    <x v="0"/>
    <s v="ARCHIVOS MODULARES DE COLOMBIA"/>
    <s v="JOSÉ ARMANDO MUÑOZ RODRÍGUEZ"/>
    <n v="214844"/>
    <s v="REPARACIÓN DIRECTA"/>
    <s v="OTRAS"/>
    <s v="MEDIO   "/>
    <s v="BAJO"/>
    <s v="ALTO"/>
    <s v="MEDIO   "/>
    <n v="0.39250000000000002"/>
    <s v="MEDIA"/>
    <n v="111414910"/>
    <n v="1"/>
    <s v=" ALEGATOS DE SEGUNDA"/>
    <n v="0"/>
    <s v="NO"/>
    <s v="NO"/>
    <s v="8 AÑOS"/>
    <s v="LUISA CATALINA RIVERA VARELA"/>
    <n v="1728"/>
    <d v="2011-06-17T00:00:00"/>
    <n v="158513"/>
    <s v="EDUCACION"/>
    <m/>
    <d v="2020-08-31T00:00:00"/>
    <s v="2015-05"/>
    <s v="8"/>
    <s v="2020-07"/>
    <n v="0.86073201793714027"/>
    <n v="95898380.312584862"/>
    <n v="95898380.312584862"/>
    <d v="2023-05-11T00:00:00"/>
    <n v="2.6931506849315068"/>
    <n v="4.3843078519294892E-2"/>
    <n v="93888754.375188708"/>
    <n v="0.39250000000000002"/>
    <s v="MEDIA"/>
    <x v="2"/>
    <n v="93888754.375188708"/>
  </r>
  <r>
    <n v="1920"/>
    <d v="2015-06-25T00:00:00"/>
    <d v="2015-03-17T00:00:00"/>
    <s v="JUZGADO 23 ADMINISTRATIVO DEL CIRCUITO DE MEDELLÍN"/>
    <s v="0500133302320150030700"/>
    <s v="2019"/>
    <x v="0"/>
    <s v="MIGDONIO QUEJADA DURÁN"/>
    <s v="JOAQUÍN HERNADO GIL GALLEGO"/>
    <n v="94517"/>
    <s v="NULIDAD Y RESTABLECIMIENTO DEL DERECHO - LABORAL"/>
    <s v="RECONOCIMIENTO Y PAGO DE OTRAS PRESTACIONES SALARIALES, SOLCIALES Y SALARIOS"/>
    <s v="BAJO"/>
    <s v="BAJO"/>
    <s v="BAJO"/>
    <s v="BAJO"/>
    <n v="0.05"/>
    <s v="REMOTA"/>
    <n v="12404121"/>
    <n v="1"/>
    <s v=" ALEGATOS DE SEGUNDA"/>
    <n v="0"/>
    <s v="NO"/>
    <s v="NO"/>
    <s v="6 AÑOS"/>
    <s v="LUISA CATALINA RIVERA VARELA"/>
    <n v="1728"/>
    <d v="2011-06-17T00:00:00"/>
    <n v="158513"/>
    <s v="EDUCACION"/>
    <m/>
    <d v="2020-08-31T00:00:00"/>
    <s v="2015-06"/>
    <s v="6"/>
    <s v="2020-07"/>
    <n v="0.8598294089278552"/>
    <n v="10665428.027699595"/>
    <n v="10665428.027699595"/>
    <d v="2021-06-23T00:00:00"/>
    <n v="0.81095890410958904"/>
    <n v="4.3843078519294892E-2"/>
    <n v="10597628.431964202"/>
    <n v="0.05"/>
    <s v="REMOTA"/>
    <x v="1"/>
    <n v="0"/>
  </r>
  <r>
    <n v="1921"/>
    <d v="2017-06-05T00:00:00"/>
    <d v="2015-02-17T00:00:00"/>
    <s v="TRIBUNAL ADMINISTRATIVO DE ANTIOQUIA"/>
    <s v="05001233300020150036900"/>
    <s v="2019"/>
    <x v="0"/>
    <s v="CÁLCULO Y CONSTRUCCIONES S.A."/>
    <s v="JUAN CARLOS ALFARO GARCÍA"/>
    <n v="83662"/>
    <s v="NULIDAD"/>
    <s v="ADJUDICACIÓN"/>
    <s v="MEDIO   "/>
    <s v="MEDIO   "/>
    <s v="MEDIO   "/>
    <s v="MEDIO   "/>
    <n v="0.5"/>
    <s v="MEDIA"/>
    <n v="459383217"/>
    <n v="1"/>
    <s v="AUDIENCIA INICIAL O PRIMERA AUDIENCIA"/>
    <n v="0"/>
    <s v="NO"/>
    <s v="NO"/>
    <s v="9 AÑOS"/>
    <s v="LUISA CATALINA RIVERA VARELA"/>
    <n v="1728"/>
    <d v="2011-06-17T00:00:00"/>
    <n v="158513"/>
    <s v="INFRAESTRUCTURA"/>
    <m/>
    <d v="2020-08-31T00:00:00"/>
    <s v="2017-06"/>
    <s v="9"/>
    <s v="2020-07"/>
    <n v="0.76136533047353394"/>
    <n v="349758454.82520014"/>
    <n v="349758454.82520014"/>
    <d v="2026-06-03T00:00:00"/>
    <n v="5.7589041095890412"/>
    <n v="4.3843078519294892E-2"/>
    <n v="334272240.72612351"/>
    <n v="0.5"/>
    <s v="MEDIA"/>
    <x v="2"/>
    <n v="334272240.72612351"/>
  </r>
  <r>
    <n v="1922"/>
    <d v="2015-03-18T00:00:00"/>
    <d v="2016-08-02T00:00:00"/>
    <s v="TRIBUNAL ADMINISTRATIVO DE ANTIOQUIA"/>
    <s v="05001233300020160177100"/>
    <s v="2019"/>
    <x v="0"/>
    <s v="MARÍA OLIVIA HURTADO DE SEPÚLVEDA"/>
    <s v="ELIDIO VALLE VALLE"/>
    <n v="172633"/>
    <s v="NULIDAD Y RESTABLECIMIENTO DEL DERECHO - LABORAL"/>
    <s v="PENSIÓN DE SOBREVIVIENTES"/>
    <s v="MEDIO   "/>
    <s v="MEDIO   "/>
    <s v="MEDIO   "/>
    <s v="MEDIO   "/>
    <n v="0.5"/>
    <s v="MEDIA"/>
    <n v="189979237"/>
    <n v="5"/>
    <s v=" RECURSO DE APELACIÓN SENTENCIA"/>
    <n v="0"/>
    <s v="NO"/>
    <s v="NO"/>
    <s v="9 AÑOS"/>
    <s v="LUISA CATALINA RIVERA VARELA"/>
    <n v="1728"/>
    <d v="2011-06-17T00:00:00"/>
    <n v="158513"/>
    <s v="EDUCACION"/>
    <m/>
    <d v="2020-08-31T00:00:00"/>
    <s v="2015-03"/>
    <s v="9"/>
    <s v="2020-07"/>
    <n v="0.86763134510283468"/>
    <n v="164831940.93992022"/>
    <n v="824159704.69960105"/>
    <d v="2024-03-15T00:00:00"/>
    <n v="3.5397260273972604"/>
    <n v="4.3843078519294892E-2"/>
    <n v="801534911.76550198"/>
    <n v="0.5"/>
    <s v="MEDIA"/>
    <x v="2"/>
    <n v="801534911.76550198"/>
  </r>
  <r>
    <n v="1923"/>
    <d v="2015-08-10T00:00:00"/>
    <d v="2015-04-28T00:00:00"/>
    <s v="TRIBUNAL ADMINISTRATIVO DE ANTIOQUIA"/>
    <s v="05001233300020150088100"/>
    <s v="2019"/>
    <x v="0"/>
    <s v="HERNÁN RESTREPO E HIJOS LTDA."/>
    <s v="MARISOL RESTREPO HENAO"/>
    <n v="48493"/>
    <s v="NULIDAD Y RESTABLECIMIENTO DEL DERECHO"/>
    <s v="OTRAS"/>
    <s v="MEDIO   "/>
    <s v="MEDIO   "/>
    <s v="MEDIO   "/>
    <s v="MEDIO   "/>
    <n v="0.5"/>
    <s v="MEDIA"/>
    <n v="109485640"/>
    <n v="1"/>
    <s v=" AUDIENCIA DE PRUEBAS"/>
    <n v="0"/>
    <s v="NO"/>
    <s v="NO"/>
    <s v="9 AÑOS"/>
    <s v="LUISA CATALINA RIVERA VARELA"/>
    <n v="1728"/>
    <d v="2011-06-17T00:00:00"/>
    <n v="158513"/>
    <s v="INFRAESTRUCTURA"/>
    <m/>
    <d v="2020-08-31T00:00:00"/>
    <s v="2015-08"/>
    <s v="9"/>
    <s v="2020-07"/>
    <n v="0.85413954863106623"/>
    <n v="93516015.131183416"/>
    <n v="93516015.131183416"/>
    <d v="2024-08-07T00:00:00"/>
    <n v="3.9369863013698629"/>
    <n v="4.3843078519294892E-2"/>
    <n v="90665138.383070797"/>
    <n v="0.5"/>
    <s v="MEDIA"/>
    <x v="2"/>
    <n v="90665138.383070797"/>
  </r>
  <r>
    <n v="1924"/>
    <d v="2015-12-07T00:00:00"/>
    <d v="2015-11-23T00:00:00"/>
    <s v="JUZGADO 21 ADMINISTRATIVO DEL CIRCUITO DE MEDELLÍN"/>
    <s v="05001333302120150135100"/>
    <s v="2019"/>
    <x v="0"/>
    <s v="IVÁN RESTREPO GARCÍA"/>
    <s v="GABRIEL RAÚL MANRIQUE BERRÍO"/>
    <n v="115922"/>
    <s v="NULIDAD Y RESTABLECIMIENTO DEL DERECHO - LABORAL"/>
    <s v="RELIQUIDACIÓN DE LA PENSIÓN"/>
    <s v="BAJO"/>
    <s v="BAJO"/>
    <s v="BAJO"/>
    <s v="BAJO"/>
    <n v="0.05"/>
    <s v="REMOTA"/>
    <n v="14215740"/>
    <n v="0"/>
    <s v="  SENTENCIA 2DA FAVORABLE"/>
    <n v="0"/>
    <s v="NO"/>
    <s v="NO"/>
    <s v="6 AÑOS"/>
    <s v="LUISA CATALINA RIVERA VARELA"/>
    <n v="1728"/>
    <d v="2011-06-17T00:00:00"/>
    <n v="158513"/>
    <s v="GESTION HUMANA Y DLLO ORGANIZACIONAL"/>
    <m/>
    <d v="2020-08-31T00:00:00"/>
    <s v="2015-12"/>
    <s v="6"/>
    <s v="2020-07"/>
    <n v="0.8321082718324041"/>
    <n v="11829034.844218779"/>
    <n v="0"/>
    <d v="2021-12-05T00:00:00"/>
    <n v="1.263013698630137"/>
    <n v="4.3843078519294892E-2"/>
    <n v="0"/>
    <n v="0.05"/>
    <s v="REMOTA"/>
    <x v="1"/>
    <n v="0"/>
  </r>
  <r>
    <n v="1925"/>
    <d v="2015-10-19T00:00:00"/>
    <d v="2015-10-08T00:00:00"/>
    <s v="JUZGADO 11 ADMINISTRATIVO DEL CIRCUITO DE MEDELLÍN"/>
    <s v="05001333301120150113500"/>
    <s v="2019"/>
    <x v="0"/>
    <s v="LUZ ELENA OSORIO RAMÍREZ"/>
    <s v="LEIDY PATRICIA LÓPEZ MONSALVE"/>
    <n v="165757"/>
    <s v="NULIDAD Y RESTABLECIMIENTO DEL DERECHO - LABORAL"/>
    <s v="RECONOCIMIENTO Y PAGO DE OTRAS PRESTACIONES SALARIALES, SOLCIALES Y SALARIOS"/>
    <s v="BAJO"/>
    <s v="BAJO"/>
    <s v="BAJO"/>
    <s v="BAJO"/>
    <n v="0.05"/>
    <s v="REMOTA"/>
    <n v="3524895"/>
    <n v="1"/>
    <s v=" ALEGATOS DE SEGUNDA"/>
    <n v="0"/>
    <s v="NO"/>
    <s v="NO"/>
    <s v="6 AÑOS"/>
    <s v="LUISA CATALINA RIVERA VARELA"/>
    <n v="1728"/>
    <d v="2011-06-17T00:00:00"/>
    <n v="158513"/>
    <s v="EDUCACION"/>
    <m/>
    <d v="2020-08-31T00:00:00"/>
    <s v="2015-10"/>
    <s v="6"/>
    <s v="2020-07"/>
    <n v="0.84232546730647351"/>
    <n v="2969108.8280812521"/>
    <n v="2969108.8280812521"/>
    <d v="2021-10-17T00:00:00"/>
    <n v="1.1287671232876713"/>
    <n v="4.3843078519294892E-2"/>
    <n v="2942870.3625008329"/>
    <n v="0.05"/>
    <s v="REMOTA"/>
    <x v="1"/>
    <n v="0"/>
  </r>
  <r>
    <n v="1926"/>
    <d v="2015-05-19T00:00:00"/>
    <d v="2015-05-06T00:00:00"/>
    <s v="JUZGADO 06 ADMINISTRATIVO DEL CIRCUITO DE MEDELLÍN"/>
    <s v="05001333300620150005700"/>
    <s v="2019"/>
    <x v="0"/>
    <s v="MARÍA MAGDALENA TIRADO BURITICÁ"/>
    <s v="LEIDY PATRICIA LÓPEZ MONSALVE"/>
    <n v="165757"/>
    <s v="NULIDAD Y RESTABLECIMIENTO DEL DERECHO - LABORAL"/>
    <s v="RELIQUIDACIÓN DE LA PENSIÓN"/>
    <s v="BAJO"/>
    <s v="BAJO"/>
    <s v="MEDIO   "/>
    <s v="BAJO"/>
    <n v="9.5000000000000001E-2"/>
    <s v="REMOTA"/>
    <n v="37141900"/>
    <n v="0"/>
    <s v=" ALEGATOS DE SEGUNDA"/>
    <n v="0"/>
    <s v="NO"/>
    <s v="NO"/>
    <n v="6"/>
    <s v="LUISA CATALINA RIVERA VARELA"/>
    <n v="1728"/>
    <d v="2011-06-17T00:00:00"/>
    <n v="158513"/>
    <s v="GESTION HUMANA Y DLLO ORGANIZACIONAL"/>
    <m/>
    <d v="2020-08-31T00:00:00"/>
    <s v="2015-05"/>
    <s v="6"/>
    <s v="2020-07"/>
    <n v="0.86073201793714027"/>
    <n v="31969222.537019469"/>
    <n v="0"/>
    <d v="2021-05-17T00:00:00"/>
    <n v="0.70958904109589038"/>
    <n v="4.3843078519294892E-2"/>
    <n v="0"/>
    <n v="9.5000000000000001E-2"/>
    <s v="REMOTA"/>
    <x v="1"/>
    <n v="0"/>
  </r>
  <r>
    <n v="1927"/>
    <d v="2016-01-18T00:00:00"/>
    <d v="2015-12-11T00:00:00"/>
    <s v="JUZGADO 17 ADMINISTRATIVO DEL CIRCUITO DE MEDELLÍN"/>
    <s v="05001333301720150074200"/>
    <s v="2019"/>
    <x v="0"/>
    <s v="ESTRATEGIAS CONTRACTUALES S.A.S."/>
    <s v="JOSÉ MANUEL CARRILLO LÓPEZ "/>
    <n v="209515"/>
    <s v="NULIDAD Y RESTABLECIMIENTO DEL DERECHO"/>
    <s v="OTRAS"/>
    <s v="MEDIO   "/>
    <s v="ALTO"/>
    <s v="MEDIO   "/>
    <s v="MEDIO   "/>
    <n v="0.67499999999999993"/>
    <s v="ALTA"/>
    <n v="97662424"/>
    <n v="0.66"/>
    <s v=" ALEGATOS DE SEGUNDA"/>
    <n v="64346730"/>
    <s v="NO"/>
    <s v="NO"/>
    <s v="7 AÑOS"/>
    <s v="LUISA CATALINA RIVERA VARELA"/>
    <n v="1728"/>
    <d v="2011-06-17T00:00:00"/>
    <n v="158513"/>
    <s v="EDUCACION"/>
    <m/>
    <d v="2020-08-31T00:00:00"/>
    <s v="2016-01"/>
    <s v="7"/>
    <s v="2020-07"/>
    <n v="0.82150585725380554"/>
    <n v="80230253.349604636"/>
    <n v="52951967.210739061"/>
    <d v="2023-01-16T00:00:00"/>
    <n v="2.3780821917808219"/>
    <n v="4.3843078519294892E-2"/>
    <n v="51970923.20754616"/>
    <n v="0.67499999999999993"/>
    <s v="ALTA"/>
    <x v="0"/>
    <n v="64346730"/>
  </r>
  <r>
    <n v="1928"/>
    <d v="2015-08-24T00:00:00"/>
    <d v="2015-08-03T00:00:00"/>
    <s v="JUZGADO 07 ADMINISTRATIVO DEL CIRCUITO DE MEDELLÍN"/>
    <s v="05001333300720150084400"/>
    <s v="2019"/>
    <x v="0"/>
    <s v="JORGE LEÓN MONTOYA VILLEGAS"/>
    <s v="ÁLVARO MAURICIO VILLEGAS PARRA"/>
    <n v="83146"/>
    <s v="NULIDAD Y RESTABLECIMIENTO DEL DERECHO - LABORAL"/>
    <s v="RELIQUIDACIÓN DE LA PENSIÓN"/>
    <s v="MEDIO   "/>
    <s v="MEDIO   "/>
    <s v="MEDIO   "/>
    <s v="MEDIO   "/>
    <n v="0.5"/>
    <s v="MEDIA"/>
    <n v="25233685"/>
    <n v="0"/>
    <s v=" ALEGATOS DE SEGUNDA"/>
    <n v="0"/>
    <s v="NO"/>
    <s v="NO"/>
    <s v="8 AÑOS"/>
    <s v="LUISA CATALINA RIVERA VARELA"/>
    <n v="1728"/>
    <d v="2011-06-17T00:00:00"/>
    <n v="158513"/>
    <s v="PRODUCTIVIDAD Y COMPETITIVIDAD"/>
    <m/>
    <d v="2020-08-31T00:00:00"/>
    <s v="2015-08"/>
    <s v="8"/>
    <s v="2020-07"/>
    <n v="0.85413954863106623"/>
    <n v="21553088.316198505"/>
    <n v="0"/>
    <d v="2023-08-22T00:00:00"/>
    <n v="2.9753424657534246"/>
    <n v="4.3843078519294892E-2"/>
    <n v="0"/>
    <n v="0.5"/>
    <s v="MEDIA"/>
    <x v="2"/>
    <n v="0"/>
  </r>
  <r>
    <n v="1929"/>
    <d v="2016-01-22T00:00:00"/>
    <d v="2015-04-08T00:00:00"/>
    <s v="JUZGADO 13 ADMINISTRATIVO DEL CIRCUITO DE MEDELLÍN"/>
    <s v="05001333301320150045500"/>
    <s v="2019"/>
    <x v="0"/>
    <s v="BEATRIZ ELENA CORRALES CASTAÑEDA"/>
    <s v="JUAN DIEGO MAYA DUQUE"/>
    <n v="115928"/>
    <s v="NULIDAD Y RESTABLECIMIENTO DEL DERECHO - LABORAL"/>
    <s v="OTRAS"/>
    <s v="MEDIO   "/>
    <s v="MEDIO   "/>
    <s v="MEDIO   "/>
    <s v="MEDIO   "/>
    <n v="0.5"/>
    <s v="MEDIA"/>
    <n v="270323495"/>
    <n v="1"/>
    <s v=" ALEGATOS DE SEGUNDA"/>
    <n v="0"/>
    <s v="NO"/>
    <s v="NO"/>
    <s v="8 AÑOS"/>
    <s v="LUISA CATALINA RIVERA VARELA"/>
    <n v="1728"/>
    <d v="2011-06-17T00:00:00"/>
    <n v="158513"/>
    <s v="GESTION HUMANA Y DLLO ORGANIZACIONAL"/>
    <m/>
    <d v="2020-08-31T00:00:00"/>
    <s v="2016-01"/>
    <s v="8"/>
    <s v="2020-07"/>
    <n v="0.82150585725380554"/>
    <n v="222072334.49581981"/>
    <n v="222072334.49581981"/>
    <d v="2024-01-20T00:00:00"/>
    <n v="3.3890410958904109"/>
    <n v="4.3843078519294892E-2"/>
    <n v="216232090.0803135"/>
    <n v="0.5"/>
    <s v="MEDIA"/>
    <x v="2"/>
    <n v="216232090.0803135"/>
  </r>
  <r>
    <n v="1930"/>
    <d v="2016-05-17T00:00:00"/>
    <d v="2016-04-09T00:00:00"/>
    <s v="JUZGADO 09 ADMINISTRATIVO DEL CIRCUITO DE MEDELLÍN"/>
    <s v="05001333300920160037700"/>
    <s v="2019"/>
    <x v="0"/>
    <s v="ALBA LUCÍA MEJÍA GARCÍA"/>
    <s v="DIANA CAROLINA ALZATE QUINTERO"/>
    <n v="165819"/>
    <s v="NULIDAD Y RESTABLECIMIENTO DEL DERECHO - LABORAL"/>
    <s v="RECONOCIMIENTO Y PAGO DE OTRAS PRESTACIONES SALARIALES, SOLCIALES Y SALARIOS"/>
    <s v="BAJO"/>
    <s v="BAJO"/>
    <s v="BAJO"/>
    <s v="BAJO"/>
    <n v="0.05"/>
    <s v="REMOTA"/>
    <n v="32061767"/>
    <n v="0"/>
    <s v=" ALEGATOS DE SEGUNDA"/>
    <n v="0"/>
    <s v="NO"/>
    <s v="NO"/>
    <s v="7 AÑOS"/>
    <s v="LUISA CATALINA RIVERA VARELA"/>
    <n v="1728"/>
    <d v="2011-06-17T00:00:00"/>
    <n v="158513"/>
    <s v="GESTION HUMANA Y DLLO ORGANIZACIONAL"/>
    <m/>
    <d v="2020-08-31T00:00:00"/>
    <s v="2016-05"/>
    <s v="7"/>
    <s v="2020-07"/>
    <n v="0.79552146500237941"/>
    <n v="25505823.854404945"/>
    <n v="0"/>
    <d v="2023-05-16T00:00:00"/>
    <n v="2.7068493150684931"/>
    <n v="4.3843078519294892E-2"/>
    <n v="0"/>
    <n v="0.05"/>
    <s v="REMOTA"/>
    <x v="1"/>
    <n v="0"/>
  </r>
  <r>
    <n v="1931"/>
    <d v="2016-08-11T00:00:00"/>
    <d v="2016-07-11T00:00:00"/>
    <s v="JUZGADO 27 ADMINISTRATIVO DEL CIRCUITO DE MEDELLÍN"/>
    <s v="05001333302720160055600"/>
    <s v="2019"/>
    <x v="0"/>
    <s v="NATALIA ANDREA MEJÍA GÓMEZ-ROSA ODILA GÓMEZ GÓMEZ-CRISTIAN CAMILO MEJÍA GÓMEZ"/>
    <s v="JORGE MARIO ARRIETA OCHOA"/>
    <n v="245561"/>
    <s v="REPARACIÓN DIRECTA"/>
    <s v="ACCIDENTE DE TRANSITO"/>
    <s v="BAJO"/>
    <s v="BAJO"/>
    <s v="ALTO"/>
    <s v="MEDIO   "/>
    <n v="0.30249999999999999"/>
    <s v="MEDIA"/>
    <n v="719386600"/>
    <n v="0.5"/>
    <s v=" ALEGATOS DE SEGUNDA"/>
    <n v="0"/>
    <s v="NO"/>
    <s v="NO"/>
    <s v="7 AÑOS"/>
    <s v="LUISA CATALINA RIVERA VARELA"/>
    <n v="1728"/>
    <d v="2011-06-17T00:00:00"/>
    <n v="158513"/>
    <s v="EDUCACION"/>
    <m/>
    <d v="2020-08-31T00:00:00"/>
    <s v="2016-08"/>
    <s v="7"/>
    <s v="2020-07"/>
    <n v="0.79015613446074218"/>
    <n v="568427735.03885615"/>
    <n v="284213867.51942807"/>
    <d v="2023-08-10T00:00:00"/>
    <n v="2.9424657534246577"/>
    <n v="4.3843078519294892E-2"/>
    <n v="277712932.5325678"/>
    <n v="0.30249999999999999"/>
    <s v="MEDIA"/>
    <x v="2"/>
    <n v="277712932.5325678"/>
  </r>
  <r>
    <n v="1932"/>
    <d v="2016-09-07T00:00:00"/>
    <d v="2016-08-19T00:00:00"/>
    <s v="TRIBUNAL ADMINISTRATIVO DE ANTIOQUIA"/>
    <s v="05001233300020160189800"/>
    <s v="2019"/>
    <x v="0"/>
    <s v="EMPRESAS PÚBLICAS DE MEDELLÍN E.S.P."/>
    <s v="IVÁN DARÍO POLO QUESADA"/>
    <n v="119597"/>
    <s v="NULIDAD Y RESTABLECIMIENTO DEL DERECHO"/>
    <s v="OTRAS"/>
    <s v="MEDIO   "/>
    <s v="MEDIO   "/>
    <s v="ALTO"/>
    <s v="MEDIO   "/>
    <n v="0.55000000000000004"/>
    <s v="ALTA"/>
    <n v="78743190000"/>
    <n v="1"/>
    <s v=" ALEGATOS PRIMERA"/>
    <n v="0"/>
    <s v="NO"/>
    <s v="NO"/>
    <s v="9 AÑOS"/>
    <s v="LUISA CATALINA RIVERA VARELA"/>
    <n v="1728"/>
    <d v="2011-06-17T00:00:00"/>
    <n v="158513"/>
    <s v="INFRAESTRUCTURA"/>
    <m/>
    <d v="2020-08-31T00:00:00"/>
    <s v="2016-09"/>
    <s v="9"/>
    <s v="2020-07"/>
    <n v="0.79057379366945824"/>
    <n v="62252302443.934944"/>
    <n v="62252302443.934944"/>
    <d v="2025-09-05T00:00:00"/>
    <n v="5.0164383561643833"/>
    <n v="4.3843078519294892E-2"/>
    <n v="59844355145.489891"/>
    <n v="0.55000000000000004"/>
    <s v="ALTA"/>
    <x v="0"/>
    <n v="59844355145.489891"/>
  </r>
  <r>
    <n v="1933"/>
    <d v="2016-12-01T00:00:00"/>
    <d v="2016-04-04T00:00:00"/>
    <s v="TRIBUNAL ADMINISTRATIVO DE ANTIOQUIA"/>
    <s v="05001233300020160107800"/>
    <s v="2019"/>
    <x v="0"/>
    <s v="CONSORCIO TÚNEL RSV"/>
    <s v="ÓSCAR CALDERÓN MEDINA"/>
    <n v="161975"/>
    <s v="NULIDAD Y RESTABLECIMIENTO DEL DERECHO - LABORAL"/>
    <s v="ADJUDICACIÓN"/>
    <s v="MEDIO   "/>
    <s v="MEDIO   "/>
    <s v="MEDIO   "/>
    <s v="MEDIO   "/>
    <n v="0.5"/>
    <s v="MEDIA"/>
    <n v="2896949389"/>
    <n v="1"/>
    <s v=" TRASLADO DE LAS EXCEPCIONES"/>
    <n v="0"/>
    <s v="NO"/>
    <s v="NO"/>
    <s v="8 AÑOS"/>
    <s v="LUISA CATALINA RIVERA VARELA"/>
    <n v="1728"/>
    <d v="2011-06-17T00:00:00"/>
    <n v="158513"/>
    <s v="GESTION HUMANA Y DLLO ORGANIZACIONAL"/>
    <m/>
    <d v="2020-08-31T00:00:00"/>
    <s v="2016-12"/>
    <s v="8"/>
    <s v="2020-07"/>
    <n v="0.78688289821902468"/>
    <n v="2279559931.2101526"/>
    <n v="2279559931.2101526"/>
    <d v="2024-11-29T00:00:00"/>
    <n v="4.2493150684931509"/>
    <n v="4.3843078519294892E-2"/>
    <n v="2204645063.0804453"/>
    <n v="0.5"/>
    <s v="MEDIA"/>
    <x v="2"/>
    <n v="2204645063.0804453"/>
  </r>
  <r>
    <n v="1934"/>
    <d v="2016-12-14T00:00:00"/>
    <d v="2016-09-28T00:00:00"/>
    <s v="JUZGADO 18 LABORAL DEL CIRCUITO DE MEDELLÍN"/>
    <s v="05001310501820160108100"/>
    <s v="2019"/>
    <x v="1"/>
    <s v="ORLANDO ALEXANDER DAVID JARAMILLO"/>
    <s v="JULIA FERNANDA MUÑOZ RINCÓN"/>
    <n v="215278"/>
    <s v="ORDINARIA"/>
    <s v="RECONOCIMIENTO Y PAGO DE OTRAS PRESTACIONES SALARIALES, SOLCIALES Y SALARIOS"/>
    <s v="MEDIO   "/>
    <s v="MEDIO   "/>
    <s v="MEDIO   "/>
    <s v="MEDIO   "/>
    <n v="0.5"/>
    <s v="MEDIA"/>
    <n v="81810995"/>
    <n v="1"/>
    <s v="CONTESTACIÓN"/>
    <n v="0"/>
    <s v="NO"/>
    <s v="NO"/>
    <s v="8 AÑOS"/>
    <s v="LUISA CATALINA RIVERA VARELA"/>
    <n v="1728"/>
    <d v="2011-06-17T00:00:00"/>
    <n v="158513"/>
    <s v="INFRAESTRUCTURA"/>
    <m/>
    <d v="2020-08-31T00:00:00"/>
    <s v="2016-12"/>
    <s v="8"/>
    <s v="2020-07"/>
    <n v="0.78688289821902468"/>
    <n v="64375672.851782136"/>
    <n v="64375672.851782136"/>
    <d v="2024-12-12T00:00:00"/>
    <n v="4.2849315068493148"/>
    <n v="4.3843078519294892E-2"/>
    <n v="62242611.935898513"/>
    <n v="0.5"/>
    <s v="MEDIA"/>
    <x v="2"/>
    <n v="62242611.935898513"/>
  </r>
  <r>
    <n v="1935"/>
    <d v="2016-09-26T00:00:00"/>
    <d v="2016-09-16T00:00:00"/>
    <s v="JUZGADO 12 ADMINISTRATIVO DEL CIRCUITO DE MEDELLÍN"/>
    <s v="05001333301220160072100"/>
    <s v="2019"/>
    <x v="0"/>
    <s v="MARGARITA MARÍA MANRIQUE MORENO"/>
    <s v="LUZ ELENA GALLEGO"/>
    <n v="39931"/>
    <s v="NULIDAD Y RESTABLECIMIENTO DEL DERECHO - LABORAL"/>
    <s v="RELIQUIDACIÓN DE LA PENSIÓN"/>
    <s v="ALTO"/>
    <s v="ALTO"/>
    <s v="ALTO"/>
    <s v="ALTO"/>
    <n v="1"/>
    <s v="ALTA"/>
    <n v="9562858"/>
    <n v="0"/>
    <s v=" ALEGATOS DE SEGUNDA"/>
    <n v="0"/>
    <s v="NO"/>
    <s v="NO"/>
    <s v="7 AÑOS"/>
    <s v="LUISA CATALINA RIVERA VARELA"/>
    <n v="1728"/>
    <d v="2011-06-17T00:00:00"/>
    <n v="158513"/>
    <s v="EDUCACION"/>
    <m/>
    <d v="2020-08-31T00:00:00"/>
    <s v="2016-09"/>
    <s v="7"/>
    <s v="2020-07"/>
    <n v="0.79057379366945824"/>
    <n v="7560144.9273823276"/>
    <n v="0"/>
    <d v="2023-09-25T00:00:00"/>
    <n v="3.0684931506849313"/>
    <n v="4.3843078519294892E-2"/>
    <n v="0"/>
    <n v="1"/>
    <s v="ALTA"/>
    <x v="0"/>
    <n v="0"/>
  </r>
  <r>
    <n v="1936"/>
    <d v="2017-02-03T00:00:00"/>
    <d v="2016-12-19T00:00:00"/>
    <s v="JUZGADO 04 ADMINISTRATIVO DEL CIRCUITO DE MEDELLÍN"/>
    <s v="05001333300420160088700"/>
    <s v="2019"/>
    <x v="0"/>
    <s v="MARÍA EUGENIA NOREÑA ARBOLEDA"/>
    <s v="MARTA ESTELLA AREIZA ZAPATA"/>
    <n v="2014209"/>
    <s v="NULIDAD Y RESTABLECIMIENTO DEL DERECHO - LABORAL"/>
    <s v="RELIQUIDACIÓN DE LA PENSIÓN"/>
    <s v="BAJO"/>
    <s v="BAJO"/>
    <s v="MEDIO   "/>
    <s v="BAJO"/>
    <n v="9.5000000000000001E-2"/>
    <s v="REMOTA"/>
    <n v="25760851"/>
    <n v="0"/>
    <s v=" ALEGATOS DE SEGUNDA"/>
    <n v="0"/>
    <s v="NO"/>
    <s v="NO"/>
    <s v="8 AÑOS"/>
    <s v="LUISA CATALINA RIVERA VARELA"/>
    <n v="1728"/>
    <d v="2011-06-17T00:00:00"/>
    <n v="158513"/>
    <s v="GESTION HUMANA Y DLLO ORGANIZACIONAL"/>
    <m/>
    <d v="2020-08-31T00:00:00"/>
    <s v="2017-02"/>
    <s v="8"/>
    <s v="2020-07"/>
    <n v="0.77115025586143982"/>
    <n v="19865486.839858428"/>
    <n v="0"/>
    <d v="2025-02-01T00:00:00"/>
    <n v="4.4246575342465757"/>
    <n v="4.3843078519294892E-2"/>
    <n v="0"/>
    <n v="9.5000000000000001E-2"/>
    <s v="REMOTA"/>
    <x v="1"/>
    <n v="0"/>
  </r>
  <r>
    <n v="1937"/>
    <d v="2017-02-10T00:00:00"/>
    <d v="2017-01-11T00:00:00"/>
    <s v="JUZGADO 08 ADMINISTRATIVO DEL CIRCUITO DE MEDELLÍN"/>
    <s v="05001333300820170000100"/>
    <s v="2019"/>
    <x v="0"/>
    <s v="SANDRA ISABEL ÁNGEL GIL, MARÍA GIL DE ÁNGEL, ALBA MERY ÁNGEL GIL, LUZ ELENA ÁNGEL GIL, YAMILE MARCELA ÁNGEL GIL, MARLENY DE JESÚS ÁNGEL GIL, ÓSCAR ALBEIRO ÁNGEL GIL, DIANA JANNET ÁNGEL GIL, ADRIANA MARÍA ÁNGEL GIL, JOSEFINA SERNA ORREGO, VELMAR ALBERTO SALAZAR SERNA, AMPARO DEL SOCORRO SERNA, GILDARDO ANTONIO SERNA, RUBÉN DARÍO SERNA Y LUZ MARIONA SERNA"/>
    <s v="OLGA LUCÍA MONSALVE BEDOYA"/>
    <n v="122755"/>
    <s v="REPARACIÓN DIRECTA"/>
    <s v="OTRAS"/>
    <s v="MEDIO   "/>
    <s v="MEDIO   "/>
    <s v="MEDIO   "/>
    <s v="MEDIO   "/>
    <n v="0.5"/>
    <s v="MEDIA"/>
    <n v="1769689881"/>
    <n v="0.2"/>
    <s v=" ALEGATOS PRIMERA"/>
    <n v="0"/>
    <s v="NO"/>
    <s v="NO"/>
    <s v="7 AÑOS"/>
    <s v="LUISA CATALINA RIVERA VARELA"/>
    <n v="1728"/>
    <d v="2011-06-17T00:00:00"/>
    <n v="158513"/>
    <s v="EDUCACION"/>
    <m/>
    <d v="2020-08-31T00:00:00"/>
    <s v="2017-02"/>
    <s v="7"/>
    <s v="2020-07"/>
    <n v="0.77115025586143982"/>
    <n v="1364696804.5285509"/>
    <n v="272939360.90571016"/>
    <d v="2024-02-09T00:00:00"/>
    <n v="3.4438356164383563"/>
    <n v="4.3843078519294892E-2"/>
    <n v="265646882.28625596"/>
    <n v="0.5"/>
    <s v="MEDIA"/>
    <x v="2"/>
    <n v="265646882.28625596"/>
  </r>
  <r>
    <n v="1938"/>
    <d v="2016-08-05T00:00:00"/>
    <d v="2016-07-21T00:00:00"/>
    <s v="TRIBUNAL ADMINISTRATIVO DE ANTIOQUIA"/>
    <s v="05001233300020160166500"/>
    <s v="2019"/>
    <x v="0"/>
    <s v="NACIÓN-MINISTERIO DE EDUCACIÓN NACIONAL"/>
    <s v="DIANA MARCELA VARGAS AVELLANEDA"/>
    <n v="178866"/>
    <s v="NULIDAD"/>
    <s v="OTRAS"/>
    <s v="MEDIO   "/>
    <s v="MEDIO   "/>
    <s v="ALTO"/>
    <s v="MEDIO   "/>
    <n v="0.55000000000000004"/>
    <s v="ALTA"/>
    <n v="0"/>
    <n v="0"/>
    <s v="AUDIENCIA INICIAL O PRIMERA AUDIENCIA"/>
    <n v="0"/>
    <s v="si"/>
    <s v="NO"/>
    <s v="8 AÑOS"/>
    <s v="LUISA CATALINA RIVERA VARELA"/>
    <n v="1728"/>
    <d v="2011-06-17T00:00:00"/>
    <n v="158513"/>
    <s v="INFRAESTRUCTURA"/>
    <m/>
    <d v="2020-08-31T00:00:00"/>
    <s v="2016-08"/>
    <s v="8"/>
    <s v="2020-07"/>
    <n v="0.79015613446074218"/>
    <n v="0"/>
    <n v="0"/>
    <d v="2024-08-03T00:00:00"/>
    <n v="3.9260273972602739"/>
    <n v="4.3843078519294892E-2"/>
    <n v="0"/>
    <n v="0.55000000000000004"/>
    <s v="ALTA"/>
    <x v="0"/>
    <n v="0"/>
  </r>
  <r>
    <n v="1939"/>
    <d v="2016-06-23T00:00:00"/>
    <d v="2016-06-07T00:00:00"/>
    <s v="TRIBUNAL ADMINISTRATIVO DE ANTIOQUIA"/>
    <s v="05001333300020160134600"/>
    <s v="2019"/>
    <x v="0"/>
    <s v="CONTRALORÍA GENERAL DE ANTIOQUIA"/>
    <s v="GABRIEL GUILLERMO SIERRA RESTREPO"/>
    <n v="134328"/>
    <s v="CONTRACTUAL"/>
    <s v="OTRAS"/>
    <s v="BAJO"/>
    <s v="BAJO"/>
    <s v="BAJO"/>
    <s v="BAJO"/>
    <n v="0.05"/>
    <s v="REMOTA"/>
    <n v="10457937499"/>
    <n v="0"/>
    <s v="CONTESTACIÓN"/>
    <n v="0"/>
    <s v="NO"/>
    <s v="NO"/>
    <s v="10 AÑOS"/>
    <s v="LUISA CATALINA RIVERA VARELA"/>
    <n v="1728"/>
    <d v="2011-06-17T00:00:00"/>
    <n v="158513"/>
    <s v="GESTION HUMANA Y DLLO ORGANIZACIONAL"/>
    <m/>
    <d v="2020-08-31T00:00:00"/>
    <s v="2016-06"/>
    <s v="10"/>
    <s v="2020-07"/>
    <n v="0.79172380492187922"/>
    <n v="8279798068.3434811"/>
    <n v="0"/>
    <d v="2026-06-21T00:00:00"/>
    <n v="5.8082191780821919"/>
    <n v="4.3843078519294892E-2"/>
    <n v="0"/>
    <n v="0.05"/>
    <s v="REMOTA"/>
    <x v="1"/>
    <n v="0"/>
  </r>
  <r>
    <n v="1940"/>
    <d v="2017-04-03T00:00:00"/>
    <d v="2017-03-13T00:00:00"/>
    <s v="JUZGADO 18 ADMINISTRATIVO DEL CIRCUITO DE MEDELLÍN"/>
    <s v="05001333301820170013200"/>
    <s v="2019"/>
    <x v="0"/>
    <s v="NUBIA VALLEJO DE GIRALDO"/>
    <s v="CARLOS ALBERTO VARGAS FLÓREZ"/>
    <n v="81576"/>
    <s v="NULIDAD Y RESTABLECIMIENTO DEL DERECHO - LABORAL"/>
    <s v="PENSIÓN DE SOBREVIVIENTES"/>
    <s v="MEDIO   "/>
    <s v="MEDIO   "/>
    <s v="MEDIO   "/>
    <s v="MEDIO   "/>
    <n v="0.5"/>
    <s v="MEDIA"/>
    <n v="106543688"/>
    <n v="1"/>
    <s v=" ALEGATOS DE SEGUNDA"/>
    <n v="0"/>
    <s v="NO"/>
    <s v="NO"/>
    <s v="7 AÑOS"/>
    <s v="LUISA CATALINA RIVERA VARELA"/>
    <n v="1728"/>
    <d v="2011-06-17T00:00:00"/>
    <n v="158513"/>
    <s v="INFRAESTRUCTURA"/>
    <m/>
    <d v="2020-08-31T00:00:00"/>
    <s v="2017-04"/>
    <s v="7"/>
    <s v="2020-07"/>
    <n v="0.76395562321009991"/>
    <n v="81394649.565142438"/>
    <n v="81394649.565142438"/>
    <d v="2024-04-01T00:00:00"/>
    <n v="3.5863013698630137"/>
    <n v="4.3843078519294892E-2"/>
    <n v="79131219.575850382"/>
    <n v="0.5"/>
    <s v="MEDIA"/>
    <x v="2"/>
    <n v="79131219.575850382"/>
  </r>
  <r>
    <n v="1941"/>
    <d v="2017-05-15T00:00:00"/>
    <d v="2017-05-03T00:00:00"/>
    <s v="JUZGADO 14 ADMINISTRATIVO DEL CIRCUITO DE MEDELLÍN"/>
    <s v="0500133330142017024000"/>
    <s v="2019"/>
    <x v="0"/>
    <s v="MORELIA DEL CARMEN ARANGO ZULUAGA"/>
    <s v="DIANA CAROLINA ALZATE QUINTERO"/>
    <n v="165819"/>
    <s v="NULIDAD Y RESTABLECIMIENTO DEL DERECHO"/>
    <s v="RECONOCIMIENTO Y PAGO DE OTRAS PRESTACIONES SALARIALES, SOLCIALES Y SALARIOS"/>
    <s v="BAJO"/>
    <s v="BAJO"/>
    <s v="BAJO"/>
    <s v="BAJO"/>
    <n v="0.05"/>
    <s v="REMOTA"/>
    <n v="33576486"/>
    <n v="0"/>
    <s v=" ALEGATOS DE SEGUNDA"/>
    <n v="0"/>
    <s v="NO"/>
    <s v="NO"/>
    <s v="7 AÑOS"/>
    <s v="LUISA CATALINA RIVERA VARELA"/>
    <n v="1728"/>
    <d v="2011-06-17T00:00:00"/>
    <n v="158513"/>
    <s v="GESTION HUMANA Y DLLO ORGANIZACIONAL"/>
    <m/>
    <d v="2020-08-31T00:00:00"/>
    <s v="2017-05"/>
    <s v="7"/>
    <s v="2020-07"/>
    <n v="0.76223816507249575"/>
    <n v="25593279.078222342"/>
    <n v="0"/>
    <d v="2024-05-13T00:00:00"/>
    <n v="3.7013698630136984"/>
    <n v="4.3843078519294892E-2"/>
    <n v="0"/>
    <n v="0.05"/>
    <s v="REMOTA"/>
    <x v="1"/>
    <n v="0"/>
  </r>
  <r>
    <n v="1942"/>
    <d v="2016-10-18T00:00:00"/>
    <d v="2016-09-23T00:00:00"/>
    <s v="JUZGADO 19 ADMINISTRATIVO DEL CIRCUITO DE MEDELLÍN"/>
    <s v="05001333301920160076800"/>
    <s v="2019"/>
    <x v="0"/>
    <s v="FRANCISCO JAVIER CASTRILLÓN CANO"/>
    <s v="VICTORIA EUGENIA AYALA FRANCO"/>
    <n v="94509"/>
    <s v="NULIDAD Y RESTABLECIMIENTO DEL DERECHO"/>
    <s v="RECONOCIMIENTO Y PAGO DE OTRAS PRESTACIONES SALARIALES, SOLCIALES Y SALARIOS"/>
    <s v="BAJO"/>
    <s v="BAJO"/>
    <s v="BAJO"/>
    <s v="BAJO"/>
    <n v="0.05"/>
    <s v="REMOTA"/>
    <n v="4550000"/>
    <n v="0"/>
    <s v=" ALEGATOS DE SEGUNDA"/>
    <n v="0"/>
    <s v="NO"/>
    <s v="NO"/>
    <s v="8 AÑOS"/>
    <s v="LUISA CATALINA RIVERA VARELA"/>
    <n v="1728"/>
    <d v="2011-06-17T00:00:00"/>
    <n v="158513"/>
    <s v="EDUCACION"/>
    <m/>
    <d v="2020-08-31T00:00:00"/>
    <s v="2016-10"/>
    <s v="8"/>
    <s v="2020-07"/>
    <n v="0.79104764067648514"/>
    <n v="3599266.7650780072"/>
    <n v="0"/>
    <d v="2024-10-16T00:00:00"/>
    <n v="4.1287671232876715"/>
    <n v="4.3843078519294892E-2"/>
    <n v="0"/>
    <n v="0.05"/>
    <s v="REMOTA"/>
    <x v="1"/>
    <n v="0"/>
  </r>
  <r>
    <n v="1943"/>
    <d v="2017-07-24T00:00:00"/>
    <d v="2017-04-17T00:00:00"/>
    <s v="TRIBUNAL ADMINISTRATIVO DE ANTIOQUIA"/>
    <s v="05001233300020170113200"/>
    <s v="2019"/>
    <x v="0"/>
    <s v="CORPORACIÓN DE CARNICEROS Y GANADEROS DE PUEBLORRIC, JERICÓ Y TARSO"/>
    <s v="EDWIN OSORIO RODRÍGUEZ"/>
    <n v="97472"/>
    <s v="NULIDAD Y RESTABLECIMIENTO DEL DERECHO"/>
    <s v="OTRAS"/>
    <s v="MEDIO   "/>
    <s v="BAJO"/>
    <s v="MEDIO   "/>
    <s v="MEDIO   "/>
    <n v="0.34250000000000003"/>
    <s v="MEDIA"/>
    <n v="3000000000"/>
    <n v="0.3"/>
    <s v="CONTESTACIÓN"/>
    <n v="0"/>
    <s v="NO"/>
    <s v="NO"/>
    <s v="12 AÑOS"/>
    <s v="LUISA CATALINA RIVERA VARELA"/>
    <n v="1728"/>
    <d v="2011-06-17T00:00:00"/>
    <n v="158513"/>
    <s v="CONTRALORIA DEPARTAMENTAL"/>
    <m/>
    <d v="2020-08-31T00:00:00"/>
    <s v="2017-07"/>
    <s v="12"/>
    <s v="2020-07"/>
    <n v="0.76175497984527818"/>
    <n v="2285264939.5358343"/>
    <n v="685579481.86075032"/>
    <d v="2029-07-21T00:00:00"/>
    <n v="8.8931506849315074"/>
    <n v="4.3843078519294892E-2"/>
    <n v="639272127.17844832"/>
    <n v="0.34250000000000003"/>
    <s v="MEDIA"/>
    <x v="2"/>
    <n v="639272127.17844832"/>
  </r>
  <r>
    <n v="1944"/>
    <d v="2016-11-23T00:00:00"/>
    <d v="2016-11-21T00:00:00"/>
    <s v="JUZGADO 03 ADMINISTRATIVO DEL CIRCUITO DE MEDELLÍN"/>
    <s v="05001333300320160097700"/>
    <s v="2019"/>
    <x v="0"/>
    <s v="ALBA AURORA DUQUE LOPERA"/>
    <s v="ALEJANDRO MORALES DUSSÁN"/>
    <n v="117635"/>
    <s v="NULIDAD Y RESTABLECIMIENTO DEL DERECHO"/>
    <s v="RELIQUIDACIÓN DE LA PENSIÓN"/>
    <s v="MEDIO   "/>
    <s v="MEDIO   "/>
    <s v="MEDIO   "/>
    <s v="MEDIO   "/>
    <n v="0.5"/>
    <s v="MEDIA"/>
    <n v="33654888"/>
    <n v="0.25"/>
    <s v=" RECURSO DE APELACIÓN SENTENCIA"/>
    <n v="0"/>
    <s v="NO"/>
    <s v="NO"/>
    <s v="7 AÑOS"/>
    <s v="LUISA CATALINA RIVERA VARELA"/>
    <n v="1728"/>
    <d v="2011-06-17T00:00:00"/>
    <n v="158513"/>
    <s v="AGRICULTURA Y DLLO RURAL"/>
    <m/>
    <d v="2020-08-31T00:00:00"/>
    <s v="2016-11"/>
    <s v="7"/>
    <s v="2020-07"/>
    <n v="0.79016316489215555"/>
    <n v="26592852.816171028"/>
    <n v="6648213.2040427569"/>
    <d v="2023-11-22T00:00:00"/>
    <n v="3.2273972602739724"/>
    <n v="4.3843078519294892E-2"/>
    <n v="6481606.7114208592"/>
    <n v="0.5"/>
    <s v="MEDIA"/>
    <x v="2"/>
    <n v="6481606.7114208592"/>
  </r>
  <r>
    <n v="1945"/>
    <d v="2017-08-29T00:00:00"/>
    <d v="2017-07-14T00:00:00"/>
    <s v="JUZGADO 15 ADMINISTRATIVO DEL CIRCUITO DE MEDELLÓN"/>
    <s v="05001333301520170035100"/>
    <s v="2019"/>
    <x v="0"/>
    <s v="ELVIA DE JESÚS MONTOYA Y MARTHA GLORIA MONTOYA"/>
    <s v="KAREN PAULINA RESTREPO CASTRILLÓN"/>
    <n v="181656"/>
    <s v="REPARACIÓN DIRECTA"/>
    <s v="OTRAS"/>
    <s v="MEDIO   "/>
    <s v="BAJO"/>
    <s v="MEDIO   "/>
    <s v="BAJO"/>
    <n v="0.185"/>
    <s v="BAJA"/>
    <n v="103280380"/>
    <n v="1"/>
    <s v=" ALEGATOS PRIMERA"/>
    <n v="0"/>
    <s v="NO"/>
    <s v="NO"/>
    <s v="7 AÑOS"/>
    <s v="LUISA CATALINA RIVERA VARELA"/>
    <n v="1728"/>
    <d v="2011-06-17T00:00:00"/>
    <n v="158513"/>
    <s v="GESTION HUMANA Y DLLO ORGANIZACIONAL"/>
    <m/>
    <d v="2020-08-31T00:00:00"/>
    <s v="2017-08"/>
    <s v="7"/>
    <s v="2020-07"/>
    <n v="0.76068958550881771"/>
    <n v="78564309.453393191"/>
    <n v="78564309.453393191"/>
    <d v="2024-08-27T00:00:00"/>
    <n v="3.9917808219178084"/>
    <n v="4.3843078519294892E-2"/>
    <n v="76136428.158987314"/>
    <n v="0.185"/>
    <s v="BAJA"/>
    <x v="2"/>
    <n v="76136428.158987314"/>
  </r>
  <r>
    <n v="1946"/>
    <d v="2017-08-17T00:00:00"/>
    <d v="2017-07-19T00:00:00"/>
    <s v="JUZGADO 25 ADMINISTRATIVO DEL CIRCUITO DE MEDELLÍN"/>
    <s v="05001333302520170037700"/>
    <s v="2019"/>
    <x v="0"/>
    <s v="MARINA DE JESÚS ORTIZ ARANGO"/>
    <s v="JHONNATAN ALEXIS DUQUE"/>
    <n v="246489"/>
    <s v="NULIDAD Y RESTABLECIMIENTO DEL DERECHO - LABORAL"/>
    <s v="PENSIÓN DE SOBREVIVIENTES"/>
    <s v="MEDIO   "/>
    <s v="MEDIO   "/>
    <s v="MEDIO   "/>
    <s v="MEDIO   "/>
    <n v="0.5"/>
    <s v="MEDIA"/>
    <n v="177000000"/>
    <n v="1"/>
    <s v=" RECURSO DE APELACIÓN SENTENCIA"/>
    <n v="0"/>
    <s v="NO"/>
    <s v="NO"/>
    <s v="7 AÑOS"/>
    <s v="LUISA CATALINA RIVERA VARELA"/>
    <n v="1728"/>
    <d v="2011-06-17T00:00:00"/>
    <n v="158513"/>
    <s v="DAPARD"/>
    <m/>
    <d v="2020-08-31T00:00:00"/>
    <s v="2017-08"/>
    <s v="7"/>
    <s v="2020-07"/>
    <n v="0.76068958550881771"/>
    <n v="134642056.63506073"/>
    <n v="134642056.63506073"/>
    <d v="2024-08-15T00:00:00"/>
    <n v="3.9589041095890409"/>
    <n v="4.3843078519294892E-2"/>
    <n v="130514937.25187406"/>
    <n v="0.5"/>
    <s v="MEDIA"/>
    <x v="2"/>
    <n v="130514937.25187406"/>
  </r>
  <r>
    <n v="1947"/>
    <d v="2017-05-24T00:00:00"/>
    <d v="2017-04-25T00:00:00"/>
    <s v="JUZGADO 31 ADMINISTRATIVO DEL CIRCUITO DE MEDELLÍN"/>
    <s v="05001333303120170013300"/>
    <s v="2019"/>
    <x v="0"/>
    <s v="MARÍA NELCY LLANO CANO"/>
    <s v="SAÚL BENÍTEZ URREGO"/>
    <n v="85761"/>
    <s v="NULIDAD Y RESTABLECIMIENTO DEL DERECHO - LABORAL"/>
    <s v="RELIQUIDACIÓN DE LA PENSIÓN"/>
    <s v="ALTO"/>
    <s v="ALTO"/>
    <s v="ALTO"/>
    <s v="ALTO"/>
    <n v="1"/>
    <s v="ALTA"/>
    <n v="8695897"/>
    <n v="0"/>
    <s v=" ALEGATOS DE SEGUNDA"/>
    <n v="0"/>
    <s v="NO"/>
    <s v="NO"/>
    <s v="6 AÑOS"/>
    <s v="LUISA CATALINA RIVERA VARELA"/>
    <n v="1728"/>
    <d v="2011-06-17T00:00:00"/>
    <n v="158513"/>
    <s v="GESTION HUMANA Y DLLO ORGANIZACIONAL"/>
    <m/>
    <d v="2020-08-31T00:00:00"/>
    <s v="2017-05"/>
    <s v="6"/>
    <s v="2020-07"/>
    <n v="0.76223816507249575"/>
    <n v="6628344.5729394211"/>
    <n v="0"/>
    <d v="2023-05-23T00:00:00"/>
    <n v="2.7260273972602738"/>
    <n v="4.3843078519294892E-2"/>
    <n v="0"/>
    <n v="1"/>
    <s v="ALTA"/>
    <x v="0"/>
    <n v="0"/>
  </r>
  <r>
    <n v="1948"/>
    <d v="2017-10-27T00:00:00"/>
    <d v="2017-09-29T00:00:00"/>
    <s v="CONSEJO DE ESTADO "/>
    <s v="11001031500020170255000"/>
    <s v="2019"/>
    <x v="3"/>
    <s v="PROVÍAS S.A., MAINCO S.A.S. E INGENIERÍA Y CONSTRUCCIONES M.S. S.A.S  IMCOMSA S.A.S."/>
    <s v="JOHN JAIRO VELÁSQUEZ AGUDELO"/>
    <n v="78294"/>
    <s v="TUTELA "/>
    <s v="VIOLACIÓN DERECHOS FUNDAMENTALES"/>
    <s v="BAJO"/>
    <s v="BAJO"/>
    <s v="BAJO"/>
    <s v="BAJO"/>
    <n v="0.05"/>
    <s v="REMOTA"/>
    <n v="0"/>
    <n v="0"/>
    <s v="  SENTENCIA 2DA FAVORABLE"/>
    <n v="0"/>
    <s v="NO"/>
    <s v="NO"/>
    <s v="3 AÑOS"/>
    <s v="LUISA CATALINA RIVERA VARELA"/>
    <n v="1728"/>
    <d v="2011-06-17T00:00:00"/>
    <n v="158513"/>
    <s v="GESTION HUMANA Y DLLO ORGANIZACIONAL"/>
    <m/>
    <d v="2020-08-31T00:00:00"/>
    <s v="2017-10"/>
    <s v="3"/>
    <s v="2020-07"/>
    <n v="0.76025622916343338"/>
    <n v="0"/>
    <n v="0"/>
    <d v="2020-10-26T00:00:00"/>
    <n v="0.15342465753424658"/>
    <n v="4.3843078519294892E-2"/>
    <n v="0"/>
    <n v="0.05"/>
    <s v="REMOTA"/>
    <x v="1"/>
    <n v="0"/>
  </r>
  <r>
    <n v="1949"/>
    <d v="2016-12-06T00:00:00"/>
    <d v="2016-10-03T00:00:00"/>
    <s v="JUZGADO 04 LABORAL DEL CIRCUITO DE MEDELLÍN"/>
    <s v="05001310500420160115900"/>
    <s v="2019"/>
    <x v="1"/>
    <s v="SILVIA PATRICIA LONDOÑO TAPIAS"/>
    <s v="JULIA FERNANDA MUÑOZ RINCÓN"/>
    <n v="215278"/>
    <s v="ORDINARIA"/>
    <s v="RECONOCIMIENTO Y PAGO DE OTRAS PRESTACIONES SALARIALES, SOLCIALES Y SALARIOS"/>
    <s v="ALTO"/>
    <s v="ALTO"/>
    <s v="ALTO"/>
    <s v="ALTO"/>
    <n v="1"/>
    <s v="ALTA"/>
    <n v="44075794"/>
    <n v="0.7"/>
    <s v="CONTESTACIÓN"/>
    <n v="0"/>
    <s v="NO"/>
    <s v="NO"/>
    <s v="7 AÑOS"/>
    <s v="LUISA CATALINA RIVERA VARELA"/>
    <n v="1728"/>
    <d v="2011-06-17T00:00:00"/>
    <n v="158513"/>
    <s v="GESTION HUMANA Y DLLO ORGANIZACIONAL"/>
    <m/>
    <d v="2020-08-31T00:00:00"/>
    <s v="2016-12"/>
    <s v="7"/>
    <s v="2020-07"/>
    <n v="0.78688289821902468"/>
    <n v="34682488.524024695"/>
    <n v="24277741.966817286"/>
    <d v="2023-12-05T00:00:00"/>
    <n v="3.2630136986301368"/>
    <n v="4.3843078519294892E-2"/>
    <n v="23662705.048992511"/>
    <n v="1"/>
    <s v="ALTA"/>
    <x v="0"/>
    <n v="23662705.048992511"/>
  </r>
  <r>
    <n v="1950"/>
    <d v="2018-02-20T00:00:00"/>
    <d v="2018-02-15T00:00:00"/>
    <s v="JUZGADO CUARTO LABORAL DEL CIRCUITO DE MEDELLÍN"/>
    <s v="05001310500420180012700"/>
    <s v="2019"/>
    <x v="1"/>
    <s v="LUIS ALFREDO OSPINA VERA "/>
    <s v="LIZETH YURANY LÓPEZ MONTES"/>
    <n v="245558"/>
    <s v="ORDINARIA"/>
    <s v="OTRAS"/>
    <s v="MEDIO   "/>
    <s v="MEDIO   "/>
    <s v="MEDIO   "/>
    <s v="MEDIO   "/>
    <n v="0.5"/>
    <s v="MEDIA"/>
    <n v="69315673"/>
    <n v="0.5"/>
    <s v="CONTESTACIÓN"/>
    <n v="0"/>
    <s v="NO"/>
    <s v="NO"/>
    <s v="5 AÑOS"/>
    <s v="LUISA CATALINA RIVERA VARELA"/>
    <n v="1728"/>
    <d v="2011-06-17T00:00:00"/>
    <n v="158513"/>
    <s v="GESTION HUMANA Y DLLO ORGANIZACIONAL"/>
    <m/>
    <d v="2020-08-31T00:00:00"/>
    <s v="2018-02"/>
    <s v="5"/>
    <s v="2020-07"/>
    <n v="0.74599443734185067"/>
    <n v="51709106.478606708"/>
    <n v="25854553.239303354"/>
    <d v="2023-02-19T00:00:00"/>
    <n v="2.4712328767123286"/>
    <n v="4.3843078519294892E-2"/>
    <n v="25356963.199150324"/>
    <n v="0.5"/>
    <s v="MEDIA"/>
    <x v="2"/>
    <n v="25356963.199150324"/>
  </r>
  <r>
    <n v="1951"/>
    <d v="2017-03-23T00:00:00"/>
    <d v="2017-03-16T00:00:00"/>
    <s v="JUZGADO VEINTIUNO LABORAL DEL CIRCUITO DE MEDELLÍN"/>
    <s v="05001310502120170019400"/>
    <s v="2019"/>
    <x v="1"/>
    <s v="ÓSCAR DE JESÚS RÍOS RENDÓN"/>
    <s v="CATALINA TORO GÓMEZ"/>
    <n v="149178"/>
    <s v="ORDINARIA"/>
    <s v="RECONOCIMIENTO Y PAGO DE OTRAS PRESTACIONES SALARIALES, SOLCIALES Y SALARIOS"/>
    <s v="ALTO"/>
    <s v="ALTO"/>
    <s v="ALTO"/>
    <s v="ALTO"/>
    <n v="1"/>
    <s v="ALTA"/>
    <n v="15624840"/>
    <n v="0.25"/>
    <s v="CONTESTACIÓN"/>
    <n v="0"/>
    <s v="NO"/>
    <s v="NO"/>
    <s v="4 AÑOS"/>
    <s v="LUISA CATALINA RIVERA VARELA"/>
    <n v="1728"/>
    <d v="2011-06-17T00:00:00"/>
    <n v="158513"/>
    <s v="INFRAESTRUCTURA"/>
    <m/>
    <d v="2020-08-31T00:00:00"/>
    <s v="2017-03"/>
    <s v="4"/>
    <s v="2020-07"/>
    <n v="0.76757466281447584"/>
    <n v="11993231.294530135"/>
    <n v="2998307.8236325337"/>
    <d v="2021-03-22T00:00:00"/>
    <n v="0.55616438356164388"/>
    <n v="4.3843078519294892E-2"/>
    <n v="2985223.1149082598"/>
    <n v="1"/>
    <s v="ALTA"/>
    <x v="0"/>
    <n v="2985223.1149082598"/>
  </r>
  <r>
    <n v="1952"/>
    <d v="2018-05-08T00:00:00"/>
    <d v="2018-03-20T00:00:00"/>
    <s v="JUZGADO 33 ADMINISTRATIVO DEL CIRCUITO DE MEDELLÍN"/>
    <s v="05001333303320180011700"/>
    <s v="2019"/>
    <x v="0"/>
    <s v="LETICIA DEL SOCORRO MESA MESA"/>
    <s v="NICOLÁS OCTAVIO ARISMENDI VILLEGAS"/>
    <n v="140233"/>
    <s v="NULIDAD Y RESTABLECIMIENTO DEL DERECHO"/>
    <s v="RECONOCIMIENTO Y PAGO DE OTRAS PRESTACIONES SALARIALES, SOLCIALES Y SALARIOS"/>
    <s v="MEDIO   "/>
    <s v="MEDIO   "/>
    <s v="MEDIO   "/>
    <s v="MEDIO   "/>
    <n v="0.5"/>
    <s v="MEDIA"/>
    <n v="117158193"/>
    <n v="0.5"/>
    <s v=" AUDIENCIA DE PRUEBAS"/>
    <n v="0"/>
    <s v="NO"/>
    <s v="NO"/>
    <s v="4 AÑOS"/>
    <s v="LUISA CATALINA RIVERA VARELA"/>
    <n v="1728"/>
    <d v="2011-06-17T00:00:00"/>
    <n v="158513"/>
    <s v="GESTION HUMANA Y DLLO ORGANIZACIONAL"/>
    <m/>
    <d v="2020-08-31T00:00:00"/>
    <s v="2018-05"/>
    <s v="4"/>
    <s v="2020-07"/>
    <n v="0.73891229786794344"/>
    <n v="86569629.603686005"/>
    <n v="43284814.801843002"/>
    <d v="2022-05-07T00:00:00"/>
    <n v="1.6821917808219178"/>
    <n v="4.3843078519294892E-2"/>
    <n v="42715993.64061939"/>
    <n v="0.5"/>
    <s v="MEDIA"/>
    <x v="2"/>
    <n v="42715993.64061939"/>
  </r>
  <r>
    <n v="1953"/>
    <d v="2018-05-31T00:00:00"/>
    <d v="2018-04-04T00:00:00"/>
    <s v="JUZGADO 26 ADMINISTRATIVO DEL CIRCUITO DE MEDELLÍN"/>
    <s v="05001333302620180011800"/>
    <s v="2019"/>
    <x v="0"/>
    <s v="SOLEDAD DEL SOCORRO ORREGO RUIZ"/>
    <s v="JULIA FERNANDA MUÑOZ RINCÓN"/>
    <n v="215278"/>
    <s v="NULIDAD Y RESTABLECIMIENTO DEL DERECHO"/>
    <s v="RECONOCIMIENTO Y PAGO DE OTRAS PRESTACIONES SALARIALES, SOLCIALES Y SALARIOS"/>
    <s v="MEDIO   "/>
    <s v="MEDIO   "/>
    <s v="MEDIO   "/>
    <s v="MEDIO   "/>
    <n v="0.5"/>
    <s v="MEDIA"/>
    <n v="44165814"/>
    <n v="0.5"/>
    <s v="CONTESTACIÓN"/>
    <n v="0"/>
    <s v="NO"/>
    <s v="NO"/>
    <s v="4 AÑOS"/>
    <s v="LUISA CATALINA RIVERA VARELA"/>
    <n v="1728"/>
    <d v="2011-06-17T00:00:00"/>
    <n v="158513"/>
    <s v="EDUCACION"/>
    <m/>
    <d v="2020-08-31T00:00:00"/>
    <s v="2018-05"/>
    <s v="4"/>
    <s v="2020-07"/>
    <n v="0.73891229786794344"/>
    <n v="32634663.109948188"/>
    <n v="16317331.554974094"/>
    <d v="2022-05-30T00:00:00"/>
    <n v="1.7452054794520548"/>
    <n v="4.3843078519294892E-2"/>
    <n v="16094922.216074551"/>
    <n v="0.5"/>
    <s v="MEDIA"/>
    <x v="2"/>
    <n v="16094922.216074551"/>
  </r>
  <r>
    <n v="1954"/>
    <d v="2018-07-10T00:00:00"/>
    <d v="2018-02-26T00:00:00"/>
    <s v="TRIBUNAL ADMINISTRATIVO DE ANTIOQUIA"/>
    <s v="05001233300020180046100"/>
    <s v="2019"/>
    <x v="0"/>
    <s v="CONSORCIO OBRAS SOCIALES PARQUES"/>
    <s v="JUAN FELIPE TRESPALACIOS BARRIENTOS"/>
    <n v="78647"/>
    <s v="CONTRACTUAL"/>
    <s v="INCUMPLIMIENTO"/>
    <s v="MEDIO   "/>
    <s v="MEDIO   "/>
    <s v="MEDIO   "/>
    <s v="MEDIO   "/>
    <n v="0.5"/>
    <s v="MEDIA"/>
    <n v="782558270"/>
    <n v="0.5"/>
    <s v="CONTESTACIÓN"/>
    <n v="0"/>
    <s v="NO"/>
    <s v="NO"/>
    <s v="4 AÑOS"/>
    <s v="LUISA CATALINA RIVERA VARELA"/>
    <n v="1728"/>
    <d v="2011-06-17T00:00:00"/>
    <n v="158513"/>
    <s v="EDUCACION"/>
    <m/>
    <d v="2020-08-31T00:00:00"/>
    <s v="2018-07"/>
    <s v="4"/>
    <s v="2020-07"/>
    <n v="0.73871336652539898"/>
    <n v="578086254.1339922"/>
    <n v="289043127.0669961"/>
    <d v="2022-07-09T00:00:00"/>
    <n v="1.8547945205479452"/>
    <n v="4.3843078519294892E-2"/>
    <n v="284857803.19290829"/>
    <n v="0.5"/>
    <s v="MEDIA"/>
    <x v="2"/>
    <n v="284857803.19290829"/>
  </r>
  <r>
    <n v="1955"/>
    <d v="2018-07-27T00:00:00"/>
    <d v="2018-07-10T00:00:00"/>
    <s v="CONSEJO DE ESTADO "/>
    <s v="11001031500020180228100"/>
    <s v="2019"/>
    <x v="3"/>
    <s v="LINA YANETH VELASCO ARIZA"/>
    <s v="LINA YANETH VELASCO ARIZA"/>
    <n v="0"/>
    <s v="TUTELA "/>
    <s v="OTRAS"/>
    <s v="BAJO"/>
    <s v="BAJO"/>
    <s v="MEDIO   "/>
    <s v="MEDIO   "/>
    <n v="0.2525"/>
    <s v="MEDIA"/>
    <n v="0"/>
    <n v="0"/>
    <s v="  SENTENCIA 2DA FAVORABLE"/>
    <n v="0"/>
    <s v="NO"/>
    <s v="NO"/>
    <s v="3 AÑOS"/>
    <s v="LUISA CATALINA RIVERA VARELA"/>
    <n v="1728"/>
    <d v="2011-06-17T00:00:00"/>
    <n v="158513"/>
    <s v="EDUCACION"/>
    <m/>
    <d v="2020-08-31T00:00:00"/>
    <s v="2018-07"/>
    <s v="3"/>
    <s v="2020-07"/>
    <n v="0.73871336652539898"/>
    <n v="0"/>
    <n v="0"/>
    <d v="2021-07-26T00:00:00"/>
    <n v="0.90136986301369859"/>
    <n v="4.3843078519294892E-2"/>
    <n v="0"/>
    <n v="0.2525"/>
    <s v="MEDIA"/>
    <x v="2"/>
    <n v="0"/>
  </r>
  <r>
    <n v="1956"/>
    <d v="2018-07-13T00:00:00"/>
    <d v="2018-06-26T00:00:00"/>
    <s v="JUZGADO 10 ADMINISTRATIVO DEL CIRCUITO DE MEDELLÍN"/>
    <s v="05001333301020180025700"/>
    <s v="2019"/>
    <x v="0"/>
    <s v="CARLOS ENRIQUE MARÍN GARCÍA"/>
    <s v="DIANA CAROLINA ALZATE QUINTERO"/>
    <n v="165819"/>
    <s v="NULIDAD Y RESTABLECIMIENTO DEL DERECHO - LABORAL"/>
    <s v="RECONOCIMIENTO Y PAGO DE OTRAS PRESTACIONES SALARIALES, SOLCIALES Y SALARIOS"/>
    <s v="BAJO"/>
    <s v="MEDIO   "/>
    <s v="MEDIO   "/>
    <s v="BAJO"/>
    <n v="0.2525"/>
    <s v="MEDIA"/>
    <n v="9849901"/>
    <n v="1"/>
    <s v=" SENTENCIA 1RA FAVORABLE"/>
    <n v="0"/>
    <s v="NO"/>
    <s v="NO"/>
    <s v="4 AÑOS"/>
    <s v="LUISA CATALINA RIVERA VARELA"/>
    <n v="1728"/>
    <d v="2011-06-17T00:00:00"/>
    <n v="158513"/>
    <s v="GESTION HUMANA Y DLLO ORGANIZACIONAL"/>
    <m/>
    <d v="2020-08-31T00:00:00"/>
    <s v="2018-07"/>
    <s v="4"/>
    <s v="2020-07"/>
    <n v="0.73871336652539898"/>
    <n v="7276253.5276518939"/>
    <n v="7276253.5276518939"/>
    <d v="2022-07-12T00:00:00"/>
    <n v="1.8630136986301369"/>
    <n v="4.3843078519294892E-2"/>
    <n v="7170430.4252340663"/>
    <n v="0.2525"/>
    <s v="MEDIA"/>
    <x v="2"/>
    <n v="7170430.4252340663"/>
  </r>
  <r>
    <n v="1957"/>
    <d v="2018-08-10T00:00:00"/>
    <d v="2018-07-10T00:00:00"/>
    <s v="CONSEJO DE ESTADO "/>
    <s v="11001031500020180228200"/>
    <s v="2019"/>
    <x v="3"/>
    <s v="NORA DEL SOCORRO VILLA PATIÑO"/>
    <s v="NORA DEL SOCORRO VILLA PATIÑO"/>
    <n v="0"/>
    <s v="TUTELA "/>
    <s v="OTRAS"/>
    <s v="BAJO"/>
    <s v="BAJO"/>
    <s v="BAJO"/>
    <s v="BAJO"/>
    <n v="0.05"/>
    <s v="REMOTA"/>
    <n v="0"/>
    <n v="1"/>
    <s v="CONTESTACIÓN"/>
    <n v="0"/>
    <s v="NO"/>
    <s v="NO"/>
    <s v="3 AÑOS"/>
    <s v="LUISA CATALINA RIVERA VARELA"/>
    <n v="1728"/>
    <d v="2011-06-17T00:00:00"/>
    <n v="158513"/>
    <s v="EDUCACION"/>
    <m/>
    <d v="2020-08-31T00:00:00"/>
    <s v="2018-08"/>
    <s v="3"/>
    <s v="2020-07"/>
    <n v="0.7378298404971021"/>
    <n v="0"/>
    <n v="0"/>
    <d v="2021-08-09T00:00:00"/>
    <n v="0.9397260273972603"/>
    <n v="4.3843078519294892E-2"/>
    <n v="0"/>
    <n v="0.05"/>
    <s v="REMOTA"/>
    <x v="1"/>
    <n v="0"/>
  </r>
  <r>
    <n v="1958"/>
    <d v="2018-06-13T00:00:00"/>
    <d v="2018-05-08T00:00:00"/>
    <s v="JUZGADO VEITICUATRO ADMINISTRATIVO DEL CIRCUITO"/>
    <s v="05001333302020180017500"/>
    <s v="2019"/>
    <x v="0"/>
    <s v="GUISEYIS ALEJANDRA ARIAS MOSQUERA"/>
    <s v="JULIA FERNANDA MUÑOZ RINCÓN"/>
    <n v="215278"/>
    <s v="NULIDAD Y RESTABLECIMIENTO DEL DERECHO - LABORAL"/>
    <s v="RECONOCIMIENTO Y PAGO DE OTRAS PRESTACIONES SALARIALES, SOLCIALES Y SALARIOS"/>
    <s v="MEDIO   "/>
    <s v="MEDIO   "/>
    <s v="ALTO"/>
    <s v="MEDIO   "/>
    <n v="0.55000000000000004"/>
    <s v="ALTA"/>
    <n v="92315227"/>
    <n v="0.5"/>
    <s v="CONTESTACIÓN"/>
    <n v="0"/>
    <s v="NO"/>
    <s v="NO"/>
    <s v="4 AÑOS"/>
    <s v="LUISA CATALINA RIVERA VARELA"/>
    <n v="1728"/>
    <d v="2011-06-17T00:00:00"/>
    <n v="158513"/>
    <s v="GESTION HUMANA Y DLLO ORGANIZACIONAL"/>
    <m/>
    <d v="2020-08-31T00:00:00"/>
    <s v="2018-06"/>
    <s v="4"/>
    <s v="2020-07"/>
    <n v="0.73777124655030268"/>
    <n v="68107520.099364161"/>
    <n v="34053760.049682081"/>
    <d v="2022-06-12T00:00:00"/>
    <n v="1.7808219178082192"/>
    <n v="4.3843078519294892E-2"/>
    <n v="33580192.213228829"/>
    <n v="0.55000000000000004"/>
    <s v="ALTA"/>
    <x v="0"/>
    <n v="33580192.213228829"/>
  </r>
  <r>
    <n v="1959"/>
    <d v="2018-09-14T00:00:00"/>
    <d v="2018-07-27T00:00:00"/>
    <s v="JUZGADO SEXTO ADMINISTRATIVO DEL CIRCUITO"/>
    <s v="05001333300620180028900"/>
    <s v="2019"/>
    <x v="0"/>
    <s v="GABRIEL JAIME MOJICA KEFER"/>
    <s v="WILDER GÓMEZ LÓPEZ"/>
    <n v="178517"/>
    <s v="NULIDAD Y RESTABLECIMIENTO DEL DERECHO"/>
    <s v="IMPUESTOS"/>
    <s v="MEDIO   "/>
    <s v="MEDIO   "/>
    <s v="MEDIO   "/>
    <s v="MEDIO   "/>
    <n v="0.5"/>
    <s v="MEDIA"/>
    <n v="2000000"/>
    <n v="1"/>
    <s v=" AUDIENCIA DE PRUEBAS"/>
    <n v="0"/>
    <s v="NO"/>
    <s v="NO"/>
    <s v="4 AÑOS"/>
    <s v="LUISA CATALINA RIVERA VARELA"/>
    <n v="1728"/>
    <d v="2011-06-17T00:00:00"/>
    <n v="158513"/>
    <s v="EDUCACION"/>
    <m/>
    <d v="2020-08-31T00:00:00"/>
    <s v="2018-09"/>
    <s v="4"/>
    <s v="2020-07"/>
    <n v="0.73661443780017011"/>
    <n v="1473228.8756003403"/>
    <n v="1473228.8756003403"/>
    <d v="2022-09-13T00:00:00"/>
    <n v="2.0356164383561643"/>
    <n v="4.3843078519294892E-2"/>
    <n v="1449833.5655345477"/>
    <n v="0.5"/>
    <s v="MEDIA"/>
    <x v="2"/>
    <n v="1449833.5655345477"/>
  </r>
  <r>
    <n v="1960"/>
    <d v="2018-09-17T00:00:00"/>
    <d v="2018-09-11T00:00:00"/>
    <s v="JUZGADO DIECISIETE ADMINISTRATIVO DEL CIRCUITO DE MEDELLÍN"/>
    <s v="05001333301720180036300 "/>
    <s v="2019"/>
    <x v="0"/>
    <s v="GILDARDO DE JESÚS NOREÑA GUTIÉRREZ"/>
    <s v="JAIME JAVIER DÍAZ PELÁEZ"/>
    <n v="89803"/>
    <s v="NULIDAD Y RESTABLECIMIENTO DEL DERECHO - LABORAL"/>
    <s v="RELIQUIDACIÓN DE LA PENSIÓN"/>
    <s v="MEDIO   "/>
    <s v="ALTO"/>
    <s v="BAJO"/>
    <s v="BAJO"/>
    <n v="0.47249999999999998"/>
    <s v="MEDIA"/>
    <n v="29458923"/>
    <n v="0"/>
    <s v=" ALEGATOS PRIMERA"/>
    <n v="0"/>
    <s v="NO"/>
    <s v="NO"/>
    <s v="4 AÑOS"/>
    <s v="LUISA CATALINA RIVERA VARELA"/>
    <n v="1728"/>
    <d v="2011-06-17T00:00:00"/>
    <n v="158513"/>
    <s v="HACIENDA"/>
    <m/>
    <d v="2020-08-31T00:00:00"/>
    <s v="2018-09"/>
    <s v="4"/>
    <s v="2020-07"/>
    <n v="0.73661443780017011"/>
    <n v="21699868.003843501"/>
    <n v="0"/>
    <d v="2022-09-16T00:00:00"/>
    <n v="2.043835616438356"/>
    <n v="4.3843078519294892E-2"/>
    <n v="0"/>
    <n v="0.47249999999999998"/>
    <s v="MEDIA"/>
    <x v="2"/>
    <n v="0"/>
  </r>
  <r>
    <n v="1961"/>
    <d v="2018-09-04T00:00:00"/>
    <d v="2018-09-03T00:00:00"/>
    <s v="JUZGADO VEINTISEIS ADMINISTRATIVO DEL CIRCUITO DE MEDELLÍN"/>
    <s v="05001333302620180033700"/>
    <s v="2019"/>
    <x v="0"/>
    <s v="MARÍA ESTHER PALACIO CARDONA"/>
    <s v="JAIME JAVIER DÍAZ PELÁEZ"/>
    <n v="89803"/>
    <s v="NULIDAD Y RESTABLECIMIENTO DEL DERECHO - LABORAL"/>
    <s v="RELIQUIDACIÓN DE LA PENSIÓN"/>
    <s v="MEDIO   "/>
    <s v="ALTO"/>
    <s v="BAJO"/>
    <s v="BAJO"/>
    <n v="0.47249999999999998"/>
    <s v="MEDIA"/>
    <n v="6887748"/>
    <n v="0"/>
    <s v=" AUDIENCIA DE PRUEBAS"/>
    <n v="0"/>
    <s v="NO"/>
    <s v="NO"/>
    <s v="4 AÑOS"/>
    <s v="LUISA CATALINA RIVERA VARELA"/>
    <n v="1728"/>
    <d v="2011-06-17T00:00:00"/>
    <n v="158513"/>
    <s v="EDUCACION"/>
    <m/>
    <d v="2020-08-31T00:00:00"/>
    <s v="2018-09"/>
    <s v="4"/>
    <s v="2020-07"/>
    <n v="0.73661443780017011"/>
    <n v="5073614.6207292462"/>
    <n v="0"/>
    <d v="2022-09-03T00:00:00"/>
    <n v="2.0082191780821916"/>
    <n v="4.3843078519294892E-2"/>
    <n v="0"/>
    <n v="0.47249999999999998"/>
    <s v="MEDIA"/>
    <x v="2"/>
    <n v="0"/>
  </r>
  <r>
    <n v="1962"/>
    <d v="2018-10-18T00:00:00"/>
    <d v="2018-08-15T00:00:00"/>
    <s v="JUZGADO VEINTISEIS ADMINISTRATIVO DEL CIRCUITO DE MEDELLÍN"/>
    <s v="05001333302620180031100"/>
    <s v="2019"/>
    <x v="0"/>
    <s v="MARIO RODRÍGUEZ RENGIFO"/>
    <s v="FRANKLIN ANDERSON ISAZA LONDOÑO"/>
    <n v="176482"/>
    <s v="NULIDAD Y RESTABLECIMIENTO DEL DERECHO - LABORAL"/>
    <s v="RELIQUIDACIÓN DE LA PENSIÓN"/>
    <s v="BAJO"/>
    <s v="BAJO"/>
    <s v="BAJO"/>
    <s v="BAJO"/>
    <n v="0.05"/>
    <s v="REMOTA"/>
    <n v="9105082"/>
    <n v="0"/>
    <s v=" RECURSO DE APELACIÓN SENTENCIA"/>
    <n v="0"/>
    <s v="NO"/>
    <s v="NO"/>
    <s v="4 AÑOS"/>
    <s v="LUISA CATALINA RIVERA VARELA"/>
    <n v="1728"/>
    <d v="2011-06-17T00:00:00"/>
    <n v="158513"/>
    <s v="EDUCACION"/>
    <m/>
    <d v="2020-08-31T00:00:00"/>
    <s v="2018-10"/>
    <s v="4"/>
    <s v="2020-07"/>
    <n v="0.73572886802285709"/>
    <n v="6698871.6731152916"/>
    <n v="0"/>
    <d v="2022-10-17T00:00:00"/>
    <n v="2.128767123287671"/>
    <n v="4.3843078519294892E-2"/>
    <n v="0"/>
    <n v="0.05"/>
    <s v="REMOTA"/>
    <x v="1"/>
    <n v="0"/>
  </r>
  <r>
    <n v="1963"/>
    <d v="2003-08-25T00:00:00"/>
    <d v="2002-07-16T00:00:00"/>
    <s v="TRIBUNAL ADMINISTRATIVO DE ANTIOQUIA"/>
    <s v="05001233100020020119200"/>
    <s v="2019"/>
    <x v="0"/>
    <s v="UNION TEMPORAL Y PRODUCARGO"/>
    <s v="JOSE VICENTE BLANCO RESTREPO"/>
    <n v="44445"/>
    <s v="CONTRACTUAL"/>
    <s v="EQUILIBRIO ECONOMICO"/>
    <s v="ALTO"/>
    <s v="ALTO"/>
    <s v="ALTO"/>
    <s v="ALTO"/>
    <n v="1"/>
    <s v="ALTA"/>
    <n v="14583189588"/>
    <n v="0.03"/>
    <s v=" ALEGATOS DE SEGUNDA"/>
    <n v="36556362"/>
    <s v="NO"/>
    <s v="NO"/>
    <s v="19 AÑOS"/>
    <s v="LUISA CATALINA RIVERA VARELA"/>
    <n v="1728"/>
    <d v="2011-06-17T00:00:00"/>
    <n v="158513"/>
    <s v="GESTION HUMANA Y DLLO ORGANIZACIONAL"/>
    <m/>
    <d v="2020-08-31T00:00:00"/>
    <s v="2003-08"/>
    <s v="19"/>
    <s v="2020-07"/>
    <n v="1.3978123843354195"/>
    <n v="20384563009.217743"/>
    <n v="611536890.27653229"/>
    <d v="2022-08-20T00:00:00"/>
    <n v="1.9698630136986301"/>
    <n v="4.3843078519294892E-2"/>
    <n v="602136772.25392592"/>
    <n v="1"/>
    <s v="ALTA"/>
    <x v="0"/>
    <n v="36556362"/>
  </r>
  <r>
    <n v="1964"/>
    <d v="2018-06-08T00:00:00"/>
    <d v="2018-06-05T00:00:00"/>
    <s v="JUZGADO VEINTIUNO ADMINISTRATIVO DEL CIRCUITO DE MEDELLÍN"/>
    <s v="05001333302120180021000"/>
    <s v="2019"/>
    <x v="0"/>
    <s v="LUIS FELIPE HUERTA CACHA- NOGA TAMAR ADRIÁN APESTEGUI-ELÍAS DANIEL HUERTA ADRIÁN-DANIELA THAMAR HUERTA ADRIÁN-ELIANNA ZURIELA HUERTA ADRIÁN"/>
    <s v="JORGE LEÓN ARANGO ARANGO"/>
    <n v="122638"/>
    <s v="REPARACIÓN DIRECTA"/>
    <s v="FALLA EN EL SERVICIO OTRAS CAUSAS"/>
    <s v="ALTO"/>
    <s v="ALTO"/>
    <s v="ALTO"/>
    <s v="MEDIO   "/>
    <n v="0.82499999999999996"/>
    <s v="ALTA"/>
    <n v="433950000"/>
    <n v="0.5"/>
    <s v=" ALEGATOS PRIMERA"/>
    <n v="0"/>
    <s v="NO"/>
    <s v="NO"/>
    <s v="4 AÑOS"/>
    <s v="LUISA CATALINA RIVERA VARELA"/>
    <n v="1728"/>
    <d v="2011-06-17T00:00:00"/>
    <n v="158513"/>
    <s v="GESTION HUMANA Y DLLO ORGANIZACIONAL"/>
    <m/>
    <d v="2020-08-31T00:00:00"/>
    <s v="2018-06"/>
    <s v="4"/>
    <s v="2020-07"/>
    <n v="0.73777124655030268"/>
    <n v="320155832.44050384"/>
    <n v="160077916.22025192"/>
    <d v="2022-06-07T00:00:00"/>
    <n v="1.7671232876712328"/>
    <n v="4.3843078519294892E-2"/>
    <n v="157868801.62598452"/>
    <n v="0.82499999999999996"/>
    <s v="ALTA"/>
    <x v="0"/>
    <n v="157868801.62598452"/>
  </r>
  <r>
    <n v="1965"/>
    <d v="2019-04-23T00:00:00"/>
    <d v="2019-04-10T00:00:00"/>
    <s v="JUZGADO 16 ADMINISTRATIVO DEL CIRCUITO DE MEDELLÍN"/>
    <s v="05001333301620190014800"/>
    <s v="2019"/>
    <x v="0"/>
    <s v="CONSULTORÍA INGENIERÍA Y CONSTRUCCIÓN CINC S.A."/>
    <s v="DAVID SANTIAGO PÉREZ GÓMEZ"/>
    <n v="98454"/>
    <s v="EJECUTIVA"/>
    <s v="INCUMPLIMIENTO"/>
    <s v="MEDIO   "/>
    <s v="MEDIO   "/>
    <s v="MEDIO   "/>
    <s v="MEDIO   "/>
    <n v="0.5"/>
    <s v="MEDIA"/>
    <n v="51573967"/>
    <n v="0.3"/>
    <s v=" SENTENCIA 1RA FAVORABLE"/>
    <n v="0"/>
    <s v="NO"/>
    <s v="NO"/>
    <s v="2 AÑOS"/>
    <s v="LUISA CATALINA RIVERA VARELA"/>
    <n v="1728"/>
    <d v="2011-06-17T00:00:00"/>
    <n v="158513"/>
    <s v="GOBIERNO"/>
    <m/>
    <d v="2020-08-31T00:00:00"/>
    <s v="2019-04"/>
    <s v="2"/>
    <s v="2020-07"/>
    <n v="1.0279083431257343"/>
    <n v="53013310.967391297"/>
    <n v="15903993.290217388"/>
    <d v="2021-04-22T00:00:00"/>
    <n v="0.64109589041095894"/>
    <n v="4.3843078519294892E-2"/>
    <n v="15824015.586870577"/>
    <n v="0.5"/>
    <s v="MEDIA"/>
    <x v="2"/>
    <n v="15824015.586870577"/>
  </r>
  <r>
    <n v="1966"/>
    <d v="2019-09-05T00:00:00"/>
    <d v="2019-04-12T00:00:00"/>
    <s v="JUZGADO 09 ADMINISTRATIVO DEL CIRCUITO DE MEDELLÍN"/>
    <s v="05001333300920190015700"/>
    <s v="2019"/>
    <x v="0"/>
    <s v="JOHN JAIRO URREGO RIOS"/>
    <s v="DIANA CAROLINA ALZATE QUINTERO"/>
    <n v="165819"/>
    <s v="NULIDAD Y RESTABLECIMIENTO DEL DERECHO - LABORAL"/>
    <s v="OTRAS"/>
    <s v="MEDIO   "/>
    <s v="MEDIO   "/>
    <s v="MEDIO   "/>
    <s v="MEDIO   "/>
    <n v="0.5"/>
    <s v="MEDIA"/>
    <n v="7280460"/>
    <n v="1"/>
    <s v="CONTESTACIÓN"/>
    <n v="0"/>
    <s v="NO"/>
    <s v="NO"/>
    <s v="4 AÑOS"/>
    <s v="LUISA CATALINA RIVERA VARELA"/>
    <n v="1728"/>
    <d v="2011-06-17T00:00:00"/>
    <n v="158513"/>
    <s v="EDUCACION"/>
    <m/>
    <d v="2020-08-31T00:00:00"/>
    <s v="2019-09"/>
    <s v="4"/>
    <s v="2020-07"/>
    <n v="1.016560139453806"/>
    <n v="7401025.4328878559"/>
    <n v="7401025.4328878559"/>
    <d v="2023-09-04T00:00:00"/>
    <n v="3.010958904109589"/>
    <n v="4.3843078519294892E-2"/>
    <n v="7227844.7838632055"/>
    <n v="0.5"/>
    <s v="MEDIA"/>
    <x v="2"/>
    <n v="7227844.7838632055"/>
  </r>
  <r>
    <n v="1967"/>
    <d v="2006-09-13T00:00:00"/>
    <d v="2006-08-17T00:00:00"/>
    <s v="TRIBUNAL ADMINISTRATIVO DE ANTIOQUIA"/>
    <s v="05001233100020060313800"/>
    <s v="2019"/>
    <x v="0"/>
    <s v="CONSTRUCCIONES EL CÓNDOR"/>
    <s v="BERNARDITA PÉREZ RESTREPO"/>
    <n v="42618"/>
    <s v="CONTRACTUAL"/>
    <s v="LIQUIDACIÓN"/>
    <s v="MEDIO   "/>
    <s v="MEDIO   "/>
    <s v="ALTO"/>
    <s v="ALTO"/>
    <n v="0.72499999999999998"/>
    <s v="ALTA"/>
    <n v="1800000000"/>
    <n v="1"/>
    <s v=" SENTENCIA 2DA EN CONTRA "/>
    <n v="0"/>
    <s v="NO"/>
    <s v="NO"/>
    <s v="15 AÑOS"/>
    <s v="LUISA CATALINA RIVERA VARELA"/>
    <n v="1728"/>
    <d v="2011-06-17T00:00:00"/>
    <n v="158513"/>
    <s v="INFRAESTRUCTURA"/>
    <m/>
    <d v="2020-08-31T00:00:00"/>
    <s v="2006-09"/>
    <s v="15"/>
    <s v="2020-07"/>
    <n v="1.1984190595507753"/>
    <n v="2157154307.1913958"/>
    <n v="2157154307.1913958"/>
    <d v="2021-09-09T00:00:00"/>
    <n v="1.0246575342465754"/>
    <n v="4.3843078519294892E-2"/>
    <n v="2139842378.9228408"/>
    <n v="0.72499999999999998"/>
    <s v="ALTA"/>
    <x v="0"/>
    <n v="2139842378.9228408"/>
  </r>
  <r>
    <n v="1968"/>
    <d v="2019-10-03T00:00:00"/>
    <d v="2019-10-02T00:00:00"/>
    <s v="CONSEJO DE ESTADO "/>
    <s v="11001031500020190433400"/>
    <s v="2019"/>
    <x v="3"/>
    <s v="TERESA DE JESÚS GOEZ PADIERNA"/>
    <s v="CLAUDIA MARÍA JARAMILLO MUÑOZ"/>
    <n v="80062"/>
    <s v="TUTELA "/>
    <s v="OTRAS"/>
    <s v="MEDIO   "/>
    <s v="MEDIO   "/>
    <s v="MEDIO   "/>
    <s v="MEDIO   "/>
    <n v="0.5"/>
    <s v="MEDIA"/>
    <n v="85768099"/>
    <n v="0.25"/>
    <s v=" RECURSO DE APELACIÓN SENTENCIA"/>
    <n v="0"/>
    <s v="NO"/>
    <s v="NO"/>
    <s v="2 AÑOS"/>
    <s v="LUISA CATALINA RIVERA VARELA"/>
    <n v="1728"/>
    <d v="2011-06-17T00:00:00"/>
    <n v="158513"/>
    <s v="INFRAESTRUCTURA"/>
    <m/>
    <d v="2020-08-31T00:00:00"/>
    <s v="2019-10"/>
    <s v="2"/>
    <s v="2020-07"/>
    <n v="1.0148892971091559"/>
    <n v="87045125.708498493"/>
    <n v="21761281.427124623"/>
    <d v="2021-10-02T00:00:00"/>
    <n v="1.0876712328767124"/>
    <n v="4.3843078519294892E-2"/>
    <n v="21575945.272616807"/>
    <n v="0.5"/>
    <s v="MEDIA"/>
    <x v="2"/>
    <n v="21575945.272616807"/>
  </r>
  <r>
    <n v="1969"/>
    <d v="2019-10-01T00:00:00"/>
    <d v="2019-07-12T00:00:00"/>
    <s v="TRIBUNAL ADMINISTRATIVO DE BOLÍVAR"/>
    <s v="13001233300020190035500"/>
    <s v="2019"/>
    <x v="0"/>
    <s v="LUISA FERNANDA ANCHICO INDABURO Y OTROS"/>
    <s v="RAFAEL SANTIAGO MORENO CUELLO"/>
    <n v="46756"/>
    <s v="GRUPO"/>
    <s v="FALLA EN EL SERVICIO OTRAS CAUSAS"/>
    <s v="MEDIO   "/>
    <s v="MEDIO   "/>
    <s v="MEDIO   "/>
    <s v="MEDIO   "/>
    <n v="0.5"/>
    <s v="MEDIA"/>
    <n v="15707704288"/>
    <n v="0.14000000000000001"/>
    <s v=" OTRA"/>
    <n v="0"/>
    <s v="NO"/>
    <s v="NO"/>
    <s v="6 AÑOS"/>
    <s v="LUISA CATALINA RIVERA VARELA"/>
    <n v="1728"/>
    <d v="2011-06-17T00:00:00"/>
    <n v="158513"/>
    <s v="GOBIERNO"/>
    <m/>
    <d v="2020-08-31T00:00:00"/>
    <s v="2019-10"/>
    <s v="6"/>
    <s v="2020-07"/>
    <n v="1.0148892971091559"/>
    <n v="15941580964.046793"/>
    <n v="2231821334.9665513"/>
    <d v="2025-09-29T00:00:00"/>
    <n v="5.0821917808219181"/>
    <n v="4.3843078519294892E-2"/>
    <n v="2144384381.910249"/>
    <n v="0.5"/>
    <s v="MEDIA"/>
    <x v="2"/>
    <n v="2144384381.910249"/>
  </r>
  <r>
    <n v="1970"/>
    <d v="2019-09-19T00:00:00"/>
    <d v="2019-07-12T00:00:00"/>
    <s v="TRIBUNAL ADMINISTRATIVO DE BOLÍVAR"/>
    <s v="13001233300020190035200"/>
    <s v="2019"/>
    <x v="0"/>
    <s v="MAIKOL ARENALES CHAVES Y OTROS"/>
    <s v="RAFAEL SANTIAGO MORENO CUELLO"/>
    <n v="46756"/>
    <s v="GRUPO"/>
    <s v="FALLA EN EL SERVICIO OTRAS CAUSAS"/>
    <s v="MEDIO   "/>
    <s v="MEDIO   "/>
    <s v="MEDIO   "/>
    <s v="MEDIO   "/>
    <n v="0.5"/>
    <s v="MEDIA"/>
    <n v="5796812000"/>
    <n v="0.14000000000000001"/>
    <s v=" OTRA"/>
    <n v="0"/>
    <s v="NO"/>
    <s v="NO"/>
    <s v="6 AÑOS"/>
    <s v="LUISA CATALINA RIVERA VARELA"/>
    <n v="1728"/>
    <d v="2011-06-17T00:00:00"/>
    <n v="158513"/>
    <s v="DAPARD"/>
    <m/>
    <d v="2020-08-31T00:00:00"/>
    <s v="2019-09"/>
    <s v="6"/>
    <s v="2020-07"/>
    <n v="1.016560139453806"/>
    <n v="5892808015.1074963"/>
    <n v="824993122.1150496"/>
    <d v="2025-09-17T00:00:00"/>
    <n v="5.0493150684931507"/>
    <n v="4.3843078519294892E-2"/>
    <n v="792876999.50027215"/>
    <n v="0.5"/>
    <s v="MEDIA"/>
    <x v="2"/>
    <n v="792876999.50027215"/>
  </r>
  <r>
    <n v="1971"/>
    <d v="2019-10-11T00:00:00"/>
    <d v="2019-07-12T00:00:00"/>
    <s v="TRIBUNAL ADMINISTRATIVO DE BOLÍVAR"/>
    <s v="13001233300020190035300"/>
    <s v="2019"/>
    <x v="0"/>
    <s v="JAVIER MAURE ROJAS"/>
    <s v="RAFAEL SANTIAGO MORENO CUELLO"/>
    <n v="46756"/>
    <s v="GRUPO"/>
    <s v="FALLA EN EL SERVICIO OTRAS CAUSAS"/>
    <s v="MEDIO   "/>
    <s v="MEDIO   "/>
    <s v="MEDIO   "/>
    <s v="MEDIO   "/>
    <n v="0.5"/>
    <s v="MEDIA"/>
    <n v="9914204752"/>
    <n v="0.14000000000000001"/>
    <s v=" OTRA"/>
    <n v="0"/>
    <s v="NO"/>
    <s v="NO"/>
    <s v="6 AÑOS"/>
    <s v="LUISA CATALINA RIVERA VARELA"/>
    <n v="1728"/>
    <d v="2011-06-17T00:00:00"/>
    <n v="158513"/>
    <s v="DAPARD"/>
    <m/>
    <d v="2020-08-31T00:00:00"/>
    <s v="2019-10"/>
    <s v="6"/>
    <s v="2020-07"/>
    <n v="1.0148892971091559"/>
    <n v="10061820292.153534"/>
    <n v="1408654840.901495"/>
    <d v="2025-10-09T00:00:00"/>
    <n v="5.1095890410958908"/>
    <n v="4.3843078519294892E-2"/>
    <n v="1353175839.7685633"/>
    <n v="0.5"/>
    <s v="MEDIA"/>
    <x v="2"/>
    <n v="1353175839.7685633"/>
  </r>
  <r>
    <n v="1972"/>
    <d v="2019-03-20T00:00:00"/>
    <d v="2019-02-01T00:00:00"/>
    <s v="JUZGADO 18 LABORAL DEL CIRCUITO DE MEDELLÍN"/>
    <s v="05001310501820190005300"/>
    <s v="2020"/>
    <x v="1"/>
    <s v="ROSS ANABELA AMAYA RESTREPO"/>
    <s v="JOHN ÁLVARO GÓMEZ ARBÉLAEZ"/>
    <n v="85583"/>
    <s v="ORDINARIA"/>
    <s v="RECONOCIMIENTO Y PAGO DE OTRAS PRESTACIONES SALARIALES, SOLCIALES Y SALARIOS"/>
    <s v="MEDIO   "/>
    <s v="MEDIO   "/>
    <s v="MEDIO   "/>
    <s v="MEDIO   "/>
    <n v="0.5"/>
    <s v="MEDIA"/>
    <n v="363345075"/>
    <n v="0.5"/>
    <s v="CONTESTACIÓN"/>
    <n v="0"/>
    <s v="NO"/>
    <s v="NO"/>
    <s v="4 AÑOS"/>
    <s v="LUISA CATALINA RIVERA VARELA"/>
    <n v="1728"/>
    <d v="2011-06-17T00:00:00"/>
    <n v="158513"/>
    <s v="EDUCACION"/>
    <m/>
    <d v="2020-08-31T00:00:00"/>
    <s v="2019-03"/>
    <s v="4"/>
    <s v="2020-07"/>
    <n v="1.0329659515843337"/>
    <n v="375323091.15085608"/>
    <n v="187661545.57542804"/>
    <d v="2023-03-19T00:00:00"/>
    <n v="2.547945205479452"/>
    <n v="4.3843078519294892E-2"/>
    <n v="183938864.96496969"/>
    <n v="0.5"/>
    <s v="MEDIA"/>
    <x v="2"/>
    <n v="183938864.96496969"/>
  </r>
  <r>
    <n v="1973"/>
    <d v="2019-11-13T00:00:00"/>
    <d v="2019-10-11T00:00:00"/>
    <s v="JUZGADO 01 CIVIL DEL CIRCUITO DE GIRARDOTA"/>
    <s v="05308310300120190022900"/>
    <s v="2020"/>
    <x v="2"/>
    <s v="LUIS GUSTAVO IYER SIERRA RENGIFO"/>
    <s v="ANDRÉS VELÁSQUEZ PULGARÍN"/>
    <n v="259430"/>
    <s v="ORDINARIA"/>
    <s v="OTRAS"/>
    <s v="MEDIO   "/>
    <s v="BAJO"/>
    <s v="BAJO"/>
    <s v="BAJO"/>
    <n v="0.14000000000000001"/>
    <s v="BAJA"/>
    <n v="0"/>
    <n v="0"/>
    <s v="ADMISIÓN"/>
    <n v="0"/>
    <s v="NO"/>
    <s v="NO"/>
    <s v="3 AÑOS"/>
    <s v="LUISA CATALINA RIVERA VARELA"/>
    <n v="1728"/>
    <d v="2011-06-17T00:00:00"/>
    <n v="158513"/>
    <s v="EDUCACION"/>
    <m/>
    <d v="2020-08-31T00:00:00"/>
    <s v="2019-11"/>
    <s v="3"/>
    <s v="2020-07"/>
    <n v="1.0138110875024144"/>
    <n v="0"/>
    <n v="0"/>
    <d v="2022-11-12T00:00:00"/>
    <n v="2.2000000000000002"/>
    <n v="4.3843078519294892E-2"/>
    <n v="0"/>
    <n v="0.14000000000000001"/>
    <s v="BAJA"/>
    <x v="2"/>
    <n v="0"/>
  </r>
  <r>
    <n v="1974"/>
    <d v="2020-03-12T00:00:00"/>
    <d v="2020-02-03T00:00:00"/>
    <s v="JUZGADO VEINTISEIS ADMINISTRATIVO DEL CIRCUITO DE MEDELLÍN"/>
    <s v="0500133330262020003500"/>
    <s v="2020"/>
    <x v="0"/>
    <s v="ANA DE JESÚS OQUENDO PÉREZ- JOAQUÍN EMILIO PÉREZ ROJAS - MARÍA GRISELDA PÉREZ OQUENDO-JOSÉ JOAQUÍN PÉREZ OQUENDO- MARÍA GENIVERA PÉREZ OQUENDO - LUZ MARIELA PÉREZ OQUENDO - JESÚS ALVEIRO PÉREZ OQUENDO - ÁNGELA MARÍA PÉREZ OQUENDO - MARÍA LUCINA PÉREZ OQUENDO - MARÍA DOLORES PÉREZ OQUENDO -OLGA ROSA PÉREZ OQUENDO - JHON JAIRO PÉREZ ECHAVARRÍA - JOAQUÍN EMILIO PÉREZ ECHAVARRÍA - ANA LUCÍA PÉREZ ECHAVARRÍA - MARÍA ALESELLENA PÉREZ ECHAVARRÍA"/>
    <s v="NELSÓN ADRIÁN LÓPEZ TABARES"/>
    <n v="268843"/>
    <s v="REPARACIÓN DIRECTA"/>
    <s v="FALLA EN EL SERVICIO OTRAS CAUSAS"/>
    <s v="MEDIO   "/>
    <s v="MEDIO   "/>
    <s v="MEDIO   "/>
    <s v="MEDIO   "/>
    <n v="0.5"/>
    <s v="MEDIA"/>
    <n v="5797512000"/>
    <n v="0.1"/>
    <s v=" OTRA"/>
    <n v="0"/>
    <s v="NO"/>
    <s v="NO"/>
    <s v="4 AÑOS"/>
    <s v="LUISA CATALINA RIVERA VARELA"/>
    <n v="1728"/>
    <d v="2011-06-17T00:00:00"/>
    <n v="158513"/>
    <s v="INFRAESTRUCTURA"/>
    <m/>
    <d v="2020-08-31T00:00:00"/>
    <s v="2020-03"/>
    <s v="4"/>
    <s v="2020-07"/>
    <n v="0.99469345209892923"/>
    <n v="5766747224.8649673"/>
    <n v="576674722.48649681"/>
    <d v="2024-03-11T00:00:00"/>
    <n v="3.5287671232876714"/>
    <n v="4.3843078519294892E-2"/>
    <n v="560892210.50372684"/>
    <n v="0.5"/>
    <s v="MEDIA"/>
    <x v="2"/>
    <n v="560892210.50372684"/>
  </r>
  <r>
    <n v="1975"/>
    <d v="2020-02-13T00:00:00"/>
    <d v="2019-12-12T00:00:00"/>
    <s v="JUZGADO VEINTICUATRO ADMINISTRATIVO DEL CIRCUITO DE MEDELLÍN"/>
    <s v="05001333302420190051300"/>
    <s v="2020"/>
    <x v="0"/>
    <s v="CERVECERÍA UNION"/>
    <s v="DANIELA PÉREZ AMAYA"/>
    <n v="250160"/>
    <s v="NULIDAD Y RESTABLECIMIENTO DEL DERECHO"/>
    <s v="IMPUESTOS"/>
    <s v="ALTO"/>
    <s v="ALTO"/>
    <s v="MEDIO   "/>
    <s v="MEDIO   "/>
    <n v="0.77500000000000013"/>
    <s v="ALTA"/>
    <n v="3786624"/>
    <n v="1"/>
    <s v="ADMISIÓN"/>
    <n v="0"/>
    <s v="NO"/>
    <s v="NO"/>
    <s v="3 AÑOS"/>
    <s v="LUISA CATALINA RIVERA VARELA"/>
    <n v="1728"/>
    <d v="2011-06-17T00:00:00"/>
    <n v="158513"/>
    <s v="HACIENDA"/>
    <m/>
    <d v="2020-08-31T00:00:00"/>
    <s v="2020-02"/>
    <s v="3"/>
    <s v="2020-07"/>
    <n v="1.0002858776443682"/>
    <n v="3787706.5111492281"/>
    <n v="3787706.5111492281"/>
    <d v="2023-02-12T00:00:00"/>
    <n v="2.452054794520548"/>
    <n v="4.3843078519294892E-2"/>
    <n v="3715369.5762784351"/>
    <n v="0.77500000000000013"/>
    <s v="ALTA"/>
    <x v="0"/>
    <n v="3715369.5762784351"/>
  </r>
  <r>
    <n v="1976"/>
    <d v="2020-02-11T00:00:00"/>
    <d v="2019-09-30T00:00:00"/>
    <s v="JUZGADO 14 ADMINISTRATIVO DEL CIRCUITO DE MEDELLÍN"/>
    <s v="05001333301420190042100"/>
    <s v="2020"/>
    <x v="0"/>
    <s v="KOPPS  COMMERCIAL  S.A.S."/>
    <s v="LAURA NATALIA TABARES TORRES"/>
    <n v="314527"/>
    <s v="NULIDAD Y RESTABLECIMIENTO DEL DERECHO"/>
    <s v="IMPUESTOS"/>
    <s v="ALTO"/>
    <s v="ALTO"/>
    <s v="MEDIO   "/>
    <s v="MEDIO   "/>
    <n v="0.77500000000000013"/>
    <s v="ALTA"/>
    <n v="18300000"/>
    <n v="1"/>
    <s v="ADMISIÓN"/>
    <n v="0"/>
    <s v="NO"/>
    <s v="NO"/>
    <s v="3 AÑOS"/>
    <s v="LUISA CATALINA RIVERA VARELA"/>
    <n v="1728"/>
    <d v="2011-06-17T00:00:00"/>
    <n v="158513"/>
    <s v="HACIENDA"/>
    <m/>
    <d v="2020-08-31T00:00:00"/>
    <s v="2020-02"/>
    <s v="3"/>
    <s v="2020-07"/>
    <n v="1.0002858776443682"/>
    <n v="18305231.560891937"/>
    <n v="18305231.560891937"/>
    <d v="2023-02-10T00:00:00"/>
    <n v="2.4465753424657533"/>
    <n v="4.3843078519294892E-2"/>
    <n v="17956415.270328794"/>
    <n v="0.77500000000000013"/>
    <s v="ALTA"/>
    <x v="0"/>
    <n v="17956415.270328794"/>
  </r>
  <r>
    <n v="1977"/>
    <d v="2020-07-07T00:00:00"/>
    <d v="2020-06-02T00:00:00"/>
    <s v="TRIBUNAL ADMINISTRATIVO DE ANTIOQUIA"/>
    <s v="0500123330002020029600"/>
    <s v="2020"/>
    <x v="0"/>
    <s v="DISTRIBUIDORA DE VINOS Y LICORES S.A."/>
    <s v="CÉSAR SEGUNDO ESCOBAR PINTO"/>
    <n v="159412"/>
    <s v="NULIDAD Y RESTABLECIMIENTO DEL DERECHO"/>
    <s v="IMPUESTOS"/>
    <s v="ALTO"/>
    <s v="MEDIO   "/>
    <s v="MEDIO   "/>
    <s v="MEDIO   "/>
    <n v="0.6"/>
    <s v="ALTA"/>
    <n v="126466000"/>
    <n v="1"/>
    <s v="ADMISIÓN"/>
    <n v="0"/>
    <s v="NO"/>
    <s v="NO"/>
    <s v="4 AÑOS"/>
    <s v="LUISA CATALINA RIVERA VARELA"/>
    <n v="1728"/>
    <d v="2011-06-17T00:00:00"/>
    <n v="158513"/>
    <s v="HACIENDA"/>
    <m/>
    <d v="2020-08-31T00:00:00"/>
    <s v="2020-07"/>
    <s v="4"/>
    <s v="2020-07"/>
    <n v="1"/>
    <n v="126466000"/>
    <n v="126466000"/>
    <d v="2024-07-06T00:00:00"/>
    <n v="3.8493150684931505"/>
    <n v="4.3843078519294892E-2"/>
    <n v="122695189.28788388"/>
    <n v="0.6"/>
    <s v="ALTA"/>
    <x v="0"/>
    <n v="122695189.28788388"/>
  </r>
  <r>
    <n v="1978"/>
    <d v="2008-10-07T00:00:00"/>
    <d v="2008-09-28T00:00:00"/>
    <s v="Juzgado 19 Administrativo del Circuito"/>
    <s v="05001333101920080027500"/>
    <s v="2019"/>
    <x v="0"/>
    <s v="LA PREVISORA"/>
    <s v="OLGA PATRICIA LOPEZ SIERRA"/>
    <n v="72848"/>
    <s v="NULIDAD Y RESTABLECIMIENTO DEL DERECHO"/>
    <s v="FALLO DE RESPONSABILIDAD FISCAL"/>
    <s v="BAJO"/>
    <s v="BAJO"/>
    <s v="BAJO"/>
    <s v="BAJO"/>
    <n v="0.05"/>
    <s v="REMOTA"/>
    <n v="13500000"/>
    <n v="0"/>
    <s v=" SENTENCIA 1RA FAVORABLE"/>
    <m/>
    <s v="NA"/>
    <s v="NA"/>
    <s v="14 AÑOS"/>
    <s v="MARIO DE JESUS DUQUE GIRALDO"/>
    <s v="Resolución No 052117"/>
    <d v="2012-06-04T00:00:00"/>
    <n v="67274"/>
    <s v="CONTRALORIA DEPARTAMENTAL"/>
    <s v="Esta a despacho para sentencia deSEGUNDA instancia."/>
    <d v="2020-08-31T00:00:00"/>
    <s v="2008-10"/>
    <s v="14"/>
    <s v="2020-07"/>
    <n v="1.0572843872606388"/>
    <n v="14273339.228018623"/>
    <n v="0"/>
    <d v="2022-10-04T00:00:00"/>
    <n v="2.0931506849315067"/>
    <n v="4.3843078519294892E-2"/>
    <n v="0"/>
    <n v="0.05"/>
    <s v="REMOTA"/>
    <x v="1"/>
    <n v="0"/>
  </r>
  <r>
    <n v="1979"/>
    <d v="2010-03-11T00:00:00"/>
    <d v="2010-02-10T00:00:00"/>
    <s v="Juzgado 6° Laboral del Circuito"/>
    <s v="05001310500620100013501"/>
    <s v="2019"/>
    <x v="1"/>
    <s v="JOHN JAIRO GAVIRIA CASTRO"/>
    <s v="LEON OVIDIO MEDINA PEREZ"/>
    <n v="22067"/>
    <s v="ORDINARIA"/>
    <s v="RECONOCIMIENTO Y PAGO DE PENSIÓN"/>
    <s v="BAJO"/>
    <s v="BAJO"/>
    <s v="BAJO"/>
    <s v="BAJO"/>
    <n v="0.05"/>
    <s v="REMOTA"/>
    <n v="5300000"/>
    <n v="0"/>
    <s v=" SENTENCIA 1RA FAVORABLE"/>
    <m/>
    <s v="NA"/>
    <s v="NA"/>
    <s v="12 AÑOS"/>
    <s v="MARIO DE JESUS DUQUE GIRALDO"/>
    <s v="Resolución No 052117"/>
    <d v="2012-06-04T00:00:00"/>
    <n v="67274"/>
    <s v="INFRAESTRUCTURA"/>
    <s v="COSTAS Y ARCHIVO"/>
    <d v="2020-08-31T00:00:00"/>
    <s v="2010-03"/>
    <s v="12"/>
    <s v="2020-07"/>
    <n v="1.0111502213780335"/>
    <n v="5359096.1733035771"/>
    <n v="0"/>
    <d v="2022-03-08T00:00:00"/>
    <n v="1.5178082191780822"/>
    <n v="4.3843078519294892E-2"/>
    <n v="0"/>
    <n v="0.05"/>
    <s v="REMOTA"/>
    <x v="1"/>
    <n v="0"/>
  </r>
  <r>
    <n v="1980"/>
    <d v="2009-05-05T00:00:00"/>
    <d v="2009-02-04T00:00:00"/>
    <s v="Tribunal Administrativo de Antioquia"/>
    <s v="05001233100020090016900"/>
    <s v="2019"/>
    <x v="0"/>
    <s v="EQUIPOS Y CONSTRUCCIONES VAREGO LTDA"/>
    <s v="DAVID YAYA NARVAEZ"/>
    <n v="148647"/>
    <s v="CONTRACTUAL"/>
    <s v="EQUILIBRIO ECONOMICO"/>
    <s v="MEDIO   "/>
    <s v="MEDIO   "/>
    <s v="MEDIO   "/>
    <s v="MEDIO   "/>
    <n v="0.5"/>
    <s v="MEDIA"/>
    <n v="1850000000"/>
    <n v="0.8"/>
    <s v=" AUDIENCIA DE PRUEBAS"/>
    <m/>
    <s v="NA"/>
    <s v="NA"/>
    <s v="15 AÑOS"/>
    <s v="MARIO DE JESUS DUQUE GIRALDO"/>
    <s v="Resolución No 052117"/>
    <d v="2012-06-04T00:00:00"/>
    <n v="67274"/>
    <s v="INFRAESTRUCTURA"/>
    <s v="ALEGATOS DE CONCLUSIÓN EN SEGUNDA."/>
    <d v="2020-08-31T00:00:00"/>
    <s v="2009-05"/>
    <s v="15"/>
    <s v="2020-07"/>
    <n v="1.0263090918578315"/>
    <n v="1898671819.9369884"/>
    <n v="1518937455.9495907"/>
    <d v="2024-05-01T00:00:00"/>
    <n v="3.6684931506849314"/>
    <n v="4.3843078519294892E-2"/>
    <n v="1475744557.7225778"/>
    <n v="0.5"/>
    <s v="MEDIA"/>
    <x v="2"/>
    <n v="1475744557.7225778"/>
  </r>
  <r>
    <n v="1981"/>
    <d v="2012-06-04T00:00:00"/>
    <d v="2012-05-10T00:00:00"/>
    <s v="Juzgado 5° Administrativo"/>
    <s v="05001333100520120032000"/>
    <s v="2019"/>
    <x v="0"/>
    <s v="ROBERTO VILLA CARVAJAL Y OTROS"/>
    <s v="OSCAR DARIO VILLEGAS"/>
    <n v="66848"/>
    <s v="REPARACIÓN DIRECTA"/>
    <s v="FALLA EN EL SERVICIO DE SALUD"/>
    <s v="BAJO"/>
    <s v="BAJO"/>
    <s v="BAJO"/>
    <s v="BAJO"/>
    <n v="0.05"/>
    <s v="REMOTA"/>
    <n v="566700000"/>
    <n v="0"/>
    <s v=" AUDIENCIA DE PRUEBAS"/>
    <m/>
    <s v="NA"/>
    <s v="NA"/>
    <n v="9"/>
    <s v="MARIO DE JESUS DUQUE GIRALDO"/>
    <s v="Resolución No 052117"/>
    <d v="2012-06-04T00:00:00"/>
    <n v="67274"/>
    <s v="EDUCACION"/>
    <s v="A DESPACHO PARA SENTENCIA SEGUNDA INSTANCIA"/>
    <d v="2020-08-31T00:00:00"/>
    <s v="2012-06"/>
    <s v="9"/>
    <s v="2020-07"/>
    <n v="0.94273317611953134"/>
    <n v="534246890.90693843"/>
    <n v="0"/>
    <d v="2021-06-02T00:00:00"/>
    <n v="0.75342465753424659"/>
    <n v="4.3843078519294892E-2"/>
    <n v="0"/>
    <n v="0.05"/>
    <s v="REMOTA"/>
    <x v="1"/>
    <n v="0"/>
  </r>
  <r>
    <n v="1982"/>
    <d v="2012-10-16T00:00:00"/>
    <d v="2012-04-01T00:00:00"/>
    <s v="Tribunal Administrativo de Antioquia"/>
    <s v="05001233300020120050300"/>
    <s v="2019"/>
    <x v="0"/>
    <s v="FRANCISCO ERNESTO GALLEGO SALDARRIAGA"/>
    <s v="OSWALDO ARTURO OSPINA ZAPATA"/>
    <n v="158142"/>
    <s v="NULIDAD Y RESTABLECIMIENTO DEL DERECHO"/>
    <s v="ADJUDICACIÓN"/>
    <s v="BAJO"/>
    <s v="BAJO"/>
    <s v="BAJO"/>
    <s v="BAJO"/>
    <n v="0.05"/>
    <s v="REMOTA"/>
    <n v="0"/>
    <n v="0"/>
    <s v="AUDIENCIA INICIAL O PRIMERA AUDIENCIA"/>
    <m/>
    <s v="NA"/>
    <s v="NA"/>
    <n v="8"/>
    <s v="MARIO DE JESUS DUQUE GIRALDO"/>
    <s v="Resolución No 052117"/>
    <d v="2012-06-04T00:00:00"/>
    <n v="67274"/>
    <s v="PLANEACION"/>
    <s v="A DESPACHO PARA SENTENCIA SEGUNDA INSTANCIA"/>
    <d v="2020-08-31T00:00:00"/>
    <s v="2012-10"/>
    <s v="8"/>
    <s v="2020-07"/>
    <n v="0.93832612220277778"/>
    <n v="0"/>
    <n v="0"/>
    <d v="2020-10-14T00:00:00"/>
    <n v="0.12054794520547946"/>
    <n v="4.3843078519294892E-2"/>
    <n v="0"/>
    <n v="0.05"/>
    <s v="REMOTA"/>
    <x v="1"/>
    <n v="0"/>
  </r>
  <r>
    <n v="1983"/>
    <d v="2010-04-06T00:00:00"/>
    <d v="2010-01-23T00:00:00"/>
    <s v="Juzgado 14 Laboral del Circuito"/>
    <s v="05001310501420100062001"/>
    <s v="2019"/>
    <x v="1"/>
    <s v="PABLO ENRIQUE GOMEZ ZULUAGA, FABIO DE JESUS QUINTERO RAMIREZ, JULIO DANIEL POMAREDA ARIAS, LUIS EDUARDO MARIN CARDONA, LUIS CARLOS NOREÑAMUÑOZ, OBED DE JESUS LONDOÑO ZAPATA, ELKINDUERDO HINCAPIE VASQUEZ, JAIRO HUMBERTO BERMUDEZ OSPINA, LUIS FERNANDO RAMIREZ RESTREPO, JOSE MANUEL PALACIO MEJIA, EDGAR GALLO VELEZ, IVAN DARIO CARRILLO CRESPO, HERNAN ARRUBLA HENAO, ALBERDY DE JESUS SEPULVEDA URREGO, CRISTOBAL MORENO GARCIA."/>
    <s v="GLORIA CECILIA GALLEGO C."/>
    <n v="15803"/>
    <s v="ORDINARIA"/>
    <s v="FUERO SINDICAL"/>
    <s v="BAJO"/>
    <s v="BAJO"/>
    <s v="BAJO"/>
    <s v="BAJO"/>
    <n v="0.05"/>
    <s v="REMOTA"/>
    <n v="3580000"/>
    <n v="0"/>
    <s v="CASACIÓN"/>
    <m/>
    <s v="NA"/>
    <s v="NA"/>
    <s v="12 AÑOS"/>
    <s v="MARIO DE JESUS DUQUE GIRALDO"/>
    <s v="Resolución No 052117"/>
    <d v="2012-06-04T00:00:00"/>
    <n v="67274"/>
    <s v="INFRAESTRUCTURA"/>
    <s v="Corte Suprema de Justicia. A despacho para sentencia."/>
    <d v="2020-08-31T00:00:00"/>
    <s v="2010-04"/>
    <s v="12"/>
    <s v="2020-07"/>
    <n v="1.006516081748053"/>
    <n v="3603327.5726580294"/>
    <n v="0"/>
    <d v="2022-04-03T00:00:00"/>
    <n v="1.5890410958904109"/>
    <n v="4.3843078519294892E-2"/>
    <n v="0"/>
    <n v="0.05"/>
    <s v="REMOTA"/>
    <x v="1"/>
    <n v="0"/>
  </r>
  <r>
    <n v="1984"/>
    <d v="2010-09-23T00:00:00"/>
    <d v="2010-07-26T00:00:00"/>
    <s v="Juzgado 12 Laboral del Circuito"/>
    <s v="0500131050122010070500"/>
    <s v="2019"/>
    <x v="1"/>
    <s v="GUILLERMO ANTONIO MACHADO"/>
    <s v="LEON OVIDIO MEDINA PEREZ"/>
    <n v="22067"/>
    <s v="ORDINARIA"/>
    <s v="RELIQUIDACIÓN DE LA PENSIÓN"/>
    <s v="BAJO"/>
    <s v="BAJO"/>
    <s v="BAJO"/>
    <s v="BAJO"/>
    <n v="0.05"/>
    <s v="REMOTA"/>
    <n v="0"/>
    <n v="0"/>
    <s v="CASACIÓN"/>
    <m/>
    <s v="NA"/>
    <s v="NA"/>
    <s v="12 AÑOS"/>
    <s v="MARIO DE JESUS DUQUE GIRALDO"/>
    <s v="Resolución No 052117"/>
    <d v="2012-06-04T00:00:00"/>
    <n v="67274"/>
    <s v="INFRAESTRUCTURA"/>
    <s v="Casación - Corte Suprema de Justicia"/>
    <d v="2020-08-31T00:00:00"/>
    <s v="2010-09"/>
    <s v="12"/>
    <s v="2020-07"/>
    <n v="1.0049969324472023"/>
    <n v="0"/>
    <n v="0"/>
    <d v="2022-09-20T00:00:00"/>
    <n v="2.0547945205479454"/>
    <n v="4.3843078519294892E-2"/>
    <n v="0"/>
    <n v="0.05"/>
    <s v="REMOTA"/>
    <x v="1"/>
    <n v="0"/>
  </r>
  <r>
    <n v="1985"/>
    <d v="2013-06-20T00:00:00"/>
    <d v="2013-05-09T00:00:00"/>
    <s v="Juzgado 28 Administrativo"/>
    <s v="05001333302820130043400"/>
    <s v="2019"/>
    <x v="0"/>
    <s v="RAMIRO LUIS YEPES SEPULVEDA"/>
    <s v="LUZ ELENA GALLEGO C."/>
    <n v="39931"/>
    <s v="NULIDAD Y RESTABLECIMIENTO DEL DERECHO - LABORAL"/>
    <s v="RELIQUIDACIÓN DE LA PENSIÓN"/>
    <s v="BAJO"/>
    <s v="BAJO"/>
    <s v="BAJO"/>
    <s v="BAJO"/>
    <n v="0.05"/>
    <s v="REMOTA"/>
    <n v="19387367"/>
    <n v="0"/>
    <s v=" SENTENCIA 1RA FAVORABLE"/>
    <m/>
    <s v="NA"/>
    <s v="NA"/>
    <s v="8 AÑOS"/>
    <s v="MARIO DE JESUS DUQUE GIRALDO"/>
    <s v="Resolución No 052117"/>
    <d v="2012-06-04T00:00:00"/>
    <n v="67274"/>
    <s v="GESTION HUMANA Y DLLO ORGANIZACIONAL"/>
    <s v="Sentencia de SEGUNDA INSTANCIA"/>
    <d v="2020-08-31T00:00:00"/>
    <s v="2013-06"/>
    <s v="8"/>
    <s v="2020-07"/>
    <n v="0.92284387796387113"/>
    <n v="17891512.945788782"/>
    <n v="0"/>
    <d v="2021-06-18T00:00:00"/>
    <n v="0.79726027397260268"/>
    <n v="4.3843078519294892E-2"/>
    <n v="0"/>
    <n v="0.05"/>
    <s v="REMOTA"/>
    <x v="1"/>
    <n v="0"/>
  </r>
  <r>
    <n v="1986"/>
    <d v="2013-06-21T00:00:00"/>
    <d v="2013-07-01T00:00:00"/>
    <s v="Tribunal Administrativo de Antioquia"/>
    <s v="05001233300020130085800"/>
    <s v="2019"/>
    <x v="0"/>
    <s v="SODIMAC COLOMBIA S.A."/>
    <s v="MARIA EUGENIA SANCHEZ ESTRADA"/>
    <n v="16222"/>
    <s v="NULIDAD Y RESTABLECIMIENTO DEL DERECHO"/>
    <s v="IMPUESTOS"/>
    <s v="ALTO"/>
    <s v="ALTO"/>
    <s v="ALTO"/>
    <s v="ALTO"/>
    <n v="1"/>
    <s v="ALTA"/>
    <n v="319352485"/>
    <n v="1"/>
    <s v=" RECURSO DE APELACIÓN SENTENCIA"/>
    <m/>
    <s v="NA"/>
    <s v="NA"/>
    <s v=" 8 AÑOS"/>
    <s v="MARIO DE JESUS DUQUE GIRALDO"/>
    <s v="Resolución No 052117"/>
    <d v="2012-06-04T00:00:00"/>
    <n v="67274"/>
    <s v="HACIENDA"/>
    <s v="Por recurso de Apelación se encuentra en el Consejo de Estado."/>
    <d v="2020-08-31T00:00:00"/>
    <s v="2013-06"/>
    <s v="8"/>
    <s v="2020-07"/>
    <n v="0.92284387796387113"/>
    <n v="294712485.69479901"/>
    <n v="294712485.69479901"/>
    <d v="2021-06-19T00:00:00"/>
    <n v="0.8"/>
    <n v="4.3843078519294892E-2"/>
    <n v="292864250.71888876"/>
    <n v="1"/>
    <s v="ALTA"/>
    <x v="0"/>
    <n v="292864250.71888876"/>
  </r>
  <r>
    <n v="1987"/>
    <d v="2013-10-15T00:00:00"/>
    <d v="2013-09-16T00:00:00"/>
    <s v="Juzgado 16 Administrativo"/>
    <s v="05001333301620130090500"/>
    <s v="2019"/>
    <x v="0"/>
    <s v="OLINDA MARIA MARTINEZ GORDON Y OTRO."/>
    <s v="LEANDRO ANDRES CARVAJAL VELASQUEZ"/>
    <n v="152192"/>
    <s v="REPARACIÓN DIRECTA"/>
    <s v="FALLA EN EL SERVICIO OTRAS CAUSAS"/>
    <s v="MEDIO   "/>
    <s v="MEDIO   "/>
    <s v="MEDIO   "/>
    <s v="MEDIO   "/>
    <n v="0.5"/>
    <s v="MEDIA"/>
    <n v="35951194"/>
    <n v="0.8"/>
    <s v=" AUDIENCIA DE PRUEBAS"/>
    <m/>
    <s v="NA"/>
    <s v="NA"/>
    <s v=" 8 AÑOS"/>
    <s v="MARIO DE JESUS DUQUE GIRALDO"/>
    <s v="Resolución No 052117"/>
    <d v="2012-06-04T00:00:00"/>
    <n v="67274"/>
    <s v="INFRAESTRUCTURA"/>
    <s v="A despacho para sentencia de SEGUNDA instancia."/>
    <d v="2020-08-31T00:00:00"/>
    <s v="2013-10"/>
    <s v="8"/>
    <s v="2020-07"/>
    <n v="0.92136104081409098"/>
    <n v="33124029.522349302"/>
    <n v="26499223.617879443"/>
    <d v="2021-10-13T00:00:00"/>
    <n v="1.1178082191780823"/>
    <n v="4.3843078519294892E-2"/>
    <n v="26267309.546210751"/>
    <n v="0.5"/>
    <s v="MEDIA"/>
    <x v="2"/>
    <n v="26267309.546210751"/>
  </r>
  <r>
    <n v="1988"/>
    <d v="2014-01-22T00:00:00"/>
    <d v="2013-12-10T00:00:00"/>
    <s v="Tribunal Administrativo de Antioquia"/>
    <s v="05001233300020130144600"/>
    <s v="2019"/>
    <x v="0"/>
    <s v="BEATRIZ ELENA DUQUEGONZALEZ"/>
    <s v="NATALIA BEDOYA SIERRA"/>
    <n v="191628"/>
    <s v="REPARACIÓN DIRECTA"/>
    <s v="FALLA EN EL SERVICIO OTRAS CAUSAS"/>
    <s v="BAJO"/>
    <s v="BAJO"/>
    <s v="BAJO"/>
    <s v="BAJO"/>
    <n v="0.05"/>
    <s v="REMOTA"/>
    <n v="180000000"/>
    <n v="0"/>
    <s v=" SENTENCIA 1RA FAVORABLE"/>
    <m/>
    <s v="NA"/>
    <s v="NA"/>
    <s v="8 AÑOS"/>
    <s v="MARIO DE JESUS DUQUE GIRALDO"/>
    <s v="Resolución No 052117"/>
    <d v="2012-06-04T00:00:00"/>
    <n v="67274"/>
    <s v="DAPARD"/>
    <s v="Se le declaro al Departamento de Antioquia la Falta de Legitimación en la causa por pasiva. Se encuentra en segunda instancia ante el Consejo de Estado por recurso de Apelación."/>
    <d v="2020-08-31T00:00:00"/>
    <s v="2014-01"/>
    <s v="8"/>
    <s v="2020-07"/>
    <n v="0.9164741666388736"/>
    <n v="164965349.99499723"/>
    <n v="0"/>
    <d v="2022-01-20T00:00:00"/>
    <n v="1.3890410958904109"/>
    <n v="4.3843078519294892E-2"/>
    <n v="0"/>
    <n v="0.05"/>
    <s v="REMOTA"/>
    <x v="1"/>
    <n v="0"/>
  </r>
  <r>
    <n v="1989"/>
    <d v="2013-07-11T00:00:00"/>
    <d v="2013-06-12T00:00:00"/>
    <s v="Juzgado 28 Administrativo"/>
    <s v="05001333302820120036600"/>
    <s v="2019"/>
    <x v="0"/>
    <s v="NURY EUCARIS CARVAJAL LOPEZ"/>
    <s v="SILVIA ELENA VALENCIA DUQUE"/>
    <n v="147340"/>
    <s v="NULIDAD Y RESTABLECIMIENTO DEL DERECHO - LABORAL"/>
    <s v="DECLARATORIA DE INSUBSISTENCIA"/>
    <s v="BAJO"/>
    <s v="BAJO"/>
    <s v="BAJO"/>
    <s v="BAJO"/>
    <n v="0.05"/>
    <s v="REMOTA"/>
    <n v="15256802"/>
    <n v="0"/>
    <s v=" LIQUIDACIÓN COSTAS"/>
    <m/>
    <s v="NA"/>
    <s v="NA"/>
    <s v="14 AÑOS"/>
    <s v="MARIO DE JESUS DUQUE GIRALDO"/>
    <s v="Resolución No 052117"/>
    <d v="2012-06-04T00:00:00"/>
    <n v="67274"/>
    <s v="GESTION HUMANA Y DLLO ORGANIZACIONAL"/>
    <s v="SENTENCIA SEGUNDA INSTANCIA"/>
    <d v="2020-08-31T00:00:00"/>
    <s v="2013-07"/>
    <s v="14"/>
    <s v="2020-07"/>
    <n v="0.92242982903087822"/>
    <n v="14073329.260417961"/>
    <n v="0"/>
    <d v="2027-07-08T00:00:00"/>
    <n v="6.8547945205479452"/>
    <n v="4.3843078519294892E-2"/>
    <n v="0"/>
    <n v="0.05"/>
    <s v="REMOTA"/>
    <x v="1"/>
    <n v="0"/>
  </r>
  <r>
    <n v="1990"/>
    <d v="2014-02-03T00:00:00"/>
    <d v="2014-01-24T00:00:00"/>
    <s v="Tribunal Administrativo de Antioquia"/>
    <s v="05001233300020140013000"/>
    <s v="2019"/>
    <x v="0"/>
    <s v="ANA JOVINA ARISMENDY JARAMILLO"/>
    <s v="JOSE DE JESUS DIAZ MONCADA"/>
    <n v="83843"/>
    <s v="NULIDAD Y RESTABLECIMIENTO DEL DERECHO"/>
    <s v="OTRAS"/>
    <s v="BAJO"/>
    <s v="BAJO"/>
    <s v="BAJO"/>
    <s v="BAJO"/>
    <n v="0.05"/>
    <s v="REMOTA"/>
    <n v="76217680"/>
    <n v="0"/>
    <s v=" AUDIENCIA DE PRUEBAS"/>
    <m/>
    <s v="NA"/>
    <s v="NA"/>
    <s v="9 AÑOS"/>
    <s v="MARIO DE JESUS DUQUE GIRALDO"/>
    <s v="Resolución No 052117"/>
    <d v="2012-06-04T00:00:00"/>
    <n v="67274"/>
    <s v="GESTION HUMANA Y DLLO ORGANIZACIONAL"/>
    <s v="Audiencia inicial. El Tribunal Administrativo declaro falta de competencia., lo remite a los Juzgados Administrativos."/>
    <d v="2020-08-31T00:00:00"/>
    <s v="2014-02"/>
    <s v="9"/>
    <s v="2020-07"/>
    <n v="0.91072959452734203"/>
    <n v="69413696.802214712"/>
    <n v="0"/>
    <d v="2023-02-01T00:00:00"/>
    <n v="2.4219178082191779"/>
    <n v="4.3843078519294892E-2"/>
    <n v="0"/>
    <n v="0.05"/>
    <s v="REMOTA"/>
    <x v="1"/>
    <n v="0"/>
  </r>
  <r>
    <n v="1991"/>
    <d v="2014-03-27T00:00:00"/>
    <d v="2014-02-21T00:00:00"/>
    <s v="Tribunal Administrativo de Antioquia"/>
    <s v="05001233300020140027200"/>
    <s v="2019"/>
    <x v="0"/>
    <s v="DIANA PATRICIA URIBE LOAIZA"/>
    <s v="HUMBERTO DE JESUS QUINTERO HOYOS"/>
    <n v="18085"/>
    <s v="NULIDAD Y RESTABLECIMIENTO DEL DERECHO"/>
    <s v="DECLARATORIA DE INSUBSISTENCIA"/>
    <s v="MEDIO   "/>
    <s v="ALTO"/>
    <s v="MEDIO   "/>
    <s v="MEDIO   "/>
    <n v="0.67499999999999993"/>
    <s v="ALTA"/>
    <n v="12000000"/>
    <n v="0.8"/>
    <s v=" RECURSO DE APELACIÓN SENTENCIA"/>
    <m/>
    <s v="NA"/>
    <s v="NA"/>
    <s v=" 9 AÑOS"/>
    <s v="MARIO DE JESUS DUQUE GIRALDO"/>
    <s v="Resolución No 052117"/>
    <d v="2012-06-04T00:00:00"/>
    <n v="67274"/>
    <s v="CONTROL INTERNO"/>
    <s v="Se encuentra este proceso en apelación ante el Consejo de Estado."/>
    <d v="2020-08-31T00:00:00"/>
    <s v="2014-03"/>
    <s v="9"/>
    <s v="2020-07"/>
    <n v="0.90715368066565749"/>
    <n v="10885844.167987891"/>
    <n v="8708675.3343903124"/>
    <d v="2023-03-25T00:00:00"/>
    <n v="2.5643835616438357"/>
    <n v="4.3843078519294892E-2"/>
    <n v="8534816.2002443969"/>
    <n v="0.67499999999999993"/>
    <s v="ALTA"/>
    <x v="0"/>
    <n v="8534816.2002443969"/>
  </r>
  <r>
    <n v="1992"/>
    <d v="2014-04-28T00:00:00"/>
    <d v="2014-03-14T00:00:00"/>
    <s v="Juagado 9° Administrativo"/>
    <s v="05001333300920140031300"/>
    <s v="2019"/>
    <x v="0"/>
    <s v="ERNESTO TOBON Y OTROS."/>
    <s v="NATALIA BEDOYA SIERRA"/>
    <n v="191628"/>
    <s v="REPARACIÓN DIRECTA"/>
    <s v="FALLA EN EL SERVICIO OTRAS CAUSAS"/>
    <s v="MEDIO   "/>
    <s v="MEDIO   "/>
    <s v="MEDIO   "/>
    <s v="MEDIO   "/>
    <n v="0.5"/>
    <s v="MEDIA"/>
    <n v="276730059"/>
    <n v="0.8"/>
    <s v=" SENTENCIA 1RA FAVORABLE"/>
    <m/>
    <s v="NA"/>
    <s v="NA"/>
    <s v="8 AÑOS"/>
    <s v="MARIO DE JESUS DUQUE GIRALDO"/>
    <s v="Resolución No 052117"/>
    <d v="2012-06-04T00:00:00"/>
    <n v="67274"/>
    <s v="INFRAESTRUCTURA"/>
    <s v="Se encuentra en Apelación."/>
    <d v="2020-08-31T00:00:00"/>
    <s v="2014-04"/>
    <s v="8"/>
    <s v="2020-07"/>
    <n v="0.90302046279467518"/>
    <n v="249892905.94737777"/>
    <n v="199914324.75790223"/>
    <d v="2022-04-26T00:00:00"/>
    <n v="1.6520547945205479"/>
    <n v="4.3843078519294892E-2"/>
    <n v="197333940.48641396"/>
    <n v="0.5"/>
    <s v="MEDIA"/>
    <x v="2"/>
    <n v="197333940.48641396"/>
  </r>
  <r>
    <n v="1993"/>
    <d v="2013-10-22T00:00:00"/>
    <d v="2013-09-15T00:00:00"/>
    <s v="Juzgado 8° Administrativo"/>
    <s v="05001333300820130033000"/>
    <s v="2019"/>
    <x v="0"/>
    <s v="SILVIA MARGARITA ARANGO RESTREPO"/>
    <s v="LUIS FERNANDO RAMIREZ ISAZA"/>
    <n v="97269"/>
    <s v="NULIDAD Y RESTABLECIMIENTO DEL DERECHO - LABORAL"/>
    <s v="RELIQUIDACIÓN DE LA PENSIÓN"/>
    <s v="BAJO"/>
    <s v="BAJO"/>
    <s v="MEDIO   "/>
    <s v="BAJO"/>
    <n v="9.5000000000000001E-2"/>
    <s v="REMOTA"/>
    <n v="13226025"/>
    <n v="0"/>
    <s v=" SENTENCIA 1RA FAVORABLE"/>
    <m/>
    <s v="NA"/>
    <s v="NA"/>
    <s v=" 8 AÑOS"/>
    <s v="MARIO DE JESUS DUQUE GIRALDO"/>
    <s v="Resolución No 052117"/>
    <d v="2012-06-04T00:00:00"/>
    <n v="67274"/>
    <m/>
    <s v="A DESPACHO PARA SENTENCIA SEGUNDA INSTANCIA"/>
    <d v="2020-08-31T00:00:00"/>
    <s v="2013-10"/>
    <s v="8"/>
    <s v="2020-07"/>
    <n v="0.92136104081409098"/>
    <n v="12185944.159833187"/>
    <n v="0"/>
    <d v="2021-10-20T00:00:00"/>
    <n v="1.1369863013698631"/>
    <n v="4.3843078519294892E-2"/>
    <n v="0"/>
    <n v="9.5000000000000001E-2"/>
    <s v="REMOTA"/>
    <x v="1"/>
    <n v="0"/>
  </r>
  <r>
    <n v="1994"/>
    <d v="2014-07-10T00:00:00"/>
    <d v="2014-06-08T00:00:00"/>
    <s v="Juzgado 5° Administrativo"/>
    <s v="05001333300520140047100"/>
    <s v="2019"/>
    <x v="0"/>
    <s v="ROBIN VALDERRAMA POSADA , ENEIDA LILIANA ARANGO QUIROZ en representación de su hija manor ESTEFANY VALDERRA ARANGO, SILVIA LUZ CHANCI DE VALDERRAMA, JULIO HERNAN VALDERRAMA ESCOBAR, GLORIA ELENA VALDERRAMA CHANCI, LUIS ENRIQUE VALDERAMA CHANCI, GERMAN DARIO VALDERRAMA CHANCI, NELSON ALONSO VALDERRAMA CHANCI."/>
    <s v="CARMEN CECILIA HOYOS CASTAÑO"/>
    <n v="22419"/>
    <s v="REPARACIÓN DIRECTA"/>
    <s v="ACCIDENTE DE TRANSITO"/>
    <s v="MEDIO   "/>
    <s v="MEDIO   "/>
    <s v="MEDIO   "/>
    <s v="MEDIO   "/>
    <n v="0.5"/>
    <s v="MEDIA"/>
    <n v="593677804"/>
    <n v="0.5"/>
    <s v=" AUDIENCIA DE PRUEBAS"/>
    <m/>
    <s v="NA"/>
    <s v="NA"/>
    <s v=" 8 AÑOS"/>
    <s v="MARIO DE JESUS DUQUE GIRALDO"/>
    <s v="Resolución No 052117"/>
    <d v="2012-06-04T00:00:00"/>
    <n v="67274"/>
    <s v="GOBIERNO"/>
    <s v="AUDIENCIA INICIAL. El Tribunal Administrativo declaro falta de competencia., lo remite a los Juzgados Administrativos."/>
    <d v="2020-08-31T00:00:00"/>
    <s v="2014-07"/>
    <s v="8"/>
    <s v="2020-07"/>
    <n v="0.89647995697306138"/>
    <n v="532220252.18578154"/>
    <n v="266110126.09289077"/>
    <d v="2022-07-08T00:00:00"/>
    <n v="1.8520547945205479"/>
    <n v="4.3843078519294892E-2"/>
    <n v="262262520.75381371"/>
    <n v="0.5"/>
    <s v="MEDIA"/>
    <x v="2"/>
    <n v="262262520.75381371"/>
  </r>
  <r>
    <n v="1995"/>
    <d v="2014-07-16T00:00:00"/>
    <d v="2014-06-08T00:00:00"/>
    <s v="Tribunal Administrativo de Antioquia"/>
    <s v="05001233300020140099300"/>
    <s v="2019"/>
    <x v="0"/>
    <s v="GARLEMA S.A ERNESTO GARCES SOTO"/>
    <s v="CARLOS ADOLFO PATERNINA GALLEGO"/>
    <n v="231148"/>
    <s v="NULIDAD Y RESTABLECIMIENTO DEL DERECHO"/>
    <s v="IMPUESTOS"/>
    <s v="ALTO"/>
    <s v="MEDIO   "/>
    <s v="ALTO"/>
    <s v="MEDIO   "/>
    <n v="0.64999999999999991"/>
    <s v="ALTA"/>
    <n v="1979338227"/>
    <n v="1"/>
    <s v="AUDIENCIA INICIAL O PRIMERA AUDIENCIA"/>
    <m/>
    <s v="NA"/>
    <s v="NA"/>
    <s v=" 8 AÑOS"/>
    <s v="MARIO DE JESUS DUQUE GIRALDO"/>
    <s v="Resolución No 052117"/>
    <d v="2012-06-04T00:00:00"/>
    <n v="67274"/>
    <s v="HACIENDA"/>
    <s v="Esta a Despacho para sentencia de primera instancia."/>
    <d v="2020-08-31T00:00:00"/>
    <s v="2014-07"/>
    <s v="8"/>
    <s v="2020-07"/>
    <n v="0.89647995697306138"/>
    <n v="1774437048.5760956"/>
    <n v="1774437048.5760956"/>
    <d v="2022-07-14T00:00:00"/>
    <n v="1.8684931506849316"/>
    <n v="4.3843078519294892E-2"/>
    <n v="1748554955.6953671"/>
    <n v="0.64999999999999991"/>
    <s v="ALTA"/>
    <x v="0"/>
    <n v="1748554955.6953671"/>
  </r>
  <r>
    <n v="1996"/>
    <d v="2014-06-19T00:00:00"/>
    <d v="2014-05-27T00:00:00"/>
    <s v="Juzgado 12 Administrativo"/>
    <s v="05001333301220140012900"/>
    <s v="2019"/>
    <x v="0"/>
    <s v="LINA MARIA BUILES CARDONA"/>
    <s v="JORGE ALBERTO GUZMAN ALVAREZ"/>
    <n v="77410"/>
    <s v="NULIDAD Y RESTABLECIMIENTO DEL DERECHO - LABORAL"/>
    <s v="RECONOCIMIENTO Y PAGO DE OTRAS PRESTACIONES SALARIALES, SOLCIALES Y SALARIOS"/>
    <s v="BAJO"/>
    <s v="BAJO"/>
    <s v="BAJO"/>
    <s v="BAJO"/>
    <n v="0.05"/>
    <s v="REMOTA"/>
    <n v="84000000"/>
    <n v="0"/>
    <s v=" SENTENCIA 1RA FAVORABLE"/>
    <m/>
    <s v="NA"/>
    <s v="NA"/>
    <s v=" 8 AÑOS"/>
    <s v="MARIO DE JESUS DUQUE GIRALDO"/>
    <s v="Resolución No 052117"/>
    <d v="2012-06-04T00:00:00"/>
    <n v="67274"/>
    <s v="PARTICIPACION CIUDADANA Y DLLO SOCIAL"/>
    <s v="Recurso de Apelación. Se encuentra a despacho del Tribunal para decidir la segunda instancia. En primera el fallo fue favorable."/>
    <d v="2020-08-31T00:00:00"/>
    <s v="2014-06"/>
    <s v="8"/>
    <s v="2020-07"/>
    <n v="0.89783629663645648"/>
    <n v="75418248.917462349"/>
    <n v="0"/>
    <d v="2022-06-17T00:00:00"/>
    <n v="1.7945205479452055"/>
    <n v="4.3843078519294892E-2"/>
    <n v="0"/>
    <n v="0.05"/>
    <s v="REMOTA"/>
    <x v="1"/>
    <n v="0"/>
  </r>
  <r>
    <n v="1997"/>
    <d v="2012-10-02T00:00:00"/>
    <d v="2012-09-11T00:00:00"/>
    <s v="Juzgado 20 Adinistrativo"/>
    <s v="05001333302020130046100"/>
    <s v="2019"/>
    <x v="0"/>
    <s v="ANGELA MARIA DUQUE DE ALVAREZ- CARLOS ALBERTO ALVAREZ CORREA"/>
    <s v="NATALIA BEDOYA SIERRA"/>
    <n v="191628"/>
    <s v="REPARACIÓN DIRECTA"/>
    <s v="OTRAS"/>
    <s v="BAJO"/>
    <s v="BAJO"/>
    <s v="BAJO"/>
    <s v="BAJO"/>
    <n v="0.05"/>
    <s v="REMOTA"/>
    <n v="416456604"/>
    <n v="0"/>
    <s v=" AUDIENCIA DE PRUEBAS"/>
    <m/>
    <s v="NA"/>
    <s v="NA"/>
    <s v="9 AÑOS"/>
    <s v="MARIO DE JESUS DUQUE GIRALDO"/>
    <s v="Resolución No 052117"/>
    <d v="2012-06-04T00:00:00"/>
    <n v="67274"/>
    <s v="INFRAESTRUCTURA"/>
    <s v="Se le declaro al Departamento de Antioquia en la Audiencia Incial, la falta de legitimación en la causa por pasiva."/>
    <d v="2020-08-31T00:00:00"/>
    <s v="2012-10"/>
    <s v="9"/>
    <s v="2020-07"/>
    <n v="0.93832612220277778"/>
    <n v="390772110.29705781"/>
    <n v="0"/>
    <d v="2021-09-30T00:00:00"/>
    <n v="1.0821917808219179"/>
    <n v="4.3843078519294892E-2"/>
    <n v="0"/>
    <n v="0.05"/>
    <s v="REMOTA"/>
    <x v="1"/>
    <n v="0"/>
  </r>
  <r>
    <n v="1998"/>
    <d v="2014-11-07T00:00:00"/>
    <d v="2014-10-18T00:00:00"/>
    <s v="Juzgado 10° Administrativo"/>
    <s v="05001333301020140162800"/>
    <s v="2019"/>
    <x v="0"/>
    <s v="PIO AURELIO TAMAYO JARAMILLO"/>
    <s v="GLORIA CECILIA GALLEGO C."/>
    <n v="15803"/>
    <s v="NULIDAD Y RESTABLECIMIENTO DEL DERECHO - LABORAL"/>
    <s v="RELIQUIDACIÓN DE LA PENSIÓN"/>
    <s v="BAJO"/>
    <s v="BAJO"/>
    <s v="BAJO"/>
    <s v="BAJO"/>
    <n v="0.05"/>
    <s v="REMOTA"/>
    <n v="17417346"/>
    <n v="0"/>
    <s v=" RECURSO DE APELACIÓN SENTENCIA"/>
    <m/>
    <s v="NA"/>
    <s v="NA"/>
    <s v="9 AÑOS"/>
    <s v="MARIO DE JESUS DUQUE GIRALDO"/>
    <s v="Resolución No 052117"/>
    <d v="2012-06-04T00:00:00"/>
    <n v="67274"/>
    <s v="EDUCACION"/>
    <s v="En Apelación la sentencia de SEGUNDA instancia."/>
    <d v="2020-08-31T00:00:00"/>
    <s v="2014-11"/>
    <s v="9"/>
    <s v="2020-07"/>
    <n v="0.89080453966281536"/>
    <n v="15515450.885677978"/>
    <n v="0"/>
    <d v="2023-11-05T00:00:00"/>
    <n v="3.1808219178082191"/>
    <n v="4.3843078519294892E-2"/>
    <n v="0"/>
    <n v="0.05"/>
    <s v="REMOTA"/>
    <x v="1"/>
    <n v="0"/>
  </r>
  <r>
    <n v="1999"/>
    <d v="2014-08-06T00:00:00"/>
    <d v="2014-10-21T00:00:00"/>
    <s v="Juzgado 16 Administrativo"/>
    <s v="05001333301620140113900"/>
    <s v="2019"/>
    <x v="0"/>
    <s v="AURA INES MENA QUINTANA"/>
    <s v="CAROLINA BECERRA PEREZ"/>
    <n v="175852"/>
    <s v="NULIDAD Y RESTABLECIMIENTO DEL DERECHO - LABORAL"/>
    <s v="PENSIÓN DE SOBREVIVIENTES"/>
    <s v="BAJO"/>
    <s v="BAJO"/>
    <s v="BAJO"/>
    <s v="BAJO"/>
    <n v="0.05"/>
    <s v="REMOTA"/>
    <n v="74961523"/>
    <n v="0"/>
    <s v=" AUDIENCIA DE PRUEBAS"/>
    <m/>
    <s v="NA"/>
    <s v="NA"/>
    <s v="8 AÑOS"/>
    <s v="MARIO DE JESUS DUQUE GIRALDO"/>
    <s v="Resolución No 052117"/>
    <d v="2012-06-04T00:00:00"/>
    <n v="67274"/>
    <s v="EDUCACION"/>
    <s v="LIQUIDACIÓN COSTAS"/>
    <d v="2020-08-31T00:00:00"/>
    <s v="2014-08"/>
    <s v="8"/>
    <s v="2020-07"/>
    <n v="0.89466228983021678"/>
    <n v="67065247.816340461"/>
    <n v="0"/>
    <d v="2022-08-04T00:00:00"/>
    <n v="1.9260273972602739"/>
    <n v="4.3843078519294892E-2"/>
    <n v="0"/>
    <n v="0.05"/>
    <s v="REMOTA"/>
    <x v="1"/>
    <n v="0"/>
  </r>
  <r>
    <n v="2000"/>
    <d v="2015-02-09T00:00:00"/>
    <d v="2015-01-25T00:00:00"/>
    <s v="Juzgado 3 Admninistrativo"/>
    <s v="05001333300320140035300"/>
    <s v="2019"/>
    <x v="0"/>
    <s v="BLANCA OFELIA ARROYAVE VARGAS"/>
    <s v="DIANA CAROLINA ALZATE QUINTERO"/>
    <n v="165819"/>
    <s v="NULIDAD Y RESTABLECIMIENTO DEL DERECHO - LABORAL"/>
    <s v="RECONOCIMIENTO Y PAGO DE OTRAS PRESTACIONES SALARIALES, SOLCIALES Y SALARIOS"/>
    <s v="BAJO"/>
    <s v="BAJO"/>
    <s v="BAJO"/>
    <s v="BAJO"/>
    <n v="0.05"/>
    <s v="REMOTA"/>
    <n v="8034176"/>
    <n v="0"/>
    <s v=" ALEGATOS DE SEGUNDA"/>
    <m/>
    <s v="NA"/>
    <s v="NA"/>
    <s v=" 8 AÑOS"/>
    <s v="MARIO DE JESUS DUQUE GIRALDO"/>
    <s v="Resolución No 052117"/>
    <d v="2012-06-04T00:00:00"/>
    <n v="67274"/>
    <s v="EDUCACION"/>
    <m/>
    <d v="2020-08-31T00:00:00"/>
    <s v="2015-02"/>
    <s v="8"/>
    <s v="2020-07"/>
    <n v="0.87271419777299997"/>
    <n v="7011539.4626070894"/>
    <n v="0"/>
    <d v="2023-02-07T00:00:00"/>
    <n v="2.4383561643835616"/>
    <n v="4.3843078519294892E-2"/>
    <n v="0"/>
    <n v="0.05"/>
    <s v="REMOTA"/>
    <x v="1"/>
    <n v="0"/>
  </r>
  <r>
    <n v="2001"/>
    <d v="2014-12-05T00:00:00"/>
    <d v="2014-09-22T00:00:00"/>
    <s v="Juzgado 11 Administrativo"/>
    <s v="05001333301120140137700"/>
    <s v="2019"/>
    <x v="0"/>
    <s v="MARIA ANTONIA SANCHEZ GOMEZ- MARISOL COSSIO SANCHEZ - RUBYSELEN ORTIZ SANCHEZ - EDISON GOEN ORTIZ SANCHEZ"/>
    <s v="JOSE LUIS VIVEROS ABISAMBRA"/>
    <n v="22592"/>
    <s v="REPARACIÓN DIRECTA"/>
    <s v="FALLA EN EL SERVICIO OTRAS CAUSAS"/>
    <s v="BAJO"/>
    <s v="BAJO"/>
    <s v="BAJO"/>
    <s v="BAJO"/>
    <n v="0.05"/>
    <s v="REMOTA"/>
    <n v="415419908"/>
    <n v="0"/>
    <s v=" SENTENCIA 1RA FAVORABLE"/>
    <m/>
    <s v="NA"/>
    <s v="NA"/>
    <s v="8 AÑOS"/>
    <s v="MARIO DE JESUS DUQUE GIRALDO"/>
    <s v="Resolución No 052117"/>
    <d v="2012-06-04T00:00:00"/>
    <n v="67274"/>
    <s v="GOBIERNO"/>
    <s v="FRONTERAS INVISIBLES"/>
    <d v="2020-08-31T00:00:00"/>
    <s v="2014-12"/>
    <s v="8"/>
    <s v="2020-07"/>
    <n v="0.88843442213904433"/>
    <n v="369073345.90903497"/>
    <n v="0"/>
    <d v="2022-12-03T00:00:00"/>
    <n v="2.2575342465753425"/>
    <n v="4.3843078519294892E-2"/>
    <n v="0"/>
    <n v="0.05"/>
    <s v="REMOTA"/>
    <x v="1"/>
    <n v="0"/>
  </r>
  <r>
    <n v="2002"/>
    <d v="2015-02-26T00:00:00"/>
    <d v="2015-01-16T00:00:00"/>
    <s v="Juzgado 29 Administrativo"/>
    <s v="05001333302920140181100"/>
    <s v="2019"/>
    <x v="0"/>
    <s v="LUIS EDUARDO GALEANO BAENA"/>
    <s v="MIRIAM LUCIA ATEHORTUA PRISCO"/>
    <n v="199210"/>
    <s v="NULIDAD Y RESTABLECIMIENTO DEL DERECHO - LABORAL"/>
    <s v="RECONOCIMIENTO Y PAGO DE OTRAS PRESTACIONES SALARIALES, SOLCIALES Y SALARIOS"/>
    <s v="BAJO"/>
    <s v="BAJO"/>
    <s v="BAJO"/>
    <s v="BAJO"/>
    <n v="0.05"/>
    <s v="REMOTA"/>
    <n v="7366800"/>
    <n v="0"/>
    <s v=" ALEGATOS DE SEGUNDA"/>
    <m/>
    <s v="NA"/>
    <s v="NA"/>
    <s v=" 8 AÑOS"/>
    <s v="MARIO DE JESUS DUQUE GIRALDO"/>
    <s v="Resolución No 052117"/>
    <d v="2012-06-04T00:00:00"/>
    <n v="67274"/>
    <s v="EDUCACION"/>
    <s v="LIQUIDACIÓN COSTAS"/>
    <d v="2020-08-31T00:00:00"/>
    <s v="2015-02"/>
    <s v="8"/>
    <s v="2020-07"/>
    <n v="0.87271419777299997"/>
    <n v="6429110.9521541363"/>
    <n v="0"/>
    <d v="2023-02-24T00:00:00"/>
    <n v="2.484931506849315"/>
    <n v="4.3843078519294892E-2"/>
    <n v="0"/>
    <n v="0.05"/>
    <s v="REMOTA"/>
    <x v="1"/>
    <n v="0"/>
  </r>
  <r>
    <n v="2003"/>
    <d v="2015-03-19T00:00:00"/>
    <d v="2015-02-28T00:00:00"/>
    <s v="Juzgado 1° Administrativo"/>
    <s v="05001333300120140048400"/>
    <s v="2019"/>
    <x v="0"/>
    <s v="MARCIAL MELENDEZ URANGO"/>
    <s v="ELKIN LEANDRO GARZON RAMIREZ"/>
    <n v="237417"/>
    <s v="NULIDAD Y RESTABLECIMIENTO DEL DERECHO"/>
    <s v="INDEMNIZACIÓN SUSTITUTIVA DE LA PENSIÓN"/>
    <s v="BAJO"/>
    <s v="BAJO"/>
    <s v="BAJO"/>
    <s v="BAJO"/>
    <n v="0.05"/>
    <s v="REMOTA"/>
    <n v="32217520"/>
    <n v="0"/>
    <s v=" ALEGATOS DE SEGUNDA"/>
    <m/>
    <s v="NA"/>
    <s v="NA"/>
    <s v="8 AÑOS"/>
    <s v="MARIO DE JESUS DUQUE GIRALDO"/>
    <s v="Resolución No 052117"/>
    <d v="2012-06-04T00:00:00"/>
    <n v="67274"/>
    <s v="GESTION HUMANA Y DLLO ORGANIZACIONAL"/>
    <s v="A DESPACHO PARA SENTENCIA"/>
    <d v="2020-08-31T00:00:00"/>
    <s v="2015-03"/>
    <s v="8"/>
    <s v="2020-07"/>
    <n v="0.86763134510283468"/>
    <n v="27952930.213477477"/>
    <n v="0"/>
    <d v="2023-03-17T00:00:00"/>
    <n v="2.5424657534246577"/>
    <n v="4.3843078519294892E-2"/>
    <n v="0"/>
    <n v="0.05"/>
    <s v="REMOTA"/>
    <x v="1"/>
    <n v="0"/>
  </r>
  <r>
    <n v="2004"/>
    <d v="2014-11-19T00:00:00"/>
    <d v="2014-10-12T00:00:00"/>
    <s v="Juzgado 22 Administrativo"/>
    <s v="05001333302220140121700"/>
    <s v="2019"/>
    <x v="0"/>
    <s v="ANDRES FELIPE GUERRA ALZATE"/>
    <s v="GUSTAVO MUÑOZ GOMEZ"/>
    <n v="198732"/>
    <s v="REPARACIÓN DIRECTA"/>
    <s v="ACCIDENTE DE TRANSITO"/>
    <s v="BAJO"/>
    <s v="BAJO"/>
    <s v="BAJO"/>
    <s v="BAJO"/>
    <n v="0.05"/>
    <s v="REMOTA"/>
    <n v="202087277"/>
    <n v="0"/>
    <s v=" SENTENCIA 1RA FAVORABLE"/>
    <m/>
    <s v="NA"/>
    <s v="NA"/>
    <s v="8 AÑOS"/>
    <s v="MARIO DE JESUS DUQUE GIRALDO"/>
    <s v="Resolución No 052117"/>
    <d v="2012-06-04T00:00:00"/>
    <n v="67274"/>
    <s v="INFRAESTRUCTURA"/>
    <s v="SE TERMINA EL PROCESO"/>
    <d v="2020-08-31T00:00:00"/>
    <s v="2014-11"/>
    <s v="8"/>
    <s v="2020-07"/>
    <n v="0.89080453966281536"/>
    <n v="180020263.75969684"/>
    <n v="0"/>
    <d v="2022-11-17T00:00:00"/>
    <n v="2.2136986301369861"/>
    <n v="4.3843078519294892E-2"/>
    <n v="0"/>
    <n v="0.05"/>
    <s v="REMOTA"/>
    <x v="1"/>
    <n v="0"/>
  </r>
  <r>
    <n v="2005"/>
    <d v="2015-05-22T00:00:00"/>
    <d v="2015-04-14T00:00:00"/>
    <s v="Juzgado 5° Administrativo"/>
    <s v="05001333300520140184700"/>
    <m/>
    <x v="0"/>
    <s v="IMERIDA DEL SOCORRO ARIAS CARMONA"/>
    <s v="GLORIA PATRICIA MOLINA ZAPATA"/>
    <n v="94096"/>
    <s v="NULIDAD Y RESTABLECIMIENTO DEL DERECHO"/>
    <s v="RELIQUIDACIÓN DE LA PENSIÓN"/>
    <s v="BAJO"/>
    <s v="BAJO"/>
    <s v="BAJO"/>
    <s v="BAJO"/>
    <n v="0.05"/>
    <s v="REMOTA"/>
    <n v="15406286"/>
    <n v="0"/>
    <s v=" AUDIENCIA DE PRUEBAS"/>
    <m/>
    <s v="NA"/>
    <s v="NA"/>
    <s v=" 8 AÑOS"/>
    <s v="MARIO DE JESUS DUQUE GIRALDO"/>
    <s v="Resolución No 052117"/>
    <d v="2012-06-04T00:00:00"/>
    <n v="67274"/>
    <s v="GESTION HUMANA Y DLLO ORGANIZACIONAL"/>
    <s v="A DESPACHO PARA SENTENCIA"/>
    <d v="2020-08-31T00:00:00"/>
    <s v="2015-05"/>
    <s v="8"/>
    <s v="2020-07"/>
    <n v="0.86073201793714027"/>
    <n v="13260683.637696713"/>
    <n v="0"/>
    <d v="2023-05-20T00:00:00"/>
    <n v="2.7178082191780821"/>
    <n v="4.3843078519294892E-2"/>
    <n v="0"/>
    <n v="0.05"/>
    <s v="REMOTA"/>
    <x v="1"/>
    <n v="0"/>
  </r>
  <r>
    <n v="2006"/>
    <d v="2015-05-04T00:00:00"/>
    <d v="2015-04-20T00:00:00"/>
    <s v="Tribunal Administrativo de Antioquia"/>
    <s v="05001233300020150023300"/>
    <s v="2019"/>
    <x v="0"/>
    <s v="LUIS MANUEL CONTRERAS VERTEL"/>
    <s v="FABIO ENRIQUE MONTES ROJAS"/>
    <n v="207292"/>
    <s v="NULIDAD Y RESTABLECIMIENTO DEL DERECHO - LABORAL"/>
    <s v="LIQUIDACIÓN"/>
    <s v="MEDIO   "/>
    <s v="MEDIO   "/>
    <s v="MEDIO   "/>
    <s v="MEDIO   "/>
    <n v="0.5"/>
    <s v="MEDIA"/>
    <n v="62630480"/>
    <n v="0.5"/>
    <s v=" ALEGATOS PRIMERA"/>
    <m/>
    <s v="NA"/>
    <s v="NA"/>
    <s v="6 AÑOS"/>
    <s v="MARIO DE JESUS DUQUE GIRALDO"/>
    <s v="Resolución No 052117"/>
    <d v="2012-06-04T00:00:00"/>
    <n v="67274"/>
    <s v="EDUCACION"/>
    <s v="A DESPACHO PARA SENTENCIA"/>
    <d v="2020-08-31T00:00:00"/>
    <s v="2015-05"/>
    <s v="6"/>
    <s v="2020-07"/>
    <n v="0.86073201793714027"/>
    <n v="53908059.434771702"/>
    <n v="26954029.717385851"/>
    <d v="2021-05-02T00:00:00"/>
    <n v="0.66849315068493154"/>
    <n v="4.3843078519294892E-2"/>
    <n v="26812706.448937971"/>
    <n v="0.5"/>
    <s v="MEDIA"/>
    <x v="2"/>
    <n v="26812706.448937971"/>
  </r>
  <r>
    <n v="2007"/>
    <d v="2015-07-06T00:00:00"/>
    <d v="2015-06-22T00:00:00"/>
    <s v="Juzgado 21 Administrativo"/>
    <s v="05001333302120150080400"/>
    <s v="2019"/>
    <x v="0"/>
    <s v="RODRIGO DE JESUS MUNERA ZAPATA"/>
    <s v="El Señor RODRIGO DE JESUS MUNERA ZAPATA actua en causa propia"/>
    <s v="cc: 71.623.246"/>
    <s v="NULIDAD"/>
    <s v="OTRAS"/>
    <s v="BAJO"/>
    <s v="BAJO"/>
    <s v="BAJO"/>
    <s v="BAJO"/>
    <n v="0.05"/>
    <s v="REMOTA"/>
    <n v="0"/>
    <n v="0"/>
    <s v=" ALEGATOS DE SEGUNDA"/>
    <m/>
    <s v="NA"/>
    <s v="NA"/>
    <s v="7 AÑOS"/>
    <s v="MARIO DE JESUS DUQUE GIRALDO"/>
    <s v="Resolución No 052117"/>
    <d v="2012-06-04T00:00:00"/>
    <n v="67274"/>
    <s v="GENERAL"/>
    <s v=" A DESPACHO PARA SENTENCIA DE SEGUNDA INSTANCIA"/>
    <d v="2020-08-31T00:00:00"/>
    <s v="2015-07"/>
    <s v="7"/>
    <s v="2020-07"/>
    <n v="0.85823957329672562"/>
    <n v="0"/>
    <n v="0"/>
    <d v="2022-07-04T00:00:00"/>
    <n v="1.8410958904109589"/>
    <n v="4.3843078519294892E-2"/>
    <n v="0"/>
    <n v="0.05"/>
    <s v="REMOTA"/>
    <x v="1"/>
    <n v="0"/>
  </r>
  <r>
    <n v="2008"/>
    <d v="2015-05-06T00:00:00"/>
    <d v="2015-04-26T00:00:00"/>
    <s v="Tribunal Administrativo de Antioquia"/>
    <s v="05001233300020150023300"/>
    <s v="2019"/>
    <x v="0"/>
    <s v="LUIS MANUEL CONTRERAS VERTEL"/>
    <s v="WILLIAM DAVID PASOS MONSALVE"/>
    <n v="208800"/>
    <s v="NULIDAD Y RESTABLECIMIENTO DEL DERECHO - LABORAL"/>
    <s v="RECONOCIMIENTO Y PAGO DE OTRAS PRESTACIONES SALARIALES, SOLCIALES Y SALARIOS"/>
    <s v="BAJO"/>
    <s v="BAJO"/>
    <s v="BAJO"/>
    <s v="BAJO"/>
    <n v="0.05"/>
    <s v="REMOTA"/>
    <n v="104991454"/>
    <n v="0"/>
    <s v=" ALEGATOS PRIMERA"/>
    <m/>
    <s v="NA"/>
    <s v="NA"/>
    <s v="6 AÑOS"/>
    <s v="MARIO DE JESUS DUQUE GIRALDO"/>
    <s v="Resolución No 052117"/>
    <d v="2012-06-04T00:00:00"/>
    <n v="67274"/>
    <s v="EDUCACION"/>
    <s v="A DESPACHO PARA SENTENCIA"/>
    <d v="2020-08-31T00:00:00"/>
    <s v="2015-05"/>
    <s v="6"/>
    <s v="2020-07"/>
    <n v="0.86073201793714027"/>
    <n v="90369506.067574441"/>
    <n v="0"/>
    <d v="2021-05-04T00:00:00"/>
    <n v="0.67397260273972603"/>
    <n v="4.3843078519294892E-2"/>
    <n v="0"/>
    <n v="0.05"/>
    <s v="REMOTA"/>
    <x v="1"/>
    <n v="0"/>
  </r>
  <r>
    <n v="2009"/>
    <d v="2015-08-04T00:00:00"/>
    <d v="2015-07-20T00:00:00"/>
    <s v="Juzgado 21 Administrativo del Circuito"/>
    <s v="05001333302120150007200"/>
    <s v="2019"/>
    <x v="0"/>
    <s v="EPIFANIA DEL CARMEN HERNANDEZ MARTINEZ, ROSEMBRG ANTONIO BERNA HERNANDEZ, KELLY JOHANA BERNA ORTEGA, NAYIBE MARIA BERNA ORTEGA, SAIDITH DEL CARMEN BERNA ORTEGA, CAMILO ANDRES BERNA ORTEGA, NELLY LUZ BERNA ORTEGA, JUAN FRANCISCO BERNA ORTEGA.  "/>
    <s v="JUAN JOSE GOMEZ ARANGO"/>
    <n v="201108"/>
    <s v="REPARACIÓN DIRECTA"/>
    <s v="OTRAS"/>
    <s v="BAJO"/>
    <s v="BAJO"/>
    <s v="BAJO"/>
    <s v="BAJO"/>
    <n v="0.05"/>
    <s v="REMOTA"/>
    <n v="134112497"/>
    <n v="0"/>
    <s v=" AUDIENCIA DE PRUEBAS"/>
    <m/>
    <s v="NA"/>
    <s v="NA"/>
    <s v="6 AÑOS"/>
    <s v="MARIO DE JESUS DUQUE GIRALDO"/>
    <s v="Resolución No 052117"/>
    <d v="2012-06-04T00:00:00"/>
    <n v="67274"/>
    <s v="GOBIERNO"/>
    <s v="A despacho para sentencia de SEGUNDA instancia."/>
    <d v="2020-08-31T00:00:00"/>
    <s v="2015-08"/>
    <s v="6"/>
    <s v="2020-07"/>
    <n v="0.85413954863106623"/>
    <n v="114550787.65336522"/>
    <n v="0"/>
    <d v="2021-08-02T00:00:00"/>
    <n v="0.92054794520547945"/>
    <n v="4.3843078519294892E-2"/>
    <n v="0"/>
    <n v="0.05"/>
    <s v="REMOTA"/>
    <x v="1"/>
    <n v="0"/>
  </r>
  <r>
    <n v="2010"/>
    <d v="2015-07-09T00:00:00"/>
    <d v="2015-06-08T00:00:00"/>
    <s v="Juzgado 28 Administrativo"/>
    <s v="05001333302820140078100"/>
    <s v="2019"/>
    <x v="0"/>
    <s v="CARLOS GABRIEL OSORIO OSPINA"/>
    <s v="SERGIO LEON GALLEGO ARIAS"/>
    <n v="126682"/>
    <s v="NULIDAD Y RESTABLECIMIENTO DEL DERECHO - LABORAL"/>
    <s v="RELIQUIDACIÓN DE LA PENSIÓN"/>
    <s v="BAJO"/>
    <s v="BAJO"/>
    <s v="BAJO"/>
    <s v="BAJO"/>
    <n v="0.05"/>
    <s v="REMOTA"/>
    <n v="65000000"/>
    <n v="0"/>
    <s v=" RECURSO DE APELACIÓN SENTENCIA"/>
    <m/>
    <s v="NA"/>
    <s v="NA"/>
    <s v="6 AÑOS"/>
    <s v="MARIO DE JESUS DUQUE GIRALDO"/>
    <s v="Resolución No 052117"/>
    <d v="2012-06-04T00:00:00"/>
    <n v="67274"/>
    <s v="GESTION HUMANA Y DLLO ORGANIZACIONAL"/>
    <s v="A DESPACHO PARA SENTENCIA"/>
    <d v="2020-08-31T00:00:00"/>
    <s v="2015-07"/>
    <s v="6"/>
    <s v="2020-07"/>
    <n v="0.85823957329672562"/>
    <n v="55785572.264287166"/>
    <n v="0"/>
    <d v="2021-07-07T00:00:00"/>
    <n v="0.84931506849315064"/>
    <n v="4.3843078519294892E-2"/>
    <n v="0"/>
    <n v="0.05"/>
    <s v="REMOTA"/>
    <x v="1"/>
    <n v="0"/>
  </r>
  <r>
    <n v="2011"/>
    <d v="2015-09-02T00:00:00"/>
    <d v="2015-08-22T00:00:00"/>
    <s v="Juzgado 31 Administrativo Oral del Circuito de Bogotá"/>
    <s v="11001333303120150002700"/>
    <s v="2019"/>
    <x v="0"/>
    <s v="ALEXIA PEREA PEREA, LACIDES PEREA SANCHEZ, JAISON WALTER MOSQUERA MURILLO, FANERY ALEXANDRA MOSQUERA PEREA, ELCI LUCELIS PEREA PEREA, ALAN ECCEHOMO PEREA PEREA, FRANCISCO ALEJANDRO PEREA, ANGIE DANIELA RENJIFO MOSQUERA, ALEX PEREA PEREA, SMAILEN MERY PEREA PEREA, YENNY ERIKA PEREA PEREA, y ELIECER CORSINO PEREA PEREA."/>
    <s v="DONALDO CORDOBA ANDRADE"/>
    <n v="128075"/>
    <s v="REPARACIÓN DIRECTA"/>
    <s v="FALLA EN EL SERVICIO OTRAS CAUSAS"/>
    <s v="MEDIO   "/>
    <s v="MEDIO   "/>
    <s v="BAJO"/>
    <s v="BAJO"/>
    <n v="0.29750000000000004"/>
    <s v="MEDIA"/>
    <n v="258556156"/>
    <n v="0"/>
    <s v="AUDIENCIA INICIAL O PRIMERA AUDIENCIA"/>
    <m/>
    <s v="NA"/>
    <s v="NA"/>
    <s v=" 7 AÑOS"/>
    <s v="MARIO DE JESUS DUQUE GIRALDO"/>
    <s v="Resolución No 052117"/>
    <d v="2012-06-04T00:00:00"/>
    <n v="67274"/>
    <s v="GOBIERNO"/>
    <s v="Esta para audiencia de pruebas. JUZGADO EN BOGOTA"/>
    <d v="2020-08-31T00:00:00"/>
    <s v="2015-09"/>
    <s v="7"/>
    <s v="2020-07"/>
    <n v="0.84807105563784013"/>
    <n v="219273992.16058207"/>
    <n v="0"/>
    <d v="2022-08-31T00:00:00"/>
    <n v="2"/>
    <n v="4.3843078519294892E-2"/>
    <n v="0"/>
    <n v="0.29750000000000004"/>
    <s v="MEDIA"/>
    <x v="2"/>
    <n v="0"/>
  </r>
  <r>
    <n v="2012"/>
    <d v="2015-11-18T00:00:00"/>
    <d v="2015-04-13T00:00:00"/>
    <s v="Juzgado 2° Adminitrativo"/>
    <s v="05001333300220150049500"/>
    <s v="2019"/>
    <x v="0"/>
    <s v="ENID DEL CARMEN HERNANDEZ GONZALEZ"/>
    <s v="GABRIEL JAIME RODRIGUEZ ORTIZ"/>
    <n v="132122"/>
    <s v="NULIDAD Y RESTABLECIMIENTO DEL DERECHO - LABORAL"/>
    <s v="PENSIÓN DE SOBREVIVIENTES"/>
    <s v="BAJO"/>
    <s v="BAJO"/>
    <s v="BAJO"/>
    <s v="BAJO"/>
    <n v="0.05"/>
    <s v="REMOTA"/>
    <n v="134814596"/>
    <n v="0"/>
    <s v=" AUDIENCIA DE PRUEBAS"/>
    <m/>
    <s v="NA"/>
    <s v="NA"/>
    <s v=" 6 AÑOS"/>
    <s v="MARIO DE JESUS DUQUE GIRALDO"/>
    <s v="Resolución No 052117"/>
    <d v="2012-06-04T00:00:00"/>
    <n v="67274"/>
    <s v="GESTION HUMANA Y DLLO ORGANIZACIONAL"/>
    <s v="A DESPACHO PARA SENTENCIA ALEGATOS"/>
    <d v="2020-08-31T00:00:00"/>
    <s v="2015-11"/>
    <s v="6"/>
    <s v="2020-07"/>
    <n v="0.83727667088522129"/>
    <n v="112877116.12561607"/>
    <n v="0"/>
    <d v="2021-11-16T00:00:00"/>
    <n v="1.210958904109589"/>
    <n v="4.3843078519294892E-2"/>
    <n v="0"/>
    <n v="0.05"/>
    <s v="REMOTA"/>
    <x v="1"/>
    <n v="0"/>
  </r>
  <r>
    <n v="2013"/>
    <d v="2016-02-22T00:00:00"/>
    <d v="2014-12-15T00:00:00"/>
    <s v="Juzgado 19 Administrativo oral de Medellin"/>
    <s v="05001333301920140045400"/>
    <s v="2019"/>
    <x v="0"/>
    <s v="ANA CECILIA VELASQUEZ MAQUIUD"/>
    <s v="CARLOS A. BALLESTEROS B"/>
    <n v="33513"/>
    <s v="NULIDAD Y RESTABLECIMIENTO DEL DERECHO - LABORAL"/>
    <s v="OTRAS"/>
    <s v="MEDIO   "/>
    <s v="MEDIO   "/>
    <s v="MEDIO   "/>
    <s v="MEDIO   "/>
    <n v="0.5"/>
    <s v="MEDIA"/>
    <n v="32312246"/>
    <n v="0"/>
    <s v=" ALEGATOS PRIMERA"/>
    <m/>
    <s v="NA"/>
    <s v="NA"/>
    <s v="8 AÑOS"/>
    <s v="MARIO DE JESUS DUQUE GIRALDO"/>
    <s v="Resolución No 052117"/>
    <d v="2012-06-04T00:00:00"/>
    <n v="67274"/>
    <s v="GESTION HUMANA Y DLLO ORGANIZACIONAL"/>
    <s v="A DESPACHO PARA SENTENCIA SEGUNDA INSTANCIA"/>
    <d v="2020-08-31T00:00:00"/>
    <s v="2016-02"/>
    <s v="8"/>
    <s v="2020-07"/>
    <n v="0.81112653258637668"/>
    <n v="26209320.05805802"/>
    <n v="0"/>
    <d v="2024-02-20T00:00:00"/>
    <n v="3.473972602739726"/>
    <n v="4.3843078519294892E-2"/>
    <n v="0"/>
    <n v="0.5"/>
    <s v="MEDIA"/>
    <x v="2"/>
    <n v="0"/>
  </r>
  <r>
    <n v="2014"/>
    <d v="2016-02-16T00:00:00"/>
    <d v="2016-01-02T00:00:00"/>
    <s v="Juzgado 12 Administrativo"/>
    <s v="05001333301220160005300"/>
    <s v="2019"/>
    <x v="0"/>
    <s v="RAMIRO NOREÑA SALAZAR Y OTROS"/>
    <s v="JUAN DAVID VIVEROS MONTOYA"/>
    <n v="156484"/>
    <s v="REPARACIÓN DIRECTA"/>
    <s v="VIOLACIÓN DERECHOS FUNDAMENTALES"/>
    <s v="ALTO"/>
    <s v="MEDIO   "/>
    <s v="MEDIO   "/>
    <s v="MEDIO   "/>
    <n v="0.6"/>
    <s v="ALTA"/>
    <n v="160962918"/>
    <n v="0.5"/>
    <s v=" AUDIENCIA DE PRUEBAS"/>
    <m/>
    <s v="NA"/>
    <s v="NA"/>
    <s v="6 AÑOS"/>
    <s v="MARIO DE JESUS DUQUE GIRALDO"/>
    <s v="Resolución No 052117"/>
    <d v="2012-06-04T00:00:00"/>
    <n v="67274"/>
    <s v="EDUCACION"/>
    <s v="SENTENCIA DE PRIMERa instancia. A afavor."/>
    <d v="2020-08-31T00:00:00"/>
    <s v="2016-02"/>
    <s v="6"/>
    <s v="2020-07"/>
    <n v="0.81112653258637668"/>
    <n v="130561293.55232528"/>
    <n v="65280646.776162639"/>
    <d v="2022-02-14T00:00:00"/>
    <n v="1.4575342465753425"/>
    <n v="4.3843078519294892E-2"/>
    <n v="64536684.818613783"/>
    <n v="0.6"/>
    <s v="ALTA"/>
    <x v="0"/>
    <n v="64536684.818613783"/>
  </r>
  <r>
    <n v="2015"/>
    <d v="2016-02-04T00:00:00"/>
    <d v="2015-08-25T00:00:00"/>
    <s v="Juzgado 21 Administrativo"/>
    <s v="05001333302120150101200"/>
    <s v="2019"/>
    <x v="0"/>
    <s v="PATRICIA ELENA IGLESIAS BARRENECHE"/>
    <s v="ALEJANDRO ARISTIZABAL ZAPATA"/>
    <n v="175720"/>
    <s v="NULIDAD Y RESTABLECIMIENTO DEL DERECHO - LABORAL"/>
    <s v="PENSIÓN DE SOBREVIVIENTES"/>
    <s v="BAJO"/>
    <s v="BAJO"/>
    <s v="MEDIO   "/>
    <s v="BAJO"/>
    <n v="9.5000000000000001E-2"/>
    <s v="REMOTA"/>
    <n v="140999588"/>
    <n v="0"/>
    <s v=" SENTENCIA 1RA FAVORABLE"/>
    <m/>
    <s v="NA"/>
    <s v="NA"/>
    <s v="6 AÑOS"/>
    <s v="MARIO DE JESUS DUQUE GIRALDO"/>
    <s v="Resolución No 052117"/>
    <d v="2012-06-04T00:00:00"/>
    <n v="67274"/>
    <s v="GESTION HUMANA Y DLLO ORGANIZACIONAL"/>
    <s v="ALEGATOS DE CONCLUSIÓN EN SEGUNDA."/>
    <d v="2020-08-31T00:00:00"/>
    <s v="2016-02"/>
    <s v="6"/>
    <s v="2020-07"/>
    <n v="0.81112653258637668"/>
    <n v="114368506.91054769"/>
    <n v="0"/>
    <d v="2022-02-02T00:00:00"/>
    <n v="1.4246575342465753"/>
    <n v="4.3843078519294892E-2"/>
    <n v="0"/>
    <n v="9.5000000000000001E-2"/>
    <s v="REMOTA"/>
    <x v="1"/>
    <n v="0"/>
  </r>
  <r>
    <n v="2016"/>
    <d v="2016-02-04T00:00:00"/>
    <d v="2011-06-28T00:00:00"/>
    <s v="Tribunal Superior de Medellin"/>
    <s v="05001310501120110082301"/>
    <s v="2019"/>
    <x v="1"/>
    <s v="EMPRESAS PUBLICAS DE MEDELLN"/>
    <s v="MARIA ISABEL ALZATE B."/>
    <n v="165769"/>
    <s v="ORDINARIA"/>
    <s v="RECONOCIMIENTO Y PAGO DE OTRAS PRESTACIONES SALARIALES, SOLCIALES Y SALARIOS"/>
    <s v="BAJO"/>
    <s v="BAJO"/>
    <s v="MEDIO   "/>
    <s v="BAJO"/>
    <n v="9.5000000000000001E-2"/>
    <s v="REMOTA"/>
    <n v="545558244"/>
    <n v="0"/>
    <s v=" RECURSO DE APELACIÓN SENTENCIA"/>
    <m/>
    <s v="NA"/>
    <s v="NA"/>
    <s v="8 AÑOS"/>
    <s v="MARIO DE JESUS DUQUE GIRALDO"/>
    <s v="Resolución No 052117"/>
    <d v="2012-06-04T00:00:00"/>
    <n v="67274"/>
    <s v="GESTION HUMANA Y DLLO ORGANIZACIONAL"/>
    <s v="EEPPMM"/>
    <d v="2020-08-31T00:00:00"/>
    <s v="2016-02"/>
    <s v="8"/>
    <s v="2020-07"/>
    <n v="0.81112653258637668"/>
    <n v="442516766.77963245"/>
    <n v="0"/>
    <d v="2024-02-02T00:00:00"/>
    <n v="3.4246575342465753"/>
    <n v="4.3843078519294892E-2"/>
    <n v="0"/>
    <n v="9.5000000000000001E-2"/>
    <s v="REMOTA"/>
    <x v="1"/>
    <n v="0"/>
  </r>
  <r>
    <n v="2017"/>
    <d v="2016-02-16T00:00:00"/>
    <d v="2015-06-09T00:00:00"/>
    <s v="Tribunal Administrativo de Antioquia"/>
    <s v="05001233300020150118900"/>
    <s v="2019"/>
    <x v="0"/>
    <s v="CURTIMBRE DE ITAGUI SA"/>
    <s v="LUISA FERNANDA DIEZ FONNEGRA"/>
    <n v="88365"/>
    <s v="NULIDAD Y RESTABLECIMIENTO DEL DERECHO"/>
    <s v="OTRAS"/>
    <s v="MEDIO   "/>
    <s v="MEDIO   "/>
    <s v="MEDIO   "/>
    <s v="MEDIO   "/>
    <n v="0.5"/>
    <s v="MEDIA"/>
    <n v="1283203255"/>
    <n v="0.5"/>
    <s v=" RECURSO DE APELACIÓN SENTENCIA"/>
    <m/>
    <s v="NA"/>
    <s v="NA"/>
    <s v="8 AÑOS"/>
    <s v="MARIO DE JESUS DUQUE GIRALDO"/>
    <s v="Resolución No 052117"/>
    <d v="2012-06-04T00:00:00"/>
    <n v="67274"/>
    <s v="HACIENDA"/>
    <s v="IMPUESTOS."/>
    <d v="2020-08-31T00:00:00"/>
    <s v="2016-02"/>
    <s v="8"/>
    <s v="2020-07"/>
    <n v="0.81112653258637668"/>
    <n v="1040840206.8317021"/>
    <n v="520420103.41585106"/>
    <d v="2024-02-14T00:00:00"/>
    <n v="3.4575342465753423"/>
    <n v="4.3843078519294892E-2"/>
    <n v="506460796.69222969"/>
    <n v="0.5"/>
    <s v="MEDIA"/>
    <x v="2"/>
    <n v="506460796.69222969"/>
  </r>
  <r>
    <n v="2018"/>
    <d v="2016-03-10T00:00:00"/>
    <d v="2013-06-19T00:00:00"/>
    <s v="Juzgado 4 Administrativo"/>
    <s v="05001333300420130002000"/>
    <s v="2019"/>
    <x v="0"/>
    <s v="DORA NORBY ALVAREZ Y OTROS"/>
    <s v="CARLOS MARIO ECHAVARRIA MONTOYA"/>
    <n v="114620"/>
    <s v="REPARACIÓN DIRECTA"/>
    <s v="VIOLACIÓN DERECHOS FUNDAMENTALES"/>
    <s v="MEDIO   "/>
    <s v="MEDIO   "/>
    <s v="MEDIO   "/>
    <s v="MEDIO   "/>
    <n v="0.5"/>
    <s v="MEDIA"/>
    <n v="283350000"/>
    <n v="0"/>
    <s v=" AUDIENCIA DE PRUEBAS"/>
    <m/>
    <s v="NA"/>
    <s v="NA"/>
    <s v="9 AÑOS"/>
    <s v="MARIO DE JESUS DUQUE GIRALDO"/>
    <s v="Resolución No 052117"/>
    <d v="2012-06-04T00:00:00"/>
    <n v="67274"/>
    <s v="EDUCACION"/>
    <s v="Esta en periodo probatorio."/>
    <d v="2020-08-31T00:00:00"/>
    <s v="2016-03"/>
    <s v="9"/>
    <s v="2020-07"/>
    <n v="0.80354364508127107"/>
    <n v="227684091.83377817"/>
    <n v="0"/>
    <d v="2025-03-08T00:00:00"/>
    <n v="4.5205479452054798"/>
    <n v="4.3843078519294892E-2"/>
    <n v="0"/>
    <n v="0.5"/>
    <s v="MEDIA"/>
    <x v="2"/>
    <n v="0"/>
  </r>
  <r>
    <n v="2019"/>
    <d v="2016-03-10T00:00:00"/>
    <d v="2013-08-08T00:00:00"/>
    <s v="Juzgado 11 Administrativo"/>
    <s v="05001333301120130033400"/>
    <s v="2019"/>
    <x v="0"/>
    <s v="JESUS REGINALDO SALASA "/>
    <s v="YAMIT ALCIDES TOUS SEVERICHE"/>
    <n v="189380"/>
    <s v="CONTRACTUAL"/>
    <s v="EQUILIBRIO ECONOMICO"/>
    <s v="MEDIO   "/>
    <s v="ALTO"/>
    <s v="MEDIO   "/>
    <s v="MEDIO   "/>
    <n v="0.67499999999999993"/>
    <s v="ALTA"/>
    <n v="323664522"/>
    <n v="0.8"/>
    <s v="AUDIENCIA INICIAL O PRIMERA AUDIENCIA"/>
    <m/>
    <s v="NA"/>
    <s v="NA"/>
    <s v="9 AÑOS"/>
    <s v="MARIO DE JESUS DUQUE GIRALDO"/>
    <s v="Resolución No 052117"/>
    <d v="2012-06-04T00:00:00"/>
    <n v="67274"/>
    <m/>
    <s v="A DESPACHO PARA SENTENCIA"/>
    <d v="2020-08-31T00:00:00"/>
    <s v="2016-03"/>
    <s v="9"/>
    <s v="2020-07"/>
    <n v="0.80354364508127107"/>
    <n v="260078569.79136726"/>
    <n v="208062855.83309382"/>
    <d v="2025-03-08T00:00:00"/>
    <n v="4.5205479452054798"/>
    <n v="4.3843078519294892E-2"/>
    <n v="200796390.45624208"/>
    <n v="0.67499999999999993"/>
    <s v="ALTA"/>
    <x v="0"/>
    <n v="200796390.45624208"/>
  </r>
  <r>
    <n v="2020"/>
    <d v="2016-03-10T00:00:00"/>
    <d v="2013-05-02T00:00:00"/>
    <s v="Juzgado 25 Administrativo Oral de Medellin"/>
    <s v="05001333302520130037500"/>
    <s v="2019"/>
    <x v="0"/>
    <s v="GUSTAVO GONZALEZ BETANCUR"/>
    <s v="NATALIA BEDOYA SIERRA"/>
    <n v="191628"/>
    <s v="REPARACIÓN DIRECTA"/>
    <s v="FALLA EN EL SERVICIO OTRAS CAUSAS"/>
    <s v="MEDIO   "/>
    <s v="MEDIO   "/>
    <s v="MEDIO   "/>
    <s v="MEDIO   "/>
    <n v="0.5"/>
    <s v="MEDIA"/>
    <n v="416456604"/>
    <n v="0.8"/>
    <s v=" ALEGATOS DE SEGUNDA"/>
    <m/>
    <s v="NA"/>
    <s v="NA"/>
    <s v="9 AÑOS"/>
    <s v="MARIO DE JESUS DUQUE GIRALDO"/>
    <s v="Resolución No 052117"/>
    <d v="2012-06-04T00:00:00"/>
    <n v="67274"/>
    <s v="DAPARD"/>
    <s v="A despacho para sentencia de primera instancia. 25 de julio de 2018."/>
    <d v="2020-08-31T00:00:00"/>
    <s v="2016-03"/>
    <s v="9"/>
    <s v="2020-07"/>
    <n v="0.80354364508127107"/>
    <n v="334641057.59632748"/>
    <n v="267712846.07706201"/>
    <d v="2025-03-08T00:00:00"/>
    <n v="4.5205479452054798"/>
    <n v="4.3843078519294892E-2"/>
    <n v="258363142.02167821"/>
    <n v="0.5"/>
    <s v="MEDIA"/>
    <x v="2"/>
    <n v="258363142.02167821"/>
  </r>
  <r>
    <n v="2021"/>
    <d v="2016-03-10T00:00:00"/>
    <d v="2013-06-20T00:00:00"/>
    <s v="Consejo de Estado"/>
    <s v="05001233300020130091900"/>
    <s v="2019"/>
    <x v="0"/>
    <s v="GILBER GRAJALES BETANCUR"/>
    <s v="ACTUA EN NOMBRE PROPIO Y EN REPRESENTACION DE LAS JUNTAS DE ACCION COMUNAL DEL CARMEN DE VIBORAL"/>
    <s v="CC: 15.446.103"/>
    <s v="NULIDAD"/>
    <s v="OTRAS"/>
    <s v="BAJO"/>
    <s v="BAJO"/>
    <s v="BAJO"/>
    <s v="BAJO"/>
    <n v="0.05"/>
    <s v="REMOTA"/>
    <n v="6174240"/>
    <n v="0"/>
    <s v=" RECURSO DE APELACIÓN SENTENCIA"/>
    <m/>
    <s v="NA"/>
    <s v="NA"/>
    <s v="9 AÑOS"/>
    <s v="MARIO DE JESUS DUQUE GIRALDO"/>
    <s v="Resolución No 052117"/>
    <d v="2012-06-04T00:00:00"/>
    <n v="67274"/>
    <s v="PARTICIPACION CIUDADANA Y DLLO SOCIAL"/>
    <s v="En apelación ante el Consejo de Estado por parte del demandante."/>
    <d v="2020-08-31T00:00:00"/>
    <s v="2016-03"/>
    <s v="9"/>
    <s v="2020-07"/>
    <n v="0.80354364508127107"/>
    <n v="4961271.3152065873"/>
    <n v="0"/>
    <d v="2025-03-08T00:00:00"/>
    <n v="4.5205479452054798"/>
    <n v="4.3843078519294892E-2"/>
    <n v="0"/>
    <n v="0.05"/>
    <s v="REMOTA"/>
    <x v="1"/>
    <n v="0"/>
  </r>
  <r>
    <n v="2022"/>
    <d v="2016-03-10T00:00:00"/>
    <d v="2014-01-14T00:00:00"/>
    <s v="Juzgado 29 Administrativo"/>
    <s v="05001333302920140001700"/>
    <s v="2019"/>
    <x v="0"/>
    <s v="JOSE ROSENDO ZULUAGA"/>
    <s v="FRANCISCO JAVIER GOMEZ GOMEZ"/>
    <n v="63678"/>
    <s v="NULIDAD Y RESTABLECIMIENTO DEL DERECHO"/>
    <s v="RELIQUIDACIÓN DE LA PENSIÓN"/>
    <s v="BAJO"/>
    <s v="BAJO"/>
    <s v="BAJO"/>
    <s v="BAJO"/>
    <n v="0.05"/>
    <s v="REMOTA"/>
    <n v="3447270"/>
    <n v="0"/>
    <s v=" SENTENCIA 1RA FAVORABLE"/>
    <m/>
    <s v="NA"/>
    <s v="NA"/>
    <s v="9 AÑOS"/>
    <s v="MARIO DE JESUS DUQUE GIRALDO"/>
    <s v="Resolución No 052117"/>
    <d v="2012-06-04T00:00:00"/>
    <n v="67274"/>
    <s v="GESTION HUMANA Y DLLO ORGANIZACIONAL"/>
    <s v="Se encuentra en Apelación. A despacho para sentencia de segunda instancia."/>
    <d v="2020-08-31T00:00:00"/>
    <s v="2016-03"/>
    <s v="9"/>
    <s v="2020-07"/>
    <n v="0.80354364508127107"/>
    <n v="2770031.9013793133"/>
    <n v="0"/>
    <d v="2025-03-08T00:00:00"/>
    <n v="4.5205479452054798"/>
    <n v="4.3843078519294892E-2"/>
    <n v="0"/>
    <n v="0.05"/>
    <s v="REMOTA"/>
    <x v="1"/>
    <n v="0"/>
  </r>
  <r>
    <n v="2023"/>
    <d v="2016-03-10T00:00:00"/>
    <d v="2014-01-23T00:00:00"/>
    <s v="Juzgado 22 Administrativo"/>
    <s v="05001333302220140005600"/>
    <s v="2019"/>
    <x v="0"/>
    <s v="YEISON ESTEBAN VILLA TAPIAS Y OTRO"/>
    <s v="NESTOR DAVID GALEANO TAMAYO"/>
    <n v="149781"/>
    <s v="REPARACIÓN DIRECTA"/>
    <s v="FALLA EN EL SERVICIO OTRAS CAUSAS"/>
    <s v="BAJO"/>
    <s v="BAJO"/>
    <s v="BAJO"/>
    <s v="BAJO"/>
    <n v="0.05"/>
    <s v="REMOTA"/>
    <n v="171176496"/>
    <n v="0"/>
    <s v=" RECURSO DE APELACIÓN SENTENCIA"/>
    <m/>
    <s v="NA"/>
    <s v="NA"/>
    <s v="8 AÑOS"/>
    <s v="MARIO DE JESUS DUQUE GIRALDO"/>
    <s v="Resolución No 052117"/>
    <d v="2012-06-04T00:00:00"/>
    <n v="67274"/>
    <s v="GOBIERNO"/>
    <s v="Se encuentra en Apelación. A despacho para sentencia de segunda instancia."/>
    <d v="2020-08-31T00:00:00"/>
    <s v="2016-03"/>
    <s v="8"/>
    <s v="2020-07"/>
    <n v="0.80354364508127107"/>
    <n v="137547785.54807961"/>
    <n v="0"/>
    <d v="2024-03-08T00:00:00"/>
    <n v="3.5205479452054793"/>
    <n v="4.3843078519294892E-2"/>
    <n v="0"/>
    <n v="0.05"/>
    <s v="REMOTA"/>
    <x v="1"/>
    <n v="0"/>
  </r>
  <r>
    <n v="2024"/>
    <d v="2015-02-19T00:00:00"/>
    <d v="2015-02-19T00:00:00"/>
    <s v="Tribunal Administrativo de Antioquia"/>
    <s v="05001233300020150039700"/>
    <s v="2019"/>
    <x v="0"/>
    <s v="DIMELCO S.A."/>
    <s v="OCTAVIO GIRALDO HERRERA"/>
    <n v="124360"/>
    <s v="REPARACIÓN DIRECTA"/>
    <s v="EQUILIBRIO ECONOMICO"/>
    <s v="MEDIO   "/>
    <s v="MEDIO   "/>
    <s v="MEDIO   "/>
    <s v="MEDIO   "/>
    <n v="0.5"/>
    <s v="MEDIA"/>
    <n v="1034182800"/>
    <n v="1"/>
    <s v="AUDIENCIA INICIAL O PRIMERA AUDIENCIA"/>
    <m/>
    <s v="NA"/>
    <s v="NA"/>
    <s v=" 6 AÑOS"/>
    <s v="MARIO DE JESUS DUQUE GIRALDO"/>
    <s v="Resolución No 052117"/>
    <d v="2012-06-04T00:00:00"/>
    <n v="67274"/>
    <s v="HACIENDA"/>
    <s v="Esta en apelación ante el Consejo de Estado."/>
    <d v="2020-08-31T00:00:00"/>
    <s v="2015-02"/>
    <s v="6"/>
    <s v="2020-07"/>
    <n v="0.87271419777299997"/>
    <n v="902546012.65263486"/>
    <n v="902546012.65263486"/>
    <d v="2021-02-17T00:00:00"/>
    <n v="0.46575342465753422"/>
    <n v="4.3843078519294892E-2"/>
    <n v="899246389.36638319"/>
    <n v="0.5"/>
    <s v="MEDIA"/>
    <x v="2"/>
    <n v="899246389.36638319"/>
  </r>
  <r>
    <n v="2025"/>
    <d v="2016-02-17T00:00:00"/>
    <d v="2015-11-17T00:00:00"/>
    <s v="Tribunal Administrativo de Antioquia"/>
    <s v="05001233300020150238800"/>
    <s v="2019"/>
    <x v="0"/>
    <s v="UNIVERSIDAD DE ANTIOQUIA"/>
    <s v="SANTIAGO ALEJANDRO JIMENEZ CAMPIÑO"/>
    <n v="193154"/>
    <s v="NULIDAD Y RESTABLECIMIENTO DEL DERECHO"/>
    <s v="IMPUESTOS"/>
    <s v="BAJO"/>
    <s v="BAJO"/>
    <s v="BAJO"/>
    <s v="BAJO"/>
    <n v="0.05"/>
    <s v="REMOTA"/>
    <n v="228627372"/>
    <n v="0"/>
    <s v="AUDIENCIA INICIAL O PRIMERA AUDIENCIA"/>
    <m/>
    <s v="NA"/>
    <s v="NA"/>
    <s v=" 6 AÑOS"/>
    <s v="MARIO DE JESUS DUQUE GIRALDO"/>
    <s v="Resolución No 052117"/>
    <d v="2012-06-04T00:00:00"/>
    <n v="67274"/>
    <s v="HACIENDA"/>
    <s v="A despacho para sentencia de primera instancia por parte del Tribunal Administrativo."/>
    <d v="2020-08-31T00:00:00"/>
    <s v="2016-02"/>
    <s v="6"/>
    <s v="2020-07"/>
    <n v="0.81112653258637668"/>
    <n v="185445727.50469565"/>
    <n v="0"/>
    <d v="2022-02-15T00:00:00"/>
    <n v="1.4602739726027398"/>
    <n v="4.3843078519294892E-2"/>
    <n v="0"/>
    <n v="0.05"/>
    <s v="REMOTA"/>
    <x v="1"/>
    <n v="0"/>
  </r>
  <r>
    <n v="2026"/>
    <d v="2016-04-15T00:00:00"/>
    <d v="2016-03-11T00:00:00"/>
    <s v="Tribunal Administrativo de Antioquia"/>
    <s v="05001233300020160064300"/>
    <s v="2019"/>
    <x v="0"/>
    <s v="ALBA DEL SOCORRO PEREZ MONTOYA"/>
    <s v="JHON FREDY NANCLARES RODRIGUEZ"/>
    <n v="187685"/>
    <s v="NULIDAD Y RESTABLECIMIENTO DEL DERECHO - LABORAL"/>
    <s v="PENSIÓN DE SOBREVIVIENTES"/>
    <s v="BAJO"/>
    <s v="BAJO"/>
    <s v="BAJO"/>
    <s v="BAJO"/>
    <n v="0.05"/>
    <s v="REMOTA"/>
    <n v="36483342"/>
    <n v="0"/>
    <s v=" ALEGATOS PRIMERA"/>
    <m/>
    <s v="NA"/>
    <s v="NA"/>
    <s v="6 AÑOS"/>
    <s v="MARIO DE JESUS DUQUE GIRALDO"/>
    <s v="Resolución No 052117"/>
    <d v="2012-06-04T00:00:00"/>
    <n v="67274"/>
    <s v="GESTION HUMANA Y DLLO ORGANIZACIONAL"/>
    <s v="A despacho para sentencia de primera instancia."/>
    <d v="2020-08-31T00:00:00"/>
    <s v="2016-04"/>
    <s v="6"/>
    <s v="2020-07"/>
    <n v="0.799576959270904"/>
    <n v="29171239.660400461"/>
    <n v="0"/>
    <d v="2022-04-14T00:00:00"/>
    <n v="1.6191780821917807"/>
    <n v="4.3843078519294892E-2"/>
    <n v="0"/>
    <n v="0.05"/>
    <s v="REMOTA"/>
    <x v="1"/>
    <n v="0"/>
  </r>
  <r>
    <n v="2027"/>
    <d v="2016-04-14T00:00:00"/>
    <d v="2016-04-14T00:00:00"/>
    <s v="Juzgado 21 Administrativo del Circuito"/>
    <s v="05001333302120160032600"/>
    <s v="2019"/>
    <x v="0"/>
    <s v="MARTHA LUZ VILLEGAS RESTREPO"/>
    <m/>
    <m/>
    <s v="NULIDAD Y RESTABLECIMIENTO DEL DERECHO - LABORAL"/>
    <s v="RELIQUIDACIÓN DE LA PENSIÓN"/>
    <s v="BAJO"/>
    <s v="BAJO"/>
    <s v="BAJO"/>
    <s v="BAJO"/>
    <n v="0.05"/>
    <s v="REMOTA"/>
    <n v="0"/>
    <n v="0"/>
    <s v="AUDIENCIA INICIAL O PRIMERA AUDIENCIA"/>
    <m/>
    <s v="NA"/>
    <s v="NA"/>
    <s v="6 AÑOS"/>
    <s v="MARIO DE JESUS DUQUE GIRALDO"/>
    <s v="Resolución No 052117"/>
    <d v="2012-06-04T00:00:00"/>
    <n v="67274"/>
    <s v="GESTION HUMANA Y DLLO ORGANIZACIONAL"/>
    <s v="Apelacion de la Sentencia de Primera instancia."/>
    <d v="2020-08-31T00:00:00"/>
    <s v="2016-04"/>
    <s v="6"/>
    <s v="2020-07"/>
    <n v="0.799576959270904"/>
    <n v="0"/>
    <n v="0"/>
    <d v="2022-04-13T00:00:00"/>
    <n v="1.6164383561643836"/>
    <n v="4.3843078519294892E-2"/>
    <n v="0"/>
    <n v="0.05"/>
    <s v="REMOTA"/>
    <x v="1"/>
    <n v="0"/>
  </r>
  <r>
    <n v="2028"/>
    <d v="2016-10-06T00:00:00"/>
    <d v="2016-09-28T00:00:00"/>
    <s v="Juzgado 21 Administrativo del Circuito"/>
    <s v="05001333302120160077500"/>
    <s v="2019"/>
    <x v="0"/>
    <s v="ALODIA MACIAS ECHEVERRI"/>
    <s v="GABRIEL EDUARDO BALZÁN"/>
    <n v="79343"/>
    <s v="NULIDAD Y RESTABLECIMIENTO DEL DERECHO - LABORAL"/>
    <s v="RELIQUIDACIÓN DE LA PENSIÓN"/>
    <s v="BAJO"/>
    <s v="BAJO"/>
    <s v="BAJO"/>
    <s v="BAJO"/>
    <n v="0.05"/>
    <s v="REMOTA"/>
    <n v="0"/>
    <n v="0"/>
    <s v=" RECURSO DE APELACIÓN SENTENCIA"/>
    <m/>
    <s v="NA"/>
    <s v="NA"/>
    <s v="7 AÑOS"/>
    <s v="MARIO DE JESUS DUQUE GIRALDO"/>
    <s v="Resolución No 052117"/>
    <d v="2012-06-04T00:00:00"/>
    <n v="67274"/>
    <s v="EDUCACION"/>
    <s v="El 13 de septiembre de 2018 se continua con la Audiencia Inicial."/>
    <d v="2020-08-31T00:00:00"/>
    <s v="2016-10"/>
    <s v="7"/>
    <s v="2020-07"/>
    <n v="0.79104764067648514"/>
    <n v="0"/>
    <n v="0"/>
    <d v="2023-10-05T00:00:00"/>
    <n v="3.095890410958904"/>
    <n v="4.3843078519294892E-2"/>
    <n v="0"/>
    <n v="0.05"/>
    <s v="REMOTA"/>
    <x v="1"/>
    <n v="0"/>
  </r>
  <r>
    <n v="2029"/>
    <d v="2016-08-19T00:00:00"/>
    <d v="2016-08-02T00:00:00"/>
    <s v="Juzgado 35 Administrativo "/>
    <s v="05001333303520160070200"/>
    <s v="2019"/>
    <x v="0"/>
    <s v="GLORIA EMILSEN ARENAS MONTOYA - JOHANA PATRICIA ARENAS MONTOYA - MARTHA LUCIA MONTOYA MONCADA - JOSE ALIRIO DE JESUS ARENAS JARAMILLO."/>
    <s v="PAULO ALEJANDRO GARCES OTERO"/>
    <n v="211802"/>
    <s v="NULIDAD Y RESTABLECIMIENTO DEL DERECHO"/>
    <s v="RELIQUIDACIÓN DE LA PENSIÓN"/>
    <s v="BAJO"/>
    <s v="BAJO"/>
    <s v="BAJO"/>
    <s v="BAJO"/>
    <n v="0.05"/>
    <s v="REMOTA"/>
    <n v="275781000"/>
    <n v="0"/>
    <s v="AUDIENCIA INICIAL O PRIMERA AUDIENCIA"/>
    <m/>
    <s v="NA"/>
    <s v="NA"/>
    <s v="6 AÑOS"/>
    <s v="MARIO DE JESUS DUQUE GIRALDO"/>
    <s v="Resolución No 052117"/>
    <d v="2012-06-04T00:00:00"/>
    <n v="67274"/>
    <s v="INFRAESTRUCTURA"/>
    <s v="Se confirma desición de segunda instancia donde se llama en garantia a asuguradoras."/>
    <d v="2020-08-31T00:00:00"/>
    <s v="2016-08"/>
    <s v="6"/>
    <s v="2020-07"/>
    <n v="0.79015613446074218"/>
    <n v="217910048.91771793"/>
    <n v="0"/>
    <d v="2022-08-18T00:00:00"/>
    <n v="1.9643835616438357"/>
    <n v="4.3843078519294892E-2"/>
    <n v="0"/>
    <n v="0.05"/>
    <s v="REMOTA"/>
    <x v="1"/>
    <n v="0"/>
  </r>
  <r>
    <n v="2030"/>
    <d v="2016-11-22T00:00:00"/>
    <d v="2016-05-16T00:00:00"/>
    <s v="Tribunal Administrativo de Antioquia"/>
    <s v="05001233300020160120300"/>
    <s v="2019"/>
    <x v="0"/>
    <s v="JOSÉ DE LA HOZ MUENTES PEÑAFIEL"/>
    <s v="CARLOS TRUJILLO BUSTAMANTE"/>
    <n v="229893"/>
    <s v="NULIDAD Y RESTABLECIMIENTO DEL DERECHO"/>
    <s v="RELIQUIDACIÓN DE LA PENSIÓN"/>
    <s v="BAJO"/>
    <s v="BAJO"/>
    <s v="BAJO"/>
    <s v="BAJO"/>
    <n v="0.05"/>
    <s v="REMOTA"/>
    <n v="0"/>
    <n v="0"/>
    <s v=" AUDIENCIA DE PRUEBAS"/>
    <m/>
    <s v="NA"/>
    <s v="NA"/>
    <s v="6 AÑOS"/>
    <s v="MARIO DE JESUS DUQUE GIRALDO"/>
    <s v="Resolución No 052117"/>
    <d v="2012-06-04T00:00:00"/>
    <n v="67274"/>
    <s v="GESTION HUMANA Y DLLO ORGANIZACIONAL"/>
    <s v="A despacho para sentencia de primera instancia."/>
    <d v="2020-08-31T00:00:00"/>
    <s v="2016-11"/>
    <s v="6"/>
    <s v="2020-07"/>
    <n v="0.79016316489215555"/>
    <n v="0"/>
    <n v="0"/>
    <d v="2022-11-21T00:00:00"/>
    <n v="2.2246575342465755"/>
    <n v="4.3843078519294892E-2"/>
    <n v="0"/>
    <n v="0.05"/>
    <s v="REMOTA"/>
    <x v="1"/>
    <n v="0"/>
  </r>
  <r>
    <n v="2031"/>
    <d v="2016-12-02T00:00:00"/>
    <d v="2016-04-13T00:00:00"/>
    <s v="Juzgado 33 Administrativo Oral de Medellin"/>
    <s v="05001333303320160054600"/>
    <s v="2019"/>
    <x v="0"/>
    <s v="JUAN JOSE CANO GARCIA - JOSE ANTONIO CANO RIOS - BLANCA ALICIA CANO RIOS - LUZ MARIELA BEDOYA CALDERON."/>
    <s v="RUBEN DARIO RICO GUERRA"/>
    <n v="74801"/>
    <s v="REPARACIÓN DIRECTA"/>
    <s v="ACCIDENTE DE TRANSITO"/>
    <s v="MEDIO   "/>
    <s v="MEDIO   "/>
    <s v="ALTO"/>
    <s v="MEDIO   "/>
    <n v="0.55000000000000004"/>
    <s v="ALTA"/>
    <n v="413673000"/>
    <n v="0.5"/>
    <s v="AUDIENCIA INICIAL O PRIMERA AUDIENCIA"/>
    <m/>
    <s v="NA"/>
    <s v="NA"/>
    <s v="7 AÑOS"/>
    <s v="MARIO DE JESUS DUQUE GIRALDO"/>
    <s v="Resolución No 052117"/>
    <d v="2012-06-04T00:00:00"/>
    <n v="67274"/>
    <s v="INFRAESTRUCTURA"/>
    <s v="Se programa Audiencia Incial para el 16 de noviembre de 2018."/>
    <d v="2020-08-31T00:00:00"/>
    <s v="2016-12"/>
    <s v="7"/>
    <s v="2020-07"/>
    <n v="0.78688289821902468"/>
    <n v="325512209.15495861"/>
    <n v="162756104.5774793"/>
    <d v="2023-12-01T00:00:00"/>
    <n v="3.2520547945205478"/>
    <n v="4.3843078519294892E-2"/>
    <n v="158646616.05397579"/>
    <n v="0.55000000000000004"/>
    <s v="ALTA"/>
    <x v="0"/>
    <n v="158646616.05397579"/>
  </r>
  <r>
    <n v="2032"/>
    <d v="2017-05-25T00:00:00"/>
    <d v="2017-05-27T00:00:00"/>
    <s v="Juzgado 22 Laboral "/>
    <s v="05001310502220170033200"/>
    <s v="2019"/>
    <x v="1"/>
    <s v="ARCANGEL AGUIRRE NOREÑA"/>
    <s v="JUAN FELIPE MOLINA ALVAREZ"/>
    <n v="68185"/>
    <s v="ORDINARIA"/>
    <s v="FALLA EN EL SERVICIO OTRAS CAUSAS"/>
    <s v="MEDIO   "/>
    <s v="MEDIO   "/>
    <s v="MEDIO   "/>
    <s v="BAJO"/>
    <n v="0.34250000000000003"/>
    <s v="MEDIA"/>
    <n v="518509671"/>
    <n v="0"/>
    <s v="AUDIENCIA INICIAL O PRIMERA AUDIENCIA"/>
    <m/>
    <s v="NA"/>
    <s v="NA"/>
    <s v="7 AÑOS"/>
    <s v="MARIO DE JESUS DUQUE GIRALDO"/>
    <s v="Resolución No 052117"/>
    <d v="2012-06-04T00:00:00"/>
    <n v="67274"/>
    <s v="DAPARD"/>
    <s v="Audiencia para octubre de 2018"/>
    <d v="2020-08-31T00:00:00"/>
    <s v="2017-05"/>
    <s v="7"/>
    <s v="2020-07"/>
    <n v="0.76223816507249575"/>
    <n v="395227860.19538349"/>
    <n v="0"/>
    <d v="2024-05-23T00:00:00"/>
    <n v="3.7287671232876711"/>
    <n v="4.3843078519294892E-2"/>
    <n v="0"/>
    <n v="0.34250000000000003"/>
    <s v="MEDIA"/>
    <x v="2"/>
    <n v="0"/>
  </r>
  <r>
    <n v="2033"/>
    <d v="2017-03-13T00:00:00"/>
    <d v="2017-03-13T00:00:00"/>
    <s v="Juzgado Civil Laboral de Caucasia"/>
    <s v="0515431120520170001600"/>
    <s v="2019"/>
    <x v="1"/>
    <s v="RUBEN DARIO ARANGO VELEZ, OSCAR ORLEY AMAYA PEREZ, ANGEL DAVID PESTAÑA, WILLINGTON DELGADO DELGADO."/>
    <s v="SIGIFREDO MANUEL CORDOBA JULIO"/>
    <n v="58837"/>
    <s v="ORDINARIA"/>
    <s v="LIQUIDACIÓN"/>
    <s v="ALTO"/>
    <s v="ALTO"/>
    <s v="ALTO"/>
    <s v="ALTO"/>
    <n v="1"/>
    <s v="ALTA"/>
    <n v="168434639"/>
    <n v="0.8"/>
    <s v=" ALEGATOS PRIMERA"/>
    <m/>
    <s v="NA"/>
    <s v="NA"/>
    <s v="5 AÑOS"/>
    <s v="MARIO DE JESUS DUQUE GIRALDO"/>
    <s v="Resolución No 052117"/>
    <d v="2012-06-04T00:00:00"/>
    <n v="67274"/>
    <s v="GESTION HUMANA Y DLLO ORGANIZACIONAL"/>
    <s v="Se deigna curador ad litem"/>
    <d v="2020-08-31T00:00:00"/>
    <s v="2017-03"/>
    <s v="5"/>
    <s v="2020-07"/>
    <n v="0.76757466281447584"/>
    <n v="129286161.23670296"/>
    <n v="103428928.98936237"/>
    <d v="2022-03-12T00:00:00"/>
    <n v="1.5287671232876712"/>
    <n v="4.3843078519294892E-2"/>
    <n v="102192954.59302846"/>
    <n v="1"/>
    <s v="ALTA"/>
    <x v="0"/>
    <n v="102192954.59302846"/>
  </r>
  <r>
    <n v="2034"/>
    <d v="2017-05-22T00:00:00"/>
    <d v="2017-04-18T00:00:00"/>
    <s v="Tribunal Administrativo de Antioquia"/>
    <s v="05001233300020170117100"/>
    <s v="2019"/>
    <x v="0"/>
    <s v="CERVECERIA UNIÓN S.A"/>
    <s v="NESTOR RAUL RODRIGUEZ PORRAS"/>
    <n v="76739"/>
    <s v="ORDINARIA"/>
    <s v="IMPUESTOS"/>
    <s v="MEDIO   "/>
    <s v="MEDIO   "/>
    <s v="ALTO"/>
    <s v="MEDIO   "/>
    <n v="0.55000000000000004"/>
    <s v="ALTA"/>
    <n v="131769524"/>
    <n v="1"/>
    <s v=" AUDIENCIA DE PRUEBAS"/>
    <m/>
    <s v="NA"/>
    <s v="NA"/>
    <s v="5 AÑOS"/>
    <s v="MARIO DE JESUS DUQUE GIRALDO"/>
    <s v="Resolución No 052117"/>
    <d v="2012-06-04T00:00:00"/>
    <n v="67274"/>
    <s v="HACIENDA"/>
    <s v="Periodo probatorio"/>
    <d v="2020-08-31T00:00:00"/>
    <s v="2017-05"/>
    <s v="5"/>
    <s v="2020-07"/>
    <n v="0.76223816507249575"/>
    <n v="100439760.18623619"/>
    <n v="100439760.18623619"/>
    <d v="2022-05-21T00:00:00"/>
    <n v="1.7205479452054795"/>
    <n v="4.3843078519294892E-2"/>
    <n v="99089952.896213859"/>
    <n v="0.55000000000000004"/>
    <s v="ALTA"/>
    <x v="0"/>
    <n v="99089952.896213859"/>
  </r>
  <r>
    <n v="2035"/>
    <d v="2017-03-03T00:00:00"/>
    <d v="2015-07-31T00:00:00"/>
    <s v="Juzgado Primero (1°) Administratvio Oral de Bogotá"/>
    <s v="1100133360322015004900"/>
    <s v="2019"/>
    <x v="0"/>
    <s v="MARIA CENELLY LOPEZ DE RIOS"/>
    <s v="ARNALDO DE JESUS MEZA VILLADIEGO"/>
    <n v="210621"/>
    <s v="REPARACIÓN DIRECTA"/>
    <s v="FALLA EN EL SERVICIO OTRAS CAUSAS"/>
    <s v="BAJO"/>
    <s v="BAJO"/>
    <s v="BAJO"/>
    <s v="BAJO"/>
    <n v="0.05"/>
    <s v="REMOTA"/>
    <n v="583481528"/>
    <n v="0"/>
    <s v="AUDIENCIA INICIAL O PRIMERA AUDIENCIA"/>
    <m/>
    <s v="NA"/>
    <s v="NA"/>
    <s v="6 AÑOS"/>
    <s v="MARIO DE JESUS DUQUE GIRALDO"/>
    <s v="Resolución No 052117"/>
    <d v="2012-06-04T00:00:00"/>
    <n v="67274"/>
    <s v="DAPARD"/>
    <s v="A DESPACHO PARA SENTENCIA"/>
    <d v="2020-08-31T00:00:00"/>
    <s v="2017-03"/>
    <s v="6"/>
    <s v="2020-07"/>
    <n v="0.76757466281447584"/>
    <n v="447865637.11307514"/>
    <n v="0"/>
    <d v="2023-03-02T00:00:00"/>
    <n v="2.5013698630136987"/>
    <n v="4.3843078519294892E-2"/>
    <n v="0"/>
    <n v="0.05"/>
    <s v="REMOTA"/>
    <x v="1"/>
    <n v="0"/>
  </r>
  <r>
    <n v="2036"/>
    <d v="2017-07-11T00:00:00"/>
    <d v="2017-07-05T00:00:00"/>
    <s v="Juzgado 1° Administrativo"/>
    <s v="05001333300120170036600"/>
    <s v="2019"/>
    <x v="0"/>
    <s v="JULIO CESAR HERRERA - YUDI ANDREA MORENO ORTIZ - MARIA MERCEDES HERRERA GOMEZ - JACOBO HERRERA MORENO - SANTIAGO HERRERA MORENO - "/>
    <s v="KAREN PAULINA RESTREPO CASTRILLON"/>
    <n v="181656"/>
    <s v="NULIDAD Y RESTABLECIMIENTO DEL DERECHO"/>
    <s v="RELIQUIDACIÓN DE LA PENSIÓN"/>
    <s v="BAJO"/>
    <s v="BAJO"/>
    <s v="BAJO"/>
    <s v="BAJO"/>
    <n v="0.05"/>
    <s v="REMOTA"/>
    <n v="730339830"/>
    <n v="0"/>
    <s v=" AUDIENCIA DE PRUEBAS"/>
    <m/>
    <s v="NA"/>
    <s v="NA"/>
    <s v="5 AÑOS"/>
    <s v="MARIO DE JESUS DUQUE GIRALDO"/>
    <s v="Resolución No 052117"/>
    <d v="2012-06-04T00:00:00"/>
    <n v="67274"/>
    <s v="GESTION HUMANA Y DLLO ORGANIZACIONAL"/>
    <s v="Periodo probatorio"/>
    <d v="2020-08-31T00:00:00"/>
    <s v="2017-07"/>
    <s v="5"/>
    <s v="2020-07"/>
    <n v="0.76175497984527818"/>
    <n v="556340002.48185384"/>
    <n v="0"/>
    <d v="2022-07-10T00:00:00"/>
    <n v="1.8575342465753424"/>
    <n v="4.3843078519294892E-2"/>
    <n v="0"/>
    <n v="0.05"/>
    <s v="REMOTA"/>
    <x v="1"/>
    <n v="0"/>
  </r>
  <r>
    <n v="2037"/>
    <d v="2017-07-24T00:00:00"/>
    <d v="2017-07-14T00:00:00"/>
    <s v="Tribunal Administrativo de Antioquia"/>
    <s v="05001233300020170189200"/>
    <s v="2019"/>
    <x v="0"/>
    <s v="ALBA RUTH GOMEZ"/>
    <s v="JACQUELINE OROZCO PATIÑO"/>
    <n v="145860"/>
    <s v="NULIDAD Y RESTABLECIMIENTO DEL DERECHO - LABORAL"/>
    <s v="RELIQUIDACIÓN DE LA PENSIÓN"/>
    <s v="BAJO"/>
    <s v="BAJO"/>
    <s v="BAJO"/>
    <s v="BAJO"/>
    <n v="0.05"/>
    <s v="REMOTA"/>
    <n v="400000000"/>
    <n v="0"/>
    <s v=" AUDIENCIA DE PRUEBAS"/>
    <m/>
    <s v="NA"/>
    <s v="NA"/>
    <s v="5 AÑOS"/>
    <s v="MARIO DE JESUS DUQUE GIRALDO"/>
    <s v="Resolución No 052117"/>
    <d v="2012-06-04T00:00:00"/>
    <n v="67274"/>
    <s v="GESTION HUMANA Y DLLO ORGANIZACIONAL"/>
    <s v="ALEGATOS DE CONCLUSIÓN EN PRIMERA."/>
    <d v="2020-08-31T00:00:00"/>
    <s v="2017-07"/>
    <s v="5"/>
    <s v="2020-07"/>
    <n v="0.76175497984527818"/>
    <n v="304701991.93811125"/>
    <n v="0"/>
    <d v="2022-07-23T00:00:00"/>
    <n v="1.893150684931507"/>
    <n v="4.3843078519294892E-2"/>
    <n v="0"/>
    <n v="0.05"/>
    <s v="REMOTA"/>
    <x v="1"/>
    <n v="0"/>
  </r>
  <r>
    <n v="2038"/>
    <d v="2017-05-25T00:00:00"/>
    <d v="2018-03-11T00:00:00"/>
    <s v="Juzgado 19 Administrativo "/>
    <s v="05001333301920170024100"/>
    <s v="2019"/>
    <x v="0"/>
    <s v="JAVIER HERRERA OSORIO"/>
    <s v="JAIRO NARANJO FLOREZ"/>
    <n v="98874"/>
    <s v="CONTRACTUAL"/>
    <s v="INCUMPLIMIENTO"/>
    <s v="MEDIO   "/>
    <s v="MEDIO   "/>
    <s v="MEDIO   "/>
    <s v="MEDIO   "/>
    <n v="0.5"/>
    <s v="MEDIA"/>
    <n v="138982264"/>
    <n v="0"/>
    <s v=" AUDIENCIA DE PRUEBAS"/>
    <m/>
    <s v="NA"/>
    <s v="NA"/>
    <s v="5 AÑOS"/>
    <s v="MARIO DE JESUS DUQUE GIRALDO"/>
    <s v="Resolución No 052117"/>
    <d v="2012-06-04T00:00:00"/>
    <n v="67274"/>
    <s v="INFRAESTRUCTURA"/>
    <s v="Este proceso se encuentra en la actualidad en la etapa de pruebas."/>
    <d v="2020-08-31T00:00:00"/>
    <s v="2017-05"/>
    <s v="5"/>
    <s v="2020-07"/>
    <n v="0.76223816507249575"/>
    <n v="105937585.88898118"/>
    <n v="0"/>
    <d v="2022-05-24T00:00:00"/>
    <n v="1.7287671232876711"/>
    <n v="4.3843078519294892E-2"/>
    <n v="0"/>
    <n v="0.5"/>
    <s v="MEDIA"/>
    <x v="2"/>
    <n v="0"/>
  </r>
  <r>
    <n v="2039"/>
    <d v="2017-09-21T00:00:00"/>
    <d v="2017-07-12T00:00:00"/>
    <s v="Juzgado 2 Administrativo Oral de Turbo "/>
    <s v="05837333300220170038600"/>
    <s v="2019"/>
    <x v="0"/>
    <s v="NELSON ESPINOSA DIAZ"/>
    <s v="GABRIEL RAUL MANRIQUE BERRIO"/>
    <n v="115922"/>
    <s v="NULIDAD Y RESTABLECIMIENTO DEL DERECHO - LABORAL"/>
    <s v="RELIQUIDACIÓN DE LA PENSIÓN"/>
    <s v="BAJO"/>
    <s v="BAJO"/>
    <s v="BAJO"/>
    <s v="BAJO"/>
    <n v="0.05"/>
    <s v="REMOTA"/>
    <n v="5239297"/>
    <n v="0"/>
    <s v=" SENTENCIA 1RA FAVORABLE"/>
    <m/>
    <s v="NA"/>
    <s v="NA"/>
    <s v="5 AÑOS "/>
    <s v="MARIO DE JESUS DUQUE GIRALDO"/>
    <s v="Resolución No 052117"/>
    <d v="2012-06-04T00:00:00"/>
    <n v="67274"/>
    <s v="EDUCACION"/>
    <s v="A DESPACHO PARA SENTENCIA"/>
    <d v="2020-08-31T00:00:00"/>
    <s v="2017-09"/>
    <s v="5"/>
    <s v="2020-07"/>
    <n v="0.76038333983224338"/>
    <n v="3983874.1512330533"/>
    <n v="0"/>
    <d v="2022-09-20T00:00:00"/>
    <n v="2.0547945205479454"/>
    <n v="4.3843078519294892E-2"/>
    <n v="0"/>
    <n v="0.05"/>
    <s v="REMOTA"/>
    <x v="1"/>
    <n v="0"/>
  </r>
  <r>
    <n v="2040"/>
    <d v="2017-04-06T00:00:00"/>
    <d v="2017-04-06T00:00:00"/>
    <s v="JUZGADO DIECIOCHO ADMINISTRATIVO DEL CIRCUITO DE MEDELLÍN"/>
    <s v="05001333301820170018400"/>
    <s v="2019"/>
    <x v="0"/>
    <s v="MANUEL SALVADOR ORTEGA"/>
    <s v="CARLOS ALBERTO VARGAS FLOREZ"/>
    <n v="81576"/>
    <s v="NULIDAD Y RESTABLECIMIENTO DEL DERECHO - LABORAL"/>
    <s v="PENSIÓN DE SOBREVIVIENTES"/>
    <s v="BAJO"/>
    <s v="ALTO"/>
    <s v="BAJO"/>
    <s v="BAJO"/>
    <n v="0.38250000000000001"/>
    <s v="MEDIA"/>
    <n v="49594283"/>
    <n v="0"/>
    <s v="AUDIENCIA INICIAL O PRIMERA AUDIENCIA"/>
    <m/>
    <s v="NA"/>
    <s v="NA"/>
    <s v="5  AÑOS"/>
    <s v="MARIO DE JESUS DUQUE GIRALDO"/>
    <s v="Resolución No 052117"/>
    <d v="2012-06-04T00:00:00"/>
    <n v="67274"/>
    <s v="EDUCACION"/>
    <s v="A DESPACHO PARA SENTENCIA"/>
    <d v="2020-08-31T00:00:00"/>
    <s v="2017-04"/>
    <s v="5"/>
    <s v="2020-07"/>
    <n v="0.76395562321009991"/>
    <n v="37887831.376923062"/>
    <n v="0"/>
    <d v="2022-04-05T00:00:00"/>
    <n v="1.5945205479452054"/>
    <n v="4.3843078519294892E-2"/>
    <n v="0"/>
    <n v="0.38250000000000001"/>
    <s v="MEDIA"/>
    <x v="2"/>
    <n v="0"/>
  </r>
  <r>
    <n v="2041"/>
    <d v="2017-11-28T00:00:00"/>
    <d v="2018-01-31T00:00:00"/>
    <s v="Juzgado tercero municipal de pequeñas causas laborales de Medellin"/>
    <s v="05001410500320170063400"/>
    <s v="2019"/>
    <x v="1"/>
    <s v="William de Jesus Naranjo Henao"/>
    <s v="ESTEBAN GRISALES ARIAS"/>
    <n v="266904"/>
    <s v="NULIDAD Y RESTABLECIMIENTO DEL DERECHO"/>
    <s v="RECONOCIMIENTO Y PAGO DE OTRAS PRESTACIONES SALARIALES, SOLCIALES Y SALARIOS"/>
    <s v="BAJO"/>
    <s v="ALTO"/>
    <s v="BAJO"/>
    <s v="BAJO"/>
    <n v="0.38250000000000001"/>
    <s v="MEDIA"/>
    <n v="10284248"/>
    <n v="0"/>
    <s v=" SENTENCIA 1RA FAVORABLE"/>
    <m/>
    <s v="NA"/>
    <s v="NA"/>
    <s v="5 AÑOS"/>
    <s v="MARIO DE JESUS DUQUE GIRALDO"/>
    <s v="Resolución No 052117"/>
    <d v="2012-06-04T00:00:00"/>
    <n v="67274"/>
    <s v="EDUCACION"/>
    <s v="Juzgado sde pequeñas causas laborales audiencia para el 15 de septiembre de 2020"/>
    <d v="2020-08-31T00:00:00"/>
    <s v="2017-11"/>
    <s v="5"/>
    <s v="2020-07"/>
    <n v="0.75888387549827907"/>
    <n v="7804549.9788254257"/>
    <n v="0"/>
    <d v="2022-11-27T00:00:00"/>
    <n v="2.2410958904109588"/>
    <n v="4.3843078519294892E-2"/>
    <n v="0"/>
    <n v="0.38250000000000001"/>
    <s v="MEDIA"/>
    <x v="2"/>
    <n v="0"/>
  </r>
  <r>
    <n v="2042"/>
    <d v="2016-12-02T00:00:00"/>
    <d v="2017-01-16T00:00:00"/>
    <s v="Juzgado 21 Administrativo Oral del Circuito"/>
    <s v="05001333302120160047400"/>
    <s v="2019"/>
    <x v="0"/>
    <s v="William de Jesus Araque Montoya"/>
    <s v="SEBASTIAN AGUDELO ECHEVERRI"/>
    <n v="247757"/>
    <s v="NULIDAD Y RESTABLECIMIENTO DEL DERECHO"/>
    <s v="RELIQUIDACIÓN DE LA PENSIÓN"/>
    <s v="BAJO"/>
    <s v="ALTO"/>
    <s v="BAJO"/>
    <s v="BAJO"/>
    <n v="0.38250000000000001"/>
    <s v="MEDIA"/>
    <n v="0"/>
    <n v="0"/>
    <s v=" SENTENCIA 1RA FAVORABLE"/>
    <m/>
    <s v="NA"/>
    <s v="NA"/>
    <s v="5 AÑOS"/>
    <s v="MARIO DE JESUS DUQUE GIRALDO"/>
    <s v="Resolución No 052117"/>
    <d v="2012-06-04T00:00:00"/>
    <n v="67274"/>
    <s v="CONTRALORIA DEPARTAMENTAL"/>
    <s v="Sentencia de primera instancia. A afavor."/>
    <d v="2020-08-31T00:00:00"/>
    <s v="2016-12"/>
    <s v="5"/>
    <s v="2020-07"/>
    <n v="0.78688289821902468"/>
    <n v="0"/>
    <n v="0"/>
    <d v="2021-12-01T00:00:00"/>
    <n v="1.252054794520548"/>
    <n v="4.3843078519294892E-2"/>
    <n v="0"/>
    <n v="0.38250000000000001"/>
    <s v="MEDIA"/>
    <x v="2"/>
    <n v="0"/>
  </r>
  <r>
    <n v="2043"/>
    <d v="2017-12-04T00:00:00"/>
    <d v="2018-02-02T00:00:00"/>
    <s v="Tribunal Administrativo de Antioquia"/>
    <s v="05001233300020170289700"/>
    <s v="2019"/>
    <x v="0"/>
    <s v="BAVARIA S.A"/>
    <s v="NESTOR RAUL RODRIGUEZ PORRAS"/>
    <n v="76739"/>
    <s v="NULIDAD Y RESTABLECIMIENTO DEL DERECHO"/>
    <s v="IMPUESTOS"/>
    <s v="MEDIO   "/>
    <s v="ALTO"/>
    <s v="MEDIO   "/>
    <s v="MEDIO   "/>
    <n v="0.67499999999999993"/>
    <s v="ALTA"/>
    <n v="257535296"/>
    <n v="1"/>
    <s v=" ALEGATOS PRIMERA"/>
    <m/>
    <s v="NA"/>
    <s v="NA"/>
    <s v="6 AÑOS"/>
    <s v="MARIO DE JESUS DUQUE GIRALDO"/>
    <s v="Resolución No 052117"/>
    <d v="2012-06-04T00:00:00"/>
    <n v="67274"/>
    <s v="HACIENDA"/>
    <s v="A DESPACHO PARA SENTENCIA"/>
    <d v="2020-08-31T00:00:00"/>
    <s v="2017-12"/>
    <s v="6"/>
    <s v="2020-07"/>
    <n v="0.75597398230954627"/>
    <n v="194689983.30238777"/>
    <n v="194689983.30238777"/>
    <d v="2023-12-03T00:00:00"/>
    <n v="3.2575342465753425"/>
    <n v="4.3843078519294892E-2"/>
    <n v="189766007.48028713"/>
    <n v="0.67499999999999993"/>
    <s v="ALTA"/>
    <x v="0"/>
    <n v="189766007.48028713"/>
  </r>
  <r>
    <n v="2044"/>
    <d v="2018-01-18T00:00:00"/>
    <d v="2018-02-05T00:00:00"/>
    <s v="Juzgado 36 Administrativo Oral de Medellin"/>
    <s v="05001333303620170065000"/>
    <s v="2019"/>
    <x v="0"/>
    <s v="AMPARO DEL S. GIRALDO ARBELAEZ"/>
    <s v="FRANKLIN ANDERSON ISAZA LONDOÑO"/>
    <n v="176482"/>
    <s v="NULIDAD Y RESTABLECIMIENTO DEL DERECHO"/>
    <s v="PENSIÓN DE SOBREVIVIENTES"/>
    <s v="BAJO"/>
    <s v="ALTO"/>
    <s v="BAJO"/>
    <s v="BAJO"/>
    <n v="0.38250000000000001"/>
    <s v="MEDIA"/>
    <n v="32341444"/>
    <n v="0"/>
    <s v=" SENTENCIA 1RA FAVORABLE"/>
    <m/>
    <s v="NA"/>
    <s v="NA"/>
    <s v="4 AÑOS"/>
    <s v="MARIO DE JESUS DUQUE GIRALDO"/>
    <s v="Resolución No 052117"/>
    <d v="2012-06-04T00:00:00"/>
    <n v="67274"/>
    <s v="GESTION HUMANA Y DLLO ORGANIZACIONAL"/>
    <s v="ALEGAOS"/>
    <d v="2020-08-31T00:00:00"/>
    <s v="2018-01"/>
    <s v="4"/>
    <s v="2020-07"/>
    <n v="0.75126308387247931"/>
    <n v="24296932.956329092"/>
    <n v="0"/>
    <d v="2022-01-17T00:00:00"/>
    <n v="1.3808219178082193"/>
    <n v="4.3843078519294892E-2"/>
    <n v="0"/>
    <n v="0.38250000000000001"/>
    <s v="MEDIA"/>
    <x v="2"/>
    <n v="0"/>
  </r>
  <r>
    <n v="2045"/>
    <d v="2016-03-30T00:00:00"/>
    <d v="2016-03-30T00:00:00"/>
    <s v="JUZGADO CIVIL LABORAL DE CAUCASIA"/>
    <s v="05154310300120160003800"/>
    <s v="2019"/>
    <x v="1"/>
    <s v="NEBER GOMEZ"/>
    <s v="JULIA FERNANDA MUÑOZ RINCÓN"/>
    <n v="215278"/>
    <s v="ORDINARIA"/>
    <s v="LIQUIDACIÓN"/>
    <s v="ALTO"/>
    <s v="ALTO"/>
    <s v="ALTO"/>
    <s v="ALTO"/>
    <n v="1"/>
    <s v="ALTA"/>
    <n v="50392861"/>
    <n v="0.17"/>
    <s v=" AUDIENCIA DE PRUEBAS"/>
    <n v="0"/>
    <s v="NA"/>
    <s v="NA"/>
    <s v="6 AÑOS"/>
    <s v="MARIO DE JESUS DUQUE GIRALDO"/>
    <s v="Resolución No 052117"/>
    <d v="2012-06-04T00:00:00"/>
    <n v="67274"/>
    <s v="EDUCACION"/>
    <s v="DEMANDA DE BRILLADORA ESMERALDA"/>
    <d v="2020-08-31T00:00:00"/>
    <s v="2016-03"/>
    <s v="6"/>
    <s v="2020-07"/>
    <n v="0.80354364508127107"/>
    <n v="40492863.21401383"/>
    <n v="6883786.746382352"/>
    <d v="2022-03-29T00:00:00"/>
    <n v="1.5753424657534247"/>
    <n v="4.3843078519294892E-2"/>
    <n v="6799034.9075758895"/>
    <n v="1"/>
    <s v="ALTA"/>
    <x v="0"/>
    <n v="6799034.9075758895"/>
  </r>
  <r>
    <n v="2046"/>
    <d v="2016-11-09T00:00:00"/>
    <d v="2016-07-18T00:00:00"/>
    <s v="JUZGADO 23 LABORAL DEL CIRCUITO DE MEDELLÍN"/>
    <s v="05001310502320160085800"/>
    <s v="2019"/>
    <x v="1"/>
    <s v="CARLOS RAUL GARCIA ESCOBAR"/>
    <s v="JULIA FERNANDA MUÑOZ RINCÓN"/>
    <n v="215278"/>
    <s v="ORDINARIA"/>
    <s v="LIQUIDACIÓN"/>
    <s v="ALTO"/>
    <s v="ALTO"/>
    <s v="ALTO"/>
    <s v="ALTO"/>
    <n v="1"/>
    <s v="ALTA"/>
    <n v="50744128"/>
    <n v="0.17"/>
    <s v=" ALEGATOS PRIMERA"/>
    <n v="0"/>
    <s v="NA"/>
    <s v="NA"/>
    <s v="6 AÑOS"/>
    <s v="MARIO DE JESUS DUQUE GIRALDO"/>
    <s v="Resolución No 052117"/>
    <d v="2012-06-04T00:00:00"/>
    <n v="67274"/>
    <s v="EDUCACION"/>
    <s v="DEMANDA DE BRILLADORA ESMERALDA"/>
    <d v="2020-08-31T00:00:00"/>
    <s v="2016-11"/>
    <s v="6"/>
    <s v="2020-07"/>
    <n v="0.79016316489215555"/>
    <n v="40096140.780172646"/>
    <n v="6816343.9326293506"/>
    <d v="2022-11-08T00:00:00"/>
    <n v="2.1890410958904107"/>
    <n v="4.3843078519294892E-2"/>
    <n v="6700009.9007575838"/>
    <n v="1"/>
    <s v="ALTA"/>
    <x v="0"/>
    <n v="6700009.9007575838"/>
  </r>
  <r>
    <n v="2047"/>
    <d v="2018-05-08T00:00:00"/>
    <d v="2018-05-04T00:00:00"/>
    <s v="JUZGADO 19 ADMINISTRATIVO ORAL DE MEDELLÍN"/>
    <s v="05001333301920180015800"/>
    <s v="2019"/>
    <x v="0"/>
    <s v="DAISY BORJA MORALES"/>
    <s v="DIANA CAROLINA ALZATE QUINTERO"/>
    <n v="165819"/>
    <s v="NULIDAD Y RESTABLECIMIENTO DEL DERECHO - LABORAL"/>
    <s v="RELIQUIDACIÓN DE LA PENSIÓN"/>
    <s v="MEDIO   "/>
    <s v="ALTO"/>
    <s v="BAJO"/>
    <s v="MEDIO   "/>
    <n v="0.62999999999999989"/>
    <s v="ALTA"/>
    <n v="12585903"/>
    <n v="0"/>
    <s v=" AUDIENCIA DE PRUEBAS"/>
    <m/>
    <s v="NA"/>
    <s v="NA"/>
    <s v="4 AÑOS"/>
    <s v="MARIO DE JESUS DUQUE GIRALDO"/>
    <s v="Resolución No 052117"/>
    <d v="2012-06-04T00:00:00"/>
    <n v="67274"/>
    <s v="EDUCACION"/>
    <s v="Se encuentra este proceso en la etapa de notificación de la demanda."/>
    <d v="2020-08-31T00:00:00"/>
    <s v="2018-05"/>
    <s v="4"/>
    <s v="2020-07"/>
    <n v="0.73891229786794344"/>
    <n v="9299878.5064730421"/>
    <n v="0"/>
    <d v="2022-05-07T00:00:00"/>
    <n v="1.6821917808219178"/>
    <n v="4.3843078519294892E-2"/>
    <n v="0"/>
    <n v="0.62999999999999989"/>
    <s v="ALTA"/>
    <x v="0"/>
    <n v="0"/>
  </r>
  <r>
    <n v="2048"/>
    <d v="2018-07-23T00:00:00"/>
    <d v="2018-06-01T00:00:00"/>
    <s v="JUZGADO 5 LABORAL DEL CIRCUITO DE MEDELLIN"/>
    <s v="05001310500520180035700"/>
    <s v="2019"/>
    <x v="1"/>
    <s v="JESUS ANTONIO TAPIAS RIOS"/>
    <s v="NICOLAS OCTAVIO ARISMENDI VILLEGAS"/>
    <n v="140233"/>
    <s v="ORDINARIA"/>
    <s v="LIQUIDACIÓN"/>
    <s v="MEDIO   "/>
    <s v="MEDIO   "/>
    <s v="MEDIO   "/>
    <s v="MEDIO   "/>
    <n v="0.5"/>
    <s v="MEDIA"/>
    <n v="31453707"/>
    <n v="0.8"/>
    <s v="CONTESTACIÓN"/>
    <m/>
    <s v="NA"/>
    <s v="NA"/>
    <s v="4  AÑOS"/>
    <s v="MARIO DE JESUS DUQUE GIRALDO"/>
    <s v="Resolución No 052117"/>
    <d v="2012-06-04T00:00:00"/>
    <n v="67274"/>
    <s v="EDUCACION"/>
    <s v="DEMANDA PASCUAL BRAVO. Se contesto la demanda el 16 de agosto de 2018."/>
    <d v="2020-08-31T00:00:00"/>
    <s v="2018-07"/>
    <s v="4"/>
    <s v="2020-07"/>
    <n v="0.73871336652539898"/>
    <n v="23235273.787673507"/>
    <n v="18588219.030138806"/>
    <d v="2022-07-22T00:00:00"/>
    <n v="1.8904109589041096"/>
    <n v="4.3843078519294892E-2"/>
    <n v="18313932.830417655"/>
    <n v="0.5"/>
    <s v="MEDIA"/>
    <x v="2"/>
    <n v="18313932.830417655"/>
  </r>
  <r>
    <n v="2049"/>
    <d v="2018-04-11T00:00:00"/>
    <d v="2018-03-22T00:00:00"/>
    <s v="JUZGADO 6 ADMINISTRATIVO ORAL DE MEDELLIN"/>
    <s v="05001333300620180011000"/>
    <s v="2019"/>
    <x v="0"/>
    <s v="TABLEMAC S.A.S"/>
    <s v="DAVID ARISTIZABAL VELASQUEZ"/>
    <n v="187613"/>
    <s v="POPULAR"/>
    <s v="FALLA EN EL SERVICIO OTRAS CAUSAS"/>
    <s v="BAJO"/>
    <s v="ALTO"/>
    <s v="BAJO"/>
    <s v="MEDIO   "/>
    <n v="0.54"/>
    <s v="ALTA"/>
    <n v="0"/>
    <n v="2"/>
    <s v=" AUDIENCIA DE PRUEBAS"/>
    <m/>
    <s v="NA"/>
    <s v="NA"/>
    <s v="5 AÑOS"/>
    <s v="MARIO DE JESUS DUQUE GIRALDO"/>
    <s v="Resolución No 052117"/>
    <d v="2012-06-04T00:00:00"/>
    <n v="67274"/>
    <s v="MINAS"/>
    <s v="Todavia no se ha notificado la demanda por buzon electrónico. Se está a la espera de la notificación para contestar."/>
    <d v="2020-08-31T00:00:00"/>
    <s v="2018-04"/>
    <s v="5"/>
    <s v="2020-07"/>
    <n v="0.74078668525523483"/>
    <n v="0"/>
    <n v="0"/>
    <d v="2023-04-10T00:00:00"/>
    <n v="2.6082191780821917"/>
    <n v="4.3843078519294892E-2"/>
    <n v="0"/>
    <n v="0.54"/>
    <s v="ALTA"/>
    <x v="0"/>
    <n v="0"/>
  </r>
  <r>
    <n v="2050"/>
    <d v="2016-09-23T00:00:00"/>
    <d v="2016-08-02T00:00:00"/>
    <s v="JUZGADO 12 LABORAL DEL CIRCUITO DE MEDELLIN"/>
    <s v="05001310501220160089300"/>
    <s v="2019"/>
    <x v="1"/>
    <s v="EDGAR ANTONIO GONZALEZ LONDOÑO"/>
    <s v="CATALINA TORO GOMEZ"/>
    <n v="149178"/>
    <s v="ORDINARIA"/>
    <s v="RELIQUIDACIÓN DE LA PENSIÓN"/>
    <s v="MEDIO   "/>
    <s v="MEDIO   "/>
    <s v="MEDIO   "/>
    <s v="MEDIO   "/>
    <n v="0.5"/>
    <s v="MEDIA"/>
    <n v="15624840"/>
    <n v="0"/>
    <s v=" SENTENCIA 1RA FAVORABLE"/>
    <m/>
    <s v="NA"/>
    <s v="NA"/>
    <s v="6 AÑOS"/>
    <s v="MARIO DE JESUS DUQUE GIRALDO"/>
    <s v="Resolución No 052117"/>
    <d v="2012-06-04T00:00:00"/>
    <n v="67274"/>
    <s v="GESTION HUMANA Y DLLO ORGANIZACIONAL"/>
    <s v="Se contesto la demanda el 5 de julio de 2018."/>
    <d v="2020-08-31T00:00:00"/>
    <s v="2016-09"/>
    <s v="6"/>
    <s v="2020-07"/>
    <n v="0.79057379366945824"/>
    <n v="12352589.034278298"/>
    <n v="0"/>
    <d v="2022-09-22T00:00:00"/>
    <n v="2.0602739726027397"/>
    <n v="4.3843078519294892E-2"/>
    <n v="0"/>
    <n v="0.5"/>
    <s v="MEDIA"/>
    <x v="2"/>
    <n v="0"/>
  </r>
  <r>
    <n v="2051"/>
    <d v="2018-06-29T00:00:00"/>
    <d v="2018-09-05T00:00:00"/>
    <s v="JUZGADO 5 ADMINISTRATIVO DEL CIRCUITO DE MEDELLIN"/>
    <s v="05001333300520180018000"/>
    <s v="2019"/>
    <x v="0"/>
    <s v="ELIANA CANO SALDARRIAGA"/>
    <s v="JULIA FERNANDA MUÑOZ RINCÓN"/>
    <n v="215278"/>
    <s v="NULIDAD Y RESTABLECIMIENTO DEL DERECHO"/>
    <s v="RECONOCIMIENTO Y PAGO DE OTRAS PRESTACIONES SALARIALES, SOLCIALES Y SALARIOS"/>
    <s v="MEDIO   "/>
    <s v="MEDIO   "/>
    <s v="MEDIO   "/>
    <s v="MEDIO   "/>
    <n v="0.5"/>
    <s v="MEDIA"/>
    <n v="111885689"/>
    <n v="0"/>
    <s v="CONTESTACIÓN"/>
    <m/>
    <s v="NA"/>
    <s v="NA"/>
    <s v="4  AÑOS"/>
    <s v="MARIO DE JESUS DUQUE GIRALDO"/>
    <s v="Resolución No 052117"/>
    <d v="2012-06-04T00:00:00"/>
    <n v="67274"/>
    <s v="EDUCACION"/>
    <s v="DEMANDA CONTRA EL PASCUAL BRAVO"/>
    <d v="2020-08-31T00:00:00"/>
    <s v="2018-06"/>
    <s v="4"/>
    <s v="2020-07"/>
    <n v="0.73777124655030268"/>
    <n v="82546044.244669482"/>
    <n v="0"/>
    <d v="2022-06-28T00:00:00"/>
    <n v="1.8246575342465754"/>
    <n v="4.3843078519294892E-2"/>
    <n v="0"/>
    <n v="0.5"/>
    <s v="MEDIA"/>
    <x v="2"/>
    <n v="0"/>
  </r>
  <r>
    <n v="2052"/>
    <d v="2018-05-08T00:00:00"/>
    <d v="2018-06-19T00:00:00"/>
    <s v="JUZGADO 19 ADMINISTRATIVO ORAL DE MEDELLIN"/>
    <s v="05001333301920180015800"/>
    <s v="2019"/>
    <x v="0"/>
    <s v="DAISY BORJA MORALES"/>
    <s v="DIANA CAROLINA ALZATE QUINTERO"/>
    <n v="165819"/>
    <s v="NULIDAD Y RESTABLECIMIENTO DEL DERECHO"/>
    <s v="RELIQUIDACIÓN DE LA PENSIÓN"/>
    <s v="MEDIO   "/>
    <s v="MEDIO   "/>
    <s v="MEDIO   "/>
    <s v="MEDIO   "/>
    <n v="0.5"/>
    <s v="MEDIA"/>
    <n v="12585903"/>
    <n v="0"/>
    <s v="CONTESTACIÓN"/>
    <m/>
    <s v="NA"/>
    <s v="NA"/>
    <s v="4 AÑOS"/>
    <s v="MARIO DE JESUS DUQUE GIRALDO"/>
    <s v="Resolución No 052117"/>
    <d v="2012-06-04T00:00:00"/>
    <n v="67274"/>
    <s v="EDUCACION"/>
    <s v="FONDO NACIONAL DE PRESTACIONES SOCIALES "/>
    <d v="2020-08-31T00:00:00"/>
    <s v="2018-05"/>
    <s v="4"/>
    <s v="2020-07"/>
    <n v="0.73891229786794344"/>
    <n v="9299878.5064730421"/>
    <n v="0"/>
    <d v="2022-05-07T00:00:00"/>
    <n v="1.6821917808219178"/>
    <n v="4.3843078519294892E-2"/>
    <n v="0"/>
    <n v="0.5"/>
    <s v="MEDIA"/>
    <x v="2"/>
    <n v="0"/>
  </r>
  <r>
    <n v="2053"/>
    <d v="2018-07-12T00:00:00"/>
    <d v="2018-08-27T00:00:00"/>
    <s v="TRIBUNAL ADMINISTRATIVO DE ANTIOQUA"/>
    <s v="05001233300020180101800"/>
    <s v="2019"/>
    <x v="0"/>
    <s v="ARNULFO GABRIEL MÁRQUEZ CARRILLO"/>
    <s v="LESNEY KATERINE GONZÁLEZ PRADA"/>
    <n v="139943"/>
    <s v="CONTRACTUAL"/>
    <s v="INCUMPLIMIENTO"/>
    <s v="MEDIO   "/>
    <s v="MEDIO   "/>
    <s v="MEDIO   "/>
    <s v="MEDIO   "/>
    <n v="0.5"/>
    <s v="MEDIA"/>
    <n v="1918674933"/>
    <n v="0"/>
    <s v=" AUDIENCIA DE PRUEBAS"/>
    <m/>
    <s v="NA"/>
    <s v="NA"/>
    <s v="4  AÑOS"/>
    <s v="MARIO DE JESUS DUQUE GIRALDO"/>
    <s v="Resolución No 052117"/>
    <d v="2012-06-04T00:00:00"/>
    <n v="67274"/>
    <s v="EDUCACION"/>
    <s v="CONTRATO CON VIVA"/>
    <d v="2020-08-31T00:00:00"/>
    <s v="2018-07"/>
    <s v="4"/>
    <s v="2020-07"/>
    <n v="0.73871336652539898"/>
    <n v="1417350819.0243244"/>
    <n v="0"/>
    <d v="2022-07-11T00:00:00"/>
    <n v="1.8602739726027397"/>
    <n v="4.3843078519294892E-2"/>
    <n v="0"/>
    <n v="0.5"/>
    <s v="MEDIA"/>
    <x v="2"/>
    <n v="0"/>
  </r>
  <r>
    <n v="2054"/>
    <d v="2016-10-11T00:00:00"/>
    <d v="2016-04-13T00:00:00"/>
    <s v="JUZGADO 33 Administrativo Oral de Medellin"/>
    <s v="05001333303320160054600"/>
    <s v="2019"/>
    <x v="0"/>
    <s v="JUAN JOSÉ CANO GARCÍA"/>
    <s v="RUBÉN DARÍO RICO GUERRA"/>
    <n v="75801"/>
    <s v="REPARACIÓN DIRECTA"/>
    <s v="FALLA EN EL SERVICIO OTRAS CAUSAS"/>
    <s v="MEDIO   "/>
    <s v="MEDIO   "/>
    <s v="MEDIO   "/>
    <s v="MEDIO   "/>
    <n v="0.5"/>
    <s v="MEDIA"/>
    <n v="68945400"/>
    <n v="0"/>
    <s v=" AUDIENCIA DE PRUEBAS"/>
    <m/>
    <s v="NA"/>
    <s v="NA"/>
    <s v="5 AÑOS"/>
    <s v="MARIO DE JESUS DUQUE GIRALDO"/>
    <s v="Resolución No 052117"/>
    <d v="2012-06-04T00:00:00"/>
    <n v="67274"/>
    <s v="INFRAESTRUCTURA"/>
    <s v="PERIODO PROBATORIO"/>
    <d v="2020-08-31T00:00:00"/>
    <s v="2016-10"/>
    <s v="5"/>
    <s v="2020-07"/>
    <n v="0.79104764067648514"/>
    <n v="54539096.005496539"/>
    <n v="0"/>
    <d v="2021-10-10T00:00:00"/>
    <n v="1.1095890410958904"/>
    <n v="4.3843078519294892E-2"/>
    <n v="0"/>
    <n v="0.5"/>
    <s v="MEDIA"/>
    <x v="2"/>
    <n v="0"/>
  </r>
  <r>
    <n v="2055"/>
    <d v="2018-10-23T00:00:00"/>
    <d v="2018-10-22T00:00:00"/>
    <s v="TRIBUNAL ADMINISTRATIVO DE ANTIOQUIA"/>
    <s v="05001233300020180201100"/>
    <s v="2019"/>
    <x v="0"/>
    <s v="ADRIANA MELO WHITE"/>
    <s v="ADRIANA MELO WHITE"/>
    <n v="105830"/>
    <s v="NULIDAD"/>
    <s v="DECRETO DEPARTAMENTAL GENERAL"/>
    <s v="MEDIO   "/>
    <s v="MEDIO   "/>
    <s v="MEDIO   "/>
    <s v="MEDIO   "/>
    <n v="0.5"/>
    <s v="MEDIA"/>
    <n v="0"/>
    <n v="0"/>
    <s v="CONTESTACIÓN"/>
    <m/>
    <s v="SUSPENSION PROVISIONAL"/>
    <m/>
    <s v="4 AÑOS"/>
    <s v="MARIO DE JESUS DUQUE GIRALDO"/>
    <s v="Resolución No 052117"/>
    <d v="2012-06-04T00:00:00"/>
    <n v="67274"/>
    <s v="ASAMBLEA DEPARTAMENTAL"/>
    <s v="ALEGATOS"/>
    <d v="2020-08-31T00:00:00"/>
    <s v="2018-10"/>
    <s v="4"/>
    <s v="2020-07"/>
    <n v="0.73572886802285709"/>
    <n v="0"/>
    <n v="0"/>
    <d v="2022-10-22T00:00:00"/>
    <n v="2.1424657534246574"/>
    <n v="4.3843078519294892E-2"/>
    <n v="0"/>
    <n v="0.5"/>
    <s v="MEDIA"/>
    <x v="2"/>
    <n v="0"/>
  </r>
  <r>
    <n v="2056"/>
    <d v="2018-09-06T00:00:00"/>
    <d v="2018-08-31T00:00:00"/>
    <s v="JUZGADO 25 ADMINISTRATIVO ORAL DE MEDELLÍN"/>
    <s v="05001333302520180034500"/>
    <s v="2019"/>
    <x v="0"/>
    <s v="MARTHA CECILIA VANEGAS ROMÁN"/>
    <s v="JAIME JAVIER DÍAZ PELAÉZ"/>
    <n v="89803"/>
    <s v="NULIDAD Y RESTABLECIMIENTO DEL DERECHO - LABORAL"/>
    <s v="RELIQUIDACIÓN DE LA PENSIÓN"/>
    <s v="BAJO"/>
    <s v="ALTO"/>
    <s v="BAJO"/>
    <s v="MEDIO   "/>
    <n v="0.54"/>
    <s v="ALTA"/>
    <n v="43750200"/>
    <n v="0"/>
    <s v=" ALEGATOS PRIMERA"/>
    <m/>
    <s v="NA"/>
    <s v="NA"/>
    <s v="4 AÑOS"/>
    <s v="MARIO DE JESUS DUQUE GIRALDO"/>
    <s v="Resolución No 052117"/>
    <d v="2012-06-04T00:00:00"/>
    <n v="67274"/>
    <s v="EDUCACION"/>
    <s v="ALEGATOS DE CONCLUSION"/>
    <d v="2020-08-31T00:00:00"/>
    <s v="2018-09"/>
    <s v="4"/>
    <s v="2020-07"/>
    <n v="0.73661443780017011"/>
    <n v="32227028.976645004"/>
    <n v="0"/>
    <d v="2022-09-05T00:00:00"/>
    <n v="2.0136986301369864"/>
    <n v="4.3843078519294892E-2"/>
    <n v="0"/>
    <n v="0.54"/>
    <s v="ALTA"/>
    <x v="0"/>
    <n v="0"/>
  </r>
  <r>
    <n v="2057"/>
    <d v="2018-05-17T00:00:00"/>
    <d v="2018-05-09T00:00:00"/>
    <s v="JUZGADO 22 LABORAL DEL CIRCUITO DE MEDELLIN"/>
    <s v="05001310502220180023100"/>
    <s v="2019"/>
    <x v="1"/>
    <s v="LUZ MARIELA MORA CASTRO"/>
    <s v="NICOLAS OCTAVIO ARISMENDI VILLEGAS"/>
    <n v="140233"/>
    <s v="ORDINARIA"/>
    <s v="OTRAS"/>
    <s v="MEDIO   "/>
    <s v="MEDIO   "/>
    <s v="MEDIO   "/>
    <s v="MEDIO   "/>
    <n v="0.5"/>
    <s v="MEDIA"/>
    <n v="86974555"/>
    <n v="0"/>
    <s v="CONTESTACIÓN"/>
    <m/>
    <s v="NA"/>
    <s v="NA"/>
    <s v="4 AÑOS"/>
    <s v="MARIO DE JESUS DUQUE GIRALDO"/>
    <s v="Resolución No 052117"/>
    <d v="2012-06-04T00:00:00"/>
    <n v="67274"/>
    <s v="EDUCACION"/>
    <s v="SE REMITE AL JUZGADO 23 LABORAL DEL CIRCUITO"/>
    <d v="2020-08-31T00:00:00"/>
    <s v="2018-05"/>
    <s v="4"/>
    <s v="2020-07"/>
    <n v="0.73891229786794344"/>
    <n v="64266568.29109183"/>
    <n v="0"/>
    <d v="2022-05-16T00:00:00"/>
    <n v="1.7068493150684931"/>
    <n v="4.3843078519294892E-2"/>
    <n v="0"/>
    <n v="0.5"/>
    <s v="MEDIA"/>
    <x v="2"/>
    <n v="0"/>
  </r>
  <r>
    <n v="2058"/>
    <d v="2018-02-20T00:00:00"/>
    <d v="2018-02-07T00:00:00"/>
    <s v="TRIBUNAL ADMINISTRATVO DE ANTIOQUIA"/>
    <s v="05001233300020180035100"/>
    <s v="2019"/>
    <x v="0"/>
    <s v="UNIÓN TEMPORAL (PAE) DE ANTIOQUIA"/>
    <s v="HECTOR ALFONSO CARVAJAL LONDOÑO"/>
    <n v="30144"/>
    <s v="CONTRACTUAL"/>
    <s v="INCUMPLIMIENTO"/>
    <s v="MEDIO   "/>
    <s v="MEDIO   "/>
    <s v="MEDIO   "/>
    <s v="MEDIO   "/>
    <n v="0.5"/>
    <s v="MEDIA"/>
    <n v="706312424"/>
    <n v="0"/>
    <s v=" AUDIENCIA DE PRUEBAS"/>
    <m/>
    <s v="NA"/>
    <s v="NA"/>
    <s v="5 AÑOS"/>
    <s v="MARIO DE JESUS DUQUE GIRALDO"/>
    <s v="Resolución No 052117"/>
    <d v="2012-06-04T00:00:00"/>
    <n v="67274"/>
    <s v="MANA"/>
    <s v="EN AUDIENCIA INCIAL SE DECRETO AUDIENCIA DE PRUEBAS."/>
    <d v="2020-08-31T00:00:00"/>
    <s v="2018-02"/>
    <s v="5"/>
    <s v="2020-07"/>
    <n v="0.74599443734185067"/>
    <n v="526905139.32943869"/>
    <n v="0"/>
    <d v="2023-02-19T00:00:00"/>
    <n v="2.4712328767123286"/>
    <n v="4.3843078519294892E-2"/>
    <n v="0"/>
    <n v="0.5"/>
    <s v="MEDIA"/>
    <x v="2"/>
    <n v="0"/>
  </r>
  <r>
    <n v="2059"/>
    <d v="2018-12-06T00:00:00"/>
    <d v="2018-12-04T00:00:00"/>
    <s v="JUZGADO 27 ADMINISTRATIVO DEL CIRCUITO DE MEDELLIN"/>
    <s v="05001333302720180047000"/>
    <s v="2019"/>
    <x v="0"/>
    <s v="MARIA LIGIA OQUENDO HERRERA"/>
    <s v="JAIME JAVIER DÍAZ PELAÉZ"/>
    <n v="89803"/>
    <s v="NULIDAD Y RESTABLECIMIENTO DEL DERECHO - LABORAL"/>
    <s v="RELIQUIDACIÓN DE LA PENSIÓN"/>
    <s v="BAJO"/>
    <s v="ALTO"/>
    <s v="BAJO"/>
    <s v="ALTO"/>
    <n v="0.71499999999999997"/>
    <s v="ALTA"/>
    <n v="11102448"/>
    <n v="0"/>
    <s v=" AUDIENCIA DE PRUEBAS"/>
    <m/>
    <s v="NA"/>
    <s v="NA"/>
    <s v="4 AÑOS"/>
    <s v="MARIO DE JESUS DUQUE GIRALDO"/>
    <s v="Resolución No 052117"/>
    <d v="2012-06-04T00:00:00"/>
    <n v="67274"/>
    <s v="EDUCACION"/>
    <s v="ALEGATOS"/>
    <d v="2020-08-31T00:00:00"/>
    <s v="2018-12"/>
    <s v="4"/>
    <s v="2020-07"/>
    <n v="0.73268911507362433"/>
    <n v="8134642.8002709299"/>
    <n v="0"/>
    <d v="2022-12-05T00:00:00"/>
    <n v="2.2630136986301368"/>
    <n v="4.3843078519294892E-2"/>
    <n v="0"/>
    <n v="0.71499999999999997"/>
    <s v="ALTA"/>
    <x v="0"/>
    <n v="0"/>
  </r>
  <r>
    <n v="2060"/>
    <d v="2019-01-25T00:00:00"/>
    <d v="2018-07-18T00:00:00"/>
    <s v="TRIBUNAL ADMNISTRATIVO DE ANTIOQUIA"/>
    <s v="05001233300020180136100"/>
    <s v="2019"/>
    <x v="0"/>
    <s v="CONSORCIO OBRAS DE ANTIOQUIA"/>
    <s v="ALEJANDRO PINEDA MENESES"/>
    <n v="119394"/>
    <s v="CONTRACTUAL"/>
    <s v="INCUMPLIMIENTO"/>
    <s v="MEDIO   "/>
    <s v="MEDIO   "/>
    <s v="MEDIO   "/>
    <s v="MEDIO   "/>
    <n v="0.5"/>
    <s v="MEDIA"/>
    <n v="1452740495"/>
    <n v="0"/>
    <s v="CONTESTACIÓN"/>
    <m/>
    <s v="NA"/>
    <s v="NA"/>
    <s v="5 AÑOS"/>
    <s v="MARIO DE JESUS DUQUE GIRALDO"/>
    <s v="Resolución No 052117"/>
    <d v="2012-06-04T00:00:00"/>
    <n v="67274"/>
    <s v="INFRAESTRUCTURA"/>
    <s v="ADMITE LLAMAMIENTO  EN GARANTIA DE VIVA"/>
    <d v="2020-08-31T00:00:00"/>
    <s v="2019-01"/>
    <s v="5"/>
    <s v="2020-07"/>
    <n v="1.0434541229259338"/>
    <n v="1515868059.0492117"/>
    <n v="0"/>
    <d v="2024-01-24T00:00:00"/>
    <n v="3.4"/>
    <n v="4.3843078519294892E-2"/>
    <n v="0"/>
    <n v="0.5"/>
    <s v="MEDIA"/>
    <x v="2"/>
    <n v="0"/>
  </r>
  <r>
    <n v="2061"/>
    <d v="2019-02-28T00:00:00"/>
    <d v="2019-02-14T00:00:00"/>
    <s v="JUZGADO QUINTO ADMINISTRATIVO DEL CIRCUITO DE MEDELLIN"/>
    <s v="05001333300520170046000"/>
    <s v="2019"/>
    <x v="0"/>
    <s v="MARTHA NELLY DE FÁTIMA OCHOA MESA"/>
    <s v="JUAN ESTEBAN ALZATE ORTIZ"/>
    <n v="166991"/>
    <s v="EJECUTIVA"/>
    <s v="LIQUIDACIÓN"/>
    <s v="MEDIO   "/>
    <s v="MEDIO   "/>
    <s v="MEDIO   "/>
    <s v="MEDIO   "/>
    <n v="0.5"/>
    <s v="MEDIA"/>
    <n v="311090431"/>
    <n v="0"/>
    <s v="AUDIENCIA INICIAL O PRIMERA AUDIENCIA"/>
    <m/>
    <s v="NA"/>
    <s v="NA"/>
    <s v="5 AÑOS"/>
    <s v="MARIO DE JESUS DUQUE GIRALDO"/>
    <s v="Resolución No 052117"/>
    <d v="2012-06-04T00:00:00"/>
    <n v="67274"/>
    <s v="SECCIONAL DE SALUD Y PROTECCION SOCIAL"/>
    <s v="EJECUTIVO -PRUEBAS"/>
    <d v="2020-08-31T00:00:00"/>
    <s v="2019-02"/>
    <s v="5"/>
    <s v="2020-07"/>
    <n v="1.0374579956513144"/>
    <n v="322743255.01156348"/>
    <n v="0"/>
    <d v="2024-02-27T00:00:00"/>
    <n v="3.493150684931507"/>
    <n v="4.3843078519294892E-2"/>
    <n v="0"/>
    <n v="0.5"/>
    <s v="MEDIA"/>
    <x v="2"/>
    <n v="0"/>
  </r>
  <r>
    <n v="2062"/>
    <d v="2019-01-18T00:00:00"/>
    <d v="2018-12-04T00:00:00"/>
    <s v="JUZGADO TERCERO ADMINISTRATIVO DEL CIRCUITO DE MEDELLIN"/>
    <s v="05001333300320180048100"/>
    <s v="2019"/>
    <x v="0"/>
    <s v="MIGUEL ANGEL VERA LÓPEZ"/>
    <s v="JAIME JAVIER DÍAZ PELAÉZ"/>
    <n v="89803"/>
    <s v="NULIDAD Y RESTABLECIMIENTO DEL DERECHO - LABORAL"/>
    <s v="RELIQUIDACIÓN DE LA PENSIÓN"/>
    <s v="BAJO"/>
    <s v="ALTO"/>
    <s v="BAJO"/>
    <s v="ALTO"/>
    <n v="0.71499999999999997"/>
    <s v="ALTA"/>
    <n v="20504208"/>
    <n v="0"/>
    <s v="CONTESTACIÓN"/>
    <m/>
    <s v="NA"/>
    <s v="NA"/>
    <s v="4 AÑOS"/>
    <s v="MARIO DE JESUS DUQUE GIRALDO"/>
    <s v="Resolución No 052117"/>
    <d v="2012-06-04T00:00:00"/>
    <n v="67274"/>
    <s v="EDUCACION"/>
    <s v="Audiencia inicial."/>
    <d v="2020-08-31T00:00:00"/>
    <s v="2019-01"/>
    <s v="4"/>
    <s v="2020-07"/>
    <n v="1.0434541229259338"/>
    <n v="21395200.374930914"/>
    <n v="0"/>
    <d v="2023-01-17T00:00:00"/>
    <n v="2.3808219178082193"/>
    <n v="4.3843078519294892E-2"/>
    <n v="0"/>
    <n v="0.71499999999999997"/>
    <s v="ALTA"/>
    <x v="0"/>
    <n v="0"/>
  </r>
  <r>
    <n v="2063"/>
    <d v="2018-12-05T00:00:00"/>
    <d v="2018-10-18T00:00:00"/>
    <s v="JUZGADO VEINTE ADMNISTRATIVO DEL CIRCUITO DE MEDELLIN"/>
    <s v="05001333301220180041600"/>
    <s v="2019"/>
    <x v="0"/>
    <s v="MARIZA DEL CARMEN AMARILES ROJAS"/>
    <s v="JORGE IVAN VÉLEZ LÓPEZ, VIALENIS DANELIS ALVAREZ PALOMINO y INETHN YECENIA ALVAREZ MARTÍNEZ"/>
    <s v="190.724, 182.780 y 182.785"/>
    <s v="REPARACIÓN DIRECTA"/>
    <s v="FALLA EN EL SERVICIO DE EDUCACIÓN"/>
    <s v="MEDIO   "/>
    <s v="MEDIO   "/>
    <s v="MEDIO   "/>
    <s v="MEDIO   "/>
    <n v="0.5"/>
    <s v="MEDIA"/>
    <n v="664055700"/>
    <n v="0"/>
    <s v="CONTESTACIÓN"/>
    <m/>
    <s v="NA"/>
    <s v="NA"/>
    <s v="4 AÑOS"/>
    <s v="MARIO DE JESUS DUQUE GIRALDO"/>
    <s v="Resolución No 052117"/>
    <d v="2012-06-04T00:00:00"/>
    <n v="67274"/>
    <s v="EDUCACION"/>
    <s v="AUDIENCIA INICIAL"/>
    <d v="2020-08-31T00:00:00"/>
    <s v="2018-12"/>
    <s v="4"/>
    <s v="2020-07"/>
    <n v="0.73268911507362433"/>
    <n v="486546383.19259614"/>
    <n v="0"/>
    <d v="2022-12-04T00:00:00"/>
    <n v="2.2602739726027399"/>
    <n v="4.3843078519294892E-2"/>
    <n v="0"/>
    <n v="0.5"/>
    <s v="MEDIA"/>
    <x v="2"/>
    <n v="0"/>
  </r>
  <r>
    <n v="2064"/>
    <d v="2018-12-18T00:00:00"/>
    <d v="2018-11-02T00:00:00"/>
    <s v="JUZGADO ONCE LABORAL DEL CIRCUITO DE MEDELLIN"/>
    <s v="05001310501120180065900"/>
    <s v="2019"/>
    <x v="1"/>
    <s v="GUSTAVO ALBERTO OSORIO"/>
    <s v="JUAN MANUEL ARITIZABAL SOTO"/>
    <n v="167006"/>
    <s v="EJECUTIVA"/>
    <s v="LIQUIDACIÓN"/>
    <s v="MEDIO   "/>
    <s v="MEDIO   "/>
    <s v="MEDIO   "/>
    <s v="MEDIO   "/>
    <n v="0.5"/>
    <s v="MEDIA"/>
    <n v="2529940"/>
    <n v="0"/>
    <s v="CONTESTACIÓN"/>
    <m/>
    <s v="NA"/>
    <s v="NA"/>
    <s v="4 AÑOS"/>
    <s v="MARIO DE JESUS DUQUE GIRALDO"/>
    <s v="Resolución No 052117"/>
    <d v="2012-06-04T00:00:00"/>
    <n v="67274"/>
    <s v="GESTION HUMANA Y DLLO ORGANIZACIONAL"/>
    <s v="EJECUTIVO LABORAL - PRUEBAS"/>
    <d v="2020-08-31T00:00:00"/>
    <s v="2018-12"/>
    <s v="4"/>
    <s v="2020-07"/>
    <n v="0.73268911507362433"/>
    <n v="1853659.4997893651"/>
    <n v="0"/>
    <d v="2022-12-17T00:00:00"/>
    <n v="2.2958904109589042"/>
    <n v="4.3843078519294892E-2"/>
    <n v="0"/>
    <n v="0.5"/>
    <s v="MEDIA"/>
    <x v="2"/>
    <n v="0"/>
  </r>
  <r>
    <n v="2065"/>
    <d v="2019-01-15T00:00:00"/>
    <d v="2019-01-15T00:00:00"/>
    <s v="JUZGADO PROMISCUO DEL CIRCUITO DE AMALFI"/>
    <s v="05031318900120180019300"/>
    <s v="2019"/>
    <x v="1"/>
    <s v="MARIA ELENA FONNEGRA JIMÉNEZ"/>
    <s v="NATALIA BOTERO MANCO"/>
    <n v="172735"/>
    <s v="ORDINARIA"/>
    <s v="FALLA EN EL SERVICIO DE EDUCACIÓN"/>
    <s v="MEDIO   "/>
    <s v="MEDIO   "/>
    <s v="MEDIO   "/>
    <s v="MEDIO   "/>
    <n v="0.5"/>
    <s v="MEDIA"/>
    <n v="35000000"/>
    <n v="0"/>
    <s v="CONTESTACIÓN"/>
    <m/>
    <s v="NA"/>
    <s v="NA"/>
    <s v="4 AÑOS"/>
    <s v="MARIO DE JESUS DUQUE GIRALDO"/>
    <s v="Resolución No 052117"/>
    <d v="2012-06-04T00:00:00"/>
    <n v="67274"/>
    <s v="EDUCACION"/>
    <s v="AMALFI - AUDIENCIA DE TRAMITE"/>
    <d v="2020-08-31T00:00:00"/>
    <s v="2019-01"/>
    <s v="4"/>
    <s v="2020-07"/>
    <n v="1.0434541229259338"/>
    <n v="36520894.302407682"/>
    <n v="0"/>
    <d v="2023-01-14T00:00:00"/>
    <n v="2.3726027397260272"/>
    <n v="4.3843078519294892E-2"/>
    <n v="0"/>
    <n v="0.5"/>
    <s v="MEDIA"/>
    <x v="2"/>
    <n v="0"/>
  </r>
  <r>
    <n v="2066"/>
    <d v="2019-03-13T00:00:00"/>
    <d v="2019-03-13T00:00:00"/>
    <s v="JUZGADO PROMISCUO DEL CIRCUITO DE SEGOVIA"/>
    <s v="05736318900120190003600"/>
    <s v="2019"/>
    <x v="1"/>
    <s v="LINA MARIA CEBALLOS CÁRDENAS"/>
    <s v="NATALIA BOTERO MANCO"/>
    <n v="172735"/>
    <s v="ORDINARIA"/>
    <s v="FALLA EN EL SERVICIO DE EDUCACIÓN"/>
    <s v="MEDIO   "/>
    <s v="MEDIO   "/>
    <s v="MEDIO   "/>
    <s v="MEDIO   "/>
    <n v="0.5"/>
    <s v="MEDIA"/>
    <n v="43000000"/>
    <n v="0"/>
    <s v="CONTESTACIÓN"/>
    <m/>
    <s v="NA"/>
    <s v="NA"/>
    <s v="4 AÑOS"/>
    <s v="MARIO DE JESUS DUQUE GIRALDO"/>
    <s v="Resolución No 052117"/>
    <d v="2012-06-04T00:00:00"/>
    <n v="67274"/>
    <s v="EDUCACION"/>
    <s v="SEGOVIA AUDIENCIA DE TRAMITE"/>
    <d v="2020-08-31T00:00:00"/>
    <s v="2019-03"/>
    <s v="4"/>
    <s v="2020-07"/>
    <n v="1.0329659515843337"/>
    <n v="44417535.918126352"/>
    <n v="0"/>
    <d v="2023-03-12T00:00:00"/>
    <n v="2.5287671232876714"/>
    <n v="4.3843078519294892E-2"/>
    <n v="0"/>
    <n v="0.5"/>
    <s v="MEDIA"/>
    <x v="2"/>
    <n v="0"/>
  </r>
  <r>
    <n v="2067"/>
    <d v="2019-01-15T00:00:00"/>
    <d v="2019-01-15T00:00:00"/>
    <s v="JUZGADO PROMISCUO DEL CIRCUITO DE AMALFI"/>
    <s v="05031318900120180020500"/>
    <s v="2019"/>
    <x v="1"/>
    <s v="DORA CECILIA MESA LOPERA"/>
    <s v="NATALIA BOTERO MANCO"/>
    <n v="172735"/>
    <s v="ORDINARIA"/>
    <s v="FALLA EN EL SERVICIO DE EDUCACIÓN"/>
    <s v="MEDIO   "/>
    <s v="MEDIO   "/>
    <s v="MEDIO   "/>
    <s v="MEDIO   "/>
    <n v="0.5"/>
    <s v="MEDIA"/>
    <n v="47000000"/>
    <n v="0"/>
    <s v="CONTESTACIÓN"/>
    <m/>
    <s v="NA"/>
    <s v="NA"/>
    <s v="4 AÑOS"/>
    <s v="MARIO DE JESUS DUQUE GIRALDO"/>
    <s v="Resolución No 052117"/>
    <d v="2012-06-04T00:00:00"/>
    <n v="67274"/>
    <s v="EDUCACION"/>
    <s v="CONTESTACION DEMANDA"/>
    <d v="2020-08-31T00:00:00"/>
    <s v="2019-01"/>
    <s v="4"/>
    <s v="2020-07"/>
    <n v="1.0434541229259338"/>
    <n v="49042343.777518883"/>
    <n v="0"/>
    <d v="2023-01-14T00:00:00"/>
    <n v="2.3726027397260272"/>
    <n v="4.3843078519294892E-2"/>
    <n v="0"/>
    <n v="0.5"/>
    <s v="MEDIA"/>
    <x v="2"/>
    <n v="0"/>
  </r>
  <r>
    <n v="2068"/>
    <d v="2019-07-04T00:00:00"/>
    <d v="2019-04-10T00:00:00"/>
    <s v="JUZGADO VEINTISEIS ADMINISTRATIVO DEL CIRCUITO DE MEDELLIN"/>
    <s v="05001333302620190014900"/>
    <s v="2019"/>
    <x v="0"/>
    <s v="SEGUROS DEL ESTADO S.A."/>
    <s v="LUISA FERNANDA MARTTÁ HERNÁNDEZ"/>
    <n v="150353"/>
    <s v="CONTRACTUAL"/>
    <s v="INCUMPLIMIENTO"/>
    <s v="MEDIO   "/>
    <s v="MEDIO   "/>
    <s v="MEDIO   "/>
    <s v="MEDIO   "/>
    <n v="0.5"/>
    <s v="MEDIA"/>
    <n v="203003822"/>
    <n v="0"/>
    <s v="ADMISIÓN"/>
    <m/>
    <s v="NA"/>
    <s v="NA"/>
    <s v="5 AÑOS"/>
    <s v="MARIO DE JESUS DUQUE GIRALDO"/>
    <s v="Resolución No 052117"/>
    <d v="2012-06-04T00:00:00"/>
    <n v="67274"/>
    <s v="GOBIERNO"/>
    <s v="CONTESTACION DEMANDA"/>
    <d v="2020-08-31T00:00:00"/>
    <s v="2019-07"/>
    <s v="5"/>
    <s v="2020-07"/>
    <n v="1.0197202253740043"/>
    <n v="207007103.12162426"/>
    <n v="0"/>
    <d v="2024-07-02T00:00:00"/>
    <n v="3.8383561643835615"/>
    <n v="4.3843078519294892E-2"/>
    <n v="0"/>
    <n v="0.5"/>
    <s v="MEDIA"/>
    <x v="2"/>
    <n v="0"/>
  </r>
  <r>
    <n v="2069"/>
    <d v="2019-02-04T00:00:00"/>
    <d v="2014-07-22T00:00:00"/>
    <s v="JUZGADO VEINTINUEVE CIVIL MUNICIPAL"/>
    <s v="05001400300320140122400"/>
    <s v="2019"/>
    <x v="2"/>
    <s v="MANUEL EDUVIGES ALCALA TILANO"/>
    <s v="MARIO ARTURO BOLIVAR ROLDAN"/>
    <n v="47066"/>
    <s v="EJECUTIVA"/>
    <s v="LIQUIDACIÓN"/>
    <s v="BAJO"/>
    <s v="MEDIO   "/>
    <s v="MEDIO   "/>
    <s v="MEDIO   "/>
    <n v="0.41"/>
    <s v="MEDIA"/>
    <n v="31500000"/>
    <n v="0"/>
    <s v="ADMISIÓN"/>
    <m/>
    <s v="NA"/>
    <s v="NA"/>
    <s v="4 AÑOS"/>
    <s v="MARIO DE JESUS DUQUE GIRALDO"/>
    <s v="Resolución No 052117"/>
    <d v="2012-06-04T00:00:00"/>
    <n v="67274"/>
    <s v="HACIENDA"/>
    <s v="CONTESTACION DEMANDA"/>
    <d v="2020-08-31T00:00:00"/>
    <s v="2019-02"/>
    <s v="4"/>
    <s v="2020-07"/>
    <n v="1.0374579956513144"/>
    <n v="32679926.8630164"/>
    <n v="0"/>
    <d v="2023-02-03T00:00:00"/>
    <n v="2.4273972602739726"/>
    <n v="4.3843078519294892E-2"/>
    <n v="0"/>
    <n v="0.41"/>
    <s v="MEDIA"/>
    <x v="2"/>
    <n v="0"/>
  </r>
  <r>
    <n v="2070"/>
    <d v="2019-06-11T00:00:00"/>
    <d v="2019-05-20T00:00:00"/>
    <s v="TRIBUNAL ADMINISTRATIVO DE ANTIOQUIA"/>
    <s v="05001233300020190131700"/>
    <s v="2019"/>
    <x v="0"/>
    <s v="MUNICIPIO DE PUERTO NARE"/>
    <s v="JUAN FERNANDO HERRERA RODRIGUEZ"/>
    <n v="283514"/>
    <s v="NULIDAD Y RESTABLECIMIENTO DEL DERECHO"/>
    <s v="IMPUESTOS"/>
    <s v="BAJO"/>
    <s v="MEDIO   "/>
    <s v="BAJO"/>
    <s v="MEDIO   "/>
    <n v="0.36499999999999999"/>
    <s v="MEDIA"/>
    <n v="248434800"/>
    <n v="0"/>
    <s v="ADMISIÓN"/>
    <m/>
    <s v="NA"/>
    <s v="NA"/>
    <s v="4 AÑOS"/>
    <s v="MARIO DE JESUS DUQUE GIRALDO"/>
    <s v="Resolución No 052117"/>
    <d v="2012-06-04T00:00:00"/>
    <n v="67274"/>
    <s v="INFRAESTRUCTURA"/>
    <s v="CONTESTACION DEMANDA"/>
    <d v="2020-08-31T00:00:00"/>
    <s v="2019-06"/>
    <s v="4"/>
    <s v="2020-07"/>
    <n v="1.022003699737124"/>
    <n v="253901284.74345246"/>
    <n v="0"/>
    <d v="2023-06-10T00:00:00"/>
    <n v="2.7753424657534245"/>
    <n v="4.3843078519294892E-2"/>
    <n v="0"/>
    <n v="0.36499999999999999"/>
    <s v="MEDIA"/>
    <x v="2"/>
    <n v="0"/>
  </r>
  <r>
    <n v="2071"/>
    <d v="2019-08-26T00:00:00"/>
    <d v="2019-07-05T00:00:00"/>
    <s v="JUZGADO SEPTIMO ADMINITRATIVO DEL CIRCUITO DE MEDELLIN"/>
    <s v="05001333300720190027900"/>
    <s v="2019"/>
    <x v="0"/>
    <s v="CERVECERÍA UNIÓN S.A."/>
    <s v="NYDIA VALERIA SALAMANCA"/>
    <n v="194329"/>
    <s v="NULIDAD Y RESTABLECIMIENTO DEL DERECHO"/>
    <s v="IMPUESTOS"/>
    <s v="MEDIO   "/>
    <s v="MEDIO   "/>
    <s v="MEDIO   "/>
    <s v="MEDIO   "/>
    <n v="0.5"/>
    <s v="MEDIA"/>
    <n v="15025000"/>
    <n v="0"/>
    <s v="ADMISIÓN"/>
    <m/>
    <s v="NA"/>
    <s v="NA"/>
    <s v="4 AÑOS"/>
    <s v="MARIO DE JESUS DUQUE GIRALDO"/>
    <s v="Resolución No 052117"/>
    <d v="2012-06-04T00:00:00"/>
    <n v="67274"/>
    <s v="HACIENDA"/>
    <s v="CONTESTACION DEMANDA"/>
    <d v="2020-08-31T00:00:00"/>
    <s v="2019-08"/>
    <s v="4"/>
    <s v="2020-07"/>
    <n v="1.0188294671454916"/>
    <n v="15307912.743861012"/>
    <n v="0"/>
    <d v="2023-08-25T00:00:00"/>
    <n v="2.9835616438356163"/>
    <n v="4.3843078519294892E-2"/>
    <n v="0"/>
    <n v="0.5"/>
    <s v="MEDIA"/>
    <x v="2"/>
    <n v="0"/>
  </r>
  <r>
    <n v="2072"/>
    <d v="2019-04-24T00:00:00"/>
    <d v="2019-04-12T00:00:00"/>
    <s v="JUZGADO PRIMERO ADMINISTRATVIO DEL CIRCUITO DE MEDELLIN"/>
    <s v="05001333300120190015900"/>
    <s v="2019"/>
    <x v="0"/>
    <s v="LUZ MERY COSME CASTRILLÓN"/>
    <s v="DIANA CAROLINA ALZATE QUINTERO"/>
    <n v="165819"/>
    <s v="NULIDAD Y RESTABLECIMIENTO DEL DERECHO"/>
    <s v="RECONOCIMIENTO Y PAGO DE PENSIÓN"/>
    <s v="MEDIO   "/>
    <s v="MEDIO   "/>
    <s v="MEDIO   "/>
    <s v="BAJO"/>
    <n v="0.34250000000000003"/>
    <s v="MEDIA"/>
    <n v="11043153"/>
    <n v="0"/>
    <s v="ADMISIÓN"/>
    <m/>
    <s v="NA"/>
    <s v="NA"/>
    <s v="4 AÑOS"/>
    <s v="MARIO DE JESUS DUQUE GIRALDO"/>
    <s v="Resolución No 052117"/>
    <d v="2012-06-04T00:00:00"/>
    <n v="67274"/>
    <s v="EDUCACION"/>
    <s v="CONTESTACION DEMANDA"/>
    <d v="2020-08-31T00:00:00"/>
    <s v="2019-04"/>
    <s v="4"/>
    <s v="2020-07"/>
    <n v="1.0279083431257343"/>
    <n v="11351349.103113983"/>
    <n v="0"/>
    <d v="2023-04-23T00:00:00"/>
    <n v="2.6438356164383561"/>
    <n v="4.3843078519294892E-2"/>
    <n v="0"/>
    <n v="0.34250000000000003"/>
    <s v="MEDIA"/>
    <x v="2"/>
    <n v="0"/>
  </r>
  <r>
    <n v="2073"/>
    <d v="2019-07-11T00:00:00"/>
    <d v="2019-06-28T00:00:00"/>
    <s v="JUZGADO CUARTO ADMINISTRATIVO DEL CIRCUITO DE MEDELLIN"/>
    <s v="05001333300420190025000"/>
    <s v="2019"/>
    <x v="0"/>
    <s v="OLIVIA DEL SOCORRO ESTRADA "/>
    <s v="DIANA CAROLINA ALZATE QUINTERO"/>
    <n v="165819"/>
    <s v="NULIDAD Y RESTABLECIMIENTO DEL DERECHO"/>
    <s v="RECONOCIMIENTO Y PAGO DE PENSIÓN"/>
    <s v="MEDIO   "/>
    <s v="MEDIO   "/>
    <s v="MEDIO   "/>
    <s v="BAJO"/>
    <n v="0.34250000000000003"/>
    <s v="MEDIA"/>
    <n v="4343475"/>
    <n v="0"/>
    <s v="ADMISIÓN"/>
    <m/>
    <s v="NA"/>
    <s v="NA"/>
    <s v="3 AÑOS"/>
    <s v="MARIO DE JESUS DUQUE GIRALDO"/>
    <s v="Resolución No 052117"/>
    <d v="2012-06-04T00:00:00"/>
    <n v="67274"/>
    <s v="EDUCACION"/>
    <s v="CONTESTACION DEMANDA"/>
    <d v="2020-08-31T00:00:00"/>
    <s v="2019-07"/>
    <s v="3"/>
    <s v="2020-07"/>
    <n v="1.0197202253740043"/>
    <n v="4429129.3059063535"/>
    <n v="0"/>
    <d v="2022-07-10T00:00:00"/>
    <n v="1.8575342465753424"/>
    <n v="4.3843078519294892E-2"/>
    <n v="0"/>
    <n v="0.34250000000000003"/>
    <s v="MEDIA"/>
    <x v="2"/>
    <n v="0"/>
  </r>
  <r>
    <n v="2074"/>
    <d v="2019-07-15T00:00:00"/>
    <d v="2019-07-05T00:00:00"/>
    <s v="JUZGADO DOCE ADMINISTRTAIVO DEL CIRCUITO DE MEDELLIN"/>
    <s v="05001333301220190027400"/>
    <s v="2019"/>
    <x v="0"/>
    <s v="CERVECERÍA UNIÓN S.A."/>
    <s v="NYDIA VALERIA SALAMANCA"/>
    <n v="194329"/>
    <s v="NULIDAD Y RESTABLECIMIENTO DEL DERECHO"/>
    <s v="IMPUESTOS"/>
    <s v="MEDIO   "/>
    <s v="MEDIO   "/>
    <s v="MEDIO   "/>
    <s v="MEDIO   "/>
    <n v="0.5"/>
    <s v="MEDIA"/>
    <n v="14030000"/>
    <n v="0"/>
    <s v="ADMISIÓN"/>
    <m/>
    <s v="NA"/>
    <s v="NA"/>
    <s v="4 AÑOS"/>
    <s v="MARIO DE JESUS DUQUE GIRALDO"/>
    <s v="Resolución No 052117"/>
    <d v="2012-06-04T00:00:00"/>
    <n v="67274"/>
    <s v="HACIENDA"/>
    <s v="CONTESTACION DEMANDA"/>
    <d v="2020-08-31T00:00:00"/>
    <s v="2019-07"/>
    <s v="4"/>
    <s v="2020-07"/>
    <n v="1.0197202253740043"/>
    <n v="14306674.761997281"/>
    <n v="0"/>
    <d v="2023-07-14T00:00:00"/>
    <n v="2.8684931506849316"/>
    <n v="4.3843078519294892E-2"/>
    <n v="0"/>
    <n v="0.5"/>
    <s v="MEDIA"/>
    <x v="2"/>
    <n v="0"/>
  </r>
  <r>
    <n v="2075"/>
    <d v="2019-08-13T00:00:00"/>
    <d v="2019-01-22T00:00:00"/>
    <s v="JUZGADO OCTAVO LABORAL DEL CIRCUITO DE MEDELLIN"/>
    <s v="05001310500820190003300"/>
    <s v="2019"/>
    <x v="1"/>
    <s v="MERY LUZ ARROYO ALVAREZ"/>
    <s v="SANTIAGO UPEGUI QUEVEDO"/>
    <n v="244436"/>
    <s v="ORDINARIA"/>
    <s v="LIQUIDACIÓN"/>
    <s v="ALTO"/>
    <s v="ALTO"/>
    <s v="ALTO"/>
    <s v="ALTO"/>
    <n v="1"/>
    <s v="ALTA"/>
    <n v="353459633"/>
    <n v="0"/>
    <s v="CONTESTACIÓN"/>
    <m/>
    <s v="NA"/>
    <s v="NA"/>
    <s v="5 AÑOS"/>
    <s v="MARIO DE JESUS DUQUE GIRALDO"/>
    <s v="Resolución No 052117"/>
    <d v="2012-06-04T00:00:00"/>
    <n v="67274"/>
    <s v="INFRAESTRUCTURA"/>
    <s v="CONTESTACION DEMANDA"/>
    <d v="2020-08-31T00:00:00"/>
    <s v="2019-08"/>
    <s v="5"/>
    <s v="2020-07"/>
    <n v="1.0188294671454916"/>
    <n v="360115089.54683101"/>
    <n v="0"/>
    <d v="2024-08-11T00:00:00"/>
    <n v="3.9479452054794519"/>
    <n v="4.3843078519294892E-2"/>
    <n v="0"/>
    <n v="1"/>
    <s v="ALTA"/>
    <x v="0"/>
    <n v="0"/>
  </r>
  <r>
    <n v="2076"/>
    <d v="2019-03-13T00:00:00"/>
    <d v="2019-03-13T00:00:00"/>
    <s v="JUZGADO PROMISCUO DE SEGOVIA"/>
    <s v="05736318900120190003600"/>
    <s v="2019"/>
    <x v="1"/>
    <s v="LINA MARIA CEBALLOS CARDENAS"/>
    <s v="NATALIA BOTERO MANCO"/>
    <n v="172735"/>
    <s v="ORDINARIA"/>
    <s v="LIQUIDACIÓN"/>
    <s v="ALTO"/>
    <s v="ALTO"/>
    <s v="ALTO"/>
    <s v="ALTO"/>
    <n v="1"/>
    <s v="ALTA"/>
    <n v="43000000"/>
    <n v="0"/>
    <s v="CONTESTACIÓN"/>
    <m/>
    <s v="NA"/>
    <s v="NA"/>
    <s v="4 AÑOS"/>
    <s v="MARIO DE JESUS DUQUE GIRALDO"/>
    <s v="Resolución No 052117"/>
    <d v="2012-06-04T00:00:00"/>
    <n v="67274"/>
    <s v="EDUCACION"/>
    <s v="CONTESTACION DEMANDA"/>
    <d v="2020-08-31T00:00:00"/>
    <s v="2019-03"/>
    <s v="4"/>
    <s v="2020-07"/>
    <n v="1.0329659515843337"/>
    <n v="44417535.918126352"/>
    <n v="0"/>
    <d v="2023-03-12T00:00:00"/>
    <n v="2.5287671232876714"/>
    <n v="4.3843078519294892E-2"/>
    <n v="0"/>
    <n v="1"/>
    <s v="ALTA"/>
    <x v="0"/>
    <n v="0"/>
  </r>
  <r>
    <n v="2077"/>
    <d v="2019-07-16T00:00:00"/>
    <d v="2019-06-28T00:00:00"/>
    <s v="JUZGADO TREINTA Y TRES ADMINISTRATIVO DEL CIRCUITO DE MEDELLIN"/>
    <s v="05001333303320190025900"/>
    <s v="2019"/>
    <x v="0"/>
    <s v="LUZ MARINA TAMAYO VALENCIA"/>
    <s v="DIANA CAROLINA ALZATE QUINTERO"/>
    <n v="165819"/>
    <s v="NULIDAD Y RESTABLECIMIENTO DEL DERECHO - LABORAL"/>
    <s v="RECONOCIMIENTO Y PAGO DE OTRAS PRESTACIONES SALARIALES, SOLCIALES Y SALARIOS"/>
    <s v="MEDIO   "/>
    <s v="MEDIO   "/>
    <s v="MEDIO   "/>
    <s v="MEDIO   "/>
    <n v="0.5"/>
    <s v="MEDIA"/>
    <n v="5891238"/>
    <n v="0"/>
    <s v="ADMISIÓN"/>
    <m/>
    <s v="NA"/>
    <s v="NA"/>
    <s v="4 AÑOS"/>
    <s v="MARIO DE JESUS DUQUE GIRALDO"/>
    <s v="Resolución No 052117"/>
    <d v="2012-06-04T00:00:00"/>
    <n v="67274"/>
    <s v="EDUCACION"/>
    <s v="CONTESTACION DEMANDA"/>
    <d v="2020-08-31T00:00:00"/>
    <s v="2019-07"/>
    <s v="4"/>
    <s v="2020-07"/>
    <n v="1.0197202253740043"/>
    <n v="6007414.5410918985"/>
    <n v="0"/>
    <d v="2023-07-15T00:00:00"/>
    <n v="2.871232876712329"/>
    <n v="4.3843078519294892E-2"/>
    <n v="0"/>
    <n v="0.5"/>
    <s v="MEDIA"/>
    <x v="2"/>
    <n v="0"/>
  </r>
  <r>
    <n v="2078"/>
    <d v="2018-07-05T00:00:00"/>
    <d v="2018-07-05T00:00:00"/>
    <s v="JUZGADO PROMISCUO DEL CIRCUITO DE SANTA ROSA DE OSOS"/>
    <s v="05686318900120180008800"/>
    <s v="2019"/>
    <x v="1"/>
    <s v="SOR VIRTUD TABORDA HINCAPIE"/>
    <s v="JULIA FERNANDA MUÑOZ RINCÓN"/>
    <n v="215278"/>
    <s v="ORDINARIA"/>
    <s v="INCUMPLIMIENTO"/>
    <s v="MEDIO   "/>
    <s v="MEDIO   "/>
    <s v="BAJO"/>
    <s v="MEDIO   "/>
    <n v="0.45500000000000002"/>
    <s v="MEDIA"/>
    <n v="19682415"/>
    <n v="0"/>
    <s v="CONTESTACIÓN"/>
    <m/>
    <s v="NA"/>
    <s v="NA"/>
    <s v="4 AÑOS"/>
    <s v="MARIO DE JESUS DUQUE GIRALDO"/>
    <s v="Resolución No 052117"/>
    <d v="2012-06-04T00:00:00"/>
    <n v="67274"/>
    <s v="EDUCACION"/>
    <s v="CONTESTACION DEMANDA"/>
    <d v="2020-08-31T00:00:00"/>
    <s v="2018-07"/>
    <s v="4"/>
    <s v="2020-07"/>
    <n v="0.73871336652539898"/>
    <n v="14539663.046000011"/>
    <n v="0"/>
    <d v="2022-07-04T00:00:00"/>
    <n v="1.8410958904109589"/>
    <n v="4.3843078519294892E-2"/>
    <n v="0"/>
    <n v="0.45500000000000002"/>
    <s v="MEDIA"/>
    <x v="2"/>
    <n v="0"/>
  </r>
  <r>
    <n v="2079"/>
    <d v="2019-08-16T00:00:00"/>
    <d v="2019-04-30T00:00:00"/>
    <s v="TRIBUNAL ADMINISTRATIVO DE ANTIOQUIA"/>
    <s v="05001233300020190118600"/>
    <s v="2019"/>
    <x v="0"/>
    <s v="MARTHA LIGIA JARAMILLO CALLE"/>
    <s v="JOSE VICENTE BLANCO REETREPO"/>
    <n v="44445"/>
    <s v="NULIDAD Y RESTABLECIMIENTO DEL DERECHO"/>
    <s v="VALORIZACION"/>
    <s v="BAJO"/>
    <s v="MEDIO   "/>
    <s v="MEDIO   "/>
    <s v="MEDIO   "/>
    <n v="0.41"/>
    <s v="MEDIA"/>
    <n v="306891980"/>
    <n v="0"/>
    <s v="ADMISIÓN"/>
    <m/>
    <s v="si"/>
    <s v="SI"/>
    <s v="4 AÑOS"/>
    <s v="MARIO DE JESUS DUQUE GIRALDO"/>
    <s v="Resolución No 052117"/>
    <d v="2012-06-04T00:00:00"/>
    <n v="67274"/>
    <s v="INFRAESTRUCTURA"/>
    <s v="CONTESTACION DEMANDA"/>
    <d v="2020-08-31T00:00:00"/>
    <s v="2019-08"/>
    <s v="4"/>
    <s v="2020-07"/>
    <n v="1.0188294671454916"/>
    <n v="312670592.45462489"/>
    <n v="0"/>
    <d v="2023-08-15T00:00:00"/>
    <n v="2.956164383561644"/>
    <n v="4.3843078519294892E-2"/>
    <n v="0"/>
    <n v="0.41"/>
    <s v="MEDIA"/>
    <x v="2"/>
    <n v="0"/>
  </r>
  <r>
    <n v="2080"/>
    <d v="2019-10-24T00:00:00"/>
    <d v="2019-10-10T00:00:00"/>
    <s v="JUZGADO TREINTA ADMINISTRATIVO DEL CIRCUITO DE MEDELLIN"/>
    <s v="05001333303020190045100"/>
    <s v="2019"/>
    <x v="0"/>
    <s v="LUIS ANIBAL GIRALDO CARDENAS"/>
    <s v="JOSE JULIAN NORIEGA LEAL"/>
    <n v="284594"/>
    <s v="REPARACIÓN DIRECTA"/>
    <s v="FALLA EN EL SERVICIO DE EDUCACIÓN"/>
    <s v="MEDIO   "/>
    <s v="MEDIO   "/>
    <s v="MEDIO   "/>
    <s v="MEDIO   "/>
    <n v="0.5"/>
    <s v="MEDIA"/>
    <n v="206008171"/>
    <n v="0"/>
    <s v="ADMISIÓN"/>
    <m/>
    <s v="NA"/>
    <s v="NA"/>
    <s v="5 AÑOS"/>
    <s v="MARIO DE JESUS DUQUE GIRALDO"/>
    <s v="Resolución No 052117"/>
    <d v="2012-06-04T00:00:00"/>
    <n v="67274"/>
    <s v="EDUCACION"/>
    <s v="CONTESTACION DEMANDA"/>
    <d v="2020-08-31T00:00:00"/>
    <s v="2019-10"/>
    <s v="5"/>
    <s v="2020-07"/>
    <n v="1.0148892971091559"/>
    <n v="209075487.86493278"/>
    <n v="0"/>
    <d v="2024-10-22T00:00:00"/>
    <n v="4.1452054794520548"/>
    <n v="4.3843078519294892E-2"/>
    <n v="0"/>
    <n v="0.5"/>
    <s v="MEDIA"/>
    <x v="2"/>
    <n v="0"/>
  </r>
  <r>
    <n v="2081"/>
    <d v="2019-11-08T00:00:00"/>
    <d v="2019-10-04T00:00:00"/>
    <s v="JUZGADO DOCE ADMINISTRATIVO DEL CIRCUITO DE MEDELLIN"/>
    <s v="05001333301220190042100"/>
    <s v="2019"/>
    <x v="0"/>
    <s v="COPRPORACIÓN MINERA DE COLOMBIA S.A.S"/>
    <s v="PAUL ESTEBAN HERNANDEZ"/>
    <n v="154978"/>
    <s v="NULIDAD Y RESTABLECIMIENTO DEL DERECHO"/>
    <s v="FALLA EN EL SERVICIO OTRAS CAUSAS"/>
    <s v="MEDIO   "/>
    <s v="MEDIO   "/>
    <s v="MEDIO   "/>
    <s v="MEDIO   "/>
    <n v="0.5"/>
    <s v="MEDIA"/>
    <n v="24000000"/>
    <n v="0"/>
    <s v="ADMISIÓN"/>
    <m/>
    <s v="NA"/>
    <s v="NA"/>
    <s v="4 AÑOS"/>
    <s v="MARIO DE JESUS DUQUE GIRALDO"/>
    <s v="Resolución No 052117"/>
    <d v="2012-06-04T00:00:00"/>
    <n v="67274"/>
    <s v="MINAS"/>
    <s v="CONTESTACION DEMANDA"/>
    <d v="2020-08-31T00:00:00"/>
    <s v="2019-11"/>
    <s v="4"/>
    <s v="2020-07"/>
    <n v="1.0138110875024144"/>
    <n v="24331466.100057948"/>
    <n v="0"/>
    <d v="2023-11-07T00:00:00"/>
    <n v="3.1863013698630138"/>
    <n v="4.3843078519294892E-2"/>
    <n v="0"/>
    <n v="0.5"/>
    <s v="MEDIA"/>
    <x v="2"/>
    <n v="0"/>
  </r>
  <r>
    <n v="2082"/>
    <d v="2019-11-08T00:00:00"/>
    <d v="2019-10-20T00:00:00"/>
    <s v="JUZGADO PRIMERO LABORAL DEL CIRCUITO DE PUERTO BERRIO"/>
    <s v="05579310500120190023000"/>
    <s v="2019"/>
    <x v="1"/>
    <s v="EDGAR AUGUSTO QUERUBIN ZULETA"/>
    <s v="LUIS FERNANDO ZULUAGA RAMIREZ"/>
    <n v="33163"/>
    <s v="ORDINARIA"/>
    <s v="RECONOCIMIENTO Y PAGO DE OTRAS PRESTACIONES SALARIALES, SOLCIALES Y SALARIOS"/>
    <s v="ALTO"/>
    <s v="MEDIO   "/>
    <s v="MEDIO   "/>
    <s v="ALTO"/>
    <n v="0.77499999999999991"/>
    <s v="ALTA"/>
    <n v="16562320"/>
    <n v="0"/>
    <s v="ADMISIÓN"/>
    <m/>
    <s v="NA"/>
    <s v="NA"/>
    <s v="4 AÑOS"/>
    <s v="MARIO DE JESUS DUQUE GIRALDO"/>
    <s v="Resolución No 052117"/>
    <d v="2012-06-04T00:00:00"/>
    <n v="67274"/>
    <s v="INFRAESTRUCTURA"/>
    <s v="CONTESTACION DEMANDA"/>
    <d v="2020-08-31T00:00:00"/>
    <s v="2019-11"/>
    <s v="4"/>
    <s v="2020-07"/>
    <n v="1.0138110875024144"/>
    <n v="16791063.65076299"/>
    <n v="0"/>
    <d v="2023-11-07T00:00:00"/>
    <n v="3.1863013698630138"/>
    <n v="4.3843078519294892E-2"/>
    <n v="0"/>
    <n v="0.77499999999999991"/>
    <s v="ALTA"/>
    <x v="0"/>
    <n v="0"/>
  </r>
  <r>
    <n v="2083"/>
    <d v="2017-10-12T00:00:00"/>
    <d v="2017-09-15T00:00:00"/>
    <s v="JUZGADO CUARTO LABORAL DEL CICUITO DE MEDELLÍN"/>
    <s v="05001310500420170087100"/>
    <s v="2019"/>
    <x v="1"/>
    <s v="MARTÍN ALONSO RUIZ PÉREZ"/>
    <s v="CARLOS ALBERTO BALLESTEROS MARÓN"/>
    <n v="33513"/>
    <s v="ORDINARIA"/>
    <s v="RECONOCIMIENTO Y PAGO DE OTRAS PRESTACIONES SALARIALES, SOLCIALES Y SALARIOS"/>
    <s v="MEDIO   "/>
    <s v="MEDIO   "/>
    <s v="MEDIO   "/>
    <s v="ALTO"/>
    <n v="0.67500000000000004"/>
    <s v="ALTA"/>
    <n v="112948440"/>
    <n v="0"/>
    <s v="AUDIENCIA INICIAL O PRIMERA AUDIENCIA"/>
    <m/>
    <s v="NA"/>
    <s v="NA"/>
    <s v="4 AÑOS"/>
    <s v="MARIO DE JESUS DUQUE GIRALDO"/>
    <s v="Resolución No 052117"/>
    <d v="2012-06-04T00:00:00"/>
    <n v="67274"/>
    <s v="FABRICA DE LICORES DE ANTIOQUIA"/>
    <s v="CONTESTACION DEMANDA"/>
    <d v="2020-08-31T00:00:00"/>
    <s v="2017-10"/>
    <s v="4"/>
    <s v="2020-07"/>
    <n v="0.76025622916343338"/>
    <n v="85869755.084292307"/>
    <n v="0"/>
    <d v="2021-10-11T00:00:00"/>
    <n v="1.1123287671232878"/>
    <n v="4.3843078519294892E-2"/>
    <n v="0"/>
    <n v="0.67500000000000004"/>
    <s v="ALTA"/>
    <x v="0"/>
    <n v="0"/>
  </r>
  <r>
    <n v="2084"/>
    <d v="2019-10-08T00:00:00"/>
    <d v="2019-09-30T00:00:00"/>
    <s v="JUZGADO SEXTO ADMINISTRATIVO DEL CIRCUITO DE MEDELLÍN"/>
    <s v="05001333300620190041000"/>
    <s v="2019"/>
    <x v="0"/>
    <s v="CERVECRÍA UNIÓN S.A."/>
    <s v="LAURA NATALIA TABARES TORRES"/>
    <n v="314527"/>
    <s v="NULIDAD Y RESTABLECIMIENTO DEL DERECHO"/>
    <s v="IMPUESTOS"/>
    <s v="ALTO"/>
    <s v="ALTO"/>
    <s v="MEDIO   "/>
    <s v="ALTO"/>
    <n v="0.95000000000000007"/>
    <s v="ALTA"/>
    <n v="19291200"/>
    <n v="0"/>
    <s v="ADMISIÓN"/>
    <m/>
    <s v="NA"/>
    <s v="NA"/>
    <s v="4 AÑOS"/>
    <s v="MARIO DE JESUS DUQUE GIRALDO"/>
    <s v="Resolución No 052117"/>
    <d v="2012-06-04T00:00:00"/>
    <n v="67274"/>
    <s v="INFRAESTRUCTURA"/>
    <s v="CONTESTACION DEMANDA"/>
    <d v="2020-08-31T00:00:00"/>
    <s v="2019-10"/>
    <s v="4"/>
    <s v="2020-07"/>
    <n v="1.0148892971091559"/>
    <n v="19578432.408392146"/>
    <n v="0"/>
    <d v="2023-10-07T00:00:00"/>
    <n v="3.1013698630136988"/>
    <n v="4.3843078519294892E-2"/>
    <n v="0"/>
    <n v="0.95000000000000007"/>
    <s v="ALTA"/>
    <x v="0"/>
    <n v="0"/>
  </r>
  <r>
    <n v="2085"/>
    <d v="2019-11-15T00:00:00"/>
    <d v="2019-08-08T00:00:00"/>
    <s v="TRIBUNAL ADMNISTRATIVO DE ANTIOQUIA"/>
    <s v="05001233300020190196500"/>
    <s v="2019"/>
    <x v="0"/>
    <s v="JOSÉ HONORATO MONCADA TABARES"/>
    <s v="NANCY STELLA VALENCI A OLGUÍN"/>
    <n v="139322"/>
    <s v="NULIDAD Y RESTABLECIMIENTO DEL DERECHO - LABORAL"/>
    <s v="FALLA EN EL SERVICIO DE EDUCACIÓN"/>
    <s v="ALTO"/>
    <s v="ALTO"/>
    <s v="ALTO"/>
    <s v="MEDIO   "/>
    <n v="0.82499999999999996"/>
    <s v="ALTA"/>
    <n v="0"/>
    <n v="0"/>
    <s v="CONTESTACIÓN"/>
    <m/>
    <s v="SE DECRETA MEDIDA CAUTELAR Y SE CONTESTA"/>
    <s v="SE DECRETA MEDIDA CAUTELAR Y SE CONTESTA"/>
    <s v="4 AÑOS"/>
    <s v="MARIO DE JESUS DUQUE GIRALDO"/>
    <s v="Resolución No 052117"/>
    <d v="2012-06-04T00:00:00"/>
    <n v="67274"/>
    <s v="EDUCACION"/>
    <s v="CONTESTACION DEMANDA"/>
    <d v="2020-08-31T00:00:00"/>
    <s v="2019-11"/>
    <s v="4"/>
    <s v="2020-07"/>
    <n v="1.0138110875024144"/>
    <n v="0"/>
    <n v="0"/>
    <d v="2023-11-14T00:00:00"/>
    <n v="3.2054794520547945"/>
    <n v="4.3843078519294892E-2"/>
    <n v="0"/>
    <n v="0.82499999999999996"/>
    <s v="ALTA"/>
    <x v="0"/>
    <n v="0"/>
  </r>
  <r>
    <n v="2086"/>
    <d v="2020-01-21T00:00:00"/>
    <d v="2019-10-04T00:00:00"/>
    <s v="JUZGADO DIECINUEVE ADMINISTRAIVO DEL CIRCUITO DE MEDELLÍN"/>
    <s v="05001333301920190046000"/>
    <s v="2020"/>
    <x v="0"/>
    <s v="JAIME LONDOÑO BETANCOURT Y OTROS."/>
    <s v="SANTIAGO VELEZ PENAGOS"/>
    <n v="39214"/>
    <s v="NULIDAD Y RESTABLECIMIENTO DEL DERECHO"/>
    <s v="VALORIZACION"/>
    <s v="MEDIO   "/>
    <s v="ALTO"/>
    <s v="MEDIO   "/>
    <s v="MEDIO   "/>
    <n v="0.67499999999999993"/>
    <s v="ALTA"/>
    <n v="4691550"/>
    <n v="0"/>
    <s v="ADMISIÓN"/>
    <m/>
    <s v="N/A"/>
    <s v="N/A"/>
    <s v="4 AÑOS"/>
    <s v="MARIO DE JESUS DUQUE GIRALDO"/>
    <s v="Resolución No 052117"/>
    <d v="2012-06-04T00:00:00"/>
    <n v="67274"/>
    <s v="INFRAESTRUCTURA"/>
    <s v="CONTESTACION DEMANDA"/>
    <d v="2020-08-31T00:00:00"/>
    <s v="2020-01"/>
    <s v="4"/>
    <s v="2020-07"/>
    <n v="1.0070030698388335"/>
    <n v="4724405.2523023793"/>
    <n v="0"/>
    <d v="2024-01-20T00:00:00"/>
    <n v="3.3890410958904109"/>
    <n v="4.3843078519294892E-2"/>
    <n v="0"/>
    <n v="0.67499999999999993"/>
    <s v="ALTA"/>
    <x v="0"/>
    <n v="0"/>
  </r>
  <r>
    <n v="2087"/>
    <d v="2018-05-17T00:00:00"/>
    <d v="2018-05-08T00:00:00"/>
    <s v="JUZGADO VEINTITRES LABORAL DEL CIRCUITO"/>
    <s v="05001310502320190055800"/>
    <s v="2020"/>
    <x v="1"/>
    <s v="LUZ MARIELA MORA CASTRO"/>
    <s v="NICOLAS OCTAVIO ARISMENDI VILLEGAS"/>
    <n v="140233"/>
    <s v="ORDINARIA"/>
    <s v="INCUMPLIMIENTO"/>
    <s v="BAJO"/>
    <s v="ALTO"/>
    <s v="BAJO"/>
    <s v="ALTO"/>
    <n v="0.71499999999999997"/>
    <s v="ALTA"/>
    <n v="53657079"/>
    <n v="0"/>
    <s v="CONTESTACIÓN"/>
    <m/>
    <s v="N/A"/>
    <s v="N/A"/>
    <s v="4 AÑOS"/>
    <s v="MARIO DE JESUS DUQUE GIRALDO"/>
    <s v="Resolución No 052117"/>
    <d v="2012-06-04T00:00:00"/>
    <n v="67274"/>
    <s v="EDUCACION"/>
    <s v="CONTESTACION DEMANDA"/>
    <d v="2020-08-31T00:00:00"/>
    <s v="2018-05"/>
    <s v="4"/>
    <s v="2020-07"/>
    <n v="0.73891229786794344"/>
    <n v="39647875.540771775"/>
    <n v="0"/>
    <d v="2022-05-16T00:00:00"/>
    <n v="1.7068493150684931"/>
    <n v="4.3843078519294892E-2"/>
    <n v="0"/>
    <n v="0.71499999999999997"/>
    <s v="ALTA"/>
    <x v="0"/>
    <n v="0"/>
  </r>
  <r>
    <n v="2088"/>
    <d v="2019-11-13T00:00:00"/>
    <d v="2019-12-25T00:00:00"/>
    <s v="JUZGADO NOVENO LABORAL DEL CIRCUITO DE MEDELLÍN"/>
    <s v="05001310500920190068800"/>
    <s v="2020"/>
    <x v="1"/>
    <s v="MARIA VIRGINIA ARROYAVE BEDOYA"/>
    <s v="LUCIA IMELDA GALLO"/>
    <n v="133088"/>
    <s v="ORDINARIA"/>
    <s v="RELIQUIDACIÓN DE LA PENSIÓN"/>
    <s v="BAJO"/>
    <s v="ALTO"/>
    <s v="BAJO"/>
    <s v="ALTO"/>
    <n v="0.71499999999999997"/>
    <s v="ALTA"/>
    <n v="0"/>
    <n v="0"/>
    <s v="ADMISIÓN"/>
    <m/>
    <s v="N/A"/>
    <s v="N/A"/>
    <s v="4 AÑOS"/>
    <s v="MARIO DE JESUS DUQUE GIRALDO"/>
    <s v="Resolución No 052117"/>
    <d v="2012-06-04T00:00:00"/>
    <n v="67274"/>
    <s v="GESTION HUMANA Y DLLO ORGANIZACIONAL"/>
    <s v="CONTESTACION DEMANDA"/>
    <d v="2020-08-31T00:00:00"/>
    <s v="2019-11"/>
    <s v="4"/>
    <s v="2020-07"/>
    <n v="1.0138110875024144"/>
    <n v="0"/>
    <n v="0"/>
    <d v="2023-11-12T00:00:00"/>
    <n v="3.2"/>
    <n v="4.3843078519294892E-2"/>
    <n v="0"/>
    <n v="0.71499999999999997"/>
    <s v="ALTA"/>
    <x v="0"/>
    <n v="0"/>
  </r>
  <r>
    <n v="2089"/>
    <d v="2020-02-11T00:00:00"/>
    <d v="2019-11-29T00:00:00"/>
    <s v="JUZGADO QUINCE ADMINISTRATIVO DEL CIRCUITO DE MEDELLÍN"/>
    <s v="05001333301520190049200"/>
    <s v="2020"/>
    <x v="0"/>
    <s v="HENRY FLÓREZ CHAVARRÍA Y OTRA."/>
    <s v="LUIS EMILIO GARCIA RAMÍREZ"/>
    <n v="192029"/>
    <s v="REPARACIÓN DIRECTA"/>
    <s v="FALLA EN EL SERVICIO OTRAS CAUSAS"/>
    <s v="MEDIO   "/>
    <s v="MEDIO   "/>
    <s v="MEDIO   "/>
    <s v="ALTO"/>
    <n v="0.67500000000000004"/>
    <s v="ALTA"/>
    <n v="41550000"/>
    <n v="0"/>
    <s v="ADMISIÓN"/>
    <m/>
    <s v="N/A"/>
    <s v="N/A"/>
    <s v="5 AÑOS"/>
    <s v="MARIO DE JESUS DUQUE GIRALDO"/>
    <s v="Resolución No 052117"/>
    <d v="2012-06-04T00:00:00"/>
    <n v="67274"/>
    <s v="INFRAESTRUCTURA"/>
    <s v="CONTESTACION DEMANDA"/>
    <d v="2020-08-31T00:00:00"/>
    <s v="2020-02"/>
    <s v="5"/>
    <s v="2020-07"/>
    <n v="1.0002858776443682"/>
    <n v="41561878.216123499"/>
    <n v="0"/>
    <d v="2025-02-09T00:00:00"/>
    <n v="4.4465753424657537"/>
    <n v="4.3843078519294892E-2"/>
    <n v="0"/>
    <n v="0.67500000000000004"/>
    <s v="ALTA"/>
    <x v="0"/>
    <n v="0"/>
  </r>
  <r>
    <n v="2090"/>
    <d v="2018-05-25T00:00:00"/>
    <d v="2018-04-19T00:00:00"/>
    <s v="JUZGADO LABORAL DEL CIRCUITO DE APARTADO"/>
    <s v="05045310500120180018600"/>
    <s v="2020"/>
    <x v="1"/>
    <s v="CESAR GUSTAVO ARRIETA URREGO"/>
    <s v="LUZ STELLA DAZA"/>
    <n v="83315"/>
    <s v="ORDINARIA"/>
    <s v="RECONOCIMIENTO Y PAGO DE PENSIÓN"/>
    <s v="BAJO"/>
    <s v="ALTO"/>
    <s v="MEDIO   "/>
    <s v="ALTO"/>
    <n v="0.76"/>
    <s v="ALTA"/>
    <n v="19613140"/>
    <n v="0"/>
    <s v="CONTESTACIÓN"/>
    <m/>
    <s v="N/A"/>
    <s v="N/A"/>
    <s v="4 AÑOS"/>
    <s v="MARIO DE JESUS DUQUE GIRALDO"/>
    <s v="Resolución No 052117"/>
    <d v="2012-06-04T00:00:00"/>
    <n v="67274"/>
    <s v="GESTION HUMANA Y DLLO ORGANIZACIONAL"/>
    <s v="CONTESTACION DEMANDA"/>
    <d v="2020-08-31T00:00:00"/>
    <s v="2018-05"/>
    <s v="4"/>
    <s v="2020-07"/>
    <n v="0.73891229786794344"/>
    <n v="14492390.345805677"/>
    <n v="0"/>
    <d v="2022-05-24T00:00:00"/>
    <n v="1.7287671232876711"/>
    <n v="4.3843078519294892E-2"/>
    <n v="0"/>
    <n v="0.76"/>
    <s v="ALTA"/>
    <x v="0"/>
    <n v="0"/>
  </r>
  <r>
    <n v="2091"/>
    <d v="2009-09-04T00:00:00"/>
    <d v="2009-01-14T00:00:00"/>
    <s v="TRIBUNAL ADMINISTRATIVO DE ANTIOQUIA"/>
    <s v="05001233100020090001300"/>
    <s v="2019"/>
    <x v="0"/>
    <s v="EVERMINDA DAVID CANO, CRISTIAN ANDRES SALAS DAVID, JOHANA SALAS DAVID, DUVAN ESTEBAN SALAS DAVID, MARIA ERMINIA DAVID HIGUITA, JHONIER SALAS DAVID, FALCONERY SALAS DAVID, MARIA DULFAY SALAS DAVID, RUT NULLIVED DAVID CANO, JOSE LEON SALAS DAVID, LUISA FERNANDA SALAS DAVID, YARLEISON SALAS DAVID, MARIA ALEXANDRA SALAS DAVID Y MAIRA ALEXANDRA SALAS DAVID."/>
    <s v="DIEGO ALEJANDRO PULGARIN AREIZA"/>
    <n v="218774"/>
    <s v="REPARACIÓN DIRECTA"/>
    <s v="FALLA EN EL SERVICIO OTRAS CAUSAS"/>
    <s v="BAJO"/>
    <s v="BAJO"/>
    <s v="BAJO"/>
    <s v="BAJO"/>
    <n v="0.05"/>
    <s v="REMOTA"/>
    <n v="500000000"/>
    <n v="0"/>
    <s v=" ALEGATOS PRIMERA"/>
    <m/>
    <s v="NO"/>
    <m/>
    <n v="12"/>
    <s v="MARY LUZ QUINTERO ARIAS"/>
    <n v="4204"/>
    <s v="AGOSTO 20 DE 2019"/>
    <n v="187714"/>
    <s v="INFRAESTRUCTURA"/>
    <m/>
    <d v="2020-08-31T00:00:00"/>
    <s v="2009-09"/>
    <s v="12"/>
    <s v="2020-07"/>
    <n v="1.0279574761108587"/>
    <n v="513978738.0554294"/>
    <n v="0"/>
    <d v="2021-09-01T00:00:00"/>
    <n v="1.0027397260273974"/>
    <n v="4.3843078519294892E-2"/>
    <n v="0"/>
    <n v="0.05"/>
    <s v="REMOTA"/>
    <x v="1"/>
    <n v="0"/>
  </r>
  <r>
    <n v="2092"/>
    <d v="2011-02-23T00:00:00"/>
    <d v="2010-11-09T00:00:00"/>
    <s v="TRIBUNAL ADMINISTRATIVO DE ANTIOQUIA"/>
    <s v="05001233100020100219100"/>
    <s v="2019"/>
    <x v="0"/>
    <s v="SEGUREXPO"/>
    <s v="FELIPE NAVIA REVOLLO"/>
    <n v="185520"/>
    <s v="CONTRACTUAL"/>
    <s v="OTRAS"/>
    <s v="BAJO"/>
    <s v="BAJO"/>
    <s v="BAJO"/>
    <s v="BAJO"/>
    <n v="0.05"/>
    <s v="REMOTA"/>
    <n v="500000000"/>
    <n v="0"/>
    <s v=" ALEGATOS DE SEGUNDA"/>
    <m/>
    <s v="NO"/>
    <m/>
    <n v="10"/>
    <s v="MARY LUZ QUINTERO ARIAS"/>
    <n v="4204"/>
    <s v="AGOSTO 20 DE 2019"/>
    <n v="187714"/>
    <s v="INFRAESTRUCTURA"/>
    <m/>
    <d v="2020-08-31T00:00:00"/>
    <s v="2011-02"/>
    <s v="10"/>
    <s v="2020-07"/>
    <n v="0.98256692083857911"/>
    <n v="491283460.41928953"/>
    <n v="0"/>
    <d v="2021-02-20T00:00:00"/>
    <n v="0.47397260273972602"/>
    <n v="4.3843078519294892E-2"/>
    <n v="0"/>
    <n v="0.05"/>
    <s v="REMOTA"/>
    <x v="1"/>
    <n v="0"/>
  </r>
  <r>
    <n v="2093"/>
    <d v="2010-07-08T00:00:00"/>
    <d v="2010-04-19T00:00:00"/>
    <s v="TRIBUNAL ADMINISTRATIVO DE ANTIOQUIA"/>
    <s v="05001233100020100058400"/>
    <s v="2019"/>
    <x v="0"/>
    <s v="GILDARDO DE JESUS BARRERA RESTREPO, MARIA DOLLY ALVAREZ RENGIFO, ERIKA NATALIA BARRERA ALVAREZ, HUGO FERNANDO BARRERA ALVAREZ, GLADYS MILENA BARRERA ALVAREZ, DEYANIRA BARRERA ALVAREZ Y NANCY LILIANA BARRERA ALVAREZ."/>
    <s v="JAVIER LEONIDAS VILLEGAS POSADA"/>
    <n v="20944"/>
    <s v="REPARACIÓN DIRECTA"/>
    <s v="ACCIDENTE DE TRANSITO"/>
    <s v="BAJO"/>
    <s v="BAJO"/>
    <s v="BAJO"/>
    <s v="BAJO"/>
    <n v="0.05"/>
    <s v="REMOTA"/>
    <n v="200000000"/>
    <n v="0"/>
    <s v=" ALEGATOS DE SEGUNDA"/>
    <m/>
    <s v="NO"/>
    <m/>
    <n v="11"/>
    <s v="MARY LUZ QUINTERO ARIAS"/>
    <n v="4204"/>
    <s v="AGOSTO 20 DE 2019"/>
    <n v="187714"/>
    <s v="INFRAESTRUCTURA"/>
    <m/>
    <d v="2020-08-31T00:00:00"/>
    <s v="2010-07"/>
    <s v="11"/>
    <s v="2020-07"/>
    <n v="1.0047592007997719"/>
    <n v="200951840.15995437"/>
    <n v="0"/>
    <d v="2021-07-05T00:00:00"/>
    <n v="0.84383561643835614"/>
    <n v="4.3843078519294892E-2"/>
    <n v="0"/>
    <n v="0.05"/>
    <s v="REMOTA"/>
    <x v="1"/>
    <n v="0"/>
  </r>
  <r>
    <n v="2094"/>
    <d v="2013-08-26T00:00:00"/>
    <d v="2013-08-12T00:00:00"/>
    <s v="JUZGADO 10 ADMINISTRATIVO "/>
    <s v="05001333301020130001501"/>
    <s v="2019"/>
    <x v="0"/>
    <s v="GILDARDO ANTONIO OSORIO JIMENEZ, MARIA MATILDE CADAVID CARDONA, ELKIN DE JESUS OSORIO CADAVID, JOSE FERNANDO OSORIO CADAVID Y SANDRA MILENA OSORIO CADAVID. "/>
    <s v="WALTER RAUL MEJIA CARDONA"/>
    <n v="90025"/>
    <s v="REPARACIÓN DIRECTA"/>
    <s v="FALLA EN EL SERVICIO OTRAS CAUSAS"/>
    <s v="BAJO"/>
    <s v="BAJO"/>
    <s v="BAJO"/>
    <s v="BAJO"/>
    <n v="0.05"/>
    <s v="REMOTA"/>
    <n v="116214188"/>
    <n v="0"/>
    <s v=" SENTENCIA 1RA FAVORABLE"/>
    <m/>
    <s v="NO"/>
    <m/>
    <n v="8"/>
    <s v="MARY LUZ QUINTERO ARIAS"/>
    <n v="4204"/>
    <s v="AGOSTO 20 DE 2019"/>
    <n v="187714"/>
    <s v="INFRAESTRUCTURA"/>
    <m/>
    <d v="2020-08-31T00:00:00"/>
    <s v="2013-08"/>
    <s v="8"/>
    <s v="2020-07"/>
    <n v="0.9216611549333561"/>
    <n v="107110102.73172218"/>
    <n v="0"/>
    <d v="2021-08-24T00:00:00"/>
    <n v="0.98082191780821915"/>
    <n v="4.3843078519294892E-2"/>
    <n v="0"/>
    <n v="0.05"/>
    <s v="REMOTA"/>
    <x v="1"/>
    <n v="0"/>
  </r>
  <r>
    <n v="2095"/>
    <d v="2013-05-15T00:00:00"/>
    <d v="2013-05-02T00:00:00"/>
    <s v="TRIBUNAL ADMINISTRATIVO DE ANTIOQUIA"/>
    <s v="05001233300020130075100"/>
    <s v="2019"/>
    <x v="0"/>
    <s v="RODRIGO OSORIO RESTREPO Y JORGE EDUARDO OSORIO V"/>
    <s v="FERNANDO PELAEZ ARANGO"/>
    <n v="32332"/>
    <s v="REPARACIÓN DIRECTA"/>
    <s v="FALLA EN EL SERVICIO OTRAS CAUSAS"/>
    <s v="MEDIO   "/>
    <s v="BAJO"/>
    <s v="BAJO"/>
    <s v="BAJO"/>
    <n v="0.14000000000000001"/>
    <s v="BAJA"/>
    <n v="1759800000"/>
    <n v="0"/>
    <s v=" ALEGATOS DE SEGUNDA"/>
    <m/>
    <s v="NO"/>
    <m/>
    <n v="8"/>
    <s v="MARY LUZ QUINTERO ARIAS"/>
    <n v="4204"/>
    <s v="AGOSTO 20 DE 2019"/>
    <n v="187714"/>
    <s v="INFRAESTRUCTURA"/>
    <m/>
    <d v="2020-08-31T00:00:00"/>
    <s v="2013-05"/>
    <s v="8"/>
    <s v="2020-07"/>
    <n v="0.92501103743402557"/>
    <n v="1627834423.6763983"/>
    <n v="0"/>
    <d v="2021-05-13T00:00:00"/>
    <n v="0.69863013698630139"/>
    <n v="4.3843078519294892E-2"/>
    <n v="0"/>
    <n v="0.14000000000000001"/>
    <s v="BAJA"/>
    <x v="2"/>
    <n v="0"/>
  </r>
  <r>
    <n v="2096"/>
    <d v="2014-01-17T00:00:00"/>
    <d v="2013-11-15T00:00:00"/>
    <s v="JUZGADO 5 ADMINISTRATIVO "/>
    <s v="05001333300520130076100"/>
    <s v="2019"/>
    <x v="0"/>
    <s v="MARIA VIRGINIA MAZO MAZO"/>
    <s v="LUZ ELENA GALLEGO C"/>
    <n v="39931"/>
    <s v="NULIDAD Y RESTABLECIMIENTO DEL DERECHO - LABORAL"/>
    <s v="RELIQUIDACIÓN DE LA PENSIÓN"/>
    <s v="BAJO"/>
    <s v="BAJO"/>
    <s v="BAJO"/>
    <s v="BAJO"/>
    <n v="0.05"/>
    <s v="REMOTA"/>
    <n v="11661098"/>
    <n v="0"/>
    <s v=" ALEGATOS DE SEGUNDA"/>
    <m/>
    <s v="NO"/>
    <m/>
    <n v="7"/>
    <s v="MARY LUZ QUINTERO ARIAS"/>
    <n v="4204"/>
    <s v="AGOSTO 20 DE 2019"/>
    <n v="187714"/>
    <s v="GESTION HUMANA Y DLLO ORGANIZACIONAL"/>
    <s v="PENSIONES DE ANTIOQUIA (Conforme reunión de marzo 13 de 2018 entre las direcciones de Procesos y Reclamaciones, Prestaciones Sociales y Nomina, la contratista que apoya implementación de las NICSP-Angela Maria Botero Bedoya y profesionales de las dependencias, se dispuso que por el momento no se determinará el valor de la pretensión en los casos de reliquidación pensión de Pensiones de Antioquia, ni se liquidarán las sentencias de primera instancia, debido a la controversia entre Pensiones de Antioquia y Departamento de Antioquia, sobre el momento desde el cual el Departamento debe realizar los aportes de las pensiones reliquidadas; por lo que debido a la diferencia conceptual, la Dirección de Prestaciones sociales y nomina ha presentado objeción de las cuentas presentadas por el fondo pensional, concluyendo que  no existen los elementos para realizar la provisión, por falta de certeza desde que momento deben pagarse los aportes producto de las condenas en estos procesos.)-Producto del concepto N°. 201500151971 del 01 de Junio de 2015, suscrito por el Subsecretario jurídico del Departamento de Antioquia."/>
    <d v="2020-08-31T00:00:00"/>
    <s v="2014-01"/>
    <s v="7"/>
    <s v="2020-07"/>
    <n v="0.9164741666388736"/>
    <n v="10687095.071644235"/>
    <n v="0"/>
    <d v="2021-01-15T00:00:00"/>
    <n v="0.37534246575342467"/>
    <n v="4.3843078519294892E-2"/>
    <n v="0"/>
    <n v="0.05"/>
    <s v="REMOTA"/>
    <x v="1"/>
    <n v="0"/>
  </r>
  <r>
    <n v="2097"/>
    <d v="2014-01-30T00:00:00"/>
    <d v="2012-11-23T00:00:00"/>
    <s v="JUZGADO 27 ADMINISTRATIVO "/>
    <s v="05001333302720120041000"/>
    <s v="2019"/>
    <x v="0"/>
    <s v="ANA CECILIA MERINO SANCHEZ"/>
    <s v="JUAN DE LA CRUZ NOREÑA OBANDO"/>
    <n v="49260"/>
    <s v="NULIDAD Y RESTABLECIMIENTO DEL DERECHO - LABORAL"/>
    <s v="OTRAS"/>
    <s v="BAJO"/>
    <s v="BAJO"/>
    <s v="BAJO"/>
    <s v="BAJO"/>
    <n v="0.05"/>
    <s v="REMOTA"/>
    <n v="23252601"/>
    <n v="0"/>
    <s v=" SENTENCIA 1RA FAVORABLE"/>
    <m/>
    <s v="NO"/>
    <m/>
    <n v="7"/>
    <s v="MARY LUZ QUINTERO ARIAS"/>
    <n v="4204"/>
    <s v="AGOSTO 20 DE 2019"/>
    <n v="187714"/>
    <s v="GESTION HUMANA Y DLLO ORGANIZACIONAL"/>
    <s v="PENSIONES DE ANTIOQUIA (LLAMA/GARANTIA)Conforme reunión de marzo 13 de 2018 entre las direcciones de Procesos y Reclamaciones, Prestaciones Sociales y Nomina, la contratista que apoya implementación de las NICSP-Angela Maria Botero Bedoya y profesionales de las dependencias, se dispuso que por el momento no se determinará el valor de la pretensión en los casos de reliquidación pensión de Pensiones de Antioquia, ni se liquidarán las sentencias de primera instancia, debido a la controversia entre Pensiones de Antioquia y Departamento de Antioquia, sobre el momento desde el cual el Departamento debe realizar los aportes de las pensiones reliquidadas; por lo que debido a la diferencia conceptual, la Dirección de Prestaciones sociales y nomina ha presentado objeción de las cuentas presentadas por el fondo pensional, concluyendo que  no existen los elementos para realizar la provisión, por falta de certeza desde que momento deben pagarse los aportes producto de las condenas en estos procesos.)-Producto del concepto N°. 201500151971 del 01 de Junio de 2015, suscrito por el Subsecretario jurídico del Departamento de Antioquia."/>
    <d v="2020-08-31T00:00:00"/>
    <s v="2014-01"/>
    <s v="7"/>
    <s v="2020-07"/>
    <n v="0.9164741666388736"/>
    <n v="21310408.123661239"/>
    <n v="0"/>
    <d v="2021-01-28T00:00:00"/>
    <n v="0.41095890410958902"/>
    <n v="4.3843078519294892E-2"/>
    <n v="0"/>
    <n v="0.05"/>
    <s v="REMOTA"/>
    <x v="1"/>
    <n v="0"/>
  </r>
  <r>
    <n v="2098"/>
    <d v="2014-04-07T00:00:00"/>
    <d v="2012-12-11T00:00:00"/>
    <s v="JUZGADO 10 ADMINISTRATIVO "/>
    <s v="05001333301020140039400"/>
    <s v="2019"/>
    <x v="0"/>
    <s v="SIRLEY ZULUAGA DAVILA, JUAN ESTEBAN RUIZ ZULUAGA Y TOMAS RUIZ ZULUAGA"/>
    <s v="JOSE LUIS VIVEROS ABISAMBRA"/>
    <n v="22592"/>
    <s v="REPARACIÓN DIRECTA"/>
    <s v="OTRAS"/>
    <s v="BAJO"/>
    <s v="BAJO"/>
    <s v="BAJO"/>
    <s v="BAJO"/>
    <n v="0.05"/>
    <s v="REMOTA"/>
    <n v="225613434"/>
    <n v="0"/>
    <s v=" AUDIENCIA DE PRUEBAS"/>
    <m/>
    <s v="NO"/>
    <m/>
    <n v="7"/>
    <s v="MARY LUZ QUINTERO ARIAS"/>
    <n v="4204"/>
    <s v="AGOSTO 20 DE 2019"/>
    <n v="187714"/>
    <s v="GOBIERNO"/>
    <s v="FRONTERAS INVISIBLES"/>
    <d v="2020-08-31T00:00:00"/>
    <s v="2014-04"/>
    <s v="7"/>
    <s v="2020-07"/>
    <n v="0.90302046279467518"/>
    <n v="203733547.5833759"/>
    <n v="0"/>
    <d v="2021-04-05T00:00:00"/>
    <n v="0.59452054794520548"/>
    <n v="4.3843078519294892E-2"/>
    <n v="0"/>
    <n v="0.05"/>
    <s v="REMOTA"/>
    <x v="1"/>
    <n v="0"/>
  </r>
  <r>
    <n v="2099"/>
    <d v="2013-10-16T00:00:00"/>
    <d v="2013-10-16T00:00:00"/>
    <s v="TRIBUNAL ADMINISTRATIVO DE ANTIOQUIA"/>
    <s v="05001233300020140148700"/>
    <s v="2019"/>
    <x v="0"/>
    <s v="MARTHA CECILIA MARTINEZ MORALES/AMPARO MUÑOZ BALBUENA"/>
    <s v="VIVIANA VASQUEZ CARVAJAL"/>
    <n v="89913"/>
    <s v="NULIDAD Y RESTABLECIMIENTO DEL DERECHO - LABORAL"/>
    <s v="PENSIÓN DE SOBREVIVIENTES"/>
    <s v="BAJO"/>
    <s v="BAJO"/>
    <s v="BAJO"/>
    <s v="BAJO"/>
    <n v="0.05"/>
    <s v="REMOTA"/>
    <n v="55623695"/>
    <n v="0"/>
    <s v=" SENTENCIA 1RA FAVORABLE"/>
    <m/>
    <s v="NO"/>
    <m/>
    <n v="8"/>
    <s v="MARY LUZ QUINTERO ARIAS"/>
    <n v="4204"/>
    <s v="AGOSTO 20 DE 2019"/>
    <n v="187714"/>
    <s v="EDUCACION"/>
    <s v="FONPREMAG: SE CONDENA A FONPREMAG. DECLARA FALTA DE LEGITIMACIÓN EN LA CUASA POR PASIVA DEL DEPARTAMENTO."/>
    <d v="2020-08-31T00:00:00"/>
    <s v="2013-10"/>
    <s v="8"/>
    <s v="2020-07"/>
    <n v="0.92136104081409098"/>
    <n v="51249505.519125551"/>
    <n v="0"/>
    <d v="2021-10-14T00:00:00"/>
    <n v="1.1205479452054794"/>
    <n v="4.3843078519294892E-2"/>
    <n v="0"/>
    <n v="0.05"/>
    <s v="REMOTA"/>
    <x v="1"/>
    <n v="0"/>
  </r>
  <r>
    <n v="2100"/>
    <d v="2014-09-17T00:00:00"/>
    <d v="2014-04-21T00:00:00"/>
    <s v="TRIBUNAL ADMINISTRATIVO DE ANTIOQUIA"/>
    <s v="05001233300020140125400"/>
    <s v="2019"/>
    <x v="0"/>
    <s v="LUZ MARINA DE FATIMA DIAZ JIMENEZ"/>
    <s v="HORACIO RAMIREZ ALARCON"/>
    <n v="175863"/>
    <s v="NULIDAD Y RESTABLECIMIENTO DEL DERECHO - LABORAL"/>
    <s v="PENSIÓN DE SOBREVIVIENTES"/>
    <s v="BAJO"/>
    <s v="BAJO"/>
    <s v="BAJO"/>
    <s v="BAJO"/>
    <n v="0.05"/>
    <s v="REMOTA"/>
    <n v="34886801"/>
    <n v="0"/>
    <s v=" ALEGATOS PRIMERA"/>
    <m/>
    <s v="NO"/>
    <m/>
    <n v="7"/>
    <s v="MARY LUZ QUINTERO ARIAS"/>
    <n v="4204"/>
    <s v="AGOSTO 20 DE 2019"/>
    <n v="187714"/>
    <s v="GESTION HUMANA Y DLLO ORGANIZACIONAL"/>
    <s v="PRESTACIONES SOCIALES"/>
    <d v="2020-08-31T00:00:00"/>
    <s v="2014-09"/>
    <s v="7"/>
    <s v="2020-07"/>
    <n v="0.89344853772170874"/>
    <n v="31169561.339238245"/>
    <n v="0"/>
    <d v="2021-09-15T00:00:00"/>
    <n v="1.0410958904109588"/>
    <n v="4.3843078519294892E-2"/>
    <n v="0"/>
    <n v="0.05"/>
    <s v="REMOTA"/>
    <x v="1"/>
    <n v="0"/>
  </r>
  <r>
    <n v="2101"/>
    <d v="2014-10-31T00:00:00"/>
    <d v="2014-08-27T00:00:00"/>
    <s v="TRIBUNAL ADMINISTRATIVO DE ANTIOQUIA"/>
    <s v="05001233300020140157600"/>
    <s v="2019"/>
    <x v="0"/>
    <s v="MARIA CECILIA QUINTERO CORREA"/>
    <s v="NELSON ADRIANA TORO QUINTERO"/>
    <n v="152939"/>
    <s v="NULIDAD Y RESTABLECIMIENTO DEL DERECHO - LABORAL"/>
    <s v="RELIQUIDACIÓN DE LA PENSIÓN"/>
    <s v="BAJO"/>
    <s v="BAJO"/>
    <s v="BAJO"/>
    <s v="BAJO"/>
    <n v="0.05"/>
    <s v="REMOTA"/>
    <n v="95876183"/>
    <n v="0"/>
    <s v=" ALEGATOS PRIMERA"/>
    <m/>
    <s v="NO"/>
    <m/>
    <n v="7"/>
    <s v="MARY LUZ QUINTERO ARIAS"/>
    <n v="4204"/>
    <s v="AGOSTO 20 DE 2019"/>
    <n v="187714"/>
    <s v="EDUCACION"/>
    <s v="FONPREMAG(IGUAL/EXCP.INCONSTITUCIONALIDAD)"/>
    <d v="2020-08-31T00:00:00"/>
    <s v="2014-10"/>
    <s v="7"/>
    <s v="2020-07"/>
    <n v="0.89197861147966029"/>
    <n v="85519504.586309806"/>
    <n v="0"/>
    <d v="2021-10-29T00:00:00"/>
    <n v="1.1616438356164382"/>
    <n v="4.3843078519294892E-2"/>
    <n v="0"/>
    <n v="0.05"/>
    <s v="REMOTA"/>
    <x v="1"/>
    <n v="0"/>
  </r>
  <r>
    <n v="2102"/>
    <d v="2014-11-06T00:00:00"/>
    <d v="2014-11-06T00:00:00"/>
    <s v="TRIBUNAL ADMINISTRATIVO DE ANTIOQUIA"/>
    <s v="05001233300020190123400"/>
    <s v="2019"/>
    <x v="0"/>
    <s v="MARTHA NIDIA NARANJO VEGA"/>
    <s v="ALBERTO L ZULUAGA RAMIREZ"/>
    <n v="49763"/>
    <s v="NULIDAD Y RESTABLECIMIENTO DEL DERECHO - LABORAL"/>
    <s v="PENSIÓN DE SOBREVIVIENTES"/>
    <s v="BAJO"/>
    <s v="BAJO"/>
    <s v="BAJO"/>
    <s v="BAJO"/>
    <n v="0.05"/>
    <s v="REMOTA"/>
    <n v="48890037"/>
    <n v="0"/>
    <s v=" ALEGATOS PRIMERA"/>
    <m/>
    <s v="NO"/>
    <m/>
    <n v="7"/>
    <s v="MARY LUZ QUINTERO ARIAS"/>
    <n v="4204"/>
    <s v="AGOSTO 20 DE 2019"/>
    <n v="187714"/>
    <s v="EDUCACION"/>
    <s v="FUE REMITIDO AL TAA POR COMPETENCIA DESDE EL JUZGADO 29 ADMINISTRATIVO  (ANTES: 05001333302920140101300)"/>
    <d v="2020-08-31T00:00:00"/>
    <s v="2014-11"/>
    <s v="7"/>
    <s v="2020-07"/>
    <n v="0.89080453966281536"/>
    <n v="43551466.90388301"/>
    <n v="0"/>
    <d v="2021-11-04T00:00:00"/>
    <n v="1.178082191780822"/>
    <n v="4.3843078519294892E-2"/>
    <n v="0"/>
    <n v="0.05"/>
    <s v="REMOTA"/>
    <x v="1"/>
    <n v="0"/>
  </r>
  <r>
    <n v="2103"/>
    <d v="2015-05-15T00:00:00"/>
    <d v="2014-07-15T00:00:00"/>
    <s v="JUZGADO 1 ADMINISTRATIVO "/>
    <s v="05001333300120150010600"/>
    <s v="2019"/>
    <x v="0"/>
    <s v="ADRIANA MARIA BECERRA Y/OTROS"/>
    <s v="JOSE MANUEL ARIAS PINEDA"/>
    <n v="57480"/>
    <s v="REPARACIÓN DIRECTA"/>
    <s v="ACCIDENTE DE TRANSITO"/>
    <s v="ALTO"/>
    <s v="ALTO"/>
    <s v="ALTO"/>
    <s v="ALTO"/>
    <n v="1"/>
    <s v="ALTA"/>
    <n v="2158862515"/>
    <n v="0.5"/>
    <s v=" ALEGATOS DE SEGUNDA"/>
    <m/>
    <s v="NO"/>
    <m/>
    <n v="7"/>
    <s v="MARY LUZ QUINTERO ARIAS"/>
    <n v="4204"/>
    <s v="AGOSTO 20 DE 2019"/>
    <n v="187714"/>
    <s v="INFRAESTRUCTURA"/>
    <m/>
    <d v="2020-08-31T00:00:00"/>
    <s v="2015-05"/>
    <s v="7"/>
    <s v="2020-07"/>
    <n v="0.86073201793714027"/>
    <n v="1858202088.9847999"/>
    <n v="929101044.49239993"/>
    <d v="2022-05-13T00:00:00"/>
    <n v="1.6986301369863013"/>
    <n v="4.3843078519294892E-2"/>
    <n v="916772879.45983076"/>
    <n v="1"/>
    <s v="ALTA"/>
    <x v="0"/>
    <n v="916772879.45983076"/>
  </r>
  <r>
    <n v="2104"/>
    <d v="2015-11-30T00:00:00"/>
    <d v="2015-08-06T00:00:00"/>
    <s v="JUZGADO PRIMERO LABORAL DEL CIRCUITO"/>
    <s v="05001310500120150114300"/>
    <s v="2019"/>
    <x v="1"/>
    <s v="CLAUDIA STELLA SALDARRIAGA PIZA Y LUCELLY ZAPATA PARRA (Interviniente)"/>
    <s v="YENY LILIANA SIERRA ECHEVERRI"/>
    <n v="158837"/>
    <s v="ORDINARIA"/>
    <s v="PENSIÓN DE SOBREVIVIENTES"/>
    <s v="ALTO"/>
    <s v="ALTO"/>
    <s v="BAJO"/>
    <s v="ALTO"/>
    <n v="0.90500000000000003"/>
    <s v="ALTA"/>
    <n v="0"/>
    <n v="0"/>
    <s v="CONTESTACIÓN"/>
    <m/>
    <s v="NO"/>
    <m/>
    <n v="7"/>
    <s v="MARY LUZ QUINTERO ARIAS"/>
    <n v="4204"/>
    <s v="AGOSTO 20 DE 2019"/>
    <n v="187714"/>
    <s v="GESTION HUMANA Y DLLO ORGANIZACIONAL"/>
    <s v="OJO SE DECRETÓ LA NULIDAD DE DESDE LA SENTENCIA DE PRIMERA INSTANCIA PARA VINCULAR A MENOR QUE RECIBIÓ SUSTITUCIÓN PENSIONAL.  ESTAR PENDIENTE.  PENSIONES DE ANTIOQUIA. (Conforme reunión de marzo 13 de 2018 entre las direcciones de Procesos y Reclamaciones, Prestaciones Sociales y Nomina, la contratista que apoya implementación de las NICSP-Angela Maria Botero Bedoya y profesionales de las dependencias, se dispuso que por el momento no se determinará el valor de la pretensión en los casos de reliquidación pensión de Pensiones de Antioquia, ni se liquidarán las sentencias de primera instancia, debido a la controversia entre Pensiones de Antioquia y Departamento de Antioquia, sobre el momento desde el cual el Departamento debe realizar los aportes de las pensiones reliquidadas; por lo que debido a la diferencia conceptual, la Dirección de Prestaciones sociales y nomina ha presentado objeción de las cuentas presentadas por el fondo pensional, concluyendo que  no existen los elementos para realizar la provisión, por falta de certeza desde que momento deben pagarse los aportes producto de las condenas en estos procesos.)-Producto del concepto N°. 201500151971 del 01 de Junio de 2015, suscrito por el Subsecretario jurídico del Departamento de Antioquia."/>
    <d v="2020-08-31T00:00:00"/>
    <s v="2015-11"/>
    <s v="7"/>
    <s v="2020-07"/>
    <n v="0.83727667088522129"/>
    <n v="0"/>
    <n v="0"/>
    <d v="2022-11-28T00:00:00"/>
    <n v="2.2438356164383562"/>
    <n v="4.3843078519294892E-2"/>
    <n v="0"/>
    <n v="0.90500000000000003"/>
    <s v="ALTA"/>
    <x v="0"/>
    <n v="0"/>
  </r>
  <r>
    <n v="2105"/>
    <d v="2015-11-20T00:00:00"/>
    <d v="2015-07-08T00:00:00"/>
    <s v="JUZGADO 1 ADMINISTRATIVO "/>
    <s v="05001333300120150082000"/>
    <s v="2019"/>
    <x v="0"/>
    <s v="AMPARO DEL SOCORRO CORREA DE LOPERA"/>
    <s v="OSCAR ISAAC MOSQUERA MOSQUERA"/>
    <n v="231275"/>
    <s v="NULIDAD Y RESTABLECIMIENTO DEL DERECHO - LABORAL"/>
    <s v="RELIQUIDACIÓN DE LA PENSIÓN"/>
    <s v="BAJO"/>
    <s v="BAJO"/>
    <s v="BAJO"/>
    <s v="BAJO"/>
    <n v="0.05"/>
    <s v="REMOTA"/>
    <n v="15506274"/>
    <n v="0"/>
    <s v=" ALEGATOS DE SEGUNDA"/>
    <m/>
    <s v="NO"/>
    <m/>
    <n v="7"/>
    <s v="MARY LUZ QUINTERO ARIAS"/>
    <n v="4204"/>
    <s v="AGOSTO 20 DE 2019"/>
    <n v="187714"/>
    <s v="GESTION HUMANA Y DLLO ORGANIZACIONAL"/>
    <s v="PENSIONES DE ANTIOQUIA (PROSPERÓ F.L.C.P.)"/>
    <d v="2020-08-31T00:00:00"/>
    <s v="2015-11"/>
    <s v="7"/>
    <s v="2020-07"/>
    <n v="0.83727667088522129"/>
    <n v="12983041.472554063"/>
    <n v="0"/>
    <d v="2022-11-18T00:00:00"/>
    <n v="2.2164383561643834"/>
    <n v="4.3843078519294892E-2"/>
    <n v="0"/>
    <n v="0.05"/>
    <s v="REMOTA"/>
    <x v="1"/>
    <n v="0"/>
  </r>
  <r>
    <n v="2106"/>
    <d v="2013-06-23T00:00:00"/>
    <d v="2012-12-06T00:00:00"/>
    <s v="JUZGADO 24 ADMINISTRATIVO "/>
    <s v="05001333302420120044800"/>
    <s v="2019"/>
    <x v="0"/>
    <s v="MARIA JUDITH MEJIA DE GARCIA Y OTROS"/>
    <s v="JAVIER VILLEGAS POSADA"/>
    <n v="20944"/>
    <s v="REPARACIÓN DIRECTA"/>
    <s v="FALLA EN EL SERVICIO OTRAS CAUSAS"/>
    <s v="BAJO"/>
    <s v="BAJO"/>
    <s v="BAJO"/>
    <s v="BAJO"/>
    <n v="0.05"/>
    <s v="REMOTA"/>
    <n v="340020000"/>
    <n v="0"/>
    <s v=" SENTENCIA 1RA FAVORABLE"/>
    <m/>
    <s v="NO"/>
    <m/>
    <n v="8"/>
    <s v="MARY LUZ QUINTERO ARIAS"/>
    <n v="4204"/>
    <s v="AGOSTO 20 DE 2019"/>
    <n v="187714"/>
    <s v="DAPARD"/>
    <s v="EL 4 DE OCTUBRE DE 2019, SE PROFIERE FALLO FAVORABLE.  DECLARA LAPROSPERIDAD DE LA EXCEPCIÓN DE FALTA DE LEGITIMACIÓN EN LA CAUSA PROPUESTA POR EL DEPARTAMENTO DE ANTIOQUIA.  "/>
    <d v="2020-08-31T00:00:00"/>
    <s v="2013-06"/>
    <s v="8"/>
    <s v="2020-07"/>
    <n v="0.92284387796387113"/>
    <n v="313785375.38527548"/>
    <n v="0"/>
    <d v="2021-06-21T00:00:00"/>
    <n v="0.80547945205479454"/>
    <n v="4.3843078519294892E-2"/>
    <n v="0"/>
    <n v="0.05"/>
    <s v="REMOTA"/>
    <x v="1"/>
    <n v="0"/>
  </r>
  <r>
    <n v="2107"/>
    <d v="2014-03-19T00:00:00"/>
    <d v="2014-02-24T00:00:00"/>
    <s v="JUZGADO 24 ADMINISTRATIVO"/>
    <s v="05001333302420140021500"/>
    <s v="2019"/>
    <x v="0"/>
    <s v="RUBY EMERITA SERNA TEJADA"/>
    <s v="HERNAN DARIO ZAPATA LONDOÑO"/>
    <n v="108371"/>
    <s v="NULIDAD Y RESTABLECIMIENTO DEL DERECHO"/>
    <s v="PRIMA DE SERVICIOS"/>
    <s v="BAJO"/>
    <s v="BAJO"/>
    <s v="BAJO"/>
    <s v="BAJO"/>
    <n v="0.05"/>
    <s v="REMOTA"/>
    <n v="4979007"/>
    <n v="0"/>
    <s v=" ALEGATOS DE SEGUNDA"/>
    <m/>
    <s v="NO"/>
    <m/>
    <n v="7"/>
    <s v="MARY LUZ QUINTERO ARIAS"/>
    <n v="4204"/>
    <s v="AGOSTO 20 DE 2019"/>
    <n v="187714"/>
    <s v="EDUCACION"/>
    <s v="Fallo favorable en primera, se fue en recurso de apelación"/>
    <d v="2020-08-31T00:00:00"/>
    <s v="2014-03"/>
    <s v="7"/>
    <s v="2020-07"/>
    <n v="0.90715368066565749"/>
    <n v="4516724.5261100736"/>
    <n v="0"/>
    <d v="2021-03-17T00:00:00"/>
    <n v="0.54246575342465753"/>
    <n v="4.3843078519294892E-2"/>
    <n v="0"/>
    <n v="0.05"/>
    <s v="REMOTA"/>
    <x v="1"/>
    <n v="0"/>
  </r>
  <r>
    <n v="2108"/>
    <d v="2014-05-08T00:00:00"/>
    <d v="2014-03-05T00:00:00"/>
    <s v="JUZGADO 30 ADMINISTRATIVO "/>
    <s v="05001333303020140026300"/>
    <s v="2019"/>
    <x v="0"/>
    <s v="ELIANA PATRICIA SIERR A CRUZ, ANDREA JOHANA PULGARIN SIERRA, LUIS ANDRES MARIN SIERRA, LEIDY YULIANA PULGARIN SIERRA, MARIA CAMILA PULGARIN SIERRA "/>
    <s v="JOSE LUIS VIVEROS ABISAMBRA"/>
    <n v="22592"/>
    <s v="REPARACIÓN DIRECTA"/>
    <s v="OTRAS"/>
    <s v="BAJO"/>
    <s v="BAJO"/>
    <s v="BAJO"/>
    <s v="BAJO"/>
    <n v="0.05"/>
    <s v="REMOTA"/>
    <n v="548264030"/>
    <n v="0"/>
    <s v=" SENTENCIA 1RA FAVORABLE"/>
    <m/>
    <s v="NO"/>
    <m/>
    <n v="7"/>
    <s v="MARY LUZ QUINTERO ARIAS"/>
    <n v="4204"/>
    <s v="AGOSTO 20 DE 2019"/>
    <n v="187714"/>
    <s v="GOBIERNO"/>
    <s v="Hubo audiencia inicial y posteriormente dejaron sin efecto la no contestacion del municipio de medellin."/>
    <d v="2020-08-31T00:00:00"/>
    <s v="2014-05"/>
    <s v="7"/>
    <s v="2020-07"/>
    <n v="0.89867303567898893"/>
    <n v="492710100.19369626"/>
    <n v="0"/>
    <d v="2021-05-06T00:00:00"/>
    <n v="0.67945205479452053"/>
    <n v="4.3843078519294892E-2"/>
    <n v="0"/>
    <n v="0.05"/>
    <s v="REMOTA"/>
    <x v="1"/>
    <n v="0"/>
  </r>
  <r>
    <n v="2109"/>
    <d v="2015-11-15T00:00:00"/>
    <d v="2015-08-04T00:00:00"/>
    <s v="JUZGADO CIVIL LABORAL DEL CIRCUITO CAUCASIA"/>
    <s v="05154311300120150026900"/>
    <s v="2019"/>
    <x v="1"/>
    <s v="ORLINA DEL CARMEN MEDES MONERROSA"/>
    <s v="JULIA FERNANDA MUÑOZ RINCON"/>
    <n v="215278"/>
    <s v="ORDINARIA"/>
    <s v="OTRAS"/>
    <s v="ALTO"/>
    <s v="ALTO"/>
    <s v="ALTO"/>
    <s v="ALTO"/>
    <n v="1"/>
    <s v="ALTA"/>
    <n v="55917350"/>
    <n v="0.5"/>
    <s v=" SENTENCIA 1RA EN CONTRA"/>
    <m/>
    <s v="NO"/>
    <m/>
    <n v="7"/>
    <s v="MARY LUZ QUINTERO ARIAS"/>
    <n v="4204"/>
    <s v="AGOSTO 20 DE 2019"/>
    <n v="187714"/>
    <s v="EDUCACION"/>
    <s v="SOLIDARIDAD BRILLADORA ESMERALDA.  FALLO CONDENATORIO PASA A GRADO JURISDICCIONAL DE CONSULTA.  _x000a_"/>
    <d v="2020-08-31T00:00:00"/>
    <s v="2015-11"/>
    <s v="7"/>
    <s v="2020-07"/>
    <n v="0.83727667088522129"/>
    <n v="46818292.65272373"/>
    <n v="23409146.326361865"/>
    <d v="2022-11-13T00:00:00"/>
    <n v="2.2027397260273971"/>
    <n v="4.3843078519294892E-2"/>
    <n v="23007145.629734289"/>
    <n v="1"/>
    <s v="ALTA"/>
    <x v="0"/>
    <n v="23007145.629734289"/>
  </r>
  <r>
    <n v="2110"/>
    <d v="2016-02-12T00:00:00"/>
    <d v="2016-02-12T00:00:00"/>
    <s v="JUZGADO 1 CIVIL DEL CIRCUITO ESPECIALIZADO EN RESTITUCIÓN DE TIERRAS"/>
    <s v="05045312100120150242400"/>
    <s v="2019"/>
    <x v="2"/>
    <s v="GABRIEL JOSE BLANQUICET DONADO Y/OTRA"/>
    <s v="EDGAR FABRICIO POBLADOR POBLADOR"/>
    <n v="221146"/>
    <s v="ORDINARIA"/>
    <s v="OTRAS"/>
    <s v="BAJO"/>
    <s v="BAJO"/>
    <s v="BAJO"/>
    <s v="BAJO"/>
    <n v="0.05"/>
    <s v="REMOTA"/>
    <n v="0"/>
    <n v="0"/>
    <s v=" AUDIENCIA DE PRUEBAS"/>
    <m/>
    <s v="NO"/>
    <m/>
    <n v="7"/>
    <s v="MARY LUZ QUINTERO ARIAS"/>
    <n v="4204"/>
    <s v="AGOSTO 20 DE 2019"/>
    <n v="187714"/>
    <s v="MINAS"/>
    <s v="Restitución y Formalización de Tierras Abandonadas"/>
    <d v="2020-08-31T00:00:00"/>
    <s v="2016-02"/>
    <s v="7"/>
    <s v="2020-07"/>
    <n v="0.81112653258637668"/>
    <n v="0"/>
    <n v="0"/>
    <d v="2023-02-10T00:00:00"/>
    <n v="2.4465753424657533"/>
    <n v="4.3843078519294892E-2"/>
    <n v="0"/>
    <n v="0.05"/>
    <s v="REMOTA"/>
    <x v="1"/>
    <n v="0"/>
  </r>
  <r>
    <n v="2111"/>
    <d v="2016-09-26T00:00:00"/>
    <d v="2016-09-01T00:00:00"/>
    <s v="TRIBUNAL ADMINISTRATIVO DE ANTIOQUIA"/>
    <s v="05001233300020160197500"/>
    <s v="2019"/>
    <x v="0"/>
    <s v="CARMEN ROSA CAÑAS LOPERA"/>
    <s v="JUAN CARLOS PRETELT VILLADIEGO"/>
    <n v="211183"/>
    <s v="NULIDAD Y RESTABLECIMIENTO DEL DERECHO - LABORAL"/>
    <s v="PENSIÓN DE SOBREVIVIENTES"/>
    <s v="BAJO"/>
    <s v="BAJO"/>
    <s v="MEDIO   "/>
    <s v="BAJO"/>
    <n v="9.5000000000000001E-2"/>
    <s v="REMOTA"/>
    <n v="68593407"/>
    <n v="0"/>
    <s v=" ALEGATOS PRIMERA"/>
    <m/>
    <s v="NO"/>
    <m/>
    <n v="7"/>
    <s v="MARY LUZ QUINTERO ARIAS"/>
    <n v="4204"/>
    <s v="AGOSTO 20 DE 2019"/>
    <n v="187714"/>
    <s v="GESTION HUMANA Y DLLO ORGANIZACIONAL"/>
    <s v="PENSIONES DE ANTIOQUIA(Conforme reunión de marzo 13 de 2018 entre las direcciones de Procesos y Reclamaciones, Prestaciones Sociales y Nomina, la contratista que apoya implementación de las NICSP-Angela Maria Botero Bedoya y profesionales de las dependencias, se dispuso que por el momento no se determinará el valor de la pretensión en los casos de reliquidación pensión de Pensiones de Antioquia, ni se liquidarán las sentencias de primera instancia, debido a la controversia entre Pensiones de Antioquia y Departamento de Antioquia, sobre el momento desde el cual el Departamento debe realizar los aportes de las pensiones reliquidadas; por lo que debido a la diferencia conceptual, la Dirección de Prestaciones sociales y nomina ha presentado objeción de las cuentas presentadas por el fondo pensional, concluyendo que  no existen los elementos para realizar la provisión, por falta de certeza desde que momento deben pagarse los aportes producto de las condenas en estos procesos.)-Producto del concepto N°. 201500151971 del 01 de Junio de 2015, suscrito por el Subsecretario jurídico del Departamento de Antioquia."/>
    <d v="2020-08-31T00:00:00"/>
    <s v="2016-09"/>
    <s v="7"/>
    <s v="2020-07"/>
    <n v="0.79057379366945824"/>
    <n v="54228149.99270317"/>
    <n v="0"/>
    <d v="2023-09-25T00:00:00"/>
    <n v="3.0684931506849313"/>
    <n v="4.3843078519294892E-2"/>
    <n v="0"/>
    <n v="9.5000000000000001E-2"/>
    <s v="REMOTA"/>
    <x v="1"/>
    <n v="0"/>
  </r>
  <r>
    <n v="2112"/>
    <d v="2016-10-25T00:00:00"/>
    <d v="2016-10-21T00:00:00"/>
    <s v="JUZGADO 34 ADMINISTRATIVO"/>
    <s v="05001333303420160103900"/>
    <s v="2019"/>
    <x v="0"/>
    <s v="CARLOS ALBERTO QUIROZ OQUENDO"/>
    <s v="DIANA CAROLINA ALZATE QUINTERO"/>
    <n v="165819"/>
    <s v="NULIDAD Y RESTABLECIMIENTO DEL DERECHO"/>
    <s v="OTRAS"/>
    <s v="BAJO"/>
    <s v="BAJO"/>
    <s v="BAJO"/>
    <s v="BAJO"/>
    <n v="0.05"/>
    <s v="REMOTA"/>
    <n v="29583076"/>
    <n v="0"/>
    <s v=" ALEGATOS DE SEGUNDA"/>
    <m/>
    <s v="NO"/>
    <m/>
    <n v="7"/>
    <s v="MARY LUZ QUINTERO ARIAS"/>
    <n v="4204"/>
    <s v="AGOSTO 20 DE 2019"/>
    <n v="187714"/>
    <s v="EDUCACION"/>
    <s v="FONPREMAG LIQ.CESANTÍAS PARCIAL) F.L.C.P.  Se registra proyecto de sentencia "/>
    <d v="2020-08-31T00:00:00"/>
    <s v="2016-10"/>
    <s v="7"/>
    <s v="2020-07"/>
    <n v="0.79104764067648514"/>
    <n v="23401622.473753151"/>
    <n v="0"/>
    <d v="2023-10-24T00:00:00"/>
    <n v="3.1479452054794521"/>
    <n v="4.3843078519294892E-2"/>
    <n v="0"/>
    <n v="0.05"/>
    <s v="REMOTA"/>
    <x v="1"/>
    <n v="0"/>
  </r>
  <r>
    <n v="2113"/>
    <d v="2016-11-30T00:00:00"/>
    <d v="2016-10-06T00:00:00"/>
    <s v="JUZGADO 21 LABORAL DEL CIRCUITO MEDELLIN"/>
    <s v="05001310502120160114900"/>
    <s v="2019"/>
    <x v="1"/>
    <s v="LUIS HORACIO GUISAO"/>
    <s v="GUILLERMO LEON MONSALVE TOBON"/>
    <n v="34072"/>
    <s v="ORDINARIA"/>
    <s v="OTRAS"/>
    <s v="ALTO"/>
    <s v="ALTO"/>
    <s v="ALTO"/>
    <s v="ALTO"/>
    <n v="1"/>
    <s v="ALTA"/>
    <n v="31813215"/>
    <n v="0.33"/>
    <s v="CONTESTACIÓN"/>
    <m/>
    <s v="NO"/>
    <m/>
    <n v="7"/>
    <s v="MARY LUZ QUINTERO ARIAS"/>
    <n v="4204"/>
    <s v="AGOSTO 20 DE 2019"/>
    <n v="187714"/>
    <s v="EDUCACION"/>
    <s v="SOLIDARIDAD BRILLADORA ESMERALDA"/>
    <d v="2020-08-31T00:00:00"/>
    <s v="2016-11"/>
    <s v="7"/>
    <s v="2020-07"/>
    <n v="0.79016316489215555"/>
    <n v="25137630.649794597"/>
    <n v="8295418.1144322176"/>
    <d v="2023-11-29T00:00:00"/>
    <n v="3.2465753424657535"/>
    <n v="4.3843078519294892E-2"/>
    <n v="8086312.4901772831"/>
    <n v="1"/>
    <s v="ALTA"/>
    <x v="0"/>
    <n v="8086312.4901772831"/>
  </r>
  <r>
    <n v="2114"/>
    <d v="2017-03-15T00:00:00"/>
    <d v="2017-02-15T00:00:00"/>
    <s v="JUZGADO 22 ADMINISTRATIVO "/>
    <s v="05001333302220170006600"/>
    <s v="2019"/>
    <x v="0"/>
    <s v="NORA ELENA VILLEGAS RESTREPO"/>
    <s v="FERNANDO ALVAREZ ECHEVERRI"/>
    <n v="19152"/>
    <s v="NULIDAD Y RESTABLECIMIENTO DEL DERECHO - LABORAL"/>
    <s v="DECLARATORIA DE INSUBSISTENCIA"/>
    <s v="BAJO"/>
    <s v="BAJO"/>
    <s v="ALTO"/>
    <s v="BAJO"/>
    <n v="0.14499999999999999"/>
    <s v="BAJA"/>
    <n v="10383673"/>
    <n v="0"/>
    <s v=" ALEGATOS DE SEGUNDA"/>
    <m/>
    <s v="NO"/>
    <m/>
    <n v="7"/>
    <s v="MARY LUZ QUINTERO ARIAS"/>
    <n v="4204"/>
    <s v="AGOSTO 20 DE 2019"/>
    <n v="187714"/>
    <s v="GESTION HUMANA Y DLLO ORGANIZACIONAL"/>
    <s v="DIRECCIÓN DE PERSONAL"/>
    <d v="2020-08-31T00:00:00"/>
    <s v="2017-03"/>
    <s v="7"/>
    <s v="2020-07"/>
    <n v="0.76757466281447584"/>
    <n v="7970244.3017507764"/>
    <n v="0"/>
    <d v="2024-03-13T00:00:00"/>
    <n v="3.5342465753424657"/>
    <n v="4.3843078519294892E-2"/>
    <n v="0"/>
    <n v="0.14499999999999999"/>
    <s v="BAJA"/>
    <x v="2"/>
    <n v="0"/>
  </r>
  <r>
    <n v="2115"/>
    <d v="2017-06-08T00:00:00"/>
    <d v="2017-06-05T00:00:00"/>
    <s v="JUZGADO 36 ADMINISTRATIVO "/>
    <s v="05001333303620170029300"/>
    <s v="2019"/>
    <x v="0"/>
    <s v="MARIA LUCIA ALVAREZ DE MORENO"/>
    <s v="NELLY DIAZ BONILLA"/>
    <n v="278010"/>
    <s v="NULIDAD Y RESTABLECIMIENTO DEL DERECHO - LABORAL"/>
    <s v="PENSIÓN DE SOBREVIVIENTES"/>
    <s v="BAJO"/>
    <s v="BAJO"/>
    <s v="BAJO"/>
    <s v="BAJO"/>
    <n v="0.05"/>
    <s v="REMOTA"/>
    <n v="32539239"/>
    <n v="0"/>
    <s v=" ALEGATOS DE SEGUNDA"/>
    <m/>
    <s v="NO"/>
    <m/>
    <n v="7"/>
    <s v="MARY LUZ QUINTERO ARIAS"/>
    <n v="4204"/>
    <s v="AGOSTO 20 DE 2019"/>
    <n v="187714"/>
    <s v="GESTION HUMANA Y DLLO ORGANIZACIONAL"/>
    <s v="PRESTACIONES SOCIALES"/>
    <d v="2020-08-31T00:00:00"/>
    <s v="2017-06"/>
    <s v="7"/>
    <s v="2020-07"/>
    <n v="0.76136533047353394"/>
    <n v="24774248.454592302"/>
    <n v="0"/>
    <d v="2024-06-06T00:00:00"/>
    <n v="3.7671232876712328"/>
    <n v="4.3843078519294892E-2"/>
    <n v="0"/>
    <n v="0.05"/>
    <s v="REMOTA"/>
    <x v="1"/>
    <n v="0"/>
  </r>
  <r>
    <n v="2116"/>
    <d v="2017-06-21T00:00:00"/>
    <d v="2017-05-11T00:00:00"/>
    <s v="JUZGADO 23 ADMINISTRATIVO "/>
    <s v="05001333302320170024500"/>
    <s v="2019"/>
    <x v="0"/>
    <s v="LUIS MARIA DURANGO RODRIGUEZ Y OTROS"/>
    <s v="ROBERTO FERNANDO PAZ SALAS"/>
    <n v="20958"/>
    <s v="REPARACIÓN DIRECTA"/>
    <s v="FALLA EN EL SERVICIO OTRAS CAUSAS"/>
    <s v="BAJO"/>
    <s v="BAJO"/>
    <s v="BAJO"/>
    <s v="BAJO"/>
    <n v="0.05"/>
    <s v="REMOTA"/>
    <n v="310254750"/>
    <n v="0"/>
    <s v=" SENTENCIA 1RA FAVORABLE"/>
    <m/>
    <s v="NO"/>
    <m/>
    <n v="7"/>
    <s v="MARY LUZ QUINTERO ARIAS"/>
    <n v="4204"/>
    <s v="AGOSTO 20 DE 2019"/>
    <n v="187714"/>
    <s v="DAPARD"/>
    <s v="Municipio de Salgar (Qda la Liboriana) fallo de primera instancia favorable nofifcado el 25 de noviembre de 2019. "/>
    <d v="2020-08-31T00:00:00"/>
    <s v="2017-06"/>
    <s v="7"/>
    <s v="2020-07"/>
    <n v="0.76136533047353394"/>
    <n v="236217210.26473364"/>
    <n v="0"/>
    <d v="2024-06-19T00:00:00"/>
    <n v="3.8027397260273972"/>
    <n v="4.3843078519294892E-2"/>
    <n v="0"/>
    <n v="0.05"/>
    <s v="REMOTA"/>
    <x v="1"/>
    <n v="0"/>
  </r>
  <r>
    <n v="2117"/>
    <d v="2017-07-28T00:00:00"/>
    <d v="2017-07-13T00:00:00"/>
    <s v="JUZGADO 19 ADMINISTRATIVO "/>
    <s v="05001333301920170035900"/>
    <s v="2019"/>
    <x v="0"/>
    <s v="MARLENY QUINTERO QUINTERO "/>
    <s v="EDGAR ARISTIZABAL GOMEZ"/>
    <n v="50089"/>
    <s v="REPARACIÓN DIRECTA"/>
    <s v="ACCIDENTE DE TRANSITO"/>
    <s v="BAJO"/>
    <s v="BAJO"/>
    <s v="BAJO"/>
    <s v="BAJO"/>
    <n v="0.05"/>
    <s v="REMOTA"/>
    <n v="2476872920"/>
    <n v="0"/>
    <s v="CONTESTACIÓN"/>
    <m/>
    <s v="NO"/>
    <m/>
    <n v="7"/>
    <s v="MARY LUZ QUINTERO ARIAS"/>
    <n v="4204"/>
    <s v="AGOSTO 20 DE 2019"/>
    <n v="187714"/>
    <s v="INFRAESTRUCTURA"/>
    <s v="EL 25 DE SEPTIEMBRE SE CORRE TRASLADO DE EXCEPCIONES"/>
    <d v="2020-08-31T00:00:00"/>
    <s v="2017-07"/>
    <s v="7"/>
    <s v="2020-07"/>
    <n v="0.76175497984527818"/>
    <n v="1886770281.2539153"/>
    <n v="0"/>
    <d v="2024-07-26T00:00:00"/>
    <n v="3.904109589041096"/>
    <n v="4.3843078519294892E-2"/>
    <n v="0"/>
    <n v="0.05"/>
    <s v="REMOTA"/>
    <x v="1"/>
    <n v="0"/>
  </r>
  <r>
    <n v="2118"/>
    <d v="2018-01-17T00:00:00"/>
    <d v="2017-12-15T00:00:00"/>
    <s v="JUZGADO 34 ADMINISTRATIVO "/>
    <s v="05001333303420170061700"/>
    <s v="2019"/>
    <x v="0"/>
    <s v="MARIA LUCIA CORREA CORREA"/>
    <s v="BLADIMIR PUERTAS RIZO"/>
    <n v="115933"/>
    <s v="NULIDAD Y RESTABLECIMIENTO DEL DERECHO - LABORAL"/>
    <s v="PENSIÓN DE SOBREVIVIENTES"/>
    <s v="BAJO"/>
    <s v="BAJO"/>
    <s v="MEDIO   "/>
    <s v="BAJO"/>
    <n v="9.5000000000000001E-2"/>
    <s v="REMOTA"/>
    <n v="35744843"/>
    <n v="0"/>
    <s v=" AUDIENCIA DE PRUEBAS"/>
    <m/>
    <m/>
    <m/>
    <n v="7"/>
    <s v="MARY LUZ QUINTERO ARIAS"/>
    <n v="4204"/>
    <s v="AGOSTO 20 DE 2019"/>
    <n v="187714"/>
    <s v="GESTION HUMANA Y DLLO ORGANIZACIONAL"/>
    <s v="EL 25 DE SEPTIEMBRE SE FIJA FECHA PARA CELEBRAR AUDIENCIA INICIAL "/>
    <d v="2020-08-31T00:00:00"/>
    <s v="2018-01"/>
    <s v="7"/>
    <s v="2020-07"/>
    <n v="0.75126308387247931"/>
    <n v="26853780.984717604"/>
    <n v="0"/>
    <d v="2025-01-15T00:00:00"/>
    <n v="4.3780821917808215"/>
    <n v="4.3843078519294892E-2"/>
    <n v="0"/>
    <n v="9.5000000000000001E-2"/>
    <s v="REMOTA"/>
    <x v="1"/>
    <n v="0"/>
  </r>
  <r>
    <n v="2119"/>
    <d v="2018-04-24T00:00:00"/>
    <d v="2018-02-26T00:00:00"/>
    <s v="JUZGADO 21 ADMINISTRATIVO "/>
    <s v="05001333302120180015200"/>
    <s v="2019"/>
    <x v="0"/>
    <s v="GUSTAVO DE JESUS ROMAN OTALVARO"/>
    <s v="JUAN FELIPE MOLINA ALVAREZ"/>
    <n v="68185"/>
    <s v="NULIDAD Y RESTABLECIMIENTO DEL DERECHO - LABORAL"/>
    <s v="PENSIÓN DE SOBREVIVIENTES"/>
    <s v="BAJO"/>
    <s v="BAJO"/>
    <s v="MEDIO   "/>
    <s v="BAJO"/>
    <n v="9.5000000000000001E-2"/>
    <s v="REMOTA"/>
    <n v="79257054"/>
    <n v="0"/>
    <s v="AUDIENCIA INICIAL O PRIMERA AUDIENCIA"/>
    <m/>
    <s v="NO"/>
    <m/>
    <n v="7"/>
    <s v="MARY LUZ QUINTERO ARIAS"/>
    <n v="4204"/>
    <s v="AGOSTO 20 DE 2019"/>
    <n v="187714"/>
    <s v="GESTION HUMANA Y DLLO ORGANIZACIONAL"/>
    <m/>
    <d v="2020-08-31T00:00:00"/>
    <s v="2018-04"/>
    <s v="7"/>
    <s v="2020-07"/>
    <n v="0.74078668525523483"/>
    <n v="58712570.315755151"/>
    <n v="0"/>
    <d v="2025-04-22T00:00:00"/>
    <n v="4.6438356164383565"/>
    <n v="4.3843078519294892E-2"/>
    <n v="0"/>
    <n v="9.5000000000000001E-2"/>
    <s v="REMOTA"/>
    <x v="1"/>
    <n v="0"/>
  </r>
  <r>
    <n v="2120"/>
    <d v="2018-05-28T00:00:00"/>
    <d v="2018-05-09T00:00:00"/>
    <s v="JUZGADO 11 ADMINISTRATIVO "/>
    <s v="05001333301120180017900"/>
    <s v="2019"/>
    <x v="0"/>
    <s v="DIANA MARÍA RODRÍGUEZ PÉREZ "/>
    <s v="JULIA FERNANDA MUÑOZ RINCON"/>
    <n v="215278"/>
    <s v="NULIDAD Y RESTABLECIMIENTO DEL DERECHO - LABORAL"/>
    <s v="INCUMPLIMIENTO"/>
    <s v="ALTO"/>
    <s v="ALTO"/>
    <s v="ALTO"/>
    <s v="ALTO"/>
    <n v="1"/>
    <s v="ALTA"/>
    <n v="120304307"/>
    <n v="1"/>
    <s v=" AUDIENCIA DE PRUEBAS"/>
    <m/>
    <s v="NO"/>
    <m/>
    <n v="7"/>
    <s v="MARY LUZ QUINTERO ARIAS"/>
    <n v="4204"/>
    <s v="AGOSTO 20 DE 2019"/>
    <n v="187714"/>
    <s v="EDUCACION"/>
    <s v="SOLIDARIDAD PASCUAL BRAVO"/>
    <d v="2020-08-31T00:00:00"/>
    <s v="2018-05"/>
    <s v="7"/>
    <s v="2020-07"/>
    <n v="0.73891229786794344"/>
    <n v="88894331.928780511"/>
    <n v="88894331.928780511"/>
    <d v="2025-05-26T00:00:00"/>
    <n v="4.7369863013698632"/>
    <n v="4.3843078519294892E-2"/>
    <n v="85643859.976641342"/>
    <n v="1"/>
    <s v="ALTA"/>
    <x v="0"/>
    <n v="85643859.976641342"/>
  </r>
  <r>
    <n v="2121"/>
    <d v="2018-05-16T00:00:00"/>
    <d v="2018-05-09T00:00:00"/>
    <s v="JUZGADO 20 ADMINISTRATIVO "/>
    <s v="05001333302020180017600"/>
    <s v="2019"/>
    <x v="0"/>
    <s v="SANDRA MILENA VILLA CASTRO"/>
    <s v="JULIA FERNANDA MUÑOZ RINCON"/>
    <n v="215278"/>
    <s v="NULIDAD Y RESTABLECIMIENTO DEL DERECHO - LABORAL"/>
    <s v="INCUMPLIMIENTO"/>
    <s v="ALTO"/>
    <s v="ALTO"/>
    <s v="ALTO"/>
    <s v="ALTO"/>
    <n v="1"/>
    <s v="ALTA"/>
    <n v="107523032"/>
    <n v="1"/>
    <s v="CONTESTACIÓN"/>
    <m/>
    <s v="NO"/>
    <m/>
    <n v="7"/>
    <s v="MARY LUZ QUINTERO ARIAS"/>
    <n v="4204"/>
    <s v="AGOSTO 20 DE 2019"/>
    <n v="187714"/>
    <s v="EDUCACION"/>
    <s v="SOLIDARIDAD PASCUAL BRAVO"/>
    <d v="2020-08-31T00:00:00"/>
    <s v="2018-05"/>
    <s v="7"/>
    <s v="2020-07"/>
    <n v="0.73891229786794344"/>
    <n v="79450090.648848414"/>
    <n v="79450090.648848414"/>
    <d v="2025-05-14T00:00:00"/>
    <n v="4.7041095890410958"/>
    <n v="4.3843078519294892E-2"/>
    <n v="76564745.013702661"/>
    <n v="1"/>
    <s v="ALTA"/>
    <x v="0"/>
    <n v="76564745.013702661"/>
  </r>
  <r>
    <n v="2122"/>
    <d v="2018-09-03T00:00:00"/>
    <d v="2018-08-31T00:00:00"/>
    <s v="JUZGADO 17 ADMINISTRATIVO "/>
    <s v="05001333301720180034200"/>
    <s v="2019"/>
    <x v="0"/>
    <s v="OFELIA ECHEVERRI LOPEZ"/>
    <s v="JAIME JAVIER DIAZ PELAEZ"/>
    <n v="89803"/>
    <s v="NULIDAD Y RESTABLECIMIENTO DEL DERECHO - LABORAL"/>
    <s v="RELIQUIDACIÓN DE LA PENSIÓN"/>
    <s v="BAJO"/>
    <s v="BAJO"/>
    <s v="BAJO"/>
    <s v="BAJO"/>
    <n v="0.05"/>
    <s v="REMOTA"/>
    <n v="15743424"/>
    <n v="0"/>
    <s v=" ALEGATOS DE SEGUNDA"/>
    <m/>
    <s v="NO"/>
    <m/>
    <n v="7"/>
    <s v="MARY LUZ QUINTERO ARIAS"/>
    <n v="4204"/>
    <s v="AGOSTO 20 DE 2019"/>
    <n v="187714"/>
    <s v="EDUCACION"/>
    <s v="FONPREMAG"/>
    <d v="2020-08-31T00:00:00"/>
    <s v="2018-09"/>
    <s v="7"/>
    <s v="2020-07"/>
    <n v="0.73661443780017011"/>
    <n v="11596833.418809704"/>
    <n v="0"/>
    <d v="2025-09-01T00:00:00"/>
    <n v="5.0054794520547947"/>
    <n v="4.3843078519294892E-2"/>
    <n v="0"/>
    <n v="0.05"/>
    <s v="REMOTA"/>
    <x v="1"/>
    <n v="0"/>
  </r>
  <r>
    <n v="2123"/>
    <d v="2018-05-10T00:00:00"/>
    <d v="2018-04-23T00:00:00"/>
    <s v="JUZGADO 10 ADMINISTRATIVO "/>
    <s v="05001333301020180016800"/>
    <s v="2019"/>
    <x v="0"/>
    <s v="LILIANA DEL SOCORRO HERNANDEZ RESTREPO"/>
    <s v="JULIA FERNANDA MUÑOZ RINCON"/>
    <n v="215278"/>
    <s v="NULIDAD Y RESTABLECIMIENTO DEL DERECHO - LABORAL"/>
    <s v="INCUMPLIMIENTO"/>
    <s v="ALTO"/>
    <s v="ALTO"/>
    <s v="ALTO"/>
    <s v="ALTO"/>
    <n v="1"/>
    <s v="ALTA"/>
    <n v="75998290"/>
    <n v="1"/>
    <s v="CONTESTACIÓN"/>
    <m/>
    <s v="NO"/>
    <m/>
    <n v="7"/>
    <s v="MARY LUZ QUINTERO ARIAS"/>
    <n v="4204"/>
    <s v="AGOSTO 20 DE 2019"/>
    <n v="187714"/>
    <s v="EDUCACION"/>
    <s v="SOLIDARIDAD PASCUAL BRAVO"/>
    <d v="2020-08-31T00:00:00"/>
    <s v="2018-05"/>
    <s v="7"/>
    <s v="2020-07"/>
    <n v="0.73891229786794344"/>
    <n v="56156071.09793435"/>
    <n v="56156071.09793435"/>
    <d v="2025-05-08T00:00:00"/>
    <n v="4.6876712328767125"/>
    <n v="4.3843078519294892E-2"/>
    <n v="54123677.703386538"/>
    <n v="1"/>
    <s v="ALTA"/>
    <x v="0"/>
    <n v="54123677.703386538"/>
  </r>
  <r>
    <n v="2124"/>
    <d v="2016-02-10T00:00:00"/>
    <d v="2016-03-17T00:00:00"/>
    <s v="JUZGADO 36 ADMINISTRATIVO "/>
    <s v="05001333303620160007602"/>
    <s v="2019"/>
    <x v="0"/>
    <s v="ANA MARIA RODRIGUEZ DE RAIGOZA"/>
    <s v="NANCY MARIA  CUESTA MOSQUERA"/>
    <n v="209681"/>
    <s v="NULIDAD Y RESTABLECIMIENTO DEL DERECHO - LABORAL"/>
    <s v="RECONOCIMIENTO Y PAGO DE OTRAS PRESTACIONES SALARIALES, SOLCIALES Y SALARIOS"/>
    <s v="BAJO"/>
    <s v="BAJO"/>
    <s v="BAJO"/>
    <s v="BAJO"/>
    <n v="0.05"/>
    <s v="REMOTA"/>
    <n v="3000000"/>
    <n v="0"/>
    <s v=" ALEGATOS DE SEGUNDA"/>
    <m/>
    <s v="NO"/>
    <s v="NO"/>
    <n v="7"/>
    <s v="MARY LUZ QUINTERO ARIAS"/>
    <n v="4204"/>
    <s v="AGOSTO 20 DE 2019"/>
    <n v="187714"/>
    <s v="GESTION HUMANA Y DLLO ORGANIZACIONAL"/>
    <s v="VIENE DE CLAUDIA GONZALEZ"/>
    <d v="2020-08-31T00:00:00"/>
    <s v="2016-02"/>
    <s v="7"/>
    <s v="2020-07"/>
    <n v="0.81112653258637668"/>
    <n v="2433379.5977591299"/>
    <n v="0"/>
    <d v="2023-02-08T00:00:00"/>
    <n v="2.441095890410959"/>
    <n v="4.3843078519294892E-2"/>
    <n v="0"/>
    <n v="0.05"/>
    <s v="REMOTA"/>
    <x v="1"/>
    <n v="0"/>
  </r>
  <r>
    <n v="2125"/>
    <d v="2018-07-25T00:00:00"/>
    <d v="2018-06-27T00:00:00"/>
    <s v="JUZGADO 23 ADMINISTRATIVO "/>
    <s v="05001333302320180026100"/>
    <s v="2019"/>
    <x v="0"/>
    <s v="VICTOR MANUEL BARRERO VELÁSQUEZ"/>
    <s v="HERNAN DARIO ZAPATA LONDOÑO"/>
    <n v="108371"/>
    <s v="NULIDAD Y RESTABLECIMIENTO DEL DERECHO - LABORAL"/>
    <s v="RELIQUIDACIÓN DE LA PENSIÓN"/>
    <s v="BAJO"/>
    <s v="BAJO"/>
    <s v="BAJO"/>
    <s v="BAJO"/>
    <n v="0.05"/>
    <s v="REMOTA"/>
    <n v="8168580"/>
    <n v="0"/>
    <s v=" ALEGATOS DE SEGUNDA"/>
    <m/>
    <s v="NO"/>
    <s v="NO"/>
    <n v="7"/>
    <s v="MARY LUZ QUINTERO ARIAS"/>
    <n v="4204"/>
    <s v="AGOSTO 20 DE 2019"/>
    <n v="187714"/>
    <s v="EDUCACION"/>
    <s v="EN SENTENCIA DE PRIMERA INSTANCIA, PROSPERA LA EXCEPCI´´ON DE FALTA DE LEGITIMACIÓN EN LA CAUSA POR PASIVA.  "/>
    <d v="2020-08-31T00:00:00"/>
    <s v="2018-07"/>
    <s v="7"/>
    <s v="2020-07"/>
    <n v="0.73871336652539898"/>
    <n v="6034239.2315320438"/>
    <n v="0"/>
    <d v="2025-07-23T00:00:00"/>
    <n v="4.8958904109589039"/>
    <n v="4.3843078519294892E-2"/>
    <n v="0"/>
    <n v="0.05"/>
    <s v="REMOTA"/>
    <x v="1"/>
    <n v="0"/>
  </r>
  <r>
    <n v="2126"/>
    <d v="2018-11-07T00:00:00"/>
    <d v="2018-11-26T00:00:00"/>
    <s v="JUZGADO 32 ADMINISTRATIVO "/>
    <s v="05001333303220180030400"/>
    <s v="2019"/>
    <x v="0"/>
    <s v="LUZ DARY ARBOLEDA AVENDAÑO"/>
    <s v="LIZETH JOHANA CARRANZA LOPEZ"/>
    <n v="263831"/>
    <s v="NULIDAD Y RESTABLECIMIENTO DEL DERECHO - LABORAL"/>
    <s v="INCUMPLIMIENTO"/>
    <s v="ALTO"/>
    <s v="ALTO"/>
    <s v="ALTO"/>
    <s v="ALTO"/>
    <n v="1"/>
    <s v="ALTA"/>
    <n v="14319022"/>
    <n v="1"/>
    <s v="CONTESTACIÓN"/>
    <m/>
    <s v="NO"/>
    <s v="NO"/>
    <n v="7"/>
    <s v="MARY LUZ QUINTERO ARIAS"/>
    <n v="4204"/>
    <s v="AGOSTO 20 DE 2019"/>
    <n v="187714"/>
    <s v="EDUCACION"/>
    <s v="SOLIDARIDAD PASCUAL BRAVO"/>
    <d v="2020-08-31T00:00:00"/>
    <s v="2018-11"/>
    <s v="7"/>
    <s v="2020-07"/>
    <n v="0.73486768506759159"/>
    <n v="10522586.549571915"/>
    <n v="10522586.549571915"/>
    <d v="2025-11-05T00:00:00"/>
    <n v="5.183561643835616"/>
    <n v="4.3843078519294892E-2"/>
    <n v="10102282.688694265"/>
    <n v="1"/>
    <s v="ALTA"/>
    <x v="0"/>
    <n v="10102282.688694265"/>
  </r>
  <r>
    <n v="2127"/>
    <d v="2016-07-25T00:00:00"/>
    <d v="2016-07-21T00:00:00"/>
    <s v="JUZGADO 23 LABORAL DEL CIRCUITO DE MEDELLIN"/>
    <s v="05001310502320190017200"/>
    <s v="2019"/>
    <x v="1"/>
    <s v="PIEDAD DEL SOCORRO ORREGO ARISMENDI"/>
    <s v="JULIA FERNANDA MUÑOZ RINCON"/>
    <n v="215278"/>
    <s v="ORDINARIA"/>
    <s v="OTRAS"/>
    <s v="ALTO"/>
    <s v="ALTO"/>
    <s v="ALTO"/>
    <s v="ALTO"/>
    <n v="1"/>
    <s v="ALTA"/>
    <n v="15298284"/>
    <n v="0"/>
    <s v="CONTESTACIÓN"/>
    <m/>
    <s v="NO"/>
    <s v="NO"/>
    <n v="7"/>
    <s v="MARY LUZ QUINTERO ARIAS"/>
    <n v="4204"/>
    <s v="AGOSTO 20 DE 2019"/>
    <n v="187714"/>
    <s v="EDUCACION"/>
    <s v="SOLIDARIDAD BRILLADORA ESMERALDA-ANTES 2016-01023 JUZ 17_x000a_"/>
    <d v="2020-08-31T00:00:00"/>
    <s v="2016-07"/>
    <s v="7"/>
    <s v="2020-07"/>
    <n v="0.78762830642941495"/>
    <n v="12049361.518196216"/>
    <n v="0"/>
    <d v="2023-07-24T00:00:00"/>
    <n v="2.8958904109589043"/>
    <n v="4.3843078519294892E-2"/>
    <n v="0"/>
    <n v="1"/>
    <s v="ALTA"/>
    <x v="0"/>
    <n v="0"/>
  </r>
  <r>
    <n v="2128"/>
    <d v="2019-03-12T00:00:00"/>
    <d v="2018-12-18T00:00:00"/>
    <s v="TRIBUNAL ADMINISTRATIVO ORAL DE ANTIOQUIA"/>
    <s v="05001233300020190014500"/>
    <s v="2019"/>
    <x v="0"/>
    <s v="JUAN ANTONIO MESA LONDOÑO Y/OTRA"/>
    <s v="JOSE VICENTE BLANCO RESTREPO"/>
    <n v="44445"/>
    <s v="NULIDAD Y RESTABLECIMIENTO DEL DERECHO"/>
    <s v="IMPUESTOS"/>
    <s v="BAJO"/>
    <s v="BAJO"/>
    <s v="BAJO"/>
    <s v="BAJO"/>
    <n v="0.05"/>
    <s v="REMOTA"/>
    <n v="689270722"/>
    <n v="0"/>
    <s v="CONTESTACIÓN"/>
    <m/>
    <s v="NO"/>
    <s v="NO"/>
    <n v="7"/>
    <s v="MARY LUZ QUINTERO ARIAS"/>
    <n v="4204"/>
    <s v="AGOSTO 20 DE 2019"/>
    <n v="187714"/>
    <s v="INFRAESTRUCTURA"/>
    <s v="IGUALMENTE NULIDAD SIMPLE CONTRA LOS ARTICULOS 37 Y 38 DE LA ORDENANZA 57 DE 2016"/>
    <d v="2020-08-31T00:00:00"/>
    <s v="2019-03"/>
    <s v="7"/>
    <s v="2020-07"/>
    <n v="1.0329659515843337"/>
    <n v="711993187.24995077"/>
    <n v="0"/>
    <d v="2026-03-10T00:00:00"/>
    <n v="5.5260273972602736"/>
    <n v="4.3843078519294892E-2"/>
    <n v="0"/>
    <n v="0.05"/>
    <s v="REMOTA"/>
    <x v="1"/>
    <n v="0"/>
  </r>
  <r>
    <n v="2129"/>
    <d v="2019-03-13T00:00:00"/>
    <d v="2019-03-13T00:00:00"/>
    <s v="JUZGADO PROMISCUO DEL CIRCUITO DE SEGOVIA-ANTIOQUIA-"/>
    <s v="05736318900120190002300"/>
    <s v="2019"/>
    <x v="1"/>
    <s v="JUAN RICARDO AGUDELO BLANDON"/>
    <s v="NATALIA BOTERO MANCO"/>
    <n v="172735"/>
    <s v="ORDINARIA"/>
    <s v="OTRAS"/>
    <s v="ALTO"/>
    <s v="ALTO"/>
    <s v="ALTO"/>
    <s v="ALTO"/>
    <n v="1"/>
    <s v="ALTA"/>
    <n v="41000000"/>
    <n v="1"/>
    <s v="CONTESTACIÓN"/>
    <m/>
    <s v="NO"/>
    <s v="NO"/>
    <n v="7"/>
    <s v="MARY LUZ QUINTERO ARIAS"/>
    <n v="4204"/>
    <s v="AGOSTO 20 DE 2019"/>
    <n v="187714"/>
    <s v="EDUCACION"/>
    <s v="SOLIDARIDAD PASCUAL BRAVO"/>
    <d v="2020-08-31T00:00:00"/>
    <s v="2019-03"/>
    <s v="7"/>
    <s v="2020-07"/>
    <n v="1.0329659515843337"/>
    <n v="42351604.014957681"/>
    <n v="42351604.014957681"/>
    <d v="2026-03-11T00:00:00"/>
    <n v="5.5287671232876709"/>
    <n v="4.3843078519294892E-2"/>
    <n v="40549725.826734461"/>
    <n v="1"/>
    <s v="ALTA"/>
    <x v="0"/>
    <n v="40549725.826734461"/>
  </r>
  <r>
    <n v="2130"/>
    <d v="2019-03-13T00:00:00"/>
    <d v="2019-03-13T00:00:00"/>
    <s v="JUZGADO PROMISCUO DEL CIRCUITO DE SEGOVIA-ANTIOQUIA-"/>
    <s v="05736318900120190003700"/>
    <s v="2019"/>
    <x v="1"/>
    <s v="ISOLINA PEREIRA ORTEGA"/>
    <s v="NATALIA BOTERO MANCO"/>
    <n v="172735"/>
    <s v="ORDINARIA"/>
    <s v="OTRAS"/>
    <s v="ALTO"/>
    <s v="ALTO"/>
    <s v="ALTO"/>
    <s v="ALTO"/>
    <n v="1"/>
    <s v="ALTA"/>
    <n v="47000000"/>
    <n v="1"/>
    <s v="CONTESTACIÓN"/>
    <m/>
    <s v="NO"/>
    <s v="NO"/>
    <n v="7"/>
    <s v="MARY LUZ QUINTERO ARIAS"/>
    <n v="4204"/>
    <s v="AGOSTO 20 DE 2019"/>
    <n v="187714"/>
    <s v="EDUCACION"/>
    <s v="SOLIDARIDAD PASCUAL BRAVO"/>
    <d v="2020-08-31T00:00:00"/>
    <s v="2019-03"/>
    <s v="7"/>
    <s v="2020-07"/>
    <n v="1.0329659515843337"/>
    <n v="48549399.724463686"/>
    <n v="48549399.724463686"/>
    <d v="2026-03-11T00:00:00"/>
    <n v="5.5287671232876709"/>
    <n v="4.3843078519294892E-2"/>
    <n v="46483832.045280971"/>
    <n v="1"/>
    <s v="ALTA"/>
    <x v="0"/>
    <n v="46483832.045280971"/>
  </r>
  <r>
    <n v="2131"/>
    <d v="2018-09-05T00:00:00"/>
    <d v="2018-08-29T00:00:00"/>
    <s v="JUZGADO 20 ADMINISTRATIVO "/>
    <s v="05001333302020180034500"/>
    <s v="2019"/>
    <x v="0"/>
    <s v="PETRONA BERRIOS BARRIO"/>
    <s v="FRANCISCO ALBERTO GIRALDO LUNA"/>
    <n v="122621"/>
    <s v="NULIDAD Y RESTABLECIMIENTO DEL DERECHO - LABORAL"/>
    <s v="INDEMNIZACIÓN SUSTITUTIVA DE LA PENSIÓN"/>
    <s v="BAJO"/>
    <s v="BAJO"/>
    <s v="BAJO"/>
    <s v="BAJO"/>
    <n v="0.05"/>
    <s v="REMOTA"/>
    <n v="5732405"/>
    <n v="1"/>
    <s v=" SENTENCIA 1RA FAVORABLE"/>
    <m/>
    <s v="NO"/>
    <s v="NO"/>
    <n v="3"/>
    <s v="MARY LUZ QUINTERO ARIAS"/>
    <n v="4204"/>
    <s v="AGOSTO 20 DE 2019"/>
    <n v="187714"/>
    <s v="GESTION HUMANA Y DLLO ORGANIZACIONAL"/>
    <s v="EL 25 DE SEPTIEMBRE SE FIJA FECHA PARA CELEBRAR AUDIENCIA INICIAL "/>
    <d v="2020-08-31T00:00:00"/>
    <s v="2018-09"/>
    <s v="3"/>
    <s v="2020-07"/>
    <n v="0.73661443780017011"/>
    <n v="4222572.286317884"/>
    <n v="4222572.286317884"/>
    <d v="2021-09-04T00:00:00"/>
    <n v="1.010958904109589"/>
    <n v="4.3843078519294892E-2"/>
    <n v="4189135.8911645361"/>
    <n v="0.05"/>
    <s v="REMOTA"/>
    <x v="1"/>
    <n v="0"/>
  </r>
  <r>
    <n v="2132"/>
    <d v="2018-12-05T00:00:00"/>
    <d v="2018-12-04T00:00:00"/>
    <s v="JUZGADO 20 ADMINISTRATIVO "/>
    <s v="05001333302220180051100"/>
    <s v="2019"/>
    <x v="0"/>
    <s v="JULIO CESAR CATAÑO VELEZ"/>
    <s v="JAIME JAVIER DIAZ PELAEZ"/>
    <n v="89803"/>
    <s v="NULIDAD Y RESTABLECIMIENTO DEL DERECHO - LABORAL"/>
    <s v="RELIQUIDACIÓN DE LA PENSIÓN"/>
    <s v="BAJO"/>
    <s v="BAJO"/>
    <s v="BAJO"/>
    <s v="BAJO"/>
    <n v="0.05"/>
    <s v="REMOTA"/>
    <n v="54411442"/>
    <n v="0"/>
    <s v=" SENTENCIA 1RA FAVORABLE"/>
    <m/>
    <s v="NO"/>
    <s v="NO"/>
    <n v="7"/>
    <s v="MARY LUZ QUINTERO ARIAS"/>
    <n v="4204"/>
    <s v="AGOSTO 20 DE 2019"/>
    <n v="187714"/>
    <s v="EDUCACION"/>
    <s v="FONPREMAG-REAJUSTE MESADAS PENSIONALES-POR CONTESTAR-"/>
    <d v="2020-08-31T00:00:00"/>
    <s v="2018-12"/>
    <s v="7"/>
    <s v="2020-07"/>
    <n v="0.73268911507362433"/>
    <n v="39866671.288859837"/>
    <n v="0"/>
    <d v="2025-12-03T00:00:00"/>
    <n v="5.2602739726027394"/>
    <n v="4.3843078519294892E-2"/>
    <n v="0"/>
    <n v="0.05"/>
    <s v="REMOTA"/>
    <x v="1"/>
    <n v="0"/>
  </r>
  <r>
    <n v="2133"/>
    <d v="2019-06-14T00:00:00"/>
    <d v="2019-03-27T00:00:00"/>
    <s v="JUZGADO 3 ADMINISTRATIVO "/>
    <s v="05001333300320190015800"/>
    <s v="2019"/>
    <x v="0"/>
    <s v="OSCAR OVIDIO VASQUEZ GUTIERREZ"/>
    <s v="HERNAN DARIO ZAPATA LONDOÑO"/>
    <n v="108371"/>
    <s v="NULIDAD Y RESTABLECIMIENTO DEL DERECHO - LABORAL"/>
    <s v="RELIQUIDACIÓN DE LA PENSIÓN"/>
    <s v="BAJO"/>
    <s v="BAJO"/>
    <s v="BAJO"/>
    <s v="BAJO"/>
    <n v="0.05"/>
    <s v="REMOTA"/>
    <n v="11173260"/>
    <n v="0"/>
    <s v="ADMISIÓN"/>
    <m/>
    <s v="NO"/>
    <s v="NO"/>
    <n v="7"/>
    <s v="MARY LUZ QUINTERO ARIAS"/>
    <n v="4204"/>
    <s v="AGOSTO 20 DE 2019"/>
    <n v="187714"/>
    <s v="EDUCACION"/>
    <s v="FONPREMAG-SIN NOTIFICAR-"/>
    <d v="2020-08-31T00:00:00"/>
    <s v="2019-06"/>
    <s v="7"/>
    <s v="2020-07"/>
    <n v="1.022003699737124"/>
    <n v="11419113.058124818"/>
    <n v="0"/>
    <d v="2026-06-12T00:00:00"/>
    <n v="5.7835616438356166"/>
    <n v="4.3843078519294892E-2"/>
    <n v="0"/>
    <n v="0.05"/>
    <s v="REMOTA"/>
    <x v="1"/>
    <n v="0"/>
  </r>
  <r>
    <n v="2134"/>
    <d v="2012-09-26T00:00:00"/>
    <d v="2012-08-23T00:00:00"/>
    <s v="23 Administrativo Oral de Medellín"/>
    <s v="05001333302320120014300"/>
    <s v="2019"/>
    <x v="0"/>
    <s v="Orlando Marin Giraldo"/>
    <s v="Jose Fernando Valencia Grajales"/>
    <n v="158045"/>
    <s v="REPARACIÓN DIRECTA"/>
    <s v="FALLA EN EL SERVICIO OTRAS CAUSAS"/>
    <s v="BAJO"/>
    <s v="BAJO"/>
    <s v="MEDIO   "/>
    <s v="BAJO"/>
    <n v="9.5000000000000001E-2"/>
    <s v="REMOTA"/>
    <n v="100000000"/>
    <n v="0.1"/>
    <s v=" ALEGATOS DE SEGUNDA"/>
    <n v="0"/>
    <s v="NO"/>
    <n v="0"/>
    <n v="9"/>
    <s v="MARY LUZ QUINTERO ARIAS "/>
    <n v="4204"/>
    <s v="AGOSTO 20 DE 2019"/>
    <n v="187714"/>
    <s v="INFRAESTRUCTURA"/>
    <s v="pendiente fallo 2a instancia."/>
    <d v="2020-08-31T00:00:00"/>
    <s v="2012-09"/>
    <s v="9"/>
    <s v="2020-07"/>
    <n v="0.93985918354073683"/>
    <n v="93985918.354073688"/>
    <n v="9398591.8354073688"/>
    <d v="2021-09-24T00:00:00"/>
    <n v="1.0657534246575342"/>
    <n v="4.3843078519294892E-2"/>
    <n v="9320152.3130659144"/>
    <n v="9.5000000000000001E-2"/>
    <s v="REMOTA"/>
    <x v="1"/>
    <n v="0"/>
  </r>
  <r>
    <n v="2135"/>
    <d v="1998-03-20T00:00:00"/>
    <d v="1998-01-13T00:00:00"/>
    <s v="Consejo de Estado"/>
    <s v="05001233100019980012000"/>
    <s v="2019"/>
    <x v="0"/>
    <s v="Amado de Jesus Lopez Cardona"/>
    <s v="Soledad Castellanos Acosta"/>
    <n v="30362"/>
    <s v="CONTRACTUAL"/>
    <s v="INCUMPLIMIENTO"/>
    <s v="ALTO"/>
    <s v="ALTO"/>
    <s v="ALTO"/>
    <s v="ALTO"/>
    <n v="1"/>
    <s v="ALTA"/>
    <n v="183750000"/>
    <n v="1"/>
    <s v=" SENTENCIA 2DA EN CONTRA "/>
    <n v="0"/>
    <s v="NO"/>
    <n v="0"/>
    <n v="23"/>
    <s v="MARY LUZ QUINTERO ARIAS "/>
    <n v="4204"/>
    <s v="AGOSTO 20 DE 2019"/>
    <n v="187714"/>
    <s v="INFRAESTRUCTURA"/>
    <s v="SENTENCIA DESFAVORABLE SEGUNDA INSTANCIA: 58'750.000 + 688'795.773 (por concepto de interés moratorio)"/>
    <d v="2020-08-31T00:00:00"/>
    <s v="1998-03"/>
    <s v="23"/>
    <s v="2020-07"/>
    <n v="2.1761807490908791"/>
    <n v="399873212.64544904"/>
    <n v="399873212.64544904"/>
    <d v="2021-03-14T00:00:00"/>
    <n v="0.53424657534246578"/>
    <n v="4.3843078519294892E-2"/>
    <n v="398196779.93181235"/>
    <n v="1"/>
    <s v="ALTA"/>
    <x v="0"/>
    <n v="398196779.93181235"/>
  </r>
  <r>
    <n v="2136"/>
    <d v="1999-04-08T00:00:00"/>
    <d v="1998-06-02T00:00:00"/>
    <s v="Consejo de Estado"/>
    <s v="05001233100019980139100"/>
    <s v="2019"/>
    <x v="0"/>
    <s v="Consorcio Luis Hector Solarte Solarte y  Carlos Alberto Solarte Solarte"/>
    <s v="Eudoro Rosero I."/>
    <n v="35399"/>
    <s v="CONTRACTUAL"/>
    <s v="EQUILIBRIO ECONOMICO"/>
    <s v="MEDIO   "/>
    <s v="MEDIO   "/>
    <s v="MEDIO   "/>
    <s v="ALTO"/>
    <n v="0.67500000000000004"/>
    <s v="ALTA"/>
    <n v="4319111762"/>
    <n v="0.25"/>
    <s v=" SENTENCIA 1RA EN CONTRA"/>
    <n v="254687410"/>
    <s v="NO"/>
    <n v="0"/>
    <n v="23"/>
    <s v="MARY LUZ QUINTERO ARIAS "/>
    <n v="4204"/>
    <s v="AGOSTO 20 DE 2019"/>
    <n v="187714"/>
    <s v="INFRAESTRUCTURA"/>
    <s v="A despacho para sentencia 2a desde 5 agosto 2016"/>
    <d v="2020-08-31T00:00:00"/>
    <s v="1999-04"/>
    <s v="23"/>
    <s v="2020-07"/>
    <n v="1.9022724517350693"/>
    <n v="8216127320.8175154"/>
    <n v="2054031830.2043788"/>
    <d v="2022-04-02T00:00:00"/>
    <n v="1.5863013698630137"/>
    <n v="4.3843078519294892E-2"/>
    <n v="2028568163.8360882"/>
    <n v="0.67500000000000004"/>
    <s v="ALTA"/>
    <x v="0"/>
    <n v="254687410"/>
  </r>
  <r>
    <n v="2137"/>
    <d v="2013-03-13T00:00:00"/>
    <d v="2012-12-19T00:00:00"/>
    <s v="22 Administrativo Oral de Medellín"/>
    <s v="05001333302220120048500"/>
    <s v="2019"/>
    <x v="0"/>
    <s v="Gloria Maria Gomez Acevedo, Jairo Jose Vallejo Henao,  Jairo Alberto Vellejo Gomez, Alejandra María Vallejo Gomez, Veronica Maria Vallejo Gomez, Aura Rosa Acevedo Bustamante, Ana Leticia Henao de Vallejo y Miguel Angel Gomez Carvajal"/>
    <s v="Walter Raul Mejía Cardona"/>
    <n v="90025"/>
    <s v="REPARACIÓN DIRECTA"/>
    <s v="FALLA EN EL SERVICIO OTRAS CAUSAS"/>
    <s v="BAJO"/>
    <s v="BAJO"/>
    <s v="MEDIO   "/>
    <s v="BAJO"/>
    <n v="9.5000000000000001E-2"/>
    <s v="REMOTA"/>
    <n v="49053187"/>
    <n v="0.4"/>
    <s v=" SENTENCIA 1RA FAVORABLE"/>
    <n v="0"/>
    <s v="NO"/>
    <n v="0"/>
    <n v="8"/>
    <s v="MARY LUZ QUINTERO ARIAS "/>
    <n v="4204"/>
    <s v="AGOSTO 20 DE 2019"/>
    <n v="187714"/>
    <s v="DAPARD"/>
    <s v="DEMANDADOS:  EL MUNICIPIO DE BELLO, INVIAS Y EL DEPARTAMENTO DE ANTIOQUIA. 05/07/18 Dte apela sentencia de 1a. GT."/>
    <d v="2020-08-31T00:00:00"/>
    <s v="2013-03"/>
    <s v="8"/>
    <s v="2020-07"/>
    <n v="0.92993537998907516"/>
    <n v="45616294.092520162"/>
    <n v="18246517.637008067"/>
    <d v="2021-03-11T00:00:00"/>
    <n v="0.52602739726027392"/>
    <n v="4.3843078519294892E-2"/>
    <n v="18171195.185050771"/>
    <n v="9.5000000000000001E-2"/>
    <s v="REMOTA"/>
    <x v="1"/>
    <n v="0"/>
  </r>
  <r>
    <n v="2138"/>
    <d v="2013-10-09T00:00:00"/>
    <d v="2013-09-03T00:00:00"/>
    <s v="23 Administrativo Oral de Medellín"/>
    <s v="05001333302320130079500"/>
    <s v="2019"/>
    <x v="0"/>
    <s v="Ricardo Morales  Grajales y Otros"/>
    <s v="Martin Giovani Orrego Moscoso"/>
    <n v="63122"/>
    <s v="REPARACIÓN DIRECTA"/>
    <s v="ACCIDENTE DE TRANSITO"/>
    <s v="BAJO"/>
    <s v="BAJO"/>
    <s v="BAJO"/>
    <s v="BAJO"/>
    <n v="0.05"/>
    <s v="REMOTA"/>
    <n v="301396900"/>
    <n v="0.1"/>
    <s v=" RECURSO DE APELACIÓN SENTENCIA"/>
    <m/>
    <s v="NO"/>
    <n v="0"/>
    <n v="8"/>
    <s v="MARY LUZ QUINTERO ARIAS "/>
    <n v="4204"/>
    <s v="AGOSTO 20 DE 2019"/>
    <n v="187714"/>
    <s v="INFRAESTRUCTURA"/>
    <s v="DEMANDADOS: MUNICIPIO DE LA ESTRELLA E INVIAS. 27/02/2019 a despacho Tribunal Apelación Sentencia. GT."/>
    <d v="2020-08-31T00:00:00"/>
    <s v="2013-10"/>
    <s v="8"/>
    <s v="2020-07"/>
    <n v="0.92136104081409098"/>
    <n v="277695361.48214048"/>
    <n v="27769536.14821405"/>
    <d v="2021-10-07T00:00:00"/>
    <n v="1.1013698630136985"/>
    <n v="4.3843078519294892E-2"/>
    <n v="27530063.18082355"/>
    <n v="0.05"/>
    <s v="REMOTA"/>
    <x v="1"/>
    <n v="0"/>
  </r>
  <r>
    <n v="2139"/>
    <d v="2013-11-20T00:00:00"/>
    <d v="2013-08-01T00:00:00"/>
    <s v="33 Administrativo Oral de Medellín"/>
    <s v="05001333303320130030300"/>
    <s v="2019"/>
    <x v="0"/>
    <s v="Luz Angelica Ruiz Ciro y Otros"/>
    <s v="Juan David Galeano Cardona"/>
    <n v="188779"/>
    <s v="REPARACIÓN DIRECTA"/>
    <s v="FALLA EN EL SERVICIO OTRAS CAUSAS"/>
    <s v="BAJO"/>
    <s v="BAJO"/>
    <s v="MEDIO   "/>
    <s v="BAJO"/>
    <n v="9.5000000000000001E-2"/>
    <s v="REMOTA"/>
    <n v="29000000"/>
    <n v="0.4"/>
    <s v=" AUDIENCIA DE PRUEBAS"/>
    <n v="0"/>
    <s v="NO"/>
    <n v="0"/>
    <n v="8"/>
    <s v="MARY LUZ QUINTERO ARIAS "/>
    <n v="4204"/>
    <s v="AGOSTO 20 DE 2019"/>
    <n v="187714"/>
    <s v="INFRAESTRUCTURA"/>
    <s v="daño de via urbana por alcantarillado"/>
    <d v="2020-08-31T00:00:00"/>
    <s v="2013-11"/>
    <s v="8"/>
    <s v="2020-07"/>
    <n v="0.92335772840874586"/>
    <n v="26777374.123853631"/>
    <n v="10710949.649541453"/>
    <d v="2021-11-18T00:00:00"/>
    <n v="1.2164383561643837"/>
    <n v="4.3843078519294892E-2"/>
    <n v="10608978.674624434"/>
    <n v="9.5000000000000001E-2"/>
    <s v="REMOTA"/>
    <x v="1"/>
    <n v="0"/>
  </r>
  <r>
    <n v="2140"/>
    <d v="2013-03-14T00:00:00"/>
    <d v="2014-03-05T00:00:00"/>
    <s v="04 Administrativo Oral de Medellín"/>
    <s v="05001333300420140025500"/>
    <s v="2019"/>
    <x v="0"/>
    <s v="Sandra Ines David Borja, Edy Sorani Benitez David, Edier Alonso Benitez David y Blanca yanet"/>
    <s v="Jose Luis Viveros Abisambra"/>
    <n v="22592"/>
    <s v="REPARACIÓN DIRECTA"/>
    <s v="OTRAS"/>
    <s v="BAJO"/>
    <s v="BAJO"/>
    <s v="MEDIO   "/>
    <s v="BAJO"/>
    <n v="9.5000000000000001E-2"/>
    <s v="REMOTA"/>
    <n v="405021667"/>
    <n v="0.1"/>
    <s v=" SENTENCIA 1RA FAVORABLE"/>
    <n v="0"/>
    <s v="NO"/>
    <n v="0"/>
    <n v="8"/>
    <s v="MARY LUZ QUINTERO ARIAS "/>
    <n v="4204"/>
    <s v="AGOSTO 20 DE 2019"/>
    <n v="187714"/>
    <s v="GOBIERNO"/>
    <s v="Demantante apeló sentenciia 1a instancia paso al Tribunal el  9/08/2019"/>
    <d v="2020-08-31T00:00:00"/>
    <s v="2013-03"/>
    <s v="8"/>
    <s v="2020-07"/>
    <n v="0.92993537998907516"/>
    <n v="376643977.80545366"/>
    <n v="37664397.780545369"/>
    <d v="2021-03-12T00:00:00"/>
    <n v="0.52876712328767128"/>
    <n v="4.3843078519294892E-2"/>
    <n v="37508109.328100577"/>
    <n v="9.5000000000000001E-2"/>
    <s v="REMOTA"/>
    <x v="1"/>
    <n v="0"/>
  </r>
  <r>
    <n v="2141"/>
    <d v="2015-04-25T00:00:00"/>
    <d v="2014-03-18T00:00:00"/>
    <s v="02 Laboral del Circuito de Medellín"/>
    <s v="05001310500220140032200"/>
    <s v="2019"/>
    <x v="1"/>
    <s v="Ivan de Jesus Usma Escobar"/>
    <s v="Mary Arenas Lopera"/>
    <n v="135511"/>
    <s v="ORDINARIA"/>
    <s v="RECONOCIMIENTO Y PAGO DE OTRAS PRESTACIONES SALARIALES, SOLCIALES Y SALARIOS"/>
    <s v="MEDIO   "/>
    <s v="BAJO"/>
    <s v="MEDIO   "/>
    <s v="MEDIO   "/>
    <n v="0.34250000000000003"/>
    <s v="MEDIA"/>
    <n v="12320000"/>
    <n v="1"/>
    <s v="AUDIENCIA INICIAL O PRIMERA AUDIENCIA"/>
    <n v="0"/>
    <s v="NO"/>
    <n v="0"/>
    <n v="7"/>
    <s v="MARY LUZ QUINTERO ARIAS "/>
    <n v="4204"/>
    <s v="AGOSTO 20 DE 2019"/>
    <n v="187714"/>
    <s v="INFRAESTRUCTURA"/>
    <s v="DEMANDADOS: CONASFALTOS S A. Y COSNTRUGOMEZ GALLEGO  S.A.S. AUD Testimonios 19 sep/19. GT."/>
    <d v="2020-08-31T00:00:00"/>
    <s v="2015-04"/>
    <s v="7"/>
    <s v="2020-07"/>
    <n v="0.86299623578421902"/>
    <n v="10632113.624861578"/>
    <n v="10632113.624861578"/>
    <d v="2022-04-23T00:00:00"/>
    <n v="1.6438356164383561"/>
    <n v="4.3843078519294892E-2"/>
    <n v="10495558.493626656"/>
    <n v="0.34250000000000003"/>
    <s v="MEDIA"/>
    <x v="2"/>
    <n v="10495558.493626656"/>
  </r>
  <r>
    <n v="2142"/>
    <d v="2014-04-23T00:00:00"/>
    <d v="2014-02-28T00:00:00"/>
    <s v="08 Administrativo Oral de Medellín"/>
    <s v="05001333300820140022500"/>
    <s v="2019"/>
    <x v="0"/>
    <s v="Liliana Maria Lopez  Londoño, Huber Arnulfo Mejia Florez, Jhonatan Mejía Lopez , Miguel Angel Mejía Lopez, Luz Marina Londoño de Lopez, Alberto Lopez Abonse"/>
    <s v="José Luis Viveros Abisambra"/>
    <n v="22592"/>
    <s v="REPARACIÓN DIRECTA"/>
    <s v="FALLA EN EL SERVICIO OTRAS CAUSAS"/>
    <s v="BAJO"/>
    <s v="BAJO"/>
    <s v="MEDIO   "/>
    <s v="BAJO"/>
    <n v="9.5000000000000001E-2"/>
    <s v="REMOTA"/>
    <n v="452267198"/>
    <n v="0.1"/>
    <s v=" ALEGATOS DE SEGUNDA"/>
    <n v="0"/>
    <s v="NO"/>
    <n v="0"/>
    <n v="7"/>
    <s v="MARY LUZ QUINTERO ARIAS "/>
    <n v="4204"/>
    <s v="AGOSTO 20 DE 2019"/>
    <n v="187714"/>
    <s v="GOBIERNO"/>
    <s v="Al despacho para sentencia 2a desde el  2/09/2019."/>
    <d v="2020-08-31T00:00:00"/>
    <s v="2014-04"/>
    <s v="7"/>
    <s v="2020-07"/>
    <n v="0.90302046279467518"/>
    <n v="408406534.44481099"/>
    <n v="40840653.444481105"/>
    <d v="2021-04-21T00:00:00"/>
    <n v="0.63835616438356169"/>
    <n v="4.3843078519294892E-2"/>
    <n v="40636150.217654146"/>
    <n v="9.5000000000000001E-2"/>
    <s v="REMOTA"/>
    <x v="1"/>
    <n v="0"/>
  </r>
  <r>
    <n v="2143"/>
    <d v="2015-01-19T00:00:00"/>
    <d v="2014-07-10T00:00:00"/>
    <s v="Tribunal Administivo de Antioquia"/>
    <s v="05001233300020140121200"/>
    <s v="2019"/>
    <x v="0"/>
    <s v="Ivan de Jesus Zuluaga Londoño"/>
    <s v="Nelson Adrian Toro Quintero "/>
    <n v="152939"/>
    <s v="NULIDAD Y RESTABLECIMIENTO DEL DERECHO - LABORAL"/>
    <s v="OTRAS"/>
    <s v="BAJO"/>
    <s v="MEDIO   "/>
    <s v="MEDIO   "/>
    <s v="BAJO"/>
    <n v="0.2525"/>
    <s v="MEDIA"/>
    <n v="38468475"/>
    <n v="1"/>
    <s v=" ALEGATOS PRIMERA"/>
    <n v="0"/>
    <s v="NO"/>
    <n v="0"/>
    <n v="7"/>
    <s v="MARY LUZ QUINTERO ARIAS "/>
    <n v="4204"/>
    <s v="AGOSTO 20 DE 2019"/>
    <n v="187714"/>
    <s v="EDUCACION"/>
    <s v="Docente  solicita la nulidad de los siguientes decretos: Nro.1. 4845/2013  traslado. 2.Nro.1. 0051/2014  aceptación renuncia y el oficio 201300524050  por el cual renunció. A despacho para sentencia desde 19/07/2018. GT."/>
    <d v="2020-08-31T00:00:00"/>
    <s v="2015-01"/>
    <s v="7"/>
    <s v="2020-07"/>
    <n v="0.88274698887786718"/>
    <n v="33957930.472973511"/>
    <n v="33957930.472973511"/>
    <d v="2022-01-17T00:00:00"/>
    <n v="1.3808219178082193"/>
    <n v="4.3843078519294892E-2"/>
    <n v="33591191.427892238"/>
    <n v="0.2525"/>
    <s v="MEDIA"/>
    <x v="2"/>
    <n v="33591191.427892238"/>
  </r>
  <r>
    <n v="2144"/>
    <d v="2015-03-19T00:00:00"/>
    <d v="2015-03-04T00:00:00"/>
    <s v="29 Administrativo Oral de Medellín"/>
    <s v="05001333302920150022600"/>
    <s v="2019"/>
    <x v="0"/>
    <s v="Eva del Rosario Corrales Padilla"/>
    <s v="Daime Restrepo Herrera"/>
    <n v="195602"/>
    <s v="REPARACIÓN DIRECTA"/>
    <s v="OTRAS"/>
    <s v="BAJO"/>
    <s v="BAJO"/>
    <s v="MEDIO   "/>
    <s v="BAJO"/>
    <n v="9.5000000000000001E-2"/>
    <s v="REMOTA"/>
    <n v="6409505"/>
    <n v="0"/>
    <s v=" SENTENCIA 1RA FAVORABLE"/>
    <n v="0"/>
    <s v="NO"/>
    <n v="0"/>
    <n v="7"/>
    <s v="MARY LUZ QUINTERO ARIAS "/>
    <n v="4204"/>
    <s v="AGOSTO 20 DE 2019"/>
    <n v="187714"/>
    <s v="EDUCACION"/>
    <s v="Sentencia a favor 25/09/2017 , se presentó alegatos de 2° Ins"/>
    <d v="2020-08-31T00:00:00"/>
    <s v="2015-03"/>
    <s v="7"/>
    <s v="2020-07"/>
    <n v="0.86763134510283468"/>
    <n v="5561087.4445933448"/>
    <n v="0"/>
    <d v="2022-03-17T00:00:00"/>
    <n v="1.5424657534246575"/>
    <n v="4.3843078519294892E-2"/>
    <n v="0"/>
    <n v="9.5000000000000001E-2"/>
    <s v="REMOTA"/>
    <x v="1"/>
    <n v="0"/>
  </r>
  <r>
    <n v="2145"/>
    <d v="2014-03-26T00:00:00"/>
    <d v="2014-02-28T00:00:00"/>
    <s v="20 Administrativo Oral de Medellín"/>
    <s v="05001333302020140023800"/>
    <s v="2019"/>
    <x v="0"/>
    <s v="Luz Dary de los Desamparados Giraldo Galvis, Santiago Giraldo Galvis, Cindy Lizeth  Arenas Giraldo, Yesid Antonio Arenas Giraldo, Leidy Bibiana Arenas Giraldo "/>
    <s v="José Luis Viveros Abisambra"/>
    <n v="22592"/>
    <s v="REPARACIÓN DIRECTA"/>
    <s v="FALLA EN EL SERVICIO OTRAS CAUSAS"/>
    <s v="BAJO"/>
    <s v="BAJO"/>
    <s v="MEDIO   "/>
    <s v="BAJO"/>
    <n v="9.5000000000000001E-2"/>
    <s v="REMOTA"/>
    <n v="468159972"/>
    <n v="0.1"/>
    <s v=" SENTENCIA 1RA FAVORABLE"/>
    <n v="0"/>
    <s v="NO"/>
    <n v="0"/>
    <n v="7"/>
    <s v="MARY LUZ QUINTERO ARIAS "/>
    <n v="4204"/>
    <s v="AGOSTO 20 DE 2019"/>
    <n v="187714"/>
    <s v="GOBIERNO"/>
    <s v="Fija audiencia de pruebas en 2da instancia para el 20 sep/19"/>
    <d v="2020-08-31T00:00:00"/>
    <s v="2014-03"/>
    <s v="7"/>
    <s v="2020-07"/>
    <n v="0.90715368066565749"/>
    <n v="424693041.74013114"/>
    <n v="42469304.174013115"/>
    <d v="2021-03-24T00:00:00"/>
    <n v="0.56164383561643838"/>
    <n v="4.3843078519294892E-2"/>
    <n v="42282144.853381351"/>
    <n v="9.5000000000000001E-2"/>
    <s v="REMOTA"/>
    <x v="1"/>
    <n v="0"/>
  </r>
  <r>
    <n v="2146"/>
    <d v="2015-03-19T00:00:00"/>
    <d v="2015-01-27T00:00:00"/>
    <s v="27 Administrativo Oral de Medellín"/>
    <s v="05001333302720150005900"/>
    <s v="2019"/>
    <x v="0"/>
    <s v="María Teresa  Escobar de Ocampo"/>
    <s v="Nora Cecilia Piza Herrera"/>
    <n v="99128"/>
    <s v="NULIDAD Y RESTABLECIMIENTO DEL DERECHO - LABORAL"/>
    <s v="PENSIÓN DE SOBREVIVIENTES"/>
    <s v="BAJO"/>
    <s v="BAJO"/>
    <s v="MEDIO   "/>
    <s v="BAJO"/>
    <n v="9.5000000000000001E-2"/>
    <s v="REMOTA"/>
    <n v="23196600"/>
    <n v="0.1"/>
    <s v=" ALEGATOS DE SEGUNDA"/>
    <n v="0"/>
    <s v="NO"/>
    <n v="0"/>
    <n v="7"/>
    <s v="MARY LUZ QUINTERO ARIAS "/>
    <n v="4204"/>
    <s v="AGOSTO 20 DE 2019"/>
    <n v="187714"/>
    <s v="GESTION HUMANA Y DLLO ORGANIZACIONAL"/>
    <s v="En 1a instancia a favor, Pendiente fallo en 2da, "/>
    <d v="2020-08-31T00:00:00"/>
    <s v="2015-03"/>
    <s v="7"/>
    <s v="2020-07"/>
    <n v="0.86763134510283468"/>
    <n v="20126097.259812415"/>
    <n v="2012609.7259812416"/>
    <d v="2022-03-17T00:00:00"/>
    <n v="1.5424657534246575"/>
    <n v="4.3843078519294892E-2"/>
    <n v="1988344.8617926408"/>
    <n v="9.5000000000000001E-2"/>
    <s v="REMOTA"/>
    <x v="1"/>
    <n v="0"/>
  </r>
  <r>
    <n v="2147"/>
    <d v="2015-10-23T00:00:00"/>
    <d v="2015-07-16T00:00:00"/>
    <s v="05  Administrativo Oral de Medellín"/>
    <s v="05001333300520150079100"/>
    <s v="2019"/>
    <x v="0"/>
    <s v="Raul Robledo Valencia"/>
    <s v="Raul Robledo Valencia"/>
    <n v="95351"/>
    <s v="NULIDAD Y RESTABLECIMIENTO DEL DERECHO - LABORAL"/>
    <s v="RELIQUIDACIÓN DE LA PENSIÓN"/>
    <s v="BAJO"/>
    <s v="BAJO"/>
    <s v="MEDIO   "/>
    <s v="BAJO"/>
    <n v="9.5000000000000001E-2"/>
    <s v="REMOTA"/>
    <n v="34559839"/>
    <n v="0"/>
    <s v=" ALEGATOS DE SEGUNDA"/>
    <n v="0"/>
    <s v="NO"/>
    <n v="0"/>
    <n v="7"/>
    <s v="MARY LUZ QUINTERO ARIAS "/>
    <n v="4204"/>
    <s v="AGOSTO 20 DE 2019"/>
    <n v="187714"/>
    <s v="GESTION HUMANA Y DLLO ORGANIZACIONAL"/>
    <s v="DEMANDADOS CON PENSIONES DE ANTIOQUIA. A despacho para sentencia desde el 28/06/2019."/>
    <d v="2020-08-31T00:00:00"/>
    <s v="2015-10"/>
    <s v="7"/>
    <s v="2020-07"/>
    <n v="0.84232546730647351"/>
    <n v="29110632.53571149"/>
    <n v="0"/>
    <d v="2022-10-21T00:00:00"/>
    <n v="2.1397260273972605"/>
    <n v="4.3843078519294892E-2"/>
    <n v="0"/>
    <n v="9.5000000000000001E-2"/>
    <s v="REMOTA"/>
    <x v="1"/>
    <n v="0"/>
  </r>
  <r>
    <n v="2148"/>
    <d v="2014-10-31T00:00:00"/>
    <d v="2014-08-11T00:00:00"/>
    <s v="33 Administrativo Oral de Medellín"/>
    <s v="05001333301120140115300"/>
    <s v="2019"/>
    <x v="0"/>
    <s v="MARIO DE JESUS GIRALDO Y OTROS"/>
    <s v="JOSE LUIS VIVEROS ABISAMBRA"/>
    <n v="22.591999999999999"/>
    <s v="REPARACIÓN DIRECTA"/>
    <s v="OTRAS"/>
    <s v="BAJO"/>
    <s v="BAJO"/>
    <s v="MEDIO   "/>
    <s v="BAJO"/>
    <n v="9.5000000000000001E-2"/>
    <s v="REMOTA"/>
    <n v="1391220000"/>
    <n v="0.1"/>
    <s v=" SENTENCIA 1RA FAVORABLE"/>
    <n v="0"/>
    <s v="NO"/>
    <n v="0"/>
    <n v="7"/>
    <s v="MARY LUZ QUINTERO ARIAS "/>
    <n v="4204"/>
    <s v="AGOSTO 20 DE 2019"/>
    <n v="187714"/>
    <s v="GOBIERNO"/>
    <s v="Fronteras Invisibles"/>
    <d v="2020-08-31T00:00:00"/>
    <s v="2014-10"/>
    <s v="7"/>
    <s v="2020-07"/>
    <n v="0.89197861147966029"/>
    <n v="1240938483.8627329"/>
    <n v="124093848.38627329"/>
    <d v="2021-10-29T00:00:00"/>
    <n v="1.1616438356164382"/>
    <n v="4.3843078519294892E-2"/>
    <n v="122965417.00543612"/>
    <n v="9.5000000000000001E-2"/>
    <s v="REMOTA"/>
    <x v="1"/>
    <n v="0"/>
  </r>
  <r>
    <n v="2149"/>
    <d v="2016-03-07T00:00:00"/>
    <d v="2016-02-26T00:00:00"/>
    <s v="17  Administrativo de Medellín"/>
    <s v="05001333301720160018000"/>
    <s v="2019"/>
    <x v="0"/>
    <s v="Gloria de Jesus Rueda Rueda"/>
    <s v="Diana Carolina Alzate Quintero"/>
    <n v="165819"/>
    <s v="NULIDAD Y RESTABLECIMIENTO DEL DERECHO - LABORAL"/>
    <s v="RECONOCIMIENTO Y PAGO DE OTRAS PRESTACIONES SALARIALES, SOLCIALES Y SALARIOS"/>
    <s v="BAJO"/>
    <s v="BAJO"/>
    <s v="BAJO"/>
    <s v="BAJO"/>
    <n v="0.05"/>
    <s v="REMOTA"/>
    <n v="34300741"/>
    <n v="0.05"/>
    <s v=" ALEGATOS DE SEGUNDA"/>
    <n v="0"/>
    <s v="NO"/>
    <n v="0"/>
    <n v="7"/>
    <s v="MARY LUZ QUINTERO ARIAS "/>
    <n v="4204"/>
    <s v="AGOSTO 20 DE 2019"/>
    <n v="187714"/>
    <s v="EDUCACION"/>
    <s v="Pendiente fallo en 2da instancia."/>
    <d v="2020-08-31T00:00:00"/>
    <s v="2016-03"/>
    <s v="7"/>
    <s v="2020-07"/>
    <n v="0.80354364508127107"/>
    <n v="27562142.452128604"/>
    <n v="1378107.1226064302"/>
    <d v="2023-03-06T00:00:00"/>
    <n v="2.5123287671232877"/>
    <n v="4.3843078519294892E-2"/>
    <n v="1351147.7072310394"/>
    <n v="0.05"/>
    <s v="REMOTA"/>
    <x v="1"/>
    <n v="0"/>
  </r>
  <r>
    <n v="2150"/>
    <d v="2016-03-09T00:00:00"/>
    <d v="2016-01-28T00:00:00"/>
    <s v="23 Administrativo de Medellín"/>
    <s v="05001333302320160007900"/>
    <s v="2019"/>
    <x v="0"/>
    <s v="Maria del Rosario Ruiz Rodas, Doriela de Jesus Cardona Vasquez y Elva Luz Cardona"/>
    <s v="Jorge Humberto Valero Rodriguez"/>
    <n v="44498"/>
    <s v="NULIDAD Y RESTABLECIMIENTO DEL DERECHO - LABORAL"/>
    <s v="RECONOCIMIENTO Y PAGO DE OTRAS PRESTACIONES SALARIALES, SOLCIALES Y SALARIOS"/>
    <s v="BAJO"/>
    <s v="BAJO"/>
    <s v="BAJO"/>
    <s v="BAJO"/>
    <n v="0.05"/>
    <s v="REMOTA"/>
    <n v="4279041"/>
    <n v="0.05"/>
    <s v=" ALEGATOS DE SEGUNDA"/>
    <n v="0"/>
    <s v="NO"/>
    <n v="0"/>
    <n v="7"/>
    <s v="MARY LUZ QUINTERO ARIAS "/>
    <n v="4204"/>
    <s v="AGOSTO 20 DE 2019"/>
    <n v="187714"/>
    <s v="EDUCACION"/>
    <s v="Pendiente fallo en 2da instancia."/>
    <d v="2020-08-31T00:00:00"/>
    <s v="2016-03"/>
    <s v="7"/>
    <s v="2020-07"/>
    <n v="0.80354364508127107"/>
    <n v="3438396.2025922071"/>
    <n v="171919.81012961036"/>
    <d v="2023-03-08T00:00:00"/>
    <n v="2.5178082191780824"/>
    <n v="4.3843078519294892E-2"/>
    <n v="168549.34168536356"/>
    <n v="0.05"/>
    <s v="REMOTA"/>
    <x v="1"/>
    <n v="0"/>
  </r>
  <r>
    <n v="2151"/>
    <d v="2016-11-01T00:00:00"/>
    <d v="2016-09-09T00:00:00"/>
    <s v="11 laboral del Circuito de Medellín"/>
    <s v="05001310501120160111500"/>
    <s v="2019"/>
    <x v="1"/>
    <s v="JULI FERNANDA VANEGAS MONTAÑO, Ruby Lucia Montaño Velez y otros"/>
    <s v="Jose Bernardo Rivera Perez"/>
    <n v="110593"/>
    <s v="ORDINARIA"/>
    <s v="FALLA EN EL SERVICIO OTRAS CAUSAS"/>
    <s v="MEDIO   "/>
    <s v="MEDIO   "/>
    <s v="MEDIO   "/>
    <s v="ALTO"/>
    <n v="0.67500000000000004"/>
    <s v="ALTA"/>
    <n v="374312909"/>
    <n v="1"/>
    <s v=" AUDIENCIA DE PRUEBAS"/>
    <n v="0"/>
    <s v="NO"/>
    <n v="0"/>
    <n v="7"/>
    <s v="MARY LUZ QUINTERO ARIAS "/>
    <n v="4204"/>
    <s v="AGOSTO 20 DE 2019"/>
    <n v="187714"/>
    <s v="INFRAESTRUCTURA"/>
    <s v="Se vinculó a Positiva ARL,PENDIENTE ALEGATOS 1A INSTANCIA. GT"/>
    <d v="2020-08-31T00:00:00"/>
    <s v="2016-11"/>
    <s v="7"/>
    <s v="2020-07"/>
    <n v="0.79016316489215555"/>
    <n v="295768272.83542943"/>
    <n v="295768272.83542943"/>
    <d v="2023-10-31T00:00:00"/>
    <n v="3.1671232876712327"/>
    <n v="4.3843078519294892E-2"/>
    <n v="288492927.62474149"/>
    <n v="0.67500000000000004"/>
    <s v="ALTA"/>
    <x v="0"/>
    <n v="288492927.62474149"/>
  </r>
  <r>
    <n v="2152"/>
    <d v="2017-10-18T00:00:00"/>
    <d v="2017-10-11T00:00:00"/>
    <s v="02 Administrativo Oral de Medellín"/>
    <s v="17001333300220170046700"/>
    <s v="2019"/>
    <x v="3"/>
    <s v="DEFENSORIA DEL PUEBLO MANIZALES"/>
    <s v="Yasmin Gómez Agudelo"/>
    <n v="0"/>
    <s v="GRUPO"/>
    <s v="VIOLACIÓN DERECHOS COLECTIVOS"/>
    <s v="BAJO"/>
    <s v="BAJO"/>
    <s v="MEDIO   "/>
    <s v="BAJO"/>
    <n v="9.5000000000000001E-2"/>
    <s v="REMOTA"/>
    <n v="0"/>
    <n v="0.1"/>
    <s v=" SENTENCIA 1RA FAVORABLE"/>
    <n v="0"/>
    <s v="NO"/>
    <n v="0"/>
    <n v="7"/>
    <s v="MARY LUZ QUINTERO ARIAS "/>
    <n v="4204"/>
    <s v="AGOSTO 20 DE 2019"/>
    <n v="187714"/>
    <s v="INFRAESTRUCTURA"/>
    <s v="Fallo primera instancia favorable "/>
    <d v="2020-08-31T00:00:00"/>
    <s v="2017-10"/>
    <s v="7"/>
    <s v="2020-07"/>
    <n v="0.76025622916343338"/>
    <n v="0"/>
    <n v="0"/>
    <d v="2024-10-16T00:00:00"/>
    <n v="4.1287671232876715"/>
    <n v="4.3843078519294892E-2"/>
    <n v="0"/>
    <n v="9.5000000000000001E-2"/>
    <s v="REMOTA"/>
    <x v="1"/>
    <n v="0"/>
  </r>
  <r>
    <n v="2153"/>
    <d v="2017-05-19T00:00:00"/>
    <d v="2017-05-03T00:00:00"/>
    <s v="26 Administrativo Oral de Medellín"/>
    <s v="05001333302620170016800"/>
    <s v="2019"/>
    <x v="0"/>
    <s v="CONSORCIO INSTITUCIONES EDUCATIVAS ORIENTE ANTIOQUEÑO"/>
    <s v="Luis Carlos Hoyos Gaviria"/>
    <n v="37802"/>
    <s v="CONTRACTUAL"/>
    <s v="INCUMPLIMIENTO"/>
    <s v="MEDIO   "/>
    <s v="MEDIO   "/>
    <s v="ALTO"/>
    <s v="ALTO"/>
    <n v="0.72499999999999998"/>
    <s v="ALTA"/>
    <n v="275922257"/>
    <n v="1"/>
    <s v=" ALEGATOS PRIMERA"/>
    <n v="0"/>
    <s v="NO"/>
    <n v="0"/>
    <n v="7"/>
    <s v="MARY LUZ QUINTERO ARIAS "/>
    <n v="4204"/>
    <s v="AGOSTO 20 DE 2019"/>
    <n v="187714"/>
    <s v="EDUCACION"/>
    <s v="Pendiente fallo de 1a instancia."/>
    <d v="2020-08-31T00:00:00"/>
    <s v="2017-05"/>
    <s v="7"/>
    <s v="2020-07"/>
    <n v="0.76223816507249575"/>
    <n v="210318474.87834159"/>
    <n v="210318474.87834159"/>
    <d v="2024-05-17T00:00:00"/>
    <n v="3.7123287671232879"/>
    <n v="4.3843078519294892E-2"/>
    <n v="204267378.02349722"/>
    <n v="0.72499999999999998"/>
    <s v="ALTA"/>
    <x v="0"/>
    <n v="204267378.02349722"/>
  </r>
  <r>
    <n v="2154"/>
    <d v="2018-05-02T00:00:00"/>
    <d v="2018-04-20T00:00:00"/>
    <s v="17 Administrativo Oral de Medellín"/>
    <s v="05001333301720180014600"/>
    <s v="2019"/>
    <x v="0"/>
    <s v="Yaneth Corredor Izquierdo Y Otros"/>
    <s v="Cristihian H´Emanuel Jaramillo Muñoz"/>
    <n v="191538"/>
    <s v="REPARACIÓN DIRECTA"/>
    <s v="FALLA EN EL SERVICIO OTRAS CAUSAS"/>
    <s v="BAJO"/>
    <s v="BAJO"/>
    <s v="MEDIO   "/>
    <s v="BAJO"/>
    <n v="9.5000000000000001E-2"/>
    <s v="REMOTA"/>
    <n v="590858500"/>
    <n v="1"/>
    <s v=" AUDIENCIA DE PRUEBAS"/>
    <n v="0"/>
    <s v="NO"/>
    <n v="0"/>
    <n v="7"/>
    <s v="MARY LUZ QUINTERO ARIAS "/>
    <n v="4204"/>
    <s v="AGOSTO 20 DE 2019"/>
    <n v="187714"/>
    <s v="INFRAESTRUCTURA"/>
    <s v="Falta de seguridad caida de piedra de via autoista medellin Bogota Km 2+600. GT. Audiencia pruebas 20 nov 2019 8:30 am"/>
    <d v="2020-08-31T00:00:00"/>
    <s v="2018-05"/>
    <s v="7"/>
    <s v="2020-07"/>
    <n v="0.73891229786794344"/>
    <n v="436592611.94980627"/>
    <n v="436592611.94980627"/>
    <d v="2025-04-30T00:00:00"/>
    <n v="4.6657534246575345"/>
    <n v="4.3843078519294892E-2"/>
    <n v="420864040.560884"/>
    <n v="9.5000000000000001E-2"/>
    <s v="REMOTA"/>
    <x v="1"/>
    <n v="0"/>
  </r>
  <r>
    <n v="2155"/>
    <d v="2018-01-25T00:00:00"/>
    <d v="2017-11-07T00:00:00"/>
    <s v="Tribunal Administivo de Antioquia"/>
    <s v="05001233300020180236300"/>
    <s v="2019"/>
    <x v="0"/>
    <s v="DIEGO ANTONIO VELEZ RESTREPO"/>
    <s v="Catalina Otero Franco"/>
    <n v="132098"/>
    <s v="NULIDAD Y RESTABLECIMIENTO DEL DERECHO"/>
    <s v="IMPUESTOS"/>
    <s v="MEDIO   "/>
    <s v="MEDIO   "/>
    <s v="BAJO"/>
    <s v="MEDIO   "/>
    <n v="0.45500000000000002"/>
    <s v="MEDIA"/>
    <n v="0"/>
    <n v="1"/>
    <s v="CONTESTACIÓN"/>
    <n v="0"/>
    <s v="si"/>
    <n v="0"/>
    <n v="7"/>
    <s v="MARY LUZ QUINTERO ARIAS "/>
    <n v="4204"/>
    <s v="AGOSTO 20 DE 2019"/>
    <n v="187714"/>
    <s v="INFRAESTRUCTURA"/>
    <s v="Ataca la resolución distribuidora de valorización. Se respondió medida cautelar que les fue negada, se contestó demanda y reforma a la demanda.Pendiente que valorizacion pase objeciones al peritazgo. GT"/>
    <d v="2020-08-31T00:00:00"/>
    <s v="2018-01"/>
    <s v="7"/>
    <s v="2020-07"/>
    <n v="0.75126308387247931"/>
    <n v="0"/>
    <n v="0"/>
    <d v="2025-01-23T00:00:00"/>
    <n v="4.4000000000000004"/>
    <n v="4.3843078519294892E-2"/>
    <n v="0"/>
    <n v="0.45500000000000002"/>
    <s v="MEDIA"/>
    <x v="2"/>
    <n v="0"/>
  </r>
  <r>
    <n v="2156"/>
    <d v="2019-02-08T00:00:00"/>
    <d v="2018-12-12T00:00:00"/>
    <s v="35 Administrativo Oral de Medellín"/>
    <s v="05001333303520180045900"/>
    <s v="2019"/>
    <x v="0"/>
    <s v="ADRIAN ESTEBAN OSORIO RAMIREZ"/>
    <s v="Santiago Gómez Rios"/>
    <n v="236381"/>
    <s v="REPARACIÓN DIRECTA"/>
    <s v="FALLA EN EL SERVICIO OTRAS CAUSAS"/>
    <s v="BAJO"/>
    <s v="BAJO"/>
    <s v="MEDIO   "/>
    <s v="BAJO"/>
    <n v="9.5000000000000001E-2"/>
    <s v="REMOTA"/>
    <n v="0"/>
    <n v="1"/>
    <s v="AUDIENCIA INICIAL O PRIMERA AUDIENCIA"/>
    <n v="0"/>
    <s v="NO"/>
    <n v="0"/>
    <n v="7"/>
    <s v="MARY LUZ QUINTERO ARIAS "/>
    <n v="4204"/>
    <s v="AGOSTO 20 DE 2019"/>
    <n v="187714"/>
    <s v="GERENCIA SERVICIOS PÚBLICOS DOMICILIARIOS"/>
    <s v="Fija fecha para audiencia de pruebas 20 de mayo 2020 9:00 am"/>
    <d v="2020-08-31T00:00:00"/>
    <s v="2019-02"/>
    <s v="7"/>
    <s v="2020-07"/>
    <n v="1.0374579956513144"/>
    <n v="0"/>
    <n v="0"/>
    <d v="2026-02-06T00:00:00"/>
    <n v="5.4383561643835616"/>
    <n v="4.3843078519294892E-2"/>
    <n v="0"/>
    <n v="9.5000000000000001E-2"/>
    <s v="REMOTA"/>
    <x v="1"/>
    <n v="0"/>
  </r>
  <r>
    <n v="2157"/>
    <d v="2019-09-05T00:00:00"/>
    <d v="2019-08-29T00:00:00"/>
    <s v="25 Administrativo Oral de Medellín"/>
    <s v="05001333302520190035200"/>
    <s v="2019"/>
    <x v="0"/>
    <s v="MERCEDES DE JESÚS CANO RIVERA"/>
    <s v="JOSÉ A. FERNADEZ GÓMEZ"/>
    <n v="146198"/>
    <s v="NULIDAD Y RESTABLECIMIENTO DEL DERECHO"/>
    <s v="OTRAS"/>
    <s v="BAJO"/>
    <s v="ALTO"/>
    <s v="BAJO"/>
    <s v="BAJO"/>
    <n v="0.38250000000000001"/>
    <s v="MEDIA"/>
    <n v="2269212"/>
    <n v="0.2"/>
    <s v="ADMISIÓN"/>
    <m/>
    <s v="NO"/>
    <n v="0"/>
    <n v="4"/>
    <s v="MARY LUZ QUINTERO ARIAS"/>
    <n v="4204"/>
    <s v="AGOSTO 20 DE 2019"/>
    <n v="187714"/>
    <s v="EDUCACION"/>
    <s v="Admisión de demanda el 5 de agosto de 2019 notificada por correo electrónico el 11 de octubre de 2019. pendiente contestación de demanda.  "/>
    <d v="2020-08-31T00:00:00"/>
    <s v="2019-09"/>
    <s v="4"/>
    <s v="2020-07"/>
    <n v="1.016560139453806"/>
    <n v="2306790.4671702501"/>
    <n v="461358.09343405004"/>
    <d v="2023-09-04T00:00:00"/>
    <n v="3.010958904109589"/>
    <n v="4.3843078519294892E-2"/>
    <n v="450562.52263400378"/>
    <n v="0.38250000000000001"/>
    <s v="MEDIA"/>
    <x v="2"/>
    <n v="450562.52263400378"/>
  </r>
  <r>
    <n v="2158"/>
    <d v="2019-09-23T00:00:00"/>
    <d v="2019-09-19T00:00:00"/>
    <s v="27 Administrativo Oral de Medellín"/>
    <s v="05001333302720190039300"/>
    <s v="2019"/>
    <x v="3"/>
    <s v="HÉCTOR YOBANY ARBOLEDA MUÑOZ Y OTROS"/>
    <s v="HÉCTOR YOBANY ARBOLEDA MUÑOZ Y OTROS"/>
    <n v="15264628"/>
    <s v="POPULAR"/>
    <s v="VIOLACIÓN DERECHOS COLECTIVOS"/>
    <s v="BAJO"/>
    <s v="BAJO"/>
    <s v="BAJO"/>
    <s v="BAJO"/>
    <n v="0.05"/>
    <s v="REMOTA"/>
    <n v="0"/>
    <n v="0"/>
    <s v="ADMISIÓN"/>
    <m/>
    <s v="NO"/>
    <n v="0"/>
    <n v="1"/>
    <s v="MARY LUZ QUINTERO ARIAS"/>
    <n v="4204"/>
    <s v="AGOSTO 20 DE 2019"/>
    <n v="187714"/>
    <s v="DAPARD"/>
    <s v="ADMISIÓN DE DEMANDA .  DEPARTAMENTO DE ANTIOQUIA VINCULADO.  NO SE ESPECIFICA CUANTÍA POR CUANTO NO EXISTEN ELEMENTOS SUFICIENTES QUE PERMITANDETERMINARLA.  "/>
    <d v="2020-08-31T00:00:00"/>
    <s v="2019-09"/>
    <s v="1"/>
    <s v="2020-07"/>
    <n v="1.016560139453806"/>
    <n v="0"/>
    <n v="0"/>
    <d v="2020-09-22T00:00:00"/>
    <n v="6.0273972602739728E-2"/>
    <n v="4.3843078519294892E-2"/>
    <n v="0"/>
    <n v="0.05"/>
    <s v="REMOTA"/>
    <x v="1"/>
    <n v="0"/>
  </r>
  <r>
    <n v="2159"/>
    <d v="2019-10-04T00:00:00"/>
    <d v="2019-09-27T00:00:00"/>
    <s v="21 Administrativo Oral de Medellín"/>
    <s v="05001333302120190040200"/>
    <s v="2019"/>
    <x v="0"/>
    <s v="KOPPS COMMERCIAL S.A.S."/>
    <s v="LAURA NATALIA TABARES TORRES"/>
    <n v="314527"/>
    <s v="NULIDAD Y RESTABLECIMIENTO DEL DERECHO"/>
    <s v="IMPUESTOS"/>
    <s v="MEDIO   "/>
    <s v="MEDIO   "/>
    <s v="MEDIO   "/>
    <s v="MEDIO   "/>
    <n v="0.5"/>
    <s v="MEDIA"/>
    <n v="18667680"/>
    <n v="0"/>
    <s v="CONTESTACIÓN"/>
    <m/>
    <s v="NO"/>
    <n v="0"/>
    <n v="4"/>
    <s v="MARY LUZ QUINTERO ARIAS "/>
    <n v="4204"/>
    <s v="AGOSTO 20 DE 2019"/>
    <n v="187714"/>
    <s v="RENTAS"/>
    <s v="TORNAGUÌA - CONTESTADA EL 1 DE JULIO DE 2020"/>
    <d v="2020-08-31T00:00:00"/>
    <s v="2019-10"/>
    <s v="4"/>
    <s v="2020-07"/>
    <n v="1.0148892971091559"/>
    <n v="18945628.633858647"/>
    <n v="0"/>
    <d v="2023-10-03T00:00:00"/>
    <n v="3.0904109589041098"/>
    <n v="4.3843078519294892E-2"/>
    <n v="0"/>
    <n v="0.5"/>
    <s v="MEDIA"/>
    <x v="2"/>
    <n v="0"/>
  </r>
  <r>
    <n v="2160"/>
    <d v="2019-03-12T00:00:00"/>
    <d v="2019-02-22T00:00:00"/>
    <s v="13 Administrativo Oral de Medellín"/>
    <s v="05001333301320190007500"/>
    <s v="2019"/>
    <x v="0"/>
    <s v="ARGIRO DE JESÚS GARCÍA PANIAGUA"/>
    <s v="ALBEIRO FERNÁNDEZ OCHOA "/>
    <n v="96446"/>
    <s v="NULIDAD Y RESTABLECIMIENTO DEL DERECHO"/>
    <s v="INDEMNIZACIÓN SUSTITUTIVA DE LA PENSIÓN"/>
    <s v="MEDIO   "/>
    <s v="MEDIO   "/>
    <s v="MEDIO   "/>
    <s v="MEDIO   "/>
    <n v="0.5"/>
    <s v="MEDIA"/>
    <n v="32596789"/>
    <n v="0"/>
    <s v="CONTESTACIÓN"/>
    <m/>
    <s v="NO"/>
    <n v="0"/>
    <n v="5"/>
    <s v="MARY LUZ QUINTERO ARIAS "/>
    <n v="4204"/>
    <s v="AGOSTO 20 DE 2019"/>
    <n v="187714"/>
    <s v="GESTIÓN HUMANA"/>
    <s v="PROCESO ANTERIORMENTE A CARGO DEL ABOGADO JHONATAN SIERRA."/>
    <d v="2020-08-31T00:00:00"/>
    <s v="2019-03"/>
    <s v="5"/>
    <s v="2020-07"/>
    <n v="1.0329659515843337"/>
    <n v="33671373.167978741"/>
    <n v="0"/>
    <d v="2024-03-10T00:00:00"/>
    <n v="3.526027397260274"/>
    <n v="4.3843078519294892E-2"/>
    <n v="0"/>
    <n v="0.5"/>
    <s v="MEDIA"/>
    <x v="2"/>
    <n v="0"/>
  </r>
  <r>
    <n v="2161"/>
    <d v="2019-10-25T00:00:00"/>
    <d v="2019-01-18T00:00:00"/>
    <s v="16 Laboral de Medellín"/>
    <s v="05001310501620190001900"/>
    <s v="2019"/>
    <x v="1"/>
    <s v="GLORIA ELENA RIVAS GAVIRIA"/>
    <s v="ORLANDO HIDALGO OCAMPO"/>
    <n v="111471"/>
    <s v="ORDINARIA"/>
    <s v="RECONOCIMIENTO Y PAGO DE PENSIÓN"/>
    <s v="BAJO"/>
    <s v="BAJO"/>
    <s v="BAJO"/>
    <s v="BAJO"/>
    <n v="0.05"/>
    <s v="REMOTA"/>
    <n v="113972051"/>
    <n v="0"/>
    <s v="CONTESTACIÓN"/>
    <m/>
    <s v="NO"/>
    <n v="0"/>
    <n v="3"/>
    <s v="MARY LUZ QUINTERO ARIAS"/>
    <n v="4204"/>
    <s v="AGOSTO 20 DE 2019"/>
    <n v="187714"/>
    <s v="PRESTACIONES SOCIALES Y NÓMINA"/>
    <s v="NOTIFICACIÓN DEMANDA EL 5  DE NOVIEMBRE Y ENTREGADO EL 6 DE NOVIEMBRE, YA SE CONTESTÓ LA DEMANDA."/>
    <d v="2020-08-31T00:00:00"/>
    <s v="2019-10"/>
    <s v="3"/>
    <s v="2020-07"/>
    <n v="1.0148892971091559"/>
    <n v="115669014.72947887"/>
    <n v="0"/>
    <d v="2022-10-24T00:00:00"/>
    <n v="2.1479452054794521"/>
    <n v="4.3843078519294892E-2"/>
    <n v="0"/>
    <n v="0.05"/>
    <s v="REMOTA"/>
    <x v="1"/>
    <n v="0"/>
  </r>
  <r>
    <n v="2162"/>
    <d v="2019-11-21T00:00:00"/>
    <d v="2019-10-11T00:00:00"/>
    <s v="TRIBUNAL ADMINISTRATIVO DE ANTIOQUIA"/>
    <s v="05001233300020190263900"/>
    <s v="2019"/>
    <x v="0"/>
    <s v="DEFENSORÍA REGIONAL DEL PUEBLO DE URABÁ"/>
    <s v="FREDY EDISON LARGO SUÁREZ"/>
    <n v="71948524"/>
    <s v="POPULAR"/>
    <s v="VIOLACIÓN DERECHOS COLECTIVOS"/>
    <s v="ALTO"/>
    <s v="ALTO"/>
    <s v="ALTO"/>
    <s v="ALTO"/>
    <n v="1"/>
    <s v="ALTA"/>
    <n v="0"/>
    <n v="0"/>
    <s v="ADMISIÓN"/>
    <m/>
    <s v="NO"/>
    <n v="0"/>
    <n v="1"/>
    <s v="MARY LUZ QUINTERO ARIAS"/>
    <n v="4204"/>
    <s v="AGOSTO 20 DE 2019"/>
    <n v="187714"/>
    <s v="DAPARD"/>
    <s v="ADMISIÓN DE DEMANDA .  DEPARTAMENTO DE ANTIOQUIA VINCULADO.  NO SE ESPECIFICA CUANTÍA POR CUANTO NO EXISTEN ELEMENTOS SUFICIENTES QUE PERMITANDETERMINARLA.  "/>
    <d v="2020-08-31T00:00:00"/>
    <s v="2019-11"/>
    <s v="1"/>
    <s v="2020-07"/>
    <n v="1.0138110875024144"/>
    <n v="0"/>
    <n v="0"/>
    <d v="2020-11-20T00:00:00"/>
    <n v="0.22191780821917809"/>
    <n v="4.3843078519294892E-2"/>
    <n v="0"/>
    <n v="1"/>
    <s v="ALTA"/>
    <x v="0"/>
    <n v="0"/>
  </r>
  <r>
    <n v="2163"/>
    <d v="2019-07-12T00:00:00"/>
    <d v="2019-03-21T00:00:00"/>
    <s v="05 Administrativo Oral de Medellín"/>
    <s v="05001333300520190011700"/>
    <s v="2019"/>
    <x v="0"/>
    <s v="MARÍA OFELIA LOPERA DE RESTREPO"/>
    <s v="MARÍA OFELIA LOPERA DE RESTREPO"/>
    <n v="108713"/>
    <s v="NULIDAD Y RESTABLECIMIENTO DEL DERECHO"/>
    <s v="PENSIÓN DE SOBREVIVIENTES"/>
    <s v="BAJO"/>
    <s v="BAJO"/>
    <s v="BAJO"/>
    <s v="BAJO"/>
    <n v="0.05"/>
    <s v="REMOTA"/>
    <n v="80000000"/>
    <n v="0.1"/>
    <s v="CONTESTACIÓN"/>
    <m/>
    <s v="NO"/>
    <n v="0"/>
    <n v="4"/>
    <s v="MARY LUZ QUINTERO ARIAS"/>
    <n v="4204"/>
    <s v="AGOSTO 20 DE 2019"/>
    <n v="187714"/>
    <s v="EDUCACIÓN "/>
    <m/>
    <d v="2020-08-31T00:00:00"/>
    <s v="2019-07"/>
    <s v="4"/>
    <s v="2020-07"/>
    <n v="1.0197202253740043"/>
    <n v="81577618.02992034"/>
    <n v="8157761.8029920347"/>
    <d v="2023-07-11T00:00:00"/>
    <n v="2.8602739726027395"/>
    <n v="4.3843078519294892E-2"/>
    <n v="7976319.8910135813"/>
    <n v="0.05"/>
    <s v="REMOTA"/>
    <x v="1"/>
    <n v="0"/>
  </r>
  <r>
    <n v="2164"/>
    <d v="2019-11-01T00:00:00"/>
    <d v="2019-10-30T00:00:00"/>
    <s v="02 Administrativo Oral de Medellín"/>
    <s v="05001333300220190049900"/>
    <s v="2019"/>
    <x v="0"/>
    <s v="GLORIA CECILIA GALLEGO MORENO Y OTROS "/>
    <s v="JOAQUÍN GUILLERMO GÓMEZ GIRALDO "/>
    <n v="17417"/>
    <s v="REPARACIÓN DIRECTA"/>
    <s v="FALLA EN EL SERVICIO OTRAS CAUSAS"/>
    <s v="ALTO"/>
    <s v="MEDIO   "/>
    <s v="ALTO"/>
    <s v="ALTO"/>
    <n v="0.82499999999999996"/>
    <s v="ALTA"/>
    <n v="114489600"/>
    <n v="0.4"/>
    <s v="CONTESTACIÓN"/>
    <m/>
    <s v="NO"/>
    <n v="0"/>
    <n v="4"/>
    <s v="MARY LUZ QUINTERO ARIAS"/>
    <n v="4204"/>
    <s v="AGOSTO 20 DE 2019"/>
    <n v="187714"/>
    <s v="GOBIERNO"/>
    <s v="REPARACIÓN DIRECTA INTERPUESTA CON OCASIÓN DE ACCIÓN DE REPETICIÓN INICIADA POR EL DEPARTAMENTO EN CONTRA DE ABOGADA DE LA ENTIDAD. "/>
    <d v="2020-08-31T00:00:00"/>
    <s v="2019-11"/>
    <s v="4"/>
    <s v="2020-07"/>
    <n v="1.0138110875024144"/>
    <n v="116070825.88371643"/>
    <n v="46428330.353486575"/>
    <d v="2023-10-31T00:00:00"/>
    <n v="3.1671232876712327"/>
    <n v="4.3843078519294892E-2"/>
    <n v="45286280.438398413"/>
    <n v="0.82499999999999996"/>
    <s v="ALTA"/>
    <x v="0"/>
    <n v="45286280.438398413"/>
  </r>
  <r>
    <n v="2165"/>
    <d v="2019-09-17T00:00:00"/>
    <d v="2019-09-09T00:00:00"/>
    <s v="15 Administrativo Oral de Medellín"/>
    <s v="05001333301520190039600"/>
    <s v="2019"/>
    <x v="0"/>
    <s v="ANGELA DEL SOCORRO SERNA HENAO "/>
    <s v="OSCAR GERARDO TORRES TRUJILLO"/>
    <n v="219065"/>
    <s v="NULIDAD Y RESTABLECIMIENTO DEL DERECHO"/>
    <s v="OTRAS"/>
    <s v="BAJO"/>
    <s v="BAJO"/>
    <s v="BAJO"/>
    <s v="BAJO"/>
    <n v="0.05"/>
    <s v="REMOTA"/>
    <n v="19591842"/>
    <n v="0.1"/>
    <s v="CONTESTACIÓN"/>
    <m/>
    <s v="NO"/>
    <n v="0"/>
    <n v="3"/>
    <s v="MARY LUZ QUINTERO ARIAS"/>
    <n v="4204"/>
    <s v="AGOSTO 20 DE 2019"/>
    <n v="187714"/>
    <s v="EDUCACIÓN "/>
    <s v="REAJUSTE PENSIONAL Y PAGO DE LAS DIFERENCIAS EN APORTES DE SALUD. "/>
    <d v="2020-08-31T00:00:00"/>
    <s v="2019-09"/>
    <s v="3"/>
    <s v="2020-07"/>
    <n v="1.016560139453806"/>
    <n v="19916285.635676932"/>
    <n v="1991628.5635676933"/>
    <d v="2022-09-16T00:00:00"/>
    <n v="2.043835616438356"/>
    <n v="4.3843078519294892E-2"/>
    <n v="1959874.2341954624"/>
    <n v="0.05"/>
    <s v="REMOTA"/>
    <x v="1"/>
    <n v="0"/>
  </r>
  <r>
    <n v="2166"/>
    <d v="2019-09-23T00:00:00"/>
    <d v="2019-09-09T00:00:00"/>
    <s v="10 Administrativo Oral de Medellín"/>
    <s v="05001333301020190038200"/>
    <n v="2020"/>
    <x v="0"/>
    <s v="MARIELA SÁNCHEZ RESTREPO "/>
    <s v="OSCAR GERARDO TORRES TRUJILLO"/>
    <n v="219065"/>
    <s v="NULIDAD Y RESTABLECIMIENTO DEL DERECHO"/>
    <s v="OTRAS"/>
    <s v="BAJO"/>
    <s v="BAJO"/>
    <s v="BAJO"/>
    <s v="BAJO"/>
    <n v="0.05"/>
    <s v="REMOTA"/>
    <n v="17759027"/>
    <n v="0.1"/>
    <s v="ADMISIÓN"/>
    <m/>
    <s v="NO"/>
    <n v="0"/>
    <n v="3"/>
    <s v="MARY LUZ QUINTERO ARIAS"/>
    <n v="4204"/>
    <s v="AGOSTO 20 DE 2019"/>
    <n v="187714"/>
    <s v="EDUCACIÓN "/>
    <s v="REAJUSTE PENSIONAL Y PAGO DE LAS DIFERENCIAS EN APORTES DE SALUD. "/>
    <d v="2020-08-31T00:00:00"/>
    <s v="2019-09"/>
    <s v="3"/>
    <s v="2020-07"/>
    <n v="1.016560139453806"/>
    <n v="18053118.963683907"/>
    <n v="1805311.8963683909"/>
    <d v="2022-09-22T00:00:00"/>
    <n v="2.0602739726027397"/>
    <n v="4.3843078519294892E-2"/>
    <n v="1776298.5474234996"/>
    <n v="0.05"/>
    <s v="REMOTA"/>
    <x v="1"/>
    <n v="0"/>
  </r>
  <r>
    <n v="2167"/>
    <d v="2019-01-17T00:00:00"/>
    <d v="2018-12-14T00:00:00"/>
    <s v="27 Administrativo Oral de Medellín"/>
    <s v="05001333302720180048800"/>
    <n v="2020"/>
    <x v="0"/>
    <s v="MATILDE LUZ URREGO VARGAS"/>
    <s v="ALVARO QUINTERO SEÚELVEDA "/>
    <n v="75264"/>
    <s v="NULIDAD Y RESTABLECIMIENTO DEL DERECHO"/>
    <s v="OTRAS"/>
    <s v="BAJO"/>
    <s v="BAJO"/>
    <s v="BAJO"/>
    <s v="BAJO"/>
    <n v="0.05"/>
    <s v="REMOTA"/>
    <n v="6406053"/>
    <n v="0.1"/>
    <s v=" ALEGATOS PRIMERA"/>
    <m/>
    <s v="NO"/>
    <n v="0"/>
    <n v="2"/>
    <s v="MARY LUZ QUINTERO ARIAS"/>
    <n v="4204"/>
    <s v="AGOSTO 20 DE 2019"/>
    <n v="187714"/>
    <s v="GESTION HUMANA"/>
    <s v="PRIMA DE VIDA CARA "/>
    <d v="2020-08-31T00:00:00"/>
    <s v="2019-01"/>
    <s v="2"/>
    <s v="2020-07"/>
    <n v="1.0434541229259338"/>
    <n v="6684422.4145320468"/>
    <n v="668442.24145320477"/>
    <d v="2021-01-16T00:00:00"/>
    <n v="0.37808219178082192"/>
    <n v="4.3843078519294892E-2"/>
    <n v="666457.79819634825"/>
    <n v="0.05"/>
    <s v="REMOTA"/>
    <x v="1"/>
    <n v="0"/>
  </r>
  <r>
    <n v="2168"/>
    <d v="2019-09-26T00:00:00"/>
    <d v="2019-09-23T00:00:00"/>
    <s v="19 Laboral del Circuito de Medellín "/>
    <s v="05001310501920190054900"/>
    <n v="2020"/>
    <x v="1"/>
    <s v="ROMAN ELIECER GÓMEZ VÁSQUEZ Y OTROS "/>
    <s v="LUIS FERNANDO ZULUAGA RAMÍREZ"/>
    <n v="33463"/>
    <s v="NULIDAD Y RESTABLECIMIENTO DEL DERECHO"/>
    <s v="OTRAS"/>
    <s v="BAJO"/>
    <s v="BAJO"/>
    <s v="BAJO"/>
    <s v="BAJO"/>
    <n v="0.05"/>
    <s v="REMOTA"/>
    <n v="61723624"/>
    <n v="0"/>
    <s v=" AUDIENCIA DE PRUEBAS"/>
    <m/>
    <s v="NO"/>
    <n v="0"/>
    <n v="7"/>
    <s v="MARY LUZ QUINTERO ARIAS"/>
    <n v="4204"/>
    <s v="AGOSTO 20 DE 2019"/>
    <n v="187714"/>
    <s v="GESTION HUMANA"/>
    <s v="PRIMA DE VIDA CARA "/>
    <d v="2020-08-31T00:00:00"/>
    <s v="2019-09"/>
    <s v="7"/>
    <s v="2020-07"/>
    <n v="1.016560139453806"/>
    <n v="62745775.821034282"/>
    <n v="0"/>
    <d v="2026-09-24T00:00:00"/>
    <n v="6.0684931506849313"/>
    <n v="4.3843078519294892E-2"/>
    <n v="0"/>
    <n v="0.05"/>
    <s v="REMOTA"/>
    <x v="1"/>
    <n v="0"/>
  </r>
  <r>
    <n v="2169"/>
    <d v="2019-01-23T00:00:00"/>
    <d v="2018-12-13T00:00:00"/>
    <s v="24 Administrativo Oral de Medellín"/>
    <s v="05001333302420180048400"/>
    <n v="2020"/>
    <x v="0"/>
    <s v="ANGÉLICA DE JESÚS ORTIZ BURITICÁ"/>
    <s v="ALVARO QUINTERO SEÚELVEDA "/>
    <n v="75264"/>
    <s v="NULIDAD Y RESTABLECIMIENTO DEL DERECHO"/>
    <s v="OTRAS"/>
    <s v="BAJO"/>
    <s v="BAJO"/>
    <s v="BAJO"/>
    <s v="BAJO"/>
    <n v="0.05"/>
    <s v="REMOTA"/>
    <n v="955032"/>
    <n v="0"/>
    <s v=" SENTENCIA 1RA FAVORABLE"/>
    <m/>
    <s v="NO"/>
    <n v="0"/>
    <n v="2"/>
    <s v="MARY LUZ QUINTERO ARIAS"/>
    <n v="4204"/>
    <s v="AGOSTO 20 DE 2019"/>
    <n v="187714"/>
    <s v="GESTION HUMANA"/>
    <s v="PRIMA DE VIDA CARA - JUBILADOS "/>
    <d v="2020-08-31T00:00:00"/>
    <s v="2019-01"/>
    <s v="2"/>
    <s v="2020-07"/>
    <n v="1.0434541229259338"/>
    <n v="996532.07792620035"/>
    <n v="0"/>
    <d v="2021-01-22T00:00:00"/>
    <n v="0.39452054794520547"/>
    <n v="4.3843078519294892E-2"/>
    <n v="0"/>
    <n v="0.05"/>
    <s v="REMOTA"/>
    <x v="1"/>
    <n v="0"/>
  </r>
  <r>
    <n v="2170"/>
    <d v="2019-01-18T00:00:00"/>
    <d v="2018-12-13T00:00:00"/>
    <s v="25 Administrativo Oral de Medellín"/>
    <s v="05001333302520180049700"/>
    <n v="2020"/>
    <x v="0"/>
    <s v="MIRYAM DEL SOCORRO GONZÁLEZ CASTAÑO"/>
    <s v="ALVARO QUINTERO SEÚELVEDA "/>
    <n v="75264"/>
    <s v="NULIDAD Y RESTABLECIMIENTO DEL DERECHO"/>
    <s v="OTRAS"/>
    <s v="BAJO"/>
    <s v="BAJO"/>
    <s v="BAJO"/>
    <s v="BAJO"/>
    <n v="0.05"/>
    <s v="REMOTA"/>
    <n v="2588617"/>
    <n v="0"/>
    <s v=" SENTENCIA 1RA FAVORABLE"/>
    <m/>
    <s v="NO"/>
    <n v="0"/>
    <n v="2"/>
    <s v="MARY LUZ QUINTERO ARIAS"/>
    <n v="4204"/>
    <s v="AGOSTO 20 DE 2019"/>
    <n v="187714"/>
    <s v="GESTION HUMANA"/>
    <s v="PRIMA DE VIDA CARA- SENTENCIA DE PRIMERA INSTANCIA FAVORABLE."/>
    <d v="2020-08-31T00:00:00"/>
    <s v="2019-01"/>
    <s v="2"/>
    <s v="2020-07"/>
    <n v="1.0434541229259338"/>
    <n v="2701103.081326162"/>
    <n v="0"/>
    <d v="2021-01-17T00:00:00"/>
    <n v="0.38082191780821917"/>
    <n v="4.3843078519294892E-2"/>
    <n v="0"/>
    <n v="0.05"/>
    <s v="REMOTA"/>
    <x v="1"/>
    <n v="0"/>
  </r>
  <r>
    <n v="2171"/>
    <d v="2019-03-08T00:00:00"/>
    <d v="2019-03-08T00:00:00"/>
    <s v="19 CIVIL DEL CIRCUITO DE MEDELLÍN"/>
    <s v="05001400301920190020400"/>
    <n v="2020"/>
    <x v="3"/>
    <s v="MARTHA ELENA MONTOYA MUÑOZ "/>
    <s v="ALVARO QUINTERO SEÚELVEDA "/>
    <n v="75264"/>
    <s v="TUTELA "/>
    <s v="OTRAS"/>
    <s v="BAJO"/>
    <s v="BAJO"/>
    <s v="BAJO"/>
    <s v="BAJO"/>
    <n v="0.05"/>
    <s v="REMOTA"/>
    <n v="0"/>
    <n v="0"/>
    <s v=" OTRA"/>
    <m/>
    <s v="NO"/>
    <n v="0"/>
    <n v="2"/>
    <s v="MARY LUZ QUINTERO ARIAS"/>
    <n v="4204"/>
    <s v="AGOSTO 20 DE 2019"/>
    <n v="187714"/>
    <s v="GESTION HUMANA"/>
    <s v="ACCIÓN DE TUTELA POR PRIMA DE VIDA CARA -PENSIÓN DE JUBILACIÓN.  NO SE ESPECIFICA CUANTÍA POR CUANTO NO EXISTEN ELEMENTOS SUFICIENTES QUE PERMITANDETERMINARLA.  "/>
    <d v="2020-08-31T00:00:00"/>
    <s v="2019-03"/>
    <s v="2"/>
    <s v="2020-07"/>
    <n v="1.0329659515843337"/>
    <n v="0"/>
    <n v="0"/>
    <d v="2021-03-07T00:00:00"/>
    <n v="0.51506849315068493"/>
    <n v="4.3843078519294892E-2"/>
    <n v="0"/>
    <n v="0.05"/>
    <s v="REMOTA"/>
    <x v="1"/>
    <n v="0"/>
  </r>
  <r>
    <n v="2172"/>
    <d v="2019-02-04T00:00:00"/>
    <d v="2018-12-05T00:00:00"/>
    <s v="03 Administrativo Oral de Medellín"/>
    <s v="05001333300320180048600"/>
    <n v="2020"/>
    <x v="0"/>
    <s v="MARIA CELMIRA DUQUE CARDONA"/>
    <s v="ALVARO QUINTERO SEÚELVEDA "/>
    <n v="75264"/>
    <s v="NULIDAD Y RESTABLECIMIENTO DEL DERECHO"/>
    <s v="OTRAS"/>
    <s v="BAJO"/>
    <s v="BAJO"/>
    <s v="BAJO"/>
    <s v="BAJO"/>
    <n v="0.05"/>
    <s v="REMOTA"/>
    <n v="2787973"/>
    <n v="0"/>
    <s v=" SENTENCIA 1RA FAVORABLE"/>
    <m/>
    <s v="NO"/>
    <n v="0"/>
    <n v="2"/>
    <s v="MARY LUZ QUINTERO ARIAS"/>
    <n v="4204"/>
    <s v="AGOSTO 20 DE 2019"/>
    <n v="187714"/>
    <s v="GESTION HUMANA"/>
    <s v="PRIMA DE VIDA CARA"/>
    <d v="2020-08-31T00:00:00"/>
    <s v="2019-02"/>
    <s v="2"/>
    <s v="2020-07"/>
    <n v="1.0374579956513144"/>
    <n v="2892404.8805099819"/>
    <n v="0"/>
    <d v="2021-02-03T00:00:00"/>
    <n v="0.42739726027397262"/>
    <n v="4.3843078519294892E-2"/>
    <n v="0"/>
    <n v="0.05"/>
    <s v="REMOTA"/>
    <x v="1"/>
    <n v="0"/>
  </r>
  <r>
    <n v="2173"/>
    <d v="2019-12-09T00:00:00"/>
    <d v="2019-10-29T00:00:00"/>
    <s v="03 Administrativo Oral de Medellín"/>
    <s v="05001333300320190047100"/>
    <n v="2020"/>
    <x v="0"/>
    <s v="CONSORCIO MEGAOBRAS 7169"/>
    <s v="JORGE ANDRÉS VELÁSQUEZ VILLEGAS"/>
    <n v="320758"/>
    <s v="CONTRACTUAL"/>
    <s v="OTRAS"/>
    <s v="MEDIO   "/>
    <s v="MEDIO   "/>
    <s v="MEDIO   "/>
    <s v="MEDIO   "/>
    <n v="0.5"/>
    <s v="MEDIA"/>
    <n v="226604804"/>
    <n v="1"/>
    <s v="ADMISIÓN"/>
    <m/>
    <s v="NO"/>
    <n v="0"/>
    <n v="5"/>
    <s v="MARY LUZ QUINTERO ARIAS"/>
    <n v="4204"/>
    <s v="AGOSTO 20 DE 2019"/>
    <n v="187714"/>
    <s v="INFRAESTRUCTURA"/>
    <s v="IMPUESTOS Y ESTAMPILLAS COMO PRESUPUESTO DEL CONTRATO"/>
    <d v="2020-08-31T00:00:00"/>
    <s v="2019-12"/>
    <s v="5"/>
    <s v="2020-07"/>
    <n v="1.011271676300578"/>
    <n v="229159019.99884394"/>
    <n v="229159019.99884394"/>
    <d v="2024-12-07T00:00:00"/>
    <n v="4.2712328767123289"/>
    <n v="4.3843078519294892E-2"/>
    <n v="221589801.18064129"/>
    <n v="0.5"/>
    <s v="MEDIA"/>
    <x v="2"/>
    <n v="221589801.18064129"/>
  </r>
  <r>
    <n v="2174"/>
    <d v="2020-03-11T00:00:00"/>
    <d v="2019-12-12T00:00:00"/>
    <s v="18 Administrativo Oral de Medellín"/>
    <s v="05001333303320190051200"/>
    <n v="2020"/>
    <x v="0"/>
    <s v="CERVECERÍA UNIÓN S.A."/>
    <s v="DANIELA PÉREZ AMAYA"/>
    <n v="250160"/>
    <s v="NULIDAD Y RESTABLECIMIENTO DEL DERECHO"/>
    <s v="IMPUESTOS"/>
    <s v="MEDIO   "/>
    <s v="MEDIO   "/>
    <s v="MEDIO   "/>
    <s v="MEDIO   "/>
    <n v="0.5"/>
    <s v="MEDIA"/>
    <n v="12972719"/>
    <n v="1"/>
    <s v="ADMISIÓN"/>
    <m/>
    <s v="NO"/>
    <n v="0"/>
    <n v="4"/>
    <s v="MARY LUZ QUINTERO ARIAS"/>
    <n v="4204"/>
    <s v="AGOSTO 20 DE 2019"/>
    <n v="187714"/>
    <s v="RENTAS"/>
    <s v="IMPUESTTO CONSUMO CERVEZAS"/>
    <d v="2020-08-31T00:00:00"/>
    <s v="2020-03"/>
    <s v="4"/>
    <s v="2020-07"/>
    <n v="0.99469345209892923"/>
    <n v="12903878.645219369"/>
    <n v="12903878.645219369"/>
    <d v="2024-03-10T00:00:00"/>
    <n v="3.526027397260274"/>
    <n v="4.3843078519294892E-2"/>
    <n v="12550993.950056734"/>
    <n v="0.5"/>
    <s v="MEDIA"/>
    <x v="2"/>
    <n v="12550993.950056734"/>
  </r>
  <r>
    <n v="2175"/>
    <d v="2019-09-18T00:00:00"/>
    <d v="2019-09-09T00:00:00"/>
    <s v="33 Administrativo Oral de Medellín"/>
    <s v="05001333301820190039300"/>
    <n v="2020"/>
    <x v="0"/>
    <s v="REGINA HERMENEGILDA MONTOYA"/>
    <s v="OSCAR GERARDO TORRES TRUJILLO"/>
    <n v="219065"/>
    <s v="NULIDAD Y RESTABLECIMIENTO DEL DERECHO"/>
    <s v="RELIQUIDACIÓN DE LA PENSIÓN"/>
    <s v="BAJO"/>
    <s v="BAJO"/>
    <s v="BAJO"/>
    <s v="BAJO"/>
    <n v="0.05"/>
    <s v="REMOTA"/>
    <n v="17206648"/>
    <n v="0"/>
    <s v="CONTESTACIÓN"/>
    <m/>
    <s v="NO"/>
    <n v="0"/>
    <n v="2"/>
    <s v="MARY LUZ QUINTERO ARIAS"/>
    <n v="4204"/>
    <s v="AGOSTO 20 DE 2019"/>
    <n v="187714"/>
    <s v="EDUCACION"/>
    <s v="REAJUSTE PENSIONAL Y PAGO DE LAS DIFERENCIAS EN APORTES DE SALUD. "/>
    <d v="2020-08-31T00:00:00"/>
    <s v="2019-09"/>
    <s v="2"/>
    <s v="2020-07"/>
    <n v="1.016560139453806"/>
    <n v="17491592.490412552"/>
    <n v="0"/>
    <d v="2021-09-17T00:00:00"/>
    <n v="1.0465753424657533"/>
    <n v="4.3843078519294892E-2"/>
    <n v="0"/>
    <n v="0.05"/>
    <s v="REMOTA"/>
    <x v="1"/>
    <n v="0"/>
  </r>
  <r>
    <n v="2176"/>
    <d v="2017-03-06T00:00:00"/>
    <d v="2017-02-07T00:00:00"/>
    <s v="Juzgado Septimo (7) Administrativo de Medellín"/>
    <s v="05001333300720170006200"/>
    <s v="2019"/>
    <x v="0"/>
    <s v="LICETH YURANI GIRALDO PEREZ Y OTROS CONTRA EL DEPTO."/>
    <s v="BRIAN DANIEL BASTIDAS OSEJO"/>
    <n v="246033"/>
    <s v="REPARACIÓN DIRECTA"/>
    <s v="ACCIDENTE DE TRANSITO"/>
    <s v="BAJO"/>
    <s v="BAJO"/>
    <s v="MEDIO   "/>
    <s v="BAJO"/>
    <n v="9.5000000000000001E-2"/>
    <s v="REMOTA"/>
    <n v="73854187"/>
    <n v="1"/>
    <s v="AUDIENCIA INICIAL O PRIMERA AUDIENCIA"/>
    <m/>
    <s v="NO"/>
    <s v="NO"/>
    <n v="7"/>
    <s v="MONICA ADRIANA RAMIREZ ESTRADA"/>
    <n v="1449"/>
    <s v="3 DE ABRIL DE 2017"/>
    <n v="170967"/>
    <s v="INFRAESTRUCTURA"/>
    <s v="A FAVOR FALTA DE LEGITIMACION EN LA CAUSA POR PASIVA, . SALIMOS.  AUDIENCIA INICIAL.  En la audiencia inicial del 30 de Octubre de 2018, se resolvió la excepción previa, declarando la falta de legitimación en la causa por pasiva del Departamento. A favor del Departamento. Nos sacaron por falta de legitimación en la causa por pasiva, rambié sacaron a INVIAS, diero 10 días para aclaracion peritazgos EPM, las aseguradoras, etc, audiencia para ellos para el 27 feb de 2019, nosotros no tenemos que ir fallo a favor, Accidente en otras vías. varios demandados y llamados en garantía, Bajo en la columna M para el abogado de representación significa: Cuando el material probatorio aportado es contundente al propósito de sustentar los hechos y las pretensiones de la demanda.  Nota:  me encuentro incapacitada por operación por ello el cálculo de las pretensiones cuando el riesgo sea alto dará aproximado."/>
    <d v="2020-08-31T00:00:00"/>
    <s v="2017-03"/>
    <s v="7"/>
    <s v="2020-07"/>
    <n v="0.76757466281447584"/>
    <n v="56688602.683962248"/>
    <n v="56688602.683962248"/>
    <d v="2024-03-04T00:00:00"/>
    <n v="3.5095890410958903"/>
    <n v="4.3843078519294892E-2"/>
    <n v="55145457.353616022"/>
    <n v="9.5000000000000001E-2"/>
    <s v="REMOTA"/>
    <x v="1"/>
    <n v="0"/>
  </r>
  <r>
    <n v="2177"/>
    <d v="2017-05-31T00:00:00"/>
    <d v="2017-04-10T00:00:00"/>
    <s v="Juzgado Segundo (02) de TURBO ANTIOQUIA"/>
    <s v="05837333300220180021000"/>
    <s v="2019"/>
    <x v="0"/>
    <s v="EMIROMEL CAVADIA MAZA"/>
    <s v="GABRIEL RAUL MANRIQUE"/>
    <n v="115922"/>
    <s v="NULIDAD Y RESTABLECIMIENTO DEL DERECHO - LABORAL"/>
    <s v="RELIQUIDACIÓN DE LA PENSIÓN"/>
    <s v="BAJO"/>
    <s v="BAJO"/>
    <s v="MEDIO   "/>
    <s v="BAJO"/>
    <n v="9.5000000000000001E-2"/>
    <s v="REMOTA"/>
    <n v="3475626"/>
    <n v="1"/>
    <s v="AUDIENCIA INICIAL O PRIMERA AUDIENCIA"/>
    <m/>
    <s v="NO"/>
    <s v="NO"/>
    <n v="7"/>
    <s v="MONICA ADRIANA RAMIREZ ESTRADA"/>
    <n v="1449"/>
    <s v="3 DE ABRIL DE 2017"/>
    <n v="170967"/>
    <s v="EDUCACION"/>
    <s v="A FAVOR FALTA DE LEGITIMACION EN LA CAUSA POR PASIVA,  a favor. nos sacaron en la primera audiencia celebrada en turbo el 1 de noviembre de 2018, FONPREMAG. sustituyo abelojeda. proceso 05001 3333 008 2017 00 198 00, del juzgado Juzgado Octavo (8) Administrativo de Medellín, fue trasladado a TURBO  2018 - 00210, segun correeo de litigio virtual, juzgado segundo de turbo,  11 mayo audiencia sustituida por leonardo lugo, trasladada por competencia a TURBO san juan de urabá,  se escribio correo a litigio virtual para que esten informando cuando cambie de radicación y ver a que juzgado fue dirigida.  pension. Se tiene la directriz que no se calcula la preteensión sino la cuantía ya que la entidad está respondiendo a los requerimientos de cada Juzgado y se encuentra en perio de ajustes cuando se trata de Pensiones Antioquia, etc. Bajo en la columna M para el abogado de representación significa: Cuando el material probatorio aportado es contundente al propósito de sustentar los hechos y las pretensiones de la demanda.  Nota:  me encuentro incapacitada por operación por ello el cálculo de las pretensiones cuando el riesgo sea alto dará aproximado."/>
    <d v="2020-08-31T00:00:00"/>
    <s v="2017-05"/>
    <s v="7"/>
    <s v="2020-07"/>
    <n v="0.76223816507249575"/>
    <n v="2649254.7847182583"/>
    <n v="2649254.7847182583"/>
    <d v="2024-05-29T00:00:00"/>
    <n v="3.7452054794520548"/>
    <n v="4.3843078519294892E-2"/>
    <n v="2572367.6350718709"/>
    <n v="9.5000000000000001E-2"/>
    <s v="REMOTA"/>
    <x v="1"/>
    <n v="0"/>
  </r>
  <r>
    <n v="2178"/>
    <d v="2017-05-15T00:00:00"/>
    <d v="2017-05-04T00:00:00"/>
    <s v="Juzgado Veintiuno (21) Administrativo Oral del Circuito de Medellín"/>
    <s v="05001333302120170022700"/>
    <s v="2019"/>
    <x v="0"/>
    <s v="LUISA FERNANDA SANCHEZ ROJAS"/>
    <s v="JOSE IGNACIO LLINAS CHICA"/>
    <n v="106385"/>
    <s v="NULIDAD Y RESTABLECIMIENTO DEL DERECHO - LABORAL"/>
    <s v="PENSIÓN DE SOBREVIVIENTES"/>
    <s v="BAJO"/>
    <s v="BAJO"/>
    <s v="MEDIO   "/>
    <s v="BAJO"/>
    <n v="9.5000000000000001E-2"/>
    <s v="REMOTA"/>
    <n v="15000000"/>
    <n v="1"/>
    <s v="AUDIENCIA INICIAL O PRIMERA AUDIENCIA"/>
    <m/>
    <s v="NO"/>
    <s v="NO"/>
    <n v="7"/>
    <s v="MONICA ADRIANA RAMIREZ ESTRADA"/>
    <n v="1449"/>
    <s v="3 DE ABRIL DE 2017"/>
    <n v="170967"/>
    <s v="GESTION HUMANA Y DLLO ORGANIZACIONAL"/>
    <s v="exhortos cumplimiento e integracin litis fonpremag, notificada, pension. Se tiene la directriz que no se calcula la preteensión sino la cuantía ya que la entidad está respondiendo a los requerimientos de cada Juzgado y se encuentra en perio de ajustes cuando se trata de Pensiones Antioquia, etc. Bajo en la columna M para el abogado de representación significa: Cuando el material probatorio aportado es contundente al propósito de sustentar los hechos y las pretensiones de la demanda.  Nota:  me encuentro incapacitada por operación por ello el cálculo de las pretensiones cuando el riesgo sea alto dará aproximado."/>
    <d v="2020-08-31T00:00:00"/>
    <s v="2017-05"/>
    <s v="7"/>
    <s v="2020-07"/>
    <n v="0.76223816507249575"/>
    <n v="11433572.476087436"/>
    <n v="11433572.476087436"/>
    <d v="2024-05-13T00:00:00"/>
    <n v="3.7013698630136984"/>
    <n v="4.3843078519294892E-2"/>
    <n v="11105572.882181771"/>
    <n v="9.5000000000000001E-2"/>
    <s v="REMOTA"/>
    <x v="1"/>
    <n v="0"/>
  </r>
  <r>
    <n v="2179"/>
    <d v="2017-06-15T00:00:00"/>
    <d v="2017-06-27T00:00:00"/>
    <s v="Juzgado Trece (13) laboral Ordinario del circuito de Medellín"/>
    <s v="05001310501320170049500"/>
    <s v="2019"/>
    <x v="1"/>
    <s v="MARIA LUCELLY RUIZ DE CALLE"/>
    <s v="CATALINA TORO GOMEZ"/>
    <n v="149178"/>
    <s v="ORDINARIA"/>
    <s v="PENSIÓN DE SOBREVIVIENTES"/>
    <s v="BAJO"/>
    <s v="BAJO"/>
    <s v="MEDIO   "/>
    <s v="BAJO"/>
    <n v="9.5000000000000001E-2"/>
    <s v="REMOTA"/>
    <n v="15000000"/>
    <n v="1"/>
    <s v=" SENTENCIA 1RA FAVORABLE"/>
    <m/>
    <s v="NO"/>
    <s v="NO"/>
    <n v="7"/>
    <s v="MONICA ADRIANA RAMIREZ ESTRADA"/>
    <n v="1449"/>
    <s v="3 DE ABRIL DE 2017"/>
    <n v="170967"/>
    <s v="GESTION HUMANA Y DLLO ORGANIZACIONAL"/>
    <s v="ACTUALICE CORREO EL 28 JULIO 2020 POR CORREO NOTIFICACIONIES.   9 y 10 mayo 2019 sentencia favorable, apeló la demandante, no le concedienron lapensión a la conyugue sobreviviente porque el difunto murio en 1999 y no le aplicaba comparitr la pensión o obtenerla de acuerdo con la ley 797 de 3002 que es posterior, pension. Se tiene la directriz que no se calcula la preteensión sino la cuantía ya que la entidad está respondiendo a los requerimientos de cada Juzgado y se encuentra en perio de ajustes cuando se trata de Pensiones Antioquia, etc. Bajo en la columna M para el abogado de representación significa: Cuando el material probatorio aportado es contundente al propósito de sustentar los hechos y las pretensiones de la demanda.  Nota:  me encuentro incapacitada por operación por ello el cálculo de las pretensiones cuando el riesgo sea alto dará aproximado."/>
    <d v="2020-08-31T00:00:00"/>
    <s v="2017-06"/>
    <s v="7"/>
    <s v="2020-07"/>
    <n v="0.76136533047353394"/>
    <n v="11420479.957103008"/>
    <n v="11420479.957103008"/>
    <d v="2024-06-13T00:00:00"/>
    <n v="3.7863013698630139"/>
    <n v="4.3843078519294892E-2"/>
    <n v="11085449.655130982"/>
    <n v="9.5000000000000001E-2"/>
    <s v="REMOTA"/>
    <x v="1"/>
    <n v="0"/>
  </r>
  <r>
    <n v="2180"/>
    <d v="2017-06-29T00:00:00"/>
    <d v="2017-06-12T00:00:00"/>
    <s v="Tribunal Administrativo de Antioquia, Sala Tercera de Oralidad"/>
    <s v="05001233300020170162500"/>
    <s v="2019"/>
    <x v="0"/>
    <s v="MARIA VIRGINIA MUÑOZ ARBELAEZ"/>
    <s v="NELSON ADRIANA TORO QUINTERO"/>
    <n v="152.93899999999999"/>
    <s v="NULIDAD Y RESTABLECIMIENTO DEL DERECHO - LABORAL"/>
    <s v="RELIQUIDACIÓN DE LA PENSIÓN"/>
    <s v="BAJO"/>
    <s v="BAJO"/>
    <s v="MEDIO   "/>
    <s v="BAJO"/>
    <n v="9.5000000000000001E-2"/>
    <s v="REMOTA"/>
    <n v="50000000"/>
    <n v="1"/>
    <s v=" ALEGATOS PRIMERA"/>
    <m/>
    <s v="NO"/>
    <s v="NO"/>
    <n v="7"/>
    <s v="MONICA ADRIANA RAMIREZ ESTRADA"/>
    <n v="1449"/>
    <s v="3 DE ABRIL DE 2017"/>
    <n v="170967"/>
    <s v="EDUCACION"/>
    <s v="pension. Se tiene la directriz que no se calcula la preteensión sino la cuantía ya que la entidad está respondiendo a los requerimientos de cada Juzgado y se encuentra en perio de ajustes cuando se trata de Pensiones Antioquia, etc. Bajo en la columna M para el abogado de representación significa: Cuando el material probatorio aportado es contundente al propósito de sustentar los hechos y las pretensiones de la demanda.  Nota:  me encuentro incapacitada por operación por ello el cálculo de las pretensiones cuando el riesgo sea alto dará aproximado."/>
    <d v="2020-08-31T00:00:00"/>
    <s v="2017-06"/>
    <s v="7"/>
    <s v="2020-07"/>
    <n v="0.76136533047353394"/>
    <n v="38068266.523676693"/>
    <n v="38068266.523676693"/>
    <d v="2024-06-27T00:00:00"/>
    <n v="3.8246575342465752"/>
    <n v="4.3843078519294892E-2"/>
    <n v="36940354.987351291"/>
    <n v="9.5000000000000001E-2"/>
    <s v="REMOTA"/>
    <x v="1"/>
    <n v="0"/>
  </r>
  <r>
    <n v="2181"/>
    <d v="2017-08-08T00:00:00"/>
    <d v="2017-07-19T00:00:00"/>
    <s v="Juzgado Veintiocho (28) Administrativo Oral del Circuito de Medellín"/>
    <s v="05001333302820170037100"/>
    <s v="2019"/>
    <x v="0"/>
    <s v="PAULA YAMILE CORTES PIEDRAHITA Y OTROS"/>
    <s v="KAREN PAULINA RESTREPO CASTRILLON, CC 21,526,773"/>
    <n v="181656"/>
    <s v="REPARACIÓN DIRECTA"/>
    <s v="FALLA EN EL SERVICIO OTRAS CAUSAS"/>
    <s v="MEDIO   "/>
    <s v="BAJO"/>
    <s v="MEDIO   "/>
    <s v="MEDIO   "/>
    <n v="0.34250000000000003"/>
    <s v="MEDIA"/>
    <n v="414145187.38999999"/>
    <n v="1"/>
    <s v="AUDIENCIA INICIAL O PRIMERA AUDIENCIA"/>
    <m/>
    <s v="NO"/>
    <s v="NO"/>
    <n v="7"/>
    <s v="MONICA ADRIANA RAMIREZ ESTRADA"/>
    <n v="1449"/>
    <s v="3 DE ABRIL DE 2017"/>
    <n v="170967"/>
    <s v="DAPARD"/>
    <s v="auto continuar audiencia 25 agosto de 2020, auto de febrero de 2020  SENTENCIA SEGUNDA INSTNCIA GONZALO ZAMBRANO REVOCA Y ORDENA  REVOCA Y ORDENA INTEGRAR A CORANTIOQUIA. 11 ABRIL 2019AUDIENCIA INICIAL 26 sept 2018, apelada la falta de integracion de CORANTIOQUIA coadyudo alcaldia de salgar y unidad del riesgo, se opuso la demndante alegando que era llamamiento en garantia (no es), dapard - salgar - liboriana. Bajo en la columna M para el abogado de representación significa: Cuando el material probatorio aportado es contundente al propósito de sustentar los hechos y las pretensiones de la demanda.  Nota:  me encuentro incapacitada por operación por ello el cálculo de las pretensiones cuando el riesgo sea alto dará aproximado."/>
    <d v="2020-08-31T00:00:00"/>
    <s v="2017-08"/>
    <s v="7"/>
    <s v="2020-07"/>
    <n v="0.76068958550881771"/>
    <n v="315035930.93617076"/>
    <n v="315035930.93617076"/>
    <d v="2024-08-06T00:00:00"/>
    <n v="3.9342465753424656"/>
    <n v="4.3843078519294892E-2"/>
    <n v="305438502.89162248"/>
    <n v="0.34250000000000003"/>
    <s v="MEDIA"/>
    <x v="2"/>
    <n v="305438502.89162248"/>
  </r>
  <r>
    <n v="2182"/>
    <d v="2017-08-08T00:00:00"/>
    <d v="2017-07-12T00:00:00"/>
    <s v="Juzgado Primero (1) Administrativo Oral del Circuito de Medellín"/>
    <s v="05001333300120170037800"/>
    <s v="2019"/>
    <x v="0"/>
    <s v="MARIA DEL CARMEN SILVA, LUZ AEYDA LOPEZ SILVA"/>
    <s v="KAREN PAULINA RESTREPO CASTRILLON, CC 21,526,773"/>
    <n v="181656"/>
    <s v="REPARACIÓN DIRECTA"/>
    <s v="FALLA EN EL SERVICIO OTRAS CAUSAS"/>
    <s v="MEDIO   "/>
    <s v="BAJO"/>
    <s v="MEDIO   "/>
    <s v="MEDIO   "/>
    <n v="0.34250000000000003"/>
    <s v="MEDIA"/>
    <n v="81148870"/>
    <n v="1"/>
    <s v="AUDIENCIA INICIAL O PRIMERA AUDIENCIA"/>
    <m/>
    <s v="NO"/>
    <s v="NO"/>
    <n v="7"/>
    <s v="MONICA ADRIANA RAMIREZ ESTRADA"/>
    <n v="1449"/>
    <s v="3 DE ABRIL DE 2017"/>
    <n v="170967"/>
    <s v="DAPARD"/>
    <s v="aplaza audiencia de pruebas, CUARENTENA.  MARZO ABRIL 2020. apelala la integracion de la litgis CORANTIOQUIA, JUZGADO 1 dapard - salgar - liboriana. Bajo en la columna M para el abogado de representación significa: Cuando el material probatorio aportado es contundente al propósito de sustentar los hechos y las pretensiones de la demanda.  Nota:  me encuentro incapacitada por operación por ello el cálculo de las pretensiones cuando el riesgo sea alto dará aproximado."/>
    <d v="2020-08-31T00:00:00"/>
    <s v="2017-08"/>
    <s v="7"/>
    <s v="2020-07"/>
    <n v="0.76068958550881771"/>
    <n v="61729100.284808934"/>
    <n v="61729100.284808934"/>
    <d v="2024-08-06T00:00:00"/>
    <n v="3.9342465753424656"/>
    <n v="4.3843078519294892E-2"/>
    <n v="59848550.988486946"/>
    <n v="0.34250000000000003"/>
    <s v="MEDIA"/>
    <x v="2"/>
    <n v="59848550.988486946"/>
  </r>
  <r>
    <n v="2183"/>
    <d v="2017-08-24T00:00:00"/>
    <d v="2017-07-10T00:00:00"/>
    <s v="Juzgado Treinta (30) Administrativo de Medellín"/>
    <s v="05001333303020170035000"/>
    <s v="2019"/>
    <x v="0"/>
    <s v="LEYDI TATIANA HERNANDEZ HENAO Y OTROS"/>
    <s v="KAREN PAULINA RESTREPO CASTRILLON, CC 21,526,773"/>
    <n v="181656"/>
    <s v="REPARACIÓN DIRECTA"/>
    <s v="FALLA EN EL SERVICIO OTRAS CAUSAS"/>
    <s v="MEDIO   "/>
    <s v="BAJO"/>
    <s v="MEDIO   "/>
    <s v="MEDIO   "/>
    <n v="0.34250000000000003"/>
    <s v="MEDIA"/>
    <n v="1166811394"/>
    <n v="1"/>
    <s v="AUDIENCIA INICIAL O PRIMERA AUDIENCIA"/>
    <m/>
    <s v="NO"/>
    <s v="NO"/>
    <n v="7"/>
    <s v="MONICA ADRIANA RAMIREZ ESTRADA"/>
    <n v="1449"/>
    <s v="3 DE ABRIL DE 2017"/>
    <n v="170967"/>
    <s v="DAPARD"/>
    <s v="05001333303020170035000. actualice correos, audiencia el 30 julio TEAMS virtual, covid 19, se expidene xhortos para pruebas, fallo segunda no integra a corantioquiua, 16 agosto 2019, audiencia inicial, apelada la falta de integracion de CORANTIOQUIA, dapard - salgar - liboriana. Bajo en la columna M para el abogado de representación significa: Cuando el material probatorio aportado es contundente al propósito de sustentar los hechos y las pretensiones de la demanda.  Nota:  me encuentro incapacitada por operación por ello el cálculo de las pretensiones cuando el riesgo sea alto dará aproximado."/>
    <d v="2020-08-31T00:00:00"/>
    <s v="2017-08"/>
    <s v="7"/>
    <s v="2020-07"/>
    <n v="0.76068958550881771"/>
    <n v="887581275.66882575"/>
    <n v="887581275.66882575"/>
    <d v="2024-08-22T00:00:00"/>
    <n v="3.978082191780822"/>
    <n v="4.3843078519294892E-2"/>
    <n v="860244919.91853011"/>
    <n v="0.34250000000000003"/>
    <s v="MEDIA"/>
    <x v="2"/>
    <n v="860244919.91853011"/>
  </r>
  <r>
    <n v="2184"/>
    <d v="2017-09-12T00:00:00"/>
    <d v="2017-09-17T00:00:00"/>
    <s v="Juzgado Dieciséis (16) Laboral del Circuito de Medellín"/>
    <s v="05001310501620170065400"/>
    <s v="2019"/>
    <x v="1"/>
    <s v="DORA LUZ BEDOYA ARANGO, CC.43.764.582"/>
    <s v="Julia Fernanda Muñoz Rincón, CC.1.040.491.173     T.P. 215.278 del C.S.J._x000a_"/>
    <n v="215278"/>
    <s v="ORDINARIA"/>
    <s v="RECONOCIMIENTO Y PAGO DE OTRAS PRESTACIONES SALARIALES, SOLCIALES Y SALARIOS"/>
    <s v="MEDIO   "/>
    <s v="BAJO"/>
    <s v="ALTO"/>
    <s v="MEDIO   "/>
    <n v="0.39250000000000002"/>
    <s v="MEDIA"/>
    <n v="30316663"/>
    <n v="0.98"/>
    <s v="CONTESTACIÓN"/>
    <m/>
    <s v="NO"/>
    <s v="NO"/>
    <n v="7"/>
    <s v="MONICA ADRIANA RAMIREZ ESTRADA"/>
    <n v="1449"/>
    <s v="3 DE ABRIL DE 2017"/>
    <n v="170967"/>
    <s v="EDUCACION"/>
    <s v="BRILLADORA LA ESMERALDA.  Empresa y asesuradora liquidadas. Bajo en la columna M para el abogado de representación significa: Cuando el material probatorio aportado es contundente al propósito de sustentar los hechos y las pretensiones de la demanda.  Nota:  me encuentro incapacitada por operación por ello el cálculo de las pretensiones cuando el riesgo sea alto dará aproximado."/>
    <d v="2020-08-31T00:00:00"/>
    <s v="2017-09"/>
    <s v="7"/>
    <s v="2020-07"/>
    <n v="0.76038333983224338"/>
    <n v="23052285.464508601"/>
    <n v="22591239.755218428"/>
    <d v="2024-09-10T00:00:00"/>
    <n v="4.0301369863013701"/>
    <n v="4.3843078519294892E-2"/>
    <n v="21886497.70733146"/>
    <n v="0.39250000000000002"/>
    <s v="MEDIA"/>
    <x v="2"/>
    <n v="21886497.70733146"/>
  </r>
  <r>
    <n v="2185"/>
    <d v="2016-10-24T00:00:00"/>
    <d v="2017-09-19T00:00:00"/>
    <s v="Juzgado Tercero (3) Laboral Ordinario del Circuito de Medellín"/>
    <s v="05001310500320160131200"/>
    <s v="2019"/>
    <x v="1"/>
    <s v="ADRIANA PATRICIA BUITRAGO VARGAS, CC.43.620.133"/>
    <s v="Julia Fernanda Muñoz Rincón, CC.1.040.491.173  T.P. 215.278 del C.S.J._x000a_"/>
    <n v="215278"/>
    <s v="ORDINARIA"/>
    <s v="RECONOCIMIENTO Y PAGO DE OTRAS PRESTACIONES SALARIALES, SOLCIALES Y SALARIOS"/>
    <s v="MEDIO   "/>
    <s v="BAJO"/>
    <s v="ALTO"/>
    <s v="MEDIO   "/>
    <n v="0.39250000000000002"/>
    <s v="MEDIA"/>
    <n v="25348500"/>
    <n v="0.98"/>
    <s v=" SENTENCIA 1RA EN CONTRA"/>
    <m/>
    <s v="NO"/>
    <s v="NO"/>
    <n v="7"/>
    <s v="MONICA ADRIANA RAMIREZ ESTRADA"/>
    <n v="1449"/>
    <s v="3 DE ABRIL DE 2017"/>
    <n v="170967"/>
    <s v="EDUCACION"/>
    <s v="audiencia 3 de julio desfavorable, apelada por las 2 partes.  (susittucion fernando vahos incapacidad monicar accidente laboral arl riesgos, hasta el 10 de julio de 2019), AUDIENCIA PARA EL 12 SEPT 2018, BRILLADORA LA ESMERALDA.  Empresa y asesuradora liquidadas. Bajo en la columna M para el abogado de representación significa: Cuando el material probatorio aportado es contundente al propósito de sustentar los hechos y las pretensiones de la demanda.  Nota:  me encuentro incapacitada por operación por ello el cálculo de las pretensiones cuando el riesgo sea alto dará aproximado."/>
    <d v="2020-08-31T00:00:00"/>
    <s v="2016-10"/>
    <s v="7"/>
    <s v="2020-07"/>
    <n v="0.79104764067648514"/>
    <n v="20051871.119687885"/>
    <n v="19650833.697294127"/>
    <d v="2023-10-23T00:00:00"/>
    <n v="3.1452054794520548"/>
    <n v="4.3843078519294892E-2"/>
    <n v="19170763.963669568"/>
    <n v="0.39250000000000002"/>
    <s v="MEDIA"/>
    <x v="2"/>
    <n v="19170763.963669568"/>
  </r>
  <r>
    <n v="2186"/>
    <d v="2017-09-13T00:00:00"/>
    <d v="2017-07-14T00:00:00"/>
    <s v="Juzgado Veintiuno (21) Administrativo Oral del Circuito de Medellín"/>
    <s v="05001333302120170035200"/>
    <s v="2019"/>
    <x v="0"/>
    <s v="LUZ INES RUEDA DE  BENITEZ Y OTROS, ANA CRISTINA BENITEZ VELEZ, MARIA ROSALBA BENITEZ RUEDA, LUZ FANNY BENITEZ, LEON DARIO BENITEZ, JUAN GABRIEL RUEDA VELEZ, RODRIGO RUEDA VELEZ, ANA CRISTINA BENITEZ VELEZ, JUAN FERNANDO BENITEZ VELEZ, LEIDY YHOJANA BENITEZ IBARRA, ETC"/>
    <s v="KAREN PAULINA RESTREPO CASTRILLON, CC 21,526,773, T.P. 181,656"/>
    <n v="181656"/>
    <s v="REPARACIÓN DIRECTA"/>
    <s v="FALLA EN EL SERVICIO OTRAS CAUSAS"/>
    <s v="MEDIO   "/>
    <s v="BAJO"/>
    <s v="MEDIO   "/>
    <s v="MEDIO   "/>
    <n v="0.34250000000000003"/>
    <s v="MEDIA"/>
    <n v="36488308.640000001"/>
    <n v="1"/>
    <s v="AUDIENCIA INICIAL O PRIMERA AUDIENCIA"/>
    <m/>
    <s v="NO"/>
    <s v="NO"/>
    <n v="7"/>
    <s v="MONICA ADRIANA RAMIREZ ESTRADA"/>
    <n v="1449"/>
    <s v="3 DE ABRIL DE 2017"/>
    <n v="170967"/>
    <s v="DAPARD"/>
    <s v="udiencia inicial para 10 de julio de 2019, dapard - salgar - liboriana. Bajo en la columna M para el abogado de representación significa: Cuando el material probatorio aportado es contundente al propósito de sustentar los hechos y las pretensiones de la demanda.  Nota:  me encuentro incapacitada por operación por ello el cálculo de las pretensiones cuando el riesgo sea alto dará aproximado."/>
    <d v="2020-08-31T00:00:00"/>
    <s v="2017-09"/>
    <s v="7"/>
    <s v="2020-07"/>
    <n v="0.76038333983224338"/>
    <n v="27745101.988512903"/>
    <n v="27745101.988512903"/>
    <d v="2024-09-11T00:00:00"/>
    <n v="4.0328767123287674"/>
    <n v="4.3843078519294892E-2"/>
    <n v="26879004.202045534"/>
    <n v="0.34250000000000003"/>
    <s v="MEDIA"/>
    <x v="2"/>
    <n v="26879004.202045534"/>
  </r>
  <r>
    <n v="2187"/>
    <d v="2017-01-19T00:00:00"/>
    <d v="2016-08-14T00:00:00"/>
    <s v="Juzgado Treinta (30) Administrativo Oral de Medellín"/>
    <s v="05001333303020160032600"/>
    <s v="2019"/>
    <x v="0"/>
    <s v="ALBA INÉS SALAZAR ZULUAGA"/>
    <s v="PAULA ANDREA LOPEZ SUAREZ, CC.39.360.284 de Girardota, T.P. 177.420 del C.S. de la J."/>
    <n v="177420"/>
    <s v="NULIDAD Y RESTABLECIMIENTO DEL DERECHO - LABORAL"/>
    <s v="RELIQUIDACIÓN DE LA PENSIÓN"/>
    <s v="BAJO"/>
    <s v="BAJO"/>
    <s v="MEDIO   "/>
    <s v="BAJO"/>
    <n v="9.5000000000000001E-2"/>
    <s v="REMOTA"/>
    <n v="26601002"/>
    <n v="0"/>
    <s v=" OTRA"/>
    <m/>
    <s v="NO"/>
    <s v="NO"/>
    <n v="7"/>
    <s v="MONICA ADRIANA RAMIREZ ESTRADA"/>
    <n v="1449"/>
    <s v="3 DE ABRIL DE 2017"/>
    <n v="170967"/>
    <s v="EDUCACION"/>
    <s v="SENTENCIA SEGUNDA en contra del FONPREMAG. A FAVOR del departamento por FALTA DE LEGITIMACION EN LA CAUSA POR PASIVA, Declarada la falta de legitimación por pasiva del Departamento en primera instancia en la audiencia inicial del 15 de febrero de 2028, folios 137, y 143. . Se encuentra en el TAA sala segunda en apelación por el demandado FONPREMAG que perdió/ alegatos no ha haido sentencia en segunda todavia/ sentencia a FAVOR Fonpremag y Fondo de Pensiones.. Como existe fallo de primera instancia no se genera pago.  "/>
    <d v="2020-08-31T00:00:00"/>
    <s v="2017-01"/>
    <s v="7"/>
    <s v="2020-07"/>
    <n v="0.77890601703822215"/>
    <n v="20719680.517045781"/>
    <n v="0"/>
    <d v="2024-01-18T00:00:00"/>
    <n v="3.3835616438356166"/>
    <n v="4.3843078519294892E-2"/>
    <n v="0"/>
    <n v="9.5000000000000001E-2"/>
    <s v="REMOTA"/>
    <x v="1"/>
    <n v="0"/>
  </r>
  <r>
    <n v="2188"/>
    <d v="2017-08-27T00:00:00"/>
    <d v="2017-04-05T00:00:00"/>
    <s v="Juzgado Quince (15) Administrativo Oral del Circuito de Medellín"/>
    <s v="05001333301520170017900_x000a_"/>
    <s v="2019"/>
    <x v="0"/>
    <s v="BERTHA VILLA GAVIRIA"/>
    <s v="DAVID ALONSO ORTIZ HERRERA T.P.165.411 del C.S.J."/>
    <n v="165411"/>
    <s v="NULIDAD Y RESTABLECIMIENTO DEL DERECHO - LABORAL"/>
    <s v="PENSIÓN DE SOBREVIVIENTES"/>
    <s v="BAJO"/>
    <s v="BAJO"/>
    <s v="MEDIO   "/>
    <s v="BAJO"/>
    <n v="9.5000000000000001E-2"/>
    <s v="REMOTA"/>
    <n v="4378678.54"/>
    <n v="1"/>
    <s v="AUDIENCIA INICIAL O PRIMERA AUDIENCIA"/>
    <m/>
    <s v="NO"/>
    <s v="NO"/>
    <n v="7"/>
    <s v="MONICA ADRIANA RAMIREZ ESTRADA"/>
    <n v="1449"/>
    <s v="3 DE ABRIL DE 2017"/>
    <n v="170967"/>
    <s v="EDUCACION"/>
    <s v="A FAVOR FALTA DE LEGITIMACION EN LA CAUSA POR PASIVA,  NOS SACARON EN LA AUDIENCIA INICIAL el 30 oct 2018. Fonpremag.  Bajo en la columna M para el abogado de representación significa: Cuando el material probatorio aportado es contundente al propósito de sustentar los hechos y las pretensiones de la demanda.  Nota:  me encuentro incapacitada por operación por ello el cálculo de las pretensiones cuando el riesgo sea alto dará aproximado."/>
    <d v="2020-08-31T00:00:00"/>
    <s v="2017-08"/>
    <s v="7"/>
    <s v="2020-07"/>
    <n v="0.76068958550881771"/>
    <n v="3330815.1636689552"/>
    <n v="3330815.1636689552"/>
    <d v="2024-08-25T00:00:00"/>
    <n v="3.9863013698630136"/>
    <n v="4.3843078519294892E-2"/>
    <n v="3228021.7156223296"/>
    <n v="9.5000000000000001E-2"/>
    <s v="REMOTA"/>
    <x v="1"/>
    <n v="0"/>
  </r>
  <r>
    <n v="2189"/>
    <d v="2017-11-15T00:00:00"/>
    <d v="2017-10-13T00:00:00"/>
    <s v="Tribunal Administrativo de Antioquia, Sala Cuarta de Oralidad"/>
    <s v="05001233300020170252200"/>
    <s v="2019"/>
    <x v="0"/>
    <s v="FLOR MARIA RODRIGUEZ en tribunal magistrado. GONZALO JAVIER ZAMBRANO VELANDIA S ORAL"/>
    <s v="MARIA ALEJANDRA EUSSE ZAPATA"/>
    <n v="278684"/>
    <s v="NULIDAD Y RESTABLECIMIENTO DEL DERECHO - LABORAL"/>
    <s v="NULIDAD Y RESTABLECIMIENTO DEL DERECHO - LABORAL"/>
    <s v="BAJO"/>
    <s v="BAJO"/>
    <s v="MEDIO   "/>
    <s v="BAJO"/>
    <n v="9.5000000000000001E-2"/>
    <s v="REMOTA"/>
    <n v="41238432"/>
    <n v="1"/>
    <s v=" ALEGATOS PRIMERA"/>
    <m/>
    <s v="NO"/>
    <s v="NO"/>
    <n v="7"/>
    <s v="MONICA ADRIANA RAMIREZ ESTRADA"/>
    <n v="1449"/>
    <s v="3 DE ABRIL DE 2017"/>
    <n v="170967"/>
    <s v="EDUCACION"/>
    <s v="EN TRASLADO PENDIENTE DE ACTUACION SECRETARIAL AL 3 DIC 2019 NO HA HABIDO FALLO DE PRIMARA. alegatos en primera intancia 1 ago 2019, admision - notificada para contestar. Bajo en la columna M para el abogado de representación significa: Cuando el material probatorio aportado es contundente al propósito de sustentar los hechos y las pretensiones de la demanda.  Nota:  me encuentro incapacitada por operación por ello el cálculo de las pretensiones cuando el riesgo sea alto dará aproximado."/>
    <d v="2020-08-31T00:00:00"/>
    <s v="2017-11"/>
    <s v="7"/>
    <s v="2020-07"/>
    <n v="0.75888387549827907"/>
    <n v="31295181.095632248"/>
    <n v="31295181.095632248"/>
    <d v="2024-11-13T00:00:00"/>
    <n v="4.2054794520547949"/>
    <n v="4.3843078519294892E-2"/>
    <n v="30277139.565192167"/>
    <n v="9.5000000000000001E-2"/>
    <s v="REMOTA"/>
    <x v="1"/>
    <n v="0"/>
  </r>
  <r>
    <n v="2190"/>
    <d v="2018-03-16T00:00:00"/>
    <d v="2017-12-04T00:00:00"/>
    <s v="Juzgado Quinto (5) Administrativo Oral del Circuito de Medellín"/>
    <s v="05001333300520170058300"/>
    <s v="2019"/>
    <x v="0"/>
    <s v="HUGO MANUEL RUIZ FRANCO, 3.810.894_x000a_"/>
    <s v="Luz Marina López Peña, CC.32.486.982"/>
    <n v="35530"/>
    <s v="NULIDAD Y RESTABLECIMIENTO DEL DERECHO - LABORAL"/>
    <s v="RECONOCIMIENTO Y PAGO DE PENSIÓN"/>
    <s v="BAJO"/>
    <s v="BAJO"/>
    <s v="BAJO"/>
    <s v="MEDIO   "/>
    <n v="0.20749999999999999"/>
    <s v="BAJA"/>
    <n v="65142785"/>
    <n v="1"/>
    <s v="AUDIENCIA INICIAL O PRIMERA AUDIENCIA"/>
    <m/>
    <s v="NO"/>
    <s v="NO"/>
    <n v="5"/>
    <s v="MONICA ADRIANA RAMIREZ ESTRADA"/>
    <n v="1449"/>
    <s v="3 DE ABRIL DE 2017"/>
    <n v="170967"/>
    <s v="EDUCACION"/>
    <s v="FIJA AUDIENCIA INICIAL 2020. notificada para contestar n 55 dias habiles.  alega solidaridad pensional del fonpremag y gobernacion porque no contabiilzaron el tiempo laborado en NECHI.  NOTIFICADA LA ADMISION 10 ABRIL DE 2018.  55 dias para contestar, pension de vejez FONPREMAG. Of solicitando antecedentes educacion el 30 abril 2018"/>
    <d v="2020-08-31T00:00:00"/>
    <s v="2018-03"/>
    <s v="5"/>
    <s v="2020-07"/>
    <n v="0.74420758606092174"/>
    <n v="48479754.774135619"/>
    <n v="48479754.774135619"/>
    <d v="2023-03-15T00:00:00"/>
    <n v="2.536986301369863"/>
    <n v="4.3843078519294892E-2"/>
    <n v="47522147.156679392"/>
    <n v="0.20749999999999999"/>
    <s v="BAJA"/>
    <x v="2"/>
    <n v="47522147.156679392"/>
  </r>
  <r>
    <n v="2191"/>
    <d v="2018-02-19T00:00:00"/>
    <d v="2018-01-22T00:00:00"/>
    <s v="Juzgado Septimo (7) Administrativo de Medellín"/>
    <s v="05001333300720180002300"/>
    <s v="2019"/>
    <x v="0"/>
    <s v="Lucelly de las Misericordias Arango Gómez, curadora general del sr. JAIRO ELADIO ARANGO GOMEZ, DEMENTE INTERDICTO"/>
    <s v=" Jorge Alcalá Quijano CC.11.187.991 de Bogotá_x000a_        T.P.144.439 del C.S.J."/>
    <n v="144.43899999999999"/>
    <s v="NULIDAD Y RESTABLECIMIENTO DEL DERECHO - LABORAL"/>
    <s v="PENSIÓN DE SOBREVIVIENTES"/>
    <s v="BAJO"/>
    <s v="BAJO"/>
    <s v="BAJO"/>
    <s v="BAJO"/>
    <n v="0.05"/>
    <s v="REMOTA"/>
    <n v="20820782"/>
    <n v="1"/>
    <s v="AUDIENCIA INICIAL O PRIMERA AUDIENCIA"/>
    <m/>
    <s v="NO"/>
    <s v="NO"/>
    <n v="5"/>
    <s v="MONICA ADRIANA RAMIREZ ESTRADA"/>
    <n v="1449"/>
    <s v="3 DE ABRIL DE 2017"/>
    <n v="170967"/>
    <s v="EDUCACION"/>
    <s v="SE APORTO LA TRANSCRIPCION DE LA AUDIENCIA, RECURSO REPOSICION CONTRAA AUTO DEL 5 DE ABRIL NOTIFICADO EL 8 CONDENA EN COSTAS POR DESISTIR A TIEMPO, SE LAGO QUE NO SE GENERARON PRJUICIOS. ETC. contestada el 29 nov de 2018.  notificada para contestar n 55 dias habiles.  pension de sobreviviente. La pensión fue dejada por maria petrona gomez de arango, reconocida a partir de su fallecimiento a su hijo eladio arango gomez, discapacitado por demencia, quien actua bajo curadora general lucelly de las misericordias arango gomez, la secretaria de recurso humano en primera y segunda instancia en recurso de reposicion y en subsidio del de apelación negaron el ajuste pensional por la prescripcion de 3 años."/>
    <d v="2020-08-31T00:00:00"/>
    <s v="2018-02"/>
    <s v="5"/>
    <s v="2020-07"/>
    <n v="0.74599443734185067"/>
    <n v="15532187.553107332"/>
    <n v="15532187.553107332"/>
    <d v="2023-02-18T00:00:00"/>
    <n v="2.4684931506849317"/>
    <n v="4.3843078519294892E-2"/>
    <n v="15233587.291464655"/>
    <n v="0.05"/>
    <s v="REMOTA"/>
    <x v="1"/>
    <n v="0"/>
  </r>
  <r>
    <n v="2192"/>
    <d v="2018-03-15T00:00:00"/>
    <d v="2018-02-19T00:00:00"/>
    <s v="Juzgado Segundo (2) laboral Ordinario del circuito de Medellín"/>
    <s v="05001310500220180008500"/>
    <s v="2019"/>
    <x v="1"/>
    <s v="JOSE LUIS JARAMILLO GALEANO Y OTROS_x000a_"/>
    <s v="Carlos Ballesteros CC.70.114.927 de Medellín_x000a_        T.P. 33.513 del C.S.J._x000a_"/>
    <n v="33.512999999999998"/>
    <s v="ORDINARIA"/>
    <s v="RECONOCIMIENTO Y PAGO DE PENSIÓN"/>
    <s v="BAJO"/>
    <s v="BAJO"/>
    <s v="MEDIO   "/>
    <s v="BAJO"/>
    <n v="9.5000000000000001E-2"/>
    <s v="REMOTA"/>
    <n v="196003827"/>
    <n v="1"/>
    <s v=" SENTENCIA 1RA FAVORABLE"/>
    <m/>
    <s v="NO"/>
    <s v="NO"/>
    <n v="5"/>
    <s v="MONICA ADRIANA RAMIREZ ESTRADA"/>
    <n v="1449"/>
    <s v="3 DE ABRIL DE 2017"/>
    <n v="170967"/>
    <s v="INFRAESTRUCTURA"/>
    <s v="adiencia de juzzgamiento 8 de julio sentencia a favor en primera, CONTESTADA laboral ordinario. CON REFORMA A LA DEMANDA.  cuantia no especificada,  20 smlmv por 781.242 salario min imo par ala fecha 2018.  laboral ordinaria, convencion colectiva, soldador pensionado presidente sindical.  Contestada el 20 abril 2018 no tiene derecho apension conveniconal soldadores convencion de 1965 art 8.  cosa juzgada por reintegro."/>
    <d v="2020-08-31T00:00:00"/>
    <s v="2018-03"/>
    <s v="5"/>
    <s v="2020-07"/>
    <n v="0.74420758606092174"/>
    <n v="145867534.95037252"/>
    <n v="145867534.95037252"/>
    <d v="2023-03-14T00:00:00"/>
    <n v="2.5342465753424657"/>
    <n v="4.3843078519294892E-2"/>
    <n v="142989333.21713248"/>
    <n v="9.5000000000000001E-2"/>
    <s v="REMOTA"/>
    <x v="1"/>
    <n v="0"/>
  </r>
  <r>
    <n v="2193"/>
    <d v="2018-04-05T00:00:00"/>
    <d v="2018-02-20T00:00:00"/>
    <s v="Juzgado  Diecisiete (17) Administrativo Oral de Medellín"/>
    <s v="05001333301720180006900"/>
    <s v="2019"/>
    <x v="0"/>
    <s v="JADER ALIRIO VASQUEZ CASTAÑO"/>
    <s v="Julia Fernanda Muñoz Rincón, CC.1.040.491.173_x000a_        T.P. 215.278 del C.S.J._x000a_"/>
    <n v="215.27799999999999"/>
    <s v="NULIDAD Y RESTABLECIMIENTO DEL DERECHO - LABORAL"/>
    <s v="RECONOCIMIENTO Y PAGO DE OTRAS PRESTACIONES SALARIALES, SOLCIALES Y SALARIOS"/>
    <s v="MEDIO   "/>
    <s v="MEDIO   "/>
    <s v="MEDIO   "/>
    <s v="MEDIO   "/>
    <n v="0.5"/>
    <s v="MEDIA"/>
    <n v="77550011"/>
    <n v="1"/>
    <s v=" SENTENCIA 1RA EN CONTRA"/>
    <m/>
    <s v="NO"/>
    <s v="NO"/>
    <n v="5"/>
    <s v="MONICA ADRIANA RAMIREZ ESTRADA"/>
    <n v="1449"/>
    <s v="3 DE ABRIL DE 2017"/>
    <n v="170967"/>
    <s v="EDUCACION"/>
    <s v="fallo 2 de julio de 2020 en contra.  apelado. CONTESTADA REFORMA A LA DEMANDA EL 5 DE JULIO DE 2018,  LLAMADO EN GARANTIA TAMBIEN ALPASCUAL  BRAVO. CONTESTADA EL 15 JUNIO 2018, con llamamiento en garantia a suramericana. notificaciones.  23 abril. PASCUAL BRAVO, marinilla, salaros y prestaciones sociales"/>
    <d v="2020-08-31T00:00:00"/>
    <s v="2018-04"/>
    <s v="5"/>
    <s v="2020-07"/>
    <n v="0.74078668525523483"/>
    <n v="57448015.590196997"/>
    <n v="57448015.590196997"/>
    <d v="2023-04-04T00:00:00"/>
    <n v="2.591780821917808"/>
    <n v="4.3843078519294892E-2"/>
    <n v="56289000.458777584"/>
    <n v="0.5"/>
    <s v="MEDIA"/>
    <x v="2"/>
    <n v="56289000.458777584"/>
  </r>
  <r>
    <n v="2194"/>
    <d v="2017-02-03T00:00:00"/>
    <d v="2017-01-19T00:00:00"/>
    <s v="Juzgado Veintidós (22) laboral Ordinario del circuito de Medellín"/>
    <s v="05001310502220170002900"/>
    <s v="2019"/>
    <x v="1"/>
    <s v="JUAN CARLOS USMA RIOS cambio a juzgado PASCUAL BRAVO"/>
    <s v="Julia Fernanda Muñoz Rincón, CC.1.040.491.173_x000a_        T.P. 215.278 del C.S.J._x000a_"/>
    <n v="215.27799999999999"/>
    <s v="ORDINARIA"/>
    <s v="RECONOCIMIENTO Y PAGO DE OTRAS PRESTACIONES SALARIALES, SOLCIALES Y SALARIOS"/>
    <s v="BAJO"/>
    <s v="BAJO"/>
    <s v="MEDIO   "/>
    <s v="MEDIO   "/>
    <n v="0.2525"/>
    <s v="MEDIA"/>
    <n v="99141813"/>
    <n v="1"/>
    <s v="CONTESTACIÓN"/>
    <m/>
    <s v="NO"/>
    <s v="NO"/>
    <n v="5"/>
    <s v="MONICA ADRIANA RAMIREZ ESTRADA"/>
    <n v="1449"/>
    <s v="3 DE ABRIL DE 2017"/>
    <n v="170967"/>
    <s v="EDUCACION"/>
    <s v="CAMBIA DE JUZGADO AL 23 A LA ESPERA DEL NUMERO, COMPENSACION JUDICIAL, C.S.JUDICATURA, VER ACTUACION 11 ABRIL 2019. contestada laboral ordinario ED. ICETEX, LLAMAMIENTO A LA ASEGURADORA SURAMERICANA DE SEGUROS, 30- ABRIL - 2018, pruebas en CD contratación PASCUAL BRAVO.  El pascual no contestó."/>
    <d v="2020-08-31T00:00:00"/>
    <s v="2017-02"/>
    <s v="5"/>
    <s v="2020-07"/>
    <n v="0.77115025586143982"/>
    <n v="76453234.461517021"/>
    <n v="76453234.461517021"/>
    <d v="2022-02-02T00:00:00"/>
    <n v="1.4246575342465753"/>
    <n v="4.3843078519294892E-2"/>
    <n v="75601488.87996313"/>
    <n v="0.2525"/>
    <s v="MEDIA"/>
    <x v="2"/>
    <n v="75601488.87996313"/>
  </r>
  <r>
    <n v="2195"/>
    <d v="2018-03-16T00:00:00"/>
    <d v="2016-04-20T00:00:00"/>
    <s v="Consejo de Estado Sala de lo Contencioso Administrativo Seccion Tercera Secretaria"/>
    <s v="11001032600020160007200"/>
    <s v="2019"/>
    <x v="0"/>
    <s v="JAIRO DE JESUS QUINTERO SERNA"/>
    <s v="Luis Hernan Rodriguez Ortiz CC 3.513.824"/>
    <n v="56514"/>
    <s v="NULIDAD Y RESTABLECIMIENTO DEL DERECHO"/>
    <s v="OTRAS"/>
    <s v="BAJO"/>
    <s v="BAJO"/>
    <s v="MEDIO   "/>
    <s v="MEDIO   "/>
    <n v="0.2525"/>
    <s v="MEDIA"/>
    <n v="64435000"/>
    <n v="1"/>
    <s v="CONTESTACIÓN"/>
    <m/>
    <s v="si"/>
    <s v="NO"/>
    <n v="5"/>
    <s v="MONICA ADRIANA RAMIREZ ESTRADA"/>
    <n v="1449"/>
    <s v="3 DE ABRIL DE 2017"/>
    <n v="170967"/>
    <s v="MINAS"/>
    <s v="oficio, 2020020026230 el 19 de julio 2020  cuarentena obligatoria covid 19, se actualizaron datos por correo electronico, CONTESTO A ANM EN BOGOTA CONTESTADA EL MISMO DIA LA DEMANDA Y LA MEDIDA CAUTELAR, ENVIADA CON PRESENTACION PERSONAL A BOGOTA SERVIENTREGA JUDICIAL.  SE SOLICITO TRASLADO A ANTIOQUIA POR FALTA DE COMPETENCIA. medida cautelar para contestar en 5 dias.  17 de mayo de 2018. llegó el traslado con guia de servientrega 975316309 y recibida en la Dirección de Procesos el 25 abril de 2018"/>
    <d v="2020-08-31T00:00:00"/>
    <s v="2018-03"/>
    <s v="5"/>
    <s v="2020-07"/>
    <n v="0.74420758606092174"/>
    <n v="47953015.80783549"/>
    <n v="47953015.80783549"/>
    <d v="2023-03-15T00:00:00"/>
    <n v="2.536986301369863"/>
    <n v="4.3843078519294892E-2"/>
    <n v="47005812.724166408"/>
    <n v="0.2525"/>
    <s v="MEDIA"/>
    <x v="2"/>
    <n v="47005812.724166408"/>
  </r>
  <r>
    <n v="2196"/>
    <d v="2018-04-06T00:00:00"/>
    <d v="2018-01-31T00:00:00"/>
    <s v="Tribunal Administrativo de Antioquia  Sala 5 Mixta"/>
    <s v="05001233300020180029200"/>
    <s v="2019"/>
    <x v="0"/>
    <s v="LUIS EDUARDO MONTOYA SANMARTIN CC 15480567"/>
    <s v="Gloria Cecilia Gallego CORDOBA,  CC 32,434,387 "/>
    <n v="15.803000000000001"/>
    <s v="NULIDAD Y RESTABLECIMIENTO DEL DERECHO - LABORAL"/>
    <s v="RECONOCIMIENTO Y PAGO DE PENSIÓN"/>
    <s v="BAJO"/>
    <s v="BAJO"/>
    <s v="BAJO"/>
    <s v="MEDIO   "/>
    <n v="0.20749999999999999"/>
    <s v="BAJA"/>
    <n v="365477446"/>
    <n v="1"/>
    <s v="AUDIENCIA INICIAL O PRIMERA AUDIENCIA"/>
    <m/>
    <s v="NO"/>
    <s v="NO"/>
    <n v="5"/>
    <s v="MONICA ADRIANA RAMIREZ ESTRADA"/>
    <n v="1449"/>
    <s v="3 DE ABRIL DE 2017"/>
    <n v="170967"/>
    <s v="EDUCACION"/>
    <s v=" (Magistrada Susana Nelly Acosta), vuelve apelación de consejo estado, no vincula a FONPREMAG dice que el encargado en caso de condena es COLPENSIONES.  23 enero 2020, continuara audiencia inicial.  AUDIENCIA INICIAL APELADA INTEGRACINO FONPREMAG,  TRIBUNAL SUSANA NELLY, 15 DE MARZO 2019, CONTESTA 8-8-2018, INTEGRA A FONPREMAG. SANCIONADO COMO DOCENTE, TRABAJO PROMOTOR EN SALUD, EXHORTO A VIGIA DEL FUERTE PARA QUE ACTUALICE LA CERTIFICACION,  SE EXHORTE AL TRIBUNAL SALA 1 PARA QUE APORTE EL PROCESO COSA JUZGADA.  NOTIFICADA. 17 MAYO 2018, TRABAJO EN EDUCACION Y SALUD.  DEMANDADO COLPENSIONES, PENSION DE JUBILACION,  MAGISTRADA SUSANA NELLY ACOSTA PRADA"/>
    <d v="2020-08-31T00:00:00"/>
    <s v="2018-04"/>
    <s v="5"/>
    <s v="2020-07"/>
    <n v="0.74078668525523483"/>
    <n v="270740825.75788909"/>
    <n v="270740825.75788909"/>
    <d v="2023-04-05T00:00:00"/>
    <n v="2.5945205479452054"/>
    <n v="4.3843078519294892E-2"/>
    <n v="265272907.62450257"/>
    <n v="0.20749999999999999"/>
    <s v="BAJA"/>
    <x v="2"/>
    <n v="265272907.62450257"/>
  </r>
  <r>
    <n v="2197"/>
    <d v="2018-05-11T00:00:00"/>
    <d v="2018-03-21T00:00:00"/>
    <s v="Tribunal Administrativo de Antioquia Sala Quinta Mixta_x000a_"/>
    <s v="05001233300020180063200"/>
    <s v="2019"/>
    <x v="0"/>
    <s v="BERNARDA MARTINEZ GUTIÉRREZ, CC.28.815.506 "/>
    <s v="Luis Antonio Estrada Montilla, CC.14.930.507 T.P.69.743"/>
    <n v="69.742999999999995"/>
    <s v="NULIDAD Y RESTABLECIMIENTO DEL DERECHO"/>
    <s v="PENSIÓN DE SOBREVIVIENTES"/>
    <s v="BAJO"/>
    <s v="BAJO"/>
    <s v="BAJO"/>
    <s v="BAJO"/>
    <n v="0.05"/>
    <s v="REMOTA"/>
    <n v="244036257"/>
    <n v="1"/>
    <s v=" ALEGATOS PRIMERA"/>
    <m/>
    <s v="NO"/>
    <s v="NO"/>
    <n v="5"/>
    <s v="MONICA ADRIANA RAMIREZ ESTRADA"/>
    <n v="1449"/>
    <s v="3 DE ABRIL DE 2017"/>
    <n v="170967"/>
    <s v="EDUCACION"/>
    <s v="Alega contrato realidad,  demanda contra el INSTITUTO PASCUAL BRAVO, 2  llAmados en garantía PASCUAL BRAVO y SURAMERICANA  - contestada 29 de junio por el Departamento CONTESTADA 12 SEPT 2018. NOTIFICADA. fonpremag pension sobreviviengtes No le concedieron la sustitución de la pensión del difunto, así fuera la esposa,porque era docente nacionalizado del fonpremag, no cumple con el tiempo ni la edad al fallecer y no le dieron la indemnizacion sustitutiva de la pensión de vejez porque está dentro de las normas especiales excepcionadas de la Ley 10 de 1993 y por haberse vinculado antes de la 812 de 2003."/>
    <d v="2020-08-31T00:00:00"/>
    <s v="2018-05"/>
    <s v="5"/>
    <s v="2020-07"/>
    <n v="0.73891229786794344"/>
    <n v="180321391.42296201"/>
    <n v="180321391.42296201"/>
    <d v="2023-05-10T00:00:00"/>
    <n v="2.6904109589041094"/>
    <n v="4.3843078519294892E-2"/>
    <n v="176546418.53459167"/>
    <n v="0.05"/>
    <s v="REMOTA"/>
    <x v="1"/>
    <n v="0"/>
  </r>
  <r>
    <n v="2198"/>
    <d v="2018-04-26T00:00:00"/>
    <d v="2018-01-11T00:00:00"/>
    <s v="Juzgado Promiscuo del Circuito de Santa Rosa de Osos"/>
    <s v="05686318900120170027300"/>
    <s v="2019"/>
    <x v="1"/>
    <s v="MARTHA LUCIA RAMIREZ ORREGO,32.225.093 PASCUAL BRAVO"/>
    <s v="Julia Fernanda Muñoz Rincón, CC.1.040.491.173_x000a_        T.P. 215.278 del C.S.J._x000a_"/>
    <n v="215278"/>
    <s v="ORDINARIA"/>
    <s v="RECONOCIMIENTO Y PAGO DE OTRAS PRESTACIONES SALARIALES, SOLCIALES Y SALARIOS"/>
    <s v="BAJO"/>
    <s v="BAJO"/>
    <s v="MEDIO   "/>
    <s v="MEDIO   "/>
    <n v="0.2525"/>
    <s v="MEDIA"/>
    <n v="87304852"/>
    <n v="1"/>
    <s v=" OTRA"/>
    <m/>
    <s v="NO"/>
    <s v="NO"/>
    <n v="5"/>
    <s v="MONICA ADRIANA RAMIREZ ESTRADA"/>
    <n v="1449"/>
    <s v="3 DE ABRIL DE 2017"/>
    <n v="170967"/>
    <s v="EDUCACION"/>
    <s v="DESISTIDA EL 23 DE SEPTIEMBRE ESTAS DEMANDAS NO ESTAN EN RAMA Y NO LAS CUBRE LITIGIO VIRGUAL. contestada 29 junio 2018. 2 llamados en garantia. PASCUAL BRAVO y SURAMERICANA"/>
    <d v="2020-08-31T00:00:00"/>
    <s v="2018-04"/>
    <s v="5"/>
    <s v="2020-07"/>
    <n v="0.74078668525523483"/>
    <n v="64674271.919778861"/>
    <n v="64674271.919778861"/>
    <d v="2023-04-25T00:00:00"/>
    <n v="2.6493150684931508"/>
    <n v="4.3843078519294892E-2"/>
    <n v="63340802.527042024"/>
    <n v="0.2525"/>
    <s v="MEDIA"/>
    <x v="2"/>
    <n v="63340802.527042024"/>
  </r>
  <r>
    <n v="2199"/>
    <d v="2018-04-26T00:00:00"/>
    <d v="2018-01-11T00:00:00"/>
    <s v="Juzgado Promiscuo del Circuito de Santa Rosa de Osos"/>
    <s v="05686318900120170027400"/>
    <s v="2019"/>
    <x v="1"/>
    <s v="JAIRO HUMBERTO ARANGO JARAMILLO 8.151.277 PASCUAL BRAVO"/>
    <s v="Julia Fernanda Muñoz Rincón, CC.1.040.491.173_x000a_        T.P. 215.278 del C.S.J._x000a_"/>
    <n v="215278"/>
    <s v="ORDINARIA"/>
    <s v="RECONOCIMIENTO Y PAGO DE OTRAS PRESTACIONES SALARIALES, SOLCIALES Y SALARIOS"/>
    <s v="BAJO"/>
    <s v="BAJO"/>
    <s v="MEDIO   "/>
    <s v="MEDIO   "/>
    <n v="0.2525"/>
    <s v="MEDIA"/>
    <n v="99201503"/>
    <n v="1"/>
    <s v=" OTRA"/>
    <m/>
    <s v="NO"/>
    <s v="NO"/>
    <n v="5"/>
    <s v="MONICA ADRIANA RAMIREZ ESTRADA"/>
    <n v="1449"/>
    <s v="3 DE ABRIL DE 2017"/>
    <n v="170967"/>
    <s v="EDUCACION"/>
    <s v="DESISTIDA EL 23 DE SEPTIEMBRE ESTAS DEMANDAS NO ESTAN EN RAMA Y NO LAS CUBRE LITIGIO VIRGUAL. contetada 29 junio 2018. 2 llamados en garantia. PASCUAL BRAVO y SURAMERICANA"/>
    <d v="2020-08-31T00:00:00"/>
    <s v="2018-04"/>
    <s v="5"/>
    <s v="2020-07"/>
    <n v="0.74078668525523483"/>
    <n v="73487152.579707235"/>
    <n v="73487152.579707235"/>
    <d v="2023-04-25T00:00:00"/>
    <n v="2.6493150684931508"/>
    <n v="4.3843078519294892E-2"/>
    <n v="71971977.134887844"/>
    <n v="0.2525"/>
    <s v="MEDIA"/>
    <x v="2"/>
    <n v="71971977.134887844"/>
  </r>
  <r>
    <n v="2200"/>
    <d v="2018-04-26T00:00:00"/>
    <d v="2018-01-11T00:00:00"/>
    <s v="Juzgado Promiscuo del Circuito de Santa Rosa de Osos"/>
    <s v="05686318900120170027900"/>
    <s v="2019"/>
    <x v="1"/>
    <s v="JAIME DE JESUS GOMEZ 8.151.809 PASCUAL BRAVO"/>
    <s v="Julia Fernanda Muñoz Rincón, CC.1.040.491.173_x000a_        T.P. 215.278 del C.S.J._x000a_"/>
    <n v="215278"/>
    <s v="ORDINARIA"/>
    <s v="RECONOCIMIENTO Y PAGO DE OTRAS PRESTACIONES SALARIALES, SOLCIALES Y SALARIOS"/>
    <s v="BAJO"/>
    <s v="BAJO"/>
    <s v="MEDIO   "/>
    <s v="MEDIO   "/>
    <n v="0.2525"/>
    <s v="MEDIA"/>
    <n v="99184114"/>
    <n v="1"/>
    <s v=" OTRA"/>
    <m/>
    <s v="NO"/>
    <s v="NO"/>
    <n v="5"/>
    <s v="MONICA ADRIANA RAMIREZ ESTRADA"/>
    <n v="1449"/>
    <s v="3 DE ABRIL DE 2017"/>
    <n v="170967"/>
    <s v="EDUCACION"/>
    <s v="SANTA ROSA.  DESISTIDA EN AUDIENCIA.  30 DE SEPTIEMBRE DE 2019, ESTAS DEMANDAS NO ESTAN EN RAMA Y NO LAS CUBRE LITIGIO VIRGUAL. contetada 29 junio 2018. 2 llamados en garantia. PASCUAL BRAVO y SURAMERICANa"/>
    <d v="2020-08-31T00:00:00"/>
    <s v="2018-04"/>
    <s v="5"/>
    <s v="2020-07"/>
    <n v="0.74078668525523483"/>
    <n v="73474271.040037334"/>
    <n v="73474271.040037334"/>
    <d v="2023-04-25T00:00:00"/>
    <n v="2.6493150684931508"/>
    <n v="4.3843078519294892E-2"/>
    <n v="71959361.189841136"/>
    <n v="0.2525"/>
    <s v="MEDIA"/>
    <x v="2"/>
    <n v="71959361.189841136"/>
  </r>
  <r>
    <n v="2201"/>
    <d v="2018-04-26T00:00:00"/>
    <d v="2018-01-11T00:00:00"/>
    <s v="Juzgado Promiscuo del Circuito de Santa Rosa de Osos"/>
    <s v="05686318900120170026900"/>
    <s v="2019"/>
    <x v="1"/>
    <s v="LUZ MARINA DE LAS MISERICORDIAS MESA ALVAREZ ORD PASCUAL BRAVO"/>
    <s v="Julia Fernanda Muñoz Rincón, CC.1.040.491.173_x000a_        T.P. 215.278 del C.S.J._x000a_"/>
    <n v="215278"/>
    <s v="ORDINARIA"/>
    <s v="RECONOCIMIENTO Y PAGO DE OTRAS PRESTACIONES SALARIALES, SOLCIALES Y SALARIOS"/>
    <s v="BAJO"/>
    <s v="BAJO"/>
    <s v="MEDIO   "/>
    <s v="MEDIO   "/>
    <n v="0.2525"/>
    <s v="MEDIA"/>
    <n v="88616293"/>
    <n v="1"/>
    <s v="CONTESTACIÓN"/>
    <m/>
    <s v="NO"/>
    <s v="NO"/>
    <n v="5"/>
    <s v="MONICA ADRIANA RAMIREZ ESTRADA"/>
    <n v="1449"/>
    <s v="3 DE ABRIL DE 2017"/>
    <n v="170967"/>
    <s v="EDUCACION"/>
    <s v="REVOCATORIA PODER, A LA ESPERA DE LA AUDIENCIA INICIAL,  SEGÚN ACTUACION DEL 30 DE SEPTIEMBRE 2019.   ESTAS DEMANDAS NO ESTAN EN RAMA Y NO LAS CUBRE LITIGIO VIRGUAL. contetada 29 junio 2018. 2 llamados en garantia. PASCUAL BRAVO y SURAMERICANA"/>
    <d v="2020-08-31T00:00:00"/>
    <s v="2018-04"/>
    <s v="5"/>
    <s v="2020-07"/>
    <n v="0.74078668525523483"/>
    <n v="65645769.951076671"/>
    <n v="65645769.951076671"/>
    <d v="2023-04-25T00:00:00"/>
    <n v="2.6493150684931508"/>
    <n v="4.3843078519294892E-2"/>
    <n v="64292269.982789703"/>
    <n v="0.2525"/>
    <s v="MEDIA"/>
    <x v="2"/>
    <n v="64292269.982789703"/>
  </r>
  <r>
    <n v="2202"/>
    <d v="2018-04-20T00:00:00"/>
    <d v="2018-03-20T00:00:00"/>
    <s v="Juzgado Dieciséis (16) Administrativo Oral del Circuito de Medellín"/>
    <s v="05001333301620180011100"/>
    <s v="2019"/>
    <x v="0"/>
    <s v="JUAN DAVID VARGAS FLOREZ 1038110090"/>
    <s v="ONALDO ALBERTO CORDOBA CORONADO"/>
    <n v="56.555"/>
    <s v="NULIDAD Y RESTABLECIMIENTO DEL DERECHO - LABORAL"/>
    <s v="RECONOCIMIENTO Y PAGO DE OTRAS PRESTACIONES SALARIALES, SOLCIALES Y SALARIOS"/>
    <s v="MEDIO   "/>
    <s v="MEDIO   "/>
    <s v="MEDIO   "/>
    <s v="MEDIO   "/>
    <n v="0.5"/>
    <s v="MEDIA"/>
    <n v="61748382"/>
    <n v="1"/>
    <s v="CONTESTACIÓN"/>
    <m/>
    <s v="NO"/>
    <s v="NO"/>
    <n v="5"/>
    <s v="MONICA ADRIANA RAMIREZ ESTRADA"/>
    <n v="1449"/>
    <s v="3 DE ABRIL DE 2017"/>
    <n v="170967"/>
    <s v="GESTION HUMANA Y DLLO ORGANIZACIONAL"/>
    <s v="contestada 8 nov 2018, oportuna. Revocartoria del nombramiento de un docente matematico e periodo de prueba estndo provisional, porque o cumplio requisitos del grado especifico y debia cumplir también con el curso de pedagoia, comenzo a estudiarlo cuando ya se le vencia el termino del periodo de prueba y la prorroga,  INTEGARAR FONPREMAG"/>
    <d v="2020-08-31T00:00:00"/>
    <s v="2018-04"/>
    <s v="5"/>
    <s v="2020-07"/>
    <n v="0.74078668525523483"/>
    <n v="45742379.221654005"/>
    <n v="45742379.221654005"/>
    <d v="2023-04-19T00:00:00"/>
    <n v="2.6328767123287671"/>
    <n v="4.3843078519294892E-2"/>
    <n v="44805043.560469128"/>
    <n v="0.5"/>
    <s v="MEDIA"/>
    <x v="2"/>
    <n v="44805043.560469128"/>
  </r>
  <r>
    <n v="2203"/>
    <d v="2018-03-08T00:00:00"/>
    <d v="2018-02-09T00:00:00"/>
    <s v="Juzgado Segundo (2) laboral Ordinario del circuito de Medellín"/>
    <s v="05001310500220180008400"/>
    <s v="2019"/>
    <x v="1"/>
    <s v="SARA OFELIA SUAREZ JARAMILLO CC 32343735"/>
    <s v="JUAN FELIPE MOLINA ALVAREZ CC71699757"/>
    <n v="68.185000000000002"/>
    <s v="ORDINARIA"/>
    <s v="PENSIÓN DE SOBREVIVIENTES"/>
    <s v="BAJO"/>
    <s v="BAJO"/>
    <s v="BAJO"/>
    <s v="BAJO"/>
    <n v="0.05"/>
    <s v="REMOTA"/>
    <n v="88872819"/>
    <n v="1"/>
    <s v=" SENTENCIA 1RA FAVORABLE"/>
    <m/>
    <s v="NO"/>
    <s v="NO"/>
    <n v="5"/>
    <s v="MONICA ADRIANA RAMIREZ ESTRADA"/>
    <n v="1449"/>
    <s v="3 DE ABRIL DE 2017"/>
    <n v="170967"/>
    <s v="GESTION HUMANA Y DLLO ORGANIZACIONAL"/>
    <s v="AUDIENCIA DE JUZGAMIENTO, 14 FEB 2019 FAVORABLE A LOS 2 DEMANDADOS APELO LA DEMANDANTE. PENSION SOBREVIVIENTES, contestada el 21 de jujio de 2018, el trabajador no cumplió con el tiempo se murio antes de pensionarse.  La esposa reclama, pero se le colocaron las directrices respecto de la indemnización sustitutiva de la pensión de sobrevivientes."/>
    <d v="2020-08-31T00:00:00"/>
    <s v="2018-03"/>
    <s v="5"/>
    <s v="2020-07"/>
    <n v="0.74420758606092174"/>
    <n v="66139826.094419219"/>
    <n v="66139826.094419219"/>
    <d v="2023-03-07T00:00:00"/>
    <n v="2.515068493150685"/>
    <n v="4.3843078519294892E-2"/>
    <n v="64844559.323938049"/>
    <n v="0.05"/>
    <s v="REMOTA"/>
    <x v="1"/>
    <n v="0"/>
  </r>
  <r>
    <n v="2204"/>
    <d v="2018-05-11T00:00:00"/>
    <d v="2018-03-21T00:00:00"/>
    <s v="Juzgado Tercero (3) Administrativo Oral del Circuito de Medellín"/>
    <s v="05001333300320180018300"/>
    <s v="2019"/>
    <x v="0"/>
    <s v="PEDRO MARIA SOSSA ESCUDERO CC 3406472"/>
    <s v="CRISTIAN DARIO ACEVEDO CADAVID CC 1017141093"/>
    <n v="196.06100000000001"/>
    <s v="NULIDAD Y RESTABLECIMIENTO DEL DERECHO - LABORAL"/>
    <s v="RELIQUIDACIÓN DE LA PENSIÓN"/>
    <s v="BAJO"/>
    <s v="BAJO"/>
    <s v="BAJO"/>
    <s v="BAJO"/>
    <n v="0.05"/>
    <s v="REMOTA"/>
    <n v="23988419"/>
    <n v="1"/>
    <s v="CONTESTACIÓN"/>
    <m/>
    <s v="NO"/>
    <s v="NO"/>
    <n v="5"/>
    <s v="MONICA ADRIANA RAMIREZ ESTRADA"/>
    <n v="1449"/>
    <s v="3 DE ABRIL DE 2017"/>
    <n v="170967"/>
    <s v="EDUCACION"/>
    <s v="contetada, integrar a pensiones antioquia, NOTIFICADA. PERO INTERPUSE RECURSO DE REPOSICION. RELIQUIDACION SE CECLARO IMPEDIDO EL JUZGADO 2 ADM. VENE DEL 10 LABORLA POR SER EMPLEADO PUBLICO SE DECLARO LA FALTA DE JURISDICCION.  NOS VINCULARON POR AUTO SE INTERPODRA RECURSO DE REPOSICION PARA QUE SE VINCULE EL MUNICIPIO DE BELLO"/>
    <d v="2020-08-31T00:00:00"/>
    <s v="2018-05"/>
    <s v="5"/>
    <s v="2020-07"/>
    <n v="0.73891229786794344"/>
    <n v="17725337.805509035"/>
    <n v="17725337.805509035"/>
    <d v="2023-05-10T00:00:00"/>
    <n v="2.6904109589041094"/>
    <n v="4.3843078519294892E-2"/>
    <n v="17354263.308329433"/>
    <n v="0.05"/>
    <s v="REMOTA"/>
    <x v="1"/>
    <n v="0"/>
  </r>
  <r>
    <n v="2205"/>
    <d v="2018-05-23T00:00:00"/>
    <d v="2018-05-11T00:00:00"/>
    <s v="Juzgado Veintitrés (23) Administrativo Oral del Circuito de Medellín"/>
    <s v="05001333302320180019800"/>
    <s v="2019"/>
    <x v="0"/>
    <s v="LUIS FERNANDO RODRIGUEZ ALVAREZ CC71578378"/>
    <s v="DIANA CAROLINA ALZATE Y OTROS CC.41960817"/>
    <n v="165.81899999999999"/>
    <s v="NULIDAD Y RESTABLECIMIENTO DEL DERECHO - LABORAL"/>
    <s v="otras"/>
    <s v="BAJO"/>
    <s v="BAJO"/>
    <s v="BAJO"/>
    <s v="BAJO"/>
    <n v="0.05"/>
    <s v="REMOTA"/>
    <n v="9296682"/>
    <n v="1"/>
    <s v=" SENTENCIA 1RA FAVORABLE"/>
    <m/>
    <s v="NO"/>
    <s v="NO"/>
    <n v="5"/>
    <s v="MONICA ADRIANA RAMIREZ ESTRADA"/>
    <n v="1449"/>
    <s v="3 DE ABRIL DE 2017"/>
    <n v="170967"/>
    <s v="EDUCACION"/>
    <s v="auto 14 feb 2020 concede apelación al demandado COMISION NACIONAL DEL SERVICIOCIL, sentencia en segunda intancia favorable, contestacion 19 sept 2018, ESCALAFON DOCENTE no pidio repocisión, sino que apelo de una vez,  Es cierto según el certificado laboral, 2 B para docente de aula y reconfirmado mediante la parte resolutiva de la Resolución 2017060102703 del 27 de septiembre de 2017,  El Secretario de Educacion del Departamento de Antioquia, autorizado por el Decreto número 2016070005337 del 5 de octubre de 2016, que faculta a la Secretaria de Educacion de Antioquia para administrar los establecimientos educativos y el personal docente, directivo docente y administrativo de los planteles educativos del Departamento de Antioquia; la Ley 115 de febrero 8 de 1994, por la cual se expide la ley general de educación; Ley 715 de 2001 (diciembre 21) por la cual se dictan normas orgánicas en materia de recursos y competencias de conformidad con los artículos 151, 288, 356 y 357 (Acto Legislativo 01 de 2001) de la Constitución Política y se dictan otras disposiciones para organizar la prestación de los servicios de educación y salud, entre otros. Y por el Decreto No. 1075 del 26 de mayo de 2015 &quot;Por medio del cual se expide el Decreto Único Reglamentario del Sector Educación&quot;; de todas formas se atiene a la normatividad aplicable al caso, y aplica las causales del artículo 2.4.1.4.5.12, adicionado por el Decreto 1757 de 2015, que contempló un mecanismo alternativo para lograr la reubicación o ascenso en el Escalafón Docente Nacional, que igualmente, en lo relativo al pago quedó sujeto a la disponibilidad presupuestal y previa autorización    parte de la Oficina Financiera y/o el Ministerio de Educación Nacional. En este caso el docente fue reubicado, pero quedó inconforme con la aplicación de los efectos fiscales. . NOTIFICADA 16 DE JULIO, Escalafon docente SE EXCEPCIONO PARA INTEGRAR AL MINISTERIO.  En la Resolución 20182310003975 del 24 de enero de 2018, se indica la competencia es de la Comisión Nacional del Servicio Civil, entre otros aspectos normativos por los cuáles se rigue el caso de Escalafón Docente, y en la parte considerativa se indica la normatividad aplicable, la improcedencia de la excepción de ilegalidad por las autoridades administrativas, el derecho de reubicación salarial, y que la entidad territorial GOBERNACION DE ANTIOQUIA, Secretaría de Educación, sin lugar a equívocos como lo dice la C.N.S.C., aplicó la regla para estos casos: “prevista en el inciso 4to. Del artículo 2.4.1.4.5.12 del Decreto 1075 e 2015 adicionado por el Decreto 1757 de 2015 sobre sus efectos fiscales, como en efecto ocurrió”.  Efectos fiscales a partir del 27 de junio de 2017, para el caso del demandante."/>
    <d v="2020-08-31T00:00:00"/>
    <s v="2018-05"/>
    <s v="5"/>
    <s v="2020-07"/>
    <n v="0.73891229786794344"/>
    <n v="6869432.6591675477"/>
    <n v="6869432.6591675477"/>
    <d v="2023-05-22T00:00:00"/>
    <n v="2.7232876712328768"/>
    <n v="4.3843078519294892E-2"/>
    <n v="6723884.6019766722"/>
    <n v="0.05"/>
    <s v="REMOTA"/>
    <x v="1"/>
    <n v="0"/>
  </r>
  <r>
    <n v="2206"/>
    <d v="2018-04-12T00:00:00"/>
    <d v="2018-07-12T00:00:00"/>
    <s v="Juzgado Veintiocho (28) Administrativo Oral del Circuito de Medellín"/>
    <s v="05001333302820180013600"/>
    <s v="2019"/>
    <x v="0"/>
    <s v="CIER CORPORACION PARA LA INVESTIGACION Y EL ECODESARROLLO REGIONAL MIRIAN JIMENEZ PERES REP LEGAL"/>
    <s v="CARLOS MARIO GARCIA GIL"/>
    <n v="224.88399999999999"/>
    <s v="CONTRACTUAL"/>
    <s v="OTRAS"/>
    <s v="MEDIO   "/>
    <s v="MEDIO   "/>
    <s v="MEDIO   "/>
    <s v="BAJO"/>
    <n v="0.34250000000000003"/>
    <s v="MEDIA"/>
    <n v="37112377"/>
    <n v="1"/>
    <s v="CONTESTACIÓN"/>
    <m/>
    <s v="si"/>
    <s v="NO"/>
    <n v="5"/>
    <s v="MONICA ADRIANA RAMIREZ ESTRADA"/>
    <n v="1449"/>
    <s v="3 DE ABRIL DE 2017"/>
    <n v="170967"/>
    <s v="EDUCACION"/>
    <s v="actualice correo institucional al juzgado 28 julio 2020, aplazada audiencia, la reprogramaran por emergencia covid 19, AUTO A FAVOR NIEGA MEDIDA CAUTELAR RESPONDE RECURSO DE REPOSICION A NUESTRO FAVOR. contestada la demanda con llamamiento a SURA, oposicion a excepciones, ordena remitir a tribunal, CONCEDE APELACION DEL DEMANDANTE, ANTE EL TRIBUNAL 26-1-2018, NIEGA MEDIDA CAUTELAR INTERPONE EL DEMANDANTEE APELACION Y EL 21 RESPONDO EN PERIODO PARA TRASLADO QUE NO SE REVOQUE LA DECISION. CONTESTA MEDIDA CAUTELAR CON PETICION O REPLICA, 17-10-2018, CONTRACTUAL. parques educativos liquidacion unilateral del contrato con medida cautelar del demandante"/>
    <d v="2020-08-31T00:00:00"/>
    <s v="2018-04"/>
    <s v="5"/>
    <s v="2020-07"/>
    <n v="0.74078668525523483"/>
    <n v="27492354.739772618"/>
    <n v="27492354.739772618"/>
    <d v="2023-04-11T00:00:00"/>
    <n v="2.6109589041095891"/>
    <n v="4.3843078519294892E-2"/>
    <n v="26933633.552425906"/>
    <n v="0.34250000000000003"/>
    <s v="MEDIA"/>
    <x v="2"/>
    <n v="26933633.552425906"/>
  </r>
  <r>
    <n v="2207"/>
    <d v="2018-08-01T00:00:00"/>
    <d v="2018-07-19T00:00:00"/>
    <s v="Juzgado Veinte (20) Administrativo Oral del Circuito de Medellín"/>
    <s v="05001333302020180028300_x000a_"/>
    <s v="2019"/>
    <x v="0"/>
    <s v="MARÍA GRACIELA HOYOS DE CASTRILLÓN CC42975105"/>
    <s v="JUAN ESTEBAN ESCUDERO RAMÍREZ CC78302116"/>
    <n v="181.41499999999999"/>
    <s v="NULIDAD Y RESTABLECIMIENTO DEL DERECHO"/>
    <s v="PENSIÓN DE SOBREVIVIENTES"/>
    <s v="BAJO"/>
    <s v="BAJO"/>
    <s v="BAJO"/>
    <s v="BAJO"/>
    <n v="0.05"/>
    <s v="REMOTA"/>
    <n v="30740794"/>
    <n v="0"/>
    <s v=" SENTENCIA 1RA FAVORABLE"/>
    <m/>
    <s v="NO"/>
    <s v="NO"/>
    <n v="5"/>
    <s v="MONICA ADRIANA RAMIREZ ESTRADA"/>
    <n v="1449"/>
    <s v="3 DE ABRIL DE 2017"/>
    <n v="170967"/>
    <s v="GESTION HUMANA Y DLLO ORGANIZACIONAL"/>
    <s v="sentencia primera instancia a favor, condena en costas 700  mil, CASO CONCRETO Y VALORACIÓN PROBATORIA:_x000a_Visto el marco normativo que regirá la decisión en el caso concreto, pasa a_x000a_revisarse la prueba del proceso:_x000a_La señora María Graciela Hoyos nació el 27 de mayo de 1958 y el señor Amado_x000a_de Jesús Castrillón nació el 14 de agosto de 1954. Fol. 13_x000a_Los señores María Graciela Hoyos y Amado de Jesús Castrillón contrajeron_x000a_matrimonio el 21 de diciembre de 1974. Fol. 17_x000a_La Secretaría de Gestión Humana y Desarrollo Organizacional certificó que el_x000a_señor Amado de Jesús Castrillón prestó sus servicios al Departamento de_x000a_Antioquia así:_x000a_-Del 17 de febrero de 1975 al 31 de marzo de 1976: como obrero_x000a_(trabajador oficial) adscrito al Fondo de Fomento Agrícola de la Secretaría_x000a_de Agricultura._x000a_-Del 1 de abril de 1976 al 20 de junio de 1977: como obrero especializado_x000a_(trabajador oficial) adscrito al Fondo de Fomento Agrícola de la Secretaría_x000a_de Agricultura._x000a_-Del 21 de junio de 1977 al 13 de noviembre de 1977: laboró como_x000a_administrador de sucursal (empleado público) adscrito a la División de_x000a_Ventas del Fondo de Fomento Agrícola a la Secretaríaauto del 8 nov 2018, rdena al demandante vincular a pensiones antioquia. NOTIFICADA. Pensión de Sobreviviente (difunto AMADO DE JESUS CASTRILLON CASTRILLON)"/>
    <d v="2020-08-31T00:00:00"/>
    <s v="2018-08"/>
    <s v="5"/>
    <s v="2020-07"/>
    <n v="0.7378298404971021"/>
    <n v="22681475.133774273"/>
    <n v="0"/>
    <d v="2023-07-31T00:00:00"/>
    <n v="2.9150684931506849"/>
    <n v="4.3843078519294892E-2"/>
    <n v="0"/>
    <n v="0.05"/>
    <s v="REMOTA"/>
    <x v="1"/>
    <n v="0"/>
  </r>
  <r>
    <n v="2208"/>
    <d v="2018-06-16T00:00:00"/>
    <d v="2018-05-16T00:00:00"/>
    <s v="Tribunal Administrativo de Antioquia Sala Segunda de Oralidad"/>
    <s v="05001233300020180102800_x000a_"/>
    <s v="2019"/>
    <x v="0"/>
    <s v="UNIDAD ADMINISTRATIVA DE PENSIONES DEL DEPARTAMENTO DE CUNDINAMARCA - BOGOTA"/>
    <s v="JEIMY DAYANA USECHE CC1018403657"/>
    <n v="202500"/>
    <s v="NULIDAD Y RESTABLECIMIENTO DEL DERECHO - LABORAL"/>
    <s v="OTRAS"/>
    <s v="MEDIO   "/>
    <s v="MEDIO   "/>
    <s v="MEDIO   "/>
    <s v="BAJO"/>
    <n v="0.34250000000000003"/>
    <s v="MEDIA"/>
    <n v="402634699"/>
    <n v="1"/>
    <s v="CONTESTACIÓN"/>
    <m/>
    <s v="si"/>
    <s v="NO"/>
    <n v="5"/>
    <s v="MONICA ADRIANA RAMIREZ ESTRADA"/>
    <n v="1449"/>
    <s v="3 DE ABRIL DE 2017"/>
    <n v="170967"/>
    <s v="HACIENDA"/>
    <s v="conteta la demanda.  auto que NIEGA LA MEDIDA CAUTELAR, 13/11-2018, apelacion medida cautelar dentro de los 3 días, notificada 8 nov 2018, contesta medida cautelar el 17 - 10 - 2018, RECUROS DE REPOSICION contra auto admisorio no incluyó la medida cautelar, NOTIFICADA. Pesiones supuesta prescripcion en notificacion de la resolucion que recobro contra cundinamarla en cuotas partes los gastros funerarios."/>
    <d v="2020-08-31T00:00:00"/>
    <s v="2018-06"/>
    <s v="5"/>
    <s v="2020-07"/>
    <n v="0.73777124655030268"/>
    <n v="297052303.78563589"/>
    <n v="297052303.78563589"/>
    <d v="2023-06-15T00:00:00"/>
    <n v="2.7890410958904108"/>
    <n v="4.3843078519294892E-2"/>
    <n v="290608119.00030559"/>
    <n v="0.34250000000000003"/>
    <s v="MEDIA"/>
    <x v="2"/>
    <n v="290608119.00030559"/>
  </r>
  <r>
    <n v="2209"/>
    <d v="2018-08-14T00:00:00"/>
    <d v="2018-06-29T00:00:00"/>
    <s v="Juzgado Dieciséis (16) Administrativo Oral del Circuito de Medellín"/>
    <s v="05001333301620180024900_x000a_"/>
    <s v="2019"/>
    <x v="0"/>
    <s v="NELSON DE JESUS CANO MUÑOZ"/>
    <s v="JUAN DAVID ZAPATA OSORI 8633748"/>
    <n v="159.27799999999999"/>
    <s v="REPARACIÓN DIRECTA"/>
    <s v="ACCIDENTE DE TRANSITO"/>
    <s v="BAJO"/>
    <s v="BAJO"/>
    <s v="BAJO"/>
    <s v="BAJO"/>
    <n v="0.05"/>
    <s v="REMOTA"/>
    <n v="12446666"/>
    <n v="0"/>
    <s v="CONTESTACIÓN"/>
    <m/>
    <s v="NO"/>
    <s v="NO"/>
    <n v="5"/>
    <s v="MONICA ADRIANA RAMIREZ ESTRADA"/>
    <n v="1449"/>
    <s v="3 DE ABRIL DE 2017"/>
    <n v="170967"/>
    <s v="INFRAESTRUCTURA"/>
    <s v="contestacion con llamamiento.  NOTIFICACAD EL 29 MARZO 2019NO HA SIDO NOTIFICADA OFICIALMENTE A LA ENTIDAD PUBLICA POR EL 612 DEL C.G.P. y CPACAREQUERIMIENTO AL DEMANDANTE PREVIO A DECLARARLE DESISTIMIENTO NO NOTIFICADA 12 SEPT 208, Secretaría de Infraestructura. Reparación Directa, Falla en el Servicio, accidente de tránsito en 2016, vía Albania — Titiribí, ruta 6OAN—8, dos vehículos: uno particular con placa LKI -161 y Retro con placa 64D7365 de Renting."/>
    <d v="2020-08-31T00:00:00"/>
    <s v="2018-08"/>
    <s v="5"/>
    <s v="2020-07"/>
    <n v="0.7378298404971021"/>
    <n v="9183521.5895007029"/>
    <n v="0"/>
    <d v="2023-08-13T00:00:00"/>
    <n v="2.9506849315068493"/>
    <n v="4.3843078519294892E-2"/>
    <n v="0"/>
    <n v="0.05"/>
    <s v="REMOTA"/>
    <x v="1"/>
    <n v="0"/>
  </r>
  <r>
    <n v="2210"/>
    <d v="2018-07-30T00:00:00"/>
    <d v="2018-07-18T00:00:00"/>
    <s v="Juzgado Doce (12) Administrativo Oral del Circuito de Medellín"/>
    <s v="05001333301220180028900_x000a_"/>
    <s v="2019"/>
    <x v="0"/>
    <s v="CARLOS ALBERTO GALLON ACOSTA  270,098,899"/>
    <s v="FRANKLIN ANDERSON ISAZA LONDOÑO 8356462"/>
    <n v="176.482"/>
    <s v="NULIDAD Y RESTABLECIMIENTO DEL DERECHO - LABORAL"/>
    <s v="RECONOCIMIENTO Y PAGO DE OTRAS PRESTACIONES SALARIALES, SOLCIALES Y SALARIOS"/>
    <s v="BAJO"/>
    <s v="BAJO"/>
    <s v="BAJO"/>
    <s v="BAJO"/>
    <n v="0.05"/>
    <s v="REMOTA"/>
    <n v="12446666"/>
    <n v="0"/>
    <s v=" SENTENCIA 1RA FAVORABLE"/>
    <m/>
    <s v="NO"/>
    <s v="NO"/>
    <n v="5"/>
    <s v="MONICA ADRIANA RAMIREZ ESTRADA"/>
    <n v="1449"/>
    <s v="3 DE ABRIL DE 2017"/>
    <n v="170967"/>
    <s v="EDUCACION"/>
    <s v="PENSION TUVO RELIQUIDACION Y DE NUEVO PIDE RELIQUIDAR PERO CON LA PRIMA DE SERVICIOS, NO OPERA PORQUE LA SENTENCIA DE UNIFICACION 134 LISET CONSEJO DE ESTADO DE 2016, LA QUITO EN FORMA TOTAL, CONTESTADA: 26 nov 2018 dentro del termino Pension y reliquidacion. Solicita se incluya la prima no incluida en la reliquidación, el departamento no fue integrado pero al parecer si está demandado se enviará memorial al juzgado para que aclaren el auto admisorio."/>
    <d v="2020-08-31T00:00:00"/>
    <s v="2018-07"/>
    <s v="5"/>
    <s v="2020-07"/>
    <n v="0.73871336652539898"/>
    <n v="9194518.5428772215"/>
    <n v="0"/>
    <d v="2023-07-29T00:00:00"/>
    <n v="2.9095890410958902"/>
    <n v="4.3843078519294892E-2"/>
    <n v="0"/>
    <n v="0.05"/>
    <s v="REMOTA"/>
    <x v="1"/>
    <n v="0"/>
  </r>
  <r>
    <n v="2211"/>
    <d v="2017-06-23T00:00:00"/>
    <d v="2017-04-26T00:00:00"/>
    <s v="Juzgado Quinto (5) laboral Ordinario del Circuito de Medellín"/>
    <s v="05001310500520170034200"/>
    <s v="2019"/>
    <x v="1"/>
    <s v="NORA ALBA TABORDA DUQUE POR DIFUNTO DORIAN PENAGOS CC21467937"/>
    <s v="DIEGO MAURICIO CIFUENTES HERNANDEZ CIFUENTES ABOGADOS SAS 98699380"/>
    <n v="147.023"/>
    <s v="ORDINARIA"/>
    <s v="PENSIÓN DE SOBREVIVIENTES"/>
    <s v="BAJO"/>
    <s v="BAJO"/>
    <s v="BAJO"/>
    <s v="BAJO"/>
    <n v="0.05"/>
    <s v="REMOTA"/>
    <n v="491609685"/>
    <n v="0"/>
    <s v=" SENTENCIA 1RA FAVORABLE"/>
    <m/>
    <s v="NO"/>
    <s v="NO"/>
    <n v="5"/>
    <s v="MONICA ADRIANA RAMIREZ ESTRADA"/>
    <n v="1449"/>
    <s v="3 DE ABRIL DE 2017"/>
    <n v="170967"/>
    <s v="GESTION HUMANA Y DLLO ORGANIZACIONAL"/>
    <s v="MEMORIAL DEL demandante solicita prueba en segunda instancia.   sentencia 20 del 31 de enero de 2020, FALLO FAVORABLE NO DEMOSTRO CONVIVENCIA, APELO EL DEMANDANTE. CONTESTADA el 4 oct 2018.  NOTIFICADA LABORAL ORDINARIA, nos integraron despues de la audiencia inicial, pedir nulidad de todo lo actuado  el cálculo de las pretensiones lo hizo ITSMAN el practicante:  indica que un monto parcial sería 178.306.347, no obstante se colocara el valor calculado en 3 años de fecha probable. VINCULADO EN LITISCONSORCIO NECESARIO POR PASIVA EL DEPARTAMENTO EN LA PRIMERA AUDIENCIA"/>
    <d v="2020-08-31T00:00:00"/>
    <s v="2017-06"/>
    <s v="5"/>
    <s v="2020-07"/>
    <n v="0.76136533047353394"/>
    <n v="374294570.28401494"/>
    <n v="0"/>
    <d v="2022-06-22T00:00:00"/>
    <n v="1.8082191780821917"/>
    <n v="4.3843078519294892E-2"/>
    <n v="0"/>
    <n v="0.05"/>
    <s v="REMOTA"/>
    <x v="1"/>
    <n v="0"/>
  </r>
  <r>
    <n v="2212"/>
    <d v="2018-09-06T00:00:00"/>
    <d v="2018-08-31T00:00:00"/>
    <s v="Juzgado Veintisiete (27) Administrativo Oral del Circuito de Medellín"/>
    <s v="05001333302720180033700"/>
    <s v="2019"/>
    <x v="0"/>
    <s v="GILBERTO AGUILAR CORREA CC 3666576"/>
    <s v="Jaime Javier Díaz Peláez CC70091458"/>
    <n v="89803"/>
    <s v="NULIDAD Y RESTABLECIMIENTO DEL DERECHO - LABORAL"/>
    <s v="RELIQUIDACIÓN DE LA PENSIÓN"/>
    <s v="BAJO"/>
    <s v="BAJO"/>
    <s v="BAJO"/>
    <s v="BAJO"/>
    <n v="0.05"/>
    <s v="REMOTA"/>
    <n v="11066580"/>
    <n v="0"/>
    <s v=" AUDIENCIA DE PRUEBAS"/>
    <m/>
    <s v="NO"/>
    <s v="NO"/>
    <n v="5"/>
    <s v="MONICA ADRIANA RAMIREZ ESTRADA"/>
    <n v="1449"/>
    <s v="3 DE ABRIL DE 2017"/>
    <n v="170967"/>
    <s v="EDUCACION"/>
    <s v="ad despachopara sentencia, ley 71 de 1988, FONPREMAG RELIQUIDACION PENSION, notificada por conducta concluyente envie el poder."/>
    <d v="2020-08-31T00:00:00"/>
    <s v="2018-09"/>
    <s v="5"/>
    <s v="2020-07"/>
    <n v="0.73661443780017011"/>
    <n v="8151802.6050706068"/>
    <n v="0"/>
    <d v="2023-09-05T00:00:00"/>
    <n v="3.0136986301369864"/>
    <n v="4.3843078519294892E-2"/>
    <n v="0"/>
    <n v="0.05"/>
    <s v="REMOTA"/>
    <x v="1"/>
    <n v="0"/>
  </r>
  <r>
    <n v="2213"/>
    <d v="2018-09-12T00:00:00"/>
    <d v="2018-08-31T00:00:00"/>
    <s v="Juzgado Veinticuatro (24) Administrativo Oral del Circuito de Medellín"/>
    <s v="05001333302420180033900"/>
    <s v="2019"/>
    <x v="0"/>
    <s v="ESTELA TAMAYO GUTIERREZ  C.C.32.503.972 "/>
    <s v="Jaime Javier Díaz Peláez CC70091458"/>
    <n v="89803"/>
    <s v="NULIDAD Y RESTABLECIMIENTO DEL DERECHO - LABORAL"/>
    <s v="RELIQUIDACIÓN DE LA PENSIÓN"/>
    <s v="BAJO"/>
    <s v="BAJO"/>
    <s v="BAJO"/>
    <s v="BAJO"/>
    <n v="0.05"/>
    <s v="REMOTA"/>
    <n v="62049408"/>
    <n v="0"/>
    <s v=" SENTENCIA 1RA FAVORABLE"/>
    <m/>
    <s v="NO"/>
    <s v="NO"/>
    <n v="5"/>
    <s v="MONICA ADRIANA RAMIREZ ESTRADA"/>
    <n v="1449"/>
    <s v="3 DE ABRIL DE 2017"/>
    <n v="170967"/>
    <s v="EDUCACION"/>
    <s v="AUDIENCIA INICIAL.  FL POR PASIVA RETIRADOSCONTESTACION LEY 71 DEL 88, PRUEBAS remitidas al fonpremag según oficio general A LA FIDUPREVISORA, TRABAJA MEDELLIN OJO MUNICIPIO CERTIFICADO FONPREMAG RELIQUIDACION PENSION, no notificada"/>
    <d v="2020-08-31T00:00:00"/>
    <s v="2018-09"/>
    <s v="5"/>
    <s v="2020-07"/>
    <n v="0.73661443780017011"/>
    <n v="45706489.789753377"/>
    <n v="0"/>
    <d v="2023-09-11T00:00:00"/>
    <n v="3.0301369863013701"/>
    <n v="4.3843078519294892E-2"/>
    <n v="0"/>
    <n v="0.05"/>
    <s v="REMOTA"/>
    <x v="1"/>
    <n v="0"/>
  </r>
  <r>
    <n v="2214"/>
    <d v="2018-09-20T00:00:00"/>
    <d v="2018-09-12T00:00:00"/>
    <s v="Juzgado Veintisiete (27) Administrativo Oral del Circuito de Medellín"/>
    <s v="05001333302720180035800"/>
    <s v="2019"/>
    <x v="0"/>
    <s v="JORGE  IVAN GRAJALES OROZCO CC. 70721191"/>
    <s v="Paula  Andrea Escobar Sanchez cc32105746"/>
    <n v="108.843"/>
    <s v="NULIDAD Y RESTABLECIMIENTO DEL DERECHO - LABORAL"/>
    <s v="RELIQUIDACIÓN DE LA PENSIÓN"/>
    <s v="BAJO"/>
    <s v="BAJO"/>
    <s v="BAJO"/>
    <s v="BAJO"/>
    <n v="0.05"/>
    <s v="REMOTA"/>
    <n v="2304233"/>
    <n v="0"/>
    <s v="AUDIENCIA INICIAL O PRIMERA AUDIENCIA"/>
    <m/>
    <s v="NO"/>
    <s v="NO"/>
    <n v="5"/>
    <s v="MONICA ADRIANA RAMIREZ ESTRADA"/>
    <n v="1449"/>
    <s v="3 DE ABRIL DE 2017"/>
    <n v="170967"/>
    <s v="EDUCACION"/>
    <s v="archivado en litigio virtual. DECRETO EN AUDICIENCIA INICIAL LA FALTA DE LEGITIMACION POR PASIVA DEL DEPARTAMENTO, 2 ABRIL D 2019, ojo que parece que no esta solo como docente, FONPREMAG RELIQUIDACION PENSION, no notificada"/>
    <d v="2020-08-31T00:00:00"/>
    <s v="2018-09"/>
    <s v="5"/>
    <s v="2020-07"/>
    <n v="0.73661443780017011"/>
    <n v="1697331.2958555995"/>
    <n v="0"/>
    <d v="2023-09-19T00:00:00"/>
    <n v="3.0520547945205481"/>
    <n v="4.3843078519294892E-2"/>
    <n v="0"/>
    <n v="0.05"/>
    <s v="REMOTA"/>
    <x v="1"/>
    <n v="0"/>
  </r>
  <r>
    <n v="2215"/>
    <d v="2016-11-09T00:00:00"/>
    <d v="2016-10-31T00:00:00"/>
    <s v="Juzgado Octavo (8) laboral Ordinario del circuito de Bogota"/>
    <s v="11001310500820160060100"/>
    <s v="2019"/>
    <x v="1"/>
    <s v="IVAN RESTREPO RESTREPO CC3308385"/>
    <s v="FERNANDO IGNACIO ROSERO MELO CC19065289 BOGOTA"/>
    <n v="20164"/>
    <s v="NULIDAD Y RESTABLECIMIENTO DEL DERECHO - LABORAL"/>
    <s v="RELIQUIDACIÓN DE LA PENSIÓN"/>
    <s v="MEDIO   "/>
    <s v="MEDIO   "/>
    <s v="MEDIO   "/>
    <s v="MEDIO   "/>
    <n v="0.5"/>
    <s v="MEDIA"/>
    <n v="1358164"/>
    <n v="0"/>
    <s v=" SENTENCIA 1RA EN CONTRA"/>
    <m/>
    <s v="NO"/>
    <s v="NO"/>
    <n v="5"/>
    <s v="MONICA ADRIANA RAMIREZ ESTRADA"/>
    <n v="1449"/>
    <s v="3 DE ABRIL DE 2017"/>
    <n v="170967"/>
    <s v="GESTION HUMANA Y DLLO ORGANIZACIONAL"/>
    <s v="Solicitud copia fallo de primera apelado, laboral ordinario BOGOTA, TEMA.  INDEXACION DE LA PRIMERA MESADA PENSIONAL,  ISS, BANCO POPULAR, FALLO EN CONTRA POR ADICION DE FALLO, condenaron al banco popular y al departamento por su cuota o parte, se ordenó el ajuste, el depto en su cuota parte,  audiencia testimonios, bogota sustitucion a lugo, 22 OCT 2018, ENVIO POR CORREO ELECTRONICOSOLICITUD POR MEORIAL AL JUZGADO 9 MEDELLIN PARA QUE ACLARE, CONTESTADA EL 19 OCT 2018, ENVIO JUDICIALSERVIENTREGA, PRESENTACION PERSONAL Y AUTENTICACION EN NOTARIA 3 MEDELLIN, envío poder por correo judicial servientrega, el 12 octubre de 2018.  INTEGRADOS EN LITISCONSORCIO POR PASIVA, 4 oct 2018,  auto del  COMISIONO AL JUZGADO 9NO LABORAL DEL CIRCUITO DE MEDELLIN, PARA QUE NOS NOTIFICARA Y DEVOLVIERAN EL EXPEDIENTE A BOGOTA. CONTRA BANCO POPULAR, INTEGRADO EN LITISCONSORCIO EL DEPARTAMENTO DE ANT"/>
    <d v="2020-08-31T00:00:00"/>
    <s v="2016-11"/>
    <s v="5"/>
    <s v="2020-07"/>
    <n v="0.79016316489215555"/>
    <n v="1073171.1646825895"/>
    <n v="0"/>
    <d v="2021-11-08T00:00:00"/>
    <n v="1.189041095890411"/>
    <n v="4.3843078519294892E-2"/>
    <n v="0"/>
    <n v="0.5"/>
    <s v="MEDIA"/>
    <x v="2"/>
    <n v="0"/>
  </r>
  <r>
    <n v="2216"/>
    <d v="2018-09-10T00:00:00"/>
    <d v="2018-08-31T00:00:00"/>
    <s v="Juzgado Décimo (10) Administrativo Oral del Circuito de Medellín"/>
    <s v="05001333301020180036100"/>
    <s v="2019"/>
    <x v="0"/>
    <s v="MARIA LUCILA  JARAMILLO DE MORALES ley 71 del 88 era obrero no docente"/>
    <s v="Jaime Javier Díaz Peláez CC70091458"/>
    <n v="89.802999999999997"/>
    <s v="NULIDAD Y RESTABLECIMIENTO DEL DERECHO - LABORAL"/>
    <s v="RELIQUIDACIÓN DE LA PENSIÓN"/>
    <s v="BAJO"/>
    <s v="BAJO"/>
    <s v="BAJO"/>
    <s v="BAJO"/>
    <n v="0.05"/>
    <s v="REMOTA"/>
    <n v="20707680"/>
    <n v="0"/>
    <s v=" SENTENCIA 1RA FAVORABLE"/>
    <m/>
    <s v="NO"/>
    <s v="NO"/>
    <n v="5"/>
    <s v="MONICA ADRIANA RAMIREZ ESTRADA"/>
    <n v="1449"/>
    <s v="3 DE ABRIL DE 2017"/>
    <n v="170967"/>
    <s v="EDUCACION"/>
    <s v="AUDIENCIA INICIAL 16 AGOSTO FALTA LEGITIMACION POR PASIVA,  FONPREMAG LEY 71 DEL 88, NOTIFICADA 21 FEB contestada 13 MAYO 2019. aclaran que noaparece pension,  escribir a gestion humana para descartar. renuitido por educacion a fiduprevisora, FONPREMAG RELIQUIDACION PENSION, no notificada"/>
    <d v="2020-08-31T00:00:00"/>
    <s v="2018-09"/>
    <s v="5"/>
    <s v="2020-07"/>
    <n v="0.73661443780017011"/>
    <n v="15253576.061345827"/>
    <n v="0"/>
    <d v="2023-09-09T00:00:00"/>
    <n v="3.0246575342465754"/>
    <n v="4.3843078519294892E-2"/>
    <n v="0"/>
    <n v="0.05"/>
    <s v="REMOTA"/>
    <x v="1"/>
    <n v="0"/>
  </r>
  <r>
    <n v="2217"/>
    <d v="2018-09-27T00:00:00"/>
    <d v="2018-08-31T00:00:00"/>
    <s v="Juzgado Treinta y Seis (36) Administrativo Oral del Circuito de Medellín"/>
    <s v="05001333303620180034300"/>
    <s v="2019"/>
    <x v="0"/>
    <s v="MARIA AMPARO DUQUE ARCILA CC 21872087"/>
    <s v="Jaime Javier Díaz Peláez CC70091458"/>
    <n v="89.802999999999997"/>
    <s v="NULIDAD Y RESTABLECIMIENTO DEL DERECHO - LABORAL"/>
    <s v="RELIQUIDACIÓN DE LA PENSIÓN"/>
    <s v="BAJO"/>
    <s v="BAJO"/>
    <s v="BAJO"/>
    <s v="BAJO"/>
    <n v="0.05"/>
    <s v="REMOTA"/>
    <n v="29411040"/>
    <n v="0"/>
    <s v="AUDIENCIA INICIAL O PRIMERA AUDIENCIA"/>
    <m/>
    <s v="NO"/>
    <s v="NO"/>
    <n v="5"/>
    <s v="MONICA ADRIANA RAMIREZ ESTRADA"/>
    <n v="1449"/>
    <s v="3 DE ABRIL DE 2017"/>
    <n v="170967"/>
    <s v="EDUCACION"/>
    <s v="apelacion del fallo de primera instancia por el demandante. 16 enero 2020, A FAVOR,  FL POR PASIVAAUDIENCIA INICIAL 4 ABRIL 2019, FONPREMAG RELIQUIDACION PENSION"/>
    <d v="2020-08-31T00:00:00"/>
    <s v="2018-09"/>
    <s v="5"/>
    <s v="2020-07"/>
    <n v="0.73661443780017011"/>
    <n v="21664596.694718316"/>
    <n v="0"/>
    <d v="2023-09-26T00:00:00"/>
    <n v="3.0712328767123287"/>
    <n v="4.3843078519294892E-2"/>
    <n v="0"/>
    <n v="0.05"/>
    <s v="REMOTA"/>
    <x v="1"/>
    <n v="0"/>
  </r>
  <r>
    <n v="2218"/>
    <d v="2018-10-16T00:00:00"/>
    <d v="2018-10-09T00:00:00"/>
    <s v="Juzgado Primero (1) Administrativo Oral del Circuito de Medellín"/>
    <s v="05001333300120180039700"/>
    <s v="2019"/>
    <x v="0"/>
    <s v="EDILBERTO DE JESUS ATENCIO ACOSTA"/>
    <s v="Jaime Javier Díaz Peláez CC70091458"/>
    <n v="89.802999999999997"/>
    <s v="NULIDAD Y RESTABLECIMIENTO DEL DERECHO - LABORAL"/>
    <s v="RELIQUIDACIÓN DE LA PENSIÓN"/>
    <s v="MEDIO   "/>
    <s v="MEDIO   "/>
    <s v="MEDIO   "/>
    <s v="MEDIO   "/>
    <n v="0.5"/>
    <s v="MEDIA"/>
    <n v="12357650"/>
    <n v="0"/>
    <s v=" SENTENCIA 1RA FAVORABLE"/>
    <m/>
    <s v="NO"/>
    <s v="NO"/>
    <n v="5"/>
    <s v="MONICA ADRIANA RAMIREZ ESTRADA"/>
    <n v="1449"/>
    <s v="3 DE ABRIL DE 2017"/>
    <n v="170967"/>
    <s v="EDUCACION"/>
    <s v="2018 397 j 1ADM sentencia1 a favor ley71/88 reliquidapensional, audiencia inicial:  falta legitimacion en la causa por pasiva del departamento, nos sacaron audiencia del 28 nov 2019, sustitucion fernando vahos, FONPREMAG RELIQUIDACION PENSION"/>
    <d v="2020-08-31T00:00:00"/>
    <s v="2018-10"/>
    <s v="5"/>
    <s v="2020-07"/>
    <n v="0.73572886802285709"/>
    <n v="9091879.8459226601"/>
    <n v="0"/>
    <d v="2023-10-15T00:00:00"/>
    <n v="3.1232876712328768"/>
    <n v="4.3843078519294892E-2"/>
    <n v="0"/>
    <n v="0.5"/>
    <s v="MEDIA"/>
    <x v="2"/>
    <n v="0"/>
  </r>
  <r>
    <n v="2219"/>
    <d v="2017-05-25T00:00:00"/>
    <d v="2017-05-17T00:00:00"/>
    <s v="Juzgado Veinticinco (25) Administrativo Oral del Circuito de Medellín"/>
    <s v="05001333302520170023900"/>
    <s v="2019"/>
    <x v="0"/>
    <s v="ORLANDO ANTONIO ISAZA, LILIAM AMPARO GONZALEZ MADRID, E HIJOS  ERIKA YOANA ISAZA OTROS"/>
    <s v="Roberto Fernando Paz Salas CC12,958,901"/>
    <n v="20.957999999999998"/>
    <s v="REPARACIÓN DIRECTA"/>
    <s v="OTRAS"/>
    <s v="MEDIO   "/>
    <s v="MEDIO   "/>
    <s v="MEDIO   "/>
    <s v="MEDIO   "/>
    <n v="0.5"/>
    <s v="MEDIA"/>
    <n v="241309250"/>
    <n v="0"/>
    <s v=" SENTENCIA 1RA FAVORABLE"/>
    <m/>
    <s v="NO"/>
    <s v="NO"/>
    <n v="5"/>
    <s v="MONICA ADRIANA RAMIREZ ESTRADA"/>
    <n v="1449"/>
    <s v="3 DE ABRIL DE 2017"/>
    <n v="170967"/>
    <s v="DAPARD"/>
    <s v="29 oct y 2 nov.  Corantioquia desistio de testimonios el 30 oct. audiencia de testimonios varios dias mañana y tarde del demndante, audiencia testimonios del departamento, recibido de laudia Gonzalez el 23 oct 2018, Varias audiencias de testimonios"/>
    <d v="2020-08-31T00:00:00"/>
    <s v="2017-05"/>
    <s v="5"/>
    <s v="2020-07"/>
    <n v="0.76223816507249575"/>
    <n v="183935119.93502015"/>
    <n v="0"/>
    <d v="2022-05-24T00:00:00"/>
    <n v="1.7287671232876711"/>
    <n v="4.3843078519294892E-2"/>
    <n v="0"/>
    <n v="0.5"/>
    <s v="MEDIA"/>
    <x v="2"/>
    <n v="0"/>
  </r>
  <r>
    <n v="2220"/>
    <d v="2013-09-30T00:00:00"/>
    <d v="2013-09-20T00:00:00"/>
    <s v="Juzgado Doce (12) Administrativo Oral del Circuito de Medellín"/>
    <s v="05001333301220130087300"/>
    <s v="2019"/>
    <x v="0"/>
    <s v="ANA LIGIA AGUDELO ARENAS Y OTROS FRONTERAS"/>
    <s v="Jose Luis Viveros Avisambra cc.3,573,470"/>
    <n v="22.591999999999999"/>
    <s v="REPARACIÓN DIRECTA"/>
    <s v="OTRAS"/>
    <s v="BAJO"/>
    <s v="BAJO"/>
    <s v="BAJO"/>
    <s v="BAJO"/>
    <n v="0.05"/>
    <s v="REMOTA"/>
    <n v="253380000"/>
    <n v="0"/>
    <s v="CONTESTACIÓN"/>
    <m/>
    <s v="NO"/>
    <s v="NO"/>
    <n v="7"/>
    <s v="MONICA ADRIANA RAMIREZ ESTRADA"/>
    <n v="1449"/>
    <s v="3 DE ABRIL DE 2017"/>
    <n v="170967"/>
    <s v="GOBIERNO"/>
    <s v="a despacho para sentencia y demás memoriales. alegatos ante el tribunal segunda instancia, de Claudia Gonzalez,  23 oct 2018, fronteras"/>
    <d v="2020-08-31T00:00:00"/>
    <s v="2013-09"/>
    <s v="7"/>
    <s v="2020-07"/>
    <n v="0.91896939031760649"/>
    <n v="232848464.11867514"/>
    <n v="0"/>
    <d v="2020-09-28T00:00:00"/>
    <n v="7.6712328767123292E-2"/>
    <n v="4.3843078519294892E-2"/>
    <n v="0"/>
    <n v="0.05"/>
    <s v="REMOTA"/>
    <x v="1"/>
    <n v="0"/>
  </r>
  <r>
    <n v="2221"/>
    <d v="2017-08-18T00:00:00"/>
    <d v="2017-08-11T00:00:00"/>
    <s v="Juzgado Segunto (2) Administrativo Oral del Circuito de Medellín"/>
    <s v="05001333300220170047100"/>
    <s v="2019"/>
    <x v="0"/>
    <s v="PEDRO ANTONIO HENAO CALLE"/>
    <s v="Carlos Alberto Vargas Florez CC 14241260"/>
    <n v="81.575999999999993"/>
    <s v="NULIDAD Y RESTABLECIMIENTO DEL DERECHO - LABORAL"/>
    <s v="RELIQUIDACIÓN DE LA PENSIÓN"/>
    <s v="BAJO"/>
    <s v="BAJO"/>
    <s v="BAJO"/>
    <s v="BAJO"/>
    <n v="0.05"/>
    <s v="REMOTA"/>
    <n v="10348974"/>
    <n v="0"/>
    <s v=" SENTENCIA 1RA FAVORABLE"/>
    <m/>
    <s v="NO"/>
    <s v="NO"/>
    <n v="5"/>
    <s v="MONICA ADRIANA RAMIREZ ESTRADA"/>
    <n v="1449"/>
    <s v="3 DE ABRIL DE 2017"/>
    <n v="170967"/>
    <s v="GESTION HUMANA Y DLLO ORGANIZACIONAL"/>
    <s v="sentencia 16 de junio 2020, notificada el 17 de junio de 2020, de Claudia Gonzalez,  OJO PENDIENTE DE FALLO DE PRIMERA INSTANCIA PARA APELARLO Y LLEVARLO AL COMITÉ CONCILIACION, OJO recibido de la dra. Claudia Gonzalez 23 oct 2018"/>
    <d v="2020-08-31T00:00:00"/>
    <s v="2017-08"/>
    <s v="5"/>
    <s v="2020-07"/>
    <n v="0.76068958550881771"/>
    <n v="7872356.7425015317"/>
    <n v="0"/>
    <d v="2022-08-17T00:00:00"/>
    <n v="1.9616438356164383"/>
    <n v="4.3843078519294892E-2"/>
    <n v="0"/>
    <n v="0.05"/>
    <s v="REMOTA"/>
    <x v="1"/>
    <n v="0"/>
  </r>
  <r>
    <n v="2222"/>
    <d v="2016-09-21T00:00:00"/>
    <d v="2016-09-09T00:00:00"/>
    <s v="Juzgado Treinta y Cuatro (34) Administrativo Oral del Circuito de Medellín"/>
    <s v="05001333303420160094500"/>
    <s v="2019"/>
    <x v="0"/>
    <s v="FANERY GONZALEZ MUNERA"/>
    <s v="Luz Elena Gallego C. CC32,505,614"/>
    <n v="39.930999999999997"/>
    <s v="NULIDAD Y RESTABLECIMIENTO DEL DERECHO - LABORAL"/>
    <s v="RECONOCIMIENTO Y PAGO DE PENSIÓN"/>
    <s v="BAJO"/>
    <s v="BAJO"/>
    <s v="BAJO"/>
    <s v="BAJO"/>
    <n v="0.05"/>
    <s v="REMOTA"/>
    <n v="10947470"/>
    <n v="0"/>
    <s v=" RECURSO DE APELACIÓN SENTENCIA"/>
    <m/>
    <s v="NO"/>
    <s v="NO"/>
    <n v="5"/>
    <s v="MONICA ADRIANA RAMIREZ ESTRADA"/>
    <n v="1449"/>
    <s v="3 DE ABRIL DE 2017"/>
    <n v="170967"/>
    <s v="GESTION HUMANA Y DLLO ORGANIZACIONAL"/>
    <s v="de Claudia Gonzalez,  Apelada por departamento de antioquia,c aso de pension ultimos 10 años hay su, PENSIONES ANTIOQUIA, TRIBUNAL SALA SEGUNDA EN APELACION recibido de la dra. Claudia Gonzalez 23 oct 2018"/>
    <d v="2020-08-31T00:00:00"/>
    <s v="2016-09"/>
    <s v="5"/>
    <s v="2020-07"/>
    <n v="0.79057379366945824"/>
    <n v="8654782.8889825847"/>
    <n v="0"/>
    <d v="2021-09-20T00:00:00"/>
    <n v="1.0547945205479452"/>
    <n v="4.3843078519294892E-2"/>
    <n v="0"/>
    <n v="0.05"/>
    <s v="REMOTA"/>
    <x v="1"/>
    <n v="0"/>
  </r>
  <r>
    <n v="2223"/>
    <d v="2017-03-23T00:00:00"/>
    <d v="2017-02-16T00:00:00"/>
    <s v="Juzgado Catorce (14) laboral Ordinario del circuito de Medellín"/>
    <s v="05001310501420170012200"/>
    <s v="2019"/>
    <x v="1"/>
    <s v="MARTHA LUCIA LOPEZ  QUINTERO CC.21,493,356"/>
    <s v="Javier Octavio Echeverri Vergara cc.79144064"/>
    <m/>
    <s v="ORDINARIA"/>
    <s v="PENSIÓN DE SOBREVIVIENTES"/>
    <s v="BAJO"/>
    <s v="BAJO"/>
    <s v="BAJO"/>
    <s v="BAJO"/>
    <n v="0.05"/>
    <s v="REMOTA"/>
    <n v="324336250"/>
    <n v="0"/>
    <s v="AUDIENCIA INICIAL O PRIMERA AUDIENCIA"/>
    <m/>
    <s v="NO"/>
    <s v="NO"/>
    <n v="5"/>
    <s v="MONICA ADRIANA RAMIREZ ESTRADA"/>
    <n v="1449"/>
    <s v="3 DE ABRIL DE 2017"/>
    <n v="170967"/>
    <s v="GESTION HUMANA Y DLLO ORGANIZACIONAL"/>
    <s v="de Claudia Gonzalez, audiencia inicial para el 15 de agosto de 2019, Pensión de Sobrevivientes  entre 2 señoras CONYUGUE y COMPAÑERA (esposa y otra)."/>
    <d v="2020-08-31T00:00:00"/>
    <s v="2017-03"/>
    <s v="5"/>
    <s v="2020-07"/>
    <n v="0.76757466281447584"/>
    <n v="248952287.73226154"/>
    <n v="0"/>
    <d v="2022-03-22T00:00:00"/>
    <n v="1.5561643835616439"/>
    <n v="4.3843078519294892E-2"/>
    <n v="0"/>
    <n v="0.05"/>
    <s v="REMOTA"/>
    <x v="1"/>
    <n v="0"/>
  </r>
  <r>
    <n v="2224"/>
    <d v="1997-05-06T00:00:00"/>
    <d v="1997-04-17T00:00:00"/>
    <s v="Tribunal Administrativo de Antioquia, Sala Quinta de Oralidad, Jorge Leon Arango Franco"/>
    <s v="05001233100019970101300"/>
    <s v="2019"/>
    <x v="0"/>
    <s v="BEATRIZ EUGENIA ROLDAN VELEZ Y OTROS Demandado: INVIAS, Departamento de Antioquia, Consorcio Grandicon S.A.,  y  Estyma Ltda para incidente demandados iniciales INVIAS Y MINTRANSPORTES_x000a_"/>
    <s v="BEATRIZ EUGENIA ROLDAN VELEZ Y OTROS Demandado: INVIAS, Departamento de Antioquia, Consorcio Grandicon S.A.,  y  Estyma Ltda para incidente demandados iniciales INVIAS Y MINTRANSPORTES_x000a_"/>
    <n v="29.212"/>
    <s v="REPARACIÓN DIRECTA"/>
    <s v="LIQUIDACIÓN"/>
    <s v="MEDIO   "/>
    <s v="BAJO"/>
    <s v="ALTO"/>
    <s v="MEDIO   "/>
    <n v="0.39250000000000002"/>
    <s v="MEDIA"/>
    <n v="1113768702"/>
    <n v="0"/>
    <s v="CONTESTACIÓN"/>
    <m/>
    <s v="NO"/>
    <s v="NO"/>
    <n v="24"/>
    <s v="MONICA ADRIANA RAMIREZ ESTRADA"/>
    <n v="1449"/>
    <s v="3 DE ABRIL DE 2017"/>
    <n v="170967"/>
    <s v="INFRAESTRUCTURA"/>
    <s v="SE INGRESO A LITIGIO EL  25 DE JUNIO DE 2018, no era una demanta mía, solo la tengo POR REPARTO, a partir del incidente de perjuicios.  EN RAMA JUDICIAL APARECE A PARTIR DEL 29/06/2005.  Este caso es de 1997 la demanda no la tuvo nadie, en 21 años. Demand a inicial en contra de INVIAS y MINTRANSPORTES, el invías llamó en garantia a las asegurdadoras y al parecer al departamento, pero no entrega prueba siquiera sumaria que si notifico en debida forma al departamento de antioquia.  LA PRIMERA INSTANCIA EL T.A.A.  fallo no conceder las pretensiones por ser un caso imprevisible e irresistible, fuerza mayor, etc.  en el año 2010,  luego de 8 años en 2018 el Consejo de Estado REVOCA en todas sus partes la demanda de primera instancia, y orden dar el trámite al INCIDENTE DE LIQUIDACION DE CONDENA EN ABSTRACTO (en bogota),  luego en medellin lo recibió la sala 8, del T.A.A., pero este mediante otro auto lo remitió a reparto del sistema escritural,  al llegar a la sala unica, fue notificado el 29 de octubre de 2018, para contestar, oponerse y presentar  pruebas ante el TAA, con lo cual se dio respuesta dentro de llos 3 días desde la notificacion por estados, oponiendome a la liquidación, y se propuso FALTA DE LEGITIMACION EN LA CAUSA POR PASIVA, FALTA DE INTEGRACION DEL LITISCONSORCIO POR PASIVA DEL MINISTERIO DE TRANSPORTES, entre otros. con fecha 1 de noviembre de 2018.     SE ACLARA. es un expediente que nunca tuvo nadie de la oficina ni al direccion de procesos y reclamaciones para haberlo conocido y tramitado.  a mi me llegó ya con el incidente de liquidacion de perjuicios. (según lo podio la parte demandante).  hice oposición total."/>
    <d v="2020-08-31T00:00:00"/>
    <s v="1997-05"/>
    <s v="24"/>
    <s v="2020-07"/>
    <n v="2.5127857153697697"/>
    <n v="2798662084.6115298"/>
    <n v="0"/>
    <d v="2021-04-30T00:00:00"/>
    <n v="0.66301369863013704"/>
    <n v="4.3843078519294892E-2"/>
    <n v="0"/>
    <n v="0.39250000000000002"/>
    <s v="MEDIA"/>
    <x v="2"/>
    <n v="0"/>
  </r>
  <r>
    <n v="2225"/>
    <d v="2018-11-09T00:00:00"/>
    <d v="2018-10-18T00:00:00"/>
    <s v="Juzgado Veintiuno (21) laboral Ordinario del circuito de Medellín"/>
    <s v="05001310502120180056500"/>
    <s v="2019"/>
    <x v="1"/>
    <s v="LEIDY JULIETT PASOS BERDUGO, CC. 1.020.394.771,  SEBASTIÁN GARCÍA CALLE, CC. 1.040.731.556,  HERNÁN ALBEIRO MORENO CARDONA, CC.71.317.931"/>
    <s v="Carlos Ballesteros CC.70.114.927 de Medellín_x000a_        T.P. 33.513 del C.S.J._x000a_"/>
    <n v="33.512999999999998"/>
    <s v="ORDINARIA"/>
    <s v="OTRAS"/>
    <s v="MEDIO   "/>
    <s v="MEDIO   "/>
    <s v="ALTO"/>
    <s v="MEDIO   "/>
    <n v="0.55000000000000004"/>
    <s v="ALTA"/>
    <n v="2517308806"/>
    <n v="0"/>
    <s v="AUDIENCIA INICIAL O PRIMERA AUDIENCIA"/>
    <m/>
    <s v="NO"/>
    <s v="NO"/>
    <n v="3"/>
    <s v="MONICA ADRIANA RAMIREZ ESTRADA"/>
    <n v="1449"/>
    <s v="3 DE ABRIL DE 2017"/>
    <n v="170967"/>
    <s v="FABRICA DE LICORES DE ANTIOQUIA"/>
    <s v="audiencia agosto 2020 virtual, se solicita prueba a colfondos por mercurio y prueba trasladada del juzgado 9 cirtuito laboral de medellin del proceso 2011 - 742 laudo arbitral, decretado por el juez en audiencia inicial. PRUEBA COLFONDOS PARA CONTROVERTIR Y COMPLEMENTAR acta 17 de 1977, audiencia acepto pruebas, exhortos para pedir prueba, audiencia inicial y decreto de pruebas fla acta 1722 de 1977 continua en agosto de 2020, CONTESTACION 30 nov 2018, trabajador oficial que pretende reclamar prima especial y prima de antigüedad por el acuerdo 1722  de 1944, naplicada, no vigente, cuando este cuerdo solo aplicaba para empleados públicos, que está e deshuso ambiguo y NO APLICA PARA TRABAJADORES OFICIALES."/>
    <d v="2020-08-31T00:00:00"/>
    <s v="2018-11"/>
    <s v="3"/>
    <s v="2020-07"/>
    <n v="0.73486768506759159"/>
    <n v="1849888894.865483"/>
    <n v="0"/>
    <d v="2021-11-08T00:00:00"/>
    <n v="1.189041095890411"/>
    <n v="4.3843078519294892E-2"/>
    <n v="0"/>
    <n v="0.55000000000000004"/>
    <s v="ALTA"/>
    <x v="0"/>
    <n v="0"/>
  </r>
  <r>
    <n v="2226"/>
    <d v="2018-10-16T00:00:00"/>
    <d v="2018-10-09T00:00:00"/>
    <s v="Juzgado Dieciocho (18) Administrativo Oral del Circuito de Medellín"/>
    <s v="05001333301820180039700"/>
    <s v="2019"/>
    <x v="0"/>
    <s v="YENIFFER DE LA OSSA RUIZ  pascual bravo"/>
    <s v="Julia Fernanda Muñoz Rincón, CC.1.040.491.173_x000a_        T.P. 215.278 del C.S.J._x000a_"/>
    <n v="215.27799999999999"/>
    <s v="NULIDAD Y RESTABLECIMIENTO DEL DERECHO - LABORAL"/>
    <s v="RECONOCIMIENTO Y PAGO DE OTRAS PRESTACIONES SALARIALES, SOLCIALES Y SALARIOS"/>
    <s v="MEDIO   "/>
    <s v="MEDIO   "/>
    <s v="MEDIO   "/>
    <s v="MEDIO   "/>
    <n v="0.5"/>
    <s v="MEDIA"/>
    <n v="12357650"/>
    <n v="1"/>
    <s v=" AUDIENCIA DE PRUEBAS"/>
    <m/>
    <s v="NO"/>
    <s v="NO"/>
    <n v="3"/>
    <s v="MONICA ADRIANA RAMIREZ ESTRADA"/>
    <n v="1449"/>
    <s v="3 DE ABRIL DE 2017"/>
    <n v="170967"/>
    <s v="EDUCACION"/>
    <s v="aplazada por cuarentena marzo abril 2020, AUDIENCIA PRUEBAS. llamados en garantia notificados 29 abril 2019"/>
    <d v="2020-08-31T00:00:00"/>
    <s v="2018-10"/>
    <s v="3"/>
    <s v="2020-07"/>
    <n v="0.73572886802285709"/>
    <n v="9091879.8459226601"/>
    <n v="9091879.8459226601"/>
    <d v="2021-10-15T00:00:00"/>
    <n v="1.1232876712328768"/>
    <n v="4.3843078519294892E-2"/>
    <n v="9011921.8336792812"/>
    <n v="0.5"/>
    <s v="MEDIA"/>
    <x v="2"/>
    <n v="9011921.8336792812"/>
  </r>
  <r>
    <n v="2227"/>
    <d v="2018-08-27T00:00:00"/>
    <d v="2018-08-27T00:00:00"/>
    <s v="Juzgado laboral del circuito de Puerto Berrío"/>
    <s v="05579310500120180020000"/>
    <s v="2019"/>
    <x v="1"/>
    <s v="HERCILIA VICTORIA CASTAÑEDA BEDOYA, CC.43.649.426_x000a_   ALBA RUTH AGUILAR CASTAÑEDA, CC. 43.650.816_x000a_   MARIA ANISLEY PIEDRAHITA NOHAVA, CC.43.649.705_x000a_(y otros)_x000a_"/>
    <s v="jose luis muñoz  CC  71185850"/>
    <n v="207.93899999999999"/>
    <s v="ORDINARIA"/>
    <s v="RECONOCIMIENTO Y PAGO DE OTRAS PRESTACIONES SALARIALES, SOLCIALES Y SALARIOS"/>
    <s v="MEDIO   "/>
    <s v="MEDIO   "/>
    <s v="MEDIO   "/>
    <s v="MEDIO   "/>
    <n v="0.5"/>
    <s v="MEDIA"/>
    <n v="16462302"/>
    <n v="0"/>
    <s v="AUDIENCIA INICIAL O PRIMERA AUDIENCIA"/>
    <m/>
    <s v="NO"/>
    <s v="NO"/>
    <n v="3"/>
    <s v="MONICA ADRIANA RAMIREZ ESTRADA"/>
    <n v="1449"/>
    <s v="3 DE ABRIL DE 2017"/>
    <n v="170967"/>
    <s v="EDUCACION"/>
    <s v="aplazada por cuarentena marzo abril 2020,  . AUDIENCIA PARA 17 MARZO 2020. CITACION PARA NOTIFICACION EL 19 MARZO 2019, 13 feb 2019, recurso de reposicion - apelacion contra auto que nego llamamiento a pascual bravo, alternativo auto de sustanciacion para revocar y ordenar el lamamiento, enviado por servidentrega proque litigio no los habia ingresado en la plataforma solo tenian ingreado el estado no el auto, lo notificaron el mismo dia del vencimiento. algunos podrian resultar extemporaneos por este  motivo. RADICADA ENTIDAD 10-DIC-2018. CONTESTADA DESPUES DE VACANCIA JUDICIAL DEL 11 DE ENERO DE 2019, EL 16 DE ENERO DE 2019, PUERTO BERRIO, PASCUAL BRAVO PUERTO BERRIO, LABORAl ordinaria"/>
    <d v="2020-08-31T00:00:00"/>
    <s v="2018-08"/>
    <s v="3"/>
    <s v="2020-07"/>
    <n v="0.7378298404971021"/>
    <n v="12146377.658875125"/>
    <n v="0"/>
    <d v="2021-08-26T00:00:00"/>
    <n v="0.98630136986301364"/>
    <n v="4.3843078519294892E-2"/>
    <n v="0"/>
    <n v="0.5"/>
    <s v="MEDIA"/>
    <x v="2"/>
    <n v="0"/>
  </r>
  <r>
    <n v="2228"/>
    <d v="2018-11-02T00:00:00"/>
    <d v="2018-11-02T00:00:00"/>
    <s v="Juzgado laboral del circuito de Puerto Berrío"/>
    <s v="05579310500120180029000"/>
    <s v="2019"/>
    <x v="1"/>
    <s v="FANNY AMPARO YEPES DURANGO, C.C.21.928.572,_x000a_ELIZABETH PALOMINO PARRA,C.C.21.934.133 (y otros)_x000a_"/>
    <s v="jose luis muñoz  CC  71185850"/>
    <n v="207.93899999999999"/>
    <s v="ORDINARIA"/>
    <s v="RECONOCIMIENTO Y PAGO DE OTRAS PRESTACIONES SALARIALES, SOLCIALES Y SALARIOS"/>
    <s v="MEDIO   "/>
    <s v="MEDIO   "/>
    <s v="MEDIO   "/>
    <s v="MEDIO   "/>
    <n v="0.5"/>
    <s v="MEDIA"/>
    <n v="16462302"/>
    <n v="0"/>
    <s v="AUDIENCIA INICIAL O PRIMERA AUDIENCIA"/>
    <m/>
    <s v="NO"/>
    <s v="NO"/>
    <n v="3"/>
    <s v="MONICA ADRIANA RAMIREZ ESTRADA"/>
    <n v="1449"/>
    <s v="3 DE ABRIL DE 2017"/>
    <n v="170967"/>
    <s v="EDUCACION"/>
    <s v="asistio baena, traslado por competencia, prosperola excepcion de falta de jurisdiccion y competencia a los juzados administrativos,  AUDIENCIA INICIAL PARA 28 FEBRERO 2020.  AUDIENCIA PARA CITACION PARA NOTIFICACION EL 19 MARZO 2019, 13 feb 2019, recurso de reposicion - apelacion contra auto que nego llamamiento a pascual bravotenian ingreado el estado no el auto, lo notificaron el mismo dia del vencimiento. algunos podrian resultar extemporaneos por este  motivo. RADICADA ENTIDAD 10-DIC-2018. CONTESTADA DESPUES DE VACANCIA JUDICIAL DEL 11 DE ENERO DE 2019, EL 16 DE ENERO DE 2019, PUERTO BERRIO, PASCUAL BRAVO PUERTO BERRIO, LABORAl ordinaria"/>
    <d v="2020-08-31T00:00:00"/>
    <s v="2018-11"/>
    <s v="3"/>
    <s v="2020-07"/>
    <n v="0.73486768506759159"/>
    <n v="12097613.761623584"/>
    <n v="0"/>
    <d v="2021-11-01T00:00:00"/>
    <n v="1.1698630136986301"/>
    <n v="4.3843078519294892E-2"/>
    <n v="0"/>
    <n v="0.5"/>
    <s v="MEDIA"/>
    <x v="2"/>
    <n v="0"/>
  </r>
  <r>
    <n v="2229"/>
    <d v="2018-11-02T00:00:00"/>
    <d v="2018-11-02T00:00:00"/>
    <s v="Juzgado laboral del circuito de Puerto Berrío"/>
    <s v="05579310500120180029500"/>
    <s v="2019"/>
    <x v="1"/>
    <s v="TATIANA MARCELA BEDOYA CASTAÑEDA, CC.43.655.458 PEDRO JOSE AGUILAR ARIAS, CC. 1.039.691.406 JAVIER HUMBERTO GALLEGO SOLANO, CC. 71.187.226_x000a_(y otros)"/>
    <s v="jose luis muñoz  CC  71185850"/>
    <n v="207.93899999999999"/>
    <s v="ORDINARIA"/>
    <s v="RECONOCIMIENTO Y PAGO DE OTRAS PRESTACIONES SALARIALES, SOLCIALES Y SALARIOS"/>
    <s v="MEDIO   "/>
    <s v="MEDIO   "/>
    <s v="MEDIO   "/>
    <s v="MEDIO   "/>
    <n v="0.5"/>
    <s v="MEDIA"/>
    <n v="16462302"/>
    <n v="0"/>
    <s v="AUDIENCIA INICIAL O PRIMERA AUDIENCIA"/>
    <m/>
    <s v="NO"/>
    <s v="NO"/>
    <n v="3"/>
    <s v="MONICA ADRIANA RAMIREZ ESTRADA"/>
    <n v="1449"/>
    <s v="3 DE ABRIL DE 2017"/>
    <n v="170967"/>
    <s v="EDUCACION"/>
    <s v="asistio baena, traslado por competencia, prosperola excepcion de falta de jurisdiccion y competencia a los juzados administrativos,   AUDIENCIA INICIAL PARA 6 MARZO 2020.  AUDIENCIA 6 MARZO 2020. CITACION PARA NOTIFICACION EL 19 MARZO 2019, 13 feb 2019, recurso de reposicion - apelacion contra auto que nego llamamiento a pascual bravotenian ingreado el estado no el auto, lo notificaron el mismo dia del vencimiento. algunos podrian resultar extemporaneos por este  motivo. RADICADA ENTIDAD 10-DIC-2018. CONTESTADA DESPUES DE VACANCIA JUDICIAL DEL 11 DE ENERO DE 2019, EL 16 DE ENERO DE 2019, PUERTO BERRIO, PASCUAL BRAVO PUERTO BERRIO, LABORAl ordinaria"/>
    <d v="2020-08-31T00:00:00"/>
    <s v="2018-11"/>
    <s v="3"/>
    <s v="2020-07"/>
    <n v="0.73486768506759159"/>
    <n v="12097613.761623584"/>
    <n v="0"/>
    <d v="2021-11-01T00:00:00"/>
    <n v="1.1698630136986301"/>
    <n v="4.3843078519294892E-2"/>
    <n v="0"/>
    <n v="0.5"/>
    <s v="MEDIA"/>
    <x v="2"/>
    <n v="0"/>
  </r>
  <r>
    <n v="2230"/>
    <d v="2018-11-02T00:00:00"/>
    <d v="2018-11-02T00:00:00"/>
    <s v="Juzgado laboral del circuito de Puerto Berrío"/>
    <s v="05579310500120180029600"/>
    <s v="2019"/>
    <x v="1"/>
    <s v="GENIA MARIA ROBLEDO SERNA, CC.43.657.064_x000a_LUZ DEISY GOMEZ MORALES, CC.1.039.680.064 (y otros)"/>
    <s v="jose luis muñoz  CC  71185850"/>
    <n v="207.93899999999999"/>
    <s v="ORDINARIA"/>
    <s v="RECONOCIMIENTO Y PAGO DE OTRAS PRESTACIONES SALARIALES, SOLCIALES Y SALARIOS"/>
    <s v="MEDIO   "/>
    <s v="MEDIO   "/>
    <s v="MEDIO   "/>
    <s v="MEDIO   "/>
    <n v="0.5"/>
    <s v="MEDIA"/>
    <n v="16462302"/>
    <n v="0"/>
    <s v="AUDIENCIA INICIAL O PRIMERA AUDIENCIA"/>
    <m/>
    <s v="NO"/>
    <s v="NO"/>
    <n v="3"/>
    <s v="MONICA ADRIANA RAMIREZ ESTRADA"/>
    <n v="1449"/>
    <s v="3 DE ABRIL DE 2017"/>
    <n v="170967"/>
    <s v="EDUCACION"/>
    <s v="asistio baena, traslado por competencia, prosperola excepcion de falta de jurisdiccion y competencia a los juzados administrativos,  . AUDIENCIA INICIAL PARA 6 MARZO 2020. CITACION PARA NOTIFICACION EL 19 MARZO 2019, 13 feb 2019, recurso de reposicion - apelacion contra auto que nego llamamiento a pascual bravo tenian ingreado el estado no el auto, lo notificaron el mismo dia del vencimiento. algunos podrian resultar extemporaneos por este  motivo. RADICADA ENTIDAD 10-DIC-2018. CONTESTADA DESPUES DE VACANCIA JUDICIAL DEL 11 DE ENERO DE 2019, EL 16 DE ENERO DE 2019, PUERTO BERRIO, PASCUAL BRAVO PUERTO BERRIO, LABORAl ordinaria"/>
    <d v="2020-08-31T00:00:00"/>
    <s v="2018-11"/>
    <s v="3"/>
    <s v="2020-07"/>
    <n v="0.73486768506759159"/>
    <n v="12097613.761623584"/>
    <n v="0"/>
    <d v="2021-11-01T00:00:00"/>
    <n v="1.1698630136986301"/>
    <n v="4.3843078519294892E-2"/>
    <n v="0"/>
    <n v="0.5"/>
    <s v="MEDIA"/>
    <x v="2"/>
    <n v="0"/>
  </r>
  <r>
    <n v="2231"/>
    <d v="2018-11-02T00:00:00"/>
    <d v="2018-11-02T00:00:00"/>
    <s v="Juzgado laboral del circuito de Puerto Berrío"/>
    <s v="05579310500120180029700"/>
    <s v="2019"/>
    <x v="1"/>
    <s v="MARIA FABIOLA OSPINA RUIZ "/>
    <s v="jose luis muñoz  CC  71185850"/>
    <n v="207.93899999999999"/>
    <s v="ORDINARIA"/>
    <s v="RECONOCIMIENTO Y PAGO DE OTRAS PRESTACIONES SALARIALES, SOLCIALES Y SALARIOS"/>
    <s v="MEDIO   "/>
    <s v="MEDIO   "/>
    <s v="MEDIO   "/>
    <s v="MEDIO   "/>
    <n v="0.5"/>
    <s v="MEDIA"/>
    <n v="16462302"/>
    <n v="0"/>
    <s v="AUDIENCIA INICIAL O PRIMERA AUDIENCIA"/>
    <m/>
    <s v="NO"/>
    <s v="NO"/>
    <n v="3"/>
    <s v="MONICA ADRIANA RAMIREZ ESTRADA"/>
    <n v="1449"/>
    <s v="3 DE ABRIL DE 2017"/>
    <n v="170967"/>
    <s v="EDUCACION"/>
    <s v="asistio baena, traslado por competencia, prosperola excepcion de falta de jurisdiccion y competencia a los juzados administrativos,   AUDIENCIA INICIAL PARA 6 MARZO 2020. CITACION PARA NOTIFICACION EL 19 MARZO 2019,  CITACION PARA NOTIFICACION EL 19 MARZO 2019, 13 feb 2019, recurso de reposicion - apelacion contra auto que nego llamamiento a pascual bravo tenian ingreado el estado no el auto, lo notificaron el mismo dia del vencimiento. algunos podrian resultar extemporaneos por este  motivo. RADICADA ENTIDAD 10-DIC-2018. CONTESTADA DESPUES DE VACANCIA JUDICIAL DEL 11 DE ENERO DE 2019, EL 16 DE ENERO DE 2019, PUERTO BERRIO, PASCUAL BRAVO PUERTO BERRIO, LABORAl ordinaria"/>
    <d v="2020-08-31T00:00:00"/>
    <s v="2018-11"/>
    <s v="3"/>
    <s v="2020-07"/>
    <n v="0.73486768506759159"/>
    <n v="12097613.761623584"/>
    <n v="0"/>
    <d v="2021-11-01T00:00:00"/>
    <n v="1.1698630136986301"/>
    <n v="4.3843078519294892E-2"/>
    <n v="0"/>
    <n v="0.5"/>
    <s v="MEDIA"/>
    <x v="2"/>
    <n v="0"/>
  </r>
  <r>
    <n v="2232"/>
    <d v="2018-11-19T00:00:00"/>
    <d v="2018-11-19T00:00:00"/>
    <s v="Juzgado laboral del circuito de Puerto Berrío"/>
    <s v="05579310500120180030200"/>
    <s v="2019"/>
    <x v="1"/>
    <s v="LILIANA ISABEL RODRIGUEZ ZAPATA "/>
    <s v="jose luis muñoz  CC  71185850"/>
    <n v="207.93899999999999"/>
    <s v="ORDINARIA"/>
    <s v="RECONOCIMIENTO Y PAGO DE OTRAS PRESTACIONES SALARIALES, SOLCIALES Y SALARIOS"/>
    <s v="MEDIO   "/>
    <s v="MEDIO   "/>
    <s v="MEDIO   "/>
    <s v="MEDIO   "/>
    <n v="0.5"/>
    <s v="MEDIA"/>
    <n v="16462302"/>
    <n v="0"/>
    <s v="AUDIENCIA INICIAL O PRIMERA AUDIENCIA"/>
    <m/>
    <s v="NO"/>
    <s v="NO"/>
    <n v="3"/>
    <s v="MONICA ADRIANA RAMIREZ ESTRADA"/>
    <n v="1449"/>
    <s v="3 DE ABRIL DE 2017"/>
    <n v="170967"/>
    <s v="EDUCACION"/>
    <s v="17 julio audiencia inicial, falta de jurisdiccion y competencia, se trasladan  las diligencias a Medellin, juzgados administrativos, APLAZAMIENTO POR CUARENTENA MARZO ABRIL 2020. AUDIENCIA INICIAL PARA 31 MARZO 2020. CITACION PARA NOTIFICACION EL 19 MARZO 2019,  13 feb 2019, recurso de reposicion - apelacion contra auto que nego llamamiento a pascual bravo tenian ingreado el estado no el auto, lo notificaron el mismo dia del vencimiento. algunos podrian resultar extemporaneos por este  motivo. RADICADA ENTIDAD 10-DIC-2018. CONTESTADA DESPUES DE VACANCIA JUDICIAL DEL 11 DE ENERO DE 2019, EL 16 DE ENERO DE 2019, PUERTO BERRIO, PASCUAL BRAVO PUERTO BERRIO, LABORAl ordinaria"/>
    <d v="2020-08-31T00:00:00"/>
    <s v="2018-11"/>
    <s v="3"/>
    <s v="2020-07"/>
    <n v="0.73486768506759159"/>
    <n v="12097613.761623584"/>
    <n v="0"/>
    <d v="2021-11-18T00:00:00"/>
    <n v="1.2164383561643837"/>
    <n v="4.3843078519294892E-2"/>
    <n v="0"/>
    <n v="0.5"/>
    <s v="MEDIA"/>
    <x v="2"/>
    <n v="0"/>
  </r>
  <r>
    <n v="2233"/>
    <d v="2018-11-19T00:00:00"/>
    <d v="2018-11-19T00:00:00"/>
    <s v="Juzgado laboral del circuito de Puerto Berrío"/>
    <s v="05579310500120180030300"/>
    <s v="2019"/>
    <x v="1"/>
    <s v="MARÍA CECILIA RODRÍGUEZ REINA "/>
    <s v="jose luis muñoz  CC  71185850"/>
    <n v="207.93899999999999"/>
    <s v="ORDINARIA"/>
    <s v="RECONOCIMIENTO Y PAGO DE OTRAS PRESTACIONES SALARIALES, SOLCIALES Y SALARIOS"/>
    <s v="MEDIO   "/>
    <s v="MEDIO   "/>
    <s v="MEDIO   "/>
    <s v="MEDIO   "/>
    <n v="0.5"/>
    <s v="MEDIA"/>
    <n v="16462302"/>
    <n v="0"/>
    <s v="AUDIENCIA INICIAL O PRIMERA AUDIENCIA"/>
    <m/>
    <s v="NO"/>
    <s v="NO"/>
    <n v="3"/>
    <s v="MONICA ADRIANA RAMIREZ ESTRADA"/>
    <n v="1449"/>
    <s v="3 DE ABRIL DE 2017"/>
    <n v="170967"/>
    <s v="EDUCACION"/>
    <s v=" AUDIENCIA INICIAL PARA 31 MARZO 2020. CITACION PARA NOTIFICACION EL 19 MARZO 2019, 13 feb 2019, recurso de reposicion - apelacion contra auto que nego llamamiento a pascual bravo tenian ingreado el estado no el auto, lo notificaron el mismo dia del vencimiento. algunos podrian resultar extemporaneos por este  motivo. RADICADA ENTIDAD 10-DIC-2018. CONTESTADA DESPUES DE VACANCIA JUDICIAL DEL 11 DE ENERO DE 2019, EL 16 DE ENERO DE 2019, PUERTO BERRIO, PASCUAL BRAVO PUERTO BERRIO, LABORAl ordinaria"/>
    <d v="2020-08-31T00:00:00"/>
    <s v="2018-11"/>
    <s v="3"/>
    <s v="2020-07"/>
    <n v="0.73486768506759159"/>
    <n v="12097613.761623584"/>
    <n v="0"/>
    <d v="2021-11-18T00:00:00"/>
    <n v="1.2164383561643837"/>
    <n v="4.3843078519294892E-2"/>
    <n v="0"/>
    <n v="0.5"/>
    <s v="MEDIA"/>
    <x v="2"/>
    <n v="0"/>
  </r>
  <r>
    <n v="2234"/>
    <d v="2018-11-19T00:00:00"/>
    <d v="2018-11-19T00:00:00"/>
    <s v="Juzgado laboral del circuito de Puerto Berrío"/>
    <s v="05579310500120180030400"/>
    <s v="2019"/>
    <x v="1"/>
    <s v="MARIA ESPERANZA ALVAREZ CUETO "/>
    <s v="jose luis muñoz  CC  71185850"/>
    <n v="207.93899999999999"/>
    <s v="ORDINARIA"/>
    <s v="RECONOCIMIENTO Y PAGO DE OTRAS PRESTACIONES SALARIALES, SOLCIALES Y SALARIOS"/>
    <s v="MEDIO   "/>
    <s v="MEDIO   "/>
    <s v="MEDIO   "/>
    <s v="MEDIO   "/>
    <n v="0.5"/>
    <s v="MEDIA"/>
    <n v="16462302"/>
    <n v="0"/>
    <s v="AUDIENCIA INICIAL O PRIMERA AUDIENCIA"/>
    <m/>
    <s v="NO"/>
    <s v="NO"/>
    <n v="3"/>
    <s v="MONICA ADRIANA RAMIREZ ESTRADA"/>
    <n v="1449"/>
    <s v="3 DE ABRIL DE 2017"/>
    <n v="170967"/>
    <s v="EDUCACION"/>
    <s v="  AUDIENCIA INICIAL PARA 31 MARZO 2020. CITACION PARA NOTIFICACION EL 19 MARZO 2019,  13 feb 2019, recurso de reposicion - apelacion contra auto que nego llamamiento a pascual bravo tenian ingreado el estado no el auto, lo notificaron el mismo dia del vencimiento. algunos podrian resultar extemporaneos por este  motivo.  RADICADA ENTIDAD 10-DIC-2018. CONTESTADA DESPUES DE VACANCIA JUDICIAL DEL 11 DE ENERO DE 2019, EL 16 DE ENERO DE 2019, PUERTO BERRIO, PASCUAL BRAVO PUERTO BERRIO, LABORAl ordinaria"/>
    <d v="2020-08-31T00:00:00"/>
    <s v="2018-11"/>
    <s v="3"/>
    <s v="2020-07"/>
    <n v="0.73486768506759159"/>
    <n v="12097613.761623584"/>
    <n v="0"/>
    <d v="2021-11-18T00:00:00"/>
    <n v="1.2164383561643837"/>
    <n v="4.3843078519294892E-2"/>
    <n v="0"/>
    <n v="0.5"/>
    <s v="MEDIA"/>
    <x v="2"/>
    <n v="0"/>
  </r>
  <r>
    <n v="2235"/>
    <d v="2018-11-19T00:00:00"/>
    <d v="2018-11-19T00:00:00"/>
    <s v="Juzgado laboral del circuito de Puerto Berrío"/>
    <s v="05579310500120180030500"/>
    <s v="2019"/>
    <x v="1"/>
    <s v="BARBARITA CLAVIJO CASTRO "/>
    <s v="jose luis muñoz  CC  71185850"/>
    <n v="207.93899999999999"/>
    <s v="ORDINARIA"/>
    <s v="RECONOCIMIENTO Y PAGO DE OTRAS PRESTACIONES SALARIALES, SOLCIALES Y SALARIOS"/>
    <s v="MEDIO   "/>
    <s v="MEDIO   "/>
    <s v="MEDIO   "/>
    <s v="MEDIO   "/>
    <n v="0.5"/>
    <s v="MEDIA"/>
    <n v="16462302"/>
    <n v="0"/>
    <s v="AUDIENCIA INICIAL O PRIMERA AUDIENCIA"/>
    <m/>
    <s v="NO"/>
    <s v="NO"/>
    <n v="3"/>
    <s v="MONICA ADRIANA RAMIREZ ESTRADA"/>
    <n v="1449"/>
    <s v="3 DE ABRIL DE 2017"/>
    <n v="170967"/>
    <s v="EDUCACION"/>
    <s v="17 julio audiencia inicial, falta de jurisdiccion y competencia, se trasladan  las diligencias a Medellin, juzgados administrativos,  AUDIENCIA INICIAL PARA 1 ABRIL DE 2020. CITACION PARA NOTIFICACION EL 19 MARZO 2019,  13 feb 2019, recurso de reposicion - apelacion contra auto que nego llamamiento a pascual bravo tenian ingreado el estado no el auto, lo notificaron el mismo dia del vencimiento. algunos podrian resultar extemporaneos por este  motivo. RADICADA ENTIDAD 10-DIC-2018. CONTESTADA DESPUES DE VACANCIA JUDICIAL DEL 11 DE ENERO DE 2019, EL 16 DE ENERO DE 2019, PUERTO BERRIO, PASCUAL BRAVO PUERTO BERRIO, LABORAl ordinaria"/>
    <d v="2020-08-31T00:00:00"/>
    <s v="2018-11"/>
    <s v="3"/>
    <s v="2020-07"/>
    <n v="0.73486768506759159"/>
    <n v="12097613.761623584"/>
    <n v="0"/>
    <d v="2021-11-18T00:00:00"/>
    <n v="1.2164383561643837"/>
    <n v="4.3843078519294892E-2"/>
    <n v="0"/>
    <n v="0.5"/>
    <s v="MEDIA"/>
    <x v="2"/>
    <n v="0"/>
  </r>
  <r>
    <n v="2236"/>
    <d v="2018-11-19T00:00:00"/>
    <d v="2018-11-19T00:00:00"/>
    <s v="Juzgado laboral del circuito de Puerto Berrío"/>
    <s v="05579310500120180030600"/>
    <s v="2019"/>
    <x v="1"/>
    <s v="GREISI QUERINET ISAZA AGUILAR "/>
    <s v="jose luis muñoz  CC  71185850"/>
    <n v="207.93899999999999"/>
    <s v="ORDINARIA"/>
    <s v="RECONOCIMIENTO Y PAGO DE OTRAS PRESTACIONES SALARIALES, SOLCIALES Y SALARIOS"/>
    <s v="MEDIO   "/>
    <s v="MEDIO   "/>
    <s v="MEDIO   "/>
    <s v="MEDIO   "/>
    <n v="0.5"/>
    <s v="MEDIA"/>
    <n v="16462302"/>
    <n v="0"/>
    <s v="CONTESTACIÓN"/>
    <m/>
    <s v="NO"/>
    <s v="NO"/>
    <n v="3"/>
    <s v="MONICA ADRIANA RAMIREZ ESTRADA"/>
    <n v="1449"/>
    <s v="3 DE ABRIL DE 2017"/>
    <n v="170967"/>
    <s v="EDUCACION"/>
    <s v="AUDIENCIA INICIAL PARA 1 ABRIL DE 2020. CITACION PARA NOTIFICACION EL 19 MARZO 2019, 13 feb 2019, recurso de reposicion - apelacion contra auto que nego llamamiento a pascual bravo tenian ingreado el estado no el auto, lo notificaron el mismo dia del vencimiento. algunos podrian resultar extemporaneos por este  motivo. RADICADA ENTIDAD 10-DIC-2018. CONTESTADA DESPUES DE VACANCIA JUDICIAL DEL 11 DE ENERO DE 2019, EL 16 DE ENERO DE 2019, PUERTO BERRIO, PASCUAL BRAVO PUERTO BERRIO, LABORAl ordinaria"/>
    <d v="2020-08-31T00:00:00"/>
    <s v="2018-11"/>
    <s v="3"/>
    <s v="2020-07"/>
    <n v="0.73486768506759159"/>
    <n v="12097613.761623584"/>
    <n v="0"/>
    <d v="2021-11-18T00:00:00"/>
    <n v="1.2164383561643837"/>
    <n v="4.3843078519294892E-2"/>
    <n v="0"/>
    <n v="0.5"/>
    <s v="MEDIA"/>
    <x v="2"/>
    <n v="0"/>
  </r>
  <r>
    <n v="2237"/>
    <d v="2018-10-12T00:00:00"/>
    <d v="2018-10-08T00:00:00"/>
    <s v="Juzgado Treinta y uno (31) Administrativo Oral del Circuito de Medellín"/>
    <s v="05001333303120180021200"/>
    <s v="2019"/>
    <x v="0"/>
    <s v="ANGELA MARIA MOLINA DURANGO pascual b"/>
    <s v="Marisol Herrera Ortiz CC43287871"/>
    <n v="210986"/>
    <s v="NULIDAD Y RESTABLECIMIENTO DEL DERECHO - LABORAL"/>
    <s v="RECONOCIMIENTO Y PAGO DE OTRAS PRESTACIONES SALARIALES, SOLCIALES Y SALARIOS"/>
    <s v="MEDIO   "/>
    <s v="MEDIO   "/>
    <s v="MEDIO   "/>
    <s v="MEDIO   "/>
    <n v="0.5"/>
    <s v="MEDIA"/>
    <n v="38344762"/>
    <n v="0"/>
    <s v=" RECURSO DE APELACIÓN AUTO "/>
    <m/>
    <s v="NO"/>
    <s v="NO"/>
    <n v="3"/>
    <s v="MONICA ADRIANA RAMIREZ ESTRADA"/>
    <n v="1449"/>
    <s v="3 DE ABRIL DE 2017"/>
    <n v="170967"/>
    <s v="EDUCACION"/>
    <s v="apelacion auto que niega llamamiento y concede otro NOVIEMBRE 2019. contestacion 14 de mayo de 2019, PASUCAL BRAVO NOTIFICADA 15 MARZO VENCE 30 MAYO"/>
    <d v="2020-08-31T00:00:00"/>
    <s v="2018-10"/>
    <s v="3"/>
    <s v="2020-07"/>
    <n v="0.73572886802285709"/>
    <n v="28211348.340865865"/>
    <n v="0"/>
    <d v="2021-10-11T00:00:00"/>
    <n v="1.1123287671232878"/>
    <n v="4.3843078519294892E-2"/>
    <n v="0"/>
    <n v="0.5"/>
    <s v="MEDIA"/>
    <x v="2"/>
    <n v="0"/>
  </r>
  <r>
    <n v="2238"/>
    <d v="2014-07-15T00:00:00"/>
    <d v="2014-06-16T00:00:00"/>
    <s v="Juzgado Diecisiete (17) Administrativo Oral del Circuito de Medellín"/>
    <s v="05001333301720140000500"/>
    <s v="2019"/>
    <x v="0"/>
    <s v="ALVARO LEON MOLINA SANCHEZ"/>
    <s v="Leonardo Fabio Guevara Díaz"/>
    <n v="97002"/>
    <s v="NULIDAD Y RESTABLECIMIENTO DEL DERECHO - LABORAL"/>
    <s v="RELIQUIDACIÓN DE LA PENSIÓN"/>
    <s v="BAJO"/>
    <s v="BAJO"/>
    <s v="BAJO"/>
    <s v="BAJO"/>
    <n v="0.05"/>
    <s v="REMOTA"/>
    <n v="22940849"/>
    <n v="0"/>
    <s v=" SENTENCIA 1RA FAVORABLE"/>
    <m/>
    <s v="NO"/>
    <s v="NO"/>
    <n v="7"/>
    <s v="MONICA ADRIANA RAMIREZ ESTRADA"/>
    <n v="1449"/>
    <s v="3 DE ABRIL DE 2017"/>
    <n v="170967"/>
    <s v="EDUCACION"/>
    <s v="reliquidación pensión recibida de Diana Raigoza el 4 de enero de 2019. falta de legitimación en la causa por pasiva del Departamento, condenado el Ministerior FONPREMAG"/>
    <d v="2020-08-31T00:00:00"/>
    <s v="2014-07"/>
    <s v="7"/>
    <s v="2020-07"/>
    <n v="0.89647995697306138"/>
    <n v="20566011.324445497"/>
    <n v="0"/>
    <d v="2021-07-13T00:00:00"/>
    <n v="0.86575342465753424"/>
    <n v="4.3843078519294892E-2"/>
    <n v="0"/>
    <n v="0.05"/>
    <s v="REMOTA"/>
    <x v="1"/>
    <n v="0"/>
  </r>
  <r>
    <n v="2239"/>
    <d v="2019-01-31T00:00:00"/>
    <d v="2018-08-08T00:00:00"/>
    <s v="Tribunal Administrativo Sala Primera (01) de Oralidad de Medellín"/>
    <s v="05001233300020180147200"/>
    <s v="2019"/>
    <x v="0"/>
    <s v="URBANO ANTONIO OSPINA LAYOS CC3481198"/>
    <s v="Demetrio Arevalo Forero CC79470696"/>
    <n v="112405"/>
    <s v="NULIDAD Y RESTABLECIMIENTO DEL DERECHO - LABORAL"/>
    <s v="OTRAS"/>
    <s v="MEDIO   "/>
    <s v="MEDIO   "/>
    <s v="MEDIO   "/>
    <s v="MEDIO   "/>
    <n v="0.5"/>
    <s v="MEDIA"/>
    <n v="554086362"/>
    <n v="0"/>
    <s v="AUDIENCIA INICIAL O PRIMERA AUDIENCIA"/>
    <m/>
    <s v="NO"/>
    <s v="NO"/>
    <n v="3"/>
    <s v="MONICA ADRIANA RAMIREZ ESTRADA"/>
    <n v="1449"/>
    <s v="3 DE ABRIL DE 2017"/>
    <n v="170967"/>
    <s v="EDUCACION"/>
    <s v="correo actualizando correos y solicitud acceso a expediente digital, aplazada por cuarentena marzo - abril 2020, .  CONTESTADA.  25 ABRIL 2019.  , EL notificada el 31 enero de 2019, VENCE 17 abril. PENSION DE SOBREVIVIENTES DE LA SRA ARACELLY DEL SOCORRO ALVAREZ BERRIO"/>
    <d v="2020-08-31T00:00:00"/>
    <s v="2019-01"/>
    <s v="3"/>
    <s v="2020-07"/>
    <n v="1.0434541229259338"/>
    <n v="578163698.88593137"/>
    <n v="0"/>
    <d v="2022-01-30T00:00:00"/>
    <n v="1.4164383561643836"/>
    <n v="4.3843078519294892E-2"/>
    <n v="0"/>
    <n v="0.5"/>
    <s v="MEDIA"/>
    <x v="2"/>
    <n v="0"/>
  </r>
  <r>
    <n v="2240"/>
    <d v="2018-12-12T00:00:00"/>
    <d v="2018-12-04T00:00:00"/>
    <s v="Juzgado Veinte (20) Administrativo Oral del Circuito de Medellín"/>
    <s v="05001333302020180048700"/>
    <s v="2019"/>
    <x v="0"/>
    <s v="LUIS RICARGO ESTRADA MONTOYA CC3487596 LEY 71 DE 1988"/>
    <s v="Jaime Javier Díaz Peláez CC70091458"/>
    <n v="89803"/>
    <s v="NULIDAD Y RESTABLECIMIENTO DEL DERECHO - LABORAL"/>
    <s v="OTRAS"/>
    <s v="BAJO"/>
    <s v="BAJO"/>
    <s v="BAJO"/>
    <s v="BAJO"/>
    <n v="0.05"/>
    <s v="REMOTA"/>
    <n v="26059478"/>
    <n v="0"/>
    <s v=" SENTENCIA 1RA FAVORABLE"/>
    <m/>
    <s v="NO"/>
    <s v="NO"/>
    <n v="3"/>
    <s v="MONICA ADRIANA RAMIREZ ESTRADA"/>
    <n v="1449"/>
    <s v="3 DE ABRIL DE 2017"/>
    <n v="170967"/>
    <s v="EDUCACION"/>
    <s v="SENTENCIA FAVOIRABLE AL DEPTO.  FEB 2020. CONTETADA 20 MAYO NO LEY 71 DE 1988 NO ES DOCENTE PERO EDUCACION LO REMITIO A FONPREMAG LEY 71 DE 1988, Por Resolución 2595 del 10 de junio de 1998 el Departamento de Antioquia negó_x000a_el reconocimiento de la pensión de sobreviviente a la demandante por cuanto_x000a_el causante solo laboró 2 años y 269 días, tiempo inferior a los 20 años que_x000a_exige la Ley 6ª de 1945. Fol. 20,  Para que sean incluidas en la liquidación de costas, en atención al artículo 365_x000a_del Código General del Proceso, y en aplicación del Acuerdo 10554 de 2016 del_x000a_Consejo Superior de la Judicatura, se toma el 3% de la cuantía del proceso, para_x000a_fijar por concepto de agencias en derecho la suma de SETECIENTOS OCHENTA_x000a_MIL PESOS ($780.000)._x000a_En mérito de lo expuesto, el JUZGADO VEINTE ADMINISTRATIVO ORAL_x000a_DEL CIRCUITO DE MEDELLÍN, administrando justicia en nombre de la_x000a_República y por autoridad de la Ley,_x000a_F A L L A_x000a_PRIMERO: NEGAR PRETENSIONES de la demanda._x000a_SEGUNDO: CONDENAR EN COSTAS a la parte demandante, las cuales se_x000a_liquidarán por la Secretaría del Despacho, una vez en firme esta providencia._x000a_Para que sean incluidas en la liquidación de costas, se fija la suma de_x000a_SETECIENTOS OCHENTA MIL PESOS ($780.000), de conformidad con lo_x000a_expuesto en la parte motiva._x000a_TERCERO: En firme esta providencia, se ordena el archivo del expediente,_x000a_previa desanotación de su registro._x000a__x000a_El acto administrativo anterior fue confirmado vía recurso de reposición y de_x000a_apelación por la entidad demandada._x000a_Como se indicó líneas atrás, el régimen de seguridad social vigente para la fecha_x000a_de la muerte del causante exigía como condiciones para acceder al derecho a la_x000a_pensión de sobrevivientes que aquel hubiese laborado por lo menos 20 años_x000a_para entidades públicas, teniendo en cuenta que el señor Amado de Jesús_x000a_Castrillón para el 16 de noviembre de 1977 solo había laborado un tiempo de 2_x000a_años y 9 meses, es claro que no cumplía con este requisito y, por ende, su_x000a_esposa no resultó beneficiaria de la pensión de sobrevivientes._x000a_Las pretensiones del proceso están encaminadas a la aplicación de la Ley 100_x000a_de 1993 para efectuar el reconocimiento del derecho, norma que empezó a regir_x000a_en entidades territoriales el 30 de junio de 1995, por tanto, para la fecha en que_x000a_se estructuró el derecho, 16 de noviembre de 1977, es evidente que no estaba_x000a_rigiendo, lo que impide su aplicación al caso concreto._x000a_Se expuso que la aplicación del principio de favorabilidad en materia laboral al_x000a_confrontar varias normas, está sujeta a que las mismas estén vigentes en la_x000a_fecha del acaecimiento del hecho que es objeto de regulación, para la fecha de_x000a_la muerte del señor Amado de Jesús Castrillón no estaba vigente la Ley 100 de_x000a_1993, condición necesaria para realizar el juicio jurídico de ponderación._x000a_Deviene obligatorio inferir que la normativa aplicable al derecho reclamado por_x000a_la señora María Graciela Hoyos de Castrillón es la prevista en el Decreto 1848_x000a_de 1969 y Ley 12 de 1975, norma bajo la cual no tiene derecho a acceder a la_x000a_prestación, lo que conduce a negar las pretensiones de la demanda._x000a_4. COSTAS:_x000a_En aplicación de lo dispuesto por el artículo 188 del Código de Procedimiento_x000a_Administrativo y de lo Contencioso Administrativo, conforme al cual la condena_x000a_en costas surge del simple hecho de ser resueltas desfavorablemente las_x000a_pretensiones o argumentos de defensa, se condena en costas a la parte_x000a_demandante, las cuales serán liquidadas por la Secretaría del Despacho, una_x000a_vez en firme esta providencia."/>
    <d v="2020-08-31T00:00:00"/>
    <s v="2018-12"/>
    <s v="3"/>
    <s v="2020-07"/>
    <n v="0.73268911507362433"/>
    <n v="19093495.875100583"/>
    <n v="0"/>
    <d v="2021-12-11T00:00:00"/>
    <n v="1.2794520547945205"/>
    <n v="4.3843078519294892E-2"/>
    <n v="0"/>
    <n v="0.05"/>
    <s v="REMOTA"/>
    <x v="1"/>
    <n v="0"/>
  </r>
  <r>
    <n v="2241"/>
    <d v="2019-01-16T00:00:00"/>
    <d v="2019-02-20T00:00:00"/>
    <s v="Juzgado Promiscuo del Circuito  de EL BAGRE"/>
    <s v="05250318900120180013200"/>
    <s v="2019"/>
    <x v="1"/>
    <s v="SILVIA IRENE HERANNDEZ GONZALEZ"/>
    <s v="Julia Fernanda Muñoz Rincon"/>
    <n v="215.27799999999999"/>
    <s v="ORDINARIA"/>
    <s v="RECONOCIMIENTO Y PAGO DE OTRAS PRESTACIONES SALARIALES, SOLCIALES Y SALARIOS"/>
    <s v="MEDIO   "/>
    <s v="MEDIO   "/>
    <s v="MEDIO   "/>
    <s v="MEDIO   "/>
    <n v="0.5"/>
    <s v="MEDIA"/>
    <n v="23146693"/>
    <n v="0"/>
    <s v="CONTESTACIÓN"/>
    <m/>
    <s v="NO"/>
    <s v="NO"/>
    <n v="3"/>
    <s v="MONICA ADRIANA RAMIREZ ESTRADA"/>
    <n v="1449"/>
    <s v="3 DE ABRIL DE 2017"/>
    <n v="170967"/>
    <s v="EDUCACION"/>
    <s v="PASCUAL BRAVO. EL BAGRE NO HA ADMITIDO LOS LLAMAMIENTOS. DEPENDIENTE JUDICIAL A LITIGIO.  enviada por correo certificado servientrega. Judicial. PASCUAL BRAVO  EL BAGRE (lleva leonel), notificadas 20-02-2019"/>
    <d v="2020-08-31T00:00:00"/>
    <s v="2019-01"/>
    <s v="3"/>
    <s v="2020-07"/>
    <n v="1.0434541229259338"/>
    <n v="24152512.242950849"/>
    <n v="0"/>
    <d v="2022-01-15T00:00:00"/>
    <n v="1.3753424657534246"/>
    <n v="4.3843078519294892E-2"/>
    <n v="0"/>
    <n v="0.5"/>
    <s v="MEDIA"/>
    <x v="2"/>
    <n v="0"/>
  </r>
  <r>
    <n v="2242"/>
    <d v="2019-01-16T00:00:00"/>
    <d v="2019-02-20T00:00:00"/>
    <s v="Juzgado Promiscuo del Circuito  de EL BAGRE"/>
    <s v="05250318900120180012500"/>
    <s v="2019"/>
    <x v="1"/>
    <s v="LUIS CARLOS SANCHEZ VELASQUEZ"/>
    <s v="Julia Fernanda Muñoz Rincon"/>
    <n v="215.27799999999999"/>
    <s v="ORDINARIA"/>
    <s v="RECONOCIMIENTO Y PAGO DE OTRAS PRESTACIONES SALARIALES, SOLCIALES Y SALARIOS"/>
    <s v="MEDIO   "/>
    <s v="MEDIO   "/>
    <s v="MEDIO   "/>
    <s v="MEDIO   "/>
    <n v="0.5"/>
    <s v="MEDIA"/>
    <n v="75360562"/>
    <n v="0"/>
    <s v="CONTESTACIÓN"/>
    <m/>
    <s v="NO"/>
    <s v="NO"/>
    <n v="3"/>
    <s v="MONICA ADRIANA RAMIREZ ESTRADA"/>
    <n v="1449"/>
    <s v="3 DE ABRIL DE 2017"/>
    <n v="170967"/>
    <s v="EDUCACION"/>
    <s v="PASCUAL BRAVO.  EL BAGRE NO HA ADMITIDO LOS LLAMAMIENTOS. DEPENDIENTE JUDICIAL A LITIGIO. enviada por correo certificado servientrega. Judicial. PASCUAL BRAVO  EL BAGRE (lleva leonel), notificadas 20-02-2019"/>
    <d v="2020-08-31T00:00:00"/>
    <s v="2019-01"/>
    <s v="3"/>
    <s v="2020-07"/>
    <n v="1.0434541229259338"/>
    <n v="78635289.124915451"/>
    <n v="0"/>
    <d v="2022-01-15T00:00:00"/>
    <n v="1.3753424657534246"/>
    <n v="4.3843078519294892E-2"/>
    <n v="0"/>
    <n v="0.5"/>
    <s v="MEDIA"/>
    <x v="2"/>
    <n v="0"/>
  </r>
  <r>
    <n v="2243"/>
    <d v="2019-02-05T00:00:00"/>
    <d v="2018-12-04T00:00:00"/>
    <s v="Tribunal Administrativo de Antioquia, Sala Cuarta 4ta Oralidad"/>
    <s v="05001233300020180235900_x000a_"/>
    <s v="2019"/>
    <x v="0"/>
    <s v="JAIME EDUARDO POSADA RAMÍREZ, SANDRA MILENA SERNA RESTREPO, MARÍA VALENTINA POSADA SERNA, MARÍA DEL MAR POSADA SERNA, CRISTINA RAMÍREZ DE POSADA, JAIME POSAD SOTO"/>
    <s v="EDWIN OSORIO RODRÍGUEZ cc 98.563.822"/>
    <n v="97.471999999999994"/>
    <s v="REPARACIÓN DIRECTA"/>
    <s v="FALLA EN EL SERVICIO OTRAS CAUSAS"/>
    <s v="MEDIO   "/>
    <s v="MEDIO   "/>
    <s v="MEDIO   "/>
    <s v="MEDIO   "/>
    <n v="0.5"/>
    <s v="MEDIA"/>
    <n v="12596520110"/>
    <n v="0"/>
    <s v=" RECURSO DE APELACIÓN AUTO "/>
    <m/>
    <s v="NO"/>
    <s v="NO"/>
    <n v="3"/>
    <s v="MONICA ADRIANA RAMIREZ ESTRADA"/>
    <n v="1449"/>
    <s v="3 DE ABRIL DE 2017"/>
    <n v="170967"/>
    <s v="MINAS"/>
    <s v="oficio 2020030190391 del 2 de agosto de 2020, actualizando correos y solicitud acceso al expediente digital, GESTION TRANSPARENTE APARECE 05001230000020180235900, TRIBUNAL- TRIBUN AL, PARA MEJOR CONSULTA, SE INGRESO 2 VECES, APELACION AUTO QUE ADMITE LLAMAMIENTO EN GARANTIA, EFECTO DEVOLUTIVO 29 NOV 2019, respuesta inadmision, envio de nuevo pruebas y 2 traslados. se aclara la poliza siniestrada es la de la fecha de ocurrencia de los hechos en 2016, pero se pide accionar la 2 polizas, ya quela poliza inicial era de el condor que entro en liquidacion y no estaba vigente.  redurso reposicion auto inamision llammientos y solicitud revocatoria para correccion 16 julio 2019. contestada  20 mayo 2019, llamado en garantia a confianza y 3 titulares de la mina, sol pruebas minas DERRUMBE COPACABANA MINERIA Y OTROS  las nieves"/>
    <d v="2020-08-31T00:00:00"/>
    <s v="2019-02"/>
    <s v="3"/>
    <s v="2020-07"/>
    <n v="1.0374579956513144"/>
    <n v="13068360505.502073"/>
    <n v="0"/>
    <d v="2022-02-04T00:00:00"/>
    <n v="1.4301369863013698"/>
    <n v="4.3843078519294892E-2"/>
    <n v="0"/>
    <n v="0.5"/>
    <s v="MEDIA"/>
    <x v="2"/>
    <n v="0"/>
  </r>
  <r>
    <n v="2244"/>
    <d v="2018-11-22T00:00:00"/>
    <d v="2018-11-14T00:00:00"/>
    <s v="Juzgado Veinticuatro (24) Administrativo Oral del Circuito de Medellín"/>
    <s v="05001333302420180043100_x000a_"/>
    <s v="2019"/>
    <x v="0"/>
    <s v="INÉS ADELA QUIROZ MORENO,  CC43716308 pascual b_x000a_"/>
    <s v="Marisol Herrera Ortiz CC43287871"/>
    <n v="210.98599999999999"/>
    <s v="NULIDAD Y RESTABLECIMIENTO DEL DERECHO - LABORAL"/>
    <s v="RECONOCIMIENTO Y PAGO DE OTRAS PRESTACIONES SALARIALES, SOLCIALES Y SALARIOS"/>
    <s v="MEDIO   "/>
    <s v="MEDIO   "/>
    <s v="MEDIO   "/>
    <s v="MEDIO   "/>
    <n v="0.5"/>
    <s v="MEDIA"/>
    <n v="60183690"/>
    <n v="0"/>
    <s v="AUDIENCIA INICIAL O PRIMERA AUDIENCIA"/>
    <m/>
    <s v="NO"/>
    <s v="NO"/>
    <n v="3"/>
    <s v="MONICA ADRIANA RAMIREZ ESTRADA"/>
    <n v="1449"/>
    <s v="3 DE ABRIL DE 2017"/>
    <n v="170967"/>
    <s v="EDUCACION"/>
    <s v="pascual bravo. AUDIENCIA INCIIAL 20 FEBRERO 2020.  contestada 17 mayo notificada el 14 marzo vence el 27 mayo PASCUAL BRAVO EN MEDELLIN PERO LABORO EN BETULIA"/>
    <d v="2020-08-31T00:00:00"/>
    <s v="2018-11"/>
    <s v="3"/>
    <s v="2020-07"/>
    <n v="0.73486768506759159"/>
    <n v="44227048.949125558"/>
    <n v="0"/>
    <d v="2021-11-21T00:00:00"/>
    <n v="1.2246575342465753"/>
    <n v="4.3843078519294892E-2"/>
    <n v="0"/>
    <n v="0.5"/>
    <s v="MEDIA"/>
    <x v="2"/>
    <n v="0"/>
  </r>
  <r>
    <n v="2245"/>
    <d v="2018-07-26T00:00:00"/>
    <d v="2018-07-25T00:00:00"/>
    <s v="Juzgado Segundo (2) laboral Ordinario del circuito de Medellín"/>
    <s v="05001310500220180052900"/>
    <s v="2019"/>
    <x v="1"/>
    <s v="JUAN GABRIEL ZAPATA ISAZA, CC.15.516.533"/>
    <s v="Diana Marcela Toro Ramírez, C.C.39.175.383, T.P.200.498 C.S.J."/>
    <n v="200.49799999999999"/>
    <s v="ORDINARIA"/>
    <s v="PENSIÓN DE SOBREVIVIENTES"/>
    <s v="BAJO"/>
    <s v="BAJO"/>
    <s v="BAJO"/>
    <s v="BAJO"/>
    <n v="0.05"/>
    <s v="REMOTA"/>
    <n v="16562320"/>
    <n v="0"/>
    <s v=" INCIDENTE DE NULIDAD"/>
    <m/>
    <s v="NO"/>
    <s v="NO"/>
    <n v="3"/>
    <s v="MONICA ADRIANA RAMIREZ ESTRADA"/>
    <n v="1449"/>
    <s v="3 DE ABRIL DE 2017"/>
    <n v="170967"/>
    <s v="EDUCACION"/>
    <s v="audiencia de juzgamiento 2 de septiembre de 2020, contetada el 13 marzo 2019, con excepciones aparte falta de legitimacion en la causa le pertenece al fonpremag el bono o tiempod e un año laboro hasta el 2013 y murio el 2015, reclaman el esposo y las 2 hijas menores, pension de sobervivientes PORVENIR integrados en litisconsorcio por pasiva en auto del 4 de octubre de 2018 (20 s.m.l.v.)"/>
    <d v="2020-08-31T00:00:00"/>
    <s v="2018-07"/>
    <s v="3"/>
    <s v="2020-07"/>
    <n v="0.73871336652539898"/>
    <n v="12234807.164670946"/>
    <n v="0"/>
    <d v="2021-07-25T00:00:00"/>
    <n v="0.89863013698630134"/>
    <n v="4.3843078519294892E-2"/>
    <n v="0"/>
    <n v="0.05"/>
    <s v="REMOTA"/>
    <x v="1"/>
    <n v="0"/>
  </r>
  <r>
    <n v="2246"/>
    <d v="2019-02-21T00:00:00"/>
    <d v="2019-02-18T00:00:00"/>
    <s v="Juzgado Veintinueve (29) Administrativo Oral del Circuito de Medellín"/>
    <s v="05001333302920190007000"/>
    <s v="2019"/>
    <x v="0"/>
    <s v="ELIZABETH MARIA AGUDELO "/>
    <s v="DIANA CAROLINA ALZATE Y OTROS CC.41960817"/>
    <n v="165.81899999999999"/>
    <s v="NULIDAD Y RESTABLECIMIENTO DEL DERECHO - LABORAL"/>
    <s v="RELIQUIDACIÓN DE LA PENSIÓN"/>
    <s v="BAJO"/>
    <s v="BAJO"/>
    <s v="BAJO"/>
    <s v="BAJO"/>
    <n v="0.05"/>
    <s v="REMOTA"/>
    <n v="36291453"/>
    <n v="0"/>
    <s v=" SENTENCIA 1RA FAVORABLE"/>
    <m/>
    <s v="NO"/>
    <s v="NO"/>
    <n v="3"/>
    <s v="MONICA ADRIANA RAMIREZ ESTRADA"/>
    <n v="1449"/>
    <s v="3 DE ABRIL DE 2017"/>
    <n v="170967"/>
    <s v="EDUCACION"/>
    <s v="FALLO FAVORABLE, FONPREMAG Y SRIA Ed. Municipio Medellín pruebas. Notificado   se excepcionó el llamado del representante legal"/>
    <d v="2020-08-31T00:00:00"/>
    <s v="2019-02"/>
    <s v="3"/>
    <s v="2020-07"/>
    <n v="1.0374579956513144"/>
    <n v="37650858.088653877"/>
    <n v="0"/>
    <d v="2022-02-20T00:00:00"/>
    <n v="1.473972602739726"/>
    <n v="4.3843078519294892E-2"/>
    <n v="0"/>
    <n v="0.05"/>
    <s v="REMOTA"/>
    <x v="1"/>
    <n v="0"/>
  </r>
  <r>
    <n v="2247"/>
    <d v="2019-04-25T00:00:00"/>
    <d v="2019-01-15T00:00:00"/>
    <s v="Juzgado Primero promiscuo del circuito Laboral Ordinario de AMALFI Antioquia"/>
    <s v="05031318900120180019500"/>
    <s v="2019"/>
    <x v="1"/>
    <s v="LINA MARCELA SERNA JARAMILLO, CC.1.035.420.935"/>
    <s v="NATALIA BOTERO MANCO CC.43972357"/>
    <n v="172.73500000000001"/>
    <s v="ORDINARIA"/>
    <s v="RECONOCIMIENTO Y PAGO DE OTRAS PRESTACIONES SALARIALES, SOLCIALES Y SALARIOS"/>
    <s v="MEDIO   "/>
    <s v="MEDIO   "/>
    <s v="MEDIO   "/>
    <s v="MEDIO   "/>
    <n v="0.5"/>
    <s v="MEDIA"/>
    <n v="38000000"/>
    <n v="0"/>
    <s v="  SENTENCIA 2DA FAVORABLE"/>
    <m/>
    <s v="NO"/>
    <s v="NO"/>
    <n v="3"/>
    <s v="MONICA ADRIANA RAMIREZ ESTRADA"/>
    <n v="1449"/>
    <s v="3 DE ABRIL DE 2017"/>
    <n v="170967"/>
    <s v="EDUCACION"/>
    <s v="fallo a favor en segunda 31 ago 2020, alegatos en segunda, SUSTITUCION A ELIANA, amalfi. 6 marzo 2020, tramite y juzgamiento, sentencia favorable, apelada por la demandantes. pascual bravo. AUDIENCIA 5 DICIEMBRE 2020.  aceptan llamamiento en garantia - AMALFI CONTESTADA 2 MAYO 2019 ADICIONADA EL 3 MAYO 2019 Y ENVIO PRUEBA APARTE ULTIMA NOTIFICACION 24 DE ABRIL DE 2019"/>
    <d v="2020-08-31T00:00:00"/>
    <s v="2019-04"/>
    <s v="3"/>
    <s v="2020-07"/>
    <n v="1.0279083431257343"/>
    <n v="39060517.038777903"/>
    <n v="0"/>
    <d v="2022-04-24T00:00:00"/>
    <n v="1.6465753424657534"/>
    <n v="4.3843078519294892E-2"/>
    <n v="0"/>
    <n v="0.5"/>
    <s v="MEDIA"/>
    <x v="2"/>
    <n v="0"/>
  </r>
  <r>
    <n v="2248"/>
    <d v="2019-04-25T00:00:00"/>
    <d v="2019-01-15T00:00:00"/>
    <s v="Juzgado Primero promiscuo del circuito Laboral de AMALFI Antioquia"/>
    <s v="05031318900120180020000"/>
    <s v="2019"/>
    <x v="1"/>
    <s v="YOLIMA ANDREA CANO MIRA CC.30.092.426"/>
    <s v="NATALIA BOTERO MANCO CC.43972357"/>
    <n v="172.73500000000001"/>
    <s v="ORDINARIA"/>
    <s v="RECONOCIMIENTO Y PAGO DE OTRAS PRESTACIONES SALARIALES, SOLCIALES Y SALARIOS"/>
    <s v="MEDIO   "/>
    <s v="MEDIO   "/>
    <s v="MEDIO   "/>
    <s v="MEDIO   "/>
    <n v="0.5"/>
    <s v="MEDIA"/>
    <n v="48500000"/>
    <n v="0"/>
    <s v=" AUDIENCIA DE PRUEBAS"/>
    <m/>
    <s v="NO"/>
    <s v="NO"/>
    <n v="3"/>
    <s v="MONICA ADRIANA RAMIREZ ESTRADA"/>
    <n v="1449"/>
    <s v="3 DE ABRIL DE 2017"/>
    <n v="170967"/>
    <s v="EDUCACION"/>
    <s v="aplazada por cuarentena marzo - abril 2020, pascual bravo. AUDIENCIA 5 FEBRERO 2020.  aceptan llamamiento en garantia - AMALFI CONTESTADA 2 MAYO 2019 ADICIONADA EL 3 MAYO 2019 Y ENVIO PRUEBA APARTE ULTIMA NOTIFICACION 24 DE ABRIL DE 2019"/>
    <d v="2020-08-31T00:00:00"/>
    <s v="2019-04"/>
    <s v="3"/>
    <s v="2020-07"/>
    <n v="1.0279083431257343"/>
    <n v="49853554.641598113"/>
    <n v="0"/>
    <d v="2022-04-24T00:00:00"/>
    <n v="1.6465753424657534"/>
    <n v="4.3843078519294892E-2"/>
    <n v="0"/>
    <n v="0.5"/>
    <s v="MEDIA"/>
    <x v="2"/>
    <n v="0"/>
  </r>
  <r>
    <n v="2249"/>
    <d v="2017-02-03T00:00:00"/>
    <d v="2017-01-19T00:00:00"/>
    <s v="Juzgado Veintires (23) laboral del circuito de Medellín"/>
    <s v="05001310502320190054800"/>
    <s v="2019"/>
    <x v="1"/>
    <s v="JUAN CARLOS USMA RIOS cambio a juzgado"/>
    <s v="Julia Fernanda Muñoz Rincón, CC.1.040.491.173_x000a_        T.P. 215.278 del C.S.J._x000a_"/>
    <n v="215.27799999999999"/>
    <s v="ORDINARIA"/>
    <s v="RECONOCIMIENTO Y PAGO DE OTRAS PRESTACIONES SALARIALES, SOLCIALES Y SALARIOS"/>
    <s v="BAJO"/>
    <s v="BAJO"/>
    <s v="MEDIO   "/>
    <s v="MEDIO   "/>
    <n v="0.2525"/>
    <s v="MEDIA"/>
    <n v="99141813"/>
    <n v="0"/>
    <s v="CONTESTACIÓN"/>
    <m/>
    <s v="NO"/>
    <s v="NO"/>
    <n v="5"/>
    <s v="MONICA ADRIANA RAMIREZ ESTRADA"/>
    <n v="1449"/>
    <s v="3 DE ABRIL DE 2017"/>
    <n v="170967"/>
    <s v="EDUCACION"/>
    <s v="PASCUAL BRAV O. CAMBIA numeracion por cambio DE JUZGADO AL 23 (ANTERIOR 05001310502220170002900), COMPENSACION JUDICIAL, C.S.JUDICATURA, VER ACTUACION 11 ABRIL 2019. contestada laboral ordinario ED. ICETEX, LLAMAMIENTO A LA ASEGURADORA SURAMERICANA DE SEGUROS, 30- ABRIL - 2018, pruebas en CD contratación PASCUAL BRAVO.  El pascual no contestó."/>
    <d v="2020-08-31T00:00:00"/>
    <s v="2017-02"/>
    <s v="5"/>
    <s v="2020-07"/>
    <n v="0.77115025586143982"/>
    <n v="76453234.461517021"/>
    <n v="0"/>
    <d v="2022-02-02T00:00:00"/>
    <n v="1.4246575342465753"/>
    <n v="4.3843078519294892E-2"/>
    <n v="0"/>
    <n v="0.2525"/>
    <s v="MEDIA"/>
    <x v="2"/>
    <n v="0"/>
  </r>
  <r>
    <n v="2250"/>
    <d v="2019-04-24T00:00:00"/>
    <d v="2019-03-13T00:00:00"/>
    <s v="Juzgado primero promiscuo Laboral del circuito de SEGOVIA - Antioquia"/>
    <s v="05736318900120190003000"/>
    <s v="2019"/>
    <x v="1"/>
    <s v="SERGIO ANDRES VALENCIA CARDENAS CC.1,038,544,076"/>
    <s v="NATALIA BOTERO MANCO CC.43972357"/>
    <n v="172.73500000000001"/>
    <s v="ORDINARIA"/>
    <s v="RECONOCIMIENTO Y PAGO DE OTRAS PRESTACIONES SALARIALES, SOLCIALES Y SALARIOS"/>
    <s v="MEDIO   "/>
    <s v="MEDIO   "/>
    <s v="MEDIO   "/>
    <s v="MEDIO   "/>
    <n v="0.5"/>
    <s v="MEDIA"/>
    <n v="62100279"/>
    <n v="0"/>
    <s v="CONTESTACIÓN"/>
    <m/>
    <s v="NO"/>
    <s v="NO"/>
    <n v="3"/>
    <s v="MONICA ADRIANA RAMIREZ ESTRADA"/>
    <n v="1449"/>
    <s v="3 DE ABRIL DE 2017"/>
    <n v="170967"/>
    <s v="EDUCACION"/>
    <s v="NOTIFICACION LLAMAMIENTOS,10 mayo enviado servientrega parque luces, SEGOVIA.  NOTIFICADA 24/04/2019 se excepcionó el llamado del representante legal"/>
    <d v="2020-08-31T00:00:00"/>
    <s v="2019-04"/>
    <s v="3"/>
    <s v="2020-07"/>
    <n v="1.0279083431257343"/>
    <n v="63833394.894535832"/>
    <n v="0"/>
    <d v="2022-04-23T00:00:00"/>
    <n v="1.6438356164383561"/>
    <n v="4.3843078519294892E-2"/>
    <n v="0"/>
    <n v="0.5"/>
    <s v="MEDIA"/>
    <x v="2"/>
    <n v="0"/>
  </r>
  <r>
    <n v="2251"/>
    <d v="2019-04-24T00:00:00"/>
    <d v="2019-03-13T00:00:00"/>
    <s v="Juzgado primero promiscuo Laboral del circuito de SEGOVIA - Antioquia"/>
    <s v="05736318900120190003100"/>
    <s v="2019"/>
    <x v="1"/>
    <s v="ALIX DEL CARMEN CADAVID OSORIO CC.32.210.061"/>
    <s v="NATALIA BOTERO MANCO CC.43972357"/>
    <n v="172.73500000000001"/>
    <s v="ORDINARIA"/>
    <s v="RECONOCIMIENTO Y PAGO DE OTRAS PRESTACIONES SALARIALES, SOLCIALES Y SALARIOS"/>
    <s v="MEDIO   "/>
    <s v="MEDIO   "/>
    <s v="MEDIO   "/>
    <s v="MEDIO   "/>
    <n v="0.5"/>
    <s v="MEDIA"/>
    <n v="67234541"/>
    <n v="0"/>
    <s v="CONTESTACIÓN"/>
    <m/>
    <s v="NO"/>
    <s v="NO"/>
    <n v="3"/>
    <s v="MONICA ADRIANA RAMIREZ ESTRADA"/>
    <n v="1449"/>
    <s v="3 DE ABRIL DE 2017"/>
    <n v="170967"/>
    <s v="EDUCACION"/>
    <s v="PASCUAL BRAVO. NOTIFICACION LLAMAMIENTOS. 10 mayo enviado servientrega parque luces,  SEGOVIA.  NOTIFICADA 24/04/2019 se excepcionó el llamado del representante legal"/>
    <d v="2020-08-31T00:00:00"/>
    <s v="2019-04"/>
    <s v="3"/>
    <s v="2020-07"/>
    <n v="1.0279083431257343"/>
    <n v="69110945.640129253"/>
    <n v="0"/>
    <d v="2022-04-23T00:00:00"/>
    <n v="1.6438356164383561"/>
    <n v="4.3843078519294892E-2"/>
    <n v="0"/>
    <n v="0.5"/>
    <s v="MEDIA"/>
    <x v="2"/>
    <n v="0"/>
  </r>
  <r>
    <n v="2252"/>
    <d v="2019-04-11T00:00:00"/>
    <d v="2019-03-07T00:00:00"/>
    <s v="Juzgado Veintiocho (28) Administrativo Oral del Circuito de Medellín"/>
    <s v="05001333302820190005600"/>
    <s v="2019"/>
    <x v="0"/>
    <s v="DIGNO MARTINEZ FIGUERÓA"/>
    <s v="JUAN  CARLOS BELTRAN BEDOYA CC71777491"/>
    <n v="124.68600000000001"/>
    <s v="NULIDAD Y RESTABLECIMIENTO DEL DERECHO"/>
    <s v="OTRAS"/>
    <s v="BAJO"/>
    <s v="BAJO"/>
    <s v="MEDIO   "/>
    <s v="MEDIO   "/>
    <n v="0.2525"/>
    <s v="MEDIA"/>
    <n v="30450000"/>
    <n v="0"/>
    <s v="CONTESTACIÓN"/>
    <m/>
    <s v="si"/>
    <s v="NO"/>
    <n v="3"/>
    <s v="MONICA ADRIANA RAMIREZ ESTRADA"/>
    <n v="1449"/>
    <s v="3 DE ABRIL DE 2017"/>
    <n v="170967"/>
    <s v="CONTRALORIA DEPARTAMENTAL"/>
    <s v="contestada 25 julio 2019, AUTO DEL JUGADO OPORTUNIDAD DE PRESENTAR EL DEMANDANTE LOS TRASLADOS PARA EL VERDADERO DEMANDADO,  YA QUE LA CONTRALORIA NO CONTESTO LA MEDIDA CAUTELAR.  contestada 15 mayo 2019, LA MEDIDA CAUTELAR FUE NOTIFICADA A LA CONTRLORIA EL 11 DE ABRIL DE 2019, LA DEMANDA SOLO LA RECIBI EL VIRNES 2 DE MAYO DE 2019.  administrativa RESPONSABILIDAD FISCAL contraloria"/>
    <d v="2020-08-31T00:00:00"/>
    <s v="2019-04"/>
    <s v="3"/>
    <s v="2020-07"/>
    <n v="1.0279083431257343"/>
    <n v="31299809.048178609"/>
    <n v="0"/>
    <d v="2022-04-10T00:00:00"/>
    <n v="1.6082191780821917"/>
    <n v="4.3843078519294892E-2"/>
    <n v="0"/>
    <n v="0.2525"/>
    <s v="MEDIA"/>
    <x v="2"/>
    <n v="0"/>
  </r>
  <r>
    <n v="2253"/>
    <d v="2019-06-04T00:00:00"/>
    <d v="2019-06-04T00:00:00"/>
    <s v="Juzgado Séptimo (7) laboral Ordinario del Circuito de Medellín"/>
    <s v="05001310500720190027900"/>
    <s v="2019"/>
    <x v="1"/>
    <s v="FABIO DE JESUS RODRÍGUEZ ALVAREZ C.C. 71.536.121"/>
    <s v="DIANA CAROLINA PUENTES  ESPITIA  CC1130650662"/>
    <n v="255.554"/>
    <s v="ORDINARIA"/>
    <s v="OTRAS"/>
    <s v="MEDIO   "/>
    <s v="MEDIO   "/>
    <s v="MEDIO   "/>
    <s v="MEDIO   "/>
    <n v="0.5"/>
    <s v="MEDIA"/>
    <n v="49022982"/>
    <n v="0"/>
    <s v="CONTESTACIÓN"/>
    <m/>
    <s v="NO"/>
    <s v="NO"/>
    <n v="3"/>
    <s v="MONICA ADRIANA RAMIREZ ESTRADA"/>
    <n v="1449"/>
    <s v="3 DE ABRIL DE 2017"/>
    <n v="170967"/>
    <s v="EDUCACION"/>
    <s v="VIVA.  1 ago se pide emplazar a NORIA, en proceso notificacion de lo llamamientos aceptados. contestada y admite 4 llamamientos, se notificaron a tiempo, parque educativo carolina del principe, prestaciones sociales."/>
    <d v="2020-08-31T00:00:00"/>
    <s v="2019-06"/>
    <s v="3"/>
    <s v="2020-07"/>
    <n v="1.022003699737124"/>
    <n v="50101668.976146437"/>
    <n v="0"/>
    <d v="2022-06-03T00:00:00"/>
    <n v="1.7561643835616438"/>
    <n v="4.3843078519294892E-2"/>
    <n v="0"/>
    <n v="0.5"/>
    <s v="MEDIA"/>
    <x v="2"/>
    <n v="0"/>
  </r>
  <r>
    <n v="2254"/>
    <d v="2019-05-31T00:00:00"/>
    <d v="2019-05-17T00:00:00"/>
    <s v="Tribunal Administrativo de Antioquia despacho 12"/>
    <s v="05001233300020190130900"/>
    <s v="2019"/>
    <x v="0"/>
    <s v="ALDEMAR ALBERTO OROZCO VILLEGAS CC 3514663"/>
    <s v="CRISTIAN DARIO ACEVEDO CADAVID CC 1017141093"/>
    <n v="196.06100000000001"/>
    <s v="NULIDAD Y RESTABLECIMIENTO DEL DERECHO - LABORAL"/>
    <s v="PENSIÓN DE SOBREVIVIENTES"/>
    <s v="BAJO"/>
    <s v="BAJO"/>
    <s v="BAJO"/>
    <s v="BAJO"/>
    <n v="0.05"/>
    <s v="REMOTA"/>
    <n v="56812689"/>
    <n v="0"/>
    <s v="CONTESTACIÓN"/>
    <m/>
    <s v="NO"/>
    <s v="NO"/>
    <n v="3"/>
    <s v="MONICA ADRIANA RAMIREZ ESTRADA"/>
    <n v="1449"/>
    <s v="3 DE ABRIL DE 2017"/>
    <n v="170967"/>
    <s v="GESTION HUMANA Y DLLO ORGANIZACIONAL"/>
    <s v="Contestación en el TRIBUNAL, no sustitución pensional no demostró el conyugue que convivió 5 años/MAGISTRADA SUSANA NELLY  ACOSTA PRADA. SUSTITUCION PENSIONAL."/>
    <d v="2020-08-31T00:00:00"/>
    <s v="2019-05"/>
    <s v="3"/>
    <s v="2020-07"/>
    <n v="1.0246973838344398"/>
    <n v="58215813.786899656"/>
    <n v="0"/>
    <d v="2022-05-30T00:00:00"/>
    <n v="1.7452054794520548"/>
    <n v="4.3843078519294892E-2"/>
    <n v="0"/>
    <n v="0.05"/>
    <s v="REMOTA"/>
    <x v="1"/>
    <n v="0"/>
  </r>
  <r>
    <n v="2255"/>
    <d v="2018-03-15T00:00:00"/>
    <d v="2018-03-13T00:00:00"/>
    <s v="Juzgado Séptimo (7) laboral del Circuito de Medellín"/>
    <s v="05001310500720180016600"/>
    <s v="2019"/>
    <x v="1"/>
    <s v="JHON JAIRO MOLINA PEREZ"/>
    <s v="EDWIN BERNEY ZAPATA  ARDILA CC.71378202"/>
    <n v="198.113"/>
    <s v="NULIDAD Y RESTABLECIMIENTO DEL DERECHO - LABORAL"/>
    <s v="RECONOCIMIENTO Y PAGO DE PENSIÓN"/>
    <s v="MEDIO   "/>
    <s v="MEDIO   "/>
    <s v="MEDIO   "/>
    <s v="MEDIO   "/>
    <n v="0.5"/>
    <s v="MEDIA"/>
    <n v="16000000"/>
    <n v="0"/>
    <s v="AUDIENCIA INICIAL O PRIMERA AUDIENCIA"/>
    <m/>
    <s v="NO"/>
    <s v="NO"/>
    <n v="3"/>
    <s v="MONICA ADRIANA RAMIREZ ESTRADA"/>
    <n v="1449"/>
    <s v="3 DE ABRIL DE 2017"/>
    <n v="170967"/>
    <s v="GESTION HUMANA Y DLLO ORGANIZACIONAL"/>
    <s v="APLAZA AUDIENCIA DE PRUEBAS EN MARZO 2020, CUARENTENA, contestada. 25 julio 2019 VARIAS ENTIDADES DEMANDADAS INTEGRADAS EN LITIS CONSORCIO POR PASIVA,  SE DA POR CONTESTADA LA DEMANDA POR PARTE DEL POLITECNICO COLOMBIANO JAIME ISAZA CADAVID, SE ADMITE LA INTEGRACIÓN CON EL DEPARTAMENTO DE ANTIOQUIA, SE ORDENA NOTIFICAR Y SE RECONOCE PERSONERÍA. CV"/>
    <d v="2020-08-31T00:00:00"/>
    <s v="2018-03"/>
    <s v="3"/>
    <s v="2020-07"/>
    <n v="0.74420758606092174"/>
    <n v="11907321.376974748"/>
    <n v="0"/>
    <d v="2021-03-14T00:00:00"/>
    <n v="0.53424657534246578"/>
    <n v="4.3843078519294892E-2"/>
    <n v="0"/>
    <n v="0.5"/>
    <s v="MEDIA"/>
    <x v="2"/>
    <n v="0"/>
  </r>
  <r>
    <n v="2256"/>
    <d v="2019-07-15T00:00:00"/>
    <d v="2019-07-12T00:00:00"/>
    <s v="Juzgado Cuarto (4) laboral Ordinario del Circuito de Medellín"/>
    <s v="05001310500420190044100"/>
    <s v="2019"/>
    <x v="1"/>
    <s v="MARTIN GREGORIO HURTADO, CESAR AUGUSTO ÁLVAREZ TORO, LUISA AMALIA RAMÍREZ CORRALES, FERNANDO DE JESÚS GARCÍA DÍEZ, JHON JAIRO HIGUITA, SERGIO ALBERTO PALACIO, CARLOS ENRIQUE ZAPATA SEPÚLVEDA, LUIS FERNANDO CALLE ORTIZ, (otros)"/>
    <s v="CARLOS A. BALLESTEROS BARÓN, CC.70.114.927, T.P.33.513 del C.S.J"/>
    <n v="33.512999999999998"/>
    <s v="NULIDAD Y RESTABLECIMIENTO DEL DERECHO - LABORAL"/>
    <s v="OTRAS"/>
    <s v="BAJO"/>
    <s v="BAJO"/>
    <s v="BAJO"/>
    <s v="BAJO"/>
    <n v="0.05"/>
    <s v="REMOTA"/>
    <n v="97744440"/>
    <n v="0"/>
    <s v="CONTESTACIÓN"/>
    <m/>
    <s v="NO"/>
    <s v="NO"/>
    <n v="3"/>
    <s v="MONICA ADRIANA RAMIREZ ESTRADA"/>
    <n v="1449"/>
    <s v="3 DE ABRIL DE 2017"/>
    <n v="170967"/>
    <s v="FABRICA DE LICORES DE ANTIOQUIA"/>
    <s v="contestada 9 ago 2019, presentacion personal, 296 folios y cd, hacienda FLA, demanda de 8 servidorers, primas porel acta 1722 de 1977"/>
    <d v="2020-08-31T00:00:00"/>
    <s v="2019-07"/>
    <s v="3"/>
    <s v="2020-07"/>
    <n v="1.0197202253740043"/>
    <n v="99671982.385855839"/>
    <n v="0"/>
    <d v="2022-07-14T00:00:00"/>
    <n v="1.8684931506849316"/>
    <n v="4.3843078519294892E-2"/>
    <n v="0"/>
    <n v="0.05"/>
    <s v="REMOTA"/>
    <x v="1"/>
    <n v="0"/>
  </r>
  <r>
    <n v="2257"/>
    <d v="2019-06-21T00:00:00"/>
    <d v="2019-05-16T00:00:00"/>
    <s v="Juzgado Dieciocho (18) Administrativo Oral del Circuito de Medellín"/>
    <s v="05001333301820190020200"/>
    <s v="2019"/>
    <x v="0"/>
    <s v="ALONSO LEON URREGO LOPEZ"/>
    <s v="LILIANA MARCELA CORREA GONZALEZ CC43872499"/>
    <n v="241.43299999999999"/>
    <s v="NULIDAD Y RESTABLECIMIENTO DEL DERECHO"/>
    <s v="OTRAS"/>
    <s v="BAJO"/>
    <s v="BAJO"/>
    <s v="BAJO"/>
    <s v="BAJO"/>
    <n v="0.05"/>
    <s v="REMOTA"/>
    <n v="9737600"/>
    <n v="0"/>
    <s v="AUDIENCIA INICIAL O PRIMERA AUDIENCIA"/>
    <m/>
    <s v="NO"/>
    <s v="NO"/>
    <n v="3"/>
    <s v="MONICA ADRIANA RAMIREZ ESTRADA"/>
    <n v="1449"/>
    <s v="3 DE ABRIL DE 2017"/>
    <n v="170967"/>
    <s v="HACIENDA"/>
    <s v="CONTESTADA EL 18 SEPT 2019, OTRAS PRUEBAS DEL PROCESO COACTIVO ENVIADAS EL 20 SEPT 2019, VEHICULO ROBADO ITAGUI IMPUESTOS, DEMANDA CONTRA RESOLUCION DE AFORO. Contestación pruebas hacienda vehiculo hurtado, el demandante nunca agotó la cancelación de matricula."/>
    <d v="2020-08-31T00:00:00"/>
    <s v="2019-06"/>
    <s v="3"/>
    <s v="2020-07"/>
    <n v="1.022003699737124"/>
    <n v="9951863.2265602183"/>
    <n v="0"/>
    <d v="2022-06-20T00:00:00"/>
    <n v="1.8027397260273972"/>
    <n v="4.3843078519294892E-2"/>
    <n v="0"/>
    <n v="0.05"/>
    <s v="REMOTA"/>
    <x v="1"/>
    <n v="0"/>
  </r>
  <r>
    <n v="2258"/>
    <d v="2017-06-23T00:00:00"/>
    <d v="2017-06-21T00:00:00"/>
    <s v="Juzgado Treinta y Seis (36) Administrativo Oral del Circuito de Medellín"/>
    <s v=" _x000a_05001333303620170032500"/>
    <s v="2019"/>
    <x v="3"/>
    <s v="DISNEY JOHANA PARRA VALDES, SANDRO YOHAN LOPEZ OSPINA"/>
    <s v="DEFENSOR PUEBLO"/>
    <m/>
    <s v="POPULAR"/>
    <s v="OTRAS"/>
    <s v="MEDIO   "/>
    <s v="MEDIO   "/>
    <s v="MEDIO   "/>
    <s v="MEDIO   "/>
    <n v="0.5"/>
    <s v="MEDIA"/>
    <n v="0"/>
    <n v="0"/>
    <s v=" RECURSO DE APELACIÓN SENTENCIA"/>
    <m/>
    <s v="NO"/>
    <s v="NO"/>
    <n v="4"/>
    <s v="MONICA ADRIANA RAMIREZ ESTRADA"/>
    <n v="1449"/>
    <s v="3 DE ABRIL DE 2017"/>
    <n v="170967"/>
    <s v="INFRAESTRUCTURA"/>
    <s v="RECURSO DE APELACION ACEPTADO. servicios publicos, sentencia en primer adesfavorable, RIASCOS. ALEGATOS 30 SEPT 2019, Acción Popular.   VIOLACIÓN DERECHOS COLECTIVOS (recibido de Luis H. Riascos)"/>
    <d v="2020-08-31T00:00:00"/>
    <s v="2017-06"/>
    <s v="4"/>
    <s v="2020-07"/>
    <n v="0.76136533047353394"/>
    <n v="0"/>
    <n v="0"/>
    <d v="2021-06-22T00:00:00"/>
    <n v="0.80821917808219179"/>
    <n v="4.3843078519294892E-2"/>
    <n v="0"/>
    <n v="0.5"/>
    <s v="MEDIA"/>
    <x v="2"/>
    <n v="0"/>
  </r>
  <r>
    <n v="2259"/>
    <d v="2017-04-25T00:00:00"/>
    <d v="2017-03-17T00:00:00"/>
    <s v="Juzgado Dieciséis (16) Administrativo Oral del Circuito de Medellín"/>
    <s v=" _x000a_05001333301620170013500"/>
    <s v="2019"/>
    <x v="0"/>
    <s v="Nelson De Jesús Osorio Bustamante_x000a_"/>
    <s v="Juan Pablo Valencia Grisales_x000a_"/>
    <n v="192.922"/>
    <s v="NULIDAD Y RESTABLECIMIENTO DEL DERECHO"/>
    <s v="otras"/>
    <s v="BAJO"/>
    <s v="BAJO"/>
    <s v="BAJO"/>
    <s v="BAJO"/>
    <n v="0.05"/>
    <s v="REMOTA"/>
    <n v="57040931"/>
    <n v="0"/>
    <s v="AUDIENCIA INICIAL O PRIMERA AUDIENCIA"/>
    <m/>
    <s v="NO"/>
    <s v="NO"/>
    <n v="4"/>
    <s v="MONICA ADRIANA RAMIREZ ESTRADA"/>
    <n v="1449"/>
    <s v="3 DE ABRIL DE 2017"/>
    <n v="170967"/>
    <s v="EDUCACION"/>
    <s v="RIASCOS. RECONOCIMIENTO Y PAGO DE OTRAS PRESTACIONES SALARIALES, SOLCIALES Y SALARIOS (recibido de Luis H. Riascos)"/>
    <d v="2020-08-31T00:00:00"/>
    <s v="2017-04"/>
    <s v="4"/>
    <s v="2020-07"/>
    <n v="0.76395562321009991"/>
    <n v="43576739.990589306"/>
    <n v="0"/>
    <d v="2021-04-24T00:00:00"/>
    <n v="0.64657534246575343"/>
    <n v="4.3843078519294892E-2"/>
    <n v="0"/>
    <n v="0.05"/>
    <s v="REMOTA"/>
    <x v="1"/>
    <n v="0"/>
  </r>
  <r>
    <n v="2260"/>
    <d v="2018-05-15T00:00:00"/>
    <d v="2018-05-03T00:00:00"/>
    <s v="Juzgado Diecisiete (17) Administrativo Oral del Circuito de Medellín"/>
    <s v=" 05001333301720180017200"/>
    <s v="2019"/>
    <x v="0"/>
    <s v="Nitza Mayde de Bedoya Osorio"/>
    <s v="Julia Fernanda Muñoz Rincon"/>
    <n v="215.27799999999999"/>
    <s v="NULIDAD Y RESTABLECIMIENTO DEL DERECHO"/>
    <s v="otras"/>
    <s v="BAJO"/>
    <s v="BAJO"/>
    <s v="BAJO"/>
    <s v="BAJO"/>
    <n v="0.05"/>
    <s v="REMOTA"/>
    <n v="82713788"/>
    <n v="0"/>
    <s v=" AUDIENCIA DE PRUEBAS"/>
    <m/>
    <s v="NO"/>
    <s v="NO"/>
    <n v="3"/>
    <s v="MONICA ADRIANA RAMIREZ ESTRADA"/>
    <n v="1449"/>
    <s v="3 DE ABRIL DE 2017"/>
    <n v="170967"/>
    <s v="EDUCACION"/>
    <s v="en apelacion de la demandantee porque no le admitieron tomar la declaración d ela misma demandante como testigo. RIASCOS. Pascual Bravo. TESTIGO, AUDIENCIA PARA FEBRERO 2010."/>
    <d v="2020-08-31T00:00:00"/>
    <s v="2018-05"/>
    <s v="3"/>
    <s v="2020-07"/>
    <n v="0.73891229786794344"/>
    <n v="61118235.156441927"/>
    <n v="0"/>
    <d v="2021-05-14T00:00:00"/>
    <n v="0.70136986301369864"/>
    <n v="4.3843078519294892E-2"/>
    <n v="0"/>
    <n v="0.05"/>
    <s v="REMOTA"/>
    <x v="1"/>
    <n v="0"/>
  </r>
  <r>
    <n v="2261"/>
    <d v="2002-12-03T00:00:00"/>
    <d v="2002-07-16T00:00:00"/>
    <s v="Tribunal Administrativo de Antioquia"/>
    <s v="05001233100020020022100"/>
    <s v="2019"/>
    <x v="0"/>
    <s v="Dario Hurtado Cuartas"/>
    <s v="Gloria Patricia Molina Zapata"/>
    <n v="94.096000000000004"/>
    <s v="NULIDAD Y RESTABLECIMIENTO DEL DERECHO"/>
    <s v="otras"/>
    <s v="BAJO"/>
    <s v="BAJO"/>
    <s v="BAJO"/>
    <s v="BAJO"/>
    <n v="0.05"/>
    <s v="REMOTA"/>
    <n v="0"/>
    <n v="0"/>
    <s v="CONTESTACIÓN"/>
    <m/>
    <s v="NO"/>
    <s v="NO"/>
    <n v="18"/>
    <s v="MONICA ADRIANA RAMIREZ ESTRADA"/>
    <n v="1449"/>
    <s v="3 DE ABRIL DE 2017"/>
    <n v="170967"/>
    <s v="ASAMBLEA DEPARTAMENTAL"/>
    <s v="RIASCOS. REINTEGRO POR REESTRUCTURACION"/>
    <d v="2020-08-31T00:00:00"/>
    <s v="2002-12"/>
    <s v="18"/>
    <s v="2020-07"/>
    <n v="1.4702683296428154"/>
    <n v="0"/>
    <n v="0"/>
    <d v="2020-11-28T00:00:00"/>
    <n v="0.24383561643835616"/>
    <n v="4.3843078519294892E-2"/>
    <n v="0"/>
    <n v="0.05"/>
    <s v="REMOTA"/>
    <x v="1"/>
    <n v="0"/>
  </r>
  <r>
    <n v="2262"/>
    <d v="2019-05-07T00:00:00"/>
    <d v="2019-04-02T00:00:00"/>
    <s v="Juzgado Veintitrés (23) Laboral Ordinario de Medellín"/>
    <s v="05001310502320190043300"/>
    <s v="2019"/>
    <x v="1"/>
    <s v="Aura Rosa Morales Jimenez"/>
    <s v="Francisco Alberto Giraldo Luna"/>
    <n v="176.482"/>
    <s v="ORDINARIA"/>
    <s v="RELIQUIDACIÓN DE LA PENSIÓN"/>
    <s v="BAJO"/>
    <s v="BAJO"/>
    <s v="BAJO"/>
    <s v="BAJO"/>
    <n v="0.05"/>
    <s v="REMOTA"/>
    <n v="79390589"/>
    <n v="0"/>
    <s v="AUDIENCIA INICIAL O PRIMERA AUDIENCIA"/>
    <m/>
    <s v="NO"/>
    <s v="NO"/>
    <n v="3"/>
    <s v="MONICA ADRIANA RAMIREZ ESTRADA"/>
    <n v="1449"/>
    <s v="3 DE ABRIL DE 2017"/>
    <n v="170967"/>
    <s v="GESTION HUMANA Y DLLO ORGANIZACIONAL"/>
    <s v="RIASCOS. RELIQUIDACION PENSION  "/>
    <d v="2020-08-31T00:00:00"/>
    <s v="2019-05"/>
    <s v="3"/>
    <s v="2020-07"/>
    <n v="1.0246973838344398"/>
    <n v="81351328.849375248"/>
    <n v="0"/>
    <d v="2022-05-06T00:00:00"/>
    <n v="1.6794520547945206"/>
    <n v="4.3843078519294892E-2"/>
    <n v="0"/>
    <n v="0.05"/>
    <s v="REMOTA"/>
    <x v="1"/>
    <n v="0"/>
  </r>
  <r>
    <n v="2263"/>
    <d v="2019-04-12T00:00:00"/>
    <d v="2019-04-25T00:00:00"/>
    <s v="Juzgado Veintinueve (29) Administrativo Oral del Circuito de Medellín"/>
    <s v="05001333302920190016400"/>
    <s v="2019"/>
    <x v="0"/>
    <s v="EUCLIDES DE JESUS CHAVARRIA LOPEZ"/>
    <s v="DIANA CAROLINA ALZATE"/>
    <n v="165.81899999999999"/>
    <s v="NULIDAD Y RESTABLECIMIENTO DEL DERECHO - LABORAL"/>
    <s v="OTRAS"/>
    <s v="BAJO"/>
    <s v="BAJO"/>
    <s v="BAJO"/>
    <s v="BAJO"/>
    <n v="0.05"/>
    <s v="REMOTA"/>
    <n v="19421988"/>
    <n v="0"/>
    <s v="AUDIENCIA INICIAL O PRIMERA AUDIENCIA"/>
    <m/>
    <s v="NO"/>
    <s v="NO"/>
    <n v="3"/>
    <s v="MONICA ADRIANA RAMIREZ ESTRADA"/>
    <n v="1449"/>
    <s v="3 DE ABRIL DE 2017"/>
    <n v="170967"/>
    <s v="EDUCACION"/>
    <s v="audiencia inicial, sustitucion elidio valle (yo en vacaciones), feb 2020OPS"/>
    <d v="2020-08-31T00:00:00"/>
    <s v="2019-04"/>
    <s v="3"/>
    <s v="2020-07"/>
    <n v="1.0279083431257343"/>
    <n v="19964023.505287893"/>
    <n v="0"/>
    <d v="2022-04-11T00:00:00"/>
    <n v="1.6109589041095891"/>
    <n v="4.3843078519294892E-2"/>
    <n v="0"/>
    <n v="0.05"/>
    <s v="REMOTA"/>
    <x v="1"/>
    <n v="0"/>
  </r>
  <r>
    <n v="2264"/>
    <d v="2019-04-12T00:00:00"/>
    <d v="2019-04-30T00:00:00"/>
    <s v="Juzgado Dieciocho (18) Administrativo Oral del Circuito de Medellín"/>
    <s v=" _x000a_05001333301820190016400"/>
    <s v="2019"/>
    <x v="0"/>
    <s v="GABRIEL JAIME PAREJA ACEVEDO"/>
    <s v="DIANA CAROLINA ALZATE"/>
    <n v="165.81899999999999"/>
    <s v="NULIDAD Y RESTABLECIMIENTO DEL DERECHO - LABORAL"/>
    <s v="OTRAS"/>
    <s v="BAJO"/>
    <s v="BAJO"/>
    <s v="BAJO"/>
    <s v="BAJO"/>
    <n v="0.05"/>
    <s v="REMOTA"/>
    <n v="16214860"/>
    <n v="0"/>
    <s v="CONTESTACIÓN"/>
    <m/>
    <s v="NO"/>
    <s v="NO"/>
    <n v="3"/>
    <s v="MONICA ADRIANA RAMIREZ ESTRADA"/>
    <n v="1449"/>
    <s v="3 DE ABRIL DE 2017"/>
    <n v="170967"/>
    <s v="EDUCACION"/>
    <s v="OPS"/>
    <d v="2020-08-31T00:00:00"/>
    <s v="2019-04"/>
    <s v="3"/>
    <s v="2020-07"/>
    <n v="1.0279083431257343"/>
    <n v="16667389.876615744"/>
    <n v="0"/>
    <d v="2022-04-11T00:00:00"/>
    <n v="1.6109589041095891"/>
    <n v="4.3843078519294892E-2"/>
    <n v="0"/>
    <n v="0.05"/>
    <s v="REMOTA"/>
    <x v="1"/>
    <n v="0"/>
  </r>
  <r>
    <n v="2265"/>
    <d v="2019-07-08T00:00:00"/>
    <d v="2019-06-26T00:00:00"/>
    <s v="Juzgado Treinta y Dos (32) Administrativo Oral del Circuito de Medellín"/>
    <s v="05001333303220190036300"/>
    <s v="2019"/>
    <x v="0"/>
    <s v="EDELMIRA RODAN GOMEZ, C.C. 21.425.798"/>
    <s v="FRANK  HANS  DOMINGUEZ TORRES CC. 1128,438,904"/>
    <n v="282.12299999999999"/>
    <s v="NULIDAD Y RESTABLECIMIENTO DEL DERECHO - LABORAL"/>
    <s v="OTRAS"/>
    <s v="BAJO"/>
    <s v="BAJO"/>
    <s v="BAJO"/>
    <s v="BAJO"/>
    <n v="0.05"/>
    <s v="REMOTA"/>
    <n v="39669020"/>
    <n v="0"/>
    <s v="CONTESTACIÓN"/>
    <m/>
    <s v="NO"/>
    <s v="NO"/>
    <n v="3"/>
    <s v="MONICA ADRIANA RAMIREZ ESTRADA"/>
    <n v="1449"/>
    <s v="3 DE ABRIL DE 2017"/>
    <n v="170967"/>
    <s v="GESTION HUMANA Y DLLO ORGANIZACIONAL"/>
    <s v="PENSION DE SOBREVIVIENTES PARA COMPAÑERA Y CONYUGUE SOBREVIVIENTE VINCULADA (DEVUELTO DEL TRIBUNAL POR COMPETENCIA)."/>
    <d v="2020-08-31T00:00:00"/>
    <s v="2019-07"/>
    <s v="3"/>
    <s v="2020-07"/>
    <n v="1.0197202253740043"/>
    <n v="40451302.014765881"/>
    <n v="0"/>
    <d v="2022-07-07T00:00:00"/>
    <n v="1.8493150684931507"/>
    <n v="4.3843078519294892E-2"/>
    <n v="0"/>
    <n v="0.05"/>
    <s v="REMOTA"/>
    <x v="1"/>
    <n v="0"/>
  </r>
  <r>
    <n v="2266"/>
    <d v="2019-07-24T00:00:00"/>
    <d v="2019-07-18T00:00:00"/>
    <s v="Juzgado Veintitrés (23) Administrativo Oral del Circuito de Medellín"/>
    <s v=" 05001333302320190031000"/>
    <s v="2019"/>
    <x v="0"/>
    <s v="GERARDO DE JESUS HIGUITA LOPEZ"/>
    <s v="EDWIN OSORIO RODRÍGUEZ cc 98.563.822"/>
    <n v="97.471999999999994"/>
    <s v="NULIDAD Y RESTABLECIMIENTO DEL DERECHO - LABORAL"/>
    <s v="RELIQUIDACIÓN DE LA PENSIÓN"/>
    <s v="BAJO"/>
    <s v="BAJO"/>
    <s v="BAJO"/>
    <s v="BAJO"/>
    <n v="0.05"/>
    <s v="REMOTA"/>
    <n v="26066503"/>
    <n v="0"/>
    <s v="CONTESTACIÓN"/>
    <m/>
    <s v="NO"/>
    <s v="NO"/>
    <n v="3"/>
    <s v="MONICA ADRIANA RAMIREZ ESTRADA"/>
    <n v="1449"/>
    <s v="3 DE ABRIL DE 2017"/>
    <n v="170967"/>
    <s v="GESTION HUMANA Y DLLO ORGANIZACIONAL"/>
    <s v="RELIQUIDACION PENSION. reliquidacion pension alcaldia de medellin y gobernacion, ex calcalde y contraloria, notificada 12 sept,vence 22 nov 2019"/>
    <d v="2020-08-31T00:00:00"/>
    <s v="2019-07"/>
    <s v="3"/>
    <s v="2020-07"/>
    <n v="1.0197202253740043"/>
    <n v="26580540.313872159"/>
    <n v="0"/>
    <d v="2022-07-23T00:00:00"/>
    <n v="1.893150684931507"/>
    <n v="4.3843078519294892E-2"/>
    <n v="0"/>
    <n v="0.05"/>
    <s v="REMOTA"/>
    <x v="1"/>
    <n v="0"/>
  </r>
  <r>
    <n v="2267"/>
    <d v="2019-05-07T00:00:00"/>
    <d v="2019-05-03T00:00:00"/>
    <s v="Juzgado Tercero (3) Laboral Ordinario del Circuito de Medellín"/>
    <s v="05001310500320180031500"/>
    <s v="2019"/>
    <x v="1"/>
    <s v="LUZ AMPARO AGUDELO CUARTAS"/>
    <s v="FRANCY DEL PILAR LOPEZ TORO 32241662"/>
    <n v="142.67099999999999"/>
    <s v="ORDINARIA"/>
    <s v="PENSIÓN DE SOBREVIVIENTES"/>
    <s v="BAJO"/>
    <s v="BAJO"/>
    <s v="BAJO"/>
    <s v="BAJO"/>
    <n v="0.05"/>
    <s v="REMOTA"/>
    <n v="16000000"/>
    <n v="0"/>
    <s v="CONTESTACIÓN"/>
    <m/>
    <s v="NO"/>
    <s v="NO"/>
    <n v="3"/>
    <s v="MONICA ADRIANA RAMIREZ ESTRADA"/>
    <n v="1449"/>
    <s v="3 DE ABRIL DE 2017"/>
    <n v="170967"/>
    <s v="GESTION HUMANA Y DLLO ORGANIZACIONAL"/>
    <s v="Actualice datos, solicite confirmación audiencia, CONTESTADA LA DEMANDA EL 19 DIC 2019, LUZ AMPARO AGUDELO CUARTAS DICE SER LA CONYUGUE SOBREVIVIENTE. resolucion del departamento solo trabajo aprox 5 años, se murio inclusive antes de la ley 100 de 1993, no aplica. audiencia 7 septiembre 2020. PENSION SOBREVIVIENTES COLPENSIONES, VINCULADO EL DEPARTAMENTO COLPENSIONES, 20 SMLV"/>
    <d v="2020-08-31T00:00:00"/>
    <s v="2019-05"/>
    <s v="3"/>
    <s v="2020-07"/>
    <n v="1.0246973838344398"/>
    <n v="16395158.141351037"/>
    <n v="0"/>
    <d v="2022-05-06T00:00:00"/>
    <n v="1.6794520547945206"/>
    <n v="4.3843078519294892E-2"/>
    <n v="0"/>
    <n v="0.05"/>
    <s v="REMOTA"/>
    <x v="1"/>
    <n v="0"/>
  </r>
  <r>
    <n v="2268"/>
    <d v="2019-11-19T00:00:00"/>
    <d v="2019-11-15T00:00:00"/>
    <s v="Juzgado Diecisiete (17) Laboral del Circuito de Medellín"/>
    <s v="05001310501720190076700"/>
    <s v="2019"/>
    <x v="1"/>
    <s v="LAURA INES ACOSTA CANO"/>
    <s v="Francisco Alberto Giraldo Luna CC  98491851"/>
    <n v="122.621"/>
    <s v="ORDINARIA"/>
    <s v="INDEMNIZACIÓN SUSTITUTIVA DE LA PENSIÓN"/>
    <s v="BAJO"/>
    <s v="BAJO"/>
    <s v="BAJO"/>
    <s v="BAJO"/>
    <n v="0.05"/>
    <s v="REMOTA"/>
    <n v="16000000"/>
    <n v="0"/>
    <s v="CONTESTACIÓN"/>
    <m/>
    <s v="NO"/>
    <s v="NO"/>
    <n v="3"/>
    <s v="MONICA ADRIANA RAMIREZ ESTRADA"/>
    <n v="1449"/>
    <s v="3 DE ABRIL DE 2017"/>
    <n v="170967"/>
    <s v="EDUCACION"/>
    <s v="COLFONDOS.  Indemnizacion sustitutiva negada en el año 2015, por estar en el regimen del art. 61 de la ley 100 de 1993, exlcusion,  es docente se afilio a colfondos.  Con la nueva directriz se tratara el tema ante el comité de conciliacion para establecer si se paga la indemnizacion o saldo pendiente, si en efecto la demandante consciente en renunciar a la afiliación a colfondos.  de todas formas no habra bono ni indemnización esperar al fallo de primera instancia."/>
    <d v="2020-08-31T00:00:00"/>
    <s v="2019-11"/>
    <s v="3"/>
    <s v="2020-07"/>
    <n v="1.0138110875024144"/>
    <n v="16220977.400038632"/>
    <n v="0"/>
    <d v="2022-11-18T00:00:00"/>
    <n v="2.2164383561643834"/>
    <n v="4.3843078519294892E-2"/>
    <n v="0"/>
    <n v="0.05"/>
    <s v="REMOTA"/>
    <x v="1"/>
    <n v="0"/>
  </r>
  <r>
    <n v="2269"/>
    <d v="2019-07-10T00:00:00"/>
    <d v="2019-04-12T00:00:00"/>
    <s v="Juzgado Diecinueve (19) Administrativo Oral del Circuito de Medellín"/>
    <s v="05001333301920190025400"/>
    <s v="2019"/>
    <x v="0"/>
    <s v="LUZ MARY USUGA CANO"/>
    <s v="DIANA CAROLINA ALZATE"/>
    <n v="165.81899999999999"/>
    <s v="NULIDAD Y RESTABLECIMIENTO DEL DERECHO - LABORAL"/>
    <s v="OTRAS"/>
    <s v="BAJO"/>
    <s v="BAJO"/>
    <s v="BAJO"/>
    <s v="BAJO"/>
    <n v="0.05"/>
    <s v="REMOTA"/>
    <n v="5994809"/>
    <n v="0"/>
    <s v="CONTESTACIÓN"/>
    <m/>
    <s v="NO"/>
    <s v="NO"/>
    <n v="3"/>
    <s v="MONICA ADRIANA RAMIREZ ESTRADA"/>
    <n v="1449"/>
    <s v="3 DE ABRIL DE 2017"/>
    <n v="170967"/>
    <s v="EDUCACION"/>
    <s v="CONTESTADA FEB 2020  OPS"/>
    <d v="2020-08-31T00:00:00"/>
    <s v="2019-07"/>
    <s v="3"/>
    <s v="2020-07"/>
    <n v="1.0197202253740043"/>
    <n v="6113027.9845541092"/>
    <n v="0"/>
    <d v="2022-07-09T00:00:00"/>
    <n v="1.8547945205479452"/>
    <n v="4.3843078519294892E-2"/>
    <n v="0"/>
    <n v="0.05"/>
    <s v="REMOTA"/>
    <x v="1"/>
    <n v="0"/>
  </r>
  <r>
    <n v="2270"/>
    <d v="2019-09-12T00:00:00"/>
    <d v="2019-08-26T00:00:00"/>
    <s v="Juzgado Diecinueve (19) Administrativo Oral del Circuito de Medellín"/>
    <s v="05001333301920190035100"/>
    <s v="2019"/>
    <x v="0"/>
    <s v="BLANCA LUZ FLOREZ ALVAREZ CC"/>
    <s v="ALBEIRO FERNANDEZ OCHOA,_x000a_CC.98.627.108, T.P.96.446 CSJ"/>
    <n v="96.445999999999998"/>
    <s v="NULIDAD Y RESTABLECIMIENTO DEL DERECHO - LABORAL"/>
    <s v="RECONOCIMIENTO Y PAGO DE PENSIÓN"/>
    <s v="BAJO"/>
    <s v="BAJO"/>
    <s v="BAJO"/>
    <s v="BAJO"/>
    <n v="0.05"/>
    <s v="REMOTA"/>
    <n v="18858225"/>
    <n v="0"/>
    <s v="CONTESTACIÓN"/>
    <m/>
    <s v="NO"/>
    <s v="NO"/>
    <n v="3"/>
    <s v="MONICA ADRIANA RAMIREZ ESTRADA"/>
    <n v="1449"/>
    <s v="3 DE ABRIL DE 2017"/>
    <n v="170967"/>
    <s v="GESTION HUMANA Y DLLO ORGANIZACIONAL"/>
    <s v="CONTESTADA 10 FEB 2020 .  BONO PENSIONAL PREJUDICIAL LUISA RIVERA."/>
    <d v="2020-08-31T00:00:00"/>
    <s v="2019-09"/>
    <s v="3"/>
    <s v="2020-07"/>
    <n v="1.016560139453806"/>
    <n v="19170519.835851248"/>
    <n v="0"/>
    <d v="2022-09-11T00:00:00"/>
    <n v="2.0301369863013701"/>
    <n v="4.3843078519294892E-2"/>
    <n v="0"/>
    <n v="0.05"/>
    <s v="REMOTA"/>
    <x v="1"/>
    <n v="0"/>
  </r>
  <r>
    <n v="2271"/>
    <d v="2019-10-24T00:00:00"/>
    <d v="2019-10-16T00:00:00"/>
    <s v="Juzgado Veintiséis (26) administrativo Oral del Circuito de Medellín"/>
    <s v="05001333302620190043300"/>
    <s v="2019"/>
    <x v="0"/>
    <s v="SARA OFELIA SUAREZ JARAMILLO CC 32343735"/>
    <s v="JUAN FELIPE MOLINA ALVAREZ CC71699757"/>
    <n v="68.185000000000002"/>
    <s v="NULIDAD Y RESTABLECIMIENTO DEL DERECHO"/>
    <s v="otras"/>
    <s v="BAJO"/>
    <s v="BAJO"/>
    <s v="BAJO"/>
    <s v="BAJO"/>
    <n v="0.05"/>
    <s v="REMOTA"/>
    <n v="88872819"/>
    <n v="1"/>
    <s v="CONTESTACIÓN"/>
    <m/>
    <s v="NO"/>
    <s v="NO"/>
    <n v="5"/>
    <s v="MONICA ADRIANA RAMIREZ ESTRADA"/>
    <n v="1449"/>
    <s v="3 DE ABRIL DE 2017"/>
    <n v="170967"/>
    <s v="GESTION HUMANA Y DLLO ORGANIZACIONAL"/>
    <s v="CONTESTADA FEB 2020 . NOTIFICADA. viene del TSM, trasladado de la ordinaria a la administrativa,   radicado anterior 05001310500220180008400 en AUDIENCIA DE JUZGAMIENTO, 14 FEB 2019 FAVORABLE A LOS 2 DEMANDADOS APELO LA DEMANDANTE. PENSION SOBREVIVIENTES, contestada el 21 de jujio de 2018, el trabajador no cumplió con el tiempo se murio antes de pensionarse.  La esposa reclama, pero se le colocaron las directrices respecto de la indemnización sustitutiva de la pensión de sobrevivientes."/>
    <d v="2020-08-31T00:00:00"/>
    <s v="2019-10"/>
    <s v="5"/>
    <s v="2020-07"/>
    <n v="1.0148892971091559"/>
    <n v="90196072.807019234"/>
    <n v="90196072.807019234"/>
    <d v="2024-10-22T00:00:00"/>
    <n v="4.1452054794520548"/>
    <n v="4.3843078519294892E-2"/>
    <n v="87303338.381787181"/>
    <n v="0.05"/>
    <s v="REMOTA"/>
    <x v="1"/>
    <n v="0"/>
  </r>
  <r>
    <n v="2272"/>
    <d v="2019-10-17T00:00:00"/>
    <d v="2019-10-11T00:00:00"/>
    <s v="Juzgado Veintinueve (29) Administrativo Oral del Circuito de Medellín"/>
    <s v="05001333302920190043800"/>
    <s v="2019"/>
    <x v="0"/>
    <s v="CERVECERIA DEL VALLE SA NIT9001366388"/>
    <s v="LAURA NATALIA TABARES TORRES   CC.1.020.803.421"/>
    <n v="314.52699999999999"/>
    <s v="NULIDAD Y RESTABLECIMIENTO DEL DERECHO"/>
    <s v="OTRAS"/>
    <s v="BAJO"/>
    <s v="BAJO"/>
    <s v="BAJO"/>
    <s v="BAJO"/>
    <n v="0.05"/>
    <s v="REMOTA"/>
    <n v="3998147"/>
    <n v="0"/>
    <s v="CONTESTACIÓN"/>
    <m/>
    <s v="NO"/>
    <s v="NO"/>
    <n v="3"/>
    <s v="MONICA ADRIANA RAMIREZ ESTRADA"/>
    <n v="1449"/>
    <s v="3 DE ABRIL DE 2017"/>
    <n v="170967"/>
    <s v="FABRICA DE LICORES DE ANTIOQUIA"/>
    <s v="CONTESTADA FEB 2020 . NOTIFICADA. tributario.  Cerveceria"/>
    <d v="2020-08-31T00:00:00"/>
    <s v="2019-10"/>
    <s v="3"/>
    <s v="2020-07"/>
    <n v="1.0148892971091559"/>
    <n v="4057676.5985690802"/>
    <n v="0"/>
    <d v="2022-10-16T00:00:00"/>
    <n v="2.1260273972602741"/>
    <n v="4.3843078519294892E-2"/>
    <n v="0"/>
    <n v="0.05"/>
    <s v="REMOTA"/>
    <x v="1"/>
    <n v="0"/>
  </r>
  <r>
    <n v="2273"/>
    <d v="2019-11-07T00:00:00"/>
    <d v="2019-11-05T00:00:00"/>
    <s v="Juzgado Veintiséis (26) administrativo Oral del Circuito de Medellín"/>
    <s v="05001333302620190045700"/>
    <s v="2019"/>
    <x v="0"/>
    <s v="JHON FREDY RAMIREZ ATEHORTUA"/>
    <s v="DIEGO LEON  TAMAYO CASTRO 15332180"/>
    <n v="205.37"/>
    <s v="NULIDAD Y RESTABLECIMIENTO DEL DERECHO - LABORAL"/>
    <s v="OTRAS"/>
    <s v="BAJO"/>
    <s v="BAJO"/>
    <s v="BAJO"/>
    <s v="BAJO"/>
    <n v="0.05"/>
    <s v="REMOTA"/>
    <n v="97495196"/>
    <n v="0"/>
    <s v="CONTESTACIÓN"/>
    <m/>
    <s v="NO"/>
    <s v="NO"/>
    <n v="3"/>
    <s v="MONICA ADRIANA RAMIREZ ESTRADA"/>
    <n v="1449"/>
    <s v="3 DE ABRIL DE 2017"/>
    <n v="170967"/>
    <s v="EDUCACION"/>
    <s v="CONTESTADA FEB 2020 PASCUAL BRAVO NUEVA ADMITIDA PARA CONTESTACION DESPUES DE VACANCIA JUDICIAL EN EL 2020."/>
    <d v="2020-08-31T00:00:00"/>
    <s v="2019-11"/>
    <s v="3"/>
    <s v="2020-07"/>
    <n v="1.0138110875024144"/>
    <n v="98841710.683021054"/>
    <n v="0"/>
    <d v="2022-11-06T00:00:00"/>
    <n v="2.1835616438356165"/>
    <n v="4.3843078519294892E-2"/>
    <n v="0"/>
    <n v="0.05"/>
    <s v="REMOTA"/>
    <x v="1"/>
    <n v="0"/>
  </r>
  <r>
    <n v="2274"/>
    <d v="2019-09-27T00:00:00"/>
    <d v="2019-09-14T00:00:00"/>
    <s v="Juzgado Cuarto (4) Administrativo Oral del Circuito de Medellín"/>
    <s v="05001333300420190037000"/>
    <s v="2019"/>
    <x v="0"/>
    <s v="KOPPS COMMERCIAL S.A.S, Nit.900.818.921-5"/>
    <s v="LAURA NATALIA TABARES TORRES   CC.1.020.803.421"/>
    <n v="314.52699999999999"/>
    <s v="NULIDAD Y RESTABLECIMIENTO DEL DERECHO"/>
    <s v="OTRAS"/>
    <s v="MEDIO   "/>
    <s v="MEDIO   "/>
    <s v="MEDIO   "/>
    <s v="MEDIO   "/>
    <n v="0.5"/>
    <s v="MEDIA"/>
    <n v="15405185"/>
    <n v="0"/>
    <s v="CONTESTACIÓN"/>
    <m/>
    <s v="NO"/>
    <s v="NO"/>
    <n v="3"/>
    <s v="MONICA ADRIANA RAMIREZ ESTRADA"/>
    <n v="1449"/>
    <s v="3 DE ABRIL DE 2017"/>
    <n v="170967"/>
    <s v="FABRICA DE LICORES DE ANTIOQUIA"/>
    <s v="notificada 23 enero / Caso. TRIBUTARIO. Demanda contra los actos administrativos que originaron la sanción al contribuyente por no legalización de la Tornaguía 23-100349 (Córdoba – Montería) y otros. Movilización de Productos, impuesto al consumo. Ley 1762 de 2015 y concordantes."/>
    <d v="2020-08-31T00:00:00"/>
    <s v="2019-09"/>
    <s v="3"/>
    <s v="2020-07"/>
    <n v="1.016560139453806"/>
    <n v="15660297.011911679"/>
    <n v="0"/>
    <d v="2022-09-26T00:00:00"/>
    <n v="2.0712328767123287"/>
    <n v="4.3843078519294892E-2"/>
    <n v="0"/>
    <n v="0.5"/>
    <s v="MEDIA"/>
    <x v="2"/>
    <n v="0"/>
  </r>
  <r>
    <n v="2275"/>
    <d v="2019-12-02T00:00:00"/>
    <d v="2019-09-24T00:00:00"/>
    <s v="Juzgado Séptimo (7) administrativo Oral del Circuito de Medellín"/>
    <s v="05001333300720190041000"/>
    <s v="2019"/>
    <x v="0"/>
    <s v="SANTIAGO BEDOYA RODRIGUEZ Y OTROS"/>
    <s v="JAIRO ALBERTO SALAZAR GARCIA"/>
    <n v="91.236000000000004"/>
    <s v="REPARACIÓN DIRECTA"/>
    <s v="OTRAS"/>
    <s v="MEDIO   "/>
    <s v="MEDIO   "/>
    <s v="MEDIO   "/>
    <s v="MEDIO   "/>
    <n v="0.5"/>
    <s v="MEDIA"/>
    <n v="82211600"/>
    <n v="0"/>
    <s v="CONTESTACIÓN"/>
    <m/>
    <s v="NO"/>
    <s v="NO"/>
    <n v="4"/>
    <s v="MONICA ADRIANA RAMIREZ ESTRADA"/>
    <n v="1449"/>
    <s v="3 DE ABRIL DE 2017"/>
    <n v="170967"/>
    <s v="INFRAESTRUCTURA"/>
    <s v="accidente en vias muerte indemnizacion perjuicios materiales morales etc. infraestructura"/>
    <d v="2020-08-31T00:00:00"/>
    <s v="2019-12"/>
    <s v="4"/>
    <s v="2020-07"/>
    <n v="1.011271676300578"/>
    <n v="83138262.543352604"/>
    <n v="0"/>
    <d v="2023-12-01T00:00:00"/>
    <n v="3.2520547945205478"/>
    <n v="4.3843078519294892E-2"/>
    <n v="0"/>
    <n v="0.5"/>
    <s v="MEDIA"/>
    <x v="2"/>
    <n v="0"/>
  </r>
  <r>
    <n v="2276"/>
    <d v="2019-10-11T00:00:00"/>
    <d v="2019-09-04T00:00:00"/>
    <s v="Juzgado Primero (1) Administrativo Oral del Circuito de Medellín"/>
    <s v="05001333300120190037200"/>
    <s v="2019"/>
    <x v="0"/>
    <s v="NATALI DEL PILAR QUIROZ HENAO, SOR MARI CHAVARRIAGA DE CANO,  SILVIA ELENA CANO CHAVARRIAGA"/>
    <s v="JUAN JOSE GOMEZ ARANGO"/>
    <n v="201.108"/>
    <s v="REPARACIÓN DIRECTA"/>
    <s v="OTRAS"/>
    <s v="MEDIO   "/>
    <s v="MEDIO   "/>
    <s v="ALTO"/>
    <s v="MEDIO   "/>
    <n v="0.55000000000000004"/>
    <s v="ALTA"/>
    <n v="749505555"/>
    <n v="0"/>
    <s v="CONTESTACIÓN"/>
    <m/>
    <s v="NO"/>
    <s v="NO"/>
    <n v="7"/>
    <s v="MONICA ADRIANA RAMIREZ ESTRADA"/>
    <n v="1449"/>
    <s v="3 DE ABRIL DE 2017"/>
    <n v="170967"/>
    <s v="MINAS"/>
    <s v="contesto;  ANM  bogota 31 JUL 2020, MINERIADEMANDADOS  CORANTIOQUIA - MUNICIPIO DE ANGELOPOLIS - MUNICIPIO DE AMAGA - DEPARTAMENTO DE ANTIOQUIA - MINISTERIO DE MINAS Y ENERGIA - AGENCIA NACIONAL DE MINERIA ACCIDENTE MINERO AMAGA, MINA LA CECILIA"/>
    <d v="2020-08-31T00:00:00"/>
    <s v="2019-10"/>
    <s v="7"/>
    <s v="2020-07"/>
    <n v="1.0148892971091559"/>
    <n v="760665165.89335775"/>
    <n v="0"/>
    <d v="2026-10-09T00:00:00"/>
    <n v="6.1095890410958908"/>
    <n v="4.3843078519294892E-2"/>
    <n v="0"/>
    <n v="0.55000000000000004"/>
    <s v="ALTA"/>
    <x v="0"/>
    <n v="0"/>
  </r>
  <r>
    <n v="2277"/>
    <d v="2019-05-06T00:00:00"/>
    <d v="2019-04-22T00:00:00"/>
    <s v="Juzgado Treinta y Dos (32) Administrativo Oral del Circuito de Medellín"/>
    <s v="05001333303220190022400"/>
    <s v="2019"/>
    <x v="0"/>
    <s v="MARIA ARAMINTA GIRALDO DE PIEDRAHITA"/>
    <s v="DENIS CONTRERAS POSADA"/>
    <n v="116.29300000000001"/>
    <s v="NULIDAD Y RESTABLECIMIENTO DEL DERECHO"/>
    <s v="PENSIÓN DE SOBREVIVIENTES"/>
    <s v="MEDIO   "/>
    <s v="MEDIO   "/>
    <s v="MEDIO   "/>
    <s v="MEDIO   "/>
    <n v="0.5"/>
    <s v="MEDIA"/>
    <n v="13742616"/>
    <n v="0"/>
    <s v="CONTESTACIÓN"/>
    <m/>
    <s v="NO"/>
    <s v="NO"/>
    <n v="3"/>
    <s v="MONICA ADRIANA RAMIREZ ESTRADA"/>
    <n v="1449"/>
    <s v="3 DE ABRIL DE 2017"/>
    <n v="170967"/>
    <s v="GESTION HUMANA Y DLLO ORGANIZACIONAL"/>
    <s v="notificada 31 de enero 2020, envie poder, CONYUGUE Y COMPAÑERA, MAS HIJOS RECLAMAN PENSION SUSPENDIDA EN UN 50 porciento."/>
    <d v="2020-08-31T00:00:00"/>
    <s v="2019-05"/>
    <s v="3"/>
    <s v="2020-07"/>
    <n v="1.0246973838344398"/>
    <n v="14082022.662241314"/>
    <n v="0"/>
    <d v="2022-05-05T00:00:00"/>
    <n v="1.6767123287671233"/>
    <n v="4.3843078519294892E-2"/>
    <n v="0"/>
    <n v="0.5"/>
    <s v="MEDIA"/>
    <x v="2"/>
    <n v="0"/>
  </r>
  <r>
    <n v="2278"/>
    <d v="2020-07-30T00:00:00"/>
    <d v="2020-07-21T00:00:00"/>
    <s v="Tribunal Administrativo de Antioquia, Sala Quinta de Oralidad, Jorge Leon Arango Franco"/>
    <s v="05001233300020200267400"/>
    <s v="2020"/>
    <x v="0"/>
    <s v="YOVANI LOPEZ QUINTERO"/>
    <s v="YOVANI LOPEZ QUINTERO"/>
    <n v="112907"/>
    <s v="NULIDAD"/>
    <s v="OTRAS"/>
    <s v="MEDIO   "/>
    <s v="ALTO"/>
    <s v="ALTO"/>
    <s v="MEDIO   "/>
    <n v="0.72499999999999987"/>
    <s v="ALTA"/>
    <n v="0"/>
    <n v="0"/>
    <s v="ADMISIÓN"/>
    <m/>
    <s v="si"/>
    <s v="NO"/>
    <n v="7"/>
    <s v="MONICA ADRIANA RAMIREZ ESTRADA"/>
    <n v="1449"/>
    <s v="3 DE ABRIL DE 2017"/>
    <n v="170967"/>
    <s v="EDUCACION"/>
    <s v="contestación medida cautelar 31 ago 2020, niega recurso de reposicion contra el auto admisorio el 5 de agosto de 2020,  admision 31 julio 2020,  NULIDAD SIMPLE AT. 137 dcontra acto administrativo de caracter general CALENDARIO ACADEMICO Y VACACIONES SIN SALARIO, DOCENTES. recibimos el traslado sin radicacion y sin auto admisorio, correo apoyo judicial informen, MERCURIO  13 DE JULIO 2020010180440 of pruebas a educacion medida cautelar decreto 806 de 2020 cuarentena obligatoria covid"/>
    <d v="2020-08-31T00:00:00"/>
    <s v="2020-07"/>
    <s v="7"/>
    <s v="2020-07"/>
    <n v="1"/>
    <n v="0"/>
    <n v="0"/>
    <d v="2027-07-29T00:00:00"/>
    <n v="6.912328767123288"/>
    <n v="4.3843078519294892E-2"/>
    <n v="0"/>
    <n v="0.72499999999999987"/>
    <s v="ALTA"/>
    <x v="0"/>
    <n v="0"/>
  </r>
  <r>
    <n v="2279"/>
    <d v="2020-07-30T00:00:00"/>
    <d v="2020-01-16T00:00:00"/>
    <s v="Juzgado Noveno (9) administrativo Oral del Circuito de Medellín"/>
    <s v="05001333300920200007800"/>
    <s v="2020"/>
    <x v="0"/>
    <s v="DIVIA ESTER GONZALEZ NEGRET"/>
    <s v="GABRIEL RAUL MANRIQUE BERRIO"/>
    <n v="115922"/>
    <s v="NULIDAD Y RESTABLECIMIENTO DEL DERECHO - LABORAL"/>
    <s v="OTRAS"/>
    <s v="MEDIO   "/>
    <s v="MEDIO   "/>
    <s v="MEDIO   "/>
    <s v="MEDIO   "/>
    <n v="0.5"/>
    <s v="MEDIA"/>
    <n v="4926604"/>
    <n v="0"/>
    <s v="ADMISIÓN"/>
    <m/>
    <s v="NO"/>
    <s v="NO"/>
    <n v="4"/>
    <s v="MONICA ADRIANA RAMIREZ ESTRADA"/>
    <n v="1449"/>
    <s v="3 DE ABRIL DE 2017"/>
    <n v="170967"/>
    <s v="EDUCACION"/>
    <s v="of poder firmado, ok solicitud pruebas, por tercera vez, NOTIFICADA PRIMA MITAD DE AÑO O PENSION GRACIA DOCENTES"/>
    <d v="2020-08-31T00:00:00"/>
    <s v="2020-07"/>
    <s v="4"/>
    <s v="2020-07"/>
    <n v="1"/>
    <n v="4926604"/>
    <n v="0"/>
    <d v="2024-07-29T00:00:00"/>
    <n v="3.9123287671232876"/>
    <n v="4.3843078519294892E-2"/>
    <n v="0"/>
    <n v="0.5"/>
    <s v="MEDIA"/>
    <x v="2"/>
    <n v="0"/>
  </r>
  <r>
    <n v="2280"/>
    <d v="2020-08-11T00:00:00"/>
    <d v="2019-10-18T00:00:00"/>
    <s v="Juzgado Treinta y Cinco (35) Administrativo Oral del Circuito de Medellín"/>
    <s v="05001333303520190044200"/>
    <n v="2020"/>
    <x v="0"/>
    <s v="RENE ORLANDO HERRERA SANCHEZ"/>
    <s v="_x000a_DIANA CAROLINA ALZATE QUINTERO Giraldo &amp; Lopez Quintero Abogados Y Asociados"/>
    <n v="165.81899999999999"/>
    <s v="NULIDAD Y RESTABLECIMIENTO DEL DERECHO - LABORAL"/>
    <s v="RECONOCIMIENTO Y PAGO DE OTRAS PRESTACIONES SALARIALES, SOLCIALES Y SALARIOS"/>
    <s v="MEDIO   "/>
    <s v="MEDIO   "/>
    <s v="MEDIO   "/>
    <s v="MEDIO   "/>
    <n v="0.5"/>
    <s v="MEDIA"/>
    <n v="8883343"/>
    <n v="0"/>
    <s v="ADMISIÓN"/>
    <m/>
    <s v="si"/>
    <s v="0"/>
    <n v="4"/>
    <s v="MONICA ADRIANA RAMIREZ ESTRADA"/>
    <n v="1449"/>
    <s v="3 DE ABRIL DE 2017"/>
    <n v="170967"/>
    <s v="EDUCACION"/>
    <s v="vence 18 sept ok poder ok pruebas, OPS"/>
    <d v="2020-08-31T00:00:00"/>
    <s v="2020-08"/>
    <s v="4"/>
    <s v="2020-07"/>
    <n v="1.000095274390244"/>
    <n v="8884189.3550876528"/>
    <n v="0"/>
    <d v="2024-08-10T00:00:00"/>
    <n v="3.9452054794520546"/>
    <n v="4.3843078519294892E-2"/>
    <n v="0"/>
    <n v="0.5"/>
    <s v="MEDIA"/>
    <x v="2"/>
    <n v="0"/>
  </r>
  <r>
    <n v="2281"/>
    <d v="2020-08-11T00:00:00"/>
    <d v="2020-03-12T00:00:00"/>
    <s v="Juzgado Septimo (7) administrativo Oral del Circuito de Medellín"/>
    <s v="05001333300720200008800"/>
    <s v="2020"/>
    <x v="0"/>
    <s v="SOR MARGARITA DELGADO VANEGAS"/>
    <s v="_x000a_DIANA CAROLINA ALZATE QUINTERO Giraldo &amp; Lopez Quintero Abogados Y Asociados"/>
    <n v="165.81899999999999"/>
    <s v="NULIDAD Y RESTABLECIMIENTO DEL DERECHO - LABORAL"/>
    <s v="RECONOCIMIENTO Y PAGO DE OTRAS PRESTACIONES SALARIALES, SOLCIALES Y SALARIOS"/>
    <s v="MEDIO   "/>
    <s v="MEDIO   "/>
    <s v="MEDIO   "/>
    <s v="MEDIO   "/>
    <n v="0.5"/>
    <s v="MEDIA"/>
    <n v="2033226"/>
    <n v="0"/>
    <s v="ADMISIÓN"/>
    <m/>
    <s v="si"/>
    <s v="0"/>
    <n v="4"/>
    <s v="MONICA ADRIANA RAMIREZ ESTRADA"/>
    <n v="1449"/>
    <s v="3 DE ABRIL DE 2017"/>
    <n v="170967"/>
    <s v="EDUCACION"/>
    <s v="notificada mora cesantias fonpremag"/>
    <d v="2020-08-31T00:00:00"/>
    <s v="2020-08"/>
    <s v="4"/>
    <s v="2020-07"/>
    <n v="1.000095274390244"/>
    <n v="2033419.7143673783"/>
    <n v="0"/>
    <d v="2024-08-10T00:00:00"/>
    <n v="3.9452054794520546"/>
    <n v="4.3843078519294892E-2"/>
    <n v="0"/>
    <n v="0.5"/>
    <s v="MEDIA"/>
    <x v="2"/>
    <n v="0"/>
  </r>
  <r>
    <n v="2282"/>
    <d v="2020-07-06T00:00:00"/>
    <d v="2020-02-25T00:00:00"/>
    <s v="Juzgado Septimo (7) administrativo Oral del Circuito de Medellín"/>
    <s v="05001333300720200006800"/>
    <s v="2020"/>
    <x v="0"/>
    <s v="NANCY MARIA CARVAJAL ROBLEDO"/>
    <s v="YOHAN A REYES"/>
    <n v="230236"/>
    <s v="NULIDAD Y RESTABLECIMIENTO DEL DERECHO - LABORAL"/>
    <s v="RECONOCIMIENTO Y PAGO DE OTRAS PRESTACIONES SALARIALES, SOLCIALES Y SALARIOS"/>
    <s v="MEDIO   "/>
    <s v="MEDIO   "/>
    <s v="MEDIO   "/>
    <s v="MEDIO   "/>
    <n v="0.5"/>
    <s v="MEDIA"/>
    <n v="5510235"/>
    <n v="0"/>
    <s v="ADMISIÓN"/>
    <m/>
    <s v="si"/>
    <s v="NO"/>
    <n v="4"/>
    <s v="MONICA ADRIANA RAMIREZ ESTRADA"/>
    <n v="1449"/>
    <s v="3 DE ABRIL DE 2017"/>
    <n v="170967"/>
    <s v="EDUCACION"/>
    <s v="ADMITIDA MORA CESANTIAS FONPREMAG, OF PODER OK SOL PRUEBAS"/>
    <d v="2020-08-31T00:00:00"/>
    <s v="2020-07"/>
    <s v="4"/>
    <s v="2020-07"/>
    <n v="1"/>
    <n v="5510235"/>
    <n v="0"/>
    <d v="2024-07-05T00:00:00"/>
    <n v="3.8465753424657536"/>
    <n v="4.3843078519294892E-2"/>
    <n v="0"/>
    <n v="0.5"/>
    <s v="MEDIA"/>
    <x v="2"/>
    <n v="0"/>
  </r>
  <r>
    <n v="2283"/>
    <d v="2020-02-26T00:00:00"/>
    <d v="2020-02-20T00:00:00"/>
    <s v="Tribunal Administrativo de Antioquia, Sala Cuarta de Oralidad"/>
    <s v="05001233300020200044200"/>
    <s v="2020"/>
    <x v="0"/>
    <s v="MARÍA DEL CARMEN MUÑOZ HERNÁNDEZ CC.22.138.682_x000a_"/>
    <s v="NELSON ADRIAN TORO QUINTERO"/>
    <n v="152939"/>
    <s v="NULIDAD Y RESTABLECIMIENTO DEL DERECHO - LABORAL"/>
    <s v="RECONOCIMIENTO Y PAGO DE OTRAS PRESTACIONES SALARIALES, SOLCIALES Y SALARIOS"/>
    <s v="MEDIO   "/>
    <s v="MEDIO   "/>
    <s v="MEDIO   "/>
    <s v="MEDIO   "/>
    <n v="0.5"/>
    <s v="MEDIA"/>
    <n v="87802496"/>
    <n v="0"/>
    <s v="ADMISIÓN"/>
    <m/>
    <s v="si"/>
    <s v="NO"/>
    <n v="7"/>
    <s v="MONICA ADRIANA RAMIREZ ESTRADA"/>
    <n v="1449"/>
    <s v="3 DE ABRIL DE 2017"/>
    <n v="170967"/>
    <s v="GESTION HUMANA Y DLLO ORGANIZACIONAL"/>
    <s v="no ha sido NOTIFICADA al 31 ago igual.  el abogado alega que no se cumpli el ipc el no puede inventarlo 3 agost 2020.  Estefa practicante   dijo 2018 a la fecha.  contadora.  pide reliquidacion  mesada en ningun momento dse le dejo de pagar. a un año 17.305 por 2017, 2018, 2019, 2020.  .          A LA FECHA EL ABOGADO DEMADANTE SOLO CUMPLIO CON DEMOSTRAR QUE ENVIO LOS TRASLADOS, NO HA SIDO NOTIFICADA POR EL ART. 612 DEL CGP, A ENTIDADES PUBLICAS, SUSPENSION TERMINOS 13  JULIO A 26 DE 2020 OTROS. Prima de vida cara y otros con medida cautelar. Pensionado, reclama la conyugue sobreviviente,  En suspensión de actividades jjudiciales por emergencia, DESDE 18 DE MARZO DE 2020, trabajo en casa,  cuarentena por PANDEMIA CORONAVID, o COVI 19.  Se envió correo para el cálculo en el tiempo de las pretensiones de acuerdo con las normas NIPS AL PRACTICANTE, NO SE ALCANZO A REALIZAR POR CUARENTENA OBLIGATORIA Y EL PRACTICANTE TERMINO SU TRABAJO, POR LO TANTO SE COLOCA LA CUANTIA PROPUESTA POR EL DEMANDANTE."/>
    <d v="2020-08-31T00:00:00"/>
    <s v="2020-02"/>
    <s v="7"/>
    <s v="2020-07"/>
    <n v="1.0002858776443682"/>
    <n v="87827596.770726129"/>
    <n v="0"/>
    <d v="2027-02-24T00:00:00"/>
    <n v="6.4876712328767123"/>
    <n v="4.3843078519294892E-2"/>
    <n v="0"/>
    <n v="0.5"/>
    <s v="MEDIA"/>
    <x v="2"/>
    <n v="0"/>
  </r>
  <r>
    <n v="2284"/>
    <d v="2019-07-22T00:00:00"/>
    <d v="2019-05-29T00:00:00"/>
    <s v="Juzgado Séptimo (7) administrativo Oral del Circuito de Medellín"/>
    <s v="05001333300720190022700"/>
    <n v="2020"/>
    <x v="0"/>
    <s v="JOSÉ JOAQUÍN JALIL CORREA, CC.718.766"/>
    <s v="ANGELA PATRICIA CARDONA BOTERO cc66768020 TP205492"/>
    <n v="205492"/>
    <s v="NULIDAD Y RESTABLECIMIENTO DEL DERECHO - LABORAL"/>
    <s v="RECONOCIMIENTO Y PAGO DE OTRAS PRESTACIONES SALARIALES, SOLCIALES Y SALARIOS"/>
    <s v="MEDIO   "/>
    <s v="MEDIO   "/>
    <s v="MEDIO   "/>
    <s v="MEDIO   "/>
    <n v="0.5"/>
    <s v="MEDIA"/>
    <n v="4552000"/>
    <n v="0"/>
    <s v="ADMISIÓN"/>
    <m/>
    <s v="NO"/>
    <s v="NO"/>
    <n v="4"/>
    <s v="MONICA ADRIANA RAMIREZ ESTRADA"/>
    <n v="1449"/>
    <s v="3 DE ABRIL DE 2017"/>
    <n v="170967"/>
    <s v="GESTION HUMANA Y DLLO ORGANIZACIONAL"/>
    <s v="PREVIO A DESISTIMIENTO. Igual al 31 ago 2020, requiere al demandante, no ha sido notificada, al 18 ago 2020, prima de vida cara para pensionados / PREVIO A DESISTIMIENTO TACITO, REQUIERE AL DEMANDANTE"/>
    <d v="2020-08-31T00:00:00"/>
    <s v="2019-07"/>
    <s v="4"/>
    <s v="2020-07"/>
    <n v="1.0197202253740043"/>
    <n v="4641766.4659024673"/>
    <n v="0"/>
    <d v="2023-07-21T00:00:00"/>
    <n v="2.8876712328767122"/>
    <n v="4.3843078519294892E-2"/>
    <n v="0"/>
    <n v="0.5"/>
    <s v="MEDIA"/>
    <x v="2"/>
    <n v="0"/>
  </r>
  <r>
    <n v="2285"/>
    <d v="2020-07-06T00:00:00"/>
    <d v="2020-01-16T00:00:00"/>
    <s v="Juzgado Septimo (7) administrativo Oral del Circuito de Medellín"/>
    <s v="05001333300720200000600"/>
    <s v="2020"/>
    <x v="0"/>
    <s v="PAULA ESCOBAR ESCOBAR"/>
    <s v="PAULA ESCOBAR ESCOBAR cc43168831  Abogado Yobany López Quintero,  CC. 89.009.237 de Armenia_x000a_                   T.P.112.907 del C.S.J., de López Quintero Abogados y Asociados_x000a_"/>
    <n v="128.52600000000001"/>
    <s v="NULIDAD Y RESTABLECIMIENTO DEL DERECHO - LABORAL"/>
    <s v="OTRAS"/>
    <s v="MEDIO   "/>
    <s v="MEDIO   "/>
    <s v="MEDIO   "/>
    <s v="MEDIO   "/>
    <n v="0.5"/>
    <s v="MEDIA"/>
    <n v="93819594"/>
    <n v="0"/>
    <s v="ADMISIÓN"/>
    <m/>
    <s v="NO"/>
    <s v="NO"/>
    <n v="4"/>
    <s v="MONICA ADRIANA RAMIREZ ESTRADA"/>
    <n v="1449"/>
    <s v="3 DE ABRIL DE 2017"/>
    <n v="170967"/>
    <s v="GESTION HUMANA Y DLLO ORGANIZACIONAL"/>
    <s v="18 ago traslada por competencia alTRIBUNAL ADMINISTRATIVO DE ANT, 19 AGOS 2020, SIN ADMITIR INADMITIDA, SUBSANA Convocatoria 429 comision nacional del servicio civil, ok poder ok solicitud de pruebas personal convocatoria 429"/>
    <d v="2020-08-31T00:00:00"/>
    <s v="2020-07"/>
    <s v="4"/>
    <s v="2020-07"/>
    <n v="1"/>
    <n v="93819594"/>
    <n v="0"/>
    <d v="2024-07-05T00:00:00"/>
    <n v="3.8465753424657536"/>
    <n v="4.3843078519294892E-2"/>
    <n v="0"/>
    <n v="0.5"/>
    <s v="MEDIA"/>
    <x v="2"/>
    <n v="0"/>
  </r>
  <r>
    <n v="2286"/>
    <d v="2017-09-12T00:00:00"/>
    <d v="2017-09-12T00:00:00"/>
    <s v="14 ADMINISTRATIVO ORAL DE MEDELLÍN"/>
    <s v="05001333301420170041600"/>
    <s v="2019"/>
    <x v="1"/>
    <s v="LUIS GUILLERMO CANO ARBOLEDA/ DANIEL ANTONIO MONTOYA"/>
    <s v="YASMID DUQUE RODRÍGUEZ "/>
    <n v="254415"/>
    <s v="NULIDAD Y RESTABLECIMIENTO DEL DERECHO"/>
    <s v="RECONOCIMIENTO Y PAGO DE OTRAS PRESTACIONES SALARIALES, SOLCIALES Y SALARIOS"/>
    <s v="MEDIO   "/>
    <s v="MEDIO   "/>
    <s v="MEDIO   "/>
    <s v="BAJO"/>
    <n v="0.34250000000000003"/>
    <s v="MEDIA"/>
    <n v="506910112"/>
    <n v="0.3"/>
    <s v="CONTESTACIÓN"/>
    <n v="0"/>
    <s v="NO SE DECRETO MEDIDA CAUTELAR"/>
    <m/>
    <n v="3"/>
    <s v="NATALIA MONTOYA QUICENO"/>
    <m/>
    <m/>
    <n v="213334"/>
    <s v="EDUCACION"/>
    <m/>
    <d v="2020-08-31T00:00:00"/>
    <s v="2017-09"/>
    <s v="3"/>
    <s v="2020-07"/>
    <n v="0.76038333983224338"/>
    <n v="385446003.95729655"/>
    <n v="115633801.18718897"/>
    <d v="2020-09-11T00:00:00"/>
    <n v="3.0136986301369864E-2"/>
    <n v="4.3843078519294892E-2"/>
    <n v="115606400.13784914"/>
    <n v="0.34250000000000003"/>
    <s v="MEDIA"/>
    <x v="2"/>
    <n v="115606400.13784914"/>
  </r>
  <r>
    <n v="2287"/>
    <d v="2017-04-18T00:00:00"/>
    <d v="2017-09-18T00:00:00"/>
    <s v="01 PROMISCUO CIRCUITO SEGOVIA"/>
    <s v="05736318900120150018900"/>
    <s v="2019"/>
    <x v="1"/>
    <s v="LUIS EDUARDO GARCIA VERA"/>
    <s v="LUIS GUILLERMO CIFUENTES CASTRO"/>
    <n v="252746"/>
    <s v="ORDINARIA"/>
    <s v="RECONOCIMIENTO Y PAGO DE OTRAS PRESTACIONES SALARIALES, SOLCIALES Y SALARIOS"/>
    <s v="MEDIO   "/>
    <s v="MEDIO   "/>
    <s v="MEDIO   "/>
    <s v="BAJO"/>
    <n v="0.34250000000000003"/>
    <s v="MEDIA"/>
    <n v="27405000"/>
    <n v="0.5"/>
    <s v="CONTESTACIÓN"/>
    <n v="0"/>
    <s v="NO SE DECRETO MEDIDA CAUTELAR"/>
    <m/>
    <n v="4"/>
    <s v="NATALIA MONTOYA QUICENO"/>
    <m/>
    <m/>
    <n v="213334"/>
    <s v="GESTION HUMANA Y DLLO ORGANIZACIONAL"/>
    <m/>
    <d v="2020-08-31T00:00:00"/>
    <s v="2017-04"/>
    <s v="4"/>
    <s v="2020-07"/>
    <n v="0.76395562321009991"/>
    <n v="20936203.854072787"/>
    <n v="10468101.927036393"/>
    <d v="2021-04-17T00:00:00"/>
    <n v="0.62739726027397258"/>
    <n v="4.3843078519294892E-2"/>
    <n v="10416582.18439159"/>
    <n v="0.34250000000000003"/>
    <s v="MEDIA"/>
    <x v="2"/>
    <n v="10416582.18439159"/>
  </r>
  <r>
    <n v="2288"/>
    <d v="2017-09-18T00:00:00"/>
    <d v="2017-09-28T00:00:00"/>
    <s v=" JUZGADO 11 ADMINISTRATIVO DE MEDELLIN"/>
    <s v="05001333301120170045100"/>
    <s v="2019"/>
    <x v="0"/>
    <s v="LIA EUGENIA ARANGO MARTINEZ"/>
    <s v="JAIRO IVAN LIZARAZO ÁVILA"/>
    <n v="41146"/>
    <s v="NULIDAD Y RESTABLECIMIENTO DEL DERECHO"/>
    <s v="RECONOCIMIENTO Y PAGO DE OTRAS PRESTACIONES SALARIALES, SOLCIALES Y SALARIOS"/>
    <s v="BAJO"/>
    <s v="MEDIO   "/>
    <s v="MEDIO   "/>
    <s v="BAJO"/>
    <n v="0.2525"/>
    <s v="MEDIA"/>
    <n v="24853424"/>
    <n v="0.5"/>
    <s v="CONTESTACIÓN"/>
    <n v="0"/>
    <s v="NO SE DECRETO MEDIDA CAUTELAR"/>
    <m/>
    <s v="3 años"/>
    <s v="NATALIA MONTOYA QUICENO"/>
    <m/>
    <m/>
    <n v="213334"/>
    <s v="EDUCACION"/>
    <m/>
    <d v="2020-08-31T00:00:00"/>
    <s v="2017-09"/>
    <s v="3"/>
    <s v="2020-07"/>
    <n v="0.76038333983224338"/>
    <n v="18898129.547386833"/>
    <n v="9449064.7736934163"/>
    <d v="2020-09-17T00:00:00"/>
    <n v="4.6575342465753428E-2"/>
    <n v="4.3843078519294892E-2"/>
    <n v="9445604.5881614592"/>
    <n v="0.2525"/>
    <s v="MEDIA"/>
    <x v="2"/>
    <n v="9445604.5881614592"/>
  </r>
  <r>
    <n v="2289"/>
    <d v="2013-10-07T00:00:00"/>
    <d v="2017-08-29T00:00:00"/>
    <s v="JUZGADO 01 PROMISCUO CIRCUITO TITIRIBÍ"/>
    <s v="05809318900120170004800"/>
    <s v="2019"/>
    <x v="1"/>
    <s v="CARLOS ALBERTO ARENAS VERA"/>
    <s v="JULIA FERNANDA MUÑOZ RINCON"/>
    <n v="215278"/>
    <s v="ORDINARIA"/>
    <s v="RECONOCIMIENTO Y PAGO DE OTRAS PRESTACIONES SALARIALES, SOLCIALES Y SALARIOS"/>
    <s v="MEDIO   "/>
    <s v="ALTO"/>
    <s v="ALTO"/>
    <s v="ALTO"/>
    <n v="0.89999999999999991"/>
    <s v="ALTA"/>
    <n v="72473404"/>
    <n v="1"/>
    <s v="CONTESTACIÓN"/>
    <n v="0"/>
    <s v="NO SE DECRETO MEDIDA CAUTELAR"/>
    <m/>
    <n v="7"/>
    <s v="NATALIA MONTOYA QUICENO"/>
    <m/>
    <m/>
    <n v="213334"/>
    <s v="GESTION HUMANA Y DLLO ORGANIZACIONAL"/>
    <s v="BRILLADORA LA ESMERALDA"/>
    <d v="2020-08-31T00:00:00"/>
    <s v="2013-10"/>
    <s v="7"/>
    <s v="2020-07"/>
    <n v="0.92136104081409098"/>
    <n v="66774170.940780103"/>
    <n v="66774170.940780103"/>
    <d v="2020-10-05T00:00:00"/>
    <n v="9.5890410958904104E-2"/>
    <n v="4.3843078519294892E-2"/>
    <n v="66723837.805422522"/>
    <n v="0.89999999999999991"/>
    <s v="ALTA"/>
    <x v="0"/>
    <n v="66723837.805422522"/>
  </r>
  <r>
    <n v="2290"/>
    <d v="2017-04-06T00:00:00"/>
    <d v="2017-12-05T00:00:00"/>
    <s v="JUZGADO 01 PROMISCUO CIRCUITO TITIRIBÍ"/>
    <s v="05809318900120170004000"/>
    <s v="2019"/>
    <x v="1"/>
    <s v="CLAUDIA ELENA CASTILLO SOLIS"/>
    <s v="JULIA FERNANDA MUÑOZ RINCON"/>
    <n v="215278"/>
    <s v="ORDINARIA"/>
    <s v="RECONOCIMIENTO Y PAGO DE OTRAS PRESTACIONES SALARIALES, SOLCIALES Y SALARIOS"/>
    <s v="BAJO"/>
    <s v="MEDIO   "/>
    <s v="MEDIO   "/>
    <s v="MEDIO   "/>
    <n v="0.41"/>
    <s v="MEDIA"/>
    <n v="48403433"/>
    <n v="0.5"/>
    <s v="CONTESTACIÓN"/>
    <n v="0"/>
    <s v="NO SE DECRETO MEDIDA CAUTELAR"/>
    <m/>
    <n v="4"/>
    <s v="NATALIA MONTOYA QUICENO"/>
    <m/>
    <m/>
    <n v="213334"/>
    <s v="GESTION HUMANA Y DLLO ORGANIZACIONAL"/>
    <s v="BRILLADORA LA ESMERALDA"/>
    <d v="2020-08-31T00:00:00"/>
    <s v="2017-04"/>
    <s v="4"/>
    <s v="2020-07"/>
    <n v="0.76395562321009991"/>
    <n v="36978074.823023319"/>
    <n v="18489037.41151166"/>
    <d v="2021-04-05T00:00:00"/>
    <n v="0.59452054794520548"/>
    <n v="4.3843078519294892E-2"/>
    <n v="18402799.07103578"/>
    <n v="0.41"/>
    <s v="MEDIA"/>
    <x v="2"/>
    <n v="18402799.07103578"/>
  </r>
  <r>
    <n v="2291"/>
    <d v="2017-09-08T00:00:00"/>
    <d v="2018-01-11T00:00:00"/>
    <s v="JUZGADO 01 PROMISCUO CIRCUITO TITIRIBÍ"/>
    <s v="05809318900120170014700"/>
    <s v="2019"/>
    <x v="1"/>
    <s v="PAULA ANDREA TORO URIBE"/>
    <s v="JULIA FERNANDA MUÑOZ RINCON"/>
    <n v="215278"/>
    <s v="ORDINARIA"/>
    <s v="RECONOCIMIENTO Y PAGO DE OTRAS PRESTACIONES SALARIALES, SOLCIALES Y SALARIOS"/>
    <s v="BAJO"/>
    <s v="MEDIO   "/>
    <s v="ALTO"/>
    <s v="MEDIO   "/>
    <n v="0.46"/>
    <s v="MEDIA"/>
    <n v="38111373"/>
    <n v="0.5"/>
    <s v="CONTESTACIÓN"/>
    <n v="0"/>
    <s v="NO SE DECRETO MEDIDA CAUTELAR"/>
    <m/>
    <s v="3 años"/>
    <s v="NATALIA MONTOYA QUICENO"/>
    <m/>
    <m/>
    <n v="213334"/>
    <s v="EDUCACION"/>
    <s v="BRILLADORA LA ESMERALDA"/>
    <d v="2020-08-31T00:00:00"/>
    <s v="2017-09"/>
    <s v="3"/>
    <s v="2020-07"/>
    <n v="0.76038333983224338"/>
    <n v="28979253.087332387"/>
    <n v="14489626.543666193"/>
    <d v="2020-09-07T00:00:00"/>
    <n v="1.9178082191780823E-2"/>
    <n v="4.3843078519294892E-2"/>
    <n v="14487441.48223006"/>
    <n v="0.46"/>
    <s v="MEDIA"/>
    <x v="2"/>
    <n v="14487441.48223006"/>
  </r>
  <r>
    <n v="2292"/>
    <d v="2017-09-28T00:00:00"/>
    <d v="2018-01-15T00:00:00"/>
    <s v="16 LABORAL DEL CIRCUITO DE MEDELLÍN"/>
    <s v="05001310501620170049900"/>
    <s v="2019"/>
    <x v="1"/>
    <s v="MANDARY SUAREZ JIMENEZ Y JORGE WILLIAM VELASQUEZ ANGEL"/>
    <s v="CARLOS ALBERTO BALLESTEROS BARON"/>
    <n v="33513"/>
    <s v="ORDINARIA"/>
    <s v="RECONOCIMIENTO Y PAGO DE OTRAS PRESTACIONES SALARIALES, SOLCIALES Y SALARIOS"/>
    <s v="ALTO"/>
    <s v="MEDIO   "/>
    <s v="ALTO"/>
    <s v="ALTO"/>
    <n v="0.82499999999999996"/>
    <s v="ALTA"/>
    <n v="624128297"/>
    <n v="1"/>
    <s v="CONTESTACIÓN"/>
    <n v="0"/>
    <s v="NO SE DECRETO MEDIDA CAUTELAR"/>
    <m/>
    <n v="4"/>
    <s v="NATALIA MONTOYA QUICENO"/>
    <m/>
    <m/>
    <n v="213334"/>
    <s v="EDUCACION"/>
    <m/>
    <d v="2020-08-31T00:00:00"/>
    <s v="2017-09"/>
    <s v="4"/>
    <s v="2020-07"/>
    <n v="0.76038333983224338"/>
    <n v="474576758.95667034"/>
    <n v="474576758.95667034"/>
    <d v="2021-09-27T00:00:00"/>
    <n v="1.0739726027397261"/>
    <n v="4.3843078519294892E-2"/>
    <n v="470585581.2298497"/>
    <n v="0.82499999999999996"/>
    <s v="ALTA"/>
    <x v="0"/>
    <n v="470585581.2298497"/>
  </r>
  <r>
    <n v="2293"/>
    <d v="2017-10-11T00:00:00"/>
    <d v="2017-08-14T00:00:00"/>
    <s v="JUZGADO 24 ADMINISTRATIVO ORAL DE MEDELLÍN"/>
    <s v="05001333302420170041900"/>
    <s v="2019"/>
    <x v="0"/>
    <s v="CLAUDIA MARIA DEL SOCORRO VELEZ PUERTA"/>
    <s v="HERNAN DARIO ZAPATA LONDOÑO"/>
    <n v="108371"/>
    <s v="NULIDAD Y RESTABLECIMIENTO DEL DERECHO"/>
    <s v="RECONOCIMIENTO Y PAGO DE OTRAS PRESTACIONES SALARIALES, SOLCIALES Y SALARIOS"/>
    <s v="ALTO"/>
    <s v="BAJO"/>
    <s v="MEDIO   "/>
    <s v="MEDIO   "/>
    <n v="0.4425"/>
    <s v="MEDIA"/>
    <n v="9804368"/>
    <n v="0.5"/>
    <s v="CONTESTACIÓN"/>
    <n v="0"/>
    <s v="NO SE DECRETO MEDIDA CAUTELAR"/>
    <m/>
    <n v="5"/>
    <s v="NATALIA MONTOYA QUICENO"/>
    <m/>
    <m/>
    <n v="213334"/>
    <s v="EDUCACION"/>
    <m/>
    <d v="2020-08-31T00:00:00"/>
    <s v="2017-10"/>
    <s v="5"/>
    <s v="2020-07"/>
    <n v="0.76025622916343338"/>
    <n v="7453831.8450106326"/>
    <n v="3726915.9225053163"/>
    <d v="2022-10-10T00:00:00"/>
    <n v="2.1095890410958904"/>
    <n v="4.3843078519294892E-2"/>
    <n v="3665598.4681378203"/>
    <n v="0.4425"/>
    <s v="MEDIA"/>
    <x v="2"/>
    <n v="3665598.4681378203"/>
  </r>
  <r>
    <n v="2294"/>
    <d v="2017-08-29T00:00:00"/>
    <d v="2018-01-19T00:00:00"/>
    <s v="13 ADMINISTRATIVO ORAL DE MEDELLÍN"/>
    <s v="05001333301320170043400"/>
    <s v="2019"/>
    <x v="0"/>
    <s v="MARIO ENRIQUE ROSSO CASTAÑO"/>
    <s v="JORGE ORLANDO ALCALA QUIJANO"/>
    <n v="144439"/>
    <s v="NULIDAD Y RESTABLECIMIENTO DEL DERECHO"/>
    <s v="RECONOCIMIENTO Y PAGO DE OTRAS PRESTACIONES SALARIALES, SOLCIALES Y SALARIOS"/>
    <s v="BAJO"/>
    <s v="BAJO"/>
    <s v="BAJO"/>
    <s v="ALTO"/>
    <n v="0.38249999999999995"/>
    <s v="MEDIA"/>
    <n v="18931489"/>
    <n v="0.9"/>
    <s v="CONTESTACIÓN"/>
    <n v="0"/>
    <s v="NO SE DECRETO MEDIDA CAUTELAR"/>
    <m/>
    <n v="5"/>
    <s v="NATALIA MONTOYA QUICENO"/>
    <m/>
    <m/>
    <n v="213334"/>
    <s v="EDUCACION"/>
    <m/>
    <d v="2020-08-31T00:00:00"/>
    <s v="2017-08"/>
    <s v="5"/>
    <s v="2020-07"/>
    <n v="0.76068958550881771"/>
    <n v="14400986.520474741"/>
    <n v="12960887.868427267"/>
    <d v="2022-08-28T00:00:00"/>
    <n v="1.9917808219178081"/>
    <n v="4.3843078519294892E-2"/>
    <n v="12759462.767546806"/>
    <n v="0.38249999999999995"/>
    <s v="MEDIA"/>
    <x v="2"/>
    <n v="12759462.767546806"/>
  </r>
  <r>
    <n v="2295"/>
    <d v="2018-02-23T00:00:00"/>
    <d v="2018-07-19T00:00:00"/>
    <s v="JUZGADO PRIMERO PROMISCUO MUNICIPAL DE GUARNE "/>
    <s v="05318408900120180006200"/>
    <s v="2019"/>
    <x v="3"/>
    <s v="JUAN PEDRO ARRUBLA GARCIA"/>
    <m/>
    <s v="8,386,172"/>
    <s v="TUTELA "/>
    <s v="RECONOCIMIENTO Y PAGO DE OTRAS PRESTACIONES SALARIALES, SOLCIALES Y SALARIOS"/>
    <s v="ALTO"/>
    <s v="ALTO"/>
    <s v="ALTO"/>
    <s v="ALTO"/>
    <n v="1"/>
    <s v="ALTA"/>
    <n v="7867457"/>
    <n v="1"/>
    <s v="CONTESTACIÓN"/>
    <n v="0"/>
    <s v="NO SE DECRETO MEDIDA CAUTELAR"/>
    <m/>
    <s v="10 años"/>
    <s v="NATALIA MONTOYA QUICENO"/>
    <m/>
    <m/>
    <n v="213334"/>
    <s v="FABRICA DE LICORES DE ANTIOQUIA"/>
    <m/>
    <d v="2020-08-31T00:00:00"/>
    <s v="2018-02"/>
    <s v="10"/>
    <s v="2020-07"/>
    <n v="0.74599443734185067"/>
    <n v="5869079.1580262044"/>
    <n v="5869079.1580262044"/>
    <d v="2028-02-21T00:00:00"/>
    <n v="7.4794520547945202"/>
    <n v="4.3843078519294892E-2"/>
    <n v="5533832.540673147"/>
    <n v="1"/>
    <s v="ALTA"/>
    <x v="0"/>
    <n v="5533832.540673147"/>
  </r>
  <r>
    <n v="2296"/>
    <d v="2017-09-24T00:00:00"/>
    <d v="2018-02-23T00:00:00"/>
    <s v="JUZGADO 15 LABORAL DEL CIRCUITO"/>
    <s v="05001310501520170055000"/>
    <s v="2019"/>
    <x v="1"/>
    <s v="JOSE ELADIO PEREZ OSPINA"/>
    <s v="MARIA EDILMA GARCES YEPES"/>
    <n v="164716"/>
    <s v="ORDINARIA"/>
    <s v="RECONOCIMIENTO Y PAGO DE OTRAS PRESTACIONES SALARIALES, SOLCIALES Y SALARIOS"/>
    <s v="MEDIO   "/>
    <s v="ALTO"/>
    <s v="MEDIO   "/>
    <s v="MEDIO   "/>
    <n v="0.67499999999999993"/>
    <s v="ALTA"/>
    <n v="0"/>
    <n v="1"/>
    <s v="CONTESTACIÓN"/>
    <n v="0"/>
    <s v="NO SE DECRETO MEDIDA CAUTELAR"/>
    <m/>
    <s v="3 años"/>
    <s v="NATALIA MONTOYA QUICENO"/>
    <m/>
    <m/>
    <n v="213334"/>
    <s v="EDUCACION"/>
    <m/>
    <d v="2020-08-31T00:00:00"/>
    <s v="2017-09"/>
    <s v="3"/>
    <s v="2020-07"/>
    <n v="0.76038333983224338"/>
    <n v="0"/>
    <n v="0"/>
    <d v="2020-09-23T00:00:00"/>
    <n v="6.3013698630136991E-2"/>
    <n v="4.3843078519294892E-2"/>
    <n v="0"/>
    <n v="0.67499999999999993"/>
    <s v="ALTA"/>
    <x v="0"/>
    <n v="0"/>
  </r>
  <r>
    <n v="2297"/>
    <d v="2017-12-12T00:00:00"/>
    <d v="2018-01-20T00:00:00"/>
    <s v="JUZGADO CIVIL LABORAL DEL CIRCUITO SANTUARIO "/>
    <s v="05440311200120170058300"/>
    <s v="2019"/>
    <x v="1"/>
    <s v="MARIA NORA HIGINIO LOPEZ"/>
    <s v="LIZETH JOHANA CARRANZA LOPEZ"/>
    <n v="263831"/>
    <s v="ORDINARIA"/>
    <s v="RECONOCIMIENTO Y PAGO DE OTRAS PRESTACIONES SALARIALES, SOLCIALES Y SALARIOS"/>
    <s v="BAJO"/>
    <s v="MEDIO   "/>
    <s v="MEDIO   "/>
    <s v="MEDIO   "/>
    <n v="0.41"/>
    <s v="MEDIA"/>
    <n v="1086698766"/>
    <n v="0.5"/>
    <s v="CONTESTACIÓN"/>
    <n v="0"/>
    <s v="NO SE DECRETO MEDIDA CAUTELAR"/>
    <m/>
    <s v="10 años"/>
    <s v="NATALIA MONTOYA QUICENO"/>
    <m/>
    <m/>
    <n v="213334"/>
    <s v="GESTION HUMANA Y DLLO ORGANIZACIONAL"/>
    <m/>
    <d v="2020-08-31T00:00:00"/>
    <s v="2017-12"/>
    <s v="10"/>
    <s v="2020-07"/>
    <n v="0.75597398230954627"/>
    <n v="821515993.70388973"/>
    <n v="410757996.85194486"/>
    <d v="2027-12-10T00:00:00"/>
    <n v="7.279452054794521"/>
    <n v="4.3843078519294892E-2"/>
    <n v="387904766.82974255"/>
    <n v="0.41"/>
    <s v="MEDIA"/>
    <x v="2"/>
    <n v="387904766.82974255"/>
  </r>
  <r>
    <n v="2298"/>
    <d v="2017-12-05T00:00:00"/>
    <d v="2017-09-29T00:00:00"/>
    <s v="JUZGADO ONCE LABORAL DEL CIRCUITO MEDELLIN"/>
    <s v="05001310501120170076200"/>
    <s v="2019"/>
    <x v="1"/>
    <s v="PEDRO CANO CASTRILLON"/>
    <s v="JUAN CAMILO PULGARIN"/>
    <n v="129670"/>
    <s v="ORDINARIA"/>
    <s v="PENSIÓN DE SOBREVIVIENTES"/>
    <s v="ALTO"/>
    <s v="BAJO"/>
    <s v="ALTO"/>
    <s v="BAJO"/>
    <n v="0.33500000000000002"/>
    <s v="MEDIA"/>
    <n v="0"/>
    <n v="0"/>
    <s v="CONTESTACIÓN"/>
    <n v="0"/>
    <s v="NO SE DECRETO MEDIDA CAUTELAR"/>
    <m/>
    <n v="4"/>
    <s v="NATALIA MONTOYA QUICENO"/>
    <m/>
    <m/>
    <n v="213334"/>
    <s v="EDUCACION"/>
    <m/>
    <d v="2020-08-31T00:00:00"/>
    <s v="2017-12"/>
    <s v="4"/>
    <s v="2020-07"/>
    <n v="0.75597398230954627"/>
    <n v="0"/>
    <n v="0"/>
    <d v="2021-12-04T00:00:00"/>
    <n v="1.2602739726027397"/>
    <n v="4.3843078519294892E-2"/>
    <n v="0"/>
    <n v="0.33500000000000002"/>
    <s v="MEDIA"/>
    <x v="2"/>
    <n v="0"/>
  </r>
  <r>
    <n v="2299"/>
    <d v="2018-04-26T00:00:00"/>
    <d v="2018-01-19T00:00:00"/>
    <s v="JUZGADO VEINTINUEVE ADMINISTRATIVO ORAL DEL CIRCUITO"/>
    <s v="05001333302920180015800"/>
    <s v="2019"/>
    <x v="0"/>
    <s v="JAIRO ALBERTO GONZALEZ"/>
    <s v="JAIRO ALBERTO GONZALEZ"/>
    <n v="0"/>
    <s v="NULIDAD Y RESTABLECIMIENTO DEL DERECHO"/>
    <s v="RECONOCIMIENTO Y PAGO DE OTRAS PRESTACIONES SALARIALES, SOLCIALES Y SALARIOS"/>
    <s v="BAJO"/>
    <s v="MEDIO   "/>
    <s v="BAJO"/>
    <s v="BAJO"/>
    <n v="0.20749999999999999"/>
    <s v="BAJA"/>
    <n v="0"/>
    <n v="0"/>
    <s v="CONTESTACIÓN"/>
    <n v="0"/>
    <s v="NO SE DECRETO MEDIDA CAUTELAR"/>
    <m/>
    <s v="3 años"/>
    <s v="NATALIA MONTOYA QUICENO"/>
    <m/>
    <m/>
    <n v="213334"/>
    <s v="GESTION HUMANA Y DLLO ORGANIZACIONAL"/>
    <m/>
    <d v="2020-08-31T00:00:00"/>
    <s v="2018-04"/>
    <s v="3"/>
    <s v="2020-07"/>
    <n v="0.74078668525523483"/>
    <n v="0"/>
    <n v="0"/>
    <d v="2021-04-25T00:00:00"/>
    <n v="0.64931506849315068"/>
    <n v="4.3843078519294892E-2"/>
    <n v="0"/>
    <n v="0.20749999999999999"/>
    <s v="BAJA"/>
    <x v="2"/>
    <n v="0"/>
  </r>
  <r>
    <n v="2300"/>
    <d v="2018-01-11T00:00:00"/>
    <d v="2018-01-11T00:00:00"/>
    <s v="JUZGADO PROMISCUO DEL CIRCUITO LABORAL DE SANTA ROSA DE OSOS"/>
    <s v="05686318900120170027600"/>
    <s v="2019"/>
    <x v="1"/>
    <s v="REINEL ESNEIDER ESPINOSA ALVAREZ"/>
    <s v="JULIA FERNANDA MUÑOZ RINCÓN"/>
    <n v="215278"/>
    <s v="ORDINARIA"/>
    <s v="RECONOCIMIENTO Y PAGO DE OTRAS PRESTACIONES SALARIALES, SOLCIALES Y SALARIOS"/>
    <s v="ALTO"/>
    <s v="ALTO"/>
    <s v="ALTO"/>
    <s v="ALTO"/>
    <n v="1"/>
    <s v="ALTA"/>
    <n v="97928483"/>
    <n v="0.7"/>
    <s v="CONTESTACIÓN"/>
    <n v="0"/>
    <s v="NO SE DECRETO MEDIDA CAUTELAR"/>
    <m/>
    <n v="4"/>
    <s v="NATALIA MONTOYA QUICENO"/>
    <m/>
    <m/>
    <n v="213334"/>
    <s v="EDUCACION"/>
    <s v="PASCUAL BRAVO"/>
    <d v="2020-08-31T00:00:00"/>
    <s v="2018-01"/>
    <s v="4"/>
    <s v="2020-07"/>
    <n v="0.75126308387247931"/>
    <n v="73570054.137533665"/>
    <n v="51499037.896273561"/>
    <d v="2022-01-10T00:00:00"/>
    <n v="1.3616438356164384"/>
    <n v="4.3843078519294892E-2"/>
    <n v="50950541.734608889"/>
    <n v="1"/>
    <s v="ALTA"/>
    <x v="0"/>
    <n v="50950541.734608889"/>
  </r>
  <r>
    <n v="2301"/>
    <d v="2018-05-23T00:00:00"/>
    <d v="2018-05-11T00:00:00"/>
    <s v="TRIBUNAL ADMINISTRATIVO DE ANTIOQUIA"/>
    <s v="05001233300020180098900"/>
    <s v="2019"/>
    <x v="0"/>
    <s v="MARCIA KATHERINE MORA VALDERRAMA Y OTROS"/>
    <s v="CLAUDIA PATRICIA BERNAL CARVAJAL"/>
    <n v="115917"/>
    <s v="POPULAR"/>
    <s v="VIOLACIÓN DERECHOS COLECTIVOS"/>
    <s v="BAJO"/>
    <s v="MEDIO   "/>
    <s v="BAJO"/>
    <s v="BAJO"/>
    <n v="0.20749999999999999"/>
    <s v="BAJA"/>
    <n v="0"/>
    <n v="0"/>
    <s v="CONTESTACIÓN"/>
    <n v="0"/>
    <s v="NO SE DECRETO MEDIDA CAUTELAR"/>
    <m/>
    <n v="3"/>
    <s v="NATALIA MONTOYA QUICENO"/>
    <m/>
    <m/>
    <n v="213334"/>
    <s v="MEDIO AMBIENTE"/>
    <m/>
    <d v="2020-08-31T00:00:00"/>
    <s v="2018-05"/>
    <s v="3"/>
    <s v="2020-07"/>
    <n v="0.73891229786794344"/>
    <n v="0"/>
    <n v="0"/>
    <d v="2021-05-22T00:00:00"/>
    <n v="0.72328767123287674"/>
    <n v="4.3843078519294892E-2"/>
    <n v="0"/>
    <n v="0.20749999999999999"/>
    <s v="BAJA"/>
    <x v="2"/>
    <n v="0"/>
  </r>
  <r>
    <n v="2302"/>
    <d v="2018-01-26T00:00:00"/>
    <d v="2017-08-04T00:00:00"/>
    <s v="JUZGADO 02 LABORAL DEL CIRCUITO"/>
    <s v="05001310500220170068000"/>
    <s v="2019"/>
    <x v="1"/>
    <s v="JOSE ABRAHAM LONDOÑO CANO"/>
    <s v="GLORIA CECILIA GALLEGO"/>
    <n v="15803"/>
    <s v="ORDINARIA"/>
    <s v="RELIQUIDACIÓN DE LA PENSIÓN"/>
    <s v="MEDIO   "/>
    <s v="MEDIO   "/>
    <s v="MEDIO   "/>
    <s v="MEDIO   "/>
    <n v="0.5"/>
    <s v="MEDIA"/>
    <n v="29248342"/>
    <n v="0.5"/>
    <s v="CONTESTACIÓN"/>
    <n v="0"/>
    <s v="NO SE DECRETO MEDIDA CAUTELAR"/>
    <m/>
    <s v="7 AÑOS"/>
    <s v="NATALIA MONTOYA QUICENO"/>
    <m/>
    <m/>
    <n v="213334"/>
    <s v="EDUCACION"/>
    <m/>
    <d v="2020-08-31T00:00:00"/>
    <s v="2018-01"/>
    <s v="7"/>
    <s v="2020-07"/>
    <n v="0.75126308387247931"/>
    <n v="21973199.609076958"/>
    <n v="10986599.804538479"/>
    <d v="2025-01-24T00:00:00"/>
    <n v="4.4027397260273968"/>
    <n v="4.3843078519294892E-2"/>
    <n v="10612726.991915883"/>
    <n v="0.5"/>
    <s v="MEDIA"/>
    <x v="2"/>
    <n v="10612726.991915883"/>
  </r>
  <r>
    <n v="2303"/>
    <d v="2018-05-29T00:00:00"/>
    <d v="2018-05-07T00:00:00"/>
    <s v="JUZGADO 21 LABORAL DEL CIRCUITO DE MEDELLÍN"/>
    <s v="05001310502120180024400"/>
    <s v="2019"/>
    <x v="0"/>
    <s v="ALEJANDRO ARTURO ARANGO"/>
    <s v="NICOLAS OCTAVIO ARISMENDI VILLEGAS"/>
    <n v="140233"/>
    <s v="ORDINARIA"/>
    <s v="RECONOCIMIENTO Y PAGO DE OTRAS PRESTACIONES SALARIALES, SOLCIALES Y SALARIOS"/>
    <s v="ALTO"/>
    <s v="ALTO"/>
    <s v="ALTO"/>
    <s v="BAJO"/>
    <n v="0.66749999999999998"/>
    <s v="ALTA"/>
    <n v="278779436"/>
    <n v="0.4"/>
    <s v="ADMISIÓN"/>
    <n v="0"/>
    <s v="NO SE DECRETO MEDIDA CAUTELAR"/>
    <m/>
    <n v="7"/>
    <s v="NATALIA MONTOYA QUICENO"/>
    <m/>
    <m/>
    <n v="213334"/>
    <s v="EDUCACION"/>
    <s v="PASCUAL BRAVO"/>
    <d v="2020-08-31T00:00:00"/>
    <s v="2018-05"/>
    <s v="7"/>
    <s v="2020-07"/>
    <n v="0.73891229786794344"/>
    <n v="205993553.65308928"/>
    <n v="82397421.461235717"/>
    <d v="2025-05-27T00:00:00"/>
    <n v="4.7397260273972606"/>
    <n v="4.3843078519294892E-2"/>
    <n v="79382802.446255475"/>
    <n v="0.66749999999999998"/>
    <s v="ALTA"/>
    <x v="0"/>
    <n v="79382802.446255475"/>
  </r>
  <r>
    <n v="2304"/>
    <d v="2018-01-05T00:00:00"/>
    <d v="2018-01-05T00:00:00"/>
    <s v="JUZGADO PROMISCUO MUNICIPAL DE SOPETRAN"/>
    <s v="05761408900120170005800"/>
    <s v="2019"/>
    <x v="2"/>
    <s v="JOSE BELTRAN ARANGO RESTREPO"/>
    <s v="PATRICIA ARANGO ARBOLEDA "/>
    <n v="200715"/>
    <s v="EJECUTIVA"/>
    <s v="SINGULAR "/>
    <s v="ALTO"/>
    <s v="MEDIO   "/>
    <s v="ALTO"/>
    <s v="MEDIO   "/>
    <n v="0.64999999999999991"/>
    <s v="ALTA"/>
    <n v="86143613"/>
    <n v="0.8"/>
    <s v=" OTRA"/>
    <m/>
    <s v="NO SE DECRETO MEDIDA CAUTELAR"/>
    <m/>
    <s v="3 AÑOS "/>
    <s v="NATALIA MONTOYA QUICENO"/>
    <m/>
    <m/>
    <n v="213334"/>
    <s v="EDUCACION"/>
    <s v="LIBRAR MANDAMIENTO DE PAGO POR FACTURAS ADEUDAS AL SEÑOR JOSE BELTRAN, EJECUTADAS EN EL CENTRO EDUCATIVO RURAL EL POMAR. "/>
    <d v="2020-08-31T00:00:00"/>
    <s v="2018-01"/>
    <s v="3"/>
    <s v="2020-07"/>
    <n v="0.75126308387247931"/>
    <n v="64716516.3582974"/>
    <n v="51773213.086637922"/>
    <d v="2021-01-04T00:00:00"/>
    <n v="0.34520547945205482"/>
    <n v="4.3843078519294892E-2"/>
    <n v="51632858.215592019"/>
    <n v="0.64999999999999991"/>
    <s v="ALTA"/>
    <x v="0"/>
    <n v="51632858.215592019"/>
  </r>
  <r>
    <n v="2305"/>
    <d v="2018-01-19T00:00:00"/>
    <d v="2018-01-19T00:00:00"/>
    <s v="JUZGADO PROMISCUO DEL CIRCUITO DE EL BAGRE"/>
    <s v="05250318900120170016800"/>
    <s v="2019"/>
    <x v="1"/>
    <s v="CARLOS ALBERTO RODRIGUEZ PEREZ "/>
    <s v="JUAN ESTEBAN ESCUDERO RAMIREZ "/>
    <n v="181415"/>
    <s v="ORDINARIA"/>
    <s v="RECONOCIMIENTO Y PAGO DE OTRAS PRESTACIONES SALARIALES, SOLCIALES Y SALARIOS"/>
    <s v="ALTO"/>
    <s v="ALTO"/>
    <s v="ALTO"/>
    <s v="ALTO"/>
    <n v="1"/>
    <s v="ALTA"/>
    <n v="63911070"/>
    <n v="0.6"/>
    <s v="CONTESTACIÓN"/>
    <n v="0"/>
    <s v="NO SE DECRETO MEDIDA CAUTELAR"/>
    <m/>
    <n v="7"/>
    <s v="NATALIA MONTOYA QUICENO"/>
    <m/>
    <m/>
    <n v="213334"/>
    <s v="EDUCACION"/>
    <s v="PASCUAL BRAVO"/>
    <d v="2020-08-31T00:00:00"/>
    <s v="2018-01"/>
    <s v="7"/>
    <s v="2020-07"/>
    <n v="0.75126308387247931"/>
    <n v="48014027.541789897"/>
    <n v="28808416.525073938"/>
    <d v="2025-01-17T00:00:00"/>
    <n v="4.3835616438356162"/>
    <n v="4.3843078519294892E-2"/>
    <n v="27832266.356746022"/>
    <n v="1"/>
    <s v="ALTA"/>
    <x v="0"/>
    <n v="27832266.356746022"/>
  </r>
  <r>
    <n v="2306"/>
    <d v="2018-07-19T00:00:00"/>
    <d v="2018-07-19T00:00:00"/>
    <s v="JUZGADO PROMISCUO DEL CIRCUITO DE EL BAGRE"/>
    <s v="05250318900120170016900"/>
    <s v="2019"/>
    <x v="1"/>
    <s v="ZULAY YUSERFY BEJARANO PALACIO"/>
    <s v="JUAN ESTEBAN ESCUDERO RAMIREZ "/>
    <n v="181415"/>
    <s v="ORDINARIA"/>
    <s v="RECONOCIMIENTO Y PAGO DE OTRAS PRESTACIONES SALARIALES, SOLCIALES Y SALARIOS"/>
    <s v="ALTO"/>
    <s v="ALTO"/>
    <s v="ALTO"/>
    <s v="ALTO"/>
    <n v="1"/>
    <s v="ALTA"/>
    <n v="34402023"/>
    <n v="0.7"/>
    <s v="CONTESTACIÓN"/>
    <n v="0"/>
    <s v="NO SE DECRETO MEDIDA CAUTELAR"/>
    <m/>
    <n v="7"/>
    <s v="NATALIA MONTOYA QUICENO"/>
    <m/>
    <m/>
    <n v="213334"/>
    <s v="EDUCACION"/>
    <s v="PASCUAL BRAVO"/>
    <d v="2020-08-31T00:00:00"/>
    <s v="2018-07"/>
    <s v="7"/>
    <s v="2020-07"/>
    <n v="0.73871336652539898"/>
    <n v="25413234.225614205"/>
    <n v="17789263.957929943"/>
    <d v="2025-07-17T00:00:00"/>
    <n v="4.8794520547945206"/>
    <n v="4.3843078519294892E-2"/>
    <n v="17119599.090404831"/>
    <n v="1"/>
    <s v="ALTA"/>
    <x v="0"/>
    <n v="17119599.090404831"/>
  </r>
  <r>
    <n v="2307"/>
    <d v="2018-02-23T00:00:00"/>
    <d v="2018-02-23T00:00:00"/>
    <s v="JUZGADO PROMISCUO DEL CIRCUITO DE EL BAGRE"/>
    <s v="05250318900120170017800"/>
    <s v="2019"/>
    <x v="1"/>
    <s v="MARIA ELVIRA MURILLO RAMIREZ"/>
    <s v="JUAN ESTEBAN ESCUDERO RAMIREZ "/>
    <n v="181415"/>
    <s v="ORDINARIA"/>
    <s v="RECONOCIMIENTO Y PAGO DE OTRAS PRESTACIONES SALARIALES, SOLCIALES Y SALARIOS"/>
    <s v="ALTO"/>
    <s v="ALTO"/>
    <s v="ALTO"/>
    <s v="ALTO"/>
    <n v="1"/>
    <s v="ALTA"/>
    <n v="62392829"/>
    <n v="0.6"/>
    <s v="CONTESTACIÓN"/>
    <n v="0"/>
    <s v="NO SE DECRETO MEDIDA CAUTELAR"/>
    <m/>
    <n v="7"/>
    <s v="NATALIA MONTOYA QUICENO"/>
    <m/>
    <m/>
    <n v="213334"/>
    <s v="EDUCACION"/>
    <s v="PASCUAL BRAVO"/>
    <d v="2020-08-31T00:00:00"/>
    <s v="2018-02"/>
    <s v="7"/>
    <s v="2020-07"/>
    <n v="0.74599443734185067"/>
    <n v="46544703.364021301"/>
    <n v="27926822.01841278"/>
    <d v="2025-02-21T00:00:00"/>
    <n v="4.4794520547945202"/>
    <n v="4.3843078519294892E-2"/>
    <n v="26960206.540152557"/>
    <n v="1"/>
    <s v="ALTA"/>
    <x v="0"/>
    <n v="26960206.540152557"/>
  </r>
  <r>
    <n v="2308"/>
    <d v="2018-02-23T00:00:00"/>
    <d v="2018-02-23T00:00:00"/>
    <s v="JUZGADO PROMISCUO DEL CIRCUITO DE EL BAGRE"/>
    <s v="05250318900120170017700"/>
    <s v="2019"/>
    <x v="1"/>
    <s v="MARLY DEL CARMEN REMIREZ MENDOZA"/>
    <s v="JUAN ESTEBAN ESCUDERO RAMIREZ "/>
    <n v="181415"/>
    <s v="ORDINARIA"/>
    <s v="RECONOCIMIENTO Y PAGO DE OTRAS PRESTACIONES SALARIALES, SOLCIALES Y SALARIOS"/>
    <s v="ALTO"/>
    <s v="ALTO"/>
    <s v="ALTO"/>
    <s v="ALTO"/>
    <n v="1"/>
    <s v="ALTA"/>
    <n v="61556915"/>
    <n v="0.5"/>
    <s v="CONTESTACIÓN"/>
    <n v="0"/>
    <s v="NO SE DECRETO MEDIDA CAUTELAR"/>
    <m/>
    <n v="5"/>
    <s v="NATALIA MONTOYA QUICENO"/>
    <m/>
    <m/>
    <n v="213334"/>
    <s v="EDUCACION"/>
    <s v="PASCUAL BRAVO"/>
    <d v="2020-08-31T00:00:00"/>
    <s v="2018-02"/>
    <s v="5"/>
    <s v="2020-07"/>
    <n v="0.74599443734185067"/>
    <n v="45921116.169925131"/>
    <n v="22960558.084962565"/>
    <d v="2023-02-22T00:00:00"/>
    <n v="2.4794520547945207"/>
    <n v="4.3843078519294892E-2"/>
    <n v="22517209.697524957"/>
    <n v="1"/>
    <s v="ALTA"/>
    <x v="0"/>
    <n v="22517209.697524957"/>
  </r>
  <r>
    <n v="2309"/>
    <d v="2018-01-19T00:00:00"/>
    <d v="2018-01-19T00:00:00"/>
    <s v="JUZGADO PROMISCUO DEL CIRCUITO DE EL BAGRE"/>
    <s v="05250318900120170017000"/>
    <s v="2019"/>
    <x v="1"/>
    <s v="RIGOBERTO MADRIGAL TORRES "/>
    <s v="JUAN ESTEBAN ESCUDERO RAMIREZ "/>
    <n v="181415"/>
    <s v="ORDINARIA"/>
    <s v="RECONOCIMIENTO Y PAGO DE OTRAS PRESTACIONES SALARIALES, SOLCIALES Y SALARIOS"/>
    <s v="ALTO"/>
    <s v="ALTO"/>
    <s v="ALTO"/>
    <s v="ALTO"/>
    <n v="1"/>
    <s v="ALTA"/>
    <n v="62467994"/>
    <n v="0.6"/>
    <s v="CONTESTACIÓN"/>
    <n v="0"/>
    <s v="NO SE DECRETO MEDIDA CAUTELAR"/>
    <m/>
    <n v="7"/>
    <s v="NATALIA MONTOYA QUICENO"/>
    <m/>
    <m/>
    <n v="213334"/>
    <s v="EDUCACION"/>
    <s v="PASCUAL BRAVO"/>
    <d v="2020-08-31T00:00:00"/>
    <s v="2018-01"/>
    <s v="7"/>
    <s v="2020-07"/>
    <n v="0.75126308387247931"/>
    <n v="46929897.815767534"/>
    <n v="28157938.68946052"/>
    <d v="2025-01-17T00:00:00"/>
    <n v="4.3835616438356162"/>
    <n v="4.3843078519294892E-2"/>
    <n v="27203829.442686722"/>
    <n v="1"/>
    <s v="ALTA"/>
    <x v="0"/>
    <n v="27203829.442686722"/>
  </r>
  <r>
    <n v="2310"/>
    <d v="2018-01-25T00:00:00"/>
    <d v="2018-01-25T00:00:00"/>
    <s v="  JUZGADO PROMISCUO DEL CIRCUITO DE EL BAGRE "/>
    <s v="05250318900120170016500"/>
    <s v="2019"/>
    <x v="1"/>
    <s v="LUDIS AMPARO PALACIO ORTIZ"/>
    <s v="JUAN ESTEBAN ESCUDERO RAMIREZ "/>
    <n v="181415"/>
    <s v="ORDINARIA"/>
    <s v="RECONOCIMIENTO Y PAGO DE OTRAS PRESTACIONES SALARIALES, SOLCIALES Y SALARIOS"/>
    <s v="ALTO"/>
    <s v="ALTO"/>
    <s v="ALTO"/>
    <s v="ALTO"/>
    <n v="1"/>
    <s v="ALTA"/>
    <n v="34901639"/>
    <n v="0.6"/>
    <s v="CONTESTACIÓN"/>
    <n v="0"/>
    <s v="NO SE DECRETO MEDIDA CAUTELAR"/>
    <m/>
    <n v="7"/>
    <s v="NATALIA MONTOYA QUICENO"/>
    <m/>
    <m/>
    <n v="213334"/>
    <s v="EDUCACION"/>
    <s v="PASCUAL BRAVO"/>
    <d v="2020-08-31T00:00:00"/>
    <s v="2018-01"/>
    <s v="7"/>
    <s v="2020-07"/>
    <n v="0.75126308387247931"/>
    <n v="26220312.947343994"/>
    <n v="15732187.768406395"/>
    <d v="2025-01-23T00:00:00"/>
    <n v="4.4000000000000004"/>
    <n v="4.3843078519294892E-2"/>
    <n v="15197150.52157867"/>
    <n v="1"/>
    <s v="ALTA"/>
    <x v="0"/>
    <n v="15197150.52157867"/>
  </r>
  <r>
    <n v="2311"/>
    <d v="2018-01-24T00:00:00"/>
    <d v="2018-01-24T00:00:00"/>
    <s v="  JUZGADO PROMISCUO DEL CIRCUITO DE EL BAGRE "/>
    <s v="05250318900120170017200"/>
    <s v="2019"/>
    <x v="1"/>
    <s v="BLADIMIR ENRIQUE CHAVEZ PEÑATE"/>
    <s v="JUAN ESTEBAN ESCUDERO RAMIREZ "/>
    <n v="181415"/>
    <s v="ORDINARIA"/>
    <s v="RECONOCIMIENTO Y PAGO DE OTRAS PRESTACIONES SALARIALES, SOLCIALES Y SALARIOS"/>
    <s v="ALTO"/>
    <s v="ALTO"/>
    <s v="ALTO"/>
    <s v="ALTO"/>
    <n v="1"/>
    <s v="ALTA"/>
    <n v="41747998"/>
    <n v="0.6"/>
    <s v="CONTESTACIÓN"/>
    <n v="0"/>
    <s v="NO SE DECRETO MEDIDA CAUTELAR"/>
    <m/>
    <n v="7"/>
    <s v="NATALIA MONTOYA QUICENO"/>
    <m/>
    <m/>
    <n v="213334"/>
    <s v="EDUCACION"/>
    <s v="PASCUAL BRAVO"/>
    <d v="2020-08-31T00:00:00"/>
    <s v="2018-01"/>
    <s v="7"/>
    <s v="2020-07"/>
    <n v="0.75126308387247931"/>
    <n v="31363729.722982097"/>
    <n v="18818237.833789259"/>
    <d v="2025-01-22T00:00:00"/>
    <n v="4.397260273972603"/>
    <n v="4.3843078519294892E-2"/>
    <n v="18178638.510312941"/>
    <n v="1"/>
    <s v="ALTA"/>
    <x v="0"/>
    <n v="18178638.510312941"/>
  </r>
  <r>
    <n v="2312"/>
    <d v="2018-01-19T00:00:00"/>
    <d v="2018-01-19T00:00:00"/>
    <s v="  JUZGADO PROMISCUO DEL CIRCUITO DE EL BAGRE "/>
    <s v="05250318900120170016700"/>
    <s v="2019"/>
    <x v="1"/>
    <s v="OSCAR ENRIQUE ARIAS MENA "/>
    <s v="JUAN ESTEBAN ESCUDERO RAMIREZ "/>
    <n v="181415"/>
    <s v="ORDINARIA"/>
    <s v="RECONOCIMIENTO Y PAGO DE OTRAS PRESTACIONES SALARIALES, SOLCIALES Y SALARIOS"/>
    <s v="ALTO"/>
    <s v="ALTO"/>
    <s v="ALTO"/>
    <s v="ALTO"/>
    <n v="1"/>
    <s v="ALTA"/>
    <n v="64564687"/>
    <n v="0.6"/>
    <s v="CONTESTACIÓN"/>
    <n v="0"/>
    <s v="NO SE DECRETO MEDIDA CAUTELAR"/>
    <m/>
    <n v="7"/>
    <s v="NATALIA MONTOYA QUICENO"/>
    <m/>
    <m/>
    <n v="213334"/>
    <s v="EDUCACION"/>
    <s v="PASCUAL BRAVO"/>
    <d v="2020-08-31T00:00:00"/>
    <s v="2018-01"/>
    <s v="7"/>
    <s v="2020-07"/>
    <n v="0.75126308387247931"/>
    <n v="48505065.864881374"/>
    <n v="29103039.518928822"/>
    <d v="2025-01-17T00:00:00"/>
    <n v="4.3835616438356162"/>
    <n v="4.3843078519294892E-2"/>
    <n v="28116906.285936646"/>
    <n v="1"/>
    <s v="ALTA"/>
    <x v="0"/>
    <n v="28116906.285936646"/>
  </r>
  <r>
    <n v="2313"/>
    <d v="2018-02-23T00:00:00"/>
    <d v="2018-02-23T00:00:00"/>
    <s v="  JUZGADO PROMISCUO DEL CIRCUITO DE EL BAGRE "/>
    <s v="05250318900120170017300"/>
    <s v="2019"/>
    <x v="1"/>
    <s v="MELFA MENA CHAVERRA"/>
    <s v="JUAN ESTEBAN ESCUDERO RAMIREZ "/>
    <n v="181415"/>
    <s v="ORDINARIA"/>
    <s v="RECONOCIMIENTO Y PAGO DE OTRAS PRESTACIONES SALARIALES, SOLCIALES Y SALARIOS"/>
    <s v="ALTO"/>
    <s v="ALTO"/>
    <s v="ALTO"/>
    <s v="ALTO"/>
    <n v="1"/>
    <s v="ALTA"/>
    <n v="61249574"/>
    <n v="0.6"/>
    <s v="CONTESTACIÓN"/>
    <n v="0"/>
    <s v="NO SE DECRETO MEDIDA CAUTELAR"/>
    <m/>
    <n v="5"/>
    <s v="NATALIA MONTOYA QUICENO"/>
    <m/>
    <m/>
    <n v="213334"/>
    <s v="EDUCACION"/>
    <s v="PASCUAL BRAVO"/>
    <d v="2020-08-31T00:00:00"/>
    <s v="2018-02"/>
    <s v="5"/>
    <s v="2020-07"/>
    <n v="0.74599443734185067"/>
    <n v="45691841.493558049"/>
    <n v="27415104.896134827"/>
    <d v="2023-02-22T00:00:00"/>
    <n v="2.4794520547945207"/>
    <n v="4.3843078519294892E-2"/>
    <n v="26885743.087847833"/>
    <n v="1"/>
    <s v="ALTA"/>
    <x v="0"/>
    <n v="26885743.087847833"/>
  </r>
  <r>
    <n v="2314"/>
    <d v="2018-02-23T00:00:00"/>
    <d v="2018-02-23T00:00:00"/>
    <s v="JUZGADO PROMISCUO DEL CIRCUITO DE EL BAGRE"/>
    <s v="05250318900120170017600"/>
    <s v="2019"/>
    <x v="1"/>
    <s v=" FRANCISCO ALIRIO HERRERA"/>
    <s v="JUAN ESTEBAN ESCUDERO RAMIREZ "/>
    <n v="181415"/>
    <s v="ORDINARIA"/>
    <s v="RECONOCIMIENTO Y PAGO DE OTRAS PRESTACIONES SALARIALES, SOLCIALES Y SALARIOS"/>
    <s v="ALTO"/>
    <s v="ALTO"/>
    <s v="ALTO"/>
    <s v="ALTO"/>
    <n v="1"/>
    <s v="ALTA"/>
    <n v="57534730"/>
    <n v="0.6"/>
    <s v="CONTESTACIÓN"/>
    <n v="0"/>
    <s v="NO SE DECRETO MEDIDA CAUTELAR"/>
    <m/>
    <n v="5"/>
    <s v="NATALIA MONTOYA QUICENO"/>
    <m/>
    <m/>
    <n v="213334"/>
    <s v="EDUCACION"/>
    <s v="PASCUAL BRAVO"/>
    <d v="2020-08-31T00:00:00"/>
    <s v="2018-02"/>
    <s v="5"/>
    <s v="2020-07"/>
    <n v="0.74599443734185067"/>
    <n v="42920588.533965297"/>
    <n v="25752353.120379176"/>
    <d v="2023-02-22T00:00:00"/>
    <n v="2.4794520547945207"/>
    <n v="4.3843078519294892E-2"/>
    <n v="25255097.601310525"/>
    <n v="1"/>
    <s v="ALTA"/>
    <x v="0"/>
    <n v="25255097.601310525"/>
  </r>
  <r>
    <n v="2315"/>
    <d v="2018-01-19T00:00:00"/>
    <d v="2018-01-19T00:00:00"/>
    <s v="JUZGADO PROMISCUO DEL CIRCUITO DE EL BAGRE"/>
    <s v="05250318900120170016600"/>
    <s v="2019"/>
    <x v="1"/>
    <s v="MARICELA MOSQUERA MORENO"/>
    <s v="JUAN ESTEBAN ESCUDERO RAMIREZ "/>
    <n v="181415"/>
    <s v="ORDINARIA"/>
    <s v="RECONOCIMIENTO Y PAGO DE OTRAS PRESTACIONES SALARIALES, SOLCIALES Y SALARIOS"/>
    <s v="ALTO"/>
    <s v="ALTO"/>
    <s v="ALTO"/>
    <s v="ALTO"/>
    <n v="1"/>
    <s v="ALTA"/>
    <n v="39565884"/>
    <n v="0.6"/>
    <s v="CONTESTACIÓN"/>
    <n v="0"/>
    <s v="NO SE DECRETO MEDIDA CAUTELAR"/>
    <m/>
    <n v="7"/>
    <s v="NATALIA MONTOYA QUICENO"/>
    <m/>
    <m/>
    <n v="213334"/>
    <s v="EDUCACION"/>
    <s v="PASCUAL BRAVO"/>
    <d v="2020-08-31T00:00:00"/>
    <s v="2018-01"/>
    <s v="7"/>
    <s v="2020-07"/>
    <n v="0.75126308387247931"/>
    <n v="29724388.029980786"/>
    <n v="17834632.81798847"/>
    <d v="2025-01-17T00:00:00"/>
    <n v="4.3835616438356162"/>
    <n v="4.3843078519294892E-2"/>
    <n v="17230320.539589081"/>
    <n v="1"/>
    <s v="ALTA"/>
    <x v="0"/>
    <n v="17230320.539589081"/>
  </r>
  <r>
    <n v="2316"/>
    <d v="2018-01-19T00:00:00"/>
    <d v="2018-01-19T00:00:00"/>
    <s v="JUZGADO PROMISCUO DEL CIRCUITO DE EL BAGRE"/>
    <s v="05250318900120170016400"/>
    <s v="2019"/>
    <x v="1"/>
    <s v="HECTOR EMILIO ALVAREZ"/>
    <s v="JUAN ESTEBAN ESCUDERO RAMIREZ "/>
    <n v="181415"/>
    <s v="ORDINARIA"/>
    <s v="RECONOCIMIENTO Y PAGO DE OTRAS PRESTACIONES SALARIALES, SOLCIALES Y SALARIOS"/>
    <s v="ALTO"/>
    <s v="ALTO"/>
    <s v="ALTO"/>
    <s v="ALTO"/>
    <n v="1"/>
    <s v="ALTA"/>
    <n v="33762413"/>
    <n v="0.7"/>
    <s v="CONTESTACIÓN"/>
    <n v="0"/>
    <s v="NO SE DECRETO MEDIDA CAUTELAR"/>
    <m/>
    <n v="7"/>
    <s v="NATALIA MONTOYA QUICENO"/>
    <m/>
    <m/>
    <n v="213334"/>
    <s v="EDUCACION"/>
    <s v="PASCUAL BRAVO"/>
    <d v="2020-08-31T00:00:00"/>
    <s v="2018-01"/>
    <s v="7"/>
    <s v="2020-07"/>
    <n v="0.75126308387247931"/>
    <n v="25364454.509356286"/>
    <n v="17755118.156549398"/>
    <d v="2025-01-17T00:00:00"/>
    <n v="4.3835616438356162"/>
    <n v="4.3843078519294892E-2"/>
    <n v="17153500.168899406"/>
    <n v="1"/>
    <s v="ALTA"/>
    <x v="0"/>
    <n v="17153500.168899406"/>
  </r>
  <r>
    <n v="2317"/>
    <d v="2018-01-19T00:00:00"/>
    <d v="2018-01-19T00:00:00"/>
    <s v="JUZGADO PROMISCUO DEL CIRCUITO DE EL BAGRE"/>
    <s v="05250318900120170016300"/>
    <s v="2019"/>
    <x v="1"/>
    <s v="YEINY YESENIA PEREZ MUÑETON"/>
    <s v="JUAN ESTEBAN ESCUDERO RAMIREZ "/>
    <n v="181415"/>
    <s v="ORDINARIA"/>
    <s v="RECONOCIMIENTO Y PAGO DE OTRAS PRESTACIONES SALARIALES, SOLCIALES Y SALARIOS"/>
    <s v="ALTO"/>
    <s v="ALTO"/>
    <s v="ALTO"/>
    <s v="ALTO"/>
    <n v="1"/>
    <s v="ALTA"/>
    <n v="61445567"/>
    <n v="0.6"/>
    <s v="CONTESTACIÓN"/>
    <n v="0"/>
    <s v="NO SE DECRETO MEDIDA CAUTELAR"/>
    <m/>
    <n v="6"/>
    <s v="NATALIA MONTOYA QUICENO"/>
    <m/>
    <m/>
    <n v="213334"/>
    <s v="EDUCACION"/>
    <s v="PASCUAL BRAVO"/>
    <d v="2020-08-31T00:00:00"/>
    <s v="2018-01"/>
    <s v="6"/>
    <s v="2020-07"/>
    <n v="0.75126308387247931"/>
    <n v="46161786.15471305"/>
    <n v="27697071.692827828"/>
    <d v="2024-01-18T00:00:00"/>
    <n v="3.3835616438356166"/>
    <n v="4.3843078519294892E-2"/>
    <n v="26969832.973835681"/>
    <n v="1"/>
    <s v="ALTA"/>
    <x v="0"/>
    <n v="26969832.973835681"/>
  </r>
  <r>
    <n v="2318"/>
    <d v="2018-01-24T00:00:00"/>
    <d v="2018-01-24T00:00:00"/>
    <s v="JUZGADO PROMISCUO DEL CIRCUITO DE EL BAGRE"/>
    <s v="05250318900120170017100"/>
    <s v="2019"/>
    <x v="1"/>
    <s v="LILIVET DE LA CONCEPCION ACOSTA JIMENEZ"/>
    <s v="JUAN ESTEBAN ESCUDERO RAMIREZ "/>
    <n v="181415"/>
    <s v="ORDINARIA"/>
    <s v="RECONOCIMIENTO Y PAGO DE OTRAS PRESTACIONES SALARIALES, SOLCIALES Y SALARIOS"/>
    <s v="BAJO"/>
    <s v="BAJO"/>
    <s v="BAJO"/>
    <s v="BAJO"/>
    <n v="0.05"/>
    <s v="REMOTA"/>
    <n v="35544103"/>
    <n v="0"/>
    <s v="CONTESTACIÓN"/>
    <n v="0"/>
    <s v="NO SE DECRETO MEDIDA CAUTELAR"/>
    <m/>
    <n v="7"/>
    <s v="NATALIA MONTOYA QUICENO"/>
    <m/>
    <m/>
    <n v="213334"/>
    <s v="EDUCACION"/>
    <s v="PASCUAL BRAVO"/>
    <d v="2020-08-31T00:00:00"/>
    <s v="2018-01"/>
    <s v="7"/>
    <s v="2020-07"/>
    <n v="0.75126308387247931"/>
    <n v="26702972.433261044"/>
    <n v="0"/>
    <d v="2025-01-22T00:00:00"/>
    <n v="4.397260273972603"/>
    <n v="4.3843078519294892E-2"/>
    <n v="0"/>
    <n v="0.05"/>
    <s v="REMOTA"/>
    <x v="1"/>
    <n v="0"/>
  </r>
  <r>
    <n v="2319"/>
    <d v="2018-06-21T00:00:00"/>
    <d v="2018-06-21T00:00:00"/>
    <s v="JUZGADO 02 ADMINISTRATIVO ORAL DEL CIRCUITO DE TURBO"/>
    <s v="05837333300220180021400"/>
    <s v="2019"/>
    <x v="0"/>
    <s v="CATALINA ANAYA PÉREZ"/>
    <s v="GABRIEL RAÚL MANRIQUE BERRIO"/>
    <n v="115922"/>
    <s v="NULIDAD Y RESTABLECIMIENTO DEL DERECHO - LABORAL"/>
    <s v="RELIQUIDACIÓN DE LA PENSIÓN"/>
    <s v="MEDIO   "/>
    <s v="MEDIO   "/>
    <s v="MEDIO   "/>
    <s v="MEDIO   "/>
    <n v="0.5"/>
    <s v="MEDIA"/>
    <n v="14517360"/>
    <n v="0.8"/>
    <s v="ADMISIÓN"/>
    <m/>
    <s v="NO SE DECRETO MEDIDA CAUTELAR"/>
    <m/>
    <n v="10"/>
    <s v="NATALIA MONTOYA QUICENO"/>
    <m/>
    <m/>
    <n v="213334"/>
    <s v="EDUCACION"/>
    <m/>
    <d v="2020-08-31T00:00:00"/>
    <s v="2018-06"/>
    <s v="10"/>
    <s v="2020-07"/>
    <n v="0.73777124655030268"/>
    <n v="10710490.783819502"/>
    <n v="8568392.6270556021"/>
    <d v="2028-06-18T00:00:00"/>
    <n v="7.8027397260273972"/>
    <n v="4.3843078519294892E-2"/>
    <n v="8058446.1290126843"/>
    <n v="0.5"/>
    <s v="MEDIA"/>
    <x v="2"/>
    <n v="8058446.1290126843"/>
  </r>
  <r>
    <n v="2320"/>
    <d v="2018-06-12T00:00:00"/>
    <d v="2018-05-11T00:00:00"/>
    <s v="JUZGADO DIECISIETE ADMINISTRATIVO ORAL DEL CIRCUITO"/>
    <s v="05001333301720180018400"/>
    <s v="2019"/>
    <x v="1"/>
    <s v="MERCEDES DE JESÚS CANO"/>
    <s v="DIANA CAROLINA ALZATE QUINTERO"/>
    <n v="165819"/>
    <s v="NULIDAD Y RESTABLECIMIENTO DEL DERECHO - LABORAL"/>
    <s v="OTRAS"/>
    <s v="MEDIO   "/>
    <s v="MEDIO   "/>
    <s v="MEDIO   "/>
    <s v="MEDIO   "/>
    <n v="0.5"/>
    <s v="MEDIA"/>
    <n v="15239118"/>
    <n v="0.8"/>
    <s v="ADMISIÓN"/>
    <m/>
    <s v="NO SE DECRETO MEDIDA CAUTELAR"/>
    <m/>
    <n v="6"/>
    <s v="NATALIA MONTOYA QUICENO"/>
    <m/>
    <m/>
    <n v="213334"/>
    <s v="EDUCACION"/>
    <s v="ESCALAFON DOCENTE"/>
    <d v="2020-08-31T00:00:00"/>
    <s v="2018-06"/>
    <s v="6"/>
    <s v="2020-07"/>
    <n v="0.73777124655030268"/>
    <n v="11242983.083187155"/>
    <n v="8994386.4665497243"/>
    <d v="2024-06-10T00:00:00"/>
    <n v="3.7780821917808218"/>
    <n v="4.3843078519294892E-2"/>
    <n v="8731092.1614196207"/>
    <n v="0.5"/>
    <s v="MEDIA"/>
    <x v="2"/>
    <n v="8731092.1614196207"/>
  </r>
  <r>
    <n v="2321"/>
    <d v="2018-03-08T00:00:00"/>
    <d v="2018-02-13T00:00:00"/>
    <s v="JUZGADO 30 ADMINISTRATIVO ORAL DE MEDELLIN "/>
    <s v="05001333303020180005700"/>
    <s v="2019"/>
    <x v="0"/>
    <s v="DANIELA FORONDA MORA"/>
    <s v="NICOLAS OCTAVIO ARISMENDI VILLEGAS"/>
    <n v="140233"/>
    <s v="NULIDAD Y RESTABLECIMIENTO DEL DERECHO"/>
    <s v="RECONOCIMIENTO Y PAGO DE OTRAS PRESTACIONES SALARIALES, SOLCIALES Y SALARIOS"/>
    <s v="MEDIO   "/>
    <s v="MEDIO   "/>
    <s v="MEDIO   "/>
    <s v="MEDIO   "/>
    <n v="0.5"/>
    <s v="MEDIA"/>
    <n v="55560562"/>
    <n v="0.7"/>
    <s v="ADMISIÓN"/>
    <m/>
    <s v="NO SE DECRETO MEDIDA CAUTELAR"/>
    <m/>
    <n v="10"/>
    <s v="NATALIA MONTOYA QUICENO"/>
    <m/>
    <m/>
    <n v="213334"/>
    <s v="EDUCACION"/>
    <s v="PASCUAL BRAVO"/>
    <d v="2020-08-31T00:00:00"/>
    <s v="2018-03"/>
    <s v="10"/>
    <s v="2020-07"/>
    <n v="0.74420758606092174"/>
    <n v="41348591.72620818"/>
    <n v="28944014.208345726"/>
    <d v="2028-03-05T00:00:00"/>
    <n v="7.515068493150685"/>
    <n v="4.3843078519294892E-2"/>
    <n v="27283065.812959019"/>
    <n v="0.5"/>
    <s v="MEDIA"/>
    <x v="2"/>
    <n v="27283065.812959019"/>
  </r>
  <r>
    <n v="2322"/>
    <d v="2018-05-09T00:00:00"/>
    <d v="2018-05-09T00:00:00"/>
    <s v="JUZGADO 14 ADMINISTRATIVO ORAL  DE MEDELLÍN"/>
    <s v="05001333301420180015800"/>
    <s v="2019"/>
    <x v="0"/>
    <s v="ANA MARIA URIBE OCHOA "/>
    <s v="JULIO LÓPEZ VARGAS"/>
    <n v="76912"/>
    <s v="NULIDAD Y RESTABLECIMIENTO DEL DERECHO"/>
    <s v="IMPUESTOS"/>
    <s v="MEDIO   "/>
    <s v="MEDIO   "/>
    <s v="MEDIO   "/>
    <s v="MEDIO   "/>
    <n v="0.5"/>
    <s v="MEDIA"/>
    <n v="18532800"/>
    <n v="0.8"/>
    <s v="ADMISIÓN"/>
    <m/>
    <s v="NO SE DECRETO MEDIDA CAUTELAR"/>
    <m/>
    <n v="10"/>
    <s v="NATALIA MONTOYA QUICENO"/>
    <m/>
    <m/>
    <n v="213334"/>
    <s v="HACIENDA"/>
    <s v="JUEZ RECHAZA TODAS LAS PRETENSIONES EN PRIMERA INSTANCIA, PENDIENTE DE APELACION"/>
    <d v="2020-08-31T00:00:00"/>
    <s v="2018-05"/>
    <s v="10"/>
    <s v="2020-07"/>
    <n v="0.73891229786794344"/>
    <n v="13694113.833927022"/>
    <n v="10955291.067141619"/>
    <d v="2028-05-06T00:00:00"/>
    <n v="7.6849315068493151"/>
    <n v="4.3843078519294892E-2"/>
    <n v="10312838.328350052"/>
    <n v="0.5"/>
    <s v="MEDIA"/>
    <x v="2"/>
    <n v="10312838.328350052"/>
  </r>
  <r>
    <n v="2323"/>
    <d v="2018-05-17T00:00:00"/>
    <d v="2018-05-11T00:00:00"/>
    <s v="JUZGADO 27 ADMINISTRATIVO ORAL  DE MEDELLIN"/>
    <s v="05001333302720180017900"/>
    <s v="2019"/>
    <x v="1"/>
    <s v="EDINSON DE JESUS CUARTAS RINCON"/>
    <s v="DIANA CAROLINA ALZATE QUINTERO "/>
    <n v="165819"/>
    <s v="NULIDAD Y RESTABLECIMIENTO DEL DERECHO - LABORAL"/>
    <s v="OTRAS"/>
    <s v="MEDIO   "/>
    <s v="MEDIO   "/>
    <s v="MEDIO   "/>
    <s v="MEDIO   "/>
    <n v="0.5"/>
    <s v="MEDIA"/>
    <n v="9849901"/>
    <n v="0.8"/>
    <s v="ADMISIÓN"/>
    <m/>
    <s v="NO SE DECRETO MEDIDA CAUTELAR"/>
    <m/>
    <n v="11"/>
    <s v="NATALIA MONTOYA QUICENO"/>
    <m/>
    <m/>
    <n v="213334"/>
    <s v="EDUCACION"/>
    <m/>
    <d v="2020-08-31T00:00:00"/>
    <s v="2018-05"/>
    <s v="11"/>
    <s v="2020-07"/>
    <n v="0.73891229786794344"/>
    <n v="7278212.9816817539"/>
    <n v="5822570.3853454031"/>
    <d v="2029-05-14T00:00:00"/>
    <n v="8.706849315068494"/>
    <n v="4.3843078519294892E-2"/>
    <n v="5437245.7762195002"/>
    <n v="0.5"/>
    <s v="MEDIA"/>
    <x v="2"/>
    <n v="5437245.7762195002"/>
  </r>
  <r>
    <n v="2324"/>
    <d v="2017-06-02T00:00:00"/>
    <d v="2017-04-21T00:00:00"/>
    <s v="JUZGADO DOCE LABORAL DEL CIRCUITO DE MEDELLIN"/>
    <s v="05001310501220170043200"/>
    <s v="2019"/>
    <x v="1"/>
    <s v="ARGIRO DE JESUS AYALA ZAPATA "/>
    <s v="GLORIA CECILIA GALLEGO "/>
    <n v="15.803000000000001"/>
    <s v="ORDINARIA"/>
    <s v="RELIQUIDACIÓN DE LA PENSIÓN"/>
    <s v="MEDIO   "/>
    <s v="MEDIO   "/>
    <s v="MEDIO   "/>
    <s v="MEDIO   "/>
    <n v="0.5"/>
    <s v="MEDIA"/>
    <n v="37964833"/>
    <n v="0.5"/>
    <s v=" OTRA"/>
    <n v="0"/>
    <s v="NO SE DECRETO MEDIDA CAUTELAR"/>
    <m/>
    <n v="4"/>
    <s v="NATALIA MONTOYA QUICENO"/>
    <m/>
    <m/>
    <n v="213334"/>
    <s v="EDUCACION"/>
    <s v="FUIMOS VINCULADOS COMO LITIS CONSORTES NECESARIOS POR PASIVA"/>
    <d v="2020-08-31T00:00:00"/>
    <s v="2017-06"/>
    <s v="4"/>
    <s v="2020-07"/>
    <n v="0.76136533047353394"/>
    <n v="28905107.623417526"/>
    <n v="14452553.811708763"/>
    <d v="2021-06-01T00:00:00"/>
    <n v="0.75068493150684934"/>
    <n v="4.3843078519294892E-2"/>
    <n v="14367487.994047733"/>
    <n v="0.5"/>
    <s v="MEDIA"/>
    <x v="2"/>
    <n v="14367487.994047733"/>
  </r>
  <r>
    <n v="2325"/>
    <d v="2018-08-15T00:00:00"/>
    <d v="2018-10-29T00:00:00"/>
    <s v="JUZGADO 22 ADMINISTRATIVO ORAL DE MEDELLIN"/>
    <s v="05001333302220180032600"/>
    <s v="2019"/>
    <x v="0"/>
    <s v="POLITECNICO JAIME ISAZA CADAVID"/>
    <s v="LUZ ESTELLA GARCIA BETANCUR"/>
    <n v="43618"/>
    <s v="NULIDAD Y RESTABLECIMIENTO DEL DERECHO"/>
    <s v="OTRAS"/>
    <s v="BAJO"/>
    <s v="BAJO"/>
    <s v="BAJO"/>
    <s v="BAJO"/>
    <n v="0.05"/>
    <s v="REMOTA"/>
    <n v="36951401"/>
    <n v="0"/>
    <s v="CONTESTACIÓN"/>
    <n v="0"/>
    <s v="NO SE DECRETO MEDIDA CAUTELAR"/>
    <m/>
    <s v="3 AÑOS"/>
    <s v="NATALIA MONTOYA QUICENO"/>
    <m/>
    <m/>
    <n v="213334"/>
    <s v="HACIENDA"/>
    <m/>
    <d v="2020-08-31T00:00:00"/>
    <s v="2018-08"/>
    <s v="3"/>
    <s v="2020-07"/>
    <n v="0.7378298404971021"/>
    <n v="27263846.305974457"/>
    <n v="0"/>
    <d v="2021-08-14T00:00:00"/>
    <n v="0.95342465753424654"/>
    <n v="4.3843078519294892E-2"/>
    <n v="0"/>
    <n v="0.05"/>
    <s v="REMOTA"/>
    <x v="1"/>
    <n v="0"/>
  </r>
  <r>
    <n v="2326"/>
    <d v="2017-09-29T00:00:00"/>
    <d v="2017-08-15T00:00:00"/>
    <s v="JUZGADO 05 ADMINISTRATIVO ORAL DE MEDELLÍN"/>
    <s v="05001333300520170040000"/>
    <s v="2019"/>
    <x v="0"/>
    <s v="ALEJANDRO VEGA OSORIO Y OTROS"/>
    <s v="SERGIO ALEJANDRO VILLEGAS AGUDELO"/>
    <n v="80282"/>
    <s v="REPARACIÓN DIRECTA"/>
    <s v="FALLA EN EL SERVICIO OTRAS CAUSAS"/>
    <s v="BAJO"/>
    <s v="BAJO"/>
    <s v="BAJO"/>
    <s v="BAJO"/>
    <n v="0.05"/>
    <s v="REMOTA"/>
    <n v="2347261589"/>
    <n v="0.6"/>
    <s v="CONTESTACIÓN"/>
    <n v="0"/>
    <s v="NO SE DECRETO MEDIDA CAUTELAR"/>
    <m/>
    <n v="5"/>
    <s v="NATALIA MONTOYA QUICENO"/>
    <m/>
    <m/>
    <n v="213334"/>
    <s v="GENERAL"/>
    <s v="SE RECONOZCAN LAS LESIONES SUFRIDAS EN ACCIDENTE AÉREO EN CALIDAD DE PASAJEROS EL PASADO 17/11/2015"/>
    <d v="2020-08-31T00:00:00"/>
    <s v="2017-09"/>
    <s v="5"/>
    <s v="2020-07"/>
    <n v="0.76038333983224338"/>
    <n v="1784818606.5037587"/>
    <n v="1070891163.9022552"/>
    <d v="2022-09-28T00:00:00"/>
    <n v="2.0767123287671234"/>
    <n v="4.3843078519294892E-2"/>
    <n v="1053544565.5306185"/>
    <n v="0.05"/>
    <s v="REMOTA"/>
    <x v="1"/>
    <n v="0"/>
  </r>
  <r>
    <n v="2327"/>
    <d v="2018-04-19T00:00:00"/>
    <d v="2018-03-22T00:00:00"/>
    <s v="JUZGADO 26 ADMINISTRATIVO ORAL DE MEDELLÍN"/>
    <s v="05001333302620180010800"/>
    <s v="2019"/>
    <x v="0"/>
    <s v="EDILMA DEL SOCORRO AREIZA Y OTROS"/>
    <s v="EDWIN OSORIO RODRIGUEZ"/>
    <n v="97472"/>
    <s v="REPARACIÓN DIRECTA"/>
    <s v="FALLA EN EL SERVICIO OTRAS CAUSAS"/>
    <s v="MEDIO   "/>
    <s v="MEDIO   "/>
    <s v="BAJO"/>
    <s v="MEDIO   "/>
    <n v="0.45500000000000002"/>
    <s v="MEDIA"/>
    <n v="1086698776"/>
    <n v="0.7"/>
    <s v="CONTESTACIÓN"/>
    <n v="0"/>
    <s v="NO SE DECRETO MEDIDA CAUTELAR"/>
    <m/>
    <n v="5"/>
    <s v="NATALIA MONTOYA QUICENO"/>
    <m/>
    <m/>
    <n v="213334"/>
    <s v="MINAS"/>
    <s v="ROBIN ALEXANDER BOTERO PERDIÓ LA VIDA A CONSECUENCIA DE LA CAÍDA  DEL ALUD DE TIERRA EL DÍA 26 DE OCTUBRE DE 2016"/>
    <d v="2020-08-31T00:00:00"/>
    <s v="2018-04"/>
    <s v="5"/>
    <s v="2020-07"/>
    <n v="0.74078668525523483"/>
    <n v="805011984.14396095"/>
    <n v="563508388.90077257"/>
    <d v="2023-04-18T00:00:00"/>
    <n v="2.6301369863013697"/>
    <n v="4.3843078519294892E-2"/>
    <n v="551973078.54870427"/>
    <n v="0.45500000000000002"/>
    <s v="MEDIA"/>
    <x v="2"/>
    <n v="551973078.54870427"/>
  </r>
  <r>
    <n v="2328"/>
    <d v="2018-09-05T00:00:00"/>
    <d v="2018-08-31T00:00:00"/>
    <s v="JUZGADO 20 ADMINISTRATIVO ORAL DE MEDELLÍN"/>
    <s v="05001333302020180035100"/>
    <s v="2019"/>
    <x v="0"/>
    <s v="MARIA HERLINDA VANEGAS DE BERNAL"/>
    <s v="JAIME JAVIER DIAZ PELAEZ"/>
    <n v="89803"/>
    <s v="NULIDAD Y RESTABLECIMIENTO DEL DERECHO - LABORAL"/>
    <s v="RELIQUIDACIÓN DE LA PENSIÓN"/>
    <s v="MEDIO   "/>
    <s v="MEDIO   "/>
    <s v="MEDIO   "/>
    <s v="MEDIO   "/>
    <n v="0.5"/>
    <s v="MEDIA"/>
    <n v="12731460"/>
    <n v="0.8"/>
    <s v="CONTESTACIÓN"/>
    <n v="0"/>
    <s v="NO SE DECRETO MEDIDA CAUTELAR"/>
    <m/>
    <n v="7"/>
    <s v="NATALIA MONTOYA QUICENO"/>
    <m/>
    <m/>
    <n v="213334"/>
    <s v="EDUCACION"/>
    <s v="DESPACHO DECRETÓ DESISTIMIENTO TÁCITO"/>
    <d v="2020-08-31T00:00:00"/>
    <s v="2018-09"/>
    <s v="7"/>
    <s v="2020-07"/>
    <n v="0.73661443780017011"/>
    <n v="9378177.250275353"/>
    <n v="7502541.8002202827"/>
    <d v="2025-09-03T00:00:00"/>
    <n v="5.0109589041095894"/>
    <n v="4.3843078519294892E-2"/>
    <n v="7212650.862576941"/>
    <n v="0.5"/>
    <s v="MEDIA"/>
    <x v="2"/>
    <n v="7212650.862576941"/>
  </r>
  <r>
    <n v="2329"/>
    <d v="2018-11-14T00:00:00"/>
    <d v="2018-10-11T00:00:00"/>
    <s v="JUZGADO 24 ADMINISTRATIVO ORAL DE MEDELLÍN"/>
    <s v="05001333302420180039400"/>
    <s v="2019"/>
    <x v="0"/>
    <s v="ALICIA RESTREPO PANIAGUA"/>
    <s v="MARIA CECILIA OSPINA MACIAS"/>
    <n v="75455"/>
    <s v="NULIDAD Y RESTABLECIMIENTO DEL DERECHO"/>
    <s v="PENSIÓN DE SOBREVIVIENTES"/>
    <s v="ALTO"/>
    <s v="MEDIO   "/>
    <s v="MEDIO   "/>
    <s v="MEDIO   "/>
    <n v="0.6"/>
    <s v="ALTA"/>
    <n v="36576765"/>
    <n v="1"/>
    <s v="CONTESTACIÓN"/>
    <n v="0"/>
    <s v="NO SE DECRETO MEDIDA CAUTELAR"/>
    <m/>
    <n v="5"/>
    <s v="NATALIA MONTOYA QUICENO"/>
    <m/>
    <m/>
    <n v="213334"/>
    <s v="GESTION HUMANA Y DLLO ORGANIZACIONAL"/>
    <m/>
    <d v="2020-08-31T00:00:00"/>
    <s v="2018-11"/>
    <s v="5"/>
    <s v="2020-07"/>
    <n v="0.73486768506759159"/>
    <n v="26879082.622811306"/>
    <n v="26879082.622811306"/>
    <d v="2023-11-13T00:00:00"/>
    <n v="3.2027397260273971"/>
    <n v="4.3843078519294892E-2"/>
    <n v="26210565.440263204"/>
    <n v="0.6"/>
    <s v="ALTA"/>
    <x v="0"/>
    <n v="26210565.440263204"/>
  </r>
  <r>
    <n v="2330"/>
    <d v="2019-03-14T00:00:00"/>
    <d v="2019-03-14T00:00:00"/>
    <s v="JUZGADO 02 ADMINISTRATIVO ORAL DEL CIRCUITO DE TURBO"/>
    <s v="05837333300220190010600"/>
    <s v="2019"/>
    <x v="0"/>
    <s v="DAVID RAMON SILVA MENDOZA"/>
    <s v="GABRIEL RAÚL MANRIQUE BERRIO"/>
    <n v="115922"/>
    <s v="NULIDAD Y RESTABLECIMIENTO DEL DERECHO"/>
    <s v="RELIQUIDACIÓN DE LA PENSIÓN"/>
    <s v="MEDIO   "/>
    <s v="MEDIO   "/>
    <s v="MEDIO   "/>
    <s v="MEDIO   "/>
    <n v="0.5"/>
    <s v="MEDIA"/>
    <n v="17157888"/>
    <n v="0.8"/>
    <s v="CONTESTACIÓN"/>
    <n v="0"/>
    <s v="NO SE DECRETO MEDIDA CAUTELAR"/>
    <m/>
    <n v="5"/>
    <s v="NATALIA MONTOYA QUICENO"/>
    <m/>
    <m/>
    <n v="213334"/>
    <s v="EDUCACION"/>
    <s v="RELIQUIDACION MESADA PENSIONAL"/>
    <d v="2020-08-31T00:00:00"/>
    <s v="2019-03"/>
    <s v="5"/>
    <s v="2020-07"/>
    <n v="1.0329659515843337"/>
    <n v="17723514.105097421"/>
    <n v="14178811.284077937"/>
    <d v="2024-03-12T00:00:00"/>
    <n v="3.5315068493150683"/>
    <n v="4.3843078519294892E-2"/>
    <n v="13790466.539528012"/>
    <n v="0.5"/>
    <s v="MEDIA"/>
    <x v="2"/>
    <n v="13790466.539528012"/>
  </r>
  <r>
    <n v="2331"/>
    <d v="2018-05-17T00:00:00"/>
    <d v="2018-03-12T00:00:00"/>
    <s v="JUZGADO 35 ADMINISTRATIVO ORAL DE MEDELLÍN"/>
    <s v="05001333303520180008800"/>
    <s v="2019"/>
    <x v="0"/>
    <s v="LINA MARIA AMAYA VALENCIA"/>
    <s v="JULIA FERNANDA MUÑOZ RINCON"/>
    <n v="215278"/>
    <s v="NULIDAD Y RESTABLECIMIENTO DEL DERECHO"/>
    <s v="RECONOCIMIENTO Y PAGO DE OTRAS PRESTACIONES SALARIALES, SOLCIALES Y SALARIOS"/>
    <s v="ALTO"/>
    <s v="ALTO"/>
    <s v="ALTO"/>
    <s v="ALTO"/>
    <n v="1"/>
    <s v="ALTA"/>
    <n v="58113563"/>
    <n v="0.7"/>
    <s v="ADMISIÓN"/>
    <n v="0"/>
    <s v="NO SE DECRETO MEDIDA CAUTELAR"/>
    <m/>
    <n v="5"/>
    <s v="NATALIA MONTOYA QUICENO"/>
    <m/>
    <m/>
    <n v="213334"/>
    <s v="EDUCACION"/>
    <s v="PASCUAL BRAVO"/>
    <d v="2020-08-31T00:00:00"/>
    <s v="2018-05"/>
    <s v="5"/>
    <s v="2020-07"/>
    <n v="0.73891229786794344"/>
    <n v="42940826.373623498"/>
    <n v="30058578.461536445"/>
    <d v="2023-05-16T00:00:00"/>
    <n v="2.7068493150684931"/>
    <n v="4.3843078519294892E-2"/>
    <n v="29425507.328649182"/>
    <n v="1"/>
    <s v="ALTA"/>
    <x v="0"/>
    <n v="29425507.328649182"/>
  </r>
  <r>
    <n v="2332"/>
    <d v="2018-12-06T00:00:00"/>
    <d v="2018-10-31T00:00:00"/>
    <s v="JUZGADO 26 ADMINISTRATIVO ORAL DE MEDELLÍN"/>
    <s v="05001333302620180041400"/>
    <s v="2019"/>
    <x v="0"/>
    <s v="LINA MARIA BOLIVAR HERNANDEZ"/>
    <s v=" MARISOL HERRERA ORTIZ"/>
    <n v="210986"/>
    <s v="NULIDAD Y RESTABLECIMIENTO DEL DERECHO"/>
    <s v="RECONOCIMIENTO Y PAGO DE OTRAS PRESTACIONES SALARIALES, SOLCIALES Y SALARIOS"/>
    <s v="ALTO"/>
    <s v="ALTO"/>
    <s v="ALTO"/>
    <s v="ALTO"/>
    <n v="1"/>
    <s v="ALTA"/>
    <n v="59249221"/>
    <n v="0.7"/>
    <s v="ADMISIÓN"/>
    <n v="0"/>
    <s v="NO SE DECRETO MEDIDA CAUTELAR"/>
    <m/>
    <n v="5"/>
    <s v="NATALIA MONTOYA QUICENO"/>
    <m/>
    <m/>
    <n v="213334"/>
    <s v="EDUCACION"/>
    <s v="PASCUAL BRAVO"/>
    <d v="2020-08-31T00:00:00"/>
    <s v="2018-12"/>
    <s v="5"/>
    <s v="2020-07"/>
    <n v="0.73268911507362433"/>
    <n v="43411259.303291596"/>
    <n v="30387881.512304116"/>
    <d v="2023-12-05T00:00:00"/>
    <n v="3.2630136986301368"/>
    <n v="4.3843078519294892E-2"/>
    <n v="29618054.194339499"/>
    <n v="1"/>
    <s v="ALTA"/>
    <x v="0"/>
    <n v="29618054.194339499"/>
  </r>
  <r>
    <n v="2333"/>
    <d v="2018-05-29T00:00:00"/>
    <d v="2018-05-28T00:00:00"/>
    <s v="JUZGADO 14 LABORAL DEL CIRCUITO DE MEDELLÍN"/>
    <s v="05001310501420180034000"/>
    <s v="2019"/>
    <x v="1"/>
    <s v="ANTONIO LEONEL RIOS Y OTROS"/>
    <s v="CARLOS ALBERTO BALLESTEROS BARON"/>
    <n v="33513"/>
    <s v="NULIDAD Y RESTABLECIMIENTO DEL DERECHO - LABORAL"/>
    <s v="RECONOCIMIENTO Y PAGO DE OTRAS PRESTACIONES SALARIALES, SOLCIALES Y SALARIOS"/>
    <s v="ALTO"/>
    <s v="ALTO"/>
    <s v="ALTO"/>
    <s v="ALTO"/>
    <n v="1"/>
    <s v="ALTA"/>
    <n v="125035787"/>
    <n v="0.8"/>
    <s v="ADMISIÓN"/>
    <n v="0"/>
    <s v="NO SE DECRETO MEDIDA CAUTELAR"/>
    <m/>
    <n v="5"/>
    <s v="NATALIA MONTOYA QUICENO"/>
    <m/>
    <m/>
    <n v="213334"/>
    <s v="GESTION HUMANA Y DLLO ORGANIZACIONAL"/>
    <s v="RECONOCIMIENTO TRABAJADOR OFICIAL FLA"/>
    <d v="2020-08-31T00:00:00"/>
    <s v="2018-05"/>
    <s v="5"/>
    <s v="2020-07"/>
    <n v="0.73891229786794344"/>
    <n v="92390480.687896729"/>
    <n v="73912384.550317392"/>
    <d v="2023-05-28T00:00:00"/>
    <n v="2.7397260273972601"/>
    <n v="4.3843078519294892E-2"/>
    <n v="72336993.399321511"/>
    <n v="1"/>
    <s v="ALTA"/>
    <x v="0"/>
    <n v="72336993.399321511"/>
  </r>
  <r>
    <n v="2334"/>
    <d v="2018-07-26T00:00:00"/>
    <d v="2018-06-01T00:00:00"/>
    <s v="JUZGADO 14 LABORAL DEL CIRCUITO DE MEDELLÍN"/>
    <s v="05001310501420180035400"/>
    <s v="2019"/>
    <x v="1"/>
    <s v="CARLOS RAUL GARCIA ESCOBAR"/>
    <s v="NICOLAS OCTAVIO ARISMENDI VILLEGAS"/>
    <n v="140233"/>
    <s v="ORDINARIA"/>
    <s v="RECONOCIMIENTO Y PAGO DE OTRAS PRESTACIONES SALARIALES, SOLCIALES Y SALARIOS"/>
    <s v="ALTO"/>
    <s v="ALTO"/>
    <s v="ALTO"/>
    <s v="ALTO"/>
    <n v="1"/>
    <s v="ALTA"/>
    <n v="68756403"/>
    <n v="0.8"/>
    <s v="ADMISIÓN"/>
    <n v="0"/>
    <s v="NO SE DECRETO MEDIDA CAUTELAR"/>
    <m/>
    <n v="5"/>
    <s v="NATALIA MONTOYA QUICENO"/>
    <m/>
    <m/>
    <n v="213334"/>
    <s v="EDUCACION"/>
    <s v="PASCUAL BRAVO"/>
    <d v="2020-08-31T00:00:00"/>
    <s v="2018-07"/>
    <s v="5"/>
    <s v="2020-07"/>
    <n v="0.73871336652539898"/>
    <n v="50791273.930307046"/>
    <n v="40633019.144245639"/>
    <d v="2023-07-25T00:00:00"/>
    <n v="2.8986301369863012"/>
    <n v="4.3843078519294892E-2"/>
    <n v="39717293.017911837"/>
    <n v="1"/>
    <s v="ALTA"/>
    <x v="0"/>
    <n v="39717293.017911837"/>
  </r>
  <r>
    <n v="2335"/>
    <d v="2017-08-24T00:00:00"/>
    <d v="2017-08-09T00:00:00"/>
    <s v="JUZGADO 18 LABORAL DEL CIRCUITO DE MEDELLÍN"/>
    <s v="05001310501820170061000"/>
    <s v="2019"/>
    <x v="1"/>
    <s v="MARTINIANO ANTONIO ALVAREZ HENAO"/>
    <s v="GLORIA CECILIA GALLEGO "/>
    <n v="15803"/>
    <s v="ORDINARIA"/>
    <s v="RELIQUIDACIÓN DE LA PENSIÓN"/>
    <s v="MEDIO   "/>
    <s v="MEDIO   "/>
    <s v="MEDIO   "/>
    <s v="MEDIO   "/>
    <n v="0.5"/>
    <s v="MEDIA"/>
    <n v="27423790"/>
    <n v="0.8"/>
    <s v="CONTESTACIÓN"/>
    <n v="0"/>
    <s v="NO SE DECRETO MEDIDA CAUTELAR"/>
    <m/>
    <n v="5"/>
    <s v="NATALIA MONTOYA QUICENO"/>
    <m/>
    <m/>
    <n v="213334"/>
    <s v="GESTION HUMANA Y DLLO ORGANIZACIONAL"/>
    <s v="EL DEMANDANTE TRABAJO EN LA UNIVERSIDAD DE ANTIQOUIA PERO SUS PRESTACIONES (Y LAS DE TODO EL PERSONAL DE LA Universidad hasta el 31 de diciembre de 1969)ESTABAN A CARGO DEL DEPARTAMENTO DE ANTIQOUIA"/>
    <d v="2020-08-31T00:00:00"/>
    <s v="2017-08"/>
    <s v="5"/>
    <s v="2020-07"/>
    <n v="0.76068958550881771"/>
    <n v="20860991.448180862"/>
    <n v="16688793.158544689"/>
    <d v="2022-08-23T00:00:00"/>
    <n v="1.978082191780822"/>
    <n v="4.3843078519294892E-2"/>
    <n v="16431202.632330796"/>
    <n v="0.5"/>
    <s v="MEDIA"/>
    <x v="2"/>
    <n v="16431202.632330796"/>
  </r>
  <r>
    <n v="2336"/>
    <d v="2016-11-15T00:00:00"/>
    <d v="2016-11-08T00:00:00"/>
    <s v="JUZGADO 13 ADMINISTRATIVO ORAL DE MEDELLÍN"/>
    <s v="05001333301320160088000"/>
    <s v="2019"/>
    <x v="0"/>
    <s v="OMAIRA ELENA MORALES MESA"/>
    <s v="ANDRES CAMILO URIBE PARDO"/>
    <n v="141330"/>
    <s v="NULIDAD Y RESTABLECIMIENTO DEL DERECHO - LABORAL"/>
    <s v="RELIQUIDACIÓN DE LA PENSIÓN"/>
    <s v="MEDIO   "/>
    <s v="MEDIO   "/>
    <s v="MEDIO   "/>
    <s v="MEDIO   "/>
    <n v="0.5"/>
    <s v="MEDIA"/>
    <n v="12831108"/>
    <n v="0.8"/>
    <s v="CONTESTACIÓN"/>
    <n v="0"/>
    <s v="NO SE DECRETO MEDIDA CAUTELAR"/>
    <m/>
    <n v="5"/>
    <s v="NATALIA MONTOYA QUICENO"/>
    <m/>
    <m/>
    <n v="213334"/>
    <s v="EDUCACION"/>
    <s v="EL DEMANTANTE DESISTE DES PRETENSIONES"/>
    <d v="2020-08-31T00:00:00"/>
    <s v="2016-11"/>
    <s v="5"/>
    <s v="2020-07"/>
    <n v="0.79016316489215555"/>
    <n v="10138668.906353056"/>
    <n v="8110935.1250824453"/>
    <d v="2021-11-14T00:00:00"/>
    <n v="1.2054794520547945"/>
    <n v="4.3843078519294892E-2"/>
    <n v="8034409.3192241024"/>
    <n v="0.5"/>
    <s v="MEDIA"/>
    <x v="2"/>
    <n v="8034409.3192241024"/>
  </r>
  <r>
    <n v="2337"/>
    <d v="2018-05-30T00:00:00"/>
    <d v="2018-05-18T00:00:00"/>
    <s v="JUZGADO 18 LABORAL DEL CIRCUITO DE MEDELLÍN"/>
    <s v="05001310501220180032700"/>
    <s v="2019"/>
    <x v="1"/>
    <s v="GUILLERMO LEON ZAPATA VALENCIA"/>
    <s v="NICOLAS OCTAVIO ARISMENDI VILLEGAS"/>
    <n v="140233"/>
    <s v="ORDINARIA"/>
    <s v="RECONOCIMIENTO Y PAGO DE OTRAS PRESTACIONES SALARIALES, SOLCIALES Y SALARIOS"/>
    <s v="ALTO"/>
    <s v="ALTO"/>
    <s v="ALTO"/>
    <s v="ALTO"/>
    <n v="1"/>
    <s v="ALTA"/>
    <n v="89941924"/>
    <n v="0.7"/>
    <s v="CONTESTACIÓN"/>
    <n v="0"/>
    <s v="NO SE DECRETO MEDIDA CAUTELAR"/>
    <m/>
    <n v="5"/>
    <s v="NATALIA MONTOYA QUICENO"/>
    <m/>
    <m/>
    <n v="213334"/>
    <s v="EDUCACION"/>
    <s v="PASCUAL BRAVO"/>
    <d v="2020-08-31T00:00:00"/>
    <s v="2018-05"/>
    <s v="5"/>
    <s v="2020-07"/>
    <n v="0.73891229786794344"/>
    <n v="66459193.737503931"/>
    <n v="46521435.61625275"/>
    <d v="2023-05-29T00:00:00"/>
    <n v="2.7424657534246575"/>
    <n v="4.3843078519294892E-2"/>
    <n v="45528882.602861337"/>
    <n v="1"/>
    <s v="ALTA"/>
    <x v="0"/>
    <n v="45528882.602861337"/>
  </r>
  <r>
    <n v="2338"/>
    <d v="2018-09-10T00:00:00"/>
    <d v="2018-08-31T00:00:00"/>
    <s v="JUZGADO 08 ADMINISTRATIVO ORAL DE MEDELLÍN"/>
    <s v="05001333300820180034900"/>
    <s v="2019"/>
    <x v="0"/>
    <s v="JOSE WILSON CORDOBA SERNA"/>
    <s v="JAIME JAVIER DIAZ PELAEZ"/>
    <n v="89803"/>
    <s v="NULIDAD Y RESTABLECIMIENTO DEL DERECHO - LABORAL"/>
    <s v="RELIQUIDACIÓN DE LA PENSIÓN"/>
    <s v="MEDIO   "/>
    <s v="MEDIO   "/>
    <s v="MEDIO   "/>
    <s v="MEDIO   "/>
    <n v="0.5"/>
    <s v="MEDIA"/>
    <n v="39614540"/>
    <n v="0.8"/>
    <s v="CONTESTACIÓN"/>
    <n v="0"/>
    <s v="NO SE DECRETO MEDIDA CAUTELAR"/>
    <m/>
    <n v="5"/>
    <s v="NATALIA MONTOYA QUICENO"/>
    <m/>
    <m/>
    <n v="213334"/>
    <s v="EDUCACION"/>
    <m/>
    <d v="2020-08-31T00:00:00"/>
    <s v="2018-09"/>
    <s v="5"/>
    <s v="2020-07"/>
    <n v="0.73661443780017011"/>
    <n v="29180642.110812351"/>
    <n v="23344513.688649882"/>
    <d v="2023-09-09T00:00:00"/>
    <n v="3.0246575342465754"/>
    <n v="4.3843078519294892E-2"/>
    <n v="22795806.842284918"/>
    <n v="0.5"/>
    <s v="MEDIA"/>
    <x v="2"/>
    <n v="22795806.842284918"/>
  </r>
  <r>
    <n v="2339"/>
    <d v="2018-03-07T00:00:00"/>
    <d v="2018-02-23T00:00:00"/>
    <s v="JUZGADO 34 ADMINISTRATIVO ORAL DE MEDELLÍN"/>
    <s v="05001333303420180006400"/>
    <s v="2019"/>
    <x v="0"/>
    <s v="CORPORACION PARA LA EDUCACIÓN INTEGRAL&quot;LA CEIBA&quot;"/>
    <s v="JUAN CARLOS BELTRAN BEDOYA"/>
    <n v="124686"/>
    <s v="CONTRACTUAL"/>
    <s v="OTRAS"/>
    <s v="ALTO"/>
    <s v="ALTO"/>
    <s v="ALTO"/>
    <s v="ALTO"/>
    <n v="1"/>
    <s v="ALTA"/>
    <n v="0"/>
    <n v="0"/>
    <s v="CONTESTACIÓN"/>
    <n v="0"/>
    <s v="NO SE DECRETO MEDIDA CAUTELAR"/>
    <m/>
    <n v="5"/>
    <s v="NATALIA MONTOYA QUICENO"/>
    <m/>
    <m/>
    <n v="213334"/>
    <s v="EDUCACION"/>
    <s v="CUPOS EDUCATIVOS"/>
    <d v="2020-08-31T00:00:00"/>
    <s v="2018-03"/>
    <s v="5"/>
    <s v="2020-07"/>
    <n v="0.74420758606092174"/>
    <n v="0"/>
    <n v="0"/>
    <d v="2023-03-06T00:00:00"/>
    <n v="2.5123287671232877"/>
    <n v="4.3843078519294892E-2"/>
    <n v="0"/>
    <n v="1"/>
    <s v="ALTA"/>
    <x v="0"/>
    <n v="0"/>
  </r>
  <r>
    <n v="2340"/>
    <d v="2018-10-25T00:00:00"/>
    <d v="2018-10-08T00:00:00"/>
    <s v="JUZGADO 28 ADMINISTRATIVO ORAL DE MEDELLÍN"/>
    <s v="05001333302820180039500"/>
    <s v="2019"/>
    <x v="0"/>
    <s v="NATALIA CANO RESTREPO "/>
    <s v="MARISOL HERRERA ORTIZ"/>
    <n v="210986"/>
    <s v="NULIDAD Y RESTABLECIMIENTO DEL DERECHO - LABORAL"/>
    <s v="RECONOCIMIENTO Y PAGO DE OTRAS PRESTACIONES SALARIALES, SOLCIALES Y SALARIOS"/>
    <s v="ALTO"/>
    <s v="ALTO"/>
    <s v="ALTO"/>
    <s v="ALTO"/>
    <n v="1"/>
    <s v="ALTA"/>
    <n v="61756955"/>
    <n v="0.7"/>
    <s v="CONTESTACIÓN"/>
    <n v="0"/>
    <s v="NO SE DECRETO MEDIDA CAUTELAR"/>
    <m/>
    <n v="5"/>
    <s v="NATALIA MONTOYA QUICENO"/>
    <m/>
    <m/>
    <n v="213334"/>
    <s v="EDUCACION"/>
    <s v="PASCUAL BRAVO"/>
    <d v="2020-08-31T00:00:00"/>
    <s v="2018-10"/>
    <s v="5"/>
    <s v="2020-07"/>
    <n v="0.73572886802285709"/>
    <n v="45436374.594688527"/>
    <n v="31805462.216281965"/>
    <d v="2023-10-24T00:00:00"/>
    <n v="3.1479452054794521"/>
    <n v="4.3843078519294892E-2"/>
    <n v="31027786.497917231"/>
    <n v="1"/>
    <s v="ALTA"/>
    <x v="0"/>
    <n v="31027786.497917231"/>
  </r>
  <r>
    <n v="2341"/>
    <d v="2018-10-22T00:00:00"/>
    <d v="2018-08-31T00:00:00"/>
    <s v="JUZGADO 09 ADMINISTRATIVO ORAL DE MEDELLÍN"/>
    <s v="05001333300920180027600"/>
    <s v="2019"/>
    <x v="0"/>
    <s v="DELIA ROSA RAMIREZ GARCIA"/>
    <s v="JAIME JAVIER DIAZ PELAEZ"/>
    <n v="89803"/>
    <s v="NULIDAD Y RESTABLECIMIENTO DEL DERECHO"/>
    <s v="RELIQUIDACIÓN DE LA PENSIÓN"/>
    <s v="MEDIO   "/>
    <s v="MEDIO   "/>
    <s v="MEDIO   "/>
    <s v="MEDIO   "/>
    <n v="0.5"/>
    <s v="MEDIA"/>
    <n v="24961320"/>
    <n v="0.7"/>
    <s v="CONTESTACIÓN"/>
    <n v="0"/>
    <s v="NO SE DECRETO MEDIDA CAUTELAR"/>
    <m/>
    <n v="5"/>
    <s v="NATALIA MONTOYA QUICENO"/>
    <m/>
    <m/>
    <n v="213334"/>
    <s v="EDUCACION"/>
    <m/>
    <d v="2020-08-31T00:00:00"/>
    <s v="2018-10"/>
    <s v="5"/>
    <s v="2020-07"/>
    <n v="0.73572886802285709"/>
    <n v="18364763.707956303"/>
    <n v="12855334.595569411"/>
    <d v="2023-10-21T00:00:00"/>
    <n v="3.1397260273972605"/>
    <n v="4.3843078519294892E-2"/>
    <n v="12541819.267516058"/>
    <n v="0.5"/>
    <s v="MEDIA"/>
    <x v="2"/>
    <n v="12541819.267516058"/>
  </r>
  <r>
    <n v="2342"/>
    <d v="2018-10-01T00:00:00"/>
    <d v="2018-09-25T00:00:00"/>
    <s v="TRIBUNAL ADMINISTRATIVO DE ANTIOQUIA"/>
    <s v="05001233300020180173600"/>
    <s v="2019"/>
    <x v="0"/>
    <s v="ARNULFO GABRIEL MARQUEZ CARRILLO"/>
    <s v="LESNEY KATERINE GONZALEZ PRADA"/>
    <n v="139943"/>
    <s v="CONTRACTUAL"/>
    <s v="OTRAS"/>
    <s v="ALTO"/>
    <s v="ALTO"/>
    <s v="ALTO"/>
    <s v="ALTO"/>
    <n v="1"/>
    <s v="ALTA"/>
    <n v="1841716457"/>
    <n v="0.7"/>
    <s v="ADMISIÓN"/>
    <n v="0"/>
    <s v="NO SE DECRETO MEDIDA CAUTELAR"/>
    <m/>
    <n v="5"/>
    <s v="NATALIA MONTOYA QUICENO"/>
    <m/>
    <m/>
    <n v="213334"/>
    <s v="EDUCACION"/>
    <s v="CONSTRUCCIÓN DE LOS PARQUES EDUCATIVOS DE LOS MUNICIPIOS DE CAROLINA DEL PRINCIPE, YALI Y SANTO DOMINGO"/>
    <d v="2020-08-31T00:00:00"/>
    <s v="2018-10"/>
    <s v="5"/>
    <s v="2020-07"/>
    <n v="0.73572886802285709"/>
    <n v="1355003964.127677"/>
    <n v="948502774.88937378"/>
    <d v="2023-09-30T00:00:00"/>
    <n v="3.0821917808219177"/>
    <n v="4.3843078519294892E-2"/>
    <n v="925789500.372733"/>
    <n v="1"/>
    <s v="ALTA"/>
    <x v="0"/>
    <n v="925789500.372733"/>
  </r>
  <r>
    <n v="2343"/>
    <d v="2018-07-06T00:00:00"/>
    <d v="2018-05-31T00:00:00"/>
    <s v="JUZGADO 06 ADMINISTRATIVO ORAL DE MEDELLÍN"/>
    <s v="05001333300620180020700"/>
    <s v="2019"/>
    <x v="0"/>
    <s v="HUVERLEY OSPINA CORREA"/>
    <s v="DARLYN GONZALEZ VILLALBA"/>
    <n v="158957"/>
    <s v="REPARACIÓN DIRECTA"/>
    <s v="ACCIDENTE DE TRANSITO"/>
    <s v="BAJO"/>
    <s v="BAJO"/>
    <s v="BAJO"/>
    <s v="BAJO"/>
    <n v="0.05"/>
    <s v="REMOTA"/>
    <n v="174457289"/>
    <n v="0"/>
    <s v="ADMISIÓN"/>
    <n v="0"/>
    <s v="NO SE DECRETO MEDIDA CAUTELAR"/>
    <m/>
    <n v="5"/>
    <s v="NATALIA MONTOYA QUICENO"/>
    <m/>
    <m/>
    <n v="213334"/>
    <s v="INFRAESTRUCTURA"/>
    <m/>
    <d v="2020-08-31T00:00:00"/>
    <s v="2018-07"/>
    <s v="5"/>
    <s v="2020-07"/>
    <n v="0.73871336652539898"/>
    <n v="128873931.27208446"/>
    <n v="0"/>
    <d v="2023-07-05T00:00:00"/>
    <n v="2.8438356164383563"/>
    <n v="4.3843078519294892E-2"/>
    <n v="0"/>
    <n v="0.05"/>
    <s v="REMOTA"/>
    <x v="1"/>
    <n v="0"/>
  </r>
  <r>
    <n v="2344"/>
    <d v="2018-12-10T00:00:00"/>
    <d v="2018-12-04T00:00:00"/>
    <s v="JUZGADO 07 ADMINISTRATIVO ORAL DE MEDELLÍN"/>
    <s v="05001333300720180047700"/>
    <s v="2019"/>
    <x v="0"/>
    <s v="JESUS ALEJANDRO AGUILAR CORREA"/>
    <s v="JAIME JAVIER DIAZ PELAEZ"/>
    <n v="89803"/>
    <s v="NULIDAD Y RESTABLECIMIENTO DEL DERECHO - LABORAL"/>
    <s v="RELIQUIDACIÓN DE LA PENSIÓN"/>
    <s v="MEDIO   "/>
    <s v="MEDIO   "/>
    <s v="MEDIO   "/>
    <s v="MEDIO   "/>
    <n v="0.5"/>
    <s v="MEDIA"/>
    <n v="36666144"/>
    <n v="0.8"/>
    <s v="ADMISIÓN"/>
    <n v="0"/>
    <s v="NO SE DECRETO MEDIDA CAUTELAR"/>
    <m/>
    <n v="5"/>
    <s v="NATALIA MONTOYA QUICENO"/>
    <m/>
    <m/>
    <n v="213334"/>
    <s v="EDUCACION"/>
    <m/>
    <d v="2020-08-31T00:00:00"/>
    <s v="2018-12"/>
    <s v="5"/>
    <s v="2020-07"/>
    <n v="0.73268911507362433"/>
    <n v="26864884.600522079"/>
    <n v="21491907.680417664"/>
    <d v="2023-12-09T00:00:00"/>
    <n v="3.2739726027397262"/>
    <n v="4.3843078519294892E-2"/>
    <n v="20945640.170704916"/>
    <n v="0.5"/>
    <s v="MEDIA"/>
    <x v="2"/>
    <n v="20945640.170704916"/>
  </r>
  <r>
    <n v="2345"/>
    <d v="2019-03-28T00:00:00"/>
    <d v="2019-03-26T00:00:00"/>
    <s v="JUZGADO 03 ADMINISTRATIVO ORAL DE MEDELLÍN"/>
    <s v="05001333303020190012800"/>
    <s v="2019"/>
    <x v="0"/>
    <s v="YULSAY PATRICIA GUZMAN DE RODRIGUEZ"/>
    <s v="DAVID ALONSO ORTIZ HERRERA"/>
    <n v="165411"/>
    <s v="NULIDAD Y RESTABLECIMIENTO DEL DERECHO"/>
    <s v="PENSIÓN DE SOBREVIVIENTES"/>
    <s v="ALTO"/>
    <s v="MEDIO   "/>
    <s v="MEDIO   "/>
    <s v="MEDIO   "/>
    <n v="0.6"/>
    <s v="ALTA"/>
    <n v="68177104"/>
    <n v="0.7"/>
    <s v="ADMISIÓN"/>
    <n v="0"/>
    <s v="NO SE DECRETO MEDIDA CAUTELAR"/>
    <m/>
    <n v="5"/>
    <s v="NATALIA MONTOYA QUICENO"/>
    <m/>
    <m/>
    <n v="213334"/>
    <s v="EDUCACION"/>
    <m/>
    <d v="2020-08-31T00:00:00"/>
    <s v="2019-03"/>
    <s v="5"/>
    <s v="2020-07"/>
    <n v="1.0329659515843337"/>
    <n v="70424627.109624088"/>
    <n v="49297238.976736858"/>
    <d v="2024-03-26T00:00:00"/>
    <n v="3.56986301369863"/>
    <n v="4.3843078519294892E-2"/>
    <n v="47932572.535053842"/>
    <n v="0.6"/>
    <s v="ALTA"/>
    <x v="0"/>
    <n v="47932572.535053842"/>
  </r>
  <r>
    <n v="2346"/>
    <d v="2018-11-30T00:00:00"/>
    <d v="2018-11-01T00:00:00"/>
    <s v="TRIBUNAL ADMINISTRATIVO DE ANTIOQUIA"/>
    <s v="05001233300020180212100"/>
    <s v="2019"/>
    <x v="2"/>
    <s v="LEONOR TERESITA GONZALEZ CASTRO"/>
    <s v="NO APARECE EN LA CARPETA"/>
    <m/>
    <s v="EJECUTIVA"/>
    <s v="SINGULAR "/>
    <s v="ALTO"/>
    <s v="ALTO"/>
    <s v="ALTO"/>
    <s v="ALTO"/>
    <n v="1"/>
    <s v="ALTA"/>
    <n v="53246368"/>
    <n v="1"/>
    <s v="ADMISIÓN"/>
    <n v="0"/>
    <s v="NO SE DECRETO MEDIDA CAUTELAR"/>
    <m/>
    <n v="5"/>
    <s v="NATALIA MONTOYA QUICENO"/>
    <m/>
    <m/>
    <n v="213334"/>
    <s v="EDUCACION"/>
    <m/>
    <d v="2020-08-31T00:00:00"/>
    <s v="2018-11"/>
    <s v="5"/>
    <s v="2020-07"/>
    <n v="0.73486768506759159"/>
    <n v="39129035.190417089"/>
    <n v="39129035.190417089"/>
    <d v="2023-11-29T00:00:00"/>
    <n v="3.2465753424657535"/>
    <n v="4.3843078519294892E-2"/>
    <n v="38142695.355930582"/>
    <n v="1"/>
    <s v="ALTA"/>
    <x v="0"/>
    <n v="38142695.355930582"/>
  </r>
  <r>
    <n v="2347"/>
    <d v="2016-07-13T00:00:00"/>
    <d v="2016-06-07T00:00:00"/>
    <s v="JUZGADO 05 LABORAL DEL CIRCUITO DE MEDELLÍN"/>
    <s v="05001310500520160075700"/>
    <s v="2019"/>
    <x v="1"/>
    <s v="FRANCISCO FLOREZ HERRERA"/>
    <s v="JULIO CESAR MEDINA CARTAGENA"/>
    <n v="209142"/>
    <s v="ORDINARIA"/>
    <s v="RELIQUIDACIÓN DE LA PENSIÓN"/>
    <s v="MEDIO   "/>
    <s v="MEDIO   "/>
    <s v="MEDIO   "/>
    <s v="MEDIO   "/>
    <n v="0.5"/>
    <s v="MEDIA"/>
    <n v="63303460"/>
    <n v="0.7"/>
    <s v="CONTESTACIÓN"/>
    <n v="0"/>
    <s v="NO SE DECRETO MEDIDA CAUTELAR"/>
    <m/>
    <n v="5"/>
    <s v="NATALIA MONTOYA QUICENO"/>
    <m/>
    <m/>
    <n v="213334"/>
    <s v="GENERAL"/>
    <s v="RELIQUIDACION PENSION DE UN TRABAJDOR DE SINTRASEGURIDAD"/>
    <d v="2020-08-31T00:00:00"/>
    <s v="2016-07"/>
    <s v="5"/>
    <s v="2020-07"/>
    <n v="0.78762830642941495"/>
    <n v="49859596.990922213"/>
    <n v="34901717.893645547"/>
    <d v="2021-07-12T00:00:00"/>
    <n v="0.86301369863013699"/>
    <n v="4.3843078519294892E-2"/>
    <n v="34665656.117833458"/>
    <n v="0.5"/>
    <s v="MEDIA"/>
    <x v="2"/>
    <n v="34665656.117833458"/>
  </r>
  <r>
    <n v="2348"/>
    <d v="2018-09-17T00:00:00"/>
    <d v="2018-08-09T00:00:00"/>
    <s v="JUZGADO 11 ADMINISTRATIVO ORAL DE MEDELLÍN"/>
    <s v="05001333301120180030800"/>
    <s v="2019"/>
    <x v="0"/>
    <s v="ESTER NOEMI MAZO DE GUISAO"/>
    <s v="DANIEL MONTOYA VALENCIA"/>
    <n v="264069"/>
    <s v="NULIDAD Y RESTABLECIMIENTO DEL DERECHO"/>
    <s v="PENSIÓN DE SOBREVIVIENTES"/>
    <s v="ALTO"/>
    <s v="MEDIO   "/>
    <s v="MEDIO   "/>
    <s v="ALTO"/>
    <n v="0.77499999999999991"/>
    <s v="ALTA"/>
    <n v="48823020"/>
    <n v="0.9"/>
    <s v="CONTESTACIÓN"/>
    <n v="0"/>
    <s v="NO SE DECRETO MEDIDA CAUTELAR"/>
    <m/>
    <n v="5"/>
    <s v="NATALIA MONTOYA QUICENO"/>
    <m/>
    <m/>
    <n v="213334"/>
    <s v="GESTION HUMANA Y DLLO ORGANIZACIONAL"/>
    <m/>
    <d v="2020-08-31T00:00:00"/>
    <s v="2018-09"/>
    <s v="5"/>
    <s v="2020-07"/>
    <n v="0.73661443780017011"/>
    <n v="35963741.429006465"/>
    <n v="32367367.286105819"/>
    <d v="2023-09-16T00:00:00"/>
    <n v="3.043835616438356"/>
    <n v="4.3843078519294892E-2"/>
    <n v="31601814.236316003"/>
    <n v="0.77499999999999991"/>
    <s v="ALTA"/>
    <x v="0"/>
    <n v="31601814.236316003"/>
  </r>
  <r>
    <n v="2349"/>
    <d v="2018-07-27T00:00:00"/>
    <d v="2018-06-01T00:00:00"/>
    <s v="JUZGADO 16 LABORAL DEL CIRCUITO DE MEDELLÍN"/>
    <s v="05001310501620180034700"/>
    <s v="2019"/>
    <x v="1"/>
    <s v="VICTOR HUGO OSORNO MONTOYA"/>
    <s v="NICOLAS OCTAVIO ARISMENDI VILLEGAS"/>
    <n v="140233"/>
    <s v="ORDINARIA"/>
    <s v="RECONOCIMIENTO Y PAGO DE OTRAS PRESTACIONES SALARIALES, SOLCIALES Y SALARIOS"/>
    <s v="ALTO"/>
    <s v="ALTO"/>
    <s v="ALTO"/>
    <s v="ALTO"/>
    <n v="1"/>
    <s v="ALTA"/>
    <n v="35391951"/>
    <n v="0.7"/>
    <s v="CONTESTACIÓN"/>
    <n v="0"/>
    <s v="NO SE DECRETO MEDIDA CAUTELAR"/>
    <m/>
    <n v="5"/>
    <s v="NATALIA MONTOYA QUICENO"/>
    <m/>
    <m/>
    <n v="213334"/>
    <s v="EDUCACION"/>
    <s v="PASCUAL BRAVO"/>
    <d v="2020-08-31T00:00:00"/>
    <s v="2018-07"/>
    <s v="5"/>
    <s v="2020-07"/>
    <n v="0.73871336652539898"/>
    <n v="26144507.271111961"/>
    <n v="18301155.089778371"/>
    <d v="2023-07-26T00:00:00"/>
    <n v="2.9013698630136986"/>
    <n v="4.3843078519294892E-2"/>
    <n v="17888325.663987868"/>
    <n v="1"/>
    <s v="ALTA"/>
    <x v="0"/>
    <n v="17888325.663987868"/>
  </r>
  <r>
    <n v="2350"/>
    <d v="2018-09-27T00:00:00"/>
    <d v="2018-09-03T00:00:00"/>
    <s v="JUZGADO 25 ADMINISTRATIVO ORAL DE MEDELLÍN"/>
    <s v="05001333302520180034700"/>
    <s v="2019"/>
    <x v="0"/>
    <s v="GABRIELA HENAO DE CASTRILLON"/>
    <s v="JAIME JAVIER DIAZ PELAEZ"/>
    <n v="89803"/>
    <s v="NULIDAD Y RESTABLECIMIENTO DEL DERECHO"/>
    <s v="RELIQUIDACIÓN DE LA PENSIÓN"/>
    <s v="MEDIO   "/>
    <s v="MEDIO   "/>
    <s v="MEDIO   "/>
    <s v="MEDIO   "/>
    <n v="0.5"/>
    <s v="MEDIA"/>
    <n v="28979720"/>
    <n v="0.8"/>
    <s v="CONTESTACIÓN"/>
    <n v="0"/>
    <s v="NO SE DECRETO MEDIDA CAUTELAR"/>
    <m/>
    <n v="5"/>
    <s v="NATALIA MONTOYA QUICENO"/>
    <m/>
    <m/>
    <n v="213334"/>
    <s v="EDUCACION"/>
    <m/>
    <d v="2020-08-31T00:00:00"/>
    <s v="2018-09"/>
    <s v="5"/>
    <s v="2020-07"/>
    <n v="0.73661443780017011"/>
    <n v="21346880.155406345"/>
    <n v="17077504.124325078"/>
    <d v="2023-09-26T00:00:00"/>
    <n v="3.0712328767123287"/>
    <n v="4.3843078519294892E-2"/>
    <n v="16669995.061956547"/>
    <n v="0.5"/>
    <s v="MEDIA"/>
    <x v="2"/>
    <n v="16669995.061956547"/>
  </r>
  <r>
    <n v="2351"/>
    <d v="2018-11-09T00:00:00"/>
    <d v="2018-11-09T00:00:00"/>
    <s v="JUZGADO PROMISCUO DEL CIRCUITO DE EL BAGRE"/>
    <s v="05250318900120180010900"/>
    <s v="2019"/>
    <x v="1"/>
    <s v="ROBERTO SALGADO BULLOSO"/>
    <s v="JULIA FERNANDA MUÑOZ RINCON"/>
    <n v="215278"/>
    <s v="ORDINARIA"/>
    <s v="RECONOCIMIENTO Y PAGO DE OTRAS PRESTACIONES SALARIALES, SOLCIALES Y SALARIOS"/>
    <s v="ALTO"/>
    <s v="ALTO"/>
    <s v="ALTO"/>
    <s v="ALTO"/>
    <n v="1"/>
    <s v="ALTA"/>
    <n v="66615635"/>
    <n v="0.7"/>
    <s v="CONTESTACIÓN"/>
    <n v="0"/>
    <s v="NO SE DECRETO MEDIDA CAUTELAR"/>
    <m/>
    <n v="5"/>
    <s v="NATALIA MONTOYA QUICENO"/>
    <m/>
    <m/>
    <n v="213334"/>
    <s v="EDUCACION"/>
    <s v="PASCUAL BRAVO"/>
    <d v="2020-08-31T00:00:00"/>
    <s v="2018-11"/>
    <s v="5"/>
    <s v="2020-07"/>
    <n v="0.73486768506759159"/>
    <n v="48953677.481757633"/>
    <n v="34267574.237230338"/>
    <d v="2023-11-08T00:00:00"/>
    <n v="3.1890410958904107"/>
    <n v="4.3843078519294892E-2"/>
    <n v="33418895.625478864"/>
    <n v="1"/>
    <s v="ALTA"/>
    <x v="0"/>
    <n v="33418895.625478864"/>
  </r>
  <r>
    <n v="2352"/>
    <d v="2019-03-13T00:00:00"/>
    <d v="2019-03-13T00:00:00"/>
    <s v="JUZGADO PROMISCUO DEL CIRCUITO DE  SEGOVIA"/>
    <s v="05736318900120190002600"/>
    <s v="2019"/>
    <x v="1"/>
    <s v="DANIEL FERNANDO MARIN GRACIANO"/>
    <s v="NATALIA BOTERO MANCO"/>
    <n v="172735"/>
    <s v="ORDINARIA"/>
    <s v="RECONOCIMIENTO Y PAGO DE OTRAS PRESTACIONES SALARIALES, SOLCIALES Y SALARIOS"/>
    <s v="ALTO"/>
    <s v="ALTO"/>
    <s v="ALTO"/>
    <s v="ALTO"/>
    <n v="1"/>
    <s v="ALTA"/>
    <n v="43267943"/>
    <n v="0.7"/>
    <s v="CONTESTACIÓN"/>
    <n v="0"/>
    <s v="NO SE DECRETO MEDIDA CAUTELAR"/>
    <m/>
    <n v="5"/>
    <s v="NATALIA MONTOYA QUICENO"/>
    <m/>
    <m/>
    <n v="213334"/>
    <s v="EDUCACION"/>
    <s v="PASCUAL BRAVO"/>
    <d v="2020-08-31T00:00:00"/>
    <s v="2019-03"/>
    <s v="5"/>
    <s v="2020-07"/>
    <n v="1.0329659515843337"/>
    <n v="44694311.914091706"/>
    <n v="31286018.339864191"/>
    <d v="2024-03-11T00:00:00"/>
    <n v="3.5287671232876714"/>
    <n v="4.3843078519294892E-2"/>
    <n v="30429778.348603558"/>
    <n v="1"/>
    <s v="ALTA"/>
    <x v="0"/>
    <n v="30429778.348603558"/>
  </r>
  <r>
    <n v="2353"/>
    <d v="2019-01-16T00:00:00"/>
    <d v="2019-01-16T00:00:00"/>
    <s v="JUZGADO PROMISCUO DEL CIRCUITO DE EL BAGRE"/>
    <s v="05250318900120180012700"/>
    <s v="2019"/>
    <x v="1"/>
    <s v="FELIX MIGUEL FLOREZ MELENDRES"/>
    <s v="JULIA FERNANDA MUÑOZ RINCON"/>
    <n v="215278"/>
    <s v="ORDINARIA"/>
    <s v="RECONOCIMIENTO Y PAGO DE OTRAS PRESTACIONES SALARIALES, SOLCIALES Y SALARIOS"/>
    <s v="ALTO"/>
    <s v="ALTO"/>
    <s v="ALTO"/>
    <s v="ALTO"/>
    <n v="1"/>
    <s v="ALTA"/>
    <n v="32430070"/>
    <n v="0.7"/>
    <s v="CONTESTACIÓN"/>
    <n v="0"/>
    <s v="NO SE DECRETO MEDIDA CAUTELAR"/>
    <m/>
    <n v="5"/>
    <s v="NATALIA MONTOYA QUICENO"/>
    <m/>
    <m/>
    <n v="213334"/>
    <s v="EDUCACION"/>
    <s v="PASCUAL BRAVO"/>
    <d v="2020-08-31T00:00:00"/>
    <s v="2019-01"/>
    <s v="5"/>
    <s v="2020-07"/>
    <n v="1.0434541229259338"/>
    <n v="33839290.248276636"/>
    <n v="23687503.173793644"/>
    <d v="2024-01-15T00:00:00"/>
    <n v="3.3753424657534246"/>
    <n v="4.3843078519294892E-2"/>
    <n v="23067034.090043984"/>
    <n v="1"/>
    <s v="ALTA"/>
    <x v="0"/>
    <n v="23067034.090043984"/>
  </r>
  <r>
    <n v="2354"/>
    <d v="2019-03-06T00:00:00"/>
    <d v="2019-03-06T00:00:00"/>
    <s v="JUZGADO 01 ADMINISTRATIVO ORAL DEL CIRCUITO DE TURBO"/>
    <s v="05837333300120190012200"/>
    <s v="2019"/>
    <x v="0"/>
    <s v="VEDER REBOLLEDO SALGADO"/>
    <s v="GABRIEL RAÚL MANRIQUE BERRIO"/>
    <n v="115922"/>
    <s v="NULIDAD Y RESTABLECIMIENTO DEL DERECHO"/>
    <s v="RECONOCIMIENTO Y PAGO DE PENSIÓN"/>
    <s v="MEDIO   "/>
    <s v="MEDIO   "/>
    <s v="MEDIO   "/>
    <s v="MEDIO   "/>
    <n v="0.5"/>
    <s v="MEDIA"/>
    <n v="21150384"/>
    <n v="0.6"/>
    <s v="ADMISIÓN"/>
    <n v="0"/>
    <s v="NO SE DECRETO MEDIDA CAUTELAR"/>
    <m/>
    <n v="5"/>
    <s v="NATALIA MONTOYA QUICENO"/>
    <m/>
    <m/>
    <n v="213334"/>
    <s v="EDUCACION"/>
    <m/>
    <d v="2020-08-31T00:00:00"/>
    <s v="2019-03"/>
    <s v="5"/>
    <s v="2020-07"/>
    <n v="1.0329659515843337"/>
    <n v="21847626.534934066"/>
    <n v="13108575.920960439"/>
    <d v="2024-03-04T00:00:00"/>
    <n v="3.5095890410958903"/>
    <n v="4.3843078519294892E-2"/>
    <n v="12751741.62337346"/>
    <n v="0.5"/>
    <s v="MEDIA"/>
    <x v="2"/>
    <n v="12751741.62337346"/>
  </r>
  <r>
    <n v="2355"/>
    <d v="2019-03-13T00:00:00"/>
    <d v="2019-03-13T00:00:00"/>
    <s v="JUZGADO PROMISCUO DEL CIRCUITO DE SEGOVIA"/>
    <s v="05736318900120190002700"/>
    <s v="2019"/>
    <x v="1"/>
    <s v="JUDITH ADRIANA MARULANDA"/>
    <s v="NATALIA BOTERO MANCO"/>
    <n v="172735"/>
    <s v="ORDINARIA"/>
    <s v="RECONOCIMIENTO Y PAGO DE OTRAS PRESTACIONES SALARIALES, SOLCIALES Y SALARIOS"/>
    <s v="ALTO"/>
    <s v="ALTO"/>
    <s v="ALTO"/>
    <s v="ALTO"/>
    <n v="1"/>
    <s v="ALTA"/>
    <n v="37992492"/>
    <n v="0.6"/>
    <s v="ADMISIÓN"/>
    <n v="0"/>
    <s v="NO SE DECRETO MEDIDA CAUTELAR"/>
    <m/>
    <n v="5"/>
    <s v="NATALIA MONTOYA QUICENO"/>
    <m/>
    <m/>
    <n v="213334"/>
    <s v="EDUCACION"/>
    <s v="PASCUAL BRAVO"/>
    <d v="2020-08-31T00:00:00"/>
    <s v="2019-03"/>
    <s v="5"/>
    <s v="2020-07"/>
    <n v="1.0329659515843337"/>
    <n v="39244950.651840188"/>
    <n v="23546970.391104113"/>
    <d v="2024-03-11T00:00:00"/>
    <n v="3.5287671232876714"/>
    <n v="4.3843078519294892E-2"/>
    <n v="22902533.713260598"/>
    <n v="1"/>
    <s v="ALTA"/>
    <x v="0"/>
    <n v="22902533.713260598"/>
  </r>
  <r>
    <n v="2356"/>
    <d v="2019-03-06T00:00:00"/>
    <d v="2019-03-06T00:00:00"/>
    <s v="JUZGADO 01 ADMINISTRATIVO ORAL DEL CIRCUITO DE TURBO"/>
    <s v="05837333300120190012100"/>
    <s v="2019"/>
    <x v="0"/>
    <s v="AMINTA MARTINEZ JULIO"/>
    <s v="GABRIEL RAÚL MANRIQUE BERRIO"/>
    <n v="115922"/>
    <s v="NULIDAD Y RESTABLECIMIENTO DEL DERECHO"/>
    <s v="RECONOCIMIENTO Y PAGO DE PENSIÓN"/>
    <s v="MEDIO   "/>
    <s v="MEDIO   "/>
    <s v="MEDIO   "/>
    <s v="MEDIO   "/>
    <n v="0.5"/>
    <s v="MEDIA"/>
    <n v="28979580"/>
    <n v="0.6"/>
    <s v="ADMISIÓN"/>
    <n v="0"/>
    <s v="NO SE DECRETO MEDIDA CAUTELAR"/>
    <m/>
    <n v="5"/>
    <s v="NATALIA MONTOYA QUICENO"/>
    <m/>
    <m/>
    <n v="213334"/>
    <s v="EDUCACION"/>
    <m/>
    <d v="2020-08-31T00:00:00"/>
    <s v="2019-03"/>
    <s v="5"/>
    <s v="2020-07"/>
    <n v="1.0329659515843337"/>
    <n v="29934919.431214325"/>
    <n v="17960951.658728596"/>
    <d v="2024-03-04T00:00:00"/>
    <n v="3.5095890410958903"/>
    <n v="4.3843078519294892E-2"/>
    <n v="17472028.711813509"/>
    <n v="0.5"/>
    <s v="MEDIA"/>
    <x v="2"/>
    <n v="17472028.711813509"/>
  </r>
  <r>
    <n v="2357"/>
    <d v="2019-01-16T00:00:00"/>
    <d v="2019-01-16T00:00:00"/>
    <s v="JUZGADO PROMISCUO DEL CIRCUITO DE EL BAGRE"/>
    <s v="05250318900120180012800"/>
    <s v="2019"/>
    <x v="1"/>
    <s v="GRACILIANA RUBY MARTINEZ ALANDETE"/>
    <s v="JULIA FERNANDA MUÑOZ RINCON"/>
    <n v="215278"/>
    <s v="ORDINARIA"/>
    <s v="RECONOCIMIENTO Y PAGO DE OTRAS PRESTACIONES SALARIALES, SOLCIALES Y SALARIOS"/>
    <s v="ALTO"/>
    <s v="ALTO"/>
    <s v="ALTO"/>
    <s v="ALTO"/>
    <n v="1"/>
    <s v="ALTA"/>
    <n v="61827902"/>
    <n v="0.6"/>
    <s v="ADMISIÓN"/>
    <n v="0"/>
    <s v="NO SE DECRETO MEDIDA CAUTELAR"/>
    <m/>
    <n v="5"/>
    <s v="NATALIA MONTOYA QUICENO"/>
    <m/>
    <m/>
    <n v="213334"/>
    <s v="EDUCACION"/>
    <s v="PASCUAL BRAVO"/>
    <d v="2020-08-31T00:00:00"/>
    <s v="2019-01"/>
    <s v="5"/>
    <s v="2020-07"/>
    <n v="1.0434541229259338"/>
    <n v="64514579.253760584"/>
    <n v="38708747.552256346"/>
    <d v="2024-01-15T00:00:00"/>
    <n v="3.3753424657534246"/>
    <n v="4.3843078519294892E-2"/>
    <n v="37694812.864812508"/>
    <n v="1"/>
    <s v="ALTA"/>
    <x v="0"/>
    <n v="37694812.864812508"/>
  </r>
  <r>
    <n v="2358"/>
    <d v="2019-04-08T00:00:00"/>
    <d v="2019-01-15T00:00:00"/>
    <s v="JUZGADO PROMISCUO DEL CIRCUITO DE AMALFI"/>
    <s v="05031318900120180018800"/>
    <s v="2019"/>
    <x v="1"/>
    <s v="CLAUDIA BIBIANA ECHAVARRIA CIFUENTES"/>
    <m/>
    <m/>
    <s v="ORDINARIA"/>
    <s v="RECONOCIMIENTO Y PAGO DE OTRAS PRESTACIONES SALARIALES, SOLCIALES Y SALARIOS"/>
    <s v="ALTO"/>
    <s v="ALTO"/>
    <s v="ALTO"/>
    <s v="ALTO"/>
    <n v="1"/>
    <s v="ALTA"/>
    <n v="61827902"/>
    <n v="0.6"/>
    <s v="ADMISIÓN"/>
    <n v="0"/>
    <s v="NO SE DECRETO MEDIDA CAUTELAR"/>
    <m/>
    <n v="5"/>
    <s v="NATALIA MONTOYA QUICENO"/>
    <m/>
    <m/>
    <n v="213334"/>
    <s v="EDUCACION"/>
    <s v="PASCUAL BRAVO"/>
    <d v="2020-08-31T00:00:00"/>
    <s v="2019-04"/>
    <s v="5"/>
    <s v="2020-07"/>
    <n v="1.0279083431257343"/>
    <n v="63553416.303760275"/>
    <n v="38132049.782256164"/>
    <d v="2024-04-06T00:00:00"/>
    <n v="3.6"/>
    <n v="4.3843078519294892E-2"/>
    <n v="37067676.911959991"/>
    <n v="1"/>
    <s v="ALTA"/>
    <x v="0"/>
    <n v="37067676.911959991"/>
  </r>
  <r>
    <n v="2359"/>
    <d v="2019-04-08T00:00:00"/>
    <d v="2019-01-15T00:00:00"/>
    <s v="JUZGADO PROMISCUO DEL CIRCUITO DE AMALFI"/>
    <s v="05031318900120180019700"/>
    <s v="2019"/>
    <x v="1"/>
    <s v="ESTEFANIA FLOREZ MEJIA"/>
    <m/>
    <m/>
    <s v="ORDINARIA"/>
    <s v="RECONOCIMIENTO Y PAGO DE OTRAS PRESTACIONES SALARIALES, SOLCIALES Y SALARIOS"/>
    <s v="ALTO"/>
    <s v="ALTO"/>
    <s v="ALTO"/>
    <s v="ALTO"/>
    <n v="1"/>
    <s v="ALTA"/>
    <n v="61827902"/>
    <n v="0.6"/>
    <s v="ADMISIÓN"/>
    <n v="0"/>
    <s v="NO SE DECRETO MEDIDA CAUTELAR"/>
    <m/>
    <n v="5"/>
    <s v="NATALIA MONTOYA QUICENO"/>
    <m/>
    <m/>
    <n v="213334"/>
    <s v="EDUCACION"/>
    <s v="PASCUAL BRAVO"/>
    <d v="2020-08-31T00:00:00"/>
    <s v="2019-04"/>
    <s v="5"/>
    <s v="2020-07"/>
    <n v="1.0279083431257343"/>
    <n v="63553416.303760275"/>
    <n v="38132049.782256164"/>
    <d v="2024-04-06T00:00:00"/>
    <n v="3.6"/>
    <n v="4.3843078519294892E-2"/>
    <n v="37067676.911959991"/>
    <n v="1"/>
    <s v="ALTA"/>
    <x v="0"/>
    <n v="37067676.911959991"/>
  </r>
  <r>
    <n v="2360"/>
    <d v="2019-02-27T00:00:00"/>
    <d v="2019-02-27T00:00:00"/>
    <s v="JUZGADO 19 LABORAL DEL CIRCUITO DE MEDELLIN"/>
    <s v="05001310501920190011500"/>
    <s v="2019"/>
    <x v="1"/>
    <s v="EDILSON ARTURO LONDOÑO"/>
    <s v="GUILLERMO LEON GALEANO MARIN"/>
    <n v="81864"/>
    <s v="ORDINARIA"/>
    <s v="RECONOCIMIENTO Y PAGO DE OTRAS PRESTACIONES SALARIALES, SOLCIALES Y SALARIOS"/>
    <s v="ALTO"/>
    <s v="ALTO"/>
    <s v="ALTO"/>
    <s v="ALTO"/>
    <n v="1"/>
    <s v="ALTA"/>
    <n v="140018647"/>
    <n v="0.6"/>
    <s v="CONTESTACIÓN"/>
    <n v="0"/>
    <s v="NO SE DECRETO MEDIDA CAUTELAR"/>
    <m/>
    <n v="5"/>
    <s v="NATALIA MONTOYA QUICENO"/>
    <m/>
    <m/>
    <n v="213334"/>
    <s v="HACIENDA"/>
    <s v="FABRICA DE LICORES"/>
    <d v="2020-08-31T00:00:00"/>
    <s v="2019-02"/>
    <s v="5"/>
    <s v="2020-07"/>
    <n v="1.0374579956513144"/>
    <n v="145263464.87042892"/>
    <n v="87158078.922257349"/>
    <d v="2024-02-26T00:00:00"/>
    <n v="3.4904109589041097"/>
    <n v="4.3843078519294892E-2"/>
    <n v="84798298.342401475"/>
    <n v="1"/>
    <s v="ALTA"/>
    <x v="0"/>
    <n v="84798298.342401475"/>
  </r>
  <r>
    <n v="2361"/>
    <d v="2017-04-06T00:00:00"/>
    <d v="2017-02-06T00:00:00"/>
    <s v="JUZGADO VEINTITRES LABORAL DEL CIRCUITO DE MEDELLÍN"/>
    <s v="05001310502320170022800"/>
    <s v="2019"/>
    <x v="1"/>
    <s v="CRISTIAN EDUARDO BERMEO ERAZO, CESAR AUGUSTO BOLIVAR BERMUDEZ, ADRIANA LUCIA CARVAJAL ZABALA, JUAN ANDRES ESCOBAR CESPEDES."/>
    <s v="CARLOS ALBERTO BALLESTEROS BARON"/>
    <n v="33513"/>
    <s v="ORDINARIA"/>
    <s v="OTRAS"/>
    <s v="MEDIO   "/>
    <s v="MEDIO   "/>
    <s v="ALTO"/>
    <s v="MEDIO   "/>
    <n v="0.55000000000000004"/>
    <s v="ALTA"/>
    <n v="1199351334"/>
    <n v="0.08"/>
    <s v="CONTESTACIÓN"/>
    <n v="0"/>
    <s v="NO SE DECRETO MEDIDA CAUTELAR"/>
    <m/>
    <n v="5"/>
    <s v="NATALIA MONTOYA QUICENO"/>
    <m/>
    <m/>
    <n v="213334"/>
    <m/>
    <m/>
    <d v="2020-08-31T00:00:00"/>
    <s v="2017-04"/>
    <s v="5"/>
    <s v="2020-07"/>
    <n v="0.76395562321009991"/>
    <n v="916251195.81383467"/>
    <n v="73300095.665106773"/>
    <d v="2022-04-05T00:00:00"/>
    <n v="1.5945205479452054"/>
    <n v="4.3843078519294892E-2"/>
    <n v="72386721.50172247"/>
    <n v="0.55000000000000004"/>
    <s v="ALTA"/>
    <x v="0"/>
    <n v="72386721.50172247"/>
  </r>
  <r>
    <n v="2362"/>
    <d v="2015-09-01T00:00:00"/>
    <d v="2015-11-04T00:00:00"/>
    <s v="TRIBUNAL ADMINISTRATIVO DE ANTIOQUIA"/>
    <s v="05001233300020150164400"/>
    <s v="2019"/>
    <x v="0"/>
    <s v="JOSE FERNANDO DUQUE TOBON "/>
    <s v="MARITZA HURTADO RENTERIA "/>
    <n v="169163"/>
    <s v="NULIDAD Y RESTABLECIMIENTO DEL DERECHO"/>
    <s v="RECONOCIMIENTO Y PAGO DE OTRAS PRESTACIONES SALARIALES, SOLCIALES Y SALARIOS"/>
    <s v="ALTO"/>
    <s v="ALTO"/>
    <s v="ALTO"/>
    <s v="ALTO"/>
    <n v="1"/>
    <s v="ALTA"/>
    <n v="71500834"/>
    <n v="0.7"/>
    <s v="CONTESTACIÓN"/>
    <n v="0"/>
    <s v="NO SE DECRETO MEDIDA CAUTELAR"/>
    <m/>
    <n v="6"/>
    <s v="NATALIA MONTOYA QUICENO"/>
    <m/>
    <m/>
    <n v="213334"/>
    <m/>
    <m/>
    <d v="2020-08-31T00:00:00"/>
    <s v="2015-09"/>
    <s v="6"/>
    <s v="2020-07"/>
    <n v="0.84807105563784013"/>
    <n v="60637787.769365974"/>
    <n v="42446451.438556179"/>
    <d v="2021-08-30T00:00:00"/>
    <n v="0.99726027397260275"/>
    <n v="4.3843078519294892E-2"/>
    <n v="42114876.175079234"/>
    <n v="1"/>
    <s v="ALTA"/>
    <x v="0"/>
    <n v="42114876.175079234"/>
  </r>
  <r>
    <n v="2363"/>
    <d v="2019-02-25T00:00:00"/>
    <d v="2019-02-25T00:00:00"/>
    <s v="JUZGADO 17 ADMINISTRATIVO ORAL DE MEDELLIN"/>
    <s v="05001333301720190002700"/>
    <s v="2019"/>
    <x v="0"/>
    <s v="RUBIELA DEL SOCORRO VILLA VILLA"/>
    <s v="JULIA FERNANDA MUÑOZ RINCON"/>
    <n v="215278"/>
    <s v="NULIDAD Y RESTABLECIMIENTO DEL DERECHO"/>
    <s v="RECONOCIMIENTO Y PAGO DE OTRAS PRESTACIONES SALARIALES, SOLCIALES Y SALARIOS"/>
    <s v="ALTO"/>
    <s v="ALTO"/>
    <s v="ALTO"/>
    <s v="ALTO"/>
    <n v="1"/>
    <s v="ALTA"/>
    <n v="62223917"/>
    <n v="0.6"/>
    <s v="ADMISIÓN"/>
    <n v="0"/>
    <s v="NO SE DECRETO MEDIDA CAUTELAR"/>
    <m/>
    <n v="5"/>
    <s v="NATALIA MONTOYA QUICENO"/>
    <m/>
    <m/>
    <n v="213334"/>
    <s v="EDUCACION"/>
    <s v="PASCUAL BRAVO"/>
    <d v="2020-08-31T00:00:00"/>
    <s v="2019-02"/>
    <s v="5"/>
    <s v="2020-07"/>
    <n v="1.0374579956513144"/>
    <n v="64554700.212393746"/>
    <n v="38732820.127436243"/>
    <d v="2024-02-24T00:00:00"/>
    <n v="3.484931506849315"/>
    <n v="4.3843078519294892E-2"/>
    <n v="37685763.693519443"/>
    <n v="1"/>
    <s v="ALTA"/>
    <x v="0"/>
    <n v="37685763.693519443"/>
  </r>
  <r>
    <n v="2364"/>
    <d v="2017-03-10T00:00:00"/>
    <d v="2017-02-06T00:00:00"/>
    <s v="JUZGADO 01 LABORAL DEL CIRCUITO DE MEDELLÍN"/>
    <s v="05001310500120170008300"/>
    <s v="2019"/>
    <x v="1"/>
    <s v="MARCO FIDEL SUAREZ MONTOYA, PEDRO ANTONIO HENAO MEJIA, NANCY MARCELA RESPTREPO MONTOYA."/>
    <s v="CARLOS ALBERTO BALLESTEROS BARON"/>
    <n v="33513"/>
    <s v="ORDINARIA"/>
    <s v="OTRAS"/>
    <s v="MEDIO   "/>
    <s v="MEDIO   "/>
    <s v="ALTO"/>
    <s v="MEDIO   "/>
    <n v="0.55000000000000004"/>
    <s v="ALTA"/>
    <n v="112948440"/>
    <n v="0.6"/>
    <s v="AUDIENCIA INICIAL O PRIMERA AUDIENCIA"/>
    <n v="0"/>
    <s v="NO SE DECRETO MEDIDA CAUTELAR"/>
    <m/>
    <n v="5"/>
    <s v="NATALIA MONTOYA QUICENO"/>
    <m/>
    <m/>
    <n v="213334"/>
    <m/>
    <s v="FABRICA DE LICORES"/>
    <d v="2020-08-31T00:00:00"/>
    <s v="2017-03"/>
    <s v="5"/>
    <s v="2020-07"/>
    <n v="0.76757466281447584"/>
    <n v="86696360.748421058"/>
    <n v="52017816.449052632"/>
    <d v="2022-03-09T00:00:00"/>
    <n v="1.5205479452054795"/>
    <n v="4.3843078519294892E-2"/>
    <n v="51399526.259105518"/>
    <n v="0.55000000000000004"/>
    <s v="ALTA"/>
    <x v="0"/>
    <n v="51399526.259105518"/>
  </r>
  <r>
    <n v="2365"/>
    <d v="2016-11-17T00:00:00"/>
    <d v="2016-11-04T00:00:00"/>
    <s v="JUZGADO 19 ADMINISTRATIVO ORAL DE MEDELLÍN "/>
    <s v="05001333301920160087400"/>
    <s v="2019"/>
    <x v="0"/>
    <s v="ASTRID JEANNETTE CORREA ZAPATA"/>
    <s v="LEIDY PATRICIA LOPEZ MONSALVE"/>
    <n v="165757"/>
    <s v="NULIDAD Y RESTABLECIMIENTO DEL DERECHO - LABORAL"/>
    <s v="INCENTIVO ANTIGÜEDAD"/>
    <s v="BAJO"/>
    <s v="BAJO"/>
    <s v="BAJO"/>
    <s v="BAJO"/>
    <n v="0.05"/>
    <s v="REMOTA"/>
    <n v="7370142"/>
    <n v="0"/>
    <s v=" RECURSO DE APELACIÓN SENTENCIA"/>
    <n v="0"/>
    <s v="NO SE DECRETO MEDIDA CAUTELAR"/>
    <m/>
    <n v="6"/>
    <s v="NATALIA MONTOYA QUICENO"/>
    <m/>
    <m/>
    <n v="213334"/>
    <m/>
    <m/>
    <d v="2020-08-31T00:00:00"/>
    <s v="2016-11"/>
    <s v="6"/>
    <s v="2020-07"/>
    <n v="0.79016316489215555"/>
    <n v="5823614.7284246013"/>
    <n v="0"/>
    <d v="2022-11-16T00:00:00"/>
    <n v="2.2109589041095892"/>
    <n v="4.3843078519294892E-2"/>
    <n v="0"/>
    <n v="0.05"/>
    <s v="REMOTA"/>
    <x v="1"/>
    <n v="0"/>
  </r>
  <r>
    <n v="2366"/>
    <d v="2015-10-07T00:00:00"/>
    <d v="2015-07-15T00:00:00"/>
    <s v="JUZGADO 19 ADMINISTRATIVO ORAL DE MEDELLÍN "/>
    <s v="05001333301920150086900"/>
    <s v="2019"/>
    <x v="0"/>
    <s v="ANDRES AUGUSTO PIEDRAHITA OROZCO Y OTROS"/>
    <s v="PAULA ANDREA MEJIA MEJIA"/>
    <n v="163227"/>
    <s v="REPARACIÓN DIRECTA"/>
    <s v="FALLA EN EL SERVICIO OTRAS CAUSAS"/>
    <s v="BAJO"/>
    <s v="BAJO"/>
    <s v="BAJO"/>
    <s v="BAJO"/>
    <n v="0.05"/>
    <s v="REMOTA"/>
    <n v="1750014508"/>
    <n v="0"/>
    <s v="AUDIENCIA INICIAL O PRIMERA AUDIENCIA"/>
    <n v="0"/>
    <s v="NO SE DECRETO MEDIDA CAUTELAR"/>
    <m/>
    <n v="6"/>
    <s v="NATALIA MONTOYA QUICENO"/>
    <m/>
    <m/>
    <n v="213334"/>
    <m/>
    <m/>
    <d v="2020-08-31T00:00:00"/>
    <s v="2015-10"/>
    <s v="6"/>
    <s v="2020-07"/>
    <n v="0.84232546730647351"/>
    <n v="1474081788.2442083"/>
    <n v="0"/>
    <d v="2021-10-05T00:00:00"/>
    <n v="1.095890410958904"/>
    <n v="4.3843078519294892E-2"/>
    <n v="0"/>
    <n v="0.05"/>
    <s v="REMOTA"/>
    <x v="1"/>
    <n v="0"/>
  </r>
  <r>
    <n v="2367"/>
    <d v="2018-09-05T00:00:00"/>
    <d v="2018-06-12T00:00:00"/>
    <s v="TRIBUNAL ADMINISTRATIVO DE ANTIOQUIA"/>
    <s v="05001233300020180120500"/>
    <s v="2019"/>
    <x v="0"/>
    <s v="OSMAN HIPOLITO ROA SARMIENTO"/>
    <s v="OSMAN HIPOLITO ROA SARMIENTO"/>
    <n v="31571"/>
    <s v="NULIDAD"/>
    <s v="RECONOCIMIENTO Y PAGO DE OTRAS PRESTACIONES SALARIALES, SOLCIALES Y SALARIOS"/>
    <s v="MEDIO   "/>
    <s v="MEDIO   "/>
    <s v="MEDIO   "/>
    <s v="MEDIO   "/>
    <n v="0.5"/>
    <s v="MEDIA"/>
    <n v="0"/>
    <n v="0"/>
    <s v="AUDIENCIA INICIAL O PRIMERA AUDIENCIA"/>
    <n v="0"/>
    <s v="NO SE DECRETO MEDIDA CAUTELAR"/>
    <m/>
    <n v="5"/>
    <s v="NATALIA MONTOYA QUICENO"/>
    <m/>
    <m/>
    <n v="213334"/>
    <m/>
    <m/>
    <d v="2020-08-31T00:00:00"/>
    <s v="2018-09"/>
    <s v="5"/>
    <s v="2020-07"/>
    <n v="0.73661443780017011"/>
    <n v="0"/>
    <n v="0"/>
    <d v="2023-09-04T00:00:00"/>
    <n v="3.010958904109589"/>
    <n v="4.3843078519294892E-2"/>
    <n v="0"/>
    <n v="0.5"/>
    <s v="MEDIA"/>
    <x v="2"/>
    <n v="0"/>
  </r>
  <r>
    <n v="2368"/>
    <d v="2016-03-14T00:00:00"/>
    <d v="2015-12-01T00:00:00"/>
    <s v="JUZGADO 08 ADMINISTRATIVO ORAL DE DESCONGESTION DE MEDELLÍN "/>
    <s v="05001333300820150129200"/>
    <s v="2019"/>
    <x v="0"/>
    <s v="MIRIAM DE JESUS ZAPATA MUÑOZ"/>
    <s v="CARLOS ALBERTO BALLESTEROS BARON"/>
    <n v="33513"/>
    <s v="NULIDAD Y RESTABLECIMIENTO DEL DERECHO - LABORAL"/>
    <s v="INCENTIVO ANTIGÜEDAD"/>
    <s v="BAJO"/>
    <s v="BAJO"/>
    <s v="BAJO"/>
    <s v="BAJO"/>
    <n v="0.05"/>
    <s v="REMOTA"/>
    <n v="3982215"/>
    <n v="0"/>
    <s v=" SENTENCIA 1RA FAVORABLE"/>
    <n v="0"/>
    <s v="NO SE DECRETO MEDIDA CAUTELAR"/>
    <m/>
    <n v="6"/>
    <s v="NATALIA MONTOYA QUICENO"/>
    <m/>
    <m/>
    <n v="213334"/>
    <m/>
    <m/>
    <d v="2020-08-31T00:00:00"/>
    <s v="2016-03"/>
    <s v="6"/>
    <s v="2020-07"/>
    <n v="0.80354364508127107"/>
    <n v="3199883.5565973138"/>
    <n v="0"/>
    <d v="2022-03-13T00:00:00"/>
    <n v="1.5315068493150685"/>
    <n v="4.3843078519294892E-2"/>
    <n v="0"/>
    <n v="0.05"/>
    <s v="REMOTA"/>
    <x v="1"/>
    <n v="0"/>
  </r>
  <r>
    <n v="2369"/>
    <d v="2009-11-05T00:00:00"/>
    <d v="2009-10-05T00:00:00"/>
    <s v="TRIBUNAL ADMINISTRATIVO DE ANTIOQUIA "/>
    <s v="05001233100020090133000"/>
    <s v="2019"/>
    <x v="0"/>
    <s v="MARIA TERESA  , ANIBAL , EMMA , MARIA VICTORIA  ARCILA ESTRADA "/>
    <s v="ALVARO VELASQUEZ ORTIZ "/>
    <n v="28114"/>
    <s v="REPARACIÓN DIRECTA"/>
    <s v="FALLA EN EL SERVICIO OTRAS CAUSAS"/>
    <s v="BAJO"/>
    <s v="BAJO"/>
    <s v="MEDIO   "/>
    <s v="BAJO"/>
    <n v="9.5000000000000001E-2"/>
    <s v="REMOTA"/>
    <n v="222930000"/>
    <n v="0"/>
    <s v=" SENTENCIA 1RA FAVORABLE"/>
    <n v="0"/>
    <s v="NO SE DECRETO MEDIDA CAUTELAR"/>
    <m/>
    <n v="13"/>
    <s v="NATALIA MONTOYA QUICENO"/>
    <m/>
    <m/>
    <n v="213334"/>
    <m/>
    <m/>
    <d v="2020-08-31T00:00:00"/>
    <s v="2009-11"/>
    <s v="13"/>
    <s v="2020-07"/>
    <n v="1.0299480982494542"/>
    <n v="229606329.54275084"/>
    <n v="0"/>
    <d v="2022-11-02T00:00:00"/>
    <n v="2.1726027397260275"/>
    <n v="4.3843078519294892E-2"/>
    <n v="0"/>
    <n v="9.5000000000000001E-2"/>
    <s v="REMOTA"/>
    <x v="1"/>
    <n v="0"/>
  </r>
  <r>
    <n v="2370"/>
    <d v="2010-02-05T00:00:00"/>
    <d v="2009-11-26T00:00:00"/>
    <s v="TRIBUNAL ADMINISTRATIVO DE ANTIOQUIA "/>
    <s v="05001233100020090156400"/>
    <s v="2019"/>
    <x v="0"/>
    <s v="EUCLIDES  MANUEL SUAREZ CUADRADO, EUCLIDES, YARLEIDIS YOHANA, SIRLY, SINDY MARIA  SUAREZ COA, ANDERSON PIEDRAHITA SUEREZ , HERNAN DARIO SUAREZ COA , DEYNER DARIO , DEYLIS, SOFIA SUAREZ BAENA , FORTUNATO SUAREZ GONZALEZ, SOFIA  BAENA ARRIETA ,  NELLY PEREZ JIMENEZ, RAMONA JIMENEZ GUERRERO,EWIN , MARICELA , MARELVIS , MARISOL,MARIA ISABEL , JAMILTON  BERNAL TOBON, MARGOTH GONZALEZ  GUTIERREZ, SIRIA ISABEL CABRALES  GONZALEZ, SANDRA MILENA  , JOSE  SEBASTIAN  FUENTES GONZALEZ , JOHN  WALTER VARGAS , CARMEN ALICIA  HOYOS VILORIA  , CAMILA ANDREA, ANDRES CAMILO VARGAS HOYOS  , LUCIA DEL CARMEN  HOYOS VILORIA , YARDELYS, CAMILO ANDRES , YONIER DE JESUS VIERA , JESUS MARIA HOYOS RIVAS , ARGENIDA VILORIA VEGA  "/>
    <s v="JAVIER VILLEGAS POSADA "/>
    <n v="20944"/>
    <s v="REPARACIÓN DIRECTA"/>
    <s v="FALLA EN EL SERVICIO OTRAS CAUSAS"/>
    <s v="BAJO"/>
    <s v="BAJO"/>
    <s v="BAJO"/>
    <s v="BAJO"/>
    <n v="0.05"/>
    <s v="REMOTA"/>
    <n v="800000000"/>
    <n v="0"/>
    <s v=" SENTENCIA 1RA FAVORABLE"/>
    <n v="0"/>
    <s v="NO SE DECRETO MEDIDA CAUTELAR"/>
    <m/>
    <n v="13"/>
    <s v="NATALIA MONTOYA QUICENO"/>
    <m/>
    <m/>
    <n v="213334"/>
    <m/>
    <m/>
    <d v="2020-08-31T00:00:00"/>
    <s v="2010-02"/>
    <s v="13"/>
    <s v="2020-07"/>
    <n v="1.013692154410935"/>
    <n v="810953723.52874792"/>
    <n v="0"/>
    <d v="2023-02-02T00:00:00"/>
    <n v="2.4246575342465753"/>
    <n v="4.3843078519294892E-2"/>
    <n v="0"/>
    <n v="0.05"/>
    <s v="REMOTA"/>
    <x v="1"/>
    <n v="0"/>
  </r>
  <r>
    <n v="2371"/>
    <d v="2019-08-28T00:00:00"/>
    <d v="2019-07-30T00:00:00"/>
    <s v="JUZGADO 19 ADMINISTRATIVO ORAL DE MEDELLÍN "/>
    <s v="05001333301920190031100"/>
    <s v="2019"/>
    <x v="0"/>
    <s v="JAIRO DE JESUS HERNANDEZ FRANCO, JAIRO ALBERTO HERNANDEZ Y OTROS"/>
    <s v="SERGIO LUIS BEDOYA MORALES"/>
    <n v="292964"/>
    <s v="REPARACIÓN DIRECTA"/>
    <s v="OTRAS"/>
    <s v="BAJO"/>
    <s v="BAJO"/>
    <s v="BAJO"/>
    <s v="BAJO"/>
    <n v="0.05"/>
    <s v="REMOTA"/>
    <n v="207029000"/>
    <n v="0"/>
    <s v="ADMISIÓN"/>
    <n v="0"/>
    <s v="NO SE DECRETO MEDIDA CAUTELAR"/>
    <m/>
    <n v="13"/>
    <s v="NATALIA MONTOYA QUICENO"/>
    <m/>
    <m/>
    <n v="213334"/>
    <m/>
    <m/>
    <d v="2020-08-31T00:00:00"/>
    <s v="2019-08"/>
    <s v="13"/>
    <s v="2020-07"/>
    <n v="1.0188294671454916"/>
    <n v="210927245.75366399"/>
    <n v="0"/>
    <d v="2032-08-24T00:00:00"/>
    <n v="11.989041095890411"/>
    <n v="4.3843078519294892E-2"/>
    <n v="0"/>
    <n v="0.05"/>
    <s v="REMOTA"/>
    <x v="1"/>
    <n v="0"/>
  </r>
  <r>
    <n v="2372"/>
    <d v="2018-10-01T00:00:00"/>
    <d v="2018-09-03T00:00:00"/>
    <s v="12 Administrativo Oral de Medellín"/>
    <s v="05001333301220180035000"/>
    <s v="2019"/>
    <x v="0"/>
    <s v="Libardo Idarraga Soto"/>
    <s v="Jaime Javier Diaz Pelaez"/>
    <n v="89803"/>
    <s v="NULIDAD Y RESTABLECIMIENTO DEL DERECHO - LABORAL"/>
    <s v="RELIQUIDACIÓN DE LA PENSIÓN"/>
    <s v="BAJO"/>
    <s v="BAJO"/>
    <s v="MEDIO   "/>
    <s v="BAJO"/>
    <n v="9.5000000000000001E-2"/>
    <s v="REMOTA"/>
    <n v="21702618"/>
    <n v="0.5"/>
    <s v=" SENTENCIA 1RA FAVORABLE"/>
    <n v="0"/>
    <s v="NO"/>
    <s v="$ -"/>
    <n v="7"/>
    <s v="NATALIA MONTOYA QUICENO"/>
    <s v="DECRETO NRO. 0179 DEL 02 DE FEBRERO DE 1999"/>
    <d v="1999-02-09T00:00:00"/>
    <n v="191385"/>
    <s v="EDUCACION"/>
    <n v="379"/>
    <d v="2020-08-31T00:00:00"/>
    <s v="2018-10"/>
    <s v="7"/>
    <s v="2020-07"/>
    <n v="0.73572886802285709"/>
    <n v="15967242.574272482"/>
    <n v="7983621.2871362409"/>
    <d v="2025-09-29T00:00:00"/>
    <n v="5.0821917808219181"/>
    <n v="4.3843078519294892E-2"/>
    <n v="7670843.7772317166"/>
    <n v="9.5000000000000001E-2"/>
    <s v="REMOTA"/>
    <x v="1"/>
    <n v="0"/>
  </r>
  <r>
    <n v="2373"/>
    <d v="2019-07-12T00:00:00"/>
    <d v="2019-07-19T00:00:00"/>
    <s v="JUZGADO SEGUNDO ADMINISTRATIVO ORAL DEL CIRCUITO"/>
    <s v="05001333300220190026600"/>
    <s v="2019"/>
    <x v="0"/>
    <s v="BERTA INES GARCIA QUINTERO"/>
    <s v="JUANA MARIA GOMÉZ CASTRILLÓN"/>
    <n v="193.065"/>
    <s v="NULIDAD Y RESTABLECIMIENTO DEL DERECHO"/>
    <s v="PENSIÓN DE SOBREVIVIENTES"/>
    <s v="ALTO"/>
    <s v="ALTO"/>
    <s v="ALTO"/>
    <s v="ALTO"/>
    <n v="1"/>
    <s v="ALTA"/>
    <n v="15000000"/>
    <n v="1"/>
    <s v="ADMISIÓN"/>
    <n v="0"/>
    <s v="NO"/>
    <m/>
    <n v="3"/>
    <s v="NATALIA MONTOYA QUICENO"/>
    <m/>
    <m/>
    <n v="213334"/>
    <s v="GESTION HUMANA Y DLLO ORGANIZACIONAL"/>
    <s v="MARIA PATRICIA RESTREPO"/>
    <d v="2020-08-31T00:00:00"/>
    <s v="2019-07"/>
    <s v="3"/>
    <s v="2020-07"/>
    <n v="1.0197202253740043"/>
    <n v="15295803.380610066"/>
    <n v="15295803.380610066"/>
    <d v="2022-07-11T00:00:00"/>
    <n v="1.8602739726027397"/>
    <n v="4.3843078519294892E-2"/>
    <n v="15073671.707558082"/>
    <n v="1"/>
    <s v="ALTA"/>
    <x v="0"/>
    <n v="15073671.707558082"/>
  </r>
  <r>
    <n v="2374"/>
    <d v="2019-08-08T00:00:00"/>
    <d v="2019-07-02T00:00:00"/>
    <s v="JUZGADO 13 ADMITIVO ORAL MEDELLIN"/>
    <s v="05001333301320190025300"/>
    <s v="2019"/>
    <x v="0"/>
    <s v="LINA MARÍA BETANCUR VARELA"/>
    <s v="DIANA CAROLINA ALZATE QUINTERO"/>
    <n v="165819"/>
    <s v="NULIDAD Y RESTABLECIMIENTO DEL DERECHO - LABORAL"/>
    <s v="RECONOCIMIENTO Y PAGO DE PENSIÓN"/>
    <s v="MEDIO   "/>
    <s v="MEDIO   "/>
    <s v="MEDIO   "/>
    <s v="MEDIO   "/>
    <n v="0.5"/>
    <s v="MEDIA"/>
    <n v="15128772"/>
    <n v="1"/>
    <s v="CONTESTACIÓN"/>
    <n v="0"/>
    <s v="NO"/>
    <n v="0"/>
    <s v="3 AÑOS"/>
    <s v="PAOLA LEAL SANCHEZ"/>
    <n v="4011"/>
    <d v="2019-09-16T00:00:00"/>
    <n v="147321"/>
    <s v="EDUCACION"/>
    <s v="Solicita el reconocimiento del tiempo de servicos de contratos por OPS para que se le cotice y así alcanzar la pensión de vejez."/>
    <d v="2020-08-31T00:00:00"/>
    <s v="2019-08"/>
    <s v="3"/>
    <s v="2020-07"/>
    <n v="1.0188294671454916"/>
    <n v="15413638.715325633"/>
    <n v="15413638.715325633"/>
    <d v="2022-08-07T00:00:00"/>
    <n v="1.9342465753424658"/>
    <n v="4.3843078519294892E-2"/>
    <n v="15180962.337072557"/>
    <n v="0.5"/>
    <s v="MEDIA"/>
    <x v="2"/>
    <n v="15180962.337072557"/>
  </r>
  <r>
    <n v="2375"/>
    <d v="2019-07-31T00:00:00"/>
    <d v="2019-06-28T00:00:00"/>
    <s v="JUZGADO 33 ADMITIVO ORAL MEDELLIN"/>
    <s v="05001333303320190025800"/>
    <s v="2019"/>
    <x v="0"/>
    <s v="ADIELA MARIA ARAQUE SÁNCHEZ"/>
    <s v="DIANA CAROLINA ALZATE QUINTERO"/>
    <n v="165819"/>
    <s v="NULIDAD Y RESTABLECIMIENTO DEL DERECHO - LABORAL"/>
    <s v="RECONOCIMIENTO Y PAGO DE PENSIÓN"/>
    <s v="MEDIO   "/>
    <s v="MEDIO   "/>
    <s v="MEDIO   "/>
    <s v="MEDIO   "/>
    <n v="0.5"/>
    <s v="MEDIA"/>
    <n v="10543514"/>
    <n v="1"/>
    <s v="CONTESTACIÓN"/>
    <n v="0"/>
    <s v="NO"/>
    <n v="0"/>
    <s v="3 AÑOS"/>
    <s v="PAOLA LEAL SANCHEZ"/>
    <n v="4011"/>
    <d v="2019-09-16T00:00:00"/>
    <n v="147321"/>
    <s v="EDUCACION"/>
    <s v="Solicita el reconocimiento del tiempo de servicos de contratos por OPS para que se le cotice y así alcanzar la pensión de vejez."/>
    <d v="2020-08-31T00:00:00"/>
    <s v="2019-07"/>
    <s v="3"/>
    <s v="2020-07"/>
    <n v="1.0197202253740043"/>
    <n v="10751434.47231397"/>
    <n v="10751434.47231397"/>
    <d v="2022-07-30T00:00:00"/>
    <n v="1.9123287671232876"/>
    <n v="4.3843078519294892E-2"/>
    <n v="10590961.614647763"/>
    <n v="0.5"/>
    <s v="MEDIA"/>
    <x v="2"/>
    <n v="10590961.614647763"/>
  </r>
  <r>
    <n v="2376"/>
    <d v="2019-04-11T00:00:00"/>
    <d v="2019-04-03T00:00:00"/>
    <s v="JUZGADO 23 ADMITIVO ORAL MEDELLIN"/>
    <s v="05001333302320190014200"/>
    <s v="2019"/>
    <x v="0"/>
    <s v="JULIO CESAR CASTRILLON VIDAL"/>
    <s v="DIANA CAROLINA ALZATE QUINTERO"/>
    <n v="165819"/>
    <s v="NULIDAD Y RESTABLECIMIENTO DEL DERECHO - LABORAL"/>
    <s v="RECONOCIMIENTO Y PAGO DE PENSIÓN"/>
    <s v="MEDIO   "/>
    <s v="MEDIO   "/>
    <s v="MEDIO   "/>
    <s v="MEDIO   "/>
    <n v="0.5"/>
    <s v="MEDIA"/>
    <n v="12327933"/>
    <n v="1"/>
    <s v="CONTESTACIÓN"/>
    <n v="0"/>
    <s v="NO"/>
    <n v="0"/>
    <s v="3 AÑOS"/>
    <s v="PAOLA LEAL SANCHEZ"/>
    <n v="4011"/>
    <d v="2019-09-16T00:00:00"/>
    <n v="147321"/>
    <s v="EDUCACION"/>
    <s v="Se notificó dda el 19 de diciembre de 2019"/>
    <d v="2020-08-31T00:00:00"/>
    <s v="2019-04"/>
    <s v="3"/>
    <s v="2020-07"/>
    <n v="1.0279083431257343"/>
    <n v="12671985.184195064"/>
    <n v="12671985.184195064"/>
    <d v="2022-04-10T00:00:00"/>
    <n v="1.6082191780821917"/>
    <n v="4.3843078519294892E-2"/>
    <n v="12512734.755033717"/>
    <n v="0.5"/>
    <s v="MEDIA"/>
    <x v="2"/>
    <n v="12512734.755033717"/>
  </r>
  <r>
    <n v="2377"/>
    <d v="2019-08-30T00:00:00"/>
    <d v="2019-07-08T00:00:00"/>
    <s v="JUZGADO 30 ADMITIVO ORAL MEDELLIN"/>
    <s v="05001333303020190028600"/>
    <s v="2019"/>
    <x v="0"/>
    <s v="LUIS CARLOS CARDONA _x000a_MARIA NOHEMI GONZALEZ DE RAMIREZ"/>
    <s v="NIXON ERVEY MONTOYA OTALVARO"/>
    <n v="327269"/>
    <s v="REPARACIÓN DIRECTA"/>
    <s v="FALLA EN EL SERVICIO OTRAS CAUSAS"/>
    <s v="ALTO"/>
    <s v="BAJO"/>
    <s v="BAJO"/>
    <s v="MEDIO   "/>
    <n v="0.39749999999999996"/>
    <s v="MEDIA"/>
    <n v="233630276"/>
    <n v="1"/>
    <s v="ADMISIÓN"/>
    <n v="0"/>
    <s v="NO"/>
    <n v="0"/>
    <s v="5 AÑOS"/>
    <s v="PAOLA LEAL SANCHEZ"/>
    <n v="4011"/>
    <d v="2019-09-16T00:00:00"/>
    <n v="147321"/>
    <s v="GOBIERNO"/>
    <s v="Se notificó dda el 10 de febrero de 2020"/>
    <d v="2020-08-31T00:00:00"/>
    <s v="2019-08"/>
    <s v="5"/>
    <s v="2020-07"/>
    <n v="1.0188294671454916"/>
    <n v="238029409.60613415"/>
    <n v="238029409.60613415"/>
    <d v="2024-08-28T00:00:00"/>
    <n v="3.9945205479452053"/>
    <n v="4.3843078519294892E-2"/>
    <n v="230668591.44464207"/>
    <n v="0.39749999999999996"/>
    <s v="MEDIA"/>
    <x v="2"/>
    <n v="230668591.44464207"/>
  </r>
  <r>
    <n v="2378"/>
    <d v="2019-09-13T00:00:00"/>
    <d v="2019-06-26T00:00:00"/>
    <s v="JUZGADO 26 ADMITIVO ORAL MEDELLIN"/>
    <s v="05001333302620190025800"/>
    <s v="2019"/>
    <x v="0"/>
    <s v="OSCAR DE JESUS PIEDRAHITA_x000a_-ELKIN ALONSO PIEDRAHITA MUÑETON_x000a_- LUZ MERY MAZO ZAPATA_x000a_- OSCAR IGNACIO PIEDRAHITA MUÑETON_x000a_- LUZ ADRIANA LOPEZ_x000a_- MARIA YONAIDA LOPEZ_x000a_- ANDRES FELIPE LOPEZ_x000a_- LUISA MARIA MUÑOZ_x000a_- ROSA MARIA LOPEZ_x000a_- MAGDA LUCIA VALENCIA JARAMILLO_x000a_- JORGE ALBERTO ARBOLEDA GARCIA_x000a_- LUZARELY VALENCIA ROJAS_x000a_- JUAN FELIPE PIEDRAHITA MUÑETON_x000a_- CARLOS JAVIER LOPEZ_x000a_- JORGE ALBERTO VILLA"/>
    <s v="MANUEL ANTONIO ECHAVARRIA QUIROZ"/>
    <n v="115603"/>
    <s v="REPARACIÓN DIRECTA"/>
    <s v="ACCIDENTE DE TRANSITO"/>
    <s v="ALTO"/>
    <s v="BAJO"/>
    <s v="BAJO"/>
    <s v="BAJO"/>
    <n v="0.24"/>
    <s v="BAJA"/>
    <n v="5531193360"/>
    <n v="0.8"/>
    <s v="CONTESTACIÓN"/>
    <n v="0"/>
    <s v="NO"/>
    <n v="0"/>
    <s v="5 AÑOS"/>
    <s v="PAOLA LEAL SANCHEZ"/>
    <n v="4011"/>
    <d v="2019-09-16T00:00:00"/>
    <n v="147321"/>
    <s v="INFRAESTRUCTURA"/>
    <s v="ACCIDENTE TRÁNSITO VIA SABANLARGA - EL ORO"/>
    <d v="2020-08-31T00:00:00"/>
    <s v="2019-09"/>
    <s v="5"/>
    <s v="2020-07"/>
    <n v="1.016560139453806"/>
    <n v="5622790693.3875656"/>
    <n v="4498232554.7100525"/>
    <d v="2024-09-11T00:00:00"/>
    <n v="4.0328767123287674"/>
    <n v="4.3843078519294892E-2"/>
    <n v="4357814643.8203096"/>
    <n v="0.24"/>
    <s v="BAJA"/>
    <x v="2"/>
    <n v="4357814643.8203096"/>
  </r>
  <r>
    <n v="2379"/>
    <d v="2019-08-30T00:00:00"/>
    <d v="2019-08-21T00:00:00"/>
    <s v="JUZGADO 27 ADMITIVO ORAL MEDELLIN"/>
    <s v="05001333302720190035200"/>
    <s v="2019"/>
    <x v="0"/>
    <s v="ADRIANA MARIA VELÁSQUEZ PÉREZ"/>
    <s v="DIANA CAROLINA ALZATE QUINTERO"/>
    <n v="165819"/>
    <s v="NULIDAD Y RESTABLECIMIENTO DEL DERECHO - LABORAL"/>
    <s v="PRIMA DE SERVICIOS"/>
    <s v="MEDIO   "/>
    <s v="MEDIO   "/>
    <s v="MEDIO   "/>
    <s v="MEDIO   "/>
    <n v="0.5"/>
    <s v="MEDIA"/>
    <n v="25707015"/>
    <n v="1"/>
    <s v="CONTESTACIÓN"/>
    <n v="0"/>
    <s v="NO"/>
    <n v="0"/>
    <s v="3 AÑOS"/>
    <s v="PAOLA LEAL SANCHEZ"/>
    <n v="4011"/>
    <d v="2019-09-16T00:00:00"/>
    <n v="147321"/>
    <s v="EDUCACION"/>
    <s v="Solicita reconocimiento sanción moratoria pago cesantías parciales"/>
    <d v="2020-08-31T00:00:00"/>
    <s v="2019-08"/>
    <s v="3"/>
    <s v="2020-07"/>
    <n v="1.0188294671454916"/>
    <n v="26191064.394351158"/>
    <n v="26191064.394351158"/>
    <d v="2022-08-29T00:00:00"/>
    <n v="1.9945205479452055"/>
    <n v="4.3843078519294892E-2"/>
    <n v="25783473.674651541"/>
    <n v="0.5"/>
    <s v="MEDIA"/>
    <x v="2"/>
    <n v="25783473.674651541"/>
  </r>
  <r>
    <n v="2380"/>
    <d v="2019-09-05T00:00:00"/>
    <d v="2019-08-23T00:00:00"/>
    <s v="JUZGADO 20 ADMITIVO ORAL MEDELLIN"/>
    <s v="05001333302020190036200"/>
    <s v="2019"/>
    <x v="0"/>
    <s v="MARLENY DEL CARMEN CARMONA ECHEVERRY"/>
    <s v="DIANA CAROLINA ALZATE QUINTERO"/>
    <n v="165819"/>
    <s v="NULIDAD Y RESTABLECIMIENTO DEL DERECHO - LABORAL"/>
    <s v="RECONOCIMIENTO Y PAGO DE PENSIÓN"/>
    <s v="MEDIO   "/>
    <s v="MEDIO   "/>
    <s v="MEDIO   "/>
    <s v="MEDIO   "/>
    <n v="0.5"/>
    <s v="MEDIA"/>
    <n v="14832269"/>
    <n v="1"/>
    <s v="CONTESTACIÓN"/>
    <n v="0"/>
    <s v="NO"/>
    <n v="0"/>
    <s v="3 AÑOS"/>
    <s v="PAOLA LEAL SANCHEZ"/>
    <n v="4011"/>
    <d v="2019-09-16T00:00:00"/>
    <n v="147321"/>
    <s v="EDUCACION"/>
    <s v="Solicita el reconocimiento del tiempo de servicos de contratos por OPS para que se le cotice y así alcanzar la pensión de vejez."/>
    <d v="2020-08-31T00:00:00"/>
    <s v="2019-09"/>
    <s v="3"/>
    <s v="2020-07"/>
    <n v="1.016560139453806"/>
    <n v="15077893.443056364"/>
    <n v="15077893.443056364"/>
    <d v="2022-09-04T00:00:00"/>
    <n v="2.010958904109589"/>
    <n v="4.3843078519294892E-2"/>
    <n v="14841329.531497717"/>
    <n v="0.5"/>
    <s v="MEDIA"/>
    <x v="2"/>
    <n v="14841329.531497717"/>
  </r>
  <r>
    <n v="2381"/>
    <d v="2019-09-26T00:00:00"/>
    <d v="2019-03-29T00:00:00"/>
    <s v="TRIBUNAL ADMINISTRATIVO DE ANTIOQUIA"/>
    <s v="05001233300020190094500"/>
    <s v="2019"/>
    <x v="0"/>
    <s v="GRAMALOTE COLOMBIA LIMITED"/>
    <s v="MARIO ALONSO PEREZ TORRES"/>
    <n v="105707"/>
    <s v="CONTRACTUAL"/>
    <s v="INCUMPLIMIENTO"/>
    <s v="MEDIO   "/>
    <s v="MEDIO   "/>
    <s v="MEDIO   "/>
    <s v="MEDIO   "/>
    <n v="0.5"/>
    <s v="MEDIA"/>
    <n v="2749621689"/>
    <n v="1"/>
    <s v="CONTESTACIÓN"/>
    <n v="0"/>
    <s v="si"/>
    <n v="0"/>
    <s v="5 AÑOS"/>
    <s v="PAOLA LEAL SANCHEZ"/>
    <n v="4011"/>
    <d v="2019-09-16T00:00:00"/>
    <n v="147321"/>
    <s v="MINAS"/>
    <s v="SILENCIO ADMITIVO POSITIVO REDUCCION AREAS Y RENUNCIA AL TITULO MINERO"/>
    <d v="2020-08-31T00:00:00"/>
    <s v="2019-09"/>
    <s v="5"/>
    <s v="2020-07"/>
    <n v="1.016560139453806"/>
    <n v="2795155807.6150494"/>
    <n v="2795155807.6150494"/>
    <d v="2024-09-24T00:00:00"/>
    <n v="4.0684931506849313"/>
    <n v="4.3843078519294892E-2"/>
    <n v="2707143223.5763402"/>
    <n v="0.5"/>
    <s v="MEDIA"/>
    <x v="2"/>
    <n v="2707143223.5763402"/>
  </r>
  <r>
    <n v="2382"/>
    <d v="2019-11-25T00:00:00"/>
    <d v="2019-11-05T00:00:00"/>
    <s v="JUZGADO 11 ADMTIVO ORAL DE MEDELLÍN"/>
    <s v="05001333301120190045800"/>
    <s v="2019"/>
    <x v="0"/>
    <s v="MARIA LEONOR NARVAEZ TORO"/>
    <s v="DIEGO LEON TAMAYO CASTRO"/>
    <n v="205370"/>
    <s v="NULIDAD Y RESTABLECIMIENTO DEL DERECHO - LABORAL"/>
    <s v="RECONOCIMIENTO Y PAGO DE OTRAS PRESTACIONES SALARIALES, SOLCIALES Y SALARIOS"/>
    <s v="MEDIO   "/>
    <s v="BAJO"/>
    <s v="BAJO"/>
    <s v="BAJO"/>
    <n v="0.14000000000000001"/>
    <s v="BAJA"/>
    <n v="61147114"/>
    <n v="1"/>
    <s v="CONTESTACIÓN"/>
    <n v="0"/>
    <s v="NO"/>
    <n v="0"/>
    <s v="3 años"/>
    <s v="PAOLA LEAL SANCHEZ"/>
    <n v="4011"/>
    <d v="2019-09-16T00:00:00"/>
    <n v="147321"/>
    <s v="EDUCACION"/>
    <s v="RECONOCIMIENTO Y PAGO DE OTRAS PRESTACIONES SALARIALES, SOLCIALES Y SALARIOS PASCUAL BRAVO"/>
    <d v="2020-08-31T00:00:00"/>
    <s v="2019-11"/>
    <s v="3"/>
    <s v="2020-07"/>
    <n v="1.0138110875024144"/>
    <n v="61991622.141974114"/>
    <n v="61991622.141974114"/>
    <d v="2022-11-24T00:00:00"/>
    <n v="2.2328767123287672"/>
    <n v="4.3843078519294892E-2"/>
    <n v="60912614.607025556"/>
    <n v="0.14000000000000001"/>
    <s v="BAJA"/>
    <x v="2"/>
    <n v="60912614.607025556"/>
  </r>
  <r>
    <n v="2383"/>
    <d v="2019-11-15T00:00:00"/>
    <d v="2019-12-10T00:00:00"/>
    <s v="JUZGADO 27 ADMITIVO ORAL MEDELLIN"/>
    <s v="05001333302720190045900"/>
    <s v="2019"/>
    <x v="0"/>
    <s v="LUZ DARY GARCÍA CHAVARRÍA"/>
    <s v="DIANA CAROLINA ALZATE QUINTERO"/>
    <n v="165819"/>
    <s v="NULIDAD Y RESTABLECIMIENTO DEL DERECHO - LABORAL"/>
    <s v="RECONOCIMIENTO Y PAGO DE PENSIÓN"/>
    <s v="MEDIO   "/>
    <s v="MEDIO   "/>
    <s v="MEDIO   "/>
    <s v="MEDIO   "/>
    <n v="0.5"/>
    <s v="MEDIA"/>
    <n v="8593308"/>
    <n v="1"/>
    <s v="CONTESTACIÓN"/>
    <m/>
    <s v="NO"/>
    <n v="0"/>
    <s v="3 años"/>
    <s v="PAOLA LEAL SANCHEZ"/>
    <n v="4011"/>
    <d v="2019-09-16T00:00:00"/>
    <n v="147321"/>
    <s v="EDUCACION"/>
    <s v="Solicita el reconocimiento del tiempo de servicos de contratos por OPS para que se le cotice y así alcanzar la pensión de vejez."/>
    <d v="2020-08-31T00:00:00"/>
    <s v="2019-11"/>
    <s v="3"/>
    <s v="2020-07"/>
    <n v="1.0138110875024144"/>
    <n v="8711990.9287231974"/>
    <n v="8711990.9287231974"/>
    <d v="2022-11-14T00:00:00"/>
    <n v="2.2054794520547945"/>
    <n v="4.3843078519294892E-2"/>
    <n v="8562197.1382272262"/>
    <n v="0.5"/>
    <s v="MEDIA"/>
    <x v="2"/>
    <n v="8562197.1382272262"/>
  </r>
  <r>
    <n v="2384"/>
    <d v="2017-02-17T00:00:00"/>
    <d v="2016-12-13T00:00:00"/>
    <s v="JUZGADO 21 LABORAL DEL CIRCUITO DE MEDELLÍN"/>
    <s v="05001310502120160141900"/>
    <s v="2019"/>
    <x v="1"/>
    <s v="ARTURO DE JESÚS OLAYA RODRIGUEZ"/>
    <s v="GLORIA CECILIA GALLEGO C."/>
    <s v="15.803"/>
    <s v="ORDINARIA"/>
    <s v="RELIQUIDACIÓN DE LA PENSIÓN"/>
    <s v="BAJO"/>
    <s v="BAJO"/>
    <s v="BAJO"/>
    <s v="BAJO"/>
    <n v="0.05"/>
    <s v="REMOTA"/>
    <n v="24474772"/>
    <n v="1"/>
    <s v=" SENTENCIA 1RA FAVORABLE"/>
    <n v="0"/>
    <s v="NO"/>
    <n v="0"/>
    <s v="4 AÑOS"/>
    <s v="PAOLA LEAL SANCHEZ"/>
    <n v="4011"/>
    <d v="2019-09-16T00:00:00"/>
    <n v="147321"/>
    <s v="GESTION HUMANA Y DLLO ORGANIZACIONAL"/>
    <s v="Solicita el reajuste de la Pensión de Vejéz a la Universidad de Antioquia, del 15% del valor de la mesada anterior -actualmente se esta surtiendo el grado de CONSULTA"/>
    <d v="2020-08-31T00:00:00"/>
    <s v="2017-02"/>
    <s v="4"/>
    <s v="2020-07"/>
    <n v="0.77115025586143982"/>
    <n v="18873726.689950403"/>
    <n v="18873726.689950403"/>
    <d v="2021-02-16T00:00:00"/>
    <n v="0.46301369863013697"/>
    <n v="4.3843078519294892E-2"/>
    <n v="18805131.268540431"/>
    <n v="0.05"/>
    <s v="REMOTA"/>
    <x v="1"/>
    <n v="0"/>
  </r>
  <r>
    <n v="2385"/>
    <d v="2014-10-06T00:00:00"/>
    <d v="2014-08-28T00:00:00"/>
    <s v="TRIBUNAL ADTIVO DE ANTIOQUIA"/>
    <s v="05001233300020140148600"/>
    <s v="2019"/>
    <x v="0"/>
    <s v="OSWALDO MOSQUERA ASPRILLA"/>
    <s v="LUIS ALBERTO JIMENEZ OCAMPO"/>
    <n v="63383"/>
    <s v="NULIDAD Y RESTABLECIMIENTO DEL DERECHO - LABORAL"/>
    <s v="RELIQUIDACIÓN DE LA PENSIÓN"/>
    <s v="BAJO"/>
    <s v="BAJO"/>
    <s v="BAJO"/>
    <s v="BAJO"/>
    <n v="0.05"/>
    <s v="REMOTA"/>
    <n v="108966028"/>
    <n v="0"/>
    <s v=" RECURSO DE APELACIÓN SENTENCIA"/>
    <n v="0"/>
    <s v="NO"/>
    <n v="0"/>
    <s v="10 años"/>
    <s v="PAOLA LEAL SANCHEZ"/>
    <n v="4011"/>
    <d v="2019-09-16T00:00:00"/>
    <n v="147321"/>
    <s v="EDUCACION"/>
    <s v="Reliquidación de Pensión por factores dejados de calcular"/>
    <d v="2020-08-31T00:00:00"/>
    <s v="2014-10"/>
    <s v="10"/>
    <s v="2020-07"/>
    <n v="0.89197861147966029"/>
    <n v="97195366.353893787"/>
    <n v="0"/>
    <d v="2024-10-03T00:00:00"/>
    <n v="4.0931506849315067"/>
    <n v="4.3843078519294892E-2"/>
    <n v="0"/>
    <n v="0.05"/>
    <s v="REMOTA"/>
    <x v="1"/>
    <n v="0"/>
  </r>
  <r>
    <n v="2386"/>
    <d v="2017-06-16T00:00:00"/>
    <d v="2017-06-14T00:00:00"/>
    <s v="JUZGADO 7° ADMTIVO ORAL DE MEDELLÍN"/>
    <s v="05001333300720170029600"/>
    <s v="2019"/>
    <x v="0"/>
    <s v="LIBIA LUCÍA ESCOBAR ECHEVERRI"/>
    <s v="DIANA CAROLINA ALZATE QUINTERO"/>
    <s v="165.819"/>
    <s v="NULIDAD Y RESTABLECIMIENTO DEL DERECHO - LABORAL"/>
    <s v="RELIQUIDACIÓN DE LA PENSIÓN"/>
    <s v="BAJO"/>
    <s v="BAJO"/>
    <s v="BAJO"/>
    <s v="BAJO"/>
    <n v="0.05"/>
    <s v="REMOTA"/>
    <n v="26234588"/>
    <n v="0"/>
    <s v=" RECURSO DE APELACIÓN SENTENCIA"/>
    <n v="0"/>
    <s v="NO"/>
    <n v="0"/>
    <s v="5 años"/>
    <s v="PAOLA LEAL SANCHEZ"/>
    <n v="4011"/>
    <d v="2019-09-16T00:00:00"/>
    <n v="147321"/>
    <s v="EDUCACION"/>
    <s v="Reclama reliquidación de la pensión - FONPREMAG"/>
    <d v="2020-08-31T00:00:00"/>
    <s v="2017-06"/>
    <s v="5"/>
    <s v="2020-07"/>
    <n v="0.76136533047353394"/>
    <n v="19974105.762457009"/>
    <n v="0"/>
    <d v="2022-06-15T00:00:00"/>
    <n v="1.789041095890411"/>
    <n v="4.3843078519294892E-2"/>
    <n v="0"/>
    <n v="0.05"/>
    <s v="REMOTA"/>
    <x v="1"/>
    <n v="0"/>
  </r>
  <r>
    <n v="2387"/>
    <d v="2015-10-23T00:00:00"/>
    <d v="2013-08-12T00:00:00"/>
    <s v="JUZGADO 4 ADMTIVO ORAL DE MEDELLÍN"/>
    <s v="05001333300420130033700"/>
    <s v="2019"/>
    <x v="0"/>
    <s v="JOSE MARÍA HINCAPIÉ Y OTRO"/>
    <s v="YOLANDA PATRICIA HINCAPIÉ GIL"/>
    <s v="127.316"/>
    <s v="CONTRACTUAL"/>
    <s v="OTRAS"/>
    <s v="BAJO"/>
    <s v="BAJO"/>
    <s v="BAJO"/>
    <s v="BAJO"/>
    <n v="0.05"/>
    <s v="REMOTA"/>
    <n v="100723461"/>
    <n v="0"/>
    <s v=" SENTENCIA 1RA FAVORABLE"/>
    <n v="0"/>
    <s v="NO"/>
    <n v="0"/>
    <s v="9 años"/>
    <s v="PAOLA LEAL SANCHEZ"/>
    <n v="4011"/>
    <d v="2019-09-16T00:00:00"/>
    <n v="147321"/>
    <s v="SECRETARÍA DE GOBIERNO"/>
    <s v="Restitución de Inmuble arrendado"/>
    <d v="2020-08-31T00:00:00"/>
    <s v="2015-10"/>
    <s v="9"/>
    <s v="2020-07"/>
    <n v="0.84232546730647351"/>
    <n v="84841936.355550364"/>
    <n v="0"/>
    <d v="2024-10-20T00:00:00"/>
    <n v="4.13972602739726"/>
    <n v="4.3843078519294892E-2"/>
    <n v="0"/>
    <n v="0.05"/>
    <s v="REMOTA"/>
    <x v="1"/>
    <n v="0"/>
  </r>
  <r>
    <n v="2388"/>
    <d v="2015-10-15T00:00:00"/>
    <d v="2012-02-15T00:00:00"/>
    <s v="CONSEJO DE ESTADO - SECCIÓN SEGUNDA"/>
    <s v="05001233100020020073200"/>
    <s v="2019"/>
    <x v="0"/>
    <s v="VIRGELINA DEL SOCORRO GIRALDO ARIAS"/>
    <s v="VICTOR ALEJANDRO RINCÓN RUIZ"/>
    <s v="75.394"/>
    <s v="NULIDAD Y RESTABLECIMIENTO DEL DERECHO "/>
    <s v="NULIDAD Y RESTABLECIMIENTO DEL DERECHO "/>
    <s v="BAJO"/>
    <s v="BAJO"/>
    <s v="BAJO"/>
    <s v="BAJO"/>
    <n v="0.05"/>
    <s v="REMOTA"/>
    <n v="0"/>
    <n v="0"/>
    <s v=" OTRA"/>
    <n v="0"/>
    <s v="NO"/>
    <n v="0"/>
    <s v="10 años"/>
    <s v="PAOLA LEAL SANCHEZ"/>
    <n v="4011"/>
    <d v="2019-09-16T00:00:00"/>
    <n v="147321"/>
    <s v="CONTRALORÍA GENERAL DE ANTIOQUIA"/>
    <s v="AL DESPACHO PARA FALLO - RECURSO EXTRAORDINARIO DE REVISIÓN"/>
    <d v="2020-08-31T00:00:00"/>
    <s v="2015-10"/>
    <s v="10"/>
    <s v="2020-07"/>
    <n v="0.84232546730647351"/>
    <n v="0"/>
    <n v="0"/>
    <d v="2025-10-12T00:00:00"/>
    <n v="5.117808219178082"/>
    <n v="4.3843078519294892E-2"/>
    <n v="0"/>
    <n v="0.05"/>
    <s v="REMOTA"/>
    <x v="1"/>
    <n v="0"/>
  </r>
  <r>
    <n v="2389"/>
    <d v="2016-07-25T00:00:00"/>
    <d v="2016-07-11T00:00:00"/>
    <s v="JUZGADO 14 ADMTIVO ORAL DE MEDELLÍN"/>
    <s v="05001333301420160056300"/>
    <s v="2019"/>
    <x v="0"/>
    <s v="JORGE ALBEIRO ALVAREZ VALENCIA"/>
    <s v="MERICELLY QUINTANA VELASQUEZ"/>
    <s v="196.823"/>
    <s v="NULIDAD Y RESTABLECIMIENTO DEL DERECHO"/>
    <s v="INCENTIVO ANTIGÜEDAD"/>
    <s v="BAJO"/>
    <s v="BAJO"/>
    <s v="BAJO"/>
    <s v="BAJO"/>
    <n v="0.05"/>
    <s v="REMOTA"/>
    <n v="1839138"/>
    <n v="0"/>
    <s v=" ALEGATOS PRIMERA"/>
    <n v="0"/>
    <s v="NO"/>
    <n v="0"/>
    <s v="6 años"/>
    <s v="PAOLA LEAL SANCHEZ"/>
    <n v="4011"/>
    <d v="2019-09-16T00:00:00"/>
    <n v="147321"/>
    <s v="GESTION HUMANA Y DLLO ORGANIZACIONAL"/>
    <s v="Prima de Antigüedad"/>
    <d v="2020-08-31T00:00:00"/>
    <s v="2016-07"/>
    <s v="6"/>
    <s v="2020-07"/>
    <n v="0.78762830642941495"/>
    <n v="1448557.1482299813"/>
    <n v="0"/>
    <d v="2022-07-24T00:00:00"/>
    <n v="1.8958904109589041"/>
    <n v="4.3843078519294892E-2"/>
    <n v="0"/>
    <n v="0.05"/>
    <s v="REMOTA"/>
    <x v="1"/>
    <n v="0"/>
  </r>
  <r>
    <n v="2390"/>
    <d v="2016-09-07T00:00:00"/>
    <d v="2014-02-28T00:00:00"/>
    <s v="JUZGADO 20 ADMTIVO ORAL DE MEDELLÍN"/>
    <s v="05001333302020140024700"/>
    <s v="2019"/>
    <x v="0"/>
    <s v="ALBERTO RAMIREZ BAENA Y OTROS"/>
    <s v="NELSON ADRIAN TORO QUINTERO"/>
    <s v="152.939"/>
    <s v="GRUPO"/>
    <s v="OTRAS"/>
    <s v="BAJO"/>
    <s v="BAJO"/>
    <s v="BAJO"/>
    <s v="BAJO"/>
    <n v="0.05"/>
    <s v="REMOTA"/>
    <n v="1112782360"/>
    <n v="0"/>
    <s v=" OTRA"/>
    <n v="0"/>
    <s v="NO"/>
    <n v="0"/>
    <s v="5 años"/>
    <s v="PAOLA LEAL SANCHEZ"/>
    <n v="4011"/>
    <d v="2019-09-16T00:00:00"/>
    <n v="147321"/>
    <s v="EDUCACION"/>
    <s v="Reclaman Prima de Servicio, Bonificación por Servicio y Bonificación por Recreación - RECURSO EXTRAORDINARIO DE REVISIÓN"/>
    <d v="2020-08-31T00:00:00"/>
    <s v="2016-09"/>
    <s v="5"/>
    <s v="2020-07"/>
    <n v="0.79057379366945824"/>
    <n v="879736571.87365282"/>
    <n v="0"/>
    <d v="2021-09-06T00:00:00"/>
    <n v="1.0164383561643835"/>
    <n v="4.3843078519294892E-2"/>
    <n v="0"/>
    <n v="0.05"/>
    <s v="REMOTA"/>
    <x v="1"/>
    <n v="0"/>
  </r>
  <r>
    <n v="2391"/>
    <d v="2016-11-03T00:00:00"/>
    <d v="2016-10-13T00:00:00"/>
    <s v="JUZGADO 30 ADMTIVO ORAL DE MEDELLÍN"/>
    <s v="05001333303020160078000"/>
    <s v="2019"/>
    <x v="0"/>
    <s v="UNIDAD ADMINISTRATIVA ESPECIAL AERONAUTICA CIVIL"/>
    <s v="MAURICIO ALBERTO ESTRADA LÓPEZ"/>
    <s v="105.528"/>
    <s v="NULIDAD Y RESTABLECIMIENTO DEL DERECHO"/>
    <s v="IMPUESTOS"/>
    <s v="BAJO"/>
    <s v="BAJO"/>
    <s v="MEDIO   "/>
    <s v="BAJO"/>
    <n v="9.5000000000000001E-2"/>
    <s v="REMOTA"/>
    <n v="0"/>
    <n v="0"/>
    <s v=" ALEGATOS PRIMERA"/>
    <n v="0"/>
    <s v="NO"/>
    <n v="0"/>
    <s v="6 años"/>
    <s v="PAOLA LEAL SANCHEZ"/>
    <n v="4011"/>
    <d v="2019-09-16T00:00:00"/>
    <n v="147321"/>
    <s v="INFRAESTRUCTURA"/>
    <s v="Contribución por Valorización"/>
    <d v="2020-08-31T00:00:00"/>
    <s v="2016-11"/>
    <s v="6"/>
    <s v="2020-07"/>
    <n v="0.79016316489215555"/>
    <n v="0"/>
    <n v="0"/>
    <d v="2022-11-02T00:00:00"/>
    <n v="2.1726027397260275"/>
    <n v="4.3843078519294892E-2"/>
    <n v="0"/>
    <n v="9.5000000000000001E-2"/>
    <s v="REMOTA"/>
    <x v="1"/>
    <n v="0"/>
  </r>
  <r>
    <n v="2392"/>
    <d v="2017-07-04T00:00:00"/>
    <d v="2017-05-17T00:00:00"/>
    <s v="TRIBUNAL ADTIVO DE ANTIOQUIA"/>
    <s v="05001233300020170146100"/>
    <s v="2019"/>
    <x v="0"/>
    <s v="DAES S.A.S"/>
    <s v="ANGELA PATRICIA RAMIREZ GIRALDO"/>
    <s v="55.482"/>
    <s v="NULIDAD Y RESTABLECIMIENTO DEL DERECHO"/>
    <s v="IMPUESTOS"/>
    <s v="ALTO"/>
    <s v="MEDIO   "/>
    <s v="MEDIO   "/>
    <s v="MEDIO   "/>
    <n v="0.6"/>
    <s v="ALTA"/>
    <n v="529337323"/>
    <n v="1"/>
    <s v=" ALEGATOS PRIMERA"/>
    <n v="0"/>
    <s v="NO"/>
    <n v="0"/>
    <s v="5 años"/>
    <s v="PAOLA LEAL SANCHEZ"/>
    <n v="4011"/>
    <d v="2019-09-16T00:00:00"/>
    <n v="147321"/>
    <s v="HACIENDA"/>
    <s v="Liquidación de Impuesto de Registro"/>
    <d v="2020-08-31T00:00:00"/>
    <s v="2017-07"/>
    <s v="5"/>
    <s v="2020-07"/>
    <n v="0.76175497984527818"/>
    <n v="403225341.81321853"/>
    <n v="403225341.81321853"/>
    <d v="2022-07-03T00:00:00"/>
    <n v="1.8383561643835618"/>
    <n v="4.3843078519294892E-2"/>
    <n v="397438040.47408378"/>
    <n v="0.6"/>
    <s v="ALTA"/>
    <x v="0"/>
    <n v="397438040.47408378"/>
  </r>
  <r>
    <n v="2393"/>
    <d v="2017-09-08T00:00:00"/>
    <d v="2017-08-08T00:00:00"/>
    <s v="JUZGADO 2 ADMTIVO ORAL DE MEDELLÍN"/>
    <s v="05001333300220170046100"/>
    <s v="2019"/>
    <x v="0"/>
    <s v="BLANCA GENIBORA RUIZ DE MESA Y OTROS"/>
    <s v="KAREN PAULINA RESTREPO CASTRILLÓN"/>
    <s v="181.656"/>
    <s v="NULIDAD Y RESTABLECIMIENTO DEL DERECHO"/>
    <s v="FALLA EN EL SERVICIO OTRAS CAUSAS"/>
    <s v="BAJO"/>
    <s v="BAJO"/>
    <s v="BAJO"/>
    <s v="BAJO"/>
    <n v="0.05"/>
    <s v="REMOTA"/>
    <n v="693453980"/>
    <n v="0"/>
    <s v=" ALEGATOS PRIMERA"/>
    <n v="0"/>
    <s v="NO"/>
    <n v="0"/>
    <s v="5 años"/>
    <s v="PAOLA LEAL SANCHEZ"/>
    <n v="4011"/>
    <d v="2019-09-16T00:00:00"/>
    <n v="147321"/>
    <s v="DAPARD"/>
    <s v="Desastre Natural - Salgar"/>
    <d v="2020-08-31T00:00:00"/>
    <s v="2017-09"/>
    <s v="5"/>
    <s v="2020-07"/>
    <n v="0.76038333983224338"/>
    <n v="527290853.3323617"/>
    <n v="0"/>
    <d v="2022-09-07T00:00:00"/>
    <n v="2.0191780821917806"/>
    <n v="4.3843078519294892E-2"/>
    <n v="0"/>
    <n v="0.05"/>
    <s v="REMOTA"/>
    <x v="1"/>
    <n v="0"/>
  </r>
  <r>
    <n v="2394"/>
    <d v="2015-06-04T00:00:00"/>
    <d v="2015-02-02T00:00:00"/>
    <s v="JUZGADO 28 ADMTIVO ORAL DE MEDELLÍN"/>
    <s v="05001333302820150014500"/>
    <s v="2019"/>
    <x v="0"/>
    <s v="YEFERSON CASTAÑO OBANDO"/>
    <s v="N/A"/>
    <s v="N/A"/>
    <s v="POPULAR"/>
    <s v="VIOLACIÓN DERECHOS COLECTIVOS"/>
    <s v="BAJO"/>
    <s v="MEDIO   "/>
    <s v="MEDIO   "/>
    <s v="MEDIO   "/>
    <n v="0.41"/>
    <s v="MEDIA"/>
    <n v="0"/>
    <n v="0"/>
    <s v="CONTESTACIÓN"/>
    <n v="0"/>
    <s v="NO"/>
    <n v="0"/>
    <s v="6 años"/>
    <s v="PAOLA LEAL SANCHEZ"/>
    <n v="4011"/>
    <d v="2019-09-16T00:00:00"/>
    <n v="147321"/>
    <s v="INFRAESTRUCTURA"/>
    <s v="Reclama arreglo de vía dañada por obras de Alcantarillado en Sonson."/>
    <d v="2020-08-31T00:00:00"/>
    <s v="2015-06"/>
    <s v="6"/>
    <s v="2020-07"/>
    <n v="0.8598294089278552"/>
    <n v="0"/>
    <n v="0"/>
    <d v="2021-06-02T00:00:00"/>
    <n v="0.75342465753424659"/>
    <n v="4.3843078519294892E-2"/>
    <n v="0"/>
    <n v="0.41"/>
    <s v="MEDIA"/>
    <x v="2"/>
    <n v="0"/>
  </r>
  <r>
    <n v="2395"/>
    <d v="2017-12-05T00:00:00"/>
    <d v="2017-11-15T00:00:00"/>
    <s v="TRIBUNAL ADTIVO DE ANTIOQUIA"/>
    <s v="05001233300020170297500"/>
    <s v="2019"/>
    <x v="0"/>
    <s v="MUNICIPIO DE ITAGUÍ"/>
    <s v="JOSÉ ORLAY TORO"/>
    <n v="113416"/>
    <s v="NULIDAD"/>
    <s v="OTRAS"/>
    <s v="BAJO"/>
    <s v="BAJO"/>
    <s v="MEDIO   "/>
    <s v="BAJO"/>
    <n v="9.5000000000000001E-2"/>
    <s v="REMOTA"/>
    <n v="0"/>
    <n v="0"/>
    <s v="CONTESTACIÓN"/>
    <n v="0"/>
    <s v="si"/>
    <n v="0"/>
    <s v="5 años"/>
    <s v="PAOLA LEAL SANCHEZ"/>
    <n v="4011"/>
    <d v="2019-09-16T00:00:00"/>
    <n v="147321"/>
    <s v="PLANEACION"/>
    <s v="Reclama nulidad del acto administrativo mediante el cual se reaslizó una corrección de inscripción catastral de un predio a efectos fiscales. "/>
    <d v="2020-08-31T00:00:00"/>
    <s v="2017-12"/>
    <s v="5"/>
    <s v="2020-07"/>
    <n v="0.75597398230954627"/>
    <n v="0"/>
    <n v="0"/>
    <d v="2022-12-04T00:00:00"/>
    <n v="2.2602739726027399"/>
    <n v="4.3843078519294892E-2"/>
    <n v="0"/>
    <n v="9.5000000000000001E-2"/>
    <s v="REMOTA"/>
    <x v="1"/>
    <n v="0"/>
  </r>
  <r>
    <n v="2396"/>
    <d v="2018-04-04T00:00:00"/>
    <d v="2018-02-20T00:00:00"/>
    <s v="JUZGADO 23 ADMTIVO ORAL DE MEDELLÍN"/>
    <s v="05001333302320180007200"/>
    <s v="2019"/>
    <x v="0"/>
    <s v="LAURA MELISA MENDEZ BRAND"/>
    <s v="NICOLAS OCTAVIO ARIMENDI VILLEGAS"/>
    <s v="140.233"/>
    <s v="NULIDAD Y RESTABLECIMIENTO DEL DERECHO - LABORAL"/>
    <s v="RECONOCIMIENTO Y PAGO DE OTRAS PRESTACIONES SALARIALES, SOLCIALES Y SALARIOS"/>
    <s v="MEDIO   "/>
    <s v="BAJO"/>
    <s v="BAJO"/>
    <s v="BAJO"/>
    <n v="0.14000000000000001"/>
    <s v="BAJA"/>
    <n v="83839559"/>
    <n v="0"/>
    <s v="CONTESTACIÓN"/>
    <n v="0"/>
    <s v="NO"/>
    <n v="0"/>
    <s v="5 años"/>
    <s v="PAOLA LEAL SANCHEZ"/>
    <n v="4011"/>
    <d v="2019-09-16T00:00:00"/>
    <n v="147321"/>
    <s v="EDUCACION"/>
    <s v="RECONOCIMIENTO Y PAGO DE OTRAS PRESTACIONES SALARIALES, SOLCIALES Y SALARIOS"/>
    <d v="2020-08-31T00:00:00"/>
    <s v="2018-04"/>
    <s v="5"/>
    <s v="2020-07"/>
    <n v="0.74078668525523483"/>
    <n v="62107229.00487069"/>
    <n v="0"/>
    <d v="2023-04-03T00:00:00"/>
    <n v="2.5890410958904111"/>
    <n v="4.3843078519294892E-2"/>
    <n v="0"/>
    <n v="0.14000000000000001"/>
    <s v="BAJA"/>
    <x v="2"/>
    <n v="0"/>
  </r>
  <r>
    <n v="2397"/>
    <d v="2017-10-09T00:00:00"/>
    <d v="2017-10-09T00:00:00"/>
    <s v="JUZGADO 01 CIVIL-LABORAL DE SONSON"/>
    <s v="05756311200120170015200"/>
    <s v="2019"/>
    <x v="0"/>
    <s v="SAMUEL ANTONIO HENAO BLANDÓN"/>
    <s v="ANDRÉS FELIPE MARTÍNEZ TORO"/>
    <s v="L.T.13930"/>
    <s v="NULIDAD Y RESTABLECIMIENTO DEL DERECHO - LABORAL"/>
    <s v="RECONOCIMIENTO Y PAGO DE OTRAS PRESTACIONES SALARIALES, SOLCIALES Y SALARIOS"/>
    <s v="BAJO"/>
    <s v="BAJO"/>
    <s v="MEDIO   "/>
    <s v="BAJO"/>
    <n v="9.5000000000000001E-2"/>
    <s v="REMOTA"/>
    <n v="0"/>
    <n v="0"/>
    <s v="CONTESTACIÓN"/>
    <n v="0"/>
    <s v="NO"/>
    <n v="0"/>
    <s v="5 años"/>
    <s v="PAOLA LEAL SANCHEZ"/>
    <n v="4011"/>
    <d v="2019-09-16T00:00:00"/>
    <n v="147321"/>
    <s v="EDUCACION"/>
    <s v="RECONOCIMIENTO Y PAGO DE OTRAS PRESTACIONES SALARIALES, SOLCIALES Y SALARIOS"/>
    <d v="2020-08-31T00:00:00"/>
    <s v="2017-10"/>
    <s v="5"/>
    <s v="2020-07"/>
    <n v="0.76025622916343338"/>
    <n v="0"/>
    <n v="0"/>
    <d v="2022-10-08T00:00:00"/>
    <n v="2.1041095890410957"/>
    <n v="4.3843078519294892E-2"/>
    <n v="0"/>
    <n v="9.5000000000000001E-2"/>
    <s v="REMOTA"/>
    <x v="1"/>
    <n v="0"/>
  </r>
  <r>
    <n v="2398"/>
    <d v="2018-05-23T00:00:00"/>
    <d v="2018-04-06T00:00:00"/>
    <s v="JUZGADO 03 ADMTIVO ORAL DE MEDELLÍN"/>
    <s v="05001333300320180016400"/>
    <s v="2019"/>
    <x v="0"/>
    <s v="CARLOS ALBERTO GALLEGO SEPULVEDA Y OTROS"/>
    <s v="DIANA CAROLINA RESTREPO HERNANDEZ"/>
    <s v="201.618"/>
    <s v="REPARACIÓN DIRECTA"/>
    <s v="FALLA EN EL SERVICIO OTRAS CAUSAS"/>
    <s v="BAJO"/>
    <s v="BAJO"/>
    <s v="BAJO"/>
    <s v="BAJO"/>
    <n v="0.05"/>
    <s v="REMOTA"/>
    <n v="0"/>
    <n v="0"/>
    <s v=" ALEGATOS PRIMERA"/>
    <n v="0"/>
    <s v="NO"/>
    <n v="0"/>
    <s v="5 años"/>
    <s v="PAOLA LEAL SANCHEZ"/>
    <n v="4011"/>
    <d v="2019-09-16T00:00:00"/>
    <n v="147321"/>
    <s v="DAPARD"/>
    <s v="Reclama indemnización por daños causados por caida de árbol."/>
    <d v="2020-08-31T00:00:00"/>
    <s v="2018-05"/>
    <s v="5"/>
    <s v="2020-07"/>
    <n v="0.73891229786794344"/>
    <n v="0"/>
    <n v="0"/>
    <d v="2023-05-22T00:00:00"/>
    <n v="2.7232876712328768"/>
    <n v="4.3843078519294892E-2"/>
    <n v="0"/>
    <n v="0.05"/>
    <s v="REMOTA"/>
    <x v="1"/>
    <n v="0"/>
  </r>
  <r>
    <n v="2399"/>
    <d v="2018-10-30T00:00:00"/>
    <d v="2018-10-03T00:00:00"/>
    <s v="JUZGADO 18 ADMTIVO ORAL DE MEDELLÍN"/>
    <s v="05001333301820180038500"/>
    <s v="2019"/>
    <x v="0"/>
    <s v="LIBARDO LEZCANO FLOREZ"/>
    <s v="CARLOS MARIO ORTIZ VILLA"/>
    <s v="219.835"/>
    <s v="NULIDAD Y RESTABLECIMIENTO DEL DERECHO - LABORAL"/>
    <s v="OTRAS"/>
    <s v="BAJO"/>
    <s v="BAJO"/>
    <s v="BAJO"/>
    <s v="BAJO"/>
    <n v="0.05"/>
    <s v="REMOTA"/>
    <n v="10937388"/>
    <n v="0"/>
    <s v=" SENTENCIA 1RA FAVORABLE"/>
    <n v="0"/>
    <s v="NO"/>
    <n v="0"/>
    <s v="5 años"/>
    <s v="PAOLA LEAL SANCHEZ"/>
    <n v="4011"/>
    <d v="2019-09-16T00:00:00"/>
    <n v="147321"/>
    <s v="EDUCACION"/>
    <s v="Solicita nulidad de la Resolución por la que se reasignan unos municipios a unos directores de nucleo educativo."/>
    <d v="2020-08-31T00:00:00"/>
    <s v="2018-10"/>
    <s v="5"/>
    <s v="2020-07"/>
    <n v="0.73572886802285709"/>
    <n v="8046952.0923667811"/>
    <n v="0"/>
    <d v="2023-10-29T00:00:00"/>
    <n v="3.1616438356164385"/>
    <n v="4.3843078519294892E-2"/>
    <n v="0"/>
    <n v="0.05"/>
    <s v="REMOTA"/>
    <x v="1"/>
    <n v="0"/>
  </r>
  <r>
    <n v="2400"/>
    <d v="2018-04-11T00:00:00"/>
    <d v="2018-03-05T00:00:00"/>
    <s v="TRIBUNAL ADTIVO DE ANTIOQUIA"/>
    <s v="05001233300020180049800"/>
    <s v="2019"/>
    <x v="0"/>
    <s v="MARÍA JUDITH PUERTA CARDONA"/>
    <s v="IVAN MAURICIO RESTREPO FAJARDO"/>
    <s v="67.542"/>
    <s v="NULIDAD Y RESTABLECIMIENTO DEL DERECHO - LABORAL"/>
    <s v="RELIQUIDACIÓN DE LA PENSIÓN"/>
    <s v="BAJO"/>
    <s v="BAJO"/>
    <s v="BAJO"/>
    <s v="BAJO"/>
    <n v="0.05"/>
    <s v="REMOTA"/>
    <n v="152344093"/>
    <n v="0"/>
    <s v=" ALEGATOS PRIMERA"/>
    <n v="0"/>
    <s v="NO"/>
    <n v="0"/>
    <s v="3 años"/>
    <s v="PAOLA LEAL SANCHEZ"/>
    <n v="4011"/>
    <d v="2019-09-16T00:00:00"/>
    <n v="147321"/>
    <s v="SECCIONAL DE SALUD Y PROTECCION SOCIAL"/>
    <s v="Reclama reliquidación de la pensión - COLPENSIONES"/>
    <d v="2020-08-31T00:00:00"/>
    <s v="2018-04"/>
    <s v="3"/>
    <s v="2020-07"/>
    <n v="0.74078668525523483"/>
    <n v="112854475.67168522"/>
    <n v="0"/>
    <d v="2021-04-10T00:00:00"/>
    <n v="0.60821917808219184"/>
    <n v="4.3843078519294892E-2"/>
    <n v="0"/>
    <n v="0.05"/>
    <s v="REMOTA"/>
    <x v="1"/>
    <n v="0"/>
  </r>
  <r>
    <n v="2401"/>
    <d v="2017-08-09T00:00:00"/>
    <d v="2017-07-13T00:00:00"/>
    <s v="JUZGADO 4 ADMTIVO MIXTO DEL CIRCUITO DE MONTERÍA"/>
    <s v="23001333300420170029200"/>
    <s v="2019"/>
    <x v="0"/>
    <s v="CARMEN ALICIA GUERRA MORELO"/>
    <s v="ANGELICA MARÍA BERROCAL MARTÍNEZ"/>
    <s v="192.071"/>
    <s v="NULIDAD Y RESTABLECIMIENTO DEL DERECHO - LABORAL"/>
    <s v="RELIQUIDACIÓN DE LA PENSIÓN"/>
    <s v="BAJO"/>
    <s v="BAJO"/>
    <s v="BAJO"/>
    <s v="BAJO"/>
    <n v="0.05"/>
    <s v="REMOTA"/>
    <n v="5079312"/>
    <n v="0"/>
    <s v=" TRASLADO DE LAS EXCEPCIONES"/>
    <n v="0"/>
    <s v="NO"/>
    <n v="0"/>
    <s v="5 años"/>
    <s v="PAOLA LEAL SANCHEZ"/>
    <n v="4011"/>
    <d v="2019-09-16T00:00:00"/>
    <n v="147321"/>
    <s v="EDUCACION"/>
    <s v="Reclama reliquidación de la pensión - FONPREMAG"/>
    <d v="2020-08-31T00:00:00"/>
    <s v="2017-08"/>
    <s v="5"/>
    <s v="2020-07"/>
    <n v="0.76068958550881771"/>
    <n v="3863779.739949964"/>
    <n v="0"/>
    <d v="2022-08-08T00:00:00"/>
    <n v="1.9369863013698629"/>
    <n v="4.3843078519294892E-2"/>
    <n v="0"/>
    <n v="0.05"/>
    <s v="REMOTA"/>
    <x v="1"/>
    <n v="0"/>
  </r>
  <r>
    <n v="2402"/>
    <d v="2015-06-18T00:00:00"/>
    <d v="2015-05-29T00:00:00"/>
    <s v="TRIBUNAL ADTIVO DE ANTIOQUIA"/>
    <s v="05001233300020150115000"/>
    <s v="2019"/>
    <x v="0"/>
    <s v="ADOLFO LEÓN PALACIO SANCHEZ Y OTRO"/>
    <s v="ADOLFO LEÓN PALACIO SANCHEZ Y OTRO"/>
    <s v="N/A"/>
    <s v="NULIDAD"/>
    <s v="ORDENANZA"/>
    <s v="MEDIO   "/>
    <s v="BAJO"/>
    <s v="MEDIO   "/>
    <s v="BAJO"/>
    <n v="0.185"/>
    <s v="BAJA"/>
    <n v="0"/>
    <n v="0"/>
    <s v=" ALEGATOS PRIMERA"/>
    <n v="0"/>
    <s v="NO"/>
    <n v="0"/>
    <s v="6 años"/>
    <s v="PAOLA LEAL SANCHEZ"/>
    <n v="4011"/>
    <d v="2019-09-16T00:00:00"/>
    <n v="147321"/>
    <s v="ASAMBLEA DEPARTAMENTAL"/>
    <s v="Solicita nulidad de la Ordenanza  No. 36 del 12 de septiembre de 2014"/>
    <d v="2020-08-31T00:00:00"/>
    <s v="2015-06"/>
    <s v="6"/>
    <s v="2020-07"/>
    <n v="0.8598294089278552"/>
    <n v="0"/>
    <n v="0"/>
    <d v="2021-06-16T00:00:00"/>
    <n v="0.79178082191780819"/>
    <n v="4.3843078519294892E-2"/>
    <n v="0"/>
    <n v="0.185"/>
    <s v="BAJA"/>
    <x v="2"/>
    <n v="0"/>
  </r>
  <r>
    <n v="2403"/>
    <d v="2019-01-28T00:00:00"/>
    <d v="2019-01-24T00:00:00"/>
    <s v="JUZGADO 17 ADMTIVO DE MEDELLÍN"/>
    <s v="05001333301720190002200"/>
    <s v="2019"/>
    <x v="0"/>
    <s v="LIGIA AMPARO MARTÍNEZ MAZO"/>
    <s v="JOHN ARTURO CÁRDENAS MESA"/>
    <s v="79.651"/>
    <s v="NULIDAD Y RESTABLECIMIENTO DEL DERECHO - LABORAL"/>
    <s v="RECONOCIMIENTO Y PAGO DE OTRAS PRESTACIONES SALARIALES, SOLCIALES Y SALARIOS"/>
    <s v="MEDIO   "/>
    <s v="BAJO"/>
    <s v="BAJO"/>
    <s v="MEDIO   "/>
    <n v="0.29749999999999999"/>
    <s v="MEDIA"/>
    <n v="22673808"/>
    <n v="5"/>
    <s v="AUDIENCIA INICIAL O PRIMERA AUDIENCIA"/>
    <n v="0"/>
    <s v="NO"/>
    <n v="0"/>
    <s v="5 años"/>
    <s v="PAOLA LEAL SANCHEZ"/>
    <n v="4011"/>
    <d v="2019-09-16T00:00:00"/>
    <n v="147321"/>
    <s v="EDUCACION"/>
    <s v="Solicita nulidad de decisión que le niega la vinculación como funcionaria de hecho y el pago de cotizaciones al sistema de seguridad sicial, de la pensión y de las prestaciones sociales."/>
    <d v="2020-08-31T00:00:00"/>
    <s v="2019-01"/>
    <s v="5"/>
    <s v="2020-07"/>
    <n v="1.0434541229259338"/>
    <n v="23659078.440031022"/>
    <n v="118295392.20015511"/>
    <d v="2024-01-27T00:00:00"/>
    <n v="3.408219178082192"/>
    <n v="4.3843078519294892E-2"/>
    <n v="115166990.8028748"/>
    <n v="0.29749999999999999"/>
    <s v="MEDIA"/>
    <x v="2"/>
    <n v="115166990.8028748"/>
  </r>
  <r>
    <n v="2404"/>
    <d v="2016-04-13T00:00:00"/>
    <d v="2016-08-31T00:00:00"/>
    <s v="JUZGADO 2 ADMTIVO ORAL DE MEDELLÍN"/>
    <s v="05001333300220160086400"/>
    <s v="2019"/>
    <x v="0"/>
    <s v="ARISTOBULO GÓMEZ MORENO"/>
    <s v="DARWIN DE JESUS ORTEGA BOTERO"/>
    <s v="204.402"/>
    <s v="EJECUTIVA"/>
    <s v="LIQUIDACIÓN"/>
    <s v="MEDIO   "/>
    <s v="BAJO"/>
    <s v="MEDIO   "/>
    <s v="BAJO"/>
    <n v="0.185"/>
    <s v="BAJA"/>
    <n v="395537016"/>
    <n v="1"/>
    <s v=" AUDIENCIA DE PRUEBAS"/>
    <n v="0"/>
    <s v="NO"/>
    <n v="0"/>
    <s v="5 años"/>
    <s v="PAOLA LEAL SANCHEZ"/>
    <n v="4011"/>
    <d v="2019-09-16T00:00:00"/>
    <n v="147321"/>
    <s v="SECCIONAL DE SALUD Y PROTECCION SOCIAL"/>
    <s v="Solicita librar mandamiento de pago por mala liquidación de sentencia"/>
    <d v="2020-08-31T00:00:00"/>
    <s v="2016-04"/>
    <s v="5"/>
    <s v="2020-07"/>
    <n v="0.799576959270904"/>
    <n v="316262284.53236693"/>
    <n v="316262284.53236693"/>
    <d v="2021-04-12T00:00:00"/>
    <n v="0.61369863013698633"/>
    <n v="4.3843078519294892E-2"/>
    <n v="314739673.21023655"/>
    <n v="0.185"/>
    <s v="BAJA"/>
    <x v="2"/>
    <n v="314739673.21023655"/>
  </r>
  <r>
    <n v="2405"/>
    <d v="2019-05-16T00:00:00"/>
    <d v="2019-02-20T00:00:00"/>
    <s v="JUZGADO 26 ADMTIVO ORAL DE MEDELLÍN"/>
    <s v="05001333302620190007800"/>
    <s v="2019"/>
    <x v="0"/>
    <s v="DORA INES RAMIREZ ÁNGEL"/>
    <s v="JULIA FERNANDA MUÑOZ RINCÓN"/>
    <n v="215278"/>
    <s v="NULIDAD Y RESTABLECIMIENTO DEL DERECHO - LABORAL"/>
    <s v="RECONOCIMIENTO Y PAGO DE OTRAS PRESTACIONES SALARIALES, SOLCIALES Y SALARIOS"/>
    <s v="BAJO"/>
    <s v="MEDIO   "/>
    <s v="BAJO"/>
    <s v="BAJO"/>
    <n v="0.20749999999999999"/>
    <s v="BAJA"/>
    <n v="16406730"/>
    <n v="1"/>
    <s v=" TRASLADO DE LAS EXCEPCIONES"/>
    <n v="0"/>
    <s v="NO"/>
    <n v="0"/>
    <s v="3 años"/>
    <s v="PAOLA LEAL SANCHEZ"/>
    <n v="4011"/>
    <d v="2019-09-16T00:00:00"/>
    <n v="147321"/>
    <s v="EDUCACION"/>
    <s v="RECONOCIMIENTO Y PAGO DE OTRAS PRESTACIONES SALARIALES, SOLCIALES Y SALARIOS DEL CONTRATO DE PASCUAL BRAVO"/>
    <d v="2020-08-31T00:00:00"/>
    <s v="2019-05"/>
    <s v="3"/>
    <s v="2020-07"/>
    <n v="1.0246973838344398"/>
    <n v="16811933.308278017"/>
    <n v="16811933.308278017"/>
    <d v="2022-05-15T00:00:00"/>
    <n v="1.704109589041096"/>
    <n v="4.3843078519294892E-2"/>
    <n v="16588142.363887532"/>
    <n v="0.20749999999999999"/>
    <s v="BAJA"/>
    <x v="2"/>
    <n v="16588142.363887532"/>
  </r>
  <r>
    <n v="2406"/>
    <d v="2019-04-09T00:00:00"/>
    <d v="2019-04-03T00:00:00"/>
    <s v="JUZGADO 13 ADMTIVO ORAL DE MEDELLÍN"/>
    <s v="05001333301320190013700"/>
    <s v="2019"/>
    <x v="0"/>
    <s v="MIGUEL ANGEL AVENDAÑO PULGARÍN"/>
    <s v="DIANA CAROLINA ALZATE QUINTERO"/>
    <n v="165819"/>
    <s v="NULIDAD Y RESTABLECIMIENTO DEL DERECHO - LABORAL"/>
    <s v="OTRAS"/>
    <s v="BAJO"/>
    <s v="BAJO"/>
    <s v="BAJO"/>
    <s v="BAJO"/>
    <n v="0.05"/>
    <s v="REMOTA"/>
    <n v="4341532"/>
    <n v="1"/>
    <s v=" TRASLADO DE LAS EXCEPCIONES"/>
    <n v="0"/>
    <s v="NO"/>
    <n v="0"/>
    <s v="3 años"/>
    <s v="PAOLA LEAL SANCHEZ"/>
    <n v="4011"/>
    <d v="2019-09-16T00:00:00"/>
    <n v="147321"/>
    <s v="EDUCACION"/>
    <s v="Solicita el reconocimiento del tiempo de servicos de contratos por OPS para que se le cotice y así alcanzar la pensión de vejez."/>
    <d v="2020-08-31T00:00:00"/>
    <s v="2019-04"/>
    <s v="3"/>
    <s v="2020-07"/>
    <n v="1.0279083431257343"/>
    <n v="4462696.9647473553"/>
    <n v="4462696.9647473553"/>
    <d v="2022-04-08T00:00:00"/>
    <n v="1.6027397260273972"/>
    <n v="4.3843078519294892E-2"/>
    <n v="4406803.5743091637"/>
    <n v="0.05"/>
    <s v="REMOTA"/>
    <x v="1"/>
    <n v="0"/>
  </r>
  <r>
    <n v="2407"/>
    <d v="2010-11-16T00:00:00"/>
    <d v="2009-07-29T00:00:00"/>
    <s v="JUZGADO 20 LABORAL DEL CIRCUITO DE MEDELLIN"/>
    <s v="05001310502020090050300"/>
    <s v="2019"/>
    <x v="1"/>
    <s v="EMPRESA DE ACUEDUCTO Y ALCANTARILLADO DE BOGOTA ESP"/>
    <s v="JORGE ANDRES ROZO ALDANA"/>
    <n v="15322"/>
    <s v="EJECUTIVA"/>
    <s v="OTRAS"/>
    <s v="MEDIO   "/>
    <s v="ALTO"/>
    <s v="MEDIO   "/>
    <s v="MEDIO   "/>
    <n v="0.67499999999999993"/>
    <s v="ALTA"/>
    <n v="19998385"/>
    <n v="1"/>
    <s v=" OTRA"/>
    <n v="19998385"/>
    <s v="NO"/>
    <n v="0"/>
    <s v="15 años"/>
    <s v="PAOLA LEAL SANCHEZ"/>
    <n v="4011"/>
    <d v="2019-09-16T00:00:00"/>
    <n v="147321"/>
    <s v="GESTION HUMANA Y DLLO ORGANIZACIONAL"/>
    <s v="AUTO PONE EN CONOCIMIENTO-REMITE AL PERITO, LIBRA OFICIO BANCO"/>
    <d v="2020-08-31T00:00:00"/>
    <s v="2010-11"/>
    <s v="15"/>
    <s v="2020-07"/>
    <n v="1.0039362871828945"/>
    <n v="20077104.386554088"/>
    <n v="20077104.386554088"/>
    <d v="2025-11-12T00:00:00"/>
    <n v="5.2027397260273975"/>
    <n v="4.3843078519294892E-2"/>
    <n v="19272257.521499809"/>
    <n v="0.67499999999999993"/>
    <s v="ALTA"/>
    <x v="0"/>
    <n v="19998385"/>
  </r>
  <r>
    <n v="2408"/>
    <d v="2016-01-20T00:00:00"/>
    <d v="2015-12-18T00:00:00"/>
    <s v="JUZGADO CIVIL - LABORAL DE CAUCASIA ANTIOQUIA"/>
    <s v="05154311300120160000700"/>
    <s v="2019"/>
    <x v="1"/>
    <s v="SAMARA ASTRID GIRALDO ESPITIA"/>
    <s v="JULIA FERNANDA MUÑOZ RINCÓN"/>
    <s v="215.278"/>
    <s v="ORDINARIA"/>
    <s v="OTRAS"/>
    <s v="ALTO"/>
    <s v="ALTO"/>
    <s v="ALTO"/>
    <s v="ALTO"/>
    <n v="1"/>
    <s v="ALTA"/>
    <n v="36209532"/>
    <n v="0.33"/>
    <s v="  SENTENCIA 2DA FAVORABLE"/>
    <n v="0"/>
    <s v="NO"/>
    <n v="0"/>
    <s v="8 años"/>
    <s v="PAOLA LEAL SANCHEZ"/>
    <n v="4011"/>
    <d v="2019-09-16T00:00:00"/>
    <n v="147321"/>
    <s v="EDUCACION"/>
    <s v="Contrato Realidad"/>
    <d v="2020-08-31T00:00:00"/>
    <s v="2016-01"/>
    <s v="8"/>
    <s v="2020-07"/>
    <n v="0.82150585725380554"/>
    <n v="29746342.626419105"/>
    <n v="9816293.0667183045"/>
    <d v="2024-01-18T00:00:00"/>
    <n v="3.3835616438356166"/>
    <n v="4.3843078519294892E-2"/>
    <n v="9558547.8265620936"/>
    <n v="1"/>
    <s v="ALTA"/>
    <x v="0"/>
    <n v="9558547.8265620936"/>
  </r>
  <r>
    <n v="2409"/>
    <d v="2016-02-23T00:00:00"/>
    <d v="2016-01-22T00:00:00"/>
    <s v="JUZGADO CIVIL DEL CIRCUITO DE ANDES"/>
    <s v="05034311200120160001200"/>
    <s v="2019"/>
    <x v="1"/>
    <s v="JORGE HUMBERTO OSORIO VÉLEZ"/>
    <s v="JUAN PABLO VALENCIA GRAJALES "/>
    <s v="192.922"/>
    <s v="ORDINARIA"/>
    <s v="OTRAS"/>
    <s v="ALTO"/>
    <s v="ALTO"/>
    <s v="ALTO"/>
    <s v="ALTO"/>
    <n v="1"/>
    <s v="ALTA"/>
    <n v="29895031"/>
    <n v="0.33"/>
    <s v="CONTESTACIÓN"/>
    <n v="0"/>
    <s v="NO"/>
    <n v="0"/>
    <s v="6 año"/>
    <s v="PAOLA LEAL SANCHEZ"/>
    <n v="4011"/>
    <d v="2019-09-16T00:00:00"/>
    <n v="147321"/>
    <s v="EDUCACION"/>
    <s v="Declaratoria Contrato Realidad"/>
    <d v="2020-08-31T00:00:00"/>
    <s v="2016-02"/>
    <s v="6"/>
    <s v="2020-07"/>
    <n v="0.81112653258637668"/>
    <n v="24248652.836592242"/>
    <n v="8002055.4360754406"/>
    <d v="2022-02-21T00:00:00"/>
    <n v="1.4767123287671233"/>
    <n v="4.3843078519294892E-2"/>
    <n v="7909668.1344371019"/>
    <n v="1"/>
    <s v="ALTA"/>
    <x v="0"/>
    <n v="7909668.1344371019"/>
  </r>
  <r>
    <n v="2410"/>
    <d v="2016-11-21T00:00:00"/>
    <d v="2016-09-05T00:00:00"/>
    <s v="JUZGADO 21 LABORAL DEL CIRCUITO DE MEDELLÍN"/>
    <s v="05001310502120160105800"/>
    <s v="2019"/>
    <x v="1"/>
    <s v="OMAR ANTONIO MORA ACEVEDO"/>
    <s v="STEFAN BRAVO MARTÍNEZ"/>
    <s v="7.495"/>
    <s v="ORDINARIA"/>
    <s v="OTRAS"/>
    <s v="BAJO"/>
    <s v="BAJO"/>
    <s v="MEDIO   "/>
    <s v="BAJO"/>
    <n v="9.5000000000000001E-2"/>
    <s v="REMOTA"/>
    <n v="521676480"/>
    <n v="0.2"/>
    <s v="CONTESTACIÓN"/>
    <n v="0"/>
    <s v="NO"/>
    <n v="0"/>
    <s v="6 años"/>
    <s v="PAOLA LEAL SANCHEZ"/>
    <n v="4011"/>
    <d v="2019-09-16T00:00:00"/>
    <n v="147321"/>
    <s v="INFRAESTRUCTURA"/>
    <s v="Reclama indemnización por despido sin justa causa."/>
    <d v="2020-08-31T00:00:00"/>
    <s v="2016-11"/>
    <s v="6"/>
    <s v="2020-07"/>
    <n v="0.79016316489215555"/>
    <n v="412209538.48659927"/>
    <n v="82441907.697319865"/>
    <d v="2022-11-20T00:00:00"/>
    <n v="2.2219178082191782"/>
    <n v="4.3843078519294892E-2"/>
    <n v="81013930.035099655"/>
    <n v="9.5000000000000001E-2"/>
    <s v="REMOTA"/>
    <x v="1"/>
    <n v="0"/>
  </r>
  <r>
    <n v="2411"/>
    <d v="2017-06-20T00:00:00"/>
    <d v="2017-05-19T00:00:00"/>
    <s v="JUZGADO 12 LABORAL DEL CIRCUITO DE MEDELLÍN"/>
    <s v="05001310501220170054800"/>
    <s v="2019"/>
    <x v="1"/>
    <s v="MARÍA STELLA ISAZA AVENDAÑO"/>
    <s v="FRANCISCO ALBERTO GIRALDO LUNA"/>
    <s v="122.621"/>
    <s v="ORDINARIA"/>
    <s v="PENSIÓN DE SOBREVIVIENTES"/>
    <s v="BAJO"/>
    <s v="BAJO"/>
    <s v="MEDIO   "/>
    <s v="BAJO"/>
    <n v="9.5000000000000001E-2"/>
    <s v="REMOTA"/>
    <n v="53115624"/>
    <n v="0"/>
    <s v="CONTESTACIÓN"/>
    <n v="0"/>
    <s v="NO"/>
    <n v="0"/>
    <s v="5 años"/>
    <s v="PAOLA LEAL SANCHEZ"/>
    <n v="4011"/>
    <d v="2019-09-16T00:00:00"/>
    <n v="147321"/>
    <s v="GESTION HUMANA Y DLLO ORGANIZACIONAL"/>
    <s v="Pensión de Sobreviveintes"/>
    <d v="2020-08-31T00:00:00"/>
    <s v="2017-06"/>
    <s v="5"/>
    <s v="2020-07"/>
    <n v="0.76136533047353394"/>
    <n v="40440394.620067969"/>
    <n v="0"/>
    <d v="2022-06-19T00:00:00"/>
    <n v="1.8"/>
    <n v="4.3843078519294892E-2"/>
    <n v="0"/>
    <n v="9.5000000000000001E-2"/>
    <s v="REMOTA"/>
    <x v="1"/>
    <n v="0"/>
  </r>
  <r>
    <n v="2412"/>
    <d v="2018-06-07T00:00:00"/>
    <d v="2018-05-07T00:00:00"/>
    <s v="JUZGADO 13 LABORAL DEL CIRCUITO DE  MEDELLÍN"/>
    <s v="05001310501320180027700"/>
    <s v="2019"/>
    <x v="1"/>
    <s v="CLAUDIA PATRICIA ZAPATA GALEANO"/>
    <s v="NICOLAS OCTAVIO ARIMENDI VILLEGAS"/>
    <s v="140.233"/>
    <s v="ORDINARIA"/>
    <s v="RECONOCIMIENTO Y PAGO DE OTRAS PRESTACIONES SALARIALES, SOLCIALES Y SALARIOS"/>
    <s v="MEDIO   "/>
    <s v="BAJO"/>
    <s v="BAJO"/>
    <s v="BAJO"/>
    <n v="0.14000000000000001"/>
    <s v="BAJA"/>
    <n v="0"/>
    <n v="0"/>
    <s v="AUDIENCIA INICIAL O PRIMERA AUDIENCIA"/>
    <n v="0"/>
    <s v="NO"/>
    <n v="0"/>
    <s v="3 años"/>
    <s v="PAOLA LEAL SANCHEZ"/>
    <n v="4011"/>
    <d v="2019-09-16T00:00:00"/>
    <n v="147321"/>
    <s v="EDUCACION"/>
    <s v="RECONOCIMIENTO Y PAGO DE OTRAS PRESTACIONES SALARIALES, SOLCIALES Y SALARIOS"/>
    <d v="2020-08-31T00:00:00"/>
    <s v="2018-06"/>
    <s v="3"/>
    <s v="2020-07"/>
    <n v="0.73777124655030268"/>
    <n v="0"/>
    <n v="0"/>
    <d v="2021-06-06T00:00:00"/>
    <n v="0.76438356164383559"/>
    <n v="4.3843078519294892E-2"/>
    <n v="0"/>
    <n v="0.14000000000000001"/>
    <s v="BAJA"/>
    <x v="2"/>
    <n v="0"/>
  </r>
  <r>
    <n v="2413"/>
    <d v="2018-06-05T00:00:00"/>
    <d v="2018-06-01T00:00:00"/>
    <s v="JUZGADO 04 LABORAL DEL CIRCUITO DE MEDELLÍN"/>
    <s v="05001310500420180038100"/>
    <s v="2019"/>
    <x v="1"/>
    <s v="NICOLAS HUMBERTO HANEO MARÍN"/>
    <s v="NICOLAS OCTAVIO ARIMENDI VILLEGAS"/>
    <s v="140.233"/>
    <s v="ORDINARIA"/>
    <s v="RECONOCIMIENTO Y PAGO DE OTRAS PRESTACIONES SALARIALES, SOLCIALES Y SALARIOS"/>
    <s v="MEDIO   "/>
    <s v="BAJO"/>
    <s v="BAJO"/>
    <s v="BAJO"/>
    <n v="0.14000000000000001"/>
    <s v="BAJA"/>
    <n v="0"/>
    <n v="0"/>
    <s v="CONTESTACIÓN"/>
    <n v="0"/>
    <s v="NO"/>
    <n v="0"/>
    <s v="3 años"/>
    <s v="PAOLA LEAL SANCHEZ"/>
    <n v="4011"/>
    <d v="2019-09-16T00:00:00"/>
    <n v="147321"/>
    <s v="EDUCACION"/>
    <s v="RECONOCIMIENTO Y PAGO DE OTRAS PRESTACIONES SALARIALES, SOLCIALES Y SALARIOS"/>
    <d v="2020-08-31T00:00:00"/>
    <s v="2018-06"/>
    <s v="3"/>
    <s v="2020-07"/>
    <n v="0.73777124655030268"/>
    <n v="0"/>
    <n v="0"/>
    <d v="2021-06-04T00:00:00"/>
    <n v="0.75890410958904109"/>
    <n v="4.3843078519294892E-2"/>
    <n v="0"/>
    <n v="0.14000000000000001"/>
    <s v="BAJA"/>
    <x v="2"/>
    <n v="0"/>
  </r>
  <r>
    <n v="2414"/>
    <d v="2017-10-06T00:00:00"/>
    <d v="2017-09-28T00:00:00"/>
    <s v="JUZGADO 13 LABORAL DEL CIRCUITO DE MEDELLÍN"/>
    <s v="05001310501320170083200"/>
    <s v="2019"/>
    <x v="1"/>
    <s v="GLORIA ELENA VANEGAS TOBÓN"/>
    <s v="CLAUDIA INÉS LOPERA SEPULVEDA"/>
    <s v="149.595"/>
    <s v="ORDINARIA"/>
    <s v="PENSIÓN DE SOBREVIVIENTES"/>
    <s v="BAJO"/>
    <s v="BAJO"/>
    <s v="BAJO"/>
    <s v="BAJO"/>
    <n v="0.05"/>
    <s v="REMOTA"/>
    <n v="0"/>
    <n v="0"/>
    <s v="  SENTENCIA 2DA FAVORABLE"/>
    <n v="0"/>
    <s v="NO"/>
    <n v="0"/>
    <s v="5 años"/>
    <s v="PAOLA LEAL SANCHEZ"/>
    <n v="4011"/>
    <d v="2019-09-16T00:00:00"/>
    <n v="147321"/>
    <s v="GESTION HUMANA Y DLLO ORGANIZACIONAL"/>
    <s v="Solicita el reconocimiento y pago de la pensión de Sobreviveinte"/>
    <d v="2020-08-31T00:00:00"/>
    <s v="2017-10"/>
    <s v="5"/>
    <s v="2020-07"/>
    <n v="0.76025622916343338"/>
    <n v="0"/>
    <n v="0"/>
    <d v="2022-10-05T00:00:00"/>
    <n v="2.095890410958904"/>
    <n v="4.3843078519294892E-2"/>
    <n v="0"/>
    <n v="0.05"/>
    <s v="REMOTA"/>
    <x v="1"/>
    <n v="0"/>
  </r>
  <r>
    <n v="2415"/>
    <d v="2018-06-27T00:00:00"/>
    <d v="2018-06-13T00:00:00"/>
    <s v="JUZGADO 22 LABORAL DEL CIRCUITO DE  MEDELLÍN"/>
    <s v="05001310502220180030200"/>
    <s v="2019"/>
    <x v="1"/>
    <s v="MIGUEL ELIAS LOPEZ MANYOMA"/>
    <s v="SANTOS SAMUEL ASPRILLA MOSQUERA"/>
    <s v="249.555"/>
    <s v="ORDINARIA"/>
    <s v="RECONOCIMIENTO Y PAGO DE OTRAS PRESTACIONES SALARIALES, SOLCIALES Y SALARIOS"/>
    <s v="BAJO"/>
    <s v="BAJO"/>
    <s v="MEDIO   "/>
    <s v="MEDIO   "/>
    <n v="0.2525"/>
    <s v="MEDIA"/>
    <n v="159655044"/>
    <n v="0"/>
    <s v="CONTESTACIÓN"/>
    <n v="0"/>
    <s v="NO"/>
    <n v="0"/>
    <s v="3 años"/>
    <s v="PAOLA LEAL SANCHEZ"/>
    <n v="4011"/>
    <d v="2019-09-16T00:00:00"/>
    <n v="147321"/>
    <s v="EDUCACION"/>
    <s v="RECONOCIMIENTO Y PAGO DE OTRAS PRESTACIONES SALARIALES, SOLCIALES Y SALARIOS"/>
    <d v="2020-08-31T00:00:00"/>
    <s v="2018-06"/>
    <s v="3"/>
    <s v="2020-07"/>
    <n v="0.73777124655030268"/>
    <n v="117788900.82992342"/>
    <n v="0"/>
    <d v="2021-06-26T00:00:00"/>
    <n v="0.81917808219178079"/>
    <n v="4.3843078519294892E-2"/>
    <n v="0"/>
    <n v="0.2525"/>
    <s v="MEDIA"/>
    <x v="2"/>
    <n v="0"/>
  </r>
  <r>
    <n v="2416"/>
    <d v="2019-01-16T00:00:00"/>
    <d v="2018-11-30T00:00:00"/>
    <s v="JUZGADO 05 LABORAL DEL CIRCUITO DE MEDELLÍN"/>
    <s v="05001310500520180092400"/>
    <s v="2019"/>
    <x v="1"/>
    <s v="MARÍA EUGENIA RAMIREZ HENAO Y OTROS"/>
    <s v="GUILLERMO LEÓN GALEANO MARÍN"/>
    <s v="81.864"/>
    <s v="ORDINARIA"/>
    <s v="OTRAS"/>
    <s v="BAJO"/>
    <s v="BAJO"/>
    <s v="MEDIO   "/>
    <s v="MEDIO   "/>
    <n v="0.2525"/>
    <s v="MEDIA"/>
    <n v="127067514"/>
    <n v="0"/>
    <s v="AUDIENCIA INICIAL O PRIMERA AUDIENCIA"/>
    <n v="0"/>
    <s v="NO"/>
    <n v="0"/>
    <s v="6 años"/>
    <s v="PAOLA LEAL SANCHEZ"/>
    <n v="4011"/>
    <d v="2019-09-16T00:00:00"/>
    <n v="147321"/>
    <s v="FABRICA DE LICORES DE ANTIOQUIA"/>
    <s v="Reclama Prima de Vida Cara"/>
    <d v="2020-08-31T00:00:00"/>
    <s v="2019-01"/>
    <s v="6"/>
    <s v="2020-07"/>
    <n v="1.0434541229259338"/>
    <n v="132589121.37324882"/>
    <n v="0"/>
    <d v="2025-01-14T00:00:00"/>
    <n v="4.375342465753425"/>
    <n v="4.3843078519294892E-2"/>
    <n v="0"/>
    <n v="0.2525"/>
    <s v="MEDIA"/>
    <x v="2"/>
    <n v="0"/>
  </r>
  <r>
    <n v="2417"/>
    <d v="2019-06-07T00:00:00"/>
    <d v="2019-05-14T00:00:00"/>
    <s v="JUZGADO 19 LABORAL DEL CIRCUITO DE MEDELLÍN"/>
    <s v="05001310501920190028400"/>
    <s v="2019"/>
    <x v="1"/>
    <s v="ANA TERESA LÓPEZ BEDOYA"/>
    <s v="JULIA FERNANDA MUÑOZ RINCÓN"/>
    <n v="215278"/>
    <s v="ORDINARIA"/>
    <s v="RECONOCIMIENTO Y PAGO DE OTRAS PRESTACIONES SALARIALES, SOLCIALES Y SALARIOS"/>
    <s v="MEDIO   "/>
    <s v="MEDIO   "/>
    <s v="ALTO"/>
    <s v="ALTO"/>
    <n v="0.72499999999999998"/>
    <s v="ALTA"/>
    <n v="48944751"/>
    <n v="1"/>
    <s v="CONTESTACIÓN"/>
    <n v="0"/>
    <s v="NO"/>
    <n v="0"/>
    <s v="3 años"/>
    <s v="PAOLA LEAL SANCHEZ"/>
    <n v="4011"/>
    <d v="2019-09-16T00:00:00"/>
    <n v="147321"/>
    <s v="EDUCACION"/>
    <s v="RECONOCIMIENTO Y PAGO DE OTRAS PRESTACIONES SALARIALES, SOLCIALES Y SALARIOS DEL CONTRATO DE BRILLADORA LA ESMERALDA"/>
    <d v="2020-08-31T00:00:00"/>
    <s v="2019-06"/>
    <s v="3"/>
    <s v="2020-07"/>
    <n v="1.022003699737124"/>
    <n v="50021716.6047123"/>
    <n v="50021716.6047123"/>
    <d v="2022-06-06T00:00:00"/>
    <n v="1.7643835616438357"/>
    <n v="4.3843078519294892E-2"/>
    <n v="49332467.462723471"/>
    <n v="0.72499999999999998"/>
    <s v="ALTA"/>
    <x v="0"/>
    <n v="49332467.462723471"/>
  </r>
  <r>
    <n v="2418"/>
    <d v="2019-02-22T00:00:00"/>
    <d v="2019-01-22T00:00:00"/>
    <s v="JUZGADO CIVIL - LABORAL DE CAUCASIA ANTIOQUIA"/>
    <s v="05154311200120190001400"/>
    <s v="2019"/>
    <x v="1"/>
    <s v="LUIS FERNANDO TORO FERNANDEZ"/>
    <s v="JULIA FERNANDA MUÑOZ RINCÓN"/>
    <n v="215278"/>
    <s v="ORDINARIA"/>
    <s v="RECONOCIMIENTO Y PAGO DE OTRAS PRESTACIONES SALARIALES, SOLCIALES Y SALARIOS"/>
    <s v="ALTO"/>
    <s v="ALTO"/>
    <s v="MEDIO   "/>
    <s v="ALTO"/>
    <n v="0.95000000000000007"/>
    <s v="ALTA"/>
    <n v="38771476"/>
    <n v="1"/>
    <s v="CONTESTACIÓN"/>
    <n v="0"/>
    <s v="NO"/>
    <n v="0"/>
    <s v="3 años"/>
    <s v="PAOLA LEAL SANCHEZ"/>
    <n v="4011"/>
    <d v="2019-09-16T00:00:00"/>
    <n v="147321"/>
    <s v="EDUCACION"/>
    <s v="RECONOCIMIENTO Y PAGO DE OTRAS PRESTACIONES SALARIALES, SOLCIALES Y SALARIOS, derivados del contrato con Brilladora La Esmeralda"/>
    <d v="2020-08-31T00:00:00"/>
    <s v="2019-02"/>
    <s v="3"/>
    <s v="2020-07"/>
    <n v="1.0374579956513144"/>
    <n v="40223777.779403038"/>
    <n v="40223777.779403038"/>
    <d v="2022-02-21T00:00:00"/>
    <n v="1.4767123287671233"/>
    <n v="4.3843078519294892E-2"/>
    <n v="39759376.311501965"/>
    <n v="0.95000000000000007"/>
    <s v="ALTA"/>
    <x v="0"/>
    <n v="39759376.311501965"/>
  </r>
  <r>
    <n v="2419"/>
    <d v="2017-01-24T00:00:00"/>
    <d v="2016-12-14T00:00:00"/>
    <s v="JUZGADO CIVIL-LABORAL DEL CIRCUITO DE EL SANTUARIO"/>
    <s v="05697311300120160105000"/>
    <s v="2019"/>
    <x v="2"/>
    <s v="OSCAR EMILIO GALVIS MEJÍA"/>
    <s v="LUIS HERNAN ALZATE MARTÍNEZ"/>
    <s v="115.921"/>
    <s v="ORDINARIA"/>
    <s v="OTRAS"/>
    <s v="BAJO"/>
    <s v="BAJO"/>
    <s v="BAJO"/>
    <s v="BAJO"/>
    <n v="0.05"/>
    <s v="REMOTA"/>
    <n v="0"/>
    <n v="0"/>
    <s v="CONTESTACIÓN"/>
    <n v="0"/>
    <s v="NO"/>
    <n v="0"/>
    <s v="5 años"/>
    <s v="PAOLA LEAL SANCHEZ"/>
    <n v="4011"/>
    <d v="2019-09-16T00:00:00"/>
    <n v="147321"/>
    <s v="PLANEACION"/>
    <s v="Proceso de pertenencia, nos vincularon para que intervinieramos como litisconsorte facultativo"/>
    <d v="2020-08-31T00:00:00"/>
    <s v="2017-01"/>
    <s v="5"/>
    <s v="2020-07"/>
    <n v="0.77890601703822215"/>
    <n v="0"/>
    <n v="0"/>
    <d v="2022-01-23T00:00:00"/>
    <n v="1.3972602739726028"/>
    <n v="4.3843078519294892E-2"/>
    <n v="0"/>
    <n v="0.05"/>
    <s v="REMOTA"/>
    <x v="1"/>
    <n v="0"/>
  </r>
  <r>
    <n v="2420"/>
    <d v="2019-12-12T00:00:00"/>
    <d v="2019-12-06T00:00:00"/>
    <s v="JUZGADO 29 ADMINISTRATIVO ORAL DEL CIRCUITO"/>
    <s v="05001333302920190051300"/>
    <n v="2020"/>
    <x v="0"/>
    <s v="JORGE MARIO SÁNCHEZ ZAPATA"/>
    <s v="FRANCISCO ALBERTO GIRALDO LUNA"/>
    <n v="122621"/>
    <s v="NULIDAD Y RESTABLECIMIENTO DEL DERECHO - LABORAL"/>
    <s v="PENSIÓN DE SOBREVIVIENTES"/>
    <s v="MEDIO   "/>
    <s v="MEDIO   "/>
    <s v="MEDIO   "/>
    <s v="MEDIO   "/>
    <n v="0.5"/>
    <s v="MEDIA"/>
    <n v="35022789"/>
    <n v="0"/>
    <s v="ADMISIÓN"/>
    <m/>
    <s v="NO"/>
    <n v="0"/>
    <s v="5 años"/>
    <s v="PAOLA LEAL SANCHEZ"/>
    <n v="4011"/>
    <d v="2019-09-16T00:00:00"/>
    <n v="147321"/>
    <s v="GESTION HUMANA Y DLLO ORGANIZACIONAL"/>
    <s v="Solicita el reconocimiento y pago de la pensión de Sobreviveinte, se notificó el 11 de febrero de 2020"/>
    <d v="2020-08-31T00:00:00"/>
    <s v="2019-12"/>
    <s v="5"/>
    <s v="2020-07"/>
    <n v="1.011271676300578"/>
    <n v="35417554.540751442"/>
    <n v="0"/>
    <d v="2024-12-10T00:00:00"/>
    <n v="4.279452054794521"/>
    <n v="4.3843078519294892E-2"/>
    <n v="0"/>
    <n v="0.5"/>
    <s v="MEDIA"/>
    <x v="2"/>
    <n v="0"/>
  </r>
  <r>
    <n v="2421"/>
    <d v="2019-12-13T00:00:00"/>
    <d v="2019-11-23T00:00:00"/>
    <s v="TRIBUNAL ADMINISTRATIVO DE ANTIOQUIA"/>
    <s v="05001233300020190276400"/>
    <n v="2020"/>
    <x v="0"/>
    <s v="CONTINENTAL GOLD LIMITED"/>
    <s v="ANDRES FELIPE DEVIA"/>
    <n v="205416"/>
    <s v="NULIDAD Y RESTABLECIMIENTO DEL DERECHO"/>
    <s v="OTRAS"/>
    <s v="MEDIO   "/>
    <s v="MEDIO   "/>
    <s v="MEDIO   "/>
    <s v="MEDIO   "/>
    <n v="0.5"/>
    <s v="MEDIA"/>
    <n v="7518050450"/>
    <n v="0"/>
    <s v=" TRASLADO DE LAS EXCEPCIONES"/>
    <m/>
    <s v="NO"/>
    <n v="0"/>
    <s v="5 años"/>
    <s v="PAOLA LEAL SANCHEZ"/>
    <n v="4011"/>
    <d v="2019-09-16T00:00:00"/>
    <n v="147321"/>
    <s v="HACIENDA"/>
    <s v="Solicita Nulidad y restablecimiento del derecho de actos administrativos por concepto de impuesto de registro - notificación 28 de enero de 2020"/>
    <d v="2020-08-31T00:00:00"/>
    <s v="2019-12"/>
    <s v="5"/>
    <s v="2020-07"/>
    <n v="1.011271676300578"/>
    <n v="7602791481.0838146"/>
    <n v="0"/>
    <d v="2024-12-11T00:00:00"/>
    <n v="4.2821917808219174"/>
    <n v="4.3843078519294892E-2"/>
    <n v="0"/>
    <n v="0.5"/>
    <s v="MEDIA"/>
    <x v="2"/>
    <n v="0"/>
  </r>
  <r>
    <n v="2422"/>
    <d v="2019-01-22T00:00:00"/>
    <d v="2018-12-14T00:00:00"/>
    <s v="JUZGADO 13 ADMITIVO ORAL MEDELLIN"/>
    <s v="05001333301320180051600"/>
    <s v="2019"/>
    <x v="0"/>
    <s v="MARGARITA MARIA ARANGO URIBE"/>
    <s v="ALVARO QUINTERO SEPULVEDA"/>
    <n v="75264"/>
    <s v="NULIDAD Y RESTABLECIMIENTO DEL DERECHO - LABORAL"/>
    <s v="RECONOCIMIENTO Y PAGO DE OTRAS PRESTACIONES SALARIALES, SOLCIALES Y SALARIOS"/>
    <s v="BAJO"/>
    <s v="BAJO"/>
    <s v="BAJO"/>
    <s v="MEDIO   "/>
    <n v="0.20749999999999999"/>
    <s v="BAJA"/>
    <n v="1206195"/>
    <n v="0"/>
    <s v=" RECURSO DE APELACIÓN SENTENCIA"/>
    <m/>
    <s v="NO"/>
    <n v="0"/>
    <s v="3 años"/>
    <s v="PAOLA LEAL SANCHEZ"/>
    <n v="4011"/>
    <d v="2019-09-16T00:00:00"/>
    <n v="147321"/>
    <s v="GESTION HUMANA Y DLLO ORGANIZACIONAL"/>
    <s v="PRIMA DE VIDA CARA"/>
    <d v="2020-08-31T00:00:00"/>
    <s v="2019-01"/>
    <s v="3"/>
    <s v="2020-07"/>
    <n v="1.0434541229259338"/>
    <n v="1258609.1458026466"/>
    <n v="0"/>
    <d v="2022-01-21T00:00:00"/>
    <n v="1.3917808219178083"/>
    <n v="4.3843078519294892E-2"/>
    <n v="0"/>
    <n v="0.20749999999999999"/>
    <s v="BAJA"/>
    <x v="2"/>
    <n v="0"/>
  </r>
  <r>
    <n v="2423"/>
    <d v="2018-12-12T00:00:00"/>
    <d v="2018-12-05T00:00:00"/>
    <s v="JUZGADO 22 ADMITIVO ORAL MEDELLIN"/>
    <s v="05001333302220180051600"/>
    <s v="2019"/>
    <x v="0"/>
    <s v="WILSON OSPINA ORTIZ"/>
    <s v="ALVARO QUINTERO SEPULVEDA"/>
    <n v="75264"/>
    <s v="NULIDAD Y RESTABLECIMIENTO DEL DERECHO - LABORAL"/>
    <s v="RECONOCIMIENTO Y PAGO DE OTRAS PRESTACIONES SALARIALES, SOLCIALES Y SALARIOS"/>
    <s v="BAJO"/>
    <s v="BAJO"/>
    <s v="BAJO"/>
    <s v="MEDIO   "/>
    <n v="0.20749999999999999"/>
    <s v="BAJA"/>
    <n v="865405"/>
    <n v="0"/>
    <s v=" RECURSO DE APELACIÓN SENTENCIA"/>
    <n v="0"/>
    <s v="NO"/>
    <n v="0"/>
    <s v="3 años"/>
    <s v="PAOLA LEAL SANCHEZ"/>
    <n v="4011"/>
    <d v="2019-09-16T00:00:00"/>
    <n v="147321"/>
    <s v="GESTION HUMANA Y DLLO ORGANIZACIONAL"/>
    <s v="PRIMA DE VIDA CARA"/>
    <d v="2020-08-31T00:00:00"/>
    <s v="2018-12"/>
    <s v="3"/>
    <s v="2020-07"/>
    <n v="0.73268911507362433"/>
    <n v="634072.82363028987"/>
    <n v="0"/>
    <d v="2021-12-11T00:00:00"/>
    <n v="1.2794520547945205"/>
    <n v="4.3843078519294892E-2"/>
    <n v="0"/>
    <n v="0.20749999999999999"/>
    <s v="BAJA"/>
    <x v="2"/>
    <n v="0"/>
  </r>
  <r>
    <n v="2424"/>
    <d v="2018-10-29T00:00:00"/>
    <d v="2018-09-05T00:00:00"/>
    <s v="JUZGADO 22 ADMITIVO ORAL MEDELLIN"/>
    <s v="05001333302220180038200"/>
    <s v="2019"/>
    <x v="0"/>
    <s v="LUIS FERNANDO PALACIO TAMAYO"/>
    <s v="ALVARO QUINTERO SEPULVEDA"/>
    <n v="75264"/>
    <s v="NULIDAD Y RESTABLECIMIENTO DEL DERECHO - LABORAL"/>
    <s v="RECONOCIMIENTO Y PAGO DE OTRAS PRESTACIONES SALARIALES, SOLCIALES Y SALARIOS"/>
    <s v="BAJO"/>
    <s v="BAJO"/>
    <s v="BAJO"/>
    <s v="MEDIO   "/>
    <n v="0.20749999999999999"/>
    <s v="BAJA"/>
    <n v="0"/>
    <n v="0"/>
    <s v=" ALEGATOS DE SEGUNDA"/>
    <n v="0"/>
    <s v="NO"/>
    <n v="0"/>
    <s v="3 años"/>
    <s v="PAOLA LEAL SANCHEZ"/>
    <n v="4011"/>
    <d v="2019-09-16T00:00:00"/>
    <n v="147321"/>
    <s v="GESTION HUMANA Y DLLO ORGANIZACIONAL"/>
    <s v="PRIMA DE VIDA CARA"/>
    <d v="2020-08-31T00:00:00"/>
    <s v="2018-10"/>
    <s v="3"/>
    <s v="2020-07"/>
    <n v="0.73572886802285709"/>
    <n v="0"/>
    <n v="0"/>
    <d v="2021-10-28T00:00:00"/>
    <n v="1.1589041095890411"/>
    <n v="4.3843078519294892E-2"/>
    <n v="0"/>
    <n v="0.20749999999999999"/>
    <s v="BAJA"/>
    <x v="2"/>
    <n v="0"/>
  </r>
  <r>
    <n v="2425"/>
    <d v="2019-09-03T00:00:00"/>
    <d v="2019-08-23T00:00:00"/>
    <s v="JUZGADO 33 ADMITIVO ORAL MEDELLIN"/>
    <s v="05001333303320190035400"/>
    <s v="2019"/>
    <x v="0"/>
    <s v="LUZ ALBA LÓPEZ ARANGO"/>
    <s v="ALVARO QUINTERO SEPULVEDA"/>
    <n v="75264"/>
    <s v="NULIDAD Y RESTABLECIMIENTO DEL DERECHO - LABORAL"/>
    <s v="RECONOCIMIENTO Y PAGO DE OTRAS PRESTACIONES SALARIALES, SOLCIALES Y SALARIOS"/>
    <s v="BAJO"/>
    <s v="BAJO"/>
    <s v="BAJO"/>
    <s v="MEDIO   "/>
    <n v="0.20749999999999999"/>
    <s v="BAJA"/>
    <n v="918967"/>
    <n v="0"/>
    <s v="CONTESTACIÓN"/>
    <m/>
    <s v="NO"/>
    <n v="0"/>
    <s v="3 años"/>
    <s v="PAOLA LEAL SANCHEZ"/>
    <n v="4011"/>
    <d v="2019-09-16T00:00:00"/>
    <n v="147321"/>
    <s v="GESTION HUMANA Y DLLO ORGANIZACIONAL"/>
    <s v="PRIMA DE VIDA CARA"/>
    <d v="2020-08-31T00:00:00"/>
    <s v="2019-09"/>
    <s v="3"/>
    <s v="2020-07"/>
    <n v="1.016560139453806"/>
    <n v="934185.22167344566"/>
    <n v="0"/>
    <d v="2022-09-02T00:00:00"/>
    <n v="2.0054794520547947"/>
    <n v="4.3843078519294892E-2"/>
    <n v="0"/>
    <n v="0.20749999999999999"/>
    <s v="BAJA"/>
    <x v="2"/>
    <n v="0"/>
  </r>
  <r>
    <n v="2426"/>
    <d v="2018-11-26T00:00:00"/>
    <d v="2018-11-14T00:00:00"/>
    <s v="JUZGADO 08 ADMITIVO ORAL MEDELLIN"/>
    <s v="05001333300820180044800"/>
    <s v="2019"/>
    <x v="0"/>
    <s v="LUZ ELENA MAYA ADARVE"/>
    <s v="ALVARO QUINTERO SEPULVEDA"/>
    <n v="75264"/>
    <s v="NULIDAD Y RESTABLECIMIENTO DEL DERECHO - LABORAL"/>
    <s v="RECONOCIMIENTO Y PAGO DE OTRAS PRESTACIONES SALARIALES, SOLCIALES Y SALARIOS"/>
    <s v="BAJO"/>
    <s v="BAJO"/>
    <s v="BAJO"/>
    <s v="MEDIO   "/>
    <n v="0.20749999999999999"/>
    <s v="BAJA"/>
    <n v="1152411"/>
    <n v="0"/>
    <s v="CONTESTACIÓN"/>
    <n v="0"/>
    <s v="NO"/>
    <n v="0"/>
    <s v="3 años"/>
    <s v="PAOLA LEAL SANCHEZ"/>
    <n v="4011"/>
    <d v="2019-09-16T00:00:00"/>
    <n v="147321"/>
    <s v="GESTION HUMANA Y DLLO ORGANIZACIONAL"/>
    <s v="PRIMA DE VIDA CARA"/>
    <d v="2020-08-31T00:00:00"/>
    <s v="2018-11"/>
    <s v="3"/>
    <s v="2020-07"/>
    <n v="0.73486768506759159"/>
    <n v="846869.60381642834"/>
    <n v="0"/>
    <d v="2021-11-25T00:00:00"/>
    <n v="1.2356164383561643"/>
    <n v="4.3843078519294892E-2"/>
    <n v="0"/>
    <n v="0.20749999999999999"/>
    <s v="BAJA"/>
    <x v="2"/>
    <n v="0"/>
  </r>
  <r>
    <n v="2427"/>
    <d v="2019-02-21T00:00:00"/>
    <d v="2019-02-21T00:00:00"/>
    <s v="JUZGADO 36 PENAL MUNICIPAL CON FUNCION DE CONOCIMIENTO"/>
    <s v="05001400903620190005100"/>
    <s v="2019"/>
    <x v="3"/>
    <s v="MARIA GRACIELA ARIAS DE RONCANCIO"/>
    <s v="MARIA GRACIELA ARIAS DE RONCANCIO"/>
    <n v="21543423"/>
    <s v="TUTELA "/>
    <s v="RECONOCIMIENTO Y PAGO DE OTRAS PRESTACIONES SALARIALES, SOLCIALES Y SALARIOS"/>
    <s v="BAJO"/>
    <s v="BAJO"/>
    <s v="BAJO"/>
    <s v="MEDIO   "/>
    <n v="0.20749999999999999"/>
    <s v="BAJA"/>
    <n v="0"/>
    <n v="0"/>
    <s v=" RECURSO DE APELACIÓN SENTENCIA"/>
    <n v="0"/>
    <s v="NO"/>
    <n v="0"/>
    <s v="3 años"/>
    <s v="PAOLA LEAL SANCHEZ"/>
    <n v="4011"/>
    <d v="2019-09-16T00:00:00"/>
    <n v="147321"/>
    <s v="GESTION HUMANA Y DLLO ORGANIZACIONAL"/>
    <s v="PRIMA DE VIDA CARA"/>
    <d v="2020-08-31T00:00:00"/>
    <s v="2019-02"/>
    <s v="3"/>
    <s v="2020-07"/>
    <n v="1.0374579956513144"/>
    <n v="0"/>
    <n v="0"/>
    <d v="2022-02-20T00:00:00"/>
    <n v="1.473972602739726"/>
    <n v="4.3843078519294892E-2"/>
    <n v="0"/>
    <n v="0.20749999999999999"/>
    <s v="BAJA"/>
    <x v="2"/>
    <n v="0"/>
  </r>
  <r>
    <n v="2428"/>
    <d v="2019-02-04T00:00:00"/>
    <d v="2020-02-13T00:00:00"/>
    <s v="JUZGADO 30 ADMITIVO ORAL MEDELLIN"/>
    <s v="05001333303020200003500"/>
    <s v="2020"/>
    <x v="0"/>
    <s v="JOHON DAIRO RODRIGUEZ"/>
    <s v="MARIA JAZMIN CARVAJAL SERNA"/>
    <n v="32103371"/>
    <s v="REPARACIÓN DIRECTA"/>
    <s v="ACCIDENTE DE TRANSITO"/>
    <s v="BAJO"/>
    <s v="BAJO"/>
    <s v="BAJO"/>
    <s v="MEDIO   "/>
    <n v="0.20749999999999999"/>
    <s v="BAJA"/>
    <n v="275958157"/>
    <n v="0"/>
    <s v="ADMISIÓN"/>
    <n v="0"/>
    <s v="NO"/>
    <n v="0"/>
    <s v="3 años"/>
    <s v="PAOLA LEAL SANCHEZ"/>
    <n v="4011"/>
    <d v="2019-09-16T00:00:00"/>
    <n v="147321"/>
    <s v="INFRAESTRUCTURA"/>
    <s v="ACCIDENTE TRÁNSITO VIA SABANLARGA - EL ORO"/>
    <d v="2020-08-31T00:00:00"/>
    <s v="2019-02"/>
    <s v="3"/>
    <s v="2020-07"/>
    <n v="1.0374579956513144"/>
    <n v="286294996.44485074"/>
    <n v="0"/>
    <d v="2022-02-03T00:00:00"/>
    <n v="1.4273972602739726"/>
    <n v="4.3843078519294892E-2"/>
    <n v="0"/>
    <n v="0.20749999999999999"/>
    <s v="BAJA"/>
    <x v="2"/>
    <n v="0"/>
  </r>
  <r>
    <n v="2429"/>
    <d v="2019-04-02T00:00:00"/>
    <d v="2018-12-10T00:00:00"/>
    <s v="TRIBUNAL ADTIVO DE ANTIOQUIA"/>
    <s v="05001233300020180243500"/>
    <s v="2019"/>
    <x v="0"/>
    <s v="FONDO DE ADAPTACIÓN"/>
    <s v="RUBEN DARÍO BRAVO MUÑOZ"/>
    <n v="204369"/>
    <s v="CONTRACTUAL"/>
    <s v="LIQUIDACIÓN"/>
    <s v="ALTO"/>
    <s v="MEDIO   "/>
    <s v="MEDIO   "/>
    <s v="MEDIO   "/>
    <n v="0.6"/>
    <s v="ALTA"/>
    <n v="611062683"/>
    <n v="1"/>
    <s v=" TRASLADO DE LAS EXCEPCIONES"/>
    <n v="0"/>
    <s v="NO"/>
    <n v="0"/>
    <s v="7 años"/>
    <s v="PAOLA LEAL SANCHEZ"/>
    <n v="4011"/>
    <d v="2019-09-16T00:00:00"/>
    <n v="147321"/>
    <s v="DAPARD"/>
    <s v="Solicita la liquidación judicial del convenio 091 de 2012 y el consecuente pago de perjuicios causados por el Departamento de Antioquia por el incumplimiento de este convenio. "/>
    <d v="2020-08-31T00:00:00"/>
    <s v="2019-04"/>
    <s v="7"/>
    <s v="2020-07"/>
    <n v="1.0279083431257343"/>
    <n v="628116430.02849579"/>
    <n v="628116430.02849579"/>
    <d v="2026-03-31T00:00:00"/>
    <n v="5.5835616438356164"/>
    <n v="4.3843078519294892E-2"/>
    <n v="601133702.36828244"/>
    <n v="0.6"/>
    <s v="ALTA"/>
    <x v="0"/>
    <n v="601133702.36828244"/>
  </r>
  <r>
    <n v="2430"/>
    <d v="2019-09-10T00:00:00"/>
    <d v="2019-03-15T00:00:00"/>
    <s v="TRIBUNAL ADMINISTRATIVO DE ANTIOQUIA"/>
    <s v="05001233300020190079200"/>
    <s v="2019"/>
    <x v="0"/>
    <s v="WINERY INTERNATIONAL S.A"/>
    <s v="JENNY MADELENE POMAR CASTAÑO"/>
    <n v="89087"/>
    <s v="NULIDAD Y RESTABLECIMIENTO DEL DERECHO"/>
    <s v="OTRAS"/>
    <s v="MEDIO   "/>
    <s v="MEDIO   "/>
    <s v="MEDIO   "/>
    <s v="MEDIO   "/>
    <n v="0.5"/>
    <s v="MEDIA"/>
    <n v="2741560000"/>
    <n v="1"/>
    <s v="CONTESTACIÓN"/>
    <n v="0"/>
    <s v="NO"/>
    <n v="0"/>
    <s v="7 Años"/>
    <s v="PAOLA LEAL SANCHEZ"/>
    <n v="4011"/>
    <d v="2019-09-16T00:00:00"/>
    <n v="147321"/>
    <s v="FABRICA DE LICORES DE ANTIOQUIA"/>
    <s v="Se entrega demanda lista para contestar, sólo queda verificar caducidad en el expediente original"/>
    <d v="2020-08-31T00:00:00"/>
    <s v="2019-09"/>
    <s v="7"/>
    <s v="2020-07"/>
    <n v="1.016560139453806"/>
    <n v="2786960615.9209762"/>
    <n v="2786960615.9209762"/>
    <d v="2026-09-08T00:00:00"/>
    <n v="6.0246575342465754"/>
    <n v="4.3843078519294892E-2"/>
    <n v="2658002081.7593894"/>
    <n v="0.5"/>
    <s v="MEDIA"/>
    <x v="2"/>
    <n v="2658002081.7593894"/>
  </r>
  <r>
    <n v="2431"/>
    <d v="2019-11-19T00:00:00"/>
    <d v="2019-09-12T00:00:00"/>
    <s v="TRIBUNAL ADMINISTRATIVO DE ANTIOQUIA"/>
    <s v="05001233300020190199800"/>
    <s v="2019"/>
    <x v="0"/>
    <s v="KNIGTHS CAPITAL GROUP SRL"/>
    <s v="ANGIE JULIETT ROJAS MILLAN"/>
    <n v="28954"/>
    <s v="CONTRACTUAL"/>
    <s v="INCUMPLIMIENTO"/>
    <s v="MEDIO   "/>
    <s v="MEDIO   "/>
    <s v="BAJO"/>
    <s v="BAJO"/>
    <n v="0.29750000000000004"/>
    <s v="MEDIA"/>
    <n v="7236763830"/>
    <n v="1"/>
    <s v="ADMISIÓN"/>
    <n v="0"/>
    <s v="NO"/>
    <n v="0"/>
    <s v="10 años"/>
    <s v="PAOLA LEAL SANCHEZ"/>
    <n v="4011"/>
    <d v="2019-09-16T00:00:00"/>
    <n v="147321"/>
    <s v="FABRICA DE LICORES DE ANTIOQUIA"/>
    <s v="Se deben pedir antecedentes"/>
    <d v="2020-08-31T00:00:00"/>
    <s v="2019-11"/>
    <s v="10"/>
    <s v="2020-07"/>
    <n v="1.0138110875024144"/>
    <n v="7336711408.4904375"/>
    <n v="7336711408.4904375"/>
    <d v="2029-11-16T00:00:00"/>
    <n v="9.2164383561643834"/>
    <n v="4.3843078519294892E-2"/>
    <n v="6823784395.985342"/>
    <n v="0.29750000000000004"/>
    <s v="MEDIA"/>
    <x v="2"/>
    <n v="6823784395.985342"/>
  </r>
  <r>
    <n v="2432"/>
    <d v="2015-11-04T00:00:00"/>
    <d v="2016-01-25T00:00:00"/>
    <s v="JUZGADO 8 ADMINISTRATIVO ORAL MEDELLIN"/>
    <s v="05001333300820150120000"/>
    <s v="2019"/>
    <x v="0"/>
    <s v="GLORIA ISABEL VÁSQUEZ MOLINA"/>
    <s v="MARIA NOHELIA GOMEZ GOMEZ"/>
    <n v="37164"/>
    <s v="NULIDAD Y RESTABLECIMIENTO DEL DERECHO - LABORAL"/>
    <s v="PENSIÓN DE SOBREVIVIENTES"/>
    <s v="MEDIO   "/>
    <s v="MEDIO   "/>
    <s v="MEDIO   "/>
    <s v="MEDIO   "/>
    <n v="0.5"/>
    <s v="MEDIA"/>
    <n v="31200000"/>
    <n v="1"/>
    <s v=" RECURSO DE APELACIÓN SENTENCIA"/>
    <n v="0"/>
    <s v="NO"/>
    <n v="0"/>
    <s v="8 años"/>
    <s v="PAOLA LEAL SANCHEZ"/>
    <n v="4011"/>
    <d v="2019-09-16T00:00:00"/>
    <n v="147321"/>
    <s v="GESTION HUMANA Y DLLO ORGANIZACIONAL"/>
    <s v="Sustitución pensional"/>
    <d v="2020-08-31T00:00:00"/>
    <s v="2015-11"/>
    <s v="8"/>
    <s v="2020-07"/>
    <n v="0.83727667088522129"/>
    <n v="26123032.131618906"/>
    <n v="26123032.131618906"/>
    <d v="2023-11-02T00:00:00"/>
    <n v="3.1726027397260275"/>
    <n v="4.3843078519294892E-2"/>
    <n v="25479356.582854543"/>
    <n v="0.5"/>
    <s v="MEDIA"/>
    <x v="2"/>
    <n v="25479356.582854543"/>
  </r>
  <r>
    <n v="2433"/>
    <d v="2017-09-06T00:00:00"/>
    <d v="2017-08-24T00:00:00"/>
    <s v="JUZGADO 20 ADMINISTRATIVO DE MEDELLIN"/>
    <s v="05001333302020170043300"/>
    <s v="2019"/>
    <x v="0"/>
    <s v="LUZ MARINA YEPEZ UPEGUI"/>
    <s v="GABRIEL RAUL MANRIQUE BERRIO"/>
    <n v="115922"/>
    <s v="NULIDAD Y RESTABLECIMIENTO DEL DERECHO"/>
    <s v="RELIQUIDACIÓN DE LA PENSIÓN"/>
    <s v="BAJO"/>
    <s v="BAJO"/>
    <s v="BAJO"/>
    <s v="BAJO"/>
    <n v="0.05"/>
    <s v="REMOTA"/>
    <n v="5343282"/>
    <n v="0"/>
    <s v="CONTESTACIÓN"/>
    <n v="0"/>
    <s v="NO"/>
    <s v="NO"/>
    <n v="6"/>
    <s v="SOR MILDREY RESTREPO JARAMILLO"/>
    <n v="6431"/>
    <s v="18 DE ENERO DE 2017"/>
    <n v="147288"/>
    <s v="EDUCACION"/>
    <m/>
    <d v="2020-08-31T00:00:00"/>
    <s v="2017-09"/>
    <s v="6"/>
    <s v="2020-07"/>
    <n v="0.76038333983224338"/>
    <n v="4062942.6128255092"/>
    <n v="0"/>
    <d v="2023-09-05T00:00:00"/>
    <n v="3.0136986301369864"/>
    <n v="4.3843078519294892E-2"/>
    <n v="0"/>
    <n v="0.05"/>
    <s v="REMOTA"/>
    <x v="1"/>
    <n v="0"/>
  </r>
  <r>
    <n v="2434"/>
    <d v="2016-11-01T00:00:00"/>
    <d v="2016-10-18T00:00:00"/>
    <s v="JUZGADO14  ADMINISTRATIVO DE MEDELLIN"/>
    <s v="05001333301420160079400"/>
    <s v="2019"/>
    <x v="0"/>
    <s v="LUZ ODILIA MARIN DE SUAREZ "/>
    <s v="JHON JAIRO GAMBOA TORRES"/>
    <n v="165026"/>
    <s v="NULIDAD Y RESTABLECIMIENTO DEL DERECHO"/>
    <s v="RELIQUIDACIÓN DE LA PENSIÓN"/>
    <s v="BAJO"/>
    <s v="BAJO"/>
    <s v="BAJO"/>
    <s v="BAJO"/>
    <n v="0.05"/>
    <s v="REMOTA"/>
    <n v="12327471"/>
    <n v="0"/>
    <s v=" RECURSO DE APELACIÓN AUTO "/>
    <m/>
    <s v="NO"/>
    <s v="NO"/>
    <n v="7"/>
    <s v="SOR MILDREY RESTREPO JARAMILLO"/>
    <n v="6431"/>
    <s v="18 DE ENERO DE 2017"/>
    <n v="147288"/>
    <s v="EDUCACION"/>
    <m/>
    <d v="2020-08-31T00:00:00"/>
    <s v="2016-11"/>
    <s v="7"/>
    <s v="2020-07"/>
    <n v="0.79016316489215555"/>
    <n v="9740713.5004762653"/>
    <n v="0"/>
    <d v="2023-10-31T00:00:00"/>
    <n v="3.1671232876712327"/>
    <n v="4.3843078519294892E-2"/>
    <n v="0"/>
    <n v="0.05"/>
    <s v="REMOTA"/>
    <x v="1"/>
    <n v="0"/>
  </r>
  <r>
    <n v="2435"/>
    <d v="2017-03-08T00:00:00"/>
    <d v="2017-02-23T00:00:00"/>
    <s v="JUZGADO 20 ADMINISTRATIVO DE MEDELLIN"/>
    <s v="05001333302020170008700"/>
    <s v="2019"/>
    <x v="0"/>
    <s v="ESTHER EMILSEN ECHAVARRIA "/>
    <s v="GABRIEL RAUL MANRIQUE BERRIO"/>
    <n v="115922"/>
    <s v="NULIDAD Y RESTABLECIMIENTO DEL DERECHO"/>
    <s v="RELIQUIDACIÓN DE LA PENSIÓN"/>
    <s v="BAJO"/>
    <s v="BAJO"/>
    <s v="BAJO"/>
    <s v="BAJO"/>
    <n v="0.05"/>
    <s v="REMOTA"/>
    <n v="7265124"/>
    <n v="0"/>
    <s v=" ALEGATOS DE SEGUNDA"/>
    <m/>
    <s v="NO"/>
    <s v="NO"/>
    <n v="6"/>
    <s v="SOR MILDREY RESTREPO JARAMILLO"/>
    <n v="6431"/>
    <s v="18 DE ENERO DE 2017"/>
    <n v="147288"/>
    <s v="EDUCACION"/>
    <s v="Se declara probada en audiencia inicial la falta de legitimacion "/>
    <d v="2020-08-31T00:00:00"/>
    <s v="2017-03"/>
    <s v="6"/>
    <s v="2020-07"/>
    <n v="0.76757466281447584"/>
    <n v="5576525.1046053562"/>
    <n v="0"/>
    <d v="2023-03-07T00:00:00"/>
    <n v="2.515068493150685"/>
    <n v="4.3843078519294892E-2"/>
    <n v="0"/>
    <n v="0.05"/>
    <s v="REMOTA"/>
    <x v="1"/>
    <n v="0"/>
  </r>
  <r>
    <n v="2436"/>
    <d v="2017-02-01T00:00:00"/>
    <d v="2017-06-27T00:00:00"/>
    <s v="JUZGADO 34 ADMINISTRATIVO DE MEDELLIN"/>
    <s v="05001333303420170002900"/>
    <s v="2019"/>
    <x v="0"/>
    <s v="MARIA HAYDEE DE LA MILAGROSA "/>
    <s v="JULIA FERNANDA MUÑOZ RINCON "/>
    <n v="215278"/>
    <s v="NULIDAD Y RESTABLECIMIENTO DEL DERECHO"/>
    <s v="RELIQUIDACIÓN DE LA PENSIÓN"/>
    <s v="BAJO"/>
    <s v="BAJO"/>
    <s v="BAJO"/>
    <s v="BAJO"/>
    <n v="0.05"/>
    <s v="REMOTA"/>
    <n v="19403904"/>
    <n v="0"/>
    <s v=" SENTENCIA 1RA FAVORABLE"/>
    <m/>
    <s v="NO"/>
    <s v="NO"/>
    <n v="6"/>
    <s v="SOR MILDREY RESTREPO JARAMILLO"/>
    <n v="6431"/>
    <s v="18 DE ENERO DE 2017"/>
    <n v="147288"/>
    <s v="GESTION HUMANA Y DLLO ORGANIZACIONAL"/>
    <s v="La parte demandante Apelo el fallo"/>
    <d v="2020-08-31T00:00:00"/>
    <s v="2017-02"/>
    <s v="6"/>
    <s v="2020-07"/>
    <n v="0.77115025586143982"/>
    <n v="14963325.534310816"/>
    <n v="0"/>
    <d v="2023-01-31T00:00:00"/>
    <n v="2.419178082191781"/>
    <n v="4.3843078519294892E-2"/>
    <n v="0"/>
    <n v="0.05"/>
    <s v="REMOTA"/>
    <x v="1"/>
    <n v="0"/>
  </r>
  <r>
    <n v="2437"/>
    <d v="2017-06-23T00:00:00"/>
    <d v="2016-08-24T00:00:00"/>
    <s v="JUZGADO 10 ADMINISTRATIVO DE MEDELLIN"/>
    <s v="05001333301020160065500"/>
    <s v="2019"/>
    <x v="0"/>
    <s v="DIANA MARCELA INFANTE ZULUAGA"/>
    <s v="RAUL FERNANDO GUEVARA ARBOLEDA"/>
    <n v="209448"/>
    <s v="NULIDAD Y RESTABLECIMIENTO DEL DERECHO"/>
    <s v="INCENTIVO ANTIGÜEDAD"/>
    <s v="BAJO"/>
    <s v="BAJO"/>
    <s v="BAJO"/>
    <s v="BAJO"/>
    <n v="0.05"/>
    <s v="REMOTA"/>
    <n v="1617580"/>
    <n v="0"/>
    <s v="AUDIENCIA INICIAL O PRIMERA AUDIENCIA"/>
    <m/>
    <s v="NO"/>
    <s v="NO"/>
    <n v="7"/>
    <s v="SOR MILDREY RESTREPO JARAMILLO"/>
    <n v="6431"/>
    <s v="18 DE ENERO DE 2017"/>
    <n v="147288"/>
    <s v="GESTION HUMANA Y DLLO ORGANIZACIONAL"/>
    <m/>
    <d v="2020-08-31T00:00:00"/>
    <s v="2017-06"/>
    <s v="7"/>
    <s v="2020-07"/>
    <n v="0.76136533047353394"/>
    <n v="1231569.331267379"/>
    <n v="0"/>
    <d v="2024-06-21T00:00:00"/>
    <n v="3.8082191780821919"/>
    <n v="4.3843078519294892E-2"/>
    <n v="0"/>
    <n v="0.05"/>
    <s v="REMOTA"/>
    <x v="1"/>
    <n v="0"/>
  </r>
  <r>
    <n v="2438"/>
    <d v="2016-09-26T00:00:00"/>
    <d v="2016-08-30T00:00:00"/>
    <s v="JUZGADO 08 ADMINISTRATIVO DE MEDELLIN"/>
    <s v="05001333300820160066900"/>
    <s v="2019"/>
    <x v="0"/>
    <s v="JORGE LUIS AGUDELO ESTRADA"/>
    <s v="JAIRO IVAN LIZARAZO AVILA"/>
    <n v="41146"/>
    <s v="NULIDAD Y RESTABLECIMIENTO DEL DERECHO"/>
    <s v="RELIQUIDACIÓN DE LA PENSIÓN"/>
    <s v="BAJO"/>
    <s v="BAJO"/>
    <s v="BAJO"/>
    <s v="BAJO"/>
    <n v="0.05"/>
    <s v="REMOTA"/>
    <n v="11000000"/>
    <n v="0"/>
    <s v="  SENTENCIA 2DA FAVORABLE"/>
    <m/>
    <s v="NO"/>
    <s v="NO"/>
    <n v="7"/>
    <s v="SOR MILDREY RESTREPO JARAMILLO"/>
    <n v="6431"/>
    <s v="18 DE ENERO DE 2017"/>
    <n v="147288"/>
    <s v="GESTION HUMANA Y DLLO ORGANIZACIONAL"/>
    <s v="El fallo quedo ejecutoriado se liquidaron costas enconta de la parte demandante "/>
    <d v="2020-08-31T00:00:00"/>
    <s v="2016-09"/>
    <s v="7"/>
    <s v="2020-07"/>
    <n v="0.79057379366945824"/>
    <n v="8696311.7303640414"/>
    <n v="0"/>
    <d v="2023-09-25T00:00:00"/>
    <n v="3.0684931506849313"/>
    <n v="4.3843078519294892E-2"/>
    <n v="0"/>
    <n v="0.05"/>
    <s v="REMOTA"/>
    <x v="1"/>
    <n v="0"/>
  </r>
  <r>
    <n v="2439"/>
    <d v="2017-05-22T00:00:00"/>
    <d v="2017-05-11T00:00:00"/>
    <s v="JUZGADO 09 ADMINISTRATIVO DE MEDELLIN"/>
    <s v="05001333300920170024800"/>
    <s v="2019"/>
    <x v="0"/>
    <s v="JUAN FERNANDO RESTREPO"/>
    <s v="ROBERTO FERNANDO PAZ SALAS"/>
    <n v="20958"/>
    <s v="REPARACIÓN DIRECTA"/>
    <s v="FALLA EN EL SERVICIO OTRAS CAUSAS"/>
    <s v="MEDIO   "/>
    <s v="MEDIO   "/>
    <s v="MEDIO   "/>
    <s v="BAJO"/>
    <n v="0.34250000000000003"/>
    <s v="MEDIA"/>
    <n v="1679670000"/>
    <n v="0.2"/>
    <s v="CONTESTACIÓN"/>
    <m/>
    <s v="NO"/>
    <s v="NO"/>
    <n v="6"/>
    <s v="SOR MILDREY RESTREPO JARAMILLO"/>
    <n v="6431"/>
    <s v="18 DE ENERO DE 2017"/>
    <n v="147288"/>
    <s v="DAPARD"/>
    <m/>
    <d v="2020-08-31T00:00:00"/>
    <s v="2017-05"/>
    <s v="6"/>
    <s v="2020-07"/>
    <n v="0.76223816507249575"/>
    <n v="1280308578.727319"/>
    <n v="256061715.74546382"/>
    <d v="2023-05-21T00:00:00"/>
    <n v="2.7205479452054795"/>
    <n v="4.3843078519294892E-2"/>
    <n v="250641735.30600736"/>
    <n v="0.34250000000000003"/>
    <s v="MEDIA"/>
    <x v="2"/>
    <n v="250641735.30600736"/>
  </r>
  <r>
    <n v="2440"/>
    <d v="2017-09-26T00:00:00"/>
    <d v="2017-09-21T00:00:00"/>
    <s v="JUZGADO 33 ADMINISTRATIVO DE MEDELLIN"/>
    <s v="05001333303320170047600"/>
    <s v="2019"/>
    <x v="0"/>
    <s v="ANA MARGARITA MEJIA ALVAREZ"/>
    <s v="FRANKLIN ANDERSON ISAZA LONDOÑO"/>
    <n v="176462"/>
    <s v="NULIDAD Y RESTABLECIMIENTO DEL DERECHO"/>
    <s v="RELIQUIDACIÓN DE LA PENSIÓN"/>
    <s v="BAJO"/>
    <s v="BAJO"/>
    <s v="BAJO"/>
    <s v="BAJO"/>
    <n v="0.05"/>
    <s v="REMOTA"/>
    <n v="7039406"/>
    <n v="0"/>
    <s v=" RECURSO DE APELACIÓN SENTENCIA"/>
    <m/>
    <s v="NO"/>
    <s v="NO"/>
    <n v="6"/>
    <s v="SOR MILDREY RESTREPO JARAMILLO"/>
    <n v="6431"/>
    <s v="18 DE ENERO DE 2017"/>
    <n v="147288"/>
    <s v="EDUCACION"/>
    <m/>
    <d v="2020-08-31T00:00:00"/>
    <s v="2017-09"/>
    <s v="6"/>
    <s v="2020-07"/>
    <n v="0.76038333983224338"/>
    <n v="5352647.0447151326"/>
    <n v="0"/>
    <d v="2023-09-25T00:00:00"/>
    <n v="3.0684931506849313"/>
    <n v="4.3843078519294892E-2"/>
    <n v="0"/>
    <n v="0.05"/>
    <s v="REMOTA"/>
    <x v="1"/>
    <n v="0"/>
  </r>
  <r>
    <n v="2441"/>
    <d v="2017-08-18T00:00:00"/>
    <d v="2017-08-08T00:00:00"/>
    <s v="JUZGADO 10 ADMINISTRATIVO DE MEDELLIN"/>
    <s v="05001333301020170041300"/>
    <s v="2019"/>
    <x v="0"/>
    <s v="ANGELA MARIA Y LEON JAIME"/>
    <s v="KAREN PAULINA RESTREPO CASTRILLON"/>
    <n v="181656"/>
    <s v="REPARACIÓN DIRECTA"/>
    <s v="FALLA EN EL SERVICIO OTRAS CAUSAS"/>
    <s v="MEDIO   "/>
    <s v="MEDIO   "/>
    <s v="MEDIO   "/>
    <s v="MEDIO   "/>
    <n v="0.5"/>
    <s v="MEDIA"/>
    <n v="177052080"/>
    <n v="0.2"/>
    <s v=" OTRA"/>
    <m/>
    <s v="NO"/>
    <s v="NO"/>
    <n v="6"/>
    <s v="SOR MILDREY RESTREPO JARAMILLO"/>
    <n v="6431"/>
    <s v="18 DE ENERO DE 2017"/>
    <n v="147288"/>
    <s v="EDUCACION"/>
    <m/>
    <d v="2020-08-31T00:00:00"/>
    <s v="2017-08"/>
    <s v="6"/>
    <s v="2020-07"/>
    <n v="0.76068958550881771"/>
    <n v="134681673.34867403"/>
    <n v="26936334.669734806"/>
    <d v="2023-08-17T00:00:00"/>
    <n v="2.9616438356164383"/>
    <n v="4.3843078519294892E-2"/>
    <n v="26316240.213982664"/>
    <n v="0.5"/>
    <s v="MEDIA"/>
    <x v="2"/>
    <n v="26316240.213982664"/>
  </r>
  <r>
    <n v="2442"/>
    <d v="2017-08-15T00:00:00"/>
    <d v="2017-08-03T00:00:00"/>
    <s v="JUZGADO 17 ADMINISTRATIVO DE MEDELLIN"/>
    <s v="05001333301720170041500"/>
    <s v="2019"/>
    <x v="0"/>
    <s v="MARIA CECILIA  GAVIRIA SALAZAR"/>
    <s v="DANIEL GOMEZ MOLINA"/>
    <n v="285508"/>
    <s v="REPARACIÓN DIRECTA"/>
    <s v="IMPUESTOS"/>
    <s v="BAJO"/>
    <s v="BAJO"/>
    <s v="BAJO"/>
    <s v="BAJO"/>
    <n v="0.05"/>
    <s v="REMOTA"/>
    <n v="86875794"/>
    <n v="0"/>
    <s v="CONTESTACIÓN"/>
    <m/>
    <s v="NO"/>
    <s v="NO"/>
    <n v="6"/>
    <s v="SOR MILDREY RESTREPO JARAMILLO"/>
    <n v="6431"/>
    <s v="18 DE ENERO DE 2017"/>
    <n v="147288"/>
    <s v="HACIENDA"/>
    <m/>
    <d v="2020-08-31T00:00:00"/>
    <s v="2017-08"/>
    <s v="6"/>
    <s v="2020-07"/>
    <n v="0.76068958550881771"/>
    <n v="66085511.728609435"/>
    <n v="0"/>
    <d v="2023-08-14T00:00:00"/>
    <n v="2.9534246575342467"/>
    <n v="4.3843078519294892E-2"/>
    <n v="0"/>
    <n v="0.05"/>
    <s v="REMOTA"/>
    <x v="1"/>
    <n v="0"/>
  </r>
  <r>
    <n v="2443"/>
    <d v="2016-10-04T00:00:00"/>
    <d v="2016-09-23T00:00:00"/>
    <s v="JUZGADO 17 ADMINISTRATIVO DE MEDELLIN"/>
    <s v="05001333301720160075500"/>
    <s v="2019"/>
    <x v="0"/>
    <s v="NORBERTO DE JESUS ARISTIZABAL GOMEZ"/>
    <s v="GLORIA CECILIA GALLEGO"/>
    <n v="15803"/>
    <s v="NULIDAD Y RESTABLECIMIENTO DEL DERECHO"/>
    <s v="RELIQUIDACIÓN DE LA PENSIÓN"/>
    <s v="BAJO"/>
    <s v="BAJO"/>
    <s v="BAJO"/>
    <s v="BAJO"/>
    <n v="0.05"/>
    <s v="REMOTA"/>
    <n v="5730928"/>
    <n v="0"/>
    <s v="CONTESTACIÓN"/>
    <m/>
    <s v="NO"/>
    <s v="NO"/>
    <n v="7"/>
    <s v="SOR MILDREY RESTREPO JARAMILLO"/>
    <n v="6431"/>
    <s v="18 DE ENERO DE 2017"/>
    <n v="147288"/>
    <s v="GESTION HUMANA Y DLLO ORGANIZACIONAL"/>
    <s v="SENTENCIA A FAVOR 07/09/18"/>
    <d v="2020-08-31T00:00:00"/>
    <s v="2016-10"/>
    <s v="7"/>
    <s v="2020-07"/>
    <n v="0.79104764067648514"/>
    <n v="4533437.0732868081"/>
    <n v="0"/>
    <d v="2023-10-03T00:00:00"/>
    <n v="3.0904109589041098"/>
    <n v="4.3843078519294892E-2"/>
    <n v="0"/>
    <n v="0.05"/>
    <s v="REMOTA"/>
    <x v="1"/>
    <n v="0"/>
  </r>
  <r>
    <n v="2444"/>
    <d v="2017-08-04T00:00:00"/>
    <d v="2017-07-28T00:00:00"/>
    <s v="JUZGADO 010 CIRCUITO LABORAL"/>
    <s v="05001310501020170065000"/>
    <s v="2019"/>
    <x v="2"/>
    <s v="GERARDO DE JESUS TABARES"/>
    <s v="JULIA FERNANDA MUÑOZ RINCON "/>
    <n v="215278"/>
    <s v="ORDINARIA"/>
    <s v="RECONOCIMIENTO Y PAGO DE OTRAS PRESTACIONES SALARIALES, SOLCIALES Y SALARIOS"/>
    <s v="ALTO"/>
    <s v="ALTO"/>
    <s v="ALTO"/>
    <s v="BAJO"/>
    <n v="0.66749999999999998"/>
    <s v="ALTA"/>
    <n v="54799143"/>
    <n v="0.8"/>
    <s v="CONTESTACIÓN"/>
    <m/>
    <s v="NO"/>
    <s v="NO"/>
    <n v="6"/>
    <s v="SOR MILDREY RESTREPO JARAMILLO"/>
    <n v="6431"/>
    <s v="18 DE ENERO DE 2017"/>
    <n v="147288"/>
    <s v="GESTION HUMANA Y DLLO ORGANIZACIONAL"/>
    <m/>
    <d v="2020-08-31T00:00:00"/>
    <s v="2017-08"/>
    <s v="6"/>
    <s v="2020-07"/>
    <n v="0.76068958550881771"/>
    <n v="41685137.374908432"/>
    <n v="33348109.899926748"/>
    <d v="2023-08-03T00:00:00"/>
    <n v="2.9232876712328766"/>
    <n v="4.3843078519294892E-2"/>
    <n v="32590240.201305721"/>
    <n v="0.66749999999999998"/>
    <s v="ALTA"/>
    <x v="0"/>
    <n v="32590240.201305721"/>
  </r>
  <r>
    <n v="2445"/>
    <d v="2017-02-13T00:00:00"/>
    <d v="2017-06-26T00:00:00"/>
    <s v="JUZGADO 08 ADMINISTRATIVO DE MEDELLIN"/>
    <s v="05001333300820170002700"/>
    <s v="2019"/>
    <x v="0"/>
    <s v="NORA DEL SOCORRO GONZALEZ LAHAMAN"/>
    <s v="GLORIA CECILIA GALLEGO"/>
    <n v="15803"/>
    <s v="NULIDAD Y RESTABLECIMIENTO DEL DERECHO"/>
    <s v="RELIQUIDACIÓN DE LA PENSIÓN"/>
    <s v="BAJO"/>
    <s v="BAJO"/>
    <s v="BAJO"/>
    <s v="BAJO"/>
    <n v="0.05"/>
    <s v="REMOTA"/>
    <n v="17530754"/>
    <n v="0"/>
    <s v=" SENTENCIA 1RA FAVORABLE"/>
    <m/>
    <s v="NO"/>
    <s v="NO"/>
    <n v="6"/>
    <s v="SOR MILDREY RESTREPO JARAMILLO"/>
    <n v="6431"/>
    <s v="18 DE ENERO DE 2017"/>
    <n v="147288"/>
    <s v="GESTION HUMANA Y DLLO ORGANIZACIONAL"/>
    <s v="La parte demandante Apelo el fallo"/>
    <d v="2020-08-31T00:00:00"/>
    <s v="2017-02"/>
    <s v="6"/>
    <s v="2020-07"/>
    <n v="0.77115025586143982"/>
    <n v="13518845.432543959"/>
    <n v="0"/>
    <d v="2023-02-12T00:00:00"/>
    <n v="2.452054794520548"/>
    <n v="4.3843078519294892E-2"/>
    <n v="0"/>
    <n v="0.05"/>
    <s v="REMOTA"/>
    <x v="1"/>
    <n v="0"/>
  </r>
  <r>
    <n v="2446"/>
    <d v="2017-06-28T00:00:00"/>
    <d v="2017-06-22T00:00:00"/>
    <s v="JUZGADO 023 ADMINISTRATIVO DE MEDELLIN"/>
    <s v="05001333302320170031800"/>
    <s v="2019"/>
    <x v="0"/>
    <s v="MARIA FAUSTINA RESTREPO"/>
    <s v="KAREN PAULINA RESTREPO CASTRILLON"/>
    <n v="181656"/>
    <s v="REPARACIÓN DIRECTA"/>
    <s v="FALLA EN EL SERVICIO OTRAS CAUSAS"/>
    <s v="MEDIO   "/>
    <s v="MEDIO   "/>
    <s v="MEDIO   "/>
    <s v="MEDIO   "/>
    <n v="0.5"/>
    <s v="MEDIA"/>
    <n v="974921163"/>
    <n v="0.2"/>
    <s v=" ALEGATOS PRIMERA"/>
    <m/>
    <s v="NO"/>
    <s v="NO"/>
    <n v="6"/>
    <s v="SOR MILDREY RESTREPO JARAMILLO"/>
    <n v="6431"/>
    <s v="18 DE ENERO DE 2017"/>
    <n v="147288"/>
    <s v="DAPARD"/>
    <s v="La parte demandante Apelo el fallo"/>
    <d v="2020-08-31T00:00:00"/>
    <s v="2017-06"/>
    <s v="6"/>
    <s v="2020-07"/>
    <n v="0.76136533047353394"/>
    <n v="742271173.45313704"/>
    <n v="148454234.69062743"/>
    <d v="2023-06-27T00:00:00"/>
    <n v="2.8219178082191783"/>
    <n v="4.3843078519294892E-2"/>
    <n v="145196159.04608649"/>
    <n v="0.5"/>
    <s v="MEDIA"/>
    <x v="2"/>
    <n v="145196159.04608649"/>
  </r>
  <r>
    <n v="2447"/>
    <d v="2017-04-28T00:00:00"/>
    <d v="2017-04-18T00:00:00"/>
    <s v="JUZGADO 003 ADMINISTRATIVO DE MEDELLIN"/>
    <s v="05001333300320170021200"/>
    <s v="2019"/>
    <x v="0"/>
    <s v="BEATRIZ ELENA AGUIRRE VARGAS"/>
    <s v="MARTA ESTELLA AREIZA ZAPATA"/>
    <n v="214209"/>
    <s v="NULIDAD Y RESTABLECIMIENTO DEL DERECHO"/>
    <s v="RELIQUIDACIÓN DE LA PENSIÓN"/>
    <s v="BAJO"/>
    <s v="BAJO"/>
    <s v="BAJO"/>
    <s v="BAJO"/>
    <n v="0.05"/>
    <s v="REMOTA"/>
    <n v="5275485"/>
    <n v="0"/>
    <s v=" ALEGATOS PRIMERA"/>
    <m/>
    <s v="NO"/>
    <s v="NO"/>
    <n v="6"/>
    <s v="SOR MILDREY RESTREPO JARAMILLO"/>
    <n v="6431"/>
    <s v="18 DE ENERO DE 2017"/>
    <n v="147288"/>
    <s v="EDUCACION"/>
    <m/>
    <d v="2020-08-31T00:00:00"/>
    <s v="2017-04"/>
    <s v="6"/>
    <s v="2020-07"/>
    <n v="0.76395562321009991"/>
    <n v="4030236.4309105338"/>
    <n v="0"/>
    <d v="2023-04-27T00:00:00"/>
    <n v="2.6547945205479451"/>
    <n v="4.3843078519294892E-2"/>
    <n v="0"/>
    <n v="0.05"/>
    <s v="REMOTA"/>
    <x v="1"/>
    <n v="0"/>
  </r>
  <r>
    <n v="2448"/>
    <d v="2016-09-19T00:00:00"/>
    <d v="2016-09-01T00:00:00"/>
    <s v="JUZGADO 010 ADMINISTRATIVO DE MEDELLIN"/>
    <s v="05001333301020160067500"/>
    <s v="2019"/>
    <x v="0"/>
    <s v="VIVIANA JANETH MADRIGAL ARBOLEDA"/>
    <s v="RAUL FERNANDO GUEVARA ARBOLEDA"/>
    <n v="209448"/>
    <s v="NULIDAD Y RESTABLECIMIENTO DEL DERECHO"/>
    <s v="INCENTIVO ANTIGÜEDAD"/>
    <s v="BAJO"/>
    <s v="BAJO"/>
    <s v="BAJO"/>
    <s v="MEDIO   "/>
    <n v="0.20749999999999999"/>
    <s v="BAJA"/>
    <n v="1617927"/>
    <n v="0"/>
    <s v=" SENTENCIA 1RA FAVORABLE"/>
    <m/>
    <s v="NO"/>
    <s v="NO"/>
    <n v="7"/>
    <s v="SOR MILDREY RESTREPO JARAMILLO"/>
    <n v="6431"/>
    <s v="18 DE ENERO DE 2017"/>
    <n v="147288"/>
    <s v="GESTION HUMANA Y DLLO ORGANIZACIONAL"/>
    <s v="Sentencia ejecutoriada sale el expediente"/>
    <d v="2020-08-31T00:00:00"/>
    <s v="2016-09"/>
    <s v="7"/>
    <s v="2020-07"/>
    <n v="0.79057379366945824"/>
    <n v="1279090.6862702456"/>
    <n v="0"/>
    <d v="2023-09-18T00:00:00"/>
    <n v="3.0493150684931507"/>
    <n v="4.3843078519294892E-2"/>
    <n v="0"/>
    <n v="0.20749999999999999"/>
    <s v="BAJA"/>
    <x v="2"/>
    <n v="0"/>
  </r>
  <r>
    <n v="2449"/>
    <d v="2017-05-24T00:00:00"/>
    <d v="2017-05-15T00:00:00"/>
    <s v="MUNICIPALES DE PEQUEÑAS CAUSAS "/>
    <s v="05001410500220170055100"/>
    <s v="2019"/>
    <x v="2"/>
    <s v="RUTH DE MARIA VILLADA GARCES"/>
    <s v="KATERINE MARIN OSORIO "/>
    <n v="255587"/>
    <s v="ORDINARIA"/>
    <s v="INDEMNIZACIÓN SUSTITUTIVA DE LA PENSIÓN"/>
    <s v="ALTO"/>
    <s v="ALTO"/>
    <s v="ALTO"/>
    <s v="ALTO"/>
    <n v="1"/>
    <s v="ALTA"/>
    <n v="15624840"/>
    <n v="0.7"/>
    <s v=" SENTENCIA 1RA FAVORABLE"/>
    <m/>
    <s v="NO"/>
    <s v="NO"/>
    <n v="6"/>
    <s v="SOR MILDREY RESTREPO JARAMILLO"/>
    <n v="6431"/>
    <s v="18 DE ENERO DE 2017"/>
    <n v="147288"/>
    <s v="EDUCACION"/>
    <s v="Juzgado de pequeñas causas sentencia ejecutoriada"/>
    <d v="2020-08-31T00:00:00"/>
    <s v="2017-05"/>
    <s v="6"/>
    <s v="2020-07"/>
    <n v="0.76223816507249575"/>
    <n v="11909849.371151334"/>
    <n v="8336894.5598059334"/>
    <d v="2023-05-23T00:00:00"/>
    <n v="2.7260273972602738"/>
    <n v="4.3843078519294892E-2"/>
    <n v="8160078.4278243743"/>
    <n v="1"/>
    <s v="ALTA"/>
    <x v="0"/>
    <n v="8160078.4278243743"/>
  </r>
  <r>
    <n v="2450"/>
    <d v="2017-08-23T00:00:00"/>
    <d v="2017-08-08T00:00:00"/>
    <s v="JUZGADO 24 ADMINISTRATIVO DE MEDELLIN"/>
    <s v="05001333302420170040600"/>
    <s v="2019"/>
    <x v="0"/>
    <s v="RAMON  OVIDIO ZAPATA VELAZQUEZ"/>
    <s v="CARLOS ALBERTO VARGAS FLOREZ"/>
    <n v="81260"/>
    <s v="NULIDAD Y RESTABLECIMIENTO DEL DERECHO"/>
    <s v="RELIQUIDACIÓN DE LA PENSIÓN"/>
    <s v="MEDIO   "/>
    <s v="MEDIO   "/>
    <s v="MEDIO   "/>
    <s v="MEDIO   "/>
    <n v="0.5"/>
    <s v="MEDIA"/>
    <n v="27568023"/>
    <n v="0"/>
    <s v=" OTRA"/>
    <m/>
    <s v="NO"/>
    <s v="NO"/>
    <n v="6"/>
    <s v="SOR MILDREY RESTREPO JARAMILLO"/>
    <n v="6431"/>
    <s v="18 DE ENERO DE 2017"/>
    <n v="147288"/>
    <s v="GESTION HUMANA Y DLLO ORGANIZACIONAL"/>
    <s v="El demandante desiste de las pretensiones"/>
    <d v="2020-08-31T00:00:00"/>
    <s v="2017-08"/>
    <s v="6"/>
    <s v="2020-07"/>
    <n v="0.76068958550881771"/>
    <n v="20970707.989167552"/>
    <n v="0"/>
    <d v="2023-08-22T00:00:00"/>
    <n v="2.9753424657534246"/>
    <n v="4.3843078519294892E-2"/>
    <n v="0"/>
    <n v="0.5"/>
    <s v="MEDIA"/>
    <x v="2"/>
    <n v="0"/>
  </r>
  <r>
    <n v="2451"/>
    <d v="2017-01-19T00:00:00"/>
    <d v="2016-10-23T00:00:00"/>
    <s v="JUZGADO 010 CIRCUITO LABORAL"/>
    <s v="05001310501020160115000"/>
    <s v="2019"/>
    <x v="1"/>
    <s v="MARIA YANINE POLETY"/>
    <s v="JULIA FERNANDA MUÑOZ RINCON "/>
    <n v="215278"/>
    <s v="ORDINARIA"/>
    <s v="RECONOCIMIENTO Y PAGO DE OTRAS PRESTACIONES SALARIALES, SOLCIALES Y SALARIOS"/>
    <s v="ALTO"/>
    <s v="ALTO"/>
    <s v="ALTO"/>
    <s v="ALTO"/>
    <n v="1"/>
    <s v="ALTA"/>
    <n v="76706044"/>
    <n v="0.8"/>
    <s v=" TRASLADO DE LAS EXCEPCIONES"/>
    <m/>
    <s v="NO"/>
    <s v="NO"/>
    <n v="7"/>
    <s v="SOR MILDREY RESTREPO JARAMILLO"/>
    <n v="6431"/>
    <s v="18 DE ENERO DE 2017"/>
    <n v="147288"/>
    <s v="GESTION HUMANA Y DLLO ORGANIZACIONAL"/>
    <s v="Se nombra curador 19 de febrero de 2019"/>
    <d v="2020-08-31T00:00:00"/>
    <s v="2017-01"/>
    <s v="7"/>
    <s v="2020-07"/>
    <n v="0.77890601703822215"/>
    <n v="59746799.214798622"/>
    <n v="47797439.371838897"/>
    <d v="2024-01-18T00:00:00"/>
    <n v="3.3835616438356166"/>
    <n v="4.3843078519294892E-2"/>
    <n v="46542427.688098982"/>
    <n v="1"/>
    <s v="ALTA"/>
    <x v="0"/>
    <n v="46542427.688098982"/>
  </r>
  <r>
    <n v="2452"/>
    <d v="2017-10-12T00:00:00"/>
    <d v="2017-02-02T00:00:00"/>
    <s v="JUZGADO 5 MUNICIPAL DE PEQUEÑAS CAUSAS"/>
    <s v="05001410500520170011000"/>
    <s v="2019"/>
    <x v="1"/>
    <s v="MARIA OLGA SERNA GARCIA"/>
    <s v="EDWIN DANIEL GALLEGO PANIAGUA"/>
    <n v="185914"/>
    <s v="ORDINARIA"/>
    <s v="PENSIÓN DE SOBREVIVIENTES"/>
    <s v="BAJO"/>
    <s v="BAJO"/>
    <s v="BAJO"/>
    <s v="BAJO"/>
    <n v="0.05"/>
    <s v="REMOTA"/>
    <n v="15624840"/>
    <n v="0"/>
    <s v="ADMISIÓN"/>
    <m/>
    <s v="NO"/>
    <s v="NO"/>
    <n v="6"/>
    <s v="SOR MILDREY RESTREPO JARAMILLO"/>
    <n v="6431"/>
    <s v="18 DE ENERO DE 2017"/>
    <n v="147288"/>
    <s v="GESTION HUMANA Y DLLO ORGANIZACIONAL"/>
    <s v="Pequeñas causas se presenta la demanda en audiencia plazo 30 de junio de 2020"/>
    <d v="2020-08-31T00:00:00"/>
    <s v="2017-10"/>
    <s v="6"/>
    <s v="2020-07"/>
    <n v="0.76025622916343338"/>
    <n v="11878881.939681981"/>
    <n v="0"/>
    <d v="2023-10-11T00:00:00"/>
    <n v="3.1123287671232878"/>
    <n v="4.3843078519294892E-2"/>
    <n v="0"/>
    <n v="0.05"/>
    <s v="REMOTA"/>
    <x v="1"/>
    <n v="0"/>
  </r>
  <r>
    <n v="2453"/>
    <d v="2017-10-13T00:00:00"/>
    <d v="2017-10-20T00:00:00"/>
    <s v="JUZGADO 03 ADMINISTRATIVO DE MEDELLIN"/>
    <s v="05001333300320170051500"/>
    <s v="2019"/>
    <x v="0"/>
    <s v="JOSE BERNARDO VELEZ "/>
    <s v="DIANA CAROLINA ALZATE QUINTERO"/>
    <n v="165819"/>
    <s v="NULIDAD Y RESTABLECIMIENTO DEL DERECHO"/>
    <s v="RELIQUIDACIÓN DE LA PENSIÓN"/>
    <s v="BAJO"/>
    <s v="BAJO"/>
    <s v="BAJO"/>
    <s v="BAJO"/>
    <n v="0.05"/>
    <s v="REMOTA"/>
    <n v="16792000"/>
    <n v="0"/>
    <s v="AUDIENCIA INICIAL O PRIMERA AUDIENCIA"/>
    <m/>
    <s v="NO"/>
    <s v="NO"/>
    <n v="6"/>
    <s v="SOR MILDREY RESTREPO JARAMILLO"/>
    <n v="6431"/>
    <s v="18 DE ENERO DE 2017"/>
    <n v="147288"/>
    <s v="EDUCACION"/>
    <s v="Al despacho para sentencia 22 de julio de 2019"/>
    <d v="2020-08-31T00:00:00"/>
    <s v="2017-10"/>
    <s v="6"/>
    <s v="2020-07"/>
    <n v="0.76025622916343338"/>
    <n v="12766222.600112373"/>
    <n v="0"/>
    <d v="2023-10-12T00:00:00"/>
    <n v="3.1150684931506851"/>
    <n v="4.3843078519294892E-2"/>
    <n v="0"/>
    <n v="0.05"/>
    <s v="REMOTA"/>
    <x v="1"/>
    <n v="0"/>
  </r>
  <r>
    <n v="2454"/>
    <d v="2016-11-10T00:00:00"/>
    <d v="2016-09-15T00:00:00"/>
    <s v="JUZGADO 033 ADMINISTRATIVO DE MEDELLIN"/>
    <s v="05001333303320160091000"/>
    <s v="2019"/>
    <x v="0"/>
    <s v="JUDITH DEL SOCORRO HENAO MUNERA"/>
    <s v="ANGELA PATRICIA RODRIGUEZ VILLAREAL"/>
    <n v="177420"/>
    <s v="NULIDAD Y RESTABLECIMIENTO DEL DERECHO"/>
    <s v="RELIQUIDACIÓN DE LA PENSIÓN"/>
    <s v="BAJO"/>
    <s v="BAJO"/>
    <s v="BAJO"/>
    <s v="BAJO"/>
    <n v="0.05"/>
    <s v="REMOTA"/>
    <n v="7835300"/>
    <n v="0"/>
    <s v=" SENTENCIA 1RA FAVORABLE"/>
    <m/>
    <s v="NO"/>
    <s v="NO"/>
    <n v="7"/>
    <s v="SOR MILDREY RESTREPO JARAMILLO"/>
    <n v="6431"/>
    <s v="18 DE ENERO DE 2017"/>
    <n v="147288"/>
    <s v="EDUCACION"/>
    <s v="25 de junio auto Niega recuerso de apelaciona la parte demandante "/>
    <d v="2020-08-31T00:00:00"/>
    <s v="2016-11"/>
    <s v="7"/>
    <s v="2020-07"/>
    <n v="0.79016316489215555"/>
    <n v="6191165.4458795059"/>
    <n v="0"/>
    <d v="2023-11-09T00:00:00"/>
    <n v="3.1917808219178081"/>
    <n v="4.3843078519294892E-2"/>
    <n v="0"/>
    <n v="0.05"/>
    <s v="REMOTA"/>
    <x v="1"/>
    <n v="0"/>
  </r>
  <r>
    <n v="2455"/>
    <d v="2017-04-25T00:00:00"/>
    <d v="2017-04-07T00:00:00"/>
    <s v="JUZGADO 017 ADMINISTRATIVO DE MEDELLIN"/>
    <s v="05001333301720170018900"/>
    <s v="2019"/>
    <x v="0"/>
    <s v="LETICIA DE JESUS QUINTANA VANEGAS"/>
    <s v="GABRIEL RAUL MANRIQUE BERRIO"/>
    <n v="115922"/>
    <s v="NULIDAD Y RESTABLECIMIENTO DEL DERECHO"/>
    <s v="RELIQUIDACIÓN DE LA PENSIÓN"/>
    <s v="BAJO"/>
    <s v="BAJO"/>
    <s v="BAJO"/>
    <s v="BAJO"/>
    <n v="0.05"/>
    <s v="REMOTA"/>
    <n v="21657300"/>
    <n v="0"/>
    <s v=" ALEGATOS PRIMERA"/>
    <m/>
    <s v="NO"/>
    <s v="NO"/>
    <n v="6"/>
    <s v="SOR MILDREY RESTREPO JARAMILLO"/>
    <n v="6431"/>
    <s v="18 DE ENERO DE 2017"/>
    <n v="147288"/>
    <s v="EDUCACION"/>
    <s v="El 19 de febrero se presentan alegatos"/>
    <d v="2020-08-31T00:00:00"/>
    <s v="2017-04"/>
    <s v="6"/>
    <s v="2020-07"/>
    <n v="0.76395562321009991"/>
    <n v="16545216.118548097"/>
    <n v="0"/>
    <d v="2023-04-24T00:00:00"/>
    <n v="2.6465753424657534"/>
    <n v="4.3843078519294892E-2"/>
    <n v="0"/>
    <n v="0.05"/>
    <s v="REMOTA"/>
    <x v="1"/>
    <n v="0"/>
  </r>
  <r>
    <n v="2456"/>
    <d v="2017-11-20T00:00:00"/>
    <d v="2016-11-26T00:00:00"/>
    <s v="TRIBUNAL ADMINISTRATIVO DE ANT"/>
    <s v="05001233300020160262600"/>
    <s v="2019"/>
    <x v="0"/>
    <s v="ORFA ISABEL ARISTIZABAL DE CASTAÑO"/>
    <s v="JUAN GUILLERMO HERRERA GAVIRIA "/>
    <n v="32681"/>
    <s v="NULIDAD Y RESTABLECIMIENTO DEL DERECHO"/>
    <s v="RELIQUIDACIÓN DE LA PENSIÓN"/>
    <s v="BAJO"/>
    <s v="MEDIO   "/>
    <s v="BAJO"/>
    <s v="BAJO"/>
    <n v="0.20749999999999999"/>
    <s v="BAJA"/>
    <n v="85692348"/>
    <n v="0.05"/>
    <s v=" SENTENCIA 1RA FAVORABLE"/>
    <m/>
    <s v="NO"/>
    <s v="NO"/>
    <n v="7"/>
    <s v="SOR MILDREY RESTREPO JARAMILLO"/>
    <n v="6431"/>
    <s v="18 DE ENERO DE 2017"/>
    <n v="147288"/>
    <s v="GESTION HUMANA Y DLLO ORGANIZACIONAL"/>
    <m/>
    <d v="2020-08-31T00:00:00"/>
    <s v="2017-11"/>
    <s v="7"/>
    <s v="2020-07"/>
    <n v="0.75888387549827907"/>
    <n v="65030541.150787205"/>
    <n v="3251527.0575393606"/>
    <d v="2024-11-18T00:00:00"/>
    <n v="4.2191780821917808"/>
    <n v="4.3843078519294892E-2"/>
    <n v="3145415.0632713893"/>
    <n v="0.20749999999999999"/>
    <s v="BAJA"/>
    <x v="2"/>
    <n v="3145415.0632713893"/>
  </r>
  <r>
    <n v="2457"/>
    <d v="2018-01-24T00:00:00"/>
    <d v="2017-11-24T00:00:00"/>
    <s v="JUZGADO 34 ADMINISTRATIVO DE MEDELLIN"/>
    <s v="05001333303420170058000"/>
    <s v="2019"/>
    <x v="0"/>
    <s v="JUAN CAMILO SIERRA GRACIANO"/>
    <s v="JHALMER AUGUSTO LONDOÑO PALACIOS"/>
    <n v="121138"/>
    <s v="REPARACIÓN DIRECTA"/>
    <s v="FALLA EN EL SERVICIO OTRAS CAUSAS"/>
    <s v="MEDIO   "/>
    <s v="MEDIO   "/>
    <s v="MEDIO   "/>
    <s v="MEDIO   "/>
    <n v="0.5"/>
    <s v="MEDIA"/>
    <n v="785930088"/>
    <n v="0"/>
    <s v="CONTESTACIÓN"/>
    <m/>
    <s v="NO"/>
    <s v="NO"/>
    <n v="6"/>
    <s v="SOR MILDREY RESTREPO JARAMILLO"/>
    <n v="6431"/>
    <s v="18 DE ENERO DE 2017"/>
    <n v="147288"/>
    <s v="INFRAESTRUCTURA"/>
    <m/>
    <d v="2020-08-31T00:00:00"/>
    <s v="2018-01"/>
    <s v="6"/>
    <s v="2020-07"/>
    <n v="0.75126308387247931"/>
    <n v="590440261.61904907"/>
    <n v="0"/>
    <d v="2024-01-23T00:00:00"/>
    <n v="3.3972602739726026"/>
    <n v="4.3843078519294892E-2"/>
    <n v="0"/>
    <n v="0.5"/>
    <s v="MEDIA"/>
    <x v="2"/>
    <n v="0"/>
  </r>
  <r>
    <n v="2458"/>
    <d v="2018-10-02T00:00:00"/>
    <d v="2017-08-22T00:00:00"/>
    <s v="JUZGADO 08 ADMINISTRATIVO DE MEDELLIN"/>
    <s v="05001333300820170042700"/>
    <s v="2019"/>
    <x v="0"/>
    <s v="MARTHA ELSA ZAPATA RUEDA"/>
    <s v="LAURA SALAZAR GOMEZ"/>
    <n v="258057"/>
    <s v="NULIDAD Y RESTABLECIMIENTO DEL DERECHO - LABORAL"/>
    <s v="RELIQUIDACIÓN DE LA PENSIÓN"/>
    <s v="BAJO"/>
    <s v="BAJO"/>
    <s v="BAJO"/>
    <s v="BAJO"/>
    <n v="0.05"/>
    <s v="REMOTA"/>
    <n v="40612292"/>
    <n v="0"/>
    <s v="CONTESTACIÓN"/>
    <m/>
    <s v="NO"/>
    <s v="NO"/>
    <n v="6"/>
    <s v="SOR MILDREY RESTREPO JARAMILLO"/>
    <n v="6431"/>
    <s v="18 DE ENERO DE 2017"/>
    <n v="147288"/>
    <s v="GESTION HUMANA Y DLLO ORGANIZACIONAL"/>
    <m/>
    <d v="2020-08-31T00:00:00"/>
    <s v="2018-10"/>
    <s v="6"/>
    <s v="2020-07"/>
    <n v="0.73572886802285709"/>
    <n v="29879635.620973736"/>
    <n v="0"/>
    <d v="2024-09-30T00:00:00"/>
    <n v="4.0849315068493155"/>
    <n v="4.3843078519294892E-2"/>
    <n v="0"/>
    <n v="0.05"/>
    <s v="REMOTA"/>
    <x v="1"/>
    <n v="0"/>
  </r>
  <r>
    <n v="2459"/>
    <d v="2018-11-25T00:00:00"/>
    <d v="2017-10-14T00:00:00"/>
    <s v="JUZGADO 2DO LABORAL DEL CIRCUITO"/>
    <s v="05001310500220150153700"/>
    <s v="2019"/>
    <x v="1"/>
    <s v="MARIA LIGIA URREA RAMIREZ"/>
    <s v="CARLOS EMILIO SUAREZ CASTRO "/>
    <n v="64991"/>
    <s v="ORDINARIA"/>
    <s v="OTRAS"/>
    <s v="BAJO"/>
    <s v="BAJO"/>
    <s v="BAJO"/>
    <s v="BAJO"/>
    <n v="0.05"/>
    <s v="REMOTA"/>
    <n v="19244252"/>
    <n v="0.05"/>
    <s v="CONTESTACIÓN"/>
    <m/>
    <s v="NO"/>
    <s v="NO"/>
    <n v="6"/>
    <s v="SOR MILDREY RESTREPO JARAMILLO"/>
    <n v="6431"/>
    <s v="18 DE ENERO DE 2017"/>
    <n v="147288"/>
    <s v="GESTION HUMANA Y DLLO ORGANIZACIONAL"/>
    <m/>
    <d v="2020-08-31T00:00:00"/>
    <s v="2018-11"/>
    <s v="6"/>
    <s v="2020-07"/>
    <n v="0.73486768506759159"/>
    <n v="14141978.918097369"/>
    <n v="707098.94590486854"/>
    <d v="2024-11-23T00:00:00"/>
    <n v="4.2328767123287667"/>
    <n v="4.3843078519294892E-2"/>
    <n v="683949.43633289391"/>
    <n v="0.05"/>
    <s v="REMOTA"/>
    <x v="1"/>
    <n v="0"/>
  </r>
  <r>
    <n v="2460"/>
    <d v="2018-02-28T00:00:00"/>
    <d v="2018-04-13T00:00:00"/>
    <s v="JUZGADO 24 ADMINISTRATIVO DE MEDELLIN"/>
    <s v="05001333302420180006000"/>
    <s v="2019"/>
    <x v="0"/>
    <s v="SANDRA MILENA ALVAREZ PEREAÑEZ"/>
    <s v="NICOLAS OCTAVIO ARISMENDY VILLEGAS "/>
    <n v="140233"/>
    <s v="NULIDAD Y RESTABLECIMIENTO DEL DERECHO - LABORAL"/>
    <s v="RELIQUIDACIÓN DE LA PENSIÓN"/>
    <s v="BAJO"/>
    <s v="BAJO"/>
    <s v="BAJO"/>
    <s v="BAJO"/>
    <n v="0.05"/>
    <s v="REMOTA"/>
    <n v="75477346"/>
    <n v="0.05"/>
    <s v=" SENTENCIA 1RA FAVORABLE"/>
    <m/>
    <s v="NO"/>
    <s v="NO"/>
    <n v="5"/>
    <s v="SOR MILDREY RESTREPO JARAMILLO"/>
    <n v="6431"/>
    <s v="18 DE ENERO DE 2017"/>
    <n v="147288"/>
    <s v="GESTION HUMANA Y DLLO ORGANIZACIONAL"/>
    <m/>
    <d v="2020-08-31T00:00:00"/>
    <s v="2018-02"/>
    <s v="5"/>
    <s v="2020-07"/>
    <n v="0.74599443734185067"/>
    <n v="56305680.261326186"/>
    <n v="2815284.0130663095"/>
    <d v="2023-02-27T00:00:00"/>
    <n v="2.493150684931507"/>
    <n v="4.3843078519294892E-2"/>
    <n v="2760625.9289293624"/>
    <n v="0.05"/>
    <s v="REMOTA"/>
    <x v="1"/>
    <n v="0"/>
  </r>
  <r>
    <n v="2461"/>
    <d v="2018-01-18T00:00:00"/>
    <d v="2018-03-16T00:00:00"/>
    <s v="JUZGADO 04 ADMINISTRATIVO DE MEDELLIN"/>
    <s v="05001333300420170062200"/>
    <s v="2019"/>
    <x v="0"/>
    <s v="CONSORCIO LA ISABELLA "/>
    <s v="DIANA ALEJANDRA LOTERO RESTREPO"/>
    <n v="134067"/>
    <s v="CONTRACTUAL"/>
    <s v="OTRAS"/>
    <s v="ALTO"/>
    <s v="MEDIO   "/>
    <s v="MEDIO   "/>
    <s v="MEDIO   "/>
    <n v="0.6"/>
    <s v="ALTA"/>
    <n v="100560689"/>
    <n v="0.2"/>
    <s v="CONTESTACIÓN"/>
    <m/>
    <s v="NO"/>
    <s v="NO"/>
    <n v="5"/>
    <s v="SOR MILDREY RESTREPO JARAMILLO"/>
    <n v="6431"/>
    <s v="18 DE ENERO DE 2017"/>
    <n v="147288"/>
    <s v="EDUCACION"/>
    <m/>
    <d v="2020-08-31T00:00:00"/>
    <s v="2018-01"/>
    <s v="5"/>
    <s v="2020-07"/>
    <n v="0.75126308387247931"/>
    <n v="75547533.334481314"/>
    <n v="15109506.666896263"/>
    <d v="2023-01-17T00:00:00"/>
    <n v="2.3808219178082193"/>
    <n v="4.3843078519294892E-2"/>
    <n v="14829252.511710174"/>
    <n v="0.6"/>
    <s v="ALTA"/>
    <x v="0"/>
    <n v="14829252.511710174"/>
  </r>
  <r>
    <n v="2462"/>
    <d v="2017-01-13T00:00:00"/>
    <d v="2017-09-14T00:00:00"/>
    <s v="JUZGADO 14 LABORAL  "/>
    <s v="05001310501420170045400"/>
    <s v="2019"/>
    <x v="1"/>
    <s v="JEFFERSON DUBAN JIMENEZ SERNA "/>
    <s v="YASMIN DUQUE RODRIGUEZ "/>
    <n v="254415"/>
    <s v="ORDINARIA"/>
    <s v="RECONOCIMIENTO Y PAGO DE OTRAS PRESTACIONES SALARIALES, SOLCIALES Y SALARIOS"/>
    <s v="BAJO"/>
    <s v="MEDIO   "/>
    <s v="BAJO"/>
    <s v="BAJO"/>
    <n v="0.20749999999999999"/>
    <s v="BAJA"/>
    <n v="98452740"/>
    <n v="0.05"/>
    <s v="CONTESTACIÓN"/>
    <m/>
    <s v="NO"/>
    <s v="NO"/>
    <n v="6"/>
    <s v="SOR MILDREY RESTREPO JARAMILLO"/>
    <n v="6431"/>
    <s v="18 DE ENERO DE 2017"/>
    <n v="147288"/>
    <s v="EDUCACION"/>
    <m/>
    <d v="2020-08-31T00:00:00"/>
    <s v="2017-01"/>
    <s v="6"/>
    <s v="2020-07"/>
    <n v="0.77890601703822215"/>
    <n v="76685431.579899654"/>
    <n v="3834271.5789949829"/>
    <d v="2023-01-12T00:00:00"/>
    <n v="2.3671232876712329"/>
    <n v="4.3843078519294892E-2"/>
    <n v="3763558.1444623116"/>
    <n v="0.20749999999999999"/>
    <s v="BAJA"/>
    <x v="2"/>
    <n v="3763558.1444623116"/>
  </r>
  <r>
    <n v="2463"/>
    <d v="2018-04-03T00:00:00"/>
    <d v="2018-03-23T00:00:00"/>
    <s v="JUZGADO 13 ADMINISTRATIVO DE MEDELLIN"/>
    <s v="05001333301320180011400"/>
    <s v="2019"/>
    <x v="0"/>
    <s v="MARIA MYRIAM ARROYAVE CASTRO"/>
    <s v="DIANA CAROLINA ALZATE QUINTERO"/>
    <n v="165819"/>
    <s v="NULIDAD Y RESTABLECIMIENTO DEL DERECHO - LABORAL"/>
    <s v="RELIQUIDACIÓN DE LA PENSIÓN"/>
    <s v="BAJO"/>
    <s v="BAJO"/>
    <s v="BAJO"/>
    <s v="BAJO"/>
    <n v="0.05"/>
    <s v="REMOTA"/>
    <n v="19244252"/>
    <n v="0"/>
    <s v="  SENTENCIA 2DA FAVORABLE"/>
    <m/>
    <s v="NO"/>
    <s v="NO"/>
    <n v="5"/>
    <s v="SOR MILDREY RESTREPO JARAMILLO"/>
    <n v="6431"/>
    <s v="18 DE ENERO DE 2017"/>
    <n v="147288"/>
    <s v="EDUCACION"/>
    <m/>
    <d v="2020-08-31T00:00:00"/>
    <s v="2018-04"/>
    <s v="5"/>
    <s v="2020-07"/>
    <n v="0.74078668525523483"/>
    <n v="14255885.649296423"/>
    <n v="0"/>
    <d v="2023-04-02T00:00:00"/>
    <n v="2.5863013698630137"/>
    <n v="4.3843078519294892E-2"/>
    <n v="0"/>
    <n v="0.05"/>
    <s v="REMOTA"/>
    <x v="1"/>
    <n v="0"/>
  </r>
  <r>
    <n v="2464"/>
    <d v="2017-06-07T00:00:00"/>
    <d v="2017-06-01T00:00:00"/>
    <s v="JUZGADO 21 ADMINISTRATIVO DE MEDELLIN"/>
    <s v="05001333302120170026900"/>
    <s v="2019"/>
    <x v="0"/>
    <s v="BELARMINA MONTOYA AMAYA "/>
    <s v="SANDRO SANCHEZ SALAZAR "/>
    <n v="95351"/>
    <s v="NULIDAD Y RESTABLECIMIENTO DEL DERECHO - LABORAL"/>
    <s v="RELIQUIDACIÓN DE LA PENSIÓN"/>
    <s v="BAJO"/>
    <s v="BAJO"/>
    <s v="BAJO"/>
    <s v="BAJO"/>
    <n v="0.05"/>
    <s v="REMOTA"/>
    <n v="55986759"/>
    <n v="0"/>
    <s v="CONTESTACIÓN"/>
    <m/>
    <s v="NO"/>
    <s v="NO"/>
    <n v="6"/>
    <s v="SOR MILDREY RESTREPO JARAMILLO"/>
    <n v="6431"/>
    <s v="18 DE ENERO DE 2017"/>
    <n v="147288"/>
    <s v="GESTION HUMANA Y DLLO ORGANIZACIONAL"/>
    <m/>
    <d v="2020-08-31T00:00:00"/>
    <s v="2017-06"/>
    <s v="6"/>
    <s v="2020-07"/>
    <n v="0.76136533047353394"/>
    <n v="42626377.2681771"/>
    <n v="0"/>
    <d v="2023-06-06T00:00:00"/>
    <n v="2.7643835616438355"/>
    <n v="4.3843078519294892E-2"/>
    <n v="0"/>
    <n v="0.05"/>
    <s v="REMOTA"/>
    <x v="1"/>
    <n v="0"/>
  </r>
  <r>
    <n v="2465"/>
    <d v="2018-07-06T00:00:00"/>
    <d v="2018-08-06T00:00:00"/>
    <s v="JUZGADO 1 ADMINISTRATIVO DE MEDELLIN"/>
    <s v="05001333300120180022500"/>
    <s v="2019"/>
    <x v="0"/>
    <s v="LINA MARIA PIEDRAHITA PATIÑO"/>
    <s v="JULIA FERNANDA MUÑOZ RINCON "/>
    <n v="215278"/>
    <s v="NULIDAD Y RESTABLECIMIENTO DEL DERECHO - LABORAL"/>
    <s v="RECONOCIMIENTO Y PAGO DE OTRAS PRESTACIONES SALARIALES, SOLCIALES Y SALARIOS"/>
    <s v="MEDIO   "/>
    <s v="MEDIO   "/>
    <s v="MEDIO   "/>
    <s v="MEDIO   "/>
    <n v="0.5"/>
    <s v="MEDIA"/>
    <n v="82198759"/>
    <n v="0"/>
    <s v="CONTESTACIÓN"/>
    <m/>
    <s v="NO"/>
    <s v="NO"/>
    <n v="5"/>
    <s v="SOR MILDREY RESTREPO JARAMILLO"/>
    <n v="6431"/>
    <s v="18 DE ENERO DE 2017"/>
    <n v="147288"/>
    <s v="GESTION HUMANA Y DLLO ORGANIZACIONAL"/>
    <s v="El 26 de noviembre se envia llamamientos, ya los llamados dieron resuesta"/>
    <d v="2020-08-31T00:00:00"/>
    <s v="2018-07"/>
    <s v="5"/>
    <s v="2020-07"/>
    <n v="0.73871336652539898"/>
    <n v="60721321.985099941"/>
    <n v="0"/>
    <d v="2023-07-05T00:00:00"/>
    <n v="2.8438356164383563"/>
    <n v="4.3843078519294892E-2"/>
    <n v="0"/>
    <n v="0.5"/>
    <s v="MEDIA"/>
    <x v="2"/>
    <n v="0"/>
  </r>
  <r>
    <n v="2466"/>
    <d v="2018-08-03T00:00:00"/>
    <d v="2018-08-03T00:00:00"/>
    <s v="JUZGADO 30 ADMINISTRATIVO DE MEDELLIN"/>
    <s v="05001333303020180016400"/>
    <s v="2019"/>
    <x v="0"/>
    <s v="YOMAIRA ISABEL MONTIEL CASTILLO"/>
    <s v="JULIA FERNANDA MUÑOZ RINCON "/>
    <n v="215278"/>
    <s v="NULIDAD Y RESTABLECIMIENTO DEL DERECHO - LABORAL"/>
    <s v="RECONOCIMIENTO Y PAGO DE OTRAS PRESTACIONES SALARIALES, SOLCIALES Y SALARIOS"/>
    <s v="MEDIO   "/>
    <s v="MEDIO   "/>
    <s v="MEDIO   "/>
    <s v="MEDIO   "/>
    <n v="0.5"/>
    <s v="MEDIA"/>
    <n v="84344492"/>
    <n v="0"/>
    <s v="AUDIENCIA INICIAL O PRIMERA AUDIENCIA"/>
    <m/>
    <s v="NO"/>
    <s v="NO"/>
    <n v="5"/>
    <s v="SOR MILDREY RESTREPO JARAMILLO"/>
    <n v="6431"/>
    <s v="18 DE ENERO DE 2017"/>
    <n v="147288"/>
    <s v="GESTION HUMANA Y DLLO ORGANIZACIONAL"/>
    <s v="El 30 de noviembre se aporta notificacion llamamientos, los llamados "/>
    <d v="2020-08-31T00:00:00"/>
    <s v="2018-08"/>
    <s v="5"/>
    <s v="2020-07"/>
    <n v="0.7378298404971021"/>
    <n v="62231883.079169102"/>
    <n v="0"/>
    <d v="2023-08-02T00:00:00"/>
    <n v="2.9205479452054797"/>
    <n v="4.3843078519294892E-2"/>
    <n v="0"/>
    <n v="0.5"/>
    <s v="MEDIA"/>
    <x v="2"/>
    <n v="0"/>
  </r>
  <r>
    <n v="2467"/>
    <d v="2018-07-25T00:00:00"/>
    <d v="2018-08-01T00:00:00"/>
    <s v="JUZGADO 28 ADMINISTRATIVO DE MEDELLIN"/>
    <s v="05001333302820160047900"/>
    <s v="2019"/>
    <x v="0"/>
    <s v="ROSA EMMA ZULUAGA SUAREZ"/>
    <s v="ALEJANDRO MORALES DUSSÁN"/>
    <n v="117635"/>
    <s v="NULIDAD Y RESTABLECIMIENTO DEL DERECHO"/>
    <s v="RELIQUIDACIÓN DE LA PENSIÓN"/>
    <s v="MEDIO   "/>
    <s v="MEDIO   "/>
    <s v="MEDIO   "/>
    <s v="MEDIO   "/>
    <n v="0.5"/>
    <s v="MEDIA"/>
    <n v="15989641"/>
    <n v="0"/>
    <s v=" ALEGATOS DE SEGUNDA"/>
    <m/>
    <s v="NO"/>
    <s v="NO"/>
    <n v="5"/>
    <s v="SOR MILDREY RESTREPO JARAMILLO"/>
    <n v="6431"/>
    <s v="18 DE ENERO DE 2017"/>
    <n v="147288"/>
    <s v="GESTION HUMANA Y DLLO ORGANIZACIONAL"/>
    <s v="En etapa de saneamiento se ordena vincular al Departamento de Antioquia, continuacion audiencia 02 de noviembre de 2019"/>
    <d v="2020-08-31T00:00:00"/>
    <s v="2018-07"/>
    <s v="5"/>
    <s v="2020-07"/>
    <n v="0.73871336652539898"/>
    <n v="11811761.532642547"/>
    <n v="0"/>
    <d v="2023-07-24T00:00:00"/>
    <n v="2.8958904109589043"/>
    <n v="4.3843078519294892E-2"/>
    <n v="0"/>
    <n v="0.5"/>
    <s v="MEDIA"/>
    <x v="2"/>
    <n v="0"/>
  </r>
  <r>
    <n v="2468"/>
    <d v="2017-07-24T00:00:00"/>
    <d v="2018-07-24T00:00:00"/>
    <s v="JUZGADO 36 ADMINISTRATIVO DE MEDELLIN"/>
    <s v="05001333303620170051700"/>
    <s v="2019"/>
    <x v="0"/>
    <s v="MARIA LUCELLY URIBE PIEDRAHITA"/>
    <s v="DANIEL FELIPE SEPÚLVEDA LÓPEZ"/>
    <n v="270110"/>
    <s v="NULIDAD Y RESTABLECIMIENTO DEL DERECHO - LABORAL"/>
    <s v="RELIQUIDACIÓN DE LA PENSIÓN"/>
    <s v="MEDIO   "/>
    <s v="MEDIO   "/>
    <s v="MEDIO   "/>
    <s v="MEDIO   "/>
    <n v="0.5"/>
    <s v="MEDIA"/>
    <n v="0"/>
    <n v="0.1"/>
    <s v="  SENTENCIA 2DA FAVORABLE"/>
    <m/>
    <s v="NO"/>
    <s v="NO"/>
    <n v="5"/>
    <s v="SOR MILDREY RESTREPO JARAMILLO"/>
    <n v="6433"/>
    <s v="18DE ENERO DE 2017"/>
    <n v="147288"/>
    <s v="GESTION HUMANA Y DLLO ORGANIZACIONAL"/>
    <s v="Apela sentencia "/>
    <d v="2020-08-31T00:00:00"/>
    <s v="2017-07"/>
    <s v="5"/>
    <s v="2020-07"/>
    <n v="0.76175497984527818"/>
    <n v="0"/>
    <n v="0"/>
    <d v="2022-07-23T00:00:00"/>
    <n v="1.893150684931507"/>
    <n v="4.3843078519294892E-2"/>
    <n v="0"/>
    <n v="0.5"/>
    <s v="MEDIA"/>
    <x v="2"/>
    <n v="0"/>
  </r>
  <r>
    <n v="2469"/>
    <d v="2018-09-11T00:00:00"/>
    <d v="2018-09-03T00:00:00"/>
    <s v="JUZGADO 17 ADMINISTRATIVO DE MEDELLIN"/>
    <s v="05001333301720180034300"/>
    <s v="2019"/>
    <x v="0"/>
    <s v="MIRYAM HERNANDEZ CRUZ "/>
    <s v="JAIME JAVIER DIAZ PELAEZ "/>
    <n v="89803"/>
    <s v="NULIDAD Y RESTABLECIMIENTO DEL DERECHO"/>
    <s v="RELIQUIDACIÓN DE LA PENSIÓN"/>
    <s v="BAJO"/>
    <s v="BAJO"/>
    <s v="BAJO"/>
    <s v="BAJO"/>
    <n v="0.05"/>
    <s v="REMOTA"/>
    <n v="19708500"/>
    <n v="0"/>
    <s v="AUDIENCIA INICIAL O PRIMERA AUDIENCIA"/>
    <m/>
    <s v="NO"/>
    <s v="NO"/>
    <n v="5"/>
    <s v="SOR MILDREY RESTREPO JARAMILLO"/>
    <n v="6431"/>
    <s v="18DE ENERO DE 2017"/>
    <n v="147288"/>
    <s v="EDUCACION"/>
    <s v="No se alega "/>
    <d v="2020-08-31T00:00:00"/>
    <s v="2018-09"/>
    <s v="5"/>
    <s v="2020-07"/>
    <n v="0.73661443780017011"/>
    <n v="14517565.647384653"/>
    <n v="0"/>
    <d v="2023-09-10T00:00:00"/>
    <n v="3.0273972602739727"/>
    <n v="4.3843078519294892E-2"/>
    <n v="0"/>
    <n v="0.05"/>
    <s v="REMOTA"/>
    <x v="1"/>
    <n v="0"/>
  </r>
  <r>
    <n v="2470"/>
    <d v="2018-10-05T00:00:00"/>
    <d v="2018-09-03T00:00:00"/>
    <s v="JUZGADO 03 ADMINISTRATIVO DE MEDELLIN"/>
    <s v="05001333300320180037200"/>
    <s v="2019"/>
    <x v="0"/>
    <s v="TERESA DE JESUS MORENO DE CRUZ"/>
    <s v="JAIME JAVIER DIAZ PELAEZ "/>
    <n v="89803"/>
    <s v="NULIDAD Y RESTABLECIMIENTO DEL DERECHO - LABORAL"/>
    <s v="RELIQUIDACIÓN DE LA PENSIÓN"/>
    <s v="BAJO"/>
    <s v="BAJO"/>
    <s v="BAJO"/>
    <s v="BAJO"/>
    <n v="0.05"/>
    <s v="REMOTA"/>
    <n v="20339124"/>
    <n v="0"/>
    <s v="CONTESTACIÓN"/>
    <m/>
    <s v="NO"/>
    <s v="NO"/>
    <n v="5"/>
    <s v="SOR MILDREY RESTREPO JARAMILLO"/>
    <n v="6431"/>
    <s v="18DE ENERO DE 2017"/>
    <n v="147288"/>
    <s v="EDUCACION"/>
    <s v="Auto del 02 de agosto se da por no contetada demanda Fonpremag cita audiencia 26 de septiembre de 2019"/>
    <d v="2020-08-31T00:00:00"/>
    <s v="2018-10"/>
    <s v="5"/>
    <s v="2020-07"/>
    <n v="0.73572886802285709"/>
    <n v="14964080.677096525"/>
    <n v="0"/>
    <d v="2023-10-04T00:00:00"/>
    <n v="3.0931506849315067"/>
    <n v="4.3843078519294892E-2"/>
    <n v="0"/>
    <n v="0.05"/>
    <s v="REMOTA"/>
    <x v="1"/>
    <n v="0"/>
  </r>
  <r>
    <n v="2471"/>
    <d v="2018-09-06T00:00:00"/>
    <d v="2018-09-03T00:00:00"/>
    <s v="JUZGADO 01 ADMINISTRATIVO DE MEDELLIN"/>
    <s v="05001333300120180003820"/>
    <s v="2019"/>
    <x v="0"/>
    <s v="TERESA DE JESUS GRANADA ZAPATA"/>
    <s v="JAIME JAVIER DIAZ PELAEZ "/>
    <n v="89803"/>
    <s v="NULIDAD Y RESTABLECIMIENTO DEL DERECHO - LABORAL"/>
    <s v="RELIQUIDACIÓN DE LA PENSIÓN"/>
    <s v="BAJO"/>
    <s v="BAJO"/>
    <s v="BAJO"/>
    <s v="BAJO"/>
    <n v="0.05"/>
    <s v="REMOTA"/>
    <n v="29041536"/>
    <n v="0"/>
    <s v=" SENTENCIA 1RA FAVORABLE"/>
    <m/>
    <s v="NO"/>
    <s v="NO"/>
    <n v="5"/>
    <s v="SOR MILDREY RESTREPO JARAMILLO"/>
    <n v="6431"/>
    <s v="18DE ENERO DE 2017"/>
    <n v="147288"/>
    <s v="EDUCACION"/>
    <s v="Se declara probada en audiencia inicial la falta de legitimacion "/>
    <d v="2020-08-31T00:00:00"/>
    <s v="2018-09"/>
    <s v="5"/>
    <s v="2020-07"/>
    <n v="0.73661443780017011"/>
    <n v="21392414.713493399"/>
    <n v="0"/>
    <d v="2023-09-05T00:00:00"/>
    <n v="3.0136986301369864"/>
    <n v="4.3843078519294892E-2"/>
    <n v="0"/>
    <n v="0.05"/>
    <s v="REMOTA"/>
    <x v="1"/>
    <n v="0"/>
  </r>
  <r>
    <n v="2472"/>
    <d v="2017-10-24T00:00:00"/>
    <d v="2017-10-12T00:00:00"/>
    <s v="JUZGADO 16 ADMINISTRATIVO MEDELLIN"/>
    <s v="05001333301620170052600"/>
    <s v="2019"/>
    <x v="0"/>
    <s v="LUZ MARIELA RUIZ GONZALEZ "/>
    <s v="RAUL GUILLERMO TAMAYO ZAPATA"/>
    <n v="201085"/>
    <s v="NULIDAD Y RESTABLECIMIENTO DEL DERECHO - LABORAL"/>
    <s v="INDEMNIZACIÓN SUSTITUTIVA DE LA PENSIÓN"/>
    <s v="BAJO"/>
    <s v="BAJO"/>
    <s v="MEDIO   "/>
    <s v="MEDIO   "/>
    <n v="0.2525"/>
    <s v="MEDIA"/>
    <n v="61570800"/>
    <n v="0.3"/>
    <s v="CONTESTACIÓN"/>
    <m/>
    <s v="NO"/>
    <s v="NO"/>
    <n v="6"/>
    <s v="SOR MILDREY RESTREPO JARAMILLO"/>
    <n v="6431"/>
    <s v="18DE ENERO DE 2017"/>
    <n v="147288"/>
    <s v="GESTION HUMANA Y DLLO ORGANIZACIONAL"/>
    <s v="Audiencia inicial septiembre 24 de 2019"/>
    <d v="2020-08-31T00:00:00"/>
    <s v="2017-10"/>
    <s v="6"/>
    <s v="2020-07"/>
    <n v="0.76025622916343338"/>
    <n v="46809584.234575927"/>
    <n v="14042875.270372778"/>
    <d v="2023-10-23T00:00:00"/>
    <n v="3.1452054794520548"/>
    <n v="4.3843078519294892E-2"/>
    <n v="13699807.922991019"/>
    <n v="0.2525"/>
    <s v="MEDIA"/>
    <x v="2"/>
    <n v="13699807.922991019"/>
  </r>
  <r>
    <n v="2473"/>
    <d v="2018-08-17T00:00:00"/>
    <d v="2018-08-03T00:00:00"/>
    <s v="JUZGADO 04 ADMINISTRATIVO DE MEDELLIN"/>
    <s v="05001333300420180028700"/>
    <s v="2019"/>
    <x v="0"/>
    <s v="BEATRIZ ELENA MONTOYA DIEZ"/>
    <s v="JULIA FERNANDA MUÑOZ RINCON "/>
    <n v="215278"/>
    <s v="NULIDAD Y RESTABLECIMIENTO DEL DERECHO - LABORAL"/>
    <s v="RECONOCIMIENTO Y PAGO DE OTRAS PRESTACIONES SALARIALES, SOLCIALES Y SALARIOS"/>
    <s v="MEDIO   "/>
    <s v="MEDIO   "/>
    <s v="MEDIO   "/>
    <s v="MEDIO   "/>
    <n v="0.5"/>
    <s v="MEDIA"/>
    <n v="144828826"/>
    <n v="0.5"/>
    <s v="AUDIENCIA INICIAL O PRIMERA AUDIENCIA"/>
    <m/>
    <s v="NO"/>
    <s v="NO"/>
    <n v="5"/>
    <s v="SOR MILDREY RESTREPO JARAMILLO"/>
    <n v="6431"/>
    <s v="18DE ENERO DE 2017"/>
    <n v="147288"/>
    <s v="EDUCACION"/>
    <s v="Traslado de la demanda "/>
    <d v="2020-08-31T00:00:00"/>
    <s v="2018-08"/>
    <s v="5"/>
    <s v="2020-07"/>
    <n v="0.7378298404971021"/>
    <n v="106859029.58696255"/>
    <n v="53429514.793481275"/>
    <d v="2023-08-16T00:00:00"/>
    <n v="2.9589041095890409"/>
    <n v="4.3843078519294892E-2"/>
    <n v="52200652.266320311"/>
    <n v="0.5"/>
    <s v="MEDIA"/>
    <x v="2"/>
    <n v="52200652.266320311"/>
  </r>
  <r>
    <n v="2474"/>
    <d v="2016-07-18T00:00:00"/>
    <d v="2016-07-12T00:00:00"/>
    <s v="TRIBUNAL ADMINISTRATIVO DE ANT"/>
    <s v="05001333300620150030801"/>
    <s v="2019"/>
    <x v="0"/>
    <s v="ALBA  LUZ LEMUS DUQUE "/>
    <s v="HERNAN DARIO ZAPATA LONDOÑO"/>
    <n v="108371"/>
    <s v="NULIDAD Y RESTABLECIMIENTO DEL DERECHO - LABORAL"/>
    <s v="RECONOCIMIENTO Y PAGO DE OTRAS PRESTACIONES SALARIALES, SOLCIALES Y SALARIOS"/>
    <s v="BAJO"/>
    <s v="BAJO"/>
    <s v="BAJO"/>
    <s v="BAJO"/>
    <n v="0.05"/>
    <s v="REMOTA"/>
    <n v="0"/>
    <n v="0"/>
    <s v="  SENTENCIA 2DA FAVORABLE"/>
    <m/>
    <s v="NO"/>
    <s v="NO"/>
    <n v="7"/>
    <s v="SOR MILDREY RESTREPO JARAMILLO"/>
    <n v="6431"/>
    <s v="18DE ENERO DE 2017"/>
    <n v="147288"/>
    <s v="EDUCACION"/>
    <s v="Para fallo de segunda instancia"/>
    <d v="2020-08-31T00:00:00"/>
    <s v="2016-07"/>
    <s v="7"/>
    <s v="2020-07"/>
    <n v="0.78762830642941495"/>
    <n v="0"/>
    <n v="0"/>
    <d v="2023-07-17T00:00:00"/>
    <n v="2.8767123287671232"/>
    <n v="4.3843078519294892E-2"/>
    <n v="0"/>
    <n v="0.05"/>
    <s v="REMOTA"/>
    <x v="1"/>
    <n v="0"/>
  </r>
  <r>
    <n v="2475"/>
    <d v="2015-06-02T00:00:00"/>
    <d v="2014-06-01T00:00:00"/>
    <s v="TRIBUNAL ADMINISTRATIVO DE ANT"/>
    <s v="05001333301620140078400"/>
    <s v="2019"/>
    <x v="0"/>
    <s v="TERESA DE JESUS CANO VALENCIA"/>
    <s v="MARTHA LUZ MENESE GARCIA "/>
    <n v="93574"/>
    <s v="NULIDAD Y RESTABLECIMIENTO DEL DERECHO - LABORAL"/>
    <s v="RELIQUIDACIÓN DE LA PENSIÓN"/>
    <s v="BAJO"/>
    <s v="BAJO"/>
    <s v="BAJO"/>
    <s v="BAJO"/>
    <n v="0.05"/>
    <s v="REMOTA"/>
    <n v="0"/>
    <n v="0"/>
    <s v=" SENTENCIA 1RA FAVORABLE"/>
    <m/>
    <s v="NO"/>
    <s v="NO"/>
    <n v="8"/>
    <s v="SOR MILDREY RESTREPO JARAMILLO"/>
    <n v="6431"/>
    <s v="18DE ENERO DE 2017"/>
    <n v="147288"/>
    <s v="GESTION HUMANA Y DLLO ORGANIZACIONAL"/>
    <s v="Para fallo de segunda instancia"/>
    <d v="2020-08-31T00:00:00"/>
    <s v="2015-06"/>
    <s v="8"/>
    <s v="2020-07"/>
    <n v="0.8598294089278552"/>
    <n v="0"/>
    <n v="0"/>
    <d v="2023-05-31T00:00:00"/>
    <n v="2.7479452054794522"/>
    <n v="4.3843078519294892E-2"/>
    <n v="0"/>
    <n v="0.05"/>
    <s v="REMOTA"/>
    <x v="1"/>
    <n v="0"/>
  </r>
  <r>
    <n v="2476"/>
    <d v="2018-06-16T00:00:00"/>
    <d v="2017-12-14T00:00:00"/>
    <s v="JUZGADO 33 ADMINISTRATIVO DE MEDELLIN"/>
    <s v="05001333303320170061700"/>
    <s v="2019"/>
    <x v="0"/>
    <s v="NELSON ENRIQUE MONTOYA PALACIO"/>
    <s v="MARISOL HERRERA ORTIZ "/>
    <n v="210986"/>
    <s v="NULIDAD Y RESTABLECIMIENTO DEL DERECHO - LABORAL"/>
    <s v="IMPUESTOS"/>
    <s v="BAJO"/>
    <s v="BAJO"/>
    <s v="BAJO"/>
    <s v="BAJO"/>
    <n v="0.05"/>
    <s v="REMOTA"/>
    <n v="7471702"/>
    <n v="0"/>
    <s v=" RECURSO DE APELACIÓN SENTENCIA"/>
    <m/>
    <s v="NO"/>
    <s v="NO"/>
    <n v="6"/>
    <s v="SOR MILDREY RESTREPO JARAMILLO"/>
    <n v="6431"/>
    <s v="18DE ENERO DE 2017"/>
    <n v="147288"/>
    <s v="HACIENDA"/>
    <s v="Apelacion sentencia 08 de julio de 2020"/>
    <d v="2020-08-31T00:00:00"/>
    <s v="2018-06"/>
    <s v="6"/>
    <s v="2020-07"/>
    <n v="0.73777124655030268"/>
    <n v="5512406.8983923895"/>
    <n v="0"/>
    <d v="2024-06-14T00:00:00"/>
    <n v="3.7890410958904108"/>
    <n v="4.3843078519294892E-2"/>
    <n v="0"/>
    <n v="0.05"/>
    <s v="REMOTA"/>
    <x v="1"/>
    <n v="0"/>
  </r>
  <r>
    <n v="2477"/>
    <d v="2018-09-13T00:00:00"/>
    <d v="2018-09-03T00:00:00"/>
    <s v="JUZGADO 28 ADMINISTRATIVO DE MEDELLIN"/>
    <s v="05001333302820180034600"/>
    <s v="2019"/>
    <x v="0"/>
    <s v="JUDITH FLOREZ RODRIGUEZ"/>
    <s v="JAIME JAVIER DIAZ PELAEZ "/>
    <n v="89803"/>
    <s v="NULIDAD Y RESTABLECIMIENTO DEL DERECHO - LABORAL"/>
    <s v="RELIQUIDACIÓN DE LA PENSIÓN"/>
    <s v="BAJO"/>
    <s v="BAJO"/>
    <s v="BAJO"/>
    <s v="BAJO"/>
    <n v="0.05"/>
    <s v="REMOTA"/>
    <n v="23814921"/>
    <n v="0"/>
    <s v=" ALEGATOS DE SEGUNDA"/>
    <m/>
    <s v="NO"/>
    <s v="NO"/>
    <n v="5"/>
    <s v="SOR MILDREY RESTREPO JARAMILLO"/>
    <n v="6431"/>
    <s v="18DE ENERO DE 2017"/>
    <n v="147288"/>
    <s v="EDUCACION"/>
    <m/>
    <d v="2020-08-31T00:00:00"/>
    <s v="2018-09"/>
    <s v="5"/>
    <s v="2020-07"/>
    <n v="0.73661443780017011"/>
    <n v="17542414.643670466"/>
    <n v="0"/>
    <d v="2023-09-12T00:00:00"/>
    <n v="3.032876712328767"/>
    <n v="4.3843078519294892E-2"/>
    <n v="0"/>
    <n v="0.05"/>
    <s v="REMOTA"/>
    <x v="1"/>
    <n v="0"/>
  </r>
  <r>
    <n v="2478"/>
    <d v="2018-11-09T00:00:00"/>
    <d v="2018-11-01T00:00:00"/>
    <s v="JUZGADO PROMISCUO DE EL BAGRE ANTIOQUIA "/>
    <s v="05250318900120180010700"/>
    <s v="2019"/>
    <x v="0"/>
    <s v="MISLEIDY GALVIZ MACIAS "/>
    <s v="JULIA FERNANDA MUÑOZ RINCON "/>
    <n v="215278"/>
    <s v="NULIDAD Y RESTABLECIMIENTO DEL DERECHO - LABORAL"/>
    <s v="RECONOCIMIENTO Y PAGO DE OTRAS PRESTACIONES SALARIALES, SOLCIALES Y SALARIOS"/>
    <s v="MEDIO   "/>
    <s v="MEDIO   "/>
    <s v="MEDIO   "/>
    <s v="MEDIO   "/>
    <n v="0.5"/>
    <s v="MEDIA"/>
    <n v="115875529"/>
    <n v="0.5"/>
    <s v=" SENTENCIA 1RA FAVORABLE"/>
    <m/>
    <s v="NO"/>
    <s v="NO"/>
    <n v="5"/>
    <s v="SOR MILDREY RESTREPO JARAMILLO"/>
    <n v="6431"/>
    <s v="18DE ENERO DE 2017"/>
    <n v="147288"/>
    <s v="EDUCACION"/>
    <m/>
    <d v="2020-08-31T00:00:00"/>
    <s v="2018-11"/>
    <s v="5"/>
    <s v="2020-07"/>
    <n v="0.73486768506759159"/>
    <n v="85153181.752212569"/>
    <n v="42576590.876106285"/>
    <d v="2023-11-08T00:00:00"/>
    <n v="3.1890410958904107"/>
    <n v="4.3843078519294892E-2"/>
    <n v="41522129.250439584"/>
    <n v="0.5"/>
    <s v="MEDIA"/>
    <x v="2"/>
    <n v="41522129.250439584"/>
  </r>
  <r>
    <n v="2479"/>
    <d v="2018-11-09T00:00:00"/>
    <d v="2018-11-01T00:00:00"/>
    <s v="JUZGADO PROMISCUO DE EL BAGRE ANTIOQUIA "/>
    <s v="05250318900120180010600"/>
    <s v="2019"/>
    <x v="0"/>
    <s v="MARIA TERESA GOMEZ BENITEZ"/>
    <s v="JULIA FERNANDA MUÑOZ RINCON "/>
    <n v="215278"/>
    <s v="NULIDAD Y RESTABLECIMIENTO DEL DERECHO - LABORAL"/>
    <s v="RECONOCIMIENTO Y PAGO DE OTRAS PRESTACIONES SALARIALES, SOLCIALES Y SALARIOS"/>
    <s v="MEDIO   "/>
    <s v="MEDIO   "/>
    <s v="MEDIO   "/>
    <s v="MEDIO   "/>
    <n v="0.5"/>
    <s v="MEDIA"/>
    <n v="132162566"/>
    <n v="0.5"/>
    <s v=" AUDIENCIA DE PRUEBAS"/>
    <m/>
    <s v="NO"/>
    <s v="NO"/>
    <n v="5"/>
    <s v="SOR MILDREY RESTREPO JARAMILLO"/>
    <n v="6431"/>
    <s v="18DE ENERO DE 2017"/>
    <n v="147288"/>
    <s v="EDUCACION"/>
    <m/>
    <d v="2020-08-31T00:00:00"/>
    <s v="2018-11"/>
    <s v="5"/>
    <s v="2020-07"/>
    <n v="0.73486768506759159"/>
    <n v="97121998.92901279"/>
    <n v="48560999.464506395"/>
    <d v="2023-11-08T00:00:00"/>
    <n v="3.1890410958904107"/>
    <n v="4.3843078519294892E-2"/>
    <n v="47358326.601656787"/>
    <n v="0.5"/>
    <s v="MEDIA"/>
    <x v="2"/>
    <n v="47358326.601656787"/>
  </r>
  <r>
    <n v="2480"/>
    <d v="2018-11-09T00:00:00"/>
    <d v="2018-11-01T00:00:00"/>
    <s v="JUZGADO PROMISCUO DE EL BAGRE ANTIOQUIA "/>
    <s v="05250318900120180010000"/>
    <s v="2019"/>
    <x v="0"/>
    <s v="WILSON JOSE ACEVEDO MEJIA"/>
    <s v="JULIA FERNANDA MUÑOZ RINCON "/>
    <n v="215278"/>
    <s v="NULIDAD Y RESTABLECIMIENTO DEL DERECHO"/>
    <s v="RECONOCIMIENTO Y PAGO DE OTRAS PRESTACIONES SALARIALES, SOLCIALES Y SALARIOS"/>
    <s v="MEDIO   "/>
    <s v="MEDIO   "/>
    <s v="MEDIO   "/>
    <s v="MEDIO   "/>
    <n v="0.5"/>
    <s v="MEDIA"/>
    <n v="149865306"/>
    <n v="0.5"/>
    <s v=" AUDIENCIA DE PRUEBAS"/>
    <m/>
    <s v="NO"/>
    <s v="NO"/>
    <n v="5"/>
    <s v="SOR MILDREY RESTREPO JARAMILLO"/>
    <n v="6431"/>
    <s v="18DE ENERO DE 2017"/>
    <n v="147288"/>
    <s v="EDUCACION"/>
    <m/>
    <d v="2020-08-31T00:00:00"/>
    <s v="2018-11"/>
    <s v="5"/>
    <s v="2020-07"/>
    <n v="0.73486768506759159"/>
    <n v="110131170.49216625"/>
    <n v="55065585.246083125"/>
    <d v="2023-11-08T00:00:00"/>
    <n v="3.1890410958904107"/>
    <n v="4.3843078519294892E-2"/>
    <n v="53701818.318246298"/>
    <n v="0.5"/>
    <s v="MEDIA"/>
    <x v="2"/>
    <n v="53701818.318246298"/>
  </r>
  <r>
    <n v="2481"/>
    <d v="2018-10-17T00:00:00"/>
    <d v="2018-08-14T00:00:00"/>
    <s v="JUZGADO 19 ADMINISTRATIVO DE MEDELLIN"/>
    <s v="05001333300192018003020"/>
    <s v="2019"/>
    <x v="0"/>
    <s v="LINA MARCELA TIRADO PINO"/>
    <s v="JULIA FERNANDA MUÑOZ RINCON "/>
    <n v="215278"/>
    <s v="NULIDAD Y RESTABLECIMIENTO DEL DERECHO - LABORAL"/>
    <s v="RECONOCIMIENTO Y PAGO DE OTRAS PRESTACIONES SALARIALES, SOLCIALES Y SALARIOS"/>
    <s v="MEDIO   "/>
    <s v="MEDIO   "/>
    <s v="MEDIO   "/>
    <s v="MEDIO   "/>
    <n v="0.5"/>
    <s v="MEDIA"/>
    <n v="129694864"/>
    <n v="0"/>
    <s v="CONTESTACIÓN"/>
    <m/>
    <s v="NO"/>
    <s v="NO"/>
    <n v="5"/>
    <s v="SOR MILDREY RESTREPO JARAMILLO"/>
    <n v="6431"/>
    <s v="18DE ENERO DE 2017"/>
    <n v="147288"/>
    <s v="EDUCACION"/>
    <s v="Admite llamamiento 22 de julio"/>
    <d v="2020-08-31T00:00:00"/>
    <s v="2018-10"/>
    <s v="5"/>
    <s v="2020-07"/>
    <n v="0.73572886802285709"/>
    <n v="95420255.479098395"/>
    <n v="0"/>
    <d v="2023-10-16T00:00:00"/>
    <n v="3.1260273972602741"/>
    <n v="4.3843078519294892E-2"/>
    <n v="0"/>
    <n v="0.5"/>
    <s v="MEDIA"/>
    <x v="2"/>
    <n v="0"/>
  </r>
  <r>
    <n v="2482"/>
    <d v="2018-06-13T00:00:00"/>
    <d v="2018-05-10T00:00:00"/>
    <s v="JUZGADO 19 ADMINISTRATIVO DE MEDELLIN"/>
    <s v="05001333301920180016900"/>
    <s v="2019"/>
    <x v="0"/>
    <s v="MONICA PATRICIA ORTIZ HERNANDEZ"/>
    <s v="JULIA FERNANDA MUÑOZ RINCON "/>
    <n v="215278"/>
    <s v="NULIDAD Y RESTABLECIMIENTO DEL DERECHO - LABORAL"/>
    <s v="RECONOCIMIENTO Y PAGO DE OTRAS PRESTACIONES SALARIALES, SOLCIALES Y SALARIOS"/>
    <s v="MEDIO   "/>
    <s v="MEDIO   "/>
    <s v="MEDIO   "/>
    <s v="MEDIO   "/>
    <n v="0.5"/>
    <s v="MEDIA"/>
    <n v="195078179"/>
    <n v="0.5"/>
    <s v="CONTESTACIÓN"/>
    <m/>
    <s v="NO"/>
    <s v="NO"/>
    <n v="5"/>
    <s v="SOR MILDREY RESTREPO JARAMILLO"/>
    <n v="6431"/>
    <s v="18DE ENERO DE 2017"/>
    <n v="147288"/>
    <s v="EDUCACION"/>
    <m/>
    <d v="2020-08-31T00:00:00"/>
    <s v="2018-06"/>
    <s v="5"/>
    <s v="2020-07"/>
    <n v="0.73777124655030268"/>
    <n v="143923071.29559308"/>
    <n v="71961535.647796541"/>
    <d v="2023-06-12T00:00:00"/>
    <n v="2.7808219178082192"/>
    <n v="4.3843078519294892E-2"/>
    <n v="70404968.962934434"/>
    <n v="0.5"/>
    <s v="MEDIA"/>
    <x v="2"/>
    <n v="70404968.962934434"/>
  </r>
  <r>
    <n v="2483"/>
    <d v="2018-05-11T00:00:00"/>
    <d v="2018-05-09T00:00:00"/>
    <s v="JUZGADO 7 ADMINISTRATIVO DE MEDELLIN"/>
    <s v="05001310500720180029000"/>
    <s v="2019"/>
    <x v="1"/>
    <s v="DIOCELINA DEL SOCORRO GARCIA RIVERA "/>
    <s v="NICOLAS OCTAVIO ARISMENDY VILLEGAS "/>
    <n v="140.233"/>
    <s v="NULIDAD Y RESTABLECIMIENTO DEL DERECHO - LABORAL"/>
    <s v="RECONOCIMIENTO Y PAGO DE OTRAS PRESTACIONES SALARIALES, SOLCIALES Y SALARIOS"/>
    <s v="MEDIO   "/>
    <s v="MEDIO   "/>
    <s v="MEDIO   "/>
    <s v="MEDIO   "/>
    <n v="0.5"/>
    <s v="MEDIA"/>
    <n v="82820857"/>
    <n v="0.5"/>
    <s v="CONTESTACIÓN"/>
    <m/>
    <s v="NO"/>
    <s v="NO"/>
    <n v="5"/>
    <s v="SOR MILDREY RESTREPO JARAMILLO"/>
    <n v="6431"/>
    <s v="18DE ENERO DE 2017"/>
    <n v="147288"/>
    <s v="EDUCACION"/>
    <m/>
    <d v="2020-08-31T00:00:00"/>
    <s v="2018-05"/>
    <s v="5"/>
    <s v="2020-07"/>
    <n v="0.73891229786794344"/>
    <n v="61197349.757262349"/>
    <n v="30598674.878631175"/>
    <d v="2023-05-10T00:00:00"/>
    <n v="2.6904109589041094"/>
    <n v="4.3843078519294892E-2"/>
    <n v="29958101.027823027"/>
    <n v="0.5"/>
    <s v="MEDIA"/>
    <x v="2"/>
    <n v="29958101.027823027"/>
  </r>
  <r>
    <n v="2484"/>
    <d v="2018-05-22T00:00:00"/>
    <d v="2018-05-11T00:00:00"/>
    <s v="JUZGADO 15 ADMINISTRATIVO DE MEDELLIN"/>
    <s v="05001333301520180019000"/>
    <s v="2019"/>
    <x v="0"/>
    <s v="SANDRA MILENA MONTOYA ORREGO"/>
    <s v="DIANA CAROLINA ALZATE QUINTERO"/>
    <n v="165819"/>
    <s v="NULIDAD Y RESTABLECIMIENTO DEL DERECHO - LABORAL"/>
    <s v="OTRAS"/>
    <s v="BAJO"/>
    <s v="BAJO"/>
    <s v="BAJO"/>
    <s v="BAJO"/>
    <n v="0.05"/>
    <s v="REMOTA"/>
    <n v="21640791"/>
    <n v="0"/>
    <s v="CONTESTACIÓN"/>
    <m/>
    <s v="NO"/>
    <s v="NO"/>
    <n v="5"/>
    <s v="SOR MILDREY RESTREPO JARAMILLO"/>
    <n v="6431"/>
    <s v="18DE ENERO DE 2017"/>
    <n v="147288"/>
    <s v="EDUCACION"/>
    <m/>
    <d v="2020-08-31T00:00:00"/>
    <s v="2018-05"/>
    <s v="5"/>
    <s v="2020-07"/>
    <n v="0.73891229786794344"/>
    <n v="15990646.60548991"/>
    <n v="0"/>
    <d v="2023-05-21T00:00:00"/>
    <n v="2.7205479452054795"/>
    <n v="4.3843078519294892E-2"/>
    <n v="0"/>
    <n v="0.05"/>
    <s v="REMOTA"/>
    <x v="1"/>
    <n v="0"/>
  </r>
  <r>
    <n v="2485"/>
    <d v="2018-10-12T00:00:00"/>
    <d v="2018-08-23T00:00:00"/>
    <s v="JUZGADO 05 ADMINISTRATIVO DE MEDELLIN"/>
    <s v="05001333300520180032500"/>
    <s v="2019"/>
    <x v="0"/>
    <s v="LEYDIS CARRASCAL MERCADO "/>
    <s v="SANTOS SAMUEL ASPRILLA MOSQUERA "/>
    <n v="249555"/>
    <s v="NULIDAD Y RESTABLECIMIENTO DEL DERECHO - LABORAL"/>
    <s v="RECONOCIMIENTO Y PAGO DE OTRAS PRESTACIONES SALARIALES, SOLCIALES Y SALARIOS"/>
    <s v="MEDIO   "/>
    <s v="MEDIO   "/>
    <s v="MEDIO   "/>
    <s v="MEDIO   "/>
    <n v="0.5"/>
    <s v="MEDIA"/>
    <n v="83749872"/>
    <n v="0.5"/>
    <s v="CONTESTACIÓN"/>
    <m/>
    <s v="NO"/>
    <s v="NO"/>
    <n v="5"/>
    <s v="SOR MILDREY RESTREPO JARAMILLO"/>
    <n v="6431"/>
    <s v="18DE ENERO DE 2017"/>
    <n v="147288"/>
    <s v="EDUCACION"/>
    <s v="Admite llamamiento  08 de julio de pascual"/>
    <d v="2020-08-31T00:00:00"/>
    <s v="2018-10"/>
    <s v="5"/>
    <s v="2020-07"/>
    <n v="0.73572886802285709"/>
    <n v="61617198.523619175"/>
    <n v="30808599.261809587"/>
    <d v="2023-10-11T00:00:00"/>
    <n v="3.1123287671232878"/>
    <n v="4.3843078519294892E-2"/>
    <n v="30063716.964632604"/>
    <n v="0.5"/>
    <s v="MEDIA"/>
    <x v="2"/>
    <n v="30063716.964632604"/>
  </r>
  <r>
    <n v="2486"/>
    <d v="2002-06-20T00:00:00"/>
    <d v="2002-06-20T00:00:00"/>
    <s v="TRIBUNAL ADMINISTRATIVO DE ANTIOQUIA"/>
    <s v="05001233100020020276300"/>
    <s v="2019"/>
    <x v="0"/>
    <s v="CARLOS LORENZO GOMEZ AGUDELO"/>
    <m/>
    <m/>
    <s v="NULIDAD Y RESTABLECIMIENTO DEL DERECHO - LABORAL"/>
    <s v="OTRAS"/>
    <s v="BAJO"/>
    <s v="BAJO"/>
    <s v="BAJO"/>
    <s v="BAJO"/>
    <n v="0.05"/>
    <s v="REMOTA"/>
    <n v="3964377"/>
    <n v="0"/>
    <m/>
    <m/>
    <s v="NO"/>
    <s v="NO"/>
    <n v="20"/>
    <s v="SOR MILDREY RESTREPO JARAMILLO"/>
    <n v="6431"/>
    <s v="18DE ENERO DE 2017"/>
    <n v="147288"/>
    <s v="FABRICA DE LICORES DE ANTIOQUIA"/>
    <s v="NULIDAD ACTO ADMINISTRATIVO. Inactivo Tribunal desde el 2005. Nunca entregué poder "/>
    <d v="2020-08-31T00:00:00"/>
    <s v="2002-06"/>
    <s v="20"/>
    <s v="2020-07"/>
    <n v="1.5011110323795669"/>
    <n v="5950970.0512118107"/>
    <n v="0"/>
    <d v="2022-06-15T00:00:00"/>
    <n v="1.789041095890411"/>
    <n v="4.3843078519294892E-2"/>
    <n v="0"/>
    <n v="0.05"/>
    <s v="REMOTA"/>
    <x v="1"/>
    <n v="0"/>
  </r>
  <r>
    <n v="2487"/>
    <d v="2016-07-01T00:00:00"/>
    <d v="2016-06-07T00:00:00"/>
    <s v="JUZGADO  15 ADMINISTRATIVO ORAL DE MEDELLÍN"/>
    <s v="05001333301520160047300"/>
    <s v="2019"/>
    <x v="0"/>
    <s v="GERMAN AUGUSTO HERNANDEZ"/>
    <s v="CARLOS ALBERTO BALLESTEROS BARON"/>
    <n v="33513"/>
    <s v="NULIDAD Y RESTABLECIMIENTO DEL DERECHO - LABORAL"/>
    <s v="INCENTIVO ANTIGÜEDAD"/>
    <s v="BAJO"/>
    <s v="BAJO"/>
    <s v="BAJO"/>
    <s v="BAJO"/>
    <n v="0.05"/>
    <s v="REMOTA"/>
    <n v="1330000"/>
    <n v="0"/>
    <s v=" RECURSO DE APELACIÓN SENTENCIA"/>
    <m/>
    <s v="NO"/>
    <s v="NO"/>
    <n v="7"/>
    <s v="SOR MILDREY RESTREPO JARAMILLO"/>
    <n v="6431"/>
    <s v="18DE ENERO DE 2017"/>
    <n v="147288"/>
    <s v="GESTION HUMANA Y DLLO ORGANIZACIONAL"/>
    <s v="Prima de Antigüedad"/>
    <d v="2020-08-31T00:00:00"/>
    <s v="2016-07"/>
    <s v="7"/>
    <s v="2020-07"/>
    <n v="0.78762830642941495"/>
    <n v="1047545.6475511219"/>
    <n v="0"/>
    <d v="2023-06-30T00:00:00"/>
    <n v="2.8301369863013699"/>
    <n v="4.3843078519294892E-2"/>
    <n v="0"/>
    <n v="0.05"/>
    <s v="REMOTA"/>
    <x v="1"/>
    <n v="0"/>
  </r>
  <r>
    <n v="2488"/>
    <d v="2018-09-10T00:00:00"/>
    <d v="2018-09-03T00:00:00"/>
    <s v="JUZGADO 12 ADMINISTRATIVO ORAL DEL CIRCUITO DE MEDELLÍN"/>
    <s v="05001333301220180035100"/>
    <s v="2019"/>
    <x v="0"/>
    <s v="JOSE GREGORIO CORREA RESTREPO"/>
    <s v="CESAR AUGUSTO BEDOYA RAMIREZ"/>
    <n v="149761"/>
    <s v="NULIDAD Y RESTABLECIMIENTO DEL DERECHO"/>
    <s v="OTRAS"/>
    <s v="MEDIO   "/>
    <s v="MEDIO   "/>
    <s v="BAJO"/>
    <s v="BAJO"/>
    <n v="0.29750000000000004"/>
    <s v="MEDIA"/>
    <n v="160458154"/>
    <n v="1"/>
    <s v="AUDIENCIA INICIAL O PRIMERA AUDIENCIA"/>
    <m/>
    <s v="NO"/>
    <s v="NO"/>
    <n v="5"/>
    <s v="SOR MILDREY RESTREPO JARAMILLO"/>
    <n v="6431"/>
    <s v="18DE ENERO DE 2017"/>
    <n v="147288"/>
    <s v="CONTROL INTERNO"/>
    <s v="AUDIENCIA inicial Mayo de 2019"/>
    <d v="2020-08-31T00:00:00"/>
    <s v="2018-09"/>
    <s v="5"/>
    <s v="2020-07"/>
    <n v="0.73661443780017011"/>
    <n v="118195792.89916311"/>
    <n v="118195792.89916311"/>
    <d v="2023-09-09T00:00:00"/>
    <n v="3.0246575342465754"/>
    <n v="4.3843078519294892E-2"/>
    <n v="115417630.901861"/>
    <n v="0.29750000000000004"/>
    <s v="MEDIA"/>
    <x v="2"/>
    <n v="115417630.901861"/>
  </r>
  <r>
    <n v="2489"/>
    <d v="2018-12-07T00:00:00"/>
    <d v="2018-12-04T00:00:00"/>
    <s v="JUZGADO 31 ADMINISTRATIVO DE MEDELLIN"/>
    <s v="05001333303120180032000"/>
    <s v="2019"/>
    <x v="0"/>
    <s v="LUCELY CIRO CORREA"/>
    <s v="JAIME JAVIER DIAZ PELAEZ "/>
    <n v="89803"/>
    <s v="NULIDAD Y RESTABLECIMIENTO DEL DERECHO - LABORAL"/>
    <s v="RELIQUIDACIÓN DE LA PENSIÓN"/>
    <s v="BAJO"/>
    <s v="BAJO"/>
    <s v="BAJO"/>
    <s v="BAJO"/>
    <n v="0.05"/>
    <s v="REMOTA"/>
    <n v="22237215"/>
    <n v="0"/>
    <s v="CONTESTACIÓN"/>
    <m/>
    <s v="NO"/>
    <s v="NO"/>
    <n v="5"/>
    <s v="SOR MILDREY RESTREPO JARAMILLO"/>
    <n v="6431"/>
    <s v="18DE ENERO DE 2017"/>
    <n v="147288"/>
    <s v="EDUCACION"/>
    <s v="Se envio notificacion llamamientos"/>
    <d v="2020-08-31T00:00:00"/>
    <s v="2018-12"/>
    <s v="5"/>
    <s v="2020-07"/>
    <n v="0.73268911507362433"/>
    <n v="16292965.380051926"/>
    <n v="0"/>
    <d v="2023-12-06T00:00:00"/>
    <n v="3.2657534246575342"/>
    <n v="4.3843078519294892E-2"/>
    <n v="0"/>
    <n v="0.05"/>
    <s v="REMOTA"/>
    <x v="1"/>
    <n v="0"/>
  </r>
  <r>
    <n v="2490"/>
    <d v="2018-11-26T00:00:00"/>
    <d v="2018-11-09T00:00:00"/>
    <s v="JUZGADO  11 ADMINISTRATIVO ORAL DE MEDELLÍN"/>
    <s v="05001333301120180043400"/>
    <s v="2019"/>
    <x v="0"/>
    <s v="JHON EDISON IBARRA HERNANDEZ"/>
    <s v="MARISOL HERRERA ORTIZ "/>
    <n v="210986"/>
    <s v="NULIDAD Y RESTABLECIMIENTO DEL DERECHO - LABORAL"/>
    <s v="RECONOCIMIENTO Y PAGO DE OTRAS PRESTACIONES SALARIALES, SOLCIALES Y SALARIOS"/>
    <s v="MEDIO   "/>
    <s v="MEDIO   "/>
    <s v="MEDIO   "/>
    <s v="MEDIO   "/>
    <n v="0.5"/>
    <s v="MEDIA"/>
    <n v="66147135"/>
    <n v="0.5"/>
    <s v="AUDIENCIA INICIAL O PRIMERA AUDIENCIA"/>
    <m/>
    <s v="NO"/>
    <s v="NO"/>
    <n v="5"/>
    <s v="SOR MILDREY RESTREPO JARAMILLO"/>
    <n v="6431"/>
    <s v="18DE ENERO DE 2017"/>
    <n v="147288"/>
    <s v="EDUCACION"/>
    <s v="Se envio notificacion llamamientos"/>
    <d v="2020-08-31T00:00:00"/>
    <s v="2018-11"/>
    <s v="5"/>
    <s v="2020-07"/>
    <n v="0.73486768506759159"/>
    <n v="48609391.971303463"/>
    <n v="24304695.985651731"/>
    <d v="2023-11-25T00:00:00"/>
    <n v="3.2356164383561645"/>
    <n v="4.3843078519294892E-2"/>
    <n v="23694080.508932017"/>
    <n v="0.5"/>
    <s v="MEDIA"/>
    <x v="2"/>
    <n v="23694080.508932017"/>
  </r>
  <r>
    <n v="2491"/>
    <d v="2018-11-20T00:00:00"/>
    <d v="2018-11-13T00:00:00"/>
    <s v="JUZGADO  15 ADMINISTRATIVO ORAL DE MEDELLÍN"/>
    <s v="05001333301520180044600"/>
    <s v="2019"/>
    <x v="0"/>
    <s v="SILVIA ELENA PATIÑO CARDONA "/>
    <s v="LINA MARCELA LÓPEZ PÉREZ "/>
    <n v="166785"/>
    <s v="NULIDAD Y RESTABLECIMIENTO DEL DERECHO - LABORAL"/>
    <s v="PENSIÓN DE SOBREVIVIENTES"/>
    <s v="BAJO"/>
    <s v="BAJO"/>
    <s v="BAJO"/>
    <s v="BAJO"/>
    <n v="0.05"/>
    <s v="REMOTA"/>
    <n v="36738306"/>
    <n v="0.1"/>
    <s v="AUDIENCIA INICIAL O PRIMERA AUDIENCIA"/>
    <m/>
    <s v="NO"/>
    <s v="NO"/>
    <n v="5"/>
    <s v="SOR MILDREY RESTREPO JARAMILLO"/>
    <n v="6431"/>
    <s v="18DE ENERO DE 2017"/>
    <n v="147288"/>
    <s v="GESTION HUMANA Y DLLO ORGANIZACIONAL"/>
    <s v="Se presentaron alegatos agosto de 2019"/>
    <d v="2020-08-31T00:00:00"/>
    <s v="2018-11"/>
    <s v="5"/>
    <s v="2020-07"/>
    <n v="0.73486768506759159"/>
    <n v="26997793.883524809"/>
    <n v="2699779.3883524812"/>
    <d v="2023-11-19T00:00:00"/>
    <n v="3.2191780821917808"/>
    <n v="4.3843078519294892E-2"/>
    <n v="2632292.1257793815"/>
    <n v="0.05"/>
    <s v="REMOTA"/>
    <x v="1"/>
    <n v="0"/>
  </r>
  <r>
    <n v="2492"/>
    <d v="2019-02-04T00:00:00"/>
    <d v="2019-06-30T00:00:00"/>
    <s v="JUZGADO  12 ADMINISTRATIVO ORAL DE MEDELLÍN"/>
    <s v="05001333301220190002900"/>
    <s v="2019"/>
    <x v="0"/>
    <s v="ADRIANA PATRICIA CANO GÓMEZ"/>
    <s v="JULIA FERNANDA MUÑOZ RINCON "/>
    <n v="215278"/>
    <s v="NULIDAD Y RESTABLECIMIENTO DEL DERECHO - LABORAL"/>
    <s v="RECONOCIMIENTO Y PAGO DE OTRAS PRESTACIONES SALARIALES, SOLCIALES Y SALARIOS"/>
    <s v="MEDIO   "/>
    <s v="MEDIO   "/>
    <s v="MEDIO   "/>
    <s v="MEDIO   "/>
    <n v="0.5"/>
    <s v="MEDIA"/>
    <n v="14729405"/>
    <n v="0.5"/>
    <s v="CONTESTACIÓN"/>
    <m/>
    <s v="NO"/>
    <s v="NO"/>
    <n v="4"/>
    <s v="SOR MILDREY RESTREPO JARAMILLO"/>
    <n v="6431"/>
    <s v="18DE ENERO DE 2017"/>
    <n v="147288"/>
    <s v="EDUCACION"/>
    <s v="Se envia notificaciones de llamamientos 04 de agosto de 2019, EL 08 DE JULIO DE 2020 Decide excepciones previas "/>
    <d v="2020-08-31T00:00:00"/>
    <s v="2019-02"/>
    <s v="4"/>
    <s v="2020-07"/>
    <n v="1.0374579956513144"/>
    <n v="15281138.988436447"/>
    <n v="7640569.4942182237"/>
    <d v="2023-02-03T00:00:00"/>
    <n v="2.4273972602739726"/>
    <n v="4.3843078519294892E-2"/>
    <n v="7496104.6513661817"/>
    <n v="0.5"/>
    <s v="MEDIA"/>
    <x v="2"/>
    <n v="7496104.6513661817"/>
  </r>
  <r>
    <n v="2493"/>
    <d v="2018-07-27T00:00:00"/>
    <d v="2018-09-14T00:00:00"/>
    <s v="JUZGADO DIECIOCHO LABORAL DEL CIRCUITO DE MEDELLIN"/>
    <s v="05001310501820190028900"/>
    <s v="2019"/>
    <x v="1"/>
    <s v="GUSTAVO ADOLFO ACEVEDO BETANCUR "/>
    <s v="JULIA FERNANDA MUÑOZ RINCON "/>
    <n v="215278"/>
    <s v="NULIDAD Y RESTABLECIMIENTO DEL DERECHO - LABORAL"/>
    <s v="RECONOCIMIENTO Y PAGO DE OTRAS PRESTACIONES SALARIALES, SOLCIALES Y SALARIOS"/>
    <s v="MEDIO   "/>
    <s v="MEDIO   "/>
    <s v="ALTO"/>
    <s v="ALTO"/>
    <n v="0.72499999999999998"/>
    <s v="ALTA"/>
    <n v="5896395"/>
    <n v="0.5"/>
    <s v="CONTESTACIÓN"/>
    <m/>
    <s v="NO"/>
    <s v="NO"/>
    <n v="5"/>
    <s v="SOR MILDREY RESTREPO JARAMILLO"/>
    <n v="6431"/>
    <s v="18DE ENERO DE 2017"/>
    <n v="147288"/>
    <s v="EDUCACION"/>
    <m/>
    <d v="2020-08-31T00:00:00"/>
    <s v="2018-07"/>
    <s v="5"/>
    <s v="2020-07"/>
    <n v="0.73871336652539898"/>
    <n v="4355745.8008135296"/>
    <n v="2177872.9004067648"/>
    <d v="2023-07-26T00:00:00"/>
    <n v="2.9013698630136986"/>
    <n v="4.3843078519294892E-2"/>
    <n v="2128745.3991911835"/>
    <n v="0.72499999999999998"/>
    <s v="ALTA"/>
    <x v="0"/>
    <n v="2128745.3991911835"/>
  </r>
  <r>
    <n v="2494"/>
    <d v="2018-12-03T00:00:00"/>
    <d v="2019-06-25T00:00:00"/>
    <s v="JUZGADO 06 ADMINISTRATIVO ORAL"/>
    <s v="05001333300620180046100"/>
    <s v="2019"/>
    <x v="0"/>
    <s v="MARTHA ALBA DE JESUS VALENCIA CATAÑO"/>
    <s v="DIANA CAROLINA ALZATE QUINTERO"/>
    <n v="165819"/>
    <s v="NULIDAD Y RESTABLECIMIENTO DEL DERECHO - LABORAL"/>
    <s v="OTRAS"/>
    <s v="BAJO"/>
    <s v="BAJO"/>
    <s v="BAJO"/>
    <s v="BAJO"/>
    <n v="0.05"/>
    <s v="REMOTA"/>
    <n v="9753078"/>
    <n v="0"/>
    <s v="ADMISIÓN"/>
    <m/>
    <s v="NO"/>
    <s v="NO"/>
    <n v="4"/>
    <s v="SOR MILDREY RESTREPO JARAMILLO"/>
    <n v="6431"/>
    <s v="18DE ENERO DE 2017"/>
    <n v="147288"/>
    <s v="EDUCACION"/>
    <m/>
    <d v="2020-08-31T00:00:00"/>
    <s v="2018-12"/>
    <s v="4"/>
    <s v="2020-07"/>
    <n v="0.73268911507362433"/>
    <n v="7145974.0890640337"/>
    <n v="0"/>
    <d v="2022-12-02T00:00:00"/>
    <n v="2.2547945205479452"/>
    <n v="4.3843078519294892E-2"/>
    <n v="0"/>
    <n v="0.05"/>
    <s v="REMOTA"/>
    <x v="1"/>
    <n v="0"/>
  </r>
  <r>
    <n v="2495"/>
    <d v="2019-08-03T00:00:00"/>
    <d v="2019-08-16T00:00:00"/>
    <s v="JUZGADO PRIMERO LABORAL DEL CIRCUITO DE MANIZALEZ"/>
    <s v="17001310500120180034300"/>
    <s v="2019"/>
    <x v="1"/>
    <s v="VILMA VARELA CIFUENTES"/>
    <s v="JUAN DIEGO ESCOBAR ARIAS "/>
    <n v="105320"/>
    <s v="NULIDAD Y RESTABLECIMIENTO DEL DERECHO - LABORAL"/>
    <s v="OTRAS"/>
    <s v="BAJO"/>
    <s v="BAJO"/>
    <s v="BAJO"/>
    <s v="BAJO"/>
    <n v="0.05"/>
    <s v="REMOTA"/>
    <n v="37863343"/>
    <n v="0.05"/>
    <s v="CONTESTACIÓN"/>
    <m/>
    <s v="NO"/>
    <s v="NO"/>
    <n v="4"/>
    <s v="SOR MILDREY RESTREPO JARAMILLO"/>
    <n v="6431"/>
    <s v="18DE ENERO DE 2017"/>
    <n v="147288"/>
    <s v="EDUCACION"/>
    <s v="Contestación enviada por correo certificado 03 de octubre de 2019"/>
    <d v="2020-08-31T00:00:00"/>
    <s v="2019-08"/>
    <s v="4"/>
    <s v="2020-07"/>
    <n v="1.0188294671454916"/>
    <n v="38576289.573036976"/>
    <n v="1928814.4786518489"/>
    <d v="2023-08-02T00:00:00"/>
    <n v="2.9205479452054797"/>
    <n v="4.3843078519294892E-2"/>
    <n v="1885020.820660779"/>
    <n v="0.05"/>
    <s v="REMOTA"/>
    <x v="1"/>
    <n v="0"/>
  </r>
  <r>
    <n v="2496"/>
    <d v="2019-09-25T00:00:00"/>
    <d v="2019-07-02T00:00:00"/>
    <s v="JUZGADO 35 ADMINISTRATIVO DE MEDELLIN"/>
    <s v="05001333303520190027200"/>
    <s v="2019"/>
    <x v="0"/>
    <s v="ELKIN CARDONA RUIZ"/>
    <s v="DIANA CAROLINA ALZATE QUINTERO"/>
    <n v="165819"/>
    <s v="NULIDAD Y RESTABLECIMIENTO DEL DERECHO"/>
    <s v="OTRAS"/>
    <s v="BAJO"/>
    <s v="BAJO"/>
    <s v="BAJO"/>
    <s v="BAJO"/>
    <n v="0.05"/>
    <s v="REMOTA"/>
    <n v="10075103"/>
    <n v="0.1"/>
    <s v="ADMISIÓN"/>
    <m/>
    <s v="NO"/>
    <s v="NO"/>
    <n v="4"/>
    <s v="SOR MILDREY RESTREPO JARAMILLO"/>
    <n v="6431"/>
    <s v="18DE ENERO DE 2017"/>
    <n v="147288"/>
    <s v="EDUCACION"/>
    <m/>
    <d v="2020-08-31T00:00:00"/>
    <s v="2019-09"/>
    <s v="4"/>
    <s v="2020-07"/>
    <n v="1.016560139453806"/>
    <n v="10241948.110691458"/>
    <n v="1024194.8110691458"/>
    <d v="2023-09-24T00:00:00"/>
    <n v="3.0657534246575344"/>
    <n v="4.3843078519294892E-2"/>
    <n v="999798.21494930668"/>
    <n v="0.05"/>
    <s v="REMOTA"/>
    <x v="1"/>
    <n v="0"/>
  </r>
  <r>
    <n v="2497"/>
    <d v="2018-07-12T00:00:00"/>
    <d v="2018-06-01T00:00:00"/>
    <s v="JUZGADO 30 ADMINISTRATIVO DE MEDELLIN"/>
    <s v="05001333303020180021700"/>
    <s v="2019"/>
    <x v="0"/>
    <s v="JUAN GUILLERMO BENAVIDEZ MERCADO"/>
    <s v="JULIA FERNANDA MUÑOZ RINCON "/>
    <n v="215278"/>
    <s v="NULIDAD Y RESTABLECIMIENTO DEL DERECHO - LABORAL"/>
    <s v="RECONOCIMIENTO Y PAGO DE OTRAS PRESTACIONES SALARIALES, SOLCIALES Y SALARIOS"/>
    <s v="BAJO"/>
    <s v="BAJO"/>
    <s v="BAJO"/>
    <s v="MEDIO   "/>
    <n v="0.20749999999999999"/>
    <s v="BAJA"/>
    <n v="93827758"/>
    <n v="0.5"/>
    <s v=" RECURSO DE APELACIÓN AUTO "/>
    <m/>
    <s v="NO"/>
    <s v="NO"/>
    <n v="5"/>
    <s v="SOR MILDREY RESTREPO JARAMILLO"/>
    <n v="6431"/>
    <s v="18DE ENERO DE 2017"/>
    <n v="147288"/>
    <s v="EDUCACION"/>
    <s v="Se presentaron alegatos de primera febrero 25 de 2019"/>
    <d v="2020-08-31T00:00:00"/>
    <s v="2018-07"/>
    <s v="5"/>
    <s v="2020-07"/>
    <n v="0.73871336652539898"/>
    <n v="69311818.985710442"/>
    <n v="34655909.492855221"/>
    <d v="2023-07-11T00:00:00"/>
    <n v="2.8602739726027395"/>
    <n v="4.3843078519294892E-2"/>
    <n v="33885105.609193206"/>
    <n v="0.20749999999999999"/>
    <s v="BAJA"/>
    <x v="2"/>
    <n v="33885105.609193206"/>
  </r>
  <r>
    <n v="2498"/>
    <d v="2018-06-18T00:00:00"/>
    <d v="2018-05-10T00:00:00"/>
    <s v="JUZGADO 12 ADMINISTRATIVO DE MEDELLIN"/>
    <s v="05001333301220180018900"/>
    <s v="2019"/>
    <x v="0"/>
    <s v="MAIDE YAMILE GUARIN BLANDON"/>
    <s v="JULIA FERNANDA MUÑOZ RINCON "/>
    <n v="215278"/>
    <s v="NULIDAD Y RESTABLECIMIENTO DEL DERECHO"/>
    <s v="RECONOCIMIENTO Y PAGO DE OTRAS PRESTACIONES SALARIALES, SOLCIALES Y SALARIOS"/>
    <s v="BAJO"/>
    <s v="BAJO"/>
    <s v="BAJO"/>
    <s v="MEDIO   "/>
    <n v="0.20749999999999999"/>
    <s v="BAJA"/>
    <n v="111739575"/>
    <n v="0.5"/>
    <s v=" RECURSO DE APELACIÓN SENTENCIA"/>
    <m/>
    <s v="NO"/>
    <s v="NO"/>
    <n v="5"/>
    <s v="SOR MILDREY RESTREPO JARAMILLO"/>
    <n v="6431"/>
    <s v="18DE ENERO DE 2017"/>
    <n v="147288"/>
    <s v="EDUCACION"/>
    <m/>
    <d v="2020-08-31T00:00:00"/>
    <s v="2018-06"/>
    <s v="5"/>
    <s v="2020-07"/>
    <n v="0.73777124655030268"/>
    <n v="82438245.536751032"/>
    <n v="41219122.768375516"/>
    <d v="2023-06-17T00:00:00"/>
    <n v="2.7945205479452055"/>
    <n v="4.3843078519294892E-2"/>
    <n v="40323186.997665323"/>
    <n v="0.20749999999999999"/>
    <s v="BAJA"/>
    <x v="2"/>
    <n v="40323186.997665323"/>
  </r>
  <r>
    <n v="2499"/>
    <d v="2018-01-22T00:00:00"/>
    <d v="2018-01-22T00:00:00"/>
    <s v="JUZGADO PROMISCUO CIRCUITO DE TITIRIBI"/>
    <s v="05809318900120170000300"/>
    <s v="2019"/>
    <x v="1"/>
    <s v="HECTOR DARIO POSADA "/>
    <s v="JULIA FERNANDA MUÑOZ RINCON "/>
    <n v="215278"/>
    <s v="NULIDAD Y RESTABLECIMIENTO DEL DERECHO - LABORAL"/>
    <s v="RECONOCIMIENTO Y PAGO DE OTRAS PRESTACIONES SALARIALES, SOLCIALES Y SALARIOS"/>
    <s v="BAJO"/>
    <s v="BAJO"/>
    <s v="BAJO"/>
    <s v="MEDIO   "/>
    <n v="0.20749999999999999"/>
    <s v="BAJA"/>
    <n v="54999705"/>
    <n v="0"/>
    <s v=" SENTENCIA 1RA FAVORABLE"/>
    <m/>
    <s v="NO"/>
    <s v="NO"/>
    <n v="5"/>
    <s v="SOR MILDREY RESTREPO JARAMILLO"/>
    <n v="6431"/>
    <s v="18DE ENERO DE 2017"/>
    <n v="147288"/>
    <s v="EDUCACION"/>
    <m/>
    <d v="2020-08-31T00:00:00"/>
    <s v="2018-01"/>
    <s v="5"/>
    <s v="2020-07"/>
    <n v="0.75126308387247931"/>
    <n v="41319247.990376621"/>
    <n v="0"/>
    <d v="2023-01-21T00:00:00"/>
    <n v="2.3917808219178083"/>
    <n v="4.3843078519294892E-2"/>
    <n v="0"/>
    <n v="0.20749999999999999"/>
    <s v="BAJA"/>
    <x v="2"/>
    <n v="0"/>
  </r>
  <r>
    <n v="2500"/>
    <d v="2018-01-25T00:00:00"/>
    <d v="2018-01-25T00:00:00"/>
    <s v="JUZGADO PROMISCUO CIRCUITO DE TITIRIBI"/>
    <s v="05809318900120170000500"/>
    <s v="2019"/>
    <x v="1"/>
    <s v="CARLOS ALBERTO ARENAS VERA"/>
    <s v="JULIA FERNANDA MUÑOZ RINCON "/>
    <n v="215278"/>
    <s v="NULIDAD Y RESTABLECIMIENTO DEL DERECHO - LABORAL"/>
    <s v="RECONOCIMIENTO Y PAGO DE OTRAS PRESTACIONES SALARIALES, SOLCIALES Y SALARIOS"/>
    <s v="BAJO"/>
    <s v="BAJO"/>
    <s v="BAJO"/>
    <s v="MEDIO   "/>
    <n v="0.20749999999999999"/>
    <s v="BAJA"/>
    <n v="89729009"/>
    <n v="0"/>
    <s v=" SENTENCIA 1RA FAVORABLE"/>
    <m/>
    <s v="NO"/>
    <s v="NO"/>
    <n v="5"/>
    <s v="SOR MILDREY RESTREPO JARAMILLO"/>
    <n v="6431"/>
    <s v="18DE ENERO DE 2017"/>
    <n v="147288"/>
    <s v="EDUCACION"/>
    <m/>
    <d v="2020-08-31T00:00:00"/>
    <s v="2018-01"/>
    <s v="5"/>
    <s v="2020-07"/>
    <n v="0.75126308387247931"/>
    <n v="67410092.014161453"/>
    <n v="0"/>
    <d v="2023-01-24T00:00:00"/>
    <n v="2.4"/>
    <n v="4.3843078519294892E-2"/>
    <n v="0"/>
    <n v="0.20749999999999999"/>
    <s v="BAJA"/>
    <x v="2"/>
    <n v="0"/>
  </r>
  <r>
    <n v="2501"/>
    <d v="2018-05-16T00:00:00"/>
    <d v="2018-04-11T00:00:00"/>
    <s v="TRIBUNAL ADMINISTRATIVO DE ANTIOQUIA"/>
    <s v="05001233300020180078500"/>
    <s v="2019"/>
    <x v="0"/>
    <s v="BENILDA PATERNINA MENDOZA"/>
    <s v="JANNES IBERIA VIANA PADILLA"/>
    <n v="234153"/>
    <s v="NULIDAD Y RESTABLECIMIENTO DEL DERECHO - LABORAL"/>
    <s v="RECONOCIMIENTO Y PAGO DE OTRAS PRESTACIONES SALARIALES, SOLCIALES Y SALARIOS"/>
    <s v="MEDIO   "/>
    <s v="MEDIO   "/>
    <s v="MEDIO   "/>
    <s v="MEDIO   "/>
    <n v="0.5"/>
    <s v="MEDIA"/>
    <n v="49999488"/>
    <n v="0.6"/>
    <s v="AUDIENCIA INICIAL O PRIMERA AUDIENCIA"/>
    <m/>
    <s v="NO"/>
    <s v="NO"/>
    <n v="5"/>
    <s v="SOR MILDREY RESTREPO JARAMILLO"/>
    <n v="6431"/>
    <s v="18DE ENERO DE 2017"/>
    <n v="147288"/>
    <s v="EDUCACION"/>
    <m/>
    <d v="2020-08-31T00:00:00"/>
    <s v="2018-05"/>
    <s v="5"/>
    <s v="2020-07"/>
    <n v="0.73891229786794344"/>
    <n v="36945236.570300661"/>
    <n v="22167141.942180395"/>
    <d v="2023-05-15T00:00:00"/>
    <n v="2.7041095890410958"/>
    <n v="4.3843078519294892E-2"/>
    <n v="21700741.831422973"/>
    <n v="0.5"/>
    <s v="MEDIA"/>
    <x v="2"/>
    <n v="21700741.831422973"/>
  </r>
  <r>
    <n v="2502"/>
    <d v="2017-08-17T00:00:00"/>
    <d v="2016-11-23T00:00:00"/>
    <s v="JUZGADO 04 LABORAL DEL CIRCUITO DE MEDELLIN"/>
    <s v="05001310500420160132500"/>
    <s v="2019"/>
    <x v="1"/>
    <s v="JARRIZON ROJAS CHAVEZ"/>
    <s v="JULIA FERNANDA MUÑOZ RINCON "/>
    <n v="215278"/>
    <s v="NULIDAD Y RESTABLECIMIENTO DEL DERECHO - LABORAL"/>
    <s v="RECONOCIMIENTO Y PAGO DE OTRAS PRESTACIONES SALARIALES, SOLCIALES Y SALARIOS"/>
    <s v="ALTO"/>
    <s v="ALTO"/>
    <s v="ALTO"/>
    <s v="ALTO"/>
    <n v="1"/>
    <s v="ALTA"/>
    <n v="34340142"/>
    <n v="0.5"/>
    <s v=" RECURSO DE APELACIÓN AUTO "/>
    <m/>
    <s v="NO"/>
    <s v="NO"/>
    <n v="7"/>
    <s v="SOR MILDREY RESTREPO JARAMILLO"/>
    <n v="6431"/>
    <s v="18DE ENERO DE 2017"/>
    <n v="147288"/>
    <s v="EDUCACION"/>
    <s v="BRILLADORA LA ESMERALDA"/>
    <d v="2020-08-31T00:00:00"/>
    <s v="2017-08"/>
    <s v="7"/>
    <s v="2020-07"/>
    <n v="0.76068958550881771"/>
    <n v="26122188.384293944"/>
    <n v="13061094.192146972"/>
    <d v="2024-08-15T00:00:00"/>
    <n v="3.9589041095890409"/>
    <n v="4.3843078519294892E-2"/>
    <n v="12660738.639408037"/>
    <n v="1"/>
    <s v="ALTA"/>
    <x v="0"/>
    <n v="12660738.639408037"/>
  </r>
  <r>
    <n v="2503"/>
    <d v="2017-11-27T00:00:00"/>
    <d v="2017-11-16T00:00:00"/>
    <s v="JUZGADO 10 LABORAL DEL CIRCUITO DE MEDELLIN"/>
    <s v="05001333301020170058300"/>
    <s v="2019"/>
    <x v="0"/>
    <s v="MARIA SONIA HINCAPIE"/>
    <s v="SEBASTIAN AGUDELO ECHEVERRI"/>
    <n v="247757"/>
    <s v="NULIDAD Y RESTABLECIMIENTO DEL DERECHO"/>
    <s v="RELIQUIDACIÓN DE LA PENSIÓN"/>
    <s v="BAJO"/>
    <s v="BAJO"/>
    <s v="BAJO"/>
    <s v="BAJO"/>
    <n v="0.05"/>
    <s v="REMOTA"/>
    <n v="3272900"/>
    <n v="0"/>
    <s v=" RECURSO DE APELACIÓN SENTENCIA"/>
    <m/>
    <s v="NO"/>
    <s v="NO"/>
    <n v="6"/>
    <s v="SOR MILDREY RESTREPO JARAMILLO"/>
    <n v="6431"/>
    <s v="18DE ENERO DE 2017"/>
    <n v="147288"/>
    <s v="GESTION HUMANA Y DLLO ORGANIZACIONAL"/>
    <s v="Apelacion sentencia 06 de marzo de 2020"/>
    <d v="2020-08-31T00:00:00"/>
    <s v="2017-11"/>
    <s v="6"/>
    <s v="2020-07"/>
    <n v="0.75888387549827907"/>
    <n v="2483751.0361183174"/>
    <n v="0"/>
    <d v="2023-11-26T00:00:00"/>
    <n v="3.2383561643835614"/>
    <n v="4.3843078519294892E-2"/>
    <n v="0"/>
    <n v="0.05"/>
    <s v="REMOTA"/>
    <x v="1"/>
    <n v="0"/>
  </r>
  <r>
    <n v="2504"/>
    <d v="2016-09-28T00:00:00"/>
    <d v="2016-09-09T00:00:00"/>
    <s v="JUZGADO 04 LABORAL DEL CIRCUITO DE MEDELLIN"/>
    <s v="05001310500420160103800"/>
    <s v="2019"/>
    <x v="1"/>
    <s v="JUAN DE DIOS HERRERA MARIN"/>
    <s v="JAIME HUMBERTO SALAZAR BOTERO"/>
    <n v="66272"/>
    <s v="NULIDAD Y RESTABLECIMIENTO DEL DERECHO"/>
    <s v="RELIQUIDACIÓN DE LA PENSIÓN"/>
    <s v="BAJO"/>
    <s v="BAJO"/>
    <s v="BAJO"/>
    <s v="BAJO"/>
    <n v="0.05"/>
    <s v="REMOTA"/>
    <n v="0"/>
    <n v="0"/>
    <s v="CONTESTACIÓN"/>
    <m/>
    <s v="NO"/>
    <s v="NO"/>
    <n v="7"/>
    <s v="SOR MILDREY RESTREPO JARAMILLO"/>
    <n v="6431"/>
    <s v="18DE ENERO DE 2017"/>
    <n v="147288"/>
    <s v="GESTION HUMANA Y DLLO ORGANIZACIONAL"/>
    <m/>
    <d v="2020-08-31T00:00:00"/>
    <s v="2016-09"/>
    <s v="7"/>
    <s v="2020-07"/>
    <n v="0.79057379366945824"/>
    <n v="0"/>
    <n v="0"/>
    <d v="2023-09-27T00:00:00"/>
    <n v="3.0739726027397261"/>
    <n v="4.3843078519294892E-2"/>
    <n v="0"/>
    <n v="0.05"/>
    <s v="REMOTA"/>
    <x v="1"/>
    <n v="0"/>
  </r>
  <r>
    <n v="2505"/>
    <d v="2019-10-23T00:00:00"/>
    <d v="2019-10-23T00:00:00"/>
    <s v="JUZGADO 22 ADMINISTRATIVO ORAL DE MEDELLIN"/>
    <s v="05001333302220190048200"/>
    <s v="2019"/>
    <x v="0"/>
    <s v="JUAN CARLOS RESTREPO SALAZAR Y OTROS"/>
    <s v="N/A"/>
    <s v="N/A"/>
    <s v="CUMPLIMIENTO"/>
    <s v="INCUMPLIMIENTO"/>
    <s v="BAJO"/>
    <s v="BAJO"/>
    <s v="BAJO"/>
    <s v="BAJO"/>
    <n v="0.05"/>
    <s v="REMOTA"/>
    <n v="0"/>
    <n v="0"/>
    <s v="CONTESTACIÓN"/>
    <m/>
    <s v="NO"/>
    <s v="NO"/>
    <n v="4"/>
    <s v="SOR MILDREY RESTREPO JARAMILLO"/>
    <n v="6431"/>
    <s v="18DE ENERO DE 2017"/>
    <n v="147288"/>
    <m/>
    <m/>
    <d v="2020-08-31T00:00:00"/>
    <s v="2019-10"/>
    <s v="4"/>
    <s v="2020-07"/>
    <n v="1.0148892971091559"/>
    <n v="0"/>
    <n v="0"/>
    <d v="2023-10-22T00:00:00"/>
    <n v="3.1424657534246574"/>
    <n v="4.3843078519294892E-2"/>
    <n v="0"/>
    <n v="0.05"/>
    <s v="REMOTA"/>
    <x v="1"/>
    <n v="0"/>
  </r>
  <r>
    <n v="2506"/>
    <d v="2019-08-23T00:00:00"/>
    <d v="2019-09-03T00:00:00"/>
    <s v="JUZGADO 13 ADMINISTRATIVO DE MEDELLIN"/>
    <s v="05001333301320190034000"/>
    <s v="2020"/>
    <x v="0"/>
    <s v="JAIRO ALBEIRO FRANCO MARTINEZ"/>
    <m/>
    <m/>
    <s v="NULIDAD Y RESTABLECIMIENTO DEL DERECHO"/>
    <s v="PRIMA DE SERVICIOS"/>
    <s v="BAJO"/>
    <s v="ALTO"/>
    <s v="BAJO"/>
    <s v="BAJO"/>
    <n v="0.38250000000000001"/>
    <s v="MEDIA"/>
    <n v="6917893"/>
    <n v="0"/>
    <s v="CONTESTACIÓN"/>
    <m/>
    <s v="NO"/>
    <s v="NO"/>
    <n v="4"/>
    <s v="SOR MILDREY RESTREPO JARAMILLO"/>
    <n v="6431"/>
    <s v="18DE ENERO DE 2017"/>
    <n v="147288"/>
    <s v="GESTION HUMANA Y DLLO ORGANIZACIONAL"/>
    <s v="PRIMA DE VIDA CARA"/>
    <d v="2020-08-31T00:00:00"/>
    <s v="2019-08"/>
    <s v="4"/>
    <s v="2020-07"/>
    <n v="1.0188294671454916"/>
    <n v="7048153.2389595266"/>
    <n v="0"/>
    <d v="2023-08-22T00:00:00"/>
    <n v="2.9753424657534246"/>
    <n v="4.3843078519294892E-2"/>
    <n v="0"/>
    <n v="0.38250000000000001"/>
    <s v="MEDIA"/>
    <x v="2"/>
    <n v="0"/>
  </r>
  <r>
    <n v="2507"/>
    <d v="2018-11-08T00:00:00"/>
    <d v="2018-11-21T00:00:00"/>
    <s v="JUZGADO 23 ADMINISTRATIVO ORAL DE MEDELLIN"/>
    <s v="05001333302320180046800"/>
    <s v="2020"/>
    <x v="0"/>
    <s v="BEATRIZ ELENA ROJAS PELAEZ"/>
    <m/>
    <m/>
    <s v="NULIDAD Y RESTABLECIMIENTO DEL DERECHO"/>
    <s v="PRIMA DE SERVICIOS"/>
    <s v="BAJO"/>
    <s v="ALTO"/>
    <s v="BAJO"/>
    <s v="BAJO"/>
    <n v="0.38250000000000001"/>
    <s v="MEDIA"/>
    <n v="6917893"/>
    <n v="0"/>
    <s v="AUDIENCIA INICIAL O PRIMERA AUDIENCIA"/>
    <m/>
    <s v="NO"/>
    <s v="NO"/>
    <n v="6"/>
    <s v="SOR MILDREY RESTREPO JARAMILLO"/>
    <n v="6431"/>
    <s v="18DE ENERO DE 2017"/>
    <n v="147288"/>
    <s v="GESTION HUMANA Y DLLO ORGANIZACIONAL"/>
    <s v="PRIMA DE VIDA CARA"/>
    <d v="2020-08-31T00:00:00"/>
    <s v="2018-11"/>
    <s v="6"/>
    <s v="2020-07"/>
    <n v="0.73486768506759159"/>
    <n v="5083736.0144552961"/>
    <n v="0"/>
    <d v="2024-11-06T00:00:00"/>
    <n v="4.1863013698630134"/>
    <n v="4.3843078519294892E-2"/>
    <n v="0"/>
    <n v="0.38250000000000001"/>
    <s v="MEDIA"/>
    <x v="2"/>
    <n v="0"/>
  </r>
  <r>
    <n v="2508"/>
    <d v="2019-09-04T00:00:00"/>
    <d v="2019-10-04T00:00:00"/>
    <s v="JUZGADO 3 ADMINISTRATIVO ORAL DE MEDELLIN"/>
    <s v="05001333300320190039700"/>
    <s v="2020"/>
    <x v="0"/>
    <s v="MARIA FABIOLA LOPEZ ARANGO"/>
    <m/>
    <m/>
    <s v="NULIDAD Y RESTABLECIMIENTO DEL DERECHO"/>
    <s v="PRIMA DE SERVICIOS"/>
    <s v="BAJO"/>
    <s v="ALTO"/>
    <s v="BAJO"/>
    <s v="BAJO"/>
    <n v="0.38250000000000001"/>
    <s v="MEDIA"/>
    <n v="6917893"/>
    <n v="0"/>
    <s v="CONTESTACIÓN"/>
    <m/>
    <s v="NO"/>
    <s v="NO"/>
    <n v="5"/>
    <s v="SOR MILDREY RESTREPO JARAMILLO"/>
    <n v="6431"/>
    <s v="18DE ENERO DE 2017"/>
    <n v="147288"/>
    <s v="GESTION HUMANA Y DLLO ORGANIZACIONAL"/>
    <s v="PRIMA DE VIDA CARA"/>
    <d v="2020-08-31T00:00:00"/>
    <s v="2019-09"/>
    <s v="5"/>
    <s v="2020-07"/>
    <n v="1.016560139453806"/>
    <n v="7032454.2728065085"/>
    <n v="0"/>
    <d v="2024-09-02T00:00:00"/>
    <n v="4.0082191780821921"/>
    <n v="4.3843078519294892E-2"/>
    <n v="0"/>
    <n v="0.38250000000000001"/>
    <s v="MEDIA"/>
    <x v="2"/>
    <n v="0"/>
  </r>
  <r>
    <n v="2509"/>
    <d v="2019-03-28T00:00:00"/>
    <d v="2019-04-02T00:00:00"/>
    <s v="JUZGADO 17 LABORAL DEL CIRCUITO DE MEDELLIN"/>
    <s v="05001310501720190025300"/>
    <s v="2020"/>
    <x v="1"/>
    <s v="HERNAN ALBERTO MORENO CARDONA Y OTROS"/>
    <m/>
    <m/>
    <s v="ORDINARIA"/>
    <s v="PRIMA DE SERVICIOS"/>
    <s v="BAJO"/>
    <s v="ALTO"/>
    <s v="BAJO"/>
    <s v="BAJO"/>
    <n v="0.38250000000000001"/>
    <s v="MEDIA"/>
    <n v="0"/>
    <n v="0"/>
    <s v=" AUDIENCIA DE PRUEBAS"/>
    <m/>
    <s v="NO"/>
    <s v="NO"/>
    <n v="5"/>
    <s v="SOR MILDREY RESTREPO JARAMILLO"/>
    <n v="6431"/>
    <s v="18DE ENERO DE 2017"/>
    <n v="147288"/>
    <s v="GESTION HUMANA Y DLLO ORGANIZACIONAL"/>
    <s v="PRIMA DE VIDA CARA"/>
    <d v="2020-08-31T00:00:00"/>
    <s v="2019-03"/>
    <s v="5"/>
    <s v="2020-07"/>
    <n v="1.0329659515843337"/>
    <n v="0"/>
    <n v="0"/>
    <d v="2024-03-26T00:00:00"/>
    <n v="3.56986301369863"/>
    <n v="4.3843078519294892E-2"/>
    <n v="0"/>
    <n v="0.38250000000000001"/>
    <s v="MEDIA"/>
    <x v="2"/>
    <n v="0"/>
  </r>
  <r>
    <n v="2510"/>
    <d v="2019-03-20T00:00:00"/>
    <d v="2019-05-13T00:00:00"/>
    <s v="JUZGADO 6 LABORAL DEL CIRCUITO DE MEDELLIN"/>
    <s v="05001310500620190018800"/>
    <s v="2020"/>
    <x v="1"/>
    <s v="LUIS ENRIQUE PEÑARANDA INFANZON"/>
    <m/>
    <m/>
    <s v="ORDINARIA"/>
    <s v="PRIMA DE SERVICIOS"/>
    <s v="BAJO"/>
    <s v="ALTO"/>
    <s v="BAJO"/>
    <s v="BAJO"/>
    <n v="0.38250000000000001"/>
    <s v="MEDIA"/>
    <n v="0"/>
    <n v="0"/>
    <s v="CONTESTACIÓN"/>
    <m/>
    <s v="NO"/>
    <s v="NO"/>
    <n v="5"/>
    <s v="SOR MILDREY RESTREPO JARAMILLO"/>
    <n v="6431"/>
    <s v="18DE ENERO DE 2017"/>
    <n v="147288"/>
    <s v="GESTION HUMANA Y DLLO ORGANIZACIONAL"/>
    <s v="PRIMA DE VIDA CARA"/>
    <d v="2020-08-31T00:00:00"/>
    <s v="2019-03"/>
    <s v="5"/>
    <s v="2020-07"/>
    <n v="1.0329659515843337"/>
    <n v="0"/>
    <n v="0"/>
    <d v="2024-03-18T00:00:00"/>
    <n v="3.547945205479452"/>
    <n v="4.3843078519294892E-2"/>
    <n v="0"/>
    <n v="0.38250000000000001"/>
    <s v="MEDIA"/>
    <x v="2"/>
    <n v="0"/>
  </r>
  <r>
    <n v="2511"/>
    <d v="2019-01-31T00:00:00"/>
    <d v="2019-02-11T00:00:00"/>
    <s v="JUZGADO 7 ADMINISTRATIVO DE MEDELLIN"/>
    <s v="05001333300720190004300"/>
    <s v="2020"/>
    <x v="0"/>
    <s v="JOSE MILAGROS ZAPATA ZAPATA"/>
    <m/>
    <m/>
    <s v="NULIDAD Y RESTABLECIMIENTO DEL DERECHO"/>
    <s v="PRIMA DE SERVICIOS"/>
    <s v="BAJO"/>
    <s v="ALTO"/>
    <s v="BAJO"/>
    <s v="BAJO"/>
    <n v="0.38250000000000001"/>
    <s v="MEDIA"/>
    <n v="6917893"/>
    <n v="0"/>
    <s v="AUDIENCIA INICIAL O PRIMERA AUDIENCIA"/>
    <m/>
    <s v="NO"/>
    <s v="NO"/>
    <n v="5"/>
    <s v="SOR MILDREY RESTREPO JARAMILLO"/>
    <n v="6431"/>
    <s v="18DE ENERO DE 2017"/>
    <n v="147288"/>
    <s v="GESTION HUMANA Y DLLO ORGANIZACIONAL"/>
    <s v="PRIMA DE VIDA CARA"/>
    <d v="2020-08-31T00:00:00"/>
    <s v="2019-01"/>
    <s v="5"/>
    <s v="2020-07"/>
    <n v="1.0434541229259338"/>
    <n v="7218503.9728104565"/>
    <n v="0"/>
    <d v="2024-01-30T00:00:00"/>
    <n v="3.4164383561643836"/>
    <n v="4.3843078519294892E-2"/>
    <n v="0"/>
    <n v="0.38250000000000001"/>
    <s v="MEDIA"/>
    <x v="2"/>
    <n v="0"/>
  </r>
  <r>
    <n v="2512"/>
    <d v="2018-12-13T00:00:00"/>
    <d v="2019-02-04T00:00:00"/>
    <s v="JUZGADO 11 ADMINISTRATIVO ORAL DE MEDELLIN"/>
    <s v="05001333301120180048500"/>
    <s v="2020"/>
    <x v="0"/>
    <s v="LORENZA DEL CARMEN VALEST ARGUELLES"/>
    <s v="ALVARO QUINTERO SEPULVEDA "/>
    <n v="25264"/>
    <s v="NULIDAD Y RESTABLECIMIENTO DEL DERECHO"/>
    <s v="PRIMA DE SERVICIOS"/>
    <s v="BAJO"/>
    <s v="ALTO"/>
    <s v="BAJO"/>
    <s v="BAJO"/>
    <n v="0.38250000000000001"/>
    <s v="MEDIA"/>
    <n v="13333474"/>
    <n v="0"/>
    <s v="AUDIENCIA INICIAL O PRIMERA AUDIENCIA"/>
    <m/>
    <s v="NO"/>
    <s v="NO"/>
    <n v="5"/>
    <s v="SOR MILDREY RESTREPO JARAMILLO"/>
    <n v="6431"/>
    <s v="18DE ENERO DE 2017"/>
    <n v="147288"/>
    <s v="GESTION HUMANA Y DLLO ORGANIZACIONAL"/>
    <s v="Se presentaron alegatos de conclusión el dia 05 de marzo de 2020"/>
    <d v="2020-08-31T00:00:00"/>
    <s v="2018-12"/>
    <s v="5"/>
    <s v="2020-07"/>
    <n v="0.73268911507362433"/>
    <n v="9769291.2659171782"/>
    <n v="0"/>
    <d v="2023-12-12T00:00:00"/>
    <n v="3.2821917808219179"/>
    <n v="4.3843078519294892E-2"/>
    <n v="0"/>
    <n v="0.38250000000000001"/>
    <s v="MEDIA"/>
    <x v="2"/>
    <n v="0"/>
  </r>
  <r>
    <n v="2513"/>
    <d v="2019-01-31T00:00:00"/>
    <d v="2019-02-11T00:00:00"/>
    <s v="JUZGADO 7 ADMINISTRATIVO DE MEDELLIN"/>
    <s v="05001333300720190004200"/>
    <s v="2020"/>
    <x v="0"/>
    <s v="GIRLESA DEL CARMEN ZAPATA TAMAYO"/>
    <m/>
    <m/>
    <s v="NULIDAD Y RESTABLECIMIENTO DEL DERECHO"/>
    <s v="PRIMA DE SERVICIOS"/>
    <s v="BAJO"/>
    <s v="ALTO"/>
    <s v="BAJO"/>
    <s v="BAJO"/>
    <n v="0.38250000000000001"/>
    <s v="MEDIA"/>
    <n v="6917893"/>
    <n v="0"/>
    <s v="AUDIENCIA INICIAL O PRIMERA AUDIENCIA"/>
    <m/>
    <s v="NO"/>
    <s v="NO"/>
    <n v="5"/>
    <s v="SOR MILDREY RESTREPO JARAMILLO"/>
    <n v="6431"/>
    <s v="18DE ENERO DE 2017"/>
    <n v="147288"/>
    <s v="GESTION HUMANA Y DLLO ORGANIZACIONAL"/>
    <s v="PRIMA DE VIDA CARA"/>
    <d v="2020-08-31T00:00:00"/>
    <s v="2019-01"/>
    <s v="5"/>
    <s v="2020-07"/>
    <n v="1.0434541229259338"/>
    <n v="7218503.9728104565"/>
    <n v="0"/>
    <d v="2024-01-30T00:00:00"/>
    <n v="3.4164383561643836"/>
    <n v="4.3843078519294892E-2"/>
    <n v="0"/>
    <n v="0.38250000000000001"/>
    <s v="MEDIA"/>
    <x v="2"/>
    <n v="0"/>
  </r>
  <r>
    <n v="2514"/>
    <d v="2018-12-14T00:00:00"/>
    <d v="2019-01-22T00:00:00"/>
    <s v="JUZGADO 15 ADMINISTRATIVO DE MEDELLIN"/>
    <s v="05001333301520180050400"/>
    <s v="2020"/>
    <x v="0"/>
    <s v="LUIS BERNARDO GUERRA LORA"/>
    <m/>
    <m/>
    <s v="NULIDAD Y RESTABLECIMIENTO DEL DERECHO"/>
    <s v="PRIMA DE SERVICIOS"/>
    <s v="BAJO"/>
    <s v="ALTO"/>
    <s v="BAJO"/>
    <s v="BAJO"/>
    <n v="0.38250000000000001"/>
    <s v="MEDIA"/>
    <n v="6917893"/>
    <n v="0"/>
    <s v="AUDIENCIA INICIAL O PRIMERA AUDIENCIA"/>
    <m/>
    <s v="NO"/>
    <s v="NO"/>
    <n v="5"/>
    <s v="SOR MILDREY RESTREPO JARAMILLO"/>
    <n v="6431"/>
    <s v="18DE ENERO DE 2017"/>
    <n v="147288"/>
    <s v="GESTION HUMANA Y DLLO ORGANIZACIONAL"/>
    <s v="PRIMA DE VIDA CARA"/>
    <d v="2020-08-31T00:00:00"/>
    <s v="2018-12"/>
    <s v="5"/>
    <s v="2020-07"/>
    <n v="0.73268911507362433"/>
    <n v="5068664.9003440207"/>
    <n v="0"/>
    <d v="2023-12-13T00:00:00"/>
    <n v="3.2849315068493152"/>
    <n v="4.3843078519294892E-2"/>
    <n v="0"/>
    <n v="0.38250000000000001"/>
    <s v="MEDIA"/>
    <x v="2"/>
    <n v="0"/>
  </r>
  <r>
    <n v="2515"/>
    <d v="2018-08-02T00:00:00"/>
    <d v="2018-08-13T00:00:00"/>
    <s v="JUZGADO 7 ADMINISTRATIVO DE MEDELLIN"/>
    <s v="05001333300720180031300"/>
    <s v="2020"/>
    <x v="0"/>
    <s v="LUIS ALFREDO AVENDAÑO"/>
    <m/>
    <m/>
    <s v="NULIDAD Y RESTABLECIMIENTO DEL DERECHO"/>
    <s v="PRIMA DE SERVICIOS"/>
    <s v="BAJO"/>
    <s v="ALTO"/>
    <s v="BAJO"/>
    <s v="BAJO"/>
    <n v="0.38250000000000001"/>
    <s v="MEDIA"/>
    <n v="0"/>
    <n v="0"/>
    <s v=" ALEGATOS DE SEGUNDA"/>
    <m/>
    <s v="NO"/>
    <s v="NO"/>
    <n v="6"/>
    <s v="SOR MILDREY RESTREPO JARAMILLO"/>
    <n v="6431"/>
    <s v="18DE ENERO DE 2017"/>
    <n v="147288"/>
    <s v="GESTION HUMANA Y DLLO ORGANIZACIONAL"/>
    <s v="PRIMA DE VIDA CARA"/>
    <d v="2020-08-31T00:00:00"/>
    <s v="2018-08"/>
    <s v="6"/>
    <s v="2020-07"/>
    <n v="0.7378298404971021"/>
    <n v="0"/>
    <n v="0"/>
    <d v="2024-07-31T00:00:00"/>
    <n v="3.9178082191780823"/>
    <n v="4.3843078519294892E-2"/>
    <n v="0"/>
    <n v="0.38250000000000001"/>
    <s v="MEDIA"/>
    <x v="2"/>
    <n v="0"/>
  </r>
  <r>
    <n v="2516"/>
    <d v="2019-05-20T00:00:00"/>
    <d v="2019-05-20T00:00:00"/>
    <s v="JUZGADO 2 CIVIL MUNICIPAL BELLO"/>
    <s v=" 05088400300220190066100"/>
    <s v="2020"/>
    <x v="2"/>
    <s v="PEDRO PASCUAL CIRO"/>
    <m/>
    <m/>
    <s v="TUTELA "/>
    <s v="PRIMA DE SERVICIOS"/>
    <s v="BAJO"/>
    <s v="ALTO"/>
    <s v="BAJO"/>
    <s v="BAJO"/>
    <n v="0.38250000000000001"/>
    <s v="MEDIA"/>
    <n v="0"/>
    <n v="0"/>
    <s v="  SENTENCIA 2DA FAVORABLE"/>
    <m/>
    <s v="NO"/>
    <s v="NO"/>
    <n v="5"/>
    <s v="SOR MILDREY RESTREPO JARAMILLO"/>
    <n v="6431"/>
    <s v="18DE ENERO DE 2017"/>
    <n v="147288"/>
    <s v="GESTION HUMANA Y DLLO ORGANIZACIONAL"/>
    <s v="PRIMA DE VIDA CARA"/>
    <d v="2020-08-31T00:00:00"/>
    <s v="2019-05"/>
    <s v="5"/>
    <s v="2020-07"/>
    <n v="1.0246973838344398"/>
    <n v="0"/>
    <n v="0"/>
    <d v="2024-05-18T00:00:00"/>
    <n v="3.7150684931506848"/>
    <n v="4.3843078519294892E-2"/>
    <n v="0"/>
    <n v="0.38250000000000001"/>
    <s v="MEDIA"/>
    <x v="2"/>
    <n v="0"/>
  </r>
  <r>
    <n v="2517"/>
    <d v="2019-05-27T00:00:00"/>
    <d v="2019-05-27T00:00:00"/>
    <s v="JUZGADO 1 PENAL MUNICIPAL CON FUNCIONES DE CONOCIMIENTO"/>
    <s v="05088203000120190019800"/>
    <s v="2020"/>
    <x v="4"/>
    <s v="OSCAR WBEIMAR HOLGUIN ACEVEDO"/>
    <m/>
    <m/>
    <s v="TUTELA "/>
    <s v="PRIMA DE SERVICIOS"/>
    <s v="BAJO"/>
    <s v="ALTO"/>
    <s v="BAJO"/>
    <s v="BAJO"/>
    <n v="0.38250000000000001"/>
    <s v="MEDIA"/>
    <n v="0"/>
    <n v="0"/>
    <s v="AUDIENCIA INICIAL O PRIMERA AUDIENCIA"/>
    <m/>
    <s v="NO"/>
    <s v="NO"/>
    <n v="5"/>
    <s v="SOR MILDREY RESTREPO JARAMILLO"/>
    <n v="6431"/>
    <s v="18DE ENERO DE 2017"/>
    <n v="147288"/>
    <s v="GESTION HUMANA Y DLLO ORGANIZACIONAL"/>
    <s v="PRIMA DE VIDA CARA"/>
    <d v="2020-08-31T00:00:00"/>
    <s v="2019-05"/>
    <s v="5"/>
    <s v="2020-07"/>
    <n v="1.0246973838344398"/>
    <n v="0"/>
    <n v="0"/>
    <d v="2024-05-25T00:00:00"/>
    <n v="3.7342465753424658"/>
    <n v="4.3843078519294892E-2"/>
    <n v="0"/>
    <n v="0.38250000000000001"/>
    <s v="MEDIA"/>
    <x v="2"/>
    <n v="0"/>
  </r>
  <r>
    <n v="2518"/>
    <d v="2019-05-28T00:00:00"/>
    <d v="2019-05-28T00:00:00"/>
    <s v="JUZGADO 33 PENAL MUNICIPAL CON FUNCION DE CONOCIMIENTO"/>
    <s v="05088203003320190015000"/>
    <s v="2020"/>
    <x v="4"/>
    <s v="FRANCISCO CORREA BEDOYA"/>
    <m/>
    <m/>
    <s v="TUTELA "/>
    <s v="PRIMA DE SERVICIOS"/>
    <s v="BAJO"/>
    <s v="ALTO"/>
    <s v="BAJO"/>
    <s v="BAJO"/>
    <n v="0.38250000000000001"/>
    <s v="MEDIA"/>
    <n v="0"/>
    <n v="0"/>
    <s v="AUDIENCIA INICIAL O PRIMERA AUDIENCIA"/>
    <m/>
    <s v="NO"/>
    <s v="NO"/>
    <n v="5"/>
    <s v="SOR MILDREY RESTREPO JARAMILLO"/>
    <n v="6431"/>
    <s v="18DE ENERO DE 2017"/>
    <n v="147288"/>
    <s v="GESTION HUMANA Y DLLO ORGANIZACIONAL"/>
    <s v="PRIMA DE VIDA CARA"/>
    <d v="2020-08-31T00:00:00"/>
    <s v="2019-05"/>
    <s v="5"/>
    <s v="2020-07"/>
    <n v="1.0246973838344398"/>
    <n v="0"/>
    <n v="0"/>
    <d v="2024-05-26T00:00:00"/>
    <n v="3.7369863013698632"/>
    <n v="4.3843078519294892E-2"/>
    <n v="0"/>
    <n v="0.38250000000000001"/>
    <s v="MEDIA"/>
    <x v="2"/>
    <n v="0"/>
  </r>
  <r>
    <n v="2519"/>
    <d v="2019-06-17T00:00:00"/>
    <d v="2019-06-17T00:00:00"/>
    <s v="JUZGADO 19 CIVIL MUNICPAL DE MEDELLIN"/>
    <s v="05001400301920190042801"/>
    <s v="2020"/>
    <x v="2"/>
    <s v="TERESA DE JESUS MAYA MEJIA"/>
    <m/>
    <m/>
    <s v="TUTELA "/>
    <s v="PRIMA DE SERVICIOS"/>
    <s v="BAJO"/>
    <s v="ALTO"/>
    <s v="BAJO"/>
    <s v="BAJO"/>
    <n v="0.38250000000000001"/>
    <s v="MEDIA"/>
    <n v="0"/>
    <n v="0"/>
    <s v="  SENTENCIA 2DA FAVORABLE"/>
    <m/>
    <s v="NO"/>
    <s v="NO"/>
    <n v="5"/>
    <s v="SOR MILDREY RESTREPO JARAMILLO"/>
    <n v="6431"/>
    <s v="18DE ENERO DE 2017"/>
    <n v="147288"/>
    <s v="GESTION HUMANA Y DLLO ORGANIZACIONAL"/>
    <s v="PRIMA DE VIDA CARA"/>
    <d v="2020-08-31T00:00:00"/>
    <s v="2019-06"/>
    <s v="5"/>
    <s v="2020-07"/>
    <n v="1.022003699737124"/>
    <n v="0"/>
    <n v="0"/>
    <d v="2024-06-15T00:00:00"/>
    <n v="3.7917808219178082"/>
    <n v="4.3843078519294892E-2"/>
    <n v="0"/>
    <n v="0.38250000000000001"/>
    <s v="MEDIA"/>
    <x v="2"/>
    <n v="0"/>
  </r>
  <r>
    <n v="2520"/>
    <d v="2019-05-22T00:00:00"/>
    <d v="2019-05-22T00:00:00"/>
    <s v="JUZGADO 1 PROMISCUO MUNICIPAL DE ORALIDAD"/>
    <s v="05631204200120190024000"/>
    <s v="2020"/>
    <x v="0"/>
    <s v="FABIOLA DEL SOCORRO PEREZ DE R"/>
    <m/>
    <m/>
    <s v="TUTELA "/>
    <s v="PRIMA DE SERVICIOS"/>
    <s v="BAJO"/>
    <s v="ALTO"/>
    <s v="BAJO"/>
    <s v="BAJO"/>
    <n v="0.38250000000000001"/>
    <s v="MEDIA"/>
    <n v="0"/>
    <n v="0"/>
    <s v=" SENTENCIA 1RA FAVORABLE"/>
    <m/>
    <s v="NO"/>
    <s v="NO"/>
    <n v="5"/>
    <s v="SOR MILDREY RESTREPO JARAMILLO"/>
    <n v="6431"/>
    <s v="18DE ENERO DE 2017"/>
    <n v="147288"/>
    <s v="GESTION HUMANA Y DLLO ORGANIZACIONAL"/>
    <s v="PRIMA DE VIDA CARA"/>
    <d v="2020-08-31T00:00:00"/>
    <s v="2019-05"/>
    <s v="5"/>
    <s v="2020-07"/>
    <n v="1.0246973838344398"/>
    <n v="0"/>
    <n v="0"/>
    <d v="2024-05-20T00:00:00"/>
    <n v="3.7205479452054795"/>
    <n v="4.3843078519294892E-2"/>
    <n v="0"/>
    <n v="0.38250000000000001"/>
    <s v="MEDIA"/>
    <x v="2"/>
    <n v="0"/>
  </r>
  <r>
    <n v="2521"/>
    <d v="2019-05-27T00:00:00"/>
    <d v="2019-05-27T00:00:00"/>
    <s v="JUZGADO PROMISCUO MUNICIPAL CON FUNCION DE GARANTIAS"/>
    <s v="05209506800120190023000"/>
    <s v="2020"/>
    <x v="0"/>
    <s v="PEDRO NEL ATEHORTUA ORTIZ"/>
    <m/>
    <m/>
    <s v="TUTELA "/>
    <s v="PRIMA DE SERVICIOS"/>
    <s v="BAJO"/>
    <s v="ALTO"/>
    <s v="BAJO"/>
    <s v="BAJO"/>
    <n v="0.38250000000000001"/>
    <s v="MEDIA"/>
    <n v="0"/>
    <n v="0"/>
    <s v="AUDIENCIA INICIAL O PRIMERA AUDIENCIA"/>
    <m/>
    <s v="NO"/>
    <s v="NO"/>
    <n v="5"/>
    <s v="SOR MILDREY RESTREPO JARAMILLO"/>
    <n v="6431"/>
    <s v="18DE ENERO DE 2017"/>
    <n v="147288"/>
    <s v="GESTION HUMANA Y DLLO ORGANIZACIONAL"/>
    <s v="PRIMA DE VIDA CARA"/>
    <d v="2020-08-31T00:00:00"/>
    <s v="2019-05"/>
    <s v="5"/>
    <s v="2020-07"/>
    <n v="1.0246973838344398"/>
    <n v="0"/>
    <n v="0"/>
    <d v="2024-05-25T00:00:00"/>
    <n v="3.7342465753424658"/>
    <n v="4.3843078519294892E-2"/>
    <n v="0"/>
    <n v="0.38250000000000001"/>
    <s v="MEDIA"/>
    <x v="2"/>
    <n v="0"/>
  </r>
  <r>
    <n v="2522"/>
    <d v="2020-01-08T00:00:00"/>
    <d v="2020-01-08T00:00:00"/>
    <s v="JUZGADO 23 ADMINISTRATIVO ORAL MEDELLIN"/>
    <s v="05001333302320190022200"/>
    <s v="2020"/>
    <x v="0"/>
    <s v="ARELYS DEL CARMEN ESQUIVIA"/>
    <s v="DIANA CAROLINA ALZATE QUINTERO"/>
    <n v="165819"/>
    <s v="NULIDAD Y RESTABLECIMIENTO DEL DERECHO"/>
    <s v="LIQUIDACIÓN"/>
    <s v="BAJO"/>
    <s v="ALTO"/>
    <s v="BAJO"/>
    <s v="BAJO"/>
    <n v="0.38250000000000001"/>
    <s v="MEDIA"/>
    <n v="4056553"/>
    <n v="0"/>
    <s v="ADMISIÓN"/>
    <m/>
    <s v="NO"/>
    <s v="NO"/>
    <n v="5"/>
    <s v="SOR MILDREY RESTREPO JARAMILLO"/>
    <n v="6431"/>
    <s v="18DE ENERO DE 2017"/>
    <n v="147288"/>
    <s v="EDUCACION"/>
    <s v="Se contesta demanda el 03 de julio de 2020"/>
    <d v="2020-08-31T00:00:00"/>
    <s v="2020-01"/>
    <s v="5"/>
    <s v="2020-07"/>
    <n v="1.0070030698388335"/>
    <n v="4084961.3239639294"/>
    <n v="0"/>
    <d v="2025-01-06T00:00:00"/>
    <n v="4.353424657534247"/>
    <n v="4.3843078519294892E-2"/>
    <n v="0"/>
    <n v="0.38250000000000001"/>
    <s v="MEDIA"/>
    <x v="2"/>
    <n v="0"/>
  </r>
  <r>
    <n v="2523"/>
    <d v="2020-03-09T00:00:00"/>
    <d v="2020-03-16T00:00:00"/>
    <s v="JUZGADO 07 ADMINISTRATIVO ORAL DEL CIRCUITO DE MEDELLIN"/>
    <s v="05001333300720190024000"/>
    <s v="2020"/>
    <x v="0"/>
    <s v="EHILLEN CAROLINA JIMENEZ ALVAREZ"/>
    <s v="JUAN ESTEBAN ESCUDERO RAMIREZ"/>
    <n v="181415"/>
    <s v="NULIDAD Y RESTABLECIMIENTO DEL DERECHO"/>
    <s v="RECONOCIMIENTO Y PAGO DE OTRAS PRESTACIONES SALARIALES, SOLCIALES Y SALARIOS"/>
    <s v="MEDIO   "/>
    <s v="MEDIO   "/>
    <s v="BAJO"/>
    <s v="BAJO"/>
    <n v="0.29750000000000004"/>
    <s v="MEDIA"/>
    <n v="77295343"/>
    <n v="0.05"/>
    <s v="ADMISIÓN"/>
    <m/>
    <s v="NO"/>
    <s v="NO"/>
    <n v="3"/>
    <s v="SOR MILDREY RESTREPO JARAMILLO"/>
    <n v="6431"/>
    <s v="18DE ENERO DE 2017"/>
    <n v="147288"/>
    <s v="GESTION HUMANA Y DLLO ORGANIZACIONAL"/>
    <s v="PASCUAL BRAVO"/>
    <d v="2020-08-31T00:00:00"/>
    <s v="2020-03"/>
    <s v="3"/>
    <s v="2020-07"/>
    <n v="0.99469345209892923"/>
    <n v="76885171.559840798"/>
    <n v="3844258.5779920402"/>
    <d v="2023-03-09T00:00:00"/>
    <n v="2.5205479452054793"/>
    <n v="4.3843078519294892E-2"/>
    <n v="3768811.124201118"/>
    <n v="0.29750000000000004"/>
    <s v="MEDIA"/>
    <x v="2"/>
    <n v="3768811.124201118"/>
  </r>
  <r>
    <n v="2524"/>
    <d v="2020-02-05T00:00:00"/>
    <d v="2019-12-09T00:00:00"/>
    <s v="JUZGADO 23 ADMINISTRATIVO ORAL MEDELLIN"/>
    <s v="05001333302320190052500"/>
    <s v="2020"/>
    <x v="0"/>
    <s v="JAIME ALONSO ROJO URIBE "/>
    <s v="MARIA JAZMIN CARVAJAL SERNA "/>
    <n v="276926"/>
    <s v="REPARACIÓN DIRECTA"/>
    <s v="ACCIDENTE DE TRANSITO"/>
    <s v="MEDIO   "/>
    <s v="MEDIO   "/>
    <s v="BAJO"/>
    <s v="MEDIO   "/>
    <n v="0.45500000000000002"/>
    <s v="MEDIA"/>
    <n v="84467832"/>
    <n v="0"/>
    <s v="ADMISIÓN"/>
    <m/>
    <s v="NO"/>
    <s v="NO"/>
    <n v="4"/>
    <s v="SOR MILDREY RESTREPO JARAMILLO"/>
    <n v="6431"/>
    <s v="18DE ENERO DE 2017"/>
    <n v="147288"/>
    <s v="INFRAESTRUCTURA"/>
    <m/>
    <d v="2020-08-31T00:00:00"/>
    <s v="2020-02"/>
    <s v="4"/>
    <s v="2020-07"/>
    <n v="1.0002858776443682"/>
    <n v="84491979.464837044"/>
    <n v="0"/>
    <d v="2024-02-04T00:00:00"/>
    <n v="3.43013698630137"/>
    <n v="4.3843078519294892E-2"/>
    <n v="0"/>
    <n v="0.45500000000000002"/>
    <s v="MEDIA"/>
    <x v="2"/>
    <n v="0"/>
  </r>
  <r>
    <n v="2525"/>
    <d v="2020-02-20T00:00:00"/>
    <d v="2019-12-13T00:00:00"/>
    <s v="JUZGADO 30 ADMINISTRATIVO ORAL MEDELLIN"/>
    <s v="05001333303020190054300"/>
    <s v="2020"/>
    <x v="0"/>
    <s v="MARLENY SALAZAR CASTELLANOS "/>
    <s v="OLGA LUZ PIEDRAHITA YEPES"/>
    <n v="176947"/>
    <s v="NULIDAD Y RESTABLECIMIENTO DEL DERECHO"/>
    <s v="IMPUESTOS"/>
    <s v="MEDIO   "/>
    <s v="MEDIO   "/>
    <s v="MEDIO   "/>
    <s v="BAJO"/>
    <n v="0.34250000000000003"/>
    <s v="MEDIA"/>
    <n v="14827500"/>
    <n v="0.5"/>
    <s v="ADMISIÓN"/>
    <m/>
    <s v="NO"/>
    <s v="NO"/>
    <n v="4"/>
    <s v="SOR MILDREY RESTREPO JARAMILLO"/>
    <n v="6431"/>
    <s v="18DE ENERO DE 2017"/>
    <n v="147288"/>
    <s v="HACIENDA"/>
    <m/>
    <d v="2020-08-31T00:00:00"/>
    <s v="2020-02"/>
    <s v="4"/>
    <s v="2020-07"/>
    <n v="1.0002858776443682"/>
    <n v="14831738.850771869"/>
    <n v="7415869.4253859343"/>
    <d v="2024-02-19T00:00:00"/>
    <n v="3.4712328767123286"/>
    <n v="4.3843078519294892E-2"/>
    <n v="7216175.0493901828"/>
    <n v="0.34250000000000003"/>
    <s v="MEDIA"/>
    <x v="2"/>
    <n v="7216175.0493901828"/>
  </r>
  <r>
    <n v="2526"/>
    <d v="2020-07-03T00:00:00"/>
    <d v="2020-07-29T00:00:00"/>
    <s v="JUZGADO 21 ADMINISTRATIVO ORAL MEDELLIN"/>
    <s v="05001333302120200011300"/>
    <s v="2020"/>
    <x v="0"/>
    <s v="IVAN OSPINA RODRIGUEZ "/>
    <s v="CARLOS ALBERTO BALLESTEROS BARON"/>
    <n v="33513"/>
    <s v="NULIDAD Y RESTABLECIMIENTO DEL DERECHO - LABORAL"/>
    <s v="REINTEGRO POR REESTRUCTURACIÓN"/>
    <s v="BAJO"/>
    <s v="BAJO"/>
    <s v="BAJO"/>
    <s v="BAJO"/>
    <n v="0.05"/>
    <s v="REMOTA"/>
    <n v="4871967"/>
    <n v="0.1"/>
    <s v="ADMISIÓN"/>
    <m/>
    <s v="NO"/>
    <s v="NO"/>
    <n v="4"/>
    <s v="SOR MILDREY RESTREPO JARAMILLO"/>
    <n v="6431"/>
    <s v="18DE ENERO DE 2017"/>
    <n v="147288"/>
    <s v="GESTION HUMANA Y DLLO ORGANIZACIONAL"/>
    <m/>
    <d v="2020-08-31T00:00:00"/>
    <s v="2020-07"/>
    <s v="4"/>
    <s v="2020-07"/>
    <n v="1"/>
    <n v="4871967"/>
    <n v="487196.7"/>
    <d v="2024-07-02T00:00:00"/>
    <n v="3.8383561643835615"/>
    <n v="4.3843078519294892E-2"/>
    <n v="472710.79215717263"/>
    <n v="0.05"/>
    <s v="REMOTA"/>
    <x v="1"/>
    <n v="0"/>
  </r>
  <r>
    <n v="2527"/>
    <d v="2020-02-14T00:00:00"/>
    <d v="2020-03-09T00:00:00"/>
    <s v="JUZGADO 8 ADMINISTRATIVO ORAL MEDELLIN"/>
    <s v="05001333300820200005600"/>
    <s v="2020"/>
    <x v="0"/>
    <s v="JOAN MANUEL GALEANO "/>
    <s v="CARLOS ALBERTO BALLESTEROS BARON"/>
    <n v="33513"/>
    <s v="REPARACIÓN DIRECTA"/>
    <s v="REINTEGRO POR REESTRUCTURACIÓN"/>
    <s v="MEDIO   "/>
    <s v="MEDIO   "/>
    <s v="MEDIO   "/>
    <s v="MEDIO   "/>
    <n v="0.5"/>
    <s v="MEDIA"/>
    <n v="342599770"/>
    <n v="0.3"/>
    <s v="ADMISIÓN"/>
    <m/>
    <s v="NO"/>
    <s v="NO"/>
    <n v="4"/>
    <s v="SOR MILDREY RESTREPO JARAMILLO"/>
    <n v="6431"/>
    <s v="18DE ENERO DE 2017"/>
    <n v="147288"/>
    <s v="DAPARD"/>
    <m/>
    <d v="2020-08-31T00:00:00"/>
    <s v="2020-02"/>
    <s v="4"/>
    <s v="2020-07"/>
    <n v="1.0002858776443682"/>
    <n v="342697711.61520869"/>
    <n v="102809313.48456261"/>
    <d v="2024-02-13T00:00:00"/>
    <n v="3.4547945205479453"/>
    <n v="4.3843078519294892E-2"/>
    <n v="100053799.41221941"/>
    <n v="0.5"/>
    <s v="MEDIA"/>
    <x v="2"/>
    <n v="100053799.41221941"/>
  </r>
  <r>
    <n v="2528"/>
    <d v="2017-01-30T00:00:00"/>
    <d v="2017-01-20T00:00:00"/>
    <s v="Juzgado 9 Administrativo Oral de Medellín"/>
    <s v="05001333300920170001500"/>
    <s v="2019"/>
    <x v="0"/>
    <s v="ANA MARÍA ALZATE LONDOÑO"/>
    <s v="JUAN FELIPE MOLINA ALVAREZ"/>
    <n v="68185"/>
    <s v="NULIDAD Y RESTABLECIMIENTO DEL DERECHO"/>
    <s v="OTRAS"/>
    <s v="ALTO"/>
    <s v="BAJO"/>
    <s v="MEDIO   "/>
    <s v="ALTO"/>
    <n v="0.61749999999999994"/>
    <s v="ALTA"/>
    <n v="48765170"/>
    <n v="1"/>
    <s v=" ALEGATOS PRIMERA"/>
    <n v="0"/>
    <s v="NO"/>
    <s v="NO"/>
    <s v="5 AÑOS"/>
    <s v=" SIN APODERADO"/>
    <s v="N/A"/>
    <s v="N/A"/>
    <s v="N/A"/>
    <s v="SECCIONAL DE SALUD Y PROTECCION SOCIAL"/>
    <s v="Sentencia 26 de junio 2019. decretó la nulidad de la resolución y ordena el pago del 50% a demandante. Sin embargo se presentó apelación sólo respecto de las costas al departamento al considerar que existía un fundamento legal para ordenar la suspensión del pago. La otra parte vencida también presentó apelación. "/>
    <d v="2020-08-31T00:00:00"/>
    <s v="2017-01"/>
    <s v="5"/>
    <s v="2020-07"/>
    <n v="0.77890601703822215"/>
    <n v="37983484.334891796"/>
    <n v="37983484.334891796"/>
    <d v="2022-01-29T00:00:00"/>
    <n v="1.4136986301369863"/>
    <n v="4.3843078519294892E-2"/>
    <n v="37563557.272562891"/>
    <n v="0.61749999999999994"/>
    <s v="ALTA"/>
    <x v="0"/>
    <n v="37563557.272562891"/>
  </r>
  <r>
    <n v="2529"/>
    <d v="2015-03-18T00:00:00"/>
    <d v="2014-09-22T00:00:00"/>
    <s v="Juzgado 20 Administrativo oral de Medellín"/>
    <s v="05001333302020140136500"/>
    <s v="2019"/>
    <x v="0"/>
    <s v="LUZ BERNARDA VALENCIA"/>
    <s v="PAUL ESTEBAN HERNANDEZ"/>
    <n v="154978"/>
    <s v="NULIDAD Y RESTABLECIMIENTO DEL DERECHO"/>
    <s v="DECLARATORIA DE INSUBSISTENCIA"/>
    <s v="MEDIO   "/>
    <s v="MEDIO   "/>
    <s v="ALTO"/>
    <s v="MEDIO   "/>
    <n v="0.55000000000000004"/>
    <s v="ALTA"/>
    <n v="9746300"/>
    <n v="0.6"/>
    <s v="AUDIENCIA INICIAL O PRIMERA AUDIENCIA"/>
    <n v="0"/>
    <s v="NO"/>
    <s v="NO"/>
    <s v="6 AÑOS"/>
    <s v="SIN APODERADO"/>
    <s v="N/A"/>
    <s v="N/A"/>
    <s v="N/A"/>
    <s v="SECCIONAL DE SALUD Y PROTECCION SOCIAL"/>
    <s v="Contestada el 29 de enero de 2019. A espera que se fije fecha de A. Inicial."/>
    <d v="2020-08-31T00:00:00"/>
    <s v="2015-03"/>
    <s v="6"/>
    <s v="2020-07"/>
    <n v="0.86763134510283468"/>
    <n v="8456195.3787757568"/>
    <n v="5073717.2272654539"/>
    <d v="2021-03-16T00:00:00"/>
    <n v="0.53972602739726028"/>
    <n v="4.3843078519294892E-2"/>
    <n v="5052228.4186073476"/>
    <n v="0.55000000000000004"/>
    <s v="ALTA"/>
    <x v="0"/>
    <n v="5052228.4186073476"/>
  </r>
  <r>
    <n v="2530"/>
    <d v="2016-02-24T00:00:00"/>
    <d v="2015-10-13T00:00:00"/>
    <s v="16 Laboral del Circuito"/>
    <s v="05001310501620150147900"/>
    <s v="2019"/>
    <x v="1"/>
    <s v="UNIVERSIDAD PONTIFICIA BOLIVARIANA"/>
    <s v="DIEGO FERNANDO TRAJOS RAMIREZ"/>
    <n v="218077"/>
    <s v="ORDINARIA"/>
    <s v="OTRAS"/>
    <s v="ALTO"/>
    <s v="MEDIO   "/>
    <s v="MEDIO   "/>
    <s v="ALTO"/>
    <n v="0.77499999999999991"/>
    <s v="ALTA"/>
    <n v="20481316"/>
    <n v="1"/>
    <s v=" AUDIENCIA DE PRUEBAS"/>
    <n v="0"/>
    <s v="NO"/>
    <s v="NO"/>
    <s v="7 AÑOS"/>
    <s v="SIN APODERADO"/>
    <s v="N/A"/>
    <s v="N/A"/>
    <s v="N/A"/>
    <s v="SECCIONAL DE SALUD Y PROTECCION SOCIAL"/>
    <s v="A espera que se informe por el despacho si el demandante pagó el dictamen pericial ordenado en audiencia Inicial. "/>
    <d v="2020-08-31T00:00:00"/>
    <s v="2016-02"/>
    <s v="7"/>
    <s v="2020-07"/>
    <n v="0.81112653258637668"/>
    <n v="16612938.829885878"/>
    <n v="16612938.829885878"/>
    <d v="2023-02-22T00:00:00"/>
    <n v="2.4794520547945207"/>
    <n v="4.3843078519294892E-2"/>
    <n v="16292157.444103565"/>
    <n v="0.77499999999999991"/>
    <s v="ALTA"/>
    <x v="0"/>
    <n v="16292157.444103565"/>
  </r>
  <r>
    <n v="2531"/>
    <d v="2016-02-03T00:00:00"/>
    <d v="2015-07-16T00:00:00"/>
    <s v="Tribunal Administrativo de Antioquia-Sala Unitaria"/>
    <s v="05001233300020150145800"/>
    <s v="2019"/>
    <x v="0"/>
    <s v="E.S.E HOSPITAL LA MERCED DE CIUDAD BOLÍVAR"/>
    <s v="LUIS ALFONSO BRAVO RESTREPO"/>
    <n v="79079"/>
    <s v="CONTRACTUAL"/>
    <s v="RECONOCIMIENTO Y PAGO DE OTRAS PRESTACIONES SALARIALES, SOLCIALES Y SALARIOS"/>
    <s v="ALTO"/>
    <s v="ALTO"/>
    <s v="MEDIO   "/>
    <s v="BAJO"/>
    <n v="0.61750000000000005"/>
    <s v="ALTA"/>
    <n v="5936633814"/>
    <n v="0.6"/>
    <s v=" ALEGATOS PRIMERA"/>
    <n v="0"/>
    <s v="NO"/>
    <s v="NO"/>
    <s v="7 AÑOS"/>
    <s v="SIN APODERADO"/>
    <s v="N/A"/>
    <s v="N/A"/>
    <s v="N/A"/>
    <s v="SECCIONAL DE SALUD Y PROTECCION SOCIAL"/>
    <s v="Se presentaron alegatos de conclusión el 25/06/2019. El 16 de julio se dio trasaldo de una prueba."/>
    <d v="2020-08-31T00:00:00"/>
    <s v="2016-02"/>
    <s v="7"/>
    <s v="2020-07"/>
    <n v="0.81112653258637668"/>
    <n v="4815361200.7848568"/>
    <n v="2889216720.4709139"/>
    <d v="2023-02-01T00:00:00"/>
    <n v="2.4219178082191779"/>
    <n v="4.3843078519294892E-2"/>
    <n v="2834710705.7695971"/>
    <n v="0.61750000000000005"/>
    <s v="ALTA"/>
    <x v="0"/>
    <n v="2834710705.7695971"/>
  </r>
  <r>
    <n v="2532"/>
    <d v="2016-09-29T00:00:00"/>
    <d v="2019-09-01T00:00:00"/>
    <s v="JUZGADO VEINTICINCO ADMINISTRATIVO ORAL DE MEDELLIN"/>
    <s v="05001333302520160069600"/>
    <s v="2019"/>
    <x v="0"/>
    <s v="JOSÉ HILDEBRANDO BEDOYA PATIÑO Y OTROS"/>
    <s v="DIEGO FERNANDO POSADA GRAJALES "/>
    <n v="116039"/>
    <s v="REPARACIÓN DIRECTA"/>
    <s v="FALLA EN EL SERVICIO DE SALUD"/>
    <s v="MEDIO   "/>
    <s v="MEDIO   "/>
    <s v="MEDIO   "/>
    <s v="MEDIO   "/>
    <n v="0.5"/>
    <s v="MEDIA"/>
    <n v="720944894"/>
    <n v="0.5"/>
    <s v=" ALEGATOS PRIMERA"/>
    <m/>
    <s v="NO"/>
    <s v="NO"/>
    <s v="7 AÑOS "/>
    <s v="ERIKA HERNANDEZ  BOLIVAR"/>
    <n v="2784"/>
    <d v="2014-08-28T00:00:00"/>
    <n v="170192"/>
    <s v="SECCIONAL DE SALUD Y PROTECCION SOCIAL"/>
    <m/>
    <d v="2020-08-31T00:00:00"/>
    <s v="2016-09"/>
    <s v="7"/>
    <s v="2020-07"/>
    <n v="0.79057379366945824"/>
    <n v="569960139.87620544"/>
    <n v="284980069.93810272"/>
    <d v="2023-09-28T00:00:00"/>
    <n v="3.0767123287671234"/>
    <n v="4.3843078519294892E-2"/>
    <n v="278167794.7142933"/>
    <n v="0.5"/>
    <s v="MEDIA"/>
    <x v="2"/>
    <n v="278167794.7142933"/>
  </r>
  <r>
    <n v="2533"/>
    <d v="2018-05-28T00:00:00"/>
    <d v="2018-05-17T00:00:00"/>
    <s v="Juzgado 12 Administrativo Oral de Medellín"/>
    <s v="05001333301220180020000"/>
    <s v="2019"/>
    <x v="0"/>
    <s v="EDWIN DE JESUS CARDONA TORRES Y ERICA DIANET CORTINEZ CARDENAS"/>
    <s v="CARLOS ALBERTO ORTIZ GAVIRIA"/>
    <n v="201069"/>
    <s v="REPARACIÓN DIRECTA"/>
    <s v="FALLA EN EL SERVICIO DE SALUD"/>
    <s v="MEDIO   "/>
    <s v="MEDIO   "/>
    <s v="MEDIO   "/>
    <s v="MEDIO   "/>
    <n v="0.5"/>
    <s v="MEDIA"/>
    <n v="378121640"/>
    <n v="0.4"/>
    <s v="AUDIENCIA INICIAL O PRIMERA AUDIENCIA"/>
    <n v="0"/>
    <s v="NO"/>
    <s v="NO"/>
    <s v="5 AÑOS"/>
    <s v="SIN APODERADO"/>
    <s v="N/A"/>
    <s v="N/A"/>
    <s v="N/A"/>
    <s v="SECCIONAL DE SALUD Y PROTECCION SOCIAL"/>
    <s v="A. de pruebas realizada el 11/07/2019. Se fijó fecha para pruebas testimonios, el 18/09/2019, sin embargo solicité el 18/07/2019 reprogramación porque ese dpia es la A. inicial del proceso de eleodoro en Turbo Antioquia. A espera que la juez resuelva. "/>
    <d v="2020-08-31T00:00:00"/>
    <s v="2018-05"/>
    <s v="5"/>
    <s v="2020-07"/>
    <n v="0.73891229786794344"/>
    <n v="279398729.88599527"/>
    <n v="111759491.95439811"/>
    <d v="2023-05-27T00:00:00"/>
    <n v="2.7369863013698632"/>
    <n v="4.3843078519294892E-2"/>
    <n v="109379772.5234859"/>
    <n v="0.5"/>
    <s v="MEDIA"/>
    <x v="2"/>
    <n v="109379772.5234859"/>
  </r>
  <r>
    <n v="2534"/>
    <d v="2017-08-09T00:00:00"/>
    <d v="2017-07-10T00:00:00"/>
    <s v="TRIBUNAL ADMINISTRATIVO DE ANTIOQUIA"/>
    <s v="05001233300020170181600"/>
    <s v="2019"/>
    <x v="0"/>
    <s v="AQUILEO ANTONIO ARREDONDO VELEZ"/>
    <s v="CARLOS ALBERTO VARGAS FLOREZ"/>
    <n v="81576"/>
    <s v="NULIDAD Y RESTABLECIMIENTO DEL DERECHO - LABORAL"/>
    <s v="RELIQUIDACIÓN DE LA PENSIÓN"/>
    <s v="ALTO"/>
    <s v="MEDIO   "/>
    <s v="MEDIO   "/>
    <s v="BAJO"/>
    <n v="0.4425"/>
    <s v="MEDIA"/>
    <n v="48334807"/>
    <n v="0.8"/>
    <s v=" ALEGATOS PRIMERA"/>
    <n v="0"/>
    <s v="NO"/>
    <s v="NO"/>
    <s v="5 AÑOS"/>
    <s v="SIN APODERADO"/>
    <s v="N/A"/>
    <s v="N/A"/>
    <s v="N/A"/>
    <s v="SECCIONAL DE SALUD Y PROTECCION SOCIAL"/>
    <s v="Alegatos 1era el 21/06/2018. Al despacho para sentencia de Primera Instancia."/>
    <d v="2020-08-31T00:00:00"/>
    <s v="2017-08"/>
    <s v="5"/>
    <s v="2020-07"/>
    <n v="0.76068958550881771"/>
    <n v="36767784.302478701"/>
    <n v="29414227.441982962"/>
    <d v="2022-08-08T00:00:00"/>
    <n v="1.9369863013698629"/>
    <n v="4.3843078519294892E-2"/>
    <n v="28969581.214098886"/>
    <n v="0.4425"/>
    <s v="MEDIA"/>
    <x v="2"/>
    <n v="28969581.214098886"/>
  </r>
  <r>
    <n v="2535"/>
    <d v="2017-08-18T00:00:00"/>
    <d v="2017-06-14T00:00:00"/>
    <s v="Juzgado Quinto Administrativo Oral de Medellin"/>
    <s v="05001333300520170028600"/>
    <s v="2019"/>
    <x v="0"/>
    <s v="ANA LORENZA PEREZ COGOLLO"/>
    <s v="KHATERINE RESTREPO MONSALVE"/>
    <n v="155693"/>
    <s v="REPARACIÓN DIRECTA"/>
    <s v="FALLA EN EL SERVICIO DE SALUD"/>
    <s v="MEDIO   "/>
    <s v="MEDIO   "/>
    <s v="MEDIO   "/>
    <s v="MEDIO   "/>
    <n v="0.5"/>
    <s v="MEDIA"/>
    <n v="568964199"/>
    <n v="0.5"/>
    <s v="ADMISIÓN"/>
    <n v="0"/>
    <s v="NO"/>
    <s v="NO"/>
    <s v="5 AÑOS"/>
    <s v="SIN APODERADO"/>
    <s v="N/A"/>
    <s v="N/A"/>
    <s v="N/A"/>
    <s v="SECCIONAL DE SALUD Y PROTECCION SOCIAL"/>
    <s v="Contestada el 16/02/2018. El 10/08/2018 se admitió reforma de la demanda y llamamiento en garantía. A espera que se fije fecha de A. Inicial."/>
    <d v="2020-08-31T00:00:00"/>
    <s v="2017-08"/>
    <s v="5"/>
    <s v="2020-07"/>
    <n v="0.76068958550881771"/>
    <n v="432805140.70666647"/>
    <n v="216402570.35333323"/>
    <d v="2022-08-17T00:00:00"/>
    <n v="1.9616438356164383"/>
    <n v="4.3843078519294892E-2"/>
    <n v="213089953.61735708"/>
    <n v="0.5"/>
    <s v="MEDIA"/>
    <x v="2"/>
    <n v="213089953.61735708"/>
  </r>
  <r>
    <n v="2536"/>
    <d v="2016-06-22T00:00:00"/>
    <d v="2016-06-13T00:00:00"/>
    <s v="Juzgado 23 Administrativo Oral"/>
    <s v="05001333302320160048600"/>
    <s v="2019"/>
    <x v="0"/>
    <s v="TERESA AMPARO GAVIRIA SUAREZ"/>
    <s v="JOHN JAIRO GÓMEZ JARAMILLO"/>
    <n v="95353"/>
    <s v="NULIDAD Y RESTABLECIMIENTO DEL DERECHO - LABORAL"/>
    <s v="RELIQUIDACIÓN DE LA PENSIÓN"/>
    <s v="ALTO"/>
    <s v="MEDIO   "/>
    <s v="MEDIO   "/>
    <s v="BAJO"/>
    <n v="0.4425"/>
    <s v="MEDIA"/>
    <n v="11179510"/>
    <n v="0.5"/>
    <s v=" RECURSO DE APELACIÓN SENTENCIA"/>
    <n v="0"/>
    <s v="NO"/>
    <s v="NO"/>
    <s v="5 AÑOS"/>
    <s v="SIN APODERADO"/>
    <s v="N/A"/>
    <s v="N/A"/>
    <s v="N/A"/>
    <s v="SECCIONAL DE SALUD Y PROTECCION SOCIAL"/>
    <s v="Alegatos de conclusión el 16/04/2018. A despacho para sentencia el 12 de junio de 2018."/>
    <d v="2020-08-31T00:00:00"/>
    <s v="2016-06"/>
    <s v="5"/>
    <s v="2020-07"/>
    <n v="0.79172380492187922"/>
    <n v="8851084.1943621971"/>
    <n v="4425542.0971810985"/>
    <d v="2021-06-21T00:00:00"/>
    <n v="0.80547945205479454"/>
    <n v="4.3843078519294892E-2"/>
    <n v="4397598.632204216"/>
    <n v="0.4425"/>
    <s v="MEDIA"/>
    <x v="2"/>
    <n v="4397598.632204216"/>
  </r>
  <r>
    <n v="2537"/>
    <d v="2017-03-28T00:00:00"/>
    <d v="2016-12-16T00:00:00"/>
    <s v="JUZGADO QUINCE ADMINISTRATIVO DE MEDELLIN "/>
    <s v="05001333301520160093600"/>
    <s v="2019"/>
    <x v="0"/>
    <s v="FRANCISCO ALBERTO MONTOYA BÁRCENAS"/>
    <s v="OSCAR LORA VILLADIEGO"/>
    <n v="52845"/>
    <s v="NULIDAD Y RESTABLECIMIENTO DEL DERECHO"/>
    <s v="RECONOCIMIENTO Y PAGO DE OTRAS PRESTACIONES SALARIALES, SOLCIALES Y SALARIOS"/>
    <s v="MEDIO   "/>
    <s v="MEDIO   "/>
    <s v="MEDIO   "/>
    <s v="ALTO"/>
    <n v="0.67500000000000004"/>
    <s v="ALTA"/>
    <n v="59461663"/>
    <n v="1"/>
    <s v=" ALEGATOS PRIMERA"/>
    <n v="0"/>
    <s v="NO"/>
    <s v="NO"/>
    <s v="6 AÑOS"/>
    <s v="SIN APODERADO"/>
    <s v="N/A"/>
    <s v="N/A"/>
    <s v="N/A"/>
    <s v="SECCIONAL DE SALUD Y PROTECCION SOCIAL"/>
    <s v="A. Inicial el 06 de marzo de 2019 a la 1:30 p.m. a espera que se fije fecha de Audiencia de pruebas. El 29/07/2019 present´escrito pronunciándome sobre unas pruebas. Ya se practicaron todas las pruebas. Puede que el Juez determine dar traslado para poner en conocmiento las pruebas y hay que evaluar un nuevo pronunciamiento y pasar a alegatos. En proceso 2016 00910 es igual. Está en la carpeta de procesos terminados. Se puede revisar el escrito de alegatos. dejé ese archivo en la carpeta de este proceso para una búsqueda fácil."/>
    <d v="2020-08-31T00:00:00"/>
    <s v="2017-03"/>
    <s v="6"/>
    <s v="2020-07"/>
    <n v="0.76757466281447584"/>
    <n v="45641265.92761299"/>
    <n v="45641265.92761299"/>
    <d v="2023-03-27T00:00:00"/>
    <n v="2.56986301369863"/>
    <n v="4.3843078519294892E-2"/>
    <n v="44728160.848688304"/>
    <n v="0.67500000000000004"/>
    <s v="ALTA"/>
    <x v="0"/>
    <n v="44728160.848688304"/>
  </r>
  <r>
    <n v="2538"/>
    <d v="2018-04-25T00:00:00"/>
    <d v="2018-01-23T00:00:00"/>
    <s v="Juzgado 24 administrativo oral de Medellín"/>
    <s v="05001333302120180002400"/>
    <s v="2019"/>
    <x v="0"/>
    <s v="RITA BEATRIZ BETÍN REGINO"/>
    <s v="DIANA MARCELA GONALEZ"/>
    <n v="226349"/>
    <s v="NULIDAD Y RESTABLECIMIENTO DEL DERECHO - LABORAL"/>
    <s v="RELIQUIDACIÓN DE LA PENSIÓN"/>
    <s v="ALTO"/>
    <s v="MEDIO   "/>
    <s v="MEDIO   "/>
    <s v="BAJO"/>
    <n v="0.4425"/>
    <s v="MEDIA"/>
    <n v="5659890"/>
    <n v="1"/>
    <s v=" ALEGATOS PRIMERA"/>
    <n v="0"/>
    <s v="NO"/>
    <s v="NO"/>
    <s v="5 AÑOS"/>
    <s v="SIN APODERADO"/>
    <s v="N/A"/>
    <s v="N/A"/>
    <s v="N/A"/>
    <s v="SECCIONAL DE SALUD Y PROTECCION SOCIAL"/>
    <s v="A despacho para sentencia"/>
    <d v="2020-08-31T00:00:00"/>
    <s v="2018-04"/>
    <s v="5"/>
    <s v="2020-07"/>
    <n v="0.74078668525523483"/>
    <n v="4192771.1520092511"/>
    <n v="4192771.1520092511"/>
    <d v="2023-04-24T00:00:00"/>
    <n v="2.6465753424657534"/>
    <n v="4.3843078519294892E-2"/>
    <n v="4106412.0780851739"/>
    <n v="0.4425"/>
    <s v="MEDIA"/>
    <x v="2"/>
    <n v="4106412.0780851739"/>
  </r>
  <r>
    <n v="2539"/>
    <d v="2018-02-05T00:00:00"/>
    <d v="2018-01-24T00:00:00"/>
    <s v="JUZGADO DIEZ ADMINISTRATIVO ORAL DE MEDELLIN"/>
    <s v="05001333301020180002500"/>
    <s v="2019"/>
    <x v="0"/>
    <s v="JAIME DE JESUS DUQUE RAMIREZ"/>
    <s v="CARLOS VARGAS FLOREZ"/>
    <n v="81576"/>
    <s v="NULIDAD Y RESTABLECIMIENTO DEL DERECHO - LABORAL"/>
    <s v="RELIQUIDACIÓN DE LA PENSIÓN"/>
    <s v="ALTO"/>
    <s v="MEDIO   "/>
    <s v="MEDIO   "/>
    <s v="BAJO"/>
    <n v="0.4425"/>
    <s v="MEDIA"/>
    <n v="11041968"/>
    <n v="1"/>
    <s v=" OTRA"/>
    <n v="0"/>
    <s v="NO"/>
    <s v="NO"/>
    <s v="5 AÑOS"/>
    <s v="SIN APODERADO"/>
    <s v="N/A"/>
    <s v="N/A"/>
    <s v="N/A"/>
    <s v="SECCIONAL DE SALUD Y PROTECCION SOCIAL"/>
    <s v="Se profirió sentencia el 09/07/2019."/>
    <d v="2020-08-31T00:00:00"/>
    <s v="2018-02"/>
    <s v="5"/>
    <s v="2020-07"/>
    <n v="0.74599443734185067"/>
    <n v="8237246.70530672"/>
    <n v="8237246.70530672"/>
    <d v="2023-02-04T00:00:00"/>
    <n v="2.43013698630137"/>
    <n v="4.3843078519294892E-2"/>
    <n v="8081326.0156450067"/>
    <n v="0.4425"/>
    <s v="MEDIA"/>
    <x v="2"/>
    <n v="8081326.0156450067"/>
  </r>
  <r>
    <n v="2540"/>
    <d v="2018-02-20T00:00:00"/>
    <d v="2017-12-14T00:00:00"/>
    <s v="JUZGADO CATORCE ADMINISTRATIVO ORAL DE MEDELLIN"/>
    <s v="05001333301420170063700"/>
    <s v="2019"/>
    <x v="0"/>
    <s v="NELSY DE JESUS CARVAJAL"/>
    <s v="CARLOS VARGAS FLOREZ"/>
    <n v="81576"/>
    <s v="NULIDAD Y RESTABLECIMIENTO DEL DERECHO - LABORAL"/>
    <s v="RELIQUIDACIÓN DE LA PENSIÓN"/>
    <s v="ALTO"/>
    <s v="MEDIO   "/>
    <s v="MEDIO   "/>
    <s v="BAJO"/>
    <n v="0.4425"/>
    <s v="MEDIA"/>
    <n v="4001590"/>
    <n v="1"/>
    <s v=" ALEGATOS PRIMERA"/>
    <n v="0"/>
    <s v="NO"/>
    <s v="NO"/>
    <s v="5 AÑOS"/>
    <s v="SIN APODERADO"/>
    <s v="N/A"/>
    <s v="N/A"/>
    <s v="N/A"/>
    <s v="SECCIONAL DE SALUD Y PROTECCION SOCIAL"/>
    <m/>
    <d v="2020-08-31T00:00:00"/>
    <s v="2018-02"/>
    <s v="5"/>
    <s v="2020-07"/>
    <n v="0.74599443734185067"/>
    <n v="2985163.8805227764"/>
    <n v="2985163.8805227764"/>
    <d v="2023-02-19T00:00:00"/>
    <n v="2.4712328767123286"/>
    <n v="4.3843078519294892E-2"/>
    <n v="2927712.1890770057"/>
    <n v="0.4425"/>
    <s v="MEDIA"/>
    <x v="2"/>
    <n v="2927712.1890770057"/>
  </r>
  <r>
    <n v="2541"/>
    <d v="2018-01-26T00:00:00"/>
    <d v="2017-10-30T00:00:00"/>
    <s v="Juzgado Quinto Administrativo Oral de Medellin"/>
    <s v="05001333300520170052500"/>
    <s v="2019"/>
    <x v="0"/>
    <s v="ANTONIO DE JESÚS PUERTA ARANGO"/>
    <s v="CARLOS VARGAS FLOREZ"/>
    <n v="81576"/>
    <s v="NULIDAD Y RESTABLECIMIENTO DEL DERECHO - LABORAL"/>
    <s v="RELIQUIDACIÓN DE LA PENSIÓN"/>
    <s v="ALTO"/>
    <s v="MEDIO   "/>
    <s v="MEDIO   "/>
    <s v="BAJO"/>
    <n v="0.4425"/>
    <s v="MEDIA"/>
    <n v="7446226"/>
    <n v="1"/>
    <s v=" ALEGATOS DE SEGUNDA"/>
    <n v="0"/>
    <s v="NO"/>
    <s v="NO"/>
    <s v="5 AÑOS"/>
    <s v="SIN APODERADO"/>
    <s v="N/A"/>
    <s v="N/A"/>
    <s v="N/A"/>
    <s v="SECCIONAL DE SALUD Y PROTECCION SOCIAL"/>
    <s v="Se profirió sentencia el 02/05/2019. Declaró probada la excepción de inexistencia de la obligación y negó las pretensiones. A espera de fecha de alegatos en segunda y que se resuelva  el recurso de apelación."/>
    <d v="2020-08-31T00:00:00"/>
    <s v="2018-01"/>
    <s v="5"/>
    <s v="2020-07"/>
    <n v="0.75126308387247931"/>
    <n v="5594074.707971436"/>
    <n v="5594074.707971436"/>
    <d v="2023-01-25T00:00:00"/>
    <n v="2.4027397260273973"/>
    <n v="4.3843078519294892E-2"/>
    <n v="5489368.4726502756"/>
    <n v="0.4425"/>
    <s v="MEDIA"/>
    <x v="2"/>
    <n v="5489368.4726502756"/>
  </r>
  <r>
    <n v="2542"/>
    <d v="2018-03-01T00:00:00"/>
    <d v="2018-01-22T00:00:00"/>
    <s v="JUZGADO SEGUNDO ADMINISTRATIVO ORAL DEL CIRCUITO DE TURBO"/>
    <s v="05837333300220170055700"/>
    <s v="2019"/>
    <x v="0"/>
    <s v="ELEODORO MANUEL HERNANDEZ POLO Y OTROS"/>
    <s v="POLICARPO JIMENEZ ANGULO"/>
    <n v="230671"/>
    <s v="REPARACIÓN DIRECTA"/>
    <s v="FALLA EN EL SERVICIO DE SALUD"/>
    <s v="ALTO"/>
    <s v="ALTO"/>
    <s v="MEDIO   "/>
    <s v="ALTO"/>
    <n v="0.95000000000000007"/>
    <s v="ALTA"/>
    <n v="910972057"/>
    <n v="0.5"/>
    <s v="CONTESTACIÓN"/>
    <n v="0"/>
    <s v="NO"/>
    <s v="NO"/>
    <s v="5 AÑOS"/>
    <s v="SIN APODERADO"/>
    <s v="N/A"/>
    <s v="N/A"/>
    <s v="N/A"/>
    <s v="SECCIONAL DE SALUD Y PROTECCION SOCIAL"/>
    <s v="Admitió llamados en Garantía. En proceso de esas notificaciones. La demanda fue contestada el 03/08/2018."/>
    <d v="2020-08-31T00:00:00"/>
    <s v="2018-03"/>
    <s v="5"/>
    <s v="2020-07"/>
    <n v="0.74420758606092174"/>
    <n v="677952315.50892246"/>
    <n v="338976157.75446123"/>
    <d v="2023-02-28T00:00:00"/>
    <n v="2.495890410958904"/>
    <n v="4.3843078519294892E-2"/>
    <n v="332387853.22901779"/>
    <n v="0.95000000000000007"/>
    <s v="ALTA"/>
    <x v="0"/>
    <n v="332387853.22901779"/>
  </r>
  <r>
    <n v="2543"/>
    <d v="2018-05-02T00:00:00"/>
    <d v="2018-04-13T00:00:00"/>
    <s v="JUZGADO TREINTA Y CUATRO ADMINISTRATIVO ORAL DE MEDELLIN"/>
    <s v="05001333303420180013400"/>
    <s v="2019"/>
    <x v="0"/>
    <s v="JULIO CESAR RAMIREZ MENDOZA"/>
    <s v="CARLOS ALBERTO VARGAS FLOREZ"/>
    <n v="81576"/>
    <s v="NULIDAD Y RESTABLECIMIENTO DEL DERECHO - LABORAL"/>
    <s v="RELIQUIDACIÓN DE LA PENSIÓN"/>
    <s v="ALTO"/>
    <s v="MEDIO   "/>
    <s v="MEDIO   "/>
    <s v="BAJO"/>
    <n v="0.4425"/>
    <s v="MEDIA"/>
    <n v="6546970"/>
    <n v="1"/>
    <s v=" ALEGATOS DE SEGUNDA"/>
    <n v="0"/>
    <s v="NO"/>
    <s v="NO"/>
    <s v="5 AÑOS"/>
    <s v="SIN APODERADO"/>
    <s v="N/A"/>
    <s v="N/A"/>
    <s v="N/A"/>
    <s v="SECCIONAL DE SALUD Y PROTECCION SOCIAL"/>
    <s v="Se presentaron alegatos el 25/06/2019"/>
    <d v="2020-08-31T00:00:00"/>
    <s v="2018-05"/>
    <s v="5"/>
    <s v="2020-07"/>
    <n v="0.73891229786794344"/>
    <n v="4837636.6467724899"/>
    <n v="4837636.6467724899"/>
    <d v="2023-05-01T00:00:00"/>
    <n v="2.6657534246575341"/>
    <n v="4.3843078519294892E-2"/>
    <n v="4737280.6930258274"/>
    <n v="0.4425"/>
    <s v="MEDIA"/>
    <x v="2"/>
    <n v="4737280.6930258274"/>
  </r>
  <r>
    <n v="2544"/>
    <d v="2018-03-15T00:00:00"/>
    <d v="2018-03-02T00:00:00"/>
    <s v="JUZGADO VEINTISEIS ADMINISTRATIVO ORAL DE MEDELLIN"/>
    <s v="05001333302620180007200"/>
    <s v="2019"/>
    <x v="0"/>
    <s v="RUTH EMILIA RAMIREZ SALAZAR"/>
    <s v="OSCAR DARIO RIOS OSPINA"/>
    <n v="115384"/>
    <s v="NULIDAD Y RESTABLECIMIENTO DEL DERECHO - LABORAL"/>
    <s v="RELIQUIDACIÓN DE LA PENSIÓN"/>
    <s v="ALTO"/>
    <s v="MEDIO   "/>
    <s v="MEDIO   "/>
    <s v="BAJO"/>
    <n v="0.4425"/>
    <s v="MEDIA"/>
    <n v="9069819"/>
    <n v="1"/>
    <s v=" OTRA"/>
    <n v="0"/>
    <s v="NO"/>
    <s v="NO"/>
    <s v="3 AÑOS"/>
    <s v="SIN APODERADO"/>
    <s v="N/A"/>
    <s v="N/A"/>
    <s v="N/A"/>
    <s v="SECCIONAL DE SALUD Y PROTECCION SOCIAL"/>
    <s v="Fijada A. inicial para el 06/08/2019 a las 10:15 a.m."/>
    <d v="2020-08-31T00:00:00"/>
    <s v="2018-03"/>
    <s v="3"/>
    <s v="2020-07"/>
    <n v="0.74420758606092174"/>
    <n v="6749828.1039994834"/>
    <n v="6749828.1039994834"/>
    <d v="2021-03-14T00:00:00"/>
    <n v="0.53424657534246578"/>
    <n v="4.3843078519294892E-2"/>
    <n v="6721530.0527994344"/>
    <n v="0.4425"/>
    <s v="MEDIA"/>
    <x v="2"/>
    <n v="6721530.0527994344"/>
  </r>
  <r>
    <n v="2545"/>
    <d v="2016-11-11T00:00:00"/>
    <d v="2016-10-27T00:00:00"/>
    <s v="JUZGADO CUARTO ADMINISTRATIVO ORAL DE MEDELLIN "/>
    <s v="05001333300420160077500"/>
    <s v="2019"/>
    <x v="0"/>
    <s v="OFELIA PATARROYO FIGUEREDO"/>
    <s v="GLORIA CECILIA GALLEGO"/>
    <n v="15603"/>
    <s v="NULIDAD Y RESTABLECIMIENTO DEL DERECHO - LABORAL"/>
    <s v="RELIQUIDACIÓN DE LA PENSIÓN"/>
    <s v="ALTO"/>
    <s v="MEDIO   "/>
    <s v="MEDIO   "/>
    <s v="BAJO"/>
    <n v="0.4425"/>
    <s v="MEDIA"/>
    <n v="11105182"/>
    <n v="1"/>
    <s v=" ALEGATOS DE SEGUNDA"/>
    <n v="0"/>
    <s v="NO"/>
    <s v="NO"/>
    <s v="5 AÑOS"/>
    <s v="SIN APODERADO"/>
    <s v="N/A"/>
    <s v="N/A"/>
    <s v="N/A"/>
    <s v="SECCIONAL DE SALUD Y PROTECCION SOCIAL"/>
    <s v="Se profirió senten ia el 28/06/2019 negando pretensiones. La parte actora presentó arecurso. A espera que se de traslado para alegar en segunda instancia. "/>
    <d v="2020-08-31T00:00:00"/>
    <s v="2016-11"/>
    <s v="5"/>
    <s v="2020-07"/>
    <n v="0.79016316489215555"/>
    <n v="8774905.755823398"/>
    <n v="8774905.755823398"/>
    <d v="2021-11-10T00:00:00"/>
    <n v="1.1945205479452055"/>
    <n v="4.3843078519294892E-2"/>
    <n v="8692864.567636624"/>
    <n v="0.4425"/>
    <s v="MEDIA"/>
    <x v="2"/>
    <n v="8692864.567636624"/>
  </r>
  <r>
    <n v="2546"/>
    <d v="2018-07-11T00:00:00"/>
    <d v="2018-07-18T00:00:00"/>
    <s v="JUZGADO VEINTICUATRO ADMINISTRATIVO ORAL DE MEDELLIN"/>
    <s v="05001333302420180026600"/>
    <s v="2019"/>
    <x v="0"/>
    <s v="GUILLERMO DE JESUS RIOS ORTIZ Y OTRO"/>
    <s v="GABRIEL JAIME RODRIGUEZ ORTIZ"/>
    <n v="132122"/>
    <s v="REPARACIÓN DIRECTA"/>
    <s v="FALLA EN EL SERVICIO DE SALUD"/>
    <s v="MEDIO   "/>
    <s v="ALTO"/>
    <s v="MEDIO   "/>
    <s v="MEDIO   "/>
    <n v="0.67499999999999993"/>
    <s v="ALTA"/>
    <n v="481507400"/>
    <n v="0.2"/>
    <s v=" AUDIENCIA DE PRUEBAS"/>
    <n v="0"/>
    <s v="NO"/>
    <s v="NO"/>
    <s v="3 AÑOS"/>
    <s v="SIN APODERADO"/>
    <s v="N/A"/>
    <s v="N/A"/>
    <s v="N/A"/>
    <s v="SECCIONAL DE SALUD Y PROTECCION SOCIAL"/>
    <s v="Contestada el 07/11/2018. Admitidos llamados en garantía. A dispisición parte contraria por 3 días y a espera que se fije fecha de a. Inicial."/>
    <d v="2020-08-31T00:00:00"/>
    <s v="2018-07"/>
    <s v="3"/>
    <s v="2020-07"/>
    <n v="0.73871336652539898"/>
    <n v="355695952.4608919"/>
    <n v="71139190.49217838"/>
    <d v="2021-07-10T00:00:00"/>
    <n v="0.8575342465753425"/>
    <n v="4.3843078519294892E-2"/>
    <n v="70661077.093105316"/>
    <n v="0.67499999999999993"/>
    <s v="ALTA"/>
    <x v="0"/>
    <n v="70661077.093105316"/>
  </r>
  <r>
    <n v="2547"/>
    <d v="2018-08-15T00:00:00"/>
    <d v="2018-08-01T00:00:00"/>
    <s v="JUZGADO VEINTICUATRO ADMINISTRATIVO ORAL DE MEDELLIN"/>
    <s v="05001333302420180029700"/>
    <s v="2019"/>
    <x v="0"/>
    <s v="JHON JAIRO CARO CÁRDENAS"/>
    <s v="CRISTIAN DARÍO ACEVEDO CADAVID"/>
    <n v="196061"/>
    <s v="NULIDAD Y RESTABLECIMIENTO DEL DERECHO - LABORAL"/>
    <s v="RECONOCIMIENTO Y PAGO DE OTRAS PRESTACIONES SALARIALES, SOLCIALES Y SALARIOS"/>
    <s v="MEDIO   "/>
    <s v="ALTO"/>
    <s v="MEDIO   "/>
    <s v="MEDIO   "/>
    <n v="0.67499999999999993"/>
    <s v="ALTA"/>
    <n v="10664300"/>
    <n v="0.2"/>
    <s v=" RECURSO DE APELACIÓN AUTO "/>
    <n v="0"/>
    <s v="NO"/>
    <s v="NO"/>
    <s v="3 AÑOS"/>
    <s v="SIN APODERADO"/>
    <s v="N/A"/>
    <s v="N/A"/>
    <s v="N/A"/>
    <s v="SECCIONAL DE SALUD Y PROTECCION SOCIAL"/>
    <s v="Contestada. A. Inicial el 23/07/2019. A. Inicial el 23/07/2019 a las 9:00 a.m. "/>
    <d v="2020-08-31T00:00:00"/>
    <s v="2018-08"/>
    <s v="3"/>
    <s v="2020-07"/>
    <n v="0.7378298404971021"/>
    <n v="7868438.7680132454"/>
    <n v="1573687.7536026491"/>
    <d v="2021-08-14T00:00:00"/>
    <n v="0.95342465753424654"/>
    <n v="4.3843078519294892E-2"/>
    <n v="1561933.0436180639"/>
    <n v="0.67499999999999993"/>
    <s v="ALTA"/>
    <x v="0"/>
    <n v="1561933.0436180639"/>
  </r>
  <r>
    <n v="2548"/>
    <d v="2018-05-10T00:00:00"/>
    <d v="2018-03-14T00:00:00"/>
    <s v="TRIBUNAL ADMINISTRATIVO DE ANTIOQUIA"/>
    <s v="05001233300020180056200"/>
    <s v="2019"/>
    <x v="0"/>
    <s v="MARTA OLIVA IBARRA GUTIÉRREZ"/>
    <s v="DIEGO ARTURO TAMAYO ZAPATA"/>
    <n v="158408"/>
    <s v="NULIDAD Y RESTABLECIMIENTO DEL DERECHO - LABORAL"/>
    <s v="RELIQUIDACIÓN DE LA PENSIÓN"/>
    <s v="MEDIO   "/>
    <s v="MEDIO   "/>
    <s v="MEDIO   "/>
    <s v="MEDIO   "/>
    <n v="0.5"/>
    <s v="MEDIA"/>
    <n v="129884874"/>
    <n v="0.5"/>
    <s v=" ALEGATOS PRIMERA"/>
    <n v="0"/>
    <s v="NO"/>
    <s v="NO"/>
    <s v="3 AÑOS"/>
    <s v="SIN APODERADO"/>
    <s v="N/A"/>
    <s v="N/A"/>
    <s v="N/A"/>
    <s v="SECCIONAL DE SALUD Y PROTECCION SOCIAL"/>
    <s v="A despacho para sentencia desde el 19/06/2019"/>
    <d v="2020-08-31T00:00:00"/>
    <s v="2018-05"/>
    <s v="3"/>
    <s v="2020-07"/>
    <n v="0.73891229786794344"/>
    <n v="95973530.705628306"/>
    <n v="47986765.352814153"/>
    <d v="2021-05-09T00:00:00"/>
    <n v="0.68767123287671228"/>
    <n v="4.3843078519294892E-2"/>
    <n v="47727966.335974574"/>
    <n v="0.5"/>
    <s v="MEDIA"/>
    <x v="2"/>
    <n v="47727966.335974574"/>
  </r>
  <r>
    <n v="2549"/>
    <d v="2011-02-11T00:00:00"/>
    <d v="2010-08-17T00:00:00"/>
    <s v="Tribunal Administrativo de Descongestión de Antioquia"/>
    <s v="05001233100020100164800"/>
    <s v="2019"/>
    <x v="0"/>
    <s v="RAMON PEREZ GARCIA"/>
    <s v="JAVIER LEONIDAS VILLEGAS POSADA"/>
    <n v="20944"/>
    <s v="REPARACIÓN DIRECTA"/>
    <s v="FALLA EN EL SERVICIO DE SALUD"/>
    <s v="MEDIO   "/>
    <s v="MEDIO   "/>
    <s v="MEDIO   "/>
    <s v="MEDIO   "/>
    <n v="0.5"/>
    <s v="MEDIA"/>
    <n v="309000000"/>
    <n v="0.5"/>
    <s v=" SENTENCIA 1RA FAVORABLE"/>
    <n v="0"/>
    <s v="NO"/>
    <s v="NO"/>
    <s v="10 AÑOS"/>
    <s v="SIN APODERADO"/>
    <s v="N/A"/>
    <s v="N/A"/>
    <s v="N/A"/>
    <s v="SECCIONAL DE SALUD Y PROTECCION SOCIAL"/>
    <s v="Fallo de primera Instancia en el que se niegan las pretensiones, se encuentra en segunda instancia ante el Consejo de Estado"/>
    <d v="2020-08-31T00:00:00"/>
    <s v="2011-02"/>
    <s v="10"/>
    <s v="2020-07"/>
    <n v="0.98256692083857911"/>
    <n v="303613178.53912097"/>
    <n v="151806589.26956049"/>
    <d v="2021-02-08T00:00:00"/>
    <n v="0.44109589041095892"/>
    <n v="4.3843078519294892E-2"/>
    <n v="151280929.59015229"/>
    <n v="0.5"/>
    <s v="MEDIA"/>
    <x v="2"/>
    <n v="151280929.59015229"/>
  </r>
  <r>
    <n v="2550"/>
    <d v="2009-08-27T00:00:00"/>
    <d v="2009-08-03T00:00:00"/>
    <s v="Tribunal Administrativo de Descongestión de Antioquia"/>
    <s v="05001233100020090107300"/>
    <s v="2019"/>
    <x v="0"/>
    <s v="LIBARDO MANCO"/>
    <s v="JAVIER LEONIDAS VILLEGAS POSADA"/>
    <n v="20944"/>
    <s v="REPARACIÓN DIRECTA"/>
    <s v="FALLA EN EL SERVICIO DE SALUD"/>
    <s v="MEDIO   "/>
    <s v="MEDIO   "/>
    <s v="MEDIO   "/>
    <s v="MEDIO   "/>
    <n v="0.5"/>
    <s v="MEDIA"/>
    <n v="298140000"/>
    <n v="0.5"/>
    <s v=" SENTENCIA 1RA FAVORABLE"/>
    <n v="0"/>
    <s v="NO"/>
    <s v="NO"/>
    <s v="15 AÑOS"/>
    <s v="SIN APODERADO"/>
    <s v="N/A"/>
    <s v="N/A"/>
    <s v="N/A"/>
    <s v="SECCIONAL DE SALUD Y PROTECCION SOCIAL"/>
    <s v="Fallo de primera Instancia en el que se declara probada la falta de legitimación en la causa por pasiva de la Secretaría Seccional de Salud y Protección Social de Antioquia, se encuentra en segunda instancia ante el Consejo de Estado"/>
    <d v="2020-08-31T00:00:00"/>
    <s v="2009-08"/>
    <s v="15"/>
    <s v="2020-07"/>
    <n v="1.0268311357268858"/>
    <n v="306139434.80561376"/>
    <n v="153069717.40280688"/>
    <d v="2024-08-23T00:00:00"/>
    <n v="3.9808219178082194"/>
    <n v="4.3843078519294892E-2"/>
    <n v="148352171.76556003"/>
    <n v="0.5"/>
    <s v="MEDIA"/>
    <x v="2"/>
    <n v="148352171.76556003"/>
  </r>
  <r>
    <n v="2551"/>
    <d v="2012-08-16T00:00:00"/>
    <d v="2011-12-15T00:00:00"/>
    <s v="Tribunal Administrativo de Descongestión de Antioquia"/>
    <s v="05001233100020110197400"/>
    <s v="2019"/>
    <x v="0"/>
    <s v="LUZ MARINA ARBOLEDA"/>
    <s v="LUZ ESTELA BURITICA CASTAÑO"/>
    <n v="167764"/>
    <s v="REPARACIÓN DIRECTA"/>
    <s v="FALLA EN EL SERVICIO DE SALUD"/>
    <s v="MEDIO   "/>
    <s v="MEDIO   "/>
    <s v="MEDIO   "/>
    <s v="MEDIO   "/>
    <n v="0.5"/>
    <s v="MEDIA"/>
    <n v="856960000"/>
    <n v="0.2"/>
    <s v=" SENTENCIA 1RA FAVORABLE"/>
    <n v="0"/>
    <s v="NO"/>
    <s v="NO"/>
    <s v="10 AÑOS"/>
    <s v="SIN APODERADO"/>
    <s v="N/A"/>
    <s v="N/A"/>
    <s v="N/A"/>
    <s v="SECCIONAL DE SALUD Y PROTECCION SOCIAL"/>
    <s v="Fallo de primera Instancia en el que se niegan las pretensiones, se encuentra en segunda instancia ante el Consejo de Estado"/>
    <d v="2020-08-31T00:00:00"/>
    <s v="2012-08"/>
    <s v="10"/>
    <s v="2020-07"/>
    <n v="0.942550230061453"/>
    <n v="807727845.15346277"/>
    <n v="161545569.03069258"/>
    <d v="2022-08-14T00:00:00"/>
    <n v="1.9534246575342467"/>
    <n v="4.3843078519294892E-2"/>
    <n v="159082966.42929468"/>
    <n v="0.5"/>
    <s v="MEDIA"/>
    <x v="2"/>
    <n v="159082966.42929468"/>
  </r>
  <r>
    <n v="2552"/>
    <d v="2007-04-25T00:00:00"/>
    <d v="2007-02-09T00:00:00"/>
    <s v="Juzgado 31 Administrativo Oral Medellín"/>
    <s v="05001333101720070003001"/>
    <s v="2019"/>
    <x v="0"/>
    <s v="RUBEN DARIO AGUDELO MARIN "/>
    <s v="HANS ADRIÁN ESPINOSA VERA"/>
    <n v="105973"/>
    <s v="REPARACIÓN DIRECTA"/>
    <s v="OTRAS"/>
    <s v="MEDIO   "/>
    <s v="MEDIO   "/>
    <s v="MEDIO   "/>
    <s v="MEDIO   "/>
    <n v="0.5"/>
    <s v="MEDIA"/>
    <n v="358000000"/>
    <n v="0.5"/>
    <s v=" SENTENCIA 1RA FAVORABLE"/>
    <n v="0"/>
    <s v="NO"/>
    <s v="NO"/>
    <s v="14 AÑOS"/>
    <s v="SIN APODERADO"/>
    <s v="N/A"/>
    <s v="N/A"/>
    <s v="N/A"/>
    <s v="SECCIONAL DE SALUD Y PROTECCION SOCIAL"/>
    <s v="5 de diciembre de 2018 Sentencia de primera instancia niega pretensiones de la demanda por no encontrar nexo causal"/>
    <d v="2020-08-31T00:00:00"/>
    <s v="2007-04"/>
    <s v="14"/>
    <s v="2020-07"/>
    <n v="1.1474321426207978"/>
    <n v="410780707.0582456"/>
    <n v="205390353.5291228"/>
    <d v="2021-04-21T00:00:00"/>
    <n v="0.63835616438356169"/>
    <n v="4.3843078519294892E-2"/>
    <n v="204361893.24474138"/>
    <n v="0.5"/>
    <s v="MEDIA"/>
    <x v="2"/>
    <n v="204361893.24474138"/>
  </r>
  <r>
    <n v="2553"/>
    <d v="2011-12-08T00:00:00"/>
    <d v="2011-12-06T00:00:00"/>
    <s v="Juzgado 31 Administrativo Oral de Medellín"/>
    <s v="05001333101520110047800"/>
    <s v="2019"/>
    <x v="0"/>
    <s v="EDWIN HORACIO JIMENEZ"/>
    <s v="GLORIA ALEXANDRA BARRIENTOS BUSTAMANTE"/>
    <n v="174989"/>
    <s v="REPARACIÓN DIRECTA"/>
    <s v="FALLA EN EL SERVICIO DE SALUD"/>
    <s v="MEDIO   "/>
    <s v="MEDIO   "/>
    <s v="MEDIO   "/>
    <s v="MEDIO   "/>
    <n v="0.5"/>
    <s v="MEDIA"/>
    <n v="482906322"/>
    <n v="0.5"/>
    <s v=" SENTENCIA 1RA FAVORABLE"/>
    <n v="0"/>
    <s v="NO"/>
    <s v="NO"/>
    <s v="9 AÑOS"/>
    <s v="SIN APODERADO"/>
    <s v="N/A"/>
    <s v="N/A"/>
    <s v="N/A"/>
    <s v="SECCIONAL DE SALUD Y PROTECCION SOCIAL"/>
    <s v="10/12/2018 Sentencia de primera declara probada falta de legitimación en la causa y niega pretensiones de la demanda"/>
    <d v="2020-08-31T00:00:00"/>
    <s v="2011-12"/>
    <s v="9"/>
    <s v="2020-07"/>
    <n v="0.96163888110196838"/>
    <n v="464381495.16514683"/>
    <n v="232190747.58257341"/>
    <d v="2020-12-05T00:00:00"/>
    <n v="0.26301369863013696"/>
    <n v="4.3843078519294892E-2"/>
    <n v="231711005.00494078"/>
    <n v="0.5"/>
    <s v="MEDIA"/>
    <x v="2"/>
    <n v="231711005.00494078"/>
  </r>
  <r>
    <n v="2554"/>
    <d v="2012-09-27T00:00:00"/>
    <d v="2012-08-13T00:00:00"/>
    <s v="Juzgado 29 Administrativo Oral de Medellín"/>
    <s v="05001333302920120012100"/>
    <s v="2019"/>
    <x v="0"/>
    <s v="ABRAHAM DUQUE HOYOS "/>
    <s v="MARY JULIETH DUQUE HOYOS"/>
    <n v="112933"/>
    <s v="REPARACIÓN DIRECTA"/>
    <s v="FALLA EN EL SERVICIO DE SALUD"/>
    <s v="ALTO"/>
    <s v="MEDIO   "/>
    <s v="MEDIO   "/>
    <s v="ALTO"/>
    <n v="0.77499999999999991"/>
    <s v="ALTA"/>
    <n v="343019000"/>
    <n v="0.7"/>
    <s v="PRUEBAS"/>
    <n v="0"/>
    <s v="NO"/>
    <s v="NO"/>
    <s v="10 AÑOS"/>
    <s v="SIN APODERADO"/>
    <s v="N/A"/>
    <s v="N/A"/>
    <s v="N/A"/>
    <s v="SECCIONAL DE SALUD Y PROTECCION SOCIAL"/>
    <m/>
    <d v="2020-08-31T00:00:00"/>
    <s v="2012-09"/>
    <s v="10"/>
    <s v="2020-07"/>
    <n v="0.93985918354073683"/>
    <n v="322389557.27895999"/>
    <n v="225672690.09527197"/>
    <d v="2022-09-25T00:00:00"/>
    <n v="2.0684931506849313"/>
    <n v="4.3843078519294892E-2"/>
    <n v="222031530.31395793"/>
    <n v="0.77499999999999991"/>
    <s v="ALTA"/>
    <x v="0"/>
    <n v="222031530.31395793"/>
  </r>
  <r>
    <n v="2555"/>
    <d v="2013-10-18T00:00:00"/>
    <d v="2013-07-25T00:00:00"/>
    <s v="Juzgado 4  Administrativo Oral de Medellín"/>
    <s v="05001333300420130027000"/>
    <s v="2019"/>
    <x v="0"/>
    <s v="JAIDER ESNEIDER HENAO"/>
    <s v="JORGE ALBERTO VILLADA QUINTERO"/>
    <n v="195575"/>
    <s v="REPARACIÓN DIRECTA"/>
    <s v="FALLA EN EL SERVICIO DE SALUD"/>
    <s v="MEDIO   "/>
    <s v="MEDIO   "/>
    <s v="MEDIO   "/>
    <s v="MEDIO   "/>
    <n v="0.5"/>
    <s v="MEDIA"/>
    <n v="1065464420"/>
    <n v="0.3"/>
    <s v=" SENTENCIA 1RA FAVORABLE"/>
    <n v="0"/>
    <s v="NO"/>
    <s v="NO"/>
    <s v="9 AÑOS"/>
    <s v="SIN APODERADO"/>
    <s v="N/A"/>
    <s v="N/A"/>
    <s v="N/A"/>
    <s v="SECCIONAL DE SALUD Y PROTECCION SOCIAL"/>
    <s v="29/03/2019 Fallo de primera instancia Declara probada falta de legitimación en la causa por pasiva del Departamento de Antioquia y condena a la ESE Hospital de Puerto Berrío"/>
    <d v="2020-08-31T00:00:00"/>
    <s v="2013-10"/>
    <s v="9"/>
    <s v="2020-07"/>
    <n v="0.92136104081409098"/>
    <n v="981677406.96158183"/>
    <n v="294503222.08847451"/>
    <d v="2022-10-16T00:00:00"/>
    <n v="2.1260273972602741"/>
    <n v="4.3843078519294892E-2"/>
    <n v="289620437.38299358"/>
    <n v="0.5"/>
    <s v="MEDIA"/>
    <x v="2"/>
    <n v="289620437.38299358"/>
  </r>
  <r>
    <n v="2556"/>
    <d v="2008-07-18T00:00:00"/>
    <d v="2007-04-19T00:00:00"/>
    <s v="Tribunal Superior de Medellín Sala Laboral "/>
    <s v="05001310501520070036002"/>
    <s v="2019"/>
    <x v="1"/>
    <s v="JOHN LENIN ARANGO"/>
    <s v="JUAN CARLOS GAVIRIA GÓMEZ"/>
    <n v="60567"/>
    <s v="ORDINARIA"/>
    <s v="RECONOCIMIENTO Y PAGO DE PENSIÓN"/>
    <s v="MEDIO   "/>
    <s v="MEDIO   "/>
    <s v="MEDIO   "/>
    <s v="MEDIO   "/>
    <n v="0.5"/>
    <s v="MEDIA"/>
    <n v="53560000"/>
    <n v="0.5"/>
    <s v="CASACIÓN"/>
    <n v="0"/>
    <s v="NO"/>
    <s v="NO"/>
    <s v="15 AÑOS"/>
    <s v="SIN APODERADO"/>
    <s v="N/A"/>
    <s v="N/A"/>
    <s v="N/A"/>
    <s v="SECCIONAL DE SALUD Y PROTECCION SOCIAL"/>
    <m/>
    <d v="2020-08-31T00:00:00"/>
    <s v="2008-07"/>
    <s v="15"/>
    <s v="2020-07"/>
    <n v="1.0609455239090395"/>
    <n v="56824242.260568157"/>
    <n v="28412121.130284078"/>
    <d v="2023-07-15T00:00:00"/>
    <n v="2.871232876712329"/>
    <n v="4.3843078519294892E-2"/>
    <n v="27777795.30713553"/>
    <n v="0.5"/>
    <s v="MEDIA"/>
    <x v="2"/>
    <n v="27777795.30713553"/>
  </r>
  <r>
    <n v="2557"/>
    <d v="2013-05-23T00:00:00"/>
    <d v="2013-02-20T00:00:00"/>
    <s v="Juzgado 26 Administrativo Oral de Medellín"/>
    <s v="05001333302620130016600"/>
    <s v="2019"/>
    <x v="0"/>
    <s v="RUBEN DE JESUS OCHOA BEDOYA "/>
    <s v="JOSE FERNANDO MARTINEZ ACEVEDO"/>
    <n v="182391"/>
    <s v="REPARACIÓN DIRECTA"/>
    <s v="FALLA EN EL SERVICIO DE SALUD"/>
    <s v="MEDIO   "/>
    <s v="MEDIO   "/>
    <s v="MEDIO   "/>
    <s v="MEDIO   "/>
    <n v="0.5"/>
    <s v="MEDIA"/>
    <n v="284054375"/>
    <n v="0.5"/>
    <s v=" ALEGATOS PRIMERA"/>
    <n v="0"/>
    <s v="NO"/>
    <s v="NO"/>
    <s v="8 AÑOS"/>
    <s v="SIN APODERADO"/>
    <s v="N/A"/>
    <s v="N/A"/>
    <s v="N/A"/>
    <s v="SECCIONAL DE SALUD Y PROTECCION SOCIAL"/>
    <m/>
    <d v="2020-08-31T00:00:00"/>
    <s v="2013-05"/>
    <s v="8"/>
    <s v="2020-07"/>
    <n v="0.92501103743402557"/>
    <n v="262753432.10642374"/>
    <n v="131376716.05321187"/>
    <d v="2021-05-21T00:00:00"/>
    <n v="0.72054794520547949"/>
    <n v="4.3843078519294892E-2"/>
    <n v="130634405.75462514"/>
    <n v="0.5"/>
    <s v="MEDIA"/>
    <x v="2"/>
    <n v="130634405.75462514"/>
  </r>
  <r>
    <n v="2558"/>
    <d v="2014-07-17T00:00:00"/>
    <d v="2014-05-19T00:00:00"/>
    <s v="Juzgado 28 Administrativo Oral de Medellín"/>
    <s v="05001333302820140062900"/>
    <s v="2019"/>
    <x v="0"/>
    <s v="YENI PATRICIA ALZATE "/>
    <s v="GABRIEL JAIME RODRIGUEZ ORTIZ"/>
    <n v="132122"/>
    <s v="REPARACIÓN DIRECTA"/>
    <s v="FALLA EN EL SERVICIO DE SALUD"/>
    <s v="MEDIO   "/>
    <s v="MEDIO   "/>
    <s v="MEDIO   "/>
    <s v="MEDIO   "/>
    <n v="0.5"/>
    <s v="MEDIA"/>
    <n v="950308200"/>
    <n v="0.3"/>
    <s v=" SENTENCIA 1RA FAVORABLE"/>
    <n v="0"/>
    <s v="NO"/>
    <s v="NO"/>
    <s v="7 AÑOS"/>
    <s v="SIN APODERADO"/>
    <s v="N/A"/>
    <s v="N/A"/>
    <s v="N/A"/>
    <s v="SECCIONAL DE SALUD Y PROTECCION SOCIAL"/>
    <s v="Fallo 26/09/2018 primera instancia niega pretensiones "/>
    <d v="2020-08-31T00:00:00"/>
    <s v="2014-07"/>
    <s v="7"/>
    <s v="2020-07"/>
    <n v="0.89647995697306138"/>
    <n v="851932254.24714744"/>
    <n v="255579676.27414423"/>
    <d v="2021-07-15T00:00:00"/>
    <n v="0.87123287671232874"/>
    <n v="4.3843078519294892E-2"/>
    <n v="253834626.86225656"/>
    <n v="0.5"/>
    <s v="MEDIA"/>
    <x v="2"/>
    <n v="253834626.86225656"/>
  </r>
  <r>
    <n v="2559"/>
    <d v="2011-08-29T00:00:00"/>
    <d v="2011-07-14T00:00:00"/>
    <s v="Juzgado 31 Administrativo Oral de Medellín"/>
    <s v="05001333100720110035300"/>
    <s v="2019"/>
    <x v="0"/>
    <s v="JHON FREDY OSORIO DIAZ; MARIA JACQUELINE LOPEZ CARDONA; JAMES YESID OSORIO ARANGO; LIBIA ESTER OSORIO DIAZ; SANDRA VIVIANA OSORIO DIAZ; VICTOR HUGO OSORIO DIAZ; ESTEVEN ALEXANDER OSORIO DIAZ; JUAN FELIPE OSORIO DIAZ; DAVINSON ANDRES OSORIO DIAZ; XIOMARA OSORIO DIAZ; VALENTINA OROSIO DIAZ"/>
    <s v="JOSE LUIS VIVEROS ABISAMBRA"/>
    <n v="22592"/>
    <s v="REPARACIÓN DIRECTA"/>
    <s v="FALLA EN EL SERVICIO DE SALUD"/>
    <s v="MEDIO   "/>
    <s v="MEDIO   "/>
    <s v="MEDIO   "/>
    <s v="MEDIO   "/>
    <n v="0.5"/>
    <s v="MEDIA"/>
    <n v="560970136"/>
    <n v="0.4"/>
    <s v=" ALEGATOS PRIMERA"/>
    <n v="0"/>
    <s v="NO"/>
    <s v="NO"/>
    <s v="12 AÑOS"/>
    <s v="SIN APODERADO"/>
    <s v="N/A"/>
    <s v="N/A"/>
    <s v="N/A"/>
    <s v="SECCIONAL DE SALUD Y PROTECCION SOCIAL"/>
    <m/>
    <d v="2020-08-31T00:00:00"/>
    <s v="2011-08"/>
    <s v="12"/>
    <s v="2020-07"/>
    <n v="0.97183726339218279"/>
    <n v="545171681.81498063"/>
    <n v="218068672.72599226"/>
    <d v="2023-08-26T00:00:00"/>
    <n v="2.9863013698630136"/>
    <n v="4.3843078519294892E-2"/>
    <n v="213007263.03838658"/>
    <n v="0.5"/>
    <s v="MEDIA"/>
    <x v="2"/>
    <n v="213007263.03838658"/>
  </r>
  <r>
    <n v="2560"/>
    <d v="2012-08-17T00:00:00"/>
    <d v="2011-08-10T00:00:00"/>
    <s v="Juzgado 31 Administrativo Oral de Medellín"/>
    <s v="05001333101120110040800"/>
    <s v="2019"/>
    <x v="0"/>
    <s v="LUIS ALFREDO GALLEGO ESTRADA"/>
    <s v="JUAN DAVID VIVEROS MONTOYA"/>
    <n v="156484"/>
    <s v="REPARACIÓN DIRECTA"/>
    <s v="FALLA EN EL SERVICIO DE SALUD"/>
    <s v="MEDIO   "/>
    <s v="MEDIO   "/>
    <s v="MEDIO   "/>
    <s v="MEDIO   "/>
    <n v="0.5"/>
    <s v="MEDIA"/>
    <n v="990860000"/>
    <n v="0.3"/>
    <s v=" SENTENCIA 1RA FAVORABLE"/>
    <n v="0"/>
    <s v="NO"/>
    <s v="NO"/>
    <s v="10 AÑOS"/>
    <s v="SIN APODERADO"/>
    <s v="N/A"/>
    <s v="N/A"/>
    <s v="N/A"/>
    <s v="SECCIONAL DE SALUD Y PROTECCION SOCIAL"/>
    <s v="Sentencia primera instancia del 07/12/2018 condena a Metrosalud declara probada falta de legitimación en la causa por pasiva del Departamento de Antioquia"/>
    <d v="2020-08-31T00:00:00"/>
    <s v="2012-08"/>
    <s v="10"/>
    <s v="2020-07"/>
    <n v="0.942550230061453"/>
    <n v="933935320.95869136"/>
    <n v="280180596.28760737"/>
    <d v="2022-08-15T00:00:00"/>
    <n v="1.9561643835616438"/>
    <n v="4.3843078519294892E-2"/>
    <n v="275903575.56719095"/>
    <n v="0.5"/>
    <s v="MEDIA"/>
    <x v="2"/>
    <n v="275903575.56719095"/>
  </r>
  <r>
    <n v="2561"/>
    <d v="2012-08-14T00:00:00"/>
    <d v="2012-06-14T00:00:00"/>
    <s v="Juzgado 32 AdministrativoOral de Medellín"/>
    <s v="05001333101820120042200"/>
    <s v="2019"/>
    <x v="0"/>
    <s v="JHON FREDY CASTAÑO SALDARRIAGA; JESUS ANTONIO MARIN MOLINA; MITCHELL MATEO MARIN ESCOBAR; MIRYAM SALDARRIAGA AGUDELO; LUIS CARLOS ESCOBAR FERNANDEZ; HENRY ALEXANDER ESCOBAR SALDARRIAGA; MARITZA JANETH ESCOBAR SALDARRIAGA; JENNY ALEJANDRA ESCOBAR SALDARRIAGA; CARLOS MARIO ESCOBAR SALDARRIAGA; DYLAN STIV LOPEZ ESCOBAR; GERNEY DAVID CASTAÑO SALDARRIAGA; "/>
    <s v="JORGE ALBERTO VILLADA QUINTERO"/>
    <n v="195575"/>
    <s v="REPARACIÓN DIRECTA"/>
    <s v="FALLA EN EL SERVICIO DE SALUD"/>
    <s v="MEDIO   "/>
    <s v="MEDIO   "/>
    <s v="MEDIO   "/>
    <s v="MEDIO   "/>
    <n v="0.5"/>
    <s v="MEDIA"/>
    <n v="942105498"/>
    <n v="0.4"/>
    <s v=" SENTENCIA 1RA FAVORABLE"/>
    <n v="0"/>
    <s v="NO"/>
    <s v="NO"/>
    <s v="9 AÑOS"/>
    <s v="SIN APODERADO"/>
    <s v="N/A"/>
    <s v="N/A"/>
    <s v="N/A"/>
    <s v="SECCIONAL DE SALUD Y PROTECCION SOCIAL"/>
    <s v="Sentencia de primera instancia del 01/06/2018 Niega pretensiones de la demanda"/>
    <d v="2020-08-31T00:00:00"/>
    <s v="2012-08"/>
    <s v="9"/>
    <s v="2020-07"/>
    <n v="0.942550230061453"/>
    <n v="887981753.88205969"/>
    <n v="355192701.5528239"/>
    <d v="2021-08-12T00:00:00"/>
    <n v="0.94794520547945205"/>
    <n v="4.3843078519294892E-2"/>
    <n v="352554769.61045712"/>
    <n v="0.5"/>
    <s v="MEDIA"/>
    <x v="2"/>
    <n v="352554769.61045712"/>
  </r>
  <r>
    <n v="2562"/>
    <d v="2014-03-14T00:00:00"/>
    <d v="2014-02-28T00:00:00"/>
    <s v="Juzgado 4 Administrativo Oral de Medellín "/>
    <s v="05001333300420140023600"/>
    <s v="2019"/>
    <x v="0"/>
    <s v="DENIX MARINELA SANCHEZ ARIAS; DIEGO DE JESUS ARIAS RENDON; BIBIANA MARIA JIMENEZ JARAMILLO; SARY ESTEFANIA ARIAS JIMENEZ; LAURA VALENTINA ARIAS JIMENEZ; GERMAN ALONSO ARIAS RENDON; ALBA CECILIA MUÑOZ CASTAÑO; OFELIA ARIAS MUÑOZ; NORA ESTELLA ARIAS RENDON; LUIS ALFONSO SANCHEZ OSPINA; JOHANA YAMILE SANCHEZ ARIAS; RAMON ALONSO SANCHEZ ARIAS; ASTRID LORENA SANCHEZ ARIAS"/>
    <s v="OSCAR DARIO VILLEGAS POSADA"/>
    <n v="66848"/>
    <s v="REPARACIÓN DIRECTA"/>
    <s v="FALLA EN EL SERVICIO DE SALUD"/>
    <s v="MEDIO   "/>
    <s v="MEDIO   "/>
    <s v="MEDIO   "/>
    <s v="MEDIO   "/>
    <n v="0.5"/>
    <s v="MEDIA"/>
    <n v="5747625000"/>
    <n v="0.3"/>
    <s v=" SENTENCIA 1RA FAVORABLE"/>
    <n v="0"/>
    <s v="NO"/>
    <s v="NO"/>
    <s v="7 AÑOS"/>
    <s v="SIN APODERADO"/>
    <s v="N/A"/>
    <s v="N/A"/>
    <s v="N/A"/>
    <s v="SECCIONAL DE SALUD Y PROTECCION SOCIAL"/>
    <s v="28/06/2018 sentencia de primera instancia Niega pretensiones"/>
    <d v="2020-08-31T00:00:00"/>
    <s v="2014-03"/>
    <s v="7"/>
    <s v="2020-07"/>
    <n v="0.90715368066565749"/>
    <n v="5213979173.8359499"/>
    <n v="1564193752.150785"/>
    <d v="2021-03-12T00:00:00"/>
    <n v="0.52876712328767128"/>
    <n v="4.3843078519294892E-2"/>
    <n v="1557703128.7702692"/>
    <n v="0.5"/>
    <s v="MEDIA"/>
    <x v="2"/>
    <n v="1557703128.7702692"/>
  </r>
  <r>
    <n v="2563"/>
    <d v="2013-10-03T00:00:00"/>
    <d v="2013-08-06T00:00:00"/>
    <s v="Juzgado 29 Administrativo Oral de Medellín"/>
    <s v="05001333302920130069000"/>
    <s v="2019"/>
    <x v="0"/>
    <s v="YENY EUGENIA LONDOÑO VELASQUEZ, NANYYI CAROLINA LOAIZA LONDOÑO, ROGER ROMAN LOAIZA LONDOÑO"/>
    <s v="JUAN FERNANDO GONZALEZ UPEGUI"/>
    <n v="225152"/>
    <s v="REPARACIÓN DIRECTA"/>
    <s v="FALLA EN EL SERVICIO DE SALUD"/>
    <s v="MEDIO   "/>
    <s v="MEDIO   "/>
    <s v="MEDIO   "/>
    <s v="MEDIO   "/>
    <n v="0.5"/>
    <s v="MEDIA"/>
    <n v="643000000"/>
    <n v="0.5"/>
    <s v="AUDIENCIA INICIAL O PRIMERA AUDIENCIA"/>
    <n v="0"/>
    <s v="NO"/>
    <s v="NO"/>
    <s v="9 AÑOS"/>
    <s v="SIN APODERADO"/>
    <s v="N/A"/>
    <s v="N/A"/>
    <s v="N/A"/>
    <s v="SECCIONAL DE SALUD Y PROTECCION SOCIAL"/>
    <m/>
    <d v="2020-08-31T00:00:00"/>
    <s v="2013-10"/>
    <s v="9"/>
    <s v="2020-07"/>
    <n v="0.92136104081409098"/>
    <n v="592435149.24346054"/>
    <n v="296217574.62173027"/>
    <d v="2022-10-01T00:00:00"/>
    <n v="2.0849315068493151"/>
    <n v="4.3843078519294892E-2"/>
    <n v="291400523.40263653"/>
    <n v="0.5"/>
    <s v="MEDIA"/>
    <x v="2"/>
    <n v="291400523.40263653"/>
  </r>
  <r>
    <n v="2564"/>
    <d v="2011-07-13T00:00:00"/>
    <d v="2011-07-13T00:00:00"/>
    <s v="Juzgado 28 Administrativo Oral de Medellín"/>
    <s v="05001333102820110033600"/>
    <s v="2019"/>
    <x v="0"/>
    <s v="PROCURADURIA PRIMERA AGRARIA Y AMBIENTAL DE ANTIOQUIA"/>
    <s v="FANNY ENRIQUEZ GALLO "/>
    <n v="45554"/>
    <s v="POPULAR"/>
    <s v="VIOLACIÓN DERECHOS COLECTIVOS"/>
    <s v="MEDIO   "/>
    <s v="MEDIO   "/>
    <s v="MEDIO   "/>
    <s v="MEDIO   "/>
    <n v="0.5"/>
    <s v="MEDIA"/>
    <n v="37000000"/>
    <n v="0.1"/>
    <s v=" SENTENCIA 1RA FAVORABLE"/>
    <n v="0"/>
    <s v="NO"/>
    <s v="NO"/>
    <s v="10 AÑOS"/>
    <s v="SIN APODERADO"/>
    <s v="N/A"/>
    <s v="N/A"/>
    <s v="N/A"/>
    <s v="SECCIONAL DE SALUD Y PROTECCION SOCIAL"/>
    <s v="Pacto de cumplimiento en seguimiento"/>
    <d v="2020-08-31T00:00:00"/>
    <s v="2011-07"/>
    <s v="10"/>
    <s v="2020-07"/>
    <n v="0.97153630923749901"/>
    <n v="35946843.441787466"/>
    <n v="3594684.3441787469"/>
    <d v="2021-07-10T00:00:00"/>
    <n v="0.8575342465753425"/>
    <n v="4.3843078519294892E-2"/>
    <n v="3570525.1326597603"/>
    <n v="0.5"/>
    <s v="MEDIA"/>
    <x v="2"/>
    <n v="3570525.1326597603"/>
  </r>
  <r>
    <n v="2565"/>
    <d v="2008-10-17T00:00:00"/>
    <d v="2008-07-08T00:00:00"/>
    <s v="Juez Octavo civil del Circuito"/>
    <s v="05001310300820080029400"/>
    <s v="2019"/>
    <x v="0"/>
    <s v="JUAN FELIPE HERNANDEZ RUIZ"/>
    <s v="JUAN FELIPE HERNANDEZ RUIZ"/>
    <n v="142656"/>
    <s v="POPULAR"/>
    <s v="VIOLACIÓN DERECHOS COLECTIVOS"/>
    <s v="MEDIO   "/>
    <s v="MEDIO   "/>
    <s v="MEDIO   "/>
    <s v="MEDIO   "/>
    <n v="0.5"/>
    <s v="MEDIA"/>
    <n v="40000000"/>
    <n v="0.1"/>
    <s v=" SENTENCIA 1RA FAVORABLE"/>
    <n v="0"/>
    <s v="NO"/>
    <s v="NO"/>
    <s v="14 AÑOS"/>
    <s v="SIN APODERADO"/>
    <s v="N/A"/>
    <s v="N/A"/>
    <s v="N/A"/>
    <s v="SECCIONAL DE SALUD Y PROTECCION SOCIAL"/>
    <s v="Pacto de cumplimiento en seguimiento"/>
    <d v="2020-08-31T00:00:00"/>
    <s v="2008-10"/>
    <s v="14"/>
    <s v="2020-07"/>
    <n v="1.0572843872606388"/>
    <n v="42291375.490425549"/>
    <n v="4229137.5490425555"/>
    <d v="2022-10-14T00:00:00"/>
    <n v="2.1205479452054794"/>
    <n v="4.3843078519294892E-2"/>
    <n v="4159198.7926862817"/>
    <n v="0.5"/>
    <s v="MEDIA"/>
    <x v="2"/>
    <n v="4159198.7926862817"/>
  </r>
  <r>
    <n v="2566"/>
    <d v="2012-04-12T00:00:00"/>
    <d v="2012-03-14T00:00:00"/>
    <s v="Juzgado 31 Administrativo Oral de Medellín"/>
    <s v="05001333102920120016800"/>
    <s v="2019"/>
    <x v="0"/>
    <s v="GUSTAVO ALBERTO ZAPATA RUEDA, JAIRO DE JESUS ZAPATA HERNANDEZ, LUISA FERNANDA ZAPATA MEJIA, MARIA CAMILA ZAPATA MEJIA, JHON JAIRO ZAPATA PUERTA,, DOLLY DE JESUS ZAPATA HERNANDEZ, ANA MILENA ALVAREZ ZAPATA, DIANA MARIA ALVAREZ ZAPATA, OLGA DE JESÚS ZAPATA HERNANDEZ, ELSY DE JESÚS ZAPATA HERNANDEZ"/>
    <s v="JOHN JAIRO VALLEJO ZULUAGA"/>
    <n v="76723"/>
    <s v="REPARACIÓN DIRECTA"/>
    <s v="FALLA EN EL SERVICIO DE SALUD"/>
    <s v="MEDIO   "/>
    <s v="MEDIO   "/>
    <s v="MEDIO   "/>
    <s v="MEDIO   "/>
    <n v="0.5"/>
    <s v="MEDIA"/>
    <n v="436000000"/>
    <n v="0.5"/>
    <s v=" SENTENCIA 1RA FAVORABLE"/>
    <n v="0"/>
    <s v="NO"/>
    <s v="NO"/>
    <s v="9 AÑOS"/>
    <s v="SIN APODERADO"/>
    <s v="N/A"/>
    <s v="N/A"/>
    <s v="N/A"/>
    <s v="SECCIONAL DE SALUD Y PROTECCION SOCIAL"/>
    <s v="27/03/2019 Sentencia de primera instancia NIEGA PRETENSIONES DE LA DEMANDA"/>
    <d v="2020-08-31T00:00:00"/>
    <s v="2012-04"/>
    <s v="9"/>
    <s v="2020-07"/>
    <n v="0.94634457077467804"/>
    <n v="412606232.85775965"/>
    <n v="206303116.42887983"/>
    <d v="2021-04-10T00:00:00"/>
    <n v="0.60821917808219184"/>
    <n v="4.3843078519294892E-2"/>
    <n v="205318738.77797148"/>
    <n v="0.5"/>
    <s v="MEDIA"/>
    <x v="2"/>
    <n v="205318738.77797148"/>
  </r>
  <r>
    <n v="2567"/>
    <d v="2011-04-29T00:00:00"/>
    <d v="2010-11-22T00:00:00"/>
    <s v="Juzgado 32 Administrativo Oral de Medellín"/>
    <s v="05001333100120100054300"/>
    <s v="2019"/>
    <x v="0"/>
    <s v="SERGIO DE JESUS VARGAS TOBON, DORIS EUGENIA VILLEGAS, YENI MARCELA VILLEGAS"/>
    <s v="JHON JAIRO GRAJALES OROZCO"/>
    <n v="138881"/>
    <s v="REPARACIÓN DIRECTA"/>
    <s v="FALLA EN EL SERVICIO DE SALUD"/>
    <s v="MEDIO   "/>
    <s v="MEDIO   "/>
    <s v="MEDIO   "/>
    <s v="MEDIO   "/>
    <n v="0.5"/>
    <s v="MEDIA"/>
    <n v="380000000"/>
    <n v="0.5"/>
    <s v="PRUEBAS"/>
    <n v="0"/>
    <s v="NO"/>
    <s v="NO"/>
    <s v="11 AÑOS"/>
    <s v="SIN APODERADO"/>
    <s v="N/A"/>
    <s v="N/A"/>
    <s v="N/A"/>
    <s v="SECCIONAL DE SALUD Y PROTECCION SOCIAL"/>
    <m/>
    <d v="2020-08-31T00:00:00"/>
    <s v="2011-04"/>
    <s v="11"/>
    <s v="2020-07"/>
    <n v="0.97875895397306989"/>
    <n v="371928402.50976658"/>
    <n v="185964201.25488329"/>
    <d v="2022-04-26T00:00:00"/>
    <n v="1.6520547945205479"/>
    <n v="4.3843078519294892E-2"/>
    <n v="183563877.51340505"/>
    <n v="0.5"/>
    <s v="MEDIA"/>
    <x v="2"/>
    <n v="183563877.51340505"/>
  </r>
  <r>
    <n v="2568"/>
    <d v="2010-03-12T00:00:00"/>
    <d v="2010-02-09T00:00:00"/>
    <s v="Tribunal Administrativo de Descongestión de Antioquia"/>
    <s v="05001233100020100019600"/>
    <s v="2019"/>
    <x v="0"/>
    <s v="ANA CECILIA CATAÑO LOPEZ DE MESA, PAULA DEL RIO CATAÑO, SIMÓM DEL RÍO CATAÑO"/>
    <s v="OSCAR DARIO VILLEGAS POSADA"/>
    <n v="66848"/>
    <s v="REPARACIÓN DIRECTA"/>
    <s v="FALLA EN EL SERVICIO DE SALUD"/>
    <s v="MEDIO   "/>
    <s v="MEDIO   "/>
    <s v="MEDIO   "/>
    <s v="MEDIO   "/>
    <n v="0.5"/>
    <s v="MEDIA"/>
    <n v="640000000"/>
    <n v="0.2"/>
    <s v=" ALEGATOS PRIMERA"/>
    <n v="0"/>
    <s v="NO"/>
    <s v="NO"/>
    <s v="15 AÑOS"/>
    <s v="SIN APODERADO"/>
    <s v="N/A"/>
    <s v="N/A"/>
    <s v="N/A"/>
    <s v="SECCIONAL DE SALUD Y PROTECCION SOCIAL"/>
    <m/>
    <d v="2020-08-31T00:00:00"/>
    <s v="2010-03"/>
    <s v="15"/>
    <s v="2020-07"/>
    <n v="1.0111502213780335"/>
    <n v="647136141.68194139"/>
    <n v="129427228.33638829"/>
    <d v="2025-03-08T00:00:00"/>
    <n v="4.5205479452054798"/>
    <n v="4.3843078519294892E-2"/>
    <n v="124907063.16917223"/>
    <n v="0.5"/>
    <s v="MEDIA"/>
    <x v="2"/>
    <n v="124907063.16917223"/>
  </r>
  <r>
    <n v="2569"/>
    <d v="2013-09-25T00:00:00"/>
    <d v="2012-12-03T00:00:00"/>
    <s v="Juzgado 22 Administrativo Oral de Medellín"/>
    <s v="05001333302220120042300"/>
    <s v="2019"/>
    <x v="0"/>
    <s v="JESÚS ANTONIO BOTERO RAMÍREZ, MERY DEL SOCORRO RAMÍREZ RAMÍREZ, YEISON CAMILO BOTERO RAMÍREZ, JESÚS DANIEL BOTERO RAMÍREZ, YUDY ALEJANDRA BOTERO RAMÍREZ, LISBETH MARIANA BOTERO RAMÍREZ, ANDRES FELIPE BOTERO RAMÍREZ, CRISTIAN FERNEY BOTERO RAMÍREZ"/>
    <s v="DAVID FERNANDO ARISTIZABAL SALAZAR"/>
    <n v="165110"/>
    <s v="REPARACIÓN DIRECTA"/>
    <s v="FALLA EN EL SERVICIO DE SALUD"/>
    <s v="MEDIO   "/>
    <s v="MEDIO   "/>
    <s v="MEDIO   "/>
    <s v="MEDIO   "/>
    <n v="0.5"/>
    <s v="MEDIA"/>
    <n v="380000000"/>
    <n v="0.5"/>
    <s v=" SENTENCIA 1RA FAVORABLE"/>
    <n v="0"/>
    <s v="NO"/>
    <s v="NO"/>
    <s v="9 AÑOS"/>
    <s v="SIN APODERADO"/>
    <s v="N/A"/>
    <s v="N/A"/>
    <s v="N/A"/>
    <s v="SECCIONAL DE SALUD Y PROTECCION SOCIAL"/>
    <s v="14/08/2018 Fallo de primera Instancia en el que se niegan las pretensiones, se encuentra en segunda instancia ante el TAA"/>
    <d v="2020-08-31T00:00:00"/>
    <s v="2013-09"/>
    <s v="9"/>
    <s v="2020-07"/>
    <n v="0.91896939031760649"/>
    <n v="349208368.32069045"/>
    <n v="174604184.16034523"/>
    <d v="2022-09-23T00:00:00"/>
    <n v="2.0630136986301371"/>
    <n v="4.3843078519294892E-2"/>
    <n v="171794401.46178716"/>
    <n v="0.5"/>
    <s v="MEDIA"/>
    <x v="2"/>
    <n v="171794401.46178716"/>
  </r>
  <r>
    <n v="2570"/>
    <d v="2015-02-27T00:00:00"/>
    <d v="2014-09-05T00:00:00"/>
    <s v="Juzgado 5o Administrativo Oral de Medellín"/>
    <s v="05001333300520140130500"/>
    <s v="2019"/>
    <x v="0"/>
    <s v="JESÚS ANTONIO POSADA GUTIERREZ Y OTROS"/>
    <s v="JOSE LUIS VIVEROS ABISAMBRA"/>
    <n v="22592"/>
    <s v="REPARACIÓN DIRECTA"/>
    <s v="FALLA EN EL SERVICIO DE SALUD"/>
    <s v="MEDIO   "/>
    <s v="MEDIO   "/>
    <s v="MEDIO   "/>
    <s v="MEDIO   "/>
    <n v="0.5"/>
    <s v="MEDIA"/>
    <n v="100412713"/>
    <n v="0.6"/>
    <s v="AUDIENCIA INICIAL O PRIMERA AUDIENCIA"/>
    <n v="0"/>
    <s v="NO"/>
    <s v="NO"/>
    <s v="9 AÑOS"/>
    <s v="SIN APODERADO"/>
    <s v="N/A"/>
    <s v="N/A"/>
    <s v="N/A"/>
    <s v="SECCIONAL DE SALUD Y PROTECCION SOCIAL"/>
    <m/>
    <d v="2020-08-31T00:00:00"/>
    <s v="2015-02"/>
    <s v="9"/>
    <s v="2020-07"/>
    <n v="0.87271419777299997"/>
    <n v="87631600.272005484"/>
    <n v="52578960.163203292"/>
    <d v="2024-02-25T00:00:00"/>
    <n v="3.4876712328767123"/>
    <n v="4.3843078519294892E-2"/>
    <n v="51156501.681952991"/>
    <n v="0.5"/>
    <s v="MEDIA"/>
    <x v="2"/>
    <n v="51156501.681952991"/>
  </r>
  <r>
    <n v="2571"/>
    <d v="2015-04-10T00:00:00"/>
    <d v="2013-04-04T00:00:00"/>
    <s v="Juzgado 5o Administrativo Oral de Medellín"/>
    <s v="05001333300520130033500"/>
    <s v="2019"/>
    <x v="0"/>
    <s v="JULIAN JIMENEZ GARCES "/>
    <s v="JORGE E. VALLEJO BRAVO"/>
    <n v="40134"/>
    <s v="REPARACIÓN DIRECTA"/>
    <s v="FALLA EN EL SERVICIO DE SALUD"/>
    <s v="ALTO"/>
    <s v="MEDIO   "/>
    <s v="MEDIO   "/>
    <s v="ALTO"/>
    <n v="0.77499999999999991"/>
    <s v="ALTA"/>
    <n v="235800000"/>
    <n v="1"/>
    <s v=" ALEGATOS PRIMERA"/>
    <n v="0"/>
    <s v="NO"/>
    <s v="NO"/>
    <s v="8 AÑOS"/>
    <s v="SIN APODERADO"/>
    <s v="N/A"/>
    <s v="N/A"/>
    <s v="N/A"/>
    <s v="SECCIONAL DE SALUD Y PROTECCION SOCIAL"/>
    <m/>
    <d v="2020-08-31T00:00:00"/>
    <s v="2015-04"/>
    <s v="8"/>
    <s v="2020-07"/>
    <n v="0.86299623578421902"/>
    <n v="203494512.39791885"/>
    <n v="203494512.39791885"/>
    <d v="2023-04-08T00:00:00"/>
    <n v="2.6027397260273974"/>
    <n v="4.3843078519294892E-2"/>
    <n v="199371823.19811466"/>
    <n v="0.77499999999999991"/>
    <s v="ALTA"/>
    <x v="0"/>
    <n v="199371823.19811466"/>
  </r>
  <r>
    <n v="2572"/>
    <d v="2015-07-07T00:00:00"/>
    <d v="2015-05-05T00:00:00"/>
    <s v="Juzgado 16 Laboral del Circuito"/>
    <s v="05001310501620150063700"/>
    <s v="2019"/>
    <x v="1"/>
    <s v="OXIVITAL S.A"/>
    <s v="IVETTE JOSEFINA GARDEAZABAL MICOLTA"/>
    <n v="68101"/>
    <s v="ORDINARIA"/>
    <s v="OTRAS"/>
    <s v="MEDIO   "/>
    <s v="MEDIO   "/>
    <s v="MEDIO   "/>
    <s v="MEDIO   "/>
    <n v="0.5"/>
    <s v="MEDIA"/>
    <n v="30000000"/>
    <n v="0.7"/>
    <s v="PRUEBAS"/>
    <n v="0"/>
    <s v="NO"/>
    <s v="NO"/>
    <s v="6 AÑOS"/>
    <s v="SIN APODERADO"/>
    <s v="N/A"/>
    <s v="N/A"/>
    <s v="N/A"/>
    <s v="SECCIONAL DE SALUD Y PROTECCION SOCIAL"/>
    <m/>
    <d v="2020-08-31T00:00:00"/>
    <s v="2015-07"/>
    <s v="6"/>
    <s v="2020-07"/>
    <n v="0.85823957329672562"/>
    <n v="25747187.198901769"/>
    <n v="18023031.039231237"/>
    <d v="2021-07-05T00:00:00"/>
    <n v="0.84383561643835614"/>
    <n v="4.3843078519294892E-2"/>
    <n v="17903830.129095946"/>
    <n v="0.5"/>
    <s v="MEDIA"/>
    <x v="2"/>
    <n v="17903830.129095946"/>
  </r>
  <r>
    <n v="2573"/>
    <d v="2011-03-10T00:00:00"/>
    <d v="2011-07-14T00:00:00"/>
    <s v="Juzgado 32 Administrativo Oral de Medellín"/>
    <s v="05001333102620110034600"/>
    <s v="2019"/>
    <x v="0"/>
    <s v="OSCAR JAVIER GUZMANSEPULVEDA, LUZ ELENA GUISAO PINEDA, ROSA ANGELICA SEPULVEDA BORJA, LUZ MARINA PINEDA"/>
    <s v="JAVIER LEONIDAS VILLEGAS POSADA"/>
    <n v="20944"/>
    <s v="REPARACIÓN DIRECTA"/>
    <s v="FALLA EN EL SERVICIO DE SALUD"/>
    <s v="MEDIO   "/>
    <s v="MEDIO   "/>
    <s v="MEDIO   "/>
    <s v="MEDIO   "/>
    <n v="0.5"/>
    <s v="MEDIA"/>
    <n v="2862371809"/>
    <n v="0.4"/>
    <s v=" SENTENCIA 1RA FAVORABLE"/>
    <n v="0"/>
    <s v="NO"/>
    <s v="NO"/>
    <s v="10 AÑOS"/>
    <s v="SIN APODERADO"/>
    <s v="N/A"/>
    <s v="N/A"/>
    <s v="N/A"/>
    <s v="SECCIONAL DE SALUD Y PROTECCION SOCIAL"/>
    <s v="Sentencia niega pretensiones de la demanda 27 de noviembre de 2018"/>
    <d v="2020-08-31T00:00:00"/>
    <s v="2011-03"/>
    <s v="10"/>
    <s v="2020-07"/>
    <n v="0.97992544724956854"/>
    <n v="2804910975.1288815"/>
    <n v="1121964390.0515525"/>
    <d v="2021-03-07T00:00:00"/>
    <n v="0.51506849315068493"/>
    <n v="4.3843078519294892E-2"/>
    <n v="1117429164.9027178"/>
    <n v="0.5"/>
    <s v="MEDIA"/>
    <x v="2"/>
    <n v="1117429164.9027178"/>
  </r>
  <r>
    <n v="2574"/>
    <d v="2015-01-20T00:00:00"/>
    <d v="2015-10-02T00:00:00"/>
    <s v="Juzgado 2o Administrativo Oral De Medellín"/>
    <s v="05001333300220150116200"/>
    <s v="2019"/>
    <x v="0"/>
    <s v="LUZ AMERICA CARTAGENA Y OTROS"/>
    <s v="BRIAN DANIEL BASTIDAS OSEJO"/>
    <n v="246033"/>
    <s v="REPARACIÓN DIRECTA"/>
    <s v="FALLA EN EL SERVICIO DE SALUD"/>
    <s v="MEDIO   "/>
    <s v="MEDIO   "/>
    <s v="MEDIO   "/>
    <s v="MEDIO   "/>
    <n v="0.5"/>
    <s v="MEDIA"/>
    <n v="135075536"/>
    <n v="1"/>
    <s v=" ALEGATOS PRIMERA"/>
    <n v="0"/>
    <s v="NO"/>
    <s v="NO"/>
    <s v="6 AÑOS"/>
    <s v="SIN APODERADO"/>
    <s v="N/A"/>
    <s v="N/A"/>
    <s v="N/A"/>
    <s v="SECCIONAL DE SALUD Y PROTECCION SOCIAL"/>
    <s v="Alegatos presentados el 19/10/2018"/>
    <d v="2020-08-31T00:00:00"/>
    <s v="2015-01"/>
    <s v="6"/>
    <s v="2020-07"/>
    <n v="0.88274698887786718"/>
    <n v="119237522.67506395"/>
    <n v="119237522.67506395"/>
    <d v="2021-01-18T00:00:00"/>
    <n v="0.38356164383561642"/>
    <n v="4.3843078519294892E-2"/>
    <n v="118878412.8065256"/>
    <n v="0.5"/>
    <s v="MEDIA"/>
    <x v="2"/>
    <n v="118878412.8065256"/>
  </r>
  <r>
    <n v="2575"/>
    <d v="2016-07-29T00:00:00"/>
    <d v="2014-09-12T00:00:00"/>
    <s v="Juzgado 25 Administrativo Oral de Medellín "/>
    <s v="05001333302520140111700"/>
    <s v="2019"/>
    <x v="0"/>
    <s v="JOSE MANUEL ARANGO"/>
    <s v="ANDRES CAMILO URIBE PARDO"/>
    <n v="141330"/>
    <s v="NULIDAD Y RESTABLECIMIENTO DEL DERECHO"/>
    <s v="RELIQUIDACIÓN DE LA PENSIÓN"/>
    <s v="MEDIO   "/>
    <s v="MEDIO   "/>
    <s v="MEDIO   "/>
    <s v="MEDIO   "/>
    <n v="0.5"/>
    <s v="MEDIA"/>
    <n v="9328667"/>
    <n v="0.5"/>
    <s v=" SENTENCIA 1RA FAVORABLE"/>
    <n v="0"/>
    <s v="NO"/>
    <s v="NO"/>
    <s v="7 AÑOS"/>
    <s v="SIN APODERADO"/>
    <s v="N/A"/>
    <s v="N/A"/>
    <s v="N/A"/>
    <s v="SECCIONAL DE SALUD Y PROTECCION SOCIAL"/>
    <m/>
    <d v="2020-08-31T00:00:00"/>
    <s v="2016-07"/>
    <s v="7"/>
    <s v="2020-07"/>
    <n v="0.78762830642941495"/>
    <n v="7347522.1904539708"/>
    <n v="3673761.0952269854"/>
    <d v="2023-07-28T00:00:00"/>
    <n v="2.9068493150684933"/>
    <n v="4.3843078519294892E-2"/>
    <n v="3590735.2783051622"/>
    <n v="0.5"/>
    <s v="MEDIA"/>
    <x v="2"/>
    <n v="3590735.2783051622"/>
  </r>
  <r>
    <n v="2576"/>
    <d v="2016-07-11T00:00:00"/>
    <d v="2016-06-14T00:00:00"/>
    <s v="Juzgado 7o Administrativo Oral de Medellín "/>
    <s v="05001333300720160049200"/>
    <s v="2019"/>
    <x v="0"/>
    <s v="DIEGO ALEJANDRO VALDERRAMA Y OTROS"/>
    <s v="JHON JAIRO GOMEZ JARAMILLO"/>
    <n v="95.352999999999994"/>
    <s v="REPARACIÓN DIRECTA"/>
    <s v="FALLA EN EL SERVICIO DE SALUD"/>
    <s v="MEDIO   "/>
    <s v="MEDIO   "/>
    <s v="MEDIO   "/>
    <s v="MEDIO   "/>
    <n v="0.5"/>
    <s v="MEDIA"/>
    <n v="127396264"/>
    <n v="1"/>
    <s v="CONTESTACIÓN"/>
    <n v="0"/>
    <s v="NO"/>
    <s v="NO"/>
    <s v="6 AÑOS"/>
    <s v="SIN APODERADO"/>
    <s v="N/A"/>
    <s v="N/A"/>
    <s v="N/A"/>
    <s v="SECCIONAL DE SALUD Y PROTECCION SOCIAL"/>
    <m/>
    <d v="2020-08-31T00:00:00"/>
    <s v="2016-07"/>
    <s v="6"/>
    <s v="2020-07"/>
    <n v="0.78762830642941495"/>
    <n v="100340903.65975465"/>
    <n v="100340903.65975465"/>
    <d v="2022-07-10T00:00:00"/>
    <n v="1.8575342465753424"/>
    <n v="4.3843078519294892E-2"/>
    <n v="98885844.035736501"/>
    <n v="0.5"/>
    <s v="MEDIA"/>
    <x v="2"/>
    <n v="98885844.035736501"/>
  </r>
  <r>
    <n v="2577"/>
    <d v="2016-10-07T00:00:00"/>
    <d v="2015-12-14T00:00:00"/>
    <s v="Juzgado 7o Laboral del Circuito de Medellín"/>
    <s v="05001310500720150194700"/>
    <s v="2019"/>
    <x v="1"/>
    <s v="SOCIEDAD MEDICA ANTIOQUEÑA -SOMA-"/>
    <s v="JOHN JAIRO OSPINA PENAGOS"/>
    <n v="133396"/>
    <s v="ORDINARIA"/>
    <s v="RECONOCIMIENTO Y PAGO DE OTRAS PRESTACIONES SALARIALES, SOLCIALES Y SALARIOS"/>
    <s v="ALTO"/>
    <s v="MEDIO   "/>
    <s v="MEDIO   "/>
    <s v="ALTO"/>
    <n v="0.77499999999999991"/>
    <s v="ALTA"/>
    <n v="86358578"/>
    <n v="1"/>
    <s v="CONTESTACIÓN"/>
    <n v="0"/>
    <s v="NO"/>
    <s v="NO"/>
    <s v="7 AÑOS"/>
    <s v="SIN APODERADO"/>
    <s v="N/A"/>
    <s v="N/A"/>
    <s v="N/A"/>
    <s v="SECCIONAL DE SALUD Y PROTECCION SOCIAL"/>
    <m/>
    <d v="2020-08-31T00:00:00"/>
    <s v="2016-10"/>
    <s v="7"/>
    <s v="2020-07"/>
    <n v="0.79104764067648514"/>
    <n v="68313749.379076213"/>
    <n v="68313749.379076213"/>
    <d v="2023-10-06T00:00:00"/>
    <n v="3.0986301369863014"/>
    <n v="4.3843078519294892E-2"/>
    <n v="66669258.79139363"/>
    <n v="0.77499999999999991"/>
    <s v="ALTA"/>
    <x v="0"/>
    <n v="66669258.79139363"/>
  </r>
  <r>
    <n v="2578"/>
    <d v="2017-03-16T00:00:00"/>
    <d v="2017-02-03T00:00:00"/>
    <s v="Juzgado 19 Administrativo Oral del Circuito"/>
    <s v="05001333302920170004400"/>
    <s v="2019"/>
    <x v="0"/>
    <s v="CARLOS JULIÁN GIRALDO LONDOÑO Y OTROS"/>
    <s v="MARIA BEATRIZ ARENAS TOBON"/>
    <n v="257094"/>
    <s v="REPARACIÓN DIRECTA"/>
    <s v="FALLA EN EL SERVICIO DE SALUD"/>
    <s v="MEDIO   "/>
    <s v="MEDIO   "/>
    <s v="MEDIO   "/>
    <s v="MEDIO   "/>
    <n v="0.5"/>
    <s v="MEDIA"/>
    <n v="273952029"/>
    <n v="1"/>
    <s v="AUDIENCIA INICIAL O PRIMERA AUDIENCIA"/>
    <n v="0"/>
    <s v="NO"/>
    <s v="NO"/>
    <s v="5 AÑOS"/>
    <s v="SIN APODERADO"/>
    <s v="N/A"/>
    <s v="N/A"/>
    <s v="N/A"/>
    <s v="SECCIONAL DE SALUD Y PROTECCION SOCIAL"/>
    <m/>
    <d v="2020-08-31T00:00:00"/>
    <s v="2017-03"/>
    <s v="5"/>
    <s v="2020-07"/>
    <n v="0.76757466281447584"/>
    <n v="210278636.28701651"/>
    <n v="210278636.28701651"/>
    <d v="2022-03-15T00:00:00"/>
    <n v="1.536986301369863"/>
    <n v="4.3843078519294892E-2"/>
    <n v="207752380.89242762"/>
    <n v="0.5"/>
    <s v="MEDIA"/>
    <x v="2"/>
    <n v="207752380.89242762"/>
  </r>
  <r>
    <n v="2579"/>
    <d v="2017-01-17T00:00:00"/>
    <d v="2016-12-12T00:00:00"/>
    <s v="Juzgado 2o Laboral  del circuito de Montería"/>
    <s v="05001310500220160015600"/>
    <s v="2019"/>
    <x v="1"/>
    <s v="MARY ROCIO HOYOS ARCIA"/>
    <s v="SANDRA MILENA HERAZO BECERRA"/>
    <n v="201287"/>
    <s v="ORDINARIA"/>
    <s v="RECONOCIMIENTO Y PAGO DE PENSIÓN"/>
    <s v="BAJO"/>
    <s v="ALTO"/>
    <s v="MEDIO   "/>
    <s v="ALTO"/>
    <n v="0.76"/>
    <s v="ALTA"/>
    <n v="14754340"/>
    <n v="1"/>
    <s v=" SENTENCIA 1RA FAVORABLE"/>
    <n v="0"/>
    <s v="NO"/>
    <s v="NO"/>
    <s v="5 AÑOS"/>
    <s v="SIN APODERADO"/>
    <s v="N/A"/>
    <s v="N/A"/>
    <s v="N/A"/>
    <s v="SECCIONAL DE SALUD Y PROTECCION SOCIAL"/>
    <m/>
    <d v="2020-08-31T00:00:00"/>
    <s v="2017-01"/>
    <s v="5"/>
    <s v="2020-07"/>
    <n v="0.77890601703822215"/>
    <n v="11492244.203427723"/>
    <n v="11492244.203427723"/>
    <d v="2022-01-16T00:00:00"/>
    <n v="1.3780821917808219"/>
    <n v="4.3843078519294892E-2"/>
    <n v="11368375.12700233"/>
    <n v="0.76"/>
    <s v="ALTA"/>
    <x v="0"/>
    <n v="11368375.12700233"/>
  </r>
  <r>
    <n v="2580"/>
    <d v="2017-11-09T00:00:00"/>
    <d v="2017-10-31T00:00:00"/>
    <s v="Juzgado 22 Administrativo Oral de Medellín"/>
    <s v="05001333302220170054400"/>
    <s v="2019"/>
    <x v="0"/>
    <s v="MARIA BLANCA GIRALDO "/>
    <s v="CARLOS VARGAS FLOREZ"/>
    <n v="81576"/>
    <s v="NULIDAD Y RESTABLECIMIENTO DEL DERECHO"/>
    <s v="RELIQUIDACIÓN DE LA PENSIÓN"/>
    <s v="MEDIO   "/>
    <s v="MEDIO   "/>
    <s v="MEDIO   "/>
    <s v="MEDIO   "/>
    <n v="0.5"/>
    <s v="MEDIA"/>
    <n v="16477853"/>
    <n v="0.5"/>
    <s v=" SENTENCIA 1RA FAVORABLE"/>
    <n v="0"/>
    <s v="NO"/>
    <s v="NO"/>
    <s v="5 AÑOS"/>
    <s v="SIN APODERADO"/>
    <s v="N/A"/>
    <s v="N/A"/>
    <s v="N/A"/>
    <s v="SECCIONAL DE SALUD Y PROTECCION SOCIAL"/>
    <s v="SENTENCIA DE PRIMERA FAVORABLE 28/05/2018"/>
    <d v="2020-08-31T00:00:00"/>
    <s v="2017-11"/>
    <s v="5"/>
    <s v="2020-07"/>
    <n v="0.75888387549827907"/>
    <n v="12504776.944530943"/>
    <n v="6252388.4722654717"/>
    <d v="2022-11-08T00:00:00"/>
    <n v="2.1890410958904107"/>
    <n v="4.3843078519294892E-2"/>
    <n v="6145679.4260383071"/>
    <n v="0.5"/>
    <s v="MEDIA"/>
    <x v="2"/>
    <n v="6145679.4260383071"/>
  </r>
  <r>
    <n v="2581"/>
    <d v="2017-01-18T00:00:00"/>
    <d v="2016-11-28T00:00:00"/>
    <s v="Tribunal Administrativo de Antioquia"/>
    <s v="05001233300020160261600"/>
    <s v="2019"/>
    <x v="0"/>
    <s v="LUZ MARIA AGUDELO SUAREZ"/>
    <s v="LINA MARCELA RENDON BUILES"/>
    <n v="136444"/>
    <s v="NULIDAD Y RESTABLECIMIENTO DEL DERECHO"/>
    <s v="RELIQUIDACIÓN DE LA PENSIÓN"/>
    <s v="MEDIO   "/>
    <s v="MEDIO   "/>
    <s v="MEDIO   "/>
    <s v="MEDIO   "/>
    <n v="0.5"/>
    <s v="MEDIA"/>
    <n v="44744920"/>
    <n v="0.5"/>
    <s v="CONTESTACIÓN"/>
    <n v="0"/>
    <s v="NO"/>
    <s v="NO"/>
    <s v="5 AÑOS"/>
    <s v="SIN APODERADO"/>
    <s v="N/A"/>
    <s v="N/A"/>
    <s v="N/A"/>
    <s v="SECCIONAL DE SALUD Y PROTECCION SOCIAL"/>
    <m/>
    <d v="2020-08-31T00:00:00"/>
    <s v="2017-01"/>
    <s v="5"/>
    <s v="2020-07"/>
    <n v="0.77890601703822215"/>
    <n v="34852087.419893891"/>
    <n v="17426043.709946945"/>
    <d v="2022-01-17T00:00:00"/>
    <n v="1.3808219178082193"/>
    <n v="4.3843078519294892E-2"/>
    <n v="17237845.826839291"/>
    <n v="0.5"/>
    <s v="MEDIA"/>
    <x v="2"/>
    <n v="17237845.826839291"/>
  </r>
  <r>
    <n v="2582"/>
    <d v="2018-03-01T00:00:00"/>
    <d v="2018-02-21T00:00:00"/>
    <s v="Juzgado 34 Administrativo Oral de Medellín"/>
    <s v="05001333302420180006000"/>
    <s v="2019"/>
    <x v="0"/>
    <s v="HORACIO POSSO AYALA"/>
    <s v="CARLOS VARGAS FLOREZ"/>
    <n v="81576"/>
    <s v="NULIDAD Y RESTABLECIMIENTO DEL DERECHO"/>
    <s v="RELIQUIDACIÓN DE LA PENSIÓN"/>
    <s v="MEDIO   "/>
    <s v="MEDIO   "/>
    <s v="MEDIO   "/>
    <s v="MEDIO   "/>
    <n v="0.5"/>
    <s v="MEDIA"/>
    <n v="20880390"/>
    <n v="0.5"/>
    <s v=" SENTENCIA 1RA FAVORABLE"/>
    <n v="0"/>
    <s v="NO"/>
    <s v="NO"/>
    <s v="5 AÑOS"/>
    <s v="SIN APODERADO"/>
    <s v="N/A"/>
    <s v="N/A"/>
    <s v="N/A"/>
    <s v="SECCIONAL DE SALUD Y PROTECCION SOCIAL"/>
    <s v="17/10/2018 Sentencia de Primera Instancia, niega pretensiones y condena en costas. En el TAA segunda instancia"/>
    <d v="2020-08-31T00:00:00"/>
    <s v="2018-03"/>
    <s v="5"/>
    <s v="2020-07"/>
    <n v="0.74420758606092174"/>
    <n v="15539344.63791061"/>
    <n v="7769672.318955305"/>
    <d v="2023-02-28T00:00:00"/>
    <n v="2.495890410958904"/>
    <n v="4.3843078519294892E-2"/>
    <n v="7618661.7946774745"/>
    <n v="0.5"/>
    <s v="MEDIA"/>
    <x v="2"/>
    <n v="7618661.7946774745"/>
  </r>
  <r>
    <n v="2583"/>
    <d v="2018-04-25T00:00:00"/>
    <d v="2018-04-12T00:00:00"/>
    <s v="Juzgado 18 Administrativo Oral de Medellín"/>
    <s v="05001333301820180014200"/>
    <s v="2019"/>
    <x v="0"/>
    <s v="LUIS ALBERTO LAINEZ RUIZ"/>
    <s v="CARLOS VARGAS FLOREZ"/>
    <n v="81577"/>
    <s v="NULIDAD Y RESTABLECIMIENTO DEL DERECHO"/>
    <s v="RELIQUIDACIÓN DE LA PENSIÓN"/>
    <s v="MEDIO   "/>
    <s v="MEDIO   "/>
    <s v="MEDIO   "/>
    <s v="MEDIO   "/>
    <n v="0.5"/>
    <s v="MEDIA"/>
    <n v="19927546"/>
    <n v="0.5"/>
    <s v="AUDIENCIA INICIAL O PRIMERA AUDIENCIA"/>
    <n v="0"/>
    <s v="NO"/>
    <s v="NO"/>
    <s v="5 AÑOS"/>
    <s v="SIN APODERADO"/>
    <s v="N/A"/>
    <s v="N/A"/>
    <s v="N/A"/>
    <s v="SECCIONAL DE SALUD Y PROTECCION SOCIAL"/>
    <m/>
    <d v="2020-08-31T00:00:00"/>
    <s v="2018-04"/>
    <s v="5"/>
    <s v="2020-07"/>
    <n v="0.74078668525523483"/>
    <n v="14762060.746611213"/>
    <n v="7381030.3733056067"/>
    <d v="2023-04-24T00:00:00"/>
    <n v="2.6465753424657534"/>
    <n v="4.3843078519294892E-2"/>
    <n v="7229002.293418943"/>
    <n v="0.5"/>
    <s v="MEDIA"/>
    <x v="2"/>
    <n v="7229002.293418943"/>
  </r>
  <r>
    <n v="2584"/>
    <d v="2017-10-31T00:00:00"/>
    <d v="2017-10-13T00:00:00"/>
    <s v="Juzgado 12 Administrativo Oral de Medellín"/>
    <s v="05001333301220170052800"/>
    <s v="2019"/>
    <x v="0"/>
    <s v="RICARDO IVAN MEJÍA RESTREPO "/>
    <s v="CARLOS VARGAS FLOREZ"/>
    <n v="81578"/>
    <s v="NULIDAD Y RESTABLECIMIENTO DEL DERECHO"/>
    <s v="RELIQUIDACIÓN DE LA PENSIÓN"/>
    <s v="MEDIO   "/>
    <s v="MEDIO   "/>
    <s v="MEDIO   "/>
    <s v="MEDIO   "/>
    <n v="0.5"/>
    <s v="MEDIA"/>
    <n v="14463526"/>
    <n v="0.5"/>
    <s v=" SENTENCIA 1RA FAVORABLE"/>
    <n v="0"/>
    <s v="NO"/>
    <s v="NO"/>
    <s v="6 AÑOS"/>
    <s v="SIN APODERADO"/>
    <s v="N/A"/>
    <s v="N/A"/>
    <s v="N/A"/>
    <s v="SECCIONAL DE SALUD Y PROTECCION SOCIAL"/>
    <s v="SENTENCIA DE PRIMERA FAVORABLE 30/05/2018 NIEGA PRETENSIONES"/>
    <d v="2020-08-31T00:00:00"/>
    <s v="2017-10"/>
    <s v="6"/>
    <s v="2020-07"/>
    <n v="0.76025622916343338"/>
    <n v="10995985.737167276"/>
    <n v="5497992.8685836382"/>
    <d v="2023-10-30T00:00:00"/>
    <n v="3.1643835616438358"/>
    <n v="4.3843078519294892E-2"/>
    <n v="5362868.0881676152"/>
    <n v="0.5"/>
    <s v="MEDIA"/>
    <x v="2"/>
    <n v="5362868.0881676152"/>
  </r>
  <r>
    <n v="2585"/>
    <d v="2017-04-19T00:00:00"/>
    <d v="2017-03-28T00:00:00"/>
    <s v="Juzgado 10 Laboral del Circuito de Medellín"/>
    <s v="05001310501020170027800"/>
    <s v="2019"/>
    <x v="1"/>
    <s v="ALICIA VALENCIA MEJIA"/>
    <s v="NELSON ALBERTO SALAZAR BOTERO"/>
    <n v="24324"/>
    <s v="ORDINARIA"/>
    <s v="OTRAS"/>
    <s v="MEDIO   "/>
    <s v="MEDIO   "/>
    <s v="MEDIO   "/>
    <s v="MEDIO   "/>
    <n v="0.5"/>
    <s v="MEDIA"/>
    <n v="15624840"/>
    <n v="1"/>
    <s v="CONTESTACIÓN"/>
    <n v="0"/>
    <s v="NO"/>
    <s v="NO"/>
    <s v="5 AÑOS"/>
    <s v="SIN APODERADO"/>
    <s v="N/A"/>
    <s v="N/A"/>
    <s v="N/A"/>
    <s v="SECCIONAL DE SALUD Y PROTECCION SOCIAL"/>
    <m/>
    <d v="2020-08-31T00:00:00"/>
    <s v="2017-04"/>
    <s v="5"/>
    <s v="2020-07"/>
    <n v="0.76395562321009991"/>
    <n v="11936684.379758097"/>
    <n v="11936684.379758097"/>
    <d v="2022-04-18T00:00:00"/>
    <n v="1.6301369863013699"/>
    <n v="4.3843078519294892E-2"/>
    <n v="11784643.216914142"/>
    <n v="0.5"/>
    <s v="MEDIA"/>
    <x v="2"/>
    <n v="11784643.216914142"/>
  </r>
  <r>
    <n v="2586"/>
    <d v="2017-02-02T00:00:00"/>
    <d v="2016-11-29T00:00:00"/>
    <s v="Juzgado 35 Adminsitrativo oral de Medellín"/>
    <s v="05001333303520160105800"/>
    <s v="2019"/>
    <x v="0"/>
    <s v="GLORIA LUZ OSPINA GUTIERREZ"/>
    <s v="NICOLAS RESTREPO CORREA"/>
    <n v="244435"/>
    <s v="NULIDAD Y RESTABLECIMIENTO DEL DERECHO"/>
    <s v="RELIQUIDACIÓN DE LA PENSIÓN"/>
    <s v="BAJO"/>
    <s v="BAJO"/>
    <s v="MEDIO   "/>
    <s v="MEDIO   "/>
    <n v="0.2525"/>
    <s v="MEDIA"/>
    <n v="17306933"/>
    <n v="1"/>
    <s v="AUDIENCIA INICIAL O PRIMERA AUDIENCIA"/>
    <n v="0"/>
    <s v="NO"/>
    <s v="NO"/>
    <s v="6 AÑOS"/>
    <s v="SIN APODERADO"/>
    <s v="N/A"/>
    <s v="N/A"/>
    <s v="N/A"/>
    <s v="SECCIONAL DE SALUD Y PROTECCION SOCIAL"/>
    <s v="13/011/2018 En Audiencia incial  se apela negativa de prosperar la falta de legitimación en la causa por pasiva. CONTESTACIÓN PRESENTADA EL 24 DE AGOSTO DE 2018"/>
    <d v="2020-08-31T00:00:00"/>
    <s v="2017-02"/>
    <s v="6"/>
    <s v="2020-07"/>
    <n v="0.77115025586143982"/>
    <n v="13346245.811126797"/>
    <n v="13346245.811126797"/>
    <d v="2023-02-01T00:00:00"/>
    <n v="2.4219178082191779"/>
    <n v="4.3843078519294892E-2"/>
    <n v="13094464.535864726"/>
    <n v="0.2525"/>
    <s v="MEDIA"/>
    <x v="2"/>
    <n v="13094464.535864726"/>
  </r>
  <r>
    <n v="2587"/>
    <d v="2018-07-12T00:00:00"/>
    <d v="2018-04-19T00:00:00"/>
    <s v="Juzgado 28 Administrativo Oral de Medellín"/>
    <s v="05001333302820180014600"/>
    <s v="2019"/>
    <x v="0"/>
    <s v="MANUEL ANTONIO BEDOYA DUQUE"/>
    <s v="CARLOS ALBERTO VARGAS FLOREZ"/>
    <n v="244435"/>
    <s v="NULIDAD Y RESTABLECIMIENTO DEL DERECHO"/>
    <s v="RELIQUIDACIÓN DE LA PENSIÓN"/>
    <s v="MEDIO   "/>
    <s v="MEDIO   "/>
    <s v="MEDIO   "/>
    <s v="MEDIO   "/>
    <n v="0.5"/>
    <s v="MEDIA"/>
    <n v="29338297"/>
    <n v="1"/>
    <s v="CONTESTACIÓN"/>
    <n v="0"/>
    <s v="NO"/>
    <s v="NO"/>
    <s v="5 AÑOS"/>
    <s v="SIN APODERADO"/>
    <s v="N/A"/>
    <s v="N/A"/>
    <s v="N/A"/>
    <s v="SECCIONAL DE SALUD Y PROTECCION SOCIAL"/>
    <s v="Audiciencia inicial programada para el 29/10/2019 a las 3p.m. "/>
    <d v="2020-08-31T00:00:00"/>
    <s v="2018-07"/>
    <s v="5"/>
    <s v="2020-07"/>
    <n v="0.73871336652539898"/>
    <n v="21672592.144992013"/>
    <n v="21672592.144992013"/>
    <d v="2023-07-11T00:00:00"/>
    <n v="2.8602739726027395"/>
    <n v="4.3843078519294892E-2"/>
    <n v="21190558.389743812"/>
    <n v="0.5"/>
    <s v="MEDIA"/>
    <x v="2"/>
    <n v="21190558.389743812"/>
  </r>
  <r>
    <n v="2588"/>
    <d v="2016-04-28T00:00:00"/>
    <d v="2016-03-16T00:00:00"/>
    <s v="Juzgado 36 Administrativo Oral del Circuito"/>
    <s v="05001333303620160012900"/>
    <s v="2019"/>
    <x v="0"/>
    <s v="ELOISA SERENO PATIÑO"/>
    <s v="CARLOS A BALLESTEROS B"/>
    <n v="33513"/>
    <s v="NULIDAD Y RESTABLECIMIENTO DEL DERECHO"/>
    <s v="RELIQUIDACIÓN DE LA PENSIÓN"/>
    <s v="BAJO"/>
    <s v="BAJO"/>
    <s v="MEDIO   "/>
    <s v="MEDIO   "/>
    <n v="0.2525"/>
    <s v="MEDIA"/>
    <n v="41847000"/>
    <n v="1"/>
    <s v=" SENTENCIA 1RA FAVORABLE"/>
    <n v="0"/>
    <s v="NO"/>
    <s v="NO"/>
    <s v="5 AÑOS"/>
    <s v="SIN APODERADO"/>
    <s v="N/A"/>
    <s v="N/A"/>
    <s v="N/A"/>
    <s v="SECCIONAL DE SALUD Y PROTECCION SOCIAL"/>
    <s v="18/01/2019 FALLO  DE PRIMERA INSTANCIA NIEGA PRETENSIONES"/>
    <d v="2020-08-31T00:00:00"/>
    <s v="2016-04"/>
    <s v="5"/>
    <s v="2020-07"/>
    <n v="0.799576959270904"/>
    <n v="33459897.014609519"/>
    <n v="33459897.014609519"/>
    <d v="2021-04-27T00:00:00"/>
    <n v="0.65479452054794518"/>
    <n v="4.3843078519294892E-2"/>
    <n v="33288048.407532491"/>
    <n v="0.2525"/>
    <s v="MEDIA"/>
    <x v="2"/>
    <n v="33288048.407532491"/>
  </r>
  <r>
    <n v="2589"/>
    <d v="2019-03-29T00:00:00"/>
    <d v="2018-10-26T00:00:00"/>
    <s v="Juzgado 6 Laboral del Circuito de Medellín "/>
    <s v="05001310500620180065100"/>
    <s v="2019"/>
    <x v="1"/>
    <s v="ALIANZA MEDELLÍN ANTIOQUIA EPS S"/>
    <s v="FRANCISCO JAVIER GIL GÓMEZ"/>
    <n v="89129"/>
    <s v="ORDINARIA"/>
    <s v="OTRAS"/>
    <s v="ALTO"/>
    <s v="BAJO"/>
    <s v="MEDIO   "/>
    <s v="BAJO"/>
    <n v="0.28500000000000003"/>
    <s v="MEDIA"/>
    <n v="15080620517"/>
    <n v="1"/>
    <s v="CONTESTACIÓN"/>
    <n v="0"/>
    <s v="NO"/>
    <s v="NO"/>
    <s v="5 AÑOS"/>
    <s v="SIN APODERADO"/>
    <s v="N/A"/>
    <s v="N/A"/>
    <s v="N/A"/>
    <s v="SECCIONAL DE SALUD Y PROTECCION SOCIAL"/>
    <s v="17/05/2019 SE PRESENTA CONTESTACIÓN EXTEMPORANEA DE LA DEMANDA, TODA VEZ QUE LA DEMANDA FUE REPARTIDA AL ABOGADO CUANDO YA SE ENCONTRABA VENCIDO EL TÉRMINO PARA CONTESTAR. "/>
    <d v="2020-08-31T00:00:00"/>
    <s v="2019-03"/>
    <s v="5"/>
    <s v="2020-07"/>
    <n v="1.0329659515843337"/>
    <n v="15577767522.82513"/>
    <n v="15577767522.82513"/>
    <d v="2024-03-27T00:00:00"/>
    <n v="3.5726027397260274"/>
    <n v="4.3843078519294892E-2"/>
    <n v="15146211031.64105"/>
    <n v="0.28500000000000003"/>
    <s v="MEDIA"/>
    <x v="2"/>
    <n v="15146211031.64105"/>
  </r>
  <r>
    <n v="2590"/>
    <d v="2019-01-22T00:00:00"/>
    <d v="2018-12-04T00:00:00"/>
    <s v="Juzgado 10 Laboral del Circuito de Medellín"/>
    <s v="05001310501020180073000"/>
    <s v="2019"/>
    <x v="1"/>
    <s v="SOCORRO GALLEGO GALLEGO"/>
    <s v="GILDARDO MUÑOZ MENA"/>
    <n v="220732"/>
    <s v="ORDINARIA"/>
    <s v="OTRAS"/>
    <s v="MEDIO   "/>
    <s v="MEDIO   "/>
    <s v="MEDIO   "/>
    <s v="MEDIO   "/>
    <n v="0.5"/>
    <s v="MEDIA"/>
    <n v="0"/>
    <n v="1"/>
    <s v="ADMISIÓN"/>
    <n v="0"/>
    <s v="NO"/>
    <s v="NO"/>
    <s v="5 AÑOS"/>
    <s v="SIN APODERADO"/>
    <s v="N/A"/>
    <s v="N/A"/>
    <s v="N/A"/>
    <s v="SECCIONAL DE SALUD Y PROTECCION SOCIAL"/>
    <s v="NOTIFICADO 17/06/2019"/>
    <d v="2020-08-31T00:00:00"/>
    <s v="2019-01"/>
    <s v="5"/>
    <s v="2020-07"/>
    <n v="1.0434541229259338"/>
    <n v="0"/>
    <n v="0"/>
    <d v="2024-01-21T00:00:00"/>
    <n v="3.3917808219178083"/>
    <n v="4.3843078519294892E-2"/>
    <n v="0"/>
    <n v="0.5"/>
    <s v="MEDIA"/>
    <x v="2"/>
    <n v="0"/>
  </r>
  <r>
    <n v="2591"/>
    <d v="2014-07-13T00:00:00"/>
    <d v="2014-06-24T00:00:00"/>
    <s v="JUZGADO VEINTITRES ADMINISTRATIVO ORAL DE MEDELLIN"/>
    <s v="05001333302320140103700"/>
    <s v="2019"/>
    <x v="0"/>
    <s v="GLORIA LIBIA LOPEZ Y OTROS "/>
    <s v="OSCAR DARIO VILLEGAS POSADA"/>
    <n v="66848"/>
    <s v="REPARACIÓN DIRECTA"/>
    <s v="FALLA EN EL SERVICIO DE SALUD"/>
    <s v="MEDIO   "/>
    <s v="MEDIO   "/>
    <s v="MEDIO   "/>
    <s v="MEDIO   "/>
    <n v="0.5"/>
    <s v="MEDIA"/>
    <n v="530550000"/>
    <n v="0.6"/>
    <s v=" ALEGATOS PRIMERA"/>
    <m/>
    <s v="NO"/>
    <s v="NO"/>
    <n v="7"/>
    <s v="ERIKA HERNANDEZ  BOLIVAR"/>
    <n v="2784"/>
    <d v="2014-08-28T00:00:00"/>
    <n v="170192"/>
    <s v="SECCIONAL DE SALUD Y PROTECCION SOCIAL"/>
    <m/>
    <d v="2020-08-31T00:00:00"/>
    <s v="2014-07"/>
    <s v="7"/>
    <s v="2020-07"/>
    <n v="0.89647995697306138"/>
    <n v="475627441.17205769"/>
    <n v="285376464.70323461"/>
    <d v="2021-07-11T00:00:00"/>
    <n v="0.86027397260273974"/>
    <n v="4.3843078519294892E-2"/>
    <n v="283452395.06312233"/>
    <n v="0.5"/>
    <s v="MEDIA"/>
    <x v="2"/>
    <n v="283452395.06312233"/>
  </r>
  <r>
    <n v="2592"/>
    <d v="2014-09-11T00:00:00"/>
    <d v="2014-08-19T00:00:00"/>
    <s v="JUZGADO VEINTISIETE ADMINISTRATIVO ORAL "/>
    <s v="05001333302720140120900"/>
    <s v="2019"/>
    <x v="0"/>
    <s v="ALBA LUCIA CARTAGENA"/>
    <s v="DIEGO FERNANDO URIB ARANGO "/>
    <n v="204189"/>
    <s v="REPARACIÓN DIRECTA"/>
    <s v="FALLA EN EL SERVICIO DE SALUD"/>
    <s v="MEDIO   "/>
    <s v="MEDIO   "/>
    <s v="MEDIO   "/>
    <s v="MEDIO   "/>
    <n v="0.5"/>
    <s v="MEDIA"/>
    <n v="561869400"/>
    <n v="0.6"/>
    <s v="FALLO 2 INSTANCIA"/>
    <m/>
    <s v="NO"/>
    <s v="NO"/>
    <s v="7 AÑOS "/>
    <s v="ERIKA HERNANDEZ  BOLIVAR"/>
    <n v="2784"/>
    <d v="2014-08-28T00:00:00"/>
    <n v="170192"/>
    <s v="SECCIONAL DE SALUD Y PROTECCION SOCIAL"/>
    <s v="FALLO A FAVOR DE LA SECRETARIA "/>
    <d v="2020-08-31T00:00:00"/>
    <s v="2014-09"/>
    <s v="7"/>
    <s v="2020-07"/>
    <n v="0.89344853772170874"/>
    <n v="502001393.82057387"/>
    <n v="301200836.29234433"/>
    <d v="2021-09-09T00:00:00"/>
    <n v="1.0246575342465754"/>
    <n v="4.3843078519294892E-2"/>
    <n v="298783592.77159178"/>
    <n v="0.5"/>
    <s v="MEDIA"/>
    <x v="2"/>
    <n v="298783592.77159178"/>
  </r>
  <r>
    <n v="2593"/>
    <d v="2012-07-10T00:00:00"/>
    <d v="2012-01-24T00:00:00"/>
    <s v="JUZGADO DIECISESIS ADMINISTRATIVO ORAL "/>
    <s v="05001333301620140091700"/>
    <s v="2019"/>
    <x v="0"/>
    <s v="DEISY NATALIA MUNERA ARIAS "/>
    <s v="OSCAR DARIO VILLEGAS POSADA"/>
    <n v="66848"/>
    <s v="REPARACIÓN DIRECTA"/>
    <s v="FALLA EN EL SERVICIO DE SALUD"/>
    <s v="MEDIO   "/>
    <s v="MEDIO   "/>
    <s v="MEDIO   "/>
    <s v="MEDIO   "/>
    <n v="0.5"/>
    <s v="MEDIA"/>
    <n v="696963700"/>
    <n v="0.6"/>
    <s v=" AUDIENCIA DE PRUEBAS"/>
    <m/>
    <s v="NO"/>
    <s v="NO"/>
    <n v="9"/>
    <s v="ERIKA HERNANDEZ  BOLIVAR"/>
    <n v="2784"/>
    <d v="2014-08-28T00:00:00"/>
    <n v="170192"/>
    <s v="SECCIONAL DE SALUD Y PROTECCION SOCIAL"/>
    <s v="FECHA DE ULTIMA AUDIENCIA 17/07/2019"/>
    <d v="2020-08-31T00:00:00"/>
    <s v="2012-07"/>
    <s v="9"/>
    <s v="2020-07"/>
    <n v="0.94293679258518415"/>
    <n v="657192715.82630253"/>
    <n v="394315629.49578148"/>
    <d v="2021-07-08T00:00:00"/>
    <n v="0.852054794520548"/>
    <n v="4.3843078519294892E-2"/>
    <n v="391682383.78601766"/>
    <n v="0.5"/>
    <s v="MEDIA"/>
    <x v="2"/>
    <n v="391682383.78601766"/>
  </r>
  <r>
    <n v="2594"/>
    <d v="2003-03-03T00:00:00"/>
    <d v="2003-01-30T00:00:00"/>
    <s v="TRIBUNAL ADMINISTRATIVO DE DESCONGESTION "/>
    <s v="05001233100020030041501"/>
    <s v="2019"/>
    <x v="0"/>
    <s v="Edilma del Socorro, Sergio de Js., Jorge Eliecer, Ana María y Erica Milena  Agudelo Lopez, Alex Gregorio y M ará Alejandra Uribe Agudelo, Johan Alexis López Agudelo, Anderson, Yeferson, Rolans Adrian y Yohan David Agudelo Suarez."/>
    <s v="FABIO CARTAGENA PAMPLONA "/>
    <n v="672465"/>
    <s v="REPARACIÓN DIRECTA"/>
    <s v="FALLA EN EL SERVICIO DE SALUD"/>
    <s v="ALTO"/>
    <s v="MEDIO   "/>
    <s v="MEDIO   "/>
    <s v="ALTO"/>
    <n v="0.77499999999999991"/>
    <s v="ALTA"/>
    <n v="4000400000"/>
    <n v="0.8"/>
    <s v=" SENTENCIA 1RA FAVORABLE"/>
    <m/>
    <s v="NO"/>
    <s v="NO"/>
    <n v="18"/>
    <s v="ERIKA HERNANDEZ  BOLIVAR"/>
    <n v="2784"/>
    <d v="2014-08-28T00:00:00"/>
    <n v="170192"/>
    <s v="SECCIONAL DE SALUD Y PROTECCION SOCIAL"/>
    <m/>
    <d v="2020-08-31T00:00:00"/>
    <s v="2003-03"/>
    <s v="18"/>
    <s v="2020-07"/>
    <n v="1.422350920191398"/>
    <n v="5689972621.1336689"/>
    <n v="4551978096.9069357"/>
    <d v="2021-02-26T00:00:00"/>
    <n v="0.49041095890410957"/>
    <n v="4.3843078519294892E-2"/>
    <n v="4534457164.983139"/>
    <n v="0.77499999999999991"/>
    <s v="ALTA"/>
    <x v="0"/>
    <n v="4534457164.983139"/>
  </r>
  <r>
    <n v="2595"/>
    <d v="2010-11-09T00:00:00"/>
    <d v="2010-11-04T00:00:00"/>
    <s v="JUZGADO TRECE ADMINISTRATIVO DE MEDELLINN"/>
    <s v="05001333101320100051200"/>
    <s v="2019"/>
    <x v="0"/>
    <s v="LAZARO ALBERTO CADAVID "/>
    <s v="OSCAR DARIO VILLEGAS POSADA"/>
    <n v="66848"/>
    <s v="REPARACIÓN DIRECTA"/>
    <s v="FALLA EN EL SERVICIO DE SALUD"/>
    <s v="MEDIO   "/>
    <s v="MEDIO   "/>
    <s v="MEDIO   "/>
    <s v="MEDIO   "/>
    <n v="0.5"/>
    <s v="MEDIA"/>
    <n v="1606800000"/>
    <n v="0.6"/>
    <s v=" ALEGATOS DE SEGUNDA"/>
    <m/>
    <s v="NO"/>
    <s v="NO"/>
    <s v="15 AÑOS "/>
    <s v="ERIKA HERNANDEZ  BOLIVAR"/>
    <n v="2784"/>
    <d v="2014-08-28T00:00:00"/>
    <n v="170192"/>
    <s v="SECCIONAL DE SALUD Y PROTECCION SOCIAL"/>
    <s v="FALLO A FAVOR DE LA SECRETARIA "/>
    <d v="2020-08-31T00:00:00"/>
    <s v="2010-11"/>
    <s v="15"/>
    <s v="2020-07"/>
    <n v="1.0039362871828945"/>
    <n v="1613124826.2454748"/>
    <n v="967874895.74728489"/>
    <d v="2025-11-05T00:00:00"/>
    <n v="5.183561643835616"/>
    <n v="4.3843078519294892E-2"/>
    <n v="929215051.64786172"/>
    <n v="0.5"/>
    <s v="MEDIA"/>
    <x v="2"/>
    <n v="929215051.64786172"/>
  </r>
  <r>
    <n v="2596"/>
    <d v="2008-07-07T00:00:00"/>
    <d v="2008-04-21T00:00:00"/>
    <s v="TRIBUNAL ADMINISTRATIVO DE DESCONGESTION "/>
    <s v="05001233100020080054000"/>
    <s v="2019"/>
    <x v="0"/>
    <s v="Claudia Eveli Correa Jaramillo, Renson de Js.Gonzalez Ramirez, Carolina Andrea Correa, Laura María y María Camila Gonzalez Correa"/>
    <s v="JOSE ROLDAN CASTAÑO RENDON "/>
    <n v="102836"/>
    <s v="REPARACIÓN DIRECTA"/>
    <s v="FALLA EN EL SERVICIO DE SALUD"/>
    <s v="MEDIO   "/>
    <s v="MEDIO   "/>
    <s v="MEDIO   "/>
    <s v="MEDIO   "/>
    <n v="0.5"/>
    <s v="MEDIA"/>
    <n v="1321437432"/>
    <n v="0.6"/>
    <s v=" ALEGATOS DE SEGUNDA"/>
    <m/>
    <s v="NO"/>
    <s v="NO"/>
    <s v="17 AÑOS "/>
    <s v="ERIKA HERNANDEZ  BOLIVAR"/>
    <n v="2784"/>
    <d v="2014-08-28T00:00:00"/>
    <n v="170192"/>
    <s v="SECCIONAL DE SALUD Y PROTECCION SOCIAL"/>
    <m/>
    <d v="2020-08-31T00:00:00"/>
    <s v="2008-07"/>
    <s v="17"/>
    <s v="2020-07"/>
    <n v="1.0609455239090395"/>
    <n v="1401973128.6062558"/>
    <n v="841183877.16375339"/>
    <d v="2025-07-03T00:00:00"/>
    <n v="4.8410958904109593"/>
    <n v="4.3843078519294892E-2"/>
    <n v="809762285.08780205"/>
    <n v="0.5"/>
    <s v="MEDIA"/>
    <x v="2"/>
    <n v="809762285.08780205"/>
  </r>
  <r>
    <n v="2597"/>
    <d v="2011-11-25T00:00:00"/>
    <d v="2011-10-27T00:00:00"/>
    <s v="JUZGADO SEGUNDO  ADMINISTRATIVO DEL CIRCUITO DE MEDELLIN"/>
    <s v="05001333100220110060400"/>
    <s v="2019"/>
    <x v="0"/>
    <s v="Claudia Eveli CorreA Jaramillo, Renson de Js. Gonzalez Ramirez, Carolina Andrea  Gonzalez Correa, Laura María y María Camila Gonzalez Correa, Diego Armando Gonzalez Correa, Renson Arlex Gonzalez Correa, Andres Felipe Osorio García"/>
    <s v="JOSE ROLDAN CASTAÑO RENDON "/>
    <n v="102836"/>
    <s v="REPARACIÓN DIRECTA"/>
    <s v="FALLA EN EL SERVICIO DE SALUD"/>
    <s v="MEDIO   "/>
    <s v="MEDIO   "/>
    <s v="MEDIO   "/>
    <s v="MEDIO   "/>
    <n v="0.5"/>
    <s v="MEDIA"/>
    <n v="2968566926"/>
    <n v="0.6"/>
    <s v=" ALEGATOS DE SEGUNDA"/>
    <m/>
    <s v="NO"/>
    <s v="NO"/>
    <s v="15 AÑOS"/>
    <s v="ERIKA HERNANDEZ  BOLIVAR"/>
    <n v="2784"/>
    <d v="2014-08-28T00:00:00"/>
    <n v="170192"/>
    <s v="SECCIONAL DE SALUD Y PROTECCION SOCIAL"/>
    <m/>
    <d v="2020-08-31T00:00:00"/>
    <s v="2011-11"/>
    <s v="15"/>
    <s v="2020-07"/>
    <n v="0.96566715194729857"/>
    <n v="2866647568.7953672"/>
    <n v="1719988541.2772202"/>
    <d v="2026-11-21T00:00:00"/>
    <n v="6.2273972602739729"/>
    <n v="4.3843078519294892E-2"/>
    <n v="1637787826.1404724"/>
    <n v="0.5"/>
    <s v="MEDIA"/>
    <x v="2"/>
    <n v="1637787826.1404724"/>
  </r>
  <r>
    <n v="2598"/>
    <d v="2011-11-28T00:00:00"/>
    <d v="2011-09-15T00:00:00"/>
    <s v="JUZGADO ONCE ADMINISTRATIVO ORAL DE MEDELLIN "/>
    <s v="05001333101120110049400"/>
    <s v="2019"/>
    <x v="0"/>
    <s v="Jorge Alirio Salazar García, Omar de Js., Flor María, Aracelly, Sonia Patricia Y Carlos Alberto Salazar Aristizabal, Lina Yaneth Hincapié Raminrez, Astrid Lorena y Santiago Salazar Hincapié."/>
    <s v="ALEJANDRO MUNERA SANIN"/>
    <n v="68171"/>
    <s v="REPARACIÓN DIRECTA"/>
    <s v="FALLA EN EL SERVICIO DE SALUD"/>
    <s v="MEDIO   "/>
    <s v="MEDIO   "/>
    <s v="MEDIO   "/>
    <s v="MEDIO   "/>
    <n v="0.5"/>
    <s v="MEDIA"/>
    <n v="624993600"/>
    <n v="0.6"/>
    <s v=" RECURSO DE APELACIÓN SENTENCIA"/>
    <m/>
    <s v="NO"/>
    <s v="NO"/>
    <s v="15 AÑOS"/>
    <s v="ERIKA HERNANDEZ  BOLIVAR"/>
    <n v="2784"/>
    <d v="2014-08-28T00:00:00"/>
    <n v="170192"/>
    <s v="SECCIONAL DE SALUD Y PROTECCION SOCIAL"/>
    <s v="INTERPONEN RECURSO DE APELACIÓN POR LA PARTE DEMANDANTE "/>
    <d v="2020-08-31T00:00:00"/>
    <s v="2011-11"/>
    <s v="15"/>
    <s v="2020-07"/>
    <n v="0.96566715194729857"/>
    <n v="603535789.69728911"/>
    <n v="362121473.81837344"/>
    <d v="2026-11-24T00:00:00"/>
    <n v="6.2356164383561641"/>
    <n v="4.3843078519294892E-2"/>
    <n v="344792883.94966692"/>
    <n v="0.5"/>
    <s v="MEDIA"/>
    <x v="2"/>
    <n v="344792883.94966692"/>
  </r>
  <r>
    <n v="2599"/>
    <d v="2012-04-09T00:00:00"/>
    <d v="2011-11-17T00:00:00"/>
    <s v="TRIBUNAL ADMINISTRATIVO DE ANTIOQUIA "/>
    <s v="05001233100020110181300"/>
    <s v="2019"/>
    <x v="0"/>
    <s v="Gloria Elena Monsalve Pulgarin,María Licinia Villegas Muñoz, María Enit Villegas Muñoz Mario Elian Villegas Muñoz, María Girlesa Aidee Villegas Muñoz, y John Fernando Villegas Muñoz"/>
    <s v="LUIS RAMIRO GONZALEZ ROLDAN "/>
    <n v="116961"/>
    <s v="REPARACIÓN DIRECTA"/>
    <s v="FALLA EN EL SERVICIO DE SALUD"/>
    <s v="MEDIO   "/>
    <s v="MEDIO   "/>
    <s v="MEDIO   "/>
    <s v="MEDIO   "/>
    <n v="0.5"/>
    <s v="MEDIA"/>
    <n v="12498131314"/>
    <n v="0.6"/>
    <s v=" ALEGATOS DE SEGUNDA"/>
    <m/>
    <s v="NO"/>
    <s v="NO"/>
    <s v="16 AÑOS "/>
    <s v="ERIKA HERNANDEZ  BOLIVAR"/>
    <n v="2784"/>
    <d v="2014-08-28T00:00:00"/>
    <n v="170192"/>
    <s v="SECCIONAL DE SALUD Y PROTECCION SOCIAL"/>
    <m/>
    <d v="2020-08-31T00:00:00"/>
    <s v="2012-04"/>
    <s v="16"/>
    <s v="2020-07"/>
    <n v="0.94634457077467804"/>
    <n v="11827538713.832893"/>
    <n v="7096523228.299736"/>
    <d v="2028-04-05T00:00:00"/>
    <n v="7.6"/>
    <n v="4.3843078519294892E-2"/>
    <n v="6684823992.2158251"/>
    <n v="0.5"/>
    <s v="MEDIA"/>
    <x v="2"/>
    <n v="6684823992.2158251"/>
  </r>
  <r>
    <n v="2600"/>
    <d v="2010-11-26T00:00:00"/>
    <d v="2010-11-24T00:00:00"/>
    <s v="JUZGADO OCTAVO CIVIL DEL CIRCUITO DE MEDELLIN "/>
    <s v="05001310300820100079700"/>
    <s v="2019"/>
    <x v="2"/>
    <s v="Mauricio Uribe Coulson"/>
    <s v="Mauricio Uribe Coulson"/>
    <m/>
    <s v="POPULAR"/>
    <s v="FALLA EN EL SERVICIO OTRAS CAUSAS"/>
    <s v="MEDIO   "/>
    <s v="MEDIO   "/>
    <s v="MEDIO   "/>
    <s v="BAJO"/>
    <n v="0.34250000000000003"/>
    <s v="MEDIA"/>
    <n v="0"/>
    <n v="0"/>
    <s v=" OTRA"/>
    <m/>
    <s v="NO"/>
    <s v="NO"/>
    <s v="14 AÑOS "/>
    <s v="ERIKA HERNANDEZ  BOLIVAR"/>
    <n v="2784"/>
    <d v="2014-08-28T00:00:00"/>
    <n v="170192"/>
    <s v="SECCIONAL DE SALUD Y PROTECCION SOCIAL"/>
    <m/>
    <d v="2020-08-31T00:00:00"/>
    <s v="2010-11"/>
    <s v="14"/>
    <s v="2020-07"/>
    <n v="1.0039362871828945"/>
    <n v="0"/>
    <n v="0"/>
    <d v="2024-11-22T00:00:00"/>
    <n v="4.2301369863013702"/>
    <n v="4.3843078519294892E-2"/>
    <n v="0"/>
    <n v="0.34250000000000003"/>
    <s v="MEDIA"/>
    <x v="2"/>
    <n v="0"/>
  </r>
  <r>
    <n v="2601"/>
    <d v="2013-04-10T00:00:00"/>
    <d v="2013-02-20T00:00:00"/>
    <s v="JUZGADO VEINTICUATRO ADMINISTRATIVO "/>
    <s v="05001333302420130016600"/>
    <s v="2019"/>
    <x v="0"/>
    <s v="Alonso de Js, Liria del Socorro, Horacio de JS. Giraldo Montoya,"/>
    <s v="JOSE FERNANDO MARTINEZ A"/>
    <n v="182391"/>
    <s v="REPARACIÓN DIRECTA"/>
    <s v="FALLA EN EL SERVICIO DE SALUD"/>
    <s v="ALTO"/>
    <s v="MEDIO   "/>
    <s v="MEDIO   "/>
    <s v="ALTO"/>
    <n v="0.77499999999999991"/>
    <s v="ALTA"/>
    <n v="240820162"/>
    <n v="0.7"/>
    <s v=" ALEGATOS DE SEGUNDA"/>
    <m/>
    <s v="NO"/>
    <s v="NO"/>
    <s v="14 AÑOS"/>
    <s v="ERIKA HERNANDEZ  BOLIVAR"/>
    <n v="2784"/>
    <d v="2014-08-28T00:00:00"/>
    <n v="170192"/>
    <s v="SECCIONAL DE SALUD Y PROTECCION SOCIAL"/>
    <s v="FALLO DE PRIMERA INSTANCIAEN CONTRA DE LA ENTIDAD TERRITORIAL / APLICACIÓN DE TEORIA DE PERDIDA DE OPORTUNIDAD "/>
    <d v="2020-08-31T00:00:00"/>
    <s v="2013-04"/>
    <s v="14"/>
    <s v="2020-07"/>
    <n v="0.92758915786922391"/>
    <n v="223382171.26751009"/>
    <n v="156367519.88725704"/>
    <d v="2027-04-07T00:00:00"/>
    <n v="6.602739726027397"/>
    <n v="4.3843078519294892E-2"/>
    <n v="148455658.90592861"/>
    <n v="0.77499999999999991"/>
    <s v="ALTA"/>
    <x v="0"/>
    <n v="148455658.90592861"/>
  </r>
  <r>
    <n v="2602"/>
    <d v="2013-04-22T00:00:00"/>
    <d v="2011-12-01T00:00:00"/>
    <s v="TRIBUNAL ADMINISTRATIVO DE ANTIOQUIA "/>
    <s v="05001233100020110190700"/>
    <s v="2019"/>
    <x v="0"/>
    <s v="Sociedad Rucadavid Ecomandita Simple."/>
    <s v="PAULA ANDREA SANCHEZ CEBALLOS"/>
    <n v="127859"/>
    <s v="REPARACIÓN DIRECTA"/>
    <s v="FALLA EN EL SERVICIO OTRAS CAUSAS"/>
    <s v="ALTO"/>
    <s v="MEDIO   "/>
    <s v="MEDIO   "/>
    <s v="ALTO"/>
    <n v="0.77499999999999991"/>
    <s v="ALTA"/>
    <n v="79288234334"/>
    <n v="0.4"/>
    <s v=" ALEGATOS DE SEGUNDA"/>
    <m/>
    <s v="NO"/>
    <s v="NO"/>
    <s v="14 AÑOS "/>
    <s v="ERIKA HERNANDEZ  BOLIVAR"/>
    <n v="2784"/>
    <d v="2014-08-28T00:00:00"/>
    <n v="170192"/>
    <s v="SECCIONAL DE SALUD Y PROTECCION SOCIAL"/>
    <s v="PRIMERA INSTANCIA EN EL CUAL SE CONDENO A LA ENTIDAD TERRITORIAL AL RECONOCIMIENTO DE LOS PERJUICIOS DESDE EL MOMENTO LA CADUCIDAD DE LA FACULTAD SANCIONATORIA HASTA LA FECHA DE REGISTRO DE HABILITACIN DE PRESTACIÓN DE SERVICIOS DE SALUD "/>
    <d v="2020-08-31T00:00:00"/>
    <s v="2013-04"/>
    <s v="14"/>
    <s v="2020-07"/>
    <n v="0.92758915786922391"/>
    <n v="73546906514.812744"/>
    <n v="29418762605.925098"/>
    <d v="2027-04-19T00:00:00"/>
    <n v="6.6356164383561644"/>
    <n v="4.3843078519294892E-2"/>
    <n v="27923016281.938869"/>
    <n v="0.77499999999999991"/>
    <s v="ALTA"/>
    <x v="0"/>
    <n v="27923016281.938869"/>
  </r>
  <r>
    <n v="2603"/>
    <d v="2011-11-21T00:00:00"/>
    <d v="2011-10-25T00:00:00"/>
    <s v="JUZGADO VEINTITRES ADMINISTRATIVO DE MEDELLIN "/>
    <s v="05001333102320110058100"/>
    <s v="2019"/>
    <x v="0"/>
    <s v="FABIO DE Js. MUÑETON CIFUENTES"/>
    <s v="JOVANNY BOSS AGUDELO "/>
    <n v="172617"/>
    <s v="REPARACIÓN DIRECTA"/>
    <s v="FALLA EN EL SERVICIO DE SALUD"/>
    <s v="MEDIO   "/>
    <s v="MEDIO   "/>
    <s v="MEDIO   "/>
    <s v="MEDIO   "/>
    <n v="0.5"/>
    <s v="MEDIA"/>
    <n v="28902762"/>
    <n v="1"/>
    <s v=" ALEGATOS DE SEGUNDA"/>
    <m/>
    <s v="NO"/>
    <s v="NO"/>
    <s v="14 AÑOS"/>
    <s v="ERIKA HERNANDEZ  BOLIVAR"/>
    <n v="2784"/>
    <d v="2014-08-28T00:00:00"/>
    <n v="170192"/>
    <s v="SECCIONAL DE SALUD Y PROTECCION SOCIAL"/>
    <s v="FALLO DE PRIMERA INSTANCIA A FAVOR DE LA ENTIDAD TERRITORIAL"/>
    <d v="2020-08-31T00:00:00"/>
    <s v="2011-11"/>
    <s v="14"/>
    <s v="2020-07"/>
    <n v="0.96566715194729857"/>
    <n v="27910447.863950606"/>
    <n v="27910447.863950606"/>
    <d v="2025-11-17T00:00:00"/>
    <n v="5.2164383561643834"/>
    <n v="4.3843078519294892E-2"/>
    <n v="26788693.591484386"/>
    <n v="0.5"/>
    <s v="MEDIA"/>
    <x v="2"/>
    <n v="26788693.591484386"/>
  </r>
  <r>
    <n v="2604"/>
    <d v="2014-02-20T00:00:00"/>
    <d v="2013-10-01T00:00:00"/>
    <s v="JUZGADO VEINTISIETE ADMINISTRATIVO DE MEDELLIN "/>
    <s v="05001333302720130091000"/>
    <s v="2019"/>
    <x v="0"/>
    <s v="Ramón Guillermo Patiño Piedrahita, Lucía del S. Santamaría de Patiño, Beatriz Elena , Luis Daniel y Carlos Ignacio Patiño Santamaría, David Alonso, Frank Tamayo Patiño, José Julían Ramiro Tamayo Patiño"/>
    <s v="BIBIANA INES VILLEGAS GUTIERREZ "/>
    <n v="162777"/>
    <s v="REPARACIÓN DIRECTA"/>
    <s v="FALLA EN EL SERVICIO DE SALUD"/>
    <s v="MEDIO   "/>
    <s v="MEDIO   "/>
    <s v="MEDIO   "/>
    <s v="MEDIO   "/>
    <n v="0.5"/>
    <s v="MEDIA"/>
    <n v="325090900"/>
    <n v="0.6"/>
    <s v=" ALEGATOS DE SEGUNDA"/>
    <m/>
    <s v="NO"/>
    <s v="NO"/>
    <s v="15 AÑOS "/>
    <s v="ERIKA HERNANDEZ  BOLIVAR"/>
    <n v="2784"/>
    <d v="2014-08-28T00:00:00"/>
    <n v="170192"/>
    <s v="SECCIONAL DE SALUD Y PROTECCION SOCIAL"/>
    <s v="FALLO DE PRIMERA INSTANCIA A FAVOR DE LA ENTIDAD TERRITORIAL"/>
    <d v="2020-08-31T00:00:00"/>
    <s v="2014-02"/>
    <s v="15"/>
    <s v="2020-07"/>
    <n v="0.91072959452734203"/>
    <n v="296069903.5415287"/>
    <n v="177641942.12491721"/>
    <d v="2029-02-16T00:00:00"/>
    <n v="8.4684931506849317"/>
    <n v="4.3843078519294892E-2"/>
    <n v="166197225.01083091"/>
    <n v="0.5"/>
    <s v="MEDIA"/>
    <x v="2"/>
    <n v="166197225.01083091"/>
  </r>
  <r>
    <n v="2605"/>
    <d v="2013-05-17T00:00:00"/>
    <d v="2013-03-11T00:00:00"/>
    <s v="JUZGADO NOVENO ADMINISTRATIVO DE MEDELLIN "/>
    <s v="05001333300920130024000"/>
    <s v="2019"/>
    <x v="0"/>
    <s v="María Rosmira Muñoz Montoya, Jorge Alfredo Sierra Muñoz y María Rosmini Preciado de Daza"/>
    <s v="ROBERTO FERNANDO PAZ SALAS "/>
    <n v="20958"/>
    <s v="REPARACIÓN DIRECTA"/>
    <s v="FALLA EN EL SERVICIO DE SALUD"/>
    <s v="MEDIO   "/>
    <s v="MEDIO   "/>
    <s v="MEDIO   "/>
    <s v="MEDIO   "/>
    <n v="0.5"/>
    <s v="MEDIA"/>
    <n v="471946000"/>
    <n v="0.7"/>
    <s v=" ALEGATOS DE SEGUNDA"/>
    <m/>
    <s v="NO"/>
    <s v="NO"/>
    <s v="16 AÑOS "/>
    <s v="ERIKA HERNANDEZ  BOLIVAR"/>
    <n v="2784"/>
    <d v="2014-08-28T00:00:00"/>
    <n v="170192"/>
    <s v="SECCIONAL DE SALUD Y PROTECCION SOCIAL"/>
    <m/>
    <d v="2020-08-31T00:00:00"/>
    <s v="2013-05"/>
    <s v="16"/>
    <s v="2020-07"/>
    <n v="0.92501103743402557"/>
    <n v="436555259.0728386"/>
    <n v="305588681.35098702"/>
    <d v="2029-05-13T00:00:00"/>
    <n v="8.7041095890410958"/>
    <n v="4.3843078519294892E-2"/>
    <n v="285371658.08955455"/>
    <n v="0.5"/>
    <s v="MEDIA"/>
    <x v="2"/>
    <n v="285371658.08955455"/>
  </r>
  <r>
    <n v="2606"/>
    <d v="2012-03-12T00:00:00"/>
    <d v="2012-03-07T00:00:00"/>
    <s v="JUZGADO 31 ADMINISTRATIVO DE DESCONGESTIÓN "/>
    <s v="05001333101720120014400"/>
    <s v="2019"/>
    <x v="0"/>
    <s v="JOSE MARTIN GOMEZ MOLINA; JOSE LUCAS GOMEZ; MARIA DEL CARMEN MOLINA; GUILLERMO DE JESUS GOMEZ MOLINA; JORGE IVAN GOMEZ MOLINA; JOSE NICOLAS GOMEZ MOLINA; MARGARITA MARIA GOMEZ MOLINA; GLORIA YANNETTE GOMEZ MOLINA; MARIA DEL SOCORRO GOMEZ MOLINA"/>
    <s v="LUISA FERNANDA CORREA MARIN"/>
    <n v="188359"/>
    <s v="REPARACIÓN DIRECTA"/>
    <s v="FALLA EN EL SERVICIO DE SALUD"/>
    <s v="MEDIO   "/>
    <s v="MEDIO   "/>
    <s v="MEDIO   "/>
    <s v="MEDIO   "/>
    <n v="0.5"/>
    <s v="MEDIA"/>
    <n v="4296831000"/>
    <n v="0.6"/>
    <s v=" RECURSO DE APELACIÓN SENTENCIA"/>
    <m/>
    <s v="NO"/>
    <s v="NO"/>
    <s v="15 AÑOS "/>
    <s v="ERIKA HERNANDEZ  BOLIVAR"/>
    <n v="2784"/>
    <d v="2014-08-28T00:00:00"/>
    <n v="170192"/>
    <s v="SECCIONAL DE SALUD Y PROTECCION SOCIAL"/>
    <s v="PARTE DEMANDANTE INTERPONE RECURSO DE APELACIÓN "/>
    <d v="2020-08-31T00:00:00"/>
    <s v="2012-03"/>
    <s v="15"/>
    <s v="2020-07"/>
    <n v="0.94771081207215102"/>
    <n v="4072153196.3467927"/>
    <n v="2443291917.8080754"/>
    <d v="2027-03-09T00:00:00"/>
    <n v="6.5232876712328771"/>
    <n v="4.3843078519294892E-2"/>
    <n v="2321116363.8071914"/>
    <n v="0.5"/>
    <s v="MEDIA"/>
    <x v="2"/>
    <n v="2321116363.8071914"/>
  </r>
  <r>
    <n v="2607"/>
    <d v="2008-05-20T00:00:00"/>
    <d v="2008-05-14T00:00:00"/>
    <s v="TRIBUNAL ADMINISTRATIVO DE ANTIOQUIA "/>
    <s v="05001233100020080066901"/>
    <s v="2019"/>
    <x v="0"/>
    <s v="MARIA NOHEMY VILLADA; DARIO DE JESUS MONCADA ALZATE"/>
    <s v="GLORIA DEL SOCORRO URREGO ZAPATA "/>
    <n v="128967"/>
    <s v="REPARACIÓN DIRECTA"/>
    <s v="FALLA EN EL SERVICIO DE SALUD"/>
    <s v="ALTO"/>
    <s v="MEDIO   "/>
    <s v="MEDIO   "/>
    <s v="ALTO"/>
    <n v="0.77499999999999991"/>
    <s v="ALTA"/>
    <n v="1390308000"/>
    <n v="0.7"/>
    <s v=" RECURSO DE APELACIÓN SENTENCIA"/>
    <n v="23437260"/>
    <s v="NO"/>
    <s v="NO"/>
    <s v="20 AÑOS "/>
    <s v="ERIKA HERNANDEZ  BOLIVAR"/>
    <n v="2784"/>
    <d v="2014-08-28T00:00:00"/>
    <n v="170192"/>
    <s v="SECCIONAL DE SALUD Y PROTECCION SOCIAL"/>
    <s v="SENTENCIA EN CONTRA "/>
    <d v="2020-08-31T00:00:00"/>
    <s v="2008-05"/>
    <s v="20"/>
    <s v="2020-07"/>
    <n v="1.0752499054610822"/>
    <n v="1494928545.5617864"/>
    <n v="1046449981.8932505"/>
    <d v="2028-05-15T00:00:00"/>
    <n v="7.7095890410958905"/>
    <n v="4.3843078519294892E-2"/>
    <n v="984891870.68942654"/>
    <n v="0.77499999999999991"/>
    <s v="ALTA"/>
    <x v="0"/>
    <n v="23437260"/>
  </r>
  <r>
    <n v="2608"/>
    <d v="2014-07-13T00:00:00"/>
    <d v="2014-03-14T00:00:00"/>
    <s v="TRIBUNAL ADMINISTRATIVO DE ANTIOQUIA "/>
    <s v="05001233300020140053300"/>
    <s v="2019"/>
    <x v="0"/>
    <s v="INDEPORTES ANTIOQUIA"/>
    <s v="BEATRIZ ELENA ESTRADA TOBON "/>
    <n v="63383"/>
    <s v="CONTRACTUAL"/>
    <s v="OTRAS"/>
    <s v="ALTO"/>
    <s v="MEDIO   "/>
    <s v="MEDIO   "/>
    <s v="ALTO"/>
    <n v="0.77499999999999991"/>
    <s v="ALTA"/>
    <n v="733000000"/>
    <n v="1"/>
    <s v=" ALEGATOS PRIMERA"/>
    <m/>
    <s v="NO"/>
    <s v="NO"/>
    <s v="7 AÑOS "/>
    <s v="ERIKA HERNANDEZ  BOLIVAR"/>
    <n v="2784"/>
    <d v="2014-08-28T00:00:00"/>
    <n v="170192"/>
    <s v="SECCIONAL DE SALUD Y PROTECCION SOCIAL"/>
    <s v="NULIDAD ACTO ADMINISTRATIVO DE LIQUIDACION UNILATERAL"/>
    <d v="2020-08-31T00:00:00"/>
    <s v="2014-07"/>
    <s v="7"/>
    <s v="2020-07"/>
    <n v="0.89647995697306138"/>
    <n v="657119808.461254"/>
    <n v="657119808.461254"/>
    <d v="2021-07-11T00:00:00"/>
    <n v="0.86027397260273974"/>
    <n v="4.3843078519294892E-2"/>
    <n v="652689365.06539965"/>
    <n v="0.77499999999999991"/>
    <s v="ALTA"/>
    <x v="0"/>
    <n v="652689365.06539965"/>
  </r>
  <r>
    <n v="2609"/>
    <d v="2010-10-11T00:00:00"/>
    <d v="2010-06-23T00:00:00"/>
    <s v="TRIBUNAL ADMINISTRATIVO DE ANTIOQUIA "/>
    <s v="05001233100020100173500"/>
    <s v="2019"/>
    <x v="0"/>
    <s v="LEON ALBERTO CORREA Y OTROS "/>
    <s v="MARVIN ALBERTO ACEVEDO DE LA OSA"/>
    <n v="113258"/>
    <s v="REPARACIÓN DIRECTA"/>
    <s v="FALLA EN EL SERVICIO DE SALUD"/>
    <s v="MEDIO   "/>
    <s v="MEDIO   "/>
    <s v="MEDIO   "/>
    <s v="MEDIO   "/>
    <n v="0.5"/>
    <s v="MEDIA"/>
    <n v="4635000000"/>
    <n v="0.6"/>
    <s v=" ALEGATOS DE SEGUNDA"/>
    <m/>
    <s v="NO"/>
    <s v="NO"/>
    <s v="20 AÑOS "/>
    <s v="ERIKA HERNANDEZ  BOLIVAR"/>
    <n v="2784"/>
    <d v="2014-08-28T00:00:00"/>
    <n v="170192"/>
    <s v="SECCIONAL DE SALUD Y PROTECCION SOCIAL"/>
    <m/>
    <d v="2020-08-31T00:00:00"/>
    <s v="2010-10"/>
    <s v="20"/>
    <s v="2020-07"/>
    <n v="1.0058842359196689"/>
    <n v="4662273433.4876652"/>
    <n v="2797364060.0925989"/>
    <d v="2030-10-06T00:00:00"/>
    <n v="10.104109589041096"/>
    <n v="4.3843078519294892E-2"/>
    <n v="2583695095.4247184"/>
    <n v="0.5"/>
    <s v="MEDIA"/>
    <x v="2"/>
    <n v="2583695095.4247184"/>
  </r>
  <r>
    <n v="2610"/>
    <d v="2014-02-09T00:00:00"/>
    <d v="2014-01-29T00:00:00"/>
    <s v="JUZGADO DIECISIETE ADMINISTRATIVO DE MEDELLIN "/>
    <s v="05001333301720140071100"/>
    <s v="2019"/>
    <x v="0"/>
    <s v="FROILAN DE JESUS ARCILA MONSALVE,  JORGE HUMBERTO ARCILA, CARLOS AJVIER TABARES ARCILA, HERNAN DARIO ARCILA, DEICI  CATALINA AGUDELO MESA, ANA FABIOLA AGUDELO, RODOLFO AGUDELO ARCILA, JOSE MIGUEL RAMIREZ AGUDELO "/>
    <s v="JORGE HUMBERTO ARCILA HERRERA "/>
    <n v="1661810"/>
    <s v="REPARACIÓN DIRECTA"/>
    <s v="FALLA EN EL SERVICIO DE SALUD"/>
    <s v="MEDIO   "/>
    <s v="MEDIO   "/>
    <s v="MEDIO   "/>
    <s v="MEDIO   "/>
    <n v="0.5"/>
    <s v="MEDIA"/>
    <n v="703117800"/>
    <n v="0.9"/>
    <s v=" SENTENCIA 1RA FAVORABLE"/>
    <m/>
    <s v="NO"/>
    <s v="NO"/>
    <s v="7 AÑOS "/>
    <s v="ERIKA HERNANDEZ  BOLIVAR"/>
    <n v="2784"/>
    <d v="2014-08-28T00:00:00"/>
    <n v="170192"/>
    <s v="SECCIONAL DE SALUD Y PROTECCION SOCIAL"/>
    <m/>
    <d v="2020-08-31T00:00:00"/>
    <s v="2014-02"/>
    <s v="7"/>
    <s v="2020-07"/>
    <n v="0.91072959452734203"/>
    <n v="640350188.89895678"/>
    <n v="576315170.0090611"/>
    <d v="2021-02-07T00:00:00"/>
    <n v="0.43835616438356162"/>
    <n v="4.3843078519294892E-2"/>
    <n v="574331940.95234096"/>
    <n v="0.5"/>
    <s v="MEDIA"/>
    <x v="2"/>
    <n v="574331940.95234096"/>
  </r>
  <r>
    <n v="2611"/>
    <d v="2015-01-23T00:00:00"/>
    <d v="2014-06-10T00:00:00"/>
    <s v="TRIBUNAL ADMINISTRATIVO DE ANTIOQUIA "/>
    <s v="05001233300020140100500"/>
    <s v="2019"/>
    <x v="0"/>
    <s v="COMFENALCO ANTIOQUIA"/>
    <s v="JORGE EDUARDO VALLEJO BRAVO "/>
    <n v="40134"/>
    <s v="REPARACIÓN DIRECTA"/>
    <s v="FALLA EN EL SERVICIO DE SALUD"/>
    <s v="ALTO"/>
    <s v="MEDIO   "/>
    <s v="MEDIO   "/>
    <s v="MEDIO   "/>
    <n v="0.6"/>
    <s v="ALTA"/>
    <n v="116842578719"/>
    <n v="0.8"/>
    <s v=" OTRA"/>
    <m/>
    <s v="NO"/>
    <s v="NO"/>
    <s v="8 AÑOS "/>
    <s v="ERIKA HERNANDEZ  BOLIVAR"/>
    <n v="2784"/>
    <d v="2014-08-28T00:00:00"/>
    <n v="170192"/>
    <s v="SECCIONAL DE SALUD Y PROTECCION SOCIAL"/>
    <s v="Se declara la caducidad parcial del medio de control de controversias contractuales, continua el proceso solo con vigencia 2011-2012 "/>
    <d v="2020-08-31T00:00:00"/>
    <s v="2015-01"/>
    <s v="8"/>
    <s v="2020-07"/>
    <n v="0.88274698887786718"/>
    <n v="103142434536.92241"/>
    <n v="82513947629.537933"/>
    <d v="2023-01-21T00:00:00"/>
    <n v="2.3917808219178083"/>
    <n v="4.3843078519294892E-2"/>
    <n v="80976483637.886108"/>
    <n v="0.6"/>
    <s v="ALTA"/>
    <x v="0"/>
    <n v="80976483637.886108"/>
  </r>
  <r>
    <n v="2612"/>
    <d v="2019-05-27T00:00:00"/>
    <d v="2018-10-26T00:00:00"/>
    <s v="JUZGADO TRECE LABORAL DEL CIRCUITO DE MEDELLIN"/>
    <s v="05001310501320180067000"/>
    <s v="2019"/>
    <x v="1"/>
    <s v="ALIANZA MEDELLIN ANTIOQUIA SAS EPS SAVIA SALUD"/>
    <s v="FRANCISCO JAVIER GIL GOMEZ "/>
    <n v="89129"/>
    <s v="ORDINARIA"/>
    <s v="OTRAS"/>
    <s v="ALTO"/>
    <s v="MEDIO   "/>
    <s v="MEDIO   "/>
    <s v="MEDIO   "/>
    <n v="0.6"/>
    <s v="ALTA"/>
    <n v="42230851789"/>
    <n v="0.75"/>
    <s v="CONTESTACIÓN"/>
    <m/>
    <s v="NO"/>
    <s v="NO"/>
    <s v="5 AÑOS "/>
    <s v="ERIKA HERNANDEZ  BOLIVAR"/>
    <n v="2784"/>
    <d v="2014-08-28T00:00:00"/>
    <n v="170192"/>
    <s v="SECCIONAL DE SALUD Y PROTECCION SOCIAL"/>
    <s v="RECOBRO DE COSTO DE ATENCIONES EN SALUD "/>
    <d v="2020-08-31T00:00:00"/>
    <s v="2019-05"/>
    <s v="5"/>
    <s v="2020-07"/>
    <n v="1.0246973838344398"/>
    <n v="43273843345.288269"/>
    <n v="32455382508.966202"/>
    <d v="2024-05-25T00:00:00"/>
    <n v="3.7342465753424658"/>
    <n v="4.3843078519294892E-2"/>
    <n v="31516172464.076633"/>
    <n v="0.6"/>
    <s v="ALTA"/>
    <x v="0"/>
    <n v="31516172464.076633"/>
  </r>
  <r>
    <n v="2613"/>
    <d v="2015-01-22T00:00:00"/>
    <d v="2014-07-22T00:00:00"/>
    <s v="TRIBUNAL ADMINISTRATIVO DE ANTIOQUIA "/>
    <s v="05001233300020140120500"/>
    <s v="2019"/>
    <x v="0"/>
    <s v="CCF COMFAMA"/>
    <s v="Hernando Yepes Arcila"/>
    <n v="10009"/>
    <s v="CONTRACTUAL"/>
    <s v="INCUMPLIMIENTO"/>
    <s v="ALTO"/>
    <s v="MEDIO   "/>
    <s v="MEDIO   "/>
    <s v="ALTO"/>
    <n v="0.77499999999999991"/>
    <s v="ALTA"/>
    <n v="219000000000"/>
    <n v="0.4"/>
    <s v=" ALEGATOS DE SEGUNDA"/>
    <n v="0"/>
    <s v="NO"/>
    <s v="NO"/>
    <s v="7 AÑOS "/>
    <s v="ERIKA HERNANDEZ  BOLIVAR"/>
    <n v="2784"/>
    <d v="2014-08-28T00:00:00"/>
    <n v="170192"/>
    <s v="SECCIONAL DE SALUD Y PROTECCION SOCIAL"/>
    <s v="A DESPACHO PARA FALLO DE SEGUNDA "/>
    <d v="2020-08-31T00:00:00"/>
    <s v="2015-01"/>
    <s v="7"/>
    <s v="2020-07"/>
    <n v="0.88274698887786718"/>
    <n v="193321590564.2529"/>
    <n v="77328636225.701157"/>
    <d v="2022-01-20T00:00:00"/>
    <n v="1.3890410958904109"/>
    <n v="4.3843078519294892E-2"/>
    <n v="76488558056.035065"/>
    <n v="0.77499999999999991"/>
    <s v="ALTA"/>
    <x v="0"/>
    <n v="76488558056.035065"/>
  </r>
  <r>
    <n v="2614"/>
    <d v="2015-12-11T00:00:00"/>
    <d v="2015-10-01T00:00:00"/>
    <s v="JUZGADO QUINTO ADMINISTRATIVO ORAL  "/>
    <s v="05001333300520150109200"/>
    <s v="2019"/>
    <x v="0"/>
    <s v="OSCAR DARIO VELASQUEZ "/>
    <s v="AIBAN DARIO HERRERA VILLA "/>
    <n v="185517"/>
    <s v="REPARACIÓN DIRECTA"/>
    <s v="FALLA EN EL SERVICIO DE SALUD"/>
    <s v="MEDIO   "/>
    <s v="MEDIO   "/>
    <s v="MEDIO   "/>
    <s v="MEDIO   "/>
    <n v="0.5"/>
    <s v="MEDIA"/>
    <n v="156248400"/>
    <n v="0.8"/>
    <s v=" AUDIENCIA DE PRUEBAS"/>
    <m/>
    <s v="NO"/>
    <s v="NO"/>
    <s v="7 AÑOS "/>
    <s v="ERIKA HERNANDEZ  BOLIVAR"/>
    <n v="2784"/>
    <d v="2014-08-28T00:00:00"/>
    <n v="170192"/>
    <s v="SECCIONAL DE SALUD Y PROTECCION SOCIAL"/>
    <m/>
    <d v="2020-08-31T00:00:00"/>
    <s v="2015-12"/>
    <s v="7"/>
    <s v="2020-07"/>
    <n v="0.8321082718324041"/>
    <n v="130015586.1005782"/>
    <n v="104012468.88046257"/>
    <d v="2022-12-09T00:00:00"/>
    <n v="2.2739726027397262"/>
    <n v="4.3843078519294892E-2"/>
    <n v="102169035.71358381"/>
    <n v="0.5"/>
    <s v="MEDIA"/>
    <x v="2"/>
    <n v="102169035.71358381"/>
  </r>
  <r>
    <n v="2615"/>
    <d v="2014-12-16T00:00:00"/>
    <d v="2014-09-08T00:00:00"/>
    <s v="JUZGADO VEINTE ADMINISTRATIVO ORAL DEL CIRCUITO DE MEDELLIN "/>
    <s v="05001333302020140130500"/>
    <s v="2019"/>
    <x v="0"/>
    <s v="LUZ MARINA PEREZ PEREZ"/>
    <s v="ALEJANDRO MORQALES DUSSAN"/>
    <n v="117635"/>
    <s v="NULIDAD Y RESTABLECIMIENTO DEL DERECHO "/>
    <s v="RELIQUIDACIÓN DE LA PENSIÓN"/>
    <s v="ALTO"/>
    <s v="MEDIO   "/>
    <s v="MEDIO   "/>
    <s v="BAJO"/>
    <n v="0.4425"/>
    <s v="MEDIA"/>
    <n v="15023631"/>
    <n v="1"/>
    <s v=" ALEGATOS DE SEGUNDA"/>
    <m/>
    <s v="NO"/>
    <s v="NO"/>
    <s v="8 AÑOS "/>
    <s v="ERIKA HERNANDEZ  BOLIVAR"/>
    <n v="2784"/>
    <d v="2014-08-28T00:00:00"/>
    <n v="170192"/>
    <s v="SECCIONAL DE SALUD Y PROTECCION SOCIAL"/>
    <s v="FALLO A FAVOR DE LA SECRETARIA "/>
    <d v="2020-08-31T00:00:00"/>
    <s v="2014-12"/>
    <s v="8"/>
    <s v="2020-07"/>
    <n v="0.88843442213904433"/>
    <n v="13347510.925915232"/>
    <n v="13347510.925915232"/>
    <d v="2022-12-14T00:00:00"/>
    <n v="2.2876712328767121"/>
    <n v="4.3843078519294892E-2"/>
    <n v="13109538.116309779"/>
    <n v="0.4425"/>
    <s v="MEDIA"/>
    <x v="2"/>
    <n v="13109538.116309779"/>
  </r>
  <r>
    <n v="2616"/>
    <d v="2016-11-21T00:00:00"/>
    <d v="2016-10-26T00:00:00"/>
    <s v="TRIBUNAL ADMINISTRATIVO DE ANTIOQUIA "/>
    <s v="05001233300020160240300"/>
    <s v="2019"/>
    <x v="0"/>
    <s v="DOLLY ESPERANZA GUZMAN MORALES "/>
    <s v="NICOLAS RESTREPO CORREA"/>
    <n v="244435"/>
    <s v="NULIDAD Y RESTABLECIMIENTO DEL DERECHO - LABORAL"/>
    <s v="RELIQUIDACIÓN DE LA PENSIÓN"/>
    <s v="ALTO"/>
    <s v="MEDIO   "/>
    <s v="MEDIO   "/>
    <s v="BAJO"/>
    <n v="0.4425"/>
    <s v="MEDIA"/>
    <n v="106798072"/>
    <n v="0.95"/>
    <s v=" ALEGATOS PRIMERA"/>
    <n v="0"/>
    <s v="NO"/>
    <s v="NO"/>
    <s v="7 AÑOS "/>
    <s v="ERIKA HERNANDEZ  BOLIVAR"/>
    <n v="2784"/>
    <d v="2014-08-28T00:00:00"/>
    <n v="170192"/>
    <s v="SECCIONAL DE SALUD Y PROTECCION SOCIAL"/>
    <m/>
    <d v="2020-08-31T00:00:00"/>
    <s v="2016-11"/>
    <s v="7"/>
    <s v="2020-07"/>
    <n v="0.79016316489215555"/>
    <n v="84387902.575900301"/>
    <n v="80168507.447105289"/>
    <d v="2023-11-20T00:00:00"/>
    <n v="3.2219178082191782"/>
    <n v="4.3843078519294892E-2"/>
    <n v="78162825.20284918"/>
    <n v="0.4425"/>
    <s v="MEDIA"/>
    <x v="2"/>
    <n v="78162825.20284918"/>
  </r>
  <r>
    <n v="2617"/>
    <d v="2017-09-20T00:00:00"/>
    <d v="2017-07-07T00:00:00"/>
    <s v="JUZGADO VEINTITRES ADMINISTRATIVO DEL CIRCUITO DE MEDELLIN "/>
    <s v="05001333302320170034500"/>
    <s v="2019"/>
    <x v="0"/>
    <s v="DROGUERIA BIOENERGETICA ARCO IRIS SAS"/>
    <s v="JOSE LIBARDO LOPEZ MONTES "/>
    <n v="31911"/>
    <s v="NULIDAD Y RESTABLECIMIENTO DEL DERECHO"/>
    <s v="OTRAS"/>
    <s v="MEDIO   "/>
    <s v="MEDIO   "/>
    <s v="MEDIO   "/>
    <s v="MEDIO   "/>
    <n v="0.5"/>
    <s v="MEDIA"/>
    <n v="168383000"/>
    <n v="1"/>
    <s v="AUDIENCIA INICIAL O PRIMERA AUDIENCIA"/>
    <m/>
    <s v="NO"/>
    <s v="NO"/>
    <s v="7 AÑOS "/>
    <s v="ERIKA HERNANDEZ  BOLIVAR"/>
    <n v="2784"/>
    <d v="2014-08-28T00:00:00"/>
    <n v="170192"/>
    <s v="SECCIONAL DE SALUD Y PROTECCION SOCIAL"/>
    <m/>
    <d v="2020-08-31T00:00:00"/>
    <s v="2017-09"/>
    <s v="7"/>
    <s v="2020-07"/>
    <n v="0.76038333983224338"/>
    <n v="128035627.91097264"/>
    <n v="128035627.91097264"/>
    <d v="2024-09-18T00:00:00"/>
    <n v="4.0520547945205481"/>
    <n v="4.3843078519294892E-2"/>
    <n v="124020131.63387245"/>
    <n v="0.5"/>
    <s v="MEDIA"/>
    <x v="2"/>
    <n v="124020131.63387245"/>
  </r>
  <r>
    <n v="2618"/>
    <d v="2018-01-22T00:00:00"/>
    <d v="2017-12-05T00:00:00"/>
    <s v="JUZGADO PRIMERO ADMINISTRATIVO DEL CIRCUITO DE MEDELLIN"/>
    <s v="05001333300120170064200"/>
    <s v="2019"/>
    <x v="0"/>
    <s v="LUIS FELIPE MONTOYA MORALES "/>
    <s v="CARLOS ALBERTO VARGAS FLOREZ "/>
    <n v="81576"/>
    <s v="NULIDAD Y RESTABLECIMIENTO DEL DERECHO"/>
    <s v="RELIQUIDACIÓN DE LA PENSIÓN"/>
    <s v="ALTO"/>
    <s v="MEDIO   "/>
    <s v="MEDIO   "/>
    <s v="ALTO"/>
    <n v="0.77499999999999991"/>
    <s v="ALTA"/>
    <n v="11715058"/>
    <n v="1"/>
    <s v=" ALEGATOS PRIMERA"/>
    <m/>
    <s v="NO"/>
    <s v="NO"/>
    <s v="7 AÑOS "/>
    <s v="ERIKA HERNANDEZ  BOLIVAR"/>
    <n v="2784"/>
    <d v="2014-08-28T00:00:00"/>
    <n v="170192"/>
    <s v="SECCIONAL DE SALUD Y PROTECCION SOCIAL"/>
    <s v="REGISTRO DE SENTENCIA 31 DE JULIO DE 2020 - PROFERIDA EL 5 DE JUNIO DE 2020"/>
    <d v="2020-08-31T00:00:00"/>
    <s v="2018-01"/>
    <s v="7"/>
    <s v="2020-07"/>
    <n v="0.75126308387247931"/>
    <n v="8801090.6008249596"/>
    <n v="8801090.6008249596"/>
    <d v="2025-01-20T00:00:00"/>
    <n v="4.3917808219178083"/>
    <n v="4.3843078519294892E-2"/>
    <n v="8502323.1215691045"/>
    <n v="0.77499999999999991"/>
    <s v="ALTA"/>
    <x v="0"/>
    <n v="8502323.1215691045"/>
  </r>
  <r>
    <n v="2619"/>
    <d v="2018-06-22T00:00:00"/>
    <d v="2018-06-06T00:00:00"/>
    <s v="JUZGADO CUARTO ADMINISTRATIVO ORAL DE MEDELLIN "/>
    <s v="05001333300420180021200"/>
    <s v="2019"/>
    <x v="0"/>
    <s v="DEISY ALEJANDRA CARDONA MESA"/>
    <s v="PEDRO ANTONIO VASQUEZ MONSALVE "/>
    <n v="105465"/>
    <s v="REPARACIÓN DIRECTA"/>
    <s v="FALLA EN EL SERVICIO DE SALUD"/>
    <s v="MEDIO   "/>
    <s v="MEDIO   "/>
    <s v="MEDIO   "/>
    <s v="MEDIO   "/>
    <n v="0.5"/>
    <s v="MEDIA"/>
    <n v="1855458331"/>
    <n v="0.9"/>
    <s v="CONTESTACIÓN"/>
    <m/>
    <s v="NO"/>
    <s v="NO"/>
    <s v="8 AÑOS "/>
    <s v="ERIKA HERNANDEZ  BOLIVAR"/>
    <n v="2784"/>
    <d v="2014-08-28T00:00:00"/>
    <n v="170192"/>
    <s v="SECCIONAL DE SALUD Y PROTECCION SOCIAL"/>
    <m/>
    <d v="2020-08-31T00:00:00"/>
    <s v="2018-06"/>
    <s v="8"/>
    <s v="2020-07"/>
    <n v="0.73777124655030268"/>
    <n v="1368903805.7840142"/>
    <n v="1232013425.2056129"/>
    <d v="2026-06-20T00:00:00"/>
    <n v="5.8054794520547945"/>
    <n v="4.3843078519294892E-2"/>
    <n v="1177032531.7308102"/>
    <n v="0.5"/>
    <s v="MEDIA"/>
    <x v="2"/>
    <n v="1177032531.7308102"/>
  </r>
  <r>
    <n v="2620"/>
    <d v="2016-10-19T00:00:00"/>
    <d v="2016-10-10T00:00:00"/>
    <s v="JUZGADO QUINCE ADMINISTRATIVO DE MEDELLIN "/>
    <s v="05001333301520160076500"/>
    <s v="2019"/>
    <x v="0"/>
    <s v="COOPERTIVA DE HOSPITALES COHAN "/>
    <s v="CLAUDIA MARIA VELEZ VELEZ "/>
    <n v="94935"/>
    <s v="NULIDAD Y RESTABLECIMIENTO DEL DERECHO"/>
    <s v="OTRAS"/>
    <s v="BAJO"/>
    <s v="BAJO"/>
    <s v="BAJO"/>
    <s v="BAJO"/>
    <n v="0.05"/>
    <s v="REMOTA"/>
    <n v="193953486"/>
    <n v="1"/>
    <s v=" ALEGATOS PRIMERA"/>
    <m/>
    <s v="NO"/>
    <s v="NO"/>
    <s v="7 AÑOS "/>
    <s v="ERIKA HERNANDEZ  BOLIVAR"/>
    <n v="2784"/>
    <d v="2014-08-28T00:00:00"/>
    <n v="170192"/>
    <s v="SECCIONAL DE SALUD Y PROTECCION SOCIAL"/>
    <m/>
    <d v="2020-08-31T00:00:00"/>
    <s v="2016-10"/>
    <s v="7"/>
    <s v="2020-07"/>
    <n v="0.79104764067648514"/>
    <n v="153426447.50127968"/>
    <n v="153426447.50127968"/>
    <d v="2023-10-18T00:00:00"/>
    <n v="3.1315068493150684"/>
    <n v="4.3843078519294892E-2"/>
    <n v="149694365.19098383"/>
    <n v="0.05"/>
    <s v="REMOTA"/>
    <x v="1"/>
    <n v="0"/>
  </r>
  <r>
    <n v="2621"/>
    <d v="2019-04-05T00:00:00"/>
    <d v="2019-03-12T00:00:00"/>
    <s v="JUZGADO OCTAVO ADMINISTRATIVO ORAL DEL CIRCUITO"/>
    <s v="05001333300820190010800"/>
    <s v="2019"/>
    <x v="0"/>
    <s v="JAIME OVIDIO ALVAREZ VALLEJO Y OTROS "/>
    <s v="YOHN JAIRO PALACIO MENDOZA "/>
    <n v="281412"/>
    <s v="REPARACIÓN DIRECTA"/>
    <s v="FALLA EN EL SERVICIO DE SALUD"/>
    <s v="MEDIO   "/>
    <s v="MEDIO   "/>
    <s v="MEDIO   "/>
    <s v="MEDIO   "/>
    <n v="0.5"/>
    <s v="MEDIA"/>
    <n v="703898600"/>
    <n v="0.9"/>
    <s v="CONTESTACIÓN"/>
    <m/>
    <s v="NO"/>
    <s v="NO"/>
    <s v="8 AÑOS "/>
    <s v="ERIKA HERNANDEZ  BOLIVAR"/>
    <n v="2784"/>
    <d v="2014-08-28T00:00:00"/>
    <n v="170192"/>
    <s v="SECCIONAL DE SALUD Y PROTECCION SOCIAL"/>
    <m/>
    <d v="2020-08-31T00:00:00"/>
    <s v="2019-04"/>
    <s v="8"/>
    <s v="2020-07"/>
    <n v="1.0279083431257343"/>
    <n v="723543243.65452397"/>
    <n v="651188919.28907156"/>
    <d v="2027-04-03T00:00:00"/>
    <n v="6.5917808219178085"/>
    <n v="4.3843078519294892E-2"/>
    <n v="618293438.83771396"/>
    <n v="0.5"/>
    <s v="MEDIA"/>
    <x v="2"/>
    <n v="618293438.83771396"/>
  </r>
  <r>
    <n v="2622"/>
    <d v="2009-07-09T00:00:00"/>
    <d v="2009-05-12T00:00:00"/>
    <s v="CONSEJO DE ESTADO SEC 3a"/>
    <s v="05001233100020090075601"/>
    <s v="2019"/>
    <x v="0"/>
    <s v="GLORIA MARIA BARRIENTOS"/>
    <s v="JAVIER LEONIDAD VILLEGAS P."/>
    <n v="20944"/>
    <s v="REPARACIÓN DIRECTA"/>
    <s v="FALLA EN EL SERVICIO DE SALUD"/>
    <s v="BAJO"/>
    <s v="BAJO"/>
    <s v="BAJO"/>
    <s v="BAJO"/>
    <n v="0.05"/>
    <s v="REMOTA"/>
    <n v="46150000"/>
    <n v="0"/>
    <s v=" ALEGATOS DE SEGUNDA"/>
    <n v="0"/>
    <s v="NO"/>
    <s v="NO"/>
    <s v="15 AÑOS"/>
    <s v="JUAN CARLOS JIMENEZ ESCOBAR"/>
    <s v="N/A"/>
    <d v="1985-03-13T00:00:00"/>
    <n v="53595"/>
    <s v="SECCIONAL DE SALUD Y PROTECCION SOCIAL"/>
    <m/>
    <d v="2020-08-31T00:00:00"/>
    <s v="2009-07"/>
    <s v="15"/>
    <s v="2020-07"/>
    <n v="1.0272839251096806"/>
    <n v="47409153.143811762"/>
    <n v="0"/>
    <d v="2024-07-05T00:00:00"/>
    <n v="3.8465753424657536"/>
    <n v="4.3843078519294892E-2"/>
    <n v="0"/>
    <n v="0.05"/>
    <s v="REMOTA"/>
    <x v="1"/>
    <n v="0"/>
  </r>
  <r>
    <n v="2623"/>
    <d v="2010-11-12T00:00:00"/>
    <d v="2010-10-05T00:00:00"/>
    <s v="CORTE SUPREMA SALA LABORAL"/>
    <s v="05001310500120100094701"/>
    <s v="2019"/>
    <x v="1"/>
    <s v="LUCIA INES GARCES GARCES"/>
    <s v="EDWIN OSORIO RODRIGUEZ"/>
    <n v="18575"/>
    <s v="ORDINARIA"/>
    <s v="OTRAS"/>
    <s v="BAJO"/>
    <s v="BAJO"/>
    <s v="BAJO"/>
    <s v="BAJO"/>
    <n v="0.05"/>
    <s v="REMOTA"/>
    <n v="51500000"/>
    <n v="0"/>
    <s v="CASACIÓN"/>
    <n v="0"/>
    <s v="NO"/>
    <s v="NO"/>
    <s v="15 AÑOS"/>
    <s v="JUAN CARLOS JIMENEZ ESCOBAR"/>
    <s v="N/A"/>
    <d v="1985-03-13T00:00:00"/>
    <n v="53595"/>
    <s v="SECCIONAL DE SALUD Y PROTECCION SOCIAL"/>
    <m/>
    <d v="2020-08-31T00:00:00"/>
    <s v="2010-11"/>
    <s v="15"/>
    <s v="2020-07"/>
    <n v="1.0039362871828945"/>
    <n v="51702718.789919071"/>
    <n v="0"/>
    <d v="2025-11-08T00:00:00"/>
    <n v="5.1917808219178081"/>
    <n v="4.3843078519294892E-2"/>
    <n v="0"/>
    <n v="0.05"/>
    <s v="REMOTA"/>
    <x v="1"/>
    <n v="0"/>
  </r>
  <r>
    <n v="2624"/>
    <d v="2011-03-04T00:00:00"/>
    <d v="2010-07-15T00:00:00"/>
    <s v="JUZGADO ADMINISTRATIVO DE TURBO"/>
    <s v="05837333100120110024600"/>
    <s v="2019"/>
    <x v="0"/>
    <s v="OSCAR EMILIO RIVERA RIVERA"/>
    <s v="PAULA BETANCOURT CORREA"/>
    <n v="164897"/>
    <s v="REPARACIÓN DIRECTA"/>
    <s v="FALLA EN EL SERVICIO DE SALUD"/>
    <s v="BAJO"/>
    <s v="BAJO"/>
    <s v="BAJO"/>
    <s v="BAJO"/>
    <n v="0.05"/>
    <s v="REMOTA"/>
    <n v="348152924"/>
    <n v="0.5"/>
    <s v=" ALEGATOS PRIMERA"/>
    <n v="0"/>
    <s v="NO"/>
    <s v="NO"/>
    <s v="13 AÑOS"/>
    <s v="JUAN CARLOS JIMENEZ ESCOBAR"/>
    <s v="N/A"/>
    <d v="1985-03-13T00:00:00"/>
    <n v="53595"/>
    <s v="SECCIONAL DE SALUD Y PROTECCION SOCIAL"/>
    <m/>
    <d v="2020-08-31T00:00:00"/>
    <s v="2011-03"/>
    <s v="13"/>
    <s v="2020-07"/>
    <n v="0.97992544724956854"/>
    <n v="341163909.76194507"/>
    <n v="170581954.88097253"/>
    <d v="2024-02-29T00:00:00"/>
    <n v="3.4986301369863013"/>
    <n v="4.3843078519294892E-2"/>
    <n v="165952769.64853296"/>
    <n v="0.05"/>
    <s v="REMOTA"/>
    <x v="1"/>
    <n v="0"/>
  </r>
  <r>
    <n v="2625"/>
    <d v="2011-07-28T00:00:00"/>
    <d v="2012-03-05T00:00:00"/>
    <s v="JUZGADO 12 ADMINISTRATIVO "/>
    <s v="05001333102920110032500"/>
    <s v="2019"/>
    <x v="0"/>
    <s v="HEILER PALACIO RODRIGUEZ"/>
    <s v="JUAN CARLOS CASTAÑO M."/>
    <n v="133085"/>
    <s v="REPARACIÓN DIRECTA"/>
    <s v="FALLA EN EL SERVICIO DE SALUD"/>
    <s v="BAJO"/>
    <s v="BAJO"/>
    <s v="BAJO"/>
    <s v="BAJO"/>
    <n v="0.05"/>
    <s v="REMOTA"/>
    <n v="103106715"/>
    <n v="0.5"/>
    <s v=" ALEGATOS PRIMERA"/>
    <n v="0"/>
    <s v="NO"/>
    <s v="NO"/>
    <s v="12 AÑOS"/>
    <s v="JUAN CARLOS JIMENEZ ESCOBAR"/>
    <s v="N/A"/>
    <d v="1985-03-13T00:00:00"/>
    <n v="53595"/>
    <s v="SECCIONAL DE SALUD Y PROTECCION SOCIAL"/>
    <m/>
    <d v="2020-08-31T00:00:00"/>
    <s v="2011-07"/>
    <s v="12"/>
    <s v="2020-07"/>
    <n v="0.97153630923749901"/>
    <n v="100171917.34870268"/>
    <n v="50085958.674351342"/>
    <d v="2023-07-25T00:00:00"/>
    <n v="2.8986301369863012"/>
    <n v="4.3843078519294892E-2"/>
    <n v="48957196.35526894"/>
    <n v="0.05"/>
    <s v="REMOTA"/>
    <x v="1"/>
    <n v="0"/>
  </r>
  <r>
    <n v="2626"/>
    <d v="2013-02-04T00:00:00"/>
    <d v="2012-11-29T00:00:00"/>
    <s v="JUZGADO 12 ADMINISTRTIVO"/>
    <s v="05001333301220120042900"/>
    <s v="2019"/>
    <x v="0"/>
    <s v="ALBA NELLY GARCIA CASTAÑO"/>
    <s v="CRISTIAN ANDRES SANCHEZ GIL"/>
    <n v="150267"/>
    <s v="REPARACIÓN DIRECTA"/>
    <s v="FALLA EN EL SERVICIO DE SALUD"/>
    <s v="MEDIO   "/>
    <s v="MEDIO   "/>
    <s v="MEDIO   "/>
    <s v="MEDIO   "/>
    <n v="0.5"/>
    <s v="MEDIA"/>
    <n v="793833360"/>
    <n v="0.5"/>
    <s v="AUDIENCIA INICIAL O PRIMERA AUDIENCIA"/>
    <n v="793833360"/>
    <s v="NO"/>
    <s v="NO"/>
    <s v="10AÑOS"/>
    <s v="JUAN CARLOS JIMENEZ ESCOBAR"/>
    <s v="N/A"/>
    <d v="1985-03-13T00:00:00"/>
    <n v="53595"/>
    <s v="SECCIONAL DE SALUD Y PROTECCION SOCIAL"/>
    <m/>
    <d v="2020-08-31T00:00:00"/>
    <s v="2013-02"/>
    <s v="10"/>
    <s v="2020-07"/>
    <n v="0.93184862868713714"/>
    <n v="739732527.92210245"/>
    <n v="369866263.96105123"/>
    <d v="2023-02-02T00:00:00"/>
    <n v="2.4246575342465753"/>
    <n v="4.3843078519294892E-2"/>
    <n v="362880798.13869047"/>
    <n v="0.5"/>
    <s v="MEDIA"/>
    <x v="0"/>
    <n v="793833360"/>
  </r>
  <r>
    <n v="2627"/>
    <d v="2012-09-18T00:00:00"/>
    <d v="2012-06-21T00:00:00"/>
    <s v="JUZGADO 32 ADMINISTRATIVO"/>
    <s v="05001333101420120043100"/>
    <s v="2019"/>
    <x v="0"/>
    <s v="LUIS EDUARDO VAHOS MESA"/>
    <s v="DARIO ARREDONDEO SIERRA "/>
    <n v="63382"/>
    <s v="REPARACIÓN DIRECTA"/>
    <s v="FALLA EN EL SERVICIO DE SALUD"/>
    <s v="MEDIO   "/>
    <s v="MEDIO   "/>
    <s v="MEDIO   "/>
    <s v="MEDIO   "/>
    <n v="0.5"/>
    <s v="MEDIA"/>
    <n v="963390000"/>
    <n v="0.5"/>
    <s v=" RECURSO DE APELACIÓN SENTENCIA"/>
    <n v="0"/>
    <s v="NO"/>
    <s v="NO"/>
    <s v="10 AÑOS"/>
    <s v="JUAN CARLOS JIMENEZ ESCOBAR"/>
    <s v="N/A"/>
    <d v="1985-03-13T00:00:00"/>
    <n v="53595"/>
    <s v="SECCIONAL DE SALUD Y PROTECCION SOCIAL"/>
    <m/>
    <d v="2020-08-31T00:00:00"/>
    <s v="2012-09"/>
    <s v="10"/>
    <s v="2020-07"/>
    <n v="0.93985918354073683"/>
    <n v="905450938.83131051"/>
    <n v="452725469.41565526"/>
    <d v="2022-09-16T00:00:00"/>
    <n v="2.043835616438356"/>
    <n v="4.3843078519294892E-2"/>
    <n v="445507259.1860981"/>
    <n v="0.5"/>
    <s v="MEDIA"/>
    <x v="2"/>
    <n v="445507259.1860981"/>
  </r>
  <r>
    <n v="2628"/>
    <d v="2013-07-10T00:00:00"/>
    <d v="2013-05-31T00:00:00"/>
    <s v="TRIBUNAL ADMINISTRATIVO "/>
    <s v="05001333302320130051902"/>
    <s v="2019"/>
    <x v="0"/>
    <s v="AGUSTIN TAMYO FIERRO "/>
    <s v="JOSE R GUTIERREZ GALEANO"/>
    <n v="124837"/>
    <s v="REPARACIÓN DIRECTA"/>
    <s v="FALLA EN EL SERVICIO OTRAS CAUSAS"/>
    <s v="MEDIO   "/>
    <s v="MEDIO   "/>
    <s v="MEDIO   "/>
    <s v="MEDIO   "/>
    <n v="0.5"/>
    <s v="MEDIA"/>
    <n v="4000000"/>
    <n v="0.5"/>
    <s v=" SENTENCIA 1RA FAVORABLE"/>
    <n v="0"/>
    <s v="NO"/>
    <s v="NO"/>
    <s v="9 AÑOS"/>
    <s v="JUAN CARLOS JIMENEZ ESCOBAR"/>
    <s v="N/A"/>
    <d v="1985-03-13T00:00:00"/>
    <n v="53595"/>
    <s v="SECCIONAL DE SALUD Y PROTECCION SOCIAL"/>
    <m/>
    <d v="2020-08-31T00:00:00"/>
    <s v="2013-07"/>
    <s v="9"/>
    <s v="2020-07"/>
    <n v="0.92242982903087822"/>
    <n v="3689719.316123513"/>
    <n v="1844859.6580617565"/>
    <d v="2022-07-08T00:00:00"/>
    <n v="1.8520547945205479"/>
    <n v="4.3843078519294892E-2"/>
    <n v="1818185.3936343726"/>
    <n v="0.5"/>
    <s v="MEDIA"/>
    <x v="2"/>
    <n v="1818185.3936343726"/>
  </r>
  <r>
    <n v="2629"/>
    <d v="2013-12-13T00:00:00"/>
    <d v="2013-10-28T00:00:00"/>
    <s v="JUZGADO 4 ADMINISTRATIVO"/>
    <s v="05001333300420130067600"/>
    <s v="2019"/>
    <x v="0"/>
    <s v="JORGE IVAN BEDOYA ESCOBAR"/>
    <s v="FABIO GALEANO CANO"/>
    <n v="13326"/>
    <s v="REPARACIÓN DIRECTA"/>
    <s v="FALLA EN EL SERVICIO OTRAS CAUSAS"/>
    <s v="MEDIO   "/>
    <s v="MEDIO   "/>
    <s v="MEDIO   "/>
    <s v="MEDIO   "/>
    <n v="0.5"/>
    <s v="MEDIA"/>
    <n v="1192000000"/>
    <n v="0"/>
    <s v=" SENTENCIA 1RA FAVORABLE"/>
    <n v="5499625"/>
    <s v="NO"/>
    <s v="NO"/>
    <s v="9 AÑOS"/>
    <s v="JUAN CARLOS JIMENEZ ESCOBAR"/>
    <s v="N/A"/>
    <d v="1985-03-13T00:00:00"/>
    <n v="53595"/>
    <s v="SECCIONAL DE SALUD Y PROTECCION SOCIAL"/>
    <m/>
    <d v="2020-08-31T00:00:00"/>
    <s v="2013-12"/>
    <s v="9"/>
    <s v="2020-07"/>
    <n v="0.92093050530492648"/>
    <n v="1097749162.3234723"/>
    <n v="0"/>
    <d v="2022-12-11T00:00:00"/>
    <n v="2.2794520547945205"/>
    <n v="4.3843078519294892E-2"/>
    <n v="0"/>
    <n v="0.5"/>
    <s v="MEDIA"/>
    <x v="0"/>
    <n v="5499625"/>
  </r>
  <r>
    <n v="2630"/>
    <d v="2014-02-18T00:00:00"/>
    <d v="2013-12-18T00:00:00"/>
    <s v="JUZGADO 33 LABORAL BOGOTA"/>
    <s v="05001310503320130076100"/>
    <s v="2019"/>
    <x v="1"/>
    <s v="CARLOS MANUEL CORTES MORENO"/>
    <s v="MIRTA BEATRIZ ALARCON ROJAS"/>
    <n v="15850"/>
    <s v="NULIDAD Y RESTABLECIMIENTO DEL DERECHO - LABORAL"/>
    <s v="RELIQUIDACIÓN DE LA PENSIÓN"/>
    <s v="MEDIO   "/>
    <s v="MEDIO   "/>
    <s v="MEDIO   "/>
    <s v="MEDIO   "/>
    <n v="0.5"/>
    <s v="MEDIA"/>
    <n v="11790000"/>
    <n v="0.3"/>
    <s v="AUDIENCIA INICIAL O PRIMERA AUDIENCIA"/>
    <n v="0"/>
    <s v="NO"/>
    <s v="NO"/>
    <s v="9 AÑOS"/>
    <s v="SIN APODERADO"/>
    <s v="N/A"/>
    <s v="N/A"/>
    <s v="N/A"/>
    <s v="SECCIONAL DE SALUD Y PROTECCION SOCIAL"/>
    <m/>
    <d v="2020-08-31T00:00:00"/>
    <s v="2014-02"/>
    <s v="9"/>
    <s v="2020-07"/>
    <n v="0.91072959452734203"/>
    <n v="10737501.919477362"/>
    <n v="3221250.5758432085"/>
    <d v="2023-02-16T00:00:00"/>
    <n v="2.463013698630137"/>
    <n v="4.3843078519294892E-2"/>
    <n v="3159459.4235158791"/>
    <n v="0.5"/>
    <s v="MEDIA"/>
    <x v="2"/>
    <n v="3159459.4235158791"/>
  </r>
  <r>
    <n v="2631"/>
    <d v="2013-11-07T00:00:00"/>
    <d v="2013-10-08T00:00:00"/>
    <s v="JUZGADO 25 ADMINISTRATIVO"/>
    <s v="05001333302520130084600"/>
    <s v="2019"/>
    <x v="0"/>
    <s v="WILBER ADOLFO AGUDELO C"/>
    <s v="CARLOS FERNANDO SOTO DUQUE"/>
    <n v="129837"/>
    <s v="REPARACIÓN DIRECTA"/>
    <s v="FALLA EN EL SERVICIO DE SALUD"/>
    <s v="BAJO"/>
    <s v="BAJO"/>
    <s v="BAJO"/>
    <s v="BAJO"/>
    <n v="0.05"/>
    <s v="REMOTA"/>
    <n v="613134714"/>
    <n v="0"/>
    <s v=" AUDIENCIA DE PRUEBAS"/>
    <n v="0"/>
    <s v="NO"/>
    <s v="NO"/>
    <s v="8 AÑOS"/>
    <s v="JUAN CARLOS JIMENEZ ESCOBAR"/>
    <s v="N/A"/>
    <d v="1985-03-13T00:00:00"/>
    <n v="53595"/>
    <s v="SECCIONAL DE SALUD Y PROTECCION SOCIAL"/>
    <m/>
    <d v="2020-08-31T00:00:00"/>
    <s v="2013-11"/>
    <s v="8"/>
    <s v="2020-07"/>
    <n v="0.92335772840874586"/>
    <n v="566142676.72758603"/>
    <n v="0"/>
    <d v="2021-11-05T00:00:00"/>
    <n v="1.1808219178082191"/>
    <n v="4.3843078519294892E-2"/>
    <n v="0"/>
    <n v="0.05"/>
    <s v="REMOTA"/>
    <x v="1"/>
    <n v="0"/>
  </r>
  <r>
    <n v="2632"/>
    <d v="2014-01-23T00:00:00"/>
    <d v="2013-11-12T00:00:00"/>
    <s v="JUZGADO 26 ADMINISTRATIVO"/>
    <s v="05001333302620130108400"/>
    <s v="2019"/>
    <x v="0"/>
    <s v="JUAN FRANCISCO CHALARCA"/>
    <s v="ANGELA GIRALDO RAMIREZ"/>
    <n v="157351"/>
    <s v="REPARACIÓN DIRECTA"/>
    <s v="FALLA EN EL SERVICIO DE SALUD"/>
    <s v="BAJO"/>
    <s v="BAJO"/>
    <s v="BAJO"/>
    <s v="BAJO"/>
    <n v="0.05"/>
    <s v="REMOTA"/>
    <n v="648450000"/>
    <n v="0"/>
    <s v=" ALEGATOS PRIMERA"/>
    <n v="648450000"/>
    <s v="NO"/>
    <s v="NO"/>
    <s v="8 AÑOS"/>
    <s v="JUAN CARLOS JIMENEZ ESCOBAR"/>
    <s v="N/A"/>
    <d v="1985-03-13T00:00:00"/>
    <n v="53595"/>
    <s v="SECCIONAL DE SALUD Y PROTECCION SOCIAL"/>
    <m/>
    <d v="2020-08-31T00:00:00"/>
    <s v="2014-01"/>
    <s v="8"/>
    <s v="2020-07"/>
    <n v="0.9164741666388736"/>
    <n v="594287673.35697758"/>
    <n v="0"/>
    <d v="2022-01-21T00:00:00"/>
    <n v="1.3917808219178083"/>
    <n v="4.3843078519294892E-2"/>
    <n v="0"/>
    <n v="0.05"/>
    <s v="REMOTA"/>
    <x v="0"/>
    <n v="648450000"/>
  </r>
  <r>
    <n v="2633"/>
    <d v="2014-03-11T00:00:00"/>
    <d v="2014-06-05T00:00:00"/>
    <s v="JUZGADO 28 ADMINISTRATIVO"/>
    <s v="05001333302820140029401"/>
    <s v="2019"/>
    <x v="0"/>
    <s v="ANA LUCINDA PACHECO VARGAS"/>
    <s v="JORGE A MORENO SALDARRIAGA"/>
    <n v="106739"/>
    <s v="NULIDAD Y RESTABLECIMIENTO DEL DERECHO - LABORAL"/>
    <s v="RELIQUIDACIÓN DE LA PENSIÓN"/>
    <s v="BAJO"/>
    <s v="BAJO"/>
    <s v="BAJO"/>
    <s v="MEDIO   "/>
    <n v="0.20749999999999999"/>
    <s v="BAJA"/>
    <n v="36254000"/>
    <n v="0.3"/>
    <s v=" RECURSO DE APELACIÓN SENTENCIA"/>
    <n v="1200000"/>
    <s v="NO"/>
    <s v="NO"/>
    <s v="8 AÑOS"/>
    <s v="JUAN CARLOS JIMENEZ ESCOBAR"/>
    <s v="N/A"/>
    <d v="1985-03-13T00:00:00"/>
    <n v="53595"/>
    <s v="SECCIONAL DE SALUD Y PROTECCION SOCIAL"/>
    <m/>
    <d v="2020-08-31T00:00:00"/>
    <s v="2014-03"/>
    <s v="8"/>
    <s v="2020-07"/>
    <n v="0.90715368066565749"/>
    <n v="32887949.538852748"/>
    <n v="9866384.8616558239"/>
    <d v="2022-03-09T00:00:00"/>
    <n v="1.5205479452054795"/>
    <n v="4.3843078519294892E-2"/>
    <n v="9749111.7927991319"/>
    <n v="0.20749999999999999"/>
    <s v="BAJA"/>
    <x v="0"/>
    <n v="1200000"/>
  </r>
  <r>
    <n v="2634"/>
    <d v="2014-09-30T00:00:00"/>
    <d v="2014-08-19T00:00:00"/>
    <s v="JUZGADO 17 ADMINISTRATIVO"/>
    <s v="05001333301720140033200"/>
    <s v="2019"/>
    <x v="0"/>
    <s v="MARIA ELCIDIA SEPULVEDA"/>
    <s v="ADRIANA GALLEGO OSORIO"/>
    <n v="178327"/>
    <s v="REPARACIÓN DIRECTA"/>
    <s v="FALLA EN EL SERVICIO DE SALUD"/>
    <s v="BAJO"/>
    <s v="BAJO"/>
    <s v="BAJO"/>
    <s v="BAJO"/>
    <n v="0.05"/>
    <s v="REMOTA"/>
    <n v="468727000"/>
    <n v="0.2"/>
    <s v=" ALEGATOS PRIMERA"/>
    <n v="568000000"/>
    <s v="NO"/>
    <s v="NO"/>
    <s v="8 AÑOS"/>
    <s v="JUAN CARLOS JIMENEZ ESCOBAR"/>
    <s v="N/A"/>
    <d v="1985-03-13T00:00:00"/>
    <n v="53595"/>
    <s v="SECCIONAL DE SALUD Y PROTECCION SOCIAL"/>
    <m/>
    <d v="2020-08-31T00:00:00"/>
    <s v="2014-09"/>
    <s v="8"/>
    <s v="2020-07"/>
    <n v="0.89344853772170874"/>
    <n v="418783452.74068338"/>
    <n v="83756690.548136681"/>
    <d v="2022-09-28T00:00:00"/>
    <n v="2.0767123287671234"/>
    <n v="4.3843078519294892E-2"/>
    <n v="82399975.952993572"/>
    <n v="0.05"/>
    <s v="REMOTA"/>
    <x v="0"/>
    <n v="568000000"/>
  </r>
  <r>
    <n v="2635"/>
    <d v="2014-09-03T00:00:00"/>
    <d v="2014-07-24T00:00:00"/>
    <s v="JUZGADO ADMINISTRATIVO TURBO"/>
    <s v="05837333300120140058800"/>
    <s v="2019"/>
    <x v="0"/>
    <s v="LUZ MARINA BALLESTEROS"/>
    <s v="EUSTAQUIA PEÑA MORENO"/>
    <n v="81412"/>
    <s v="REPARACIÓN DIRECTA"/>
    <s v="FALLA EN EL SERVICIO DE SALUD"/>
    <s v="BAJO"/>
    <s v="BAJO"/>
    <s v="BAJO"/>
    <s v="BAJO"/>
    <n v="0.05"/>
    <s v="REMOTA"/>
    <n v="518428000"/>
    <n v="0.2"/>
    <s v=" ALEGATOS PRIMERA"/>
    <n v="587384000"/>
    <s v="NO"/>
    <s v="NO"/>
    <s v="7 AÑOS"/>
    <s v="JUAN CARLOS JIMENEZ ESCOBAR"/>
    <s v="N/A"/>
    <d v="1985-03-13T00:00:00"/>
    <n v="53595"/>
    <s v="SECCIONAL DE SALUD Y PROTECCION SOCIAL"/>
    <m/>
    <d v="2020-08-31T00:00:00"/>
    <s v="2014-09"/>
    <s v="7"/>
    <s v="2020-07"/>
    <n v="0.89344853772170874"/>
    <n v="463188738.51399004"/>
    <n v="92637747.702798009"/>
    <d v="2021-09-01T00:00:00"/>
    <n v="1.0027397260273974"/>
    <n v="4.3843078519294892E-2"/>
    <n v="91910136.998676851"/>
    <n v="0.05"/>
    <s v="REMOTA"/>
    <x v="0"/>
    <n v="587384000"/>
  </r>
  <r>
    <n v="2636"/>
    <d v="2015-03-24T00:00:00"/>
    <d v="2014-10-20T00:00:00"/>
    <s v="JUZGADO 18 ADMINISTRATIVO"/>
    <s v="05001333301820140067000"/>
    <s v="2019"/>
    <x v="0"/>
    <s v="MARIA EUGENIA CANO USUGA"/>
    <s v="LUIS RAMIRO GONZALEZ ROLDAN"/>
    <n v="116961"/>
    <s v="REPARACIÓN DIRECTA"/>
    <s v="FALLA EN EL SERVICIO DE SALUD"/>
    <s v="BAJO"/>
    <s v="BAJO"/>
    <s v="BAJO"/>
    <s v="BAJO"/>
    <n v="0.05"/>
    <s v="REMOTA"/>
    <n v="834340000"/>
    <n v="0.2"/>
    <s v=" SENTENCIA 1RA FAVORABLE"/>
    <n v="948000000"/>
    <s v="NO"/>
    <s v="NO"/>
    <s v="8 AÑOS"/>
    <s v="JUAN CARLOS JIMENEZ ESCOBAR"/>
    <s v="N/A"/>
    <d v="1985-03-13T00:00:00"/>
    <n v="53595"/>
    <s v="SECCIONAL DE SALUD Y PROTECCION SOCIAL"/>
    <m/>
    <d v="2020-08-31T00:00:00"/>
    <s v="2015-03"/>
    <s v="8"/>
    <s v="2020-07"/>
    <n v="0.86763134510283468"/>
    <n v="723899536.47309911"/>
    <n v="144779907.29461983"/>
    <d v="2023-03-22T00:00:00"/>
    <n v="2.5561643835616437"/>
    <n v="4.3843078519294892E-2"/>
    <n v="141898706.74049103"/>
    <n v="0.05"/>
    <s v="REMOTA"/>
    <x v="0"/>
    <n v="948000000"/>
  </r>
  <r>
    <n v="2637"/>
    <d v="2014-12-15T00:00:00"/>
    <d v="2014-10-21T00:00:00"/>
    <s v="JUZGADO 11 ADMINISTRATIVO"/>
    <s v="05001333301120140154900"/>
    <s v="2019"/>
    <x v="0"/>
    <s v="RAUL VELASQUEZ ROLDAN"/>
    <s v="JAIME ROLDAN ALZATE"/>
    <n v="101142"/>
    <s v="REPARACIÓN DIRECTA"/>
    <s v="FALLA EN EL SERVICIO DE SALUD"/>
    <s v="BAJO"/>
    <s v="BAJO"/>
    <s v="BAJO"/>
    <s v="BAJO"/>
    <n v="0.05"/>
    <s v="REMOTA"/>
    <n v="1185499712"/>
    <n v="1"/>
    <s v=" ALEGATOS PRIMERA"/>
    <n v="1185499712"/>
    <s v="NO"/>
    <s v="NO"/>
    <s v="9 AÑOS"/>
    <s v="JUAN CARLOS JIMENEZ ESCOBAR"/>
    <s v="N/A"/>
    <d v="1985-03-13T00:00:00"/>
    <n v="53595"/>
    <s v="SECCIONAL DE SALUD Y PROTECCION SOCIAL"/>
    <m/>
    <d v="2020-08-31T00:00:00"/>
    <s v="2014-12"/>
    <s v="9"/>
    <s v="2020-07"/>
    <n v="0.88843442213904433"/>
    <n v="1053238751.5767235"/>
    <n v="1053238751.5767235"/>
    <d v="2023-12-13T00:00:00"/>
    <n v="3.2849315068493152"/>
    <n v="4.3843078519294892E-2"/>
    <n v="1026379749.1290092"/>
    <n v="0.05"/>
    <s v="REMOTA"/>
    <x v="0"/>
    <n v="1185499712"/>
  </r>
  <r>
    <n v="2638"/>
    <d v="2016-01-21T00:00:00"/>
    <d v="2015-08-19T00:00:00"/>
    <s v="JUZGADO 26 ADMINISTRATIVO"/>
    <s v="05001333302620150091400"/>
    <s v="2019"/>
    <x v="0"/>
    <s v="MARIA ENID PALACIO MONSALVE"/>
    <s v="OSCAR DARIO VILLEGAS POSADA"/>
    <n v="66848"/>
    <s v="REPARACIÓN DIRECTA"/>
    <s v="FALLA EN EL SERVICIO DE SALUD"/>
    <s v="BAJO"/>
    <s v="BAJO"/>
    <s v="BAJO"/>
    <s v="BAJO"/>
    <n v="0.05"/>
    <s v="REMOTA"/>
    <n v="710452400"/>
    <n v="1"/>
    <s v=" AUDIENCIA DE PRUEBAS"/>
    <n v="710452400"/>
    <s v="NO"/>
    <s v="NO"/>
    <s v="7 AÑOS"/>
    <s v="JUAN CARLOS JIMENEZ ESCOBAR"/>
    <s v="N/A"/>
    <d v="1985-03-13T00:00:00"/>
    <n v="53595"/>
    <s v="SECCIONAL DE SALUD Y PROTECCION SOCIAL"/>
    <m/>
    <d v="2020-08-31T00:00:00"/>
    <s v="2016-01"/>
    <s v="7"/>
    <s v="2020-07"/>
    <n v="0.82150585725380554"/>
    <n v="583640807.90002358"/>
    <n v="583640807.90002358"/>
    <d v="2023-01-19T00:00:00"/>
    <n v="2.3863013698630136"/>
    <n v="4.3843078519294892E-2"/>
    <n v="572790639.54931653"/>
    <n v="0.05"/>
    <s v="REMOTA"/>
    <x v="0"/>
    <n v="710452400"/>
  </r>
  <r>
    <n v="2639"/>
    <d v="2015-09-12T00:00:00"/>
    <d v="2015-08-21T00:00:00"/>
    <s v="JUZGADO 19 ADMINISTRATIVO"/>
    <s v="05001333301920150099800"/>
    <s v="2019"/>
    <x v="0"/>
    <s v="MODESTO BUITRON ESCOBAR"/>
    <s v="GABRIEL ORLANDO SOTO BEDOYA"/>
    <n v="161722"/>
    <s v="REPARACIÓN DIRECTA"/>
    <s v="FALLA EN EL SERVICIO DE SALUD"/>
    <s v="BAJO"/>
    <s v="BAJO"/>
    <s v="BAJO"/>
    <s v="BAJO"/>
    <n v="0.05"/>
    <s v="REMOTA"/>
    <n v="484492427"/>
    <n v="1"/>
    <s v=" RECURSO DE APELACIÓN SENTENCIA"/>
    <n v="484492427"/>
    <s v="NO"/>
    <s v="NO"/>
    <s v="6 AÑOS"/>
    <s v="JUAN CARLOS JIMENEZ ESCOBAR"/>
    <s v="N/A"/>
    <d v="1985-03-13T00:00:00"/>
    <n v="53595"/>
    <s v="SECCIONAL DE SALUD Y PROTECCION SOCIAL"/>
    <m/>
    <d v="2020-08-31T00:00:00"/>
    <s v="2015-09"/>
    <s v="6"/>
    <s v="2020-07"/>
    <n v="0.84807105563784013"/>
    <n v="410884004.01442921"/>
    <n v="410884004.01442921"/>
    <d v="2021-09-10T00:00:00"/>
    <n v="1.0273972602739727"/>
    <n v="4.3843078519294892E-2"/>
    <n v="407577732.92863131"/>
    <n v="0.05"/>
    <s v="REMOTA"/>
    <x v="0"/>
    <n v="484492427"/>
  </r>
  <r>
    <n v="2640"/>
    <d v="2016-03-31T00:00:00"/>
    <d v="2015-12-22T00:00:00"/>
    <s v="JUZGADO 27 ADMINISTRATIVO"/>
    <s v="05001333302720150136100"/>
    <s v="2019"/>
    <x v="0"/>
    <s v="SAMUEL ORLANDO VERGARA"/>
    <s v="NORA CAROLINA CLAVIJO"/>
    <n v="198469"/>
    <s v="REPARACIÓN DIRECTA"/>
    <s v="FALLA EN EL SERVICIO DE SALUD"/>
    <s v="BAJO"/>
    <s v="BAJO"/>
    <s v="BAJO"/>
    <s v="BAJO"/>
    <n v="0.05"/>
    <s v="REMOTA"/>
    <n v="42004645"/>
    <n v="0.1"/>
    <s v=" AUDIENCIA DE PRUEBAS"/>
    <n v="4200464"/>
    <s v="NO"/>
    <s v="NO"/>
    <s v="7 AÑOS"/>
    <s v="JUAN CARLOS JIMENEZ ESCOBAR"/>
    <s v="N/A"/>
    <d v="1985-03-13T00:00:00"/>
    <n v="53595"/>
    <s v="SECCIONAL DE SALUD Y PROTECCION SOCIAL"/>
    <m/>
    <d v="2020-08-31T00:00:00"/>
    <s v="2016-03"/>
    <s v="7"/>
    <s v="2020-07"/>
    <n v="0.80354364508127107"/>
    <n v="33752565.553644791"/>
    <n v="3375256.5553644793"/>
    <d v="2023-03-30T00:00:00"/>
    <n v="2.5780821917808221"/>
    <n v="4.3843078519294892E-2"/>
    <n v="3307516.9498137645"/>
    <n v="0.05"/>
    <s v="REMOTA"/>
    <x v="0"/>
    <n v="4200464"/>
  </r>
  <r>
    <n v="2641"/>
    <d v="2016-04-21T00:00:00"/>
    <d v="2015-12-22T00:00:00"/>
    <s v="JUZGADO 36 ADMINISTRATIVO"/>
    <s v="05001333303620160015300"/>
    <s v="2019"/>
    <x v="0"/>
    <s v="CARLOS HUMBERTO JARAMILLO"/>
    <s v="ALEXANDRA NAVASD SANABRIA "/>
    <n v="218085"/>
    <s v="NULIDAD Y RESTABLECIMIENTO DEL DERECHO - LABORAL"/>
    <s v="RELIQUIDACIÓN DE LA PENSIÓN"/>
    <s v="MEDIO   "/>
    <s v="MEDIO   "/>
    <s v="MEDIO   "/>
    <s v="MEDIO   "/>
    <n v="0.5"/>
    <s v="MEDIA"/>
    <n v="28345890"/>
    <n v="0"/>
    <s v="ADMISIÓN"/>
    <n v="0"/>
    <s v="NO"/>
    <s v="NO"/>
    <s v="5 AÑOS"/>
    <s v="JUAN CARLOS JIMENEZ ESCOBAR"/>
    <s v="N/A"/>
    <d v="1985-03-13T00:00:00"/>
    <n v="53595"/>
    <s v="SECCIONAL DE SALUD Y PROTECCION SOCIAL"/>
    <m/>
    <d v="2020-08-31T00:00:00"/>
    <s v="2016-04"/>
    <s v="5"/>
    <s v="2020-07"/>
    <n v="0.799576959270904"/>
    <n v="22664720.534027524"/>
    <n v="0"/>
    <d v="2021-04-20T00:00:00"/>
    <n v="0.63561643835616444"/>
    <n v="4.3843078519294892E-2"/>
    <n v="0"/>
    <n v="0.5"/>
    <s v="MEDIA"/>
    <x v="2"/>
    <n v="0"/>
  </r>
  <r>
    <n v="2642"/>
    <d v="2016-05-12T00:00:00"/>
    <d v="2016-05-05T00:00:00"/>
    <s v="JUZGADO 28 ADMINISTRATIVO"/>
    <s v="05001333302820160040100"/>
    <s v="2019"/>
    <x v="0"/>
    <s v="MARIA GILMA OCHOA YEPES"/>
    <s v="DARWIN DE JESUS ORTEGA BOTERO"/>
    <n v="20312"/>
    <s v="NULIDAD Y RESTABLECIMIENTO DEL DERECHO - LABORAL"/>
    <s v="RELIQUIDACIÓN DE LA PENSIÓN"/>
    <s v="MEDIO   "/>
    <s v="MEDIO   "/>
    <s v="MEDIO   "/>
    <s v="MEDIO   "/>
    <n v="0.5"/>
    <s v="MEDIA"/>
    <n v="13337404"/>
    <n v="0.1"/>
    <s v="CONTESTACIÓN"/>
    <n v="1333740"/>
    <s v="NO"/>
    <s v="NO"/>
    <s v="6 AÑOS"/>
    <s v="JUAN CARLOS JIMENEZ ESCOBAR"/>
    <s v="N/A"/>
    <d v="1985-03-13T00:00:00"/>
    <n v="53595"/>
    <s v="SECCIONAL DE SALUD Y PROTECCION SOCIAL"/>
    <m/>
    <d v="2020-08-31T00:00:00"/>
    <s v="2016-05"/>
    <s v="6"/>
    <s v="2020-07"/>
    <n v="0.79552146500237941"/>
    <n v="10610191.169408595"/>
    <n v="1061019.1169408595"/>
    <d v="2022-05-11T00:00:00"/>
    <n v="1.6931506849315068"/>
    <n v="4.3843078519294892E-2"/>
    <n v="1046985.6549852379"/>
    <n v="0.5"/>
    <s v="MEDIA"/>
    <x v="0"/>
    <n v="1333740"/>
  </r>
  <r>
    <n v="2643"/>
    <d v="2016-05-31T00:00:00"/>
    <d v="2016-05-24T00:00:00"/>
    <s v="JUZGADO 15 ADMINISTRATIVO"/>
    <s v="05001333301520160044600"/>
    <s v="2019"/>
    <x v="0"/>
    <s v="JOHANA ESMERALDA MORENO"/>
    <s v="JAIME ARTURO ROLDAN ALZATE"/>
    <n v="101142"/>
    <s v="REPARACIÓN DIRECTA"/>
    <s v="FALLA EN EL SERVICIO DE SALUD"/>
    <s v="BAJO"/>
    <s v="BAJO"/>
    <s v="BAJO"/>
    <s v="BAJO"/>
    <n v="0.05"/>
    <s v="REMOTA"/>
    <n v="31408840"/>
    <n v="1"/>
    <s v=" AUDIENCIA DE PRUEBAS"/>
    <n v="31408840"/>
    <s v="NO"/>
    <s v="NO"/>
    <s v="7 AÑOS "/>
    <s v="JUAN CARLOS JIMENEZ ESCOBAR"/>
    <s v="N/A"/>
    <d v="1985-03-13T00:00:00"/>
    <n v="53595"/>
    <s v="SECCIONAL DE SALUD Y PROTECCION SOCIAL"/>
    <m/>
    <d v="2020-08-31T00:00:00"/>
    <s v="2016-05"/>
    <s v="7"/>
    <s v="2020-07"/>
    <n v="0.79552146500237941"/>
    <n v="24986406.410825334"/>
    <n v="24986406.410825334"/>
    <d v="2023-05-30T00:00:00"/>
    <n v="2.7452054794520548"/>
    <n v="4.3843078519294892E-2"/>
    <n v="24452784.82878704"/>
    <n v="0.05"/>
    <s v="REMOTA"/>
    <x v="0"/>
    <n v="31408840"/>
  </r>
  <r>
    <n v="2644"/>
    <d v="2016-06-20T00:00:00"/>
    <d v="2016-05-26T00:00:00"/>
    <s v="JUZGADO 8 CIVIL DEL CIRCUITO"/>
    <s v="05001310300820160056700"/>
    <s v="2019"/>
    <x v="2"/>
    <s v="DIDIS NOEL GEOVO SANCHEZ"/>
    <s v="OSCAR DARIO VILLEGAS POSADA"/>
    <n v="66848"/>
    <s v="POPULAR"/>
    <s v="INCUMPLIMIENTO"/>
    <s v="BAJO"/>
    <s v="BAJO"/>
    <s v="BAJO"/>
    <s v="BAJO"/>
    <n v="0.05"/>
    <s v="REMOTA"/>
    <n v="15376982"/>
    <n v="0"/>
    <s v=" AUDIENCIA DE PRUEBAS"/>
    <n v="0"/>
    <s v="NO"/>
    <s v="NO"/>
    <s v="6 AÑOS "/>
    <s v="JUAN CARLOS JIMENEZ ESCOBAR"/>
    <s v="N/A"/>
    <d v="1985-03-13T00:00:00"/>
    <n v="53595"/>
    <s v="SECCIONAL DE SALUD Y PROTECCION SOCIAL"/>
    <m/>
    <d v="2020-08-31T00:00:00"/>
    <s v="2016-06"/>
    <s v="6"/>
    <s v="2020-07"/>
    <n v="0.79172380492187922"/>
    <n v="12174322.697255248"/>
    <n v="0"/>
    <d v="2022-06-19T00:00:00"/>
    <n v="1.8"/>
    <n v="4.3843078519294892E-2"/>
    <n v="0"/>
    <n v="0.05"/>
    <s v="REMOTA"/>
    <x v="1"/>
    <n v="0"/>
  </r>
  <r>
    <n v="2645"/>
    <d v="2017-01-20T00:00:00"/>
    <d v="2016-12-15T00:00:00"/>
    <s v="JUZGADO 3 ADMINISTRATIVO"/>
    <s v="05001333300320160106100"/>
    <s v="2019"/>
    <x v="0"/>
    <s v="MARIA LEONOR CORREA GIL "/>
    <s v="CARLOS ALBERTO VARGAS FLOREZ"/>
    <n v="81576"/>
    <s v="NULIDAD Y RESTABLECIMIENTO DEL DERECHO - LABORAL"/>
    <s v="RELIQUIDACIÓN DE LA PENSIÓN"/>
    <s v="MEDIO   "/>
    <s v="MEDIO   "/>
    <s v="MEDIO   "/>
    <s v="MEDIO   "/>
    <n v="0.5"/>
    <s v="MEDIA"/>
    <n v="25980602"/>
    <n v="0"/>
    <s v="AUDIENCIA INICIAL O PRIMERA AUDIENCIA"/>
    <n v="0"/>
    <s v="NO"/>
    <s v="NO"/>
    <s v="7 AÑOS"/>
    <s v="JUAN CARLOS JIMENEZ ESCOBAR"/>
    <s v="N/A"/>
    <d v="1985-03-13T00:00:00"/>
    <n v="53595"/>
    <s v="SECCIONAL DE SALUD Y PROTECCION SOCIAL"/>
    <m/>
    <d v="2020-08-31T00:00:00"/>
    <s v="2017-01"/>
    <s v="7"/>
    <s v="2020-07"/>
    <n v="0.77890601703822215"/>
    <n v="20236447.224075269"/>
    <n v="0"/>
    <d v="2024-01-19T00:00:00"/>
    <n v="3.3863013698630136"/>
    <n v="4.3843078519294892E-2"/>
    <n v="0"/>
    <n v="0.5"/>
    <s v="MEDIA"/>
    <x v="2"/>
    <n v="0"/>
  </r>
  <r>
    <n v="2646"/>
    <d v="2017-01-31T00:00:00"/>
    <d v="2017-01-16T00:00:00"/>
    <s v="JUZGADO 7 LABORAL MEDELLIN"/>
    <s v="05001310500720170000800"/>
    <s v="2019"/>
    <x v="1"/>
    <s v="FUNDACION SOMA CHIGORODO"/>
    <s v="JOHN JAIRO OSPINA PENAGOS"/>
    <n v="133396"/>
    <s v="ORDINARIA"/>
    <s v="OTRAS"/>
    <s v="ALTO"/>
    <s v="ALTO"/>
    <s v="ALTO"/>
    <s v="ALTO"/>
    <n v="1"/>
    <s v="ALTA"/>
    <n v="102416700"/>
    <n v="1"/>
    <s v=" RECURSO DE APELACIÓN SENTENCIA"/>
    <n v="150000000"/>
    <s v="NO"/>
    <s v="NO"/>
    <s v="6 AÑOS"/>
    <s v="SIN APODERADO"/>
    <s v="N/A"/>
    <s v="N/A"/>
    <s v="N/A"/>
    <s v="SECCIONAL DE SALUD Y PROTECCION SOCIAL"/>
    <m/>
    <d v="2020-08-31T00:00:00"/>
    <s v="2017-01"/>
    <s v="6"/>
    <s v="2020-07"/>
    <n v="0.77890601703822215"/>
    <n v="79772983.875198483"/>
    <n v="79772983.875198483"/>
    <d v="2023-01-30T00:00:00"/>
    <n v="2.4164383561643836"/>
    <n v="4.3843078519294892E-2"/>
    <n v="78271413.146519035"/>
    <n v="1"/>
    <s v="ALTA"/>
    <x v="0"/>
    <n v="150000000"/>
  </r>
  <r>
    <n v="2647"/>
    <d v="2017-07-07T00:00:00"/>
    <d v="2017-06-14T00:00:00"/>
    <s v="JUZGADO 5 ADMINISTRATIVO"/>
    <s v="05001333300520170028600"/>
    <s v="2019"/>
    <x v="0"/>
    <s v="YORLADIS MARCELA RUIZ PEREZ"/>
    <s v="DARWIN DE JESUS ORTEGA BOTERO"/>
    <n v="20312"/>
    <s v="REPARACIÓN DIRECTA"/>
    <s v="FALLA EN EL SERVICIO DE SALUD"/>
    <s v="BAJO"/>
    <s v="BAJO"/>
    <s v="BAJO"/>
    <s v="BAJO"/>
    <n v="0.05"/>
    <s v="REMOTA"/>
    <n v="321823815"/>
    <n v="0"/>
    <s v=" AUDIENCIA DE PRUEBAS"/>
    <n v="0"/>
    <s v="NO"/>
    <s v="NO"/>
    <s v="7 AÑOS"/>
    <s v="JUAN CARLOS JIMENEZ ESCOBAR"/>
    <s v="N/A"/>
    <d v="1985-03-13T00:00:00"/>
    <n v="53595"/>
    <s v="SECCIONAL DE SALUD Y PROTECCION SOCIAL"/>
    <m/>
    <d v="2020-08-31T00:00:00"/>
    <s v="2017-07"/>
    <s v="7"/>
    <s v="2020-07"/>
    <n v="0.76175497984527818"/>
    <n v="245150893.70905554"/>
    <n v="0"/>
    <d v="2024-07-05T00:00:00"/>
    <n v="3.8465753424657536"/>
    <n v="4.3843078519294892E-2"/>
    <n v="0"/>
    <n v="0.05"/>
    <s v="REMOTA"/>
    <x v="1"/>
    <n v="0"/>
  </r>
  <r>
    <n v="2648"/>
    <d v="2017-08-24T00:00:00"/>
    <d v="2017-07-19T00:00:00"/>
    <s v="JUZGADO 29 ADMINISTRATIVO"/>
    <s v="05001333302920170036600"/>
    <s v="2019"/>
    <x v="0"/>
    <s v="EDWIN CAMILO ESCUDERO A."/>
    <s v="CATALINA TORO GOMEZ"/>
    <n v="149178"/>
    <s v="REPARACIÓN DIRECTA"/>
    <s v="FALLA EN EL SERVICIO DE SALUD"/>
    <s v="MEDIO   "/>
    <s v="MEDIO   "/>
    <s v="MEDIO   "/>
    <s v="MEDIO   "/>
    <n v="0.5"/>
    <s v="MEDIA"/>
    <n v="298775385"/>
    <n v="0"/>
    <s v="CONTESTACIÓN"/>
    <n v="0"/>
    <s v="NO"/>
    <s v="NO"/>
    <s v="6 AÑOS"/>
    <s v="JUAN CARLOS JIMENEZ ESCOBAR"/>
    <s v="N/A"/>
    <d v="1985-03-13T00:00:00"/>
    <n v="53595"/>
    <s v="SECCIONAL DE SALUD Y PROTECCION SOCIAL"/>
    <m/>
    <d v="2020-08-31T00:00:00"/>
    <s v="2017-08"/>
    <s v="6"/>
    <s v="2020-07"/>
    <n v="0.76068958550881771"/>
    <n v="227275323.77588743"/>
    <n v="0"/>
    <d v="2023-08-23T00:00:00"/>
    <n v="2.978082191780822"/>
    <n v="4.3843078519294892E-2"/>
    <n v="0"/>
    <n v="0.5"/>
    <s v="MEDIA"/>
    <x v="2"/>
    <n v="0"/>
  </r>
  <r>
    <n v="2649"/>
    <d v="2017-09-18T00:00:00"/>
    <d v="2017-07-27T00:00:00"/>
    <s v="JUZGADO 11 ADMINISTRATIVO"/>
    <s v="05001333301120170039400"/>
    <s v="2019"/>
    <x v="0"/>
    <s v="RUBEN DARIO PUERTA PUERTA"/>
    <s v="CARLOS ALBERTO VARGAS"/>
    <n v="81576"/>
    <s v="NULIDAD Y RESTABLECIMIENTO DEL DERECHO - LABORAL"/>
    <s v="RELIQUIDACIÓN DE LA PENSIÓN"/>
    <s v="MEDIO   "/>
    <s v="MEDIO   "/>
    <s v="MEDIO   "/>
    <s v="MEDIO   "/>
    <n v="0.5"/>
    <s v="MEDIA"/>
    <n v="12513194"/>
    <n v="0"/>
    <s v="CONTESTACIÓN"/>
    <n v="0"/>
    <s v="NO"/>
    <s v="NO"/>
    <s v="6 AÑOS"/>
    <s v="JUAN CARLOS JIMENEZ ESCOBAR"/>
    <s v="N/A"/>
    <d v="1985-03-13T00:00:00"/>
    <n v="53595"/>
    <s v="SECCIONAL DE SALUD Y PROTECCION SOCIAL"/>
    <s v="EN MARZO 12 DE 2019 NIEGA PRETENSIONES"/>
    <d v="2020-08-31T00:00:00"/>
    <s v="2017-09"/>
    <s v="6"/>
    <s v="2020-07"/>
    <n v="0.76038333983224338"/>
    <n v="9514824.2456887886"/>
    <n v="0"/>
    <d v="2023-09-17T00:00:00"/>
    <n v="3.0465753424657533"/>
    <n v="4.3843078519294892E-2"/>
    <n v="0"/>
    <n v="0.5"/>
    <s v="MEDIA"/>
    <x v="2"/>
    <n v="0"/>
  </r>
  <r>
    <n v="2650"/>
    <d v="2017-09-25T00:00:00"/>
    <d v="2017-08-16T00:00:00"/>
    <s v="JUZGADO 12 ADMINISTRATIVO"/>
    <s v="05001333301220170042200"/>
    <s v="2019"/>
    <x v="0"/>
    <s v="MARTHA ISABEL YARCE"/>
    <s v="OSCAR DARIO VILLEGAS POSADA"/>
    <n v="66848"/>
    <s v="REPARACIÓN DIRECTA"/>
    <s v="FALLA EN EL SERVICIO DE SALUD"/>
    <s v="BAJO"/>
    <s v="BAJO"/>
    <s v="BAJO"/>
    <s v="BAJO"/>
    <n v="0.05"/>
    <s v="REMOTA"/>
    <n v="235584000"/>
    <n v="0"/>
    <s v="CONTESTACIÓN"/>
    <n v="0"/>
    <s v="NO"/>
    <s v="NO"/>
    <s v="6 AÑOS"/>
    <s v="JUAN CARLOS JIMENEZ ESCOBAR"/>
    <s v="N/A"/>
    <d v="1985-03-13T00:00:00"/>
    <n v="53595"/>
    <s v="SECCIONAL DE SALUD Y PROTECCION SOCIAL"/>
    <m/>
    <d v="2020-08-31T00:00:00"/>
    <s v="2017-09"/>
    <s v="6"/>
    <s v="2020-07"/>
    <n v="0.76038333983224338"/>
    <n v="179134148.73103923"/>
    <n v="0"/>
    <d v="2023-09-24T00:00:00"/>
    <n v="3.0657534246575344"/>
    <n v="4.3843078519294892E-2"/>
    <n v="0"/>
    <n v="0.05"/>
    <s v="REMOTA"/>
    <x v="1"/>
    <n v="0"/>
  </r>
  <r>
    <n v="2651"/>
    <d v="2017-10-02T00:00:00"/>
    <d v="2017-08-23T00:00:00"/>
    <s v="JUZGADO 8 ADMINISTRATIVO"/>
    <s v="05001333300820170042900"/>
    <s v="2019"/>
    <x v="0"/>
    <s v="ESTEFANIA OTALVARO ARIAS"/>
    <s v="LINA PATRICIA TORO MUÑOZ"/>
    <n v="210535"/>
    <s v="REPARACIÓN DIRECTA"/>
    <s v="FALLA EN EL SERVICIO DE SALUD"/>
    <s v="BAJO"/>
    <s v="BAJO"/>
    <s v="BAJO"/>
    <s v="BAJO"/>
    <n v="0.05"/>
    <s v="REMOTA"/>
    <n v="197114810"/>
    <n v="0"/>
    <s v="CONTESTACIÓN"/>
    <n v="0"/>
    <s v="NO"/>
    <s v="NO"/>
    <s v="6 AÑOS"/>
    <s v="JUAN CARLOS JIMENEZ ESCOBAR"/>
    <s v="N/A"/>
    <d v="1985-03-13T00:00:00"/>
    <n v="53595"/>
    <s v="SECCIONAL DE SALUD Y PROTECCION SOCIAL"/>
    <m/>
    <d v="2020-08-31T00:00:00"/>
    <s v="2017-10"/>
    <s v="6"/>
    <s v="2020-07"/>
    <n v="0.76025622916343338"/>
    <n v="149857762.16286662"/>
    <n v="0"/>
    <d v="2023-10-01T00:00:00"/>
    <n v="3.0849315068493151"/>
    <n v="4.3843078519294892E-2"/>
    <n v="0"/>
    <n v="0.05"/>
    <s v="REMOTA"/>
    <x v="1"/>
    <n v="0"/>
  </r>
  <r>
    <n v="2652"/>
    <d v="2017-09-26T00:00:00"/>
    <d v="2017-09-01T00:00:00"/>
    <s v="JUZGADO 15 ADMINISTRATIVO"/>
    <s v="05001333301520170043600"/>
    <s v="2019"/>
    <x v="0"/>
    <s v="JORGE ELIAS RIVERA FLOREZ"/>
    <s v="CARLOS ALBERTO VARGAS FLOREZ"/>
    <n v="81576"/>
    <s v="NULIDAD Y RESTABLECIMIENTO DEL DERECHO - LABORAL"/>
    <s v="RELIQUIDACIÓN DE LA PENSIÓN"/>
    <s v="MEDIO   "/>
    <s v="MEDIO   "/>
    <s v="MEDIO   "/>
    <s v="MEDIO   "/>
    <n v="0.5"/>
    <s v="MEDIA"/>
    <n v="9483340"/>
    <n v="0"/>
    <s v=" RECURSO DE APELACIÓN SENTENCIA"/>
    <n v="0"/>
    <s v="NO"/>
    <s v="NO"/>
    <s v="6 AÑOS"/>
    <s v="SIN APODERADO"/>
    <s v="N/A"/>
    <s v="N/A"/>
    <s v="N/A"/>
    <s v="SECCIONAL DE SALUD Y PROTECCION SOCIAL"/>
    <m/>
    <d v="2020-08-31T00:00:00"/>
    <s v="2017-09"/>
    <s v="6"/>
    <s v="2020-07"/>
    <n v="0.76038333983224338"/>
    <n v="7210973.7419647072"/>
    <n v="0"/>
    <d v="2023-09-25T00:00:00"/>
    <n v="3.0684931506849313"/>
    <n v="4.3843078519294892E-2"/>
    <n v="0"/>
    <n v="0.5"/>
    <s v="MEDIA"/>
    <x v="2"/>
    <n v="0"/>
  </r>
  <r>
    <n v="2653"/>
    <d v="2017-11-09T00:00:00"/>
    <d v="2017-10-17T00:00:00"/>
    <s v="TRIBUNAL ADMINISTRATIVO"/>
    <s v="05001233300020170241600"/>
    <s v="2019"/>
    <x v="0"/>
    <s v="LUZ ELENA CASTRILLON UPEGUI"/>
    <s v="NUBIA ELENA BUITRAGO GOMEZ "/>
    <n v="118286"/>
    <s v="NULIDAD Y RESTABLECIMIENTO DEL DERECHO - LABORAL"/>
    <s v="RELIQUIDACIÓN DE LA PENSIÓN"/>
    <s v="MEDIO   "/>
    <s v="MEDIO   "/>
    <s v="MEDIO   "/>
    <s v="MEDIO   "/>
    <n v="0.5"/>
    <s v="MEDIA"/>
    <n v="41166985"/>
    <n v="0"/>
    <s v="CONTESTACIÓN"/>
    <n v="0"/>
    <s v="NO"/>
    <s v="NO"/>
    <s v=" 5 AÑOS "/>
    <s v="JUAN CARLOS JIMENEZ ESCOBAR"/>
    <s v="N/A"/>
    <d v="1985-03-13T00:00:00"/>
    <n v="53595"/>
    <s v="SECCIONAL DE SALUD Y PROTECCION SOCIAL"/>
    <m/>
    <d v="2020-08-31T00:00:00"/>
    <s v="2017-11"/>
    <s v="5"/>
    <s v="2020-07"/>
    <n v="0.75888387549827907"/>
    <n v="31240961.11937952"/>
    <n v="0"/>
    <d v="2022-11-08T00:00:00"/>
    <n v="2.1890410958904107"/>
    <n v="4.3843078519294892E-2"/>
    <n v="0"/>
    <n v="0.5"/>
    <s v="MEDIA"/>
    <x v="2"/>
    <n v="0"/>
  </r>
  <r>
    <n v="2654"/>
    <d v="2018-01-18T00:00:00"/>
    <d v="2018-01-11T00:00:00"/>
    <s v="JUZGADO 34 ADMINISTRATIVO"/>
    <s v="05001333303420180000300"/>
    <s v="2019"/>
    <x v="0"/>
    <s v="ALBEIRO DE JESUS HENAO"/>
    <s v="CARLOS ALBERTO VARGAS FLOREZ"/>
    <n v="81576"/>
    <s v="NULIDAD Y RESTABLECIMIENTO DEL DERECHO - LABORAL"/>
    <s v="RELIQUIDACIÓN DE LA PENSIÓN"/>
    <s v="MEDIO   "/>
    <s v="MEDIO   "/>
    <s v="MEDIO   "/>
    <s v="MEDIO   "/>
    <n v="0.5"/>
    <s v="MEDIA"/>
    <n v="36254000"/>
    <n v="0"/>
    <s v="CONTESTACIÓN"/>
    <n v="0"/>
    <s v="NO"/>
    <s v="NO"/>
    <s v=" 5 AÑOS "/>
    <s v="JUAN CARLOS JIMENEZ ESCOBAR"/>
    <s v="N/A"/>
    <d v="1985-03-13T00:00:00"/>
    <n v="53595"/>
    <s v="SECCIONAL DE SALUD Y PROTECCION SOCIAL"/>
    <m/>
    <d v="2020-08-31T00:00:00"/>
    <s v="2018-01"/>
    <s v="5"/>
    <s v="2020-07"/>
    <n v="0.75126308387247931"/>
    <n v="27236291.842712864"/>
    <n v="0"/>
    <d v="2023-01-17T00:00:00"/>
    <n v="2.3808219178082193"/>
    <n v="4.3843078519294892E-2"/>
    <n v="0"/>
    <n v="0.5"/>
    <s v="MEDIA"/>
    <x v="2"/>
    <n v="0"/>
  </r>
  <r>
    <n v="2655"/>
    <d v="2018-03-07T00:00:00"/>
    <d v="2018-02-23T00:00:00"/>
    <s v="JUZGADO 20 ADMINISTRATIVO"/>
    <s v="05001333302020180007000"/>
    <s v="2019"/>
    <x v="0"/>
    <s v="MARIA NUBIA OCHOA ARANGO"/>
    <s v="CARLOS ALBERTO VARGAS FLOREZ"/>
    <n v="81576"/>
    <s v="NULIDAD Y RESTABLECIMIENTO DEL DERECHO - LABORAL"/>
    <s v="RELIQUIDACIÓN DE LA PENSIÓN"/>
    <s v="MEDIO   "/>
    <s v="MEDIO   "/>
    <s v="MEDIO   "/>
    <s v="MEDIO   "/>
    <n v="0.5"/>
    <s v="MEDIA"/>
    <n v="14463526"/>
    <n v="0"/>
    <s v="CONTESTACIÓN"/>
    <n v="0"/>
    <s v="NO"/>
    <s v="NO"/>
    <s v="5 AÑOS "/>
    <s v="JUAN CARLOS JIMENEZ ESCOBAR"/>
    <s v="N/A"/>
    <d v="1985-03-13T00:00:00"/>
    <n v="53595"/>
    <s v="SECCIONAL DE SALUD Y PROTECCION SOCIAL"/>
    <m/>
    <d v="2020-08-31T00:00:00"/>
    <s v="2018-03"/>
    <s v="5"/>
    <s v="2020-07"/>
    <n v="0.74420758606092174"/>
    <n v="10763865.77038938"/>
    <n v="0"/>
    <d v="2023-03-06T00:00:00"/>
    <n v="2.5123287671232877"/>
    <n v="4.3843078519294892E-2"/>
    <n v="0"/>
    <n v="0.5"/>
    <s v="MEDIA"/>
    <x v="2"/>
    <n v="0"/>
  </r>
  <r>
    <n v="2656"/>
    <d v="2018-05-08T00:00:00"/>
    <d v="2018-04-27T00:00:00"/>
    <s v="JUZGADO 17 ADMINISTRATIVO"/>
    <s v="05001333301720180016200"/>
    <s v="2019"/>
    <x v="0"/>
    <s v="MARIA EUSTOLIA CHAVARRIA A."/>
    <s v="CARLOS ALBERTO VARGAS FLOREZ"/>
    <n v="81576"/>
    <s v="NULIDAD Y RESTABLECIMIENTO DEL DERECHO - LABORAL"/>
    <s v="RELIQUIDACIÓN DE LA PENSIÓN"/>
    <s v="MEDIO   "/>
    <s v="MEDIO   "/>
    <s v="MEDIO   "/>
    <s v="MEDIO   "/>
    <n v="0.5"/>
    <s v="MEDIA"/>
    <n v="11376983"/>
    <n v="0"/>
    <s v="CONTESTACIÓN"/>
    <n v="0"/>
    <s v="NO"/>
    <s v="NO"/>
    <s v="5 AÑOS"/>
    <s v="JUAN CARLOS JIMENEZ ESCOBAR"/>
    <s v="N/A"/>
    <d v="1985-03-13T00:00:00"/>
    <n v="53595"/>
    <s v="SECCIONAL DE SALUD Y PROTECCION SOCIAL"/>
    <m/>
    <d v="2020-08-31T00:00:00"/>
    <s v="2018-05"/>
    <s v="5"/>
    <s v="2020-07"/>
    <n v="0.73891229786794344"/>
    <n v="8406592.6513345279"/>
    <n v="0"/>
    <d v="2023-05-07T00:00:00"/>
    <n v="2.6821917808219178"/>
    <n v="4.3843078519294892E-2"/>
    <n v="0"/>
    <n v="0.5"/>
    <s v="MEDIA"/>
    <x v="2"/>
    <n v="0"/>
  </r>
  <r>
    <n v="2657"/>
    <d v="2018-05-31T00:00:00"/>
    <d v="2018-05-07T00:00:00"/>
    <s v="JUZGADO 30 ADMINISTRATIVO"/>
    <s v="05001333303020180017800"/>
    <s v="2019"/>
    <x v="0"/>
    <s v="MARTA ISABEL OSORIO GALVIS"/>
    <s v="EMIGDIO HERRERA AGUDELO "/>
    <n v="64085"/>
    <s v="REPARACIÓN DIRECTA"/>
    <s v="FALLA EN EL SERVICIO DE SALUD"/>
    <s v="MEDIO   "/>
    <s v="MEDIO   "/>
    <s v="MEDIO   "/>
    <s v="MEDIO   "/>
    <n v="0.5"/>
    <s v="MEDIA"/>
    <n v="78124200"/>
    <n v="0"/>
    <s v="CONTESTACIÓN"/>
    <n v="0"/>
    <s v="NO"/>
    <s v="NO"/>
    <s v="5 AÑOS "/>
    <s v="JUAN CARLOS JIMENEZ ESCOBAR"/>
    <s v="N/A"/>
    <d v="1985-03-13T00:00:00"/>
    <n v="53595"/>
    <s v="SECCIONAL DE SALUD Y PROTECCION SOCIAL"/>
    <m/>
    <d v="2020-08-31T00:00:00"/>
    <s v="2018-05"/>
    <s v="5"/>
    <s v="2020-07"/>
    <n v="0.73891229786794344"/>
    <n v="57726932.141094789"/>
    <n v="0"/>
    <d v="2023-05-30T00:00:00"/>
    <n v="2.7452054794520548"/>
    <n v="4.3843078519294892E-2"/>
    <n v="0"/>
    <n v="0.5"/>
    <s v="MEDIA"/>
    <x v="2"/>
    <n v="0"/>
  </r>
  <r>
    <n v="2658"/>
    <d v="2018-05-25T00:00:00"/>
    <d v="2018-05-07T00:00:00"/>
    <s v="JUZGADO 30 ADMINISTRATIVO"/>
    <s v="05001333303020180017900"/>
    <s v="2019"/>
    <x v="0"/>
    <s v="LUIS FERNANDO PEREZ QUINTERO"/>
    <s v="PEDRO ANTONIO VASQUEZ M"/>
    <n v="105465"/>
    <s v="REPARACIÓN DIRECTA"/>
    <s v="FALLA EN EL SERVICIO DE SALUD"/>
    <s v="BAJO"/>
    <s v="BAJO"/>
    <s v="BAJO"/>
    <s v="BAJO"/>
    <n v="0.05"/>
    <s v="REMOTA"/>
    <n v="47759785"/>
    <n v="0"/>
    <s v="CONTESTACIÓN"/>
    <n v="0"/>
    <s v="NO"/>
    <s v="NO"/>
    <s v="5 AÑOS "/>
    <s v="JUAN CARLOS JIMENEZ ESCOBAR"/>
    <s v="N/A"/>
    <d v="1985-03-13T00:00:00"/>
    <n v="53595"/>
    <s v="SECCIONAL DE SALUD Y PROTECCION SOCIAL"/>
    <m/>
    <d v="2020-08-31T00:00:00"/>
    <s v="2018-05"/>
    <s v="5"/>
    <s v="2020-07"/>
    <n v="0.73891229786794344"/>
    <n v="35290292.480028935"/>
    <n v="0"/>
    <d v="2023-05-24T00:00:00"/>
    <n v="2.7287671232876711"/>
    <n v="4.3843078519294892E-2"/>
    <n v="0"/>
    <n v="0.05"/>
    <s v="REMOTA"/>
    <x v="1"/>
    <n v="0"/>
  </r>
  <r>
    <n v="2659"/>
    <d v="2014-04-09T00:00:00"/>
    <d v="2014-02-20T00:00:00"/>
    <s v="Juzgado 5 Oral Admnistrativo"/>
    <s v="05001333300520140019900"/>
    <s v="2019"/>
    <x v="0"/>
    <s v="SAIDER FERNANDO URREGO"/>
    <s v="Nestor David Galeano Tamayo"/>
    <n v="75288"/>
    <s v="NULIDAD Y RESTABLECIMIENTO DEL DERECHO"/>
    <s v="OTRAS"/>
    <s v="ALTO"/>
    <s v="ALTO"/>
    <s v="MEDIO   "/>
    <s v="ALTO"/>
    <n v="0.95000000000000007"/>
    <s v="ALTA"/>
    <n v="15000000"/>
    <n v="0.8"/>
    <s v=" ALEGATOS PRIMERA"/>
    <n v="15000000"/>
    <s v="N/A"/>
    <s v="N/A"/>
    <s v="7 AÑOS"/>
    <s v="CARLOS MARIO TAMAYO GAVIRIA"/>
    <n v="344"/>
    <d v="1995-05-19T00:00:00"/>
    <n v="64521"/>
    <s v="SECCIONAL DE SALUD Y PROTECCION SOCIAL"/>
    <m/>
    <d v="2020-08-31T00:00:00"/>
    <s v="2014-04"/>
    <s v="7"/>
    <s v="2020-07"/>
    <n v="0.90302046279467518"/>
    <n v="13545306.941920128"/>
    <n v="10836245.553536102"/>
    <d v="2021-04-07T00:00:00"/>
    <n v="0.6"/>
    <n v="4.3843078519294892E-2"/>
    <n v="10785237.358180296"/>
    <n v="0.95000000000000007"/>
    <s v="ALTA"/>
    <x v="0"/>
    <n v="15000000"/>
  </r>
  <r>
    <n v="2660"/>
    <d v="2014-04-04T00:00:00"/>
    <d v="2014-03-11T00:00:00"/>
    <s v="Juzgado 5 Oral Admnistrativo"/>
    <s v="05001333300520140029600"/>
    <s v="2019"/>
    <x v="0"/>
    <s v="SERGIO ANDRES AGUIRRE; DORIS ELENA AGUIRRE ESPINAL; MARIA OFELIA TORRES ESPINAL; ARTURO DE JESUS RIVERA GOMEZ; MARIA BIBIANA RIVERA TORRES; MARTA OFELIA RIVERA TORRES; DIEGO ALBERTO DE JESUS TORRES; HECTOR DARIO RIVERA TORRES; OLGA PATRICIA RIVERA TORRES"/>
    <s v="Roberto Fernando Paz Salas"/>
    <n v="149781"/>
    <s v="REPARACIÓN DIRECTA"/>
    <s v="FALLA EN EL SERVICIO DE SALUD"/>
    <s v="MEDIO   "/>
    <s v="MEDIO   "/>
    <s v="MEDIO   "/>
    <s v="MEDIO   "/>
    <n v="0.5"/>
    <s v="MEDIA"/>
    <n v="646800000"/>
    <n v="0.6"/>
    <s v=" ALEGATOS DE SEGUNDA"/>
    <n v="0"/>
    <s v="N/A"/>
    <s v="N/A"/>
    <s v="7 AÑOS"/>
    <s v="CARLOS MARIO TAMAYO GAVIRIA"/>
    <n v="344"/>
    <d v="1995-05-19T00:00:00"/>
    <n v="64521"/>
    <s v="SECCIONAL DE SALUD Y PROTECCION SOCIAL"/>
    <m/>
    <d v="2020-08-31T00:00:00"/>
    <s v="2014-04"/>
    <s v="7"/>
    <s v="2020-07"/>
    <n v="0.90302046279467518"/>
    <n v="584073635.33559597"/>
    <n v="350444181.20135754"/>
    <d v="2021-04-02T00:00:00"/>
    <n v="0.58630136986301373"/>
    <n v="4.3843078519294892E-2"/>
    <n v="348832151.62198257"/>
    <n v="0.5"/>
    <s v="MEDIA"/>
    <x v="2"/>
    <n v="348832151.62198257"/>
  </r>
  <r>
    <n v="2661"/>
    <d v="2013-11-21T00:00:00"/>
    <d v="2013-09-27T00:00:00"/>
    <s v="Juzgado 27 Oral Adnistrativo"/>
    <s v="05001333302720130088800"/>
    <s v="2019"/>
    <x v="0"/>
    <s v="FRANCISCO ANTONIO MORALES CHICA, RUBEN ANTONIO MORALES, ANA EVA CHICA, EFRAIN ANTONIO MORALES CHICA, MANUEL ADAN MORALES CHICA, MARIA LIRIA MORALES CHICA, RUBEN ANTONIO MORALES CHICA, MARIA LIBIA MORALES CHICA"/>
    <s v="Martin Fabian Arcila Jaramillo"/>
    <n v="20958"/>
    <s v="REPARACIÓN DIRECTA"/>
    <s v="FALLA EN EL SERVICIO DE SALUD"/>
    <s v="MEDIO   "/>
    <s v="MEDIO   "/>
    <s v="MEDIO   "/>
    <s v="MEDIO   "/>
    <n v="0.5"/>
    <s v="MEDIA"/>
    <n v="607738256"/>
    <n v="0.6"/>
    <s v=" ALEGATOS DE SEGUNDA"/>
    <n v="0"/>
    <s v="N/A"/>
    <s v="N/A"/>
    <s v="8 AÑOS"/>
    <s v="CARLOS MARIO TAMAYO GAVIRIA"/>
    <n v="344"/>
    <d v="1995-05-19T00:00:00"/>
    <n v="64521"/>
    <s v="SECCIONAL DE SALUD Y PROTECCION SOCIAL"/>
    <m/>
    <d v="2020-08-31T00:00:00"/>
    <s v="2013-11"/>
    <s v="8"/>
    <s v="2020-07"/>
    <n v="0.92335772840874586"/>
    <n v="561159815.52725291"/>
    <n v="336695889.31635171"/>
    <d v="2021-11-19T00:00:00"/>
    <n v="1.2191780821917808"/>
    <n v="4.3843078519294892E-2"/>
    <n v="333483273.61317301"/>
    <n v="0.5"/>
    <s v="MEDIA"/>
    <x v="2"/>
    <n v="333483273.61317301"/>
  </r>
  <r>
    <n v="2662"/>
    <d v="2008-01-15T00:00:00"/>
    <d v="2007-12-20T00:00:00"/>
    <s v="JUZGADO DIECISEIS ADMINISTRATIVO DEL CIRCUITO DE MEDELLIN"/>
    <s v="05001333101620070039700"/>
    <s v="2019"/>
    <x v="0"/>
    <s v="ALCIDES RIAÑO SANCHEZ"/>
    <s v="Martin Fabian Arcila Jaramillo"/>
    <n v="144691"/>
    <s v="POPULAR"/>
    <s v="VIOLACIÓN DERECHOS COLECTIVOS"/>
    <s v="BAJO"/>
    <s v="MEDIO   "/>
    <s v="MEDIO   "/>
    <s v="BAJO"/>
    <n v="0.2525"/>
    <s v="MEDIA"/>
    <n v="25000000"/>
    <n v="0.6"/>
    <s v=" SENTENCIA 1RA FAVORABLE"/>
    <n v="0"/>
    <s v="N/A"/>
    <s v="N/A"/>
    <s v="13 AÑOS"/>
    <s v="CARLOS MARIO TAMAYO GAVIRIA"/>
    <n v="344"/>
    <d v="1995-05-19T00:00:00"/>
    <n v="64521"/>
    <s v="SECCIONAL DE SALUD Y PROTECCION SOCIAL"/>
    <m/>
    <d v="2020-08-31T00:00:00"/>
    <s v="2008-01"/>
    <s v="13"/>
    <s v="2020-07"/>
    <n v="1.1184577136199094"/>
    <n v="27961442.840497736"/>
    <n v="16776865.704298642"/>
    <d v="2021-01-11T00:00:00"/>
    <n v="0.36438356164383562"/>
    <n v="4.3843078519294892E-2"/>
    <n v="16728861.247298907"/>
    <n v="0.2525"/>
    <s v="MEDIA"/>
    <x v="2"/>
    <n v="16728861.247298907"/>
  </r>
  <r>
    <n v="2663"/>
    <d v="2009-11-25T00:00:00"/>
    <d v="2009-11-25T00:00:00"/>
    <s v="Juzgado Unico Laboral del Circuito"/>
    <s v="05001310500120090017300"/>
    <s v="2019"/>
    <x v="1"/>
    <s v="ESE HOSPITAL SAN VICENTE DE PAÚL DE GARZON - HUILA"/>
    <s v="Diego Mauricio Hernández Hoyos"/>
    <n v="103299"/>
    <s v="EJECUTIVA"/>
    <s v="OTRAS"/>
    <s v="ALTO"/>
    <s v="ALTO"/>
    <s v="ALTO"/>
    <s v="ALTO"/>
    <n v="1"/>
    <s v="ALTA"/>
    <n v="300000"/>
    <n v="1"/>
    <s v=" ALEGATOS DE SEGUNDA"/>
    <n v="0"/>
    <s v="N/A"/>
    <s v="N/A"/>
    <s v="15 AÑOS"/>
    <s v="CARLOS MARIO TAMAYO GAVIRIA"/>
    <n v="344"/>
    <d v="1995-05-19T00:00:00"/>
    <n v="64521"/>
    <s v="SECCIONAL DE SALUD Y PROTECCION SOCIAL"/>
    <m/>
    <d v="2020-08-31T00:00:00"/>
    <s v="2009-11"/>
    <s v="15"/>
    <s v="2020-07"/>
    <n v="1.0299480982494542"/>
    <n v="308984.42947483627"/>
    <n v="308984.42947483627"/>
    <d v="2024-11-21T00:00:00"/>
    <n v="4.2273972602739729"/>
    <n v="4.3843078519294892E-2"/>
    <n v="298881.55523531389"/>
    <n v="1"/>
    <s v="ALTA"/>
    <x v="0"/>
    <n v="298881.55523531389"/>
  </r>
  <r>
    <n v="2664"/>
    <d v="2008-02-18T00:00:00"/>
    <d v="2007-10-02T00:00:00"/>
    <s v="Tribunal Admnistrativo de Antioquia"/>
    <s v="05001233100020070299601"/>
    <s v="2019"/>
    <x v="0"/>
    <s v="ADA COMPUTADORA S.A."/>
    <s v="Lina María Angel henriquez"/>
    <n v="98060"/>
    <s v="CONTRACTUAL"/>
    <s v="INCUMPLIMIENTO"/>
    <s v="ALTO"/>
    <s v="MEDIO   "/>
    <s v="MEDIO   "/>
    <s v="ALTO"/>
    <n v="0.77499999999999991"/>
    <s v="ALTA"/>
    <n v="200000000"/>
    <n v="1"/>
    <s v=" ALEGATOS DE SEGUNDA"/>
    <n v="0"/>
    <s v="N/A"/>
    <s v="N/A"/>
    <s v="13 AÑOS"/>
    <s v="CARLOS MARIO TAMAYO GAVIRIA"/>
    <n v="344"/>
    <d v="1995-05-19T00:00:00"/>
    <n v="64521"/>
    <s v="SECCIONAL DE SALUD Y PROTECCION SOCIAL"/>
    <m/>
    <d v="2020-08-31T00:00:00"/>
    <s v="2008-02"/>
    <s v="13"/>
    <s v="2020-07"/>
    <n v="1.1018113812696684"/>
    <n v="220362276.25393367"/>
    <n v="220362276.25393367"/>
    <d v="2021-02-14T00:00:00"/>
    <n v="0.45753424657534247"/>
    <n v="4.3843078519294892E-2"/>
    <n v="219570843.83829913"/>
    <n v="0.77499999999999991"/>
    <s v="ALTA"/>
    <x v="0"/>
    <n v="219570843.83829913"/>
  </r>
  <r>
    <n v="2665"/>
    <d v="2012-03-29T00:00:00"/>
    <d v="2012-03-28T00:00:00"/>
    <s v="JUZGADO NOVENO ADMINISTRATIVO DE MEDELLIN "/>
    <s v="05001333100920120020600"/>
    <s v="2019"/>
    <x v="0"/>
    <s v="GUSTAVO POSSO,"/>
    <s v="Carlos Andrés Bedoya Giraldo"/>
    <n v="134359"/>
    <s v="REPARACIÓN DIRECTA"/>
    <s v="FALLA EN EL SERVICIO DE SALUD"/>
    <s v="MEDIO   "/>
    <s v="MEDIO   "/>
    <s v="MEDIO   "/>
    <s v="MEDIO   "/>
    <n v="0.5"/>
    <s v="MEDIA"/>
    <n v="223846500"/>
    <n v="0.6"/>
    <s v=" SENTENCIA 1RA FAVORABLE"/>
    <n v="0"/>
    <s v="N/A"/>
    <s v="N/A"/>
    <s v="9 AÑOS"/>
    <s v="CARLOS MARIO TAMAYO GAVIRIA"/>
    <n v="344"/>
    <d v="1995-05-19T00:00:00"/>
    <n v="64521"/>
    <s v="SECCIONAL DE SALUD Y PROTECCION SOCIAL"/>
    <m/>
    <d v="2020-08-31T00:00:00"/>
    <s v="2012-03"/>
    <s v="9"/>
    <s v="2020-07"/>
    <n v="0.94771081207215102"/>
    <n v="212141748.29450876"/>
    <n v="127285048.97670525"/>
    <d v="2021-03-27T00:00:00"/>
    <n v="0.56986301369863013"/>
    <n v="4.3843078519294892E-2"/>
    <n v="126715922.01826468"/>
    <n v="0.5"/>
    <s v="MEDIA"/>
    <x v="2"/>
    <n v="126715922.01826468"/>
  </r>
  <r>
    <n v="2666"/>
    <d v="2011-09-21T00:00:00"/>
    <d v="2011-09-06T00:00:00"/>
    <s v="JUZGADO TREINTA ADMINISTRATIVO ORAL DE MEDELLIN"/>
    <s v="05001333103020110047300"/>
    <s v="2019"/>
    <x v="0"/>
    <s v="OMAR DE JESUS SALAZAR ARISTIZAL"/>
    <s v="Javier Villegas Posada"/>
    <n v="68171"/>
    <s v="REPARACIÓN DIRECTA"/>
    <s v="FALLA EN EL SERVICIO DE SALUD"/>
    <s v="MEDIO   "/>
    <s v="MEDIO   "/>
    <s v="MEDIO   "/>
    <s v="MEDIO   "/>
    <n v="0.5"/>
    <s v="MEDIA"/>
    <n v="795035000"/>
    <n v="0.6"/>
    <s v=" SENTENCIA 1RA FAVORABLE"/>
    <n v="0"/>
    <s v="N/A"/>
    <s v="N/A"/>
    <s v="10 AÑOS"/>
    <s v="CARLOS MARIO TAMAYO GAVIRIA"/>
    <n v="344"/>
    <d v="1995-05-19T00:00:00"/>
    <n v="64521"/>
    <s v="SECCIONAL DE SALUD Y PROTECCION SOCIAL"/>
    <m/>
    <d v="2020-08-31T00:00:00"/>
    <s v="2011-09"/>
    <s v="10"/>
    <s v="2020-07"/>
    <n v="0.96884594950678016"/>
    <n v="770266439.46612298"/>
    <n v="462159863.67967379"/>
    <d v="2021-09-18T00:00:00"/>
    <n v="1.0493150684931507"/>
    <n v="4.3843078519294892E-2"/>
    <n v="458361980.67965531"/>
    <n v="0.5"/>
    <s v="MEDIA"/>
    <x v="2"/>
    <n v="458361980.67965531"/>
  </r>
  <r>
    <n v="2667"/>
    <d v="2011-05-13T00:00:00"/>
    <d v="2011-05-05T00:00:00"/>
    <s v="JUZGADO CUARTO ADMINISTRATIVO ORAL DE MEDELLIN "/>
    <s v="05001333100420110022500"/>
    <s v="2019"/>
    <x v="0"/>
    <s v="MARIA LEONOR VASQUEZ GALLON,YULI ANDREA RIOS VASQUEZ"/>
    <s v="Bernardo Ramon Mendoza Arieta"/>
    <n v="97472"/>
    <s v="REPARACIÓN DIRECTA"/>
    <s v="FALLA EN EL SERVICIO DE SALUD"/>
    <s v="MEDIO   "/>
    <s v="MEDIO   "/>
    <s v="MEDIO   "/>
    <s v="MEDIO   "/>
    <n v="0.5"/>
    <s v="MEDIA"/>
    <n v="1200000000"/>
    <n v="0.6"/>
    <s v=" ALEGATOS PRIMERA"/>
    <n v="0"/>
    <s v="N/A"/>
    <s v="N/A"/>
    <s v="10 AÑOS"/>
    <s v="CARLOS MARIO TAMAYO GAVIRIA"/>
    <n v="344"/>
    <d v="1995-05-19T00:00:00"/>
    <n v="64521"/>
    <s v="SECCIONAL DE SALUD Y PROTECCION SOCIAL"/>
    <m/>
    <d v="2020-08-31T00:00:00"/>
    <s v="2011-05"/>
    <s v="10"/>
    <s v="2020-07"/>
    <n v="0.9759792420363157"/>
    <n v="1171175090.4435787"/>
    <n v="702705054.26614726"/>
    <d v="2021-05-10T00:00:00"/>
    <n v="0.69041095890410964"/>
    <n v="4.3843078519294892E-2"/>
    <n v="698900214.5336318"/>
    <n v="0.5"/>
    <s v="MEDIA"/>
    <x v="2"/>
    <n v="698900214.5336318"/>
  </r>
  <r>
    <n v="2668"/>
    <d v="2012-03-08T00:00:00"/>
    <d v="2011-12-07T00:00:00"/>
    <s v="JUZGADO TREINTA Y UNO ADMINISTRATIVO DEL CIRCUITO DE MEDELLIN"/>
    <s v="05001333102720110044700"/>
    <s v="2019"/>
    <x v="0"/>
    <s v="LEIDY YULIANA HENAO PATIÑO"/>
    <s v="Javier Villegas Posada"/>
    <n v="20944"/>
    <s v="REPARACIÓN DIRECTA"/>
    <s v="FALLA EN EL SERVICIO DE SALUD"/>
    <s v="BAJO"/>
    <s v="MEDIO   "/>
    <s v="MEDIO   "/>
    <s v="BAJO"/>
    <n v="0.2525"/>
    <s v="MEDIA"/>
    <n v="947696387"/>
    <n v="0.6"/>
    <s v=" SENTENCIA 1RA FAVORABLE"/>
    <n v="0"/>
    <s v="N/A"/>
    <s v="N/A"/>
    <s v="9 AÑOS"/>
    <s v="CARLOS MARIO TAMAYO GAVIRIA"/>
    <n v="344"/>
    <d v="1995-05-19T00:00:00"/>
    <n v="64521"/>
    <s v="SECCIONAL DE SALUD Y PROTECCION SOCIAL"/>
    <m/>
    <d v="2020-08-31T00:00:00"/>
    <s v="2012-03"/>
    <s v="9"/>
    <s v="2020-07"/>
    <n v="0.94771081207215102"/>
    <n v="898142112.52161348"/>
    <n v="538885267.51296806"/>
    <d v="2021-03-06T00:00:00"/>
    <n v="0.51232876712328768"/>
    <n v="4.3843078519294892E-2"/>
    <n v="536718538.88089538"/>
    <n v="0.2525"/>
    <s v="MEDIA"/>
    <x v="2"/>
    <n v="536718538.88089538"/>
  </r>
  <r>
    <n v="2669"/>
    <d v="2012-04-19T00:00:00"/>
    <d v="2012-02-28T00:00:00"/>
    <s v="JUZGADO SEGUNDO ADMINISTRATIVO ORAL DE MEDELLIN"/>
    <s v="05001333100220120011300"/>
    <s v="2019"/>
    <x v="0"/>
    <s v="MARÍA EUGENIA GÓMEZ ARANGO"/>
    <s v="Esther Liseth Siniterra Rovira"/>
    <n v="159882"/>
    <s v="REPARACIÓN DIRECTA"/>
    <s v="FALLA EN EL SERVICIO DE SALUD"/>
    <s v="MEDIO   "/>
    <s v="BAJO"/>
    <s v="BAJO"/>
    <s v="MEDIO   "/>
    <n v="0.29749999999999999"/>
    <s v="MEDIA"/>
    <n v="1189169900"/>
    <n v="0.6"/>
    <s v=" SENTENCIA 1RA FAVORABLE"/>
    <n v="0"/>
    <s v="N/A"/>
    <s v="N/A"/>
    <s v="9  AÑOS"/>
    <s v="CARLOS MARIO TAMAYO GAVIRIA"/>
    <n v="344"/>
    <d v="1995-05-19T00:00:00"/>
    <n v="64521"/>
    <s v="SECCIONAL DE SALUD Y PROTECCION SOCIAL"/>
    <m/>
    <d v="2020-08-31T00:00:00"/>
    <s v="2012-04"/>
    <s v="9"/>
    <s v="2020-07"/>
    <n v="0.94634457077467804"/>
    <n v="1125364478.5936668"/>
    <n v="675218687.15620005"/>
    <d v="2021-04-17T00:00:00"/>
    <n v="0.62739726027397258"/>
    <n v="4.3843078519294892E-2"/>
    <n v="671895535.23871601"/>
    <n v="0.29749999999999999"/>
    <s v="MEDIA"/>
    <x v="2"/>
    <n v="671895535.23871601"/>
  </r>
  <r>
    <n v="2670"/>
    <d v="2012-07-16T00:00:00"/>
    <d v="2011-11-28T00:00:00"/>
    <s v="JUZGADO SEXTO ADMINISTRATIVO ORAL DE MEDELLIN"/>
    <s v="05001333100620120038100"/>
    <s v="2019"/>
    <x v="0"/>
    <s v="EZEQUIEL RODAS CANO"/>
    <s v="Walter Raul Mejia Cardona"/>
    <n v="183384"/>
    <s v="REPARACIÓN DIRECTA"/>
    <s v="FALLA EN EL SERVICIO DE SALUD"/>
    <s v="MEDIO   "/>
    <s v="MEDIO   "/>
    <s v="MEDIO   "/>
    <s v="MEDIO   "/>
    <n v="0.5"/>
    <s v="MEDIA"/>
    <n v="4852536000"/>
    <n v="0.6"/>
    <s v="FALLO 1RA INSTANCIA"/>
    <n v="0"/>
    <s v="N/A"/>
    <s v="N/A"/>
    <s v="10 AÑOS"/>
    <s v="CARLOS MARIO TAMAYO GAVIRIA"/>
    <n v="344"/>
    <d v="1995-05-19T00:00:00"/>
    <n v="64521"/>
    <s v="SECCIONAL DE SALUD Y PROTECCION SOCIAL"/>
    <m/>
    <d v="2020-08-31T00:00:00"/>
    <s v="2012-07"/>
    <s v="10"/>
    <s v="2020-07"/>
    <n v="0.94293679258518415"/>
    <n v="4575634731.7441387"/>
    <n v="2745380839.046483"/>
    <d v="2022-07-14T00:00:00"/>
    <n v="1.8684931506849316"/>
    <n v="4.3843078519294892E-2"/>
    <n v="2705336475.7222428"/>
    <n v="0.5"/>
    <s v="MEDIA"/>
    <x v="2"/>
    <n v="2705336475.7222428"/>
  </r>
  <r>
    <n v="2671"/>
    <d v="2013-02-06T00:00:00"/>
    <d v="2013-02-06T00:00:00"/>
    <s v="JUZGADO VEINTITRES ADMINISTRATIVO ORAL DE MEDELLIN"/>
    <s v="05001333102320120048600"/>
    <s v="2019"/>
    <x v="0"/>
    <s v="MARIA MIRYAM LOPEZ PATIÑO Y OTROPS"/>
    <s v="Jorge E. Vallejo B"/>
    <n v="40134"/>
    <s v="REPARACIÓN DIRECTA"/>
    <s v="FALLA EN EL SERVICIO DE SALUD"/>
    <s v="MEDIO   "/>
    <s v="MEDIO   "/>
    <s v="MEDIO   "/>
    <s v="MEDIO   "/>
    <n v="0.5"/>
    <s v="MEDIA"/>
    <n v="1061100000"/>
    <n v="0.6"/>
    <s v=" ALEGATOS DE SEGUNDA"/>
    <n v="0"/>
    <s v="N/A"/>
    <s v="N/A"/>
    <s v="8 AÑOS"/>
    <s v="CARLOS MARIO TAMAYO GAVIRIA"/>
    <n v="344"/>
    <d v="1995-05-19T00:00:00"/>
    <n v="64521"/>
    <s v="SECCIONAL DE SALUD Y PROTECCION SOCIAL"/>
    <m/>
    <d v="2020-08-31T00:00:00"/>
    <s v="2013-02"/>
    <s v="8"/>
    <s v="2020-07"/>
    <n v="0.93184862868713714"/>
    <n v="988784579.89992118"/>
    <n v="593270747.93995273"/>
    <d v="2021-02-04T00:00:00"/>
    <n v="0.43013698630136987"/>
    <n v="4.3843078519294892E-2"/>
    <n v="591267385.82080352"/>
    <n v="0.5"/>
    <s v="MEDIA"/>
    <x v="2"/>
    <n v="591267385.82080352"/>
  </r>
  <r>
    <n v="2672"/>
    <d v="2013-06-20T00:00:00"/>
    <d v="2013-03-22T00:00:00"/>
    <s v="JUZGADO VEINTICINCO ADMINISTRATIVO ORAL DE MEDELLIN"/>
    <s v="05001333302520130025500"/>
    <s v="2019"/>
    <x v="0"/>
    <s v="LUIS ANGEL PARRA MONSALVE Y OTROS"/>
    <s v="Jhon Mario Perez Londoño"/>
    <n v="79651"/>
    <s v="REPARACIÓN DIRECTA"/>
    <s v="FALLA EN EL SERVICIO DE SALUD"/>
    <s v="MEDIO   "/>
    <s v="MEDIO   "/>
    <s v="MEDIO   "/>
    <s v="MEDIO   "/>
    <n v="0.5"/>
    <s v="MEDIA"/>
    <n v="151180000"/>
    <n v="0.6"/>
    <s v=" ALEGATOS DE SEGUNDA"/>
    <n v="0"/>
    <s v="N/A"/>
    <s v="N/A"/>
    <n v="8"/>
    <s v="CARLOS MARIO TAMAYO GAVIRIA"/>
    <n v="344"/>
    <d v="1995-05-19T00:00:00"/>
    <n v="64521"/>
    <s v="SECCIONAL DE SALUD Y PROTECCION SOCIAL"/>
    <m/>
    <d v="2020-08-31T00:00:00"/>
    <s v="2013-06"/>
    <s v="8"/>
    <s v="2020-07"/>
    <n v="0.92284387796387113"/>
    <n v="139515537.47057804"/>
    <n v="83709322.482346818"/>
    <d v="2021-06-18T00:00:00"/>
    <n v="0.79726027397260268"/>
    <n v="4.3843078519294892E-2"/>
    <n v="83186147.116049111"/>
    <n v="0.5"/>
    <s v="MEDIA"/>
    <x v="2"/>
    <n v="83186147.116049111"/>
  </r>
  <r>
    <n v="2673"/>
    <d v="2013-08-05T00:00:00"/>
    <d v="2013-06-27T00:00:00"/>
    <s v="JUZGADO UNDECIMO ADMINISTRATIVO ORAL DE MEDELLIN"/>
    <s v="05001333301120130007000"/>
    <s v="2019"/>
    <x v="0"/>
    <s v="LUIS ANIBAL VILLA QUINTERO"/>
    <s v="Walter Raúl Jiménez Bedoya"/>
    <n v="90125"/>
    <s v="REPARACIÓN DIRECTA"/>
    <s v="FALLA EN EL SERVICIO DE SALUD"/>
    <s v="MEDIO   "/>
    <s v="MEDIO   "/>
    <s v="MEDIO   "/>
    <s v="MEDIO   "/>
    <n v="0.5"/>
    <s v="MEDIA"/>
    <n v="197945494"/>
    <n v="0.6"/>
    <s v=" ALEGATOS DE SEGUNDA"/>
    <n v="0"/>
    <s v="N/A"/>
    <s v="N/A"/>
    <n v="8"/>
    <s v="CARLOS MARIO TAMAYO GAVIRIA"/>
    <n v="344"/>
    <d v="1995-05-19T00:00:00"/>
    <n v="64521"/>
    <s v="SECCIONAL DE SALUD Y PROTECCION SOCIAL"/>
    <m/>
    <d v="2020-08-31T00:00:00"/>
    <s v="2013-08"/>
    <s v="8"/>
    <s v="2020-07"/>
    <n v="0.9216611549333561"/>
    <n v="182438672.61389372"/>
    <n v="109463203.56833623"/>
    <d v="2021-08-03T00:00:00"/>
    <n v="0.92328767123287669"/>
    <n v="4.3843078519294892E-2"/>
    <n v="108671315.93033053"/>
    <n v="0.5"/>
    <s v="MEDIA"/>
    <x v="2"/>
    <n v="108671315.93033053"/>
  </r>
  <r>
    <n v="2674"/>
    <d v="2013-09-17T00:00:00"/>
    <d v="2013-06-24T00:00:00"/>
    <s v="JUZGADO DECIMO ADMINISTRATIVO ORAL DE MEDELLÍN"/>
    <s v="05001310501020130008300"/>
    <s v="2019"/>
    <x v="1"/>
    <s v="FUNDACION CARDIOVASCULAR DE COLOMBIA"/>
    <s v="Hernán Javier Arrigui Barrera"/>
    <n v="66656"/>
    <s v="ORDINARIA"/>
    <s v="SINGULAR "/>
    <s v="MEDIO   "/>
    <s v="MEDIO   "/>
    <s v="MEDIO   "/>
    <s v="MEDIO   "/>
    <n v="0.5"/>
    <s v="MEDIA"/>
    <n v="5399804"/>
    <n v="0.9"/>
    <s v=" SENTENCIA 1RA FAVORABLE"/>
    <n v="0"/>
    <s v="N/A"/>
    <s v="N/A"/>
    <s v="8 AÑOS"/>
    <s v="CARLOS MARIO TAMAYO GAVIRIA"/>
    <n v="344"/>
    <d v="1995-05-19T00:00:00"/>
    <n v="64521"/>
    <s v="SECCIONAL DE SALUD Y PROTECCION SOCIAL"/>
    <m/>
    <d v="2020-08-31T00:00:00"/>
    <s v="2013-09"/>
    <s v="8"/>
    <s v="2020-07"/>
    <n v="0.91896939031760649"/>
    <n v="4962254.5897145728"/>
    <n v="4466029.1307431152"/>
    <d v="2021-09-15T00:00:00"/>
    <n v="1.0410958904109588"/>
    <n v="4.3843078519294892E-2"/>
    <n v="4429615.016942814"/>
    <n v="0.5"/>
    <s v="MEDIA"/>
    <x v="2"/>
    <n v="4429615.016942814"/>
  </r>
  <r>
    <n v="2675"/>
    <d v="2013-11-13T00:00:00"/>
    <d v="2013-10-15T00:00:00"/>
    <s v="JUZGADO VEINTITRES ADMINISTRATIVO ORAL DE MEDELLIN"/>
    <s v="05001333302320130098400"/>
    <s v="2019"/>
    <x v="0"/>
    <s v="CARLOS MARIO ZULUAGA LONDOÑO Y OTRA"/>
    <s v="María Eugenia Jiménez Vargas"/>
    <n v="148240"/>
    <s v="REPARACIÓN DIRECTA"/>
    <s v="FALLA EN EL SERVICIO DE SALUD"/>
    <s v="ALTO"/>
    <s v="MEDIO   "/>
    <s v="MEDIO   "/>
    <s v="ALTO"/>
    <n v="0.77499999999999991"/>
    <s v="ALTA"/>
    <n v="310690080"/>
    <n v="0.9"/>
    <s v=" SENTENCIA 1RA FAVORABLE"/>
    <n v="0"/>
    <s v="N/A"/>
    <s v="N/A"/>
    <s v="8 AÑOS"/>
    <s v="CARLOS MARIO TAMAYO GAVIRIA"/>
    <n v="344"/>
    <d v="1995-05-19T00:00:00"/>
    <n v="64521"/>
    <s v="SECCIONAL DE SALUD Y PROTECCION SOCIAL"/>
    <m/>
    <d v="2020-08-31T00:00:00"/>
    <s v="2013-11"/>
    <s v="8"/>
    <s v="2020-07"/>
    <n v="0.92335772840874586"/>
    <n v="286878086.50793153"/>
    <n v="258190277.8571384"/>
    <d v="2021-11-11T00:00:00"/>
    <n v="1.1972602739726028"/>
    <n v="4.3843078519294892E-2"/>
    <n v="255770811.19496265"/>
    <n v="0.77499999999999991"/>
    <s v="ALTA"/>
    <x v="0"/>
    <n v="255770811.19496265"/>
  </r>
  <r>
    <n v="2676"/>
    <d v="2013-09-02T00:00:00"/>
    <d v="2013-06-11T00:00:00"/>
    <s v="JUZGADO OCTAVO ADMINISTRATIVO ORAL DEL CIRCUITO"/>
    <s v="05001333300820130017400"/>
    <s v="2019"/>
    <x v="0"/>
    <s v="MERY CONSUELO ISAZA MORENO,PAOLA PIEDRAHITA ISAZA,DIANA MAGOLA PIEDRAHITA ISAZA,NATALIA PIEDRAHITA ISAZA, ALIIS DEISY PIEDRAHITA ISAZA "/>
    <s v="Edilberto Carreño Arroyave"/>
    <n v="183673"/>
    <s v="REPARACIÓN DIRECTA"/>
    <s v="FALLA EN EL SERVICIO DE SALUD"/>
    <s v="MEDIO   "/>
    <s v="MEDIO   "/>
    <s v="MEDIO   "/>
    <s v="MEDIO   "/>
    <n v="0.5"/>
    <s v="MEDIA"/>
    <n v="763183288"/>
    <n v="0.6"/>
    <s v=" ALEGATOS DE SEGUNDA"/>
    <n v="0"/>
    <s v="N/A"/>
    <s v="N/A"/>
    <s v="9 AÑOS"/>
    <s v="CARLOS MARIO TAMAYO GAVIRIA"/>
    <n v="344"/>
    <d v="1995-05-19T00:00:00"/>
    <n v="64521"/>
    <s v="SECCIONAL DE SALUD Y PROTECCION SOCIAL"/>
    <m/>
    <d v="2020-08-31T00:00:00"/>
    <s v="2013-09"/>
    <s v="9"/>
    <s v="2020-07"/>
    <n v="0.91896939031760649"/>
    <n v="701342080.87394631"/>
    <n v="420805248.52436775"/>
    <d v="2022-08-31T00:00:00"/>
    <n v="2"/>
    <n v="4.3843078519294892E-2"/>
    <n v="414238741.16564262"/>
    <n v="0.5"/>
    <s v="MEDIA"/>
    <x v="2"/>
    <n v="414238741.16564262"/>
  </r>
  <r>
    <n v="2677"/>
    <d v="2014-06-19T00:00:00"/>
    <d v="2014-04-29T00:00:00"/>
    <s v="JUZGADO VEINTISEIS ADMINISTRATIVO ORAL DE MEDELLIN"/>
    <s v="05001333302620140052200"/>
    <s v="2019"/>
    <x v="0"/>
    <s v="LUZ DARY UPEGUI HERNANDEZ, YEIMER BARRIENTOS CARMONA, YESICA TATIANA BARRIENTOS UPEGUI, ESTEFANIA Y FRANCISCO JAVIER BARRIENTOS UPEGUI"/>
    <s v="Saúl Benítez Urrego"/>
    <n v="85761"/>
    <s v="REPARACIÓN DIRECTA"/>
    <s v="FALLA EN EL SERVICIO DE SALUD"/>
    <s v="MEDIO   "/>
    <s v="MEDIO   "/>
    <s v="MEDIO   "/>
    <s v="MEDIO   "/>
    <n v="0.5"/>
    <s v="MEDIA"/>
    <n v="720000000"/>
    <n v="0.6"/>
    <s v=" ALEGATOS PRIMERA"/>
    <n v="0"/>
    <s v="N/A"/>
    <s v="N/A"/>
    <s v="7 AÑOS"/>
    <s v="CARLOS MARIO TAMAYO GAVIRIA"/>
    <n v="344"/>
    <d v="1995-05-19T00:00:00"/>
    <n v="64521"/>
    <s v="SECCIONAL DE SALUD Y PROTECCION SOCIAL"/>
    <m/>
    <d v="2020-08-31T00:00:00"/>
    <s v="2014-06"/>
    <s v="7"/>
    <s v="2020-07"/>
    <n v="0.89783629663645648"/>
    <n v="646442133.57824862"/>
    <n v="387865280.14694917"/>
    <d v="2021-06-17T00:00:00"/>
    <n v="0.79452054794520544"/>
    <n v="4.3843078519294892E-2"/>
    <n v="385449463.06418216"/>
    <n v="0.5"/>
    <s v="MEDIA"/>
    <x v="2"/>
    <n v="385449463.06418216"/>
  </r>
  <r>
    <n v="2678"/>
    <d v="2013-05-30T00:00:00"/>
    <d v="2013-04-10T00:00:00"/>
    <s v="JUZGADO VEINTISEIS ADMINISTRATIVO ORAL DE MEDELLIN"/>
    <s v="05001333302620130032800"/>
    <s v="2019"/>
    <x v="0"/>
    <s v="MARIA SENET ORTEGA,EUCARIS DEL SOCORRO ACEVEDO MENENESES,MARIA CONSUELO ORTEGA CARVAJAL,NORA LABA OLARTE CARMONA,ALEIDA BERNARDA MORALES MESA"/>
    <s v="German Gonzalo Perez Ospino"/>
    <n v="90763"/>
    <s v="REPARACIÓN DIRECTA"/>
    <s v="OTRAS"/>
    <s v="BAJO"/>
    <s v="MEDIO   "/>
    <s v="MEDIO   "/>
    <s v="BAJO"/>
    <n v="0.2525"/>
    <s v="MEDIA"/>
    <n v="257000500"/>
    <n v="0.6"/>
    <s v=" ALEGATOS PRIMERA"/>
    <n v="0"/>
    <s v="N/A"/>
    <s v="N/A"/>
    <s v="8 AÑOS"/>
    <s v="CARLOS MARIO TAMAYO GAVIRIA"/>
    <n v="344"/>
    <d v="1995-05-19T00:00:00"/>
    <n v="64521"/>
    <s v="SECCIONAL DE SALUD Y PROTECCION SOCIAL"/>
    <m/>
    <d v="2020-08-31T00:00:00"/>
    <s v="2013-05"/>
    <s v="8"/>
    <s v="2020-07"/>
    <n v="0.92501103743402557"/>
    <n v="237728299.12606329"/>
    <n v="142636979.47563797"/>
    <d v="2021-05-28T00:00:00"/>
    <n v="0.73972602739726023"/>
    <n v="4.3843078519294892E-2"/>
    <n v="141809657.5847961"/>
    <n v="0.2525"/>
    <s v="MEDIA"/>
    <x v="2"/>
    <n v="141809657.5847961"/>
  </r>
  <r>
    <n v="2679"/>
    <d v="2014-08-15T00:00:00"/>
    <d v="2014-06-12T00:00:00"/>
    <s v="JUZGADO ONCE ADMINISTRATIVO DE MEDELLIN"/>
    <s v="05001333301120140080300"/>
    <s v="2019"/>
    <x v="0"/>
    <s v="DEIBER VALENCIA MUÑOZ, ADOLFO LEON VALENCIA MUÑOZ, EDUARDO ANTONIO VALENCIA MUÑOZ, OSCAR DE JESUS VALENCIA MUÑOZ, MARIA FNNY VALENCIA MUÑOZ, LUCELY VALENCIA MUÑOZ, MARGARITA VALENCIA MUÑOZ,MARIA JACINTA VARGAS VALENCIA,SANDRA YANETH VALENCIA VARGAS, LUZ ESMIT VALENCIA VARGAS"/>
    <s v="María Elena Suescun Giraldo"/>
    <n v="48859"/>
    <s v="REPARACIÓN DIRECTA"/>
    <s v="FALLA EN EL SERVICIO DE SALUD"/>
    <s v="MEDIO   "/>
    <s v="MEDIO   "/>
    <s v="MEDIO   "/>
    <s v="MEDIO   "/>
    <n v="0.5"/>
    <s v="MEDIA"/>
    <n v="400400000"/>
    <n v="0.6"/>
    <s v=" SENTENCIA 1RA FAVORABLE"/>
    <n v="0"/>
    <s v="N/A"/>
    <s v="N/A"/>
    <s v="8 AÑOS"/>
    <s v="CARLOS MARIO TAMAYO GAVIRIA"/>
    <n v="344"/>
    <d v="1995-05-19T00:00:00"/>
    <n v="64521"/>
    <s v="SECCIONAL DE SALUD Y PROTECCION SOCIAL"/>
    <m/>
    <d v="2020-08-31T00:00:00"/>
    <s v="2014-08"/>
    <s v="8"/>
    <s v="2020-07"/>
    <n v="0.89466228983021678"/>
    <n v="358222780.84801883"/>
    <n v="214933668.5088113"/>
    <d v="2022-08-13T00:00:00"/>
    <n v="1.9506849315068493"/>
    <n v="4.3843078519294892E-2"/>
    <n v="211661777.223387"/>
    <n v="0.5"/>
    <s v="MEDIA"/>
    <x v="2"/>
    <n v="211661777.223387"/>
  </r>
  <r>
    <n v="2680"/>
    <d v="2015-06-25T00:00:00"/>
    <d v="2015-06-16T00:00:00"/>
    <s v="1 ADTIVO TURBO"/>
    <s v="05837333300120150050600"/>
    <s v="2019"/>
    <x v="0"/>
    <s v="JORGE SEPULVEDA VARELA "/>
    <s v="Andrés Felipe Gomez Jaramillo"/>
    <n v="183939"/>
    <s v="REPARACIÓN DIRECTA"/>
    <s v="FALLA EN EL SERVICIO DE SALUD"/>
    <s v="MEDIO   "/>
    <s v="MEDIO   "/>
    <s v="MEDIO   "/>
    <s v="MEDIO   "/>
    <n v="0.5"/>
    <s v="MEDIA"/>
    <n v="4059505000"/>
    <n v="0.6"/>
    <s v=" ALEGATOS DE SEGUNDA"/>
    <n v="0"/>
    <s v="N/A"/>
    <s v="N/A"/>
    <s v="7 AÑOS"/>
    <s v="CARLOS MARIO TAMAYO GAVIRIA"/>
    <n v="344"/>
    <d v="1995-05-19T00:00:00"/>
    <n v="64521"/>
    <s v="SECCIONAL DE SALUD Y PROTECCION SOCIAL"/>
    <m/>
    <d v="2020-08-31T00:00:00"/>
    <s v="2015-06"/>
    <s v="7"/>
    <s v="2020-07"/>
    <n v="0.8598294089278552"/>
    <n v="3490481784.6896729"/>
    <n v="2094289070.8138037"/>
    <d v="2022-06-23T00:00:00"/>
    <n v="1.810958904109589"/>
    <n v="4.3843078519294892E-2"/>
    <n v="2064675517.9220948"/>
    <n v="0.5"/>
    <s v="MEDIA"/>
    <x v="2"/>
    <n v="2064675517.9220948"/>
  </r>
  <r>
    <n v="2681"/>
    <d v="2014-11-13T00:00:00"/>
    <d v="2014-10-30T00:00:00"/>
    <s v="JUZGADO VEINTIUNO ADMINISTRATIVO DE MEDELLIN"/>
    <s v="05001333302120140006200"/>
    <s v="2019"/>
    <x v="0"/>
    <s v="ANA MARGOT BENITEZ MARTINEZ "/>
    <s v="JOSE MANUEL ARIAS PINEDA"/>
    <n v="57480"/>
    <s v="REPARACIÓN DIRECTA"/>
    <s v="FALLA EN EL SERVICIO DE SALUD"/>
    <s v="MEDIO   "/>
    <s v="MEDIO   "/>
    <s v="MEDIO   "/>
    <s v="MEDIO   "/>
    <n v="0.5"/>
    <s v="MEDIA"/>
    <n v="443664872"/>
    <n v="0.6"/>
    <s v=" ALEGATOS DE SEGUNDA"/>
    <n v="0"/>
    <s v="N/A"/>
    <s v="N/A"/>
    <s v="9 AÑOS"/>
    <s v="CARLOS MARIO TAMAYO GAVIRIA"/>
    <n v="344"/>
    <d v="1995-05-19T00:00:00"/>
    <n v="64521"/>
    <s v="SECCIONAL DE SALUD Y PROTECCION SOCIAL"/>
    <m/>
    <d v="2020-08-31T00:00:00"/>
    <s v="2014-11"/>
    <s v="9"/>
    <s v="2020-07"/>
    <n v="0.89080453966281536"/>
    <n v="395218682.06652188"/>
    <n v="237131209.23991314"/>
    <d v="2023-11-11T00:00:00"/>
    <n v="3.1972602739726028"/>
    <n v="4.3843078519294892E-2"/>
    <n v="231243416.54625484"/>
    <n v="0.5"/>
    <s v="MEDIA"/>
    <x v="2"/>
    <n v="231243416.54625484"/>
  </r>
  <r>
    <n v="2682"/>
    <d v="2016-05-31T00:00:00"/>
    <d v="2016-05-25T00:00:00"/>
    <s v="JUZGADO DIECINUEVE ADMINISTRATIVO DEL CIRCUITO DE MEDELLIN "/>
    <s v="05001333301920160048700"/>
    <s v="2019"/>
    <x v="0"/>
    <s v="MARIA FERNANDA CERON MORAN "/>
    <s v="KATERINA RENTERIA CORDOBA"/>
    <n v="200963"/>
    <s v="REPARACIÓN DIRECTA"/>
    <s v="OTRAS"/>
    <s v="ALTO"/>
    <s v="MEDIO   "/>
    <s v="MEDIO   "/>
    <s v="ALTO"/>
    <n v="0.77499999999999991"/>
    <s v="ALTA"/>
    <n v="517617800"/>
    <n v="0.9"/>
    <s v="CONTESTACIÓN"/>
    <n v="0"/>
    <s v="N/A"/>
    <s v="N/A"/>
    <s v="7 AÑOS"/>
    <s v="CARLOS MARIO TAMAYO GAVIRIA"/>
    <n v="344"/>
    <d v="1995-05-19T00:00:00"/>
    <n v="64521"/>
    <s v="SECCIONAL DE SALUD Y PROTECCION SOCIAL"/>
    <m/>
    <d v="2020-08-31T00:00:00"/>
    <s v="2016-05"/>
    <s v="7"/>
    <s v="2020-07"/>
    <n v="0.79552146500237941"/>
    <n v="411776070.5673086"/>
    <n v="370598463.51057774"/>
    <d v="2023-05-30T00:00:00"/>
    <n v="2.7452054794520548"/>
    <n v="4.3843078519294892E-2"/>
    <n v="362683786.41984582"/>
    <n v="0.77499999999999991"/>
    <s v="ALTA"/>
    <x v="0"/>
    <n v="362683786.41984582"/>
  </r>
  <r>
    <n v="2683"/>
    <d v="2016-05-06T00:00:00"/>
    <d v="2016-04-06T00:00:00"/>
    <s v="JUZGADO DIECISIETE ADMINISTRATIVO DEL CIRCUITO DE MEDELLIN"/>
    <s v="05001333301720160031900"/>
    <s v="2019"/>
    <x v="0"/>
    <s v="LUZ ESTELA ORDOÑEZ YEPES Y OTROS "/>
    <s v="MARIA MERCEDES CASTRILLON TORO "/>
    <n v="181302"/>
    <s v="REPARACIÓN DIRECTA"/>
    <s v="FALLA EN EL SERVICIO DE SALUD"/>
    <s v="MEDIO   "/>
    <s v="MEDIO   "/>
    <s v="MEDIO   "/>
    <s v="MEDIO   "/>
    <n v="0.5"/>
    <s v="MEDIA"/>
    <n v="2578347691"/>
    <n v="0.6"/>
    <s v="AUDIENCIA INICIAL O PRIMERA AUDIENCIA"/>
    <n v="0"/>
    <s v="N/A"/>
    <s v="N/A"/>
    <s v="7 AÑOS"/>
    <s v="CARLOS MARIO TAMAYO GAVIRIA"/>
    <n v="344"/>
    <d v="1995-05-19T00:00:00"/>
    <n v="64521"/>
    <s v="SECCIONAL DE SALUD Y PROTECCION SOCIAL"/>
    <m/>
    <d v="2020-08-31T00:00:00"/>
    <s v="2016-05"/>
    <s v="7"/>
    <s v="2020-07"/>
    <n v="0.79552146500237941"/>
    <n v="2051130932.4298222"/>
    <n v="1230678559.4578934"/>
    <d v="2023-05-05T00:00:00"/>
    <n v="2.6767123287671235"/>
    <n v="4.3843078519294892E-2"/>
    <n v="1205044487.0289025"/>
    <n v="0.5"/>
    <s v="MEDIA"/>
    <x v="2"/>
    <n v="1205044487.0289025"/>
  </r>
  <r>
    <n v="2684"/>
    <d v="2016-02-09T00:00:00"/>
    <d v="2015-07-17T00:00:00"/>
    <s v="JUZGADO DIECISEIS ADMINISTRATIVO DEL CIRCUITO DE MEDELLIN"/>
    <s v="05001333301620150083000"/>
    <s v="2019"/>
    <x v="0"/>
    <s v="DARIO DE JESUS MORALES Y OTROS "/>
    <s v="JULIAN FRANCO OROZCO "/>
    <n v="238729"/>
    <s v="REPARACIÓN DIRECTA"/>
    <s v="FALLA EN EL SERVICIO DE SALUD"/>
    <s v="MEDIO   "/>
    <s v="MEDIO   "/>
    <s v="MEDIO   "/>
    <s v="MEDIO   "/>
    <n v="0.5"/>
    <s v="MEDIA"/>
    <n v="1296900000"/>
    <n v="0.6"/>
    <s v=" AUDIENCIA DE PRUEBAS"/>
    <n v="0"/>
    <s v="N/A"/>
    <s v="N/A"/>
    <s v="6 AÑOS"/>
    <s v="CARLOS MARIO TAMAYO GAVIRIA"/>
    <n v="344"/>
    <d v="1995-05-19T00:00:00"/>
    <n v="64521"/>
    <s v="SECCIONAL DE SALUD Y PROTECCION SOCIAL"/>
    <m/>
    <d v="2020-08-31T00:00:00"/>
    <s v="2016-02"/>
    <s v="6"/>
    <s v="2020-07"/>
    <n v="0.81112653258637668"/>
    <n v="1051950000.1112719"/>
    <n v="631170000.06676304"/>
    <d v="2022-02-07T00:00:00"/>
    <n v="1.4383561643835616"/>
    <n v="4.3843078519294892E-2"/>
    <n v="624071068.56082225"/>
    <n v="0.5"/>
    <s v="MEDIA"/>
    <x v="2"/>
    <n v="624071068.56082225"/>
  </r>
  <r>
    <n v="2685"/>
    <d v="2017-02-27T00:00:00"/>
    <d v="2015-12-13T00:00:00"/>
    <s v="JUZGADO TREINTA ADMINISTRATIVO ORAL DE MEDELLIN"/>
    <s v="05001333303020160090800"/>
    <s v="2019"/>
    <x v="0"/>
    <s v="MARIA AMPARO CARVAJAL GALLO"/>
    <s v="FREDY PELAEZ GOMEZ"/>
    <n v="97371"/>
    <s v="NULIDAD Y RESTABLECIMIENTO DEL DERECHO"/>
    <s v="RECONOCIMIENTO Y PAGO DE OTRAS PRESTACIONES SALARIALES, SOLCIALES Y SALARIOS"/>
    <s v="MEDIO   "/>
    <s v="MEDIO   "/>
    <s v="MEDIO   "/>
    <s v="BAJO"/>
    <n v="0.34250000000000003"/>
    <s v="MEDIA"/>
    <n v="19162380"/>
    <n v="0.9"/>
    <s v=" SENTENCIA 1RA FAVORABLE"/>
    <n v="0"/>
    <s v="N/A"/>
    <s v="N/A"/>
    <s v="8 AÑOS"/>
    <s v="CARLOS MARIO TAMAYO GAVIRIA"/>
    <n v="344"/>
    <d v="1995-05-19T00:00:00"/>
    <n v="64521"/>
    <s v="SECCIONAL DE SALUD Y PROTECCION SOCIAL"/>
    <m/>
    <d v="2020-08-31T00:00:00"/>
    <s v="2017-02"/>
    <s v="8"/>
    <s v="2020-07"/>
    <n v="0.77115025586143982"/>
    <n v="14777074.239914138"/>
    <n v="13299366.815922724"/>
    <d v="2025-02-25T00:00:00"/>
    <n v="4.4904109589041097"/>
    <n v="4.3843078519294892E-2"/>
    <n v="12837936.859731991"/>
    <n v="0.34250000000000003"/>
    <s v="MEDIA"/>
    <x v="2"/>
    <n v="12837936.859731991"/>
  </r>
  <r>
    <n v="2686"/>
    <d v="2017-05-25T00:00:00"/>
    <d v="2017-05-17T00:00:00"/>
    <s v="Tribunal Admnistrativo de Antioquia"/>
    <s v="05001333300020170137700"/>
    <s v="2019"/>
    <x v="0"/>
    <s v="JARLIN DARIO DAVID URREGO"/>
    <s v="JUAN FELIPE SIERRA CASTRILLON "/>
    <n v="153534"/>
    <s v="NULIDAD Y RESTABLECIMIENTO DEL DERECHO"/>
    <s v="OTRAS"/>
    <s v="BAJO"/>
    <s v="MEDIO   "/>
    <s v="MEDIO   "/>
    <s v="BAJO"/>
    <n v="0.2525"/>
    <s v="MEDIA"/>
    <n v="68945400"/>
    <n v="0.9"/>
    <s v=" SENTENCIA 1RA FAVORABLE"/>
    <n v="0"/>
    <s v="N/A"/>
    <s v="N/A"/>
    <s v="7 AÑOS"/>
    <s v="CARLOS MARIO TAMAYO GAVIRIA"/>
    <n v="344"/>
    <d v="1995-05-19T00:00:00"/>
    <n v="64521"/>
    <s v="SECCIONAL DE SALUD Y PROTECCION SOCIAL"/>
    <m/>
    <d v="2020-08-31T00:00:00"/>
    <s v="2017-05"/>
    <s v="7"/>
    <s v="2020-07"/>
    <n v="0.76223816507249575"/>
    <n v="52552815.186189249"/>
    <n v="47297533.667570323"/>
    <d v="2024-05-23T00:00:00"/>
    <n v="3.7287671232876711"/>
    <n v="4.3843078519294892E-2"/>
    <n v="45930793.14146173"/>
    <n v="0.2525"/>
    <s v="MEDIA"/>
    <x v="2"/>
    <n v="45930793.14146173"/>
  </r>
  <r>
    <n v="2687"/>
    <d v="2019-02-19T00:00:00"/>
    <d v="2018-12-13T00:00:00"/>
    <s v="Juzgado veintitres laboral de medellin "/>
    <s v="05001310502320180070000"/>
    <s v="2019"/>
    <x v="1"/>
    <s v="SOCIEDAD MEDICA RIONEGRO -SOMER S.A.-"/>
    <s v="ANDRES FELIPE GOMEZ JARAMILLO "/>
    <n v="192363"/>
    <s v="ORDINARIA"/>
    <s v="OTRAS"/>
    <s v="ALTO"/>
    <s v="ALTO"/>
    <s v="ALTO"/>
    <s v="ALTO"/>
    <n v="1"/>
    <s v="ALTA"/>
    <n v="161284971"/>
    <n v="0.98"/>
    <s v="CONTESTACIÓN"/>
    <n v="0"/>
    <s v="N/A"/>
    <s v="N/A"/>
    <s v="4 AÑOS "/>
    <s v="CARLOS MARIO TAMAYO GAVIRIA"/>
    <n v="344"/>
    <d v="1995-05-19T00:00:00"/>
    <n v="64521"/>
    <s v="SECCIONAL DE SALUD Y PROTECCION SOCIAL"/>
    <m/>
    <d v="2020-08-31T00:00:00"/>
    <s v="2019-02"/>
    <s v="4"/>
    <s v="2020-07"/>
    <n v="1.0374579956513144"/>
    <n v="167326382.74234036"/>
    <n v="163979855.08749354"/>
    <d v="2023-02-18T00:00:00"/>
    <n v="2.4684931506849317"/>
    <n v="4.3843078519294892E-2"/>
    <n v="160827406.18318847"/>
    <n v="1"/>
    <s v="ALTA"/>
    <x v="0"/>
    <n v="160827406.18318847"/>
  </r>
  <r>
    <n v="2688"/>
    <d v="2019-03-21T00:00:00"/>
    <d v="2019-03-21T00:00:00"/>
    <s v="Juzgado Segundo Administrativo de Turbo antioquia "/>
    <s v="05837333300220180034100"/>
    <s v="2019"/>
    <x v="0"/>
    <s v="MARIA LUZ DARY USUGA LOPERA Y OTROS "/>
    <s v="DORA INES VALENCIA LOAIZA "/>
    <n v="183939"/>
    <s v="REPARACIÓN DIRECTA"/>
    <s v="FALLA EN EL SERVICIO DE SALUD"/>
    <s v="MEDIO   "/>
    <s v="MEDIO   "/>
    <s v="MEDIO   "/>
    <s v="MEDIO   "/>
    <n v="0.5"/>
    <s v="MEDIA"/>
    <n v="1953105000"/>
    <n v="0.6"/>
    <s v="ADMISIÓN"/>
    <n v="0"/>
    <s v="N/A"/>
    <s v="N/A"/>
    <s v="7 AÑOS"/>
    <s v="CARLOS MARIO TAMAYO GAVIRIA"/>
    <n v="344"/>
    <d v="1995-05-19T00:00:00"/>
    <n v="64521"/>
    <s v="SECCIONAL DE SALUD Y PROTECCION SOCIAL"/>
    <m/>
    <d v="2020-08-31T00:00:00"/>
    <s v="2019-03"/>
    <s v="7"/>
    <s v="2020-07"/>
    <n v="1.0329659515843337"/>
    <n v="2017490964.8691201"/>
    <n v="1210494578.9214721"/>
    <d v="2026-03-19T00:00:00"/>
    <n v="5.5506849315068489"/>
    <n v="4.3843078519294892E-2"/>
    <n v="1158793508.1863067"/>
    <n v="0.5"/>
    <s v="MEDIA"/>
    <x v="2"/>
    <n v="1158793508.1863067"/>
  </r>
  <r>
    <n v="2689"/>
    <d v="2019-03-28T00:00:00"/>
    <d v="2019-01-15T00:00:00"/>
    <s v="Juzgado Veintinueve Administrativo Oral de Medellin"/>
    <s v="05001333302920190000600"/>
    <s v="2019"/>
    <x v="0"/>
    <s v="ISMAEL DE JESUS CEBALLOS BUITRAGO Y OTROS "/>
    <s v="ELISA MARIA RODRIGUEZ HERRERA "/>
    <n v="264140"/>
    <s v="REPARACIÓN DIRECTA"/>
    <s v="FALLA EN EL SERVICIO DE SALUD"/>
    <s v="MEDIO   "/>
    <s v="MEDIO   "/>
    <s v="MEDIO   "/>
    <s v="MEDIO   "/>
    <n v="0.5"/>
    <s v="MEDIA"/>
    <n v="234372600"/>
    <n v="0"/>
    <s v="ADMISIÓN"/>
    <n v="0"/>
    <s v="N/A"/>
    <s v="N/A"/>
    <s v="7 años"/>
    <s v="CARLOS MARIO TAMAYO GAVIRIA"/>
    <n v="344"/>
    <d v="1995-05-19T00:00:00"/>
    <n v="64521"/>
    <s v="SECCIONAL DE SALUD Y PROTECCION SOCIAL"/>
    <m/>
    <d v="2020-08-31T00:00:00"/>
    <s v="2019-03"/>
    <s v="7"/>
    <s v="2020-07"/>
    <n v="1.0329659515843337"/>
    <n v="242098915.7842944"/>
    <n v="0"/>
    <d v="2026-03-26T00:00:00"/>
    <n v="5.5698630136986305"/>
    <n v="4.3843078519294892E-2"/>
    <n v="0"/>
    <n v="0.5"/>
    <s v="MEDIA"/>
    <x v="2"/>
    <n v="0"/>
  </r>
  <r>
    <n v="2690"/>
    <d v="2019-05-21T00:00:00"/>
    <d v="2019-05-15T00:00:00"/>
    <s v="JUZGADO 13 LABORAL DEL CIRCUITO DE MEDELLIN"/>
    <s v="05001310501320190031100"/>
    <s v="2019"/>
    <x v="1"/>
    <s v="MARTHA LUCIA  VALLEJO BRAVO "/>
    <s v="JORGE EDUARDO VALLEJO BRAVO "/>
    <n v="40134"/>
    <s v="ORDINARIA"/>
    <s v="OTRAS"/>
    <s v="BAJO"/>
    <s v="BAJO"/>
    <s v="MEDIO   "/>
    <s v="MEDIO   "/>
    <n v="0.2525"/>
    <s v="MEDIA"/>
    <n v="400000000"/>
    <n v="0.25"/>
    <s v="CONTESTACIÓN"/>
    <n v="0"/>
    <s v="N/A"/>
    <s v="N/A"/>
    <s v="5 AÑOS"/>
    <s v="CAROLINA MARIA RIVERA USUGA "/>
    <n v="4337"/>
    <d v="2019-09-16T00:00:00"/>
    <n v="224479"/>
    <s v="SECCIONAL DE SALUD Y PROTECCION SOCIAL"/>
    <s v="DEMANDA POR INEFICACIA DE AFILIACIÓN A FONDO PRIVADO. "/>
    <d v="2020-08-31T00:00:00"/>
    <s v="2019-05"/>
    <s v="5"/>
    <s v="2020-07"/>
    <n v="1.0246973838344398"/>
    <n v="409878953.53377593"/>
    <n v="102469738.38344398"/>
    <d v="2024-05-19T00:00:00"/>
    <n v="3.7178082191780821"/>
    <n v="4.3843078519294892E-2"/>
    <n v="99517281.601015776"/>
    <n v="0.2525"/>
    <s v="MEDIA"/>
    <x v="2"/>
    <n v="99517281.601015776"/>
  </r>
  <r>
    <n v="2691"/>
    <d v="2019-06-26T00:00:00"/>
    <d v="2019-06-11T00:00:00"/>
    <s v="Veinticuatro Administrativo Oral del Circuito"/>
    <s v="05001333302420190023600"/>
    <s v="2019"/>
    <x v="0"/>
    <s v="LUZ MARINA ALVAREZ ALVAREZ"/>
    <s v="ALEXANDER BERMUDEZ CORREA"/>
    <n v="231337"/>
    <s v="REPARACIÓN DIRECTA"/>
    <s v="FALLA EN EL SERVICIO DE SALUD"/>
    <s v="MEDIO   "/>
    <s v="MEDIO   "/>
    <s v="MEDIO   "/>
    <s v="MEDIO   "/>
    <n v="0.5"/>
    <s v="MEDIA"/>
    <n v="2235913200"/>
    <n v="0.6"/>
    <s v="ADMISIÓN"/>
    <n v="0"/>
    <s v="N/A"/>
    <s v="N/A"/>
    <s v="7 años"/>
    <s v="CARLOS MARIO TAMAYO GAVIRIA"/>
    <n v="344"/>
    <d v="1995-05-19T00:00:00"/>
    <n v="64521"/>
    <s v="SECCIONAL DE SALUD Y PROTECCION SOCIAL"/>
    <m/>
    <d v="2020-08-31T00:00:00"/>
    <s v="2019-06"/>
    <s v="7"/>
    <s v="2020-07"/>
    <n v="1.022003699737124"/>
    <n v="2285111562.691072"/>
    <n v="1371066937.6146431"/>
    <d v="2026-06-24T00:00:00"/>
    <n v="5.816438356164384"/>
    <n v="4.3843078519294892E-2"/>
    <n v="1309767642.9356203"/>
    <n v="0.5"/>
    <s v="MEDIA"/>
    <x v="2"/>
    <n v="1309767642.9356203"/>
  </r>
  <r>
    <n v="2692"/>
    <d v="2019-08-12T00:00:00"/>
    <d v="2019-07-31T00:00:00"/>
    <s v="Juzgado Once Administrativo "/>
    <s v="05001333301120190032400"/>
    <s v="2019"/>
    <x v="0"/>
    <s v="RODRIGO EVELIO MONSALVE MONSALVE"/>
    <s v="EDWIN OSORIO RODRIGUEZ"/>
    <n v="97472"/>
    <s v="REPARACIÓN DIRECTA"/>
    <s v="FALLA EN EL SERVICIO DE SALUD"/>
    <s v="MEDIO   "/>
    <s v="MEDIO   "/>
    <s v="MEDIO   "/>
    <s v="MEDIO   "/>
    <n v="0.5"/>
    <s v="MEDIA"/>
    <n v="182185520"/>
    <n v="0.6"/>
    <s v="ADMISIÓN"/>
    <n v="0"/>
    <s v="N/A"/>
    <s v="N/A"/>
    <s v="2 años"/>
    <s v="CARLOS MARIO TAMAYO GAVIRIA"/>
    <n v="344"/>
    <d v="1995-05-19T00:00:00"/>
    <n v="64521"/>
    <s v="SECCIONAL DE SALUD Y PROTECCION SOCIAL"/>
    <m/>
    <d v="2020-08-31T00:00:00"/>
    <s v="2019-08"/>
    <s v="2"/>
    <s v="2020-07"/>
    <n v="1.0188294671454916"/>
    <n v="185615976.2632243"/>
    <n v="111369585.75793459"/>
    <d v="2021-08-11T00:00:00"/>
    <n v="0.9452054794520548"/>
    <n v="4.3843078519294892E-2"/>
    <n v="110544851.89543663"/>
    <n v="0.5"/>
    <s v="MEDIA"/>
    <x v="2"/>
    <n v="110544851.89543663"/>
  </r>
  <r>
    <n v="2693"/>
    <d v="2019-09-13T00:00:00"/>
    <d v="2019-08-13T00:00:00"/>
    <s v="JUZGADO 10 CIVIL DEL CIRCUITO DE MEDELLÍN"/>
    <s v="05001310301020190039600"/>
    <s v="2019"/>
    <x v="2"/>
    <s v=" RTS S.A.S"/>
    <s v="CAROLINA CORTÉS CÁRDENAS"/>
    <n v="193376"/>
    <s v="EJECUTIVA"/>
    <s v="SINGULAR "/>
    <s v="BAJO"/>
    <s v="ALTO"/>
    <s v="BAJO"/>
    <s v="MEDIO   "/>
    <n v="0.54"/>
    <s v="ALTA"/>
    <n v="232902543"/>
    <n v="0.4"/>
    <s v="CONTESTACIÓN"/>
    <n v="0"/>
    <s v="N/A"/>
    <s v="N/A"/>
    <s v="5 AÑOS "/>
    <s v="CAROLINA MARIA RIVERA USUGA "/>
    <n v="4337"/>
    <d v="2019-09-16T00:00:00"/>
    <n v="224479"/>
    <s v="SECCIONAL DE SALUD Y PROTECCION SOCIAL"/>
    <s v="PAGO DE FACTURAS DE SERVICIOS DE SALUD"/>
    <d v="2020-08-31T00:00:00"/>
    <s v="2019-09"/>
    <s v="5"/>
    <s v="2020-07"/>
    <n v="1.016560139453806"/>
    <n v="236759441.59122604"/>
    <n v="94703776.63649042"/>
    <d v="2024-09-11T00:00:00"/>
    <n v="4.0328767123287674"/>
    <n v="4.3843078519294892E-2"/>
    <n v="91747480.734283119"/>
    <n v="0.54"/>
    <s v="ALTA"/>
    <x v="0"/>
    <n v="91747480.734283119"/>
  </r>
  <r>
    <n v="2694"/>
    <d v="2019-07-19T00:00:00"/>
    <d v="2019-04-05T00:00:00"/>
    <s v="JUZGADO 001 ADMINISTRATIVO ORAL DE MEDELLIN"/>
    <s v="05001333300120190014800"/>
    <s v="2019"/>
    <x v="0"/>
    <s v=" JUAN EVANGELISTA QUINTERO ARIAS Y OTROS "/>
    <s v="SILVIA JANNETH OBANDO DUQUE "/>
    <n v="118448"/>
    <s v="REPARACIÓN DIRECTA"/>
    <s v="FALLA EN EL SERVICIO DE SALUD"/>
    <s v="BAJO"/>
    <s v="ALTO"/>
    <s v="BAJO"/>
    <s v="MEDIO   "/>
    <n v="0.54"/>
    <s v="ALTA"/>
    <n v="151985000"/>
    <n v="0.3"/>
    <s v="CONTESTACIÓN"/>
    <n v="0"/>
    <s v="N/A"/>
    <s v="N/A"/>
    <s v="5 AÑOS "/>
    <s v="CAROLINA MARIA RIVERA USUGA "/>
    <n v="4337"/>
    <d v="2019-09-16T00:00:00"/>
    <n v="224479"/>
    <s v="SECCIONAL DE SALUD Y PROTECCION SOCIAL"/>
    <s v="FALLA EN LA PRESTACIÓN DEL SERVICIO DE SALUD/14/01/2020: Se presentó contestación a la demanda"/>
    <d v="2020-08-31T00:00:00"/>
    <s v="2019-07"/>
    <s v="5"/>
    <s v="2020-07"/>
    <n v="1.0197202253740043"/>
    <n v="154982178.45346805"/>
    <n v="46494653.536040418"/>
    <d v="2024-07-17T00:00:00"/>
    <n v="3.8794520547945206"/>
    <n v="4.3843078519294892E-2"/>
    <n v="45097642.962687753"/>
    <n v="0.54"/>
    <s v="ALTA"/>
    <x v="0"/>
    <n v="45097642.962687753"/>
  </r>
  <r>
    <n v="2695"/>
    <d v="2019-09-23T00:00:00"/>
    <d v="2019-09-13T00:00:00"/>
    <s v="JUZGADO 008 ADMINISTRATIVO ORAL DE MEDELLIN"/>
    <s v="05001333300820190039500"/>
    <s v="2019"/>
    <x v="0"/>
    <s v="CLAUDIA LIGIA GONZALEZ Y FLOREZ "/>
    <s v="JOSE DAVID ARISTIZABAL GARCIA "/>
    <n v="201061"/>
    <s v="REPARACIÓN DIRECTA"/>
    <s v="FALLA EN EL SERVICIO DE SALUD"/>
    <s v="BAJO"/>
    <s v="ALTO"/>
    <s v="BAJO"/>
    <s v="MEDIO   "/>
    <n v="0.54"/>
    <s v="ALTA"/>
    <n v="1596106460"/>
    <n v="0.2"/>
    <s v="CONTESTACIÓN"/>
    <n v="0"/>
    <s v="N/A"/>
    <s v="N/A"/>
    <s v="5 AÑOS "/>
    <s v="CAROLINA MARIA RIVERA USUGA "/>
    <n v="4337"/>
    <d v="2019-09-16T00:00:00"/>
    <n v="224479"/>
    <s v="SECCIONAL DE SALUD Y PROTECCION SOCIAL"/>
    <s v="FALLA EN LA PRESTACIÓN DEL SERVICIO DE SALUD/02/03/2020: se radica respuesta a la demanda. "/>
    <d v="2020-08-31T00:00:00"/>
    <s v="2019-09"/>
    <s v="5"/>
    <s v="2020-07"/>
    <n v="1.016560139453806"/>
    <n v="1622538205.5607207"/>
    <n v="324507641.11214417"/>
    <d v="2024-09-21T00:00:00"/>
    <n v="4.0602739726027401"/>
    <n v="4.3843078519294892E-2"/>
    <n v="314310007.86961657"/>
    <n v="0.54"/>
    <s v="ALTA"/>
    <x v="0"/>
    <n v="314310007.86961657"/>
  </r>
  <r>
    <n v="2696"/>
    <d v="2017-07-04T00:00:00"/>
    <d v="2017-03-29T00:00:00"/>
    <s v="JUZGADO SEGUNDO LABORAL DEL CIRCUITO "/>
    <s v="05001310500220170022500"/>
    <s v="2019"/>
    <x v="1"/>
    <s v="JAVIER DARÍO PALACIO VÉLEZ"/>
    <s v="JUAN ESTEBAN ESCUDERO RAMIREZ"/>
    <n v="181415"/>
    <s v="ORDINARIA"/>
    <s v="LIQUIDACIÓN"/>
    <s v="BAJO"/>
    <s v="BAJO"/>
    <s v="BAJO"/>
    <s v="MEDIO   "/>
    <n v="0.20749999999999999"/>
    <s v="BAJA"/>
    <n v="0"/>
    <n v="0.3"/>
    <s v=" RECURSO DE APELACIÓN SENTENCIA"/>
    <n v="0"/>
    <s v="N/A"/>
    <s v="N/A"/>
    <s v="5 AÑOS "/>
    <s v="JUAN CARLOS JIMENEZ ESCOBAR"/>
    <s v="N/A"/>
    <d v="1985-03-13T00:00:00"/>
    <n v="53595"/>
    <s v="SECCIONAL DE SALUD Y PROTECCION SOCIAL"/>
    <m/>
    <d v="2020-08-31T00:00:00"/>
    <s v="2017-07"/>
    <s v="5"/>
    <s v="2020-07"/>
    <n v="0.76175497984527818"/>
    <n v="0"/>
    <n v="0"/>
    <d v="2022-07-03T00:00:00"/>
    <n v="1.8383561643835618"/>
    <n v="4.3843078519294892E-2"/>
    <n v="0"/>
    <n v="0.20749999999999999"/>
    <s v="BAJA"/>
    <x v="2"/>
    <n v="0"/>
  </r>
  <r>
    <n v="2697"/>
    <d v="2019-01-31T00:00:00"/>
    <d v="2019-01-14T00:00:00"/>
    <s v="JUZGADO 25 ADMINISTRATIVO ORAL DE MEDELLIN"/>
    <s v="05001333302520190000300"/>
    <s v="2019"/>
    <x v="0"/>
    <s v="GRACIELA CARDONA VIUDA DE TOBON Y OTROS"/>
    <s v="JAIME ALBERTO TABARES OSSA"/>
    <n v="144524"/>
    <s v="REPARACIÓN DIRECTA"/>
    <s v="FALLA EN EL SERVICIO DE SALUD"/>
    <s v="MEDIO   "/>
    <s v="MEDIO   "/>
    <s v="MEDIO   "/>
    <s v="MEDIO   "/>
    <n v="0.5"/>
    <s v="MEDIA"/>
    <n v="390621000"/>
    <n v="0.4"/>
    <s v="CONTESTACIÓN"/>
    <n v="0"/>
    <s v="NO"/>
    <s v="NO"/>
    <s v="5 AÑOS "/>
    <s v="SIN APODERADO"/>
    <s v="N/A"/>
    <s v="N/A"/>
    <s v="N/A"/>
    <s v="SECCIONAL DE SALUD Y PROTECCION SOCIAL"/>
    <s v="Contestada el 22/05/2019. A espera que se defina fecha A. Inicial.  Inadmitió llamamiento en garantía hehca por la otra parte."/>
    <d v="2020-08-31T00:00:00"/>
    <s v="2019-01"/>
    <s v="5"/>
    <s v="2020-07"/>
    <n v="1.0434541229259338"/>
    <n v="407595092.95145118"/>
    <n v="163038037.1805805"/>
    <d v="2024-01-30T00:00:00"/>
    <n v="3.4164383561643836"/>
    <n v="4.3843078519294892E-2"/>
    <n v="158716127.55035713"/>
    <n v="0.5"/>
    <s v="MEDIA"/>
    <x v="2"/>
    <n v="158716127.55035713"/>
  </r>
  <r>
    <n v="2698"/>
    <d v="2016-04-14T00:00:00"/>
    <d v="2014-07-04T00:00:00"/>
    <s v="JUZGADO 26 LABORAL DEL CIRCUITO DE BAOGOTÁ "/>
    <s v="05001310502620140041500"/>
    <s v="2019"/>
    <x v="1"/>
    <s v="COMFAMA"/>
    <s v="FRANCISCO JAVIER GIL GONEZ"/>
    <n v="89129"/>
    <s v="REPARACIÓN DIRECTA"/>
    <s v="OTRAS"/>
    <s v="ALTO"/>
    <s v="BAJO"/>
    <s v="MEDIO   "/>
    <s v="BAJO"/>
    <n v="0.28500000000000003"/>
    <s v="MEDIA"/>
    <n v="2513630013"/>
    <n v="0.3"/>
    <s v="AUDIENCIA INICIAL O PRIMERA AUDIENCIA"/>
    <n v="0"/>
    <s v="N/A"/>
    <s v="N/A"/>
    <s v="8 AÑOS"/>
    <s v="SIN APODERADO"/>
    <s v="N/A"/>
    <s v="N/A"/>
    <s v="N/A"/>
    <s v="SECCIONAL DE SALUD Y PROTECCION SOCIAL"/>
    <s v="ESTADO PROCESO 2014-00415-00 CON CORTE 29/07/2019"/>
    <d v="2020-08-31T00:00:00"/>
    <s v="2016-04"/>
    <s v="8"/>
    <s v="2020-07"/>
    <n v="0.799576959270904"/>
    <n v="2009840642.5266228"/>
    <n v="602952192.75798678"/>
    <d v="2024-04-12T00:00:00"/>
    <n v="3.6164383561643834"/>
    <n v="4.3843078519294892E-2"/>
    <n v="586046337.26784813"/>
    <n v="0.28500000000000003"/>
    <s v="MEDIA"/>
    <x v="2"/>
    <n v="586046337.26784813"/>
  </r>
  <r>
    <n v="2699"/>
    <d v="2019-10-16T00:00:00"/>
    <d v="2019-09-04T00:00:00"/>
    <s v="TRIBUNAL ADMINISTRATIVO ORAL DE ANTIOQUIA"/>
    <s v="05001233300020190221600"/>
    <s v="2019"/>
    <x v="0"/>
    <s v="MARIA NUBIA OCHOA ARANGO"/>
    <s v="NELSON ADRIAN TORO QUINTERO "/>
    <n v="152939"/>
    <s v="NULIDAD Y RESTABLECIMIENTO DEL DERECHO - LABORAL"/>
    <s v="NULIDAD Y RESTABLECIMIENTO DEL DERECHO - LABORAL"/>
    <s v="BAJO"/>
    <s v="ALTO"/>
    <s v="ALTO"/>
    <s v="ALTO"/>
    <n v="0.80999999999999994"/>
    <s v="ALTA"/>
    <n v="448298291"/>
    <n v="0.3"/>
    <s v="CONTESTACIÓN"/>
    <m/>
    <s v="si"/>
    <m/>
    <s v="5 AÑOS"/>
    <s v="CAROLINA MARIA RIVERA USUGA "/>
    <n v="4337"/>
    <d v="2019-09-16T00:00:00"/>
    <n v="224479"/>
    <s v="SECCIONAL DE SALUD Y PROTECCION SOCIAL"/>
    <s v="SOLICITUD DE RELIQUIDACIÓN POR PRIMA DE VIDA CARA MEDIDA CAUTELAR NEGADA /30/01/2020: Se presenta contestación de la demanda"/>
    <d v="2020-08-31T00:00:00"/>
    <s v="2019-10"/>
    <s v="5"/>
    <s v="2020-07"/>
    <n v="1.0148892971091559"/>
    <n v="454973137.4482258"/>
    <n v="136491941.23446774"/>
    <d v="2024-10-14T00:00:00"/>
    <n v="4.1232876712328768"/>
    <n v="4.3843078519294892E-2"/>
    <n v="132137196.10477379"/>
    <n v="0.80999999999999994"/>
    <s v="ALTA"/>
    <x v="0"/>
    <n v="132137196.10477379"/>
  </r>
  <r>
    <n v="2700"/>
    <d v="2019-08-08T00:00:00"/>
    <d v="2019-07-30T00:00:00"/>
    <s v="Tribunal Admnistrativo de Antioquia"/>
    <s v="05001233300020190189900"/>
    <s v="2019"/>
    <x v="0"/>
    <s v="CARIDAD CEBALLOS GARCIA"/>
    <s v="NELSON ADRIAN TORO QUINTERO"/>
    <n v="152930"/>
    <s v="NULIDAD Y RESTABLECIMIENTO DEL DERECHO"/>
    <s v="NULIDAD Y RESTABLECIMIENTO DEL DERECHO - LABORAL"/>
    <s v="MEDIO   "/>
    <s v="MEDIO   "/>
    <s v="MEDIO   "/>
    <s v="BAJO"/>
    <n v="0.34250000000000003"/>
    <s v="MEDIA"/>
    <n v="233399744"/>
    <n v="0.6"/>
    <s v="CONTESTACIÓN"/>
    <m/>
    <s v="N/A"/>
    <s v="N/A"/>
    <s v="3 años"/>
    <s v="CARLOS MARIO TAMAYO GAVIRIA"/>
    <n v="344"/>
    <d v="1995-05-19T00:00:00"/>
    <n v="64521"/>
    <s v="SECCIONAL DE SALUD Y PROTECCION SOCIAL"/>
    <s v="SECCIONAL DE SALUD Y PROTECCION SOCIAL"/>
    <d v="2020-08-31T00:00:00"/>
    <s v="2019-08"/>
    <s v="3"/>
    <s v="2020-07"/>
    <n v="1.0188294671454916"/>
    <n v="237794536.81141415"/>
    <n v="142676722.0868485"/>
    <d v="2022-08-07T00:00:00"/>
    <n v="1.9342465753424658"/>
    <n v="4.3843078519294892E-2"/>
    <n v="140522947.52593443"/>
    <n v="0.34250000000000003"/>
    <s v="MEDIA"/>
    <x v="2"/>
    <n v="140522947.52593443"/>
  </r>
  <r>
    <n v="2701"/>
    <d v="2019-09-24T00:00:00"/>
    <d v="2019-07-17T00:00:00"/>
    <s v="Tribunal Admnistrativo de Antioquia"/>
    <s v="05001233300020190180800"/>
    <s v="2019"/>
    <x v="0"/>
    <s v="PATRICIA URREGO RESTREPO"/>
    <s v="CARMENTORRES SANCHEZ"/>
    <n v="183938"/>
    <s v="NULIDAD Y RESTABLECIMIENTO DEL DERECHO"/>
    <s v="OTRAS"/>
    <s v="MEDIO   "/>
    <s v="MEDIO   "/>
    <s v="MEDIO   "/>
    <s v="BAJO"/>
    <n v="0.34250000000000003"/>
    <s v="MEDIA"/>
    <n v="3715116000"/>
    <n v="0.6"/>
    <s v="ADMISIÓN"/>
    <m/>
    <s v="N/A"/>
    <s v="N/A"/>
    <s v="3 años"/>
    <s v="CARLOS MARIO TAMAYO GAVIRIA"/>
    <n v="344"/>
    <d v="1995-05-19T00:00:00"/>
    <n v="64521"/>
    <s v="SECCIONAL DE SALUD Y PROTECCION SOCIAL"/>
    <s v="SECCIONAL DE SALUD Y PROTECCION SOCIAL"/>
    <d v="2020-08-31T00:00:00"/>
    <s v="2019-09"/>
    <s v="3"/>
    <s v="2020-07"/>
    <n v="1.016560139453806"/>
    <n v="3776638839.0470657"/>
    <n v="2265983303.4282393"/>
    <d v="2022-09-23T00:00:00"/>
    <n v="2.0630136986301371"/>
    <n v="4.3843078519294892E-2"/>
    <n v="2229518423.0944033"/>
    <n v="0.34250000000000003"/>
    <s v="MEDIA"/>
    <x v="2"/>
    <n v="2229518423.0944033"/>
  </r>
  <r>
    <n v="2702"/>
    <d v="2019-06-13T00:00:00"/>
    <d v="2018-12-13T00:00:00"/>
    <s v="Juzgado 2 Municipal Pequñas Causas Laborales"/>
    <s v="05001410500220180139200"/>
    <s v="2019"/>
    <x v="1"/>
    <s v="SOCIEDAD MEDICA RIONEGRO -SOMER S.A."/>
    <s v="ANDRES FELIPE GOMEZ JARAMILLO "/>
    <n v="192363"/>
    <s v="ORDINARIA"/>
    <s v="OTRAS"/>
    <s v="MEDIO   "/>
    <s v="MEDIO   "/>
    <s v="MEDIO   "/>
    <s v="BAJO"/>
    <n v="0.34250000000000003"/>
    <s v="MEDIA"/>
    <n v="1160948"/>
    <n v="0.6"/>
    <s v="ADMISIÓN"/>
    <m/>
    <s v="N/A"/>
    <s v="N/A"/>
    <s v="5 años"/>
    <s v="CARLOS MARIO TAMAYO GAVIRIA"/>
    <n v="344"/>
    <d v="1995-05-19T00:00:00"/>
    <n v="64521"/>
    <s v="SECCIONAL DE SALUD Y PROTECCION SOCIAL"/>
    <s v="SECCIONAL DE SALUD Y PROTECCION SOCIAL"/>
    <d v="2020-08-31T00:00:00"/>
    <s v="2019-06"/>
    <s v="5"/>
    <s v="2020-07"/>
    <n v="1.022003699737124"/>
    <n v="1186493.1512024147"/>
    <n v="711895.89072144881"/>
    <d v="2024-06-11T00:00:00"/>
    <n v="3.7808219178082192"/>
    <n v="4.3843078519294892E-2"/>
    <n v="691041.54482438765"/>
    <n v="0.34250000000000003"/>
    <s v="MEDIA"/>
    <x v="2"/>
    <n v="691041.54482438765"/>
  </r>
  <r>
    <n v="2703"/>
    <d v="2017-04-20T00:00:00"/>
    <d v="2016-11-04T00:00:00"/>
    <s v="Juzgado 3 Municipal Pequñas Causas Laborales"/>
    <s v="05001410500320160164100"/>
    <s v="2019"/>
    <x v="1"/>
    <s v="UNIVERSIDAD PONTIFICIA BOLIVARIANA"/>
    <s v="DIEGO FERNANDO TREJOS RAMIREZ"/>
    <n v="218077"/>
    <s v="ORDINARIA"/>
    <s v="OTRAS"/>
    <s v="MEDIO   "/>
    <s v="MEDIO   "/>
    <s v="MEDIO   "/>
    <s v="BAJO"/>
    <n v="0.34250000000000003"/>
    <s v="MEDIA"/>
    <n v="1697602"/>
    <n v="0.6"/>
    <s v="ADMISIÓN"/>
    <m/>
    <s v="N/A"/>
    <s v="N/A"/>
    <s v="5 años"/>
    <s v="CARLOS MARIO TAMAYO GAVIRIA"/>
    <n v="344"/>
    <d v="1995-05-19T00:00:00"/>
    <n v="64521"/>
    <s v="SECCIONAL DE SALUD Y PROTECCION SOCIAL"/>
    <s v="SECCIONAL DE SALUD Y PROTECCION SOCIAL"/>
    <d v="2020-08-31T00:00:00"/>
    <s v="2017-04"/>
    <s v="5"/>
    <s v="2020-07"/>
    <n v="0.76395562321009991"/>
    <n v="1296892.593872712"/>
    <n v="778135.55632362713"/>
    <d v="2022-04-19T00:00:00"/>
    <n v="1.6328767123287671"/>
    <n v="4.3843078519294892E-2"/>
    <n v="768207.65714863408"/>
    <n v="0.34250000000000003"/>
    <s v="MEDIA"/>
    <x v="2"/>
    <n v="768207.65714863408"/>
  </r>
  <r>
    <n v="2704"/>
    <d v="2020-01-13T00:00:00"/>
    <d v="2019-11-19T00:00:00"/>
    <s v="TRIBUNAL ADMINISTRATIVO ORAL DE ANTIOQUIA"/>
    <s v="05001233300020190301400"/>
    <n v="2020"/>
    <x v="0"/>
    <s v="JORGE ENRIQUE MORENO LOPEZ "/>
    <s v="NELSON ADRIAN TORO QUINTERO "/>
    <n v="152939"/>
    <s v="NULIDAD Y RESTABLECIMIENTO DEL DERECHO - LABORAL"/>
    <s v="OTRAS"/>
    <s v="ALTO"/>
    <s v="ALTO"/>
    <s v="ALTO"/>
    <s v="BAJO"/>
    <n v="0.66749999999999998"/>
    <s v="ALTA"/>
    <n v="61363999"/>
    <n v="0.3"/>
    <s v="ADMISIÓN"/>
    <m/>
    <s v="NO"/>
    <m/>
    <s v="5 AÑOS"/>
    <s v="CAROLINA MARIA RIVERA USUGA "/>
    <n v="4337"/>
    <d v="2019-09-16T00:00:00"/>
    <n v="224479"/>
    <s v="SECCIONAL DE SALUD Y PROTECCION SOCIAL"/>
    <s v="SOLICITUD DE RELIQUIDACIÓN POR PRIMA DE VIDA CARA MEDIDA CAUTELAR NEGADA "/>
    <d v="2020-08-31T00:00:00"/>
    <s v="2020-01"/>
    <s v="5"/>
    <s v="2020-07"/>
    <n v="1.0070030698388335"/>
    <n v="61793735.370587111"/>
    <n v="18538120.611176133"/>
    <d v="2025-01-11T00:00:00"/>
    <n v="4.3671232876712329"/>
    <n v="4.3843078519294892E-2"/>
    <n v="17912286.554390978"/>
    <n v="0.66749999999999998"/>
    <s v="ALTA"/>
    <x v="0"/>
    <n v="17912286.554390978"/>
  </r>
  <r>
    <n v="2705"/>
    <d v="2019-03-21T00:00:00"/>
    <d v="2018-08-03T00:00:00"/>
    <s v="JUZGADO SEXTO MUNICIPAL DE PEQUEÑAS CAUSAS LABORALES DE MEDELLIN"/>
    <s v="05001410500620180123900"/>
    <n v="2020"/>
    <x v="1"/>
    <s v="DENIS OSORIO GARCES "/>
    <s v="ELENA CRISTINA CADAVID  RESTREPO "/>
    <n v="165078"/>
    <s v="ORDINARIA"/>
    <s v="INDEMNIZACIÓN SUSTITUTIVA DE LA PENSIÓN"/>
    <s v="ALTO"/>
    <s v="ALTO"/>
    <s v="ALTO"/>
    <s v="ALTO"/>
    <n v="1"/>
    <s v="ALTA"/>
    <n v="20000000"/>
    <n v="0.7"/>
    <s v="ADMISIÓN"/>
    <n v="0"/>
    <s v="NO"/>
    <s v="0"/>
    <n v="5"/>
    <s v="JUAN CARLOS JIMENEZ ESCOBAR"/>
    <s v="N/A"/>
    <d v="1985-03-13T00:00:00"/>
    <n v="125106"/>
    <s v="SECCIONAL DE SALUD Y PROTECCION SOCIAL"/>
    <s v="FECHA DE AUDIENCIA PARA EL 29 DE SEPT"/>
    <d v="2020-08-31T00:00:00"/>
    <s v="2019-03"/>
    <s v="5"/>
    <s v="2020-07"/>
    <n v="1.0329659515843337"/>
    <n v="20659319.031686675"/>
    <n v="14461523.322180672"/>
    <d v="2024-03-19T00:00:00"/>
    <n v="3.5506849315068494"/>
    <n v="4.3843078519294892E-2"/>
    <n v="14063314.259401005"/>
    <n v="1"/>
    <s v="ALTA"/>
    <x v="0"/>
    <n v="14063314.259401005"/>
  </r>
  <r>
    <n v="2706"/>
    <d v="2019-12-02T00:00:00"/>
    <d v="2019-11-22T00:00:00"/>
    <s v="JUZGADO 8 ADMINISTRATIVO ORAL DE MEDELLIN"/>
    <s v="05001333300820190049100"/>
    <n v="2020"/>
    <x v="0"/>
    <s v="MARTHA CECILIA OSPINA ARENAS"/>
    <s v="JULIANA HERNANDEZ SEPULVEDA"/>
    <n v="218114"/>
    <s v="NULIDAD Y RESTABLECIMIENTO DEL DERECHO"/>
    <s v="OTRAS"/>
    <s v="BAJO"/>
    <s v="BAJO"/>
    <s v="BAJO"/>
    <s v="MEDIO   "/>
    <n v="0.20749999999999999"/>
    <s v="BAJA"/>
    <n v="10800000"/>
    <n v="0.5"/>
    <s v="ADMISIÓN"/>
    <m/>
    <s v="NO"/>
    <m/>
    <s v="5 AÑOS"/>
    <s v="JUAN CARLOS JIMENEZ ESCOBAR"/>
    <s v="N/A"/>
    <d v="1985-03-13T00:00:00"/>
    <n v="125106"/>
    <s v="SECCIONAL DE SALUD Y PROTECCION SOCIAL"/>
    <s v="ADMISIÓN"/>
    <d v="2020-08-31T00:00:00"/>
    <s v="2019-12"/>
    <s v="5"/>
    <s v="2020-07"/>
    <n v="1.011271676300578"/>
    <n v="10921734.104046242"/>
    <n v="5460867.0520231212"/>
    <d v="2024-11-30T00:00:00"/>
    <n v="4.2520547945205482"/>
    <n v="4.3843078519294892E-2"/>
    <n v="5281288.7441035034"/>
    <n v="0.20749999999999999"/>
    <s v="BAJA"/>
    <x v="2"/>
    <n v="5281288.7441035034"/>
  </r>
  <r>
    <n v="2707"/>
    <d v="2020-02-03T00:00:00"/>
    <d v="2019-12-19T00:00:00"/>
    <s v="JUZGADO 8 ADMINISTRATIVO ORAL DE MEDELLIN"/>
    <s v="05001333300820190053000"/>
    <n v="2020"/>
    <x v="0"/>
    <s v="MARIA GABRIELA ALVAREZ"/>
    <s v="JORGE IVAN GONZALEZ MORA"/>
    <n v="294992"/>
    <s v="REPARACIÓN DIRECTA"/>
    <s v="FALLA EN EL SERVICIO DE SALUD"/>
    <s v="ALTO"/>
    <s v="ALTO"/>
    <s v="ALTO"/>
    <s v="ALTO"/>
    <n v="1"/>
    <s v="ALTA"/>
    <n v="1194938400"/>
    <n v="0.3"/>
    <s v="ADMISIÓN"/>
    <m/>
    <s v="NO"/>
    <m/>
    <s v="5 AÑOS"/>
    <s v="CAROLINA MARIA RIVERA USUGA "/>
    <n v="4337"/>
    <d v="2019-09-16T00:00:00"/>
    <n v="224479"/>
    <s v="SECCIONAL DE SALUD Y PROTECCION SOCIAL"/>
    <s v="FALLA EN SERVICIO DE SALUD"/>
    <d v="2020-08-31T00:00:00"/>
    <s v="2020-02"/>
    <s v="5"/>
    <s v="2020-07"/>
    <n v="1.0002858776443682"/>
    <n v="1195280006.174957"/>
    <n v="358584001.85248709"/>
    <d v="2025-02-01T00:00:00"/>
    <n v="4.4246575342465757"/>
    <n v="4.3843078519294892E-2"/>
    <n v="346321730.31577814"/>
    <n v="1"/>
    <s v="ALTA"/>
    <x v="0"/>
    <n v="346321730.31577814"/>
  </r>
  <r>
    <n v="2708"/>
    <d v="2019-04-23T00:00:00"/>
    <d v="2019-04-12T00:00:00"/>
    <s v="JUZGADO 22 LABORAL DEL CIRCUITO DE MEDELLIN"/>
    <s v="05001310502220190024500"/>
    <n v="2020"/>
    <x v="1"/>
    <s v="JORGE MARIO VELEZ BEDOYA "/>
    <s v="IVAN DARIO VELEZ VELASQUEZ "/>
    <n v="247663"/>
    <s v="ORDINARIA"/>
    <s v="OTRAS"/>
    <s v="ALTO"/>
    <s v="ALTO"/>
    <s v="ALTO"/>
    <s v="ALTO"/>
    <n v="1"/>
    <s v="ALTA"/>
    <n v="200000"/>
    <n v="0.3"/>
    <s v="ADMISIÓN"/>
    <m/>
    <s v="NO"/>
    <m/>
    <s v="5 AÑOS"/>
    <s v="CAROLINA MARIA RIVERA USUGA "/>
    <n v="4337"/>
    <d v="2019-09-16T00:00:00"/>
    <n v="224479"/>
    <s v="SECCIONAL DE SALUD Y PROTECCION SOCIAL"/>
    <s v="ORDINARIO LABORAL - SOLICITUD DE PENSIÓN"/>
    <d v="2020-08-31T00:00:00"/>
    <s v="2019-04"/>
    <s v="5"/>
    <s v="2020-07"/>
    <n v="1.0279083431257343"/>
    <n v="205581.66862514685"/>
    <n v="61674.500587544055"/>
    <d v="2024-04-21T00:00:00"/>
    <n v="3.6410958904109587"/>
    <n v="4.3843078519294892E-2"/>
    <n v="59933.619691558168"/>
    <n v="1"/>
    <s v="ALTA"/>
    <x v="0"/>
    <n v="59933.619691558168"/>
  </r>
  <r>
    <n v="2709"/>
    <d v="2020-01-23T00:00:00"/>
    <d v="2020-01-17T00:00:00"/>
    <s v="JUZGADO TERCERO MUNICIPAL DE PEQUEÑAS CAUSAS LABORALES MEDELLIN"/>
    <s v="05001410500320200002300"/>
    <s v="2020"/>
    <x v="5"/>
    <s v="VIRGELINA DE JESUS MENESES URIBE"/>
    <s v="ALEJANDRO VILLEGAS CEBALLOS "/>
    <n v="212982"/>
    <s v="ORDINARIA"/>
    <s v="OTRAS"/>
    <s v="ALTO"/>
    <s v="ALTO"/>
    <s v="ALTO"/>
    <s v="ALTO"/>
    <n v="1"/>
    <s v="ALTA"/>
    <n v="10048048"/>
    <n v="0.2"/>
    <s v="ADMISIÓN"/>
    <m/>
    <s v="NO"/>
    <m/>
    <s v="5 AÑOS"/>
    <s v="CAROLINA MARIA RIVERA USUGA "/>
    <n v="4337"/>
    <d v="2019-09-16T00:00:00"/>
    <n v="224479"/>
    <s v="SECCIONAL DE SALUD Y PROTECCION SOCIAL"/>
    <s v="ORDINARIO LABORAL - INDEMINZACIÓN SUSTITUTIVA"/>
    <d v="2020-08-31T00:00:00"/>
    <s v="2020-01"/>
    <s v="5"/>
    <s v="2020-07"/>
    <n v="1.0070030698388335"/>
    <n v="10118415.181887951"/>
    <n v="2023683.0363775901"/>
    <d v="2025-01-21T00:00:00"/>
    <n v="4.3945205479452056"/>
    <n v="4.3843078519294892E-2"/>
    <n v="1954943.6719158492"/>
    <n v="1"/>
    <s v="ALTA"/>
    <x v="0"/>
    <n v="1954943.6719158492"/>
  </r>
  <r>
    <n v="2710"/>
    <d v="2018-10-25T00:00:00"/>
    <d v="2018-10-01T00:00:00"/>
    <s v="JUZGADO NOVENO LABORAL DEL CIRCUITO DE MEDELLIN"/>
    <s v="05001310500920180055800"/>
    <n v="2020"/>
    <x v="5"/>
    <s v="SONIA AMPARO CEBALLOS LONDOÑO"/>
    <s v="JOHANA ANDREA POSADA BAEANA "/>
    <n v="166710"/>
    <s v="ORDINARIA"/>
    <s v="OTRAS"/>
    <s v="ALTO"/>
    <s v="ALTO"/>
    <s v="ALTO"/>
    <s v="ALTO"/>
    <n v="1"/>
    <s v="ALTA"/>
    <n v="70000000"/>
    <n v="0.2"/>
    <s v="CONTESTACIÓN"/>
    <m/>
    <s v="NO"/>
    <m/>
    <s v="5 AÑOS"/>
    <s v="CAROLINA MARIA RIVERA USUGA "/>
    <n v="4337"/>
    <d v="2019-09-16T00:00:00"/>
    <n v="224479"/>
    <s v="SECCIONAL DE SALUD Y PROTECCION SOCIAL"/>
    <s v="ORDINARIO LABORAL - SOLICITUD DE PENSIÓN/09/03/2020: se contesto demanda"/>
    <d v="2020-08-31T00:00:00"/>
    <s v="2018-10"/>
    <s v="5"/>
    <s v="2020-07"/>
    <n v="0.73572886802285709"/>
    <n v="51501020.761599995"/>
    <n v="10300204.152319999"/>
    <d v="2023-10-24T00:00:00"/>
    <n v="3.1479452054794521"/>
    <n v="4.3843078519294892E-2"/>
    <n v="10048353.743450345"/>
    <n v="1"/>
    <s v="ALTA"/>
    <x v="0"/>
    <n v="10048353.743450345"/>
  </r>
  <r>
    <n v="2711"/>
    <d v="2019-03-14T00:00:00"/>
    <d v="2019-02-25T00:00:00"/>
    <s v="JUZGADO TRECE LABORAL DEL CIRCUITO DE MEDELLIN"/>
    <s v="05001310501320190011600"/>
    <n v="2020"/>
    <x v="5"/>
    <s v="ANA GUTIERREZ SALAS"/>
    <s v="JOSE GONZALO BOLIVAR MONTOYA"/>
    <n v="209394"/>
    <s v="ORDINARIA"/>
    <s v="RECONOCIMIENTO Y PAGO DE PENSIÓN"/>
    <s v="MEDIO   "/>
    <s v="MEDIO   "/>
    <s v="MEDIO   "/>
    <s v="MEDIO   "/>
    <n v="0.5"/>
    <s v="MEDIA"/>
    <n v="12320000"/>
    <n v="0.6"/>
    <s v="CONTESTACIÓN"/>
    <m/>
    <s v="N/A"/>
    <s v="N/A"/>
    <s v="2 años"/>
    <s v="CARLOS MARIO TAMAYO GAVIRIA"/>
    <n v="344"/>
    <d v="1995-05-19T00:00:00"/>
    <n v="64521"/>
    <s v="SECCIONAL DE SALUD Y PROTECCION SOCIAL"/>
    <m/>
    <d v="2020-08-31T00:00:00"/>
    <s v="2019-03"/>
    <s v="2"/>
    <s v="2020-07"/>
    <n v="1.0329659515843337"/>
    <n v="12726140.523518991"/>
    <n v="7635684.3141113939"/>
    <d v="2021-03-13T00:00:00"/>
    <n v="0.53150684931506853"/>
    <n v="4.3843078519294892E-2"/>
    <n v="7603836.2107813349"/>
    <n v="0.5"/>
    <s v="MEDIA"/>
    <x v="2"/>
    <n v="7603836.2107813349"/>
  </r>
  <r>
    <n v="2712"/>
    <d v="2003-05-14T00:00:00"/>
    <d v="2002-07-18T00:00:00"/>
    <s v="TRIBUNAL ADMINISTRATIVO DE DESCONGESTION "/>
    <s v="05001233100019970105201"/>
    <s v="2019"/>
    <x v="0"/>
    <s v="JULIO CESAR RICAURTE REALPE Y OTROS"/>
    <s v="SEBASTIAN GOMEZ ALVAREZ"/>
    <m/>
    <s v="REPARACIÓN DIRECTA"/>
    <s v="FALLA EN EL SERVICIO DE SALUD"/>
    <s v="MEDIO   "/>
    <s v="MEDIO   "/>
    <s v="MEDIO   "/>
    <s v="MEDIO   "/>
    <n v="0.5"/>
    <s v="MEDIA"/>
    <n v="1000437400"/>
    <n v="0.6"/>
    <s v="A DESPACHO PARA FALLO DE SEGUNDA INSTANCIA "/>
    <m/>
    <s v="NO"/>
    <s v="NO"/>
    <s v="25 AÑOS"/>
    <s v="ERIKA HERNANDEZ  BOLIVAR"/>
    <n v="2784"/>
    <d v="2014-08-28T00:00:00"/>
    <n v="170192"/>
    <s v="SECCIONAL DE SALUD Y PROTECCION SOCIAL"/>
    <m/>
    <d v="2020-08-31T00:00:00"/>
    <s v="2003-05"/>
    <s v="25"/>
    <s v="2020-07"/>
    <n v="1.3993581722497261"/>
    <n v="1399970251.5142682"/>
    <n v="839982150.90856087"/>
    <d v="2028-05-07T00:00:00"/>
    <n v="7.6876712328767125"/>
    <n v="4.3843078519294892E-2"/>
    <n v="790705918.85800505"/>
    <n v="0.5"/>
    <s v="MEDIA"/>
    <x v="2"/>
    <n v="790705918.85800505"/>
  </r>
  <r>
    <n v="2713"/>
    <d v="2002-08-12T00:00:00"/>
    <d v="2002-06-19T00:00:00"/>
    <s v="TRIBUNAL ADMINISTRATIVO DE ANTIOQUIA "/>
    <s v="05001233100020020037700"/>
    <s v="2019"/>
    <x v="0"/>
    <s v="MARGARITA HINCAPIE HINCAPIE"/>
    <s v="OSCAR DARIO VILLEGAS POSADA"/>
    <n v="66848"/>
    <s v="REPARACIÓN DIRECTA"/>
    <s v="FALLA EN EL SERVICIO DE SALUD"/>
    <s v="MEDIO   "/>
    <s v="MEDIO   "/>
    <s v="MEDIO   "/>
    <s v="MEDIO   "/>
    <n v="0.5"/>
    <s v="MEDIA"/>
    <n v="286600000"/>
    <n v="0.6"/>
    <s v="A DESPACHO PARA FALLO DE SEGUNDA INSTANCIA "/>
    <m/>
    <s v="NO"/>
    <s v="NO"/>
    <s v="25 AÑOS"/>
    <s v="ERIKA HERNANDEZ  BOLIVAR"/>
    <n v="2784"/>
    <d v="2014-08-28T00:00:00"/>
    <n v="170192"/>
    <s v="SECCIONAL DE SALUD Y PROTECCION SOCIAL"/>
    <m/>
    <d v="2020-08-31T00:00:00"/>
    <s v="2002-08"/>
    <s v="25"/>
    <s v="2020-07"/>
    <n v="1.4993569562685269"/>
    <n v="429715703.66655982"/>
    <n v="257829422.19993588"/>
    <d v="2027-08-06T00:00:00"/>
    <n v="6.934246575342466"/>
    <n v="4.3843078519294892E-2"/>
    <n v="244146507.63632032"/>
    <n v="0.5"/>
    <s v="MEDIA"/>
    <x v="2"/>
    <n v="244146507.63632032"/>
  </r>
  <r>
    <n v="2714"/>
    <d v="2020-02-25T00:00:00"/>
    <d v="2020-02-06T00:00:00"/>
    <s v="JUZGADO 003 LABORAL DEL CIRCUITO DE MEDELLIN "/>
    <s v="050013105003202000048"/>
    <s v="2020"/>
    <x v="1"/>
    <s v="HERSILIA DEL SOCORRO OSORIO"/>
    <s v="FRANCISO ALBERTO GIRALDO LUNA "/>
    <n v="122621"/>
    <s v="ORDINARIA"/>
    <s v="INDEMNIZACIÓN SUSTITUTIVA DE LA PENSIÓN"/>
    <s v="MEDIO   "/>
    <s v="MEDIO   "/>
    <s v="MEDIO   "/>
    <s v="MEDIO   "/>
    <n v="0.5"/>
    <s v="MEDIA"/>
    <n v="25000000"/>
    <n v="0.6"/>
    <s v="ADMISIÓN"/>
    <m/>
    <s v="NO"/>
    <m/>
    <s v="5 AÑOS"/>
    <s v="CAROLINA MARIA RIVERA USUGA "/>
    <n v="4337"/>
    <d v="2019-09-16T00:00:00"/>
    <n v="224479"/>
    <s v="SECCIONAL DE SALUD Y PROTECCION SOCIAL"/>
    <s v="INDEMIZACIÓN SUSTITUVA, LLAMAMIENTO EN GARANTÍA "/>
    <d v="2020-08-31T00:00:00"/>
    <s v="2020-02"/>
    <s v="5"/>
    <s v="2020-07"/>
    <n v="1.0002858776443682"/>
    <n v="25007146.941109203"/>
    <n v="15004288.164665522"/>
    <d v="2025-02-23T00:00:00"/>
    <n v="4.484931506849315"/>
    <n v="4.3843078519294892E-2"/>
    <n v="14484328.990924213"/>
    <n v="0.5"/>
    <s v="MEDIA"/>
    <x v="2"/>
    <n v="14484328.990924213"/>
  </r>
  <r>
    <n v="2715"/>
    <d v="2014-02-18T00:00:00"/>
    <d v="2013-12-18T00:00:00"/>
    <s v="JUZGADO 33 LABORAL BOGOTA"/>
    <s v="11001310503320130076100"/>
    <s v="2019"/>
    <x v="1"/>
    <s v="CARLOS MANUEL CORTES MORENO"/>
    <s v="MIRTA BEATRIZ ALARCON ROJAS"/>
    <n v="15850"/>
    <s v="NULIDAD Y RESTABLECIMIENTO DEL DERECHO - LABORAL"/>
    <s v="RELIQUIDACIÓN DE LA PENSIÓN"/>
    <s v="MEDIO   "/>
    <s v="MEDIO   "/>
    <s v="MEDIO   "/>
    <s v="MEDIO   "/>
    <n v="0.5"/>
    <s v="MEDIA"/>
    <n v="11790000"/>
    <n v="0.3"/>
    <s v="AUDIENCIA INICIAL O PRIMERA AUDIENCIA"/>
    <n v="0"/>
    <s v="NO"/>
    <s v="NO"/>
    <s v="9 AÑOS"/>
    <s v="JUAN CARLOS JIMENEZ ESCOBAR"/>
    <s v="N/A"/>
    <d v="1985-03-13T00:00:00"/>
    <n v="53595"/>
    <s v="SECCIONAL DE SALUD Y PROTECCION SOCIAL"/>
    <m/>
    <d v="2020-08-31T00:00:00"/>
    <s v="2014-02"/>
    <s v="9"/>
    <s v="2020-07"/>
    <n v="0.91072959452734203"/>
    <n v="10737501.919477362"/>
    <n v="3221250.5758432085"/>
    <d v="2023-02-16T00:00:00"/>
    <n v="2.463013698630137"/>
    <n v="4.3843078519294892E-2"/>
    <n v="3159459.4235158791"/>
    <n v="0.5"/>
    <s v="MEDIA"/>
    <x v="2"/>
    <n v="3159459.4235158791"/>
  </r>
  <r>
    <n v="2716"/>
    <d v="2014-03-19T00:00:00"/>
    <d v="2014-01-27T00:00:00"/>
    <s v="JUZGADO 22 ADMINISTRATIVO ORAL DE MEDELLIN"/>
    <s v="05001333302220140006100"/>
    <s v="2019"/>
    <x v="0"/>
    <s v="Jose Ignacio, Luis Angel, leidy Yurani Perez, Gabriel Angel, Luz Marina Munera, Ana Judith Cifuentes."/>
    <s v="JUAN FELIPE SIERRA CASTRILLON "/>
    <n v="153534"/>
    <s v="REPARACIÓN DIRECTA"/>
    <s v="FALLA EN EL SERVICIO DE SALUD"/>
    <s v="MEDIO   "/>
    <s v="MEDIO   "/>
    <s v="MEDIO   "/>
    <s v="MEDIO   "/>
    <n v="0.5"/>
    <s v="MEDIA"/>
    <n v="235428000"/>
    <n v="0.35"/>
    <s v=" RECURSO DE APELACIÓN AUTO "/>
    <n v="0"/>
    <s v="NO"/>
    <s v="NO"/>
    <n v="8"/>
    <s v="JUAN CARLOS JIMENEZ ESCOBAR"/>
    <s v="N/A"/>
    <d v="1985-03-13T00:00:00"/>
    <n v="53595"/>
    <s v="SECCIONAL DE SALUD Y PROTECCION SOCIAL"/>
    <m/>
    <d v="2020-08-31T00:00:00"/>
    <s v="2014-03"/>
    <s v="8"/>
    <s v="2020-07"/>
    <n v="0.90715368066565749"/>
    <n v="213569376.73175442"/>
    <n v="74749281.856114045"/>
    <d v="2022-03-17T00:00:00"/>
    <n v="1.5424657534246575"/>
    <n v="4.3843078519294892E-2"/>
    <n v="73848073.266580001"/>
    <n v="0.5"/>
    <s v="MEDIA"/>
    <x v="2"/>
    <n v="73848073.266580001"/>
  </r>
  <r>
    <n v="2717"/>
    <d v="2018-08-21T00:00:00"/>
    <d v="2018-08-03T00:00:00"/>
    <s v="JUZGADO 013 ADMINISTRATIVO ORAL DE MEDELLIN"/>
    <s v="05001333301320180029700 "/>
    <s v="2019"/>
    <x v="0"/>
    <s v="Maria Victoria Gomez de Gomez, Maria Eugenia Gomez, Campo Andres Narvaez, Jose Benhur NarvaezGomez"/>
    <s v="EDISON ANDRES SERNA QUINTERO"/>
    <n v="166712"/>
    <s v="REPARACIÓN DIRECTA"/>
    <s v="FALLA EN EL SERVICIO DE SALUD"/>
    <s v="MEDIO   "/>
    <s v="ALTO"/>
    <s v="BAJO"/>
    <s v="MEDIO   "/>
    <n v="0.62999999999999989"/>
    <s v="ALTA"/>
    <n v="582925800"/>
    <n v="0.4"/>
    <s v=" RECURSO DE APELACIÓN SENTENCIA"/>
    <m/>
    <s v="NO"/>
    <s v="NO"/>
    <s v="8 AÑOS "/>
    <s v="JUAN CARLOS JIMENEZ ESCOBAR"/>
    <s v="N/A"/>
    <d v="1985-03-13T00:00:00"/>
    <n v="53595"/>
    <s v="SECCIONAL DE SALUD Y PROTECCION SOCIAL"/>
    <m/>
    <d v="2020-08-31T00:00:00"/>
    <s v="2018-08"/>
    <s v="8"/>
    <s v="2020-07"/>
    <n v="0.7378298404971021"/>
    <n v="430100050.03564566"/>
    <n v="172040020.01425827"/>
    <d v="2026-08-19T00:00:00"/>
    <n v="5.9698630136986299"/>
    <n v="4.3843078519294892E-2"/>
    <n v="164150082.31515115"/>
    <n v="0.62999999999999989"/>
    <s v="ALTA"/>
    <x v="0"/>
    <n v="164150082.31515115"/>
  </r>
  <r>
    <n v="2718"/>
    <d v="2016-10-24T00:00:00"/>
    <d v="2015-12-14T00:00:00"/>
    <s v="JUZGADO 012 LABORAL DEL CIRCUITO DE MEDELLIN "/>
    <s v="05001310501220150201100"/>
    <s v="2019"/>
    <x v="1"/>
    <s v="MARGARITA MARIA ARBOLEDA"/>
    <s v="JAVIER LEONIDAS VILLEGAS POSADA"/>
    <n v="20944"/>
    <s v="ORDINARIA"/>
    <s v="RELIQUIDACIÓN DE LA PENSIÓN"/>
    <s v="MEDIO   "/>
    <s v="ALTO"/>
    <s v="BAJO"/>
    <s v="MEDIO   "/>
    <n v="0.62999999999999989"/>
    <s v="ALTA"/>
    <n v="34823315"/>
    <n v="0.2"/>
    <s v=" RECURSO DE APELACIÓN SENTENCIA"/>
    <m/>
    <s v="NO"/>
    <s v="NO"/>
    <s v="8 AÑOS "/>
    <s v="JUAN CARLOS JIMENEZ ESCOBAR"/>
    <s v="N/A"/>
    <d v="1985-03-13T00:00:00"/>
    <n v="53595"/>
    <s v="SECCIONAL DE SALUD Y PROTECCION SOCIAL"/>
    <m/>
    <d v="2020-08-31T00:00:00"/>
    <s v="2016-10"/>
    <s v="8"/>
    <s v="2020-07"/>
    <n v="0.79104764067648514"/>
    <n v="27546901.171284053"/>
    <n v="5509380.2342568114"/>
    <d v="2024-10-22T00:00:00"/>
    <n v="4.1452054794520548"/>
    <n v="4.3843078519294892E-2"/>
    <n v="5332685.4695143774"/>
    <n v="0.62999999999999989"/>
    <s v="ALTA"/>
    <x v="0"/>
    <n v="5332685.4695143774"/>
  </r>
  <r>
    <n v="2719"/>
    <d v="2017-07-04T00:00:00"/>
    <d v="2017-03-16T00:00:00"/>
    <s v="JUZGADO 002 LABORAL DEL CIRCUITO DE MEDELLIN "/>
    <s v="05001310500220170019400"/>
    <s v="2019"/>
    <x v="1"/>
    <s v="MARTHA LUCIA ZAPATA PINEDA "/>
    <s v="CARLOS ALBERTO VARGAS FLOREZ"/>
    <n v="81576"/>
    <s v="ORDINARIA"/>
    <s v="INDEMNIZACIÓN SUSTITUTIVA DE LA PENSIÓN"/>
    <s v="MEDIO   "/>
    <s v="ALTO"/>
    <s v="BAJO"/>
    <s v="MEDIO   "/>
    <n v="0.62999999999999989"/>
    <s v="ALTA"/>
    <n v="102323512"/>
    <n v="0.2"/>
    <s v=" RECURSO DE APELACIÓN SENTENCIA"/>
    <m/>
    <s v="NO"/>
    <s v="NO"/>
    <s v="8 AÑOS "/>
    <s v="JUAN CARLOS JIMENEZ ESCOBAR"/>
    <s v="N/A"/>
    <d v="1985-03-13T00:00:00"/>
    <n v="53595"/>
    <s v="SECCIONAL DE SALUD Y PROTECCION SOCIAL"/>
    <m/>
    <d v="2020-08-31T00:00:00"/>
    <s v="2017-07"/>
    <s v="8"/>
    <s v="2020-07"/>
    <n v="0.76175497984527818"/>
    <n v="77945444.821258083"/>
    <n v="15589088.964251617"/>
    <d v="2025-07-02T00:00:00"/>
    <n v="4.838356164383562"/>
    <n v="4.3843078519294892E-2"/>
    <n v="15007097.278957872"/>
    <n v="0.62999999999999989"/>
    <s v="ALTA"/>
    <x v="0"/>
    <n v="15007097.278957872"/>
  </r>
  <r>
    <n v="2720"/>
    <d v="2019-02-13T00:00:00"/>
    <d v="2019-01-23T00:00:00"/>
    <s v="JUZGADO 018 ADMINISTRATIVO ORAL DE MEDELLIN"/>
    <s v="05001333301820190001900"/>
    <s v="2019"/>
    <x v="0"/>
    <s v="MARIA CELMIRA ARBOLEDA MIRA"/>
    <s v="SAUL BENITEZ URREGO"/>
    <n v="85761"/>
    <s v="REPARACIÓN DIRECTA"/>
    <s v="FALLA EN EL SERVICIO DE SALUD"/>
    <s v="MEDIO   "/>
    <s v="ALTO"/>
    <s v="BAJO"/>
    <s v="MEDIO   "/>
    <n v="0.62999999999999989"/>
    <s v="ALTA"/>
    <n v="208983118"/>
    <n v="0.2"/>
    <s v=" RECURSO DE APELACIÓN SENTENCIA"/>
    <m/>
    <s v="NO"/>
    <s v="NO"/>
    <s v="8 AÑOS"/>
    <s v="JUAN CARLOS JIMENEZ ESCOBAR"/>
    <s v="N/A"/>
    <d v="1985-03-13T00:00:00"/>
    <n v="53595"/>
    <s v="SECCIONAL DE SALUD Y PROTECCION SOCIAL"/>
    <m/>
    <d v="2020-08-31T00:00:00"/>
    <s v="2019-02"/>
    <s v="8"/>
    <s v="2020-07"/>
    <n v="1.0374579956513144"/>
    <n v="216811206.72524211"/>
    <n v="43362241.345048428"/>
    <d v="2027-02-11T00:00:00"/>
    <n v="6.4520547945205475"/>
    <n v="4.3843078519294892E-2"/>
    <n v="41217016.586534299"/>
    <n v="0.62999999999999989"/>
    <s v="ALTA"/>
    <x v="0"/>
    <n v="41217016.586534299"/>
  </r>
  <r>
    <n v="2721"/>
    <d v="2018-08-02T00:00:00"/>
    <d v="2018-07-17T00:00:00"/>
    <s v="JUZGADO 019 ADMINISTRATIVO ORAL DE MEDELLIN"/>
    <s v="05001333301920180026700"/>
    <s v="2019"/>
    <x v="0"/>
    <s v="JAIME DE JESUS JIMENEZ HOLGUIN"/>
    <s v="CARLOS ALBERTO VARGAS FLOREZ"/>
    <n v="81576"/>
    <s v="NULIDAD Y RESTABLECIMIENTO DEL DERECHO"/>
    <s v="RELIQUIDACIÓN DE LA PENSIÓN"/>
    <s v="MEDIO   "/>
    <s v="ALTO"/>
    <s v="BAJO"/>
    <s v="MEDIO   "/>
    <n v="0.62999999999999989"/>
    <s v="ALTA"/>
    <n v="43815771"/>
    <n v="0.3"/>
    <s v=" RECURSO DE APELACIÓN SENTENCIA"/>
    <m/>
    <s v="NO"/>
    <s v="NO"/>
    <s v="8 AÑOS"/>
    <s v="JUAN CARLOS JIMENEZ ESCOBAR"/>
    <s v="N/A"/>
    <d v="1985-03-13T00:00:00"/>
    <n v="53595"/>
    <s v="SECCIONAL DE SALUD Y PROTECCION SOCIAL"/>
    <m/>
    <d v="2020-08-31T00:00:00"/>
    <s v="2018-08"/>
    <s v="8"/>
    <s v="2020-07"/>
    <n v="0.7378298404971021"/>
    <n v="32328583.328187551"/>
    <n v="9698574.9984562658"/>
    <d v="2026-07-31T00:00:00"/>
    <n v="5.9178082191780819"/>
    <n v="4.3843078519294892E-2"/>
    <n v="9257576.8808227628"/>
    <n v="0.62999999999999989"/>
    <s v="ALTA"/>
    <x v="0"/>
    <n v="9257576.8808227628"/>
  </r>
  <r>
    <n v="2722"/>
    <d v="2018-08-29T00:00:00"/>
    <d v="2018-06-21T00:00:00"/>
    <s v="JUZGADO 014 ADMINISTRATIVO ORAL DE MEDELLIN"/>
    <s v="05001333301420180024300 "/>
    <s v="2019"/>
    <x v="0"/>
    <s v="GILMA NORA QUIJANO LAVERDE"/>
    <s v="GERMAN GONZALO PEREZ "/>
    <n v="90763"/>
    <s v="REPARACIÓN DIRECTA"/>
    <s v="FALLA EN EL SERVICIO DE SALUD"/>
    <s v="MEDIO   "/>
    <s v="ALTO"/>
    <s v="BAJO"/>
    <s v="MEDIO   "/>
    <n v="0.62999999999999989"/>
    <s v="ALTA"/>
    <n v="461820657"/>
    <n v="0.6"/>
    <s v=" AUDIENCIA DE PRUEBAS"/>
    <m/>
    <s v="NO"/>
    <s v="NO"/>
    <s v="8 AÑOS"/>
    <s v="JUAN CARLOS JIMENEZ ESCOBAR"/>
    <s v="N/A"/>
    <d v="1985-03-13T00:00:00"/>
    <n v="53595"/>
    <s v="SECCIONAL DE SALUD Y PROTECCION SOCIAL"/>
    <m/>
    <d v="2020-08-31T00:00:00"/>
    <s v="2018-08"/>
    <s v="8"/>
    <s v="2020-07"/>
    <n v="0.7378298404971021"/>
    <n v="340745061.69257689"/>
    <n v="204447037.01554611"/>
    <d v="2026-08-27T00:00:00"/>
    <n v="5.9917808219178079"/>
    <n v="4.3843078519294892E-2"/>
    <n v="195037260.05502164"/>
    <n v="0.62999999999999989"/>
    <s v="ALTA"/>
    <x v="0"/>
    <n v="195037260.05502164"/>
  </r>
  <r>
    <n v="2723"/>
    <d v="2008-07-07T00:00:00"/>
    <d v="2008-06-13T00:00:00"/>
    <s v="JUZGADO 019 ADMINISTRATIVO ORAL DE MEDELLIN"/>
    <s v="05001333101920080014401"/>
    <s v="2019"/>
    <x v="0"/>
    <s v="DARIO ANTONIO MONTOYA Y OTROS"/>
    <s v="SANTIAGO VASQUEZ LENIS"/>
    <n v="197085"/>
    <s v="REPARACIÓN DIRECTA"/>
    <s v="FALLA EN EL SERVICIO DE SALUD"/>
    <s v="MEDIO   "/>
    <s v="ALTO"/>
    <s v="BAJO"/>
    <s v="MEDIO   "/>
    <n v="0.62999999999999989"/>
    <s v="ALTA"/>
    <n v="30800000"/>
    <n v="0.4"/>
    <s v=" RECURSO DE APELACIÓN SENTENCIA"/>
    <m/>
    <s v="NO"/>
    <s v="NO"/>
    <n v="13"/>
    <s v="JUAN CARLOS JIMENEZ ESCOBAR"/>
    <s v="N/A"/>
    <d v="1985-03-13T00:00:00"/>
    <n v="53595"/>
    <s v="SECCIONAL DE SALUD Y PROTECCION SOCIAL"/>
    <m/>
    <d v="2020-08-31T00:00:00"/>
    <s v="2008-07"/>
    <s v="13"/>
    <s v="2020-07"/>
    <n v="1.0609455239090395"/>
    <n v="32677122.136398416"/>
    <n v="13070848.854559368"/>
    <d v="2021-07-04T00:00:00"/>
    <n v="0.84109589041095889"/>
    <n v="4.3843078519294892E-2"/>
    <n v="12984680.486956272"/>
    <n v="0.62999999999999989"/>
    <s v="ALTA"/>
    <x v="0"/>
    <n v="12984680.486956272"/>
  </r>
  <r>
    <n v="2724"/>
    <d v="2017-06-02T00:00:00"/>
    <d v="2016-03-16T00:00:00"/>
    <s v="JUZGADO 036 ADMINISTRATIVO ORAL DE MEDELLIN"/>
    <s v="05001333303620160013500"/>
    <s v="2019"/>
    <x v="0"/>
    <s v="GILMA NORA QUIJANO LAVERDE"/>
    <s v="NATALIA ANDREA JARAMILLO VALENCIA"/>
    <n v="135500"/>
    <s v="REPARACIÓN DIRECTA"/>
    <s v="FALLA EN EL SERVICIO DE SALUD"/>
    <s v="MEDIO   "/>
    <s v="ALTO"/>
    <s v="BAJO"/>
    <s v="MEDIO   "/>
    <n v="0.62999999999999989"/>
    <s v="ALTA"/>
    <n v="453980000"/>
    <n v="0.4"/>
    <s v=" ALEGATOS PRIMERA"/>
    <m/>
    <s v="NO"/>
    <s v="NO"/>
    <s v="8 AÑOS"/>
    <s v="JUAN CARLOS JIMENEZ ESCOBAR"/>
    <s v="N/A"/>
    <d v="1985-03-13T00:00:00"/>
    <n v="53595"/>
    <s v="SECCIONAL DE SALUD Y PROTECCION SOCIAL"/>
    <m/>
    <d v="2020-08-31T00:00:00"/>
    <s v="2017-06"/>
    <s v="8"/>
    <s v="2020-07"/>
    <n v="0.76136533047353394"/>
    <n v="345644632.72837496"/>
    <n v="138257853.09134999"/>
    <d v="2025-05-31T00:00:00"/>
    <n v="4.7506849315068491"/>
    <n v="4.3843078519294892E-2"/>
    <n v="133188027.55404535"/>
    <n v="0.62999999999999989"/>
    <s v="ALTA"/>
    <x v="0"/>
    <n v="133188027.55404535"/>
  </r>
  <r>
    <n v="2725"/>
    <d v="2019-03-12T00:00:00"/>
    <d v="2019-02-22T00:00:00"/>
    <s v="JUZGADO 018 ADMINISTRATIVO ORAL DE MEDELLIN"/>
    <s v="05001333301820190008400"/>
    <s v="2019"/>
    <x v="0"/>
    <s v="COMERCIALIZADORA DUARQUINT"/>
    <s v="EDWIN ANDRES BETANCUR SANCHEZ"/>
    <n v="202158"/>
    <s v="NULIDAD Y RESTABLECIMIENTO DEL DERECHO"/>
    <s v="SINGULAR "/>
    <s v="MEDIO   "/>
    <s v="ALTO"/>
    <s v="BAJO"/>
    <s v="MEDIO   "/>
    <n v="0.62999999999999989"/>
    <s v="ALTA"/>
    <n v="30000000"/>
    <n v="0.5"/>
    <s v=" ALEGATOS PRIMERA"/>
    <m/>
    <s v="NO"/>
    <s v="NO"/>
    <s v="8 AÑOS"/>
    <s v="JUAN CARLOS JIMENEZ ESCOBAR"/>
    <s v="N/A"/>
    <d v="1985-03-13T00:00:00"/>
    <n v="53595"/>
    <s v="SECCIONAL DE SALUD Y PROTECCION SOCIAL"/>
    <m/>
    <d v="2020-08-31T00:00:00"/>
    <s v="2019-03"/>
    <s v="8"/>
    <s v="2020-07"/>
    <n v="1.0329659515843337"/>
    <n v="30988978.54753001"/>
    <n v="15494489.273765005"/>
    <d v="2027-03-10T00:00:00"/>
    <n v="6.5260273972602736"/>
    <n v="4.3843078519294892E-2"/>
    <n v="14719378.189106084"/>
    <n v="0.62999999999999989"/>
    <s v="ALTA"/>
    <x v="0"/>
    <n v="14719378.189106084"/>
  </r>
  <r>
    <n v="2726"/>
    <d v="2002-02-02T00:00:00"/>
    <d v="2002-10-01T00:00:00"/>
    <s v="TRIBUNAL ADMINISTRATIVO DE ANTIOQUIA "/>
    <s v="05001233100020020022201 "/>
    <s v="2019"/>
    <x v="0"/>
    <s v="CELINA DEL SOCORRO SANCHEZ OSPINA"/>
    <s v="EMIGDIO HERRERA AGUDELO"/>
    <n v="64085"/>
    <s v="REPARACIÓN DIRECTA"/>
    <s v="FALLA EN EL SERVICIO DE SALUD"/>
    <s v="MEDIO   "/>
    <s v="ALTO"/>
    <s v="BAJO"/>
    <s v="MEDIO   "/>
    <n v="0.62999999999999989"/>
    <s v="ALTA"/>
    <n v="284735000"/>
    <n v="0.4"/>
    <s v=" AUDIENCIA DE PRUEBAS"/>
    <m/>
    <s v="NO"/>
    <s v="NO"/>
    <n v="19"/>
    <s v="JUAN CARLOS JIMENEZ ESCOBAR"/>
    <s v="N/A"/>
    <d v="1985-03-13T00:00:00"/>
    <n v="53595"/>
    <s v="SECCIONAL DE SALUD Y PROTECCION SOCIAL"/>
    <m/>
    <d v="2020-08-31T00:00:00"/>
    <s v="2002-02"/>
    <s v="19"/>
    <s v="2020-07"/>
    <n v="1.5412920238291941"/>
    <n v="438859784.40500557"/>
    <n v="175543913.76200223"/>
    <d v="2021-01-28T00:00:00"/>
    <n v="0.41095890410958902"/>
    <n v="4.3843078519294892E-2"/>
    <n v="174977522.38055372"/>
    <n v="0.62999999999999989"/>
    <s v="ALTA"/>
    <x v="0"/>
    <n v="174977522.38055372"/>
  </r>
  <r>
    <n v="2727"/>
    <d v="2012-05-18T00:00:00"/>
    <d v="2012-04-03T00:00:00"/>
    <s v="JUZGADO 028 ADMINISTRATIVO ORAL DE MEDELLIN"/>
    <s v="05001333302820120034802"/>
    <s v="2019"/>
    <x v="0"/>
    <s v="OSCAR MANUEL MEDINA MOSCOTE"/>
    <s v="LINA MARIA OSPINA SANCHEZ"/>
    <n v="113162"/>
    <s v="NULIDAD Y RESTABLECIMIENTO DEL DERECHO"/>
    <s v="DECLARATORIA DE INSUBSISTENCIA"/>
    <s v="MEDIO   "/>
    <s v="ALTO"/>
    <s v="BAJO"/>
    <s v="MEDIO   "/>
    <n v="0.62999999999999989"/>
    <s v="ALTA"/>
    <n v="198900384"/>
    <n v="0.4"/>
    <s v=" ALEGATOS PRIMERA"/>
    <m/>
    <s v="NO"/>
    <s v="NO"/>
    <n v="9"/>
    <s v="JUAN CARLOS JIMENEZ ESCOBAR"/>
    <s v="N/A"/>
    <d v="1985-03-13T00:00:00"/>
    <n v="53595"/>
    <s v="SECCIONAL DE SALUD Y PROTECCION SOCIAL"/>
    <m/>
    <d v="2020-08-31T00:00:00"/>
    <s v="2012-05"/>
    <s v="9"/>
    <s v="2020-07"/>
    <n v="0.94351361846901527"/>
    <n v="187665221.02271664"/>
    <n v="75066088.40908666"/>
    <d v="2021-05-16T00:00:00"/>
    <n v="0.70684931506849313"/>
    <n v="4.3843078519294892E-2"/>
    <n v="74649987.947599187"/>
    <n v="0.62999999999999989"/>
    <s v="ALTA"/>
    <x v="0"/>
    <n v="74649987.947599187"/>
  </r>
  <r>
    <n v="2728"/>
    <d v="2004-08-14T00:00:00"/>
    <d v="2004-07-23T00:00:00"/>
    <s v="TRIBUNAL ADMINISTRATIVO DE ANTIOQUIA "/>
    <s v="05001233100020040357101"/>
    <s v="2019"/>
    <x v="0"/>
    <s v="ANA CLAUDIA TORO ELEJALDE"/>
    <s v="CHRISTIAN HERNÁNDEZ GUERRERO,"/>
    <n v="135681"/>
    <s v="REPARACIÓN DIRECTA"/>
    <s v="FALLA EN EL SERVICIO DE SALUD"/>
    <s v="MEDIO   "/>
    <s v="ALTO"/>
    <s v="BAJO"/>
    <s v="MEDIO   "/>
    <n v="0.62999999999999989"/>
    <s v="ALTA"/>
    <n v="215428000"/>
    <n v="0.5"/>
    <s v=" AUDIENCIA DE PRUEBAS"/>
    <m/>
    <s v="NO"/>
    <s v="NO"/>
    <n v="17"/>
    <s v="JUAN CARLOS JIMENEZ ESCOBAR"/>
    <s v="N/A"/>
    <d v="1985-03-13T00:00:00"/>
    <n v="53595"/>
    <s v="SECCIONAL DE SALUD Y PROTECCION SOCIAL"/>
    <m/>
    <d v="2020-08-31T00:00:00"/>
    <s v="2004-08"/>
    <s v="17"/>
    <s v="2020-07"/>
    <n v="1.3200330208203048"/>
    <n v="284372073.60927665"/>
    <n v="142186036.80463833"/>
    <d v="2021-08-10T00:00:00"/>
    <n v="0.94246575342465755"/>
    <n v="4.3843078519294892E-2"/>
    <n v="141136136.18641049"/>
    <n v="0.62999999999999989"/>
    <s v="ALTA"/>
    <x v="0"/>
    <n v="141136136.18641049"/>
  </r>
  <r>
    <n v="2729"/>
    <d v="2008-11-14T00:00:00"/>
    <d v="2008-10-23T00:00:00"/>
    <s v="TRIBUNAL ADMINISTRATIVO DE ANTIOQUIA "/>
    <s v="05001233100020080158401 "/>
    <s v="2019"/>
    <x v="0"/>
    <s v=" DIANA PATRICIA MUÑOZ VELASQUEZ "/>
    <s v="ANDRES FELIPE VILLEGAS GARCIA"/>
    <n v="115174"/>
    <s v="REPARACIÓN DIRECTA"/>
    <s v="FALLA EN EL SERVICIO DE SALUD"/>
    <s v="MEDIO   "/>
    <s v="ALTO"/>
    <s v="BAJO"/>
    <s v="MEDIO   "/>
    <n v="0.62999999999999989"/>
    <s v="ALTA"/>
    <n v="133815580"/>
    <n v="0.4"/>
    <s v=" AUDIENCIA DE PRUEBAS"/>
    <m/>
    <s v="NO"/>
    <s v="NO"/>
    <n v="12"/>
    <s v="JUAN CARLOS JIMENEZ ESCOBAR"/>
    <s v="N/A"/>
    <d v="1985-03-13T00:00:00"/>
    <n v="53595"/>
    <s v="SECCIONAL DE SALUD Y PROTECCION SOCIAL"/>
    <m/>
    <d v="2020-08-31T00:00:00"/>
    <s v="2008-11"/>
    <s v="12"/>
    <s v="2020-07"/>
    <n v="1.0543426184822413"/>
    <n v="141087469.01091984"/>
    <n v="56434987.604367942"/>
    <d v="2020-11-11T00:00:00"/>
    <n v="0.19726027397260273"/>
    <n v="4.3843078519294892E-2"/>
    <n v="56347512.332876869"/>
    <n v="0.62999999999999989"/>
    <s v="ALTA"/>
    <x v="0"/>
    <n v="56347512.332876869"/>
  </r>
  <r>
    <n v="2730"/>
    <d v="2019-05-06T00:00:00"/>
    <d v="2019-03-15T00:00:00"/>
    <s v="JUZGADO 031 ADMINISTRATIVO ORAL DE MEDELLIN"/>
    <s v="05001333303120190015600"/>
    <s v="2019"/>
    <x v="0"/>
    <s v="OCTAVIO A. ORTEGA S. /LUISA FDA CORREAL O."/>
    <s v="FERNANDO MORENO QUIJANO"/>
    <n v="35546"/>
    <s v="REPARACIÓN DIRECTA"/>
    <s v="FALLA EN EL SERVICIO DE SALUD"/>
    <s v="MEDIO   "/>
    <s v="ALTO"/>
    <s v="BAJO"/>
    <s v="MEDIO   "/>
    <n v="0.62999999999999989"/>
    <s v="ALTA"/>
    <n v="433580000"/>
    <n v="0.4"/>
    <s v="AUDIENCIA INICIAL O PRIMERA AUDIENCIA"/>
    <m/>
    <s v="NO"/>
    <s v="NO"/>
    <s v="8 AÑOS"/>
    <s v="JUAN CARLOS JIMENEZ ESCOBAR"/>
    <s v="N/A"/>
    <d v="1985-03-13T00:00:00"/>
    <n v="53595"/>
    <s v="SECCIONAL DE SALUD Y PROTECCION SOCIAL"/>
    <m/>
    <d v="2020-08-31T00:00:00"/>
    <s v="2019-05"/>
    <s v="8"/>
    <s v="2020-07"/>
    <n v="1.0246973838344398"/>
    <n v="444288291.68293637"/>
    <n v="177715316.67317456"/>
    <d v="2027-05-04T00:00:00"/>
    <n v="6.6767123287671231"/>
    <n v="4.3843078519294892E-2"/>
    <n v="168625183.85088387"/>
    <n v="0.62999999999999989"/>
    <s v="ALTA"/>
    <x v="0"/>
    <n v="168625183.85088387"/>
  </r>
  <r>
    <n v="2731"/>
    <d v="2000-07-08T00:00:00"/>
    <d v="2000-06-22T00:00:00"/>
    <s v="JUZGADO 005 LABORAL DEL CIRCUITO DE MEDELLIN "/>
    <s v="05001310500520200012200"/>
    <s v="2020"/>
    <x v="1"/>
    <s v="ANA MARIA DE G. MEJIA PIEDRAHITA"/>
    <s v=" DIANA MARCELA GONZALEZ SUAREZ "/>
    <n v="226349"/>
    <s v="ORDINARIA"/>
    <s v="RECONOCIMIENTO Y PAGO DE PENSIÓN"/>
    <s v="MEDIO   "/>
    <s v="ALTO"/>
    <s v="BAJO"/>
    <s v="MEDIO   "/>
    <n v="0.62999999999999989"/>
    <s v="ALTA"/>
    <n v="154874323"/>
    <n v="0.4"/>
    <s v="CONTESTACIÓN"/>
    <m/>
    <s v="NO"/>
    <s v="NO"/>
    <n v="21"/>
    <s v="JUAN CARLOS JIMENEZ ESCOBAR"/>
    <s v="N/A"/>
    <d v="1985-03-13T00:00:00"/>
    <n v="53595"/>
    <s v="SECCIONAL DE SALUD Y PROTECCION SOCIAL"/>
    <m/>
    <d v="2020-08-31T00:00:00"/>
    <s v="2000-07"/>
    <s v="21"/>
    <s v="2020-07"/>
    <n v="1.7220562496705625"/>
    <n v="266702295.83564734"/>
    <n v="106680918.33425894"/>
    <d v="2021-07-03T00:00:00"/>
    <n v="0.83835616438356164"/>
    <n v="4.3843078519294892E-2"/>
    <n v="105979917.48726194"/>
    <n v="0.62999999999999989"/>
    <s v="ALTA"/>
    <x v="0"/>
    <n v="105979917.48726194"/>
  </r>
  <r>
    <n v="2732"/>
    <d v="2016-01-13T00:00:00"/>
    <d v="2016-04-27T00:00:00"/>
    <s v="JUZGADO SEGUNDO LABORAL DEL CIRCUITO "/>
    <s v="050013110500220160001900"/>
    <s v="2019"/>
    <x v="5"/>
    <s v="CLINICA SOMA "/>
    <s v="John Jairo Ospina Penagos"/>
    <m/>
    <s v="ORDINARIA"/>
    <s v="OTRAS"/>
    <s v="ALTO"/>
    <s v="ALTO"/>
    <s v="ALTO"/>
    <s v="ALTO"/>
    <n v="1"/>
    <s v="ALTA"/>
    <n v="0"/>
    <n v="0"/>
    <s v=" ALEGATOS DE SEGUNDA"/>
    <m/>
    <s v="NO"/>
    <s v="NO"/>
    <s v="6 AÑOS"/>
    <s v="ERIKA HERNANDEZ  BOLIVAR"/>
    <n v="2784"/>
    <d v="2014-08-28T00:00:00"/>
    <n v="170192"/>
    <s v="SECCIONAL DE SALUD Y PROTECCION SOCIAL"/>
    <s v="FALLO DE PRIMERA INSTANCIA EN CONTRA  ASUMO PODER DESDE EL 11 DE AGOSTO DE 2020- DESCONOSCO EXPEDIENTE"/>
    <d v="2020-08-31T00:00:00"/>
    <s v="2016-01"/>
    <s v="6"/>
    <s v="2020-07"/>
    <n v="0.82150585725380554"/>
    <n v="0"/>
    <n v="0"/>
    <d v="2022-01-11T00:00:00"/>
    <n v="1.3643835616438356"/>
    <n v="4.3843078519294892E-2"/>
    <n v="0"/>
    <n v="1"/>
    <s v="ALTA"/>
    <x v="0"/>
    <n v="0"/>
  </r>
  <r>
    <n v="2733"/>
    <d v="2020-08-11T00:00:00"/>
    <d v="2020-07-03T00:00:00"/>
    <s v="JUZGADO 18 ADMINISTRATIVO ORAL DE MEDELLIN "/>
    <s v="050013333018 2020 00110"/>
    <s v="2020"/>
    <x v="0"/>
    <s v="NOVATEK"/>
    <s v="OSCAR OVIDIO MUÑOZ CAMPO "/>
    <n v="172387"/>
    <s v="CONTRACTUAL"/>
    <s v="OTRAS"/>
    <s v="MEDIO   "/>
    <s v="MEDIO   "/>
    <s v="ALTO"/>
    <s v="MEDIO   "/>
    <n v="0.55000000000000004"/>
    <s v="ALTA"/>
    <n v="31000000"/>
    <n v="0.7"/>
    <s v="ADMISIÓN"/>
    <m/>
    <s v="NO"/>
    <s v="0"/>
    <n v="6"/>
    <s v="CAROLINA MARIA RIVERA USUGA "/>
    <n v="4337"/>
    <d v="2019-09-16T00:00:00"/>
    <n v="224479"/>
    <s v="SECCIONAL DE SALUD Y PROTECCION SOCIAL"/>
    <m/>
    <d v="2020-08-31T00:00:00"/>
    <s v="2020-08"/>
    <s v="6"/>
    <s v="2020-07"/>
    <n v="1.000095274390244"/>
    <n v="31002953.506097566"/>
    <n v="21702067.454268295"/>
    <d v="2026-08-10T00:00:00"/>
    <n v="5.9452054794520546"/>
    <n v="4.3843078519294892E-2"/>
    <n v="20710803.123922452"/>
    <n v="0.55000000000000004"/>
    <s v="ALTA"/>
    <x v="0"/>
    <n v="20710803.123922452"/>
  </r>
  <r>
    <n v="2734"/>
    <d v="2011-03-01T00:00:00"/>
    <d v="2011-06-04T00:00:00"/>
    <s v="TRIBUNAL ADMINISTRATIVO DE ANTIOQUIA"/>
    <s v="05001233100020100233200"/>
    <s v="2019"/>
    <x v="0"/>
    <s v="MARIA EMILSE ROJAS TABORDA"/>
    <s v="JOAQUIN GUILLERMO GOMEZ"/>
    <n v="17.417000000000002"/>
    <s v="CONTRACTUAL"/>
    <s v="OTRAS"/>
    <s v="BAJO"/>
    <s v="BAJO"/>
    <s v="BAJO"/>
    <s v="BAJO"/>
    <n v="0.05"/>
    <s v="REMOTA"/>
    <n v="200000000"/>
    <n v="0"/>
    <s v=" AUDIENCIA DE PRUEBAS"/>
    <n v="0"/>
    <s v="NO "/>
    <s v="NO"/>
    <n v="10"/>
    <s v="JUAN CAMILO GIRALDO HERNANDEZ"/>
    <s v="CONTRATISTA"/>
    <n v="0"/>
    <n v="136469"/>
    <s v="INFRAESTRUCTURA"/>
    <m/>
    <d v="2020-08-31T00:00:00"/>
    <s v="2011-03"/>
    <s v="10"/>
    <s v="2020-07"/>
    <n v="0.97992544724956854"/>
    <n v="195985089.44991371"/>
    <n v="0"/>
    <d v="2021-02-26T00:00:00"/>
    <n v="0.49041095890410957"/>
    <n v="4.3843078519294892E-2"/>
    <n v="0"/>
    <n v="0.05"/>
    <s v="REMOTA"/>
    <x v="1"/>
    <n v="0"/>
  </r>
  <r>
    <n v="2735"/>
    <d v="2007-08-24T00:00:00"/>
    <d v="2007-07-09T00:00:00"/>
    <s v="TRIBUNAL ADMINISTRATIVO DE ANTIOQUIA"/>
    <s v="05001233100020070159400"/>
    <s v="2019"/>
    <x v="0"/>
    <s v="GABRIEL GIRARLDO VERGARA"/>
    <s v="JOSE VICENTE BLANCO"/>
    <n v="44445"/>
    <s v="REPARACIÓN DIRECTA"/>
    <s v="OTRAS"/>
    <s v="BAJO"/>
    <s v="BAJO"/>
    <s v="BAJO"/>
    <s v="BAJO"/>
    <n v="0.05"/>
    <s v="REMOTA"/>
    <n v="5831362668"/>
    <n v="0"/>
    <s v=" AUDIENCIA DE PRUEBAS"/>
    <n v="0"/>
    <s v="NO "/>
    <s v="NO"/>
    <n v="13"/>
    <s v="JUAN CAMILO GIRALDO HERNANDEZ"/>
    <s v="CONTRATISTA"/>
    <n v="0"/>
    <n v="136469"/>
    <s v="INFRAESTRUCTURA"/>
    <m/>
    <d v="2020-08-31T00:00:00"/>
    <s v="2007-08"/>
    <s v="13"/>
    <s v="2020-07"/>
    <n v="1.1422490501851477"/>
    <n v="6660868468.8081284"/>
    <n v="0"/>
    <d v="2020-08-20T00:00:00"/>
    <n v="-3.0136986301369864E-2"/>
    <n v="4.3843078519294892E-2"/>
    <n v="0"/>
    <n v="0.05"/>
    <s v="REMOTA"/>
    <x v="1"/>
    <n v="0"/>
  </r>
  <r>
    <n v="2736"/>
    <d v="2008-04-07T00:00:00"/>
    <d v="2008-02-28T00:00:00"/>
    <s v="TRIBUNAL ADMINISTRATIVO DE ANTIOQUIA"/>
    <s v="05001233100020080031600"/>
    <s v="2019"/>
    <x v="0"/>
    <s v="YORLADY URIBE Y OTROS"/>
    <s v="JAVIER VILLEGAS POSADA"/>
    <n v="20944"/>
    <s v="REPARACIÓN DIRECTA"/>
    <s v="OTRAS"/>
    <s v="ALTO"/>
    <s v="MEDIO   "/>
    <s v="ALTO"/>
    <s v="ALTO"/>
    <n v="0.82499999999999996"/>
    <s v="ALTA"/>
    <n v="415350000"/>
    <n v="0.8"/>
    <s v="CONTESTACIÓN"/>
    <n v="0"/>
    <s v="NO "/>
    <s v="NO"/>
    <n v="13"/>
    <s v="JUAN CAMILO GIRALDO HERNANDEZ"/>
    <s v="CONTRATISTA"/>
    <n v="0"/>
    <n v="136469"/>
    <s v="INFRAESTRUCTURA"/>
    <m/>
    <d v="2020-08-31T00:00:00"/>
    <s v="2008-04"/>
    <s v="13"/>
    <s v="2020-07"/>
    <n v="1.0852679869599111"/>
    <n v="450766058.38379908"/>
    <n v="360612846.7070393"/>
    <d v="2021-04-04T00:00:00"/>
    <n v="0.59178082191780823"/>
    <n v="4.3843078519294892E-2"/>
    <n v="358938574.85593486"/>
    <n v="0.82499999999999996"/>
    <s v="ALTA"/>
    <x v="0"/>
    <n v="358938574.85593486"/>
  </r>
  <r>
    <n v="2737"/>
    <d v="2010-02-01T00:00:00"/>
    <d v="2009-10-28T00:00:00"/>
    <s v="TRIBUNAL ADMINISTRATIVO DE ANTIOQUIA"/>
    <s v="05001233100020090141100"/>
    <s v="2019"/>
    <x v="0"/>
    <s v="LEÓN MAURICIO MONTOYA PINEDA"/>
    <s v="JOSE VICENTE BLANCO"/>
    <n v="44445"/>
    <s v="REPARACIÓN DIRECTA"/>
    <s v="OTRAS"/>
    <s v="MEDIO   "/>
    <s v="MEDIO   "/>
    <s v="MEDIO   "/>
    <s v="MEDIO   "/>
    <n v="0.5"/>
    <s v="MEDIA"/>
    <n v="1234000000"/>
    <n v="0.5"/>
    <s v=" AUDIENCIA DE PRUEBAS"/>
    <n v="0"/>
    <s v="NO "/>
    <s v="NO"/>
    <n v="11"/>
    <s v="JUAN CAMILO GIRALDO HERNANDEZ"/>
    <s v="CONTRATISTA"/>
    <n v="0"/>
    <n v="136469"/>
    <s v="INFRAESTRUCTURA"/>
    <m/>
    <d v="2020-08-31T00:00:00"/>
    <s v="2010-02"/>
    <s v="11"/>
    <s v="2020-07"/>
    <n v="1.013692154410935"/>
    <n v="1250896118.5430937"/>
    <n v="625448059.27154684"/>
    <d v="2021-01-29T00:00:00"/>
    <n v="0.41369863013698632"/>
    <n v="4.3843078519294892E-2"/>
    <n v="623416623.38083208"/>
    <n v="0.5"/>
    <s v="MEDIA"/>
    <x v="2"/>
    <n v="623416623.38083208"/>
  </r>
  <r>
    <n v="2738"/>
    <d v="2010-01-29T00:00:00"/>
    <d v="2009-10-28T00:00:00"/>
    <s v="TRIBUNAL ADMINISTRATIVO DE ANTIOQUIA"/>
    <s v="05001233100020090142900"/>
    <s v="2019"/>
    <x v="0"/>
    <s v="SANTIAGO MONTOYA PINEDA"/>
    <s v="JOSE VICENTE BLANCO"/>
    <n v="44445"/>
    <s v="REPARACIÓN DIRECTA"/>
    <s v="OTRAS"/>
    <s v="MEDIO   "/>
    <s v="MEDIO   "/>
    <s v="MEDIO   "/>
    <s v="MEDIO   "/>
    <n v="0.5"/>
    <s v="MEDIA"/>
    <n v="1621249000"/>
    <n v="0.5"/>
    <s v=" RECURSO DE APELACIÓN SENTENCIA"/>
    <n v="0"/>
    <s v="NO "/>
    <s v="NO"/>
    <n v="11"/>
    <s v="JUAN CAMILO GIRALDO HERNANDEZ"/>
    <s v="CONTRATISTA"/>
    <n v="0"/>
    <n v="136469"/>
    <s v="INFRAESTRUCTURA"/>
    <m/>
    <d v="2020-08-31T00:00:00"/>
    <s v="2010-01"/>
    <s v="11"/>
    <s v="2020-07"/>
    <n v="1.0220900166371758"/>
    <n v="1657062417.3830047"/>
    <n v="828531208.69150233"/>
    <d v="2021-01-26T00:00:00"/>
    <n v="0.40547945205479452"/>
    <n v="4.3843078519294892E-2"/>
    <n v="825893544.2815572"/>
    <n v="0.5"/>
    <s v="MEDIA"/>
    <x v="2"/>
    <n v="825893544.2815572"/>
  </r>
  <r>
    <n v="2739"/>
    <d v="2009-06-11T00:00:00"/>
    <d v="2009-04-13T00:00:00"/>
    <s v="TRIBUNAL ADMINISTRATIVO DE ANTIOQUIA"/>
    <s v="05001233100020090063900"/>
    <s v="2019"/>
    <x v="0"/>
    <s v="LUISA ELENA CALLE DE MEJÍA"/>
    <s v="FERNANDO QUIJANO"/>
    <n v="35546"/>
    <s v="REPARACIÓN DIRECTA"/>
    <s v="OTRAS"/>
    <s v="MEDIO   "/>
    <s v="MEDIO   "/>
    <s v="MEDIO   "/>
    <s v="MEDIO   "/>
    <n v="0.5"/>
    <s v="MEDIA"/>
    <n v="342723770"/>
    <n v="2"/>
    <s v=" RECURSO DE APELACIÓN SENTENCIA"/>
    <n v="0"/>
    <s v="NO "/>
    <s v="NO"/>
    <n v="13"/>
    <s v="JUAN CAMILO GIRALDO HERNANDEZ"/>
    <s v="CONTRATISTA"/>
    <n v="0"/>
    <n v="136469"/>
    <s v="INFRAESTRUCTURA"/>
    <m/>
    <d v="2020-08-31T00:00:00"/>
    <s v="2009-06"/>
    <s v="13"/>
    <s v="2020-07"/>
    <n v="1.0268844552584868"/>
    <n v="351937711.86058491"/>
    <n v="703875423.72116983"/>
    <d v="2022-06-08T00:00:00"/>
    <n v="1.7698630136986302"/>
    <n v="4.3843078519294892E-2"/>
    <n v="694146814.47615397"/>
    <n v="0.5"/>
    <s v="MEDIA"/>
    <x v="2"/>
    <n v="694146814.47615397"/>
  </r>
  <r>
    <n v="2740"/>
    <d v="2011-08-29T00:00:00"/>
    <d v="2011-07-13T00:00:00"/>
    <s v="JUZGADO 13 ADMINISTRATIVO DEL CIRCUITO DE MEDELLÍN"/>
    <s v="05001333101320110044500"/>
    <s v="2019"/>
    <x v="0"/>
    <s v="LILIANA MARIA VASQUEZ MUNERA"/>
    <s v="DIEGO FERNANDO POSADA GRAJALES "/>
    <n v="116039"/>
    <s v="REPARACIÓN DIRECTA"/>
    <s v="OTRAS"/>
    <s v="BAJO"/>
    <s v="BAJO"/>
    <s v="BAJO"/>
    <s v="BAJO"/>
    <n v="0.05"/>
    <s v="REMOTA"/>
    <n v="115259809"/>
    <n v="0.2"/>
    <s v=" AUDIENCIA DE PRUEBAS"/>
    <n v="0"/>
    <s v="NO "/>
    <s v="NO"/>
    <n v="9"/>
    <s v="JUAN CAMILO GIRALDO HERNANDEZ"/>
    <s v="CONTRATISTA"/>
    <n v="0"/>
    <n v="136469"/>
    <s v="INFRAESTRUCTURA"/>
    <m/>
    <d v="2020-08-31T00:00:00"/>
    <s v="2011-08"/>
    <s v="9"/>
    <s v="2020-07"/>
    <n v="0.97183726339218279"/>
    <n v="112013777.35766569"/>
    <n v="22402755.471533138"/>
    <d v="2020-08-26T00:00:00"/>
    <n v="-1.3698630136986301E-2"/>
    <n v="4.3843078519294892E-2"/>
    <n v="22405168.908738028"/>
    <n v="0.05"/>
    <s v="REMOTA"/>
    <x v="1"/>
    <n v="0"/>
  </r>
  <r>
    <n v="2741"/>
    <d v="2013-05-30T00:00:00"/>
    <d v="2013-02-19T00:00:00"/>
    <s v="JUZGADO SEXTO CIVIL DEL CIRCUITO DE MEDELLÍN"/>
    <s v="05001310300620120095200"/>
    <s v="2019"/>
    <x v="2"/>
    <s v="CLARA SIERRA CADAVID"/>
    <s v="DIEGO ALBERTO MEJIA ARANGO"/>
    <n v="57208"/>
    <s v="ORDINARIA"/>
    <s v="OTRAS"/>
    <s v="BAJO"/>
    <s v="BAJO"/>
    <s v="BAJO"/>
    <s v="BAJO"/>
    <n v="0.05"/>
    <s v="REMOTA"/>
    <n v="500000000"/>
    <n v="0"/>
    <s v=" SENTENCIA 1RA FAVORABLE"/>
    <n v="0"/>
    <s v="NO "/>
    <s v="no "/>
    <n v="8"/>
    <s v="JUAN CAMILO GIRALDO HERNANDEZ"/>
    <s v="CONTRATISTA"/>
    <n v="0"/>
    <n v="136469"/>
    <s v="INFRAESTRUCTURA"/>
    <m/>
    <d v="2020-08-31T00:00:00"/>
    <s v="2013-05"/>
    <s v="8"/>
    <s v="2020-07"/>
    <n v="0.92501103743402557"/>
    <n v="462505518.71701276"/>
    <n v="0"/>
    <d v="2021-05-28T00:00:00"/>
    <n v="0.73972602739726023"/>
    <n v="4.3843078519294892E-2"/>
    <n v="0"/>
    <n v="0.05"/>
    <s v="REMOTA"/>
    <x v="1"/>
    <n v="0"/>
  </r>
  <r>
    <n v="2742"/>
    <d v="2014-07-29T00:00:00"/>
    <d v="2014-05-20T00:00:00"/>
    <s v="TRIBUNAL ADMINISTRATIVO DE ANTIOQUIA"/>
    <s v="05001233300020140082100"/>
    <s v="2019"/>
    <x v="0"/>
    <s v="JAIRO IVAN MESA"/>
    <s v="CATALINA OTERO FRANCO"/>
    <n v="132098"/>
    <s v="REPARACIÓN DIRECTA"/>
    <s v="OTRAS"/>
    <s v="MEDIO   "/>
    <s v="MEDIO   "/>
    <s v="MEDIO   "/>
    <s v="MEDIO   "/>
    <n v="0.5"/>
    <s v="MEDIA"/>
    <n v="433920045"/>
    <n v="0.5"/>
    <s v=" AUDIENCIA DE PRUEBAS"/>
    <n v="0"/>
    <s v="NO "/>
    <s v="no "/>
    <n v="7"/>
    <s v="JUAN CAMILO GIRALDO HERNANDEZ"/>
    <s v="CONTRATISTA "/>
    <n v="0"/>
    <n v="136469"/>
    <s v="INFRAESTRUCTURA"/>
    <m/>
    <d v="2020-08-31T00:00:00"/>
    <s v="2014-07"/>
    <s v="7"/>
    <s v="2020-07"/>
    <n v="0.89647995697306138"/>
    <n v="389000623.27134883"/>
    <n v="194500311.63567442"/>
    <d v="2021-07-27T00:00:00"/>
    <n v="0.90410958904109584"/>
    <n v="4.3843078519294892E-2"/>
    <n v="193122364.80844501"/>
    <n v="0.5"/>
    <s v="MEDIA"/>
    <x v="2"/>
    <n v="193122364.80844501"/>
  </r>
  <r>
    <n v="2743"/>
    <d v="2012-09-10T00:00:00"/>
    <d v="2012-10-10T00:00:00"/>
    <s v="TRIBUNAL ADMINISTRATIVO DE ANTIOQUIA"/>
    <s v="05001233300020120012400"/>
    <s v="2019"/>
    <x v="0"/>
    <s v="INVERSIONES GIRALDO OSORIO E HIJOS"/>
    <s v="JUAN ESTEBAN ARBOLEDA JIMENEZ"/>
    <n v="195453"/>
    <s v="REPARACIÓN DIRECTA"/>
    <s v="OTRAS"/>
    <s v="BAJO"/>
    <s v="BAJO"/>
    <s v="ALTO"/>
    <s v="BAJO"/>
    <n v="0.14499999999999999"/>
    <s v="BAJA"/>
    <n v="800791076"/>
    <n v="0.3"/>
    <s v=" AUDIENCIA DE PRUEBAS"/>
    <n v="0"/>
    <s v="NO "/>
    <s v="no "/>
    <s v="8 AÑOS"/>
    <s v="JUAN CAMILO GIRALDO HERNANDEZ"/>
    <s v="CONTRATISTA"/>
    <n v="0"/>
    <n v="136469"/>
    <s v="INFRAESTRUCTURA"/>
    <m/>
    <d v="2020-08-31T00:00:00"/>
    <s v="2012-09"/>
    <s v="8"/>
    <s v="2020-07"/>
    <n v="0.93985918354073683"/>
    <n v="752630846.87606812"/>
    <n v="225789254.06282043"/>
    <d v="2020-09-08T00:00:00"/>
    <n v="2.1917808219178082E-2"/>
    <n v="4.3843078519294892E-2"/>
    <n v="225750340.85820165"/>
    <n v="0.14499999999999999"/>
    <s v="BAJA"/>
    <x v="2"/>
    <n v="225750340.85820165"/>
  </r>
  <r>
    <n v="2744"/>
    <d v="2015-09-29T00:00:00"/>
    <d v="2015-11-17T00:00:00"/>
    <s v="JUZGADO 17 ADMINISTARTIVO DEL CIRCUITO DE MEDELLIN"/>
    <s v="05001333301720150052800"/>
    <s v="2019"/>
    <x v="0"/>
    <s v="JUAN GUILLERMO LOPERA GUTIERREZ"/>
    <s v="JAIRO ANTONIO MAZORRA MADRIGAL"/>
    <n v="248156"/>
    <s v="REPARACIÓN DIRECTA"/>
    <s v="OTRAS"/>
    <s v="MEDIO   "/>
    <s v="MEDIO   "/>
    <s v="MEDIO   "/>
    <s v="MEDIO   "/>
    <n v="0.5"/>
    <s v="MEDIA"/>
    <n v="76434000"/>
    <n v="0.5"/>
    <s v=" AUDIENCIA DE PRUEBAS"/>
    <n v="0"/>
    <s v="NO "/>
    <s v="no "/>
    <s v="5 AÑOS "/>
    <s v="JUAN CAMILO GIRALDO HERNANDEZ"/>
    <s v="CONTRATISTA"/>
    <n v="0"/>
    <n v="136469"/>
    <s v="INFRAESTRUCTURA"/>
    <m/>
    <d v="2020-08-31T00:00:00"/>
    <s v="2015-09"/>
    <s v="5"/>
    <s v="2020-07"/>
    <n v="0.84807105563784013"/>
    <n v="64821463.066622674"/>
    <n v="32410731.533311337"/>
    <d v="2020-09-27T00:00:00"/>
    <n v="7.3972602739726029E-2"/>
    <n v="4.3843078519294892E-2"/>
    <n v="32391883.438578114"/>
    <n v="0.5"/>
    <s v="MEDIA"/>
    <x v="2"/>
    <n v="32391883.438578114"/>
  </r>
  <r>
    <n v="2745"/>
    <d v="2016-02-15T00:00:00"/>
    <d v="2016-03-01T00:00:00"/>
    <s v="JUZGADO 18 ADMINISTRATIVO DEL CIRCUITO DE MEDELLIN "/>
    <s v="05001333301820150088200"/>
    <s v="2019"/>
    <x v="0"/>
    <s v="JUANA CAROLINA ARRUBLA MEJIA Y OTROS"/>
    <s v="EMMANUEL ARIAS FRANCO"/>
    <n v="168584"/>
    <s v="REPARACIÓN DIRECTA"/>
    <s v="ACCIDENTE DE TRANSITO"/>
    <s v="BAJO"/>
    <s v="BAJO"/>
    <s v="BAJO"/>
    <s v="BAJO"/>
    <n v="0.05"/>
    <s v="REMOTA"/>
    <n v="70640000"/>
    <n v="0"/>
    <s v=" RECURSO DE APELACIÓN SENTENCIA"/>
    <n v="0"/>
    <s v="NO "/>
    <s v="no "/>
    <s v="5 AÑOS "/>
    <s v="JUAN CAMILO GIRALDO HERNANDEZ"/>
    <s v="CONTRATISTA"/>
    <n v="0"/>
    <n v="136469"/>
    <s v="INFRAESTRUCTURA"/>
    <m/>
    <d v="2020-08-31T00:00:00"/>
    <s v="2016-02"/>
    <s v="5"/>
    <s v="2020-07"/>
    <n v="0.81112653258637668"/>
    <n v="57297978.261901647"/>
    <n v="0"/>
    <d v="2021-02-13T00:00:00"/>
    <n v="0.45479452054794522"/>
    <n v="4.3843078519294892E-2"/>
    <n v="0"/>
    <n v="0.05"/>
    <s v="REMOTA"/>
    <x v="1"/>
    <n v="0"/>
  </r>
  <r>
    <n v="2746"/>
    <d v="2016-11-01T00:00:00"/>
    <d v="2016-12-13T00:00:00"/>
    <s v="JUZGADO 29 ADMINISTRATIVO DEL CIRCUITO DE MEDELLÍN"/>
    <s v="05001333302920160085300"/>
    <s v="2019"/>
    <x v="0"/>
    <s v="LEONARDO JOSE VERGARA RAMOS Y OTROS"/>
    <s v="SALOMON POLO DIAZ"/>
    <n v="98.009"/>
    <s v="REPARACIÓN DIRECTA"/>
    <s v="ACCIDENTE DE TRANSITO"/>
    <s v="MEDIO   "/>
    <s v="MEDIO   "/>
    <s v="MEDIO   "/>
    <s v="MEDIO   "/>
    <n v="0.5"/>
    <s v="MEDIA"/>
    <n v="396275250"/>
    <n v="0.5"/>
    <s v="CONTESTACIÓN"/>
    <n v="0"/>
    <s v="NO "/>
    <s v="no "/>
    <s v="5 AÑOS"/>
    <s v="JUAN CAMILO GIRALDO HERNANDEZ"/>
    <s v="CONTRATISTA"/>
    <n v="0"/>
    <n v="136469"/>
    <s v="INFRAESTRUCTURA"/>
    <m/>
    <d v="2020-08-31T00:00:00"/>
    <s v="2016-11"/>
    <s v="5"/>
    <s v="2020-07"/>
    <n v="0.79016316489215555"/>
    <n v="313122105.70843017"/>
    <n v="156561052.85421509"/>
    <d v="2021-10-31T00:00:00"/>
    <n v="1.167123287671233"/>
    <n v="4.3843078519294892E-2"/>
    <n v="155130700.49954113"/>
    <n v="0.5"/>
    <s v="MEDIA"/>
    <x v="2"/>
    <n v="155130700.49954113"/>
  </r>
  <r>
    <n v="2747"/>
    <d v="2017-05-08T00:00:00"/>
    <d v="2017-05-23T00:00:00"/>
    <s v="JUZGADO 12 ADMINISTRATIVO DEL CIRCUITO DE MEDELLÍN "/>
    <s v="05001333301220170007600"/>
    <s v="2019"/>
    <x v="0"/>
    <s v="ANA EMILIA CASTAÑEDA Y OTROS"/>
    <s v="GLORIA PATRICIA MONDRAGON MORALES"/>
    <n v="94972"/>
    <s v="REPARACIÓN DIRECTA"/>
    <s v="ACCIDENTE DE TRANSITO"/>
    <s v="MEDIO   "/>
    <s v="MEDIO   "/>
    <s v="MEDIO   "/>
    <s v="MEDIO   "/>
    <n v="0.5"/>
    <s v="MEDIA"/>
    <n v="400000000"/>
    <n v="0.5"/>
    <s v=" AUDIENCIA DE PRUEBAS"/>
    <n v="0"/>
    <s v="NO "/>
    <s v="no "/>
    <s v="5 AÑOS "/>
    <s v="JUAN CAMILO GIRALDO HERNANDEZ"/>
    <s v="CONTRATISTA"/>
    <n v="0"/>
    <n v="136469"/>
    <s v="INFRAESTRUCTURA"/>
    <m/>
    <d v="2020-08-31T00:00:00"/>
    <s v="2017-05"/>
    <s v="5"/>
    <s v="2020-07"/>
    <n v="0.76223816507249575"/>
    <n v="304895266.02899832"/>
    <n v="152447633.01449916"/>
    <d v="2022-05-07T00:00:00"/>
    <n v="1.6821917808219178"/>
    <n v="4.3843078519294892E-2"/>
    <n v="150444264.39587206"/>
    <n v="0.5"/>
    <s v="MEDIA"/>
    <x v="2"/>
    <n v="150444264.39587206"/>
  </r>
  <r>
    <n v="2748"/>
    <d v="2017-06-05T00:00:00"/>
    <d v="2017-06-22T00:00:00"/>
    <s v="JUZGADO 8 ADMINISTRATIVO DEL CIRCUITO DE MEDELLÍN"/>
    <s v="05001333300820170020600"/>
    <s v="2019"/>
    <x v="0"/>
    <s v="CARLOS OLIVERIO PAMPLONA"/>
    <s v="GLORIA PATRICIA MONDRAGON MORALES"/>
    <n v="94972"/>
    <s v="REPARACIÓN DIRECTA"/>
    <s v="ACCIDENTE DE TRANSITO"/>
    <s v="MEDIO   "/>
    <s v="MEDIO   "/>
    <s v="MEDIO   "/>
    <s v="MEDIO   "/>
    <n v="0.5"/>
    <s v="MEDIA"/>
    <n v="102171700"/>
    <n v="0.5"/>
    <s v=" ALEGATOS PRIMERA"/>
    <n v="0"/>
    <s v="NO "/>
    <s v="no "/>
    <s v="5 AÑOS"/>
    <s v="JUAN CAMILO GIRALDO HERNANDEZ"/>
    <s v="CONTRATISTA"/>
    <n v="0"/>
    <n v="136469"/>
    <s v="INFRAESTRUCTURA"/>
    <m/>
    <d v="2020-08-31T00:00:00"/>
    <s v="2017-06"/>
    <s v="5"/>
    <s v="2020-07"/>
    <n v="0.76136533047353394"/>
    <n v="77789990.135542765"/>
    <n v="38894995.067771383"/>
    <d v="2022-06-04T00:00:00"/>
    <n v="1.7589041095890412"/>
    <n v="4.3843078519294892E-2"/>
    <n v="38360713.908838652"/>
    <n v="0.5"/>
    <s v="MEDIA"/>
    <x v="2"/>
    <n v="38360713.908838652"/>
  </r>
  <r>
    <n v="2749"/>
    <d v="2017-10-06T00:00:00"/>
    <d v="2017-11-03T00:00:00"/>
    <s v="JUZGADO 4 ADMINISTRATIVO DEL CIRCUITO DE MEDELLÍN"/>
    <s v="05001333300420170047800"/>
    <s v="2019"/>
    <x v="0"/>
    <s v="OMAIRA DEL SOCORRO VELASQUEZ BETANCUR"/>
    <s v="GLORIA EUGENIA LOPEZ CUARTAS"/>
    <n v="88122"/>
    <s v="REPARACIÓN DIRECTA"/>
    <s v="OTRAS"/>
    <s v="BAJO"/>
    <s v="BAJO"/>
    <s v="BAJO"/>
    <s v="BAJO"/>
    <n v="0.05"/>
    <s v="REMOTA"/>
    <n v="228000000"/>
    <n v="0.5"/>
    <s v=" AUDIENCIA DE PRUEBAS"/>
    <n v="0"/>
    <s v="NO "/>
    <s v="no "/>
    <s v="5 AÑOS"/>
    <s v="JUAN CAMILO GIRALDO HERNANDEZ"/>
    <s v="CONTRATISTA"/>
    <n v="0"/>
    <n v="136469"/>
    <s v="INFRAESTRUCTURA"/>
    <m/>
    <d v="2020-08-31T00:00:00"/>
    <s v="2017-10"/>
    <s v="5"/>
    <s v="2020-07"/>
    <n v="0.76025622916343338"/>
    <n v="173338420.24926281"/>
    <n v="86669210.124631405"/>
    <d v="2022-10-05T00:00:00"/>
    <n v="2.095890410958904"/>
    <n v="4.3843078519294892E-2"/>
    <n v="85252459.551043242"/>
    <n v="0.05"/>
    <s v="REMOTA"/>
    <x v="1"/>
    <n v="0"/>
  </r>
  <r>
    <n v="2750"/>
    <d v="2017-10-27T00:00:00"/>
    <d v="2017-11-02T00:00:00"/>
    <s v="JUZGADO QUINTO ADMINISTRATIVO DEL CIRCUITO DE MEDELLIN"/>
    <s v="05001333300520170043100"/>
    <s v="2019"/>
    <x v="0"/>
    <s v="ROSA MARIA CANO LOPERA Y OTROS"/>
    <s v="ANGEL FRANCISCO RODRIGUEZ SURMAY"/>
    <n v="156809"/>
    <s v="REPARACIÓN DIRECTA"/>
    <s v="ACCIDENTE DE TRANSITO"/>
    <s v="BAJO"/>
    <s v="BAJO"/>
    <s v="BAJO"/>
    <s v="BAJO"/>
    <n v="0.05"/>
    <s v="REMOTA"/>
    <n v="1128906200"/>
    <n v="0.5"/>
    <s v=" ALEGATOS PRIMERA"/>
    <n v="0"/>
    <s v="NO "/>
    <s v="no "/>
    <s v="5 AÑOS "/>
    <s v="JUAN CAMILO GIRALDO HERNANDEZ"/>
    <s v="CONTRATISTA"/>
    <n v="0"/>
    <n v="136469"/>
    <s v="INFRAESTRUCTURA"/>
    <m/>
    <d v="2020-08-31T00:00:00"/>
    <s v="2017-10"/>
    <s v="5"/>
    <s v="2020-07"/>
    <n v="0.76025622916343338"/>
    <n v="858257970.69122076"/>
    <n v="429128985.34561038"/>
    <d v="2022-10-26T00:00:00"/>
    <n v="2.1534246575342464"/>
    <n v="4.3843078519294892E-2"/>
    <n v="421923229.43179935"/>
    <n v="0.05"/>
    <s v="REMOTA"/>
    <x v="1"/>
    <n v="0"/>
  </r>
  <r>
    <n v="2751"/>
    <d v="2018-08-21T00:00:00"/>
    <d v="2018-05-31T00:00:00"/>
    <s v="JUZGADO PRIMERO ADMINISTRATIVO DE MEDELLIN"/>
    <s v="05001333300120180023800"/>
    <s v="2019"/>
    <x v="0"/>
    <s v="JOEL DE JESUS OCHOA Y OTROS"/>
    <s v="KATHERINE RESTREPO MONSALVE"/>
    <n v="155693"/>
    <s v="REPARACIÓN DIRECTA"/>
    <s v="OTRAS"/>
    <s v="MEDIO   "/>
    <s v="MEDIO   "/>
    <s v="MEDIO   "/>
    <s v="MEDIO   "/>
    <n v="0.5"/>
    <s v="MEDIA"/>
    <n v="800431681"/>
    <n v="0.5"/>
    <s v="CONTESTACIÓN"/>
    <n v="0"/>
    <s v="NO"/>
    <s v="NO"/>
    <s v="5 AÑOS"/>
    <s v="JUAN CAMILO GIRALDO HERNANDEZ"/>
    <s v="CONTRATISTA"/>
    <n v="0"/>
    <n v="136469"/>
    <s v="INFRAESTRUCTURA"/>
    <m/>
    <d v="2020-08-31T00:00:00"/>
    <s v="2018-08"/>
    <s v="5"/>
    <s v="2020-07"/>
    <n v="0.7378298404971021"/>
    <n v="590582379.52105725"/>
    <n v="295291189.76052862"/>
    <d v="2023-08-20T00:00:00"/>
    <n v="2.9698630136986299"/>
    <n v="4.3843078519294892E-2"/>
    <n v="288474721.03668022"/>
    <n v="0.5"/>
    <s v="MEDIA"/>
    <x v="2"/>
    <n v="288474721.03668022"/>
  </r>
  <r>
    <n v="2752"/>
    <d v="2019-03-14T00:00:00"/>
    <d v="2019-02-04T00:00:00"/>
    <s v="JUZGADO 24 ADMINISTRATIVO DE MEDELLÍN"/>
    <s v="05001333302420190003700"/>
    <s v="2019"/>
    <x v="0"/>
    <s v="SANDRA IRINA LAINEZ ARBELAEZ Y OTROS"/>
    <s v="SEBASTIAN GOMEZ SANCHEZ"/>
    <n v="224387"/>
    <s v="REPARACIÓN DIRECTA"/>
    <s v="ACCIDENTE DE TRANSITO"/>
    <s v="BAJO"/>
    <s v="BAJO"/>
    <s v="BAJO"/>
    <s v="BAJO"/>
    <n v="0.05"/>
    <s v="REMOTA"/>
    <n v="447182549"/>
    <n v="0.5"/>
    <s v="AUDIENCIA INICIAL O PRIMERA AUDIENCIA"/>
    <n v="0"/>
    <s v="NO"/>
    <s v="NO"/>
    <s v="5 AÑOS"/>
    <s v="JUAN CAMILO GIRALDO HERNANDEZ"/>
    <s v="CONTRATISTA"/>
    <n v="0"/>
    <n v="136469"/>
    <s v="INFRAESTRUCTURA"/>
    <m/>
    <d v="2020-08-31T00:00:00"/>
    <s v="2019-03"/>
    <s v="5"/>
    <s v="2020-07"/>
    <n v="1.0329659515843337"/>
    <n v="461924347.25969291"/>
    <n v="230962173.62984645"/>
    <d v="2024-03-12T00:00:00"/>
    <n v="3.5315068493150683"/>
    <n v="4.3843078519294892E-2"/>
    <n v="224636329.76875362"/>
    <n v="0.05"/>
    <s v="REMOTA"/>
    <x v="1"/>
    <n v="0"/>
  </r>
  <r>
    <n v="2753"/>
    <d v="2018-11-15T00:00:00"/>
    <d v="2018-09-21T00:00:00"/>
    <s v="TRIBUNAL ADMINISTRATIVO DE ANTIOQUIA"/>
    <s v="05001233300020180172400"/>
    <s v="2019"/>
    <x v="0"/>
    <s v="JORGE BAYARDEL ARCILA"/>
    <s v="NO"/>
    <n v="0"/>
    <s v="POPULAR"/>
    <s v="OTRAS"/>
    <s v="BAJO"/>
    <s v="BAJO"/>
    <s v="BAJO"/>
    <s v="BAJO"/>
    <n v="0.05"/>
    <s v="REMOTA"/>
    <n v="0"/>
    <n v="0.5"/>
    <s v=" ALEGATOS PRIMERA"/>
    <n v="0"/>
    <s v="NO"/>
    <s v="NO"/>
    <s v="3 AÑOS"/>
    <s v="JUAN CAMILO GIRALDO HERNANDEZ"/>
    <s v="CONTRATISTA"/>
    <n v="0"/>
    <n v="136469"/>
    <s v="INFRAESTRUCTURA"/>
    <m/>
    <d v="2020-08-31T00:00:00"/>
    <s v="2018-11"/>
    <s v="3"/>
    <s v="2020-07"/>
    <n v="0.73486768506759159"/>
    <n v="0"/>
    <n v="0"/>
    <d v="2021-11-14T00:00:00"/>
    <n v="1.2054794520547945"/>
    <n v="4.3843078519294892E-2"/>
    <n v="0"/>
    <n v="0.05"/>
    <s v="REMOTA"/>
    <x v="1"/>
    <n v="0"/>
  </r>
  <r>
    <n v="2754"/>
    <d v="2019-05-24T00:00:00"/>
    <d v="2019-07-31T00:00:00"/>
    <s v="JUZGADO OCTAVO ADMINISTRATIVO DE MEDELLIN"/>
    <s v="05001333300820190009400"/>
    <s v="2019"/>
    <x v="0"/>
    <s v="MARIA CALLEJAS AGUDELO Y OTROS"/>
    <s v="WILMAR ALEXANDER GIRALDO ARCILA"/>
    <n v="293206"/>
    <s v="REPARACIÓN DIRECTA"/>
    <s v="OTRAS"/>
    <s v="MEDIO   "/>
    <s v="MEDIO   "/>
    <s v="MEDIO   "/>
    <s v="MEDIO   "/>
    <n v="0.5"/>
    <s v="MEDIA"/>
    <n v="0"/>
    <n v="0"/>
    <s v="CONTESTACIÓN"/>
    <m/>
    <s v="NO"/>
    <s v="NO"/>
    <s v="5 AÑOS"/>
    <s v="JUAN CAMILO GIRALDO HERNANDEZ"/>
    <s v="CONTRATISTA"/>
    <n v="0"/>
    <n v="136469"/>
    <s v="INFRAESTRUCTURA"/>
    <m/>
    <d v="2020-08-31T00:00:00"/>
    <s v="2019-05"/>
    <s v="5"/>
    <s v="2020-07"/>
    <n v="1.0246973838344398"/>
    <n v="0"/>
    <n v="0"/>
    <d v="2024-05-22T00:00:00"/>
    <n v="3.7260273972602738"/>
    <n v="4.3843078519294892E-2"/>
    <n v="0"/>
    <n v="0.5"/>
    <s v="MEDIA"/>
    <x v="2"/>
    <n v="0"/>
  </r>
  <r>
    <n v="2755"/>
    <d v="2017-08-31T00:00:00"/>
    <d v="2017-08-25T00:00:00"/>
    <s v="JUZGADO ADMINISTRATIVO "/>
    <s v="05001333302720170044100"/>
    <s v="2020"/>
    <x v="0"/>
    <s v="OBDULIO ANTONIO MACHADO SANMARTIN "/>
    <s v="JAVIER LEONIDAS VILLEGAS POSADA "/>
    <n v="20944"/>
    <s v="REPARACIÓN DIRECTA"/>
    <s v="ACCIDENTE DE TRANSITO"/>
    <s v="MEDIO   "/>
    <s v="MEDIO   "/>
    <s v="MEDIO   "/>
    <s v="MEDIO   "/>
    <n v="0.5"/>
    <s v="MEDIA"/>
    <n v="99069183"/>
    <n v="0.5"/>
    <s v="AUDIENCIA INICIAL O PRIMERA AUDIENCIA"/>
    <m/>
    <s v="NO "/>
    <s v="NO"/>
    <s v="6 AÑOS "/>
    <s v="MAGNOLIA ALZATE ZULUAGA "/>
    <m/>
    <m/>
    <n v="109459"/>
    <s v="INFRAESTRUCTURA"/>
    <m/>
    <d v="2020-08-31T00:00:00"/>
    <s v="2017-08"/>
    <s v="6"/>
    <s v="2020-07"/>
    <n v="0.76068958550881771"/>
    <n v="75360895.752967209"/>
    <n v="37680447.876483604"/>
    <d v="2023-08-30T00:00:00"/>
    <n v="2.9972602739726026"/>
    <n v="4.3843078519294892E-2"/>
    <n v="36802706.741419226"/>
    <n v="0.5"/>
    <s v="MEDIA"/>
    <x v="2"/>
    <n v="36802706.741419226"/>
  </r>
  <r>
    <n v="2756"/>
    <d v="2017-01-19T00:00:00"/>
    <d v="2017-01-13T00:00:00"/>
    <s v="JUZGADO ADMINISTRATIVO "/>
    <s v="05001333303620170000700"/>
    <s v="2020"/>
    <x v="0"/>
    <s v="JUAN SEBASTIAN ZAPATA RODRIGUEZ"/>
    <m/>
    <m/>
    <s v="REPARACIÓN DIRECTA"/>
    <s v="ACCIDENTE DE TRANSITO"/>
    <s v="MEDIO   "/>
    <s v="MEDIO   "/>
    <s v="MEDIO   "/>
    <s v="MEDIO   "/>
    <n v="0.5"/>
    <s v="MEDIA"/>
    <n v="0"/>
    <n v="0.5"/>
    <s v=" SENTENCIA 1RA FAVORABLE"/>
    <m/>
    <s v="NO "/>
    <s v="NO"/>
    <s v="6 AÑOS "/>
    <s v="MAGNOLIA ALZATE ZULUAGA "/>
    <m/>
    <m/>
    <n v="109459"/>
    <s v="INFRAESTRUCTURA"/>
    <s v="Sentencia de primera instancia a favor del Departamento de Antioquia, en contra del INVIAS "/>
    <d v="2020-08-31T00:00:00"/>
    <s v="2017-01"/>
    <s v="6"/>
    <s v="2020-07"/>
    <n v="0.77890601703822215"/>
    <n v="0"/>
    <n v="0"/>
    <d v="2023-01-18T00:00:00"/>
    <n v="2.3835616438356166"/>
    <n v="4.3843078519294892E-2"/>
    <n v="0"/>
    <n v="0.5"/>
    <s v="MEDIA"/>
    <x v="2"/>
    <n v="0"/>
  </r>
  <r>
    <n v="2757"/>
    <d v="2017-02-07T00:00:00"/>
    <d v="2016-10-10T00:00:00"/>
    <s v="JUZGADO ADMINISTRATIVO "/>
    <s v="05001333301320160088500"/>
    <s v="2020"/>
    <x v="0"/>
    <s v="LEANDRO ANCIZAR CORREA ZAPATA Y OTROS "/>
    <s v="HERMES DE JESÚS PÉREZ ZAPATA"/>
    <n v="128434"/>
    <s v="REPARACIÓN DIRECTA"/>
    <s v="ACCIDENTE DE TRANSITO"/>
    <s v="MEDIO   "/>
    <s v="MEDIO   "/>
    <s v="MEDIO   "/>
    <s v="BAJO"/>
    <n v="0.34250000000000003"/>
    <s v="MEDIA"/>
    <n v="107076278"/>
    <n v="0.5"/>
    <s v="CONTESTACIÓN"/>
    <m/>
    <s v="NO "/>
    <s v="NO"/>
    <s v="6 AÑOS "/>
    <s v="MAGNOLIA ALZATE ZULUAGA "/>
    <m/>
    <m/>
    <n v="109459"/>
    <s v="INFRAESTRUCTURA"/>
    <m/>
    <d v="2020-08-31T00:00:00"/>
    <s v="2017-02"/>
    <s v="6"/>
    <s v="2020-07"/>
    <n v="0.77115025586143982"/>
    <n v="82571899.176390663"/>
    <n v="41285949.588195331"/>
    <d v="2023-02-06T00:00:00"/>
    <n v="2.4356164383561643"/>
    <n v="4.3843078519294892E-2"/>
    <n v="40502713.362520389"/>
    <n v="0.34250000000000003"/>
    <s v="MEDIA"/>
    <x v="2"/>
    <n v="40502713.362520389"/>
  </r>
  <r>
    <n v="2758"/>
    <d v="2016-12-10T00:00:00"/>
    <d v="2016-05-13T00:00:00"/>
    <s v="TRIBUNAL ADMINISTRATIVO DE ANTIOQUIA"/>
    <s v="05001233300020160117300"/>
    <s v="2020"/>
    <x v="0"/>
    <s v="ALBA LILIA MAYA DE RESTREPO"/>
    <s v="JOHANNY ANDRÉS PARRA RIVERA"/>
    <n v="204330"/>
    <s v="CONTRACTUAL"/>
    <s v="INCUMPLIMIENTO"/>
    <s v="MEDIO   "/>
    <s v="MEDIO   "/>
    <s v="MEDIO   "/>
    <s v="BAJO"/>
    <n v="0.34250000000000003"/>
    <s v="MEDIA"/>
    <n v="838905728"/>
    <n v="0.5"/>
    <s v=" OTRA"/>
    <m/>
    <s v="NO "/>
    <s v="NO"/>
    <s v="8 AÑOS "/>
    <s v="MAGNOLIA ALZATE ZULUAGA "/>
    <m/>
    <m/>
    <n v="109459"/>
    <s v="INFRAESTRUCTURA"/>
    <s v="Continuación del proceso en la etapa probatoria por efectos del recurso de apelacion contra el auto que habia declarado la expceción de inepta demanda "/>
    <d v="2020-08-31T00:00:00"/>
    <s v="2016-12"/>
    <s v="8"/>
    <s v="2020-07"/>
    <n v="0.78688289821902468"/>
    <n v="660120570.58118081"/>
    <n v="330060285.29059041"/>
    <d v="2024-12-08T00:00:00"/>
    <n v="4.2739726027397262"/>
    <n v="4.3843078519294892E-2"/>
    <n v="319151379.13310432"/>
    <n v="0.34250000000000003"/>
    <s v="MEDIA"/>
    <x v="2"/>
    <n v="319151379.13310432"/>
  </r>
  <r>
    <n v="2759"/>
    <d v="2016-07-18T00:00:00"/>
    <d v="2016-03-03T00:00:00"/>
    <s v="JUZGADO ADMINISTRATIVO "/>
    <s v="05001333302220180010900"/>
    <s v="2020"/>
    <x v="0"/>
    <s v="GUSTAVO ADOLFO AGUDELO BERMUDEZ"/>
    <s v="BERNARDO CARDONA HURTADO"/>
    <n v="33172"/>
    <s v="EJECUTIVA"/>
    <s v="PAGO DE SENTENCIA/CONCILIACIÓN"/>
    <s v="BAJO"/>
    <s v="BAJO"/>
    <s v="BAJO"/>
    <s v="BAJO"/>
    <n v="0.05"/>
    <s v="REMOTA"/>
    <n v="211125847"/>
    <n v="0"/>
    <s v=" OTRA"/>
    <m/>
    <s v="NO "/>
    <s v="NO"/>
    <s v="8 AÑOS "/>
    <s v="MAGNOLIA ALZATE ZULUAGA "/>
    <m/>
    <m/>
    <n v="109459"/>
    <s v="INFRAESTRUCTURA"/>
    <s v="Se declaro la caducidad del medio de control en la audiencia inicial, el apoderado no sustento recurso se le nego apelacion de auto"/>
    <d v="2020-08-31T00:00:00"/>
    <s v="2016-07"/>
    <s v="8"/>
    <s v="2020-07"/>
    <n v="0.78762830642941495"/>
    <n v="166288693.31608579"/>
    <n v="0"/>
    <d v="2024-07-16T00:00:00"/>
    <n v="3.8767123287671232"/>
    <n v="4.3843078519294892E-2"/>
    <n v="0"/>
    <n v="0.05"/>
    <s v="REMOTA"/>
    <x v="1"/>
    <n v="0"/>
  </r>
  <r>
    <n v="2760"/>
    <d v="2014-12-04T00:00:00"/>
    <d v="2014-09-18T00:00:00"/>
    <s v="JUZGADO ADMINISTRATIVO "/>
    <s v="05001333303020140137200"/>
    <s v="2020"/>
    <x v="0"/>
    <s v="JUAN FERNANDO MESA CADAVID"/>
    <m/>
    <m/>
    <s v="REPARACIÓN DIRECTA"/>
    <s v="ACCIDENTE DE TRANSITO"/>
    <s v="BAJO"/>
    <s v="BAJO"/>
    <s v="BAJO"/>
    <s v="BAJO"/>
    <n v="0.05"/>
    <s v="REMOTA"/>
    <n v="20018905"/>
    <n v="0"/>
    <s v=" AUDIENCIA DE PRUEBAS"/>
    <m/>
    <s v="NO "/>
    <s v="NO"/>
    <s v="8 AÑOS "/>
    <s v="MAGNOLIA ALZATE ZULUAGA"/>
    <m/>
    <m/>
    <n v="109459"/>
    <s v="INFRAESTRUCTURA"/>
    <m/>
    <d v="2020-08-31T00:00:00"/>
    <s v="2014-12"/>
    <s v="8"/>
    <s v="2020-07"/>
    <n v="0.88843442213904433"/>
    <n v="17785484.295531426"/>
    <n v="0"/>
    <d v="2022-12-02T00:00:00"/>
    <n v="2.2547945205479452"/>
    <n v="4.3843078519294892E-2"/>
    <n v="0"/>
    <n v="0.05"/>
    <s v="REMOTA"/>
    <x v="1"/>
    <n v="0"/>
  </r>
  <r>
    <n v="2761"/>
    <d v="2017-06-14T00:00:00"/>
    <d v="2017-05-12T00:00:00"/>
    <s v="JUZGADO ADMINISTRATIVO "/>
    <s v="05001333302320140108700"/>
    <s v="2020"/>
    <x v="0"/>
    <s v="SILVIA PATRICIA CARDONA MUÑOZ Y OTROS "/>
    <s v="OLGA LUCIA ESPINAL CORREA "/>
    <n v="152133"/>
    <s v="REPARACIÓN DIRECTA"/>
    <s v="ACCIDENTE DE TRANSITO"/>
    <s v="BAJO"/>
    <s v="BAJO"/>
    <s v="BAJO"/>
    <s v="BAJO"/>
    <n v="0.05"/>
    <s v="REMOTA"/>
    <n v="270000000"/>
    <n v="0"/>
    <s v=" SENTENCIA 1RA FAVORABLE"/>
    <m/>
    <s v="NO "/>
    <s v="NO"/>
    <s v="8 AÑOS "/>
    <s v="MAGNOLIA ALZATE ZULUAGA "/>
    <m/>
    <m/>
    <n v="109459"/>
    <s v="INFRAESTRUCTURA"/>
    <m/>
    <d v="2020-08-31T00:00:00"/>
    <s v="2017-06"/>
    <s v="8"/>
    <s v="2020-07"/>
    <n v="0.76136533047353394"/>
    <n v="205568639.22785416"/>
    <n v="0"/>
    <d v="2025-06-12T00:00:00"/>
    <n v="4.7835616438356166"/>
    <n v="4.3843078519294892E-2"/>
    <n v="0"/>
    <n v="0.05"/>
    <s v="REMOTA"/>
    <x v="1"/>
    <n v="0"/>
  </r>
  <r>
    <n v="2762"/>
    <d v="2014-02-12T00:00:00"/>
    <d v="2014-02-06T00:00:00"/>
    <s v="CONSEJO DE ESTADO "/>
    <s v="05001233300020140033200"/>
    <s v="2020"/>
    <x v="0"/>
    <s v="INGEVIAS S.A.S. Y OTROS "/>
    <s v="CAMILO ANDRÉS MARÍN ACOSTA "/>
    <n v="173512"/>
    <s v="NULIDAD Y RESTABLECIMIENTO DEL DERECHO"/>
    <s v="OTRAS"/>
    <s v="MEDIO   "/>
    <s v="MEDIO   "/>
    <s v="MEDIO   "/>
    <s v="MEDIO   "/>
    <n v="0.5"/>
    <s v="MEDIA"/>
    <n v="3556000000"/>
    <n v="0.5"/>
    <s v=" RECURSO DE APELACIÓN SENTENCIA"/>
    <m/>
    <s v="NO "/>
    <s v="no "/>
    <s v="8 AÑOS "/>
    <s v="MAGNOLIA ALZATE ZULUAGA "/>
    <m/>
    <m/>
    <n v="109459"/>
    <s v="INFRAESTRUCTURA"/>
    <m/>
    <d v="2020-08-31T00:00:00"/>
    <s v="2014-02"/>
    <s v="8"/>
    <s v="2020-07"/>
    <n v="0.91072959452734203"/>
    <n v="3238554438.1392283"/>
    <n v="1619277219.0696142"/>
    <d v="2022-02-10T00:00:00"/>
    <n v="1.4465753424657535"/>
    <n v="4.3843078519294892E-2"/>
    <n v="1600961311.0427632"/>
    <n v="0.5"/>
    <s v="MEDIA"/>
    <x v="2"/>
    <n v="1600961311.0427632"/>
  </r>
  <r>
    <n v="2763"/>
    <d v="2014-06-09T00:00:00"/>
    <d v="2014-03-06T00:00:00"/>
    <s v="JUZGADO ADMINISTRATIVO "/>
    <s v="05001333301020140026500"/>
    <s v="2020"/>
    <x v="0"/>
    <s v="JOSE DARIO QUIJANO MESA"/>
    <s v="PISHTUVIT GARCIA LOPEZ"/>
    <n v="195883"/>
    <s v="REPARACIÓN DIRECTA"/>
    <s v="FALLA EN EL SERVICIO OTRAS CAUSAS"/>
    <s v="BAJO"/>
    <s v="BAJO"/>
    <s v="BAJO"/>
    <s v="BAJO"/>
    <n v="0.05"/>
    <s v="REMOTA"/>
    <n v="175000000"/>
    <n v="0"/>
    <s v=" AUDIENCIA DE PRUEBAS"/>
    <m/>
    <s v="NO "/>
    <s v="no "/>
    <s v="8 AÑOS "/>
    <s v="MAGNOLIA ALZATE ZULUAGA "/>
    <m/>
    <m/>
    <n v="109459"/>
    <s v="INFRAESTRUCTURA"/>
    <m/>
    <d v="2020-08-31T00:00:00"/>
    <s v="2014-06"/>
    <s v="8"/>
    <s v="2020-07"/>
    <n v="0.89783629663645648"/>
    <n v="157121351.91137987"/>
    <n v="0"/>
    <d v="2022-06-07T00:00:00"/>
    <n v="1.7671232876712328"/>
    <n v="4.3843078519294892E-2"/>
    <n v="0"/>
    <n v="0.05"/>
    <s v="REMOTA"/>
    <x v="1"/>
    <n v="0"/>
  </r>
  <r>
    <n v="2764"/>
    <d v="2014-03-05T00:00:00"/>
    <d v="2014-01-22T00:00:00"/>
    <s v="JUZGADO ADMINISTRATIVO "/>
    <s v="05001233300020140012700"/>
    <s v="2020"/>
    <x v="0"/>
    <s v="ARQUITECTURA Y CONCRETO S.A. Y OTROS "/>
    <s v="DANIEL ALBERTO GÓMEZ SILVA"/>
    <n v="49297"/>
    <s v="NULIDAD Y RESTABLECIMIENTO DEL DERECHO"/>
    <s v="FALLA EN EL SERVICIO OTRAS CAUSAS"/>
    <s v="MEDIO   "/>
    <s v="MEDIO   "/>
    <s v="MEDIO   "/>
    <s v="MEDIO   "/>
    <n v="0.5"/>
    <s v="MEDIA"/>
    <n v="3600000000"/>
    <n v="0.5"/>
    <s v=" AUDIENCIA DE PRUEBAS"/>
    <m/>
    <s v="NO "/>
    <s v="no "/>
    <s v="8 AÑOS "/>
    <s v="MAGNOLIA ALZATE ZULUAGA "/>
    <m/>
    <m/>
    <n v="109459"/>
    <s v="INFRAESTRUCTURA"/>
    <m/>
    <d v="2020-08-31T00:00:00"/>
    <s v="2014-03"/>
    <s v="8"/>
    <s v="2020-07"/>
    <n v="0.90715368066565749"/>
    <n v="3265753250.3963671"/>
    <n v="1632876625.1981835"/>
    <d v="2022-03-03T00:00:00"/>
    <n v="1.5041095890410958"/>
    <n v="4.3843078519294892E-2"/>
    <n v="1613676635.9253004"/>
    <n v="0.5"/>
    <s v="MEDIA"/>
    <x v="2"/>
    <n v="1613676635.9253004"/>
  </r>
  <r>
    <n v="2765"/>
    <d v="2012-03-07T00:00:00"/>
    <d v="2011-11-08T00:00:00"/>
    <s v="JUZGADO ADMINISTRATIVO "/>
    <s v="05001333101920110062900"/>
    <s v="2020"/>
    <x v="0"/>
    <s v="INVIAS "/>
    <s v="YOLANDA DEL SOCORRO PASTÓR ORTÍZ"/>
    <n v="81030"/>
    <s v="CONTRACTUAL"/>
    <s v="OTRAS"/>
    <s v="BAJO"/>
    <s v="BAJO"/>
    <s v="BAJO"/>
    <s v="BAJO"/>
    <n v="0.05"/>
    <s v="REMOTA"/>
    <n v="395826603"/>
    <n v="0"/>
    <s v=" ALEGATOS DE SEGUNDA"/>
    <m/>
    <s v="NO "/>
    <s v="no "/>
    <s v="11 AÑOS "/>
    <s v="MAGNOLIA ALZATE ZULUAGA "/>
    <m/>
    <m/>
    <n v="109459"/>
    <s v="INFRAESTRUCTURA"/>
    <m/>
    <d v="2020-08-31T00:00:00"/>
    <s v="2012-03"/>
    <s v="11"/>
    <s v="2020-07"/>
    <n v="0.94771081207215102"/>
    <n v="375129151.36889094"/>
    <n v="0"/>
    <d v="2023-03-05T00:00:00"/>
    <n v="2.5095890410958903"/>
    <n v="4.3843078519294892E-2"/>
    <n v="0"/>
    <n v="0.05"/>
    <s v="REMOTA"/>
    <x v="1"/>
    <n v="0"/>
  </r>
  <r>
    <n v="2766"/>
    <d v="2011-09-13T00:00:00"/>
    <d v="2011-08-01T00:00:00"/>
    <s v="JUZGADO ADMINISTRATIVO "/>
    <s v="05001333101820110038300"/>
    <s v="2020"/>
    <x v="0"/>
    <s v="SANDRA MILENA MEJIA ECHEVERRI"/>
    <s v="JAVIER LEONIDAS VILLEGAS POSADA "/>
    <n v="20944"/>
    <s v="REPARACIÓN DIRECTA"/>
    <s v="ACCIDENTE DE TRANSITO"/>
    <s v="BAJO"/>
    <s v="BAJO"/>
    <s v="BAJO"/>
    <s v="BAJO"/>
    <n v="0.05"/>
    <s v="REMOTA"/>
    <n v="1000000000"/>
    <n v="0.5"/>
    <s v="  SENTENCIA 2DA FAVORABLE"/>
    <m/>
    <s v="NO "/>
    <s v="no "/>
    <n v="9"/>
    <s v="MAGNOLIA ALZATE ZULUAGA "/>
    <m/>
    <m/>
    <n v="109459"/>
    <s v="INFRAESTRUCTURA"/>
    <s v="ARCHIVO CAJA 166 "/>
    <d v="2020-08-31T00:00:00"/>
    <s v="2011-09"/>
    <s v="9"/>
    <s v="2020-07"/>
    <n v="0.96884594950678016"/>
    <n v="968845949.50678015"/>
    <n v="484422974.75339007"/>
    <d v="2020-09-10T00:00:00"/>
    <n v="2.7397260273972601E-2"/>
    <n v="4.3843078519294892E-2"/>
    <n v="484318618.34642559"/>
    <n v="0.05"/>
    <s v="REMOTA"/>
    <x v="1"/>
    <n v="0"/>
  </r>
  <r>
    <n v="2767"/>
    <d v="2003-10-29T00:00:00"/>
    <d v="2003-10-07T00:00:00"/>
    <s v="JUZGADO ADMINISTRATIVO "/>
    <s v="05001233100020030350200"/>
    <s v="2020"/>
    <x v="0"/>
    <s v="MIGUEL ANGEL CORREA FLOREZ Y OTROS"/>
    <s v="ALBERTO LLERAS LONDOÑO MORA"/>
    <n v="76662"/>
    <s v="GRUPO"/>
    <s v="OTRAS"/>
    <s v="ALTO"/>
    <s v="ALTO"/>
    <s v="ALTO"/>
    <s v="ALTO"/>
    <n v="1"/>
    <s v="ALTA"/>
    <n v="3700000000"/>
    <n v="2"/>
    <s v=" SENTENCIA 2DA EN CONTRA "/>
    <n v="6016478700"/>
    <s v="NO "/>
    <s v="no "/>
    <s v="18 AÑOS"/>
    <s v="MAGNOLIA ALZATE ZULUAGA "/>
    <m/>
    <m/>
    <n v="109459"/>
    <s v="INFRAESTRUCTURA"/>
    <s v="Se interpuso por parte de las Entidades demandadas recurso extraordinario de revisión el 21 de octubre de 2010, el cual fue aceptado por el Consejo de Estado en el mes de marzo de 2011, encontrándose pendiente de ser resuelto. Como sustento del recurso extraordinario se afirma que el Juez de Segunda instancia no tuvo en cuenta todos los medios probatorios que obran en el proceso, así como los criterios de indemnización pues se demuestra que no fue toda la vereda."/>
    <d v="2020-08-31T00:00:00"/>
    <s v="2003-10"/>
    <s v="18"/>
    <s v="2020-07"/>
    <n v="1.3939020629033461"/>
    <n v="5157437632.7423801"/>
    <n v="10314875265.48476"/>
    <d v="2021-10-24T00:00:00"/>
    <n v="1.1479452054794521"/>
    <n v="4.3843078519294892E-2"/>
    <n v="10222179391.10368"/>
    <n v="1"/>
    <s v="ALTA"/>
    <x v="0"/>
    <n v="6016478700"/>
  </r>
  <r>
    <n v="2768"/>
    <d v="2014-07-09T00:00:00"/>
    <d v="2014-03-06T00:00:00"/>
    <s v="CONSEJO DE ESTADO "/>
    <s v="05001233100020030068301"/>
    <s v="2020"/>
    <x v="0"/>
    <s v="ALVARO MONTES - OTROS"/>
    <s v=" CARLOS MARIO PEÑA LONDOÑO"/>
    <n v="29496"/>
    <s v="REPARACIÓN DIRECTA"/>
    <s v="ACCIDENTE DE TRANSITO"/>
    <s v="ALTO"/>
    <s v="ALTO"/>
    <s v="ALTO"/>
    <s v="ALTO"/>
    <n v="1"/>
    <s v="ALTA"/>
    <n v="3213000000"/>
    <n v="1"/>
    <s v=" ALEGATOS DE SEGUNDA"/>
    <m/>
    <s v="NO "/>
    <s v="no "/>
    <s v="7 AÑOS "/>
    <s v="MAGNOLIA ALZATE ZULUAGA "/>
    <m/>
    <m/>
    <n v="109459"/>
    <s v="INFRAESTRUCTURA"/>
    <m/>
    <d v="2020-08-31T00:00:00"/>
    <s v="2014-07"/>
    <s v="7"/>
    <s v="2020-07"/>
    <n v="0.89647995697306138"/>
    <n v="2880390101.754446"/>
    <n v="2880390101.754446"/>
    <d v="2021-07-07T00:00:00"/>
    <n v="0.84931506849315064"/>
    <n v="4.3843078519294892E-2"/>
    <n v="2861216456.7817683"/>
    <n v="1"/>
    <s v="ALTA"/>
    <x v="0"/>
    <n v="2861216456.7817683"/>
  </r>
  <r>
    <n v="2769"/>
    <d v="2012-09-19T00:00:00"/>
    <d v="2012-06-28T00:00:00"/>
    <s v="CONSEJO DE ESTADO "/>
    <s v="05001233100020030399301"/>
    <s v="2020"/>
    <x v="0"/>
    <s v="ALFREDO DE JESUS CARDONA VASQUEZ Y OTROS"/>
    <s v="MAGDALENA ROLDAN GIL "/>
    <n v="30103"/>
    <s v="REPARACIÓN DIRECTA"/>
    <s v="OTRAS"/>
    <s v="ALTO"/>
    <s v="ALTO"/>
    <s v="ALTO"/>
    <s v="ALTO"/>
    <n v="1"/>
    <s v="ALTA"/>
    <n v="50000000"/>
    <n v="0.5"/>
    <s v=" SENTENCIA 2DA EN CONTRA "/>
    <n v="57940813"/>
    <s v="NO "/>
    <s v="no "/>
    <s v="10 AÑOS "/>
    <s v="MAGNOLIA ALZATE ZULUAGA "/>
    <m/>
    <m/>
    <n v="109459"/>
    <s v="INFRAESTRUCTURA"/>
    <s v="Archivo"/>
    <d v="2020-08-31T00:00:00"/>
    <s v="2012-09"/>
    <s v="10"/>
    <s v="2020-07"/>
    <n v="0.93985918354073683"/>
    <n v="46992959.177036844"/>
    <n v="23496479.588518422"/>
    <d v="2022-09-17T00:00:00"/>
    <n v="2.0465753424657533"/>
    <n v="4.3843078519294892E-2"/>
    <n v="23121355.886681084"/>
    <n v="1"/>
    <s v="ALTA"/>
    <x v="0"/>
    <n v="57940813"/>
  </r>
  <r>
    <n v="2770"/>
    <d v="2016-03-09T00:00:00"/>
    <d v="2016-02-10T00:00:00"/>
    <s v="CONSEJO DE ESTADO "/>
    <s v="05001233100020110180201"/>
    <s v="2020"/>
    <x v="0"/>
    <s v="CAROLINA PEREZ AGUILAR"/>
    <m/>
    <m/>
    <s v="REPARACIÓN DIRECTA"/>
    <s v="ACCIDENTE DE TRANSITO"/>
    <s v="BAJO"/>
    <s v="BAJO"/>
    <s v="BAJO"/>
    <s v="BAJO"/>
    <n v="0.05"/>
    <s v="REMOTA"/>
    <n v="2700000000"/>
    <n v="0"/>
    <s v=" SENTENCIA 1RA FAVORABLE"/>
    <m/>
    <s v="NO "/>
    <s v="no "/>
    <s v="5 AÑOS "/>
    <s v="MAGNOLIA ALZATE ZULUAGA "/>
    <m/>
    <m/>
    <n v="109459"/>
    <s v="INFRAESTRUCTURA"/>
    <m/>
    <d v="2020-08-31T00:00:00"/>
    <s v="2016-03"/>
    <s v="5"/>
    <s v="2020-07"/>
    <n v="0.80354364508127107"/>
    <n v="2169567841.7194319"/>
    <n v="0"/>
    <d v="2021-03-08T00:00:00"/>
    <n v="0.51780821917808217"/>
    <n v="4.3843078519294892E-2"/>
    <n v="0"/>
    <n v="0.05"/>
    <s v="REMOTA"/>
    <x v="1"/>
    <n v="0"/>
  </r>
  <r>
    <n v="2771"/>
    <d v="2015-07-15T00:00:00"/>
    <d v="2014-10-10T00:00:00"/>
    <s v="TRIBUNAL SUPERIOR DE MEDELLÍN "/>
    <s v="05001310301320140141401"/>
    <s v="2020"/>
    <x v="2"/>
    <s v="FRANCISCO LUIS CARDONA AGUIRRE"/>
    <m/>
    <m/>
    <s v="ORDINARIA"/>
    <s v="OTRAS"/>
    <s v="BAJO"/>
    <s v="BAJO"/>
    <s v="BAJO"/>
    <s v="BAJO"/>
    <n v="0.05"/>
    <s v="REMOTA"/>
    <n v="3556000000"/>
    <n v="0"/>
    <s v=" OTRA"/>
    <m/>
    <s v="NO "/>
    <s v="no "/>
    <n v="6"/>
    <s v="MAGNOLIA ALZATE ZULUAGA "/>
    <m/>
    <m/>
    <n v="109459"/>
    <s v="INFRAESTRUCTURA"/>
    <s v="ARCHIVO DEFINITIVO. CAJA 1183. P.C."/>
    <d v="2020-08-31T00:00:00"/>
    <s v="2015-07"/>
    <s v="6"/>
    <s v="2020-07"/>
    <n v="0.85823957329672562"/>
    <n v="3051899922.6431565"/>
    <n v="0"/>
    <d v="2021-07-13T00:00:00"/>
    <n v="0.86575342465753424"/>
    <n v="4.3843078519294892E-2"/>
    <n v="0"/>
    <n v="0.05"/>
    <s v="REMOTA"/>
    <x v="1"/>
    <n v="0"/>
  </r>
  <r>
    <n v="2772"/>
    <d v="2018-01-26T00:00:00"/>
    <d v="2018-01-22T00:00:00"/>
    <s v="TRIBUNAL ADMINISTRATIVO DE ANTIOQUIA"/>
    <s v="05001233100020010149301"/>
    <s v="2020"/>
    <x v="0"/>
    <s v=" AURA DELIA MUÑOZ DE CELIS Y OTRO "/>
    <m/>
    <m/>
    <s v="REPARACIÓN DIRECTA"/>
    <s v="FALLA EN EL SERVICIO OTRAS CAUSAS"/>
    <s v="BAJO"/>
    <s v="BAJO"/>
    <s v="BAJO"/>
    <s v="BAJO"/>
    <n v="0.05"/>
    <s v="REMOTA"/>
    <n v="600000000"/>
    <n v="0"/>
    <s v=" RECURSO DE APELACIÓN SENTENCIA"/>
    <m/>
    <s v="NO "/>
    <s v="no "/>
    <s v="3 AÑOS "/>
    <s v="MAGNOLIA ALZATE ZULUAGA "/>
    <m/>
    <m/>
    <n v="109459"/>
    <s v="INFRAESTRUCTURA"/>
    <m/>
    <d v="2020-08-31T00:00:00"/>
    <s v="2018-01"/>
    <s v="3"/>
    <s v="2020-07"/>
    <n v="0.75126308387247931"/>
    <n v="450757850.32348758"/>
    <n v="0"/>
    <d v="2021-01-25T00:00:00"/>
    <n v="0.40273972602739727"/>
    <n v="4.3843078519294892E-2"/>
    <n v="0"/>
    <n v="0.05"/>
    <s v="REMOTA"/>
    <x v="1"/>
    <n v="0"/>
  </r>
  <r>
    <n v="2773"/>
    <d v="2015-03-05T00:00:00"/>
    <d v="2015-01-29T00:00:00"/>
    <s v="TRIBUNAL ADMINISTRATIVO DE ANTIOQUIA"/>
    <s v="05001333102120110022101"/>
    <s v="2020"/>
    <x v="0"/>
    <s v="CARLOS ALBERTO ZAPATA MESA"/>
    <m/>
    <m/>
    <s v="CONTRACTUAL"/>
    <s v="OTRAS"/>
    <s v="BAJO"/>
    <s v="BAJO"/>
    <s v="BAJO"/>
    <s v="BAJO"/>
    <n v="0.05"/>
    <s v="REMOTA"/>
    <n v="58000000"/>
    <n v="0"/>
    <s v=" SENTENCIA 1RA FAVORABLE"/>
    <m/>
    <s v="NO "/>
    <s v="no "/>
    <s v="7 AÑOS "/>
    <s v="MAGNOLIA ALZATE ZULUAGA "/>
    <m/>
    <m/>
    <n v="109459"/>
    <s v="INFRAESTRUCTURA"/>
    <m/>
    <d v="2020-08-31T00:00:00"/>
    <s v="2015-03"/>
    <s v="7"/>
    <s v="2020-07"/>
    <n v="0.86763134510283468"/>
    <n v="50322618.015964411"/>
    <n v="0"/>
    <d v="2022-03-03T00:00:00"/>
    <n v="1.5041095890410958"/>
    <n v="4.3843078519294892E-2"/>
    <n v="0"/>
    <n v="0.05"/>
    <s v="REMOTA"/>
    <x v="1"/>
    <n v="0"/>
  </r>
  <r>
    <n v="2774"/>
    <d v="2017-03-22T00:00:00"/>
    <d v="2017-02-13T00:00:00"/>
    <s v="CONSEJO DE ESTADO "/>
    <s v="05001233100020100201001"/>
    <s v="2020"/>
    <x v="0"/>
    <s v="ANGEL HUMBERTO ALVAREZ GALLEGO"/>
    <s v="JAIRO DE J. ROJO MAZO"/>
    <n v="38188"/>
    <s v="REPARACIÓN DIRECTA"/>
    <s v="ACCIDENTE DE TRANSITO"/>
    <s v="BAJO"/>
    <s v="BAJO"/>
    <s v="BAJO"/>
    <s v="BAJO"/>
    <n v="0.05"/>
    <s v="REMOTA"/>
    <n v="500000000"/>
    <n v="0"/>
    <s v=" SENTENCIA 1RA FAVORABLE"/>
    <m/>
    <s v="NO "/>
    <s v="no "/>
    <s v="5 AÑOS "/>
    <s v="MAGNOLIA ALZATE ZULUAGA "/>
    <m/>
    <m/>
    <n v="109459"/>
    <s v="INFRAESTRUCTURA"/>
    <m/>
    <d v="2020-08-31T00:00:00"/>
    <s v="2017-03"/>
    <s v="5"/>
    <s v="2020-07"/>
    <n v="0.76757466281447584"/>
    <n v="383787331.40723795"/>
    <n v="0"/>
    <d v="2022-03-21T00:00:00"/>
    <n v="1.5534246575342465"/>
    <n v="4.3843078519294892E-2"/>
    <n v="0"/>
    <n v="0.05"/>
    <s v="REMOTA"/>
    <x v="1"/>
    <n v="0"/>
  </r>
  <r>
    <n v="2775"/>
    <d v="2017-05-30T00:00:00"/>
    <d v="2017-03-15T00:00:00"/>
    <s v="CONSEJO DE ESTADO "/>
    <s v="05001233100020110029301"/>
    <s v="2020"/>
    <x v="0"/>
    <s v="LUZ STELLA ARENAS OBREGON"/>
    <s v="LEIDY PATRICIA LÓPEZ MONSALVE"/>
    <n v="165757"/>
    <s v="REPARACIÓN DIRECTA"/>
    <s v="FALLA EN EL SERVICIO OTRAS CAUSAS"/>
    <s v="ALTO"/>
    <s v="ALTO"/>
    <s v="ALTO"/>
    <s v="ALTO"/>
    <n v="1"/>
    <s v="ALTA"/>
    <n v="505000000"/>
    <n v="0.5"/>
    <s v=" SENTENCIA 1RA EN CONTRA"/>
    <m/>
    <s v="NO "/>
    <s v="no "/>
    <s v="5 AÑOS "/>
    <s v="MAGNOLIA ALZATE ZULUAGA "/>
    <m/>
    <m/>
    <n v="109459"/>
    <s v="INFRAESTRUCTURA"/>
    <m/>
    <d v="2020-08-31T00:00:00"/>
    <s v="2017-05"/>
    <s v="5"/>
    <s v="2020-07"/>
    <n v="0.76223816507249575"/>
    <n v="384930273.36161035"/>
    <n v="192465136.68080518"/>
    <d v="2022-05-29T00:00:00"/>
    <n v="1.7424657534246575"/>
    <n v="4.3843078519294892E-2"/>
    <n v="189845878.52733025"/>
    <n v="1"/>
    <s v="ALTA"/>
    <x v="0"/>
    <n v="189845878.52733025"/>
  </r>
  <r>
    <n v="2776"/>
    <d v="2018-07-04T00:00:00"/>
    <d v="2017-03-09T00:00:00"/>
    <s v="CONSEJO DE ESTADO "/>
    <s v="05001233100020070311801"/>
    <s v="2020"/>
    <x v="0"/>
    <s v="FABIAN ADOLFO OLAYA FLOREZ"/>
    <s v="MARÍA STELLA MONTOYA MONTOYA"/>
    <n v="18257"/>
    <s v="REPARACIÓN DIRECTA"/>
    <s v="ACCIDENTE DE TRANSITO"/>
    <s v="BAJO"/>
    <s v="BAJO"/>
    <s v="BAJO"/>
    <s v="BAJO"/>
    <n v="0.05"/>
    <s v="REMOTA"/>
    <n v="200000000"/>
    <n v="0"/>
    <s v=" SENTENCIA 1RA FAVORABLE"/>
    <m/>
    <s v="NO "/>
    <s v="no "/>
    <s v="4 AÑOS "/>
    <s v="MAGNOLIA ALZATE ZULUAGA "/>
    <m/>
    <m/>
    <n v="109459"/>
    <s v="INFRAESTRUCTURA"/>
    <s v="Proceso en el que se acumulan los siguientes procesos 2009-1174 y 2009-1493"/>
    <d v="2020-08-31T00:00:00"/>
    <s v="2018-07"/>
    <s v="4"/>
    <s v="2020-07"/>
    <n v="0.73871336652539898"/>
    <n v="147742673.30507979"/>
    <n v="0"/>
    <d v="2022-07-03T00:00:00"/>
    <n v="1.8383561643835618"/>
    <n v="4.3843078519294892E-2"/>
    <n v="0"/>
    <n v="0.05"/>
    <s v="REMOTA"/>
    <x v="1"/>
    <n v="0"/>
  </r>
  <r>
    <n v="2777"/>
    <d v="2004-02-09T00:00:00"/>
    <d v="2004-01-28T00:00:00"/>
    <s v="TRIBUNAL ADMINISTRATIVO DE ANTIOQUIA"/>
    <s v="05001233100020040028800"/>
    <s v="2020"/>
    <x v="0"/>
    <s v="MIGUEL ALFONSO RAMIREZ"/>
    <s v="MAGDALENA ROLDAN GIL"/>
    <n v="30103"/>
    <s v="REPARACIÓN DIRECTA"/>
    <s v="FALLA EN EL SERVICIO OTRAS CAUSAS"/>
    <s v="BAJO"/>
    <s v="BAJO"/>
    <s v="BAJO"/>
    <s v="BAJO"/>
    <n v="0.05"/>
    <s v="REMOTA"/>
    <n v="1200000000"/>
    <n v="0"/>
    <s v=" OTRA"/>
    <m/>
    <s v="NO "/>
    <s v="no "/>
    <n v="17"/>
    <s v="MAGNOLIA ALZATE ZULUAGA "/>
    <m/>
    <m/>
    <n v="109459"/>
    <s v="INFRAESTRUCTURA"/>
    <s v="ARCHIVO 09 DE OCTUBRE DE 2018"/>
    <d v="2020-08-31T00:00:00"/>
    <s v="2004-02"/>
    <s v="17"/>
    <s v="2020-07"/>
    <n v="1.3523074814063518"/>
    <n v="1622768977.6876221"/>
    <n v="0"/>
    <d v="2021-02-04T00:00:00"/>
    <n v="0.43013698630136987"/>
    <n v="4.3843078519294892E-2"/>
    <n v="0"/>
    <n v="0.05"/>
    <s v="REMOTA"/>
    <x v="1"/>
    <n v="0"/>
  </r>
  <r>
    <n v="2778"/>
    <d v="2014-02-27T00:00:00"/>
    <d v="2014-02-10T00:00:00"/>
    <s v="CONSEJO DE ESTADO "/>
    <s v="05001233100020060317001"/>
    <s v="2020"/>
    <x v="0"/>
    <s v="JOSE OVIDIO JARAMILLO HENAO"/>
    <s v="GUSTAVO ADOLFO MARÍN VÉLEZ"/>
    <n v="36300"/>
    <s v="REPARACIÓN DIRECTA"/>
    <s v="FALLA EN EL SERVICIO OTRAS CAUSAS"/>
    <s v="BAJO"/>
    <s v="BAJO"/>
    <s v="BAJO"/>
    <s v="BAJO"/>
    <n v="0.05"/>
    <s v="REMOTA"/>
    <n v="350000000"/>
    <n v="0"/>
    <s v=" SENTENCIA 1RA FAVORABLE"/>
    <m/>
    <s v="NO "/>
    <s v="no "/>
    <s v="8 AÑOS "/>
    <s v="MAGNOLIA ALZATE ZULUAGA "/>
    <m/>
    <m/>
    <n v="109459"/>
    <s v="INFRAESTRUCTURA"/>
    <m/>
    <d v="2020-08-31T00:00:00"/>
    <s v="2014-02"/>
    <s v="8"/>
    <s v="2020-07"/>
    <n v="0.91072959452734203"/>
    <n v="318755358.08456969"/>
    <n v="0"/>
    <d v="2022-02-25T00:00:00"/>
    <n v="1.4876712328767123"/>
    <n v="4.3843078519294892E-2"/>
    <n v="0"/>
    <n v="0.05"/>
    <s v="REMOTA"/>
    <x v="1"/>
    <n v="0"/>
  </r>
  <r>
    <n v="2779"/>
    <d v="2007-10-19T00:00:00"/>
    <d v="2007-10-01T00:00:00"/>
    <s v="CONSEJO DE ESTADO "/>
    <s v="05001233100020070297901"/>
    <s v="2020"/>
    <x v="0"/>
    <s v="ALEXANDER ORTIZ LOPEZ Y OTROS "/>
    <s v="MARÍA STELLA MONTOYA MONTOYA"/>
    <n v="18257"/>
    <s v="REPARACIÓN DIRECTA"/>
    <s v="ACCIDENTE DE TRANSITO"/>
    <s v="BAJO"/>
    <s v="BAJO"/>
    <s v="BAJO"/>
    <s v="BAJO"/>
    <n v="0.05"/>
    <s v="REMOTA"/>
    <n v="1561320000"/>
    <n v="0"/>
    <s v=" SENTENCIA 1RA FAVORABLE"/>
    <m/>
    <s v="NO "/>
    <s v="no "/>
    <s v="14 AÑOS "/>
    <s v="MAGNOLIA ALZATE ZULUAGA "/>
    <m/>
    <m/>
    <n v="109459"/>
    <s v="INFRAESTRUCTURA"/>
    <m/>
    <d v="2020-08-31T00:00:00"/>
    <s v="2007-10"/>
    <s v="14"/>
    <s v="2020-07"/>
    <n v="1.1412293809520435"/>
    <n v="1781824257.0680447"/>
    <n v="0"/>
    <d v="2021-10-15T00:00:00"/>
    <n v="1.1232876712328768"/>
    <n v="4.3843078519294892E-2"/>
    <n v="0"/>
    <n v="0.05"/>
    <s v="REMOTA"/>
    <x v="1"/>
    <n v="0"/>
  </r>
  <r>
    <n v="2780"/>
    <d v="2013-05-22T00:00:00"/>
    <d v="2013-04-25T00:00:00"/>
    <s v="CONSEJO DE ESTADO "/>
    <s v="05001233100020020233301"/>
    <s v="2020"/>
    <x v="0"/>
    <s v="ELIZABETH RODRIGUEZ DE ARIAS Y OTROS"/>
    <s v="ROSA MARÍA HERNANDEZ MEJÍA"/>
    <n v="57006"/>
    <s v="REPARACIÓN DIRECTA"/>
    <s v="ACCIDENTE DE TRANSITO"/>
    <s v="BAJO"/>
    <s v="BAJO"/>
    <s v="BAJO"/>
    <s v="BAJO"/>
    <n v="0.05"/>
    <s v="REMOTA"/>
    <n v="329641650"/>
    <n v="0"/>
    <s v=" SENTENCIA 1RA FAVORABLE"/>
    <m/>
    <s v="NO "/>
    <s v="no "/>
    <s v="8 AÑOS "/>
    <s v="MAGNOLIA ALZATE ZULUAGA "/>
    <m/>
    <m/>
    <n v="109459"/>
    <s v="INFRAESTRUCTURA"/>
    <m/>
    <d v="2020-08-31T00:00:00"/>
    <s v="2013-05"/>
    <s v="8"/>
    <s v="2020-07"/>
    <n v="0.92501103743402557"/>
    <n v="304922164.64796394"/>
    <n v="0"/>
    <d v="2021-05-20T00:00:00"/>
    <n v="0.71780821917808224"/>
    <n v="4.3843078519294892E-2"/>
    <n v="0"/>
    <n v="0.05"/>
    <s v="REMOTA"/>
    <x v="1"/>
    <n v="0"/>
  </r>
  <r>
    <n v="2781"/>
    <d v="2017-11-28T00:00:00"/>
    <d v="2017-10-03T00:00:00"/>
    <s v="JUZGADO ADMINISTRATIVO "/>
    <s v="05001333301420170052300"/>
    <s v="2020"/>
    <x v="0"/>
    <s v="CONSORCIO PUENTES C&amp;C   "/>
    <s v="JULIETH ANDREA BUENO PALLARES "/>
    <n v="294476"/>
    <s v="CONTRACTUAL"/>
    <s v="OTRAS"/>
    <s v="BAJO"/>
    <s v="BAJO"/>
    <s v="BAJO"/>
    <s v="MEDIO   "/>
    <n v="0.20749999999999999"/>
    <s v="BAJA"/>
    <n v="20073710"/>
    <n v="0"/>
    <s v="AUDIENCIA INICIAL O PRIMERA AUDIENCIA"/>
    <m/>
    <s v="NO "/>
    <s v="NO"/>
    <s v="5 AÑOS "/>
    <s v="MAGNOLIA ALZATE ZULUAGA"/>
    <m/>
    <m/>
    <n v="109459"/>
    <s v="INFRAESTRUCTURA"/>
    <m/>
    <d v="2020-08-31T00:00:00"/>
    <s v="2017-11"/>
    <s v="5"/>
    <s v="2020-07"/>
    <n v="0.75888387549827907"/>
    <n v="15233614.840428559"/>
    <n v="0"/>
    <d v="2022-11-27T00:00:00"/>
    <n v="2.2410958904109588"/>
    <n v="4.3843078519294892E-2"/>
    <n v="0"/>
    <n v="0.20749999999999999"/>
    <s v="BAJA"/>
    <x v="2"/>
    <n v="0"/>
  </r>
  <r>
    <n v="2782"/>
    <d v="2017-10-10T00:00:00"/>
    <d v="2017-10-03T00:00:00"/>
    <s v="JUZGADO TERCERO CIVIL DE EJECUCION"/>
    <s v="05001310300320170051000"/>
    <s v="2020"/>
    <x v="2"/>
    <s v="LADRILLERA SAN CRISTOBAL S.A."/>
    <s v="GABRIEL JAIME MARTÍNEZ CÁRDENAS "/>
    <n v="31301"/>
    <s v="EJECUTIVA"/>
    <s v="PAGO DE SENTENCIA/CONCILIACIÓN"/>
    <s v="ALTO"/>
    <s v="ALTO"/>
    <s v="ALTO"/>
    <s v="MEDIO   "/>
    <n v="0.82499999999999996"/>
    <s v="ALTA"/>
    <n v="2443603085"/>
    <n v="1"/>
    <s v=" OTRA"/>
    <n v="2645157195"/>
    <s v="si"/>
    <n v="2443603085"/>
    <s v="5 AÑOS"/>
    <s v="MAGNOLIA ALZATE ZULUAGA "/>
    <m/>
    <m/>
    <n v="109459"/>
    <s v="INFRAESTRUCTURA"/>
    <s v="Ejecutivo sobre el pago de una sentencia de Expropiación demandado el INVIAS (Proyecto conexión vial aburra Rio Cauca conv, 0583 de 1996 del cual el Departamento de Antioquia hace parte)"/>
    <d v="2020-08-31T00:00:00"/>
    <s v="2017-10"/>
    <s v="5"/>
    <s v="2020-07"/>
    <n v="0.76025622916343338"/>
    <n v="1857764466.9742327"/>
    <n v="1857764466.9742327"/>
    <d v="2022-10-09T00:00:00"/>
    <n v="2.106849315068493"/>
    <n v="4.3843078519294892E-2"/>
    <n v="1827238779.52285"/>
    <n v="0.82499999999999996"/>
    <s v="ALTA"/>
    <x v="0"/>
    <n v="2645157195"/>
  </r>
  <r>
    <n v="2783"/>
    <d v="2018-04-17T00:00:00"/>
    <d v="2017-10-24T00:00:00"/>
    <s v="TRIBUNAL ADMINISTRATIVO DE ANTIOQUIA"/>
    <s v="05001233300020170271300 "/>
    <s v="2020"/>
    <x v="0"/>
    <s v="FUNDACIÓN SOCYA "/>
    <s v="ISABEL CRISTINA OSSA ECHEVERRI "/>
    <n v="126630"/>
    <s v="CONTRACTUAL"/>
    <s v="EQUILIBRIO ECONOMICO"/>
    <s v="BAJO"/>
    <s v="MEDIO   "/>
    <s v="MEDIO   "/>
    <s v="BAJO"/>
    <n v="0.2525"/>
    <s v="MEDIA"/>
    <n v="488462221"/>
    <n v="0.5"/>
    <s v="CONTESTACIÓN"/>
    <m/>
    <s v="NO "/>
    <s v="no "/>
    <s v="4 AÑOS "/>
    <s v="MAGNOLIA ALZATE ZULUAGA "/>
    <m/>
    <m/>
    <n v="109459"/>
    <s v="INFRAESTRUCTURA"/>
    <m/>
    <d v="2020-08-31T00:00:00"/>
    <s v="2018-04"/>
    <s v="4"/>
    <s v="2020-07"/>
    <n v="0.74078668525523483"/>
    <n v="361846309.56699997"/>
    <n v="180923154.78349999"/>
    <d v="2022-04-16T00:00:00"/>
    <n v="1.6246575342465754"/>
    <n v="4.3843078519294892E-2"/>
    <n v="178626378.53587258"/>
    <n v="0.2525"/>
    <s v="MEDIA"/>
    <x v="2"/>
    <n v="178626378.53587258"/>
  </r>
  <r>
    <n v="2784"/>
    <d v="2018-09-17T00:00:00"/>
    <d v="2018-07-30T00:00:00"/>
    <s v="TRIBUNAL ADTIVO DE CUNDINAMARCA"/>
    <s v="25000234100020180075800"/>
    <s v="2020"/>
    <x v="0"/>
    <s v="CONSORCIO PUENTES C&amp;C   "/>
    <s v="RAFAEL DÍAZ MARTINEZ"/>
    <n v="489065"/>
    <s v="POPULAR"/>
    <s v="VIOLACIÓN DERECHOS COLECTIVOS"/>
    <s v="BAJO"/>
    <s v="BAJO"/>
    <s v="MEDIO   "/>
    <s v="BAJO"/>
    <n v="9.5000000000000001E-2"/>
    <s v="REMOTA"/>
    <n v="0"/>
    <n v="0.5"/>
    <s v=" OTRA"/>
    <m/>
    <s v="SI "/>
    <s v="NO"/>
    <n v="3"/>
    <s v="MAGNOLIA ALZATE ZULUAGA "/>
    <m/>
    <m/>
    <n v="109459"/>
    <s v="INFRAESTRUCTURA"/>
    <s v="Declaratoria de Agotamiento de Jurisdicción - Archivo CAJA 42663 FASM-VLDR"/>
    <d v="2020-08-31T00:00:00"/>
    <s v="2018-09"/>
    <s v="3"/>
    <s v="2020-07"/>
    <n v="0.73661443780017011"/>
    <n v="0"/>
    <n v="0"/>
    <d v="2021-09-16T00:00:00"/>
    <n v="1.0438356164383562"/>
    <n v="4.3843078519294892E-2"/>
    <n v="0"/>
    <n v="9.5000000000000001E-2"/>
    <s v="REMOTA"/>
    <x v="1"/>
    <n v="0"/>
  </r>
  <r>
    <n v="2785"/>
    <d v="2018-03-21T00:00:00"/>
    <d v="2018-03-20T00:00:00"/>
    <s v="JUZGADO 23 LABORAL DEL CIRCUITO DE MEDELLÍN"/>
    <s v="05001310502320190016000"/>
    <s v="2020"/>
    <x v="1"/>
    <s v="JESUS EVELIO MOSQUERA CORDOBA Y OTRO "/>
    <s v="SANTOS SAMUEL ASPRILLA MOSQUERA"/>
    <n v="249555"/>
    <s v="ORDINARIA"/>
    <s v="RECONOCIMIENTO Y PAGO DE OTRAS PRESTACIONES SALARIALES, SOLCIALES Y SALARIOS"/>
    <s v="MEDIO   "/>
    <s v="MEDIO   "/>
    <s v="MEDIO   "/>
    <s v="MEDIO   "/>
    <n v="0.5"/>
    <s v="MEDIA"/>
    <n v="211069794"/>
    <n v="0.5"/>
    <s v="CONTESTACIÓN"/>
    <m/>
    <s v="NO "/>
    <s v="no "/>
    <s v="6 AÑOS "/>
    <s v="MAGNOLIA ALZATE ZULUAGA "/>
    <m/>
    <m/>
    <n v="109459"/>
    <s v="INFRAESTRUCTURA"/>
    <m/>
    <d v="2020-08-31T00:00:00"/>
    <s v="2018-03"/>
    <s v="6"/>
    <s v="2020-07"/>
    <n v="0.74420758606092174"/>
    <n v="157079741.88311604"/>
    <n v="78539870.941558018"/>
    <d v="2024-03-19T00:00:00"/>
    <n v="3.5506849315068494"/>
    <n v="4.3843078519294892E-2"/>
    <n v="76377215.756367072"/>
    <n v="0.5"/>
    <s v="MEDIA"/>
    <x v="2"/>
    <n v="76377215.756367072"/>
  </r>
  <r>
    <n v="2786"/>
    <d v="2019-02-25T00:00:00"/>
    <d v="2019-01-28T00:00:00"/>
    <s v="TRIBUNAL ADMINISTRATIVO DE ANTIOQUIA"/>
    <s v="05001233300020190020300 "/>
    <s v="2020"/>
    <x v="0"/>
    <s v="CONSORCIO PUENTES C&amp;C   "/>
    <s v="NOLBERTO DÍAZ TOBAR "/>
    <n v="293041"/>
    <s v="CONTRACTUAL"/>
    <s v="INCUMPLIMIENTO"/>
    <s v="MEDIO   "/>
    <s v="MEDIO   "/>
    <s v="MEDIO   "/>
    <s v="MEDIO   "/>
    <n v="0.5"/>
    <s v="MEDIA"/>
    <n v="3233835065"/>
    <n v="0.5"/>
    <s v="CONTESTACIÓN"/>
    <m/>
    <s v="NO "/>
    <s v="no "/>
    <s v="7 AÑOS "/>
    <s v="MAGNOLIA ALZATE ZULUAGA "/>
    <m/>
    <m/>
    <n v="109459"/>
    <s v="INFRAESTRUCTURA"/>
    <m/>
    <d v="2020-08-31T00:00:00"/>
    <s v="2019-02"/>
    <s v="7"/>
    <s v="2020-07"/>
    <n v="1.0374579956513144"/>
    <n v="3354968044.8018379"/>
    <n v="1677484022.400919"/>
    <d v="2026-02-23T00:00:00"/>
    <n v="5.484931506849315"/>
    <n v="4.3843078519294892E-2"/>
    <n v="1606668056.6481209"/>
    <n v="0.5"/>
    <s v="MEDIA"/>
    <x v="2"/>
    <n v="1606668056.6481209"/>
  </r>
  <r>
    <n v="2787"/>
    <d v="2019-05-20T00:00:00"/>
    <d v="2019-05-09T00:00:00"/>
    <s v="JUZGADO CUARTO ADMINISTRATIVO DE ORALIDAD DE BOGOTÁ D.C."/>
    <s v="11001333400420190011800"/>
    <s v="2020"/>
    <x v="0"/>
    <s v="RAFAEL DÍAZ MARTÍNEZ "/>
    <s v="RAFAEL DÍAZ MARTÍNEZ "/>
    <n v="489065"/>
    <s v="CUMPLIMIENTO"/>
    <s v="INCUMPLIMIENTO"/>
    <s v="BAJO"/>
    <s v="BAJO"/>
    <s v="MEDIO   "/>
    <s v="BAJO"/>
    <n v="9.5000000000000001E-2"/>
    <s v="REMOTA"/>
    <n v="-0.25"/>
    <n v="0.25"/>
    <s v=" OTRA"/>
    <m/>
    <s v="NO "/>
    <s v="no "/>
    <n v="3"/>
    <s v="MAGNOLIA ALZATE ZULUAGA "/>
    <m/>
    <m/>
    <n v="109459"/>
    <s v="INFRAESTRUCTURA"/>
    <s v="ARCHIVO "/>
    <d v="2020-08-31T00:00:00"/>
    <s v="2019-05"/>
    <s v="3"/>
    <s v="2020-07"/>
    <n v="1.0246973838344398"/>
    <n v="-0.25617434595860994"/>
    <n v="-6.4043586489652485E-2"/>
    <d v="2022-05-19T00:00:00"/>
    <n v="1.715068493150685"/>
    <n v="4.3843078519294892E-2"/>
    <n v="-6.3185628995387641E-2"/>
    <n v="9.5000000000000001E-2"/>
    <s v="REMOTA"/>
    <x v="1"/>
    <n v="0"/>
  </r>
  <r>
    <n v="2788"/>
    <d v="2019-08-29T00:00:00"/>
    <d v="2019-08-27T00:00:00"/>
    <s v="CONSEJO DE ESTADO "/>
    <s v="25000234100020190074700"/>
    <s v="2020"/>
    <x v="0"/>
    <s v="RAFAEL DÍAZ MARTÍNEZ "/>
    <s v="RAFAEL DÍAZ MARTÍNEZ "/>
    <n v="489065"/>
    <s v="CUMPLIMIENTO"/>
    <s v="INCUMPLIMIENTO"/>
    <s v="BAJO"/>
    <s v="BAJO"/>
    <s v="BAJO"/>
    <s v="BAJO"/>
    <n v="0.05"/>
    <s v="REMOTA"/>
    <n v="0"/>
    <n v="0.25"/>
    <s v="  SENTENCIA 2DA FAVORABLE"/>
    <m/>
    <s v="NO "/>
    <s v="no "/>
    <n v="3"/>
    <s v="MAGNOLIA ALZATE ZULUAGA "/>
    <m/>
    <m/>
    <n v="109459"/>
    <s v="INFRAESTRUCTURA"/>
    <s v="ARCHIVO "/>
    <d v="2020-08-31T00:00:00"/>
    <s v="2019-08"/>
    <s v="3"/>
    <s v="2020-07"/>
    <n v="1.0188294671454916"/>
    <n v="0"/>
    <n v="0"/>
    <d v="2022-08-28T00:00:00"/>
    <n v="1.9917808219178081"/>
    <n v="4.3843078519294892E-2"/>
    <n v="0"/>
    <n v="0.05"/>
    <s v="REMOTA"/>
    <x v="1"/>
    <n v="0"/>
  </r>
  <r>
    <n v="2789"/>
    <d v="2019-08-29T00:00:00"/>
    <d v="2019-07-22T00:00:00"/>
    <s v="JUZGADO 28 ADMINISTRATIVO DEL CIRCUITO DE MEDELLÍN"/>
    <s v="05001333302820190029400"/>
    <s v="2020"/>
    <x v="0"/>
    <s v="RAFAEL DÍAZ MARTÍNEZ "/>
    <s v="RAFAEL DÍAZ MARTÍNEZ "/>
    <n v="489065"/>
    <s v="POPULAR"/>
    <s v="VIOLACIÓN DERECHOS COLECTIVOS"/>
    <s v="BAJO"/>
    <s v="BAJO"/>
    <s v="MEDIO   "/>
    <s v="BAJO"/>
    <n v="9.5000000000000001E-2"/>
    <s v="REMOTA"/>
    <n v="0"/>
    <n v="0.25"/>
    <s v="CONTESTACIÓN"/>
    <m/>
    <s v="NO "/>
    <s v="no "/>
    <s v="3 AÑOS "/>
    <s v="MAGNOLIA ALZATE ZULUAGA "/>
    <m/>
    <m/>
    <n v="109459"/>
    <s v="INFRAESTRUCTURA"/>
    <m/>
    <d v="2020-08-31T00:00:00"/>
    <s v="2019-08"/>
    <s v="3"/>
    <s v="2020-07"/>
    <n v="1.0188294671454916"/>
    <n v="0"/>
    <n v="0"/>
    <d v="2022-08-28T00:00:00"/>
    <n v="1.9917808219178081"/>
    <n v="4.3843078519294892E-2"/>
    <n v="0"/>
    <n v="9.5000000000000001E-2"/>
    <s v="REMOTA"/>
    <x v="1"/>
    <n v="0"/>
  </r>
  <r>
    <n v="2790"/>
    <d v="2014-12-10T00:00:00"/>
    <d v="2014-08-24T00:00:00"/>
    <s v="TRIBUNAL ADTIVO DE ANTIOQUIA (ORAL)"/>
    <s v="05001233300020140147500"/>
    <s v="2020"/>
    <x v="0"/>
    <s v="SEMINARIO CONCILIAR DE MEDELLIN"/>
    <s v="FRANCISCO JAVIER GIL GOMEZ"/>
    <n v="89129"/>
    <s v="NULIDAD Y RESTABLECIMIENTO DEL DERECHO"/>
    <s v="EXPROPIACION"/>
    <s v="MEDIO   "/>
    <s v="MEDIO   "/>
    <s v="MEDIO   "/>
    <s v="MEDIO   "/>
    <n v="0.5"/>
    <s v="MEDIA"/>
    <n v="14819149209"/>
    <n v="0.5"/>
    <s v=" RECURSO DE APELACIÓN SENTENCIA"/>
    <n v="0"/>
    <s v="NO"/>
    <s v="NO"/>
    <s v="8 AÑOS"/>
    <s v="MAGNOLIA ALZATE ZULUAGA"/>
    <s v="CONTRATISTA"/>
    <m/>
    <n v="109459"/>
    <s v="INFRAESTRUCTURA"/>
    <m/>
    <d v="2020-08-31T00:00:00"/>
    <s v="2014-12"/>
    <s v="8"/>
    <s v="2020-07"/>
    <n v="0.88843442213904433"/>
    <n v="13165842264.090191"/>
    <n v="6582921132.0450954"/>
    <d v="2022-12-08T00:00:00"/>
    <n v="2.2712328767123289"/>
    <n v="4.3843078519294892E-2"/>
    <n v="6466390058.7407284"/>
    <n v="0.5"/>
    <s v="MEDIA"/>
    <x v="2"/>
    <n v="6466390058.7407284"/>
  </r>
  <r>
    <n v="2791"/>
    <d v="2014-09-04T00:00:00"/>
    <d v="2014-08-05T00:00:00"/>
    <s v="JUEZ SEXTO CIVIL CIRCUITO DE MEDELLÍN"/>
    <s v="05001310300620140091500"/>
    <s v="2020"/>
    <x v="2"/>
    <s v="SEMINARIO CONCILIAR DE MEDELLIN"/>
    <s v="JUAN FERNANDO SERNA MAYA"/>
    <n v="81732"/>
    <s v="ORDINARIA"/>
    <s v="OTRAS"/>
    <s v="BAJO"/>
    <s v="BAJO"/>
    <s v="BAJO"/>
    <s v="BAJO"/>
    <n v="0.05"/>
    <s v="REMOTA"/>
    <n v="92400000"/>
    <n v="0"/>
    <s v=" RECURSO DE APELACIÓN AUTO "/>
    <n v="0"/>
    <s v="NO"/>
    <s v="NO"/>
    <s v="8 AÑOS"/>
    <s v="MAGNOLIA ALZATE ZULUAGA"/>
    <s v="CONTRATISTA"/>
    <m/>
    <n v="109459"/>
    <s v="INFRAESTRUCTURA"/>
    <s v="VINCULADO COMO LITIS CONSORTE DE LA PARTE DEMANDADA"/>
    <d v="2020-08-31T00:00:00"/>
    <s v="2014-09"/>
    <s v="8"/>
    <s v="2020-07"/>
    <n v="0.89344853772170874"/>
    <n v="82554644.885485888"/>
    <n v="0"/>
    <d v="2022-09-02T00:00:00"/>
    <n v="2.0054794520547947"/>
    <n v="4.3843078519294892E-2"/>
    <n v="0"/>
    <n v="0.05"/>
    <s v="REMOTA"/>
    <x v="1"/>
    <n v="0"/>
  </r>
  <r>
    <n v="2792"/>
    <d v="2013-04-24T00:00:00"/>
    <d v="2013-03-06T00:00:00"/>
    <s v="TRIBUNAL ADTIVO DE ANTIOQUIA (ORAL)"/>
    <s v="05001233300020130033400"/>
    <s v="2020"/>
    <x v="0"/>
    <s v="INSTITUTO MUSICAL DIEGO ECHAVARRIA"/>
    <s v="CAMILO ARANGO GOMEZ"/>
    <n v="167292"/>
    <s v="REPARACIÓN DIRECTA"/>
    <s v="FALLA EN EL SERVICIO OTRAS CAUSAS"/>
    <s v="MEDIO   "/>
    <s v="MEDIO   "/>
    <s v="MEDIO   "/>
    <s v="MEDIO   "/>
    <n v="0.5"/>
    <s v="MEDIA"/>
    <n v="10252353554"/>
    <n v="0.5"/>
    <s v=" AUDIENCIA DE PRUEBAS"/>
    <n v="0"/>
    <s v="NO"/>
    <s v="NO"/>
    <s v="9 AÑOS"/>
    <s v="MAGNOLIA ALZATE ZULUAGA"/>
    <s v="CONTRATISTA"/>
    <m/>
    <n v="109459"/>
    <s v="INFRAESTRUCTURA"/>
    <m/>
    <d v="2020-08-31T00:00:00"/>
    <s v="2013-04"/>
    <s v="9"/>
    <s v="2020-07"/>
    <n v="0.92758915786922391"/>
    <n v="9509971999.3324051"/>
    <n v="4754985999.6662025"/>
    <d v="2022-04-22T00:00:00"/>
    <n v="1.6410958904109589"/>
    <n v="4.3843078519294892E-2"/>
    <n v="4694015760.6445761"/>
    <n v="0.5"/>
    <s v="MEDIA"/>
    <x v="2"/>
    <n v="4694015760.6445761"/>
  </r>
  <r>
    <n v="2793"/>
    <d v="2016-06-23T00:00:00"/>
    <d v="2016-06-14T00:00:00"/>
    <s v="TRIBUNAL ADTIVO DE ANTIOQUIA (ORAL)"/>
    <s v="05001333302820130052101"/>
    <s v="2020"/>
    <x v="0"/>
    <s v="SOR MARIA DE LOS ANGELES JIMENEZ RESTREPO Y OTROS"/>
    <s v="FERNANDO ALVAREZ ECHEVERRI"/>
    <n v="19152"/>
    <s v="REPARACIÓN DIRECTA"/>
    <s v="ACCIDENTE DE TRANSITO"/>
    <s v="BAJO"/>
    <s v="BAJO"/>
    <s v="BAJO"/>
    <s v="BAJO"/>
    <n v="0.05"/>
    <s v="REMOTA"/>
    <n v="495975616"/>
    <n v="0"/>
    <s v="  SENTENCIA 2DA FAVORABLE"/>
    <n v="0"/>
    <s v="NO"/>
    <s v="NO"/>
    <n v="9"/>
    <s v="MAGNOLIA ALZATE ZULUAGA"/>
    <s v="CONTRATISTA"/>
    <m/>
    <n v="109459"/>
    <s v="INFRAESTRUCTURA"/>
    <m/>
    <d v="2020-08-31T00:00:00"/>
    <s v="2016-06"/>
    <s v="9"/>
    <s v="2020-07"/>
    <n v="0.79172380492187922"/>
    <n v="392675701.8479929"/>
    <n v="0"/>
    <d v="2025-06-21T00:00:00"/>
    <n v="4.8082191780821919"/>
    <n v="4.3843078519294892E-2"/>
    <n v="0"/>
    <n v="0.05"/>
    <s v="REMOTA"/>
    <x v="1"/>
    <n v="0"/>
  </r>
  <r>
    <n v="2794"/>
    <d v="2013-04-29T00:00:00"/>
    <d v="2013-02-08T00:00:00"/>
    <s v="TRIBUNAL ADTIVO DE ANTIOQUIA (ESCRITURAL)"/>
    <s v="05001233300020130018300"/>
    <s v="2020"/>
    <x v="0"/>
    <s v="FABIOLA DEL SOCORRO RESTREPO PIEDRAHITA Y OTROS"/>
    <s v="OSCAR RUIZ DUQUE"/>
    <n v="23993"/>
    <s v="NULIDAD Y RESTABLECIMIENTO DEL DERECHO"/>
    <s v="EXPROPIACION"/>
    <s v="MEDIO   "/>
    <s v="MEDIO   "/>
    <s v="MEDIO   "/>
    <s v="MEDIO   "/>
    <n v="0.5"/>
    <s v="MEDIA"/>
    <n v="5000000000"/>
    <n v="0.5"/>
    <s v=" RECURSO DE APELACIÓN SENTENCIA"/>
    <m/>
    <s v="NO"/>
    <s v="NO"/>
    <s v="9 AÑOS"/>
    <s v="MAGNOLIA ALZATE ZULUAGA"/>
    <s v="CONTRATISTA"/>
    <m/>
    <n v="109459"/>
    <s v="INFRAESTRUCTURA"/>
    <m/>
    <d v="2020-08-31T00:00:00"/>
    <s v="2013-04"/>
    <s v="9"/>
    <s v="2020-07"/>
    <n v="0.92758915786922391"/>
    <n v="4637945789.3461199"/>
    <n v="2318972894.6730599"/>
    <d v="2022-04-27T00:00:00"/>
    <n v="1.6547945205479453"/>
    <n v="4.3843078519294892E-2"/>
    <n v="2288991550.3382268"/>
    <n v="0.5"/>
    <s v="MEDIA"/>
    <x v="2"/>
    <n v="2288991550.3382268"/>
  </r>
  <r>
    <n v="2795"/>
    <d v="2015-03-09T00:00:00"/>
    <d v="2014-07-22T00:00:00"/>
    <s v="TRIBUNAL ADTIVO DE ANTIOQUIA (ESCRITURAL)"/>
    <s v="05001233300020140119700"/>
    <s v="2020"/>
    <x v="0"/>
    <s v="UNIVERSIDAD PONTIFICIA BOLIVARIANA"/>
    <s v="FRANCISCO JAVIER GIL GÓMEZ"/>
    <n v="89129"/>
    <s v="NULIDAD Y RESTABLECIMIENTO DEL DERECHO"/>
    <s v="EXPROPIACION"/>
    <s v="MEDIO   "/>
    <s v="MEDIO   "/>
    <s v="MEDIO   "/>
    <s v="MEDIO   "/>
    <n v="0.5"/>
    <s v="MEDIA"/>
    <n v="2611891467"/>
    <n v="0.5"/>
    <s v=" AUDIENCIA DE PRUEBAS"/>
    <n v="0"/>
    <s v="NO"/>
    <s v="NO"/>
    <s v="7 AÑOS"/>
    <s v="MAGNOLIA ALZATE ZULUAGA"/>
    <s v="CONTRATISTA"/>
    <m/>
    <n v="109459"/>
    <s v="INFRAESTRUCTURA"/>
    <m/>
    <d v="2020-08-31T00:00:00"/>
    <s v="2015-03"/>
    <s v="7"/>
    <s v="2020-07"/>
    <n v="0.86763134510283468"/>
    <n v="2266158906.775826"/>
    <n v="1133079453.387913"/>
    <d v="2022-03-07T00:00:00"/>
    <n v="1.515068493150685"/>
    <n v="4.3843078519294892E-2"/>
    <n v="1119659775.590173"/>
    <n v="0.5"/>
    <s v="MEDIA"/>
    <x v="2"/>
    <n v="1119659775.590173"/>
  </r>
  <r>
    <n v="2796"/>
    <d v="2015-03-06T00:00:00"/>
    <d v="2015-02-26T00:00:00"/>
    <s v="JUEZ TERCERO ADMINISTRATIVO DE MEDELLIN (ESCRITURAL)"/>
    <s v="05001333300320150025900"/>
    <s v="2020"/>
    <x v="0"/>
    <s v="JUAN JOSE QUINTERO MESA Y OTROS"/>
    <s v="IVAN ARROYAVE VASQUEZ"/>
    <n v="37919"/>
    <s v="REPARACIÓN DIRECTA"/>
    <s v="ACCIDENTE DE TRANSITO"/>
    <s v="MEDIO   "/>
    <s v="MEDIO   "/>
    <s v="MEDIO   "/>
    <s v="MEDIO   "/>
    <n v="0.5"/>
    <s v="MEDIA"/>
    <n v="61600000"/>
    <n v="0.5"/>
    <s v=" AUDIENCIA DE PRUEBAS"/>
    <n v="0"/>
    <s v="NO"/>
    <s v="NO"/>
    <s v="7 AÑOS"/>
    <s v="MAGNOLIA ALZATE ZULUAGA"/>
    <s v="CONTRATISTA"/>
    <m/>
    <n v="109459"/>
    <s v="INFRAESTRUCTURA"/>
    <m/>
    <d v="2020-08-31T00:00:00"/>
    <s v="2015-03"/>
    <s v="7"/>
    <s v="2020-07"/>
    <n v="0.86763134510283468"/>
    <n v="53446090.858334616"/>
    <n v="26723045.429167308"/>
    <d v="2022-03-04T00:00:00"/>
    <n v="1.5068493150684932"/>
    <n v="4.3843078519294892E-2"/>
    <n v="26408256.65250507"/>
    <n v="0.5"/>
    <s v="MEDIA"/>
    <x v="2"/>
    <n v="26408256.65250507"/>
  </r>
  <r>
    <n v="2797"/>
    <d v="2015-09-15T00:00:00"/>
    <d v="2015-08-19T00:00:00"/>
    <s v="CONSEJO DE ESTADO - SALA TERCERA (E) "/>
    <s v="05001233100020100180101"/>
    <s v="2020"/>
    <x v="0"/>
    <s v="DAVID BEDOYA BERNAL Y OTROS"/>
    <s v="JUAN GUILLERMO HERRERA GAVIRIA"/>
    <n v="32681"/>
    <s v="REPARACIÓN DIRECTA"/>
    <s v="ACCIDENTE DE TRANSITO"/>
    <s v="ALTO"/>
    <s v="ALTO"/>
    <s v="ALTO"/>
    <s v="ALTO"/>
    <n v="1"/>
    <s v="ALTA"/>
    <n v="1708124448"/>
    <n v="0.7"/>
    <s v=" ALEGATOS DE SEGUNDA"/>
    <n v="984386692"/>
    <s v="NO"/>
    <s v="NO"/>
    <s v="7 AÑOS"/>
    <s v="MAGNOLIA ALZATE ZULUAGA"/>
    <s v="CONTRATISTA"/>
    <m/>
    <n v="109459"/>
    <s v="INFRAESTRUCTURA"/>
    <m/>
    <d v="2020-08-31T00:00:00"/>
    <s v="2015-09"/>
    <s v="7"/>
    <s v="2020-07"/>
    <n v="0.84807105563784013"/>
    <n v="1448610903.7761629"/>
    <n v="1014027632.6433139"/>
    <d v="2022-09-13T00:00:00"/>
    <n v="2.0356164383561643"/>
    <n v="4.3843078519294892E-2"/>
    <n v="997924574.06641436"/>
    <n v="1"/>
    <s v="ALTA"/>
    <x v="0"/>
    <n v="984386692"/>
  </r>
  <r>
    <n v="2798"/>
    <d v="2013-05-02T00:00:00"/>
    <d v="2013-04-23T00:00:00"/>
    <s v="CONSEJO DE ESTADO - SALA TERCERA (E) "/>
    <s v="05001233100020070316501"/>
    <s v="2020"/>
    <x v="0"/>
    <s v="JOSE DAVID QUINTERO"/>
    <s v="GUILLERMO LEÓN ZULUAGA"/>
    <n v="20618"/>
    <s v="REPARACIÓN DIRECTA"/>
    <s v="FALLA EN EL SERVICIO OTRAS CAUSAS"/>
    <s v="BAJO"/>
    <s v="BAJO"/>
    <s v="BAJO"/>
    <s v="BAJO"/>
    <n v="0.05"/>
    <s v="REMOTA"/>
    <n v="687176387"/>
    <n v="0"/>
    <s v=" RECURSO DE APELACIÓN SENTENCIA"/>
    <n v="0"/>
    <s v="NO"/>
    <s v="NO"/>
    <s v="9 AÑOS"/>
    <s v="MAGNOLIA ALZATE ZULUAGA"/>
    <s v="CONTRATISTA"/>
    <m/>
    <n v="109459"/>
    <s v="INFRAESTRUCTURA"/>
    <m/>
    <d v="2020-08-31T00:00:00"/>
    <s v="2013-05"/>
    <s v="9"/>
    <s v="2020-07"/>
    <n v="0.92501103743402557"/>
    <n v="635645742.63903546"/>
    <n v="0"/>
    <d v="2022-04-30T00:00:00"/>
    <n v="1.6630136986301369"/>
    <n v="4.3843078519294892E-2"/>
    <n v="0"/>
    <n v="0.05"/>
    <s v="REMOTA"/>
    <x v="1"/>
    <n v="0"/>
  </r>
  <r>
    <n v="2799"/>
    <d v="2008-05-08T00:00:00"/>
    <d v="2008-01-22T00:00:00"/>
    <s v="TRIBUNAL ADMINISTRATIVO DE ANTIOQUIA"/>
    <s v="05001233100020080010300"/>
    <s v="2020"/>
    <x v="0"/>
    <s v="PABLO DANIEL LONDOÑO MONTOYA Y OTROS"/>
    <s v="JOSE GABRIEL CALLE CAMPUZANO"/>
    <n v="58219"/>
    <s v="REPARACIÓN DIRECTA"/>
    <s v="FALLA EN EL SERVICIO OTRAS CAUSAS"/>
    <s v="MEDIO   "/>
    <s v="MEDIO   "/>
    <s v="MEDIO   "/>
    <s v="MEDIO   "/>
    <n v="0.5"/>
    <s v="MEDIA"/>
    <n v="1724532300"/>
    <n v="0.5"/>
    <s v=" AUDIENCIA DE PRUEBAS"/>
    <n v="0"/>
    <s v="NO"/>
    <s v="NO"/>
    <s v="14 AÑOS"/>
    <s v="MAGNOLIA ALZATE ZULUAGA"/>
    <s v="CONTRATISTA"/>
    <m/>
    <n v="109459"/>
    <s v="INFRAESTRUCTURA"/>
    <m/>
    <d v="2020-08-31T00:00:00"/>
    <s v="2008-05"/>
    <s v="14"/>
    <s v="2020-07"/>
    <n v="1.0752499054610822"/>
    <n v="1854303192.5395827"/>
    <n v="927151596.26979136"/>
    <d v="2022-05-05T00:00:00"/>
    <n v="1.6767123287671233"/>
    <n v="4.3843078519294892E-2"/>
    <n v="915006993.38416123"/>
    <n v="0.5"/>
    <s v="MEDIA"/>
    <x v="2"/>
    <n v="915006993.38416123"/>
  </r>
  <r>
    <n v="2800"/>
    <d v="2013-10-04T00:00:00"/>
    <d v="2013-07-02T00:00:00"/>
    <s v="TRIBUNAL ADTIVO DE ANTIOQUIA (ORAL)"/>
    <s v="05001333300420130007501"/>
    <s v="2020"/>
    <x v="0"/>
    <s v="OFELIA ZAPATA MESA Y OTRA"/>
    <s v="MARIO DE JESUS ATEHORTUA SIERRA"/>
    <n v="157742"/>
    <s v="REPARACIÓN DIRECTA"/>
    <s v="FALLA EN EL SERVICIO OTRAS CAUSAS"/>
    <s v="BAJO"/>
    <s v="BAJO"/>
    <s v="BAJO"/>
    <s v="BAJO"/>
    <n v="0.05"/>
    <s v="REMOTA"/>
    <n v="96946738"/>
    <n v="0"/>
    <s v=" RECURSO DE APELACIÓN SENTENCIA"/>
    <n v="0"/>
    <s v="NO"/>
    <s v="NO"/>
    <s v="9 AÑOS"/>
    <s v="MAGNOLIA ALZATE ZULUAGA"/>
    <s v="CONTRATISTA"/>
    <m/>
    <n v="109459"/>
    <s v="INFRAESTRUCTURA"/>
    <m/>
    <d v="2020-08-31T00:00:00"/>
    <s v="2013-10"/>
    <s v="9"/>
    <s v="2020-07"/>
    <n v="0.92136104081409098"/>
    <n v="89322947.427210987"/>
    <n v="0"/>
    <d v="2022-10-02T00:00:00"/>
    <n v="2.0876712328767124"/>
    <n v="4.3843078519294892E-2"/>
    <n v="0"/>
    <n v="0.05"/>
    <s v="REMOTA"/>
    <x v="1"/>
    <n v="0"/>
  </r>
  <r>
    <n v="2801"/>
    <d v="2014-11-26T00:00:00"/>
    <d v="2014-04-10T00:00:00"/>
    <s v="CONSEJO DE ESTADO - SALA TERCERA (E) "/>
    <s v="05001233100020080056901"/>
    <s v="2020"/>
    <x v="0"/>
    <s v="MARCELO TOBON OSSA Y OTROS"/>
    <s v="JAVIER LEONIDAS VILLEGAS POSADA"/>
    <n v="20944"/>
    <s v="REPARACIÓN DIRECTA"/>
    <s v="ACCIDENTE DE TRANSITO"/>
    <s v="BAJO"/>
    <s v="BAJO"/>
    <s v="BAJO"/>
    <s v="BAJO"/>
    <n v="0.05"/>
    <s v="REMOTA"/>
    <n v="4755795536"/>
    <n v="0"/>
    <s v=" RECURSO DE APELACIÓN SENTENCIA"/>
    <n v="0"/>
    <s v="NO"/>
    <s v="NO"/>
    <s v="8 AÑOS"/>
    <s v="MAGNOLIA ALZATE ZULUAGA"/>
    <s v="CONTRATISTA"/>
    <m/>
    <n v="109459"/>
    <s v="INFRAESTRUCTURA"/>
    <m/>
    <d v="2020-08-31T00:00:00"/>
    <s v="2014-11"/>
    <s v="8"/>
    <s v="2020-07"/>
    <n v="0.89080453966281536"/>
    <n v="4236484253.1769524"/>
    <n v="0"/>
    <d v="2022-11-24T00:00:00"/>
    <n v="2.2328767123287672"/>
    <n v="4.3843078519294892E-2"/>
    <n v="0"/>
    <n v="0.05"/>
    <s v="REMOTA"/>
    <x v="1"/>
    <n v="0"/>
  </r>
  <r>
    <n v="2802"/>
    <d v="2014-09-05T00:00:00"/>
    <d v="2014-03-31T00:00:00"/>
    <s v="CONSEJO DE ESTADO - SALA PRIMERA (E) "/>
    <s v="05001233100020110166402"/>
    <s v="2020"/>
    <x v="0"/>
    <s v="JORGE ALBERTO GOMEZ GALLEGO"/>
    <s v="JORGE ALBERTO GOMEZ GALLEGO"/>
    <s v="DIPUTADO DE LA ASAMBLEA DE ANTIOQUIA"/>
    <s v="NULIDAD"/>
    <s v="ORDENANZA"/>
    <s v="ALTO"/>
    <s v="ALTO"/>
    <s v="ALTO"/>
    <s v="ALTO"/>
    <n v="1"/>
    <s v="ALTA"/>
    <n v="0"/>
    <n v="0"/>
    <s v=" RECURSO DE APELACIÓN SENTENCIA"/>
    <n v="0"/>
    <s v="NO"/>
    <s v="NO"/>
    <s v="8 AÑOS"/>
    <s v="MAGNOLIA ALZATE ZULUAGA"/>
    <s v="CONTRATISTA"/>
    <m/>
    <n v="109459"/>
    <s v="INFRAESTRUCTURA"/>
    <m/>
    <d v="2020-08-31T00:00:00"/>
    <s v="2014-09"/>
    <s v="8"/>
    <s v="2020-07"/>
    <n v="0.89344853772170874"/>
    <n v="0"/>
    <n v="0"/>
    <d v="2022-09-03T00:00:00"/>
    <n v="2.0082191780821916"/>
    <n v="4.3843078519294892E-2"/>
    <n v="0"/>
    <n v="1"/>
    <s v="ALTA"/>
    <x v="0"/>
    <n v="0"/>
  </r>
  <r>
    <n v="2803"/>
    <d v="2015-11-19T00:00:00"/>
    <d v="2015-11-06T00:00:00"/>
    <s v="CONSEJO DE ESTADO"/>
    <s v="05001233100020120050001"/>
    <s v="2020"/>
    <x v="0"/>
    <s v="PROCURADURIA PRIMERA AGRARIA Y AMBIENTAL DE ANTIOQUIA"/>
    <s v="FANNY HENRIQUEZ GALLO"/>
    <s v="PROCURADURIA PRIMERA AGRARIA Y AMBIENTAL DE ANTIOQUIA"/>
    <s v="POPULAR"/>
    <s v="OTRAS"/>
    <s v="ALTO"/>
    <s v="ALTO"/>
    <s v="ALTO"/>
    <s v="ALTO"/>
    <n v="1"/>
    <s v="ALTA"/>
    <n v="0"/>
    <n v="0"/>
    <s v=" RECURSO DE APELACIÓN SENTENCIA"/>
    <n v="0"/>
    <s v="NO"/>
    <s v="NO"/>
    <s v="7 AÑOS"/>
    <s v="MAGNOLIA ALZATE ZULUAGA"/>
    <s v="CONTRATISTA"/>
    <m/>
    <n v="109459"/>
    <s v="INFRAESTRUCTURA"/>
    <m/>
    <d v="2020-08-31T00:00:00"/>
    <s v="2015-11"/>
    <s v="7"/>
    <s v="2020-07"/>
    <n v="0.83727667088522129"/>
    <n v="0"/>
    <n v="0"/>
    <d v="2022-11-17T00:00:00"/>
    <n v="2.2136986301369861"/>
    <n v="4.3843078519294892E-2"/>
    <n v="0"/>
    <n v="1"/>
    <s v="ALTA"/>
    <x v="0"/>
    <n v="0"/>
  </r>
  <r>
    <n v="2804"/>
    <d v="2010-06-02T00:00:00"/>
    <d v="2010-05-06T00:00:00"/>
    <s v="JUEZ 31 ADMINISTRATIVO DE MEDELLIN (ORAL)"/>
    <s v="05001333102120100012200"/>
    <s v="2020"/>
    <x v="0"/>
    <s v="IVAN DARIO VELEZ ATEHORTUA Y OTROS"/>
    <s v="ALFONSO CADAVID QUINTERO"/>
    <n v="64460"/>
    <s v="REPARACIÓN DIRECTA"/>
    <s v="ACCIDENTE DE TRANSITO"/>
    <s v="MEDIO   "/>
    <s v="MEDIO   "/>
    <s v="MEDIO   "/>
    <s v="MEDIO   "/>
    <n v="0.5"/>
    <s v="MEDIA"/>
    <n v="1291860960"/>
    <n v="0.5"/>
    <s v=" RECURSO DE APELACIÓN SENTENCIA"/>
    <n v="192536970"/>
    <s v="NO"/>
    <s v="NO"/>
    <s v="12 AÑOS"/>
    <s v="MAGNOLIA ALZATE ZULUAGA"/>
    <s v="CONTRATISTA"/>
    <m/>
    <n v="109459"/>
    <s v="INFRAESTRUCTURA"/>
    <s v="En curso apelación de Sentencia "/>
    <d v="2020-08-31T00:00:00"/>
    <s v="2010-06"/>
    <s v="12"/>
    <s v="2020-07"/>
    <n v="1.0043357702388989"/>
    <n v="1297462172.3031633"/>
    <n v="648731086.15158165"/>
    <d v="2022-05-30T00:00:00"/>
    <n v="1.7452054794520548"/>
    <n v="4.3843078519294892E-2"/>
    <n v="639888718.05306911"/>
    <n v="0.5"/>
    <s v="MEDIA"/>
    <x v="0"/>
    <n v="192536970"/>
  </r>
  <r>
    <n v="2805"/>
    <d v="2012-12-04T00:00:00"/>
    <d v="2012-09-03T00:00:00"/>
    <s v="JUEZ 20 CIVIL CIRCUITO DE MEDELLÍN"/>
    <s v="05001310300820120072700"/>
    <s v="2020"/>
    <x v="2"/>
    <s v="GONZALO ECHANDIA ECHANDIA"/>
    <s v="FRANK TADEO CARDONA COSSIO"/>
    <n v="114641"/>
    <s v="ORDINARIA"/>
    <s v="OTRAS"/>
    <s v="MEDIO   "/>
    <s v="MEDIO   "/>
    <s v="MEDIO   "/>
    <s v="MEDIO   "/>
    <n v="0.5"/>
    <s v="MEDIA"/>
    <n v="252008010"/>
    <n v="0.5"/>
    <s v=" OTRA"/>
    <n v="0"/>
    <s v="NO"/>
    <s v="NO"/>
    <s v="10 AÑOS"/>
    <s v="MAGNOLIA ALZATE ZULUAGA"/>
    <s v="CONTRATISTA"/>
    <m/>
    <n v="109459"/>
    <s v="INFRAESTRUCTURA"/>
    <s v="Se ordenó el envío del expediente a los Juzgdados Administrativos"/>
    <d v="2020-08-31T00:00:00"/>
    <s v="2012-12"/>
    <s v="10"/>
    <s v="2020-07"/>
    <n v="0.93877643848037551"/>
    <n v="236579182.09632686"/>
    <n v="118289591.04816343"/>
    <d v="2022-12-02T00:00:00"/>
    <n v="2.2547945205479452"/>
    <n v="4.3843078519294892E-2"/>
    <n v="116210646.44703571"/>
    <n v="0.5"/>
    <s v="MEDIA"/>
    <x v="2"/>
    <n v="116210646.44703571"/>
  </r>
  <r>
    <n v="2806"/>
    <d v="2013-06-06T00:00:00"/>
    <d v="2013-04-24T00:00:00"/>
    <s v="TRIBUNAL ADTIVO DE ANTIOQUIA (ORAL)"/>
    <s v="05001233100020130002000"/>
    <s v="2020"/>
    <x v="0"/>
    <s v="CARLOS GUILLERMO ALVAREZ HIGUITA Y OTROS"/>
    <s v="ACCIÓN POPULAR - NO REQUIERE APODERADO"/>
    <s v="ACCIÓN POPULAR"/>
    <s v="POPULAR"/>
    <s v="OTRAS"/>
    <s v="BAJO"/>
    <s v="BAJO"/>
    <s v="BAJO"/>
    <s v="BAJO"/>
    <n v="0.05"/>
    <s v="REMOTA"/>
    <n v="0"/>
    <n v="0"/>
    <s v=" AUDIENCIA DE PRUEBAS"/>
    <n v="0"/>
    <s v="NO"/>
    <s v="NO"/>
    <s v="9 AÑOS"/>
    <s v="MAGNOLIA ALZATE ZULUAGA"/>
    <s v="CONTRATISTA"/>
    <m/>
    <n v="109459"/>
    <s v="INFRAESTRUCTURA"/>
    <m/>
    <d v="2020-08-31T00:00:00"/>
    <s v="2013-06"/>
    <s v="9"/>
    <s v="2020-07"/>
    <n v="0.92284387796387113"/>
    <n v="0"/>
    <n v="0"/>
    <d v="2022-06-04T00:00:00"/>
    <n v="1.7589041095890412"/>
    <n v="4.3843078519294892E-2"/>
    <n v="0"/>
    <n v="0.05"/>
    <s v="REMOTA"/>
    <x v="1"/>
    <n v="0"/>
  </r>
  <r>
    <n v="2807"/>
    <d v="2015-01-16T00:00:00"/>
    <d v="2013-09-17T00:00:00"/>
    <s v="TRIBUNAL ADTIVO DE ANTIOQUIA (ESCRITURAL)"/>
    <s v="05001233100020130004400"/>
    <s v="2020"/>
    <x v="0"/>
    <s v="CONSTRUCTORA TERUEL S.A."/>
    <s v="JUAN CAMILO GOMEZ ARIAS"/>
    <n v="139332"/>
    <s v="REPARACIÓN DIRECTA"/>
    <s v="FALLA EN EL SERVICIO OTRAS CAUSAS"/>
    <s v="MEDIO   "/>
    <s v="MEDIO   "/>
    <s v="MEDIO   "/>
    <s v="MEDIO   "/>
    <n v="0.5"/>
    <s v="MEDIA"/>
    <n v="11000000000"/>
    <n v="0.5"/>
    <s v=" AUDIENCIA DE PRUEBAS"/>
    <n v="0"/>
    <s v="NO"/>
    <s v="NO"/>
    <s v="9 AÑOS"/>
    <s v="MAGNOLIA ALZATE ZULUAGA"/>
    <s v="CONTRATISTA"/>
    <m/>
    <n v="109459"/>
    <s v="INFRAESTRUCTURA"/>
    <m/>
    <d v="2020-08-31T00:00:00"/>
    <s v="2015-01"/>
    <s v="9"/>
    <s v="2020-07"/>
    <n v="0.88274698887786718"/>
    <n v="9710216877.656538"/>
    <n v="4855108438.828269"/>
    <d v="2024-01-14T00:00:00"/>
    <n v="3.3726027397260272"/>
    <n v="4.3843078519294892E-2"/>
    <n v="4728035873.2677364"/>
    <n v="0.5"/>
    <s v="MEDIA"/>
    <x v="2"/>
    <n v="4728035873.2677364"/>
  </r>
  <r>
    <n v="2808"/>
    <d v="2012-01-27T00:00:00"/>
    <d v="2011-11-02T00:00:00"/>
    <s v="JUEZ 31 ADMINISTRATIVO DE MEDELLIN (ORAL)"/>
    <s v="05001333100220110062500"/>
    <s v="2020"/>
    <x v="0"/>
    <s v="NELFI DEL CARMEN CASTAÑO GARCIA Y OTROS"/>
    <s v="JAVIER LEONIDAS VILLEGAS POSADA"/>
    <n v="20944"/>
    <s v="REPARACIÓN DIRECTA"/>
    <s v="OTRAS"/>
    <s v="BAJO"/>
    <s v="BAJO"/>
    <s v="BAJO"/>
    <s v="BAJO"/>
    <n v="0.05"/>
    <s v="REMOTA"/>
    <n v="4316013260"/>
    <n v="0"/>
    <s v=" OTRA"/>
    <n v="0"/>
    <s v="NO"/>
    <s v="NO"/>
    <n v="10"/>
    <s v="MAGNOLIA ALZATE ZULUAGA"/>
    <s v="CONTRATISTA"/>
    <m/>
    <n v="109459"/>
    <s v="INFRAESTRUCTURA"/>
    <s v="Proceso Archivado CAJA 13728"/>
    <d v="2020-08-31T00:00:00"/>
    <s v="2012-01"/>
    <s v="10"/>
    <s v="2020-07"/>
    <n v="0.95466300218677569"/>
    <n v="4120338176.2695327"/>
    <n v="0"/>
    <d v="2022-01-24T00:00:00"/>
    <n v="1.4"/>
    <n v="4.3843078519294892E-2"/>
    <n v="0"/>
    <n v="0.05"/>
    <s v="REMOTA"/>
    <x v="1"/>
    <n v="0"/>
  </r>
  <r>
    <n v="2809"/>
    <d v="2016-12-01T00:00:00"/>
    <d v="2016-11-09T00:00:00"/>
    <s v="JUEZ 25 ADMINISTRATIVO DE MEDELLIN (ORAL)"/>
    <s v="05001333302520160085000"/>
    <s v="2020"/>
    <x v="0"/>
    <s v="SIMON PEREZ MARTINEZ - ANA TERESA MARTINEZ FERNANDEZ"/>
    <s v="DIEGO ROLANDO GARCIA SANCHEZ"/>
    <n v="160180"/>
    <s v="REPARACIÓN DIRECTA"/>
    <s v="ACCIDENTE DE TRANSITO"/>
    <s v="MEDIO   "/>
    <s v="MEDIO   "/>
    <s v="MEDIO   "/>
    <s v="MEDIO   "/>
    <n v="0.5"/>
    <s v="MEDIA"/>
    <n v="75664062"/>
    <n v="0.5"/>
    <s v=" ALEGATOS PRIMERA"/>
    <n v="0"/>
    <s v="NO"/>
    <s v="NO"/>
    <s v="6 AÑOS"/>
    <s v="MAGNOLIA ALZATE ZULUAGA"/>
    <s v="CONTRATISTA"/>
    <m/>
    <n v="109459"/>
    <s v="INFRAESTRUCTURA"/>
    <m/>
    <d v="2020-08-31T00:00:00"/>
    <s v="2016-12"/>
    <s v="6"/>
    <s v="2020-07"/>
    <n v="0.78688289821902468"/>
    <n v="59538756.397583976"/>
    <n v="29769378.198791988"/>
    <d v="2022-11-30T00:00:00"/>
    <n v="2.2493150684931509"/>
    <n v="4.3843078519294892E-2"/>
    <n v="29247440.338529684"/>
    <n v="0.5"/>
    <s v="MEDIA"/>
    <x v="2"/>
    <n v="29247440.338529684"/>
  </r>
  <r>
    <n v="2810"/>
    <d v="2018-09-28T00:00:00"/>
    <d v="2018-07-19T00:00:00"/>
    <s v="JUEZ PRIMERO LABORAL DEL CIRCUITO "/>
    <s v="05001310500120180040900"/>
    <s v="2020"/>
    <x v="1"/>
    <s v="EDGAR ORLANDO PEREA REYES "/>
    <s v="MARÍA AMALIA CRUZ MARTÍNEZ"/>
    <n v="60808"/>
    <s v="ORDINARIA"/>
    <s v="OTRAS"/>
    <s v="MEDIO   "/>
    <s v="BAJO"/>
    <s v="MEDIO   "/>
    <s v="MEDIO   "/>
    <n v="0.34250000000000003"/>
    <s v="MEDIA"/>
    <n v="0"/>
    <n v="0"/>
    <s v="CONTESTACIÓN"/>
    <m/>
    <s v="NO "/>
    <s v="no "/>
    <s v="4 AÑOS "/>
    <s v="MAGNOLIA ALZATE ZULUAGA"/>
    <s v="CONTRATISTA"/>
    <m/>
    <n v="109459"/>
    <s v="INFRAESTRUCTURA"/>
    <m/>
    <d v="2020-08-31T00:00:00"/>
    <s v="2018-09"/>
    <s v="4"/>
    <s v="2020-07"/>
    <n v="0.73661443780017011"/>
    <n v="0"/>
    <n v="0"/>
    <d v="2022-09-27T00:00:00"/>
    <n v="2.0739726027397261"/>
    <n v="4.3843078519294892E-2"/>
    <n v="0"/>
    <n v="0.34250000000000003"/>
    <s v="MEDIA"/>
    <x v="2"/>
    <n v="0"/>
  </r>
  <r>
    <n v="2811"/>
    <d v="2018-09-12T00:00:00"/>
    <d v="2018-09-11T00:00:00"/>
    <s v="JUEZ 4 ADMINISTRATIVO DE MEDELLIN (ORAL)"/>
    <s v="05001333300420180033900"/>
    <s v="2020"/>
    <x v="0"/>
    <s v="OFELIA DALY VÁSQUEZ Y OTROS "/>
    <s v="OFELIA DALY VÁSQUEZ                    JOSÉ RAFAEL ARRIETA DOMÍNGUEZ "/>
    <s v="C.C.44002408 - 73191952"/>
    <s v="POPULAR"/>
    <s v="VIOLACIÓN DERECHOS COLECTIVOS"/>
    <s v="MEDIO   "/>
    <s v="BAJO"/>
    <s v="MEDIO   "/>
    <s v="MEDIO   "/>
    <n v="0.34250000000000003"/>
    <s v="MEDIA"/>
    <n v="0"/>
    <n v="0.5"/>
    <s v="AUDIENCIA INICIAL O PRIMERA AUDIENCIA"/>
    <n v="0"/>
    <s v="NO "/>
    <s v="no "/>
    <s v="4 AÑOS "/>
    <s v="MAGNOLIA ALZATE ZULUAGA"/>
    <s v="CONTRATISTA"/>
    <m/>
    <n v="109459"/>
    <s v="INFRAESTRUCTURA"/>
    <m/>
    <d v="2020-08-31T00:00:00"/>
    <s v="2018-09"/>
    <s v="4"/>
    <s v="2020-07"/>
    <n v="0.73661443780017011"/>
    <n v="0"/>
    <n v="0"/>
    <d v="2022-09-11T00:00:00"/>
    <n v="2.0301369863013701"/>
    <n v="4.3843078519294892E-2"/>
    <n v="0"/>
    <n v="0.34250000000000003"/>
    <s v="MEDIA"/>
    <x v="2"/>
    <n v="0"/>
  </r>
  <r>
    <n v="2812"/>
    <d v="2018-02-06T00:00:00"/>
    <d v="2017-12-07T00:00:00"/>
    <s v="JUEZ 15 ADMINISTRATIVO DE MEDELLÍN (ORAL)"/>
    <s v="05001333301520170061400"/>
    <s v="2020"/>
    <x v="0"/>
    <s v="IVÁN DE JESÚS ZAPATA E INÉS OFELIA CASTAÑO DE ZAPATA"/>
    <s v="LUIS EDUARDO HERNANDEZ ALVAREZ EMILIO ANDRES PALACIOS VELEZ "/>
    <s v="78222 - 13848"/>
    <s v="REPARACIÓN DIRECTA"/>
    <s v="OTRAS"/>
    <s v="BAJO"/>
    <s v="BAJO"/>
    <s v="MEDIO   "/>
    <s v="MEDIO   "/>
    <n v="0.2525"/>
    <s v="MEDIA"/>
    <n v="0"/>
    <n v="0.25"/>
    <s v="AUDIENCIA INICIAL O PRIMERA AUDIENCIA"/>
    <n v="0"/>
    <s v="NO "/>
    <s v="NO"/>
    <s v="4 AÑOS "/>
    <s v="MAGNOLIA ALZATE ZULUAGA"/>
    <s v="CONTRATISTA"/>
    <m/>
    <n v="109459"/>
    <s v="INFRAESTRUCTURA"/>
    <m/>
    <d v="2020-08-31T00:00:00"/>
    <s v="2018-02"/>
    <s v="4"/>
    <s v="2020-07"/>
    <n v="0.74599443734185067"/>
    <n v="0"/>
    <n v="0"/>
    <d v="2022-02-05T00:00:00"/>
    <n v="1.4328767123287671"/>
    <n v="4.3843078519294892E-2"/>
    <n v="0"/>
    <n v="0.2525"/>
    <s v="MEDIA"/>
    <x v="2"/>
    <n v="0"/>
  </r>
  <r>
    <n v="2813"/>
    <d v="2019-04-29T00:00:00"/>
    <d v="2019-04-10T00:00:00"/>
    <s v="JUEZ 4 ADMINISTRATIVO DE MEDELLIN (ORAL)"/>
    <s v="05001333303220190021300"/>
    <s v="2020"/>
    <x v="0"/>
    <s v="CARLOS MARIO MORENO RODRÍGUEZ Y OTROS "/>
    <s v="JORGE ALBERTO VILLADA QUINTERO"/>
    <n v="195575"/>
    <s v="REPARACIÓN DIRECTA"/>
    <s v="ACCIDENTE DE TRANSITO"/>
    <s v="BAJO"/>
    <s v="BAJO"/>
    <s v="BAJO"/>
    <s v="BAJO"/>
    <n v="0.05"/>
    <s v="REMOTA"/>
    <n v="415103000"/>
    <n v="0.25"/>
    <s v="CONTESTACIÓN"/>
    <n v="0"/>
    <s v="NO "/>
    <s v="no "/>
    <s v="4 AÑOS "/>
    <s v="MAGNOLIA ALZATE ZULUAGA"/>
    <s v="CONTRATISTA"/>
    <m/>
    <n v="109454"/>
    <s v="INFRAESTRUCTURA"/>
    <m/>
    <d v="2020-08-31T00:00:00"/>
    <s v="2019-04"/>
    <s v="4"/>
    <s v="2020-07"/>
    <n v="1.0279083431257343"/>
    <n v="426687836.95652169"/>
    <n v="106671959.23913042"/>
    <d v="2023-04-28T00:00:00"/>
    <n v="2.6575342465753424"/>
    <n v="4.3843078519294892E-2"/>
    <n v="104465819.33994713"/>
    <n v="0.05"/>
    <s v="REMOTA"/>
    <x v="1"/>
    <n v="0"/>
  </r>
  <r>
    <n v="2814"/>
    <d v="2019-03-14T00:00:00"/>
    <d v="2019-02-25T00:00:00"/>
    <s v="TRIBUNAL ADTIVO DE ANTIOQUIA (ORAL)"/>
    <s v="05001233300020190056100"/>
    <s v="2020"/>
    <x v="0"/>
    <s v="GLORIA EMILSE VILLADA BLANDÓN "/>
    <s v="MARÍA CRISTINA CEBALOS MARÍN "/>
    <n v="74697"/>
    <s v="REPARACIÓN DIRECTA"/>
    <s v="ACCIDENTE DE TRANSITO"/>
    <s v="BAJO"/>
    <s v="BAJO"/>
    <s v="BAJO"/>
    <s v="BAJO"/>
    <n v="0.05"/>
    <s v="REMOTA"/>
    <n v="823358400"/>
    <n v="0.25"/>
    <s v="CONTESTACIÓN"/>
    <n v="0"/>
    <s v="NO "/>
    <s v="no "/>
    <s v="4 AÑOS "/>
    <s v="MAGNOLIA ALZATE ZULUAGA"/>
    <s v="CONTRATISTA "/>
    <m/>
    <n v="109454"/>
    <s v="INFRAESTRUCTURA"/>
    <m/>
    <d v="2020-08-31T00:00:00"/>
    <s v="2019-03"/>
    <s v="4"/>
    <s v="2020-07"/>
    <n v="1.0329659515843337"/>
    <n v="850501193.15095448"/>
    <n v="212625298.28773862"/>
    <d v="2023-03-13T00:00:00"/>
    <n v="2.5315068493150683"/>
    <n v="4.3843078519294892E-2"/>
    <n v="208434348.82530671"/>
    <n v="0.05"/>
    <s v="REMOTA"/>
    <x v="1"/>
    <n v="0"/>
  </r>
  <r>
    <m/>
    <m/>
    <m/>
    <m/>
    <m/>
    <m/>
    <x v="6"/>
    <m/>
    <m/>
    <m/>
    <m/>
    <m/>
    <m/>
    <m/>
    <m/>
    <m/>
    <m/>
    <m/>
    <n v="6884825864415.6436"/>
    <m/>
    <m/>
    <m/>
    <m/>
    <m/>
    <m/>
    <m/>
    <m/>
    <m/>
    <m/>
    <m/>
    <m/>
    <m/>
    <m/>
    <m/>
    <m/>
    <m/>
    <m/>
    <m/>
    <m/>
    <m/>
    <m/>
    <m/>
    <m/>
    <m/>
    <x v="3"/>
    <n v="607817083042.11084"/>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m/>
    <m/>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n v="0"/>
    <n v="0"/>
    <m/>
    <m/>
    <m/>
    <m/>
    <m/>
    <m/>
    <m/>
    <m/>
    <m/>
    <m/>
    <m/>
    <m/>
    <m/>
    <m/>
    <m/>
    <m/>
    <m/>
    <m/>
    <m/>
    <m/>
    <m/>
    <m/>
    <m/>
    <m/>
    <m/>
    <m/>
    <x v="3"/>
    <m/>
  </r>
  <r>
    <m/>
    <m/>
    <m/>
    <m/>
    <m/>
    <m/>
    <x v="6"/>
    <m/>
    <m/>
    <m/>
    <m/>
    <m/>
    <m/>
    <m/>
    <m/>
    <m/>
    <m/>
    <m/>
    <m/>
    <m/>
    <m/>
    <m/>
    <m/>
    <m/>
    <m/>
    <m/>
    <m/>
    <m/>
    <m/>
    <m/>
    <m/>
    <m/>
    <m/>
    <m/>
    <m/>
    <m/>
    <m/>
    <m/>
    <m/>
    <m/>
    <m/>
    <m/>
    <m/>
    <m/>
    <x v="3"/>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TablaDinámica1" cacheId="5" applyNumberFormats="0" applyBorderFormats="0" applyFontFormats="0" applyPatternFormats="0" applyAlignmentFormats="0" applyWidthHeightFormats="1" dataCaption="Valores" grandTotalCaption="TOTAL GENERAL  " updatedVersion="6" minRefreshableVersion="3" useAutoFormatting="1" itemPrintTitles="1" createdVersion="6" indent="0" compact="0" compactData="0" multipleFieldFilters="0">
  <location ref="A3:C27" firstHeaderRow="1" firstDataRow="1" firstDataCol="2"/>
  <pivotFields count="46">
    <pivotField compact="0" outline="0" showAll="0"/>
    <pivotField compact="0" outline="0" showAll="0"/>
    <pivotField compact="0" outline="0" showAll="0" defaultSubtotal="0"/>
    <pivotField compact="0" outline="0" showAll="0"/>
    <pivotField compact="0" outline="0" showAll="0"/>
    <pivotField compact="0" outline="0" showAll="0" defaultSubtotal="0"/>
    <pivotField name="JURISDICCIÓN_x000a_" axis="axisRow" subtotalCaption="TOTAL" compact="0" outline="0" showAll="0">
      <items count="8">
        <item x="0"/>
        <item x="2"/>
        <item x="3"/>
        <item x="1"/>
        <item x="6"/>
        <item x="4"/>
        <item x="5"/>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axis="axisRow" compact="0" outline="0" showAll="0">
      <items count="5">
        <item x="2"/>
        <item x="1"/>
        <item x="0"/>
        <item x="3"/>
        <item t="default"/>
      </items>
    </pivotField>
    <pivotField dataField="1" compact="0" outline="0" showAll="0"/>
  </pivotFields>
  <rowFields count="2">
    <field x="6"/>
    <field x="44"/>
  </rowFields>
  <rowItems count="24">
    <i>
      <x/>
      <x/>
    </i>
    <i r="1">
      <x v="1"/>
    </i>
    <i r="1">
      <x v="2"/>
    </i>
    <i t="default">
      <x/>
    </i>
    <i>
      <x v="1"/>
      <x/>
    </i>
    <i r="1">
      <x v="1"/>
    </i>
    <i r="1">
      <x v="2"/>
    </i>
    <i t="default">
      <x v="1"/>
    </i>
    <i>
      <x v="2"/>
      <x/>
    </i>
    <i r="1">
      <x v="1"/>
    </i>
    <i r="1">
      <x v="2"/>
    </i>
    <i t="default">
      <x v="2"/>
    </i>
    <i>
      <x v="3"/>
      <x/>
    </i>
    <i r="1">
      <x v="1"/>
    </i>
    <i r="1">
      <x v="2"/>
    </i>
    <i t="default">
      <x v="3"/>
    </i>
    <i>
      <x v="4"/>
      <x v="3"/>
    </i>
    <i t="default">
      <x v="4"/>
    </i>
    <i>
      <x v="5"/>
      <x/>
    </i>
    <i t="default">
      <x v="5"/>
    </i>
    <i>
      <x v="6"/>
      <x/>
    </i>
    <i r="1">
      <x v="2"/>
    </i>
    <i t="default">
      <x v="6"/>
    </i>
    <i t="grand">
      <x/>
    </i>
  </rowItems>
  <colItems count="1">
    <i/>
  </colItems>
  <dataFields count="1">
    <dataField name="VALOR A REGISTRAR CONTABLEMENTE            " fld="45" baseField="43" baseItem="0" numFmtId="3"/>
  </dataFields>
  <formats count="15">
    <format dxfId="81">
      <pivotArea outline="0" fieldPosition="0">
        <references count="1">
          <reference field="6" count="4" selected="0" defaultSubtotal="1">
            <x v="0"/>
            <x v="1"/>
            <x v="2"/>
            <x v="3"/>
          </reference>
        </references>
      </pivotArea>
    </format>
    <format dxfId="80">
      <pivotArea outline="0" fieldPosition="0">
        <references count="2">
          <reference field="6" count="1" selected="0">
            <x v="4"/>
          </reference>
          <reference field="44" count="1" selected="0">
            <x v="3"/>
          </reference>
        </references>
      </pivotArea>
    </format>
    <format dxfId="79">
      <pivotArea outline="0" fieldPosition="0">
        <references count="1">
          <reference field="4294967294" count="1">
            <x v="0"/>
          </reference>
        </references>
      </pivotArea>
    </format>
    <format dxfId="78">
      <pivotArea outline="0" fieldPosition="0">
        <references count="1">
          <reference field="6" count="1" selected="0" defaultSubtotal="1">
            <x v="0"/>
          </reference>
        </references>
      </pivotArea>
    </format>
    <format dxfId="77">
      <pivotArea dataOnly="0" labelOnly="1" outline="0" fieldPosition="0">
        <references count="1">
          <reference field="6" count="1" defaultSubtotal="1">
            <x v="0"/>
          </reference>
        </references>
      </pivotArea>
    </format>
    <format dxfId="76">
      <pivotArea outline="0" fieldPosition="0">
        <references count="1">
          <reference field="6" count="1" selected="0" defaultSubtotal="1">
            <x v="0"/>
          </reference>
        </references>
      </pivotArea>
    </format>
    <format dxfId="75">
      <pivotArea dataOnly="0" labelOnly="1" outline="0" fieldPosition="0">
        <references count="1">
          <reference field="6" count="1" defaultSubtotal="1">
            <x v="0"/>
          </reference>
        </references>
      </pivotArea>
    </format>
    <format dxfId="74">
      <pivotArea outline="0" fieldPosition="0">
        <references count="1">
          <reference field="6" count="1" selected="0" defaultSubtotal="1">
            <x v="1"/>
          </reference>
        </references>
      </pivotArea>
    </format>
    <format dxfId="73">
      <pivotArea dataOnly="0" labelOnly="1" outline="0" fieldPosition="0">
        <references count="1">
          <reference field="6" count="1" defaultSubtotal="1">
            <x v="1"/>
          </reference>
        </references>
      </pivotArea>
    </format>
    <format dxfId="72">
      <pivotArea outline="0" fieldPosition="0">
        <references count="1">
          <reference field="6" count="1" selected="0" defaultSubtotal="1">
            <x v="2"/>
          </reference>
        </references>
      </pivotArea>
    </format>
    <format dxfId="71">
      <pivotArea dataOnly="0" labelOnly="1" outline="0" fieldPosition="0">
        <references count="1">
          <reference field="6" count="1" defaultSubtotal="1">
            <x v="2"/>
          </reference>
        </references>
      </pivotArea>
    </format>
    <format dxfId="70">
      <pivotArea outline="0" fieldPosition="0">
        <references count="1">
          <reference field="6" count="1" selected="0" defaultSubtotal="1">
            <x v="3"/>
          </reference>
        </references>
      </pivotArea>
    </format>
    <format dxfId="69">
      <pivotArea dataOnly="0" labelOnly="1" outline="0" fieldPosition="0">
        <references count="1">
          <reference field="6" count="1" defaultSubtotal="1">
            <x v="3"/>
          </reference>
        </references>
      </pivotArea>
    </format>
    <format dxfId="68">
      <pivotArea grandRow="1" outline="0" collapsedLevelsAreSubtotals="1" fieldPosition="0"/>
    </format>
    <format dxfId="67">
      <pivotArea grandRow="1"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Tabla dinámica3" cacheId="4" applyNumberFormats="0" applyBorderFormats="0" applyFontFormats="0" applyPatternFormats="0" applyAlignmentFormats="0" applyWidthHeightFormats="1" dataCaption="Valores" updatedVersion="6" minRefreshableVersion="3" useAutoFormatting="1" itemPrintTitles="1" createdVersion="5" indent="0" compact="0" outline="1" outlineData="1" compactData="0" multipleFieldFilters="0">
  <location ref="A157:D217" firstHeaderRow="0" firstDataRow="1" firstDataCol="2"/>
  <pivotFields count="46">
    <pivotField compact="0" numFmtId="1" showAll="0"/>
    <pivotField compact="0" showAll="0"/>
    <pivotField compact="0" numFmtId="14" showAll="0" defaultSubtotal="0"/>
    <pivotField compact="0" showAll="0"/>
    <pivotField compact="0" showAll="0"/>
    <pivotField compact="0" showAll="0"/>
    <pivotField compact="0" showAll="0"/>
    <pivotField compact="0" showAll="0"/>
    <pivotField compact="0" showAll="0"/>
    <pivotField compact="0" showAll="0"/>
    <pivotField name="TIPO DE ACCIÓN/PRETENSIÓN" axis="axisRow" dataField="1" compact="0" showAll="0">
      <items count="16">
        <item x="6"/>
        <item x="11"/>
        <item x="8"/>
        <item x="7"/>
        <item x="5"/>
        <item x="3"/>
        <item x="0"/>
        <item x="2"/>
        <item x="9"/>
        <item m="1" x="14"/>
        <item x="1"/>
        <item x="10"/>
        <item x="4"/>
        <item x="12"/>
        <item x="13"/>
        <item t="default"/>
      </items>
    </pivotField>
    <pivotField compact="0" showAll="0"/>
    <pivotField compact="0" showAll="0"/>
    <pivotField compact="0" showAll="0"/>
    <pivotField compact="0" showAll="0"/>
    <pivotField compact="0" showAll="0"/>
    <pivotField compact="0" numFmtId="10" showAll="0"/>
    <pivotField axis="axisRow" compact="0" showAll="0">
      <items count="8">
        <item x="0"/>
        <item x="3"/>
        <item x="2"/>
        <item x="1"/>
        <item m="1" x="4"/>
        <item m="1" x="5"/>
        <item m="1" x="6"/>
        <item t="default"/>
      </items>
    </pivotField>
    <pivotField dataField="1"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numFmtId="14" showAll="0"/>
    <pivotField compact="0" showAll="0"/>
    <pivotField compact="0" showAll="0"/>
    <pivotField compact="0" showAll="0"/>
    <pivotField compact="0" numFmtId="10" showAll="0"/>
    <pivotField compact="0" numFmtId="164" showAll="0"/>
    <pivotField compact="0" numFmtId="164" showAll="0"/>
    <pivotField compact="0" numFmtId="167" showAll="0"/>
    <pivotField compact="0" numFmtId="170" showAll="0"/>
    <pivotField compact="0" numFmtId="10" showAll="0"/>
    <pivotField compact="0" numFmtId="3" showAll="0"/>
    <pivotField compact="0" numFmtId="10" showAll="0"/>
    <pivotField compact="0" showAll="0"/>
    <pivotField compact="0" showAll="0"/>
    <pivotField compact="0" numFmtId="169" showAll="0"/>
  </pivotFields>
  <rowFields count="2">
    <field x="10"/>
    <field x="17"/>
  </rowFields>
  <rowItems count="60">
    <i>
      <x/>
    </i>
    <i r="1">
      <x/>
    </i>
    <i r="1">
      <x v="1"/>
    </i>
    <i r="1">
      <x v="2"/>
    </i>
    <i r="1">
      <x v="3"/>
    </i>
    <i>
      <x v="1"/>
    </i>
    <i r="1">
      <x v="3"/>
    </i>
    <i>
      <x v="2"/>
    </i>
    <i r="1">
      <x/>
    </i>
    <i r="1">
      <x v="1"/>
    </i>
    <i r="1">
      <x v="2"/>
    </i>
    <i r="1">
      <x v="3"/>
    </i>
    <i>
      <x v="3"/>
    </i>
    <i r="1">
      <x/>
    </i>
    <i r="1">
      <x v="1"/>
    </i>
    <i r="1">
      <x v="2"/>
    </i>
    <i r="1">
      <x v="3"/>
    </i>
    <i>
      <x v="4"/>
    </i>
    <i r="1">
      <x/>
    </i>
    <i r="1">
      <x v="1"/>
    </i>
    <i r="1">
      <x v="2"/>
    </i>
    <i r="1">
      <x v="3"/>
    </i>
    <i>
      <x v="5"/>
    </i>
    <i r="1">
      <x/>
    </i>
    <i r="1">
      <x v="1"/>
    </i>
    <i r="1">
      <x v="2"/>
    </i>
    <i r="1">
      <x v="3"/>
    </i>
    <i>
      <x v="6"/>
    </i>
    <i r="1">
      <x/>
    </i>
    <i r="1">
      <x v="1"/>
    </i>
    <i r="1">
      <x v="2"/>
    </i>
    <i r="1">
      <x v="3"/>
    </i>
    <i>
      <x v="7"/>
    </i>
    <i r="1">
      <x/>
    </i>
    <i r="1">
      <x v="1"/>
    </i>
    <i r="1">
      <x v="2"/>
    </i>
    <i r="1">
      <x v="3"/>
    </i>
    <i>
      <x v="8"/>
    </i>
    <i r="1">
      <x/>
    </i>
    <i r="1">
      <x v="1"/>
    </i>
    <i r="1">
      <x v="2"/>
    </i>
    <i r="1">
      <x v="3"/>
    </i>
    <i>
      <x v="10"/>
    </i>
    <i r="1">
      <x/>
    </i>
    <i r="1">
      <x v="1"/>
    </i>
    <i r="1">
      <x v="2"/>
    </i>
    <i r="1">
      <x v="3"/>
    </i>
    <i>
      <x v="11"/>
    </i>
    <i r="1">
      <x/>
    </i>
    <i r="1">
      <x v="1"/>
    </i>
    <i r="1">
      <x v="2"/>
    </i>
    <i r="1">
      <x v="3"/>
    </i>
    <i>
      <x v="12"/>
    </i>
    <i r="1">
      <x v="3"/>
    </i>
    <i>
      <x v="13"/>
    </i>
    <i r="1">
      <x v="2"/>
    </i>
    <i>
      <x v="14"/>
    </i>
    <i r="1">
      <x v="2"/>
    </i>
    <i r="1">
      <x v="3"/>
    </i>
    <i t="grand">
      <x/>
    </i>
  </rowItems>
  <colFields count="1">
    <field x="-2"/>
  </colFields>
  <colItems count="2">
    <i>
      <x/>
    </i>
    <i i="1">
      <x v="1"/>
    </i>
  </colItems>
  <dataFields count="2">
    <dataField name="VALOR PRETENSIONES" fld="18" baseField="10" baseItem="0" numFmtId="169"/>
    <dataField name="CANTIDAD" fld="10" subtotal="count" baseField="0" baseItem="0"/>
  </dataFields>
  <formats count="10">
    <format dxfId="26">
      <pivotArea outline="0" collapsedLevelsAreSubtotals="1" fieldPosition="0">
        <references count="1">
          <reference field="4294967294" count="1" selected="0">
            <x v="0"/>
          </reference>
        </references>
      </pivotArea>
    </format>
    <format dxfId="25">
      <pivotArea field="10" type="button" dataOnly="0" labelOnly="1" outline="0" axis="axisRow" fieldPosition="0"/>
    </format>
    <format dxfId="24">
      <pivotArea field="10" type="button" dataOnly="0" labelOnly="1" outline="0" axis="axisRow" fieldPosition="0"/>
    </format>
    <format dxfId="23">
      <pivotArea field="10" type="button" dataOnly="0" labelOnly="1" outline="0" axis="axisRow" fieldPosition="0"/>
    </format>
    <format dxfId="22">
      <pivotArea field="17" type="button" dataOnly="0" labelOnly="1" outline="0" axis="axisRow" fieldPosition="1"/>
    </format>
    <format dxfId="21">
      <pivotArea field="17" type="button" dataOnly="0" labelOnly="1" outline="0" axis="axisRow" fieldPosition="1"/>
    </format>
    <format dxfId="20">
      <pivotArea dataOnly="0" labelOnly="1" outline="0" fieldPosition="0">
        <references count="1">
          <reference field="4294967294" count="1">
            <x v="0"/>
          </reference>
        </references>
      </pivotArea>
    </format>
    <format dxfId="19">
      <pivotArea dataOnly="0" labelOnly="1" outline="0" fieldPosition="0">
        <references count="1">
          <reference field="4294967294" count="1">
            <x v="1"/>
          </reference>
        </references>
      </pivotArea>
    </format>
    <format dxfId="18">
      <pivotArea dataOnly="0" labelOnly="1" outline="0" fieldPosition="0">
        <references count="1">
          <reference field="4294967294" count="1">
            <x v="1"/>
          </reference>
        </references>
      </pivotArea>
    </format>
    <format dxfId="17">
      <pivotArea dataOnly="0" labelOnly="1" outline="0" fieldPosition="0">
        <references count="1">
          <reference field="4294967294" count="1">
            <x v="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xml><?xml version="1.0" encoding="utf-8"?>
<pivotTableDefinition xmlns="http://schemas.openxmlformats.org/spreadsheetml/2006/main" name="Tabla dinámica2" cacheId="4" applyNumberFormats="0" applyBorderFormats="0" applyFontFormats="0" applyPatternFormats="0" applyAlignmentFormats="0" applyWidthHeightFormats="1" dataCaption="Valores" updatedVersion="6" minRefreshableVersion="3" useAutoFormatting="1" itemPrintTitles="1" createdVersion="5" indent="0" compact="0" outline="1" outlineData="1" compactData="0" multipleFieldFilters="0">
  <location ref="A3:D156" firstHeaderRow="0" firstDataRow="1" firstDataCol="2"/>
  <pivotFields count="46">
    <pivotField compact="0" numFmtId="1" showAll="0"/>
    <pivotField compact="0" showAll="0"/>
    <pivotField compact="0" numFmtId="14" showAll="0" defaultSubtotal="0"/>
    <pivotField compact="0" showAll="0"/>
    <pivotField compact="0" showAll="0"/>
    <pivotField compact="0" showAll="0"/>
    <pivotField compact="0" showAll="0"/>
    <pivotField compact="0" showAll="0"/>
    <pivotField compact="0" showAll="0"/>
    <pivotField compact="0" showAll="0"/>
    <pivotField name="TIPO DE ACCIÓN/PRETENSIÓN" axis="axisRow" dataField="1" compact="0" showAll="0">
      <items count="16">
        <item x="6"/>
        <item x="11"/>
        <item x="8"/>
        <item x="7"/>
        <item x="5"/>
        <item x="3"/>
        <item x="0"/>
        <item x="2"/>
        <item x="9"/>
        <item m="1" x="14"/>
        <item x="1"/>
        <item x="10"/>
        <item x="4"/>
        <item x="12"/>
        <item x="13"/>
        <item t="default"/>
      </items>
    </pivotField>
    <pivotField compact="0" showAll="0"/>
    <pivotField compact="0" showAll="0"/>
    <pivotField compact="0" showAll="0"/>
    <pivotField compact="0" showAll="0"/>
    <pivotField compact="0" showAll="0"/>
    <pivotField compact="0" numFmtId="10" showAll="0"/>
    <pivotField compact="0" showAll="0"/>
    <pivotField dataField="1" compact="0" showAll="0"/>
    <pivotField compact="0" showAll="0"/>
    <pivotField name="ETAPA PROCESAL_x000a_" axis="axisRow" compact="0" showAll="0">
      <items count="30">
        <item x="2"/>
        <item x="0"/>
        <item x="3"/>
        <item x="20"/>
        <item x="18"/>
        <item x="6"/>
        <item x="8"/>
        <item x="4"/>
        <item x="1"/>
        <item x="17"/>
        <item x="12"/>
        <item x="9"/>
        <item x="14"/>
        <item x="10"/>
        <item x="15"/>
        <item x="22"/>
        <item x="7"/>
        <item x="13"/>
        <item x="5"/>
        <item x="27"/>
        <item x="11"/>
        <item x="23"/>
        <item x="25"/>
        <item x="16"/>
        <item x="19"/>
        <item x="21"/>
        <item x="24"/>
        <item x="26"/>
        <item x="28"/>
        <item t="default"/>
      </items>
    </pivotField>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numFmtId="14" showAll="0"/>
    <pivotField compact="0" showAll="0"/>
    <pivotField compact="0" showAll="0"/>
    <pivotField compact="0" showAll="0"/>
    <pivotField compact="0" numFmtId="10" showAll="0"/>
    <pivotField compact="0" numFmtId="164" showAll="0"/>
    <pivotField compact="0" numFmtId="164" showAll="0"/>
    <pivotField compact="0" numFmtId="167" showAll="0"/>
    <pivotField compact="0" numFmtId="170" showAll="0"/>
    <pivotField compact="0" numFmtId="10" showAll="0"/>
    <pivotField compact="0" numFmtId="3" showAll="0"/>
    <pivotField compact="0" numFmtId="10" showAll="0"/>
    <pivotField compact="0" showAll="0"/>
    <pivotField compact="0" showAll="0"/>
    <pivotField compact="0" numFmtId="169" showAll="0"/>
  </pivotFields>
  <rowFields count="2">
    <field x="10"/>
    <field x="20"/>
  </rowFields>
  <rowItems count="159">
    <i>
      <x/>
    </i>
    <i r="1">
      <x/>
    </i>
    <i r="1">
      <x v="1"/>
    </i>
    <i r="1">
      <x v="2"/>
    </i>
    <i r="1">
      <x v="5"/>
    </i>
    <i r="1">
      <x v="6"/>
    </i>
    <i r="1">
      <x v="7"/>
    </i>
    <i r="1">
      <x v="8"/>
    </i>
    <i r="1">
      <x v="10"/>
    </i>
    <i r="1">
      <x v="11"/>
    </i>
    <i r="1">
      <x v="12"/>
    </i>
    <i r="1">
      <x v="13"/>
    </i>
    <i r="1">
      <x v="14"/>
    </i>
    <i r="1">
      <x v="16"/>
    </i>
    <i r="1">
      <x v="18"/>
    </i>
    <i r="1">
      <x v="20"/>
    </i>
    <i r="1">
      <x v="27"/>
    </i>
    <i>
      <x v="1"/>
    </i>
    <i r="1">
      <x v="5"/>
    </i>
    <i r="1">
      <x v="8"/>
    </i>
    <i r="1">
      <x v="10"/>
    </i>
    <i r="1">
      <x v="12"/>
    </i>
    <i r="1">
      <x v="18"/>
    </i>
    <i r="1">
      <x v="26"/>
    </i>
    <i>
      <x v="2"/>
    </i>
    <i r="1">
      <x/>
    </i>
    <i r="1">
      <x v="2"/>
    </i>
    <i r="1">
      <x v="5"/>
    </i>
    <i r="1">
      <x v="7"/>
    </i>
    <i r="1">
      <x v="8"/>
    </i>
    <i r="1">
      <x v="10"/>
    </i>
    <i r="1">
      <x v="11"/>
    </i>
    <i r="1">
      <x v="13"/>
    </i>
    <i r="1">
      <x v="16"/>
    </i>
    <i r="1">
      <x v="18"/>
    </i>
    <i>
      <x v="3"/>
    </i>
    <i r="1">
      <x v="1"/>
    </i>
    <i r="1">
      <x v="2"/>
    </i>
    <i r="1">
      <x v="5"/>
    </i>
    <i r="1">
      <x v="8"/>
    </i>
    <i r="1">
      <x v="10"/>
    </i>
    <i r="1">
      <x v="12"/>
    </i>
    <i r="1">
      <x v="18"/>
    </i>
    <i>
      <x v="4"/>
    </i>
    <i r="1">
      <x/>
    </i>
    <i r="1">
      <x v="1"/>
    </i>
    <i r="1">
      <x v="2"/>
    </i>
    <i r="1">
      <x v="5"/>
    </i>
    <i r="1">
      <x v="7"/>
    </i>
    <i r="1">
      <x v="8"/>
    </i>
    <i r="1">
      <x v="9"/>
    </i>
    <i r="1">
      <x v="11"/>
    </i>
    <i r="1">
      <x v="13"/>
    </i>
    <i r="1">
      <x v="16"/>
    </i>
    <i r="1">
      <x v="18"/>
    </i>
    <i>
      <x v="5"/>
    </i>
    <i r="1">
      <x/>
    </i>
    <i r="1">
      <x v="1"/>
    </i>
    <i r="1">
      <x v="2"/>
    </i>
    <i r="1">
      <x v="5"/>
    </i>
    <i r="1">
      <x v="6"/>
    </i>
    <i r="1">
      <x v="7"/>
    </i>
    <i r="1">
      <x v="8"/>
    </i>
    <i r="1">
      <x v="10"/>
    </i>
    <i r="1">
      <x v="11"/>
    </i>
    <i r="1">
      <x v="13"/>
    </i>
    <i r="1">
      <x v="16"/>
    </i>
    <i r="1">
      <x v="18"/>
    </i>
    <i r="1">
      <x v="20"/>
    </i>
    <i r="1">
      <x v="23"/>
    </i>
    <i>
      <x v="6"/>
    </i>
    <i r="1">
      <x/>
    </i>
    <i r="1">
      <x v="1"/>
    </i>
    <i r="1">
      <x v="2"/>
    </i>
    <i r="1">
      <x v="4"/>
    </i>
    <i r="1">
      <x v="5"/>
    </i>
    <i r="1">
      <x v="6"/>
    </i>
    <i r="1">
      <x v="7"/>
    </i>
    <i r="1">
      <x v="8"/>
    </i>
    <i r="1">
      <x v="9"/>
    </i>
    <i r="1">
      <x v="10"/>
    </i>
    <i r="1">
      <x v="11"/>
    </i>
    <i r="1">
      <x v="12"/>
    </i>
    <i r="1">
      <x v="13"/>
    </i>
    <i r="1">
      <x v="16"/>
    </i>
    <i r="1">
      <x v="17"/>
    </i>
    <i r="1">
      <x v="18"/>
    </i>
    <i r="1">
      <x v="23"/>
    </i>
    <i r="1">
      <x v="24"/>
    </i>
    <i>
      <x v="7"/>
    </i>
    <i r="1">
      <x/>
    </i>
    <i r="1">
      <x v="1"/>
    </i>
    <i r="1">
      <x v="2"/>
    </i>
    <i r="1">
      <x v="3"/>
    </i>
    <i r="1">
      <x v="4"/>
    </i>
    <i r="1">
      <x v="5"/>
    </i>
    <i r="1">
      <x v="6"/>
    </i>
    <i r="1">
      <x v="7"/>
    </i>
    <i r="1">
      <x v="8"/>
    </i>
    <i r="1">
      <x v="9"/>
    </i>
    <i r="1">
      <x v="10"/>
    </i>
    <i r="1">
      <x v="11"/>
    </i>
    <i r="1">
      <x v="12"/>
    </i>
    <i r="1">
      <x v="13"/>
    </i>
    <i r="1">
      <x v="14"/>
    </i>
    <i r="1">
      <x v="15"/>
    </i>
    <i r="1">
      <x v="16"/>
    </i>
    <i r="1">
      <x v="17"/>
    </i>
    <i r="1">
      <x v="18"/>
    </i>
    <i r="1">
      <x v="20"/>
    </i>
    <i r="1">
      <x v="21"/>
    </i>
    <i r="1">
      <x v="25"/>
    </i>
    <i>
      <x v="8"/>
    </i>
    <i r="1">
      <x v="1"/>
    </i>
    <i r="1">
      <x v="2"/>
    </i>
    <i r="1">
      <x v="5"/>
    </i>
    <i r="1">
      <x v="7"/>
    </i>
    <i r="1">
      <x v="8"/>
    </i>
    <i r="1">
      <x v="11"/>
    </i>
    <i r="1">
      <x v="12"/>
    </i>
    <i r="1">
      <x v="13"/>
    </i>
    <i r="1">
      <x v="16"/>
    </i>
    <i r="1">
      <x v="18"/>
    </i>
    <i>
      <x v="10"/>
    </i>
    <i r="1">
      <x/>
    </i>
    <i r="1">
      <x v="1"/>
    </i>
    <i r="1">
      <x v="2"/>
    </i>
    <i r="1">
      <x v="4"/>
    </i>
    <i r="1">
      <x v="5"/>
    </i>
    <i r="1">
      <x v="6"/>
    </i>
    <i r="1">
      <x v="7"/>
    </i>
    <i r="1">
      <x v="8"/>
    </i>
    <i r="1">
      <x v="9"/>
    </i>
    <i r="1">
      <x v="10"/>
    </i>
    <i r="1">
      <x v="11"/>
    </i>
    <i r="1">
      <x v="12"/>
    </i>
    <i r="1">
      <x v="13"/>
    </i>
    <i r="1">
      <x v="16"/>
    </i>
    <i r="1">
      <x v="18"/>
    </i>
    <i r="1">
      <x v="19"/>
    </i>
    <i r="1">
      <x v="20"/>
    </i>
    <i r="1">
      <x v="22"/>
    </i>
    <i r="1">
      <x v="28"/>
    </i>
    <i>
      <x v="11"/>
    </i>
    <i r="1">
      <x v="5"/>
    </i>
    <i r="1">
      <x v="7"/>
    </i>
    <i r="1">
      <x v="8"/>
    </i>
    <i r="1">
      <x v="10"/>
    </i>
    <i r="1">
      <x v="12"/>
    </i>
    <i r="1">
      <x v="16"/>
    </i>
    <i r="1">
      <x v="18"/>
    </i>
    <i>
      <x v="12"/>
    </i>
    <i r="1">
      <x v="7"/>
    </i>
    <i>
      <x v="13"/>
    </i>
    <i r="1">
      <x v="13"/>
    </i>
    <i>
      <x v="14"/>
    </i>
    <i r="1">
      <x/>
    </i>
    <i r="1">
      <x v="5"/>
    </i>
    <i t="grand">
      <x/>
    </i>
  </rowItems>
  <colFields count="1">
    <field x="-2"/>
  </colFields>
  <colItems count="2">
    <i>
      <x/>
    </i>
    <i i="1">
      <x v="1"/>
    </i>
  </colItems>
  <dataFields count="2">
    <dataField name="VALOR PRETENSIONES" fld="18" baseField="20" baseItem="6" numFmtId="169"/>
    <dataField name="CANTIDAD" fld="10" subtotal="count" baseField="0" baseItem="0"/>
  </dataFields>
  <formats count="40">
    <format dxfId="66">
      <pivotArea outline="0" collapsedLevelsAreSubtotals="1" fieldPosition="0">
        <references count="1">
          <reference field="4294967294" count="1" selected="0">
            <x v="0"/>
          </reference>
        </references>
      </pivotArea>
    </format>
    <format dxfId="65">
      <pivotArea dataOnly="0" labelOnly="1" outline="0" fieldPosition="0">
        <references count="1">
          <reference field="4294967294" count="1">
            <x v="0"/>
          </reference>
        </references>
      </pivotArea>
    </format>
    <format dxfId="64">
      <pivotArea field="10" type="button" dataOnly="0" labelOnly="1" outline="0" axis="axisRow" fieldPosition="0"/>
    </format>
    <format dxfId="63">
      <pivotArea field="10" type="button" dataOnly="0" labelOnly="1" outline="0" axis="axisRow" fieldPosition="0"/>
    </format>
    <format dxfId="62">
      <pivotArea field="10" type="button" dataOnly="0" labelOnly="1" outline="0" axis="axisRow" fieldPosition="0"/>
    </format>
    <format dxfId="61">
      <pivotArea field="20" type="button" dataOnly="0" labelOnly="1" outline="0" axis="axisRow" fieldPosition="1"/>
    </format>
    <format dxfId="60">
      <pivotArea dataOnly="0" labelOnly="1" outline="0" fieldPosition="0">
        <references count="1">
          <reference field="4294967294" count="1">
            <x v="0"/>
          </reference>
        </references>
      </pivotArea>
    </format>
    <format dxfId="59">
      <pivotArea dataOnly="0" labelOnly="1" outline="0" fieldPosition="0">
        <references count="1">
          <reference field="4294967294" count="1">
            <x v="1"/>
          </reference>
        </references>
      </pivotArea>
    </format>
    <format dxfId="58">
      <pivotArea field="20" type="button" dataOnly="0" labelOnly="1" outline="0" axis="axisRow" fieldPosition="1"/>
    </format>
    <format dxfId="57">
      <pivotArea dataOnly="0" labelOnly="1" outline="0" fieldPosition="0">
        <references count="1">
          <reference field="4294967294" count="1">
            <x v="0"/>
          </reference>
        </references>
      </pivotArea>
    </format>
    <format dxfId="56">
      <pivotArea dataOnly="0" labelOnly="1" outline="0" fieldPosition="0">
        <references count="1">
          <reference field="4294967294" count="1">
            <x v="1"/>
          </reference>
        </references>
      </pivotArea>
    </format>
    <format dxfId="55">
      <pivotArea collapsedLevelsAreSubtotals="1" fieldPosition="0">
        <references count="1">
          <reference field="10" count="1">
            <x v="0"/>
          </reference>
        </references>
      </pivotArea>
    </format>
    <format dxfId="54">
      <pivotArea dataOnly="0" labelOnly="1" outline="0" fieldPosition="0">
        <references count="1">
          <reference field="10" count="1">
            <x v="0"/>
          </reference>
        </references>
      </pivotArea>
    </format>
    <format dxfId="53">
      <pivotArea collapsedLevelsAreSubtotals="1" fieldPosition="0">
        <references count="1">
          <reference field="10" count="1">
            <x v="0"/>
          </reference>
        </references>
      </pivotArea>
    </format>
    <format dxfId="52">
      <pivotArea dataOnly="0" labelOnly="1" outline="0" fieldPosition="0">
        <references count="1">
          <reference field="10" count="1">
            <x v="0"/>
          </reference>
        </references>
      </pivotArea>
    </format>
    <format dxfId="51">
      <pivotArea collapsedLevelsAreSubtotals="1" fieldPosition="0">
        <references count="1">
          <reference field="10" count="1">
            <x v="1"/>
          </reference>
        </references>
      </pivotArea>
    </format>
    <format dxfId="50">
      <pivotArea dataOnly="0" labelOnly="1" outline="0" fieldPosition="0">
        <references count="1">
          <reference field="10" count="1">
            <x v="1"/>
          </reference>
        </references>
      </pivotArea>
    </format>
    <format dxfId="49">
      <pivotArea collapsedLevelsAreSubtotals="1" fieldPosition="0">
        <references count="1">
          <reference field="10" count="1">
            <x v="2"/>
          </reference>
        </references>
      </pivotArea>
    </format>
    <format dxfId="48">
      <pivotArea dataOnly="0" labelOnly="1" outline="0" fieldPosition="0">
        <references count="1">
          <reference field="10" count="1">
            <x v="2"/>
          </reference>
        </references>
      </pivotArea>
    </format>
    <format dxfId="47">
      <pivotArea collapsedLevelsAreSubtotals="1" fieldPosition="0">
        <references count="1">
          <reference field="10" count="1">
            <x v="3"/>
          </reference>
        </references>
      </pivotArea>
    </format>
    <format dxfId="46">
      <pivotArea dataOnly="0" labelOnly="1" outline="0" fieldPosition="0">
        <references count="1">
          <reference field="10" count="1">
            <x v="3"/>
          </reference>
        </references>
      </pivotArea>
    </format>
    <format dxfId="45">
      <pivotArea collapsedLevelsAreSubtotals="1" fieldPosition="0">
        <references count="1">
          <reference field="10" count="1">
            <x v="4"/>
          </reference>
        </references>
      </pivotArea>
    </format>
    <format dxfId="44">
      <pivotArea dataOnly="0" labelOnly="1" outline="0" fieldPosition="0">
        <references count="1">
          <reference field="10" count="1">
            <x v="4"/>
          </reference>
        </references>
      </pivotArea>
    </format>
    <format dxfId="43">
      <pivotArea collapsedLevelsAreSubtotals="1" fieldPosition="0">
        <references count="1">
          <reference field="10" count="1">
            <x v="5"/>
          </reference>
        </references>
      </pivotArea>
    </format>
    <format dxfId="42">
      <pivotArea dataOnly="0" labelOnly="1" outline="0" fieldPosition="0">
        <references count="1">
          <reference field="10" count="1">
            <x v="5"/>
          </reference>
        </references>
      </pivotArea>
    </format>
    <format dxfId="41">
      <pivotArea collapsedLevelsAreSubtotals="1" fieldPosition="0">
        <references count="1">
          <reference field="10" count="1">
            <x v="6"/>
          </reference>
        </references>
      </pivotArea>
    </format>
    <format dxfId="40">
      <pivotArea dataOnly="0" labelOnly="1" outline="0" fieldPosition="0">
        <references count="1">
          <reference field="10" count="1">
            <x v="6"/>
          </reference>
        </references>
      </pivotArea>
    </format>
    <format dxfId="39">
      <pivotArea collapsedLevelsAreSubtotals="1" fieldPosition="0">
        <references count="1">
          <reference field="10" count="1">
            <x v="7"/>
          </reference>
        </references>
      </pivotArea>
    </format>
    <format dxfId="38">
      <pivotArea dataOnly="0" labelOnly="1" outline="0" fieldPosition="0">
        <references count="1">
          <reference field="10" count="1">
            <x v="7"/>
          </reference>
        </references>
      </pivotArea>
    </format>
    <format dxfId="37">
      <pivotArea collapsedLevelsAreSubtotals="1" fieldPosition="0">
        <references count="1">
          <reference field="10" count="1">
            <x v="8"/>
          </reference>
        </references>
      </pivotArea>
    </format>
    <format dxfId="36">
      <pivotArea dataOnly="0" labelOnly="1" outline="0" fieldPosition="0">
        <references count="1">
          <reference field="10" count="1">
            <x v="8"/>
          </reference>
        </references>
      </pivotArea>
    </format>
    <format dxfId="35">
      <pivotArea collapsedLevelsAreSubtotals="1" fieldPosition="0">
        <references count="1">
          <reference field="10" count="1">
            <x v="9"/>
          </reference>
        </references>
      </pivotArea>
    </format>
    <format dxfId="34">
      <pivotArea dataOnly="0" labelOnly="1" outline="0" fieldPosition="0">
        <references count="1">
          <reference field="10" count="1">
            <x v="9"/>
          </reference>
        </references>
      </pivotArea>
    </format>
    <format dxfId="33">
      <pivotArea collapsedLevelsAreSubtotals="1" fieldPosition="0">
        <references count="1">
          <reference field="10" count="1">
            <x v="10"/>
          </reference>
        </references>
      </pivotArea>
    </format>
    <format dxfId="32">
      <pivotArea dataOnly="0" labelOnly="1" outline="0" fieldPosition="0">
        <references count="1">
          <reference field="10" count="1">
            <x v="10"/>
          </reference>
        </references>
      </pivotArea>
    </format>
    <format dxfId="31">
      <pivotArea collapsedLevelsAreSubtotals="1" fieldPosition="0">
        <references count="1">
          <reference field="10" count="1">
            <x v="11"/>
          </reference>
        </references>
      </pivotArea>
    </format>
    <format dxfId="30">
      <pivotArea dataOnly="0" labelOnly="1" outline="0" fieldPosition="0">
        <references count="1">
          <reference field="10" count="1">
            <x v="11"/>
          </reference>
        </references>
      </pivotArea>
    </format>
    <format dxfId="29">
      <pivotArea grandRow="1" outline="0" collapsedLevelsAreSubtotals="1" fieldPosition="0"/>
    </format>
    <format dxfId="28">
      <pivotArea dataOnly="0" labelOnly="1" grandRow="1" outline="0" fieldPosition="0"/>
    </format>
    <format dxfId="27">
      <pivotArea dataOnly="0" labelOnly="1" outline="0" fieldPosition="0">
        <references count="1">
          <reference field="4294967294" count="2">
            <x v="0"/>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xml><?xml version="1.0" encoding="utf-8"?>
<pivotTableDefinition xmlns="http://schemas.openxmlformats.org/spreadsheetml/2006/main" name="TablaDinámica2" cacheId="3" applyNumberFormats="0" applyBorderFormats="0" applyFontFormats="0" applyPatternFormats="0" applyAlignmentFormats="0" applyWidthHeightFormats="1" dataCaption="Valores" grandTotalCaption="TOTAL GENERAL  " updatedVersion="6" minRefreshableVersion="3" useAutoFormatting="1" itemPrintTitles="1" createdVersion="6" indent="0" compact="0" compactData="0" multipleFieldFilters="0">
  <location ref="A3:C17" firstHeaderRow="1" firstDataRow="1" firstDataCol="2"/>
  <pivotFields count="28">
    <pivotField compact="0" outline="0" showAll="0"/>
    <pivotField compact="0" outline="0" showAll="0"/>
    <pivotField compact="0" outline="0" showAll="0"/>
    <pivotField compact="0" outline="0" showAll="0"/>
    <pivotField compact="0" outline="0" showAll="0"/>
    <pivotField name="JURISDICCIÓN" axis="axisRow" subtotalCaption="TOTAL" compact="0" outline="0" showAll="0">
      <items count="7">
        <item x="0"/>
        <item x="1"/>
        <item x="2"/>
        <item x="4"/>
        <item x="3"/>
        <item x="5"/>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name="PROBABILIDAD DE FALLO_x000a_" axis="axisRow" compact="0" outline="0" showAll="0">
      <items count="4">
        <item x="1"/>
        <item x="0"/>
        <item x="2"/>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dataField="1" compact="0" outline="0" showAll="0"/>
  </pivotFields>
  <rowFields count="2">
    <field x="5"/>
    <field x="15"/>
  </rowFields>
  <rowItems count="14">
    <i>
      <x/>
      <x/>
    </i>
    <i r="1">
      <x v="1"/>
    </i>
    <i t="default">
      <x/>
    </i>
    <i>
      <x v="1"/>
      <x v="1"/>
    </i>
    <i t="default">
      <x v="1"/>
    </i>
    <i>
      <x v="2"/>
      <x/>
    </i>
    <i t="default">
      <x v="2"/>
    </i>
    <i>
      <x v="3"/>
      <x v="1"/>
    </i>
    <i t="default">
      <x v="3"/>
    </i>
    <i>
      <x v="4"/>
      <x v="1"/>
    </i>
    <i t="default">
      <x v="4"/>
    </i>
    <i>
      <x v="5"/>
      <x v="2"/>
    </i>
    <i t="default">
      <x v="5"/>
    </i>
    <i t="grand">
      <x/>
    </i>
  </rowItems>
  <colItems count="1">
    <i/>
  </colItems>
  <dataFields count="1">
    <dataField name=" VALOR ACTIVO CONTINGENTE" fld="27" baseField="15" baseItem="1" numFmtId="3"/>
  </dataFields>
  <formats count="17">
    <format dxfId="16">
      <pivotArea outline="0" collapsedLevelsAreSubtotals="1" fieldPosition="0"/>
    </format>
    <format dxfId="15">
      <pivotArea outline="0" fieldPosition="0">
        <references count="1">
          <reference field="5" count="1" selected="0" defaultSubtotal="1">
            <x v="0"/>
          </reference>
        </references>
      </pivotArea>
    </format>
    <format dxfId="14">
      <pivotArea dataOnly="0" labelOnly="1" outline="0" fieldPosition="0">
        <references count="1">
          <reference field="5" count="1" defaultSubtotal="1">
            <x v="0"/>
          </reference>
        </references>
      </pivotArea>
    </format>
    <format dxfId="13">
      <pivotArea outline="0" fieldPosition="0">
        <references count="1">
          <reference field="5" count="1" selected="0" defaultSubtotal="1">
            <x v="0"/>
          </reference>
        </references>
      </pivotArea>
    </format>
    <format dxfId="12">
      <pivotArea dataOnly="0" labelOnly="1" outline="0" fieldPosition="0">
        <references count="1">
          <reference field="5" count="1" defaultSubtotal="1">
            <x v="0"/>
          </reference>
        </references>
      </pivotArea>
    </format>
    <format dxfId="11">
      <pivotArea outline="0" fieldPosition="0">
        <references count="1">
          <reference field="5" count="1" selected="0" defaultSubtotal="1">
            <x v="1"/>
          </reference>
        </references>
      </pivotArea>
    </format>
    <format dxfId="10">
      <pivotArea dataOnly="0" labelOnly="1" outline="0" fieldPosition="0">
        <references count="1">
          <reference field="5" count="1" defaultSubtotal="1">
            <x v="1"/>
          </reference>
        </references>
      </pivotArea>
    </format>
    <format dxfId="9">
      <pivotArea outline="0" fieldPosition="0">
        <references count="1">
          <reference field="5" count="1" selected="0" defaultSubtotal="1">
            <x v="2"/>
          </reference>
        </references>
      </pivotArea>
    </format>
    <format dxfId="8">
      <pivotArea dataOnly="0" labelOnly="1" outline="0" fieldPosition="0">
        <references count="1">
          <reference field="5" count="1" defaultSubtotal="1">
            <x v="2"/>
          </reference>
        </references>
      </pivotArea>
    </format>
    <format dxfId="7">
      <pivotArea outline="0" fieldPosition="0">
        <references count="1">
          <reference field="5" count="1" selected="0" defaultSubtotal="1">
            <x v="3"/>
          </reference>
        </references>
      </pivotArea>
    </format>
    <format dxfId="6">
      <pivotArea dataOnly="0" labelOnly="1" outline="0" fieldPosition="0">
        <references count="1">
          <reference field="5" count="1" defaultSubtotal="1">
            <x v="3"/>
          </reference>
        </references>
      </pivotArea>
    </format>
    <format dxfId="5">
      <pivotArea outline="0" fieldPosition="0">
        <references count="1">
          <reference field="5" count="1" selected="0" defaultSubtotal="1">
            <x v="4"/>
          </reference>
        </references>
      </pivotArea>
    </format>
    <format dxfId="4">
      <pivotArea dataOnly="0" labelOnly="1" outline="0" fieldPosition="0">
        <references count="1">
          <reference field="5" count="1" defaultSubtotal="1">
            <x v="4"/>
          </reference>
        </references>
      </pivotArea>
    </format>
    <format dxfId="3">
      <pivotArea grandRow="1" outline="0" collapsedLevelsAreSubtotals="1" fieldPosition="0"/>
    </format>
    <format dxfId="2">
      <pivotArea dataOnly="0" labelOnly="1" grandRow="1" outline="0" fieldPosition="0"/>
    </format>
    <format dxfId="1">
      <pivotArea grandRow="1" outline="0" collapsedLevelsAreSubtotals="1" fieldPosition="0"/>
    </format>
    <format dxfId="0">
      <pivotArea dataOnly="0" labelOnly="1" grandRow="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3.bin"/><Relationship Id="rId1" Type="http://schemas.openxmlformats.org/officeDocument/2006/relationships/hyperlink" Target="https://www.grupobancolombia.com/wps/portal/empresas/capital-inteligente/investigaciones-economicas/publicaciones/tablas-macroeconomicos-proyectados/"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pivotTable" Target="../pivotTables/pivotTable3.xml"/><Relationship Id="rId1" Type="http://schemas.openxmlformats.org/officeDocument/2006/relationships/pivotTable" Target="../pivotTables/pivotTable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6.bin"/><Relationship Id="rId4" Type="http://schemas.openxmlformats.org/officeDocument/2006/relationships/comments" Target="../comments2.xml"/></Relationships>
</file>

<file path=xl/worksheets/_rels/sheet7.xml.rels><?xml version="1.0" encoding="UTF-8" standalone="yes"?>
<Relationships xmlns="http://schemas.openxmlformats.org/package/2006/relationships"><Relationship Id="rId1" Type="http://schemas.openxmlformats.org/officeDocument/2006/relationships/pivotTable" Target="../pivotTables/pivotTable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O68"/>
  <sheetViews>
    <sheetView showGridLines="0" topLeftCell="A10" zoomScaleNormal="100" workbookViewId="0">
      <selection activeCell="B26" sqref="B26:N26"/>
    </sheetView>
  </sheetViews>
  <sheetFormatPr baseColWidth="10" defaultRowHeight="14.25" x14ac:dyDescent="0.2"/>
  <cols>
    <col min="1" max="16384" width="11.42578125" style="20"/>
  </cols>
  <sheetData>
    <row r="1" spans="1:14" ht="23.25" customHeight="1" x14ac:dyDescent="0.25">
      <c r="A1" s="19" t="s">
        <v>49</v>
      </c>
    </row>
    <row r="3" spans="1:14" ht="15" x14ac:dyDescent="0.25">
      <c r="A3" s="21" t="s">
        <v>50</v>
      </c>
    </row>
    <row r="4" spans="1:14" x14ac:dyDescent="0.2">
      <c r="A4" s="22"/>
      <c r="B4" s="34" t="s">
        <v>51</v>
      </c>
      <c r="C4" s="34"/>
      <c r="D4" s="34"/>
    </row>
    <row r="5" spans="1:14" x14ac:dyDescent="0.2">
      <c r="A5" s="33"/>
      <c r="B5" s="33" t="s">
        <v>52</v>
      </c>
      <c r="C5" s="35"/>
      <c r="D5" s="36"/>
    </row>
    <row r="7" spans="1:14" ht="27" customHeight="1" x14ac:dyDescent="0.2">
      <c r="A7" s="297" t="s">
        <v>72</v>
      </c>
      <c r="B7" s="297"/>
      <c r="C7" s="297"/>
      <c r="D7" s="297"/>
      <c r="E7" s="297"/>
      <c r="F7" s="297"/>
      <c r="G7" s="297"/>
      <c r="H7" s="297"/>
      <c r="I7" s="297"/>
      <c r="J7" s="297"/>
      <c r="K7" s="297"/>
      <c r="L7" s="297"/>
      <c r="M7" s="297"/>
      <c r="N7" s="297"/>
    </row>
    <row r="8" spans="1:14" ht="9" customHeight="1" x14ac:dyDescent="0.2">
      <c r="A8" s="24"/>
      <c r="B8" s="24"/>
      <c r="C8" s="24"/>
      <c r="D8" s="24"/>
      <c r="E8" s="24"/>
      <c r="F8" s="24"/>
      <c r="G8" s="24"/>
      <c r="H8" s="24"/>
      <c r="I8" s="24"/>
      <c r="J8" s="24"/>
      <c r="K8" s="24"/>
      <c r="L8" s="24"/>
      <c r="M8" s="24"/>
      <c r="N8" s="24"/>
    </row>
    <row r="9" spans="1:14" ht="15" x14ac:dyDescent="0.25">
      <c r="A9" s="20" t="s">
        <v>53</v>
      </c>
    </row>
    <row r="10" spans="1:14" ht="7.5" customHeight="1" x14ac:dyDescent="0.2"/>
    <row r="11" spans="1:14" ht="15" x14ac:dyDescent="0.25">
      <c r="A11" s="20" t="s">
        <v>196</v>
      </c>
    </row>
    <row r="12" spans="1:14" ht="6.75" customHeight="1" x14ac:dyDescent="0.2"/>
    <row r="13" spans="1:14" ht="15" x14ac:dyDescent="0.25">
      <c r="A13" s="20" t="s">
        <v>66</v>
      </c>
    </row>
    <row r="14" spans="1:14" ht="5.25" customHeight="1" x14ac:dyDescent="0.2"/>
    <row r="15" spans="1:14" ht="15" x14ac:dyDescent="0.25">
      <c r="A15" s="19" t="s">
        <v>191</v>
      </c>
    </row>
    <row r="16" spans="1:14" ht="15" x14ac:dyDescent="0.25">
      <c r="A16" s="21" t="s">
        <v>0</v>
      </c>
      <c r="B16" s="20" t="s">
        <v>55</v>
      </c>
    </row>
    <row r="17" spans="1:14" ht="15" x14ac:dyDescent="0.25">
      <c r="A17" s="21" t="s">
        <v>54</v>
      </c>
      <c r="B17" s="20" t="s">
        <v>194</v>
      </c>
    </row>
    <row r="18" spans="1:14" ht="15.75" customHeight="1" x14ac:dyDescent="0.25">
      <c r="A18" s="21" t="s">
        <v>1</v>
      </c>
      <c r="B18" s="20" t="s">
        <v>56</v>
      </c>
    </row>
    <row r="19" spans="1:14" ht="6.75" customHeight="1" x14ac:dyDescent="0.25">
      <c r="A19" s="21"/>
    </row>
    <row r="20" spans="1:14" ht="15" x14ac:dyDescent="0.25">
      <c r="A20" s="19" t="s">
        <v>188</v>
      </c>
    </row>
    <row r="21" spans="1:14" ht="15" x14ac:dyDescent="0.25">
      <c r="A21" s="21" t="s">
        <v>0</v>
      </c>
      <c r="B21" s="20" t="s">
        <v>58</v>
      </c>
    </row>
    <row r="22" spans="1:14" ht="15" x14ac:dyDescent="0.25">
      <c r="A22" s="21" t="s">
        <v>54</v>
      </c>
      <c r="B22" s="20" t="s">
        <v>59</v>
      </c>
    </row>
    <row r="23" spans="1:14" ht="15" x14ac:dyDescent="0.25">
      <c r="A23" s="21" t="s">
        <v>1</v>
      </c>
      <c r="B23" s="20" t="s">
        <v>57</v>
      </c>
    </row>
    <row r="24" spans="1:14" ht="6" customHeight="1" x14ac:dyDescent="0.25">
      <c r="A24" s="21"/>
    </row>
    <row r="25" spans="1:14" ht="15" x14ac:dyDescent="0.25">
      <c r="A25" s="19" t="s">
        <v>60</v>
      </c>
    </row>
    <row r="26" spans="1:14" ht="74.25" customHeight="1" x14ac:dyDescent="0.2">
      <c r="A26" s="23" t="s">
        <v>0</v>
      </c>
      <c r="B26" s="298" t="s">
        <v>61</v>
      </c>
      <c r="C26" s="298"/>
      <c r="D26" s="298"/>
      <c r="E26" s="298"/>
      <c r="F26" s="298"/>
      <c r="G26" s="298"/>
      <c r="H26" s="298"/>
      <c r="I26" s="298"/>
      <c r="J26" s="298"/>
      <c r="K26" s="298"/>
      <c r="L26" s="298"/>
      <c r="M26" s="298"/>
      <c r="N26" s="298"/>
    </row>
    <row r="27" spans="1:14" ht="15" x14ac:dyDescent="0.25">
      <c r="A27" s="21" t="s">
        <v>54</v>
      </c>
      <c r="B27" s="20" t="s">
        <v>62</v>
      </c>
    </row>
    <row r="28" spans="1:14" ht="15" x14ac:dyDescent="0.25">
      <c r="A28" s="21" t="s">
        <v>1</v>
      </c>
      <c r="B28" s="20" t="s">
        <v>63</v>
      </c>
    </row>
    <row r="29" spans="1:14" ht="6" customHeight="1" x14ac:dyDescent="0.25">
      <c r="A29" s="21"/>
    </row>
    <row r="30" spans="1:14" ht="15" x14ac:dyDescent="0.25">
      <c r="A30" s="19" t="s">
        <v>64</v>
      </c>
    </row>
    <row r="31" spans="1:14" ht="15" x14ac:dyDescent="0.2">
      <c r="A31" s="23" t="s">
        <v>0</v>
      </c>
      <c r="B31" s="20" t="s">
        <v>189</v>
      </c>
    </row>
    <row r="32" spans="1:14" ht="15" x14ac:dyDescent="0.25">
      <c r="A32" s="21" t="s">
        <v>54</v>
      </c>
      <c r="B32" s="20" t="s">
        <v>65</v>
      </c>
    </row>
    <row r="33" spans="1:15" ht="15" x14ac:dyDescent="0.25">
      <c r="A33" s="21" t="s">
        <v>1</v>
      </c>
      <c r="B33" s="20" t="s">
        <v>190</v>
      </c>
    </row>
    <row r="34" spans="1:15" ht="9.75" customHeight="1" x14ac:dyDescent="0.2"/>
    <row r="35" spans="1:15" ht="15" x14ac:dyDescent="0.25">
      <c r="A35" s="20" t="s">
        <v>67</v>
      </c>
    </row>
    <row r="36" spans="1:15" ht="9" customHeight="1" x14ac:dyDescent="0.2"/>
    <row r="37" spans="1:15" ht="29.25" customHeight="1" x14ac:dyDescent="0.25">
      <c r="A37" s="299" t="s">
        <v>68</v>
      </c>
      <c r="B37" s="299"/>
      <c r="C37" s="299"/>
      <c r="D37" s="299"/>
      <c r="E37" s="299"/>
      <c r="F37" s="299"/>
      <c r="G37" s="299"/>
      <c r="H37" s="299"/>
      <c r="I37" s="299"/>
      <c r="J37" s="299"/>
      <c r="K37" s="299"/>
      <c r="L37" s="299"/>
      <c r="M37" s="299"/>
      <c r="N37" s="299"/>
      <c r="O37" s="299"/>
    </row>
    <row r="38" spans="1:15" ht="8.25" customHeight="1" x14ac:dyDescent="0.2"/>
    <row r="39" spans="1:15" ht="15" x14ac:dyDescent="0.25">
      <c r="A39" s="20" t="s">
        <v>69</v>
      </c>
    </row>
    <row r="40" spans="1:15" ht="6" customHeight="1" x14ac:dyDescent="0.2"/>
    <row r="41" spans="1:15" ht="15" x14ac:dyDescent="0.25">
      <c r="A41" s="21" t="s">
        <v>192</v>
      </c>
    </row>
    <row r="42" spans="1:15" ht="8.25" customHeight="1" x14ac:dyDescent="0.2"/>
    <row r="43" spans="1:15" ht="15" x14ac:dyDescent="0.25">
      <c r="A43" s="21" t="s">
        <v>70</v>
      </c>
    </row>
    <row r="44" spans="1:15" ht="9.75" customHeight="1" x14ac:dyDescent="0.2"/>
    <row r="45" spans="1:15" ht="15" x14ac:dyDescent="0.25">
      <c r="A45" s="20" t="s">
        <v>71</v>
      </c>
    </row>
    <row r="47" spans="1:15" ht="15" x14ac:dyDescent="0.25">
      <c r="A47" s="20" t="s">
        <v>83</v>
      </c>
    </row>
    <row r="49" spans="1:14" x14ac:dyDescent="0.2">
      <c r="A49" s="300" t="s">
        <v>81</v>
      </c>
      <c r="B49" s="300"/>
      <c r="C49" s="300"/>
      <c r="D49" s="300"/>
      <c r="E49" s="300"/>
      <c r="F49" s="300"/>
      <c r="G49" s="300"/>
      <c r="H49" s="300"/>
      <c r="I49" s="300"/>
      <c r="J49" s="300"/>
      <c r="K49" s="300"/>
      <c r="L49" s="300"/>
      <c r="M49" s="300"/>
      <c r="N49" s="300"/>
    </row>
    <row r="50" spans="1:14" x14ac:dyDescent="0.2">
      <c r="A50" s="300"/>
      <c r="B50" s="300"/>
      <c r="C50" s="300"/>
      <c r="D50" s="300"/>
      <c r="E50" s="300"/>
      <c r="F50" s="300"/>
      <c r="G50" s="300"/>
      <c r="H50" s="300"/>
      <c r="I50" s="300"/>
      <c r="J50" s="300"/>
      <c r="K50" s="300"/>
      <c r="L50" s="300"/>
      <c r="M50" s="300"/>
      <c r="N50" s="300"/>
    </row>
    <row r="51" spans="1:14" ht="15" x14ac:dyDescent="0.25">
      <c r="A51" s="21" t="s">
        <v>50</v>
      </c>
    </row>
    <row r="52" spans="1:14" ht="14.25" customHeight="1" x14ac:dyDescent="0.2">
      <c r="A52" s="301" t="s">
        <v>195</v>
      </c>
      <c r="B52" s="301"/>
      <c r="C52" s="301"/>
      <c r="D52" s="301"/>
      <c r="E52" s="301"/>
      <c r="F52" s="301"/>
      <c r="G52" s="301"/>
      <c r="H52" s="301"/>
      <c r="I52" s="301"/>
      <c r="J52" s="301"/>
      <c r="K52" s="301"/>
      <c r="L52" s="301"/>
      <c r="M52" s="301"/>
      <c r="N52" s="301"/>
    </row>
    <row r="53" spans="1:14" x14ac:dyDescent="0.2">
      <c r="A53" s="301"/>
      <c r="B53" s="301"/>
      <c r="C53" s="301"/>
      <c r="D53" s="301"/>
      <c r="E53" s="301"/>
      <c r="F53" s="301"/>
      <c r="G53" s="301"/>
      <c r="H53" s="301"/>
      <c r="I53" s="301"/>
      <c r="J53" s="301"/>
      <c r="K53" s="301"/>
      <c r="L53" s="301"/>
      <c r="M53" s="301"/>
      <c r="N53" s="301"/>
    </row>
    <row r="54" spans="1:14" ht="15" x14ac:dyDescent="0.25">
      <c r="K54" s="2"/>
      <c r="L54" s="2"/>
      <c r="M54" s="2"/>
      <c r="N54" s="2"/>
    </row>
    <row r="55" spans="1:14" ht="15" x14ac:dyDescent="0.25">
      <c r="A55" s="37"/>
      <c r="B55" s="38" t="s">
        <v>77</v>
      </c>
      <c r="C55" s="39"/>
      <c r="D55" s="40"/>
      <c r="E55"/>
      <c r="K55" s="2"/>
      <c r="L55" s="2"/>
      <c r="M55" s="2"/>
      <c r="N55" s="2"/>
    </row>
    <row r="56" spans="1:14" ht="15" x14ac:dyDescent="0.25">
      <c r="A56" s="28"/>
      <c r="B56" s="41" t="s">
        <v>78</v>
      </c>
      <c r="C56" s="42"/>
      <c r="D56" s="43"/>
      <c r="K56" s="2"/>
      <c r="L56" s="2"/>
      <c r="M56" s="2"/>
      <c r="N56" s="2"/>
    </row>
    <row r="58" spans="1:14" x14ac:dyDescent="0.2">
      <c r="A58" s="301" t="s">
        <v>80</v>
      </c>
      <c r="B58" s="301"/>
      <c r="C58" s="301"/>
      <c r="D58" s="301"/>
      <c r="E58" s="301"/>
      <c r="F58" s="301"/>
      <c r="G58" s="301"/>
      <c r="H58" s="301"/>
      <c r="I58" s="301"/>
      <c r="J58" s="301"/>
      <c r="K58" s="301"/>
      <c r="L58" s="301"/>
      <c r="M58" s="301"/>
      <c r="N58" s="301"/>
    </row>
    <row r="59" spans="1:14" x14ac:dyDescent="0.2">
      <c r="A59" s="301"/>
      <c r="B59" s="301"/>
      <c r="C59" s="301"/>
      <c r="D59" s="301"/>
      <c r="E59" s="301"/>
      <c r="F59" s="301"/>
      <c r="G59" s="301"/>
      <c r="H59" s="301"/>
      <c r="I59" s="301"/>
      <c r="J59" s="301"/>
      <c r="K59" s="301"/>
      <c r="L59" s="301"/>
      <c r="M59" s="301"/>
      <c r="N59" s="301"/>
    </row>
    <row r="60" spans="1:14" x14ac:dyDescent="0.2">
      <c r="A60" s="27"/>
      <c r="B60" s="27"/>
      <c r="C60" s="27"/>
      <c r="D60" s="27"/>
      <c r="E60" s="27"/>
      <c r="F60" s="27"/>
      <c r="G60" s="27"/>
      <c r="H60" s="27"/>
      <c r="I60" s="27"/>
      <c r="J60" s="27"/>
      <c r="K60" s="27"/>
      <c r="L60" s="27"/>
      <c r="M60" s="27"/>
      <c r="N60" s="27"/>
    </row>
    <row r="61" spans="1:14" ht="15" x14ac:dyDescent="0.25">
      <c r="A61" s="20" t="s">
        <v>79</v>
      </c>
    </row>
    <row r="63" spans="1:14" ht="15" x14ac:dyDescent="0.25">
      <c r="A63" s="20" t="s">
        <v>82</v>
      </c>
    </row>
    <row r="65" spans="1:13" ht="15" x14ac:dyDescent="0.25">
      <c r="A65" s="21" t="s">
        <v>193</v>
      </c>
    </row>
    <row r="67" spans="1:13" x14ac:dyDescent="0.2">
      <c r="A67" s="298"/>
      <c r="B67" s="298"/>
      <c r="C67" s="298"/>
      <c r="D67" s="298"/>
      <c r="E67" s="298"/>
      <c r="F67" s="298"/>
      <c r="G67" s="298"/>
      <c r="H67" s="298"/>
      <c r="I67" s="298"/>
      <c r="J67" s="298"/>
      <c r="K67" s="298"/>
      <c r="L67" s="298"/>
      <c r="M67" s="298"/>
    </row>
    <row r="68" spans="1:13" x14ac:dyDescent="0.2">
      <c r="A68" s="298"/>
      <c r="B68" s="298"/>
      <c r="C68" s="298"/>
      <c r="D68" s="298"/>
      <c r="E68" s="298"/>
      <c r="F68" s="298"/>
      <c r="G68" s="298"/>
      <c r="H68" s="298"/>
      <c r="I68" s="298"/>
      <c r="J68" s="298"/>
      <c r="K68" s="298"/>
      <c r="L68" s="298"/>
      <c r="M68" s="298"/>
    </row>
  </sheetData>
  <mergeCells count="7">
    <mergeCell ref="A7:N7"/>
    <mergeCell ref="B26:N26"/>
    <mergeCell ref="A37:O37"/>
    <mergeCell ref="A67:M68"/>
    <mergeCell ref="A49:N50"/>
    <mergeCell ref="A58:N59"/>
    <mergeCell ref="A52:N53"/>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A1:C27"/>
  <sheetViews>
    <sheetView showGridLines="0" workbookViewId="0">
      <selection activeCell="H11" sqref="H11"/>
    </sheetView>
  </sheetViews>
  <sheetFormatPr baseColWidth="10" defaultRowHeight="15" x14ac:dyDescent="0.25"/>
  <cols>
    <col min="1" max="1" width="21.28515625" bestFit="1" customWidth="1"/>
    <col min="2" max="2" width="26.5703125" bestFit="1" customWidth="1"/>
    <col min="3" max="3" width="40.7109375" customWidth="1"/>
  </cols>
  <sheetData>
    <row r="1" spans="1:3" x14ac:dyDescent="0.25">
      <c r="A1" s="302" t="s">
        <v>206</v>
      </c>
      <c r="B1" s="302"/>
      <c r="C1" s="302"/>
    </row>
    <row r="3" spans="1:3" x14ac:dyDescent="0.25">
      <c r="A3" s="44" t="s">
        <v>204</v>
      </c>
      <c r="B3" s="44" t="s">
        <v>10</v>
      </c>
      <c r="C3" t="s">
        <v>207</v>
      </c>
    </row>
    <row r="4" spans="1:3" x14ac:dyDescent="0.25">
      <c r="A4" s="120" t="s">
        <v>17</v>
      </c>
      <c r="B4" s="120" t="s">
        <v>201</v>
      </c>
      <c r="C4" s="45">
        <v>195666955856.76544</v>
      </c>
    </row>
    <row r="5" spans="1:3" x14ac:dyDescent="0.25">
      <c r="B5" s="120" t="s">
        <v>202</v>
      </c>
      <c r="C5" s="45">
        <v>0</v>
      </c>
    </row>
    <row r="6" spans="1:3" x14ac:dyDescent="0.25">
      <c r="B6" s="120" t="s">
        <v>203</v>
      </c>
      <c r="C6" s="45">
        <v>341687023365.0556</v>
      </c>
    </row>
    <row r="7" spans="1:3" x14ac:dyDescent="0.25">
      <c r="A7" s="46" t="s">
        <v>205</v>
      </c>
      <c r="B7" s="46"/>
      <c r="C7" s="46">
        <v>537353979221.82104</v>
      </c>
    </row>
    <row r="8" spans="1:3" x14ac:dyDescent="0.25">
      <c r="A8" s="120" t="s">
        <v>24</v>
      </c>
      <c r="B8" s="120" t="s">
        <v>201</v>
      </c>
      <c r="C8" s="45">
        <v>116210646.44703571</v>
      </c>
    </row>
    <row r="9" spans="1:3" x14ac:dyDescent="0.25">
      <c r="B9" s="120" t="s">
        <v>202</v>
      </c>
      <c r="C9" s="45">
        <v>0</v>
      </c>
    </row>
    <row r="10" spans="1:3" x14ac:dyDescent="0.25">
      <c r="B10" s="120" t="s">
        <v>203</v>
      </c>
      <c r="C10" s="45">
        <v>2872340490.2862234</v>
      </c>
    </row>
    <row r="11" spans="1:3" x14ac:dyDescent="0.25">
      <c r="A11" s="46" t="s">
        <v>205</v>
      </c>
      <c r="B11" s="46"/>
      <c r="C11" s="46">
        <v>2988551136.7332592</v>
      </c>
    </row>
    <row r="12" spans="1:3" x14ac:dyDescent="0.25">
      <c r="A12" s="120" t="s">
        <v>27</v>
      </c>
      <c r="B12" s="120" t="s">
        <v>201</v>
      </c>
      <c r="C12" s="45">
        <v>241029938.90996933</v>
      </c>
    </row>
    <row r="13" spans="1:3" x14ac:dyDescent="0.25">
      <c r="B13" s="120" t="s">
        <v>202</v>
      </c>
      <c r="C13" s="45">
        <v>0</v>
      </c>
    </row>
    <row r="14" spans="1:3" x14ac:dyDescent="0.25">
      <c r="B14" s="120" t="s">
        <v>203</v>
      </c>
      <c r="C14" s="45">
        <v>188377543.54067314</v>
      </c>
    </row>
    <row r="15" spans="1:3" x14ac:dyDescent="0.25">
      <c r="A15" s="46" t="s">
        <v>205</v>
      </c>
      <c r="B15" s="46"/>
      <c r="C15" s="46">
        <v>429407482.45064247</v>
      </c>
    </row>
    <row r="16" spans="1:3" x14ac:dyDescent="0.25">
      <c r="A16" s="120" t="s">
        <v>23</v>
      </c>
      <c r="B16" s="120" t="s">
        <v>201</v>
      </c>
      <c r="C16" s="45">
        <v>21998211817.900085</v>
      </c>
    </row>
    <row r="17" spans="1:3" x14ac:dyDescent="0.25">
      <c r="B17" s="120" t="s">
        <v>202</v>
      </c>
      <c r="C17" s="45">
        <v>0</v>
      </c>
    </row>
    <row r="18" spans="1:3" x14ac:dyDescent="0.25">
      <c r="B18" s="120" t="s">
        <v>203</v>
      </c>
      <c r="C18" s="45">
        <v>45027326249.579147</v>
      </c>
    </row>
    <row r="19" spans="1:3" x14ac:dyDescent="0.25">
      <c r="A19" s="46" t="s">
        <v>205</v>
      </c>
      <c r="B19" s="46"/>
      <c r="C19" s="46">
        <v>67025538067.479233</v>
      </c>
    </row>
    <row r="20" spans="1:3" hidden="1" x14ac:dyDescent="0.25">
      <c r="A20" s="120" t="s">
        <v>200</v>
      </c>
      <c r="B20" s="120" t="s">
        <v>200</v>
      </c>
      <c r="C20" s="45">
        <v>607817083042.11084</v>
      </c>
    </row>
    <row r="21" spans="1:3" hidden="1" x14ac:dyDescent="0.25">
      <c r="A21" s="120" t="s">
        <v>205</v>
      </c>
      <c r="B21" s="120"/>
      <c r="C21" s="45">
        <v>607817083042.11084</v>
      </c>
    </row>
    <row r="22" spans="1:3" x14ac:dyDescent="0.25">
      <c r="A22" s="120" t="s">
        <v>199</v>
      </c>
      <c r="B22" s="120" t="s">
        <v>201</v>
      </c>
      <c r="C22" s="45">
        <v>0</v>
      </c>
    </row>
    <row r="23" spans="1:3" x14ac:dyDescent="0.25">
      <c r="A23" s="120" t="s">
        <v>205</v>
      </c>
      <c r="B23" s="120"/>
      <c r="C23" s="45">
        <v>0</v>
      </c>
    </row>
    <row r="24" spans="1:3" x14ac:dyDescent="0.25">
      <c r="A24" s="120" t="s">
        <v>5690</v>
      </c>
      <c r="B24" s="120" t="s">
        <v>201</v>
      </c>
      <c r="C24" s="45">
        <v>7603836.2107813349</v>
      </c>
    </row>
    <row r="25" spans="1:3" x14ac:dyDescent="0.25">
      <c r="B25" s="120" t="s">
        <v>203</v>
      </c>
      <c r="C25" s="45">
        <v>12003297.415366195</v>
      </c>
    </row>
    <row r="26" spans="1:3" x14ac:dyDescent="0.25">
      <c r="A26" s="120" t="s">
        <v>205</v>
      </c>
      <c r="B26" s="120"/>
      <c r="C26" s="45">
        <v>19607133.626147531</v>
      </c>
    </row>
    <row r="27" spans="1:3" x14ac:dyDescent="0.25">
      <c r="A27" s="120" t="s">
        <v>210</v>
      </c>
      <c r="C27" s="47">
        <v>1215634166084.2209</v>
      </c>
    </row>
  </sheetData>
  <mergeCells count="1">
    <mergeCell ref="A1:C1"/>
  </mergeCells>
  <pageMargins left="0.7" right="0.7" top="0.75" bottom="0.75" header="0.3" footer="0.3"/>
  <pageSetup orientation="portrait" horizontalDpi="4294967295" verticalDpi="4294967295"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L10"/>
  <sheetViews>
    <sheetView showGridLines="0" zoomScale="140" zoomScaleNormal="140" workbookViewId="0">
      <selection activeCell="E10" sqref="E10"/>
    </sheetView>
  </sheetViews>
  <sheetFormatPr baseColWidth="10" defaultRowHeight="15" x14ac:dyDescent="0.25"/>
  <cols>
    <col min="1" max="1" width="11.42578125" style="2"/>
    <col min="2" max="2" width="12.5703125" style="5" customWidth="1"/>
    <col min="3" max="4" width="11.42578125" style="2"/>
    <col min="5" max="5" width="29" style="2" customWidth="1"/>
    <col min="6" max="6" width="18.140625" style="2" customWidth="1"/>
    <col min="7" max="12" width="11.42578125" style="2"/>
    <col min="13" max="13" width="24" style="2" customWidth="1"/>
    <col min="14" max="16384" width="11.42578125" style="2"/>
  </cols>
  <sheetData>
    <row r="1" spans="1:38" x14ac:dyDescent="0.25">
      <c r="A1" s="6" t="s">
        <v>39</v>
      </c>
      <c r="B1" s="7" t="s">
        <v>40</v>
      </c>
      <c r="D1" s="3"/>
    </row>
    <row r="2" spans="1:38" x14ac:dyDescent="0.25">
      <c r="A2" s="9">
        <v>2017</v>
      </c>
      <c r="B2" s="8">
        <v>0.04</v>
      </c>
      <c r="D2" s="10" t="s">
        <v>44</v>
      </c>
    </row>
    <row r="3" spans="1:38" ht="60.75" customHeight="1" x14ac:dyDescent="0.25">
      <c r="A3" s="25">
        <v>2018</v>
      </c>
      <c r="B3" s="26">
        <v>3.5000000000000003E-2</v>
      </c>
      <c r="D3" s="12" t="s">
        <v>34</v>
      </c>
      <c r="E3" s="13" t="s">
        <v>45</v>
      </c>
      <c r="F3" s="14" t="s">
        <v>46</v>
      </c>
      <c r="G3" s="15"/>
      <c r="H3" s="16"/>
      <c r="I3" s="16"/>
      <c r="J3" s="16"/>
      <c r="K3" s="16"/>
      <c r="L3" s="17"/>
      <c r="M3" s="18" t="s">
        <v>47</v>
      </c>
      <c r="AL3" s="2">
        <f>+VLOOKUP(AJ3,'[1]INFLAC PROYECTADA'!$A:$B,2,FALSE)</f>
        <v>0</v>
      </c>
    </row>
    <row r="4" spans="1:38" x14ac:dyDescent="0.25">
      <c r="A4" s="9">
        <v>2019</v>
      </c>
      <c r="B4" s="8">
        <v>3.9E-2</v>
      </c>
    </row>
    <row r="5" spans="1:38" x14ac:dyDescent="0.25">
      <c r="A5" s="9">
        <v>2020</v>
      </c>
      <c r="B5" s="8">
        <v>3.6499999999999998E-2</v>
      </c>
    </row>
    <row r="6" spans="1:38" x14ac:dyDescent="0.25">
      <c r="A6" s="9">
        <v>2021</v>
      </c>
      <c r="B6" s="8">
        <v>3.3500000000000002E-2</v>
      </c>
    </row>
    <row r="7" spans="1:38" x14ac:dyDescent="0.25">
      <c r="A7" s="30">
        <v>2022</v>
      </c>
      <c r="B7" s="8">
        <v>0.03</v>
      </c>
    </row>
    <row r="8" spans="1:38" x14ac:dyDescent="0.25">
      <c r="A8" s="31" t="s">
        <v>43</v>
      </c>
      <c r="B8" s="32">
        <f>+AVERAGE(B2:B7)</f>
        <v>3.5666666666666673E-2</v>
      </c>
      <c r="AJ8" s="2" t="e">
        <f>+(AF8*(1+VLOOKUP(MATCH(YEAR([1]CONSOLIDADO!AC7),'[1]INFLAC PROYECTADA'!A2:B6,0),'[1]INFLAC PROYECTADA'!A2:B6,2,FALSE)))</f>
        <v>#VALUE!</v>
      </c>
    </row>
    <row r="10" spans="1:38" ht="18" customHeight="1" x14ac:dyDescent="0.25">
      <c r="A10"/>
      <c r="C10" s="11"/>
    </row>
  </sheetData>
  <hyperlinks>
    <hyperlink ref="E3" r:id="rId1"/>
  </hyperlinks>
  <pageMargins left="0.7" right="0.7" top="0.75" bottom="0.75" header="0.3" footer="0.3"/>
  <pageSetup orientation="portrait" r:id="rId2"/>
  <drawing r:id="rId3"/>
  <legacyDrawing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0"/>
  <sheetViews>
    <sheetView topLeftCell="A7" zoomScale="75" zoomScaleNormal="75" workbookViewId="0">
      <selection activeCell="B10" sqref="B10"/>
    </sheetView>
  </sheetViews>
  <sheetFormatPr baseColWidth="10" defaultRowHeight="15" x14ac:dyDescent="0.25"/>
  <cols>
    <col min="1" max="1" width="16.7109375" bestFit="1" customWidth="1"/>
    <col min="2" max="2" width="56.140625" customWidth="1"/>
    <col min="3" max="3" width="66.7109375" customWidth="1"/>
    <col min="4" max="4" width="46" customWidth="1"/>
    <col min="5" max="5" width="23" bestFit="1" customWidth="1"/>
    <col min="6" max="6" width="34.7109375" bestFit="1" customWidth="1"/>
    <col min="7" max="7" width="35.42578125" bestFit="1" customWidth="1"/>
  </cols>
  <sheetData>
    <row r="1" spans="1:7" s="2" customFormat="1" x14ac:dyDescent="0.25"/>
    <row r="2" spans="1:7" s="2" customFormat="1" ht="23.25" x14ac:dyDescent="0.35">
      <c r="B2" s="303" t="s">
        <v>212</v>
      </c>
      <c r="C2" s="303"/>
      <c r="D2" s="303"/>
      <c r="E2" s="303"/>
      <c r="F2" s="303"/>
    </row>
    <row r="3" spans="1:7" s="2" customFormat="1" ht="15.75" thickBot="1" x14ac:dyDescent="0.3"/>
    <row r="4" spans="1:7" ht="19.5" customHeight="1" thickBot="1" x14ac:dyDescent="0.3">
      <c r="A4" s="48" t="s">
        <v>150</v>
      </c>
      <c r="B4" s="49" t="s">
        <v>95</v>
      </c>
      <c r="C4" s="50" t="s">
        <v>120</v>
      </c>
      <c r="D4" s="49" t="s">
        <v>127</v>
      </c>
      <c r="E4" s="51" t="s">
        <v>151</v>
      </c>
      <c r="F4" s="62" t="s">
        <v>154</v>
      </c>
      <c r="G4" s="49" t="s">
        <v>187</v>
      </c>
    </row>
    <row r="5" spans="1:7" ht="20.25" customHeight="1" x14ac:dyDescent="0.25">
      <c r="A5" s="52" t="s">
        <v>17</v>
      </c>
      <c r="B5" s="54" t="s">
        <v>85</v>
      </c>
      <c r="C5" s="56" t="s">
        <v>19</v>
      </c>
      <c r="D5" s="58" t="s">
        <v>128</v>
      </c>
      <c r="E5" s="59" t="s">
        <v>75</v>
      </c>
      <c r="F5" s="63" t="s">
        <v>163</v>
      </c>
      <c r="G5" s="53" t="s">
        <v>165</v>
      </c>
    </row>
    <row r="6" spans="1:7" ht="19.5" customHeight="1" x14ac:dyDescent="0.25">
      <c r="A6" s="52" t="s">
        <v>125</v>
      </c>
      <c r="B6" s="54" t="s">
        <v>86</v>
      </c>
      <c r="C6" s="56" t="s">
        <v>96</v>
      </c>
      <c r="D6" s="58" t="s">
        <v>153</v>
      </c>
      <c r="E6" s="59" t="s">
        <v>152</v>
      </c>
      <c r="F6" s="63" t="s">
        <v>213</v>
      </c>
      <c r="G6" s="53" t="s">
        <v>166</v>
      </c>
    </row>
    <row r="7" spans="1:7" ht="18" customHeight="1" x14ac:dyDescent="0.25">
      <c r="A7" s="52" t="s">
        <v>24</v>
      </c>
      <c r="B7" s="54" t="s">
        <v>73</v>
      </c>
      <c r="C7" s="56" t="s">
        <v>97</v>
      </c>
      <c r="D7" s="58" t="s">
        <v>129</v>
      </c>
      <c r="E7" s="59"/>
      <c r="F7" s="63" t="s">
        <v>164</v>
      </c>
      <c r="G7" s="53" t="s">
        <v>167</v>
      </c>
    </row>
    <row r="8" spans="1:7" x14ac:dyDescent="0.25">
      <c r="A8" s="52" t="s">
        <v>27</v>
      </c>
      <c r="B8" s="54" t="s">
        <v>87</v>
      </c>
      <c r="C8" s="56" t="s">
        <v>124</v>
      </c>
      <c r="D8" s="58" t="s">
        <v>130</v>
      </c>
      <c r="F8" s="63" t="s">
        <v>214</v>
      </c>
      <c r="G8" s="53" t="s">
        <v>168</v>
      </c>
    </row>
    <row r="9" spans="1:7" x14ac:dyDescent="0.25">
      <c r="A9" s="52" t="s">
        <v>23</v>
      </c>
      <c r="B9" s="54" t="s">
        <v>88</v>
      </c>
      <c r="C9" s="56" t="s">
        <v>98</v>
      </c>
      <c r="D9" s="58" t="s">
        <v>131</v>
      </c>
      <c r="E9" s="2"/>
      <c r="F9" s="63" t="s">
        <v>159</v>
      </c>
      <c r="G9" s="53" t="s">
        <v>169</v>
      </c>
    </row>
    <row r="10" spans="1:7" s="2" customFormat="1" x14ac:dyDescent="0.25">
      <c r="A10" s="52"/>
      <c r="B10" s="54" t="s">
        <v>89</v>
      </c>
      <c r="C10" s="56" t="s">
        <v>99</v>
      </c>
      <c r="D10" s="58" t="s">
        <v>132</v>
      </c>
      <c r="F10" s="63" t="s">
        <v>161</v>
      </c>
      <c r="G10" s="53" t="s">
        <v>170</v>
      </c>
    </row>
    <row r="11" spans="1:7" x14ac:dyDescent="0.25">
      <c r="A11" s="52"/>
      <c r="B11" s="54" t="s">
        <v>90</v>
      </c>
      <c r="C11" s="56" t="s">
        <v>100</v>
      </c>
      <c r="D11" s="58" t="s">
        <v>133</v>
      </c>
      <c r="F11" s="63" t="s">
        <v>155</v>
      </c>
      <c r="G11" s="53" t="s">
        <v>171</v>
      </c>
    </row>
    <row r="12" spans="1:7" x14ac:dyDescent="0.25">
      <c r="A12" s="52"/>
      <c r="B12" s="54" t="s">
        <v>91</v>
      </c>
      <c r="C12" s="56" t="s">
        <v>101</v>
      </c>
      <c r="D12" s="58" t="s">
        <v>134</v>
      </c>
      <c r="F12" s="63" t="s">
        <v>156</v>
      </c>
      <c r="G12" s="53" t="s">
        <v>172</v>
      </c>
    </row>
    <row r="13" spans="1:7" x14ac:dyDescent="0.25">
      <c r="A13" s="52"/>
      <c r="B13" s="54" t="s">
        <v>18</v>
      </c>
      <c r="C13" s="56" t="s">
        <v>102</v>
      </c>
      <c r="D13" s="58" t="s">
        <v>135</v>
      </c>
      <c r="F13" s="63" t="s">
        <v>160</v>
      </c>
      <c r="G13" s="53" t="s">
        <v>173</v>
      </c>
    </row>
    <row r="14" spans="1:7" x14ac:dyDescent="0.25">
      <c r="A14" s="52"/>
      <c r="B14" s="55" t="s">
        <v>92</v>
      </c>
      <c r="C14" s="56" t="s">
        <v>103</v>
      </c>
      <c r="D14" s="58" t="s">
        <v>136</v>
      </c>
      <c r="F14" s="63" t="s">
        <v>215</v>
      </c>
      <c r="G14" s="53" t="s">
        <v>174</v>
      </c>
    </row>
    <row r="15" spans="1:7" x14ac:dyDescent="0.25">
      <c r="A15" s="52"/>
      <c r="B15" s="54" t="s">
        <v>93</v>
      </c>
      <c r="C15" s="56" t="s">
        <v>104</v>
      </c>
      <c r="D15" s="58" t="s">
        <v>137</v>
      </c>
      <c r="F15" s="63" t="s">
        <v>216</v>
      </c>
      <c r="G15" s="53" t="s">
        <v>175</v>
      </c>
    </row>
    <row r="16" spans="1:7" x14ac:dyDescent="0.25">
      <c r="A16" s="52"/>
      <c r="B16" s="54" t="s">
        <v>94</v>
      </c>
      <c r="C16" s="56" t="s">
        <v>105</v>
      </c>
      <c r="D16" s="58" t="s">
        <v>138</v>
      </c>
      <c r="F16" s="63" t="s">
        <v>217</v>
      </c>
      <c r="G16" s="53" t="s">
        <v>176</v>
      </c>
    </row>
    <row r="17" spans="3:7" x14ac:dyDescent="0.25">
      <c r="C17" s="56" t="s">
        <v>106</v>
      </c>
      <c r="D17" s="58" t="s">
        <v>139</v>
      </c>
      <c r="F17" s="63" t="s">
        <v>218</v>
      </c>
      <c r="G17" s="53" t="s">
        <v>76</v>
      </c>
    </row>
    <row r="18" spans="3:7" s="2" customFormat="1" x14ac:dyDescent="0.25">
      <c r="C18" s="56" t="s">
        <v>122</v>
      </c>
      <c r="D18" s="58" t="s">
        <v>140</v>
      </c>
      <c r="F18" s="63" t="s">
        <v>162</v>
      </c>
      <c r="G18" s="53" t="s">
        <v>177</v>
      </c>
    </row>
    <row r="19" spans="3:7" x14ac:dyDescent="0.25">
      <c r="C19" s="56" t="s">
        <v>107</v>
      </c>
      <c r="D19" s="58" t="s">
        <v>141</v>
      </c>
      <c r="F19" s="63" t="s">
        <v>219</v>
      </c>
      <c r="G19" s="53" t="s">
        <v>178</v>
      </c>
    </row>
    <row r="20" spans="3:7" x14ac:dyDescent="0.25">
      <c r="C20" s="56" t="s">
        <v>108</v>
      </c>
      <c r="D20" s="58" t="s">
        <v>142</v>
      </c>
      <c r="F20" s="63" t="s">
        <v>157</v>
      </c>
      <c r="G20" s="53" t="s">
        <v>179</v>
      </c>
    </row>
    <row r="21" spans="3:7" x14ac:dyDescent="0.25">
      <c r="C21" s="56" t="s">
        <v>109</v>
      </c>
      <c r="D21" s="58" t="s">
        <v>143</v>
      </c>
      <c r="F21" s="63" t="s">
        <v>20</v>
      </c>
      <c r="G21" s="53" t="s">
        <v>21</v>
      </c>
    </row>
    <row r="22" spans="3:7" x14ac:dyDescent="0.25">
      <c r="C22" s="56" t="s">
        <v>123</v>
      </c>
      <c r="D22" s="58" t="s">
        <v>144</v>
      </c>
      <c r="F22" s="63" t="s">
        <v>158</v>
      </c>
      <c r="G22" s="53" t="s">
        <v>180</v>
      </c>
    </row>
    <row r="23" spans="3:7" x14ac:dyDescent="0.25">
      <c r="C23" s="57" t="s">
        <v>74</v>
      </c>
      <c r="D23" s="58" t="s">
        <v>145</v>
      </c>
      <c r="F23" s="63" t="s">
        <v>198</v>
      </c>
      <c r="G23" s="53" t="s">
        <v>181</v>
      </c>
    </row>
    <row r="24" spans="3:7" s="2" customFormat="1" x14ac:dyDescent="0.25">
      <c r="C24" s="56" t="s">
        <v>110</v>
      </c>
      <c r="D24" s="58" t="s">
        <v>146</v>
      </c>
      <c r="F24" s="63" t="s">
        <v>220</v>
      </c>
      <c r="G24" s="53" t="s">
        <v>182</v>
      </c>
    </row>
    <row r="25" spans="3:7" x14ac:dyDescent="0.25">
      <c r="C25" s="56" t="s">
        <v>111</v>
      </c>
      <c r="D25" s="58" t="s">
        <v>147</v>
      </c>
      <c r="F25" s="63" t="s">
        <v>221</v>
      </c>
      <c r="G25" s="53" t="s">
        <v>183</v>
      </c>
    </row>
    <row r="26" spans="3:7" ht="26.25" x14ac:dyDescent="0.25">
      <c r="C26" s="56" t="s">
        <v>112</v>
      </c>
      <c r="D26" s="58" t="s">
        <v>148</v>
      </c>
      <c r="E26" s="2"/>
      <c r="F26" s="63" t="s">
        <v>222</v>
      </c>
      <c r="G26" s="53" t="s">
        <v>184</v>
      </c>
    </row>
    <row r="27" spans="3:7" x14ac:dyDescent="0.25">
      <c r="C27" s="56" t="s">
        <v>113</v>
      </c>
      <c r="D27" s="58" t="s">
        <v>149</v>
      </c>
      <c r="F27" s="63" t="s">
        <v>224</v>
      </c>
      <c r="G27" s="53" t="s">
        <v>185</v>
      </c>
    </row>
    <row r="28" spans="3:7" x14ac:dyDescent="0.25">
      <c r="C28" s="56" t="s">
        <v>114</v>
      </c>
      <c r="D28" s="58"/>
      <c r="F28" s="63" t="s">
        <v>223</v>
      </c>
      <c r="G28" s="53" t="s">
        <v>186</v>
      </c>
    </row>
    <row r="29" spans="3:7" x14ac:dyDescent="0.25">
      <c r="C29" s="56" t="s">
        <v>115</v>
      </c>
      <c r="D29" s="58"/>
      <c r="F29" s="61"/>
      <c r="G29" s="60"/>
    </row>
    <row r="30" spans="3:7" s="2" customFormat="1" x14ac:dyDescent="0.25">
      <c r="C30" s="56" t="s">
        <v>126</v>
      </c>
      <c r="D30" s="58"/>
      <c r="F30" s="61"/>
    </row>
    <row r="31" spans="3:7" s="2" customFormat="1" x14ac:dyDescent="0.25">
      <c r="C31" s="56" t="s">
        <v>116</v>
      </c>
      <c r="D31" s="58"/>
      <c r="F31" s="61"/>
    </row>
    <row r="32" spans="3:7" x14ac:dyDescent="0.25">
      <c r="C32" s="56" t="s">
        <v>121</v>
      </c>
      <c r="D32" s="58"/>
      <c r="F32" s="61"/>
    </row>
    <row r="33" spans="3:6" x14ac:dyDescent="0.25">
      <c r="C33" s="56" t="s">
        <v>117</v>
      </c>
      <c r="D33" s="58"/>
      <c r="F33" s="61"/>
    </row>
    <row r="34" spans="3:6" ht="14.25" customHeight="1" x14ac:dyDescent="0.25">
      <c r="C34" s="56" t="s">
        <v>118</v>
      </c>
      <c r="D34" s="58"/>
      <c r="F34" s="61"/>
    </row>
    <row r="35" spans="3:6" x14ac:dyDescent="0.25">
      <c r="C35" s="56" t="s">
        <v>119</v>
      </c>
      <c r="D35" s="58"/>
      <c r="F35" s="61"/>
    </row>
    <row r="36" spans="3:6" x14ac:dyDescent="0.25">
      <c r="F36" s="61"/>
    </row>
    <row r="37" spans="3:6" x14ac:dyDescent="0.25">
      <c r="F37" s="61"/>
    </row>
    <row r="38" spans="3:6" x14ac:dyDescent="0.25">
      <c r="F38" s="61"/>
    </row>
    <row r="39" spans="3:6" x14ac:dyDescent="0.25">
      <c r="F39" s="29"/>
    </row>
    <row r="40" spans="3:6" x14ac:dyDescent="0.25">
      <c r="C40">
        <v>31</v>
      </c>
    </row>
  </sheetData>
  <mergeCells count="1">
    <mergeCell ref="B2:F2"/>
  </mergeCells>
  <pageMargins left="0.7" right="0.7" top="0.75" bottom="0.75" header="0.3" footer="0.3"/>
  <pageSetup orientation="portrait" horizontalDpi="4294967295" verticalDpi="4294967295"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39997558519241921"/>
  </sheetPr>
  <dimension ref="A2:D220"/>
  <sheetViews>
    <sheetView workbookViewId="0">
      <selection activeCell="F20" sqref="F20"/>
    </sheetView>
  </sheetViews>
  <sheetFormatPr baseColWidth="10" defaultRowHeight="15" x14ac:dyDescent="0.25"/>
  <cols>
    <col min="1" max="1" width="26.140625" customWidth="1"/>
    <col min="2" max="2" width="49.42578125" customWidth="1"/>
    <col min="3" max="3" width="20.7109375" style="71" customWidth="1"/>
    <col min="4" max="4" width="10.28515625" customWidth="1"/>
  </cols>
  <sheetData>
    <row r="2" spans="1:4" ht="15.75" x14ac:dyDescent="0.25">
      <c r="A2" s="304" t="s">
        <v>248</v>
      </c>
      <c r="B2" s="304"/>
      <c r="C2" s="304"/>
      <c r="D2" s="304"/>
    </row>
    <row r="3" spans="1:4" ht="60.75" customHeight="1" x14ac:dyDescent="0.25">
      <c r="A3" s="180" t="s">
        <v>244</v>
      </c>
      <c r="B3" s="181" t="s">
        <v>245</v>
      </c>
      <c r="C3" s="78" t="s">
        <v>247</v>
      </c>
      <c r="D3" s="77" t="s">
        <v>246</v>
      </c>
    </row>
    <row r="4" spans="1:4" x14ac:dyDescent="0.25">
      <c r="A4" s="72" t="s">
        <v>85</v>
      </c>
      <c r="C4" s="73">
        <v>405247870829</v>
      </c>
      <c r="D4" s="74">
        <v>118</v>
      </c>
    </row>
    <row r="5" spans="1:4" x14ac:dyDescent="0.25">
      <c r="A5" s="72"/>
      <c r="B5" s="120" t="s">
        <v>138</v>
      </c>
      <c r="C5" s="71">
        <v>253610682626</v>
      </c>
      <c r="D5" s="69">
        <v>13</v>
      </c>
    </row>
    <row r="6" spans="1:4" x14ac:dyDescent="0.25">
      <c r="A6" s="72"/>
      <c r="B6" s="120" t="s">
        <v>132</v>
      </c>
      <c r="C6" s="71">
        <v>42241595591</v>
      </c>
      <c r="D6" s="69">
        <v>19</v>
      </c>
    </row>
    <row r="7" spans="1:4" x14ac:dyDescent="0.25">
      <c r="A7" s="72"/>
      <c r="B7" s="120" t="s">
        <v>131</v>
      </c>
      <c r="C7" s="71">
        <v>8142479046</v>
      </c>
      <c r="D7" s="69">
        <v>13</v>
      </c>
    </row>
    <row r="8" spans="1:4" x14ac:dyDescent="0.25">
      <c r="A8" s="72"/>
      <c r="B8" s="120" t="s">
        <v>149</v>
      </c>
      <c r="C8" s="71">
        <v>975233552</v>
      </c>
      <c r="D8" s="69">
        <v>2</v>
      </c>
    </row>
    <row r="9" spans="1:4" x14ac:dyDescent="0.25">
      <c r="A9" s="72"/>
      <c r="B9" s="120" t="s">
        <v>135</v>
      </c>
      <c r="C9" s="71">
        <v>6359931798</v>
      </c>
      <c r="D9" s="69">
        <v>1</v>
      </c>
    </row>
    <row r="10" spans="1:4" x14ac:dyDescent="0.25">
      <c r="A10" s="72"/>
      <c r="B10" s="120" t="s">
        <v>136</v>
      </c>
      <c r="C10" s="71">
        <v>24428663336</v>
      </c>
      <c r="D10" s="69">
        <v>18</v>
      </c>
    </row>
    <row r="11" spans="1:4" x14ac:dyDescent="0.25">
      <c r="A11" s="72"/>
      <c r="B11" s="120" t="s">
        <v>133</v>
      </c>
      <c r="C11" s="71">
        <v>4691347934</v>
      </c>
      <c r="D11" s="69">
        <v>9</v>
      </c>
    </row>
    <row r="12" spans="1:4" x14ac:dyDescent="0.25">
      <c r="A12" s="72"/>
      <c r="B12" s="120" t="s">
        <v>139</v>
      </c>
      <c r="C12" s="71">
        <v>523820568</v>
      </c>
      <c r="D12" s="69">
        <v>1</v>
      </c>
    </row>
    <row r="13" spans="1:4" x14ac:dyDescent="0.25">
      <c r="A13" s="72"/>
      <c r="B13" s="120" t="s">
        <v>134</v>
      </c>
      <c r="C13" s="71">
        <v>13816654243</v>
      </c>
      <c r="D13" s="69">
        <v>5</v>
      </c>
    </row>
    <row r="14" spans="1:4" x14ac:dyDescent="0.25">
      <c r="A14" s="72"/>
      <c r="B14" s="120" t="s">
        <v>140</v>
      </c>
      <c r="C14" s="71">
        <v>523485014</v>
      </c>
      <c r="D14" s="69">
        <v>2</v>
      </c>
    </row>
    <row r="15" spans="1:4" x14ac:dyDescent="0.25">
      <c r="A15" s="72"/>
      <c r="B15" s="120" t="s">
        <v>128</v>
      </c>
      <c r="C15" s="71">
        <v>9508088913</v>
      </c>
      <c r="D15" s="69">
        <v>5</v>
      </c>
    </row>
    <row r="16" spans="1:4" x14ac:dyDescent="0.25">
      <c r="A16" s="72"/>
      <c r="B16" s="120" t="s">
        <v>241</v>
      </c>
      <c r="C16" s="71">
        <v>7058473753</v>
      </c>
      <c r="D16" s="69">
        <v>2</v>
      </c>
    </row>
    <row r="17" spans="1:4" x14ac:dyDescent="0.25">
      <c r="A17" s="72"/>
      <c r="B17" s="120" t="s">
        <v>130</v>
      </c>
      <c r="C17" s="71">
        <v>6463531198</v>
      </c>
      <c r="D17" s="69">
        <v>7</v>
      </c>
    </row>
    <row r="18" spans="1:4" x14ac:dyDescent="0.25">
      <c r="A18" s="72"/>
      <c r="B18" s="120" t="s">
        <v>129</v>
      </c>
      <c r="C18" s="71">
        <v>25264159688</v>
      </c>
      <c r="D18" s="69">
        <v>19</v>
      </c>
    </row>
    <row r="19" spans="1:4" x14ac:dyDescent="0.25">
      <c r="A19" s="72"/>
      <c r="B19" s="120" t="s">
        <v>238</v>
      </c>
      <c r="C19" s="71">
        <v>1639723569</v>
      </c>
      <c r="D19" s="69">
        <v>1</v>
      </c>
    </row>
    <row r="20" spans="1:4" x14ac:dyDescent="0.25">
      <c r="A20" s="72"/>
      <c r="B20" s="120" t="s">
        <v>252</v>
      </c>
      <c r="D20" s="69">
        <v>1</v>
      </c>
    </row>
    <row r="21" spans="1:4" x14ac:dyDescent="0.25">
      <c r="A21" s="72" t="s">
        <v>86</v>
      </c>
      <c r="C21" s="73">
        <v>10798719.25</v>
      </c>
      <c r="D21" s="74">
        <v>8</v>
      </c>
    </row>
    <row r="22" spans="1:4" x14ac:dyDescent="0.25">
      <c r="A22" s="72"/>
      <c r="B22" s="120" t="s">
        <v>149</v>
      </c>
      <c r="C22" s="71">
        <v>-0.25</v>
      </c>
      <c r="D22" s="69">
        <v>1</v>
      </c>
    </row>
    <row r="23" spans="1:4" x14ac:dyDescent="0.25">
      <c r="A23" s="72"/>
      <c r="B23" s="120" t="s">
        <v>133</v>
      </c>
      <c r="C23" s="71">
        <v>0</v>
      </c>
      <c r="D23" s="69">
        <v>1</v>
      </c>
    </row>
    <row r="24" spans="1:4" x14ac:dyDescent="0.25">
      <c r="A24" s="72"/>
      <c r="B24" s="120" t="s">
        <v>139</v>
      </c>
      <c r="C24" s="71">
        <v>-0.5</v>
      </c>
      <c r="D24" s="69">
        <v>1</v>
      </c>
    </row>
    <row r="25" spans="1:4" x14ac:dyDescent="0.25">
      <c r="A25" s="72"/>
      <c r="B25" s="120" t="s">
        <v>140</v>
      </c>
      <c r="C25" s="71">
        <v>0</v>
      </c>
      <c r="D25" s="69">
        <v>1</v>
      </c>
    </row>
    <row r="26" spans="1:4" x14ac:dyDescent="0.25">
      <c r="A26" s="72"/>
      <c r="B26" s="120" t="s">
        <v>129</v>
      </c>
      <c r="C26" s="71">
        <v>0</v>
      </c>
      <c r="D26" s="69">
        <v>3</v>
      </c>
    </row>
    <row r="27" spans="1:4" x14ac:dyDescent="0.25">
      <c r="A27" s="72"/>
      <c r="B27" s="120" t="s">
        <v>143</v>
      </c>
      <c r="C27" s="71">
        <v>10798720</v>
      </c>
      <c r="D27" s="69">
        <v>1</v>
      </c>
    </row>
    <row r="28" spans="1:4" x14ac:dyDescent="0.25">
      <c r="A28" s="72" t="s">
        <v>73</v>
      </c>
      <c r="C28" s="73">
        <v>12775723264</v>
      </c>
      <c r="D28" s="74">
        <v>31</v>
      </c>
    </row>
    <row r="29" spans="1:4" x14ac:dyDescent="0.25">
      <c r="A29" s="72"/>
      <c r="B29" s="120" t="s">
        <v>138</v>
      </c>
      <c r="C29" s="71">
        <v>7000300000</v>
      </c>
      <c r="D29" s="69">
        <v>2</v>
      </c>
    </row>
    <row r="30" spans="1:4" x14ac:dyDescent="0.25">
      <c r="A30" s="72"/>
      <c r="B30" s="120" t="s">
        <v>131</v>
      </c>
      <c r="C30" s="71">
        <v>395537016</v>
      </c>
      <c r="D30" s="69">
        <v>1</v>
      </c>
    </row>
    <row r="31" spans="1:4" x14ac:dyDescent="0.25">
      <c r="A31" s="72"/>
      <c r="B31" s="120" t="s">
        <v>149</v>
      </c>
      <c r="C31" s="71">
        <v>2852203157</v>
      </c>
      <c r="D31" s="69">
        <v>5</v>
      </c>
    </row>
    <row r="32" spans="1:4" x14ac:dyDescent="0.25">
      <c r="A32" s="72"/>
      <c r="B32" s="120" t="s">
        <v>136</v>
      </c>
      <c r="C32" s="71">
        <v>232601283</v>
      </c>
      <c r="D32" s="69">
        <v>1</v>
      </c>
    </row>
    <row r="33" spans="1:4" x14ac:dyDescent="0.25">
      <c r="A33" s="72"/>
      <c r="B33" s="120" t="s">
        <v>133</v>
      </c>
      <c r="C33" s="71">
        <v>62391967</v>
      </c>
      <c r="D33" s="69">
        <v>2</v>
      </c>
    </row>
    <row r="34" spans="1:4" x14ac:dyDescent="0.25">
      <c r="A34" s="72"/>
      <c r="B34" s="120" t="s">
        <v>139</v>
      </c>
      <c r="C34" s="71">
        <v>72364627</v>
      </c>
      <c r="D34" s="69">
        <v>1</v>
      </c>
    </row>
    <row r="35" spans="1:4" x14ac:dyDescent="0.25">
      <c r="A35" s="72"/>
      <c r="B35" s="120" t="s">
        <v>134</v>
      </c>
      <c r="C35" s="71">
        <v>1083205739</v>
      </c>
      <c r="D35" s="69">
        <v>3</v>
      </c>
    </row>
    <row r="36" spans="1:4" x14ac:dyDescent="0.25">
      <c r="A36" s="72"/>
      <c r="B36" s="120" t="s">
        <v>128</v>
      </c>
      <c r="C36" s="71">
        <v>151780824</v>
      </c>
      <c r="D36" s="69">
        <v>8</v>
      </c>
    </row>
    <row r="37" spans="1:4" x14ac:dyDescent="0.25">
      <c r="A37" s="72"/>
      <c r="B37" s="120" t="s">
        <v>130</v>
      </c>
      <c r="C37" s="71">
        <v>586812612</v>
      </c>
      <c r="D37" s="69">
        <v>3</v>
      </c>
    </row>
    <row r="38" spans="1:4" x14ac:dyDescent="0.25">
      <c r="A38" s="72"/>
      <c r="B38" s="120" t="s">
        <v>129</v>
      </c>
      <c r="C38" s="71">
        <v>338526039</v>
      </c>
      <c r="D38" s="69">
        <v>5</v>
      </c>
    </row>
    <row r="39" spans="1:4" x14ac:dyDescent="0.25">
      <c r="A39" s="72" t="s">
        <v>87</v>
      </c>
      <c r="C39" s="73">
        <v>98123340850</v>
      </c>
      <c r="D39" s="74">
        <v>20</v>
      </c>
    </row>
    <row r="40" spans="1:4" x14ac:dyDescent="0.25">
      <c r="A40" s="72"/>
      <c r="B40" s="120" t="s">
        <v>132</v>
      </c>
      <c r="C40" s="71">
        <v>6342846620</v>
      </c>
      <c r="D40" s="69">
        <v>2</v>
      </c>
    </row>
    <row r="41" spans="1:4" x14ac:dyDescent="0.25">
      <c r="A41" s="72"/>
      <c r="B41" s="120" t="s">
        <v>131</v>
      </c>
      <c r="C41" s="71">
        <v>45000000000</v>
      </c>
      <c r="D41" s="69">
        <v>3</v>
      </c>
    </row>
    <row r="42" spans="1:4" x14ac:dyDescent="0.25">
      <c r="A42" s="72"/>
      <c r="B42" s="120" t="s">
        <v>149</v>
      </c>
      <c r="C42" s="71">
        <v>32531503400</v>
      </c>
      <c r="D42" s="69">
        <v>6</v>
      </c>
    </row>
    <row r="43" spans="1:4" x14ac:dyDescent="0.25">
      <c r="A43" s="72"/>
      <c r="B43" s="120" t="s">
        <v>133</v>
      </c>
      <c r="C43" s="71">
        <v>0</v>
      </c>
      <c r="D43" s="69">
        <v>1</v>
      </c>
    </row>
    <row r="44" spans="1:4" x14ac:dyDescent="0.25">
      <c r="A44" s="72"/>
      <c r="B44" s="120" t="s">
        <v>139</v>
      </c>
      <c r="C44" s="71">
        <v>315000000</v>
      </c>
      <c r="D44" s="69">
        <v>2</v>
      </c>
    </row>
    <row r="45" spans="1:4" x14ac:dyDescent="0.25">
      <c r="A45" s="72"/>
      <c r="B45" s="120" t="s">
        <v>140</v>
      </c>
      <c r="C45" s="71">
        <v>3882843711</v>
      </c>
      <c r="D45" s="69">
        <v>2</v>
      </c>
    </row>
    <row r="46" spans="1:4" x14ac:dyDescent="0.25">
      <c r="A46" s="72"/>
      <c r="B46" s="120" t="s">
        <v>129</v>
      </c>
      <c r="C46" s="71">
        <v>10051147119</v>
      </c>
      <c r="D46" s="69">
        <v>4</v>
      </c>
    </row>
    <row r="47" spans="1:4" x14ac:dyDescent="0.25">
      <c r="A47" s="72" t="s">
        <v>93</v>
      </c>
      <c r="C47" s="73">
        <v>43465557459</v>
      </c>
      <c r="D47" s="74">
        <v>37</v>
      </c>
    </row>
    <row r="48" spans="1:4" x14ac:dyDescent="0.25">
      <c r="A48" s="72"/>
      <c r="B48" s="120" t="s">
        <v>138</v>
      </c>
      <c r="C48" s="71">
        <v>0</v>
      </c>
      <c r="D48" s="69">
        <v>2</v>
      </c>
    </row>
    <row r="49" spans="1:4" x14ac:dyDescent="0.25">
      <c r="A49" s="72"/>
      <c r="B49" s="120" t="s">
        <v>132</v>
      </c>
      <c r="C49" s="71">
        <v>0</v>
      </c>
      <c r="D49" s="69">
        <v>9</v>
      </c>
    </row>
    <row r="50" spans="1:4" x14ac:dyDescent="0.25">
      <c r="A50" s="72"/>
      <c r="B50" s="120" t="s">
        <v>131</v>
      </c>
      <c r="C50" s="71">
        <v>0</v>
      </c>
      <c r="D50" s="69">
        <v>1</v>
      </c>
    </row>
    <row r="51" spans="1:4" x14ac:dyDescent="0.25">
      <c r="A51" s="72"/>
      <c r="B51" s="120" t="s">
        <v>149</v>
      </c>
      <c r="C51" s="71">
        <v>0</v>
      </c>
      <c r="D51" s="69">
        <v>1</v>
      </c>
    </row>
    <row r="52" spans="1:4" x14ac:dyDescent="0.25">
      <c r="A52" s="72"/>
      <c r="B52" s="120" t="s">
        <v>136</v>
      </c>
      <c r="C52" s="71">
        <v>6174240</v>
      </c>
      <c r="D52" s="69">
        <v>3</v>
      </c>
    </row>
    <row r="53" spans="1:4" x14ac:dyDescent="0.25">
      <c r="A53" s="72"/>
      <c r="B53" s="120" t="s">
        <v>133</v>
      </c>
      <c r="C53" s="71">
        <v>0</v>
      </c>
      <c r="D53" s="69">
        <v>2</v>
      </c>
    </row>
    <row r="54" spans="1:4" x14ac:dyDescent="0.25">
      <c r="A54" s="72"/>
      <c r="B54" s="120" t="s">
        <v>144</v>
      </c>
      <c r="C54" s="71">
        <v>0</v>
      </c>
      <c r="D54" s="69">
        <v>1</v>
      </c>
    </row>
    <row r="55" spans="1:4" x14ac:dyDescent="0.25">
      <c r="A55" s="72"/>
      <c r="B55" s="120" t="s">
        <v>134</v>
      </c>
      <c r="C55" s="71">
        <v>0</v>
      </c>
      <c r="D55" s="69">
        <v>1</v>
      </c>
    </row>
    <row r="56" spans="1:4" x14ac:dyDescent="0.25">
      <c r="A56" s="72"/>
      <c r="B56" s="120" t="s">
        <v>128</v>
      </c>
      <c r="C56" s="71">
        <v>2</v>
      </c>
      <c r="D56" s="69">
        <v>7</v>
      </c>
    </row>
    <row r="57" spans="1:4" x14ac:dyDescent="0.25">
      <c r="A57" s="72"/>
      <c r="B57" s="120" t="s">
        <v>130</v>
      </c>
      <c r="C57" s="71">
        <v>459383217</v>
      </c>
      <c r="D57" s="69">
        <v>4</v>
      </c>
    </row>
    <row r="58" spans="1:4" x14ac:dyDescent="0.25">
      <c r="A58" s="72"/>
      <c r="B58" s="120" t="s">
        <v>129</v>
      </c>
      <c r="C58" s="71">
        <v>43000000000</v>
      </c>
      <c r="D58" s="69">
        <v>6</v>
      </c>
    </row>
    <row r="59" spans="1:4" x14ac:dyDescent="0.25">
      <c r="A59" s="72" t="s">
        <v>88</v>
      </c>
      <c r="C59" s="73">
        <v>5097137634165.2002</v>
      </c>
      <c r="D59" s="74">
        <v>453</v>
      </c>
    </row>
    <row r="60" spans="1:4" x14ac:dyDescent="0.25">
      <c r="A60" s="72"/>
      <c r="B60" s="120" t="s">
        <v>138</v>
      </c>
      <c r="C60" s="71">
        <v>8106152119</v>
      </c>
      <c r="D60" s="69">
        <v>42</v>
      </c>
    </row>
    <row r="61" spans="1:4" x14ac:dyDescent="0.25">
      <c r="A61" s="72"/>
      <c r="B61" s="120" t="s">
        <v>132</v>
      </c>
      <c r="C61" s="71">
        <v>111167329658</v>
      </c>
      <c r="D61" s="69">
        <v>58</v>
      </c>
    </row>
    <row r="62" spans="1:4" x14ac:dyDescent="0.25">
      <c r="A62" s="72"/>
      <c r="B62" s="120" t="s">
        <v>131</v>
      </c>
      <c r="C62" s="71">
        <v>11508129440</v>
      </c>
      <c r="D62" s="69">
        <v>22</v>
      </c>
    </row>
    <row r="63" spans="1:4" x14ac:dyDescent="0.25">
      <c r="A63" s="72"/>
      <c r="B63" s="120" t="s">
        <v>149</v>
      </c>
      <c r="C63" s="71">
        <v>2339497071</v>
      </c>
      <c r="D63" s="69">
        <v>6</v>
      </c>
    </row>
    <row r="64" spans="1:4" x14ac:dyDescent="0.25">
      <c r="A64" s="72"/>
      <c r="B64" s="120" t="s">
        <v>135</v>
      </c>
      <c r="C64" s="71">
        <v>12327471</v>
      </c>
      <c r="D64" s="69">
        <v>1</v>
      </c>
    </row>
    <row r="65" spans="1:4" x14ac:dyDescent="0.25">
      <c r="A65" s="72"/>
      <c r="B65" s="120" t="s">
        <v>136</v>
      </c>
      <c r="C65" s="71">
        <v>4863269223135</v>
      </c>
      <c r="D65" s="69">
        <v>39</v>
      </c>
    </row>
    <row r="66" spans="1:4" x14ac:dyDescent="0.25">
      <c r="A66" s="72"/>
      <c r="B66" s="120" t="s">
        <v>133</v>
      </c>
      <c r="C66" s="71">
        <v>5354544620</v>
      </c>
      <c r="D66" s="69">
        <v>57</v>
      </c>
    </row>
    <row r="67" spans="1:4" x14ac:dyDescent="0.25">
      <c r="A67" s="72"/>
      <c r="B67" s="120" t="s">
        <v>139</v>
      </c>
      <c r="C67" s="71">
        <v>228125913</v>
      </c>
      <c r="D67" s="69">
        <v>4</v>
      </c>
    </row>
    <row r="68" spans="1:4" x14ac:dyDescent="0.25">
      <c r="A68" s="72"/>
      <c r="B68" s="120" t="s">
        <v>134</v>
      </c>
      <c r="C68" s="71">
        <v>1575979724</v>
      </c>
      <c r="D68" s="69">
        <v>11</v>
      </c>
    </row>
    <row r="69" spans="1:4" x14ac:dyDescent="0.25">
      <c r="A69" s="72"/>
      <c r="B69" s="120" t="s">
        <v>128</v>
      </c>
      <c r="C69" s="71">
        <v>16188895946.200001</v>
      </c>
      <c r="D69" s="69">
        <v>56</v>
      </c>
    </row>
    <row r="70" spans="1:4" x14ac:dyDescent="0.25">
      <c r="A70" s="72"/>
      <c r="B70" s="120" t="s">
        <v>130</v>
      </c>
      <c r="C70" s="71">
        <v>9487272717</v>
      </c>
      <c r="D70" s="69">
        <v>55</v>
      </c>
    </row>
    <row r="71" spans="1:4" x14ac:dyDescent="0.25">
      <c r="A71" s="72"/>
      <c r="B71" s="120" t="s">
        <v>129</v>
      </c>
      <c r="C71" s="71">
        <v>67897881351</v>
      </c>
      <c r="D71" s="69">
        <v>100</v>
      </c>
    </row>
    <row r="72" spans="1:4" x14ac:dyDescent="0.25">
      <c r="A72" s="72"/>
      <c r="B72" s="120" t="s">
        <v>238</v>
      </c>
      <c r="C72" s="71">
        <v>2275000</v>
      </c>
      <c r="D72" s="69">
        <v>1</v>
      </c>
    </row>
    <row r="73" spans="1:4" x14ac:dyDescent="0.25">
      <c r="A73" s="72"/>
      <c r="B73" s="120" t="s">
        <v>200</v>
      </c>
      <c r="D73" s="69">
        <v>1</v>
      </c>
    </row>
    <row r="74" spans="1:4" x14ac:dyDescent="0.25">
      <c r="A74" s="72" t="s">
        <v>89</v>
      </c>
      <c r="C74" s="73">
        <v>72673660173.269989</v>
      </c>
      <c r="D74" s="74">
        <v>808</v>
      </c>
    </row>
    <row r="75" spans="1:4" x14ac:dyDescent="0.25">
      <c r="A75" s="72"/>
      <c r="B75" s="120" t="s">
        <v>138</v>
      </c>
      <c r="C75" s="71">
        <v>2093640558</v>
      </c>
      <c r="D75" s="69">
        <v>84</v>
      </c>
    </row>
    <row r="76" spans="1:4" x14ac:dyDescent="0.25">
      <c r="A76" s="72"/>
      <c r="B76" s="120" t="s">
        <v>132</v>
      </c>
      <c r="C76" s="71">
        <v>4759567000.7299995</v>
      </c>
      <c r="D76" s="69">
        <v>72</v>
      </c>
    </row>
    <row r="77" spans="1:4" x14ac:dyDescent="0.25">
      <c r="A77" s="72"/>
      <c r="B77" s="120" t="s">
        <v>131</v>
      </c>
      <c r="C77" s="71">
        <v>2557056040</v>
      </c>
      <c r="D77" s="69">
        <v>32</v>
      </c>
    </row>
    <row r="78" spans="1:4" x14ac:dyDescent="0.25">
      <c r="A78" s="72"/>
      <c r="B78" s="120" t="s">
        <v>147</v>
      </c>
      <c r="C78" s="71">
        <v>31371569</v>
      </c>
      <c r="D78" s="69">
        <v>2</v>
      </c>
    </row>
    <row r="79" spans="1:4" x14ac:dyDescent="0.25">
      <c r="A79" s="72"/>
      <c r="B79" s="120" t="s">
        <v>149</v>
      </c>
      <c r="C79" s="71">
        <v>2739222731</v>
      </c>
      <c r="D79" s="69">
        <v>17</v>
      </c>
    </row>
    <row r="80" spans="1:4" x14ac:dyDescent="0.25">
      <c r="A80" s="72"/>
      <c r="B80" s="120" t="s">
        <v>135</v>
      </c>
      <c r="C80" s="71">
        <v>5056975359</v>
      </c>
      <c r="D80" s="69">
        <v>6</v>
      </c>
    </row>
    <row r="81" spans="1:4" x14ac:dyDescent="0.25">
      <c r="A81" s="72"/>
      <c r="B81" s="120" t="s">
        <v>136</v>
      </c>
      <c r="C81" s="71">
        <v>23769118207</v>
      </c>
      <c r="D81" s="69">
        <v>61</v>
      </c>
    </row>
    <row r="82" spans="1:4" x14ac:dyDescent="0.25">
      <c r="A82" s="72"/>
      <c r="B82" s="120" t="s">
        <v>133</v>
      </c>
      <c r="C82" s="71">
        <v>5563584151</v>
      </c>
      <c r="D82" s="69">
        <v>165</v>
      </c>
    </row>
    <row r="83" spans="1:4" x14ac:dyDescent="0.25">
      <c r="A83" s="72"/>
      <c r="B83" s="120" t="s">
        <v>144</v>
      </c>
      <c r="C83" s="71">
        <v>207824071</v>
      </c>
      <c r="D83" s="69">
        <v>5</v>
      </c>
    </row>
    <row r="84" spans="1:4" x14ac:dyDescent="0.25">
      <c r="A84" s="72"/>
      <c r="B84" s="120" t="s">
        <v>139</v>
      </c>
      <c r="C84" s="71">
        <v>1215168987</v>
      </c>
      <c r="D84" s="69">
        <v>58</v>
      </c>
    </row>
    <row r="85" spans="1:4" x14ac:dyDescent="0.25">
      <c r="A85" s="72"/>
      <c r="B85" s="120" t="s">
        <v>134</v>
      </c>
      <c r="C85" s="71">
        <v>1006631578</v>
      </c>
      <c r="D85" s="69">
        <v>20</v>
      </c>
    </row>
    <row r="86" spans="1:4" x14ac:dyDescent="0.25">
      <c r="A86" s="72"/>
      <c r="B86" s="120" t="s">
        <v>140</v>
      </c>
      <c r="C86" s="71">
        <v>595342610</v>
      </c>
      <c r="D86" s="69">
        <v>6</v>
      </c>
    </row>
    <row r="87" spans="1:4" x14ac:dyDescent="0.25">
      <c r="A87" s="72"/>
      <c r="B87" s="120" t="s">
        <v>128</v>
      </c>
      <c r="C87" s="71">
        <v>2659795389</v>
      </c>
      <c r="D87" s="69">
        <v>49</v>
      </c>
    </row>
    <row r="88" spans="1:4" x14ac:dyDescent="0.25">
      <c r="A88" s="72"/>
      <c r="B88" s="120" t="s">
        <v>130</v>
      </c>
      <c r="C88" s="71">
        <v>8584108549.54</v>
      </c>
      <c r="D88" s="69">
        <v>65</v>
      </c>
    </row>
    <row r="89" spans="1:4" x14ac:dyDescent="0.25">
      <c r="A89" s="72"/>
      <c r="B89" s="120" t="s">
        <v>153</v>
      </c>
      <c r="C89" s="71">
        <v>0</v>
      </c>
      <c r="D89" s="69">
        <v>1</v>
      </c>
    </row>
    <row r="90" spans="1:4" x14ac:dyDescent="0.25">
      <c r="A90" s="72"/>
      <c r="B90" s="120" t="s">
        <v>129</v>
      </c>
      <c r="C90" s="71">
        <v>11824076881</v>
      </c>
      <c r="D90" s="69">
        <v>163</v>
      </c>
    </row>
    <row r="91" spans="1:4" x14ac:dyDescent="0.25">
      <c r="A91" s="72"/>
      <c r="B91" s="120" t="s">
        <v>200</v>
      </c>
      <c r="C91" s="71">
        <v>3964377</v>
      </c>
      <c r="D91" s="69">
        <v>1</v>
      </c>
    </row>
    <row r="92" spans="1:4" x14ac:dyDescent="0.25">
      <c r="A92" s="72"/>
      <c r="B92" s="120" t="s">
        <v>250</v>
      </c>
      <c r="C92" s="71">
        <v>6212115</v>
      </c>
      <c r="D92" s="69">
        <v>1</v>
      </c>
    </row>
    <row r="93" spans="1:4" x14ac:dyDescent="0.25">
      <c r="A93" s="72" t="s">
        <v>90</v>
      </c>
      <c r="C93" s="73">
        <v>149503695252.39383</v>
      </c>
      <c r="D93" s="74">
        <v>706</v>
      </c>
    </row>
    <row r="94" spans="1:4" x14ac:dyDescent="0.25">
      <c r="A94" s="72"/>
      <c r="B94" s="120" t="s">
        <v>138</v>
      </c>
      <c r="C94" s="71">
        <v>19285988</v>
      </c>
      <c r="D94" s="69">
        <v>3</v>
      </c>
    </row>
    <row r="95" spans="1:4" x14ac:dyDescent="0.25">
      <c r="A95" s="72"/>
      <c r="B95" s="120" t="s">
        <v>132</v>
      </c>
      <c r="C95" s="71">
        <v>1659181625.1229017</v>
      </c>
      <c r="D95" s="69">
        <v>5</v>
      </c>
    </row>
    <row r="96" spans="1:4" x14ac:dyDescent="0.25">
      <c r="A96" s="72"/>
      <c r="B96" s="120" t="s">
        <v>131</v>
      </c>
      <c r="C96" s="71">
        <v>11175052595.359867</v>
      </c>
      <c r="D96" s="69">
        <v>44</v>
      </c>
    </row>
    <row r="97" spans="1:4" x14ac:dyDescent="0.25">
      <c r="A97" s="72"/>
      <c r="B97" s="120" t="s">
        <v>137</v>
      </c>
      <c r="C97" s="71">
        <v>71286664</v>
      </c>
      <c r="D97" s="69">
        <v>2</v>
      </c>
    </row>
    <row r="98" spans="1:4" x14ac:dyDescent="0.25">
      <c r="A98" s="72"/>
      <c r="B98" s="120" t="s">
        <v>147</v>
      </c>
      <c r="C98" s="71">
        <v>17000000</v>
      </c>
      <c r="D98" s="69">
        <v>1</v>
      </c>
    </row>
    <row r="99" spans="1:4" x14ac:dyDescent="0.25">
      <c r="A99" s="72"/>
      <c r="B99" s="120" t="s">
        <v>149</v>
      </c>
      <c r="C99" s="71">
        <v>5872236021</v>
      </c>
      <c r="D99" s="69">
        <v>19</v>
      </c>
    </row>
    <row r="100" spans="1:4" x14ac:dyDescent="0.25">
      <c r="A100" s="72"/>
      <c r="B100" s="120" t="s">
        <v>135</v>
      </c>
      <c r="C100" s="71">
        <v>1730215299</v>
      </c>
      <c r="D100" s="69">
        <v>4</v>
      </c>
    </row>
    <row r="101" spans="1:4" x14ac:dyDescent="0.25">
      <c r="A101" s="72"/>
      <c r="B101" s="120" t="s">
        <v>136</v>
      </c>
      <c r="C101" s="71">
        <v>1740967205</v>
      </c>
      <c r="D101" s="69">
        <v>25</v>
      </c>
    </row>
    <row r="102" spans="1:4" x14ac:dyDescent="0.25">
      <c r="A102" s="72"/>
      <c r="B102" s="120" t="s">
        <v>133</v>
      </c>
      <c r="C102" s="71">
        <v>3936492781</v>
      </c>
      <c r="D102" s="69">
        <v>66</v>
      </c>
    </row>
    <row r="103" spans="1:4" x14ac:dyDescent="0.25">
      <c r="A103" s="72"/>
      <c r="B103" s="120" t="s">
        <v>144</v>
      </c>
      <c r="C103" s="71">
        <v>1924172353</v>
      </c>
      <c r="D103" s="69">
        <v>2</v>
      </c>
    </row>
    <row r="104" spans="1:4" x14ac:dyDescent="0.25">
      <c r="A104" s="72"/>
      <c r="B104" s="120" t="s">
        <v>139</v>
      </c>
      <c r="C104" s="71">
        <v>969768791</v>
      </c>
      <c r="D104" s="69">
        <v>20</v>
      </c>
    </row>
    <row r="105" spans="1:4" x14ac:dyDescent="0.25">
      <c r="A105" s="72"/>
      <c r="B105" s="120" t="s">
        <v>134</v>
      </c>
      <c r="C105" s="71">
        <v>6974156832</v>
      </c>
      <c r="D105" s="69">
        <v>35</v>
      </c>
    </row>
    <row r="106" spans="1:4" x14ac:dyDescent="0.25">
      <c r="A106" s="72"/>
      <c r="B106" s="120" t="s">
        <v>140</v>
      </c>
      <c r="C106" s="71">
        <v>560001204</v>
      </c>
      <c r="D106" s="69">
        <v>14</v>
      </c>
    </row>
    <row r="107" spans="1:4" x14ac:dyDescent="0.25">
      <c r="A107" s="72"/>
      <c r="B107" s="120" t="s">
        <v>128</v>
      </c>
      <c r="C107" s="71">
        <v>3238063190</v>
      </c>
      <c r="D107" s="69">
        <v>41</v>
      </c>
    </row>
    <row r="108" spans="1:4" x14ac:dyDescent="0.25">
      <c r="A108" s="72"/>
      <c r="B108" s="120" t="s">
        <v>241</v>
      </c>
      <c r="C108" s="71">
        <v>0</v>
      </c>
      <c r="D108" s="69">
        <v>1</v>
      </c>
    </row>
    <row r="109" spans="1:4" x14ac:dyDescent="0.25">
      <c r="A109" s="72"/>
      <c r="B109" s="120" t="s">
        <v>239</v>
      </c>
      <c r="C109" s="71">
        <v>0</v>
      </c>
      <c r="D109" s="69">
        <v>1</v>
      </c>
    </row>
    <row r="110" spans="1:4" x14ac:dyDescent="0.25">
      <c r="A110" s="72"/>
      <c r="B110" s="120" t="s">
        <v>130</v>
      </c>
      <c r="C110" s="71">
        <v>13428629340.911053</v>
      </c>
      <c r="D110" s="69">
        <v>70</v>
      </c>
    </row>
    <row r="111" spans="1:4" x14ac:dyDescent="0.25">
      <c r="A111" s="72"/>
      <c r="B111" s="120" t="s">
        <v>153</v>
      </c>
      <c r="C111" s="71">
        <v>3503301054</v>
      </c>
      <c r="D111" s="69">
        <v>35</v>
      </c>
    </row>
    <row r="112" spans="1:4" x14ac:dyDescent="0.25">
      <c r="A112" s="72"/>
      <c r="B112" s="120" t="s">
        <v>129</v>
      </c>
      <c r="C112" s="71">
        <v>91950766509</v>
      </c>
      <c r="D112" s="69">
        <v>295</v>
      </c>
    </row>
    <row r="113" spans="1:4" x14ac:dyDescent="0.25">
      <c r="A113" s="72"/>
      <c r="B113" s="120" t="s">
        <v>238</v>
      </c>
      <c r="C113" s="71">
        <v>30000000</v>
      </c>
      <c r="D113" s="69">
        <v>8</v>
      </c>
    </row>
    <row r="114" spans="1:4" x14ac:dyDescent="0.25">
      <c r="A114" s="72"/>
      <c r="B114" s="120" t="s">
        <v>240</v>
      </c>
      <c r="C114" s="71">
        <v>0</v>
      </c>
      <c r="D114" s="69">
        <v>6</v>
      </c>
    </row>
    <row r="115" spans="1:4" x14ac:dyDescent="0.25">
      <c r="A115" s="72"/>
      <c r="B115" s="120" t="s">
        <v>251</v>
      </c>
      <c r="C115" s="71">
        <v>703117800</v>
      </c>
      <c r="D115" s="69">
        <v>9</v>
      </c>
    </row>
    <row r="116" spans="1:4" x14ac:dyDescent="0.25">
      <c r="A116" s="72" t="s">
        <v>91</v>
      </c>
      <c r="C116" s="73">
        <v>632866982</v>
      </c>
      <c r="D116" s="74">
        <v>40</v>
      </c>
    </row>
    <row r="117" spans="1:4" x14ac:dyDescent="0.25">
      <c r="A117" s="72"/>
      <c r="B117" s="120" t="s">
        <v>132</v>
      </c>
      <c r="C117" s="71">
        <v>0</v>
      </c>
      <c r="D117" s="69">
        <v>1</v>
      </c>
    </row>
    <row r="118" spans="1:4" x14ac:dyDescent="0.25">
      <c r="A118" s="72"/>
      <c r="B118" s="120" t="s">
        <v>131</v>
      </c>
      <c r="C118" s="71">
        <v>515376982</v>
      </c>
      <c r="D118" s="69">
        <v>11</v>
      </c>
    </row>
    <row r="119" spans="1:4" x14ac:dyDescent="0.25">
      <c r="A119" s="72"/>
      <c r="B119" s="120" t="s">
        <v>149</v>
      </c>
      <c r="C119" s="71">
        <v>0</v>
      </c>
      <c r="D119" s="69">
        <v>4</v>
      </c>
    </row>
    <row r="120" spans="1:4" x14ac:dyDescent="0.25">
      <c r="A120" s="72"/>
      <c r="B120" s="120" t="s">
        <v>136</v>
      </c>
      <c r="C120" s="71">
        <v>0</v>
      </c>
      <c r="D120" s="69">
        <v>2</v>
      </c>
    </row>
    <row r="121" spans="1:4" x14ac:dyDescent="0.25">
      <c r="A121" s="72"/>
      <c r="B121" s="120" t="s">
        <v>133</v>
      </c>
      <c r="C121" s="71">
        <v>102000000</v>
      </c>
      <c r="D121" s="69">
        <v>7</v>
      </c>
    </row>
    <row r="122" spans="1:4" x14ac:dyDescent="0.25">
      <c r="A122" s="72"/>
      <c r="B122" s="120" t="s">
        <v>134</v>
      </c>
      <c r="C122" s="71">
        <v>10000000</v>
      </c>
      <c r="D122" s="69">
        <v>2</v>
      </c>
    </row>
    <row r="123" spans="1:4" x14ac:dyDescent="0.25">
      <c r="A123" s="72"/>
      <c r="B123" s="120" t="s">
        <v>140</v>
      </c>
      <c r="D123" s="69">
        <v>1</v>
      </c>
    </row>
    <row r="124" spans="1:4" x14ac:dyDescent="0.25">
      <c r="A124" s="72"/>
      <c r="B124" s="120" t="s">
        <v>128</v>
      </c>
      <c r="C124" s="71">
        <v>0</v>
      </c>
      <c r="D124" s="69">
        <v>2</v>
      </c>
    </row>
    <row r="125" spans="1:4" x14ac:dyDescent="0.25">
      <c r="A125" s="72"/>
      <c r="B125" s="120" t="s">
        <v>130</v>
      </c>
      <c r="C125" s="71">
        <v>0</v>
      </c>
      <c r="D125" s="69">
        <v>2</v>
      </c>
    </row>
    <row r="126" spans="1:4" x14ac:dyDescent="0.25">
      <c r="A126" s="72"/>
      <c r="B126" s="120" t="s">
        <v>129</v>
      </c>
      <c r="C126" s="71">
        <v>5490000</v>
      </c>
      <c r="D126" s="69">
        <v>8</v>
      </c>
    </row>
    <row r="127" spans="1:4" x14ac:dyDescent="0.25">
      <c r="A127" s="72" t="s">
        <v>18</v>
      </c>
      <c r="C127" s="73">
        <v>1008479029855.03</v>
      </c>
      <c r="D127" s="74">
        <v>580</v>
      </c>
    </row>
    <row r="128" spans="1:4" x14ac:dyDescent="0.25">
      <c r="A128" s="72"/>
      <c r="B128" s="120" t="s">
        <v>138</v>
      </c>
      <c r="C128" s="71">
        <v>155832254932</v>
      </c>
      <c r="D128" s="69">
        <v>63</v>
      </c>
    </row>
    <row r="129" spans="1:4" x14ac:dyDescent="0.25">
      <c r="A129" s="72"/>
      <c r="B129" s="120" t="s">
        <v>132</v>
      </c>
      <c r="C129" s="71">
        <v>58671871479</v>
      </c>
      <c r="D129" s="69">
        <v>63</v>
      </c>
    </row>
    <row r="130" spans="1:4" x14ac:dyDescent="0.25">
      <c r="A130" s="72"/>
      <c r="B130" s="120" t="s">
        <v>131</v>
      </c>
      <c r="C130" s="71">
        <v>133476404499</v>
      </c>
      <c r="D130" s="69">
        <v>68</v>
      </c>
    </row>
    <row r="131" spans="1:4" x14ac:dyDescent="0.25">
      <c r="A131" s="72"/>
      <c r="B131" s="120" t="s">
        <v>147</v>
      </c>
      <c r="C131" s="71">
        <v>914544663</v>
      </c>
      <c r="D131" s="69">
        <v>1</v>
      </c>
    </row>
    <row r="132" spans="1:4" x14ac:dyDescent="0.25">
      <c r="A132" s="72"/>
      <c r="B132" s="120" t="s">
        <v>149</v>
      </c>
      <c r="C132" s="71">
        <v>134555705675</v>
      </c>
      <c r="D132" s="69">
        <v>10</v>
      </c>
    </row>
    <row r="133" spans="1:4" x14ac:dyDescent="0.25">
      <c r="A133" s="72"/>
      <c r="B133" s="120" t="s">
        <v>135</v>
      </c>
      <c r="C133" s="71">
        <v>12596520110</v>
      </c>
      <c r="D133" s="69">
        <v>1</v>
      </c>
    </row>
    <row r="134" spans="1:4" x14ac:dyDescent="0.25">
      <c r="A134" s="72"/>
      <c r="B134" s="120" t="s">
        <v>136</v>
      </c>
      <c r="C134" s="71">
        <v>64004645161</v>
      </c>
      <c r="D134" s="69">
        <v>47</v>
      </c>
    </row>
    <row r="135" spans="1:4" x14ac:dyDescent="0.25">
      <c r="A135" s="72"/>
      <c r="B135" s="120" t="s">
        <v>133</v>
      </c>
      <c r="C135" s="71">
        <v>228156942656</v>
      </c>
      <c r="D135" s="69">
        <v>116</v>
      </c>
    </row>
    <row r="136" spans="1:4" x14ac:dyDescent="0.25">
      <c r="A136" s="72"/>
      <c r="B136" s="120" t="s">
        <v>144</v>
      </c>
      <c r="C136" s="71">
        <v>3045344245</v>
      </c>
      <c r="D136" s="69">
        <v>4</v>
      </c>
    </row>
    <row r="137" spans="1:4" x14ac:dyDescent="0.25">
      <c r="A137" s="72"/>
      <c r="B137" s="120" t="s">
        <v>139</v>
      </c>
      <c r="C137" s="71">
        <v>5576419415</v>
      </c>
      <c r="D137" s="69">
        <v>7</v>
      </c>
    </row>
    <row r="138" spans="1:4" x14ac:dyDescent="0.25">
      <c r="A138" s="72"/>
      <c r="B138" s="120" t="s">
        <v>134</v>
      </c>
      <c r="C138" s="71">
        <v>24148871154</v>
      </c>
      <c r="D138" s="69">
        <v>20</v>
      </c>
    </row>
    <row r="139" spans="1:4" x14ac:dyDescent="0.25">
      <c r="A139" s="72"/>
      <c r="B139" s="120" t="s">
        <v>140</v>
      </c>
      <c r="C139" s="71">
        <v>50000000</v>
      </c>
      <c r="D139" s="69">
        <v>1</v>
      </c>
    </row>
    <row r="140" spans="1:4" x14ac:dyDescent="0.25">
      <c r="A140" s="72"/>
      <c r="B140" s="120" t="s">
        <v>128</v>
      </c>
      <c r="C140" s="71">
        <v>24481316710</v>
      </c>
      <c r="D140" s="69">
        <v>35</v>
      </c>
    </row>
    <row r="141" spans="1:4" x14ac:dyDescent="0.25">
      <c r="A141" s="72"/>
      <c r="B141" s="120" t="s">
        <v>130</v>
      </c>
      <c r="C141" s="71">
        <v>48755422779.029999</v>
      </c>
      <c r="D141" s="69">
        <v>48</v>
      </c>
    </row>
    <row r="142" spans="1:4" x14ac:dyDescent="0.25">
      <c r="A142" s="72"/>
      <c r="B142" s="120" t="s">
        <v>129</v>
      </c>
      <c r="C142" s="71">
        <v>103938520765</v>
      </c>
      <c r="D142" s="69">
        <v>87</v>
      </c>
    </row>
    <row r="143" spans="1:4" x14ac:dyDescent="0.25">
      <c r="A143" s="72"/>
      <c r="B143" s="120" t="s">
        <v>237</v>
      </c>
      <c r="C143" s="71">
        <v>4852536000</v>
      </c>
      <c r="D143" s="69">
        <v>1</v>
      </c>
    </row>
    <row r="144" spans="1:4" x14ac:dyDescent="0.25">
      <c r="A144" s="72"/>
      <c r="B144" s="120" t="s">
        <v>238</v>
      </c>
      <c r="C144" s="71">
        <v>4115627849</v>
      </c>
      <c r="D144" s="69">
        <v>5</v>
      </c>
    </row>
    <row r="145" spans="1:4" x14ac:dyDescent="0.25">
      <c r="A145" s="72"/>
      <c r="B145" s="120" t="s">
        <v>242</v>
      </c>
      <c r="C145" s="71">
        <v>19044363</v>
      </c>
      <c r="D145" s="69">
        <v>1</v>
      </c>
    </row>
    <row r="146" spans="1:4" x14ac:dyDescent="0.25">
      <c r="A146" s="72"/>
      <c r="B146" s="120" t="s">
        <v>254</v>
      </c>
      <c r="C146" s="71">
        <v>1287037400</v>
      </c>
      <c r="D146" s="69">
        <v>2</v>
      </c>
    </row>
    <row r="147" spans="1:4" x14ac:dyDescent="0.25">
      <c r="A147" s="72" t="s">
        <v>94</v>
      </c>
      <c r="C147" s="73">
        <v>93735556</v>
      </c>
      <c r="D147" s="74">
        <v>17</v>
      </c>
    </row>
    <row r="148" spans="1:4" x14ac:dyDescent="0.25">
      <c r="A148" s="72"/>
      <c r="B148" s="120" t="s">
        <v>149</v>
      </c>
      <c r="C148" s="71">
        <v>0</v>
      </c>
      <c r="D148" s="69">
        <v>1</v>
      </c>
    </row>
    <row r="149" spans="1:4" x14ac:dyDescent="0.25">
      <c r="A149" s="72"/>
      <c r="B149" s="120" t="s">
        <v>136</v>
      </c>
      <c r="C149" s="71">
        <v>85768099</v>
      </c>
      <c r="D149" s="69">
        <v>2</v>
      </c>
    </row>
    <row r="150" spans="1:4" x14ac:dyDescent="0.25">
      <c r="A150" s="72"/>
      <c r="B150" s="120" t="s">
        <v>133</v>
      </c>
      <c r="C150" s="71">
        <v>0</v>
      </c>
      <c r="D150" s="69">
        <v>2</v>
      </c>
    </row>
    <row r="151" spans="1:4" x14ac:dyDescent="0.25">
      <c r="A151" s="72"/>
      <c r="B151" s="120" t="s">
        <v>139</v>
      </c>
      <c r="C151" s="71">
        <v>0</v>
      </c>
      <c r="D151" s="69">
        <v>5</v>
      </c>
    </row>
    <row r="152" spans="1:4" ht="27.75" customHeight="1" x14ac:dyDescent="0.25">
      <c r="A152" s="72"/>
      <c r="B152" s="120" t="s">
        <v>140</v>
      </c>
      <c r="C152" s="71">
        <v>0</v>
      </c>
      <c r="D152" s="69">
        <v>1</v>
      </c>
    </row>
    <row r="153" spans="1:4" s="2" customFormat="1" ht="27.75" customHeight="1" x14ac:dyDescent="0.25">
      <c r="A153" s="72"/>
      <c r="B153" s="120" t="s">
        <v>130</v>
      </c>
      <c r="C153" s="71">
        <v>0</v>
      </c>
      <c r="D153" s="69">
        <v>3</v>
      </c>
    </row>
    <row r="154" spans="1:4" x14ac:dyDescent="0.25">
      <c r="A154" s="72"/>
      <c r="B154" s="120" t="s">
        <v>129</v>
      </c>
      <c r="C154" s="71">
        <v>7967457</v>
      </c>
      <c r="D154" s="69">
        <v>3</v>
      </c>
    </row>
    <row r="155" spans="1:4" x14ac:dyDescent="0.25">
      <c r="A155" s="120" t="s">
        <v>249</v>
      </c>
      <c r="C155" s="71">
        <v>21679343</v>
      </c>
      <c r="D155" s="69">
        <v>1</v>
      </c>
    </row>
    <row r="156" spans="1:4" x14ac:dyDescent="0.25">
      <c r="B156" s="120" t="s">
        <v>136</v>
      </c>
      <c r="C156" s="71">
        <v>21679343</v>
      </c>
      <c r="D156" s="69">
        <v>1</v>
      </c>
    </row>
    <row r="157" spans="1:4" ht="49.5" customHeight="1" x14ac:dyDescent="0.25">
      <c r="A157" s="76" t="s">
        <v>244</v>
      </c>
      <c r="B157" s="75" t="s">
        <v>3</v>
      </c>
      <c r="C157" s="70" t="s">
        <v>247</v>
      </c>
      <c r="D157" s="70" t="s">
        <v>246</v>
      </c>
    </row>
    <row r="158" spans="1:4" x14ac:dyDescent="0.25">
      <c r="A158" s="120" t="s">
        <v>85</v>
      </c>
      <c r="C158" s="71">
        <v>405247870829</v>
      </c>
      <c r="D158" s="69">
        <v>118</v>
      </c>
    </row>
    <row r="159" spans="1:4" x14ac:dyDescent="0.25">
      <c r="B159" s="120" t="s">
        <v>4</v>
      </c>
      <c r="C159" s="71">
        <v>261026586512</v>
      </c>
      <c r="D159" s="69">
        <v>25</v>
      </c>
    </row>
    <row r="160" spans="1:4" x14ac:dyDescent="0.25">
      <c r="B160" s="120" t="s">
        <v>6</v>
      </c>
      <c r="C160" s="71">
        <v>611501672</v>
      </c>
      <c r="D160" s="69">
        <v>6</v>
      </c>
    </row>
    <row r="161" spans="1:4" x14ac:dyDescent="0.25">
      <c r="B161" s="120" t="s">
        <v>5</v>
      </c>
      <c r="C161" s="71">
        <v>78383364330</v>
      </c>
      <c r="D161" s="69">
        <v>43</v>
      </c>
    </row>
    <row r="162" spans="1:4" x14ac:dyDescent="0.25">
      <c r="B162" s="120" t="s">
        <v>7</v>
      </c>
      <c r="C162" s="71">
        <v>65226418315</v>
      </c>
      <c r="D162" s="69">
        <v>44</v>
      </c>
    </row>
    <row r="163" spans="1:4" x14ac:dyDescent="0.25">
      <c r="A163" s="120" t="s">
        <v>86</v>
      </c>
      <c r="C163" s="71">
        <v>10798719.25</v>
      </c>
      <c r="D163" s="69">
        <v>8</v>
      </c>
    </row>
    <row r="164" spans="1:4" x14ac:dyDescent="0.25">
      <c r="B164" s="120" t="s">
        <v>7</v>
      </c>
      <c r="C164" s="71">
        <v>10798719.25</v>
      </c>
      <c r="D164" s="69">
        <v>8</v>
      </c>
    </row>
    <row r="165" spans="1:4" x14ac:dyDescent="0.25">
      <c r="A165" s="120" t="s">
        <v>73</v>
      </c>
      <c r="C165" s="71">
        <v>12775723264</v>
      </c>
      <c r="D165" s="69">
        <v>31</v>
      </c>
    </row>
    <row r="166" spans="1:4" x14ac:dyDescent="0.25">
      <c r="B166" s="120" t="s">
        <v>4</v>
      </c>
      <c r="C166" s="71">
        <v>4268060261</v>
      </c>
      <c r="D166" s="69">
        <v>15</v>
      </c>
    </row>
    <row r="167" spans="1:4" x14ac:dyDescent="0.25">
      <c r="B167" s="120" t="s">
        <v>6</v>
      </c>
      <c r="C167" s="71">
        <v>395537016</v>
      </c>
      <c r="D167" s="69">
        <v>1</v>
      </c>
    </row>
    <row r="168" spans="1:4" x14ac:dyDescent="0.25">
      <c r="B168" s="120" t="s">
        <v>5</v>
      </c>
      <c r="C168" s="71">
        <v>401975766</v>
      </c>
      <c r="D168" s="69">
        <v>5</v>
      </c>
    </row>
    <row r="169" spans="1:4" x14ac:dyDescent="0.25">
      <c r="B169" s="120" t="s">
        <v>7</v>
      </c>
      <c r="C169" s="71">
        <v>7710150221</v>
      </c>
      <c r="D169" s="69">
        <v>10</v>
      </c>
    </row>
    <row r="170" spans="1:4" x14ac:dyDescent="0.25">
      <c r="A170" s="120" t="s">
        <v>87</v>
      </c>
      <c r="C170" s="71">
        <v>98123340850</v>
      </c>
      <c r="D170" s="69">
        <v>20</v>
      </c>
    </row>
    <row r="171" spans="1:4" x14ac:dyDescent="0.25">
      <c r="B171" s="120" t="s">
        <v>4</v>
      </c>
      <c r="C171" s="71">
        <v>3964776349</v>
      </c>
      <c r="D171" s="69">
        <v>3</v>
      </c>
    </row>
    <row r="172" spans="1:4" x14ac:dyDescent="0.25">
      <c r="B172" s="120" t="s">
        <v>6</v>
      </c>
      <c r="C172" s="71">
        <v>315000000</v>
      </c>
      <c r="D172" s="69">
        <v>1</v>
      </c>
    </row>
    <row r="173" spans="1:4" x14ac:dyDescent="0.25">
      <c r="B173" s="120" t="s">
        <v>5</v>
      </c>
      <c r="C173" s="71">
        <v>36418721040</v>
      </c>
      <c r="D173" s="69">
        <v>4</v>
      </c>
    </row>
    <row r="174" spans="1:4" x14ac:dyDescent="0.25">
      <c r="B174" s="120" t="s">
        <v>7</v>
      </c>
      <c r="C174" s="71">
        <v>57424843461</v>
      </c>
      <c r="D174" s="69">
        <v>12</v>
      </c>
    </row>
    <row r="175" spans="1:4" x14ac:dyDescent="0.25">
      <c r="A175" s="120" t="s">
        <v>93</v>
      </c>
      <c r="C175" s="71">
        <v>43465557459</v>
      </c>
      <c r="D175" s="69">
        <v>37</v>
      </c>
    </row>
    <row r="176" spans="1:4" x14ac:dyDescent="0.25">
      <c r="B176" s="120" t="s">
        <v>4</v>
      </c>
      <c r="C176" s="71">
        <v>0</v>
      </c>
      <c r="D176" s="69">
        <v>7</v>
      </c>
    </row>
    <row r="177" spans="1:4" x14ac:dyDescent="0.25">
      <c r="B177" s="120" t="s">
        <v>6</v>
      </c>
      <c r="C177" s="71">
        <v>0</v>
      </c>
      <c r="D177" s="69">
        <v>3</v>
      </c>
    </row>
    <row r="178" spans="1:4" x14ac:dyDescent="0.25">
      <c r="B178" s="120" t="s">
        <v>5</v>
      </c>
      <c r="C178" s="71">
        <v>459383217</v>
      </c>
      <c r="D178" s="69">
        <v>9</v>
      </c>
    </row>
    <row r="179" spans="1:4" x14ac:dyDescent="0.25">
      <c r="B179" s="120" t="s">
        <v>7</v>
      </c>
      <c r="C179" s="71">
        <v>43006174242</v>
      </c>
      <c r="D179" s="69">
        <v>18</v>
      </c>
    </row>
    <row r="180" spans="1:4" x14ac:dyDescent="0.25">
      <c r="A180" s="120" t="s">
        <v>88</v>
      </c>
      <c r="C180" s="71">
        <v>5097137634165.2002</v>
      </c>
      <c r="D180" s="69">
        <v>453</v>
      </c>
    </row>
    <row r="181" spans="1:4" x14ac:dyDescent="0.25">
      <c r="B181" s="120" t="s">
        <v>4</v>
      </c>
      <c r="C181" s="71">
        <v>116616031739</v>
      </c>
      <c r="D181" s="69">
        <v>70</v>
      </c>
    </row>
    <row r="182" spans="1:4" x14ac:dyDescent="0.25">
      <c r="B182" s="120" t="s">
        <v>6</v>
      </c>
      <c r="C182" s="71">
        <v>1696246905</v>
      </c>
      <c r="D182" s="69">
        <v>22</v>
      </c>
    </row>
    <row r="183" spans="1:4" x14ac:dyDescent="0.25">
      <c r="B183" s="120" t="s">
        <v>5</v>
      </c>
      <c r="C183" s="71">
        <v>96199204859</v>
      </c>
      <c r="D183" s="69">
        <v>163</v>
      </c>
    </row>
    <row r="184" spans="1:4" x14ac:dyDescent="0.25">
      <c r="B184" s="120" t="s">
        <v>7</v>
      </c>
      <c r="C184" s="71">
        <v>4882626150662.2002</v>
      </c>
      <c r="D184" s="69">
        <v>198</v>
      </c>
    </row>
    <row r="185" spans="1:4" x14ac:dyDescent="0.25">
      <c r="A185" s="120" t="s">
        <v>89</v>
      </c>
      <c r="C185" s="71">
        <v>72673660173.269989</v>
      </c>
      <c r="D185" s="69">
        <v>808</v>
      </c>
    </row>
    <row r="186" spans="1:4" x14ac:dyDescent="0.25">
      <c r="B186" s="120" t="s">
        <v>4</v>
      </c>
      <c r="C186" s="71">
        <v>8046789044.7299995</v>
      </c>
      <c r="D186" s="69">
        <v>133</v>
      </c>
    </row>
    <row r="187" spans="1:4" x14ac:dyDescent="0.25">
      <c r="B187" s="120" t="s">
        <v>6</v>
      </c>
      <c r="C187" s="71">
        <v>1647564041</v>
      </c>
      <c r="D187" s="69">
        <v>41</v>
      </c>
    </row>
    <row r="188" spans="1:4" x14ac:dyDescent="0.25">
      <c r="B188" s="120" t="s">
        <v>5</v>
      </c>
      <c r="C188" s="71">
        <v>16863222299</v>
      </c>
      <c r="D188" s="69">
        <v>185</v>
      </c>
    </row>
    <row r="189" spans="1:4" x14ac:dyDescent="0.25">
      <c r="B189" s="120" t="s">
        <v>7</v>
      </c>
      <c r="C189" s="71">
        <v>46116084788.540001</v>
      </c>
      <c r="D189" s="69">
        <v>449</v>
      </c>
    </row>
    <row r="190" spans="1:4" x14ac:dyDescent="0.25">
      <c r="A190" s="120" t="s">
        <v>90</v>
      </c>
      <c r="C190" s="71">
        <v>149503695252.39383</v>
      </c>
      <c r="D190" s="69">
        <v>706</v>
      </c>
    </row>
    <row r="191" spans="1:4" x14ac:dyDescent="0.25">
      <c r="B191" s="120" t="s">
        <v>4</v>
      </c>
      <c r="C191" s="71">
        <v>84725239163.393829</v>
      </c>
      <c r="D191" s="69">
        <v>277</v>
      </c>
    </row>
    <row r="192" spans="1:4" x14ac:dyDescent="0.25">
      <c r="B192" s="120" t="s">
        <v>6</v>
      </c>
      <c r="C192" s="71">
        <v>2529179794</v>
      </c>
      <c r="D192" s="69">
        <v>20</v>
      </c>
    </row>
    <row r="193" spans="1:4" x14ac:dyDescent="0.25">
      <c r="B193" s="120" t="s">
        <v>5</v>
      </c>
      <c r="C193" s="71">
        <v>36560162478</v>
      </c>
      <c r="D193" s="69">
        <v>174</v>
      </c>
    </row>
    <row r="194" spans="1:4" x14ac:dyDescent="0.25">
      <c r="B194" s="120" t="s">
        <v>7</v>
      </c>
      <c r="C194" s="71">
        <v>25689113817</v>
      </c>
      <c r="D194" s="69">
        <v>235</v>
      </c>
    </row>
    <row r="195" spans="1:4" x14ac:dyDescent="0.25">
      <c r="A195" s="120" t="s">
        <v>91</v>
      </c>
      <c r="C195" s="71">
        <v>632866982</v>
      </c>
      <c r="D195" s="69">
        <v>40</v>
      </c>
    </row>
    <row r="196" spans="1:4" x14ac:dyDescent="0.25">
      <c r="B196" s="120" t="s">
        <v>4</v>
      </c>
      <c r="C196" s="71">
        <v>0</v>
      </c>
      <c r="D196" s="69">
        <v>4</v>
      </c>
    </row>
    <row r="197" spans="1:4" x14ac:dyDescent="0.25">
      <c r="B197" s="120" t="s">
        <v>6</v>
      </c>
      <c r="C197" s="71">
        <v>0</v>
      </c>
      <c r="D197" s="69">
        <v>3</v>
      </c>
    </row>
    <row r="198" spans="1:4" x14ac:dyDescent="0.25">
      <c r="B198" s="120" t="s">
        <v>5</v>
      </c>
      <c r="C198" s="71">
        <v>112000000</v>
      </c>
      <c r="D198" s="69">
        <v>12</v>
      </c>
    </row>
    <row r="199" spans="1:4" x14ac:dyDescent="0.25">
      <c r="B199" s="120" t="s">
        <v>7</v>
      </c>
      <c r="C199" s="71">
        <v>520866982</v>
      </c>
      <c r="D199" s="69">
        <v>21</v>
      </c>
    </row>
    <row r="200" spans="1:4" x14ac:dyDescent="0.25">
      <c r="A200" s="120" t="s">
        <v>18</v>
      </c>
      <c r="C200" s="71">
        <v>1008479029855.03</v>
      </c>
      <c r="D200" s="69">
        <v>580</v>
      </c>
    </row>
    <row r="201" spans="1:4" x14ac:dyDescent="0.25">
      <c r="B201" s="120" t="s">
        <v>4</v>
      </c>
      <c r="C201" s="71">
        <v>253251112545</v>
      </c>
      <c r="D201" s="69">
        <v>71</v>
      </c>
    </row>
    <row r="202" spans="1:4" x14ac:dyDescent="0.25">
      <c r="B202" s="120" t="s">
        <v>6</v>
      </c>
      <c r="C202" s="71">
        <v>101140859002</v>
      </c>
      <c r="D202" s="69">
        <v>28</v>
      </c>
    </row>
    <row r="203" spans="1:4" x14ac:dyDescent="0.25">
      <c r="B203" s="120" t="s">
        <v>5</v>
      </c>
      <c r="C203" s="71">
        <v>357221828532.03003</v>
      </c>
      <c r="D203" s="69">
        <v>230</v>
      </c>
    </row>
    <row r="204" spans="1:4" x14ac:dyDescent="0.25">
      <c r="B204" s="120" t="s">
        <v>7</v>
      </c>
      <c r="C204" s="71">
        <v>296865229776</v>
      </c>
      <c r="D204" s="69">
        <v>251</v>
      </c>
    </row>
    <row r="205" spans="1:4" x14ac:dyDescent="0.25">
      <c r="A205" s="120" t="s">
        <v>94</v>
      </c>
      <c r="C205" s="71">
        <v>93735556</v>
      </c>
      <c r="D205" s="69">
        <v>17</v>
      </c>
    </row>
    <row r="206" spans="1:4" x14ac:dyDescent="0.25">
      <c r="B206" s="120" t="s">
        <v>4</v>
      </c>
      <c r="C206" s="71">
        <v>7967457</v>
      </c>
      <c r="D206" s="69">
        <v>2</v>
      </c>
    </row>
    <row r="207" spans="1:4" x14ac:dyDescent="0.25">
      <c r="B207" s="120" t="s">
        <v>6</v>
      </c>
      <c r="D207" s="69">
        <v>2</v>
      </c>
    </row>
    <row r="208" spans="1:4" x14ac:dyDescent="0.25">
      <c r="B208" s="120" t="s">
        <v>5</v>
      </c>
      <c r="C208" s="71">
        <v>85768099</v>
      </c>
      <c r="D208" s="69">
        <v>8</v>
      </c>
    </row>
    <row r="209" spans="1:4" x14ac:dyDescent="0.25">
      <c r="B209" s="120" t="s">
        <v>7</v>
      </c>
      <c r="C209" s="71">
        <v>0</v>
      </c>
      <c r="D209" s="69">
        <v>5</v>
      </c>
    </row>
    <row r="210" spans="1:4" x14ac:dyDescent="0.25">
      <c r="A210" s="120" t="s">
        <v>249</v>
      </c>
      <c r="C210" s="71">
        <v>21679343</v>
      </c>
      <c r="D210" s="69">
        <v>1</v>
      </c>
    </row>
    <row r="211" spans="1:4" x14ac:dyDescent="0.25">
      <c r="B211" s="120" t="s">
        <v>7</v>
      </c>
      <c r="C211" s="71">
        <v>21679343</v>
      </c>
      <c r="D211" s="69">
        <v>1</v>
      </c>
    </row>
    <row r="212" spans="1:4" x14ac:dyDescent="0.25">
      <c r="A212" s="120" t="s">
        <v>92</v>
      </c>
      <c r="C212" s="71">
        <v>38166409</v>
      </c>
      <c r="D212" s="69">
        <v>1</v>
      </c>
    </row>
    <row r="213" spans="1:4" x14ac:dyDescent="0.25">
      <c r="B213" s="120" t="s">
        <v>5</v>
      </c>
      <c r="C213" s="71">
        <v>38166409</v>
      </c>
      <c r="D213" s="69">
        <v>1</v>
      </c>
    </row>
    <row r="214" spans="1:4" x14ac:dyDescent="0.25">
      <c r="A214" s="120" t="s">
        <v>253</v>
      </c>
      <c r="C214" s="71">
        <v>15023631</v>
      </c>
      <c r="D214" s="69">
        <v>2</v>
      </c>
    </row>
    <row r="215" spans="1:4" x14ac:dyDescent="0.25">
      <c r="B215" s="120" t="s">
        <v>5</v>
      </c>
      <c r="C215" s="71">
        <v>15023631</v>
      </c>
      <c r="D215" s="69">
        <v>1</v>
      </c>
    </row>
    <row r="216" spans="1:4" x14ac:dyDescent="0.25">
      <c r="B216" s="120" t="s">
        <v>7</v>
      </c>
      <c r="C216" s="71">
        <v>0</v>
      </c>
      <c r="D216" s="69">
        <v>1</v>
      </c>
    </row>
    <row r="217" spans="1:4" x14ac:dyDescent="0.25">
      <c r="A217" s="120" t="s">
        <v>243</v>
      </c>
      <c r="C217" s="71">
        <v>6888218782488.1426</v>
      </c>
      <c r="D217" s="69">
        <v>2822</v>
      </c>
    </row>
    <row r="218" spans="1:4" x14ac:dyDescent="0.25">
      <c r="C218"/>
    </row>
    <row r="219" spans="1:4" x14ac:dyDescent="0.25">
      <c r="C219"/>
    </row>
    <row r="220" spans="1:4" x14ac:dyDescent="0.25">
      <c r="C220"/>
    </row>
  </sheetData>
  <mergeCells count="1">
    <mergeCell ref="A2:D2"/>
  </mergeCells>
  <pageMargins left="0.7" right="0.7" top="0.75" bottom="0.75" header="0.3" footer="0.3"/>
  <pageSetup orientation="portrait" horizontalDpi="4294967295" verticalDpi="4294967295"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4" tint="0.39997558519241921"/>
  </sheetPr>
  <dimension ref="A1:AL4163"/>
  <sheetViews>
    <sheetView showGridLines="0" tabSelected="1" topLeftCell="I2798" zoomScale="115" zoomScaleNormal="115" workbookViewId="0">
      <selection activeCell="AU2800" sqref="AU2800"/>
    </sheetView>
  </sheetViews>
  <sheetFormatPr baseColWidth="10" defaultRowHeight="15" x14ac:dyDescent="0.25"/>
  <cols>
    <col min="1" max="1" width="7" style="115" customWidth="1"/>
    <col min="2" max="2" width="23.5703125" style="138" customWidth="1"/>
    <col min="3" max="3" width="29" style="130" customWidth="1"/>
    <col min="4" max="4" width="31.7109375" style="134" customWidth="1"/>
    <col min="5" max="5" width="32.42578125" style="134" customWidth="1"/>
    <col min="6" max="6" width="38.7109375" style="134" customWidth="1"/>
    <col min="7" max="7" width="35.42578125" style="134" customWidth="1"/>
    <col min="8" max="8" width="19.28515625" style="117" customWidth="1"/>
    <col min="9" max="9" width="20.42578125" style="116" customWidth="1"/>
    <col min="10" max="10" width="30.85546875" style="296" customWidth="1"/>
    <col min="11" max="11" width="26.85546875" style="118" hidden="1" customWidth="1"/>
    <col min="12" max="12" width="35.140625" style="134" hidden="1" customWidth="1"/>
    <col min="13" max="13" width="20.140625" style="132" hidden="1" customWidth="1"/>
    <col min="14" max="14" width="37.85546875" style="134" hidden="1" customWidth="1"/>
    <col min="15" max="15" width="33.5703125" style="134" hidden="1" customWidth="1"/>
    <col min="16" max="16" width="27.42578125" style="134" hidden="1" customWidth="1"/>
    <col min="17" max="17" width="44" style="134" hidden="1" customWidth="1"/>
    <col min="18" max="18" width="39.140625" style="134" hidden="1" customWidth="1"/>
    <col min="19" max="19" width="24.85546875" style="131" hidden="1" customWidth="1"/>
    <col min="20" max="20" width="22.42578125" style="152" hidden="1" customWidth="1"/>
    <col min="21" max="21" width="53" style="134" hidden="1" customWidth="1"/>
    <col min="22" max="22" width="63.5703125" style="134" hidden="1" customWidth="1"/>
    <col min="23" max="23" width="17" style="156" hidden="1" customWidth="1"/>
    <col min="24" max="24" width="21.5703125" style="157" hidden="1" customWidth="1"/>
    <col min="25" max="25" width="15.7109375" style="158" hidden="1" customWidth="1"/>
    <col min="26" max="26" width="26.28515625" style="157" hidden="1" customWidth="1"/>
    <col min="27" max="27" width="26.140625" style="159" hidden="1" customWidth="1"/>
    <col min="28" max="28" width="25.85546875" style="160" hidden="1" customWidth="1"/>
    <col min="29" max="29" width="19.85546875" style="160" hidden="1" customWidth="1"/>
    <col min="30" max="30" width="22.28515625" style="156" hidden="1" customWidth="1"/>
    <col min="31" max="31" width="17.5703125" style="161" hidden="1" customWidth="1"/>
    <col min="32" max="32" width="23.5703125" style="159" hidden="1" customWidth="1"/>
    <col min="33" max="33" width="18.28515625" style="162" hidden="1" customWidth="1"/>
    <col min="34" max="34" width="20.5703125" style="163" hidden="1" customWidth="1"/>
    <col min="35" max="35" width="22.42578125" style="164" hidden="1" customWidth="1"/>
    <col min="36" max="36" width="19" style="164" hidden="1" customWidth="1"/>
    <col min="37" max="37" width="37.140625" style="165" hidden="1" customWidth="1"/>
    <col min="38" max="38" width="0" style="115" hidden="1" customWidth="1"/>
    <col min="39" max="16384" width="11.42578125" style="115"/>
  </cols>
  <sheetData>
    <row r="1" spans="1:37" s="104" customFormat="1" ht="88.5" customHeight="1" x14ac:dyDescent="0.25">
      <c r="A1" s="150" t="s">
        <v>11</v>
      </c>
      <c r="B1" s="141" t="s">
        <v>12</v>
      </c>
      <c r="C1" s="108" t="s">
        <v>228</v>
      </c>
      <c r="D1" s="141" t="s">
        <v>232</v>
      </c>
      <c r="E1" s="141" t="s">
        <v>233</v>
      </c>
      <c r="F1" s="141" t="s">
        <v>234</v>
      </c>
      <c r="G1" s="141" t="s">
        <v>235</v>
      </c>
      <c r="H1" s="114" t="s">
        <v>2</v>
      </c>
      <c r="I1" s="167" t="s">
        <v>3</v>
      </c>
      <c r="J1" s="291" t="s">
        <v>231</v>
      </c>
      <c r="K1" s="143" t="s">
        <v>236</v>
      </c>
      <c r="L1" s="141" t="s">
        <v>225</v>
      </c>
      <c r="M1" s="144" t="s">
        <v>42</v>
      </c>
      <c r="N1" s="141" t="s">
        <v>13</v>
      </c>
      <c r="O1" s="141" t="s">
        <v>226</v>
      </c>
      <c r="P1" s="141" t="s">
        <v>33</v>
      </c>
      <c r="Q1" s="141" t="s">
        <v>229</v>
      </c>
      <c r="R1" s="141" t="s">
        <v>14</v>
      </c>
      <c r="S1" s="140" t="s">
        <v>15</v>
      </c>
      <c r="T1" s="168" t="s">
        <v>16</v>
      </c>
      <c r="U1" s="141" t="s">
        <v>227</v>
      </c>
      <c r="V1" s="141" t="s">
        <v>197</v>
      </c>
      <c r="W1" s="146" t="s">
        <v>29</v>
      </c>
      <c r="X1" s="140" t="s">
        <v>230</v>
      </c>
      <c r="Y1" s="141" t="s">
        <v>28</v>
      </c>
      <c r="Z1" s="140" t="s">
        <v>84</v>
      </c>
      <c r="AA1" s="147" t="s">
        <v>8</v>
      </c>
      <c r="AB1" s="145" t="s">
        <v>31</v>
      </c>
      <c r="AC1" s="145" t="s">
        <v>30</v>
      </c>
      <c r="AD1" s="146" t="s">
        <v>38</v>
      </c>
      <c r="AE1" s="148" t="s">
        <v>41</v>
      </c>
      <c r="AF1" s="147" t="s">
        <v>9</v>
      </c>
      <c r="AG1" s="142" t="s">
        <v>32</v>
      </c>
      <c r="AH1" s="143" t="s">
        <v>2</v>
      </c>
      <c r="AI1" s="109" t="s">
        <v>3</v>
      </c>
      <c r="AJ1" s="109" t="s">
        <v>10</v>
      </c>
      <c r="AK1" s="149" t="s">
        <v>35</v>
      </c>
    </row>
    <row r="2" spans="1:37" ht="30" customHeight="1" x14ac:dyDescent="0.25">
      <c r="A2" s="115">
        <v>1</v>
      </c>
      <c r="B2" s="79" t="s">
        <v>255</v>
      </c>
      <c r="C2" s="85" t="s">
        <v>315</v>
      </c>
      <c r="D2" s="182" t="s">
        <v>0</v>
      </c>
      <c r="E2" s="68" t="s">
        <v>0</v>
      </c>
      <c r="F2" s="68" t="s">
        <v>0</v>
      </c>
      <c r="G2" s="121" t="s">
        <v>0</v>
      </c>
      <c r="H2" s="169">
        <f t="shared" ref="H2:H65" si="0">+IFERROR(AH2,"")</f>
        <v>1</v>
      </c>
      <c r="I2" s="170" t="str">
        <f t="shared" ref="I2:I65" si="1">+IFERROR(AI2,"")</f>
        <v>ALTA</v>
      </c>
      <c r="J2" s="292">
        <v>8781588.7300000004</v>
      </c>
      <c r="K2" s="125">
        <v>1</v>
      </c>
      <c r="L2" s="83" t="s">
        <v>132</v>
      </c>
      <c r="M2" s="188">
        <v>0</v>
      </c>
      <c r="N2" s="83" t="s">
        <v>405</v>
      </c>
      <c r="O2" s="189" t="s">
        <v>405</v>
      </c>
      <c r="P2" s="83" t="s">
        <v>406</v>
      </c>
      <c r="Q2" s="83" t="s">
        <v>223</v>
      </c>
      <c r="R2" s="84">
        <v>42760</v>
      </c>
      <c r="S2" s="84">
        <v>42760</v>
      </c>
      <c r="T2" s="91">
        <v>48233</v>
      </c>
      <c r="U2" s="82" t="s">
        <v>76</v>
      </c>
      <c r="V2" s="82" t="s">
        <v>468</v>
      </c>
      <c r="W2" s="171">
        <v>44074</v>
      </c>
      <c r="X2" s="172" t="e">
        <f>+CONCATENATE(TEXT(#REF!,"yyyy"),"-",TEXT(#REF!,"mm"))</f>
        <v>#REF!</v>
      </c>
      <c r="Y2" s="173" t="str">
        <f>+TRIM(LEFT(P2,2))</f>
        <v>8</v>
      </c>
      <c r="Z2" s="172" t="str">
        <f>CONCATENATE(YEAR(EDATE(W2,-1)),"-",TEXT(MONTH(EDATE(W2,-1)),"00"))</f>
        <v>2020-07</v>
      </c>
      <c r="AA2" s="170" t="e">
        <f>+VLOOKUP(Z2,#REF!,2,FALSE)/VLOOKUP(X2,#REF!,2,FALSE)</f>
        <v>#REF!</v>
      </c>
      <c r="AB2" s="174" t="e">
        <f t="shared" ref="AB2:AB65" si="2">+AA2*J2</f>
        <v>#REF!</v>
      </c>
      <c r="AC2" s="174" t="e">
        <f t="shared" ref="AC2:AC65" si="3">+AB2*K2</f>
        <v>#REF!</v>
      </c>
      <c r="AD2" s="175" t="e">
        <f>+#REF!+365*Y2</f>
        <v>#REF!</v>
      </c>
      <c r="AE2" s="176" t="e">
        <f>+(AD2-W2)/365</f>
        <v>#REF!</v>
      </c>
      <c r="AF2" s="170" t="e">
        <f>+VLOOKUP(CONCATENATE(TEXT(W2,"yyyy"),"-",TEXT(W2,"mm")),#REF!,2,0)</f>
        <v>#REF!</v>
      </c>
      <c r="AG2" s="177" t="e">
        <f>+(AC2*(1+'INFLAC PROYECTADA'!$B$8)^(AE2))/((1+DEMANDADO!AF2)^(AE2))</f>
        <v>#REF!</v>
      </c>
      <c r="AH2" s="169">
        <f>(0.2*VLOOKUP(D2,'%.'!$A$1:$B$4,2,FALSE))+(0.35*VLOOKUP(E2,'%.'!$A$1:$B$4,2,FALSE))+(0.1*VLOOKUP(F2,'%.'!$A$1:$B$4,2,FALSE))+(0.35*VLOOKUP(G2,'%.'!$A$1:$B$4,2,FALSE))</f>
        <v>1</v>
      </c>
      <c r="AI2" s="128" t="str">
        <f>+IF(AH2&gt;0.5,"ALTA",IF(AH2&gt;0.25,"MEDIA",IF(AH2&gt;=0.1,"BAJA",IF(AH2&lt;0.1,"REMOTA"))))</f>
        <v>ALTA</v>
      </c>
      <c r="AJ2" s="128" t="str">
        <f>+IF(M2&gt;0,"Provisión contable",IF(AH2&gt;50%,"Provisión contable",IF(AH2&lt;10%,"No se registra","Cuentas de Orden")))</f>
        <v>Provisión contable</v>
      </c>
      <c r="AK2" s="178" t="e">
        <f>+IF(M2&gt;0,M2,IF(AJ2="Provisión Contable",AG2,0)+IF(AJ2="Cuentas de Orden",AG2,0))</f>
        <v>#REF!</v>
      </c>
    </row>
    <row r="3" spans="1:37" ht="30" customHeight="1" x14ac:dyDescent="0.25">
      <c r="A3" s="115">
        <v>2</v>
      </c>
      <c r="B3" s="79" t="s">
        <v>256</v>
      </c>
      <c r="C3" s="85" t="s">
        <v>316</v>
      </c>
      <c r="D3" s="68" t="s">
        <v>1</v>
      </c>
      <c r="E3" s="68" t="s">
        <v>1</v>
      </c>
      <c r="F3" s="68" t="s">
        <v>1</v>
      </c>
      <c r="G3" s="121" t="s">
        <v>1</v>
      </c>
      <c r="H3" s="169">
        <f t="shared" si="0"/>
        <v>0.05</v>
      </c>
      <c r="I3" s="170" t="str">
        <f t="shared" si="1"/>
        <v>REMOTA</v>
      </c>
      <c r="J3" s="292">
        <v>25104000</v>
      </c>
      <c r="K3" s="125">
        <v>0</v>
      </c>
      <c r="L3" s="82" t="s">
        <v>133</v>
      </c>
      <c r="M3" s="188">
        <v>0</v>
      </c>
      <c r="N3" s="83" t="s">
        <v>405</v>
      </c>
      <c r="O3" s="189" t="s">
        <v>405</v>
      </c>
      <c r="P3" s="83">
        <v>4</v>
      </c>
      <c r="Q3" s="83" t="s">
        <v>223</v>
      </c>
      <c r="R3" s="84">
        <v>42760</v>
      </c>
      <c r="S3" s="84">
        <v>42760</v>
      </c>
      <c r="T3" s="91">
        <v>48233</v>
      </c>
      <c r="U3" s="87" t="s">
        <v>171</v>
      </c>
      <c r="V3" s="82" t="s">
        <v>469</v>
      </c>
      <c r="W3" s="171">
        <v>44074</v>
      </c>
      <c r="X3" s="172" t="e">
        <f>+CONCATENATE(TEXT(#REF!,"yyyy"),"-",TEXT(#REF!,"mm"))</f>
        <v>#REF!</v>
      </c>
      <c r="Y3" s="173" t="str">
        <f t="shared" ref="Y3:Y66" si="4">+TRIM(LEFT(P3,2))</f>
        <v>4</v>
      </c>
      <c r="Z3" s="172" t="str">
        <f t="shared" ref="Z3:Z66" si="5">CONCATENATE(YEAR(EDATE(W3,-1)),"-",TEXT(MONTH(EDATE(W3,-1)),"00"))</f>
        <v>2020-07</v>
      </c>
      <c r="AA3" s="170" t="e">
        <f>+VLOOKUP(Z3,#REF!,2,FALSE)/VLOOKUP(X3,#REF!,2,FALSE)</f>
        <v>#REF!</v>
      </c>
      <c r="AB3" s="174" t="e">
        <f t="shared" si="2"/>
        <v>#REF!</v>
      </c>
      <c r="AC3" s="174" t="e">
        <f t="shared" si="3"/>
        <v>#REF!</v>
      </c>
      <c r="AD3" s="175" t="e">
        <f>+#REF!+365*Y3</f>
        <v>#REF!</v>
      </c>
      <c r="AE3" s="176" t="e">
        <f t="shared" ref="AE3:AE66" si="6">+(AD3-W3)/365</f>
        <v>#REF!</v>
      </c>
      <c r="AF3" s="170" t="e">
        <f>+VLOOKUP(CONCATENATE(TEXT(W3,"yyyy"),"-",TEXT(W3,"mm")),#REF!,2,0)</f>
        <v>#REF!</v>
      </c>
      <c r="AG3" s="177" t="e">
        <f>+(AC3*(1+'INFLAC PROYECTADA'!$B$8)^(AE3))/((1+DEMANDADO!AF3)^(AE3))</f>
        <v>#REF!</v>
      </c>
      <c r="AH3" s="169">
        <f>(0.2*VLOOKUP(D3,'%.'!$A$1:$B$4,2,FALSE))+(0.35*VLOOKUP(E3,'%.'!$A$1:$B$4,2,FALSE))+(0.1*VLOOKUP(F3,'%.'!$A$1:$B$4,2,FALSE))+(0.35*VLOOKUP(G3,'%.'!$A$1:$B$4,2,FALSE))</f>
        <v>0.05</v>
      </c>
      <c r="AI3" s="128" t="str">
        <f t="shared" ref="AI3:AI66" si="7">+IF(AH3&gt;0.5,"ALTA",IF(AH3&gt;0.25,"MEDIA",IF(AH3&gt;=0.1,"BAJA",IF(AH3&lt;0.1,"REMOTA"))))</f>
        <v>REMOTA</v>
      </c>
      <c r="AJ3" s="128" t="str">
        <f t="shared" ref="AJ3:AJ66" si="8">+IF(M3&gt;0,"Provisión contable",IF(AH3&gt;50%,"Provisión contable",IF(AH3&lt;10%,"No se registra","Cuentas de Orden")))</f>
        <v>No se registra</v>
      </c>
      <c r="AK3" s="178">
        <f t="shared" ref="AK3:AK66" si="9">+IF(M3&gt;0,M3,IF(AJ3="Provisión Contable",AG3,0)+IF(AJ3="Cuentas de Orden",AG3,0))</f>
        <v>0</v>
      </c>
    </row>
    <row r="4" spans="1:37" ht="30" customHeight="1" x14ac:dyDescent="0.25">
      <c r="A4" s="115">
        <v>3</v>
      </c>
      <c r="B4" s="79" t="s">
        <v>257</v>
      </c>
      <c r="C4" s="85" t="s">
        <v>317</v>
      </c>
      <c r="D4" s="100" t="s">
        <v>1</v>
      </c>
      <c r="E4" s="100" t="s">
        <v>1</v>
      </c>
      <c r="F4" s="100" t="s">
        <v>1</v>
      </c>
      <c r="G4" s="121" t="s">
        <v>1</v>
      </c>
      <c r="H4" s="169">
        <f t="shared" si="0"/>
        <v>0.05</v>
      </c>
      <c r="I4" s="170" t="str">
        <f t="shared" si="1"/>
        <v>REMOTA</v>
      </c>
      <c r="J4" s="292">
        <v>3524895</v>
      </c>
      <c r="K4" s="125">
        <v>0</v>
      </c>
      <c r="L4" s="82" t="s">
        <v>138</v>
      </c>
      <c r="M4" s="188">
        <v>0</v>
      </c>
      <c r="N4" s="83" t="s">
        <v>405</v>
      </c>
      <c r="O4" s="189" t="s">
        <v>405</v>
      </c>
      <c r="P4" s="87" t="s">
        <v>408</v>
      </c>
      <c r="Q4" s="87" t="s">
        <v>223</v>
      </c>
      <c r="R4" s="84">
        <v>42760</v>
      </c>
      <c r="S4" s="84">
        <v>42760</v>
      </c>
      <c r="T4" s="91">
        <v>48233</v>
      </c>
      <c r="U4" s="82" t="s">
        <v>76</v>
      </c>
      <c r="V4" s="83" t="s">
        <v>409</v>
      </c>
      <c r="W4" s="171">
        <v>44074</v>
      </c>
      <c r="X4" s="172" t="e">
        <f>+CONCATENATE(TEXT(#REF!,"yyyy"),"-",TEXT(#REF!,"mm"))</f>
        <v>#REF!</v>
      </c>
      <c r="Y4" s="173" t="str">
        <f t="shared" si="4"/>
        <v>5</v>
      </c>
      <c r="Z4" s="172" t="str">
        <f t="shared" si="5"/>
        <v>2020-07</v>
      </c>
      <c r="AA4" s="170" t="e">
        <f>+VLOOKUP(Z4,#REF!,2,FALSE)/VLOOKUP(X4,#REF!,2,FALSE)</f>
        <v>#REF!</v>
      </c>
      <c r="AB4" s="174" t="e">
        <f t="shared" si="2"/>
        <v>#REF!</v>
      </c>
      <c r="AC4" s="174" t="e">
        <f t="shared" si="3"/>
        <v>#REF!</v>
      </c>
      <c r="AD4" s="175" t="e">
        <f>+#REF!+365*Y4</f>
        <v>#REF!</v>
      </c>
      <c r="AE4" s="176" t="e">
        <f t="shared" si="6"/>
        <v>#REF!</v>
      </c>
      <c r="AF4" s="170" t="e">
        <f>+VLOOKUP(CONCATENATE(TEXT(W4,"yyyy"),"-",TEXT(W4,"mm")),#REF!,2,0)</f>
        <v>#REF!</v>
      </c>
      <c r="AG4" s="177" t="e">
        <f>+(AC4*(1+'INFLAC PROYECTADA'!$B$8)^(AE4))/((1+DEMANDADO!AF4)^(AE4))</f>
        <v>#REF!</v>
      </c>
      <c r="AH4" s="169">
        <f>(0.2*VLOOKUP(D4,'%.'!$A$1:$B$4,2,FALSE))+(0.35*VLOOKUP(E4,'%.'!$A$1:$B$4,2,FALSE))+(0.1*VLOOKUP(F4,'%.'!$A$1:$B$4,2,FALSE))+(0.35*VLOOKUP(G4,'%.'!$A$1:$B$4,2,FALSE))</f>
        <v>0.05</v>
      </c>
      <c r="AI4" s="128" t="str">
        <f t="shared" si="7"/>
        <v>REMOTA</v>
      </c>
      <c r="AJ4" s="128" t="str">
        <f t="shared" si="8"/>
        <v>No se registra</v>
      </c>
      <c r="AK4" s="178">
        <f t="shared" si="9"/>
        <v>0</v>
      </c>
    </row>
    <row r="5" spans="1:37" ht="30" customHeight="1" x14ac:dyDescent="0.25">
      <c r="A5" s="115">
        <v>4</v>
      </c>
      <c r="B5" s="79" t="s">
        <v>258</v>
      </c>
      <c r="C5" s="85" t="s">
        <v>318</v>
      </c>
      <c r="D5" s="100" t="s">
        <v>1</v>
      </c>
      <c r="E5" s="100" t="s">
        <v>1</v>
      </c>
      <c r="F5" s="100" t="s">
        <v>1</v>
      </c>
      <c r="G5" s="121" t="s">
        <v>1</v>
      </c>
      <c r="H5" s="169">
        <f t="shared" si="0"/>
        <v>0.05</v>
      </c>
      <c r="I5" s="170" t="str">
        <f t="shared" si="1"/>
        <v>REMOTA</v>
      </c>
      <c r="J5" s="292">
        <v>689450000</v>
      </c>
      <c r="K5" s="125">
        <v>0</v>
      </c>
      <c r="L5" s="82" t="s">
        <v>132</v>
      </c>
      <c r="M5" s="188">
        <v>0</v>
      </c>
      <c r="N5" s="83" t="s">
        <v>405</v>
      </c>
      <c r="O5" s="189" t="s">
        <v>405</v>
      </c>
      <c r="P5" s="83" t="s">
        <v>410</v>
      </c>
      <c r="Q5" s="83" t="s">
        <v>223</v>
      </c>
      <c r="R5" s="84">
        <v>42760</v>
      </c>
      <c r="S5" s="84">
        <v>42760</v>
      </c>
      <c r="T5" s="91">
        <v>48233</v>
      </c>
      <c r="U5" s="83" t="s">
        <v>21</v>
      </c>
      <c r="V5" s="82" t="s">
        <v>411</v>
      </c>
      <c r="W5" s="171">
        <v>44074</v>
      </c>
      <c r="X5" s="172" t="e">
        <f>+CONCATENATE(TEXT(#REF!,"yyyy"),"-",TEXT(#REF!,"mm"))</f>
        <v>#REF!</v>
      </c>
      <c r="Y5" s="173" t="str">
        <f t="shared" si="4"/>
        <v>9</v>
      </c>
      <c r="Z5" s="172" t="str">
        <f t="shared" si="5"/>
        <v>2020-07</v>
      </c>
      <c r="AA5" s="170" t="e">
        <f>+VLOOKUP(Z5,#REF!,2,FALSE)/VLOOKUP(X5,#REF!,2,FALSE)</f>
        <v>#REF!</v>
      </c>
      <c r="AB5" s="174" t="e">
        <f t="shared" si="2"/>
        <v>#REF!</v>
      </c>
      <c r="AC5" s="174" t="e">
        <f t="shared" si="3"/>
        <v>#REF!</v>
      </c>
      <c r="AD5" s="175" t="e">
        <f>+#REF!+365*Y5</f>
        <v>#REF!</v>
      </c>
      <c r="AE5" s="176" t="e">
        <f t="shared" si="6"/>
        <v>#REF!</v>
      </c>
      <c r="AF5" s="170" t="e">
        <f>+VLOOKUP(CONCATENATE(TEXT(W5,"yyyy"),"-",TEXT(W5,"mm")),#REF!,2,0)</f>
        <v>#REF!</v>
      </c>
      <c r="AG5" s="177" t="e">
        <f>+(AC5*(1+'INFLAC PROYECTADA'!$B$8)^(AE5))/((1+DEMANDADO!AF5)^(AE5))</f>
        <v>#REF!</v>
      </c>
      <c r="AH5" s="169">
        <f>(0.2*VLOOKUP(D5,'%.'!$A$1:$B$4,2,FALSE))+(0.35*VLOOKUP(E5,'%.'!$A$1:$B$4,2,FALSE))+(0.1*VLOOKUP(F5,'%.'!$A$1:$B$4,2,FALSE))+(0.35*VLOOKUP(G5,'%.'!$A$1:$B$4,2,FALSE))</f>
        <v>0.05</v>
      </c>
      <c r="AI5" s="128" t="str">
        <f t="shared" si="7"/>
        <v>REMOTA</v>
      </c>
      <c r="AJ5" s="128" t="str">
        <f t="shared" si="8"/>
        <v>No se registra</v>
      </c>
      <c r="AK5" s="178">
        <f t="shared" si="9"/>
        <v>0</v>
      </c>
    </row>
    <row r="6" spans="1:37" ht="30" customHeight="1" x14ac:dyDescent="0.25">
      <c r="A6" s="115">
        <v>5</v>
      </c>
      <c r="B6" s="79" t="s">
        <v>259</v>
      </c>
      <c r="C6" s="85" t="s">
        <v>319</v>
      </c>
      <c r="D6" s="68" t="s">
        <v>48</v>
      </c>
      <c r="E6" s="68" t="s">
        <v>48</v>
      </c>
      <c r="F6" s="68" t="s">
        <v>48</v>
      </c>
      <c r="G6" s="121" t="s">
        <v>48</v>
      </c>
      <c r="H6" s="169">
        <f t="shared" si="0"/>
        <v>0.5</v>
      </c>
      <c r="I6" s="170" t="str">
        <f t="shared" si="1"/>
        <v>MEDIA</v>
      </c>
      <c r="J6" s="292">
        <v>75838000</v>
      </c>
      <c r="K6" s="125">
        <v>0.5</v>
      </c>
      <c r="L6" s="82" t="s">
        <v>132</v>
      </c>
      <c r="M6" s="188">
        <v>0</v>
      </c>
      <c r="N6" s="83" t="s">
        <v>405</v>
      </c>
      <c r="O6" s="189" t="s">
        <v>405</v>
      </c>
      <c r="P6" s="87" t="s">
        <v>406</v>
      </c>
      <c r="Q6" s="87" t="s">
        <v>223</v>
      </c>
      <c r="R6" s="84">
        <v>42760</v>
      </c>
      <c r="S6" s="84">
        <v>42760</v>
      </c>
      <c r="T6" s="91">
        <v>48233</v>
      </c>
      <c r="U6" s="86" t="s">
        <v>76</v>
      </c>
      <c r="V6" s="82" t="s">
        <v>412</v>
      </c>
      <c r="W6" s="171">
        <v>44074</v>
      </c>
      <c r="X6" s="172" t="e">
        <f>+CONCATENATE(TEXT(#REF!,"yyyy"),"-",TEXT(#REF!,"mm"))</f>
        <v>#REF!</v>
      </c>
      <c r="Y6" s="173" t="str">
        <f t="shared" si="4"/>
        <v>8</v>
      </c>
      <c r="Z6" s="172" t="str">
        <f t="shared" si="5"/>
        <v>2020-07</v>
      </c>
      <c r="AA6" s="170" t="e">
        <f>+VLOOKUP(Z6,#REF!,2,FALSE)/VLOOKUP(X6,#REF!,2,FALSE)</f>
        <v>#REF!</v>
      </c>
      <c r="AB6" s="174" t="e">
        <f t="shared" si="2"/>
        <v>#REF!</v>
      </c>
      <c r="AC6" s="174" t="e">
        <f t="shared" si="3"/>
        <v>#REF!</v>
      </c>
      <c r="AD6" s="175" t="e">
        <f>+#REF!+365*Y6</f>
        <v>#REF!</v>
      </c>
      <c r="AE6" s="176" t="e">
        <f t="shared" si="6"/>
        <v>#REF!</v>
      </c>
      <c r="AF6" s="170" t="e">
        <f>+VLOOKUP(CONCATENATE(TEXT(W6,"yyyy"),"-",TEXT(W6,"mm")),#REF!,2,0)</f>
        <v>#REF!</v>
      </c>
      <c r="AG6" s="177" t="e">
        <f>+(AC6*(1+'INFLAC PROYECTADA'!$B$8)^(AE6))/((1+DEMANDADO!AF6)^(AE6))</f>
        <v>#REF!</v>
      </c>
      <c r="AH6" s="169">
        <f>(0.2*VLOOKUP(D6,'%.'!$A$1:$B$4,2,FALSE))+(0.35*VLOOKUP(E6,'%.'!$A$1:$B$4,2,FALSE))+(0.1*VLOOKUP(F6,'%.'!$A$1:$B$4,2,FALSE))+(0.35*VLOOKUP(G6,'%.'!$A$1:$B$4,2,FALSE))</f>
        <v>0.5</v>
      </c>
      <c r="AI6" s="128" t="str">
        <f t="shared" si="7"/>
        <v>MEDIA</v>
      </c>
      <c r="AJ6" s="128" t="str">
        <f t="shared" si="8"/>
        <v>Cuentas de Orden</v>
      </c>
      <c r="AK6" s="178" t="e">
        <f t="shared" si="9"/>
        <v>#REF!</v>
      </c>
    </row>
    <row r="7" spans="1:37" ht="30" customHeight="1" x14ac:dyDescent="0.25">
      <c r="A7" s="115">
        <v>6</v>
      </c>
      <c r="B7" s="79" t="s">
        <v>260</v>
      </c>
      <c r="C7" s="85" t="s">
        <v>320</v>
      </c>
      <c r="D7" s="68" t="s">
        <v>1</v>
      </c>
      <c r="E7" s="68" t="s">
        <v>1</v>
      </c>
      <c r="F7" s="68" t="s">
        <v>1</v>
      </c>
      <c r="G7" s="121" t="s">
        <v>1</v>
      </c>
      <c r="H7" s="169">
        <f t="shared" si="0"/>
        <v>0.05</v>
      </c>
      <c r="I7" s="170" t="str">
        <f t="shared" si="1"/>
        <v>REMOTA</v>
      </c>
      <c r="J7" s="292">
        <v>598539044</v>
      </c>
      <c r="K7" s="125">
        <v>0</v>
      </c>
      <c r="L7" s="83" t="s">
        <v>132</v>
      </c>
      <c r="M7" s="188">
        <v>0</v>
      </c>
      <c r="N7" s="83" t="s">
        <v>405</v>
      </c>
      <c r="O7" s="189" t="s">
        <v>405</v>
      </c>
      <c r="P7" s="83" t="s">
        <v>406</v>
      </c>
      <c r="Q7" s="83" t="s">
        <v>223</v>
      </c>
      <c r="R7" s="84">
        <v>42760</v>
      </c>
      <c r="S7" s="84">
        <v>42760</v>
      </c>
      <c r="T7" s="91">
        <v>48233</v>
      </c>
      <c r="U7" s="86" t="s">
        <v>171</v>
      </c>
      <c r="V7" s="82" t="s">
        <v>413</v>
      </c>
      <c r="W7" s="171">
        <v>44074</v>
      </c>
      <c r="X7" s="172" t="e">
        <f>+CONCATENATE(TEXT(#REF!,"yyyy"),"-",TEXT(#REF!,"mm"))</f>
        <v>#REF!</v>
      </c>
      <c r="Y7" s="173" t="str">
        <f t="shared" si="4"/>
        <v>8</v>
      </c>
      <c r="Z7" s="172" t="str">
        <f t="shared" si="5"/>
        <v>2020-07</v>
      </c>
      <c r="AA7" s="170" t="e">
        <f>+VLOOKUP(Z7,#REF!,2,FALSE)/VLOOKUP(X7,#REF!,2,FALSE)</f>
        <v>#REF!</v>
      </c>
      <c r="AB7" s="174" t="e">
        <f t="shared" si="2"/>
        <v>#REF!</v>
      </c>
      <c r="AC7" s="174" t="e">
        <f t="shared" si="3"/>
        <v>#REF!</v>
      </c>
      <c r="AD7" s="175" t="e">
        <f>+#REF!+365*Y7</f>
        <v>#REF!</v>
      </c>
      <c r="AE7" s="176" t="e">
        <f t="shared" si="6"/>
        <v>#REF!</v>
      </c>
      <c r="AF7" s="170" t="e">
        <f>+VLOOKUP(CONCATENATE(TEXT(W7,"yyyy"),"-",TEXT(W7,"mm")),#REF!,2,0)</f>
        <v>#REF!</v>
      </c>
      <c r="AG7" s="177" t="e">
        <f>+(AC7*(1+'INFLAC PROYECTADA'!$B$8)^(AE7))/((1+DEMANDADO!AF7)^(AE7))</f>
        <v>#REF!</v>
      </c>
      <c r="AH7" s="169">
        <f>(0.2*VLOOKUP(D7,'%.'!$A$1:$B$4,2,FALSE))+(0.35*VLOOKUP(E7,'%.'!$A$1:$B$4,2,FALSE))+(0.1*VLOOKUP(F7,'%.'!$A$1:$B$4,2,FALSE))+(0.35*VLOOKUP(G7,'%.'!$A$1:$B$4,2,FALSE))</f>
        <v>0.05</v>
      </c>
      <c r="AI7" s="128" t="str">
        <f t="shared" si="7"/>
        <v>REMOTA</v>
      </c>
      <c r="AJ7" s="128" t="str">
        <f t="shared" si="8"/>
        <v>No se registra</v>
      </c>
      <c r="AK7" s="178">
        <f t="shared" si="9"/>
        <v>0</v>
      </c>
    </row>
    <row r="8" spans="1:37" ht="30" customHeight="1" x14ac:dyDescent="0.25">
      <c r="A8" s="115">
        <v>7</v>
      </c>
      <c r="B8" s="79" t="s">
        <v>256</v>
      </c>
      <c r="C8" s="85" t="s">
        <v>321</v>
      </c>
      <c r="D8" s="68" t="s">
        <v>1</v>
      </c>
      <c r="E8" s="68" t="s">
        <v>1</v>
      </c>
      <c r="F8" s="68" t="s">
        <v>1</v>
      </c>
      <c r="G8" s="121" t="s">
        <v>1</v>
      </c>
      <c r="H8" s="169">
        <f t="shared" si="0"/>
        <v>0.05</v>
      </c>
      <c r="I8" s="170" t="str">
        <f t="shared" si="1"/>
        <v>REMOTA</v>
      </c>
      <c r="J8" s="292">
        <v>11598667</v>
      </c>
      <c r="K8" s="125">
        <v>0</v>
      </c>
      <c r="L8" s="82" t="s">
        <v>133</v>
      </c>
      <c r="M8" s="188">
        <v>0</v>
      </c>
      <c r="N8" s="83" t="s">
        <v>405</v>
      </c>
      <c r="O8" s="189" t="s">
        <v>405</v>
      </c>
      <c r="P8" s="83" t="s">
        <v>408</v>
      </c>
      <c r="Q8" s="87" t="s">
        <v>223</v>
      </c>
      <c r="R8" s="84">
        <v>42760</v>
      </c>
      <c r="S8" s="84">
        <v>42760</v>
      </c>
      <c r="T8" s="91">
        <v>48233</v>
      </c>
      <c r="U8" s="83" t="s">
        <v>171</v>
      </c>
      <c r="V8" s="86" t="s">
        <v>414</v>
      </c>
      <c r="W8" s="171">
        <v>44074</v>
      </c>
      <c r="X8" s="172" t="e">
        <f>+CONCATENATE(TEXT(#REF!,"yyyy"),"-",TEXT(#REF!,"mm"))</f>
        <v>#REF!</v>
      </c>
      <c r="Y8" s="173" t="str">
        <f t="shared" si="4"/>
        <v>5</v>
      </c>
      <c r="Z8" s="172" t="str">
        <f t="shared" si="5"/>
        <v>2020-07</v>
      </c>
      <c r="AA8" s="170" t="e">
        <f>+VLOOKUP(Z8,#REF!,2,FALSE)/VLOOKUP(X8,#REF!,2,FALSE)</f>
        <v>#REF!</v>
      </c>
      <c r="AB8" s="174" t="e">
        <f t="shared" si="2"/>
        <v>#REF!</v>
      </c>
      <c r="AC8" s="174" t="e">
        <f t="shared" si="3"/>
        <v>#REF!</v>
      </c>
      <c r="AD8" s="175" t="e">
        <f>+#REF!+365*Y8</f>
        <v>#REF!</v>
      </c>
      <c r="AE8" s="176" t="e">
        <f t="shared" si="6"/>
        <v>#REF!</v>
      </c>
      <c r="AF8" s="170" t="e">
        <f>+VLOOKUP(CONCATENATE(TEXT(W8,"yyyy"),"-",TEXT(W8,"mm")),#REF!,2,0)</f>
        <v>#REF!</v>
      </c>
      <c r="AG8" s="177" t="e">
        <f>+(AC8*(1+'INFLAC PROYECTADA'!$B$8)^(AE8))/((1+DEMANDADO!AF8)^(AE8))</f>
        <v>#REF!</v>
      </c>
      <c r="AH8" s="169">
        <f>(0.2*VLOOKUP(D8,'%.'!$A$1:$B$4,2,FALSE))+(0.35*VLOOKUP(E8,'%.'!$A$1:$B$4,2,FALSE))+(0.1*VLOOKUP(F8,'%.'!$A$1:$B$4,2,FALSE))+(0.35*VLOOKUP(G8,'%.'!$A$1:$B$4,2,FALSE))</f>
        <v>0.05</v>
      </c>
      <c r="AI8" s="128" t="str">
        <f t="shared" si="7"/>
        <v>REMOTA</v>
      </c>
      <c r="AJ8" s="128" t="str">
        <f t="shared" si="8"/>
        <v>No se registra</v>
      </c>
      <c r="AK8" s="178">
        <f t="shared" si="9"/>
        <v>0</v>
      </c>
    </row>
    <row r="9" spans="1:37" ht="30" customHeight="1" x14ac:dyDescent="0.25">
      <c r="A9" s="115">
        <v>8</v>
      </c>
      <c r="B9" s="79" t="s">
        <v>261</v>
      </c>
      <c r="C9" s="85" t="s">
        <v>322</v>
      </c>
      <c r="D9" s="68" t="s">
        <v>0</v>
      </c>
      <c r="E9" s="68" t="s">
        <v>0</v>
      </c>
      <c r="F9" s="68" t="s">
        <v>0</v>
      </c>
      <c r="G9" s="121" t="s">
        <v>0</v>
      </c>
      <c r="H9" s="169">
        <f t="shared" si="0"/>
        <v>1</v>
      </c>
      <c r="I9" s="170" t="str">
        <f t="shared" si="1"/>
        <v>ALTA</v>
      </c>
      <c r="J9" s="292">
        <v>3549153798.0265307</v>
      </c>
      <c r="K9" s="125">
        <v>1</v>
      </c>
      <c r="L9" s="82" t="s">
        <v>131</v>
      </c>
      <c r="M9" s="188"/>
      <c r="N9" s="83" t="s">
        <v>405</v>
      </c>
      <c r="O9" s="189" t="s">
        <v>405</v>
      </c>
      <c r="P9" s="83" t="s">
        <v>415</v>
      </c>
      <c r="Q9" s="87" t="s">
        <v>223</v>
      </c>
      <c r="R9" s="84">
        <v>42760</v>
      </c>
      <c r="S9" s="84">
        <v>42760</v>
      </c>
      <c r="T9" s="91">
        <v>48233</v>
      </c>
      <c r="U9" s="83" t="s">
        <v>173</v>
      </c>
      <c r="V9" s="86" t="s">
        <v>416</v>
      </c>
      <c r="W9" s="171">
        <v>44074</v>
      </c>
      <c r="X9" s="172" t="e">
        <f>+CONCATENATE(TEXT(#REF!,"yyyy"),"-",TEXT(#REF!,"mm"))</f>
        <v>#REF!</v>
      </c>
      <c r="Y9" s="173" t="str">
        <f t="shared" si="4"/>
        <v>7</v>
      </c>
      <c r="Z9" s="172" t="str">
        <f t="shared" si="5"/>
        <v>2020-07</v>
      </c>
      <c r="AA9" s="170" t="e">
        <f>+VLOOKUP(Z9,#REF!,2,FALSE)/VLOOKUP(X9,#REF!,2,FALSE)</f>
        <v>#REF!</v>
      </c>
      <c r="AB9" s="174" t="e">
        <f t="shared" si="2"/>
        <v>#REF!</v>
      </c>
      <c r="AC9" s="174" t="e">
        <f t="shared" si="3"/>
        <v>#REF!</v>
      </c>
      <c r="AD9" s="175" t="e">
        <f>+#REF!+365*Y9</f>
        <v>#REF!</v>
      </c>
      <c r="AE9" s="176" t="e">
        <f t="shared" si="6"/>
        <v>#REF!</v>
      </c>
      <c r="AF9" s="170" t="e">
        <f>+VLOOKUP(CONCATENATE(TEXT(W9,"yyyy"),"-",TEXT(W9,"mm")),#REF!,2,0)</f>
        <v>#REF!</v>
      </c>
      <c r="AG9" s="177" t="e">
        <f>+(AC9*(1+'INFLAC PROYECTADA'!$B$8)^(AE9))/((1+DEMANDADO!AF9)^(AE9))</f>
        <v>#REF!</v>
      </c>
      <c r="AH9" s="169">
        <f>(0.2*VLOOKUP(D9,'%.'!$A$1:$B$4,2,FALSE))+(0.35*VLOOKUP(E9,'%.'!$A$1:$B$4,2,FALSE))+(0.1*VLOOKUP(F9,'%.'!$A$1:$B$4,2,FALSE))+(0.35*VLOOKUP(G9,'%.'!$A$1:$B$4,2,FALSE))</f>
        <v>1</v>
      </c>
      <c r="AI9" s="128" t="str">
        <f t="shared" si="7"/>
        <v>ALTA</v>
      </c>
      <c r="AJ9" s="128" t="str">
        <f t="shared" si="8"/>
        <v>Provisión contable</v>
      </c>
      <c r="AK9" s="178" t="e">
        <f t="shared" si="9"/>
        <v>#REF!</v>
      </c>
    </row>
    <row r="10" spans="1:37" ht="30" customHeight="1" x14ac:dyDescent="0.25">
      <c r="A10" s="115">
        <v>9</v>
      </c>
      <c r="B10" s="79" t="s">
        <v>262</v>
      </c>
      <c r="C10" s="85" t="s">
        <v>399</v>
      </c>
      <c r="D10" s="68" t="s">
        <v>1</v>
      </c>
      <c r="E10" s="68" t="s">
        <v>1</v>
      </c>
      <c r="F10" s="68" t="s">
        <v>1</v>
      </c>
      <c r="G10" s="121" t="s">
        <v>1</v>
      </c>
      <c r="H10" s="169">
        <f t="shared" si="0"/>
        <v>0.05</v>
      </c>
      <c r="I10" s="170" t="str">
        <f t="shared" si="1"/>
        <v>REMOTA</v>
      </c>
      <c r="J10" s="292">
        <v>678699640</v>
      </c>
      <c r="K10" s="125">
        <v>0</v>
      </c>
      <c r="L10" s="82" t="s">
        <v>132</v>
      </c>
      <c r="M10" s="188">
        <v>0</v>
      </c>
      <c r="N10" s="83" t="s">
        <v>405</v>
      </c>
      <c r="O10" s="189" t="s">
        <v>405</v>
      </c>
      <c r="P10" s="83" t="s">
        <v>410</v>
      </c>
      <c r="Q10" s="87" t="s">
        <v>223</v>
      </c>
      <c r="R10" s="84">
        <v>42760</v>
      </c>
      <c r="S10" s="84">
        <v>42760</v>
      </c>
      <c r="T10" s="91">
        <v>48233</v>
      </c>
      <c r="U10" s="83" t="s">
        <v>170</v>
      </c>
      <c r="V10" s="82" t="s">
        <v>417</v>
      </c>
      <c r="W10" s="171">
        <v>44074</v>
      </c>
      <c r="X10" s="172" t="e">
        <f>+CONCATENATE(TEXT(#REF!,"yyyy"),"-",TEXT(#REF!,"mm"))</f>
        <v>#REF!</v>
      </c>
      <c r="Y10" s="173" t="str">
        <f t="shared" si="4"/>
        <v>9</v>
      </c>
      <c r="Z10" s="172" t="str">
        <f t="shared" si="5"/>
        <v>2020-07</v>
      </c>
      <c r="AA10" s="170" t="e">
        <f>+VLOOKUP(Z10,#REF!,2,FALSE)/VLOOKUP(X10,#REF!,2,FALSE)</f>
        <v>#REF!</v>
      </c>
      <c r="AB10" s="174" t="e">
        <f t="shared" si="2"/>
        <v>#REF!</v>
      </c>
      <c r="AC10" s="174" t="e">
        <f t="shared" si="3"/>
        <v>#REF!</v>
      </c>
      <c r="AD10" s="175" t="e">
        <f>+#REF!+365*Y10</f>
        <v>#REF!</v>
      </c>
      <c r="AE10" s="176" t="e">
        <f t="shared" si="6"/>
        <v>#REF!</v>
      </c>
      <c r="AF10" s="170" t="e">
        <f>+VLOOKUP(CONCATENATE(TEXT(W10,"yyyy"),"-",TEXT(W10,"mm")),#REF!,2,0)</f>
        <v>#REF!</v>
      </c>
      <c r="AG10" s="177" t="e">
        <f>+(AC10*(1+'INFLAC PROYECTADA'!$B$8)^(AE10))/((1+DEMANDADO!AF10)^(AE10))</f>
        <v>#REF!</v>
      </c>
      <c r="AH10" s="169">
        <f>(0.2*VLOOKUP(D10,'%.'!$A$1:$B$4,2,FALSE))+(0.35*VLOOKUP(E10,'%.'!$A$1:$B$4,2,FALSE))+(0.1*VLOOKUP(F10,'%.'!$A$1:$B$4,2,FALSE))+(0.35*VLOOKUP(G10,'%.'!$A$1:$B$4,2,FALSE))</f>
        <v>0.05</v>
      </c>
      <c r="AI10" s="128" t="str">
        <f t="shared" si="7"/>
        <v>REMOTA</v>
      </c>
      <c r="AJ10" s="128" t="str">
        <f t="shared" si="8"/>
        <v>No se registra</v>
      </c>
      <c r="AK10" s="178">
        <f t="shared" si="9"/>
        <v>0</v>
      </c>
    </row>
    <row r="11" spans="1:37" ht="30" customHeight="1" x14ac:dyDescent="0.25">
      <c r="A11" s="115">
        <v>10</v>
      </c>
      <c r="B11" s="79" t="s">
        <v>263</v>
      </c>
      <c r="C11" s="85" t="s">
        <v>400</v>
      </c>
      <c r="D11" s="68" t="s">
        <v>1</v>
      </c>
      <c r="E11" s="68" t="s">
        <v>1</v>
      </c>
      <c r="F11" s="68" t="s">
        <v>1</v>
      </c>
      <c r="G11" s="121" t="s">
        <v>1</v>
      </c>
      <c r="H11" s="169">
        <f t="shared" si="0"/>
        <v>0.05</v>
      </c>
      <c r="I11" s="170" t="str">
        <f t="shared" si="1"/>
        <v>REMOTA</v>
      </c>
      <c r="J11" s="292">
        <v>264600000</v>
      </c>
      <c r="K11" s="125">
        <v>0</v>
      </c>
      <c r="L11" s="83" t="s">
        <v>132</v>
      </c>
      <c r="M11" s="188">
        <v>0</v>
      </c>
      <c r="N11" s="83" t="s">
        <v>405</v>
      </c>
      <c r="O11" s="189" t="s">
        <v>405</v>
      </c>
      <c r="P11" s="83" t="s">
        <v>406</v>
      </c>
      <c r="Q11" s="87" t="s">
        <v>223</v>
      </c>
      <c r="R11" s="84">
        <v>42760</v>
      </c>
      <c r="S11" s="84">
        <v>42760</v>
      </c>
      <c r="T11" s="91">
        <v>48233</v>
      </c>
      <c r="U11" s="82" t="s">
        <v>76</v>
      </c>
      <c r="V11" s="82" t="s">
        <v>491</v>
      </c>
      <c r="W11" s="171">
        <v>44074</v>
      </c>
      <c r="X11" s="172" t="e">
        <f>+CONCATENATE(TEXT(#REF!,"yyyy"),"-",TEXT(#REF!,"mm"))</f>
        <v>#REF!</v>
      </c>
      <c r="Y11" s="173" t="str">
        <f t="shared" si="4"/>
        <v>8</v>
      </c>
      <c r="Z11" s="172" t="str">
        <f t="shared" si="5"/>
        <v>2020-07</v>
      </c>
      <c r="AA11" s="170" t="e">
        <f>+VLOOKUP(Z11,#REF!,2,FALSE)/VLOOKUP(X11,#REF!,2,FALSE)</f>
        <v>#REF!</v>
      </c>
      <c r="AB11" s="174" t="e">
        <f t="shared" si="2"/>
        <v>#REF!</v>
      </c>
      <c r="AC11" s="174" t="e">
        <f t="shared" si="3"/>
        <v>#REF!</v>
      </c>
      <c r="AD11" s="175" t="e">
        <f>+#REF!+365*Y11</f>
        <v>#REF!</v>
      </c>
      <c r="AE11" s="176" t="e">
        <f t="shared" si="6"/>
        <v>#REF!</v>
      </c>
      <c r="AF11" s="170" t="e">
        <f>+VLOOKUP(CONCATENATE(TEXT(W11,"yyyy"),"-",TEXT(W11,"mm")),#REF!,2,0)</f>
        <v>#REF!</v>
      </c>
      <c r="AG11" s="177" t="e">
        <f>+(AC11*(1+'INFLAC PROYECTADA'!$B$8)^(AE11))/((1+DEMANDADO!AF11)^(AE11))</f>
        <v>#REF!</v>
      </c>
      <c r="AH11" s="169">
        <f>(0.2*VLOOKUP(D11,'%.'!$A$1:$B$4,2,FALSE))+(0.35*VLOOKUP(E11,'%.'!$A$1:$B$4,2,FALSE))+(0.1*VLOOKUP(F11,'%.'!$A$1:$B$4,2,FALSE))+(0.35*VLOOKUP(G11,'%.'!$A$1:$B$4,2,FALSE))</f>
        <v>0.05</v>
      </c>
      <c r="AI11" s="128" t="str">
        <f t="shared" si="7"/>
        <v>REMOTA</v>
      </c>
      <c r="AJ11" s="128" t="str">
        <f t="shared" si="8"/>
        <v>No se registra</v>
      </c>
      <c r="AK11" s="178">
        <f t="shared" si="9"/>
        <v>0</v>
      </c>
    </row>
    <row r="12" spans="1:37" ht="30" customHeight="1" x14ac:dyDescent="0.25">
      <c r="A12" s="115">
        <v>11</v>
      </c>
      <c r="B12" s="79" t="s">
        <v>263</v>
      </c>
      <c r="C12" s="85" t="s">
        <v>323</v>
      </c>
      <c r="D12" s="68" t="s">
        <v>1</v>
      </c>
      <c r="E12" s="68" t="s">
        <v>1</v>
      </c>
      <c r="F12" s="68" t="s">
        <v>1</v>
      </c>
      <c r="G12" s="121" t="s">
        <v>1</v>
      </c>
      <c r="H12" s="169">
        <f t="shared" si="0"/>
        <v>0.05</v>
      </c>
      <c r="I12" s="170" t="str">
        <f t="shared" si="1"/>
        <v>REMOTA</v>
      </c>
      <c r="J12" s="292">
        <v>5913096</v>
      </c>
      <c r="K12" s="125">
        <v>0</v>
      </c>
      <c r="L12" s="82" t="s">
        <v>136</v>
      </c>
      <c r="M12" s="188">
        <v>0</v>
      </c>
      <c r="N12" s="83" t="s">
        <v>405</v>
      </c>
      <c r="O12" s="189" t="s">
        <v>405</v>
      </c>
      <c r="P12" s="83" t="s">
        <v>408</v>
      </c>
      <c r="Q12" s="87" t="s">
        <v>223</v>
      </c>
      <c r="R12" s="84">
        <v>42760</v>
      </c>
      <c r="S12" s="84">
        <v>42760</v>
      </c>
      <c r="T12" s="91">
        <v>48233</v>
      </c>
      <c r="U12" s="83" t="s">
        <v>171</v>
      </c>
      <c r="V12" s="86" t="s">
        <v>470</v>
      </c>
      <c r="W12" s="171">
        <v>44074</v>
      </c>
      <c r="X12" s="172" t="e">
        <f>+CONCATENATE(TEXT(#REF!,"yyyy"),"-",TEXT(#REF!,"mm"))</f>
        <v>#REF!</v>
      </c>
      <c r="Y12" s="173" t="str">
        <f t="shared" si="4"/>
        <v>5</v>
      </c>
      <c r="Z12" s="172" t="str">
        <f t="shared" si="5"/>
        <v>2020-07</v>
      </c>
      <c r="AA12" s="170" t="e">
        <f>+VLOOKUP(Z12,#REF!,2,FALSE)/VLOOKUP(X12,#REF!,2,FALSE)</f>
        <v>#REF!</v>
      </c>
      <c r="AB12" s="174" t="e">
        <f t="shared" si="2"/>
        <v>#REF!</v>
      </c>
      <c r="AC12" s="174" t="e">
        <f t="shared" si="3"/>
        <v>#REF!</v>
      </c>
      <c r="AD12" s="175" t="e">
        <f>+#REF!+365*Y12</f>
        <v>#REF!</v>
      </c>
      <c r="AE12" s="176" t="e">
        <f t="shared" si="6"/>
        <v>#REF!</v>
      </c>
      <c r="AF12" s="170" t="e">
        <f>+VLOOKUP(CONCATENATE(TEXT(W12,"yyyy"),"-",TEXT(W12,"mm")),#REF!,2,0)</f>
        <v>#REF!</v>
      </c>
      <c r="AG12" s="177" t="e">
        <f>+(AC12*(1+'INFLAC PROYECTADA'!$B$8)^(AE12))/((1+DEMANDADO!AF12)^(AE12))</f>
        <v>#REF!</v>
      </c>
      <c r="AH12" s="169">
        <f>(0.2*VLOOKUP(D12,'%.'!$A$1:$B$4,2,FALSE))+(0.35*VLOOKUP(E12,'%.'!$A$1:$B$4,2,FALSE))+(0.1*VLOOKUP(F12,'%.'!$A$1:$B$4,2,FALSE))+(0.35*VLOOKUP(G12,'%.'!$A$1:$B$4,2,FALSE))</f>
        <v>0.05</v>
      </c>
      <c r="AI12" s="128" t="str">
        <f t="shared" si="7"/>
        <v>REMOTA</v>
      </c>
      <c r="AJ12" s="128" t="str">
        <f t="shared" si="8"/>
        <v>No se registra</v>
      </c>
      <c r="AK12" s="178">
        <f t="shared" si="9"/>
        <v>0</v>
      </c>
    </row>
    <row r="13" spans="1:37" ht="30" customHeight="1" x14ac:dyDescent="0.25">
      <c r="A13" s="115">
        <v>12</v>
      </c>
      <c r="B13" s="79" t="s">
        <v>264</v>
      </c>
      <c r="C13" s="85" t="s">
        <v>324</v>
      </c>
      <c r="D13" s="68" t="s">
        <v>0</v>
      </c>
      <c r="E13" s="68" t="s">
        <v>0</v>
      </c>
      <c r="F13" s="68" t="s">
        <v>0</v>
      </c>
      <c r="G13" s="121" t="s">
        <v>0</v>
      </c>
      <c r="H13" s="169">
        <f t="shared" si="0"/>
        <v>1</v>
      </c>
      <c r="I13" s="170" t="str">
        <f t="shared" si="1"/>
        <v>ALTA</v>
      </c>
      <c r="J13" s="292">
        <v>35878346</v>
      </c>
      <c r="K13" s="125">
        <v>1</v>
      </c>
      <c r="L13" s="83" t="s">
        <v>129</v>
      </c>
      <c r="M13" s="188">
        <v>0</v>
      </c>
      <c r="N13" s="83" t="s">
        <v>405</v>
      </c>
      <c r="O13" s="189" t="s">
        <v>405</v>
      </c>
      <c r="P13" s="83" t="s">
        <v>418</v>
      </c>
      <c r="Q13" s="87" t="s">
        <v>223</v>
      </c>
      <c r="R13" s="84">
        <v>42760</v>
      </c>
      <c r="S13" s="84">
        <v>42760</v>
      </c>
      <c r="T13" s="91">
        <v>48233</v>
      </c>
      <c r="U13" s="87" t="s">
        <v>171</v>
      </c>
      <c r="V13" s="83" t="s">
        <v>419</v>
      </c>
      <c r="W13" s="171">
        <v>44074</v>
      </c>
      <c r="X13" s="172" t="e">
        <f>+CONCATENATE(TEXT(#REF!,"yyyy"),"-",TEXT(#REF!,"mm"))</f>
        <v>#REF!</v>
      </c>
      <c r="Y13" s="173" t="str">
        <f t="shared" si="4"/>
        <v>7</v>
      </c>
      <c r="Z13" s="172" t="str">
        <f t="shared" si="5"/>
        <v>2020-07</v>
      </c>
      <c r="AA13" s="170" t="e">
        <f>+VLOOKUP(Z13,#REF!,2,FALSE)/VLOOKUP(X13,#REF!,2,FALSE)</f>
        <v>#REF!</v>
      </c>
      <c r="AB13" s="174" t="e">
        <f t="shared" si="2"/>
        <v>#REF!</v>
      </c>
      <c r="AC13" s="174" t="e">
        <f t="shared" si="3"/>
        <v>#REF!</v>
      </c>
      <c r="AD13" s="175" t="e">
        <f>+#REF!+365*Y13</f>
        <v>#REF!</v>
      </c>
      <c r="AE13" s="176" t="e">
        <f t="shared" si="6"/>
        <v>#REF!</v>
      </c>
      <c r="AF13" s="170" t="e">
        <f>+VLOOKUP(CONCATENATE(TEXT(W13,"yyyy"),"-",TEXT(W13,"mm")),#REF!,2,0)</f>
        <v>#REF!</v>
      </c>
      <c r="AG13" s="177" t="e">
        <f>+(AC13*(1+'INFLAC PROYECTADA'!$B$8)^(AE13))/((1+DEMANDADO!AF13)^(AE13))</f>
        <v>#REF!</v>
      </c>
      <c r="AH13" s="169">
        <f>(0.2*VLOOKUP(D13,'%.'!$A$1:$B$4,2,FALSE))+(0.35*VLOOKUP(E13,'%.'!$A$1:$B$4,2,FALSE))+(0.1*VLOOKUP(F13,'%.'!$A$1:$B$4,2,FALSE))+(0.35*VLOOKUP(G13,'%.'!$A$1:$B$4,2,FALSE))</f>
        <v>1</v>
      </c>
      <c r="AI13" s="128" t="str">
        <f t="shared" si="7"/>
        <v>ALTA</v>
      </c>
      <c r="AJ13" s="128" t="str">
        <f t="shared" si="8"/>
        <v>Provisión contable</v>
      </c>
      <c r="AK13" s="178" t="e">
        <f t="shared" si="9"/>
        <v>#REF!</v>
      </c>
    </row>
    <row r="14" spans="1:37" ht="30" customHeight="1" x14ac:dyDescent="0.25">
      <c r="A14" s="115">
        <v>13</v>
      </c>
      <c r="B14" s="79" t="s">
        <v>265</v>
      </c>
      <c r="C14" s="85" t="s">
        <v>325</v>
      </c>
      <c r="D14" s="68" t="s">
        <v>1</v>
      </c>
      <c r="E14" s="68" t="s">
        <v>1</v>
      </c>
      <c r="F14" s="68" t="s">
        <v>1</v>
      </c>
      <c r="G14" s="121" t="s">
        <v>1</v>
      </c>
      <c r="H14" s="169">
        <f t="shared" si="0"/>
        <v>0.05</v>
      </c>
      <c r="I14" s="170" t="str">
        <f t="shared" si="1"/>
        <v>REMOTA</v>
      </c>
      <c r="J14" s="292">
        <v>3313585</v>
      </c>
      <c r="K14" s="125">
        <v>0</v>
      </c>
      <c r="L14" s="82" t="s">
        <v>138</v>
      </c>
      <c r="M14" s="188">
        <v>0</v>
      </c>
      <c r="N14" s="83" t="s">
        <v>405</v>
      </c>
      <c r="O14" s="189" t="s">
        <v>405</v>
      </c>
      <c r="P14" s="83" t="s">
        <v>408</v>
      </c>
      <c r="Q14" s="87" t="s">
        <v>223</v>
      </c>
      <c r="R14" s="84">
        <v>42760</v>
      </c>
      <c r="S14" s="84">
        <v>42760</v>
      </c>
      <c r="T14" s="91">
        <v>48233</v>
      </c>
      <c r="U14" s="82" t="s">
        <v>76</v>
      </c>
      <c r="V14" s="82" t="s">
        <v>420</v>
      </c>
      <c r="W14" s="171">
        <v>44074</v>
      </c>
      <c r="X14" s="172" t="e">
        <f>+CONCATENATE(TEXT(#REF!,"yyyy"),"-",TEXT(#REF!,"mm"))</f>
        <v>#REF!</v>
      </c>
      <c r="Y14" s="173" t="str">
        <f t="shared" si="4"/>
        <v>5</v>
      </c>
      <c r="Z14" s="172" t="str">
        <f t="shared" si="5"/>
        <v>2020-07</v>
      </c>
      <c r="AA14" s="170" t="e">
        <f>+VLOOKUP(Z14,#REF!,2,FALSE)/VLOOKUP(X14,#REF!,2,FALSE)</f>
        <v>#REF!</v>
      </c>
      <c r="AB14" s="174" t="e">
        <f t="shared" si="2"/>
        <v>#REF!</v>
      </c>
      <c r="AC14" s="174" t="e">
        <f t="shared" si="3"/>
        <v>#REF!</v>
      </c>
      <c r="AD14" s="175" t="e">
        <f>+#REF!+365*Y14</f>
        <v>#REF!</v>
      </c>
      <c r="AE14" s="176" t="e">
        <f t="shared" si="6"/>
        <v>#REF!</v>
      </c>
      <c r="AF14" s="170" t="e">
        <f>+VLOOKUP(CONCATENATE(TEXT(W14,"yyyy"),"-",TEXT(W14,"mm")),#REF!,2,0)</f>
        <v>#REF!</v>
      </c>
      <c r="AG14" s="177" t="e">
        <f>+(AC14*(1+'INFLAC PROYECTADA'!$B$8)^(AE14))/((1+DEMANDADO!AF14)^(AE14))</f>
        <v>#REF!</v>
      </c>
      <c r="AH14" s="169">
        <f>(0.2*VLOOKUP(D14,'%.'!$A$1:$B$4,2,FALSE))+(0.35*VLOOKUP(E14,'%.'!$A$1:$B$4,2,FALSE))+(0.1*VLOOKUP(F14,'%.'!$A$1:$B$4,2,FALSE))+(0.35*VLOOKUP(G14,'%.'!$A$1:$B$4,2,FALSE))</f>
        <v>0.05</v>
      </c>
      <c r="AI14" s="128" t="str">
        <f t="shared" si="7"/>
        <v>REMOTA</v>
      </c>
      <c r="AJ14" s="128" t="str">
        <f t="shared" si="8"/>
        <v>No se registra</v>
      </c>
      <c r="AK14" s="178">
        <f t="shared" si="9"/>
        <v>0</v>
      </c>
    </row>
    <row r="15" spans="1:37" ht="30" customHeight="1" x14ac:dyDescent="0.25">
      <c r="A15" s="115">
        <v>14</v>
      </c>
      <c r="B15" s="79" t="s">
        <v>266</v>
      </c>
      <c r="C15" s="85" t="s">
        <v>326</v>
      </c>
      <c r="D15" s="68" t="s">
        <v>1</v>
      </c>
      <c r="E15" s="68" t="s">
        <v>1</v>
      </c>
      <c r="F15" s="68" t="s">
        <v>1</v>
      </c>
      <c r="G15" s="121" t="s">
        <v>1</v>
      </c>
      <c r="H15" s="169">
        <f t="shared" si="0"/>
        <v>0.05</v>
      </c>
      <c r="I15" s="170" t="str">
        <f t="shared" si="1"/>
        <v>REMOTA</v>
      </c>
      <c r="J15" s="292">
        <v>103280380</v>
      </c>
      <c r="K15" s="125">
        <v>0</v>
      </c>
      <c r="L15" s="82" t="s">
        <v>131</v>
      </c>
      <c r="M15" s="188">
        <v>0</v>
      </c>
      <c r="N15" s="83" t="s">
        <v>405</v>
      </c>
      <c r="O15" s="189" t="s">
        <v>405</v>
      </c>
      <c r="P15" s="83" t="s">
        <v>408</v>
      </c>
      <c r="Q15" s="87" t="s">
        <v>223</v>
      </c>
      <c r="R15" s="84">
        <v>42760</v>
      </c>
      <c r="S15" s="84">
        <v>42760</v>
      </c>
      <c r="T15" s="91">
        <v>48233</v>
      </c>
      <c r="U15" s="87" t="s">
        <v>170</v>
      </c>
      <c r="V15" s="86" t="s">
        <v>421</v>
      </c>
      <c r="W15" s="171">
        <v>44074</v>
      </c>
      <c r="X15" s="172" t="e">
        <f>+CONCATENATE(TEXT(#REF!,"yyyy"),"-",TEXT(#REF!,"mm"))</f>
        <v>#REF!</v>
      </c>
      <c r="Y15" s="173" t="str">
        <f t="shared" si="4"/>
        <v>5</v>
      </c>
      <c r="Z15" s="172" t="str">
        <f t="shared" si="5"/>
        <v>2020-07</v>
      </c>
      <c r="AA15" s="170" t="e">
        <f>+VLOOKUP(Z15,#REF!,2,FALSE)/VLOOKUP(X15,#REF!,2,FALSE)</f>
        <v>#REF!</v>
      </c>
      <c r="AB15" s="174" t="e">
        <f t="shared" si="2"/>
        <v>#REF!</v>
      </c>
      <c r="AC15" s="174" t="e">
        <f t="shared" si="3"/>
        <v>#REF!</v>
      </c>
      <c r="AD15" s="175" t="e">
        <f>+#REF!+365*Y15</f>
        <v>#REF!</v>
      </c>
      <c r="AE15" s="176" t="e">
        <f t="shared" si="6"/>
        <v>#REF!</v>
      </c>
      <c r="AF15" s="170" t="e">
        <f>+VLOOKUP(CONCATENATE(TEXT(W15,"yyyy"),"-",TEXT(W15,"mm")),#REF!,2,0)</f>
        <v>#REF!</v>
      </c>
      <c r="AG15" s="177" t="e">
        <f>+(AC15*(1+'INFLAC PROYECTADA'!$B$8)^(AE15))/((1+DEMANDADO!AF15)^(AE15))</f>
        <v>#REF!</v>
      </c>
      <c r="AH15" s="169">
        <f>(0.2*VLOOKUP(D15,'%.'!$A$1:$B$4,2,FALSE))+(0.35*VLOOKUP(E15,'%.'!$A$1:$B$4,2,FALSE))+(0.1*VLOOKUP(F15,'%.'!$A$1:$B$4,2,FALSE))+(0.35*VLOOKUP(G15,'%.'!$A$1:$B$4,2,FALSE))</f>
        <v>0.05</v>
      </c>
      <c r="AI15" s="128" t="str">
        <f t="shared" si="7"/>
        <v>REMOTA</v>
      </c>
      <c r="AJ15" s="128" t="str">
        <f t="shared" si="8"/>
        <v>No se registra</v>
      </c>
      <c r="AK15" s="178">
        <f t="shared" si="9"/>
        <v>0</v>
      </c>
    </row>
    <row r="16" spans="1:37" ht="30" customHeight="1" x14ac:dyDescent="0.25">
      <c r="A16" s="115">
        <v>15</v>
      </c>
      <c r="B16" s="79" t="s">
        <v>267</v>
      </c>
      <c r="C16" s="85" t="s">
        <v>327</v>
      </c>
      <c r="D16" s="68" t="s">
        <v>1</v>
      </c>
      <c r="E16" s="68" t="s">
        <v>1</v>
      </c>
      <c r="F16" s="68" t="s">
        <v>1</v>
      </c>
      <c r="G16" s="121" t="s">
        <v>1</v>
      </c>
      <c r="H16" s="169">
        <f t="shared" si="0"/>
        <v>0.05</v>
      </c>
      <c r="I16" s="170" t="str">
        <f t="shared" si="1"/>
        <v>REMOTA</v>
      </c>
      <c r="J16" s="292">
        <v>3313585</v>
      </c>
      <c r="K16" s="125">
        <v>0</v>
      </c>
      <c r="L16" s="82" t="s">
        <v>138</v>
      </c>
      <c r="M16" s="188">
        <v>0</v>
      </c>
      <c r="N16" s="83" t="s">
        <v>405</v>
      </c>
      <c r="O16" s="189" t="s">
        <v>405</v>
      </c>
      <c r="P16" s="83" t="s">
        <v>408</v>
      </c>
      <c r="Q16" s="87" t="s">
        <v>223</v>
      </c>
      <c r="R16" s="84">
        <v>42760</v>
      </c>
      <c r="S16" s="84">
        <v>42760</v>
      </c>
      <c r="T16" s="91">
        <v>48233</v>
      </c>
      <c r="U16" s="86" t="s">
        <v>76</v>
      </c>
      <c r="V16" s="82" t="s">
        <v>422</v>
      </c>
      <c r="W16" s="171">
        <v>44074</v>
      </c>
      <c r="X16" s="172" t="e">
        <f>+CONCATENATE(TEXT(#REF!,"yyyy"),"-",TEXT(#REF!,"mm"))</f>
        <v>#REF!</v>
      </c>
      <c r="Y16" s="173" t="str">
        <f t="shared" si="4"/>
        <v>5</v>
      </c>
      <c r="Z16" s="172" t="str">
        <f t="shared" si="5"/>
        <v>2020-07</v>
      </c>
      <c r="AA16" s="170" t="e">
        <f>+VLOOKUP(Z16,#REF!,2,FALSE)/VLOOKUP(X16,#REF!,2,FALSE)</f>
        <v>#REF!</v>
      </c>
      <c r="AB16" s="174" t="e">
        <f t="shared" si="2"/>
        <v>#REF!</v>
      </c>
      <c r="AC16" s="174" t="e">
        <f t="shared" si="3"/>
        <v>#REF!</v>
      </c>
      <c r="AD16" s="175" t="e">
        <f>+#REF!+365*Y16</f>
        <v>#REF!</v>
      </c>
      <c r="AE16" s="176" t="e">
        <f t="shared" si="6"/>
        <v>#REF!</v>
      </c>
      <c r="AF16" s="170" t="e">
        <f>+VLOOKUP(CONCATENATE(TEXT(W16,"yyyy"),"-",TEXT(W16,"mm")),#REF!,2,0)</f>
        <v>#REF!</v>
      </c>
      <c r="AG16" s="177" t="e">
        <f>+(AC16*(1+'INFLAC PROYECTADA'!$B$8)^(AE16))/((1+DEMANDADO!AF16)^(AE16))</f>
        <v>#REF!</v>
      </c>
      <c r="AH16" s="169">
        <f>(0.2*VLOOKUP(D16,'%.'!$A$1:$B$4,2,FALSE))+(0.35*VLOOKUP(E16,'%.'!$A$1:$B$4,2,FALSE))+(0.1*VLOOKUP(F16,'%.'!$A$1:$B$4,2,FALSE))+(0.35*VLOOKUP(G16,'%.'!$A$1:$B$4,2,FALSE))</f>
        <v>0.05</v>
      </c>
      <c r="AI16" s="128" t="str">
        <f t="shared" si="7"/>
        <v>REMOTA</v>
      </c>
      <c r="AJ16" s="128" t="str">
        <f t="shared" si="8"/>
        <v>No se registra</v>
      </c>
      <c r="AK16" s="178">
        <f t="shared" si="9"/>
        <v>0</v>
      </c>
    </row>
    <row r="17" spans="1:37" ht="30" customHeight="1" x14ac:dyDescent="0.25">
      <c r="A17" s="115">
        <v>16</v>
      </c>
      <c r="B17" s="79" t="s">
        <v>268</v>
      </c>
      <c r="C17" s="85" t="s">
        <v>328</v>
      </c>
      <c r="D17" s="68" t="s">
        <v>1</v>
      </c>
      <c r="E17" s="68" t="s">
        <v>1</v>
      </c>
      <c r="F17" s="68" t="s">
        <v>1</v>
      </c>
      <c r="G17" s="121" t="s">
        <v>1</v>
      </c>
      <c r="H17" s="169">
        <f t="shared" si="0"/>
        <v>0.05</v>
      </c>
      <c r="I17" s="170" t="str">
        <f t="shared" si="1"/>
        <v>REMOTA</v>
      </c>
      <c r="J17" s="292">
        <v>16107072930</v>
      </c>
      <c r="K17" s="125">
        <v>0</v>
      </c>
      <c r="L17" s="82" t="s">
        <v>136</v>
      </c>
      <c r="M17" s="188">
        <v>0</v>
      </c>
      <c r="N17" s="83" t="s">
        <v>405</v>
      </c>
      <c r="O17" s="189" t="s">
        <v>405</v>
      </c>
      <c r="P17" s="83" t="s">
        <v>410</v>
      </c>
      <c r="Q17" s="87" t="s">
        <v>223</v>
      </c>
      <c r="R17" s="84">
        <v>42760</v>
      </c>
      <c r="S17" s="84">
        <v>42760</v>
      </c>
      <c r="T17" s="91">
        <v>48233</v>
      </c>
      <c r="U17" s="83" t="s">
        <v>170</v>
      </c>
      <c r="V17" s="86" t="s">
        <v>423</v>
      </c>
      <c r="W17" s="171">
        <v>44074</v>
      </c>
      <c r="X17" s="172" t="e">
        <f>+CONCATENATE(TEXT(#REF!,"yyyy"),"-",TEXT(#REF!,"mm"))</f>
        <v>#REF!</v>
      </c>
      <c r="Y17" s="173" t="str">
        <f t="shared" si="4"/>
        <v>9</v>
      </c>
      <c r="Z17" s="172" t="str">
        <f t="shared" si="5"/>
        <v>2020-07</v>
      </c>
      <c r="AA17" s="170" t="e">
        <f>+VLOOKUP(Z17,#REF!,2,FALSE)/VLOOKUP(X17,#REF!,2,FALSE)</f>
        <v>#REF!</v>
      </c>
      <c r="AB17" s="174" t="e">
        <f t="shared" si="2"/>
        <v>#REF!</v>
      </c>
      <c r="AC17" s="174" t="e">
        <f t="shared" si="3"/>
        <v>#REF!</v>
      </c>
      <c r="AD17" s="175" t="e">
        <f>+#REF!+365*Y17</f>
        <v>#REF!</v>
      </c>
      <c r="AE17" s="176" t="e">
        <f t="shared" si="6"/>
        <v>#REF!</v>
      </c>
      <c r="AF17" s="170" t="e">
        <f>+VLOOKUP(CONCATENATE(TEXT(W17,"yyyy"),"-",TEXT(W17,"mm")),#REF!,2,0)</f>
        <v>#REF!</v>
      </c>
      <c r="AG17" s="177" t="e">
        <f>+(AC17*(1+'INFLAC PROYECTADA'!$B$8)^(AE17))/((1+DEMANDADO!AF17)^(AE17))</f>
        <v>#REF!</v>
      </c>
      <c r="AH17" s="169">
        <f>(0.2*VLOOKUP(D17,'%.'!$A$1:$B$4,2,FALSE))+(0.35*VLOOKUP(E17,'%.'!$A$1:$B$4,2,FALSE))+(0.1*VLOOKUP(F17,'%.'!$A$1:$B$4,2,FALSE))+(0.35*VLOOKUP(G17,'%.'!$A$1:$B$4,2,FALSE))</f>
        <v>0.05</v>
      </c>
      <c r="AI17" s="128" t="str">
        <f t="shared" si="7"/>
        <v>REMOTA</v>
      </c>
      <c r="AJ17" s="128" t="str">
        <f t="shared" si="8"/>
        <v>No se registra</v>
      </c>
      <c r="AK17" s="178">
        <f t="shared" si="9"/>
        <v>0</v>
      </c>
    </row>
    <row r="18" spans="1:37" ht="30" customHeight="1" x14ac:dyDescent="0.25">
      <c r="A18" s="115">
        <v>17</v>
      </c>
      <c r="B18" s="79" t="s">
        <v>269</v>
      </c>
      <c r="C18" s="85" t="s">
        <v>329</v>
      </c>
      <c r="D18" s="68" t="s">
        <v>1</v>
      </c>
      <c r="E18" s="68" t="s">
        <v>1</v>
      </c>
      <c r="F18" s="68" t="s">
        <v>1</v>
      </c>
      <c r="G18" s="121" t="s">
        <v>1</v>
      </c>
      <c r="H18" s="169">
        <f t="shared" si="0"/>
        <v>0.05</v>
      </c>
      <c r="I18" s="170" t="str">
        <f t="shared" si="1"/>
        <v>REMOTA</v>
      </c>
      <c r="J18" s="292">
        <v>16416915</v>
      </c>
      <c r="K18" s="125">
        <v>0</v>
      </c>
      <c r="L18" s="82" t="s">
        <v>139</v>
      </c>
      <c r="M18" s="188">
        <v>0</v>
      </c>
      <c r="N18" s="83" t="s">
        <v>405</v>
      </c>
      <c r="O18" s="189" t="s">
        <v>405</v>
      </c>
      <c r="P18" s="83" t="s">
        <v>408</v>
      </c>
      <c r="Q18" s="87" t="s">
        <v>223</v>
      </c>
      <c r="R18" s="84">
        <v>42760</v>
      </c>
      <c r="S18" s="84">
        <v>42760</v>
      </c>
      <c r="T18" s="91">
        <v>48233</v>
      </c>
      <c r="U18" s="86" t="s">
        <v>76</v>
      </c>
      <c r="V18" s="82" t="s">
        <v>471</v>
      </c>
      <c r="W18" s="171">
        <v>44074</v>
      </c>
      <c r="X18" s="172" t="e">
        <f>+CONCATENATE(TEXT(#REF!,"yyyy"),"-",TEXT(#REF!,"mm"))</f>
        <v>#REF!</v>
      </c>
      <c r="Y18" s="173" t="str">
        <f t="shared" si="4"/>
        <v>5</v>
      </c>
      <c r="Z18" s="172" t="str">
        <f t="shared" si="5"/>
        <v>2020-07</v>
      </c>
      <c r="AA18" s="170" t="e">
        <f>+VLOOKUP(Z18,#REF!,2,FALSE)/VLOOKUP(X18,#REF!,2,FALSE)</f>
        <v>#REF!</v>
      </c>
      <c r="AB18" s="174" t="e">
        <f t="shared" si="2"/>
        <v>#REF!</v>
      </c>
      <c r="AC18" s="174" t="e">
        <f t="shared" si="3"/>
        <v>#REF!</v>
      </c>
      <c r="AD18" s="175" t="e">
        <f>+#REF!+365*Y18</f>
        <v>#REF!</v>
      </c>
      <c r="AE18" s="176" t="e">
        <f t="shared" si="6"/>
        <v>#REF!</v>
      </c>
      <c r="AF18" s="170" t="e">
        <f>+VLOOKUP(CONCATENATE(TEXT(W18,"yyyy"),"-",TEXT(W18,"mm")),#REF!,2,0)</f>
        <v>#REF!</v>
      </c>
      <c r="AG18" s="177" t="e">
        <f>+(AC18*(1+'INFLAC PROYECTADA'!$B$8)^(AE18))/((1+DEMANDADO!AF18)^(AE18))</f>
        <v>#REF!</v>
      </c>
      <c r="AH18" s="169">
        <f>(0.2*VLOOKUP(D18,'%.'!$A$1:$B$4,2,FALSE))+(0.35*VLOOKUP(E18,'%.'!$A$1:$B$4,2,FALSE))+(0.1*VLOOKUP(F18,'%.'!$A$1:$B$4,2,FALSE))+(0.35*VLOOKUP(G18,'%.'!$A$1:$B$4,2,FALSE))</f>
        <v>0.05</v>
      </c>
      <c r="AI18" s="128" t="str">
        <f t="shared" si="7"/>
        <v>REMOTA</v>
      </c>
      <c r="AJ18" s="128" t="str">
        <f t="shared" si="8"/>
        <v>No se registra</v>
      </c>
      <c r="AK18" s="178">
        <f t="shared" si="9"/>
        <v>0</v>
      </c>
    </row>
    <row r="19" spans="1:37" ht="30" customHeight="1" x14ac:dyDescent="0.25">
      <c r="A19" s="115">
        <v>18</v>
      </c>
      <c r="B19" s="79" t="s">
        <v>270</v>
      </c>
      <c r="C19" s="85" t="s">
        <v>330</v>
      </c>
      <c r="D19" s="68" t="s">
        <v>1</v>
      </c>
      <c r="E19" s="68" t="s">
        <v>1</v>
      </c>
      <c r="F19" s="68" t="s">
        <v>1</v>
      </c>
      <c r="G19" s="121" t="s">
        <v>1</v>
      </c>
      <c r="H19" s="169">
        <f t="shared" si="0"/>
        <v>0.05</v>
      </c>
      <c r="I19" s="170" t="str">
        <f t="shared" si="1"/>
        <v>REMOTA</v>
      </c>
      <c r="J19" s="292">
        <v>25104000</v>
      </c>
      <c r="K19" s="125">
        <v>0</v>
      </c>
      <c r="L19" s="82" t="s">
        <v>136</v>
      </c>
      <c r="M19" s="188">
        <v>0</v>
      </c>
      <c r="N19" s="83" t="s">
        <v>405</v>
      </c>
      <c r="O19" s="189" t="s">
        <v>405</v>
      </c>
      <c r="P19" s="83" t="s">
        <v>408</v>
      </c>
      <c r="Q19" s="87" t="s">
        <v>223</v>
      </c>
      <c r="R19" s="84">
        <v>42760</v>
      </c>
      <c r="S19" s="84">
        <v>42760</v>
      </c>
      <c r="T19" s="91">
        <v>48233</v>
      </c>
      <c r="U19" s="87" t="s">
        <v>171</v>
      </c>
      <c r="V19" s="86" t="s">
        <v>492</v>
      </c>
      <c r="W19" s="171">
        <v>44074</v>
      </c>
      <c r="X19" s="172" t="e">
        <f>+CONCATENATE(TEXT(#REF!,"yyyy"),"-",TEXT(#REF!,"mm"))</f>
        <v>#REF!</v>
      </c>
      <c r="Y19" s="173" t="str">
        <f t="shared" si="4"/>
        <v>5</v>
      </c>
      <c r="Z19" s="172" t="str">
        <f t="shared" si="5"/>
        <v>2020-07</v>
      </c>
      <c r="AA19" s="170" t="e">
        <f>+VLOOKUP(Z19,#REF!,2,FALSE)/VLOOKUP(X19,#REF!,2,FALSE)</f>
        <v>#REF!</v>
      </c>
      <c r="AB19" s="174" t="e">
        <f t="shared" si="2"/>
        <v>#REF!</v>
      </c>
      <c r="AC19" s="174" t="e">
        <f t="shared" si="3"/>
        <v>#REF!</v>
      </c>
      <c r="AD19" s="175" t="e">
        <f>+#REF!+365*Y19</f>
        <v>#REF!</v>
      </c>
      <c r="AE19" s="176" t="e">
        <f t="shared" si="6"/>
        <v>#REF!</v>
      </c>
      <c r="AF19" s="170" t="e">
        <f>+VLOOKUP(CONCATENATE(TEXT(W19,"yyyy"),"-",TEXT(W19,"mm")),#REF!,2,0)</f>
        <v>#REF!</v>
      </c>
      <c r="AG19" s="177" t="e">
        <f>+(AC19*(1+'INFLAC PROYECTADA'!$B$8)^(AE19))/((1+DEMANDADO!AF19)^(AE19))</f>
        <v>#REF!</v>
      </c>
      <c r="AH19" s="169">
        <f>(0.2*VLOOKUP(D19,'%.'!$A$1:$B$4,2,FALSE))+(0.35*VLOOKUP(E19,'%.'!$A$1:$B$4,2,FALSE))+(0.1*VLOOKUP(F19,'%.'!$A$1:$B$4,2,FALSE))+(0.35*VLOOKUP(G19,'%.'!$A$1:$B$4,2,FALSE))</f>
        <v>0.05</v>
      </c>
      <c r="AI19" s="128" t="str">
        <f t="shared" si="7"/>
        <v>REMOTA</v>
      </c>
      <c r="AJ19" s="128" t="str">
        <f t="shared" si="8"/>
        <v>No se registra</v>
      </c>
      <c r="AK19" s="178">
        <f t="shared" si="9"/>
        <v>0</v>
      </c>
    </row>
    <row r="20" spans="1:37" ht="30" customHeight="1" x14ac:dyDescent="0.25">
      <c r="A20" s="115">
        <v>19</v>
      </c>
      <c r="B20" s="79" t="s">
        <v>271</v>
      </c>
      <c r="C20" s="85" t="s">
        <v>331</v>
      </c>
      <c r="D20" s="68" t="s">
        <v>1</v>
      </c>
      <c r="E20" s="68" t="s">
        <v>1</v>
      </c>
      <c r="F20" s="68" t="s">
        <v>1</v>
      </c>
      <c r="G20" s="121" t="s">
        <v>1</v>
      </c>
      <c r="H20" s="169">
        <f t="shared" si="0"/>
        <v>0.05</v>
      </c>
      <c r="I20" s="170" t="str">
        <f t="shared" si="1"/>
        <v>REMOTA</v>
      </c>
      <c r="J20" s="292">
        <v>3070833</v>
      </c>
      <c r="K20" s="125">
        <v>0</v>
      </c>
      <c r="L20" s="83" t="s">
        <v>133</v>
      </c>
      <c r="M20" s="188">
        <v>0</v>
      </c>
      <c r="N20" s="83" t="s">
        <v>405</v>
      </c>
      <c r="O20" s="189" t="s">
        <v>405</v>
      </c>
      <c r="P20" s="83">
        <v>4</v>
      </c>
      <c r="Q20" s="87" t="s">
        <v>223</v>
      </c>
      <c r="R20" s="84">
        <v>42760</v>
      </c>
      <c r="S20" s="84">
        <v>42760</v>
      </c>
      <c r="T20" s="91">
        <v>48233</v>
      </c>
      <c r="U20" s="86" t="s">
        <v>76</v>
      </c>
      <c r="V20" s="82" t="s">
        <v>472</v>
      </c>
      <c r="W20" s="171">
        <v>44074</v>
      </c>
      <c r="X20" s="172" t="e">
        <f>+CONCATENATE(TEXT(#REF!,"yyyy"),"-",TEXT(#REF!,"mm"))</f>
        <v>#REF!</v>
      </c>
      <c r="Y20" s="173" t="str">
        <f t="shared" si="4"/>
        <v>4</v>
      </c>
      <c r="Z20" s="172" t="str">
        <f t="shared" si="5"/>
        <v>2020-07</v>
      </c>
      <c r="AA20" s="170" t="e">
        <f>+VLOOKUP(Z20,#REF!,2,FALSE)/VLOOKUP(X20,#REF!,2,FALSE)</f>
        <v>#REF!</v>
      </c>
      <c r="AB20" s="174" t="e">
        <f t="shared" si="2"/>
        <v>#REF!</v>
      </c>
      <c r="AC20" s="174" t="e">
        <f t="shared" si="3"/>
        <v>#REF!</v>
      </c>
      <c r="AD20" s="175" t="e">
        <f>+#REF!+365*Y20</f>
        <v>#REF!</v>
      </c>
      <c r="AE20" s="176" t="e">
        <f t="shared" si="6"/>
        <v>#REF!</v>
      </c>
      <c r="AF20" s="170" t="e">
        <f>+VLOOKUP(CONCATENATE(TEXT(W20,"yyyy"),"-",TEXT(W20,"mm")),#REF!,2,0)</f>
        <v>#REF!</v>
      </c>
      <c r="AG20" s="177" t="e">
        <f>+(AC20*(1+'INFLAC PROYECTADA'!$B$8)^(AE20))/((1+DEMANDADO!AF20)^(AE20))</f>
        <v>#REF!</v>
      </c>
      <c r="AH20" s="169">
        <f>(0.2*VLOOKUP(D20,'%.'!$A$1:$B$4,2,FALSE))+(0.35*VLOOKUP(E20,'%.'!$A$1:$B$4,2,FALSE))+(0.1*VLOOKUP(F20,'%.'!$A$1:$B$4,2,FALSE))+(0.35*VLOOKUP(G20,'%.'!$A$1:$B$4,2,FALSE))</f>
        <v>0.05</v>
      </c>
      <c r="AI20" s="128" t="str">
        <f t="shared" si="7"/>
        <v>REMOTA</v>
      </c>
      <c r="AJ20" s="128" t="str">
        <f t="shared" si="8"/>
        <v>No se registra</v>
      </c>
      <c r="AK20" s="178">
        <f t="shared" si="9"/>
        <v>0</v>
      </c>
    </row>
    <row r="21" spans="1:37" ht="30" customHeight="1" x14ac:dyDescent="0.25">
      <c r="A21" s="115">
        <v>20</v>
      </c>
      <c r="B21" s="79" t="s">
        <v>270</v>
      </c>
      <c r="C21" s="85" t="s">
        <v>332</v>
      </c>
      <c r="D21" s="68" t="s">
        <v>1</v>
      </c>
      <c r="E21" s="68" t="s">
        <v>1</v>
      </c>
      <c r="F21" s="68" t="s">
        <v>1</v>
      </c>
      <c r="G21" s="121" t="s">
        <v>1</v>
      </c>
      <c r="H21" s="169">
        <f t="shared" si="0"/>
        <v>0.05</v>
      </c>
      <c r="I21" s="170" t="str">
        <f t="shared" si="1"/>
        <v>REMOTA</v>
      </c>
      <c r="J21" s="292">
        <v>159708640</v>
      </c>
      <c r="K21" s="125">
        <v>0</v>
      </c>
      <c r="L21" s="82" t="s">
        <v>132</v>
      </c>
      <c r="M21" s="188">
        <v>0</v>
      </c>
      <c r="N21" s="83" t="s">
        <v>405</v>
      </c>
      <c r="O21" s="189" t="s">
        <v>405</v>
      </c>
      <c r="P21" s="83" t="s">
        <v>408</v>
      </c>
      <c r="Q21" s="87" t="s">
        <v>223</v>
      </c>
      <c r="R21" s="84">
        <v>42760</v>
      </c>
      <c r="S21" s="84">
        <v>42760</v>
      </c>
      <c r="T21" s="91">
        <v>48233</v>
      </c>
      <c r="U21" s="87" t="s">
        <v>170</v>
      </c>
      <c r="V21" s="86" t="s">
        <v>424</v>
      </c>
      <c r="W21" s="171">
        <v>44074</v>
      </c>
      <c r="X21" s="172" t="e">
        <f>+CONCATENATE(TEXT(#REF!,"yyyy"),"-",TEXT(#REF!,"mm"))</f>
        <v>#REF!</v>
      </c>
      <c r="Y21" s="173" t="str">
        <f t="shared" si="4"/>
        <v>5</v>
      </c>
      <c r="Z21" s="172" t="str">
        <f t="shared" si="5"/>
        <v>2020-07</v>
      </c>
      <c r="AA21" s="170" t="e">
        <f>+VLOOKUP(Z21,#REF!,2,FALSE)/VLOOKUP(X21,#REF!,2,FALSE)</f>
        <v>#REF!</v>
      </c>
      <c r="AB21" s="174" t="e">
        <f t="shared" si="2"/>
        <v>#REF!</v>
      </c>
      <c r="AC21" s="174" t="e">
        <f t="shared" si="3"/>
        <v>#REF!</v>
      </c>
      <c r="AD21" s="175" t="e">
        <f>+#REF!+365*Y21</f>
        <v>#REF!</v>
      </c>
      <c r="AE21" s="176" t="e">
        <f t="shared" si="6"/>
        <v>#REF!</v>
      </c>
      <c r="AF21" s="170" t="e">
        <f>+VLOOKUP(CONCATENATE(TEXT(W21,"yyyy"),"-",TEXT(W21,"mm")),#REF!,2,0)</f>
        <v>#REF!</v>
      </c>
      <c r="AG21" s="177" t="e">
        <f>+(AC21*(1+'INFLAC PROYECTADA'!$B$8)^(AE21))/((1+DEMANDADO!AF21)^(AE21))</f>
        <v>#REF!</v>
      </c>
      <c r="AH21" s="169">
        <f>(0.2*VLOOKUP(D21,'%.'!$A$1:$B$4,2,FALSE))+(0.35*VLOOKUP(E21,'%.'!$A$1:$B$4,2,FALSE))+(0.1*VLOOKUP(F21,'%.'!$A$1:$B$4,2,FALSE))+(0.35*VLOOKUP(G21,'%.'!$A$1:$B$4,2,FALSE))</f>
        <v>0.05</v>
      </c>
      <c r="AI21" s="128" t="str">
        <f t="shared" si="7"/>
        <v>REMOTA</v>
      </c>
      <c r="AJ21" s="128" t="str">
        <f t="shared" si="8"/>
        <v>No se registra</v>
      </c>
      <c r="AK21" s="178">
        <f t="shared" si="9"/>
        <v>0</v>
      </c>
    </row>
    <row r="22" spans="1:37" ht="30" customHeight="1" x14ac:dyDescent="0.25">
      <c r="A22" s="115">
        <v>21</v>
      </c>
      <c r="B22" s="79" t="s">
        <v>272</v>
      </c>
      <c r="C22" s="85" t="s">
        <v>333</v>
      </c>
      <c r="D22" s="68" t="s">
        <v>0</v>
      </c>
      <c r="E22" s="68" t="s">
        <v>0</v>
      </c>
      <c r="F22" s="68" t="s">
        <v>0</v>
      </c>
      <c r="G22" s="121" t="s">
        <v>0</v>
      </c>
      <c r="H22" s="169">
        <f t="shared" si="0"/>
        <v>1</v>
      </c>
      <c r="I22" s="170" t="str">
        <f t="shared" si="1"/>
        <v>ALTA</v>
      </c>
      <c r="J22" s="292">
        <v>107167086</v>
      </c>
      <c r="K22" s="125">
        <v>1</v>
      </c>
      <c r="L22" s="82" t="s">
        <v>149</v>
      </c>
      <c r="M22" s="188">
        <v>0</v>
      </c>
      <c r="N22" s="83" t="s">
        <v>405</v>
      </c>
      <c r="O22" s="189" t="s">
        <v>405</v>
      </c>
      <c r="P22" s="83" t="s">
        <v>406</v>
      </c>
      <c r="Q22" s="87" t="s">
        <v>223</v>
      </c>
      <c r="R22" s="84">
        <v>42760</v>
      </c>
      <c r="S22" s="84">
        <v>42760</v>
      </c>
      <c r="T22" s="91">
        <v>48233</v>
      </c>
      <c r="U22" s="86" t="s">
        <v>76</v>
      </c>
      <c r="V22" s="82" t="s">
        <v>425</v>
      </c>
      <c r="W22" s="171">
        <v>44074</v>
      </c>
      <c r="X22" s="172" t="e">
        <f>+CONCATENATE(TEXT(#REF!,"yyyy"),"-",TEXT(#REF!,"mm"))</f>
        <v>#REF!</v>
      </c>
      <c r="Y22" s="173" t="str">
        <f t="shared" si="4"/>
        <v>8</v>
      </c>
      <c r="Z22" s="172" t="str">
        <f t="shared" si="5"/>
        <v>2020-07</v>
      </c>
      <c r="AA22" s="170" t="e">
        <f>+VLOOKUP(Z22,#REF!,2,FALSE)/VLOOKUP(X22,#REF!,2,FALSE)</f>
        <v>#REF!</v>
      </c>
      <c r="AB22" s="174" t="e">
        <f t="shared" si="2"/>
        <v>#REF!</v>
      </c>
      <c r="AC22" s="174" t="e">
        <f t="shared" si="3"/>
        <v>#REF!</v>
      </c>
      <c r="AD22" s="175" t="e">
        <f>+#REF!+365*Y22</f>
        <v>#REF!</v>
      </c>
      <c r="AE22" s="176" t="e">
        <f t="shared" si="6"/>
        <v>#REF!</v>
      </c>
      <c r="AF22" s="170" t="e">
        <f>+VLOOKUP(CONCATENATE(TEXT(W22,"yyyy"),"-",TEXT(W22,"mm")),#REF!,2,0)</f>
        <v>#REF!</v>
      </c>
      <c r="AG22" s="177" t="e">
        <f>+(AC22*(1+'INFLAC PROYECTADA'!$B$8)^(AE22))/((1+DEMANDADO!AF22)^(AE22))</f>
        <v>#REF!</v>
      </c>
      <c r="AH22" s="169">
        <f>(0.2*VLOOKUP(D22,'%.'!$A$1:$B$4,2,FALSE))+(0.35*VLOOKUP(E22,'%.'!$A$1:$B$4,2,FALSE))+(0.1*VLOOKUP(F22,'%.'!$A$1:$B$4,2,FALSE))+(0.35*VLOOKUP(G22,'%.'!$A$1:$B$4,2,FALSE))</f>
        <v>1</v>
      </c>
      <c r="AI22" s="128" t="str">
        <f t="shared" si="7"/>
        <v>ALTA</v>
      </c>
      <c r="AJ22" s="128" t="str">
        <f t="shared" si="8"/>
        <v>Provisión contable</v>
      </c>
      <c r="AK22" s="178" t="e">
        <f t="shared" si="9"/>
        <v>#REF!</v>
      </c>
    </row>
    <row r="23" spans="1:37" ht="30" customHeight="1" x14ac:dyDescent="0.25">
      <c r="A23" s="115">
        <v>22</v>
      </c>
      <c r="B23" s="79" t="s">
        <v>262</v>
      </c>
      <c r="C23" s="85" t="s">
        <v>334</v>
      </c>
      <c r="D23" s="68" t="s">
        <v>1</v>
      </c>
      <c r="E23" s="68" t="s">
        <v>1</v>
      </c>
      <c r="F23" s="68" t="s">
        <v>1</v>
      </c>
      <c r="G23" s="121" t="s">
        <v>1</v>
      </c>
      <c r="H23" s="169">
        <f t="shared" si="0"/>
        <v>0.05</v>
      </c>
      <c r="I23" s="170" t="str">
        <f t="shared" si="1"/>
        <v>REMOTA</v>
      </c>
      <c r="J23" s="292">
        <v>36885850</v>
      </c>
      <c r="K23" s="125">
        <v>0</v>
      </c>
      <c r="L23" s="82" t="s">
        <v>133</v>
      </c>
      <c r="M23" s="188">
        <v>0</v>
      </c>
      <c r="N23" s="83" t="s">
        <v>405</v>
      </c>
      <c r="O23" s="189" t="s">
        <v>405</v>
      </c>
      <c r="P23" s="83" t="s">
        <v>408</v>
      </c>
      <c r="Q23" s="87" t="s">
        <v>223</v>
      </c>
      <c r="R23" s="84">
        <v>42760</v>
      </c>
      <c r="S23" s="84">
        <v>42760</v>
      </c>
      <c r="T23" s="91">
        <v>48233</v>
      </c>
      <c r="U23" s="83" t="s">
        <v>171</v>
      </c>
      <c r="V23" s="86" t="s">
        <v>426</v>
      </c>
      <c r="W23" s="171">
        <v>44074</v>
      </c>
      <c r="X23" s="172" t="e">
        <f>+CONCATENATE(TEXT(#REF!,"yyyy"),"-",TEXT(#REF!,"mm"))</f>
        <v>#REF!</v>
      </c>
      <c r="Y23" s="173" t="str">
        <f t="shared" si="4"/>
        <v>5</v>
      </c>
      <c r="Z23" s="172" t="str">
        <f t="shared" si="5"/>
        <v>2020-07</v>
      </c>
      <c r="AA23" s="170" t="e">
        <f>+VLOOKUP(Z23,#REF!,2,FALSE)/VLOOKUP(X23,#REF!,2,FALSE)</f>
        <v>#REF!</v>
      </c>
      <c r="AB23" s="174" t="e">
        <f t="shared" si="2"/>
        <v>#REF!</v>
      </c>
      <c r="AC23" s="174" t="e">
        <f t="shared" si="3"/>
        <v>#REF!</v>
      </c>
      <c r="AD23" s="175" t="e">
        <f>+#REF!+365*Y23</f>
        <v>#REF!</v>
      </c>
      <c r="AE23" s="176" t="e">
        <f t="shared" si="6"/>
        <v>#REF!</v>
      </c>
      <c r="AF23" s="170" t="e">
        <f>+VLOOKUP(CONCATENATE(TEXT(W23,"yyyy"),"-",TEXT(W23,"mm")),#REF!,2,0)</f>
        <v>#REF!</v>
      </c>
      <c r="AG23" s="177" t="e">
        <f>+(AC23*(1+'INFLAC PROYECTADA'!$B$8)^(AE23))/((1+DEMANDADO!AF23)^(AE23))</f>
        <v>#REF!</v>
      </c>
      <c r="AH23" s="169">
        <f>(0.2*VLOOKUP(D23,'%.'!$A$1:$B$4,2,FALSE))+(0.35*VLOOKUP(E23,'%.'!$A$1:$B$4,2,FALSE))+(0.1*VLOOKUP(F23,'%.'!$A$1:$B$4,2,FALSE))+(0.35*VLOOKUP(G23,'%.'!$A$1:$B$4,2,FALSE))</f>
        <v>0.05</v>
      </c>
      <c r="AI23" s="128" t="str">
        <f t="shared" si="7"/>
        <v>REMOTA</v>
      </c>
      <c r="AJ23" s="128" t="str">
        <f t="shared" si="8"/>
        <v>No se registra</v>
      </c>
      <c r="AK23" s="178">
        <f t="shared" si="9"/>
        <v>0</v>
      </c>
    </row>
    <row r="24" spans="1:37" ht="30" customHeight="1" x14ac:dyDescent="0.25">
      <c r="A24" s="115">
        <v>23</v>
      </c>
      <c r="B24" s="79" t="s">
        <v>273</v>
      </c>
      <c r="C24" s="85" t="s">
        <v>401</v>
      </c>
      <c r="D24" s="68" t="s">
        <v>0</v>
      </c>
      <c r="E24" s="68" t="s">
        <v>0</v>
      </c>
      <c r="F24" s="68" t="s">
        <v>0</v>
      </c>
      <c r="G24" s="121" t="s">
        <v>0</v>
      </c>
      <c r="H24" s="169">
        <f t="shared" si="0"/>
        <v>1</v>
      </c>
      <c r="I24" s="170" t="str">
        <f t="shared" si="1"/>
        <v>ALTA</v>
      </c>
      <c r="J24" s="292">
        <v>14754340</v>
      </c>
      <c r="K24" s="125">
        <v>1</v>
      </c>
      <c r="L24" s="82" t="s">
        <v>130</v>
      </c>
      <c r="M24" s="188">
        <v>0</v>
      </c>
      <c r="N24" s="83" t="s">
        <v>405</v>
      </c>
      <c r="O24" s="189" t="s">
        <v>405</v>
      </c>
      <c r="P24" s="83" t="s">
        <v>408</v>
      </c>
      <c r="Q24" s="87" t="s">
        <v>223</v>
      </c>
      <c r="R24" s="84">
        <v>42760</v>
      </c>
      <c r="S24" s="84">
        <v>42760</v>
      </c>
      <c r="T24" s="91">
        <v>48233</v>
      </c>
      <c r="U24" s="87" t="s">
        <v>76</v>
      </c>
      <c r="V24" s="82" t="s">
        <v>473</v>
      </c>
      <c r="W24" s="171">
        <v>44074</v>
      </c>
      <c r="X24" s="172" t="e">
        <f>+CONCATENATE(TEXT(#REF!,"yyyy"),"-",TEXT(#REF!,"mm"))</f>
        <v>#REF!</v>
      </c>
      <c r="Y24" s="173" t="str">
        <f t="shared" si="4"/>
        <v>5</v>
      </c>
      <c r="Z24" s="172" t="str">
        <f t="shared" si="5"/>
        <v>2020-07</v>
      </c>
      <c r="AA24" s="170" t="e">
        <f>+VLOOKUP(Z24,#REF!,2,FALSE)/VLOOKUP(X24,#REF!,2,FALSE)</f>
        <v>#REF!</v>
      </c>
      <c r="AB24" s="174" t="e">
        <f t="shared" si="2"/>
        <v>#REF!</v>
      </c>
      <c r="AC24" s="174" t="e">
        <f t="shared" si="3"/>
        <v>#REF!</v>
      </c>
      <c r="AD24" s="175" t="e">
        <f>+#REF!+365*Y24</f>
        <v>#REF!</v>
      </c>
      <c r="AE24" s="176" t="e">
        <f t="shared" si="6"/>
        <v>#REF!</v>
      </c>
      <c r="AF24" s="170" t="e">
        <f>+VLOOKUP(CONCATENATE(TEXT(W24,"yyyy"),"-",TEXT(W24,"mm")),#REF!,2,0)</f>
        <v>#REF!</v>
      </c>
      <c r="AG24" s="177" t="e">
        <f>+(AC24*(1+'INFLAC PROYECTADA'!$B$8)^(AE24))/((1+DEMANDADO!AF24)^(AE24))</f>
        <v>#REF!</v>
      </c>
      <c r="AH24" s="169">
        <f>(0.2*VLOOKUP(D24,'%.'!$A$1:$B$4,2,FALSE))+(0.35*VLOOKUP(E24,'%.'!$A$1:$B$4,2,FALSE))+(0.1*VLOOKUP(F24,'%.'!$A$1:$B$4,2,FALSE))+(0.35*VLOOKUP(G24,'%.'!$A$1:$B$4,2,FALSE))</f>
        <v>1</v>
      </c>
      <c r="AI24" s="128" t="str">
        <f t="shared" si="7"/>
        <v>ALTA</v>
      </c>
      <c r="AJ24" s="128" t="str">
        <f t="shared" si="8"/>
        <v>Provisión contable</v>
      </c>
      <c r="AK24" s="178" t="e">
        <f t="shared" si="9"/>
        <v>#REF!</v>
      </c>
    </row>
    <row r="25" spans="1:37" ht="30" customHeight="1" x14ac:dyDescent="0.25">
      <c r="A25" s="115">
        <v>24</v>
      </c>
      <c r="B25" s="79" t="s">
        <v>274</v>
      </c>
      <c r="C25" s="85" t="s">
        <v>335</v>
      </c>
      <c r="D25" s="68" t="s">
        <v>1</v>
      </c>
      <c r="E25" s="68" t="s">
        <v>1</v>
      </c>
      <c r="F25" s="68" t="s">
        <v>1</v>
      </c>
      <c r="G25" s="121" t="s">
        <v>1</v>
      </c>
      <c r="H25" s="169">
        <f t="shared" si="0"/>
        <v>0.05</v>
      </c>
      <c r="I25" s="170" t="str">
        <f t="shared" si="1"/>
        <v>REMOTA</v>
      </c>
      <c r="J25" s="292">
        <v>15216162</v>
      </c>
      <c r="K25" s="125">
        <v>0</v>
      </c>
      <c r="L25" s="82" t="s">
        <v>136</v>
      </c>
      <c r="M25" s="188">
        <v>0</v>
      </c>
      <c r="N25" s="83" t="s">
        <v>405</v>
      </c>
      <c r="O25" s="189" t="s">
        <v>405</v>
      </c>
      <c r="P25" s="83" t="s">
        <v>408</v>
      </c>
      <c r="Q25" s="87" t="s">
        <v>223</v>
      </c>
      <c r="R25" s="84">
        <v>42760</v>
      </c>
      <c r="S25" s="84">
        <v>42760</v>
      </c>
      <c r="T25" s="91">
        <v>48233</v>
      </c>
      <c r="U25" s="87" t="s">
        <v>171</v>
      </c>
      <c r="V25" s="86" t="s">
        <v>474</v>
      </c>
      <c r="W25" s="171">
        <v>44074</v>
      </c>
      <c r="X25" s="172" t="e">
        <f>+CONCATENATE(TEXT(#REF!,"yyyy"),"-",TEXT(#REF!,"mm"))</f>
        <v>#REF!</v>
      </c>
      <c r="Y25" s="173" t="str">
        <f t="shared" si="4"/>
        <v>5</v>
      </c>
      <c r="Z25" s="172" t="str">
        <f t="shared" si="5"/>
        <v>2020-07</v>
      </c>
      <c r="AA25" s="170" t="e">
        <f>+VLOOKUP(Z25,#REF!,2,FALSE)/VLOOKUP(X25,#REF!,2,FALSE)</f>
        <v>#REF!</v>
      </c>
      <c r="AB25" s="174" t="e">
        <f t="shared" si="2"/>
        <v>#REF!</v>
      </c>
      <c r="AC25" s="174" t="e">
        <f t="shared" si="3"/>
        <v>#REF!</v>
      </c>
      <c r="AD25" s="175" t="e">
        <f>+#REF!+365*Y25</f>
        <v>#REF!</v>
      </c>
      <c r="AE25" s="176" t="e">
        <f t="shared" si="6"/>
        <v>#REF!</v>
      </c>
      <c r="AF25" s="170" t="e">
        <f>+VLOOKUP(CONCATENATE(TEXT(W25,"yyyy"),"-",TEXT(W25,"mm")),#REF!,2,0)</f>
        <v>#REF!</v>
      </c>
      <c r="AG25" s="177" t="e">
        <f>+(AC25*(1+'INFLAC PROYECTADA'!$B$8)^(AE25))/((1+DEMANDADO!AF25)^(AE25))</f>
        <v>#REF!</v>
      </c>
      <c r="AH25" s="169">
        <f>(0.2*VLOOKUP(D25,'%.'!$A$1:$B$4,2,FALSE))+(0.35*VLOOKUP(E25,'%.'!$A$1:$B$4,2,FALSE))+(0.1*VLOOKUP(F25,'%.'!$A$1:$B$4,2,FALSE))+(0.35*VLOOKUP(G25,'%.'!$A$1:$B$4,2,FALSE))</f>
        <v>0.05</v>
      </c>
      <c r="AI25" s="128" t="str">
        <f t="shared" si="7"/>
        <v>REMOTA</v>
      </c>
      <c r="AJ25" s="128" t="str">
        <f t="shared" si="8"/>
        <v>No se registra</v>
      </c>
      <c r="AK25" s="178">
        <f t="shared" si="9"/>
        <v>0</v>
      </c>
    </row>
    <row r="26" spans="1:37" ht="30" customHeight="1" x14ac:dyDescent="0.25">
      <c r="A26" s="115">
        <v>25</v>
      </c>
      <c r="B26" s="98" t="s">
        <v>267</v>
      </c>
      <c r="C26" s="99" t="s">
        <v>336</v>
      </c>
      <c r="D26" s="68" t="s">
        <v>0</v>
      </c>
      <c r="E26" s="68" t="s">
        <v>0</v>
      </c>
      <c r="F26" s="68" t="s">
        <v>0</v>
      </c>
      <c r="G26" s="121" t="s">
        <v>0</v>
      </c>
      <c r="H26" s="169">
        <f t="shared" si="0"/>
        <v>1</v>
      </c>
      <c r="I26" s="170" t="str">
        <f t="shared" si="1"/>
        <v>ALTA</v>
      </c>
      <c r="J26" s="292">
        <v>230326404</v>
      </c>
      <c r="K26" s="190">
        <v>1</v>
      </c>
      <c r="L26" s="82" t="s">
        <v>138</v>
      </c>
      <c r="M26" s="188">
        <v>0</v>
      </c>
      <c r="N26" s="83" t="s">
        <v>405</v>
      </c>
      <c r="O26" s="189" t="s">
        <v>405</v>
      </c>
      <c r="P26" s="83" t="s">
        <v>408</v>
      </c>
      <c r="Q26" s="87" t="s">
        <v>223</v>
      </c>
      <c r="R26" s="84">
        <v>42760</v>
      </c>
      <c r="S26" s="84">
        <v>42760</v>
      </c>
      <c r="T26" s="91">
        <v>48233</v>
      </c>
      <c r="U26" s="87" t="s">
        <v>171</v>
      </c>
      <c r="V26" s="82" t="s">
        <v>493</v>
      </c>
      <c r="W26" s="171">
        <v>44074</v>
      </c>
      <c r="X26" s="172" t="e">
        <f>+CONCATENATE(TEXT(#REF!,"yyyy"),"-",TEXT(#REF!,"mm"))</f>
        <v>#REF!</v>
      </c>
      <c r="Y26" s="173" t="str">
        <f t="shared" si="4"/>
        <v>5</v>
      </c>
      <c r="Z26" s="172" t="str">
        <f t="shared" si="5"/>
        <v>2020-07</v>
      </c>
      <c r="AA26" s="170" t="e">
        <f>+VLOOKUP(Z26,#REF!,2,FALSE)/VLOOKUP(X26,#REF!,2,FALSE)</f>
        <v>#REF!</v>
      </c>
      <c r="AB26" s="174" t="e">
        <f t="shared" si="2"/>
        <v>#REF!</v>
      </c>
      <c r="AC26" s="174" t="e">
        <f t="shared" si="3"/>
        <v>#REF!</v>
      </c>
      <c r="AD26" s="175" t="e">
        <f>+#REF!+365*Y26</f>
        <v>#REF!</v>
      </c>
      <c r="AE26" s="176" t="e">
        <f t="shared" si="6"/>
        <v>#REF!</v>
      </c>
      <c r="AF26" s="170" t="e">
        <f>+VLOOKUP(CONCATENATE(TEXT(W26,"yyyy"),"-",TEXT(W26,"mm")),#REF!,2,0)</f>
        <v>#REF!</v>
      </c>
      <c r="AG26" s="177" t="e">
        <f>+(AC26*(1+'INFLAC PROYECTADA'!$B$8)^(AE26))/((1+DEMANDADO!AF26)^(AE26))</f>
        <v>#REF!</v>
      </c>
      <c r="AH26" s="169">
        <f>(0.2*VLOOKUP(D26,'%.'!$A$1:$B$4,2,FALSE))+(0.35*VLOOKUP(E26,'%.'!$A$1:$B$4,2,FALSE))+(0.1*VLOOKUP(F26,'%.'!$A$1:$B$4,2,FALSE))+(0.35*VLOOKUP(G26,'%.'!$A$1:$B$4,2,FALSE))</f>
        <v>1</v>
      </c>
      <c r="AI26" s="128" t="str">
        <f t="shared" si="7"/>
        <v>ALTA</v>
      </c>
      <c r="AJ26" s="128" t="str">
        <f t="shared" si="8"/>
        <v>Provisión contable</v>
      </c>
      <c r="AK26" s="178" t="e">
        <f t="shared" si="9"/>
        <v>#REF!</v>
      </c>
    </row>
    <row r="27" spans="1:37" ht="30" customHeight="1" x14ac:dyDescent="0.25">
      <c r="A27" s="115">
        <v>26</v>
      </c>
      <c r="B27" s="98" t="s">
        <v>275</v>
      </c>
      <c r="C27" s="99" t="s">
        <v>337</v>
      </c>
      <c r="D27" s="68" t="s">
        <v>1</v>
      </c>
      <c r="E27" s="68" t="s">
        <v>1</v>
      </c>
      <c r="F27" s="68" t="s">
        <v>1</v>
      </c>
      <c r="G27" s="121" t="s">
        <v>1</v>
      </c>
      <c r="H27" s="169">
        <f t="shared" si="0"/>
        <v>0.05</v>
      </c>
      <c r="I27" s="170" t="str">
        <f t="shared" si="1"/>
        <v>REMOTA</v>
      </c>
      <c r="J27" s="292">
        <v>145567722</v>
      </c>
      <c r="K27" s="125">
        <v>0</v>
      </c>
      <c r="L27" s="82" t="s">
        <v>149</v>
      </c>
      <c r="M27" s="188">
        <v>0</v>
      </c>
      <c r="N27" s="83" t="s">
        <v>405</v>
      </c>
      <c r="O27" s="189" t="s">
        <v>405</v>
      </c>
      <c r="P27" s="83" t="s">
        <v>406</v>
      </c>
      <c r="Q27" s="87" t="s">
        <v>223</v>
      </c>
      <c r="R27" s="84">
        <v>42760</v>
      </c>
      <c r="S27" s="84">
        <v>42760</v>
      </c>
      <c r="T27" s="91">
        <v>48233</v>
      </c>
      <c r="U27" s="87" t="s">
        <v>171</v>
      </c>
      <c r="V27" s="86" t="s">
        <v>427</v>
      </c>
      <c r="W27" s="171">
        <v>44074</v>
      </c>
      <c r="X27" s="172" t="e">
        <f>+CONCATENATE(TEXT(#REF!,"yyyy"),"-",TEXT(#REF!,"mm"))</f>
        <v>#REF!</v>
      </c>
      <c r="Y27" s="173" t="str">
        <f t="shared" si="4"/>
        <v>8</v>
      </c>
      <c r="Z27" s="172" t="str">
        <f t="shared" si="5"/>
        <v>2020-07</v>
      </c>
      <c r="AA27" s="170" t="e">
        <f>+VLOOKUP(Z27,#REF!,2,FALSE)/VLOOKUP(X27,#REF!,2,FALSE)</f>
        <v>#REF!</v>
      </c>
      <c r="AB27" s="174" t="e">
        <f t="shared" si="2"/>
        <v>#REF!</v>
      </c>
      <c r="AC27" s="174" t="e">
        <f t="shared" si="3"/>
        <v>#REF!</v>
      </c>
      <c r="AD27" s="175" t="e">
        <f>+#REF!+365*Y27</f>
        <v>#REF!</v>
      </c>
      <c r="AE27" s="176" t="e">
        <f t="shared" si="6"/>
        <v>#REF!</v>
      </c>
      <c r="AF27" s="170" t="e">
        <f>+VLOOKUP(CONCATENATE(TEXT(W27,"yyyy"),"-",TEXT(W27,"mm")),#REF!,2,0)</f>
        <v>#REF!</v>
      </c>
      <c r="AG27" s="177" t="e">
        <f>+(AC27*(1+'INFLAC PROYECTADA'!$B$8)^(AE27))/((1+DEMANDADO!AF27)^(AE27))</f>
        <v>#REF!</v>
      </c>
      <c r="AH27" s="169">
        <f>(0.2*VLOOKUP(D27,'%.'!$A$1:$B$4,2,FALSE))+(0.35*VLOOKUP(E27,'%.'!$A$1:$B$4,2,FALSE))+(0.1*VLOOKUP(F27,'%.'!$A$1:$B$4,2,FALSE))+(0.35*VLOOKUP(G27,'%.'!$A$1:$B$4,2,FALSE))</f>
        <v>0.05</v>
      </c>
      <c r="AI27" s="128" t="str">
        <f t="shared" si="7"/>
        <v>REMOTA</v>
      </c>
      <c r="AJ27" s="128" t="str">
        <f t="shared" si="8"/>
        <v>No se registra</v>
      </c>
      <c r="AK27" s="178">
        <f t="shared" si="9"/>
        <v>0</v>
      </c>
    </row>
    <row r="28" spans="1:37" ht="30" customHeight="1" x14ac:dyDescent="0.25">
      <c r="A28" s="115">
        <v>27</v>
      </c>
      <c r="B28" s="98" t="s">
        <v>402</v>
      </c>
      <c r="C28" s="99" t="s">
        <v>403</v>
      </c>
      <c r="D28" s="68" t="s">
        <v>0</v>
      </c>
      <c r="E28" s="68" t="s">
        <v>0</v>
      </c>
      <c r="F28" s="68" t="s">
        <v>0</v>
      </c>
      <c r="G28" s="121" t="s">
        <v>0</v>
      </c>
      <c r="H28" s="169">
        <f t="shared" si="0"/>
        <v>1</v>
      </c>
      <c r="I28" s="170" t="str">
        <f t="shared" si="1"/>
        <v>ALTA</v>
      </c>
      <c r="J28" s="292">
        <v>1567952413</v>
      </c>
      <c r="K28" s="125">
        <v>1</v>
      </c>
      <c r="L28" s="82" t="s">
        <v>131</v>
      </c>
      <c r="M28" s="188">
        <v>0</v>
      </c>
      <c r="N28" s="83" t="s">
        <v>405</v>
      </c>
      <c r="O28" s="189" t="s">
        <v>405</v>
      </c>
      <c r="P28" s="83" t="s">
        <v>406</v>
      </c>
      <c r="Q28" s="87" t="s">
        <v>223</v>
      </c>
      <c r="R28" s="84">
        <v>42760</v>
      </c>
      <c r="S28" s="84">
        <v>42760</v>
      </c>
      <c r="T28" s="91">
        <v>48233</v>
      </c>
      <c r="U28" s="82" t="s">
        <v>173</v>
      </c>
      <c r="V28" s="86" t="s">
        <v>475</v>
      </c>
      <c r="W28" s="171">
        <v>44074</v>
      </c>
      <c r="X28" s="172" t="e">
        <f>+CONCATENATE(TEXT(#REF!,"yyyy"),"-",TEXT(#REF!,"mm"))</f>
        <v>#REF!</v>
      </c>
      <c r="Y28" s="173" t="str">
        <f t="shared" si="4"/>
        <v>8</v>
      </c>
      <c r="Z28" s="172" t="str">
        <f t="shared" si="5"/>
        <v>2020-07</v>
      </c>
      <c r="AA28" s="170" t="e">
        <f>+VLOOKUP(Z28,#REF!,2,FALSE)/VLOOKUP(X28,#REF!,2,FALSE)</f>
        <v>#REF!</v>
      </c>
      <c r="AB28" s="174" t="e">
        <f t="shared" si="2"/>
        <v>#REF!</v>
      </c>
      <c r="AC28" s="174" t="e">
        <f t="shared" si="3"/>
        <v>#REF!</v>
      </c>
      <c r="AD28" s="175" t="e">
        <f>+#REF!+365*Y28</f>
        <v>#REF!</v>
      </c>
      <c r="AE28" s="176" t="e">
        <f t="shared" si="6"/>
        <v>#REF!</v>
      </c>
      <c r="AF28" s="170" t="e">
        <f>+VLOOKUP(CONCATENATE(TEXT(W28,"yyyy"),"-",TEXT(W28,"mm")),#REF!,2,0)</f>
        <v>#REF!</v>
      </c>
      <c r="AG28" s="177" t="e">
        <f>+(AC28*(1+'INFLAC PROYECTADA'!$B$8)^(AE28))/((1+DEMANDADO!AF28)^(AE28))</f>
        <v>#REF!</v>
      </c>
      <c r="AH28" s="169">
        <f>(0.2*VLOOKUP(D28,'%.'!$A$1:$B$4,2,FALSE))+(0.35*VLOOKUP(E28,'%.'!$A$1:$B$4,2,FALSE))+(0.1*VLOOKUP(F28,'%.'!$A$1:$B$4,2,FALSE))+(0.35*VLOOKUP(G28,'%.'!$A$1:$B$4,2,FALSE))</f>
        <v>1</v>
      </c>
      <c r="AI28" s="128" t="str">
        <f t="shared" si="7"/>
        <v>ALTA</v>
      </c>
      <c r="AJ28" s="128" t="str">
        <f t="shared" si="8"/>
        <v>Provisión contable</v>
      </c>
      <c r="AK28" s="178" t="e">
        <f t="shared" si="9"/>
        <v>#REF!</v>
      </c>
    </row>
    <row r="29" spans="1:37" ht="30" customHeight="1" x14ac:dyDescent="0.25">
      <c r="A29" s="115">
        <v>28</v>
      </c>
      <c r="B29" s="68" t="s">
        <v>276</v>
      </c>
      <c r="C29" s="94" t="s">
        <v>338</v>
      </c>
      <c r="D29" s="68" t="s">
        <v>1</v>
      </c>
      <c r="E29" s="68" t="s">
        <v>1</v>
      </c>
      <c r="F29" s="68" t="s">
        <v>1</v>
      </c>
      <c r="G29" s="121" t="s">
        <v>1</v>
      </c>
      <c r="H29" s="169">
        <f t="shared" si="0"/>
        <v>0.05</v>
      </c>
      <c r="I29" s="170" t="str">
        <f t="shared" si="1"/>
        <v>REMOTA</v>
      </c>
      <c r="J29" s="292">
        <v>4993085</v>
      </c>
      <c r="K29" s="125">
        <v>0</v>
      </c>
      <c r="L29" s="82" t="s">
        <v>132</v>
      </c>
      <c r="M29" s="188">
        <v>0</v>
      </c>
      <c r="N29" s="83" t="s">
        <v>405</v>
      </c>
      <c r="O29" s="189" t="s">
        <v>405</v>
      </c>
      <c r="P29" s="83" t="s">
        <v>406</v>
      </c>
      <c r="Q29" s="87" t="s">
        <v>223</v>
      </c>
      <c r="R29" s="84">
        <v>42760</v>
      </c>
      <c r="S29" s="84">
        <v>42760</v>
      </c>
      <c r="T29" s="91">
        <v>48233</v>
      </c>
      <c r="U29" s="82" t="s">
        <v>76</v>
      </c>
      <c r="V29" s="82" t="s">
        <v>494</v>
      </c>
      <c r="W29" s="171">
        <v>44074</v>
      </c>
      <c r="X29" s="172" t="e">
        <f>+CONCATENATE(TEXT(#REF!,"yyyy"),"-",TEXT(#REF!,"mm"))</f>
        <v>#REF!</v>
      </c>
      <c r="Y29" s="173" t="str">
        <f t="shared" si="4"/>
        <v>8</v>
      </c>
      <c r="Z29" s="172" t="str">
        <f t="shared" si="5"/>
        <v>2020-07</v>
      </c>
      <c r="AA29" s="170" t="e">
        <f>+VLOOKUP(Z29,#REF!,2,FALSE)/VLOOKUP(X29,#REF!,2,FALSE)</f>
        <v>#REF!</v>
      </c>
      <c r="AB29" s="174" t="e">
        <f t="shared" si="2"/>
        <v>#REF!</v>
      </c>
      <c r="AC29" s="174" t="e">
        <f t="shared" si="3"/>
        <v>#REF!</v>
      </c>
      <c r="AD29" s="175" t="e">
        <f>+#REF!+365*Y29</f>
        <v>#REF!</v>
      </c>
      <c r="AE29" s="176" t="e">
        <f t="shared" si="6"/>
        <v>#REF!</v>
      </c>
      <c r="AF29" s="170" t="e">
        <f>+VLOOKUP(CONCATENATE(TEXT(W29,"yyyy"),"-",TEXT(W29,"mm")),#REF!,2,0)</f>
        <v>#REF!</v>
      </c>
      <c r="AG29" s="177" t="e">
        <f>+(AC29*(1+'INFLAC PROYECTADA'!$B$8)^(AE29))/((1+DEMANDADO!AF29)^(AE29))</f>
        <v>#REF!</v>
      </c>
      <c r="AH29" s="169">
        <f>(0.2*VLOOKUP(D29,'%.'!$A$1:$B$4,2,FALSE))+(0.35*VLOOKUP(E29,'%.'!$A$1:$B$4,2,FALSE))+(0.1*VLOOKUP(F29,'%.'!$A$1:$B$4,2,FALSE))+(0.35*VLOOKUP(G29,'%.'!$A$1:$B$4,2,FALSE))</f>
        <v>0.05</v>
      </c>
      <c r="AI29" s="128" t="str">
        <f t="shared" si="7"/>
        <v>REMOTA</v>
      </c>
      <c r="AJ29" s="128" t="str">
        <f t="shared" si="8"/>
        <v>No se registra</v>
      </c>
      <c r="AK29" s="178">
        <f t="shared" si="9"/>
        <v>0</v>
      </c>
    </row>
    <row r="30" spans="1:37" ht="30" customHeight="1" x14ac:dyDescent="0.25">
      <c r="A30" s="115">
        <v>29</v>
      </c>
      <c r="B30" s="68" t="s">
        <v>268</v>
      </c>
      <c r="C30" s="94" t="s">
        <v>339</v>
      </c>
      <c r="D30" s="68" t="s">
        <v>1</v>
      </c>
      <c r="E30" s="68" t="s">
        <v>1</v>
      </c>
      <c r="F30" s="68" t="s">
        <v>1</v>
      </c>
      <c r="G30" s="121" t="s">
        <v>1</v>
      </c>
      <c r="H30" s="169">
        <f t="shared" si="0"/>
        <v>0.05</v>
      </c>
      <c r="I30" s="170" t="str">
        <f t="shared" si="1"/>
        <v>REMOTA</v>
      </c>
      <c r="J30" s="292">
        <v>1238892161</v>
      </c>
      <c r="K30" s="125">
        <v>0</v>
      </c>
      <c r="L30" s="82" t="s">
        <v>131</v>
      </c>
      <c r="M30" s="188">
        <v>0</v>
      </c>
      <c r="N30" s="83" t="s">
        <v>405</v>
      </c>
      <c r="O30" s="189" t="s">
        <v>405</v>
      </c>
      <c r="P30" s="83" t="s">
        <v>408</v>
      </c>
      <c r="Q30" s="87" t="s">
        <v>223</v>
      </c>
      <c r="R30" s="84">
        <v>42760</v>
      </c>
      <c r="S30" s="84">
        <v>42760</v>
      </c>
      <c r="T30" s="91">
        <v>48233</v>
      </c>
      <c r="U30" s="83" t="s">
        <v>21</v>
      </c>
      <c r="V30" s="82" t="s">
        <v>495</v>
      </c>
      <c r="W30" s="171">
        <v>44074</v>
      </c>
      <c r="X30" s="172" t="e">
        <f>+CONCATENATE(TEXT(#REF!,"yyyy"),"-",TEXT(#REF!,"mm"))</f>
        <v>#REF!</v>
      </c>
      <c r="Y30" s="173" t="str">
        <f t="shared" si="4"/>
        <v>5</v>
      </c>
      <c r="Z30" s="172" t="str">
        <f t="shared" si="5"/>
        <v>2020-07</v>
      </c>
      <c r="AA30" s="170" t="e">
        <f>+VLOOKUP(Z30,#REF!,2,FALSE)/VLOOKUP(X30,#REF!,2,FALSE)</f>
        <v>#REF!</v>
      </c>
      <c r="AB30" s="174" t="e">
        <f t="shared" si="2"/>
        <v>#REF!</v>
      </c>
      <c r="AC30" s="174" t="e">
        <f t="shared" si="3"/>
        <v>#REF!</v>
      </c>
      <c r="AD30" s="175" t="e">
        <f>+#REF!+365*Y30</f>
        <v>#REF!</v>
      </c>
      <c r="AE30" s="176" t="e">
        <f t="shared" si="6"/>
        <v>#REF!</v>
      </c>
      <c r="AF30" s="170" t="e">
        <f>+VLOOKUP(CONCATENATE(TEXT(W30,"yyyy"),"-",TEXT(W30,"mm")),#REF!,2,0)</f>
        <v>#REF!</v>
      </c>
      <c r="AG30" s="177" t="e">
        <f>+(AC30*(1+'INFLAC PROYECTADA'!$B$8)^(AE30))/((1+DEMANDADO!AF30)^(AE30))</f>
        <v>#REF!</v>
      </c>
      <c r="AH30" s="169">
        <f>(0.2*VLOOKUP(D30,'%.'!$A$1:$B$4,2,FALSE))+(0.35*VLOOKUP(E30,'%.'!$A$1:$B$4,2,FALSE))+(0.1*VLOOKUP(F30,'%.'!$A$1:$B$4,2,FALSE))+(0.35*VLOOKUP(G30,'%.'!$A$1:$B$4,2,FALSE))</f>
        <v>0.05</v>
      </c>
      <c r="AI30" s="128" t="str">
        <f t="shared" si="7"/>
        <v>REMOTA</v>
      </c>
      <c r="AJ30" s="128" t="str">
        <f t="shared" si="8"/>
        <v>No se registra</v>
      </c>
      <c r="AK30" s="178">
        <f t="shared" si="9"/>
        <v>0</v>
      </c>
    </row>
    <row r="31" spans="1:37" ht="30" customHeight="1" x14ac:dyDescent="0.25">
      <c r="A31" s="115">
        <v>30</v>
      </c>
      <c r="B31" s="100" t="s">
        <v>277</v>
      </c>
      <c r="C31" s="99" t="s">
        <v>340</v>
      </c>
      <c r="D31" s="68" t="s">
        <v>1</v>
      </c>
      <c r="E31" s="68" t="s">
        <v>1</v>
      </c>
      <c r="F31" s="68" t="s">
        <v>1</v>
      </c>
      <c r="G31" s="121" t="s">
        <v>1</v>
      </c>
      <c r="H31" s="169">
        <f t="shared" si="0"/>
        <v>0.05</v>
      </c>
      <c r="I31" s="170" t="str">
        <f t="shared" si="1"/>
        <v>REMOTA</v>
      </c>
      <c r="J31" s="292">
        <v>17271469</v>
      </c>
      <c r="K31" s="125">
        <v>0</v>
      </c>
      <c r="L31" s="82" t="s">
        <v>138</v>
      </c>
      <c r="M31" s="188">
        <v>0</v>
      </c>
      <c r="N31" s="83" t="s">
        <v>405</v>
      </c>
      <c r="O31" s="188" t="s">
        <v>405</v>
      </c>
      <c r="P31" s="87" t="s">
        <v>408</v>
      </c>
      <c r="Q31" s="87" t="s">
        <v>223</v>
      </c>
      <c r="R31" s="84">
        <v>42760</v>
      </c>
      <c r="S31" s="84">
        <v>42760</v>
      </c>
      <c r="T31" s="91">
        <v>48233</v>
      </c>
      <c r="U31" s="86" t="s">
        <v>76</v>
      </c>
      <c r="V31" s="86" t="s">
        <v>496</v>
      </c>
      <c r="W31" s="171">
        <v>44074</v>
      </c>
      <c r="X31" s="172" t="e">
        <f>+CONCATENATE(TEXT(#REF!,"yyyy"),"-",TEXT(#REF!,"mm"))</f>
        <v>#REF!</v>
      </c>
      <c r="Y31" s="173" t="str">
        <f t="shared" si="4"/>
        <v>5</v>
      </c>
      <c r="Z31" s="172" t="str">
        <f t="shared" si="5"/>
        <v>2020-07</v>
      </c>
      <c r="AA31" s="170" t="e">
        <f>+VLOOKUP(Z31,#REF!,2,FALSE)/VLOOKUP(X31,#REF!,2,FALSE)</f>
        <v>#REF!</v>
      </c>
      <c r="AB31" s="174" t="e">
        <f t="shared" si="2"/>
        <v>#REF!</v>
      </c>
      <c r="AC31" s="174" t="e">
        <f t="shared" si="3"/>
        <v>#REF!</v>
      </c>
      <c r="AD31" s="175" t="e">
        <f>+#REF!+365*Y31</f>
        <v>#REF!</v>
      </c>
      <c r="AE31" s="176" t="e">
        <f t="shared" si="6"/>
        <v>#REF!</v>
      </c>
      <c r="AF31" s="170" t="e">
        <f>+VLOOKUP(CONCATENATE(TEXT(W31,"yyyy"),"-",TEXT(W31,"mm")),#REF!,2,0)</f>
        <v>#REF!</v>
      </c>
      <c r="AG31" s="177" t="e">
        <f>+(AC31*(1+'INFLAC PROYECTADA'!$B$8)^(AE31))/((1+DEMANDADO!AF31)^(AE31))</f>
        <v>#REF!</v>
      </c>
      <c r="AH31" s="169">
        <f>(0.2*VLOOKUP(D31,'%.'!$A$1:$B$4,2,FALSE))+(0.35*VLOOKUP(E31,'%.'!$A$1:$B$4,2,FALSE))+(0.1*VLOOKUP(F31,'%.'!$A$1:$B$4,2,FALSE))+(0.35*VLOOKUP(G31,'%.'!$A$1:$B$4,2,FALSE))</f>
        <v>0.05</v>
      </c>
      <c r="AI31" s="128" t="str">
        <f t="shared" si="7"/>
        <v>REMOTA</v>
      </c>
      <c r="AJ31" s="128" t="str">
        <f t="shared" si="8"/>
        <v>No se registra</v>
      </c>
      <c r="AK31" s="178">
        <f t="shared" si="9"/>
        <v>0</v>
      </c>
    </row>
    <row r="32" spans="1:37" ht="30" customHeight="1" x14ac:dyDescent="0.25">
      <c r="A32" s="115">
        <v>31</v>
      </c>
      <c r="B32" s="79" t="s">
        <v>278</v>
      </c>
      <c r="C32" s="99" t="s">
        <v>341</v>
      </c>
      <c r="D32" s="98" t="s">
        <v>0</v>
      </c>
      <c r="E32" s="98" t="s">
        <v>0</v>
      </c>
      <c r="F32" s="100" t="s">
        <v>0</v>
      </c>
      <c r="G32" s="100" t="s">
        <v>0</v>
      </c>
      <c r="H32" s="169">
        <f t="shared" si="0"/>
        <v>1</v>
      </c>
      <c r="I32" s="170" t="str">
        <f t="shared" si="1"/>
        <v>ALTA</v>
      </c>
      <c r="J32" s="292">
        <v>354964309</v>
      </c>
      <c r="K32" s="166">
        <v>1</v>
      </c>
      <c r="L32" s="87" t="s">
        <v>131</v>
      </c>
      <c r="M32" s="188">
        <v>0</v>
      </c>
      <c r="N32" s="87" t="s">
        <v>405</v>
      </c>
      <c r="O32" s="188" t="s">
        <v>405</v>
      </c>
      <c r="P32" s="87" t="s">
        <v>408</v>
      </c>
      <c r="Q32" s="87" t="s">
        <v>223</v>
      </c>
      <c r="R32" s="84">
        <v>42760</v>
      </c>
      <c r="S32" s="84">
        <v>42760</v>
      </c>
      <c r="T32" s="91">
        <v>48233</v>
      </c>
      <c r="U32" s="86" t="s">
        <v>173</v>
      </c>
      <c r="V32" s="86" t="s">
        <v>428</v>
      </c>
      <c r="W32" s="171">
        <v>44074</v>
      </c>
      <c r="X32" s="172" t="e">
        <f>+CONCATENATE(TEXT(#REF!,"yyyy"),"-",TEXT(#REF!,"mm"))</f>
        <v>#REF!</v>
      </c>
      <c r="Y32" s="173" t="str">
        <f t="shared" si="4"/>
        <v>5</v>
      </c>
      <c r="Z32" s="172" t="str">
        <f t="shared" si="5"/>
        <v>2020-07</v>
      </c>
      <c r="AA32" s="170" t="e">
        <f>+VLOOKUP(Z32,#REF!,2,FALSE)/VLOOKUP(X32,#REF!,2,FALSE)</f>
        <v>#REF!</v>
      </c>
      <c r="AB32" s="174" t="e">
        <f t="shared" si="2"/>
        <v>#REF!</v>
      </c>
      <c r="AC32" s="174" t="e">
        <f t="shared" si="3"/>
        <v>#REF!</v>
      </c>
      <c r="AD32" s="175" t="e">
        <f>+#REF!+365*Y32</f>
        <v>#REF!</v>
      </c>
      <c r="AE32" s="176" t="e">
        <f t="shared" si="6"/>
        <v>#REF!</v>
      </c>
      <c r="AF32" s="170" t="e">
        <f>+VLOOKUP(CONCATENATE(TEXT(W32,"yyyy"),"-",TEXT(W32,"mm")),#REF!,2,0)</f>
        <v>#REF!</v>
      </c>
      <c r="AG32" s="177" t="e">
        <f>+(AC32*(1+'INFLAC PROYECTADA'!$B$8)^(AE32))/((1+DEMANDADO!AF32)^(AE32))</f>
        <v>#REF!</v>
      </c>
      <c r="AH32" s="169">
        <f>(0.2*VLOOKUP(D32,'%.'!$A$1:$B$4,2,FALSE))+(0.35*VLOOKUP(E32,'%.'!$A$1:$B$4,2,FALSE))+(0.1*VLOOKUP(F32,'%.'!$A$1:$B$4,2,FALSE))+(0.35*VLOOKUP(G32,'%.'!$A$1:$B$4,2,FALSE))</f>
        <v>1</v>
      </c>
      <c r="AI32" s="128" t="str">
        <f t="shared" si="7"/>
        <v>ALTA</v>
      </c>
      <c r="AJ32" s="128" t="str">
        <f t="shared" si="8"/>
        <v>Provisión contable</v>
      </c>
      <c r="AK32" s="178" t="e">
        <f t="shared" si="9"/>
        <v>#REF!</v>
      </c>
    </row>
    <row r="33" spans="1:37" ht="30" customHeight="1" x14ac:dyDescent="0.25">
      <c r="A33" s="115">
        <v>32</v>
      </c>
      <c r="B33" s="68" t="s">
        <v>258</v>
      </c>
      <c r="C33" s="99" t="s">
        <v>342</v>
      </c>
      <c r="D33" s="68" t="s">
        <v>1</v>
      </c>
      <c r="E33" s="68" t="s">
        <v>1</v>
      </c>
      <c r="F33" s="68" t="s">
        <v>1</v>
      </c>
      <c r="G33" s="121" t="s">
        <v>1</v>
      </c>
      <c r="H33" s="169">
        <f t="shared" si="0"/>
        <v>0.05</v>
      </c>
      <c r="I33" s="170" t="str">
        <f t="shared" si="1"/>
        <v>REMOTA</v>
      </c>
      <c r="J33" s="292">
        <v>169988570</v>
      </c>
      <c r="K33" s="125">
        <v>0</v>
      </c>
      <c r="L33" s="87" t="s">
        <v>129</v>
      </c>
      <c r="M33" s="188">
        <v>0</v>
      </c>
      <c r="N33" s="83" t="s">
        <v>405</v>
      </c>
      <c r="O33" s="189" t="s">
        <v>405</v>
      </c>
      <c r="P33" s="83" t="s">
        <v>415</v>
      </c>
      <c r="Q33" s="87" t="s">
        <v>223</v>
      </c>
      <c r="R33" s="84">
        <v>42760</v>
      </c>
      <c r="S33" s="84">
        <v>42760</v>
      </c>
      <c r="T33" s="91">
        <v>48233</v>
      </c>
      <c r="U33" s="87" t="s">
        <v>21</v>
      </c>
      <c r="V33" s="86" t="s">
        <v>429</v>
      </c>
      <c r="W33" s="171">
        <v>44074</v>
      </c>
      <c r="X33" s="172" t="e">
        <f>+CONCATENATE(TEXT(#REF!,"yyyy"),"-",TEXT(#REF!,"mm"))</f>
        <v>#REF!</v>
      </c>
      <c r="Y33" s="173" t="str">
        <f t="shared" si="4"/>
        <v>7</v>
      </c>
      <c r="Z33" s="172" t="str">
        <f t="shared" si="5"/>
        <v>2020-07</v>
      </c>
      <c r="AA33" s="170" t="e">
        <f>+VLOOKUP(Z33,#REF!,2,FALSE)/VLOOKUP(X33,#REF!,2,FALSE)</f>
        <v>#REF!</v>
      </c>
      <c r="AB33" s="174" t="e">
        <f t="shared" si="2"/>
        <v>#REF!</v>
      </c>
      <c r="AC33" s="174" t="e">
        <f t="shared" si="3"/>
        <v>#REF!</v>
      </c>
      <c r="AD33" s="175" t="e">
        <f>+#REF!+365*Y33</f>
        <v>#REF!</v>
      </c>
      <c r="AE33" s="176" t="e">
        <f t="shared" si="6"/>
        <v>#REF!</v>
      </c>
      <c r="AF33" s="170" t="e">
        <f>+VLOOKUP(CONCATENATE(TEXT(W33,"yyyy"),"-",TEXT(W33,"mm")),#REF!,2,0)</f>
        <v>#REF!</v>
      </c>
      <c r="AG33" s="177" t="e">
        <f>+(AC33*(1+'INFLAC PROYECTADA'!$B$8)^(AE33))/((1+DEMANDADO!AF33)^(AE33))</f>
        <v>#REF!</v>
      </c>
      <c r="AH33" s="169">
        <f>(0.2*VLOOKUP(D33,'%.'!$A$1:$B$4,2,FALSE))+(0.35*VLOOKUP(E33,'%.'!$A$1:$B$4,2,FALSE))+(0.1*VLOOKUP(F33,'%.'!$A$1:$B$4,2,FALSE))+(0.35*VLOOKUP(G33,'%.'!$A$1:$B$4,2,FALSE))</f>
        <v>0.05</v>
      </c>
      <c r="AI33" s="128" t="str">
        <f t="shared" si="7"/>
        <v>REMOTA</v>
      </c>
      <c r="AJ33" s="128" t="str">
        <f t="shared" si="8"/>
        <v>No se registra</v>
      </c>
      <c r="AK33" s="178">
        <f t="shared" si="9"/>
        <v>0</v>
      </c>
    </row>
    <row r="34" spans="1:37" ht="30" customHeight="1" x14ac:dyDescent="0.25">
      <c r="A34" s="115">
        <v>33</v>
      </c>
      <c r="B34" s="100" t="s">
        <v>311</v>
      </c>
      <c r="C34" s="99" t="s">
        <v>343</v>
      </c>
      <c r="D34" s="68" t="s">
        <v>0</v>
      </c>
      <c r="E34" s="68" t="s">
        <v>0</v>
      </c>
      <c r="F34" s="68" t="s">
        <v>0</v>
      </c>
      <c r="G34" s="121" t="s">
        <v>0</v>
      </c>
      <c r="H34" s="169">
        <f t="shared" si="0"/>
        <v>1</v>
      </c>
      <c r="I34" s="170" t="str">
        <f t="shared" si="1"/>
        <v>ALTA</v>
      </c>
      <c r="J34" s="292">
        <v>15624840</v>
      </c>
      <c r="K34" s="125">
        <v>1</v>
      </c>
      <c r="L34" s="82" t="s">
        <v>130</v>
      </c>
      <c r="M34" s="188">
        <v>0</v>
      </c>
      <c r="N34" s="83" t="s">
        <v>405</v>
      </c>
      <c r="O34" s="189" t="s">
        <v>405</v>
      </c>
      <c r="P34" s="87" t="s">
        <v>408</v>
      </c>
      <c r="Q34" s="87" t="s">
        <v>223</v>
      </c>
      <c r="R34" s="84">
        <v>42760</v>
      </c>
      <c r="S34" s="84">
        <v>42760</v>
      </c>
      <c r="T34" s="91">
        <v>48233</v>
      </c>
      <c r="U34" s="86" t="s">
        <v>76</v>
      </c>
      <c r="V34" s="86" t="s">
        <v>430</v>
      </c>
      <c r="W34" s="171">
        <v>44074</v>
      </c>
      <c r="X34" s="172" t="e">
        <f>+CONCATENATE(TEXT(#REF!,"yyyy"),"-",TEXT(#REF!,"mm"))</f>
        <v>#REF!</v>
      </c>
      <c r="Y34" s="173" t="str">
        <f t="shared" si="4"/>
        <v>5</v>
      </c>
      <c r="Z34" s="172" t="str">
        <f t="shared" si="5"/>
        <v>2020-07</v>
      </c>
      <c r="AA34" s="170" t="e">
        <f>+VLOOKUP(Z34,#REF!,2,FALSE)/VLOOKUP(X34,#REF!,2,FALSE)</f>
        <v>#REF!</v>
      </c>
      <c r="AB34" s="174" t="e">
        <f t="shared" si="2"/>
        <v>#REF!</v>
      </c>
      <c r="AC34" s="174" t="e">
        <f t="shared" si="3"/>
        <v>#REF!</v>
      </c>
      <c r="AD34" s="175" t="e">
        <f>+#REF!+365*Y34</f>
        <v>#REF!</v>
      </c>
      <c r="AE34" s="176" t="e">
        <f t="shared" si="6"/>
        <v>#REF!</v>
      </c>
      <c r="AF34" s="170" t="e">
        <f>+VLOOKUP(CONCATENATE(TEXT(W34,"yyyy"),"-",TEXT(W34,"mm")),#REF!,2,0)</f>
        <v>#REF!</v>
      </c>
      <c r="AG34" s="177" t="e">
        <f>+(AC34*(1+'INFLAC PROYECTADA'!$B$8)^(AE34))/((1+DEMANDADO!AF34)^(AE34))</f>
        <v>#REF!</v>
      </c>
      <c r="AH34" s="169">
        <f>(0.2*VLOOKUP(D34,'%.'!$A$1:$B$4,2,FALSE))+(0.35*VLOOKUP(E34,'%.'!$A$1:$B$4,2,FALSE))+(0.1*VLOOKUP(F34,'%.'!$A$1:$B$4,2,FALSE))+(0.35*VLOOKUP(G34,'%.'!$A$1:$B$4,2,FALSE))</f>
        <v>1</v>
      </c>
      <c r="AI34" s="128" t="str">
        <f t="shared" si="7"/>
        <v>ALTA</v>
      </c>
      <c r="AJ34" s="128" t="str">
        <f t="shared" si="8"/>
        <v>Provisión contable</v>
      </c>
      <c r="AK34" s="178" t="e">
        <f t="shared" si="9"/>
        <v>#REF!</v>
      </c>
    </row>
    <row r="35" spans="1:37" ht="30" customHeight="1" x14ac:dyDescent="0.25">
      <c r="A35" s="115">
        <v>34</v>
      </c>
      <c r="B35" s="79" t="s">
        <v>279</v>
      </c>
      <c r="C35" s="99" t="s">
        <v>344</v>
      </c>
      <c r="D35" s="68" t="s">
        <v>1</v>
      </c>
      <c r="E35" s="100" t="s">
        <v>1</v>
      </c>
      <c r="F35" s="100" t="s">
        <v>1</v>
      </c>
      <c r="G35" s="100" t="s">
        <v>1</v>
      </c>
      <c r="H35" s="169">
        <f t="shared" si="0"/>
        <v>0.05</v>
      </c>
      <c r="I35" s="170" t="str">
        <f t="shared" si="1"/>
        <v>REMOTA</v>
      </c>
      <c r="J35" s="292">
        <v>890241240</v>
      </c>
      <c r="K35" s="125">
        <v>0</v>
      </c>
      <c r="L35" s="82" t="s">
        <v>132</v>
      </c>
      <c r="M35" s="188">
        <v>0</v>
      </c>
      <c r="N35" s="83" t="s">
        <v>405</v>
      </c>
      <c r="O35" s="189" t="s">
        <v>405</v>
      </c>
      <c r="P35" s="83" t="s">
        <v>406</v>
      </c>
      <c r="Q35" s="87" t="s">
        <v>223</v>
      </c>
      <c r="R35" s="84">
        <v>42760</v>
      </c>
      <c r="S35" s="84">
        <v>42760</v>
      </c>
      <c r="T35" s="91">
        <v>48233</v>
      </c>
      <c r="U35" s="86" t="s">
        <v>76</v>
      </c>
      <c r="V35" s="82" t="s">
        <v>497</v>
      </c>
      <c r="W35" s="171">
        <v>44074</v>
      </c>
      <c r="X35" s="172" t="e">
        <f>+CONCATENATE(TEXT(#REF!,"yyyy"),"-",TEXT(#REF!,"mm"))</f>
        <v>#REF!</v>
      </c>
      <c r="Y35" s="173" t="str">
        <f t="shared" si="4"/>
        <v>8</v>
      </c>
      <c r="Z35" s="172" t="str">
        <f t="shared" si="5"/>
        <v>2020-07</v>
      </c>
      <c r="AA35" s="170" t="e">
        <f>+VLOOKUP(Z35,#REF!,2,FALSE)/VLOOKUP(X35,#REF!,2,FALSE)</f>
        <v>#REF!</v>
      </c>
      <c r="AB35" s="174" t="e">
        <f t="shared" si="2"/>
        <v>#REF!</v>
      </c>
      <c r="AC35" s="174" t="e">
        <f t="shared" si="3"/>
        <v>#REF!</v>
      </c>
      <c r="AD35" s="175" t="e">
        <f>+#REF!+365*Y35</f>
        <v>#REF!</v>
      </c>
      <c r="AE35" s="176" t="e">
        <f t="shared" si="6"/>
        <v>#REF!</v>
      </c>
      <c r="AF35" s="170" t="e">
        <f>+VLOOKUP(CONCATENATE(TEXT(W35,"yyyy"),"-",TEXT(W35,"mm")),#REF!,2,0)</f>
        <v>#REF!</v>
      </c>
      <c r="AG35" s="177" t="e">
        <f>+(AC35*(1+'INFLAC PROYECTADA'!$B$8)^(AE35))/((1+DEMANDADO!AF35)^(AE35))</f>
        <v>#REF!</v>
      </c>
      <c r="AH35" s="169">
        <f>(0.2*VLOOKUP(D35,'%.'!$A$1:$B$4,2,FALSE))+(0.35*VLOOKUP(E35,'%.'!$A$1:$B$4,2,FALSE))+(0.1*VLOOKUP(F35,'%.'!$A$1:$B$4,2,FALSE))+(0.35*VLOOKUP(G35,'%.'!$A$1:$B$4,2,FALSE))</f>
        <v>0.05</v>
      </c>
      <c r="AI35" s="128" t="str">
        <f t="shared" si="7"/>
        <v>REMOTA</v>
      </c>
      <c r="AJ35" s="128" t="str">
        <f t="shared" si="8"/>
        <v>No se registra</v>
      </c>
      <c r="AK35" s="178">
        <f t="shared" si="9"/>
        <v>0</v>
      </c>
    </row>
    <row r="36" spans="1:37" ht="30" customHeight="1" x14ac:dyDescent="0.25">
      <c r="A36" s="115">
        <v>35</v>
      </c>
      <c r="B36" s="122" t="s">
        <v>270</v>
      </c>
      <c r="C36" s="99" t="s">
        <v>345</v>
      </c>
      <c r="D36" s="68" t="s">
        <v>0</v>
      </c>
      <c r="E36" s="68" t="s">
        <v>0</v>
      </c>
      <c r="F36" s="68" t="s">
        <v>0</v>
      </c>
      <c r="G36" s="121" t="s">
        <v>0</v>
      </c>
      <c r="H36" s="169">
        <f t="shared" si="0"/>
        <v>1</v>
      </c>
      <c r="I36" s="170" t="str">
        <f t="shared" si="1"/>
        <v>ALTA</v>
      </c>
      <c r="J36" s="292">
        <v>102219256</v>
      </c>
      <c r="K36" s="125">
        <v>1</v>
      </c>
      <c r="L36" s="83" t="s">
        <v>131</v>
      </c>
      <c r="M36" s="188">
        <v>0</v>
      </c>
      <c r="N36" s="83" t="s">
        <v>405</v>
      </c>
      <c r="O36" s="189" t="s">
        <v>405</v>
      </c>
      <c r="P36" s="83" t="s">
        <v>408</v>
      </c>
      <c r="Q36" s="87" t="s">
        <v>223</v>
      </c>
      <c r="R36" s="84">
        <v>42760</v>
      </c>
      <c r="S36" s="84">
        <v>42760</v>
      </c>
      <c r="T36" s="91">
        <v>48233</v>
      </c>
      <c r="U36" s="86" t="s">
        <v>171</v>
      </c>
      <c r="V36" s="83" t="s">
        <v>431</v>
      </c>
      <c r="W36" s="171">
        <v>44074</v>
      </c>
      <c r="X36" s="172" t="e">
        <f>+CONCATENATE(TEXT(#REF!,"yyyy"),"-",TEXT(#REF!,"mm"))</f>
        <v>#REF!</v>
      </c>
      <c r="Y36" s="173" t="str">
        <f t="shared" si="4"/>
        <v>5</v>
      </c>
      <c r="Z36" s="172" t="str">
        <f t="shared" si="5"/>
        <v>2020-07</v>
      </c>
      <c r="AA36" s="170" t="e">
        <f>+VLOOKUP(Z36,#REF!,2,FALSE)/VLOOKUP(X36,#REF!,2,FALSE)</f>
        <v>#REF!</v>
      </c>
      <c r="AB36" s="174" t="e">
        <f t="shared" si="2"/>
        <v>#REF!</v>
      </c>
      <c r="AC36" s="174" t="e">
        <f t="shared" si="3"/>
        <v>#REF!</v>
      </c>
      <c r="AD36" s="175" t="e">
        <f>+#REF!+365*Y36</f>
        <v>#REF!</v>
      </c>
      <c r="AE36" s="176" t="e">
        <f t="shared" si="6"/>
        <v>#REF!</v>
      </c>
      <c r="AF36" s="170" t="e">
        <f>+VLOOKUP(CONCATENATE(TEXT(W36,"yyyy"),"-",TEXT(W36,"mm")),#REF!,2,0)</f>
        <v>#REF!</v>
      </c>
      <c r="AG36" s="177" t="e">
        <f>+(AC36*(1+'INFLAC PROYECTADA'!$B$8)^(AE36))/((1+DEMANDADO!AF36)^(AE36))</f>
        <v>#REF!</v>
      </c>
      <c r="AH36" s="169">
        <f>(0.2*VLOOKUP(D36,'%.'!$A$1:$B$4,2,FALSE))+(0.35*VLOOKUP(E36,'%.'!$A$1:$B$4,2,FALSE))+(0.1*VLOOKUP(F36,'%.'!$A$1:$B$4,2,FALSE))+(0.35*VLOOKUP(G36,'%.'!$A$1:$B$4,2,FALSE))</f>
        <v>1</v>
      </c>
      <c r="AI36" s="128" t="str">
        <f t="shared" si="7"/>
        <v>ALTA</v>
      </c>
      <c r="AJ36" s="128" t="str">
        <f t="shared" si="8"/>
        <v>Provisión contable</v>
      </c>
      <c r="AK36" s="178" t="e">
        <f t="shared" si="9"/>
        <v>#REF!</v>
      </c>
    </row>
    <row r="37" spans="1:37" ht="30" customHeight="1" x14ac:dyDescent="0.25">
      <c r="A37" s="115">
        <v>36</v>
      </c>
      <c r="B37" s="122" t="s">
        <v>265</v>
      </c>
      <c r="C37" s="99" t="s">
        <v>346</v>
      </c>
      <c r="D37" s="68" t="s">
        <v>1</v>
      </c>
      <c r="E37" s="68" t="s">
        <v>1</v>
      </c>
      <c r="F37" s="68" t="s">
        <v>1</v>
      </c>
      <c r="G37" s="121" t="s">
        <v>1</v>
      </c>
      <c r="H37" s="169">
        <f t="shared" si="0"/>
        <v>0.05</v>
      </c>
      <c r="I37" s="170" t="str">
        <f t="shared" si="1"/>
        <v>REMOTA</v>
      </c>
      <c r="J37" s="292">
        <v>10065649</v>
      </c>
      <c r="K37" s="125">
        <v>0</v>
      </c>
      <c r="L37" s="82" t="s">
        <v>138</v>
      </c>
      <c r="M37" s="188">
        <v>0</v>
      </c>
      <c r="N37" s="83" t="s">
        <v>405</v>
      </c>
      <c r="O37" s="189" t="s">
        <v>405</v>
      </c>
      <c r="P37" s="83" t="s">
        <v>408</v>
      </c>
      <c r="Q37" s="87" t="s">
        <v>223</v>
      </c>
      <c r="R37" s="84">
        <v>42760</v>
      </c>
      <c r="S37" s="84">
        <v>42760</v>
      </c>
      <c r="T37" s="91">
        <v>48233</v>
      </c>
      <c r="U37" s="86" t="s">
        <v>171</v>
      </c>
      <c r="V37" s="82" t="s">
        <v>432</v>
      </c>
      <c r="W37" s="171">
        <v>44074</v>
      </c>
      <c r="X37" s="172" t="e">
        <f>+CONCATENATE(TEXT(#REF!,"yyyy"),"-",TEXT(#REF!,"mm"))</f>
        <v>#REF!</v>
      </c>
      <c r="Y37" s="173" t="str">
        <f t="shared" si="4"/>
        <v>5</v>
      </c>
      <c r="Z37" s="172" t="str">
        <f t="shared" si="5"/>
        <v>2020-07</v>
      </c>
      <c r="AA37" s="170" t="e">
        <f>+VLOOKUP(Z37,#REF!,2,FALSE)/VLOOKUP(X37,#REF!,2,FALSE)</f>
        <v>#REF!</v>
      </c>
      <c r="AB37" s="174" t="e">
        <f t="shared" si="2"/>
        <v>#REF!</v>
      </c>
      <c r="AC37" s="174" t="e">
        <f t="shared" si="3"/>
        <v>#REF!</v>
      </c>
      <c r="AD37" s="175" t="e">
        <f>+#REF!+365*Y37</f>
        <v>#REF!</v>
      </c>
      <c r="AE37" s="176" t="e">
        <f t="shared" si="6"/>
        <v>#REF!</v>
      </c>
      <c r="AF37" s="170" t="e">
        <f>+VLOOKUP(CONCATENATE(TEXT(W37,"yyyy"),"-",TEXT(W37,"mm")),#REF!,2,0)</f>
        <v>#REF!</v>
      </c>
      <c r="AG37" s="177" t="e">
        <f>+(AC37*(1+'INFLAC PROYECTADA'!$B$8)^(AE37))/((1+DEMANDADO!AF37)^(AE37))</f>
        <v>#REF!</v>
      </c>
      <c r="AH37" s="169">
        <f>(0.2*VLOOKUP(D37,'%.'!$A$1:$B$4,2,FALSE))+(0.35*VLOOKUP(E37,'%.'!$A$1:$B$4,2,FALSE))+(0.1*VLOOKUP(F37,'%.'!$A$1:$B$4,2,FALSE))+(0.35*VLOOKUP(G37,'%.'!$A$1:$B$4,2,FALSE))</f>
        <v>0.05</v>
      </c>
      <c r="AI37" s="128" t="str">
        <f t="shared" si="7"/>
        <v>REMOTA</v>
      </c>
      <c r="AJ37" s="128" t="str">
        <f t="shared" si="8"/>
        <v>No se registra</v>
      </c>
      <c r="AK37" s="178">
        <f t="shared" si="9"/>
        <v>0</v>
      </c>
    </row>
    <row r="38" spans="1:37" ht="30" customHeight="1" x14ac:dyDescent="0.25">
      <c r="A38" s="115">
        <v>37</v>
      </c>
      <c r="B38" s="101" t="s">
        <v>278</v>
      </c>
      <c r="C38" s="99" t="s">
        <v>347</v>
      </c>
      <c r="D38" s="68" t="s">
        <v>1</v>
      </c>
      <c r="E38" s="68" t="s">
        <v>1</v>
      </c>
      <c r="F38" s="68" t="s">
        <v>1</v>
      </c>
      <c r="G38" s="121" t="s">
        <v>1</v>
      </c>
      <c r="H38" s="169">
        <f t="shared" si="0"/>
        <v>0.05</v>
      </c>
      <c r="I38" s="170" t="str">
        <f t="shared" si="1"/>
        <v>REMOTA</v>
      </c>
      <c r="J38" s="292">
        <v>93122673</v>
      </c>
      <c r="K38" s="125">
        <v>0</v>
      </c>
      <c r="L38" s="82" t="s">
        <v>132</v>
      </c>
      <c r="M38" s="188">
        <v>0</v>
      </c>
      <c r="N38" s="83" t="s">
        <v>405</v>
      </c>
      <c r="O38" s="189" t="s">
        <v>405</v>
      </c>
      <c r="P38" s="83" t="s">
        <v>415</v>
      </c>
      <c r="Q38" s="87" t="s">
        <v>223</v>
      </c>
      <c r="R38" s="84">
        <v>42760</v>
      </c>
      <c r="S38" s="84">
        <v>42760</v>
      </c>
      <c r="T38" s="91">
        <v>48233</v>
      </c>
      <c r="U38" s="83" t="s">
        <v>171</v>
      </c>
      <c r="V38" s="82" t="s">
        <v>498</v>
      </c>
      <c r="W38" s="171">
        <v>44074</v>
      </c>
      <c r="X38" s="172" t="e">
        <f>+CONCATENATE(TEXT(#REF!,"yyyy"),"-",TEXT(#REF!,"mm"))</f>
        <v>#REF!</v>
      </c>
      <c r="Y38" s="173" t="str">
        <f t="shared" si="4"/>
        <v>7</v>
      </c>
      <c r="Z38" s="172" t="str">
        <f t="shared" si="5"/>
        <v>2020-07</v>
      </c>
      <c r="AA38" s="170" t="e">
        <f>+VLOOKUP(Z38,#REF!,2,FALSE)/VLOOKUP(X38,#REF!,2,FALSE)</f>
        <v>#REF!</v>
      </c>
      <c r="AB38" s="174" t="e">
        <f t="shared" si="2"/>
        <v>#REF!</v>
      </c>
      <c r="AC38" s="174" t="e">
        <f t="shared" si="3"/>
        <v>#REF!</v>
      </c>
      <c r="AD38" s="175" t="e">
        <f>+#REF!+365*Y38</f>
        <v>#REF!</v>
      </c>
      <c r="AE38" s="176" t="e">
        <f t="shared" si="6"/>
        <v>#REF!</v>
      </c>
      <c r="AF38" s="170" t="e">
        <f>+VLOOKUP(CONCATENATE(TEXT(W38,"yyyy"),"-",TEXT(W38,"mm")),#REF!,2,0)</f>
        <v>#REF!</v>
      </c>
      <c r="AG38" s="177" t="e">
        <f>+(AC38*(1+'INFLAC PROYECTADA'!$B$8)^(AE38))/((1+DEMANDADO!AF38)^(AE38))</f>
        <v>#REF!</v>
      </c>
      <c r="AH38" s="169">
        <f>(0.2*VLOOKUP(D38,'%.'!$A$1:$B$4,2,FALSE))+(0.35*VLOOKUP(E38,'%.'!$A$1:$B$4,2,FALSE))+(0.1*VLOOKUP(F38,'%.'!$A$1:$B$4,2,FALSE))+(0.35*VLOOKUP(G38,'%.'!$A$1:$B$4,2,FALSE))</f>
        <v>0.05</v>
      </c>
      <c r="AI38" s="128" t="str">
        <f t="shared" si="7"/>
        <v>REMOTA</v>
      </c>
      <c r="AJ38" s="128" t="str">
        <f t="shared" si="8"/>
        <v>No se registra</v>
      </c>
      <c r="AK38" s="178">
        <f t="shared" si="9"/>
        <v>0</v>
      </c>
    </row>
    <row r="39" spans="1:37" ht="30" customHeight="1" x14ac:dyDescent="0.25">
      <c r="A39" s="115">
        <v>38</v>
      </c>
      <c r="B39" s="122" t="s">
        <v>280</v>
      </c>
      <c r="C39" s="99" t="s">
        <v>348</v>
      </c>
      <c r="D39" s="122" t="s">
        <v>0</v>
      </c>
      <c r="E39" s="122" t="s">
        <v>0</v>
      </c>
      <c r="F39" s="122" t="s">
        <v>0</v>
      </c>
      <c r="G39" s="122" t="s">
        <v>0</v>
      </c>
      <c r="H39" s="169">
        <f t="shared" si="0"/>
        <v>1</v>
      </c>
      <c r="I39" s="170" t="str">
        <f t="shared" si="1"/>
        <v>ALTA</v>
      </c>
      <c r="J39" s="292">
        <v>93366526</v>
      </c>
      <c r="K39" s="166">
        <v>1</v>
      </c>
      <c r="L39" s="83" t="s">
        <v>132</v>
      </c>
      <c r="M39" s="188">
        <v>0</v>
      </c>
      <c r="N39" s="83" t="s">
        <v>405</v>
      </c>
      <c r="O39" s="189" t="s">
        <v>405</v>
      </c>
      <c r="P39" s="83" t="s">
        <v>406</v>
      </c>
      <c r="Q39" s="87" t="s">
        <v>223</v>
      </c>
      <c r="R39" s="84">
        <v>42760</v>
      </c>
      <c r="S39" s="84">
        <v>42760</v>
      </c>
      <c r="T39" s="91">
        <v>48233</v>
      </c>
      <c r="U39" s="87" t="s">
        <v>171</v>
      </c>
      <c r="V39" s="82" t="s">
        <v>433</v>
      </c>
      <c r="W39" s="171">
        <v>44074</v>
      </c>
      <c r="X39" s="172" t="e">
        <f>+CONCATENATE(TEXT(#REF!,"yyyy"),"-",TEXT(#REF!,"mm"))</f>
        <v>#REF!</v>
      </c>
      <c r="Y39" s="173" t="str">
        <f t="shared" si="4"/>
        <v>8</v>
      </c>
      <c r="Z39" s="172" t="str">
        <f t="shared" si="5"/>
        <v>2020-07</v>
      </c>
      <c r="AA39" s="170" t="e">
        <f>+VLOOKUP(Z39,#REF!,2,FALSE)/VLOOKUP(X39,#REF!,2,FALSE)</f>
        <v>#REF!</v>
      </c>
      <c r="AB39" s="174" t="e">
        <f t="shared" si="2"/>
        <v>#REF!</v>
      </c>
      <c r="AC39" s="174" t="e">
        <f t="shared" si="3"/>
        <v>#REF!</v>
      </c>
      <c r="AD39" s="175" t="e">
        <f>+#REF!+365*Y39</f>
        <v>#REF!</v>
      </c>
      <c r="AE39" s="176" t="e">
        <f t="shared" si="6"/>
        <v>#REF!</v>
      </c>
      <c r="AF39" s="170" t="e">
        <f>+VLOOKUP(CONCATENATE(TEXT(W39,"yyyy"),"-",TEXT(W39,"mm")),#REF!,2,0)</f>
        <v>#REF!</v>
      </c>
      <c r="AG39" s="177" t="e">
        <f>+(AC39*(1+'INFLAC PROYECTADA'!$B$8)^(AE39))/((1+DEMANDADO!AF39)^(AE39))</f>
        <v>#REF!</v>
      </c>
      <c r="AH39" s="169">
        <f>(0.2*VLOOKUP(D39,'%.'!$A$1:$B$4,2,FALSE))+(0.35*VLOOKUP(E39,'%.'!$A$1:$B$4,2,FALSE))+(0.1*VLOOKUP(F39,'%.'!$A$1:$B$4,2,FALSE))+(0.35*VLOOKUP(G39,'%.'!$A$1:$B$4,2,FALSE))</f>
        <v>1</v>
      </c>
      <c r="AI39" s="128" t="str">
        <f t="shared" si="7"/>
        <v>ALTA</v>
      </c>
      <c r="AJ39" s="128" t="str">
        <f t="shared" si="8"/>
        <v>Provisión contable</v>
      </c>
      <c r="AK39" s="178" t="e">
        <f t="shared" si="9"/>
        <v>#REF!</v>
      </c>
    </row>
    <row r="40" spans="1:37" ht="30" customHeight="1" x14ac:dyDescent="0.25">
      <c r="A40" s="115">
        <v>39</v>
      </c>
      <c r="B40" s="101" t="s">
        <v>281</v>
      </c>
      <c r="C40" s="99" t="s">
        <v>349</v>
      </c>
      <c r="D40" s="68" t="s">
        <v>1</v>
      </c>
      <c r="E40" s="68" t="s">
        <v>1</v>
      </c>
      <c r="F40" s="68" t="s">
        <v>1</v>
      </c>
      <c r="G40" s="121" t="s">
        <v>1</v>
      </c>
      <c r="H40" s="169">
        <f t="shared" si="0"/>
        <v>0.05</v>
      </c>
      <c r="I40" s="170" t="str">
        <f t="shared" si="1"/>
        <v>REMOTA</v>
      </c>
      <c r="J40" s="292">
        <v>15624840</v>
      </c>
      <c r="K40" s="125">
        <v>0</v>
      </c>
      <c r="L40" s="83" t="s">
        <v>149</v>
      </c>
      <c r="M40" s="188">
        <v>0</v>
      </c>
      <c r="N40" s="83" t="s">
        <v>405</v>
      </c>
      <c r="O40" s="189" t="s">
        <v>405</v>
      </c>
      <c r="P40" s="83" t="s">
        <v>408</v>
      </c>
      <c r="Q40" s="87" t="s">
        <v>223</v>
      </c>
      <c r="R40" s="84">
        <v>42760</v>
      </c>
      <c r="S40" s="84">
        <v>42760</v>
      </c>
      <c r="T40" s="91">
        <v>48233</v>
      </c>
      <c r="U40" s="82" t="s">
        <v>76</v>
      </c>
      <c r="V40" s="82" t="s">
        <v>499</v>
      </c>
      <c r="W40" s="171">
        <v>44074</v>
      </c>
      <c r="X40" s="172" t="e">
        <f>+CONCATENATE(TEXT(#REF!,"yyyy"),"-",TEXT(#REF!,"mm"))</f>
        <v>#REF!</v>
      </c>
      <c r="Y40" s="173" t="str">
        <f t="shared" si="4"/>
        <v>5</v>
      </c>
      <c r="Z40" s="172" t="str">
        <f t="shared" si="5"/>
        <v>2020-07</v>
      </c>
      <c r="AA40" s="170" t="e">
        <f>+VLOOKUP(Z40,#REF!,2,FALSE)/VLOOKUP(X40,#REF!,2,FALSE)</f>
        <v>#REF!</v>
      </c>
      <c r="AB40" s="174" t="e">
        <f t="shared" si="2"/>
        <v>#REF!</v>
      </c>
      <c r="AC40" s="174" t="e">
        <f t="shared" si="3"/>
        <v>#REF!</v>
      </c>
      <c r="AD40" s="175" t="e">
        <f>+#REF!+365*Y40</f>
        <v>#REF!</v>
      </c>
      <c r="AE40" s="176" t="e">
        <f t="shared" si="6"/>
        <v>#REF!</v>
      </c>
      <c r="AF40" s="170" t="e">
        <f>+VLOOKUP(CONCATENATE(TEXT(W40,"yyyy"),"-",TEXT(W40,"mm")),#REF!,2,0)</f>
        <v>#REF!</v>
      </c>
      <c r="AG40" s="177" t="e">
        <f>+(AC40*(1+'INFLAC PROYECTADA'!$B$8)^(AE40))/((1+DEMANDADO!AF40)^(AE40))</f>
        <v>#REF!</v>
      </c>
      <c r="AH40" s="169">
        <f>(0.2*VLOOKUP(D40,'%.'!$A$1:$B$4,2,FALSE))+(0.35*VLOOKUP(E40,'%.'!$A$1:$B$4,2,FALSE))+(0.1*VLOOKUP(F40,'%.'!$A$1:$B$4,2,FALSE))+(0.35*VLOOKUP(G40,'%.'!$A$1:$B$4,2,FALSE))</f>
        <v>0.05</v>
      </c>
      <c r="AI40" s="128" t="str">
        <f t="shared" si="7"/>
        <v>REMOTA</v>
      </c>
      <c r="AJ40" s="128" t="str">
        <f t="shared" si="8"/>
        <v>No se registra</v>
      </c>
      <c r="AK40" s="178">
        <f t="shared" si="9"/>
        <v>0</v>
      </c>
    </row>
    <row r="41" spans="1:37" ht="30" customHeight="1" x14ac:dyDescent="0.25">
      <c r="A41" s="115">
        <v>40</v>
      </c>
      <c r="B41" s="122" t="s">
        <v>263</v>
      </c>
      <c r="C41" s="99" t="s">
        <v>350</v>
      </c>
      <c r="D41" s="68" t="s">
        <v>0</v>
      </c>
      <c r="E41" s="68" t="s">
        <v>0</v>
      </c>
      <c r="F41" s="68" t="s">
        <v>0</v>
      </c>
      <c r="G41" s="121" t="s">
        <v>0</v>
      </c>
      <c r="H41" s="169">
        <f t="shared" si="0"/>
        <v>1</v>
      </c>
      <c r="I41" s="170" t="str">
        <f t="shared" si="1"/>
        <v>ALTA</v>
      </c>
      <c r="J41" s="292">
        <v>103085976</v>
      </c>
      <c r="K41" s="166">
        <v>1</v>
      </c>
      <c r="L41" s="82" t="s">
        <v>132</v>
      </c>
      <c r="M41" s="188">
        <v>0</v>
      </c>
      <c r="N41" s="83" t="s">
        <v>405</v>
      </c>
      <c r="O41" s="189" t="s">
        <v>405</v>
      </c>
      <c r="P41" s="83" t="s">
        <v>406</v>
      </c>
      <c r="Q41" s="87" t="s">
        <v>223</v>
      </c>
      <c r="R41" s="84">
        <v>42760</v>
      </c>
      <c r="S41" s="84">
        <v>42760</v>
      </c>
      <c r="T41" s="91">
        <v>48233</v>
      </c>
      <c r="U41" s="87" t="s">
        <v>171</v>
      </c>
      <c r="V41" s="87" t="s">
        <v>431</v>
      </c>
      <c r="W41" s="171">
        <v>44074</v>
      </c>
      <c r="X41" s="172" t="e">
        <f>+CONCATENATE(TEXT(#REF!,"yyyy"),"-",TEXT(#REF!,"mm"))</f>
        <v>#REF!</v>
      </c>
      <c r="Y41" s="173" t="str">
        <f t="shared" si="4"/>
        <v>8</v>
      </c>
      <c r="Z41" s="172" t="str">
        <f t="shared" si="5"/>
        <v>2020-07</v>
      </c>
      <c r="AA41" s="170" t="e">
        <f>+VLOOKUP(Z41,#REF!,2,FALSE)/VLOOKUP(X41,#REF!,2,FALSE)</f>
        <v>#REF!</v>
      </c>
      <c r="AB41" s="174" t="e">
        <f t="shared" si="2"/>
        <v>#REF!</v>
      </c>
      <c r="AC41" s="174" t="e">
        <f t="shared" si="3"/>
        <v>#REF!</v>
      </c>
      <c r="AD41" s="175" t="e">
        <f>+#REF!+365*Y41</f>
        <v>#REF!</v>
      </c>
      <c r="AE41" s="176" t="e">
        <f t="shared" si="6"/>
        <v>#REF!</v>
      </c>
      <c r="AF41" s="170" t="e">
        <f>+VLOOKUP(CONCATENATE(TEXT(W41,"yyyy"),"-",TEXT(W41,"mm")),#REF!,2,0)</f>
        <v>#REF!</v>
      </c>
      <c r="AG41" s="177" t="e">
        <f>+(AC41*(1+'INFLAC PROYECTADA'!$B$8)^(AE41))/((1+DEMANDADO!AF41)^(AE41))</f>
        <v>#REF!</v>
      </c>
      <c r="AH41" s="169">
        <f>(0.2*VLOOKUP(D41,'%.'!$A$1:$B$4,2,FALSE))+(0.35*VLOOKUP(E41,'%.'!$A$1:$B$4,2,FALSE))+(0.1*VLOOKUP(F41,'%.'!$A$1:$B$4,2,FALSE))+(0.35*VLOOKUP(G41,'%.'!$A$1:$B$4,2,FALSE))</f>
        <v>1</v>
      </c>
      <c r="AI41" s="128" t="str">
        <f t="shared" si="7"/>
        <v>ALTA</v>
      </c>
      <c r="AJ41" s="128" t="str">
        <f t="shared" si="8"/>
        <v>Provisión contable</v>
      </c>
      <c r="AK41" s="178" t="e">
        <f t="shared" si="9"/>
        <v>#REF!</v>
      </c>
    </row>
    <row r="42" spans="1:37" ht="30" customHeight="1" x14ac:dyDescent="0.25">
      <c r="A42" s="115">
        <v>41</v>
      </c>
      <c r="B42" s="122" t="s">
        <v>256</v>
      </c>
      <c r="C42" s="99" t="s">
        <v>351</v>
      </c>
      <c r="D42" s="68" t="s">
        <v>0</v>
      </c>
      <c r="E42" s="68" t="s">
        <v>0</v>
      </c>
      <c r="F42" s="68" t="s">
        <v>0</v>
      </c>
      <c r="G42" s="121" t="s">
        <v>0</v>
      </c>
      <c r="H42" s="169">
        <f t="shared" si="0"/>
        <v>1</v>
      </c>
      <c r="I42" s="170" t="str">
        <f t="shared" si="1"/>
        <v>ALTA</v>
      </c>
      <c r="J42" s="292">
        <v>47444719</v>
      </c>
      <c r="K42" s="166">
        <v>1</v>
      </c>
      <c r="L42" s="86" t="s">
        <v>131</v>
      </c>
      <c r="M42" s="188">
        <v>0</v>
      </c>
      <c r="N42" s="87" t="s">
        <v>405</v>
      </c>
      <c r="O42" s="188" t="s">
        <v>405</v>
      </c>
      <c r="P42" s="87" t="s">
        <v>408</v>
      </c>
      <c r="Q42" s="87" t="s">
        <v>223</v>
      </c>
      <c r="R42" s="84">
        <v>42760</v>
      </c>
      <c r="S42" s="84">
        <v>42760</v>
      </c>
      <c r="T42" s="91">
        <v>48233</v>
      </c>
      <c r="U42" s="87" t="s">
        <v>171</v>
      </c>
      <c r="V42" s="86" t="s">
        <v>434</v>
      </c>
      <c r="W42" s="171">
        <v>44074</v>
      </c>
      <c r="X42" s="172" t="e">
        <f>+CONCATENATE(TEXT(#REF!,"yyyy"),"-",TEXT(#REF!,"mm"))</f>
        <v>#REF!</v>
      </c>
      <c r="Y42" s="173" t="str">
        <f t="shared" si="4"/>
        <v>5</v>
      </c>
      <c r="Z42" s="172" t="str">
        <f t="shared" si="5"/>
        <v>2020-07</v>
      </c>
      <c r="AA42" s="170" t="e">
        <f>+VLOOKUP(Z42,#REF!,2,FALSE)/VLOOKUP(X42,#REF!,2,FALSE)</f>
        <v>#REF!</v>
      </c>
      <c r="AB42" s="174" t="e">
        <f t="shared" si="2"/>
        <v>#REF!</v>
      </c>
      <c r="AC42" s="174" t="e">
        <f t="shared" si="3"/>
        <v>#REF!</v>
      </c>
      <c r="AD42" s="175" t="e">
        <f>+#REF!+365*Y42</f>
        <v>#REF!</v>
      </c>
      <c r="AE42" s="176" t="e">
        <f t="shared" si="6"/>
        <v>#REF!</v>
      </c>
      <c r="AF42" s="170" t="e">
        <f>+VLOOKUP(CONCATENATE(TEXT(W42,"yyyy"),"-",TEXT(W42,"mm")),#REF!,2,0)</f>
        <v>#REF!</v>
      </c>
      <c r="AG42" s="177" t="e">
        <f>+(AC42*(1+'INFLAC PROYECTADA'!$B$8)^(AE42))/((1+DEMANDADO!AF42)^(AE42))</f>
        <v>#REF!</v>
      </c>
      <c r="AH42" s="169">
        <f>(0.2*VLOOKUP(D42,'%.'!$A$1:$B$4,2,FALSE))+(0.35*VLOOKUP(E42,'%.'!$A$1:$B$4,2,FALSE))+(0.1*VLOOKUP(F42,'%.'!$A$1:$B$4,2,FALSE))+(0.35*VLOOKUP(G42,'%.'!$A$1:$B$4,2,FALSE))</f>
        <v>1</v>
      </c>
      <c r="AI42" s="128" t="str">
        <f t="shared" si="7"/>
        <v>ALTA</v>
      </c>
      <c r="AJ42" s="128" t="str">
        <f t="shared" si="8"/>
        <v>Provisión contable</v>
      </c>
      <c r="AK42" s="178" t="e">
        <f t="shared" si="9"/>
        <v>#REF!</v>
      </c>
    </row>
    <row r="43" spans="1:37" ht="30" customHeight="1" x14ac:dyDescent="0.25">
      <c r="A43" s="115">
        <v>42</v>
      </c>
      <c r="B43" s="122" t="s">
        <v>282</v>
      </c>
      <c r="C43" s="99" t="s">
        <v>352</v>
      </c>
      <c r="D43" s="100" t="s">
        <v>0</v>
      </c>
      <c r="E43" s="100" t="s">
        <v>0</v>
      </c>
      <c r="F43" s="100" t="s">
        <v>0</v>
      </c>
      <c r="G43" s="121" t="s">
        <v>0</v>
      </c>
      <c r="H43" s="169">
        <f t="shared" si="0"/>
        <v>1</v>
      </c>
      <c r="I43" s="170" t="str">
        <f t="shared" si="1"/>
        <v>ALTA</v>
      </c>
      <c r="J43" s="292">
        <v>85784735</v>
      </c>
      <c r="K43" s="166">
        <v>1</v>
      </c>
      <c r="L43" s="82" t="s">
        <v>132</v>
      </c>
      <c r="M43" s="188">
        <v>0</v>
      </c>
      <c r="N43" s="83" t="s">
        <v>405</v>
      </c>
      <c r="O43" s="189" t="s">
        <v>405</v>
      </c>
      <c r="P43" s="83" t="s">
        <v>408</v>
      </c>
      <c r="Q43" s="87" t="s">
        <v>223</v>
      </c>
      <c r="R43" s="84">
        <v>42760</v>
      </c>
      <c r="S43" s="84">
        <v>42760</v>
      </c>
      <c r="T43" s="91">
        <v>48233</v>
      </c>
      <c r="U43" s="87" t="s">
        <v>171</v>
      </c>
      <c r="V43" s="86" t="s">
        <v>476</v>
      </c>
      <c r="W43" s="171">
        <v>44074</v>
      </c>
      <c r="X43" s="172" t="e">
        <f>+CONCATENATE(TEXT(#REF!,"yyyy"),"-",TEXT(#REF!,"mm"))</f>
        <v>#REF!</v>
      </c>
      <c r="Y43" s="173" t="str">
        <f t="shared" si="4"/>
        <v>5</v>
      </c>
      <c r="Z43" s="172" t="str">
        <f t="shared" si="5"/>
        <v>2020-07</v>
      </c>
      <c r="AA43" s="170" t="e">
        <f>+VLOOKUP(Z43,#REF!,2,FALSE)/VLOOKUP(X43,#REF!,2,FALSE)</f>
        <v>#REF!</v>
      </c>
      <c r="AB43" s="174" t="e">
        <f t="shared" si="2"/>
        <v>#REF!</v>
      </c>
      <c r="AC43" s="174" t="e">
        <f t="shared" si="3"/>
        <v>#REF!</v>
      </c>
      <c r="AD43" s="175" t="e">
        <f>+#REF!+365*Y43</f>
        <v>#REF!</v>
      </c>
      <c r="AE43" s="176" t="e">
        <f t="shared" si="6"/>
        <v>#REF!</v>
      </c>
      <c r="AF43" s="170" t="e">
        <f>+VLOOKUP(CONCATENATE(TEXT(W43,"yyyy"),"-",TEXT(W43,"mm")),#REF!,2,0)</f>
        <v>#REF!</v>
      </c>
      <c r="AG43" s="177" t="e">
        <f>+(AC43*(1+'INFLAC PROYECTADA'!$B$8)^(AE43))/((1+DEMANDADO!AF43)^(AE43))</f>
        <v>#REF!</v>
      </c>
      <c r="AH43" s="169">
        <f>(0.2*VLOOKUP(D43,'%.'!$A$1:$B$4,2,FALSE))+(0.35*VLOOKUP(E43,'%.'!$A$1:$B$4,2,FALSE))+(0.1*VLOOKUP(F43,'%.'!$A$1:$B$4,2,FALSE))+(0.35*VLOOKUP(G43,'%.'!$A$1:$B$4,2,FALSE))</f>
        <v>1</v>
      </c>
      <c r="AI43" s="128" t="str">
        <f t="shared" si="7"/>
        <v>ALTA</v>
      </c>
      <c r="AJ43" s="128" t="str">
        <f t="shared" si="8"/>
        <v>Provisión contable</v>
      </c>
      <c r="AK43" s="178" t="e">
        <f t="shared" si="9"/>
        <v>#REF!</v>
      </c>
    </row>
    <row r="44" spans="1:37" ht="30" customHeight="1" x14ac:dyDescent="0.25">
      <c r="A44" s="115">
        <v>43</v>
      </c>
      <c r="B44" s="122" t="s">
        <v>283</v>
      </c>
      <c r="C44" s="99" t="s">
        <v>353</v>
      </c>
      <c r="D44" s="100" t="s">
        <v>0</v>
      </c>
      <c r="E44" s="100" t="s">
        <v>0</v>
      </c>
      <c r="F44" s="100" t="s">
        <v>0</v>
      </c>
      <c r="G44" s="121" t="s">
        <v>0</v>
      </c>
      <c r="H44" s="169">
        <f t="shared" si="0"/>
        <v>1</v>
      </c>
      <c r="I44" s="170" t="str">
        <f t="shared" si="1"/>
        <v>ALTA</v>
      </c>
      <c r="J44" s="292">
        <v>110000000</v>
      </c>
      <c r="K44" s="166">
        <v>1</v>
      </c>
      <c r="L44" s="82" t="s">
        <v>130</v>
      </c>
      <c r="M44" s="188">
        <v>0</v>
      </c>
      <c r="N44" s="83" t="s">
        <v>405</v>
      </c>
      <c r="O44" s="189" t="s">
        <v>405</v>
      </c>
      <c r="P44" s="83" t="s">
        <v>408</v>
      </c>
      <c r="Q44" s="87" t="s">
        <v>223</v>
      </c>
      <c r="R44" s="84">
        <v>42760</v>
      </c>
      <c r="S44" s="84">
        <v>42760</v>
      </c>
      <c r="T44" s="91">
        <v>48233</v>
      </c>
      <c r="U44" s="87" t="s">
        <v>171</v>
      </c>
      <c r="V44" s="86" t="s">
        <v>435</v>
      </c>
      <c r="W44" s="171">
        <v>44074</v>
      </c>
      <c r="X44" s="172" t="e">
        <f>+CONCATENATE(TEXT(#REF!,"yyyy"),"-",TEXT(#REF!,"mm"))</f>
        <v>#REF!</v>
      </c>
      <c r="Y44" s="173" t="str">
        <f t="shared" si="4"/>
        <v>5</v>
      </c>
      <c r="Z44" s="172" t="str">
        <f t="shared" si="5"/>
        <v>2020-07</v>
      </c>
      <c r="AA44" s="170" t="e">
        <f>+VLOOKUP(Z44,#REF!,2,FALSE)/VLOOKUP(X44,#REF!,2,FALSE)</f>
        <v>#REF!</v>
      </c>
      <c r="AB44" s="174" t="e">
        <f t="shared" si="2"/>
        <v>#REF!</v>
      </c>
      <c r="AC44" s="174" t="e">
        <f t="shared" si="3"/>
        <v>#REF!</v>
      </c>
      <c r="AD44" s="175" t="e">
        <f>+#REF!+365*Y44</f>
        <v>#REF!</v>
      </c>
      <c r="AE44" s="176" t="e">
        <f t="shared" si="6"/>
        <v>#REF!</v>
      </c>
      <c r="AF44" s="170" t="e">
        <f>+VLOOKUP(CONCATENATE(TEXT(W44,"yyyy"),"-",TEXT(W44,"mm")),#REF!,2,0)</f>
        <v>#REF!</v>
      </c>
      <c r="AG44" s="177" t="e">
        <f>+(AC44*(1+'INFLAC PROYECTADA'!$B$8)^(AE44))/((1+DEMANDADO!AF44)^(AE44))</f>
        <v>#REF!</v>
      </c>
      <c r="AH44" s="169">
        <f>(0.2*VLOOKUP(D44,'%.'!$A$1:$B$4,2,FALSE))+(0.35*VLOOKUP(E44,'%.'!$A$1:$B$4,2,FALSE))+(0.1*VLOOKUP(F44,'%.'!$A$1:$B$4,2,FALSE))+(0.35*VLOOKUP(G44,'%.'!$A$1:$B$4,2,FALSE))</f>
        <v>1</v>
      </c>
      <c r="AI44" s="128" t="str">
        <f t="shared" si="7"/>
        <v>ALTA</v>
      </c>
      <c r="AJ44" s="128" t="str">
        <f t="shared" si="8"/>
        <v>Provisión contable</v>
      </c>
      <c r="AK44" s="178" t="e">
        <f t="shared" si="9"/>
        <v>#REF!</v>
      </c>
    </row>
    <row r="45" spans="1:37" ht="30" customHeight="1" x14ac:dyDescent="0.25">
      <c r="A45" s="115">
        <v>44</v>
      </c>
      <c r="B45" s="122" t="s">
        <v>284</v>
      </c>
      <c r="C45" s="99" t="s">
        <v>354</v>
      </c>
      <c r="D45" s="100" t="s">
        <v>0</v>
      </c>
      <c r="E45" s="100" t="s">
        <v>0</v>
      </c>
      <c r="F45" s="100" t="s">
        <v>0</v>
      </c>
      <c r="G45" s="121" t="s">
        <v>0</v>
      </c>
      <c r="H45" s="169">
        <f t="shared" si="0"/>
        <v>1</v>
      </c>
      <c r="I45" s="170" t="str">
        <f t="shared" si="1"/>
        <v>ALTA</v>
      </c>
      <c r="J45" s="292">
        <v>106671942</v>
      </c>
      <c r="K45" s="166">
        <v>1</v>
      </c>
      <c r="L45" s="86" t="s">
        <v>131</v>
      </c>
      <c r="M45" s="188">
        <v>0</v>
      </c>
      <c r="N45" s="87" t="s">
        <v>405</v>
      </c>
      <c r="O45" s="188" t="s">
        <v>405</v>
      </c>
      <c r="P45" s="87" t="s">
        <v>408</v>
      </c>
      <c r="Q45" s="87" t="s">
        <v>223</v>
      </c>
      <c r="R45" s="84">
        <v>42760</v>
      </c>
      <c r="S45" s="84">
        <v>42760</v>
      </c>
      <c r="T45" s="91">
        <v>48233</v>
      </c>
      <c r="U45" s="87" t="s">
        <v>171</v>
      </c>
      <c r="V45" s="86" t="s">
        <v>500</v>
      </c>
      <c r="W45" s="171">
        <v>44074</v>
      </c>
      <c r="X45" s="172" t="e">
        <f>+CONCATENATE(TEXT(#REF!,"yyyy"),"-",TEXT(#REF!,"mm"))</f>
        <v>#REF!</v>
      </c>
      <c r="Y45" s="173" t="str">
        <f t="shared" si="4"/>
        <v>5</v>
      </c>
      <c r="Z45" s="172" t="str">
        <f t="shared" si="5"/>
        <v>2020-07</v>
      </c>
      <c r="AA45" s="170" t="e">
        <f>+VLOOKUP(Z45,#REF!,2,FALSE)/VLOOKUP(X45,#REF!,2,FALSE)</f>
        <v>#REF!</v>
      </c>
      <c r="AB45" s="174" t="e">
        <f t="shared" si="2"/>
        <v>#REF!</v>
      </c>
      <c r="AC45" s="174" t="e">
        <f t="shared" si="3"/>
        <v>#REF!</v>
      </c>
      <c r="AD45" s="175" t="e">
        <f>+#REF!+365*Y45</f>
        <v>#REF!</v>
      </c>
      <c r="AE45" s="176" t="e">
        <f t="shared" si="6"/>
        <v>#REF!</v>
      </c>
      <c r="AF45" s="170" t="e">
        <f>+VLOOKUP(CONCATENATE(TEXT(W45,"yyyy"),"-",TEXT(W45,"mm")),#REF!,2,0)</f>
        <v>#REF!</v>
      </c>
      <c r="AG45" s="177" t="e">
        <f>+(AC45*(1+'INFLAC PROYECTADA'!$B$8)^(AE45))/((1+DEMANDADO!AF45)^(AE45))</f>
        <v>#REF!</v>
      </c>
      <c r="AH45" s="169">
        <f>(0.2*VLOOKUP(D45,'%.'!$A$1:$B$4,2,FALSE))+(0.35*VLOOKUP(E45,'%.'!$A$1:$B$4,2,FALSE))+(0.1*VLOOKUP(F45,'%.'!$A$1:$B$4,2,FALSE))+(0.35*VLOOKUP(G45,'%.'!$A$1:$B$4,2,FALSE))</f>
        <v>1</v>
      </c>
      <c r="AI45" s="128" t="str">
        <f t="shared" si="7"/>
        <v>ALTA</v>
      </c>
      <c r="AJ45" s="128" t="str">
        <f t="shared" si="8"/>
        <v>Provisión contable</v>
      </c>
      <c r="AK45" s="178" t="e">
        <f t="shared" si="9"/>
        <v>#REF!</v>
      </c>
    </row>
    <row r="46" spans="1:37" ht="30" customHeight="1" x14ac:dyDescent="0.25">
      <c r="A46" s="115">
        <v>45</v>
      </c>
      <c r="B46" s="122" t="s">
        <v>285</v>
      </c>
      <c r="C46" s="99" t="s">
        <v>355</v>
      </c>
      <c r="D46" s="100" t="s">
        <v>0</v>
      </c>
      <c r="E46" s="100" t="s">
        <v>0</v>
      </c>
      <c r="F46" s="100" t="s">
        <v>0</v>
      </c>
      <c r="G46" s="121" t="s">
        <v>0</v>
      </c>
      <c r="H46" s="169">
        <f t="shared" si="0"/>
        <v>1</v>
      </c>
      <c r="I46" s="170" t="str">
        <f t="shared" si="1"/>
        <v>ALTA</v>
      </c>
      <c r="J46" s="292">
        <v>144690876</v>
      </c>
      <c r="K46" s="166">
        <v>1</v>
      </c>
      <c r="L46" s="83" t="s">
        <v>132</v>
      </c>
      <c r="M46" s="188">
        <v>0</v>
      </c>
      <c r="N46" s="83" t="s">
        <v>405</v>
      </c>
      <c r="O46" s="189" t="s">
        <v>405</v>
      </c>
      <c r="P46" s="83" t="s">
        <v>406</v>
      </c>
      <c r="Q46" s="87" t="s">
        <v>223</v>
      </c>
      <c r="R46" s="84">
        <v>42760</v>
      </c>
      <c r="S46" s="84">
        <v>42760</v>
      </c>
      <c r="T46" s="91">
        <v>48233</v>
      </c>
      <c r="U46" s="87" t="s">
        <v>171</v>
      </c>
      <c r="V46" s="87" t="s">
        <v>431</v>
      </c>
      <c r="W46" s="171">
        <v>44074</v>
      </c>
      <c r="X46" s="172" t="e">
        <f>+CONCATENATE(TEXT(#REF!,"yyyy"),"-",TEXT(#REF!,"mm"))</f>
        <v>#REF!</v>
      </c>
      <c r="Y46" s="173" t="str">
        <f t="shared" si="4"/>
        <v>8</v>
      </c>
      <c r="Z46" s="172" t="str">
        <f t="shared" si="5"/>
        <v>2020-07</v>
      </c>
      <c r="AA46" s="170" t="e">
        <f>+VLOOKUP(Z46,#REF!,2,FALSE)/VLOOKUP(X46,#REF!,2,FALSE)</f>
        <v>#REF!</v>
      </c>
      <c r="AB46" s="174" t="e">
        <f t="shared" si="2"/>
        <v>#REF!</v>
      </c>
      <c r="AC46" s="174" t="e">
        <f t="shared" si="3"/>
        <v>#REF!</v>
      </c>
      <c r="AD46" s="175" t="e">
        <f>+#REF!+365*Y46</f>
        <v>#REF!</v>
      </c>
      <c r="AE46" s="176" t="e">
        <f t="shared" si="6"/>
        <v>#REF!</v>
      </c>
      <c r="AF46" s="170" t="e">
        <f>+VLOOKUP(CONCATENATE(TEXT(W46,"yyyy"),"-",TEXT(W46,"mm")),#REF!,2,0)</f>
        <v>#REF!</v>
      </c>
      <c r="AG46" s="177" t="e">
        <f>+(AC46*(1+'INFLAC PROYECTADA'!$B$8)^(AE46))/((1+DEMANDADO!AF46)^(AE46))</f>
        <v>#REF!</v>
      </c>
      <c r="AH46" s="169">
        <f>(0.2*VLOOKUP(D46,'%.'!$A$1:$B$4,2,FALSE))+(0.35*VLOOKUP(E46,'%.'!$A$1:$B$4,2,FALSE))+(0.1*VLOOKUP(F46,'%.'!$A$1:$B$4,2,FALSE))+(0.35*VLOOKUP(G46,'%.'!$A$1:$B$4,2,FALSE))</f>
        <v>1</v>
      </c>
      <c r="AI46" s="128" t="str">
        <f t="shared" si="7"/>
        <v>ALTA</v>
      </c>
      <c r="AJ46" s="128" t="str">
        <f t="shared" si="8"/>
        <v>Provisión contable</v>
      </c>
      <c r="AK46" s="178" t="e">
        <f t="shared" si="9"/>
        <v>#REF!</v>
      </c>
    </row>
    <row r="47" spans="1:37" ht="30" customHeight="1" x14ac:dyDescent="0.25">
      <c r="A47" s="115">
        <v>46</v>
      </c>
      <c r="B47" s="122" t="s">
        <v>286</v>
      </c>
      <c r="C47" s="99" t="s">
        <v>356</v>
      </c>
      <c r="D47" s="100" t="s">
        <v>1</v>
      </c>
      <c r="E47" s="100" t="s">
        <v>1</v>
      </c>
      <c r="F47" s="100" t="s">
        <v>1</v>
      </c>
      <c r="G47" s="121" t="s">
        <v>1</v>
      </c>
      <c r="H47" s="169">
        <f t="shared" si="0"/>
        <v>0.05</v>
      </c>
      <c r="I47" s="170" t="str">
        <f t="shared" si="1"/>
        <v>REMOTA</v>
      </c>
      <c r="J47" s="292">
        <v>18640233</v>
      </c>
      <c r="K47" s="125">
        <v>0</v>
      </c>
      <c r="L47" s="82" t="s">
        <v>131</v>
      </c>
      <c r="M47" s="188">
        <v>0</v>
      </c>
      <c r="N47" s="83" t="s">
        <v>405</v>
      </c>
      <c r="O47" s="189" t="s">
        <v>405</v>
      </c>
      <c r="P47" s="83" t="s">
        <v>408</v>
      </c>
      <c r="Q47" s="83" t="s">
        <v>223</v>
      </c>
      <c r="R47" s="84">
        <v>42760</v>
      </c>
      <c r="S47" s="84">
        <v>42760</v>
      </c>
      <c r="T47" s="91">
        <v>48233</v>
      </c>
      <c r="U47" s="83" t="s">
        <v>171</v>
      </c>
      <c r="V47" s="82" t="s">
        <v>436</v>
      </c>
      <c r="W47" s="171">
        <v>44074</v>
      </c>
      <c r="X47" s="172" t="e">
        <f>+CONCATENATE(TEXT(#REF!,"yyyy"),"-",TEXT(#REF!,"mm"))</f>
        <v>#REF!</v>
      </c>
      <c r="Y47" s="173" t="str">
        <f t="shared" si="4"/>
        <v>5</v>
      </c>
      <c r="Z47" s="172" t="str">
        <f t="shared" si="5"/>
        <v>2020-07</v>
      </c>
      <c r="AA47" s="170" t="e">
        <f>+VLOOKUP(Z47,#REF!,2,FALSE)/VLOOKUP(X47,#REF!,2,FALSE)</f>
        <v>#REF!</v>
      </c>
      <c r="AB47" s="174" t="e">
        <f t="shared" si="2"/>
        <v>#REF!</v>
      </c>
      <c r="AC47" s="174" t="e">
        <f t="shared" si="3"/>
        <v>#REF!</v>
      </c>
      <c r="AD47" s="175" t="e">
        <f>+#REF!+365*Y47</f>
        <v>#REF!</v>
      </c>
      <c r="AE47" s="176" t="e">
        <f t="shared" si="6"/>
        <v>#REF!</v>
      </c>
      <c r="AF47" s="170" t="e">
        <f>+VLOOKUP(CONCATENATE(TEXT(W47,"yyyy"),"-",TEXT(W47,"mm")),#REF!,2,0)</f>
        <v>#REF!</v>
      </c>
      <c r="AG47" s="177" t="e">
        <f>+(AC47*(1+'INFLAC PROYECTADA'!$B$8)^(AE47))/((1+DEMANDADO!AF47)^(AE47))</f>
        <v>#REF!</v>
      </c>
      <c r="AH47" s="169">
        <f>(0.2*VLOOKUP(D47,'%.'!$A$1:$B$4,2,FALSE))+(0.35*VLOOKUP(E47,'%.'!$A$1:$B$4,2,FALSE))+(0.1*VLOOKUP(F47,'%.'!$A$1:$B$4,2,FALSE))+(0.35*VLOOKUP(G47,'%.'!$A$1:$B$4,2,FALSE))</f>
        <v>0.05</v>
      </c>
      <c r="AI47" s="128" t="str">
        <f t="shared" si="7"/>
        <v>REMOTA</v>
      </c>
      <c r="AJ47" s="128" t="str">
        <f t="shared" si="8"/>
        <v>No se registra</v>
      </c>
      <c r="AK47" s="178">
        <f t="shared" si="9"/>
        <v>0</v>
      </c>
    </row>
    <row r="48" spans="1:37" ht="30" customHeight="1" x14ac:dyDescent="0.25">
      <c r="A48" s="115">
        <v>47</v>
      </c>
      <c r="B48" s="122" t="s">
        <v>256</v>
      </c>
      <c r="C48" s="99" t="s">
        <v>287</v>
      </c>
      <c r="D48" s="100" t="s">
        <v>0</v>
      </c>
      <c r="E48" s="100" t="s">
        <v>0</v>
      </c>
      <c r="F48" s="100" t="s">
        <v>0</v>
      </c>
      <c r="G48" s="121" t="s">
        <v>0</v>
      </c>
      <c r="H48" s="169">
        <f t="shared" si="0"/>
        <v>1</v>
      </c>
      <c r="I48" s="170" t="str">
        <f t="shared" si="1"/>
        <v>ALTA</v>
      </c>
      <c r="J48" s="292">
        <v>68456480</v>
      </c>
      <c r="K48" s="166">
        <v>1</v>
      </c>
      <c r="L48" s="86" t="s">
        <v>131</v>
      </c>
      <c r="M48" s="188">
        <v>0</v>
      </c>
      <c r="N48" s="87" t="s">
        <v>405</v>
      </c>
      <c r="O48" s="188" t="s">
        <v>405</v>
      </c>
      <c r="P48" s="87" t="s">
        <v>408</v>
      </c>
      <c r="Q48" s="87" t="str">
        <f>Q46</f>
        <v>ADRIANA MARIA YEPES OSPINA</v>
      </c>
      <c r="R48" s="84">
        <f>R46</f>
        <v>42760</v>
      </c>
      <c r="S48" s="84">
        <f>S46</f>
        <v>42760</v>
      </c>
      <c r="T48" s="91">
        <f>T46</f>
        <v>48233</v>
      </c>
      <c r="U48" s="87" t="str">
        <f>U46</f>
        <v>EDUCACION</v>
      </c>
      <c r="V48" s="86" t="s">
        <v>501</v>
      </c>
      <c r="W48" s="171">
        <v>44074</v>
      </c>
      <c r="X48" s="172" t="e">
        <f>+CONCATENATE(TEXT(#REF!,"yyyy"),"-",TEXT(#REF!,"mm"))</f>
        <v>#REF!</v>
      </c>
      <c r="Y48" s="173" t="str">
        <f t="shared" si="4"/>
        <v>5</v>
      </c>
      <c r="Z48" s="172" t="str">
        <f t="shared" si="5"/>
        <v>2020-07</v>
      </c>
      <c r="AA48" s="170" t="e">
        <f>+VLOOKUP(Z48,#REF!,2,FALSE)/VLOOKUP(X48,#REF!,2,FALSE)</f>
        <v>#REF!</v>
      </c>
      <c r="AB48" s="174" t="e">
        <f t="shared" si="2"/>
        <v>#REF!</v>
      </c>
      <c r="AC48" s="174" t="e">
        <f t="shared" si="3"/>
        <v>#REF!</v>
      </c>
      <c r="AD48" s="175" t="e">
        <f>+#REF!+365*Y48</f>
        <v>#REF!</v>
      </c>
      <c r="AE48" s="176" t="e">
        <f t="shared" si="6"/>
        <v>#REF!</v>
      </c>
      <c r="AF48" s="170" t="e">
        <f>+VLOOKUP(CONCATENATE(TEXT(W48,"yyyy"),"-",TEXT(W48,"mm")),#REF!,2,0)</f>
        <v>#REF!</v>
      </c>
      <c r="AG48" s="177" t="e">
        <f>+(AC48*(1+'INFLAC PROYECTADA'!$B$8)^(AE48))/((1+DEMANDADO!AF48)^(AE48))</f>
        <v>#REF!</v>
      </c>
      <c r="AH48" s="169">
        <f>(0.2*VLOOKUP(D48,'%.'!$A$1:$B$4,2,FALSE))+(0.35*VLOOKUP(E48,'%.'!$A$1:$B$4,2,FALSE))+(0.1*VLOOKUP(F48,'%.'!$A$1:$B$4,2,FALSE))+(0.35*VLOOKUP(G48,'%.'!$A$1:$B$4,2,FALSE))</f>
        <v>1</v>
      </c>
      <c r="AI48" s="128" t="str">
        <f t="shared" si="7"/>
        <v>ALTA</v>
      </c>
      <c r="AJ48" s="128" t="str">
        <f t="shared" si="8"/>
        <v>Provisión contable</v>
      </c>
      <c r="AK48" s="178" t="e">
        <f t="shared" si="9"/>
        <v>#REF!</v>
      </c>
    </row>
    <row r="49" spans="1:37" ht="30" customHeight="1" x14ac:dyDescent="0.25">
      <c r="A49" s="115">
        <v>48</v>
      </c>
      <c r="B49" s="122" t="s">
        <v>282</v>
      </c>
      <c r="C49" s="99" t="s">
        <v>357</v>
      </c>
      <c r="D49" s="68" t="s">
        <v>0</v>
      </c>
      <c r="E49" s="68" t="s">
        <v>0</v>
      </c>
      <c r="F49" s="68" t="s">
        <v>0</v>
      </c>
      <c r="G49" s="121" t="s">
        <v>0</v>
      </c>
      <c r="H49" s="169">
        <f t="shared" si="0"/>
        <v>1</v>
      </c>
      <c r="I49" s="170" t="str">
        <f t="shared" si="1"/>
        <v>ALTA</v>
      </c>
      <c r="J49" s="292">
        <v>59326480</v>
      </c>
      <c r="K49" s="166">
        <v>1</v>
      </c>
      <c r="L49" s="82" t="s">
        <v>131</v>
      </c>
      <c r="M49" s="188">
        <v>0</v>
      </c>
      <c r="N49" s="83" t="s">
        <v>405</v>
      </c>
      <c r="O49" s="189" t="s">
        <v>405</v>
      </c>
      <c r="P49" s="83" t="s">
        <v>408</v>
      </c>
      <c r="Q49" s="87" t="str">
        <f t="shared" ref="Q49:U50" si="10">Q48</f>
        <v>ADRIANA MARIA YEPES OSPINA</v>
      </c>
      <c r="R49" s="84">
        <f t="shared" si="10"/>
        <v>42760</v>
      </c>
      <c r="S49" s="84">
        <f t="shared" si="10"/>
        <v>42760</v>
      </c>
      <c r="T49" s="91">
        <f t="shared" si="10"/>
        <v>48233</v>
      </c>
      <c r="U49" s="87" t="str">
        <f t="shared" si="10"/>
        <v>EDUCACION</v>
      </c>
      <c r="V49" s="86" t="s">
        <v>437</v>
      </c>
      <c r="W49" s="171">
        <v>44074</v>
      </c>
      <c r="X49" s="172" t="e">
        <f>+CONCATENATE(TEXT(#REF!,"yyyy"),"-",TEXT(#REF!,"mm"))</f>
        <v>#REF!</v>
      </c>
      <c r="Y49" s="173" t="str">
        <f t="shared" si="4"/>
        <v>5</v>
      </c>
      <c r="Z49" s="172" t="str">
        <f t="shared" si="5"/>
        <v>2020-07</v>
      </c>
      <c r="AA49" s="170" t="e">
        <f>+VLOOKUP(Z49,#REF!,2,FALSE)/VLOOKUP(X49,#REF!,2,FALSE)</f>
        <v>#REF!</v>
      </c>
      <c r="AB49" s="174" t="e">
        <f t="shared" si="2"/>
        <v>#REF!</v>
      </c>
      <c r="AC49" s="174" t="e">
        <f t="shared" si="3"/>
        <v>#REF!</v>
      </c>
      <c r="AD49" s="175" t="e">
        <f>+#REF!+365*Y49</f>
        <v>#REF!</v>
      </c>
      <c r="AE49" s="176" t="e">
        <f t="shared" si="6"/>
        <v>#REF!</v>
      </c>
      <c r="AF49" s="170" t="e">
        <f>+VLOOKUP(CONCATENATE(TEXT(W49,"yyyy"),"-",TEXT(W49,"mm")),#REF!,2,0)</f>
        <v>#REF!</v>
      </c>
      <c r="AG49" s="177" t="e">
        <f>+(AC49*(1+'INFLAC PROYECTADA'!$B$8)^(AE49))/((1+DEMANDADO!AF49)^(AE49))</f>
        <v>#REF!</v>
      </c>
      <c r="AH49" s="169">
        <f>(0.2*VLOOKUP(D49,'%.'!$A$1:$B$4,2,FALSE))+(0.35*VLOOKUP(E49,'%.'!$A$1:$B$4,2,FALSE))+(0.1*VLOOKUP(F49,'%.'!$A$1:$B$4,2,FALSE))+(0.35*VLOOKUP(G49,'%.'!$A$1:$B$4,2,FALSE))</f>
        <v>1</v>
      </c>
      <c r="AI49" s="128" t="str">
        <f t="shared" si="7"/>
        <v>ALTA</v>
      </c>
      <c r="AJ49" s="128" t="str">
        <f t="shared" si="8"/>
        <v>Provisión contable</v>
      </c>
      <c r="AK49" s="178" t="e">
        <f t="shared" si="9"/>
        <v>#REF!</v>
      </c>
    </row>
    <row r="50" spans="1:37" ht="30" customHeight="1" x14ac:dyDescent="0.25">
      <c r="A50" s="115">
        <v>49</v>
      </c>
      <c r="B50" s="122" t="s">
        <v>288</v>
      </c>
      <c r="C50" s="99" t="s">
        <v>358</v>
      </c>
      <c r="D50" s="68" t="s">
        <v>1</v>
      </c>
      <c r="E50" s="68" t="s">
        <v>1</v>
      </c>
      <c r="F50" s="68" t="s">
        <v>1</v>
      </c>
      <c r="G50" s="121" t="s">
        <v>1</v>
      </c>
      <c r="H50" s="169">
        <f t="shared" si="0"/>
        <v>0.05</v>
      </c>
      <c r="I50" s="170" t="str">
        <f t="shared" si="1"/>
        <v>REMOTA</v>
      </c>
      <c r="J50" s="292">
        <v>14626836</v>
      </c>
      <c r="K50" s="125">
        <v>0</v>
      </c>
      <c r="L50" s="83" t="s">
        <v>132</v>
      </c>
      <c r="M50" s="188">
        <v>0</v>
      </c>
      <c r="N50" s="83" t="s">
        <v>405</v>
      </c>
      <c r="O50" s="189" t="s">
        <v>405</v>
      </c>
      <c r="P50" s="83" t="s">
        <v>408</v>
      </c>
      <c r="Q50" s="83" t="str">
        <f t="shared" si="10"/>
        <v>ADRIANA MARIA YEPES OSPINA</v>
      </c>
      <c r="R50" s="93">
        <f t="shared" si="10"/>
        <v>42760</v>
      </c>
      <c r="S50" s="93">
        <f t="shared" si="10"/>
        <v>42760</v>
      </c>
      <c r="T50" s="96">
        <f t="shared" si="10"/>
        <v>48233</v>
      </c>
      <c r="U50" s="83" t="str">
        <f t="shared" si="10"/>
        <v>EDUCACION</v>
      </c>
      <c r="V50" s="82" t="s">
        <v>477</v>
      </c>
      <c r="W50" s="171">
        <v>44074</v>
      </c>
      <c r="X50" s="172" t="e">
        <f>+CONCATENATE(TEXT(#REF!,"yyyy"),"-",TEXT(#REF!,"mm"))</f>
        <v>#REF!</v>
      </c>
      <c r="Y50" s="173" t="str">
        <f t="shared" si="4"/>
        <v>5</v>
      </c>
      <c r="Z50" s="172" t="str">
        <f t="shared" si="5"/>
        <v>2020-07</v>
      </c>
      <c r="AA50" s="170" t="e">
        <f>+VLOOKUP(Z50,#REF!,2,FALSE)/VLOOKUP(X50,#REF!,2,FALSE)</f>
        <v>#REF!</v>
      </c>
      <c r="AB50" s="174" t="e">
        <f t="shared" si="2"/>
        <v>#REF!</v>
      </c>
      <c r="AC50" s="174" t="e">
        <f t="shared" si="3"/>
        <v>#REF!</v>
      </c>
      <c r="AD50" s="175" t="e">
        <f>+#REF!+365*Y50</f>
        <v>#REF!</v>
      </c>
      <c r="AE50" s="176" t="e">
        <f t="shared" si="6"/>
        <v>#REF!</v>
      </c>
      <c r="AF50" s="170" t="e">
        <f>+VLOOKUP(CONCATENATE(TEXT(W50,"yyyy"),"-",TEXT(W50,"mm")),#REF!,2,0)</f>
        <v>#REF!</v>
      </c>
      <c r="AG50" s="177" t="e">
        <f>+(AC50*(1+'INFLAC PROYECTADA'!$B$8)^(AE50))/((1+DEMANDADO!AF50)^(AE50))</f>
        <v>#REF!</v>
      </c>
      <c r="AH50" s="169">
        <f>(0.2*VLOOKUP(D50,'%.'!$A$1:$B$4,2,FALSE))+(0.35*VLOOKUP(E50,'%.'!$A$1:$B$4,2,FALSE))+(0.1*VLOOKUP(F50,'%.'!$A$1:$B$4,2,FALSE))+(0.35*VLOOKUP(G50,'%.'!$A$1:$B$4,2,FALSE))</f>
        <v>0.05</v>
      </c>
      <c r="AI50" s="128" t="str">
        <f t="shared" si="7"/>
        <v>REMOTA</v>
      </c>
      <c r="AJ50" s="128" t="str">
        <f t="shared" si="8"/>
        <v>No se registra</v>
      </c>
      <c r="AK50" s="178">
        <f t="shared" si="9"/>
        <v>0</v>
      </c>
    </row>
    <row r="51" spans="1:37" ht="30" customHeight="1" x14ac:dyDescent="0.25">
      <c r="A51" s="115">
        <v>50</v>
      </c>
      <c r="B51" s="122" t="s">
        <v>255</v>
      </c>
      <c r="C51" s="99" t="s">
        <v>359</v>
      </c>
      <c r="D51" s="88" t="str">
        <f>D50</f>
        <v>BAJO</v>
      </c>
      <c r="E51" s="88" t="str">
        <f>E50</f>
        <v>BAJO</v>
      </c>
      <c r="F51" s="88" t="str">
        <f>F50</f>
        <v>BAJO</v>
      </c>
      <c r="G51" s="184" t="str">
        <f>G50</f>
        <v>BAJO</v>
      </c>
      <c r="H51" s="169">
        <f t="shared" si="0"/>
        <v>0.05</v>
      </c>
      <c r="I51" s="170" t="str">
        <f t="shared" si="1"/>
        <v>REMOTA</v>
      </c>
      <c r="J51" s="292">
        <v>16805880</v>
      </c>
      <c r="K51" s="166">
        <v>0</v>
      </c>
      <c r="L51" s="106" t="s">
        <v>129</v>
      </c>
      <c r="M51" s="188">
        <v>0</v>
      </c>
      <c r="N51" s="191" t="str">
        <f>N50</f>
        <v>NO</v>
      </c>
      <c r="O51" s="189" t="s">
        <v>405</v>
      </c>
      <c r="P51" s="83" t="s">
        <v>408</v>
      </c>
      <c r="Q51" s="83" t="s">
        <v>223</v>
      </c>
      <c r="R51" s="84">
        <v>42760</v>
      </c>
      <c r="S51" s="84">
        <v>42760</v>
      </c>
      <c r="T51" s="91">
        <v>48233</v>
      </c>
      <c r="U51" s="83" t="s">
        <v>171</v>
      </c>
      <c r="V51" s="82" t="s">
        <v>478</v>
      </c>
      <c r="W51" s="171">
        <v>44074</v>
      </c>
      <c r="X51" s="172" t="e">
        <f>+CONCATENATE(TEXT(#REF!,"yyyy"),"-",TEXT(#REF!,"mm"))</f>
        <v>#REF!</v>
      </c>
      <c r="Y51" s="173" t="str">
        <f t="shared" si="4"/>
        <v>5</v>
      </c>
      <c r="Z51" s="172" t="str">
        <f t="shared" si="5"/>
        <v>2020-07</v>
      </c>
      <c r="AA51" s="170" t="e">
        <f>+VLOOKUP(Z51,#REF!,2,FALSE)/VLOOKUP(X51,#REF!,2,FALSE)</f>
        <v>#REF!</v>
      </c>
      <c r="AB51" s="174" t="e">
        <f t="shared" si="2"/>
        <v>#REF!</v>
      </c>
      <c r="AC51" s="174" t="e">
        <f t="shared" si="3"/>
        <v>#REF!</v>
      </c>
      <c r="AD51" s="175" t="e">
        <f>+#REF!+365*Y51</f>
        <v>#REF!</v>
      </c>
      <c r="AE51" s="176" t="e">
        <f t="shared" si="6"/>
        <v>#REF!</v>
      </c>
      <c r="AF51" s="170" t="e">
        <f>+VLOOKUP(CONCATENATE(TEXT(W51,"yyyy"),"-",TEXT(W51,"mm")),#REF!,2,0)</f>
        <v>#REF!</v>
      </c>
      <c r="AG51" s="177" t="e">
        <f>+(AC51*(1+'INFLAC PROYECTADA'!$B$8)^(AE51))/((1+DEMANDADO!AF51)^(AE51))</f>
        <v>#REF!</v>
      </c>
      <c r="AH51" s="169">
        <f>(0.2*VLOOKUP(D51,'%.'!$A$1:$B$4,2,FALSE))+(0.35*VLOOKUP(E51,'%.'!$A$1:$B$4,2,FALSE))+(0.1*VLOOKUP(F51,'%.'!$A$1:$B$4,2,FALSE))+(0.35*VLOOKUP(G51,'%.'!$A$1:$B$4,2,FALSE))</f>
        <v>0.05</v>
      </c>
      <c r="AI51" s="128" t="str">
        <f t="shared" si="7"/>
        <v>REMOTA</v>
      </c>
      <c r="AJ51" s="128" t="str">
        <f t="shared" si="8"/>
        <v>No se registra</v>
      </c>
      <c r="AK51" s="178">
        <f t="shared" si="9"/>
        <v>0</v>
      </c>
    </row>
    <row r="52" spans="1:37" ht="30" customHeight="1" x14ac:dyDescent="0.25">
      <c r="A52" s="115">
        <v>51</v>
      </c>
      <c r="B52" s="122" t="s">
        <v>282</v>
      </c>
      <c r="C52" s="99" t="s">
        <v>5941</v>
      </c>
      <c r="D52" s="68" t="s">
        <v>1</v>
      </c>
      <c r="E52" s="68" t="s">
        <v>1</v>
      </c>
      <c r="F52" s="68" t="s">
        <v>1</v>
      </c>
      <c r="G52" s="121" t="s">
        <v>1</v>
      </c>
      <c r="H52" s="169">
        <f t="shared" si="0"/>
        <v>0.05</v>
      </c>
      <c r="I52" s="170" t="str">
        <f t="shared" si="1"/>
        <v>REMOTA</v>
      </c>
      <c r="J52" s="292">
        <v>21212730</v>
      </c>
      <c r="K52" s="125">
        <v>0</v>
      </c>
      <c r="L52" s="79" t="s">
        <v>132</v>
      </c>
      <c r="M52" s="188">
        <v>0</v>
      </c>
      <c r="N52" s="192" t="s">
        <v>405</v>
      </c>
      <c r="O52" s="188" t="s">
        <v>405</v>
      </c>
      <c r="P52" s="87" t="s">
        <v>408</v>
      </c>
      <c r="Q52" s="87" t="s">
        <v>223</v>
      </c>
      <c r="R52" s="84">
        <v>42760</v>
      </c>
      <c r="S52" s="84">
        <v>42760</v>
      </c>
      <c r="T52" s="91">
        <v>48233</v>
      </c>
      <c r="U52" s="87" t="s">
        <v>171</v>
      </c>
      <c r="V52" s="86" t="s">
        <v>479</v>
      </c>
      <c r="W52" s="171">
        <v>44074</v>
      </c>
      <c r="X52" s="172" t="e">
        <f>+CONCATENATE(TEXT(#REF!,"yyyy"),"-",TEXT(#REF!,"mm"))</f>
        <v>#REF!</v>
      </c>
      <c r="Y52" s="173" t="str">
        <f t="shared" si="4"/>
        <v>5</v>
      </c>
      <c r="Z52" s="172" t="str">
        <f t="shared" si="5"/>
        <v>2020-07</v>
      </c>
      <c r="AA52" s="170" t="e">
        <f>+VLOOKUP(Z52,#REF!,2,FALSE)/VLOOKUP(X52,#REF!,2,FALSE)</f>
        <v>#REF!</v>
      </c>
      <c r="AB52" s="174" t="e">
        <f t="shared" si="2"/>
        <v>#REF!</v>
      </c>
      <c r="AC52" s="174" t="e">
        <f t="shared" si="3"/>
        <v>#REF!</v>
      </c>
      <c r="AD52" s="175" t="e">
        <f>+#REF!+365*Y52</f>
        <v>#REF!</v>
      </c>
      <c r="AE52" s="176" t="e">
        <f t="shared" si="6"/>
        <v>#REF!</v>
      </c>
      <c r="AF52" s="170" t="e">
        <f>+VLOOKUP(CONCATENATE(TEXT(W52,"yyyy"),"-",TEXT(W52,"mm")),#REF!,2,0)</f>
        <v>#REF!</v>
      </c>
      <c r="AG52" s="177" t="e">
        <f>+(AC52*(1+'INFLAC PROYECTADA'!$B$8)^(AE52))/((1+DEMANDADO!AF52)^(AE52))</f>
        <v>#REF!</v>
      </c>
      <c r="AH52" s="169">
        <f>(0.2*VLOOKUP(D52,'%.'!$A$1:$B$4,2,FALSE))+(0.35*VLOOKUP(E52,'%.'!$A$1:$B$4,2,FALSE))+(0.1*VLOOKUP(F52,'%.'!$A$1:$B$4,2,FALSE))+(0.35*VLOOKUP(G52,'%.'!$A$1:$B$4,2,FALSE))</f>
        <v>0.05</v>
      </c>
      <c r="AI52" s="128" t="str">
        <f t="shared" si="7"/>
        <v>REMOTA</v>
      </c>
      <c r="AJ52" s="128" t="str">
        <f t="shared" si="8"/>
        <v>No se registra</v>
      </c>
      <c r="AK52" s="178">
        <f t="shared" si="9"/>
        <v>0</v>
      </c>
    </row>
    <row r="53" spans="1:37" ht="30" customHeight="1" x14ac:dyDescent="0.25">
      <c r="A53" s="115">
        <v>52</v>
      </c>
      <c r="B53" s="122" t="s">
        <v>268</v>
      </c>
      <c r="C53" s="99" t="s">
        <v>360</v>
      </c>
      <c r="D53" s="100" t="s">
        <v>1</v>
      </c>
      <c r="E53" s="100" t="s">
        <v>1</v>
      </c>
      <c r="F53" s="100" t="s">
        <v>1</v>
      </c>
      <c r="G53" s="121" t="s">
        <v>1</v>
      </c>
      <c r="H53" s="169">
        <f t="shared" si="0"/>
        <v>0.05</v>
      </c>
      <c r="I53" s="170" t="str">
        <f t="shared" si="1"/>
        <v>REMOTA</v>
      </c>
      <c r="J53" s="292">
        <v>24795708</v>
      </c>
      <c r="K53" s="125">
        <v>0</v>
      </c>
      <c r="L53" s="82" t="s">
        <v>138</v>
      </c>
      <c r="M53" s="188">
        <v>0</v>
      </c>
      <c r="N53" s="83" t="s">
        <v>405</v>
      </c>
      <c r="O53" s="189" t="s">
        <v>405</v>
      </c>
      <c r="P53" s="83" t="s">
        <v>406</v>
      </c>
      <c r="Q53" s="87" t="s">
        <v>223</v>
      </c>
      <c r="R53" s="84">
        <v>42760</v>
      </c>
      <c r="S53" s="84">
        <v>42760</v>
      </c>
      <c r="T53" s="91">
        <v>48233</v>
      </c>
      <c r="U53" s="87" t="s">
        <v>171</v>
      </c>
      <c r="V53" s="86" t="s">
        <v>480</v>
      </c>
      <c r="W53" s="171">
        <v>44074</v>
      </c>
      <c r="X53" s="172" t="e">
        <f>+CONCATENATE(TEXT(#REF!,"yyyy"),"-",TEXT(#REF!,"mm"))</f>
        <v>#REF!</v>
      </c>
      <c r="Y53" s="173" t="str">
        <f t="shared" si="4"/>
        <v>8</v>
      </c>
      <c r="Z53" s="172" t="str">
        <f t="shared" si="5"/>
        <v>2020-07</v>
      </c>
      <c r="AA53" s="170" t="e">
        <f>+VLOOKUP(Z53,#REF!,2,FALSE)/VLOOKUP(X53,#REF!,2,FALSE)</f>
        <v>#REF!</v>
      </c>
      <c r="AB53" s="174" t="e">
        <f t="shared" si="2"/>
        <v>#REF!</v>
      </c>
      <c r="AC53" s="174" t="e">
        <f t="shared" si="3"/>
        <v>#REF!</v>
      </c>
      <c r="AD53" s="175" t="e">
        <f>+#REF!+365*Y53</f>
        <v>#REF!</v>
      </c>
      <c r="AE53" s="176" t="e">
        <f t="shared" si="6"/>
        <v>#REF!</v>
      </c>
      <c r="AF53" s="170" t="e">
        <f>+VLOOKUP(CONCATENATE(TEXT(W53,"yyyy"),"-",TEXT(W53,"mm")),#REF!,2,0)</f>
        <v>#REF!</v>
      </c>
      <c r="AG53" s="177" t="e">
        <f>+(AC53*(1+'INFLAC PROYECTADA'!$B$8)^(AE53))/((1+DEMANDADO!AF53)^(AE53))</f>
        <v>#REF!</v>
      </c>
      <c r="AH53" s="169">
        <f>(0.2*VLOOKUP(D53,'%.'!$A$1:$B$4,2,FALSE))+(0.35*VLOOKUP(E53,'%.'!$A$1:$B$4,2,FALSE))+(0.1*VLOOKUP(F53,'%.'!$A$1:$B$4,2,FALSE))+(0.35*VLOOKUP(G53,'%.'!$A$1:$B$4,2,FALSE))</f>
        <v>0.05</v>
      </c>
      <c r="AI53" s="128" t="str">
        <f t="shared" si="7"/>
        <v>REMOTA</v>
      </c>
      <c r="AJ53" s="128" t="str">
        <f t="shared" si="8"/>
        <v>No se registra</v>
      </c>
      <c r="AK53" s="178">
        <f t="shared" si="9"/>
        <v>0</v>
      </c>
    </row>
    <row r="54" spans="1:37" ht="30" customHeight="1" x14ac:dyDescent="0.25">
      <c r="A54" s="115">
        <v>53</v>
      </c>
      <c r="B54" s="122" t="s">
        <v>285</v>
      </c>
      <c r="C54" s="99" t="s">
        <v>361</v>
      </c>
      <c r="D54" s="68" t="s">
        <v>1</v>
      </c>
      <c r="E54" s="68" t="s">
        <v>1</v>
      </c>
      <c r="F54" s="100" t="s">
        <v>1</v>
      </c>
      <c r="G54" s="121" t="s">
        <v>1</v>
      </c>
      <c r="H54" s="169">
        <f t="shared" si="0"/>
        <v>0.05</v>
      </c>
      <c r="I54" s="170" t="str">
        <f t="shared" si="1"/>
        <v>REMOTA</v>
      </c>
      <c r="J54" s="292">
        <v>21679343</v>
      </c>
      <c r="K54" s="125">
        <v>0</v>
      </c>
      <c r="L54" s="86" t="s">
        <v>136</v>
      </c>
      <c r="M54" s="188">
        <v>0</v>
      </c>
      <c r="N54" s="83" t="s">
        <v>405</v>
      </c>
      <c r="O54" s="189" t="s">
        <v>405</v>
      </c>
      <c r="P54" s="83" t="s">
        <v>406</v>
      </c>
      <c r="Q54" s="87" t="s">
        <v>223</v>
      </c>
      <c r="R54" s="84">
        <v>42760</v>
      </c>
      <c r="S54" s="84">
        <v>42760</v>
      </c>
      <c r="T54" s="91">
        <v>48233</v>
      </c>
      <c r="U54" s="87" t="s">
        <v>171</v>
      </c>
      <c r="V54" s="86" t="s">
        <v>438</v>
      </c>
      <c r="W54" s="171">
        <v>44074</v>
      </c>
      <c r="X54" s="172" t="e">
        <f>+CONCATENATE(TEXT(#REF!,"yyyy"),"-",TEXT(#REF!,"mm"))</f>
        <v>#REF!</v>
      </c>
      <c r="Y54" s="173" t="str">
        <f t="shared" si="4"/>
        <v>8</v>
      </c>
      <c r="Z54" s="172" t="str">
        <f t="shared" si="5"/>
        <v>2020-07</v>
      </c>
      <c r="AA54" s="170" t="e">
        <f>+VLOOKUP(Z54,#REF!,2,FALSE)/VLOOKUP(X54,#REF!,2,FALSE)</f>
        <v>#REF!</v>
      </c>
      <c r="AB54" s="174" t="e">
        <f t="shared" si="2"/>
        <v>#REF!</v>
      </c>
      <c r="AC54" s="174" t="e">
        <f t="shared" si="3"/>
        <v>#REF!</v>
      </c>
      <c r="AD54" s="175" t="e">
        <f>+#REF!+365*Y54</f>
        <v>#REF!</v>
      </c>
      <c r="AE54" s="176" t="e">
        <f t="shared" si="6"/>
        <v>#REF!</v>
      </c>
      <c r="AF54" s="170" t="e">
        <f>+VLOOKUP(CONCATENATE(TEXT(W54,"yyyy"),"-",TEXT(W54,"mm")),#REF!,2,0)</f>
        <v>#REF!</v>
      </c>
      <c r="AG54" s="177" t="e">
        <f>+(AC54*(1+'INFLAC PROYECTADA'!$B$8)^(AE54))/((1+DEMANDADO!AF54)^(AE54))</f>
        <v>#REF!</v>
      </c>
      <c r="AH54" s="169">
        <f>(0.2*VLOOKUP(D54,'%.'!$A$1:$B$4,2,FALSE))+(0.35*VLOOKUP(E54,'%.'!$A$1:$B$4,2,FALSE))+(0.1*VLOOKUP(F54,'%.'!$A$1:$B$4,2,FALSE))+(0.35*VLOOKUP(G54,'%.'!$A$1:$B$4,2,FALSE))</f>
        <v>0.05</v>
      </c>
      <c r="AI54" s="128" t="str">
        <f t="shared" si="7"/>
        <v>REMOTA</v>
      </c>
      <c r="AJ54" s="128" t="str">
        <f t="shared" si="8"/>
        <v>No se registra</v>
      </c>
      <c r="AK54" s="178">
        <f t="shared" si="9"/>
        <v>0</v>
      </c>
    </row>
    <row r="55" spans="1:37" ht="30" customHeight="1" x14ac:dyDescent="0.25">
      <c r="A55" s="115">
        <v>54</v>
      </c>
      <c r="B55" s="122" t="s">
        <v>277</v>
      </c>
      <c r="C55" s="99" t="s">
        <v>362</v>
      </c>
      <c r="D55" s="68" t="str">
        <f>D54</f>
        <v>BAJO</v>
      </c>
      <c r="E55" s="68" t="str">
        <f>E54</f>
        <v>BAJO</v>
      </c>
      <c r="F55" s="68" t="str">
        <f>F54</f>
        <v>BAJO</v>
      </c>
      <c r="G55" s="121" t="str">
        <f>G54</f>
        <v>BAJO</v>
      </c>
      <c r="H55" s="169">
        <f t="shared" si="0"/>
        <v>0.05</v>
      </c>
      <c r="I55" s="170" t="str">
        <f t="shared" si="1"/>
        <v>REMOTA</v>
      </c>
      <c r="J55" s="292">
        <v>11673870</v>
      </c>
      <c r="K55" s="125">
        <v>0</v>
      </c>
      <c r="L55" s="86" t="s">
        <v>136</v>
      </c>
      <c r="M55" s="188">
        <v>0</v>
      </c>
      <c r="N55" s="83" t="s">
        <v>405</v>
      </c>
      <c r="O55" s="189" t="s">
        <v>405</v>
      </c>
      <c r="P55" s="83" t="s">
        <v>406</v>
      </c>
      <c r="Q55" s="87" t="s">
        <v>223</v>
      </c>
      <c r="R55" s="84">
        <v>42760</v>
      </c>
      <c r="S55" s="84">
        <v>42760</v>
      </c>
      <c r="T55" s="91">
        <v>48233</v>
      </c>
      <c r="U55" s="87" t="s">
        <v>171</v>
      </c>
      <c r="V55" s="86" t="s">
        <v>439</v>
      </c>
      <c r="W55" s="171">
        <v>44074</v>
      </c>
      <c r="X55" s="172" t="e">
        <f>+CONCATENATE(TEXT(#REF!,"yyyy"),"-",TEXT(#REF!,"mm"))</f>
        <v>#REF!</v>
      </c>
      <c r="Y55" s="173" t="str">
        <f t="shared" si="4"/>
        <v>8</v>
      </c>
      <c r="Z55" s="172" t="str">
        <f t="shared" si="5"/>
        <v>2020-07</v>
      </c>
      <c r="AA55" s="170" t="e">
        <f>+VLOOKUP(Z55,#REF!,2,FALSE)/VLOOKUP(X55,#REF!,2,FALSE)</f>
        <v>#REF!</v>
      </c>
      <c r="AB55" s="174" t="e">
        <f t="shared" si="2"/>
        <v>#REF!</v>
      </c>
      <c r="AC55" s="174" t="e">
        <f t="shared" si="3"/>
        <v>#REF!</v>
      </c>
      <c r="AD55" s="175" t="e">
        <f>+#REF!+365*Y55</f>
        <v>#REF!</v>
      </c>
      <c r="AE55" s="176" t="e">
        <f t="shared" si="6"/>
        <v>#REF!</v>
      </c>
      <c r="AF55" s="170" t="e">
        <f>+VLOOKUP(CONCATENATE(TEXT(W55,"yyyy"),"-",TEXT(W55,"mm")),#REF!,2,0)</f>
        <v>#REF!</v>
      </c>
      <c r="AG55" s="177" t="e">
        <f>+(AC55*(1+'INFLAC PROYECTADA'!$B$8)^(AE55))/((1+DEMANDADO!AF55)^(AE55))</f>
        <v>#REF!</v>
      </c>
      <c r="AH55" s="169">
        <f>(0.2*VLOOKUP(D55,'%.'!$A$1:$B$4,2,FALSE))+(0.35*VLOOKUP(E55,'%.'!$A$1:$B$4,2,FALSE))+(0.1*VLOOKUP(F55,'%.'!$A$1:$B$4,2,FALSE))+(0.35*VLOOKUP(G55,'%.'!$A$1:$B$4,2,FALSE))</f>
        <v>0.05</v>
      </c>
      <c r="AI55" s="128" t="str">
        <f t="shared" si="7"/>
        <v>REMOTA</v>
      </c>
      <c r="AJ55" s="128" t="str">
        <f t="shared" si="8"/>
        <v>No se registra</v>
      </c>
      <c r="AK55" s="178">
        <f t="shared" si="9"/>
        <v>0</v>
      </c>
    </row>
    <row r="56" spans="1:37" ht="30" customHeight="1" x14ac:dyDescent="0.25">
      <c r="A56" s="115">
        <v>55</v>
      </c>
      <c r="B56" s="122" t="s">
        <v>255</v>
      </c>
      <c r="C56" s="99" t="s">
        <v>363</v>
      </c>
      <c r="D56" s="68" t="s">
        <v>1</v>
      </c>
      <c r="E56" s="68" t="s">
        <v>1</v>
      </c>
      <c r="F56" s="68" t="s">
        <v>1</v>
      </c>
      <c r="G56" s="121" t="s">
        <v>1</v>
      </c>
      <c r="H56" s="169">
        <f t="shared" si="0"/>
        <v>0.05</v>
      </c>
      <c r="I56" s="170" t="str">
        <f t="shared" si="1"/>
        <v>REMOTA</v>
      </c>
      <c r="J56" s="292">
        <v>30075696</v>
      </c>
      <c r="K56" s="125">
        <v>0</v>
      </c>
      <c r="L56" s="86" t="s">
        <v>136</v>
      </c>
      <c r="M56" s="188">
        <v>0</v>
      </c>
      <c r="N56" s="83" t="s">
        <v>405</v>
      </c>
      <c r="O56" s="189" t="s">
        <v>405</v>
      </c>
      <c r="P56" s="83" t="s">
        <v>406</v>
      </c>
      <c r="Q56" s="87" t="s">
        <v>223</v>
      </c>
      <c r="R56" s="84">
        <v>42760</v>
      </c>
      <c r="S56" s="84">
        <v>42760</v>
      </c>
      <c r="T56" s="91">
        <v>48233</v>
      </c>
      <c r="U56" s="87" t="s">
        <v>171</v>
      </c>
      <c r="V56" s="86" t="s">
        <v>440</v>
      </c>
      <c r="W56" s="171">
        <v>44074</v>
      </c>
      <c r="X56" s="172" t="e">
        <f>+CONCATENATE(TEXT(#REF!,"yyyy"),"-",TEXT(#REF!,"mm"))</f>
        <v>#REF!</v>
      </c>
      <c r="Y56" s="173" t="str">
        <f t="shared" si="4"/>
        <v>8</v>
      </c>
      <c r="Z56" s="172" t="str">
        <f t="shared" si="5"/>
        <v>2020-07</v>
      </c>
      <c r="AA56" s="170" t="e">
        <f>+VLOOKUP(Z56,#REF!,2,FALSE)/VLOOKUP(X56,#REF!,2,FALSE)</f>
        <v>#REF!</v>
      </c>
      <c r="AB56" s="174" t="e">
        <f t="shared" si="2"/>
        <v>#REF!</v>
      </c>
      <c r="AC56" s="174" t="e">
        <f t="shared" si="3"/>
        <v>#REF!</v>
      </c>
      <c r="AD56" s="175" t="e">
        <f>+#REF!+365*Y56</f>
        <v>#REF!</v>
      </c>
      <c r="AE56" s="176" t="e">
        <f t="shared" si="6"/>
        <v>#REF!</v>
      </c>
      <c r="AF56" s="170" t="e">
        <f>+VLOOKUP(CONCATENATE(TEXT(W56,"yyyy"),"-",TEXT(W56,"mm")),#REF!,2,0)</f>
        <v>#REF!</v>
      </c>
      <c r="AG56" s="177" t="e">
        <f>+(AC56*(1+'INFLAC PROYECTADA'!$B$8)^(AE56))/((1+DEMANDADO!AF56)^(AE56))</f>
        <v>#REF!</v>
      </c>
      <c r="AH56" s="169">
        <f>(0.2*VLOOKUP(D56,'%.'!$A$1:$B$4,2,FALSE))+(0.35*VLOOKUP(E56,'%.'!$A$1:$B$4,2,FALSE))+(0.1*VLOOKUP(F56,'%.'!$A$1:$B$4,2,FALSE))+(0.35*VLOOKUP(G56,'%.'!$A$1:$B$4,2,FALSE))</f>
        <v>0.05</v>
      </c>
      <c r="AI56" s="128" t="str">
        <f t="shared" si="7"/>
        <v>REMOTA</v>
      </c>
      <c r="AJ56" s="128" t="str">
        <f t="shared" si="8"/>
        <v>No se registra</v>
      </c>
      <c r="AK56" s="178">
        <f t="shared" si="9"/>
        <v>0</v>
      </c>
    </row>
    <row r="57" spans="1:37" ht="30" customHeight="1" x14ac:dyDescent="0.25">
      <c r="A57" s="115">
        <v>56</v>
      </c>
      <c r="B57" s="122" t="s">
        <v>286</v>
      </c>
      <c r="C57" s="99" t="s">
        <v>364</v>
      </c>
      <c r="D57" s="68" t="s">
        <v>1</v>
      </c>
      <c r="E57" s="68" t="s">
        <v>1</v>
      </c>
      <c r="F57" s="68" t="s">
        <v>1</v>
      </c>
      <c r="G57" s="121" t="s">
        <v>1</v>
      </c>
      <c r="H57" s="169">
        <f t="shared" si="0"/>
        <v>0.05</v>
      </c>
      <c r="I57" s="170" t="str">
        <f t="shared" si="1"/>
        <v>REMOTA</v>
      </c>
      <c r="J57" s="292">
        <v>10787112</v>
      </c>
      <c r="K57" s="125">
        <v>0</v>
      </c>
      <c r="L57" s="86" t="s">
        <v>136</v>
      </c>
      <c r="M57" s="188">
        <v>0</v>
      </c>
      <c r="N57" s="83" t="s">
        <v>405</v>
      </c>
      <c r="O57" s="189" t="s">
        <v>405</v>
      </c>
      <c r="P57" s="83" t="s">
        <v>406</v>
      </c>
      <c r="Q57" s="87" t="s">
        <v>223</v>
      </c>
      <c r="R57" s="84">
        <v>42760</v>
      </c>
      <c r="S57" s="84">
        <v>42760</v>
      </c>
      <c r="T57" s="91">
        <v>48233</v>
      </c>
      <c r="U57" s="87" t="s">
        <v>171</v>
      </c>
      <c r="V57" s="86" t="s">
        <v>441</v>
      </c>
      <c r="W57" s="171">
        <v>44074</v>
      </c>
      <c r="X57" s="172" t="e">
        <f>+CONCATENATE(TEXT(#REF!,"yyyy"),"-",TEXT(#REF!,"mm"))</f>
        <v>#REF!</v>
      </c>
      <c r="Y57" s="173" t="str">
        <f t="shared" si="4"/>
        <v>8</v>
      </c>
      <c r="Z57" s="172" t="str">
        <f t="shared" si="5"/>
        <v>2020-07</v>
      </c>
      <c r="AA57" s="170" t="e">
        <f>+VLOOKUP(Z57,#REF!,2,FALSE)/VLOOKUP(X57,#REF!,2,FALSE)</f>
        <v>#REF!</v>
      </c>
      <c r="AB57" s="174" t="e">
        <f t="shared" si="2"/>
        <v>#REF!</v>
      </c>
      <c r="AC57" s="174" t="e">
        <f t="shared" si="3"/>
        <v>#REF!</v>
      </c>
      <c r="AD57" s="175" t="e">
        <f>+#REF!+365*Y57</f>
        <v>#REF!</v>
      </c>
      <c r="AE57" s="176" t="e">
        <f t="shared" si="6"/>
        <v>#REF!</v>
      </c>
      <c r="AF57" s="170" t="e">
        <f>+VLOOKUP(CONCATENATE(TEXT(W57,"yyyy"),"-",TEXT(W57,"mm")),#REF!,2,0)</f>
        <v>#REF!</v>
      </c>
      <c r="AG57" s="177" t="e">
        <f>+(AC57*(1+'INFLAC PROYECTADA'!$B$8)^(AE57))/((1+DEMANDADO!AF57)^(AE57))</f>
        <v>#REF!</v>
      </c>
      <c r="AH57" s="169">
        <f>(0.2*VLOOKUP(D57,'%.'!$A$1:$B$4,2,FALSE))+(0.35*VLOOKUP(E57,'%.'!$A$1:$B$4,2,FALSE))+(0.1*VLOOKUP(F57,'%.'!$A$1:$B$4,2,FALSE))+(0.35*VLOOKUP(G57,'%.'!$A$1:$B$4,2,FALSE))</f>
        <v>0.05</v>
      </c>
      <c r="AI57" s="128" t="str">
        <f t="shared" si="7"/>
        <v>REMOTA</v>
      </c>
      <c r="AJ57" s="128" t="str">
        <f t="shared" si="8"/>
        <v>No se registra</v>
      </c>
      <c r="AK57" s="178">
        <f t="shared" si="9"/>
        <v>0</v>
      </c>
    </row>
    <row r="58" spans="1:37" ht="30" customHeight="1" x14ac:dyDescent="0.25">
      <c r="A58" s="115">
        <v>57</v>
      </c>
      <c r="B58" s="122" t="s">
        <v>256</v>
      </c>
      <c r="C58" s="99" t="s">
        <v>365</v>
      </c>
      <c r="D58" s="68" t="s">
        <v>0</v>
      </c>
      <c r="E58" s="68" t="s">
        <v>0</v>
      </c>
      <c r="F58" s="68" t="s">
        <v>0</v>
      </c>
      <c r="G58" s="121" t="s">
        <v>0</v>
      </c>
      <c r="H58" s="169">
        <f t="shared" si="0"/>
        <v>1</v>
      </c>
      <c r="I58" s="170" t="str">
        <f t="shared" si="1"/>
        <v>ALTA</v>
      </c>
      <c r="J58" s="292">
        <v>80512561</v>
      </c>
      <c r="K58" s="125">
        <v>1</v>
      </c>
      <c r="L58" s="83" t="s">
        <v>129</v>
      </c>
      <c r="M58" s="188">
        <v>0</v>
      </c>
      <c r="N58" s="83" t="s">
        <v>405</v>
      </c>
      <c r="O58" s="189" t="s">
        <v>405</v>
      </c>
      <c r="P58" s="83" t="s">
        <v>408</v>
      </c>
      <c r="Q58" s="87" t="s">
        <v>223</v>
      </c>
      <c r="R58" s="84">
        <v>42760</v>
      </c>
      <c r="S58" s="84">
        <v>42760</v>
      </c>
      <c r="T58" s="91">
        <v>48233</v>
      </c>
      <c r="U58" s="87" t="s">
        <v>171</v>
      </c>
      <c r="V58" s="82" t="s">
        <v>442</v>
      </c>
      <c r="W58" s="171">
        <v>44074</v>
      </c>
      <c r="X58" s="172" t="e">
        <f>+CONCATENATE(TEXT(#REF!,"yyyy"),"-",TEXT(#REF!,"mm"))</f>
        <v>#REF!</v>
      </c>
      <c r="Y58" s="173" t="str">
        <f t="shared" si="4"/>
        <v>5</v>
      </c>
      <c r="Z58" s="172" t="str">
        <f t="shared" si="5"/>
        <v>2020-07</v>
      </c>
      <c r="AA58" s="170" t="e">
        <f>+VLOOKUP(Z58,#REF!,2,FALSE)/VLOOKUP(X58,#REF!,2,FALSE)</f>
        <v>#REF!</v>
      </c>
      <c r="AB58" s="174" t="e">
        <f t="shared" si="2"/>
        <v>#REF!</v>
      </c>
      <c r="AC58" s="174" t="e">
        <f t="shared" si="3"/>
        <v>#REF!</v>
      </c>
      <c r="AD58" s="175" t="e">
        <f>+#REF!+365*Y58</f>
        <v>#REF!</v>
      </c>
      <c r="AE58" s="176" t="e">
        <f t="shared" si="6"/>
        <v>#REF!</v>
      </c>
      <c r="AF58" s="170" t="e">
        <f>+VLOOKUP(CONCATENATE(TEXT(W58,"yyyy"),"-",TEXT(W58,"mm")),#REF!,2,0)</f>
        <v>#REF!</v>
      </c>
      <c r="AG58" s="177" t="e">
        <f>+(AC58*(1+'INFLAC PROYECTADA'!$B$8)^(AE58))/((1+DEMANDADO!AF58)^(AE58))</f>
        <v>#REF!</v>
      </c>
      <c r="AH58" s="169">
        <f>(0.2*VLOOKUP(D58,'%.'!$A$1:$B$4,2,FALSE))+(0.35*VLOOKUP(E58,'%.'!$A$1:$B$4,2,FALSE))+(0.1*VLOOKUP(F58,'%.'!$A$1:$B$4,2,FALSE))+(0.35*VLOOKUP(G58,'%.'!$A$1:$B$4,2,FALSE))</f>
        <v>1</v>
      </c>
      <c r="AI58" s="128" t="str">
        <f t="shared" si="7"/>
        <v>ALTA</v>
      </c>
      <c r="AJ58" s="128" t="str">
        <f t="shared" si="8"/>
        <v>Provisión contable</v>
      </c>
      <c r="AK58" s="178" t="e">
        <f t="shared" si="9"/>
        <v>#REF!</v>
      </c>
    </row>
    <row r="59" spans="1:37" ht="30" customHeight="1" x14ac:dyDescent="0.25">
      <c r="A59" s="115">
        <v>58</v>
      </c>
      <c r="B59" s="122" t="s">
        <v>289</v>
      </c>
      <c r="C59" s="99" t="s">
        <v>366</v>
      </c>
      <c r="D59" s="122" t="s">
        <v>0</v>
      </c>
      <c r="E59" s="122" t="s">
        <v>0</v>
      </c>
      <c r="F59" s="68" t="s">
        <v>0</v>
      </c>
      <c r="G59" s="121" t="s">
        <v>0</v>
      </c>
      <c r="H59" s="169">
        <f t="shared" si="0"/>
        <v>1</v>
      </c>
      <c r="I59" s="170" t="str">
        <f t="shared" si="1"/>
        <v>ALTA</v>
      </c>
      <c r="J59" s="292">
        <v>55637662</v>
      </c>
      <c r="K59" s="166">
        <v>1</v>
      </c>
      <c r="L59" s="83" t="s">
        <v>129</v>
      </c>
      <c r="M59" s="188">
        <v>0</v>
      </c>
      <c r="N59" s="83" t="s">
        <v>405</v>
      </c>
      <c r="O59" s="189" t="s">
        <v>405</v>
      </c>
      <c r="P59" s="83" t="s">
        <v>408</v>
      </c>
      <c r="Q59" s="87" t="s">
        <v>223</v>
      </c>
      <c r="R59" s="84">
        <v>42760</v>
      </c>
      <c r="S59" s="84">
        <v>42760</v>
      </c>
      <c r="T59" s="91">
        <v>48233</v>
      </c>
      <c r="U59" s="87" t="s">
        <v>171</v>
      </c>
      <c r="V59" s="86" t="s">
        <v>443</v>
      </c>
      <c r="W59" s="171">
        <v>44074</v>
      </c>
      <c r="X59" s="172" t="e">
        <f>+CONCATENATE(TEXT(#REF!,"yyyy"),"-",TEXT(#REF!,"mm"))</f>
        <v>#REF!</v>
      </c>
      <c r="Y59" s="173" t="str">
        <f t="shared" si="4"/>
        <v>5</v>
      </c>
      <c r="Z59" s="172" t="str">
        <f t="shared" si="5"/>
        <v>2020-07</v>
      </c>
      <c r="AA59" s="170" t="e">
        <f>+VLOOKUP(Z59,#REF!,2,FALSE)/VLOOKUP(X59,#REF!,2,FALSE)</f>
        <v>#REF!</v>
      </c>
      <c r="AB59" s="174" t="e">
        <f t="shared" si="2"/>
        <v>#REF!</v>
      </c>
      <c r="AC59" s="174" t="e">
        <f t="shared" si="3"/>
        <v>#REF!</v>
      </c>
      <c r="AD59" s="175" t="e">
        <f>+#REF!+365*Y59</f>
        <v>#REF!</v>
      </c>
      <c r="AE59" s="176" t="e">
        <f t="shared" si="6"/>
        <v>#REF!</v>
      </c>
      <c r="AF59" s="170" t="e">
        <f>+VLOOKUP(CONCATENATE(TEXT(W59,"yyyy"),"-",TEXT(W59,"mm")),#REF!,2,0)</f>
        <v>#REF!</v>
      </c>
      <c r="AG59" s="177" t="e">
        <f>+(AC59*(1+'INFLAC PROYECTADA'!$B$8)^(AE59))/((1+DEMANDADO!AF59)^(AE59))</f>
        <v>#REF!</v>
      </c>
      <c r="AH59" s="169">
        <f>(0.2*VLOOKUP(D59,'%.'!$A$1:$B$4,2,FALSE))+(0.35*VLOOKUP(E59,'%.'!$A$1:$B$4,2,FALSE))+(0.1*VLOOKUP(F59,'%.'!$A$1:$B$4,2,FALSE))+(0.35*VLOOKUP(G59,'%.'!$A$1:$B$4,2,FALSE))</f>
        <v>1</v>
      </c>
      <c r="AI59" s="128" t="str">
        <f t="shared" si="7"/>
        <v>ALTA</v>
      </c>
      <c r="AJ59" s="128" t="str">
        <f t="shared" si="8"/>
        <v>Provisión contable</v>
      </c>
      <c r="AK59" s="178" t="e">
        <f t="shared" si="9"/>
        <v>#REF!</v>
      </c>
    </row>
    <row r="60" spans="1:37" ht="30" customHeight="1" x14ac:dyDescent="0.25">
      <c r="A60" s="115">
        <v>59</v>
      </c>
      <c r="B60" s="122" t="s">
        <v>290</v>
      </c>
      <c r="C60" s="99" t="s">
        <v>367</v>
      </c>
      <c r="D60" s="68" t="s">
        <v>1</v>
      </c>
      <c r="E60" s="68" t="s">
        <v>1</v>
      </c>
      <c r="F60" s="68" t="s">
        <v>1</v>
      </c>
      <c r="G60" s="121" t="s">
        <v>1</v>
      </c>
      <c r="H60" s="169">
        <f t="shared" si="0"/>
        <v>0.05</v>
      </c>
      <c r="I60" s="170" t="str">
        <f t="shared" si="1"/>
        <v>REMOTA</v>
      </c>
      <c r="J60" s="292">
        <v>11605702</v>
      </c>
      <c r="K60" s="125">
        <v>0</v>
      </c>
      <c r="L60" s="83" t="s">
        <v>138</v>
      </c>
      <c r="M60" s="188">
        <v>0</v>
      </c>
      <c r="N60" s="83" t="s">
        <v>405</v>
      </c>
      <c r="O60" s="189" t="s">
        <v>405</v>
      </c>
      <c r="P60" s="83" t="s">
        <v>408</v>
      </c>
      <c r="Q60" s="87" t="s">
        <v>223</v>
      </c>
      <c r="R60" s="84">
        <v>42760</v>
      </c>
      <c r="S60" s="84">
        <v>42760</v>
      </c>
      <c r="T60" s="91">
        <v>48233</v>
      </c>
      <c r="U60" s="87" t="s">
        <v>171</v>
      </c>
      <c r="V60" s="82" t="s">
        <v>481</v>
      </c>
      <c r="W60" s="171">
        <v>44074</v>
      </c>
      <c r="X60" s="172" t="e">
        <f>+CONCATENATE(TEXT(#REF!,"yyyy"),"-",TEXT(#REF!,"mm"))</f>
        <v>#REF!</v>
      </c>
      <c r="Y60" s="173" t="str">
        <f t="shared" si="4"/>
        <v>5</v>
      </c>
      <c r="Z60" s="172" t="str">
        <f t="shared" si="5"/>
        <v>2020-07</v>
      </c>
      <c r="AA60" s="170" t="e">
        <f>+VLOOKUP(Z60,#REF!,2,FALSE)/VLOOKUP(X60,#REF!,2,FALSE)</f>
        <v>#REF!</v>
      </c>
      <c r="AB60" s="174" t="e">
        <f t="shared" si="2"/>
        <v>#REF!</v>
      </c>
      <c r="AC60" s="174" t="e">
        <f t="shared" si="3"/>
        <v>#REF!</v>
      </c>
      <c r="AD60" s="175" t="e">
        <f>+#REF!+365*Y60</f>
        <v>#REF!</v>
      </c>
      <c r="AE60" s="176" t="e">
        <f t="shared" si="6"/>
        <v>#REF!</v>
      </c>
      <c r="AF60" s="170" t="e">
        <f>+VLOOKUP(CONCATENATE(TEXT(W60,"yyyy"),"-",TEXT(W60,"mm")),#REF!,2,0)</f>
        <v>#REF!</v>
      </c>
      <c r="AG60" s="177" t="e">
        <f>+(AC60*(1+'INFLAC PROYECTADA'!$B$8)^(AE60))/((1+DEMANDADO!AF60)^(AE60))</f>
        <v>#REF!</v>
      </c>
      <c r="AH60" s="169">
        <f>(0.2*VLOOKUP(D60,'%.'!$A$1:$B$4,2,FALSE))+(0.35*VLOOKUP(E60,'%.'!$A$1:$B$4,2,FALSE))+(0.1*VLOOKUP(F60,'%.'!$A$1:$B$4,2,FALSE))+(0.35*VLOOKUP(G60,'%.'!$A$1:$B$4,2,FALSE))</f>
        <v>0.05</v>
      </c>
      <c r="AI60" s="128" t="str">
        <f t="shared" si="7"/>
        <v>REMOTA</v>
      </c>
      <c r="AJ60" s="128" t="str">
        <f t="shared" si="8"/>
        <v>No se registra</v>
      </c>
      <c r="AK60" s="178">
        <f t="shared" si="9"/>
        <v>0</v>
      </c>
    </row>
    <row r="61" spans="1:37" ht="30" customHeight="1" x14ac:dyDescent="0.25">
      <c r="A61" s="115">
        <v>60</v>
      </c>
      <c r="B61" s="186" t="s">
        <v>291</v>
      </c>
      <c r="C61" s="99" t="s">
        <v>368</v>
      </c>
      <c r="D61" s="68" t="s">
        <v>0</v>
      </c>
      <c r="E61" s="68" t="s">
        <v>0</v>
      </c>
      <c r="F61" s="68" t="s">
        <v>0</v>
      </c>
      <c r="G61" s="121" t="s">
        <v>0</v>
      </c>
      <c r="H61" s="169">
        <f t="shared" si="0"/>
        <v>1</v>
      </c>
      <c r="I61" s="170" t="str">
        <f t="shared" si="1"/>
        <v>ALTA</v>
      </c>
      <c r="J61" s="292">
        <v>15624840</v>
      </c>
      <c r="K61" s="125">
        <v>1</v>
      </c>
      <c r="L61" s="82" t="s">
        <v>130</v>
      </c>
      <c r="M61" s="188">
        <v>0</v>
      </c>
      <c r="N61" s="83" t="s">
        <v>405</v>
      </c>
      <c r="O61" s="189" t="s">
        <v>405</v>
      </c>
      <c r="P61" s="83" t="s">
        <v>408</v>
      </c>
      <c r="Q61" s="87" t="s">
        <v>223</v>
      </c>
      <c r="R61" s="84">
        <v>42760</v>
      </c>
      <c r="S61" s="84">
        <v>42760</v>
      </c>
      <c r="T61" s="91">
        <v>48233</v>
      </c>
      <c r="U61" s="82" t="s">
        <v>76</v>
      </c>
      <c r="V61" s="82" t="s">
        <v>482</v>
      </c>
      <c r="W61" s="171">
        <v>44074</v>
      </c>
      <c r="X61" s="172" t="e">
        <f>+CONCATENATE(TEXT(#REF!,"yyyy"),"-",TEXT(#REF!,"mm"))</f>
        <v>#REF!</v>
      </c>
      <c r="Y61" s="173" t="str">
        <f t="shared" si="4"/>
        <v>5</v>
      </c>
      <c r="Z61" s="172" t="str">
        <f t="shared" si="5"/>
        <v>2020-07</v>
      </c>
      <c r="AA61" s="170" t="e">
        <f>+VLOOKUP(Z61,#REF!,2,FALSE)/VLOOKUP(X61,#REF!,2,FALSE)</f>
        <v>#REF!</v>
      </c>
      <c r="AB61" s="174" t="e">
        <f t="shared" si="2"/>
        <v>#REF!</v>
      </c>
      <c r="AC61" s="174" t="e">
        <f t="shared" si="3"/>
        <v>#REF!</v>
      </c>
      <c r="AD61" s="175" t="e">
        <f>+#REF!+365*Y61</f>
        <v>#REF!</v>
      </c>
      <c r="AE61" s="176" t="e">
        <f t="shared" si="6"/>
        <v>#REF!</v>
      </c>
      <c r="AF61" s="170" t="e">
        <f>+VLOOKUP(CONCATENATE(TEXT(W61,"yyyy"),"-",TEXT(W61,"mm")),#REF!,2,0)</f>
        <v>#REF!</v>
      </c>
      <c r="AG61" s="177" t="e">
        <f>+(AC61*(1+'INFLAC PROYECTADA'!$B$8)^(AE61))/((1+DEMANDADO!AF61)^(AE61))</f>
        <v>#REF!</v>
      </c>
      <c r="AH61" s="169">
        <f>(0.2*VLOOKUP(D61,'%.'!$A$1:$B$4,2,FALSE))+(0.35*VLOOKUP(E61,'%.'!$A$1:$B$4,2,FALSE))+(0.1*VLOOKUP(F61,'%.'!$A$1:$B$4,2,FALSE))+(0.35*VLOOKUP(G61,'%.'!$A$1:$B$4,2,FALSE))</f>
        <v>1</v>
      </c>
      <c r="AI61" s="128" t="str">
        <f t="shared" si="7"/>
        <v>ALTA</v>
      </c>
      <c r="AJ61" s="128" t="str">
        <f t="shared" si="8"/>
        <v>Provisión contable</v>
      </c>
      <c r="AK61" s="178" t="e">
        <f t="shared" si="9"/>
        <v>#REF!</v>
      </c>
    </row>
    <row r="62" spans="1:37" ht="30" customHeight="1" x14ac:dyDescent="0.25">
      <c r="A62" s="115">
        <v>61</v>
      </c>
      <c r="B62" s="122" t="s">
        <v>292</v>
      </c>
      <c r="C62" s="99" t="s">
        <v>5942</v>
      </c>
      <c r="D62" s="68" t="s">
        <v>0</v>
      </c>
      <c r="E62" s="68" t="s">
        <v>0</v>
      </c>
      <c r="F62" s="68" t="s">
        <v>0</v>
      </c>
      <c r="G62" s="121" t="s">
        <v>0</v>
      </c>
      <c r="H62" s="169">
        <f t="shared" si="0"/>
        <v>1</v>
      </c>
      <c r="I62" s="170" t="str">
        <f t="shared" si="1"/>
        <v>ALTA</v>
      </c>
      <c r="J62" s="292">
        <v>112489630</v>
      </c>
      <c r="K62" s="166">
        <v>1</v>
      </c>
      <c r="L62" s="83" t="s">
        <v>129</v>
      </c>
      <c r="M62" s="188">
        <v>0</v>
      </c>
      <c r="N62" s="83" t="s">
        <v>405</v>
      </c>
      <c r="O62" s="189" t="s">
        <v>405</v>
      </c>
      <c r="P62" s="83" t="s">
        <v>407</v>
      </c>
      <c r="Q62" s="87" t="s">
        <v>223</v>
      </c>
      <c r="R62" s="84">
        <v>42760</v>
      </c>
      <c r="S62" s="84">
        <v>42760</v>
      </c>
      <c r="T62" s="91">
        <v>48233</v>
      </c>
      <c r="U62" s="87" t="s">
        <v>171</v>
      </c>
      <c r="V62" s="82" t="s">
        <v>444</v>
      </c>
      <c r="W62" s="171">
        <v>44074</v>
      </c>
      <c r="X62" s="172" t="e">
        <f>+CONCATENATE(TEXT(#REF!,"yyyy"),"-",TEXT(#REF!,"mm"))</f>
        <v>#REF!</v>
      </c>
      <c r="Y62" s="173" t="str">
        <f t="shared" si="4"/>
        <v>3</v>
      </c>
      <c r="Z62" s="172" t="str">
        <f t="shared" si="5"/>
        <v>2020-07</v>
      </c>
      <c r="AA62" s="170" t="e">
        <f>+VLOOKUP(Z62,#REF!,2,FALSE)/VLOOKUP(X62,#REF!,2,FALSE)</f>
        <v>#REF!</v>
      </c>
      <c r="AB62" s="174" t="e">
        <f t="shared" si="2"/>
        <v>#REF!</v>
      </c>
      <c r="AC62" s="174" t="e">
        <f t="shared" si="3"/>
        <v>#REF!</v>
      </c>
      <c r="AD62" s="175" t="e">
        <f>+#REF!+365*Y62</f>
        <v>#REF!</v>
      </c>
      <c r="AE62" s="176" t="e">
        <f t="shared" si="6"/>
        <v>#REF!</v>
      </c>
      <c r="AF62" s="170" t="e">
        <f>+VLOOKUP(CONCATENATE(TEXT(W62,"yyyy"),"-",TEXT(W62,"mm")),#REF!,2,0)</f>
        <v>#REF!</v>
      </c>
      <c r="AG62" s="177" t="e">
        <f>+(AC62*(1+'INFLAC PROYECTADA'!$B$8)^(AE62))/((1+DEMANDADO!AF62)^(AE62))</f>
        <v>#REF!</v>
      </c>
      <c r="AH62" s="169">
        <f>(0.2*VLOOKUP(D62,'%.'!$A$1:$B$4,2,FALSE))+(0.35*VLOOKUP(E62,'%.'!$A$1:$B$4,2,FALSE))+(0.1*VLOOKUP(F62,'%.'!$A$1:$B$4,2,FALSE))+(0.35*VLOOKUP(G62,'%.'!$A$1:$B$4,2,FALSE))</f>
        <v>1</v>
      </c>
      <c r="AI62" s="128" t="str">
        <f t="shared" si="7"/>
        <v>ALTA</v>
      </c>
      <c r="AJ62" s="128" t="str">
        <f t="shared" si="8"/>
        <v>Provisión contable</v>
      </c>
      <c r="AK62" s="178" t="e">
        <f t="shared" si="9"/>
        <v>#REF!</v>
      </c>
    </row>
    <row r="63" spans="1:37" ht="30" customHeight="1" x14ac:dyDescent="0.25">
      <c r="A63" s="115">
        <v>62</v>
      </c>
      <c r="B63" s="122" t="s">
        <v>289</v>
      </c>
      <c r="C63" s="99" t="s">
        <v>369</v>
      </c>
      <c r="D63" s="68" t="s">
        <v>1</v>
      </c>
      <c r="E63" s="68" t="s">
        <v>1</v>
      </c>
      <c r="F63" s="68" t="s">
        <v>1</v>
      </c>
      <c r="G63" s="121" t="s">
        <v>1</v>
      </c>
      <c r="H63" s="169">
        <f t="shared" si="0"/>
        <v>0.05</v>
      </c>
      <c r="I63" s="170" t="str">
        <f t="shared" si="1"/>
        <v>REMOTA</v>
      </c>
      <c r="J63" s="292">
        <v>5910947</v>
      </c>
      <c r="K63" s="166">
        <v>0</v>
      </c>
      <c r="L63" s="83" t="s">
        <v>132</v>
      </c>
      <c r="M63" s="188">
        <v>0</v>
      </c>
      <c r="N63" s="83" t="s">
        <v>405</v>
      </c>
      <c r="O63" s="189" t="s">
        <v>405</v>
      </c>
      <c r="P63" s="83" t="s">
        <v>407</v>
      </c>
      <c r="Q63" s="87" t="s">
        <v>223</v>
      </c>
      <c r="R63" s="84">
        <v>42760</v>
      </c>
      <c r="S63" s="84">
        <v>42760</v>
      </c>
      <c r="T63" s="91">
        <v>48233</v>
      </c>
      <c r="U63" s="87" t="s">
        <v>171</v>
      </c>
      <c r="V63" s="82" t="s">
        <v>445</v>
      </c>
      <c r="W63" s="171">
        <v>44074</v>
      </c>
      <c r="X63" s="172" t="e">
        <f>+CONCATENATE(TEXT(#REF!,"yyyy"),"-",TEXT(#REF!,"mm"))</f>
        <v>#REF!</v>
      </c>
      <c r="Y63" s="173" t="str">
        <f t="shared" si="4"/>
        <v>3</v>
      </c>
      <c r="Z63" s="172" t="str">
        <f t="shared" si="5"/>
        <v>2020-07</v>
      </c>
      <c r="AA63" s="170" t="e">
        <f>+VLOOKUP(Z63,#REF!,2,FALSE)/VLOOKUP(X63,#REF!,2,FALSE)</f>
        <v>#REF!</v>
      </c>
      <c r="AB63" s="174" t="e">
        <f t="shared" si="2"/>
        <v>#REF!</v>
      </c>
      <c r="AC63" s="174" t="e">
        <f t="shared" si="3"/>
        <v>#REF!</v>
      </c>
      <c r="AD63" s="175" t="e">
        <f>+#REF!+365*Y63</f>
        <v>#REF!</v>
      </c>
      <c r="AE63" s="176" t="e">
        <f t="shared" si="6"/>
        <v>#REF!</v>
      </c>
      <c r="AF63" s="170" t="e">
        <f>+VLOOKUP(CONCATENATE(TEXT(W63,"yyyy"),"-",TEXT(W63,"mm")),#REF!,2,0)</f>
        <v>#REF!</v>
      </c>
      <c r="AG63" s="177" t="e">
        <f>+(AC63*(1+'INFLAC PROYECTADA'!$B$8)^(AE63))/((1+DEMANDADO!AF63)^(AE63))</f>
        <v>#REF!</v>
      </c>
      <c r="AH63" s="169">
        <f>(0.2*VLOOKUP(D63,'%.'!$A$1:$B$4,2,FALSE))+(0.35*VLOOKUP(E63,'%.'!$A$1:$B$4,2,FALSE))+(0.1*VLOOKUP(F63,'%.'!$A$1:$B$4,2,FALSE))+(0.35*VLOOKUP(G63,'%.'!$A$1:$B$4,2,FALSE))</f>
        <v>0.05</v>
      </c>
      <c r="AI63" s="128" t="str">
        <f t="shared" si="7"/>
        <v>REMOTA</v>
      </c>
      <c r="AJ63" s="128" t="str">
        <f t="shared" si="8"/>
        <v>No se registra</v>
      </c>
      <c r="AK63" s="178">
        <f t="shared" si="9"/>
        <v>0</v>
      </c>
    </row>
    <row r="64" spans="1:37" ht="30" customHeight="1" x14ac:dyDescent="0.25">
      <c r="A64" s="115">
        <v>63</v>
      </c>
      <c r="B64" s="122" t="s">
        <v>293</v>
      </c>
      <c r="C64" s="99" t="s">
        <v>370</v>
      </c>
      <c r="D64" s="68" t="s">
        <v>0</v>
      </c>
      <c r="E64" s="68" t="s">
        <v>0</v>
      </c>
      <c r="F64" s="68" t="s">
        <v>0</v>
      </c>
      <c r="G64" s="121" t="s">
        <v>0</v>
      </c>
      <c r="H64" s="169">
        <f t="shared" si="0"/>
        <v>1</v>
      </c>
      <c r="I64" s="170" t="str">
        <f t="shared" si="1"/>
        <v>ALTA</v>
      </c>
      <c r="J64" s="292">
        <v>71440115</v>
      </c>
      <c r="K64" s="125">
        <v>1</v>
      </c>
      <c r="L64" s="83" t="s">
        <v>129</v>
      </c>
      <c r="M64" s="188">
        <v>0</v>
      </c>
      <c r="N64" s="83" t="s">
        <v>405</v>
      </c>
      <c r="O64" s="189" t="s">
        <v>405</v>
      </c>
      <c r="P64" s="83" t="s">
        <v>407</v>
      </c>
      <c r="Q64" s="87" t="s">
        <v>223</v>
      </c>
      <c r="R64" s="84">
        <v>42760</v>
      </c>
      <c r="S64" s="84">
        <v>42760</v>
      </c>
      <c r="T64" s="96">
        <v>48233</v>
      </c>
      <c r="U64" s="83" t="s">
        <v>171</v>
      </c>
      <c r="V64" s="82" t="s">
        <v>446</v>
      </c>
      <c r="W64" s="171">
        <v>44074</v>
      </c>
      <c r="X64" s="172" t="e">
        <f>+CONCATENATE(TEXT(#REF!,"yyyy"),"-",TEXT(#REF!,"mm"))</f>
        <v>#REF!</v>
      </c>
      <c r="Y64" s="173" t="str">
        <f t="shared" si="4"/>
        <v>3</v>
      </c>
      <c r="Z64" s="172" t="str">
        <f t="shared" si="5"/>
        <v>2020-07</v>
      </c>
      <c r="AA64" s="170" t="e">
        <f>+VLOOKUP(Z64,#REF!,2,FALSE)/VLOOKUP(X64,#REF!,2,FALSE)</f>
        <v>#REF!</v>
      </c>
      <c r="AB64" s="174" t="e">
        <f t="shared" si="2"/>
        <v>#REF!</v>
      </c>
      <c r="AC64" s="174" t="e">
        <f t="shared" si="3"/>
        <v>#REF!</v>
      </c>
      <c r="AD64" s="175" t="e">
        <f>+#REF!+365*Y64</f>
        <v>#REF!</v>
      </c>
      <c r="AE64" s="176" t="e">
        <f t="shared" si="6"/>
        <v>#REF!</v>
      </c>
      <c r="AF64" s="170" t="e">
        <f>+VLOOKUP(CONCATENATE(TEXT(W64,"yyyy"),"-",TEXT(W64,"mm")),#REF!,2,0)</f>
        <v>#REF!</v>
      </c>
      <c r="AG64" s="177" t="e">
        <f>+(AC64*(1+'INFLAC PROYECTADA'!$B$8)^(AE64))/((1+DEMANDADO!AF64)^(AE64))</f>
        <v>#REF!</v>
      </c>
      <c r="AH64" s="169">
        <f>(0.2*VLOOKUP(D64,'%.'!$A$1:$B$4,2,FALSE))+(0.35*VLOOKUP(E64,'%.'!$A$1:$B$4,2,FALSE))+(0.1*VLOOKUP(F64,'%.'!$A$1:$B$4,2,FALSE))+(0.35*VLOOKUP(G64,'%.'!$A$1:$B$4,2,FALSE))</f>
        <v>1</v>
      </c>
      <c r="AI64" s="128" t="str">
        <f t="shared" si="7"/>
        <v>ALTA</v>
      </c>
      <c r="AJ64" s="128" t="str">
        <f t="shared" si="8"/>
        <v>Provisión contable</v>
      </c>
      <c r="AK64" s="178" t="e">
        <f t="shared" si="9"/>
        <v>#REF!</v>
      </c>
    </row>
    <row r="65" spans="1:37" ht="30" customHeight="1" x14ac:dyDescent="0.25">
      <c r="A65" s="115">
        <v>64</v>
      </c>
      <c r="B65" s="79" t="s">
        <v>294</v>
      </c>
      <c r="C65" s="85" t="s">
        <v>5943</v>
      </c>
      <c r="D65" s="100" t="s">
        <v>0</v>
      </c>
      <c r="E65" s="100" t="s">
        <v>0</v>
      </c>
      <c r="F65" s="100" t="s">
        <v>1</v>
      </c>
      <c r="G65" s="121" t="s">
        <v>48</v>
      </c>
      <c r="H65" s="169">
        <f t="shared" si="0"/>
        <v>0.73</v>
      </c>
      <c r="I65" s="170" t="str">
        <f t="shared" si="1"/>
        <v>ALTA</v>
      </c>
      <c r="J65" s="292">
        <v>133499895</v>
      </c>
      <c r="K65" s="166">
        <v>0.2</v>
      </c>
      <c r="L65" s="86" t="s">
        <v>136</v>
      </c>
      <c r="M65" s="188">
        <v>21053263</v>
      </c>
      <c r="N65" s="87" t="s">
        <v>447</v>
      </c>
      <c r="O65" s="87" t="s">
        <v>447</v>
      </c>
      <c r="P65" s="87" t="s">
        <v>448</v>
      </c>
      <c r="Q65" s="87" t="s">
        <v>223</v>
      </c>
      <c r="R65" s="84">
        <v>42760</v>
      </c>
      <c r="S65" s="84">
        <v>42760</v>
      </c>
      <c r="T65" s="96">
        <v>48233</v>
      </c>
      <c r="U65" s="87" t="s">
        <v>171</v>
      </c>
      <c r="V65" s="82" t="s">
        <v>502</v>
      </c>
      <c r="W65" s="171">
        <v>44074</v>
      </c>
      <c r="X65" s="172" t="e">
        <f>+CONCATENATE(TEXT(#REF!,"yyyy"),"-",TEXT(#REF!,"mm"))</f>
        <v>#REF!</v>
      </c>
      <c r="Y65" s="173" t="str">
        <f t="shared" si="4"/>
        <v>10</v>
      </c>
      <c r="Z65" s="172" t="str">
        <f t="shared" si="5"/>
        <v>2020-07</v>
      </c>
      <c r="AA65" s="170" t="e">
        <f>+VLOOKUP(Z65,#REF!,2,FALSE)/VLOOKUP(X65,#REF!,2,FALSE)</f>
        <v>#REF!</v>
      </c>
      <c r="AB65" s="174" t="e">
        <f t="shared" si="2"/>
        <v>#REF!</v>
      </c>
      <c r="AC65" s="174" t="e">
        <f t="shared" si="3"/>
        <v>#REF!</v>
      </c>
      <c r="AD65" s="175" t="e">
        <f>+#REF!+365*Y65</f>
        <v>#REF!</v>
      </c>
      <c r="AE65" s="176" t="e">
        <f t="shared" si="6"/>
        <v>#REF!</v>
      </c>
      <c r="AF65" s="170" t="e">
        <f>+VLOOKUP(CONCATENATE(TEXT(W65,"yyyy"),"-",TEXT(W65,"mm")),#REF!,2,0)</f>
        <v>#REF!</v>
      </c>
      <c r="AG65" s="177" t="e">
        <f>+(AC65*(1+'INFLAC PROYECTADA'!$B$8)^(AE65))/((1+DEMANDADO!AF65)^(AE65))</f>
        <v>#REF!</v>
      </c>
      <c r="AH65" s="169">
        <f>(0.2*VLOOKUP(D65,'%.'!$A$1:$B$4,2,FALSE))+(0.35*VLOOKUP(E65,'%.'!$A$1:$B$4,2,FALSE))+(0.1*VLOOKUP(F65,'%.'!$A$1:$B$4,2,FALSE))+(0.35*VLOOKUP(G65,'%.'!$A$1:$B$4,2,FALSE))</f>
        <v>0.73</v>
      </c>
      <c r="AI65" s="128" t="str">
        <f t="shared" si="7"/>
        <v>ALTA</v>
      </c>
      <c r="AJ65" s="128" t="str">
        <f t="shared" si="8"/>
        <v>Provisión contable</v>
      </c>
      <c r="AK65" s="178">
        <f t="shared" si="9"/>
        <v>21053263</v>
      </c>
    </row>
    <row r="66" spans="1:37" ht="30" customHeight="1" x14ac:dyDescent="0.25">
      <c r="A66" s="115">
        <v>65</v>
      </c>
      <c r="B66" s="79" t="s">
        <v>295</v>
      </c>
      <c r="C66" s="85" t="s">
        <v>371</v>
      </c>
      <c r="D66" s="100" t="s">
        <v>1</v>
      </c>
      <c r="E66" s="100" t="s">
        <v>1</v>
      </c>
      <c r="F66" s="100" t="s">
        <v>1</v>
      </c>
      <c r="G66" s="121" t="s">
        <v>1</v>
      </c>
      <c r="H66" s="169">
        <f t="shared" ref="H66:H129" si="11">+IFERROR(AH66,"")</f>
        <v>0.05</v>
      </c>
      <c r="I66" s="170" t="str">
        <f t="shared" ref="I66:I129" si="12">+IFERROR(AI66,"")</f>
        <v>REMOTA</v>
      </c>
      <c r="J66" s="292">
        <v>1197576</v>
      </c>
      <c r="K66" s="166">
        <v>0</v>
      </c>
      <c r="L66" s="86" t="s">
        <v>138</v>
      </c>
      <c r="M66" s="188">
        <v>0</v>
      </c>
      <c r="N66" s="87" t="s">
        <v>447</v>
      </c>
      <c r="O66" s="87" t="s">
        <v>447</v>
      </c>
      <c r="P66" s="87" t="s">
        <v>415</v>
      </c>
      <c r="Q66" s="87" t="s">
        <v>223</v>
      </c>
      <c r="R66" s="84">
        <v>42760</v>
      </c>
      <c r="S66" s="84">
        <v>42760</v>
      </c>
      <c r="T66" s="96">
        <v>48233</v>
      </c>
      <c r="U66" s="86" t="s">
        <v>76</v>
      </c>
      <c r="V66" s="86" t="s">
        <v>449</v>
      </c>
      <c r="W66" s="171">
        <v>44074</v>
      </c>
      <c r="X66" s="172" t="e">
        <f>+CONCATENATE(TEXT(#REF!,"yyyy"),"-",TEXT(#REF!,"mm"))</f>
        <v>#REF!</v>
      </c>
      <c r="Y66" s="173" t="str">
        <f t="shared" si="4"/>
        <v>7</v>
      </c>
      <c r="Z66" s="172" t="str">
        <f t="shared" si="5"/>
        <v>2020-07</v>
      </c>
      <c r="AA66" s="170" t="e">
        <f>+VLOOKUP(Z66,#REF!,2,FALSE)/VLOOKUP(X66,#REF!,2,FALSE)</f>
        <v>#REF!</v>
      </c>
      <c r="AB66" s="174" t="e">
        <f t="shared" ref="AB66:AB129" si="13">+AA66*J66</f>
        <v>#REF!</v>
      </c>
      <c r="AC66" s="174" t="e">
        <f t="shared" ref="AC66:AC129" si="14">+AB66*K66</f>
        <v>#REF!</v>
      </c>
      <c r="AD66" s="175" t="e">
        <f>+#REF!+365*Y66</f>
        <v>#REF!</v>
      </c>
      <c r="AE66" s="176" t="e">
        <f t="shared" si="6"/>
        <v>#REF!</v>
      </c>
      <c r="AF66" s="170" t="e">
        <f>+VLOOKUP(CONCATENATE(TEXT(W66,"yyyy"),"-",TEXT(W66,"mm")),#REF!,2,0)</f>
        <v>#REF!</v>
      </c>
      <c r="AG66" s="177" t="e">
        <f>+(AC66*(1+'INFLAC PROYECTADA'!$B$8)^(AE66))/((1+DEMANDADO!AF66)^(AE66))</f>
        <v>#REF!</v>
      </c>
      <c r="AH66" s="169">
        <f>(0.2*VLOOKUP(D66,'%.'!$A$1:$B$4,2,FALSE))+(0.35*VLOOKUP(E66,'%.'!$A$1:$B$4,2,FALSE))+(0.1*VLOOKUP(F66,'%.'!$A$1:$B$4,2,FALSE))+(0.35*VLOOKUP(G66,'%.'!$A$1:$B$4,2,FALSE))</f>
        <v>0.05</v>
      </c>
      <c r="AI66" s="128" t="str">
        <f t="shared" si="7"/>
        <v>REMOTA</v>
      </c>
      <c r="AJ66" s="128" t="str">
        <f t="shared" si="8"/>
        <v>No se registra</v>
      </c>
      <c r="AK66" s="178">
        <f t="shared" si="9"/>
        <v>0</v>
      </c>
    </row>
    <row r="67" spans="1:37" ht="30" customHeight="1" x14ac:dyDescent="0.25">
      <c r="A67" s="115">
        <v>66</v>
      </c>
      <c r="B67" s="187" t="s">
        <v>296</v>
      </c>
      <c r="C67" s="85" t="s">
        <v>372</v>
      </c>
      <c r="D67" s="85" t="s">
        <v>1</v>
      </c>
      <c r="E67" s="85" t="s">
        <v>1</v>
      </c>
      <c r="F67" s="85" t="s">
        <v>1</v>
      </c>
      <c r="G67" s="85" t="s">
        <v>1</v>
      </c>
      <c r="H67" s="169">
        <f t="shared" si="11"/>
        <v>0.05</v>
      </c>
      <c r="I67" s="170" t="str">
        <f t="shared" si="12"/>
        <v>REMOTA</v>
      </c>
      <c r="J67" s="292">
        <v>45103317</v>
      </c>
      <c r="K67" s="166">
        <v>0</v>
      </c>
      <c r="L67" s="83" t="s">
        <v>149</v>
      </c>
      <c r="M67" s="188">
        <v>0</v>
      </c>
      <c r="N67" s="83" t="s">
        <v>405</v>
      </c>
      <c r="O67" s="189" t="s">
        <v>405</v>
      </c>
      <c r="P67" s="83" t="s">
        <v>407</v>
      </c>
      <c r="Q67" s="87" t="s">
        <v>223</v>
      </c>
      <c r="R67" s="84">
        <v>42760</v>
      </c>
      <c r="S67" s="84">
        <v>42760</v>
      </c>
      <c r="T67" s="96">
        <v>48233</v>
      </c>
      <c r="U67" s="83" t="s">
        <v>171</v>
      </c>
      <c r="V67" s="82" t="s">
        <v>503</v>
      </c>
      <c r="W67" s="171">
        <v>44074</v>
      </c>
      <c r="X67" s="172" t="e">
        <f>+CONCATENATE(TEXT(#REF!,"yyyy"),"-",TEXT(#REF!,"mm"))</f>
        <v>#REF!</v>
      </c>
      <c r="Y67" s="173" t="str">
        <f t="shared" ref="Y67:Y130" si="15">+TRIM(LEFT(P67,2))</f>
        <v>3</v>
      </c>
      <c r="Z67" s="172" t="str">
        <f t="shared" ref="Z67:Z130" si="16">CONCATENATE(YEAR(EDATE(W67,-1)),"-",TEXT(MONTH(EDATE(W67,-1)),"00"))</f>
        <v>2020-07</v>
      </c>
      <c r="AA67" s="170" t="e">
        <f>+VLOOKUP(Z67,#REF!,2,FALSE)/VLOOKUP(X67,#REF!,2,FALSE)</f>
        <v>#REF!</v>
      </c>
      <c r="AB67" s="174" t="e">
        <f t="shared" si="13"/>
        <v>#REF!</v>
      </c>
      <c r="AC67" s="174" t="e">
        <f t="shared" si="14"/>
        <v>#REF!</v>
      </c>
      <c r="AD67" s="175" t="e">
        <f>+#REF!+365*Y67</f>
        <v>#REF!</v>
      </c>
      <c r="AE67" s="176" t="e">
        <f t="shared" ref="AE67:AE130" si="17">+(AD67-W67)/365</f>
        <v>#REF!</v>
      </c>
      <c r="AF67" s="170" t="e">
        <f>+VLOOKUP(CONCATENATE(TEXT(W67,"yyyy"),"-",TEXT(W67,"mm")),#REF!,2,0)</f>
        <v>#REF!</v>
      </c>
      <c r="AG67" s="177" t="e">
        <f>+(AC67*(1+'INFLAC PROYECTADA'!$B$8)^(AE67))/((1+DEMANDADO!AF67)^(AE67))</f>
        <v>#REF!</v>
      </c>
      <c r="AH67" s="169">
        <f>(0.2*VLOOKUP(D67,'%.'!$A$1:$B$4,2,FALSE))+(0.35*VLOOKUP(E67,'%.'!$A$1:$B$4,2,FALSE))+(0.1*VLOOKUP(F67,'%.'!$A$1:$B$4,2,FALSE))+(0.35*VLOOKUP(G67,'%.'!$A$1:$B$4,2,FALSE))</f>
        <v>0.05</v>
      </c>
      <c r="AI67" s="128" t="str">
        <f t="shared" ref="AI67:AI130" si="18">+IF(AH67&gt;0.5,"ALTA",IF(AH67&gt;0.25,"MEDIA",IF(AH67&gt;=0.1,"BAJA",IF(AH67&lt;0.1,"REMOTA"))))</f>
        <v>REMOTA</v>
      </c>
      <c r="AJ67" s="128" t="str">
        <f t="shared" ref="AJ67:AJ130" si="19">+IF(M67&gt;0,"Provisión contable",IF(AH67&gt;50%,"Provisión contable",IF(AH67&lt;10%,"No se registra","Cuentas de Orden")))</f>
        <v>No se registra</v>
      </c>
      <c r="AK67" s="178">
        <f t="shared" ref="AK67:AK130" si="20">+IF(M67&gt;0,M67,IF(AJ67="Provisión Contable",AG67,0)+IF(AJ67="Cuentas de Orden",AG67,0))</f>
        <v>0</v>
      </c>
    </row>
    <row r="68" spans="1:37" ht="30" customHeight="1" x14ac:dyDescent="0.25">
      <c r="A68" s="115">
        <v>67</v>
      </c>
      <c r="B68" s="187" t="s">
        <v>296</v>
      </c>
      <c r="C68" s="85" t="s">
        <v>373</v>
      </c>
      <c r="D68" s="85" t="s">
        <v>1</v>
      </c>
      <c r="E68" s="85" t="s">
        <v>1</v>
      </c>
      <c r="F68" s="85" t="s">
        <v>1</v>
      </c>
      <c r="G68" s="85" t="s">
        <v>1</v>
      </c>
      <c r="H68" s="169">
        <f t="shared" si="11"/>
        <v>0.05</v>
      </c>
      <c r="I68" s="170" t="str">
        <f t="shared" si="12"/>
        <v>REMOTA</v>
      </c>
      <c r="J68" s="292">
        <v>49244688</v>
      </c>
      <c r="K68" s="166">
        <v>0</v>
      </c>
      <c r="L68" s="83" t="s">
        <v>149</v>
      </c>
      <c r="M68" s="188">
        <v>0</v>
      </c>
      <c r="N68" s="83" t="s">
        <v>405</v>
      </c>
      <c r="O68" s="189" t="s">
        <v>405</v>
      </c>
      <c r="P68" s="83" t="s">
        <v>407</v>
      </c>
      <c r="Q68" s="87" t="s">
        <v>223</v>
      </c>
      <c r="R68" s="84">
        <v>42760</v>
      </c>
      <c r="S68" s="84">
        <v>42760</v>
      </c>
      <c r="T68" s="96">
        <v>48233</v>
      </c>
      <c r="U68" s="83" t="s">
        <v>171</v>
      </c>
      <c r="V68" s="82" t="s">
        <v>504</v>
      </c>
      <c r="W68" s="171">
        <v>44074</v>
      </c>
      <c r="X68" s="172" t="e">
        <f>+CONCATENATE(TEXT(#REF!,"yyyy"),"-",TEXT(#REF!,"mm"))</f>
        <v>#REF!</v>
      </c>
      <c r="Y68" s="173" t="str">
        <f t="shared" si="15"/>
        <v>3</v>
      </c>
      <c r="Z68" s="172" t="str">
        <f t="shared" si="16"/>
        <v>2020-07</v>
      </c>
      <c r="AA68" s="170" t="e">
        <f>+VLOOKUP(Z68,#REF!,2,FALSE)/VLOOKUP(X68,#REF!,2,FALSE)</f>
        <v>#REF!</v>
      </c>
      <c r="AB68" s="174" t="e">
        <f t="shared" si="13"/>
        <v>#REF!</v>
      </c>
      <c r="AC68" s="174" t="e">
        <f t="shared" si="14"/>
        <v>#REF!</v>
      </c>
      <c r="AD68" s="175" t="e">
        <f>+#REF!+365*Y68</f>
        <v>#REF!</v>
      </c>
      <c r="AE68" s="176" t="e">
        <f t="shared" si="17"/>
        <v>#REF!</v>
      </c>
      <c r="AF68" s="170" t="e">
        <f>+VLOOKUP(CONCATENATE(TEXT(W68,"yyyy"),"-",TEXT(W68,"mm")),#REF!,2,0)</f>
        <v>#REF!</v>
      </c>
      <c r="AG68" s="177" t="e">
        <f>+(AC68*(1+'INFLAC PROYECTADA'!$B$8)^(AE68))/((1+DEMANDADO!AF68)^(AE68))</f>
        <v>#REF!</v>
      </c>
      <c r="AH68" s="169">
        <f>(0.2*VLOOKUP(D68,'%.'!$A$1:$B$4,2,FALSE))+(0.35*VLOOKUP(E68,'%.'!$A$1:$B$4,2,FALSE))+(0.1*VLOOKUP(F68,'%.'!$A$1:$B$4,2,FALSE))+(0.35*VLOOKUP(G68,'%.'!$A$1:$B$4,2,FALSE))</f>
        <v>0.05</v>
      </c>
      <c r="AI68" s="128" t="str">
        <f t="shared" si="18"/>
        <v>REMOTA</v>
      </c>
      <c r="AJ68" s="128" t="str">
        <f t="shared" si="19"/>
        <v>No se registra</v>
      </c>
      <c r="AK68" s="178">
        <f t="shared" si="20"/>
        <v>0</v>
      </c>
    </row>
    <row r="69" spans="1:37" ht="30" customHeight="1" x14ac:dyDescent="0.25">
      <c r="A69" s="115">
        <v>68</v>
      </c>
      <c r="B69" s="79" t="s">
        <v>297</v>
      </c>
      <c r="C69" s="85" t="s">
        <v>374</v>
      </c>
      <c r="D69" s="85" t="s">
        <v>0</v>
      </c>
      <c r="E69" s="85" t="s">
        <v>0</v>
      </c>
      <c r="F69" s="85" t="s">
        <v>0</v>
      </c>
      <c r="G69" s="85" t="s">
        <v>0</v>
      </c>
      <c r="H69" s="169">
        <f t="shared" si="11"/>
        <v>1</v>
      </c>
      <c r="I69" s="170" t="str">
        <f t="shared" si="12"/>
        <v>ALTA</v>
      </c>
      <c r="J69" s="292">
        <v>62494313</v>
      </c>
      <c r="K69" s="166">
        <v>1</v>
      </c>
      <c r="L69" s="82" t="s">
        <v>130</v>
      </c>
      <c r="M69" s="188">
        <v>0</v>
      </c>
      <c r="N69" s="83" t="s">
        <v>405</v>
      </c>
      <c r="O69" s="189" t="s">
        <v>405</v>
      </c>
      <c r="P69" s="83" t="s">
        <v>408</v>
      </c>
      <c r="Q69" s="87" t="s">
        <v>223</v>
      </c>
      <c r="R69" s="84">
        <v>42760</v>
      </c>
      <c r="S69" s="84">
        <v>42760</v>
      </c>
      <c r="T69" s="96">
        <v>48233</v>
      </c>
      <c r="U69" s="83" t="s">
        <v>171</v>
      </c>
      <c r="V69" s="82" t="s">
        <v>450</v>
      </c>
      <c r="W69" s="171">
        <v>44074</v>
      </c>
      <c r="X69" s="172" t="e">
        <f>+CONCATENATE(TEXT(#REF!,"yyyy"),"-",TEXT(#REF!,"mm"))</f>
        <v>#REF!</v>
      </c>
      <c r="Y69" s="173" t="str">
        <f t="shared" si="15"/>
        <v>5</v>
      </c>
      <c r="Z69" s="172" t="str">
        <f t="shared" si="16"/>
        <v>2020-07</v>
      </c>
      <c r="AA69" s="170" t="e">
        <f>+VLOOKUP(Z69,#REF!,2,FALSE)/VLOOKUP(X69,#REF!,2,FALSE)</f>
        <v>#REF!</v>
      </c>
      <c r="AB69" s="174" t="e">
        <f t="shared" si="13"/>
        <v>#REF!</v>
      </c>
      <c r="AC69" s="174" t="e">
        <f t="shared" si="14"/>
        <v>#REF!</v>
      </c>
      <c r="AD69" s="175" t="e">
        <f>+#REF!+365*Y69</f>
        <v>#REF!</v>
      </c>
      <c r="AE69" s="176" t="e">
        <f t="shared" si="17"/>
        <v>#REF!</v>
      </c>
      <c r="AF69" s="170" t="e">
        <f>+VLOOKUP(CONCATENATE(TEXT(W69,"yyyy"),"-",TEXT(W69,"mm")),#REF!,2,0)</f>
        <v>#REF!</v>
      </c>
      <c r="AG69" s="177" t="e">
        <f>+(AC69*(1+'INFLAC PROYECTADA'!$B$8)^(AE69))/((1+DEMANDADO!AF69)^(AE69))</f>
        <v>#REF!</v>
      </c>
      <c r="AH69" s="169">
        <f>(0.2*VLOOKUP(D69,'%.'!$A$1:$B$4,2,FALSE))+(0.35*VLOOKUP(E69,'%.'!$A$1:$B$4,2,FALSE))+(0.1*VLOOKUP(F69,'%.'!$A$1:$B$4,2,FALSE))+(0.35*VLOOKUP(G69,'%.'!$A$1:$B$4,2,FALSE))</f>
        <v>1</v>
      </c>
      <c r="AI69" s="128" t="str">
        <f t="shared" si="18"/>
        <v>ALTA</v>
      </c>
      <c r="AJ69" s="128" t="str">
        <f t="shared" si="19"/>
        <v>Provisión contable</v>
      </c>
      <c r="AK69" s="178" t="e">
        <f t="shared" si="20"/>
        <v>#REF!</v>
      </c>
    </row>
    <row r="70" spans="1:37" ht="30" customHeight="1" x14ac:dyDescent="0.25">
      <c r="A70" s="115">
        <v>69</v>
      </c>
      <c r="B70" s="79" t="s">
        <v>294</v>
      </c>
      <c r="C70" s="85" t="s">
        <v>375</v>
      </c>
      <c r="D70" s="85" t="s">
        <v>0</v>
      </c>
      <c r="E70" s="85" t="s">
        <v>0</v>
      </c>
      <c r="F70" s="85" t="s">
        <v>0</v>
      </c>
      <c r="G70" s="85" t="s">
        <v>0</v>
      </c>
      <c r="H70" s="169">
        <f t="shared" si="11"/>
        <v>1</v>
      </c>
      <c r="I70" s="170" t="str">
        <f t="shared" si="12"/>
        <v>ALTA</v>
      </c>
      <c r="J70" s="292">
        <v>61756511</v>
      </c>
      <c r="K70" s="166">
        <v>1</v>
      </c>
      <c r="L70" s="83" t="s">
        <v>149</v>
      </c>
      <c r="M70" s="188">
        <v>0</v>
      </c>
      <c r="N70" s="83" t="s">
        <v>405</v>
      </c>
      <c r="O70" s="189" t="s">
        <v>405</v>
      </c>
      <c r="P70" s="83" t="s">
        <v>408</v>
      </c>
      <c r="Q70" s="87" t="s">
        <v>223</v>
      </c>
      <c r="R70" s="84">
        <v>42760</v>
      </c>
      <c r="S70" s="84">
        <v>42760</v>
      </c>
      <c r="T70" s="96">
        <v>48233</v>
      </c>
      <c r="U70" s="83" t="s">
        <v>171</v>
      </c>
      <c r="V70" s="82" t="s">
        <v>483</v>
      </c>
      <c r="W70" s="171">
        <v>44074</v>
      </c>
      <c r="X70" s="172" t="e">
        <f>+CONCATENATE(TEXT(#REF!,"yyyy"),"-",TEXT(#REF!,"mm"))</f>
        <v>#REF!</v>
      </c>
      <c r="Y70" s="173" t="str">
        <f t="shared" si="15"/>
        <v>5</v>
      </c>
      <c r="Z70" s="172" t="str">
        <f t="shared" si="16"/>
        <v>2020-07</v>
      </c>
      <c r="AA70" s="170" t="e">
        <f>+VLOOKUP(Z70,#REF!,2,FALSE)/VLOOKUP(X70,#REF!,2,FALSE)</f>
        <v>#REF!</v>
      </c>
      <c r="AB70" s="174" t="e">
        <f t="shared" si="13"/>
        <v>#REF!</v>
      </c>
      <c r="AC70" s="174" t="e">
        <f t="shared" si="14"/>
        <v>#REF!</v>
      </c>
      <c r="AD70" s="175" t="e">
        <f>+#REF!+365*Y70</f>
        <v>#REF!</v>
      </c>
      <c r="AE70" s="176" t="e">
        <f t="shared" si="17"/>
        <v>#REF!</v>
      </c>
      <c r="AF70" s="170" t="e">
        <f>+VLOOKUP(CONCATENATE(TEXT(W70,"yyyy"),"-",TEXT(W70,"mm")),#REF!,2,0)</f>
        <v>#REF!</v>
      </c>
      <c r="AG70" s="177" t="e">
        <f>+(AC70*(1+'INFLAC PROYECTADA'!$B$8)^(AE70))/((1+DEMANDADO!AF70)^(AE70))</f>
        <v>#REF!</v>
      </c>
      <c r="AH70" s="169">
        <f>(0.2*VLOOKUP(D70,'%.'!$A$1:$B$4,2,FALSE))+(0.35*VLOOKUP(E70,'%.'!$A$1:$B$4,2,FALSE))+(0.1*VLOOKUP(F70,'%.'!$A$1:$B$4,2,FALSE))+(0.35*VLOOKUP(G70,'%.'!$A$1:$B$4,2,FALSE))</f>
        <v>1</v>
      </c>
      <c r="AI70" s="128" t="str">
        <f t="shared" si="18"/>
        <v>ALTA</v>
      </c>
      <c r="AJ70" s="128" t="str">
        <f t="shared" si="19"/>
        <v>Provisión contable</v>
      </c>
      <c r="AK70" s="178" t="e">
        <f t="shared" si="20"/>
        <v>#REF!</v>
      </c>
    </row>
    <row r="71" spans="1:37" ht="30" customHeight="1" x14ac:dyDescent="0.25">
      <c r="A71" s="115">
        <v>70</v>
      </c>
      <c r="B71" s="85" t="s">
        <v>298</v>
      </c>
      <c r="C71" s="85" t="s">
        <v>376</v>
      </c>
      <c r="D71" s="85" t="s">
        <v>1</v>
      </c>
      <c r="E71" s="85" t="s">
        <v>1</v>
      </c>
      <c r="F71" s="85" t="s">
        <v>1</v>
      </c>
      <c r="G71" s="85" t="s">
        <v>1</v>
      </c>
      <c r="H71" s="169">
        <f t="shared" si="11"/>
        <v>0.05</v>
      </c>
      <c r="I71" s="170" t="str">
        <f t="shared" si="12"/>
        <v>REMOTA</v>
      </c>
      <c r="J71" s="292">
        <v>25183214</v>
      </c>
      <c r="K71" s="125">
        <v>0</v>
      </c>
      <c r="L71" s="85" t="s">
        <v>149</v>
      </c>
      <c r="M71" s="188">
        <v>0</v>
      </c>
      <c r="N71" s="85" t="s">
        <v>405</v>
      </c>
      <c r="O71" s="85" t="s">
        <v>405</v>
      </c>
      <c r="P71" s="85" t="s">
        <v>408</v>
      </c>
      <c r="Q71" s="87" t="s">
        <v>223</v>
      </c>
      <c r="R71" s="84">
        <v>42760</v>
      </c>
      <c r="S71" s="84">
        <v>42760</v>
      </c>
      <c r="T71" s="96">
        <v>48233</v>
      </c>
      <c r="U71" s="83" t="s">
        <v>171</v>
      </c>
      <c r="V71" s="85" t="s">
        <v>484</v>
      </c>
      <c r="W71" s="171">
        <v>44074</v>
      </c>
      <c r="X71" s="172" t="e">
        <f>+CONCATENATE(TEXT(#REF!,"yyyy"),"-",TEXT(#REF!,"mm"))</f>
        <v>#REF!</v>
      </c>
      <c r="Y71" s="173" t="str">
        <f t="shared" si="15"/>
        <v>5</v>
      </c>
      <c r="Z71" s="172" t="str">
        <f t="shared" si="16"/>
        <v>2020-07</v>
      </c>
      <c r="AA71" s="170" t="e">
        <f>+VLOOKUP(Z71,#REF!,2,FALSE)/VLOOKUP(X71,#REF!,2,FALSE)</f>
        <v>#REF!</v>
      </c>
      <c r="AB71" s="174" t="e">
        <f t="shared" si="13"/>
        <v>#REF!</v>
      </c>
      <c r="AC71" s="174" t="e">
        <f t="shared" si="14"/>
        <v>#REF!</v>
      </c>
      <c r="AD71" s="175" t="e">
        <f>+#REF!+365*Y71</f>
        <v>#REF!</v>
      </c>
      <c r="AE71" s="176" t="e">
        <f t="shared" si="17"/>
        <v>#REF!</v>
      </c>
      <c r="AF71" s="170" t="e">
        <f>+VLOOKUP(CONCATENATE(TEXT(W71,"yyyy"),"-",TEXT(W71,"mm")),#REF!,2,0)</f>
        <v>#REF!</v>
      </c>
      <c r="AG71" s="177" t="e">
        <f>+(AC71*(1+'INFLAC PROYECTADA'!$B$8)^(AE71))/((1+DEMANDADO!AF71)^(AE71))</f>
        <v>#REF!</v>
      </c>
      <c r="AH71" s="169">
        <f>(0.2*VLOOKUP(D71,'%.'!$A$1:$B$4,2,FALSE))+(0.35*VLOOKUP(E71,'%.'!$A$1:$B$4,2,FALSE))+(0.1*VLOOKUP(F71,'%.'!$A$1:$B$4,2,FALSE))+(0.35*VLOOKUP(G71,'%.'!$A$1:$B$4,2,FALSE))</f>
        <v>0.05</v>
      </c>
      <c r="AI71" s="128" t="str">
        <f t="shared" si="18"/>
        <v>REMOTA</v>
      </c>
      <c r="AJ71" s="128" t="str">
        <f t="shared" si="19"/>
        <v>No se registra</v>
      </c>
      <c r="AK71" s="178">
        <f t="shared" si="20"/>
        <v>0</v>
      </c>
    </row>
    <row r="72" spans="1:37" ht="30" customHeight="1" x14ac:dyDescent="0.25">
      <c r="A72" s="115">
        <v>71</v>
      </c>
      <c r="B72" s="185" t="s">
        <v>299</v>
      </c>
      <c r="C72" s="85" t="s">
        <v>377</v>
      </c>
      <c r="D72" s="85" t="s">
        <v>1</v>
      </c>
      <c r="E72" s="85" t="s">
        <v>1</v>
      </c>
      <c r="F72" s="85" t="s">
        <v>1</v>
      </c>
      <c r="G72" s="85" t="s">
        <v>1</v>
      </c>
      <c r="H72" s="169">
        <f t="shared" si="11"/>
        <v>0.05</v>
      </c>
      <c r="I72" s="170" t="str">
        <f t="shared" si="12"/>
        <v>REMOTA</v>
      </c>
      <c r="J72" s="292">
        <v>50000000</v>
      </c>
      <c r="K72" s="125">
        <v>0</v>
      </c>
      <c r="L72" s="85" t="s">
        <v>129</v>
      </c>
      <c r="M72" s="188">
        <v>0</v>
      </c>
      <c r="N72" s="85" t="s">
        <v>405</v>
      </c>
      <c r="O72" s="85" t="s">
        <v>405</v>
      </c>
      <c r="P72" s="85" t="s">
        <v>408</v>
      </c>
      <c r="Q72" s="87" t="s">
        <v>223</v>
      </c>
      <c r="R72" s="84">
        <v>42760</v>
      </c>
      <c r="S72" s="84">
        <v>42760</v>
      </c>
      <c r="T72" s="96">
        <v>48233</v>
      </c>
      <c r="U72" s="83" t="s">
        <v>76</v>
      </c>
      <c r="V72" s="85" t="s">
        <v>485</v>
      </c>
      <c r="W72" s="171">
        <v>44074</v>
      </c>
      <c r="X72" s="172" t="e">
        <f>+CONCATENATE(TEXT(#REF!,"yyyy"),"-",TEXT(#REF!,"mm"))</f>
        <v>#REF!</v>
      </c>
      <c r="Y72" s="173" t="str">
        <f t="shared" si="15"/>
        <v>5</v>
      </c>
      <c r="Z72" s="172" t="str">
        <f t="shared" si="16"/>
        <v>2020-07</v>
      </c>
      <c r="AA72" s="170" t="e">
        <f>+VLOOKUP(Z72,#REF!,2,FALSE)/VLOOKUP(X72,#REF!,2,FALSE)</f>
        <v>#REF!</v>
      </c>
      <c r="AB72" s="174" t="e">
        <f t="shared" si="13"/>
        <v>#REF!</v>
      </c>
      <c r="AC72" s="174" t="e">
        <f t="shared" si="14"/>
        <v>#REF!</v>
      </c>
      <c r="AD72" s="175" t="e">
        <f>+#REF!+365*Y72</f>
        <v>#REF!</v>
      </c>
      <c r="AE72" s="176" t="e">
        <f t="shared" si="17"/>
        <v>#REF!</v>
      </c>
      <c r="AF72" s="170" t="e">
        <f>+VLOOKUP(CONCATENATE(TEXT(W72,"yyyy"),"-",TEXT(W72,"mm")),#REF!,2,0)</f>
        <v>#REF!</v>
      </c>
      <c r="AG72" s="177" t="e">
        <f>+(AC72*(1+'INFLAC PROYECTADA'!$B$8)^(AE72))/((1+DEMANDADO!AF72)^(AE72))</f>
        <v>#REF!</v>
      </c>
      <c r="AH72" s="169">
        <f>(0.2*VLOOKUP(D72,'%.'!$A$1:$B$4,2,FALSE))+(0.35*VLOOKUP(E72,'%.'!$A$1:$B$4,2,FALSE))+(0.1*VLOOKUP(F72,'%.'!$A$1:$B$4,2,FALSE))+(0.35*VLOOKUP(G72,'%.'!$A$1:$B$4,2,FALSE))</f>
        <v>0.05</v>
      </c>
      <c r="AI72" s="128" t="str">
        <f t="shared" si="18"/>
        <v>REMOTA</v>
      </c>
      <c r="AJ72" s="128" t="str">
        <f t="shared" si="19"/>
        <v>No se registra</v>
      </c>
      <c r="AK72" s="178">
        <f t="shared" si="20"/>
        <v>0</v>
      </c>
    </row>
    <row r="73" spans="1:37" ht="30" customHeight="1" x14ac:dyDescent="0.25">
      <c r="A73" s="115">
        <v>72</v>
      </c>
      <c r="B73" s="85" t="s">
        <v>300</v>
      </c>
      <c r="C73" s="85" t="s">
        <v>378</v>
      </c>
      <c r="D73" s="85" t="s">
        <v>1</v>
      </c>
      <c r="E73" s="85" t="s">
        <v>1</v>
      </c>
      <c r="F73" s="85" t="s">
        <v>1</v>
      </c>
      <c r="G73" s="85" t="s">
        <v>1</v>
      </c>
      <c r="H73" s="169">
        <f t="shared" si="11"/>
        <v>0.05</v>
      </c>
      <c r="I73" s="170" t="str">
        <f t="shared" si="12"/>
        <v>REMOTA</v>
      </c>
      <c r="J73" s="292">
        <v>20695374</v>
      </c>
      <c r="K73" s="125">
        <v>0</v>
      </c>
      <c r="L73" s="85" t="s">
        <v>138</v>
      </c>
      <c r="M73" s="188">
        <v>0</v>
      </c>
      <c r="N73" s="85" t="s">
        <v>405</v>
      </c>
      <c r="O73" s="85" t="s">
        <v>405</v>
      </c>
      <c r="P73" s="85" t="s">
        <v>407</v>
      </c>
      <c r="Q73" s="87" t="s">
        <v>223</v>
      </c>
      <c r="R73" s="84">
        <v>42760</v>
      </c>
      <c r="S73" s="84">
        <v>42760</v>
      </c>
      <c r="T73" s="96">
        <v>48233</v>
      </c>
      <c r="U73" s="83" t="s">
        <v>171</v>
      </c>
      <c r="V73" s="85" t="s">
        <v>486</v>
      </c>
      <c r="W73" s="171">
        <v>44074</v>
      </c>
      <c r="X73" s="172" t="e">
        <f>+CONCATENATE(TEXT(#REF!,"yyyy"),"-",TEXT(#REF!,"mm"))</f>
        <v>#REF!</v>
      </c>
      <c r="Y73" s="173" t="str">
        <f t="shared" si="15"/>
        <v>3</v>
      </c>
      <c r="Z73" s="172" t="str">
        <f t="shared" si="16"/>
        <v>2020-07</v>
      </c>
      <c r="AA73" s="170" t="e">
        <f>+VLOOKUP(Z73,#REF!,2,FALSE)/VLOOKUP(X73,#REF!,2,FALSE)</f>
        <v>#REF!</v>
      </c>
      <c r="AB73" s="174" t="e">
        <f t="shared" si="13"/>
        <v>#REF!</v>
      </c>
      <c r="AC73" s="174" t="e">
        <f t="shared" si="14"/>
        <v>#REF!</v>
      </c>
      <c r="AD73" s="175" t="e">
        <f>+#REF!+365*Y73</f>
        <v>#REF!</v>
      </c>
      <c r="AE73" s="176" t="e">
        <f t="shared" si="17"/>
        <v>#REF!</v>
      </c>
      <c r="AF73" s="170" t="e">
        <f>+VLOOKUP(CONCATENATE(TEXT(W73,"yyyy"),"-",TEXT(W73,"mm")),#REF!,2,0)</f>
        <v>#REF!</v>
      </c>
      <c r="AG73" s="177" t="e">
        <f>+(AC73*(1+'INFLAC PROYECTADA'!$B$8)^(AE73))/((1+DEMANDADO!AF73)^(AE73))</f>
        <v>#REF!</v>
      </c>
      <c r="AH73" s="169">
        <f>(0.2*VLOOKUP(D73,'%.'!$A$1:$B$4,2,FALSE))+(0.35*VLOOKUP(E73,'%.'!$A$1:$B$4,2,FALSE))+(0.1*VLOOKUP(F73,'%.'!$A$1:$B$4,2,FALSE))+(0.35*VLOOKUP(G73,'%.'!$A$1:$B$4,2,FALSE))</f>
        <v>0.05</v>
      </c>
      <c r="AI73" s="128" t="str">
        <f t="shared" si="18"/>
        <v>REMOTA</v>
      </c>
      <c r="AJ73" s="128" t="str">
        <f t="shared" si="19"/>
        <v>No se registra</v>
      </c>
      <c r="AK73" s="178">
        <f t="shared" si="20"/>
        <v>0</v>
      </c>
    </row>
    <row r="74" spans="1:37" ht="30" customHeight="1" x14ac:dyDescent="0.25">
      <c r="A74" s="115">
        <v>73</v>
      </c>
      <c r="B74" s="85" t="s">
        <v>274</v>
      </c>
      <c r="C74" s="85" t="s">
        <v>379</v>
      </c>
      <c r="D74" s="85" t="s">
        <v>0</v>
      </c>
      <c r="E74" s="85" t="s">
        <v>0</v>
      </c>
      <c r="F74" s="85" t="s">
        <v>0</v>
      </c>
      <c r="G74" s="85" t="s">
        <v>0</v>
      </c>
      <c r="H74" s="169">
        <f t="shared" si="11"/>
        <v>1</v>
      </c>
      <c r="I74" s="170" t="str">
        <f t="shared" si="12"/>
        <v>ALTA</v>
      </c>
      <c r="J74" s="292">
        <v>51925949</v>
      </c>
      <c r="K74" s="125">
        <v>1</v>
      </c>
      <c r="L74" s="85" t="s">
        <v>149</v>
      </c>
      <c r="M74" s="188">
        <v>0</v>
      </c>
      <c r="N74" s="85" t="s">
        <v>405</v>
      </c>
      <c r="O74" s="85" t="s">
        <v>405</v>
      </c>
      <c r="P74" s="85" t="s">
        <v>407</v>
      </c>
      <c r="Q74" s="87" t="s">
        <v>223</v>
      </c>
      <c r="R74" s="84">
        <v>42760</v>
      </c>
      <c r="S74" s="84">
        <v>42760</v>
      </c>
      <c r="T74" s="96">
        <v>48233</v>
      </c>
      <c r="U74" s="83" t="s">
        <v>171</v>
      </c>
      <c r="V74" s="85" t="s">
        <v>451</v>
      </c>
      <c r="W74" s="171">
        <v>44074</v>
      </c>
      <c r="X74" s="172" t="e">
        <f>+CONCATENATE(TEXT(#REF!,"yyyy"),"-",TEXT(#REF!,"mm"))</f>
        <v>#REF!</v>
      </c>
      <c r="Y74" s="173" t="str">
        <f t="shared" si="15"/>
        <v>3</v>
      </c>
      <c r="Z74" s="172" t="str">
        <f t="shared" si="16"/>
        <v>2020-07</v>
      </c>
      <c r="AA74" s="170" t="e">
        <f>+VLOOKUP(Z74,#REF!,2,FALSE)/VLOOKUP(X74,#REF!,2,FALSE)</f>
        <v>#REF!</v>
      </c>
      <c r="AB74" s="174" t="e">
        <f t="shared" si="13"/>
        <v>#REF!</v>
      </c>
      <c r="AC74" s="174" t="e">
        <f t="shared" si="14"/>
        <v>#REF!</v>
      </c>
      <c r="AD74" s="175" t="e">
        <f>+#REF!+365*Y74</f>
        <v>#REF!</v>
      </c>
      <c r="AE74" s="176" t="e">
        <f t="shared" si="17"/>
        <v>#REF!</v>
      </c>
      <c r="AF74" s="170" t="e">
        <f>+VLOOKUP(CONCATENATE(TEXT(W74,"yyyy"),"-",TEXT(W74,"mm")),#REF!,2,0)</f>
        <v>#REF!</v>
      </c>
      <c r="AG74" s="177" t="e">
        <f>+(AC74*(1+'INFLAC PROYECTADA'!$B$8)^(AE74))/((1+DEMANDADO!AF74)^(AE74))</f>
        <v>#REF!</v>
      </c>
      <c r="AH74" s="169">
        <f>(0.2*VLOOKUP(D74,'%.'!$A$1:$B$4,2,FALSE))+(0.35*VLOOKUP(E74,'%.'!$A$1:$B$4,2,FALSE))+(0.1*VLOOKUP(F74,'%.'!$A$1:$B$4,2,FALSE))+(0.35*VLOOKUP(G74,'%.'!$A$1:$B$4,2,FALSE))</f>
        <v>1</v>
      </c>
      <c r="AI74" s="128" t="str">
        <f t="shared" si="18"/>
        <v>ALTA</v>
      </c>
      <c r="AJ74" s="128" t="str">
        <f t="shared" si="19"/>
        <v>Provisión contable</v>
      </c>
      <c r="AK74" s="178" t="e">
        <f t="shared" si="20"/>
        <v>#REF!</v>
      </c>
    </row>
    <row r="75" spans="1:37" ht="30" customHeight="1" x14ac:dyDescent="0.25">
      <c r="A75" s="115">
        <v>74</v>
      </c>
      <c r="B75" s="101" t="s">
        <v>301</v>
      </c>
      <c r="C75" s="85" t="s">
        <v>380</v>
      </c>
      <c r="D75" s="85" t="s">
        <v>0</v>
      </c>
      <c r="E75" s="85" t="s">
        <v>0</v>
      </c>
      <c r="F75" s="85" t="s">
        <v>0</v>
      </c>
      <c r="G75" s="85" t="s">
        <v>0</v>
      </c>
      <c r="H75" s="169">
        <f t="shared" si="11"/>
        <v>1</v>
      </c>
      <c r="I75" s="170" t="str">
        <f t="shared" si="12"/>
        <v>ALTA</v>
      </c>
      <c r="J75" s="292">
        <v>89406136</v>
      </c>
      <c r="K75" s="125">
        <v>1</v>
      </c>
      <c r="L75" s="85" t="s">
        <v>129</v>
      </c>
      <c r="M75" s="188">
        <v>0</v>
      </c>
      <c r="N75" s="85" t="s">
        <v>405</v>
      </c>
      <c r="O75" s="85" t="s">
        <v>405</v>
      </c>
      <c r="P75" s="85" t="s">
        <v>407</v>
      </c>
      <c r="Q75" s="87" t="s">
        <v>223</v>
      </c>
      <c r="R75" s="84">
        <v>42760</v>
      </c>
      <c r="S75" s="84">
        <v>42760</v>
      </c>
      <c r="T75" s="96">
        <v>48233</v>
      </c>
      <c r="U75" s="83" t="s">
        <v>171</v>
      </c>
      <c r="V75" s="85" t="s">
        <v>452</v>
      </c>
      <c r="W75" s="171">
        <v>44074</v>
      </c>
      <c r="X75" s="172" t="e">
        <f>+CONCATENATE(TEXT(#REF!,"yyyy"),"-",TEXT(#REF!,"mm"))</f>
        <v>#REF!</v>
      </c>
      <c r="Y75" s="173" t="str">
        <f t="shared" si="15"/>
        <v>3</v>
      </c>
      <c r="Z75" s="172" t="str">
        <f t="shared" si="16"/>
        <v>2020-07</v>
      </c>
      <c r="AA75" s="170" t="e">
        <f>+VLOOKUP(Z75,#REF!,2,FALSE)/VLOOKUP(X75,#REF!,2,FALSE)</f>
        <v>#REF!</v>
      </c>
      <c r="AB75" s="174" t="e">
        <f t="shared" si="13"/>
        <v>#REF!</v>
      </c>
      <c r="AC75" s="174" t="e">
        <f t="shared" si="14"/>
        <v>#REF!</v>
      </c>
      <c r="AD75" s="175" t="e">
        <f>+#REF!+365*Y75</f>
        <v>#REF!</v>
      </c>
      <c r="AE75" s="176" t="e">
        <f t="shared" si="17"/>
        <v>#REF!</v>
      </c>
      <c r="AF75" s="170" t="e">
        <f>+VLOOKUP(CONCATENATE(TEXT(W75,"yyyy"),"-",TEXT(W75,"mm")),#REF!,2,0)</f>
        <v>#REF!</v>
      </c>
      <c r="AG75" s="177" t="e">
        <f>+(AC75*(1+'INFLAC PROYECTADA'!$B$8)^(AE75))/((1+DEMANDADO!AF75)^(AE75))</f>
        <v>#REF!</v>
      </c>
      <c r="AH75" s="169">
        <f>(0.2*VLOOKUP(D75,'%.'!$A$1:$B$4,2,FALSE))+(0.35*VLOOKUP(E75,'%.'!$A$1:$B$4,2,FALSE))+(0.1*VLOOKUP(F75,'%.'!$A$1:$B$4,2,FALSE))+(0.35*VLOOKUP(G75,'%.'!$A$1:$B$4,2,FALSE))</f>
        <v>1</v>
      </c>
      <c r="AI75" s="128" t="str">
        <f t="shared" si="18"/>
        <v>ALTA</v>
      </c>
      <c r="AJ75" s="128" t="str">
        <f t="shared" si="19"/>
        <v>Provisión contable</v>
      </c>
      <c r="AK75" s="178" t="e">
        <f t="shared" si="20"/>
        <v>#REF!</v>
      </c>
    </row>
    <row r="76" spans="1:37" ht="30" customHeight="1" x14ac:dyDescent="0.25">
      <c r="A76" s="115">
        <v>75</v>
      </c>
      <c r="B76" s="122" t="s">
        <v>258</v>
      </c>
      <c r="C76" s="85" t="s">
        <v>381</v>
      </c>
      <c r="D76" s="85" t="s">
        <v>0</v>
      </c>
      <c r="E76" s="85" t="s">
        <v>0</v>
      </c>
      <c r="F76" s="85" t="s">
        <v>0</v>
      </c>
      <c r="G76" s="85" t="s">
        <v>0</v>
      </c>
      <c r="H76" s="169">
        <f t="shared" si="11"/>
        <v>1</v>
      </c>
      <c r="I76" s="170" t="str">
        <f t="shared" si="12"/>
        <v>ALTA</v>
      </c>
      <c r="J76" s="292">
        <v>92556074</v>
      </c>
      <c r="K76" s="125">
        <v>1</v>
      </c>
      <c r="L76" s="85" t="s">
        <v>149</v>
      </c>
      <c r="M76" s="188">
        <v>0</v>
      </c>
      <c r="N76" s="85" t="s">
        <v>405</v>
      </c>
      <c r="O76" s="85" t="s">
        <v>405</v>
      </c>
      <c r="P76" s="85" t="s">
        <v>407</v>
      </c>
      <c r="Q76" s="87" t="s">
        <v>223</v>
      </c>
      <c r="R76" s="84">
        <v>42760</v>
      </c>
      <c r="S76" s="84">
        <v>42760</v>
      </c>
      <c r="T76" s="96">
        <v>48233</v>
      </c>
      <c r="U76" s="83" t="s">
        <v>171</v>
      </c>
      <c r="V76" s="85" t="s">
        <v>453</v>
      </c>
      <c r="W76" s="171">
        <v>44074</v>
      </c>
      <c r="X76" s="172" t="e">
        <f>+CONCATENATE(TEXT(#REF!,"yyyy"),"-",TEXT(#REF!,"mm"))</f>
        <v>#REF!</v>
      </c>
      <c r="Y76" s="173" t="str">
        <f t="shared" si="15"/>
        <v>3</v>
      </c>
      <c r="Z76" s="172" t="str">
        <f t="shared" si="16"/>
        <v>2020-07</v>
      </c>
      <c r="AA76" s="170" t="e">
        <f>+VLOOKUP(Z76,#REF!,2,FALSE)/VLOOKUP(X76,#REF!,2,FALSE)</f>
        <v>#REF!</v>
      </c>
      <c r="AB76" s="174" t="e">
        <f t="shared" si="13"/>
        <v>#REF!</v>
      </c>
      <c r="AC76" s="174" t="e">
        <f t="shared" si="14"/>
        <v>#REF!</v>
      </c>
      <c r="AD76" s="175" t="e">
        <f>+#REF!+365*Y76</f>
        <v>#REF!</v>
      </c>
      <c r="AE76" s="176" t="e">
        <f t="shared" si="17"/>
        <v>#REF!</v>
      </c>
      <c r="AF76" s="170" t="e">
        <f>+VLOOKUP(CONCATENATE(TEXT(W76,"yyyy"),"-",TEXT(W76,"mm")),#REF!,2,0)</f>
        <v>#REF!</v>
      </c>
      <c r="AG76" s="177" t="e">
        <f>+(AC76*(1+'INFLAC PROYECTADA'!$B$8)^(AE76))/((1+DEMANDADO!AF76)^(AE76))</f>
        <v>#REF!</v>
      </c>
      <c r="AH76" s="169">
        <f>(0.2*VLOOKUP(D76,'%.'!$A$1:$B$4,2,FALSE))+(0.35*VLOOKUP(E76,'%.'!$A$1:$B$4,2,FALSE))+(0.1*VLOOKUP(F76,'%.'!$A$1:$B$4,2,FALSE))+(0.35*VLOOKUP(G76,'%.'!$A$1:$B$4,2,FALSE))</f>
        <v>1</v>
      </c>
      <c r="AI76" s="128" t="str">
        <f t="shared" si="18"/>
        <v>ALTA</v>
      </c>
      <c r="AJ76" s="128" t="str">
        <f t="shared" si="19"/>
        <v>Provisión contable</v>
      </c>
      <c r="AK76" s="178" t="e">
        <f t="shared" si="20"/>
        <v>#REF!</v>
      </c>
    </row>
    <row r="77" spans="1:37" ht="30" customHeight="1" x14ac:dyDescent="0.25">
      <c r="A77" s="115">
        <v>76</v>
      </c>
      <c r="B77" s="122" t="s">
        <v>302</v>
      </c>
      <c r="C77" s="85" t="s">
        <v>382</v>
      </c>
      <c r="D77" s="85" t="s">
        <v>0</v>
      </c>
      <c r="E77" s="85" t="s">
        <v>0</v>
      </c>
      <c r="F77" s="85" t="s">
        <v>0</v>
      </c>
      <c r="G77" s="85" t="s">
        <v>0</v>
      </c>
      <c r="H77" s="169">
        <f t="shared" si="11"/>
        <v>1</v>
      </c>
      <c r="I77" s="170" t="str">
        <f t="shared" si="12"/>
        <v>ALTA</v>
      </c>
      <c r="J77" s="292">
        <v>20799755</v>
      </c>
      <c r="K77" s="125">
        <v>1</v>
      </c>
      <c r="L77" s="85" t="s">
        <v>129</v>
      </c>
      <c r="M77" s="188"/>
      <c r="N77" s="85" t="s">
        <v>405</v>
      </c>
      <c r="O77" s="85" t="s">
        <v>405</v>
      </c>
      <c r="P77" s="85" t="s">
        <v>407</v>
      </c>
      <c r="Q77" s="87" t="s">
        <v>223</v>
      </c>
      <c r="R77" s="84">
        <v>42760</v>
      </c>
      <c r="S77" s="84">
        <v>42760</v>
      </c>
      <c r="T77" s="96">
        <v>48233</v>
      </c>
      <c r="U77" s="83" t="s">
        <v>171</v>
      </c>
      <c r="V77" s="85" t="s">
        <v>454</v>
      </c>
      <c r="W77" s="171">
        <v>44074</v>
      </c>
      <c r="X77" s="172" t="e">
        <f>+CONCATENATE(TEXT(#REF!,"yyyy"),"-",TEXT(#REF!,"mm"))</f>
        <v>#REF!</v>
      </c>
      <c r="Y77" s="173" t="str">
        <f t="shared" si="15"/>
        <v>3</v>
      </c>
      <c r="Z77" s="172" t="str">
        <f t="shared" si="16"/>
        <v>2020-07</v>
      </c>
      <c r="AA77" s="170" t="e">
        <f>+VLOOKUP(Z77,#REF!,2,FALSE)/VLOOKUP(X77,#REF!,2,FALSE)</f>
        <v>#REF!</v>
      </c>
      <c r="AB77" s="174" t="e">
        <f t="shared" si="13"/>
        <v>#REF!</v>
      </c>
      <c r="AC77" s="174" t="e">
        <f t="shared" si="14"/>
        <v>#REF!</v>
      </c>
      <c r="AD77" s="175" t="e">
        <f>+#REF!+365*Y77</f>
        <v>#REF!</v>
      </c>
      <c r="AE77" s="176" t="e">
        <f t="shared" si="17"/>
        <v>#REF!</v>
      </c>
      <c r="AF77" s="170" t="e">
        <f>+VLOOKUP(CONCATENATE(TEXT(W77,"yyyy"),"-",TEXT(W77,"mm")),#REF!,2,0)</f>
        <v>#REF!</v>
      </c>
      <c r="AG77" s="177" t="e">
        <f>+(AC77*(1+'INFLAC PROYECTADA'!$B$8)^(AE77))/((1+DEMANDADO!AF77)^(AE77))</f>
        <v>#REF!</v>
      </c>
      <c r="AH77" s="169">
        <f>(0.2*VLOOKUP(D77,'%.'!$A$1:$B$4,2,FALSE))+(0.35*VLOOKUP(E77,'%.'!$A$1:$B$4,2,FALSE))+(0.1*VLOOKUP(F77,'%.'!$A$1:$B$4,2,FALSE))+(0.35*VLOOKUP(G77,'%.'!$A$1:$B$4,2,FALSE))</f>
        <v>1</v>
      </c>
      <c r="AI77" s="128" t="str">
        <f t="shared" si="18"/>
        <v>ALTA</v>
      </c>
      <c r="AJ77" s="128" t="str">
        <f t="shared" si="19"/>
        <v>Provisión contable</v>
      </c>
      <c r="AK77" s="178" t="e">
        <f t="shared" si="20"/>
        <v>#REF!</v>
      </c>
    </row>
    <row r="78" spans="1:37" ht="30" customHeight="1" x14ac:dyDescent="0.25">
      <c r="A78" s="115">
        <v>77</v>
      </c>
      <c r="B78" s="122" t="s">
        <v>303</v>
      </c>
      <c r="C78" s="85" t="s">
        <v>383</v>
      </c>
      <c r="D78" s="85" t="s">
        <v>0</v>
      </c>
      <c r="E78" s="85" t="s">
        <v>0</v>
      </c>
      <c r="F78" s="85" t="s">
        <v>0</v>
      </c>
      <c r="G78" s="85" t="s">
        <v>0</v>
      </c>
      <c r="H78" s="169">
        <f t="shared" si="11"/>
        <v>1</v>
      </c>
      <c r="I78" s="170" t="str">
        <f t="shared" si="12"/>
        <v>ALTA</v>
      </c>
      <c r="J78" s="292">
        <v>5125140</v>
      </c>
      <c r="K78" s="125">
        <v>1</v>
      </c>
      <c r="L78" s="85" t="s">
        <v>129</v>
      </c>
      <c r="M78" s="188"/>
      <c r="N78" s="85" t="s">
        <v>405</v>
      </c>
      <c r="O78" s="85" t="s">
        <v>405</v>
      </c>
      <c r="P78" s="85" t="s">
        <v>407</v>
      </c>
      <c r="Q78" s="87" t="s">
        <v>223</v>
      </c>
      <c r="R78" s="84">
        <v>42760</v>
      </c>
      <c r="S78" s="84">
        <v>42760</v>
      </c>
      <c r="T78" s="96">
        <v>48233</v>
      </c>
      <c r="U78" s="83" t="s">
        <v>171</v>
      </c>
      <c r="V78" s="85" t="s">
        <v>455</v>
      </c>
      <c r="W78" s="171">
        <v>44074</v>
      </c>
      <c r="X78" s="172" t="e">
        <f>+CONCATENATE(TEXT(#REF!,"yyyy"),"-",TEXT(#REF!,"mm"))</f>
        <v>#REF!</v>
      </c>
      <c r="Y78" s="173" t="str">
        <f t="shared" si="15"/>
        <v>3</v>
      </c>
      <c r="Z78" s="172" t="str">
        <f t="shared" si="16"/>
        <v>2020-07</v>
      </c>
      <c r="AA78" s="170" t="e">
        <f>+VLOOKUP(Z78,#REF!,2,FALSE)/VLOOKUP(X78,#REF!,2,FALSE)</f>
        <v>#REF!</v>
      </c>
      <c r="AB78" s="174" t="e">
        <f t="shared" si="13"/>
        <v>#REF!</v>
      </c>
      <c r="AC78" s="174" t="e">
        <f t="shared" si="14"/>
        <v>#REF!</v>
      </c>
      <c r="AD78" s="175" t="e">
        <f>+#REF!+365*Y78</f>
        <v>#REF!</v>
      </c>
      <c r="AE78" s="176" t="e">
        <f t="shared" si="17"/>
        <v>#REF!</v>
      </c>
      <c r="AF78" s="170" t="e">
        <f>+VLOOKUP(CONCATENATE(TEXT(W78,"yyyy"),"-",TEXT(W78,"mm")),#REF!,2,0)</f>
        <v>#REF!</v>
      </c>
      <c r="AG78" s="177" t="e">
        <f>+(AC78*(1+'INFLAC PROYECTADA'!$B$8)^(AE78))/((1+DEMANDADO!AF78)^(AE78))</f>
        <v>#REF!</v>
      </c>
      <c r="AH78" s="169">
        <f>(0.2*VLOOKUP(D78,'%.'!$A$1:$B$4,2,FALSE))+(0.35*VLOOKUP(E78,'%.'!$A$1:$B$4,2,FALSE))+(0.1*VLOOKUP(F78,'%.'!$A$1:$B$4,2,FALSE))+(0.35*VLOOKUP(G78,'%.'!$A$1:$B$4,2,FALSE))</f>
        <v>1</v>
      </c>
      <c r="AI78" s="128" t="str">
        <f t="shared" si="18"/>
        <v>ALTA</v>
      </c>
      <c r="AJ78" s="128" t="str">
        <f t="shared" si="19"/>
        <v>Provisión contable</v>
      </c>
      <c r="AK78" s="178" t="e">
        <f t="shared" si="20"/>
        <v>#REF!</v>
      </c>
    </row>
    <row r="79" spans="1:37" ht="30" customHeight="1" x14ac:dyDescent="0.25">
      <c r="A79" s="115">
        <v>78</v>
      </c>
      <c r="B79" s="122" t="s">
        <v>283</v>
      </c>
      <c r="C79" s="85" t="s">
        <v>384</v>
      </c>
      <c r="D79" s="85" t="s">
        <v>0</v>
      </c>
      <c r="E79" s="85" t="s">
        <v>0</v>
      </c>
      <c r="F79" s="85" t="s">
        <v>0</v>
      </c>
      <c r="G79" s="85" t="s">
        <v>0</v>
      </c>
      <c r="H79" s="169">
        <f t="shared" si="11"/>
        <v>1</v>
      </c>
      <c r="I79" s="170" t="str">
        <f t="shared" si="12"/>
        <v>ALTA</v>
      </c>
      <c r="J79" s="292">
        <v>11785340</v>
      </c>
      <c r="K79" s="125">
        <v>1</v>
      </c>
      <c r="L79" s="85" t="s">
        <v>130</v>
      </c>
      <c r="M79" s="188"/>
      <c r="N79" s="85" t="s">
        <v>405</v>
      </c>
      <c r="O79" s="85" t="s">
        <v>405</v>
      </c>
      <c r="P79" s="85" t="s">
        <v>407</v>
      </c>
      <c r="Q79" s="87" t="s">
        <v>223</v>
      </c>
      <c r="R79" s="84">
        <v>42760</v>
      </c>
      <c r="S79" s="84">
        <v>42760</v>
      </c>
      <c r="T79" s="96">
        <v>48233</v>
      </c>
      <c r="U79" s="83" t="s">
        <v>171</v>
      </c>
      <c r="V79" s="85" t="s">
        <v>456</v>
      </c>
      <c r="W79" s="171">
        <v>44074</v>
      </c>
      <c r="X79" s="172" t="e">
        <f>+CONCATENATE(TEXT(#REF!,"yyyy"),"-",TEXT(#REF!,"mm"))</f>
        <v>#REF!</v>
      </c>
      <c r="Y79" s="173" t="str">
        <f t="shared" si="15"/>
        <v>3</v>
      </c>
      <c r="Z79" s="172" t="str">
        <f t="shared" si="16"/>
        <v>2020-07</v>
      </c>
      <c r="AA79" s="170" t="e">
        <f>+VLOOKUP(Z79,#REF!,2,FALSE)/VLOOKUP(X79,#REF!,2,FALSE)</f>
        <v>#REF!</v>
      </c>
      <c r="AB79" s="174" t="e">
        <f t="shared" si="13"/>
        <v>#REF!</v>
      </c>
      <c r="AC79" s="174" t="e">
        <f t="shared" si="14"/>
        <v>#REF!</v>
      </c>
      <c r="AD79" s="175" t="e">
        <f>+#REF!+365*Y79</f>
        <v>#REF!</v>
      </c>
      <c r="AE79" s="176" t="e">
        <f t="shared" si="17"/>
        <v>#REF!</v>
      </c>
      <c r="AF79" s="170" t="e">
        <f>+VLOOKUP(CONCATENATE(TEXT(W79,"yyyy"),"-",TEXT(W79,"mm")),#REF!,2,0)</f>
        <v>#REF!</v>
      </c>
      <c r="AG79" s="177" t="e">
        <f>+(AC79*(1+'INFLAC PROYECTADA'!$B$8)^(AE79))/((1+DEMANDADO!AF79)^(AE79))</f>
        <v>#REF!</v>
      </c>
      <c r="AH79" s="169">
        <f>(0.2*VLOOKUP(D79,'%.'!$A$1:$B$4,2,FALSE))+(0.35*VLOOKUP(E79,'%.'!$A$1:$B$4,2,FALSE))+(0.1*VLOOKUP(F79,'%.'!$A$1:$B$4,2,FALSE))+(0.35*VLOOKUP(G79,'%.'!$A$1:$B$4,2,FALSE))</f>
        <v>1</v>
      </c>
      <c r="AI79" s="128" t="str">
        <f t="shared" si="18"/>
        <v>ALTA</v>
      </c>
      <c r="AJ79" s="128" t="str">
        <f t="shared" si="19"/>
        <v>Provisión contable</v>
      </c>
      <c r="AK79" s="178" t="e">
        <f t="shared" si="20"/>
        <v>#REF!</v>
      </c>
    </row>
    <row r="80" spans="1:37" ht="30" customHeight="1" x14ac:dyDescent="0.25">
      <c r="A80" s="115">
        <v>79</v>
      </c>
      <c r="B80" s="122" t="s">
        <v>304</v>
      </c>
      <c r="C80" s="85" t="s">
        <v>385</v>
      </c>
      <c r="D80" s="85" t="s">
        <v>0</v>
      </c>
      <c r="E80" s="85" t="s">
        <v>0</v>
      </c>
      <c r="F80" s="85" t="s">
        <v>0</v>
      </c>
      <c r="G80" s="85" t="s">
        <v>0</v>
      </c>
      <c r="H80" s="169">
        <f t="shared" si="11"/>
        <v>1</v>
      </c>
      <c r="I80" s="170" t="str">
        <f t="shared" si="12"/>
        <v>ALTA</v>
      </c>
      <c r="J80" s="292">
        <v>26665590</v>
      </c>
      <c r="K80" s="125">
        <v>1</v>
      </c>
      <c r="L80" s="85" t="s">
        <v>130</v>
      </c>
      <c r="M80" s="188"/>
      <c r="N80" s="85" t="s">
        <v>405</v>
      </c>
      <c r="O80" s="85" t="s">
        <v>405</v>
      </c>
      <c r="P80" s="85" t="s">
        <v>407</v>
      </c>
      <c r="Q80" s="87" t="s">
        <v>223</v>
      </c>
      <c r="R80" s="84">
        <v>42760</v>
      </c>
      <c r="S80" s="84">
        <v>42760</v>
      </c>
      <c r="T80" s="96">
        <v>48233</v>
      </c>
      <c r="U80" s="83" t="s">
        <v>76</v>
      </c>
      <c r="V80" s="85" t="s">
        <v>457</v>
      </c>
      <c r="W80" s="171">
        <v>44074</v>
      </c>
      <c r="X80" s="172" t="e">
        <f>+CONCATENATE(TEXT(#REF!,"yyyy"),"-",TEXT(#REF!,"mm"))</f>
        <v>#REF!</v>
      </c>
      <c r="Y80" s="173" t="str">
        <f t="shared" si="15"/>
        <v>3</v>
      </c>
      <c r="Z80" s="172" t="str">
        <f t="shared" si="16"/>
        <v>2020-07</v>
      </c>
      <c r="AA80" s="170" t="e">
        <f>+VLOOKUP(Z80,#REF!,2,FALSE)/VLOOKUP(X80,#REF!,2,FALSE)</f>
        <v>#REF!</v>
      </c>
      <c r="AB80" s="174" t="e">
        <f t="shared" si="13"/>
        <v>#REF!</v>
      </c>
      <c r="AC80" s="174" t="e">
        <f t="shared" si="14"/>
        <v>#REF!</v>
      </c>
      <c r="AD80" s="175" t="e">
        <f>+#REF!+365*Y80</f>
        <v>#REF!</v>
      </c>
      <c r="AE80" s="176" t="e">
        <f t="shared" si="17"/>
        <v>#REF!</v>
      </c>
      <c r="AF80" s="170" t="e">
        <f>+VLOOKUP(CONCATENATE(TEXT(W80,"yyyy"),"-",TEXT(W80,"mm")),#REF!,2,0)</f>
        <v>#REF!</v>
      </c>
      <c r="AG80" s="177" t="e">
        <f>+(AC80*(1+'INFLAC PROYECTADA'!$B$8)^(AE80))/((1+DEMANDADO!AF80)^(AE80))</f>
        <v>#REF!</v>
      </c>
      <c r="AH80" s="169">
        <f>(0.2*VLOOKUP(D80,'%.'!$A$1:$B$4,2,FALSE))+(0.35*VLOOKUP(E80,'%.'!$A$1:$B$4,2,FALSE))+(0.1*VLOOKUP(F80,'%.'!$A$1:$B$4,2,FALSE))+(0.35*VLOOKUP(G80,'%.'!$A$1:$B$4,2,FALSE))</f>
        <v>1</v>
      </c>
      <c r="AI80" s="128" t="str">
        <f t="shared" si="18"/>
        <v>ALTA</v>
      </c>
      <c r="AJ80" s="128" t="str">
        <f t="shared" si="19"/>
        <v>Provisión contable</v>
      </c>
      <c r="AK80" s="178" t="e">
        <f t="shared" si="20"/>
        <v>#REF!</v>
      </c>
    </row>
    <row r="81" spans="1:37" ht="30" customHeight="1" x14ac:dyDescent="0.25">
      <c r="A81" s="115">
        <v>80</v>
      </c>
      <c r="B81" s="122" t="s">
        <v>305</v>
      </c>
      <c r="C81" s="85" t="s">
        <v>386</v>
      </c>
      <c r="D81" s="85" t="s">
        <v>0</v>
      </c>
      <c r="E81" s="85" t="s">
        <v>0</v>
      </c>
      <c r="F81" s="85" t="s">
        <v>0</v>
      </c>
      <c r="G81" s="85" t="s">
        <v>0</v>
      </c>
      <c r="H81" s="169">
        <f t="shared" si="11"/>
        <v>1</v>
      </c>
      <c r="I81" s="170" t="str">
        <f t="shared" si="12"/>
        <v>ALTA</v>
      </c>
      <c r="J81" s="292">
        <v>18686446</v>
      </c>
      <c r="K81" s="125">
        <v>1</v>
      </c>
      <c r="L81" s="85" t="s">
        <v>129</v>
      </c>
      <c r="M81" s="188"/>
      <c r="N81" s="85" t="s">
        <v>405</v>
      </c>
      <c r="O81" s="85" t="s">
        <v>405</v>
      </c>
      <c r="P81" s="85" t="s">
        <v>407</v>
      </c>
      <c r="Q81" s="87" t="s">
        <v>223</v>
      </c>
      <c r="R81" s="84">
        <v>42760</v>
      </c>
      <c r="S81" s="84">
        <v>42760</v>
      </c>
      <c r="T81" s="96">
        <v>48233</v>
      </c>
      <c r="U81" s="83" t="s">
        <v>171</v>
      </c>
      <c r="V81" s="85" t="s">
        <v>458</v>
      </c>
      <c r="W81" s="171">
        <v>44074</v>
      </c>
      <c r="X81" s="172" t="e">
        <f>+CONCATENATE(TEXT(#REF!,"yyyy"),"-",TEXT(#REF!,"mm"))</f>
        <v>#REF!</v>
      </c>
      <c r="Y81" s="173" t="str">
        <f t="shared" si="15"/>
        <v>3</v>
      </c>
      <c r="Z81" s="172" t="str">
        <f t="shared" si="16"/>
        <v>2020-07</v>
      </c>
      <c r="AA81" s="170" t="e">
        <f>+VLOOKUP(Z81,#REF!,2,FALSE)/VLOOKUP(X81,#REF!,2,FALSE)</f>
        <v>#REF!</v>
      </c>
      <c r="AB81" s="174" t="e">
        <f t="shared" si="13"/>
        <v>#REF!</v>
      </c>
      <c r="AC81" s="174" t="e">
        <f t="shared" si="14"/>
        <v>#REF!</v>
      </c>
      <c r="AD81" s="175" t="e">
        <f>+#REF!+365*Y81</f>
        <v>#REF!</v>
      </c>
      <c r="AE81" s="176" t="e">
        <f t="shared" si="17"/>
        <v>#REF!</v>
      </c>
      <c r="AF81" s="170" t="e">
        <f>+VLOOKUP(CONCATENATE(TEXT(W81,"yyyy"),"-",TEXT(W81,"mm")),#REF!,2,0)</f>
        <v>#REF!</v>
      </c>
      <c r="AG81" s="177" t="e">
        <f>+(AC81*(1+'INFLAC PROYECTADA'!$B$8)^(AE81))/((1+DEMANDADO!AF81)^(AE81))</f>
        <v>#REF!</v>
      </c>
      <c r="AH81" s="169">
        <f>(0.2*VLOOKUP(D81,'%.'!$A$1:$B$4,2,FALSE))+(0.35*VLOOKUP(E81,'%.'!$A$1:$B$4,2,FALSE))+(0.1*VLOOKUP(F81,'%.'!$A$1:$B$4,2,FALSE))+(0.35*VLOOKUP(G81,'%.'!$A$1:$B$4,2,FALSE))</f>
        <v>1</v>
      </c>
      <c r="AI81" s="128" t="str">
        <f t="shared" si="18"/>
        <v>ALTA</v>
      </c>
      <c r="AJ81" s="128" t="str">
        <f t="shared" si="19"/>
        <v>Provisión contable</v>
      </c>
      <c r="AK81" s="178" t="e">
        <f t="shared" si="20"/>
        <v>#REF!</v>
      </c>
    </row>
    <row r="82" spans="1:37" ht="30" customHeight="1" x14ac:dyDescent="0.25">
      <c r="A82" s="115">
        <v>81</v>
      </c>
      <c r="B82" s="101" t="s">
        <v>306</v>
      </c>
      <c r="C82" s="85" t="s">
        <v>387</v>
      </c>
      <c r="D82" s="85" t="s">
        <v>0</v>
      </c>
      <c r="E82" s="85" t="s">
        <v>0</v>
      </c>
      <c r="F82" s="85" t="s">
        <v>0</v>
      </c>
      <c r="G82" s="85" t="s">
        <v>0</v>
      </c>
      <c r="H82" s="169">
        <f t="shared" si="11"/>
        <v>1</v>
      </c>
      <c r="I82" s="170" t="str">
        <f t="shared" si="12"/>
        <v>ALTA</v>
      </c>
      <c r="J82" s="292">
        <v>62824993</v>
      </c>
      <c r="K82" s="125">
        <v>1</v>
      </c>
      <c r="L82" s="85" t="s">
        <v>149</v>
      </c>
      <c r="M82" s="188"/>
      <c r="N82" s="85" t="s">
        <v>405</v>
      </c>
      <c r="O82" s="85" t="s">
        <v>405</v>
      </c>
      <c r="P82" s="85" t="s">
        <v>407</v>
      </c>
      <c r="Q82" s="87" t="s">
        <v>223</v>
      </c>
      <c r="R82" s="84">
        <v>42760</v>
      </c>
      <c r="S82" s="84">
        <v>42760</v>
      </c>
      <c r="T82" s="96">
        <v>48233</v>
      </c>
      <c r="U82" s="85" t="s">
        <v>171</v>
      </c>
      <c r="V82" s="85" t="s">
        <v>487</v>
      </c>
      <c r="W82" s="171">
        <v>44074</v>
      </c>
      <c r="X82" s="172" t="e">
        <f>+CONCATENATE(TEXT(#REF!,"yyyy"),"-",TEXT(#REF!,"mm"))</f>
        <v>#REF!</v>
      </c>
      <c r="Y82" s="173" t="str">
        <f t="shared" si="15"/>
        <v>3</v>
      </c>
      <c r="Z82" s="172" t="str">
        <f t="shared" si="16"/>
        <v>2020-07</v>
      </c>
      <c r="AA82" s="170" t="e">
        <f>+VLOOKUP(Z82,#REF!,2,FALSE)/VLOOKUP(X82,#REF!,2,FALSE)</f>
        <v>#REF!</v>
      </c>
      <c r="AB82" s="174" t="e">
        <f t="shared" si="13"/>
        <v>#REF!</v>
      </c>
      <c r="AC82" s="174" t="e">
        <f t="shared" si="14"/>
        <v>#REF!</v>
      </c>
      <c r="AD82" s="175" t="e">
        <f>+#REF!+365*Y82</f>
        <v>#REF!</v>
      </c>
      <c r="AE82" s="176" t="e">
        <f t="shared" si="17"/>
        <v>#REF!</v>
      </c>
      <c r="AF82" s="170" t="e">
        <f>+VLOOKUP(CONCATENATE(TEXT(W82,"yyyy"),"-",TEXT(W82,"mm")),#REF!,2,0)</f>
        <v>#REF!</v>
      </c>
      <c r="AG82" s="177" t="e">
        <f>+(AC82*(1+'INFLAC PROYECTADA'!$B$8)^(AE82))/((1+DEMANDADO!AF82)^(AE82))</f>
        <v>#REF!</v>
      </c>
      <c r="AH82" s="169">
        <f>(0.2*VLOOKUP(D82,'%.'!$A$1:$B$4,2,FALSE))+(0.35*VLOOKUP(E82,'%.'!$A$1:$B$4,2,FALSE))+(0.1*VLOOKUP(F82,'%.'!$A$1:$B$4,2,FALSE))+(0.35*VLOOKUP(G82,'%.'!$A$1:$B$4,2,FALSE))</f>
        <v>1</v>
      </c>
      <c r="AI82" s="128" t="str">
        <f t="shared" si="18"/>
        <v>ALTA</v>
      </c>
      <c r="AJ82" s="128" t="str">
        <f t="shared" si="19"/>
        <v>Provisión contable</v>
      </c>
      <c r="AK82" s="178" t="e">
        <f t="shared" si="20"/>
        <v>#REF!</v>
      </c>
    </row>
    <row r="83" spans="1:37" ht="30" customHeight="1" x14ac:dyDescent="0.25">
      <c r="A83" s="115">
        <v>82</v>
      </c>
      <c r="B83" s="122" t="s">
        <v>307</v>
      </c>
      <c r="C83" s="85" t="s">
        <v>388</v>
      </c>
      <c r="D83" s="85" t="s">
        <v>0</v>
      </c>
      <c r="E83" s="85" t="s">
        <v>0</v>
      </c>
      <c r="F83" s="85" t="s">
        <v>0</v>
      </c>
      <c r="G83" s="85" t="s">
        <v>0</v>
      </c>
      <c r="H83" s="169">
        <f t="shared" si="11"/>
        <v>1</v>
      </c>
      <c r="I83" s="170" t="str">
        <f t="shared" si="12"/>
        <v>ALTA</v>
      </c>
      <c r="J83" s="292">
        <v>333698070</v>
      </c>
      <c r="K83" s="125">
        <v>1</v>
      </c>
      <c r="L83" s="85" t="s">
        <v>149</v>
      </c>
      <c r="M83" s="188"/>
      <c r="N83" s="85" t="s">
        <v>405</v>
      </c>
      <c r="O83" s="85" t="s">
        <v>405</v>
      </c>
      <c r="P83" s="83" t="s">
        <v>406</v>
      </c>
      <c r="Q83" s="83" t="s">
        <v>223</v>
      </c>
      <c r="R83" s="93">
        <v>42760</v>
      </c>
      <c r="S83" s="93">
        <v>42760</v>
      </c>
      <c r="T83" s="96">
        <v>48233</v>
      </c>
      <c r="U83" s="83" t="s">
        <v>171</v>
      </c>
      <c r="V83" s="85" t="s">
        <v>459</v>
      </c>
      <c r="W83" s="171">
        <v>44074</v>
      </c>
      <c r="X83" s="172" t="e">
        <f>+CONCATENATE(TEXT(#REF!,"yyyy"),"-",TEXT(#REF!,"mm"))</f>
        <v>#REF!</v>
      </c>
      <c r="Y83" s="173" t="str">
        <f t="shared" si="15"/>
        <v>8</v>
      </c>
      <c r="Z83" s="172" t="str">
        <f t="shared" si="16"/>
        <v>2020-07</v>
      </c>
      <c r="AA83" s="170" t="e">
        <f>+VLOOKUP(Z83,#REF!,2,FALSE)/VLOOKUP(X83,#REF!,2,FALSE)</f>
        <v>#REF!</v>
      </c>
      <c r="AB83" s="174" t="e">
        <f t="shared" si="13"/>
        <v>#REF!</v>
      </c>
      <c r="AC83" s="174" t="e">
        <f t="shared" si="14"/>
        <v>#REF!</v>
      </c>
      <c r="AD83" s="175" t="e">
        <f>+#REF!+365*Y83</f>
        <v>#REF!</v>
      </c>
      <c r="AE83" s="176" t="e">
        <f t="shared" si="17"/>
        <v>#REF!</v>
      </c>
      <c r="AF83" s="170" t="e">
        <f>+VLOOKUP(CONCATENATE(TEXT(W83,"yyyy"),"-",TEXT(W83,"mm")),#REF!,2,0)</f>
        <v>#REF!</v>
      </c>
      <c r="AG83" s="177" t="e">
        <f>+(AC83*(1+'INFLAC PROYECTADA'!$B$8)^(AE83))/((1+DEMANDADO!AF83)^(AE83))</f>
        <v>#REF!</v>
      </c>
      <c r="AH83" s="169">
        <f>(0.2*VLOOKUP(D83,'%.'!$A$1:$B$4,2,FALSE))+(0.35*VLOOKUP(E83,'%.'!$A$1:$B$4,2,FALSE))+(0.1*VLOOKUP(F83,'%.'!$A$1:$B$4,2,FALSE))+(0.35*VLOOKUP(G83,'%.'!$A$1:$B$4,2,FALSE))</f>
        <v>1</v>
      </c>
      <c r="AI83" s="128" t="str">
        <f t="shared" si="18"/>
        <v>ALTA</v>
      </c>
      <c r="AJ83" s="128" t="str">
        <f t="shared" si="19"/>
        <v>Provisión contable</v>
      </c>
      <c r="AK83" s="178" t="e">
        <f t="shared" si="20"/>
        <v>#REF!</v>
      </c>
    </row>
    <row r="84" spans="1:37" ht="30" customHeight="1" x14ac:dyDescent="0.25">
      <c r="A84" s="115">
        <v>83</v>
      </c>
      <c r="B84" s="122" t="s">
        <v>302</v>
      </c>
      <c r="C84" s="85" t="s">
        <v>389</v>
      </c>
      <c r="D84" s="85" t="s">
        <v>0</v>
      </c>
      <c r="E84" s="85" t="s">
        <v>0</v>
      </c>
      <c r="F84" s="85" t="s">
        <v>0</v>
      </c>
      <c r="G84" s="85" t="s">
        <v>0</v>
      </c>
      <c r="H84" s="169">
        <f t="shared" si="11"/>
        <v>1</v>
      </c>
      <c r="I84" s="170" t="str">
        <f t="shared" si="12"/>
        <v>ALTA</v>
      </c>
      <c r="J84" s="292">
        <v>5188183</v>
      </c>
      <c r="K84" s="125">
        <v>1</v>
      </c>
      <c r="L84" s="85" t="s">
        <v>129</v>
      </c>
      <c r="M84" s="188"/>
      <c r="N84" s="85" t="s">
        <v>405</v>
      </c>
      <c r="O84" s="85" t="s">
        <v>405</v>
      </c>
      <c r="P84" s="85" t="s">
        <v>407</v>
      </c>
      <c r="Q84" s="87" t="s">
        <v>223</v>
      </c>
      <c r="R84" s="84">
        <v>42760</v>
      </c>
      <c r="S84" s="84">
        <v>42760</v>
      </c>
      <c r="T84" s="96">
        <v>48233</v>
      </c>
      <c r="U84" s="83" t="s">
        <v>171</v>
      </c>
      <c r="V84" s="85" t="s">
        <v>488</v>
      </c>
      <c r="W84" s="171">
        <v>44074</v>
      </c>
      <c r="X84" s="172" t="e">
        <f>+CONCATENATE(TEXT(#REF!,"yyyy"),"-",TEXT(#REF!,"mm"))</f>
        <v>#REF!</v>
      </c>
      <c r="Y84" s="173" t="str">
        <f t="shared" si="15"/>
        <v>3</v>
      </c>
      <c r="Z84" s="172" t="str">
        <f t="shared" si="16"/>
        <v>2020-07</v>
      </c>
      <c r="AA84" s="170" t="e">
        <f>+VLOOKUP(Z84,#REF!,2,FALSE)/VLOOKUP(X84,#REF!,2,FALSE)</f>
        <v>#REF!</v>
      </c>
      <c r="AB84" s="174" t="e">
        <f t="shared" si="13"/>
        <v>#REF!</v>
      </c>
      <c r="AC84" s="174" t="e">
        <f t="shared" si="14"/>
        <v>#REF!</v>
      </c>
      <c r="AD84" s="175" t="e">
        <f>+#REF!+365*Y84</f>
        <v>#REF!</v>
      </c>
      <c r="AE84" s="176" t="e">
        <f t="shared" si="17"/>
        <v>#REF!</v>
      </c>
      <c r="AF84" s="170" t="e">
        <f>+VLOOKUP(CONCATENATE(TEXT(W84,"yyyy"),"-",TEXT(W84,"mm")),#REF!,2,0)</f>
        <v>#REF!</v>
      </c>
      <c r="AG84" s="177" t="e">
        <f>+(AC84*(1+'INFLAC PROYECTADA'!$B$8)^(AE84))/((1+DEMANDADO!AF84)^(AE84))</f>
        <v>#REF!</v>
      </c>
      <c r="AH84" s="169">
        <f>(0.2*VLOOKUP(D84,'%.'!$A$1:$B$4,2,FALSE))+(0.35*VLOOKUP(E84,'%.'!$A$1:$B$4,2,FALSE))+(0.1*VLOOKUP(F84,'%.'!$A$1:$B$4,2,FALSE))+(0.35*VLOOKUP(G84,'%.'!$A$1:$B$4,2,FALSE))</f>
        <v>1</v>
      </c>
      <c r="AI84" s="128" t="str">
        <f t="shared" si="18"/>
        <v>ALTA</v>
      </c>
      <c r="AJ84" s="128" t="str">
        <f t="shared" si="19"/>
        <v>Provisión contable</v>
      </c>
      <c r="AK84" s="178" t="e">
        <f t="shared" si="20"/>
        <v>#REF!</v>
      </c>
    </row>
    <row r="85" spans="1:37" ht="30" customHeight="1" x14ac:dyDescent="0.25">
      <c r="A85" s="115">
        <v>84</v>
      </c>
      <c r="B85" s="122" t="s">
        <v>262</v>
      </c>
      <c r="C85" s="85" t="s">
        <v>390</v>
      </c>
      <c r="D85" s="85" t="s">
        <v>0</v>
      </c>
      <c r="E85" s="85" t="s">
        <v>0</v>
      </c>
      <c r="F85" s="85" t="s">
        <v>0</v>
      </c>
      <c r="G85" s="85" t="s">
        <v>0</v>
      </c>
      <c r="H85" s="169">
        <f t="shared" si="11"/>
        <v>1</v>
      </c>
      <c r="I85" s="170" t="str">
        <f t="shared" si="12"/>
        <v>ALTA</v>
      </c>
      <c r="J85" s="292">
        <v>125923647</v>
      </c>
      <c r="K85" s="125">
        <v>1</v>
      </c>
      <c r="L85" s="85" t="s">
        <v>129</v>
      </c>
      <c r="M85" s="188"/>
      <c r="N85" s="85" t="s">
        <v>405</v>
      </c>
      <c r="O85" s="85" t="s">
        <v>405</v>
      </c>
      <c r="P85" s="85" t="s">
        <v>407</v>
      </c>
      <c r="Q85" s="87" t="s">
        <v>223</v>
      </c>
      <c r="R85" s="84">
        <v>42760</v>
      </c>
      <c r="S85" s="84">
        <v>42760</v>
      </c>
      <c r="T85" s="96">
        <v>48233</v>
      </c>
      <c r="U85" s="83" t="s">
        <v>171</v>
      </c>
      <c r="V85" s="85" t="s">
        <v>489</v>
      </c>
      <c r="W85" s="171">
        <v>44074</v>
      </c>
      <c r="X85" s="172" t="e">
        <f>+CONCATENATE(TEXT(#REF!,"yyyy"),"-",TEXT(#REF!,"mm"))</f>
        <v>#REF!</v>
      </c>
      <c r="Y85" s="173" t="str">
        <f t="shared" si="15"/>
        <v>3</v>
      </c>
      <c r="Z85" s="172" t="str">
        <f t="shared" si="16"/>
        <v>2020-07</v>
      </c>
      <c r="AA85" s="170" t="e">
        <f>+VLOOKUP(Z85,#REF!,2,FALSE)/VLOOKUP(X85,#REF!,2,FALSE)</f>
        <v>#REF!</v>
      </c>
      <c r="AB85" s="174" t="e">
        <f t="shared" si="13"/>
        <v>#REF!</v>
      </c>
      <c r="AC85" s="174" t="e">
        <f t="shared" si="14"/>
        <v>#REF!</v>
      </c>
      <c r="AD85" s="175" t="e">
        <f>+#REF!+365*Y85</f>
        <v>#REF!</v>
      </c>
      <c r="AE85" s="176" t="e">
        <f t="shared" si="17"/>
        <v>#REF!</v>
      </c>
      <c r="AF85" s="170" t="e">
        <f>+VLOOKUP(CONCATENATE(TEXT(W85,"yyyy"),"-",TEXT(W85,"mm")),#REF!,2,0)</f>
        <v>#REF!</v>
      </c>
      <c r="AG85" s="177" t="e">
        <f>+(AC85*(1+'INFLAC PROYECTADA'!$B$8)^(AE85))/((1+DEMANDADO!AF85)^(AE85))</f>
        <v>#REF!</v>
      </c>
      <c r="AH85" s="169">
        <f>(0.2*VLOOKUP(D85,'%.'!$A$1:$B$4,2,FALSE))+(0.35*VLOOKUP(E85,'%.'!$A$1:$B$4,2,FALSE))+(0.1*VLOOKUP(F85,'%.'!$A$1:$B$4,2,FALSE))+(0.35*VLOOKUP(G85,'%.'!$A$1:$B$4,2,FALSE))</f>
        <v>1</v>
      </c>
      <c r="AI85" s="128" t="str">
        <f t="shared" si="18"/>
        <v>ALTA</v>
      </c>
      <c r="AJ85" s="128" t="str">
        <f t="shared" si="19"/>
        <v>Provisión contable</v>
      </c>
      <c r="AK85" s="178" t="e">
        <f t="shared" si="20"/>
        <v>#REF!</v>
      </c>
    </row>
    <row r="86" spans="1:37" ht="30" customHeight="1" x14ac:dyDescent="0.25">
      <c r="A86" s="115">
        <v>85</v>
      </c>
      <c r="B86" s="122" t="s">
        <v>308</v>
      </c>
      <c r="C86" s="85" t="s">
        <v>391</v>
      </c>
      <c r="D86" s="85" t="s">
        <v>1</v>
      </c>
      <c r="E86" s="85" t="s">
        <v>1</v>
      </c>
      <c r="F86" s="85" t="s">
        <v>1</v>
      </c>
      <c r="G86" s="85" t="s">
        <v>1</v>
      </c>
      <c r="H86" s="169">
        <f t="shared" si="11"/>
        <v>0.05</v>
      </c>
      <c r="I86" s="170" t="str">
        <f t="shared" si="12"/>
        <v>REMOTA</v>
      </c>
      <c r="J86" s="292">
        <v>28858525</v>
      </c>
      <c r="K86" s="125">
        <v>0</v>
      </c>
      <c r="L86" s="85" t="s">
        <v>130</v>
      </c>
      <c r="M86" s="188"/>
      <c r="N86" s="85" t="s">
        <v>405</v>
      </c>
      <c r="O86" s="85" t="s">
        <v>405</v>
      </c>
      <c r="P86" s="85" t="s">
        <v>407</v>
      </c>
      <c r="Q86" s="87" t="s">
        <v>223</v>
      </c>
      <c r="R86" s="84">
        <v>42760</v>
      </c>
      <c r="S86" s="84">
        <v>42760</v>
      </c>
      <c r="T86" s="96">
        <v>48233</v>
      </c>
      <c r="U86" s="83" t="s">
        <v>76</v>
      </c>
      <c r="V86" s="85" t="s">
        <v>460</v>
      </c>
      <c r="W86" s="171">
        <v>44074</v>
      </c>
      <c r="X86" s="172" t="e">
        <f>+CONCATENATE(TEXT(#REF!,"yyyy"),"-",TEXT(#REF!,"mm"))</f>
        <v>#REF!</v>
      </c>
      <c r="Y86" s="173" t="str">
        <f t="shared" si="15"/>
        <v>3</v>
      </c>
      <c r="Z86" s="172" t="str">
        <f t="shared" si="16"/>
        <v>2020-07</v>
      </c>
      <c r="AA86" s="170" t="e">
        <f>+VLOOKUP(Z86,#REF!,2,FALSE)/VLOOKUP(X86,#REF!,2,FALSE)</f>
        <v>#REF!</v>
      </c>
      <c r="AB86" s="174" t="e">
        <f t="shared" si="13"/>
        <v>#REF!</v>
      </c>
      <c r="AC86" s="174" t="e">
        <f t="shared" si="14"/>
        <v>#REF!</v>
      </c>
      <c r="AD86" s="175" t="e">
        <f>+#REF!+365*Y86</f>
        <v>#REF!</v>
      </c>
      <c r="AE86" s="176" t="e">
        <f t="shared" si="17"/>
        <v>#REF!</v>
      </c>
      <c r="AF86" s="170" t="e">
        <f>+VLOOKUP(CONCATENATE(TEXT(W86,"yyyy"),"-",TEXT(W86,"mm")),#REF!,2,0)</f>
        <v>#REF!</v>
      </c>
      <c r="AG86" s="177" t="e">
        <f>+(AC86*(1+'INFLAC PROYECTADA'!$B$8)^(AE86))/((1+DEMANDADO!AF86)^(AE86))</f>
        <v>#REF!</v>
      </c>
      <c r="AH86" s="169">
        <f>(0.2*VLOOKUP(D86,'%.'!$A$1:$B$4,2,FALSE))+(0.35*VLOOKUP(E86,'%.'!$A$1:$B$4,2,FALSE))+(0.1*VLOOKUP(F86,'%.'!$A$1:$B$4,2,FALSE))+(0.35*VLOOKUP(G86,'%.'!$A$1:$B$4,2,FALSE))</f>
        <v>0.05</v>
      </c>
      <c r="AI86" s="128" t="str">
        <f t="shared" si="18"/>
        <v>REMOTA</v>
      </c>
      <c r="AJ86" s="128" t="str">
        <f t="shared" si="19"/>
        <v>No se registra</v>
      </c>
      <c r="AK86" s="178">
        <f t="shared" si="20"/>
        <v>0</v>
      </c>
    </row>
    <row r="87" spans="1:37" ht="30" customHeight="1" x14ac:dyDescent="0.25">
      <c r="A87" s="115">
        <v>86</v>
      </c>
      <c r="B87" s="122" t="s">
        <v>309</v>
      </c>
      <c r="C87" s="85" t="s">
        <v>392</v>
      </c>
      <c r="D87" s="85" t="s">
        <v>1</v>
      </c>
      <c r="E87" s="85" t="s">
        <v>1</v>
      </c>
      <c r="F87" s="85" t="s">
        <v>1</v>
      </c>
      <c r="G87" s="85" t="s">
        <v>1</v>
      </c>
      <c r="H87" s="169">
        <f t="shared" si="11"/>
        <v>0.05</v>
      </c>
      <c r="I87" s="170" t="str">
        <f t="shared" si="12"/>
        <v>REMOTA</v>
      </c>
      <c r="J87" s="292">
        <v>17556060</v>
      </c>
      <c r="K87" s="125">
        <v>0</v>
      </c>
      <c r="L87" s="85" t="s">
        <v>130</v>
      </c>
      <c r="M87" s="188"/>
      <c r="N87" s="85" t="s">
        <v>405</v>
      </c>
      <c r="O87" s="85" t="s">
        <v>405</v>
      </c>
      <c r="P87" s="85" t="s">
        <v>407</v>
      </c>
      <c r="Q87" s="87" t="s">
        <v>223</v>
      </c>
      <c r="R87" s="84">
        <v>42760</v>
      </c>
      <c r="S87" s="84">
        <v>42760</v>
      </c>
      <c r="T87" s="96">
        <v>48233</v>
      </c>
      <c r="U87" s="83" t="s">
        <v>173</v>
      </c>
      <c r="V87" s="85" t="s">
        <v>461</v>
      </c>
      <c r="W87" s="171">
        <v>44074</v>
      </c>
      <c r="X87" s="172" t="e">
        <f>+CONCATENATE(TEXT(#REF!,"yyyy"),"-",TEXT(#REF!,"mm"))</f>
        <v>#REF!</v>
      </c>
      <c r="Y87" s="173" t="str">
        <f t="shared" si="15"/>
        <v>3</v>
      </c>
      <c r="Z87" s="172" t="str">
        <f t="shared" si="16"/>
        <v>2020-07</v>
      </c>
      <c r="AA87" s="170" t="e">
        <f>+VLOOKUP(Z87,#REF!,2,FALSE)/VLOOKUP(X87,#REF!,2,FALSE)</f>
        <v>#REF!</v>
      </c>
      <c r="AB87" s="174" t="e">
        <f t="shared" si="13"/>
        <v>#REF!</v>
      </c>
      <c r="AC87" s="174" t="e">
        <f t="shared" si="14"/>
        <v>#REF!</v>
      </c>
      <c r="AD87" s="175" t="e">
        <f>+#REF!+365*Y87</f>
        <v>#REF!</v>
      </c>
      <c r="AE87" s="176" t="e">
        <f t="shared" si="17"/>
        <v>#REF!</v>
      </c>
      <c r="AF87" s="170" t="e">
        <f>+VLOOKUP(CONCATENATE(TEXT(W87,"yyyy"),"-",TEXT(W87,"mm")),#REF!,2,0)</f>
        <v>#REF!</v>
      </c>
      <c r="AG87" s="177" t="e">
        <f>+(AC87*(1+'INFLAC PROYECTADA'!$B$8)^(AE87))/((1+DEMANDADO!AF87)^(AE87))</f>
        <v>#REF!</v>
      </c>
      <c r="AH87" s="169">
        <f>(0.2*VLOOKUP(D87,'%.'!$A$1:$B$4,2,FALSE))+(0.35*VLOOKUP(E87,'%.'!$A$1:$B$4,2,FALSE))+(0.1*VLOOKUP(F87,'%.'!$A$1:$B$4,2,FALSE))+(0.35*VLOOKUP(G87,'%.'!$A$1:$B$4,2,FALSE))</f>
        <v>0.05</v>
      </c>
      <c r="AI87" s="128" t="str">
        <f t="shared" si="18"/>
        <v>REMOTA</v>
      </c>
      <c r="AJ87" s="128" t="str">
        <f t="shared" si="19"/>
        <v>No se registra</v>
      </c>
      <c r="AK87" s="178">
        <f t="shared" si="20"/>
        <v>0</v>
      </c>
    </row>
    <row r="88" spans="1:37" ht="30" customHeight="1" x14ac:dyDescent="0.25">
      <c r="A88" s="115">
        <v>87</v>
      </c>
      <c r="B88" s="122" t="s">
        <v>310</v>
      </c>
      <c r="C88" s="85" t="s">
        <v>393</v>
      </c>
      <c r="D88" s="85" t="s">
        <v>0</v>
      </c>
      <c r="E88" s="85" t="s">
        <v>0</v>
      </c>
      <c r="F88" s="85" t="s">
        <v>0</v>
      </c>
      <c r="G88" s="85" t="s">
        <v>0</v>
      </c>
      <c r="H88" s="169">
        <f t="shared" si="11"/>
        <v>1</v>
      </c>
      <c r="I88" s="170" t="str">
        <f t="shared" si="12"/>
        <v>ALTA</v>
      </c>
      <c r="J88" s="292">
        <v>17556060</v>
      </c>
      <c r="K88" s="125">
        <v>1</v>
      </c>
      <c r="L88" s="85" t="s">
        <v>129</v>
      </c>
      <c r="M88" s="188"/>
      <c r="N88" s="85" t="s">
        <v>405</v>
      </c>
      <c r="O88" s="85" t="s">
        <v>405</v>
      </c>
      <c r="P88" s="85" t="s">
        <v>407</v>
      </c>
      <c r="Q88" s="87" t="s">
        <v>223</v>
      </c>
      <c r="R88" s="84">
        <v>42760</v>
      </c>
      <c r="S88" s="84">
        <v>42760</v>
      </c>
      <c r="T88" s="96">
        <v>48233</v>
      </c>
      <c r="U88" s="83" t="s">
        <v>76</v>
      </c>
      <c r="V88" s="85" t="s">
        <v>462</v>
      </c>
      <c r="W88" s="171">
        <v>44074</v>
      </c>
      <c r="X88" s="172" t="e">
        <f>+CONCATENATE(TEXT(#REF!,"yyyy"),"-",TEXT(#REF!,"mm"))</f>
        <v>#REF!</v>
      </c>
      <c r="Y88" s="173" t="str">
        <f t="shared" si="15"/>
        <v>3</v>
      </c>
      <c r="Z88" s="172" t="str">
        <f t="shared" si="16"/>
        <v>2020-07</v>
      </c>
      <c r="AA88" s="170" t="e">
        <f>+VLOOKUP(Z88,#REF!,2,FALSE)/VLOOKUP(X88,#REF!,2,FALSE)</f>
        <v>#REF!</v>
      </c>
      <c r="AB88" s="174" t="e">
        <f t="shared" si="13"/>
        <v>#REF!</v>
      </c>
      <c r="AC88" s="174" t="e">
        <f t="shared" si="14"/>
        <v>#REF!</v>
      </c>
      <c r="AD88" s="175" t="e">
        <f>+#REF!+365*Y88</f>
        <v>#REF!</v>
      </c>
      <c r="AE88" s="176" t="e">
        <f t="shared" si="17"/>
        <v>#REF!</v>
      </c>
      <c r="AF88" s="170" t="e">
        <f>+VLOOKUP(CONCATENATE(TEXT(W88,"yyyy"),"-",TEXT(W88,"mm")),#REF!,2,0)</f>
        <v>#REF!</v>
      </c>
      <c r="AG88" s="177" t="e">
        <f>+(AC88*(1+'INFLAC PROYECTADA'!$B$8)^(AE88))/((1+DEMANDADO!AF88)^(AE88))</f>
        <v>#REF!</v>
      </c>
      <c r="AH88" s="169">
        <f>(0.2*VLOOKUP(D88,'%.'!$A$1:$B$4,2,FALSE))+(0.35*VLOOKUP(E88,'%.'!$A$1:$B$4,2,FALSE))+(0.1*VLOOKUP(F88,'%.'!$A$1:$B$4,2,FALSE))+(0.35*VLOOKUP(G88,'%.'!$A$1:$B$4,2,FALSE))</f>
        <v>1</v>
      </c>
      <c r="AI88" s="128" t="str">
        <f t="shared" si="18"/>
        <v>ALTA</v>
      </c>
      <c r="AJ88" s="128" t="str">
        <f t="shared" si="19"/>
        <v>Provisión contable</v>
      </c>
      <c r="AK88" s="178" t="e">
        <f t="shared" si="20"/>
        <v>#REF!</v>
      </c>
    </row>
    <row r="89" spans="1:37" ht="30" customHeight="1" x14ac:dyDescent="0.25">
      <c r="A89" s="115">
        <v>88</v>
      </c>
      <c r="B89" s="122" t="s">
        <v>300</v>
      </c>
      <c r="C89" s="85" t="s">
        <v>394</v>
      </c>
      <c r="D89" s="85" t="s">
        <v>1</v>
      </c>
      <c r="E89" s="85" t="s">
        <v>1</v>
      </c>
      <c r="F89" s="85" t="s">
        <v>1</v>
      </c>
      <c r="G89" s="85" t="s">
        <v>1</v>
      </c>
      <c r="H89" s="169">
        <f t="shared" si="11"/>
        <v>0.05</v>
      </c>
      <c r="I89" s="170" t="str">
        <f t="shared" si="12"/>
        <v>REMOTA</v>
      </c>
      <c r="J89" s="292">
        <v>438901500</v>
      </c>
      <c r="K89" s="125">
        <v>0</v>
      </c>
      <c r="L89" s="85" t="s">
        <v>129</v>
      </c>
      <c r="M89" s="188"/>
      <c r="N89" s="85" t="s">
        <v>405</v>
      </c>
      <c r="O89" s="85" t="s">
        <v>405</v>
      </c>
      <c r="P89" s="85" t="s">
        <v>408</v>
      </c>
      <c r="Q89" s="87" t="s">
        <v>223</v>
      </c>
      <c r="R89" s="84">
        <v>42760</v>
      </c>
      <c r="S89" s="84">
        <v>42760</v>
      </c>
      <c r="T89" s="96">
        <v>48233</v>
      </c>
      <c r="U89" s="83" t="s">
        <v>171</v>
      </c>
      <c r="V89" s="85" t="s">
        <v>463</v>
      </c>
      <c r="W89" s="171">
        <v>44074</v>
      </c>
      <c r="X89" s="172" t="e">
        <f>+CONCATENATE(TEXT(#REF!,"yyyy"),"-",TEXT(#REF!,"mm"))</f>
        <v>#REF!</v>
      </c>
      <c r="Y89" s="173" t="str">
        <f t="shared" si="15"/>
        <v>5</v>
      </c>
      <c r="Z89" s="172" t="str">
        <f t="shared" si="16"/>
        <v>2020-07</v>
      </c>
      <c r="AA89" s="170" t="e">
        <f>+VLOOKUP(Z89,#REF!,2,FALSE)/VLOOKUP(X89,#REF!,2,FALSE)</f>
        <v>#REF!</v>
      </c>
      <c r="AB89" s="174" t="e">
        <f t="shared" si="13"/>
        <v>#REF!</v>
      </c>
      <c r="AC89" s="174" t="e">
        <f t="shared" si="14"/>
        <v>#REF!</v>
      </c>
      <c r="AD89" s="175" t="e">
        <f>+#REF!+365*Y89</f>
        <v>#REF!</v>
      </c>
      <c r="AE89" s="176" t="e">
        <f t="shared" si="17"/>
        <v>#REF!</v>
      </c>
      <c r="AF89" s="170" t="e">
        <f>+VLOOKUP(CONCATENATE(TEXT(W89,"yyyy"),"-",TEXT(W89,"mm")),#REF!,2,0)</f>
        <v>#REF!</v>
      </c>
      <c r="AG89" s="177" t="e">
        <f>+(AC89*(1+'INFLAC PROYECTADA'!$B$8)^(AE89))/((1+DEMANDADO!AF89)^(AE89))</f>
        <v>#REF!</v>
      </c>
      <c r="AH89" s="169">
        <f>(0.2*VLOOKUP(D89,'%.'!$A$1:$B$4,2,FALSE))+(0.35*VLOOKUP(E89,'%.'!$A$1:$B$4,2,FALSE))+(0.1*VLOOKUP(F89,'%.'!$A$1:$B$4,2,FALSE))+(0.35*VLOOKUP(G89,'%.'!$A$1:$B$4,2,FALSE))</f>
        <v>0.05</v>
      </c>
      <c r="AI89" s="128" t="str">
        <f t="shared" si="18"/>
        <v>REMOTA</v>
      </c>
      <c r="AJ89" s="128" t="str">
        <f t="shared" si="19"/>
        <v>No se registra</v>
      </c>
      <c r="AK89" s="178">
        <f t="shared" si="20"/>
        <v>0</v>
      </c>
    </row>
    <row r="90" spans="1:37" ht="30" customHeight="1" x14ac:dyDescent="0.25">
      <c r="A90" s="115">
        <v>89</v>
      </c>
      <c r="B90" s="122" t="s">
        <v>311</v>
      </c>
      <c r="C90" s="85" t="s">
        <v>395</v>
      </c>
      <c r="D90" s="85" t="s">
        <v>1</v>
      </c>
      <c r="E90" s="85" t="s">
        <v>1</v>
      </c>
      <c r="F90" s="85" t="s">
        <v>1</v>
      </c>
      <c r="G90" s="85" t="s">
        <v>1</v>
      </c>
      <c r="H90" s="169">
        <f t="shared" si="11"/>
        <v>0.05</v>
      </c>
      <c r="I90" s="170" t="str">
        <f t="shared" si="12"/>
        <v>REMOTA</v>
      </c>
      <c r="J90" s="292">
        <v>0</v>
      </c>
      <c r="K90" s="125">
        <v>0</v>
      </c>
      <c r="L90" s="85" t="s">
        <v>131</v>
      </c>
      <c r="M90" s="188"/>
      <c r="N90" s="85" t="s">
        <v>405</v>
      </c>
      <c r="O90" s="85" t="s">
        <v>405</v>
      </c>
      <c r="P90" s="85" t="s">
        <v>406</v>
      </c>
      <c r="Q90" s="87" t="s">
        <v>223</v>
      </c>
      <c r="R90" s="84">
        <v>42760</v>
      </c>
      <c r="S90" s="84">
        <v>42760</v>
      </c>
      <c r="T90" s="96">
        <v>48233</v>
      </c>
      <c r="U90" s="83" t="s">
        <v>21</v>
      </c>
      <c r="V90" s="85" t="s">
        <v>490</v>
      </c>
      <c r="W90" s="171">
        <v>44074</v>
      </c>
      <c r="X90" s="172" t="e">
        <f>+CONCATENATE(TEXT(#REF!,"yyyy"),"-",TEXT(#REF!,"mm"))</f>
        <v>#REF!</v>
      </c>
      <c r="Y90" s="173" t="str">
        <f t="shared" si="15"/>
        <v>8</v>
      </c>
      <c r="Z90" s="172" t="str">
        <f t="shared" si="16"/>
        <v>2020-07</v>
      </c>
      <c r="AA90" s="170" t="e">
        <f>+VLOOKUP(Z90,#REF!,2,FALSE)/VLOOKUP(X90,#REF!,2,FALSE)</f>
        <v>#REF!</v>
      </c>
      <c r="AB90" s="174" t="e">
        <f t="shared" si="13"/>
        <v>#REF!</v>
      </c>
      <c r="AC90" s="174" t="e">
        <f t="shared" si="14"/>
        <v>#REF!</v>
      </c>
      <c r="AD90" s="175" t="e">
        <f>+#REF!+365*Y90</f>
        <v>#REF!</v>
      </c>
      <c r="AE90" s="176" t="e">
        <f t="shared" si="17"/>
        <v>#REF!</v>
      </c>
      <c r="AF90" s="170" t="e">
        <f>+VLOOKUP(CONCATENATE(TEXT(W90,"yyyy"),"-",TEXT(W90,"mm")),#REF!,2,0)</f>
        <v>#REF!</v>
      </c>
      <c r="AG90" s="177" t="e">
        <f>+(AC90*(1+'INFLAC PROYECTADA'!$B$8)^(AE90))/((1+DEMANDADO!AF90)^(AE90))</f>
        <v>#REF!</v>
      </c>
      <c r="AH90" s="169">
        <f>(0.2*VLOOKUP(D90,'%.'!$A$1:$B$4,2,FALSE))+(0.35*VLOOKUP(E90,'%.'!$A$1:$B$4,2,FALSE))+(0.1*VLOOKUP(F90,'%.'!$A$1:$B$4,2,FALSE))+(0.35*VLOOKUP(G90,'%.'!$A$1:$B$4,2,FALSE))</f>
        <v>0.05</v>
      </c>
      <c r="AI90" s="128" t="str">
        <f t="shared" si="18"/>
        <v>REMOTA</v>
      </c>
      <c r="AJ90" s="128" t="str">
        <f t="shared" si="19"/>
        <v>No se registra</v>
      </c>
      <c r="AK90" s="178">
        <f t="shared" si="20"/>
        <v>0</v>
      </c>
    </row>
    <row r="91" spans="1:37" ht="30" customHeight="1" x14ac:dyDescent="0.25">
      <c r="A91" s="115">
        <v>90</v>
      </c>
      <c r="B91" s="122" t="str">
        <f>[2]DEMANDANTE!D3</f>
        <v>TRIBUNAL ADMINISTRATIVO ORAL DE ANTIOQUIA</v>
      </c>
      <c r="C91" s="85" t="s">
        <v>396</v>
      </c>
      <c r="D91" s="85" t="s">
        <v>1</v>
      </c>
      <c r="E91" s="85" t="s">
        <v>1</v>
      </c>
      <c r="F91" s="85" t="s">
        <v>1</v>
      </c>
      <c r="G91" s="85" t="s">
        <v>1</v>
      </c>
      <c r="H91" s="169">
        <f t="shared" si="11"/>
        <v>0.05</v>
      </c>
      <c r="I91" s="170" t="str">
        <f t="shared" si="12"/>
        <v>REMOTA</v>
      </c>
      <c r="J91" s="292">
        <v>0</v>
      </c>
      <c r="K91" s="125">
        <v>0</v>
      </c>
      <c r="L91" s="85" t="s">
        <v>132</v>
      </c>
      <c r="M91" s="188"/>
      <c r="N91" s="85" t="s">
        <v>464</v>
      </c>
      <c r="O91" s="85" t="s">
        <v>405</v>
      </c>
      <c r="P91" s="85" t="s">
        <v>406</v>
      </c>
      <c r="Q91" s="87" t="s">
        <v>223</v>
      </c>
      <c r="R91" s="84">
        <v>42760</v>
      </c>
      <c r="S91" s="84">
        <v>42760</v>
      </c>
      <c r="T91" s="96">
        <f>$T$90</f>
        <v>48233</v>
      </c>
      <c r="U91" s="83" t="s">
        <v>173</v>
      </c>
      <c r="V91" s="85" t="s">
        <v>505</v>
      </c>
      <c r="W91" s="171">
        <v>44074</v>
      </c>
      <c r="X91" s="172" t="e">
        <f>+CONCATENATE(TEXT(#REF!,"yyyy"),"-",TEXT(#REF!,"mm"))</f>
        <v>#REF!</v>
      </c>
      <c r="Y91" s="173" t="str">
        <f t="shared" si="15"/>
        <v>8</v>
      </c>
      <c r="Z91" s="172" t="str">
        <f t="shared" si="16"/>
        <v>2020-07</v>
      </c>
      <c r="AA91" s="170" t="e">
        <f>+VLOOKUP(Z91,#REF!,2,FALSE)/VLOOKUP(X91,#REF!,2,FALSE)</f>
        <v>#REF!</v>
      </c>
      <c r="AB91" s="174" t="e">
        <f t="shared" si="13"/>
        <v>#REF!</v>
      </c>
      <c r="AC91" s="174" t="e">
        <f t="shared" si="14"/>
        <v>#REF!</v>
      </c>
      <c r="AD91" s="175" t="e">
        <f>+#REF!+365*Y91</f>
        <v>#REF!</v>
      </c>
      <c r="AE91" s="176" t="e">
        <f t="shared" si="17"/>
        <v>#REF!</v>
      </c>
      <c r="AF91" s="170" t="e">
        <f>+VLOOKUP(CONCATENATE(TEXT(W91,"yyyy"),"-",TEXT(W91,"mm")),#REF!,2,0)</f>
        <v>#REF!</v>
      </c>
      <c r="AG91" s="177" t="e">
        <f>+(AC91*(1+'INFLAC PROYECTADA'!$B$8)^(AE91))/((1+DEMANDADO!AF91)^(AE91))</f>
        <v>#REF!</v>
      </c>
      <c r="AH91" s="169">
        <f>(0.2*VLOOKUP(D91,'%.'!$A$1:$B$4,2,FALSE))+(0.35*VLOOKUP(E91,'%.'!$A$1:$B$4,2,FALSE))+(0.1*VLOOKUP(F91,'%.'!$A$1:$B$4,2,FALSE))+(0.35*VLOOKUP(G91,'%.'!$A$1:$B$4,2,FALSE))</f>
        <v>0.05</v>
      </c>
      <c r="AI91" s="128" t="str">
        <f t="shared" si="18"/>
        <v>REMOTA</v>
      </c>
      <c r="AJ91" s="128" t="str">
        <f t="shared" si="19"/>
        <v>No se registra</v>
      </c>
      <c r="AK91" s="178">
        <f t="shared" si="20"/>
        <v>0</v>
      </c>
    </row>
    <row r="92" spans="1:37" ht="30" customHeight="1" x14ac:dyDescent="0.25">
      <c r="A92" s="115">
        <v>91</v>
      </c>
      <c r="B92" s="122" t="s">
        <v>313</v>
      </c>
      <c r="C92" s="85" t="s">
        <v>397</v>
      </c>
      <c r="D92" s="85" t="s">
        <v>1</v>
      </c>
      <c r="E92" s="85" t="s">
        <v>1</v>
      </c>
      <c r="F92" s="85" t="s">
        <v>1</v>
      </c>
      <c r="G92" s="85" t="s">
        <v>1</v>
      </c>
      <c r="H92" s="169">
        <f t="shared" si="11"/>
        <v>0.05</v>
      </c>
      <c r="I92" s="170" t="str">
        <f t="shared" si="12"/>
        <v>REMOTA</v>
      </c>
      <c r="J92" s="292">
        <v>43000000000</v>
      </c>
      <c r="K92" s="125">
        <v>1</v>
      </c>
      <c r="L92" s="85" t="s">
        <v>129</v>
      </c>
      <c r="M92" s="188"/>
      <c r="N92" s="85" t="s">
        <v>405</v>
      </c>
      <c r="O92" s="85" t="s">
        <v>405</v>
      </c>
      <c r="P92" s="85" t="s">
        <v>465</v>
      </c>
      <c r="Q92" s="87" t="s">
        <v>223</v>
      </c>
      <c r="R92" s="84">
        <v>42760</v>
      </c>
      <c r="S92" s="84">
        <v>42760</v>
      </c>
      <c r="T92" s="96">
        <f>$T$90</f>
        <v>48233</v>
      </c>
      <c r="U92" s="83" t="s">
        <v>173</v>
      </c>
      <c r="V92" s="85" t="s">
        <v>506</v>
      </c>
      <c r="W92" s="171">
        <v>44074</v>
      </c>
      <c r="X92" s="172" t="e">
        <f>+CONCATENATE(TEXT(#REF!,"yyyy"),"-",TEXT(#REF!,"mm"))</f>
        <v>#REF!</v>
      </c>
      <c r="Y92" s="173" t="str">
        <f t="shared" si="15"/>
        <v>8</v>
      </c>
      <c r="Z92" s="172" t="str">
        <f t="shared" si="16"/>
        <v>2020-07</v>
      </c>
      <c r="AA92" s="170" t="e">
        <f>+VLOOKUP(Z92,#REF!,2,FALSE)/VLOOKUP(X92,#REF!,2,FALSE)</f>
        <v>#REF!</v>
      </c>
      <c r="AB92" s="174" t="e">
        <f t="shared" si="13"/>
        <v>#REF!</v>
      </c>
      <c r="AC92" s="174" t="e">
        <f t="shared" si="14"/>
        <v>#REF!</v>
      </c>
      <c r="AD92" s="175" t="e">
        <f>+#REF!+365*Y92</f>
        <v>#REF!</v>
      </c>
      <c r="AE92" s="176" t="e">
        <f t="shared" si="17"/>
        <v>#REF!</v>
      </c>
      <c r="AF92" s="170" t="e">
        <f>+VLOOKUP(CONCATENATE(TEXT(W92,"yyyy"),"-",TEXT(W92,"mm")),#REF!,2,0)</f>
        <v>#REF!</v>
      </c>
      <c r="AG92" s="177" t="e">
        <f>+(AC92*(1+'INFLAC PROYECTADA'!$B$8)^(AE92))/((1+DEMANDADO!AF92)^(AE92))</f>
        <v>#REF!</v>
      </c>
      <c r="AH92" s="169">
        <f>(0.2*VLOOKUP(D92,'%.'!$A$1:$B$4,2,FALSE))+(0.35*VLOOKUP(E92,'%.'!$A$1:$B$4,2,FALSE))+(0.1*VLOOKUP(F92,'%.'!$A$1:$B$4,2,FALSE))+(0.35*VLOOKUP(G92,'%.'!$A$1:$B$4,2,FALSE))</f>
        <v>0.05</v>
      </c>
      <c r="AI92" s="128" t="str">
        <f t="shared" si="18"/>
        <v>REMOTA</v>
      </c>
      <c r="AJ92" s="128" t="str">
        <f t="shared" si="19"/>
        <v>No se registra</v>
      </c>
      <c r="AK92" s="178">
        <f t="shared" si="20"/>
        <v>0</v>
      </c>
    </row>
    <row r="93" spans="1:37" ht="30" customHeight="1" x14ac:dyDescent="0.25">
      <c r="A93" s="115">
        <v>92</v>
      </c>
      <c r="B93" s="122" t="s">
        <v>314</v>
      </c>
      <c r="C93" s="85" t="s">
        <v>398</v>
      </c>
      <c r="D93" s="85" t="s">
        <v>0</v>
      </c>
      <c r="E93" s="85" t="s">
        <v>0</v>
      </c>
      <c r="F93" s="85" t="s">
        <v>0</v>
      </c>
      <c r="G93" s="85" t="s">
        <v>0</v>
      </c>
      <c r="H93" s="169">
        <f t="shared" si="11"/>
        <v>1</v>
      </c>
      <c r="I93" s="170" t="str">
        <f t="shared" si="12"/>
        <v>ALTA</v>
      </c>
      <c r="J93" s="292">
        <v>5143698</v>
      </c>
      <c r="K93" s="125">
        <v>1</v>
      </c>
      <c r="L93" s="85" t="s">
        <v>129</v>
      </c>
      <c r="M93" s="188">
        <v>0</v>
      </c>
      <c r="N93" s="85" t="s">
        <v>405</v>
      </c>
      <c r="O93" s="85" t="s">
        <v>5984</v>
      </c>
      <c r="P93" s="85" t="s">
        <v>5983</v>
      </c>
      <c r="Q93" s="87" t="s">
        <v>223</v>
      </c>
      <c r="R93" s="84">
        <v>42760</v>
      </c>
      <c r="S93" s="84">
        <v>42760</v>
      </c>
      <c r="T93" s="96">
        <f>$T$90</f>
        <v>48233</v>
      </c>
      <c r="U93" s="83" t="s">
        <v>171</v>
      </c>
      <c r="V93" s="85" t="s">
        <v>466</v>
      </c>
      <c r="W93" s="171">
        <v>44074</v>
      </c>
      <c r="X93" s="172" t="e">
        <f>+CONCATENATE(TEXT(#REF!,"yyyy"),"-",TEXT(#REF!,"mm"))</f>
        <v>#REF!</v>
      </c>
      <c r="Y93" s="173" t="str">
        <f t="shared" si="15"/>
        <v>5</v>
      </c>
      <c r="Z93" s="172" t="str">
        <f t="shared" si="16"/>
        <v>2020-07</v>
      </c>
      <c r="AA93" s="170" t="e">
        <f>+VLOOKUP(Z93,#REF!,2,FALSE)/VLOOKUP(X93,#REF!,2,FALSE)</f>
        <v>#REF!</v>
      </c>
      <c r="AB93" s="174" t="e">
        <f t="shared" si="13"/>
        <v>#REF!</v>
      </c>
      <c r="AC93" s="174" t="e">
        <f t="shared" si="14"/>
        <v>#REF!</v>
      </c>
      <c r="AD93" s="175" t="e">
        <f>+#REF!+365*Y93</f>
        <v>#REF!</v>
      </c>
      <c r="AE93" s="176" t="e">
        <f t="shared" si="17"/>
        <v>#REF!</v>
      </c>
      <c r="AF93" s="170" t="e">
        <f>+VLOOKUP(CONCATENATE(TEXT(W93,"yyyy"),"-",TEXT(W93,"mm")),#REF!,2,0)</f>
        <v>#REF!</v>
      </c>
      <c r="AG93" s="177" t="e">
        <f>+(AC93*(1+'INFLAC PROYECTADA'!$B$8)^(AE93))/((1+DEMANDADO!AF93)^(AE93))</f>
        <v>#REF!</v>
      </c>
      <c r="AH93" s="169">
        <f>(0.2*VLOOKUP(D93,'%.'!$A$1:$B$4,2,FALSE))+(0.35*VLOOKUP(E93,'%.'!$A$1:$B$4,2,FALSE))+(0.1*VLOOKUP(F93,'%.'!$A$1:$B$4,2,FALSE))+(0.35*VLOOKUP(G93,'%.'!$A$1:$B$4,2,FALSE))</f>
        <v>1</v>
      </c>
      <c r="AI93" s="128" t="str">
        <f t="shared" si="18"/>
        <v>ALTA</v>
      </c>
      <c r="AJ93" s="128" t="str">
        <f t="shared" si="19"/>
        <v>Provisión contable</v>
      </c>
      <c r="AK93" s="178" t="e">
        <f t="shared" si="20"/>
        <v>#REF!</v>
      </c>
    </row>
    <row r="94" spans="1:37" ht="30" customHeight="1" x14ac:dyDescent="0.25">
      <c r="A94" s="115">
        <v>93</v>
      </c>
      <c r="B94" s="122" t="s">
        <v>293</v>
      </c>
      <c r="C94" s="85" t="s">
        <v>404</v>
      </c>
      <c r="D94" s="85" t="s">
        <v>1</v>
      </c>
      <c r="E94" s="85" t="s">
        <v>1</v>
      </c>
      <c r="F94" s="85" t="s">
        <v>1</v>
      </c>
      <c r="G94" s="85" t="s">
        <v>1</v>
      </c>
      <c r="H94" s="169">
        <f t="shared" si="11"/>
        <v>0.05</v>
      </c>
      <c r="I94" s="170" t="str">
        <f t="shared" si="12"/>
        <v>REMOTA</v>
      </c>
      <c r="J94" s="292">
        <v>19055000</v>
      </c>
      <c r="K94" s="125">
        <v>0</v>
      </c>
      <c r="L94" s="85" t="s">
        <v>129</v>
      </c>
      <c r="M94" s="188"/>
      <c r="N94" s="85" t="s">
        <v>405</v>
      </c>
      <c r="O94" s="85" t="s">
        <v>405</v>
      </c>
      <c r="P94" s="85" t="s">
        <v>25</v>
      </c>
      <c r="Q94" s="87" t="s">
        <v>223</v>
      </c>
      <c r="R94" s="84">
        <v>42760</v>
      </c>
      <c r="S94" s="84">
        <v>42760</v>
      </c>
      <c r="T94" s="96">
        <f>$T$90</f>
        <v>48233</v>
      </c>
      <c r="U94" s="83" t="s">
        <v>171</v>
      </c>
      <c r="V94" s="85" t="s">
        <v>467</v>
      </c>
      <c r="W94" s="171">
        <v>44074</v>
      </c>
      <c r="X94" s="172" t="e">
        <f>+CONCATENATE(TEXT(#REF!,"yyyy"),"-",TEXT(#REF!,"mm"))</f>
        <v>#REF!</v>
      </c>
      <c r="Y94" s="173" t="str">
        <f t="shared" si="15"/>
        <v>5</v>
      </c>
      <c r="Z94" s="172" t="str">
        <f t="shared" si="16"/>
        <v>2020-07</v>
      </c>
      <c r="AA94" s="170" t="e">
        <f>+VLOOKUP(Z94,#REF!,2,FALSE)/VLOOKUP(X94,#REF!,2,FALSE)</f>
        <v>#REF!</v>
      </c>
      <c r="AB94" s="174" t="e">
        <f t="shared" si="13"/>
        <v>#REF!</v>
      </c>
      <c r="AC94" s="174" t="e">
        <f t="shared" si="14"/>
        <v>#REF!</v>
      </c>
      <c r="AD94" s="175" t="e">
        <f>+#REF!+365*Y94</f>
        <v>#REF!</v>
      </c>
      <c r="AE94" s="176" t="e">
        <f t="shared" si="17"/>
        <v>#REF!</v>
      </c>
      <c r="AF94" s="170" t="e">
        <f>+VLOOKUP(CONCATENATE(TEXT(W94,"yyyy"),"-",TEXT(W94,"mm")),#REF!,2,0)</f>
        <v>#REF!</v>
      </c>
      <c r="AG94" s="177" t="e">
        <f>+(AC94*(1+'INFLAC PROYECTADA'!$B$8)^(AE94))/((1+DEMANDADO!AF94)^(AE94))</f>
        <v>#REF!</v>
      </c>
      <c r="AH94" s="169">
        <f>(0.2*VLOOKUP(D94,'%.'!$A$1:$B$4,2,FALSE))+(0.35*VLOOKUP(E94,'%.'!$A$1:$B$4,2,FALSE))+(0.1*VLOOKUP(F94,'%.'!$A$1:$B$4,2,FALSE))+(0.35*VLOOKUP(G94,'%.'!$A$1:$B$4,2,FALSE))</f>
        <v>0.05</v>
      </c>
      <c r="AI94" s="128" t="str">
        <f t="shared" si="18"/>
        <v>REMOTA</v>
      </c>
      <c r="AJ94" s="128" t="str">
        <f t="shared" si="19"/>
        <v>No se registra</v>
      </c>
      <c r="AK94" s="178">
        <f t="shared" si="20"/>
        <v>0</v>
      </c>
    </row>
    <row r="95" spans="1:37" ht="30" customHeight="1" x14ac:dyDescent="0.25">
      <c r="A95" s="115">
        <v>94</v>
      </c>
      <c r="B95" s="79" t="s">
        <v>313</v>
      </c>
      <c r="C95" s="85" t="s">
        <v>512</v>
      </c>
      <c r="D95" s="68" t="s">
        <v>0</v>
      </c>
      <c r="E95" s="68" t="s">
        <v>0</v>
      </c>
      <c r="F95" s="68" t="s">
        <v>0</v>
      </c>
      <c r="G95" s="121" t="s">
        <v>0</v>
      </c>
      <c r="H95" s="169">
        <f t="shared" si="11"/>
        <v>1</v>
      </c>
      <c r="I95" s="170" t="str">
        <f t="shared" si="12"/>
        <v>ALTA</v>
      </c>
      <c r="J95" s="292">
        <v>339735014</v>
      </c>
      <c r="K95" s="197">
        <v>0.8</v>
      </c>
      <c r="L95" s="86" t="s">
        <v>140</v>
      </c>
      <c r="M95" s="188">
        <v>0</v>
      </c>
      <c r="N95" s="86" t="s">
        <v>731</v>
      </c>
      <c r="O95" s="86" t="s">
        <v>732</v>
      </c>
      <c r="P95" s="86" t="s">
        <v>733</v>
      </c>
      <c r="Q95" s="86" t="s">
        <v>155</v>
      </c>
      <c r="R95" s="86" t="s">
        <v>734</v>
      </c>
      <c r="S95" s="79">
        <v>41586</v>
      </c>
      <c r="T95" s="92">
        <v>90189</v>
      </c>
      <c r="U95" s="86" t="s">
        <v>169</v>
      </c>
      <c r="V95" s="86"/>
      <c r="W95" s="171">
        <v>44074</v>
      </c>
      <c r="X95" s="172" t="e">
        <f>+CONCATENATE(TEXT(#REF!,"yyyy"),"-",TEXT(#REF!,"mm"))</f>
        <v>#REF!</v>
      </c>
      <c r="Y95" s="173" t="str">
        <f t="shared" si="15"/>
        <v>22</v>
      </c>
      <c r="Z95" s="172" t="str">
        <f t="shared" si="16"/>
        <v>2020-07</v>
      </c>
      <c r="AA95" s="170" t="e">
        <f>+VLOOKUP(Z95,#REF!,2,FALSE)/VLOOKUP(X95,#REF!,2,FALSE)</f>
        <v>#REF!</v>
      </c>
      <c r="AB95" s="174" t="e">
        <f t="shared" si="13"/>
        <v>#REF!</v>
      </c>
      <c r="AC95" s="174" t="e">
        <f t="shared" si="14"/>
        <v>#REF!</v>
      </c>
      <c r="AD95" s="175" t="e">
        <f>+#REF!+365*Y95</f>
        <v>#REF!</v>
      </c>
      <c r="AE95" s="176" t="e">
        <f t="shared" si="17"/>
        <v>#REF!</v>
      </c>
      <c r="AF95" s="170" t="e">
        <f>+VLOOKUP(CONCATENATE(TEXT(W95,"yyyy"),"-",TEXT(W95,"mm")),#REF!,2,0)</f>
        <v>#REF!</v>
      </c>
      <c r="AG95" s="177" t="e">
        <f>+(AC95*(1+'INFLAC PROYECTADA'!$B$8)^(AE95))/((1+DEMANDADO!AF95)^(AE95))</f>
        <v>#REF!</v>
      </c>
      <c r="AH95" s="169">
        <f>(0.2*VLOOKUP(D95,'%.'!$A$1:$B$4,2,FALSE))+(0.35*VLOOKUP(E95,'%.'!$A$1:$B$4,2,FALSE))+(0.1*VLOOKUP(F95,'%.'!$A$1:$B$4,2,FALSE))+(0.35*VLOOKUP(G95,'%.'!$A$1:$B$4,2,FALSE))</f>
        <v>1</v>
      </c>
      <c r="AI95" s="128" t="str">
        <f t="shared" si="18"/>
        <v>ALTA</v>
      </c>
      <c r="AJ95" s="128" t="str">
        <f t="shared" si="19"/>
        <v>Provisión contable</v>
      </c>
      <c r="AK95" s="178" t="e">
        <f t="shared" si="20"/>
        <v>#REF!</v>
      </c>
    </row>
    <row r="96" spans="1:37" ht="30" customHeight="1" x14ac:dyDescent="0.25">
      <c r="A96" s="115">
        <v>95</v>
      </c>
      <c r="B96" s="79" t="s">
        <v>313</v>
      </c>
      <c r="C96" s="85" t="s">
        <v>513</v>
      </c>
      <c r="D96" s="68" t="s">
        <v>1</v>
      </c>
      <c r="E96" s="68" t="s">
        <v>1</v>
      </c>
      <c r="F96" s="68" t="s">
        <v>1</v>
      </c>
      <c r="G96" s="121" t="s">
        <v>1</v>
      </c>
      <c r="H96" s="169">
        <f t="shared" si="11"/>
        <v>0.05</v>
      </c>
      <c r="I96" s="170" t="str">
        <f t="shared" si="12"/>
        <v>REMOTA</v>
      </c>
      <c r="J96" s="292">
        <v>2858981997</v>
      </c>
      <c r="K96" s="197">
        <v>0</v>
      </c>
      <c r="L96" s="86" t="s">
        <v>136</v>
      </c>
      <c r="M96" s="188">
        <v>0</v>
      </c>
      <c r="N96" s="86" t="s">
        <v>731</v>
      </c>
      <c r="O96" s="86" t="s">
        <v>732</v>
      </c>
      <c r="P96" s="86" t="s">
        <v>735</v>
      </c>
      <c r="Q96" s="86" t="s">
        <v>155</v>
      </c>
      <c r="R96" s="86" t="s">
        <v>734</v>
      </c>
      <c r="S96" s="79">
        <v>41586</v>
      </c>
      <c r="T96" s="92">
        <v>90189</v>
      </c>
      <c r="U96" s="86" t="s">
        <v>173</v>
      </c>
      <c r="V96" s="86"/>
      <c r="W96" s="171">
        <v>44074</v>
      </c>
      <c r="X96" s="172" t="e">
        <f>+CONCATENATE(TEXT(#REF!,"yyyy"),"-",TEXT(#REF!,"mm"))</f>
        <v>#REF!</v>
      </c>
      <c r="Y96" s="173" t="str">
        <f t="shared" si="15"/>
        <v>20</v>
      </c>
      <c r="Z96" s="172" t="str">
        <f t="shared" si="16"/>
        <v>2020-07</v>
      </c>
      <c r="AA96" s="170" t="e">
        <f>+VLOOKUP(Z96,#REF!,2,FALSE)/VLOOKUP(X96,#REF!,2,FALSE)</f>
        <v>#REF!</v>
      </c>
      <c r="AB96" s="174" t="e">
        <f t="shared" si="13"/>
        <v>#REF!</v>
      </c>
      <c r="AC96" s="174" t="e">
        <f t="shared" si="14"/>
        <v>#REF!</v>
      </c>
      <c r="AD96" s="175" t="e">
        <f>+#REF!+365*Y96</f>
        <v>#REF!</v>
      </c>
      <c r="AE96" s="176" t="e">
        <f t="shared" si="17"/>
        <v>#REF!</v>
      </c>
      <c r="AF96" s="170" t="e">
        <f>+VLOOKUP(CONCATENATE(TEXT(W96,"yyyy"),"-",TEXT(W96,"mm")),#REF!,2,0)</f>
        <v>#REF!</v>
      </c>
      <c r="AG96" s="177" t="e">
        <f>+(AC96*(1+'INFLAC PROYECTADA'!$B$8)^(AE96))/((1+DEMANDADO!AF96)^(AE96))</f>
        <v>#REF!</v>
      </c>
      <c r="AH96" s="169">
        <f>(0.2*VLOOKUP(D96,'%.'!$A$1:$B$4,2,FALSE))+(0.35*VLOOKUP(E96,'%.'!$A$1:$B$4,2,FALSE))+(0.1*VLOOKUP(F96,'%.'!$A$1:$B$4,2,FALSE))+(0.35*VLOOKUP(G96,'%.'!$A$1:$B$4,2,FALSE))</f>
        <v>0.05</v>
      </c>
      <c r="AI96" s="128" t="str">
        <f t="shared" si="18"/>
        <v>REMOTA</v>
      </c>
      <c r="AJ96" s="128" t="str">
        <f t="shared" si="19"/>
        <v>No se registra</v>
      </c>
      <c r="AK96" s="178">
        <f t="shared" si="20"/>
        <v>0</v>
      </c>
    </row>
    <row r="97" spans="1:37" ht="30" customHeight="1" x14ac:dyDescent="0.25">
      <c r="A97" s="115">
        <v>96</v>
      </c>
      <c r="B97" s="79" t="s">
        <v>313</v>
      </c>
      <c r="C97" s="85" t="s">
        <v>514</v>
      </c>
      <c r="D97" s="68" t="s">
        <v>1</v>
      </c>
      <c r="E97" s="68" t="s">
        <v>1</v>
      </c>
      <c r="F97" s="68" t="s">
        <v>48</v>
      </c>
      <c r="G97" s="121" t="s">
        <v>48</v>
      </c>
      <c r="H97" s="169">
        <f t="shared" si="11"/>
        <v>0.2525</v>
      </c>
      <c r="I97" s="170" t="str">
        <f t="shared" si="12"/>
        <v>MEDIA</v>
      </c>
      <c r="J97" s="292">
        <v>354984154</v>
      </c>
      <c r="K97" s="197">
        <v>0.1</v>
      </c>
      <c r="L97" s="86" t="s">
        <v>136</v>
      </c>
      <c r="M97" s="188">
        <v>0</v>
      </c>
      <c r="N97" s="86" t="s">
        <v>731</v>
      </c>
      <c r="O97" s="86" t="s">
        <v>732</v>
      </c>
      <c r="P97" s="86" t="s">
        <v>736</v>
      </c>
      <c r="Q97" s="86" t="s">
        <v>155</v>
      </c>
      <c r="R97" s="86" t="s">
        <v>734</v>
      </c>
      <c r="S97" s="79">
        <v>41586</v>
      </c>
      <c r="T97" s="92">
        <v>90189</v>
      </c>
      <c r="U97" s="86" t="s">
        <v>173</v>
      </c>
      <c r="V97" s="86"/>
      <c r="W97" s="171">
        <v>44074</v>
      </c>
      <c r="X97" s="172" t="e">
        <f>+CONCATENATE(TEXT(#REF!,"yyyy"),"-",TEXT(#REF!,"mm"))</f>
        <v>#REF!</v>
      </c>
      <c r="Y97" s="173" t="str">
        <f t="shared" si="15"/>
        <v>21</v>
      </c>
      <c r="Z97" s="172" t="str">
        <f t="shared" si="16"/>
        <v>2020-07</v>
      </c>
      <c r="AA97" s="170" t="e">
        <f>+VLOOKUP(Z97,#REF!,2,FALSE)/VLOOKUP(X97,#REF!,2,FALSE)</f>
        <v>#REF!</v>
      </c>
      <c r="AB97" s="174" t="e">
        <f t="shared" si="13"/>
        <v>#REF!</v>
      </c>
      <c r="AC97" s="174" t="e">
        <f t="shared" si="14"/>
        <v>#REF!</v>
      </c>
      <c r="AD97" s="175" t="e">
        <f>+#REF!+365*Y97</f>
        <v>#REF!</v>
      </c>
      <c r="AE97" s="176" t="e">
        <f t="shared" si="17"/>
        <v>#REF!</v>
      </c>
      <c r="AF97" s="170" t="e">
        <f>+VLOOKUP(CONCATENATE(TEXT(W97,"yyyy"),"-",TEXT(W97,"mm")),#REF!,2,0)</f>
        <v>#REF!</v>
      </c>
      <c r="AG97" s="177" t="e">
        <f>+(AC97*(1+'INFLAC PROYECTADA'!$B$8)^(AE97))/((1+DEMANDADO!AF97)^(AE97))</f>
        <v>#REF!</v>
      </c>
      <c r="AH97" s="169">
        <f>(0.2*VLOOKUP(D97,'%.'!$A$1:$B$4,2,FALSE))+(0.35*VLOOKUP(E97,'%.'!$A$1:$B$4,2,FALSE))+(0.1*VLOOKUP(F97,'%.'!$A$1:$B$4,2,FALSE))+(0.35*VLOOKUP(G97,'%.'!$A$1:$B$4,2,FALSE))</f>
        <v>0.2525</v>
      </c>
      <c r="AI97" s="128" t="str">
        <f t="shared" si="18"/>
        <v>MEDIA</v>
      </c>
      <c r="AJ97" s="128" t="str">
        <f t="shared" si="19"/>
        <v>Cuentas de Orden</v>
      </c>
      <c r="AK97" s="178" t="e">
        <f t="shared" si="20"/>
        <v>#REF!</v>
      </c>
    </row>
    <row r="98" spans="1:37" ht="30" customHeight="1" x14ac:dyDescent="0.25">
      <c r="A98" s="115">
        <v>97</v>
      </c>
      <c r="B98" s="79" t="s">
        <v>313</v>
      </c>
      <c r="C98" s="85" t="s">
        <v>515</v>
      </c>
      <c r="D98" s="68" t="s">
        <v>0</v>
      </c>
      <c r="E98" s="68" t="s">
        <v>0</v>
      </c>
      <c r="F98" s="68" t="s">
        <v>0</v>
      </c>
      <c r="G98" s="121" t="s">
        <v>0</v>
      </c>
      <c r="H98" s="169">
        <f t="shared" si="11"/>
        <v>1</v>
      </c>
      <c r="I98" s="170" t="str">
        <f t="shared" si="12"/>
        <v>ALTA</v>
      </c>
      <c r="J98" s="292">
        <v>0</v>
      </c>
      <c r="K98" s="197">
        <v>0</v>
      </c>
      <c r="L98" s="86" t="s">
        <v>136</v>
      </c>
      <c r="M98" s="188">
        <v>0</v>
      </c>
      <c r="N98" s="86" t="s">
        <v>731</v>
      </c>
      <c r="O98" s="86" t="s">
        <v>732</v>
      </c>
      <c r="P98" s="86" t="s">
        <v>737</v>
      </c>
      <c r="Q98" s="86" t="s">
        <v>155</v>
      </c>
      <c r="R98" s="86" t="s">
        <v>734</v>
      </c>
      <c r="S98" s="79">
        <v>41586</v>
      </c>
      <c r="T98" s="92">
        <v>90189</v>
      </c>
      <c r="U98" s="86" t="s">
        <v>166</v>
      </c>
      <c r="V98" s="86" t="s">
        <v>738</v>
      </c>
      <c r="W98" s="171">
        <v>44074</v>
      </c>
      <c r="X98" s="172" t="e">
        <f>+CONCATENATE(TEXT(#REF!,"yyyy"),"-",TEXT(#REF!,"mm"))</f>
        <v>#REF!</v>
      </c>
      <c r="Y98" s="173" t="str">
        <f t="shared" si="15"/>
        <v>20</v>
      </c>
      <c r="Z98" s="172" t="str">
        <f t="shared" si="16"/>
        <v>2020-07</v>
      </c>
      <c r="AA98" s="170" t="e">
        <f>+VLOOKUP(Z98,#REF!,2,FALSE)/VLOOKUP(X98,#REF!,2,FALSE)</f>
        <v>#REF!</v>
      </c>
      <c r="AB98" s="174" t="e">
        <f t="shared" si="13"/>
        <v>#REF!</v>
      </c>
      <c r="AC98" s="174" t="e">
        <f t="shared" si="14"/>
        <v>#REF!</v>
      </c>
      <c r="AD98" s="175" t="e">
        <f>+#REF!+365*Y98</f>
        <v>#REF!</v>
      </c>
      <c r="AE98" s="176" t="e">
        <f t="shared" si="17"/>
        <v>#REF!</v>
      </c>
      <c r="AF98" s="170" t="e">
        <f>+VLOOKUP(CONCATENATE(TEXT(W98,"yyyy"),"-",TEXT(W98,"mm")),#REF!,2,0)</f>
        <v>#REF!</v>
      </c>
      <c r="AG98" s="177" t="e">
        <f>+(AC98*(1+'INFLAC PROYECTADA'!$B$8)^(AE98))/((1+DEMANDADO!AF98)^(AE98))</f>
        <v>#REF!</v>
      </c>
      <c r="AH98" s="169">
        <f>(0.2*VLOOKUP(D98,'%.'!$A$1:$B$4,2,FALSE))+(0.35*VLOOKUP(E98,'%.'!$A$1:$B$4,2,FALSE))+(0.1*VLOOKUP(F98,'%.'!$A$1:$B$4,2,FALSE))+(0.35*VLOOKUP(G98,'%.'!$A$1:$B$4,2,FALSE))</f>
        <v>1</v>
      </c>
      <c r="AI98" s="128" t="str">
        <f t="shared" si="18"/>
        <v>ALTA</v>
      </c>
      <c r="AJ98" s="128" t="str">
        <f t="shared" si="19"/>
        <v>Provisión contable</v>
      </c>
      <c r="AK98" s="178" t="e">
        <f t="shared" si="20"/>
        <v>#REF!</v>
      </c>
    </row>
    <row r="99" spans="1:37" ht="30" customHeight="1" x14ac:dyDescent="0.25">
      <c r="A99" s="115">
        <v>98</v>
      </c>
      <c r="B99" s="79" t="s">
        <v>313</v>
      </c>
      <c r="C99" s="85" t="s">
        <v>516</v>
      </c>
      <c r="D99" s="68" t="s">
        <v>48</v>
      </c>
      <c r="E99" s="68" t="s">
        <v>48</v>
      </c>
      <c r="F99" s="68" t="s">
        <v>0</v>
      </c>
      <c r="G99" s="121" t="s">
        <v>48</v>
      </c>
      <c r="H99" s="169">
        <f t="shared" si="11"/>
        <v>0.55000000000000004</v>
      </c>
      <c r="I99" s="170" t="str">
        <f t="shared" si="12"/>
        <v>ALTA</v>
      </c>
      <c r="J99" s="292">
        <v>1207732145</v>
      </c>
      <c r="K99" s="197">
        <v>0.5</v>
      </c>
      <c r="L99" s="86" t="s">
        <v>136</v>
      </c>
      <c r="M99" s="188">
        <v>0</v>
      </c>
      <c r="N99" s="86" t="s">
        <v>731</v>
      </c>
      <c r="O99" s="86">
        <v>0</v>
      </c>
      <c r="P99" s="86">
        <v>22</v>
      </c>
      <c r="Q99" s="86" t="s">
        <v>155</v>
      </c>
      <c r="R99" s="86" t="s">
        <v>734</v>
      </c>
      <c r="S99" s="79">
        <v>41586</v>
      </c>
      <c r="T99" s="92">
        <v>90189</v>
      </c>
      <c r="U99" s="86" t="s">
        <v>21</v>
      </c>
      <c r="V99" s="86"/>
      <c r="W99" s="171">
        <v>44074</v>
      </c>
      <c r="X99" s="172" t="e">
        <f>+CONCATENATE(TEXT(#REF!,"yyyy"),"-",TEXT(#REF!,"mm"))</f>
        <v>#REF!</v>
      </c>
      <c r="Y99" s="173" t="str">
        <f t="shared" si="15"/>
        <v>22</v>
      </c>
      <c r="Z99" s="172" t="str">
        <f t="shared" si="16"/>
        <v>2020-07</v>
      </c>
      <c r="AA99" s="170" t="e">
        <f>+VLOOKUP(Z99,#REF!,2,FALSE)/VLOOKUP(X99,#REF!,2,FALSE)</f>
        <v>#REF!</v>
      </c>
      <c r="AB99" s="174" t="e">
        <f t="shared" si="13"/>
        <v>#REF!</v>
      </c>
      <c r="AC99" s="174" t="e">
        <f t="shared" si="14"/>
        <v>#REF!</v>
      </c>
      <c r="AD99" s="175" t="e">
        <f>+#REF!+365*Y99</f>
        <v>#REF!</v>
      </c>
      <c r="AE99" s="176" t="e">
        <f t="shared" si="17"/>
        <v>#REF!</v>
      </c>
      <c r="AF99" s="170" t="e">
        <f>+VLOOKUP(CONCATENATE(TEXT(W99,"yyyy"),"-",TEXT(W99,"mm")),#REF!,2,0)</f>
        <v>#REF!</v>
      </c>
      <c r="AG99" s="177" t="e">
        <f>+(AC99*(1+'INFLAC PROYECTADA'!$B$8)^(AE99))/((1+DEMANDADO!AF99)^(AE99))</f>
        <v>#REF!</v>
      </c>
      <c r="AH99" s="169">
        <f>(0.2*VLOOKUP(D99,'%.'!$A$1:$B$4,2,FALSE))+(0.35*VLOOKUP(E99,'%.'!$A$1:$B$4,2,FALSE))+(0.1*VLOOKUP(F99,'%.'!$A$1:$B$4,2,FALSE))+(0.35*VLOOKUP(G99,'%.'!$A$1:$B$4,2,FALSE))</f>
        <v>0.55000000000000004</v>
      </c>
      <c r="AI99" s="128" t="str">
        <f t="shared" si="18"/>
        <v>ALTA</v>
      </c>
      <c r="AJ99" s="128" t="str">
        <f t="shared" si="19"/>
        <v>Provisión contable</v>
      </c>
      <c r="AK99" s="178" t="e">
        <f t="shared" si="20"/>
        <v>#REF!</v>
      </c>
    </row>
    <row r="100" spans="1:37" ht="30" customHeight="1" x14ac:dyDescent="0.25">
      <c r="A100" s="115">
        <v>99</v>
      </c>
      <c r="B100" s="79" t="s">
        <v>313</v>
      </c>
      <c r="C100" s="85" t="s">
        <v>517</v>
      </c>
      <c r="D100" s="68" t="s">
        <v>1</v>
      </c>
      <c r="E100" s="68" t="s">
        <v>1</v>
      </c>
      <c r="F100" s="68" t="s">
        <v>48</v>
      </c>
      <c r="G100" s="121" t="s">
        <v>1</v>
      </c>
      <c r="H100" s="169">
        <f t="shared" si="11"/>
        <v>9.5000000000000001E-2</v>
      </c>
      <c r="I100" s="170" t="str">
        <f t="shared" si="12"/>
        <v>REMOTA</v>
      </c>
      <c r="J100" s="292">
        <v>200000000</v>
      </c>
      <c r="K100" s="197">
        <v>0</v>
      </c>
      <c r="L100" s="86" t="s">
        <v>136</v>
      </c>
      <c r="M100" s="188">
        <v>0</v>
      </c>
      <c r="N100" s="86" t="s">
        <v>731</v>
      </c>
      <c r="O100" s="86">
        <v>0</v>
      </c>
      <c r="P100" s="86" t="s">
        <v>739</v>
      </c>
      <c r="Q100" s="86" t="s">
        <v>155</v>
      </c>
      <c r="R100" s="86" t="s">
        <v>734</v>
      </c>
      <c r="S100" s="79">
        <v>41586</v>
      </c>
      <c r="T100" s="92">
        <v>90189</v>
      </c>
      <c r="U100" s="86" t="s">
        <v>21</v>
      </c>
      <c r="V100" s="86"/>
      <c r="W100" s="171">
        <v>44074</v>
      </c>
      <c r="X100" s="172" t="e">
        <f>+CONCATENATE(TEXT(#REF!,"yyyy"),"-",TEXT(#REF!,"mm"))</f>
        <v>#REF!</v>
      </c>
      <c r="Y100" s="173" t="str">
        <f t="shared" si="15"/>
        <v>16</v>
      </c>
      <c r="Z100" s="172" t="str">
        <f t="shared" si="16"/>
        <v>2020-07</v>
      </c>
      <c r="AA100" s="170" t="e">
        <f>+VLOOKUP(Z100,#REF!,2,FALSE)/VLOOKUP(X100,#REF!,2,FALSE)</f>
        <v>#REF!</v>
      </c>
      <c r="AB100" s="174" t="e">
        <f t="shared" si="13"/>
        <v>#REF!</v>
      </c>
      <c r="AC100" s="174" t="e">
        <f t="shared" si="14"/>
        <v>#REF!</v>
      </c>
      <c r="AD100" s="175" t="e">
        <f>+#REF!+365*Y100</f>
        <v>#REF!</v>
      </c>
      <c r="AE100" s="176" t="e">
        <f t="shared" si="17"/>
        <v>#REF!</v>
      </c>
      <c r="AF100" s="170" t="e">
        <f>+VLOOKUP(CONCATENATE(TEXT(W100,"yyyy"),"-",TEXT(W100,"mm")),#REF!,2,0)</f>
        <v>#REF!</v>
      </c>
      <c r="AG100" s="177" t="e">
        <f>+(AC100*(1+'INFLAC PROYECTADA'!$B$8)^(AE100))/((1+DEMANDADO!AF100)^(AE100))</f>
        <v>#REF!</v>
      </c>
      <c r="AH100" s="169">
        <f>(0.2*VLOOKUP(D100,'%.'!$A$1:$B$4,2,FALSE))+(0.35*VLOOKUP(E100,'%.'!$A$1:$B$4,2,FALSE))+(0.1*VLOOKUP(F100,'%.'!$A$1:$B$4,2,FALSE))+(0.35*VLOOKUP(G100,'%.'!$A$1:$B$4,2,FALSE))</f>
        <v>9.5000000000000001E-2</v>
      </c>
      <c r="AI100" s="128" t="str">
        <f t="shared" si="18"/>
        <v>REMOTA</v>
      </c>
      <c r="AJ100" s="128" t="str">
        <f t="shared" si="19"/>
        <v>No se registra</v>
      </c>
      <c r="AK100" s="178">
        <f t="shared" si="20"/>
        <v>0</v>
      </c>
    </row>
    <row r="101" spans="1:37" ht="30" customHeight="1" x14ac:dyDescent="0.25">
      <c r="A101" s="115">
        <v>100</v>
      </c>
      <c r="B101" s="79" t="s">
        <v>518</v>
      </c>
      <c r="C101" s="85" t="s">
        <v>519</v>
      </c>
      <c r="D101" s="68" t="s">
        <v>1</v>
      </c>
      <c r="E101" s="68" t="s">
        <v>1</v>
      </c>
      <c r="F101" s="68" t="s">
        <v>48</v>
      </c>
      <c r="G101" s="121" t="s">
        <v>1</v>
      </c>
      <c r="H101" s="169">
        <f t="shared" si="11"/>
        <v>9.5000000000000001E-2</v>
      </c>
      <c r="I101" s="170" t="str">
        <f t="shared" si="12"/>
        <v>REMOTA</v>
      </c>
      <c r="J101" s="292">
        <v>5150000</v>
      </c>
      <c r="K101" s="197">
        <v>0</v>
      </c>
      <c r="L101" s="86" t="s">
        <v>139</v>
      </c>
      <c r="M101" s="188">
        <v>0</v>
      </c>
      <c r="N101" s="86" t="s">
        <v>731</v>
      </c>
      <c r="O101" s="86">
        <v>0</v>
      </c>
      <c r="P101" s="86" t="s">
        <v>740</v>
      </c>
      <c r="Q101" s="86" t="s">
        <v>155</v>
      </c>
      <c r="R101" s="86" t="s">
        <v>734</v>
      </c>
      <c r="S101" s="79">
        <v>41586</v>
      </c>
      <c r="T101" s="92">
        <v>90189</v>
      </c>
      <c r="U101" s="86" t="s">
        <v>76</v>
      </c>
      <c r="V101" s="86" t="s">
        <v>741</v>
      </c>
      <c r="W101" s="171">
        <v>44074</v>
      </c>
      <c r="X101" s="172" t="e">
        <f>+CONCATENATE(TEXT(#REF!,"yyyy"),"-",TEXT(#REF!,"mm"))</f>
        <v>#REF!</v>
      </c>
      <c r="Y101" s="173" t="str">
        <f t="shared" si="15"/>
        <v>11</v>
      </c>
      <c r="Z101" s="172" t="str">
        <f t="shared" si="16"/>
        <v>2020-07</v>
      </c>
      <c r="AA101" s="170" t="e">
        <f>+VLOOKUP(Z101,#REF!,2,FALSE)/VLOOKUP(X101,#REF!,2,FALSE)</f>
        <v>#REF!</v>
      </c>
      <c r="AB101" s="174" t="e">
        <f t="shared" si="13"/>
        <v>#REF!</v>
      </c>
      <c r="AC101" s="174" t="e">
        <f t="shared" si="14"/>
        <v>#REF!</v>
      </c>
      <c r="AD101" s="175" t="e">
        <f>+#REF!+365*Y101</f>
        <v>#REF!</v>
      </c>
      <c r="AE101" s="176" t="e">
        <f t="shared" si="17"/>
        <v>#REF!</v>
      </c>
      <c r="AF101" s="170" t="e">
        <f>+VLOOKUP(CONCATENATE(TEXT(W101,"yyyy"),"-",TEXT(W101,"mm")),#REF!,2,0)</f>
        <v>#REF!</v>
      </c>
      <c r="AG101" s="177" t="e">
        <f>+(AC101*(1+'INFLAC PROYECTADA'!$B$8)^(AE101))/((1+DEMANDADO!AF101)^(AE101))</f>
        <v>#REF!</v>
      </c>
      <c r="AH101" s="169">
        <f>(0.2*VLOOKUP(D101,'%.'!$A$1:$B$4,2,FALSE))+(0.35*VLOOKUP(E101,'%.'!$A$1:$B$4,2,FALSE))+(0.1*VLOOKUP(F101,'%.'!$A$1:$B$4,2,FALSE))+(0.35*VLOOKUP(G101,'%.'!$A$1:$B$4,2,FALSE))</f>
        <v>9.5000000000000001E-2</v>
      </c>
      <c r="AI101" s="128" t="str">
        <f t="shared" si="18"/>
        <v>REMOTA</v>
      </c>
      <c r="AJ101" s="128" t="str">
        <f t="shared" si="19"/>
        <v>No se registra</v>
      </c>
      <c r="AK101" s="178">
        <f t="shared" si="20"/>
        <v>0</v>
      </c>
    </row>
    <row r="102" spans="1:37" ht="30" customHeight="1" x14ac:dyDescent="0.25">
      <c r="A102" s="115">
        <v>101</v>
      </c>
      <c r="B102" s="79" t="s">
        <v>520</v>
      </c>
      <c r="C102" s="85" t="s">
        <v>521</v>
      </c>
      <c r="D102" s="68" t="s">
        <v>0</v>
      </c>
      <c r="E102" s="68" t="s">
        <v>0</v>
      </c>
      <c r="F102" s="68" t="s">
        <v>0</v>
      </c>
      <c r="G102" s="121" t="s">
        <v>48</v>
      </c>
      <c r="H102" s="169">
        <f t="shared" si="11"/>
        <v>0.82499999999999996</v>
      </c>
      <c r="I102" s="170" t="str">
        <f t="shared" si="12"/>
        <v>ALTA</v>
      </c>
      <c r="J102" s="292">
        <v>5000000</v>
      </c>
      <c r="K102" s="197">
        <v>1</v>
      </c>
      <c r="L102" s="86" t="s">
        <v>136</v>
      </c>
      <c r="M102" s="188">
        <v>133126854</v>
      </c>
      <c r="N102" s="86" t="s">
        <v>731</v>
      </c>
      <c r="O102" s="86">
        <v>0</v>
      </c>
      <c r="P102" s="86" t="s">
        <v>742</v>
      </c>
      <c r="Q102" s="86" t="s">
        <v>155</v>
      </c>
      <c r="R102" s="86" t="s">
        <v>734</v>
      </c>
      <c r="S102" s="79">
        <v>41586</v>
      </c>
      <c r="T102" s="92">
        <v>90189</v>
      </c>
      <c r="U102" s="86" t="s">
        <v>76</v>
      </c>
      <c r="V102" s="86"/>
      <c r="W102" s="171">
        <v>44074</v>
      </c>
      <c r="X102" s="172" t="e">
        <f>+CONCATENATE(TEXT(#REF!,"yyyy"),"-",TEXT(#REF!,"mm"))</f>
        <v>#REF!</v>
      </c>
      <c r="Y102" s="173" t="str">
        <f t="shared" si="15"/>
        <v>12</v>
      </c>
      <c r="Z102" s="172" t="str">
        <f t="shared" si="16"/>
        <v>2020-07</v>
      </c>
      <c r="AA102" s="170" t="e">
        <f>+VLOOKUP(Z102,#REF!,2,FALSE)/VLOOKUP(X102,#REF!,2,FALSE)</f>
        <v>#REF!</v>
      </c>
      <c r="AB102" s="174" t="e">
        <f t="shared" si="13"/>
        <v>#REF!</v>
      </c>
      <c r="AC102" s="174" t="e">
        <f t="shared" si="14"/>
        <v>#REF!</v>
      </c>
      <c r="AD102" s="175" t="e">
        <f>+#REF!+365*Y102</f>
        <v>#REF!</v>
      </c>
      <c r="AE102" s="176" t="e">
        <f t="shared" si="17"/>
        <v>#REF!</v>
      </c>
      <c r="AF102" s="170" t="e">
        <f>+VLOOKUP(CONCATENATE(TEXT(W102,"yyyy"),"-",TEXT(W102,"mm")),#REF!,2,0)</f>
        <v>#REF!</v>
      </c>
      <c r="AG102" s="177" t="e">
        <f>+(AC102*(1+'INFLAC PROYECTADA'!$B$8)^(AE102))/((1+DEMANDADO!AF102)^(AE102))</f>
        <v>#REF!</v>
      </c>
      <c r="AH102" s="169">
        <f>(0.2*VLOOKUP(D102,'%.'!$A$1:$B$4,2,FALSE))+(0.35*VLOOKUP(E102,'%.'!$A$1:$B$4,2,FALSE))+(0.1*VLOOKUP(F102,'%.'!$A$1:$B$4,2,FALSE))+(0.35*VLOOKUP(G102,'%.'!$A$1:$B$4,2,FALSE))</f>
        <v>0.82499999999999996</v>
      </c>
      <c r="AI102" s="128" t="str">
        <f t="shared" si="18"/>
        <v>ALTA</v>
      </c>
      <c r="AJ102" s="128" t="str">
        <f t="shared" si="19"/>
        <v>Provisión contable</v>
      </c>
      <c r="AK102" s="178">
        <f t="shared" si="20"/>
        <v>133126854</v>
      </c>
    </row>
    <row r="103" spans="1:37" ht="30" customHeight="1" x14ac:dyDescent="0.25">
      <c r="A103" s="115">
        <v>102</v>
      </c>
      <c r="B103" s="79" t="s">
        <v>518</v>
      </c>
      <c r="C103" s="85" t="s">
        <v>522</v>
      </c>
      <c r="D103" s="68" t="s">
        <v>1</v>
      </c>
      <c r="E103" s="68" t="s">
        <v>1</v>
      </c>
      <c r="F103" s="68" t="s">
        <v>48</v>
      </c>
      <c r="G103" s="121" t="s">
        <v>1</v>
      </c>
      <c r="H103" s="169">
        <f t="shared" si="11"/>
        <v>9.5000000000000001E-2</v>
      </c>
      <c r="I103" s="170" t="str">
        <f t="shared" si="12"/>
        <v>REMOTA</v>
      </c>
      <c r="J103" s="292">
        <v>6000000</v>
      </c>
      <c r="K103" s="197">
        <v>0</v>
      </c>
      <c r="L103" s="86" t="s">
        <v>139</v>
      </c>
      <c r="M103" s="188">
        <v>0</v>
      </c>
      <c r="N103" s="86" t="s">
        <v>731</v>
      </c>
      <c r="O103" s="86">
        <v>0</v>
      </c>
      <c r="P103" s="86" t="s">
        <v>22</v>
      </c>
      <c r="Q103" s="86" t="s">
        <v>155</v>
      </c>
      <c r="R103" s="86" t="s">
        <v>734</v>
      </c>
      <c r="S103" s="79">
        <v>41586</v>
      </c>
      <c r="T103" s="92">
        <v>90189</v>
      </c>
      <c r="U103" s="86" t="s">
        <v>76</v>
      </c>
      <c r="V103" s="86" t="s">
        <v>743</v>
      </c>
      <c r="W103" s="171">
        <v>44074</v>
      </c>
      <c r="X103" s="172" t="e">
        <f>+CONCATENATE(TEXT(#REF!,"yyyy"),"-",TEXT(#REF!,"mm"))</f>
        <v>#REF!</v>
      </c>
      <c r="Y103" s="173" t="str">
        <f t="shared" si="15"/>
        <v>10</v>
      </c>
      <c r="Z103" s="172" t="str">
        <f t="shared" si="16"/>
        <v>2020-07</v>
      </c>
      <c r="AA103" s="170" t="e">
        <f>+VLOOKUP(Z103,#REF!,2,FALSE)/VLOOKUP(X103,#REF!,2,FALSE)</f>
        <v>#REF!</v>
      </c>
      <c r="AB103" s="174" t="e">
        <f t="shared" si="13"/>
        <v>#REF!</v>
      </c>
      <c r="AC103" s="174" t="e">
        <f t="shared" si="14"/>
        <v>#REF!</v>
      </c>
      <c r="AD103" s="175" t="e">
        <f>+#REF!+365*Y103</f>
        <v>#REF!</v>
      </c>
      <c r="AE103" s="176" t="e">
        <f t="shared" si="17"/>
        <v>#REF!</v>
      </c>
      <c r="AF103" s="170" t="e">
        <f>+VLOOKUP(CONCATENATE(TEXT(W103,"yyyy"),"-",TEXT(W103,"mm")),#REF!,2,0)</f>
        <v>#REF!</v>
      </c>
      <c r="AG103" s="177" t="e">
        <f>+(AC103*(1+'INFLAC PROYECTADA'!$B$8)^(AE103))/((1+DEMANDADO!AF103)^(AE103))</f>
        <v>#REF!</v>
      </c>
      <c r="AH103" s="169">
        <f>(0.2*VLOOKUP(D103,'%.'!$A$1:$B$4,2,FALSE))+(0.35*VLOOKUP(E103,'%.'!$A$1:$B$4,2,FALSE))+(0.1*VLOOKUP(F103,'%.'!$A$1:$B$4,2,FALSE))+(0.35*VLOOKUP(G103,'%.'!$A$1:$B$4,2,FALSE))</f>
        <v>9.5000000000000001E-2</v>
      </c>
      <c r="AI103" s="128" t="str">
        <f t="shared" si="18"/>
        <v>REMOTA</v>
      </c>
      <c r="AJ103" s="128" t="str">
        <f t="shared" si="19"/>
        <v>No se registra</v>
      </c>
      <c r="AK103" s="178">
        <f t="shared" si="20"/>
        <v>0</v>
      </c>
    </row>
    <row r="104" spans="1:37" ht="30" customHeight="1" x14ac:dyDescent="0.25">
      <c r="A104" s="115">
        <v>103</v>
      </c>
      <c r="B104" s="79" t="s">
        <v>523</v>
      </c>
      <c r="C104" s="85" t="s">
        <v>524</v>
      </c>
      <c r="D104" s="68" t="s">
        <v>1</v>
      </c>
      <c r="E104" s="68" t="s">
        <v>1</v>
      </c>
      <c r="F104" s="68" t="s">
        <v>48</v>
      </c>
      <c r="G104" s="121" t="s">
        <v>48</v>
      </c>
      <c r="H104" s="169">
        <f t="shared" si="11"/>
        <v>0.2525</v>
      </c>
      <c r="I104" s="170" t="str">
        <f t="shared" si="12"/>
        <v>MEDIA</v>
      </c>
      <c r="J104" s="292">
        <v>232904277</v>
      </c>
      <c r="K104" s="197">
        <v>0.3</v>
      </c>
      <c r="L104" s="86" t="s">
        <v>136</v>
      </c>
      <c r="M104" s="188">
        <v>0</v>
      </c>
      <c r="N104" s="86" t="s">
        <v>731</v>
      </c>
      <c r="O104" s="86">
        <v>0</v>
      </c>
      <c r="P104" s="86" t="s">
        <v>742</v>
      </c>
      <c r="Q104" s="86" t="s">
        <v>155</v>
      </c>
      <c r="R104" s="86" t="s">
        <v>734</v>
      </c>
      <c r="S104" s="79">
        <v>41586</v>
      </c>
      <c r="T104" s="92">
        <v>90189</v>
      </c>
      <c r="U104" s="86" t="s">
        <v>178</v>
      </c>
      <c r="V104" s="86"/>
      <c r="W104" s="171">
        <v>44074</v>
      </c>
      <c r="X104" s="172" t="e">
        <f>+CONCATENATE(TEXT(#REF!,"yyyy"),"-",TEXT(#REF!,"mm"))</f>
        <v>#REF!</v>
      </c>
      <c r="Y104" s="173" t="str">
        <f t="shared" si="15"/>
        <v>12</v>
      </c>
      <c r="Z104" s="172" t="str">
        <f t="shared" si="16"/>
        <v>2020-07</v>
      </c>
      <c r="AA104" s="170" t="e">
        <f>+VLOOKUP(Z104,#REF!,2,FALSE)/VLOOKUP(X104,#REF!,2,FALSE)</f>
        <v>#REF!</v>
      </c>
      <c r="AB104" s="174" t="e">
        <f t="shared" si="13"/>
        <v>#REF!</v>
      </c>
      <c r="AC104" s="174" t="e">
        <f t="shared" si="14"/>
        <v>#REF!</v>
      </c>
      <c r="AD104" s="175" t="e">
        <f>+#REF!+365*Y104</f>
        <v>#REF!</v>
      </c>
      <c r="AE104" s="176" t="e">
        <f t="shared" si="17"/>
        <v>#REF!</v>
      </c>
      <c r="AF104" s="170" t="e">
        <f>+VLOOKUP(CONCATENATE(TEXT(W104,"yyyy"),"-",TEXT(W104,"mm")),#REF!,2,0)</f>
        <v>#REF!</v>
      </c>
      <c r="AG104" s="177" t="e">
        <f>+(AC104*(1+'INFLAC PROYECTADA'!$B$8)^(AE104))/((1+DEMANDADO!AF104)^(AE104))</f>
        <v>#REF!</v>
      </c>
      <c r="AH104" s="169">
        <f>(0.2*VLOOKUP(D104,'%.'!$A$1:$B$4,2,FALSE))+(0.35*VLOOKUP(E104,'%.'!$A$1:$B$4,2,FALSE))+(0.1*VLOOKUP(F104,'%.'!$A$1:$B$4,2,FALSE))+(0.35*VLOOKUP(G104,'%.'!$A$1:$B$4,2,FALSE))</f>
        <v>0.2525</v>
      </c>
      <c r="AI104" s="128" t="str">
        <f t="shared" si="18"/>
        <v>MEDIA</v>
      </c>
      <c r="AJ104" s="128" t="str">
        <f t="shared" si="19"/>
        <v>Cuentas de Orden</v>
      </c>
      <c r="AK104" s="178" t="e">
        <f t="shared" si="20"/>
        <v>#REF!</v>
      </c>
    </row>
    <row r="105" spans="1:37" ht="30" customHeight="1" x14ac:dyDescent="0.25">
      <c r="A105" s="115">
        <v>104</v>
      </c>
      <c r="B105" s="79" t="s">
        <v>525</v>
      </c>
      <c r="C105" s="85" t="s">
        <v>526</v>
      </c>
      <c r="D105" s="68" t="s">
        <v>48</v>
      </c>
      <c r="E105" s="68" t="s">
        <v>1</v>
      </c>
      <c r="F105" s="68" t="s">
        <v>1</v>
      </c>
      <c r="G105" s="121" t="s">
        <v>1</v>
      </c>
      <c r="H105" s="169">
        <f t="shared" si="11"/>
        <v>0.14000000000000001</v>
      </c>
      <c r="I105" s="170" t="str">
        <f t="shared" si="12"/>
        <v>BAJA</v>
      </c>
      <c r="J105" s="292">
        <v>35865081531</v>
      </c>
      <c r="K105" s="197">
        <v>0.05</v>
      </c>
      <c r="L105" s="86" t="s">
        <v>133</v>
      </c>
      <c r="M105" s="188">
        <v>0</v>
      </c>
      <c r="N105" s="86" t="s">
        <v>731</v>
      </c>
      <c r="O105" s="86">
        <v>0</v>
      </c>
      <c r="P105" s="86" t="s">
        <v>742</v>
      </c>
      <c r="Q105" s="86" t="s">
        <v>155</v>
      </c>
      <c r="R105" s="86" t="s">
        <v>734</v>
      </c>
      <c r="S105" s="79">
        <v>41586</v>
      </c>
      <c r="T105" s="92">
        <v>90189</v>
      </c>
      <c r="U105" s="86" t="s">
        <v>170</v>
      </c>
      <c r="V105" s="86" t="s">
        <v>744</v>
      </c>
      <c r="W105" s="171">
        <v>44074</v>
      </c>
      <c r="X105" s="172" t="e">
        <f>+CONCATENATE(TEXT(#REF!,"yyyy"),"-",TEXT(#REF!,"mm"))</f>
        <v>#REF!</v>
      </c>
      <c r="Y105" s="173" t="str">
        <f t="shared" si="15"/>
        <v>12</v>
      </c>
      <c r="Z105" s="172" t="str">
        <f t="shared" si="16"/>
        <v>2020-07</v>
      </c>
      <c r="AA105" s="170" t="e">
        <f>+VLOOKUP(Z105,#REF!,2,FALSE)/VLOOKUP(X105,#REF!,2,FALSE)</f>
        <v>#REF!</v>
      </c>
      <c r="AB105" s="174" t="e">
        <f t="shared" si="13"/>
        <v>#REF!</v>
      </c>
      <c r="AC105" s="174" t="e">
        <f t="shared" si="14"/>
        <v>#REF!</v>
      </c>
      <c r="AD105" s="175" t="e">
        <f>+#REF!+365*Y105</f>
        <v>#REF!</v>
      </c>
      <c r="AE105" s="176" t="e">
        <f t="shared" si="17"/>
        <v>#REF!</v>
      </c>
      <c r="AF105" s="170" t="e">
        <f>+VLOOKUP(CONCATENATE(TEXT(W105,"yyyy"),"-",TEXT(W105,"mm")),#REF!,2,0)</f>
        <v>#REF!</v>
      </c>
      <c r="AG105" s="177" t="e">
        <f>+(AC105*(1+'INFLAC PROYECTADA'!$B$8)^(AE105))/((1+DEMANDADO!AF105)^(AE105))</f>
        <v>#REF!</v>
      </c>
      <c r="AH105" s="169">
        <f>(0.2*VLOOKUP(D105,'%.'!$A$1:$B$4,2,FALSE))+(0.35*VLOOKUP(E105,'%.'!$A$1:$B$4,2,FALSE))+(0.1*VLOOKUP(F105,'%.'!$A$1:$B$4,2,FALSE))+(0.35*VLOOKUP(G105,'%.'!$A$1:$B$4,2,FALSE))</f>
        <v>0.14000000000000001</v>
      </c>
      <c r="AI105" s="128" t="str">
        <f t="shared" si="18"/>
        <v>BAJA</v>
      </c>
      <c r="AJ105" s="128" t="str">
        <f t="shared" si="19"/>
        <v>Cuentas de Orden</v>
      </c>
      <c r="AK105" s="178" t="e">
        <f t="shared" si="20"/>
        <v>#REF!</v>
      </c>
    </row>
    <row r="106" spans="1:37" ht="30" customHeight="1" x14ac:dyDescent="0.25">
      <c r="A106" s="115">
        <v>105</v>
      </c>
      <c r="B106" s="79" t="s">
        <v>527</v>
      </c>
      <c r="C106" s="85" t="s">
        <v>528</v>
      </c>
      <c r="D106" s="68" t="s">
        <v>1</v>
      </c>
      <c r="E106" s="68" t="s">
        <v>1</v>
      </c>
      <c r="F106" s="68" t="s">
        <v>1</v>
      </c>
      <c r="G106" s="121" t="s">
        <v>1</v>
      </c>
      <c r="H106" s="169">
        <f t="shared" si="11"/>
        <v>0.05</v>
      </c>
      <c r="I106" s="170" t="str">
        <f t="shared" si="12"/>
        <v>REMOTA</v>
      </c>
      <c r="J106" s="292">
        <v>10210448920</v>
      </c>
      <c r="K106" s="197">
        <v>0</v>
      </c>
      <c r="L106" s="86" t="s">
        <v>133</v>
      </c>
      <c r="M106" s="188">
        <v>0</v>
      </c>
      <c r="N106" s="86" t="s">
        <v>731</v>
      </c>
      <c r="O106" s="86">
        <v>0</v>
      </c>
      <c r="P106" s="86" t="s">
        <v>745</v>
      </c>
      <c r="Q106" s="86" t="s">
        <v>155</v>
      </c>
      <c r="R106" s="86" t="s">
        <v>734</v>
      </c>
      <c r="S106" s="79">
        <v>41586</v>
      </c>
      <c r="T106" s="92">
        <v>90189</v>
      </c>
      <c r="U106" s="86" t="s">
        <v>170</v>
      </c>
      <c r="V106" s="86"/>
      <c r="W106" s="171">
        <v>44074</v>
      </c>
      <c r="X106" s="172" t="e">
        <f>+CONCATENATE(TEXT(#REF!,"yyyy"),"-",TEXT(#REF!,"mm"))</f>
        <v>#REF!</v>
      </c>
      <c r="Y106" s="173" t="str">
        <f t="shared" si="15"/>
        <v>9</v>
      </c>
      <c r="Z106" s="172" t="str">
        <f t="shared" si="16"/>
        <v>2020-07</v>
      </c>
      <c r="AA106" s="170" t="e">
        <f>+VLOOKUP(Z106,#REF!,2,FALSE)/VLOOKUP(X106,#REF!,2,FALSE)</f>
        <v>#REF!</v>
      </c>
      <c r="AB106" s="174" t="e">
        <f t="shared" si="13"/>
        <v>#REF!</v>
      </c>
      <c r="AC106" s="174" t="e">
        <f t="shared" si="14"/>
        <v>#REF!</v>
      </c>
      <c r="AD106" s="175" t="e">
        <f>+#REF!+365*Y106</f>
        <v>#REF!</v>
      </c>
      <c r="AE106" s="176" t="e">
        <f t="shared" si="17"/>
        <v>#REF!</v>
      </c>
      <c r="AF106" s="170" t="e">
        <f>+VLOOKUP(CONCATENATE(TEXT(W106,"yyyy"),"-",TEXT(W106,"mm")),#REF!,2,0)</f>
        <v>#REF!</v>
      </c>
      <c r="AG106" s="177" t="e">
        <f>+(AC106*(1+'INFLAC PROYECTADA'!$B$8)^(AE106))/((1+DEMANDADO!AF106)^(AE106))</f>
        <v>#REF!</v>
      </c>
      <c r="AH106" s="169">
        <f>(0.2*VLOOKUP(D106,'%.'!$A$1:$B$4,2,FALSE))+(0.35*VLOOKUP(E106,'%.'!$A$1:$B$4,2,FALSE))+(0.1*VLOOKUP(F106,'%.'!$A$1:$B$4,2,FALSE))+(0.35*VLOOKUP(G106,'%.'!$A$1:$B$4,2,FALSE))</f>
        <v>0.05</v>
      </c>
      <c r="AI106" s="128" t="str">
        <f t="shared" si="18"/>
        <v>REMOTA</v>
      </c>
      <c r="AJ106" s="128" t="str">
        <f t="shared" si="19"/>
        <v>No se registra</v>
      </c>
      <c r="AK106" s="178">
        <f t="shared" si="20"/>
        <v>0</v>
      </c>
    </row>
    <row r="107" spans="1:37" ht="30" customHeight="1" x14ac:dyDescent="0.25">
      <c r="A107" s="115">
        <v>106</v>
      </c>
      <c r="B107" s="79" t="s">
        <v>529</v>
      </c>
      <c r="C107" s="85" t="s">
        <v>530</v>
      </c>
      <c r="D107" s="68" t="s">
        <v>1</v>
      </c>
      <c r="E107" s="68" t="s">
        <v>1</v>
      </c>
      <c r="F107" s="68" t="s">
        <v>1</v>
      </c>
      <c r="G107" s="121" t="s">
        <v>1</v>
      </c>
      <c r="H107" s="169">
        <f t="shared" si="11"/>
        <v>0.05</v>
      </c>
      <c r="I107" s="170" t="str">
        <f t="shared" si="12"/>
        <v>REMOTA</v>
      </c>
      <c r="J107" s="292">
        <v>1036276652</v>
      </c>
      <c r="K107" s="197">
        <v>0</v>
      </c>
      <c r="L107" s="86" t="s">
        <v>139</v>
      </c>
      <c r="M107" s="188">
        <v>0</v>
      </c>
      <c r="N107" s="86" t="s">
        <v>731</v>
      </c>
      <c r="O107" s="86">
        <v>0</v>
      </c>
      <c r="P107" s="86" t="s">
        <v>22</v>
      </c>
      <c r="Q107" s="86" t="s">
        <v>155</v>
      </c>
      <c r="R107" s="86" t="s">
        <v>734</v>
      </c>
      <c r="S107" s="79">
        <v>41586</v>
      </c>
      <c r="T107" s="92">
        <v>90189</v>
      </c>
      <c r="U107" s="86" t="s">
        <v>21</v>
      </c>
      <c r="V107" s="86"/>
      <c r="W107" s="171">
        <v>44074</v>
      </c>
      <c r="X107" s="172" t="e">
        <f>+CONCATENATE(TEXT(#REF!,"yyyy"),"-",TEXT(#REF!,"mm"))</f>
        <v>#REF!</v>
      </c>
      <c r="Y107" s="173" t="str">
        <f t="shared" si="15"/>
        <v>10</v>
      </c>
      <c r="Z107" s="172" t="str">
        <f t="shared" si="16"/>
        <v>2020-07</v>
      </c>
      <c r="AA107" s="170" t="e">
        <f>+VLOOKUP(Z107,#REF!,2,FALSE)/VLOOKUP(X107,#REF!,2,FALSE)</f>
        <v>#REF!</v>
      </c>
      <c r="AB107" s="174" t="e">
        <f t="shared" si="13"/>
        <v>#REF!</v>
      </c>
      <c r="AC107" s="174" t="e">
        <f t="shared" si="14"/>
        <v>#REF!</v>
      </c>
      <c r="AD107" s="175" t="e">
        <f>+#REF!+365*Y107</f>
        <v>#REF!</v>
      </c>
      <c r="AE107" s="176" t="e">
        <f t="shared" si="17"/>
        <v>#REF!</v>
      </c>
      <c r="AF107" s="170" t="e">
        <f>+VLOOKUP(CONCATENATE(TEXT(W107,"yyyy"),"-",TEXT(W107,"mm")),#REF!,2,0)</f>
        <v>#REF!</v>
      </c>
      <c r="AG107" s="177" t="e">
        <f>+(AC107*(1+'INFLAC PROYECTADA'!$B$8)^(AE107))/((1+DEMANDADO!AF107)^(AE107))</f>
        <v>#REF!</v>
      </c>
      <c r="AH107" s="169">
        <f>(0.2*VLOOKUP(D107,'%.'!$A$1:$B$4,2,FALSE))+(0.35*VLOOKUP(E107,'%.'!$A$1:$B$4,2,FALSE))+(0.1*VLOOKUP(F107,'%.'!$A$1:$B$4,2,FALSE))+(0.35*VLOOKUP(G107,'%.'!$A$1:$B$4,2,FALSE))</f>
        <v>0.05</v>
      </c>
      <c r="AI107" s="128" t="str">
        <f t="shared" si="18"/>
        <v>REMOTA</v>
      </c>
      <c r="AJ107" s="128" t="str">
        <f t="shared" si="19"/>
        <v>No se registra</v>
      </c>
      <c r="AK107" s="178">
        <f t="shared" si="20"/>
        <v>0</v>
      </c>
    </row>
    <row r="108" spans="1:37" ht="30" customHeight="1" x14ac:dyDescent="0.25">
      <c r="A108" s="115">
        <v>107</v>
      </c>
      <c r="B108" s="79" t="s">
        <v>313</v>
      </c>
      <c r="C108" s="85" t="s">
        <v>531</v>
      </c>
      <c r="D108" s="68" t="s">
        <v>1</v>
      </c>
      <c r="E108" s="68" t="s">
        <v>1</v>
      </c>
      <c r="F108" s="68" t="s">
        <v>1</v>
      </c>
      <c r="G108" s="121" t="s">
        <v>1</v>
      </c>
      <c r="H108" s="169">
        <f t="shared" si="11"/>
        <v>0.05</v>
      </c>
      <c r="I108" s="170" t="str">
        <f t="shared" si="12"/>
        <v>REMOTA</v>
      </c>
      <c r="J108" s="292">
        <v>40000000</v>
      </c>
      <c r="K108" s="197">
        <v>0</v>
      </c>
      <c r="L108" s="86" t="s">
        <v>133</v>
      </c>
      <c r="M108" s="188">
        <v>0</v>
      </c>
      <c r="N108" s="86" t="s">
        <v>731</v>
      </c>
      <c r="O108" s="86">
        <v>0</v>
      </c>
      <c r="P108" s="86" t="s">
        <v>746</v>
      </c>
      <c r="Q108" s="86" t="s">
        <v>155</v>
      </c>
      <c r="R108" s="86" t="s">
        <v>734</v>
      </c>
      <c r="S108" s="79">
        <v>41586</v>
      </c>
      <c r="T108" s="92">
        <v>90189</v>
      </c>
      <c r="U108" s="86" t="s">
        <v>76</v>
      </c>
      <c r="V108" s="86" t="s">
        <v>747</v>
      </c>
      <c r="W108" s="171">
        <v>44074</v>
      </c>
      <c r="X108" s="172" t="e">
        <f>+CONCATENATE(TEXT(#REF!,"yyyy"),"-",TEXT(#REF!,"mm"))</f>
        <v>#REF!</v>
      </c>
      <c r="Y108" s="173" t="str">
        <f t="shared" si="15"/>
        <v>13</v>
      </c>
      <c r="Z108" s="172" t="str">
        <f t="shared" si="16"/>
        <v>2020-07</v>
      </c>
      <c r="AA108" s="170" t="e">
        <f>+VLOOKUP(Z108,#REF!,2,FALSE)/VLOOKUP(X108,#REF!,2,FALSE)</f>
        <v>#REF!</v>
      </c>
      <c r="AB108" s="174" t="e">
        <f t="shared" si="13"/>
        <v>#REF!</v>
      </c>
      <c r="AC108" s="174" t="e">
        <f t="shared" si="14"/>
        <v>#REF!</v>
      </c>
      <c r="AD108" s="175" t="e">
        <f>+#REF!+365*Y108</f>
        <v>#REF!</v>
      </c>
      <c r="AE108" s="176" t="e">
        <f t="shared" si="17"/>
        <v>#REF!</v>
      </c>
      <c r="AF108" s="170" t="e">
        <f>+VLOOKUP(CONCATENATE(TEXT(W108,"yyyy"),"-",TEXT(W108,"mm")),#REF!,2,0)</f>
        <v>#REF!</v>
      </c>
      <c r="AG108" s="177" t="e">
        <f>+(AC108*(1+'INFLAC PROYECTADA'!$B$8)^(AE108))/((1+DEMANDADO!AF108)^(AE108))</f>
        <v>#REF!</v>
      </c>
      <c r="AH108" s="169">
        <f>(0.2*VLOOKUP(D108,'%.'!$A$1:$B$4,2,FALSE))+(0.35*VLOOKUP(E108,'%.'!$A$1:$B$4,2,FALSE))+(0.1*VLOOKUP(F108,'%.'!$A$1:$B$4,2,FALSE))+(0.35*VLOOKUP(G108,'%.'!$A$1:$B$4,2,FALSE))</f>
        <v>0.05</v>
      </c>
      <c r="AI108" s="128" t="str">
        <f t="shared" si="18"/>
        <v>REMOTA</v>
      </c>
      <c r="AJ108" s="128" t="str">
        <f t="shared" si="19"/>
        <v>No se registra</v>
      </c>
      <c r="AK108" s="178">
        <f t="shared" si="20"/>
        <v>0</v>
      </c>
    </row>
    <row r="109" spans="1:37" ht="30" customHeight="1" x14ac:dyDescent="0.25">
      <c r="A109" s="115">
        <v>108</v>
      </c>
      <c r="B109" s="79" t="s">
        <v>532</v>
      </c>
      <c r="C109" s="85" t="s">
        <v>533</v>
      </c>
      <c r="D109" s="68" t="s">
        <v>1</v>
      </c>
      <c r="E109" s="68" t="s">
        <v>1</v>
      </c>
      <c r="F109" s="68" t="s">
        <v>1</v>
      </c>
      <c r="G109" s="121" t="s">
        <v>1</v>
      </c>
      <c r="H109" s="169">
        <f t="shared" si="11"/>
        <v>0.05</v>
      </c>
      <c r="I109" s="170" t="str">
        <f t="shared" si="12"/>
        <v>REMOTA</v>
      </c>
      <c r="J109" s="292">
        <v>2475900000</v>
      </c>
      <c r="K109" s="197">
        <v>0</v>
      </c>
      <c r="L109" s="86" t="s">
        <v>133</v>
      </c>
      <c r="M109" s="188">
        <v>0</v>
      </c>
      <c r="N109" s="86" t="s">
        <v>731</v>
      </c>
      <c r="O109" s="86">
        <v>0</v>
      </c>
      <c r="P109" s="86" t="s">
        <v>745</v>
      </c>
      <c r="Q109" s="86" t="s">
        <v>155</v>
      </c>
      <c r="R109" s="86" t="s">
        <v>734</v>
      </c>
      <c r="S109" s="79">
        <v>41586</v>
      </c>
      <c r="T109" s="92">
        <v>90189</v>
      </c>
      <c r="U109" s="86" t="s">
        <v>177</v>
      </c>
      <c r="V109" s="86" t="s">
        <v>748</v>
      </c>
      <c r="W109" s="171">
        <v>44074</v>
      </c>
      <c r="X109" s="172" t="e">
        <f>+CONCATENATE(TEXT(#REF!,"yyyy"),"-",TEXT(#REF!,"mm"))</f>
        <v>#REF!</v>
      </c>
      <c r="Y109" s="173" t="str">
        <f t="shared" si="15"/>
        <v>9</v>
      </c>
      <c r="Z109" s="172" t="str">
        <f t="shared" si="16"/>
        <v>2020-07</v>
      </c>
      <c r="AA109" s="170" t="e">
        <f>+VLOOKUP(Z109,#REF!,2,FALSE)/VLOOKUP(X109,#REF!,2,FALSE)</f>
        <v>#REF!</v>
      </c>
      <c r="AB109" s="174" t="e">
        <f t="shared" si="13"/>
        <v>#REF!</v>
      </c>
      <c r="AC109" s="174" t="e">
        <f t="shared" si="14"/>
        <v>#REF!</v>
      </c>
      <c r="AD109" s="175" t="e">
        <f>+#REF!+365*Y109</f>
        <v>#REF!</v>
      </c>
      <c r="AE109" s="176" t="e">
        <f t="shared" si="17"/>
        <v>#REF!</v>
      </c>
      <c r="AF109" s="170" t="e">
        <f>+VLOOKUP(CONCATENATE(TEXT(W109,"yyyy"),"-",TEXT(W109,"mm")),#REF!,2,0)</f>
        <v>#REF!</v>
      </c>
      <c r="AG109" s="177" t="e">
        <f>+(AC109*(1+'INFLAC PROYECTADA'!$B$8)^(AE109))/((1+DEMANDADO!AF109)^(AE109))</f>
        <v>#REF!</v>
      </c>
      <c r="AH109" s="169">
        <f>(0.2*VLOOKUP(D109,'%.'!$A$1:$B$4,2,FALSE))+(0.35*VLOOKUP(E109,'%.'!$A$1:$B$4,2,FALSE))+(0.1*VLOOKUP(F109,'%.'!$A$1:$B$4,2,FALSE))+(0.35*VLOOKUP(G109,'%.'!$A$1:$B$4,2,FALSE))</f>
        <v>0.05</v>
      </c>
      <c r="AI109" s="128" t="str">
        <f t="shared" si="18"/>
        <v>REMOTA</v>
      </c>
      <c r="AJ109" s="128" t="str">
        <f t="shared" si="19"/>
        <v>No se registra</v>
      </c>
      <c r="AK109" s="178">
        <f t="shared" si="20"/>
        <v>0</v>
      </c>
    </row>
    <row r="110" spans="1:37" ht="30" customHeight="1" x14ac:dyDescent="0.25">
      <c r="A110" s="115">
        <v>109</v>
      </c>
      <c r="B110" s="79" t="s">
        <v>534</v>
      </c>
      <c r="C110" s="85" t="s">
        <v>535</v>
      </c>
      <c r="D110" s="68" t="s">
        <v>1</v>
      </c>
      <c r="E110" s="68" t="s">
        <v>1</v>
      </c>
      <c r="F110" s="68" t="s">
        <v>1</v>
      </c>
      <c r="G110" s="121" t="s">
        <v>1</v>
      </c>
      <c r="H110" s="169">
        <f t="shared" si="11"/>
        <v>0.05</v>
      </c>
      <c r="I110" s="170" t="str">
        <f t="shared" si="12"/>
        <v>REMOTA</v>
      </c>
      <c r="J110" s="292">
        <v>14000000</v>
      </c>
      <c r="K110" s="197">
        <v>0</v>
      </c>
      <c r="L110" s="86" t="s">
        <v>133</v>
      </c>
      <c r="M110" s="188">
        <v>0</v>
      </c>
      <c r="N110" s="86" t="s">
        <v>731</v>
      </c>
      <c r="O110" s="86">
        <v>0</v>
      </c>
      <c r="P110" s="86" t="s">
        <v>22</v>
      </c>
      <c r="Q110" s="86" t="s">
        <v>155</v>
      </c>
      <c r="R110" s="86" t="s">
        <v>734</v>
      </c>
      <c r="S110" s="79">
        <v>41586</v>
      </c>
      <c r="T110" s="92">
        <v>90189</v>
      </c>
      <c r="U110" s="86" t="s">
        <v>170</v>
      </c>
      <c r="V110" s="86"/>
      <c r="W110" s="171">
        <v>44074</v>
      </c>
      <c r="X110" s="172" t="e">
        <f>+CONCATENATE(TEXT(#REF!,"yyyy"),"-",TEXT(#REF!,"mm"))</f>
        <v>#REF!</v>
      </c>
      <c r="Y110" s="173" t="str">
        <f t="shared" si="15"/>
        <v>10</v>
      </c>
      <c r="Z110" s="172" t="str">
        <f t="shared" si="16"/>
        <v>2020-07</v>
      </c>
      <c r="AA110" s="170" t="e">
        <f>+VLOOKUP(Z110,#REF!,2,FALSE)/VLOOKUP(X110,#REF!,2,FALSE)</f>
        <v>#REF!</v>
      </c>
      <c r="AB110" s="174" t="e">
        <f t="shared" si="13"/>
        <v>#REF!</v>
      </c>
      <c r="AC110" s="174" t="e">
        <f t="shared" si="14"/>
        <v>#REF!</v>
      </c>
      <c r="AD110" s="175" t="e">
        <f>+#REF!+365*Y110</f>
        <v>#REF!</v>
      </c>
      <c r="AE110" s="176" t="e">
        <f t="shared" si="17"/>
        <v>#REF!</v>
      </c>
      <c r="AF110" s="170" t="e">
        <f>+VLOOKUP(CONCATENATE(TEXT(W110,"yyyy"),"-",TEXT(W110,"mm")),#REF!,2,0)</f>
        <v>#REF!</v>
      </c>
      <c r="AG110" s="177" t="e">
        <f>+(AC110*(1+'INFLAC PROYECTADA'!$B$8)^(AE110))/((1+DEMANDADO!AF110)^(AE110))</f>
        <v>#REF!</v>
      </c>
      <c r="AH110" s="169">
        <f>(0.2*VLOOKUP(D110,'%.'!$A$1:$B$4,2,FALSE))+(0.35*VLOOKUP(E110,'%.'!$A$1:$B$4,2,FALSE))+(0.1*VLOOKUP(F110,'%.'!$A$1:$B$4,2,FALSE))+(0.35*VLOOKUP(G110,'%.'!$A$1:$B$4,2,FALSE))</f>
        <v>0.05</v>
      </c>
      <c r="AI110" s="128" t="str">
        <f t="shared" si="18"/>
        <v>REMOTA</v>
      </c>
      <c r="AJ110" s="128" t="str">
        <f t="shared" si="19"/>
        <v>No se registra</v>
      </c>
      <c r="AK110" s="178">
        <f t="shared" si="20"/>
        <v>0</v>
      </c>
    </row>
    <row r="111" spans="1:37" ht="30" customHeight="1" x14ac:dyDescent="0.25">
      <c r="A111" s="115">
        <v>110</v>
      </c>
      <c r="B111" s="79" t="s">
        <v>536</v>
      </c>
      <c r="C111" s="85" t="s">
        <v>537</v>
      </c>
      <c r="D111" s="68" t="s">
        <v>1</v>
      </c>
      <c r="E111" s="68" t="s">
        <v>1</v>
      </c>
      <c r="F111" s="68" t="s">
        <v>1</v>
      </c>
      <c r="G111" s="121" t="s">
        <v>1</v>
      </c>
      <c r="H111" s="169">
        <f t="shared" si="11"/>
        <v>0.05</v>
      </c>
      <c r="I111" s="170" t="str">
        <f t="shared" si="12"/>
        <v>REMOTA</v>
      </c>
      <c r="J111" s="292">
        <v>15478250</v>
      </c>
      <c r="K111" s="197">
        <v>0</v>
      </c>
      <c r="L111" s="86" t="s">
        <v>133</v>
      </c>
      <c r="M111" s="188">
        <v>0</v>
      </c>
      <c r="N111" s="86" t="s">
        <v>731</v>
      </c>
      <c r="O111" s="86">
        <v>0</v>
      </c>
      <c r="P111" s="86" t="s">
        <v>465</v>
      </c>
      <c r="Q111" s="86" t="s">
        <v>155</v>
      </c>
      <c r="R111" s="86" t="s">
        <v>734</v>
      </c>
      <c r="S111" s="79">
        <v>41586</v>
      </c>
      <c r="T111" s="92">
        <v>90189</v>
      </c>
      <c r="U111" s="86" t="s">
        <v>76</v>
      </c>
      <c r="V111" s="86" t="s">
        <v>749</v>
      </c>
      <c r="W111" s="171">
        <v>44074</v>
      </c>
      <c r="X111" s="172" t="e">
        <f>+CONCATENATE(TEXT(#REF!,"yyyy"),"-",TEXT(#REF!,"mm"))</f>
        <v>#REF!</v>
      </c>
      <c r="Y111" s="173" t="str">
        <f t="shared" si="15"/>
        <v>8</v>
      </c>
      <c r="Z111" s="172" t="str">
        <f t="shared" si="16"/>
        <v>2020-07</v>
      </c>
      <c r="AA111" s="170" t="e">
        <f>+VLOOKUP(Z111,#REF!,2,FALSE)/VLOOKUP(X111,#REF!,2,FALSE)</f>
        <v>#REF!</v>
      </c>
      <c r="AB111" s="174" t="e">
        <f t="shared" si="13"/>
        <v>#REF!</v>
      </c>
      <c r="AC111" s="174" t="e">
        <f t="shared" si="14"/>
        <v>#REF!</v>
      </c>
      <c r="AD111" s="175" t="e">
        <f>+#REF!+365*Y111</f>
        <v>#REF!</v>
      </c>
      <c r="AE111" s="176" t="e">
        <f t="shared" si="17"/>
        <v>#REF!</v>
      </c>
      <c r="AF111" s="170" t="e">
        <f>+VLOOKUP(CONCATENATE(TEXT(W111,"yyyy"),"-",TEXT(W111,"mm")),#REF!,2,0)</f>
        <v>#REF!</v>
      </c>
      <c r="AG111" s="177" t="e">
        <f>+(AC111*(1+'INFLAC PROYECTADA'!$B$8)^(AE111))/((1+DEMANDADO!AF111)^(AE111))</f>
        <v>#REF!</v>
      </c>
      <c r="AH111" s="169">
        <f>(0.2*VLOOKUP(D111,'%.'!$A$1:$B$4,2,FALSE))+(0.35*VLOOKUP(E111,'%.'!$A$1:$B$4,2,FALSE))+(0.1*VLOOKUP(F111,'%.'!$A$1:$B$4,2,FALSE))+(0.35*VLOOKUP(G111,'%.'!$A$1:$B$4,2,FALSE))</f>
        <v>0.05</v>
      </c>
      <c r="AI111" s="128" t="str">
        <f t="shared" si="18"/>
        <v>REMOTA</v>
      </c>
      <c r="AJ111" s="128" t="str">
        <f t="shared" si="19"/>
        <v>No se registra</v>
      </c>
      <c r="AK111" s="178">
        <f t="shared" si="20"/>
        <v>0</v>
      </c>
    </row>
    <row r="112" spans="1:37" ht="30" customHeight="1" x14ac:dyDescent="0.25">
      <c r="A112" s="115">
        <v>111</v>
      </c>
      <c r="B112" s="79" t="s">
        <v>538</v>
      </c>
      <c r="C112" s="85" t="s">
        <v>539</v>
      </c>
      <c r="D112" s="68" t="s">
        <v>1</v>
      </c>
      <c r="E112" s="68" t="s">
        <v>1</v>
      </c>
      <c r="F112" s="68" t="s">
        <v>1</v>
      </c>
      <c r="G112" s="121" t="s">
        <v>1</v>
      </c>
      <c r="H112" s="169">
        <f t="shared" si="11"/>
        <v>0.05</v>
      </c>
      <c r="I112" s="170" t="str">
        <f t="shared" si="12"/>
        <v>REMOTA</v>
      </c>
      <c r="J112" s="292">
        <v>17374367</v>
      </c>
      <c r="K112" s="197">
        <v>0</v>
      </c>
      <c r="L112" s="86" t="s">
        <v>133</v>
      </c>
      <c r="M112" s="188">
        <v>0</v>
      </c>
      <c r="N112" s="86" t="s">
        <v>731</v>
      </c>
      <c r="O112" s="86">
        <v>0</v>
      </c>
      <c r="P112" s="86" t="s">
        <v>465</v>
      </c>
      <c r="Q112" s="86" t="s">
        <v>155</v>
      </c>
      <c r="R112" s="86" t="s">
        <v>734</v>
      </c>
      <c r="S112" s="79">
        <v>41586</v>
      </c>
      <c r="T112" s="92">
        <v>90189</v>
      </c>
      <c r="U112" s="86" t="s">
        <v>171</v>
      </c>
      <c r="V112" s="86"/>
      <c r="W112" s="171">
        <v>44074</v>
      </c>
      <c r="X112" s="172" t="e">
        <f>+CONCATENATE(TEXT(#REF!,"yyyy"),"-",TEXT(#REF!,"mm"))</f>
        <v>#REF!</v>
      </c>
      <c r="Y112" s="173" t="str">
        <f t="shared" si="15"/>
        <v>8</v>
      </c>
      <c r="Z112" s="172" t="str">
        <f t="shared" si="16"/>
        <v>2020-07</v>
      </c>
      <c r="AA112" s="170" t="e">
        <f>+VLOOKUP(Z112,#REF!,2,FALSE)/VLOOKUP(X112,#REF!,2,FALSE)</f>
        <v>#REF!</v>
      </c>
      <c r="AB112" s="174" t="e">
        <f t="shared" si="13"/>
        <v>#REF!</v>
      </c>
      <c r="AC112" s="174" t="e">
        <f t="shared" si="14"/>
        <v>#REF!</v>
      </c>
      <c r="AD112" s="175" t="e">
        <f>+#REF!+365*Y112</f>
        <v>#REF!</v>
      </c>
      <c r="AE112" s="176" t="e">
        <f t="shared" si="17"/>
        <v>#REF!</v>
      </c>
      <c r="AF112" s="170" t="e">
        <f>+VLOOKUP(CONCATENATE(TEXT(W112,"yyyy"),"-",TEXT(W112,"mm")),#REF!,2,0)</f>
        <v>#REF!</v>
      </c>
      <c r="AG112" s="177" t="e">
        <f>+(AC112*(1+'INFLAC PROYECTADA'!$B$8)^(AE112))/((1+DEMANDADO!AF112)^(AE112))</f>
        <v>#REF!</v>
      </c>
      <c r="AH112" s="169">
        <f>(0.2*VLOOKUP(D112,'%.'!$A$1:$B$4,2,FALSE))+(0.35*VLOOKUP(E112,'%.'!$A$1:$B$4,2,FALSE))+(0.1*VLOOKUP(F112,'%.'!$A$1:$B$4,2,FALSE))+(0.35*VLOOKUP(G112,'%.'!$A$1:$B$4,2,FALSE))</f>
        <v>0.05</v>
      </c>
      <c r="AI112" s="128" t="str">
        <f t="shared" si="18"/>
        <v>REMOTA</v>
      </c>
      <c r="AJ112" s="128" t="str">
        <f t="shared" si="19"/>
        <v>No se registra</v>
      </c>
      <c r="AK112" s="178">
        <f t="shared" si="20"/>
        <v>0</v>
      </c>
    </row>
    <row r="113" spans="1:37" ht="30" customHeight="1" x14ac:dyDescent="0.25">
      <c r="A113" s="115">
        <v>112</v>
      </c>
      <c r="B113" s="79" t="s">
        <v>536</v>
      </c>
      <c r="C113" s="85" t="s">
        <v>540</v>
      </c>
      <c r="D113" s="68" t="s">
        <v>1</v>
      </c>
      <c r="E113" s="68" t="s">
        <v>1</v>
      </c>
      <c r="F113" s="68" t="s">
        <v>1</v>
      </c>
      <c r="G113" s="121" t="s">
        <v>1</v>
      </c>
      <c r="H113" s="169">
        <f t="shared" si="11"/>
        <v>0.05</v>
      </c>
      <c r="I113" s="170" t="str">
        <f t="shared" si="12"/>
        <v>REMOTA</v>
      </c>
      <c r="J113" s="292">
        <v>416456604</v>
      </c>
      <c r="K113" s="197">
        <v>0</v>
      </c>
      <c r="L113" s="86" t="s">
        <v>132</v>
      </c>
      <c r="M113" s="188">
        <v>0</v>
      </c>
      <c r="N113" s="86" t="s">
        <v>731</v>
      </c>
      <c r="O113" s="86">
        <v>0</v>
      </c>
      <c r="P113" s="86" t="s">
        <v>745</v>
      </c>
      <c r="Q113" s="86" t="s">
        <v>155</v>
      </c>
      <c r="R113" s="86" t="s">
        <v>734</v>
      </c>
      <c r="S113" s="79">
        <v>41586</v>
      </c>
      <c r="T113" s="92">
        <v>90189</v>
      </c>
      <c r="U113" s="86" t="s">
        <v>21</v>
      </c>
      <c r="V113" s="86" t="s">
        <v>750</v>
      </c>
      <c r="W113" s="171">
        <v>44074</v>
      </c>
      <c r="X113" s="172" t="e">
        <f>+CONCATENATE(TEXT(#REF!,"yyyy"),"-",TEXT(#REF!,"mm"))</f>
        <v>#REF!</v>
      </c>
      <c r="Y113" s="173" t="str">
        <f t="shared" si="15"/>
        <v>9</v>
      </c>
      <c r="Z113" s="172" t="str">
        <f t="shared" si="16"/>
        <v>2020-07</v>
      </c>
      <c r="AA113" s="170" t="e">
        <f>+VLOOKUP(Z113,#REF!,2,FALSE)/VLOOKUP(X113,#REF!,2,FALSE)</f>
        <v>#REF!</v>
      </c>
      <c r="AB113" s="174" t="e">
        <f t="shared" si="13"/>
        <v>#REF!</v>
      </c>
      <c r="AC113" s="174" t="e">
        <f t="shared" si="14"/>
        <v>#REF!</v>
      </c>
      <c r="AD113" s="175" t="e">
        <f>+#REF!+365*Y113</f>
        <v>#REF!</v>
      </c>
      <c r="AE113" s="176" t="e">
        <f t="shared" si="17"/>
        <v>#REF!</v>
      </c>
      <c r="AF113" s="170" t="e">
        <f>+VLOOKUP(CONCATENATE(TEXT(W113,"yyyy"),"-",TEXT(W113,"mm")),#REF!,2,0)</f>
        <v>#REF!</v>
      </c>
      <c r="AG113" s="177" t="e">
        <f>+(AC113*(1+'INFLAC PROYECTADA'!$B$8)^(AE113))/((1+DEMANDADO!AF113)^(AE113))</f>
        <v>#REF!</v>
      </c>
      <c r="AH113" s="169">
        <f>(0.2*VLOOKUP(D113,'%.'!$A$1:$B$4,2,FALSE))+(0.35*VLOOKUP(E113,'%.'!$A$1:$B$4,2,FALSE))+(0.1*VLOOKUP(F113,'%.'!$A$1:$B$4,2,FALSE))+(0.35*VLOOKUP(G113,'%.'!$A$1:$B$4,2,FALSE))</f>
        <v>0.05</v>
      </c>
      <c r="AI113" s="128" t="str">
        <f t="shared" si="18"/>
        <v>REMOTA</v>
      </c>
      <c r="AJ113" s="128" t="str">
        <f t="shared" si="19"/>
        <v>No se registra</v>
      </c>
      <c r="AK113" s="178">
        <f t="shared" si="20"/>
        <v>0</v>
      </c>
    </row>
    <row r="114" spans="1:37" ht="30" customHeight="1" x14ac:dyDescent="0.25">
      <c r="A114" s="115">
        <v>113</v>
      </c>
      <c r="B114" s="79" t="s">
        <v>541</v>
      </c>
      <c r="C114" s="85" t="s">
        <v>542</v>
      </c>
      <c r="D114" s="68" t="s">
        <v>1</v>
      </c>
      <c r="E114" s="68" t="s">
        <v>1</v>
      </c>
      <c r="F114" s="68" t="s">
        <v>48</v>
      </c>
      <c r="G114" s="121" t="s">
        <v>1</v>
      </c>
      <c r="H114" s="169">
        <f t="shared" si="11"/>
        <v>9.5000000000000001E-2</v>
      </c>
      <c r="I114" s="170" t="str">
        <f t="shared" si="12"/>
        <v>REMOTA</v>
      </c>
      <c r="J114" s="292">
        <v>2040298000</v>
      </c>
      <c r="K114" s="197">
        <v>0</v>
      </c>
      <c r="L114" s="86" t="s">
        <v>131</v>
      </c>
      <c r="M114" s="188">
        <v>0</v>
      </c>
      <c r="N114" s="86" t="s">
        <v>731</v>
      </c>
      <c r="O114" s="86">
        <v>0</v>
      </c>
      <c r="P114" s="86" t="s">
        <v>745</v>
      </c>
      <c r="Q114" s="86" t="s">
        <v>155</v>
      </c>
      <c r="R114" s="86" t="s">
        <v>734</v>
      </c>
      <c r="S114" s="79">
        <v>41586</v>
      </c>
      <c r="T114" s="92">
        <v>90189</v>
      </c>
      <c r="U114" s="86" t="s">
        <v>170</v>
      </c>
      <c r="V114" s="86" t="s">
        <v>751</v>
      </c>
      <c r="W114" s="171">
        <v>44074</v>
      </c>
      <c r="X114" s="172" t="e">
        <f>+CONCATENATE(TEXT(#REF!,"yyyy"),"-",TEXT(#REF!,"mm"))</f>
        <v>#REF!</v>
      </c>
      <c r="Y114" s="173" t="str">
        <f t="shared" si="15"/>
        <v>9</v>
      </c>
      <c r="Z114" s="172" t="str">
        <f t="shared" si="16"/>
        <v>2020-07</v>
      </c>
      <c r="AA114" s="170" t="e">
        <f>+VLOOKUP(Z114,#REF!,2,FALSE)/VLOOKUP(X114,#REF!,2,FALSE)</f>
        <v>#REF!</v>
      </c>
      <c r="AB114" s="174" t="e">
        <f t="shared" si="13"/>
        <v>#REF!</v>
      </c>
      <c r="AC114" s="174" t="e">
        <f t="shared" si="14"/>
        <v>#REF!</v>
      </c>
      <c r="AD114" s="175" t="e">
        <f>+#REF!+365*Y114</f>
        <v>#REF!</v>
      </c>
      <c r="AE114" s="176" t="e">
        <f t="shared" si="17"/>
        <v>#REF!</v>
      </c>
      <c r="AF114" s="170" t="e">
        <f>+VLOOKUP(CONCATENATE(TEXT(W114,"yyyy"),"-",TEXT(W114,"mm")),#REF!,2,0)</f>
        <v>#REF!</v>
      </c>
      <c r="AG114" s="177" t="e">
        <f>+(AC114*(1+'INFLAC PROYECTADA'!$B$8)^(AE114))/((1+DEMANDADO!AF114)^(AE114))</f>
        <v>#REF!</v>
      </c>
      <c r="AH114" s="169">
        <f>(0.2*VLOOKUP(D114,'%.'!$A$1:$B$4,2,FALSE))+(0.35*VLOOKUP(E114,'%.'!$A$1:$B$4,2,FALSE))+(0.1*VLOOKUP(F114,'%.'!$A$1:$B$4,2,FALSE))+(0.35*VLOOKUP(G114,'%.'!$A$1:$B$4,2,FALSE))</f>
        <v>9.5000000000000001E-2</v>
      </c>
      <c r="AI114" s="128" t="str">
        <f t="shared" si="18"/>
        <v>REMOTA</v>
      </c>
      <c r="AJ114" s="128" t="str">
        <f t="shared" si="19"/>
        <v>No se registra</v>
      </c>
      <c r="AK114" s="178">
        <f t="shared" si="20"/>
        <v>0</v>
      </c>
    </row>
    <row r="115" spans="1:37" ht="30" customHeight="1" x14ac:dyDescent="0.25">
      <c r="A115" s="115">
        <v>114</v>
      </c>
      <c r="B115" s="79" t="s">
        <v>543</v>
      </c>
      <c r="C115" s="85" t="s">
        <v>544</v>
      </c>
      <c r="D115" s="68" t="s">
        <v>1</v>
      </c>
      <c r="E115" s="68" t="s">
        <v>1</v>
      </c>
      <c r="F115" s="68" t="s">
        <v>1</v>
      </c>
      <c r="G115" s="121" t="s">
        <v>1</v>
      </c>
      <c r="H115" s="169">
        <f t="shared" si="11"/>
        <v>0.05</v>
      </c>
      <c r="I115" s="170" t="str">
        <f t="shared" si="12"/>
        <v>REMOTA</v>
      </c>
      <c r="J115" s="292">
        <v>8904831</v>
      </c>
      <c r="K115" s="197">
        <v>0</v>
      </c>
      <c r="L115" s="86" t="s">
        <v>133</v>
      </c>
      <c r="M115" s="188">
        <v>0</v>
      </c>
      <c r="N115" s="86" t="s">
        <v>731</v>
      </c>
      <c r="O115" s="86">
        <v>0</v>
      </c>
      <c r="P115" s="86" t="s">
        <v>465</v>
      </c>
      <c r="Q115" s="86" t="s">
        <v>155</v>
      </c>
      <c r="R115" s="86" t="s">
        <v>734</v>
      </c>
      <c r="S115" s="79">
        <v>41586</v>
      </c>
      <c r="T115" s="92">
        <v>90189</v>
      </c>
      <c r="U115" s="86" t="s">
        <v>76</v>
      </c>
      <c r="V115" s="86"/>
      <c r="W115" s="171">
        <v>44074</v>
      </c>
      <c r="X115" s="172" t="e">
        <f>+CONCATENATE(TEXT(#REF!,"yyyy"),"-",TEXT(#REF!,"mm"))</f>
        <v>#REF!</v>
      </c>
      <c r="Y115" s="173" t="str">
        <f t="shared" si="15"/>
        <v>8</v>
      </c>
      <c r="Z115" s="172" t="str">
        <f t="shared" si="16"/>
        <v>2020-07</v>
      </c>
      <c r="AA115" s="170" t="e">
        <f>+VLOOKUP(Z115,#REF!,2,FALSE)/VLOOKUP(X115,#REF!,2,FALSE)</f>
        <v>#REF!</v>
      </c>
      <c r="AB115" s="174" t="e">
        <f t="shared" si="13"/>
        <v>#REF!</v>
      </c>
      <c r="AC115" s="174" t="e">
        <f t="shared" si="14"/>
        <v>#REF!</v>
      </c>
      <c r="AD115" s="175" t="e">
        <f>+#REF!+365*Y115</f>
        <v>#REF!</v>
      </c>
      <c r="AE115" s="176" t="e">
        <f t="shared" si="17"/>
        <v>#REF!</v>
      </c>
      <c r="AF115" s="170" t="e">
        <f>+VLOOKUP(CONCATENATE(TEXT(W115,"yyyy"),"-",TEXT(W115,"mm")),#REF!,2,0)</f>
        <v>#REF!</v>
      </c>
      <c r="AG115" s="177" t="e">
        <f>+(AC115*(1+'INFLAC PROYECTADA'!$B$8)^(AE115))/((1+DEMANDADO!AF115)^(AE115))</f>
        <v>#REF!</v>
      </c>
      <c r="AH115" s="169">
        <f>(0.2*VLOOKUP(D115,'%.'!$A$1:$B$4,2,FALSE))+(0.35*VLOOKUP(E115,'%.'!$A$1:$B$4,2,FALSE))+(0.1*VLOOKUP(F115,'%.'!$A$1:$B$4,2,FALSE))+(0.35*VLOOKUP(G115,'%.'!$A$1:$B$4,2,FALSE))</f>
        <v>0.05</v>
      </c>
      <c r="AI115" s="128" t="str">
        <f t="shared" si="18"/>
        <v>REMOTA</v>
      </c>
      <c r="AJ115" s="128" t="str">
        <f t="shared" si="19"/>
        <v>No se registra</v>
      </c>
      <c r="AK115" s="178">
        <f t="shared" si="20"/>
        <v>0</v>
      </c>
    </row>
    <row r="116" spans="1:37" ht="30" customHeight="1" x14ac:dyDescent="0.25">
      <c r="A116" s="115">
        <v>115</v>
      </c>
      <c r="B116" s="79" t="s">
        <v>545</v>
      </c>
      <c r="C116" s="85" t="s">
        <v>546</v>
      </c>
      <c r="D116" s="68" t="s">
        <v>1</v>
      </c>
      <c r="E116" s="68" t="s">
        <v>1</v>
      </c>
      <c r="F116" s="68" t="s">
        <v>1</v>
      </c>
      <c r="G116" s="121" t="s">
        <v>1</v>
      </c>
      <c r="H116" s="169">
        <f t="shared" si="11"/>
        <v>0.05</v>
      </c>
      <c r="I116" s="170" t="str">
        <f t="shared" si="12"/>
        <v>REMOTA</v>
      </c>
      <c r="J116" s="292">
        <v>13569628</v>
      </c>
      <c r="K116" s="197">
        <v>0</v>
      </c>
      <c r="L116" s="86" t="s">
        <v>133</v>
      </c>
      <c r="M116" s="188">
        <v>0</v>
      </c>
      <c r="N116" s="86" t="s">
        <v>731</v>
      </c>
      <c r="O116" s="86">
        <v>0</v>
      </c>
      <c r="P116" s="86" t="s">
        <v>465</v>
      </c>
      <c r="Q116" s="86" t="s">
        <v>155</v>
      </c>
      <c r="R116" s="86" t="s">
        <v>734</v>
      </c>
      <c r="S116" s="79">
        <v>41586</v>
      </c>
      <c r="T116" s="92">
        <v>90189</v>
      </c>
      <c r="U116" s="86" t="s">
        <v>76</v>
      </c>
      <c r="V116" s="86"/>
      <c r="W116" s="171">
        <v>44074</v>
      </c>
      <c r="X116" s="172" t="e">
        <f>+CONCATENATE(TEXT(#REF!,"yyyy"),"-",TEXT(#REF!,"mm"))</f>
        <v>#REF!</v>
      </c>
      <c r="Y116" s="173" t="str">
        <f t="shared" si="15"/>
        <v>8</v>
      </c>
      <c r="Z116" s="172" t="str">
        <f t="shared" si="16"/>
        <v>2020-07</v>
      </c>
      <c r="AA116" s="170" t="e">
        <f>+VLOOKUP(Z116,#REF!,2,FALSE)/VLOOKUP(X116,#REF!,2,FALSE)</f>
        <v>#REF!</v>
      </c>
      <c r="AB116" s="174" t="e">
        <f t="shared" si="13"/>
        <v>#REF!</v>
      </c>
      <c r="AC116" s="174" t="e">
        <f t="shared" si="14"/>
        <v>#REF!</v>
      </c>
      <c r="AD116" s="175" t="e">
        <f>+#REF!+365*Y116</f>
        <v>#REF!</v>
      </c>
      <c r="AE116" s="176" t="e">
        <f t="shared" si="17"/>
        <v>#REF!</v>
      </c>
      <c r="AF116" s="170" t="e">
        <f>+VLOOKUP(CONCATENATE(TEXT(W116,"yyyy"),"-",TEXT(W116,"mm")),#REF!,2,0)</f>
        <v>#REF!</v>
      </c>
      <c r="AG116" s="177" t="e">
        <f>+(AC116*(1+'INFLAC PROYECTADA'!$B$8)^(AE116))/((1+DEMANDADO!AF116)^(AE116))</f>
        <v>#REF!</v>
      </c>
      <c r="AH116" s="169">
        <f>(0.2*VLOOKUP(D116,'%.'!$A$1:$B$4,2,FALSE))+(0.35*VLOOKUP(E116,'%.'!$A$1:$B$4,2,FALSE))+(0.1*VLOOKUP(F116,'%.'!$A$1:$B$4,2,FALSE))+(0.35*VLOOKUP(G116,'%.'!$A$1:$B$4,2,FALSE))</f>
        <v>0.05</v>
      </c>
      <c r="AI116" s="128" t="str">
        <f t="shared" si="18"/>
        <v>REMOTA</v>
      </c>
      <c r="AJ116" s="128" t="str">
        <f t="shared" si="19"/>
        <v>No se registra</v>
      </c>
      <c r="AK116" s="178">
        <f t="shared" si="20"/>
        <v>0</v>
      </c>
    </row>
    <row r="117" spans="1:37" ht="30" customHeight="1" x14ac:dyDescent="0.25">
      <c r="A117" s="115">
        <v>116</v>
      </c>
      <c r="B117" s="79" t="s">
        <v>538</v>
      </c>
      <c r="C117" s="85" t="s">
        <v>547</v>
      </c>
      <c r="D117" s="68" t="s">
        <v>1</v>
      </c>
      <c r="E117" s="68" t="s">
        <v>1</v>
      </c>
      <c r="F117" s="68" t="s">
        <v>1</v>
      </c>
      <c r="G117" s="121" t="s">
        <v>1</v>
      </c>
      <c r="H117" s="169">
        <f t="shared" si="11"/>
        <v>0.05</v>
      </c>
      <c r="I117" s="170" t="str">
        <f t="shared" si="12"/>
        <v>REMOTA</v>
      </c>
      <c r="J117" s="292">
        <v>18824025</v>
      </c>
      <c r="K117" s="197">
        <v>0</v>
      </c>
      <c r="L117" s="86" t="s">
        <v>139</v>
      </c>
      <c r="M117" s="188">
        <v>0</v>
      </c>
      <c r="N117" s="86" t="s">
        <v>731</v>
      </c>
      <c r="O117" s="86">
        <v>0</v>
      </c>
      <c r="P117" s="86" t="s">
        <v>465</v>
      </c>
      <c r="Q117" s="86" t="s">
        <v>155</v>
      </c>
      <c r="R117" s="86" t="s">
        <v>734</v>
      </c>
      <c r="S117" s="79">
        <v>41586</v>
      </c>
      <c r="T117" s="92">
        <v>90189</v>
      </c>
      <c r="U117" s="86" t="s">
        <v>171</v>
      </c>
      <c r="V117" s="86"/>
      <c r="W117" s="171">
        <v>44074</v>
      </c>
      <c r="X117" s="172" t="e">
        <f>+CONCATENATE(TEXT(#REF!,"yyyy"),"-",TEXT(#REF!,"mm"))</f>
        <v>#REF!</v>
      </c>
      <c r="Y117" s="173" t="str">
        <f t="shared" si="15"/>
        <v>8</v>
      </c>
      <c r="Z117" s="172" t="str">
        <f t="shared" si="16"/>
        <v>2020-07</v>
      </c>
      <c r="AA117" s="170" t="e">
        <f>+VLOOKUP(Z117,#REF!,2,FALSE)/VLOOKUP(X117,#REF!,2,FALSE)</f>
        <v>#REF!</v>
      </c>
      <c r="AB117" s="174" t="e">
        <f t="shared" si="13"/>
        <v>#REF!</v>
      </c>
      <c r="AC117" s="174" t="e">
        <f t="shared" si="14"/>
        <v>#REF!</v>
      </c>
      <c r="AD117" s="175" t="e">
        <f>+#REF!+365*Y117</f>
        <v>#REF!</v>
      </c>
      <c r="AE117" s="176" t="e">
        <f t="shared" si="17"/>
        <v>#REF!</v>
      </c>
      <c r="AF117" s="170" t="e">
        <f>+VLOOKUP(CONCATENATE(TEXT(W117,"yyyy"),"-",TEXT(W117,"mm")),#REF!,2,0)</f>
        <v>#REF!</v>
      </c>
      <c r="AG117" s="177" t="e">
        <f>+(AC117*(1+'INFLAC PROYECTADA'!$B$8)^(AE117))/((1+DEMANDADO!AF117)^(AE117))</f>
        <v>#REF!</v>
      </c>
      <c r="AH117" s="169">
        <f>(0.2*VLOOKUP(D117,'%.'!$A$1:$B$4,2,FALSE))+(0.35*VLOOKUP(E117,'%.'!$A$1:$B$4,2,FALSE))+(0.1*VLOOKUP(F117,'%.'!$A$1:$B$4,2,FALSE))+(0.35*VLOOKUP(G117,'%.'!$A$1:$B$4,2,FALSE))</f>
        <v>0.05</v>
      </c>
      <c r="AI117" s="128" t="str">
        <f t="shared" si="18"/>
        <v>REMOTA</v>
      </c>
      <c r="AJ117" s="128" t="str">
        <f t="shared" si="19"/>
        <v>No se registra</v>
      </c>
      <c r="AK117" s="178">
        <f t="shared" si="20"/>
        <v>0</v>
      </c>
    </row>
    <row r="118" spans="1:37" ht="30" customHeight="1" x14ac:dyDescent="0.25">
      <c r="A118" s="115">
        <v>117</v>
      </c>
      <c r="B118" s="79" t="s">
        <v>548</v>
      </c>
      <c r="C118" s="85" t="s">
        <v>549</v>
      </c>
      <c r="D118" s="68" t="s">
        <v>48</v>
      </c>
      <c r="E118" s="68" t="s">
        <v>48</v>
      </c>
      <c r="F118" s="68" t="s">
        <v>48</v>
      </c>
      <c r="G118" s="121" t="s">
        <v>48</v>
      </c>
      <c r="H118" s="169">
        <f t="shared" si="11"/>
        <v>0.5</v>
      </c>
      <c r="I118" s="170" t="str">
        <f t="shared" si="12"/>
        <v>MEDIA</v>
      </c>
      <c r="J118" s="292">
        <v>1818202626</v>
      </c>
      <c r="K118" s="197">
        <v>1</v>
      </c>
      <c r="L118" s="86" t="s">
        <v>132</v>
      </c>
      <c r="M118" s="188"/>
      <c r="N118" s="86" t="s">
        <v>731</v>
      </c>
      <c r="O118" s="86">
        <v>0</v>
      </c>
      <c r="P118" s="86" t="s">
        <v>465</v>
      </c>
      <c r="Q118" s="86" t="s">
        <v>155</v>
      </c>
      <c r="R118" s="86" t="s">
        <v>734</v>
      </c>
      <c r="S118" s="79">
        <v>41586</v>
      </c>
      <c r="T118" s="92">
        <v>90189</v>
      </c>
      <c r="U118" s="86" t="s">
        <v>21</v>
      </c>
      <c r="V118" s="86" t="s">
        <v>752</v>
      </c>
      <c r="W118" s="171">
        <v>44074</v>
      </c>
      <c r="X118" s="172" t="e">
        <f>+CONCATENATE(TEXT(#REF!,"yyyy"),"-",TEXT(#REF!,"mm"))</f>
        <v>#REF!</v>
      </c>
      <c r="Y118" s="173" t="str">
        <f t="shared" si="15"/>
        <v>8</v>
      </c>
      <c r="Z118" s="172" t="str">
        <f t="shared" si="16"/>
        <v>2020-07</v>
      </c>
      <c r="AA118" s="170" t="e">
        <f>+VLOOKUP(Z118,#REF!,2,FALSE)/VLOOKUP(X118,#REF!,2,FALSE)</f>
        <v>#REF!</v>
      </c>
      <c r="AB118" s="174" t="e">
        <f t="shared" si="13"/>
        <v>#REF!</v>
      </c>
      <c r="AC118" s="174" t="e">
        <f t="shared" si="14"/>
        <v>#REF!</v>
      </c>
      <c r="AD118" s="175" t="e">
        <f>+#REF!+365*Y118</f>
        <v>#REF!</v>
      </c>
      <c r="AE118" s="176" t="e">
        <f t="shared" si="17"/>
        <v>#REF!</v>
      </c>
      <c r="AF118" s="170" t="e">
        <f>+VLOOKUP(CONCATENATE(TEXT(W118,"yyyy"),"-",TEXT(W118,"mm")),#REF!,2,0)</f>
        <v>#REF!</v>
      </c>
      <c r="AG118" s="177" t="e">
        <f>+(AC118*(1+'INFLAC PROYECTADA'!$B$8)^(AE118))/((1+DEMANDADO!AF118)^(AE118))</f>
        <v>#REF!</v>
      </c>
      <c r="AH118" s="169">
        <f>(0.2*VLOOKUP(D118,'%.'!$A$1:$B$4,2,FALSE))+(0.35*VLOOKUP(E118,'%.'!$A$1:$B$4,2,FALSE))+(0.1*VLOOKUP(F118,'%.'!$A$1:$B$4,2,FALSE))+(0.35*VLOOKUP(G118,'%.'!$A$1:$B$4,2,FALSE))</f>
        <v>0.5</v>
      </c>
      <c r="AI118" s="128" t="str">
        <f t="shared" si="18"/>
        <v>MEDIA</v>
      </c>
      <c r="AJ118" s="128" t="str">
        <f t="shared" si="19"/>
        <v>Cuentas de Orden</v>
      </c>
      <c r="AK118" s="178" t="e">
        <f t="shared" si="20"/>
        <v>#REF!</v>
      </c>
    </row>
    <row r="119" spans="1:37" ht="30" customHeight="1" x14ac:dyDescent="0.25">
      <c r="A119" s="115">
        <v>118</v>
      </c>
      <c r="B119" s="79" t="s">
        <v>550</v>
      </c>
      <c r="C119" s="85" t="s">
        <v>551</v>
      </c>
      <c r="D119" s="68" t="s">
        <v>1</v>
      </c>
      <c r="E119" s="68" t="s">
        <v>1</v>
      </c>
      <c r="F119" s="68" t="s">
        <v>1</v>
      </c>
      <c r="G119" s="121" t="s">
        <v>1</v>
      </c>
      <c r="H119" s="169">
        <f t="shared" si="11"/>
        <v>0.05</v>
      </c>
      <c r="I119" s="170" t="str">
        <f t="shared" si="12"/>
        <v>REMOTA</v>
      </c>
      <c r="J119" s="292">
        <v>446400000</v>
      </c>
      <c r="K119" s="197">
        <v>0</v>
      </c>
      <c r="L119" s="86" t="s">
        <v>133</v>
      </c>
      <c r="M119" s="188">
        <v>0</v>
      </c>
      <c r="N119" s="86" t="s">
        <v>731</v>
      </c>
      <c r="O119" s="86">
        <v>0</v>
      </c>
      <c r="P119" s="86" t="s">
        <v>753</v>
      </c>
      <c r="Q119" s="86" t="s">
        <v>155</v>
      </c>
      <c r="R119" s="86" t="s">
        <v>734</v>
      </c>
      <c r="S119" s="79">
        <v>41586</v>
      </c>
      <c r="T119" s="92">
        <v>90189</v>
      </c>
      <c r="U119" s="86" t="s">
        <v>21</v>
      </c>
      <c r="V119" s="86"/>
      <c r="W119" s="171">
        <v>44074</v>
      </c>
      <c r="X119" s="172" t="e">
        <f>+CONCATENATE(TEXT(#REF!,"yyyy"),"-",TEXT(#REF!,"mm"))</f>
        <v>#REF!</v>
      </c>
      <c r="Y119" s="173" t="str">
        <f t="shared" si="15"/>
        <v>7</v>
      </c>
      <c r="Z119" s="172" t="str">
        <f t="shared" si="16"/>
        <v>2020-07</v>
      </c>
      <c r="AA119" s="170" t="e">
        <f>+VLOOKUP(Z119,#REF!,2,FALSE)/VLOOKUP(X119,#REF!,2,FALSE)</f>
        <v>#REF!</v>
      </c>
      <c r="AB119" s="174" t="e">
        <f t="shared" si="13"/>
        <v>#REF!</v>
      </c>
      <c r="AC119" s="174" t="e">
        <f t="shared" si="14"/>
        <v>#REF!</v>
      </c>
      <c r="AD119" s="175" t="e">
        <f>+#REF!+365*Y119</f>
        <v>#REF!</v>
      </c>
      <c r="AE119" s="176" t="e">
        <f t="shared" si="17"/>
        <v>#REF!</v>
      </c>
      <c r="AF119" s="170" t="e">
        <f>+VLOOKUP(CONCATENATE(TEXT(W119,"yyyy"),"-",TEXT(W119,"mm")),#REF!,2,0)</f>
        <v>#REF!</v>
      </c>
      <c r="AG119" s="177" t="e">
        <f>+(AC119*(1+'INFLAC PROYECTADA'!$B$8)^(AE119))/((1+DEMANDADO!AF119)^(AE119))</f>
        <v>#REF!</v>
      </c>
      <c r="AH119" s="169">
        <f>(0.2*VLOOKUP(D119,'%.'!$A$1:$B$4,2,FALSE))+(0.35*VLOOKUP(E119,'%.'!$A$1:$B$4,2,FALSE))+(0.1*VLOOKUP(F119,'%.'!$A$1:$B$4,2,FALSE))+(0.35*VLOOKUP(G119,'%.'!$A$1:$B$4,2,FALSE))</f>
        <v>0.05</v>
      </c>
      <c r="AI119" s="128" t="str">
        <f t="shared" si="18"/>
        <v>REMOTA</v>
      </c>
      <c r="AJ119" s="128" t="str">
        <f t="shared" si="19"/>
        <v>No se registra</v>
      </c>
      <c r="AK119" s="178">
        <f t="shared" si="20"/>
        <v>0</v>
      </c>
    </row>
    <row r="120" spans="1:37" ht="30" customHeight="1" x14ac:dyDescent="0.25">
      <c r="A120" s="115">
        <v>119</v>
      </c>
      <c r="B120" s="79" t="s">
        <v>552</v>
      </c>
      <c r="C120" s="85" t="s">
        <v>553</v>
      </c>
      <c r="D120" s="68" t="s">
        <v>1</v>
      </c>
      <c r="E120" s="68" t="s">
        <v>1</v>
      </c>
      <c r="F120" s="68" t="s">
        <v>1</v>
      </c>
      <c r="G120" s="121" t="s">
        <v>1</v>
      </c>
      <c r="H120" s="169">
        <f t="shared" si="11"/>
        <v>0.05</v>
      </c>
      <c r="I120" s="170" t="str">
        <f t="shared" si="12"/>
        <v>REMOTA</v>
      </c>
      <c r="J120" s="292">
        <v>4001985811</v>
      </c>
      <c r="K120" s="197">
        <v>0</v>
      </c>
      <c r="L120" s="86" t="s">
        <v>133</v>
      </c>
      <c r="M120" s="188">
        <v>0</v>
      </c>
      <c r="N120" s="86" t="s">
        <v>731</v>
      </c>
      <c r="O120" s="86">
        <v>0</v>
      </c>
      <c r="P120" s="86" t="s">
        <v>753</v>
      </c>
      <c r="Q120" s="86" t="s">
        <v>155</v>
      </c>
      <c r="R120" s="86" t="s">
        <v>734</v>
      </c>
      <c r="S120" s="79">
        <v>41586</v>
      </c>
      <c r="T120" s="92">
        <v>90189</v>
      </c>
      <c r="U120" s="86" t="s">
        <v>177</v>
      </c>
      <c r="V120" s="86" t="s">
        <v>754</v>
      </c>
      <c r="W120" s="171">
        <v>44074</v>
      </c>
      <c r="X120" s="172" t="e">
        <f>+CONCATENATE(TEXT(#REF!,"yyyy"),"-",TEXT(#REF!,"mm"))</f>
        <v>#REF!</v>
      </c>
      <c r="Y120" s="173" t="str">
        <f t="shared" si="15"/>
        <v>7</v>
      </c>
      <c r="Z120" s="172" t="str">
        <f t="shared" si="16"/>
        <v>2020-07</v>
      </c>
      <c r="AA120" s="170" t="e">
        <f>+VLOOKUP(Z120,#REF!,2,FALSE)/VLOOKUP(X120,#REF!,2,FALSE)</f>
        <v>#REF!</v>
      </c>
      <c r="AB120" s="174" t="e">
        <f t="shared" si="13"/>
        <v>#REF!</v>
      </c>
      <c r="AC120" s="174" t="e">
        <f t="shared" si="14"/>
        <v>#REF!</v>
      </c>
      <c r="AD120" s="175" t="e">
        <f>+#REF!+365*Y120</f>
        <v>#REF!</v>
      </c>
      <c r="AE120" s="176" t="e">
        <f t="shared" si="17"/>
        <v>#REF!</v>
      </c>
      <c r="AF120" s="170" t="e">
        <f>+VLOOKUP(CONCATENATE(TEXT(W120,"yyyy"),"-",TEXT(W120,"mm")),#REF!,2,0)</f>
        <v>#REF!</v>
      </c>
      <c r="AG120" s="177" t="e">
        <f>+(AC120*(1+'INFLAC PROYECTADA'!$B$8)^(AE120))/((1+DEMANDADO!AF120)^(AE120))</f>
        <v>#REF!</v>
      </c>
      <c r="AH120" s="169">
        <f>(0.2*VLOOKUP(D120,'%.'!$A$1:$B$4,2,FALSE))+(0.35*VLOOKUP(E120,'%.'!$A$1:$B$4,2,FALSE))+(0.1*VLOOKUP(F120,'%.'!$A$1:$B$4,2,FALSE))+(0.35*VLOOKUP(G120,'%.'!$A$1:$B$4,2,FALSE))</f>
        <v>0.05</v>
      </c>
      <c r="AI120" s="128" t="str">
        <f t="shared" si="18"/>
        <v>REMOTA</v>
      </c>
      <c r="AJ120" s="128" t="str">
        <f t="shared" si="19"/>
        <v>No se registra</v>
      </c>
      <c r="AK120" s="178">
        <f t="shared" si="20"/>
        <v>0</v>
      </c>
    </row>
    <row r="121" spans="1:37" ht="30" customHeight="1" x14ac:dyDescent="0.25">
      <c r="A121" s="115">
        <v>120</v>
      </c>
      <c r="B121" s="79" t="s">
        <v>554</v>
      </c>
      <c r="C121" s="85" t="s">
        <v>555</v>
      </c>
      <c r="D121" s="68" t="s">
        <v>1</v>
      </c>
      <c r="E121" s="68" t="s">
        <v>1</v>
      </c>
      <c r="F121" s="68" t="s">
        <v>1</v>
      </c>
      <c r="G121" s="121" t="s">
        <v>1</v>
      </c>
      <c r="H121" s="169">
        <f t="shared" si="11"/>
        <v>0.05</v>
      </c>
      <c r="I121" s="170" t="str">
        <f t="shared" si="12"/>
        <v>REMOTA</v>
      </c>
      <c r="J121" s="292">
        <v>20458121</v>
      </c>
      <c r="K121" s="197">
        <v>0</v>
      </c>
      <c r="L121" s="86" t="s">
        <v>139</v>
      </c>
      <c r="M121" s="188">
        <v>0</v>
      </c>
      <c r="N121" s="86" t="s">
        <v>731</v>
      </c>
      <c r="O121" s="86">
        <v>0</v>
      </c>
      <c r="P121" s="86" t="s">
        <v>465</v>
      </c>
      <c r="Q121" s="86" t="s">
        <v>155</v>
      </c>
      <c r="R121" s="86" t="s">
        <v>734</v>
      </c>
      <c r="S121" s="79">
        <v>41586</v>
      </c>
      <c r="T121" s="92">
        <v>90189</v>
      </c>
      <c r="U121" s="86" t="s">
        <v>171</v>
      </c>
      <c r="V121" s="86"/>
      <c r="W121" s="171">
        <v>44074</v>
      </c>
      <c r="X121" s="172" t="e">
        <f>+CONCATENATE(TEXT(#REF!,"yyyy"),"-",TEXT(#REF!,"mm"))</f>
        <v>#REF!</v>
      </c>
      <c r="Y121" s="173" t="str">
        <f t="shared" si="15"/>
        <v>8</v>
      </c>
      <c r="Z121" s="172" t="str">
        <f t="shared" si="16"/>
        <v>2020-07</v>
      </c>
      <c r="AA121" s="170" t="e">
        <f>+VLOOKUP(Z121,#REF!,2,FALSE)/VLOOKUP(X121,#REF!,2,FALSE)</f>
        <v>#REF!</v>
      </c>
      <c r="AB121" s="174" t="e">
        <f t="shared" si="13"/>
        <v>#REF!</v>
      </c>
      <c r="AC121" s="174" t="e">
        <f t="shared" si="14"/>
        <v>#REF!</v>
      </c>
      <c r="AD121" s="175" t="e">
        <f>+#REF!+365*Y121</f>
        <v>#REF!</v>
      </c>
      <c r="AE121" s="176" t="e">
        <f t="shared" si="17"/>
        <v>#REF!</v>
      </c>
      <c r="AF121" s="170" t="e">
        <f>+VLOOKUP(CONCATENATE(TEXT(W121,"yyyy"),"-",TEXT(W121,"mm")),#REF!,2,0)</f>
        <v>#REF!</v>
      </c>
      <c r="AG121" s="177" t="e">
        <f>+(AC121*(1+'INFLAC PROYECTADA'!$B$8)^(AE121))/((1+DEMANDADO!AF121)^(AE121))</f>
        <v>#REF!</v>
      </c>
      <c r="AH121" s="169">
        <f>(0.2*VLOOKUP(D121,'%.'!$A$1:$B$4,2,FALSE))+(0.35*VLOOKUP(E121,'%.'!$A$1:$B$4,2,FALSE))+(0.1*VLOOKUP(F121,'%.'!$A$1:$B$4,2,FALSE))+(0.35*VLOOKUP(G121,'%.'!$A$1:$B$4,2,FALSE))</f>
        <v>0.05</v>
      </c>
      <c r="AI121" s="128" t="str">
        <f t="shared" si="18"/>
        <v>REMOTA</v>
      </c>
      <c r="AJ121" s="128" t="str">
        <f t="shared" si="19"/>
        <v>No se registra</v>
      </c>
      <c r="AK121" s="178">
        <f t="shared" si="20"/>
        <v>0</v>
      </c>
    </row>
    <row r="122" spans="1:37" ht="30" customHeight="1" x14ac:dyDescent="0.25">
      <c r="A122" s="115">
        <v>121</v>
      </c>
      <c r="B122" s="79" t="s">
        <v>556</v>
      </c>
      <c r="C122" s="85" t="s">
        <v>557</v>
      </c>
      <c r="D122" s="68" t="s">
        <v>48</v>
      </c>
      <c r="E122" s="68" t="s">
        <v>1</v>
      </c>
      <c r="F122" s="68" t="s">
        <v>48</v>
      </c>
      <c r="G122" s="121" t="s">
        <v>48</v>
      </c>
      <c r="H122" s="169">
        <f t="shared" si="11"/>
        <v>0.34250000000000003</v>
      </c>
      <c r="I122" s="170" t="str">
        <f t="shared" si="12"/>
        <v>MEDIA</v>
      </c>
      <c r="J122" s="292">
        <v>924750000</v>
      </c>
      <c r="K122" s="197">
        <v>0.33333333333332998</v>
      </c>
      <c r="L122" s="86" t="s">
        <v>133</v>
      </c>
      <c r="M122" s="188">
        <v>0</v>
      </c>
      <c r="N122" s="86" t="s">
        <v>731</v>
      </c>
      <c r="O122" s="86">
        <v>0</v>
      </c>
      <c r="P122" s="86" t="s">
        <v>465</v>
      </c>
      <c r="Q122" s="86" t="s">
        <v>155</v>
      </c>
      <c r="R122" s="86" t="s">
        <v>734</v>
      </c>
      <c r="S122" s="79">
        <v>41586</v>
      </c>
      <c r="T122" s="92">
        <v>90189</v>
      </c>
      <c r="U122" s="86" t="s">
        <v>182</v>
      </c>
      <c r="V122" s="86" t="s">
        <v>755</v>
      </c>
      <c r="W122" s="171">
        <v>44074</v>
      </c>
      <c r="X122" s="172" t="e">
        <f>+CONCATENATE(TEXT(#REF!,"yyyy"),"-",TEXT(#REF!,"mm"))</f>
        <v>#REF!</v>
      </c>
      <c r="Y122" s="173" t="str">
        <f t="shared" si="15"/>
        <v>8</v>
      </c>
      <c r="Z122" s="172" t="str">
        <f t="shared" si="16"/>
        <v>2020-07</v>
      </c>
      <c r="AA122" s="170" t="e">
        <f>+VLOOKUP(Z122,#REF!,2,FALSE)/VLOOKUP(X122,#REF!,2,FALSE)</f>
        <v>#REF!</v>
      </c>
      <c r="AB122" s="174" t="e">
        <f t="shared" si="13"/>
        <v>#REF!</v>
      </c>
      <c r="AC122" s="174" t="e">
        <f t="shared" si="14"/>
        <v>#REF!</v>
      </c>
      <c r="AD122" s="175" t="e">
        <f>+#REF!+365*Y122</f>
        <v>#REF!</v>
      </c>
      <c r="AE122" s="176" t="e">
        <f t="shared" si="17"/>
        <v>#REF!</v>
      </c>
      <c r="AF122" s="170" t="e">
        <f>+VLOOKUP(CONCATENATE(TEXT(W122,"yyyy"),"-",TEXT(W122,"mm")),#REF!,2,0)</f>
        <v>#REF!</v>
      </c>
      <c r="AG122" s="177" t="e">
        <f>+(AC122*(1+'INFLAC PROYECTADA'!$B$8)^(AE122))/((1+DEMANDADO!AF122)^(AE122))</f>
        <v>#REF!</v>
      </c>
      <c r="AH122" s="169">
        <f>(0.2*VLOOKUP(D122,'%.'!$A$1:$B$4,2,FALSE))+(0.35*VLOOKUP(E122,'%.'!$A$1:$B$4,2,FALSE))+(0.1*VLOOKUP(F122,'%.'!$A$1:$B$4,2,FALSE))+(0.35*VLOOKUP(G122,'%.'!$A$1:$B$4,2,FALSE))</f>
        <v>0.34250000000000003</v>
      </c>
      <c r="AI122" s="128" t="str">
        <f t="shared" si="18"/>
        <v>MEDIA</v>
      </c>
      <c r="AJ122" s="128" t="str">
        <f t="shared" si="19"/>
        <v>Cuentas de Orden</v>
      </c>
      <c r="AK122" s="178" t="e">
        <f t="shared" si="20"/>
        <v>#REF!</v>
      </c>
    </row>
    <row r="123" spans="1:37" ht="30" customHeight="1" x14ac:dyDescent="0.25">
      <c r="A123" s="115">
        <v>122</v>
      </c>
      <c r="B123" s="79" t="s">
        <v>556</v>
      </c>
      <c r="C123" s="85" t="s">
        <v>558</v>
      </c>
      <c r="D123" s="68" t="s">
        <v>48</v>
      </c>
      <c r="E123" s="68" t="s">
        <v>48</v>
      </c>
      <c r="F123" s="68" t="s">
        <v>48</v>
      </c>
      <c r="G123" s="121" t="s">
        <v>48</v>
      </c>
      <c r="H123" s="169">
        <f t="shared" si="11"/>
        <v>0.5</v>
      </c>
      <c r="I123" s="170" t="str">
        <f t="shared" si="12"/>
        <v>MEDIA</v>
      </c>
      <c r="J123" s="292">
        <v>943903452</v>
      </c>
      <c r="K123" s="197">
        <v>0.4</v>
      </c>
      <c r="L123" s="86" t="s">
        <v>132</v>
      </c>
      <c r="M123" s="188">
        <v>0</v>
      </c>
      <c r="N123" s="86" t="s">
        <v>731</v>
      </c>
      <c r="O123" s="86">
        <v>0</v>
      </c>
      <c r="P123" s="86" t="s">
        <v>465</v>
      </c>
      <c r="Q123" s="86" t="s">
        <v>155</v>
      </c>
      <c r="R123" s="86" t="s">
        <v>734</v>
      </c>
      <c r="S123" s="79">
        <v>41586</v>
      </c>
      <c r="T123" s="92">
        <v>90189</v>
      </c>
      <c r="U123" s="86" t="s">
        <v>171</v>
      </c>
      <c r="V123" s="86"/>
      <c r="W123" s="171">
        <v>44074</v>
      </c>
      <c r="X123" s="172" t="e">
        <f>+CONCATENATE(TEXT(#REF!,"yyyy"),"-",TEXT(#REF!,"mm"))</f>
        <v>#REF!</v>
      </c>
      <c r="Y123" s="173" t="str">
        <f t="shared" si="15"/>
        <v>8</v>
      </c>
      <c r="Z123" s="172" t="str">
        <f t="shared" si="16"/>
        <v>2020-07</v>
      </c>
      <c r="AA123" s="170" t="e">
        <f>+VLOOKUP(Z123,#REF!,2,FALSE)/VLOOKUP(X123,#REF!,2,FALSE)</f>
        <v>#REF!</v>
      </c>
      <c r="AB123" s="174" t="e">
        <f t="shared" si="13"/>
        <v>#REF!</v>
      </c>
      <c r="AC123" s="174" t="e">
        <f t="shared" si="14"/>
        <v>#REF!</v>
      </c>
      <c r="AD123" s="175" t="e">
        <f>+#REF!+365*Y123</f>
        <v>#REF!</v>
      </c>
      <c r="AE123" s="176" t="e">
        <f t="shared" si="17"/>
        <v>#REF!</v>
      </c>
      <c r="AF123" s="170" t="e">
        <f>+VLOOKUP(CONCATENATE(TEXT(W123,"yyyy"),"-",TEXT(W123,"mm")),#REF!,2,0)</f>
        <v>#REF!</v>
      </c>
      <c r="AG123" s="177" t="e">
        <f>+(AC123*(1+'INFLAC PROYECTADA'!$B$8)^(AE123))/((1+DEMANDADO!AF123)^(AE123))</f>
        <v>#REF!</v>
      </c>
      <c r="AH123" s="169">
        <f>(0.2*VLOOKUP(D123,'%.'!$A$1:$B$4,2,FALSE))+(0.35*VLOOKUP(E123,'%.'!$A$1:$B$4,2,FALSE))+(0.1*VLOOKUP(F123,'%.'!$A$1:$B$4,2,FALSE))+(0.35*VLOOKUP(G123,'%.'!$A$1:$B$4,2,FALSE))</f>
        <v>0.5</v>
      </c>
      <c r="AI123" s="128" t="str">
        <f t="shared" si="18"/>
        <v>MEDIA</v>
      </c>
      <c r="AJ123" s="128" t="str">
        <f t="shared" si="19"/>
        <v>Cuentas de Orden</v>
      </c>
      <c r="AK123" s="178" t="e">
        <f t="shared" si="20"/>
        <v>#REF!</v>
      </c>
    </row>
    <row r="124" spans="1:37" ht="30" customHeight="1" x14ac:dyDescent="0.25">
      <c r="A124" s="115">
        <v>123</v>
      </c>
      <c r="B124" s="79" t="s">
        <v>559</v>
      </c>
      <c r="C124" s="85" t="s">
        <v>560</v>
      </c>
      <c r="D124" s="68" t="s">
        <v>1</v>
      </c>
      <c r="E124" s="68" t="s">
        <v>1</v>
      </c>
      <c r="F124" s="68" t="s">
        <v>1</v>
      </c>
      <c r="G124" s="121" t="s">
        <v>1</v>
      </c>
      <c r="H124" s="169">
        <f t="shared" si="11"/>
        <v>0.05</v>
      </c>
      <c r="I124" s="170" t="str">
        <f t="shared" si="12"/>
        <v>REMOTA</v>
      </c>
      <c r="J124" s="292">
        <v>19241654</v>
      </c>
      <c r="K124" s="197">
        <v>0</v>
      </c>
      <c r="L124" s="86" t="s">
        <v>133</v>
      </c>
      <c r="M124" s="188">
        <v>0</v>
      </c>
      <c r="N124" s="86" t="s">
        <v>731</v>
      </c>
      <c r="O124" s="86">
        <v>0</v>
      </c>
      <c r="P124" s="86" t="s">
        <v>465</v>
      </c>
      <c r="Q124" s="86" t="s">
        <v>155</v>
      </c>
      <c r="R124" s="86" t="s">
        <v>734</v>
      </c>
      <c r="S124" s="79">
        <v>41586</v>
      </c>
      <c r="T124" s="92">
        <v>90189</v>
      </c>
      <c r="U124" s="86" t="s">
        <v>171</v>
      </c>
      <c r="V124" s="86"/>
      <c r="W124" s="171">
        <v>44074</v>
      </c>
      <c r="X124" s="172" t="e">
        <f>+CONCATENATE(TEXT(#REF!,"yyyy"),"-",TEXT(#REF!,"mm"))</f>
        <v>#REF!</v>
      </c>
      <c r="Y124" s="173" t="str">
        <f t="shared" si="15"/>
        <v>8</v>
      </c>
      <c r="Z124" s="172" t="str">
        <f t="shared" si="16"/>
        <v>2020-07</v>
      </c>
      <c r="AA124" s="170" t="e">
        <f>+VLOOKUP(Z124,#REF!,2,FALSE)/VLOOKUP(X124,#REF!,2,FALSE)</f>
        <v>#REF!</v>
      </c>
      <c r="AB124" s="174" t="e">
        <f t="shared" si="13"/>
        <v>#REF!</v>
      </c>
      <c r="AC124" s="174" t="e">
        <f t="shared" si="14"/>
        <v>#REF!</v>
      </c>
      <c r="AD124" s="175" t="e">
        <f>+#REF!+365*Y124</f>
        <v>#REF!</v>
      </c>
      <c r="AE124" s="176" t="e">
        <f t="shared" si="17"/>
        <v>#REF!</v>
      </c>
      <c r="AF124" s="170" t="e">
        <f>+VLOOKUP(CONCATENATE(TEXT(W124,"yyyy"),"-",TEXT(W124,"mm")),#REF!,2,0)</f>
        <v>#REF!</v>
      </c>
      <c r="AG124" s="177" t="e">
        <f>+(AC124*(1+'INFLAC PROYECTADA'!$B$8)^(AE124))/((1+DEMANDADO!AF124)^(AE124))</f>
        <v>#REF!</v>
      </c>
      <c r="AH124" s="169">
        <f>(0.2*VLOOKUP(D124,'%.'!$A$1:$B$4,2,FALSE))+(0.35*VLOOKUP(E124,'%.'!$A$1:$B$4,2,FALSE))+(0.1*VLOOKUP(F124,'%.'!$A$1:$B$4,2,FALSE))+(0.35*VLOOKUP(G124,'%.'!$A$1:$B$4,2,FALSE))</f>
        <v>0.05</v>
      </c>
      <c r="AI124" s="128" t="str">
        <f t="shared" si="18"/>
        <v>REMOTA</v>
      </c>
      <c r="AJ124" s="128" t="str">
        <f t="shared" si="19"/>
        <v>No se registra</v>
      </c>
      <c r="AK124" s="178">
        <f t="shared" si="20"/>
        <v>0</v>
      </c>
    </row>
    <row r="125" spans="1:37" ht="30" customHeight="1" x14ac:dyDescent="0.25">
      <c r="A125" s="115">
        <v>124</v>
      </c>
      <c r="B125" s="79" t="s">
        <v>561</v>
      </c>
      <c r="C125" s="85" t="s">
        <v>562</v>
      </c>
      <c r="D125" s="68" t="s">
        <v>48</v>
      </c>
      <c r="E125" s="68" t="s">
        <v>48</v>
      </c>
      <c r="F125" s="68" t="s">
        <v>48</v>
      </c>
      <c r="G125" s="121" t="s">
        <v>48</v>
      </c>
      <c r="H125" s="169">
        <f t="shared" si="11"/>
        <v>0.5</v>
      </c>
      <c r="I125" s="170" t="str">
        <f t="shared" si="12"/>
        <v>MEDIA</v>
      </c>
      <c r="J125" s="292">
        <v>232810116</v>
      </c>
      <c r="K125" s="197">
        <v>0.5</v>
      </c>
      <c r="L125" s="86" t="s">
        <v>132</v>
      </c>
      <c r="M125" s="188">
        <v>0</v>
      </c>
      <c r="N125" s="86" t="s">
        <v>731</v>
      </c>
      <c r="O125" s="86">
        <v>0</v>
      </c>
      <c r="P125" s="86" t="s">
        <v>465</v>
      </c>
      <c r="Q125" s="86" t="s">
        <v>155</v>
      </c>
      <c r="R125" s="86" t="s">
        <v>734</v>
      </c>
      <c r="S125" s="79">
        <v>41586</v>
      </c>
      <c r="T125" s="92">
        <v>90189</v>
      </c>
      <c r="U125" s="86" t="s">
        <v>21</v>
      </c>
      <c r="V125" s="86"/>
      <c r="W125" s="171">
        <v>44074</v>
      </c>
      <c r="X125" s="172" t="e">
        <f>+CONCATENATE(TEXT(#REF!,"yyyy"),"-",TEXT(#REF!,"mm"))</f>
        <v>#REF!</v>
      </c>
      <c r="Y125" s="173" t="str">
        <f t="shared" si="15"/>
        <v>8</v>
      </c>
      <c r="Z125" s="172" t="str">
        <f t="shared" si="16"/>
        <v>2020-07</v>
      </c>
      <c r="AA125" s="170" t="e">
        <f>+VLOOKUP(Z125,#REF!,2,FALSE)/VLOOKUP(X125,#REF!,2,FALSE)</f>
        <v>#REF!</v>
      </c>
      <c r="AB125" s="174" t="e">
        <f t="shared" si="13"/>
        <v>#REF!</v>
      </c>
      <c r="AC125" s="174" t="e">
        <f t="shared" si="14"/>
        <v>#REF!</v>
      </c>
      <c r="AD125" s="175" t="e">
        <f>+#REF!+365*Y125</f>
        <v>#REF!</v>
      </c>
      <c r="AE125" s="176" t="e">
        <f t="shared" si="17"/>
        <v>#REF!</v>
      </c>
      <c r="AF125" s="170" t="e">
        <f>+VLOOKUP(CONCATENATE(TEXT(W125,"yyyy"),"-",TEXT(W125,"mm")),#REF!,2,0)</f>
        <v>#REF!</v>
      </c>
      <c r="AG125" s="177" t="e">
        <f>+(AC125*(1+'INFLAC PROYECTADA'!$B$8)^(AE125))/((1+DEMANDADO!AF125)^(AE125))</f>
        <v>#REF!</v>
      </c>
      <c r="AH125" s="169">
        <f>(0.2*VLOOKUP(D125,'%.'!$A$1:$B$4,2,FALSE))+(0.35*VLOOKUP(E125,'%.'!$A$1:$B$4,2,FALSE))+(0.1*VLOOKUP(F125,'%.'!$A$1:$B$4,2,FALSE))+(0.35*VLOOKUP(G125,'%.'!$A$1:$B$4,2,FALSE))</f>
        <v>0.5</v>
      </c>
      <c r="AI125" s="128" t="str">
        <f t="shared" si="18"/>
        <v>MEDIA</v>
      </c>
      <c r="AJ125" s="128" t="str">
        <f t="shared" si="19"/>
        <v>Cuentas de Orden</v>
      </c>
      <c r="AK125" s="178" t="e">
        <f t="shared" si="20"/>
        <v>#REF!</v>
      </c>
    </row>
    <row r="126" spans="1:37" ht="30" customHeight="1" x14ac:dyDescent="0.25">
      <c r="A126" s="115">
        <v>125</v>
      </c>
      <c r="B126" s="79" t="s">
        <v>563</v>
      </c>
      <c r="C126" s="85" t="s">
        <v>564</v>
      </c>
      <c r="D126" s="68" t="s">
        <v>1</v>
      </c>
      <c r="E126" s="68" t="s">
        <v>1</v>
      </c>
      <c r="F126" s="68" t="s">
        <v>1</v>
      </c>
      <c r="G126" s="121" t="s">
        <v>1</v>
      </c>
      <c r="H126" s="169">
        <f t="shared" si="11"/>
        <v>0.05</v>
      </c>
      <c r="I126" s="170" t="str">
        <f t="shared" si="12"/>
        <v>REMOTA</v>
      </c>
      <c r="J126" s="292">
        <v>74961523</v>
      </c>
      <c r="K126" s="197">
        <v>0</v>
      </c>
      <c r="L126" s="86" t="s">
        <v>133</v>
      </c>
      <c r="M126" s="188">
        <v>0</v>
      </c>
      <c r="N126" s="86" t="s">
        <v>731</v>
      </c>
      <c r="O126" s="86">
        <v>0</v>
      </c>
      <c r="P126" s="86" t="s">
        <v>465</v>
      </c>
      <c r="Q126" s="86" t="s">
        <v>155</v>
      </c>
      <c r="R126" s="86" t="s">
        <v>734</v>
      </c>
      <c r="S126" s="79">
        <v>41586</v>
      </c>
      <c r="T126" s="92">
        <v>90189</v>
      </c>
      <c r="U126" s="86" t="s">
        <v>171</v>
      </c>
      <c r="V126" s="86"/>
      <c r="W126" s="171">
        <v>44074</v>
      </c>
      <c r="X126" s="172" t="e">
        <f>+CONCATENATE(TEXT(#REF!,"yyyy"),"-",TEXT(#REF!,"mm"))</f>
        <v>#REF!</v>
      </c>
      <c r="Y126" s="173" t="str">
        <f t="shared" si="15"/>
        <v>8</v>
      </c>
      <c r="Z126" s="172" t="str">
        <f t="shared" si="16"/>
        <v>2020-07</v>
      </c>
      <c r="AA126" s="170" t="e">
        <f>+VLOOKUP(Z126,#REF!,2,FALSE)/VLOOKUP(X126,#REF!,2,FALSE)</f>
        <v>#REF!</v>
      </c>
      <c r="AB126" s="174" t="e">
        <f t="shared" si="13"/>
        <v>#REF!</v>
      </c>
      <c r="AC126" s="174" t="e">
        <f t="shared" si="14"/>
        <v>#REF!</v>
      </c>
      <c r="AD126" s="175" t="e">
        <f>+#REF!+365*Y126</f>
        <v>#REF!</v>
      </c>
      <c r="AE126" s="176" t="e">
        <f t="shared" si="17"/>
        <v>#REF!</v>
      </c>
      <c r="AF126" s="170" t="e">
        <f>+VLOOKUP(CONCATENATE(TEXT(W126,"yyyy"),"-",TEXT(W126,"mm")),#REF!,2,0)</f>
        <v>#REF!</v>
      </c>
      <c r="AG126" s="177" t="e">
        <f>+(AC126*(1+'INFLAC PROYECTADA'!$B$8)^(AE126))/((1+DEMANDADO!AF126)^(AE126))</f>
        <v>#REF!</v>
      </c>
      <c r="AH126" s="169">
        <f>(0.2*VLOOKUP(D126,'%.'!$A$1:$B$4,2,FALSE))+(0.35*VLOOKUP(E126,'%.'!$A$1:$B$4,2,FALSE))+(0.1*VLOOKUP(F126,'%.'!$A$1:$B$4,2,FALSE))+(0.35*VLOOKUP(G126,'%.'!$A$1:$B$4,2,FALSE))</f>
        <v>0.05</v>
      </c>
      <c r="AI126" s="128" t="str">
        <f t="shared" si="18"/>
        <v>REMOTA</v>
      </c>
      <c r="AJ126" s="128" t="str">
        <f t="shared" si="19"/>
        <v>No se registra</v>
      </c>
      <c r="AK126" s="178">
        <f t="shared" si="20"/>
        <v>0</v>
      </c>
    </row>
    <row r="127" spans="1:37" ht="30" customHeight="1" x14ac:dyDescent="0.25">
      <c r="A127" s="115">
        <v>126</v>
      </c>
      <c r="B127" s="79" t="s">
        <v>534</v>
      </c>
      <c r="C127" s="85" t="s">
        <v>565</v>
      </c>
      <c r="D127" s="68" t="s">
        <v>1</v>
      </c>
      <c r="E127" s="68" t="s">
        <v>1</v>
      </c>
      <c r="F127" s="68" t="s">
        <v>48</v>
      </c>
      <c r="G127" s="121" t="s">
        <v>1</v>
      </c>
      <c r="H127" s="169">
        <f t="shared" si="11"/>
        <v>9.5000000000000001E-2</v>
      </c>
      <c r="I127" s="170" t="str">
        <f t="shared" si="12"/>
        <v>REMOTA</v>
      </c>
      <c r="J127" s="292">
        <v>0</v>
      </c>
      <c r="K127" s="197">
        <v>0</v>
      </c>
      <c r="L127" s="86" t="s">
        <v>133</v>
      </c>
      <c r="M127" s="188">
        <v>0</v>
      </c>
      <c r="N127" s="86" t="s">
        <v>756</v>
      </c>
      <c r="O127" s="86">
        <v>0</v>
      </c>
      <c r="P127" s="86" t="s">
        <v>465</v>
      </c>
      <c r="Q127" s="86" t="s">
        <v>155</v>
      </c>
      <c r="R127" s="86" t="s">
        <v>734</v>
      </c>
      <c r="S127" s="79">
        <v>41586</v>
      </c>
      <c r="T127" s="92">
        <v>90189</v>
      </c>
      <c r="U127" s="86" t="s">
        <v>178</v>
      </c>
      <c r="V127" s="86"/>
      <c r="W127" s="171">
        <v>44074</v>
      </c>
      <c r="X127" s="172" t="e">
        <f>+CONCATENATE(TEXT(#REF!,"yyyy"),"-",TEXT(#REF!,"mm"))</f>
        <v>#REF!</v>
      </c>
      <c r="Y127" s="173" t="str">
        <f t="shared" si="15"/>
        <v>8</v>
      </c>
      <c r="Z127" s="172" t="str">
        <f t="shared" si="16"/>
        <v>2020-07</v>
      </c>
      <c r="AA127" s="170" t="e">
        <f>+VLOOKUP(Z127,#REF!,2,FALSE)/VLOOKUP(X127,#REF!,2,FALSE)</f>
        <v>#REF!</v>
      </c>
      <c r="AB127" s="174" t="e">
        <f t="shared" si="13"/>
        <v>#REF!</v>
      </c>
      <c r="AC127" s="174" t="e">
        <f t="shared" si="14"/>
        <v>#REF!</v>
      </c>
      <c r="AD127" s="175" t="e">
        <f>+#REF!+365*Y127</f>
        <v>#REF!</v>
      </c>
      <c r="AE127" s="176" t="e">
        <f t="shared" si="17"/>
        <v>#REF!</v>
      </c>
      <c r="AF127" s="170" t="e">
        <f>+VLOOKUP(CONCATENATE(TEXT(W127,"yyyy"),"-",TEXT(W127,"mm")),#REF!,2,0)</f>
        <v>#REF!</v>
      </c>
      <c r="AG127" s="177" t="e">
        <f>+(AC127*(1+'INFLAC PROYECTADA'!$B$8)^(AE127))/((1+DEMANDADO!AF127)^(AE127))</f>
        <v>#REF!</v>
      </c>
      <c r="AH127" s="169">
        <f>(0.2*VLOOKUP(D127,'%.'!$A$1:$B$4,2,FALSE))+(0.35*VLOOKUP(E127,'%.'!$A$1:$B$4,2,FALSE))+(0.1*VLOOKUP(F127,'%.'!$A$1:$B$4,2,FALSE))+(0.35*VLOOKUP(G127,'%.'!$A$1:$B$4,2,FALSE))</f>
        <v>9.5000000000000001E-2</v>
      </c>
      <c r="AI127" s="128" t="str">
        <f t="shared" si="18"/>
        <v>REMOTA</v>
      </c>
      <c r="AJ127" s="128" t="str">
        <f t="shared" si="19"/>
        <v>No se registra</v>
      </c>
      <c r="AK127" s="178">
        <f t="shared" si="20"/>
        <v>0</v>
      </c>
    </row>
    <row r="128" spans="1:37" ht="30" customHeight="1" x14ac:dyDescent="0.25">
      <c r="A128" s="115">
        <v>127</v>
      </c>
      <c r="B128" s="79" t="s">
        <v>566</v>
      </c>
      <c r="C128" s="85" t="s">
        <v>567</v>
      </c>
      <c r="D128" s="68" t="s">
        <v>1</v>
      </c>
      <c r="E128" s="68" t="s">
        <v>1</v>
      </c>
      <c r="F128" s="68" t="s">
        <v>1</v>
      </c>
      <c r="G128" s="121" t="s">
        <v>1</v>
      </c>
      <c r="H128" s="169">
        <f t="shared" si="11"/>
        <v>0.05</v>
      </c>
      <c r="I128" s="170" t="str">
        <f t="shared" si="12"/>
        <v>REMOTA</v>
      </c>
      <c r="J128" s="292">
        <v>10642100</v>
      </c>
      <c r="K128" s="197">
        <v>0</v>
      </c>
      <c r="L128" s="86" t="s">
        <v>139</v>
      </c>
      <c r="M128" s="188">
        <v>0</v>
      </c>
      <c r="N128" s="86" t="s">
        <v>731</v>
      </c>
      <c r="O128" s="86">
        <v>0</v>
      </c>
      <c r="P128" s="86" t="s">
        <v>753</v>
      </c>
      <c r="Q128" s="86" t="s">
        <v>155</v>
      </c>
      <c r="R128" s="86" t="s">
        <v>734</v>
      </c>
      <c r="S128" s="79">
        <v>41586</v>
      </c>
      <c r="T128" s="92">
        <v>90189</v>
      </c>
      <c r="U128" s="86" t="s">
        <v>171</v>
      </c>
      <c r="V128" s="86"/>
      <c r="W128" s="171">
        <v>44074</v>
      </c>
      <c r="X128" s="172" t="e">
        <f>+CONCATENATE(TEXT(#REF!,"yyyy"),"-",TEXT(#REF!,"mm"))</f>
        <v>#REF!</v>
      </c>
      <c r="Y128" s="173" t="str">
        <f t="shared" si="15"/>
        <v>7</v>
      </c>
      <c r="Z128" s="172" t="str">
        <f t="shared" si="16"/>
        <v>2020-07</v>
      </c>
      <c r="AA128" s="170" t="e">
        <f>+VLOOKUP(Z128,#REF!,2,FALSE)/VLOOKUP(X128,#REF!,2,FALSE)</f>
        <v>#REF!</v>
      </c>
      <c r="AB128" s="174" t="e">
        <f t="shared" si="13"/>
        <v>#REF!</v>
      </c>
      <c r="AC128" s="174" t="e">
        <f t="shared" si="14"/>
        <v>#REF!</v>
      </c>
      <c r="AD128" s="175" t="e">
        <f>+#REF!+365*Y128</f>
        <v>#REF!</v>
      </c>
      <c r="AE128" s="176" t="e">
        <f t="shared" si="17"/>
        <v>#REF!</v>
      </c>
      <c r="AF128" s="170" t="e">
        <f>+VLOOKUP(CONCATENATE(TEXT(W128,"yyyy"),"-",TEXT(W128,"mm")),#REF!,2,0)</f>
        <v>#REF!</v>
      </c>
      <c r="AG128" s="177" t="e">
        <f>+(AC128*(1+'INFLAC PROYECTADA'!$B$8)^(AE128))/((1+DEMANDADO!AF128)^(AE128))</f>
        <v>#REF!</v>
      </c>
      <c r="AH128" s="169">
        <f>(0.2*VLOOKUP(D128,'%.'!$A$1:$B$4,2,FALSE))+(0.35*VLOOKUP(E128,'%.'!$A$1:$B$4,2,FALSE))+(0.1*VLOOKUP(F128,'%.'!$A$1:$B$4,2,FALSE))+(0.35*VLOOKUP(G128,'%.'!$A$1:$B$4,2,FALSE))</f>
        <v>0.05</v>
      </c>
      <c r="AI128" s="128" t="str">
        <f t="shared" si="18"/>
        <v>REMOTA</v>
      </c>
      <c r="AJ128" s="128" t="str">
        <f t="shared" si="19"/>
        <v>No se registra</v>
      </c>
      <c r="AK128" s="178">
        <f t="shared" si="20"/>
        <v>0</v>
      </c>
    </row>
    <row r="129" spans="1:37" ht="30" customHeight="1" x14ac:dyDescent="0.25">
      <c r="A129" s="115">
        <v>128</v>
      </c>
      <c r="B129" s="79" t="s">
        <v>568</v>
      </c>
      <c r="C129" s="85" t="s">
        <v>569</v>
      </c>
      <c r="D129" s="68" t="s">
        <v>1</v>
      </c>
      <c r="E129" s="68" t="s">
        <v>1</v>
      </c>
      <c r="F129" s="68" t="s">
        <v>1</v>
      </c>
      <c r="G129" s="121" t="s">
        <v>1</v>
      </c>
      <c r="H129" s="169">
        <f t="shared" si="11"/>
        <v>0.05</v>
      </c>
      <c r="I129" s="170" t="str">
        <f t="shared" si="12"/>
        <v>REMOTA</v>
      </c>
      <c r="J129" s="292">
        <v>2275000</v>
      </c>
      <c r="K129" s="197">
        <v>0</v>
      </c>
      <c r="L129" s="86" t="s">
        <v>133</v>
      </c>
      <c r="M129" s="188">
        <v>0</v>
      </c>
      <c r="N129" s="86" t="s">
        <v>731</v>
      </c>
      <c r="O129" s="86">
        <v>0</v>
      </c>
      <c r="P129" s="86" t="s">
        <v>465</v>
      </c>
      <c r="Q129" s="86" t="s">
        <v>155</v>
      </c>
      <c r="R129" s="86" t="s">
        <v>734</v>
      </c>
      <c r="S129" s="79">
        <v>41586</v>
      </c>
      <c r="T129" s="92">
        <v>90189</v>
      </c>
      <c r="U129" s="86" t="s">
        <v>171</v>
      </c>
      <c r="V129" s="86" t="s">
        <v>757</v>
      </c>
      <c r="W129" s="171">
        <v>44074</v>
      </c>
      <c r="X129" s="172" t="e">
        <f>+CONCATENATE(TEXT(#REF!,"yyyy"),"-",TEXT(#REF!,"mm"))</f>
        <v>#REF!</v>
      </c>
      <c r="Y129" s="173" t="str">
        <f t="shared" si="15"/>
        <v>8</v>
      </c>
      <c r="Z129" s="172" t="str">
        <f t="shared" si="16"/>
        <v>2020-07</v>
      </c>
      <c r="AA129" s="170" t="e">
        <f>+VLOOKUP(Z129,#REF!,2,FALSE)/VLOOKUP(X129,#REF!,2,FALSE)</f>
        <v>#REF!</v>
      </c>
      <c r="AB129" s="174" t="e">
        <f t="shared" si="13"/>
        <v>#REF!</v>
      </c>
      <c r="AC129" s="174" t="e">
        <f t="shared" si="14"/>
        <v>#REF!</v>
      </c>
      <c r="AD129" s="175" t="e">
        <f>+#REF!+365*Y129</f>
        <v>#REF!</v>
      </c>
      <c r="AE129" s="176" t="e">
        <f t="shared" si="17"/>
        <v>#REF!</v>
      </c>
      <c r="AF129" s="170" t="e">
        <f>+VLOOKUP(CONCATENATE(TEXT(W129,"yyyy"),"-",TEXT(W129,"mm")),#REF!,2,0)</f>
        <v>#REF!</v>
      </c>
      <c r="AG129" s="177" t="e">
        <f>+(AC129*(1+'INFLAC PROYECTADA'!$B$8)^(AE129))/((1+DEMANDADO!AF129)^(AE129))</f>
        <v>#REF!</v>
      </c>
      <c r="AH129" s="169">
        <f>(0.2*VLOOKUP(D129,'%.'!$A$1:$B$4,2,FALSE))+(0.35*VLOOKUP(E129,'%.'!$A$1:$B$4,2,FALSE))+(0.1*VLOOKUP(F129,'%.'!$A$1:$B$4,2,FALSE))+(0.35*VLOOKUP(G129,'%.'!$A$1:$B$4,2,FALSE))</f>
        <v>0.05</v>
      </c>
      <c r="AI129" s="128" t="str">
        <f t="shared" si="18"/>
        <v>REMOTA</v>
      </c>
      <c r="AJ129" s="128" t="str">
        <f t="shared" si="19"/>
        <v>No se registra</v>
      </c>
      <c r="AK129" s="178">
        <f t="shared" si="20"/>
        <v>0</v>
      </c>
    </row>
    <row r="130" spans="1:37" ht="30" customHeight="1" x14ac:dyDescent="0.25">
      <c r="A130" s="115">
        <v>129</v>
      </c>
      <c r="B130" s="79" t="s">
        <v>534</v>
      </c>
      <c r="C130" s="85" t="s">
        <v>570</v>
      </c>
      <c r="D130" s="68" t="s">
        <v>1</v>
      </c>
      <c r="E130" s="68" t="s">
        <v>1</v>
      </c>
      <c r="F130" s="68" t="s">
        <v>1</v>
      </c>
      <c r="G130" s="121" t="s">
        <v>1</v>
      </c>
      <c r="H130" s="169">
        <f t="shared" ref="H130:H193" si="21">+IFERROR(AH130,"")</f>
        <v>0.05</v>
      </c>
      <c r="I130" s="170" t="str">
        <f t="shared" ref="I130:I193" si="22">+IFERROR(AI130,"")</f>
        <v>REMOTA</v>
      </c>
      <c r="J130" s="292">
        <v>36474868</v>
      </c>
      <c r="K130" s="197">
        <v>0</v>
      </c>
      <c r="L130" s="86" t="s">
        <v>133</v>
      </c>
      <c r="M130" s="188">
        <v>0</v>
      </c>
      <c r="N130" s="86" t="s">
        <v>731</v>
      </c>
      <c r="O130" s="86">
        <v>0</v>
      </c>
      <c r="P130" s="86" t="s">
        <v>465</v>
      </c>
      <c r="Q130" s="86" t="s">
        <v>155</v>
      </c>
      <c r="R130" s="86" t="s">
        <v>734</v>
      </c>
      <c r="S130" s="79">
        <v>41586</v>
      </c>
      <c r="T130" s="92">
        <v>90189</v>
      </c>
      <c r="U130" s="86" t="s">
        <v>171</v>
      </c>
      <c r="V130" s="86" t="s">
        <v>758</v>
      </c>
      <c r="W130" s="171">
        <v>44074</v>
      </c>
      <c r="X130" s="172" t="e">
        <f>+CONCATENATE(TEXT(#REF!,"yyyy"),"-",TEXT(#REF!,"mm"))</f>
        <v>#REF!</v>
      </c>
      <c r="Y130" s="173" t="str">
        <f t="shared" si="15"/>
        <v>8</v>
      </c>
      <c r="Z130" s="172" t="str">
        <f t="shared" si="16"/>
        <v>2020-07</v>
      </c>
      <c r="AA130" s="170" t="e">
        <f>+VLOOKUP(Z130,#REF!,2,FALSE)/VLOOKUP(X130,#REF!,2,FALSE)</f>
        <v>#REF!</v>
      </c>
      <c r="AB130" s="174" t="e">
        <f t="shared" ref="AB130:AB193" si="23">+AA130*J130</f>
        <v>#REF!</v>
      </c>
      <c r="AC130" s="174" t="e">
        <f t="shared" ref="AC130:AC193" si="24">+AB130*K130</f>
        <v>#REF!</v>
      </c>
      <c r="AD130" s="175" t="e">
        <f>+#REF!+365*Y130</f>
        <v>#REF!</v>
      </c>
      <c r="AE130" s="176" t="e">
        <f t="shared" si="17"/>
        <v>#REF!</v>
      </c>
      <c r="AF130" s="170" t="e">
        <f>+VLOOKUP(CONCATENATE(TEXT(W130,"yyyy"),"-",TEXT(W130,"mm")),#REF!,2,0)</f>
        <v>#REF!</v>
      </c>
      <c r="AG130" s="177" t="e">
        <f>+(AC130*(1+'INFLAC PROYECTADA'!$B$8)^(AE130))/((1+DEMANDADO!AF130)^(AE130))</f>
        <v>#REF!</v>
      </c>
      <c r="AH130" s="169">
        <f>(0.2*VLOOKUP(D130,'%.'!$A$1:$B$4,2,FALSE))+(0.35*VLOOKUP(E130,'%.'!$A$1:$B$4,2,FALSE))+(0.1*VLOOKUP(F130,'%.'!$A$1:$B$4,2,FALSE))+(0.35*VLOOKUP(G130,'%.'!$A$1:$B$4,2,FALSE))</f>
        <v>0.05</v>
      </c>
      <c r="AI130" s="128" t="str">
        <f t="shared" si="18"/>
        <v>REMOTA</v>
      </c>
      <c r="AJ130" s="128" t="str">
        <f t="shared" si="19"/>
        <v>No se registra</v>
      </c>
      <c r="AK130" s="178">
        <f t="shared" si="20"/>
        <v>0</v>
      </c>
    </row>
    <row r="131" spans="1:37" ht="30" customHeight="1" x14ac:dyDescent="0.25">
      <c r="A131" s="115">
        <v>130</v>
      </c>
      <c r="B131" s="79" t="s">
        <v>571</v>
      </c>
      <c r="C131" s="85" t="s">
        <v>572</v>
      </c>
      <c r="D131" s="68" t="s">
        <v>1</v>
      </c>
      <c r="E131" s="68" t="s">
        <v>1</v>
      </c>
      <c r="F131" s="68" t="s">
        <v>1</v>
      </c>
      <c r="G131" s="121" t="s">
        <v>1</v>
      </c>
      <c r="H131" s="169">
        <f t="shared" si="21"/>
        <v>0.05</v>
      </c>
      <c r="I131" s="170" t="str">
        <f t="shared" si="22"/>
        <v>REMOTA</v>
      </c>
      <c r="J131" s="292">
        <v>2456715</v>
      </c>
      <c r="K131" s="197">
        <v>0</v>
      </c>
      <c r="L131" s="86" t="s">
        <v>133</v>
      </c>
      <c r="M131" s="188">
        <v>0</v>
      </c>
      <c r="N131" s="86" t="s">
        <v>731</v>
      </c>
      <c r="O131" s="86">
        <v>0</v>
      </c>
      <c r="P131" s="86" t="s">
        <v>753</v>
      </c>
      <c r="Q131" s="86" t="s">
        <v>155</v>
      </c>
      <c r="R131" s="86" t="s">
        <v>734</v>
      </c>
      <c r="S131" s="79">
        <v>41586</v>
      </c>
      <c r="T131" s="92">
        <v>90189</v>
      </c>
      <c r="U131" s="86" t="s">
        <v>76</v>
      </c>
      <c r="V131" s="86" t="s">
        <v>759</v>
      </c>
      <c r="W131" s="171">
        <v>44074</v>
      </c>
      <c r="X131" s="172" t="e">
        <f>+CONCATENATE(TEXT(#REF!,"yyyy"),"-",TEXT(#REF!,"mm"))</f>
        <v>#REF!</v>
      </c>
      <c r="Y131" s="173" t="str">
        <f t="shared" ref="Y131:Y194" si="25">+TRIM(LEFT(P131,2))</f>
        <v>7</v>
      </c>
      <c r="Z131" s="172" t="str">
        <f t="shared" ref="Z131:Z194" si="26">CONCATENATE(YEAR(EDATE(W131,-1)),"-",TEXT(MONTH(EDATE(W131,-1)),"00"))</f>
        <v>2020-07</v>
      </c>
      <c r="AA131" s="170" t="e">
        <f>+VLOOKUP(Z131,#REF!,2,FALSE)/VLOOKUP(X131,#REF!,2,FALSE)</f>
        <v>#REF!</v>
      </c>
      <c r="AB131" s="174" t="e">
        <f t="shared" si="23"/>
        <v>#REF!</v>
      </c>
      <c r="AC131" s="174" t="e">
        <f t="shared" si="24"/>
        <v>#REF!</v>
      </c>
      <c r="AD131" s="175" t="e">
        <f>+#REF!+365*Y131</f>
        <v>#REF!</v>
      </c>
      <c r="AE131" s="176" t="e">
        <f t="shared" ref="AE131:AE194" si="27">+(AD131-W131)/365</f>
        <v>#REF!</v>
      </c>
      <c r="AF131" s="170" t="e">
        <f>+VLOOKUP(CONCATENATE(TEXT(W131,"yyyy"),"-",TEXT(W131,"mm")),#REF!,2,0)</f>
        <v>#REF!</v>
      </c>
      <c r="AG131" s="177" t="e">
        <f>+(AC131*(1+'INFLAC PROYECTADA'!$B$8)^(AE131))/((1+DEMANDADO!AF131)^(AE131))</f>
        <v>#REF!</v>
      </c>
      <c r="AH131" s="169">
        <f>(0.2*VLOOKUP(D131,'%.'!$A$1:$B$4,2,FALSE))+(0.35*VLOOKUP(E131,'%.'!$A$1:$B$4,2,FALSE))+(0.1*VLOOKUP(F131,'%.'!$A$1:$B$4,2,FALSE))+(0.35*VLOOKUP(G131,'%.'!$A$1:$B$4,2,FALSE))</f>
        <v>0.05</v>
      </c>
      <c r="AI131" s="128" t="str">
        <f t="shared" ref="AI131:AI194" si="28">+IF(AH131&gt;0.5,"ALTA",IF(AH131&gt;0.25,"MEDIA",IF(AH131&gt;=0.1,"BAJA",IF(AH131&lt;0.1,"REMOTA"))))</f>
        <v>REMOTA</v>
      </c>
      <c r="AJ131" s="128" t="str">
        <f t="shared" ref="AJ131:AJ194" si="29">+IF(M131&gt;0,"Provisión contable",IF(AH131&gt;50%,"Provisión contable",IF(AH131&lt;10%,"No se registra","Cuentas de Orden")))</f>
        <v>No se registra</v>
      </c>
      <c r="AK131" s="178">
        <f t="shared" ref="AK131:AK194" si="30">+IF(M131&gt;0,M131,IF(AJ131="Provisión Contable",AG131,0)+IF(AJ131="Cuentas de Orden",AG131,0))</f>
        <v>0</v>
      </c>
    </row>
    <row r="132" spans="1:37" ht="30" customHeight="1" x14ac:dyDescent="0.25">
      <c r="A132" s="115">
        <v>131</v>
      </c>
      <c r="B132" s="79" t="s">
        <v>573</v>
      </c>
      <c r="C132" s="85" t="s">
        <v>574</v>
      </c>
      <c r="D132" s="68" t="s">
        <v>1</v>
      </c>
      <c r="E132" s="68" t="s">
        <v>1</v>
      </c>
      <c r="F132" s="68" t="s">
        <v>1</v>
      </c>
      <c r="G132" s="121" t="s">
        <v>1</v>
      </c>
      <c r="H132" s="169">
        <f t="shared" si="21"/>
        <v>0.05</v>
      </c>
      <c r="I132" s="170" t="str">
        <f t="shared" si="22"/>
        <v>REMOTA</v>
      </c>
      <c r="J132" s="292">
        <v>1501278</v>
      </c>
      <c r="K132" s="197">
        <v>0</v>
      </c>
      <c r="L132" s="86" t="s">
        <v>133</v>
      </c>
      <c r="M132" s="188">
        <v>0</v>
      </c>
      <c r="N132" s="86" t="s">
        <v>731</v>
      </c>
      <c r="O132" s="86">
        <v>0</v>
      </c>
      <c r="P132" s="86" t="s">
        <v>760</v>
      </c>
      <c r="Q132" s="86" t="s">
        <v>155</v>
      </c>
      <c r="R132" s="86" t="s">
        <v>734</v>
      </c>
      <c r="S132" s="79">
        <v>41586</v>
      </c>
      <c r="T132" s="92">
        <v>90189</v>
      </c>
      <c r="U132" s="86" t="s">
        <v>76</v>
      </c>
      <c r="V132" s="86" t="s">
        <v>759</v>
      </c>
      <c r="W132" s="171">
        <v>44074</v>
      </c>
      <c r="X132" s="172" t="e">
        <f>+CONCATENATE(TEXT(#REF!,"yyyy"),"-",TEXT(#REF!,"mm"))</f>
        <v>#REF!</v>
      </c>
      <c r="Y132" s="173" t="str">
        <f t="shared" si="25"/>
        <v>6</v>
      </c>
      <c r="Z132" s="172" t="str">
        <f t="shared" si="26"/>
        <v>2020-07</v>
      </c>
      <c r="AA132" s="170" t="e">
        <f>+VLOOKUP(Z132,#REF!,2,FALSE)/VLOOKUP(X132,#REF!,2,FALSE)</f>
        <v>#REF!</v>
      </c>
      <c r="AB132" s="174" t="e">
        <f t="shared" si="23"/>
        <v>#REF!</v>
      </c>
      <c r="AC132" s="174" t="e">
        <f t="shared" si="24"/>
        <v>#REF!</v>
      </c>
      <c r="AD132" s="175" t="e">
        <f>+#REF!+365*Y132</f>
        <v>#REF!</v>
      </c>
      <c r="AE132" s="176" t="e">
        <f t="shared" si="27"/>
        <v>#REF!</v>
      </c>
      <c r="AF132" s="170" t="e">
        <f>+VLOOKUP(CONCATENATE(TEXT(W132,"yyyy"),"-",TEXT(W132,"mm")),#REF!,2,0)</f>
        <v>#REF!</v>
      </c>
      <c r="AG132" s="177" t="e">
        <f>+(AC132*(1+'INFLAC PROYECTADA'!$B$8)^(AE132))/((1+DEMANDADO!AF132)^(AE132))</f>
        <v>#REF!</v>
      </c>
      <c r="AH132" s="169">
        <f>(0.2*VLOOKUP(D132,'%.'!$A$1:$B$4,2,FALSE))+(0.35*VLOOKUP(E132,'%.'!$A$1:$B$4,2,FALSE))+(0.1*VLOOKUP(F132,'%.'!$A$1:$B$4,2,FALSE))+(0.35*VLOOKUP(G132,'%.'!$A$1:$B$4,2,FALSE))</f>
        <v>0.05</v>
      </c>
      <c r="AI132" s="128" t="str">
        <f t="shared" si="28"/>
        <v>REMOTA</v>
      </c>
      <c r="AJ132" s="128" t="str">
        <f t="shared" si="29"/>
        <v>No se registra</v>
      </c>
      <c r="AK132" s="178">
        <f t="shared" si="30"/>
        <v>0</v>
      </c>
    </row>
    <row r="133" spans="1:37" ht="30" customHeight="1" x14ac:dyDescent="0.25">
      <c r="A133" s="115">
        <v>132</v>
      </c>
      <c r="B133" s="79" t="s">
        <v>575</v>
      </c>
      <c r="C133" s="85" t="s">
        <v>576</v>
      </c>
      <c r="D133" s="68" t="s">
        <v>1</v>
      </c>
      <c r="E133" s="68" t="s">
        <v>1</v>
      </c>
      <c r="F133" s="68" t="s">
        <v>1</v>
      </c>
      <c r="G133" s="121" t="s">
        <v>1</v>
      </c>
      <c r="H133" s="169">
        <f t="shared" si="21"/>
        <v>0.05</v>
      </c>
      <c r="I133" s="170" t="str">
        <f t="shared" si="22"/>
        <v>REMOTA</v>
      </c>
      <c r="J133" s="292">
        <v>3002520</v>
      </c>
      <c r="K133" s="197">
        <v>0</v>
      </c>
      <c r="L133" s="86" t="s">
        <v>133</v>
      </c>
      <c r="M133" s="188">
        <v>0</v>
      </c>
      <c r="N133" s="86" t="s">
        <v>731</v>
      </c>
      <c r="O133" s="86">
        <v>0</v>
      </c>
      <c r="P133" s="86" t="s">
        <v>760</v>
      </c>
      <c r="Q133" s="86" t="s">
        <v>155</v>
      </c>
      <c r="R133" s="86" t="s">
        <v>734</v>
      </c>
      <c r="S133" s="79">
        <v>41586</v>
      </c>
      <c r="T133" s="92">
        <v>90189</v>
      </c>
      <c r="U133" s="86" t="s">
        <v>76</v>
      </c>
      <c r="V133" s="86" t="s">
        <v>759</v>
      </c>
      <c r="W133" s="171">
        <v>44074</v>
      </c>
      <c r="X133" s="172" t="e">
        <f>+CONCATENATE(TEXT(#REF!,"yyyy"),"-",TEXT(#REF!,"mm"))</f>
        <v>#REF!</v>
      </c>
      <c r="Y133" s="173" t="str">
        <f t="shared" si="25"/>
        <v>6</v>
      </c>
      <c r="Z133" s="172" t="str">
        <f t="shared" si="26"/>
        <v>2020-07</v>
      </c>
      <c r="AA133" s="170" t="e">
        <f>+VLOOKUP(Z133,#REF!,2,FALSE)/VLOOKUP(X133,#REF!,2,FALSE)</f>
        <v>#REF!</v>
      </c>
      <c r="AB133" s="174" t="e">
        <f t="shared" si="23"/>
        <v>#REF!</v>
      </c>
      <c r="AC133" s="174" t="e">
        <f t="shared" si="24"/>
        <v>#REF!</v>
      </c>
      <c r="AD133" s="175" t="e">
        <f>+#REF!+365*Y133</f>
        <v>#REF!</v>
      </c>
      <c r="AE133" s="176" t="e">
        <f t="shared" si="27"/>
        <v>#REF!</v>
      </c>
      <c r="AF133" s="170" t="e">
        <f>+VLOOKUP(CONCATENATE(TEXT(W133,"yyyy"),"-",TEXT(W133,"mm")),#REF!,2,0)</f>
        <v>#REF!</v>
      </c>
      <c r="AG133" s="177" t="e">
        <f>+(AC133*(1+'INFLAC PROYECTADA'!$B$8)^(AE133))/((1+DEMANDADO!AF133)^(AE133))</f>
        <v>#REF!</v>
      </c>
      <c r="AH133" s="169">
        <f>(0.2*VLOOKUP(D133,'%.'!$A$1:$B$4,2,FALSE))+(0.35*VLOOKUP(E133,'%.'!$A$1:$B$4,2,FALSE))+(0.1*VLOOKUP(F133,'%.'!$A$1:$B$4,2,FALSE))+(0.35*VLOOKUP(G133,'%.'!$A$1:$B$4,2,FALSE))</f>
        <v>0.05</v>
      </c>
      <c r="AI133" s="128" t="str">
        <f t="shared" si="28"/>
        <v>REMOTA</v>
      </c>
      <c r="AJ133" s="128" t="str">
        <f t="shared" si="29"/>
        <v>No se registra</v>
      </c>
      <c r="AK133" s="178">
        <f t="shared" si="30"/>
        <v>0</v>
      </c>
    </row>
    <row r="134" spans="1:37" ht="30" customHeight="1" x14ac:dyDescent="0.25">
      <c r="A134" s="115">
        <v>133</v>
      </c>
      <c r="B134" s="79" t="s">
        <v>577</v>
      </c>
      <c r="C134" s="85" t="s">
        <v>578</v>
      </c>
      <c r="D134" s="68" t="s">
        <v>1</v>
      </c>
      <c r="E134" s="68" t="s">
        <v>1</v>
      </c>
      <c r="F134" s="68" t="s">
        <v>1</v>
      </c>
      <c r="G134" s="121" t="s">
        <v>1</v>
      </c>
      <c r="H134" s="169">
        <f t="shared" si="21"/>
        <v>0.05</v>
      </c>
      <c r="I134" s="170" t="str">
        <f t="shared" si="22"/>
        <v>REMOTA</v>
      </c>
      <c r="J134" s="292">
        <v>3524895</v>
      </c>
      <c r="K134" s="197">
        <v>0</v>
      </c>
      <c r="L134" s="86" t="s">
        <v>133</v>
      </c>
      <c r="M134" s="188">
        <v>0</v>
      </c>
      <c r="N134" s="86" t="s">
        <v>731</v>
      </c>
      <c r="O134" s="86">
        <v>0</v>
      </c>
      <c r="P134" s="86" t="s">
        <v>760</v>
      </c>
      <c r="Q134" s="86" t="s">
        <v>155</v>
      </c>
      <c r="R134" s="86" t="s">
        <v>734</v>
      </c>
      <c r="S134" s="79">
        <v>41586</v>
      </c>
      <c r="T134" s="92">
        <v>90189</v>
      </c>
      <c r="U134" s="86" t="s">
        <v>76</v>
      </c>
      <c r="V134" s="86" t="s">
        <v>759</v>
      </c>
      <c r="W134" s="171">
        <v>44074</v>
      </c>
      <c r="X134" s="172" t="e">
        <f>+CONCATENATE(TEXT(#REF!,"yyyy"),"-",TEXT(#REF!,"mm"))</f>
        <v>#REF!</v>
      </c>
      <c r="Y134" s="173" t="str">
        <f t="shared" si="25"/>
        <v>6</v>
      </c>
      <c r="Z134" s="172" t="str">
        <f t="shared" si="26"/>
        <v>2020-07</v>
      </c>
      <c r="AA134" s="170" t="e">
        <f>+VLOOKUP(Z134,#REF!,2,FALSE)/VLOOKUP(X134,#REF!,2,FALSE)</f>
        <v>#REF!</v>
      </c>
      <c r="AB134" s="174" t="e">
        <f t="shared" si="23"/>
        <v>#REF!</v>
      </c>
      <c r="AC134" s="174" t="e">
        <f t="shared" si="24"/>
        <v>#REF!</v>
      </c>
      <c r="AD134" s="175" t="e">
        <f>+#REF!+365*Y134</f>
        <v>#REF!</v>
      </c>
      <c r="AE134" s="176" t="e">
        <f t="shared" si="27"/>
        <v>#REF!</v>
      </c>
      <c r="AF134" s="170" t="e">
        <f>+VLOOKUP(CONCATENATE(TEXT(W134,"yyyy"),"-",TEXT(W134,"mm")),#REF!,2,0)</f>
        <v>#REF!</v>
      </c>
      <c r="AG134" s="177" t="e">
        <f>+(AC134*(1+'INFLAC PROYECTADA'!$B$8)^(AE134))/((1+DEMANDADO!AF134)^(AE134))</f>
        <v>#REF!</v>
      </c>
      <c r="AH134" s="169">
        <f>(0.2*VLOOKUP(D134,'%.'!$A$1:$B$4,2,FALSE))+(0.35*VLOOKUP(E134,'%.'!$A$1:$B$4,2,FALSE))+(0.1*VLOOKUP(F134,'%.'!$A$1:$B$4,2,FALSE))+(0.35*VLOOKUP(G134,'%.'!$A$1:$B$4,2,FALSE))</f>
        <v>0.05</v>
      </c>
      <c r="AI134" s="128" t="str">
        <f t="shared" si="28"/>
        <v>REMOTA</v>
      </c>
      <c r="AJ134" s="128" t="str">
        <f t="shared" si="29"/>
        <v>No se registra</v>
      </c>
      <c r="AK134" s="178">
        <f t="shared" si="30"/>
        <v>0</v>
      </c>
    </row>
    <row r="135" spans="1:37" ht="30" customHeight="1" x14ac:dyDescent="0.25">
      <c r="A135" s="115">
        <v>134</v>
      </c>
      <c r="B135" s="79" t="s">
        <v>579</v>
      </c>
      <c r="C135" s="85" t="s">
        <v>580</v>
      </c>
      <c r="D135" s="68" t="s">
        <v>1</v>
      </c>
      <c r="E135" s="68" t="s">
        <v>1</v>
      </c>
      <c r="F135" s="68" t="s">
        <v>1</v>
      </c>
      <c r="G135" s="121" t="s">
        <v>1</v>
      </c>
      <c r="H135" s="169">
        <f t="shared" si="21"/>
        <v>0.05</v>
      </c>
      <c r="I135" s="170" t="str">
        <f t="shared" si="22"/>
        <v>REMOTA</v>
      </c>
      <c r="J135" s="292">
        <v>2275000</v>
      </c>
      <c r="K135" s="197">
        <v>0</v>
      </c>
      <c r="L135" s="86" t="s">
        <v>133</v>
      </c>
      <c r="M135" s="188">
        <v>0</v>
      </c>
      <c r="N135" s="86" t="s">
        <v>731</v>
      </c>
      <c r="O135" s="86">
        <v>0</v>
      </c>
      <c r="P135" s="86" t="s">
        <v>761</v>
      </c>
      <c r="Q135" s="86" t="s">
        <v>155</v>
      </c>
      <c r="R135" s="86" t="s">
        <v>734</v>
      </c>
      <c r="S135" s="79">
        <v>41586</v>
      </c>
      <c r="T135" s="92">
        <v>90189</v>
      </c>
      <c r="U135" s="86" t="s">
        <v>171</v>
      </c>
      <c r="V135" s="86" t="s">
        <v>757</v>
      </c>
      <c r="W135" s="171">
        <v>44074</v>
      </c>
      <c r="X135" s="172" t="e">
        <f>+CONCATENATE(TEXT(#REF!,"yyyy"),"-",TEXT(#REF!,"mm"))</f>
        <v>#REF!</v>
      </c>
      <c r="Y135" s="173" t="str">
        <f t="shared" si="25"/>
        <v>6</v>
      </c>
      <c r="Z135" s="172" t="str">
        <f t="shared" si="26"/>
        <v>2020-07</v>
      </c>
      <c r="AA135" s="170" t="e">
        <f>+VLOOKUP(Z135,#REF!,2,FALSE)/VLOOKUP(X135,#REF!,2,FALSE)</f>
        <v>#REF!</v>
      </c>
      <c r="AB135" s="174" t="e">
        <f t="shared" si="23"/>
        <v>#REF!</v>
      </c>
      <c r="AC135" s="174" t="e">
        <f t="shared" si="24"/>
        <v>#REF!</v>
      </c>
      <c r="AD135" s="175" t="e">
        <f>+#REF!+365*Y135</f>
        <v>#REF!</v>
      </c>
      <c r="AE135" s="176" t="e">
        <f t="shared" si="27"/>
        <v>#REF!</v>
      </c>
      <c r="AF135" s="170" t="e">
        <f>+VLOOKUP(CONCATENATE(TEXT(W135,"yyyy"),"-",TEXT(W135,"mm")),#REF!,2,0)</f>
        <v>#REF!</v>
      </c>
      <c r="AG135" s="177" t="e">
        <f>+(AC135*(1+'INFLAC PROYECTADA'!$B$8)^(AE135))/((1+DEMANDADO!AF135)^(AE135))</f>
        <v>#REF!</v>
      </c>
      <c r="AH135" s="169">
        <f>(0.2*VLOOKUP(D135,'%.'!$A$1:$B$4,2,FALSE))+(0.35*VLOOKUP(E135,'%.'!$A$1:$B$4,2,FALSE))+(0.1*VLOOKUP(F135,'%.'!$A$1:$B$4,2,FALSE))+(0.35*VLOOKUP(G135,'%.'!$A$1:$B$4,2,FALSE))</f>
        <v>0.05</v>
      </c>
      <c r="AI135" s="128" t="str">
        <f t="shared" si="28"/>
        <v>REMOTA</v>
      </c>
      <c r="AJ135" s="128" t="str">
        <f t="shared" si="29"/>
        <v>No se registra</v>
      </c>
      <c r="AK135" s="178">
        <f t="shared" si="30"/>
        <v>0</v>
      </c>
    </row>
    <row r="136" spans="1:37" ht="30" customHeight="1" x14ac:dyDescent="0.25">
      <c r="A136" s="115">
        <v>135</v>
      </c>
      <c r="B136" s="79" t="s">
        <v>579</v>
      </c>
      <c r="C136" s="85" t="s">
        <v>581</v>
      </c>
      <c r="D136" s="68" t="s">
        <v>1</v>
      </c>
      <c r="E136" s="68" t="s">
        <v>1</v>
      </c>
      <c r="F136" s="68" t="s">
        <v>1</v>
      </c>
      <c r="G136" s="121" t="s">
        <v>1</v>
      </c>
      <c r="H136" s="169">
        <f t="shared" si="21"/>
        <v>0.05</v>
      </c>
      <c r="I136" s="170" t="str">
        <f t="shared" si="22"/>
        <v>REMOTA</v>
      </c>
      <c r="J136" s="292">
        <v>2275000</v>
      </c>
      <c r="K136" s="197">
        <v>0</v>
      </c>
      <c r="L136" s="86" t="s">
        <v>131</v>
      </c>
      <c r="M136" s="188">
        <v>0</v>
      </c>
      <c r="N136" s="86" t="s">
        <v>731</v>
      </c>
      <c r="O136" s="86">
        <v>0</v>
      </c>
      <c r="P136" s="86" t="s">
        <v>760</v>
      </c>
      <c r="Q136" s="86" t="s">
        <v>155</v>
      </c>
      <c r="R136" s="86" t="s">
        <v>734</v>
      </c>
      <c r="S136" s="79">
        <v>41586</v>
      </c>
      <c r="T136" s="92">
        <v>90189</v>
      </c>
      <c r="U136" s="86" t="s">
        <v>171</v>
      </c>
      <c r="V136" s="86" t="s">
        <v>757</v>
      </c>
      <c r="W136" s="171">
        <v>44074</v>
      </c>
      <c r="X136" s="172" t="e">
        <f>+CONCATENATE(TEXT(#REF!,"yyyy"),"-",TEXT(#REF!,"mm"))</f>
        <v>#REF!</v>
      </c>
      <c r="Y136" s="173" t="str">
        <f t="shared" si="25"/>
        <v>6</v>
      </c>
      <c r="Z136" s="172" t="str">
        <f t="shared" si="26"/>
        <v>2020-07</v>
      </c>
      <c r="AA136" s="170" t="e">
        <f>+VLOOKUP(Z136,#REF!,2,FALSE)/VLOOKUP(X136,#REF!,2,FALSE)</f>
        <v>#REF!</v>
      </c>
      <c r="AB136" s="174" t="e">
        <f t="shared" si="23"/>
        <v>#REF!</v>
      </c>
      <c r="AC136" s="174" t="e">
        <f t="shared" si="24"/>
        <v>#REF!</v>
      </c>
      <c r="AD136" s="175" t="e">
        <f>+#REF!+365*Y136</f>
        <v>#REF!</v>
      </c>
      <c r="AE136" s="176" t="e">
        <f t="shared" si="27"/>
        <v>#REF!</v>
      </c>
      <c r="AF136" s="170" t="e">
        <f>+VLOOKUP(CONCATENATE(TEXT(W136,"yyyy"),"-",TEXT(W136,"mm")),#REF!,2,0)</f>
        <v>#REF!</v>
      </c>
      <c r="AG136" s="177" t="e">
        <f>+(AC136*(1+'INFLAC PROYECTADA'!$B$8)^(AE136))/((1+DEMANDADO!AF136)^(AE136))</f>
        <v>#REF!</v>
      </c>
      <c r="AH136" s="169">
        <f>(0.2*VLOOKUP(D136,'%.'!$A$1:$B$4,2,FALSE))+(0.35*VLOOKUP(E136,'%.'!$A$1:$B$4,2,FALSE))+(0.1*VLOOKUP(F136,'%.'!$A$1:$B$4,2,FALSE))+(0.35*VLOOKUP(G136,'%.'!$A$1:$B$4,2,FALSE))</f>
        <v>0.05</v>
      </c>
      <c r="AI136" s="128" t="str">
        <f t="shared" si="28"/>
        <v>REMOTA</v>
      </c>
      <c r="AJ136" s="128" t="str">
        <f t="shared" si="29"/>
        <v>No se registra</v>
      </c>
      <c r="AK136" s="178">
        <f t="shared" si="30"/>
        <v>0</v>
      </c>
    </row>
    <row r="137" spans="1:37" ht="30" customHeight="1" x14ac:dyDescent="0.25">
      <c r="A137" s="115">
        <v>136</v>
      </c>
      <c r="B137" s="79" t="s">
        <v>582</v>
      </c>
      <c r="C137" s="85" t="s">
        <v>583</v>
      </c>
      <c r="D137" s="68" t="s">
        <v>1</v>
      </c>
      <c r="E137" s="68" t="s">
        <v>1</v>
      </c>
      <c r="F137" s="68" t="s">
        <v>1</v>
      </c>
      <c r="G137" s="121" t="s">
        <v>1</v>
      </c>
      <c r="H137" s="169">
        <f t="shared" si="21"/>
        <v>0.05</v>
      </c>
      <c r="I137" s="170" t="str">
        <f t="shared" si="22"/>
        <v>REMOTA</v>
      </c>
      <c r="J137" s="292">
        <v>7244623</v>
      </c>
      <c r="K137" s="197">
        <v>0</v>
      </c>
      <c r="L137" s="86" t="s">
        <v>133</v>
      </c>
      <c r="M137" s="188">
        <v>0</v>
      </c>
      <c r="N137" s="86" t="s">
        <v>731</v>
      </c>
      <c r="O137" s="86">
        <v>0</v>
      </c>
      <c r="P137" s="86" t="s">
        <v>762</v>
      </c>
      <c r="Q137" s="86" t="s">
        <v>155</v>
      </c>
      <c r="R137" s="86" t="s">
        <v>734</v>
      </c>
      <c r="S137" s="79">
        <v>41586</v>
      </c>
      <c r="T137" s="92">
        <v>90189</v>
      </c>
      <c r="U137" s="86" t="s">
        <v>171</v>
      </c>
      <c r="V137" s="86"/>
      <c r="W137" s="171">
        <v>44074</v>
      </c>
      <c r="X137" s="172" t="e">
        <f>+CONCATENATE(TEXT(#REF!,"yyyy"),"-",TEXT(#REF!,"mm"))</f>
        <v>#REF!</v>
      </c>
      <c r="Y137" s="173" t="str">
        <f t="shared" si="25"/>
        <v>7</v>
      </c>
      <c r="Z137" s="172" t="str">
        <f t="shared" si="26"/>
        <v>2020-07</v>
      </c>
      <c r="AA137" s="170" t="e">
        <f>+VLOOKUP(Z137,#REF!,2,FALSE)/VLOOKUP(X137,#REF!,2,FALSE)</f>
        <v>#REF!</v>
      </c>
      <c r="AB137" s="174" t="e">
        <f t="shared" si="23"/>
        <v>#REF!</v>
      </c>
      <c r="AC137" s="174" t="e">
        <f t="shared" si="24"/>
        <v>#REF!</v>
      </c>
      <c r="AD137" s="175" t="e">
        <f>+#REF!+365*Y137</f>
        <v>#REF!</v>
      </c>
      <c r="AE137" s="176" t="e">
        <f t="shared" si="27"/>
        <v>#REF!</v>
      </c>
      <c r="AF137" s="170" t="e">
        <f>+VLOOKUP(CONCATENATE(TEXT(W137,"yyyy"),"-",TEXT(W137,"mm")),#REF!,2,0)</f>
        <v>#REF!</v>
      </c>
      <c r="AG137" s="177" t="e">
        <f>+(AC137*(1+'INFLAC PROYECTADA'!$B$8)^(AE137))/((1+DEMANDADO!AF137)^(AE137))</f>
        <v>#REF!</v>
      </c>
      <c r="AH137" s="169">
        <f>(0.2*VLOOKUP(D137,'%.'!$A$1:$B$4,2,FALSE))+(0.35*VLOOKUP(E137,'%.'!$A$1:$B$4,2,FALSE))+(0.1*VLOOKUP(F137,'%.'!$A$1:$B$4,2,FALSE))+(0.35*VLOOKUP(G137,'%.'!$A$1:$B$4,2,FALSE))</f>
        <v>0.05</v>
      </c>
      <c r="AI137" s="128" t="str">
        <f t="shared" si="28"/>
        <v>REMOTA</v>
      </c>
      <c r="AJ137" s="128" t="str">
        <f t="shared" si="29"/>
        <v>No se registra</v>
      </c>
      <c r="AK137" s="178">
        <f t="shared" si="30"/>
        <v>0</v>
      </c>
    </row>
    <row r="138" spans="1:37" ht="30" customHeight="1" x14ac:dyDescent="0.25">
      <c r="A138" s="115">
        <v>137</v>
      </c>
      <c r="B138" s="79" t="s">
        <v>584</v>
      </c>
      <c r="C138" s="85" t="s">
        <v>585</v>
      </c>
      <c r="D138" s="68" t="s">
        <v>1</v>
      </c>
      <c r="E138" s="68" t="s">
        <v>1</v>
      </c>
      <c r="F138" s="68" t="s">
        <v>1</v>
      </c>
      <c r="G138" s="121" t="s">
        <v>1</v>
      </c>
      <c r="H138" s="169">
        <f t="shared" si="21"/>
        <v>0.05</v>
      </c>
      <c r="I138" s="170" t="str">
        <f t="shared" si="22"/>
        <v>REMOTA</v>
      </c>
      <c r="J138" s="292">
        <v>11073155</v>
      </c>
      <c r="K138" s="197">
        <v>0</v>
      </c>
      <c r="L138" s="86" t="s">
        <v>133</v>
      </c>
      <c r="M138" s="188">
        <v>0</v>
      </c>
      <c r="N138" s="86" t="s">
        <v>731</v>
      </c>
      <c r="O138" s="86">
        <v>0</v>
      </c>
      <c r="P138" s="86" t="s">
        <v>763</v>
      </c>
      <c r="Q138" s="86" t="s">
        <v>155</v>
      </c>
      <c r="R138" s="86" t="s">
        <v>734</v>
      </c>
      <c r="S138" s="79">
        <v>41586</v>
      </c>
      <c r="T138" s="92">
        <v>90189</v>
      </c>
      <c r="U138" s="86" t="s">
        <v>171</v>
      </c>
      <c r="V138" s="86" t="s">
        <v>764</v>
      </c>
      <c r="W138" s="171">
        <v>44074</v>
      </c>
      <c r="X138" s="172" t="e">
        <f>+CONCATENATE(TEXT(#REF!,"yyyy"),"-",TEXT(#REF!,"mm"))</f>
        <v>#REF!</v>
      </c>
      <c r="Y138" s="173" t="str">
        <f t="shared" si="25"/>
        <v>76</v>
      </c>
      <c r="Z138" s="172" t="str">
        <f t="shared" si="26"/>
        <v>2020-07</v>
      </c>
      <c r="AA138" s="170" t="e">
        <f>+VLOOKUP(Z138,#REF!,2,FALSE)/VLOOKUP(X138,#REF!,2,FALSE)</f>
        <v>#REF!</v>
      </c>
      <c r="AB138" s="174" t="e">
        <f t="shared" si="23"/>
        <v>#REF!</v>
      </c>
      <c r="AC138" s="174" t="e">
        <f t="shared" si="24"/>
        <v>#REF!</v>
      </c>
      <c r="AD138" s="175" t="e">
        <f>+#REF!+365*Y138</f>
        <v>#REF!</v>
      </c>
      <c r="AE138" s="176" t="e">
        <f t="shared" si="27"/>
        <v>#REF!</v>
      </c>
      <c r="AF138" s="170" t="e">
        <f>+VLOOKUP(CONCATENATE(TEXT(W138,"yyyy"),"-",TEXT(W138,"mm")),#REF!,2,0)</f>
        <v>#REF!</v>
      </c>
      <c r="AG138" s="177" t="e">
        <f>+(AC138*(1+'INFLAC PROYECTADA'!$B$8)^(AE138))/((1+DEMANDADO!AF138)^(AE138))</f>
        <v>#REF!</v>
      </c>
      <c r="AH138" s="169">
        <f>(0.2*VLOOKUP(D138,'%.'!$A$1:$B$4,2,FALSE))+(0.35*VLOOKUP(E138,'%.'!$A$1:$B$4,2,FALSE))+(0.1*VLOOKUP(F138,'%.'!$A$1:$B$4,2,FALSE))+(0.35*VLOOKUP(G138,'%.'!$A$1:$B$4,2,FALSE))</f>
        <v>0.05</v>
      </c>
      <c r="AI138" s="128" t="str">
        <f t="shared" si="28"/>
        <v>REMOTA</v>
      </c>
      <c r="AJ138" s="128" t="str">
        <f t="shared" si="29"/>
        <v>No se registra</v>
      </c>
      <c r="AK138" s="178">
        <f t="shared" si="30"/>
        <v>0</v>
      </c>
    </row>
    <row r="139" spans="1:37" ht="30" customHeight="1" x14ac:dyDescent="0.25">
      <c r="A139" s="115">
        <v>138</v>
      </c>
      <c r="B139" s="79" t="s">
        <v>586</v>
      </c>
      <c r="C139" s="85" t="s">
        <v>587</v>
      </c>
      <c r="D139" s="68" t="s">
        <v>1</v>
      </c>
      <c r="E139" s="68" t="s">
        <v>1</v>
      </c>
      <c r="F139" s="68" t="s">
        <v>1</v>
      </c>
      <c r="G139" s="121" t="s">
        <v>1</v>
      </c>
      <c r="H139" s="169">
        <f t="shared" si="21"/>
        <v>0.05</v>
      </c>
      <c r="I139" s="170" t="str">
        <f t="shared" si="22"/>
        <v>REMOTA</v>
      </c>
      <c r="J139" s="292">
        <v>4615000</v>
      </c>
      <c r="K139" s="197">
        <v>0</v>
      </c>
      <c r="L139" s="86" t="s">
        <v>139</v>
      </c>
      <c r="M139" s="188">
        <v>0</v>
      </c>
      <c r="N139" s="86" t="s">
        <v>731</v>
      </c>
      <c r="O139" s="86">
        <v>0</v>
      </c>
      <c r="P139" s="86" t="s">
        <v>765</v>
      </c>
      <c r="Q139" s="86" t="s">
        <v>155</v>
      </c>
      <c r="R139" s="86" t="s">
        <v>734</v>
      </c>
      <c r="S139" s="79">
        <v>41586</v>
      </c>
      <c r="T139" s="92">
        <v>90189</v>
      </c>
      <c r="U139" s="86" t="s">
        <v>76</v>
      </c>
      <c r="V139" s="86" t="s">
        <v>766</v>
      </c>
      <c r="W139" s="171">
        <v>44074</v>
      </c>
      <c r="X139" s="172" t="e">
        <f>+CONCATENATE(TEXT(#REF!,"yyyy"),"-",TEXT(#REF!,"mm"))</f>
        <v>#REF!</v>
      </c>
      <c r="Y139" s="173" t="str">
        <f t="shared" si="25"/>
        <v>14</v>
      </c>
      <c r="Z139" s="172" t="str">
        <f t="shared" si="26"/>
        <v>2020-07</v>
      </c>
      <c r="AA139" s="170" t="e">
        <f>+VLOOKUP(Z139,#REF!,2,FALSE)/VLOOKUP(X139,#REF!,2,FALSE)</f>
        <v>#REF!</v>
      </c>
      <c r="AB139" s="174" t="e">
        <f t="shared" si="23"/>
        <v>#REF!</v>
      </c>
      <c r="AC139" s="174" t="e">
        <f t="shared" si="24"/>
        <v>#REF!</v>
      </c>
      <c r="AD139" s="175" t="e">
        <f>+#REF!+365*Y139</f>
        <v>#REF!</v>
      </c>
      <c r="AE139" s="176" t="e">
        <f t="shared" si="27"/>
        <v>#REF!</v>
      </c>
      <c r="AF139" s="170" t="e">
        <f>+VLOOKUP(CONCATENATE(TEXT(W139,"yyyy"),"-",TEXT(W139,"mm")),#REF!,2,0)</f>
        <v>#REF!</v>
      </c>
      <c r="AG139" s="177" t="e">
        <f>+(AC139*(1+'INFLAC PROYECTADA'!$B$8)^(AE139))/((1+DEMANDADO!AF139)^(AE139))</f>
        <v>#REF!</v>
      </c>
      <c r="AH139" s="169">
        <f>(0.2*VLOOKUP(D139,'%.'!$A$1:$B$4,2,FALSE))+(0.35*VLOOKUP(E139,'%.'!$A$1:$B$4,2,FALSE))+(0.1*VLOOKUP(F139,'%.'!$A$1:$B$4,2,FALSE))+(0.35*VLOOKUP(G139,'%.'!$A$1:$B$4,2,FALSE))</f>
        <v>0.05</v>
      </c>
      <c r="AI139" s="128" t="str">
        <f t="shared" si="28"/>
        <v>REMOTA</v>
      </c>
      <c r="AJ139" s="128" t="str">
        <f t="shared" si="29"/>
        <v>No se registra</v>
      </c>
      <c r="AK139" s="178">
        <f t="shared" si="30"/>
        <v>0</v>
      </c>
    </row>
    <row r="140" spans="1:37" ht="30" customHeight="1" x14ac:dyDescent="0.25">
      <c r="A140" s="115">
        <v>139</v>
      </c>
      <c r="B140" s="79" t="s">
        <v>588</v>
      </c>
      <c r="C140" s="85" t="s">
        <v>589</v>
      </c>
      <c r="D140" s="68" t="s">
        <v>1</v>
      </c>
      <c r="E140" s="68" t="s">
        <v>1</v>
      </c>
      <c r="F140" s="68" t="s">
        <v>1</v>
      </c>
      <c r="G140" s="121" t="s">
        <v>1</v>
      </c>
      <c r="H140" s="169">
        <f t="shared" si="21"/>
        <v>0.05</v>
      </c>
      <c r="I140" s="170" t="str">
        <f t="shared" si="22"/>
        <v>REMOTA</v>
      </c>
      <c r="J140" s="292">
        <v>51128000</v>
      </c>
      <c r="K140" s="197">
        <v>0</v>
      </c>
      <c r="L140" s="86" t="s">
        <v>136</v>
      </c>
      <c r="M140" s="188">
        <v>0</v>
      </c>
      <c r="N140" s="86" t="s">
        <v>731</v>
      </c>
      <c r="O140" s="86">
        <v>0</v>
      </c>
      <c r="P140" s="86" t="s">
        <v>762</v>
      </c>
      <c r="Q140" s="86" t="s">
        <v>155</v>
      </c>
      <c r="R140" s="86" t="s">
        <v>734</v>
      </c>
      <c r="S140" s="79">
        <v>41586</v>
      </c>
      <c r="T140" s="92">
        <v>90189</v>
      </c>
      <c r="U140" s="86" t="s">
        <v>171</v>
      </c>
      <c r="V140" s="86" t="s">
        <v>767</v>
      </c>
      <c r="W140" s="171">
        <v>44074</v>
      </c>
      <c r="X140" s="172" t="e">
        <f>+CONCATENATE(TEXT(#REF!,"yyyy"),"-",TEXT(#REF!,"mm"))</f>
        <v>#REF!</v>
      </c>
      <c r="Y140" s="173" t="str">
        <f t="shared" si="25"/>
        <v>7</v>
      </c>
      <c r="Z140" s="172" t="str">
        <f t="shared" si="26"/>
        <v>2020-07</v>
      </c>
      <c r="AA140" s="170" t="e">
        <f>+VLOOKUP(Z140,#REF!,2,FALSE)/VLOOKUP(X140,#REF!,2,FALSE)</f>
        <v>#REF!</v>
      </c>
      <c r="AB140" s="174" t="e">
        <f t="shared" si="23"/>
        <v>#REF!</v>
      </c>
      <c r="AC140" s="174" t="e">
        <f t="shared" si="24"/>
        <v>#REF!</v>
      </c>
      <c r="AD140" s="175" t="e">
        <f>+#REF!+365*Y140</f>
        <v>#REF!</v>
      </c>
      <c r="AE140" s="176" t="e">
        <f t="shared" si="27"/>
        <v>#REF!</v>
      </c>
      <c r="AF140" s="170" t="e">
        <f>+VLOOKUP(CONCATENATE(TEXT(W140,"yyyy"),"-",TEXT(W140,"mm")),#REF!,2,0)</f>
        <v>#REF!</v>
      </c>
      <c r="AG140" s="177" t="e">
        <f>+(AC140*(1+'INFLAC PROYECTADA'!$B$8)^(AE140))/((1+DEMANDADO!AF140)^(AE140))</f>
        <v>#REF!</v>
      </c>
      <c r="AH140" s="169">
        <f>(0.2*VLOOKUP(D140,'%.'!$A$1:$B$4,2,FALSE))+(0.35*VLOOKUP(E140,'%.'!$A$1:$B$4,2,FALSE))+(0.1*VLOOKUP(F140,'%.'!$A$1:$B$4,2,FALSE))+(0.35*VLOOKUP(G140,'%.'!$A$1:$B$4,2,FALSE))</f>
        <v>0.05</v>
      </c>
      <c r="AI140" s="128" t="str">
        <f t="shared" si="28"/>
        <v>REMOTA</v>
      </c>
      <c r="AJ140" s="128" t="str">
        <f t="shared" si="29"/>
        <v>No se registra</v>
      </c>
      <c r="AK140" s="178">
        <f t="shared" si="30"/>
        <v>0</v>
      </c>
    </row>
    <row r="141" spans="1:37" ht="30" customHeight="1" x14ac:dyDescent="0.25">
      <c r="A141" s="115">
        <v>140</v>
      </c>
      <c r="B141" s="79" t="s">
        <v>538</v>
      </c>
      <c r="C141" s="85" t="s">
        <v>590</v>
      </c>
      <c r="D141" s="68" t="s">
        <v>1</v>
      </c>
      <c r="E141" s="68" t="s">
        <v>1</v>
      </c>
      <c r="F141" s="68" t="s">
        <v>1</v>
      </c>
      <c r="G141" s="121" t="s">
        <v>1</v>
      </c>
      <c r="H141" s="169">
        <f t="shared" si="21"/>
        <v>0.05</v>
      </c>
      <c r="I141" s="170" t="str">
        <f t="shared" si="22"/>
        <v>REMOTA</v>
      </c>
      <c r="J141" s="292">
        <v>2456715</v>
      </c>
      <c r="K141" s="197">
        <v>0</v>
      </c>
      <c r="L141" s="86" t="s">
        <v>136</v>
      </c>
      <c r="M141" s="188">
        <v>0</v>
      </c>
      <c r="N141" s="86" t="s">
        <v>731</v>
      </c>
      <c r="O141" s="86">
        <v>0</v>
      </c>
      <c r="P141" s="86" t="s">
        <v>762</v>
      </c>
      <c r="Q141" s="86" t="s">
        <v>155</v>
      </c>
      <c r="R141" s="86" t="s">
        <v>734</v>
      </c>
      <c r="S141" s="79">
        <v>41586</v>
      </c>
      <c r="T141" s="92">
        <v>90189</v>
      </c>
      <c r="U141" s="86" t="s">
        <v>171</v>
      </c>
      <c r="V141" s="86" t="s">
        <v>768</v>
      </c>
      <c r="W141" s="171">
        <v>44074</v>
      </c>
      <c r="X141" s="172" t="e">
        <f>+CONCATENATE(TEXT(#REF!,"yyyy"),"-",TEXT(#REF!,"mm"))</f>
        <v>#REF!</v>
      </c>
      <c r="Y141" s="173" t="str">
        <f t="shared" si="25"/>
        <v>7</v>
      </c>
      <c r="Z141" s="172" t="str">
        <f t="shared" si="26"/>
        <v>2020-07</v>
      </c>
      <c r="AA141" s="170" t="e">
        <f>+VLOOKUP(Z141,#REF!,2,FALSE)/VLOOKUP(X141,#REF!,2,FALSE)</f>
        <v>#REF!</v>
      </c>
      <c r="AB141" s="174" t="e">
        <f t="shared" si="23"/>
        <v>#REF!</v>
      </c>
      <c r="AC141" s="174" t="e">
        <f t="shared" si="24"/>
        <v>#REF!</v>
      </c>
      <c r="AD141" s="175" t="e">
        <f>+#REF!+365*Y141</f>
        <v>#REF!</v>
      </c>
      <c r="AE141" s="176" t="e">
        <f t="shared" si="27"/>
        <v>#REF!</v>
      </c>
      <c r="AF141" s="170" t="e">
        <f>+VLOOKUP(CONCATENATE(TEXT(W141,"yyyy"),"-",TEXT(W141,"mm")),#REF!,2,0)</f>
        <v>#REF!</v>
      </c>
      <c r="AG141" s="177" t="e">
        <f>+(AC141*(1+'INFLAC PROYECTADA'!$B$8)^(AE141))/((1+DEMANDADO!AF141)^(AE141))</f>
        <v>#REF!</v>
      </c>
      <c r="AH141" s="169">
        <f>(0.2*VLOOKUP(D141,'%.'!$A$1:$B$4,2,FALSE))+(0.35*VLOOKUP(E141,'%.'!$A$1:$B$4,2,FALSE))+(0.1*VLOOKUP(F141,'%.'!$A$1:$B$4,2,FALSE))+(0.35*VLOOKUP(G141,'%.'!$A$1:$B$4,2,FALSE))</f>
        <v>0.05</v>
      </c>
      <c r="AI141" s="128" t="str">
        <f t="shared" si="28"/>
        <v>REMOTA</v>
      </c>
      <c r="AJ141" s="128" t="str">
        <f t="shared" si="29"/>
        <v>No se registra</v>
      </c>
      <c r="AK141" s="178">
        <f t="shared" si="30"/>
        <v>0</v>
      </c>
    </row>
    <row r="142" spans="1:37" ht="30" customHeight="1" x14ac:dyDescent="0.25">
      <c r="A142" s="115">
        <v>141</v>
      </c>
      <c r="B142" s="79" t="s">
        <v>591</v>
      </c>
      <c r="C142" s="85" t="s">
        <v>592</v>
      </c>
      <c r="D142" s="68" t="s">
        <v>1</v>
      </c>
      <c r="E142" s="68" t="s">
        <v>1</v>
      </c>
      <c r="F142" s="68" t="s">
        <v>1</v>
      </c>
      <c r="G142" s="121" t="s">
        <v>1</v>
      </c>
      <c r="H142" s="169">
        <f t="shared" si="21"/>
        <v>0.05</v>
      </c>
      <c r="I142" s="170" t="str">
        <f t="shared" si="22"/>
        <v>REMOTA</v>
      </c>
      <c r="J142" s="292">
        <v>4610298</v>
      </c>
      <c r="K142" s="197">
        <v>0</v>
      </c>
      <c r="L142" s="86" t="s">
        <v>133</v>
      </c>
      <c r="M142" s="188">
        <v>0</v>
      </c>
      <c r="N142" s="86" t="s">
        <v>731</v>
      </c>
      <c r="O142" s="86">
        <v>0</v>
      </c>
      <c r="P142" s="86" t="s">
        <v>769</v>
      </c>
      <c r="Q142" s="86" t="s">
        <v>155</v>
      </c>
      <c r="R142" s="86" t="s">
        <v>734</v>
      </c>
      <c r="S142" s="79">
        <v>41586</v>
      </c>
      <c r="T142" s="92">
        <v>90189</v>
      </c>
      <c r="U142" s="86" t="s">
        <v>171</v>
      </c>
      <c r="V142" s="86" t="s">
        <v>770</v>
      </c>
      <c r="W142" s="171">
        <v>44074</v>
      </c>
      <c r="X142" s="172" t="e">
        <f>+CONCATENATE(TEXT(#REF!,"yyyy"),"-",TEXT(#REF!,"mm"))</f>
        <v>#REF!</v>
      </c>
      <c r="Y142" s="173" t="str">
        <f t="shared" si="25"/>
        <v>7</v>
      </c>
      <c r="Z142" s="172" t="str">
        <f t="shared" si="26"/>
        <v>2020-07</v>
      </c>
      <c r="AA142" s="170" t="e">
        <f>+VLOOKUP(Z142,#REF!,2,FALSE)/VLOOKUP(X142,#REF!,2,FALSE)</f>
        <v>#REF!</v>
      </c>
      <c r="AB142" s="174" t="e">
        <f t="shared" si="23"/>
        <v>#REF!</v>
      </c>
      <c r="AC142" s="174" t="e">
        <f t="shared" si="24"/>
        <v>#REF!</v>
      </c>
      <c r="AD142" s="175" t="e">
        <f>+#REF!+365*Y142</f>
        <v>#REF!</v>
      </c>
      <c r="AE142" s="176" t="e">
        <f t="shared" si="27"/>
        <v>#REF!</v>
      </c>
      <c r="AF142" s="170" t="e">
        <f>+VLOOKUP(CONCATENATE(TEXT(W142,"yyyy"),"-",TEXT(W142,"mm")),#REF!,2,0)</f>
        <v>#REF!</v>
      </c>
      <c r="AG142" s="177" t="e">
        <f>+(AC142*(1+'INFLAC PROYECTADA'!$B$8)^(AE142))/((1+DEMANDADO!AF142)^(AE142))</f>
        <v>#REF!</v>
      </c>
      <c r="AH142" s="169">
        <f>(0.2*VLOOKUP(D142,'%.'!$A$1:$B$4,2,FALSE))+(0.35*VLOOKUP(E142,'%.'!$A$1:$B$4,2,FALSE))+(0.1*VLOOKUP(F142,'%.'!$A$1:$B$4,2,FALSE))+(0.35*VLOOKUP(G142,'%.'!$A$1:$B$4,2,FALSE))</f>
        <v>0.05</v>
      </c>
      <c r="AI142" s="128" t="str">
        <f t="shared" si="28"/>
        <v>REMOTA</v>
      </c>
      <c r="AJ142" s="128" t="str">
        <f t="shared" si="29"/>
        <v>No se registra</v>
      </c>
      <c r="AK142" s="178">
        <f t="shared" si="30"/>
        <v>0</v>
      </c>
    </row>
    <row r="143" spans="1:37" ht="30" customHeight="1" x14ac:dyDescent="0.25">
      <c r="A143" s="115">
        <v>142</v>
      </c>
      <c r="B143" s="79" t="s">
        <v>1847</v>
      </c>
      <c r="C143" s="85" t="s">
        <v>593</v>
      </c>
      <c r="D143" s="68" t="s">
        <v>0</v>
      </c>
      <c r="E143" s="68" t="s">
        <v>0</v>
      </c>
      <c r="F143" s="68" t="s">
        <v>0</v>
      </c>
      <c r="G143" s="121" t="s">
        <v>0</v>
      </c>
      <c r="H143" s="169">
        <f t="shared" si="21"/>
        <v>1</v>
      </c>
      <c r="I143" s="170" t="str">
        <f t="shared" si="22"/>
        <v>ALTA</v>
      </c>
      <c r="J143" s="292">
        <v>52138388</v>
      </c>
      <c r="K143" s="197">
        <v>0.3</v>
      </c>
      <c r="L143" s="86" t="s">
        <v>131</v>
      </c>
      <c r="M143" s="188">
        <v>0</v>
      </c>
      <c r="N143" s="86" t="s">
        <v>731</v>
      </c>
      <c r="O143" s="86">
        <v>0</v>
      </c>
      <c r="P143" s="86" t="s">
        <v>753</v>
      </c>
      <c r="Q143" s="86" t="s">
        <v>155</v>
      </c>
      <c r="R143" s="86" t="s">
        <v>734</v>
      </c>
      <c r="S143" s="79">
        <v>41586</v>
      </c>
      <c r="T143" s="92">
        <v>90189</v>
      </c>
      <c r="U143" s="86" t="s">
        <v>171</v>
      </c>
      <c r="V143" s="86" t="s">
        <v>771</v>
      </c>
      <c r="W143" s="171">
        <v>44074</v>
      </c>
      <c r="X143" s="172" t="e">
        <f>+CONCATENATE(TEXT(#REF!,"yyyy"),"-",TEXT(#REF!,"mm"))</f>
        <v>#REF!</v>
      </c>
      <c r="Y143" s="173" t="str">
        <f t="shared" si="25"/>
        <v>7</v>
      </c>
      <c r="Z143" s="172" t="str">
        <f t="shared" si="26"/>
        <v>2020-07</v>
      </c>
      <c r="AA143" s="170" t="e">
        <f>+VLOOKUP(Z143,#REF!,2,FALSE)/VLOOKUP(X143,#REF!,2,FALSE)</f>
        <v>#REF!</v>
      </c>
      <c r="AB143" s="174" t="e">
        <f t="shared" si="23"/>
        <v>#REF!</v>
      </c>
      <c r="AC143" s="174" t="e">
        <f t="shared" si="24"/>
        <v>#REF!</v>
      </c>
      <c r="AD143" s="175" t="e">
        <f>+#REF!+365*Y143</f>
        <v>#REF!</v>
      </c>
      <c r="AE143" s="176" t="e">
        <f t="shared" si="27"/>
        <v>#REF!</v>
      </c>
      <c r="AF143" s="170" t="e">
        <f>+VLOOKUP(CONCATENATE(TEXT(W143,"yyyy"),"-",TEXT(W143,"mm")),#REF!,2,0)</f>
        <v>#REF!</v>
      </c>
      <c r="AG143" s="177" t="e">
        <f>+(AC143*(1+'INFLAC PROYECTADA'!$B$8)^(AE143))/((1+DEMANDADO!AF143)^(AE143))</f>
        <v>#REF!</v>
      </c>
      <c r="AH143" s="169">
        <f>(0.2*VLOOKUP(D143,'%.'!$A$1:$B$4,2,FALSE))+(0.35*VLOOKUP(E143,'%.'!$A$1:$B$4,2,FALSE))+(0.1*VLOOKUP(F143,'%.'!$A$1:$B$4,2,FALSE))+(0.35*VLOOKUP(G143,'%.'!$A$1:$B$4,2,FALSE))</f>
        <v>1</v>
      </c>
      <c r="AI143" s="128" t="str">
        <f t="shared" si="28"/>
        <v>ALTA</v>
      </c>
      <c r="AJ143" s="128" t="str">
        <f t="shared" si="29"/>
        <v>Provisión contable</v>
      </c>
      <c r="AK143" s="178" t="e">
        <f t="shared" si="30"/>
        <v>#REF!</v>
      </c>
    </row>
    <row r="144" spans="1:37" ht="30" customHeight="1" x14ac:dyDescent="0.25">
      <c r="A144" s="115">
        <v>143</v>
      </c>
      <c r="B144" s="79" t="s">
        <v>594</v>
      </c>
      <c r="C144" s="85" t="s">
        <v>595</v>
      </c>
      <c r="D144" s="68" t="s">
        <v>1</v>
      </c>
      <c r="E144" s="68" t="s">
        <v>1</v>
      </c>
      <c r="F144" s="68" t="s">
        <v>1</v>
      </c>
      <c r="G144" s="121" t="s">
        <v>1</v>
      </c>
      <c r="H144" s="169">
        <f t="shared" si="21"/>
        <v>0.05</v>
      </c>
      <c r="I144" s="170" t="str">
        <f t="shared" si="22"/>
        <v>REMOTA</v>
      </c>
      <c r="J144" s="292">
        <v>5127777</v>
      </c>
      <c r="K144" s="197">
        <v>0</v>
      </c>
      <c r="L144" s="86" t="s">
        <v>133</v>
      </c>
      <c r="M144" s="188">
        <v>0</v>
      </c>
      <c r="N144" s="86" t="s">
        <v>731</v>
      </c>
      <c r="O144" s="86">
        <v>0</v>
      </c>
      <c r="P144" s="86" t="s">
        <v>753</v>
      </c>
      <c r="Q144" s="86" t="s">
        <v>155</v>
      </c>
      <c r="R144" s="86" t="s">
        <v>734</v>
      </c>
      <c r="S144" s="79">
        <v>41586</v>
      </c>
      <c r="T144" s="92">
        <v>90189</v>
      </c>
      <c r="U144" s="86" t="s">
        <v>76</v>
      </c>
      <c r="V144" s="86" t="s">
        <v>768</v>
      </c>
      <c r="W144" s="171">
        <v>44074</v>
      </c>
      <c r="X144" s="172" t="e">
        <f>+CONCATENATE(TEXT(#REF!,"yyyy"),"-",TEXT(#REF!,"mm"))</f>
        <v>#REF!</v>
      </c>
      <c r="Y144" s="173" t="str">
        <f t="shared" si="25"/>
        <v>7</v>
      </c>
      <c r="Z144" s="172" t="str">
        <f t="shared" si="26"/>
        <v>2020-07</v>
      </c>
      <c r="AA144" s="170" t="e">
        <f>+VLOOKUP(Z144,#REF!,2,FALSE)/VLOOKUP(X144,#REF!,2,FALSE)</f>
        <v>#REF!</v>
      </c>
      <c r="AB144" s="174" t="e">
        <f t="shared" si="23"/>
        <v>#REF!</v>
      </c>
      <c r="AC144" s="174" t="e">
        <f t="shared" si="24"/>
        <v>#REF!</v>
      </c>
      <c r="AD144" s="175" t="e">
        <f>+#REF!+365*Y144</f>
        <v>#REF!</v>
      </c>
      <c r="AE144" s="176" t="e">
        <f t="shared" si="27"/>
        <v>#REF!</v>
      </c>
      <c r="AF144" s="170" t="e">
        <f>+VLOOKUP(CONCATENATE(TEXT(W144,"yyyy"),"-",TEXT(W144,"mm")),#REF!,2,0)</f>
        <v>#REF!</v>
      </c>
      <c r="AG144" s="177" t="e">
        <f>+(AC144*(1+'INFLAC PROYECTADA'!$B$8)^(AE144))/((1+DEMANDADO!AF144)^(AE144))</f>
        <v>#REF!</v>
      </c>
      <c r="AH144" s="169">
        <f>(0.2*VLOOKUP(D144,'%.'!$A$1:$B$4,2,FALSE))+(0.35*VLOOKUP(E144,'%.'!$A$1:$B$4,2,FALSE))+(0.1*VLOOKUP(F144,'%.'!$A$1:$B$4,2,FALSE))+(0.35*VLOOKUP(G144,'%.'!$A$1:$B$4,2,FALSE))</f>
        <v>0.05</v>
      </c>
      <c r="AI144" s="128" t="str">
        <f t="shared" si="28"/>
        <v>REMOTA</v>
      </c>
      <c r="AJ144" s="128" t="str">
        <f t="shared" si="29"/>
        <v>No se registra</v>
      </c>
      <c r="AK144" s="178">
        <f t="shared" si="30"/>
        <v>0</v>
      </c>
    </row>
    <row r="145" spans="1:37" ht="30" customHeight="1" x14ac:dyDescent="0.25">
      <c r="A145" s="115">
        <v>144</v>
      </c>
      <c r="B145" s="79" t="s">
        <v>596</v>
      </c>
      <c r="C145" s="85" t="s">
        <v>597</v>
      </c>
      <c r="D145" s="68" t="s">
        <v>1</v>
      </c>
      <c r="E145" s="68" t="s">
        <v>1</v>
      </c>
      <c r="F145" s="68" t="s">
        <v>1</v>
      </c>
      <c r="G145" s="121" t="s">
        <v>1</v>
      </c>
      <c r="H145" s="169">
        <f t="shared" si="21"/>
        <v>0.05</v>
      </c>
      <c r="I145" s="170" t="str">
        <f t="shared" si="22"/>
        <v>REMOTA</v>
      </c>
      <c r="J145" s="292">
        <v>3524895</v>
      </c>
      <c r="K145" s="197">
        <v>0</v>
      </c>
      <c r="L145" s="86" t="s">
        <v>133</v>
      </c>
      <c r="M145" s="188">
        <v>0</v>
      </c>
      <c r="N145" s="86" t="s">
        <v>731</v>
      </c>
      <c r="O145" s="86">
        <v>0</v>
      </c>
      <c r="P145" s="86" t="s">
        <v>753</v>
      </c>
      <c r="Q145" s="86" t="s">
        <v>155</v>
      </c>
      <c r="R145" s="86" t="s">
        <v>734</v>
      </c>
      <c r="S145" s="79">
        <v>41586</v>
      </c>
      <c r="T145" s="92">
        <v>90189</v>
      </c>
      <c r="U145" s="86" t="s">
        <v>76</v>
      </c>
      <c r="V145" s="86" t="s">
        <v>768</v>
      </c>
      <c r="W145" s="171">
        <v>44074</v>
      </c>
      <c r="X145" s="172" t="e">
        <f>+CONCATENATE(TEXT(#REF!,"yyyy"),"-",TEXT(#REF!,"mm"))</f>
        <v>#REF!</v>
      </c>
      <c r="Y145" s="173" t="str">
        <f t="shared" si="25"/>
        <v>7</v>
      </c>
      <c r="Z145" s="172" t="str">
        <f t="shared" si="26"/>
        <v>2020-07</v>
      </c>
      <c r="AA145" s="170" t="e">
        <f>+VLOOKUP(Z145,#REF!,2,FALSE)/VLOOKUP(X145,#REF!,2,FALSE)</f>
        <v>#REF!</v>
      </c>
      <c r="AB145" s="174" t="e">
        <f t="shared" si="23"/>
        <v>#REF!</v>
      </c>
      <c r="AC145" s="174" t="e">
        <f t="shared" si="24"/>
        <v>#REF!</v>
      </c>
      <c r="AD145" s="175" t="e">
        <f>+#REF!+365*Y145</f>
        <v>#REF!</v>
      </c>
      <c r="AE145" s="176" t="e">
        <f t="shared" si="27"/>
        <v>#REF!</v>
      </c>
      <c r="AF145" s="170" t="e">
        <f>+VLOOKUP(CONCATENATE(TEXT(W145,"yyyy"),"-",TEXT(W145,"mm")),#REF!,2,0)</f>
        <v>#REF!</v>
      </c>
      <c r="AG145" s="177" t="e">
        <f>+(AC145*(1+'INFLAC PROYECTADA'!$B$8)^(AE145))/((1+DEMANDADO!AF145)^(AE145))</f>
        <v>#REF!</v>
      </c>
      <c r="AH145" s="169">
        <f>(0.2*VLOOKUP(D145,'%.'!$A$1:$B$4,2,FALSE))+(0.35*VLOOKUP(E145,'%.'!$A$1:$B$4,2,FALSE))+(0.1*VLOOKUP(F145,'%.'!$A$1:$B$4,2,FALSE))+(0.35*VLOOKUP(G145,'%.'!$A$1:$B$4,2,FALSE))</f>
        <v>0.05</v>
      </c>
      <c r="AI145" s="128" t="str">
        <f t="shared" si="28"/>
        <v>REMOTA</v>
      </c>
      <c r="AJ145" s="128" t="str">
        <f t="shared" si="29"/>
        <v>No se registra</v>
      </c>
      <c r="AK145" s="178">
        <f t="shared" si="30"/>
        <v>0</v>
      </c>
    </row>
    <row r="146" spans="1:37" ht="30" customHeight="1" x14ac:dyDescent="0.25">
      <c r="A146" s="115">
        <v>145</v>
      </c>
      <c r="B146" s="79" t="s">
        <v>594</v>
      </c>
      <c r="C146" s="85" t="s">
        <v>598</v>
      </c>
      <c r="D146" s="68" t="s">
        <v>0</v>
      </c>
      <c r="E146" s="68" t="s">
        <v>0</v>
      </c>
      <c r="F146" s="68" t="s">
        <v>0</v>
      </c>
      <c r="G146" s="121" t="s">
        <v>0</v>
      </c>
      <c r="H146" s="169">
        <f t="shared" si="21"/>
        <v>1</v>
      </c>
      <c r="I146" s="170" t="str">
        <f t="shared" si="22"/>
        <v>ALTA</v>
      </c>
      <c r="J146" s="292">
        <v>6765675000</v>
      </c>
      <c r="K146" s="197">
        <v>0.5</v>
      </c>
      <c r="L146" s="86" t="s">
        <v>134</v>
      </c>
      <c r="M146" s="188">
        <v>3642882450</v>
      </c>
      <c r="N146" s="86" t="s">
        <v>731</v>
      </c>
      <c r="O146" s="86">
        <v>0</v>
      </c>
      <c r="P146" s="86" t="s">
        <v>753</v>
      </c>
      <c r="Q146" s="86" t="s">
        <v>155</v>
      </c>
      <c r="R146" s="86" t="s">
        <v>734</v>
      </c>
      <c r="S146" s="79">
        <v>41586</v>
      </c>
      <c r="T146" s="92">
        <v>90189</v>
      </c>
      <c r="U146" s="86" t="s">
        <v>171</v>
      </c>
      <c r="V146" s="86" t="s">
        <v>772</v>
      </c>
      <c r="W146" s="171">
        <v>44074</v>
      </c>
      <c r="X146" s="172" t="e">
        <f>+CONCATENATE(TEXT(#REF!,"yyyy"),"-",TEXT(#REF!,"mm"))</f>
        <v>#REF!</v>
      </c>
      <c r="Y146" s="173" t="str">
        <f t="shared" si="25"/>
        <v>7</v>
      </c>
      <c r="Z146" s="172" t="str">
        <f t="shared" si="26"/>
        <v>2020-07</v>
      </c>
      <c r="AA146" s="170" t="e">
        <f>+VLOOKUP(Z146,#REF!,2,FALSE)/VLOOKUP(X146,#REF!,2,FALSE)</f>
        <v>#REF!</v>
      </c>
      <c r="AB146" s="174" t="e">
        <f t="shared" si="23"/>
        <v>#REF!</v>
      </c>
      <c r="AC146" s="174" t="e">
        <f t="shared" si="24"/>
        <v>#REF!</v>
      </c>
      <c r="AD146" s="175" t="e">
        <f>+#REF!+365*Y146</f>
        <v>#REF!</v>
      </c>
      <c r="AE146" s="176" t="e">
        <f t="shared" si="27"/>
        <v>#REF!</v>
      </c>
      <c r="AF146" s="170" t="e">
        <f>+VLOOKUP(CONCATENATE(TEXT(W146,"yyyy"),"-",TEXT(W146,"mm")),#REF!,2,0)</f>
        <v>#REF!</v>
      </c>
      <c r="AG146" s="177" t="e">
        <f>+(AC146*(1+'INFLAC PROYECTADA'!$B$8)^(AE146))/((1+DEMANDADO!AF146)^(AE146))</f>
        <v>#REF!</v>
      </c>
      <c r="AH146" s="169">
        <f>(0.2*VLOOKUP(D146,'%.'!$A$1:$B$4,2,FALSE))+(0.35*VLOOKUP(E146,'%.'!$A$1:$B$4,2,FALSE))+(0.1*VLOOKUP(F146,'%.'!$A$1:$B$4,2,FALSE))+(0.35*VLOOKUP(G146,'%.'!$A$1:$B$4,2,FALSE))</f>
        <v>1</v>
      </c>
      <c r="AI146" s="128" t="str">
        <f t="shared" si="28"/>
        <v>ALTA</v>
      </c>
      <c r="AJ146" s="128" t="str">
        <f t="shared" si="29"/>
        <v>Provisión contable</v>
      </c>
      <c r="AK146" s="178">
        <f t="shared" si="30"/>
        <v>3642882450</v>
      </c>
    </row>
    <row r="147" spans="1:37" ht="30" customHeight="1" x14ac:dyDescent="0.25">
      <c r="A147" s="115">
        <v>146</v>
      </c>
      <c r="B147" s="79" t="s">
        <v>599</v>
      </c>
      <c r="C147" s="85" t="s">
        <v>600</v>
      </c>
      <c r="D147" s="68" t="s">
        <v>1</v>
      </c>
      <c r="E147" s="68" t="s">
        <v>1</v>
      </c>
      <c r="F147" s="68" t="s">
        <v>1</v>
      </c>
      <c r="G147" s="121" t="s">
        <v>1</v>
      </c>
      <c r="H147" s="169">
        <f t="shared" si="21"/>
        <v>0.05</v>
      </c>
      <c r="I147" s="170" t="str">
        <f t="shared" si="22"/>
        <v>REMOTA</v>
      </c>
      <c r="J147" s="292">
        <v>1327400</v>
      </c>
      <c r="K147" s="197">
        <v>0</v>
      </c>
      <c r="L147" s="86" t="s">
        <v>131</v>
      </c>
      <c r="M147" s="188">
        <v>0</v>
      </c>
      <c r="N147" s="86" t="s">
        <v>731</v>
      </c>
      <c r="O147" s="86">
        <v>0</v>
      </c>
      <c r="P147" s="86" t="s">
        <v>753</v>
      </c>
      <c r="Q147" s="86" t="s">
        <v>155</v>
      </c>
      <c r="R147" s="86" t="s">
        <v>734</v>
      </c>
      <c r="S147" s="79">
        <v>41586</v>
      </c>
      <c r="T147" s="92">
        <v>90189</v>
      </c>
      <c r="U147" s="86" t="s">
        <v>76</v>
      </c>
      <c r="V147" s="86" t="s">
        <v>768</v>
      </c>
      <c r="W147" s="171">
        <v>44074</v>
      </c>
      <c r="X147" s="172" t="e">
        <f>+CONCATENATE(TEXT(#REF!,"yyyy"),"-",TEXT(#REF!,"mm"))</f>
        <v>#REF!</v>
      </c>
      <c r="Y147" s="173" t="str">
        <f t="shared" si="25"/>
        <v>7</v>
      </c>
      <c r="Z147" s="172" t="str">
        <f t="shared" si="26"/>
        <v>2020-07</v>
      </c>
      <c r="AA147" s="170" t="e">
        <f>+VLOOKUP(Z147,#REF!,2,FALSE)/VLOOKUP(X147,#REF!,2,FALSE)</f>
        <v>#REF!</v>
      </c>
      <c r="AB147" s="174" t="e">
        <f t="shared" si="23"/>
        <v>#REF!</v>
      </c>
      <c r="AC147" s="174" t="e">
        <f t="shared" si="24"/>
        <v>#REF!</v>
      </c>
      <c r="AD147" s="175" t="e">
        <f>+#REF!+365*Y147</f>
        <v>#REF!</v>
      </c>
      <c r="AE147" s="176" t="e">
        <f t="shared" si="27"/>
        <v>#REF!</v>
      </c>
      <c r="AF147" s="170" t="e">
        <f>+VLOOKUP(CONCATENATE(TEXT(W147,"yyyy"),"-",TEXT(W147,"mm")),#REF!,2,0)</f>
        <v>#REF!</v>
      </c>
      <c r="AG147" s="177" t="e">
        <f>+(AC147*(1+'INFLAC PROYECTADA'!$B$8)^(AE147))/((1+DEMANDADO!AF147)^(AE147))</f>
        <v>#REF!</v>
      </c>
      <c r="AH147" s="169">
        <f>(0.2*VLOOKUP(D147,'%.'!$A$1:$B$4,2,FALSE))+(0.35*VLOOKUP(E147,'%.'!$A$1:$B$4,2,FALSE))+(0.1*VLOOKUP(F147,'%.'!$A$1:$B$4,2,FALSE))+(0.35*VLOOKUP(G147,'%.'!$A$1:$B$4,2,FALSE))</f>
        <v>0.05</v>
      </c>
      <c r="AI147" s="128" t="str">
        <f t="shared" si="28"/>
        <v>REMOTA</v>
      </c>
      <c r="AJ147" s="128" t="str">
        <f t="shared" si="29"/>
        <v>No se registra</v>
      </c>
      <c r="AK147" s="178">
        <f t="shared" si="30"/>
        <v>0</v>
      </c>
    </row>
    <row r="148" spans="1:37" ht="30" customHeight="1" x14ac:dyDescent="0.25">
      <c r="A148" s="115">
        <v>147</v>
      </c>
      <c r="B148" s="79" t="s">
        <v>601</v>
      </c>
      <c r="C148" s="85" t="s">
        <v>602</v>
      </c>
      <c r="D148" s="68" t="s">
        <v>1</v>
      </c>
      <c r="E148" s="68" t="s">
        <v>1</v>
      </c>
      <c r="F148" s="68" t="s">
        <v>1</v>
      </c>
      <c r="G148" s="121" t="s">
        <v>1</v>
      </c>
      <c r="H148" s="169">
        <f t="shared" si="21"/>
        <v>0.05</v>
      </c>
      <c r="I148" s="170" t="str">
        <f t="shared" si="22"/>
        <v>REMOTA</v>
      </c>
      <c r="J148" s="292">
        <v>10117780</v>
      </c>
      <c r="K148" s="197">
        <v>0</v>
      </c>
      <c r="L148" s="86" t="s">
        <v>134</v>
      </c>
      <c r="M148" s="188">
        <v>0</v>
      </c>
      <c r="N148" s="86" t="s">
        <v>731</v>
      </c>
      <c r="O148" s="86">
        <v>0</v>
      </c>
      <c r="P148" s="86" t="s">
        <v>760</v>
      </c>
      <c r="Q148" s="86" t="s">
        <v>155</v>
      </c>
      <c r="R148" s="86" t="s">
        <v>734</v>
      </c>
      <c r="S148" s="79">
        <v>41586</v>
      </c>
      <c r="T148" s="92">
        <v>90189</v>
      </c>
      <c r="U148" s="86" t="s">
        <v>76</v>
      </c>
      <c r="V148" s="86"/>
      <c r="W148" s="171">
        <v>44074</v>
      </c>
      <c r="X148" s="172" t="e">
        <f>+CONCATENATE(TEXT(#REF!,"yyyy"),"-",TEXT(#REF!,"mm"))</f>
        <v>#REF!</v>
      </c>
      <c r="Y148" s="173" t="str">
        <f t="shared" si="25"/>
        <v>6</v>
      </c>
      <c r="Z148" s="172" t="str">
        <f t="shared" si="26"/>
        <v>2020-07</v>
      </c>
      <c r="AA148" s="170" t="e">
        <f>+VLOOKUP(Z148,#REF!,2,FALSE)/VLOOKUP(X148,#REF!,2,FALSE)</f>
        <v>#REF!</v>
      </c>
      <c r="AB148" s="174" t="e">
        <f t="shared" si="23"/>
        <v>#REF!</v>
      </c>
      <c r="AC148" s="174" t="e">
        <f t="shared" si="24"/>
        <v>#REF!</v>
      </c>
      <c r="AD148" s="175" t="e">
        <f>+#REF!+365*Y148</f>
        <v>#REF!</v>
      </c>
      <c r="AE148" s="176" t="e">
        <f t="shared" si="27"/>
        <v>#REF!</v>
      </c>
      <c r="AF148" s="170" t="e">
        <f>+VLOOKUP(CONCATENATE(TEXT(W148,"yyyy"),"-",TEXT(W148,"mm")),#REF!,2,0)</f>
        <v>#REF!</v>
      </c>
      <c r="AG148" s="177" t="e">
        <f>+(AC148*(1+'INFLAC PROYECTADA'!$B$8)^(AE148))/((1+DEMANDADO!AF148)^(AE148))</f>
        <v>#REF!</v>
      </c>
      <c r="AH148" s="169">
        <f>(0.2*VLOOKUP(D148,'%.'!$A$1:$B$4,2,FALSE))+(0.35*VLOOKUP(E148,'%.'!$A$1:$B$4,2,FALSE))+(0.1*VLOOKUP(F148,'%.'!$A$1:$B$4,2,FALSE))+(0.35*VLOOKUP(G148,'%.'!$A$1:$B$4,2,FALSE))</f>
        <v>0.05</v>
      </c>
      <c r="AI148" s="128" t="str">
        <f t="shared" si="28"/>
        <v>REMOTA</v>
      </c>
      <c r="AJ148" s="128" t="str">
        <f t="shared" si="29"/>
        <v>No se registra</v>
      </c>
      <c r="AK148" s="178">
        <f t="shared" si="30"/>
        <v>0</v>
      </c>
    </row>
    <row r="149" spans="1:37" ht="30" customHeight="1" x14ac:dyDescent="0.25">
      <c r="A149" s="115">
        <v>148</v>
      </c>
      <c r="B149" s="79" t="s">
        <v>603</v>
      </c>
      <c r="C149" s="85" t="s">
        <v>604</v>
      </c>
      <c r="D149" s="68" t="s">
        <v>1</v>
      </c>
      <c r="E149" s="68" t="s">
        <v>1</v>
      </c>
      <c r="F149" s="68" t="s">
        <v>1</v>
      </c>
      <c r="G149" s="121" t="s">
        <v>1</v>
      </c>
      <c r="H149" s="169">
        <f t="shared" si="21"/>
        <v>0.05</v>
      </c>
      <c r="I149" s="170" t="str">
        <f t="shared" si="22"/>
        <v>REMOTA</v>
      </c>
      <c r="J149" s="292">
        <v>7542780</v>
      </c>
      <c r="K149" s="197">
        <v>0</v>
      </c>
      <c r="L149" s="86" t="s">
        <v>133</v>
      </c>
      <c r="M149" s="188">
        <v>0</v>
      </c>
      <c r="N149" s="86" t="s">
        <v>731</v>
      </c>
      <c r="O149" s="86">
        <v>0</v>
      </c>
      <c r="P149" s="86" t="s">
        <v>760</v>
      </c>
      <c r="Q149" s="86" t="s">
        <v>155</v>
      </c>
      <c r="R149" s="86" t="s">
        <v>734</v>
      </c>
      <c r="S149" s="79">
        <v>41586</v>
      </c>
      <c r="T149" s="92">
        <v>90189</v>
      </c>
      <c r="U149" s="86" t="s">
        <v>171</v>
      </c>
      <c r="V149" s="86"/>
      <c r="W149" s="171">
        <v>44074</v>
      </c>
      <c r="X149" s="172" t="e">
        <f>+CONCATENATE(TEXT(#REF!,"yyyy"),"-",TEXT(#REF!,"mm"))</f>
        <v>#REF!</v>
      </c>
      <c r="Y149" s="173" t="str">
        <f t="shared" si="25"/>
        <v>6</v>
      </c>
      <c r="Z149" s="172" t="str">
        <f t="shared" si="26"/>
        <v>2020-07</v>
      </c>
      <c r="AA149" s="170" t="e">
        <f>+VLOOKUP(Z149,#REF!,2,FALSE)/VLOOKUP(X149,#REF!,2,FALSE)</f>
        <v>#REF!</v>
      </c>
      <c r="AB149" s="174" t="e">
        <f t="shared" si="23"/>
        <v>#REF!</v>
      </c>
      <c r="AC149" s="174" t="e">
        <f t="shared" si="24"/>
        <v>#REF!</v>
      </c>
      <c r="AD149" s="175" t="e">
        <f>+#REF!+365*Y149</f>
        <v>#REF!</v>
      </c>
      <c r="AE149" s="176" t="e">
        <f t="shared" si="27"/>
        <v>#REF!</v>
      </c>
      <c r="AF149" s="170" t="e">
        <f>+VLOOKUP(CONCATENATE(TEXT(W149,"yyyy"),"-",TEXT(W149,"mm")),#REF!,2,0)</f>
        <v>#REF!</v>
      </c>
      <c r="AG149" s="177" t="e">
        <f>+(AC149*(1+'INFLAC PROYECTADA'!$B$8)^(AE149))/((1+DEMANDADO!AF149)^(AE149))</f>
        <v>#REF!</v>
      </c>
      <c r="AH149" s="169">
        <f>(0.2*VLOOKUP(D149,'%.'!$A$1:$B$4,2,FALSE))+(0.35*VLOOKUP(E149,'%.'!$A$1:$B$4,2,FALSE))+(0.1*VLOOKUP(F149,'%.'!$A$1:$B$4,2,FALSE))+(0.35*VLOOKUP(G149,'%.'!$A$1:$B$4,2,FALSE))</f>
        <v>0.05</v>
      </c>
      <c r="AI149" s="128" t="str">
        <f t="shared" si="28"/>
        <v>REMOTA</v>
      </c>
      <c r="AJ149" s="128" t="str">
        <f t="shared" si="29"/>
        <v>No se registra</v>
      </c>
      <c r="AK149" s="178">
        <f t="shared" si="30"/>
        <v>0</v>
      </c>
    </row>
    <row r="150" spans="1:37" ht="30" customHeight="1" x14ac:dyDescent="0.25">
      <c r="A150" s="115">
        <v>149</v>
      </c>
      <c r="B150" s="79" t="s">
        <v>534</v>
      </c>
      <c r="C150" s="85" t="s">
        <v>605</v>
      </c>
      <c r="D150" s="68" t="s">
        <v>48</v>
      </c>
      <c r="E150" s="68" t="s">
        <v>48</v>
      </c>
      <c r="F150" s="68" t="s">
        <v>48</v>
      </c>
      <c r="G150" s="121" t="s">
        <v>48</v>
      </c>
      <c r="H150" s="169">
        <f t="shared" si="21"/>
        <v>0.5</v>
      </c>
      <c r="I150" s="170" t="str">
        <f t="shared" si="22"/>
        <v>MEDIA</v>
      </c>
      <c r="J150" s="292">
        <v>344358381</v>
      </c>
      <c r="K150" s="197">
        <v>0</v>
      </c>
      <c r="L150" s="86" t="s">
        <v>132</v>
      </c>
      <c r="M150" s="188">
        <v>0</v>
      </c>
      <c r="N150" s="86" t="s">
        <v>731</v>
      </c>
      <c r="O150" s="86">
        <v>0</v>
      </c>
      <c r="P150" s="86" t="s">
        <v>465</v>
      </c>
      <c r="Q150" s="86" t="s">
        <v>155</v>
      </c>
      <c r="R150" s="86" t="s">
        <v>734</v>
      </c>
      <c r="S150" s="79">
        <v>41586</v>
      </c>
      <c r="T150" s="92">
        <v>90189</v>
      </c>
      <c r="U150" s="86" t="s">
        <v>178</v>
      </c>
      <c r="V150" s="86"/>
      <c r="W150" s="171">
        <v>44074</v>
      </c>
      <c r="X150" s="172" t="e">
        <f>+CONCATENATE(TEXT(#REF!,"yyyy"),"-",TEXT(#REF!,"mm"))</f>
        <v>#REF!</v>
      </c>
      <c r="Y150" s="173" t="str">
        <f t="shared" si="25"/>
        <v>8</v>
      </c>
      <c r="Z150" s="172" t="str">
        <f t="shared" si="26"/>
        <v>2020-07</v>
      </c>
      <c r="AA150" s="170" t="e">
        <f>+VLOOKUP(Z150,#REF!,2,FALSE)/VLOOKUP(X150,#REF!,2,FALSE)</f>
        <v>#REF!</v>
      </c>
      <c r="AB150" s="174" t="e">
        <f t="shared" si="23"/>
        <v>#REF!</v>
      </c>
      <c r="AC150" s="174" t="e">
        <f t="shared" si="24"/>
        <v>#REF!</v>
      </c>
      <c r="AD150" s="175" t="e">
        <f>+#REF!+365*Y150</f>
        <v>#REF!</v>
      </c>
      <c r="AE150" s="176" t="e">
        <f t="shared" si="27"/>
        <v>#REF!</v>
      </c>
      <c r="AF150" s="170" t="e">
        <f>+VLOOKUP(CONCATENATE(TEXT(W150,"yyyy"),"-",TEXT(W150,"mm")),#REF!,2,0)</f>
        <v>#REF!</v>
      </c>
      <c r="AG150" s="177" t="e">
        <f>+(AC150*(1+'INFLAC PROYECTADA'!$B$8)^(AE150))/((1+DEMANDADO!AF150)^(AE150))</f>
        <v>#REF!</v>
      </c>
      <c r="AH150" s="169">
        <f>(0.2*VLOOKUP(D150,'%.'!$A$1:$B$4,2,FALSE))+(0.35*VLOOKUP(E150,'%.'!$A$1:$B$4,2,FALSE))+(0.1*VLOOKUP(F150,'%.'!$A$1:$B$4,2,FALSE))+(0.35*VLOOKUP(G150,'%.'!$A$1:$B$4,2,FALSE))</f>
        <v>0.5</v>
      </c>
      <c r="AI150" s="128" t="str">
        <f t="shared" si="28"/>
        <v>MEDIA</v>
      </c>
      <c r="AJ150" s="128" t="str">
        <f t="shared" si="29"/>
        <v>Cuentas de Orden</v>
      </c>
      <c r="AK150" s="178" t="e">
        <f t="shared" si="30"/>
        <v>#REF!</v>
      </c>
    </row>
    <row r="151" spans="1:37" ht="30" customHeight="1" x14ac:dyDescent="0.25">
      <c r="A151" s="115">
        <v>150</v>
      </c>
      <c r="B151" s="79" t="s">
        <v>606</v>
      </c>
      <c r="C151" s="85" t="s">
        <v>607</v>
      </c>
      <c r="D151" s="68" t="s">
        <v>1</v>
      </c>
      <c r="E151" s="68" t="s">
        <v>1</v>
      </c>
      <c r="F151" s="68" t="s">
        <v>1</v>
      </c>
      <c r="G151" s="121" t="s">
        <v>1</v>
      </c>
      <c r="H151" s="169">
        <f t="shared" si="21"/>
        <v>0.05</v>
      </c>
      <c r="I151" s="170" t="str">
        <f t="shared" si="22"/>
        <v>REMOTA</v>
      </c>
      <c r="J151" s="292">
        <v>502800</v>
      </c>
      <c r="K151" s="197">
        <v>0</v>
      </c>
      <c r="L151" s="86" t="s">
        <v>133</v>
      </c>
      <c r="M151" s="188">
        <v>0</v>
      </c>
      <c r="N151" s="86" t="s">
        <v>731</v>
      </c>
      <c r="O151" s="86">
        <v>0</v>
      </c>
      <c r="P151" s="86" t="s">
        <v>760</v>
      </c>
      <c r="Q151" s="86" t="s">
        <v>155</v>
      </c>
      <c r="R151" s="86" t="s">
        <v>734</v>
      </c>
      <c r="S151" s="79">
        <v>41586</v>
      </c>
      <c r="T151" s="92">
        <v>90189</v>
      </c>
      <c r="U151" s="86" t="s">
        <v>76</v>
      </c>
      <c r="V151" s="86" t="s">
        <v>768</v>
      </c>
      <c r="W151" s="171">
        <v>44074</v>
      </c>
      <c r="X151" s="172" t="e">
        <f>+CONCATENATE(TEXT(#REF!,"yyyy"),"-",TEXT(#REF!,"mm"))</f>
        <v>#REF!</v>
      </c>
      <c r="Y151" s="173" t="str">
        <f t="shared" si="25"/>
        <v>6</v>
      </c>
      <c r="Z151" s="172" t="str">
        <f t="shared" si="26"/>
        <v>2020-07</v>
      </c>
      <c r="AA151" s="170" t="e">
        <f>+VLOOKUP(Z151,#REF!,2,FALSE)/VLOOKUP(X151,#REF!,2,FALSE)</f>
        <v>#REF!</v>
      </c>
      <c r="AB151" s="174" t="e">
        <f t="shared" si="23"/>
        <v>#REF!</v>
      </c>
      <c r="AC151" s="174" t="e">
        <f t="shared" si="24"/>
        <v>#REF!</v>
      </c>
      <c r="AD151" s="175" t="e">
        <f>+#REF!+365*Y151</f>
        <v>#REF!</v>
      </c>
      <c r="AE151" s="176" t="e">
        <f t="shared" si="27"/>
        <v>#REF!</v>
      </c>
      <c r="AF151" s="170" t="e">
        <f>+VLOOKUP(CONCATENATE(TEXT(W151,"yyyy"),"-",TEXT(W151,"mm")),#REF!,2,0)</f>
        <v>#REF!</v>
      </c>
      <c r="AG151" s="177" t="e">
        <f>+(AC151*(1+'INFLAC PROYECTADA'!$B$8)^(AE151))/((1+DEMANDADO!AF151)^(AE151))</f>
        <v>#REF!</v>
      </c>
      <c r="AH151" s="169">
        <f>(0.2*VLOOKUP(D151,'%.'!$A$1:$B$4,2,FALSE))+(0.35*VLOOKUP(E151,'%.'!$A$1:$B$4,2,FALSE))+(0.1*VLOOKUP(F151,'%.'!$A$1:$B$4,2,FALSE))+(0.35*VLOOKUP(G151,'%.'!$A$1:$B$4,2,FALSE))</f>
        <v>0.05</v>
      </c>
      <c r="AI151" s="128" t="str">
        <f t="shared" si="28"/>
        <v>REMOTA</v>
      </c>
      <c r="AJ151" s="128" t="str">
        <f t="shared" si="29"/>
        <v>No se registra</v>
      </c>
      <c r="AK151" s="178">
        <f t="shared" si="30"/>
        <v>0</v>
      </c>
    </row>
    <row r="152" spans="1:37" ht="30" customHeight="1" x14ac:dyDescent="0.25">
      <c r="A152" s="115">
        <v>151</v>
      </c>
      <c r="B152" s="79" t="s">
        <v>603</v>
      </c>
      <c r="C152" s="85" t="s">
        <v>608</v>
      </c>
      <c r="D152" s="68" t="s">
        <v>1</v>
      </c>
      <c r="E152" s="68" t="s">
        <v>1</v>
      </c>
      <c r="F152" s="68" t="s">
        <v>1</v>
      </c>
      <c r="G152" s="121" t="s">
        <v>1</v>
      </c>
      <c r="H152" s="169">
        <f t="shared" si="21"/>
        <v>0.05</v>
      </c>
      <c r="I152" s="170" t="str">
        <f t="shared" si="22"/>
        <v>REMOTA</v>
      </c>
      <c r="J152" s="292">
        <v>4406119</v>
      </c>
      <c r="K152" s="197">
        <v>0</v>
      </c>
      <c r="L152" s="86" t="s">
        <v>136</v>
      </c>
      <c r="M152" s="188">
        <v>0</v>
      </c>
      <c r="N152" s="86" t="s">
        <v>731</v>
      </c>
      <c r="O152" s="86">
        <v>0</v>
      </c>
      <c r="P152" s="86" t="s">
        <v>760</v>
      </c>
      <c r="Q152" s="86" t="s">
        <v>155</v>
      </c>
      <c r="R152" s="86" t="s">
        <v>734</v>
      </c>
      <c r="S152" s="79">
        <v>41586</v>
      </c>
      <c r="T152" s="92">
        <v>90189</v>
      </c>
      <c r="U152" s="86" t="s">
        <v>76</v>
      </c>
      <c r="V152" s="86" t="s">
        <v>768</v>
      </c>
      <c r="W152" s="171">
        <v>44074</v>
      </c>
      <c r="X152" s="172" t="e">
        <f>+CONCATENATE(TEXT(#REF!,"yyyy"),"-",TEXT(#REF!,"mm"))</f>
        <v>#REF!</v>
      </c>
      <c r="Y152" s="173" t="str">
        <f t="shared" si="25"/>
        <v>6</v>
      </c>
      <c r="Z152" s="172" t="str">
        <f t="shared" si="26"/>
        <v>2020-07</v>
      </c>
      <c r="AA152" s="170" t="e">
        <f>+VLOOKUP(Z152,#REF!,2,FALSE)/VLOOKUP(X152,#REF!,2,FALSE)</f>
        <v>#REF!</v>
      </c>
      <c r="AB152" s="174" t="e">
        <f t="shared" si="23"/>
        <v>#REF!</v>
      </c>
      <c r="AC152" s="174" t="e">
        <f t="shared" si="24"/>
        <v>#REF!</v>
      </c>
      <c r="AD152" s="175" t="e">
        <f>+#REF!+365*Y152</f>
        <v>#REF!</v>
      </c>
      <c r="AE152" s="176" t="e">
        <f t="shared" si="27"/>
        <v>#REF!</v>
      </c>
      <c r="AF152" s="170" t="e">
        <f>+VLOOKUP(CONCATENATE(TEXT(W152,"yyyy"),"-",TEXT(W152,"mm")),#REF!,2,0)</f>
        <v>#REF!</v>
      </c>
      <c r="AG152" s="177" t="e">
        <f>+(AC152*(1+'INFLAC PROYECTADA'!$B$8)^(AE152))/((1+DEMANDADO!AF152)^(AE152))</f>
        <v>#REF!</v>
      </c>
      <c r="AH152" s="169">
        <f>(0.2*VLOOKUP(D152,'%.'!$A$1:$B$4,2,FALSE))+(0.35*VLOOKUP(E152,'%.'!$A$1:$B$4,2,FALSE))+(0.1*VLOOKUP(F152,'%.'!$A$1:$B$4,2,FALSE))+(0.35*VLOOKUP(G152,'%.'!$A$1:$B$4,2,FALSE))</f>
        <v>0.05</v>
      </c>
      <c r="AI152" s="128" t="str">
        <f t="shared" si="28"/>
        <v>REMOTA</v>
      </c>
      <c r="AJ152" s="128" t="str">
        <f t="shared" si="29"/>
        <v>No se registra</v>
      </c>
      <c r="AK152" s="178">
        <f t="shared" si="30"/>
        <v>0</v>
      </c>
    </row>
    <row r="153" spans="1:37" ht="30" customHeight="1" x14ac:dyDescent="0.25">
      <c r="A153" s="115">
        <v>152</v>
      </c>
      <c r="B153" s="79" t="s">
        <v>609</v>
      </c>
      <c r="C153" s="85" t="s">
        <v>610</v>
      </c>
      <c r="D153" s="68" t="s">
        <v>1</v>
      </c>
      <c r="E153" s="68" t="s">
        <v>1</v>
      </c>
      <c r="F153" s="68" t="s">
        <v>1</v>
      </c>
      <c r="G153" s="121" t="s">
        <v>1</v>
      </c>
      <c r="H153" s="169">
        <f t="shared" si="21"/>
        <v>0.05</v>
      </c>
      <c r="I153" s="170" t="str">
        <f t="shared" si="22"/>
        <v>REMOTA</v>
      </c>
      <c r="J153" s="292">
        <v>2456916</v>
      </c>
      <c r="K153" s="197">
        <v>0</v>
      </c>
      <c r="L153" s="86" t="s">
        <v>136</v>
      </c>
      <c r="M153" s="188">
        <v>0</v>
      </c>
      <c r="N153" s="86" t="s">
        <v>731</v>
      </c>
      <c r="O153" s="86">
        <v>0</v>
      </c>
      <c r="P153" s="86" t="s">
        <v>760</v>
      </c>
      <c r="Q153" s="86" t="s">
        <v>155</v>
      </c>
      <c r="R153" s="86" t="s">
        <v>734</v>
      </c>
      <c r="S153" s="79">
        <v>41586</v>
      </c>
      <c r="T153" s="92">
        <v>90189</v>
      </c>
      <c r="U153" s="86" t="s">
        <v>76</v>
      </c>
      <c r="V153" s="86" t="s">
        <v>768</v>
      </c>
      <c r="W153" s="171">
        <v>44074</v>
      </c>
      <c r="X153" s="172" t="e">
        <f>+CONCATENATE(TEXT(#REF!,"yyyy"),"-",TEXT(#REF!,"mm"))</f>
        <v>#REF!</v>
      </c>
      <c r="Y153" s="173" t="str">
        <f t="shared" si="25"/>
        <v>6</v>
      </c>
      <c r="Z153" s="172" t="str">
        <f t="shared" si="26"/>
        <v>2020-07</v>
      </c>
      <c r="AA153" s="170" t="e">
        <f>+VLOOKUP(Z153,#REF!,2,FALSE)/VLOOKUP(X153,#REF!,2,FALSE)</f>
        <v>#REF!</v>
      </c>
      <c r="AB153" s="174" t="e">
        <f t="shared" si="23"/>
        <v>#REF!</v>
      </c>
      <c r="AC153" s="174" t="e">
        <f t="shared" si="24"/>
        <v>#REF!</v>
      </c>
      <c r="AD153" s="175" t="e">
        <f>+#REF!+365*Y153</f>
        <v>#REF!</v>
      </c>
      <c r="AE153" s="176" t="e">
        <f t="shared" si="27"/>
        <v>#REF!</v>
      </c>
      <c r="AF153" s="170" t="e">
        <f>+VLOOKUP(CONCATENATE(TEXT(W153,"yyyy"),"-",TEXT(W153,"mm")),#REF!,2,0)</f>
        <v>#REF!</v>
      </c>
      <c r="AG153" s="177" t="e">
        <f>+(AC153*(1+'INFLAC PROYECTADA'!$B$8)^(AE153))/((1+DEMANDADO!AF153)^(AE153))</f>
        <v>#REF!</v>
      </c>
      <c r="AH153" s="169">
        <f>(0.2*VLOOKUP(D153,'%.'!$A$1:$B$4,2,FALSE))+(0.35*VLOOKUP(E153,'%.'!$A$1:$B$4,2,FALSE))+(0.1*VLOOKUP(F153,'%.'!$A$1:$B$4,2,FALSE))+(0.35*VLOOKUP(G153,'%.'!$A$1:$B$4,2,FALSE))</f>
        <v>0.05</v>
      </c>
      <c r="AI153" s="128" t="str">
        <f t="shared" si="28"/>
        <v>REMOTA</v>
      </c>
      <c r="AJ153" s="128" t="str">
        <f t="shared" si="29"/>
        <v>No se registra</v>
      </c>
      <c r="AK153" s="178">
        <f t="shared" si="30"/>
        <v>0</v>
      </c>
    </row>
    <row r="154" spans="1:37" ht="30" customHeight="1" x14ac:dyDescent="0.25">
      <c r="A154" s="115">
        <v>153</v>
      </c>
      <c r="B154" s="79" t="s">
        <v>611</v>
      </c>
      <c r="C154" s="85" t="s">
        <v>612</v>
      </c>
      <c r="D154" s="68" t="s">
        <v>48</v>
      </c>
      <c r="E154" s="68" t="s">
        <v>48</v>
      </c>
      <c r="F154" s="68" t="s">
        <v>48</v>
      </c>
      <c r="G154" s="121" t="s">
        <v>48</v>
      </c>
      <c r="H154" s="169">
        <f t="shared" si="21"/>
        <v>0.5</v>
      </c>
      <c r="I154" s="170" t="str">
        <f t="shared" si="22"/>
        <v>MEDIA</v>
      </c>
      <c r="J154" s="292">
        <v>407407773</v>
      </c>
      <c r="K154" s="197">
        <v>0.5</v>
      </c>
      <c r="L154" s="86" t="s">
        <v>131</v>
      </c>
      <c r="M154" s="188">
        <v>0</v>
      </c>
      <c r="N154" s="86" t="s">
        <v>731</v>
      </c>
      <c r="O154" s="86">
        <v>0</v>
      </c>
      <c r="P154" s="86" t="s">
        <v>753</v>
      </c>
      <c r="Q154" s="86" t="s">
        <v>155</v>
      </c>
      <c r="R154" s="86" t="s">
        <v>734</v>
      </c>
      <c r="S154" s="79">
        <v>41586</v>
      </c>
      <c r="T154" s="92">
        <v>90189</v>
      </c>
      <c r="U154" s="86" t="s">
        <v>76</v>
      </c>
      <c r="V154" s="86"/>
      <c r="W154" s="171">
        <v>44074</v>
      </c>
      <c r="X154" s="172" t="e">
        <f>+CONCATENATE(TEXT(#REF!,"yyyy"),"-",TEXT(#REF!,"mm"))</f>
        <v>#REF!</v>
      </c>
      <c r="Y154" s="173" t="str">
        <f t="shared" si="25"/>
        <v>7</v>
      </c>
      <c r="Z154" s="172" t="str">
        <f t="shared" si="26"/>
        <v>2020-07</v>
      </c>
      <c r="AA154" s="170" t="e">
        <f>+VLOOKUP(Z154,#REF!,2,FALSE)/VLOOKUP(X154,#REF!,2,FALSE)</f>
        <v>#REF!</v>
      </c>
      <c r="AB154" s="174" t="e">
        <f t="shared" si="23"/>
        <v>#REF!</v>
      </c>
      <c r="AC154" s="174" t="e">
        <f t="shared" si="24"/>
        <v>#REF!</v>
      </c>
      <c r="AD154" s="175" t="e">
        <f>+#REF!+365*Y154</f>
        <v>#REF!</v>
      </c>
      <c r="AE154" s="176" t="e">
        <f t="shared" si="27"/>
        <v>#REF!</v>
      </c>
      <c r="AF154" s="170" t="e">
        <f>+VLOOKUP(CONCATENATE(TEXT(W154,"yyyy"),"-",TEXT(W154,"mm")),#REF!,2,0)</f>
        <v>#REF!</v>
      </c>
      <c r="AG154" s="177" t="e">
        <f>+(AC154*(1+'INFLAC PROYECTADA'!$B$8)^(AE154))/((1+DEMANDADO!AF154)^(AE154))</f>
        <v>#REF!</v>
      </c>
      <c r="AH154" s="169">
        <f>(0.2*VLOOKUP(D154,'%.'!$A$1:$B$4,2,FALSE))+(0.35*VLOOKUP(E154,'%.'!$A$1:$B$4,2,FALSE))+(0.1*VLOOKUP(F154,'%.'!$A$1:$B$4,2,FALSE))+(0.35*VLOOKUP(G154,'%.'!$A$1:$B$4,2,FALSE))</f>
        <v>0.5</v>
      </c>
      <c r="AI154" s="128" t="str">
        <f t="shared" si="28"/>
        <v>MEDIA</v>
      </c>
      <c r="AJ154" s="128" t="str">
        <f t="shared" si="29"/>
        <v>Cuentas de Orden</v>
      </c>
      <c r="AK154" s="178" t="e">
        <f t="shared" si="30"/>
        <v>#REF!</v>
      </c>
    </row>
    <row r="155" spans="1:37" ht="30" customHeight="1" x14ac:dyDescent="0.25">
      <c r="A155" s="115">
        <v>154</v>
      </c>
      <c r="B155" s="79" t="s">
        <v>579</v>
      </c>
      <c r="C155" s="85" t="s">
        <v>613</v>
      </c>
      <c r="D155" s="68" t="s">
        <v>1</v>
      </c>
      <c r="E155" s="68" t="s">
        <v>1</v>
      </c>
      <c r="F155" s="68" t="s">
        <v>1</v>
      </c>
      <c r="G155" s="121" t="s">
        <v>1</v>
      </c>
      <c r="H155" s="169">
        <f t="shared" si="21"/>
        <v>0.05</v>
      </c>
      <c r="I155" s="170" t="str">
        <f t="shared" si="22"/>
        <v>REMOTA</v>
      </c>
      <c r="J155" s="292">
        <v>1327405</v>
      </c>
      <c r="K155" s="197">
        <v>0</v>
      </c>
      <c r="L155" s="86" t="s">
        <v>136</v>
      </c>
      <c r="M155" s="188">
        <v>0</v>
      </c>
      <c r="N155" s="86" t="s">
        <v>731</v>
      </c>
      <c r="O155" s="86">
        <v>0</v>
      </c>
      <c r="P155" s="86" t="s">
        <v>760</v>
      </c>
      <c r="Q155" s="86" t="s">
        <v>155</v>
      </c>
      <c r="R155" s="86" t="s">
        <v>734</v>
      </c>
      <c r="S155" s="79">
        <v>41586</v>
      </c>
      <c r="T155" s="92">
        <v>90189</v>
      </c>
      <c r="U155" s="86" t="s">
        <v>76</v>
      </c>
      <c r="V155" s="86" t="s">
        <v>768</v>
      </c>
      <c r="W155" s="171">
        <v>44074</v>
      </c>
      <c r="X155" s="172" t="e">
        <f>+CONCATENATE(TEXT(#REF!,"yyyy"),"-",TEXT(#REF!,"mm"))</f>
        <v>#REF!</v>
      </c>
      <c r="Y155" s="173" t="str">
        <f t="shared" si="25"/>
        <v>6</v>
      </c>
      <c r="Z155" s="172" t="str">
        <f t="shared" si="26"/>
        <v>2020-07</v>
      </c>
      <c r="AA155" s="170" t="e">
        <f>+VLOOKUP(Z155,#REF!,2,FALSE)/VLOOKUP(X155,#REF!,2,FALSE)</f>
        <v>#REF!</v>
      </c>
      <c r="AB155" s="174" t="e">
        <f t="shared" si="23"/>
        <v>#REF!</v>
      </c>
      <c r="AC155" s="174" t="e">
        <f t="shared" si="24"/>
        <v>#REF!</v>
      </c>
      <c r="AD155" s="175" t="e">
        <f>+#REF!+365*Y155</f>
        <v>#REF!</v>
      </c>
      <c r="AE155" s="176" t="e">
        <f t="shared" si="27"/>
        <v>#REF!</v>
      </c>
      <c r="AF155" s="170" t="e">
        <f>+VLOOKUP(CONCATENATE(TEXT(W155,"yyyy"),"-",TEXT(W155,"mm")),#REF!,2,0)</f>
        <v>#REF!</v>
      </c>
      <c r="AG155" s="177" t="e">
        <f>+(AC155*(1+'INFLAC PROYECTADA'!$B$8)^(AE155))/((1+DEMANDADO!AF155)^(AE155))</f>
        <v>#REF!</v>
      </c>
      <c r="AH155" s="169">
        <f>(0.2*VLOOKUP(D155,'%.'!$A$1:$B$4,2,FALSE))+(0.35*VLOOKUP(E155,'%.'!$A$1:$B$4,2,FALSE))+(0.1*VLOOKUP(F155,'%.'!$A$1:$B$4,2,FALSE))+(0.35*VLOOKUP(G155,'%.'!$A$1:$B$4,2,FALSE))</f>
        <v>0.05</v>
      </c>
      <c r="AI155" s="128" t="str">
        <f t="shared" si="28"/>
        <v>REMOTA</v>
      </c>
      <c r="AJ155" s="128" t="str">
        <f t="shared" si="29"/>
        <v>No se registra</v>
      </c>
      <c r="AK155" s="178">
        <f t="shared" si="30"/>
        <v>0</v>
      </c>
    </row>
    <row r="156" spans="1:37" ht="30" customHeight="1" x14ac:dyDescent="0.25">
      <c r="A156" s="115">
        <v>155</v>
      </c>
      <c r="B156" s="79" t="s">
        <v>614</v>
      </c>
      <c r="C156" s="85" t="s">
        <v>615</v>
      </c>
      <c r="D156" s="68" t="s">
        <v>1</v>
      </c>
      <c r="E156" s="68" t="s">
        <v>1</v>
      </c>
      <c r="F156" s="68" t="s">
        <v>1</v>
      </c>
      <c r="G156" s="121" t="s">
        <v>1</v>
      </c>
      <c r="H156" s="169">
        <f t="shared" si="21"/>
        <v>0.05</v>
      </c>
      <c r="I156" s="170" t="str">
        <f t="shared" si="22"/>
        <v>REMOTA</v>
      </c>
      <c r="J156" s="292">
        <v>13789100</v>
      </c>
      <c r="K156" s="197">
        <v>0</v>
      </c>
      <c r="L156" s="86" t="s">
        <v>153</v>
      </c>
      <c r="M156" s="188">
        <v>0</v>
      </c>
      <c r="N156" s="86" t="s">
        <v>731</v>
      </c>
      <c r="O156" s="86">
        <v>0</v>
      </c>
      <c r="P156" s="86" t="s">
        <v>773</v>
      </c>
      <c r="Q156" s="86" t="s">
        <v>155</v>
      </c>
      <c r="R156" s="86" t="s">
        <v>734</v>
      </c>
      <c r="S156" s="79">
        <v>41586</v>
      </c>
      <c r="T156" s="92">
        <v>90189</v>
      </c>
      <c r="U156" s="86" t="s">
        <v>76</v>
      </c>
      <c r="V156" s="86" t="s">
        <v>774</v>
      </c>
      <c r="W156" s="171">
        <v>44074</v>
      </c>
      <c r="X156" s="172" t="e">
        <f>+CONCATENATE(TEXT(#REF!,"yyyy"),"-",TEXT(#REF!,"mm"))</f>
        <v>#REF!</v>
      </c>
      <c r="Y156" s="173" t="str">
        <f t="shared" si="25"/>
        <v>6</v>
      </c>
      <c r="Z156" s="172" t="str">
        <f t="shared" si="26"/>
        <v>2020-07</v>
      </c>
      <c r="AA156" s="170" t="e">
        <f>+VLOOKUP(Z156,#REF!,2,FALSE)/VLOOKUP(X156,#REF!,2,FALSE)</f>
        <v>#REF!</v>
      </c>
      <c r="AB156" s="174" t="e">
        <f t="shared" si="23"/>
        <v>#REF!</v>
      </c>
      <c r="AC156" s="174" t="e">
        <f t="shared" si="24"/>
        <v>#REF!</v>
      </c>
      <c r="AD156" s="175" t="e">
        <f>+#REF!+365*Y156</f>
        <v>#REF!</v>
      </c>
      <c r="AE156" s="176" t="e">
        <f t="shared" si="27"/>
        <v>#REF!</v>
      </c>
      <c r="AF156" s="170" t="e">
        <f>+VLOOKUP(CONCATENATE(TEXT(W156,"yyyy"),"-",TEXT(W156,"mm")),#REF!,2,0)</f>
        <v>#REF!</v>
      </c>
      <c r="AG156" s="177" t="e">
        <f>+(AC156*(1+'INFLAC PROYECTADA'!$B$8)^(AE156))/((1+DEMANDADO!AF156)^(AE156))</f>
        <v>#REF!</v>
      </c>
      <c r="AH156" s="169">
        <f>(0.2*VLOOKUP(D156,'%.'!$A$1:$B$4,2,FALSE))+(0.35*VLOOKUP(E156,'%.'!$A$1:$B$4,2,FALSE))+(0.1*VLOOKUP(F156,'%.'!$A$1:$B$4,2,FALSE))+(0.35*VLOOKUP(G156,'%.'!$A$1:$B$4,2,FALSE))</f>
        <v>0.05</v>
      </c>
      <c r="AI156" s="128" t="str">
        <f t="shared" si="28"/>
        <v>REMOTA</v>
      </c>
      <c r="AJ156" s="128" t="str">
        <f t="shared" si="29"/>
        <v>No se registra</v>
      </c>
      <c r="AK156" s="178">
        <f t="shared" si="30"/>
        <v>0</v>
      </c>
    </row>
    <row r="157" spans="1:37" ht="30" customHeight="1" x14ac:dyDescent="0.25">
      <c r="A157" s="115">
        <v>156</v>
      </c>
      <c r="B157" s="79" t="s">
        <v>616</v>
      </c>
      <c r="C157" s="85" t="s">
        <v>617</v>
      </c>
      <c r="D157" s="68" t="s">
        <v>1</v>
      </c>
      <c r="E157" s="68" t="s">
        <v>1</v>
      </c>
      <c r="F157" s="68" t="s">
        <v>1</v>
      </c>
      <c r="G157" s="121" t="s">
        <v>1</v>
      </c>
      <c r="H157" s="169">
        <f t="shared" si="21"/>
        <v>0.05</v>
      </c>
      <c r="I157" s="170" t="str">
        <f t="shared" si="22"/>
        <v>REMOTA</v>
      </c>
      <c r="J157" s="292">
        <v>5160060</v>
      </c>
      <c r="K157" s="197">
        <v>0</v>
      </c>
      <c r="L157" s="86" t="s">
        <v>133</v>
      </c>
      <c r="M157" s="188">
        <v>0</v>
      </c>
      <c r="N157" s="86" t="s">
        <v>731</v>
      </c>
      <c r="O157" s="86">
        <v>0</v>
      </c>
      <c r="P157" s="86" t="s">
        <v>760</v>
      </c>
      <c r="Q157" s="86" t="s">
        <v>155</v>
      </c>
      <c r="R157" s="86" t="s">
        <v>734</v>
      </c>
      <c r="S157" s="79">
        <v>41586</v>
      </c>
      <c r="T157" s="92">
        <v>90189</v>
      </c>
      <c r="U157" s="86" t="s">
        <v>171</v>
      </c>
      <c r="V157" s="86" t="s">
        <v>770</v>
      </c>
      <c r="W157" s="171">
        <v>44074</v>
      </c>
      <c r="X157" s="172" t="e">
        <f>+CONCATENATE(TEXT(#REF!,"yyyy"),"-",TEXT(#REF!,"mm"))</f>
        <v>#REF!</v>
      </c>
      <c r="Y157" s="173" t="str">
        <f t="shared" si="25"/>
        <v>6</v>
      </c>
      <c r="Z157" s="172" t="str">
        <f t="shared" si="26"/>
        <v>2020-07</v>
      </c>
      <c r="AA157" s="170" t="e">
        <f>+VLOOKUP(Z157,#REF!,2,FALSE)/VLOOKUP(X157,#REF!,2,FALSE)</f>
        <v>#REF!</v>
      </c>
      <c r="AB157" s="174" t="e">
        <f t="shared" si="23"/>
        <v>#REF!</v>
      </c>
      <c r="AC157" s="174" t="e">
        <f t="shared" si="24"/>
        <v>#REF!</v>
      </c>
      <c r="AD157" s="175" t="e">
        <f>+#REF!+365*Y157</f>
        <v>#REF!</v>
      </c>
      <c r="AE157" s="176" t="e">
        <f t="shared" si="27"/>
        <v>#REF!</v>
      </c>
      <c r="AF157" s="170" t="e">
        <f>+VLOOKUP(CONCATENATE(TEXT(W157,"yyyy"),"-",TEXT(W157,"mm")),#REF!,2,0)</f>
        <v>#REF!</v>
      </c>
      <c r="AG157" s="177" t="e">
        <f>+(AC157*(1+'INFLAC PROYECTADA'!$B$8)^(AE157))/((1+DEMANDADO!AF157)^(AE157))</f>
        <v>#REF!</v>
      </c>
      <c r="AH157" s="169">
        <f>(0.2*VLOOKUP(D157,'%.'!$A$1:$B$4,2,FALSE))+(0.35*VLOOKUP(E157,'%.'!$A$1:$B$4,2,FALSE))+(0.1*VLOOKUP(F157,'%.'!$A$1:$B$4,2,FALSE))+(0.35*VLOOKUP(G157,'%.'!$A$1:$B$4,2,FALSE))</f>
        <v>0.05</v>
      </c>
      <c r="AI157" s="128" t="str">
        <f t="shared" si="28"/>
        <v>REMOTA</v>
      </c>
      <c r="AJ157" s="128" t="str">
        <f t="shared" si="29"/>
        <v>No se registra</v>
      </c>
      <c r="AK157" s="178">
        <f t="shared" si="30"/>
        <v>0</v>
      </c>
    </row>
    <row r="158" spans="1:37" ht="30" customHeight="1" x14ac:dyDescent="0.25">
      <c r="A158" s="115">
        <v>157</v>
      </c>
      <c r="B158" s="79" t="s">
        <v>579</v>
      </c>
      <c r="C158" s="85" t="s">
        <v>618</v>
      </c>
      <c r="D158" s="68" t="s">
        <v>1</v>
      </c>
      <c r="E158" s="68" t="s">
        <v>1</v>
      </c>
      <c r="F158" s="68" t="s">
        <v>1</v>
      </c>
      <c r="G158" s="121" t="s">
        <v>1</v>
      </c>
      <c r="H158" s="169">
        <f t="shared" si="21"/>
        <v>0.05</v>
      </c>
      <c r="I158" s="170" t="str">
        <f t="shared" si="22"/>
        <v>REMOTA</v>
      </c>
      <c r="J158" s="292">
        <v>4377920</v>
      </c>
      <c r="K158" s="197">
        <v>0</v>
      </c>
      <c r="L158" s="86" t="s">
        <v>132</v>
      </c>
      <c r="M158" s="188">
        <v>0</v>
      </c>
      <c r="N158" s="86" t="s">
        <v>731</v>
      </c>
      <c r="O158" s="86">
        <v>0</v>
      </c>
      <c r="P158" s="86" t="s">
        <v>760</v>
      </c>
      <c r="Q158" s="86" t="s">
        <v>155</v>
      </c>
      <c r="R158" s="86" t="s">
        <v>734</v>
      </c>
      <c r="S158" s="79">
        <v>41586</v>
      </c>
      <c r="T158" s="92">
        <v>90189</v>
      </c>
      <c r="U158" s="86" t="s">
        <v>76</v>
      </c>
      <c r="V158" s="86" t="s">
        <v>768</v>
      </c>
      <c r="W158" s="171">
        <v>44074</v>
      </c>
      <c r="X158" s="172" t="e">
        <f>+CONCATENATE(TEXT(#REF!,"yyyy"),"-",TEXT(#REF!,"mm"))</f>
        <v>#REF!</v>
      </c>
      <c r="Y158" s="173" t="str">
        <f t="shared" si="25"/>
        <v>6</v>
      </c>
      <c r="Z158" s="172" t="str">
        <f t="shared" si="26"/>
        <v>2020-07</v>
      </c>
      <c r="AA158" s="170" t="e">
        <f>+VLOOKUP(Z158,#REF!,2,FALSE)/VLOOKUP(X158,#REF!,2,FALSE)</f>
        <v>#REF!</v>
      </c>
      <c r="AB158" s="174" t="e">
        <f t="shared" si="23"/>
        <v>#REF!</v>
      </c>
      <c r="AC158" s="174" t="e">
        <f t="shared" si="24"/>
        <v>#REF!</v>
      </c>
      <c r="AD158" s="175" t="e">
        <f>+#REF!+365*Y158</f>
        <v>#REF!</v>
      </c>
      <c r="AE158" s="176" t="e">
        <f t="shared" si="27"/>
        <v>#REF!</v>
      </c>
      <c r="AF158" s="170" t="e">
        <f>+VLOOKUP(CONCATENATE(TEXT(W158,"yyyy"),"-",TEXT(W158,"mm")),#REF!,2,0)</f>
        <v>#REF!</v>
      </c>
      <c r="AG158" s="177" t="e">
        <f>+(AC158*(1+'INFLAC PROYECTADA'!$B$8)^(AE158))/((1+DEMANDADO!AF158)^(AE158))</f>
        <v>#REF!</v>
      </c>
      <c r="AH158" s="169">
        <f>(0.2*VLOOKUP(D158,'%.'!$A$1:$B$4,2,FALSE))+(0.35*VLOOKUP(E158,'%.'!$A$1:$B$4,2,FALSE))+(0.1*VLOOKUP(F158,'%.'!$A$1:$B$4,2,FALSE))+(0.35*VLOOKUP(G158,'%.'!$A$1:$B$4,2,FALSE))</f>
        <v>0.05</v>
      </c>
      <c r="AI158" s="128" t="str">
        <f t="shared" si="28"/>
        <v>REMOTA</v>
      </c>
      <c r="AJ158" s="128" t="str">
        <f t="shared" si="29"/>
        <v>No se registra</v>
      </c>
      <c r="AK158" s="178">
        <f t="shared" si="30"/>
        <v>0</v>
      </c>
    </row>
    <row r="159" spans="1:37" ht="30" customHeight="1" x14ac:dyDescent="0.25">
      <c r="A159" s="115">
        <v>158</v>
      </c>
      <c r="B159" s="79" t="s">
        <v>619</v>
      </c>
      <c r="C159" s="85" t="s">
        <v>620</v>
      </c>
      <c r="D159" s="68" t="s">
        <v>1</v>
      </c>
      <c r="E159" s="68" t="s">
        <v>1</v>
      </c>
      <c r="F159" s="68" t="s">
        <v>1</v>
      </c>
      <c r="G159" s="121" t="s">
        <v>1</v>
      </c>
      <c r="H159" s="169">
        <f t="shared" si="21"/>
        <v>0.05</v>
      </c>
      <c r="I159" s="170" t="str">
        <f t="shared" si="22"/>
        <v>REMOTA</v>
      </c>
      <c r="J159" s="292">
        <v>1327405</v>
      </c>
      <c r="K159" s="197">
        <v>0</v>
      </c>
      <c r="L159" s="86" t="s">
        <v>138</v>
      </c>
      <c r="M159" s="188">
        <v>0</v>
      </c>
      <c r="N159" s="86" t="s">
        <v>731</v>
      </c>
      <c r="O159" s="86">
        <v>0</v>
      </c>
      <c r="P159" s="86" t="s">
        <v>760</v>
      </c>
      <c r="Q159" s="86" t="s">
        <v>155</v>
      </c>
      <c r="R159" s="86" t="s">
        <v>734</v>
      </c>
      <c r="S159" s="79">
        <v>41586</v>
      </c>
      <c r="T159" s="92">
        <v>90189</v>
      </c>
      <c r="U159" s="86" t="s">
        <v>76</v>
      </c>
      <c r="V159" s="86" t="s">
        <v>768</v>
      </c>
      <c r="W159" s="171">
        <v>44074</v>
      </c>
      <c r="X159" s="172" t="e">
        <f>+CONCATENATE(TEXT(#REF!,"yyyy"),"-",TEXT(#REF!,"mm"))</f>
        <v>#REF!</v>
      </c>
      <c r="Y159" s="173" t="str">
        <f t="shared" si="25"/>
        <v>6</v>
      </c>
      <c r="Z159" s="172" t="str">
        <f t="shared" si="26"/>
        <v>2020-07</v>
      </c>
      <c r="AA159" s="170" t="e">
        <f>+VLOOKUP(Z159,#REF!,2,FALSE)/VLOOKUP(X159,#REF!,2,FALSE)</f>
        <v>#REF!</v>
      </c>
      <c r="AB159" s="174" t="e">
        <f t="shared" si="23"/>
        <v>#REF!</v>
      </c>
      <c r="AC159" s="174" t="e">
        <f t="shared" si="24"/>
        <v>#REF!</v>
      </c>
      <c r="AD159" s="175" t="e">
        <f>+#REF!+365*Y159</f>
        <v>#REF!</v>
      </c>
      <c r="AE159" s="176" t="e">
        <f t="shared" si="27"/>
        <v>#REF!</v>
      </c>
      <c r="AF159" s="170" t="e">
        <f>+VLOOKUP(CONCATENATE(TEXT(W159,"yyyy"),"-",TEXT(W159,"mm")),#REF!,2,0)</f>
        <v>#REF!</v>
      </c>
      <c r="AG159" s="177" t="e">
        <f>+(AC159*(1+'INFLAC PROYECTADA'!$B$8)^(AE159))/((1+DEMANDADO!AF159)^(AE159))</f>
        <v>#REF!</v>
      </c>
      <c r="AH159" s="169">
        <f>(0.2*VLOOKUP(D159,'%.'!$A$1:$B$4,2,FALSE))+(0.35*VLOOKUP(E159,'%.'!$A$1:$B$4,2,FALSE))+(0.1*VLOOKUP(F159,'%.'!$A$1:$B$4,2,FALSE))+(0.35*VLOOKUP(G159,'%.'!$A$1:$B$4,2,FALSE))</f>
        <v>0.05</v>
      </c>
      <c r="AI159" s="128" t="str">
        <f t="shared" si="28"/>
        <v>REMOTA</v>
      </c>
      <c r="AJ159" s="128" t="str">
        <f t="shared" si="29"/>
        <v>No se registra</v>
      </c>
      <c r="AK159" s="178">
        <f t="shared" si="30"/>
        <v>0</v>
      </c>
    </row>
    <row r="160" spans="1:37" ht="30" customHeight="1" x14ac:dyDescent="0.25">
      <c r="A160" s="115">
        <v>159</v>
      </c>
      <c r="B160" s="79" t="s">
        <v>621</v>
      </c>
      <c r="C160" s="85" t="s">
        <v>622</v>
      </c>
      <c r="D160" s="68" t="s">
        <v>1</v>
      </c>
      <c r="E160" s="68" t="s">
        <v>1</v>
      </c>
      <c r="F160" s="68" t="s">
        <v>1</v>
      </c>
      <c r="G160" s="121" t="s">
        <v>1</v>
      </c>
      <c r="H160" s="169">
        <f t="shared" si="21"/>
        <v>0.05</v>
      </c>
      <c r="I160" s="170" t="str">
        <f t="shared" si="22"/>
        <v>REMOTA</v>
      </c>
      <c r="J160" s="292">
        <v>1100330</v>
      </c>
      <c r="K160" s="197">
        <v>0</v>
      </c>
      <c r="L160" s="86" t="s">
        <v>133</v>
      </c>
      <c r="M160" s="188">
        <v>0</v>
      </c>
      <c r="N160" s="86" t="s">
        <v>731</v>
      </c>
      <c r="O160" s="86">
        <v>0</v>
      </c>
      <c r="P160" s="86" t="s">
        <v>760</v>
      </c>
      <c r="Q160" s="86" t="s">
        <v>155</v>
      </c>
      <c r="R160" s="86" t="s">
        <v>734</v>
      </c>
      <c r="S160" s="79">
        <v>41586</v>
      </c>
      <c r="T160" s="92">
        <v>90189</v>
      </c>
      <c r="U160" s="86" t="s">
        <v>76</v>
      </c>
      <c r="V160" s="86" t="s">
        <v>768</v>
      </c>
      <c r="W160" s="171">
        <v>44074</v>
      </c>
      <c r="X160" s="172" t="e">
        <f>+CONCATENATE(TEXT(#REF!,"yyyy"),"-",TEXT(#REF!,"mm"))</f>
        <v>#REF!</v>
      </c>
      <c r="Y160" s="173" t="str">
        <f t="shared" si="25"/>
        <v>6</v>
      </c>
      <c r="Z160" s="172" t="str">
        <f t="shared" si="26"/>
        <v>2020-07</v>
      </c>
      <c r="AA160" s="170" t="e">
        <f>+VLOOKUP(Z160,#REF!,2,FALSE)/VLOOKUP(X160,#REF!,2,FALSE)</f>
        <v>#REF!</v>
      </c>
      <c r="AB160" s="174" t="e">
        <f t="shared" si="23"/>
        <v>#REF!</v>
      </c>
      <c r="AC160" s="174" t="e">
        <f t="shared" si="24"/>
        <v>#REF!</v>
      </c>
      <c r="AD160" s="175" t="e">
        <f>+#REF!+365*Y160</f>
        <v>#REF!</v>
      </c>
      <c r="AE160" s="176" t="e">
        <f t="shared" si="27"/>
        <v>#REF!</v>
      </c>
      <c r="AF160" s="170" t="e">
        <f>+VLOOKUP(CONCATENATE(TEXT(W160,"yyyy"),"-",TEXT(W160,"mm")),#REF!,2,0)</f>
        <v>#REF!</v>
      </c>
      <c r="AG160" s="177" t="e">
        <f>+(AC160*(1+'INFLAC PROYECTADA'!$B$8)^(AE160))/((1+DEMANDADO!AF160)^(AE160))</f>
        <v>#REF!</v>
      </c>
      <c r="AH160" s="169">
        <f>(0.2*VLOOKUP(D160,'%.'!$A$1:$B$4,2,FALSE))+(0.35*VLOOKUP(E160,'%.'!$A$1:$B$4,2,FALSE))+(0.1*VLOOKUP(F160,'%.'!$A$1:$B$4,2,FALSE))+(0.35*VLOOKUP(G160,'%.'!$A$1:$B$4,2,FALSE))</f>
        <v>0.05</v>
      </c>
      <c r="AI160" s="128" t="str">
        <f t="shared" si="28"/>
        <v>REMOTA</v>
      </c>
      <c r="AJ160" s="128" t="str">
        <f t="shared" si="29"/>
        <v>No se registra</v>
      </c>
      <c r="AK160" s="178">
        <f t="shared" si="30"/>
        <v>0</v>
      </c>
    </row>
    <row r="161" spans="1:37" ht="30" customHeight="1" x14ac:dyDescent="0.25">
      <c r="A161" s="115">
        <v>160</v>
      </c>
      <c r="B161" s="79" t="s">
        <v>573</v>
      </c>
      <c r="C161" s="85" t="s">
        <v>623</v>
      </c>
      <c r="D161" s="68" t="s">
        <v>1</v>
      </c>
      <c r="E161" s="68" t="s">
        <v>1</v>
      </c>
      <c r="F161" s="68" t="s">
        <v>1</v>
      </c>
      <c r="G161" s="121" t="s">
        <v>1</v>
      </c>
      <c r="H161" s="169">
        <f t="shared" si="21"/>
        <v>0.05</v>
      </c>
      <c r="I161" s="170" t="str">
        <f t="shared" si="22"/>
        <v>REMOTA</v>
      </c>
      <c r="J161" s="292">
        <v>1842649</v>
      </c>
      <c r="K161" s="197">
        <v>0</v>
      </c>
      <c r="L161" s="86" t="s">
        <v>133</v>
      </c>
      <c r="M161" s="188"/>
      <c r="N161" s="86" t="s">
        <v>731</v>
      </c>
      <c r="O161" s="86">
        <v>0</v>
      </c>
      <c r="P161" s="86" t="s">
        <v>760</v>
      </c>
      <c r="Q161" s="86" t="s">
        <v>155</v>
      </c>
      <c r="R161" s="86" t="s">
        <v>734</v>
      </c>
      <c r="S161" s="79">
        <v>41586</v>
      </c>
      <c r="T161" s="92">
        <v>90189</v>
      </c>
      <c r="U161" s="86" t="s">
        <v>76</v>
      </c>
      <c r="V161" s="86" t="s">
        <v>768</v>
      </c>
      <c r="W161" s="171">
        <v>44074</v>
      </c>
      <c r="X161" s="172" t="e">
        <f>+CONCATENATE(TEXT(#REF!,"yyyy"),"-",TEXT(#REF!,"mm"))</f>
        <v>#REF!</v>
      </c>
      <c r="Y161" s="173" t="str">
        <f t="shared" si="25"/>
        <v>6</v>
      </c>
      <c r="Z161" s="172" t="str">
        <f t="shared" si="26"/>
        <v>2020-07</v>
      </c>
      <c r="AA161" s="170" t="e">
        <f>+VLOOKUP(Z161,#REF!,2,FALSE)/VLOOKUP(X161,#REF!,2,FALSE)</f>
        <v>#REF!</v>
      </c>
      <c r="AB161" s="174" t="e">
        <f t="shared" si="23"/>
        <v>#REF!</v>
      </c>
      <c r="AC161" s="174" t="e">
        <f t="shared" si="24"/>
        <v>#REF!</v>
      </c>
      <c r="AD161" s="175" t="e">
        <f>+#REF!+365*Y161</f>
        <v>#REF!</v>
      </c>
      <c r="AE161" s="176" t="e">
        <f t="shared" si="27"/>
        <v>#REF!</v>
      </c>
      <c r="AF161" s="170" t="e">
        <f>+VLOOKUP(CONCATENATE(TEXT(W161,"yyyy"),"-",TEXT(W161,"mm")),#REF!,2,0)</f>
        <v>#REF!</v>
      </c>
      <c r="AG161" s="177" t="e">
        <f>+(AC161*(1+'INFLAC PROYECTADA'!$B$8)^(AE161))/((1+DEMANDADO!AF161)^(AE161))</f>
        <v>#REF!</v>
      </c>
      <c r="AH161" s="169">
        <f>(0.2*VLOOKUP(D161,'%.'!$A$1:$B$4,2,FALSE))+(0.35*VLOOKUP(E161,'%.'!$A$1:$B$4,2,FALSE))+(0.1*VLOOKUP(F161,'%.'!$A$1:$B$4,2,FALSE))+(0.35*VLOOKUP(G161,'%.'!$A$1:$B$4,2,FALSE))</f>
        <v>0.05</v>
      </c>
      <c r="AI161" s="128" t="str">
        <f t="shared" si="28"/>
        <v>REMOTA</v>
      </c>
      <c r="AJ161" s="128" t="str">
        <f t="shared" si="29"/>
        <v>No se registra</v>
      </c>
      <c r="AK161" s="178">
        <f t="shared" si="30"/>
        <v>0</v>
      </c>
    </row>
    <row r="162" spans="1:37" ht="30" customHeight="1" x14ac:dyDescent="0.25">
      <c r="A162" s="115">
        <v>161</v>
      </c>
      <c r="B162" s="79" t="s">
        <v>624</v>
      </c>
      <c r="C162" s="85" t="s">
        <v>625</v>
      </c>
      <c r="D162" s="68" t="s">
        <v>1</v>
      </c>
      <c r="E162" s="68" t="s">
        <v>1</v>
      </c>
      <c r="F162" s="68" t="s">
        <v>1</v>
      </c>
      <c r="G162" s="121" t="s">
        <v>1</v>
      </c>
      <c r="H162" s="169">
        <f t="shared" si="21"/>
        <v>0.05</v>
      </c>
      <c r="I162" s="170" t="str">
        <f t="shared" si="22"/>
        <v>REMOTA</v>
      </c>
      <c r="J162" s="292">
        <v>1188356</v>
      </c>
      <c r="K162" s="197">
        <v>0</v>
      </c>
      <c r="L162" s="86" t="s">
        <v>133</v>
      </c>
      <c r="M162" s="188">
        <v>0</v>
      </c>
      <c r="N162" s="86" t="s">
        <v>731</v>
      </c>
      <c r="O162" s="86">
        <v>0</v>
      </c>
      <c r="P162" s="86" t="s">
        <v>760</v>
      </c>
      <c r="Q162" s="86" t="s">
        <v>155</v>
      </c>
      <c r="R162" s="86" t="s">
        <v>734</v>
      </c>
      <c r="S162" s="79">
        <v>41586</v>
      </c>
      <c r="T162" s="92">
        <v>90189</v>
      </c>
      <c r="U162" s="86" t="s">
        <v>76</v>
      </c>
      <c r="V162" s="86" t="s">
        <v>768</v>
      </c>
      <c r="W162" s="171">
        <v>44074</v>
      </c>
      <c r="X162" s="172" t="e">
        <f>+CONCATENATE(TEXT(#REF!,"yyyy"),"-",TEXT(#REF!,"mm"))</f>
        <v>#REF!</v>
      </c>
      <c r="Y162" s="173" t="str">
        <f t="shared" si="25"/>
        <v>6</v>
      </c>
      <c r="Z162" s="172" t="str">
        <f t="shared" si="26"/>
        <v>2020-07</v>
      </c>
      <c r="AA162" s="170" t="e">
        <f>+VLOOKUP(Z162,#REF!,2,FALSE)/VLOOKUP(X162,#REF!,2,FALSE)</f>
        <v>#REF!</v>
      </c>
      <c r="AB162" s="174" t="e">
        <f t="shared" si="23"/>
        <v>#REF!</v>
      </c>
      <c r="AC162" s="174" t="e">
        <f t="shared" si="24"/>
        <v>#REF!</v>
      </c>
      <c r="AD162" s="175" t="e">
        <f>+#REF!+365*Y162</f>
        <v>#REF!</v>
      </c>
      <c r="AE162" s="176" t="e">
        <f t="shared" si="27"/>
        <v>#REF!</v>
      </c>
      <c r="AF162" s="170" t="e">
        <f>+VLOOKUP(CONCATENATE(TEXT(W162,"yyyy"),"-",TEXT(W162,"mm")),#REF!,2,0)</f>
        <v>#REF!</v>
      </c>
      <c r="AG162" s="177" t="e">
        <f>+(AC162*(1+'INFLAC PROYECTADA'!$B$8)^(AE162))/((1+DEMANDADO!AF162)^(AE162))</f>
        <v>#REF!</v>
      </c>
      <c r="AH162" s="169">
        <f>(0.2*VLOOKUP(D162,'%.'!$A$1:$B$4,2,FALSE))+(0.35*VLOOKUP(E162,'%.'!$A$1:$B$4,2,FALSE))+(0.1*VLOOKUP(F162,'%.'!$A$1:$B$4,2,FALSE))+(0.35*VLOOKUP(G162,'%.'!$A$1:$B$4,2,FALSE))</f>
        <v>0.05</v>
      </c>
      <c r="AI162" s="128" t="str">
        <f t="shared" si="28"/>
        <v>REMOTA</v>
      </c>
      <c r="AJ162" s="128" t="str">
        <f t="shared" si="29"/>
        <v>No se registra</v>
      </c>
      <c r="AK162" s="178">
        <f t="shared" si="30"/>
        <v>0</v>
      </c>
    </row>
    <row r="163" spans="1:37" ht="30" customHeight="1" x14ac:dyDescent="0.25">
      <c r="A163" s="115">
        <v>162</v>
      </c>
      <c r="B163" s="79" t="s">
        <v>626</v>
      </c>
      <c r="C163" s="85" t="s">
        <v>627</v>
      </c>
      <c r="D163" s="68" t="s">
        <v>1</v>
      </c>
      <c r="E163" s="68" t="s">
        <v>1</v>
      </c>
      <c r="F163" s="68" t="s">
        <v>1</v>
      </c>
      <c r="G163" s="121" t="s">
        <v>1</v>
      </c>
      <c r="H163" s="169">
        <f t="shared" si="21"/>
        <v>0.05</v>
      </c>
      <c r="I163" s="170" t="str">
        <f t="shared" si="22"/>
        <v>REMOTA</v>
      </c>
      <c r="J163" s="292">
        <v>0</v>
      </c>
      <c r="K163" s="197">
        <v>0</v>
      </c>
      <c r="L163" s="86" t="s">
        <v>132</v>
      </c>
      <c r="M163" s="188">
        <v>0</v>
      </c>
      <c r="N163" s="86" t="s">
        <v>731</v>
      </c>
      <c r="O163" s="86">
        <v>0</v>
      </c>
      <c r="P163" s="86" t="s">
        <v>775</v>
      </c>
      <c r="Q163" s="86" t="s">
        <v>155</v>
      </c>
      <c r="R163" s="86" t="s">
        <v>734</v>
      </c>
      <c r="S163" s="79">
        <v>41586</v>
      </c>
      <c r="T163" s="92">
        <v>90189</v>
      </c>
      <c r="U163" s="86" t="s">
        <v>166</v>
      </c>
      <c r="V163" s="86" t="s">
        <v>776</v>
      </c>
      <c r="W163" s="171">
        <v>44074</v>
      </c>
      <c r="X163" s="172" t="e">
        <f>+CONCATENATE(TEXT(#REF!,"yyyy"),"-",TEXT(#REF!,"mm"))</f>
        <v>#REF!</v>
      </c>
      <c r="Y163" s="173" t="str">
        <f t="shared" si="25"/>
        <v>17</v>
      </c>
      <c r="Z163" s="172" t="str">
        <f t="shared" si="26"/>
        <v>2020-07</v>
      </c>
      <c r="AA163" s="170" t="e">
        <f>+VLOOKUP(Z163,#REF!,2,FALSE)/VLOOKUP(X163,#REF!,2,FALSE)</f>
        <v>#REF!</v>
      </c>
      <c r="AB163" s="174" t="e">
        <f t="shared" si="23"/>
        <v>#REF!</v>
      </c>
      <c r="AC163" s="174" t="e">
        <f t="shared" si="24"/>
        <v>#REF!</v>
      </c>
      <c r="AD163" s="175" t="e">
        <f>+#REF!+365*Y163</f>
        <v>#REF!</v>
      </c>
      <c r="AE163" s="176" t="e">
        <f t="shared" si="27"/>
        <v>#REF!</v>
      </c>
      <c r="AF163" s="170" t="e">
        <f>+VLOOKUP(CONCATENATE(TEXT(W163,"yyyy"),"-",TEXT(W163,"mm")),#REF!,2,0)</f>
        <v>#REF!</v>
      </c>
      <c r="AG163" s="177" t="e">
        <f>+(AC163*(1+'INFLAC PROYECTADA'!$B$8)^(AE163))/((1+DEMANDADO!AF163)^(AE163))</f>
        <v>#REF!</v>
      </c>
      <c r="AH163" s="169">
        <f>(0.2*VLOOKUP(D163,'%.'!$A$1:$B$4,2,FALSE))+(0.35*VLOOKUP(E163,'%.'!$A$1:$B$4,2,FALSE))+(0.1*VLOOKUP(F163,'%.'!$A$1:$B$4,2,FALSE))+(0.35*VLOOKUP(G163,'%.'!$A$1:$B$4,2,FALSE))</f>
        <v>0.05</v>
      </c>
      <c r="AI163" s="128" t="str">
        <f t="shared" si="28"/>
        <v>REMOTA</v>
      </c>
      <c r="AJ163" s="128" t="str">
        <f t="shared" si="29"/>
        <v>No se registra</v>
      </c>
      <c r="AK163" s="178">
        <f t="shared" si="30"/>
        <v>0</v>
      </c>
    </row>
    <row r="164" spans="1:37" ht="30" customHeight="1" x14ac:dyDescent="0.25">
      <c r="A164" s="115">
        <v>163</v>
      </c>
      <c r="B164" s="79" t="s">
        <v>619</v>
      </c>
      <c r="C164" s="85" t="s">
        <v>628</v>
      </c>
      <c r="D164" s="68" t="s">
        <v>1</v>
      </c>
      <c r="E164" s="68" t="s">
        <v>1</v>
      </c>
      <c r="F164" s="68" t="s">
        <v>1</v>
      </c>
      <c r="G164" s="121" t="s">
        <v>1</v>
      </c>
      <c r="H164" s="169">
        <f t="shared" si="21"/>
        <v>0.05</v>
      </c>
      <c r="I164" s="170" t="str">
        <f t="shared" si="22"/>
        <v>REMOTA</v>
      </c>
      <c r="J164" s="292">
        <v>36323777</v>
      </c>
      <c r="K164" s="197">
        <v>0</v>
      </c>
      <c r="L164" s="86" t="s">
        <v>133</v>
      </c>
      <c r="M164" s="188">
        <v>0</v>
      </c>
      <c r="N164" s="86" t="s">
        <v>731</v>
      </c>
      <c r="O164" s="86">
        <v>0</v>
      </c>
      <c r="P164" s="86" t="s">
        <v>760</v>
      </c>
      <c r="Q164" s="86" t="s">
        <v>155</v>
      </c>
      <c r="R164" s="86" t="s">
        <v>734</v>
      </c>
      <c r="S164" s="79">
        <v>41586</v>
      </c>
      <c r="T164" s="92">
        <v>90189</v>
      </c>
      <c r="U164" s="86" t="s">
        <v>76</v>
      </c>
      <c r="V164" s="86"/>
      <c r="W164" s="171">
        <v>44074</v>
      </c>
      <c r="X164" s="172" t="e">
        <f>+CONCATENATE(TEXT(#REF!,"yyyy"),"-",TEXT(#REF!,"mm"))</f>
        <v>#REF!</v>
      </c>
      <c r="Y164" s="173" t="str">
        <f t="shared" si="25"/>
        <v>6</v>
      </c>
      <c r="Z164" s="172" t="str">
        <f t="shared" si="26"/>
        <v>2020-07</v>
      </c>
      <c r="AA164" s="170" t="e">
        <f>+VLOOKUP(Z164,#REF!,2,FALSE)/VLOOKUP(X164,#REF!,2,FALSE)</f>
        <v>#REF!</v>
      </c>
      <c r="AB164" s="174" t="e">
        <f t="shared" si="23"/>
        <v>#REF!</v>
      </c>
      <c r="AC164" s="174" t="e">
        <f t="shared" si="24"/>
        <v>#REF!</v>
      </c>
      <c r="AD164" s="175" t="e">
        <f>+#REF!+365*Y164</f>
        <v>#REF!</v>
      </c>
      <c r="AE164" s="176" t="e">
        <f t="shared" si="27"/>
        <v>#REF!</v>
      </c>
      <c r="AF164" s="170" t="e">
        <f>+VLOOKUP(CONCATENATE(TEXT(W164,"yyyy"),"-",TEXT(W164,"mm")),#REF!,2,0)</f>
        <v>#REF!</v>
      </c>
      <c r="AG164" s="177" t="e">
        <f>+(AC164*(1+'INFLAC PROYECTADA'!$B$8)^(AE164))/((1+DEMANDADO!AF164)^(AE164))</f>
        <v>#REF!</v>
      </c>
      <c r="AH164" s="169">
        <f>(0.2*VLOOKUP(D164,'%.'!$A$1:$B$4,2,FALSE))+(0.35*VLOOKUP(E164,'%.'!$A$1:$B$4,2,FALSE))+(0.1*VLOOKUP(F164,'%.'!$A$1:$B$4,2,FALSE))+(0.35*VLOOKUP(G164,'%.'!$A$1:$B$4,2,FALSE))</f>
        <v>0.05</v>
      </c>
      <c r="AI164" s="128" t="str">
        <f t="shared" si="28"/>
        <v>REMOTA</v>
      </c>
      <c r="AJ164" s="128" t="str">
        <f t="shared" si="29"/>
        <v>No se registra</v>
      </c>
      <c r="AK164" s="178">
        <f t="shared" si="30"/>
        <v>0</v>
      </c>
    </row>
    <row r="165" spans="1:37" ht="30" customHeight="1" x14ac:dyDescent="0.25">
      <c r="A165" s="115">
        <v>164</v>
      </c>
      <c r="B165" s="79" t="s">
        <v>621</v>
      </c>
      <c r="C165" s="85" t="s">
        <v>629</v>
      </c>
      <c r="D165" s="68" t="s">
        <v>48</v>
      </c>
      <c r="E165" s="68" t="s">
        <v>48</v>
      </c>
      <c r="F165" s="68" t="s">
        <v>48</v>
      </c>
      <c r="G165" s="121" t="s">
        <v>0</v>
      </c>
      <c r="H165" s="169">
        <f t="shared" si="21"/>
        <v>0.67500000000000004</v>
      </c>
      <c r="I165" s="170" t="str">
        <f t="shared" si="22"/>
        <v>ALTA</v>
      </c>
      <c r="J165" s="292">
        <v>203705760</v>
      </c>
      <c r="K165" s="197">
        <v>0.3</v>
      </c>
      <c r="L165" s="86" t="s">
        <v>132</v>
      </c>
      <c r="M165" s="188">
        <v>0</v>
      </c>
      <c r="N165" s="86" t="s">
        <v>731</v>
      </c>
      <c r="O165" s="86">
        <v>0</v>
      </c>
      <c r="P165" s="86" t="s">
        <v>465</v>
      </c>
      <c r="Q165" s="86" t="s">
        <v>155</v>
      </c>
      <c r="R165" s="86" t="s">
        <v>734</v>
      </c>
      <c r="S165" s="79">
        <v>41586</v>
      </c>
      <c r="T165" s="92">
        <v>90189</v>
      </c>
      <c r="U165" s="86" t="s">
        <v>76</v>
      </c>
      <c r="V165" s="86"/>
      <c r="W165" s="171">
        <v>44074</v>
      </c>
      <c r="X165" s="172" t="e">
        <f>+CONCATENATE(TEXT(#REF!,"yyyy"),"-",TEXT(#REF!,"mm"))</f>
        <v>#REF!</v>
      </c>
      <c r="Y165" s="173" t="str">
        <f t="shared" si="25"/>
        <v>8</v>
      </c>
      <c r="Z165" s="172" t="str">
        <f t="shared" si="26"/>
        <v>2020-07</v>
      </c>
      <c r="AA165" s="170" t="e">
        <f>+VLOOKUP(Z165,#REF!,2,FALSE)/VLOOKUP(X165,#REF!,2,FALSE)</f>
        <v>#REF!</v>
      </c>
      <c r="AB165" s="174" t="e">
        <f t="shared" si="23"/>
        <v>#REF!</v>
      </c>
      <c r="AC165" s="174" t="e">
        <f t="shared" si="24"/>
        <v>#REF!</v>
      </c>
      <c r="AD165" s="175" t="e">
        <f>+#REF!+365*Y165</f>
        <v>#REF!</v>
      </c>
      <c r="AE165" s="176" t="e">
        <f t="shared" si="27"/>
        <v>#REF!</v>
      </c>
      <c r="AF165" s="170" t="e">
        <f>+VLOOKUP(CONCATENATE(TEXT(W165,"yyyy"),"-",TEXT(W165,"mm")),#REF!,2,0)</f>
        <v>#REF!</v>
      </c>
      <c r="AG165" s="177" t="e">
        <f>+(AC165*(1+'INFLAC PROYECTADA'!$B$8)^(AE165))/((1+DEMANDADO!AF165)^(AE165))</f>
        <v>#REF!</v>
      </c>
      <c r="AH165" s="169">
        <f>(0.2*VLOOKUP(D165,'%.'!$A$1:$B$4,2,FALSE))+(0.35*VLOOKUP(E165,'%.'!$A$1:$B$4,2,FALSE))+(0.1*VLOOKUP(F165,'%.'!$A$1:$B$4,2,FALSE))+(0.35*VLOOKUP(G165,'%.'!$A$1:$B$4,2,FALSE))</f>
        <v>0.67500000000000004</v>
      </c>
      <c r="AI165" s="128" t="str">
        <f t="shared" si="28"/>
        <v>ALTA</v>
      </c>
      <c r="AJ165" s="128" t="str">
        <f t="shared" si="29"/>
        <v>Provisión contable</v>
      </c>
      <c r="AK165" s="178" t="e">
        <f t="shared" si="30"/>
        <v>#REF!</v>
      </c>
    </row>
    <row r="166" spans="1:37" ht="30" customHeight="1" x14ac:dyDescent="0.25">
      <c r="A166" s="115">
        <v>165</v>
      </c>
      <c r="B166" s="79" t="s">
        <v>630</v>
      </c>
      <c r="C166" s="85" t="s">
        <v>631</v>
      </c>
      <c r="D166" s="68" t="s">
        <v>1</v>
      </c>
      <c r="E166" s="68" t="s">
        <v>1</v>
      </c>
      <c r="F166" s="68" t="s">
        <v>48</v>
      </c>
      <c r="G166" s="121" t="s">
        <v>1</v>
      </c>
      <c r="H166" s="169">
        <f t="shared" si="21"/>
        <v>9.5000000000000001E-2</v>
      </c>
      <c r="I166" s="170" t="str">
        <f t="shared" si="22"/>
        <v>REMOTA</v>
      </c>
      <c r="J166" s="292">
        <v>8718958</v>
      </c>
      <c r="K166" s="197">
        <v>0</v>
      </c>
      <c r="L166" s="86" t="s">
        <v>132</v>
      </c>
      <c r="M166" s="188">
        <v>0</v>
      </c>
      <c r="N166" s="86" t="s">
        <v>731</v>
      </c>
      <c r="O166" s="86">
        <v>0</v>
      </c>
      <c r="P166" s="86" t="s">
        <v>465</v>
      </c>
      <c r="Q166" s="86" t="s">
        <v>155</v>
      </c>
      <c r="R166" s="86" t="s">
        <v>734</v>
      </c>
      <c r="S166" s="79">
        <v>41586</v>
      </c>
      <c r="T166" s="92">
        <v>90189</v>
      </c>
      <c r="U166" s="86" t="s">
        <v>171</v>
      </c>
      <c r="V166" s="86"/>
      <c r="W166" s="171">
        <v>44074</v>
      </c>
      <c r="X166" s="172" t="e">
        <f>+CONCATENATE(TEXT(#REF!,"yyyy"),"-",TEXT(#REF!,"mm"))</f>
        <v>#REF!</v>
      </c>
      <c r="Y166" s="173" t="str">
        <f t="shared" si="25"/>
        <v>8</v>
      </c>
      <c r="Z166" s="172" t="str">
        <f t="shared" si="26"/>
        <v>2020-07</v>
      </c>
      <c r="AA166" s="170" t="e">
        <f>+VLOOKUP(Z166,#REF!,2,FALSE)/VLOOKUP(X166,#REF!,2,FALSE)</f>
        <v>#REF!</v>
      </c>
      <c r="AB166" s="174" t="e">
        <f t="shared" si="23"/>
        <v>#REF!</v>
      </c>
      <c r="AC166" s="174" t="e">
        <f t="shared" si="24"/>
        <v>#REF!</v>
      </c>
      <c r="AD166" s="175" t="e">
        <f>+#REF!+365*Y166</f>
        <v>#REF!</v>
      </c>
      <c r="AE166" s="176" t="e">
        <f t="shared" si="27"/>
        <v>#REF!</v>
      </c>
      <c r="AF166" s="170" t="e">
        <f>+VLOOKUP(CONCATENATE(TEXT(W166,"yyyy"),"-",TEXT(W166,"mm")),#REF!,2,0)</f>
        <v>#REF!</v>
      </c>
      <c r="AG166" s="177" t="e">
        <f>+(AC166*(1+'INFLAC PROYECTADA'!$B$8)^(AE166))/((1+DEMANDADO!AF166)^(AE166))</f>
        <v>#REF!</v>
      </c>
      <c r="AH166" s="169">
        <f>(0.2*VLOOKUP(D166,'%.'!$A$1:$B$4,2,FALSE))+(0.35*VLOOKUP(E166,'%.'!$A$1:$B$4,2,FALSE))+(0.1*VLOOKUP(F166,'%.'!$A$1:$B$4,2,FALSE))+(0.35*VLOOKUP(G166,'%.'!$A$1:$B$4,2,FALSE))</f>
        <v>9.5000000000000001E-2</v>
      </c>
      <c r="AI166" s="128" t="str">
        <f t="shared" si="28"/>
        <v>REMOTA</v>
      </c>
      <c r="AJ166" s="128" t="str">
        <f t="shared" si="29"/>
        <v>No se registra</v>
      </c>
      <c r="AK166" s="178">
        <f t="shared" si="30"/>
        <v>0</v>
      </c>
    </row>
    <row r="167" spans="1:37" ht="30" customHeight="1" x14ac:dyDescent="0.25">
      <c r="A167" s="115">
        <v>166</v>
      </c>
      <c r="B167" s="79" t="s">
        <v>632</v>
      </c>
      <c r="C167" s="85" t="s">
        <v>633</v>
      </c>
      <c r="D167" s="68" t="s">
        <v>1</v>
      </c>
      <c r="E167" s="68" t="s">
        <v>1</v>
      </c>
      <c r="F167" s="68" t="s">
        <v>1</v>
      </c>
      <c r="G167" s="121" t="s">
        <v>1</v>
      </c>
      <c r="H167" s="169">
        <f t="shared" si="21"/>
        <v>0.05</v>
      </c>
      <c r="I167" s="170" t="str">
        <f t="shared" si="22"/>
        <v>REMOTA</v>
      </c>
      <c r="J167" s="292">
        <v>10615572</v>
      </c>
      <c r="K167" s="197">
        <v>0</v>
      </c>
      <c r="L167" s="86" t="s">
        <v>133</v>
      </c>
      <c r="M167" s="188">
        <v>0</v>
      </c>
      <c r="N167" s="86" t="s">
        <v>731</v>
      </c>
      <c r="O167" s="86">
        <v>0</v>
      </c>
      <c r="P167" s="86" t="s">
        <v>760</v>
      </c>
      <c r="Q167" s="86" t="s">
        <v>155</v>
      </c>
      <c r="R167" s="86" t="s">
        <v>734</v>
      </c>
      <c r="S167" s="79">
        <v>41586</v>
      </c>
      <c r="T167" s="92">
        <v>90189</v>
      </c>
      <c r="U167" s="86" t="s">
        <v>171</v>
      </c>
      <c r="V167" s="86"/>
      <c r="W167" s="171">
        <v>44074</v>
      </c>
      <c r="X167" s="172" t="e">
        <f>+CONCATENATE(TEXT(#REF!,"yyyy"),"-",TEXT(#REF!,"mm"))</f>
        <v>#REF!</v>
      </c>
      <c r="Y167" s="173" t="str">
        <f t="shared" si="25"/>
        <v>6</v>
      </c>
      <c r="Z167" s="172" t="str">
        <f t="shared" si="26"/>
        <v>2020-07</v>
      </c>
      <c r="AA167" s="170" t="e">
        <f>+VLOOKUP(Z167,#REF!,2,FALSE)/VLOOKUP(X167,#REF!,2,FALSE)</f>
        <v>#REF!</v>
      </c>
      <c r="AB167" s="174" t="e">
        <f t="shared" si="23"/>
        <v>#REF!</v>
      </c>
      <c r="AC167" s="174" t="e">
        <f t="shared" si="24"/>
        <v>#REF!</v>
      </c>
      <c r="AD167" s="175" t="e">
        <f>+#REF!+365*Y167</f>
        <v>#REF!</v>
      </c>
      <c r="AE167" s="176" t="e">
        <f t="shared" si="27"/>
        <v>#REF!</v>
      </c>
      <c r="AF167" s="170" t="e">
        <f>+VLOOKUP(CONCATENATE(TEXT(W167,"yyyy"),"-",TEXT(W167,"mm")),#REF!,2,0)</f>
        <v>#REF!</v>
      </c>
      <c r="AG167" s="177" t="e">
        <f>+(AC167*(1+'INFLAC PROYECTADA'!$B$8)^(AE167))/((1+DEMANDADO!AF167)^(AE167))</f>
        <v>#REF!</v>
      </c>
      <c r="AH167" s="169">
        <f>(0.2*VLOOKUP(D167,'%.'!$A$1:$B$4,2,FALSE))+(0.35*VLOOKUP(E167,'%.'!$A$1:$B$4,2,FALSE))+(0.1*VLOOKUP(F167,'%.'!$A$1:$B$4,2,FALSE))+(0.35*VLOOKUP(G167,'%.'!$A$1:$B$4,2,FALSE))</f>
        <v>0.05</v>
      </c>
      <c r="AI167" s="128" t="str">
        <f t="shared" si="28"/>
        <v>REMOTA</v>
      </c>
      <c r="AJ167" s="128" t="str">
        <f t="shared" si="29"/>
        <v>No se registra</v>
      </c>
      <c r="AK167" s="178">
        <f t="shared" si="30"/>
        <v>0</v>
      </c>
    </row>
    <row r="168" spans="1:37" ht="30" customHeight="1" x14ac:dyDescent="0.25">
      <c r="A168" s="115">
        <v>167</v>
      </c>
      <c r="B168" s="79" t="s">
        <v>634</v>
      </c>
      <c r="C168" s="85" t="s">
        <v>635</v>
      </c>
      <c r="D168" s="68" t="s">
        <v>1</v>
      </c>
      <c r="E168" s="68" t="s">
        <v>1</v>
      </c>
      <c r="F168" s="68" t="s">
        <v>1</v>
      </c>
      <c r="G168" s="121" t="s">
        <v>1</v>
      </c>
      <c r="H168" s="169">
        <f t="shared" si="21"/>
        <v>0.05</v>
      </c>
      <c r="I168" s="170" t="str">
        <f t="shared" si="22"/>
        <v>REMOTA</v>
      </c>
      <c r="J168" s="292">
        <v>15078776</v>
      </c>
      <c r="K168" s="197">
        <v>0</v>
      </c>
      <c r="L168" s="86" t="s">
        <v>136</v>
      </c>
      <c r="M168" s="188">
        <v>0</v>
      </c>
      <c r="N168" s="86" t="s">
        <v>731</v>
      </c>
      <c r="O168" s="86">
        <v>0</v>
      </c>
      <c r="P168" s="86" t="s">
        <v>762</v>
      </c>
      <c r="Q168" s="86" t="s">
        <v>155</v>
      </c>
      <c r="R168" s="86" t="s">
        <v>734</v>
      </c>
      <c r="S168" s="79">
        <v>41586</v>
      </c>
      <c r="T168" s="92">
        <v>90189</v>
      </c>
      <c r="U168" s="86" t="s">
        <v>171</v>
      </c>
      <c r="V168" s="86"/>
      <c r="W168" s="171">
        <v>44074</v>
      </c>
      <c r="X168" s="172" t="e">
        <f>+CONCATENATE(TEXT(#REF!,"yyyy"),"-",TEXT(#REF!,"mm"))</f>
        <v>#REF!</v>
      </c>
      <c r="Y168" s="173" t="str">
        <f t="shared" si="25"/>
        <v>7</v>
      </c>
      <c r="Z168" s="172" t="str">
        <f t="shared" si="26"/>
        <v>2020-07</v>
      </c>
      <c r="AA168" s="170" t="e">
        <f>+VLOOKUP(Z168,#REF!,2,FALSE)/VLOOKUP(X168,#REF!,2,FALSE)</f>
        <v>#REF!</v>
      </c>
      <c r="AB168" s="174" t="e">
        <f t="shared" si="23"/>
        <v>#REF!</v>
      </c>
      <c r="AC168" s="174" t="e">
        <f t="shared" si="24"/>
        <v>#REF!</v>
      </c>
      <c r="AD168" s="175" t="e">
        <f>+#REF!+365*Y168</f>
        <v>#REF!</v>
      </c>
      <c r="AE168" s="176" t="e">
        <f t="shared" si="27"/>
        <v>#REF!</v>
      </c>
      <c r="AF168" s="170" t="e">
        <f>+VLOOKUP(CONCATENATE(TEXT(W168,"yyyy"),"-",TEXT(W168,"mm")),#REF!,2,0)</f>
        <v>#REF!</v>
      </c>
      <c r="AG168" s="177" t="e">
        <f>+(AC168*(1+'INFLAC PROYECTADA'!$B$8)^(AE168))/((1+DEMANDADO!AF168)^(AE168))</f>
        <v>#REF!</v>
      </c>
      <c r="AH168" s="169">
        <f>(0.2*VLOOKUP(D168,'%.'!$A$1:$B$4,2,FALSE))+(0.35*VLOOKUP(E168,'%.'!$A$1:$B$4,2,FALSE))+(0.1*VLOOKUP(F168,'%.'!$A$1:$B$4,2,FALSE))+(0.35*VLOOKUP(G168,'%.'!$A$1:$B$4,2,FALSE))</f>
        <v>0.05</v>
      </c>
      <c r="AI168" s="128" t="str">
        <f t="shared" si="28"/>
        <v>REMOTA</v>
      </c>
      <c r="AJ168" s="128" t="str">
        <f t="shared" si="29"/>
        <v>No se registra</v>
      </c>
      <c r="AK168" s="178">
        <f t="shared" si="30"/>
        <v>0</v>
      </c>
    </row>
    <row r="169" spans="1:37" ht="30" customHeight="1" x14ac:dyDescent="0.25">
      <c r="A169" s="115">
        <v>168</v>
      </c>
      <c r="B169" s="79" t="s">
        <v>575</v>
      </c>
      <c r="C169" s="85" t="s">
        <v>636</v>
      </c>
      <c r="D169" s="68" t="s">
        <v>1</v>
      </c>
      <c r="E169" s="68" t="s">
        <v>1</v>
      </c>
      <c r="F169" s="68" t="s">
        <v>1</v>
      </c>
      <c r="G169" s="121" t="s">
        <v>1</v>
      </c>
      <c r="H169" s="169">
        <f t="shared" si="21"/>
        <v>0.05</v>
      </c>
      <c r="I169" s="170" t="str">
        <f t="shared" si="22"/>
        <v>REMOTA</v>
      </c>
      <c r="J169" s="292">
        <v>2292185</v>
      </c>
      <c r="K169" s="197">
        <v>0</v>
      </c>
      <c r="L169" s="86" t="s">
        <v>133</v>
      </c>
      <c r="M169" s="188">
        <v>0</v>
      </c>
      <c r="N169" s="86" t="s">
        <v>731</v>
      </c>
      <c r="O169" s="86">
        <v>0</v>
      </c>
      <c r="P169" s="86" t="s">
        <v>762</v>
      </c>
      <c r="Q169" s="86" t="s">
        <v>155</v>
      </c>
      <c r="R169" s="86" t="s">
        <v>734</v>
      </c>
      <c r="S169" s="79">
        <v>41586</v>
      </c>
      <c r="T169" s="92">
        <v>90189</v>
      </c>
      <c r="U169" s="86" t="s">
        <v>171</v>
      </c>
      <c r="V169" s="86" t="s">
        <v>777</v>
      </c>
      <c r="W169" s="171">
        <v>44074</v>
      </c>
      <c r="X169" s="172" t="e">
        <f>+CONCATENATE(TEXT(#REF!,"yyyy"),"-",TEXT(#REF!,"mm"))</f>
        <v>#REF!</v>
      </c>
      <c r="Y169" s="173" t="str">
        <f t="shared" si="25"/>
        <v>7</v>
      </c>
      <c r="Z169" s="172" t="str">
        <f t="shared" si="26"/>
        <v>2020-07</v>
      </c>
      <c r="AA169" s="170" t="e">
        <f>+VLOOKUP(Z169,#REF!,2,FALSE)/VLOOKUP(X169,#REF!,2,FALSE)</f>
        <v>#REF!</v>
      </c>
      <c r="AB169" s="174" t="e">
        <f t="shared" si="23"/>
        <v>#REF!</v>
      </c>
      <c r="AC169" s="174" t="e">
        <f t="shared" si="24"/>
        <v>#REF!</v>
      </c>
      <c r="AD169" s="175" t="e">
        <f>+#REF!+365*Y169</f>
        <v>#REF!</v>
      </c>
      <c r="AE169" s="176" t="e">
        <f t="shared" si="27"/>
        <v>#REF!</v>
      </c>
      <c r="AF169" s="170" t="e">
        <f>+VLOOKUP(CONCATENATE(TEXT(W169,"yyyy"),"-",TEXT(W169,"mm")),#REF!,2,0)</f>
        <v>#REF!</v>
      </c>
      <c r="AG169" s="177" t="e">
        <f>+(AC169*(1+'INFLAC PROYECTADA'!$B$8)^(AE169))/((1+DEMANDADO!AF169)^(AE169))</f>
        <v>#REF!</v>
      </c>
      <c r="AH169" s="169">
        <f>(0.2*VLOOKUP(D169,'%.'!$A$1:$B$4,2,FALSE))+(0.35*VLOOKUP(E169,'%.'!$A$1:$B$4,2,FALSE))+(0.1*VLOOKUP(F169,'%.'!$A$1:$B$4,2,FALSE))+(0.35*VLOOKUP(G169,'%.'!$A$1:$B$4,2,FALSE))</f>
        <v>0.05</v>
      </c>
      <c r="AI169" s="128" t="str">
        <f t="shared" si="28"/>
        <v>REMOTA</v>
      </c>
      <c r="AJ169" s="128" t="str">
        <f t="shared" si="29"/>
        <v>No se registra</v>
      </c>
      <c r="AK169" s="178">
        <f t="shared" si="30"/>
        <v>0</v>
      </c>
    </row>
    <row r="170" spans="1:37" ht="30" customHeight="1" x14ac:dyDescent="0.25">
      <c r="A170" s="115">
        <v>169</v>
      </c>
      <c r="B170" s="79" t="s">
        <v>637</v>
      </c>
      <c r="C170" s="85" t="s">
        <v>638</v>
      </c>
      <c r="D170" s="68" t="s">
        <v>0</v>
      </c>
      <c r="E170" s="68" t="s">
        <v>48</v>
      </c>
      <c r="F170" s="68" t="s">
        <v>48</v>
      </c>
      <c r="G170" s="121" t="s">
        <v>0</v>
      </c>
      <c r="H170" s="169">
        <f t="shared" si="21"/>
        <v>0.77499999999999991</v>
      </c>
      <c r="I170" s="170" t="str">
        <f t="shared" si="22"/>
        <v>ALTA</v>
      </c>
      <c r="J170" s="292">
        <v>476609260</v>
      </c>
      <c r="K170" s="197">
        <v>1</v>
      </c>
      <c r="L170" s="86" t="s">
        <v>133</v>
      </c>
      <c r="M170" s="188">
        <v>0</v>
      </c>
      <c r="N170" s="86" t="s">
        <v>731</v>
      </c>
      <c r="O170" s="86">
        <v>0</v>
      </c>
      <c r="P170" s="86" t="s">
        <v>761</v>
      </c>
      <c r="Q170" s="86" t="s">
        <v>155</v>
      </c>
      <c r="R170" s="86" t="s">
        <v>734</v>
      </c>
      <c r="S170" s="79">
        <v>41586</v>
      </c>
      <c r="T170" s="92">
        <v>90189</v>
      </c>
      <c r="U170" s="86" t="s">
        <v>76</v>
      </c>
      <c r="V170" s="86" t="s">
        <v>778</v>
      </c>
      <c r="W170" s="171">
        <v>44074</v>
      </c>
      <c r="X170" s="172" t="e">
        <f>+CONCATENATE(TEXT(#REF!,"yyyy"),"-",TEXT(#REF!,"mm"))</f>
        <v>#REF!</v>
      </c>
      <c r="Y170" s="173" t="str">
        <f t="shared" si="25"/>
        <v>6</v>
      </c>
      <c r="Z170" s="172" t="str">
        <f t="shared" si="26"/>
        <v>2020-07</v>
      </c>
      <c r="AA170" s="170" t="e">
        <f>+VLOOKUP(Z170,#REF!,2,FALSE)/VLOOKUP(X170,#REF!,2,FALSE)</f>
        <v>#REF!</v>
      </c>
      <c r="AB170" s="174" t="e">
        <f t="shared" si="23"/>
        <v>#REF!</v>
      </c>
      <c r="AC170" s="174" t="e">
        <f t="shared" si="24"/>
        <v>#REF!</v>
      </c>
      <c r="AD170" s="175" t="e">
        <f>+#REF!+365*Y170</f>
        <v>#REF!</v>
      </c>
      <c r="AE170" s="176" t="e">
        <f t="shared" si="27"/>
        <v>#REF!</v>
      </c>
      <c r="AF170" s="170" t="e">
        <f>+VLOOKUP(CONCATENATE(TEXT(W170,"yyyy"),"-",TEXT(W170,"mm")),#REF!,2,0)</f>
        <v>#REF!</v>
      </c>
      <c r="AG170" s="177" t="e">
        <f>+(AC170*(1+'INFLAC PROYECTADA'!$B$8)^(AE170))/((1+DEMANDADO!AF170)^(AE170))</f>
        <v>#REF!</v>
      </c>
      <c r="AH170" s="169">
        <f>(0.2*VLOOKUP(D170,'%.'!$A$1:$B$4,2,FALSE))+(0.35*VLOOKUP(E170,'%.'!$A$1:$B$4,2,FALSE))+(0.1*VLOOKUP(F170,'%.'!$A$1:$B$4,2,FALSE))+(0.35*VLOOKUP(G170,'%.'!$A$1:$B$4,2,FALSE))</f>
        <v>0.77499999999999991</v>
      </c>
      <c r="AI170" s="128" t="str">
        <f t="shared" si="28"/>
        <v>ALTA</v>
      </c>
      <c r="AJ170" s="128" t="str">
        <f t="shared" si="29"/>
        <v>Provisión contable</v>
      </c>
      <c r="AK170" s="178" t="e">
        <f t="shared" si="30"/>
        <v>#REF!</v>
      </c>
    </row>
    <row r="171" spans="1:37" ht="30" customHeight="1" x14ac:dyDescent="0.25">
      <c r="A171" s="115">
        <v>170</v>
      </c>
      <c r="B171" s="101" t="s">
        <v>639</v>
      </c>
      <c r="C171" s="99" t="s">
        <v>640</v>
      </c>
      <c r="D171" s="68" t="s">
        <v>1</v>
      </c>
      <c r="E171" s="68" t="s">
        <v>1</v>
      </c>
      <c r="F171" s="68" t="s">
        <v>1</v>
      </c>
      <c r="G171" s="121" t="s">
        <v>1</v>
      </c>
      <c r="H171" s="169">
        <f t="shared" si="21"/>
        <v>0.05</v>
      </c>
      <c r="I171" s="170" t="str">
        <f t="shared" si="22"/>
        <v>REMOTA</v>
      </c>
      <c r="J171" s="292">
        <v>36113282</v>
      </c>
      <c r="K171" s="197">
        <v>0</v>
      </c>
      <c r="L171" s="98" t="s">
        <v>132</v>
      </c>
      <c r="M171" s="188">
        <v>0</v>
      </c>
      <c r="N171" s="98" t="s">
        <v>731</v>
      </c>
      <c r="O171" s="98">
        <v>0</v>
      </c>
      <c r="P171" s="98" t="s">
        <v>753</v>
      </c>
      <c r="Q171" s="86" t="s">
        <v>155</v>
      </c>
      <c r="R171" s="86" t="s">
        <v>734</v>
      </c>
      <c r="S171" s="79">
        <v>41586</v>
      </c>
      <c r="T171" s="92">
        <v>90189</v>
      </c>
      <c r="U171" s="98" t="s">
        <v>76</v>
      </c>
      <c r="V171" s="98"/>
      <c r="W171" s="171">
        <v>44074</v>
      </c>
      <c r="X171" s="172" t="e">
        <f>+CONCATENATE(TEXT(#REF!,"yyyy"),"-",TEXT(#REF!,"mm"))</f>
        <v>#REF!</v>
      </c>
      <c r="Y171" s="173" t="str">
        <f t="shared" si="25"/>
        <v>7</v>
      </c>
      <c r="Z171" s="172" t="str">
        <f t="shared" si="26"/>
        <v>2020-07</v>
      </c>
      <c r="AA171" s="170" t="e">
        <f>+VLOOKUP(Z171,#REF!,2,FALSE)/VLOOKUP(X171,#REF!,2,FALSE)</f>
        <v>#REF!</v>
      </c>
      <c r="AB171" s="174" t="e">
        <f t="shared" si="23"/>
        <v>#REF!</v>
      </c>
      <c r="AC171" s="174" t="e">
        <f t="shared" si="24"/>
        <v>#REF!</v>
      </c>
      <c r="AD171" s="175" t="e">
        <f>+#REF!+365*Y171</f>
        <v>#REF!</v>
      </c>
      <c r="AE171" s="176" t="e">
        <f t="shared" si="27"/>
        <v>#REF!</v>
      </c>
      <c r="AF171" s="170" t="e">
        <f>+VLOOKUP(CONCATENATE(TEXT(W171,"yyyy"),"-",TEXT(W171,"mm")),#REF!,2,0)</f>
        <v>#REF!</v>
      </c>
      <c r="AG171" s="177" t="e">
        <f>+(AC171*(1+'INFLAC PROYECTADA'!$B$8)^(AE171))/((1+DEMANDADO!AF171)^(AE171))</f>
        <v>#REF!</v>
      </c>
      <c r="AH171" s="169">
        <f>(0.2*VLOOKUP(D171,'%.'!$A$1:$B$4,2,FALSE))+(0.35*VLOOKUP(E171,'%.'!$A$1:$B$4,2,FALSE))+(0.1*VLOOKUP(F171,'%.'!$A$1:$B$4,2,FALSE))+(0.35*VLOOKUP(G171,'%.'!$A$1:$B$4,2,FALSE))</f>
        <v>0.05</v>
      </c>
      <c r="AI171" s="128" t="str">
        <f t="shared" si="28"/>
        <v>REMOTA</v>
      </c>
      <c r="AJ171" s="128" t="str">
        <f t="shared" si="29"/>
        <v>No se registra</v>
      </c>
      <c r="AK171" s="178">
        <f t="shared" si="30"/>
        <v>0</v>
      </c>
    </row>
    <row r="172" spans="1:37" ht="30" customHeight="1" x14ac:dyDescent="0.25">
      <c r="A172" s="115">
        <v>171</v>
      </c>
      <c r="B172" s="79" t="s">
        <v>641</v>
      </c>
      <c r="C172" s="85" t="s">
        <v>642</v>
      </c>
      <c r="D172" s="68" t="s">
        <v>1</v>
      </c>
      <c r="E172" s="68" t="s">
        <v>1</v>
      </c>
      <c r="F172" s="68" t="s">
        <v>1</v>
      </c>
      <c r="G172" s="121" t="s">
        <v>1</v>
      </c>
      <c r="H172" s="169">
        <f t="shared" si="21"/>
        <v>0.05</v>
      </c>
      <c r="I172" s="170" t="str">
        <f t="shared" si="22"/>
        <v>REMOTA</v>
      </c>
      <c r="J172" s="292">
        <v>14754340</v>
      </c>
      <c r="K172" s="197">
        <v>0</v>
      </c>
      <c r="L172" s="86" t="s">
        <v>136</v>
      </c>
      <c r="M172" s="188">
        <v>0</v>
      </c>
      <c r="N172" s="86" t="s">
        <v>731</v>
      </c>
      <c r="O172" s="86">
        <v>0</v>
      </c>
      <c r="P172" s="86" t="s">
        <v>760</v>
      </c>
      <c r="Q172" s="86" t="s">
        <v>155</v>
      </c>
      <c r="R172" s="86" t="s">
        <v>734</v>
      </c>
      <c r="S172" s="79">
        <v>41586</v>
      </c>
      <c r="T172" s="92">
        <v>90189</v>
      </c>
      <c r="U172" s="98" t="s">
        <v>76</v>
      </c>
      <c r="V172" s="86" t="s">
        <v>779</v>
      </c>
      <c r="W172" s="171">
        <v>44074</v>
      </c>
      <c r="X172" s="172" t="e">
        <f>+CONCATENATE(TEXT(#REF!,"yyyy"),"-",TEXT(#REF!,"mm"))</f>
        <v>#REF!</v>
      </c>
      <c r="Y172" s="173" t="str">
        <f t="shared" si="25"/>
        <v>6</v>
      </c>
      <c r="Z172" s="172" t="str">
        <f t="shared" si="26"/>
        <v>2020-07</v>
      </c>
      <c r="AA172" s="170" t="e">
        <f>+VLOOKUP(Z172,#REF!,2,FALSE)/VLOOKUP(X172,#REF!,2,FALSE)</f>
        <v>#REF!</v>
      </c>
      <c r="AB172" s="174" t="e">
        <f t="shared" si="23"/>
        <v>#REF!</v>
      </c>
      <c r="AC172" s="174" t="e">
        <f t="shared" si="24"/>
        <v>#REF!</v>
      </c>
      <c r="AD172" s="175" t="e">
        <f>+#REF!+365*Y172</f>
        <v>#REF!</v>
      </c>
      <c r="AE172" s="176" t="e">
        <f t="shared" si="27"/>
        <v>#REF!</v>
      </c>
      <c r="AF172" s="170" t="e">
        <f>+VLOOKUP(CONCATENATE(TEXT(W172,"yyyy"),"-",TEXT(W172,"mm")),#REF!,2,0)</f>
        <v>#REF!</v>
      </c>
      <c r="AG172" s="177" t="e">
        <f>+(AC172*(1+'INFLAC PROYECTADA'!$B$8)^(AE172))/((1+DEMANDADO!AF172)^(AE172))</f>
        <v>#REF!</v>
      </c>
      <c r="AH172" s="169">
        <f>(0.2*VLOOKUP(D172,'%.'!$A$1:$B$4,2,FALSE))+(0.35*VLOOKUP(E172,'%.'!$A$1:$B$4,2,FALSE))+(0.1*VLOOKUP(F172,'%.'!$A$1:$B$4,2,FALSE))+(0.35*VLOOKUP(G172,'%.'!$A$1:$B$4,2,FALSE))</f>
        <v>0.05</v>
      </c>
      <c r="AI172" s="128" t="str">
        <f t="shared" si="28"/>
        <v>REMOTA</v>
      </c>
      <c r="AJ172" s="128" t="str">
        <f t="shared" si="29"/>
        <v>No se registra</v>
      </c>
      <c r="AK172" s="178">
        <f t="shared" si="30"/>
        <v>0</v>
      </c>
    </row>
    <row r="173" spans="1:37" ht="30" customHeight="1" x14ac:dyDescent="0.25">
      <c r="A173" s="115">
        <v>172</v>
      </c>
      <c r="B173" s="79" t="s">
        <v>643</v>
      </c>
      <c r="C173" s="85" t="s">
        <v>644</v>
      </c>
      <c r="D173" s="68" t="s">
        <v>1</v>
      </c>
      <c r="E173" s="68" t="s">
        <v>48</v>
      </c>
      <c r="F173" s="68" t="s">
        <v>0</v>
      </c>
      <c r="G173" s="121" t="s">
        <v>1</v>
      </c>
      <c r="H173" s="169">
        <f t="shared" si="21"/>
        <v>0.30250000000000005</v>
      </c>
      <c r="I173" s="170" t="str">
        <f t="shared" si="22"/>
        <v>MEDIA</v>
      </c>
      <c r="J173" s="292">
        <v>1012133818</v>
      </c>
      <c r="K173" s="197">
        <v>0.3</v>
      </c>
      <c r="L173" s="86" t="s">
        <v>130</v>
      </c>
      <c r="M173" s="188">
        <v>0</v>
      </c>
      <c r="N173" s="86" t="s">
        <v>731</v>
      </c>
      <c r="O173" s="86">
        <v>0</v>
      </c>
      <c r="P173" s="86" t="s">
        <v>760</v>
      </c>
      <c r="Q173" s="86" t="s">
        <v>155</v>
      </c>
      <c r="R173" s="86" t="s">
        <v>734</v>
      </c>
      <c r="S173" s="79">
        <v>41586</v>
      </c>
      <c r="T173" s="92">
        <v>90189</v>
      </c>
      <c r="U173" s="98" t="s">
        <v>173</v>
      </c>
      <c r="V173" s="86" t="s">
        <v>780</v>
      </c>
      <c r="W173" s="171">
        <v>44074</v>
      </c>
      <c r="X173" s="172" t="e">
        <f>+CONCATENATE(TEXT(#REF!,"yyyy"),"-",TEXT(#REF!,"mm"))</f>
        <v>#REF!</v>
      </c>
      <c r="Y173" s="173" t="str">
        <f t="shared" si="25"/>
        <v>6</v>
      </c>
      <c r="Z173" s="172" t="str">
        <f t="shared" si="26"/>
        <v>2020-07</v>
      </c>
      <c r="AA173" s="170" t="e">
        <f>+VLOOKUP(Z173,#REF!,2,FALSE)/VLOOKUP(X173,#REF!,2,FALSE)</f>
        <v>#REF!</v>
      </c>
      <c r="AB173" s="174" t="e">
        <f t="shared" si="23"/>
        <v>#REF!</v>
      </c>
      <c r="AC173" s="174" t="e">
        <f t="shared" si="24"/>
        <v>#REF!</v>
      </c>
      <c r="AD173" s="175" t="e">
        <f>+#REF!+365*Y173</f>
        <v>#REF!</v>
      </c>
      <c r="AE173" s="176" t="e">
        <f t="shared" si="27"/>
        <v>#REF!</v>
      </c>
      <c r="AF173" s="170" t="e">
        <f>+VLOOKUP(CONCATENATE(TEXT(W173,"yyyy"),"-",TEXT(W173,"mm")),#REF!,2,0)</f>
        <v>#REF!</v>
      </c>
      <c r="AG173" s="177" t="e">
        <f>+(AC173*(1+'INFLAC PROYECTADA'!$B$8)^(AE173))/((1+DEMANDADO!AF173)^(AE173))</f>
        <v>#REF!</v>
      </c>
      <c r="AH173" s="169">
        <f>(0.2*VLOOKUP(D173,'%.'!$A$1:$B$4,2,FALSE))+(0.35*VLOOKUP(E173,'%.'!$A$1:$B$4,2,FALSE))+(0.1*VLOOKUP(F173,'%.'!$A$1:$B$4,2,FALSE))+(0.35*VLOOKUP(G173,'%.'!$A$1:$B$4,2,FALSE))</f>
        <v>0.30250000000000005</v>
      </c>
      <c r="AI173" s="128" t="str">
        <f t="shared" si="28"/>
        <v>MEDIA</v>
      </c>
      <c r="AJ173" s="128" t="str">
        <f t="shared" si="29"/>
        <v>Cuentas de Orden</v>
      </c>
      <c r="AK173" s="178" t="e">
        <f t="shared" si="30"/>
        <v>#REF!</v>
      </c>
    </row>
    <row r="174" spans="1:37" ht="30" customHeight="1" x14ac:dyDescent="0.25">
      <c r="A174" s="115">
        <v>173</v>
      </c>
      <c r="B174" s="79" t="s">
        <v>606</v>
      </c>
      <c r="C174" s="85" t="s">
        <v>645</v>
      </c>
      <c r="D174" s="68" t="s">
        <v>1</v>
      </c>
      <c r="E174" s="68" t="s">
        <v>1</v>
      </c>
      <c r="F174" s="68" t="s">
        <v>1</v>
      </c>
      <c r="G174" s="121" t="s">
        <v>1</v>
      </c>
      <c r="H174" s="169">
        <f t="shared" si="21"/>
        <v>0.05</v>
      </c>
      <c r="I174" s="170" t="str">
        <f t="shared" si="22"/>
        <v>REMOTA</v>
      </c>
      <c r="J174" s="292">
        <v>6327392</v>
      </c>
      <c r="K174" s="197">
        <v>0</v>
      </c>
      <c r="L174" s="86" t="s">
        <v>139</v>
      </c>
      <c r="M174" s="188">
        <v>0</v>
      </c>
      <c r="N174" s="86" t="s">
        <v>731</v>
      </c>
      <c r="O174" s="86">
        <v>0</v>
      </c>
      <c r="P174" s="86" t="s">
        <v>781</v>
      </c>
      <c r="Q174" s="86" t="s">
        <v>155</v>
      </c>
      <c r="R174" s="86" t="s">
        <v>734</v>
      </c>
      <c r="S174" s="79">
        <v>41586</v>
      </c>
      <c r="T174" s="92">
        <v>90189</v>
      </c>
      <c r="U174" s="86" t="s">
        <v>171</v>
      </c>
      <c r="V174" s="86"/>
      <c r="W174" s="171">
        <v>44074</v>
      </c>
      <c r="X174" s="172" t="e">
        <f>+CONCATENATE(TEXT(#REF!,"yyyy"),"-",TEXT(#REF!,"mm"))</f>
        <v>#REF!</v>
      </c>
      <c r="Y174" s="173" t="str">
        <f t="shared" si="25"/>
        <v>4</v>
      </c>
      <c r="Z174" s="172" t="str">
        <f t="shared" si="26"/>
        <v>2020-07</v>
      </c>
      <c r="AA174" s="170" t="e">
        <f>+VLOOKUP(Z174,#REF!,2,FALSE)/VLOOKUP(X174,#REF!,2,FALSE)</f>
        <v>#REF!</v>
      </c>
      <c r="AB174" s="174" t="e">
        <f t="shared" si="23"/>
        <v>#REF!</v>
      </c>
      <c r="AC174" s="174" t="e">
        <f t="shared" si="24"/>
        <v>#REF!</v>
      </c>
      <c r="AD174" s="175" t="e">
        <f>+#REF!+365*Y174</f>
        <v>#REF!</v>
      </c>
      <c r="AE174" s="176" t="e">
        <f t="shared" si="27"/>
        <v>#REF!</v>
      </c>
      <c r="AF174" s="170" t="e">
        <f>+VLOOKUP(CONCATENATE(TEXT(W174,"yyyy"),"-",TEXT(W174,"mm")),#REF!,2,0)</f>
        <v>#REF!</v>
      </c>
      <c r="AG174" s="177" t="e">
        <f>+(AC174*(1+'INFLAC PROYECTADA'!$B$8)^(AE174))/((1+DEMANDADO!AF174)^(AE174))</f>
        <v>#REF!</v>
      </c>
      <c r="AH174" s="169">
        <f>(0.2*VLOOKUP(D174,'%.'!$A$1:$B$4,2,FALSE))+(0.35*VLOOKUP(E174,'%.'!$A$1:$B$4,2,FALSE))+(0.1*VLOOKUP(F174,'%.'!$A$1:$B$4,2,FALSE))+(0.35*VLOOKUP(G174,'%.'!$A$1:$B$4,2,FALSE))</f>
        <v>0.05</v>
      </c>
      <c r="AI174" s="128" t="str">
        <f t="shared" si="28"/>
        <v>REMOTA</v>
      </c>
      <c r="AJ174" s="128" t="str">
        <f t="shared" si="29"/>
        <v>No se registra</v>
      </c>
      <c r="AK174" s="178">
        <f t="shared" si="30"/>
        <v>0</v>
      </c>
    </row>
    <row r="175" spans="1:37" ht="30" customHeight="1" x14ac:dyDescent="0.25">
      <c r="A175" s="115">
        <v>174</v>
      </c>
      <c r="B175" s="79" t="s">
        <v>646</v>
      </c>
      <c r="C175" s="85" t="s">
        <v>647</v>
      </c>
      <c r="D175" s="68" t="s">
        <v>1</v>
      </c>
      <c r="E175" s="68" t="s">
        <v>1</v>
      </c>
      <c r="F175" s="68" t="s">
        <v>1</v>
      </c>
      <c r="G175" s="121" t="s">
        <v>1</v>
      </c>
      <c r="H175" s="169">
        <f t="shared" si="21"/>
        <v>0.05</v>
      </c>
      <c r="I175" s="170" t="str">
        <f t="shared" si="22"/>
        <v>REMOTA</v>
      </c>
      <c r="J175" s="292">
        <v>5740791</v>
      </c>
      <c r="K175" s="197">
        <v>0</v>
      </c>
      <c r="L175" s="86" t="s">
        <v>139</v>
      </c>
      <c r="M175" s="188">
        <v>0</v>
      </c>
      <c r="N175" s="86" t="s">
        <v>731</v>
      </c>
      <c r="O175" s="86">
        <v>0</v>
      </c>
      <c r="P175" s="86" t="s">
        <v>753</v>
      </c>
      <c r="Q175" s="86" t="s">
        <v>155</v>
      </c>
      <c r="R175" s="86" t="s">
        <v>734</v>
      </c>
      <c r="S175" s="79">
        <v>41586</v>
      </c>
      <c r="T175" s="92">
        <v>90189</v>
      </c>
      <c r="U175" s="86" t="s">
        <v>171</v>
      </c>
      <c r="V175" s="86"/>
      <c r="W175" s="171">
        <v>44074</v>
      </c>
      <c r="X175" s="172" t="e">
        <f>+CONCATENATE(TEXT(#REF!,"yyyy"),"-",TEXT(#REF!,"mm"))</f>
        <v>#REF!</v>
      </c>
      <c r="Y175" s="173" t="str">
        <f t="shared" si="25"/>
        <v>7</v>
      </c>
      <c r="Z175" s="172" t="str">
        <f t="shared" si="26"/>
        <v>2020-07</v>
      </c>
      <c r="AA175" s="170" t="e">
        <f>+VLOOKUP(Z175,#REF!,2,FALSE)/VLOOKUP(X175,#REF!,2,FALSE)</f>
        <v>#REF!</v>
      </c>
      <c r="AB175" s="174" t="e">
        <f t="shared" si="23"/>
        <v>#REF!</v>
      </c>
      <c r="AC175" s="174" t="e">
        <f t="shared" si="24"/>
        <v>#REF!</v>
      </c>
      <c r="AD175" s="175" t="e">
        <f>+#REF!+365*Y175</f>
        <v>#REF!</v>
      </c>
      <c r="AE175" s="176" t="e">
        <f t="shared" si="27"/>
        <v>#REF!</v>
      </c>
      <c r="AF175" s="170" t="e">
        <f>+VLOOKUP(CONCATENATE(TEXT(W175,"yyyy"),"-",TEXT(W175,"mm")),#REF!,2,0)</f>
        <v>#REF!</v>
      </c>
      <c r="AG175" s="177" t="e">
        <f>+(AC175*(1+'INFLAC PROYECTADA'!$B$8)^(AE175))/((1+DEMANDADO!AF175)^(AE175))</f>
        <v>#REF!</v>
      </c>
      <c r="AH175" s="169">
        <f>(0.2*VLOOKUP(D175,'%.'!$A$1:$B$4,2,FALSE))+(0.35*VLOOKUP(E175,'%.'!$A$1:$B$4,2,FALSE))+(0.1*VLOOKUP(F175,'%.'!$A$1:$B$4,2,FALSE))+(0.35*VLOOKUP(G175,'%.'!$A$1:$B$4,2,FALSE))</f>
        <v>0.05</v>
      </c>
      <c r="AI175" s="128" t="str">
        <f t="shared" si="28"/>
        <v>REMOTA</v>
      </c>
      <c r="AJ175" s="128" t="str">
        <f t="shared" si="29"/>
        <v>No se registra</v>
      </c>
      <c r="AK175" s="178">
        <f t="shared" si="30"/>
        <v>0</v>
      </c>
    </row>
    <row r="176" spans="1:37" ht="30" customHeight="1" x14ac:dyDescent="0.25">
      <c r="A176" s="115">
        <v>175</v>
      </c>
      <c r="B176" s="79" t="s">
        <v>624</v>
      </c>
      <c r="C176" s="85" t="s">
        <v>648</v>
      </c>
      <c r="D176" s="68" t="s">
        <v>1</v>
      </c>
      <c r="E176" s="68" t="s">
        <v>1</v>
      </c>
      <c r="F176" s="68" t="s">
        <v>1</v>
      </c>
      <c r="G176" s="121" t="s">
        <v>1</v>
      </c>
      <c r="H176" s="169">
        <f t="shared" si="21"/>
        <v>0.05</v>
      </c>
      <c r="I176" s="170" t="str">
        <f t="shared" si="22"/>
        <v>REMOTA</v>
      </c>
      <c r="J176" s="292">
        <v>15426378</v>
      </c>
      <c r="K176" s="197">
        <v>0</v>
      </c>
      <c r="L176" s="86" t="s">
        <v>133</v>
      </c>
      <c r="M176" s="188">
        <v>0</v>
      </c>
      <c r="N176" s="86" t="s">
        <v>731</v>
      </c>
      <c r="O176" s="86">
        <v>0</v>
      </c>
      <c r="P176" s="86" t="s">
        <v>782</v>
      </c>
      <c r="Q176" s="86" t="s">
        <v>155</v>
      </c>
      <c r="R176" s="86" t="s">
        <v>734</v>
      </c>
      <c r="S176" s="79">
        <v>41586</v>
      </c>
      <c r="T176" s="92">
        <v>90189</v>
      </c>
      <c r="U176" s="86" t="s">
        <v>171</v>
      </c>
      <c r="V176" s="86"/>
      <c r="W176" s="171">
        <v>44074</v>
      </c>
      <c r="X176" s="172" t="e">
        <f>+CONCATENATE(TEXT(#REF!,"yyyy"),"-",TEXT(#REF!,"mm"))</f>
        <v>#REF!</v>
      </c>
      <c r="Y176" s="173" t="str">
        <f t="shared" si="25"/>
        <v>5</v>
      </c>
      <c r="Z176" s="172" t="str">
        <f t="shared" si="26"/>
        <v>2020-07</v>
      </c>
      <c r="AA176" s="170" t="e">
        <f>+VLOOKUP(Z176,#REF!,2,FALSE)/VLOOKUP(X176,#REF!,2,FALSE)</f>
        <v>#REF!</v>
      </c>
      <c r="AB176" s="174" t="e">
        <f t="shared" si="23"/>
        <v>#REF!</v>
      </c>
      <c r="AC176" s="174" t="e">
        <f t="shared" si="24"/>
        <v>#REF!</v>
      </c>
      <c r="AD176" s="175" t="e">
        <f>+#REF!+365*Y176</f>
        <v>#REF!</v>
      </c>
      <c r="AE176" s="176" t="e">
        <f t="shared" si="27"/>
        <v>#REF!</v>
      </c>
      <c r="AF176" s="170" t="e">
        <f>+VLOOKUP(CONCATENATE(TEXT(W176,"yyyy"),"-",TEXT(W176,"mm")),#REF!,2,0)</f>
        <v>#REF!</v>
      </c>
      <c r="AG176" s="177" t="e">
        <f>+(AC176*(1+'INFLAC PROYECTADA'!$B$8)^(AE176))/((1+DEMANDADO!AF176)^(AE176))</f>
        <v>#REF!</v>
      </c>
      <c r="AH176" s="169">
        <f>(0.2*VLOOKUP(D176,'%.'!$A$1:$B$4,2,FALSE))+(0.35*VLOOKUP(E176,'%.'!$A$1:$B$4,2,FALSE))+(0.1*VLOOKUP(F176,'%.'!$A$1:$B$4,2,FALSE))+(0.35*VLOOKUP(G176,'%.'!$A$1:$B$4,2,FALSE))</f>
        <v>0.05</v>
      </c>
      <c r="AI176" s="128" t="str">
        <f t="shared" si="28"/>
        <v>REMOTA</v>
      </c>
      <c r="AJ176" s="128" t="str">
        <f t="shared" si="29"/>
        <v>No se registra</v>
      </c>
      <c r="AK176" s="178">
        <f t="shared" si="30"/>
        <v>0</v>
      </c>
    </row>
    <row r="177" spans="1:37" ht="30" customHeight="1" x14ac:dyDescent="0.25">
      <c r="A177" s="115">
        <v>176</v>
      </c>
      <c r="B177" s="79" t="s">
        <v>649</v>
      </c>
      <c r="C177" s="85" t="s">
        <v>650</v>
      </c>
      <c r="D177" s="68" t="s">
        <v>1</v>
      </c>
      <c r="E177" s="68" t="s">
        <v>48</v>
      </c>
      <c r="F177" s="68" t="s">
        <v>0</v>
      </c>
      <c r="G177" s="121" t="s">
        <v>48</v>
      </c>
      <c r="H177" s="169">
        <f t="shared" si="21"/>
        <v>0.46</v>
      </c>
      <c r="I177" s="170" t="str">
        <f t="shared" si="22"/>
        <v>MEDIA</v>
      </c>
      <c r="J177" s="292">
        <v>934210829</v>
      </c>
      <c r="K177" s="197">
        <v>0.3</v>
      </c>
      <c r="L177" s="86" t="s">
        <v>130</v>
      </c>
      <c r="M177" s="188">
        <v>0</v>
      </c>
      <c r="N177" s="86" t="s">
        <v>731</v>
      </c>
      <c r="O177" s="86">
        <v>0</v>
      </c>
      <c r="P177" s="86" t="s">
        <v>25</v>
      </c>
      <c r="Q177" s="86" t="s">
        <v>155</v>
      </c>
      <c r="R177" s="86" t="s">
        <v>734</v>
      </c>
      <c r="S177" s="79">
        <v>41586</v>
      </c>
      <c r="T177" s="92">
        <v>90189</v>
      </c>
      <c r="U177" s="98" t="s">
        <v>173</v>
      </c>
      <c r="V177" s="86"/>
      <c r="W177" s="171">
        <v>44074</v>
      </c>
      <c r="X177" s="172" t="e">
        <f>+CONCATENATE(TEXT(#REF!,"yyyy"),"-",TEXT(#REF!,"mm"))</f>
        <v>#REF!</v>
      </c>
      <c r="Y177" s="173" t="str">
        <f t="shared" si="25"/>
        <v>5</v>
      </c>
      <c r="Z177" s="172" t="str">
        <f t="shared" si="26"/>
        <v>2020-07</v>
      </c>
      <c r="AA177" s="170" t="e">
        <f>+VLOOKUP(Z177,#REF!,2,FALSE)/VLOOKUP(X177,#REF!,2,FALSE)</f>
        <v>#REF!</v>
      </c>
      <c r="AB177" s="174" t="e">
        <f t="shared" si="23"/>
        <v>#REF!</v>
      </c>
      <c r="AC177" s="174" t="e">
        <f t="shared" si="24"/>
        <v>#REF!</v>
      </c>
      <c r="AD177" s="175" t="e">
        <f>+#REF!+365*Y177</f>
        <v>#REF!</v>
      </c>
      <c r="AE177" s="176" t="e">
        <f t="shared" si="27"/>
        <v>#REF!</v>
      </c>
      <c r="AF177" s="170" t="e">
        <f>+VLOOKUP(CONCATENATE(TEXT(W177,"yyyy"),"-",TEXT(W177,"mm")),#REF!,2,0)</f>
        <v>#REF!</v>
      </c>
      <c r="AG177" s="177" t="e">
        <f>+(AC177*(1+'INFLAC PROYECTADA'!$B$8)^(AE177))/((1+DEMANDADO!AF177)^(AE177))</f>
        <v>#REF!</v>
      </c>
      <c r="AH177" s="169">
        <f>(0.2*VLOOKUP(D177,'%.'!$A$1:$B$4,2,FALSE))+(0.35*VLOOKUP(E177,'%.'!$A$1:$B$4,2,FALSE))+(0.1*VLOOKUP(F177,'%.'!$A$1:$B$4,2,FALSE))+(0.35*VLOOKUP(G177,'%.'!$A$1:$B$4,2,FALSE))</f>
        <v>0.46</v>
      </c>
      <c r="AI177" s="128" t="str">
        <f t="shared" si="28"/>
        <v>MEDIA</v>
      </c>
      <c r="AJ177" s="128" t="str">
        <f t="shared" si="29"/>
        <v>Cuentas de Orden</v>
      </c>
      <c r="AK177" s="178" t="e">
        <f t="shared" si="30"/>
        <v>#REF!</v>
      </c>
    </row>
    <row r="178" spans="1:37" ht="30" customHeight="1" x14ac:dyDescent="0.25">
      <c r="A178" s="115">
        <v>177</v>
      </c>
      <c r="B178" s="101" t="s">
        <v>646</v>
      </c>
      <c r="C178" s="85" t="s">
        <v>651</v>
      </c>
      <c r="D178" s="68" t="s">
        <v>1</v>
      </c>
      <c r="E178" s="68" t="s">
        <v>1</v>
      </c>
      <c r="F178" s="68" t="s">
        <v>1</v>
      </c>
      <c r="G178" s="121" t="s">
        <v>1</v>
      </c>
      <c r="H178" s="169">
        <f t="shared" si="21"/>
        <v>0.05</v>
      </c>
      <c r="I178" s="170" t="str">
        <f t="shared" si="22"/>
        <v>REMOTA</v>
      </c>
      <c r="J178" s="292">
        <v>1617580</v>
      </c>
      <c r="K178" s="197">
        <v>0</v>
      </c>
      <c r="L178" s="86" t="s">
        <v>133</v>
      </c>
      <c r="M178" s="188">
        <v>0</v>
      </c>
      <c r="N178" s="86" t="s">
        <v>731</v>
      </c>
      <c r="O178" s="86">
        <v>0</v>
      </c>
      <c r="P178" s="86" t="s">
        <v>753</v>
      </c>
      <c r="Q178" s="86" t="s">
        <v>155</v>
      </c>
      <c r="R178" s="86" t="s">
        <v>734</v>
      </c>
      <c r="S178" s="79">
        <v>41586</v>
      </c>
      <c r="T178" s="92">
        <v>90189</v>
      </c>
      <c r="U178" s="86" t="s">
        <v>76</v>
      </c>
      <c r="V178" s="86" t="s">
        <v>768</v>
      </c>
      <c r="W178" s="171">
        <v>44074</v>
      </c>
      <c r="X178" s="172" t="e">
        <f>+CONCATENATE(TEXT(#REF!,"yyyy"),"-",TEXT(#REF!,"mm"))</f>
        <v>#REF!</v>
      </c>
      <c r="Y178" s="173" t="str">
        <f t="shared" si="25"/>
        <v>7</v>
      </c>
      <c r="Z178" s="172" t="str">
        <f t="shared" si="26"/>
        <v>2020-07</v>
      </c>
      <c r="AA178" s="170" t="e">
        <f>+VLOOKUP(Z178,#REF!,2,FALSE)/VLOOKUP(X178,#REF!,2,FALSE)</f>
        <v>#REF!</v>
      </c>
      <c r="AB178" s="174" t="e">
        <f t="shared" si="23"/>
        <v>#REF!</v>
      </c>
      <c r="AC178" s="174" t="e">
        <f t="shared" si="24"/>
        <v>#REF!</v>
      </c>
      <c r="AD178" s="175" t="e">
        <f>+#REF!+365*Y178</f>
        <v>#REF!</v>
      </c>
      <c r="AE178" s="176" t="e">
        <f t="shared" si="27"/>
        <v>#REF!</v>
      </c>
      <c r="AF178" s="170" t="e">
        <f>+VLOOKUP(CONCATENATE(TEXT(W178,"yyyy"),"-",TEXT(W178,"mm")),#REF!,2,0)</f>
        <v>#REF!</v>
      </c>
      <c r="AG178" s="177" t="e">
        <f>+(AC178*(1+'INFLAC PROYECTADA'!$B$8)^(AE178))/((1+DEMANDADO!AF178)^(AE178))</f>
        <v>#REF!</v>
      </c>
      <c r="AH178" s="169">
        <f>(0.2*VLOOKUP(D178,'%.'!$A$1:$B$4,2,FALSE))+(0.35*VLOOKUP(E178,'%.'!$A$1:$B$4,2,FALSE))+(0.1*VLOOKUP(F178,'%.'!$A$1:$B$4,2,FALSE))+(0.35*VLOOKUP(G178,'%.'!$A$1:$B$4,2,FALSE))</f>
        <v>0.05</v>
      </c>
      <c r="AI178" s="128" t="str">
        <f t="shared" si="28"/>
        <v>REMOTA</v>
      </c>
      <c r="AJ178" s="128" t="str">
        <f t="shared" si="29"/>
        <v>No se registra</v>
      </c>
      <c r="AK178" s="178">
        <f t="shared" si="30"/>
        <v>0</v>
      </c>
    </row>
    <row r="179" spans="1:37" ht="30" customHeight="1" x14ac:dyDescent="0.25">
      <c r="A179" s="115">
        <v>178</v>
      </c>
      <c r="B179" s="79" t="s">
        <v>652</v>
      </c>
      <c r="C179" s="85" t="s">
        <v>653</v>
      </c>
      <c r="D179" s="68" t="s">
        <v>1</v>
      </c>
      <c r="E179" s="68" t="s">
        <v>1</v>
      </c>
      <c r="F179" s="68" t="s">
        <v>1</v>
      </c>
      <c r="G179" s="121" t="s">
        <v>1</v>
      </c>
      <c r="H179" s="169">
        <f t="shared" si="21"/>
        <v>0.05</v>
      </c>
      <c r="I179" s="170" t="str">
        <f t="shared" si="22"/>
        <v>REMOTA</v>
      </c>
      <c r="J179" s="292">
        <v>14754340</v>
      </c>
      <c r="K179" s="197">
        <v>0</v>
      </c>
      <c r="L179" s="86" t="s">
        <v>130</v>
      </c>
      <c r="M179" s="188">
        <v>0</v>
      </c>
      <c r="N179" s="86" t="s">
        <v>731</v>
      </c>
      <c r="O179" s="86">
        <v>0</v>
      </c>
      <c r="P179" s="86" t="s">
        <v>783</v>
      </c>
      <c r="Q179" s="86" t="s">
        <v>155</v>
      </c>
      <c r="R179" s="86" t="s">
        <v>734</v>
      </c>
      <c r="S179" s="79">
        <v>41586</v>
      </c>
      <c r="T179" s="92">
        <v>90189</v>
      </c>
      <c r="U179" s="86" t="s">
        <v>76</v>
      </c>
      <c r="V179" s="86"/>
      <c r="W179" s="171">
        <v>44074</v>
      </c>
      <c r="X179" s="172" t="e">
        <f>+CONCATENATE(TEXT(#REF!,"yyyy"),"-",TEXT(#REF!,"mm"))</f>
        <v>#REF!</v>
      </c>
      <c r="Y179" s="173" t="str">
        <f t="shared" si="25"/>
        <v>5</v>
      </c>
      <c r="Z179" s="172" t="str">
        <f t="shared" si="26"/>
        <v>2020-07</v>
      </c>
      <c r="AA179" s="170" t="e">
        <f>+VLOOKUP(Z179,#REF!,2,FALSE)/VLOOKUP(X179,#REF!,2,FALSE)</f>
        <v>#REF!</v>
      </c>
      <c r="AB179" s="174" t="e">
        <f t="shared" si="23"/>
        <v>#REF!</v>
      </c>
      <c r="AC179" s="174" t="e">
        <f t="shared" si="24"/>
        <v>#REF!</v>
      </c>
      <c r="AD179" s="175" t="e">
        <f>+#REF!+365*Y179</f>
        <v>#REF!</v>
      </c>
      <c r="AE179" s="176" t="e">
        <f t="shared" si="27"/>
        <v>#REF!</v>
      </c>
      <c r="AF179" s="170" t="e">
        <f>+VLOOKUP(CONCATENATE(TEXT(W179,"yyyy"),"-",TEXT(W179,"mm")),#REF!,2,0)</f>
        <v>#REF!</v>
      </c>
      <c r="AG179" s="177" t="e">
        <f>+(AC179*(1+'INFLAC PROYECTADA'!$B$8)^(AE179))/((1+DEMANDADO!AF179)^(AE179))</f>
        <v>#REF!</v>
      </c>
      <c r="AH179" s="169">
        <f>(0.2*VLOOKUP(D179,'%.'!$A$1:$B$4,2,FALSE))+(0.35*VLOOKUP(E179,'%.'!$A$1:$B$4,2,FALSE))+(0.1*VLOOKUP(F179,'%.'!$A$1:$B$4,2,FALSE))+(0.35*VLOOKUP(G179,'%.'!$A$1:$B$4,2,FALSE))</f>
        <v>0.05</v>
      </c>
      <c r="AI179" s="128" t="str">
        <f t="shared" si="28"/>
        <v>REMOTA</v>
      </c>
      <c r="AJ179" s="128" t="str">
        <f t="shared" si="29"/>
        <v>No se registra</v>
      </c>
      <c r="AK179" s="178">
        <f t="shared" si="30"/>
        <v>0</v>
      </c>
    </row>
    <row r="180" spans="1:37" ht="30" customHeight="1" x14ac:dyDescent="0.25">
      <c r="A180" s="115">
        <v>179</v>
      </c>
      <c r="B180" s="79" t="s">
        <v>594</v>
      </c>
      <c r="C180" s="85" t="s">
        <v>654</v>
      </c>
      <c r="D180" s="68" t="s">
        <v>1</v>
      </c>
      <c r="E180" s="68" t="s">
        <v>48</v>
      </c>
      <c r="F180" s="68" t="s">
        <v>1</v>
      </c>
      <c r="G180" s="121" t="s">
        <v>1</v>
      </c>
      <c r="H180" s="169">
        <f t="shared" si="21"/>
        <v>0.20749999999999999</v>
      </c>
      <c r="I180" s="170" t="str">
        <f t="shared" si="22"/>
        <v>BAJA</v>
      </c>
      <c r="J180" s="292">
        <v>3500000</v>
      </c>
      <c r="K180" s="197">
        <v>0</v>
      </c>
      <c r="L180" s="86" t="s">
        <v>132</v>
      </c>
      <c r="M180" s="188">
        <v>0</v>
      </c>
      <c r="N180" s="86" t="s">
        <v>731</v>
      </c>
      <c r="O180" s="86">
        <v>0</v>
      </c>
      <c r="P180" s="86" t="s">
        <v>784</v>
      </c>
      <c r="Q180" s="86" t="s">
        <v>155</v>
      </c>
      <c r="R180" s="86" t="s">
        <v>734</v>
      </c>
      <c r="S180" s="79">
        <v>41586</v>
      </c>
      <c r="T180" s="92">
        <v>90189</v>
      </c>
      <c r="U180" s="86" t="s">
        <v>76</v>
      </c>
      <c r="V180" s="86"/>
      <c r="W180" s="171">
        <v>44074</v>
      </c>
      <c r="X180" s="172" t="e">
        <f>+CONCATENATE(TEXT(#REF!,"yyyy"),"-",TEXT(#REF!,"mm"))</f>
        <v>#REF!</v>
      </c>
      <c r="Y180" s="173" t="str">
        <f t="shared" si="25"/>
        <v>9</v>
      </c>
      <c r="Z180" s="172" t="str">
        <f t="shared" si="26"/>
        <v>2020-07</v>
      </c>
      <c r="AA180" s="170" t="e">
        <f>+VLOOKUP(Z180,#REF!,2,FALSE)/VLOOKUP(X180,#REF!,2,FALSE)</f>
        <v>#REF!</v>
      </c>
      <c r="AB180" s="174" t="e">
        <f t="shared" si="23"/>
        <v>#REF!</v>
      </c>
      <c r="AC180" s="174" t="e">
        <f t="shared" si="24"/>
        <v>#REF!</v>
      </c>
      <c r="AD180" s="175" t="e">
        <f>+#REF!+365*Y180</f>
        <v>#REF!</v>
      </c>
      <c r="AE180" s="176" t="e">
        <f t="shared" si="27"/>
        <v>#REF!</v>
      </c>
      <c r="AF180" s="170" t="e">
        <f>+VLOOKUP(CONCATENATE(TEXT(W180,"yyyy"),"-",TEXT(W180,"mm")),#REF!,2,0)</f>
        <v>#REF!</v>
      </c>
      <c r="AG180" s="177" t="e">
        <f>+(AC180*(1+'INFLAC PROYECTADA'!$B$8)^(AE180))/((1+DEMANDADO!AF180)^(AE180))</f>
        <v>#REF!</v>
      </c>
      <c r="AH180" s="169">
        <f>(0.2*VLOOKUP(D180,'%.'!$A$1:$B$4,2,FALSE))+(0.35*VLOOKUP(E180,'%.'!$A$1:$B$4,2,FALSE))+(0.1*VLOOKUP(F180,'%.'!$A$1:$B$4,2,FALSE))+(0.35*VLOOKUP(G180,'%.'!$A$1:$B$4,2,FALSE))</f>
        <v>0.20749999999999999</v>
      </c>
      <c r="AI180" s="128" t="str">
        <f t="shared" si="28"/>
        <v>BAJA</v>
      </c>
      <c r="AJ180" s="128" t="str">
        <f t="shared" si="29"/>
        <v>Cuentas de Orden</v>
      </c>
      <c r="AK180" s="178" t="e">
        <f t="shared" si="30"/>
        <v>#REF!</v>
      </c>
    </row>
    <row r="181" spans="1:37" ht="30" customHeight="1" x14ac:dyDescent="0.25">
      <c r="A181" s="115">
        <v>180</v>
      </c>
      <c r="B181" s="79" t="s">
        <v>611</v>
      </c>
      <c r="C181" s="85" t="s">
        <v>655</v>
      </c>
      <c r="D181" s="68" t="s">
        <v>1</v>
      </c>
      <c r="E181" s="68" t="s">
        <v>48</v>
      </c>
      <c r="F181" s="68" t="s">
        <v>0</v>
      </c>
      <c r="G181" s="121" t="s">
        <v>1</v>
      </c>
      <c r="H181" s="169">
        <f t="shared" si="21"/>
        <v>0.30250000000000005</v>
      </c>
      <c r="I181" s="170" t="str">
        <f t="shared" si="22"/>
        <v>MEDIA</v>
      </c>
      <c r="J181" s="292">
        <v>1191033708</v>
      </c>
      <c r="K181" s="197">
        <v>0.3</v>
      </c>
      <c r="L181" s="86" t="s">
        <v>130</v>
      </c>
      <c r="M181" s="188">
        <v>0</v>
      </c>
      <c r="N181" s="86" t="s">
        <v>731</v>
      </c>
      <c r="O181" s="86">
        <v>0</v>
      </c>
      <c r="P181" s="86" t="s">
        <v>760</v>
      </c>
      <c r="Q181" s="86" t="s">
        <v>155</v>
      </c>
      <c r="R181" s="86" t="s">
        <v>734</v>
      </c>
      <c r="S181" s="79">
        <v>41586</v>
      </c>
      <c r="T181" s="92">
        <v>90189</v>
      </c>
      <c r="U181" s="98" t="s">
        <v>173</v>
      </c>
      <c r="V181" s="86"/>
      <c r="W181" s="171">
        <v>44074</v>
      </c>
      <c r="X181" s="172" t="e">
        <f>+CONCATENATE(TEXT(#REF!,"yyyy"),"-",TEXT(#REF!,"mm"))</f>
        <v>#REF!</v>
      </c>
      <c r="Y181" s="173" t="str">
        <f t="shared" si="25"/>
        <v>6</v>
      </c>
      <c r="Z181" s="172" t="str">
        <f t="shared" si="26"/>
        <v>2020-07</v>
      </c>
      <c r="AA181" s="170" t="e">
        <f>+VLOOKUP(Z181,#REF!,2,FALSE)/VLOOKUP(X181,#REF!,2,FALSE)</f>
        <v>#REF!</v>
      </c>
      <c r="AB181" s="174" t="e">
        <f t="shared" si="23"/>
        <v>#REF!</v>
      </c>
      <c r="AC181" s="174" t="e">
        <f t="shared" si="24"/>
        <v>#REF!</v>
      </c>
      <c r="AD181" s="175" t="e">
        <f>+#REF!+365*Y181</f>
        <v>#REF!</v>
      </c>
      <c r="AE181" s="176" t="e">
        <f t="shared" si="27"/>
        <v>#REF!</v>
      </c>
      <c r="AF181" s="170" t="e">
        <f>+VLOOKUP(CONCATENATE(TEXT(W181,"yyyy"),"-",TEXT(W181,"mm")),#REF!,2,0)</f>
        <v>#REF!</v>
      </c>
      <c r="AG181" s="177" t="e">
        <f>+(AC181*(1+'INFLAC PROYECTADA'!$B$8)^(AE181))/((1+DEMANDADO!AF181)^(AE181))</f>
        <v>#REF!</v>
      </c>
      <c r="AH181" s="169">
        <f>(0.2*VLOOKUP(D181,'%.'!$A$1:$B$4,2,FALSE))+(0.35*VLOOKUP(E181,'%.'!$A$1:$B$4,2,FALSE))+(0.1*VLOOKUP(F181,'%.'!$A$1:$B$4,2,FALSE))+(0.35*VLOOKUP(G181,'%.'!$A$1:$B$4,2,FALSE))</f>
        <v>0.30250000000000005</v>
      </c>
      <c r="AI181" s="128" t="str">
        <f t="shared" si="28"/>
        <v>MEDIA</v>
      </c>
      <c r="AJ181" s="128" t="str">
        <f t="shared" si="29"/>
        <v>Cuentas de Orden</v>
      </c>
      <c r="AK181" s="178" t="e">
        <f t="shared" si="30"/>
        <v>#REF!</v>
      </c>
    </row>
    <row r="182" spans="1:37" ht="30" customHeight="1" x14ac:dyDescent="0.25">
      <c r="A182" s="115">
        <v>181</v>
      </c>
      <c r="B182" s="79" t="s">
        <v>656</v>
      </c>
      <c r="C182" s="85" t="s">
        <v>657</v>
      </c>
      <c r="D182" s="68" t="s">
        <v>1</v>
      </c>
      <c r="E182" s="68" t="s">
        <v>1</v>
      </c>
      <c r="F182" s="68" t="s">
        <v>1</v>
      </c>
      <c r="G182" s="121" t="s">
        <v>1</v>
      </c>
      <c r="H182" s="169">
        <f t="shared" si="21"/>
        <v>0.05</v>
      </c>
      <c r="I182" s="170" t="str">
        <f t="shared" si="22"/>
        <v>REMOTA</v>
      </c>
      <c r="J182" s="292">
        <v>27948432</v>
      </c>
      <c r="K182" s="197">
        <v>0</v>
      </c>
      <c r="L182" s="86" t="s">
        <v>133</v>
      </c>
      <c r="M182" s="188">
        <v>0</v>
      </c>
      <c r="N182" s="86" t="s">
        <v>731</v>
      </c>
      <c r="O182" s="86">
        <v>0</v>
      </c>
      <c r="P182" s="86" t="s">
        <v>25</v>
      </c>
      <c r="Q182" s="86" t="s">
        <v>155</v>
      </c>
      <c r="R182" s="86" t="s">
        <v>734</v>
      </c>
      <c r="S182" s="79">
        <v>41586</v>
      </c>
      <c r="T182" s="92">
        <v>90189</v>
      </c>
      <c r="U182" s="86" t="s">
        <v>171</v>
      </c>
      <c r="V182" s="86"/>
      <c r="W182" s="171">
        <v>44074</v>
      </c>
      <c r="X182" s="172" t="e">
        <f>+CONCATENATE(TEXT(#REF!,"yyyy"),"-",TEXT(#REF!,"mm"))</f>
        <v>#REF!</v>
      </c>
      <c r="Y182" s="173" t="str">
        <f t="shared" si="25"/>
        <v>5</v>
      </c>
      <c r="Z182" s="172" t="str">
        <f t="shared" si="26"/>
        <v>2020-07</v>
      </c>
      <c r="AA182" s="170" t="e">
        <f>+VLOOKUP(Z182,#REF!,2,FALSE)/VLOOKUP(X182,#REF!,2,FALSE)</f>
        <v>#REF!</v>
      </c>
      <c r="AB182" s="174" t="e">
        <f t="shared" si="23"/>
        <v>#REF!</v>
      </c>
      <c r="AC182" s="174" t="e">
        <f t="shared" si="24"/>
        <v>#REF!</v>
      </c>
      <c r="AD182" s="175" t="e">
        <f>+#REF!+365*Y182</f>
        <v>#REF!</v>
      </c>
      <c r="AE182" s="176" t="e">
        <f t="shared" si="27"/>
        <v>#REF!</v>
      </c>
      <c r="AF182" s="170" t="e">
        <f>+VLOOKUP(CONCATENATE(TEXT(W182,"yyyy"),"-",TEXT(W182,"mm")),#REF!,2,0)</f>
        <v>#REF!</v>
      </c>
      <c r="AG182" s="177" t="e">
        <f>+(AC182*(1+'INFLAC PROYECTADA'!$B$8)^(AE182))/((1+DEMANDADO!AF182)^(AE182))</f>
        <v>#REF!</v>
      </c>
      <c r="AH182" s="169">
        <f>(0.2*VLOOKUP(D182,'%.'!$A$1:$B$4,2,FALSE))+(0.35*VLOOKUP(E182,'%.'!$A$1:$B$4,2,FALSE))+(0.1*VLOOKUP(F182,'%.'!$A$1:$B$4,2,FALSE))+(0.35*VLOOKUP(G182,'%.'!$A$1:$B$4,2,FALSE))</f>
        <v>0.05</v>
      </c>
      <c r="AI182" s="128" t="str">
        <f t="shared" si="28"/>
        <v>REMOTA</v>
      </c>
      <c r="AJ182" s="128" t="str">
        <f t="shared" si="29"/>
        <v>No se registra</v>
      </c>
      <c r="AK182" s="178">
        <f t="shared" si="30"/>
        <v>0</v>
      </c>
    </row>
    <row r="183" spans="1:37" ht="30" customHeight="1" x14ac:dyDescent="0.25">
      <c r="A183" s="115">
        <v>182</v>
      </c>
      <c r="B183" s="79" t="s">
        <v>656</v>
      </c>
      <c r="C183" s="85" t="s">
        <v>658</v>
      </c>
      <c r="D183" s="68" t="s">
        <v>1</v>
      </c>
      <c r="E183" s="68" t="s">
        <v>1</v>
      </c>
      <c r="F183" s="68" t="s">
        <v>1</v>
      </c>
      <c r="G183" s="121" t="s">
        <v>1</v>
      </c>
      <c r="H183" s="169">
        <f t="shared" si="21"/>
        <v>0.05</v>
      </c>
      <c r="I183" s="170" t="str">
        <f t="shared" si="22"/>
        <v>REMOTA</v>
      </c>
      <c r="J183" s="292">
        <v>236000000</v>
      </c>
      <c r="K183" s="197">
        <v>0</v>
      </c>
      <c r="L183" s="68" t="s">
        <v>130</v>
      </c>
      <c r="M183" s="188">
        <v>0</v>
      </c>
      <c r="N183" s="86" t="s">
        <v>731</v>
      </c>
      <c r="O183" s="86">
        <v>0</v>
      </c>
      <c r="P183" s="86" t="s">
        <v>760</v>
      </c>
      <c r="Q183" s="86" t="s">
        <v>155</v>
      </c>
      <c r="R183" s="86" t="s">
        <v>734</v>
      </c>
      <c r="S183" s="79">
        <v>41586</v>
      </c>
      <c r="T183" s="92">
        <v>90189</v>
      </c>
      <c r="U183" s="86" t="s">
        <v>171</v>
      </c>
      <c r="V183" s="68"/>
      <c r="W183" s="171">
        <v>44074</v>
      </c>
      <c r="X183" s="172" t="e">
        <f>+CONCATENATE(TEXT(#REF!,"yyyy"),"-",TEXT(#REF!,"mm"))</f>
        <v>#REF!</v>
      </c>
      <c r="Y183" s="173" t="str">
        <f t="shared" si="25"/>
        <v>6</v>
      </c>
      <c r="Z183" s="172" t="str">
        <f t="shared" si="26"/>
        <v>2020-07</v>
      </c>
      <c r="AA183" s="170" t="e">
        <f>+VLOOKUP(Z183,#REF!,2,FALSE)/VLOOKUP(X183,#REF!,2,FALSE)</f>
        <v>#REF!</v>
      </c>
      <c r="AB183" s="174" t="e">
        <f t="shared" si="23"/>
        <v>#REF!</v>
      </c>
      <c r="AC183" s="174" t="e">
        <f t="shared" si="24"/>
        <v>#REF!</v>
      </c>
      <c r="AD183" s="175" t="e">
        <f>+#REF!+365*Y183</f>
        <v>#REF!</v>
      </c>
      <c r="AE183" s="176" t="e">
        <f t="shared" si="27"/>
        <v>#REF!</v>
      </c>
      <c r="AF183" s="170" t="e">
        <f>+VLOOKUP(CONCATENATE(TEXT(W183,"yyyy"),"-",TEXT(W183,"mm")),#REF!,2,0)</f>
        <v>#REF!</v>
      </c>
      <c r="AG183" s="177" t="e">
        <f>+(AC183*(1+'INFLAC PROYECTADA'!$B$8)^(AE183))/((1+DEMANDADO!AF183)^(AE183))</f>
        <v>#REF!</v>
      </c>
      <c r="AH183" s="169">
        <f>(0.2*VLOOKUP(D183,'%.'!$A$1:$B$4,2,FALSE))+(0.35*VLOOKUP(E183,'%.'!$A$1:$B$4,2,FALSE))+(0.1*VLOOKUP(F183,'%.'!$A$1:$B$4,2,FALSE))+(0.35*VLOOKUP(G183,'%.'!$A$1:$B$4,2,FALSE))</f>
        <v>0.05</v>
      </c>
      <c r="AI183" s="128" t="str">
        <f t="shared" si="28"/>
        <v>REMOTA</v>
      </c>
      <c r="AJ183" s="128" t="str">
        <f t="shared" si="29"/>
        <v>No se registra</v>
      </c>
      <c r="AK183" s="178">
        <f t="shared" si="30"/>
        <v>0</v>
      </c>
    </row>
    <row r="184" spans="1:37" ht="30" customHeight="1" x14ac:dyDescent="0.25">
      <c r="A184" s="115">
        <v>183</v>
      </c>
      <c r="B184" s="79" t="s">
        <v>659</v>
      </c>
      <c r="C184" s="85" t="s">
        <v>660</v>
      </c>
      <c r="D184" s="68" t="s">
        <v>1</v>
      </c>
      <c r="E184" s="68" t="s">
        <v>1</v>
      </c>
      <c r="F184" s="68" t="s">
        <v>0</v>
      </c>
      <c r="G184" s="121" t="s">
        <v>48</v>
      </c>
      <c r="H184" s="169">
        <f t="shared" si="21"/>
        <v>0.30249999999999999</v>
      </c>
      <c r="I184" s="170" t="str">
        <f t="shared" si="22"/>
        <v>MEDIA</v>
      </c>
      <c r="J184" s="292">
        <v>875231747</v>
      </c>
      <c r="K184" s="197">
        <v>0.3</v>
      </c>
      <c r="L184" s="68" t="s">
        <v>130</v>
      </c>
      <c r="M184" s="188">
        <v>0</v>
      </c>
      <c r="N184" s="86" t="s">
        <v>731</v>
      </c>
      <c r="O184" s="86">
        <v>0</v>
      </c>
      <c r="P184" s="86" t="s">
        <v>760</v>
      </c>
      <c r="Q184" s="86" t="s">
        <v>155</v>
      </c>
      <c r="R184" s="86" t="s">
        <v>734</v>
      </c>
      <c r="S184" s="79">
        <v>41586</v>
      </c>
      <c r="T184" s="92">
        <v>90189</v>
      </c>
      <c r="U184" s="68" t="s">
        <v>173</v>
      </c>
      <c r="V184" s="68"/>
      <c r="W184" s="171">
        <v>44074</v>
      </c>
      <c r="X184" s="172" t="e">
        <f>+CONCATENATE(TEXT(#REF!,"yyyy"),"-",TEXT(#REF!,"mm"))</f>
        <v>#REF!</v>
      </c>
      <c r="Y184" s="173" t="str">
        <f t="shared" si="25"/>
        <v>6</v>
      </c>
      <c r="Z184" s="172" t="str">
        <f t="shared" si="26"/>
        <v>2020-07</v>
      </c>
      <c r="AA184" s="170" t="e">
        <f>+VLOOKUP(Z184,#REF!,2,FALSE)/VLOOKUP(X184,#REF!,2,FALSE)</f>
        <v>#REF!</v>
      </c>
      <c r="AB184" s="174" t="e">
        <f t="shared" si="23"/>
        <v>#REF!</v>
      </c>
      <c r="AC184" s="174" t="e">
        <f t="shared" si="24"/>
        <v>#REF!</v>
      </c>
      <c r="AD184" s="175" t="e">
        <f>+#REF!+365*Y184</f>
        <v>#REF!</v>
      </c>
      <c r="AE184" s="176" t="e">
        <f t="shared" si="27"/>
        <v>#REF!</v>
      </c>
      <c r="AF184" s="170" t="e">
        <f>+VLOOKUP(CONCATENATE(TEXT(W184,"yyyy"),"-",TEXT(W184,"mm")),#REF!,2,0)</f>
        <v>#REF!</v>
      </c>
      <c r="AG184" s="177" t="e">
        <f>+(AC184*(1+'INFLAC PROYECTADA'!$B$8)^(AE184))/((1+DEMANDADO!AF184)^(AE184))</f>
        <v>#REF!</v>
      </c>
      <c r="AH184" s="169">
        <f>(0.2*VLOOKUP(D184,'%.'!$A$1:$B$4,2,FALSE))+(0.35*VLOOKUP(E184,'%.'!$A$1:$B$4,2,FALSE))+(0.1*VLOOKUP(F184,'%.'!$A$1:$B$4,2,FALSE))+(0.35*VLOOKUP(G184,'%.'!$A$1:$B$4,2,FALSE))</f>
        <v>0.30249999999999999</v>
      </c>
      <c r="AI184" s="128" t="str">
        <f t="shared" si="28"/>
        <v>MEDIA</v>
      </c>
      <c r="AJ184" s="128" t="str">
        <f t="shared" si="29"/>
        <v>Cuentas de Orden</v>
      </c>
      <c r="AK184" s="178" t="e">
        <f t="shared" si="30"/>
        <v>#REF!</v>
      </c>
    </row>
    <row r="185" spans="1:37" ht="30" customHeight="1" x14ac:dyDescent="0.25">
      <c r="A185" s="115">
        <v>184</v>
      </c>
      <c r="B185" s="79" t="s">
        <v>594</v>
      </c>
      <c r="C185" s="85" t="s">
        <v>661</v>
      </c>
      <c r="D185" s="68" t="s">
        <v>1</v>
      </c>
      <c r="E185" s="68" t="s">
        <v>48</v>
      </c>
      <c r="F185" s="68" t="s">
        <v>48</v>
      </c>
      <c r="G185" s="121" t="s">
        <v>48</v>
      </c>
      <c r="H185" s="169">
        <f t="shared" si="21"/>
        <v>0.41</v>
      </c>
      <c r="I185" s="170" t="str">
        <f t="shared" si="22"/>
        <v>MEDIA</v>
      </c>
      <c r="J185" s="292">
        <v>752609221</v>
      </c>
      <c r="K185" s="197">
        <v>0.55000000000000004</v>
      </c>
      <c r="L185" s="68" t="s">
        <v>131</v>
      </c>
      <c r="M185" s="188">
        <v>0</v>
      </c>
      <c r="N185" s="86" t="s">
        <v>731</v>
      </c>
      <c r="O185" s="199">
        <v>0</v>
      </c>
      <c r="P185" s="86" t="s">
        <v>760</v>
      </c>
      <c r="Q185" s="86" t="s">
        <v>155</v>
      </c>
      <c r="R185" s="86" t="s">
        <v>734</v>
      </c>
      <c r="S185" s="79">
        <v>41586</v>
      </c>
      <c r="T185" s="92">
        <v>90189</v>
      </c>
      <c r="U185" s="68" t="s">
        <v>21</v>
      </c>
      <c r="V185" s="68"/>
      <c r="W185" s="171">
        <v>44074</v>
      </c>
      <c r="X185" s="172" t="e">
        <f>+CONCATENATE(TEXT(#REF!,"yyyy"),"-",TEXT(#REF!,"mm"))</f>
        <v>#REF!</v>
      </c>
      <c r="Y185" s="173" t="str">
        <f t="shared" si="25"/>
        <v>6</v>
      </c>
      <c r="Z185" s="172" t="str">
        <f t="shared" si="26"/>
        <v>2020-07</v>
      </c>
      <c r="AA185" s="170" t="e">
        <f>+VLOOKUP(Z185,#REF!,2,FALSE)/VLOOKUP(X185,#REF!,2,FALSE)</f>
        <v>#REF!</v>
      </c>
      <c r="AB185" s="174" t="e">
        <f t="shared" si="23"/>
        <v>#REF!</v>
      </c>
      <c r="AC185" s="174" t="e">
        <f t="shared" si="24"/>
        <v>#REF!</v>
      </c>
      <c r="AD185" s="175" t="e">
        <f>+#REF!+365*Y185</f>
        <v>#REF!</v>
      </c>
      <c r="AE185" s="176" t="e">
        <f t="shared" si="27"/>
        <v>#REF!</v>
      </c>
      <c r="AF185" s="170" t="e">
        <f>+VLOOKUP(CONCATENATE(TEXT(W185,"yyyy"),"-",TEXT(W185,"mm")),#REF!,2,0)</f>
        <v>#REF!</v>
      </c>
      <c r="AG185" s="177" t="e">
        <f>+(AC185*(1+'INFLAC PROYECTADA'!$B$8)^(AE185))/((1+DEMANDADO!AF185)^(AE185))</f>
        <v>#REF!</v>
      </c>
      <c r="AH185" s="169">
        <f>(0.2*VLOOKUP(D185,'%.'!$A$1:$B$4,2,FALSE))+(0.35*VLOOKUP(E185,'%.'!$A$1:$B$4,2,FALSE))+(0.1*VLOOKUP(F185,'%.'!$A$1:$B$4,2,FALSE))+(0.35*VLOOKUP(G185,'%.'!$A$1:$B$4,2,FALSE))</f>
        <v>0.41</v>
      </c>
      <c r="AI185" s="128" t="str">
        <f t="shared" si="28"/>
        <v>MEDIA</v>
      </c>
      <c r="AJ185" s="128" t="str">
        <f t="shared" si="29"/>
        <v>Cuentas de Orden</v>
      </c>
      <c r="AK185" s="178" t="e">
        <f t="shared" si="30"/>
        <v>#REF!</v>
      </c>
    </row>
    <row r="186" spans="1:37" ht="30" customHeight="1" x14ac:dyDescent="0.25">
      <c r="A186" s="115">
        <v>185</v>
      </c>
      <c r="B186" s="68" t="s">
        <v>662</v>
      </c>
      <c r="C186" s="123" t="s">
        <v>663</v>
      </c>
      <c r="D186" s="68" t="s">
        <v>1</v>
      </c>
      <c r="E186" s="68" t="s">
        <v>1</v>
      </c>
      <c r="F186" s="68" t="s">
        <v>1</v>
      </c>
      <c r="G186" s="121" t="s">
        <v>1</v>
      </c>
      <c r="H186" s="169">
        <f t="shared" si="21"/>
        <v>0.05</v>
      </c>
      <c r="I186" s="170" t="str">
        <f t="shared" si="22"/>
        <v>REMOTA</v>
      </c>
      <c r="J186" s="292">
        <v>64621798</v>
      </c>
      <c r="K186" s="197">
        <v>0.1</v>
      </c>
      <c r="L186" s="68" t="s">
        <v>131</v>
      </c>
      <c r="M186" s="188">
        <v>0</v>
      </c>
      <c r="N186" s="86" t="s">
        <v>731</v>
      </c>
      <c r="O186" s="199">
        <v>0</v>
      </c>
      <c r="P186" s="86" t="s">
        <v>783</v>
      </c>
      <c r="Q186" s="86" t="s">
        <v>155</v>
      </c>
      <c r="R186" s="86" t="s">
        <v>734</v>
      </c>
      <c r="S186" s="79">
        <v>41586</v>
      </c>
      <c r="T186" s="92">
        <v>90189</v>
      </c>
      <c r="U186" s="68" t="s">
        <v>171</v>
      </c>
      <c r="V186" s="68"/>
      <c r="W186" s="171">
        <v>44074</v>
      </c>
      <c r="X186" s="172" t="e">
        <f>+CONCATENATE(TEXT(#REF!,"yyyy"),"-",TEXT(#REF!,"mm"))</f>
        <v>#REF!</v>
      </c>
      <c r="Y186" s="173" t="str">
        <f t="shared" si="25"/>
        <v>5</v>
      </c>
      <c r="Z186" s="172" t="str">
        <f t="shared" si="26"/>
        <v>2020-07</v>
      </c>
      <c r="AA186" s="170" t="e">
        <f>+VLOOKUP(Z186,#REF!,2,FALSE)/VLOOKUP(X186,#REF!,2,FALSE)</f>
        <v>#REF!</v>
      </c>
      <c r="AB186" s="174" t="e">
        <f t="shared" si="23"/>
        <v>#REF!</v>
      </c>
      <c r="AC186" s="174" t="e">
        <f t="shared" si="24"/>
        <v>#REF!</v>
      </c>
      <c r="AD186" s="175" t="e">
        <f>+#REF!+365*Y186</f>
        <v>#REF!</v>
      </c>
      <c r="AE186" s="176" t="e">
        <f t="shared" si="27"/>
        <v>#REF!</v>
      </c>
      <c r="AF186" s="170" t="e">
        <f>+VLOOKUP(CONCATENATE(TEXT(W186,"yyyy"),"-",TEXT(W186,"mm")),#REF!,2,0)</f>
        <v>#REF!</v>
      </c>
      <c r="AG186" s="177" t="e">
        <f>+(AC186*(1+'INFLAC PROYECTADA'!$B$8)^(AE186))/((1+DEMANDADO!AF186)^(AE186))</f>
        <v>#REF!</v>
      </c>
      <c r="AH186" s="169">
        <f>(0.2*VLOOKUP(D186,'%.'!$A$1:$B$4,2,FALSE))+(0.35*VLOOKUP(E186,'%.'!$A$1:$B$4,2,FALSE))+(0.1*VLOOKUP(F186,'%.'!$A$1:$B$4,2,FALSE))+(0.35*VLOOKUP(G186,'%.'!$A$1:$B$4,2,FALSE))</f>
        <v>0.05</v>
      </c>
      <c r="AI186" s="128" t="str">
        <f t="shared" si="28"/>
        <v>REMOTA</v>
      </c>
      <c r="AJ186" s="128" t="str">
        <f t="shared" si="29"/>
        <v>No se registra</v>
      </c>
      <c r="AK186" s="178">
        <f t="shared" si="30"/>
        <v>0</v>
      </c>
    </row>
    <row r="187" spans="1:37" ht="30" customHeight="1" x14ac:dyDescent="0.25">
      <c r="A187" s="115">
        <v>186</v>
      </c>
      <c r="B187" s="79" t="s">
        <v>643</v>
      </c>
      <c r="C187" s="85" t="s">
        <v>664</v>
      </c>
      <c r="D187" s="68" t="s">
        <v>1</v>
      </c>
      <c r="E187" s="68" t="s">
        <v>1</v>
      </c>
      <c r="F187" s="68" t="s">
        <v>48</v>
      </c>
      <c r="G187" s="121" t="s">
        <v>1</v>
      </c>
      <c r="H187" s="169">
        <f t="shared" si="21"/>
        <v>9.5000000000000001E-2</v>
      </c>
      <c r="I187" s="170" t="str">
        <f t="shared" si="22"/>
        <v>REMOTA</v>
      </c>
      <c r="J187" s="292">
        <v>86360830</v>
      </c>
      <c r="K187" s="197">
        <v>0</v>
      </c>
      <c r="L187" s="68" t="s">
        <v>133</v>
      </c>
      <c r="M187" s="188">
        <v>0</v>
      </c>
      <c r="N187" s="86" t="s">
        <v>731</v>
      </c>
      <c r="O187" s="196">
        <v>0</v>
      </c>
      <c r="P187" s="86" t="s">
        <v>783</v>
      </c>
      <c r="Q187" s="86" t="s">
        <v>155</v>
      </c>
      <c r="R187" s="86" t="s">
        <v>734</v>
      </c>
      <c r="S187" s="79">
        <v>41586</v>
      </c>
      <c r="T187" s="92">
        <v>90189</v>
      </c>
      <c r="U187" s="68" t="s">
        <v>76</v>
      </c>
      <c r="V187" s="68"/>
      <c r="W187" s="171">
        <v>44074</v>
      </c>
      <c r="X187" s="172" t="e">
        <f>+CONCATENATE(TEXT(#REF!,"yyyy"),"-",TEXT(#REF!,"mm"))</f>
        <v>#REF!</v>
      </c>
      <c r="Y187" s="173" t="str">
        <f t="shared" si="25"/>
        <v>5</v>
      </c>
      <c r="Z187" s="172" t="str">
        <f t="shared" si="26"/>
        <v>2020-07</v>
      </c>
      <c r="AA187" s="170" t="e">
        <f>+VLOOKUP(Z187,#REF!,2,FALSE)/VLOOKUP(X187,#REF!,2,FALSE)</f>
        <v>#REF!</v>
      </c>
      <c r="AB187" s="174" t="e">
        <f t="shared" si="23"/>
        <v>#REF!</v>
      </c>
      <c r="AC187" s="174" t="e">
        <f t="shared" si="24"/>
        <v>#REF!</v>
      </c>
      <c r="AD187" s="175" t="e">
        <f>+#REF!+365*Y187</f>
        <v>#REF!</v>
      </c>
      <c r="AE187" s="176" t="e">
        <f t="shared" si="27"/>
        <v>#REF!</v>
      </c>
      <c r="AF187" s="170" t="e">
        <f>+VLOOKUP(CONCATENATE(TEXT(W187,"yyyy"),"-",TEXT(W187,"mm")),#REF!,2,0)</f>
        <v>#REF!</v>
      </c>
      <c r="AG187" s="177" t="e">
        <f>+(AC187*(1+'INFLAC PROYECTADA'!$B$8)^(AE187))/((1+DEMANDADO!AF187)^(AE187))</f>
        <v>#REF!</v>
      </c>
      <c r="AH187" s="169">
        <f>(0.2*VLOOKUP(D187,'%.'!$A$1:$B$4,2,FALSE))+(0.35*VLOOKUP(E187,'%.'!$A$1:$B$4,2,FALSE))+(0.1*VLOOKUP(F187,'%.'!$A$1:$B$4,2,FALSE))+(0.35*VLOOKUP(G187,'%.'!$A$1:$B$4,2,FALSE))</f>
        <v>9.5000000000000001E-2</v>
      </c>
      <c r="AI187" s="128" t="str">
        <f t="shared" si="28"/>
        <v>REMOTA</v>
      </c>
      <c r="AJ187" s="128" t="str">
        <f t="shared" si="29"/>
        <v>No se registra</v>
      </c>
      <c r="AK187" s="178">
        <f t="shared" si="30"/>
        <v>0</v>
      </c>
    </row>
    <row r="188" spans="1:37" ht="30" customHeight="1" x14ac:dyDescent="0.25">
      <c r="A188" s="115">
        <v>187</v>
      </c>
      <c r="B188" s="100" t="s">
        <v>662</v>
      </c>
      <c r="C188" s="127" t="s">
        <v>665</v>
      </c>
      <c r="D188" s="68" t="s">
        <v>1</v>
      </c>
      <c r="E188" s="68" t="s">
        <v>1</v>
      </c>
      <c r="F188" s="68" t="s">
        <v>1</v>
      </c>
      <c r="G188" s="121" t="s">
        <v>1</v>
      </c>
      <c r="H188" s="169">
        <f t="shared" si="21"/>
        <v>0.05</v>
      </c>
      <c r="I188" s="170" t="str">
        <f t="shared" si="22"/>
        <v>REMOTA</v>
      </c>
      <c r="J188" s="292">
        <v>817890164</v>
      </c>
      <c r="K188" s="197">
        <v>0</v>
      </c>
      <c r="L188" s="68" t="s">
        <v>133</v>
      </c>
      <c r="M188" s="188">
        <v>0</v>
      </c>
      <c r="N188" s="86" t="s">
        <v>731</v>
      </c>
      <c r="O188" s="196">
        <v>0</v>
      </c>
      <c r="P188" s="86" t="s">
        <v>25</v>
      </c>
      <c r="Q188" s="86" t="s">
        <v>155</v>
      </c>
      <c r="R188" s="86" t="s">
        <v>734</v>
      </c>
      <c r="S188" s="79">
        <v>41586</v>
      </c>
      <c r="T188" s="92">
        <v>90189</v>
      </c>
      <c r="U188" s="68" t="s">
        <v>171</v>
      </c>
      <c r="V188" s="68"/>
      <c r="W188" s="171">
        <v>44074</v>
      </c>
      <c r="X188" s="172" t="e">
        <f>+CONCATENATE(TEXT(#REF!,"yyyy"),"-",TEXT(#REF!,"mm"))</f>
        <v>#REF!</v>
      </c>
      <c r="Y188" s="173" t="str">
        <f t="shared" si="25"/>
        <v>5</v>
      </c>
      <c r="Z188" s="172" t="str">
        <f t="shared" si="26"/>
        <v>2020-07</v>
      </c>
      <c r="AA188" s="170" t="e">
        <f>+VLOOKUP(Z188,#REF!,2,FALSE)/VLOOKUP(X188,#REF!,2,FALSE)</f>
        <v>#REF!</v>
      </c>
      <c r="AB188" s="174" t="e">
        <f t="shared" si="23"/>
        <v>#REF!</v>
      </c>
      <c r="AC188" s="174" t="e">
        <f t="shared" si="24"/>
        <v>#REF!</v>
      </c>
      <c r="AD188" s="175" t="e">
        <f>+#REF!+365*Y188</f>
        <v>#REF!</v>
      </c>
      <c r="AE188" s="176" t="e">
        <f t="shared" si="27"/>
        <v>#REF!</v>
      </c>
      <c r="AF188" s="170" t="e">
        <f>+VLOOKUP(CONCATENATE(TEXT(W188,"yyyy"),"-",TEXT(W188,"mm")),#REF!,2,0)</f>
        <v>#REF!</v>
      </c>
      <c r="AG188" s="177" t="e">
        <f>+(AC188*(1+'INFLAC PROYECTADA'!$B$8)^(AE188))/((1+DEMANDADO!AF188)^(AE188))</f>
        <v>#REF!</v>
      </c>
      <c r="AH188" s="169">
        <f>(0.2*VLOOKUP(D188,'%.'!$A$1:$B$4,2,FALSE))+(0.35*VLOOKUP(E188,'%.'!$A$1:$B$4,2,FALSE))+(0.1*VLOOKUP(F188,'%.'!$A$1:$B$4,2,FALSE))+(0.35*VLOOKUP(G188,'%.'!$A$1:$B$4,2,FALSE))</f>
        <v>0.05</v>
      </c>
      <c r="AI188" s="128" t="str">
        <f t="shared" si="28"/>
        <v>REMOTA</v>
      </c>
      <c r="AJ188" s="128" t="str">
        <f t="shared" si="29"/>
        <v>No se registra</v>
      </c>
      <c r="AK188" s="178">
        <f t="shared" si="30"/>
        <v>0</v>
      </c>
    </row>
    <row r="189" spans="1:37" ht="30" customHeight="1" x14ac:dyDescent="0.25">
      <c r="A189" s="115">
        <v>188</v>
      </c>
      <c r="B189" s="68" t="s">
        <v>666</v>
      </c>
      <c r="C189" s="123" t="s">
        <v>667</v>
      </c>
      <c r="D189" s="68" t="s">
        <v>1</v>
      </c>
      <c r="E189" s="68" t="s">
        <v>1</v>
      </c>
      <c r="F189" s="68" t="s">
        <v>48</v>
      </c>
      <c r="G189" s="121" t="s">
        <v>48</v>
      </c>
      <c r="H189" s="169">
        <f t="shared" si="21"/>
        <v>0.2525</v>
      </c>
      <c r="I189" s="170" t="str">
        <f t="shared" si="22"/>
        <v>MEDIA</v>
      </c>
      <c r="J189" s="292">
        <v>88602488</v>
      </c>
      <c r="K189" s="197">
        <v>0.1</v>
      </c>
      <c r="L189" s="68" t="s">
        <v>130</v>
      </c>
      <c r="M189" s="188">
        <v>0</v>
      </c>
      <c r="N189" s="86" t="s">
        <v>731</v>
      </c>
      <c r="O189" s="199">
        <v>0</v>
      </c>
      <c r="P189" s="86" t="s">
        <v>25</v>
      </c>
      <c r="Q189" s="86" t="s">
        <v>155</v>
      </c>
      <c r="R189" s="86" t="s">
        <v>734</v>
      </c>
      <c r="S189" s="79">
        <v>41586</v>
      </c>
      <c r="T189" s="92">
        <v>90189</v>
      </c>
      <c r="U189" s="100" t="s">
        <v>171</v>
      </c>
      <c r="V189" s="68"/>
      <c r="W189" s="171">
        <v>44074</v>
      </c>
      <c r="X189" s="172" t="e">
        <f>+CONCATENATE(TEXT(#REF!,"yyyy"),"-",TEXT(#REF!,"mm"))</f>
        <v>#REF!</v>
      </c>
      <c r="Y189" s="173" t="str">
        <f t="shared" si="25"/>
        <v>5</v>
      </c>
      <c r="Z189" s="172" t="str">
        <f t="shared" si="26"/>
        <v>2020-07</v>
      </c>
      <c r="AA189" s="170" t="e">
        <f>+VLOOKUP(Z189,#REF!,2,FALSE)/VLOOKUP(X189,#REF!,2,FALSE)</f>
        <v>#REF!</v>
      </c>
      <c r="AB189" s="174" t="e">
        <f t="shared" si="23"/>
        <v>#REF!</v>
      </c>
      <c r="AC189" s="174" t="e">
        <f t="shared" si="24"/>
        <v>#REF!</v>
      </c>
      <c r="AD189" s="175" t="e">
        <f>+#REF!+365*Y189</f>
        <v>#REF!</v>
      </c>
      <c r="AE189" s="176" t="e">
        <f t="shared" si="27"/>
        <v>#REF!</v>
      </c>
      <c r="AF189" s="170" t="e">
        <f>+VLOOKUP(CONCATENATE(TEXT(W189,"yyyy"),"-",TEXT(W189,"mm")),#REF!,2,0)</f>
        <v>#REF!</v>
      </c>
      <c r="AG189" s="177" t="e">
        <f>+(AC189*(1+'INFLAC PROYECTADA'!$B$8)^(AE189))/((1+DEMANDADO!AF189)^(AE189))</f>
        <v>#REF!</v>
      </c>
      <c r="AH189" s="169">
        <f>(0.2*VLOOKUP(D189,'%.'!$A$1:$B$4,2,FALSE))+(0.35*VLOOKUP(E189,'%.'!$A$1:$B$4,2,FALSE))+(0.1*VLOOKUP(F189,'%.'!$A$1:$B$4,2,FALSE))+(0.35*VLOOKUP(G189,'%.'!$A$1:$B$4,2,FALSE))</f>
        <v>0.2525</v>
      </c>
      <c r="AI189" s="128" t="str">
        <f t="shared" si="28"/>
        <v>MEDIA</v>
      </c>
      <c r="AJ189" s="128" t="str">
        <f t="shared" si="29"/>
        <v>Cuentas de Orden</v>
      </c>
      <c r="AK189" s="178" t="e">
        <f t="shared" si="30"/>
        <v>#REF!</v>
      </c>
    </row>
    <row r="190" spans="1:37" ht="30" customHeight="1" x14ac:dyDescent="0.25">
      <c r="A190" s="115">
        <v>189</v>
      </c>
      <c r="B190" s="100" t="s">
        <v>666</v>
      </c>
      <c r="C190" s="127" t="s">
        <v>668</v>
      </c>
      <c r="D190" s="100" t="s">
        <v>1</v>
      </c>
      <c r="E190" s="68" t="s">
        <v>1</v>
      </c>
      <c r="F190" s="68" t="s">
        <v>48</v>
      </c>
      <c r="G190" s="121" t="s">
        <v>48</v>
      </c>
      <c r="H190" s="169">
        <f t="shared" si="21"/>
        <v>0.2525</v>
      </c>
      <c r="I190" s="170" t="str">
        <f t="shared" si="22"/>
        <v>MEDIA</v>
      </c>
      <c r="J190" s="292">
        <v>88477770</v>
      </c>
      <c r="K190" s="197">
        <v>0.1</v>
      </c>
      <c r="L190" s="68" t="s">
        <v>130</v>
      </c>
      <c r="M190" s="188">
        <v>0</v>
      </c>
      <c r="N190" s="86" t="s">
        <v>731</v>
      </c>
      <c r="O190" s="199">
        <v>0</v>
      </c>
      <c r="P190" s="86" t="s">
        <v>25</v>
      </c>
      <c r="Q190" s="86" t="s">
        <v>155</v>
      </c>
      <c r="R190" s="86" t="s">
        <v>734</v>
      </c>
      <c r="S190" s="79">
        <v>41586</v>
      </c>
      <c r="T190" s="92">
        <v>90189</v>
      </c>
      <c r="U190" s="100" t="s">
        <v>171</v>
      </c>
      <c r="V190" s="68"/>
      <c r="W190" s="171">
        <v>44074</v>
      </c>
      <c r="X190" s="172" t="e">
        <f>+CONCATENATE(TEXT(#REF!,"yyyy"),"-",TEXT(#REF!,"mm"))</f>
        <v>#REF!</v>
      </c>
      <c r="Y190" s="173" t="str">
        <f t="shared" si="25"/>
        <v>5</v>
      </c>
      <c r="Z190" s="172" t="str">
        <f t="shared" si="26"/>
        <v>2020-07</v>
      </c>
      <c r="AA190" s="170" t="e">
        <f>+VLOOKUP(Z190,#REF!,2,FALSE)/VLOOKUP(X190,#REF!,2,FALSE)</f>
        <v>#REF!</v>
      </c>
      <c r="AB190" s="174" t="e">
        <f t="shared" si="23"/>
        <v>#REF!</v>
      </c>
      <c r="AC190" s="174" t="e">
        <f t="shared" si="24"/>
        <v>#REF!</v>
      </c>
      <c r="AD190" s="175" t="e">
        <f>+#REF!+365*Y190</f>
        <v>#REF!</v>
      </c>
      <c r="AE190" s="176" t="e">
        <f t="shared" si="27"/>
        <v>#REF!</v>
      </c>
      <c r="AF190" s="170" t="e">
        <f>+VLOOKUP(CONCATENATE(TEXT(W190,"yyyy"),"-",TEXT(W190,"mm")),#REF!,2,0)</f>
        <v>#REF!</v>
      </c>
      <c r="AG190" s="177" t="e">
        <f>+(AC190*(1+'INFLAC PROYECTADA'!$B$8)^(AE190))/((1+DEMANDADO!AF190)^(AE190))</f>
        <v>#REF!</v>
      </c>
      <c r="AH190" s="169">
        <f>(0.2*VLOOKUP(D190,'%.'!$A$1:$B$4,2,FALSE))+(0.35*VLOOKUP(E190,'%.'!$A$1:$B$4,2,FALSE))+(0.1*VLOOKUP(F190,'%.'!$A$1:$B$4,2,FALSE))+(0.35*VLOOKUP(G190,'%.'!$A$1:$B$4,2,FALSE))</f>
        <v>0.2525</v>
      </c>
      <c r="AI190" s="128" t="str">
        <f t="shared" si="28"/>
        <v>MEDIA</v>
      </c>
      <c r="AJ190" s="128" t="str">
        <f t="shared" si="29"/>
        <v>Cuentas de Orden</v>
      </c>
      <c r="AK190" s="178" t="e">
        <f t="shared" si="30"/>
        <v>#REF!</v>
      </c>
    </row>
    <row r="191" spans="1:37" ht="30" customHeight="1" x14ac:dyDescent="0.25">
      <c r="A191" s="115">
        <v>190</v>
      </c>
      <c r="B191" s="79" t="s">
        <v>669</v>
      </c>
      <c r="C191" s="85" t="s">
        <v>670</v>
      </c>
      <c r="D191" s="68" t="s">
        <v>1</v>
      </c>
      <c r="E191" s="68" t="s">
        <v>1</v>
      </c>
      <c r="F191" s="68" t="s">
        <v>1</v>
      </c>
      <c r="G191" s="121" t="s">
        <v>1</v>
      </c>
      <c r="H191" s="169">
        <f t="shared" si="21"/>
        <v>0.05</v>
      </c>
      <c r="I191" s="170" t="str">
        <f t="shared" si="22"/>
        <v>REMOTA</v>
      </c>
      <c r="J191" s="292">
        <v>39096257</v>
      </c>
      <c r="K191" s="197">
        <v>0</v>
      </c>
      <c r="L191" s="68" t="s">
        <v>129</v>
      </c>
      <c r="M191" s="188">
        <v>0</v>
      </c>
      <c r="N191" s="86" t="s">
        <v>731</v>
      </c>
      <c r="O191" s="199">
        <v>0</v>
      </c>
      <c r="P191" s="86" t="s">
        <v>781</v>
      </c>
      <c r="Q191" s="86" t="s">
        <v>155</v>
      </c>
      <c r="R191" s="86" t="s">
        <v>734</v>
      </c>
      <c r="S191" s="79">
        <v>41586</v>
      </c>
      <c r="T191" s="92">
        <v>90189</v>
      </c>
      <c r="U191" s="100" t="s">
        <v>76</v>
      </c>
      <c r="V191" s="68"/>
      <c r="W191" s="171">
        <v>44074</v>
      </c>
      <c r="X191" s="172" t="e">
        <f>+CONCATENATE(TEXT(#REF!,"yyyy"),"-",TEXT(#REF!,"mm"))</f>
        <v>#REF!</v>
      </c>
      <c r="Y191" s="173" t="str">
        <f t="shared" si="25"/>
        <v>4</v>
      </c>
      <c r="Z191" s="172" t="str">
        <f t="shared" si="26"/>
        <v>2020-07</v>
      </c>
      <c r="AA191" s="170" t="e">
        <f>+VLOOKUP(Z191,#REF!,2,FALSE)/VLOOKUP(X191,#REF!,2,FALSE)</f>
        <v>#REF!</v>
      </c>
      <c r="AB191" s="174" t="e">
        <f t="shared" si="23"/>
        <v>#REF!</v>
      </c>
      <c r="AC191" s="174" t="e">
        <f t="shared" si="24"/>
        <v>#REF!</v>
      </c>
      <c r="AD191" s="175" t="e">
        <f>+#REF!+365*Y191</f>
        <v>#REF!</v>
      </c>
      <c r="AE191" s="176" t="e">
        <f t="shared" si="27"/>
        <v>#REF!</v>
      </c>
      <c r="AF191" s="170" t="e">
        <f>+VLOOKUP(CONCATENATE(TEXT(W191,"yyyy"),"-",TEXT(W191,"mm")),#REF!,2,0)</f>
        <v>#REF!</v>
      </c>
      <c r="AG191" s="177" t="e">
        <f>+(AC191*(1+'INFLAC PROYECTADA'!$B$8)^(AE191))/((1+DEMANDADO!AF191)^(AE191))</f>
        <v>#REF!</v>
      </c>
      <c r="AH191" s="169">
        <f>(0.2*VLOOKUP(D191,'%.'!$A$1:$B$4,2,FALSE))+(0.35*VLOOKUP(E191,'%.'!$A$1:$B$4,2,FALSE))+(0.1*VLOOKUP(F191,'%.'!$A$1:$B$4,2,FALSE))+(0.35*VLOOKUP(G191,'%.'!$A$1:$B$4,2,FALSE))</f>
        <v>0.05</v>
      </c>
      <c r="AI191" s="128" t="str">
        <f t="shared" si="28"/>
        <v>REMOTA</v>
      </c>
      <c r="AJ191" s="128" t="str">
        <f t="shared" si="29"/>
        <v>No se registra</v>
      </c>
      <c r="AK191" s="178">
        <f t="shared" si="30"/>
        <v>0</v>
      </c>
    </row>
    <row r="192" spans="1:37" ht="30" customHeight="1" x14ac:dyDescent="0.25">
      <c r="A192" s="115">
        <v>191</v>
      </c>
      <c r="B192" s="79" t="s">
        <v>630</v>
      </c>
      <c r="C192" s="85" t="s">
        <v>671</v>
      </c>
      <c r="D192" s="100" t="s">
        <v>1</v>
      </c>
      <c r="E192" s="100" t="s">
        <v>1</v>
      </c>
      <c r="F192" s="100" t="s">
        <v>1</v>
      </c>
      <c r="G192" s="121" t="s">
        <v>1</v>
      </c>
      <c r="H192" s="169">
        <f t="shared" si="21"/>
        <v>0.05</v>
      </c>
      <c r="I192" s="170" t="str">
        <f t="shared" si="22"/>
        <v>REMOTA</v>
      </c>
      <c r="J192" s="292">
        <v>246537755</v>
      </c>
      <c r="K192" s="197">
        <v>0.15</v>
      </c>
      <c r="L192" s="68" t="s">
        <v>132</v>
      </c>
      <c r="M192" s="188">
        <v>0</v>
      </c>
      <c r="N192" s="86" t="s">
        <v>731</v>
      </c>
      <c r="O192" s="199">
        <v>0</v>
      </c>
      <c r="P192" s="86" t="s">
        <v>25</v>
      </c>
      <c r="Q192" s="86" t="s">
        <v>155</v>
      </c>
      <c r="R192" s="86" t="s">
        <v>734</v>
      </c>
      <c r="S192" s="79">
        <v>41586</v>
      </c>
      <c r="T192" s="92">
        <v>90189</v>
      </c>
      <c r="U192" s="100" t="s">
        <v>76</v>
      </c>
      <c r="V192" s="68"/>
      <c r="W192" s="171">
        <v>44074</v>
      </c>
      <c r="X192" s="172" t="e">
        <f>+CONCATENATE(TEXT(#REF!,"yyyy"),"-",TEXT(#REF!,"mm"))</f>
        <v>#REF!</v>
      </c>
      <c r="Y192" s="173" t="str">
        <f t="shared" si="25"/>
        <v>5</v>
      </c>
      <c r="Z192" s="172" t="str">
        <f t="shared" si="26"/>
        <v>2020-07</v>
      </c>
      <c r="AA192" s="170" t="e">
        <f>+VLOOKUP(Z192,#REF!,2,FALSE)/VLOOKUP(X192,#REF!,2,FALSE)</f>
        <v>#REF!</v>
      </c>
      <c r="AB192" s="174" t="e">
        <f t="shared" si="23"/>
        <v>#REF!</v>
      </c>
      <c r="AC192" s="174" t="e">
        <f t="shared" si="24"/>
        <v>#REF!</v>
      </c>
      <c r="AD192" s="175" t="e">
        <f>+#REF!+365*Y192</f>
        <v>#REF!</v>
      </c>
      <c r="AE192" s="176" t="e">
        <f t="shared" si="27"/>
        <v>#REF!</v>
      </c>
      <c r="AF192" s="170" t="e">
        <f>+VLOOKUP(CONCATENATE(TEXT(W192,"yyyy"),"-",TEXT(W192,"mm")),#REF!,2,0)</f>
        <v>#REF!</v>
      </c>
      <c r="AG192" s="177" t="e">
        <f>+(AC192*(1+'INFLAC PROYECTADA'!$B$8)^(AE192))/((1+DEMANDADO!AF192)^(AE192))</f>
        <v>#REF!</v>
      </c>
      <c r="AH192" s="169">
        <f>(0.2*VLOOKUP(D192,'%.'!$A$1:$B$4,2,FALSE))+(0.35*VLOOKUP(E192,'%.'!$A$1:$B$4,2,FALSE))+(0.1*VLOOKUP(F192,'%.'!$A$1:$B$4,2,FALSE))+(0.35*VLOOKUP(G192,'%.'!$A$1:$B$4,2,FALSE))</f>
        <v>0.05</v>
      </c>
      <c r="AI192" s="128" t="str">
        <f t="shared" si="28"/>
        <v>REMOTA</v>
      </c>
      <c r="AJ192" s="128" t="str">
        <f t="shared" si="29"/>
        <v>No se registra</v>
      </c>
      <c r="AK192" s="178">
        <f t="shared" si="30"/>
        <v>0</v>
      </c>
    </row>
    <row r="193" spans="1:37" ht="30" customHeight="1" x14ac:dyDescent="0.25">
      <c r="A193" s="115">
        <v>192</v>
      </c>
      <c r="B193" s="79" t="s">
        <v>672</v>
      </c>
      <c r="C193" s="85" t="s">
        <v>673</v>
      </c>
      <c r="D193" s="100" t="s">
        <v>1</v>
      </c>
      <c r="E193" s="68" t="s">
        <v>48</v>
      </c>
      <c r="F193" s="68" t="s">
        <v>1</v>
      </c>
      <c r="G193" s="121" t="s">
        <v>1</v>
      </c>
      <c r="H193" s="169">
        <f t="shared" si="21"/>
        <v>0.20749999999999999</v>
      </c>
      <c r="I193" s="170" t="str">
        <f t="shared" si="22"/>
        <v>BAJA</v>
      </c>
      <c r="J193" s="292">
        <v>108740666</v>
      </c>
      <c r="K193" s="197">
        <v>0.15</v>
      </c>
      <c r="L193" s="68" t="s">
        <v>144</v>
      </c>
      <c r="M193" s="188">
        <v>0</v>
      </c>
      <c r="N193" s="86" t="s">
        <v>731</v>
      </c>
      <c r="O193" s="199">
        <v>0</v>
      </c>
      <c r="P193" s="86" t="s">
        <v>25</v>
      </c>
      <c r="Q193" s="86" t="s">
        <v>155</v>
      </c>
      <c r="R193" s="86" t="s">
        <v>734</v>
      </c>
      <c r="S193" s="79">
        <v>41586</v>
      </c>
      <c r="T193" s="92">
        <v>90189</v>
      </c>
      <c r="U193" s="100" t="s">
        <v>171</v>
      </c>
      <c r="V193" s="68"/>
      <c r="W193" s="171">
        <v>44074</v>
      </c>
      <c r="X193" s="172" t="e">
        <f>+CONCATENATE(TEXT(#REF!,"yyyy"),"-",TEXT(#REF!,"mm"))</f>
        <v>#REF!</v>
      </c>
      <c r="Y193" s="173" t="str">
        <f t="shared" si="25"/>
        <v>5</v>
      </c>
      <c r="Z193" s="172" t="str">
        <f t="shared" si="26"/>
        <v>2020-07</v>
      </c>
      <c r="AA193" s="170" t="e">
        <f>+VLOOKUP(Z193,#REF!,2,FALSE)/VLOOKUP(X193,#REF!,2,FALSE)</f>
        <v>#REF!</v>
      </c>
      <c r="AB193" s="174" t="e">
        <f t="shared" si="23"/>
        <v>#REF!</v>
      </c>
      <c r="AC193" s="174" t="e">
        <f t="shared" si="24"/>
        <v>#REF!</v>
      </c>
      <c r="AD193" s="175" t="e">
        <f>+#REF!+365*Y193</f>
        <v>#REF!</v>
      </c>
      <c r="AE193" s="176" t="e">
        <f t="shared" si="27"/>
        <v>#REF!</v>
      </c>
      <c r="AF193" s="170" t="e">
        <f>+VLOOKUP(CONCATENATE(TEXT(W193,"yyyy"),"-",TEXT(W193,"mm")),#REF!,2,0)</f>
        <v>#REF!</v>
      </c>
      <c r="AG193" s="177" t="e">
        <f>+(AC193*(1+'INFLAC PROYECTADA'!$B$8)^(AE193))/((1+DEMANDADO!AF193)^(AE193))</f>
        <v>#REF!</v>
      </c>
      <c r="AH193" s="169">
        <f>(0.2*VLOOKUP(D193,'%.'!$A$1:$B$4,2,FALSE))+(0.35*VLOOKUP(E193,'%.'!$A$1:$B$4,2,FALSE))+(0.1*VLOOKUP(F193,'%.'!$A$1:$B$4,2,FALSE))+(0.35*VLOOKUP(G193,'%.'!$A$1:$B$4,2,FALSE))</f>
        <v>0.20749999999999999</v>
      </c>
      <c r="AI193" s="128" t="str">
        <f t="shared" si="28"/>
        <v>BAJA</v>
      </c>
      <c r="AJ193" s="128" t="str">
        <f t="shared" si="29"/>
        <v>Cuentas de Orden</v>
      </c>
      <c r="AK193" s="178" t="e">
        <f t="shared" si="30"/>
        <v>#REF!</v>
      </c>
    </row>
    <row r="194" spans="1:37" ht="30" customHeight="1" x14ac:dyDescent="0.25">
      <c r="A194" s="115">
        <v>193</v>
      </c>
      <c r="B194" s="79" t="s">
        <v>674</v>
      </c>
      <c r="C194" s="85" t="s">
        <v>675</v>
      </c>
      <c r="D194" s="68" t="s">
        <v>1</v>
      </c>
      <c r="E194" s="68" t="s">
        <v>1</v>
      </c>
      <c r="F194" s="68" t="s">
        <v>1</v>
      </c>
      <c r="G194" s="121" t="s">
        <v>1</v>
      </c>
      <c r="H194" s="169">
        <f t="shared" ref="H194:H257" si="31">+IFERROR(AH194,"")</f>
        <v>0.05</v>
      </c>
      <c r="I194" s="170" t="str">
        <f t="shared" ref="I194:I257" si="32">+IFERROR(AI194,"")</f>
        <v>REMOTA</v>
      </c>
      <c r="J194" s="292">
        <v>79228285</v>
      </c>
      <c r="K194" s="197">
        <v>0</v>
      </c>
      <c r="L194" s="68" t="s">
        <v>129</v>
      </c>
      <c r="M194" s="188">
        <v>0</v>
      </c>
      <c r="N194" s="86" t="s">
        <v>731</v>
      </c>
      <c r="O194" s="199">
        <v>0</v>
      </c>
      <c r="P194" s="86" t="s">
        <v>25</v>
      </c>
      <c r="Q194" s="86" t="s">
        <v>155</v>
      </c>
      <c r="R194" s="86" t="s">
        <v>734</v>
      </c>
      <c r="S194" s="79">
        <v>41586</v>
      </c>
      <c r="T194" s="92">
        <v>90189</v>
      </c>
      <c r="U194" s="68" t="s">
        <v>21</v>
      </c>
      <c r="V194" s="68"/>
      <c r="W194" s="171">
        <v>44074</v>
      </c>
      <c r="X194" s="172" t="e">
        <f>+CONCATENATE(TEXT(#REF!,"yyyy"),"-",TEXT(#REF!,"mm"))</f>
        <v>#REF!</v>
      </c>
      <c r="Y194" s="173" t="str">
        <f t="shared" si="25"/>
        <v>5</v>
      </c>
      <c r="Z194" s="172" t="str">
        <f t="shared" si="26"/>
        <v>2020-07</v>
      </c>
      <c r="AA194" s="170" t="e">
        <f>+VLOOKUP(Z194,#REF!,2,FALSE)/VLOOKUP(X194,#REF!,2,FALSE)</f>
        <v>#REF!</v>
      </c>
      <c r="AB194" s="174" t="e">
        <f t="shared" ref="AB194:AB257" si="33">+AA194*J194</f>
        <v>#REF!</v>
      </c>
      <c r="AC194" s="174" t="e">
        <f t="shared" ref="AC194:AC257" si="34">+AB194*K194</f>
        <v>#REF!</v>
      </c>
      <c r="AD194" s="175" t="e">
        <f>+#REF!+365*Y194</f>
        <v>#REF!</v>
      </c>
      <c r="AE194" s="176" t="e">
        <f t="shared" si="27"/>
        <v>#REF!</v>
      </c>
      <c r="AF194" s="170" t="e">
        <f>+VLOOKUP(CONCATENATE(TEXT(W194,"yyyy"),"-",TEXT(W194,"mm")),#REF!,2,0)</f>
        <v>#REF!</v>
      </c>
      <c r="AG194" s="177" t="e">
        <f>+(AC194*(1+'INFLAC PROYECTADA'!$B$8)^(AE194))/((1+DEMANDADO!AF194)^(AE194))</f>
        <v>#REF!</v>
      </c>
      <c r="AH194" s="169">
        <f>(0.2*VLOOKUP(D194,'%.'!$A$1:$B$4,2,FALSE))+(0.35*VLOOKUP(E194,'%.'!$A$1:$B$4,2,FALSE))+(0.1*VLOOKUP(F194,'%.'!$A$1:$B$4,2,FALSE))+(0.35*VLOOKUP(G194,'%.'!$A$1:$B$4,2,FALSE))</f>
        <v>0.05</v>
      </c>
      <c r="AI194" s="128" t="str">
        <f t="shared" si="28"/>
        <v>REMOTA</v>
      </c>
      <c r="AJ194" s="128" t="str">
        <f t="shared" si="29"/>
        <v>No se registra</v>
      </c>
      <c r="AK194" s="178">
        <f t="shared" si="30"/>
        <v>0</v>
      </c>
    </row>
    <row r="195" spans="1:37" ht="30" customHeight="1" x14ac:dyDescent="0.25">
      <c r="A195" s="115">
        <v>194</v>
      </c>
      <c r="B195" s="79" t="s">
        <v>676</v>
      </c>
      <c r="C195" s="123" t="s">
        <v>677</v>
      </c>
      <c r="D195" s="68" t="s">
        <v>1</v>
      </c>
      <c r="E195" s="68" t="s">
        <v>1</v>
      </c>
      <c r="F195" s="68" t="s">
        <v>48</v>
      </c>
      <c r="G195" s="121" t="s">
        <v>48</v>
      </c>
      <c r="H195" s="169">
        <f t="shared" si="31"/>
        <v>0.2525</v>
      </c>
      <c r="I195" s="170" t="str">
        <f t="shared" si="32"/>
        <v>MEDIA</v>
      </c>
      <c r="J195" s="292">
        <v>147168380</v>
      </c>
      <c r="K195" s="197">
        <v>0.15</v>
      </c>
      <c r="L195" s="68" t="s">
        <v>129</v>
      </c>
      <c r="M195" s="188">
        <v>0</v>
      </c>
      <c r="N195" s="86" t="s">
        <v>731</v>
      </c>
      <c r="O195" s="199">
        <v>0</v>
      </c>
      <c r="P195" s="86" t="s">
        <v>25</v>
      </c>
      <c r="Q195" s="86" t="s">
        <v>155</v>
      </c>
      <c r="R195" s="86" t="s">
        <v>734</v>
      </c>
      <c r="S195" s="79">
        <v>41586</v>
      </c>
      <c r="T195" s="92">
        <v>90189</v>
      </c>
      <c r="U195" s="100" t="s">
        <v>171</v>
      </c>
      <c r="V195" s="68"/>
      <c r="W195" s="171">
        <v>44074</v>
      </c>
      <c r="X195" s="172" t="e">
        <f>+CONCATENATE(TEXT(#REF!,"yyyy"),"-",TEXT(#REF!,"mm"))</f>
        <v>#REF!</v>
      </c>
      <c r="Y195" s="173" t="str">
        <f t="shared" ref="Y195:Y258" si="35">+TRIM(LEFT(P195,2))</f>
        <v>5</v>
      </c>
      <c r="Z195" s="172" t="str">
        <f t="shared" ref="Z195:Z258" si="36">CONCATENATE(YEAR(EDATE(W195,-1)),"-",TEXT(MONTH(EDATE(W195,-1)),"00"))</f>
        <v>2020-07</v>
      </c>
      <c r="AA195" s="170" t="e">
        <f>+VLOOKUP(Z195,#REF!,2,FALSE)/VLOOKUP(X195,#REF!,2,FALSE)</f>
        <v>#REF!</v>
      </c>
      <c r="AB195" s="174" t="e">
        <f t="shared" si="33"/>
        <v>#REF!</v>
      </c>
      <c r="AC195" s="174" t="e">
        <f t="shared" si="34"/>
        <v>#REF!</v>
      </c>
      <c r="AD195" s="175" t="e">
        <f>+#REF!+365*Y195</f>
        <v>#REF!</v>
      </c>
      <c r="AE195" s="176" t="e">
        <f t="shared" ref="AE195:AE258" si="37">+(AD195-W195)/365</f>
        <v>#REF!</v>
      </c>
      <c r="AF195" s="170" t="e">
        <f>+VLOOKUP(CONCATENATE(TEXT(W195,"yyyy"),"-",TEXT(W195,"mm")),#REF!,2,0)</f>
        <v>#REF!</v>
      </c>
      <c r="AG195" s="177" t="e">
        <f>+(AC195*(1+'INFLAC PROYECTADA'!$B$8)^(AE195))/((1+DEMANDADO!AF195)^(AE195))</f>
        <v>#REF!</v>
      </c>
      <c r="AH195" s="169">
        <f>(0.2*VLOOKUP(D195,'%.'!$A$1:$B$4,2,FALSE))+(0.35*VLOOKUP(E195,'%.'!$A$1:$B$4,2,FALSE))+(0.1*VLOOKUP(F195,'%.'!$A$1:$B$4,2,FALSE))+(0.35*VLOOKUP(G195,'%.'!$A$1:$B$4,2,FALSE))</f>
        <v>0.2525</v>
      </c>
      <c r="AI195" s="128" t="str">
        <f t="shared" ref="AI195:AI258" si="38">+IF(AH195&gt;0.5,"ALTA",IF(AH195&gt;0.25,"MEDIA",IF(AH195&gt;=0.1,"BAJA",IF(AH195&lt;0.1,"REMOTA"))))</f>
        <v>MEDIA</v>
      </c>
      <c r="AJ195" s="128" t="str">
        <f t="shared" ref="AJ195:AJ258" si="39">+IF(M195&gt;0,"Provisión contable",IF(AH195&gt;50%,"Provisión contable",IF(AH195&lt;10%,"No se registra","Cuentas de Orden")))</f>
        <v>Cuentas de Orden</v>
      </c>
      <c r="AK195" s="178" t="e">
        <f t="shared" ref="AK195:AK258" si="40">+IF(M195&gt;0,M195,IF(AJ195="Provisión Contable",AG195,0)+IF(AJ195="Cuentas de Orden",AG195,0))</f>
        <v>#REF!</v>
      </c>
    </row>
    <row r="196" spans="1:37" ht="30" customHeight="1" x14ac:dyDescent="0.25">
      <c r="A196" s="115">
        <v>195</v>
      </c>
      <c r="B196" s="79" t="s">
        <v>637</v>
      </c>
      <c r="C196" s="85" t="s">
        <v>678</v>
      </c>
      <c r="D196" s="68" t="s">
        <v>1</v>
      </c>
      <c r="E196" s="68" t="s">
        <v>48</v>
      </c>
      <c r="F196" s="68" t="s">
        <v>1</v>
      </c>
      <c r="G196" s="121" t="s">
        <v>1</v>
      </c>
      <c r="H196" s="169">
        <f t="shared" si="31"/>
        <v>0.20749999999999999</v>
      </c>
      <c r="I196" s="170" t="str">
        <f t="shared" si="32"/>
        <v>BAJA</v>
      </c>
      <c r="J196" s="292">
        <v>0</v>
      </c>
      <c r="K196" s="197">
        <v>0.8</v>
      </c>
      <c r="L196" s="68" t="s">
        <v>133</v>
      </c>
      <c r="M196" s="188">
        <v>0</v>
      </c>
      <c r="N196" s="86" t="s">
        <v>731</v>
      </c>
      <c r="O196" s="199">
        <v>0</v>
      </c>
      <c r="P196" s="86" t="s">
        <v>782</v>
      </c>
      <c r="Q196" s="86" t="s">
        <v>155</v>
      </c>
      <c r="R196" s="86" t="s">
        <v>734</v>
      </c>
      <c r="S196" s="79">
        <v>41586</v>
      </c>
      <c r="T196" s="92">
        <v>90189</v>
      </c>
      <c r="U196" s="100" t="s">
        <v>76</v>
      </c>
      <c r="V196" s="81" t="s">
        <v>785</v>
      </c>
      <c r="W196" s="171">
        <v>44074</v>
      </c>
      <c r="X196" s="172" t="e">
        <f>+CONCATENATE(TEXT(#REF!,"yyyy"),"-",TEXT(#REF!,"mm"))</f>
        <v>#REF!</v>
      </c>
      <c r="Y196" s="173" t="str">
        <f t="shared" si="35"/>
        <v>5</v>
      </c>
      <c r="Z196" s="172" t="str">
        <f t="shared" si="36"/>
        <v>2020-07</v>
      </c>
      <c r="AA196" s="170" t="e">
        <f>+VLOOKUP(Z196,#REF!,2,FALSE)/VLOOKUP(X196,#REF!,2,FALSE)</f>
        <v>#REF!</v>
      </c>
      <c r="AB196" s="174" t="e">
        <f t="shared" si="33"/>
        <v>#REF!</v>
      </c>
      <c r="AC196" s="174" t="e">
        <f t="shared" si="34"/>
        <v>#REF!</v>
      </c>
      <c r="AD196" s="175" t="e">
        <f>+#REF!+365*Y196</f>
        <v>#REF!</v>
      </c>
      <c r="AE196" s="176" t="e">
        <f t="shared" si="37"/>
        <v>#REF!</v>
      </c>
      <c r="AF196" s="170" t="e">
        <f>+VLOOKUP(CONCATENATE(TEXT(W196,"yyyy"),"-",TEXT(W196,"mm")),#REF!,2,0)</f>
        <v>#REF!</v>
      </c>
      <c r="AG196" s="177" t="e">
        <f>+(AC196*(1+'INFLAC PROYECTADA'!$B$8)^(AE196))/((1+DEMANDADO!AF196)^(AE196))</f>
        <v>#REF!</v>
      </c>
      <c r="AH196" s="169">
        <f>(0.2*VLOOKUP(D196,'%.'!$A$1:$B$4,2,FALSE))+(0.35*VLOOKUP(E196,'%.'!$A$1:$B$4,2,FALSE))+(0.1*VLOOKUP(F196,'%.'!$A$1:$B$4,2,FALSE))+(0.35*VLOOKUP(G196,'%.'!$A$1:$B$4,2,FALSE))</f>
        <v>0.20749999999999999</v>
      </c>
      <c r="AI196" s="128" t="str">
        <f t="shared" si="38"/>
        <v>BAJA</v>
      </c>
      <c r="AJ196" s="128" t="str">
        <f t="shared" si="39"/>
        <v>Cuentas de Orden</v>
      </c>
      <c r="AK196" s="178" t="e">
        <f t="shared" si="40"/>
        <v>#REF!</v>
      </c>
    </row>
    <row r="197" spans="1:37" ht="30" customHeight="1" x14ac:dyDescent="0.25">
      <c r="A197" s="115">
        <v>196</v>
      </c>
      <c r="B197" s="79" t="s">
        <v>679</v>
      </c>
      <c r="C197" s="123" t="s">
        <v>680</v>
      </c>
      <c r="D197" s="68" t="s">
        <v>1</v>
      </c>
      <c r="E197" s="68" t="s">
        <v>1</v>
      </c>
      <c r="F197" s="68" t="s">
        <v>0</v>
      </c>
      <c r="G197" s="121" t="s">
        <v>48</v>
      </c>
      <c r="H197" s="169">
        <f t="shared" si="31"/>
        <v>0.30249999999999999</v>
      </c>
      <c r="I197" s="170" t="str">
        <f t="shared" si="32"/>
        <v>MEDIA</v>
      </c>
      <c r="J197" s="292">
        <v>1847466309</v>
      </c>
      <c r="K197" s="197">
        <v>0.3</v>
      </c>
      <c r="L197" s="68" t="s">
        <v>144</v>
      </c>
      <c r="M197" s="188">
        <v>0</v>
      </c>
      <c r="N197" s="86" t="s">
        <v>731</v>
      </c>
      <c r="O197" s="196">
        <v>0</v>
      </c>
      <c r="P197" s="86" t="s">
        <v>783</v>
      </c>
      <c r="Q197" s="86" t="s">
        <v>155</v>
      </c>
      <c r="R197" s="86" t="s">
        <v>734</v>
      </c>
      <c r="S197" s="79">
        <v>41586</v>
      </c>
      <c r="T197" s="92">
        <v>90189</v>
      </c>
      <c r="U197" s="68" t="s">
        <v>173</v>
      </c>
      <c r="V197" s="68"/>
      <c r="W197" s="171">
        <v>44074</v>
      </c>
      <c r="X197" s="172" t="e">
        <f>+CONCATENATE(TEXT(#REF!,"yyyy"),"-",TEXT(#REF!,"mm"))</f>
        <v>#REF!</v>
      </c>
      <c r="Y197" s="173" t="str">
        <f t="shared" si="35"/>
        <v>5</v>
      </c>
      <c r="Z197" s="172" t="str">
        <f t="shared" si="36"/>
        <v>2020-07</v>
      </c>
      <c r="AA197" s="170" t="e">
        <f>+VLOOKUP(Z197,#REF!,2,FALSE)/VLOOKUP(X197,#REF!,2,FALSE)</f>
        <v>#REF!</v>
      </c>
      <c r="AB197" s="174" t="e">
        <f t="shared" si="33"/>
        <v>#REF!</v>
      </c>
      <c r="AC197" s="174" t="e">
        <f t="shared" si="34"/>
        <v>#REF!</v>
      </c>
      <c r="AD197" s="175" t="e">
        <f>+#REF!+365*Y197</f>
        <v>#REF!</v>
      </c>
      <c r="AE197" s="176" t="e">
        <f t="shared" si="37"/>
        <v>#REF!</v>
      </c>
      <c r="AF197" s="170" t="e">
        <f>+VLOOKUP(CONCATENATE(TEXT(W197,"yyyy"),"-",TEXT(W197,"mm")),#REF!,2,0)</f>
        <v>#REF!</v>
      </c>
      <c r="AG197" s="177" t="e">
        <f>+(AC197*(1+'INFLAC PROYECTADA'!$B$8)^(AE197))/((1+DEMANDADO!AF197)^(AE197))</f>
        <v>#REF!</v>
      </c>
      <c r="AH197" s="169">
        <f>(0.2*VLOOKUP(D197,'%.'!$A$1:$B$4,2,FALSE))+(0.35*VLOOKUP(E197,'%.'!$A$1:$B$4,2,FALSE))+(0.1*VLOOKUP(F197,'%.'!$A$1:$B$4,2,FALSE))+(0.35*VLOOKUP(G197,'%.'!$A$1:$B$4,2,FALSE))</f>
        <v>0.30249999999999999</v>
      </c>
      <c r="AI197" s="128" t="str">
        <f t="shared" si="38"/>
        <v>MEDIA</v>
      </c>
      <c r="AJ197" s="128" t="str">
        <f t="shared" si="39"/>
        <v>Cuentas de Orden</v>
      </c>
      <c r="AK197" s="178" t="e">
        <f t="shared" si="40"/>
        <v>#REF!</v>
      </c>
    </row>
    <row r="198" spans="1:37" ht="30" customHeight="1" x14ac:dyDescent="0.25">
      <c r="A198" s="115">
        <v>197</v>
      </c>
      <c r="B198" s="79" t="s">
        <v>681</v>
      </c>
      <c r="C198" s="127" t="s">
        <v>682</v>
      </c>
      <c r="D198" s="68" t="s">
        <v>1</v>
      </c>
      <c r="E198" s="68" t="s">
        <v>1</v>
      </c>
      <c r="F198" s="68" t="s">
        <v>1</v>
      </c>
      <c r="G198" s="121" t="s">
        <v>1</v>
      </c>
      <c r="H198" s="169">
        <f t="shared" si="31"/>
        <v>0.05</v>
      </c>
      <c r="I198" s="170" t="str">
        <f t="shared" si="32"/>
        <v>REMOTA</v>
      </c>
      <c r="J198" s="292">
        <v>5082427</v>
      </c>
      <c r="K198" s="197">
        <v>0</v>
      </c>
      <c r="L198" s="68" t="s">
        <v>132</v>
      </c>
      <c r="M198" s="188">
        <v>0</v>
      </c>
      <c r="N198" s="86" t="s">
        <v>731</v>
      </c>
      <c r="O198" s="196">
        <v>0</v>
      </c>
      <c r="P198" s="86" t="s">
        <v>782</v>
      </c>
      <c r="Q198" s="86" t="s">
        <v>155</v>
      </c>
      <c r="R198" s="86" t="s">
        <v>734</v>
      </c>
      <c r="S198" s="79">
        <v>41586</v>
      </c>
      <c r="T198" s="92">
        <v>90189</v>
      </c>
      <c r="U198" s="100" t="s">
        <v>76</v>
      </c>
      <c r="V198" s="68"/>
      <c r="W198" s="171">
        <v>44074</v>
      </c>
      <c r="X198" s="172" t="e">
        <f>+CONCATENATE(TEXT(#REF!,"yyyy"),"-",TEXT(#REF!,"mm"))</f>
        <v>#REF!</v>
      </c>
      <c r="Y198" s="173" t="str">
        <f t="shared" si="35"/>
        <v>5</v>
      </c>
      <c r="Z198" s="172" t="str">
        <f t="shared" si="36"/>
        <v>2020-07</v>
      </c>
      <c r="AA198" s="170" t="e">
        <f>+VLOOKUP(Z198,#REF!,2,FALSE)/VLOOKUP(X198,#REF!,2,FALSE)</f>
        <v>#REF!</v>
      </c>
      <c r="AB198" s="174" t="e">
        <f t="shared" si="33"/>
        <v>#REF!</v>
      </c>
      <c r="AC198" s="174" t="e">
        <f t="shared" si="34"/>
        <v>#REF!</v>
      </c>
      <c r="AD198" s="175" t="e">
        <f>+#REF!+365*Y198</f>
        <v>#REF!</v>
      </c>
      <c r="AE198" s="176" t="e">
        <f t="shared" si="37"/>
        <v>#REF!</v>
      </c>
      <c r="AF198" s="170" t="e">
        <f>+VLOOKUP(CONCATENATE(TEXT(W198,"yyyy"),"-",TEXT(W198,"mm")),#REF!,2,0)</f>
        <v>#REF!</v>
      </c>
      <c r="AG198" s="177" t="e">
        <f>+(AC198*(1+'INFLAC PROYECTADA'!$B$8)^(AE198))/((1+DEMANDADO!AF198)^(AE198))</f>
        <v>#REF!</v>
      </c>
      <c r="AH198" s="169">
        <f>(0.2*VLOOKUP(D198,'%.'!$A$1:$B$4,2,FALSE))+(0.35*VLOOKUP(E198,'%.'!$A$1:$B$4,2,FALSE))+(0.1*VLOOKUP(F198,'%.'!$A$1:$B$4,2,FALSE))+(0.35*VLOOKUP(G198,'%.'!$A$1:$B$4,2,FALSE))</f>
        <v>0.05</v>
      </c>
      <c r="AI198" s="128" t="str">
        <f t="shared" si="38"/>
        <v>REMOTA</v>
      </c>
      <c r="AJ198" s="128" t="str">
        <f t="shared" si="39"/>
        <v>No se registra</v>
      </c>
      <c r="AK198" s="178">
        <f t="shared" si="40"/>
        <v>0</v>
      </c>
    </row>
    <row r="199" spans="1:37" ht="30" customHeight="1" x14ac:dyDescent="0.25">
      <c r="A199" s="115">
        <v>198</v>
      </c>
      <c r="B199" s="79" t="s">
        <v>683</v>
      </c>
      <c r="C199" s="127" t="s">
        <v>684</v>
      </c>
      <c r="D199" s="68" t="s">
        <v>1</v>
      </c>
      <c r="E199" s="68" t="s">
        <v>48</v>
      </c>
      <c r="F199" s="68" t="s">
        <v>1</v>
      </c>
      <c r="G199" s="121" t="s">
        <v>1</v>
      </c>
      <c r="H199" s="169">
        <f t="shared" si="31"/>
        <v>0.20749999999999999</v>
      </c>
      <c r="I199" s="170" t="str">
        <f t="shared" si="32"/>
        <v>BAJA</v>
      </c>
      <c r="J199" s="292">
        <v>9266380</v>
      </c>
      <c r="K199" s="197">
        <v>0</v>
      </c>
      <c r="L199" s="68" t="s">
        <v>133</v>
      </c>
      <c r="M199" s="188">
        <v>0</v>
      </c>
      <c r="N199" s="86" t="s">
        <v>731</v>
      </c>
      <c r="O199" s="196">
        <v>0</v>
      </c>
      <c r="P199" s="86" t="s">
        <v>783</v>
      </c>
      <c r="Q199" s="86" t="s">
        <v>155</v>
      </c>
      <c r="R199" s="86" t="s">
        <v>734</v>
      </c>
      <c r="S199" s="79">
        <v>41586</v>
      </c>
      <c r="T199" s="92">
        <v>90189</v>
      </c>
      <c r="U199" s="100" t="s">
        <v>171</v>
      </c>
      <c r="V199" s="68"/>
      <c r="W199" s="171">
        <v>44074</v>
      </c>
      <c r="X199" s="172" t="e">
        <f>+CONCATENATE(TEXT(#REF!,"yyyy"),"-",TEXT(#REF!,"mm"))</f>
        <v>#REF!</v>
      </c>
      <c r="Y199" s="173" t="str">
        <f t="shared" si="35"/>
        <v>5</v>
      </c>
      <c r="Z199" s="172" t="str">
        <f t="shared" si="36"/>
        <v>2020-07</v>
      </c>
      <c r="AA199" s="170" t="e">
        <f>+VLOOKUP(Z199,#REF!,2,FALSE)/VLOOKUP(X199,#REF!,2,FALSE)</f>
        <v>#REF!</v>
      </c>
      <c r="AB199" s="174" t="e">
        <f t="shared" si="33"/>
        <v>#REF!</v>
      </c>
      <c r="AC199" s="174" t="e">
        <f t="shared" si="34"/>
        <v>#REF!</v>
      </c>
      <c r="AD199" s="175" t="e">
        <f>+#REF!+365*Y199</f>
        <v>#REF!</v>
      </c>
      <c r="AE199" s="176" t="e">
        <f t="shared" si="37"/>
        <v>#REF!</v>
      </c>
      <c r="AF199" s="170" t="e">
        <f>+VLOOKUP(CONCATENATE(TEXT(W199,"yyyy"),"-",TEXT(W199,"mm")),#REF!,2,0)</f>
        <v>#REF!</v>
      </c>
      <c r="AG199" s="177" t="e">
        <f>+(AC199*(1+'INFLAC PROYECTADA'!$B$8)^(AE199))/((1+DEMANDADO!AF199)^(AE199))</f>
        <v>#REF!</v>
      </c>
      <c r="AH199" s="169">
        <f>(0.2*VLOOKUP(D199,'%.'!$A$1:$B$4,2,FALSE))+(0.35*VLOOKUP(E199,'%.'!$A$1:$B$4,2,FALSE))+(0.1*VLOOKUP(F199,'%.'!$A$1:$B$4,2,FALSE))+(0.35*VLOOKUP(G199,'%.'!$A$1:$B$4,2,FALSE))</f>
        <v>0.20749999999999999</v>
      </c>
      <c r="AI199" s="128" t="str">
        <f t="shared" si="38"/>
        <v>BAJA</v>
      </c>
      <c r="AJ199" s="128" t="str">
        <f t="shared" si="39"/>
        <v>Cuentas de Orden</v>
      </c>
      <c r="AK199" s="178" t="e">
        <f t="shared" si="40"/>
        <v>#REF!</v>
      </c>
    </row>
    <row r="200" spans="1:37" ht="30" customHeight="1" x14ac:dyDescent="0.25">
      <c r="A200" s="115">
        <v>199</v>
      </c>
      <c r="B200" s="79" t="s">
        <v>609</v>
      </c>
      <c r="C200" s="127" t="s">
        <v>685</v>
      </c>
      <c r="D200" s="68" t="s">
        <v>1</v>
      </c>
      <c r="E200" s="68" t="s">
        <v>1</v>
      </c>
      <c r="F200" s="68" t="s">
        <v>1</v>
      </c>
      <c r="G200" s="121" t="s">
        <v>1</v>
      </c>
      <c r="H200" s="169">
        <f t="shared" si="31"/>
        <v>0.05</v>
      </c>
      <c r="I200" s="170" t="str">
        <f t="shared" si="32"/>
        <v>REMOTA</v>
      </c>
      <c r="J200" s="292">
        <v>0</v>
      </c>
      <c r="K200" s="197">
        <v>0</v>
      </c>
      <c r="L200" s="68" t="s">
        <v>139</v>
      </c>
      <c r="M200" s="188">
        <v>0</v>
      </c>
      <c r="N200" s="86" t="s">
        <v>731</v>
      </c>
      <c r="O200" s="196">
        <v>0</v>
      </c>
      <c r="P200" s="86" t="s">
        <v>786</v>
      </c>
      <c r="Q200" s="86" t="s">
        <v>155</v>
      </c>
      <c r="R200" s="86" t="s">
        <v>734</v>
      </c>
      <c r="S200" s="79">
        <v>41586</v>
      </c>
      <c r="T200" s="92">
        <v>90189</v>
      </c>
      <c r="U200" s="100" t="s">
        <v>76</v>
      </c>
      <c r="V200" s="81" t="s">
        <v>785</v>
      </c>
      <c r="W200" s="171">
        <v>44074</v>
      </c>
      <c r="X200" s="172" t="e">
        <f>+CONCATENATE(TEXT(#REF!,"yyyy"),"-",TEXT(#REF!,"mm"))</f>
        <v>#REF!</v>
      </c>
      <c r="Y200" s="173" t="str">
        <f t="shared" si="35"/>
        <v>8</v>
      </c>
      <c r="Z200" s="172" t="str">
        <f t="shared" si="36"/>
        <v>2020-07</v>
      </c>
      <c r="AA200" s="170" t="e">
        <f>+VLOOKUP(Z200,#REF!,2,FALSE)/VLOOKUP(X200,#REF!,2,FALSE)</f>
        <v>#REF!</v>
      </c>
      <c r="AB200" s="174" t="e">
        <f t="shared" si="33"/>
        <v>#REF!</v>
      </c>
      <c r="AC200" s="174" t="e">
        <f t="shared" si="34"/>
        <v>#REF!</v>
      </c>
      <c r="AD200" s="175" t="e">
        <f>+#REF!+365*Y200</f>
        <v>#REF!</v>
      </c>
      <c r="AE200" s="176" t="e">
        <f t="shared" si="37"/>
        <v>#REF!</v>
      </c>
      <c r="AF200" s="170" t="e">
        <f>+VLOOKUP(CONCATENATE(TEXT(W200,"yyyy"),"-",TEXT(W200,"mm")),#REF!,2,0)</f>
        <v>#REF!</v>
      </c>
      <c r="AG200" s="177" t="e">
        <f>+(AC200*(1+'INFLAC PROYECTADA'!$B$8)^(AE200))/((1+DEMANDADO!AF200)^(AE200))</f>
        <v>#REF!</v>
      </c>
      <c r="AH200" s="169">
        <f>(0.2*VLOOKUP(D200,'%.'!$A$1:$B$4,2,FALSE))+(0.35*VLOOKUP(E200,'%.'!$A$1:$B$4,2,FALSE))+(0.1*VLOOKUP(F200,'%.'!$A$1:$B$4,2,FALSE))+(0.35*VLOOKUP(G200,'%.'!$A$1:$B$4,2,FALSE))</f>
        <v>0.05</v>
      </c>
      <c r="AI200" s="128" t="str">
        <f t="shared" si="38"/>
        <v>REMOTA</v>
      </c>
      <c r="AJ200" s="128" t="str">
        <f t="shared" si="39"/>
        <v>No se registra</v>
      </c>
      <c r="AK200" s="178">
        <f t="shared" si="40"/>
        <v>0</v>
      </c>
    </row>
    <row r="201" spans="1:37" ht="30" customHeight="1" x14ac:dyDescent="0.25">
      <c r="A201" s="115">
        <v>200</v>
      </c>
      <c r="B201" s="79" t="s">
        <v>599</v>
      </c>
      <c r="C201" s="127" t="s">
        <v>686</v>
      </c>
      <c r="D201" s="68" t="s">
        <v>48</v>
      </c>
      <c r="E201" s="68" t="s">
        <v>1</v>
      </c>
      <c r="F201" s="68" t="s">
        <v>1</v>
      </c>
      <c r="G201" s="121" t="s">
        <v>1</v>
      </c>
      <c r="H201" s="169">
        <f t="shared" si="31"/>
        <v>0.14000000000000001</v>
      </c>
      <c r="I201" s="170" t="str">
        <f t="shared" si="32"/>
        <v>BAJA</v>
      </c>
      <c r="J201" s="292">
        <v>700000000</v>
      </c>
      <c r="K201" s="197">
        <v>0</v>
      </c>
      <c r="L201" s="68" t="s">
        <v>133</v>
      </c>
      <c r="M201" s="188">
        <v>0</v>
      </c>
      <c r="N201" s="86" t="s">
        <v>731</v>
      </c>
      <c r="O201" s="196">
        <v>0</v>
      </c>
      <c r="P201" s="86" t="s">
        <v>786</v>
      </c>
      <c r="Q201" s="86" t="s">
        <v>155</v>
      </c>
      <c r="R201" s="86" t="s">
        <v>734</v>
      </c>
      <c r="S201" s="79">
        <v>41586</v>
      </c>
      <c r="T201" s="92">
        <v>90189</v>
      </c>
      <c r="U201" s="100" t="s">
        <v>21</v>
      </c>
      <c r="V201" s="68"/>
      <c r="W201" s="171">
        <v>44074</v>
      </c>
      <c r="X201" s="172" t="e">
        <f>+CONCATENATE(TEXT(#REF!,"yyyy"),"-",TEXT(#REF!,"mm"))</f>
        <v>#REF!</v>
      </c>
      <c r="Y201" s="173" t="str">
        <f t="shared" si="35"/>
        <v>8</v>
      </c>
      <c r="Z201" s="172" t="str">
        <f t="shared" si="36"/>
        <v>2020-07</v>
      </c>
      <c r="AA201" s="170" t="e">
        <f>+VLOOKUP(Z201,#REF!,2,FALSE)/VLOOKUP(X201,#REF!,2,FALSE)</f>
        <v>#REF!</v>
      </c>
      <c r="AB201" s="174" t="e">
        <f t="shared" si="33"/>
        <v>#REF!</v>
      </c>
      <c r="AC201" s="174" t="e">
        <f t="shared" si="34"/>
        <v>#REF!</v>
      </c>
      <c r="AD201" s="175" t="e">
        <f>+#REF!+365*Y201</f>
        <v>#REF!</v>
      </c>
      <c r="AE201" s="176" t="e">
        <f t="shared" si="37"/>
        <v>#REF!</v>
      </c>
      <c r="AF201" s="170" t="e">
        <f>+VLOOKUP(CONCATENATE(TEXT(W201,"yyyy"),"-",TEXT(W201,"mm")),#REF!,2,0)</f>
        <v>#REF!</v>
      </c>
      <c r="AG201" s="177" t="e">
        <f>+(AC201*(1+'INFLAC PROYECTADA'!$B$8)^(AE201))/((1+DEMANDADO!AF201)^(AE201))</f>
        <v>#REF!</v>
      </c>
      <c r="AH201" s="169">
        <f>(0.2*VLOOKUP(D201,'%.'!$A$1:$B$4,2,FALSE))+(0.35*VLOOKUP(E201,'%.'!$A$1:$B$4,2,FALSE))+(0.1*VLOOKUP(F201,'%.'!$A$1:$B$4,2,FALSE))+(0.35*VLOOKUP(G201,'%.'!$A$1:$B$4,2,FALSE))</f>
        <v>0.14000000000000001</v>
      </c>
      <c r="AI201" s="128" t="str">
        <f t="shared" si="38"/>
        <v>BAJA</v>
      </c>
      <c r="AJ201" s="128" t="str">
        <f t="shared" si="39"/>
        <v>Cuentas de Orden</v>
      </c>
      <c r="AK201" s="178" t="e">
        <f t="shared" si="40"/>
        <v>#REF!</v>
      </c>
    </row>
    <row r="202" spans="1:37" ht="30" customHeight="1" x14ac:dyDescent="0.25">
      <c r="A202" s="115">
        <v>201</v>
      </c>
      <c r="B202" s="79" t="s">
        <v>609</v>
      </c>
      <c r="C202" s="127" t="s">
        <v>687</v>
      </c>
      <c r="D202" s="68" t="s">
        <v>0</v>
      </c>
      <c r="E202" s="68" t="s">
        <v>48</v>
      </c>
      <c r="F202" s="68" t="s">
        <v>48</v>
      </c>
      <c r="G202" s="121" t="s">
        <v>0</v>
      </c>
      <c r="H202" s="169">
        <f t="shared" si="31"/>
        <v>0.77499999999999991</v>
      </c>
      <c r="I202" s="170" t="str">
        <f t="shared" si="32"/>
        <v>ALTA</v>
      </c>
      <c r="J202" s="292">
        <v>1126000000</v>
      </c>
      <c r="K202" s="197">
        <v>0.7</v>
      </c>
      <c r="L202" s="68" t="s">
        <v>134</v>
      </c>
      <c r="M202" s="188">
        <v>14531622</v>
      </c>
      <c r="N202" s="86" t="s">
        <v>731</v>
      </c>
      <c r="O202" s="196">
        <v>0</v>
      </c>
      <c r="P202" s="86" t="s">
        <v>787</v>
      </c>
      <c r="Q202" s="86" t="s">
        <v>155</v>
      </c>
      <c r="R202" s="86" t="s">
        <v>734</v>
      </c>
      <c r="S202" s="79">
        <v>41586</v>
      </c>
      <c r="T202" s="92">
        <v>90189</v>
      </c>
      <c r="U202" s="100" t="s">
        <v>21</v>
      </c>
      <c r="V202" s="68"/>
      <c r="W202" s="171">
        <v>44074</v>
      </c>
      <c r="X202" s="172" t="e">
        <f>+CONCATENATE(TEXT(#REF!,"yyyy"),"-",TEXT(#REF!,"mm"))</f>
        <v>#REF!</v>
      </c>
      <c r="Y202" s="173" t="str">
        <f t="shared" si="35"/>
        <v>11</v>
      </c>
      <c r="Z202" s="172" t="str">
        <f t="shared" si="36"/>
        <v>2020-07</v>
      </c>
      <c r="AA202" s="170" t="e">
        <f>+VLOOKUP(Z202,#REF!,2,FALSE)/VLOOKUP(X202,#REF!,2,FALSE)</f>
        <v>#REF!</v>
      </c>
      <c r="AB202" s="174" t="e">
        <f t="shared" si="33"/>
        <v>#REF!</v>
      </c>
      <c r="AC202" s="174" t="e">
        <f t="shared" si="34"/>
        <v>#REF!</v>
      </c>
      <c r="AD202" s="175" t="e">
        <f>+#REF!+365*Y202</f>
        <v>#REF!</v>
      </c>
      <c r="AE202" s="176" t="e">
        <f t="shared" si="37"/>
        <v>#REF!</v>
      </c>
      <c r="AF202" s="170" t="e">
        <f>+VLOOKUP(CONCATENATE(TEXT(W202,"yyyy"),"-",TEXT(W202,"mm")),#REF!,2,0)</f>
        <v>#REF!</v>
      </c>
      <c r="AG202" s="177" t="e">
        <f>+(AC202*(1+'INFLAC PROYECTADA'!$B$8)^(AE202))/((1+DEMANDADO!AF202)^(AE202))</f>
        <v>#REF!</v>
      </c>
      <c r="AH202" s="169">
        <f>(0.2*VLOOKUP(D202,'%.'!$A$1:$B$4,2,FALSE))+(0.35*VLOOKUP(E202,'%.'!$A$1:$B$4,2,FALSE))+(0.1*VLOOKUP(F202,'%.'!$A$1:$B$4,2,FALSE))+(0.35*VLOOKUP(G202,'%.'!$A$1:$B$4,2,FALSE))</f>
        <v>0.77499999999999991</v>
      </c>
      <c r="AI202" s="128" t="str">
        <f t="shared" si="38"/>
        <v>ALTA</v>
      </c>
      <c r="AJ202" s="128" t="str">
        <f t="shared" si="39"/>
        <v>Provisión contable</v>
      </c>
      <c r="AK202" s="178">
        <f t="shared" si="40"/>
        <v>14531622</v>
      </c>
    </row>
    <row r="203" spans="1:37" ht="30" customHeight="1" x14ac:dyDescent="0.25">
      <c r="A203" s="115">
        <v>202</v>
      </c>
      <c r="B203" s="79" t="s">
        <v>688</v>
      </c>
      <c r="C203" s="85" t="s">
        <v>689</v>
      </c>
      <c r="D203" s="68" t="s">
        <v>1</v>
      </c>
      <c r="E203" s="68" t="s">
        <v>1</v>
      </c>
      <c r="F203" s="68" t="s">
        <v>1</v>
      </c>
      <c r="G203" s="121" t="s">
        <v>1</v>
      </c>
      <c r="H203" s="169">
        <f t="shared" si="31"/>
        <v>0.05</v>
      </c>
      <c r="I203" s="170" t="str">
        <f t="shared" si="32"/>
        <v>REMOTA</v>
      </c>
      <c r="J203" s="292">
        <v>6120845</v>
      </c>
      <c r="K203" s="197">
        <v>0</v>
      </c>
      <c r="L203" s="68" t="s">
        <v>139</v>
      </c>
      <c r="M203" s="188">
        <v>0</v>
      </c>
      <c r="N203" s="86" t="s">
        <v>731</v>
      </c>
      <c r="O203" s="199">
        <v>0</v>
      </c>
      <c r="P203" s="86" t="s">
        <v>769</v>
      </c>
      <c r="Q203" s="86" t="s">
        <v>155</v>
      </c>
      <c r="R203" s="86" t="s">
        <v>734</v>
      </c>
      <c r="S203" s="79">
        <v>41586</v>
      </c>
      <c r="T203" s="92">
        <v>90189</v>
      </c>
      <c r="U203" s="86" t="s">
        <v>788</v>
      </c>
      <c r="V203" s="68"/>
      <c r="W203" s="171">
        <v>44074</v>
      </c>
      <c r="X203" s="172" t="e">
        <f>+CONCATENATE(TEXT(#REF!,"yyyy"),"-",TEXT(#REF!,"mm"))</f>
        <v>#REF!</v>
      </c>
      <c r="Y203" s="173" t="str">
        <f t="shared" si="35"/>
        <v>7</v>
      </c>
      <c r="Z203" s="172" t="str">
        <f t="shared" si="36"/>
        <v>2020-07</v>
      </c>
      <c r="AA203" s="170" t="e">
        <f>+VLOOKUP(Z203,#REF!,2,FALSE)/VLOOKUP(X203,#REF!,2,FALSE)</f>
        <v>#REF!</v>
      </c>
      <c r="AB203" s="174" t="e">
        <f t="shared" si="33"/>
        <v>#REF!</v>
      </c>
      <c r="AC203" s="174" t="e">
        <f t="shared" si="34"/>
        <v>#REF!</v>
      </c>
      <c r="AD203" s="175" t="e">
        <f>+#REF!+365*Y203</f>
        <v>#REF!</v>
      </c>
      <c r="AE203" s="176" t="e">
        <f t="shared" si="37"/>
        <v>#REF!</v>
      </c>
      <c r="AF203" s="170" t="e">
        <f>+VLOOKUP(CONCATENATE(TEXT(W203,"yyyy"),"-",TEXT(W203,"mm")),#REF!,2,0)</f>
        <v>#REF!</v>
      </c>
      <c r="AG203" s="177" t="e">
        <f>+(AC203*(1+'INFLAC PROYECTADA'!$B$8)^(AE203))/((1+DEMANDADO!AF203)^(AE203))</f>
        <v>#REF!</v>
      </c>
      <c r="AH203" s="169">
        <f>(0.2*VLOOKUP(D203,'%.'!$A$1:$B$4,2,FALSE))+(0.35*VLOOKUP(E203,'%.'!$A$1:$B$4,2,FALSE))+(0.1*VLOOKUP(F203,'%.'!$A$1:$B$4,2,FALSE))+(0.35*VLOOKUP(G203,'%.'!$A$1:$B$4,2,FALSE))</f>
        <v>0.05</v>
      </c>
      <c r="AI203" s="128" t="str">
        <f t="shared" si="38"/>
        <v>REMOTA</v>
      </c>
      <c r="AJ203" s="128" t="str">
        <f t="shared" si="39"/>
        <v>No se registra</v>
      </c>
      <c r="AK203" s="178">
        <f t="shared" si="40"/>
        <v>0</v>
      </c>
    </row>
    <row r="204" spans="1:37" ht="30" customHeight="1" x14ac:dyDescent="0.25">
      <c r="A204" s="115">
        <v>203</v>
      </c>
      <c r="B204" s="79" t="s">
        <v>690</v>
      </c>
      <c r="C204" s="85" t="s">
        <v>691</v>
      </c>
      <c r="D204" s="100" t="s">
        <v>0</v>
      </c>
      <c r="E204" s="100" t="s">
        <v>0</v>
      </c>
      <c r="F204" s="100" t="s">
        <v>0</v>
      </c>
      <c r="G204" s="121" t="s">
        <v>0</v>
      </c>
      <c r="H204" s="169">
        <f t="shared" si="31"/>
        <v>1</v>
      </c>
      <c r="I204" s="170" t="str">
        <f t="shared" si="32"/>
        <v>ALTA</v>
      </c>
      <c r="J204" s="292">
        <v>5816450</v>
      </c>
      <c r="K204" s="195">
        <v>0</v>
      </c>
      <c r="L204" s="98" t="s">
        <v>136</v>
      </c>
      <c r="M204" s="188">
        <v>0</v>
      </c>
      <c r="N204" s="100" t="s">
        <v>447</v>
      </c>
      <c r="O204" s="100" t="s">
        <v>447</v>
      </c>
      <c r="P204" s="100" t="s">
        <v>745</v>
      </c>
      <c r="Q204" s="86" t="s">
        <v>155</v>
      </c>
      <c r="R204" s="86" t="s">
        <v>734</v>
      </c>
      <c r="S204" s="79">
        <v>41586</v>
      </c>
      <c r="T204" s="92">
        <v>90189</v>
      </c>
      <c r="U204" s="100" t="s">
        <v>76</v>
      </c>
      <c r="V204" s="86" t="s">
        <v>794</v>
      </c>
      <c r="W204" s="171">
        <v>44074</v>
      </c>
      <c r="X204" s="172" t="e">
        <f>+CONCATENATE(TEXT(#REF!,"yyyy"),"-",TEXT(#REF!,"mm"))</f>
        <v>#REF!</v>
      </c>
      <c r="Y204" s="173" t="str">
        <f t="shared" si="35"/>
        <v>9</v>
      </c>
      <c r="Z204" s="172" t="str">
        <f t="shared" si="36"/>
        <v>2020-07</v>
      </c>
      <c r="AA204" s="170" t="e">
        <f>+VLOOKUP(Z204,#REF!,2,FALSE)/VLOOKUP(X204,#REF!,2,FALSE)</f>
        <v>#REF!</v>
      </c>
      <c r="AB204" s="174" t="e">
        <f t="shared" si="33"/>
        <v>#REF!</v>
      </c>
      <c r="AC204" s="174" t="e">
        <f t="shared" si="34"/>
        <v>#REF!</v>
      </c>
      <c r="AD204" s="175" t="e">
        <f>+#REF!+365*Y204</f>
        <v>#REF!</v>
      </c>
      <c r="AE204" s="176" t="e">
        <f t="shared" si="37"/>
        <v>#REF!</v>
      </c>
      <c r="AF204" s="170" t="e">
        <f>+VLOOKUP(CONCATENATE(TEXT(W204,"yyyy"),"-",TEXT(W204,"mm")),#REF!,2,0)</f>
        <v>#REF!</v>
      </c>
      <c r="AG204" s="177" t="e">
        <f>+(AC204*(1+'INFLAC PROYECTADA'!$B$8)^(AE204))/((1+DEMANDADO!AF204)^(AE204))</f>
        <v>#REF!</v>
      </c>
      <c r="AH204" s="169">
        <f>(0.2*VLOOKUP(D204,'%.'!$A$1:$B$4,2,FALSE))+(0.35*VLOOKUP(E204,'%.'!$A$1:$B$4,2,FALSE))+(0.1*VLOOKUP(F204,'%.'!$A$1:$B$4,2,FALSE))+(0.35*VLOOKUP(G204,'%.'!$A$1:$B$4,2,FALSE))</f>
        <v>1</v>
      </c>
      <c r="AI204" s="128" t="str">
        <f t="shared" si="38"/>
        <v>ALTA</v>
      </c>
      <c r="AJ204" s="128" t="str">
        <f t="shared" si="39"/>
        <v>Provisión contable</v>
      </c>
      <c r="AK204" s="178" t="e">
        <f t="shared" si="40"/>
        <v>#REF!</v>
      </c>
    </row>
    <row r="205" spans="1:37" ht="30" customHeight="1" x14ac:dyDescent="0.25">
      <c r="A205" s="115">
        <v>204</v>
      </c>
      <c r="B205" s="79" t="s">
        <v>692</v>
      </c>
      <c r="C205" s="85" t="s">
        <v>693</v>
      </c>
      <c r="D205" s="100" t="s">
        <v>1</v>
      </c>
      <c r="E205" s="100" t="s">
        <v>1</v>
      </c>
      <c r="F205" s="100" t="s">
        <v>1</v>
      </c>
      <c r="G205" s="121" t="s">
        <v>1</v>
      </c>
      <c r="H205" s="169">
        <f t="shared" si="31"/>
        <v>0.05</v>
      </c>
      <c r="I205" s="170" t="str">
        <f t="shared" si="32"/>
        <v>REMOTA</v>
      </c>
      <c r="J205" s="292">
        <v>16083221</v>
      </c>
      <c r="K205" s="195">
        <v>0</v>
      </c>
      <c r="L205" s="68" t="s">
        <v>130</v>
      </c>
      <c r="M205" s="188">
        <v>0</v>
      </c>
      <c r="N205" s="100" t="s">
        <v>447</v>
      </c>
      <c r="O205" s="100" t="s">
        <v>447</v>
      </c>
      <c r="P205" s="100" t="s">
        <v>22</v>
      </c>
      <c r="Q205" s="86" t="s">
        <v>155</v>
      </c>
      <c r="R205" s="86" t="s">
        <v>734</v>
      </c>
      <c r="S205" s="79">
        <v>42156</v>
      </c>
      <c r="T205" s="86">
        <v>205324</v>
      </c>
      <c r="U205" s="110"/>
      <c r="V205" s="179"/>
      <c r="W205" s="171">
        <v>44074</v>
      </c>
      <c r="X205" s="172" t="e">
        <f>+CONCATENATE(TEXT(#REF!,"yyyy"),"-",TEXT(#REF!,"mm"))</f>
        <v>#REF!</v>
      </c>
      <c r="Y205" s="173" t="str">
        <f t="shared" si="35"/>
        <v>10</v>
      </c>
      <c r="Z205" s="172" t="str">
        <f t="shared" si="36"/>
        <v>2020-07</v>
      </c>
      <c r="AA205" s="170" t="e">
        <f>+VLOOKUP(Z205,#REF!,2,FALSE)/VLOOKUP(X205,#REF!,2,FALSE)</f>
        <v>#REF!</v>
      </c>
      <c r="AB205" s="174" t="e">
        <f t="shared" si="33"/>
        <v>#REF!</v>
      </c>
      <c r="AC205" s="174" t="e">
        <f t="shared" si="34"/>
        <v>#REF!</v>
      </c>
      <c r="AD205" s="175" t="e">
        <f>+#REF!+365*Y205</f>
        <v>#REF!</v>
      </c>
      <c r="AE205" s="176" t="e">
        <f t="shared" si="37"/>
        <v>#REF!</v>
      </c>
      <c r="AF205" s="170" t="e">
        <f>+VLOOKUP(CONCATENATE(TEXT(W205,"yyyy"),"-",TEXT(W205,"mm")),#REF!,2,0)</f>
        <v>#REF!</v>
      </c>
      <c r="AG205" s="177" t="e">
        <f>+(AC205*(1+'INFLAC PROYECTADA'!$B$8)^(AE205))/((1+DEMANDADO!AF205)^(AE205))</f>
        <v>#REF!</v>
      </c>
      <c r="AH205" s="169">
        <f>(0.2*VLOOKUP(D205,'%.'!$A$1:$B$4,2,FALSE))+(0.35*VLOOKUP(E205,'%.'!$A$1:$B$4,2,FALSE))+(0.1*VLOOKUP(F205,'%.'!$A$1:$B$4,2,FALSE))+(0.35*VLOOKUP(G205,'%.'!$A$1:$B$4,2,FALSE))</f>
        <v>0.05</v>
      </c>
      <c r="AI205" s="128" t="str">
        <f t="shared" si="38"/>
        <v>REMOTA</v>
      </c>
      <c r="AJ205" s="128" t="str">
        <f t="shared" si="39"/>
        <v>No se registra</v>
      </c>
      <c r="AK205" s="178">
        <f t="shared" si="40"/>
        <v>0</v>
      </c>
    </row>
    <row r="206" spans="1:37" ht="30" customHeight="1" x14ac:dyDescent="0.25">
      <c r="A206" s="115">
        <v>205</v>
      </c>
      <c r="B206" s="79" t="s">
        <v>694</v>
      </c>
      <c r="C206" s="85" t="s">
        <v>695</v>
      </c>
      <c r="D206" s="100" t="s">
        <v>1</v>
      </c>
      <c r="E206" s="100" t="s">
        <v>1</v>
      </c>
      <c r="F206" s="100" t="s">
        <v>1</v>
      </c>
      <c r="G206" s="121" t="s">
        <v>1</v>
      </c>
      <c r="H206" s="169">
        <f t="shared" si="31"/>
        <v>0.05</v>
      </c>
      <c r="I206" s="170" t="str">
        <f t="shared" si="32"/>
        <v>REMOTA</v>
      </c>
      <c r="J206" s="292">
        <v>3524895</v>
      </c>
      <c r="K206" s="195">
        <v>0</v>
      </c>
      <c r="L206" s="98" t="s">
        <v>132</v>
      </c>
      <c r="M206" s="188">
        <v>0</v>
      </c>
      <c r="N206" s="100" t="s">
        <v>447</v>
      </c>
      <c r="O206" s="100" t="s">
        <v>447</v>
      </c>
      <c r="P206" s="86" t="s">
        <v>761</v>
      </c>
      <c r="Q206" s="86" t="s">
        <v>155</v>
      </c>
      <c r="R206" s="86" t="s">
        <v>734</v>
      </c>
      <c r="S206" s="79">
        <v>42156</v>
      </c>
      <c r="T206" s="86">
        <v>205324</v>
      </c>
      <c r="U206" s="100" t="s">
        <v>76</v>
      </c>
      <c r="V206" s="86" t="s">
        <v>789</v>
      </c>
      <c r="W206" s="171">
        <v>44074</v>
      </c>
      <c r="X206" s="172" t="e">
        <f>+CONCATENATE(TEXT(#REF!,"yyyy"),"-",TEXT(#REF!,"mm"))</f>
        <v>#REF!</v>
      </c>
      <c r="Y206" s="173" t="str">
        <f t="shared" si="35"/>
        <v>6</v>
      </c>
      <c r="Z206" s="172" t="str">
        <f t="shared" si="36"/>
        <v>2020-07</v>
      </c>
      <c r="AA206" s="170" t="e">
        <f>+VLOOKUP(Z206,#REF!,2,FALSE)/VLOOKUP(X206,#REF!,2,FALSE)</f>
        <v>#REF!</v>
      </c>
      <c r="AB206" s="174" t="e">
        <f t="shared" si="33"/>
        <v>#REF!</v>
      </c>
      <c r="AC206" s="174" t="e">
        <f t="shared" si="34"/>
        <v>#REF!</v>
      </c>
      <c r="AD206" s="175" t="e">
        <f>+#REF!+365*Y206</f>
        <v>#REF!</v>
      </c>
      <c r="AE206" s="176" t="e">
        <f t="shared" si="37"/>
        <v>#REF!</v>
      </c>
      <c r="AF206" s="170" t="e">
        <f>+VLOOKUP(CONCATENATE(TEXT(W206,"yyyy"),"-",TEXT(W206,"mm")),#REF!,2,0)</f>
        <v>#REF!</v>
      </c>
      <c r="AG206" s="177" t="e">
        <f>+(AC206*(1+'INFLAC PROYECTADA'!$B$8)^(AE206))/((1+DEMANDADO!AF206)^(AE206))</f>
        <v>#REF!</v>
      </c>
      <c r="AH206" s="169">
        <f>(0.2*VLOOKUP(D206,'%.'!$A$1:$B$4,2,FALSE))+(0.35*VLOOKUP(E206,'%.'!$A$1:$B$4,2,FALSE))+(0.1*VLOOKUP(F206,'%.'!$A$1:$B$4,2,FALSE))+(0.35*VLOOKUP(G206,'%.'!$A$1:$B$4,2,FALSE))</f>
        <v>0.05</v>
      </c>
      <c r="AI206" s="128" t="str">
        <f t="shared" si="38"/>
        <v>REMOTA</v>
      </c>
      <c r="AJ206" s="128" t="str">
        <f t="shared" si="39"/>
        <v>No se registra</v>
      </c>
      <c r="AK206" s="178">
        <f t="shared" si="40"/>
        <v>0</v>
      </c>
    </row>
    <row r="207" spans="1:37" ht="30" customHeight="1" x14ac:dyDescent="0.25">
      <c r="A207" s="115">
        <v>206</v>
      </c>
      <c r="B207" s="79" t="s">
        <v>696</v>
      </c>
      <c r="C207" s="85" t="s">
        <v>697</v>
      </c>
      <c r="D207" s="100" t="s">
        <v>1</v>
      </c>
      <c r="E207" s="100" t="s">
        <v>48</v>
      </c>
      <c r="F207" s="100" t="s">
        <v>1</v>
      </c>
      <c r="G207" s="121" t="s">
        <v>1</v>
      </c>
      <c r="H207" s="169">
        <f t="shared" si="31"/>
        <v>0.20749999999999999</v>
      </c>
      <c r="I207" s="170" t="str">
        <f t="shared" si="32"/>
        <v>BAJA</v>
      </c>
      <c r="J207" s="292">
        <v>887009898</v>
      </c>
      <c r="K207" s="195">
        <v>0.25</v>
      </c>
      <c r="L207" s="98" t="s">
        <v>129</v>
      </c>
      <c r="M207" s="188">
        <v>0</v>
      </c>
      <c r="N207" s="100" t="s">
        <v>447</v>
      </c>
      <c r="O207" s="100" t="s">
        <v>447</v>
      </c>
      <c r="P207" s="100">
        <v>10</v>
      </c>
      <c r="Q207" s="86" t="s">
        <v>155</v>
      </c>
      <c r="R207" s="86" t="s">
        <v>734</v>
      </c>
      <c r="S207" s="79">
        <v>41586</v>
      </c>
      <c r="T207" s="92">
        <v>90189</v>
      </c>
      <c r="U207" s="100" t="s">
        <v>170</v>
      </c>
      <c r="V207" s="198" t="s">
        <v>790</v>
      </c>
      <c r="W207" s="171">
        <v>44074</v>
      </c>
      <c r="X207" s="172" t="e">
        <f>+CONCATENATE(TEXT(#REF!,"yyyy"),"-",TEXT(#REF!,"mm"))</f>
        <v>#REF!</v>
      </c>
      <c r="Y207" s="173" t="str">
        <f t="shared" si="35"/>
        <v>10</v>
      </c>
      <c r="Z207" s="172" t="str">
        <f t="shared" si="36"/>
        <v>2020-07</v>
      </c>
      <c r="AA207" s="170" t="e">
        <f>+VLOOKUP(Z207,#REF!,2,FALSE)/VLOOKUP(X207,#REF!,2,FALSE)</f>
        <v>#REF!</v>
      </c>
      <c r="AB207" s="174" t="e">
        <f t="shared" si="33"/>
        <v>#REF!</v>
      </c>
      <c r="AC207" s="174" t="e">
        <f t="shared" si="34"/>
        <v>#REF!</v>
      </c>
      <c r="AD207" s="175" t="e">
        <f>+#REF!+365*Y207</f>
        <v>#REF!</v>
      </c>
      <c r="AE207" s="176" t="e">
        <f t="shared" si="37"/>
        <v>#REF!</v>
      </c>
      <c r="AF207" s="170" t="e">
        <f>+VLOOKUP(CONCATENATE(TEXT(W207,"yyyy"),"-",TEXT(W207,"mm")),#REF!,2,0)</f>
        <v>#REF!</v>
      </c>
      <c r="AG207" s="177" t="e">
        <f>+(AC207*(1+'INFLAC PROYECTADA'!$B$8)^(AE207))/((1+DEMANDADO!AF207)^(AE207))</f>
        <v>#REF!</v>
      </c>
      <c r="AH207" s="169">
        <f>(0.2*VLOOKUP(D207,'%.'!$A$1:$B$4,2,FALSE))+(0.35*VLOOKUP(E207,'%.'!$A$1:$B$4,2,FALSE))+(0.1*VLOOKUP(F207,'%.'!$A$1:$B$4,2,FALSE))+(0.35*VLOOKUP(G207,'%.'!$A$1:$B$4,2,FALSE))</f>
        <v>0.20749999999999999</v>
      </c>
      <c r="AI207" s="128" t="str">
        <f t="shared" si="38"/>
        <v>BAJA</v>
      </c>
      <c r="AJ207" s="128" t="str">
        <f t="shared" si="39"/>
        <v>Cuentas de Orden</v>
      </c>
      <c r="AK207" s="178" t="e">
        <f t="shared" si="40"/>
        <v>#REF!</v>
      </c>
    </row>
    <row r="208" spans="1:37" ht="30" customHeight="1" x14ac:dyDescent="0.25">
      <c r="A208" s="115">
        <v>207</v>
      </c>
      <c r="B208" s="100" t="s">
        <v>662</v>
      </c>
      <c r="C208" s="85" t="s">
        <v>698</v>
      </c>
      <c r="D208" s="68" t="s">
        <v>1</v>
      </c>
      <c r="E208" s="68" t="s">
        <v>1</v>
      </c>
      <c r="F208" s="68" t="s">
        <v>48</v>
      </c>
      <c r="G208" s="121" t="s">
        <v>1</v>
      </c>
      <c r="H208" s="169">
        <f t="shared" si="31"/>
        <v>9.5000000000000001E-2</v>
      </c>
      <c r="I208" s="170" t="str">
        <f t="shared" si="32"/>
        <v>REMOTA</v>
      </c>
      <c r="J208" s="292">
        <v>1500000000</v>
      </c>
      <c r="K208" s="197">
        <v>0</v>
      </c>
      <c r="L208" s="68" t="s">
        <v>129</v>
      </c>
      <c r="M208" s="188">
        <v>0</v>
      </c>
      <c r="N208" s="86" t="s">
        <v>731</v>
      </c>
      <c r="O208" s="199">
        <v>0</v>
      </c>
      <c r="P208" s="68" t="s">
        <v>795</v>
      </c>
      <c r="Q208" s="86" t="s">
        <v>155</v>
      </c>
      <c r="R208" s="86" t="s">
        <v>734</v>
      </c>
      <c r="S208" s="79">
        <v>41586</v>
      </c>
      <c r="T208" s="92">
        <v>90189</v>
      </c>
      <c r="U208" s="68" t="s">
        <v>178</v>
      </c>
      <c r="V208" s="68" t="s">
        <v>796</v>
      </c>
      <c r="W208" s="171">
        <v>44074</v>
      </c>
      <c r="X208" s="172" t="e">
        <f>+CONCATENATE(TEXT(#REF!,"yyyy"),"-",TEXT(#REF!,"mm"))</f>
        <v>#REF!</v>
      </c>
      <c r="Y208" s="173" t="str">
        <f t="shared" si="35"/>
        <v>9</v>
      </c>
      <c r="Z208" s="172" t="str">
        <f t="shared" si="36"/>
        <v>2020-07</v>
      </c>
      <c r="AA208" s="170" t="e">
        <f>+VLOOKUP(Z208,#REF!,2,FALSE)/VLOOKUP(X208,#REF!,2,FALSE)</f>
        <v>#REF!</v>
      </c>
      <c r="AB208" s="174" t="e">
        <f t="shared" si="33"/>
        <v>#REF!</v>
      </c>
      <c r="AC208" s="174" t="e">
        <f t="shared" si="34"/>
        <v>#REF!</v>
      </c>
      <c r="AD208" s="175" t="e">
        <f>+#REF!+365*Y208</f>
        <v>#REF!</v>
      </c>
      <c r="AE208" s="176" t="e">
        <f t="shared" si="37"/>
        <v>#REF!</v>
      </c>
      <c r="AF208" s="170" t="e">
        <f>+VLOOKUP(CONCATENATE(TEXT(W208,"yyyy"),"-",TEXT(W208,"mm")),#REF!,2,0)</f>
        <v>#REF!</v>
      </c>
      <c r="AG208" s="177" t="e">
        <f>+(AC208*(1+'INFLAC PROYECTADA'!$B$8)^(AE208))/((1+DEMANDADO!AF208)^(AE208))</f>
        <v>#REF!</v>
      </c>
      <c r="AH208" s="169">
        <f>(0.2*VLOOKUP(D208,'%.'!$A$1:$B$4,2,FALSE))+(0.35*VLOOKUP(E208,'%.'!$A$1:$B$4,2,FALSE))+(0.1*VLOOKUP(F208,'%.'!$A$1:$B$4,2,FALSE))+(0.35*VLOOKUP(G208,'%.'!$A$1:$B$4,2,FALSE))</f>
        <v>9.5000000000000001E-2</v>
      </c>
      <c r="AI208" s="128" t="str">
        <f t="shared" si="38"/>
        <v>REMOTA</v>
      </c>
      <c r="AJ208" s="128" t="str">
        <f t="shared" si="39"/>
        <v>No se registra</v>
      </c>
      <c r="AK208" s="178">
        <f t="shared" si="40"/>
        <v>0</v>
      </c>
    </row>
    <row r="209" spans="1:37" ht="30" customHeight="1" x14ac:dyDescent="0.25">
      <c r="A209" s="115">
        <v>208</v>
      </c>
      <c r="B209" s="79" t="s">
        <v>599</v>
      </c>
      <c r="C209" s="85" t="s">
        <v>699</v>
      </c>
      <c r="D209" s="68" t="s">
        <v>1</v>
      </c>
      <c r="E209" s="68" t="s">
        <v>1</v>
      </c>
      <c r="F209" s="68" t="s">
        <v>48</v>
      </c>
      <c r="G209" s="121" t="s">
        <v>1</v>
      </c>
      <c r="H209" s="169">
        <f t="shared" si="31"/>
        <v>9.5000000000000001E-2</v>
      </c>
      <c r="I209" s="170" t="str">
        <f t="shared" si="32"/>
        <v>REMOTA</v>
      </c>
      <c r="J209" s="292">
        <v>0</v>
      </c>
      <c r="K209" s="197">
        <v>0</v>
      </c>
      <c r="L209" s="68" t="s">
        <v>132</v>
      </c>
      <c r="M209" s="188">
        <v>0</v>
      </c>
      <c r="N209" s="86" t="s">
        <v>731</v>
      </c>
      <c r="O209" s="199">
        <v>0</v>
      </c>
      <c r="P209" s="86" t="s">
        <v>781</v>
      </c>
      <c r="Q209" s="86" t="s">
        <v>155</v>
      </c>
      <c r="R209" s="86" t="s">
        <v>734</v>
      </c>
      <c r="S209" s="79">
        <v>41586</v>
      </c>
      <c r="T209" s="92">
        <v>90189</v>
      </c>
      <c r="U209" s="68" t="s">
        <v>178</v>
      </c>
      <c r="V209" s="68" t="s">
        <v>797</v>
      </c>
      <c r="W209" s="171">
        <v>44074</v>
      </c>
      <c r="X209" s="172" t="e">
        <f>+CONCATENATE(TEXT(#REF!,"yyyy"),"-",TEXT(#REF!,"mm"))</f>
        <v>#REF!</v>
      </c>
      <c r="Y209" s="173" t="str">
        <f t="shared" si="35"/>
        <v>4</v>
      </c>
      <c r="Z209" s="172" t="str">
        <f t="shared" si="36"/>
        <v>2020-07</v>
      </c>
      <c r="AA209" s="170" t="e">
        <f>+VLOOKUP(Z209,#REF!,2,FALSE)/VLOOKUP(X209,#REF!,2,FALSE)</f>
        <v>#REF!</v>
      </c>
      <c r="AB209" s="174" t="e">
        <f t="shared" si="33"/>
        <v>#REF!</v>
      </c>
      <c r="AC209" s="174" t="e">
        <f t="shared" si="34"/>
        <v>#REF!</v>
      </c>
      <c r="AD209" s="175" t="e">
        <f>+#REF!+365*Y209</f>
        <v>#REF!</v>
      </c>
      <c r="AE209" s="176" t="e">
        <f t="shared" si="37"/>
        <v>#REF!</v>
      </c>
      <c r="AF209" s="170" t="e">
        <f>+VLOOKUP(CONCATENATE(TEXT(W209,"yyyy"),"-",TEXT(W209,"mm")),#REF!,2,0)</f>
        <v>#REF!</v>
      </c>
      <c r="AG209" s="177" t="e">
        <f>+(AC209*(1+'INFLAC PROYECTADA'!$B$8)^(AE209))/((1+DEMANDADO!AF209)^(AE209))</f>
        <v>#REF!</v>
      </c>
      <c r="AH209" s="169">
        <f>(0.2*VLOOKUP(D209,'%.'!$A$1:$B$4,2,FALSE))+(0.35*VLOOKUP(E209,'%.'!$A$1:$B$4,2,FALSE))+(0.1*VLOOKUP(F209,'%.'!$A$1:$B$4,2,FALSE))+(0.35*VLOOKUP(G209,'%.'!$A$1:$B$4,2,FALSE))</f>
        <v>9.5000000000000001E-2</v>
      </c>
      <c r="AI209" s="128" t="str">
        <f t="shared" si="38"/>
        <v>REMOTA</v>
      </c>
      <c r="AJ209" s="128" t="str">
        <f t="shared" si="39"/>
        <v>No se registra</v>
      </c>
      <c r="AK209" s="178">
        <f t="shared" si="40"/>
        <v>0</v>
      </c>
    </row>
    <row r="210" spans="1:37" ht="30" customHeight="1" x14ac:dyDescent="0.25">
      <c r="A210" s="115">
        <v>209</v>
      </c>
      <c r="B210" s="79" t="s">
        <v>700</v>
      </c>
      <c r="C210" s="85" t="s">
        <v>701</v>
      </c>
      <c r="D210" s="68" t="s">
        <v>1</v>
      </c>
      <c r="E210" s="68" t="s">
        <v>1</v>
      </c>
      <c r="F210" s="68" t="s">
        <v>1</v>
      </c>
      <c r="G210" s="121" t="s">
        <v>1</v>
      </c>
      <c r="H210" s="169">
        <f t="shared" si="31"/>
        <v>0.05</v>
      </c>
      <c r="I210" s="170" t="str">
        <f t="shared" si="32"/>
        <v>REMOTA</v>
      </c>
      <c r="J210" s="292">
        <v>31595535</v>
      </c>
      <c r="K210" s="197">
        <v>0</v>
      </c>
      <c r="L210" s="68" t="s">
        <v>130</v>
      </c>
      <c r="M210" s="188">
        <v>0</v>
      </c>
      <c r="N210" s="86" t="s">
        <v>731</v>
      </c>
      <c r="O210" s="199">
        <v>0</v>
      </c>
      <c r="P210" s="86" t="s">
        <v>781</v>
      </c>
      <c r="Q210" s="86" t="s">
        <v>155</v>
      </c>
      <c r="R210" s="86" t="s">
        <v>734</v>
      </c>
      <c r="S210" s="79">
        <v>41586</v>
      </c>
      <c r="T210" s="92">
        <v>90189</v>
      </c>
      <c r="U210" s="68" t="s">
        <v>171</v>
      </c>
      <c r="V210" s="68"/>
      <c r="W210" s="171">
        <v>44074</v>
      </c>
      <c r="X210" s="172" t="e">
        <f>+CONCATENATE(TEXT(#REF!,"yyyy"),"-",TEXT(#REF!,"mm"))</f>
        <v>#REF!</v>
      </c>
      <c r="Y210" s="173" t="str">
        <f t="shared" si="35"/>
        <v>4</v>
      </c>
      <c r="Z210" s="172" t="str">
        <f t="shared" si="36"/>
        <v>2020-07</v>
      </c>
      <c r="AA210" s="170" t="e">
        <f>+VLOOKUP(Z210,#REF!,2,FALSE)/VLOOKUP(X210,#REF!,2,FALSE)</f>
        <v>#REF!</v>
      </c>
      <c r="AB210" s="174" t="e">
        <f t="shared" si="33"/>
        <v>#REF!</v>
      </c>
      <c r="AC210" s="174" t="e">
        <f t="shared" si="34"/>
        <v>#REF!</v>
      </c>
      <c r="AD210" s="175" t="e">
        <f>+#REF!+365*Y210</f>
        <v>#REF!</v>
      </c>
      <c r="AE210" s="176" t="e">
        <f t="shared" si="37"/>
        <v>#REF!</v>
      </c>
      <c r="AF210" s="170" t="e">
        <f>+VLOOKUP(CONCATENATE(TEXT(W210,"yyyy"),"-",TEXT(W210,"mm")),#REF!,2,0)</f>
        <v>#REF!</v>
      </c>
      <c r="AG210" s="177" t="e">
        <f>+(AC210*(1+'INFLAC PROYECTADA'!$B$8)^(AE210))/((1+DEMANDADO!AF210)^(AE210))</f>
        <v>#REF!</v>
      </c>
      <c r="AH210" s="169">
        <f>(0.2*VLOOKUP(D210,'%.'!$A$1:$B$4,2,FALSE))+(0.35*VLOOKUP(E210,'%.'!$A$1:$B$4,2,FALSE))+(0.1*VLOOKUP(F210,'%.'!$A$1:$B$4,2,FALSE))+(0.35*VLOOKUP(G210,'%.'!$A$1:$B$4,2,FALSE))</f>
        <v>0.05</v>
      </c>
      <c r="AI210" s="128" t="str">
        <f t="shared" si="38"/>
        <v>REMOTA</v>
      </c>
      <c r="AJ210" s="128" t="str">
        <f t="shared" si="39"/>
        <v>No se registra</v>
      </c>
      <c r="AK210" s="178">
        <f t="shared" si="40"/>
        <v>0</v>
      </c>
    </row>
    <row r="211" spans="1:37" ht="30" customHeight="1" x14ac:dyDescent="0.25">
      <c r="A211" s="115">
        <v>210</v>
      </c>
      <c r="B211" s="68" t="s">
        <v>729</v>
      </c>
      <c r="C211" s="123" t="s">
        <v>702</v>
      </c>
      <c r="D211" s="68" t="s">
        <v>1</v>
      </c>
      <c r="E211" s="100" t="s">
        <v>48</v>
      </c>
      <c r="F211" s="68" t="s">
        <v>48</v>
      </c>
      <c r="G211" s="121" t="s">
        <v>1</v>
      </c>
      <c r="H211" s="169">
        <f t="shared" si="31"/>
        <v>0.2525</v>
      </c>
      <c r="I211" s="170" t="str">
        <f t="shared" si="32"/>
        <v>MEDIA</v>
      </c>
      <c r="J211" s="292">
        <v>50195163</v>
      </c>
      <c r="K211" s="197">
        <v>0</v>
      </c>
      <c r="L211" s="68" t="s">
        <v>129</v>
      </c>
      <c r="M211" s="188">
        <v>0</v>
      </c>
      <c r="N211" s="86" t="s">
        <v>731</v>
      </c>
      <c r="O211" s="199">
        <v>0</v>
      </c>
      <c r="P211" s="86" t="s">
        <v>781</v>
      </c>
      <c r="Q211" s="86" t="s">
        <v>155</v>
      </c>
      <c r="R211" s="86" t="s">
        <v>734</v>
      </c>
      <c r="S211" s="79">
        <v>41586</v>
      </c>
      <c r="T211" s="92">
        <v>90189</v>
      </c>
      <c r="U211" s="68" t="s">
        <v>171</v>
      </c>
      <c r="V211" s="68"/>
      <c r="W211" s="171">
        <v>44074</v>
      </c>
      <c r="X211" s="172" t="e">
        <f>+CONCATENATE(TEXT(#REF!,"yyyy"),"-",TEXT(#REF!,"mm"))</f>
        <v>#REF!</v>
      </c>
      <c r="Y211" s="173" t="str">
        <f t="shared" si="35"/>
        <v>4</v>
      </c>
      <c r="Z211" s="172" t="str">
        <f t="shared" si="36"/>
        <v>2020-07</v>
      </c>
      <c r="AA211" s="170" t="e">
        <f>+VLOOKUP(Z211,#REF!,2,FALSE)/VLOOKUP(X211,#REF!,2,FALSE)</f>
        <v>#REF!</v>
      </c>
      <c r="AB211" s="174" t="e">
        <f t="shared" si="33"/>
        <v>#REF!</v>
      </c>
      <c r="AC211" s="174" t="e">
        <f t="shared" si="34"/>
        <v>#REF!</v>
      </c>
      <c r="AD211" s="175" t="e">
        <f>+#REF!+365*Y211</f>
        <v>#REF!</v>
      </c>
      <c r="AE211" s="176" t="e">
        <f t="shared" si="37"/>
        <v>#REF!</v>
      </c>
      <c r="AF211" s="170" t="e">
        <f>+VLOOKUP(CONCATENATE(TEXT(W211,"yyyy"),"-",TEXT(W211,"mm")),#REF!,2,0)</f>
        <v>#REF!</v>
      </c>
      <c r="AG211" s="177" t="e">
        <f>+(AC211*(1+'INFLAC PROYECTADA'!$B$8)^(AE211))/((1+DEMANDADO!AF211)^(AE211))</f>
        <v>#REF!</v>
      </c>
      <c r="AH211" s="169">
        <f>(0.2*VLOOKUP(D211,'%.'!$A$1:$B$4,2,FALSE))+(0.35*VLOOKUP(E211,'%.'!$A$1:$B$4,2,FALSE))+(0.1*VLOOKUP(F211,'%.'!$A$1:$B$4,2,FALSE))+(0.35*VLOOKUP(G211,'%.'!$A$1:$B$4,2,FALSE))</f>
        <v>0.2525</v>
      </c>
      <c r="AI211" s="128" t="str">
        <f t="shared" si="38"/>
        <v>MEDIA</v>
      </c>
      <c r="AJ211" s="128" t="str">
        <f t="shared" si="39"/>
        <v>Cuentas de Orden</v>
      </c>
      <c r="AK211" s="178" t="e">
        <f t="shared" si="40"/>
        <v>#REF!</v>
      </c>
    </row>
    <row r="212" spans="1:37" ht="30" customHeight="1" x14ac:dyDescent="0.25">
      <c r="A212" s="115">
        <v>211</v>
      </c>
      <c r="B212" s="68" t="s">
        <v>729</v>
      </c>
      <c r="C212" s="123" t="s">
        <v>703</v>
      </c>
      <c r="D212" s="193" t="s">
        <v>1</v>
      </c>
      <c r="E212" s="100" t="s">
        <v>48</v>
      </c>
      <c r="F212" s="68" t="s">
        <v>48</v>
      </c>
      <c r="G212" s="121" t="s">
        <v>1</v>
      </c>
      <c r="H212" s="169">
        <f t="shared" si="31"/>
        <v>0.2525</v>
      </c>
      <c r="I212" s="170" t="str">
        <f t="shared" si="32"/>
        <v>MEDIA</v>
      </c>
      <c r="J212" s="292">
        <v>46395854</v>
      </c>
      <c r="K212" s="197">
        <v>0</v>
      </c>
      <c r="L212" s="68" t="s">
        <v>129</v>
      </c>
      <c r="M212" s="188">
        <v>0</v>
      </c>
      <c r="N212" s="86" t="s">
        <v>731</v>
      </c>
      <c r="O212" s="199">
        <v>0</v>
      </c>
      <c r="P212" s="86" t="s">
        <v>781</v>
      </c>
      <c r="Q212" s="86" t="s">
        <v>155</v>
      </c>
      <c r="R212" s="86" t="s">
        <v>734</v>
      </c>
      <c r="S212" s="79">
        <v>41586</v>
      </c>
      <c r="T212" s="92">
        <v>90189</v>
      </c>
      <c r="U212" s="68" t="s">
        <v>171</v>
      </c>
      <c r="V212" s="68"/>
      <c r="W212" s="171">
        <v>44074</v>
      </c>
      <c r="X212" s="172" t="e">
        <f>+CONCATENATE(TEXT(#REF!,"yyyy"),"-",TEXT(#REF!,"mm"))</f>
        <v>#REF!</v>
      </c>
      <c r="Y212" s="173" t="str">
        <f t="shared" si="35"/>
        <v>4</v>
      </c>
      <c r="Z212" s="172" t="str">
        <f t="shared" si="36"/>
        <v>2020-07</v>
      </c>
      <c r="AA212" s="170" t="e">
        <f>+VLOOKUP(Z212,#REF!,2,FALSE)/VLOOKUP(X212,#REF!,2,FALSE)</f>
        <v>#REF!</v>
      </c>
      <c r="AB212" s="174" t="e">
        <f t="shared" si="33"/>
        <v>#REF!</v>
      </c>
      <c r="AC212" s="174" t="e">
        <f t="shared" si="34"/>
        <v>#REF!</v>
      </c>
      <c r="AD212" s="175" t="e">
        <f>+#REF!+365*Y212</f>
        <v>#REF!</v>
      </c>
      <c r="AE212" s="176" t="e">
        <f t="shared" si="37"/>
        <v>#REF!</v>
      </c>
      <c r="AF212" s="170" t="e">
        <f>+VLOOKUP(CONCATENATE(TEXT(W212,"yyyy"),"-",TEXT(W212,"mm")),#REF!,2,0)</f>
        <v>#REF!</v>
      </c>
      <c r="AG212" s="177" t="e">
        <f>+(AC212*(1+'INFLAC PROYECTADA'!$B$8)^(AE212))/((1+DEMANDADO!AF212)^(AE212))</f>
        <v>#REF!</v>
      </c>
      <c r="AH212" s="169">
        <f>(0.2*VLOOKUP(D212,'%.'!$A$1:$B$4,2,FALSE))+(0.35*VLOOKUP(E212,'%.'!$A$1:$B$4,2,FALSE))+(0.1*VLOOKUP(F212,'%.'!$A$1:$B$4,2,FALSE))+(0.35*VLOOKUP(G212,'%.'!$A$1:$B$4,2,FALSE))</f>
        <v>0.2525</v>
      </c>
      <c r="AI212" s="128" t="str">
        <f t="shared" si="38"/>
        <v>MEDIA</v>
      </c>
      <c r="AJ212" s="128" t="str">
        <f t="shared" si="39"/>
        <v>Cuentas de Orden</v>
      </c>
      <c r="AK212" s="178" t="e">
        <f t="shared" si="40"/>
        <v>#REF!</v>
      </c>
    </row>
    <row r="213" spans="1:37" ht="30" customHeight="1" x14ac:dyDescent="0.25">
      <c r="A213" s="115">
        <v>212</v>
      </c>
      <c r="B213" s="68" t="s">
        <v>729</v>
      </c>
      <c r="C213" s="123" t="s">
        <v>704</v>
      </c>
      <c r="D213" s="68" t="s">
        <v>1</v>
      </c>
      <c r="E213" s="100" t="s">
        <v>48</v>
      </c>
      <c r="F213" s="68" t="s">
        <v>48</v>
      </c>
      <c r="G213" s="121" t="s">
        <v>1</v>
      </c>
      <c r="H213" s="169">
        <f t="shared" si="31"/>
        <v>0.2525</v>
      </c>
      <c r="I213" s="170" t="str">
        <f t="shared" si="32"/>
        <v>MEDIA</v>
      </c>
      <c r="J213" s="292">
        <v>46395854</v>
      </c>
      <c r="K213" s="197">
        <v>0</v>
      </c>
      <c r="L213" s="68" t="s">
        <v>129</v>
      </c>
      <c r="M213" s="188">
        <v>0</v>
      </c>
      <c r="N213" s="86" t="s">
        <v>731</v>
      </c>
      <c r="O213" s="199">
        <v>0</v>
      </c>
      <c r="P213" s="86" t="s">
        <v>791</v>
      </c>
      <c r="Q213" s="86" t="s">
        <v>155</v>
      </c>
      <c r="R213" s="86" t="s">
        <v>734</v>
      </c>
      <c r="S213" s="79">
        <v>41586</v>
      </c>
      <c r="T213" s="92">
        <v>90189</v>
      </c>
      <c r="U213" s="68" t="s">
        <v>171</v>
      </c>
      <c r="V213" s="68"/>
      <c r="W213" s="171">
        <v>44074</v>
      </c>
      <c r="X213" s="172" t="e">
        <f>+CONCATENATE(TEXT(#REF!,"yyyy"),"-",TEXT(#REF!,"mm"))</f>
        <v>#REF!</v>
      </c>
      <c r="Y213" s="173" t="str">
        <f t="shared" si="35"/>
        <v>34</v>
      </c>
      <c r="Z213" s="172" t="str">
        <f t="shared" si="36"/>
        <v>2020-07</v>
      </c>
      <c r="AA213" s="170" t="e">
        <f>+VLOOKUP(Z213,#REF!,2,FALSE)/VLOOKUP(X213,#REF!,2,FALSE)</f>
        <v>#REF!</v>
      </c>
      <c r="AB213" s="174" t="e">
        <f t="shared" si="33"/>
        <v>#REF!</v>
      </c>
      <c r="AC213" s="174" t="e">
        <f t="shared" si="34"/>
        <v>#REF!</v>
      </c>
      <c r="AD213" s="175" t="e">
        <f>+#REF!+365*Y213</f>
        <v>#REF!</v>
      </c>
      <c r="AE213" s="176" t="e">
        <f t="shared" si="37"/>
        <v>#REF!</v>
      </c>
      <c r="AF213" s="170" t="e">
        <f>+VLOOKUP(CONCATENATE(TEXT(W213,"yyyy"),"-",TEXT(W213,"mm")),#REF!,2,0)</f>
        <v>#REF!</v>
      </c>
      <c r="AG213" s="177" t="e">
        <f>+(AC213*(1+'INFLAC PROYECTADA'!$B$8)^(AE213))/((1+DEMANDADO!AF213)^(AE213))</f>
        <v>#REF!</v>
      </c>
      <c r="AH213" s="169">
        <f>(0.2*VLOOKUP(D213,'%.'!$A$1:$B$4,2,FALSE))+(0.35*VLOOKUP(E213,'%.'!$A$1:$B$4,2,FALSE))+(0.1*VLOOKUP(F213,'%.'!$A$1:$B$4,2,FALSE))+(0.35*VLOOKUP(G213,'%.'!$A$1:$B$4,2,FALSE))</f>
        <v>0.2525</v>
      </c>
      <c r="AI213" s="128" t="str">
        <f t="shared" si="38"/>
        <v>MEDIA</v>
      </c>
      <c r="AJ213" s="128" t="str">
        <f t="shared" si="39"/>
        <v>Cuentas de Orden</v>
      </c>
      <c r="AK213" s="178" t="e">
        <f t="shared" si="40"/>
        <v>#REF!</v>
      </c>
    </row>
    <row r="214" spans="1:37" ht="30" customHeight="1" x14ac:dyDescent="0.25">
      <c r="A214" s="115">
        <v>213</v>
      </c>
      <c r="B214" s="79" t="s">
        <v>705</v>
      </c>
      <c r="C214" s="85" t="s">
        <v>706</v>
      </c>
      <c r="D214" s="68" t="s">
        <v>1</v>
      </c>
      <c r="E214" s="68" t="s">
        <v>1</v>
      </c>
      <c r="F214" s="68" t="s">
        <v>1</v>
      </c>
      <c r="G214" s="121" t="s">
        <v>1</v>
      </c>
      <c r="H214" s="169">
        <f t="shared" si="31"/>
        <v>0.05</v>
      </c>
      <c r="I214" s="170" t="str">
        <f t="shared" si="32"/>
        <v>REMOTA</v>
      </c>
      <c r="J214" s="292">
        <v>43262100</v>
      </c>
      <c r="K214" s="197">
        <v>0</v>
      </c>
      <c r="L214" s="68" t="s">
        <v>129</v>
      </c>
      <c r="M214" s="188">
        <v>0</v>
      </c>
      <c r="N214" s="86" t="s">
        <v>731</v>
      </c>
      <c r="O214" s="199">
        <v>0</v>
      </c>
      <c r="P214" s="86" t="s">
        <v>781</v>
      </c>
      <c r="Q214" s="86" t="s">
        <v>155</v>
      </c>
      <c r="R214" s="86" t="s">
        <v>734</v>
      </c>
      <c r="S214" s="79">
        <v>41586</v>
      </c>
      <c r="T214" s="92">
        <v>90189</v>
      </c>
      <c r="U214" s="68" t="s">
        <v>171</v>
      </c>
      <c r="V214" s="68"/>
      <c r="W214" s="171">
        <v>44074</v>
      </c>
      <c r="X214" s="172" t="e">
        <f>+CONCATENATE(TEXT(#REF!,"yyyy"),"-",TEXT(#REF!,"mm"))</f>
        <v>#REF!</v>
      </c>
      <c r="Y214" s="173" t="str">
        <f t="shared" si="35"/>
        <v>4</v>
      </c>
      <c r="Z214" s="172" t="str">
        <f t="shared" si="36"/>
        <v>2020-07</v>
      </c>
      <c r="AA214" s="170" t="e">
        <f>+VLOOKUP(Z214,#REF!,2,FALSE)/VLOOKUP(X214,#REF!,2,FALSE)</f>
        <v>#REF!</v>
      </c>
      <c r="AB214" s="174" t="e">
        <f t="shared" si="33"/>
        <v>#REF!</v>
      </c>
      <c r="AC214" s="174" t="e">
        <f t="shared" si="34"/>
        <v>#REF!</v>
      </c>
      <c r="AD214" s="175" t="e">
        <f>+#REF!+365*Y214</f>
        <v>#REF!</v>
      </c>
      <c r="AE214" s="176" t="e">
        <f t="shared" si="37"/>
        <v>#REF!</v>
      </c>
      <c r="AF214" s="170" t="e">
        <f>+VLOOKUP(CONCATENATE(TEXT(W214,"yyyy"),"-",TEXT(W214,"mm")),#REF!,2,0)</f>
        <v>#REF!</v>
      </c>
      <c r="AG214" s="177" t="e">
        <f>+(AC214*(1+'INFLAC PROYECTADA'!$B$8)^(AE214))/((1+DEMANDADO!AF214)^(AE214))</f>
        <v>#REF!</v>
      </c>
      <c r="AH214" s="169">
        <f>(0.2*VLOOKUP(D214,'%.'!$A$1:$B$4,2,FALSE))+(0.35*VLOOKUP(E214,'%.'!$A$1:$B$4,2,FALSE))+(0.1*VLOOKUP(F214,'%.'!$A$1:$B$4,2,FALSE))+(0.35*VLOOKUP(G214,'%.'!$A$1:$B$4,2,FALSE))</f>
        <v>0.05</v>
      </c>
      <c r="AI214" s="128" t="str">
        <f t="shared" si="38"/>
        <v>REMOTA</v>
      </c>
      <c r="AJ214" s="128" t="str">
        <f t="shared" si="39"/>
        <v>No se registra</v>
      </c>
      <c r="AK214" s="178">
        <f t="shared" si="40"/>
        <v>0</v>
      </c>
    </row>
    <row r="215" spans="1:37" ht="30" customHeight="1" x14ac:dyDescent="0.25">
      <c r="A215" s="115">
        <v>214</v>
      </c>
      <c r="B215" s="68" t="s">
        <v>730</v>
      </c>
      <c r="C215" s="123" t="s">
        <v>707</v>
      </c>
      <c r="D215" s="68" t="s">
        <v>1</v>
      </c>
      <c r="E215" s="100" t="s">
        <v>48</v>
      </c>
      <c r="F215" s="68" t="s">
        <v>48</v>
      </c>
      <c r="G215" s="121" t="s">
        <v>1</v>
      </c>
      <c r="H215" s="169">
        <f t="shared" si="31"/>
        <v>0.2525</v>
      </c>
      <c r="I215" s="170" t="str">
        <f t="shared" si="32"/>
        <v>MEDIA</v>
      </c>
      <c r="J215" s="292">
        <v>60558046</v>
      </c>
      <c r="K215" s="197">
        <v>0</v>
      </c>
      <c r="L215" s="68" t="s">
        <v>131</v>
      </c>
      <c r="M215" s="188">
        <v>0</v>
      </c>
      <c r="N215" s="86" t="s">
        <v>731</v>
      </c>
      <c r="O215" s="199">
        <v>0</v>
      </c>
      <c r="P215" s="86" t="s">
        <v>792</v>
      </c>
      <c r="Q215" s="86" t="s">
        <v>155</v>
      </c>
      <c r="R215" s="86" t="s">
        <v>734</v>
      </c>
      <c r="S215" s="79">
        <v>41586</v>
      </c>
      <c r="T215" s="92">
        <v>90189</v>
      </c>
      <c r="U215" s="68" t="s">
        <v>171</v>
      </c>
      <c r="V215" s="68"/>
      <c r="W215" s="171">
        <v>44074</v>
      </c>
      <c r="X215" s="172" t="e">
        <f>+CONCATENATE(TEXT(#REF!,"yyyy"),"-",TEXT(#REF!,"mm"))</f>
        <v>#REF!</v>
      </c>
      <c r="Y215" s="173" t="str">
        <f t="shared" si="35"/>
        <v>3</v>
      </c>
      <c r="Z215" s="172" t="str">
        <f t="shared" si="36"/>
        <v>2020-07</v>
      </c>
      <c r="AA215" s="170" t="e">
        <f>+VLOOKUP(Z215,#REF!,2,FALSE)/VLOOKUP(X215,#REF!,2,FALSE)</f>
        <v>#REF!</v>
      </c>
      <c r="AB215" s="174" t="e">
        <f t="shared" si="33"/>
        <v>#REF!</v>
      </c>
      <c r="AC215" s="174" t="e">
        <f t="shared" si="34"/>
        <v>#REF!</v>
      </c>
      <c r="AD215" s="175" t="e">
        <f>+#REF!+365*Y215</f>
        <v>#REF!</v>
      </c>
      <c r="AE215" s="176" t="e">
        <f t="shared" si="37"/>
        <v>#REF!</v>
      </c>
      <c r="AF215" s="170" t="e">
        <f>+VLOOKUP(CONCATENATE(TEXT(W215,"yyyy"),"-",TEXT(W215,"mm")),#REF!,2,0)</f>
        <v>#REF!</v>
      </c>
      <c r="AG215" s="177" t="e">
        <f>+(AC215*(1+'INFLAC PROYECTADA'!$B$8)^(AE215))/((1+DEMANDADO!AF215)^(AE215))</f>
        <v>#REF!</v>
      </c>
      <c r="AH215" s="169">
        <f>(0.2*VLOOKUP(D215,'%.'!$A$1:$B$4,2,FALSE))+(0.35*VLOOKUP(E215,'%.'!$A$1:$B$4,2,FALSE))+(0.1*VLOOKUP(F215,'%.'!$A$1:$B$4,2,FALSE))+(0.35*VLOOKUP(G215,'%.'!$A$1:$B$4,2,FALSE))</f>
        <v>0.2525</v>
      </c>
      <c r="AI215" s="128" t="str">
        <f t="shared" si="38"/>
        <v>MEDIA</v>
      </c>
      <c r="AJ215" s="128" t="str">
        <f t="shared" si="39"/>
        <v>Cuentas de Orden</v>
      </c>
      <c r="AK215" s="178" t="e">
        <f t="shared" si="40"/>
        <v>#REF!</v>
      </c>
    </row>
    <row r="216" spans="1:37" ht="30" customHeight="1" x14ac:dyDescent="0.25">
      <c r="A216" s="115">
        <v>215</v>
      </c>
      <c r="B216" s="79" t="s">
        <v>708</v>
      </c>
      <c r="C216" s="85" t="s">
        <v>709</v>
      </c>
      <c r="D216" s="68" t="s">
        <v>1</v>
      </c>
      <c r="E216" s="100" t="s">
        <v>48</v>
      </c>
      <c r="F216" s="68" t="s">
        <v>48</v>
      </c>
      <c r="G216" s="121" t="s">
        <v>1</v>
      </c>
      <c r="H216" s="169">
        <f t="shared" si="31"/>
        <v>0.2525</v>
      </c>
      <c r="I216" s="170" t="str">
        <f t="shared" si="32"/>
        <v>MEDIA</v>
      </c>
      <c r="J216" s="292">
        <v>62128115</v>
      </c>
      <c r="K216" s="197">
        <v>0</v>
      </c>
      <c r="L216" s="68" t="s">
        <v>129</v>
      </c>
      <c r="M216" s="188">
        <v>0</v>
      </c>
      <c r="N216" s="86" t="s">
        <v>731</v>
      </c>
      <c r="O216" s="199">
        <v>0</v>
      </c>
      <c r="P216" s="86" t="s">
        <v>792</v>
      </c>
      <c r="Q216" s="86" t="s">
        <v>155</v>
      </c>
      <c r="R216" s="86" t="s">
        <v>734</v>
      </c>
      <c r="S216" s="79">
        <v>41586</v>
      </c>
      <c r="T216" s="92">
        <v>90189</v>
      </c>
      <c r="U216" s="68" t="s">
        <v>171</v>
      </c>
      <c r="V216" s="68"/>
      <c r="W216" s="171">
        <v>44074</v>
      </c>
      <c r="X216" s="172" t="e">
        <f>+CONCATENATE(TEXT(#REF!,"yyyy"),"-",TEXT(#REF!,"mm"))</f>
        <v>#REF!</v>
      </c>
      <c r="Y216" s="173" t="str">
        <f t="shared" si="35"/>
        <v>3</v>
      </c>
      <c r="Z216" s="172" t="str">
        <f t="shared" si="36"/>
        <v>2020-07</v>
      </c>
      <c r="AA216" s="170" t="e">
        <f>+VLOOKUP(Z216,#REF!,2,FALSE)/VLOOKUP(X216,#REF!,2,FALSE)</f>
        <v>#REF!</v>
      </c>
      <c r="AB216" s="174" t="e">
        <f t="shared" si="33"/>
        <v>#REF!</v>
      </c>
      <c r="AC216" s="174" t="e">
        <f t="shared" si="34"/>
        <v>#REF!</v>
      </c>
      <c r="AD216" s="175" t="e">
        <f>+#REF!+365*Y216</f>
        <v>#REF!</v>
      </c>
      <c r="AE216" s="176" t="e">
        <f t="shared" si="37"/>
        <v>#REF!</v>
      </c>
      <c r="AF216" s="170" t="e">
        <f>+VLOOKUP(CONCATENATE(TEXT(W216,"yyyy"),"-",TEXT(W216,"mm")),#REF!,2,0)</f>
        <v>#REF!</v>
      </c>
      <c r="AG216" s="177" t="e">
        <f>+(AC216*(1+'INFLAC PROYECTADA'!$B$8)^(AE216))/((1+DEMANDADO!AF216)^(AE216))</f>
        <v>#REF!</v>
      </c>
      <c r="AH216" s="169">
        <f>(0.2*VLOOKUP(D216,'%.'!$A$1:$B$4,2,FALSE))+(0.35*VLOOKUP(E216,'%.'!$A$1:$B$4,2,FALSE))+(0.1*VLOOKUP(F216,'%.'!$A$1:$B$4,2,FALSE))+(0.35*VLOOKUP(G216,'%.'!$A$1:$B$4,2,FALSE))</f>
        <v>0.2525</v>
      </c>
      <c r="AI216" s="128" t="str">
        <f t="shared" si="38"/>
        <v>MEDIA</v>
      </c>
      <c r="AJ216" s="128" t="str">
        <f t="shared" si="39"/>
        <v>Cuentas de Orden</v>
      </c>
      <c r="AK216" s="178" t="e">
        <f t="shared" si="40"/>
        <v>#REF!</v>
      </c>
    </row>
    <row r="217" spans="1:37" ht="30" customHeight="1" x14ac:dyDescent="0.25">
      <c r="A217" s="115">
        <v>216</v>
      </c>
      <c r="B217" s="79" t="s">
        <v>710</v>
      </c>
      <c r="C217" s="85" t="s">
        <v>711</v>
      </c>
      <c r="D217" s="68" t="s">
        <v>1</v>
      </c>
      <c r="E217" s="68" t="s">
        <v>1</v>
      </c>
      <c r="F217" s="68" t="s">
        <v>48</v>
      </c>
      <c r="G217" s="121" t="s">
        <v>1</v>
      </c>
      <c r="H217" s="169">
        <f t="shared" si="31"/>
        <v>9.5000000000000001E-2</v>
      </c>
      <c r="I217" s="170" t="str">
        <f t="shared" si="32"/>
        <v>REMOTA</v>
      </c>
      <c r="J217" s="292">
        <v>0</v>
      </c>
      <c r="K217" s="197">
        <v>0</v>
      </c>
      <c r="L217" s="68" t="s">
        <v>129</v>
      </c>
      <c r="M217" s="188">
        <v>0</v>
      </c>
      <c r="N217" s="86" t="s">
        <v>731</v>
      </c>
      <c r="O217" s="199">
        <v>0</v>
      </c>
      <c r="P217" s="86" t="s">
        <v>792</v>
      </c>
      <c r="Q217" s="86" t="s">
        <v>155</v>
      </c>
      <c r="R217" s="86" t="s">
        <v>734</v>
      </c>
      <c r="S217" s="79">
        <v>41586</v>
      </c>
      <c r="T217" s="92">
        <v>90189</v>
      </c>
      <c r="U217" s="68" t="s">
        <v>178</v>
      </c>
      <c r="V217" s="68" t="s">
        <v>797</v>
      </c>
      <c r="W217" s="171">
        <v>44074</v>
      </c>
      <c r="X217" s="172" t="e">
        <f>+CONCATENATE(TEXT(#REF!,"yyyy"),"-",TEXT(#REF!,"mm"))</f>
        <v>#REF!</v>
      </c>
      <c r="Y217" s="173" t="str">
        <f t="shared" si="35"/>
        <v>3</v>
      </c>
      <c r="Z217" s="172" t="str">
        <f t="shared" si="36"/>
        <v>2020-07</v>
      </c>
      <c r="AA217" s="170" t="e">
        <f>+VLOOKUP(Z217,#REF!,2,FALSE)/VLOOKUP(X217,#REF!,2,FALSE)</f>
        <v>#REF!</v>
      </c>
      <c r="AB217" s="174" t="e">
        <f t="shared" si="33"/>
        <v>#REF!</v>
      </c>
      <c r="AC217" s="174" t="e">
        <f t="shared" si="34"/>
        <v>#REF!</v>
      </c>
      <c r="AD217" s="175" t="e">
        <f>+#REF!+365*Y217</f>
        <v>#REF!</v>
      </c>
      <c r="AE217" s="176" t="e">
        <f t="shared" si="37"/>
        <v>#REF!</v>
      </c>
      <c r="AF217" s="170" t="e">
        <f>+VLOOKUP(CONCATENATE(TEXT(W217,"yyyy"),"-",TEXT(W217,"mm")),#REF!,2,0)</f>
        <v>#REF!</v>
      </c>
      <c r="AG217" s="177" t="e">
        <f>+(AC217*(1+'INFLAC PROYECTADA'!$B$8)^(AE217))/((1+DEMANDADO!AF217)^(AE217))</f>
        <v>#REF!</v>
      </c>
      <c r="AH217" s="169">
        <f>(0.2*VLOOKUP(D217,'%.'!$A$1:$B$4,2,FALSE))+(0.35*VLOOKUP(E217,'%.'!$A$1:$B$4,2,FALSE))+(0.1*VLOOKUP(F217,'%.'!$A$1:$B$4,2,FALSE))+(0.35*VLOOKUP(G217,'%.'!$A$1:$B$4,2,FALSE))</f>
        <v>9.5000000000000001E-2</v>
      </c>
      <c r="AI217" s="128" t="str">
        <f t="shared" si="38"/>
        <v>REMOTA</v>
      </c>
      <c r="AJ217" s="128" t="str">
        <f t="shared" si="39"/>
        <v>No se registra</v>
      </c>
      <c r="AK217" s="178">
        <f t="shared" si="40"/>
        <v>0</v>
      </c>
    </row>
    <row r="218" spans="1:37" ht="30" customHeight="1" x14ac:dyDescent="0.25">
      <c r="A218" s="115">
        <v>217</v>
      </c>
      <c r="B218" s="79" t="s">
        <v>611</v>
      </c>
      <c r="C218" s="85" t="s">
        <v>712</v>
      </c>
      <c r="D218" s="68" t="s">
        <v>1</v>
      </c>
      <c r="E218" s="68" t="s">
        <v>1</v>
      </c>
      <c r="F218" s="68" t="s">
        <v>48</v>
      </c>
      <c r="G218" s="121" t="s">
        <v>1</v>
      </c>
      <c r="H218" s="169">
        <f t="shared" si="31"/>
        <v>9.5000000000000001E-2</v>
      </c>
      <c r="I218" s="170" t="str">
        <f t="shared" si="32"/>
        <v>REMOTA</v>
      </c>
      <c r="J218" s="292">
        <v>35843695</v>
      </c>
      <c r="K218" s="197">
        <v>0</v>
      </c>
      <c r="L218" s="68" t="s">
        <v>129</v>
      </c>
      <c r="M218" s="188">
        <v>0</v>
      </c>
      <c r="N218" s="86" t="s">
        <v>731</v>
      </c>
      <c r="O218" s="199">
        <v>0</v>
      </c>
      <c r="P218" s="86" t="s">
        <v>25</v>
      </c>
      <c r="Q218" s="86" t="s">
        <v>155</v>
      </c>
      <c r="R218" s="86" t="s">
        <v>734</v>
      </c>
      <c r="S218" s="79">
        <v>41586</v>
      </c>
      <c r="T218" s="92">
        <v>90189</v>
      </c>
      <c r="U218" s="100" t="s">
        <v>76</v>
      </c>
      <c r="V218" s="68" t="s">
        <v>767</v>
      </c>
      <c r="W218" s="171">
        <v>44074</v>
      </c>
      <c r="X218" s="172" t="e">
        <f>+CONCATENATE(TEXT(#REF!,"yyyy"),"-",TEXT(#REF!,"mm"))</f>
        <v>#REF!</v>
      </c>
      <c r="Y218" s="173" t="str">
        <f t="shared" si="35"/>
        <v>5</v>
      </c>
      <c r="Z218" s="172" t="str">
        <f t="shared" si="36"/>
        <v>2020-07</v>
      </c>
      <c r="AA218" s="170" t="e">
        <f>+VLOOKUP(Z218,#REF!,2,FALSE)/VLOOKUP(X218,#REF!,2,FALSE)</f>
        <v>#REF!</v>
      </c>
      <c r="AB218" s="174" t="e">
        <f t="shared" si="33"/>
        <v>#REF!</v>
      </c>
      <c r="AC218" s="174" t="e">
        <f t="shared" si="34"/>
        <v>#REF!</v>
      </c>
      <c r="AD218" s="175" t="e">
        <f>+#REF!+365*Y218</f>
        <v>#REF!</v>
      </c>
      <c r="AE218" s="176" t="e">
        <f t="shared" si="37"/>
        <v>#REF!</v>
      </c>
      <c r="AF218" s="170" t="e">
        <f>+VLOOKUP(CONCATENATE(TEXT(W218,"yyyy"),"-",TEXT(W218,"mm")),#REF!,2,0)</f>
        <v>#REF!</v>
      </c>
      <c r="AG218" s="177" t="e">
        <f>+(AC218*(1+'INFLAC PROYECTADA'!$B$8)^(AE218))/((1+DEMANDADO!AF218)^(AE218))</f>
        <v>#REF!</v>
      </c>
      <c r="AH218" s="169">
        <f>(0.2*VLOOKUP(D218,'%.'!$A$1:$B$4,2,FALSE))+(0.35*VLOOKUP(E218,'%.'!$A$1:$B$4,2,FALSE))+(0.1*VLOOKUP(F218,'%.'!$A$1:$B$4,2,FALSE))+(0.35*VLOOKUP(G218,'%.'!$A$1:$B$4,2,FALSE))</f>
        <v>9.5000000000000001E-2</v>
      </c>
      <c r="AI218" s="128" t="str">
        <f t="shared" si="38"/>
        <v>REMOTA</v>
      </c>
      <c r="AJ218" s="128" t="str">
        <f t="shared" si="39"/>
        <v>No se registra</v>
      </c>
      <c r="AK218" s="178">
        <f t="shared" si="40"/>
        <v>0</v>
      </c>
    </row>
    <row r="219" spans="1:37" ht="30" customHeight="1" x14ac:dyDescent="0.25">
      <c r="A219" s="115">
        <v>218</v>
      </c>
      <c r="B219" s="79" t="s">
        <v>688</v>
      </c>
      <c r="C219" s="85" t="s">
        <v>713</v>
      </c>
      <c r="D219" s="68" t="s">
        <v>1</v>
      </c>
      <c r="E219" s="68" t="s">
        <v>1</v>
      </c>
      <c r="F219" s="68" t="s">
        <v>48</v>
      </c>
      <c r="G219" s="121" t="s">
        <v>1</v>
      </c>
      <c r="H219" s="169">
        <f t="shared" si="31"/>
        <v>9.5000000000000001E-2</v>
      </c>
      <c r="I219" s="170" t="str">
        <f t="shared" si="32"/>
        <v>REMOTA</v>
      </c>
      <c r="J219" s="292">
        <v>24567241</v>
      </c>
      <c r="K219" s="197">
        <v>0</v>
      </c>
      <c r="L219" s="68" t="s">
        <v>129</v>
      </c>
      <c r="M219" s="188">
        <v>0</v>
      </c>
      <c r="N219" s="86" t="s">
        <v>731</v>
      </c>
      <c r="O219" s="199">
        <v>0</v>
      </c>
      <c r="P219" s="86" t="s">
        <v>781</v>
      </c>
      <c r="Q219" s="86" t="s">
        <v>155</v>
      </c>
      <c r="R219" s="86" t="s">
        <v>734</v>
      </c>
      <c r="S219" s="79">
        <v>41586</v>
      </c>
      <c r="T219" s="92">
        <v>90189</v>
      </c>
      <c r="U219" s="100" t="s">
        <v>76</v>
      </c>
      <c r="V219" s="68"/>
      <c r="W219" s="171">
        <v>44074</v>
      </c>
      <c r="X219" s="172" t="e">
        <f>+CONCATENATE(TEXT(#REF!,"yyyy"),"-",TEXT(#REF!,"mm"))</f>
        <v>#REF!</v>
      </c>
      <c r="Y219" s="173" t="str">
        <f t="shared" si="35"/>
        <v>4</v>
      </c>
      <c r="Z219" s="172" t="str">
        <f t="shared" si="36"/>
        <v>2020-07</v>
      </c>
      <c r="AA219" s="170" t="e">
        <f>+VLOOKUP(Z219,#REF!,2,FALSE)/VLOOKUP(X219,#REF!,2,FALSE)</f>
        <v>#REF!</v>
      </c>
      <c r="AB219" s="174" t="e">
        <f t="shared" si="33"/>
        <v>#REF!</v>
      </c>
      <c r="AC219" s="174" t="e">
        <f t="shared" si="34"/>
        <v>#REF!</v>
      </c>
      <c r="AD219" s="175" t="e">
        <f>+#REF!+365*Y219</f>
        <v>#REF!</v>
      </c>
      <c r="AE219" s="176" t="e">
        <f t="shared" si="37"/>
        <v>#REF!</v>
      </c>
      <c r="AF219" s="170" t="e">
        <f>+VLOOKUP(CONCATENATE(TEXT(W219,"yyyy"),"-",TEXT(W219,"mm")),#REF!,2,0)</f>
        <v>#REF!</v>
      </c>
      <c r="AG219" s="177" t="e">
        <f>+(AC219*(1+'INFLAC PROYECTADA'!$B$8)^(AE219))/((1+DEMANDADO!AF219)^(AE219))</f>
        <v>#REF!</v>
      </c>
      <c r="AH219" s="169">
        <f>(0.2*VLOOKUP(D219,'%.'!$A$1:$B$4,2,FALSE))+(0.35*VLOOKUP(E219,'%.'!$A$1:$B$4,2,FALSE))+(0.1*VLOOKUP(F219,'%.'!$A$1:$B$4,2,FALSE))+(0.35*VLOOKUP(G219,'%.'!$A$1:$B$4,2,FALSE))</f>
        <v>9.5000000000000001E-2</v>
      </c>
      <c r="AI219" s="128" t="str">
        <f t="shared" si="38"/>
        <v>REMOTA</v>
      </c>
      <c r="AJ219" s="128" t="str">
        <f t="shared" si="39"/>
        <v>No se registra</v>
      </c>
      <c r="AK219" s="178">
        <f t="shared" si="40"/>
        <v>0</v>
      </c>
    </row>
    <row r="220" spans="1:37" ht="30" customHeight="1" x14ac:dyDescent="0.25">
      <c r="A220" s="115">
        <v>219</v>
      </c>
      <c r="B220" s="79" t="s">
        <v>656</v>
      </c>
      <c r="C220" s="85" t="s">
        <v>714</v>
      </c>
      <c r="D220" s="68" t="s">
        <v>1</v>
      </c>
      <c r="E220" s="68" t="s">
        <v>48</v>
      </c>
      <c r="F220" s="68" t="s">
        <v>1</v>
      </c>
      <c r="G220" s="121" t="s">
        <v>48</v>
      </c>
      <c r="H220" s="169">
        <f t="shared" si="31"/>
        <v>0.36499999999999999</v>
      </c>
      <c r="I220" s="170" t="str">
        <f t="shared" si="32"/>
        <v>MEDIA</v>
      </c>
      <c r="J220" s="292">
        <v>1399198863</v>
      </c>
      <c r="K220" s="197">
        <v>0.8</v>
      </c>
      <c r="L220" s="68" t="s">
        <v>129</v>
      </c>
      <c r="M220" s="188">
        <v>0</v>
      </c>
      <c r="N220" s="86" t="s">
        <v>731</v>
      </c>
      <c r="O220" s="199">
        <v>0</v>
      </c>
      <c r="P220" s="86" t="s">
        <v>783</v>
      </c>
      <c r="Q220" s="86" t="s">
        <v>155</v>
      </c>
      <c r="R220" s="86" t="s">
        <v>734</v>
      </c>
      <c r="S220" s="79">
        <v>41586</v>
      </c>
      <c r="T220" s="92">
        <v>90189</v>
      </c>
      <c r="U220" s="68" t="s">
        <v>21</v>
      </c>
      <c r="V220" s="68"/>
      <c r="W220" s="171">
        <v>44074</v>
      </c>
      <c r="X220" s="172" t="e">
        <f>+CONCATENATE(TEXT(#REF!,"yyyy"),"-",TEXT(#REF!,"mm"))</f>
        <v>#REF!</v>
      </c>
      <c r="Y220" s="173" t="str">
        <f t="shared" si="35"/>
        <v>5</v>
      </c>
      <c r="Z220" s="172" t="str">
        <f t="shared" si="36"/>
        <v>2020-07</v>
      </c>
      <c r="AA220" s="170" t="e">
        <f>+VLOOKUP(Z220,#REF!,2,FALSE)/VLOOKUP(X220,#REF!,2,FALSE)</f>
        <v>#REF!</v>
      </c>
      <c r="AB220" s="174" t="e">
        <f t="shared" si="33"/>
        <v>#REF!</v>
      </c>
      <c r="AC220" s="174" t="e">
        <f t="shared" si="34"/>
        <v>#REF!</v>
      </c>
      <c r="AD220" s="175" t="e">
        <f>+#REF!+365*Y220</f>
        <v>#REF!</v>
      </c>
      <c r="AE220" s="176" t="e">
        <f t="shared" si="37"/>
        <v>#REF!</v>
      </c>
      <c r="AF220" s="170" t="e">
        <f>+VLOOKUP(CONCATENATE(TEXT(W220,"yyyy"),"-",TEXT(W220,"mm")),#REF!,2,0)</f>
        <v>#REF!</v>
      </c>
      <c r="AG220" s="177" t="e">
        <f>+(AC220*(1+'INFLAC PROYECTADA'!$B$8)^(AE220))/((1+DEMANDADO!AF220)^(AE220))</f>
        <v>#REF!</v>
      </c>
      <c r="AH220" s="169">
        <f>(0.2*VLOOKUP(D220,'%.'!$A$1:$B$4,2,FALSE))+(0.35*VLOOKUP(E220,'%.'!$A$1:$B$4,2,FALSE))+(0.1*VLOOKUP(F220,'%.'!$A$1:$B$4,2,FALSE))+(0.35*VLOOKUP(G220,'%.'!$A$1:$B$4,2,FALSE))</f>
        <v>0.36499999999999999</v>
      </c>
      <c r="AI220" s="128" t="str">
        <f t="shared" si="38"/>
        <v>MEDIA</v>
      </c>
      <c r="AJ220" s="128" t="str">
        <f t="shared" si="39"/>
        <v>Cuentas de Orden</v>
      </c>
      <c r="AK220" s="178" t="e">
        <f t="shared" si="40"/>
        <v>#REF!</v>
      </c>
    </row>
    <row r="221" spans="1:37" ht="30" customHeight="1" x14ac:dyDescent="0.25">
      <c r="A221" s="115">
        <v>220</v>
      </c>
      <c r="B221" s="79" t="s">
        <v>715</v>
      </c>
      <c r="C221" s="85" t="s">
        <v>716</v>
      </c>
      <c r="D221" s="68" t="s">
        <v>1</v>
      </c>
      <c r="E221" s="68" t="s">
        <v>1</v>
      </c>
      <c r="F221" s="68" t="s">
        <v>48</v>
      </c>
      <c r="G221" s="121" t="s">
        <v>1</v>
      </c>
      <c r="H221" s="169">
        <f t="shared" si="31"/>
        <v>9.5000000000000001E-2</v>
      </c>
      <c r="I221" s="170" t="str">
        <f t="shared" si="32"/>
        <v>REMOTA</v>
      </c>
      <c r="J221" s="292">
        <v>74000000</v>
      </c>
      <c r="K221" s="197">
        <v>0</v>
      </c>
      <c r="L221" s="68" t="s">
        <v>129</v>
      </c>
      <c r="M221" s="188">
        <v>0</v>
      </c>
      <c r="N221" s="86" t="s">
        <v>731</v>
      </c>
      <c r="O221" s="199">
        <v>0</v>
      </c>
      <c r="P221" s="86" t="s">
        <v>793</v>
      </c>
      <c r="Q221" s="86" t="s">
        <v>155</v>
      </c>
      <c r="R221" s="86" t="s">
        <v>734</v>
      </c>
      <c r="S221" s="79">
        <v>41586</v>
      </c>
      <c r="T221" s="92">
        <v>90189</v>
      </c>
      <c r="U221" s="68" t="s">
        <v>171</v>
      </c>
      <c r="V221" s="68"/>
      <c r="W221" s="171">
        <v>44074</v>
      </c>
      <c r="X221" s="172" t="e">
        <f>+CONCATENATE(TEXT(#REF!,"yyyy"),"-",TEXT(#REF!,"mm"))</f>
        <v>#REF!</v>
      </c>
      <c r="Y221" s="173" t="str">
        <f t="shared" si="35"/>
        <v>43</v>
      </c>
      <c r="Z221" s="172" t="str">
        <f t="shared" si="36"/>
        <v>2020-07</v>
      </c>
      <c r="AA221" s="170" t="e">
        <f>+VLOOKUP(Z221,#REF!,2,FALSE)/VLOOKUP(X221,#REF!,2,FALSE)</f>
        <v>#REF!</v>
      </c>
      <c r="AB221" s="174" t="e">
        <f t="shared" si="33"/>
        <v>#REF!</v>
      </c>
      <c r="AC221" s="174" t="e">
        <f t="shared" si="34"/>
        <v>#REF!</v>
      </c>
      <c r="AD221" s="175" t="e">
        <f>+#REF!+365*Y221</f>
        <v>#REF!</v>
      </c>
      <c r="AE221" s="176" t="e">
        <f t="shared" si="37"/>
        <v>#REF!</v>
      </c>
      <c r="AF221" s="170" t="e">
        <f>+VLOOKUP(CONCATENATE(TEXT(W221,"yyyy"),"-",TEXT(W221,"mm")),#REF!,2,0)</f>
        <v>#REF!</v>
      </c>
      <c r="AG221" s="177" t="e">
        <f>+(AC221*(1+'INFLAC PROYECTADA'!$B$8)^(AE221))/((1+DEMANDADO!AF221)^(AE221))</f>
        <v>#REF!</v>
      </c>
      <c r="AH221" s="169">
        <f>(0.2*VLOOKUP(D221,'%.'!$A$1:$B$4,2,FALSE))+(0.35*VLOOKUP(E221,'%.'!$A$1:$B$4,2,FALSE))+(0.1*VLOOKUP(F221,'%.'!$A$1:$B$4,2,FALSE))+(0.35*VLOOKUP(G221,'%.'!$A$1:$B$4,2,FALSE))</f>
        <v>9.5000000000000001E-2</v>
      </c>
      <c r="AI221" s="128" t="str">
        <f t="shared" si="38"/>
        <v>REMOTA</v>
      </c>
      <c r="AJ221" s="128" t="str">
        <f t="shared" si="39"/>
        <v>No se registra</v>
      </c>
      <c r="AK221" s="178">
        <f t="shared" si="40"/>
        <v>0</v>
      </c>
    </row>
    <row r="222" spans="1:37" ht="30" customHeight="1" x14ac:dyDescent="0.25">
      <c r="A222" s="115">
        <v>221</v>
      </c>
      <c r="B222" s="79" t="s">
        <v>710</v>
      </c>
      <c r="C222" s="85" t="s">
        <v>717</v>
      </c>
      <c r="D222" s="68" t="s">
        <v>1</v>
      </c>
      <c r="E222" s="68" t="s">
        <v>1</v>
      </c>
      <c r="F222" s="68" t="s">
        <v>48</v>
      </c>
      <c r="G222" s="121" t="s">
        <v>1</v>
      </c>
      <c r="H222" s="169">
        <f t="shared" si="31"/>
        <v>9.5000000000000001E-2</v>
      </c>
      <c r="I222" s="170" t="str">
        <f t="shared" si="32"/>
        <v>REMOTA</v>
      </c>
      <c r="J222" s="292">
        <v>192600050</v>
      </c>
      <c r="K222" s="197">
        <v>0</v>
      </c>
      <c r="L222" s="68" t="s">
        <v>128</v>
      </c>
      <c r="M222" s="188">
        <v>0</v>
      </c>
      <c r="N222" s="86" t="s">
        <v>731</v>
      </c>
      <c r="O222" s="199">
        <v>0</v>
      </c>
      <c r="P222" s="86" t="s">
        <v>783</v>
      </c>
      <c r="Q222" s="86" t="s">
        <v>155</v>
      </c>
      <c r="R222" s="86" t="s">
        <v>734</v>
      </c>
      <c r="S222" s="79">
        <v>41586</v>
      </c>
      <c r="T222" s="92">
        <v>90189</v>
      </c>
      <c r="U222" s="100" t="s">
        <v>76</v>
      </c>
      <c r="V222" s="68"/>
      <c r="W222" s="171">
        <v>44074</v>
      </c>
      <c r="X222" s="172" t="e">
        <f>+CONCATENATE(TEXT(#REF!,"yyyy"),"-",TEXT(#REF!,"mm"))</f>
        <v>#REF!</v>
      </c>
      <c r="Y222" s="173" t="str">
        <f t="shared" si="35"/>
        <v>5</v>
      </c>
      <c r="Z222" s="172" t="str">
        <f t="shared" si="36"/>
        <v>2020-07</v>
      </c>
      <c r="AA222" s="170" t="e">
        <f>+VLOOKUP(Z222,#REF!,2,FALSE)/VLOOKUP(X222,#REF!,2,FALSE)</f>
        <v>#REF!</v>
      </c>
      <c r="AB222" s="174" t="e">
        <f t="shared" si="33"/>
        <v>#REF!</v>
      </c>
      <c r="AC222" s="174" t="e">
        <f t="shared" si="34"/>
        <v>#REF!</v>
      </c>
      <c r="AD222" s="175" t="e">
        <f>+#REF!+365*Y222</f>
        <v>#REF!</v>
      </c>
      <c r="AE222" s="176" t="e">
        <f t="shared" si="37"/>
        <v>#REF!</v>
      </c>
      <c r="AF222" s="170" t="e">
        <f>+VLOOKUP(CONCATENATE(TEXT(W222,"yyyy"),"-",TEXT(W222,"mm")),#REF!,2,0)</f>
        <v>#REF!</v>
      </c>
      <c r="AG222" s="177" t="e">
        <f>+(AC222*(1+'INFLAC PROYECTADA'!$B$8)^(AE222))/((1+DEMANDADO!AF222)^(AE222))</f>
        <v>#REF!</v>
      </c>
      <c r="AH222" s="169">
        <f>(0.2*VLOOKUP(D222,'%.'!$A$1:$B$4,2,FALSE))+(0.35*VLOOKUP(E222,'%.'!$A$1:$B$4,2,FALSE))+(0.1*VLOOKUP(F222,'%.'!$A$1:$B$4,2,FALSE))+(0.35*VLOOKUP(G222,'%.'!$A$1:$B$4,2,FALSE))</f>
        <v>9.5000000000000001E-2</v>
      </c>
      <c r="AI222" s="128" t="str">
        <f t="shared" si="38"/>
        <v>REMOTA</v>
      </c>
      <c r="AJ222" s="128" t="str">
        <f t="shared" si="39"/>
        <v>No se registra</v>
      </c>
      <c r="AK222" s="178">
        <f t="shared" si="40"/>
        <v>0</v>
      </c>
    </row>
    <row r="223" spans="1:37" ht="30" customHeight="1" x14ac:dyDescent="0.25">
      <c r="A223" s="115">
        <v>222</v>
      </c>
      <c r="B223" s="79" t="s">
        <v>679</v>
      </c>
      <c r="C223" s="85" t="s">
        <v>718</v>
      </c>
      <c r="D223" s="68" t="s">
        <v>1</v>
      </c>
      <c r="E223" s="68" t="s">
        <v>1</v>
      </c>
      <c r="F223" s="68" t="s">
        <v>48</v>
      </c>
      <c r="G223" s="121" t="s">
        <v>1</v>
      </c>
      <c r="H223" s="169">
        <f t="shared" si="31"/>
        <v>9.5000000000000001E-2</v>
      </c>
      <c r="I223" s="170" t="str">
        <f t="shared" si="32"/>
        <v>REMOTA</v>
      </c>
      <c r="J223" s="292">
        <v>0</v>
      </c>
      <c r="K223" s="197">
        <v>0</v>
      </c>
      <c r="L223" s="68" t="s">
        <v>128</v>
      </c>
      <c r="M223" s="188">
        <v>0</v>
      </c>
      <c r="N223" s="86" t="s">
        <v>731</v>
      </c>
      <c r="O223" s="199">
        <v>0</v>
      </c>
      <c r="P223" s="86" t="s">
        <v>783</v>
      </c>
      <c r="Q223" s="86" t="s">
        <v>155</v>
      </c>
      <c r="R223" s="86" t="s">
        <v>734</v>
      </c>
      <c r="S223" s="79">
        <v>41586</v>
      </c>
      <c r="T223" s="92">
        <v>90189</v>
      </c>
      <c r="U223" s="100" t="s">
        <v>76</v>
      </c>
      <c r="V223" s="68"/>
      <c r="W223" s="171">
        <v>44074</v>
      </c>
      <c r="X223" s="172" t="e">
        <f>+CONCATENATE(TEXT(#REF!,"yyyy"),"-",TEXT(#REF!,"mm"))</f>
        <v>#REF!</v>
      </c>
      <c r="Y223" s="173" t="str">
        <f t="shared" si="35"/>
        <v>5</v>
      </c>
      <c r="Z223" s="172" t="str">
        <f t="shared" si="36"/>
        <v>2020-07</v>
      </c>
      <c r="AA223" s="170" t="e">
        <f>+VLOOKUP(Z223,#REF!,2,FALSE)/VLOOKUP(X223,#REF!,2,FALSE)</f>
        <v>#REF!</v>
      </c>
      <c r="AB223" s="174" t="e">
        <f t="shared" si="33"/>
        <v>#REF!</v>
      </c>
      <c r="AC223" s="174" t="e">
        <f t="shared" si="34"/>
        <v>#REF!</v>
      </c>
      <c r="AD223" s="175" t="e">
        <f>+#REF!+365*Y223</f>
        <v>#REF!</v>
      </c>
      <c r="AE223" s="176" t="e">
        <f t="shared" si="37"/>
        <v>#REF!</v>
      </c>
      <c r="AF223" s="170" t="e">
        <f>+VLOOKUP(CONCATENATE(TEXT(W223,"yyyy"),"-",TEXT(W223,"mm")),#REF!,2,0)</f>
        <v>#REF!</v>
      </c>
      <c r="AG223" s="177" t="e">
        <f>+(AC223*(1+'INFLAC PROYECTADA'!$B$8)^(AE223))/((1+DEMANDADO!AF223)^(AE223))</f>
        <v>#REF!</v>
      </c>
      <c r="AH223" s="169">
        <f>(0.2*VLOOKUP(D223,'%.'!$A$1:$B$4,2,FALSE))+(0.35*VLOOKUP(E223,'%.'!$A$1:$B$4,2,FALSE))+(0.1*VLOOKUP(F223,'%.'!$A$1:$B$4,2,FALSE))+(0.35*VLOOKUP(G223,'%.'!$A$1:$B$4,2,FALSE))</f>
        <v>9.5000000000000001E-2</v>
      </c>
      <c r="AI223" s="128" t="str">
        <f t="shared" si="38"/>
        <v>REMOTA</v>
      </c>
      <c r="AJ223" s="128" t="str">
        <f t="shared" si="39"/>
        <v>No se registra</v>
      </c>
      <c r="AK223" s="178">
        <f t="shared" si="40"/>
        <v>0</v>
      </c>
    </row>
    <row r="224" spans="1:37" ht="30" customHeight="1" x14ac:dyDescent="0.25">
      <c r="A224" s="115">
        <v>223</v>
      </c>
      <c r="B224" s="100" t="s">
        <v>662</v>
      </c>
      <c r="C224" s="85" t="s">
        <v>719</v>
      </c>
      <c r="D224" s="68" t="s">
        <v>1</v>
      </c>
      <c r="E224" s="68" t="s">
        <v>1</v>
      </c>
      <c r="F224" s="68" t="s">
        <v>48</v>
      </c>
      <c r="G224" s="121" t="s">
        <v>1</v>
      </c>
      <c r="H224" s="169">
        <f t="shared" si="31"/>
        <v>9.5000000000000001E-2</v>
      </c>
      <c r="I224" s="170" t="str">
        <f t="shared" si="32"/>
        <v>REMOTA</v>
      </c>
      <c r="J224" s="292">
        <v>41430800</v>
      </c>
      <c r="K224" s="197">
        <v>0</v>
      </c>
      <c r="L224" s="68" t="s">
        <v>128</v>
      </c>
      <c r="M224" s="188">
        <v>0</v>
      </c>
      <c r="N224" s="86" t="s">
        <v>731</v>
      </c>
      <c r="O224" s="199">
        <v>0</v>
      </c>
      <c r="P224" s="86" t="s">
        <v>783</v>
      </c>
      <c r="Q224" s="86" t="s">
        <v>155</v>
      </c>
      <c r="R224" s="86" t="s">
        <v>734</v>
      </c>
      <c r="S224" s="79">
        <v>41586</v>
      </c>
      <c r="T224" s="92">
        <v>90189</v>
      </c>
      <c r="U224" s="68" t="s">
        <v>171</v>
      </c>
      <c r="V224" s="68"/>
      <c r="W224" s="171">
        <v>44074</v>
      </c>
      <c r="X224" s="172" t="e">
        <f>+CONCATENATE(TEXT(#REF!,"yyyy"),"-",TEXT(#REF!,"mm"))</f>
        <v>#REF!</v>
      </c>
      <c r="Y224" s="173" t="str">
        <f t="shared" si="35"/>
        <v>5</v>
      </c>
      <c r="Z224" s="172" t="str">
        <f t="shared" si="36"/>
        <v>2020-07</v>
      </c>
      <c r="AA224" s="170" t="e">
        <f>+VLOOKUP(Z224,#REF!,2,FALSE)/VLOOKUP(X224,#REF!,2,FALSE)</f>
        <v>#REF!</v>
      </c>
      <c r="AB224" s="174" t="e">
        <f t="shared" si="33"/>
        <v>#REF!</v>
      </c>
      <c r="AC224" s="174" t="e">
        <f t="shared" si="34"/>
        <v>#REF!</v>
      </c>
      <c r="AD224" s="175" t="e">
        <f>+#REF!+365*Y224</f>
        <v>#REF!</v>
      </c>
      <c r="AE224" s="176" t="e">
        <f t="shared" si="37"/>
        <v>#REF!</v>
      </c>
      <c r="AF224" s="170" t="e">
        <f>+VLOOKUP(CONCATENATE(TEXT(W224,"yyyy"),"-",TEXT(W224,"mm")),#REF!,2,0)</f>
        <v>#REF!</v>
      </c>
      <c r="AG224" s="177" t="e">
        <f>+(AC224*(1+'INFLAC PROYECTADA'!$B$8)^(AE224))/((1+DEMANDADO!AF224)^(AE224))</f>
        <v>#REF!</v>
      </c>
      <c r="AH224" s="169">
        <f>(0.2*VLOOKUP(D224,'%.'!$A$1:$B$4,2,FALSE))+(0.35*VLOOKUP(E224,'%.'!$A$1:$B$4,2,FALSE))+(0.1*VLOOKUP(F224,'%.'!$A$1:$B$4,2,FALSE))+(0.35*VLOOKUP(G224,'%.'!$A$1:$B$4,2,FALSE))</f>
        <v>9.5000000000000001E-2</v>
      </c>
      <c r="AI224" s="128" t="str">
        <f t="shared" si="38"/>
        <v>REMOTA</v>
      </c>
      <c r="AJ224" s="128" t="str">
        <f t="shared" si="39"/>
        <v>No se registra</v>
      </c>
      <c r="AK224" s="178">
        <f t="shared" si="40"/>
        <v>0</v>
      </c>
    </row>
    <row r="225" spans="1:37" ht="30" customHeight="1" x14ac:dyDescent="0.25">
      <c r="A225" s="115">
        <v>224</v>
      </c>
      <c r="B225" s="79" t="s">
        <v>720</v>
      </c>
      <c r="C225" s="85" t="s">
        <v>721</v>
      </c>
      <c r="D225" s="68" t="s">
        <v>1</v>
      </c>
      <c r="E225" s="68" t="s">
        <v>1</v>
      </c>
      <c r="F225" s="68" t="s">
        <v>48</v>
      </c>
      <c r="G225" s="121" t="s">
        <v>1</v>
      </c>
      <c r="H225" s="169">
        <f t="shared" si="31"/>
        <v>9.5000000000000001E-2</v>
      </c>
      <c r="I225" s="170" t="str">
        <f t="shared" si="32"/>
        <v>REMOTA</v>
      </c>
      <c r="J225" s="292">
        <v>34077588</v>
      </c>
      <c r="K225" s="197">
        <v>0</v>
      </c>
      <c r="L225" s="68" t="s">
        <v>128</v>
      </c>
      <c r="M225" s="188">
        <v>0</v>
      </c>
      <c r="N225" s="86" t="s">
        <v>731</v>
      </c>
      <c r="O225" s="199">
        <v>0</v>
      </c>
      <c r="P225" s="86" t="s">
        <v>783</v>
      </c>
      <c r="Q225" s="86" t="s">
        <v>155</v>
      </c>
      <c r="R225" s="86" t="s">
        <v>734</v>
      </c>
      <c r="S225" s="79">
        <v>41586</v>
      </c>
      <c r="T225" s="92">
        <v>90189</v>
      </c>
      <c r="U225" s="68" t="s">
        <v>178</v>
      </c>
      <c r="V225" s="68"/>
      <c r="W225" s="171">
        <v>44074</v>
      </c>
      <c r="X225" s="172" t="e">
        <f>+CONCATENATE(TEXT(#REF!,"yyyy"),"-",TEXT(#REF!,"mm"))</f>
        <v>#REF!</v>
      </c>
      <c r="Y225" s="173" t="str">
        <f t="shared" si="35"/>
        <v>5</v>
      </c>
      <c r="Z225" s="172" t="str">
        <f t="shared" si="36"/>
        <v>2020-07</v>
      </c>
      <c r="AA225" s="170" t="e">
        <f>+VLOOKUP(Z225,#REF!,2,FALSE)/VLOOKUP(X225,#REF!,2,FALSE)</f>
        <v>#REF!</v>
      </c>
      <c r="AB225" s="174" t="e">
        <f t="shared" si="33"/>
        <v>#REF!</v>
      </c>
      <c r="AC225" s="174" t="e">
        <f t="shared" si="34"/>
        <v>#REF!</v>
      </c>
      <c r="AD225" s="175" t="e">
        <f>+#REF!+365*Y225</f>
        <v>#REF!</v>
      </c>
      <c r="AE225" s="176" t="e">
        <f t="shared" si="37"/>
        <v>#REF!</v>
      </c>
      <c r="AF225" s="170" t="e">
        <f>+VLOOKUP(CONCATENATE(TEXT(W225,"yyyy"),"-",TEXT(W225,"mm")),#REF!,2,0)</f>
        <v>#REF!</v>
      </c>
      <c r="AG225" s="177" t="e">
        <f>+(AC225*(1+'INFLAC PROYECTADA'!$B$8)^(AE225))/((1+DEMANDADO!AF225)^(AE225))</f>
        <v>#REF!</v>
      </c>
      <c r="AH225" s="169">
        <f>(0.2*VLOOKUP(D225,'%.'!$A$1:$B$4,2,FALSE))+(0.35*VLOOKUP(E225,'%.'!$A$1:$B$4,2,FALSE))+(0.1*VLOOKUP(F225,'%.'!$A$1:$B$4,2,FALSE))+(0.35*VLOOKUP(G225,'%.'!$A$1:$B$4,2,FALSE))</f>
        <v>9.5000000000000001E-2</v>
      </c>
      <c r="AI225" s="128" t="str">
        <f t="shared" si="38"/>
        <v>REMOTA</v>
      </c>
      <c r="AJ225" s="128" t="str">
        <f t="shared" si="39"/>
        <v>No se registra</v>
      </c>
      <c r="AK225" s="178">
        <f t="shared" si="40"/>
        <v>0</v>
      </c>
    </row>
    <row r="226" spans="1:37" ht="30" customHeight="1" x14ac:dyDescent="0.25">
      <c r="A226" s="115">
        <v>225</v>
      </c>
      <c r="B226" s="79" t="s">
        <v>722</v>
      </c>
      <c r="C226" s="85" t="s">
        <v>723</v>
      </c>
      <c r="D226" s="68" t="s">
        <v>1</v>
      </c>
      <c r="E226" s="68" t="s">
        <v>1</v>
      </c>
      <c r="F226" s="68" t="s">
        <v>1</v>
      </c>
      <c r="G226" s="121" t="s">
        <v>1</v>
      </c>
      <c r="H226" s="169">
        <f t="shared" si="31"/>
        <v>0.05</v>
      </c>
      <c r="I226" s="170" t="str">
        <f t="shared" si="32"/>
        <v>REMOTA</v>
      </c>
      <c r="J226" s="292">
        <v>25549806</v>
      </c>
      <c r="K226" s="197">
        <v>0</v>
      </c>
      <c r="L226" s="68" t="s">
        <v>129</v>
      </c>
      <c r="M226" s="188">
        <v>0</v>
      </c>
      <c r="N226" s="86" t="s">
        <v>731</v>
      </c>
      <c r="O226" s="199">
        <v>0</v>
      </c>
      <c r="P226" s="86" t="s">
        <v>783</v>
      </c>
      <c r="Q226" s="86" t="s">
        <v>155</v>
      </c>
      <c r="R226" s="86" t="s">
        <v>734</v>
      </c>
      <c r="S226" s="79">
        <v>41586</v>
      </c>
      <c r="T226" s="92">
        <v>90189</v>
      </c>
      <c r="U226" s="68" t="s">
        <v>171</v>
      </c>
      <c r="V226" s="68"/>
      <c r="W226" s="171">
        <v>44074</v>
      </c>
      <c r="X226" s="172" t="e">
        <f>+CONCATENATE(TEXT(#REF!,"yyyy"),"-",TEXT(#REF!,"mm"))</f>
        <v>#REF!</v>
      </c>
      <c r="Y226" s="173" t="str">
        <f t="shared" si="35"/>
        <v>5</v>
      </c>
      <c r="Z226" s="172" t="str">
        <f t="shared" si="36"/>
        <v>2020-07</v>
      </c>
      <c r="AA226" s="170" t="e">
        <f>+VLOOKUP(Z226,#REF!,2,FALSE)/VLOOKUP(X226,#REF!,2,FALSE)</f>
        <v>#REF!</v>
      </c>
      <c r="AB226" s="174" t="e">
        <f t="shared" si="33"/>
        <v>#REF!</v>
      </c>
      <c r="AC226" s="174" t="e">
        <f t="shared" si="34"/>
        <v>#REF!</v>
      </c>
      <c r="AD226" s="175" t="e">
        <f>+#REF!+365*Y226</f>
        <v>#REF!</v>
      </c>
      <c r="AE226" s="176" t="e">
        <f t="shared" si="37"/>
        <v>#REF!</v>
      </c>
      <c r="AF226" s="170" t="e">
        <f>+VLOOKUP(CONCATENATE(TEXT(W226,"yyyy"),"-",TEXT(W226,"mm")),#REF!,2,0)</f>
        <v>#REF!</v>
      </c>
      <c r="AG226" s="177" t="e">
        <f>+(AC226*(1+'INFLAC PROYECTADA'!$B$8)^(AE226))/((1+DEMANDADO!AF226)^(AE226))</f>
        <v>#REF!</v>
      </c>
      <c r="AH226" s="169">
        <f>(0.2*VLOOKUP(D226,'%.'!$A$1:$B$4,2,FALSE))+(0.35*VLOOKUP(E226,'%.'!$A$1:$B$4,2,FALSE))+(0.1*VLOOKUP(F226,'%.'!$A$1:$B$4,2,FALSE))+(0.35*VLOOKUP(G226,'%.'!$A$1:$B$4,2,FALSE))</f>
        <v>0.05</v>
      </c>
      <c r="AI226" s="128" t="str">
        <f t="shared" si="38"/>
        <v>REMOTA</v>
      </c>
      <c r="AJ226" s="128" t="str">
        <f t="shared" si="39"/>
        <v>No se registra</v>
      </c>
      <c r="AK226" s="178">
        <f t="shared" si="40"/>
        <v>0</v>
      </c>
    </row>
    <row r="227" spans="1:37" ht="30" customHeight="1" x14ac:dyDescent="0.25">
      <c r="A227" s="115">
        <v>226</v>
      </c>
      <c r="B227" s="79" t="s">
        <v>724</v>
      </c>
      <c r="C227" s="85" t="s">
        <v>725</v>
      </c>
      <c r="D227" s="68" t="s">
        <v>1</v>
      </c>
      <c r="E227" s="68" t="s">
        <v>1</v>
      </c>
      <c r="F227" s="68" t="s">
        <v>48</v>
      </c>
      <c r="G227" s="68" t="s">
        <v>48</v>
      </c>
      <c r="H227" s="169">
        <f t="shared" si="31"/>
        <v>0.2525</v>
      </c>
      <c r="I227" s="170" t="str">
        <f t="shared" si="32"/>
        <v>MEDIA</v>
      </c>
      <c r="J227" s="292">
        <v>59044008</v>
      </c>
      <c r="K227" s="197">
        <v>0</v>
      </c>
      <c r="L227" s="68" t="s">
        <v>128</v>
      </c>
      <c r="M227" s="188">
        <v>0</v>
      </c>
      <c r="N227" s="86" t="s">
        <v>731</v>
      </c>
      <c r="O227" s="199">
        <v>0</v>
      </c>
      <c r="P227" s="86" t="s">
        <v>783</v>
      </c>
      <c r="Q227" s="86" t="s">
        <v>155</v>
      </c>
      <c r="R227" s="86" t="s">
        <v>734</v>
      </c>
      <c r="S227" s="79">
        <v>41586</v>
      </c>
      <c r="T227" s="92">
        <v>90189</v>
      </c>
      <c r="U227" s="68" t="s">
        <v>171</v>
      </c>
      <c r="V227" s="68"/>
      <c r="W227" s="171">
        <v>44074</v>
      </c>
      <c r="X227" s="172" t="e">
        <f>+CONCATENATE(TEXT(#REF!,"yyyy"),"-",TEXT(#REF!,"mm"))</f>
        <v>#REF!</v>
      </c>
      <c r="Y227" s="173" t="str">
        <f t="shared" si="35"/>
        <v>5</v>
      </c>
      <c r="Z227" s="172" t="str">
        <f t="shared" si="36"/>
        <v>2020-07</v>
      </c>
      <c r="AA227" s="170" t="e">
        <f>+VLOOKUP(Z227,#REF!,2,FALSE)/VLOOKUP(X227,#REF!,2,FALSE)</f>
        <v>#REF!</v>
      </c>
      <c r="AB227" s="174" t="e">
        <f t="shared" si="33"/>
        <v>#REF!</v>
      </c>
      <c r="AC227" s="174" t="e">
        <f t="shared" si="34"/>
        <v>#REF!</v>
      </c>
      <c r="AD227" s="175" t="e">
        <f>+#REF!+365*Y227</f>
        <v>#REF!</v>
      </c>
      <c r="AE227" s="176" t="e">
        <f t="shared" si="37"/>
        <v>#REF!</v>
      </c>
      <c r="AF227" s="170" t="e">
        <f>+VLOOKUP(CONCATENATE(TEXT(W227,"yyyy"),"-",TEXT(W227,"mm")),#REF!,2,0)</f>
        <v>#REF!</v>
      </c>
      <c r="AG227" s="177" t="e">
        <f>+(AC227*(1+'INFLAC PROYECTADA'!$B$8)^(AE227))/((1+DEMANDADO!AF227)^(AE227))</f>
        <v>#REF!</v>
      </c>
      <c r="AH227" s="169">
        <f>(0.2*VLOOKUP(D227,'%.'!$A$1:$B$4,2,FALSE))+(0.35*VLOOKUP(E227,'%.'!$A$1:$B$4,2,FALSE))+(0.1*VLOOKUP(F227,'%.'!$A$1:$B$4,2,FALSE))+(0.35*VLOOKUP(G227,'%.'!$A$1:$B$4,2,FALSE))</f>
        <v>0.2525</v>
      </c>
      <c r="AI227" s="128" t="str">
        <f t="shared" si="38"/>
        <v>MEDIA</v>
      </c>
      <c r="AJ227" s="128" t="str">
        <f t="shared" si="39"/>
        <v>Cuentas de Orden</v>
      </c>
      <c r="AK227" s="178" t="e">
        <f t="shared" si="40"/>
        <v>#REF!</v>
      </c>
    </row>
    <row r="228" spans="1:37" ht="30" customHeight="1" x14ac:dyDescent="0.25">
      <c r="A228" s="115">
        <v>227</v>
      </c>
      <c r="B228" s="68" t="s">
        <v>726</v>
      </c>
      <c r="C228" s="85" t="s">
        <v>727</v>
      </c>
      <c r="D228" s="68" t="s">
        <v>1</v>
      </c>
      <c r="E228" s="68" t="s">
        <v>1</v>
      </c>
      <c r="F228" s="68" t="s">
        <v>1</v>
      </c>
      <c r="G228" s="121" t="s">
        <v>1</v>
      </c>
      <c r="H228" s="169">
        <f t="shared" si="31"/>
        <v>0.05</v>
      </c>
      <c r="I228" s="170" t="str">
        <f t="shared" si="32"/>
        <v>REMOTA</v>
      </c>
      <c r="J228" s="292">
        <v>40921360</v>
      </c>
      <c r="K228" s="197">
        <v>0</v>
      </c>
      <c r="L228" s="68" t="s">
        <v>128</v>
      </c>
      <c r="M228" s="188">
        <v>0</v>
      </c>
      <c r="N228" s="86" t="s">
        <v>731</v>
      </c>
      <c r="O228" s="199">
        <v>0</v>
      </c>
      <c r="P228" s="86">
        <v>5</v>
      </c>
      <c r="Q228" s="86" t="s">
        <v>155</v>
      </c>
      <c r="R228" s="86" t="s">
        <v>734</v>
      </c>
      <c r="S228" s="79">
        <v>41586</v>
      </c>
      <c r="T228" s="92">
        <v>90189</v>
      </c>
      <c r="U228" s="68" t="s">
        <v>76</v>
      </c>
      <c r="V228" s="68"/>
      <c r="W228" s="171">
        <v>44074</v>
      </c>
      <c r="X228" s="172" t="e">
        <f>+CONCATENATE(TEXT(#REF!,"yyyy"),"-",TEXT(#REF!,"mm"))</f>
        <v>#REF!</v>
      </c>
      <c r="Y228" s="173" t="str">
        <f t="shared" si="35"/>
        <v>5</v>
      </c>
      <c r="Z228" s="172" t="str">
        <f t="shared" si="36"/>
        <v>2020-07</v>
      </c>
      <c r="AA228" s="170" t="e">
        <f>+VLOOKUP(Z228,#REF!,2,FALSE)/VLOOKUP(X228,#REF!,2,FALSE)</f>
        <v>#REF!</v>
      </c>
      <c r="AB228" s="174" t="e">
        <f t="shared" si="33"/>
        <v>#REF!</v>
      </c>
      <c r="AC228" s="174" t="e">
        <f t="shared" si="34"/>
        <v>#REF!</v>
      </c>
      <c r="AD228" s="175" t="e">
        <f>+#REF!+365*Y228</f>
        <v>#REF!</v>
      </c>
      <c r="AE228" s="176" t="e">
        <f t="shared" si="37"/>
        <v>#REF!</v>
      </c>
      <c r="AF228" s="170" t="e">
        <f>+VLOOKUP(CONCATENATE(TEXT(W228,"yyyy"),"-",TEXT(W228,"mm")),#REF!,2,0)</f>
        <v>#REF!</v>
      </c>
      <c r="AG228" s="177" t="e">
        <f>+(AC228*(1+'INFLAC PROYECTADA'!$B$8)^(AE228))/((1+DEMANDADO!AF228)^(AE228))</f>
        <v>#REF!</v>
      </c>
      <c r="AH228" s="169">
        <f>(0.2*VLOOKUP(D228,'%.'!$A$1:$B$4,2,FALSE))+(0.35*VLOOKUP(E228,'%.'!$A$1:$B$4,2,FALSE))+(0.1*VLOOKUP(F228,'%.'!$A$1:$B$4,2,FALSE))+(0.35*VLOOKUP(G228,'%.'!$A$1:$B$4,2,FALSE))</f>
        <v>0.05</v>
      </c>
      <c r="AI228" s="128" t="str">
        <f t="shared" si="38"/>
        <v>REMOTA</v>
      </c>
      <c r="AJ228" s="128" t="str">
        <f t="shared" si="39"/>
        <v>No se registra</v>
      </c>
      <c r="AK228" s="178">
        <f t="shared" si="40"/>
        <v>0</v>
      </c>
    </row>
    <row r="229" spans="1:37" ht="30" customHeight="1" x14ac:dyDescent="0.25">
      <c r="A229" s="115">
        <v>228</v>
      </c>
      <c r="B229" s="68" t="s">
        <v>563</v>
      </c>
      <c r="C229" s="123" t="s">
        <v>728</v>
      </c>
      <c r="D229" s="68" t="s">
        <v>1</v>
      </c>
      <c r="E229" s="68" t="s">
        <v>1</v>
      </c>
      <c r="F229" s="68" t="s">
        <v>1</v>
      </c>
      <c r="G229" s="121" t="s">
        <v>1</v>
      </c>
      <c r="H229" s="169">
        <f t="shared" si="31"/>
        <v>0.05</v>
      </c>
      <c r="I229" s="170" t="str">
        <f t="shared" si="32"/>
        <v>REMOTA</v>
      </c>
      <c r="J229" s="292">
        <v>28685153</v>
      </c>
      <c r="K229" s="197">
        <v>0</v>
      </c>
      <c r="L229" s="68" t="s">
        <v>128</v>
      </c>
      <c r="M229" s="188">
        <v>0</v>
      </c>
      <c r="N229" s="86" t="s">
        <v>731</v>
      </c>
      <c r="O229" s="199">
        <v>0</v>
      </c>
      <c r="P229" s="86">
        <v>5</v>
      </c>
      <c r="Q229" s="86" t="s">
        <v>155</v>
      </c>
      <c r="R229" s="86" t="s">
        <v>734</v>
      </c>
      <c r="S229" s="79">
        <v>41586</v>
      </c>
      <c r="T229" s="92">
        <v>90189</v>
      </c>
      <c r="U229" s="68" t="s">
        <v>171</v>
      </c>
      <c r="V229" s="68"/>
      <c r="W229" s="171">
        <v>44074</v>
      </c>
      <c r="X229" s="172" t="e">
        <f>+CONCATENATE(TEXT(#REF!,"yyyy"),"-",TEXT(#REF!,"mm"))</f>
        <v>#REF!</v>
      </c>
      <c r="Y229" s="173" t="str">
        <f t="shared" si="35"/>
        <v>5</v>
      </c>
      <c r="Z229" s="172" t="str">
        <f t="shared" si="36"/>
        <v>2020-07</v>
      </c>
      <c r="AA229" s="170" t="e">
        <f>+VLOOKUP(Z229,#REF!,2,FALSE)/VLOOKUP(X229,#REF!,2,FALSE)</f>
        <v>#REF!</v>
      </c>
      <c r="AB229" s="174" t="e">
        <f t="shared" si="33"/>
        <v>#REF!</v>
      </c>
      <c r="AC229" s="174" t="e">
        <f t="shared" si="34"/>
        <v>#REF!</v>
      </c>
      <c r="AD229" s="175" t="e">
        <f>+#REF!+365*Y229</f>
        <v>#REF!</v>
      </c>
      <c r="AE229" s="176" t="e">
        <f t="shared" si="37"/>
        <v>#REF!</v>
      </c>
      <c r="AF229" s="170" t="e">
        <f>+VLOOKUP(CONCATENATE(TEXT(W229,"yyyy"),"-",TEXT(W229,"mm")),#REF!,2,0)</f>
        <v>#REF!</v>
      </c>
      <c r="AG229" s="177" t="e">
        <f>+(AC229*(1+'INFLAC PROYECTADA'!$B$8)^(AE229))/((1+DEMANDADO!AF229)^(AE229))</f>
        <v>#REF!</v>
      </c>
      <c r="AH229" s="169">
        <f>(0.2*VLOOKUP(D229,'%.'!$A$1:$B$4,2,FALSE))+(0.35*VLOOKUP(E229,'%.'!$A$1:$B$4,2,FALSE))+(0.1*VLOOKUP(F229,'%.'!$A$1:$B$4,2,FALSE))+(0.35*VLOOKUP(G229,'%.'!$A$1:$B$4,2,FALSE))</f>
        <v>0.05</v>
      </c>
      <c r="AI229" s="128" t="str">
        <f t="shared" si="38"/>
        <v>REMOTA</v>
      </c>
      <c r="AJ229" s="128" t="str">
        <f t="shared" si="39"/>
        <v>No se registra</v>
      </c>
      <c r="AK229" s="178">
        <f t="shared" si="40"/>
        <v>0</v>
      </c>
    </row>
    <row r="230" spans="1:37" ht="30" customHeight="1" x14ac:dyDescent="0.25">
      <c r="A230" s="115">
        <v>229</v>
      </c>
      <c r="B230" s="83" t="s">
        <v>800</v>
      </c>
      <c r="C230" s="126" t="s">
        <v>801</v>
      </c>
      <c r="D230" s="83" t="s">
        <v>1</v>
      </c>
      <c r="E230" s="83" t="s">
        <v>1</v>
      </c>
      <c r="F230" s="83" t="s">
        <v>1</v>
      </c>
      <c r="G230" s="124" t="s">
        <v>1</v>
      </c>
      <c r="H230" s="169">
        <f t="shared" si="31"/>
        <v>0.05</v>
      </c>
      <c r="I230" s="170" t="str">
        <f t="shared" si="32"/>
        <v>REMOTA</v>
      </c>
      <c r="J230" s="292">
        <v>5000000</v>
      </c>
      <c r="K230" s="197">
        <v>0</v>
      </c>
      <c r="L230" s="68" t="s">
        <v>153</v>
      </c>
      <c r="M230" s="188">
        <v>0</v>
      </c>
      <c r="N230" s="68" t="s">
        <v>986</v>
      </c>
      <c r="O230" s="199">
        <v>0</v>
      </c>
      <c r="P230" s="68">
        <v>15</v>
      </c>
      <c r="Q230" s="68" t="s">
        <v>156</v>
      </c>
      <c r="R230" s="103">
        <v>2019070003763</v>
      </c>
      <c r="S230" s="88">
        <v>43662</v>
      </c>
      <c r="T230" s="68">
        <v>105900</v>
      </c>
      <c r="U230" s="68" t="s">
        <v>76</v>
      </c>
      <c r="V230" s="68"/>
      <c r="W230" s="171">
        <v>44074</v>
      </c>
      <c r="X230" s="172" t="e">
        <f>+CONCATENATE(TEXT(#REF!,"yyyy"),"-",TEXT(#REF!,"mm"))</f>
        <v>#REF!</v>
      </c>
      <c r="Y230" s="173" t="str">
        <f t="shared" si="35"/>
        <v>15</v>
      </c>
      <c r="Z230" s="172" t="str">
        <f t="shared" si="36"/>
        <v>2020-07</v>
      </c>
      <c r="AA230" s="170" t="e">
        <f>+VLOOKUP(Z230,#REF!,2,FALSE)/VLOOKUP(X230,#REF!,2,FALSE)</f>
        <v>#REF!</v>
      </c>
      <c r="AB230" s="174" t="e">
        <f t="shared" si="33"/>
        <v>#REF!</v>
      </c>
      <c r="AC230" s="174" t="e">
        <f t="shared" si="34"/>
        <v>#REF!</v>
      </c>
      <c r="AD230" s="175" t="e">
        <f>+#REF!+365*Y230</f>
        <v>#REF!</v>
      </c>
      <c r="AE230" s="176" t="e">
        <f t="shared" si="37"/>
        <v>#REF!</v>
      </c>
      <c r="AF230" s="170" t="e">
        <f>+VLOOKUP(CONCATENATE(TEXT(W230,"yyyy"),"-",TEXT(W230,"mm")),#REF!,2,0)</f>
        <v>#REF!</v>
      </c>
      <c r="AG230" s="177" t="e">
        <f>+(AC230*(1+'INFLAC PROYECTADA'!$B$8)^(AE230))/((1+DEMANDADO!AF230)^(AE230))</f>
        <v>#REF!</v>
      </c>
      <c r="AH230" s="169">
        <f>(0.2*VLOOKUP(D230,'%.'!$A$1:$B$4,2,FALSE))+(0.35*VLOOKUP(E230,'%.'!$A$1:$B$4,2,FALSE))+(0.1*VLOOKUP(F230,'%.'!$A$1:$B$4,2,FALSE))+(0.35*VLOOKUP(G230,'%.'!$A$1:$B$4,2,FALSE))</f>
        <v>0.05</v>
      </c>
      <c r="AI230" s="128" t="str">
        <f t="shared" si="38"/>
        <v>REMOTA</v>
      </c>
      <c r="AJ230" s="128" t="str">
        <f t="shared" si="39"/>
        <v>No se registra</v>
      </c>
      <c r="AK230" s="178">
        <f t="shared" si="40"/>
        <v>0</v>
      </c>
    </row>
    <row r="231" spans="1:37" ht="30" customHeight="1" x14ac:dyDescent="0.25">
      <c r="A231" s="115">
        <v>230</v>
      </c>
      <c r="B231" s="83" t="s">
        <v>802</v>
      </c>
      <c r="C231" s="126" t="s">
        <v>803</v>
      </c>
      <c r="D231" s="83" t="s">
        <v>1</v>
      </c>
      <c r="E231" s="83" t="s">
        <v>1</v>
      </c>
      <c r="F231" s="83" t="s">
        <v>1</v>
      </c>
      <c r="G231" s="124" t="s">
        <v>1</v>
      </c>
      <c r="H231" s="169">
        <f t="shared" si="31"/>
        <v>0.05</v>
      </c>
      <c r="I231" s="170" t="str">
        <f t="shared" si="32"/>
        <v>REMOTA</v>
      </c>
      <c r="J231" s="292">
        <v>198000000</v>
      </c>
      <c r="K231" s="197">
        <v>0</v>
      </c>
      <c r="L231" s="68" t="s">
        <v>136</v>
      </c>
      <c r="M231" s="188">
        <v>0</v>
      </c>
      <c r="N231" s="68" t="s">
        <v>986</v>
      </c>
      <c r="O231" s="199">
        <v>0</v>
      </c>
      <c r="P231" s="68">
        <v>15</v>
      </c>
      <c r="Q231" s="68" t="s">
        <v>156</v>
      </c>
      <c r="R231" s="103">
        <v>2019070003763</v>
      </c>
      <c r="S231" s="88">
        <v>43662</v>
      </c>
      <c r="T231" s="68">
        <v>105900</v>
      </c>
      <c r="U231" s="68" t="s">
        <v>21</v>
      </c>
      <c r="V231" s="68"/>
      <c r="W231" s="171">
        <v>44074</v>
      </c>
      <c r="X231" s="172" t="e">
        <f>+CONCATENATE(TEXT(#REF!,"yyyy"),"-",TEXT(#REF!,"mm"))</f>
        <v>#REF!</v>
      </c>
      <c r="Y231" s="173" t="str">
        <f t="shared" si="35"/>
        <v>15</v>
      </c>
      <c r="Z231" s="172" t="str">
        <f t="shared" si="36"/>
        <v>2020-07</v>
      </c>
      <c r="AA231" s="170" t="e">
        <f>+VLOOKUP(Z231,#REF!,2,FALSE)/VLOOKUP(X231,#REF!,2,FALSE)</f>
        <v>#REF!</v>
      </c>
      <c r="AB231" s="174" t="e">
        <f t="shared" si="33"/>
        <v>#REF!</v>
      </c>
      <c r="AC231" s="174" t="e">
        <f t="shared" si="34"/>
        <v>#REF!</v>
      </c>
      <c r="AD231" s="175" t="e">
        <f>+#REF!+365*Y231</f>
        <v>#REF!</v>
      </c>
      <c r="AE231" s="176" t="e">
        <f t="shared" si="37"/>
        <v>#REF!</v>
      </c>
      <c r="AF231" s="170" t="e">
        <f>+VLOOKUP(CONCATENATE(TEXT(W231,"yyyy"),"-",TEXT(W231,"mm")),#REF!,2,0)</f>
        <v>#REF!</v>
      </c>
      <c r="AG231" s="177" t="e">
        <f>+(AC231*(1+'INFLAC PROYECTADA'!$B$8)^(AE231))/((1+DEMANDADO!AF231)^(AE231))</f>
        <v>#REF!</v>
      </c>
      <c r="AH231" s="169">
        <f>(0.2*VLOOKUP(D231,'%.'!$A$1:$B$4,2,FALSE))+(0.35*VLOOKUP(E231,'%.'!$A$1:$B$4,2,FALSE))+(0.1*VLOOKUP(F231,'%.'!$A$1:$B$4,2,FALSE))+(0.35*VLOOKUP(G231,'%.'!$A$1:$B$4,2,FALSE))</f>
        <v>0.05</v>
      </c>
      <c r="AI231" s="128" t="str">
        <f t="shared" si="38"/>
        <v>REMOTA</v>
      </c>
      <c r="AJ231" s="128" t="str">
        <f t="shared" si="39"/>
        <v>No se registra</v>
      </c>
      <c r="AK231" s="178">
        <f t="shared" si="40"/>
        <v>0</v>
      </c>
    </row>
    <row r="232" spans="1:37" ht="30" customHeight="1" x14ac:dyDescent="0.25">
      <c r="A232" s="115">
        <v>231</v>
      </c>
      <c r="B232" s="83" t="s">
        <v>802</v>
      </c>
      <c r="C232" s="126" t="s">
        <v>804</v>
      </c>
      <c r="D232" s="83" t="s">
        <v>1</v>
      </c>
      <c r="E232" s="83" t="s">
        <v>1</v>
      </c>
      <c r="F232" s="83" t="s">
        <v>1</v>
      </c>
      <c r="G232" s="124" t="s">
        <v>1</v>
      </c>
      <c r="H232" s="169">
        <f t="shared" si="31"/>
        <v>0.05</v>
      </c>
      <c r="I232" s="170" t="str">
        <f t="shared" si="32"/>
        <v>REMOTA</v>
      </c>
      <c r="J232" s="292">
        <v>3000000000</v>
      </c>
      <c r="K232" s="197">
        <v>0</v>
      </c>
      <c r="L232" s="68" t="s">
        <v>136</v>
      </c>
      <c r="M232" s="188">
        <v>0</v>
      </c>
      <c r="N232" s="68" t="s">
        <v>986</v>
      </c>
      <c r="O232" s="199">
        <v>0</v>
      </c>
      <c r="P232" s="68">
        <v>15</v>
      </c>
      <c r="Q232" s="68" t="s">
        <v>156</v>
      </c>
      <c r="R232" s="103">
        <v>2019070003763</v>
      </c>
      <c r="S232" s="88">
        <v>43662</v>
      </c>
      <c r="T232" s="68">
        <v>105900</v>
      </c>
      <c r="U232" s="68" t="s">
        <v>183</v>
      </c>
      <c r="V232" s="68"/>
      <c r="W232" s="171">
        <v>44074</v>
      </c>
      <c r="X232" s="172" t="e">
        <f>+CONCATENATE(TEXT(#REF!,"yyyy"),"-",TEXT(#REF!,"mm"))</f>
        <v>#REF!</v>
      </c>
      <c r="Y232" s="173" t="str">
        <f t="shared" si="35"/>
        <v>15</v>
      </c>
      <c r="Z232" s="172" t="str">
        <f t="shared" si="36"/>
        <v>2020-07</v>
      </c>
      <c r="AA232" s="170" t="e">
        <f>+VLOOKUP(Z232,#REF!,2,FALSE)/VLOOKUP(X232,#REF!,2,FALSE)</f>
        <v>#REF!</v>
      </c>
      <c r="AB232" s="174" t="e">
        <f t="shared" si="33"/>
        <v>#REF!</v>
      </c>
      <c r="AC232" s="174" t="e">
        <f t="shared" si="34"/>
        <v>#REF!</v>
      </c>
      <c r="AD232" s="175" t="e">
        <f>+#REF!+365*Y232</f>
        <v>#REF!</v>
      </c>
      <c r="AE232" s="176" t="e">
        <f t="shared" si="37"/>
        <v>#REF!</v>
      </c>
      <c r="AF232" s="170" t="e">
        <f>+VLOOKUP(CONCATENATE(TEXT(W232,"yyyy"),"-",TEXT(W232,"mm")),#REF!,2,0)</f>
        <v>#REF!</v>
      </c>
      <c r="AG232" s="177" t="e">
        <f>+(AC232*(1+'INFLAC PROYECTADA'!$B$8)^(AE232))/((1+DEMANDADO!AF232)^(AE232))</f>
        <v>#REF!</v>
      </c>
      <c r="AH232" s="169">
        <f>(0.2*VLOOKUP(D232,'%.'!$A$1:$B$4,2,FALSE))+(0.35*VLOOKUP(E232,'%.'!$A$1:$B$4,2,FALSE))+(0.1*VLOOKUP(F232,'%.'!$A$1:$B$4,2,FALSE))+(0.35*VLOOKUP(G232,'%.'!$A$1:$B$4,2,FALSE))</f>
        <v>0.05</v>
      </c>
      <c r="AI232" s="128" t="str">
        <f t="shared" si="38"/>
        <v>REMOTA</v>
      </c>
      <c r="AJ232" s="128" t="str">
        <f t="shared" si="39"/>
        <v>No se registra</v>
      </c>
      <c r="AK232" s="178">
        <f t="shared" si="40"/>
        <v>0</v>
      </c>
    </row>
    <row r="233" spans="1:37" ht="30" customHeight="1" x14ac:dyDescent="0.25">
      <c r="A233" s="115">
        <v>232</v>
      </c>
      <c r="B233" s="83" t="s">
        <v>802</v>
      </c>
      <c r="C233" s="126" t="s">
        <v>805</v>
      </c>
      <c r="D233" s="83" t="s">
        <v>1</v>
      </c>
      <c r="E233" s="83" t="s">
        <v>1</v>
      </c>
      <c r="F233" s="83" t="s">
        <v>1</v>
      </c>
      <c r="G233" s="124" t="s">
        <v>1</v>
      </c>
      <c r="H233" s="169">
        <f t="shared" si="31"/>
        <v>0.05</v>
      </c>
      <c r="I233" s="170" t="str">
        <f t="shared" si="32"/>
        <v>REMOTA</v>
      </c>
      <c r="J233" s="292">
        <v>637810300</v>
      </c>
      <c r="K233" s="197">
        <v>0</v>
      </c>
      <c r="L233" s="68" t="s">
        <v>136</v>
      </c>
      <c r="M233" s="188">
        <v>0</v>
      </c>
      <c r="N233" s="68" t="s">
        <v>986</v>
      </c>
      <c r="O233" s="199">
        <v>0</v>
      </c>
      <c r="P233" s="68">
        <v>15</v>
      </c>
      <c r="Q233" s="68" t="s">
        <v>156</v>
      </c>
      <c r="R233" s="103">
        <v>2019070003763</v>
      </c>
      <c r="S233" s="88">
        <v>43662</v>
      </c>
      <c r="T233" s="68">
        <v>105900</v>
      </c>
      <c r="U233" s="68" t="s">
        <v>168</v>
      </c>
      <c r="V233" s="68"/>
      <c r="W233" s="171">
        <v>44074</v>
      </c>
      <c r="X233" s="172" t="e">
        <f>+CONCATENATE(TEXT(#REF!,"yyyy"),"-",TEXT(#REF!,"mm"))</f>
        <v>#REF!</v>
      </c>
      <c r="Y233" s="173" t="str">
        <f t="shared" si="35"/>
        <v>15</v>
      </c>
      <c r="Z233" s="172" t="str">
        <f t="shared" si="36"/>
        <v>2020-07</v>
      </c>
      <c r="AA233" s="170" t="e">
        <f>+VLOOKUP(Z233,#REF!,2,FALSE)/VLOOKUP(X233,#REF!,2,FALSE)</f>
        <v>#REF!</v>
      </c>
      <c r="AB233" s="174" t="e">
        <f t="shared" si="33"/>
        <v>#REF!</v>
      </c>
      <c r="AC233" s="174" t="e">
        <f t="shared" si="34"/>
        <v>#REF!</v>
      </c>
      <c r="AD233" s="175" t="e">
        <f>+#REF!+365*Y233</f>
        <v>#REF!</v>
      </c>
      <c r="AE233" s="176" t="e">
        <f t="shared" si="37"/>
        <v>#REF!</v>
      </c>
      <c r="AF233" s="170" t="e">
        <f>+VLOOKUP(CONCATENATE(TEXT(W233,"yyyy"),"-",TEXT(W233,"mm")),#REF!,2,0)</f>
        <v>#REF!</v>
      </c>
      <c r="AG233" s="177" t="e">
        <f>+(AC233*(1+'INFLAC PROYECTADA'!$B$8)^(AE233))/((1+DEMANDADO!AF233)^(AE233))</f>
        <v>#REF!</v>
      </c>
      <c r="AH233" s="169">
        <f>(0.2*VLOOKUP(D233,'%.'!$A$1:$B$4,2,FALSE))+(0.35*VLOOKUP(E233,'%.'!$A$1:$B$4,2,FALSE))+(0.1*VLOOKUP(F233,'%.'!$A$1:$B$4,2,FALSE))+(0.35*VLOOKUP(G233,'%.'!$A$1:$B$4,2,FALSE))</f>
        <v>0.05</v>
      </c>
      <c r="AI233" s="128" t="str">
        <f t="shared" si="38"/>
        <v>REMOTA</v>
      </c>
      <c r="AJ233" s="128" t="str">
        <f t="shared" si="39"/>
        <v>No se registra</v>
      </c>
      <c r="AK233" s="178">
        <f t="shared" si="40"/>
        <v>0</v>
      </c>
    </row>
    <row r="234" spans="1:37" ht="30" customHeight="1" x14ac:dyDescent="0.25">
      <c r="A234" s="115">
        <v>233</v>
      </c>
      <c r="B234" s="83" t="s">
        <v>806</v>
      </c>
      <c r="C234" s="126" t="s">
        <v>807</v>
      </c>
      <c r="D234" s="83" t="s">
        <v>48</v>
      </c>
      <c r="E234" s="83" t="s">
        <v>48</v>
      </c>
      <c r="F234" s="83" t="s">
        <v>1</v>
      </c>
      <c r="G234" s="124" t="s">
        <v>1</v>
      </c>
      <c r="H234" s="169">
        <f t="shared" si="31"/>
        <v>0.29750000000000004</v>
      </c>
      <c r="I234" s="170" t="str">
        <f t="shared" si="32"/>
        <v>MEDIA</v>
      </c>
      <c r="J234" s="292">
        <v>103735000</v>
      </c>
      <c r="K234" s="197">
        <v>0</v>
      </c>
      <c r="L234" s="68" t="s">
        <v>136</v>
      </c>
      <c r="M234" s="188">
        <v>0</v>
      </c>
      <c r="N234" s="68" t="s">
        <v>986</v>
      </c>
      <c r="O234" s="199">
        <v>0</v>
      </c>
      <c r="P234" s="68">
        <v>15</v>
      </c>
      <c r="Q234" s="68" t="s">
        <v>156</v>
      </c>
      <c r="R234" s="103">
        <v>2019070003763</v>
      </c>
      <c r="S234" s="88">
        <v>43662</v>
      </c>
      <c r="T234" s="68">
        <v>105900</v>
      </c>
      <c r="U234" s="68" t="s">
        <v>168</v>
      </c>
      <c r="V234" s="68"/>
      <c r="W234" s="171">
        <v>44074</v>
      </c>
      <c r="X234" s="172" t="e">
        <f>+CONCATENATE(TEXT(#REF!,"yyyy"),"-",TEXT(#REF!,"mm"))</f>
        <v>#REF!</v>
      </c>
      <c r="Y234" s="173" t="str">
        <f t="shared" si="35"/>
        <v>15</v>
      </c>
      <c r="Z234" s="172" t="str">
        <f t="shared" si="36"/>
        <v>2020-07</v>
      </c>
      <c r="AA234" s="170" t="e">
        <f>+VLOOKUP(Z234,#REF!,2,FALSE)/VLOOKUP(X234,#REF!,2,FALSE)</f>
        <v>#REF!</v>
      </c>
      <c r="AB234" s="174" t="e">
        <f t="shared" si="33"/>
        <v>#REF!</v>
      </c>
      <c r="AC234" s="174" t="e">
        <f t="shared" si="34"/>
        <v>#REF!</v>
      </c>
      <c r="AD234" s="175" t="e">
        <f>+#REF!+365*Y234</f>
        <v>#REF!</v>
      </c>
      <c r="AE234" s="176" t="e">
        <f t="shared" si="37"/>
        <v>#REF!</v>
      </c>
      <c r="AF234" s="170" t="e">
        <f>+VLOOKUP(CONCATENATE(TEXT(W234,"yyyy"),"-",TEXT(W234,"mm")),#REF!,2,0)</f>
        <v>#REF!</v>
      </c>
      <c r="AG234" s="177" t="e">
        <f>+(AC234*(1+'INFLAC PROYECTADA'!$B$8)^(AE234))/((1+DEMANDADO!AF234)^(AE234))</f>
        <v>#REF!</v>
      </c>
      <c r="AH234" s="169">
        <f>(0.2*VLOOKUP(D234,'%.'!$A$1:$B$4,2,FALSE))+(0.35*VLOOKUP(E234,'%.'!$A$1:$B$4,2,FALSE))+(0.1*VLOOKUP(F234,'%.'!$A$1:$B$4,2,FALSE))+(0.35*VLOOKUP(G234,'%.'!$A$1:$B$4,2,FALSE))</f>
        <v>0.29750000000000004</v>
      </c>
      <c r="AI234" s="128" t="str">
        <f t="shared" si="38"/>
        <v>MEDIA</v>
      </c>
      <c r="AJ234" s="128" t="str">
        <f t="shared" si="39"/>
        <v>Cuentas de Orden</v>
      </c>
      <c r="AK234" s="178" t="e">
        <f t="shared" si="40"/>
        <v>#REF!</v>
      </c>
    </row>
    <row r="235" spans="1:37" ht="30" customHeight="1" x14ac:dyDescent="0.25">
      <c r="A235" s="115">
        <v>234</v>
      </c>
      <c r="B235" s="83" t="s">
        <v>808</v>
      </c>
      <c r="C235" s="126" t="s">
        <v>809</v>
      </c>
      <c r="D235" s="83" t="s">
        <v>1</v>
      </c>
      <c r="E235" s="83" t="s">
        <v>1</v>
      </c>
      <c r="F235" s="83" t="s">
        <v>1</v>
      </c>
      <c r="G235" s="124" t="s">
        <v>1</v>
      </c>
      <c r="H235" s="169">
        <f t="shared" si="31"/>
        <v>0.05</v>
      </c>
      <c r="I235" s="170" t="str">
        <f t="shared" si="32"/>
        <v>REMOTA</v>
      </c>
      <c r="J235" s="292">
        <v>396690000</v>
      </c>
      <c r="K235" s="197">
        <v>0</v>
      </c>
      <c r="L235" s="68" t="s">
        <v>136</v>
      </c>
      <c r="M235" s="188">
        <v>0</v>
      </c>
      <c r="N235" s="68" t="s">
        <v>986</v>
      </c>
      <c r="O235" s="199">
        <v>0</v>
      </c>
      <c r="P235" s="68">
        <v>15</v>
      </c>
      <c r="Q235" s="68" t="s">
        <v>156</v>
      </c>
      <c r="R235" s="103">
        <v>2019070003763</v>
      </c>
      <c r="S235" s="88">
        <v>43662</v>
      </c>
      <c r="T235" s="68">
        <v>105900</v>
      </c>
      <c r="U235" s="68" t="s">
        <v>170</v>
      </c>
      <c r="V235" s="68"/>
      <c r="W235" s="171">
        <v>44074</v>
      </c>
      <c r="X235" s="172" t="e">
        <f>+CONCATENATE(TEXT(#REF!,"yyyy"),"-",TEXT(#REF!,"mm"))</f>
        <v>#REF!</v>
      </c>
      <c r="Y235" s="173" t="str">
        <f t="shared" si="35"/>
        <v>15</v>
      </c>
      <c r="Z235" s="172" t="str">
        <f t="shared" si="36"/>
        <v>2020-07</v>
      </c>
      <c r="AA235" s="170" t="e">
        <f>+VLOOKUP(Z235,#REF!,2,FALSE)/VLOOKUP(X235,#REF!,2,FALSE)</f>
        <v>#REF!</v>
      </c>
      <c r="AB235" s="174" t="e">
        <f t="shared" si="33"/>
        <v>#REF!</v>
      </c>
      <c r="AC235" s="174" t="e">
        <f t="shared" si="34"/>
        <v>#REF!</v>
      </c>
      <c r="AD235" s="175" t="e">
        <f>+#REF!+365*Y235</f>
        <v>#REF!</v>
      </c>
      <c r="AE235" s="176" t="e">
        <f t="shared" si="37"/>
        <v>#REF!</v>
      </c>
      <c r="AF235" s="170" t="e">
        <f>+VLOOKUP(CONCATENATE(TEXT(W235,"yyyy"),"-",TEXT(W235,"mm")),#REF!,2,0)</f>
        <v>#REF!</v>
      </c>
      <c r="AG235" s="177" t="e">
        <f>+(AC235*(1+'INFLAC PROYECTADA'!$B$8)^(AE235))/((1+DEMANDADO!AF235)^(AE235))</f>
        <v>#REF!</v>
      </c>
      <c r="AH235" s="169">
        <f>(0.2*VLOOKUP(D235,'%.'!$A$1:$B$4,2,FALSE))+(0.35*VLOOKUP(E235,'%.'!$A$1:$B$4,2,FALSE))+(0.1*VLOOKUP(F235,'%.'!$A$1:$B$4,2,FALSE))+(0.35*VLOOKUP(G235,'%.'!$A$1:$B$4,2,FALSE))</f>
        <v>0.05</v>
      </c>
      <c r="AI235" s="128" t="str">
        <f t="shared" si="38"/>
        <v>REMOTA</v>
      </c>
      <c r="AJ235" s="128" t="str">
        <f t="shared" si="39"/>
        <v>No se registra</v>
      </c>
      <c r="AK235" s="178">
        <f t="shared" si="40"/>
        <v>0</v>
      </c>
    </row>
    <row r="236" spans="1:37" ht="30" customHeight="1" x14ac:dyDescent="0.25">
      <c r="A236" s="115">
        <v>235</v>
      </c>
      <c r="B236" s="83" t="s">
        <v>802</v>
      </c>
      <c r="C236" s="126" t="s">
        <v>810</v>
      </c>
      <c r="D236" s="83" t="s">
        <v>1</v>
      </c>
      <c r="E236" s="83" t="s">
        <v>48</v>
      </c>
      <c r="F236" s="83" t="s">
        <v>1</v>
      </c>
      <c r="G236" s="124" t="s">
        <v>1</v>
      </c>
      <c r="H236" s="169">
        <f t="shared" si="31"/>
        <v>0.20749999999999999</v>
      </c>
      <c r="I236" s="170" t="str">
        <f t="shared" si="32"/>
        <v>BAJA</v>
      </c>
      <c r="J236" s="292">
        <v>0</v>
      </c>
      <c r="K236" s="197">
        <v>0</v>
      </c>
      <c r="L236" s="68" t="s">
        <v>132</v>
      </c>
      <c r="M236" s="188">
        <v>0</v>
      </c>
      <c r="N236" s="68" t="s">
        <v>986</v>
      </c>
      <c r="O236" s="199">
        <v>0</v>
      </c>
      <c r="P236" s="68">
        <v>15</v>
      </c>
      <c r="Q236" s="68" t="s">
        <v>156</v>
      </c>
      <c r="R236" s="103">
        <v>2019070003763</v>
      </c>
      <c r="S236" s="88">
        <v>43662</v>
      </c>
      <c r="T236" s="68">
        <v>105900</v>
      </c>
      <c r="U236" s="68" t="s">
        <v>170</v>
      </c>
      <c r="V236" s="68"/>
      <c r="W236" s="171">
        <v>44074</v>
      </c>
      <c r="X236" s="172" t="e">
        <f>+CONCATENATE(TEXT(#REF!,"yyyy"),"-",TEXT(#REF!,"mm"))</f>
        <v>#REF!</v>
      </c>
      <c r="Y236" s="173" t="str">
        <f t="shared" si="35"/>
        <v>15</v>
      </c>
      <c r="Z236" s="172" t="str">
        <f t="shared" si="36"/>
        <v>2020-07</v>
      </c>
      <c r="AA236" s="170" t="e">
        <f>+VLOOKUP(Z236,#REF!,2,FALSE)/VLOOKUP(X236,#REF!,2,FALSE)</f>
        <v>#REF!</v>
      </c>
      <c r="AB236" s="174" t="e">
        <f t="shared" si="33"/>
        <v>#REF!</v>
      </c>
      <c r="AC236" s="174" t="e">
        <f t="shared" si="34"/>
        <v>#REF!</v>
      </c>
      <c r="AD236" s="175" t="e">
        <f>+#REF!+365*Y236</f>
        <v>#REF!</v>
      </c>
      <c r="AE236" s="176" t="e">
        <f t="shared" si="37"/>
        <v>#REF!</v>
      </c>
      <c r="AF236" s="170" t="e">
        <f>+VLOOKUP(CONCATENATE(TEXT(W236,"yyyy"),"-",TEXT(W236,"mm")),#REF!,2,0)</f>
        <v>#REF!</v>
      </c>
      <c r="AG236" s="177" t="e">
        <f>+(AC236*(1+'INFLAC PROYECTADA'!$B$8)^(AE236))/((1+DEMANDADO!AF236)^(AE236))</f>
        <v>#REF!</v>
      </c>
      <c r="AH236" s="169">
        <f>(0.2*VLOOKUP(D236,'%.'!$A$1:$B$4,2,FALSE))+(0.35*VLOOKUP(E236,'%.'!$A$1:$B$4,2,FALSE))+(0.1*VLOOKUP(F236,'%.'!$A$1:$B$4,2,FALSE))+(0.35*VLOOKUP(G236,'%.'!$A$1:$B$4,2,FALSE))</f>
        <v>0.20749999999999999</v>
      </c>
      <c r="AI236" s="128" t="str">
        <f t="shared" si="38"/>
        <v>BAJA</v>
      </c>
      <c r="AJ236" s="128" t="str">
        <f t="shared" si="39"/>
        <v>Cuentas de Orden</v>
      </c>
      <c r="AK236" s="178" t="e">
        <f t="shared" si="40"/>
        <v>#REF!</v>
      </c>
    </row>
    <row r="237" spans="1:37" ht="30" customHeight="1" x14ac:dyDescent="0.25">
      <c r="A237" s="115">
        <v>236</v>
      </c>
      <c r="B237" s="83" t="s">
        <v>811</v>
      </c>
      <c r="C237" s="126" t="s">
        <v>812</v>
      </c>
      <c r="D237" s="83" t="s">
        <v>48</v>
      </c>
      <c r="E237" s="83" t="s">
        <v>48</v>
      </c>
      <c r="F237" s="83" t="s">
        <v>1</v>
      </c>
      <c r="G237" s="124" t="s">
        <v>1</v>
      </c>
      <c r="H237" s="169">
        <f t="shared" si="31"/>
        <v>0.29750000000000004</v>
      </c>
      <c r="I237" s="170" t="str">
        <f t="shared" si="32"/>
        <v>MEDIA</v>
      </c>
      <c r="J237" s="292">
        <v>100000000</v>
      </c>
      <c r="K237" s="197">
        <v>0.5</v>
      </c>
      <c r="L237" s="68" t="s">
        <v>134</v>
      </c>
      <c r="M237" s="188"/>
      <c r="N237" s="68"/>
      <c r="O237" s="199"/>
      <c r="P237" s="68">
        <v>15</v>
      </c>
      <c r="Q237" s="68" t="s">
        <v>156</v>
      </c>
      <c r="R237" s="103">
        <v>2019070003763</v>
      </c>
      <c r="S237" s="88">
        <v>43662</v>
      </c>
      <c r="T237" s="68">
        <v>105900</v>
      </c>
      <c r="U237" s="98" t="s">
        <v>21</v>
      </c>
      <c r="V237" s="68"/>
      <c r="W237" s="171">
        <v>44074</v>
      </c>
      <c r="X237" s="172" t="e">
        <f>+CONCATENATE(TEXT(#REF!,"yyyy"),"-",TEXT(#REF!,"mm"))</f>
        <v>#REF!</v>
      </c>
      <c r="Y237" s="173" t="str">
        <f t="shared" si="35"/>
        <v>15</v>
      </c>
      <c r="Z237" s="172" t="str">
        <f t="shared" si="36"/>
        <v>2020-07</v>
      </c>
      <c r="AA237" s="170" t="e">
        <f>+VLOOKUP(Z237,#REF!,2,FALSE)/VLOOKUP(X237,#REF!,2,FALSE)</f>
        <v>#REF!</v>
      </c>
      <c r="AB237" s="174" t="e">
        <f t="shared" si="33"/>
        <v>#REF!</v>
      </c>
      <c r="AC237" s="174" t="e">
        <f t="shared" si="34"/>
        <v>#REF!</v>
      </c>
      <c r="AD237" s="175" t="e">
        <f>+#REF!+365*Y237</f>
        <v>#REF!</v>
      </c>
      <c r="AE237" s="176" t="e">
        <f t="shared" si="37"/>
        <v>#REF!</v>
      </c>
      <c r="AF237" s="170" t="e">
        <f>+VLOOKUP(CONCATENATE(TEXT(W237,"yyyy"),"-",TEXT(W237,"mm")),#REF!,2,0)</f>
        <v>#REF!</v>
      </c>
      <c r="AG237" s="177" t="e">
        <f>+(AC237*(1+'INFLAC PROYECTADA'!$B$8)^(AE237))/((1+DEMANDADO!AF237)^(AE237))</f>
        <v>#REF!</v>
      </c>
      <c r="AH237" s="169">
        <f>(0.2*VLOOKUP(D237,'%.'!$A$1:$B$4,2,FALSE))+(0.35*VLOOKUP(E237,'%.'!$A$1:$B$4,2,FALSE))+(0.1*VLOOKUP(F237,'%.'!$A$1:$B$4,2,FALSE))+(0.35*VLOOKUP(G237,'%.'!$A$1:$B$4,2,FALSE))</f>
        <v>0.29750000000000004</v>
      </c>
      <c r="AI237" s="128" t="str">
        <f t="shared" si="38"/>
        <v>MEDIA</v>
      </c>
      <c r="AJ237" s="128" t="str">
        <f t="shared" si="39"/>
        <v>Cuentas de Orden</v>
      </c>
      <c r="AK237" s="178" t="e">
        <f t="shared" si="40"/>
        <v>#REF!</v>
      </c>
    </row>
    <row r="238" spans="1:37" ht="30" customHeight="1" x14ac:dyDescent="0.25">
      <c r="A238" s="115">
        <v>237</v>
      </c>
      <c r="B238" s="83" t="s">
        <v>802</v>
      </c>
      <c r="C238" s="126" t="s">
        <v>813</v>
      </c>
      <c r="D238" s="83" t="s">
        <v>1</v>
      </c>
      <c r="E238" s="83" t="s">
        <v>1</v>
      </c>
      <c r="F238" s="83" t="s">
        <v>1</v>
      </c>
      <c r="G238" s="124" t="s">
        <v>1</v>
      </c>
      <c r="H238" s="169">
        <f t="shared" si="31"/>
        <v>0.05</v>
      </c>
      <c r="I238" s="170" t="str">
        <f t="shared" si="32"/>
        <v>REMOTA</v>
      </c>
      <c r="J238" s="292">
        <v>2213717064</v>
      </c>
      <c r="K238" s="125">
        <v>0</v>
      </c>
      <c r="L238" s="83" t="s">
        <v>136</v>
      </c>
      <c r="M238" s="188">
        <v>0</v>
      </c>
      <c r="N238" s="83" t="s">
        <v>986</v>
      </c>
      <c r="O238" s="189">
        <v>0</v>
      </c>
      <c r="P238" s="83">
        <v>15</v>
      </c>
      <c r="Q238" s="83" t="s">
        <v>156</v>
      </c>
      <c r="R238" s="103">
        <v>2019070003763</v>
      </c>
      <c r="S238" s="93">
        <v>43662</v>
      </c>
      <c r="T238" s="83">
        <v>105900</v>
      </c>
      <c r="U238" s="83" t="s">
        <v>21</v>
      </c>
      <c r="V238" s="83"/>
      <c r="W238" s="171">
        <v>44074</v>
      </c>
      <c r="X238" s="172" t="e">
        <f>+CONCATENATE(TEXT(#REF!,"yyyy"),"-",TEXT(#REF!,"mm"))</f>
        <v>#REF!</v>
      </c>
      <c r="Y238" s="173" t="str">
        <f t="shared" si="35"/>
        <v>15</v>
      </c>
      <c r="Z238" s="172" t="str">
        <f t="shared" si="36"/>
        <v>2020-07</v>
      </c>
      <c r="AA238" s="170" t="e">
        <f>+VLOOKUP(Z238,#REF!,2,FALSE)/VLOOKUP(X238,#REF!,2,FALSE)</f>
        <v>#REF!</v>
      </c>
      <c r="AB238" s="174" t="e">
        <f t="shared" si="33"/>
        <v>#REF!</v>
      </c>
      <c r="AC238" s="174" t="e">
        <f t="shared" si="34"/>
        <v>#REF!</v>
      </c>
      <c r="AD238" s="175" t="e">
        <f>+#REF!+365*Y238</f>
        <v>#REF!</v>
      </c>
      <c r="AE238" s="176" t="e">
        <f t="shared" si="37"/>
        <v>#REF!</v>
      </c>
      <c r="AF238" s="170" t="e">
        <f>+VLOOKUP(CONCATENATE(TEXT(W238,"yyyy"),"-",TEXT(W238,"mm")),#REF!,2,0)</f>
        <v>#REF!</v>
      </c>
      <c r="AG238" s="177" t="e">
        <f>+(AC238*(1+'INFLAC PROYECTADA'!$B$8)^(AE238))/((1+DEMANDADO!AF238)^(AE238))</f>
        <v>#REF!</v>
      </c>
      <c r="AH238" s="169">
        <f>(0.2*VLOOKUP(D238,'%.'!$A$1:$B$4,2,FALSE))+(0.35*VLOOKUP(E238,'%.'!$A$1:$B$4,2,FALSE))+(0.1*VLOOKUP(F238,'%.'!$A$1:$B$4,2,FALSE))+(0.35*VLOOKUP(G238,'%.'!$A$1:$B$4,2,FALSE))</f>
        <v>0.05</v>
      </c>
      <c r="AI238" s="128" t="str">
        <f t="shared" si="38"/>
        <v>REMOTA</v>
      </c>
      <c r="AJ238" s="128" t="str">
        <f t="shared" si="39"/>
        <v>No se registra</v>
      </c>
      <c r="AK238" s="178">
        <f t="shared" si="40"/>
        <v>0</v>
      </c>
    </row>
    <row r="239" spans="1:37" ht="30" customHeight="1" x14ac:dyDescent="0.25">
      <c r="A239" s="115">
        <v>238</v>
      </c>
      <c r="B239" s="83" t="s">
        <v>814</v>
      </c>
      <c r="C239" s="126" t="s">
        <v>815</v>
      </c>
      <c r="D239" s="83" t="s">
        <v>1</v>
      </c>
      <c r="E239" s="83" t="s">
        <v>1</v>
      </c>
      <c r="F239" s="83" t="s">
        <v>1</v>
      </c>
      <c r="G239" s="124" t="s">
        <v>1</v>
      </c>
      <c r="H239" s="169">
        <f t="shared" si="31"/>
        <v>0.05</v>
      </c>
      <c r="I239" s="170" t="str">
        <f t="shared" si="32"/>
        <v>REMOTA</v>
      </c>
      <c r="J239" s="292">
        <v>17799696</v>
      </c>
      <c r="K239" s="197">
        <v>0</v>
      </c>
      <c r="L239" s="68" t="s">
        <v>136</v>
      </c>
      <c r="M239" s="188">
        <v>0</v>
      </c>
      <c r="N239" s="68" t="s">
        <v>986</v>
      </c>
      <c r="O239" s="199">
        <v>0</v>
      </c>
      <c r="P239" s="68">
        <v>12</v>
      </c>
      <c r="Q239" s="68" t="s">
        <v>156</v>
      </c>
      <c r="R239" s="103">
        <v>2019070003763</v>
      </c>
      <c r="S239" s="88">
        <v>43662</v>
      </c>
      <c r="T239" s="68">
        <v>105900</v>
      </c>
      <c r="U239" s="68" t="s">
        <v>76</v>
      </c>
      <c r="V239" s="81" t="s">
        <v>987</v>
      </c>
      <c r="W239" s="171">
        <v>44074</v>
      </c>
      <c r="X239" s="172" t="e">
        <f>+CONCATENATE(TEXT(#REF!,"yyyy"),"-",TEXT(#REF!,"mm"))</f>
        <v>#REF!</v>
      </c>
      <c r="Y239" s="173" t="str">
        <f t="shared" si="35"/>
        <v>12</v>
      </c>
      <c r="Z239" s="172" t="str">
        <f t="shared" si="36"/>
        <v>2020-07</v>
      </c>
      <c r="AA239" s="170" t="e">
        <f>+VLOOKUP(Z239,#REF!,2,FALSE)/VLOOKUP(X239,#REF!,2,FALSE)</f>
        <v>#REF!</v>
      </c>
      <c r="AB239" s="174" t="e">
        <f t="shared" si="33"/>
        <v>#REF!</v>
      </c>
      <c r="AC239" s="174" t="e">
        <f t="shared" si="34"/>
        <v>#REF!</v>
      </c>
      <c r="AD239" s="175" t="e">
        <f>+#REF!+365*Y239</f>
        <v>#REF!</v>
      </c>
      <c r="AE239" s="176" t="e">
        <f t="shared" si="37"/>
        <v>#REF!</v>
      </c>
      <c r="AF239" s="170" t="e">
        <f>+VLOOKUP(CONCATENATE(TEXT(W239,"yyyy"),"-",TEXT(W239,"mm")),#REF!,2,0)</f>
        <v>#REF!</v>
      </c>
      <c r="AG239" s="177" t="e">
        <f>+(AC239*(1+'INFLAC PROYECTADA'!$B$8)^(AE239))/((1+DEMANDADO!AF239)^(AE239))</f>
        <v>#REF!</v>
      </c>
      <c r="AH239" s="169">
        <f>(0.2*VLOOKUP(D239,'%.'!$A$1:$B$4,2,FALSE))+(0.35*VLOOKUP(E239,'%.'!$A$1:$B$4,2,FALSE))+(0.1*VLOOKUP(F239,'%.'!$A$1:$B$4,2,FALSE))+(0.35*VLOOKUP(G239,'%.'!$A$1:$B$4,2,FALSE))</f>
        <v>0.05</v>
      </c>
      <c r="AI239" s="128" t="str">
        <f t="shared" si="38"/>
        <v>REMOTA</v>
      </c>
      <c r="AJ239" s="128" t="str">
        <f t="shared" si="39"/>
        <v>No se registra</v>
      </c>
      <c r="AK239" s="178">
        <f t="shared" si="40"/>
        <v>0</v>
      </c>
    </row>
    <row r="240" spans="1:37" ht="30" customHeight="1" x14ac:dyDescent="0.25">
      <c r="A240" s="115">
        <v>239</v>
      </c>
      <c r="B240" s="83" t="s">
        <v>816</v>
      </c>
      <c r="C240" s="126" t="s">
        <v>817</v>
      </c>
      <c r="D240" s="83" t="s">
        <v>1</v>
      </c>
      <c r="E240" s="83" t="s">
        <v>1</v>
      </c>
      <c r="F240" s="83" t="s">
        <v>1</v>
      </c>
      <c r="G240" s="124" t="s">
        <v>1</v>
      </c>
      <c r="H240" s="169">
        <f t="shared" si="31"/>
        <v>0.05</v>
      </c>
      <c r="I240" s="170" t="str">
        <f t="shared" si="32"/>
        <v>REMOTA</v>
      </c>
      <c r="J240" s="292">
        <v>14790665531</v>
      </c>
      <c r="K240" s="197">
        <v>0</v>
      </c>
      <c r="L240" s="68" t="s">
        <v>138</v>
      </c>
      <c r="M240" s="188"/>
      <c r="N240" s="68" t="s">
        <v>986</v>
      </c>
      <c r="O240" s="199">
        <v>0</v>
      </c>
      <c r="P240" s="68">
        <v>10</v>
      </c>
      <c r="Q240" s="68" t="s">
        <v>156</v>
      </c>
      <c r="R240" s="103">
        <v>2019070003763</v>
      </c>
      <c r="S240" s="88">
        <v>43662</v>
      </c>
      <c r="T240" s="68">
        <v>105900</v>
      </c>
      <c r="U240" s="68" t="s">
        <v>170</v>
      </c>
      <c r="V240" s="68" t="s">
        <v>988</v>
      </c>
      <c r="W240" s="171">
        <v>44074</v>
      </c>
      <c r="X240" s="172" t="e">
        <f>+CONCATENATE(TEXT(#REF!,"yyyy"),"-",TEXT(#REF!,"mm"))</f>
        <v>#REF!</v>
      </c>
      <c r="Y240" s="173" t="str">
        <f t="shared" si="35"/>
        <v>10</v>
      </c>
      <c r="Z240" s="172" t="str">
        <f t="shared" si="36"/>
        <v>2020-07</v>
      </c>
      <c r="AA240" s="170" t="e">
        <f>+VLOOKUP(Z240,#REF!,2,FALSE)/VLOOKUP(X240,#REF!,2,FALSE)</f>
        <v>#REF!</v>
      </c>
      <c r="AB240" s="174" t="e">
        <f t="shared" si="33"/>
        <v>#REF!</v>
      </c>
      <c r="AC240" s="174" t="e">
        <f t="shared" si="34"/>
        <v>#REF!</v>
      </c>
      <c r="AD240" s="175" t="e">
        <f>+#REF!+365*Y240</f>
        <v>#REF!</v>
      </c>
      <c r="AE240" s="176" t="e">
        <f t="shared" si="37"/>
        <v>#REF!</v>
      </c>
      <c r="AF240" s="170" t="e">
        <f>+VLOOKUP(CONCATENATE(TEXT(W240,"yyyy"),"-",TEXT(W240,"mm")),#REF!,2,0)</f>
        <v>#REF!</v>
      </c>
      <c r="AG240" s="177" t="e">
        <f>+(AC240*(1+'INFLAC PROYECTADA'!$B$8)^(AE240))/((1+DEMANDADO!AF240)^(AE240))</f>
        <v>#REF!</v>
      </c>
      <c r="AH240" s="169">
        <f>(0.2*VLOOKUP(D240,'%.'!$A$1:$B$4,2,FALSE))+(0.35*VLOOKUP(E240,'%.'!$A$1:$B$4,2,FALSE))+(0.1*VLOOKUP(F240,'%.'!$A$1:$B$4,2,FALSE))+(0.35*VLOOKUP(G240,'%.'!$A$1:$B$4,2,FALSE))</f>
        <v>0.05</v>
      </c>
      <c r="AI240" s="128" t="str">
        <f t="shared" si="38"/>
        <v>REMOTA</v>
      </c>
      <c r="AJ240" s="128" t="str">
        <f t="shared" si="39"/>
        <v>No se registra</v>
      </c>
      <c r="AK240" s="178">
        <f t="shared" si="40"/>
        <v>0</v>
      </c>
    </row>
    <row r="241" spans="1:37" ht="30" customHeight="1" x14ac:dyDescent="0.25">
      <c r="A241" s="115">
        <v>240</v>
      </c>
      <c r="B241" s="83" t="s">
        <v>818</v>
      </c>
      <c r="C241" s="126" t="s">
        <v>819</v>
      </c>
      <c r="D241" s="83" t="s">
        <v>1</v>
      </c>
      <c r="E241" s="83" t="s">
        <v>1</v>
      </c>
      <c r="F241" s="83" t="s">
        <v>1</v>
      </c>
      <c r="G241" s="124" t="s">
        <v>1</v>
      </c>
      <c r="H241" s="169">
        <f t="shared" si="31"/>
        <v>0.05</v>
      </c>
      <c r="I241" s="170" t="str">
        <f t="shared" si="32"/>
        <v>REMOTA</v>
      </c>
      <c r="J241" s="292">
        <v>98128800</v>
      </c>
      <c r="K241" s="197">
        <v>0</v>
      </c>
      <c r="L241" s="68" t="s">
        <v>133</v>
      </c>
      <c r="M241" s="188">
        <v>0</v>
      </c>
      <c r="N241" s="68" t="s">
        <v>986</v>
      </c>
      <c r="O241" s="199">
        <v>0</v>
      </c>
      <c r="P241" s="68">
        <v>12</v>
      </c>
      <c r="Q241" s="68" t="s">
        <v>156</v>
      </c>
      <c r="R241" s="103">
        <v>2019070003763</v>
      </c>
      <c r="S241" s="88">
        <v>43662</v>
      </c>
      <c r="T241" s="68">
        <v>105900</v>
      </c>
      <c r="U241" s="68" t="s">
        <v>21</v>
      </c>
      <c r="V241" s="68"/>
      <c r="W241" s="171">
        <v>44074</v>
      </c>
      <c r="X241" s="172" t="e">
        <f>+CONCATENATE(TEXT(#REF!,"yyyy"),"-",TEXT(#REF!,"mm"))</f>
        <v>#REF!</v>
      </c>
      <c r="Y241" s="173" t="str">
        <f t="shared" si="35"/>
        <v>12</v>
      </c>
      <c r="Z241" s="172" t="str">
        <f t="shared" si="36"/>
        <v>2020-07</v>
      </c>
      <c r="AA241" s="170" t="e">
        <f>+VLOOKUP(Z241,#REF!,2,FALSE)/VLOOKUP(X241,#REF!,2,FALSE)</f>
        <v>#REF!</v>
      </c>
      <c r="AB241" s="174" t="e">
        <f t="shared" si="33"/>
        <v>#REF!</v>
      </c>
      <c r="AC241" s="174" t="e">
        <f t="shared" si="34"/>
        <v>#REF!</v>
      </c>
      <c r="AD241" s="175" t="e">
        <f>+#REF!+365*Y241</f>
        <v>#REF!</v>
      </c>
      <c r="AE241" s="176" t="e">
        <f t="shared" si="37"/>
        <v>#REF!</v>
      </c>
      <c r="AF241" s="170" t="e">
        <f>+VLOOKUP(CONCATENATE(TEXT(W241,"yyyy"),"-",TEXT(W241,"mm")),#REF!,2,0)</f>
        <v>#REF!</v>
      </c>
      <c r="AG241" s="177" t="e">
        <f>+(AC241*(1+'INFLAC PROYECTADA'!$B$8)^(AE241))/((1+DEMANDADO!AF241)^(AE241))</f>
        <v>#REF!</v>
      </c>
      <c r="AH241" s="169">
        <f>(0.2*VLOOKUP(D241,'%.'!$A$1:$B$4,2,FALSE))+(0.35*VLOOKUP(E241,'%.'!$A$1:$B$4,2,FALSE))+(0.1*VLOOKUP(F241,'%.'!$A$1:$B$4,2,FALSE))+(0.35*VLOOKUP(G241,'%.'!$A$1:$B$4,2,FALSE))</f>
        <v>0.05</v>
      </c>
      <c r="AI241" s="128" t="str">
        <f t="shared" si="38"/>
        <v>REMOTA</v>
      </c>
      <c r="AJ241" s="128" t="str">
        <f t="shared" si="39"/>
        <v>No se registra</v>
      </c>
      <c r="AK241" s="178">
        <f t="shared" si="40"/>
        <v>0</v>
      </c>
    </row>
    <row r="242" spans="1:37" ht="30" customHeight="1" x14ac:dyDescent="0.25">
      <c r="A242" s="115">
        <v>241</v>
      </c>
      <c r="B242" s="83" t="s">
        <v>820</v>
      </c>
      <c r="C242" s="126" t="s">
        <v>821</v>
      </c>
      <c r="D242" s="83" t="s">
        <v>0</v>
      </c>
      <c r="E242" s="83" t="s">
        <v>0</v>
      </c>
      <c r="F242" s="83" t="s">
        <v>0</v>
      </c>
      <c r="G242" s="124" t="s">
        <v>0</v>
      </c>
      <c r="H242" s="169">
        <f t="shared" si="31"/>
        <v>1</v>
      </c>
      <c r="I242" s="170" t="str">
        <f t="shared" si="32"/>
        <v>ALTA</v>
      </c>
      <c r="J242" s="292">
        <v>62126847</v>
      </c>
      <c r="K242" s="197">
        <v>0.26</v>
      </c>
      <c r="L242" s="68" t="s">
        <v>136</v>
      </c>
      <c r="M242" s="188">
        <v>0</v>
      </c>
      <c r="N242" s="68" t="s">
        <v>986</v>
      </c>
      <c r="O242" s="199">
        <v>0</v>
      </c>
      <c r="P242" s="68">
        <v>10</v>
      </c>
      <c r="Q242" s="68" t="s">
        <v>156</v>
      </c>
      <c r="R242" s="103">
        <v>2019070003763</v>
      </c>
      <c r="S242" s="88">
        <v>43662</v>
      </c>
      <c r="T242" s="68">
        <v>105900</v>
      </c>
      <c r="U242" s="68" t="s">
        <v>171</v>
      </c>
      <c r="V242" s="68"/>
      <c r="W242" s="171">
        <v>44074</v>
      </c>
      <c r="X242" s="172" t="e">
        <f>+CONCATENATE(TEXT(#REF!,"yyyy"),"-",TEXT(#REF!,"mm"))</f>
        <v>#REF!</v>
      </c>
      <c r="Y242" s="173" t="str">
        <f t="shared" si="35"/>
        <v>10</v>
      </c>
      <c r="Z242" s="172" t="str">
        <f t="shared" si="36"/>
        <v>2020-07</v>
      </c>
      <c r="AA242" s="170" t="e">
        <f>+VLOOKUP(Z242,#REF!,2,FALSE)/VLOOKUP(X242,#REF!,2,FALSE)</f>
        <v>#REF!</v>
      </c>
      <c r="AB242" s="174" t="e">
        <f t="shared" si="33"/>
        <v>#REF!</v>
      </c>
      <c r="AC242" s="174" t="e">
        <f t="shared" si="34"/>
        <v>#REF!</v>
      </c>
      <c r="AD242" s="175" t="e">
        <f>+#REF!+365*Y242</f>
        <v>#REF!</v>
      </c>
      <c r="AE242" s="176" t="e">
        <f t="shared" si="37"/>
        <v>#REF!</v>
      </c>
      <c r="AF242" s="170" t="e">
        <f>+VLOOKUP(CONCATENATE(TEXT(W242,"yyyy"),"-",TEXT(W242,"mm")),#REF!,2,0)</f>
        <v>#REF!</v>
      </c>
      <c r="AG242" s="177" t="e">
        <f>+(AC242*(1+'INFLAC PROYECTADA'!$B$8)^(AE242))/((1+DEMANDADO!AF242)^(AE242))</f>
        <v>#REF!</v>
      </c>
      <c r="AH242" s="169">
        <f>(0.2*VLOOKUP(D242,'%.'!$A$1:$B$4,2,FALSE))+(0.35*VLOOKUP(E242,'%.'!$A$1:$B$4,2,FALSE))+(0.1*VLOOKUP(F242,'%.'!$A$1:$B$4,2,FALSE))+(0.35*VLOOKUP(G242,'%.'!$A$1:$B$4,2,FALSE))</f>
        <v>1</v>
      </c>
      <c r="AI242" s="128" t="str">
        <f t="shared" si="38"/>
        <v>ALTA</v>
      </c>
      <c r="AJ242" s="128" t="str">
        <f t="shared" si="39"/>
        <v>Provisión contable</v>
      </c>
      <c r="AK242" s="178" t="e">
        <f t="shared" si="40"/>
        <v>#REF!</v>
      </c>
    </row>
    <row r="243" spans="1:37" ht="30" customHeight="1" x14ac:dyDescent="0.25">
      <c r="A243" s="115">
        <v>242</v>
      </c>
      <c r="B243" s="83" t="s">
        <v>822</v>
      </c>
      <c r="C243" s="126" t="s">
        <v>823</v>
      </c>
      <c r="D243" s="83" t="s">
        <v>1</v>
      </c>
      <c r="E243" s="83" t="s">
        <v>1</v>
      </c>
      <c r="F243" s="83" t="s">
        <v>1</v>
      </c>
      <c r="G243" s="124" t="s">
        <v>1</v>
      </c>
      <c r="H243" s="169">
        <f t="shared" si="31"/>
        <v>0.05</v>
      </c>
      <c r="I243" s="170" t="str">
        <f t="shared" si="32"/>
        <v>REMOTA</v>
      </c>
      <c r="J243" s="292">
        <v>15997040</v>
      </c>
      <c r="K243" s="197">
        <v>0</v>
      </c>
      <c r="L243" s="68" t="s">
        <v>136</v>
      </c>
      <c r="M243" s="188">
        <v>0</v>
      </c>
      <c r="N243" s="68" t="s">
        <v>986</v>
      </c>
      <c r="O243" s="199">
        <v>0</v>
      </c>
      <c r="P243" s="68">
        <v>10</v>
      </c>
      <c r="Q243" s="68" t="s">
        <v>156</v>
      </c>
      <c r="R243" s="103">
        <v>2019070003763</v>
      </c>
      <c r="S243" s="88">
        <v>43662</v>
      </c>
      <c r="T243" s="68">
        <v>105900</v>
      </c>
      <c r="U243" s="68" t="s">
        <v>21</v>
      </c>
      <c r="V243" s="68"/>
      <c r="W243" s="171">
        <v>44074</v>
      </c>
      <c r="X243" s="172" t="e">
        <f>+CONCATENATE(TEXT(#REF!,"yyyy"),"-",TEXT(#REF!,"mm"))</f>
        <v>#REF!</v>
      </c>
      <c r="Y243" s="173" t="str">
        <f t="shared" si="35"/>
        <v>10</v>
      </c>
      <c r="Z243" s="172" t="str">
        <f t="shared" si="36"/>
        <v>2020-07</v>
      </c>
      <c r="AA243" s="170" t="e">
        <f>+VLOOKUP(Z243,#REF!,2,FALSE)/VLOOKUP(X243,#REF!,2,FALSE)</f>
        <v>#REF!</v>
      </c>
      <c r="AB243" s="174" t="e">
        <f t="shared" si="33"/>
        <v>#REF!</v>
      </c>
      <c r="AC243" s="174" t="e">
        <f t="shared" si="34"/>
        <v>#REF!</v>
      </c>
      <c r="AD243" s="175" t="e">
        <f>+#REF!+365*Y243</f>
        <v>#REF!</v>
      </c>
      <c r="AE243" s="176" t="e">
        <f t="shared" si="37"/>
        <v>#REF!</v>
      </c>
      <c r="AF243" s="170" t="e">
        <f>+VLOOKUP(CONCATENATE(TEXT(W243,"yyyy"),"-",TEXT(W243,"mm")),#REF!,2,0)</f>
        <v>#REF!</v>
      </c>
      <c r="AG243" s="177" t="e">
        <f>+(AC243*(1+'INFLAC PROYECTADA'!$B$8)^(AE243))/((1+DEMANDADO!AF243)^(AE243))</f>
        <v>#REF!</v>
      </c>
      <c r="AH243" s="169">
        <f>(0.2*VLOOKUP(D243,'%.'!$A$1:$B$4,2,FALSE))+(0.35*VLOOKUP(E243,'%.'!$A$1:$B$4,2,FALSE))+(0.1*VLOOKUP(F243,'%.'!$A$1:$B$4,2,FALSE))+(0.35*VLOOKUP(G243,'%.'!$A$1:$B$4,2,FALSE))</f>
        <v>0.05</v>
      </c>
      <c r="AI243" s="128" t="str">
        <f t="shared" si="38"/>
        <v>REMOTA</v>
      </c>
      <c r="AJ243" s="128" t="str">
        <f t="shared" si="39"/>
        <v>No se registra</v>
      </c>
      <c r="AK243" s="178">
        <f t="shared" si="40"/>
        <v>0</v>
      </c>
    </row>
    <row r="244" spans="1:37" ht="30" customHeight="1" x14ac:dyDescent="0.25">
      <c r="A244" s="115">
        <v>243</v>
      </c>
      <c r="B244" s="83" t="s">
        <v>802</v>
      </c>
      <c r="C244" s="126" t="s">
        <v>824</v>
      </c>
      <c r="D244" s="83" t="s">
        <v>1</v>
      </c>
      <c r="E244" s="83" t="s">
        <v>1</v>
      </c>
      <c r="F244" s="83" t="s">
        <v>1</v>
      </c>
      <c r="G244" s="124" t="s">
        <v>1</v>
      </c>
      <c r="H244" s="169">
        <f t="shared" si="31"/>
        <v>0.05</v>
      </c>
      <c r="I244" s="170" t="str">
        <f t="shared" si="32"/>
        <v>REMOTA</v>
      </c>
      <c r="J244" s="292">
        <v>4436302180</v>
      </c>
      <c r="K244" s="197">
        <v>7.9000000000000008E-3</v>
      </c>
      <c r="L244" s="68" t="s">
        <v>136</v>
      </c>
      <c r="M244" s="188">
        <v>0</v>
      </c>
      <c r="N244" s="68" t="s">
        <v>986</v>
      </c>
      <c r="O244" s="199">
        <v>0</v>
      </c>
      <c r="P244" s="68">
        <v>10</v>
      </c>
      <c r="Q244" s="68" t="s">
        <v>156</v>
      </c>
      <c r="R244" s="103">
        <v>2019070003763</v>
      </c>
      <c r="S244" s="88">
        <v>43662</v>
      </c>
      <c r="T244" s="68">
        <v>105900</v>
      </c>
      <c r="U244" s="68" t="s">
        <v>166</v>
      </c>
      <c r="V244" s="81"/>
      <c r="W244" s="171">
        <v>44074</v>
      </c>
      <c r="X244" s="172" t="e">
        <f>+CONCATENATE(TEXT(#REF!,"yyyy"),"-",TEXT(#REF!,"mm"))</f>
        <v>#REF!</v>
      </c>
      <c r="Y244" s="173" t="str">
        <f t="shared" si="35"/>
        <v>10</v>
      </c>
      <c r="Z244" s="172" t="str">
        <f t="shared" si="36"/>
        <v>2020-07</v>
      </c>
      <c r="AA244" s="170" t="e">
        <f>+VLOOKUP(Z244,#REF!,2,FALSE)/VLOOKUP(X244,#REF!,2,FALSE)</f>
        <v>#REF!</v>
      </c>
      <c r="AB244" s="174" t="e">
        <f t="shared" si="33"/>
        <v>#REF!</v>
      </c>
      <c r="AC244" s="174" t="e">
        <f t="shared" si="34"/>
        <v>#REF!</v>
      </c>
      <c r="AD244" s="175" t="e">
        <f>+#REF!+365*Y244</f>
        <v>#REF!</v>
      </c>
      <c r="AE244" s="176" t="e">
        <f t="shared" si="37"/>
        <v>#REF!</v>
      </c>
      <c r="AF244" s="170" t="e">
        <f>+VLOOKUP(CONCATENATE(TEXT(W244,"yyyy"),"-",TEXT(W244,"mm")),#REF!,2,0)</f>
        <v>#REF!</v>
      </c>
      <c r="AG244" s="177" t="e">
        <f>+(AC244*(1+'INFLAC PROYECTADA'!$B$8)^(AE244))/((1+DEMANDADO!AF244)^(AE244))</f>
        <v>#REF!</v>
      </c>
      <c r="AH244" s="169">
        <f>(0.2*VLOOKUP(D244,'%.'!$A$1:$B$4,2,FALSE))+(0.35*VLOOKUP(E244,'%.'!$A$1:$B$4,2,FALSE))+(0.1*VLOOKUP(F244,'%.'!$A$1:$B$4,2,FALSE))+(0.35*VLOOKUP(G244,'%.'!$A$1:$B$4,2,FALSE))</f>
        <v>0.05</v>
      </c>
      <c r="AI244" s="128" t="str">
        <f t="shared" si="38"/>
        <v>REMOTA</v>
      </c>
      <c r="AJ244" s="128" t="str">
        <f t="shared" si="39"/>
        <v>No se registra</v>
      </c>
      <c r="AK244" s="178">
        <f t="shared" si="40"/>
        <v>0</v>
      </c>
    </row>
    <row r="245" spans="1:37" ht="30" customHeight="1" x14ac:dyDescent="0.25">
      <c r="A245" s="115">
        <v>244</v>
      </c>
      <c r="B245" s="83" t="s">
        <v>822</v>
      </c>
      <c r="C245" s="126" t="s">
        <v>825</v>
      </c>
      <c r="D245" s="83" t="s">
        <v>1</v>
      </c>
      <c r="E245" s="83" t="s">
        <v>1</v>
      </c>
      <c r="F245" s="83" t="s">
        <v>1</v>
      </c>
      <c r="G245" s="124" t="s">
        <v>1</v>
      </c>
      <c r="H245" s="169">
        <f t="shared" si="31"/>
        <v>0.05</v>
      </c>
      <c r="I245" s="170" t="str">
        <f t="shared" si="32"/>
        <v>REMOTA</v>
      </c>
      <c r="J245" s="292">
        <v>60526546</v>
      </c>
      <c r="K245" s="197">
        <v>0</v>
      </c>
      <c r="L245" s="68" t="s">
        <v>136</v>
      </c>
      <c r="M245" s="188">
        <v>0</v>
      </c>
      <c r="N245" s="68" t="s">
        <v>986</v>
      </c>
      <c r="O245" s="199">
        <v>0</v>
      </c>
      <c r="P245" s="68">
        <v>10</v>
      </c>
      <c r="Q245" s="68" t="s">
        <v>156</v>
      </c>
      <c r="R245" s="103">
        <v>2019070003763</v>
      </c>
      <c r="S245" s="88">
        <v>43662</v>
      </c>
      <c r="T245" s="68">
        <v>105900</v>
      </c>
      <c r="U245" s="68" t="s">
        <v>21</v>
      </c>
      <c r="V245" s="68"/>
      <c r="W245" s="171">
        <v>44074</v>
      </c>
      <c r="X245" s="172" t="e">
        <f>+CONCATENATE(TEXT(#REF!,"yyyy"),"-",TEXT(#REF!,"mm"))</f>
        <v>#REF!</v>
      </c>
      <c r="Y245" s="173" t="str">
        <f t="shared" si="35"/>
        <v>10</v>
      </c>
      <c r="Z245" s="172" t="str">
        <f t="shared" si="36"/>
        <v>2020-07</v>
      </c>
      <c r="AA245" s="170" t="e">
        <f>+VLOOKUP(Z245,#REF!,2,FALSE)/VLOOKUP(X245,#REF!,2,FALSE)</f>
        <v>#REF!</v>
      </c>
      <c r="AB245" s="174" t="e">
        <f t="shared" si="33"/>
        <v>#REF!</v>
      </c>
      <c r="AC245" s="174" t="e">
        <f t="shared" si="34"/>
        <v>#REF!</v>
      </c>
      <c r="AD245" s="175" t="e">
        <f>+#REF!+365*Y245</f>
        <v>#REF!</v>
      </c>
      <c r="AE245" s="176" t="e">
        <f t="shared" si="37"/>
        <v>#REF!</v>
      </c>
      <c r="AF245" s="170" t="e">
        <f>+VLOOKUP(CONCATENATE(TEXT(W245,"yyyy"),"-",TEXT(W245,"mm")),#REF!,2,0)</f>
        <v>#REF!</v>
      </c>
      <c r="AG245" s="177" t="e">
        <f>+(AC245*(1+'INFLAC PROYECTADA'!$B$8)^(AE245))/((1+DEMANDADO!AF245)^(AE245))</f>
        <v>#REF!</v>
      </c>
      <c r="AH245" s="169">
        <f>(0.2*VLOOKUP(D245,'%.'!$A$1:$B$4,2,FALSE))+(0.35*VLOOKUP(E245,'%.'!$A$1:$B$4,2,FALSE))+(0.1*VLOOKUP(F245,'%.'!$A$1:$B$4,2,FALSE))+(0.35*VLOOKUP(G245,'%.'!$A$1:$B$4,2,FALSE))</f>
        <v>0.05</v>
      </c>
      <c r="AI245" s="128" t="str">
        <f t="shared" si="38"/>
        <v>REMOTA</v>
      </c>
      <c r="AJ245" s="128" t="str">
        <f t="shared" si="39"/>
        <v>No se registra</v>
      </c>
      <c r="AK245" s="178">
        <f t="shared" si="40"/>
        <v>0</v>
      </c>
    </row>
    <row r="246" spans="1:37" ht="30" customHeight="1" x14ac:dyDescent="0.25">
      <c r="A246" s="115">
        <v>245</v>
      </c>
      <c r="B246" s="83" t="s">
        <v>802</v>
      </c>
      <c r="C246" s="126" t="s">
        <v>826</v>
      </c>
      <c r="D246" s="83" t="s">
        <v>1</v>
      </c>
      <c r="E246" s="83" t="s">
        <v>1</v>
      </c>
      <c r="F246" s="83" t="s">
        <v>1</v>
      </c>
      <c r="G246" s="124" t="s">
        <v>1</v>
      </c>
      <c r="H246" s="169">
        <f t="shared" si="31"/>
        <v>0.05</v>
      </c>
      <c r="I246" s="170" t="str">
        <f t="shared" si="32"/>
        <v>REMOTA</v>
      </c>
      <c r="J246" s="292">
        <v>4858585667</v>
      </c>
      <c r="K246" s="197">
        <v>0.12</v>
      </c>
      <c r="L246" s="68" t="s">
        <v>135</v>
      </c>
      <c r="M246" s="188">
        <v>0</v>
      </c>
      <c r="N246" s="68" t="s">
        <v>986</v>
      </c>
      <c r="O246" s="199">
        <v>0</v>
      </c>
      <c r="P246" s="68">
        <v>10</v>
      </c>
      <c r="Q246" s="68" t="s">
        <v>156</v>
      </c>
      <c r="R246" s="103">
        <v>2019070003763</v>
      </c>
      <c r="S246" s="88">
        <v>43662</v>
      </c>
      <c r="T246" s="68">
        <v>105900</v>
      </c>
      <c r="U246" s="68" t="s">
        <v>166</v>
      </c>
      <c r="V246" s="68"/>
      <c r="W246" s="171">
        <v>44074</v>
      </c>
      <c r="X246" s="172" t="e">
        <f>+CONCATENATE(TEXT(#REF!,"yyyy"),"-",TEXT(#REF!,"mm"))</f>
        <v>#REF!</v>
      </c>
      <c r="Y246" s="173" t="str">
        <f t="shared" si="35"/>
        <v>10</v>
      </c>
      <c r="Z246" s="172" t="str">
        <f t="shared" si="36"/>
        <v>2020-07</v>
      </c>
      <c r="AA246" s="170" t="e">
        <f>+VLOOKUP(Z246,#REF!,2,FALSE)/VLOOKUP(X246,#REF!,2,FALSE)</f>
        <v>#REF!</v>
      </c>
      <c r="AB246" s="174" t="e">
        <f t="shared" si="33"/>
        <v>#REF!</v>
      </c>
      <c r="AC246" s="174" t="e">
        <f t="shared" si="34"/>
        <v>#REF!</v>
      </c>
      <c r="AD246" s="175" t="e">
        <f>+#REF!+365*Y246</f>
        <v>#REF!</v>
      </c>
      <c r="AE246" s="176" t="e">
        <f t="shared" si="37"/>
        <v>#REF!</v>
      </c>
      <c r="AF246" s="170" t="e">
        <f>+VLOOKUP(CONCATENATE(TEXT(W246,"yyyy"),"-",TEXT(W246,"mm")),#REF!,2,0)</f>
        <v>#REF!</v>
      </c>
      <c r="AG246" s="177" t="e">
        <f>+(AC246*(1+'INFLAC PROYECTADA'!$B$8)^(AE246))/((1+DEMANDADO!AF246)^(AE246))</f>
        <v>#REF!</v>
      </c>
      <c r="AH246" s="169">
        <f>(0.2*VLOOKUP(D246,'%.'!$A$1:$B$4,2,FALSE))+(0.35*VLOOKUP(E246,'%.'!$A$1:$B$4,2,FALSE))+(0.1*VLOOKUP(F246,'%.'!$A$1:$B$4,2,FALSE))+(0.35*VLOOKUP(G246,'%.'!$A$1:$B$4,2,FALSE))</f>
        <v>0.05</v>
      </c>
      <c r="AI246" s="128" t="str">
        <f t="shared" si="38"/>
        <v>REMOTA</v>
      </c>
      <c r="AJ246" s="128" t="str">
        <f t="shared" si="39"/>
        <v>No se registra</v>
      </c>
      <c r="AK246" s="178">
        <f t="shared" si="40"/>
        <v>0</v>
      </c>
    </row>
    <row r="247" spans="1:37" ht="30" customHeight="1" x14ac:dyDescent="0.25">
      <c r="A247" s="115">
        <v>246</v>
      </c>
      <c r="B247" s="83" t="s">
        <v>827</v>
      </c>
      <c r="C247" s="126" t="s">
        <v>828</v>
      </c>
      <c r="D247" s="83" t="s">
        <v>48</v>
      </c>
      <c r="E247" s="83" t="s">
        <v>48</v>
      </c>
      <c r="F247" s="83" t="s">
        <v>48</v>
      </c>
      <c r="G247" s="124" t="s">
        <v>1</v>
      </c>
      <c r="H247" s="169">
        <f t="shared" si="31"/>
        <v>0.34250000000000003</v>
      </c>
      <c r="I247" s="170" t="str">
        <f t="shared" si="32"/>
        <v>MEDIA</v>
      </c>
      <c r="J247" s="292">
        <v>13342380</v>
      </c>
      <c r="K247" s="197">
        <v>0.5</v>
      </c>
      <c r="L247" s="68" t="s">
        <v>136</v>
      </c>
      <c r="M247" s="188">
        <v>0</v>
      </c>
      <c r="N247" s="68" t="s">
        <v>986</v>
      </c>
      <c r="O247" s="199">
        <v>0</v>
      </c>
      <c r="P247" s="68">
        <v>10</v>
      </c>
      <c r="Q247" s="68" t="s">
        <v>156</v>
      </c>
      <c r="R247" s="103">
        <v>2019070003763</v>
      </c>
      <c r="S247" s="88">
        <v>43662</v>
      </c>
      <c r="T247" s="68">
        <v>105900</v>
      </c>
      <c r="U247" s="68" t="s">
        <v>21</v>
      </c>
      <c r="V247" s="68"/>
      <c r="W247" s="171">
        <v>44074</v>
      </c>
      <c r="X247" s="172" t="e">
        <f>+CONCATENATE(TEXT(#REF!,"yyyy"),"-",TEXT(#REF!,"mm"))</f>
        <v>#REF!</v>
      </c>
      <c r="Y247" s="173" t="str">
        <f t="shared" si="35"/>
        <v>10</v>
      </c>
      <c r="Z247" s="172" t="str">
        <f t="shared" si="36"/>
        <v>2020-07</v>
      </c>
      <c r="AA247" s="170" t="e">
        <f>+VLOOKUP(Z247,#REF!,2,FALSE)/VLOOKUP(X247,#REF!,2,FALSE)</f>
        <v>#REF!</v>
      </c>
      <c r="AB247" s="174" t="e">
        <f t="shared" si="33"/>
        <v>#REF!</v>
      </c>
      <c r="AC247" s="174" t="e">
        <f t="shared" si="34"/>
        <v>#REF!</v>
      </c>
      <c r="AD247" s="175" t="e">
        <f>+#REF!+365*Y247</f>
        <v>#REF!</v>
      </c>
      <c r="AE247" s="176" t="e">
        <f t="shared" si="37"/>
        <v>#REF!</v>
      </c>
      <c r="AF247" s="170" t="e">
        <f>+VLOOKUP(CONCATENATE(TEXT(W247,"yyyy"),"-",TEXT(W247,"mm")),#REF!,2,0)</f>
        <v>#REF!</v>
      </c>
      <c r="AG247" s="177" t="e">
        <f>+(AC247*(1+'INFLAC PROYECTADA'!$B$8)^(AE247))/((1+DEMANDADO!AF247)^(AE247))</f>
        <v>#REF!</v>
      </c>
      <c r="AH247" s="169">
        <f>(0.2*VLOOKUP(D247,'%.'!$A$1:$B$4,2,FALSE))+(0.35*VLOOKUP(E247,'%.'!$A$1:$B$4,2,FALSE))+(0.1*VLOOKUP(F247,'%.'!$A$1:$B$4,2,FALSE))+(0.35*VLOOKUP(G247,'%.'!$A$1:$B$4,2,FALSE))</f>
        <v>0.34250000000000003</v>
      </c>
      <c r="AI247" s="128" t="str">
        <f t="shared" si="38"/>
        <v>MEDIA</v>
      </c>
      <c r="AJ247" s="128" t="str">
        <f t="shared" si="39"/>
        <v>Cuentas de Orden</v>
      </c>
      <c r="AK247" s="178" t="e">
        <f t="shared" si="40"/>
        <v>#REF!</v>
      </c>
    </row>
    <row r="248" spans="1:37" ht="30" customHeight="1" x14ac:dyDescent="0.25">
      <c r="A248" s="115">
        <v>247</v>
      </c>
      <c r="B248" s="83" t="s">
        <v>829</v>
      </c>
      <c r="C248" s="126" t="s">
        <v>830</v>
      </c>
      <c r="D248" s="83" t="s">
        <v>1</v>
      </c>
      <c r="E248" s="83" t="s">
        <v>1</v>
      </c>
      <c r="F248" s="83" t="s">
        <v>1</v>
      </c>
      <c r="G248" s="124" t="s">
        <v>1</v>
      </c>
      <c r="H248" s="169">
        <f t="shared" si="31"/>
        <v>0.05</v>
      </c>
      <c r="I248" s="170" t="str">
        <f t="shared" si="32"/>
        <v>REMOTA</v>
      </c>
      <c r="J248" s="292">
        <v>6426729</v>
      </c>
      <c r="K248" s="197">
        <v>0</v>
      </c>
      <c r="L248" s="68" t="s">
        <v>131</v>
      </c>
      <c r="M248" s="188">
        <v>0</v>
      </c>
      <c r="N248" s="68" t="s">
        <v>986</v>
      </c>
      <c r="O248" s="199">
        <v>0</v>
      </c>
      <c r="P248" s="68">
        <v>10</v>
      </c>
      <c r="Q248" s="68" t="s">
        <v>156</v>
      </c>
      <c r="R248" s="103">
        <v>2019070003763</v>
      </c>
      <c r="S248" s="88">
        <v>43662</v>
      </c>
      <c r="T248" s="68">
        <v>105900</v>
      </c>
      <c r="U248" s="68" t="s">
        <v>177</v>
      </c>
      <c r="V248" s="68"/>
      <c r="W248" s="171">
        <v>44074</v>
      </c>
      <c r="X248" s="172" t="e">
        <f>+CONCATENATE(TEXT(#REF!,"yyyy"),"-",TEXT(#REF!,"mm"))</f>
        <v>#REF!</v>
      </c>
      <c r="Y248" s="173" t="str">
        <f t="shared" si="35"/>
        <v>10</v>
      </c>
      <c r="Z248" s="172" t="str">
        <f t="shared" si="36"/>
        <v>2020-07</v>
      </c>
      <c r="AA248" s="170" t="e">
        <f>+VLOOKUP(Z248,#REF!,2,FALSE)/VLOOKUP(X248,#REF!,2,FALSE)</f>
        <v>#REF!</v>
      </c>
      <c r="AB248" s="174" t="e">
        <f t="shared" si="33"/>
        <v>#REF!</v>
      </c>
      <c r="AC248" s="174" t="e">
        <f t="shared" si="34"/>
        <v>#REF!</v>
      </c>
      <c r="AD248" s="175" t="e">
        <f>+#REF!+365*Y248</f>
        <v>#REF!</v>
      </c>
      <c r="AE248" s="176" t="e">
        <f t="shared" si="37"/>
        <v>#REF!</v>
      </c>
      <c r="AF248" s="170" t="e">
        <f>+VLOOKUP(CONCATENATE(TEXT(W248,"yyyy"),"-",TEXT(W248,"mm")),#REF!,2,0)</f>
        <v>#REF!</v>
      </c>
      <c r="AG248" s="177" t="e">
        <f>+(AC248*(1+'INFLAC PROYECTADA'!$B$8)^(AE248))/((1+DEMANDADO!AF248)^(AE248))</f>
        <v>#REF!</v>
      </c>
      <c r="AH248" s="169">
        <f>(0.2*VLOOKUP(D248,'%.'!$A$1:$B$4,2,FALSE))+(0.35*VLOOKUP(E248,'%.'!$A$1:$B$4,2,FALSE))+(0.1*VLOOKUP(F248,'%.'!$A$1:$B$4,2,FALSE))+(0.35*VLOOKUP(G248,'%.'!$A$1:$B$4,2,FALSE))</f>
        <v>0.05</v>
      </c>
      <c r="AI248" s="128" t="str">
        <f t="shared" si="38"/>
        <v>REMOTA</v>
      </c>
      <c r="AJ248" s="128" t="str">
        <f t="shared" si="39"/>
        <v>No se registra</v>
      </c>
      <c r="AK248" s="178">
        <f t="shared" si="40"/>
        <v>0</v>
      </c>
    </row>
    <row r="249" spans="1:37" ht="30" customHeight="1" x14ac:dyDescent="0.25">
      <c r="A249" s="115">
        <v>248</v>
      </c>
      <c r="B249" s="83" t="s">
        <v>827</v>
      </c>
      <c r="C249" s="126" t="s">
        <v>831</v>
      </c>
      <c r="D249" s="83" t="s">
        <v>48</v>
      </c>
      <c r="E249" s="83" t="s">
        <v>48</v>
      </c>
      <c r="F249" s="83" t="s">
        <v>1</v>
      </c>
      <c r="G249" s="124" t="s">
        <v>48</v>
      </c>
      <c r="H249" s="169">
        <f t="shared" si="31"/>
        <v>0.45500000000000002</v>
      </c>
      <c r="I249" s="170" t="str">
        <f t="shared" si="32"/>
        <v>MEDIA</v>
      </c>
      <c r="J249" s="292">
        <v>914544663</v>
      </c>
      <c r="K249" s="197">
        <v>0.25</v>
      </c>
      <c r="L249" s="68" t="s">
        <v>147</v>
      </c>
      <c r="M249" s="188">
        <v>0</v>
      </c>
      <c r="N249" s="68" t="s">
        <v>986</v>
      </c>
      <c r="O249" s="199">
        <v>0</v>
      </c>
      <c r="P249" s="68">
        <v>7</v>
      </c>
      <c r="Q249" s="68" t="s">
        <v>156</v>
      </c>
      <c r="R249" s="103">
        <v>2019070003763</v>
      </c>
      <c r="S249" s="88">
        <v>43662</v>
      </c>
      <c r="T249" s="68">
        <v>105900</v>
      </c>
      <c r="U249" s="68" t="s">
        <v>21</v>
      </c>
      <c r="V249" s="68"/>
      <c r="W249" s="171">
        <v>44074</v>
      </c>
      <c r="X249" s="172" t="e">
        <f>+CONCATENATE(TEXT(#REF!,"yyyy"),"-",TEXT(#REF!,"mm"))</f>
        <v>#REF!</v>
      </c>
      <c r="Y249" s="173" t="str">
        <f t="shared" si="35"/>
        <v>7</v>
      </c>
      <c r="Z249" s="172" t="str">
        <f t="shared" si="36"/>
        <v>2020-07</v>
      </c>
      <c r="AA249" s="170" t="e">
        <f>+VLOOKUP(Z249,#REF!,2,FALSE)/VLOOKUP(X249,#REF!,2,FALSE)</f>
        <v>#REF!</v>
      </c>
      <c r="AB249" s="174" t="e">
        <f t="shared" si="33"/>
        <v>#REF!</v>
      </c>
      <c r="AC249" s="174" t="e">
        <f t="shared" si="34"/>
        <v>#REF!</v>
      </c>
      <c r="AD249" s="175" t="e">
        <f>+#REF!+365*Y249</f>
        <v>#REF!</v>
      </c>
      <c r="AE249" s="176" t="e">
        <f t="shared" si="37"/>
        <v>#REF!</v>
      </c>
      <c r="AF249" s="170" t="e">
        <f>+VLOOKUP(CONCATENATE(TEXT(W249,"yyyy"),"-",TEXT(W249,"mm")),#REF!,2,0)</f>
        <v>#REF!</v>
      </c>
      <c r="AG249" s="177" t="e">
        <f>+(AC249*(1+'INFLAC PROYECTADA'!$B$8)^(AE249))/((1+DEMANDADO!AF249)^(AE249))</f>
        <v>#REF!</v>
      </c>
      <c r="AH249" s="169">
        <f>(0.2*VLOOKUP(D249,'%.'!$A$1:$B$4,2,FALSE))+(0.35*VLOOKUP(E249,'%.'!$A$1:$B$4,2,FALSE))+(0.1*VLOOKUP(F249,'%.'!$A$1:$B$4,2,FALSE))+(0.35*VLOOKUP(G249,'%.'!$A$1:$B$4,2,FALSE))</f>
        <v>0.45500000000000002</v>
      </c>
      <c r="AI249" s="128" t="str">
        <f t="shared" si="38"/>
        <v>MEDIA</v>
      </c>
      <c r="AJ249" s="128" t="str">
        <f t="shared" si="39"/>
        <v>Cuentas de Orden</v>
      </c>
      <c r="AK249" s="178" t="e">
        <f t="shared" si="40"/>
        <v>#REF!</v>
      </c>
    </row>
    <row r="250" spans="1:37" ht="30" customHeight="1" x14ac:dyDescent="0.25">
      <c r="A250" s="115">
        <v>249</v>
      </c>
      <c r="B250" s="83" t="s">
        <v>802</v>
      </c>
      <c r="C250" s="126" t="s">
        <v>832</v>
      </c>
      <c r="D250" s="83" t="s">
        <v>1</v>
      </c>
      <c r="E250" s="83" t="s">
        <v>1</v>
      </c>
      <c r="F250" s="83" t="s">
        <v>1</v>
      </c>
      <c r="G250" s="124" t="s">
        <v>1</v>
      </c>
      <c r="H250" s="169">
        <f t="shared" si="31"/>
        <v>0.05</v>
      </c>
      <c r="I250" s="170" t="str">
        <f t="shared" si="32"/>
        <v>REMOTA</v>
      </c>
      <c r="J250" s="292">
        <v>4858585667</v>
      </c>
      <c r="K250" s="197">
        <v>0.12</v>
      </c>
      <c r="L250" s="68" t="s">
        <v>136</v>
      </c>
      <c r="M250" s="188">
        <v>0</v>
      </c>
      <c r="N250" s="68" t="s">
        <v>986</v>
      </c>
      <c r="O250" s="199">
        <v>0</v>
      </c>
      <c r="P250" s="68">
        <v>10</v>
      </c>
      <c r="Q250" s="68" t="s">
        <v>156</v>
      </c>
      <c r="R250" s="103">
        <v>2019070003763</v>
      </c>
      <c r="S250" s="88">
        <v>43662</v>
      </c>
      <c r="T250" s="68">
        <v>105900</v>
      </c>
      <c r="U250" s="68" t="s">
        <v>166</v>
      </c>
      <c r="V250" s="68"/>
      <c r="W250" s="171">
        <v>44074</v>
      </c>
      <c r="X250" s="172" t="e">
        <f>+CONCATENATE(TEXT(#REF!,"yyyy"),"-",TEXT(#REF!,"mm"))</f>
        <v>#REF!</v>
      </c>
      <c r="Y250" s="173" t="str">
        <f t="shared" si="35"/>
        <v>10</v>
      </c>
      <c r="Z250" s="172" t="str">
        <f t="shared" si="36"/>
        <v>2020-07</v>
      </c>
      <c r="AA250" s="170" t="e">
        <f>+VLOOKUP(Z250,#REF!,2,FALSE)/VLOOKUP(X250,#REF!,2,FALSE)</f>
        <v>#REF!</v>
      </c>
      <c r="AB250" s="174" t="e">
        <f t="shared" si="33"/>
        <v>#REF!</v>
      </c>
      <c r="AC250" s="174" t="e">
        <f t="shared" si="34"/>
        <v>#REF!</v>
      </c>
      <c r="AD250" s="175" t="e">
        <f>+#REF!+365*Y250</f>
        <v>#REF!</v>
      </c>
      <c r="AE250" s="176" t="e">
        <f t="shared" si="37"/>
        <v>#REF!</v>
      </c>
      <c r="AF250" s="170" t="e">
        <f>+VLOOKUP(CONCATENATE(TEXT(W250,"yyyy"),"-",TEXT(W250,"mm")),#REF!,2,0)</f>
        <v>#REF!</v>
      </c>
      <c r="AG250" s="177" t="e">
        <f>+(AC250*(1+'INFLAC PROYECTADA'!$B$8)^(AE250))/((1+DEMANDADO!AF250)^(AE250))</f>
        <v>#REF!</v>
      </c>
      <c r="AH250" s="169">
        <f>(0.2*VLOOKUP(D250,'%.'!$A$1:$B$4,2,FALSE))+(0.35*VLOOKUP(E250,'%.'!$A$1:$B$4,2,FALSE))+(0.1*VLOOKUP(F250,'%.'!$A$1:$B$4,2,FALSE))+(0.35*VLOOKUP(G250,'%.'!$A$1:$B$4,2,FALSE))</f>
        <v>0.05</v>
      </c>
      <c r="AI250" s="128" t="str">
        <f t="shared" si="38"/>
        <v>REMOTA</v>
      </c>
      <c r="AJ250" s="128" t="str">
        <f t="shared" si="39"/>
        <v>No se registra</v>
      </c>
      <c r="AK250" s="178">
        <f t="shared" si="40"/>
        <v>0</v>
      </c>
    </row>
    <row r="251" spans="1:37" ht="30" customHeight="1" x14ac:dyDescent="0.25">
      <c r="A251" s="115">
        <v>250</v>
      </c>
      <c r="B251" s="83" t="s">
        <v>802</v>
      </c>
      <c r="C251" s="126" t="s">
        <v>833</v>
      </c>
      <c r="D251" s="83" t="s">
        <v>1</v>
      </c>
      <c r="E251" s="83" t="s">
        <v>1</v>
      </c>
      <c r="F251" s="83" t="s">
        <v>1</v>
      </c>
      <c r="G251" s="124" t="s">
        <v>1</v>
      </c>
      <c r="H251" s="169">
        <f t="shared" si="31"/>
        <v>0.05</v>
      </c>
      <c r="I251" s="170" t="str">
        <f t="shared" si="32"/>
        <v>REMOTA</v>
      </c>
      <c r="J251" s="292">
        <v>4858585667</v>
      </c>
      <c r="K251" s="197">
        <v>0.12</v>
      </c>
      <c r="L251" s="68" t="s">
        <v>136</v>
      </c>
      <c r="M251" s="188">
        <v>0</v>
      </c>
      <c r="N251" s="68" t="s">
        <v>986</v>
      </c>
      <c r="O251" s="199">
        <v>0</v>
      </c>
      <c r="P251" s="68">
        <v>10</v>
      </c>
      <c r="Q251" s="68" t="s">
        <v>156</v>
      </c>
      <c r="R251" s="103">
        <v>2019070003763</v>
      </c>
      <c r="S251" s="88">
        <v>43662</v>
      </c>
      <c r="T251" s="68">
        <v>105900</v>
      </c>
      <c r="U251" s="68" t="s">
        <v>166</v>
      </c>
      <c r="V251" s="68"/>
      <c r="W251" s="171">
        <v>44074</v>
      </c>
      <c r="X251" s="172" t="e">
        <f>+CONCATENATE(TEXT(#REF!,"yyyy"),"-",TEXT(#REF!,"mm"))</f>
        <v>#REF!</v>
      </c>
      <c r="Y251" s="173" t="str">
        <f t="shared" si="35"/>
        <v>10</v>
      </c>
      <c r="Z251" s="172" t="str">
        <f t="shared" si="36"/>
        <v>2020-07</v>
      </c>
      <c r="AA251" s="170" t="e">
        <f>+VLOOKUP(Z251,#REF!,2,FALSE)/VLOOKUP(X251,#REF!,2,FALSE)</f>
        <v>#REF!</v>
      </c>
      <c r="AB251" s="174" t="e">
        <f t="shared" si="33"/>
        <v>#REF!</v>
      </c>
      <c r="AC251" s="174" t="e">
        <f t="shared" si="34"/>
        <v>#REF!</v>
      </c>
      <c r="AD251" s="175" t="e">
        <f>+#REF!+365*Y251</f>
        <v>#REF!</v>
      </c>
      <c r="AE251" s="176" t="e">
        <f t="shared" si="37"/>
        <v>#REF!</v>
      </c>
      <c r="AF251" s="170" t="e">
        <f>+VLOOKUP(CONCATENATE(TEXT(W251,"yyyy"),"-",TEXT(W251,"mm")),#REF!,2,0)</f>
        <v>#REF!</v>
      </c>
      <c r="AG251" s="177" t="e">
        <f>+(AC251*(1+'INFLAC PROYECTADA'!$B$8)^(AE251))/((1+DEMANDADO!AF251)^(AE251))</f>
        <v>#REF!</v>
      </c>
      <c r="AH251" s="169">
        <f>(0.2*VLOOKUP(D251,'%.'!$A$1:$B$4,2,FALSE))+(0.35*VLOOKUP(E251,'%.'!$A$1:$B$4,2,FALSE))+(0.1*VLOOKUP(F251,'%.'!$A$1:$B$4,2,FALSE))+(0.35*VLOOKUP(G251,'%.'!$A$1:$B$4,2,FALSE))</f>
        <v>0.05</v>
      </c>
      <c r="AI251" s="128" t="str">
        <f t="shared" si="38"/>
        <v>REMOTA</v>
      </c>
      <c r="AJ251" s="128" t="str">
        <f t="shared" si="39"/>
        <v>No se registra</v>
      </c>
      <c r="AK251" s="178">
        <f t="shared" si="40"/>
        <v>0</v>
      </c>
    </row>
    <row r="252" spans="1:37" ht="30" customHeight="1" x14ac:dyDescent="0.25">
      <c r="A252" s="115">
        <v>251</v>
      </c>
      <c r="B252" s="83" t="s">
        <v>802</v>
      </c>
      <c r="C252" s="126" t="s">
        <v>834</v>
      </c>
      <c r="D252" s="83" t="s">
        <v>1</v>
      </c>
      <c r="E252" s="83" t="s">
        <v>1</v>
      </c>
      <c r="F252" s="83" t="s">
        <v>1</v>
      </c>
      <c r="G252" s="124" t="s">
        <v>1</v>
      </c>
      <c r="H252" s="169">
        <f t="shared" si="31"/>
        <v>0.05</v>
      </c>
      <c r="I252" s="170" t="str">
        <f t="shared" si="32"/>
        <v>REMOTA</v>
      </c>
      <c r="J252" s="292">
        <v>4435762620</v>
      </c>
      <c r="K252" s="197">
        <v>0.14000000000000001</v>
      </c>
      <c r="L252" s="68" t="s">
        <v>136</v>
      </c>
      <c r="M252" s="188">
        <v>0</v>
      </c>
      <c r="N252" s="68" t="s">
        <v>986</v>
      </c>
      <c r="O252" s="199">
        <v>0</v>
      </c>
      <c r="P252" s="68">
        <v>10</v>
      </c>
      <c r="Q252" s="68" t="s">
        <v>156</v>
      </c>
      <c r="R252" s="103">
        <v>2019070003763</v>
      </c>
      <c r="S252" s="88">
        <v>43662</v>
      </c>
      <c r="T252" s="68">
        <v>105900</v>
      </c>
      <c r="U252" s="68" t="s">
        <v>166</v>
      </c>
      <c r="V252" s="68"/>
      <c r="W252" s="171">
        <v>44074</v>
      </c>
      <c r="X252" s="172" t="e">
        <f>+CONCATENATE(TEXT(#REF!,"yyyy"),"-",TEXT(#REF!,"mm"))</f>
        <v>#REF!</v>
      </c>
      <c r="Y252" s="173" t="str">
        <f t="shared" si="35"/>
        <v>10</v>
      </c>
      <c r="Z252" s="172" t="str">
        <f t="shared" si="36"/>
        <v>2020-07</v>
      </c>
      <c r="AA252" s="170" t="e">
        <f>+VLOOKUP(Z252,#REF!,2,FALSE)/VLOOKUP(X252,#REF!,2,FALSE)</f>
        <v>#REF!</v>
      </c>
      <c r="AB252" s="174" t="e">
        <f t="shared" si="33"/>
        <v>#REF!</v>
      </c>
      <c r="AC252" s="174" t="e">
        <f t="shared" si="34"/>
        <v>#REF!</v>
      </c>
      <c r="AD252" s="175" t="e">
        <f>+#REF!+365*Y252</f>
        <v>#REF!</v>
      </c>
      <c r="AE252" s="176" t="e">
        <f t="shared" si="37"/>
        <v>#REF!</v>
      </c>
      <c r="AF252" s="170" t="e">
        <f>+VLOOKUP(CONCATENATE(TEXT(W252,"yyyy"),"-",TEXT(W252,"mm")),#REF!,2,0)</f>
        <v>#REF!</v>
      </c>
      <c r="AG252" s="177" t="e">
        <f>+(AC252*(1+'INFLAC PROYECTADA'!$B$8)^(AE252))/((1+DEMANDADO!AF252)^(AE252))</f>
        <v>#REF!</v>
      </c>
      <c r="AH252" s="169">
        <f>(0.2*VLOOKUP(D252,'%.'!$A$1:$B$4,2,FALSE))+(0.35*VLOOKUP(E252,'%.'!$A$1:$B$4,2,FALSE))+(0.1*VLOOKUP(F252,'%.'!$A$1:$B$4,2,FALSE))+(0.35*VLOOKUP(G252,'%.'!$A$1:$B$4,2,FALSE))</f>
        <v>0.05</v>
      </c>
      <c r="AI252" s="128" t="str">
        <f t="shared" si="38"/>
        <v>REMOTA</v>
      </c>
      <c r="AJ252" s="128" t="str">
        <f t="shared" si="39"/>
        <v>No se registra</v>
      </c>
      <c r="AK252" s="178">
        <f t="shared" si="40"/>
        <v>0</v>
      </c>
    </row>
    <row r="253" spans="1:37" ht="30" customHeight="1" x14ac:dyDescent="0.25">
      <c r="A253" s="115">
        <v>252</v>
      </c>
      <c r="B253" s="83" t="s">
        <v>835</v>
      </c>
      <c r="C253" s="126" t="s">
        <v>836</v>
      </c>
      <c r="D253" s="83" t="s">
        <v>1</v>
      </c>
      <c r="E253" s="83" t="s">
        <v>1</v>
      </c>
      <c r="F253" s="83" t="s">
        <v>1</v>
      </c>
      <c r="G253" s="124" t="s">
        <v>1</v>
      </c>
      <c r="H253" s="169">
        <f t="shared" si="31"/>
        <v>0.05</v>
      </c>
      <c r="I253" s="170" t="str">
        <f t="shared" si="32"/>
        <v>REMOTA</v>
      </c>
      <c r="J253" s="292">
        <v>4441000</v>
      </c>
      <c r="K253" s="197">
        <v>0</v>
      </c>
      <c r="L253" s="68" t="s">
        <v>133</v>
      </c>
      <c r="M253" s="188">
        <v>0</v>
      </c>
      <c r="N253" s="68" t="s">
        <v>986</v>
      </c>
      <c r="O253" s="199">
        <v>0</v>
      </c>
      <c r="P253" s="68">
        <v>10</v>
      </c>
      <c r="Q253" s="68" t="s">
        <v>156</v>
      </c>
      <c r="R253" s="103">
        <v>2019070003763</v>
      </c>
      <c r="S253" s="88">
        <v>43662</v>
      </c>
      <c r="T253" s="68">
        <v>105900</v>
      </c>
      <c r="U253" s="68" t="s">
        <v>178</v>
      </c>
      <c r="V253" s="68"/>
      <c r="W253" s="171">
        <v>44074</v>
      </c>
      <c r="X253" s="172" t="e">
        <f>+CONCATENATE(TEXT(#REF!,"yyyy"),"-",TEXT(#REF!,"mm"))</f>
        <v>#REF!</v>
      </c>
      <c r="Y253" s="173" t="str">
        <f t="shared" si="35"/>
        <v>10</v>
      </c>
      <c r="Z253" s="172" t="str">
        <f t="shared" si="36"/>
        <v>2020-07</v>
      </c>
      <c r="AA253" s="170" t="e">
        <f>+VLOOKUP(Z253,#REF!,2,FALSE)/VLOOKUP(X253,#REF!,2,FALSE)</f>
        <v>#REF!</v>
      </c>
      <c r="AB253" s="174" t="e">
        <f t="shared" si="33"/>
        <v>#REF!</v>
      </c>
      <c r="AC253" s="174" t="e">
        <f t="shared" si="34"/>
        <v>#REF!</v>
      </c>
      <c r="AD253" s="175" t="e">
        <f>+#REF!+365*Y253</f>
        <v>#REF!</v>
      </c>
      <c r="AE253" s="176" t="e">
        <f t="shared" si="37"/>
        <v>#REF!</v>
      </c>
      <c r="AF253" s="170" t="e">
        <f>+VLOOKUP(CONCATENATE(TEXT(W253,"yyyy"),"-",TEXT(W253,"mm")),#REF!,2,0)</f>
        <v>#REF!</v>
      </c>
      <c r="AG253" s="177" t="e">
        <f>+(AC253*(1+'INFLAC PROYECTADA'!$B$8)^(AE253))/((1+DEMANDADO!AF253)^(AE253))</f>
        <v>#REF!</v>
      </c>
      <c r="AH253" s="169">
        <f>(0.2*VLOOKUP(D253,'%.'!$A$1:$B$4,2,FALSE))+(0.35*VLOOKUP(E253,'%.'!$A$1:$B$4,2,FALSE))+(0.1*VLOOKUP(F253,'%.'!$A$1:$B$4,2,FALSE))+(0.35*VLOOKUP(G253,'%.'!$A$1:$B$4,2,FALSE))</f>
        <v>0.05</v>
      </c>
      <c r="AI253" s="128" t="str">
        <f t="shared" si="38"/>
        <v>REMOTA</v>
      </c>
      <c r="AJ253" s="128" t="str">
        <f t="shared" si="39"/>
        <v>No se registra</v>
      </c>
      <c r="AK253" s="178">
        <f t="shared" si="40"/>
        <v>0</v>
      </c>
    </row>
    <row r="254" spans="1:37" ht="30" customHeight="1" x14ac:dyDescent="0.25">
      <c r="A254" s="115">
        <v>253</v>
      </c>
      <c r="B254" s="83" t="s">
        <v>837</v>
      </c>
      <c r="C254" s="126" t="s">
        <v>838</v>
      </c>
      <c r="D254" s="83" t="s">
        <v>1</v>
      </c>
      <c r="E254" s="83" t="s">
        <v>1</v>
      </c>
      <c r="F254" s="83" t="s">
        <v>1</v>
      </c>
      <c r="G254" s="124" t="s">
        <v>1</v>
      </c>
      <c r="H254" s="169">
        <f t="shared" si="31"/>
        <v>0.05</v>
      </c>
      <c r="I254" s="170" t="str">
        <f t="shared" si="32"/>
        <v>REMOTA</v>
      </c>
      <c r="J254" s="292">
        <v>7374331</v>
      </c>
      <c r="K254" s="197">
        <v>1</v>
      </c>
      <c r="L254" s="68" t="s">
        <v>136</v>
      </c>
      <c r="M254" s="188">
        <v>0</v>
      </c>
      <c r="N254" s="68" t="s">
        <v>986</v>
      </c>
      <c r="O254" s="199">
        <v>0</v>
      </c>
      <c r="P254" s="68">
        <v>10</v>
      </c>
      <c r="Q254" s="68" t="s">
        <v>156</v>
      </c>
      <c r="R254" s="103">
        <v>2019070003763</v>
      </c>
      <c r="S254" s="88">
        <v>43662</v>
      </c>
      <c r="T254" s="68">
        <v>105900</v>
      </c>
      <c r="U254" s="68" t="s">
        <v>171</v>
      </c>
      <c r="V254" s="68"/>
      <c r="W254" s="171">
        <v>44074</v>
      </c>
      <c r="X254" s="172" t="e">
        <f>+CONCATENATE(TEXT(#REF!,"yyyy"),"-",TEXT(#REF!,"mm"))</f>
        <v>#REF!</v>
      </c>
      <c r="Y254" s="173" t="str">
        <f t="shared" si="35"/>
        <v>10</v>
      </c>
      <c r="Z254" s="172" t="str">
        <f t="shared" si="36"/>
        <v>2020-07</v>
      </c>
      <c r="AA254" s="170" t="e">
        <f>+VLOOKUP(Z254,#REF!,2,FALSE)/VLOOKUP(X254,#REF!,2,FALSE)</f>
        <v>#REF!</v>
      </c>
      <c r="AB254" s="174" t="e">
        <f t="shared" si="33"/>
        <v>#REF!</v>
      </c>
      <c r="AC254" s="174" t="e">
        <f t="shared" si="34"/>
        <v>#REF!</v>
      </c>
      <c r="AD254" s="175" t="e">
        <f>+#REF!+365*Y254</f>
        <v>#REF!</v>
      </c>
      <c r="AE254" s="176" t="e">
        <f t="shared" si="37"/>
        <v>#REF!</v>
      </c>
      <c r="AF254" s="170" t="e">
        <f>+VLOOKUP(CONCATENATE(TEXT(W254,"yyyy"),"-",TEXT(W254,"mm")),#REF!,2,0)</f>
        <v>#REF!</v>
      </c>
      <c r="AG254" s="177" t="e">
        <f>+(AC254*(1+'INFLAC PROYECTADA'!$B$8)^(AE254))/((1+DEMANDADO!AF254)^(AE254))</f>
        <v>#REF!</v>
      </c>
      <c r="AH254" s="169">
        <f>(0.2*VLOOKUP(D254,'%.'!$A$1:$B$4,2,FALSE))+(0.35*VLOOKUP(E254,'%.'!$A$1:$B$4,2,FALSE))+(0.1*VLOOKUP(F254,'%.'!$A$1:$B$4,2,FALSE))+(0.35*VLOOKUP(G254,'%.'!$A$1:$B$4,2,FALSE))</f>
        <v>0.05</v>
      </c>
      <c r="AI254" s="128" t="str">
        <f t="shared" si="38"/>
        <v>REMOTA</v>
      </c>
      <c r="AJ254" s="128" t="str">
        <f t="shared" si="39"/>
        <v>No se registra</v>
      </c>
      <c r="AK254" s="178">
        <f t="shared" si="40"/>
        <v>0</v>
      </c>
    </row>
    <row r="255" spans="1:37" ht="30" customHeight="1" x14ac:dyDescent="0.25">
      <c r="A255" s="115">
        <v>254</v>
      </c>
      <c r="B255" s="83" t="s">
        <v>802</v>
      </c>
      <c r="C255" s="126" t="s">
        <v>839</v>
      </c>
      <c r="D255" s="83" t="s">
        <v>1</v>
      </c>
      <c r="E255" s="83" t="s">
        <v>1</v>
      </c>
      <c r="F255" s="83" t="s">
        <v>1</v>
      </c>
      <c r="G255" s="124" t="s">
        <v>1</v>
      </c>
      <c r="H255" s="169">
        <f t="shared" si="31"/>
        <v>0.05</v>
      </c>
      <c r="I255" s="170" t="str">
        <f t="shared" si="32"/>
        <v>REMOTA</v>
      </c>
      <c r="J255" s="292">
        <v>4858585667</v>
      </c>
      <c r="K255" s="197">
        <v>0.12</v>
      </c>
      <c r="L255" s="68" t="s">
        <v>130</v>
      </c>
      <c r="M255" s="188">
        <v>0</v>
      </c>
      <c r="N255" s="68" t="s">
        <v>986</v>
      </c>
      <c r="O255" s="199"/>
      <c r="P255" s="68">
        <v>10</v>
      </c>
      <c r="Q255" s="68" t="s">
        <v>156</v>
      </c>
      <c r="R255" s="103">
        <v>2019070003763</v>
      </c>
      <c r="S255" s="88">
        <v>43662</v>
      </c>
      <c r="T255" s="68">
        <v>105900</v>
      </c>
      <c r="U255" s="68" t="s">
        <v>166</v>
      </c>
      <c r="V255" s="68"/>
      <c r="W255" s="171">
        <v>44074</v>
      </c>
      <c r="X255" s="172" t="e">
        <f>+CONCATENATE(TEXT(#REF!,"yyyy"),"-",TEXT(#REF!,"mm"))</f>
        <v>#REF!</v>
      </c>
      <c r="Y255" s="173" t="str">
        <f t="shared" si="35"/>
        <v>10</v>
      </c>
      <c r="Z255" s="172" t="str">
        <f t="shared" si="36"/>
        <v>2020-07</v>
      </c>
      <c r="AA255" s="170" t="e">
        <f>+VLOOKUP(Z255,#REF!,2,FALSE)/VLOOKUP(X255,#REF!,2,FALSE)</f>
        <v>#REF!</v>
      </c>
      <c r="AB255" s="174" t="e">
        <f t="shared" si="33"/>
        <v>#REF!</v>
      </c>
      <c r="AC255" s="174" t="e">
        <f t="shared" si="34"/>
        <v>#REF!</v>
      </c>
      <c r="AD255" s="175" t="e">
        <f>+#REF!+365*Y255</f>
        <v>#REF!</v>
      </c>
      <c r="AE255" s="176" t="e">
        <f t="shared" si="37"/>
        <v>#REF!</v>
      </c>
      <c r="AF255" s="170" t="e">
        <f>+VLOOKUP(CONCATENATE(TEXT(W255,"yyyy"),"-",TEXT(W255,"mm")),#REF!,2,0)</f>
        <v>#REF!</v>
      </c>
      <c r="AG255" s="177" t="e">
        <f>+(AC255*(1+'INFLAC PROYECTADA'!$B$8)^(AE255))/((1+DEMANDADO!AF255)^(AE255))</f>
        <v>#REF!</v>
      </c>
      <c r="AH255" s="169">
        <f>(0.2*VLOOKUP(D255,'%.'!$A$1:$B$4,2,FALSE))+(0.35*VLOOKUP(E255,'%.'!$A$1:$B$4,2,FALSE))+(0.1*VLOOKUP(F255,'%.'!$A$1:$B$4,2,FALSE))+(0.35*VLOOKUP(G255,'%.'!$A$1:$B$4,2,FALSE))</f>
        <v>0.05</v>
      </c>
      <c r="AI255" s="128" t="str">
        <f t="shared" si="38"/>
        <v>REMOTA</v>
      </c>
      <c r="AJ255" s="128" t="str">
        <f t="shared" si="39"/>
        <v>No se registra</v>
      </c>
      <c r="AK255" s="178">
        <f t="shared" si="40"/>
        <v>0</v>
      </c>
    </row>
    <row r="256" spans="1:37" ht="30" customHeight="1" x14ac:dyDescent="0.25">
      <c r="A256" s="115">
        <v>255</v>
      </c>
      <c r="B256" s="83" t="s">
        <v>808</v>
      </c>
      <c r="C256" s="126" t="s">
        <v>840</v>
      </c>
      <c r="D256" s="83" t="s">
        <v>1</v>
      </c>
      <c r="E256" s="83" t="s">
        <v>1</v>
      </c>
      <c r="F256" s="83" t="s">
        <v>1</v>
      </c>
      <c r="G256" s="124" t="s">
        <v>1</v>
      </c>
      <c r="H256" s="169">
        <f t="shared" si="31"/>
        <v>0.05</v>
      </c>
      <c r="I256" s="170" t="str">
        <f t="shared" si="32"/>
        <v>REMOTA</v>
      </c>
      <c r="J256" s="292">
        <v>27510985</v>
      </c>
      <c r="K256" s="197">
        <v>0</v>
      </c>
      <c r="L256" s="68" t="s">
        <v>136</v>
      </c>
      <c r="M256" s="188">
        <v>0</v>
      </c>
      <c r="N256" s="68" t="s">
        <v>986</v>
      </c>
      <c r="O256" s="199">
        <v>0</v>
      </c>
      <c r="P256" s="68">
        <v>10</v>
      </c>
      <c r="Q256" s="68" t="s">
        <v>156</v>
      </c>
      <c r="R256" s="103">
        <v>2019070003763</v>
      </c>
      <c r="S256" s="88">
        <v>43662</v>
      </c>
      <c r="T256" s="68">
        <v>105900</v>
      </c>
      <c r="U256" s="68" t="s">
        <v>166</v>
      </c>
      <c r="V256" s="68"/>
      <c r="W256" s="171">
        <v>44074</v>
      </c>
      <c r="X256" s="172" t="e">
        <f>+CONCATENATE(TEXT(#REF!,"yyyy"),"-",TEXT(#REF!,"mm"))</f>
        <v>#REF!</v>
      </c>
      <c r="Y256" s="173" t="str">
        <f t="shared" si="35"/>
        <v>10</v>
      </c>
      <c r="Z256" s="172" t="str">
        <f t="shared" si="36"/>
        <v>2020-07</v>
      </c>
      <c r="AA256" s="170" t="e">
        <f>+VLOOKUP(Z256,#REF!,2,FALSE)/VLOOKUP(X256,#REF!,2,FALSE)</f>
        <v>#REF!</v>
      </c>
      <c r="AB256" s="174" t="e">
        <f t="shared" si="33"/>
        <v>#REF!</v>
      </c>
      <c r="AC256" s="174" t="e">
        <f t="shared" si="34"/>
        <v>#REF!</v>
      </c>
      <c r="AD256" s="175" t="e">
        <f>+#REF!+365*Y256</f>
        <v>#REF!</v>
      </c>
      <c r="AE256" s="176" t="e">
        <f t="shared" si="37"/>
        <v>#REF!</v>
      </c>
      <c r="AF256" s="170" t="e">
        <f>+VLOOKUP(CONCATENATE(TEXT(W256,"yyyy"),"-",TEXT(W256,"mm")),#REF!,2,0)</f>
        <v>#REF!</v>
      </c>
      <c r="AG256" s="177" t="e">
        <f>+(AC256*(1+'INFLAC PROYECTADA'!$B$8)^(AE256))/((1+DEMANDADO!AF256)^(AE256))</f>
        <v>#REF!</v>
      </c>
      <c r="AH256" s="169">
        <f>(0.2*VLOOKUP(D256,'%.'!$A$1:$B$4,2,FALSE))+(0.35*VLOOKUP(E256,'%.'!$A$1:$B$4,2,FALSE))+(0.1*VLOOKUP(F256,'%.'!$A$1:$B$4,2,FALSE))+(0.35*VLOOKUP(G256,'%.'!$A$1:$B$4,2,FALSE))</f>
        <v>0.05</v>
      </c>
      <c r="AI256" s="128" t="str">
        <f t="shared" si="38"/>
        <v>REMOTA</v>
      </c>
      <c r="AJ256" s="128" t="str">
        <f t="shared" si="39"/>
        <v>No se registra</v>
      </c>
      <c r="AK256" s="178">
        <f t="shared" si="40"/>
        <v>0</v>
      </c>
    </row>
    <row r="257" spans="1:37" ht="30" customHeight="1" x14ac:dyDescent="0.25">
      <c r="A257" s="115">
        <v>256</v>
      </c>
      <c r="B257" s="83" t="s">
        <v>802</v>
      </c>
      <c r="C257" s="126" t="s">
        <v>841</v>
      </c>
      <c r="D257" s="83" t="s">
        <v>1</v>
      </c>
      <c r="E257" s="83" t="s">
        <v>1</v>
      </c>
      <c r="F257" s="83" t="s">
        <v>1</v>
      </c>
      <c r="G257" s="124" t="s">
        <v>1</v>
      </c>
      <c r="H257" s="169">
        <f t="shared" si="31"/>
        <v>0.05</v>
      </c>
      <c r="I257" s="170" t="str">
        <f t="shared" si="32"/>
        <v>REMOTA</v>
      </c>
      <c r="J257" s="292">
        <v>49521959</v>
      </c>
      <c r="K257" s="197">
        <v>0</v>
      </c>
      <c r="L257" s="68" t="s">
        <v>132</v>
      </c>
      <c r="M257" s="188">
        <v>0</v>
      </c>
      <c r="N257" s="68" t="s">
        <v>986</v>
      </c>
      <c r="O257" s="199">
        <v>0</v>
      </c>
      <c r="P257" s="68">
        <v>10</v>
      </c>
      <c r="Q257" s="68" t="s">
        <v>156</v>
      </c>
      <c r="R257" s="103">
        <v>2019070003763</v>
      </c>
      <c r="S257" s="88">
        <v>43662</v>
      </c>
      <c r="T257" s="68">
        <v>105900</v>
      </c>
      <c r="U257" s="68" t="s">
        <v>171</v>
      </c>
      <c r="V257" s="68" t="s">
        <v>989</v>
      </c>
      <c r="W257" s="171">
        <v>44074</v>
      </c>
      <c r="X257" s="172" t="e">
        <f>+CONCATENATE(TEXT(#REF!,"yyyy"),"-",TEXT(#REF!,"mm"))</f>
        <v>#REF!</v>
      </c>
      <c r="Y257" s="173" t="str">
        <f t="shared" si="35"/>
        <v>10</v>
      </c>
      <c r="Z257" s="172" t="str">
        <f t="shared" si="36"/>
        <v>2020-07</v>
      </c>
      <c r="AA257" s="170" t="e">
        <f>+VLOOKUP(Z257,#REF!,2,FALSE)/VLOOKUP(X257,#REF!,2,FALSE)</f>
        <v>#REF!</v>
      </c>
      <c r="AB257" s="174" t="e">
        <f t="shared" si="33"/>
        <v>#REF!</v>
      </c>
      <c r="AC257" s="174" t="e">
        <f t="shared" si="34"/>
        <v>#REF!</v>
      </c>
      <c r="AD257" s="175" t="e">
        <f>+#REF!+365*Y257</f>
        <v>#REF!</v>
      </c>
      <c r="AE257" s="176" t="e">
        <f t="shared" si="37"/>
        <v>#REF!</v>
      </c>
      <c r="AF257" s="170" t="e">
        <f>+VLOOKUP(CONCATENATE(TEXT(W257,"yyyy"),"-",TEXT(W257,"mm")),#REF!,2,0)</f>
        <v>#REF!</v>
      </c>
      <c r="AG257" s="177" t="e">
        <f>+(AC257*(1+'INFLAC PROYECTADA'!$B$8)^(AE257))/((1+DEMANDADO!AF257)^(AE257))</f>
        <v>#REF!</v>
      </c>
      <c r="AH257" s="169">
        <f>(0.2*VLOOKUP(D257,'%.'!$A$1:$B$4,2,FALSE))+(0.35*VLOOKUP(E257,'%.'!$A$1:$B$4,2,FALSE))+(0.1*VLOOKUP(F257,'%.'!$A$1:$B$4,2,FALSE))+(0.35*VLOOKUP(G257,'%.'!$A$1:$B$4,2,FALSE))</f>
        <v>0.05</v>
      </c>
      <c r="AI257" s="128" t="str">
        <f t="shared" si="38"/>
        <v>REMOTA</v>
      </c>
      <c r="AJ257" s="128" t="str">
        <f t="shared" si="39"/>
        <v>No se registra</v>
      </c>
      <c r="AK257" s="178">
        <f t="shared" si="40"/>
        <v>0</v>
      </c>
    </row>
    <row r="258" spans="1:37" ht="30" customHeight="1" x14ac:dyDescent="0.25">
      <c r="A258" s="115">
        <v>257</v>
      </c>
      <c r="B258" s="83" t="s">
        <v>811</v>
      </c>
      <c r="C258" s="126" t="s">
        <v>842</v>
      </c>
      <c r="D258" s="83" t="s">
        <v>0</v>
      </c>
      <c r="E258" s="83" t="s">
        <v>0</v>
      </c>
      <c r="F258" s="83" t="s">
        <v>0</v>
      </c>
      <c r="G258" s="124" t="s">
        <v>0</v>
      </c>
      <c r="H258" s="169">
        <f t="shared" ref="H258:H321" si="41">+IFERROR(AH258,"")</f>
        <v>1</v>
      </c>
      <c r="I258" s="170" t="str">
        <f t="shared" ref="I258:I321" si="42">+IFERROR(AI258,"")</f>
        <v>ALTA</v>
      </c>
      <c r="J258" s="292">
        <v>77326536</v>
      </c>
      <c r="K258" s="197">
        <v>0</v>
      </c>
      <c r="L258" s="68" t="s">
        <v>134</v>
      </c>
      <c r="M258" s="188">
        <v>0</v>
      </c>
      <c r="N258" s="68" t="s">
        <v>986</v>
      </c>
      <c r="O258" s="199">
        <v>0</v>
      </c>
      <c r="P258" s="68">
        <v>10</v>
      </c>
      <c r="Q258" s="68" t="s">
        <v>156</v>
      </c>
      <c r="R258" s="103">
        <v>2019070003763</v>
      </c>
      <c r="S258" s="88">
        <v>43662</v>
      </c>
      <c r="T258" s="68">
        <v>105900</v>
      </c>
      <c r="U258" s="68" t="s">
        <v>184</v>
      </c>
      <c r="V258" s="68"/>
      <c r="W258" s="171">
        <v>44074</v>
      </c>
      <c r="X258" s="172" t="e">
        <f>+CONCATENATE(TEXT(#REF!,"yyyy"),"-",TEXT(#REF!,"mm"))</f>
        <v>#REF!</v>
      </c>
      <c r="Y258" s="173" t="str">
        <f t="shared" si="35"/>
        <v>10</v>
      </c>
      <c r="Z258" s="172" t="str">
        <f t="shared" si="36"/>
        <v>2020-07</v>
      </c>
      <c r="AA258" s="170" t="e">
        <f>+VLOOKUP(Z258,#REF!,2,FALSE)/VLOOKUP(X258,#REF!,2,FALSE)</f>
        <v>#REF!</v>
      </c>
      <c r="AB258" s="174" t="e">
        <f t="shared" ref="AB258:AB321" si="43">+AA258*J258</f>
        <v>#REF!</v>
      </c>
      <c r="AC258" s="174" t="e">
        <f t="shared" ref="AC258:AC321" si="44">+AB258*K258</f>
        <v>#REF!</v>
      </c>
      <c r="AD258" s="175" t="e">
        <f>+#REF!+365*Y258</f>
        <v>#REF!</v>
      </c>
      <c r="AE258" s="176" t="e">
        <f t="shared" si="37"/>
        <v>#REF!</v>
      </c>
      <c r="AF258" s="170" t="e">
        <f>+VLOOKUP(CONCATENATE(TEXT(W258,"yyyy"),"-",TEXT(W258,"mm")),#REF!,2,0)</f>
        <v>#REF!</v>
      </c>
      <c r="AG258" s="177" t="e">
        <f>+(AC258*(1+'INFLAC PROYECTADA'!$B$8)^(AE258))/((1+DEMANDADO!AF258)^(AE258))</f>
        <v>#REF!</v>
      </c>
      <c r="AH258" s="169">
        <f>(0.2*VLOOKUP(D258,'%.'!$A$1:$B$4,2,FALSE))+(0.35*VLOOKUP(E258,'%.'!$A$1:$B$4,2,FALSE))+(0.1*VLOOKUP(F258,'%.'!$A$1:$B$4,2,FALSE))+(0.35*VLOOKUP(G258,'%.'!$A$1:$B$4,2,FALSE))</f>
        <v>1</v>
      </c>
      <c r="AI258" s="128" t="str">
        <f t="shared" si="38"/>
        <v>ALTA</v>
      </c>
      <c r="AJ258" s="128" t="str">
        <f t="shared" si="39"/>
        <v>Provisión contable</v>
      </c>
      <c r="AK258" s="178" t="e">
        <f t="shared" si="40"/>
        <v>#REF!</v>
      </c>
    </row>
    <row r="259" spans="1:37" ht="30" customHeight="1" x14ac:dyDescent="0.25">
      <c r="A259" s="115">
        <v>258</v>
      </c>
      <c r="B259" s="83" t="s">
        <v>802</v>
      </c>
      <c r="C259" s="126" t="s">
        <v>843</v>
      </c>
      <c r="D259" s="83" t="s">
        <v>1</v>
      </c>
      <c r="E259" s="83" t="s">
        <v>1</v>
      </c>
      <c r="F259" s="83" t="s">
        <v>1</v>
      </c>
      <c r="G259" s="124" t="s">
        <v>1</v>
      </c>
      <c r="H259" s="169">
        <f t="shared" si="41"/>
        <v>0.05</v>
      </c>
      <c r="I259" s="170" t="str">
        <f t="shared" si="42"/>
        <v>REMOTA</v>
      </c>
      <c r="J259" s="292">
        <v>26766010</v>
      </c>
      <c r="K259" s="197">
        <v>0</v>
      </c>
      <c r="L259" s="68" t="s">
        <v>136</v>
      </c>
      <c r="M259" s="188">
        <v>0</v>
      </c>
      <c r="N259" s="68" t="s">
        <v>986</v>
      </c>
      <c r="O259" s="199">
        <v>0</v>
      </c>
      <c r="P259" s="68">
        <v>10</v>
      </c>
      <c r="Q259" s="68" t="s">
        <v>156</v>
      </c>
      <c r="R259" s="103">
        <v>2019070003763</v>
      </c>
      <c r="S259" s="88">
        <v>43662</v>
      </c>
      <c r="T259" s="68">
        <v>105900</v>
      </c>
      <c r="U259" s="68" t="s">
        <v>171</v>
      </c>
      <c r="V259" s="68"/>
      <c r="W259" s="171">
        <v>44074</v>
      </c>
      <c r="X259" s="172" t="e">
        <f>+CONCATENATE(TEXT(#REF!,"yyyy"),"-",TEXT(#REF!,"mm"))</f>
        <v>#REF!</v>
      </c>
      <c r="Y259" s="173" t="str">
        <f t="shared" ref="Y259:Y322" si="45">+TRIM(LEFT(P259,2))</f>
        <v>10</v>
      </c>
      <c r="Z259" s="172" t="str">
        <f t="shared" ref="Z259:Z322" si="46">CONCATENATE(YEAR(EDATE(W259,-1)),"-",TEXT(MONTH(EDATE(W259,-1)),"00"))</f>
        <v>2020-07</v>
      </c>
      <c r="AA259" s="170" t="e">
        <f>+VLOOKUP(Z259,#REF!,2,FALSE)/VLOOKUP(X259,#REF!,2,FALSE)</f>
        <v>#REF!</v>
      </c>
      <c r="AB259" s="174" t="e">
        <f t="shared" si="43"/>
        <v>#REF!</v>
      </c>
      <c r="AC259" s="174" t="e">
        <f t="shared" si="44"/>
        <v>#REF!</v>
      </c>
      <c r="AD259" s="175" t="e">
        <f>+#REF!+365*Y259</f>
        <v>#REF!</v>
      </c>
      <c r="AE259" s="176" t="e">
        <f t="shared" ref="AE259:AE322" si="47">+(AD259-W259)/365</f>
        <v>#REF!</v>
      </c>
      <c r="AF259" s="170" t="e">
        <f>+VLOOKUP(CONCATENATE(TEXT(W259,"yyyy"),"-",TEXT(W259,"mm")),#REF!,2,0)</f>
        <v>#REF!</v>
      </c>
      <c r="AG259" s="177" t="e">
        <f>+(AC259*(1+'INFLAC PROYECTADA'!$B$8)^(AE259))/((1+DEMANDADO!AF259)^(AE259))</f>
        <v>#REF!</v>
      </c>
      <c r="AH259" s="169">
        <f>(0.2*VLOOKUP(D259,'%.'!$A$1:$B$4,2,FALSE))+(0.35*VLOOKUP(E259,'%.'!$A$1:$B$4,2,FALSE))+(0.1*VLOOKUP(F259,'%.'!$A$1:$B$4,2,FALSE))+(0.35*VLOOKUP(G259,'%.'!$A$1:$B$4,2,FALSE))</f>
        <v>0.05</v>
      </c>
      <c r="AI259" s="128" t="str">
        <f t="shared" ref="AI259:AI322" si="48">+IF(AH259&gt;0.5,"ALTA",IF(AH259&gt;0.25,"MEDIA",IF(AH259&gt;=0.1,"BAJA",IF(AH259&lt;0.1,"REMOTA"))))</f>
        <v>REMOTA</v>
      </c>
      <c r="AJ259" s="128" t="str">
        <f t="shared" ref="AJ259:AJ322" si="49">+IF(M259&gt;0,"Provisión contable",IF(AH259&gt;50%,"Provisión contable",IF(AH259&lt;10%,"No se registra","Cuentas de Orden")))</f>
        <v>No se registra</v>
      </c>
      <c r="AK259" s="178">
        <f t="shared" ref="AK259:AK322" si="50">+IF(M259&gt;0,M259,IF(AJ259="Provisión Contable",AG259,0)+IF(AJ259="Cuentas de Orden",AG259,0))</f>
        <v>0</v>
      </c>
    </row>
    <row r="260" spans="1:37" ht="30" customHeight="1" x14ac:dyDescent="0.25">
      <c r="A260" s="115">
        <v>259</v>
      </c>
      <c r="B260" s="83" t="s">
        <v>844</v>
      </c>
      <c r="C260" s="126" t="s">
        <v>845</v>
      </c>
      <c r="D260" s="83" t="s">
        <v>1</v>
      </c>
      <c r="E260" s="83" t="s">
        <v>1</v>
      </c>
      <c r="F260" s="83" t="s">
        <v>1</v>
      </c>
      <c r="G260" s="124" t="s">
        <v>1</v>
      </c>
      <c r="H260" s="169">
        <f t="shared" si="41"/>
        <v>0.05</v>
      </c>
      <c r="I260" s="170" t="str">
        <f t="shared" si="42"/>
        <v>REMOTA</v>
      </c>
      <c r="J260" s="292">
        <v>1000000</v>
      </c>
      <c r="K260" s="197">
        <v>0</v>
      </c>
      <c r="L260" s="68" t="s">
        <v>132</v>
      </c>
      <c r="M260" s="188">
        <v>0</v>
      </c>
      <c r="N260" s="68" t="s">
        <v>986</v>
      </c>
      <c r="O260" s="199">
        <v>0</v>
      </c>
      <c r="P260" s="68">
        <v>10</v>
      </c>
      <c r="Q260" s="68" t="s">
        <v>156</v>
      </c>
      <c r="R260" s="103">
        <v>2019070003763</v>
      </c>
      <c r="S260" s="88">
        <v>43662</v>
      </c>
      <c r="T260" s="68">
        <v>105900</v>
      </c>
      <c r="U260" s="68" t="s">
        <v>178</v>
      </c>
      <c r="V260" s="68"/>
      <c r="W260" s="171">
        <v>44074</v>
      </c>
      <c r="X260" s="172" t="e">
        <f>+CONCATENATE(TEXT(#REF!,"yyyy"),"-",TEXT(#REF!,"mm"))</f>
        <v>#REF!</v>
      </c>
      <c r="Y260" s="173" t="str">
        <f t="shared" si="45"/>
        <v>10</v>
      </c>
      <c r="Z260" s="172" t="str">
        <f t="shared" si="46"/>
        <v>2020-07</v>
      </c>
      <c r="AA260" s="170" t="e">
        <f>+VLOOKUP(Z260,#REF!,2,FALSE)/VLOOKUP(X260,#REF!,2,FALSE)</f>
        <v>#REF!</v>
      </c>
      <c r="AB260" s="174" t="e">
        <f t="shared" si="43"/>
        <v>#REF!</v>
      </c>
      <c r="AC260" s="174" t="e">
        <f t="shared" si="44"/>
        <v>#REF!</v>
      </c>
      <c r="AD260" s="175" t="e">
        <f>+#REF!+365*Y260</f>
        <v>#REF!</v>
      </c>
      <c r="AE260" s="176" t="e">
        <f t="shared" si="47"/>
        <v>#REF!</v>
      </c>
      <c r="AF260" s="170" t="e">
        <f>+VLOOKUP(CONCATENATE(TEXT(W260,"yyyy"),"-",TEXT(W260,"mm")),#REF!,2,0)</f>
        <v>#REF!</v>
      </c>
      <c r="AG260" s="177" t="e">
        <f>+(AC260*(1+'INFLAC PROYECTADA'!$B$8)^(AE260))/((1+DEMANDADO!AF260)^(AE260))</f>
        <v>#REF!</v>
      </c>
      <c r="AH260" s="169">
        <f>(0.2*VLOOKUP(D260,'%.'!$A$1:$B$4,2,FALSE))+(0.35*VLOOKUP(E260,'%.'!$A$1:$B$4,2,FALSE))+(0.1*VLOOKUP(F260,'%.'!$A$1:$B$4,2,FALSE))+(0.35*VLOOKUP(G260,'%.'!$A$1:$B$4,2,FALSE))</f>
        <v>0.05</v>
      </c>
      <c r="AI260" s="128" t="str">
        <f t="shared" si="48"/>
        <v>REMOTA</v>
      </c>
      <c r="AJ260" s="128" t="str">
        <f t="shared" si="49"/>
        <v>No se registra</v>
      </c>
      <c r="AK260" s="178">
        <f t="shared" si="50"/>
        <v>0</v>
      </c>
    </row>
    <row r="261" spans="1:37" ht="30" customHeight="1" x14ac:dyDescent="0.25">
      <c r="A261" s="115">
        <v>260</v>
      </c>
      <c r="B261" s="83" t="s">
        <v>846</v>
      </c>
      <c r="C261" s="126" t="s">
        <v>847</v>
      </c>
      <c r="D261" s="83" t="s">
        <v>1</v>
      </c>
      <c r="E261" s="83" t="s">
        <v>1</v>
      </c>
      <c r="F261" s="83" t="s">
        <v>1</v>
      </c>
      <c r="G261" s="124" t="s">
        <v>1</v>
      </c>
      <c r="H261" s="169">
        <f t="shared" si="41"/>
        <v>0.05</v>
      </c>
      <c r="I261" s="170" t="str">
        <f t="shared" si="42"/>
        <v>REMOTA</v>
      </c>
      <c r="J261" s="292">
        <v>22192784</v>
      </c>
      <c r="K261" s="197">
        <v>0</v>
      </c>
      <c r="L261" s="68" t="s">
        <v>136</v>
      </c>
      <c r="M261" s="188">
        <v>0</v>
      </c>
      <c r="N261" s="68" t="s">
        <v>986</v>
      </c>
      <c r="O261" s="199">
        <v>0</v>
      </c>
      <c r="P261" s="68">
        <v>10</v>
      </c>
      <c r="Q261" s="68" t="s">
        <v>156</v>
      </c>
      <c r="R261" s="103">
        <v>2019070003763</v>
      </c>
      <c r="S261" s="88">
        <v>43662</v>
      </c>
      <c r="T261" s="68">
        <v>105900</v>
      </c>
      <c r="U261" s="68" t="s">
        <v>171</v>
      </c>
      <c r="V261" s="68"/>
      <c r="W261" s="171">
        <v>44074</v>
      </c>
      <c r="X261" s="172" t="e">
        <f>+CONCATENATE(TEXT(#REF!,"yyyy"),"-",TEXT(#REF!,"mm"))</f>
        <v>#REF!</v>
      </c>
      <c r="Y261" s="173" t="str">
        <f t="shared" si="45"/>
        <v>10</v>
      </c>
      <c r="Z261" s="172" t="str">
        <f t="shared" si="46"/>
        <v>2020-07</v>
      </c>
      <c r="AA261" s="170" t="e">
        <f>+VLOOKUP(Z261,#REF!,2,FALSE)/VLOOKUP(X261,#REF!,2,FALSE)</f>
        <v>#REF!</v>
      </c>
      <c r="AB261" s="174" t="e">
        <f t="shared" si="43"/>
        <v>#REF!</v>
      </c>
      <c r="AC261" s="174" t="e">
        <f t="shared" si="44"/>
        <v>#REF!</v>
      </c>
      <c r="AD261" s="175" t="e">
        <f>+#REF!+365*Y261</f>
        <v>#REF!</v>
      </c>
      <c r="AE261" s="176" t="e">
        <f t="shared" si="47"/>
        <v>#REF!</v>
      </c>
      <c r="AF261" s="170" t="e">
        <f>+VLOOKUP(CONCATENATE(TEXT(W261,"yyyy"),"-",TEXT(W261,"mm")),#REF!,2,0)</f>
        <v>#REF!</v>
      </c>
      <c r="AG261" s="177" t="e">
        <f>+(AC261*(1+'INFLAC PROYECTADA'!$B$8)^(AE261))/((1+DEMANDADO!AF261)^(AE261))</f>
        <v>#REF!</v>
      </c>
      <c r="AH261" s="169">
        <f>(0.2*VLOOKUP(D261,'%.'!$A$1:$B$4,2,FALSE))+(0.35*VLOOKUP(E261,'%.'!$A$1:$B$4,2,FALSE))+(0.1*VLOOKUP(F261,'%.'!$A$1:$B$4,2,FALSE))+(0.35*VLOOKUP(G261,'%.'!$A$1:$B$4,2,FALSE))</f>
        <v>0.05</v>
      </c>
      <c r="AI261" s="128" t="str">
        <f t="shared" si="48"/>
        <v>REMOTA</v>
      </c>
      <c r="AJ261" s="128" t="str">
        <f t="shared" si="49"/>
        <v>No se registra</v>
      </c>
      <c r="AK261" s="178">
        <f t="shared" si="50"/>
        <v>0</v>
      </c>
    </row>
    <row r="262" spans="1:37" ht="30" customHeight="1" x14ac:dyDescent="0.25">
      <c r="A262" s="115">
        <v>261</v>
      </c>
      <c r="B262" s="83" t="s">
        <v>802</v>
      </c>
      <c r="C262" s="126" t="s">
        <v>848</v>
      </c>
      <c r="D262" s="83" t="s">
        <v>1</v>
      </c>
      <c r="E262" s="83" t="s">
        <v>1</v>
      </c>
      <c r="F262" s="83" t="s">
        <v>48</v>
      </c>
      <c r="G262" s="124" t="s">
        <v>1</v>
      </c>
      <c r="H262" s="169">
        <f t="shared" si="41"/>
        <v>9.5000000000000001E-2</v>
      </c>
      <c r="I262" s="170" t="str">
        <f t="shared" si="42"/>
        <v>REMOTA</v>
      </c>
      <c r="J262" s="292">
        <v>117380527</v>
      </c>
      <c r="K262" s="197">
        <v>0</v>
      </c>
      <c r="L262" s="68" t="s">
        <v>136</v>
      </c>
      <c r="M262" s="188">
        <v>0</v>
      </c>
      <c r="N262" s="68" t="s">
        <v>986</v>
      </c>
      <c r="O262" s="199">
        <v>0</v>
      </c>
      <c r="P262" s="68">
        <v>10</v>
      </c>
      <c r="Q262" s="68" t="s">
        <v>156</v>
      </c>
      <c r="R262" s="103">
        <v>2019070003763</v>
      </c>
      <c r="S262" s="88">
        <v>43662</v>
      </c>
      <c r="T262" s="68">
        <v>105900</v>
      </c>
      <c r="U262" s="68" t="s">
        <v>76</v>
      </c>
      <c r="V262" s="68"/>
      <c r="W262" s="171">
        <v>44074</v>
      </c>
      <c r="X262" s="172" t="e">
        <f>+CONCATENATE(TEXT(#REF!,"yyyy"),"-",TEXT(#REF!,"mm"))</f>
        <v>#REF!</v>
      </c>
      <c r="Y262" s="173" t="str">
        <f t="shared" si="45"/>
        <v>10</v>
      </c>
      <c r="Z262" s="172" t="str">
        <f t="shared" si="46"/>
        <v>2020-07</v>
      </c>
      <c r="AA262" s="170" t="e">
        <f>+VLOOKUP(Z262,#REF!,2,FALSE)/VLOOKUP(X262,#REF!,2,FALSE)</f>
        <v>#REF!</v>
      </c>
      <c r="AB262" s="174" t="e">
        <f t="shared" si="43"/>
        <v>#REF!</v>
      </c>
      <c r="AC262" s="174" t="e">
        <f t="shared" si="44"/>
        <v>#REF!</v>
      </c>
      <c r="AD262" s="175" t="e">
        <f>+#REF!+365*Y262</f>
        <v>#REF!</v>
      </c>
      <c r="AE262" s="176" t="e">
        <f t="shared" si="47"/>
        <v>#REF!</v>
      </c>
      <c r="AF262" s="170" t="e">
        <f>+VLOOKUP(CONCATENATE(TEXT(W262,"yyyy"),"-",TEXT(W262,"mm")),#REF!,2,0)</f>
        <v>#REF!</v>
      </c>
      <c r="AG262" s="177" t="e">
        <f>+(AC262*(1+'INFLAC PROYECTADA'!$B$8)^(AE262))/((1+DEMANDADO!AF262)^(AE262))</f>
        <v>#REF!</v>
      </c>
      <c r="AH262" s="169">
        <f>(0.2*VLOOKUP(D262,'%.'!$A$1:$B$4,2,FALSE))+(0.35*VLOOKUP(E262,'%.'!$A$1:$B$4,2,FALSE))+(0.1*VLOOKUP(F262,'%.'!$A$1:$B$4,2,FALSE))+(0.35*VLOOKUP(G262,'%.'!$A$1:$B$4,2,FALSE))</f>
        <v>9.5000000000000001E-2</v>
      </c>
      <c r="AI262" s="128" t="str">
        <f t="shared" si="48"/>
        <v>REMOTA</v>
      </c>
      <c r="AJ262" s="128" t="str">
        <f t="shared" si="49"/>
        <v>No se registra</v>
      </c>
      <c r="AK262" s="178">
        <f t="shared" si="50"/>
        <v>0</v>
      </c>
    </row>
    <row r="263" spans="1:37" ht="30" customHeight="1" x14ac:dyDescent="0.25">
      <c r="A263" s="115">
        <v>262</v>
      </c>
      <c r="B263" s="83" t="s">
        <v>849</v>
      </c>
      <c r="C263" s="126" t="s">
        <v>850</v>
      </c>
      <c r="D263" s="83" t="s">
        <v>1</v>
      </c>
      <c r="E263" s="83" t="s">
        <v>1</v>
      </c>
      <c r="F263" s="83" t="s">
        <v>1</v>
      </c>
      <c r="G263" s="124" t="s">
        <v>1</v>
      </c>
      <c r="H263" s="169">
        <f t="shared" si="41"/>
        <v>0.05</v>
      </c>
      <c r="I263" s="170" t="str">
        <f t="shared" si="42"/>
        <v>REMOTA</v>
      </c>
      <c r="J263" s="292">
        <v>16114767</v>
      </c>
      <c r="K263" s="197">
        <v>0</v>
      </c>
      <c r="L263" s="68" t="s">
        <v>147</v>
      </c>
      <c r="M263" s="188">
        <v>0</v>
      </c>
      <c r="N263" s="68" t="s">
        <v>986</v>
      </c>
      <c r="O263" s="199">
        <v>0</v>
      </c>
      <c r="P263" s="68">
        <v>4</v>
      </c>
      <c r="Q263" s="68" t="s">
        <v>156</v>
      </c>
      <c r="R263" s="103">
        <v>2019070003763</v>
      </c>
      <c r="S263" s="88">
        <v>43662</v>
      </c>
      <c r="T263" s="68">
        <v>105900</v>
      </c>
      <c r="U263" s="68" t="s">
        <v>171</v>
      </c>
      <c r="V263" s="68" t="s">
        <v>989</v>
      </c>
      <c r="W263" s="171">
        <v>44074</v>
      </c>
      <c r="X263" s="172" t="e">
        <f>+CONCATENATE(TEXT(#REF!,"yyyy"),"-",TEXT(#REF!,"mm"))</f>
        <v>#REF!</v>
      </c>
      <c r="Y263" s="173" t="str">
        <f t="shared" si="45"/>
        <v>4</v>
      </c>
      <c r="Z263" s="172" t="str">
        <f t="shared" si="46"/>
        <v>2020-07</v>
      </c>
      <c r="AA263" s="170" t="e">
        <f>+VLOOKUP(Z263,#REF!,2,FALSE)/VLOOKUP(X263,#REF!,2,FALSE)</f>
        <v>#REF!</v>
      </c>
      <c r="AB263" s="174" t="e">
        <f t="shared" si="43"/>
        <v>#REF!</v>
      </c>
      <c r="AC263" s="174" t="e">
        <f t="shared" si="44"/>
        <v>#REF!</v>
      </c>
      <c r="AD263" s="175" t="e">
        <f>+#REF!+365*Y263</f>
        <v>#REF!</v>
      </c>
      <c r="AE263" s="176" t="e">
        <f t="shared" si="47"/>
        <v>#REF!</v>
      </c>
      <c r="AF263" s="170" t="e">
        <f>+VLOOKUP(CONCATENATE(TEXT(W263,"yyyy"),"-",TEXT(W263,"mm")),#REF!,2,0)</f>
        <v>#REF!</v>
      </c>
      <c r="AG263" s="177" t="e">
        <f>+(AC263*(1+'INFLAC PROYECTADA'!$B$8)^(AE263))/((1+DEMANDADO!AF263)^(AE263))</f>
        <v>#REF!</v>
      </c>
      <c r="AH263" s="169">
        <f>(0.2*VLOOKUP(D263,'%.'!$A$1:$B$4,2,FALSE))+(0.35*VLOOKUP(E263,'%.'!$A$1:$B$4,2,FALSE))+(0.1*VLOOKUP(F263,'%.'!$A$1:$B$4,2,FALSE))+(0.35*VLOOKUP(G263,'%.'!$A$1:$B$4,2,FALSE))</f>
        <v>0.05</v>
      </c>
      <c r="AI263" s="128" t="str">
        <f t="shared" si="48"/>
        <v>REMOTA</v>
      </c>
      <c r="AJ263" s="128" t="str">
        <f t="shared" si="49"/>
        <v>No se registra</v>
      </c>
      <c r="AK263" s="178">
        <f t="shared" si="50"/>
        <v>0</v>
      </c>
    </row>
    <row r="264" spans="1:37" ht="30" customHeight="1" x14ac:dyDescent="0.25">
      <c r="A264" s="115">
        <v>263</v>
      </c>
      <c r="B264" s="83" t="s">
        <v>851</v>
      </c>
      <c r="C264" s="126" t="s">
        <v>852</v>
      </c>
      <c r="D264" s="83" t="s">
        <v>1</v>
      </c>
      <c r="E264" s="83" t="s">
        <v>1</v>
      </c>
      <c r="F264" s="83" t="s">
        <v>1</v>
      </c>
      <c r="G264" s="124" t="s">
        <v>1</v>
      </c>
      <c r="H264" s="169">
        <f t="shared" si="41"/>
        <v>0.05</v>
      </c>
      <c r="I264" s="170" t="str">
        <f t="shared" si="42"/>
        <v>REMOTA</v>
      </c>
      <c r="J264" s="292">
        <v>111459342</v>
      </c>
      <c r="K264" s="197">
        <v>0</v>
      </c>
      <c r="L264" s="68" t="s">
        <v>132</v>
      </c>
      <c r="M264" s="188">
        <v>0</v>
      </c>
      <c r="N264" s="68" t="s">
        <v>986</v>
      </c>
      <c r="O264" s="199">
        <v>0</v>
      </c>
      <c r="P264" s="68">
        <v>10</v>
      </c>
      <c r="Q264" s="68" t="s">
        <v>156</v>
      </c>
      <c r="R264" s="103">
        <v>2019070003763</v>
      </c>
      <c r="S264" s="88">
        <v>43662</v>
      </c>
      <c r="T264" s="68">
        <v>105900</v>
      </c>
      <c r="U264" s="68" t="s">
        <v>171</v>
      </c>
      <c r="V264" s="68" t="s">
        <v>989</v>
      </c>
      <c r="W264" s="171">
        <v>44074</v>
      </c>
      <c r="X264" s="172" t="e">
        <f>+CONCATENATE(TEXT(#REF!,"yyyy"),"-",TEXT(#REF!,"mm"))</f>
        <v>#REF!</v>
      </c>
      <c r="Y264" s="173" t="str">
        <f t="shared" si="45"/>
        <v>10</v>
      </c>
      <c r="Z264" s="172" t="str">
        <f t="shared" si="46"/>
        <v>2020-07</v>
      </c>
      <c r="AA264" s="170" t="e">
        <f>+VLOOKUP(Z264,#REF!,2,FALSE)/VLOOKUP(X264,#REF!,2,FALSE)</f>
        <v>#REF!</v>
      </c>
      <c r="AB264" s="174" t="e">
        <f t="shared" si="43"/>
        <v>#REF!</v>
      </c>
      <c r="AC264" s="174" t="e">
        <f t="shared" si="44"/>
        <v>#REF!</v>
      </c>
      <c r="AD264" s="175" t="e">
        <f>+#REF!+365*Y264</f>
        <v>#REF!</v>
      </c>
      <c r="AE264" s="176" t="e">
        <f t="shared" si="47"/>
        <v>#REF!</v>
      </c>
      <c r="AF264" s="170" t="e">
        <f>+VLOOKUP(CONCATENATE(TEXT(W264,"yyyy"),"-",TEXT(W264,"mm")),#REF!,2,0)</f>
        <v>#REF!</v>
      </c>
      <c r="AG264" s="177" t="e">
        <f>+(AC264*(1+'INFLAC PROYECTADA'!$B$8)^(AE264))/((1+DEMANDADO!AF264)^(AE264))</f>
        <v>#REF!</v>
      </c>
      <c r="AH264" s="169">
        <f>(0.2*VLOOKUP(D264,'%.'!$A$1:$B$4,2,FALSE))+(0.35*VLOOKUP(E264,'%.'!$A$1:$B$4,2,FALSE))+(0.1*VLOOKUP(F264,'%.'!$A$1:$B$4,2,FALSE))+(0.35*VLOOKUP(G264,'%.'!$A$1:$B$4,2,FALSE))</f>
        <v>0.05</v>
      </c>
      <c r="AI264" s="128" t="str">
        <f t="shared" si="48"/>
        <v>REMOTA</v>
      </c>
      <c r="AJ264" s="128" t="str">
        <f t="shared" si="49"/>
        <v>No se registra</v>
      </c>
      <c r="AK264" s="178">
        <f t="shared" si="50"/>
        <v>0</v>
      </c>
    </row>
    <row r="265" spans="1:37" ht="30" customHeight="1" x14ac:dyDescent="0.25">
      <c r="A265" s="115">
        <v>264</v>
      </c>
      <c r="B265" s="83" t="s">
        <v>802</v>
      </c>
      <c r="C265" s="126" t="s">
        <v>853</v>
      </c>
      <c r="D265" s="83" t="s">
        <v>0</v>
      </c>
      <c r="E265" s="83" t="s">
        <v>0</v>
      </c>
      <c r="F265" s="83" t="s">
        <v>0</v>
      </c>
      <c r="G265" s="124" t="s">
        <v>0</v>
      </c>
      <c r="H265" s="169">
        <f t="shared" si="41"/>
        <v>1</v>
      </c>
      <c r="I265" s="170" t="str">
        <f t="shared" si="42"/>
        <v>ALTA</v>
      </c>
      <c r="J265" s="292">
        <v>0</v>
      </c>
      <c r="K265" s="197">
        <v>0</v>
      </c>
      <c r="L265" s="68" t="s">
        <v>130</v>
      </c>
      <c r="M265" s="188">
        <v>0</v>
      </c>
      <c r="N265" s="68" t="s">
        <v>986</v>
      </c>
      <c r="O265" s="199">
        <v>0</v>
      </c>
      <c r="P265" s="68">
        <v>10</v>
      </c>
      <c r="Q265" s="68" t="s">
        <v>156</v>
      </c>
      <c r="R265" s="103">
        <v>2019070003763</v>
      </c>
      <c r="S265" s="88">
        <v>43662</v>
      </c>
      <c r="T265" s="68">
        <v>105900</v>
      </c>
      <c r="U265" s="68" t="s">
        <v>166</v>
      </c>
      <c r="V265" s="68" t="s">
        <v>990</v>
      </c>
      <c r="W265" s="171">
        <v>44074</v>
      </c>
      <c r="X265" s="172" t="e">
        <f>+CONCATENATE(TEXT(#REF!,"yyyy"),"-",TEXT(#REF!,"mm"))</f>
        <v>#REF!</v>
      </c>
      <c r="Y265" s="173" t="str">
        <f t="shared" si="45"/>
        <v>10</v>
      </c>
      <c r="Z265" s="172" t="str">
        <f t="shared" si="46"/>
        <v>2020-07</v>
      </c>
      <c r="AA265" s="170" t="e">
        <f>+VLOOKUP(Z265,#REF!,2,FALSE)/VLOOKUP(X265,#REF!,2,FALSE)</f>
        <v>#REF!</v>
      </c>
      <c r="AB265" s="174" t="e">
        <f t="shared" si="43"/>
        <v>#REF!</v>
      </c>
      <c r="AC265" s="174" t="e">
        <f t="shared" si="44"/>
        <v>#REF!</v>
      </c>
      <c r="AD265" s="175" t="e">
        <f>+#REF!+365*Y265</f>
        <v>#REF!</v>
      </c>
      <c r="AE265" s="176" t="e">
        <f t="shared" si="47"/>
        <v>#REF!</v>
      </c>
      <c r="AF265" s="170" t="e">
        <f>+VLOOKUP(CONCATENATE(TEXT(W265,"yyyy"),"-",TEXT(W265,"mm")),#REF!,2,0)</f>
        <v>#REF!</v>
      </c>
      <c r="AG265" s="177" t="e">
        <f>+(AC265*(1+'INFLAC PROYECTADA'!$B$8)^(AE265))/((1+DEMANDADO!AF265)^(AE265))</f>
        <v>#REF!</v>
      </c>
      <c r="AH265" s="169">
        <f>(0.2*VLOOKUP(D265,'%.'!$A$1:$B$4,2,FALSE))+(0.35*VLOOKUP(E265,'%.'!$A$1:$B$4,2,FALSE))+(0.1*VLOOKUP(F265,'%.'!$A$1:$B$4,2,FALSE))+(0.35*VLOOKUP(G265,'%.'!$A$1:$B$4,2,FALSE))</f>
        <v>1</v>
      </c>
      <c r="AI265" s="128" t="str">
        <f t="shared" si="48"/>
        <v>ALTA</v>
      </c>
      <c r="AJ265" s="128" t="str">
        <f t="shared" si="49"/>
        <v>Provisión contable</v>
      </c>
      <c r="AK265" s="178" t="e">
        <f t="shared" si="50"/>
        <v>#REF!</v>
      </c>
    </row>
    <row r="266" spans="1:37" ht="30" customHeight="1" x14ac:dyDescent="0.25">
      <c r="A266" s="115">
        <v>265</v>
      </c>
      <c r="B266" s="83" t="s">
        <v>802</v>
      </c>
      <c r="C266" s="126" t="s">
        <v>854</v>
      </c>
      <c r="D266" s="83" t="s">
        <v>0</v>
      </c>
      <c r="E266" s="83" t="s">
        <v>0</v>
      </c>
      <c r="F266" s="83" t="s">
        <v>0</v>
      </c>
      <c r="G266" s="124" t="s">
        <v>0</v>
      </c>
      <c r="H266" s="169">
        <f t="shared" si="41"/>
        <v>1</v>
      </c>
      <c r="I266" s="170" t="str">
        <f t="shared" si="42"/>
        <v>ALTA</v>
      </c>
      <c r="J266" s="292">
        <v>0</v>
      </c>
      <c r="K266" s="197">
        <v>0</v>
      </c>
      <c r="L266" s="68" t="s">
        <v>132</v>
      </c>
      <c r="M266" s="188">
        <v>0</v>
      </c>
      <c r="N266" s="68" t="s">
        <v>991</v>
      </c>
      <c r="O266" s="199">
        <v>0</v>
      </c>
      <c r="P266" s="68">
        <v>10</v>
      </c>
      <c r="Q266" s="68" t="s">
        <v>156</v>
      </c>
      <c r="R266" s="103">
        <v>2019070003763</v>
      </c>
      <c r="S266" s="88">
        <v>43662</v>
      </c>
      <c r="T266" s="68">
        <v>105900</v>
      </c>
      <c r="U266" s="68" t="s">
        <v>166</v>
      </c>
      <c r="V266" s="68" t="s">
        <v>990</v>
      </c>
      <c r="W266" s="171">
        <v>44074</v>
      </c>
      <c r="X266" s="172" t="e">
        <f>+CONCATENATE(TEXT(#REF!,"yyyy"),"-",TEXT(#REF!,"mm"))</f>
        <v>#REF!</v>
      </c>
      <c r="Y266" s="173" t="str">
        <f t="shared" si="45"/>
        <v>10</v>
      </c>
      <c r="Z266" s="172" t="str">
        <f t="shared" si="46"/>
        <v>2020-07</v>
      </c>
      <c r="AA266" s="170" t="e">
        <f>+VLOOKUP(Z266,#REF!,2,FALSE)/VLOOKUP(X266,#REF!,2,FALSE)</f>
        <v>#REF!</v>
      </c>
      <c r="AB266" s="174" t="e">
        <f t="shared" si="43"/>
        <v>#REF!</v>
      </c>
      <c r="AC266" s="174" t="e">
        <f t="shared" si="44"/>
        <v>#REF!</v>
      </c>
      <c r="AD266" s="175" t="e">
        <f>+#REF!+365*Y266</f>
        <v>#REF!</v>
      </c>
      <c r="AE266" s="176" t="e">
        <f t="shared" si="47"/>
        <v>#REF!</v>
      </c>
      <c r="AF266" s="170" t="e">
        <f>+VLOOKUP(CONCATENATE(TEXT(W266,"yyyy"),"-",TEXT(W266,"mm")),#REF!,2,0)</f>
        <v>#REF!</v>
      </c>
      <c r="AG266" s="177" t="e">
        <f>+(AC266*(1+'INFLAC PROYECTADA'!$B$8)^(AE266))/((1+DEMANDADO!AF266)^(AE266))</f>
        <v>#REF!</v>
      </c>
      <c r="AH266" s="169">
        <f>(0.2*VLOOKUP(D266,'%.'!$A$1:$B$4,2,FALSE))+(0.35*VLOOKUP(E266,'%.'!$A$1:$B$4,2,FALSE))+(0.1*VLOOKUP(F266,'%.'!$A$1:$B$4,2,FALSE))+(0.35*VLOOKUP(G266,'%.'!$A$1:$B$4,2,FALSE))</f>
        <v>1</v>
      </c>
      <c r="AI266" s="128" t="str">
        <f t="shared" si="48"/>
        <v>ALTA</v>
      </c>
      <c r="AJ266" s="128" t="str">
        <f t="shared" si="49"/>
        <v>Provisión contable</v>
      </c>
      <c r="AK266" s="178" t="e">
        <f t="shared" si="50"/>
        <v>#REF!</v>
      </c>
    </row>
    <row r="267" spans="1:37" ht="30" customHeight="1" x14ac:dyDescent="0.25">
      <c r="A267" s="115">
        <v>266</v>
      </c>
      <c r="B267" s="83" t="s">
        <v>855</v>
      </c>
      <c r="C267" s="126" t="s">
        <v>856</v>
      </c>
      <c r="D267" s="83" t="s">
        <v>0</v>
      </c>
      <c r="E267" s="83" t="s">
        <v>0</v>
      </c>
      <c r="F267" s="83" t="s">
        <v>0</v>
      </c>
      <c r="G267" s="124" t="s">
        <v>0</v>
      </c>
      <c r="H267" s="169">
        <f t="shared" si="41"/>
        <v>1</v>
      </c>
      <c r="I267" s="170" t="str">
        <f t="shared" si="42"/>
        <v>ALTA</v>
      </c>
      <c r="J267" s="292">
        <v>5495556</v>
      </c>
      <c r="K267" s="197">
        <v>1</v>
      </c>
      <c r="L267" s="68" t="s">
        <v>132</v>
      </c>
      <c r="M267" s="188">
        <v>0</v>
      </c>
      <c r="N267" s="68" t="s">
        <v>986</v>
      </c>
      <c r="O267" s="199">
        <v>0</v>
      </c>
      <c r="P267" s="68">
        <v>10</v>
      </c>
      <c r="Q267" s="68" t="s">
        <v>156</v>
      </c>
      <c r="R267" s="103">
        <v>2019070003763</v>
      </c>
      <c r="S267" s="88">
        <v>43662</v>
      </c>
      <c r="T267" s="68">
        <v>105900</v>
      </c>
      <c r="U267" s="68" t="s">
        <v>76</v>
      </c>
      <c r="V267" s="68" t="s">
        <v>992</v>
      </c>
      <c r="W267" s="171">
        <v>44074</v>
      </c>
      <c r="X267" s="172" t="e">
        <f>+CONCATENATE(TEXT(#REF!,"yyyy"),"-",TEXT(#REF!,"mm"))</f>
        <v>#REF!</v>
      </c>
      <c r="Y267" s="173" t="str">
        <f t="shared" si="45"/>
        <v>10</v>
      </c>
      <c r="Z267" s="172" t="str">
        <f t="shared" si="46"/>
        <v>2020-07</v>
      </c>
      <c r="AA267" s="170" t="e">
        <f>+VLOOKUP(Z267,#REF!,2,FALSE)/VLOOKUP(X267,#REF!,2,FALSE)</f>
        <v>#REF!</v>
      </c>
      <c r="AB267" s="174" t="e">
        <f t="shared" si="43"/>
        <v>#REF!</v>
      </c>
      <c r="AC267" s="174" t="e">
        <f t="shared" si="44"/>
        <v>#REF!</v>
      </c>
      <c r="AD267" s="175" t="e">
        <f>+#REF!+365*Y267</f>
        <v>#REF!</v>
      </c>
      <c r="AE267" s="176" t="e">
        <f t="shared" si="47"/>
        <v>#REF!</v>
      </c>
      <c r="AF267" s="170" t="e">
        <f>+VLOOKUP(CONCATENATE(TEXT(W267,"yyyy"),"-",TEXT(W267,"mm")),#REF!,2,0)</f>
        <v>#REF!</v>
      </c>
      <c r="AG267" s="177" t="e">
        <f>+(AC267*(1+'INFLAC PROYECTADA'!$B$8)^(AE267))/((1+DEMANDADO!AF267)^(AE267))</f>
        <v>#REF!</v>
      </c>
      <c r="AH267" s="169">
        <f>(0.2*VLOOKUP(D267,'%.'!$A$1:$B$4,2,FALSE))+(0.35*VLOOKUP(E267,'%.'!$A$1:$B$4,2,FALSE))+(0.1*VLOOKUP(F267,'%.'!$A$1:$B$4,2,FALSE))+(0.35*VLOOKUP(G267,'%.'!$A$1:$B$4,2,FALSE))</f>
        <v>1</v>
      </c>
      <c r="AI267" s="128" t="str">
        <f t="shared" si="48"/>
        <v>ALTA</v>
      </c>
      <c r="AJ267" s="128" t="str">
        <f t="shared" si="49"/>
        <v>Provisión contable</v>
      </c>
      <c r="AK267" s="178" t="e">
        <f t="shared" si="50"/>
        <v>#REF!</v>
      </c>
    </row>
    <row r="268" spans="1:37" ht="30" customHeight="1" x14ac:dyDescent="0.25">
      <c r="A268" s="115">
        <v>267</v>
      </c>
      <c r="B268" s="83" t="s">
        <v>857</v>
      </c>
      <c r="C268" s="126" t="s">
        <v>858</v>
      </c>
      <c r="D268" s="83" t="s">
        <v>48</v>
      </c>
      <c r="E268" s="83" t="s">
        <v>1</v>
      </c>
      <c r="F268" s="83" t="s">
        <v>1</v>
      </c>
      <c r="G268" s="124" t="s">
        <v>1</v>
      </c>
      <c r="H268" s="169">
        <f t="shared" si="41"/>
        <v>0.14000000000000001</v>
      </c>
      <c r="I268" s="170" t="str">
        <f t="shared" si="42"/>
        <v>BAJA</v>
      </c>
      <c r="J268" s="292">
        <v>4204741</v>
      </c>
      <c r="K268" s="197">
        <v>0.5</v>
      </c>
      <c r="L268" s="68" t="s">
        <v>136</v>
      </c>
      <c r="M268" s="188">
        <v>0</v>
      </c>
      <c r="N268" s="68" t="s">
        <v>986</v>
      </c>
      <c r="O268" s="199">
        <v>0</v>
      </c>
      <c r="P268" s="68">
        <v>10</v>
      </c>
      <c r="Q268" s="68" t="s">
        <v>156</v>
      </c>
      <c r="R268" s="103">
        <v>2019070003763</v>
      </c>
      <c r="S268" s="88">
        <v>43662</v>
      </c>
      <c r="T268" s="68">
        <v>105900</v>
      </c>
      <c r="U268" s="68" t="s">
        <v>76</v>
      </c>
      <c r="V268" s="68"/>
      <c r="W268" s="171">
        <v>44074</v>
      </c>
      <c r="X268" s="172" t="e">
        <f>+CONCATENATE(TEXT(#REF!,"yyyy"),"-",TEXT(#REF!,"mm"))</f>
        <v>#REF!</v>
      </c>
      <c r="Y268" s="173" t="str">
        <f t="shared" si="45"/>
        <v>10</v>
      </c>
      <c r="Z268" s="172" t="str">
        <f t="shared" si="46"/>
        <v>2020-07</v>
      </c>
      <c r="AA268" s="170" t="e">
        <f>+VLOOKUP(Z268,#REF!,2,FALSE)/VLOOKUP(X268,#REF!,2,FALSE)</f>
        <v>#REF!</v>
      </c>
      <c r="AB268" s="174" t="e">
        <f t="shared" si="43"/>
        <v>#REF!</v>
      </c>
      <c r="AC268" s="174" t="e">
        <f t="shared" si="44"/>
        <v>#REF!</v>
      </c>
      <c r="AD268" s="175" t="e">
        <f>+#REF!+365*Y268</f>
        <v>#REF!</v>
      </c>
      <c r="AE268" s="176" t="e">
        <f t="shared" si="47"/>
        <v>#REF!</v>
      </c>
      <c r="AF268" s="170" t="e">
        <f>+VLOOKUP(CONCATENATE(TEXT(W268,"yyyy"),"-",TEXT(W268,"mm")),#REF!,2,0)</f>
        <v>#REF!</v>
      </c>
      <c r="AG268" s="177" t="e">
        <f>+(AC268*(1+'INFLAC PROYECTADA'!$B$8)^(AE268))/((1+DEMANDADO!AF268)^(AE268))</f>
        <v>#REF!</v>
      </c>
      <c r="AH268" s="169">
        <f>(0.2*VLOOKUP(D268,'%.'!$A$1:$B$4,2,FALSE))+(0.35*VLOOKUP(E268,'%.'!$A$1:$B$4,2,FALSE))+(0.1*VLOOKUP(F268,'%.'!$A$1:$B$4,2,FALSE))+(0.35*VLOOKUP(G268,'%.'!$A$1:$B$4,2,FALSE))</f>
        <v>0.14000000000000001</v>
      </c>
      <c r="AI268" s="128" t="str">
        <f t="shared" si="48"/>
        <v>BAJA</v>
      </c>
      <c r="AJ268" s="128" t="str">
        <f t="shared" si="49"/>
        <v>Cuentas de Orden</v>
      </c>
      <c r="AK268" s="178" t="e">
        <f t="shared" si="50"/>
        <v>#REF!</v>
      </c>
    </row>
    <row r="269" spans="1:37" ht="30" customHeight="1" x14ac:dyDescent="0.25">
      <c r="A269" s="115">
        <v>268</v>
      </c>
      <c r="B269" s="83" t="s">
        <v>859</v>
      </c>
      <c r="C269" s="126" t="s">
        <v>860</v>
      </c>
      <c r="D269" s="83" t="s">
        <v>0</v>
      </c>
      <c r="E269" s="83" t="s">
        <v>0</v>
      </c>
      <c r="F269" s="83" t="s">
        <v>0</v>
      </c>
      <c r="G269" s="124" t="s">
        <v>0</v>
      </c>
      <c r="H269" s="169">
        <f t="shared" si="41"/>
        <v>1</v>
      </c>
      <c r="I269" s="170" t="str">
        <f t="shared" si="42"/>
        <v>ALTA</v>
      </c>
      <c r="J269" s="292">
        <v>54042687</v>
      </c>
      <c r="K269" s="197">
        <v>0.19</v>
      </c>
      <c r="L269" s="68" t="s">
        <v>129</v>
      </c>
      <c r="M269" s="188">
        <v>0</v>
      </c>
      <c r="N269" s="68" t="s">
        <v>986</v>
      </c>
      <c r="O269" s="199">
        <v>0</v>
      </c>
      <c r="P269" s="68">
        <v>8</v>
      </c>
      <c r="Q269" s="68" t="s">
        <v>156</v>
      </c>
      <c r="R269" s="103">
        <v>2019070003763</v>
      </c>
      <c r="S269" s="88">
        <v>43662</v>
      </c>
      <c r="T269" s="68">
        <v>105900</v>
      </c>
      <c r="U269" s="68" t="s">
        <v>171</v>
      </c>
      <c r="V269" s="68"/>
      <c r="W269" s="171">
        <v>44074</v>
      </c>
      <c r="X269" s="172" t="e">
        <f>+CONCATENATE(TEXT(#REF!,"yyyy"),"-",TEXT(#REF!,"mm"))</f>
        <v>#REF!</v>
      </c>
      <c r="Y269" s="173" t="str">
        <f t="shared" si="45"/>
        <v>8</v>
      </c>
      <c r="Z269" s="172" t="str">
        <f t="shared" si="46"/>
        <v>2020-07</v>
      </c>
      <c r="AA269" s="170" t="e">
        <f>+VLOOKUP(Z269,#REF!,2,FALSE)/VLOOKUP(X269,#REF!,2,FALSE)</f>
        <v>#REF!</v>
      </c>
      <c r="AB269" s="174" t="e">
        <f t="shared" si="43"/>
        <v>#REF!</v>
      </c>
      <c r="AC269" s="174" t="e">
        <f t="shared" si="44"/>
        <v>#REF!</v>
      </c>
      <c r="AD269" s="175" t="e">
        <f>+#REF!+365*Y269</f>
        <v>#REF!</v>
      </c>
      <c r="AE269" s="176" t="e">
        <f t="shared" si="47"/>
        <v>#REF!</v>
      </c>
      <c r="AF269" s="170" t="e">
        <f>+VLOOKUP(CONCATENATE(TEXT(W269,"yyyy"),"-",TEXT(W269,"mm")),#REF!,2,0)</f>
        <v>#REF!</v>
      </c>
      <c r="AG269" s="177" t="e">
        <f>+(AC269*(1+'INFLAC PROYECTADA'!$B$8)^(AE269))/((1+DEMANDADO!AF269)^(AE269))</f>
        <v>#REF!</v>
      </c>
      <c r="AH269" s="169">
        <f>(0.2*VLOOKUP(D269,'%.'!$A$1:$B$4,2,FALSE))+(0.35*VLOOKUP(E269,'%.'!$A$1:$B$4,2,FALSE))+(0.1*VLOOKUP(F269,'%.'!$A$1:$B$4,2,FALSE))+(0.35*VLOOKUP(G269,'%.'!$A$1:$B$4,2,FALSE))</f>
        <v>1</v>
      </c>
      <c r="AI269" s="128" t="str">
        <f t="shared" si="48"/>
        <v>ALTA</v>
      </c>
      <c r="AJ269" s="128" t="str">
        <f t="shared" si="49"/>
        <v>Provisión contable</v>
      </c>
      <c r="AK269" s="178" t="e">
        <f t="shared" si="50"/>
        <v>#REF!</v>
      </c>
    </row>
    <row r="270" spans="1:37" ht="30" customHeight="1" x14ac:dyDescent="0.25">
      <c r="A270" s="115">
        <v>269</v>
      </c>
      <c r="B270" s="83" t="s">
        <v>802</v>
      </c>
      <c r="C270" s="126" t="s">
        <v>861</v>
      </c>
      <c r="D270" s="83" t="s">
        <v>1</v>
      </c>
      <c r="E270" s="83" t="s">
        <v>1</v>
      </c>
      <c r="F270" s="83" t="s">
        <v>1</v>
      </c>
      <c r="G270" s="124" t="s">
        <v>1</v>
      </c>
      <c r="H270" s="169">
        <f t="shared" si="41"/>
        <v>0.05</v>
      </c>
      <c r="I270" s="170" t="str">
        <f t="shared" si="42"/>
        <v>REMOTA</v>
      </c>
      <c r="J270" s="292">
        <v>140820870</v>
      </c>
      <c r="K270" s="197">
        <v>0</v>
      </c>
      <c r="L270" s="68" t="s">
        <v>132</v>
      </c>
      <c r="M270" s="188">
        <v>0</v>
      </c>
      <c r="N270" s="68" t="s">
        <v>986</v>
      </c>
      <c r="O270" s="199">
        <v>0</v>
      </c>
      <c r="P270" s="68">
        <v>7</v>
      </c>
      <c r="Q270" s="68" t="s">
        <v>156</v>
      </c>
      <c r="R270" s="103">
        <v>2019070003763</v>
      </c>
      <c r="S270" s="88">
        <v>43662</v>
      </c>
      <c r="T270" s="68">
        <v>105900</v>
      </c>
      <c r="U270" s="68" t="s">
        <v>178</v>
      </c>
      <c r="V270" s="68"/>
      <c r="W270" s="171">
        <v>44074</v>
      </c>
      <c r="X270" s="172" t="e">
        <f>+CONCATENATE(TEXT(#REF!,"yyyy"),"-",TEXT(#REF!,"mm"))</f>
        <v>#REF!</v>
      </c>
      <c r="Y270" s="173" t="str">
        <f t="shared" si="45"/>
        <v>7</v>
      </c>
      <c r="Z270" s="172" t="str">
        <f t="shared" si="46"/>
        <v>2020-07</v>
      </c>
      <c r="AA270" s="170" t="e">
        <f>+VLOOKUP(Z270,#REF!,2,FALSE)/VLOOKUP(X270,#REF!,2,FALSE)</f>
        <v>#REF!</v>
      </c>
      <c r="AB270" s="174" t="e">
        <f t="shared" si="43"/>
        <v>#REF!</v>
      </c>
      <c r="AC270" s="174" t="e">
        <f t="shared" si="44"/>
        <v>#REF!</v>
      </c>
      <c r="AD270" s="175" t="e">
        <f>+#REF!+365*Y270</f>
        <v>#REF!</v>
      </c>
      <c r="AE270" s="176" t="e">
        <f t="shared" si="47"/>
        <v>#REF!</v>
      </c>
      <c r="AF270" s="170" t="e">
        <f>+VLOOKUP(CONCATENATE(TEXT(W270,"yyyy"),"-",TEXT(W270,"mm")),#REF!,2,0)</f>
        <v>#REF!</v>
      </c>
      <c r="AG270" s="177" t="e">
        <f>+(AC270*(1+'INFLAC PROYECTADA'!$B$8)^(AE270))/((1+DEMANDADO!AF270)^(AE270))</f>
        <v>#REF!</v>
      </c>
      <c r="AH270" s="169">
        <f>(0.2*VLOOKUP(D270,'%.'!$A$1:$B$4,2,FALSE))+(0.35*VLOOKUP(E270,'%.'!$A$1:$B$4,2,FALSE))+(0.1*VLOOKUP(F270,'%.'!$A$1:$B$4,2,FALSE))+(0.35*VLOOKUP(G270,'%.'!$A$1:$B$4,2,FALSE))</f>
        <v>0.05</v>
      </c>
      <c r="AI270" s="128" t="str">
        <f t="shared" si="48"/>
        <v>REMOTA</v>
      </c>
      <c r="AJ270" s="128" t="str">
        <f t="shared" si="49"/>
        <v>No se registra</v>
      </c>
      <c r="AK270" s="178">
        <f t="shared" si="50"/>
        <v>0</v>
      </c>
    </row>
    <row r="271" spans="1:37" ht="30" customHeight="1" x14ac:dyDescent="0.25">
      <c r="A271" s="115">
        <v>270</v>
      </c>
      <c r="B271" s="83" t="s">
        <v>862</v>
      </c>
      <c r="C271" s="126" t="s">
        <v>863</v>
      </c>
      <c r="D271" s="83" t="s">
        <v>0</v>
      </c>
      <c r="E271" s="83" t="s">
        <v>1</v>
      </c>
      <c r="F271" s="83" t="s">
        <v>1</v>
      </c>
      <c r="G271" s="124" t="s">
        <v>1</v>
      </c>
      <c r="H271" s="169">
        <f t="shared" si="41"/>
        <v>0.24</v>
      </c>
      <c r="I271" s="170" t="str">
        <f t="shared" si="42"/>
        <v>BAJA</v>
      </c>
      <c r="J271" s="292">
        <v>5791078450</v>
      </c>
      <c r="K271" s="197">
        <v>0</v>
      </c>
      <c r="L271" s="68" t="s">
        <v>130</v>
      </c>
      <c r="M271" s="188">
        <v>0</v>
      </c>
      <c r="N271" s="68" t="s">
        <v>986</v>
      </c>
      <c r="O271" s="199">
        <v>0</v>
      </c>
      <c r="P271" s="68">
        <v>8</v>
      </c>
      <c r="Q271" s="68" t="s">
        <v>156</v>
      </c>
      <c r="R271" s="103">
        <v>2019070003763</v>
      </c>
      <c r="S271" s="88">
        <v>43662</v>
      </c>
      <c r="T271" s="68">
        <v>105900</v>
      </c>
      <c r="U271" s="68" t="s">
        <v>170</v>
      </c>
      <c r="V271" s="68"/>
      <c r="W271" s="171">
        <v>44074</v>
      </c>
      <c r="X271" s="172" t="e">
        <f>+CONCATENATE(TEXT(#REF!,"yyyy"),"-",TEXT(#REF!,"mm"))</f>
        <v>#REF!</v>
      </c>
      <c r="Y271" s="173" t="str">
        <f t="shared" si="45"/>
        <v>8</v>
      </c>
      <c r="Z271" s="172" t="str">
        <f t="shared" si="46"/>
        <v>2020-07</v>
      </c>
      <c r="AA271" s="170" t="e">
        <f>+VLOOKUP(Z271,#REF!,2,FALSE)/VLOOKUP(X271,#REF!,2,FALSE)</f>
        <v>#REF!</v>
      </c>
      <c r="AB271" s="174" t="e">
        <f t="shared" si="43"/>
        <v>#REF!</v>
      </c>
      <c r="AC271" s="174" t="e">
        <f t="shared" si="44"/>
        <v>#REF!</v>
      </c>
      <c r="AD271" s="175" t="e">
        <f>+#REF!+365*Y271</f>
        <v>#REF!</v>
      </c>
      <c r="AE271" s="176" t="e">
        <f t="shared" si="47"/>
        <v>#REF!</v>
      </c>
      <c r="AF271" s="170" t="e">
        <f>+VLOOKUP(CONCATENATE(TEXT(W271,"yyyy"),"-",TEXT(W271,"mm")),#REF!,2,0)</f>
        <v>#REF!</v>
      </c>
      <c r="AG271" s="177" t="e">
        <f>+(AC271*(1+'INFLAC PROYECTADA'!$B$8)^(AE271))/((1+DEMANDADO!AF271)^(AE271))</f>
        <v>#REF!</v>
      </c>
      <c r="AH271" s="169">
        <f>(0.2*VLOOKUP(D271,'%.'!$A$1:$B$4,2,FALSE))+(0.35*VLOOKUP(E271,'%.'!$A$1:$B$4,2,FALSE))+(0.1*VLOOKUP(F271,'%.'!$A$1:$B$4,2,FALSE))+(0.35*VLOOKUP(G271,'%.'!$A$1:$B$4,2,FALSE))</f>
        <v>0.24</v>
      </c>
      <c r="AI271" s="128" t="str">
        <f t="shared" si="48"/>
        <v>BAJA</v>
      </c>
      <c r="AJ271" s="128" t="str">
        <f t="shared" si="49"/>
        <v>Cuentas de Orden</v>
      </c>
      <c r="AK271" s="178" t="e">
        <f t="shared" si="50"/>
        <v>#REF!</v>
      </c>
    </row>
    <row r="272" spans="1:37" ht="30" customHeight="1" x14ac:dyDescent="0.25">
      <c r="A272" s="115">
        <v>271</v>
      </c>
      <c r="B272" s="87" t="s">
        <v>859</v>
      </c>
      <c r="C272" s="129" t="s">
        <v>864</v>
      </c>
      <c r="D272" s="83" t="s">
        <v>48</v>
      </c>
      <c r="E272" s="83" t="s">
        <v>48</v>
      </c>
      <c r="F272" s="83" t="s">
        <v>48</v>
      </c>
      <c r="G272" s="124" t="s">
        <v>48</v>
      </c>
      <c r="H272" s="169">
        <f t="shared" si="41"/>
        <v>0.5</v>
      </c>
      <c r="I272" s="170" t="str">
        <f t="shared" si="42"/>
        <v>MEDIA</v>
      </c>
      <c r="J272" s="292">
        <v>50952000</v>
      </c>
      <c r="K272" s="197">
        <v>0.5</v>
      </c>
      <c r="L272" s="68" t="s">
        <v>129</v>
      </c>
      <c r="M272" s="188">
        <v>0</v>
      </c>
      <c r="N272" s="68" t="s">
        <v>986</v>
      </c>
      <c r="O272" s="199">
        <v>0</v>
      </c>
      <c r="P272" s="68">
        <v>5</v>
      </c>
      <c r="Q272" s="68" t="s">
        <v>156</v>
      </c>
      <c r="R272" s="103">
        <v>2019070003763</v>
      </c>
      <c r="S272" s="88">
        <v>43662</v>
      </c>
      <c r="T272" s="68">
        <v>105900</v>
      </c>
      <c r="U272" s="68" t="s">
        <v>171</v>
      </c>
      <c r="V272" s="68"/>
      <c r="W272" s="171">
        <v>44074</v>
      </c>
      <c r="X272" s="172" t="e">
        <f>+CONCATENATE(TEXT(#REF!,"yyyy"),"-",TEXT(#REF!,"mm"))</f>
        <v>#REF!</v>
      </c>
      <c r="Y272" s="173" t="str">
        <f t="shared" si="45"/>
        <v>5</v>
      </c>
      <c r="Z272" s="172" t="str">
        <f t="shared" si="46"/>
        <v>2020-07</v>
      </c>
      <c r="AA272" s="170" t="e">
        <f>+VLOOKUP(Z272,#REF!,2,FALSE)/VLOOKUP(X272,#REF!,2,FALSE)</f>
        <v>#REF!</v>
      </c>
      <c r="AB272" s="174" t="e">
        <f t="shared" si="43"/>
        <v>#REF!</v>
      </c>
      <c r="AC272" s="174" t="e">
        <f t="shared" si="44"/>
        <v>#REF!</v>
      </c>
      <c r="AD272" s="175" t="e">
        <f>+#REF!+365*Y272</f>
        <v>#REF!</v>
      </c>
      <c r="AE272" s="176" t="e">
        <f t="shared" si="47"/>
        <v>#REF!</v>
      </c>
      <c r="AF272" s="170" t="e">
        <f>+VLOOKUP(CONCATENATE(TEXT(W272,"yyyy"),"-",TEXT(W272,"mm")),#REF!,2,0)</f>
        <v>#REF!</v>
      </c>
      <c r="AG272" s="177" t="e">
        <f>+(AC272*(1+'INFLAC PROYECTADA'!$B$8)^(AE272))/((1+DEMANDADO!AF272)^(AE272))</f>
        <v>#REF!</v>
      </c>
      <c r="AH272" s="169">
        <f>(0.2*VLOOKUP(D272,'%.'!$A$1:$B$4,2,FALSE))+(0.35*VLOOKUP(E272,'%.'!$A$1:$B$4,2,FALSE))+(0.1*VLOOKUP(F272,'%.'!$A$1:$B$4,2,FALSE))+(0.35*VLOOKUP(G272,'%.'!$A$1:$B$4,2,FALSE))</f>
        <v>0.5</v>
      </c>
      <c r="AI272" s="128" t="str">
        <f t="shared" si="48"/>
        <v>MEDIA</v>
      </c>
      <c r="AJ272" s="128" t="str">
        <f t="shared" si="49"/>
        <v>Cuentas de Orden</v>
      </c>
      <c r="AK272" s="178" t="e">
        <f t="shared" si="50"/>
        <v>#REF!</v>
      </c>
    </row>
    <row r="273" spans="1:37" ht="30" customHeight="1" x14ac:dyDescent="0.25">
      <c r="A273" s="115">
        <v>272</v>
      </c>
      <c r="B273" s="83" t="s">
        <v>802</v>
      </c>
      <c r="C273" s="126" t="s">
        <v>865</v>
      </c>
      <c r="D273" s="83" t="s">
        <v>1</v>
      </c>
      <c r="E273" s="83" t="s">
        <v>1</v>
      </c>
      <c r="F273" s="83" t="s">
        <v>1</v>
      </c>
      <c r="G273" s="124" t="s">
        <v>48</v>
      </c>
      <c r="H273" s="169">
        <f t="shared" si="41"/>
        <v>0.20749999999999999</v>
      </c>
      <c r="I273" s="170" t="str">
        <f t="shared" si="42"/>
        <v>BAJA</v>
      </c>
      <c r="J273" s="292">
        <v>957530181</v>
      </c>
      <c r="K273" s="197">
        <v>0.2</v>
      </c>
      <c r="L273" s="68" t="s">
        <v>129</v>
      </c>
      <c r="M273" s="188"/>
      <c r="N273" s="68" t="s">
        <v>986</v>
      </c>
      <c r="O273" s="199"/>
      <c r="P273" s="68">
        <v>10</v>
      </c>
      <c r="Q273" s="68" t="s">
        <v>156</v>
      </c>
      <c r="R273" s="103">
        <v>2019070003763</v>
      </c>
      <c r="S273" s="88">
        <v>43662</v>
      </c>
      <c r="T273" s="68">
        <v>105900</v>
      </c>
      <c r="U273" s="68" t="s">
        <v>21</v>
      </c>
      <c r="V273" s="68"/>
      <c r="W273" s="171">
        <v>44074</v>
      </c>
      <c r="X273" s="172" t="e">
        <f>+CONCATENATE(TEXT(#REF!,"yyyy"),"-",TEXT(#REF!,"mm"))</f>
        <v>#REF!</v>
      </c>
      <c r="Y273" s="173" t="str">
        <f t="shared" si="45"/>
        <v>10</v>
      </c>
      <c r="Z273" s="172" t="str">
        <f t="shared" si="46"/>
        <v>2020-07</v>
      </c>
      <c r="AA273" s="170" t="e">
        <f>+VLOOKUP(Z273,#REF!,2,FALSE)/VLOOKUP(X273,#REF!,2,FALSE)</f>
        <v>#REF!</v>
      </c>
      <c r="AB273" s="174" t="e">
        <f t="shared" si="43"/>
        <v>#REF!</v>
      </c>
      <c r="AC273" s="174" t="e">
        <f t="shared" si="44"/>
        <v>#REF!</v>
      </c>
      <c r="AD273" s="175" t="e">
        <f>+#REF!+365*Y273</f>
        <v>#REF!</v>
      </c>
      <c r="AE273" s="176" t="e">
        <f t="shared" si="47"/>
        <v>#REF!</v>
      </c>
      <c r="AF273" s="170" t="e">
        <f>+VLOOKUP(CONCATENATE(TEXT(W273,"yyyy"),"-",TEXT(W273,"mm")),#REF!,2,0)</f>
        <v>#REF!</v>
      </c>
      <c r="AG273" s="177" t="e">
        <f>+(AC273*(1+'INFLAC PROYECTADA'!$B$8)^(AE273))/((1+DEMANDADO!AF273)^(AE273))</f>
        <v>#REF!</v>
      </c>
      <c r="AH273" s="169">
        <f>(0.2*VLOOKUP(D273,'%.'!$A$1:$B$4,2,FALSE))+(0.35*VLOOKUP(E273,'%.'!$A$1:$B$4,2,FALSE))+(0.1*VLOOKUP(F273,'%.'!$A$1:$B$4,2,FALSE))+(0.35*VLOOKUP(G273,'%.'!$A$1:$B$4,2,FALSE))</f>
        <v>0.20749999999999999</v>
      </c>
      <c r="AI273" s="128" t="str">
        <f t="shared" si="48"/>
        <v>BAJA</v>
      </c>
      <c r="AJ273" s="128" t="str">
        <f t="shared" si="49"/>
        <v>Cuentas de Orden</v>
      </c>
      <c r="AK273" s="178" t="e">
        <f t="shared" si="50"/>
        <v>#REF!</v>
      </c>
    </row>
    <row r="274" spans="1:37" ht="30" customHeight="1" x14ac:dyDescent="0.25">
      <c r="A274" s="115">
        <v>273</v>
      </c>
      <c r="B274" s="83" t="s">
        <v>866</v>
      </c>
      <c r="C274" s="126" t="s">
        <v>867</v>
      </c>
      <c r="D274" s="83" t="s">
        <v>1</v>
      </c>
      <c r="E274" s="83" t="s">
        <v>1</v>
      </c>
      <c r="F274" s="83" t="s">
        <v>1</v>
      </c>
      <c r="G274" s="124" t="s">
        <v>0</v>
      </c>
      <c r="H274" s="169">
        <f t="shared" si="41"/>
        <v>0.38249999999999995</v>
      </c>
      <c r="I274" s="170" t="str">
        <f t="shared" si="42"/>
        <v>MEDIA</v>
      </c>
      <c r="J274" s="292">
        <v>48845664</v>
      </c>
      <c r="K274" s="197">
        <v>0</v>
      </c>
      <c r="L274" s="68" t="s">
        <v>130</v>
      </c>
      <c r="M274" s="188">
        <v>0</v>
      </c>
      <c r="N274" s="68" t="s">
        <v>986</v>
      </c>
      <c r="O274" s="199">
        <v>0</v>
      </c>
      <c r="P274" s="68">
        <v>10</v>
      </c>
      <c r="Q274" s="68" t="s">
        <v>156</v>
      </c>
      <c r="R274" s="103">
        <v>2019070003763</v>
      </c>
      <c r="S274" s="88">
        <v>43662</v>
      </c>
      <c r="T274" s="68">
        <v>105900</v>
      </c>
      <c r="U274" s="68" t="s">
        <v>171</v>
      </c>
      <c r="V274" s="81" t="s">
        <v>993</v>
      </c>
      <c r="W274" s="171">
        <v>44074</v>
      </c>
      <c r="X274" s="172" t="e">
        <f>+CONCATENATE(TEXT(#REF!,"yyyy"),"-",TEXT(#REF!,"mm"))</f>
        <v>#REF!</v>
      </c>
      <c r="Y274" s="173" t="str">
        <f t="shared" si="45"/>
        <v>10</v>
      </c>
      <c r="Z274" s="172" t="str">
        <f t="shared" si="46"/>
        <v>2020-07</v>
      </c>
      <c r="AA274" s="170" t="e">
        <f>+VLOOKUP(Z274,#REF!,2,FALSE)/VLOOKUP(X274,#REF!,2,FALSE)</f>
        <v>#REF!</v>
      </c>
      <c r="AB274" s="174" t="e">
        <f t="shared" si="43"/>
        <v>#REF!</v>
      </c>
      <c r="AC274" s="174" t="e">
        <f t="shared" si="44"/>
        <v>#REF!</v>
      </c>
      <c r="AD274" s="175" t="e">
        <f>+#REF!+365*Y274</f>
        <v>#REF!</v>
      </c>
      <c r="AE274" s="176" t="e">
        <f t="shared" si="47"/>
        <v>#REF!</v>
      </c>
      <c r="AF274" s="170" t="e">
        <f>+VLOOKUP(CONCATENATE(TEXT(W274,"yyyy"),"-",TEXT(W274,"mm")),#REF!,2,0)</f>
        <v>#REF!</v>
      </c>
      <c r="AG274" s="177" t="e">
        <f>+(AC274*(1+'INFLAC PROYECTADA'!$B$8)^(AE274))/((1+DEMANDADO!AF274)^(AE274))</f>
        <v>#REF!</v>
      </c>
      <c r="AH274" s="169">
        <f>(0.2*VLOOKUP(D274,'%.'!$A$1:$B$4,2,FALSE))+(0.35*VLOOKUP(E274,'%.'!$A$1:$B$4,2,FALSE))+(0.1*VLOOKUP(F274,'%.'!$A$1:$B$4,2,FALSE))+(0.35*VLOOKUP(G274,'%.'!$A$1:$B$4,2,FALSE))</f>
        <v>0.38249999999999995</v>
      </c>
      <c r="AI274" s="128" t="str">
        <f t="shared" si="48"/>
        <v>MEDIA</v>
      </c>
      <c r="AJ274" s="128" t="str">
        <f t="shared" si="49"/>
        <v>Cuentas de Orden</v>
      </c>
      <c r="AK274" s="178" t="e">
        <f t="shared" si="50"/>
        <v>#REF!</v>
      </c>
    </row>
    <row r="275" spans="1:37" ht="30" customHeight="1" x14ac:dyDescent="0.25">
      <c r="A275" s="115">
        <v>274</v>
      </c>
      <c r="B275" s="83" t="s">
        <v>868</v>
      </c>
      <c r="C275" s="126" t="s">
        <v>869</v>
      </c>
      <c r="D275" s="83" t="s">
        <v>1</v>
      </c>
      <c r="E275" s="83" t="s">
        <v>1</v>
      </c>
      <c r="F275" s="83" t="s">
        <v>1</v>
      </c>
      <c r="G275" s="124" t="s">
        <v>0</v>
      </c>
      <c r="H275" s="169">
        <f t="shared" si="41"/>
        <v>0.38249999999999995</v>
      </c>
      <c r="I275" s="170" t="str">
        <f t="shared" si="42"/>
        <v>MEDIA</v>
      </c>
      <c r="J275" s="292">
        <v>21188498</v>
      </c>
      <c r="K275" s="197">
        <v>0</v>
      </c>
      <c r="L275" s="68" t="s">
        <v>129</v>
      </c>
      <c r="M275" s="188">
        <v>0</v>
      </c>
      <c r="N275" s="68" t="s">
        <v>986</v>
      </c>
      <c r="O275" s="199">
        <v>0</v>
      </c>
      <c r="P275" s="68">
        <v>8</v>
      </c>
      <c r="Q275" s="68" t="s">
        <v>156</v>
      </c>
      <c r="R275" s="103">
        <v>2019070003763</v>
      </c>
      <c r="S275" s="88">
        <v>43662</v>
      </c>
      <c r="T275" s="68">
        <v>105900</v>
      </c>
      <c r="U275" s="68" t="s">
        <v>171</v>
      </c>
      <c r="V275" s="68" t="s">
        <v>994</v>
      </c>
      <c r="W275" s="171">
        <v>44074</v>
      </c>
      <c r="X275" s="172" t="e">
        <f>+CONCATENATE(TEXT(#REF!,"yyyy"),"-",TEXT(#REF!,"mm"))</f>
        <v>#REF!</v>
      </c>
      <c r="Y275" s="173" t="str">
        <f t="shared" si="45"/>
        <v>8</v>
      </c>
      <c r="Z275" s="172" t="str">
        <f t="shared" si="46"/>
        <v>2020-07</v>
      </c>
      <c r="AA275" s="170" t="e">
        <f>+VLOOKUP(Z275,#REF!,2,FALSE)/VLOOKUP(X275,#REF!,2,FALSE)</f>
        <v>#REF!</v>
      </c>
      <c r="AB275" s="174" t="e">
        <f t="shared" si="43"/>
        <v>#REF!</v>
      </c>
      <c r="AC275" s="174" t="e">
        <f t="shared" si="44"/>
        <v>#REF!</v>
      </c>
      <c r="AD275" s="175" t="e">
        <f>+#REF!+365*Y275</f>
        <v>#REF!</v>
      </c>
      <c r="AE275" s="176" t="e">
        <f t="shared" si="47"/>
        <v>#REF!</v>
      </c>
      <c r="AF275" s="170" t="e">
        <f>+VLOOKUP(CONCATENATE(TEXT(W275,"yyyy"),"-",TEXT(W275,"mm")),#REF!,2,0)</f>
        <v>#REF!</v>
      </c>
      <c r="AG275" s="177" t="e">
        <f>+(AC275*(1+'INFLAC PROYECTADA'!$B$8)^(AE275))/((1+DEMANDADO!AF275)^(AE275))</f>
        <v>#REF!</v>
      </c>
      <c r="AH275" s="169">
        <f>(0.2*VLOOKUP(D275,'%.'!$A$1:$B$4,2,FALSE))+(0.35*VLOOKUP(E275,'%.'!$A$1:$B$4,2,FALSE))+(0.1*VLOOKUP(F275,'%.'!$A$1:$B$4,2,FALSE))+(0.35*VLOOKUP(G275,'%.'!$A$1:$B$4,2,FALSE))</f>
        <v>0.38249999999999995</v>
      </c>
      <c r="AI275" s="128" t="str">
        <f t="shared" si="48"/>
        <v>MEDIA</v>
      </c>
      <c r="AJ275" s="128" t="str">
        <f t="shared" si="49"/>
        <v>Cuentas de Orden</v>
      </c>
      <c r="AK275" s="178" t="e">
        <f t="shared" si="50"/>
        <v>#REF!</v>
      </c>
    </row>
    <row r="276" spans="1:37" ht="30" customHeight="1" x14ac:dyDescent="0.25">
      <c r="A276" s="115">
        <v>275</v>
      </c>
      <c r="B276" s="83" t="s">
        <v>870</v>
      </c>
      <c r="C276" s="126" t="s">
        <v>871</v>
      </c>
      <c r="D276" s="83" t="s">
        <v>1</v>
      </c>
      <c r="E276" s="83" t="s">
        <v>1</v>
      </c>
      <c r="F276" s="83" t="s">
        <v>1</v>
      </c>
      <c r="G276" s="124" t="s">
        <v>1</v>
      </c>
      <c r="H276" s="169">
        <f t="shared" si="41"/>
        <v>0.05</v>
      </c>
      <c r="I276" s="170" t="str">
        <f t="shared" si="42"/>
        <v>REMOTA</v>
      </c>
      <c r="J276" s="292">
        <v>115970182</v>
      </c>
      <c r="K276" s="197">
        <v>0</v>
      </c>
      <c r="L276" s="68" t="s">
        <v>129</v>
      </c>
      <c r="M276" s="188">
        <v>0</v>
      </c>
      <c r="N276" s="68" t="s">
        <v>986</v>
      </c>
      <c r="O276" s="199">
        <v>0</v>
      </c>
      <c r="P276" s="68">
        <v>8</v>
      </c>
      <c r="Q276" s="68" t="s">
        <v>156</v>
      </c>
      <c r="R276" s="103">
        <v>2019070003763</v>
      </c>
      <c r="S276" s="88">
        <v>43662</v>
      </c>
      <c r="T276" s="68">
        <v>105900</v>
      </c>
      <c r="U276" s="68" t="s">
        <v>171</v>
      </c>
      <c r="V276" s="68"/>
      <c r="W276" s="171">
        <v>44074</v>
      </c>
      <c r="X276" s="172" t="e">
        <f>+CONCATENATE(TEXT(#REF!,"yyyy"),"-",TEXT(#REF!,"mm"))</f>
        <v>#REF!</v>
      </c>
      <c r="Y276" s="173" t="str">
        <f t="shared" si="45"/>
        <v>8</v>
      </c>
      <c r="Z276" s="172" t="str">
        <f t="shared" si="46"/>
        <v>2020-07</v>
      </c>
      <c r="AA276" s="170" t="e">
        <f>+VLOOKUP(Z276,#REF!,2,FALSE)/VLOOKUP(X276,#REF!,2,FALSE)</f>
        <v>#REF!</v>
      </c>
      <c r="AB276" s="174" t="e">
        <f t="shared" si="43"/>
        <v>#REF!</v>
      </c>
      <c r="AC276" s="174" t="e">
        <f t="shared" si="44"/>
        <v>#REF!</v>
      </c>
      <c r="AD276" s="175" t="e">
        <f>+#REF!+365*Y276</f>
        <v>#REF!</v>
      </c>
      <c r="AE276" s="176" t="e">
        <f t="shared" si="47"/>
        <v>#REF!</v>
      </c>
      <c r="AF276" s="170" t="e">
        <f>+VLOOKUP(CONCATENATE(TEXT(W276,"yyyy"),"-",TEXT(W276,"mm")),#REF!,2,0)</f>
        <v>#REF!</v>
      </c>
      <c r="AG276" s="177" t="e">
        <f>+(AC276*(1+'INFLAC PROYECTADA'!$B$8)^(AE276))/((1+DEMANDADO!AF276)^(AE276))</f>
        <v>#REF!</v>
      </c>
      <c r="AH276" s="169">
        <f>(0.2*VLOOKUP(D276,'%.'!$A$1:$B$4,2,FALSE))+(0.35*VLOOKUP(E276,'%.'!$A$1:$B$4,2,FALSE))+(0.1*VLOOKUP(F276,'%.'!$A$1:$B$4,2,FALSE))+(0.35*VLOOKUP(G276,'%.'!$A$1:$B$4,2,FALSE))</f>
        <v>0.05</v>
      </c>
      <c r="AI276" s="128" t="str">
        <f t="shared" si="48"/>
        <v>REMOTA</v>
      </c>
      <c r="AJ276" s="128" t="str">
        <f t="shared" si="49"/>
        <v>No se registra</v>
      </c>
      <c r="AK276" s="178">
        <f t="shared" si="50"/>
        <v>0</v>
      </c>
    </row>
    <row r="277" spans="1:37" ht="30" customHeight="1" x14ac:dyDescent="0.25">
      <c r="A277" s="115">
        <v>276</v>
      </c>
      <c r="B277" s="83" t="s">
        <v>872</v>
      </c>
      <c r="C277" s="126" t="s">
        <v>873</v>
      </c>
      <c r="D277" s="83" t="s">
        <v>48</v>
      </c>
      <c r="E277" s="83" t="s">
        <v>48</v>
      </c>
      <c r="F277" s="83" t="s">
        <v>1</v>
      </c>
      <c r="G277" s="124" t="s">
        <v>1</v>
      </c>
      <c r="H277" s="169">
        <f t="shared" si="41"/>
        <v>0.29750000000000004</v>
      </c>
      <c r="I277" s="170" t="str">
        <f t="shared" si="42"/>
        <v>MEDIA</v>
      </c>
      <c r="J277" s="292">
        <v>1830000</v>
      </c>
      <c r="K277" s="197">
        <v>0.5</v>
      </c>
      <c r="L277" s="68" t="s">
        <v>130</v>
      </c>
      <c r="M277" s="188">
        <v>0</v>
      </c>
      <c r="N277" s="68" t="s">
        <v>986</v>
      </c>
      <c r="O277" s="199">
        <v>0</v>
      </c>
      <c r="P277" s="68">
        <v>10</v>
      </c>
      <c r="Q277" s="68" t="s">
        <v>156</v>
      </c>
      <c r="R277" s="103">
        <v>2019070003763</v>
      </c>
      <c r="S277" s="88">
        <v>43662</v>
      </c>
      <c r="T277" s="68">
        <v>105900</v>
      </c>
      <c r="U277" s="68" t="s">
        <v>178</v>
      </c>
      <c r="V277" s="68"/>
      <c r="W277" s="171">
        <v>44074</v>
      </c>
      <c r="X277" s="172" t="e">
        <f>+CONCATENATE(TEXT(#REF!,"yyyy"),"-",TEXT(#REF!,"mm"))</f>
        <v>#REF!</v>
      </c>
      <c r="Y277" s="173" t="str">
        <f t="shared" si="45"/>
        <v>10</v>
      </c>
      <c r="Z277" s="172" t="str">
        <f t="shared" si="46"/>
        <v>2020-07</v>
      </c>
      <c r="AA277" s="170" t="e">
        <f>+VLOOKUP(Z277,#REF!,2,FALSE)/VLOOKUP(X277,#REF!,2,FALSE)</f>
        <v>#REF!</v>
      </c>
      <c r="AB277" s="174" t="e">
        <f t="shared" si="43"/>
        <v>#REF!</v>
      </c>
      <c r="AC277" s="174" t="e">
        <f t="shared" si="44"/>
        <v>#REF!</v>
      </c>
      <c r="AD277" s="175" t="e">
        <f>+#REF!+365*Y277</f>
        <v>#REF!</v>
      </c>
      <c r="AE277" s="176" t="e">
        <f t="shared" si="47"/>
        <v>#REF!</v>
      </c>
      <c r="AF277" s="170" t="e">
        <f>+VLOOKUP(CONCATENATE(TEXT(W277,"yyyy"),"-",TEXT(W277,"mm")),#REF!,2,0)</f>
        <v>#REF!</v>
      </c>
      <c r="AG277" s="177" t="e">
        <f>+(AC277*(1+'INFLAC PROYECTADA'!$B$8)^(AE277))/((1+DEMANDADO!AF277)^(AE277))</f>
        <v>#REF!</v>
      </c>
      <c r="AH277" s="169">
        <f>(0.2*VLOOKUP(D277,'%.'!$A$1:$B$4,2,FALSE))+(0.35*VLOOKUP(E277,'%.'!$A$1:$B$4,2,FALSE))+(0.1*VLOOKUP(F277,'%.'!$A$1:$B$4,2,FALSE))+(0.35*VLOOKUP(G277,'%.'!$A$1:$B$4,2,FALSE))</f>
        <v>0.29750000000000004</v>
      </c>
      <c r="AI277" s="128" t="str">
        <f t="shared" si="48"/>
        <v>MEDIA</v>
      </c>
      <c r="AJ277" s="128" t="str">
        <f t="shared" si="49"/>
        <v>Cuentas de Orden</v>
      </c>
      <c r="AK277" s="178" t="e">
        <f t="shared" si="50"/>
        <v>#REF!</v>
      </c>
    </row>
    <row r="278" spans="1:37" ht="30" customHeight="1" x14ac:dyDescent="0.25">
      <c r="A278" s="115">
        <v>277</v>
      </c>
      <c r="B278" s="83" t="s">
        <v>874</v>
      </c>
      <c r="C278" s="126" t="s">
        <v>875</v>
      </c>
      <c r="D278" s="83" t="s">
        <v>1</v>
      </c>
      <c r="E278" s="83" t="s">
        <v>1</v>
      </c>
      <c r="F278" s="83" t="s">
        <v>1</v>
      </c>
      <c r="G278" s="124" t="s">
        <v>1</v>
      </c>
      <c r="H278" s="169">
        <f t="shared" si="41"/>
        <v>0.05</v>
      </c>
      <c r="I278" s="170" t="str">
        <f t="shared" si="42"/>
        <v>REMOTA</v>
      </c>
      <c r="J278" s="292">
        <v>20874966</v>
      </c>
      <c r="K278" s="125">
        <v>0</v>
      </c>
      <c r="L278" s="83" t="s">
        <v>130</v>
      </c>
      <c r="M278" s="188">
        <v>0</v>
      </c>
      <c r="N278" s="83" t="s">
        <v>986</v>
      </c>
      <c r="O278" s="189">
        <v>0</v>
      </c>
      <c r="P278" s="83">
        <v>8</v>
      </c>
      <c r="Q278" s="83" t="s">
        <v>156</v>
      </c>
      <c r="R278" s="103">
        <v>2019070003763</v>
      </c>
      <c r="S278" s="93">
        <v>43662</v>
      </c>
      <c r="T278" s="96">
        <v>105900</v>
      </c>
      <c r="U278" s="83" t="s">
        <v>171</v>
      </c>
      <c r="V278" s="83"/>
      <c r="W278" s="171">
        <v>44074</v>
      </c>
      <c r="X278" s="172" t="e">
        <f>+CONCATENATE(TEXT(#REF!,"yyyy"),"-",TEXT(#REF!,"mm"))</f>
        <v>#REF!</v>
      </c>
      <c r="Y278" s="173" t="str">
        <f t="shared" si="45"/>
        <v>8</v>
      </c>
      <c r="Z278" s="172" t="str">
        <f t="shared" si="46"/>
        <v>2020-07</v>
      </c>
      <c r="AA278" s="170" t="e">
        <f>+VLOOKUP(Z278,#REF!,2,FALSE)/VLOOKUP(X278,#REF!,2,FALSE)</f>
        <v>#REF!</v>
      </c>
      <c r="AB278" s="174" t="e">
        <f t="shared" si="43"/>
        <v>#REF!</v>
      </c>
      <c r="AC278" s="174" t="e">
        <f t="shared" si="44"/>
        <v>#REF!</v>
      </c>
      <c r="AD278" s="175" t="e">
        <f>+#REF!+365*Y278</f>
        <v>#REF!</v>
      </c>
      <c r="AE278" s="176" t="e">
        <f t="shared" si="47"/>
        <v>#REF!</v>
      </c>
      <c r="AF278" s="170" t="e">
        <f>+VLOOKUP(CONCATENATE(TEXT(W278,"yyyy"),"-",TEXT(W278,"mm")),#REF!,2,0)</f>
        <v>#REF!</v>
      </c>
      <c r="AG278" s="177" t="e">
        <f>+(AC278*(1+'INFLAC PROYECTADA'!$B$8)^(AE278))/((1+DEMANDADO!AF278)^(AE278))</f>
        <v>#REF!</v>
      </c>
      <c r="AH278" s="169">
        <f>(0.2*VLOOKUP(D278,'%.'!$A$1:$B$4,2,FALSE))+(0.35*VLOOKUP(E278,'%.'!$A$1:$B$4,2,FALSE))+(0.1*VLOOKUP(F278,'%.'!$A$1:$B$4,2,FALSE))+(0.35*VLOOKUP(G278,'%.'!$A$1:$B$4,2,FALSE))</f>
        <v>0.05</v>
      </c>
      <c r="AI278" s="128" t="str">
        <f t="shared" si="48"/>
        <v>REMOTA</v>
      </c>
      <c r="AJ278" s="128" t="str">
        <f t="shared" si="49"/>
        <v>No se registra</v>
      </c>
      <c r="AK278" s="178">
        <f t="shared" si="50"/>
        <v>0</v>
      </c>
    </row>
    <row r="279" spans="1:37" ht="30" customHeight="1" x14ac:dyDescent="0.25">
      <c r="A279" s="115">
        <v>278</v>
      </c>
      <c r="B279" s="83" t="s">
        <v>876</v>
      </c>
      <c r="C279" s="126" t="s">
        <v>877</v>
      </c>
      <c r="D279" s="83" t="s">
        <v>1</v>
      </c>
      <c r="E279" s="83" t="s">
        <v>1</v>
      </c>
      <c r="F279" s="83" t="s">
        <v>1</v>
      </c>
      <c r="G279" s="124" t="s">
        <v>1</v>
      </c>
      <c r="H279" s="169">
        <f t="shared" si="41"/>
        <v>0.05</v>
      </c>
      <c r="I279" s="170" t="str">
        <f t="shared" si="42"/>
        <v>REMOTA</v>
      </c>
      <c r="J279" s="292">
        <v>17000000</v>
      </c>
      <c r="K279" s="197">
        <v>0</v>
      </c>
      <c r="L279" s="68" t="s">
        <v>129</v>
      </c>
      <c r="M279" s="188">
        <v>0</v>
      </c>
      <c r="N279" s="68" t="s">
        <v>986</v>
      </c>
      <c r="O279" s="199">
        <v>0</v>
      </c>
      <c r="P279" s="68">
        <v>5</v>
      </c>
      <c r="Q279" s="68" t="s">
        <v>156</v>
      </c>
      <c r="R279" s="103">
        <v>2019070003763</v>
      </c>
      <c r="S279" s="88">
        <v>43662</v>
      </c>
      <c r="T279" s="183">
        <v>105900</v>
      </c>
      <c r="U279" s="68" t="s">
        <v>171</v>
      </c>
      <c r="V279" s="68"/>
      <c r="W279" s="171">
        <v>44074</v>
      </c>
      <c r="X279" s="172" t="e">
        <f>+CONCATENATE(TEXT(#REF!,"yyyy"),"-",TEXT(#REF!,"mm"))</f>
        <v>#REF!</v>
      </c>
      <c r="Y279" s="173" t="str">
        <f t="shared" si="45"/>
        <v>5</v>
      </c>
      <c r="Z279" s="172" t="str">
        <f t="shared" si="46"/>
        <v>2020-07</v>
      </c>
      <c r="AA279" s="170" t="e">
        <f>+VLOOKUP(Z279,#REF!,2,FALSE)/VLOOKUP(X279,#REF!,2,FALSE)</f>
        <v>#REF!</v>
      </c>
      <c r="AB279" s="174" t="e">
        <f t="shared" si="43"/>
        <v>#REF!</v>
      </c>
      <c r="AC279" s="174" t="e">
        <f t="shared" si="44"/>
        <v>#REF!</v>
      </c>
      <c r="AD279" s="175" t="e">
        <f>+#REF!+365*Y279</f>
        <v>#REF!</v>
      </c>
      <c r="AE279" s="176" t="e">
        <f t="shared" si="47"/>
        <v>#REF!</v>
      </c>
      <c r="AF279" s="170" t="e">
        <f>+VLOOKUP(CONCATENATE(TEXT(W279,"yyyy"),"-",TEXT(W279,"mm")),#REF!,2,0)</f>
        <v>#REF!</v>
      </c>
      <c r="AG279" s="177" t="e">
        <f>+(AC279*(1+'INFLAC PROYECTADA'!$B$8)^(AE279))/((1+DEMANDADO!AF279)^(AE279))</f>
        <v>#REF!</v>
      </c>
      <c r="AH279" s="169">
        <f>(0.2*VLOOKUP(D279,'%.'!$A$1:$B$4,2,FALSE))+(0.35*VLOOKUP(E279,'%.'!$A$1:$B$4,2,FALSE))+(0.1*VLOOKUP(F279,'%.'!$A$1:$B$4,2,FALSE))+(0.35*VLOOKUP(G279,'%.'!$A$1:$B$4,2,FALSE))</f>
        <v>0.05</v>
      </c>
      <c r="AI279" s="128" t="str">
        <f t="shared" si="48"/>
        <v>REMOTA</v>
      </c>
      <c r="AJ279" s="128" t="str">
        <f t="shared" si="49"/>
        <v>No se registra</v>
      </c>
      <c r="AK279" s="178">
        <f t="shared" si="50"/>
        <v>0</v>
      </c>
    </row>
    <row r="280" spans="1:37" ht="30" customHeight="1" x14ac:dyDescent="0.25">
      <c r="A280" s="115">
        <v>279</v>
      </c>
      <c r="B280" s="83" t="s">
        <v>878</v>
      </c>
      <c r="C280" s="126" t="s">
        <v>879</v>
      </c>
      <c r="D280" s="83" t="s">
        <v>0</v>
      </c>
      <c r="E280" s="83" t="s">
        <v>0</v>
      </c>
      <c r="F280" s="83" t="s">
        <v>1</v>
      </c>
      <c r="G280" s="124" t="s">
        <v>0</v>
      </c>
      <c r="H280" s="169">
        <f t="shared" si="41"/>
        <v>0.90500000000000003</v>
      </c>
      <c r="I280" s="170" t="str">
        <f t="shared" si="42"/>
        <v>ALTA</v>
      </c>
      <c r="J280" s="292">
        <v>5214882</v>
      </c>
      <c r="K280" s="197">
        <v>1</v>
      </c>
      <c r="L280" s="68" t="s">
        <v>128</v>
      </c>
      <c r="M280" s="188">
        <v>0</v>
      </c>
      <c r="N280" s="68" t="s">
        <v>986</v>
      </c>
      <c r="O280" s="199">
        <v>0</v>
      </c>
      <c r="P280" s="68">
        <v>5</v>
      </c>
      <c r="Q280" s="68" t="s">
        <v>156</v>
      </c>
      <c r="R280" s="103">
        <v>2019070003763</v>
      </c>
      <c r="S280" s="88">
        <v>43662</v>
      </c>
      <c r="T280" s="183">
        <v>105900</v>
      </c>
      <c r="U280" s="68" t="s">
        <v>76</v>
      </c>
      <c r="V280" s="68"/>
      <c r="W280" s="171">
        <v>44074</v>
      </c>
      <c r="X280" s="172" t="e">
        <f>+CONCATENATE(TEXT(#REF!,"yyyy"),"-",TEXT(#REF!,"mm"))</f>
        <v>#REF!</v>
      </c>
      <c r="Y280" s="173" t="str">
        <f t="shared" si="45"/>
        <v>5</v>
      </c>
      <c r="Z280" s="172" t="str">
        <f t="shared" si="46"/>
        <v>2020-07</v>
      </c>
      <c r="AA280" s="170" t="e">
        <f>+VLOOKUP(Z280,#REF!,2,FALSE)/VLOOKUP(X280,#REF!,2,FALSE)</f>
        <v>#REF!</v>
      </c>
      <c r="AB280" s="174" t="e">
        <f t="shared" si="43"/>
        <v>#REF!</v>
      </c>
      <c r="AC280" s="174" t="e">
        <f t="shared" si="44"/>
        <v>#REF!</v>
      </c>
      <c r="AD280" s="175" t="e">
        <f>+#REF!+365*Y280</f>
        <v>#REF!</v>
      </c>
      <c r="AE280" s="176" t="e">
        <f t="shared" si="47"/>
        <v>#REF!</v>
      </c>
      <c r="AF280" s="170" t="e">
        <f>+VLOOKUP(CONCATENATE(TEXT(W280,"yyyy"),"-",TEXT(W280,"mm")),#REF!,2,0)</f>
        <v>#REF!</v>
      </c>
      <c r="AG280" s="177" t="e">
        <f>+(AC280*(1+'INFLAC PROYECTADA'!$B$8)^(AE280))/((1+DEMANDADO!AF280)^(AE280))</f>
        <v>#REF!</v>
      </c>
      <c r="AH280" s="169">
        <f>(0.2*VLOOKUP(D280,'%.'!$A$1:$B$4,2,FALSE))+(0.35*VLOOKUP(E280,'%.'!$A$1:$B$4,2,FALSE))+(0.1*VLOOKUP(F280,'%.'!$A$1:$B$4,2,FALSE))+(0.35*VLOOKUP(G280,'%.'!$A$1:$B$4,2,FALSE))</f>
        <v>0.90500000000000003</v>
      </c>
      <c r="AI280" s="128" t="str">
        <f t="shared" si="48"/>
        <v>ALTA</v>
      </c>
      <c r="AJ280" s="128" t="str">
        <f t="shared" si="49"/>
        <v>Provisión contable</v>
      </c>
      <c r="AK280" s="178" t="e">
        <f t="shared" si="50"/>
        <v>#REF!</v>
      </c>
    </row>
    <row r="281" spans="1:37" ht="30" customHeight="1" x14ac:dyDescent="0.25">
      <c r="A281" s="115">
        <v>280</v>
      </c>
      <c r="B281" s="83" t="s">
        <v>880</v>
      </c>
      <c r="C281" s="126" t="s">
        <v>881</v>
      </c>
      <c r="D281" s="83" t="s">
        <v>1</v>
      </c>
      <c r="E281" s="83" t="s">
        <v>1</v>
      </c>
      <c r="F281" s="83" t="s">
        <v>1</v>
      </c>
      <c r="G281" s="124" t="s">
        <v>1</v>
      </c>
      <c r="H281" s="169">
        <f t="shared" si="41"/>
        <v>0.05</v>
      </c>
      <c r="I281" s="170" t="str">
        <f t="shared" si="42"/>
        <v>REMOTA</v>
      </c>
      <c r="J281" s="292">
        <v>33977972</v>
      </c>
      <c r="K281" s="197">
        <v>0.5</v>
      </c>
      <c r="L281" s="68" t="s">
        <v>129</v>
      </c>
      <c r="M281" s="188">
        <v>0</v>
      </c>
      <c r="N281" s="68" t="s">
        <v>986</v>
      </c>
      <c r="O281" s="199">
        <v>0</v>
      </c>
      <c r="P281" s="68">
        <v>5</v>
      </c>
      <c r="Q281" s="68" t="s">
        <v>156</v>
      </c>
      <c r="R281" s="103">
        <v>2019070003763</v>
      </c>
      <c r="S281" s="88">
        <v>43662</v>
      </c>
      <c r="T281" s="68">
        <v>105900</v>
      </c>
      <c r="U281" s="68" t="s">
        <v>171</v>
      </c>
      <c r="V281" s="68"/>
      <c r="W281" s="171">
        <v>44074</v>
      </c>
      <c r="X281" s="172" t="e">
        <f>+CONCATENATE(TEXT(#REF!,"yyyy"),"-",TEXT(#REF!,"mm"))</f>
        <v>#REF!</v>
      </c>
      <c r="Y281" s="173" t="str">
        <f t="shared" si="45"/>
        <v>5</v>
      </c>
      <c r="Z281" s="172" t="str">
        <f t="shared" si="46"/>
        <v>2020-07</v>
      </c>
      <c r="AA281" s="170" t="e">
        <f>+VLOOKUP(Z281,#REF!,2,FALSE)/VLOOKUP(X281,#REF!,2,FALSE)</f>
        <v>#REF!</v>
      </c>
      <c r="AB281" s="174" t="e">
        <f t="shared" si="43"/>
        <v>#REF!</v>
      </c>
      <c r="AC281" s="174" t="e">
        <f t="shared" si="44"/>
        <v>#REF!</v>
      </c>
      <c r="AD281" s="175" t="e">
        <f>+#REF!+365*Y281</f>
        <v>#REF!</v>
      </c>
      <c r="AE281" s="176" t="e">
        <f t="shared" si="47"/>
        <v>#REF!</v>
      </c>
      <c r="AF281" s="170" t="e">
        <f>+VLOOKUP(CONCATENATE(TEXT(W281,"yyyy"),"-",TEXT(W281,"mm")),#REF!,2,0)</f>
        <v>#REF!</v>
      </c>
      <c r="AG281" s="177" t="e">
        <f>+(AC281*(1+'INFLAC PROYECTADA'!$B$8)^(AE281))/((1+DEMANDADO!AF281)^(AE281))</f>
        <v>#REF!</v>
      </c>
      <c r="AH281" s="169">
        <f>(0.2*VLOOKUP(D281,'%.'!$A$1:$B$4,2,FALSE))+(0.35*VLOOKUP(E281,'%.'!$A$1:$B$4,2,FALSE))+(0.1*VLOOKUP(F281,'%.'!$A$1:$B$4,2,FALSE))+(0.35*VLOOKUP(G281,'%.'!$A$1:$B$4,2,FALSE))</f>
        <v>0.05</v>
      </c>
      <c r="AI281" s="128" t="str">
        <f t="shared" si="48"/>
        <v>REMOTA</v>
      </c>
      <c r="AJ281" s="128" t="str">
        <f t="shared" si="49"/>
        <v>No se registra</v>
      </c>
      <c r="AK281" s="178">
        <f t="shared" si="50"/>
        <v>0</v>
      </c>
    </row>
    <row r="282" spans="1:37" ht="30" customHeight="1" x14ac:dyDescent="0.25">
      <c r="A282" s="115">
        <v>281</v>
      </c>
      <c r="B282" s="83" t="s">
        <v>882</v>
      </c>
      <c r="C282" s="126" t="s">
        <v>883</v>
      </c>
      <c r="D282" s="83" t="s">
        <v>1</v>
      </c>
      <c r="E282" s="83" t="s">
        <v>1</v>
      </c>
      <c r="F282" s="83" t="s">
        <v>1</v>
      </c>
      <c r="G282" s="124" t="s">
        <v>1</v>
      </c>
      <c r="H282" s="169">
        <f t="shared" si="41"/>
        <v>0.05</v>
      </c>
      <c r="I282" s="170" t="str">
        <f t="shared" si="42"/>
        <v>REMOTA</v>
      </c>
      <c r="J282" s="292">
        <v>31292936</v>
      </c>
      <c r="K282" s="197">
        <v>0.5</v>
      </c>
      <c r="L282" s="68" t="s">
        <v>129</v>
      </c>
      <c r="M282" s="188">
        <v>0</v>
      </c>
      <c r="N282" s="68" t="s">
        <v>986</v>
      </c>
      <c r="O282" s="199">
        <v>0</v>
      </c>
      <c r="P282" s="68">
        <v>5</v>
      </c>
      <c r="Q282" s="68" t="s">
        <v>156</v>
      </c>
      <c r="R282" s="103">
        <v>2019070003763</v>
      </c>
      <c r="S282" s="88">
        <v>43662</v>
      </c>
      <c r="T282" s="68">
        <v>105900</v>
      </c>
      <c r="U282" s="68" t="s">
        <v>171</v>
      </c>
      <c r="V282" s="68"/>
      <c r="W282" s="171">
        <v>44074</v>
      </c>
      <c r="X282" s="172" t="e">
        <f>+CONCATENATE(TEXT(#REF!,"yyyy"),"-",TEXT(#REF!,"mm"))</f>
        <v>#REF!</v>
      </c>
      <c r="Y282" s="173" t="str">
        <f t="shared" si="45"/>
        <v>5</v>
      </c>
      <c r="Z282" s="172" t="str">
        <f t="shared" si="46"/>
        <v>2020-07</v>
      </c>
      <c r="AA282" s="170" t="e">
        <f>+VLOOKUP(Z282,#REF!,2,FALSE)/VLOOKUP(X282,#REF!,2,FALSE)</f>
        <v>#REF!</v>
      </c>
      <c r="AB282" s="174" t="e">
        <f t="shared" si="43"/>
        <v>#REF!</v>
      </c>
      <c r="AC282" s="174" t="e">
        <f t="shared" si="44"/>
        <v>#REF!</v>
      </c>
      <c r="AD282" s="175" t="e">
        <f>+#REF!+365*Y282</f>
        <v>#REF!</v>
      </c>
      <c r="AE282" s="176" t="e">
        <f t="shared" si="47"/>
        <v>#REF!</v>
      </c>
      <c r="AF282" s="170" t="e">
        <f>+VLOOKUP(CONCATENATE(TEXT(W282,"yyyy"),"-",TEXT(W282,"mm")),#REF!,2,0)</f>
        <v>#REF!</v>
      </c>
      <c r="AG282" s="177" t="e">
        <f>+(AC282*(1+'INFLAC PROYECTADA'!$B$8)^(AE282))/((1+DEMANDADO!AF282)^(AE282))</f>
        <v>#REF!</v>
      </c>
      <c r="AH282" s="169">
        <f>(0.2*VLOOKUP(D282,'%.'!$A$1:$B$4,2,FALSE))+(0.35*VLOOKUP(E282,'%.'!$A$1:$B$4,2,FALSE))+(0.1*VLOOKUP(F282,'%.'!$A$1:$B$4,2,FALSE))+(0.35*VLOOKUP(G282,'%.'!$A$1:$B$4,2,FALSE))</f>
        <v>0.05</v>
      </c>
      <c r="AI282" s="128" t="str">
        <f t="shared" si="48"/>
        <v>REMOTA</v>
      </c>
      <c r="AJ282" s="128" t="str">
        <f t="shared" si="49"/>
        <v>No se registra</v>
      </c>
      <c r="AK282" s="178">
        <f t="shared" si="50"/>
        <v>0</v>
      </c>
    </row>
    <row r="283" spans="1:37" ht="30" customHeight="1" x14ac:dyDescent="0.25">
      <c r="A283" s="115">
        <v>282</v>
      </c>
      <c r="B283" s="83" t="s">
        <v>882</v>
      </c>
      <c r="C283" s="126" t="s">
        <v>884</v>
      </c>
      <c r="D283" s="83" t="s">
        <v>1</v>
      </c>
      <c r="E283" s="83" t="s">
        <v>1</v>
      </c>
      <c r="F283" s="83" t="s">
        <v>1</v>
      </c>
      <c r="G283" s="124" t="s">
        <v>1</v>
      </c>
      <c r="H283" s="169">
        <f t="shared" si="41"/>
        <v>0.05</v>
      </c>
      <c r="I283" s="170" t="str">
        <f t="shared" si="42"/>
        <v>REMOTA</v>
      </c>
      <c r="J283" s="292">
        <v>63925134</v>
      </c>
      <c r="K283" s="197">
        <v>0</v>
      </c>
      <c r="L283" s="68" t="s">
        <v>129</v>
      </c>
      <c r="M283" s="188">
        <v>0</v>
      </c>
      <c r="N283" s="68" t="s">
        <v>986</v>
      </c>
      <c r="O283" s="199">
        <v>0</v>
      </c>
      <c r="P283" s="68">
        <v>5</v>
      </c>
      <c r="Q283" s="68" t="s">
        <v>156</v>
      </c>
      <c r="R283" s="103">
        <v>2019070003763</v>
      </c>
      <c r="S283" s="88">
        <v>43662</v>
      </c>
      <c r="T283" s="68">
        <v>105900</v>
      </c>
      <c r="U283" s="68" t="s">
        <v>171</v>
      </c>
      <c r="V283" s="68"/>
      <c r="W283" s="171">
        <v>44074</v>
      </c>
      <c r="X283" s="172" t="e">
        <f>+CONCATENATE(TEXT(#REF!,"yyyy"),"-",TEXT(#REF!,"mm"))</f>
        <v>#REF!</v>
      </c>
      <c r="Y283" s="173" t="str">
        <f t="shared" si="45"/>
        <v>5</v>
      </c>
      <c r="Z283" s="172" t="str">
        <f t="shared" si="46"/>
        <v>2020-07</v>
      </c>
      <c r="AA283" s="170" t="e">
        <f>+VLOOKUP(Z283,#REF!,2,FALSE)/VLOOKUP(X283,#REF!,2,FALSE)</f>
        <v>#REF!</v>
      </c>
      <c r="AB283" s="174" t="e">
        <f t="shared" si="43"/>
        <v>#REF!</v>
      </c>
      <c r="AC283" s="174" t="e">
        <f t="shared" si="44"/>
        <v>#REF!</v>
      </c>
      <c r="AD283" s="175" t="e">
        <f>+#REF!+365*Y283</f>
        <v>#REF!</v>
      </c>
      <c r="AE283" s="176" t="e">
        <f t="shared" si="47"/>
        <v>#REF!</v>
      </c>
      <c r="AF283" s="170" t="e">
        <f>+VLOOKUP(CONCATENATE(TEXT(W283,"yyyy"),"-",TEXT(W283,"mm")),#REF!,2,0)</f>
        <v>#REF!</v>
      </c>
      <c r="AG283" s="177" t="e">
        <f>+(AC283*(1+'INFLAC PROYECTADA'!$B$8)^(AE283))/((1+DEMANDADO!AF283)^(AE283))</f>
        <v>#REF!</v>
      </c>
      <c r="AH283" s="169">
        <f>(0.2*VLOOKUP(D283,'%.'!$A$1:$B$4,2,FALSE))+(0.35*VLOOKUP(E283,'%.'!$A$1:$B$4,2,FALSE))+(0.1*VLOOKUP(F283,'%.'!$A$1:$B$4,2,FALSE))+(0.35*VLOOKUP(G283,'%.'!$A$1:$B$4,2,FALSE))</f>
        <v>0.05</v>
      </c>
      <c r="AI283" s="128" t="str">
        <f t="shared" si="48"/>
        <v>REMOTA</v>
      </c>
      <c r="AJ283" s="128" t="str">
        <f t="shared" si="49"/>
        <v>No se registra</v>
      </c>
      <c r="AK283" s="178">
        <f t="shared" si="50"/>
        <v>0</v>
      </c>
    </row>
    <row r="284" spans="1:37" ht="30" customHeight="1" x14ac:dyDescent="0.25">
      <c r="A284" s="115">
        <v>283</v>
      </c>
      <c r="B284" s="83" t="s">
        <v>885</v>
      </c>
      <c r="C284" s="126" t="s">
        <v>886</v>
      </c>
      <c r="D284" s="83" t="s">
        <v>0</v>
      </c>
      <c r="E284" s="83" t="s">
        <v>0</v>
      </c>
      <c r="F284" s="83" t="s">
        <v>0</v>
      </c>
      <c r="G284" s="124" t="s">
        <v>0</v>
      </c>
      <c r="H284" s="169">
        <f t="shared" si="41"/>
        <v>1</v>
      </c>
      <c r="I284" s="170" t="str">
        <f t="shared" si="42"/>
        <v>ALTA</v>
      </c>
      <c r="J284" s="292">
        <v>263376150</v>
      </c>
      <c r="K284" s="197">
        <v>1</v>
      </c>
      <c r="L284" s="68" t="s">
        <v>153</v>
      </c>
      <c r="M284" s="188">
        <v>0</v>
      </c>
      <c r="N284" s="68" t="s">
        <v>986</v>
      </c>
      <c r="O284" s="199">
        <v>0</v>
      </c>
      <c r="P284" s="68">
        <v>12</v>
      </c>
      <c r="Q284" s="68" t="s">
        <v>156</v>
      </c>
      <c r="R284" s="103">
        <v>2019070003763</v>
      </c>
      <c r="S284" s="88">
        <v>43662</v>
      </c>
      <c r="T284" s="68">
        <v>105900</v>
      </c>
      <c r="U284" s="68" t="s">
        <v>173</v>
      </c>
      <c r="V284" s="68"/>
      <c r="W284" s="171">
        <v>44074</v>
      </c>
      <c r="X284" s="172" t="e">
        <f>+CONCATENATE(TEXT(#REF!,"yyyy"),"-",TEXT(#REF!,"mm"))</f>
        <v>#REF!</v>
      </c>
      <c r="Y284" s="173" t="str">
        <f t="shared" si="45"/>
        <v>12</v>
      </c>
      <c r="Z284" s="172" t="str">
        <f t="shared" si="46"/>
        <v>2020-07</v>
      </c>
      <c r="AA284" s="170" t="e">
        <f>+VLOOKUP(Z284,#REF!,2,FALSE)/VLOOKUP(X284,#REF!,2,FALSE)</f>
        <v>#REF!</v>
      </c>
      <c r="AB284" s="174" t="e">
        <f t="shared" si="43"/>
        <v>#REF!</v>
      </c>
      <c r="AC284" s="174" t="e">
        <f t="shared" si="44"/>
        <v>#REF!</v>
      </c>
      <c r="AD284" s="175" t="e">
        <f>+#REF!+365*Y284</f>
        <v>#REF!</v>
      </c>
      <c r="AE284" s="176" t="e">
        <f t="shared" si="47"/>
        <v>#REF!</v>
      </c>
      <c r="AF284" s="170" t="e">
        <f>+VLOOKUP(CONCATENATE(TEXT(W284,"yyyy"),"-",TEXT(W284,"mm")),#REF!,2,0)</f>
        <v>#REF!</v>
      </c>
      <c r="AG284" s="177" t="e">
        <f>+(AC284*(1+'INFLAC PROYECTADA'!$B$8)^(AE284))/((1+DEMANDADO!AF284)^(AE284))</f>
        <v>#REF!</v>
      </c>
      <c r="AH284" s="169">
        <f>(0.2*VLOOKUP(D284,'%.'!$A$1:$B$4,2,FALSE))+(0.35*VLOOKUP(E284,'%.'!$A$1:$B$4,2,FALSE))+(0.1*VLOOKUP(F284,'%.'!$A$1:$B$4,2,FALSE))+(0.35*VLOOKUP(G284,'%.'!$A$1:$B$4,2,FALSE))</f>
        <v>1</v>
      </c>
      <c r="AI284" s="128" t="str">
        <f t="shared" si="48"/>
        <v>ALTA</v>
      </c>
      <c r="AJ284" s="128" t="str">
        <f t="shared" si="49"/>
        <v>Provisión contable</v>
      </c>
      <c r="AK284" s="178" t="e">
        <f t="shared" si="50"/>
        <v>#REF!</v>
      </c>
    </row>
    <row r="285" spans="1:37" ht="30" customHeight="1" x14ac:dyDescent="0.25">
      <c r="A285" s="115">
        <v>284</v>
      </c>
      <c r="B285" s="83" t="s">
        <v>885</v>
      </c>
      <c r="C285" s="126" t="s">
        <v>887</v>
      </c>
      <c r="D285" s="83" t="s">
        <v>0</v>
      </c>
      <c r="E285" s="83" t="s">
        <v>0</v>
      </c>
      <c r="F285" s="83" t="s">
        <v>0</v>
      </c>
      <c r="G285" s="124" t="s">
        <v>0</v>
      </c>
      <c r="H285" s="169">
        <f t="shared" si="41"/>
        <v>1</v>
      </c>
      <c r="I285" s="170" t="str">
        <f t="shared" si="42"/>
        <v>ALTA</v>
      </c>
      <c r="J285" s="292">
        <v>311629192</v>
      </c>
      <c r="K285" s="197">
        <v>1</v>
      </c>
      <c r="L285" s="68" t="s">
        <v>153</v>
      </c>
      <c r="M285" s="188">
        <v>0</v>
      </c>
      <c r="N285" s="68" t="s">
        <v>986</v>
      </c>
      <c r="O285" s="199">
        <v>0</v>
      </c>
      <c r="P285" s="68">
        <v>12</v>
      </c>
      <c r="Q285" s="68" t="s">
        <v>156</v>
      </c>
      <c r="R285" s="103">
        <v>2019070003763</v>
      </c>
      <c r="S285" s="88">
        <v>43662</v>
      </c>
      <c r="T285" s="68">
        <v>105900</v>
      </c>
      <c r="U285" s="68" t="s">
        <v>173</v>
      </c>
      <c r="V285" s="68"/>
      <c r="W285" s="171">
        <v>44074</v>
      </c>
      <c r="X285" s="172" t="e">
        <f>+CONCATENATE(TEXT(#REF!,"yyyy"),"-",TEXT(#REF!,"mm"))</f>
        <v>#REF!</v>
      </c>
      <c r="Y285" s="173" t="str">
        <f t="shared" si="45"/>
        <v>12</v>
      </c>
      <c r="Z285" s="172" t="str">
        <f t="shared" si="46"/>
        <v>2020-07</v>
      </c>
      <c r="AA285" s="170" t="e">
        <f>+VLOOKUP(Z285,#REF!,2,FALSE)/VLOOKUP(X285,#REF!,2,FALSE)</f>
        <v>#REF!</v>
      </c>
      <c r="AB285" s="174" t="e">
        <f t="shared" si="43"/>
        <v>#REF!</v>
      </c>
      <c r="AC285" s="174" t="e">
        <f t="shared" si="44"/>
        <v>#REF!</v>
      </c>
      <c r="AD285" s="175" t="e">
        <f>+#REF!+365*Y285</f>
        <v>#REF!</v>
      </c>
      <c r="AE285" s="176" t="e">
        <f t="shared" si="47"/>
        <v>#REF!</v>
      </c>
      <c r="AF285" s="170" t="e">
        <f>+VLOOKUP(CONCATENATE(TEXT(W285,"yyyy"),"-",TEXT(W285,"mm")),#REF!,2,0)</f>
        <v>#REF!</v>
      </c>
      <c r="AG285" s="177" t="e">
        <f>+(AC285*(1+'INFLAC PROYECTADA'!$B$8)^(AE285))/((1+DEMANDADO!AF285)^(AE285))</f>
        <v>#REF!</v>
      </c>
      <c r="AH285" s="169">
        <f>(0.2*VLOOKUP(D285,'%.'!$A$1:$B$4,2,FALSE))+(0.35*VLOOKUP(E285,'%.'!$A$1:$B$4,2,FALSE))+(0.1*VLOOKUP(F285,'%.'!$A$1:$B$4,2,FALSE))+(0.35*VLOOKUP(G285,'%.'!$A$1:$B$4,2,FALSE))</f>
        <v>1</v>
      </c>
      <c r="AI285" s="128" t="str">
        <f t="shared" si="48"/>
        <v>ALTA</v>
      </c>
      <c r="AJ285" s="128" t="str">
        <f t="shared" si="49"/>
        <v>Provisión contable</v>
      </c>
      <c r="AK285" s="178" t="e">
        <f t="shared" si="50"/>
        <v>#REF!</v>
      </c>
    </row>
    <row r="286" spans="1:37" ht="30" customHeight="1" x14ac:dyDescent="0.25">
      <c r="A286" s="115">
        <v>285</v>
      </c>
      <c r="B286" s="83" t="s">
        <v>885</v>
      </c>
      <c r="C286" s="126" t="s">
        <v>888</v>
      </c>
      <c r="D286" s="83" t="s">
        <v>0</v>
      </c>
      <c r="E286" s="83" t="s">
        <v>0</v>
      </c>
      <c r="F286" s="83" t="s">
        <v>0</v>
      </c>
      <c r="G286" s="124" t="s">
        <v>0</v>
      </c>
      <c r="H286" s="169">
        <f t="shared" si="41"/>
        <v>1</v>
      </c>
      <c r="I286" s="170" t="str">
        <f t="shared" si="42"/>
        <v>ALTA</v>
      </c>
      <c r="J286" s="292">
        <v>264434858</v>
      </c>
      <c r="K286" s="197">
        <v>1</v>
      </c>
      <c r="L286" s="68" t="s">
        <v>153</v>
      </c>
      <c r="M286" s="188">
        <v>0</v>
      </c>
      <c r="N286" s="68" t="s">
        <v>986</v>
      </c>
      <c r="O286" s="199">
        <v>0</v>
      </c>
      <c r="P286" s="68">
        <v>12</v>
      </c>
      <c r="Q286" s="68" t="s">
        <v>156</v>
      </c>
      <c r="R286" s="103">
        <v>2019070003763</v>
      </c>
      <c r="S286" s="88">
        <v>43662</v>
      </c>
      <c r="T286" s="68">
        <v>105900</v>
      </c>
      <c r="U286" s="68" t="s">
        <v>173</v>
      </c>
      <c r="V286" s="68" t="s">
        <v>995</v>
      </c>
      <c r="W286" s="171">
        <v>44074</v>
      </c>
      <c r="X286" s="172" t="e">
        <f>+CONCATENATE(TEXT(#REF!,"yyyy"),"-",TEXT(#REF!,"mm"))</f>
        <v>#REF!</v>
      </c>
      <c r="Y286" s="173" t="str">
        <f t="shared" si="45"/>
        <v>12</v>
      </c>
      <c r="Z286" s="172" t="str">
        <f t="shared" si="46"/>
        <v>2020-07</v>
      </c>
      <c r="AA286" s="170" t="e">
        <f>+VLOOKUP(Z286,#REF!,2,FALSE)/VLOOKUP(X286,#REF!,2,FALSE)</f>
        <v>#REF!</v>
      </c>
      <c r="AB286" s="174" t="e">
        <f t="shared" si="43"/>
        <v>#REF!</v>
      </c>
      <c r="AC286" s="174" t="e">
        <f t="shared" si="44"/>
        <v>#REF!</v>
      </c>
      <c r="AD286" s="175" t="e">
        <f>+#REF!+365*Y286</f>
        <v>#REF!</v>
      </c>
      <c r="AE286" s="176" t="e">
        <f t="shared" si="47"/>
        <v>#REF!</v>
      </c>
      <c r="AF286" s="170" t="e">
        <f>+VLOOKUP(CONCATENATE(TEXT(W286,"yyyy"),"-",TEXT(W286,"mm")),#REF!,2,0)</f>
        <v>#REF!</v>
      </c>
      <c r="AG286" s="177" t="e">
        <f>+(AC286*(1+'INFLAC PROYECTADA'!$B$8)^(AE286))/((1+DEMANDADO!AF286)^(AE286))</f>
        <v>#REF!</v>
      </c>
      <c r="AH286" s="169">
        <f>(0.2*VLOOKUP(D286,'%.'!$A$1:$B$4,2,FALSE))+(0.35*VLOOKUP(E286,'%.'!$A$1:$B$4,2,FALSE))+(0.1*VLOOKUP(F286,'%.'!$A$1:$B$4,2,FALSE))+(0.35*VLOOKUP(G286,'%.'!$A$1:$B$4,2,FALSE))</f>
        <v>1</v>
      </c>
      <c r="AI286" s="128" t="str">
        <f t="shared" si="48"/>
        <v>ALTA</v>
      </c>
      <c r="AJ286" s="128" t="str">
        <f t="shared" si="49"/>
        <v>Provisión contable</v>
      </c>
      <c r="AK286" s="178" t="e">
        <f t="shared" si="50"/>
        <v>#REF!</v>
      </c>
    </row>
    <row r="287" spans="1:37" ht="30" customHeight="1" x14ac:dyDescent="0.25">
      <c r="A287" s="115">
        <v>286</v>
      </c>
      <c r="B287" s="83" t="s">
        <v>885</v>
      </c>
      <c r="C287" s="126" t="s">
        <v>889</v>
      </c>
      <c r="D287" s="83" t="s">
        <v>0</v>
      </c>
      <c r="E287" s="83" t="s">
        <v>0</v>
      </c>
      <c r="F287" s="83" t="s">
        <v>0</v>
      </c>
      <c r="G287" s="124" t="s">
        <v>0</v>
      </c>
      <c r="H287" s="169">
        <f t="shared" si="41"/>
        <v>1</v>
      </c>
      <c r="I287" s="170" t="str">
        <f t="shared" si="42"/>
        <v>ALTA</v>
      </c>
      <c r="J287" s="292">
        <v>318290953</v>
      </c>
      <c r="K287" s="197">
        <v>1</v>
      </c>
      <c r="L287" s="68" t="s">
        <v>153</v>
      </c>
      <c r="M287" s="188">
        <v>0</v>
      </c>
      <c r="N287" s="68" t="s">
        <v>986</v>
      </c>
      <c r="O287" s="199">
        <v>0</v>
      </c>
      <c r="P287" s="68">
        <v>12</v>
      </c>
      <c r="Q287" s="68" t="s">
        <v>156</v>
      </c>
      <c r="R287" s="103">
        <v>2019070003763</v>
      </c>
      <c r="S287" s="88">
        <v>43662</v>
      </c>
      <c r="T287" s="68">
        <v>105900</v>
      </c>
      <c r="U287" s="68" t="s">
        <v>173</v>
      </c>
      <c r="V287" s="68"/>
      <c r="W287" s="171">
        <v>44074</v>
      </c>
      <c r="X287" s="172" t="e">
        <f>+CONCATENATE(TEXT(#REF!,"yyyy"),"-",TEXT(#REF!,"mm"))</f>
        <v>#REF!</v>
      </c>
      <c r="Y287" s="173" t="str">
        <f t="shared" si="45"/>
        <v>12</v>
      </c>
      <c r="Z287" s="172" t="str">
        <f t="shared" si="46"/>
        <v>2020-07</v>
      </c>
      <c r="AA287" s="170" t="e">
        <f>+VLOOKUP(Z287,#REF!,2,FALSE)/VLOOKUP(X287,#REF!,2,FALSE)</f>
        <v>#REF!</v>
      </c>
      <c r="AB287" s="174" t="e">
        <f t="shared" si="43"/>
        <v>#REF!</v>
      </c>
      <c r="AC287" s="174" t="e">
        <f t="shared" si="44"/>
        <v>#REF!</v>
      </c>
      <c r="AD287" s="175" t="e">
        <f>+#REF!+365*Y287</f>
        <v>#REF!</v>
      </c>
      <c r="AE287" s="176" t="e">
        <f t="shared" si="47"/>
        <v>#REF!</v>
      </c>
      <c r="AF287" s="170" t="e">
        <f>+VLOOKUP(CONCATENATE(TEXT(W287,"yyyy"),"-",TEXT(W287,"mm")),#REF!,2,0)</f>
        <v>#REF!</v>
      </c>
      <c r="AG287" s="177" t="e">
        <f>+(AC287*(1+'INFLAC PROYECTADA'!$B$8)^(AE287))/((1+DEMANDADO!AF287)^(AE287))</f>
        <v>#REF!</v>
      </c>
      <c r="AH287" s="169">
        <f>(0.2*VLOOKUP(D287,'%.'!$A$1:$B$4,2,FALSE))+(0.35*VLOOKUP(E287,'%.'!$A$1:$B$4,2,FALSE))+(0.1*VLOOKUP(F287,'%.'!$A$1:$B$4,2,FALSE))+(0.35*VLOOKUP(G287,'%.'!$A$1:$B$4,2,FALSE))</f>
        <v>1</v>
      </c>
      <c r="AI287" s="128" t="str">
        <f t="shared" si="48"/>
        <v>ALTA</v>
      </c>
      <c r="AJ287" s="128" t="str">
        <f t="shared" si="49"/>
        <v>Provisión contable</v>
      </c>
      <c r="AK287" s="178" t="e">
        <f t="shared" si="50"/>
        <v>#REF!</v>
      </c>
    </row>
    <row r="288" spans="1:37" ht="30" customHeight="1" x14ac:dyDescent="0.25">
      <c r="A288" s="115">
        <v>287</v>
      </c>
      <c r="B288" s="83" t="s">
        <v>885</v>
      </c>
      <c r="C288" s="126" t="s">
        <v>890</v>
      </c>
      <c r="D288" s="83" t="s">
        <v>0</v>
      </c>
      <c r="E288" s="83" t="s">
        <v>0</v>
      </c>
      <c r="F288" s="83" t="s">
        <v>0</v>
      </c>
      <c r="G288" s="124" t="s">
        <v>0</v>
      </c>
      <c r="H288" s="169">
        <f t="shared" si="41"/>
        <v>1</v>
      </c>
      <c r="I288" s="170" t="str">
        <f t="shared" si="42"/>
        <v>ALTA</v>
      </c>
      <c r="J288" s="292">
        <v>130888131</v>
      </c>
      <c r="K288" s="197">
        <v>1</v>
      </c>
      <c r="L288" s="68" t="s">
        <v>153</v>
      </c>
      <c r="M288" s="188">
        <v>0</v>
      </c>
      <c r="N288" s="68" t="s">
        <v>986</v>
      </c>
      <c r="O288" s="199">
        <v>0</v>
      </c>
      <c r="P288" s="68">
        <v>12</v>
      </c>
      <c r="Q288" s="68" t="s">
        <v>156</v>
      </c>
      <c r="R288" s="103">
        <v>2019070003763</v>
      </c>
      <c r="S288" s="88">
        <v>43662</v>
      </c>
      <c r="T288" s="68">
        <v>105900</v>
      </c>
      <c r="U288" s="68" t="s">
        <v>173</v>
      </c>
      <c r="V288" s="68"/>
      <c r="W288" s="171">
        <v>44074</v>
      </c>
      <c r="X288" s="172" t="e">
        <f>+CONCATENATE(TEXT(#REF!,"yyyy"),"-",TEXT(#REF!,"mm"))</f>
        <v>#REF!</v>
      </c>
      <c r="Y288" s="173" t="str">
        <f t="shared" si="45"/>
        <v>12</v>
      </c>
      <c r="Z288" s="172" t="str">
        <f t="shared" si="46"/>
        <v>2020-07</v>
      </c>
      <c r="AA288" s="170" t="e">
        <f>+VLOOKUP(Z288,#REF!,2,FALSE)/VLOOKUP(X288,#REF!,2,FALSE)</f>
        <v>#REF!</v>
      </c>
      <c r="AB288" s="174" t="e">
        <f t="shared" si="43"/>
        <v>#REF!</v>
      </c>
      <c r="AC288" s="174" t="e">
        <f t="shared" si="44"/>
        <v>#REF!</v>
      </c>
      <c r="AD288" s="175" t="e">
        <f>+#REF!+365*Y288</f>
        <v>#REF!</v>
      </c>
      <c r="AE288" s="176" t="e">
        <f t="shared" si="47"/>
        <v>#REF!</v>
      </c>
      <c r="AF288" s="170" t="e">
        <f>+VLOOKUP(CONCATENATE(TEXT(W288,"yyyy"),"-",TEXT(W288,"mm")),#REF!,2,0)</f>
        <v>#REF!</v>
      </c>
      <c r="AG288" s="177" t="e">
        <f>+(AC288*(1+'INFLAC PROYECTADA'!$B$8)^(AE288))/((1+DEMANDADO!AF288)^(AE288))</f>
        <v>#REF!</v>
      </c>
      <c r="AH288" s="169">
        <f>(0.2*VLOOKUP(D288,'%.'!$A$1:$B$4,2,FALSE))+(0.35*VLOOKUP(E288,'%.'!$A$1:$B$4,2,FALSE))+(0.1*VLOOKUP(F288,'%.'!$A$1:$B$4,2,FALSE))+(0.35*VLOOKUP(G288,'%.'!$A$1:$B$4,2,FALSE))</f>
        <v>1</v>
      </c>
      <c r="AI288" s="128" t="str">
        <f t="shared" si="48"/>
        <v>ALTA</v>
      </c>
      <c r="AJ288" s="128" t="str">
        <f t="shared" si="49"/>
        <v>Provisión contable</v>
      </c>
      <c r="AK288" s="178" t="e">
        <f t="shared" si="50"/>
        <v>#REF!</v>
      </c>
    </row>
    <row r="289" spans="1:37" ht="30" customHeight="1" x14ac:dyDescent="0.25">
      <c r="A289" s="115">
        <v>288</v>
      </c>
      <c r="B289" s="83" t="s">
        <v>802</v>
      </c>
      <c r="C289" s="126" t="s">
        <v>891</v>
      </c>
      <c r="D289" s="83" t="s">
        <v>1</v>
      </c>
      <c r="E289" s="83" t="s">
        <v>1</v>
      </c>
      <c r="F289" s="83" t="s">
        <v>1</v>
      </c>
      <c r="G289" s="124" t="s">
        <v>1</v>
      </c>
      <c r="H289" s="169">
        <f t="shared" si="41"/>
        <v>0.05</v>
      </c>
      <c r="I289" s="170" t="str">
        <f t="shared" si="42"/>
        <v>REMOTA</v>
      </c>
      <c r="J289" s="292">
        <v>32714000</v>
      </c>
      <c r="K289" s="197">
        <v>0</v>
      </c>
      <c r="L289" s="68" t="s">
        <v>129</v>
      </c>
      <c r="M289" s="188">
        <v>0</v>
      </c>
      <c r="N289" s="68" t="s">
        <v>986</v>
      </c>
      <c r="O289" s="199">
        <v>0</v>
      </c>
      <c r="P289" s="68">
        <v>10</v>
      </c>
      <c r="Q289" s="68" t="s">
        <v>156</v>
      </c>
      <c r="R289" s="103">
        <v>2019070003763</v>
      </c>
      <c r="S289" s="88">
        <v>43662</v>
      </c>
      <c r="T289" s="68">
        <v>105900</v>
      </c>
      <c r="U289" s="68" t="s">
        <v>166</v>
      </c>
      <c r="V289" s="68"/>
      <c r="W289" s="171">
        <v>44074</v>
      </c>
      <c r="X289" s="172" t="e">
        <f>+CONCATENATE(TEXT(#REF!,"yyyy"),"-",TEXT(#REF!,"mm"))</f>
        <v>#REF!</v>
      </c>
      <c r="Y289" s="173" t="str">
        <f t="shared" si="45"/>
        <v>10</v>
      </c>
      <c r="Z289" s="172" t="str">
        <f t="shared" si="46"/>
        <v>2020-07</v>
      </c>
      <c r="AA289" s="170" t="e">
        <f>+VLOOKUP(Z289,#REF!,2,FALSE)/VLOOKUP(X289,#REF!,2,FALSE)</f>
        <v>#REF!</v>
      </c>
      <c r="AB289" s="174" t="e">
        <f t="shared" si="43"/>
        <v>#REF!</v>
      </c>
      <c r="AC289" s="174" t="e">
        <f t="shared" si="44"/>
        <v>#REF!</v>
      </c>
      <c r="AD289" s="175" t="e">
        <f>+#REF!+365*Y289</f>
        <v>#REF!</v>
      </c>
      <c r="AE289" s="176" t="e">
        <f t="shared" si="47"/>
        <v>#REF!</v>
      </c>
      <c r="AF289" s="170" t="e">
        <f>+VLOOKUP(CONCATENATE(TEXT(W289,"yyyy"),"-",TEXT(W289,"mm")),#REF!,2,0)</f>
        <v>#REF!</v>
      </c>
      <c r="AG289" s="177" t="e">
        <f>+(AC289*(1+'INFLAC PROYECTADA'!$B$8)^(AE289))/((1+DEMANDADO!AF289)^(AE289))</f>
        <v>#REF!</v>
      </c>
      <c r="AH289" s="169">
        <f>(0.2*VLOOKUP(D289,'%.'!$A$1:$B$4,2,FALSE))+(0.35*VLOOKUP(E289,'%.'!$A$1:$B$4,2,FALSE))+(0.1*VLOOKUP(F289,'%.'!$A$1:$B$4,2,FALSE))+(0.35*VLOOKUP(G289,'%.'!$A$1:$B$4,2,FALSE))</f>
        <v>0.05</v>
      </c>
      <c r="AI289" s="128" t="str">
        <f t="shared" si="48"/>
        <v>REMOTA</v>
      </c>
      <c r="AJ289" s="128" t="str">
        <f t="shared" si="49"/>
        <v>No se registra</v>
      </c>
      <c r="AK289" s="178">
        <f t="shared" si="50"/>
        <v>0</v>
      </c>
    </row>
    <row r="290" spans="1:37" ht="30" customHeight="1" x14ac:dyDescent="0.25">
      <c r="A290" s="115">
        <v>289</v>
      </c>
      <c r="B290" s="82" t="s">
        <v>892</v>
      </c>
      <c r="C290" s="126" t="s">
        <v>893</v>
      </c>
      <c r="D290" s="83" t="s">
        <v>1</v>
      </c>
      <c r="E290" s="83" t="s">
        <v>1</v>
      </c>
      <c r="F290" s="83" t="s">
        <v>1</v>
      </c>
      <c r="G290" s="124" t="s">
        <v>1</v>
      </c>
      <c r="H290" s="169">
        <f t="shared" si="41"/>
        <v>0.05</v>
      </c>
      <c r="I290" s="170" t="str">
        <f t="shared" si="42"/>
        <v>REMOTA</v>
      </c>
      <c r="J290" s="292">
        <v>70311780</v>
      </c>
      <c r="K290" s="197">
        <v>0.2</v>
      </c>
      <c r="L290" s="68" t="s">
        <v>130</v>
      </c>
      <c r="M290" s="188">
        <v>0</v>
      </c>
      <c r="N290" s="68" t="s">
        <v>986</v>
      </c>
      <c r="O290" s="199">
        <v>0</v>
      </c>
      <c r="P290" s="68">
        <v>5</v>
      </c>
      <c r="Q290" s="68" t="s">
        <v>156</v>
      </c>
      <c r="R290" s="103">
        <v>2019070003763</v>
      </c>
      <c r="S290" s="88">
        <v>43662</v>
      </c>
      <c r="T290" s="68">
        <v>105900</v>
      </c>
      <c r="U290" s="68" t="s">
        <v>76</v>
      </c>
      <c r="V290" s="81"/>
      <c r="W290" s="171">
        <v>44074</v>
      </c>
      <c r="X290" s="172" t="e">
        <f>+CONCATENATE(TEXT(#REF!,"yyyy"),"-",TEXT(#REF!,"mm"))</f>
        <v>#REF!</v>
      </c>
      <c r="Y290" s="173" t="str">
        <f t="shared" si="45"/>
        <v>5</v>
      </c>
      <c r="Z290" s="172" t="str">
        <f t="shared" si="46"/>
        <v>2020-07</v>
      </c>
      <c r="AA290" s="170" t="e">
        <f>+VLOOKUP(Z290,#REF!,2,FALSE)/VLOOKUP(X290,#REF!,2,FALSE)</f>
        <v>#REF!</v>
      </c>
      <c r="AB290" s="174" t="e">
        <f t="shared" si="43"/>
        <v>#REF!</v>
      </c>
      <c r="AC290" s="174" t="e">
        <f t="shared" si="44"/>
        <v>#REF!</v>
      </c>
      <c r="AD290" s="175" t="e">
        <f>+#REF!+365*Y290</f>
        <v>#REF!</v>
      </c>
      <c r="AE290" s="176" t="e">
        <f t="shared" si="47"/>
        <v>#REF!</v>
      </c>
      <c r="AF290" s="170" t="e">
        <f>+VLOOKUP(CONCATENATE(TEXT(W290,"yyyy"),"-",TEXT(W290,"mm")),#REF!,2,0)</f>
        <v>#REF!</v>
      </c>
      <c r="AG290" s="177" t="e">
        <f>+(AC290*(1+'INFLAC PROYECTADA'!$B$8)^(AE290))/((1+DEMANDADO!AF290)^(AE290))</f>
        <v>#REF!</v>
      </c>
      <c r="AH290" s="169">
        <f>(0.2*VLOOKUP(D290,'%.'!$A$1:$B$4,2,FALSE))+(0.35*VLOOKUP(E290,'%.'!$A$1:$B$4,2,FALSE))+(0.1*VLOOKUP(F290,'%.'!$A$1:$B$4,2,FALSE))+(0.35*VLOOKUP(G290,'%.'!$A$1:$B$4,2,FALSE))</f>
        <v>0.05</v>
      </c>
      <c r="AI290" s="128" t="str">
        <f t="shared" si="48"/>
        <v>REMOTA</v>
      </c>
      <c r="AJ290" s="128" t="str">
        <f t="shared" si="49"/>
        <v>No se registra</v>
      </c>
      <c r="AK290" s="178">
        <f t="shared" si="50"/>
        <v>0</v>
      </c>
    </row>
    <row r="291" spans="1:37" ht="30" customHeight="1" x14ac:dyDescent="0.25">
      <c r="A291" s="115">
        <v>290</v>
      </c>
      <c r="B291" s="83" t="s">
        <v>894</v>
      </c>
      <c r="C291" s="126" t="s">
        <v>895</v>
      </c>
      <c r="D291" s="83" t="s">
        <v>1</v>
      </c>
      <c r="E291" s="83" t="s">
        <v>1</v>
      </c>
      <c r="F291" s="83" t="s">
        <v>1</v>
      </c>
      <c r="G291" s="124" t="s">
        <v>1</v>
      </c>
      <c r="H291" s="169">
        <f t="shared" si="41"/>
        <v>0.05</v>
      </c>
      <c r="I291" s="170" t="str">
        <f t="shared" si="42"/>
        <v>REMOTA</v>
      </c>
      <c r="J291" s="292">
        <v>606891706</v>
      </c>
      <c r="K291" s="197">
        <v>0</v>
      </c>
      <c r="L291" s="68" t="s">
        <v>129</v>
      </c>
      <c r="M291" s="188">
        <v>0</v>
      </c>
      <c r="N291" s="68" t="s">
        <v>986</v>
      </c>
      <c r="O291" s="199">
        <v>0</v>
      </c>
      <c r="P291" s="68">
        <v>5</v>
      </c>
      <c r="Q291" s="68" t="s">
        <v>156</v>
      </c>
      <c r="R291" s="103">
        <v>2019070003763</v>
      </c>
      <c r="S291" s="88">
        <v>43662</v>
      </c>
      <c r="T291" s="68">
        <v>105900</v>
      </c>
      <c r="U291" s="68" t="s">
        <v>174</v>
      </c>
      <c r="V291" s="68"/>
      <c r="W291" s="171">
        <v>44074</v>
      </c>
      <c r="X291" s="172" t="e">
        <f>+CONCATENATE(TEXT(#REF!,"yyyy"),"-",TEXT(#REF!,"mm"))</f>
        <v>#REF!</v>
      </c>
      <c r="Y291" s="173" t="str">
        <f t="shared" si="45"/>
        <v>5</v>
      </c>
      <c r="Z291" s="172" t="str">
        <f t="shared" si="46"/>
        <v>2020-07</v>
      </c>
      <c r="AA291" s="170" t="e">
        <f>+VLOOKUP(Z291,#REF!,2,FALSE)/VLOOKUP(X291,#REF!,2,FALSE)</f>
        <v>#REF!</v>
      </c>
      <c r="AB291" s="174" t="e">
        <f t="shared" si="43"/>
        <v>#REF!</v>
      </c>
      <c r="AC291" s="174" t="e">
        <f t="shared" si="44"/>
        <v>#REF!</v>
      </c>
      <c r="AD291" s="175" t="e">
        <f>+#REF!+365*Y291</f>
        <v>#REF!</v>
      </c>
      <c r="AE291" s="176" t="e">
        <f t="shared" si="47"/>
        <v>#REF!</v>
      </c>
      <c r="AF291" s="170" t="e">
        <f>+VLOOKUP(CONCATENATE(TEXT(W291,"yyyy"),"-",TEXT(W291,"mm")),#REF!,2,0)</f>
        <v>#REF!</v>
      </c>
      <c r="AG291" s="177" t="e">
        <f>+(AC291*(1+'INFLAC PROYECTADA'!$B$8)^(AE291))/((1+DEMANDADO!AF291)^(AE291))</f>
        <v>#REF!</v>
      </c>
      <c r="AH291" s="169">
        <f>(0.2*VLOOKUP(D291,'%.'!$A$1:$B$4,2,FALSE))+(0.35*VLOOKUP(E291,'%.'!$A$1:$B$4,2,FALSE))+(0.1*VLOOKUP(F291,'%.'!$A$1:$B$4,2,FALSE))+(0.35*VLOOKUP(G291,'%.'!$A$1:$B$4,2,FALSE))</f>
        <v>0.05</v>
      </c>
      <c r="AI291" s="128" t="str">
        <f t="shared" si="48"/>
        <v>REMOTA</v>
      </c>
      <c r="AJ291" s="128" t="str">
        <f t="shared" si="49"/>
        <v>No se registra</v>
      </c>
      <c r="AK291" s="178">
        <f t="shared" si="50"/>
        <v>0</v>
      </c>
    </row>
    <row r="292" spans="1:37" ht="30" customHeight="1" x14ac:dyDescent="0.25">
      <c r="A292" s="115">
        <v>291</v>
      </c>
      <c r="B292" s="83" t="s">
        <v>802</v>
      </c>
      <c r="C292" s="126" t="s">
        <v>896</v>
      </c>
      <c r="D292" s="83" t="s">
        <v>1</v>
      </c>
      <c r="E292" s="83" t="s">
        <v>1</v>
      </c>
      <c r="F292" s="83" t="s">
        <v>1</v>
      </c>
      <c r="G292" s="124" t="s">
        <v>1</v>
      </c>
      <c r="H292" s="169">
        <f t="shared" si="41"/>
        <v>0.05</v>
      </c>
      <c r="I292" s="170" t="str">
        <f t="shared" si="42"/>
        <v>REMOTA</v>
      </c>
      <c r="J292" s="292">
        <v>1558171924</v>
      </c>
      <c r="K292" s="197">
        <v>0</v>
      </c>
      <c r="L292" s="68" t="s">
        <v>130</v>
      </c>
      <c r="M292" s="188">
        <v>0</v>
      </c>
      <c r="N292" s="68" t="s">
        <v>986</v>
      </c>
      <c r="O292" s="199">
        <v>0</v>
      </c>
      <c r="P292" s="68">
        <v>10</v>
      </c>
      <c r="Q292" s="68" t="s">
        <v>156</v>
      </c>
      <c r="R292" s="103">
        <v>2019070003763</v>
      </c>
      <c r="S292" s="88">
        <v>43662</v>
      </c>
      <c r="T292" s="68">
        <v>105900</v>
      </c>
      <c r="U292" s="68" t="s">
        <v>166</v>
      </c>
      <c r="V292" s="68"/>
      <c r="W292" s="171">
        <v>44074</v>
      </c>
      <c r="X292" s="172" t="e">
        <f>+CONCATENATE(TEXT(#REF!,"yyyy"),"-",TEXT(#REF!,"mm"))</f>
        <v>#REF!</v>
      </c>
      <c r="Y292" s="173" t="str">
        <f t="shared" si="45"/>
        <v>10</v>
      </c>
      <c r="Z292" s="172" t="str">
        <f t="shared" si="46"/>
        <v>2020-07</v>
      </c>
      <c r="AA292" s="170" t="e">
        <f>+VLOOKUP(Z292,#REF!,2,FALSE)/VLOOKUP(X292,#REF!,2,FALSE)</f>
        <v>#REF!</v>
      </c>
      <c r="AB292" s="174" t="e">
        <f t="shared" si="43"/>
        <v>#REF!</v>
      </c>
      <c r="AC292" s="174" t="e">
        <f t="shared" si="44"/>
        <v>#REF!</v>
      </c>
      <c r="AD292" s="175" t="e">
        <f>+#REF!+365*Y292</f>
        <v>#REF!</v>
      </c>
      <c r="AE292" s="176" t="e">
        <f t="shared" si="47"/>
        <v>#REF!</v>
      </c>
      <c r="AF292" s="170" t="e">
        <f>+VLOOKUP(CONCATENATE(TEXT(W292,"yyyy"),"-",TEXT(W292,"mm")),#REF!,2,0)</f>
        <v>#REF!</v>
      </c>
      <c r="AG292" s="177" t="e">
        <f>+(AC292*(1+'INFLAC PROYECTADA'!$B$8)^(AE292))/((1+DEMANDADO!AF292)^(AE292))</f>
        <v>#REF!</v>
      </c>
      <c r="AH292" s="169">
        <f>(0.2*VLOOKUP(D292,'%.'!$A$1:$B$4,2,FALSE))+(0.35*VLOOKUP(E292,'%.'!$A$1:$B$4,2,FALSE))+(0.1*VLOOKUP(F292,'%.'!$A$1:$B$4,2,FALSE))+(0.35*VLOOKUP(G292,'%.'!$A$1:$B$4,2,FALSE))</f>
        <v>0.05</v>
      </c>
      <c r="AI292" s="128" t="str">
        <f t="shared" si="48"/>
        <v>REMOTA</v>
      </c>
      <c r="AJ292" s="128" t="str">
        <f t="shared" si="49"/>
        <v>No se registra</v>
      </c>
      <c r="AK292" s="178">
        <f t="shared" si="50"/>
        <v>0</v>
      </c>
    </row>
    <row r="293" spans="1:37" ht="30" customHeight="1" x14ac:dyDescent="0.25">
      <c r="A293" s="115">
        <v>292</v>
      </c>
      <c r="B293" s="82" t="s">
        <v>897</v>
      </c>
      <c r="C293" s="126" t="s">
        <v>898</v>
      </c>
      <c r="D293" s="83" t="s">
        <v>0</v>
      </c>
      <c r="E293" s="83" t="s">
        <v>48</v>
      </c>
      <c r="F293" s="83" t="s">
        <v>0</v>
      </c>
      <c r="G293" s="124" t="s">
        <v>0</v>
      </c>
      <c r="H293" s="169">
        <f t="shared" si="41"/>
        <v>0.82499999999999996</v>
      </c>
      <c r="I293" s="170" t="str">
        <f t="shared" si="42"/>
        <v>ALTA</v>
      </c>
      <c r="J293" s="292">
        <v>42475477</v>
      </c>
      <c r="K293" s="197">
        <v>0.5</v>
      </c>
      <c r="L293" s="68" t="s">
        <v>130</v>
      </c>
      <c r="M293" s="188">
        <v>0</v>
      </c>
      <c r="N293" s="68" t="s">
        <v>986</v>
      </c>
      <c r="O293" s="199">
        <v>0</v>
      </c>
      <c r="P293" s="68">
        <v>5</v>
      </c>
      <c r="Q293" s="68" t="s">
        <v>156</v>
      </c>
      <c r="R293" s="103">
        <v>2019070003763</v>
      </c>
      <c r="S293" s="88">
        <v>43662</v>
      </c>
      <c r="T293" s="68">
        <v>105900</v>
      </c>
      <c r="U293" s="68" t="s">
        <v>171</v>
      </c>
      <c r="V293" s="68"/>
      <c r="W293" s="171">
        <v>44074</v>
      </c>
      <c r="X293" s="172" t="e">
        <f>+CONCATENATE(TEXT(#REF!,"yyyy"),"-",TEXT(#REF!,"mm"))</f>
        <v>#REF!</v>
      </c>
      <c r="Y293" s="173" t="str">
        <f t="shared" si="45"/>
        <v>5</v>
      </c>
      <c r="Z293" s="172" t="str">
        <f t="shared" si="46"/>
        <v>2020-07</v>
      </c>
      <c r="AA293" s="170" t="e">
        <f>+VLOOKUP(Z293,#REF!,2,FALSE)/VLOOKUP(X293,#REF!,2,FALSE)</f>
        <v>#REF!</v>
      </c>
      <c r="AB293" s="174" t="e">
        <f t="shared" si="43"/>
        <v>#REF!</v>
      </c>
      <c r="AC293" s="174" t="e">
        <f t="shared" si="44"/>
        <v>#REF!</v>
      </c>
      <c r="AD293" s="175" t="e">
        <f>+#REF!+365*Y293</f>
        <v>#REF!</v>
      </c>
      <c r="AE293" s="176" t="e">
        <f t="shared" si="47"/>
        <v>#REF!</v>
      </c>
      <c r="AF293" s="170" t="e">
        <f>+VLOOKUP(CONCATENATE(TEXT(W293,"yyyy"),"-",TEXT(W293,"mm")),#REF!,2,0)</f>
        <v>#REF!</v>
      </c>
      <c r="AG293" s="177" t="e">
        <f>+(AC293*(1+'INFLAC PROYECTADA'!$B$8)^(AE293))/((1+DEMANDADO!AF293)^(AE293))</f>
        <v>#REF!</v>
      </c>
      <c r="AH293" s="169">
        <f>(0.2*VLOOKUP(D293,'%.'!$A$1:$B$4,2,FALSE))+(0.35*VLOOKUP(E293,'%.'!$A$1:$B$4,2,FALSE))+(0.1*VLOOKUP(F293,'%.'!$A$1:$B$4,2,FALSE))+(0.35*VLOOKUP(G293,'%.'!$A$1:$B$4,2,FALSE))</f>
        <v>0.82499999999999996</v>
      </c>
      <c r="AI293" s="128" t="str">
        <f t="shared" si="48"/>
        <v>ALTA</v>
      </c>
      <c r="AJ293" s="128" t="str">
        <f t="shared" si="49"/>
        <v>Provisión contable</v>
      </c>
      <c r="AK293" s="178" t="e">
        <f t="shared" si="50"/>
        <v>#REF!</v>
      </c>
    </row>
    <row r="294" spans="1:37" ht="30" customHeight="1" x14ac:dyDescent="0.25">
      <c r="A294" s="115">
        <v>293</v>
      </c>
      <c r="B294" s="83" t="s">
        <v>899</v>
      </c>
      <c r="C294" s="126" t="s">
        <v>900</v>
      </c>
      <c r="D294" s="83" t="s">
        <v>0</v>
      </c>
      <c r="E294" s="83" t="s">
        <v>48</v>
      </c>
      <c r="F294" s="83" t="s">
        <v>0</v>
      </c>
      <c r="G294" s="124" t="s">
        <v>0</v>
      </c>
      <c r="H294" s="169">
        <f t="shared" si="41"/>
        <v>0.82499999999999996</v>
      </c>
      <c r="I294" s="170" t="str">
        <f t="shared" si="42"/>
        <v>ALTA</v>
      </c>
      <c r="J294" s="292">
        <v>141675000</v>
      </c>
      <c r="K294" s="197">
        <v>1</v>
      </c>
      <c r="L294" s="68" t="s">
        <v>134</v>
      </c>
      <c r="M294" s="188">
        <v>141675000</v>
      </c>
      <c r="N294" s="68" t="s">
        <v>405</v>
      </c>
      <c r="O294" s="199" t="s">
        <v>405</v>
      </c>
      <c r="P294" s="68">
        <v>30</v>
      </c>
      <c r="Q294" s="68" t="s">
        <v>156</v>
      </c>
      <c r="R294" s="103">
        <v>2019070003763</v>
      </c>
      <c r="S294" s="88">
        <v>43662</v>
      </c>
      <c r="T294" s="68">
        <v>105900</v>
      </c>
      <c r="U294" s="68" t="s">
        <v>21</v>
      </c>
      <c r="V294" s="68"/>
      <c r="W294" s="171">
        <v>44074</v>
      </c>
      <c r="X294" s="172" t="e">
        <f>+CONCATENATE(TEXT(#REF!,"yyyy"),"-",TEXT(#REF!,"mm"))</f>
        <v>#REF!</v>
      </c>
      <c r="Y294" s="173" t="str">
        <f t="shared" si="45"/>
        <v>30</v>
      </c>
      <c r="Z294" s="172" t="str">
        <f t="shared" si="46"/>
        <v>2020-07</v>
      </c>
      <c r="AA294" s="170" t="e">
        <f>+VLOOKUP(Z294,#REF!,2,FALSE)/VLOOKUP(X294,#REF!,2,FALSE)</f>
        <v>#REF!</v>
      </c>
      <c r="AB294" s="174" t="e">
        <f t="shared" si="43"/>
        <v>#REF!</v>
      </c>
      <c r="AC294" s="174" t="e">
        <f t="shared" si="44"/>
        <v>#REF!</v>
      </c>
      <c r="AD294" s="175" t="e">
        <f>+#REF!+365*Y294</f>
        <v>#REF!</v>
      </c>
      <c r="AE294" s="176" t="e">
        <f t="shared" si="47"/>
        <v>#REF!</v>
      </c>
      <c r="AF294" s="170" t="e">
        <f>+VLOOKUP(CONCATENATE(TEXT(W294,"yyyy"),"-",TEXT(W294,"mm")),#REF!,2,0)</f>
        <v>#REF!</v>
      </c>
      <c r="AG294" s="177" t="e">
        <f>+(AC294*(1+'INFLAC PROYECTADA'!$B$8)^(AE294))/((1+DEMANDADO!AF294)^(AE294))</f>
        <v>#REF!</v>
      </c>
      <c r="AH294" s="169">
        <f>(0.2*VLOOKUP(D294,'%.'!$A$1:$B$4,2,FALSE))+(0.35*VLOOKUP(E294,'%.'!$A$1:$B$4,2,FALSE))+(0.1*VLOOKUP(F294,'%.'!$A$1:$B$4,2,FALSE))+(0.35*VLOOKUP(G294,'%.'!$A$1:$B$4,2,FALSE))</f>
        <v>0.82499999999999996</v>
      </c>
      <c r="AI294" s="128" t="str">
        <f t="shared" si="48"/>
        <v>ALTA</v>
      </c>
      <c r="AJ294" s="128" t="str">
        <f t="shared" si="49"/>
        <v>Provisión contable</v>
      </c>
      <c r="AK294" s="178">
        <f t="shared" si="50"/>
        <v>141675000</v>
      </c>
    </row>
    <row r="295" spans="1:37" ht="30" customHeight="1" x14ac:dyDescent="0.25">
      <c r="A295" s="115">
        <v>294</v>
      </c>
      <c r="B295" s="83" t="s">
        <v>899</v>
      </c>
      <c r="C295" s="126" t="s">
        <v>901</v>
      </c>
      <c r="D295" s="83" t="s">
        <v>1</v>
      </c>
      <c r="E295" s="83" t="s">
        <v>1</v>
      </c>
      <c r="F295" s="83" t="s">
        <v>1</v>
      </c>
      <c r="G295" s="124" t="s">
        <v>1</v>
      </c>
      <c r="H295" s="169">
        <f t="shared" si="41"/>
        <v>0.05</v>
      </c>
      <c r="I295" s="170" t="str">
        <f t="shared" si="42"/>
        <v>REMOTA</v>
      </c>
      <c r="J295" s="292">
        <v>1276392409</v>
      </c>
      <c r="K295" s="197">
        <v>0</v>
      </c>
      <c r="L295" s="68" t="s">
        <v>136</v>
      </c>
      <c r="M295" s="188">
        <v>0</v>
      </c>
      <c r="N295" s="68" t="s">
        <v>405</v>
      </c>
      <c r="O295" s="199" t="s">
        <v>405</v>
      </c>
      <c r="P295" s="68">
        <v>20</v>
      </c>
      <c r="Q295" s="68" t="s">
        <v>156</v>
      </c>
      <c r="R295" s="103">
        <v>2019070003763</v>
      </c>
      <c r="S295" s="88">
        <v>43662</v>
      </c>
      <c r="T295" s="68">
        <v>105900</v>
      </c>
      <c r="U295" s="68" t="s">
        <v>996</v>
      </c>
      <c r="V295" s="68"/>
      <c r="W295" s="171">
        <v>44074</v>
      </c>
      <c r="X295" s="172" t="e">
        <f>+CONCATENATE(TEXT(#REF!,"yyyy"),"-",TEXT(#REF!,"mm"))</f>
        <v>#REF!</v>
      </c>
      <c r="Y295" s="173" t="str">
        <f t="shared" si="45"/>
        <v>20</v>
      </c>
      <c r="Z295" s="172" t="str">
        <f t="shared" si="46"/>
        <v>2020-07</v>
      </c>
      <c r="AA295" s="170" t="e">
        <f>+VLOOKUP(Z295,#REF!,2,FALSE)/VLOOKUP(X295,#REF!,2,FALSE)</f>
        <v>#REF!</v>
      </c>
      <c r="AB295" s="174" t="e">
        <f t="shared" si="43"/>
        <v>#REF!</v>
      </c>
      <c r="AC295" s="174" t="e">
        <f t="shared" si="44"/>
        <v>#REF!</v>
      </c>
      <c r="AD295" s="175" t="e">
        <f>+#REF!+365*Y295</f>
        <v>#REF!</v>
      </c>
      <c r="AE295" s="176" t="e">
        <f t="shared" si="47"/>
        <v>#REF!</v>
      </c>
      <c r="AF295" s="170" t="e">
        <f>+VLOOKUP(CONCATENATE(TEXT(W295,"yyyy"),"-",TEXT(W295,"mm")),#REF!,2,0)</f>
        <v>#REF!</v>
      </c>
      <c r="AG295" s="177" t="e">
        <f>+(AC295*(1+'INFLAC PROYECTADA'!$B$8)^(AE295))/((1+DEMANDADO!AF295)^(AE295))</f>
        <v>#REF!</v>
      </c>
      <c r="AH295" s="169">
        <f>(0.2*VLOOKUP(D295,'%.'!$A$1:$B$4,2,FALSE))+(0.35*VLOOKUP(E295,'%.'!$A$1:$B$4,2,FALSE))+(0.1*VLOOKUP(F295,'%.'!$A$1:$B$4,2,FALSE))+(0.35*VLOOKUP(G295,'%.'!$A$1:$B$4,2,FALSE))</f>
        <v>0.05</v>
      </c>
      <c r="AI295" s="128" t="str">
        <f t="shared" si="48"/>
        <v>REMOTA</v>
      </c>
      <c r="AJ295" s="128" t="str">
        <f t="shared" si="49"/>
        <v>No se registra</v>
      </c>
      <c r="AK295" s="178">
        <f t="shared" si="50"/>
        <v>0</v>
      </c>
    </row>
    <row r="296" spans="1:37" ht="30" customHeight="1" x14ac:dyDescent="0.25">
      <c r="A296" s="115">
        <v>295</v>
      </c>
      <c r="B296" s="83" t="s">
        <v>899</v>
      </c>
      <c r="C296" s="126" t="s">
        <v>902</v>
      </c>
      <c r="D296" s="83" t="s">
        <v>1</v>
      </c>
      <c r="E296" s="83" t="s">
        <v>1</v>
      </c>
      <c r="F296" s="83" t="s">
        <v>1</v>
      </c>
      <c r="G296" s="124" t="s">
        <v>1</v>
      </c>
      <c r="H296" s="169">
        <f t="shared" si="41"/>
        <v>0.05</v>
      </c>
      <c r="I296" s="170" t="str">
        <f t="shared" si="42"/>
        <v>REMOTA</v>
      </c>
      <c r="J296" s="292">
        <v>3831751388</v>
      </c>
      <c r="K296" s="197">
        <v>0</v>
      </c>
      <c r="L296" s="68" t="s">
        <v>136</v>
      </c>
      <c r="M296" s="188">
        <v>0</v>
      </c>
      <c r="N296" s="68" t="s">
        <v>405</v>
      </c>
      <c r="O296" s="199" t="s">
        <v>405</v>
      </c>
      <c r="P296" s="68">
        <v>20</v>
      </c>
      <c r="Q296" s="68" t="s">
        <v>156</v>
      </c>
      <c r="R296" s="103">
        <v>2019070003763</v>
      </c>
      <c r="S296" s="88">
        <v>43662</v>
      </c>
      <c r="T296" s="68">
        <v>105900</v>
      </c>
      <c r="U296" s="68" t="s">
        <v>997</v>
      </c>
      <c r="V296" s="68"/>
      <c r="W296" s="171">
        <v>44074</v>
      </c>
      <c r="X296" s="172" t="e">
        <f>+CONCATENATE(TEXT(#REF!,"yyyy"),"-",TEXT(#REF!,"mm"))</f>
        <v>#REF!</v>
      </c>
      <c r="Y296" s="173" t="str">
        <f t="shared" si="45"/>
        <v>20</v>
      </c>
      <c r="Z296" s="172" t="str">
        <f t="shared" si="46"/>
        <v>2020-07</v>
      </c>
      <c r="AA296" s="170" t="e">
        <f>+VLOOKUP(Z296,#REF!,2,FALSE)/VLOOKUP(X296,#REF!,2,FALSE)</f>
        <v>#REF!</v>
      </c>
      <c r="AB296" s="174" t="e">
        <f t="shared" si="43"/>
        <v>#REF!</v>
      </c>
      <c r="AC296" s="174" t="e">
        <f t="shared" si="44"/>
        <v>#REF!</v>
      </c>
      <c r="AD296" s="175" t="e">
        <f>+#REF!+365*Y296</f>
        <v>#REF!</v>
      </c>
      <c r="AE296" s="176" t="e">
        <f t="shared" si="47"/>
        <v>#REF!</v>
      </c>
      <c r="AF296" s="170" t="e">
        <f>+VLOOKUP(CONCATENATE(TEXT(W296,"yyyy"),"-",TEXT(W296,"mm")),#REF!,2,0)</f>
        <v>#REF!</v>
      </c>
      <c r="AG296" s="177" t="e">
        <f>+(AC296*(1+'INFLAC PROYECTADA'!$B$8)^(AE296))/((1+DEMANDADO!AF296)^(AE296))</f>
        <v>#REF!</v>
      </c>
      <c r="AH296" s="169">
        <f>(0.2*VLOOKUP(D296,'%.'!$A$1:$B$4,2,FALSE))+(0.35*VLOOKUP(E296,'%.'!$A$1:$B$4,2,FALSE))+(0.1*VLOOKUP(F296,'%.'!$A$1:$B$4,2,FALSE))+(0.35*VLOOKUP(G296,'%.'!$A$1:$B$4,2,FALSE))</f>
        <v>0.05</v>
      </c>
      <c r="AI296" s="128" t="str">
        <f t="shared" si="48"/>
        <v>REMOTA</v>
      </c>
      <c r="AJ296" s="128" t="str">
        <f t="shared" si="49"/>
        <v>No se registra</v>
      </c>
      <c r="AK296" s="178">
        <f t="shared" si="50"/>
        <v>0</v>
      </c>
    </row>
    <row r="297" spans="1:37" ht="30" customHeight="1" x14ac:dyDescent="0.25">
      <c r="A297" s="115">
        <v>296</v>
      </c>
      <c r="B297" s="83" t="s">
        <v>899</v>
      </c>
      <c r="C297" s="126" t="s">
        <v>903</v>
      </c>
      <c r="D297" s="83" t="s">
        <v>0</v>
      </c>
      <c r="E297" s="83" t="s">
        <v>48</v>
      </c>
      <c r="F297" s="83" t="s">
        <v>48</v>
      </c>
      <c r="G297" s="124" t="s">
        <v>48</v>
      </c>
      <c r="H297" s="169">
        <f t="shared" si="41"/>
        <v>0.6</v>
      </c>
      <c r="I297" s="170" t="str">
        <f t="shared" si="42"/>
        <v>ALTA</v>
      </c>
      <c r="J297" s="292">
        <v>523820568</v>
      </c>
      <c r="K297" s="197">
        <v>1</v>
      </c>
      <c r="L297" s="68" t="s">
        <v>139</v>
      </c>
      <c r="M297" s="188">
        <v>523820568</v>
      </c>
      <c r="N297" s="68" t="s">
        <v>405</v>
      </c>
      <c r="O297" s="199" t="s">
        <v>405</v>
      </c>
      <c r="P297" s="68">
        <v>18</v>
      </c>
      <c r="Q297" s="68" t="s">
        <v>156</v>
      </c>
      <c r="R297" s="103">
        <v>2019070003763</v>
      </c>
      <c r="S297" s="88">
        <v>43662</v>
      </c>
      <c r="T297" s="68">
        <v>105900</v>
      </c>
      <c r="U297" s="68" t="s">
        <v>997</v>
      </c>
      <c r="V297" s="68"/>
      <c r="W297" s="171">
        <v>44074</v>
      </c>
      <c r="X297" s="172" t="e">
        <f>+CONCATENATE(TEXT(#REF!,"yyyy"),"-",TEXT(#REF!,"mm"))</f>
        <v>#REF!</v>
      </c>
      <c r="Y297" s="173" t="str">
        <f t="shared" si="45"/>
        <v>18</v>
      </c>
      <c r="Z297" s="172" t="str">
        <f t="shared" si="46"/>
        <v>2020-07</v>
      </c>
      <c r="AA297" s="170" t="e">
        <f>+VLOOKUP(Z297,#REF!,2,FALSE)/VLOOKUP(X297,#REF!,2,FALSE)</f>
        <v>#REF!</v>
      </c>
      <c r="AB297" s="174" t="e">
        <f t="shared" si="43"/>
        <v>#REF!</v>
      </c>
      <c r="AC297" s="174" t="e">
        <f t="shared" si="44"/>
        <v>#REF!</v>
      </c>
      <c r="AD297" s="175" t="e">
        <f>+#REF!+365*Y297</f>
        <v>#REF!</v>
      </c>
      <c r="AE297" s="176" t="e">
        <f t="shared" si="47"/>
        <v>#REF!</v>
      </c>
      <c r="AF297" s="170" t="e">
        <f>+VLOOKUP(CONCATENATE(TEXT(W297,"yyyy"),"-",TEXT(W297,"mm")),#REF!,2,0)</f>
        <v>#REF!</v>
      </c>
      <c r="AG297" s="177" t="e">
        <f>+(AC297*(1+'INFLAC PROYECTADA'!$B$8)^(AE297))/((1+DEMANDADO!AF297)^(AE297))</f>
        <v>#REF!</v>
      </c>
      <c r="AH297" s="169">
        <f>(0.2*VLOOKUP(D297,'%.'!$A$1:$B$4,2,FALSE))+(0.35*VLOOKUP(E297,'%.'!$A$1:$B$4,2,FALSE))+(0.1*VLOOKUP(F297,'%.'!$A$1:$B$4,2,FALSE))+(0.35*VLOOKUP(G297,'%.'!$A$1:$B$4,2,FALSE))</f>
        <v>0.6</v>
      </c>
      <c r="AI297" s="128" t="str">
        <f t="shared" si="48"/>
        <v>ALTA</v>
      </c>
      <c r="AJ297" s="128" t="str">
        <f t="shared" si="49"/>
        <v>Provisión contable</v>
      </c>
      <c r="AK297" s="178">
        <f t="shared" si="50"/>
        <v>523820568</v>
      </c>
    </row>
    <row r="298" spans="1:37" ht="30" customHeight="1" x14ac:dyDescent="0.25">
      <c r="A298" s="115">
        <v>297</v>
      </c>
      <c r="B298" s="83" t="s">
        <v>899</v>
      </c>
      <c r="C298" s="126" t="s">
        <v>904</v>
      </c>
      <c r="D298" s="83" t="s">
        <v>1</v>
      </c>
      <c r="E298" s="83" t="s">
        <v>1</v>
      </c>
      <c r="F298" s="83" t="s">
        <v>48</v>
      </c>
      <c r="G298" s="124" t="s">
        <v>1</v>
      </c>
      <c r="H298" s="169">
        <f t="shared" si="41"/>
        <v>9.5000000000000001E-2</v>
      </c>
      <c r="I298" s="170" t="str">
        <f t="shared" si="42"/>
        <v>REMOTA</v>
      </c>
      <c r="J298" s="292">
        <v>2985813583</v>
      </c>
      <c r="K298" s="197">
        <v>0</v>
      </c>
      <c r="L298" s="68" t="s">
        <v>136</v>
      </c>
      <c r="M298" s="188">
        <v>0</v>
      </c>
      <c r="N298" s="68" t="s">
        <v>405</v>
      </c>
      <c r="O298" s="199" t="s">
        <v>405</v>
      </c>
      <c r="P298" s="68">
        <v>25</v>
      </c>
      <c r="Q298" s="68" t="s">
        <v>156</v>
      </c>
      <c r="R298" s="103">
        <v>2019070003763</v>
      </c>
      <c r="S298" s="88">
        <v>43662</v>
      </c>
      <c r="T298" s="68">
        <v>105900</v>
      </c>
      <c r="U298" s="68" t="s">
        <v>21</v>
      </c>
      <c r="V298" s="68"/>
      <c r="W298" s="171">
        <v>44074</v>
      </c>
      <c r="X298" s="172" t="e">
        <f>+CONCATENATE(TEXT(#REF!,"yyyy"),"-",TEXT(#REF!,"mm"))</f>
        <v>#REF!</v>
      </c>
      <c r="Y298" s="173" t="str">
        <f t="shared" si="45"/>
        <v>25</v>
      </c>
      <c r="Z298" s="172" t="str">
        <f t="shared" si="46"/>
        <v>2020-07</v>
      </c>
      <c r="AA298" s="170" t="e">
        <f>+VLOOKUP(Z298,#REF!,2,FALSE)/VLOOKUP(X298,#REF!,2,FALSE)</f>
        <v>#REF!</v>
      </c>
      <c r="AB298" s="174" t="e">
        <f t="shared" si="43"/>
        <v>#REF!</v>
      </c>
      <c r="AC298" s="174" t="e">
        <f t="shared" si="44"/>
        <v>#REF!</v>
      </c>
      <c r="AD298" s="175" t="e">
        <f>+#REF!+365*Y298</f>
        <v>#REF!</v>
      </c>
      <c r="AE298" s="176" t="e">
        <f t="shared" si="47"/>
        <v>#REF!</v>
      </c>
      <c r="AF298" s="170" t="e">
        <f>+VLOOKUP(CONCATENATE(TEXT(W298,"yyyy"),"-",TEXT(W298,"mm")),#REF!,2,0)</f>
        <v>#REF!</v>
      </c>
      <c r="AG298" s="177" t="e">
        <f>+(AC298*(1+'INFLAC PROYECTADA'!$B$8)^(AE298))/((1+DEMANDADO!AF298)^(AE298))</f>
        <v>#REF!</v>
      </c>
      <c r="AH298" s="169">
        <f>(0.2*VLOOKUP(D298,'%.'!$A$1:$B$4,2,FALSE))+(0.35*VLOOKUP(E298,'%.'!$A$1:$B$4,2,FALSE))+(0.1*VLOOKUP(F298,'%.'!$A$1:$B$4,2,FALSE))+(0.35*VLOOKUP(G298,'%.'!$A$1:$B$4,2,FALSE))</f>
        <v>9.5000000000000001E-2</v>
      </c>
      <c r="AI298" s="128" t="str">
        <f t="shared" si="48"/>
        <v>REMOTA</v>
      </c>
      <c r="AJ298" s="128" t="str">
        <f t="shared" si="49"/>
        <v>No se registra</v>
      </c>
      <c r="AK298" s="178">
        <f t="shared" si="50"/>
        <v>0</v>
      </c>
    </row>
    <row r="299" spans="1:37" ht="30" customHeight="1" x14ac:dyDescent="0.25">
      <c r="A299" s="115">
        <v>298</v>
      </c>
      <c r="B299" s="83" t="s">
        <v>899</v>
      </c>
      <c r="C299" s="126" t="s">
        <v>905</v>
      </c>
      <c r="D299" s="83" t="s">
        <v>1</v>
      </c>
      <c r="E299" s="83" t="s">
        <v>1</v>
      </c>
      <c r="F299" s="83" t="s">
        <v>48</v>
      </c>
      <c r="G299" s="124" t="s">
        <v>1</v>
      </c>
      <c r="H299" s="169">
        <f t="shared" si="41"/>
        <v>9.5000000000000001E-2</v>
      </c>
      <c r="I299" s="170" t="str">
        <f t="shared" si="42"/>
        <v>REMOTA</v>
      </c>
      <c r="J299" s="292">
        <v>40000000</v>
      </c>
      <c r="K299" s="197">
        <v>0</v>
      </c>
      <c r="L299" s="68" t="s">
        <v>136</v>
      </c>
      <c r="M299" s="188">
        <v>0</v>
      </c>
      <c r="N299" s="68" t="s">
        <v>405</v>
      </c>
      <c r="O299" s="199" t="s">
        <v>405</v>
      </c>
      <c r="P299" s="68">
        <v>20</v>
      </c>
      <c r="Q299" s="68" t="s">
        <v>156</v>
      </c>
      <c r="R299" s="103">
        <v>2019070003763</v>
      </c>
      <c r="S299" s="88">
        <v>43662</v>
      </c>
      <c r="T299" s="68">
        <v>105900</v>
      </c>
      <c r="U299" s="68" t="s">
        <v>21</v>
      </c>
      <c r="V299" s="68"/>
      <c r="W299" s="171">
        <v>44074</v>
      </c>
      <c r="X299" s="172" t="e">
        <f>+CONCATENATE(TEXT(#REF!,"yyyy"),"-",TEXT(#REF!,"mm"))</f>
        <v>#REF!</v>
      </c>
      <c r="Y299" s="173" t="str">
        <f t="shared" si="45"/>
        <v>20</v>
      </c>
      <c r="Z299" s="172" t="str">
        <f t="shared" si="46"/>
        <v>2020-07</v>
      </c>
      <c r="AA299" s="170" t="e">
        <f>+VLOOKUP(Z299,#REF!,2,FALSE)/VLOOKUP(X299,#REF!,2,FALSE)</f>
        <v>#REF!</v>
      </c>
      <c r="AB299" s="174" t="e">
        <f t="shared" si="43"/>
        <v>#REF!</v>
      </c>
      <c r="AC299" s="174" t="e">
        <f t="shared" si="44"/>
        <v>#REF!</v>
      </c>
      <c r="AD299" s="175" t="e">
        <f>+#REF!+365*Y299</f>
        <v>#REF!</v>
      </c>
      <c r="AE299" s="176" t="e">
        <f t="shared" si="47"/>
        <v>#REF!</v>
      </c>
      <c r="AF299" s="170" t="e">
        <f>+VLOOKUP(CONCATENATE(TEXT(W299,"yyyy"),"-",TEXT(W299,"mm")),#REF!,2,0)</f>
        <v>#REF!</v>
      </c>
      <c r="AG299" s="177" t="e">
        <f>+(AC299*(1+'INFLAC PROYECTADA'!$B$8)^(AE299))/((1+DEMANDADO!AF299)^(AE299))</f>
        <v>#REF!</v>
      </c>
      <c r="AH299" s="169">
        <f>(0.2*VLOOKUP(D299,'%.'!$A$1:$B$4,2,FALSE))+(0.35*VLOOKUP(E299,'%.'!$A$1:$B$4,2,FALSE))+(0.1*VLOOKUP(F299,'%.'!$A$1:$B$4,2,FALSE))+(0.35*VLOOKUP(G299,'%.'!$A$1:$B$4,2,FALSE))</f>
        <v>9.5000000000000001E-2</v>
      </c>
      <c r="AI299" s="128" t="str">
        <f t="shared" si="48"/>
        <v>REMOTA</v>
      </c>
      <c r="AJ299" s="128" t="str">
        <f t="shared" si="49"/>
        <v>No se registra</v>
      </c>
      <c r="AK299" s="178">
        <f t="shared" si="50"/>
        <v>0</v>
      </c>
    </row>
    <row r="300" spans="1:37" ht="30" customHeight="1" x14ac:dyDescent="0.25">
      <c r="A300" s="115">
        <v>299</v>
      </c>
      <c r="B300" s="83" t="s">
        <v>906</v>
      </c>
      <c r="C300" s="126" t="s">
        <v>907</v>
      </c>
      <c r="D300" s="83" t="s">
        <v>1</v>
      </c>
      <c r="E300" s="83" t="s">
        <v>1</v>
      </c>
      <c r="F300" s="83" t="s">
        <v>48</v>
      </c>
      <c r="G300" s="124" t="s">
        <v>1</v>
      </c>
      <c r="H300" s="169">
        <f t="shared" si="41"/>
        <v>9.5000000000000001E-2</v>
      </c>
      <c r="I300" s="170" t="str">
        <f t="shared" si="42"/>
        <v>REMOTA</v>
      </c>
      <c r="J300" s="292">
        <v>4200000</v>
      </c>
      <c r="K300" s="197">
        <v>0</v>
      </c>
      <c r="L300" s="68" t="s">
        <v>153</v>
      </c>
      <c r="M300" s="188">
        <v>0</v>
      </c>
      <c r="N300" s="68" t="s">
        <v>405</v>
      </c>
      <c r="O300" s="199" t="s">
        <v>405</v>
      </c>
      <c r="P300" s="68">
        <v>15</v>
      </c>
      <c r="Q300" s="68" t="s">
        <v>156</v>
      </c>
      <c r="R300" s="103">
        <v>2019070003763</v>
      </c>
      <c r="S300" s="88">
        <v>43662</v>
      </c>
      <c r="T300" s="68">
        <v>105900</v>
      </c>
      <c r="U300" s="68" t="s">
        <v>76</v>
      </c>
      <c r="V300" s="68"/>
      <c r="W300" s="171">
        <v>44074</v>
      </c>
      <c r="X300" s="172" t="e">
        <f>+CONCATENATE(TEXT(#REF!,"yyyy"),"-",TEXT(#REF!,"mm"))</f>
        <v>#REF!</v>
      </c>
      <c r="Y300" s="173" t="str">
        <f t="shared" si="45"/>
        <v>15</v>
      </c>
      <c r="Z300" s="172" t="str">
        <f t="shared" si="46"/>
        <v>2020-07</v>
      </c>
      <c r="AA300" s="170" t="e">
        <f>+VLOOKUP(Z300,#REF!,2,FALSE)/VLOOKUP(X300,#REF!,2,FALSE)</f>
        <v>#REF!</v>
      </c>
      <c r="AB300" s="174" t="e">
        <f t="shared" si="43"/>
        <v>#REF!</v>
      </c>
      <c r="AC300" s="174" t="e">
        <f t="shared" si="44"/>
        <v>#REF!</v>
      </c>
      <c r="AD300" s="175" t="e">
        <f>+#REF!+365*Y300</f>
        <v>#REF!</v>
      </c>
      <c r="AE300" s="176" t="e">
        <f t="shared" si="47"/>
        <v>#REF!</v>
      </c>
      <c r="AF300" s="170" t="e">
        <f>+VLOOKUP(CONCATENATE(TEXT(W300,"yyyy"),"-",TEXT(W300,"mm")),#REF!,2,0)</f>
        <v>#REF!</v>
      </c>
      <c r="AG300" s="177" t="e">
        <f>+(AC300*(1+'INFLAC PROYECTADA'!$B$8)^(AE300))/((1+DEMANDADO!AF300)^(AE300))</f>
        <v>#REF!</v>
      </c>
      <c r="AH300" s="169">
        <f>(0.2*VLOOKUP(D300,'%.'!$A$1:$B$4,2,FALSE))+(0.35*VLOOKUP(E300,'%.'!$A$1:$B$4,2,FALSE))+(0.1*VLOOKUP(F300,'%.'!$A$1:$B$4,2,FALSE))+(0.35*VLOOKUP(G300,'%.'!$A$1:$B$4,2,FALSE))</f>
        <v>9.5000000000000001E-2</v>
      </c>
      <c r="AI300" s="128" t="str">
        <f t="shared" si="48"/>
        <v>REMOTA</v>
      </c>
      <c r="AJ300" s="128" t="str">
        <f t="shared" si="49"/>
        <v>No se registra</v>
      </c>
      <c r="AK300" s="178">
        <f t="shared" si="50"/>
        <v>0</v>
      </c>
    </row>
    <row r="301" spans="1:37" ht="30" customHeight="1" x14ac:dyDescent="0.25">
      <c r="A301" s="115">
        <v>300</v>
      </c>
      <c r="B301" s="83" t="s">
        <v>908</v>
      </c>
      <c r="C301" s="126" t="s">
        <v>909</v>
      </c>
      <c r="D301" s="83" t="s">
        <v>1</v>
      </c>
      <c r="E301" s="83" t="s">
        <v>1</v>
      </c>
      <c r="F301" s="83" t="s">
        <v>48</v>
      </c>
      <c r="G301" s="124" t="s">
        <v>1</v>
      </c>
      <c r="H301" s="169">
        <f t="shared" si="41"/>
        <v>9.5000000000000001E-2</v>
      </c>
      <c r="I301" s="170" t="str">
        <f t="shared" si="42"/>
        <v>REMOTA</v>
      </c>
      <c r="J301" s="292">
        <v>9456000</v>
      </c>
      <c r="K301" s="197">
        <v>0</v>
      </c>
      <c r="L301" s="68" t="s">
        <v>153</v>
      </c>
      <c r="M301" s="188">
        <v>0</v>
      </c>
      <c r="N301" s="68" t="s">
        <v>405</v>
      </c>
      <c r="O301" s="199" t="s">
        <v>405</v>
      </c>
      <c r="P301" s="68">
        <v>15</v>
      </c>
      <c r="Q301" s="68" t="s">
        <v>156</v>
      </c>
      <c r="R301" s="103">
        <v>2019070003763</v>
      </c>
      <c r="S301" s="88">
        <v>43662</v>
      </c>
      <c r="T301" s="68">
        <v>105900</v>
      </c>
      <c r="U301" s="68" t="s">
        <v>76</v>
      </c>
      <c r="V301" s="68"/>
      <c r="W301" s="171">
        <v>44074</v>
      </c>
      <c r="X301" s="172" t="e">
        <f>+CONCATENATE(TEXT(#REF!,"yyyy"),"-",TEXT(#REF!,"mm"))</f>
        <v>#REF!</v>
      </c>
      <c r="Y301" s="173" t="str">
        <f t="shared" si="45"/>
        <v>15</v>
      </c>
      <c r="Z301" s="172" t="str">
        <f t="shared" si="46"/>
        <v>2020-07</v>
      </c>
      <c r="AA301" s="170" t="e">
        <f>+VLOOKUP(Z301,#REF!,2,FALSE)/VLOOKUP(X301,#REF!,2,FALSE)</f>
        <v>#REF!</v>
      </c>
      <c r="AB301" s="174" t="e">
        <f t="shared" si="43"/>
        <v>#REF!</v>
      </c>
      <c r="AC301" s="174" t="e">
        <f t="shared" si="44"/>
        <v>#REF!</v>
      </c>
      <c r="AD301" s="175" t="e">
        <f>+#REF!+365*Y301</f>
        <v>#REF!</v>
      </c>
      <c r="AE301" s="176" t="e">
        <f t="shared" si="47"/>
        <v>#REF!</v>
      </c>
      <c r="AF301" s="170" t="e">
        <f>+VLOOKUP(CONCATENATE(TEXT(W301,"yyyy"),"-",TEXT(W301,"mm")),#REF!,2,0)</f>
        <v>#REF!</v>
      </c>
      <c r="AG301" s="177" t="e">
        <f>+(AC301*(1+'INFLAC PROYECTADA'!$B$8)^(AE301))/((1+DEMANDADO!AF301)^(AE301))</f>
        <v>#REF!</v>
      </c>
      <c r="AH301" s="169">
        <f>(0.2*VLOOKUP(D301,'%.'!$A$1:$B$4,2,FALSE))+(0.35*VLOOKUP(E301,'%.'!$A$1:$B$4,2,FALSE))+(0.1*VLOOKUP(F301,'%.'!$A$1:$B$4,2,FALSE))+(0.35*VLOOKUP(G301,'%.'!$A$1:$B$4,2,FALSE))</f>
        <v>9.5000000000000001E-2</v>
      </c>
      <c r="AI301" s="128" t="str">
        <f t="shared" si="48"/>
        <v>REMOTA</v>
      </c>
      <c r="AJ301" s="128" t="str">
        <f t="shared" si="49"/>
        <v>No se registra</v>
      </c>
      <c r="AK301" s="178">
        <f t="shared" si="50"/>
        <v>0</v>
      </c>
    </row>
    <row r="302" spans="1:37" ht="30" customHeight="1" x14ac:dyDescent="0.25">
      <c r="A302" s="115">
        <v>301</v>
      </c>
      <c r="B302" s="83" t="s">
        <v>899</v>
      </c>
      <c r="C302" s="126" t="s">
        <v>910</v>
      </c>
      <c r="D302" s="83" t="s">
        <v>1</v>
      </c>
      <c r="E302" s="83" t="s">
        <v>1</v>
      </c>
      <c r="F302" s="83" t="s">
        <v>48</v>
      </c>
      <c r="G302" s="124" t="s">
        <v>1</v>
      </c>
      <c r="H302" s="169">
        <f t="shared" si="41"/>
        <v>9.5000000000000001E-2</v>
      </c>
      <c r="I302" s="170" t="str">
        <f t="shared" si="42"/>
        <v>REMOTA</v>
      </c>
      <c r="J302" s="292">
        <v>56660000</v>
      </c>
      <c r="K302" s="197">
        <v>0</v>
      </c>
      <c r="L302" s="68" t="s">
        <v>138</v>
      </c>
      <c r="M302" s="188">
        <v>0</v>
      </c>
      <c r="N302" s="68" t="s">
        <v>405</v>
      </c>
      <c r="O302" s="199" t="s">
        <v>405</v>
      </c>
      <c r="P302" s="68">
        <v>10</v>
      </c>
      <c r="Q302" s="68" t="s">
        <v>156</v>
      </c>
      <c r="R302" s="103">
        <v>2019070003763</v>
      </c>
      <c r="S302" s="88">
        <v>43662</v>
      </c>
      <c r="T302" s="68">
        <v>105900</v>
      </c>
      <c r="U302" s="68" t="s">
        <v>171</v>
      </c>
      <c r="V302" s="68"/>
      <c r="W302" s="171">
        <v>44074</v>
      </c>
      <c r="X302" s="172" t="e">
        <f>+CONCATENATE(TEXT(#REF!,"yyyy"),"-",TEXT(#REF!,"mm"))</f>
        <v>#REF!</v>
      </c>
      <c r="Y302" s="173" t="str">
        <f t="shared" si="45"/>
        <v>10</v>
      </c>
      <c r="Z302" s="172" t="str">
        <f t="shared" si="46"/>
        <v>2020-07</v>
      </c>
      <c r="AA302" s="170" t="e">
        <f>+VLOOKUP(Z302,#REF!,2,FALSE)/VLOOKUP(X302,#REF!,2,FALSE)</f>
        <v>#REF!</v>
      </c>
      <c r="AB302" s="174" t="e">
        <f t="shared" si="43"/>
        <v>#REF!</v>
      </c>
      <c r="AC302" s="174" t="e">
        <f t="shared" si="44"/>
        <v>#REF!</v>
      </c>
      <c r="AD302" s="175" t="e">
        <f>+#REF!+365*Y302</f>
        <v>#REF!</v>
      </c>
      <c r="AE302" s="176" t="e">
        <f t="shared" si="47"/>
        <v>#REF!</v>
      </c>
      <c r="AF302" s="170" t="e">
        <f>+VLOOKUP(CONCATENATE(TEXT(W302,"yyyy"),"-",TEXT(W302,"mm")),#REF!,2,0)</f>
        <v>#REF!</v>
      </c>
      <c r="AG302" s="177" t="e">
        <f>+(AC302*(1+'INFLAC PROYECTADA'!$B$8)^(AE302))/((1+DEMANDADO!AF302)^(AE302))</f>
        <v>#REF!</v>
      </c>
      <c r="AH302" s="169">
        <f>(0.2*VLOOKUP(D302,'%.'!$A$1:$B$4,2,FALSE))+(0.35*VLOOKUP(E302,'%.'!$A$1:$B$4,2,FALSE))+(0.1*VLOOKUP(F302,'%.'!$A$1:$B$4,2,FALSE))+(0.35*VLOOKUP(G302,'%.'!$A$1:$B$4,2,FALSE))</f>
        <v>9.5000000000000001E-2</v>
      </c>
      <c r="AI302" s="128" t="str">
        <f t="shared" si="48"/>
        <v>REMOTA</v>
      </c>
      <c r="AJ302" s="128" t="str">
        <f t="shared" si="49"/>
        <v>No se registra</v>
      </c>
      <c r="AK302" s="178">
        <f t="shared" si="50"/>
        <v>0</v>
      </c>
    </row>
    <row r="303" spans="1:37" ht="30" customHeight="1" x14ac:dyDescent="0.25">
      <c r="A303" s="115">
        <v>302</v>
      </c>
      <c r="B303" s="83" t="s">
        <v>899</v>
      </c>
      <c r="C303" s="126" t="s">
        <v>911</v>
      </c>
      <c r="D303" s="83" t="s">
        <v>48</v>
      </c>
      <c r="E303" s="83" t="s">
        <v>48</v>
      </c>
      <c r="F303" s="83" t="s">
        <v>0</v>
      </c>
      <c r="G303" s="124" t="s">
        <v>1</v>
      </c>
      <c r="H303" s="169">
        <f t="shared" si="41"/>
        <v>0.39250000000000002</v>
      </c>
      <c r="I303" s="170" t="str">
        <f t="shared" si="42"/>
        <v>MEDIA</v>
      </c>
      <c r="J303" s="292">
        <v>3189379337</v>
      </c>
      <c r="K303" s="197">
        <v>0</v>
      </c>
      <c r="L303" s="68" t="s">
        <v>138</v>
      </c>
      <c r="M303" s="188">
        <v>0</v>
      </c>
      <c r="N303" s="68" t="s">
        <v>405</v>
      </c>
      <c r="O303" s="199" t="s">
        <v>405</v>
      </c>
      <c r="P303" s="68">
        <v>10</v>
      </c>
      <c r="Q303" s="68" t="s">
        <v>156</v>
      </c>
      <c r="R303" s="103">
        <v>2019070003763</v>
      </c>
      <c r="S303" s="88">
        <v>43662</v>
      </c>
      <c r="T303" s="68">
        <v>105900</v>
      </c>
      <c r="U303" s="68" t="s">
        <v>21</v>
      </c>
      <c r="V303" s="68"/>
      <c r="W303" s="171">
        <v>44074</v>
      </c>
      <c r="X303" s="172" t="e">
        <f>+CONCATENATE(TEXT(#REF!,"yyyy"),"-",TEXT(#REF!,"mm"))</f>
        <v>#REF!</v>
      </c>
      <c r="Y303" s="173" t="str">
        <f t="shared" si="45"/>
        <v>10</v>
      </c>
      <c r="Z303" s="172" t="str">
        <f t="shared" si="46"/>
        <v>2020-07</v>
      </c>
      <c r="AA303" s="170" t="e">
        <f>+VLOOKUP(Z303,#REF!,2,FALSE)/VLOOKUP(X303,#REF!,2,FALSE)</f>
        <v>#REF!</v>
      </c>
      <c r="AB303" s="174" t="e">
        <f t="shared" si="43"/>
        <v>#REF!</v>
      </c>
      <c r="AC303" s="174" t="e">
        <f t="shared" si="44"/>
        <v>#REF!</v>
      </c>
      <c r="AD303" s="175" t="e">
        <f>+#REF!+365*Y303</f>
        <v>#REF!</v>
      </c>
      <c r="AE303" s="176" t="e">
        <f t="shared" si="47"/>
        <v>#REF!</v>
      </c>
      <c r="AF303" s="170" t="e">
        <f>+VLOOKUP(CONCATENATE(TEXT(W303,"yyyy"),"-",TEXT(W303,"mm")),#REF!,2,0)</f>
        <v>#REF!</v>
      </c>
      <c r="AG303" s="177" t="e">
        <f>+(AC303*(1+'INFLAC PROYECTADA'!$B$8)^(AE303))/((1+DEMANDADO!AF303)^(AE303))</f>
        <v>#REF!</v>
      </c>
      <c r="AH303" s="169">
        <f>(0.2*VLOOKUP(D303,'%.'!$A$1:$B$4,2,FALSE))+(0.35*VLOOKUP(E303,'%.'!$A$1:$B$4,2,FALSE))+(0.1*VLOOKUP(F303,'%.'!$A$1:$B$4,2,FALSE))+(0.35*VLOOKUP(G303,'%.'!$A$1:$B$4,2,FALSE))</f>
        <v>0.39250000000000002</v>
      </c>
      <c r="AI303" s="128" t="str">
        <f t="shared" si="48"/>
        <v>MEDIA</v>
      </c>
      <c r="AJ303" s="128" t="str">
        <f t="shared" si="49"/>
        <v>Cuentas de Orden</v>
      </c>
      <c r="AK303" s="178" t="e">
        <f t="shared" si="50"/>
        <v>#REF!</v>
      </c>
    </row>
    <row r="304" spans="1:37" ht="30" customHeight="1" x14ac:dyDescent="0.25">
      <c r="A304" s="115">
        <v>303</v>
      </c>
      <c r="B304" s="83" t="s">
        <v>912</v>
      </c>
      <c r="C304" s="126" t="s">
        <v>913</v>
      </c>
      <c r="D304" s="83" t="s">
        <v>48</v>
      </c>
      <c r="E304" s="83" t="s">
        <v>1</v>
      </c>
      <c r="F304" s="83" t="s">
        <v>48</v>
      </c>
      <c r="G304" s="124" t="s">
        <v>1</v>
      </c>
      <c r="H304" s="169">
        <f t="shared" si="41"/>
        <v>0.185</v>
      </c>
      <c r="I304" s="170" t="str">
        <f t="shared" si="42"/>
        <v>BAJA</v>
      </c>
      <c r="J304" s="292">
        <v>2181403142</v>
      </c>
      <c r="K304" s="197">
        <v>0.4</v>
      </c>
      <c r="L304" s="68" t="s">
        <v>138</v>
      </c>
      <c r="M304" s="188">
        <v>0</v>
      </c>
      <c r="N304" s="68" t="s">
        <v>405</v>
      </c>
      <c r="O304" s="199" t="s">
        <v>405</v>
      </c>
      <c r="P304" s="68">
        <v>10</v>
      </c>
      <c r="Q304" s="68" t="s">
        <v>156</v>
      </c>
      <c r="R304" s="103">
        <v>2019070003763</v>
      </c>
      <c r="S304" s="88">
        <v>43662</v>
      </c>
      <c r="T304" s="68">
        <v>105900</v>
      </c>
      <c r="U304" s="68" t="s">
        <v>21</v>
      </c>
      <c r="V304" s="68"/>
      <c r="W304" s="171">
        <v>44074</v>
      </c>
      <c r="X304" s="172" t="e">
        <f>+CONCATENATE(TEXT(#REF!,"yyyy"),"-",TEXT(#REF!,"mm"))</f>
        <v>#REF!</v>
      </c>
      <c r="Y304" s="173" t="str">
        <f t="shared" si="45"/>
        <v>10</v>
      </c>
      <c r="Z304" s="172" t="str">
        <f t="shared" si="46"/>
        <v>2020-07</v>
      </c>
      <c r="AA304" s="170" t="e">
        <f>+VLOOKUP(Z304,#REF!,2,FALSE)/VLOOKUP(X304,#REF!,2,FALSE)</f>
        <v>#REF!</v>
      </c>
      <c r="AB304" s="174" t="e">
        <f t="shared" si="43"/>
        <v>#REF!</v>
      </c>
      <c r="AC304" s="174" t="e">
        <f t="shared" si="44"/>
        <v>#REF!</v>
      </c>
      <c r="AD304" s="175" t="e">
        <f>+#REF!+365*Y304</f>
        <v>#REF!</v>
      </c>
      <c r="AE304" s="176" t="e">
        <f t="shared" si="47"/>
        <v>#REF!</v>
      </c>
      <c r="AF304" s="170" t="e">
        <f>+VLOOKUP(CONCATENATE(TEXT(W304,"yyyy"),"-",TEXT(W304,"mm")),#REF!,2,0)</f>
        <v>#REF!</v>
      </c>
      <c r="AG304" s="177" t="e">
        <f>+(AC304*(1+'INFLAC PROYECTADA'!$B$8)^(AE304))/((1+DEMANDADO!AF304)^(AE304))</f>
        <v>#REF!</v>
      </c>
      <c r="AH304" s="169">
        <f>(0.2*VLOOKUP(D304,'%.'!$A$1:$B$4,2,FALSE))+(0.35*VLOOKUP(E304,'%.'!$A$1:$B$4,2,FALSE))+(0.1*VLOOKUP(F304,'%.'!$A$1:$B$4,2,FALSE))+(0.35*VLOOKUP(G304,'%.'!$A$1:$B$4,2,FALSE))</f>
        <v>0.185</v>
      </c>
      <c r="AI304" s="128" t="str">
        <f t="shared" si="48"/>
        <v>BAJA</v>
      </c>
      <c r="AJ304" s="128" t="str">
        <f t="shared" si="49"/>
        <v>Cuentas de Orden</v>
      </c>
      <c r="AK304" s="178" t="e">
        <f t="shared" si="50"/>
        <v>#REF!</v>
      </c>
    </row>
    <row r="305" spans="1:37" ht="30" customHeight="1" x14ac:dyDescent="0.25">
      <c r="A305" s="115">
        <v>304</v>
      </c>
      <c r="B305" s="83" t="s">
        <v>899</v>
      </c>
      <c r="C305" s="126" t="s">
        <v>914</v>
      </c>
      <c r="D305" s="83" t="s">
        <v>0</v>
      </c>
      <c r="E305" s="83" t="s">
        <v>48</v>
      </c>
      <c r="F305" s="83" t="s">
        <v>48</v>
      </c>
      <c r="G305" s="124" t="s">
        <v>48</v>
      </c>
      <c r="H305" s="169">
        <f t="shared" si="41"/>
        <v>0.6</v>
      </c>
      <c r="I305" s="170" t="str">
        <f t="shared" si="42"/>
        <v>ALTA</v>
      </c>
      <c r="J305" s="292">
        <v>302573356</v>
      </c>
      <c r="K305" s="197">
        <v>1</v>
      </c>
      <c r="L305" s="68" t="s">
        <v>136</v>
      </c>
      <c r="M305" s="188">
        <v>302573356</v>
      </c>
      <c r="N305" s="68" t="s">
        <v>405</v>
      </c>
      <c r="O305" s="199" t="s">
        <v>405</v>
      </c>
      <c r="P305" s="68">
        <v>25</v>
      </c>
      <c r="Q305" s="68" t="s">
        <v>156</v>
      </c>
      <c r="R305" s="103">
        <v>2019070003763</v>
      </c>
      <c r="S305" s="88">
        <v>43662</v>
      </c>
      <c r="T305" s="68">
        <v>105900</v>
      </c>
      <c r="U305" s="68" t="s">
        <v>21</v>
      </c>
      <c r="V305" s="68"/>
      <c r="W305" s="171">
        <v>44074</v>
      </c>
      <c r="X305" s="172" t="e">
        <f>+CONCATENATE(TEXT(#REF!,"yyyy"),"-",TEXT(#REF!,"mm"))</f>
        <v>#REF!</v>
      </c>
      <c r="Y305" s="173" t="str">
        <f t="shared" si="45"/>
        <v>25</v>
      </c>
      <c r="Z305" s="172" t="str">
        <f t="shared" si="46"/>
        <v>2020-07</v>
      </c>
      <c r="AA305" s="170" t="e">
        <f>+VLOOKUP(Z305,#REF!,2,FALSE)/VLOOKUP(X305,#REF!,2,FALSE)</f>
        <v>#REF!</v>
      </c>
      <c r="AB305" s="174" t="e">
        <f t="shared" si="43"/>
        <v>#REF!</v>
      </c>
      <c r="AC305" s="174" t="e">
        <f t="shared" si="44"/>
        <v>#REF!</v>
      </c>
      <c r="AD305" s="175" t="e">
        <f>+#REF!+365*Y305</f>
        <v>#REF!</v>
      </c>
      <c r="AE305" s="176" t="e">
        <f t="shared" si="47"/>
        <v>#REF!</v>
      </c>
      <c r="AF305" s="170" t="e">
        <f>+VLOOKUP(CONCATENATE(TEXT(W305,"yyyy"),"-",TEXT(W305,"mm")),#REF!,2,0)</f>
        <v>#REF!</v>
      </c>
      <c r="AG305" s="177" t="e">
        <f>+(AC305*(1+'INFLAC PROYECTADA'!$B$8)^(AE305))/((1+DEMANDADO!AF305)^(AE305))</f>
        <v>#REF!</v>
      </c>
      <c r="AH305" s="169">
        <f>(0.2*VLOOKUP(D305,'%.'!$A$1:$B$4,2,FALSE))+(0.35*VLOOKUP(E305,'%.'!$A$1:$B$4,2,FALSE))+(0.1*VLOOKUP(F305,'%.'!$A$1:$B$4,2,FALSE))+(0.35*VLOOKUP(G305,'%.'!$A$1:$B$4,2,FALSE))</f>
        <v>0.6</v>
      </c>
      <c r="AI305" s="128" t="str">
        <f t="shared" si="48"/>
        <v>ALTA</v>
      </c>
      <c r="AJ305" s="128" t="str">
        <f t="shared" si="49"/>
        <v>Provisión contable</v>
      </c>
      <c r="AK305" s="178">
        <f t="shared" si="50"/>
        <v>302573356</v>
      </c>
    </row>
    <row r="306" spans="1:37" ht="30" customHeight="1" x14ac:dyDescent="0.25">
      <c r="A306" s="115">
        <v>305</v>
      </c>
      <c r="B306" s="83" t="s">
        <v>899</v>
      </c>
      <c r="C306" s="126" t="s">
        <v>915</v>
      </c>
      <c r="D306" s="83" t="s">
        <v>0</v>
      </c>
      <c r="E306" s="83" t="s">
        <v>48</v>
      </c>
      <c r="F306" s="83" t="s">
        <v>48</v>
      </c>
      <c r="G306" s="124" t="s">
        <v>48</v>
      </c>
      <c r="H306" s="169">
        <f t="shared" si="41"/>
        <v>0.6</v>
      </c>
      <c r="I306" s="170" t="str">
        <f t="shared" si="42"/>
        <v>ALTA</v>
      </c>
      <c r="J306" s="292">
        <v>236747099</v>
      </c>
      <c r="K306" s="197">
        <v>1</v>
      </c>
      <c r="L306" s="68" t="s">
        <v>136</v>
      </c>
      <c r="M306" s="188">
        <v>236747099</v>
      </c>
      <c r="N306" s="68" t="s">
        <v>405</v>
      </c>
      <c r="O306" s="199" t="s">
        <v>405</v>
      </c>
      <c r="P306" s="68">
        <v>25</v>
      </c>
      <c r="Q306" s="68" t="s">
        <v>156</v>
      </c>
      <c r="R306" s="103">
        <v>2019070003763</v>
      </c>
      <c r="S306" s="88">
        <v>43662</v>
      </c>
      <c r="T306" s="68">
        <v>105900</v>
      </c>
      <c r="U306" s="68" t="s">
        <v>21</v>
      </c>
      <c r="V306" s="68"/>
      <c r="W306" s="171">
        <v>44074</v>
      </c>
      <c r="X306" s="172" t="e">
        <f>+CONCATENATE(TEXT(#REF!,"yyyy"),"-",TEXT(#REF!,"mm"))</f>
        <v>#REF!</v>
      </c>
      <c r="Y306" s="173" t="str">
        <f t="shared" si="45"/>
        <v>25</v>
      </c>
      <c r="Z306" s="172" t="str">
        <f t="shared" si="46"/>
        <v>2020-07</v>
      </c>
      <c r="AA306" s="170" t="e">
        <f>+VLOOKUP(Z306,#REF!,2,FALSE)/VLOOKUP(X306,#REF!,2,FALSE)</f>
        <v>#REF!</v>
      </c>
      <c r="AB306" s="174" t="e">
        <f t="shared" si="43"/>
        <v>#REF!</v>
      </c>
      <c r="AC306" s="174" t="e">
        <f t="shared" si="44"/>
        <v>#REF!</v>
      </c>
      <c r="AD306" s="175" t="e">
        <f>+#REF!+365*Y306</f>
        <v>#REF!</v>
      </c>
      <c r="AE306" s="176" t="e">
        <f t="shared" si="47"/>
        <v>#REF!</v>
      </c>
      <c r="AF306" s="170" t="e">
        <f>+VLOOKUP(CONCATENATE(TEXT(W306,"yyyy"),"-",TEXT(W306,"mm")),#REF!,2,0)</f>
        <v>#REF!</v>
      </c>
      <c r="AG306" s="177" t="e">
        <f>+(AC306*(1+'INFLAC PROYECTADA'!$B$8)^(AE306))/((1+DEMANDADO!AF306)^(AE306))</f>
        <v>#REF!</v>
      </c>
      <c r="AH306" s="169">
        <f>(0.2*VLOOKUP(D306,'%.'!$A$1:$B$4,2,FALSE))+(0.35*VLOOKUP(E306,'%.'!$A$1:$B$4,2,FALSE))+(0.1*VLOOKUP(F306,'%.'!$A$1:$B$4,2,FALSE))+(0.35*VLOOKUP(G306,'%.'!$A$1:$B$4,2,FALSE))</f>
        <v>0.6</v>
      </c>
      <c r="AI306" s="128" t="str">
        <f t="shared" si="48"/>
        <v>ALTA</v>
      </c>
      <c r="AJ306" s="128" t="str">
        <f t="shared" si="49"/>
        <v>Provisión contable</v>
      </c>
      <c r="AK306" s="178">
        <f t="shared" si="50"/>
        <v>236747099</v>
      </c>
    </row>
    <row r="307" spans="1:37" ht="30" customHeight="1" x14ac:dyDescent="0.25">
      <c r="A307" s="115">
        <v>306</v>
      </c>
      <c r="B307" s="83" t="s">
        <v>899</v>
      </c>
      <c r="C307" s="126" t="s">
        <v>916</v>
      </c>
      <c r="D307" s="83" t="s">
        <v>1</v>
      </c>
      <c r="E307" s="83" t="s">
        <v>1</v>
      </c>
      <c r="F307" s="83" t="s">
        <v>48</v>
      </c>
      <c r="G307" s="124" t="s">
        <v>1</v>
      </c>
      <c r="H307" s="169">
        <f t="shared" si="41"/>
        <v>9.5000000000000001E-2</v>
      </c>
      <c r="I307" s="170" t="str">
        <f t="shared" si="42"/>
        <v>REMOTA</v>
      </c>
      <c r="J307" s="292">
        <v>4072073</v>
      </c>
      <c r="K307" s="197">
        <v>0</v>
      </c>
      <c r="L307" s="68" t="s">
        <v>139</v>
      </c>
      <c r="M307" s="188">
        <v>0</v>
      </c>
      <c r="N307" s="68" t="s">
        <v>405</v>
      </c>
      <c r="O307" s="199" t="s">
        <v>405</v>
      </c>
      <c r="P307" s="68">
        <v>22</v>
      </c>
      <c r="Q307" s="68" t="s">
        <v>156</v>
      </c>
      <c r="R307" s="103">
        <v>2019070003763</v>
      </c>
      <c r="S307" s="88">
        <v>43662</v>
      </c>
      <c r="T307" s="68">
        <v>105900</v>
      </c>
      <c r="U307" s="86" t="s">
        <v>998</v>
      </c>
      <c r="V307" s="68"/>
      <c r="W307" s="171">
        <v>44074</v>
      </c>
      <c r="X307" s="172" t="e">
        <f>+CONCATENATE(TEXT(#REF!,"yyyy"),"-",TEXT(#REF!,"mm"))</f>
        <v>#REF!</v>
      </c>
      <c r="Y307" s="173" t="str">
        <f t="shared" si="45"/>
        <v>22</v>
      </c>
      <c r="Z307" s="172" t="str">
        <f t="shared" si="46"/>
        <v>2020-07</v>
      </c>
      <c r="AA307" s="170" t="e">
        <f>+VLOOKUP(Z307,#REF!,2,FALSE)/VLOOKUP(X307,#REF!,2,FALSE)</f>
        <v>#REF!</v>
      </c>
      <c r="AB307" s="174" t="e">
        <f t="shared" si="43"/>
        <v>#REF!</v>
      </c>
      <c r="AC307" s="174" t="e">
        <f t="shared" si="44"/>
        <v>#REF!</v>
      </c>
      <c r="AD307" s="175" t="e">
        <f>+#REF!+365*Y307</f>
        <v>#REF!</v>
      </c>
      <c r="AE307" s="176" t="e">
        <f t="shared" si="47"/>
        <v>#REF!</v>
      </c>
      <c r="AF307" s="170" t="e">
        <f>+VLOOKUP(CONCATENATE(TEXT(W307,"yyyy"),"-",TEXT(W307,"mm")),#REF!,2,0)</f>
        <v>#REF!</v>
      </c>
      <c r="AG307" s="177" t="e">
        <f>+(AC307*(1+'INFLAC PROYECTADA'!$B$8)^(AE307))/((1+DEMANDADO!AF307)^(AE307))</f>
        <v>#REF!</v>
      </c>
      <c r="AH307" s="169">
        <f>(0.2*VLOOKUP(D307,'%.'!$A$1:$B$4,2,FALSE))+(0.35*VLOOKUP(E307,'%.'!$A$1:$B$4,2,FALSE))+(0.1*VLOOKUP(F307,'%.'!$A$1:$B$4,2,FALSE))+(0.35*VLOOKUP(G307,'%.'!$A$1:$B$4,2,FALSE))</f>
        <v>9.5000000000000001E-2</v>
      </c>
      <c r="AI307" s="128" t="str">
        <f t="shared" si="48"/>
        <v>REMOTA</v>
      </c>
      <c r="AJ307" s="128" t="str">
        <f t="shared" si="49"/>
        <v>No se registra</v>
      </c>
      <c r="AK307" s="178">
        <f t="shared" si="50"/>
        <v>0</v>
      </c>
    </row>
    <row r="308" spans="1:37" ht="30" customHeight="1" x14ac:dyDescent="0.25">
      <c r="A308" s="115">
        <v>307</v>
      </c>
      <c r="B308" s="83" t="s">
        <v>899</v>
      </c>
      <c r="C308" s="126" t="s">
        <v>917</v>
      </c>
      <c r="D308" s="83" t="s">
        <v>0</v>
      </c>
      <c r="E308" s="83" t="s">
        <v>48</v>
      </c>
      <c r="F308" s="83" t="s">
        <v>1</v>
      </c>
      <c r="G308" s="124" t="s">
        <v>1</v>
      </c>
      <c r="H308" s="169">
        <f t="shared" si="41"/>
        <v>0.39750000000000002</v>
      </c>
      <c r="I308" s="170" t="str">
        <f t="shared" si="42"/>
        <v>MEDIA</v>
      </c>
      <c r="J308" s="292">
        <v>50953726</v>
      </c>
      <c r="K308" s="197">
        <v>1</v>
      </c>
      <c r="L308" s="68" t="s">
        <v>138</v>
      </c>
      <c r="M308" s="188">
        <v>0</v>
      </c>
      <c r="N308" s="68" t="s">
        <v>405</v>
      </c>
      <c r="O308" s="199" t="s">
        <v>405</v>
      </c>
      <c r="P308" s="68">
        <v>12</v>
      </c>
      <c r="Q308" s="68" t="s">
        <v>156</v>
      </c>
      <c r="R308" s="103">
        <v>2019070003763</v>
      </c>
      <c r="S308" s="88">
        <v>43662</v>
      </c>
      <c r="T308" s="68">
        <v>105900</v>
      </c>
      <c r="U308" s="68" t="s">
        <v>171</v>
      </c>
      <c r="V308" s="68"/>
      <c r="W308" s="171">
        <v>44074</v>
      </c>
      <c r="X308" s="172" t="e">
        <f>+CONCATENATE(TEXT(#REF!,"yyyy"),"-",TEXT(#REF!,"mm"))</f>
        <v>#REF!</v>
      </c>
      <c r="Y308" s="173" t="str">
        <f t="shared" si="45"/>
        <v>12</v>
      </c>
      <c r="Z308" s="172" t="str">
        <f t="shared" si="46"/>
        <v>2020-07</v>
      </c>
      <c r="AA308" s="170" t="e">
        <f>+VLOOKUP(Z308,#REF!,2,FALSE)/VLOOKUP(X308,#REF!,2,FALSE)</f>
        <v>#REF!</v>
      </c>
      <c r="AB308" s="174" t="e">
        <f t="shared" si="43"/>
        <v>#REF!</v>
      </c>
      <c r="AC308" s="174" t="e">
        <f t="shared" si="44"/>
        <v>#REF!</v>
      </c>
      <c r="AD308" s="175" t="e">
        <f>+#REF!+365*Y308</f>
        <v>#REF!</v>
      </c>
      <c r="AE308" s="176" t="e">
        <f t="shared" si="47"/>
        <v>#REF!</v>
      </c>
      <c r="AF308" s="170" t="e">
        <f>+VLOOKUP(CONCATENATE(TEXT(W308,"yyyy"),"-",TEXT(W308,"mm")),#REF!,2,0)</f>
        <v>#REF!</v>
      </c>
      <c r="AG308" s="177" t="e">
        <f>+(AC308*(1+'INFLAC PROYECTADA'!$B$8)^(AE308))/((1+DEMANDADO!AF308)^(AE308))</f>
        <v>#REF!</v>
      </c>
      <c r="AH308" s="169">
        <f>(0.2*VLOOKUP(D308,'%.'!$A$1:$B$4,2,FALSE))+(0.35*VLOOKUP(E308,'%.'!$A$1:$B$4,2,FALSE))+(0.1*VLOOKUP(F308,'%.'!$A$1:$B$4,2,FALSE))+(0.35*VLOOKUP(G308,'%.'!$A$1:$B$4,2,FALSE))</f>
        <v>0.39750000000000002</v>
      </c>
      <c r="AI308" s="128" t="str">
        <f t="shared" si="48"/>
        <v>MEDIA</v>
      </c>
      <c r="AJ308" s="128" t="str">
        <f t="shared" si="49"/>
        <v>Cuentas de Orden</v>
      </c>
      <c r="AK308" s="178" t="e">
        <f t="shared" si="50"/>
        <v>#REF!</v>
      </c>
    </row>
    <row r="309" spans="1:37" ht="30" customHeight="1" x14ac:dyDescent="0.25">
      <c r="A309" s="115">
        <v>308</v>
      </c>
      <c r="B309" s="83" t="s">
        <v>918</v>
      </c>
      <c r="C309" s="126" t="s">
        <v>919</v>
      </c>
      <c r="D309" s="83" t="s">
        <v>1</v>
      </c>
      <c r="E309" s="83" t="s">
        <v>1</v>
      </c>
      <c r="F309" s="83" t="s">
        <v>48</v>
      </c>
      <c r="G309" s="124" t="s">
        <v>1</v>
      </c>
      <c r="H309" s="169">
        <f t="shared" si="41"/>
        <v>9.5000000000000001E-2</v>
      </c>
      <c r="I309" s="170" t="str">
        <f t="shared" si="42"/>
        <v>REMOTA</v>
      </c>
      <c r="J309" s="292">
        <v>660865309</v>
      </c>
      <c r="K309" s="197">
        <v>0</v>
      </c>
      <c r="L309" s="68" t="s">
        <v>138</v>
      </c>
      <c r="M309" s="188">
        <v>0</v>
      </c>
      <c r="N309" s="68" t="s">
        <v>405</v>
      </c>
      <c r="O309" s="199" t="s">
        <v>405</v>
      </c>
      <c r="P309" s="68">
        <v>12</v>
      </c>
      <c r="Q309" s="68" t="s">
        <v>156</v>
      </c>
      <c r="R309" s="103">
        <v>2019070003763</v>
      </c>
      <c r="S309" s="88">
        <v>43662</v>
      </c>
      <c r="T309" s="68">
        <v>105900</v>
      </c>
      <c r="U309" s="86" t="s">
        <v>177</v>
      </c>
      <c r="V309" s="68"/>
      <c r="W309" s="171">
        <v>44074</v>
      </c>
      <c r="X309" s="172" t="e">
        <f>+CONCATENATE(TEXT(#REF!,"yyyy"),"-",TEXT(#REF!,"mm"))</f>
        <v>#REF!</v>
      </c>
      <c r="Y309" s="173" t="str">
        <f t="shared" si="45"/>
        <v>12</v>
      </c>
      <c r="Z309" s="172" t="str">
        <f t="shared" si="46"/>
        <v>2020-07</v>
      </c>
      <c r="AA309" s="170" t="e">
        <f>+VLOOKUP(Z309,#REF!,2,FALSE)/VLOOKUP(X309,#REF!,2,FALSE)</f>
        <v>#REF!</v>
      </c>
      <c r="AB309" s="174" t="e">
        <f t="shared" si="43"/>
        <v>#REF!</v>
      </c>
      <c r="AC309" s="174" t="e">
        <f t="shared" si="44"/>
        <v>#REF!</v>
      </c>
      <c r="AD309" s="175" t="e">
        <f>+#REF!+365*Y309</f>
        <v>#REF!</v>
      </c>
      <c r="AE309" s="176" t="e">
        <f t="shared" si="47"/>
        <v>#REF!</v>
      </c>
      <c r="AF309" s="170" t="e">
        <f>+VLOOKUP(CONCATENATE(TEXT(W309,"yyyy"),"-",TEXT(W309,"mm")),#REF!,2,0)</f>
        <v>#REF!</v>
      </c>
      <c r="AG309" s="177" t="e">
        <f>+(AC309*(1+'INFLAC PROYECTADA'!$B$8)^(AE309))/((1+DEMANDADO!AF309)^(AE309))</f>
        <v>#REF!</v>
      </c>
      <c r="AH309" s="169">
        <f>(0.2*VLOOKUP(D309,'%.'!$A$1:$B$4,2,FALSE))+(0.35*VLOOKUP(E309,'%.'!$A$1:$B$4,2,FALSE))+(0.1*VLOOKUP(F309,'%.'!$A$1:$B$4,2,FALSE))+(0.35*VLOOKUP(G309,'%.'!$A$1:$B$4,2,FALSE))</f>
        <v>9.5000000000000001E-2</v>
      </c>
      <c r="AI309" s="128" t="str">
        <f t="shared" si="48"/>
        <v>REMOTA</v>
      </c>
      <c r="AJ309" s="128" t="str">
        <f t="shared" si="49"/>
        <v>No se registra</v>
      </c>
      <c r="AK309" s="178">
        <f t="shared" si="50"/>
        <v>0</v>
      </c>
    </row>
    <row r="310" spans="1:37" ht="30" customHeight="1" x14ac:dyDescent="0.25">
      <c r="A310" s="115">
        <v>309</v>
      </c>
      <c r="B310" s="83" t="s">
        <v>918</v>
      </c>
      <c r="C310" s="126" t="s">
        <v>920</v>
      </c>
      <c r="D310" s="83" t="s">
        <v>1</v>
      </c>
      <c r="E310" s="83" t="s">
        <v>1</v>
      </c>
      <c r="F310" s="83" t="s">
        <v>48</v>
      </c>
      <c r="G310" s="124" t="s">
        <v>1</v>
      </c>
      <c r="H310" s="169">
        <f t="shared" si="41"/>
        <v>9.5000000000000001E-2</v>
      </c>
      <c r="I310" s="170" t="str">
        <f t="shared" si="42"/>
        <v>REMOTA</v>
      </c>
      <c r="J310" s="292">
        <v>546273252</v>
      </c>
      <c r="K310" s="197">
        <v>0</v>
      </c>
      <c r="L310" s="68" t="s">
        <v>139</v>
      </c>
      <c r="M310" s="188">
        <v>0</v>
      </c>
      <c r="N310" s="68" t="s">
        <v>405</v>
      </c>
      <c r="O310" s="199" t="s">
        <v>405</v>
      </c>
      <c r="P310" s="68">
        <v>8</v>
      </c>
      <c r="Q310" s="68" t="s">
        <v>156</v>
      </c>
      <c r="R310" s="103">
        <v>2019070003763</v>
      </c>
      <c r="S310" s="88">
        <v>43662</v>
      </c>
      <c r="T310" s="68">
        <v>105900</v>
      </c>
      <c r="U310" s="86" t="s">
        <v>177</v>
      </c>
      <c r="V310" s="68"/>
      <c r="W310" s="171">
        <v>44074</v>
      </c>
      <c r="X310" s="172" t="e">
        <f>+CONCATENATE(TEXT(#REF!,"yyyy"),"-",TEXT(#REF!,"mm"))</f>
        <v>#REF!</v>
      </c>
      <c r="Y310" s="173" t="str">
        <f t="shared" si="45"/>
        <v>8</v>
      </c>
      <c r="Z310" s="172" t="str">
        <f t="shared" si="46"/>
        <v>2020-07</v>
      </c>
      <c r="AA310" s="170" t="e">
        <f>+VLOOKUP(Z310,#REF!,2,FALSE)/VLOOKUP(X310,#REF!,2,FALSE)</f>
        <v>#REF!</v>
      </c>
      <c r="AB310" s="174" t="e">
        <f t="shared" si="43"/>
        <v>#REF!</v>
      </c>
      <c r="AC310" s="174" t="e">
        <f t="shared" si="44"/>
        <v>#REF!</v>
      </c>
      <c r="AD310" s="175" t="e">
        <f>+#REF!+365*Y310</f>
        <v>#REF!</v>
      </c>
      <c r="AE310" s="176" t="e">
        <f t="shared" si="47"/>
        <v>#REF!</v>
      </c>
      <c r="AF310" s="170" t="e">
        <f>+VLOOKUP(CONCATENATE(TEXT(W310,"yyyy"),"-",TEXT(W310,"mm")),#REF!,2,0)</f>
        <v>#REF!</v>
      </c>
      <c r="AG310" s="177" t="e">
        <f>+(AC310*(1+'INFLAC PROYECTADA'!$B$8)^(AE310))/((1+DEMANDADO!AF310)^(AE310))</f>
        <v>#REF!</v>
      </c>
      <c r="AH310" s="169">
        <f>(0.2*VLOOKUP(D310,'%.'!$A$1:$B$4,2,FALSE))+(0.35*VLOOKUP(E310,'%.'!$A$1:$B$4,2,FALSE))+(0.1*VLOOKUP(F310,'%.'!$A$1:$B$4,2,FALSE))+(0.35*VLOOKUP(G310,'%.'!$A$1:$B$4,2,FALSE))</f>
        <v>9.5000000000000001E-2</v>
      </c>
      <c r="AI310" s="128" t="str">
        <f t="shared" si="48"/>
        <v>REMOTA</v>
      </c>
      <c r="AJ310" s="128" t="str">
        <f t="shared" si="49"/>
        <v>No se registra</v>
      </c>
      <c r="AK310" s="178">
        <f t="shared" si="50"/>
        <v>0</v>
      </c>
    </row>
    <row r="311" spans="1:37" ht="30" customHeight="1" x14ac:dyDescent="0.25">
      <c r="A311" s="115">
        <v>310</v>
      </c>
      <c r="B311" s="83" t="s">
        <v>921</v>
      </c>
      <c r="C311" s="126" t="s">
        <v>922</v>
      </c>
      <c r="D311" s="83" t="s">
        <v>1</v>
      </c>
      <c r="E311" s="83" t="s">
        <v>1</v>
      </c>
      <c r="F311" s="83" t="s">
        <v>1</v>
      </c>
      <c r="G311" s="124" t="s">
        <v>1</v>
      </c>
      <c r="H311" s="169">
        <f t="shared" si="41"/>
        <v>0.05</v>
      </c>
      <c r="I311" s="170" t="str">
        <f t="shared" si="42"/>
        <v>REMOTA</v>
      </c>
      <c r="J311" s="292">
        <v>808558511</v>
      </c>
      <c r="K311" s="197">
        <v>0</v>
      </c>
      <c r="L311" s="68" t="s">
        <v>138</v>
      </c>
      <c r="M311" s="188">
        <v>0</v>
      </c>
      <c r="N311" s="68" t="s">
        <v>405</v>
      </c>
      <c r="O311" s="199" t="s">
        <v>405</v>
      </c>
      <c r="P311" s="68">
        <v>12</v>
      </c>
      <c r="Q311" s="68" t="s">
        <v>156</v>
      </c>
      <c r="R311" s="103">
        <v>2019070003763</v>
      </c>
      <c r="S311" s="88">
        <v>43662</v>
      </c>
      <c r="T311" s="68">
        <v>105900</v>
      </c>
      <c r="U311" s="86" t="s">
        <v>177</v>
      </c>
      <c r="V311" s="68"/>
      <c r="W311" s="171">
        <v>44074</v>
      </c>
      <c r="X311" s="172" t="e">
        <f>+CONCATENATE(TEXT(#REF!,"yyyy"),"-",TEXT(#REF!,"mm"))</f>
        <v>#REF!</v>
      </c>
      <c r="Y311" s="173" t="str">
        <f t="shared" si="45"/>
        <v>12</v>
      </c>
      <c r="Z311" s="172" t="str">
        <f t="shared" si="46"/>
        <v>2020-07</v>
      </c>
      <c r="AA311" s="170" t="e">
        <f>+VLOOKUP(Z311,#REF!,2,FALSE)/VLOOKUP(X311,#REF!,2,FALSE)</f>
        <v>#REF!</v>
      </c>
      <c r="AB311" s="174" t="e">
        <f t="shared" si="43"/>
        <v>#REF!</v>
      </c>
      <c r="AC311" s="174" t="e">
        <f t="shared" si="44"/>
        <v>#REF!</v>
      </c>
      <c r="AD311" s="175" t="e">
        <f>+#REF!+365*Y311</f>
        <v>#REF!</v>
      </c>
      <c r="AE311" s="176" t="e">
        <f t="shared" si="47"/>
        <v>#REF!</v>
      </c>
      <c r="AF311" s="170" t="e">
        <f>+VLOOKUP(CONCATENATE(TEXT(W311,"yyyy"),"-",TEXT(W311,"mm")),#REF!,2,0)</f>
        <v>#REF!</v>
      </c>
      <c r="AG311" s="177" t="e">
        <f>+(AC311*(1+'INFLAC PROYECTADA'!$B$8)^(AE311))/((1+DEMANDADO!AF311)^(AE311))</f>
        <v>#REF!</v>
      </c>
      <c r="AH311" s="169">
        <f>(0.2*VLOOKUP(D311,'%.'!$A$1:$B$4,2,FALSE))+(0.35*VLOOKUP(E311,'%.'!$A$1:$B$4,2,FALSE))+(0.1*VLOOKUP(F311,'%.'!$A$1:$B$4,2,FALSE))+(0.35*VLOOKUP(G311,'%.'!$A$1:$B$4,2,FALSE))</f>
        <v>0.05</v>
      </c>
      <c r="AI311" s="128" t="str">
        <f t="shared" si="48"/>
        <v>REMOTA</v>
      </c>
      <c r="AJ311" s="128" t="str">
        <f t="shared" si="49"/>
        <v>No se registra</v>
      </c>
      <c r="AK311" s="178">
        <f t="shared" si="50"/>
        <v>0</v>
      </c>
    </row>
    <row r="312" spans="1:37" ht="30" customHeight="1" x14ac:dyDescent="0.25">
      <c r="A312" s="115">
        <v>311</v>
      </c>
      <c r="B312" s="83" t="s">
        <v>923</v>
      </c>
      <c r="C312" s="126" t="s">
        <v>924</v>
      </c>
      <c r="D312" s="83" t="s">
        <v>1</v>
      </c>
      <c r="E312" s="83" t="s">
        <v>1</v>
      </c>
      <c r="F312" s="83" t="s">
        <v>48</v>
      </c>
      <c r="G312" s="124" t="s">
        <v>1</v>
      </c>
      <c r="H312" s="169">
        <f t="shared" si="41"/>
        <v>9.5000000000000001E-2</v>
      </c>
      <c r="I312" s="170" t="str">
        <f t="shared" si="42"/>
        <v>REMOTA</v>
      </c>
      <c r="J312" s="292">
        <v>125000000</v>
      </c>
      <c r="K312" s="197">
        <v>0</v>
      </c>
      <c r="L312" s="68" t="s">
        <v>138</v>
      </c>
      <c r="M312" s="188">
        <v>0</v>
      </c>
      <c r="N312" s="68" t="s">
        <v>405</v>
      </c>
      <c r="O312" s="199" t="s">
        <v>405</v>
      </c>
      <c r="P312" s="68">
        <v>12</v>
      </c>
      <c r="Q312" s="68" t="s">
        <v>156</v>
      </c>
      <c r="R312" s="103">
        <v>2019070003763</v>
      </c>
      <c r="S312" s="88">
        <v>43662</v>
      </c>
      <c r="T312" s="68">
        <v>105900</v>
      </c>
      <c r="U312" s="68" t="s">
        <v>171</v>
      </c>
      <c r="V312" s="68"/>
      <c r="W312" s="171">
        <v>44074</v>
      </c>
      <c r="X312" s="172" t="e">
        <f>+CONCATENATE(TEXT(#REF!,"yyyy"),"-",TEXT(#REF!,"mm"))</f>
        <v>#REF!</v>
      </c>
      <c r="Y312" s="173" t="str">
        <f t="shared" si="45"/>
        <v>12</v>
      </c>
      <c r="Z312" s="172" t="str">
        <f t="shared" si="46"/>
        <v>2020-07</v>
      </c>
      <c r="AA312" s="170" t="e">
        <f>+VLOOKUP(Z312,#REF!,2,FALSE)/VLOOKUP(X312,#REF!,2,FALSE)</f>
        <v>#REF!</v>
      </c>
      <c r="AB312" s="174" t="e">
        <f t="shared" si="43"/>
        <v>#REF!</v>
      </c>
      <c r="AC312" s="174" t="e">
        <f t="shared" si="44"/>
        <v>#REF!</v>
      </c>
      <c r="AD312" s="175" t="e">
        <f>+#REF!+365*Y312</f>
        <v>#REF!</v>
      </c>
      <c r="AE312" s="176" t="e">
        <f t="shared" si="47"/>
        <v>#REF!</v>
      </c>
      <c r="AF312" s="170" t="e">
        <f>+VLOOKUP(CONCATENATE(TEXT(W312,"yyyy"),"-",TEXT(W312,"mm")),#REF!,2,0)</f>
        <v>#REF!</v>
      </c>
      <c r="AG312" s="177" t="e">
        <f>+(AC312*(1+'INFLAC PROYECTADA'!$B$8)^(AE312))/((1+DEMANDADO!AF312)^(AE312))</f>
        <v>#REF!</v>
      </c>
      <c r="AH312" s="169">
        <f>(0.2*VLOOKUP(D312,'%.'!$A$1:$B$4,2,FALSE))+(0.35*VLOOKUP(E312,'%.'!$A$1:$B$4,2,FALSE))+(0.1*VLOOKUP(F312,'%.'!$A$1:$B$4,2,FALSE))+(0.35*VLOOKUP(G312,'%.'!$A$1:$B$4,2,FALSE))</f>
        <v>9.5000000000000001E-2</v>
      </c>
      <c r="AI312" s="128" t="str">
        <f t="shared" si="48"/>
        <v>REMOTA</v>
      </c>
      <c r="AJ312" s="128" t="str">
        <f t="shared" si="49"/>
        <v>No se registra</v>
      </c>
      <c r="AK312" s="178">
        <f t="shared" si="50"/>
        <v>0</v>
      </c>
    </row>
    <row r="313" spans="1:37" ht="30" customHeight="1" x14ac:dyDescent="0.25">
      <c r="A313" s="115">
        <v>312</v>
      </c>
      <c r="B313" s="83" t="s">
        <v>925</v>
      </c>
      <c r="C313" s="126" t="s">
        <v>926</v>
      </c>
      <c r="D313" s="83" t="s">
        <v>1</v>
      </c>
      <c r="E313" s="83" t="s">
        <v>1</v>
      </c>
      <c r="F313" s="83" t="s">
        <v>48</v>
      </c>
      <c r="G313" s="124" t="s">
        <v>1</v>
      </c>
      <c r="H313" s="169">
        <f t="shared" si="41"/>
        <v>9.5000000000000001E-2</v>
      </c>
      <c r="I313" s="170" t="str">
        <f t="shared" si="42"/>
        <v>REMOTA</v>
      </c>
      <c r="J313" s="292">
        <v>82417000</v>
      </c>
      <c r="K313" s="197">
        <v>0</v>
      </c>
      <c r="L313" s="68" t="s">
        <v>132</v>
      </c>
      <c r="M313" s="188">
        <v>0</v>
      </c>
      <c r="N313" s="68" t="s">
        <v>405</v>
      </c>
      <c r="O313" s="199" t="s">
        <v>405</v>
      </c>
      <c r="P313" s="68">
        <v>12</v>
      </c>
      <c r="Q313" s="68" t="s">
        <v>156</v>
      </c>
      <c r="R313" s="103">
        <v>2019070003763</v>
      </c>
      <c r="S313" s="88">
        <v>43662</v>
      </c>
      <c r="T313" s="68">
        <v>105900</v>
      </c>
      <c r="U313" s="68" t="s">
        <v>997</v>
      </c>
      <c r="V313" s="68"/>
      <c r="W313" s="171">
        <v>44074</v>
      </c>
      <c r="X313" s="172" t="e">
        <f>+CONCATENATE(TEXT(#REF!,"yyyy"),"-",TEXT(#REF!,"mm"))</f>
        <v>#REF!</v>
      </c>
      <c r="Y313" s="173" t="str">
        <f t="shared" si="45"/>
        <v>12</v>
      </c>
      <c r="Z313" s="172" t="str">
        <f t="shared" si="46"/>
        <v>2020-07</v>
      </c>
      <c r="AA313" s="170" t="e">
        <f>+VLOOKUP(Z313,#REF!,2,FALSE)/VLOOKUP(X313,#REF!,2,FALSE)</f>
        <v>#REF!</v>
      </c>
      <c r="AB313" s="174" t="e">
        <f t="shared" si="43"/>
        <v>#REF!</v>
      </c>
      <c r="AC313" s="174" t="e">
        <f t="shared" si="44"/>
        <v>#REF!</v>
      </c>
      <c r="AD313" s="175" t="e">
        <f>+#REF!+365*Y313</f>
        <v>#REF!</v>
      </c>
      <c r="AE313" s="176" t="e">
        <f t="shared" si="47"/>
        <v>#REF!</v>
      </c>
      <c r="AF313" s="170" t="e">
        <f>+VLOOKUP(CONCATENATE(TEXT(W313,"yyyy"),"-",TEXT(W313,"mm")),#REF!,2,0)</f>
        <v>#REF!</v>
      </c>
      <c r="AG313" s="177" t="e">
        <f>+(AC313*(1+'INFLAC PROYECTADA'!$B$8)^(AE313))/((1+DEMANDADO!AF313)^(AE313))</f>
        <v>#REF!</v>
      </c>
      <c r="AH313" s="169">
        <f>(0.2*VLOOKUP(D313,'%.'!$A$1:$B$4,2,FALSE))+(0.35*VLOOKUP(E313,'%.'!$A$1:$B$4,2,FALSE))+(0.1*VLOOKUP(F313,'%.'!$A$1:$B$4,2,FALSE))+(0.35*VLOOKUP(G313,'%.'!$A$1:$B$4,2,FALSE))</f>
        <v>9.5000000000000001E-2</v>
      </c>
      <c r="AI313" s="128" t="str">
        <f t="shared" si="48"/>
        <v>REMOTA</v>
      </c>
      <c r="AJ313" s="128" t="str">
        <f t="shared" si="49"/>
        <v>No se registra</v>
      </c>
      <c r="AK313" s="178">
        <f t="shared" si="50"/>
        <v>0</v>
      </c>
    </row>
    <row r="314" spans="1:37" ht="30" customHeight="1" x14ac:dyDescent="0.25">
      <c r="A314" s="115">
        <v>313</v>
      </c>
      <c r="B314" s="83" t="s">
        <v>925</v>
      </c>
      <c r="C314" s="126" t="s">
        <v>927</v>
      </c>
      <c r="D314" s="83" t="s">
        <v>1</v>
      </c>
      <c r="E314" s="83" t="s">
        <v>1</v>
      </c>
      <c r="F314" s="83" t="s">
        <v>48</v>
      </c>
      <c r="G314" s="124" t="s">
        <v>1</v>
      </c>
      <c r="H314" s="169">
        <f t="shared" si="41"/>
        <v>9.5000000000000001E-2</v>
      </c>
      <c r="I314" s="170" t="str">
        <f t="shared" si="42"/>
        <v>REMOTA</v>
      </c>
      <c r="J314" s="292">
        <v>284020280</v>
      </c>
      <c r="K314" s="197">
        <v>0</v>
      </c>
      <c r="L314" s="68" t="s">
        <v>138</v>
      </c>
      <c r="M314" s="188">
        <v>0</v>
      </c>
      <c r="N314" s="68" t="s">
        <v>405</v>
      </c>
      <c r="O314" s="199" t="s">
        <v>405</v>
      </c>
      <c r="P314" s="68">
        <v>12</v>
      </c>
      <c r="Q314" s="68" t="s">
        <v>156</v>
      </c>
      <c r="R314" s="103">
        <v>2019070003763</v>
      </c>
      <c r="S314" s="88">
        <v>43662</v>
      </c>
      <c r="T314" s="68">
        <v>105900</v>
      </c>
      <c r="U314" s="68" t="s">
        <v>21</v>
      </c>
      <c r="V314" s="68"/>
      <c r="W314" s="171">
        <v>44074</v>
      </c>
      <c r="X314" s="172" t="e">
        <f>+CONCATENATE(TEXT(#REF!,"yyyy"),"-",TEXT(#REF!,"mm"))</f>
        <v>#REF!</v>
      </c>
      <c r="Y314" s="173" t="str">
        <f t="shared" si="45"/>
        <v>12</v>
      </c>
      <c r="Z314" s="172" t="str">
        <f t="shared" si="46"/>
        <v>2020-07</v>
      </c>
      <c r="AA314" s="170" t="e">
        <f>+VLOOKUP(Z314,#REF!,2,FALSE)/VLOOKUP(X314,#REF!,2,FALSE)</f>
        <v>#REF!</v>
      </c>
      <c r="AB314" s="174" t="e">
        <f t="shared" si="43"/>
        <v>#REF!</v>
      </c>
      <c r="AC314" s="174" t="e">
        <f t="shared" si="44"/>
        <v>#REF!</v>
      </c>
      <c r="AD314" s="175" t="e">
        <f>+#REF!+365*Y314</f>
        <v>#REF!</v>
      </c>
      <c r="AE314" s="176" t="e">
        <f t="shared" si="47"/>
        <v>#REF!</v>
      </c>
      <c r="AF314" s="170" t="e">
        <f>+VLOOKUP(CONCATENATE(TEXT(W314,"yyyy"),"-",TEXT(W314,"mm")),#REF!,2,0)</f>
        <v>#REF!</v>
      </c>
      <c r="AG314" s="177" t="e">
        <f>+(AC314*(1+'INFLAC PROYECTADA'!$B$8)^(AE314))/((1+DEMANDADO!AF314)^(AE314))</f>
        <v>#REF!</v>
      </c>
      <c r="AH314" s="169">
        <f>(0.2*VLOOKUP(D314,'%.'!$A$1:$B$4,2,FALSE))+(0.35*VLOOKUP(E314,'%.'!$A$1:$B$4,2,FALSE))+(0.1*VLOOKUP(F314,'%.'!$A$1:$B$4,2,FALSE))+(0.35*VLOOKUP(G314,'%.'!$A$1:$B$4,2,FALSE))</f>
        <v>9.5000000000000001E-2</v>
      </c>
      <c r="AI314" s="128" t="str">
        <f t="shared" si="48"/>
        <v>REMOTA</v>
      </c>
      <c r="AJ314" s="128" t="str">
        <f t="shared" si="49"/>
        <v>No se registra</v>
      </c>
      <c r="AK314" s="178">
        <f t="shared" si="50"/>
        <v>0</v>
      </c>
    </row>
    <row r="315" spans="1:37" ht="30" customHeight="1" x14ac:dyDescent="0.25">
      <c r="A315" s="115">
        <v>314</v>
      </c>
      <c r="B315" s="83" t="s">
        <v>928</v>
      </c>
      <c r="C315" s="126" t="s">
        <v>929</v>
      </c>
      <c r="D315" s="83" t="s">
        <v>1</v>
      </c>
      <c r="E315" s="83" t="s">
        <v>1</v>
      </c>
      <c r="F315" s="83" t="s">
        <v>48</v>
      </c>
      <c r="G315" s="124" t="s">
        <v>1</v>
      </c>
      <c r="H315" s="169">
        <f t="shared" si="41"/>
        <v>9.5000000000000001E-2</v>
      </c>
      <c r="I315" s="170" t="str">
        <f t="shared" si="42"/>
        <v>REMOTA</v>
      </c>
      <c r="J315" s="292">
        <v>57466447</v>
      </c>
      <c r="K315" s="197">
        <v>0</v>
      </c>
      <c r="L315" s="68" t="s">
        <v>138</v>
      </c>
      <c r="M315" s="188">
        <v>0</v>
      </c>
      <c r="N315" s="68" t="s">
        <v>405</v>
      </c>
      <c r="O315" s="199" t="s">
        <v>405</v>
      </c>
      <c r="P315" s="68">
        <v>12</v>
      </c>
      <c r="Q315" s="68" t="s">
        <v>156</v>
      </c>
      <c r="R315" s="103">
        <v>2019070003763</v>
      </c>
      <c r="S315" s="88">
        <v>43662</v>
      </c>
      <c r="T315" s="68">
        <v>105900</v>
      </c>
      <c r="U315" s="68" t="s">
        <v>997</v>
      </c>
      <c r="V315" s="68"/>
      <c r="W315" s="171">
        <v>44074</v>
      </c>
      <c r="X315" s="172" t="e">
        <f>+CONCATENATE(TEXT(#REF!,"yyyy"),"-",TEXT(#REF!,"mm"))</f>
        <v>#REF!</v>
      </c>
      <c r="Y315" s="173" t="str">
        <f t="shared" si="45"/>
        <v>12</v>
      </c>
      <c r="Z315" s="172" t="str">
        <f t="shared" si="46"/>
        <v>2020-07</v>
      </c>
      <c r="AA315" s="170" t="e">
        <f>+VLOOKUP(Z315,#REF!,2,FALSE)/VLOOKUP(X315,#REF!,2,FALSE)</f>
        <v>#REF!</v>
      </c>
      <c r="AB315" s="174" t="e">
        <f t="shared" si="43"/>
        <v>#REF!</v>
      </c>
      <c r="AC315" s="174" t="e">
        <f t="shared" si="44"/>
        <v>#REF!</v>
      </c>
      <c r="AD315" s="175" t="e">
        <f>+#REF!+365*Y315</f>
        <v>#REF!</v>
      </c>
      <c r="AE315" s="176" t="e">
        <f t="shared" si="47"/>
        <v>#REF!</v>
      </c>
      <c r="AF315" s="170" t="e">
        <f>+VLOOKUP(CONCATENATE(TEXT(W315,"yyyy"),"-",TEXT(W315,"mm")),#REF!,2,0)</f>
        <v>#REF!</v>
      </c>
      <c r="AG315" s="177" t="e">
        <f>+(AC315*(1+'INFLAC PROYECTADA'!$B$8)^(AE315))/((1+DEMANDADO!AF315)^(AE315))</f>
        <v>#REF!</v>
      </c>
      <c r="AH315" s="169">
        <f>(0.2*VLOOKUP(D315,'%.'!$A$1:$B$4,2,FALSE))+(0.35*VLOOKUP(E315,'%.'!$A$1:$B$4,2,FALSE))+(0.1*VLOOKUP(F315,'%.'!$A$1:$B$4,2,FALSE))+(0.35*VLOOKUP(G315,'%.'!$A$1:$B$4,2,FALSE))</f>
        <v>9.5000000000000001E-2</v>
      </c>
      <c r="AI315" s="128" t="str">
        <f t="shared" si="48"/>
        <v>REMOTA</v>
      </c>
      <c r="AJ315" s="128" t="str">
        <f t="shared" si="49"/>
        <v>No se registra</v>
      </c>
      <c r="AK315" s="178">
        <f t="shared" si="50"/>
        <v>0</v>
      </c>
    </row>
    <row r="316" spans="1:37" ht="30" customHeight="1" x14ac:dyDescent="0.25">
      <c r="A316" s="115">
        <v>315</v>
      </c>
      <c r="B316" s="83" t="s">
        <v>899</v>
      </c>
      <c r="C316" s="126" t="s">
        <v>930</v>
      </c>
      <c r="D316" s="83" t="s">
        <v>48</v>
      </c>
      <c r="E316" s="83" t="s">
        <v>48</v>
      </c>
      <c r="F316" s="83" t="s">
        <v>48</v>
      </c>
      <c r="G316" s="124" t="s">
        <v>48</v>
      </c>
      <c r="H316" s="169">
        <f t="shared" si="41"/>
        <v>0.5</v>
      </c>
      <c r="I316" s="170" t="str">
        <f t="shared" si="42"/>
        <v>MEDIA</v>
      </c>
      <c r="J316" s="292">
        <v>268669630</v>
      </c>
      <c r="K316" s="197">
        <v>0</v>
      </c>
      <c r="L316" s="68" t="s">
        <v>132</v>
      </c>
      <c r="M316" s="188">
        <v>0</v>
      </c>
      <c r="N316" s="68" t="s">
        <v>405</v>
      </c>
      <c r="O316" s="199" t="s">
        <v>405</v>
      </c>
      <c r="P316" s="68">
        <v>12</v>
      </c>
      <c r="Q316" s="68" t="s">
        <v>156</v>
      </c>
      <c r="R316" s="103">
        <v>2019070003763</v>
      </c>
      <c r="S316" s="88">
        <v>43662</v>
      </c>
      <c r="T316" s="68">
        <v>105900</v>
      </c>
      <c r="U316" s="68" t="s">
        <v>21</v>
      </c>
      <c r="V316" s="68"/>
      <c r="W316" s="171">
        <v>44074</v>
      </c>
      <c r="X316" s="172" t="e">
        <f>+CONCATENATE(TEXT(#REF!,"yyyy"),"-",TEXT(#REF!,"mm"))</f>
        <v>#REF!</v>
      </c>
      <c r="Y316" s="173" t="str">
        <f t="shared" si="45"/>
        <v>12</v>
      </c>
      <c r="Z316" s="172" t="str">
        <f t="shared" si="46"/>
        <v>2020-07</v>
      </c>
      <c r="AA316" s="170" t="e">
        <f>+VLOOKUP(Z316,#REF!,2,FALSE)/VLOOKUP(X316,#REF!,2,FALSE)</f>
        <v>#REF!</v>
      </c>
      <c r="AB316" s="174" t="e">
        <f t="shared" si="43"/>
        <v>#REF!</v>
      </c>
      <c r="AC316" s="174" t="e">
        <f t="shared" si="44"/>
        <v>#REF!</v>
      </c>
      <c r="AD316" s="175" t="e">
        <f>+#REF!+365*Y316</f>
        <v>#REF!</v>
      </c>
      <c r="AE316" s="176" t="e">
        <f t="shared" si="47"/>
        <v>#REF!</v>
      </c>
      <c r="AF316" s="170" t="e">
        <f>+VLOOKUP(CONCATENATE(TEXT(W316,"yyyy"),"-",TEXT(W316,"mm")),#REF!,2,0)</f>
        <v>#REF!</v>
      </c>
      <c r="AG316" s="177" t="e">
        <f>+(AC316*(1+'INFLAC PROYECTADA'!$B$8)^(AE316))/((1+DEMANDADO!AF316)^(AE316))</f>
        <v>#REF!</v>
      </c>
      <c r="AH316" s="169">
        <f>(0.2*VLOOKUP(D316,'%.'!$A$1:$B$4,2,FALSE))+(0.35*VLOOKUP(E316,'%.'!$A$1:$B$4,2,FALSE))+(0.1*VLOOKUP(F316,'%.'!$A$1:$B$4,2,FALSE))+(0.35*VLOOKUP(G316,'%.'!$A$1:$B$4,2,FALSE))</f>
        <v>0.5</v>
      </c>
      <c r="AI316" s="128" t="str">
        <f t="shared" si="48"/>
        <v>MEDIA</v>
      </c>
      <c r="AJ316" s="128" t="str">
        <f t="shared" si="49"/>
        <v>Cuentas de Orden</v>
      </c>
      <c r="AK316" s="178" t="e">
        <f t="shared" si="50"/>
        <v>#REF!</v>
      </c>
    </row>
    <row r="317" spans="1:37" ht="30" customHeight="1" x14ac:dyDescent="0.25">
      <c r="A317" s="115">
        <v>316</v>
      </c>
      <c r="B317" s="83" t="s">
        <v>923</v>
      </c>
      <c r="C317" s="126" t="s">
        <v>931</v>
      </c>
      <c r="D317" s="83" t="s">
        <v>1</v>
      </c>
      <c r="E317" s="83" t="s">
        <v>1</v>
      </c>
      <c r="F317" s="83" t="s">
        <v>48</v>
      </c>
      <c r="G317" s="124" t="s">
        <v>1</v>
      </c>
      <c r="H317" s="169">
        <f t="shared" si="41"/>
        <v>9.5000000000000001E-2</v>
      </c>
      <c r="I317" s="170" t="str">
        <f t="shared" si="42"/>
        <v>REMOTA</v>
      </c>
      <c r="J317" s="292">
        <v>802117050</v>
      </c>
      <c r="K317" s="197">
        <v>0</v>
      </c>
      <c r="L317" s="68" t="s">
        <v>132</v>
      </c>
      <c r="M317" s="188">
        <v>0</v>
      </c>
      <c r="N317" s="68" t="s">
        <v>405</v>
      </c>
      <c r="O317" s="199" t="s">
        <v>405</v>
      </c>
      <c r="P317" s="68">
        <v>12</v>
      </c>
      <c r="Q317" s="68" t="s">
        <v>156</v>
      </c>
      <c r="R317" s="103">
        <v>2019070003763</v>
      </c>
      <c r="S317" s="88">
        <v>43662</v>
      </c>
      <c r="T317" s="68">
        <v>105900</v>
      </c>
      <c r="U317" s="86" t="s">
        <v>184</v>
      </c>
      <c r="V317" s="68"/>
      <c r="W317" s="171">
        <v>44074</v>
      </c>
      <c r="X317" s="172" t="e">
        <f>+CONCATENATE(TEXT(#REF!,"yyyy"),"-",TEXT(#REF!,"mm"))</f>
        <v>#REF!</v>
      </c>
      <c r="Y317" s="173" t="str">
        <f t="shared" si="45"/>
        <v>12</v>
      </c>
      <c r="Z317" s="172" t="str">
        <f t="shared" si="46"/>
        <v>2020-07</v>
      </c>
      <c r="AA317" s="170" t="e">
        <f>+VLOOKUP(Z317,#REF!,2,FALSE)/VLOOKUP(X317,#REF!,2,FALSE)</f>
        <v>#REF!</v>
      </c>
      <c r="AB317" s="174" t="e">
        <f t="shared" si="43"/>
        <v>#REF!</v>
      </c>
      <c r="AC317" s="174" t="e">
        <f t="shared" si="44"/>
        <v>#REF!</v>
      </c>
      <c r="AD317" s="175" t="e">
        <f>+#REF!+365*Y317</f>
        <v>#REF!</v>
      </c>
      <c r="AE317" s="176" t="e">
        <f t="shared" si="47"/>
        <v>#REF!</v>
      </c>
      <c r="AF317" s="170" t="e">
        <f>+VLOOKUP(CONCATENATE(TEXT(W317,"yyyy"),"-",TEXT(W317,"mm")),#REF!,2,0)</f>
        <v>#REF!</v>
      </c>
      <c r="AG317" s="177" t="e">
        <f>+(AC317*(1+'INFLAC PROYECTADA'!$B$8)^(AE317))/((1+DEMANDADO!AF317)^(AE317))</f>
        <v>#REF!</v>
      </c>
      <c r="AH317" s="169">
        <f>(0.2*VLOOKUP(D317,'%.'!$A$1:$B$4,2,FALSE))+(0.35*VLOOKUP(E317,'%.'!$A$1:$B$4,2,FALSE))+(0.1*VLOOKUP(F317,'%.'!$A$1:$B$4,2,FALSE))+(0.35*VLOOKUP(G317,'%.'!$A$1:$B$4,2,FALSE))</f>
        <v>9.5000000000000001E-2</v>
      </c>
      <c r="AI317" s="128" t="str">
        <f t="shared" si="48"/>
        <v>REMOTA</v>
      </c>
      <c r="AJ317" s="128" t="str">
        <f t="shared" si="49"/>
        <v>No se registra</v>
      </c>
      <c r="AK317" s="178">
        <f t="shared" si="50"/>
        <v>0</v>
      </c>
    </row>
    <row r="318" spans="1:37" ht="30" customHeight="1" x14ac:dyDescent="0.25">
      <c r="A318" s="115">
        <v>317</v>
      </c>
      <c r="B318" s="83" t="s">
        <v>932</v>
      </c>
      <c r="C318" s="126" t="s">
        <v>933</v>
      </c>
      <c r="D318" s="83" t="s">
        <v>0</v>
      </c>
      <c r="E318" s="83" t="s">
        <v>0</v>
      </c>
      <c r="F318" s="83" t="s">
        <v>48</v>
      </c>
      <c r="G318" s="124" t="s">
        <v>0</v>
      </c>
      <c r="H318" s="169">
        <f t="shared" si="41"/>
        <v>0.95000000000000007</v>
      </c>
      <c r="I318" s="170" t="str">
        <f t="shared" si="42"/>
        <v>ALTA</v>
      </c>
      <c r="J318" s="292">
        <v>10338850</v>
      </c>
      <c r="K318" s="197">
        <v>1</v>
      </c>
      <c r="L318" s="68" t="s">
        <v>138</v>
      </c>
      <c r="M318" s="188">
        <v>0</v>
      </c>
      <c r="N318" s="68" t="s">
        <v>405</v>
      </c>
      <c r="O318" s="199" t="s">
        <v>405</v>
      </c>
      <c r="P318" s="68">
        <v>12</v>
      </c>
      <c r="Q318" s="68" t="s">
        <v>156</v>
      </c>
      <c r="R318" s="103">
        <v>2019070003763</v>
      </c>
      <c r="S318" s="88">
        <v>43662</v>
      </c>
      <c r="T318" s="68">
        <v>105900</v>
      </c>
      <c r="U318" s="68" t="s">
        <v>997</v>
      </c>
      <c r="V318" s="68"/>
      <c r="W318" s="171">
        <v>44074</v>
      </c>
      <c r="X318" s="172" t="e">
        <f>+CONCATENATE(TEXT(#REF!,"yyyy"),"-",TEXT(#REF!,"mm"))</f>
        <v>#REF!</v>
      </c>
      <c r="Y318" s="173" t="str">
        <f t="shared" si="45"/>
        <v>12</v>
      </c>
      <c r="Z318" s="172" t="str">
        <f t="shared" si="46"/>
        <v>2020-07</v>
      </c>
      <c r="AA318" s="170" t="e">
        <f>+VLOOKUP(Z318,#REF!,2,FALSE)/VLOOKUP(X318,#REF!,2,FALSE)</f>
        <v>#REF!</v>
      </c>
      <c r="AB318" s="174" t="e">
        <f t="shared" si="43"/>
        <v>#REF!</v>
      </c>
      <c r="AC318" s="174" t="e">
        <f t="shared" si="44"/>
        <v>#REF!</v>
      </c>
      <c r="AD318" s="175" t="e">
        <f>+#REF!+365*Y318</f>
        <v>#REF!</v>
      </c>
      <c r="AE318" s="176" t="e">
        <f t="shared" si="47"/>
        <v>#REF!</v>
      </c>
      <c r="AF318" s="170" t="e">
        <f>+VLOOKUP(CONCATENATE(TEXT(W318,"yyyy"),"-",TEXT(W318,"mm")),#REF!,2,0)</f>
        <v>#REF!</v>
      </c>
      <c r="AG318" s="177" t="e">
        <f>+(AC318*(1+'INFLAC PROYECTADA'!$B$8)^(AE318))/((1+DEMANDADO!AF318)^(AE318))</f>
        <v>#REF!</v>
      </c>
      <c r="AH318" s="169">
        <f>(0.2*VLOOKUP(D318,'%.'!$A$1:$B$4,2,FALSE))+(0.35*VLOOKUP(E318,'%.'!$A$1:$B$4,2,FALSE))+(0.1*VLOOKUP(F318,'%.'!$A$1:$B$4,2,FALSE))+(0.35*VLOOKUP(G318,'%.'!$A$1:$B$4,2,FALSE))</f>
        <v>0.95000000000000007</v>
      </c>
      <c r="AI318" s="128" t="str">
        <f t="shared" si="48"/>
        <v>ALTA</v>
      </c>
      <c r="AJ318" s="128" t="str">
        <f t="shared" si="49"/>
        <v>Provisión contable</v>
      </c>
      <c r="AK318" s="178" t="e">
        <f t="shared" si="50"/>
        <v>#REF!</v>
      </c>
    </row>
    <row r="319" spans="1:37" ht="30" customHeight="1" x14ac:dyDescent="0.25">
      <c r="A319" s="115">
        <v>318</v>
      </c>
      <c r="B319" s="83" t="s">
        <v>899</v>
      </c>
      <c r="C319" s="126" t="s">
        <v>934</v>
      </c>
      <c r="D319" s="83" t="s">
        <v>48</v>
      </c>
      <c r="E319" s="83" t="s">
        <v>48</v>
      </c>
      <c r="F319" s="83" t="s">
        <v>48</v>
      </c>
      <c r="G319" s="124" t="s">
        <v>48</v>
      </c>
      <c r="H319" s="169">
        <f t="shared" si="41"/>
        <v>0.5</v>
      </c>
      <c r="I319" s="170" t="str">
        <f t="shared" si="42"/>
        <v>MEDIA</v>
      </c>
      <c r="J319" s="292">
        <v>206347400</v>
      </c>
      <c r="K319" s="197">
        <v>0</v>
      </c>
      <c r="L319" s="68" t="s">
        <v>133</v>
      </c>
      <c r="M319" s="188">
        <v>0</v>
      </c>
      <c r="N319" s="68" t="s">
        <v>405</v>
      </c>
      <c r="O319" s="199" t="s">
        <v>405</v>
      </c>
      <c r="P319" s="68">
        <v>12</v>
      </c>
      <c r="Q319" s="68" t="s">
        <v>156</v>
      </c>
      <c r="R319" s="103">
        <v>2019070003763</v>
      </c>
      <c r="S319" s="88">
        <v>43662</v>
      </c>
      <c r="T319" s="68">
        <v>105900</v>
      </c>
      <c r="U319" s="68" t="s">
        <v>21</v>
      </c>
      <c r="V319" s="68"/>
      <c r="W319" s="171">
        <v>44074</v>
      </c>
      <c r="X319" s="172" t="e">
        <f>+CONCATENATE(TEXT(#REF!,"yyyy"),"-",TEXT(#REF!,"mm"))</f>
        <v>#REF!</v>
      </c>
      <c r="Y319" s="173" t="str">
        <f t="shared" si="45"/>
        <v>12</v>
      </c>
      <c r="Z319" s="172" t="str">
        <f t="shared" si="46"/>
        <v>2020-07</v>
      </c>
      <c r="AA319" s="170" t="e">
        <f>+VLOOKUP(Z319,#REF!,2,FALSE)/VLOOKUP(X319,#REF!,2,FALSE)</f>
        <v>#REF!</v>
      </c>
      <c r="AB319" s="174" t="e">
        <f t="shared" si="43"/>
        <v>#REF!</v>
      </c>
      <c r="AC319" s="174" t="e">
        <f t="shared" si="44"/>
        <v>#REF!</v>
      </c>
      <c r="AD319" s="175" t="e">
        <f>+#REF!+365*Y319</f>
        <v>#REF!</v>
      </c>
      <c r="AE319" s="176" t="e">
        <f t="shared" si="47"/>
        <v>#REF!</v>
      </c>
      <c r="AF319" s="170" t="e">
        <f>+VLOOKUP(CONCATENATE(TEXT(W319,"yyyy"),"-",TEXT(W319,"mm")),#REF!,2,0)</f>
        <v>#REF!</v>
      </c>
      <c r="AG319" s="177" t="e">
        <f>+(AC319*(1+'INFLAC PROYECTADA'!$B$8)^(AE319))/((1+DEMANDADO!AF319)^(AE319))</f>
        <v>#REF!</v>
      </c>
      <c r="AH319" s="169">
        <f>(0.2*VLOOKUP(D319,'%.'!$A$1:$B$4,2,FALSE))+(0.35*VLOOKUP(E319,'%.'!$A$1:$B$4,2,FALSE))+(0.1*VLOOKUP(F319,'%.'!$A$1:$B$4,2,FALSE))+(0.35*VLOOKUP(G319,'%.'!$A$1:$B$4,2,FALSE))</f>
        <v>0.5</v>
      </c>
      <c r="AI319" s="128" t="str">
        <f t="shared" si="48"/>
        <v>MEDIA</v>
      </c>
      <c r="AJ319" s="128" t="str">
        <f t="shared" si="49"/>
        <v>Cuentas de Orden</v>
      </c>
      <c r="AK319" s="178" t="e">
        <f t="shared" si="50"/>
        <v>#REF!</v>
      </c>
    </row>
    <row r="320" spans="1:37" ht="30" customHeight="1" x14ac:dyDescent="0.25">
      <c r="A320" s="115">
        <v>319</v>
      </c>
      <c r="B320" s="83" t="s">
        <v>935</v>
      </c>
      <c r="C320" s="126" t="s">
        <v>936</v>
      </c>
      <c r="D320" s="83" t="s">
        <v>1</v>
      </c>
      <c r="E320" s="83" t="s">
        <v>1</v>
      </c>
      <c r="F320" s="83" t="s">
        <v>1</v>
      </c>
      <c r="G320" s="124" t="s">
        <v>1</v>
      </c>
      <c r="H320" s="169">
        <f t="shared" si="41"/>
        <v>0.05</v>
      </c>
      <c r="I320" s="170" t="str">
        <f t="shared" si="42"/>
        <v>REMOTA</v>
      </c>
      <c r="J320" s="292">
        <v>2275000</v>
      </c>
      <c r="K320" s="197">
        <v>0</v>
      </c>
      <c r="L320" s="68" t="s">
        <v>138</v>
      </c>
      <c r="M320" s="188">
        <v>0</v>
      </c>
      <c r="N320" s="68" t="s">
        <v>405</v>
      </c>
      <c r="O320" s="199" t="s">
        <v>405</v>
      </c>
      <c r="P320" s="68">
        <v>12</v>
      </c>
      <c r="Q320" s="68" t="s">
        <v>156</v>
      </c>
      <c r="R320" s="103">
        <v>2019070003763</v>
      </c>
      <c r="S320" s="88">
        <v>43662</v>
      </c>
      <c r="T320" s="68">
        <v>105900</v>
      </c>
      <c r="U320" s="68" t="s">
        <v>171</v>
      </c>
      <c r="V320" s="68"/>
      <c r="W320" s="171">
        <v>44074</v>
      </c>
      <c r="X320" s="172" t="e">
        <f>+CONCATENATE(TEXT(#REF!,"yyyy"),"-",TEXT(#REF!,"mm"))</f>
        <v>#REF!</v>
      </c>
      <c r="Y320" s="173" t="str">
        <f t="shared" si="45"/>
        <v>12</v>
      </c>
      <c r="Z320" s="172" t="str">
        <f t="shared" si="46"/>
        <v>2020-07</v>
      </c>
      <c r="AA320" s="170" t="e">
        <f>+VLOOKUP(Z320,#REF!,2,FALSE)/VLOOKUP(X320,#REF!,2,FALSE)</f>
        <v>#REF!</v>
      </c>
      <c r="AB320" s="174" t="e">
        <f t="shared" si="43"/>
        <v>#REF!</v>
      </c>
      <c r="AC320" s="174" t="e">
        <f t="shared" si="44"/>
        <v>#REF!</v>
      </c>
      <c r="AD320" s="175" t="e">
        <f>+#REF!+365*Y320</f>
        <v>#REF!</v>
      </c>
      <c r="AE320" s="176" t="e">
        <f t="shared" si="47"/>
        <v>#REF!</v>
      </c>
      <c r="AF320" s="170" t="e">
        <f>+VLOOKUP(CONCATENATE(TEXT(W320,"yyyy"),"-",TEXT(W320,"mm")),#REF!,2,0)</f>
        <v>#REF!</v>
      </c>
      <c r="AG320" s="177" t="e">
        <f>+(AC320*(1+'INFLAC PROYECTADA'!$B$8)^(AE320))/((1+DEMANDADO!AF320)^(AE320))</f>
        <v>#REF!</v>
      </c>
      <c r="AH320" s="169">
        <f>(0.2*VLOOKUP(D320,'%.'!$A$1:$B$4,2,FALSE))+(0.35*VLOOKUP(E320,'%.'!$A$1:$B$4,2,FALSE))+(0.1*VLOOKUP(F320,'%.'!$A$1:$B$4,2,FALSE))+(0.35*VLOOKUP(G320,'%.'!$A$1:$B$4,2,FALSE))</f>
        <v>0.05</v>
      </c>
      <c r="AI320" s="128" t="str">
        <f t="shared" si="48"/>
        <v>REMOTA</v>
      </c>
      <c r="AJ320" s="128" t="str">
        <f t="shared" si="49"/>
        <v>No se registra</v>
      </c>
      <c r="AK320" s="178">
        <f t="shared" si="50"/>
        <v>0</v>
      </c>
    </row>
    <row r="321" spans="1:37" ht="30" customHeight="1" x14ac:dyDescent="0.25">
      <c r="A321" s="115">
        <v>320</v>
      </c>
      <c r="B321" s="83" t="s">
        <v>937</v>
      </c>
      <c r="C321" s="126" t="s">
        <v>938</v>
      </c>
      <c r="D321" s="83" t="s">
        <v>1</v>
      </c>
      <c r="E321" s="83" t="s">
        <v>1</v>
      </c>
      <c r="F321" s="83" t="s">
        <v>1</v>
      </c>
      <c r="G321" s="124" t="s">
        <v>48</v>
      </c>
      <c r="H321" s="169">
        <f t="shared" si="41"/>
        <v>0.20749999999999999</v>
      </c>
      <c r="I321" s="170" t="str">
        <f t="shared" si="42"/>
        <v>BAJA</v>
      </c>
      <c r="J321" s="292">
        <v>69795449</v>
      </c>
      <c r="K321" s="197">
        <v>0</v>
      </c>
      <c r="L321" s="68" t="s">
        <v>133</v>
      </c>
      <c r="M321" s="188">
        <v>0</v>
      </c>
      <c r="N321" s="68" t="s">
        <v>405</v>
      </c>
      <c r="O321" s="199" t="s">
        <v>405</v>
      </c>
      <c r="P321" s="68">
        <v>12</v>
      </c>
      <c r="Q321" s="68" t="s">
        <v>156</v>
      </c>
      <c r="R321" s="103">
        <v>2019070003763</v>
      </c>
      <c r="S321" s="88">
        <v>43662</v>
      </c>
      <c r="T321" s="68">
        <v>105900</v>
      </c>
      <c r="U321" s="86" t="s">
        <v>180</v>
      </c>
      <c r="V321" s="68"/>
      <c r="W321" s="171">
        <v>44074</v>
      </c>
      <c r="X321" s="172" t="e">
        <f>+CONCATENATE(TEXT(#REF!,"yyyy"),"-",TEXT(#REF!,"mm"))</f>
        <v>#REF!</v>
      </c>
      <c r="Y321" s="173" t="str">
        <f t="shared" si="45"/>
        <v>12</v>
      </c>
      <c r="Z321" s="172" t="str">
        <f t="shared" si="46"/>
        <v>2020-07</v>
      </c>
      <c r="AA321" s="170" t="e">
        <f>+VLOOKUP(Z321,#REF!,2,FALSE)/VLOOKUP(X321,#REF!,2,FALSE)</f>
        <v>#REF!</v>
      </c>
      <c r="AB321" s="174" t="e">
        <f t="shared" si="43"/>
        <v>#REF!</v>
      </c>
      <c r="AC321" s="174" t="e">
        <f t="shared" si="44"/>
        <v>#REF!</v>
      </c>
      <c r="AD321" s="175" t="e">
        <f>+#REF!+365*Y321</f>
        <v>#REF!</v>
      </c>
      <c r="AE321" s="176" t="e">
        <f t="shared" si="47"/>
        <v>#REF!</v>
      </c>
      <c r="AF321" s="170" t="e">
        <f>+VLOOKUP(CONCATENATE(TEXT(W321,"yyyy"),"-",TEXT(W321,"mm")),#REF!,2,0)</f>
        <v>#REF!</v>
      </c>
      <c r="AG321" s="177" t="e">
        <f>+(AC321*(1+'INFLAC PROYECTADA'!$B$8)^(AE321))/((1+DEMANDADO!AF321)^(AE321))</f>
        <v>#REF!</v>
      </c>
      <c r="AH321" s="169">
        <f>(0.2*VLOOKUP(D321,'%.'!$A$1:$B$4,2,FALSE))+(0.35*VLOOKUP(E321,'%.'!$A$1:$B$4,2,FALSE))+(0.1*VLOOKUP(F321,'%.'!$A$1:$B$4,2,FALSE))+(0.35*VLOOKUP(G321,'%.'!$A$1:$B$4,2,FALSE))</f>
        <v>0.20749999999999999</v>
      </c>
      <c r="AI321" s="128" t="str">
        <f t="shared" si="48"/>
        <v>BAJA</v>
      </c>
      <c r="AJ321" s="128" t="str">
        <f t="shared" si="49"/>
        <v>Cuentas de Orden</v>
      </c>
      <c r="AK321" s="178" t="e">
        <f t="shared" si="50"/>
        <v>#REF!</v>
      </c>
    </row>
    <row r="322" spans="1:37" ht="30" customHeight="1" x14ac:dyDescent="0.25">
      <c r="A322" s="115">
        <v>321</v>
      </c>
      <c r="B322" s="83" t="s">
        <v>939</v>
      </c>
      <c r="C322" s="126" t="s">
        <v>940</v>
      </c>
      <c r="D322" s="83" t="s">
        <v>0</v>
      </c>
      <c r="E322" s="83" t="s">
        <v>48</v>
      </c>
      <c r="F322" s="83" t="s">
        <v>48</v>
      </c>
      <c r="G322" s="124" t="s">
        <v>48</v>
      </c>
      <c r="H322" s="169">
        <f t="shared" ref="H322:H385" si="51">+IFERROR(AH322,"")</f>
        <v>0.6</v>
      </c>
      <c r="I322" s="170" t="str">
        <f t="shared" ref="I322:I385" si="52">+IFERROR(AI322,"")</f>
        <v>ALTA</v>
      </c>
      <c r="J322" s="292">
        <v>468486028</v>
      </c>
      <c r="K322" s="197">
        <v>1</v>
      </c>
      <c r="L322" s="68" t="s">
        <v>140</v>
      </c>
      <c r="M322" s="188">
        <v>0</v>
      </c>
      <c r="N322" s="68" t="s">
        <v>405</v>
      </c>
      <c r="O322" s="199" t="s">
        <v>405</v>
      </c>
      <c r="P322" s="68">
        <v>12</v>
      </c>
      <c r="Q322" s="68" t="s">
        <v>156</v>
      </c>
      <c r="R322" s="103">
        <v>2019070003763</v>
      </c>
      <c r="S322" s="88">
        <v>43662</v>
      </c>
      <c r="T322" s="68">
        <v>105900</v>
      </c>
      <c r="U322" s="68" t="s">
        <v>171</v>
      </c>
      <c r="V322" s="81" t="s">
        <v>999</v>
      </c>
      <c r="W322" s="171">
        <v>44074</v>
      </c>
      <c r="X322" s="172" t="e">
        <f>+CONCATENATE(TEXT(#REF!,"yyyy"),"-",TEXT(#REF!,"mm"))</f>
        <v>#REF!</v>
      </c>
      <c r="Y322" s="173" t="str">
        <f t="shared" si="45"/>
        <v>12</v>
      </c>
      <c r="Z322" s="172" t="str">
        <f t="shared" si="46"/>
        <v>2020-07</v>
      </c>
      <c r="AA322" s="170" t="e">
        <f>+VLOOKUP(Z322,#REF!,2,FALSE)/VLOOKUP(X322,#REF!,2,FALSE)</f>
        <v>#REF!</v>
      </c>
      <c r="AB322" s="174" t="e">
        <f t="shared" ref="AB322:AB385" si="53">+AA322*J322</f>
        <v>#REF!</v>
      </c>
      <c r="AC322" s="174" t="e">
        <f t="shared" ref="AC322:AC385" si="54">+AB322*K322</f>
        <v>#REF!</v>
      </c>
      <c r="AD322" s="175" t="e">
        <f>+#REF!+365*Y322</f>
        <v>#REF!</v>
      </c>
      <c r="AE322" s="176" t="e">
        <f t="shared" si="47"/>
        <v>#REF!</v>
      </c>
      <c r="AF322" s="170" t="e">
        <f>+VLOOKUP(CONCATENATE(TEXT(W322,"yyyy"),"-",TEXT(W322,"mm")),#REF!,2,0)</f>
        <v>#REF!</v>
      </c>
      <c r="AG322" s="177" t="e">
        <f>+(AC322*(1+'INFLAC PROYECTADA'!$B$8)^(AE322))/((1+DEMANDADO!AF322)^(AE322))</f>
        <v>#REF!</v>
      </c>
      <c r="AH322" s="169">
        <f>(0.2*VLOOKUP(D322,'%.'!$A$1:$B$4,2,FALSE))+(0.35*VLOOKUP(E322,'%.'!$A$1:$B$4,2,FALSE))+(0.1*VLOOKUP(F322,'%.'!$A$1:$B$4,2,FALSE))+(0.35*VLOOKUP(G322,'%.'!$A$1:$B$4,2,FALSE))</f>
        <v>0.6</v>
      </c>
      <c r="AI322" s="128" t="str">
        <f t="shared" si="48"/>
        <v>ALTA</v>
      </c>
      <c r="AJ322" s="128" t="str">
        <f t="shared" si="49"/>
        <v>Provisión contable</v>
      </c>
      <c r="AK322" s="178" t="e">
        <f t="shared" si="50"/>
        <v>#REF!</v>
      </c>
    </row>
    <row r="323" spans="1:37" ht="30" customHeight="1" x14ac:dyDescent="0.25">
      <c r="A323" s="115">
        <v>322</v>
      </c>
      <c r="B323" s="83" t="s">
        <v>941</v>
      </c>
      <c r="C323" s="126" t="s">
        <v>942</v>
      </c>
      <c r="D323" s="83" t="s">
        <v>1</v>
      </c>
      <c r="E323" s="83" t="s">
        <v>1</v>
      </c>
      <c r="F323" s="83" t="s">
        <v>1</v>
      </c>
      <c r="G323" s="124" t="s">
        <v>1</v>
      </c>
      <c r="H323" s="169">
        <f t="shared" si="51"/>
        <v>0.05</v>
      </c>
      <c r="I323" s="170" t="str">
        <f t="shared" si="52"/>
        <v>REMOTA</v>
      </c>
      <c r="J323" s="292">
        <v>892600</v>
      </c>
      <c r="K323" s="197">
        <v>0</v>
      </c>
      <c r="L323" s="68" t="s">
        <v>138</v>
      </c>
      <c r="M323" s="188">
        <v>0</v>
      </c>
      <c r="N323" s="68" t="s">
        <v>405</v>
      </c>
      <c r="O323" s="199" t="s">
        <v>405</v>
      </c>
      <c r="P323" s="68">
        <v>12</v>
      </c>
      <c r="Q323" s="68" t="s">
        <v>156</v>
      </c>
      <c r="R323" s="103">
        <v>2019070003763</v>
      </c>
      <c r="S323" s="88">
        <v>43662</v>
      </c>
      <c r="T323" s="68">
        <v>105900</v>
      </c>
      <c r="U323" s="68" t="s">
        <v>171</v>
      </c>
      <c r="V323" s="68"/>
      <c r="W323" s="171">
        <v>44074</v>
      </c>
      <c r="X323" s="172" t="e">
        <f>+CONCATENATE(TEXT(#REF!,"yyyy"),"-",TEXT(#REF!,"mm"))</f>
        <v>#REF!</v>
      </c>
      <c r="Y323" s="173" t="str">
        <f t="shared" ref="Y323:Y386" si="55">+TRIM(LEFT(P323,2))</f>
        <v>12</v>
      </c>
      <c r="Z323" s="172" t="str">
        <f t="shared" ref="Z323:Z386" si="56">CONCATENATE(YEAR(EDATE(W323,-1)),"-",TEXT(MONTH(EDATE(W323,-1)),"00"))</f>
        <v>2020-07</v>
      </c>
      <c r="AA323" s="170" t="e">
        <f>+VLOOKUP(Z323,#REF!,2,FALSE)/VLOOKUP(X323,#REF!,2,FALSE)</f>
        <v>#REF!</v>
      </c>
      <c r="AB323" s="174" t="e">
        <f t="shared" si="53"/>
        <v>#REF!</v>
      </c>
      <c r="AC323" s="174" t="e">
        <f t="shared" si="54"/>
        <v>#REF!</v>
      </c>
      <c r="AD323" s="175" t="e">
        <f>+#REF!+365*Y323</f>
        <v>#REF!</v>
      </c>
      <c r="AE323" s="176" t="e">
        <f t="shared" ref="AE323:AE386" si="57">+(AD323-W323)/365</f>
        <v>#REF!</v>
      </c>
      <c r="AF323" s="170" t="e">
        <f>+VLOOKUP(CONCATENATE(TEXT(W323,"yyyy"),"-",TEXT(W323,"mm")),#REF!,2,0)</f>
        <v>#REF!</v>
      </c>
      <c r="AG323" s="177" t="e">
        <f>+(AC323*(1+'INFLAC PROYECTADA'!$B$8)^(AE323))/((1+DEMANDADO!AF323)^(AE323))</f>
        <v>#REF!</v>
      </c>
      <c r="AH323" s="169">
        <f>(0.2*VLOOKUP(D323,'%.'!$A$1:$B$4,2,FALSE))+(0.35*VLOOKUP(E323,'%.'!$A$1:$B$4,2,FALSE))+(0.1*VLOOKUP(F323,'%.'!$A$1:$B$4,2,FALSE))+(0.35*VLOOKUP(G323,'%.'!$A$1:$B$4,2,FALSE))</f>
        <v>0.05</v>
      </c>
      <c r="AI323" s="128" t="str">
        <f t="shared" ref="AI323:AI386" si="58">+IF(AH323&gt;0.5,"ALTA",IF(AH323&gt;0.25,"MEDIA",IF(AH323&gt;=0.1,"BAJA",IF(AH323&lt;0.1,"REMOTA"))))</f>
        <v>REMOTA</v>
      </c>
      <c r="AJ323" s="128" t="str">
        <f t="shared" ref="AJ323:AJ386" si="59">+IF(M323&gt;0,"Provisión contable",IF(AH323&gt;50%,"Provisión contable",IF(AH323&lt;10%,"No se registra","Cuentas de Orden")))</f>
        <v>No se registra</v>
      </c>
      <c r="AK323" s="178">
        <f t="shared" ref="AK323:AK386" si="60">+IF(M323&gt;0,M323,IF(AJ323="Provisión Contable",AG323,0)+IF(AJ323="Cuentas de Orden",AG323,0))</f>
        <v>0</v>
      </c>
    </row>
    <row r="324" spans="1:37" ht="30" customHeight="1" x14ac:dyDescent="0.25">
      <c r="A324" s="115">
        <v>323</v>
      </c>
      <c r="B324" s="83" t="s">
        <v>944</v>
      </c>
      <c r="C324" s="126" t="s">
        <v>945</v>
      </c>
      <c r="D324" s="83" t="s">
        <v>1</v>
      </c>
      <c r="E324" s="83" t="s">
        <v>1</v>
      </c>
      <c r="F324" s="83" t="s">
        <v>1</v>
      </c>
      <c r="G324" s="124" t="s">
        <v>1</v>
      </c>
      <c r="H324" s="169">
        <f t="shared" si="51"/>
        <v>0.05</v>
      </c>
      <c r="I324" s="170" t="str">
        <f t="shared" si="52"/>
        <v>REMOTA</v>
      </c>
      <c r="J324" s="292">
        <v>7448813</v>
      </c>
      <c r="K324" s="197">
        <v>0</v>
      </c>
      <c r="L324" s="68" t="s">
        <v>138</v>
      </c>
      <c r="M324" s="188">
        <v>0</v>
      </c>
      <c r="N324" s="68" t="s">
        <v>405</v>
      </c>
      <c r="O324" s="199" t="s">
        <v>405</v>
      </c>
      <c r="P324" s="68">
        <v>10</v>
      </c>
      <c r="Q324" s="68" t="s">
        <v>156</v>
      </c>
      <c r="R324" s="103">
        <v>2019070003763</v>
      </c>
      <c r="S324" s="88">
        <v>43662</v>
      </c>
      <c r="T324" s="68">
        <v>105900</v>
      </c>
      <c r="U324" s="68" t="s">
        <v>76</v>
      </c>
      <c r="V324" s="68"/>
      <c r="W324" s="171">
        <v>44074</v>
      </c>
      <c r="X324" s="172" t="e">
        <f>+CONCATENATE(TEXT(#REF!,"yyyy"),"-",TEXT(#REF!,"mm"))</f>
        <v>#REF!</v>
      </c>
      <c r="Y324" s="173" t="str">
        <f t="shared" si="55"/>
        <v>10</v>
      </c>
      <c r="Z324" s="172" t="str">
        <f t="shared" si="56"/>
        <v>2020-07</v>
      </c>
      <c r="AA324" s="170" t="e">
        <f>+VLOOKUP(Z324,#REF!,2,FALSE)/VLOOKUP(X324,#REF!,2,FALSE)</f>
        <v>#REF!</v>
      </c>
      <c r="AB324" s="174" t="e">
        <f t="shared" si="53"/>
        <v>#REF!</v>
      </c>
      <c r="AC324" s="174" t="e">
        <f t="shared" si="54"/>
        <v>#REF!</v>
      </c>
      <c r="AD324" s="175" t="e">
        <f>+#REF!+365*Y324</f>
        <v>#REF!</v>
      </c>
      <c r="AE324" s="176" t="e">
        <f t="shared" si="57"/>
        <v>#REF!</v>
      </c>
      <c r="AF324" s="170" t="e">
        <f>+VLOOKUP(CONCATENATE(TEXT(W324,"yyyy"),"-",TEXT(W324,"mm")),#REF!,2,0)</f>
        <v>#REF!</v>
      </c>
      <c r="AG324" s="177" t="e">
        <f>+(AC324*(1+'INFLAC PROYECTADA'!$B$8)^(AE324))/((1+DEMANDADO!AF324)^(AE324))</f>
        <v>#REF!</v>
      </c>
      <c r="AH324" s="169">
        <f>(0.2*VLOOKUP(D324,'%.'!$A$1:$B$4,2,FALSE))+(0.35*VLOOKUP(E324,'%.'!$A$1:$B$4,2,FALSE))+(0.1*VLOOKUP(F324,'%.'!$A$1:$B$4,2,FALSE))+(0.35*VLOOKUP(G324,'%.'!$A$1:$B$4,2,FALSE))</f>
        <v>0.05</v>
      </c>
      <c r="AI324" s="128" t="str">
        <f t="shared" si="58"/>
        <v>REMOTA</v>
      </c>
      <c r="AJ324" s="128" t="str">
        <f t="shared" si="59"/>
        <v>No se registra</v>
      </c>
      <c r="AK324" s="178">
        <f t="shared" si="60"/>
        <v>0</v>
      </c>
    </row>
    <row r="325" spans="1:37" ht="30" customHeight="1" x14ac:dyDescent="0.25">
      <c r="A325" s="115">
        <v>324</v>
      </c>
      <c r="B325" s="83" t="s">
        <v>946</v>
      </c>
      <c r="C325" s="126" t="s">
        <v>947</v>
      </c>
      <c r="D325" s="83" t="s">
        <v>1</v>
      </c>
      <c r="E325" s="83" t="s">
        <v>1</v>
      </c>
      <c r="F325" s="83" t="s">
        <v>48</v>
      </c>
      <c r="G325" s="124" t="s">
        <v>1</v>
      </c>
      <c r="H325" s="169">
        <f t="shared" si="51"/>
        <v>9.5000000000000001E-2</v>
      </c>
      <c r="I325" s="170" t="str">
        <f t="shared" si="52"/>
        <v>REMOTA</v>
      </c>
      <c r="J325" s="292">
        <v>3883518</v>
      </c>
      <c r="K325" s="197">
        <v>0</v>
      </c>
      <c r="L325" s="68" t="s">
        <v>138</v>
      </c>
      <c r="M325" s="188">
        <v>0</v>
      </c>
      <c r="N325" s="68" t="s">
        <v>405</v>
      </c>
      <c r="O325" s="199" t="s">
        <v>405</v>
      </c>
      <c r="P325" s="68">
        <v>10</v>
      </c>
      <c r="Q325" s="68" t="s">
        <v>156</v>
      </c>
      <c r="R325" s="103">
        <v>2019070003763</v>
      </c>
      <c r="S325" s="88">
        <v>43662</v>
      </c>
      <c r="T325" s="68">
        <v>105900</v>
      </c>
      <c r="U325" s="68" t="s">
        <v>76</v>
      </c>
      <c r="V325" s="68"/>
      <c r="W325" s="171">
        <v>44074</v>
      </c>
      <c r="X325" s="172" t="e">
        <f>+CONCATENATE(TEXT(#REF!,"yyyy"),"-",TEXT(#REF!,"mm"))</f>
        <v>#REF!</v>
      </c>
      <c r="Y325" s="173" t="str">
        <f t="shared" si="55"/>
        <v>10</v>
      </c>
      <c r="Z325" s="172" t="str">
        <f t="shared" si="56"/>
        <v>2020-07</v>
      </c>
      <c r="AA325" s="170" t="e">
        <f>+VLOOKUP(Z325,#REF!,2,FALSE)/VLOOKUP(X325,#REF!,2,FALSE)</f>
        <v>#REF!</v>
      </c>
      <c r="AB325" s="174" t="e">
        <f t="shared" si="53"/>
        <v>#REF!</v>
      </c>
      <c r="AC325" s="174" t="e">
        <f t="shared" si="54"/>
        <v>#REF!</v>
      </c>
      <c r="AD325" s="175" t="e">
        <f>+#REF!+365*Y325</f>
        <v>#REF!</v>
      </c>
      <c r="AE325" s="176" t="e">
        <f t="shared" si="57"/>
        <v>#REF!</v>
      </c>
      <c r="AF325" s="170" t="e">
        <f>+VLOOKUP(CONCATENATE(TEXT(W325,"yyyy"),"-",TEXT(W325,"mm")),#REF!,2,0)</f>
        <v>#REF!</v>
      </c>
      <c r="AG325" s="177" t="e">
        <f>+(AC325*(1+'INFLAC PROYECTADA'!$B$8)^(AE325))/((1+DEMANDADO!AF325)^(AE325))</f>
        <v>#REF!</v>
      </c>
      <c r="AH325" s="169">
        <f>(0.2*VLOOKUP(D325,'%.'!$A$1:$B$4,2,FALSE))+(0.35*VLOOKUP(E325,'%.'!$A$1:$B$4,2,FALSE))+(0.1*VLOOKUP(F325,'%.'!$A$1:$B$4,2,FALSE))+(0.35*VLOOKUP(G325,'%.'!$A$1:$B$4,2,FALSE))</f>
        <v>9.5000000000000001E-2</v>
      </c>
      <c r="AI325" s="128" t="str">
        <f t="shared" si="58"/>
        <v>REMOTA</v>
      </c>
      <c r="AJ325" s="128" t="str">
        <f t="shared" si="59"/>
        <v>No se registra</v>
      </c>
      <c r="AK325" s="178">
        <f t="shared" si="60"/>
        <v>0</v>
      </c>
    </row>
    <row r="326" spans="1:37" ht="30" customHeight="1" x14ac:dyDescent="0.25">
      <c r="A326" s="115">
        <v>325</v>
      </c>
      <c r="B326" s="83" t="s">
        <v>948</v>
      </c>
      <c r="C326" s="126" t="s">
        <v>949</v>
      </c>
      <c r="D326" s="83" t="s">
        <v>1</v>
      </c>
      <c r="E326" s="83" t="s">
        <v>1</v>
      </c>
      <c r="F326" s="83" t="s">
        <v>1</v>
      </c>
      <c r="G326" s="124" t="s">
        <v>1</v>
      </c>
      <c r="H326" s="169">
        <f t="shared" si="51"/>
        <v>0.05</v>
      </c>
      <c r="I326" s="170" t="str">
        <f t="shared" si="52"/>
        <v>REMOTA</v>
      </c>
      <c r="J326" s="292">
        <v>769814</v>
      </c>
      <c r="K326" s="197">
        <v>0</v>
      </c>
      <c r="L326" s="68" t="s">
        <v>138</v>
      </c>
      <c r="M326" s="188">
        <v>0</v>
      </c>
      <c r="N326" s="68" t="s">
        <v>405</v>
      </c>
      <c r="O326" s="199" t="s">
        <v>405</v>
      </c>
      <c r="P326" s="68">
        <v>10</v>
      </c>
      <c r="Q326" s="68" t="s">
        <v>156</v>
      </c>
      <c r="R326" s="103">
        <v>2019070003763</v>
      </c>
      <c r="S326" s="88">
        <v>43662</v>
      </c>
      <c r="T326" s="68">
        <v>105900</v>
      </c>
      <c r="U326" s="86" t="s">
        <v>1000</v>
      </c>
      <c r="V326" s="68"/>
      <c r="W326" s="171">
        <v>44074</v>
      </c>
      <c r="X326" s="172" t="e">
        <f>+CONCATENATE(TEXT(#REF!,"yyyy"),"-",TEXT(#REF!,"mm"))</f>
        <v>#REF!</v>
      </c>
      <c r="Y326" s="173" t="str">
        <f t="shared" si="55"/>
        <v>10</v>
      </c>
      <c r="Z326" s="172" t="str">
        <f t="shared" si="56"/>
        <v>2020-07</v>
      </c>
      <c r="AA326" s="170" t="e">
        <f>+VLOOKUP(Z326,#REF!,2,FALSE)/VLOOKUP(X326,#REF!,2,FALSE)</f>
        <v>#REF!</v>
      </c>
      <c r="AB326" s="174" t="e">
        <f t="shared" si="53"/>
        <v>#REF!</v>
      </c>
      <c r="AC326" s="174" t="e">
        <f t="shared" si="54"/>
        <v>#REF!</v>
      </c>
      <c r="AD326" s="175" t="e">
        <f>+#REF!+365*Y326</f>
        <v>#REF!</v>
      </c>
      <c r="AE326" s="176" t="e">
        <f t="shared" si="57"/>
        <v>#REF!</v>
      </c>
      <c r="AF326" s="170" t="e">
        <f>+VLOOKUP(CONCATENATE(TEXT(W326,"yyyy"),"-",TEXT(W326,"mm")),#REF!,2,0)</f>
        <v>#REF!</v>
      </c>
      <c r="AG326" s="177" t="e">
        <f>+(AC326*(1+'INFLAC PROYECTADA'!$B$8)^(AE326))/((1+DEMANDADO!AF326)^(AE326))</f>
        <v>#REF!</v>
      </c>
      <c r="AH326" s="169">
        <f>(0.2*VLOOKUP(D326,'%.'!$A$1:$B$4,2,FALSE))+(0.35*VLOOKUP(E326,'%.'!$A$1:$B$4,2,FALSE))+(0.1*VLOOKUP(F326,'%.'!$A$1:$B$4,2,FALSE))+(0.35*VLOOKUP(G326,'%.'!$A$1:$B$4,2,FALSE))</f>
        <v>0.05</v>
      </c>
      <c r="AI326" s="128" t="str">
        <f t="shared" si="58"/>
        <v>REMOTA</v>
      </c>
      <c r="AJ326" s="128" t="str">
        <f t="shared" si="59"/>
        <v>No se registra</v>
      </c>
      <c r="AK326" s="178">
        <f t="shared" si="60"/>
        <v>0</v>
      </c>
    </row>
    <row r="327" spans="1:37" ht="30" customHeight="1" x14ac:dyDescent="0.25">
      <c r="A327" s="115">
        <v>326</v>
      </c>
      <c r="B327" s="83" t="s">
        <v>950</v>
      </c>
      <c r="C327" s="126" t="s">
        <v>951</v>
      </c>
      <c r="D327" s="83" t="s">
        <v>1</v>
      </c>
      <c r="E327" s="83" t="s">
        <v>1</v>
      </c>
      <c r="F327" s="83" t="s">
        <v>1</v>
      </c>
      <c r="G327" s="124" t="s">
        <v>1</v>
      </c>
      <c r="H327" s="169">
        <f t="shared" si="51"/>
        <v>0.05</v>
      </c>
      <c r="I327" s="170" t="str">
        <f t="shared" si="52"/>
        <v>REMOTA</v>
      </c>
      <c r="J327" s="292">
        <v>5521354</v>
      </c>
      <c r="K327" s="197">
        <v>0</v>
      </c>
      <c r="L327" s="68" t="s">
        <v>136</v>
      </c>
      <c r="M327" s="188">
        <v>0</v>
      </c>
      <c r="N327" s="68" t="s">
        <v>405</v>
      </c>
      <c r="O327" s="199" t="s">
        <v>405</v>
      </c>
      <c r="P327" s="68">
        <v>10</v>
      </c>
      <c r="Q327" s="68" t="s">
        <v>156</v>
      </c>
      <c r="R327" s="103">
        <v>2019070003763</v>
      </c>
      <c r="S327" s="88">
        <v>43662</v>
      </c>
      <c r="T327" s="68">
        <v>105900</v>
      </c>
      <c r="U327" s="68" t="s">
        <v>76</v>
      </c>
      <c r="V327" s="68" t="s">
        <v>943</v>
      </c>
      <c r="W327" s="171">
        <v>44074</v>
      </c>
      <c r="X327" s="172" t="e">
        <f>+CONCATENATE(TEXT(#REF!,"yyyy"),"-",TEXT(#REF!,"mm"))</f>
        <v>#REF!</v>
      </c>
      <c r="Y327" s="173" t="str">
        <f t="shared" si="55"/>
        <v>10</v>
      </c>
      <c r="Z327" s="172" t="str">
        <f t="shared" si="56"/>
        <v>2020-07</v>
      </c>
      <c r="AA327" s="170" t="e">
        <f>+VLOOKUP(Z327,#REF!,2,FALSE)/VLOOKUP(X327,#REF!,2,FALSE)</f>
        <v>#REF!</v>
      </c>
      <c r="AB327" s="174" t="e">
        <f t="shared" si="53"/>
        <v>#REF!</v>
      </c>
      <c r="AC327" s="174" t="e">
        <f t="shared" si="54"/>
        <v>#REF!</v>
      </c>
      <c r="AD327" s="175" t="e">
        <f>+#REF!+365*Y327</f>
        <v>#REF!</v>
      </c>
      <c r="AE327" s="176" t="e">
        <f t="shared" si="57"/>
        <v>#REF!</v>
      </c>
      <c r="AF327" s="170" t="e">
        <f>+VLOOKUP(CONCATENATE(TEXT(W327,"yyyy"),"-",TEXT(W327,"mm")),#REF!,2,0)</f>
        <v>#REF!</v>
      </c>
      <c r="AG327" s="177" t="e">
        <f>+(AC327*(1+'INFLAC PROYECTADA'!$B$8)^(AE327))/((1+DEMANDADO!AF327)^(AE327))</f>
        <v>#REF!</v>
      </c>
      <c r="AH327" s="169">
        <f>(0.2*VLOOKUP(D327,'%.'!$A$1:$B$4,2,FALSE))+(0.35*VLOOKUP(E327,'%.'!$A$1:$B$4,2,FALSE))+(0.1*VLOOKUP(F327,'%.'!$A$1:$B$4,2,FALSE))+(0.35*VLOOKUP(G327,'%.'!$A$1:$B$4,2,FALSE))</f>
        <v>0.05</v>
      </c>
      <c r="AI327" s="128" t="str">
        <f t="shared" si="58"/>
        <v>REMOTA</v>
      </c>
      <c r="AJ327" s="128" t="str">
        <f t="shared" si="59"/>
        <v>No se registra</v>
      </c>
      <c r="AK327" s="178">
        <f t="shared" si="60"/>
        <v>0</v>
      </c>
    </row>
    <row r="328" spans="1:37" ht="30" customHeight="1" x14ac:dyDescent="0.25">
      <c r="A328" s="115">
        <v>327</v>
      </c>
      <c r="B328" s="83" t="s">
        <v>952</v>
      </c>
      <c r="C328" s="126" t="s">
        <v>953</v>
      </c>
      <c r="D328" s="83" t="s">
        <v>1</v>
      </c>
      <c r="E328" s="83" t="s">
        <v>1</v>
      </c>
      <c r="F328" s="83" t="s">
        <v>1</v>
      </c>
      <c r="G328" s="124" t="s">
        <v>1</v>
      </c>
      <c r="H328" s="169">
        <f t="shared" si="51"/>
        <v>0.05</v>
      </c>
      <c r="I328" s="170" t="str">
        <f t="shared" si="52"/>
        <v>REMOTA</v>
      </c>
      <c r="J328" s="292">
        <v>2653252</v>
      </c>
      <c r="K328" s="197">
        <v>0</v>
      </c>
      <c r="L328" s="68" t="s">
        <v>138</v>
      </c>
      <c r="M328" s="188">
        <v>0</v>
      </c>
      <c r="N328" s="68" t="s">
        <v>405</v>
      </c>
      <c r="O328" s="199" t="s">
        <v>405</v>
      </c>
      <c r="P328" s="68">
        <v>10</v>
      </c>
      <c r="Q328" s="68" t="s">
        <v>156</v>
      </c>
      <c r="R328" s="103">
        <v>2019070003763</v>
      </c>
      <c r="S328" s="88">
        <v>43662</v>
      </c>
      <c r="T328" s="68">
        <v>105900</v>
      </c>
      <c r="U328" s="86" t="s">
        <v>1000</v>
      </c>
      <c r="V328" s="68"/>
      <c r="W328" s="171">
        <v>44074</v>
      </c>
      <c r="X328" s="172" t="e">
        <f>+CONCATENATE(TEXT(#REF!,"yyyy"),"-",TEXT(#REF!,"mm"))</f>
        <v>#REF!</v>
      </c>
      <c r="Y328" s="173" t="str">
        <f t="shared" si="55"/>
        <v>10</v>
      </c>
      <c r="Z328" s="172" t="str">
        <f t="shared" si="56"/>
        <v>2020-07</v>
      </c>
      <c r="AA328" s="170" t="e">
        <f>+VLOOKUP(Z328,#REF!,2,FALSE)/VLOOKUP(X328,#REF!,2,FALSE)</f>
        <v>#REF!</v>
      </c>
      <c r="AB328" s="174" t="e">
        <f t="shared" si="53"/>
        <v>#REF!</v>
      </c>
      <c r="AC328" s="174" t="e">
        <f t="shared" si="54"/>
        <v>#REF!</v>
      </c>
      <c r="AD328" s="175" t="e">
        <f>+#REF!+365*Y328</f>
        <v>#REF!</v>
      </c>
      <c r="AE328" s="176" t="e">
        <f t="shared" si="57"/>
        <v>#REF!</v>
      </c>
      <c r="AF328" s="170" t="e">
        <f>+VLOOKUP(CONCATENATE(TEXT(W328,"yyyy"),"-",TEXT(W328,"mm")),#REF!,2,0)</f>
        <v>#REF!</v>
      </c>
      <c r="AG328" s="177" t="e">
        <f>+(AC328*(1+'INFLAC PROYECTADA'!$B$8)^(AE328))/((1+DEMANDADO!AF328)^(AE328))</f>
        <v>#REF!</v>
      </c>
      <c r="AH328" s="169">
        <f>(0.2*VLOOKUP(D328,'%.'!$A$1:$B$4,2,FALSE))+(0.35*VLOOKUP(E328,'%.'!$A$1:$B$4,2,FALSE))+(0.1*VLOOKUP(F328,'%.'!$A$1:$B$4,2,FALSE))+(0.35*VLOOKUP(G328,'%.'!$A$1:$B$4,2,FALSE))</f>
        <v>0.05</v>
      </c>
      <c r="AI328" s="128" t="str">
        <f t="shared" si="58"/>
        <v>REMOTA</v>
      </c>
      <c r="AJ328" s="128" t="str">
        <f t="shared" si="59"/>
        <v>No se registra</v>
      </c>
      <c r="AK328" s="178">
        <f t="shared" si="60"/>
        <v>0</v>
      </c>
    </row>
    <row r="329" spans="1:37" ht="30" customHeight="1" x14ac:dyDescent="0.25">
      <c r="A329" s="115">
        <v>328</v>
      </c>
      <c r="B329" s="83" t="s">
        <v>944</v>
      </c>
      <c r="C329" s="126" t="s">
        <v>954</v>
      </c>
      <c r="D329" s="83" t="s">
        <v>1</v>
      </c>
      <c r="E329" s="83" t="s">
        <v>1</v>
      </c>
      <c r="F329" s="83" t="s">
        <v>1</v>
      </c>
      <c r="G329" s="124" t="s">
        <v>1</v>
      </c>
      <c r="H329" s="169">
        <f t="shared" si="51"/>
        <v>0.05</v>
      </c>
      <c r="I329" s="170" t="str">
        <f t="shared" si="52"/>
        <v>REMOTA</v>
      </c>
      <c r="J329" s="292">
        <v>2155767</v>
      </c>
      <c r="K329" s="197">
        <v>0</v>
      </c>
      <c r="L329" s="68" t="s">
        <v>138</v>
      </c>
      <c r="M329" s="188">
        <v>0</v>
      </c>
      <c r="N329" s="68" t="s">
        <v>405</v>
      </c>
      <c r="O329" s="199" t="s">
        <v>405</v>
      </c>
      <c r="P329" s="68">
        <v>10</v>
      </c>
      <c r="Q329" s="68" t="s">
        <v>156</v>
      </c>
      <c r="R329" s="103">
        <v>2019070003763</v>
      </c>
      <c r="S329" s="88">
        <v>43662</v>
      </c>
      <c r="T329" s="68">
        <v>105900</v>
      </c>
      <c r="U329" s="68" t="s">
        <v>76</v>
      </c>
      <c r="V329" s="68"/>
      <c r="W329" s="171">
        <v>44074</v>
      </c>
      <c r="X329" s="172" t="e">
        <f>+CONCATENATE(TEXT(#REF!,"yyyy"),"-",TEXT(#REF!,"mm"))</f>
        <v>#REF!</v>
      </c>
      <c r="Y329" s="173" t="str">
        <f t="shared" si="55"/>
        <v>10</v>
      </c>
      <c r="Z329" s="172" t="str">
        <f t="shared" si="56"/>
        <v>2020-07</v>
      </c>
      <c r="AA329" s="170" t="e">
        <f>+VLOOKUP(Z329,#REF!,2,FALSE)/VLOOKUP(X329,#REF!,2,FALSE)</f>
        <v>#REF!</v>
      </c>
      <c r="AB329" s="174" t="e">
        <f t="shared" si="53"/>
        <v>#REF!</v>
      </c>
      <c r="AC329" s="174" t="e">
        <f t="shared" si="54"/>
        <v>#REF!</v>
      </c>
      <c r="AD329" s="175" t="e">
        <f>+#REF!+365*Y329</f>
        <v>#REF!</v>
      </c>
      <c r="AE329" s="176" t="e">
        <f t="shared" si="57"/>
        <v>#REF!</v>
      </c>
      <c r="AF329" s="170" t="e">
        <f>+VLOOKUP(CONCATENATE(TEXT(W329,"yyyy"),"-",TEXT(W329,"mm")),#REF!,2,0)</f>
        <v>#REF!</v>
      </c>
      <c r="AG329" s="177" t="e">
        <f>+(AC329*(1+'INFLAC PROYECTADA'!$B$8)^(AE329))/((1+DEMANDADO!AF329)^(AE329))</f>
        <v>#REF!</v>
      </c>
      <c r="AH329" s="169">
        <f>(0.2*VLOOKUP(D329,'%.'!$A$1:$B$4,2,FALSE))+(0.35*VLOOKUP(E329,'%.'!$A$1:$B$4,2,FALSE))+(0.1*VLOOKUP(F329,'%.'!$A$1:$B$4,2,FALSE))+(0.35*VLOOKUP(G329,'%.'!$A$1:$B$4,2,FALSE))</f>
        <v>0.05</v>
      </c>
      <c r="AI329" s="128" t="str">
        <f t="shared" si="58"/>
        <v>REMOTA</v>
      </c>
      <c r="AJ329" s="128" t="str">
        <f t="shared" si="59"/>
        <v>No se registra</v>
      </c>
      <c r="AK329" s="178">
        <f t="shared" si="60"/>
        <v>0</v>
      </c>
    </row>
    <row r="330" spans="1:37" ht="30" customHeight="1" x14ac:dyDescent="0.25">
      <c r="A330" s="115">
        <v>329</v>
      </c>
      <c r="B330" s="83" t="s">
        <v>955</v>
      </c>
      <c r="C330" s="126" t="s">
        <v>956</v>
      </c>
      <c r="D330" s="83" t="s">
        <v>1</v>
      </c>
      <c r="E330" s="83" t="s">
        <v>1</v>
      </c>
      <c r="F330" s="83" t="s">
        <v>1</v>
      </c>
      <c r="G330" s="124" t="s">
        <v>1</v>
      </c>
      <c r="H330" s="169">
        <f t="shared" si="51"/>
        <v>0.05</v>
      </c>
      <c r="I330" s="170" t="str">
        <f t="shared" si="52"/>
        <v>REMOTA</v>
      </c>
      <c r="J330" s="292">
        <v>0</v>
      </c>
      <c r="K330" s="197">
        <v>0</v>
      </c>
      <c r="L330" s="68" t="s">
        <v>138</v>
      </c>
      <c r="M330" s="188">
        <v>0</v>
      </c>
      <c r="N330" s="68" t="s">
        <v>405</v>
      </c>
      <c r="O330" s="199" t="s">
        <v>405</v>
      </c>
      <c r="P330" s="68">
        <v>10</v>
      </c>
      <c r="Q330" s="68" t="s">
        <v>156</v>
      </c>
      <c r="R330" s="103">
        <v>2019070003763</v>
      </c>
      <c r="S330" s="88">
        <v>43662</v>
      </c>
      <c r="T330" s="68">
        <v>105900</v>
      </c>
      <c r="U330" s="68" t="s">
        <v>76</v>
      </c>
      <c r="V330" s="68"/>
      <c r="W330" s="171">
        <v>44074</v>
      </c>
      <c r="X330" s="172" t="e">
        <f>+CONCATENATE(TEXT(#REF!,"yyyy"),"-",TEXT(#REF!,"mm"))</f>
        <v>#REF!</v>
      </c>
      <c r="Y330" s="173" t="str">
        <f t="shared" si="55"/>
        <v>10</v>
      </c>
      <c r="Z330" s="172" t="str">
        <f t="shared" si="56"/>
        <v>2020-07</v>
      </c>
      <c r="AA330" s="170" t="e">
        <f>+VLOOKUP(Z330,#REF!,2,FALSE)/VLOOKUP(X330,#REF!,2,FALSE)</f>
        <v>#REF!</v>
      </c>
      <c r="AB330" s="174" t="e">
        <f t="shared" si="53"/>
        <v>#REF!</v>
      </c>
      <c r="AC330" s="174" t="e">
        <f t="shared" si="54"/>
        <v>#REF!</v>
      </c>
      <c r="AD330" s="175" t="e">
        <f>+#REF!+365*Y330</f>
        <v>#REF!</v>
      </c>
      <c r="AE330" s="176" t="e">
        <f t="shared" si="57"/>
        <v>#REF!</v>
      </c>
      <c r="AF330" s="170" t="e">
        <f>+VLOOKUP(CONCATENATE(TEXT(W330,"yyyy"),"-",TEXT(W330,"mm")),#REF!,2,0)</f>
        <v>#REF!</v>
      </c>
      <c r="AG330" s="177" t="e">
        <f>+(AC330*(1+'INFLAC PROYECTADA'!$B$8)^(AE330))/((1+DEMANDADO!AF330)^(AE330))</f>
        <v>#REF!</v>
      </c>
      <c r="AH330" s="169">
        <f>(0.2*VLOOKUP(D330,'%.'!$A$1:$B$4,2,FALSE))+(0.35*VLOOKUP(E330,'%.'!$A$1:$B$4,2,FALSE))+(0.1*VLOOKUP(F330,'%.'!$A$1:$B$4,2,FALSE))+(0.35*VLOOKUP(G330,'%.'!$A$1:$B$4,2,FALSE))</f>
        <v>0.05</v>
      </c>
      <c r="AI330" s="128" t="str">
        <f t="shared" si="58"/>
        <v>REMOTA</v>
      </c>
      <c r="AJ330" s="128" t="str">
        <f t="shared" si="59"/>
        <v>No se registra</v>
      </c>
      <c r="AK330" s="178">
        <f t="shared" si="60"/>
        <v>0</v>
      </c>
    </row>
    <row r="331" spans="1:37" ht="30" customHeight="1" x14ac:dyDescent="0.25">
      <c r="A331" s="115">
        <v>330</v>
      </c>
      <c r="B331" s="83" t="s">
        <v>957</v>
      </c>
      <c r="C331" s="126" t="s">
        <v>958</v>
      </c>
      <c r="D331" s="83" t="s">
        <v>1</v>
      </c>
      <c r="E331" s="83" t="s">
        <v>1</v>
      </c>
      <c r="F331" s="83" t="s">
        <v>1</v>
      </c>
      <c r="G331" s="124" t="s">
        <v>1</v>
      </c>
      <c r="H331" s="169">
        <f t="shared" si="51"/>
        <v>0.05</v>
      </c>
      <c r="I331" s="170" t="str">
        <f t="shared" si="52"/>
        <v>REMOTA</v>
      </c>
      <c r="J331" s="292">
        <v>5798773</v>
      </c>
      <c r="K331" s="197">
        <v>0</v>
      </c>
      <c r="L331" s="68" t="s">
        <v>136</v>
      </c>
      <c r="M331" s="188">
        <v>0</v>
      </c>
      <c r="N331" s="68" t="s">
        <v>405</v>
      </c>
      <c r="O331" s="199" t="s">
        <v>405</v>
      </c>
      <c r="P331" s="68">
        <v>10</v>
      </c>
      <c r="Q331" s="68" t="s">
        <v>156</v>
      </c>
      <c r="R331" s="103">
        <v>2019070003763</v>
      </c>
      <c r="S331" s="88">
        <v>43662</v>
      </c>
      <c r="T331" s="68">
        <v>105900</v>
      </c>
      <c r="U331" s="68" t="s">
        <v>76</v>
      </c>
      <c r="V331" s="68"/>
      <c r="W331" s="171">
        <v>44074</v>
      </c>
      <c r="X331" s="172" t="e">
        <f>+CONCATENATE(TEXT(#REF!,"yyyy"),"-",TEXT(#REF!,"mm"))</f>
        <v>#REF!</v>
      </c>
      <c r="Y331" s="173" t="str">
        <f t="shared" si="55"/>
        <v>10</v>
      </c>
      <c r="Z331" s="172" t="str">
        <f t="shared" si="56"/>
        <v>2020-07</v>
      </c>
      <c r="AA331" s="170" t="e">
        <f>+VLOOKUP(Z331,#REF!,2,FALSE)/VLOOKUP(X331,#REF!,2,FALSE)</f>
        <v>#REF!</v>
      </c>
      <c r="AB331" s="174" t="e">
        <f t="shared" si="53"/>
        <v>#REF!</v>
      </c>
      <c r="AC331" s="174" t="e">
        <f t="shared" si="54"/>
        <v>#REF!</v>
      </c>
      <c r="AD331" s="175" t="e">
        <f>+#REF!+365*Y331</f>
        <v>#REF!</v>
      </c>
      <c r="AE331" s="176" t="e">
        <f t="shared" si="57"/>
        <v>#REF!</v>
      </c>
      <c r="AF331" s="170" t="e">
        <f>+VLOOKUP(CONCATENATE(TEXT(W331,"yyyy"),"-",TEXT(W331,"mm")),#REF!,2,0)</f>
        <v>#REF!</v>
      </c>
      <c r="AG331" s="177" t="e">
        <f>+(AC331*(1+'INFLAC PROYECTADA'!$B$8)^(AE331))/((1+DEMANDADO!AF331)^(AE331))</f>
        <v>#REF!</v>
      </c>
      <c r="AH331" s="169">
        <f>(0.2*VLOOKUP(D331,'%.'!$A$1:$B$4,2,FALSE))+(0.35*VLOOKUP(E331,'%.'!$A$1:$B$4,2,FALSE))+(0.1*VLOOKUP(F331,'%.'!$A$1:$B$4,2,FALSE))+(0.35*VLOOKUP(G331,'%.'!$A$1:$B$4,2,FALSE))</f>
        <v>0.05</v>
      </c>
      <c r="AI331" s="128" t="str">
        <f t="shared" si="58"/>
        <v>REMOTA</v>
      </c>
      <c r="AJ331" s="128" t="str">
        <f t="shared" si="59"/>
        <v>No se registra</v>
      </c>
      <c r="AK331" s="178">
        <f t="shared" si="60"/>
        <v>0</v>
      </c>
    </row>
    <row r="332" spans="1:37" ht="30" customHeight="1" x14ac:dyDescent="0.25">
      <c r="A332" s="115">
        <v>331</v>
      </c>
      <c r="B332" s="83" t="s">
        <v>952</v>
      </c>
      <c r="C332" s="126" t="s">
        <v>959</v>
      </c>
      <c r="D332" s="83" t="s">
        <v>1</v>
      </c>
      <c r="E332" s="83" t="s">
        <v>1</v>
      </c>
      <c r="F332" s="83" t="s">
        <v>1</v>
      </c>
      <c r="G332" s="124" t="s">
        <v>1</v>
      </c>
      <c r="H332" s="169">
        <f t="shared" si="51"/>
        <v>0.05</v>
      </c>
      <c r="I332" s="170" t="str">
        <f t="shared" si="52"/>
        <v>REMOTA</v>
      </c>
      <c r="J332" s="292">
        <v>5798773</v>
      </c>
      <c r="K332" s="197">
        <v>0</v>
      </c>
      <c r="L332" s="68" t="s">
        <v>136</v>
      </c>
      <c r="M332" s="188">
        <v>0</v>
      </c>
      <c r="N332" s="68" t="s">
        <v>405</v>
      </c>
      <c r="O332" s="199" t="s">
        <v>405</v>
      </c>
      <c r="P332" s="68">
        <v>10</v>
      </c>
      <c r="Q332" s="68" t="s">
        <v>156</v>
      </c>
      <c r="R332" s="103">
        <v>2019070003763</v>
      </c>
      <c r="S332" s="88">
        <v>43662</v>
      </c>
      <c r="T332" s="68">
        <v>105900</v>
      </c>
      <c r="U332" s="68" t="s">
        <v>76</v>
      </c>
      <c r="V332" s="68"/>
      <c r="W332" s="171">
        <v>44074</v>
      </c>
      <c r="X332" s="172" t="e">
        <f>+CONCATENATE(TEXT(#REF!,"yyyy"),"-",TEXT(#REF!,"mm"))</f>
        <v>#REF!</v>
      </c>
      <c r="Y332" s="173" t="str">
        <f t="shared" si="55"/>
        <v>10</v>
      </c>
      <c r="Z332" s="172" t="str">
        <f t="shared" si="56"/>
        <v>2020-07</v>
      </c>
      <c r="AA332" s="170" t="e">
        <f>+VLOOKUP(Z332,#REF!,2,FALSE)/VLOOKUP(X332,#REF!,2,FALSE)</f>
        <v>#REF!</v>
      </c>
      <c r="AB332" s="174" t="e">
        <f t="shared" si="53"/>
        <v>#REF!</v>
      </c>
      <c r="AC332" s="174" t="e">
        <f t="shared" si="54"/>
        <v>#REF!</v>
      </c>
      <c r="AD332" s="175" t="e">
        <f>+#REF!+365*Y332</f>
        <v>#REF!</v>
      </c>
      <c r="AE332" s="176" t="e">
        <f t="shared" si="57"/>
        <v>#REF!</v>
      </c>
      <c r="AF332" s="170" t="e">
        <f>+VLOOKUP(CONCATENATE(TEXT(W332,"yyyy"),"-",TEXT(W332,"mm")),#REF!,2,0)</f>
        <v>#REF!</v>
      </c>
      <c r="AG332" s="177" t="e">
        <f>+(AC332*(1+'INFLAC PROYECTADA'!$B$8)^(AE332))/((1+DEMANDADO!AF332)^(AE332))</f>
        <v>#REF!</v>
      </c>
      <c r="AH332" s="169">
        <f>(0.2*VLOOKUP(D332,'%.'!$A$1:$B$4,2,FALSE))+(0.35*VLOOKUP(E332,'%.'!$A$1:$B$4,2,FALSE))+(0.1*VLOOKUP(F332,'%.'!$A$1:$B$4,2,FALSE))+(0.35*VLOOKUP(G332,'%.'!$A$1:$B$4,2,FALSE))</f>
        <v>0.05</v>
      </c>
      <c r="AI332" s="128" t="str">
        <f t="shared" si="58"/>
        <v>REMOTA</v>
      </c>
      <c r="AJ332" s="128" t="str">
        <f t="shared" si="59"/>
        <v>No se registra</v>
      </c>
      <c r="AK332" s="178">
        <f t="shared" si="60"/>
        <v>0</v>
      </c>
    </row>
    <row r="333" spans="1:37" ht="30" customHeight="1" x14ac:dyDescent="0.25">
      <c r="A333" s="115">
        <v>332</v>
      </c>
      <c r="B333" s="83" t="s">
        <v>960</v>
      </c>
      <c r="C333" s="126" t="s">
        <v>961</v>
      </c>
      <c r="D333" s="83" t="s">
        <v>1</v>
      </c>
      <c r="E333" s="83" t="s">
        <v>1</v>
      </c>
      <c r="F333" s="83" t="s">
        <v>1</v>
      </c>
      <c r="G333" s="124" t="s">
        <v>1</v>
      </c>
      <c r="H333" s="169">
        <f t="shared" si="51"/>
        <v>0.05</v>
      </c>
      <c r="I333" s="170" t="str">
        <f t="shared" si="52"/>
        <v>REMOTA</v>
      </c>
      <c r="J333" s="292">
        <v>74907741</v>
      </c>
      <c r="K333" s="197">
        <v>0</v>
      </c>
      <c r="L333" s="68" t="s">
        <v>138</v>
      </c>
      <c r="M333" s="188">
        <v>0</v>
      </c>
      <c r="N333" s="68" t="s">
        <v>405</v>
      </c>
      <c r="O333" s="199" t="s">
        <v>405</v>
      </c>
      <c r="P333" s="68">
        <v>10</v>
      </c>
      <c r="Q333" s="68" t="s">
        <v>156</v>
      </c>
      <c r="R333" s="103">
        <v>2019070003763</v>
      </c>
      <c r="S333" s="88">
        <v>43662</v>
      </c>
      <c r="T333" s="68">
        <v>105900</v>
      </c>
      <c r="U333" s="68" t="s">
        <v>171</v>
      </c>
      <c r="V333" s="68"/>
      <c r="W333" s="171">
        <v>44074</v>
      </c>
      <c r="X333" s="172" t="e">
        <f>+CONCATENATE(TEXT(#REF!,"yyyy"),"-",TEXT(#REF!,"mm"))</f>
        <v>#REF!</v>
      </c>
      <c r="Y333" s="173" t="str">
        <f t="shared" si="55"/>
        <v>10</v>
      </c>
      <c r="Z333" s="172" t="str">
        <f t="shared" si="56"/>
        <v>2020-07</v>
      </c>
      <c r="AA333" s="170" t="e">
        <f>+VLOOKUP(Z333,#REF!,2,FALSE)/VLOOKUP(X333,#REF!,2,FALSE)</f>
        <v>#REF!</v>
      </c>
      <c r="AB333" s="174" t="e">
        <f t="shared" si="53"/>
        <v>#REF!</v>
      </c>
      <c r="AC333" s="174" t="e">
        <f t="shared" si="54"/>
        <v>#REF!</v>
      </c>
      <c r="AD333" s="175" t="e">
        <f>+#REF!+365*Y333</f>
        <v>#REF!</v>
      </c>
      <c r="AE333" s="176" t="e">
        <f t="shared" si="57"/>
        <v>#REF!</v>
      </c>
      <c r="AF333" s="170" t="e">
        <f>+VLOOKUP(CONCATENATE(TEXT(W333,"yyyy"),"-",TEXT(W333,"mm")),#REF!,2,0)</f>
        <v>#REF!</v>
      </c>
      <c r="AG333" s="177" t="e">
        <f>+(AC333*(1+'INFLAC PROYECTADA'!$B$8)^(AE333))/((1+DEMANDADO!AF333)^(AE333))</f>
        <v>#REF!</v>
      </c>
      <c r="AH333" s="169">
        <f>(0.2*VLOOKUP(D333,'%.'!$A$1:$B$4,2,FALSE))+(0.35*VLOOKUP(E333,'%.'!$A$1:$B$4,2,FALSE))+(0.1*VLOOKUP(F333,'%.'!$A$1:$B$4,2,FALSE))+(0.35*VLOOKUP(G333,'%.'!$A$1:$B$4,2,FALSE))</f>
        <v>0.05</v>
      </c>
      <c r="AI333" s="128" t="str">
        <f t="shared" si="58"/>
        <v>REMOTA</v>
      </c>
      <c r="AJ333" s="128" t="str">
        <f t="shared" si="59"/>
        <v>No se registra</v>
      </c>
      <c r="AK333" s="178">
        <f t="shared" si="60"/>
        <v>0</v>
      </c>
    </row>
    <row r="334" spans="1:37" ht="30" customHeight="1" x14ac:dyDescent="0.25">
      <c r="A334" s="115">
        <v>333</v>
      </c>
      <c r="B334" s="83" t="s">
        <v>962</v>
      </c>
      <c r="C334" s="126" t="s">
        <v>963</v>
      </c>
      <c r="D334" s="83" t="s">
        <v>48</v>
      </c>
      <c r="E334" s="83" t="s">
        <v>1</v>
      </c>
      <c r="F334" s="83" t="s">
        <v>48</v>
      </c>
      <c r="G334" s="124" t="s">
        <v>1</v>
      </c>
      <c r="H334" s="169">
        <f t="shared" si="51"/>
        <v>0.185</v>
      </c>
      <c r="I334" s="170" t="str">
        <f t="shared" si="52"/>
        <v>BAJA</v>
      </c>
      <c r="J334" s="292">
        <v>1128000</v>
      </c>
      <c r="K334" s="197">
        <v>1</v>
      </c>
      <c r="L334" s="68" t="s">
        <v>138</v>
      </c>
      <c r="M334" s="188">
        <v>0</v>
      </c>
      <c r="N334" s="68" t="s">
        <v>405</v>
      </c>
      <c r="O334" s="199" t="s">
        <v>405</v>
      </c>
      <c r="P334" s="68">
        <v>8</v>
      </c>
      <c r="Q334" s="68" t="s">
        <v>156</v>
      </c>
      <c r="R334" s="103">
        <v>2019070003763</v>
      </c>
      <c r="S334" s="88">
        <v>43662</v>
      </c>
      <c r="T334" s="68">
        <v>105900</v>
      </c>
      <c r="U334" s="68" t="s">
        <v>997</v>
      </c>
      <c r="V334" s="68"/>
      <c r="W334" s="171">
        <v>44074</v>
      </c>
      <c r="X334" s="172" t="e">
        <f>+CONCATENATE(TEXT(#REF!,"yyyy"),"-",TEXT(#REF!,"mm"))</f>
        <v>#REF!</v>
      </c>
      <c r="Y334" s="173" t="str">
        <f t="shared" si="55"/>
        <v>8</v>
      </c>
      <c r="Z334" s="172" t="str">
        <f t="shared" si="56"/>
        <v>2020-07</v>
      </c>
      <c r="AA334" s="170" t="e">
        <f>+VLOOKUP(Z334,#REF!,2,FALSE)/VLOOKUP(X334,#REF!,2,FALSE)</f>
        <v>#REF!</v>
      </c>
      <c r="AB334" s="174" t="e">
        <f t="shared" si="53"/>
        <v>#REF!</v>
      </c>
      <c r="AC334" s="174" t="e">
        <f t="shared" si="54"/>
        <v>#REF!</v>
      </c>
      <c r="AD334" s="175" t="e">
        <f>+#REF!+365*Y334</f>
        <v>#REF!</v>
      </c>
      <c r="AE334" s="176" t="e">
        <f t="shared" si="57"/>
        <v>#REF!</v>
      </c>
      <c r="AF334" s="170" t="e">
        <f>+VLOOKUP(CONCATENATE(TEXT(W334,"yyyy"),"-",TEXT(W334,"mm")),#REF!,2,0)</f>
        <v>#REF!</v>
      </c>
      <c r="AG334" s="177" t="e">
        <f>+(AC334*(1+'INFLAC PROYECTADA'!$B$8)^(AE334))/((1+DEMANDADO!AF334)^(AE334))</f>
        <v>#REF!</v>
      </c>
      <c r="AH334" s="169">
        <f>(0.2*VLOOKUP(D334,'%.'!$A$1:$B$4,2,FALSE))+(0.35*VLOOKUP(E334,'%.'!$A$1:$B$4,2,FALSE))+(0.1*VLOOKUP(F334,'%.'!$A$1:$B$4,2,FALSE))+(0.35*VLOOKUP(G334,'%.'!$A$1:$B$4,2,FALSE))</f>
        <v>0.185</v>
      </c>
      <c r="AI334" s="128" t="str">
        <f t="shared" si="58"/>
        <v>BAJA</v>
      </c>
      <c r="AJ334" s="128" t="str">
        <f t="shared" si="59"/>
        <v>Cuentas de Orden</v>
      </c>
      <c r="AK334" s="178" t="e">
        <f t="shared" si="60"/>
        <v>#REF!</v>
      </c>
    </row>
    <row r="335" spans="1:37" ht="30" customHeight="1" x14ac:dyDescent="0.25">
      <c r="A335" s="115">
        <v>334</v>
      </c>
      <c r="B335" s="83" t="s">
        <v>960</v>
      </c>
      <c r="C335" s="126" t="s">
        <v>964</v>
      </c>
      <c r="D335" s="83" t="s">
        <v>0</v>
      </c>
      <c r="E335" s="83" t="s">
        <v>0</v>
      </c>
      <c r="F335" s="83" t="s">
        <v>0</v>
      </c>
      <c r="G335" s="124" t="s">
        <v>0</v>
      </c>
      <c r="H335" s="169">
        <f t="shared" si="51"/>
        <v>1</v>
      </c>
      <c r="I335" s="170" t="str">
        <f t="shared" si="52"/>
        <v>ALTA</v>
      </c>
      <c r="J335" s="292">
        <v>29582796</v>
      </c>
      <c r="K335" s="197">
        <v>1</v>
      </c>
      <c r="L335" s="68" t="s">
        <v>138</v>
      </c>
      <c r="M335" s="188">
        <v>0</v>
      </c>
      <c r="N335" s="68" t="s">
        <v>405</v>
      </c>
      <c r="O335" s="199" t="s">
        <v>405</v>
      </c>
      <c r="P335" s="68">
        <v>8</v>
      </c>
      <c r="Q335" s="68" t="s">
        <v>156</v>
      </c>
      <c r="R335" s="103">
        <v>2019070003763</v>
      </c>
      <c r="S335" s="88">
        <v>43662</v>
      </c>
      <c r="T335" s="68">
        <v>105900</v>
      </c>
      <c r="U335" s="68" t="s">
        <v>76</v>
      </c>
      <c r="V335" s="68"/>
      <c r="W335" s="171">
        <v>44074</v>
      </c>
      <c r="X335" s="172" t="e">
        <f>+CONCATENATE(TEXT(#REF!,"yyyy"),"-",TEXT(#REF!,"mm"))</f>
        <v>#REF!</v>
      </c>
      <c r="Y335" s="173" t="str">
        <f t="shared" si="55"/>
        <v>8</v>
      </c>
      <c r="Z335" s="172" t="str">
        <f t="shared" si="56"/>
        <v>2020-07</v>
      </c>
      <c r="AA335" s="170" t="e">
        <f>+VLOOKUP(Z335,#REF!,2,FALSE)/VLOOKUP(X335,#REF!,2,FALSE)</f>
        <v>#REF!</v>
      </c>
      <c r="AB335" s="174" t="e">
        <f t="shared" si="53"/>
        <v>#REF!</v>
      </c>
      <c r="AC335" s="174" t="e">
        <f t="shared" si="54"/>
        <v>#REF!</v>
      </c>
      <c r="AD335" s="175" t="e">
        <f>+#REF!+365*Y335</f>
        <v>#REF!</v>
      </c>
      <c r="AE335" s="176" t="e">
        <f t="shared" si="57"/>
        <v>#REF!</v>
      </c>
      <c r="AF335" s="170" t="e">
        <f>+VLOOKUP(CONCATENATE(TEXT(W335,"yyyy"),"-",TEXT(W335,"mm")),#REF!,2,0)</f>
        <v>#REF!</v>
      </c>
      <c r="AG335" s="177" t="e">
        <f>+(AC335*(1+'INFLAC PROYECTADA'!$B$8)^(AE335))/((1+DEMANDADO!AF335)^(AE335))</f>
        <v>#REF!</v>
      </c>
      <c r="AH335" s="169">
        <f>(0.2*VLOOKUP(D335,'%.'!$A$1:$B$4,2,FALSE))+(0.35*VLOOKUP(E335,'%.'!$A$1:$B$4,2,FALSE))+(0.1*VLOOKUP(F335,'%.'!$A$1:$B$4,2,FALSE))+(0.35*VLOOKUP(G335,'%.'!$A$1:$B$4,2,FALSE))</f>
        <v>1</v>
      </c>
      <c r="AI335" s="128" t="str">
        <f t="shared" si="58"/>
        <v>ALTA</v>
      </c>
      <c r="AJ335" s="128" t="str">
        <f t="shared" si="59"/>
        <v>Provisión contable</v>
      </c>
      <c r="AK335" s="178" t="e">
        <f t="shared" si="60"/>
        <v>#REF!</v>
      </c>
    </row>
    <row r="336" spans="1:37" ht="30" customHeight="1" x14ac:dyDescent="0.25">
      <c r="A336" s="115">
        <v>335</v>
      </c>
      <c r="B336" s="83" t="s">
        <v>899</v>
      </c>
      <c r="C336" s="126" t="s">
        <v>965</v>
      </c>
      <c r="D336" s="83" t="s">
        <v>0</v>
      </c>
      <c r="E336" s="83" t="s">
        <v>0</v>
      </c>
      <c r="F336" s="83" t="s">
        <v>0</v>
      </c>
      <c r="G336" s="124" t="s">
        <v>0</v>
      </c>
      <c r="H336" s="169">
        <f t="shared" si="51"/>
        <v>1</v>
      </c>
      <c r="I336" s="170" t="str">
        <f t="shared" si="52"/>
        <v>ALTA</v>
      </c>
      <c r="J336" s="292">
        <v>0</v>
      </c>
      <c r="K336" s="197">
        <v>0</v>
      </c>
      <c r="L336" s="68" t="s">
        <v>136</v>
      </c>
      <c r="M336" s="188">
        <v>0</v>
      </c>
      <c r="N336" s="68" t="s">
        <v>405</v>
      </c>
      <c r="O336" s="199" t="s">
        <v>405</v>
      </c>
      <c r="P336" s="68">
        <v>8</v>
      </c>
      <c r="Q336" s="68" t="s">
        <v>156</v>
      </c>
      <c r="R336" s="103">
        <v>2019070003763</v>
      </c>
      <c r="S336" s="88">
        <v>43662</v>
      </c>
      <c r="T336" s="68">
        <v>105900</v>
      </c>
      <c r="U336" s="68" t="s">
        <v>997</v>
      </c>
      <c r="V336" s="68"/>
      <c r="W336" s="171">
        <v>44074</v>
      </c>
      <c r="X336" s="172" t="e">
        <f>+CONCATENATE(TEXT(#REF!,"yyyy"),"-",TEXT(#REF!,"mm"))</f>
        <v>#REF!</v>
      </c>
      <c r="Y336" s="173" t="str">
        <f t="shared" si="55"/>
        <v>8</v>
      </c>
      <c r="Z336" s="172" t="str">
        <f t="shared" si="56"/>
        <v>2020-07</v>
      </c>
      <c r="AA336" s="170" t="e">
        <f>+VLOOKUP(Z336,#REF!,2,FALSE)/VLOOKUP(X336,#REF!,2,FALSE)</f>
        <v>#REF!</v>
      </c>
      <c r="AB336" s="174" t="e">
        <f t="shared" si="53"/>
        <v>#REF!</v>
      </c>
      <c r="AC336" s="174" t="e">
        <f t="shared" si="54"/>
        <v>#REF!</v>
      </c>
      <c r="AD336" s="175" t="e">
        <f>+#REF!+365*Y336</f>
        <v>#REF!</v>
      </c>
      <c r="AE336" s="176" t="e">
        <f t="shared" si="57"/>
        <v>#REF!</v>
      </c>
      <c r="AF336" s="170" t="e">
        <f>+VLOOKUP(CONCATENATE(TEXT(W336,"yyyy"),"-",TEXT(W336,"mm")),#REF!,2,0)</f>
        <v>#REF!</v>
      </c>
      <c r="AG336" s="177" t="e">
        <f>+(AC336*(1+'INFLAC PROYECTADA'!$B$8)^(AE336))/((1+DEMANDADO!AF336)^(AE336))</f>
        <v>#REF!</v>
      </c>
      <c r="AH336" s="169">
        <f>(0.2*VLOOKUP(D336,'%.'!$A$1:$B$4,2,FALSE))+(0.35*VLOOKUP(E336,'%.'!$A$1:$B$4,2,FALSE))+(0.1*VLOOKUP(F336,'%.'!$A$1:$B$4,2,FALSE))+(0.35*VLOOKUP(G336,'%.'!$A$1:$B$4,2,FALSE))</f>
        <v>1</v>
      </c>
      <c r="AI336" s="128" t="str">
        <f t="shared" si="58"/>
        <v>ALTA</v>
      </c>
      <c r="AJ336" s="128" t="str">
        <f t="shared" si="59"/>
        <v>Provisión contable</v>
      </c>
      <c r="AK336" s="178" t="e">
        <f t="shared" si="60"/>
        <v>#REF!</v>
      </c>
    </row>
    <row r="337" spans="1:37" ht="30" customHeight="1" x14ac:dyDescent="0.25">
      <c r="A337" s="115">
        <v>336</v>
      </c>
      <c r="B337" s="83" t="s">
        <v>962</v>
      </c>
      <c r="C337" s="126" t="s">
        <v>966</v>
      </c>
      <c r="D337" s="83" t="s">
        <v>48</v>
      </c>
      <c r="E337" s="83" t="s">
        <v>48</v>
      </c>
      <c r="F337" s="83" t="s">
        <v>48</v>
      </c>
      <c r="G337" s="124" t="s">
        <v>48</v>
      </c>
      <c r="H337" s="169">
        <f t="shared" si="51"/>
        <v>0.5</v>
      </c>
      <c r="I337" s="170" t="str">
        <f t="shared" si="52"/>
        <v>MEDIA</v>
      </c>
      <c r="J337" s="292">
        <v>159611667</v>
      </c>
      <c r="K337" s="197">
        <v>1</v>
      </c>
      <c r="L337" s="68" t="s">
        <v>136</v>
      </c>
      <c r="M337" s="188">
        <v>0</v>
      </c>
      <c r="N337" s="68" t="s">
        <v>405</v>
      </c>
      <c r="O337" s="199" t="s">
        <v>405</v>
      </c>
      <c r="P337" s="68">
        <v>8</v>
      </c>
      <c r="Q337" s="68" t="s">
        <v>156</v>
      </c>
      <c r="R337" s="103">
        <v>2019070003763</v>
      </c>
      <c r="S337" s="88">
        <v>43662</v>
      </c>
      <c r="T337" s="68">
        <v>105900</v>
      </c>
      <c r="U337" s="86" t="s">
        <v>1001</v>
      </c>
      <c r="V337" s="68"/>
      <c r="W337" s="171">
        <v>44074</v>
      </c>
      <c r="X337" s="172" t="e">
        <f>+CONCATENATE(TEXT(#REF!,"yyyy"),"-",TEXT(#REF!,"mm"))</f>
        <v>#REF!</v>
      </c>
      <c r="Y337" s="173" t="str">
        <f t="shared" si="55"/>
        <v>8</v>
      </c>
      <c r="Z337" s="172" t="str">
        <f t="shared" si="56"/>
        <v>2020-07</v>
      </c>
      <c r="AA337" s="170" t="e">
        <f>+VLOOKUP(Z337,#REF!,2,FALSE)/VLOOKUP(X337,#REF!,2,FALSE)</f>
        <v>#REF!</v>
      </c>
      <c r="AB337" s="174" t="e">
        <f t="shared" si="53"/>
        <v>#REF!</v>
      </c>
      <c r="AC337" s="174" t="e">
        <f t="shared" si="54"/>
        <v>#REF!</v>
      </c>
      <c r="AD337" s="175" t="e">
        <f>+#REF!+365*Y337</f>
        <v>#REF!</v>
      </c>
      <c r="AE337" s="176" t="e">
        <f t="shared" si="57"/>
        <v>#REF!</v>
      </c>
      <c r="AF337" s="170" t="e">
        <f>+VLOOKUP(CONCATENATE(TEXT(W337,"yyyy"),"-",TEXT(W337,"mm")),#REF!,2,0)</f>
        <v>#REF!</v>
      </c>
      <c r="AG337" s="177" t="e">
        <f>+(AC337*(1+'INFLAC PROYECTADA'!$B$8)^(AE337))/((1+DEMANDADO!AF337)^(AE337))</f>
        <v>#REF!</v>
      </c>
      <c r="AH337" s="169">
        <f>(0.2*VLOOKUP(D337,'%.'!$A$1:$B$4,2,FALSE))+(0.35*VLOOKUP(E337,'%.'!$A$1:$B$4,2,FALSE))+(0.1*VLOOKUP(F337,'%.'!$A$1:$B$4,2,FALSE))+(0.35*VLOOKUP(G337,'%.'!$A$1:$B$4,2,FALSE))</f>
        <v>0.5</v>
      </c>
      <c r="AI337" s="128" t="str">
        <f t="shared" si="58"/>
        <v>MEDIA</v>
      </c>
      <c r="AJ337" s="128" t="str">
        <f t="shared" si="59"/>
        <v>Cuentas de Orden</v>
      </c>
      <c r="AK337" s="178" t="e">
        <f t="shared" si="60"/>
        <v>#REF!</v>
      </c>
    </row>
    <row r="338" spans="1:37" ht="30" customHeight="1" x14ac:dyDescent="0.25">
      <c r="A338" s="115">
        <v>337</v>
      </c>
      <c r="B338" s="83" t="s">
        <v>967</v>
      </c>
      <c r="C338" s="126" t="s">
        <v>968</v>
      </c>
      <c r="D338" s="83" t="s">
        <v>1</v>
      </c>
      <c r="E338" s="83" t="s">
        <v>48</v>
      </c>
      <c r="F338" s="83" t="s">
        <v>48</v>
      </c>
      <c r="G338" s="124" t="s">
        <v>48</v>
      </c>
      <c r="H338" s="169">
        <f t="shared" si="51"/>
        <v>0.41</v>
      </c>
      <c r="I338" s="170" t="str">
        <f t="shared" si="52"/>
        <v>MEDIA</v>
      </c>
      <c r="J338" s="292">
        <v>49715942</v>
      </c>
      <c r="K338" s="197">
        <v>1</v>
      </c>
      <c r="L338" s="68" t="s">
        <v>129</v>
      </c>
      <c r="M338" s="188">
        <v>0</v>
      </c>
      <c r="N338" s="68" t="s">
        <v>405</v>
      </c>
      <c r="O338" s="199" t="s">
        <v>405</v>
      </c>
      <c r="P338" s="68">
        <v>6</v>
      </c>
      <c r="Q338" s="68" t="s">
        <v>156</v>
      </c>
      <c r="R338" s="103">
        <v>2019070003763</v>
      </c>
      <c r="S338" s="88">
        <v>43662</v>
      </c>
      <c r="T338" s="68">
        <v>105900</v>
      </c>
      <c r="U338" s="68" t="s">
        <v>171</v>
      </c>
      <c r="V338" s="68"/>
      <c r="W338" s="171">
        <v>44074</v>
      </c>
      <c r="X338" s="172" t="e">
        <f>+CONCATENATE(TEXT(#REF!,"yyyy"),"-",TEXT(#REF!,"mm"))</f>
        <v>#REF!</v>
      </c>
      <c r="Y338" s="173" t="str">
        <f t="shared" si="55"/>
        <v>6</v>
      </c>
      <c r="Z338" s="172" t="str">
        <f t="shared" si="56"/>
        <v>2020-07</v>
      </c>
      <c r="AA338" s="170" t="e">
        <f>+VLOOKUP(Z338,#REF!,2,FALSE)/VLOOKUP(X338,#REF!,2,FALSE)</f>
        <v>#REF!</v>
      </c>
      <c r="AB338" s="174" t="e">
        <f t="shared" si="53"/>
        <v>#REF!</v>
      </c>
      <c r="AC338" s="174" t="e">
        <f t="shared" si="54"/>
        <v>#REF!</v>
      </c>
      <c r="AD338" s="175" t="e">
        <f>+#REF!+365*Y338</f>
        <v>#REF!</v>
      </c>
      <c r="AE338" s="176" t="e">
        <f t="shared" si="57"/>
        <v>#REF!</v>
      </c>
      <c r="AF338" s="170" t="e">
        <f>+VLOOKUP(CONCATENATE(TEXT(W338,"yyyy"),"-",TEXT(W338,"mm")),#REF!,2,0)</f>
        <v>#REF!</v>
      </c>
      <c r="AG338" s="177" t="e">
        <f>+(AC338*(1+'INFLAC PROYECTADA'!$B$8)^(AE338))/((1+DEMANDADO!AF338)^(AE338))</f>
        <v>#REF!</v>
      </c>
      <c r="AH338" s="169">
        <f>(0.2*VLOOKUP(D338,'%.'!$A$1:$B$4,2,FALSE))+(0.35*VLOOKUP(E338,'%.'!$A$1:$B$4,2,FALSE))+(0.1*VLOOKUP(F338,'%.'!$A$1:$B$4,2,FALSE))+(0.35*VLOOKUP(G338,'%.'!$A$1:$B$4,2,FALSE))</f>
        <v>0.41</v>
      </c>
      <c r="AI338" s="128" t="str">
        <f t="shared" si="58"/>
        <v>MEDIA</v>
      </c>
      <c r="AJ338" s="128" t="str">
        <f t="shared" si="59"/>
        <v>Cuentas de Orden</v>
      </c>
      <c r="AK338" s="178" t="e">
        <f t="shared" si="60"/>
        <v>#REF!</v>
      </c>
    </row>
    <row r="339" spans="1:37" ht="30" customHeight="1" x14ac:dyDescent="0.25">
      <c r="A339" s="115">
        <v>338</v>
      </c>
      <c r="B339" s="83" t="s">
        <v>969</v>
      </c>
      <c r="C339" s="126" t="s">
        <v>970</v>
      </c>
      <c r="D339" s="83" t="s">
        <v>1</v>
      </c>
      <c r="E339" s="83" t="s">
        <v>1</v>
      </c>
      <c r="F339" s="83" t="s">
        <v>1</v>
      </c>
      <c r="G339" s="124" t="s">
        <v>1</v>
      </c>
      <c r="H339" s="169">
        <f t="shared" si="51"/>
        <v>0.05</v>
      </c>
      <c r="I339" s="170" t="str">
        <f t="shared" si="52"/>
        <v>REMOTA</v>
      </c>
      <c r="J339" s="292">
        <v>3718934</v>
      </c>
      <c r="K339" s="197">
        <v>0</v>
      </c>
      <c r="L339" s="68" t="s">
        <v>136</v>
      </c>
      <c r="M339" s="188">
        <v>0</v>
      </c>
      <c r="N339" s="68" t="s">
        <v>405</v>
      </c>
      <c r="O339" s="199" t="s">
        <v>405</v>
      </c>
      <c r="P339" s="68">
        <v>5</v>
      </c>
      <c r="Q339" s="68" t="s">
        <v>156</v>
      </c>
      <c r="R339" s="103">
        <v>2019070003763</v>
      </c>
      <c r="S339" s="88">
        <v>43662</v>
      </c>
      <c r="T339" s="68">
        <v>105900</v>
      </c>
      <c r="U339" s="68" t="s">
        <v>171</v>
      </c>
      <c r="V339" s="68"/>
      <c r="W339" s="171">
        <v>44074</v>
      </c>
      <c r="X339" s="172" t="e">
        <f>+CONCATENATE(TEXT(#REF!,"yyyy"),"-",TEXT(#REF!,"mm"))</f>
        <v>#REF!</v>
      </c>
      <c r="Y339" s="173" t="str">
        <f t="shared" si="55"/>
        <v>5</v>
      </c>
      <c r="Z339" s="172" t="str">
        <f t="shared" si="56"/>
        <v>2020-07</v>
      </c>
      <c r="AA339" s="170" t="e">
        <f>+VLOOKUP(Z339,#REF!,2,FALSE)/VLOOKUP(X339,#REF!,2,FALSE)</f>
        <v>#REF!</v>
      </c>
      <c r="AB339" s="174" t="e">
        <f t="shared" si="53"/>
        <v>#REF!</v>
      </c>
      <c r="AC339" s="174" t="e">
        <f t="shared" si="54"/>
        <v>#REF!</v>
      </c>
      <c r="AD339" s="175" t="e">
        <f>+#REF!+365*Y339</f>
        <v>#REF!</v>
      </c>
      <c r="AE339" s="176" t="e">
        <f t="shared" si="57"/>
        <v>#REF!</v>
      </c>
      <c r="AF339" s="170" t="e">
        <f>+VLOOKUP(CONCATENATE(TEXT(W339,"yyyy"),"-",TEXT(W339,"mm")),#REF!,2,0)</f>
        <v>#REF!</v>
      </c>
      <c r="AG339" s="177" t="e">
        <f>+(AC339*(1+'INFLAC PROYECTADA'!$B$8)^(AE339))/((1+DEMANDADO!AF339)^(AE339))</f>
        <v>#REF!</v>
      </c>
      <c r="AH339" s="169">
        <f>(0.2*VLOOKUP(D339,'%.'!$A$1:$B$4,2,FALSE))+(0.35*VLOOKUP(E339,'%.'!$A$1:$B$4,2,FALSE))+(0.1*VLOOKUP(F339,'%.'!$A$1:$B$4,2,FALSE))+(0.35*VLOOKUP(G339,'%.'!$A$1:$B$4,2,FALSE))</f>
        <v>0.05</v>
      </c>
      <c r="AI339" s="128" t="str">
        <f t="shared" si="58"/>
        <v>REMOTA</v>
      </c>
      <c r="AJ339" s="128" t="str">
        <f t="shared" si="59"/>
        <v>No se registra</v>
      </c>
      <c r="AK339" s="178">
        <f t="shared" si="60"/>
        <v>0</v>
      </c>
    </row>
    <row r="340" spans="1:37" ht="30" customHeight="1" x14ac:dyDescent="0.25">
      <c r="A340" s="115">
        <v>339</v>
      </c>
      <c r="B340" s="83" t="s">
        <v>971</v>
      </c>
      <c r="C340" s="126" t="s">
        <v>972</v>
      </c>
      <c r="D340" s="83" t="s">
        <v>48</v>
      </c>
      <c r="E340" s="83" t="s">
        <v>1</v>
      </c>
      <c r="F340" s="83" t="s">
        <v>1</v>
      </c>
      <c r="G340" s="124" t="s">
        <v>1</v>
      </c>
      <c r="H340" s="169">
        <f t="shared" si="51"/>
        <v>0.14000000000000001</v>
      </c>
      <c r="I340" s="170" t="str">
        <f t="shared" si="52"/>
        <v>BAJA</v>
      </c>
      <c r="J340" s="292">
        <v>38454420</v>
      </c>
      <c r="K340" s="197">
        <v>0</v>
      </c>
      <c r="L340" s="68" t="s">
        <v>138</v>
      </c>
      <c r="M340" s="188">
        <v>0</v>
      </c>
      <c r="N340" s="68" t="s">
        <v>405</v>
      </c>
      <c r="O340" s="199" t="s">
        <v>405</v>
      </c>
      <c r="P340" s="68">
        <v>5</v>
      </c>
      <c r="Q340" s="68" t="s">
        <v>156</v>
      </c>
      <c r="R340" s="103">
        <v>2019070003763</v>
      </c>
      <c r="S340" s="88">
        <v>43662</v>
      </c>
      <c r="T340" s="68">
        <v>105900</v>
      </c>
      <c r="U340" s="68" t="s">
        <v>171</v>
      </c>
      <c r="V340" s="68"/>
      <c r="W340" s="171">
        <v>44074</v>
      </c>
      <c r="X340" s="172" t="e">
        <f>+CONCATENATE(TEXT(#REF!,"yyyy"),"-",TEXT(#REF!,"mm"))</f>
        <v>#REF!</v>
      </c>
      <c r="Y340" s="173" t="str">
        <f t="shared" si="55"/>
        <v>5</v>
      </c>
      <c r="Z340" s="172" t="str">
        <f t="shared" si="56"/>
        <v>2020-07</v>
      </c>
      <c r="AA340" s="170" t="e">
        <f>+VLOOKUP(Z340,#REF!,2,FALSE)/VLOOKUP(X340,#REF!,2,FALSE)</f>
        <v>#REF!</v>
      </c>
      <c r="AB340" s="174" t="e">
        <f t="shared" si="53"/>
        <v>#REF!</v>
      </c>
      <c r="AC340" s="174" t="e">
        <f t="shared" si="54"/>
        <v>#REF!</v>
      </c>
      <c r="AD340" s="175" t="e">
        <f>+#REF!+365*Y340</f>
        <v>#REF!</v>
      </c>
      <c r="AE340" s="176" t="e">
        <f t="shared" si="57"/>
        <v>#REF!</v>
      </c>
      <c r="AF340" s="170" t="e">
        <f>+VLOOKUP(CONCATENATE(TEXT(W340,"yyyy"),"-",TEXT(W340,"mm")),#REF!,2,0)</f>
        <v>#REF!</v>
      </c>
      <c r="AG340" s="177" t="e">
        <f>+(AC340*(1+'INFLAC PROYECTADA'!$B$8)^(AE340))/((1+DEMANDADO!AF340)^(AE340))</f>
        <v>#REF!</v>
      </c>
      <c r="AH340" s="169">
        <f>(0.2*VLOOKUP(D340,'%.'!$A$1:$B$4,2,FALSE))+(0.35*VLOOKUP(E340,'%.'!$A$1:$B$4,2,FALSE))+(0.1*VLOOKUP(F340,'%.'!$A$1:$B$4,2,FALSE))+(0.35*VLOOKUP(G340,'%.'!$A$1:$B$4,2,FALSE))</f>
        <v>0.14000000000000001</v>
      </c>
      <c r="AI340" s="128" t="str">
        <f t="shared" si="58"/>
        <v>BAJA</v>
      </c>
      <c r="AJ340" s="128" t="str">
        <f t="shared" si="59"/>
        <v>Cuentas de Orden</v>
      </c>
      <c r="AK340" s="178" t="e">
        <f t="shared" si="60"/>
        <v>#REF!</v>
      </c>
    </row>
    <row r="341" spans="1:37" ht="30" customHeight="1" x14ac:dyDescent="0.25">
      <c r="A341" s="115">
        <v>340</v>
      </c>
      <c r="B341" s="83" t="s">
        <v>973</v>
      </c>
      <c r="C341" s="126" t="s">
        <v>974</v>
      </c>
      <c r="D341" s="83" t="s">
        <v>1</v>
      </c>
      <c r="E341" s="83" t="s">
        <v>1</v>
      </c>
      <c r="F341" s="83" t="s">
        <v>1</v>
      </c>
      <c r="G341" s="124" t="s">
        <v>1</v>
      </c>
      <c r="H341" s="169">
        <f t="shared" si="51"/>
        <v>0.05</v>
      </c>
      <c r="I341" s="170" t="str">
        <f t="shared" si="52"/>
        <v>REMOTA</v>
      </c>
      <c r="J341" s="292">
        <v>985600000</v>
      </c>
      <c r="K341" s="197">
        <v>0</v>
      </c>
      <c r="L341" s="68" t="s">
        <v>138</v>
      </c>
      <c r="M341" s="188">
        <v>0</v>
      </c>
      <c r="N341" s="68" t="s">
        <v>405</v>
      </c>
      <c r="O341" s="199" t="s">
        <v>405</v>
      </c>
      <c r="P341" s="68">
        <v>10</v>
      </c>
      <c r="Q341" s="68" t="s">
        <v>156</v>
      </c>
      <c r="R341" s="103">
        <v>2019070003763</v>
      </c>
      <c r="S341" s="88">
        <v>43662</v>
      </c>
      <c r="T341" s="68">
        <v>105900</v>
      </c>
      <c r="U341" s="68" t="s">
        <v>21</v>
      </c>
      <c r="V341" s="68"/>
      <c r="W341" s="171">
        <v>44074</v>
      </c>
      <c r="X341" s="172" t="e">
        <f>+CONCATENATE(TEXT(#REF!,"yyyy"),"-",TEXT(#REF!,"mm"))</f>
        <v>#REF!</v>
      </c>
      <c r="Y341" s="173" t="str">
        <f t="shared" si="55"/>
        <v>10</v>
      </c>
      <c r="Z341" s="172" t="str">
        <f t="shared" si="56"/>
        <v>2020-07</v>
      </c>
      <c r="AA341" s="170" t="e">
        <f>+VLOOKUP(Z341,#REF!,2,FALSE)/VLOOKUP(X341,#REF!,2,FALSE)</f>
        <v>#REF!</v>
      </c>
      <c r="AB341" s="174" t="e">
        <f t="shared" si="53"/>
        <v>#REF!</v>
      </c>
      <c r="AC341" s="174" t="e">
        <f t="shared" si="54"/>
        <v>#REF!</v>
      </c>
      <c r="AD341" s="175" t="e">
        <f>+#REF!+365*Y341</f>
        <v>#REF!</v>
      </c>
      <c r="AE341" s="176" t="e">
        <f t="shared" si="57"/>
        <v>#REF!</v>
      </c>
      <c r="AF341" s="170" t="e">
        <f>+VLOOKUP(CONCATENATE(TEXT(W341,"yyyy"),"-",TEXT(W341,"mm")),#REF!,2,0)</f>
        <v>#REF!</v>
      </c>
      <c r="AG341" s="177" t="e">
        <f>+(AC341*(1+'INFLAC PROYECTADA'!$B$8)^(AE341))/((1+DEMANDADO!AF341)^(AE341))</f>
        <v>#REF!</v>
      </c>
      <c r="AH341" s="169">
        <f>(0.2*VLOOKUP(D341,'%.'!$A$1:$B$4,2,FALSE))+(0.35*VLOOKUP(E341,'%.'!$A$1:$B$4,2,FALSE))+(0.1*VLOOKUP(F341,'%.'!$A$1:$B$4,2,FALSE))+(0.35*VLOOKUP(G341,'%.'!$A$1:$B$4,2,FALSE))</f>
        <v>0.05</v>
      </c>
      <c r="AI341" s="128" t="str">
        <f t="shared" si="58"/>
        <v>REMOTA</v>
      </c>
      <c r="AJ341" s="128" t="str">
        <f t="shared" si="59"/>
        <v>No se registra</v>
      </c>
      <c r="AK341" s="178">
        <f t="shared" si="60"/>
        <v>0</v>
      </c>
    </row>
    <row r="342" spans="1:37" ht="30" customHeight="1" x14ac:dyDescent="0.25">
      <c r="A342" s="115">
        <v>341</v>
      </c>
      <c r="B342" s="83" t="s">
        <v>975</v>
      </c>
      <c r="C342" s="126" t="s">
        <v>976</v>
      </c>
      <c r="D342" s="83" t="s">
        <v>1</v>
      </c>
      <c r="E342" s="83" t="s">
        <v>1</v>
      </c>
      <c r="F342" s="83" t="s">
        <v>1</v>
      </c>
      <c r="G342" s="124" t="s">
        <v>1</v>
      </c>
      <c r="H342" s="169">
        <f t="shared" si="51"/>
        <v>0.05</v>
      </c>
      <c r="I342" s="170" t="str">
        <f t="shared" si="52"/>
        <v>REMOTA</v>
      </c>
      <c r="J342" s="292">
        <v>0</v>
      </c>
      <c r="K342" s="197">
        <v>0</v>
      </c>
      <c r="L342" s="68" t="s">
        <v>153</v>
      </c>
      <c r="M342" s="188">
        <v>0</v>
      </c>
      <c r="N342" s="68" t="s">
        <v>405</v>
      </c>
      <c r="O342" s="199" t="s">
        <v>405</v>
      </c>
      <c r="P342" s="68">
        <v>10</v>
      </c>
      <c r="Q342" s="68" t="s">
        <v>156</v>
      </c>
      <c r="R342" s="103">
        <v>2019070003763</v>
      </c>
      <c r="S342" s="88">
        <v>43662</v>
      </c>
      <c r="T342" s="68">
        <v>105900</v>
      </c>
      <c r="U342" s="68" t="s">
        <v>76</v>
      </c>
      <c r="V342" s="68"/>
      <c r="W342" s="171">
        <v>44074</v>
      </c>
      <c r="X342" s="172" t="e">
        <f>+CONCATENATE(TEXT(#REF!,"yyyy"),"-",TEXT(#REF!,"mm"))</f>
        <v>#REF!</v>
      </c>
      <c r="Y342" s="173" t="str">
        <f t="shared" si="55"/>
        <v>10</v>
      </c>
      <c r="Z342" s="172" t="str">
        <f t="shared" si="56"/>
        <v>2020-07</v>
      </c>
      <c r="AA342" s="170" t="e">
        <f>+VLOOKUP(Z342,#REF!,2,FALSE)/VLOOKUP(X342,#REF!,2,FALSE)</f>
        <v>#REF!</v>
      </c>
      <c r="AB342" s="174" t="e">
        <f t="shared" si="53"/>
        <v>#REF!</v>
      </c>
      <c r="AC342" s="174" t="e">
        <f t="shared" si="54"/>
        <v>#REF!</v>
      </c>
      <c r="AD342" s="175" t="e">
        <f>+#REF!+365*Y342</f>
        <v>#REF!</v>
      </c>
      <c r="AE342" s="176" t="e">
        <f t="shared" si="57"/>
        <v>#REF!</v>
      </c>
      <c r="AF342" s="170" t="e">
        <f>+VLOOKUP(CONCATENATE(TEXT(W342,"yyyy"),"-",TEXT(W342,"mm")),#REF!,2,0)</f>
        <v>#REF!</v>
      </c>
      <c r="AG342" s="177" t="e">
        <f>+(AC342*(1+'INFLAC PROYECTADA'!$B$8)^(AE342))/((1+DEMANDADO!AF342)^(AE342))</f>
        <v>#REF!</v>
      </c>
      <c r="AH342" s="169">
        <f>(0.2*VLOOKUP(D342,'%.'!$A$1:$B$4,2,FALSE))+(0.35*VLOOKUP(E342,'%.'!$A$1:$B$4,2,FALSE))+(0.1*VLOOKUP(F342,'%.'!$A$1:$B$4,2,FALSE))+(0.35*VLOOKUP(G342,'%.'!$A$1:$B$4,2,FALSE))</f>
        <v>0.05</v>
      </c>
      <c r="AI342" s="128" t="str">
        <f t="shared" si="58"/>
        <v>REMOTA</v>
      </c>
      <c r="AJ342" s="128" t="str">
        <f t="shared" si="59"/>
        <v>No se registra</v>
      </c>
      <c r="AK342" s="178">
        <f t="shared" si="60"/>
        <v>0</v>
      </c>
    </row>
    <row r="343" spans="1:37" ht="30" customHeight="1" x14ac:dyDescent="0.25">
      <c r="A343" s="115">
        <v>342</v>
      </c>
      <c r="B343" s="83" t="s">
        <v>977</v>
      </c>
      <c r="C343" s="126" t="s">
        <v>978</v>
      </c>
      <c r="D343" s="83" t="s">
        <v>1</v>
      </c>
      <c r="E343" s="83" t="s">
        <v>1</v>
      </c>
      <c r="F343" s="83" t="s">
        <v>1</v>
      </c>
      <c r="G343" s="124" t="s">
        <v>1</v>
      </c>
      <c r="H343" s="169">
        <f t="shared" si="51"/>
        <v>0.05</v>
      </c>
      <c r="I343" s="170" t="str">
        <f t="shared" si="52"/>
        <v>REMOTA</v>
      </c>
      <c r="J343" s="292">
        <v>0</v>
      </c>
      <c r="K343" s="197">
        <v>0</v>
      </c>
      <c r="L343" s="68" t="s">
        <v>136</v>
      </c>
      <c r="M343" s="188">
        <v>0</v>
      </c>
      <c r="N343" s="68" t="s">
        <v>405</v>
      </c>
      <c r="O343" s="199" t="s">
        <v>405</v>
      </c>
      <c r="P343" s="68">
        <v>10</v>
      </c>
      <c r="Q343" s="68" t="s">
        <v>156</v>
      </c>
      <c r="R343" s="103">
        <v>2019070003763</v>
      </c>
      <c r="S343" s="88">
        <v>43662</v>
      </c>
      <c r="T343" s="68">
        <v>105900</v>
      </c>
      <c r="U343" s="68" t="s">
        <v>76</v>
      </c>
      <c r="V343" s="68"/>
      <c r="W343" s="171">
        <v>44074</v>
      </c>
      <c r="X343" s="172" t="e">
        <f>+CONCATENATE(TEXT(#REF!,"yyyy"),"-",TEXT(#REF!,"mm"))</f>
        <v>#REF!</v>
      </c>
      <c r="Y343" s="173" t="str">
        <f t="shared" si="55"/>
        <v>10</v>
      </c>
      <c r="Z343" s="172" t="str">
        <f t="shared" si="56"/>
        <v>2020-07</v>
      </c>
      <c r="AA343" s="170" t="e">
        <f>+VLOOKUP(Z343,#REF!,2,FALSE)/VLOOKUP(X343,#REF!,2,FALSE)</f>
        <v>#REF!</v>
      </c>
      <c r="AB343" s="174" t="e">
        <f t="shared" si="53"/>
        <v>#REF!</v>
      </c>
      <c r="AC343" s="174" t="e">
        <f t="shared" si="54"/>
        <v>#REF!</v>
      </c>
      <c r="AD343" s="175" t="e">
        <f>+#REF!+365*Y343</f>
        <v>#REF!</v>
      </c>
      <c r="AE343" s="176" t="e">
        <f t="shared" si="57"/>
        <v>#REF!</v>
      </c>
      <c r="AF343" s="170" t="e">
        <f>+VLOOKUP(CONCATENATE(TEXT(W343,"yyyy"),"-",TEXT(W343,"mm")),#REF!,2,0)</f>
        <v>#REF!</v>
      </c>
      <c r="AG343" s="177" t="e">
        <f>+(AC343*(1+'INFLAC PROYECTADA'!$B$8)^(AE343))/((1+DEMANDADO!AF343)^(AE343))</f>
        <v>#REF!</v>
      </c>
      <c r="AH343" s="169">
        <f>(0.2*VLOOKUP(D343,'%.'!$A$1:$B$4,2,FALSE))+(0.35*VLOOKUP(E343,'%.'!$A$1:$B$4,2,FALSE))+(0.1*VLOOKUP(F343,'%.'!$A$1:$B$4,2,FALSE))+(0.35*VLOOKUP(G343,'%.'!$A$1:$B$4,2,FALSE))</f>
        <v>0.05</v>
      </c>
      <c r="AI343" s="128" t="str">
        <f t="shared" si="58"/>
        <v>REMOTA</v>
      </c>
      <c r="AJ343" s="128" t="str">
        <f t="shared" si="59"/>
        <v>No se registra</v>
      </c>
      <c r="AK343" s="178">
        <f t="shared" si="60"/>
        <v>0</v>
      </c>
    </row>
    <row r="344" spans="1:37" ht="30" customHeight="1" x14ac:dyDescent="0.25">
      <c r="A344" s="115">
        <v>343</v>
      </c>
      <c r="B344" s="83" t="s">
        <v>899</v>
      </c>
      <c r="C344" s="126" t="s">
        <v>979</v>
      </c>
      <c r="D344" s="83" t="s">
        <v>48</v>
      </c>
      <c r="E344" s="83" t="s">
        <v>1</v>
      </c>
      <c r="F344" s="83" t="s">
        <v>1</v>
      </c>
      <c r="G344" s="124" t="s">
        <v>1</v>
      </c>
      <c r="H344" s="169">
        <f t="shared" si="51"/>
        <v>0.14000000000000001</v>
      </c>
      <c r="I344" s="170" t="str">
        <f t="shared" si="52"/>
        <v>BAJA</v>
      </c>
      <c r="J344" s="292">
        <v>0</v>
      </c>
      <c r="K344" s="197">
        <v>0</v>
      </c>
      <c r="L344" s="68" t="s">
        <v>138</v>
      </c>
      <c r="M344" s="188">
        <v>0</v>
      </c>
      <c r="N344" s="68" t="s">
        <v>405</v>
      </c>
      <c r="O344" s="199" t="s">
        <v>405</v>
      </c>
      <c r="P344" s="68">
        <v>10</v>
      </c>
      <c r="Q344" s="68" t="s">
        <v>156</v>
      </c>
      <c r="R344" s="103">
        <v>2019070003763</v>
      </c>
      <c r="S344" s="88">
        <v>43662</v>
      </c>
      <c r="T344" s="68">
        <v>105900</v>
      </c>
      <c r="U344" s="68" t="s">
        <v>166</v>
      </c>
      <c r="V344" s="68"/>
      <c r="W344" s="171">
        <v>44074</v>
      </c>
      <c r="X344" s="172" t="e">
        <f>+CONCATENATE(TEXT(#REF!,"yyyy"),"-",TEXT(#REF!,"mm"))</f>
        <v>#REF!</v>
      </c>
      <c r="Y344" s="173" t="str">
        <f t="shared" si="55"/>
        <v>10</v>
      </c>
      <c r="Z344" s="172" t="str">
        <f t="shared" si="56"/>
        <v>2020-07</v>
      </c>
      <c r="AA344" s="170" t="e">
        <f>+VLOOKUP(Z344,#REF!,2,FALSE)/VLOOKUP(X344,#REF!,2,FALSE)</f>
        <v>#REF!</v>
      </c>
      <c r="AB344" s="174" t="e">
        <f t="shared" si="53"/>
        <v>#REF!</v>
      </c>
      <c r="AC344" s="174" t="e">
        <f t="shared" si="54"/>
        <v>#REF!</v>
      </c>
      <c r="AD344" s="175" t="e">
        <f>+#REF!+365*Y344</f>
        <v>#REF!</v>
      </c>
      <c r="AE344" s="176" t="e">
        <f t="shared" si="57"/>
        <v>#REF!</v>
      </c>
      <c r="AF344" s="170" t="e">
        <f>+VLOOKUP(CONCATENATE(TEXT(W344,"yyyy"),"-",TEXT(W344,"mm")),#REF!,2,0)</f>
        <v>#REF!</v>
      </c>
      <c r="AG344" s="177" t="e">
        <f>+(AC344*(1+'INFLAC PROYECTADA'!$B$8)^(AE344))/((1+DEMANDADO!AF344)^(AE344))</f>
        <v>#REF!</v>
      </c>
      <c r="AH344" s="169">
        <f>(0.2*VLOOKUP(D344,'%.'!$A$1:$B$4,2,FALSE))+(0.35*VLOOKUP(E344,'%.'!$A$1:$B$4,2,FALSE))+(0.1*VLOOKUP(F344,'%.'!$A$1:$B$4,2,FALSE))+(0.35*VLOOKUP(G344,'%.'!$A$1:$B$4,2,FALSE))</f>
        <v>0.14000000000000001</v>
      </c>
      <c r="AI344" s="128" t="str">
        <f t="shared" si="58"/>
        <v>BAJA</v>
      </c>
      <c r="AJ344" s="128" t="str">
        <f t="shared" si="59"/>
        <v>Cuentas de Orden</v>
      </c>
      <c r="AK344" s="178" t="e">
        <f t="shared" si="60"/>
        <v>#REF!</v>
      </c>
    </row>
    <row r="345" spans="1:37" ht="30" customHeight="1" x14ac:dyDescent="0.25">
      <c r="A345" s="115">
        <v>344</v>
      </c>
      <c r="B345" s="83" t="s">
        <v>980</v>
      </c>
      <c r="C345" s="126" t="s">
        <v>981</v>
      </c>
      <c r="D345" s="83" t="s">
        <v>1</v>
      </c>
      <c r="E345" s="83" t="s">
        <v>48</v>
      </c>
      <c r="F345" s="83" t="s">
        <v>48</v>
      </c>
      <c r="G345" s="124" t="s">
        <v>48</v>
      </c>
      <c r="H345" s="169">
        <f t="shared" si="51"/>
        <v>0.41</v>
      </c>
      <c r="I345" s="170" t="str">
        <f t="shared" si="52"/>
        <v>MEDIA</v>
      </c>
      <c r="J345" s="292">
        <v>398885735</v>
      </c>
      <c r="K345" s="197">
        <v>1</v>
      </c>
      <c r="L345" s="68" t="s">
        <v>136</v>
      </c>
      <c r="M345" s="188">
        <v>0</v>
      </c>
      <c r="N345" s="68" t="s">
        <v>405</v>
      </c>
      <c r="O345" s="199" t="s">
        <v>405</v>
      </c>
      <c r="P345" s="68">
        <v>10</v>
      </c>
      <c r="Q345" s="68" t="s">
        <v>156</v>
      </c>
      <c r="R345" s="103">
        <v>2019070003763</v>
      </c>
      <c r="S345" s="88">
        <v>43662</v>
      </c>
      <c r="T345" s="68">
        <v>105900</v>
      </c>
      <c r="U345" s="68" t="s">
        <v>173</v>
      </c>
      <c r="V345" s="68"/>
      <c r="W345" s="171">
        <v>44074</v>
      </c>
      <c r="X345" s="172" t="e">
        <f>+CONCATENATE(TEXT(#REF!,"yyyy"),"-",TEXT(#REF!,"mm"))</f>
        <v>#REF!</v>
      </c>
      <c r="Y345" s="173" t="str">
        <f t="shared" si="55"/>
        <v>10</v>
      </c>
      <c r="Z345" s="172" t="str">
        <f t="shared" si="56"/>
        <v>2020-07</v>
      </c>
      <c r="AA345" s="170" t="e">
        <f>+VLOOKUP(Z345,#REF!,2,FALSE)/VLOOKUP(X345,#REF!,2,FALSE)</f>
        <v>#REF!</v>
      </c>
      <c r="AB345" s="174" t="e">
        <f t="shared" si="53"/>
        <v>#REF!</v>
      </c>
      <c r="AC345" s="174" t="e">
        <f t="shared" si="54"/>
        <v>#REF!</v>
      </c>
      <c r="AD345" s="175" t="e">
        <f>+#REF!+365*Y345</f>
        <v>#REF!</v>
      </c>
      <c r="AE345" s="176" t="e">
        <f t="shared" si="57"/>
        <v>#REF!</v>
      </c>
      <c r="AF345" s="170" t="e">
        <f>+VLOOKUP(CONCATENATE(TEXT(W345,"yyyy"),"-",TEXT(W345,"mm")),#REF!,2,0)</f>
        <v>#REF!</v>
      </c>
      <c r="AG345" s="177" t="e">
        <f>+(AC345*(1+'INFLAC PROYECTADA'!$B$8)^(AE345))/((1+DEMANDADO!AF345)^(AE345))</f>
        <v>#REF!</v>
      </c>
      <c r="AH345" s="169">
        <f>(0.2*VLOOKUP(D345,'%.'!$A$1:$B$4,2,FALSE))+(0.35*VLOOKUP(E345,'%.'!$A$1:$B$4,2,FALSE))+(0.1*VLOOKUP(F345,'%.'!$A$1:$B$4,2,FALSE))+(0.35*VLOOKUP(G345,'%.'!$A$1:$B$4,2,FALSE))</f>
        <v>0.41</v>
      </c>
      <c r="AI345" s="128" t="str">
        <f t="shared" si="58"/>
        <v>MEDIA</v>
      </c>
      <c r="AJ345" s="128" t="str">
        <f t="shared" si="59"/>
        <v>Cuentas de Orden</v>
      </c>
      <c r="AK345" s="178" t="e">
        <f t="shared" si="60"/>
        <v>#REF!</v>
      </c>
    </row>
    <row r="346" spans="1:37" ht="30" customHeight="1" x14ac:dyDescent="0.25">
      <c r="A346" s="115">
        <v>345</v>
      </c>
      <c r="B346" s="82" t="s">
        <v>982</v>
      </c>
      <c r="C346" s="126" t="s">
        <v>983</v>
      </c>
      <c r="D346" s="83" t="s">
        <v>1</v>
      </c>
      <c r="E346" s="83" t="s">
        <v>1</v>
      </c>
      <c r="F346" s="83" t="s">
        <v>1</v>
      </c>
      <c r="G346" s="124" t="s">
        <v>1</v>
      </c>
      <c r="H346" s="169">
        <f t="shared" si="51"/>
        <v>0.05</v>
      </c>
      <c r="I346" s="170" t="str">
        <f t="shared" si="52"/>
        <v>REMOTA</v>
      </c>
      <c r="J346" s="292">
        <v>1662387697</v>
      </c>
      <c r="K346" s="197">
        <v>0</v>
      </c>
      <c r="L346" s="68" t="s">
        <v>136</v>
      </c>
      <c r="M346" s="188">
        <v>0</v>
      </c>
      <c r="N346" s="68" t="s">
        <v>405</v>
      </c>
      <c r="O346" s="199" t="s">
        <v>405</v>
      </c>
      <c r="P346" s="68">
        <v>12</v>
      </c>
      <c r="Q346" s="68" t="s">
        <v>156</v>
      </c>
      <c r="R346" s="103">
        <v>2019070003763</v>
      </c>
      <c r="S346" s="88">
        <v>43662</v>
      </c>
      <c r="T346" s="68">
        <v>105900</v>
      </c>
      <c r="U346" s="86"/>
      <c r="V346" s="68"/>
      <c r="W346" s="171">
        <v>44074</v>
      </c>
      <c r="X346" s="172" t="e">
        <f>+CONCATENATE(TEXT(#REF!,"yyyy"),"-",TEXT(#REF!,"mm"))</f>
        <v>#REF!</v>
      </c>
      <c r="Y346" s="173" t="str">
        <f t="shared" si="55"/>
        <v>12</v>
      </c>
      <c r="Z346" s="172" t="str">
        <f t="shared" si="56"/>
        <v>2020-07</v>
      </c>
      <c r="AA346" s="170" t="e">
        <f>+VLOOKUP(Z346,#REF!,2,FALSE)/VLOOKUP(X346,#REF!,2,FALSE)</f>
        <v>#REF!</v>
      </c>
      <c r="AB346" s="174" t="e">
        <f t="shared" si="53"/>
        <v>#REF!</v>
      </c>
      <c r="AC346" s="174" t="e">
        <f t="shared" si="54"/>
        <v>#REF!</v>
      </c>
      <c r="AD346" s="175" t="e">
        <f>+#REF!+365*Y346</f>
        <v>#REF!</v>
      </c>
      <c r="AE346" s="176" t="e">
        <f t="shared" si="57"/>
        <v>#REF!</v>
      </c>
      <c r="AF346" s="170" t="e">
        <f>+VLOOKUP(CONCATENATE(TEXT(W346,"yyyy"),"-",TEXT(W346,"mm")),#REF!,2,0)</f>
        <v>#REF!</v>
      </c>
      <c r="AG346" s="177" t="e">
        <f>+(AC346*(1+'INFLAC PROYECTADA'!$B$8)^(AE346))/((1+DEMANDADO!AF346)^(AE346))</f>
        <v>#REF!</v>
      </c>
      <c r="AH346" s="169">
        <f>(0.2*VLOOKUP(D346,'%.'!$A$1:$B$4,2,FALSE))+(0.35*VLOOKUP(E346,'%.'!$A$1:$B$4,2,FALSE))+(0.1*VLOOKUP(F346,'%.'!$A$1:$B$4,2,FALSE))+(0.35*VLOOKUP(G346,'%.'!$A$1:$B$4,2,FALSE))</f>
        <v>0.05</v>
      </c>
      <c r="AI346" s="128" t="str">
        <f t="shared" si="58"/>
        <v>REMOTA</v>
      </c>
      <c r="AJ346" s="128" t="str">
        <f t="shared" si="59"/>
        <v>No se registra</v>
      </c>
      <c r="AK346" s="178">
        <f t="shared" si="60"/>
        <v>0</v>
      </c>
    </row>
    <row r="347" spans="1:37" ht="30" customHeight="1" x14ac:dyDescent="0.25">
      <c r="A347" s="115">
        <v>346</v>
      </c>
      <c r="B347" s="83" t="s">
        <v>802</v>
      </c>
      <c r="C347" s="126" t="s">
        <v>984</v>
      </c>
      <c r="D347" s="83" t="s">
        <v>48</v>
      </c>
      <c r="E347" s="83" t="s">
        <v>0</v>
      </c>
      <c r="F347" s="83" t="s">
        <v>1</v>
      </c>
      <c r="G347" s="124" t="s">
        <v>1</v>
      </c>
      <c r="H347" s="169">
        <f t="shared" si="51"/>
        <v>0.47249999999999998</v>
      </c>
      <c r="I347" s="170" t="str">
        <f t="shared" si="52"/>
        <v>MEDIA</v>
      </c>
      <c r="J347" s="292">
        <v>0</v>
      </c>
      <c r="K347" s="197">
        <v>0.2</v>
      </c>
      <c r="L347" s="68" t="s">
        <v>128</v>
      </c>
      <c r="M347" s="188">
        <v>0</v>
      </c>
      <c r="N347" s="68" t="s">
        <v>511</v>
      </c>
      <c r="O347" s="199" t="s">
        <v>405</v>
      </c>
      <c r="P347" s="68">
        <v>7</v>
      </c>
      <c r="Q347" s="68" t="s">
        <v>156</v>
      </c>
      <c r="R347" s="103">
        <v>2019070003763</v>
      </c>
      <c r="S347" s="88">
        <v>43662</v>
      </c>
      <c r="T347" s="68">
        <v>105900</v>
      </c>
      <c r="U347" s="68" t="s">
        <v>177</v>
      </c>
      <c r="V347" s="68"/>
      <c r="W347" s="171">
        <v>44074</v>
      </c>
      <c r="X347" s="172" t="e">
        <f>+CONCATENATE(TEXT(#REF!,"yyyy"),"-",TEXT(#REF!,"mm"))</f>
        <v>#REF!</v>
      </c>
      <c r="Y347" s="173" t="str">
        <f t="shared" si="55"/>
        <v>7</v>
      </c>
      <c r="Z347" s="172" t="str">
        <f t="shared" si="56"/>
        <v>2020-07</v>
      </c>
      <c r="AA347" s="170" t="e">
        <f>+VLOOKUP(Z347,#REF!,2,FALSE)/VLOOKUP(X347,#REF!,2,FALSE)</f>
        <v>#REF!</v>
      </c>
      <c r="AB347" s="174" t="e">
        <f t="shared" si="53"/>
        <v>#REF!</v>
      </c>
      <c r="AC347" s="174" t="e">
        <f t="shared" si="54"/>
        <v>#REF!</v>
      </c>
      <c r="AD347" s="175" t="e">
        <f>+#REF!+365*Y347</f>
        <v>#REF!</v>
      </c>
      <c r="AE347" s="176" t="e">
        <f t="shared" si="57"/>
        <v>#REF!</v>
      </c>
      <c r="AF347" s="170" t="e">
        <f>+VLOOKUP(CONCATENATE(TEXT(W347,"yyyy"),"-",TEXT(W347,"mm")),#REF!,2,0)</f>
        <v>#REF!</v>
      </c>
      <c r="AG347" s="177" t="e">
        <f>+(AC347*(1+'INFLAC PROYECTADA'!$B$8)^(AE347))/((1+DEMANDADO!AF347)^(AE347))</f>
        <v>#REF!</v>
      </c>
      <c r="AH347" s="169">
        <f>(0.2*VLOOKUP(D347,'%.'!$A$1:$B$4,2,FALSE))+(0.35*VLOOKUP(E347,'%.'!$A$1:$B$4,2,FALSE))+(0.1*VLOOKUP(F347,'%.'!$A$1:$B$4,2,FALSE))+(0.35*VLOOKUP(G347,'%.'!$A$1:$B$4,2,FALSE))</f>
        <v>0.47249999999999998</v>
      </c>
      <c r="AI347" s="128" t="str">
        <f t="shared" si="58"/>
        <v>MEDIA</v>
      </c>
      <c r="AJ347" s="128" t="str">
        <f t="shared" si="59"/>
        <v>Cuentas de Orden</v>
      </c>
      <c r="AK347" s="178" t="e">
        <f t="shared" si="60"/>
        <v>#REF!</v>
      </c>
    </row>
    <row r="348" spans="1:37" ht="30" customHeight="1" x14ac:dyDescent="0.25">
      <c r="A348" s="115">
        <v>347</v>
      </c>
      <c r="B348" s="83" t="s">
        <v>802</v>
      </c>
      <c r="C348" s="126" t="s">
        <v>985</v>
      </c>
      <c r="D348" s="83" t="s">
        <v>1</v>
      </c>
      <c r="E348" s="83" t="s">
        <v>1</v>
      </c>
      <c r="F348" s="83" t="s">
        <v>1</v>
      </c>
      <c r="G348" s="124" t="s">
        <v>1</v>
      </c>
      <c r="H348" s="169">
        <f t="shared" si="51"/>
        <v>0.05</v>
      </c>
      <c r="I348" s="170" t="str">
        <f t="shared" si="52"/>
        <v>REMOTA</v>
      </c>
      <c r="J348" s="292">
        <v>4958262795</v>
      </c>
      <c r="K348" s="197">
        <v>0.11</v>
      </c>
      <c r="L348" s="68" t="s">
        <v>136</v>
      </c>
      <c r="M348" s="188">
        <v>0</v>
      </c>
      <c r="N348" s="68" t="s">
        <v>986</v>
      </c>
      <c r="O348" s="199">
        <v>0</v>
      </c>
      <c r="P348" s="68">
        <v>20</v>
      </c>
      <c r="Q348" s="68" t="s">
        <v>156</v>
      </c>
      <c r="R348" s="103">
        <v>2019070003763</v>
      </c>
      <c r="S348" s="68">
        <v>43662</v>
      </c>
      <c r="T348" s="68">
        <v>105900</v>
      </c>
      <c r="U348" s="68" t="s">
        <v>171</v>
      </c>
      <c r="V348" s="81" t="s">
        <v>1002</v>
      </c>
      <c r="W348" s="171">
        <v>44074</v>
      </c>
      <c r="X348" s="172" t="e">
        <f>+CONCATENATE(TEXT(#REF!,"yyyy"),"-",TEXT(#REF!,"mm"))</f>
        <v>#REF!</v>
      </c>
      <c r="Y348" s="173" t="str">
        <f t="shared" si="55"/>
        <v>20</v>
      </c>
      <c r="Z348" s="172" t="str">
        <f t="shared" si="56"/>
        <v>2020-07</v>
      </c>
      <c r="AA348" s="170" t="e">
        <f>+VLOOKUP(Z348,#REF!,2,FALSE)/VLOOKUP(X348,#REF!,2,FALSE)</f>
        <v>#REF!</v>
      </c>
      <c r="AB348" s="174" t="e">
        <f t="shared" si="53"/>
        <v>#REF!</v>
      </c>
      <c r="AC348" s="174" t="e">
        <f t="shared" si="54"/>
        <v>#REF!</v>
      </c>
      <c r="AD348" s="175" t="e">
        <f>+#REF!+365*Y348</f>
        <v>#REF!</v>
      </c>
      <c r="AE348" s="176" t="e">
        <f t="shared" si="57"/>
        <v>#REF!</v>
      </c>
      <c r="AF348" s="170" t="e">
        <f>+VLOOKUP(CONCATENATE(TEXT(W348,"yyyy"),"-",TEXT(W348,"mm")),#REF!,2,0)</f>
        <v>#REF!</v>
      </c>
      <c r="AG348" s="177" t="e">
        <f>+(AC348*(1+'INFLAC PROYECTADA'!$B$8)^(AE348))/((1+DEMANDADO!AF348)^(AE348))</f>
        <v>#REF!</v>
      </c>
      <c r="AH348" s="169">
        <f>(0.2*VLOOKUP(D348,'%.'!$A$1:$B$4,2,FALSE))+(0.35*VLOOKUP(E348,'%.'!$A$1:$B$4,2,FALSE))+(0.1*VLOOKUP(F348,'%.'!$A$1:$B$4,2,FALSE))+(0.35*VLOOKUP(G348,'%.'!$A$1:$B$4,2,FALSE))</f>
        <v>0.05</v>
      </c>
      <c r="AI348" s="128" t="str">
        <f t="shared" si="58"/>
        <v>REMOTA</v>
      </c>
      <c r="AJ348" s="128" t="str">
        <f t="shared" si="59"/>
        <v>No se registra</v>
      </c>
      <c r="AK348" s="178">
        <f t="shared" si="60"/>
        <v>0</v>
      </c>
    </row>
    <row r="349" spans="1:37" ht="30" customHeight="1" x14ac:dyDescent="0.25">
      <c r="A349" s="115">
        <v>348</v>
      </c>
      <c r="B349" s="79" t="s">
        <v>1003</v>
      </c>
      <c r="C349" s="85" t="s">
        <v>1004</v>
      </c>
      <c r="D349" s="86" t="s">
        <v>0</v>
      </c>
      <c r="E349" s="86" t="s">
        <v>0</v>
      </c>
      <c r="F349" s="86" t="s">
        <v>0</v>
      </c>
      <c r="G349" s="86" t="s">
        <v>0</v>
      </c>
      <c r="H349" s="169">
        <f t="shared" si="51"/>
        <v>1</v>
      </c>
      <c r="I349" s="170" t="str">
        <f t="shared" si="52"/>
        <v>ALTA</v>
      </c>
      <c r="J349" s="292">
        <v>255821842</v>
      </c>
      <c r="K349" s="125">
        <v>1</v>
      </c>
      <c r="L349" s="82" t="s">
        <v>136</v>
      </c>
      <c r="M349" s="188">
        <v>255821842</v>
      </c>
      <c r="N349" s="83" t="s">
        <v>405</v>
      </c>
      <c r="O349" s="189" t="s">
        <v>405</v>
      </c>
      <c r="P349" s="83">
        <v>22</v>
      </c>
      <c r="Q349" s="83" t="s">
        <v>213</v>
      </c>
      <c r="R349" s="85">
        <v>4121</v>
      </c>
      <c r="S349" s="79">
        <v>43692</v>
      </c>
      <c r="T349" s="200">
        <v>109302</v>
      </c>
      <c r="U349" s="86" t="s">
        <v>21</v>
      </c>
      <c r="V349" s="86"/>
      <c r="W349" s="171">
        <v>44074</v>
      </c>
      <c r="X349" s="172" t="e">
        <f>+CONCATENATE(TEXT(#REF!,"yyyy"),"-",TEXT(#REF!,"mm"))</f>
        <v>#REF!</v>
      </c>
      <c r="Y349" s="173" t="str">
        <f t="shared" si="55"/>
        <v>22</v>
      </c>
      <c r="Z349" s="172" t="str">
        <f t="shared" si="56"/>
        <v>2020-07</v>
      </c>
      <c r="AA349" s="170" t="e">
        <f>+VLOOKUP(Z349,#REF!,2,FALSE)/VLOOKUP(X349,#REF!,2,FALSE)</f>
        <v>#REF!</v>
      </c>
      <c r="AB349" s="174" t="e">
        <f t="shared" si="53"/>
        <v>#REF!</v>
      </c>
      <c r="AC349" s="174" t="e">
        <f t="shared" si="54"/>
        <v>#REF!</v>
      </c>
      <c r="AD349" s="175" t="e">
        <f>+#REF!+365*Y349</f>
        <v>#REF!</v>
      </c>
      <c r="AE349" s="176" t="e">
        <f t="shared" si="57"/>
        <v>#REF!</v>
      </c>
      <c r="AF349" s="170" t="e">
        <f>+VLOOKUP(CONCATENATE(TEXT(W349,"yyyy"),"-",TEXT(W349,"mm")),#REF!,2,0)</f>
        <v>#REF!</v>
      </c>
      <c r="AG349" s="177" t="e">
        <f>+(AC349*(1+'INFLAC PROYECTADA'!$B$8)^(AE349))/((1+DEMANDADO!AF349)^(AE349))</f>
        <v>#REF!</v>
      </c>
      <c r="AH349" s="169">
        <f>(0.2*VLOOKUP(D349,'%.'!$A$1:$B$4,2,FALSE))+(0.35*VLOOKUP(E349,'%.'!$A$1:$B$4,2,FALSE))+(0.1*VLOOKUP(F349,'%.'!$A$1:$B$4,2,FALSE))+(0.35*VLOOKUP(G349,'%.'!$A$1:$B$4,2,FALSE))</f>
        <v>1</v>
      </c>
      <c r="AI349" s="128" t="str">
        <f t="shared" si="58"/>
        <v>ALTA</v>
      </c>
      <c r="AJ349" s="128" t="str">
        <f t="shared" si="59"/>
        <v>Provisión contable</v>
      </c>
      <c r="AK349" s="178">
        <f t="shared" si="60"/>
        <v>255821842</v>
      </c>
    </row>
    <row r="350" spans="1:37" ht="30" customHeight="1" x14ac:dyDescent="0.25">
      <c r="A350" s="115">
        <v>349</v>
      </c>
      <c r="B350" s="79" t="s">
        <v>1005</v>
      </c>
      <c r="C350" s="95" t="s">
        <v>1006</v>
      </c>
      <c r="D350" s="79" t="s">
        <v>1</v>
      </c>
      <c r="E350" s="79" t="s">
        <v>1</v>
      </c>
      <c r="F350" s="79" t="s">
        <v>1</v>
      </c>
      <c r="G350" s="79" t="s">
        <v>1</v>
      </c>
      <c r="H350" s="169">
        <f t="shared" si="51"/>
        <v>0.05</v>
      </c>
      <c r="I350" s="170" t="str">
        <f t="shared" si="52"/>
        <v>REMOTA</v>
      </c>
      <c r="J350" s="292">
        <v>6928923000</v>
      </c>
      <c r="K350" s="119">
        <v>0</v>
      </c>
      <c r="L350" s="82" t="s">
        <v>136</v>
      </c>
      <c r="M350" s="188"/>
      <c r="N350" s="79" t="s">
        <v>405</v>
      </c>
      <c r="O350" s="79" t="s">
        <v>405</v>
      </c>
      <c r="P350" s="83">
        <v>21</v>
      </c>
      <c r="Q350" s="83" t="s">
        <v>213</v>
      </c>
      <c r="R350" s="85">
        <v>4121</v>
      </c>
      <c r="S350" s="79">
        <v>43692</v>
      </c>
      <c r="T350" s="200">
        <v>109302</v>
      </c>
      <c r="U350" s="79" t="s">
        <v>173</v>
      </c>
      <c r="V350" s="82" t="s">
        <v>1180</v>
      </c>
      <c r="W350" s="171">
        <v>44074</v>
      </c>
      <c r="X350" s="172" t="e">
        <f>+CONCATENATE(TEXT(#REF!,"yyyy"),"-",TEXT(#REF!,"mm"))</f>
        <v>#REF!</v>
      </c>
      <c r="Y350" s="173" t="str">
        <f t="shared" si="55"/>
        <v>21</v>
      </c>
      <c r="Z350" s="172" t="str">
        <f t="shared" si="56"/>
        <v>2020-07</v>
      </c>
      <c r="AA350" s="170" t="e">
        <f>+VLOOKUP(Z350,#REF!,2,FALSE)/VLOOKUP(X350,#REF!,2,FALSE)</f>
        <v>#REF!</v>
      </c>
      <c r="AB350" s="174" t="e">
        <f t="shared" si="53"/>
        <v>#REF!</v>
      </c>
      <c r="AC350" s="174" t="e">
        <f t="shared" si="54"/>
        <v>#REF!</v>
      </c>
      <c r="AD350" s="175" t="e">
        <f>+#REF!+365*Y350</f>
        <v>#REF!</v>
      </c>
      <c r="AE350" s="176" t="e">
        <f t="shared" si="57"/>
        <v>#REF!</v>
      </c>
      <c r="AF350" s="170" t="e">
        <f>+VLOOKUP(CONCATENATE(TEXT(W350,"yyyy"),"-",TEXT(W350,"mm")),#REF!,2,0)</f>
        <v>#REF!</v>
      </c>
      <c r="AG350" s="177" t="e">
        <f>+(AC350*(1+'INFLAC PROYECTADA'!$B$8)^(AE350))/((1+DEMANDADO!AF350)^(AE350))</f>
        <v>#REF!</v>
      </c>
      <c r="AH350" s="169">
        <f>(0.2*VLOOKUP(D350,'%.'!$A$1:$B$4,2,FALSE))+(0.35*VLOOKUP(E350,'%.'!$A$1:$B$4,2,FALSE))+(0.1*VLOOKUP(F350,'%.'!$A$1:$B$4,2,FALSE))+(0.35*VLOOKUP(G350,'%.'!$A$1:$B$4,2,FALSE))</f>
        <v>0.05</v>
      </c>
      <c r="AI350" s="128" t="str">
        <f t="shared" si="58"/>
        <v>REMOTA</v>
      </c>
      <c r="AJ350" s="128" t="str">
        <f t="shared" si="59"/>
        <v>No se registra</v>
      </c>
      <c r="AK350" s="178">
        <f t="shared" si="60"/>
        <v>0</v>
      </c>
    </row>
    <row r="351" spans="1:37" ht="30" customHeight="1" x14ac:dyDescent="0.25">
      <c r="A351" s="115">
        <v>350</v>
      </c>
      <c r="B351" s="79" t="s">
        <v>1007</v>
      </c>
      <c r="C351" s="95" t="s">
        <v>1008</v>
      </c>
      <c r="D351" s="79" t="s">
        <v>1</v>
      </c>
      <c r="E351" s="79" t="s">
        <v>1</v>
      </c>
      <c r="F351" s="79" t="s">
        <v>1</v>
      </c>
      <c r="G351" s="79" t="s">
        <v>1</v>
      </c>
      <c r="H351" s="169">
        <f t="shared" si="51"/>
        <v>0.05</v>
      </c>
      <c r="I351" s="170" t="str">
        <f t="shared" si="52"/>
        <v>REMOTA</v>
      </c>
      <c r="J351" s="292">
        <v>553096000</v>
      </c>
      <c r="K351" s="119">
        <v>0</v>
      </c>
      <c r="L351" s="82" t="s">
        <v>138</v>
      </c>
      <c r="M351" s="188"/>
      <c r="N351" s="82" t="s">
        <v>405</v>
      </c>
      <c r="O351" s="82" t="s">
        <v>405</v>
      </c>
      <c r="P351" s="83">
        <v>22</v>
      </c>
      <c r="Q351" s="83" t="s">
        <v>213</v>
      </c>
      <c r="R351" s="85">
        <v>4121</v>
      </c>
      <c r="S351" s="79">
        <v>43692</v>
      </c>
      <c r="T351" s="200">
        <v>109302</v>
      </c>
      <c r="U351" s="79" t="s">
        <v>173</v>
      </c>
      <c r="V351" s="82" t="s">
        <v>1180</v>
      </c>
      <c r="W351" s="171">
        <v>44074</v>
      </c>
      <c r="X351" s="172" t="e">
        <f>+CONCATENATE(TEXT(#REF!,"yyyy"),"-",TEXT(#REF!,"mm"))</f>
        <v>#REF!</v>
      </c>
      <c r="Y351" s="173" t="str">
        <f t="shared" si="55"/>
        <v>22</v>
      </c>
      <c r="Z351" s="172" t="str">
        <f t="shared" si="56"/>
        <v>2020-07</v>
      </c>
      <c r="AA351" s="170" t="e">
        <f>+VLOOKUP(Z351,#REF!,2,FALSE)/VLOOKUP(X351,#REF!,2,FALSE)</f>
        <v>#REF!</v>
      </c>
      <c r="AB351" s="174" t="e">
        <f t="shared" si="53"/>
        <v>#REF!</v>
      </c>
      <c r="AC351" s="174" t="e">
        <f t="shared" si="54"/>
        <v>#REF!</v>
      </c>
      <c r="AD351" s="175" t="e">
        <f>+#REF!+365*Y351</f>
        <v>#REF!</v>
      </c>
      <c r="AE351" s="176" t="e">
        <f t="shared" si="57"/>
        <v>#REF!</v>
      </c>
      <c r="AF351" s="170" t="e">
        <f>+VLOOKUP(CONCATENATE(TEXT(W351,"yyyy"),"-",TEXT(W351,"mm")),#REF!,2,0)</f>
        <v>#REF!</v>
      </c>
      <c r="AG351" s="177" t="e">
        <f>+(AC351*(1+'INFLAC PROYECTADA'!$B$8)^(AE351))/((1+DEMANDADO!AF351)^(AE351))</f>
        <v>#REF!</v>
      </c>
      <c r="AH351" s="169">
        <f>(0.2*VLOOKUP(D351,'%.'!$A$1:$B$4,2,FALSE))+(0.35*VLOOKUP(E351,'%.'!$A$1:$B$4,2,FALSE))+(0.1*VLOOKUP(F351,'%.'!$A$1:$B$4,2,FALSE))+(0.35*VLOOKUP(G351,'%.'!$A$1:$B$4,2,FALSE))</f>
        <v>0.05</v>
      </c>
      <c r="AI351" s="128" t="str">
        <f t="shared" si="58"/>
        <v>REMOTA</v>
      </c>
      <c r="AJ351" s="128" t="str">
        <f t="shared" si="59"/>
        <v>No se registra</v>
      </c>
      <c r="AK351" s="178">
        <f t="shared" si="60"/>
        <v>0</v>
      </c>
    </row>
    <row r="352" spans="1:37" ht="30" customHeight="1" x14ac:dyDescent="0.25">
      <c r="A352" s="115">
        <v>351</v>
      </c>
      <c r="B352" s="79" t="s">
        <v>1009</v>
      </c>
      <c r="C352" s="85" t="s">
        <v>1010</v>
      </c>
      <c r="D352" s="86" t="s">
        <v>1</v>
      </c>
      <c r="E352" s="86" t="s">
        <v>1</v>
      </c>
      <c r="F352" s="86" t="s">
        <v>1</v>
      </c>
      <c r="G352" s="86" t="s">
        <v>1</v>
      </c>
      <c r="H352" s="169">
        <f t="shared" si="51"/>
        <v>0.05</v>
      </c>
      <c r="I352" s="170" t="str">
        <f t="shared" si="52"/>
        <v>REMOTA</v>
      </c>
      <c r="J352" s="292">
        <v>421785146</v>
      </c>
      <c r="K352" s="125">
        <v>0</v>
      </c>
      <c r="L352" s="82" t="s">
        <v>136</v>
      </c>
      <c r="M352" s="188">
        <v>0</v>
      </c>
      <c r="N352" s="83" t="s">
        <v>405</v>
      </c>
      <c r="O352" s="189" t="s">
        <v>405</v>
      </c>
      <c r="P352" s="83">
        <v>19</v>
      </c>
      <c r="Q352" s="83" t="s">
        <v>213</v>
      </c>
      <c r="R352" s="85">
        <v>4121</v>
      </c>
      <c r="S352" s="79">
        <v>43692</v>
      </c>
      <c r="T352" s="200">
        <v>109302</v>
      </c>
      <c r="U352" s="86" t="s">
        <v>174</v>
      </c>
      <c r="V352" s="86" t="s">
        <v>1181</v>
      </c>
      <c r="W352" s="171">
        <v>44074</v>
      </c>
      <c r="X352" s="172" t="e">
        <f>+CONCATENATE(TEXT(#REF!,"yyyy"),"-",TEXT(#REF!,"mm"))</f>
        <v>#REF!</v>
      </c>
      <c r="Y352" s="173" t="str">
        <f t="shared" si="55"/>
        <v>19</v>
      </c>
      <c r="Z352" s="172" t="str">
        <f t="shared" si="56"/>
        <v>2020-07</v>
      </c>
      <c r="AA352" s="170" t="e">
        <f>+VLOOKUP(Z352,#REF!,2,FALSE)/VLOOKUP(X352,#REF!,2,FALSE)</f>
        <v>#REF!</v>
      </c>
      <c r="AB352" s="174" t="e">
        <f t="shared" si="53"/>
        <v>#REF!</v>
      </c>
      <c r="AC352" s="174" t="e">
        <f t="shared" si="54"/>
        <v>#REF!</v>
      </c>
      <c r="AD352" s="175" t="e">
        <f>+#REF!+365*Y352</f>
        <v>#REF!</v>
      </c>
      <c r="AE352" s="176" t="e">
        <f t="shared" si="57"/>
        <v>#REF!</v>
      </c>
      <c r="AF352" s="170" t="e">
        <f>+VLOOKUP(CONCATENATE(TEXT(W352,"yyyy"),"-",TEXT(W352,"mm")),#REF!,2,0)</f>
        <v>#REF!</v>
      </c>
      <c r="AG352" s="177" t="e">
        <f>+(AC352*(1+'INFLAC PROYECTADA'!$B$8)^(AE352))/((1+DEMANDADO!AF352)^(AE352))</f>
        <v>#REF!</v>
      </c>
      <c r="AH352" s="169">
        <f>(0.2*VLOOKUP(D352,'%.'!$A$1:$B$4,2,FALSE))+(0.35*VLOOKUP(E352,'%.'!$A$1:$B$4,2,FALSE))+(0.1*VLOOKUP(F352,'%.'!$A$1:$B$4,2,FALSE))+(0.35*VLOOKUP(G352,'%.'!$A$1:$B$4,2,FALSE))</f>
        <v>0.05</v>
      </c>
      <c r="AI352" s="128" t="str">
        <f t="shared" si="58"/>
        <v>REMOTA</v>
      </c>
      <c r="AJ352" s="128" t="str">
        <f t="shared" si="59"/>
        <v>No se registra</v>
      </c>
      <c r="AK352" s="178">
        <f t="shared" si="60"/>
        <v>0</v>
      </c>
    </row>
    <row r="353" spans="1:37" ht="30" customHeight="1" x14ac:dyDescent="0.25">
      <c r="A353" s="115">
        <v>352</v>
      </c>
      <c r="B353" s="79" t="s">
        <v>1005</v>
      </c>
      <c r="C353" s="85" t="s">
        <v>1011</v>
      </c>
      <c r="D353" s="86" t="s">
        <v>1</v>
      </c>
      <c r="E353" s="86" t="s">
        <v>1</v>
      </c>
      <c r="F353" s="86" t="s">
        <v>1</v>
      </c>
      <c r="G353" s="86" t="s">
        <v>1</v>
      </c>
      <c r="H353" s="169">
        <f t="shared" si="51"/>
        <v>0.05</v>
      </c>
      <c r="I353" s="170" t="str">
        <f t="shared" si="52"/>
        <v>REMOTA</v>
      </c>
      <c r="J353" s="292">
        <v>207326000</v>
      </c>
      <c r="K353" s="125">
        <v>0</v>
      </c>
      <c r="L353" s="82" t="s">
        <v>136</v>
      </c>
      <c r="M353" s="188"/>
      <c r="N353" s="83" t="s">
        <v>405</v>
      </c>
      <c r="O353" s="189" t="s">
        <v>405</v>
      </c>
      <c r="P353" s="83">
        <v>20</v>
      </c>
      <c r="Q353" s="83" t="s">
        <v>213</v>
      </c>
      <c r="R353" s="85">
        <v>4121</v>
      </c>
      <c r="S353" s="79">
        <v>43692</v>
      </c>
      <c r="T353" s="200">
        <v>109302</v>
      </c>
      <c r="U353" s="86" t="s">
        <v>21</v>
      </c>
      <c r="V353" s="86"/>
      <c r="W353" s="171">
        <v>44074</v>
      </c>
      <c r="X353" s="172" t="e">
        <f>+CONCATENATE(TEXT(#REF!,"yyyy"),"-",TEXT(#REF!,"mm"))</f>
        <v>#REF!</v>
      </c>
      <c r="Y353" s="173" t="str">
        <f t="shared" si="55"/>
        <v>20</v>
      </c>
      <c r="Z353" s="172" t="str">
        <f t="shared" si="56"/>
        <v>2020-07</v>
      </c>
      <c r="AA353" s="170" t="e">
        <f>+VLOOKUP(Z353,#REF!,2,FALSE)/VLOOKUP(X353,#REF!,2,FALSE)</f>
        <v>#REF!</v>
      </c>
      <c r="AB353" s="174" t="e">
        <f t="shared" si="53"/>
        <v>#REF!</v>
      </c>
      <c r="AC353" s="174" t="e">
        <f t="shared" si="54"/>
        <v>#REF!</v>
      </c>
      <c r="AD353" s="175" t="e">
        <f>+#REF!+365*Y353</f>
        <v>#REF!</v>
      </c>
      <c r="AE353" s="176" t="e">
        <f t="shared" si="57"/>
        <v>#REF!</v>
      </c>
      <c r="AF353" s="170" t="e">
        <f>+VLOOKUP(CONCATENATE(TEXT(W353,"yyyy"),"-",TEXT(W353,"mm")),#REF!,2,0)</f>
        <v>#REF!</v>
      </c>
      <c r="AG353" s="177" t="e">
        <f>+(AC353*(1+'INFLAC PROYECTADA'!$B$8)^(AE353))/((1+DEMANDADO!AF353)^(AE353))</f>
        <v>#REF!</v>
      </c>
      <c r="AH353" s="169">
        <f>(0.2*VLOOKUP(D353,'%.'!$A$1:$B$4,2,FALSE))+(0.35*VLOOKUP(E353,'%.'!$A$1:$B$4,2,FALSE))+(0.1*VLOOKUP(F353,'%.'!$A$1:$B$4,2,FALSE))+(0.35*VLOOKUP(G353,'%.'!$A$1:$B$4,2,FALSE))</f>
        <v>0.05</v>
      </c>
      <c r="AI353" s="128" t="str">
        <f t="shared" si="58"/>
        <v>REMOTA</v>
      </c>
      <c r="AJ353" s="128" t="str">
        <f t="shared" si="59"/>
        <v>No se registra</v>
      </c>
      <c r="AK353" s="178">
        <f t="shared" si="60"/>
        <v>0</v>
      </c>
    </row>
    <row r="354" spans="1:37" ht="30" customHeight="1" x14ac:dyDescent="0.25">
      <c r="A354" s="115">
        <v>353</v>
      </c>
      <c r="B354" s="79" t="s">
        <v>1007</v>
      </c>
      <c r="C354" s="85" t="s">
        <v>1012</v>
      </c>
      <c r="D354" s="86" t="s">
        <v>48</v>
      </c>
      <c r="E354" s="86" t="s">
        <v>48</v>
      </c>
      <c r="F354" s="86" t="s">
        <v>0</v>
      </c>
      <c r="G354" s="86" t="s">
        <v>1</v>
      </c>
      <c r="H354" s="169">
        <f t="shared" si="51"/>
        <v>0.39250000000000002</v>
      </c>
      <c r="I354" s="170" t="str">
        <f t="shared" si="52"/>
        <v>MEDIA</v>
      </c>
      <c r="J354" s="292">
        <v>500000000</v>
      </c>
      <c r="K354" s="125">
        <v>1</v>
      </c>
      <c r="L354" s="82" t="s">
        <v>138</v>
      </c>
      <c r="M354" s="188"/>
      <c r="N354" s="83" t="s">
        <v>405</v>
      </c>
      <c r="O354" s="189" t="s">
        <v>405</v>
      </c>
      <c r="P354" s="83">
        <v>19</v>
      </c>
      <c r="Q354" s="83" t="s">
        <v>213</v>
      </c>
      <c r="R354" s="85">
        <v>4121</v>
      </c>
      <c r="S354" s="79">
        <v>43692</v>
      </c>
      <c r="T354" s="200">
        <v>109302</v>
      </c>
      <c r="U354" s="86" t="s">
        <v>21</v>
      </c>
      <c r="V354" s="86" t="s">
        <v>1182</v>
      </c>
      <c r="W354" s="171">
        <v>44074</v>
      </c>
      <c r="X354" s="172" t="e">
        <f>+CONCATENATE(TEXT(#REF!,"yyyy"),"-",TEXT(#REF!,"mm"))</f>
        <v>#REF!</v>
      </c>
      <c r="Y354" s="173" t="str">
        <f t="shared" si="55"/>
        <v>19</v>
      </c>
      <c r="Z354" s="172" t="str">
        <f t="shared" si="56"/>
        <v>2020-07</v>
      </c>
      <c r="AA354" s="170" t="e">
        <f>+VLOOKUP(Z354,#REF!,2,FALSE)/VLOOKUP(X354,#REF!,2,FALSE)</f>
        <v>#REF!</v>
      </c>
      <c r="AB354" s="174" t="e">
        <f t="shared" si="53"/>
        <v>#REF!</v>
      </c>
      <c r="AC354" s="174" t="e">
        <f t="shared" si="54"/>
        <v>#REF!</v>
      </c>
      <c r="AD354" s="175" t="e">
        <f>+#REF!+365*Y354</f>
        <v>#REF!</v>
      </c>
      <c r="AE354" s="176" t="e">
        <f t="shared" si="57"/>
        <v>#REF!</v>
      </c>
      <c r="AF354" s="170" t="e">
        <f>+VLOOKUP(CONCATENATE(TEXT(W354,"yyyy"),"-",TEXT(W354,"mm")),#REF!,2,0)</f>
        <v>#REF!</v>
      </c>
      <c r="AG354" s="177" t="e">
        <f>+(AC354*(1+'INFLAC PROYECTADA'!$B$8)^(AE354))/((1+DEMANDADO!AF354)^(AE354))</f>
        <v>#REF!</v>
      </c>
      <c r="AH354" s="169">
        <f>(0.2*VLOOKUP(D354,'%.'!$A$1:$B$4,2,FALSE))+(0.35*VLOOKUP(E354,'%.'!$A$1:$B$4,2,FALSE))+(0.1*VLOOKUP(F354,'%.'!$A$1:$B$4,2,FALSE))+(0.35*VLOOKUP(G354,'%.'!$A$1:$B$4,2,FALSE))</f>
        <v>0.39250000000000002</v>
      </c>
      <c r="AI354" s="128" t="str">
        <f t="shared" si="58"/>
        <v>MEDIA</v>
      </c>
      <c r="AJ354" s="128" t="str">
        <f t="shared" si="59"/>
        <v>Cuentas de Orden</v>
      </c>
      <c r="AK354" s="178" t="e">
        <f t="shared" si="60"/>
        <v>#REF!</v>
      </c>
    </row>
    <row r="355" spans="1:37" ht="30" customHeight="1" x14ac:dyDescent="0.25">
      <c r="A355" s="115">
        <v>354</v>
      </c>
      <c r="B355" s="79" t="s">
        <v>1013</v>
      </c>
      <c r="C355" s="85" t="s">
        <v>1014</v>
      </c>
      <c r="D355" s="86" t="s">
        <v>0</v>
      </c>
      <c r="E355" s="86" t="s">
        <v>1</v>
      </c>
      <c r="F355" s="86" t="s">
        <v>48</v>
      </c>
      <c r="G355" s="86" t="s">
        <v>1</v>
      </c>
      <c r="H355" s="169">
        <f t="shared" si="51"/>
        <v>0.28500000000000003</v>
      </c>
      <c r="I355" s="170" t="str">
        <f t="shared" si="52"/>
        <v>MEDIA</v>
      </c>
      <c r="J355" s="292">
        <v>1461492810</v>
      </c>
      <c r="K355" s="125">
        <v>1</v>
      </c>
      <c r="L355" s="82" t="s">
        <v>136</v>
      </c>
      <c r="M355" s="188">
        <v>1294027775</v>
      </c>
      <c r="N355" s="83" t="s">
        <v>405</v>
      </c>
      <c r="O355" s="189" t="s">
        <v>405</v>
      </c>
      <c r="P355" s="83">
        <v>19</v>
      </c>
      <c r="Q355" s="83" t="s">
        <v>213</v>
      </c>
      <c r="R355" s="85">
        <v>4121</v>
      </c>
      <c r="S355" s="79">
        <v>43692</v>
      </c>
      <c r="T355" s="200">
        <v>109302</v>
      </c>
      <c r="U355" s="86" t="s">
        <v>178</v>
      </c>
      <c r="V355" s="86"/>
      <c r="W355" s="171">
        <v>44074</v>
      </c>
      <c r="X355" s="172" t="e">
        <f>+CONCATENATE(TEXT(#REF!,"yyyy"),"-",TEXT(#REF!,"mm"))</f>
        <v>#REF!</v>
      </c>
      <c r="Y355" s="173" t="str">
        <f t="shared" si="55"/>
        <v>19</v>
      </c>
      <c r="Z355" s="172" t="str">
        <f t="shared" si="56"/>
        <v>2020-07</v>
      </c>
      <c r="AA355" s="170" t="e">
        <f>+VLOOKUP(Z355,#REF!,2,FALSE)/VLOOKUP(X355,#REF!,2,FALSE)</f>
        <v>#REF!</v>
      </c>
      <c r="AB355" s="174" t="e">
        <f t="shared" si="53"/>
        <v>#REF!</v>
      </c>
      <c r="AC355" s="174" t="e">
        <f t="shared" si="54"/>
        <v>#REF!</v>
      </c>
      <c r="AD355" s="175" t="e">
        <f>+#REF!+365*Y355</f>
        <v>#REF!</v>
      </c>
      <c r="AE355" s="176" t="e">
        <f t="shared" si="57"/>
        <v>#REF!</v>
      </c>
      <c r="AF355" s="170" t="e">
        <f>+VLOOKUP(CONCATENATE(TEXT(W355,"yyyy"),"-",TEXT(W355,"mm")),#REF!,2,0)</f>
        <v>#REF!</v>
      </c>
      <c r="AG355" s="177" t="e">
        <f>+(AC355*(1+'INFLAC PROYECTADA'!$B$8)^(AE355))/((1+DEMANDADO!AF355)^(AE355))</f>
        <v>#REF!</v>
      </c>
      <c r="AH355" s="169">
        <f>(0.2*VLOOKUP(D355,'%.'!$A$1:$B$4,2,FALSE))+(0.35*VLOOKUP(E355,'%.'!$A$1:$B$4,2,FALSE))+(0.1*VLOOKUP(F355,'%.'!$A$1:$B$4,2,FALSE))+(0.35*VLOOKUP(G355,'%.'!$A$1:$B$4,2,FALSE))</f>
        <v>0.28500000000000003</v>
      </c>
      <c r="AI355" s="128" t="str">
        <f t="shared" si="58"/>
        <v>MEDIA</v>
      </c>
      <c r="AJ355" s="128" t="str">
        <f t="shared" si="59"/>
        <v>Provisión contable</v>
      </c>
      <c r="AK355" s="178">
        <f t="shared" si="60"/>
        <v>1294027775</v>
      </c>
    </row>
    <row r="356" spans="1:37" ht="30" customHeight="1" x14ac:dyDescent="0.25">
      <c r="A356" s="115">
        <v>355</v>
      </c>
      <c r="B356" s="79" t="s">
        <v>1013</v>
      </c>
      <c r="C356" s="85" t="s">
        <v>1015</v>
      </c>
      <c r="D356" s="86" t="s">
        <v>0</v>
      </c>
      <c r="E356" s="86" t="s">
        <v>0</v>
      </c>
      <c r="F356" s="86" t="s">
        <v>0</v>
      </c>
      <c r="G356" s="86" t="s">
        <v>0</v>
      </c>
      <c r="H356" s="169">
        <f t="shared" si="51"/>
        <v>1</v>
      </c>
      <c r="I356" s="170" t="str">
        <f t="shared" si="52"/>
        <v>ALTA</v>
      </c>
      <c r="J356" s="292">
        <v>246580000</v>
      </c>
      <c r="K356" s="125">
        <v>1</v>
      </c>
      <c r="L356" s="82" t="s">
        <v>136</v>
      </c>
      <c r="M356" s="188">
        <v>100337165</v>
      </c>
      <c r="N356" s="83" t="s">
        <v>405</v>
      </c>
      <c r="O356" s="189" t="s">
        <v>405</v>
      </c>
      <c r="P356" s="83">
        <v>19</v>
      </c>
      <c r="Q356" s="83" t="s">
        <v>213</v>
      </c>
      <c r="R356" s="85">
        <v>4121</v>
      </c>
      <c r="S356" s="79">
        <v>43692</v>
      </c>
      <c r="T356" s="200">
        <v>109302</v>
      </c>
      <c r="U356" s="86" t="s">
        <v>21</v>
      </c>
      <c r="V356" s="86"/>
      <c r="W356" s="171">
        <v>44074</v>
      </c>
      <c r="X356" s="172" t="e">
        <f>+CONCATENATE(TEXT(#REF!,"yyyy"),"-",TEXT(#REF!,"mm"))</f>
        <v>#REF!</v>
      </c>
      <c r="Y356" s="173" t="str">
        <f t="shared" si="55"/>
        <v>19</v>
      </c>
      <c r="Z356" s="172" t="str">
        <f t="shared" si="56"/>
        <v>2020-07</v>
      </c>
      <c r="AA356" s="170" t="e">
        <f>+VLOOKUP(Z356,#REF!,2,FALSE)/VLOOKUP(X356,#REF!,2,FALSE)</f>
        <v>#REF!</v>
      </c>
      <c r="AB356" s="174" t="e">
        <f t="shared" si="53"/>
        <v>#REF!</v>
      </c>
      <c r="AC356" s="174" t="e">
        <f t="shared" si="54"/>
        <v>#REF!</v>
      </c>
      <c r="AD356" s="175" t="e">
        <f>+#REF!+365*Y356</f>
        <v>#REF!</v>
      </c>
      <c r="AE356" s="176" t="e">
        <f t="shared" si="57"/>
        <v>#REF!</v>
      </c>
      <c r="AF356" s="170" t="e">
        <f>+VLOOKUP(CONCATENATE(TEXT(W356,"yyyy"),"-",TEXT(W356,"mm")),#REF!,2,0)</f>
        <v>#REF!</v>
      </c>
      <c r="AG356" s="177" t="e">
        <f>+(AC356*(1+'INFLAC PROYECTADA'!$B$8)^(AE356))/((1+DEMANDADO!AF356)^(AE356))</f>
        <v>#REF!</v>
      </c>
      <c r="AH356" s="169">
        <f>(0.2*VLOOKUP(D356,'%.'!$A$1:$B$4,2,FALSE))+(0.35*VLOOKUP(E356,'%.'!$A$1:$B$4,2,FALSE))+(0.1*VLOOKUP(F356,'%.'!$A$1:$B$4,2,FALSE))+(0.35*VLOOKUP(G356,'%.'!$A$1:$B$4,2,FALSE))</f>
        <v>1</v>
      </c>
      <c r="AI356" s="128" t="str">
        <f t="shared" si="58"/>
        <v>ALTA</v>
      </c>
      <c r="AJ356" s="128" t="str">
        <f t="shared" si="59"/>
        <v>Provisión contable</v>
      </c>
      <c r="AK356" s="178">
        <f t="shared" si="60"/>
        <v>100337165</v>
      </c>
    </row>
    <row r="357" spans="1:37" ht="30" customHeight="1" x14ac:dyDescent="0.25">
      <c r="A357" s="115">
        <v>356</v>
      </c>
      <c r="B357" s="79" t="s">
        <v>1005</v>
      </c>
      <c r="C357" s="85" t="s">
        <v>1016</v>
      </c>
      <c r="D357" s="86" t="s">
        <v>1</v>
      </c>
      <c r="E357" s="86" t="s">
        <v>1</v>
      </c>
      <c r="F357" s="86" t="s">
        <v>1</v>
      </c>
      <c r="G357" s="86" t="s">
        <v>1</v>
      </c>
      <c r="H357" s="169">
        <f t="shared" si="51"/>
        <v>0.05</v>
      </c>
      <c r="I357" s="170" t="str">
        <f t="shared" si="52"/>
        <v>REMOTA</v>
      </c>
      <c r="J357" s="292">
        <v>1044196369</v>
      </c>
      <c r="K357" s="125">
        <v>0</v>
      </c>
      <c r="L357" s="82" t="s">
        <v>136</v>
      </c>
      <c r="M357" s="188"/>
      <c r="N357" s="83" t="s">
        <v>405</v>
      </c>
      <c r="O357" s="189" t="s">
        <v>405</v>
      </c>
      <c r="P357" s="83">
        <v>19</v>
      </c>
      <c r="Q357" s="83" t="s">
        <v>213</v>
      </c>
      <c r="R357" s="85">
        <v>4121</v>
      </c>
      <c r="S357" s="79">
        <v>43692</v>
      </c>
      <c r="T357" s="200">
        <v>109302</v>
      </c>
      <c r="U357" s="86" t="s">
        <v>178</v>
      </c>
      <c r="V357" s="86"/>
      <c r="W357" s="171">
        <v>44074</v>
      </c>
      <c r="X357" s="172" t="e">
        <f>+CONCATENATE(TEXT(#REF!,"yyyy"),"-",TEXT(#REF!,"mm"))</f>
        <v>#REF!</v>
      </c>
      <c r="Y357" s="173" t="str">
        <f t="shared" si="55"/>
        <v>19</v>
      </c>
      <c r="Z357" s="172" t="str">
        <f t="shared" si="56"/>
        <v>2020-07</v>
      </c>
      <c r="AA357" s="170" t="e">
        <f>+VLOOKUP(Z357,#REF!,2,FALSE)/VLOOKUP(X357,#REF!,2,FALSE)</f>
        <v>#REF!</v>
      </c>
      <c r="AB357" s="174" t="e">
        <f t="shared" si="53"/>
        <v>#REF!</v>
      </c>
      <c r="AC357" s="174" t="e">
        <f t="shared" si="54"/>
        <v>#REF!</v>
      </c>
      <c r="AD357" s="175" t="e">
        <f>+#REF!+365*Y357</f>
        <v>#REF!</v>
      </c>
      <c r="AE357" s="176" t="e">
        <f t="shared" si="57"/>
        <v>#REF!</v>
      </c>
      <c r="AF357" s="170" t="e">
        <f>+VLOOKUP(CONCATENATE(TEXT(W357,"yyyy"),"-",TEXT(W357,"mm")),#REF!,2,0)</f>
        <v>#REF!</v>
      </c>
      <c r="AG357" s="177" t="e">
        <f>+(AC357*(1+'INFLAC PROYECTADA'!$B$8)^(AE357))/((1+DEMANDADO!AF357)^(AE357))</f>
        <v>#REF!</v>
      </c>
      <c r="AH357" s="169">
        <f>(0.2*VLOOKUP(D357,'%.'!$A$1:$B$4,2,FALSE))+(0.35*VLOOKUP(E357,'%.'!$A$1:$B$4,2,FALSE))+(0.1*VLOOKUP(F357,'%.'!$A$1:$B$4,2,FALSE))+(0.35*VLOOKUP(G357,'%.'!$A$1:$B$4,2,FALSE))</f>
        <v>0.05</v>
      </c>
      <c r="AI357" s="128" t="str">
        <f t="shared" si="58"/>
        <v>REMOTA</v>
      </c>
      <c r="AJ357" s="128" t="str">
        <f t="shared" si="59"/>
        <v>No se registra</v>
      </c>
      <c r="AK357" s="178">
        <f t="shared" si="60"/>
        <v>0</v>
      </c>
    </row>
    <row r="358" spans="1:37" ht="30" customHeight="1" x14ac:dyDescent="0.25">
      <c r="A358" s="115">
        <v>357</v>
      </c>
      <c r="B358" s="79" t="s">
        <v>1017</v>
      </c>
      <c r="C358" s="85" t="s">
        <v>1018</v>
      </c>
      <c r="D358" s="86" t="s">
        <v>1</v>
      </c>
      <c r="E358" s="86" t="s">
        <v>1</v>
      </c>
      <c r="F358" s="86" t="s">
        <v>1</v>
      </c>
      <c r="G358" s="86" t="s">
        <v>1</v>
      </c>
      <c r="H358" s="169">
        <f t="shared" si="51"/>
        <v>0.05</v>
      </c>
      <c r="I358" s="170" t="str">
        <f t="shared" si="52"/>
        <v>REMOTA</v>
      </c>
      <c r="J358" s="292">
        <v>2343726000</v>
      </c>
      <c r="K358" s="125">
        <v>0</v>
      </c>
      <c r="L358" s="82" t="s">
        <v>136</v>
      </c>
      <c r="M358" s="188"/>
      <c r="N358" s="83" t="s">
        <v>405</v>
      </c>
      <c r="O358" s="189" t="s">
        <v>405</v>
      </c>
      <c r="P358" s="83">
        <v>19</v>
      </c>
      <c r="Q358" s="83" t="s">
        <v>213</v>
      </c>
      <c r="R358" s="85">
        <v>4121</v>
      </c>
      <c r="S358" s="79">
        <v>43692</v>
      </c>
      <c r="T358" s="200">
        <v>109302</v>
      </c>
      <c r="U358" s="86" t="s">
        <v>21</v>
      </c>
      <c r="V358" s="86"/>
      <c r="W358" s="171">
        <v>44074</v>
      </c>
      <c r="X358" s="172" t="e">
        <f>+CONCATENATE(TEXT(#REF!,"yyyy"),"-",TEXT(#REF!,"mm"))</f>
        <v>#REF!</v>
      </c>
      <c r="Y358" s="173" t="str">
        <f t="shared" si="55"/>
        <v>19</v>
      </c>
      <c r="Z358" s="172" t="str">
        <f t="shared" si="56"/>
        <v>2020-07</v>
      </c>
      <c r="AA358" s="170" t="e">
        <f>+VLOOKUP(Z358,#REF!,2,FALSE)/VLOOKUP(X358,#REF!,2,FALSE)</f>
        <v>#REF!</v>
      </c>
      <c r="AB358" s="174" t="e">
        <f t="shared" si="53"/>
        <v>#REF!</v>
      </c>
      <c r="AC358" s="174" t="e">
        <f t="shared" si="54"/>
        <v>#REF!</v>
      </c>
      <c r="AD358" s="175" t="e">
        <f>+#REF!+365*Y358</f>
        <v>#REF!</v>
      </c>
      <c r="AE358" s="176" t="e">
        <f t="shared" si="57"/>
        <v>#REF!</v>
      </c>
      <c r="AF358" s="170" t="e">
        <f>+VLOOKUP(CONCATENATE(TEXT(W358,"yyyy"),"-",TEXT(W358,"mm")),#REF!,2,0)</f>
        <v>#REF!</v>
      </c>
      <c r="AG358" s="177" t="e">
        <f>+(AC358*(1+'INFLAC PROYECTADA'!$B$8)^(AE358))/((1+DEMANDADO!AF358)^(AE358))</f>
        <v>#REF!</v>
      </c>
      <c r="AH358" s="169">
        <f>(0.2*VLOOKUP(D358,'%.'!$A$1:$B$4,2,FALSE))+(0.35*VLOOKUP(E358,'%.'!$A$1:$B$4,2,FALSE))+(0.1*VLOOKUP(F358,'%.'!$A$1:$B$4,2,FALSE))+(0.35*VLOOKUP(G358,'%.'!$A$1:$B$4,2,FALSE))</f>
        <v>0.05</v>
      </c>
      <c r="AI358" s="128" t="str">
        <f t="shared" si="58"/>
        <v>REMOTA</v>
      </c>
      <c r="AJ358" s="128" t="str">
        <f t="shared" si="59"/>
        <v>No se registra</v>
      </c>
      <c r="AK358" s="178">
        <f t="shared" si="60"/>
        <v>0</v>
      </c>
    </row>
    <row r="359" spans="1:37" ht="30" customHeight="1" x14ac:dyDescent="0.25">
      <c r="A359" s="115">
        <v>358</v>
      </c>
      <c r="B359" s="79" t="s">
        <v>1005</v>
      </c>
      <c r="C359" s="85" t="s">
        <v>1019</v>
      </c>
      <c r="D359" s="86" t="s">
        <v>1</v>
      </c>
      <c r="E359" s="86" t="s">
        <v>1</v>
      </c>
      <c r="F359" s="86" t="s">
        <v>1</v>
      </c>
      <c r="G359" s="86" t="s">
        <v>1</v>
      </c>
      <c r="H359" s="169">
        <f t="shared" si="51"/>
        <v>0.05</v>
      </c>
      <c r="I359" s="170" t="str">
        <f t="shared" si="52"/>
        <v>REMOTA</v>
      </c>
      <c r="J359" s="292">
        <v>1075386241</v>
      </c>
      <c r="K359" s="125">
        <v>0</v>
      </c>
      <c r="L359" s="82" t="s">
        <v>136</v>
      </c>
      <c r="M359" s="188"/>
      <c r="N359" s="83" t="s">
        <v>405</v>
      </c>
      <c r="O359" s="189" t="s">
        <v>405</v>
      </c>
      <c r="P359" s="83">
        <v>19</v>
      </c>
      <c r="Q359" s="83" t="s">
        <v>213</v>
      </c>
      <c r="R359" s="85">
        <v>4121</v>
      </c>
      <c r="S359" s="79">
        <v>43692</v>
      </c>
      <c r="T359" s="200">
        <v>109302</v>
      </c>
      <c r="U359" s="86" t="s">
        <v>178</v>
      </c>
      <c r="V359" s="86"/>
      <c r="W359" s="171">
        <v>44074</v>
      </c>
      <c r="X359" s="172" t="e">
        <f>+CONCATENATE(TEXT(#REF!,"yyyy"),"-",TEXT(#REF!,"mm"))</f>
        <v>#REF!</v>
      </c>
      <c r="Y359" s="173" t="str">
        <f t="shared" si="55"/>
        <v>19</v>
      </c>
      <c r="Z359" s="172" t="str">
        <f t="shared" si="56"/>
        <v>2020-07</v>
      </c>
      <c r="AA359" s="170" t="e">
        <f>+VLOOKUP(Z359,#REF!,2,FALSE)/VLOOKUP(X359,#REF!,2,FALSE)</f>
        <v>#REF!</v>
      </c>
      <c r="AB359" s="174" t="e">
        <f t="shared" si="53"/>
        <v>#REF!</v>
      </c>
      <c r="AC359" s="174" t="e">
        <f t="shared" si="54"/>
        <v>#REF!</v>
      </c>
      <c r="AD359" s="175" t="e">
        <f>+#REF!+365*Y359</f>
        <v>#REF!</v>
      </c>
      <c r="AE359" s="176" t="e">
        <f t="shared" si="57"/>
        <v>#REF!</v>
      </c>
      <c r="AF359" s="170" t="e">
        <f>+VLOOKUP(CONCATENATE(TEXT(W359,"yyyy"),"-",TEXT(W359,"mm")),#REF!,2,0)</f>
        <v>#REF!</v>
      </c>
      <c r="AG359" s="177" t="e">
        <f>+(AC359*(1+'INFLAC PROYECTADA'!$B$8)^(AE359))/((1+DEMANDADO!AF359)^(AE359))</f>
        <v>#REF!</v>
      </c>
      <c r="AH359" s="169">
        <f>(0.2*VLOOKUP(D359,'%.'!$A$1:$B$4,2,FALSE))+(0.35*VLOOKUP(E359,'%.'!$A$1:$B$4,2,FALSE))+(0.1*VLOOKUP(F359,'%.'!$A$1:$B$4,2,FALSE))+(0.35*VLOOKUP(G359,'%.'!$A$1:$B$4,2,FALSE))</f>
        <v>0.05</v>
      </c>
      <c r="AI359" s="128" t="str">
        <f t="shared" si="58"/>
        <v>REMOTA</v>
      </c>
      <c r="AJ359" s="128" t="str">
        <f t="shared" si="59"/>
        <v>No se registra</v>
      </c>
      <c r="AK359" s="178">
        <f t="shared" si="60"/>
        <v>0</v>
      </c>
    </row>
    <row r="360" spans="1:37" ht="30" customHeight="1" x14ac:dyDescent="0.25">
      <c r="A360" s="115">
        <v>359</v>
      </c>
      <c r="B360" s="79" t="s">
        <v>1005</v>
      </c>
      <c r="C360" s="85" t="s">
        <v>1020</v>
      </c>
      <c r="D360" s="86" t="s">
        <v>0</v>
      </c>
      <c r="E360" s="86" t="s">
        <v>0</v>
      </c>
      <c r="F360" s="86" t="s">
        <v>0</v>
      </c>
      <c r="G360" s="86" t="s">
        <v>0</v>
      </c>
      <c r="H360" s="169">
        <f t="shared" si="51"/>
        <v>1</v>
      </c>
      <c r="I360" s="170" t="str">
        <f t="shared" si="52"/>
        <v>ALTA</v>
      </c>
      <c r="J360" s="292">
        <v>411800029</v>
      </c>
      <c r="K360" s="125">
        <v>1</v>
      </c>
      <c r="L360" s="82" t="s">
        <v>136</v>
      </c>
      <c r="M360" s="188">
        <v>249543365</v>
      </c>
      <c r="N360" s="83" t="s">
        <v>405</v>
      </c>
      <c r="O360" s="189" t="s">
        <v>405</v>
      </c>
      <c r="P360" s="83">
        <v>19</v>
      </c>
      <c r="Q360" s="83" t="s">
        <v>213</v>
      </c>
      <c r="R360" s="85">
        <v>4121</v>
      </c>
      <c r="S360" s="79">
        <v>43692</v>
      </c>
      <c r="T360" s="200">
        <v>109302</v>
      </c>
      <c r="U360" s="86" t="s">
        <v>178</v>
      </c>
      <c r="V360" s="86"/>
      <c r="W360" s="171">
        <v>44074</v>
      </c>
      <c r="X360" s="172" t="e">
        <f>+CONCATENATE(TEXT(#REF!,"yyyy"),"-",TEXT(#REF!,"mm"))</f>
        <v>#REF!</v>
      </c>
      <c r="Y360" s="173" t="str">
        <f t="shared" si="55"/>
        <v>19</v>
      </c>
      <c r="Z360" s="172" t="str">
        <f t="shared" si="56"/>
        <v>2020-07</v>
      </c>
      <c r="AA360" s="170" t="e">
        <f>+VLOOKUP(Z360,#REF!,2,FALSE)/VLOOKUP(X360,#REF!,2,FALSE)</f>
        <v>#REF!</v>
      </c>
      <c r="AB360" s="174" t="e">
        <f t="shared" si="53"/>
        <v>#REF!</v>
      </c>
      <c r="AC360" s="174" t="e">
        <f t="shared" si="54"/>
        <v>#REF!</v>
      </c>
      <c r="AD360" s="175" t="e">
        <f>+#REF!+365*Y360</f>
        <v>#REF!</v>
      </c>
      <c r="AE360" s="176" t="e">
        <f t="shared" si="57"/>
        <v>#REF!</v>
      </c>
      <c r="AF360" s="170" t="e">
        <f>+VLOOKUP(CONCATENATE(TEXT(W360,"yyyy"),"-",TEXT(W360,"mm")),#REF!,2,0)</f>
        <v>#REF!</v>
      </c>
      <c r="AG360" s="177" t="e">
        <f>+(AC360*(1+'INFLAC PROYECTADA'!$B$8)^(AE360))/((1+DEMANDADO!AF360)^(AE360))</f>
        <v>#REF!</v>
      </c>
      <c r="AH360" s="169">
        <f>(0.2*VLOOKUP(D360,'%.'!$A$1:$B$4,2,FALSE))+(0.35*VLOOKUP(E360,'%.'!$A$1:$B$4,2,FALSE))+(0.1*VLOOKUP(F360,'%.'!$A$1:$B$4,2,FALSE))+(0.35*VLOOKUP(G360,'%.'!$A$1:$B$4,2,FALSE))</f>
        <v>1</v>
      </c>
      <c r="AI360" s="128" t="str">
        <f t="shared" si="58"/>
        <v>ALTA</v>
      </c>
      <c r="AJ360" s="128" t="str">
        <f t="shared" si="59"/>
        <v>Provisión contable</v>
      </c>
      <c r="AK360" s="178">
        <f t="shared" si="60"/>
        <v>249543365</v>
      </c>
    </row>
    <row r="361" spans="1:37" ht="30" customHeight="1" x14ac:dyDescent="0.25">
      <c r="A361" s="115">
        <v>360</v>
      </c>
      <c r="B361" s="79" t="s">
        <v>1005</v>
      </c>
      <c r="C361" s="85" t="s">
        <v>1021</v>
      </c>
      <c r="D361" s="86" t="s">
        <v>1</v>
      </c>
      <c r="E361" s="86" t="s">
        <v>1</v>
      </c>
      <c r="F361" s="86" t="s">
        <v>1</v>
      </c>
      <c r="G361" s="86" t="s">
        <v>1</v>
      </c>
      <c r="H361" s="169">
        <f t="shared" si="51"/>
        <v>0.05</v>
      </c>
      <c r="I361" s="170" t="str">
        <f t="shared" si="52"/>
        <v>REMOTA</v>
      </c>
      <c r="J361" s="292">
        <v>710445849</v>
      </c>
      <c r="K361" s="125">
        <v>0</v>
      </c>
      <c r="L361" s="82" t="s">
        <v>136</v>
      </c>
      <c r="M361" s="188"/>
      <c r="N361" s="83" t="s">
        <v>405</v>
      </c>
      <c r="O361" s="189" t="s">
        <v>405</v>
      </c>
      <c r="P361" s="83">
        <v>19</v>
      </c>
      <c r="Q361" s="83" t="s">
        <v>213</v>
      </c>
      <c r="R361" s="85">
        <v>4121</v>
      </c>
      <c r="S361" s="79">
        <v>43692</v>
      </c>
      <c r="T361" s="200">
        <v>109302</v>
      </c>
      <c r="U361" s="86" t="s">
        <v>178</v>
      </c>
      <c r="V361" s="86"/>
      <c r="W361" s="171">
        <v>44074</v>
      </c>
      <c r="X361" s="172" t="e">
        <f>+CONCATENATE(TEXT(#REF!,"yyyy"),"-",TEXT(#REF!,"mm"))</f>
        <v>#REF!</v>
      </c>
      <c r="Y361" s="173" t="str">
        <f t="shared" si="55"/>
        <v>19</v>
      </c>
      <c r="Z361" s="172" t="str">
        <f t="shared" si="56"/>
        <v>2020-07</v>
      </c>
      <c r="AA361" s="170" t="e">
        <f>+VLOOKUP(Z361,#REF!,2,FALSE)/VLOOKUP(X361,#REF!,2,FALSE)</f>
        <v>#REF!</v>
      </c>
      <c r="AB361" s="174" t="e">
        <f t="shared" si="53"/>
        <v>#REF!</v>
      </c>
      <c r="AC361" s="174" t="e">
        <f t="shared" si="54"/>
        <v>#REF!</v>
      </c>
      <c r="AD361" s="175" t="e">
        <f>+#REF!+365*Y361</f>
        <v>#REF!</v>
      </c>
      <c r="AE361" s="176" t="e">
        <f t="shared" si="57"/>
        <v>#REF!</v>
      </c>
      <c r="AF361" s="170" t="e">
        <f>+VLOOKUP(CONCATENATE(TEXT(W361,"yyyy"),"-",TEXT(W361,"mm")),#REF!,2,0)</f>
        <v>#REF!</v>
      </c>
      <c r="AG361" s="177" t="e">
        <f>+(AC361*(1+'INFLAC PROYECTADA'!$B$8)^(AE361))/((1+DEMANDADO!AF361)^(AE361))</f>
        <v>#REF!</v>
      </c>
      <c r="AH361" s="169">
        <f>(0.2*VLOOKUP(D361,'%.'!$A$1:$B$4,2,FALSE))+(0.35*VLOOKUP(E361,'%.'!$A$1:$B$4,2,FALSE))+(0.1*VLOOKUP(F361,'%.'!$A$1:$B$4,2,FALSE))+(0.35*VLOOKUP(G361,'%.'!$A$1:$B$4,2,FALSE))</f>
        <v>0.05</v>
      </c>
      <c r="AI361" s="128" t="str">
        <f t="shared" si="58"/>
        <v>REMOTA</v>
      </c>
      <c r="AJ361" s="128" t="str">
        <f t="shared" si="59"/>
        <v>No se registra</v>
      </c>
      <c r="AK361" s="178">
        <f t="shared" si="60"/>
        <v>0</v>
      </c>
    </row>
    <row r="362" spans="1:37" ht="30" customHeight="1" x14ac:dyDescent="0.25">
      <c r="A362" s="115">
        <v>361</v>
      </c>
      <c r="B362" s="79" t="s">
        <v>1005</v>
      </c>
      <c r="C362" s="85" t="s">
        <v>1022</v>
      </c>
      <c r="D362" s="86" t="s">
        <v>1</v>
      </c>
      <c r="E362" s="86" t="s">
        <v>1</v>
      </c>
      <c r="F362" s="86" t="s">
        <v>1</v>
      </c>
      <c r="G362" s="86" t="s">
        <v>1</v>
      </c>
      <c r="H362" s="169">
        <f t="shared" si="51"/>
        <v>0.05</v>
      </c>
      <c r="I362" s="170" t="str">
        <f t="shared" si="52"/>
        <v>REMOTA</v>
      </c>
      <c r="J362" s="292">
        <v>5028559690</v>
      </c>
      <c r="K362" s="125">
        <v>0</v>
      </c>
      <c r="L362" s="82" t="s">
        <v>136</v>
      </c>
      <c r="M362" s="188"/>
      <c r="N362" s="83" t="s">
        <v>405</v>
      </c>
      <c r="O362" s="189" t="s">
        <v>405</v>
      </c>
      <c r="P362" s="83">
        <v>18</v>
      </c>
      <c r="Q362" s="83" t="s">
        <v>213</v>
      </c>
      <c r="R362" s="85">
        <v>4121</v>
      </c>
      <c r="S362" s="79">
        <v>43692</v>
      </c>
      <c r="T362" s="200">
        <v>109302</v>
      </c>
      <c r="U362" s="86" t="s">
        <v>174</v>
      </c>
      <c r="V362" s="86" t="s">
        <v>1183</v>
      </c>
      <c r="W362" s="171">
        <v>44074</v>
      </c>
      <c r="X362" s="172" t="e">
        <f>+CONCATENATE(TEXT(#REF!,"yyyy"),"-",TEXT(#REF!,"mm"))</f>
        <v>#REF!</v>
      </c>
      <c r="Y362" s="173" t="str">
        <f t="shared" si="55"/>
        <v>18</v>
      </c>
      <c r="Z362" s="172" t="str">
        <f t="shared" si="56"/>
        <v>2020-07</v>
      </c>
      <c r="AA362" s="170" t="e">
        <f>+VLOOKUP(Z362,#REF!,2,FALSE)/VLOOKUP(X362,#REF!,2,FALSE)</f>
        <v>#REF!</v>
      </c>
      <c r="AB362" s="174" t="e">
        <f t="shared" si="53"/>
        <v>#REF!</v>
      </c>
      <c r="AC362" s="174" t="e">
        <f t="shared" si="54"/>
        <v>#REF!</v>
      </c>
      <c r="AD362" s="175" t="e">
        <f>+#REF!+365*Y362</f>
        <v>#REF!</v>
      </c>
      <c r="AE362" s="176" t="e">
        <f t="shared" si="57"/>
        <v>#REF!</v>
      </c>
      <c r="AF362" s="170" t="e">
        <f>+VLOOKUP(CONCATENATE(TEXT(W362,"yyyy"),"-",TEXT(W362,"mm")),#REF!,2,0)</f>
        <v>#REF!</v>
      </c>
      <c r="AG362" s="177" t="e">
        <f>+(AC362*(1+'INFLAC PROYECTADA'!$B$8)^(AE362))/((1+DEMANDADO!AF362)^(AE362))</f>
        <v>#REF!</v>
      </c>
      <c r="AH362" s="169">
        <f>(0.2*VLOOKUP(D362,'%.'!$A$1:$B$4,2,FALSE))+(0.35*VLOOKUP(E362,'%.'!$A$1:$B$4,2,FALSE))+(0.1*VLOOKUP(F362,'%.'!$A$1:$B$4,2,FALSE))+(0.35*VLOOKUP(G362,'%.'!$A$1:$B$4,2,FALSE))</f>
        <v>0.05</v>
      </c>
      <c r="AI362" s="128" t="str">
        <f t="shared" si="58"/>
        <v>REMOTA</v>
      </c>
      <c r="AJ362" s="128" t="str">
        <f t="shared" si="59"/>
        <v>No se registra</v>
      </c>
      <c r="AK362" s="178">
        <f t="shared" si="60"/>
        <v>0</v>
      </c>
    </row>
    <row r="363" spans="1:37" ht="30" customHeight="1" x14ac:dyDescent="0.25">
      <c r="A363" s="115">
        <v>362</v>
      </c>
      <c r="B363" s="79" t="s">
        <v>1005</v>
      </c>
      <c r="C363" s="85" t="s">
        <v>1023</v>
      </c>
      <c r="D363" s="86" t="s">
        <v>1</v>
      </c>
      <c r="E363" s="86" t="s">
        <v>1</v>
      </c>
      <c r="F363" s="86" t="s">
        <v>1</v>
      </c>
      <c r="G363" s="86" t="s">
        <v>1</v>
      </c>
      <c r="H363" s="169">
        <f t="shared" si="51"/>
        <v>0.05</v>
      </c>
      <c r="I363" s="170" t="str">
        <f t="shared" si="52"/>
        <v>REMOTA</v>
      </c>
      <c r="J363" s="292">
        <v>5969949014</v>
      </c>
      <c r="K363" s="125">
        <v>0</v>
      </c>
      <c r="L363" s="82" t="s">
        <v>136</v>
      </c>
      <c r="M363" s="188"/>
      <c r="N363" s="83" t="s">
        <v>405</v>
      </c>
      <c r="O363" s="189" t="s">
        <v>405</v>
      </c>
      <c r="P363" s="83">
        <v>8</v>
      </c>
      <c r="Q363" s="83" t="s">
        <v>213</v>
      </c>
      <c r="R363" s="85">
        <v>4121</v>
      </c>
      <c r="S363" s="79">
        <v>43692</v>
      </c>
      <c r="T363" s="200">
        <v>109302</v>
      </c>
      <c r="U363" s="86" t="s">
        <v>21</v>
      </c>
      <c r="V363" s="86"/>
      <c r="W363" s="171">
        <v>44074</v>
      </c>
      <c r="X363" s="172" t="e">
        <f>+CONCATENATE(TEXT(#REF!,"yyyy"),"-",TEXT(#REF!,"mm"))</f>
        <v>#REF!</v>
      </c>
      <c r="Y363" s="173" t="str">
        <f t="shared" si="55"/>
        <v>8</v>
      </c>
      <c r="Z363" s="172" t="str">
        <f t="shared" si="56"/>
        <v>2020-07</v>
      </c>
      <c r="AA363" s="170" t="e">
        <f>+VLOOKUP(Z363,#REF!,2,FALSE)/VLOOKUP(X363,#REF!,2,FALSE)</f>
        <v>#REF!</v>
      </c>
      <c r="AB363" s="174" t="e">
        <f t="shared" si="53"/>
        <v>#REF!</v>
      </c>
      <c r="AC363" s="174" t="e">
        <f t="shared" si="54"/>
        <v>#REF!</v>
      </c>
      <c r="AD363" s="175" t="e">
        <f>+#REF!+365*Y363</f>
        <v>#REF!</v>
      </c>
      <c r="AE363" s="176" t="e">
        <f t="shared" si="57"/>
        <v>#REF!</v>
      </c>
      <c r="AF363" s="170" t="e">
        <f>+VLOOKUP(CONCATENATE(TEXT(W363,"yyyy"),"-",TEXT(W363,"mm")),#REF!,2,0)</f>
        <v>#REF!</v>
      </c>
      <c r="AG363" s="177" t="e">
        <f>+(AC363*(1+'INFLAC PROYECTADA'!$B$8)^(AE363))/((1+DEMANDADO!AF363)^(AE363))</f>
        <v>#REF!</v>
      </c>
      <c r="AH363" s="169">
        <f>(0.2*VLOOKUP(D363,'%.'!$A$1:$B$4,2,FALSE))+(0.35*VLOOKUP(E363,'%.'!$A$1:$B$4,2,FALSE))+(0.1*VLOOKUP(F363,'%.'!$A$1:$B$4,2,FALSE))+(0.35*VLOOKUP(G363,'%.'!$A$1:$B$4,2,FALSE))</f>
        <v>0.05</v>
      </c>
      <c r="AI363" s="128" t="str">
        <f t="shared" si="58"/>
        <v>REMOTA</v>
      </c>
      <c r="AJ363" s="128" t="str">
        <f t="shared" si="59"/>
        <v>No se registra</v>
      </c>
      <c r="AK363" s="178">
        <f t="shared" si="60"/>
        <v>0</v>
      </c>
    </row>
    <row r="364" spans="1:37" ht="30" customHeight="1" x14ac:dyDescent="0.25">
      <c r="A364" s="115">
        <v>363</v>
      </c>
      <c r="B364" s="79" t="s">
        <v>1024</v>
      </c>
      <c r="C364" s="85" t="s">
        <v>1025</v>
      </c>
      <c r="D364" s="86" t="s">
        <v>1</v>
      </c>
      <c r="E364" s="86" t="s">
        <v>1</v>
      </c>
      <c r="F364" s="86" t="s">
        <v>1</v>
      </c>
      <c r="G364" s="86" t="s">
        <v>1</v>
      </c>
      <c r="H364" s="169">
        <f t="shared" si="51"/>
        <v>0.05</v>
      </c>
      <c r="I364" s="170" t="str">
        <f t="shared" si="52"/>
        <v>REMOTA</v>
      </c>
      <c r="J364" s="292">
        <v>79850358</v>
      </c>
      <c r="K364" s="125">
        <v>0</v>
      </c>
      <c r="L364" s="82" t="s">
        <v>136</v>
      </c>
      <c r="M364" s="188"/>
      <c r="N364" s="83" t="s">
        <v>405</v>
      </c>
      <c r="O364" s="189" t="s">
        <v>405</v>
      </c>
      <c r="P364" s="83">
        <v>17</v>
      </c>
      <c r="Q364" s="83" t="s">
        <v>213</v>
      </c>
      <c r="R364" s="85">
        <v>4121</v>
      </c>
      <c r="S364" s="79">
        <v>43692</v>
      </c>
      <c r="T364" s="200">
        <v>109302</v>
      </c>
      <c r="U364" s="86" t="s">
        <v>1184</v>
      </c>
      <c r="V364" s="86"/>
      <c r="W364" s="171">
        <v>44074</v>
      </c>
      <c r="X364" s="172" t="e">
        <f>+CONCATENATE(TEXT(#REF!,"yyyy"),"-",TEXT(#REF!,"mm"))</f>
        <v>#REF!</v>
      </c>
      <c r="Y364" s="173" t="str">
        <f t="shared" si="55"/>
        <v>17</v>
      </c>
      <c r="Z364" s="172" t="str">
        <f t="shared" si="56"/>
        <v>2020-07</v>
      </c>
      <c r="AA364" s="170" t="e">
        <f>+VLOOKUP(Z364,#REF!,2,FALSE)/VLOOKUP(X364,#REF!,2,FALSE)</f>
        <v>#REF!</v>
      </c>
      <c r="AB364" s="174" t="e">
        <f t="shared" si="53"/>
        <v>#REF!</v>
      </c>
      <c r="AC364" s="174" t="e">
        <f t="shared" si="54"/>
        <v>#REF!</v>
      </c>
      <c r="AD364" s="175" t="e">
        <f>+#REF!+365*Y364</f>
        <v>#REF!</v>
      </c>
      <c r="AE364" s="176" t="e">
        <f t="shared" si="57"/>
        <v>#REF!</v>
      </c>
      <c r="AF364" s="170" t="e">
        <f>+VLOOKUP(CONCATENATE(TEXT(W364,"yyyy"),"-",TEXT(W364,"mm")),#REF!,2,0)</f>
        <v>#REF!</v>
      </c>
      <c r="AG364" s="177" t="e">
        <f>+(AC364*(1+'INFLAC PROYECTADA'!$B$8)^(AE364))/((1+DEMANDADO!AF364)^(AE364))</f>
        <v>#REF!</v>
      </c>
      <c r="AH364" s="169">
        <f>(0.2*VLOOKUP(D364,'%.'!$A$1:$B$4,2,FALSE))+(0.35*VLOOKUP(E364,'%.'!$A$1:$B$4,2,FALSE))+(0.1*VLOOKUP(F364,'%.'!$A$1:$B$4,2,FALSE))+(0.35*VLOOKUP(G364,'%.'!$A$1:$B$4,2,FALSE))</f>
        <v>0.05</v>
      </c>
      <c r="AI364" s="128" t="str">
        <f t="shared" si="58"/>
        <v>REMOTA</v>
      </c>
      <c r="AJ364" s="128" t="str">
        <f t="shared" si="59"/>
        <v>No se registra</v>
      </c>
      <c r="AK364" s="178">
        <f t="shared" si="60"/>
        <v>0</v>
      </c>
    </row>
    <row r="365" spans="1:37" ht="30" customHeight="1" x14ac:dyDescent="0.25">
      <c r="A365" s="115">
        <v>364</v>
      </c>
      <c r="B365" s="79" t="s">
        <v>1026</v>
      </c>
      <c r="C365" s="85" t="s">
        <v>1027</v>
      </c>
      <c r="D365" s="86" t="s">
        <v>1</v>
      </c>
      <c r="E365" s="86" t="s">
        <v>1</v>
      </c>
      <c r="F365" s="86" t="s">
        <v>1</v>
      </c>
      <c r="G365" s="86" t="s">
        <v>1</v>
      </c>
      <c r="H365" s="169">
        <f t="shared" si="51"/>
        <v>0.05</v>
      </c>
      <c r="I365" s="170" t="str">
        <f t="shared" si="52"/>
        <v>REMOTA</v>
      </c>
      <c r="J365" s="292">
        <v>8695897</v>
      </c>
      <c r="K365" s="125">
        <v>0</v>
      </c>
      <c r="L365" s="82" t="s">
        <v>128</v>
      </c>
      <c r="M365" s="188"/>
      <c r="N365" s="83" t="s">
        <v>405</v>
      </c>
      <c r="O365" s="189" t="s">
        <v>405</v>
      </c>
      <c r="P365" s="83">
        <v>15</v>
      </c>
      <c r="Q365" s="83" t="s">
        <v>213</v>
      </c>
      <c r="R365" s="85">
        <v>4121</v>
      </c>
      <c r="S365" s="79">
        <v>43692</v>
      </c>
      <c r="T365" s="200">
        <v>109302</v>
      </c>
      <c r="U365" s="86" t="s">
        <v>76</v>
      </c>
      <c r="V365" s="86"/>
      <c r="W365" s="171">
        <v>44074</v>
      </c>
      <c r="X365" s="172" t="e">
        <f>+CONCATENATE(TEXT(#REF!,"yyyy"),"-",TEXT(#REF!,"mm"))</f>
        <v>#REF!</v>
      </c>
      <c r="Y365" s="173" t="str">
        <f t="shared" si="55"/>
        <v>15</v>
      </c>
      <c r="Z365" s="172" t="str">
        <f t="shared" si="56"/>
        <v>2020-07</v>
      </c>
      <c r="AA365" s="170" t="e">
        <f>+VLOOKUP(Z365,#REF!,2,FALSE)/VLOOKUP(X365,#REF!,2,FALSE)</f>
        <v>#REF!</v>
      </c>
      <c r="AB365" s="174" t="e">
        <f t="shared" si="53"/>
        <v>#REF!</v>
      </c>
      <c r="AC365" s="174" t="e">
        <f t="shared" si="54"/>
        <v>#REF!</v>
      </c>
      <c r="AD365" s="175" t="e">
        <f>+#REF!+365*Y365</f>
        <v>#REF!</v>
      </c>
      <c r="AE365" s="176" t="e">
        <f t="shared" si="57"/>
        <v>#REF!</v>
      </c>
      <c r="AF365" s="170" t="e">
        <f>+VLOOKUP(CONCATENATE(TEXT(W365,"yyyy"),"-",TEXT(W365,"mm")),#REF!,2,0)</f>
        <v>#REF!</v>
      </c>
      <c r="AG365" s="177" t="e">
        <f>+(AC365*(1+'INFLAC PROYECTADA'!$B$8)^(AE365))/((1+DEMANDADO!AF365)^(AE365))</f>
        <v>#REF!</v>
      </c>
      <c r="AH365" s="169">
        <f>(0.2*VLOOKUP(D365,'%.'!$A$1:$B$4,2,FALSE))+(0.35*VLOOKUP(E365,'%.'!$A$1:$B$4,2,FALSE))+(0.1*VLOOKUP(F365,'%.'!$A$1:$B$4,2,FALSE))+(0.35*VLOOKUP(G365,'%.'!$A$1:$B$4,2,FALSE))</f>
        <v>0.05</v>
      </c>
      <c r="AI365" s="128" t="str">
        <f t="shared" si="58"/>
        <v>REMOTA</v>
      </c>
      <c r="AJ365" s="128" t="str">
        <f t="shared" si="59"/>
        <v>No se registra</v>
      </c>
      <c r="AK365" s="178">
        <f t="shared" si="60"/>
        <v>0</v>
      </c>
    </row>
    <row r="366" spans="1:37" ht="30" customHeight="1" x14ac:dyDescent="0.25">
      <c r="A366" s="115">
        <v>365</v>
      </c>
      <c r="B366" s="79" t="s">
        <v>688</v>
      </c>
      <c r="C366" s="85" t="s">
        <v>1028</v>
      </c>
      <c r="D366" s="86" t="s">
        <v>1</v>
      </c>
      <c r="E366" s="86" t="s">
        <v>1</v>
      </c>
      <c r="F366" s="86" t="s">
        <v>1</v>
      </c>
      <c r="G366" s="86" t="s">
        <v>1</v>
      </c>
      <c r="H366" s="169">
        <f t="shared" si="51"/>
        <v>0.05</v>
      </c>
      <c r="I366" s="170" t="str">
        <f t="shared" si="52"/>
        <v>REMOTA</v>
      </c>
      <c r="J366" s="292">
        <v>3000000000</v>
      </c>
      <c r="K366" s="125">
        <v>0</v>
      </c>
      <c r="L366" s="82" t="s">
        <v>136</v>
      </c>
      <c r="M366" s="188"/>
      <c r="N366" s="83" t="s">
        <v>405</v>
      </c>
      <c r="O366" s="189" t="s">
        <v>405</v>
      </c>
      <c r="P366" s="83">
        <v>14</v>
      </c>
      <c r="Q366" s="83" t="s">
        <v>213</v>
      </c>
      <c r="R366" s="85">
        <v>4121</v>
      </c>
      <c r="S366" s="79">
        <v>43692</v>
      </c>
      <c r="T366" s="200">
        <v>109302</v>
      </c>
      <c r="U366" s="86" t="s">
        <v>178</v>
      </c>
      <c r="V366" s="86"/>
      <c r="W366" s="171">
        <v>44074</v>
      </c>
      <c r="X366" s="172" t="e">
        <f>+CONCATENATE(TEXT(#REF!,"yyyy"),"-",TEXT(#REF!,"mm"))</f>
        <v>#REF!</v>
      </c>
      <c r="Y366" s="173" t="str">
        <f t="shared" si="55"/>
        <v>14</v>
      </c>
      <c r="Z366" s="172" t="str">
        <f t="shared" si="56"/>
        <v>2020-07</v>
      </c>
      <c r="AA366" s="170" t="e">
        <f>+VLOOKUP(Z366,#REF!,2,FALSE)/VLOOKUP(X366,#REF!,2,FALSE)</f>
        <v>#REF!</v>
      </c>
      <c r="AB366" s="174" t="e">
        <f t="shared" si="53"/>
        <v>#REF!</v>
      </c>
      <c r="AC366" s="174" t="e">
        <f t="shared" si="54"/>
        <v>#REF!</v>
      </c>
      <c r="AD366" s="175" t="e">
        <f>+#REF!+365*Y366</f>
        <v>#REF!</v>
      </c>
      <c r="AE366" s="176" t="e">
        <f t="shared" si="57"/>
        <v>#REF!</v>
      </c>
      <c r="AF366" s="170" t="e">
        <f>+VLOOKUP(CONCATENATE(TEXT(W366,"yyyy"),"-",TEXT(W366,"mm")),#REF!,2,0)</f>
        <v>#REF!</v>
      </c>
      <c r="AG366" s="177" t="e">
        <f>+(AC366*(1+'INFLAC PROYECTADA'!$B$8)^(AE366))/((1+DEMANDADO!AF366)^(AE366))</f>
        <v>#REF!</v>
      </c>
      <c r="AH366" s="169">
        <f>(0.2*VLOOKUP(D366,'%.'!$A$1:$B$4,2,FALSE))+(0.35*VLOOKUP(E366,'%.'!$A$1:$B$4,2,FALSE))+(0.1*VLOOKUP(F366,'%.'!$A$1:$B$4,2,FALSE))+(0.35*VLOOKUP(G366,'%.'!$A$1:$B$4,2,FALSE))</f>
        <v>0.05</v>
      </c>
      <c r="AI366" s="128" t="str">
        <f t="shared" si="58"/>
        <v>REMOTA</v>
      </c>
      <c r="AJ366" s="128" t="str">
        <f t="shared" si="59"/>
        <v>No se registra</v>
      </c>
      <c r="AK366" s="178">
        <f t="shared" si="60"/>
        <v>0</v>
      </c>
    </row>
    <row r="367" spans="1:37" ht="30" customHeight="1" x14ac:dyDescent="0.25">
      <c r="A367" s="115">
        <v>366</v>
      </c>
      <c r="B367" s="79" t="s">
        <v>1029</v>
      </c>
      <c r="C367" s="85" t="s">
        <v>1030</v>
      </c>
      <c r="D367" s="86" t="s">
        <v>1</v>
      </c>
      <c r="E367" s="86" t="s">
        <v>1</v>
      </c>
      <c r="F367" s="86" t="s">
        <v>1</v>
      </c>
      <c r="G367" s="86" t="s">
        <v>1</v>
      </c>
      <c r="H367" s="169">
        <f t="shared" si="51"/>
        <v>0.05</v>
      </c>
      <c r="I367" s="170" t="str">
        <f t="shared" si="52"/>
        <v>REMOTA</v>
      </c>
      <c r="J367" s="292">
        <v>50000000</v>
      </c>
      <c r="K367" s="125">
        <v>0</v>
      </c>
      <c r="L367" s="82" t="s">
        <v>138</v>
      </c>
      <c r="M367" s="188"/>
      <c r="N367" s="83" t="s">
        <v>405</v>
      </c>
      <c r="O367" s="189" t="s">
        <v>405</v>
      </c>
      <c r="P367" s="83">
        <v>13</v>
      </c>
      <c r="Q367" s="83" t="s">
        <v>213</v>
      </c>
      <c r="R367" s="85">
        <v>4121</v>
      </c>
      <c r="S367" s="79">
        <v>43692</v>
      </c>
      <c r="T367" s="200">
        <v>109302</v>
      </c>
      <c r="U367" s="86" t="s">
        <v>174</v>
      </c>
      <c r="V367" s="86" t="s">
        <v>1181</v>
      </c>
      <c r="W367" s="171">
        <v>44074</v>
      </c>
      <c r="X367" s="172" t="e">
        <f>+CONCATENATE(TEXT(#REF!,"yyyy"),"-",TEXT(#REF!,"mm"))</f>
        <v>#REF!</v>
      </c>
      <c r="Y367" s="173" t="str">
        <f t="shared" si="55"/>
        <v>13</v>
      </c>
      <c r="Z367" s="172" t="str">
        <f t="shared" si="56"/>
        <v>2020-07</v>
      </c>
      <c r="AA367" s="170" t="e">
        <f>+VLOOKUP(Z367,#REF!,2,FALSE)/VLOOKUP(X367,#REF!,2,FALSE)</f>
        <v>#REF!</v>
      </c>
      <c r="AB367" s="174" t="e">
        <f t="shared" si="53"/>
        <v>#REF!</v>
      </c>
      <c r="AC367" s="174" t="e">
        <f t="shared" si="54"/>
        <v>#REF!</v>
      </c>
      <c r="AD367" s="175" t="e">
        <f>+#REF!+365*Y367</f>
        <v>#REF!</v>
      </c>
      <c r="AE367" s="176" t="e">
        <f t="shared" si="57"/>
        <v>#REF!</v>
      </c>
      <c r="AF367" s="170" t="e">
        <f>+VLOOKUP(CONCATENATE(TEXT(W367,"yyyy"),"-",TEXT(W367,"mm")),#REF!,2,0)</f>
        <v>#REF!</v>
      </c>
      <c r="AG367" s="177" t="e">
        <f>+(AC367*(1+'INFLAC PROYECTADA'!$B$8)^(AE367))/((1+DEMANDADO!AF367)^(AE367))</f>
        <v>#REF!</v>
      </c>
      <c r="AH367" s="169">
        <f>(0.2*VLOOKUP(D367,'%.'!$A$1:$B$4,2,FALSE))+(0.35*VLOOKUP(E367,'%.'!$A$1:$B$4,2,FALSE))+(0.1*VLOOKUP(F367,'%.'!$A$1:$B$4,2,FALSE))+(0.35*VLOOKUP(G367,'%.'!$A$1:$B$4,2,FALSE))</f>
        <v>0.05</v>
      </c>
      <c r="AI367" s="128" t="str">
        <f t="shared" si="58"/>
        <v>REMOTA</v>
      </c>
      <c r="AJ367" s="128" t="str">
        <f t="shared" si="59"/>
        <v>No se registra</v>
      </c>
      <c r="AK367" s="178">
        <f t="shared" si="60"/>
        <v>0</v>
      </c>
    </row>
    <row r="368" spans="1:37" ht="30" customHeight="1" x14ac:dyDescent="0.25">
      <c r="A368" s="115">
        <v>367</v>
      </c>
      <c r="B368" s="79" t="s">
        <v>1005</v>
      </c>
      <c r="C368" s="95" t="s">
        <v>1031</v>
      </c>
      <c r="D368" s="79" t="s">
        <v>1</v>
      </c>
      <c r="E368" s="79" t="s">
        <v>1</v>
      </c>
      <c r="F368" s="79" t="s">
        <v>1</v>
      </c>
      <c r="G368" s="79" t="s">
        <v>1</v>
      </c>
      <c r="H368" s="169">
        <f t="shared" si="51"/>
        <v>0.05</v>
      </c>
      <c r="I368" s="170" t="str">
        <f t="shared" si="52"/>
        <v>REMOTA</v>
      </c>
      <c r="J368" s="292">
        <v>2753595575</v>
      </c>
      <c r="K368" s="119">
        <v>0</v>
      </c>
      <c r="L368" s="79" t="s">
        <v>138</v>
      </c>
      <c r="M368" s="188"/>
      <c r="N368" s="82" t="s">
        <v>405</v>
      </c>
      <c r="O368" s="82" t="s">
        <v>405</v>
      </c>
      <c r="P368" s="83">
        <v>13</v>
      </c>
      <c r="Q368" s="83" t="s">
        <v>213</v>
      </c>
      <c r="R368" s="85">
        <v>4121</v>
      </c>
      <c r="S368" s="79">
        <v>43692</v>
      </c>
      <c r="T368" s="200">
        <v>109302</v>
      </c>
      <c r="U368" s="79" t="s">
        <v>173</v>
      </c>
      <c r="V368" s="82" t="s">
        <v>1180</v>
      </c>
      <c r="W368" s="171">
        <v>44074</v>
      </c>
      <c r="X368" s="172" t="e">
        <f>+CONCATENATE(TEXT(#REF!,"yyyy"),"-",TEXT(#REF!,"mm"))</f>
        <v>#REF!</v>
      </c>
      <c r="Y368" s="173" t="str">
        <f t="shared" si="55"/>
        <v>13</v>
      </c>
      <c r="Z368" s="172" t="str">
        <f t="shared" si="56"/>
        <v>2020-07</v>
      </c>
      <c r="AA368" s="170" t="e">
        <f>+VLOOKUP(Z368,#REF!,2,FALSE)/VLOOKUP(X368,#REF!,2,FALSE)</f>
        <v>#REF!</v>
      </c>
      <c r="AB368" s="174" t="e">
        <f t="shared" si="53"/>
        <v>#REF!</v>
      </c>
      <c r="AC368" s="174" t="e">
        <f t="shared" si="54"/>
        <v>#REF!</v>
      </c>
      <c r="AD368" s="175" t="e">
        <f>+#REF!+365*Y368</f>
        <v>#REF!</v>
      </c>
      <c r="AE368" s="176" t="e">
        <f t="shared" si="57"/>
        <v>#REF!</v>
      </c>
      <c r="AF368" s="170" t="e">
        <f>+VLOOKUP(CONCATENATE(TEXT(W368,"yyyy"),"-",TEXT(W368,"mm")),#REF!,2,0)</f>
        <v>#REF!</v>
      </c>
      <c r="AG368" s="177" t="e">
        <f>+(AC368*(1+'INFLAC PROYECTADA'!$B$8)^(AE368))/((1+DEMANDADO!AF368)^(AE368))</f>
        <v>#REF!</v>
      </c>
      <c r="AH368" s="169">
        <f>(0.2*VLOOKUP(D368,'%.'!$A$1:$B$4,2,FALSE))+(0.35*VLOOKUP(E368,'%.'!$A$1:$B$4,2,FALSE))+(0.1*VLOOKUP(F368,'%.'!$A$1:$B$4,2,FALSE))+(0.35*VLOOKUP(G368,'%.'!$A$1:$B$4,2,FALSE))</f>
        <v>0.05</v>
      </c>
      <c r="AI368" s="128" t="str">
        <f t="shared" si="58"/>
        <v>REMOTA</v>
      </c>
      <c r="AJ368" s="128" t="str">
        <f t="shared" si="59"/>
        <v>No se registra</v>
      </c>
      <c r="AK368" s="178">
        <f t="shared" si="60"/>
        <v>0</v>
      </c>
    </row>
    <row r="369" spans="1:37" ht="30" customHeight="1" x14ac:dyDescent="0.25">
      <c r="A369" s="115">
        <v>368</v>
      </c>
      <c r="B369" s="79" t="s">
        <v>1005</v>
      </c>
      <c r="C369" s="85" t="s">
        <v>1032</v>
      </c>
      <c r="D369" s="86" t="s">
        <v>1</v>
      </c>
      <c r="E369" s="86" t="s">
        <v>1</v>
      </c>
      <c r="F369" s="86" t="s">
        <v>1</v>
      </c>
      <c r="G369" s="86" t="s">
        <v>1</v>
      </c>
      <c r="H369" s="169">
        <f t="shared" si="51"/>
        <v>0.05</v>
      </c>
      <c r="I369" s="170" t="str">
        <f t="shared" si="52"/>
        <v>REMOTA</v>
      </c>
      <c r="J369" s="292">
        <v>4535888470</v>
      </c>
      <c r="K369" s="125">
        <v>0</v>
      </c>
      <c r="L369" s="82" t="s">
        <v>138</v>
      </c>
      <c r="M369" s="188"/>
      <c r="N369" s="83" t="s">
        <v>405</v>
      </c>
      <c r="O369" s="189" t="s">
        <v>405</v>
      </c>
      <c r="P369" s="83">
        <v>13</v>
      </c>
      <c r="Q369" s="83" t="s">
        <v>213</v>
      </c>
      <c r="R369" s="85">
        <v>4121</v>
      </c>
      <c r="S369" s="79">
        <v>43692</v>
      </c>
      <c r="T369" s="200">
        <v>109302</v>
      </c>
      <c r="U369" s="86" t="s">
        <v>21</v>
      </c>
      <c r="V369" s="86"/>
      <c r="W369" s="171">
        <v>44074</v>
      </c>
      <c r="X369" s="172" t="e">
        <f>+CONCATENATE(TEXT(#REF!,"yyyy"),"-",TEXT(#REF!,"mm"))</f>
        <v>#REF!</v>
      </c>
      <c r="Y369" s="173" t="str">
        <f t="shared" si="55"/>
        <v>13</v>
      </c>
      <c r="Z369" s="172" t="str">
        <f t="shared" si="56"/>
        <v>2020-07</v>
      </c>
      <c r="AA369" s="170" t="e">
        <f>+VLOOKUP(Z369,#REF!,2,FALSE)/VLOOKUP(X369,#REF!,2,FALSE)</f>
        <v>#REF!</v>
      </c>
      <c r="AB369" s="174" t="e">
        <f t="shared" si="53"/>
        <v>#REF!</v>
      </c>
      <c r="AC369" s="174" t="e">
        <f t="shared" si="54"/>
        <v>#REF!</v>
      </c>
      <c r="AD369" s="175" t="e">
        <f>+#REF!+365*Y369</f>
        <v>#REF!</v>
      </c>
      <c r="AE369" s="176" t="e">
        <f t="shared" si="57"/>
        <v>#REF!</v>
      </c>
      <c r="AF369" s="170" t="e">
        <f>+VLOOKUP(CONCATENATE(TEXT(W369,"yyyy"),"-",TEXT(W369,"mm")),#REF!,2,0)</f>
        <v>#REF!</v>
      </c>
      <c r="AG369" s="177" t="e">
        <f>+(AC369*(1+'INFLAC PROYECTADA'!$B$8)^(AE369))/((1+DEMANDADO!AF369)^(AE369))</f>
        <v>#REF!</v>
      </c>
      <c r="AH369" s="169">
        <f>(0.2*VLOOKUP(D369,'%.'!$A$1:$B$4,2,FALSE))+(0.35*VLOOKUP(E369,'%.'!$A$1:$B$4,2,FALSE))+(0.1*VLOOKUP(F369,'%.'!$A$1:$B$4,2,FALSE))+(0.35*VLOOKUP(G369,'%.'!$A$1:$B$4,2,FALSE))</f>
        <v>0.05</v>
      </c>
      <c r="AI369" s="128" t="str">
        <f t="shared" si="58"/>
        <v>REMOTA</v>
      </c>
      <c r="AJ369" s="128" t="str">
        <f t="shared" si="59"/>
        <v>No se registra</v>
      </c>
      <c r="AK369" s="178">
        <f t="shared" si="60"/>
        <v>0</v>
      </c>
    </row>
    <row r="370" spans="1:37" ht="30" customHeight="1" x14ac:dyDescent="0.25">
      <c r="A370" s="115">
        <v>369</v>
      </c>
      <c r="B370" s="79" t="s">
        <v>1033</v>
      </c>
      <c r="C370" s="95" t="s">
        <v>1034</v>
      </c>
      <c r="D370" s="79" t="s">
        <v>1</v>
      </c>
      <c r="E370" s="79" t="s">
        <v>0</v>
      </c>
      <c r="F370" s="79" t="s">
        <v>1</v>
      </c>
      <c r="G370" s="82" t="s">
        <v>48</v>
      </c>
      <c r="H370" s="169">
        <f t="shared" si="51"/>
        <v>0.54</v>
      </c>
      <c r="I370" s="170" t="str">
        <f t="shared" si="52"/>
        <v>ALTA</v>
      </c>
      <c r="J370" s="292">
        <v>320000000</v>
      </c>
      <c r="K370" s="119">
        <v>0</v>
      </c>
      <c r="L370" s="82" t="s">
        <v>138</v>
      </c>
      <c r="M370" s="188"/>
      <c r="N370" s="79" t="s">
        <v>405</v>
      </c>
      <c r="O370" s="79" t="s">
        <v>405</v>
      </c>
      <c r="P370" s="82">
        <v>13</v>
      </c>
      <c r="Q370" s="83" t="s">
        <v>213</v>
      </c>
      <c r="R370" s="85">
        <v>4121</v>
      </c>
      <c r="S370" s="79">
        <v>43692</v>
      </c>
      <c r="T370" s="200">
        <v>109302</v>
      </c>
      <c r="U370" s="79" t="s">
        <v>21</v>
      </c>
      <c r="V370" s="82"/>
      <c r="W370" s="171">
        <v>44074</v>
      </c>
      <c r="X370" s="172" t="e">
        <f>+CONCATENATE(TEXT(#REF!,"yyyy"),"-",TEXT(#REF!,"mm"))</f>
        <v>#REF!</v>
      </c>
      <c r="Y370" s="173" t="str">
        <f t="shared" si="55"/>
        <v>13</v>
      </c>
      <c r="Z370" s="172" t="str">
        <f t="shared" si="56"/>
        <v>2020-07</v>
      </c>
      <c r="AA370" s="170" t="e">
        <f>+VLOOKUP(Z370,#REF!,2,FALSE)/VLOOKUP(X370,#REF!,2,FALSE)</f>
        <v>#REF!</v>
      </c>
      <c r="AB370" s="174" t="e">
        <f t="shared" si="53"/>
        <v>#REF!</v>
      </c>
      <c r="AC370" s="174" t="e">
        <f t="shared" si="54"/>
        <v>#REF!</v>
      </c>
      <c r="AD370" s="175" t="e">
        <f>+#REF!+365*Y370</f>
        <v>#REF!</v>
      </c>
      <c r="AE370" s="176" t="e">
        <f t="shared" si="57"/>
        <v>#REF!</v>
      </c>
      <c r="AF370" s="170" t="e">
        <f>+VLOOKUP(CONCATENATE(TEXT(W370,"yyyy"),"-",TEXT(W370,"mm")),#REF!,2,0)</f>
        <v>#REF!</v>
      </c>
      <c r="AG370" s="177" t="e">
        <f>+(AC370*(1+'INFLAC PROYECTADA'!$B$8)^(AE370))/((1+DEMANDADO!AF370)^(AE370))</f>
        <v>#REF!</v>
      </c>
      <c r="AH370" s="169">
        <f>(0.2*VLOOKUP(D370,'%.'!$A$1:$B$4,2,FALSE))+(0.35*VLOOKUP(E370,'%.'!$A$1:$B$4,2,FALSE))+(0.1*VLOOKUP(F370,'%.'!$A$1:$B$4,2,FALSE))+(0.35*VLOOKUP(G370,'%.'!$A$1:$B$4,2,FALSE))</f>
        <v>0.54</v>
      </c>
      <c r="AI370" s="128" t="str">
        <f t="shared" si="58"/>
        <v>ALTA</v>
      </c>
      <c r="AJ370" s="128" t="str">
        <f t="shared" si="59"/>
        <v>Provisión contable</v>
      </c>
      <c r="AK370" s="178" t="e">
        <f t="shared" si="60"/>
        <v>#REF!</v>
      </c>
    </row>
    <row r="371" spans="1:37" ht="30" customHeight="1" x14ac:dyDescent="0.25">
      <c r="A371" s="115">
        <v>370</v>
      </c>
      <c r="B371" s="79" t="s">
        <v>1035</v>
      </c>
      <c r="C371" s="85" t="s">
        <v>1036</v>
      </c>
      <c r="D371" s="86" t="s">
        <v>48</v>
      </c>
      <c r="E371" s="86" t="s">
        <v>1</v>
      </c>
      <c r="F371" s="86" t="s">
        <v>1</v>
      </c>
      <c r="G371" s="86" t="s">
        <v>48</v>
      </c>
      <c r="H371" s="169">
        <f t="shared" si="51"/>
        <v>0.29749999999999999</v>
      </c>
      <c r="I371" s="170" t="str">
        <f t="shared" si="52"/>
        <v>MEDIA</v>
      </c>
      <c r="J371" s="292">
        <v>3591412904</v>
      </c>
      <c r="K371" s="125">
        <v>0.5</v>
      </c>
      <c r="L371" s="82" t="s">
        <v>138</v>
      </c>
      <c r="M371" s="188"/>
      <c r="N371" s="83" t="s">
        <v>405</v>
      </c>
      <c r="O371" s="189" t="s">
        <v>405</v>
      </c>
      <c r="P371" s="83">
        <v>13</v>
      </c>
      <c r="Q371" s="83" t="s">
        <v>213</v>
      </c>
      <c r="R371" s="85">
        <v>4121</v>
      </c>
      <c r="S371" s="79">
        <v>43692</v>
      </c>
      <c r="T371" s="200">
        <v>109302</v>
      </c>
      <c r="U371" s="86" t="s">
        <v>21</v>
      </c>
      <c r="V371" s="86"/>
      <c r="W371" s="171">
        <v>44074</v>
      </c>
      <c r="X371" s="172" t="e">
        <f>+CONCATENATE(TEXT(#REF!,"yyyy"),"-",TEXT(#REF!,"mm"))</f>
        <v>#REF!</v>
      </c>
      <c r="Y371" s="173" t="str">
        <f t="shared" si="55"/>
        <v>13</v>
      </c>
      <c r="Z371" s="172" t="str">
        <f t="shared" si="56"/>
        <v>2020-07</v>
      </c>
      <c r="AA371" s="170" t="e">
        <f>+VLOOKUP(Z371,#REF!,2,FALSE)/VLOOKUP(X371,#REF!,2,FALSE)</f>
        <v>#REF!</v>
      </c>
      <c r="AB371" s="174" t="e">
        <f t="shared" si="53"/>
        <v>#REF!</v>
      </c>
      <c r="AC371" s="174" t="e">
        <f t="shared" si="54"/>
        <v>#REF!</v>
      </c>
      <c r="AD371" s="175" t="e">
        <f>+#REF!+365*Y371</f>
        <v>#REF!</v>
      </c>
      <c r="AE371" s="176" t="e">
        <f t="shared" si="57"/>
        <v>#REF!</v>
      </c>
      <c r="AF371" s="170" t="e">
        <f>+VLOOKUP(CONCATENATE(TEXT(W371,"yyyy"),"-",TEXT(W371,"mm")),#REF!,2,0)</f>
        <v>#REF!</v>
      </c>
      <c r="AG371" s="177" t="e">
        <f>+(AC371*(1+'INFLAC PROYECTADA'!$B$8)^(AE371))/((1+DEMANDADO!AF371)^(AE371))</f>
        <v>#REF!</v>
      </c>
      <c r="AH371" s="169">
        <f>(0.2*VLOOKUP(D371,'%.'!$A$1:$B$4,2,FALSE))+(0.35*VLOOKUP(E371,'%.'!$A$1:$B$4,2,FALSE))+(0.1*VLOOKUP(F371,'%.'!$A$1:$B$4,2,FALSE))+(0.35*VLOOKUP(G371,'%.'!$A$1:$B$4,2,FALSE))</f>
        <v>0.29749999999999999</v>
      </c>
      <c r="AI371" s="128" t="str">
        <f t="shared" si="58"/>
        <v>MEDIA</v>
      </c>
      <c r="AJ371" s="128" t="str">
        <f t="shared" si="59"/>
        <v>Cuentas de Orden</v>
      </c>
      <c r="AK371" s="178" t="e">
        <f t="shared" si="60"/>
        <v>#REF!</v>
      </c>
    </row>
    <row r="372" spans="1:37" ht="30" customHeight="1" x14ac:dyDescent="0.25">
      <c r="A372" s="115">
        <v>371</v>
      </c>
      <c r="B372" s="79" t="s">
        <v>1037</v>
      </c>
      <c r="C372" s="85" t="s">
        <v>1038</v>
      </c>
      <c r="D372" s="86" t="s">
        <v>1</v>
      </c>
      <c r="E372" s="86" t="s">
        <v>1</v>
      </c>
      <c r="F372" s="86" t="s">
        <v>1</v>
      </c>
      <c r="G372" s="86" t="s">
        <v>1</v>
      </c>
      <c r="H372" s="169">
        <f t="shared" si="51"/>
        <v>0.05</v>
      </c>
      <c r="I372" s="170" t="str">
        <f t="shared" si="52"/>
        <v>REMOTA</v>
      </c>
      <c r="J372" s="292">
        <v>30000000</v>
      </c>
      <c r="K372" s="125">
        <v>0</v>
      </c>
      <c r="L372" s="79" t="s">
        <v>129</v>
      </c>
      <c r="M372" s="188"/>
      <c r="N372" s="83" t="s">
        <v>405</v>
      </c>
      <c r="O372" s="189" t="s">
        <v>405</v>
      </c>
      <c r="P372" s="83">
        <v>11</v>
      </c>
      <c r="Q372" s="83" t="s">
        <v>213</v>
      </c>
      <c r="R372" s="85">
        <v>4121</v>
      </c>
      <c r="S372" s="79">
        <v>43692</v>
      </c>
      <c r="T372" s="200">
        <v>109302</v>
      </c>
      <c r="U372" s="86" t="s">
        <v>76</v>
      </c>
      <c r="V372" s="86" t="s">
        <v>1185</v>
      </c>
      <c r="W372" s="171">
        <v>44074</v>
      </c>
      <c r="X372" s="172" t="e">
        <f>+CONCATENATE(TEXT(#REF!,"yyyy"),"-",TEXT(#REF!,"mm"))</f>
        <v>#REF!</v>
      </c>
      <c r="Y372" s="173" t="str">
        <f t="shared" si="55"/>
        <v>11</v>
      </c>
      <c r="Z372" s="172" t="str">
        <f t="shared" si="56"/>
        <v>2020-07</v>
      </c>
      <c r="AA372" s="170" t="e">
        <f>+VLOOKUP(Z372,#REF!,2,FALSE)/VLOOKUP(X372,#REF!,2,FALSE)</f>
        <v>#REF!</v>
      </c>
      <c r="AB372" s="174" t="e">
        <f t="shared" si="53"/>
        <v>#REF!</v>
      </c>
      <c r="AC372" s="174" t="e">
        <f t="shared" si="54"/>
        <v>#REF!</v>
      </c>
      <c r="AD372" s="175" t="e">
        <f>+#REF!+365*Y372</f>
        <v>#REF!</v>
      </c>
      <c r="AE372" s="176" t="e">
        <f t="shared" si="57"/>
        <v>#REF!</v>
      </c>
      <c r="AF372" s="170" t="e">
        <f>+VLOOKUP(CONCATENATE(TEXT(W372,"yyyy"),"-",TEXT(W372,"mm")),#REF!,2,0)</f>
        <v>#REF!</v>
      </c>
      <c r="AG372" s="177" t="e">
        <f>+(AC372*(1+'INFLAC PROYECTADA'!$B$8)^(AE372))/((1+DEMANDADO!AF372)^(AE372))</f>
        <v>#REF!</v>
      </c>
      <c r="AH372" s="169">
        <f>(0.2*VLOOKUP(D372,'%.'!$A$1:$B$4,2,FALSE))+(0.35*VLOOKUP(E372,'%.'!$A$1:$B$4,2,FALSE))+(0.1*VLOOKUP(F372,'%.'!$A$1:$B$4,2,FALSE))+(0.35*VLOOKUP(G372,'%.'!$A$1:$B$4,2,FALSE))</f>
        <v>0.05</v>
      </c>
      <c r="AI372" s="128" t="str">
        <f t="shared" si="58"/>
        <v>REMOTA</v>
      </c>
      <c r="AJ372" s="128" t="str">
        <f t="shared" si="59"/>
        <v>No se registra</v>
      </c>
      <c r="AK372" s="178">
        <f t="shared" si="60"/>
        <v>0</v>
      </c>
    </row>
    <row r="373" spans="1:37" ht="30" customHeight="1" x14ac:dyDescent="0.25">
      <c r="A373" s="115">
        <v>372</v>
      </c>
      <c r="B373" s="79" t="s">
        <v>1039</v>
      </c>
      <c r="C373" s="85" t="s">
        <v>1040</v>
      </c>
      <c r="D373" s="86" t="s">
        <v>1</v>
      </c>
      <c r="E373" s="86" t="s">
        <v>1</v>
      </c>
      <c r="F373" s="86" t="s">
        <v>1</v>
      </c>
      <c r="G373" s="86" t="s">
        <v>1</v>
      </c>
      <c r="H373" s="169">
        <f t="shared" si="51"/>
        <v>0.05</v>
      </c>
      <c r="I373" s="170" t="str">
        <f t="shared" si="52"/>
        <v>REMOTA</v>
      </c>
      <c r="J373" s="292">
        <v>5540729570</v>
      </c>
      <c r="K373" s="125">
        <v>0</v>
      </c>
      <c r="L373" s="82" t="s">
        <v>132</v>
      </c>
      <c r="M373" s="188"/>
      <c r="N373" s="83" t="s">
        <v>405</v>
      </c>
      <c r="O373" s="189" t="s">
        <v>405</v>
      </c>
      <c r="P373" s="83">
        <v>9</v>
      </c>
      <c r="Q373" s="83" t="s">
        <v>213</v>
      </c>
      <c r="R373" s="85">
        <v>4121</v>
      </c>
      <c r="S373" s="79">
        <v>43692</v>
      </c>
      <c r="T373" s="200">
        <v>109302</v>
      </c>
      <c r="U373" s="86" t="s">
        <v>21</v>
      </c>
      <c r="V373" s="86" t="s">
        <v>1186</v>
      </c>
      <c r="W373" s="171">
        <v>44074</v>
      </c>
      <c r="X373" s="172" t="e">
        <f>+CONCATENATE(TEXT(#REF!,"yyyy"),"-",TEXT(#REF!,"mm"))</f>
        <v>#REF!</v>
      </c>
      <c r="Y373" s="173" t="str">
        <f t="shared" si="55"/>
        <v>9</v>
      </c>
      <c r="Z373" s="172" t="str">
        <f t="shared" si="56"/>
        <v>2020-07</v>
      </c>
      <c r="AA373" s="170" t="e">
        <f>+VLOOKUP(Z373,#REF!,2,FALSE)/VLOOKUP(X373,#REF!,2,FALSE)</f>
        <v>#REF!</v>
      </c>
      <c r="AB373" s="174" t="e">
        <f t="shared" si="53"/>
        <v>#REF!</v>
      </c>
      <c r="AC373" s="174" t="e">
        <f t="shared" si="54"/>
        <v>#REF!</v>
      </c>
      <c r="AD373" s="175" t="e">
        <f>+#REF!+365*Y373</f>
        <v>#REF!</v>
      </c>
      <c r="AE373" s="176" t="e">
        <f t="shared" si="57"/>
        <v>#REF!</v>
      </c>
      <c r="AF373" s="170" t="e">
        <f>+VLOOKUP(CONCATENATE(TEXT(W373,"yyyy"),"-",TEXT(W373,"mm")),#REF!,2,0)</f>
        <v>#REF!</v>
      </c>
      <c r="AG373" s="177" t="e">
        <f>+(AC373*(1+'INFLAC PROYECTADA'!$B$8)^(AE373))/((1+DEMANDADO!AF373)^(AE373))</f>
        <v>#REF!</v>
      </c>
      <c r="AH373" s="169">
        <f>(0.2*VLOOKUP(D373,'%.'!$A$1:$B$4,2,FALSE))+(0.35*VLOOKUP(E373,'%.'!$A$1:$B$4,2,FALSE))+(0.1*VLOOKUP(F373,'%.'!$A$1:$B$4,2,FALSE))+(0.35*VLOOKUP(G373,'%.'!$A$1:$B$4,2,FALSE))</f>
        <v>0.05</v>
      </c>
      <c r="AI373" s="128" t="str">
        <f t="shared" si="58"/>
        <v>REMOTA</v>
      </c>
      <c r="AJ373" s="128" t="str">
        <f t="shared" si="59"/>
        <v>No se registra</v>
      </c>
      <c r="AK373" s="178">
        <f t="shared" si="60"/>
        <v>0</v>
      </c>
    </row>
    <row r="374" spans="1:37" ht="30" customHeight="1" x14ac:dyDescent="0.25">
      <c r="A374" s="115">
        <v>373</v>
      </c>
      <c r="B374" s="79" t="s">
        <v>1024</v>
      </c>
      <c r="C374" s="85" t="s">
        <v>1041</v>
      </c>
      <c r="D374" s="86" t="s">
        <v>0</v>
      </c>
      <c r="E374" s="86" t="s">
        <v>0</v>
      </c>
      <c r="F374" s="86" t="s">
        <v>0</v>
      </c>
      <c r="G374" s="86" t="s">
        <v>0</v>
      </c>
      <c r="H374" s="169">
        <f t="shared" si="51"/>
        <v>1</v>
      </c>
      <c r="I374" s="170" t="str">
        <f t="shared" si="52"/>
        <v>ALTA</v>
      </c>
      <c r="J374" s="292">
        <v>383747153</v>
      </c>
      <c r="K374" s="125">
        <v>1</v>
      </c>
      <c r="L374" s="82" t="s">
        <v>136</v>
      </c>
      <c r="M374" s="188">
        <v>328121640</v>
      </c>
      <c r="N374" s="83" t="s">
        <v>405</v>
      </c>
      <c r="O374" s="189" t="s">
        <v>405</v>
      </c>
      <c r="P374" s="83">
        <v>9</v>
      </c>
      <c r="Q374" s="83" t="s">
        <v>213</v>
      </c>
      <c r="R374" s="85">
        <v>4121</v>
      </c>
      <c r="S374" s="79">
        <v>43692</v>
      </c>
      <c r="T374" s="200">
        <v>109302</v>
      </c>
      <c r="U374" s="86" t="s">
        <v>171</v>
      </c>
      <c r="V374" s="86"/>
      <c r="W374" s="171">
        <v>44074</v>
      </c>
      <c r="X374" s="172" t="e">
        <f>+CONCATENATE(TEXT(#REF!,"yyyy"),"-",TEXT(#REF!,"mm"))</f>
        <v>#REF!</v>
      </c>
      <c r="Y374" s="173" t="str">
        <f t="shared" si="55"/>
        <v>9</v>
      </c>
      <c r="Z374" s="172" t="str">
        <f t="shared" si="56"/>
        <v>2020-07</v>
      </c>
      <c r="AA374" s="170" t="e">
        <f>+VLOOKUP(Z374,#REF!,2,FALSE)/VLOOKUP(X374,#REF!,2,FALSE)</f>
        <v>#REF!</v>
      </c>
      <c r="AB374" s="174" t="e">
        <f t="shared" si="53"/>
        <v>#REF!</v>
      </c>
      <c r="AC374" s="174" t="e">
        <f t="shared" si="54"/>
        <v>#REF!</v>
      </c>
      <c r="AD374" s="175" t="e">
        <f>+#REF!+365*Y374</f>
        <v>#REF!</v>
      </c>
      <c r="AE374" s="176" t="e">
        <f t="shared" si="57"/>
        <v>#REF!</v>
      </c>
      <c r="AF374" s="170" t="e">
        <f>+VLOOKUP(CONCATENATE(TEXT(W374,"yyyy"),"-",TEXT(W374,"mm")),#REF!,2,0)</f>
        <v>#REF!</v>
      </c>
      <c r="AG374" s="177" t="e">
        <f>+(AC374*(1+'INFLAC PROYECTADA'!$B$8)^(AE374))/((1+DEMANDADO!AF374)^(AE374))</f>
        <v>#REF!</v>
      </c>
      <c r="AH374" s="169">
        <f>(0.2*VLOOKUP(D374,'%.'!$A$1:$B$4,2,FALSE))+(0.35*VLOOKUP(E374,'%.'!$A$1:$B$4,2,FALSE))+(0.1*VLOOKUP(F374,'%.'!$A$1:$B$4,2,FALSE))+(0.35*VLOOKUP(G374,'%.'!$A$1:$B$4,2,FALSE))</f>
        <v>1</v>
      </c>
      <c r="AI374" s="128" t="str">
        <f t="shared" si="58"/>
        <v>ALTA</v>
      </c>
      <c r="AJ374" s="128" t="str">
        <f t="shared" si="59"/>
        <v>Provisión contable</v>
      </c>
      <c r="AK374" s="178">
        <f t="shared" si="60"/>
        <v>328121640</v>
      </c>
    </row>
    <row r="375" spans="1:37" ht="30" customHeight="1" x14ac:dyDescent="0.25">
      <c r="A375" s="115">
        <v>374</v>
      </c>
      <c r="B375" s="79" t="s">
        <v>1035</v>
      </c>
      <c r="C375" s="85" t="s">
        <v>1042</v>
      </c>
      <c r="D375" s="86" t="s">
        <v>1</v>
      </c>
      <c r="E375" s="86" t="s">
        <v>1</v>
      </c>
      <c r="F375" s="86" t="s">
        <v>1</v>
      </c>
      <c r="G375" s="86" t="s">
        <v>1</v>
      </c>
      <c r="H375" s="169">
        <f t="shared" si="51"/>
        <v>0.05</v>
      </c>
      <c r="I375" s="170" t="str">
        <f t="shared" si="52"/>
        <v>REMOTA</v>
      </c>
      <c r="J375" s="292">
        <v>4596937579</v>
      </c>
      <c r="K375" s="125">
        <v>0</v>
      </c>
      <c r="L375" s="82" t="s">
        <v>132</v>
      </c>
      <c r="M375" s="188"/>
      <c r="N375" s="83" t="s">
        <v>405</v>
      </c>
      <c r="O375" s="189" t="s">
        <v>405</v>
      </c>
      <c r="P375" s="83">
        <v>8</v>
      </c>
      <c r="Q375" s="83" t="s">
        <v>213</v>
      </c>
      <c r="R375" s="85">
        <v>4121</v>
      </c>
      <c r="S375" s="79">
        <v>43692</v>
      </c>
      <c r="T375" s="200">
        <v>109302</v>
      </c>
      <c r="U375" s="86" t="s">
        <v>177</v>
      </c>
      <c r="V375" s="86"/>
      <c r="W375" s="171">
        <v>44074</v>
      </c>
      <c r="X375" s="172" t="e">
        <f>+CONCATENATE(TEXT(#REF!,"yyyy"),"-",TEXT(#REF!,"mm"))</f>
        <v>#REF!</v>
      </c>
      <c r="Y375" s="173" t="str">
        <f t="shared" si="55"/>
        <v>8</v>
      </c>
      <c r="Z375" s="172" t="str">
        <f t="shared" si="56"/>
        <v>2020-07</v>
      </c>
      <c r="AA375" s="170" t="e">
        <f>+VLOOKUP(Z375,#REF!,2,FALSE)/VLOOKUP(X375,#REF!,2,FALSE)</f>
        <v>#REF!</v>
      </c>
      <c r="AB375" s="174" t="e">
        <f t="shared" si="53"/>
        <v>#REF!</v>
      </c>
      <c r="AC375" s="174" t="e">
        <f t="shared" si="54"/>
        <v>#REF!</v>
      </c>
      <c r="AD375" s="175" t="e">
        <f>+#REF!+365*Y375</f>
        <v>#REF!</v>
      </c>
      <c r="AE375" s="176" t="e">
        <f t="shared" si="57"/>
        <v>#REF!</v>
      </c>
      <c r="AF375" s="170" t="e">
        <f>+VLOOKUP(CONCATENATE(TEXT(W375,"yyyy"),"-",TEXT(W375,"mm")),#REF!,2,0)</f>
        <v>#REF!</v>
      </c>
      <c r="AG375" s="177" t="e">
        <f>+(AC375*(1+'INFLAC PROYECTADA'!$B$8)^(AE375))/((1+DEMANDADO!AF375)^(AE375))</f>
        <v>#REF!</v>
      </c>
      <c r="AH375" s="169">
        <f>(0.2*VLOOKUP(D375,'%.'!$A$1:$B$4,2,FALSE))+(0.35*VLOOKUP(E375,'%.'!$A$1:$B$4,2,FALSE))+(0.1*VLOOKUP(F375,'%.'!$A$1:$B$4,2,FALSE))+(0.35*VLOOKUP(G375,'%.'!$A$1:$B$4,2,FALSE))</f>
        <v>0.05</v>
      </c>
      <c r="AI375" s="128" t="str">
        <f t="shared" si="58"/>
        <v>REMOTA</v>
      </c>
      <c r="AJ375" s="128" t="str">
        <f t="shared" si="59"/>
        <v>No se registra</v>
      </c>
      <c r="AK375" s="178">
        <f t="shared" si="60"/>
        <v>0</v>
      </c>
    </row>
    <row r="376" spans="1:37" ht="30" customHeight="1" x14ac:dyDescent="0.25">
      <c r="A376" s="115">
        <v>375</v>
      </c>
      <c r="B376" s="79" t="s">
        <v>1043</v>
      </c>
      <c r="C376" s="85" t="s">
        <v>1044</v>
      </c>
      <c r="D376" s="86" t="s">
        <v>1</v>
      </c>
      <c r="E376" s="86" t="s">
        <v>1</v>
      </c>
      <c r="F376" s="86" t="s">
        <v>1</v>
      </c>
      <c r="G376" s="86" t="s">
        <v>1</v>
      </c>
      <c r="H376" s="169">
        <f t="shared" si="51"/>
        <v>0.05</v>
      </c>
      <c r="I376" s="170" t="str">
        <f t="shared" si="52"/>
        <v>REMOTA</v>
      </c>
      <c r="J376" s="292">
        <v>113340000</v>
      </c>
      <c r="K376" s="102">
        <v>0</v>
      </c>
      <c r="L376" s="82" t="s">
        <v>131</v>
      </c>
      <c r="M376" s="188"/>
      <c r="N376" s="83" t="s">
        <v>405</v>
      </c>
      <c r="O376" s="189" t="s">
        <v>405</v>
      </c>
      <c r="P376" s="83">
        <v>8</v>
      </c>
      <c r="Q376" s="83" t="s">
        <v>213</v>
      </c>
      <c r="R376" s="85">
        <v>4121</v>
      </c>
      <c r="S376" s="79">
        <v>43692</v>
      </c>
      <c r="T376" s="200">
        <v>109302</v>
      </c>
      <c r="U376" s="86" t="s">
        <v>21</v>
      </c>
      <c r="V376" s="86"/>
      <c r="W376" s="171">
        <v>44074</v>
      </c>
      <c r="X376" s="172" t="e">
        <f>+CONCATENATE(TEXT(#REF!,"yyyy"),"-",TEXT(#REF!,"mm"))</f>
        <v>#REF!</v>
      </c>
      <c r="Y376" s="173" t="str">
        <f t="shared" si="55"/>
        <v>8</v>
      </c>
      <c r="Z376" s="172" t="str">
        <f t="shared" si="56"/>
        <v>2020-07</v>
      </c>
      <c r="AA376" s="170" t="e">
        <f>+VLOOKUP(Z376,#REF!,2,FALSE)/VLOOKUP(X376,#REF!,2,FALSE)</f>
        <v>#REF!</v>
      </c>
      <c r="AB376" s="174" t="e">
        <f t="shared" si="53"/>
        <v>#REF!</v>
      </c>
      <c r="AC376" s="174" t="e">
        <f t="shared" si="54"/>
        <v>#REF!</v>
      </c>
      <c r="AD376" s="175" t="e">
        <f>+#REF!+365*Y376</f>
        <v>#REF!</v>
      </c>
      <c r="AE376" s="176" t="e">
        <f t="shared" si="57"/>
        <v>#REF!</v>
      </c>
      <c r="AF376" s="170" t="e">
        <f>+VLOOKUP(CONCATENATE(TEXT(W376,"yyyy"),"-",TEXT(W376,"mm")),#REF!,2,0)</f>
        <v>#REF!</v>
      </c>
      <c r="AG376" s="177" t="e">
        <f>+(AC376*(1+'INFLAC PROYECTADA'!$B$8)^(AE376))/((1+DEMANDADO!AF376)^(AE376))</f>
        <v>#REF!</v>
      </c>
      <c r="AH376" s="169">
        <f>(0.2*VLOOKUP(D376,'%.'!$A$1:$B$4,2,FALSE))+(0.35*VLOOKUP(E376,'%.'!$A$1:$B$4,2,FALSE))+(0.1*VLOOKUP(F376,'%.'!$A$1:$B$4,2,FALSE))+(0.35*VLOOKUP(G376,'%.'!$A$1:$B$4,2,FALSE))</f>
        <v>0.05</v>
      </c>
      <c r="AI376" s="128" t="str">
        <f t="shared" si="58"/>
        <v>REMOTA</v>
      </c>
      <c r="AJ376" s="128" t="str">
        <f t="shared" si="59"/>
        <v>No se registra</v>
      </c>
      <c r="AK376" s="178">
        <f t="shared" si="60"/>
        <v>0</v>
      </c>
    </row>
    <row r="377" spans="1:37" ht="30" customHeight="1" x14ac:dyDescent="0.25">
      <c r="A377" s="115">
        <v>376</v>
      </c>
      <c r="B377" s="79" t="s">
        <v>1039</v>
      </c>
      <c r="C377" s="85" t="s">
        <v>1045</v>
      </c>
      <c r="D377" s="86" t="s">
        <v>1</v>
      </c>
      <c r="E377" s="86" t="s">
        <v>1</v>
      </c>
      <c r="F377" s="86" t="s">
        <v>1</v>
      </c>
      <c r="G377" s="86" t="s">
        <v>1</v>
      </c>
      <c r="H377" s="169">
        <f t="shared" si="51"/>
        <v>0.05</v>
      </c>
      <c r="I377" s="170" t="str">
        <f t="shared" si="52"/>
        <v>REMOTA</v>
      </c>
      <c r="J377" s="292">
        <v>152254519</v>
      </c>
      <c r="K377" s="125">
        <v>0</v>
      </c>
      <c r="L377" s="82" t="s">
        <v>132</v>
      </c>
      <c r="M377" s="188"/>
      <c r="N377" s="83" t="s">
        <v>405</v>
      </c>
      <c r="O377" s="189" t="s">
        <v>405</v>
      </c>
      <c r="P377" s="83">
        <v>10</v>
      </c>
      <c r="Q377" s="83" t="s">
        <v>213</v>
      </c>
      <c r="R377" s="85">
        <v>4121</v>
      </c>
      <c r="S377" s="79">
        <v>43692</v>
      </c>
      <c r="T377" s="200">
        <v>109302</v>
      </c>
      <c r="U377" s="86" t="s">
        <v>168</v>
      </c>
      <c r="V377" s="86" t="s">
        <v>1187</v>
      </c>
      <c r="W377" s="171">
        <v>44074</v>
      </c>
      <c r="X377" s="172" t="e">
        <f>+CONCATENATE(TEXT(#REF!,"yyyy"),"-",TEXT(#REF!,"mm"))</f>
        <v>#REF!</v>
      </c>
      <c r="Y377" s="173" t="str">
        <f t="shared" si="55"/>
        <v>10</v>
      </c>
      <c r="Z377" s="172" t="str">
        <f t="shared" si="56"/>
        <v>2020-07</v>
      </c>
      <c r="AA377" s="170" t="e">
        <f>+VLOOKUP(Z377,#REF!,2,FALSE)/VLOOKUP(X377,#REF!,2,FALSE)</f>
        <v>#REF!</v>
      </c>
      <c r="AB377" s="174" t="e">
        <f t="shared" si="53"/>
        <v>#REF!</v>
      </c>
      <c r="AC377" s="174" t="e">
        <f t="shared" si="54"/>
        <v>#REF!</v>
      </c>
      <c r="AD377" s="175" t="e">
        <f>+#REF!+365*Y377</f>
        <v>#REF!</v>
      </c>
      <c r="AE377" s="176" t="e">
        <f t="shared" si="57"/>
        <v>#REF!</v>
      </c>
      <c r="AF377" s="170" t="e">
        <f>+VLOOKUP(CONCATENATE(TEXT(W377,"yyyy"),"-",TEXT(W377,"mm")),#REF!,2,0)</f>
        <v>#REF!</v>
      </c>
      <c r="AG377" s="177" t="e">
        <f>+(AC377*(1+'INFLAC PROYECTADA'!$B$8)^(AE377))/((1+DEMANDADO!AF377)^(AE377))</f>
        <v>#REF!</v>
      </c>
      <c r="AH377" s="169">
        <f>(0.2*VLOOKUP(D377,'%.'!$A$1:$B$4,2,FALSE))+(0.35*VLOOKUP(E377,'%.'!$A$1:$B$4,2,FALSE))+(0.1*VLOOKUP(F377,'%.'!$A$1:$B$4,2,FALSE))+(0.35*VLOOKUP(G377,'%.'!$A$1:$B$4,2,FALSE))</f>
        <v>0.05</v>
      </c>
      <c r="AI377" s="128" t="str">
        <f t="shared" si="58"/>
        <v>REMOTA</v>
      </c>
      <c r="AJ377" s="128" t="str">
        <f t="shared" si="59"/>
        <v>No se registra</v>
      </c>
      <c r="AK377" s="178">
        <f t="shared" si="60"/>
        <v>0</v>
      </c>
    </row>
    <row r="378" spans="1:37" ht="30" customHeight="1" x14ac:dyDescent="0.25">
      <c r="A378" s="115">
        <v>377</v>
      </c>
      <c r="B378" s="79" t="s">
        <v>1046</v>
      </c>
      <c r="C378" s="85" t="s">
        <v>1047</v>
      </c>
      <c r="D378" s="86" t="s">
        <v>48</v>
      </c>
      <c r="E378" s="86" t="s">
        <v>48</v>
      </c>
      <c r="F378" s="86" t="s">
        <v>1</v>
      </c>
      <c r="G378" s="86" t="s">
        <v>1</v>
      </c>
      <c r="H378" s="169">
        <f t="shared" si="51"/>
        <v>0.29750000000000004</v>
      </c>
      <c r="I378" s="170" t="str">
        <f t="shared" si="52"/>
        <v>MEDIA</v>
      </c>
      <c r="J378" s="292">
        <v>3383947251</v>
      </c>
      <c r="K378" s="125">
        <v>0.5</v>
      </c>
      <c r="L378" s="82" t="s">
        <v>138</v>
      </c>
      <c r="M378" s="188">
        <v>1174500229</v>
      </c>
      <c r="N378" s="83" t="s">
        <v>405</v>
      </c>
      <c r="O378" s="189" t="s">
        <v>405</v>
      </c>
      <c r="P378" s="83">
        <v>8</v>
      </c>
      <c r="Q378" s="83" t="s">
        <v>213</v>
      </c>
      <c r="R378" s="85">
        <v>4121</v>
      </c>
      <c r="S378" s="79">
        <v>43692</v>
      </c>
      <c r="T378" s="200">
        <v>109302</v>
      </c>
      <c r="U378" s="86" t="s">
        <v>21</v>
      </c>
      <c r="V378" s="86"/>
      <c r="W378" s="171">
        <v>44074</v>
      </c>
      <c r="X378" s="172" t="e">
        <f>+CONCATENATE(TEXT(#REF!,"yyyy"),"-",TEXT(#REF!,"mm"))</f>
        <v>#REF!</v>
      </c>
      <c r="Y378" s="173" t="str">
        <f t="shared" si="55"/>
        <v>8</v>
      </c>
      <c r="Z378" s="172" t="str">
        <f t="shared" si="56"/>
        <v>2020-07</v>
      </c>
      <c r="AA378" s="170" t="e">
        <f>+VLOOKUP(Z378,#REF!,2,FALSE)/VLOOKUP(X378,#REF!,2,FALSE)</f>
        <v>#REF!</v>
      </c>
      <c r="AB378" s="174" t="e">
        <f t="shared" si="53"/>
        <v>#REF!</v>
      </c>
      <c r="AC378" s="174" t="e">
        <f t="shared" si="54"/>
        <v>#REF!</v>
      </c>
      <c r="AD378" s="175" t="e">
        <f>+#REF!+365*Y378</f>
        <v>#REF!</v>
      </c>
      <c r="AE378" s="176" t="e">
        <f t="shared" si="57"/>
        <v>#REF!</v>
      </c>
      <c r="AF378" s="170" t="e">
        <f>+VLOOKUP(CONCATENATE(TEXT(W378,"yyyy"),"-",TEXT(W378,"mm")),#REF!,2,0)</f>
        <v>#REF!</v>
      </c>
      <c r="AG378" s="177" t="e">
        <f>+(AC378*(1+'INFLAC PROYECTADA'!$B$8)^(AE378))/((1+DEMANDADO!AF378)^(AE378))</f>
        <v>#REF!</v>
      </c>
      <c r="AH378" s="169">
        <f>(0.2*VLOOKUP(D378,'%.'!$A$1:$B$4,2,FALSE))+(0.35*VLOOKUP(E378,'%.'!$A$1:$B$4,2,FALSE))+(0.1*VLOOKUP(F378,'%.'!$A$1:$B$4,2,FALSE))+(0.35*VLOOKUP(G378,'%.'!$A$1:$B$4,2,FALSE))</f>
        <v>0.29750000000000004</v>
      </c>
      <c r="AI378" s="128" t="str">
        <f t="shared" si="58"/>
        <v>MEDIA</v>
      </c>
      <c r="AJ378" s="128" t="str">
        <f t="shared" si="59"/>
        <v>Provisión contable</v>
      </c>
      <c r="AK378" s="178">
        <f t="shared" si="60"/>
        <v>1174500229</v>
      </c>
    </row>
    <row r="379" spans="1:37" ht="30" customHeight="1" x14ac:dyDescent="0.25">
      <c r="A379" s="115">
        <v>378</v>
      </c>
      <c r="B379" s="79" t="s">
        <v>1048</v>
      </c>
      <c r="C379" s="85" t="s">
        <v>1049</v>
      </c>
      <c r="D379" s="86" t="s">
        <v>1</v>
      </c>
      <c r="E379" s="86" t="s">
        <v>1</v>
      </c>
      <c r="F379" s="86" t="s">
        <v>1</v>
      </c>
      <c r="G379" s="86" t="s">
        <v>1</v>
      </c>
      <c r="H379" s="169">
        <f t="shared" si="51"/>
        <v>0.05</v>
      </c>
      <c r="I379" s="170" t="str">
        <f t="shared" si="52"/>
        <v>REMOTA</v>
      </c>
      <c r="J379" s="292">
        <v>13295205</v>
      </c>
      <c r="K379" s="125">
        <v>0</v>
      </c>
      <c r="L379" s="82" t="s">
        <v>138</v>
      </c>
      <c r="M379" s="188"/>
      <c r="N379" s="83" t="s">
        <v>405</v>
      </c>
      <c r="O379" s="189" t="s">
        <v>405</v>
      </c>
      <c r="P379" s="83">
        <v>8</v>
      </c>
      <c r="Q379" s="83" t="s">
        <v>213</v>
      </c>
      <c r="R379" s="85">
        <v>4121</v>
      </c>
      <c r="S379" s="79">
        <v>43692</v>
      </c>
      <c r="T379" s="200">
        <v>109302</v>
      </c>
      <c r="U379" s="86" t="s">
        <v>76</v>
      </c>
      <c r="V379" s="86"/>
      <c r="W379" s="171">
        <v>44074</v>
      </c>
      <c r="X379" s="172" t="e">
        <f>+CONCATENATE(TEXT(#REF!,"yyyy"),"-",TEXT(#REF!,"mm"))</f>
        <v>#REF!</v>
      </c>
      <c r="Y379" s="173" t="str">
        <f t="shared" si="55"/>
        <v>8</v>
      </c>
      <c r="Z379" s="172" t="str">
        <f t="shared" si="56"/>
        <v>2020-07</v>
      </c>
      <c r="AA379" s="170" t="e">
        <f>+VLOOKUP(Z379,#REF!,2,FALSE)/VLOOKUP(X379,#REF!,2,FALSE)</f>
        <v>#REF!</v>
      </c>
      <c r="AB379" s="174" t="e">
        <f t="shared" si="53"/>
        <v>#REF!</v>
      </c>
      <c r="AC379" s="174" t="e">
        <f t="shared" si="54"/>
        <v>#REF!</v>
      </c>
      <c r="AD379" s="175" t="e">
        <f>+#REF!+365*Y379</f>
        <v>#REF!</v>
      </c>
      <c r="AE379" s="176" t="e">
        <f t="shared" si="57"/>
        <v>#REF!</v>
      </c>
      <c r="AF379" s="170" t="e">
        <f>+VLOOKUP(CONCATENATE(TEXT(W379,"yyyy"),"-",TEXT(W379,"mm")),#REF!,2,0)</f>
        <v>#REF!</v>
      </c>
      <c r="AG379" s="177" t="e">
        <f>+(AC379*(1+'INFLAC PROYECTADA'!$B$8)^(AE379))/((1+DEMANDADO!AF379)^(AE379))</f>
        <v>#REF!</v>
      </c>
      <c r="AH379" s="169">
        <f>(0.2*VLOOKUP(D379,'%.'!$A$1:$B$4,2,FALSE))+(0.35*VLOOKUP(E379,'%.'!$A$1:$B$4,2,FALSE))+(0.1*VLOOKUP(F379,'%.'!$A$1:$B$4,2,FALSE))+(0.35*VLOOKUP(G379,'%.'!$A$1:$B$4,2,FALSE))</f>
        <v>0.05</v>
      </c>
      <c r="AI379" s="128" t="str">
        <f t="shared" si="58"/>
        <v>REMOTA</v>
      </c>
      <c r="AJ379" s="128" t="str">
        <f t="shared" si="59"/>
        <v>No se registra</v>
      </c>
      <c r="AK379" s="178">
        <f t="shared" si="60"/>
        <v>0</v>
      </c>
    </row>
    <row r="380" spans="1:37" ht="30" customHeight="1" x14ac:dyDescent="0.25">
      <c r="A380" s="115">
        <v>379</v>
      </c>
      <c r="B380" s="79" t="s">
        <v>1050</v>
      </c>
      <c r="C380" s="85" t="s">
        <v>1051</v>
      </c>
      <c r="D380" s="86" t="s">
        <v>1</v>
      </c>
      <c r="E380" s="86" t="s">
        <v>1</v>
      </c>
      <c r="F380" s="86" t="s">
        <v>1</v>
      </c>
      <c r="G380" s="86" t="s">
        <v>1</v>
      </c>
      <c r="H380" s="169">
        <f t="shared" si="51"/>
        <v>0.05</v>
      </c>
      <c r="I380" s="170" t="str">
        <f t="shared" si="52"/>
        <v>REMOTA</v>
      </c>
      <c r="J380" s="292">
        <v>6082966</v>
      </c>
      <c r="K380" s="125">
        <v>0</v>
      </c>
      <c r="L380" s="82" t="s">
        <v>136</v>
      </c>
      <c r="M380" s="188"/>
      <c r="N380" s="83" t="s">
        <v>405</v>
      </c>
      <c r="O380" s="189" t="s">
        <v>405</v>
      </c>
      <c r="P380" s="83">
        <v>8</v>
      </c>
      <c r="Q380" s="83" t="s">
        <v>213</v>
      </c>
      <c r="R380" s="85">
        <v>4121</v>
      </c>
      <c r="S380" s="79">
        <v>43692</v>
      </c>
      <c r="T380" s="200">
        <v>109302</v>
      </c>
      <c r="U380" s="86" t="s">
        <v>76</v>
      </c>
      <c r="V380" s="86"/>
      <c r="W380" s="171">
        <v>44074</v>
      </c>
      <c r="X380" s="172" t="e">
        <f>+CONCATENATE(TEXT(#REF!,"yyyy"),"-",TEXT(#REF!,"mm"))</f>
        <v>#REF!</v>
      </c>
      <c r="Y380" s="173" t="str">
        <f t="shared" si="55"/>
        <v>8</v>
      </c>
      <c r="Z380" s="172" t="str">
        <f t="shared" si="56"/>
        <v>2020-07</v>
      </c>
      <c r="AA380" s="170" t="e">
        <f>+VLOOKUP(Z380,#REF!,2,FALSE)/VLOOKUP(X380,#REF!,2,FALSE)</f>
        <v>#REF!</v>
      </c>
      <c r="AB380" s="174" t="e">
        <f t="shared" si="53"/>
        <v>#REF!</v>
      </c>
      <c r="AC380" s="174" t="e">
        <f t="shared" si="54"/>
        <v>#REF!</v>
      </c>
      <c r="AD380" s="175" t="e">
        <f>+#REF!+365*Y380</f>
        <v>#REF!</v>
      </c>
      <c r="AE380" s="176" t="e">
        <f t="shared" si="57"/>
        <v>#REF!</v>
      </c>
      <c r="AF380" s="170" t="e">
        <f>+VLOOKUP(CONCATENATE(TEXT(W380,"yyyy"),"-",TEXT(W380,"mm")),#REF!,2,0)</f>
        <v>#REF!</v>
      </c>
      <c r="AG380" s="177" t="e">
        <f>+(AC380*(1+'INFLAC PROYECTADA'!$B$8)^(AE380))/((1+DEMANDADO!AF380)^(AE380))</f>
        <v>#REF!</v>
      </c>
      <c r="AH380" s="169">
        <f>(0.2*VLOOKUP(D380,'%.'!$A$1:$B$4,2,FALSE))+(0.35*VLOOKUP(E380,'%.'!$A$1:$B$4,2,FALSE))+(0.1*VLOOKUP(F380,'%.'!$A$1:$B$4,2,FALSE))+(0.35*VLOOKUP(G380,'%.'!$A$1:$B$4,2,FALSE))</f>
        <v>0.05</v>
      </c>
      <c r="AI380" s="128" t="str">
        <f t="shared" si="58"/>
        <v>REMOTA</v>
      </c>
      <c r="AJ380" s="128" t="str">
        <f t="shared" si="59"/>
        <v>No se registra</v>
      </c>
      <c r="AK380" s="178">
        <f t="shared" si="60"/>
        <v>0</v>
      </c>
    </row>
    <row r="381" spans="1:37" ht="30" customHeight="1" x14ac:dyDescent="0.25">
      <c r="A381" s="115">
        <v>380</v>
      </c>
      <c r="B381" s="79" t="s">
        <v>1052</v>
      </c>
      <c r="C381" s="85" t="s">
        <v>1053</v>
      </c>
      <c r="D381" s="86" t="s">
        <v>1</v>
      </c>
      <c r="E381" s="86" t="s">
        <v>1</v>
      </c>
      <c r="F381" s="86" t="s">
        <v>1</v>
      </c>
      <c r="G381" s="86" t="s">
        <v>1</v>
      </c>
      <c r="H381" s="169">
        <f t="shared" si="51"/>
        <v>0.05</v>
      </c>
      <c r="I381" s="170" t="str">
        <f t="shared" si="52"/>
        <v>REMOTA</v>
      </c>
      <c r="J381" s="292">
        <v>161000000</v>
      </c>
      <c r="K381" s="125">
        <v>0</v>
      </c>
      <c r="L381" s="82" t="s">
        <v>138</v>
      </c>
      <c r="M381" s="188"/>
      <c r="N381" s="83" t="s">
        <v>405</v>
      </c>
      <c r="O381" s="189" t="s">
        <v>405</v>
      </c>
      <c r="P381" s="83">
        <v>9</v>
      </c>
      <c r="Q381" s="83" t="s">
        <v>213</v>
      </c>
      <c r="R381" s="85">
        <v>4121</v>
      </c>
      <c r="S381" s="79">
        <v>43692</v>
      </c>
      <c r="T381" s="200">
        <v>109302</v>
      </c>
      <c r="U381" s="86" t="s">
        <v>76</v>
      </c>
      <c r="V381" s="86"/>
      <c r="W381" s="171">
        <v>44074</v>
      </c>
      <c r="X381" s="172" t="e">
        <f>+CONCATENATE(TEXT(#REF!,"yyyy"),"-",TEXT(#REF!,"mm"))</f>
        <v>#REF!</v>
      </c>
      <c r="Y381" s="173" t="str">
        <f t="shared" si="55"/>
        <v>9</v>
      </c>
      <c r="Z381" s="172" t="str">
        <f t="shared" si="56"/>
        <v>2020-07</v>
      </c>
      <c r="AA381" s="170" t="e">
        <f>+VLOOKUP(Z381,#REF!,2,FALSE)/VLOOKUP(X381,#REF!,2,FALSE)</f>
        <v>#REF!</v>
      </c>
      <c r="AB381" s="174" t="e">
        <f t="shared" si="53"/>
        <v>#REF!</v>
      </c>
      <c r="AC381" s="174" t="e">
        <f t="shared" si="54"/>
        <v>#REF!</v>
      </c>
      <c r="AD381" s="175" t="e">
        <f>+#REF!+365*Y381</f>
        <v>#REF!</v>
      </c>
      <c r="AE381" s="176" t="e">
        <f t="shared" si="57"/>
        <v>#REF!</v>
      </c>
      <c r="AF381" s="170" t="e">
        <f>+VLOOKUP(CONCATENATE(TEXT(W381,"yyyy"),"-",TEXT(W381,"mm")),#REF!,2,0)</f>
        <v>#REF!</v>
      </c>
      <c r="AG381" s="177" t="e">
        <f>+(AC381*(1+'INFLAC PROYECTADA'!$B$8)^(AE381))/((1+DEMANDADO!AF381)^(AE381))</f>
        <v>#REF!</v>
      </c>
      <c r="AH381" s="169">
        <f>(0.2*VLOOKUP(D381,'%.'!$A$1:$B$4,2,FALSE))+(0.35*VLOOKUP(E381,'%.'!$A$1:$B$4,2,FALSE))+(0.1*VLOOKUP(F381,'%.'!$A$1:$B$4,2,FALSE))+(0.35*VLOOKUP(G381,'%.'!$A$1:$B$4,2,FALSE))</f>
        <v>0.05</v>
      </c>
      <c r="AI381" s="128" t="str">
        <f t="shared" si="58"/>
        <v>REMOTA</v>
      </c>
      <c r="AJ381" s="128" t="str">
        <f t="shared" si="59"/>
        <v>No se registra</v>
      </c>
      <c r="AK381" s="178">
        <f t="shared" si="60"/>
        <v>0</v>
      </c>
    </row>
    <row r="382" spans="1:37" ht="30" customHeight="1" x14ac:dyDescent="0.25">
      <c r="A382" s="115">
        <v>381</v>
      </c>
      <c r="B382" s="79" t="s">
        <v>1054</v>
      </c>
      <c r="C382" s="85" t="s">
        <v>1055</v>
      </c>
      <c r="D382" s="86" t="s">
        <v>1</v>
      </c>
      <c r="E382" s="86" t="s">
        <v>48</v>
      </c>
      <c r="F382" s="86" t="s">
        <v>0</v>
      </c>
      <c r="G382" s="86" t="s">
        <v>0</v>
      </c>
      <c r="H382" s="169">
        <f t="shared" si="51"/>
        <v>0.63500000000000001</v>
      </c>
      <c r="I382" s="170" t="str">
        <f t="shared" si="52"/>
        <v>ALTA</v>
      </c>
      <c r="J382" s="292">
        <v>29900000</v>
      </c>
      <c r="K382" s="125">
        <v>0</v>
      </c>
      <c r="L382" s="82" t="s">
        <v>138</v>
      </c>
      <c r="M382" s="188"/>
      <c r="N382" s="83" t="s">
        <v>405</v>
      </c>
      <c r="O382" s="189" t="s">
        <v>405</v>
      </c>
      <c r="P382" s="83">
        <v>7</v>
      </c>
      <c r="Q382" s="83" t="s">
        <v>213</v>
      </c>
      <c r="R382" s="85">
        <v>4121</v>
      </c>
      <c r="S382" s="79">
        <v>43692</v>
      </c>
      <c r="T382" s="200">
        <v>109302</v>
      </c>
      <c r="U382" s="86" t="s">
        <v>76</v>
      </c>
      <c r="V382" s="86" t="s">
        <v>1188</v>
      </c>
      <c r="W382" s="171">
        <v>44074</v>
      </c>
      <c r="X382" s="172" t="e">
        <f>+CONCATENATE(TEXT(#REF!,"yyyy"),"-",TEXT(#REF!,"mm"))</f>
        <v>#REF!</v>
      </c>
      <c r="Y382" s="173" t="str">
        <f t="shared" si="55"/>
        <v>7</v>
      </c>
      <c r="Z382" s="172" t="str">
        <f t="shared" si="56"/>
        <v>2020-07</v>
      </c>
      <c r="AA382" s="170" t="e">
        <f>+VLOOKUP(Z382,#REF!,2,FALSE)/VLOOKUP(X382,#REF!,2,FALSE)</f>
        <v>#REF!</v>
      </c>
      <c r="AB382" s="174" t="e">
        <f t="shared" si="53"/>
        <v>#REF!</v>
      </c>
      <c r="AC382" s="174" t="e">
        <f t="shared" si="54"/>
        <v>#REF!</v>
      </c>
      <c r="AD382" s="175" t="e">
        <f>+#REF!+365*Y382</f>
        <v>#REF!</v>
      </c>
      <c r="AE382" s="176" t="e">
        <f t="shared" si="57"/>
        <v>#REF!</v>
      </c>
      <c r="AF382" s="170" t="e">
        <f>+VLOOKUP(CONCATENATE(TEXT(W382,"yyyy"),"-",TEXT(W382,"mm")),#REF!,2,0)</f>
        <v>#REF!</v>
      </c>
      <c r="AG382" s="177" t="e">
        <f>+(AC382*(1+'INFLAC PROYECTADA'!$B$8)^(AE382))/((1+DEMANDADO!AF382)^(AE382))</f>
        <v>#REF!</v>
      </c>
      <c r="AH382" s="169">
        <f>(0.2*VLOOKUP(D382,'%.'!$A$1:$B$4,2,FALSE))+(0.35*VLOOKUP(E382,'%.'!$A$1:$B$4,2,FALSE))+(0.1*VLOOKUP(F382,'%.'!$A$1:$B$4,2,FALSE))+(0.35*VLOOKUP(G382,'%.'!$A$1:$B$4,2,FALSE))</f>
        <v>0.63500000000000001</v>
      </c>
      <c r="AI382" s="128" t="str">
        <f t="shared" si="58"/>
        <v>ALTA</v>
      </c>
      <c r="AJ382" s="128" t="str">
        <f t="shared" si="59"/>
        <v>Provisión contable</v>
      </c>
      <c r="AK382" s="178" t="e">
        <f t="shared" si="60"/>
        <v>#REF!</v>
      </c>
    </row>
    <row r="383" spans="1:37" ht="30" customHeight="1" x14ac:dyDescent="0.25">
      <c r="A383" s="115">
        <v>382</v>
      </c>
      <c r="B383" s="79" t="s">
        <v>1056</v>
      </c>
      <c r="C383" s="85" t="s">
        <v>1057</v>
      </c>
      <c r="D383" s="86" t="s">
        <v>0</v>
      </c>
      <c r="E383" s="86" t="s">
        <v>0</v>
      </c>
      <c r="F383" s="86" t="s">
        <v>0</v>
      </c>
      <c r="G383" s="86" t="s">
        <v>0</v>
      </c>
      <c r="H383" s="169">
        <f t="shared" si="51"/>
        <v>1</v>
      </c>
      <c r="I383" s="170" t="str">
        <f t="shared" si="52"/>
        <v>ALTA</v>
      </c>
      <c r="J383" s="292">
        <v>1888404486</v>
      </c>
      <c r="K383" s="125">
        <v>1</v>
      </c>
      <c r="L383" s="82" t="s">
        <v>132</v>
      </c>
      <c r="M383" s="188"/>
      <c r="N383" s="83" t="s">
        <v>405</v>
      </c>
      <c r="O383" s="189" t="s">
        <v>405</v>
      </c>
      <c r="P383" s="83">
        <v>7</v>
      </c>
      <c r="Q383" s="83" t="s">
        <v>213</v>
      </c>
      <c r="R383" s="85">
        <v>4121</v>
      </c>
      <c r="S383" s="79">
        <v>43692</v>
      </c>
      <c r="T383" s="200">
        <v>109302</v>
      </c>
      <c r="U383" s="86" t="s">
        <v>21</v>
      </c>
      <c r="V383" s="86"/>
      <c r="W383" s="171">
        <v>44074</v>
      </c>
      <c r="X383" s="172" t="e">
        <f>+CONCATENATE(TEXT(#REF!,"yyyy"),"-",TEXT(#REF!,"mm"))</f>
        <v>#REF!</v>
      </c>
      <c r="Y383" s="173" t="str">
        <f t="shared" si="55"/>
        <v>7</v>
      </c>
      <c r="Z383" s="172" t="str">
        <f t="shared" si="56"/>
        <v>2020-07</v>
      </c>
      <c r="AA383" s="170" t="e">
        <f>+VLOOKUP(Z383,#REF!,2,FALSE)/VLOOKUP(X383,#REF!,2,FALSE)</f>
        <v>#REF!</v>
      </c>
      <c r="AB383" s="174" t="e">
        <f t="shared" si="53"/>
        <v>#REF!</v>
      </c>
      <c r="AC383" s="174" t="e">
        <f t="shared" si="54"/>
        <v>#REF!</v>
      </c>
      <c r="AD383" s="175" t="e">
        <f>+#REF!+365*Y383</f>
        <v>#REF!</v>
      </c>
      <c r="AE383" s="176" t="e">
        <f t="shared" si="57"/>
        <v>#REF!</v>
      </c>
      <c r="AF383" s="170" t="e">
        <f>+VLOOKUP(CONCATENATE(TEXT(W383,"yyyy"),"-",TEXT(W383,"mm")),#REF!,2,0)</f>
        <v>#REF!</v>
      </c>
      <c r="AG383" s="177" t="e">
        <f>+(AC383*(1+'INFLAC PROYECTADA'!$B$8)^(AE383))/((1+DEMANDADO!AF383)^(AE383))</f>
        <v>#REF!</v>
      </c>
      <c r="AH383" s="169">
        <f>(0.2*VLOOKUP(D383,'%.'!$A$1:$B$4,2,FALSE))+(0.35*VLOOKUP(E383,'%.'!$A$1:$B$4,2,FALSE))+(0.1*VLOOKUP(F383,'%.'!$A$1:$B$4,2,FALSE))+(0.35*VLOOKUP(G383,'%.'!$A$1:$B$4,2,FALSE))</f>
        <v>1</v>
      </c>
      <c r="AI383" s="128" t="str">
        <f t="shared" si="58"/>
        <v>ALTA</v>
      </c>
      <c r="AJ383" s="128" t="str">
        <f t="shared" si="59"/>
        <v>Provisión contable</v>
      </c>
      <c r="AK383" s="178" t="e">
        <f t="shared" si="60"/>
        <v>#REF!</v>
      </c>
    </row>
    <row r="384" spans="1:37" ht="30" customHeight="1" x14ac:dyDescent="0.25">
      <c r="A384" s="115">
        <v>383</v>
      </c>
      <c r="B384" s="79" t="s">
        <v>1058</v>
      </c>
      <c r="C384" s="85" t="s">
        <v>1059</v>
      </c>
      <c r="D384" s="86" t="s">
        <v>1</v>
      </c>
      <c r="E384" s="86" t="s">
        <v>1</v>
      </c>
      <c r="F384" s="86" t="s">
        <v>1</v>
      </c>
      <c r="G384" s="86" t="s">
        <v>1</v>
      </c>
      <c r="H384" s="169">
        <f t="shared" si="51"/>
        <v>0.05</v>
      </c>
      <c r="I384" s="170" t="str">
        <f t="shared" si="52"/>
        <v>REMOTA</v>
      </c>
      <c r="J384" s="292">
        <v>577710000</v>
      </c>
      <c r="K384" s="125">
        <v>0</v>
      </c>
      <c r="L384" s="82" t="s">
        <v>132</v>
      </c>
      <c r="M384" s="188"/>
      <c r="N384" s="83" t="s">
        <v>405</v>
      </c>
      <c r="O384" s="189" t="s">
        <v>405</v>
      </c>
      <c r="P384" s="83">
        <v>7</v>
      </c>
      <c r="Q384" s="83" t="s">
        <v>213</v>
      </c>
      <c r="R384" s="85">
        <v>4121</v>
      </c>
      <c r="S384" s="79">
        <v>43692</v>
      </c>
      <c r="T384" s="200">
        <v>109302</v>
      </c>
      <c r="U384" s="86" t="s">
        <v>21</v>
      </c>
      <c r="V384" s="86" t="s">
        <v>1189</v>
      </c>
      <c r="W384" s="171">
        <v>44074</v>
      </c>
      <c r="X384" s="172" t="e">
        <f>+CONCATENATE(TEXT(#REF!,"yyyy"),"-",TEXT(#REF!,"mm"))</f>
        <v>#REF!</v>
      </c>
      <c r="Y384" s="173" t="str">
        <f t="shared" si="55"/>
        <v>7</v>
      </c>
      <c r="Z384" s="172" t="str">
        <f t="shared" si="56"/>
        <v>2020-07</v>
      </c>
      <c r="AA384" s="170" t="e">
        <f>+VLOOKUP(Z384,#REF!,2,FALSE)/VLOOKUP(X384,#REF!,2,FALSE)</f>
        <v>#REF!</v>
      </c>
      <c r="AB384" s="174" t="e">
        <f t="shared" si="53"/>
        <v>#REF!</v>
      </c>
      <c r="AC384" s="174" t="e">
        <f t="shared" si="54"/>
        <v>#REF!</v>
      </c>
      <c r="AD384" s="175" t="e">
        <f>+#REF!+365*Y384</f>
        <v>#REF!</v>
      </c>
      <c r="AE384" s="176" t="e">
        <f t="shared" si="57"/>
        <v>#REF!</v>
      </c>
      <c r="AF384" s="170" t="e">
        <f>+VLOOKUP(CONCATENATE(TEXT(W384,"yyyy"),"-",TEXT(W384,"mm")),#REF!,2,0)</f>
        <v>#REF!</v>
      </c>
      <c r="AG384" s="177" t="e">
        <f>+(AC384*(1+'INFLAC PROYECTADA'!$B$8)^(AE384))/((1+DEMANDADO!AF384)^(AE384))</f>
        <v>#REF!</v>
      </c>
      <c r="AH384" s="169">
        <f>(0.2*VLOOKUP(D384,'%.'!$A$1:$B$4,2,FALSE))+(0.35*VLOOKUP(E384,'%.'!$A$1:$B$4,2,FALSE))+(0.1*VLOOKUP(F384,'%.'!$A$1:$B$4,2,FALSE))+(0.35*VLOOKUP(G384,'%.'!$A$1:$B$4,2,FALSE))</f>
        <v>0.05</v>
      </c>
      <c r="AI384" s="128" t="str">
        <f t="shared" si="58"/>
        <v>REMOTA</v>
      </c>
      <c r="AJ384" s="128" t="str">
        <f t="shared" si="59"/>
        <v>No se registra</v>
      </c>
      <c r="AK384" s="178">
        <f t="shared" si="60"/>
        <v>0</v>
      </c>
    </row>
    <row r="385" spans="1:37" ht="30" customHeight="1" x14ac:dyDescent="0.25">
      <c r="A385" s="115">
        <v>384</v>
      </c>
      <c r="B385" s="79" t="s">
        <v>1060</v>
      </c>
      <c r="C385" s="126" t="s">
        <v>1061</v>
      </c>
      <c r="D385" s="79" t="s">
        <v>48</v>
      </c>
      <c r="E385" s="79" t="s">
        <v>48</v>
      </c>
      <c r="F385" s="79" t="s">
        <v>48</v>
      </c>
      <c r="G385" s="79" t="s">
        <v>1</v>
      </c>
      <c r="H385" s="169">
        <f t="shared" si="51"/>
        <v>0.34250000000000003</v>
      </c>
      <c r="I385" s="170" t="str">
        <f t="shared" si="52"/>
        <v>MEDIA</v>
      </c>
      <c r="J385" s="292">
        <v>390631934</v>
      </c>
      <c r="K385" s="119">
        <v>0.5</v>
      </c>
      <c r="L385" s="82" t="s">
        <v>136</v>
      </c>
      <c r="M385" s="188">
        <v>358381660</v>
      </c>
      <c r="N385" s="79" t="s">
        <v>405</v>
      </c>
      <c r="O385" s="79" t="s">
        <v>405</v>
      </c>
      <c r="P385" s="83">
        <v>6</v>
      </c>
      <c r="Q385" s="83" t="s">
        <v>213</v>
      </c>
      <c r="R385" s="85">
        <v>4121</v>
      </c>
      <c r="S385" s="79">
        <v>43692</v>
      </c>
      <c r="T385" s="200">
        <v>109302</v>
      </c>
      <c r="U385" s="79" t="s">
        <v>21</v>
      </c>
      <c r="V385" s="79" t="s">
        <v>1190</v>
      </c>
      <c r="W385" s="171">
        <v>44074</v>
      </c>
      <c r="X385" s="172" t="e">
        <f>+CONCATENATE(TEXT(#REF!,"yyyy"),"-",TEXT(#REF!,"mm"))</f>
        <v>#REF!</v>
      </c>
      <c r="Y385" s="173" t="str">
        <f t="shared" si="55"/>
        <v>6</v>
      </c>
      <c r="Z385" s="172" t="str">
        <f t="shared" si="56"/>
        <v>2020-07</v>
      </c>
      <c r="AA385" s="170" t="e">
        <f>+VLOOKUP(Z385,#REF!,2,FALSE)/VLOOKUP(X385,#REF!,2,FALSE)</f>
        <v>#REF!</v>
      </c>
      <c r="AB385" s="174" t="e">
        <f t="shared" si="53"/>
        <v>#REF!</v>
      </c>
      <c r="AC385" s="174" t="e">
        <f t="shared" si="54"/>
        <v>#REF!</v>
      </c>
      <c r="AD385" s="175" t="e">
        <f>+#REF!+365*Y385</f>
        <v>#REF!</v>
      </c>
      <c r="AE385" s="176" t="e">
        <f t="shared" si="57"/>
        <v>#REF!</v>
      </c>
      <c r="AF385" s="170" t="e">
        <f>+VLOOKUP(CONCATENATE(TEXT(W385,"yyyy"),"-",TEXT(W385,"mm")),#REF!,2,0)</f>
        <v>#REF!</v>
      </c>
      <c r="AG385" s="177" t="e">
        <f>+(AC385*(1+'INFLAC PROYECTADA'!$B$8)^(AE385))/((1+DEMANDADO!AF385)^(AE385))</f>
        <v>#REF!</v>
      </c>
      <c r="AH385" s="169">
        <f>(0.2*VLOOKUP(D385,'%.'!$A$1:$B$4,2,FALSE))+(0.35*VLOOKUP(E385,'%.'!$A$1:$B$4,2,FALSE))+(0.1*VLOOKUP(F385,'%.'!$A$1:$B$4,2,FALSE))+(0.35*VLOOKUP(G385,'%.'!$A$1:$B$4,2,FALSE))</f>
        <v>0.34250000000000003</v>
      </c>
      <c r="AI385" s="128" t="str">
        <f t="shared" si="58"/>
        <v>MEDIA</v>
      </c>
      <c r="AJ385" s="128" t="str">
        <f t="shared" si="59"/>
        <v>Provisión contable</v>
      </c>
      <c r="AK385" s="178">
        <f t="shared" si="60"/>
        <v>358381660</v>
      </c>
    </row>
    <row r="386" spans="1:37" ht="30" customHeight="1" x14ac:dyDescent="0.25">
      <c r="A386" s="115">
        <v>385</v>
      </c>
      <c r="B386" s="79" t="s">
        <v>1062</v>
      </c>
      <c r="C386" s="85" t="s">
        <v>1063</v>
      </c>
      <c r="D386" s="86" t="s">
        <v>0</v>
      </c>
      <c r="E386" s="86" t="s">
        <v>0</v>
      </c>
      <c r="F386" s="86" t="s">
        <v>0</v>
      </c>
      <c r="G386" s="86" t="s">
        <v>0</v>
      </c>
      <c r="H386" s="169">
        <f t="shared" ref="H386:H449" si="61">+IFERROR(AH386,"")</f>
        <v>1</v>
      </c>
      <c r="I386" s="170" t="str">
        <f t="shared" ref="I386:I449" si="62">+IFERROR(AI386,"")</f>
        <v>ALTA</v>
      </c>
      <c r="J386" s="292">
        <v>7958834</v>
      </c>
      <c r="K386" s="125">
        <v>1</v>
      </c>
      <c r="L386" s="82" t="s">
        <v>138</v>
      </c>
      <c r="M386" s="188"/>
      <c r="N386" s="83" t="s">
        <v>405</v>
      </c>
      <c r="O386" s="189" t="s">
        <v>405</v>
      </c>
      <c r="P386" s="83">
        <v>7</v>
      </c>
      <c r="Q386" s="83" t="s">
        <v>213</v>
      </c>
      <c r="R386" s="85">
        <v>4121</v>
      </c>
      <c r="S386" s="79">
        <v>43692</v>
      </c>
      <c r="T386" s="200">
        <v>109302</v>
      </c>
      <c r="U386" s="86" t="s">
        <v>76</v>
      </c>
      <c r="V386" s="86"/>
      <c r="W386" s="171">
        <v>44074</v>
      </c>
      <c r="X386" s="172" t="e">
        <f>+CONCATENATE(TEXT(#REF!,"yyyy"),"-",TEXT(#REF!,"mm"))</f>
        <v>#REF!</v>
      </c>
      <c r="Y386" s="173" t="str">
        <f t="shared" si="55"/>
        <v>7</v>
      </c>
      <c r="Z386" s="172" t="str">
        <f t="shared" si="56"/>
        <v>2020-07</v>
      </c>
      <c r="AA386" s="170" t="e">
        <f>+VLOOKUP(Z386,#REF!,2,FALSE)/VLOOKUP(X386,#REF!,2,FALSE)</f>
        <v>#REF!</v>
      </c>
      <c r="AB386" s="174" t="e">
        <f t="shared" ref="AB386:AB449" si="63">+AA386*J386</f>
        <v>#REF!</v>
      </c>
      <c r="AC386" s="174" t="e">
        <f t="shared" ref="AC386:AC449" si="64">+AB386*K386</f>
        <v>#REF!</v>
      </c>
      <c r="AD386" s="175" t="e">
        <f>+#REF!+365*Y386</f>
        <v>#REF!</v>
      </c>
      <c r="AE386" s="176" t="e">
        <f t="shared" si="57"/>
        <v>#REF!</v>
      </c>
      <c r="AF386" s="170" t="e">
        <f>+VLOOKUP(CONCATENATE(TEXT(W386,"yyyy"),"-",TEXT(W386,"mm")),#REF!,2,0)</f>
        <v>#REF!</v>
      </c>
      <c r="AG386" s="177" t="e">
        <f>+(AC386*(1+'INFLAC PROYECTADA'!$B$8)^(AE386))/((1+DEMANDADO!AF386)^(AE386))</f>
        <v>#REF!</v>
      </c>
      <c r="AH386" s="169">
        <f>(0.2*VLOOKUP(D386,'%.'!$A$1:$B$4,2,FALSE))+(0.35*VLOOKUP(E386,'%.'!$A$1:$B$4,2,FALSE))+(0.1*VLOOKUP(F386,'%.'!$A$1:$B$4,2,FALSE))+(0.35*VLOOKUP(G386,'%.'!$A$1:$B$4,2,FALSE))</f>
        <v>1</v>
      </c>
      <c r="AI386" s="128" t="str">
        <f t="shared" si="58"/>
        <v>ALTA</v>
      </c>
      <c r="AJ386" s="128" t="str">
        <f t="shared" si="59"/>
        <v>Provisión contable</v>
      </c>
      <c r="AK386" s="178" t="e">
        <f t="shared" si="60"/>
        <v>#REF!</v>
      </c>
    </row>
    <row r="387" spans="1:37" ht="30" customHeight="1" x14ac:dyDescent="0.25">
      <c r="A387" s="115">
        <v>386</v>
      </c>
      <c r="B387" s="79" t="s">
        <v>1064</v>
      </c>
      <c r="C387" s="85" t="s">
        <v>1065</v>
      </c>
      <c r="D387" s="86" t="s">
        <v>0</v>
      </c>
      <c r="E387" s="86" t="s">
        <v>0</v>
      </c>
      <c r="F387" s="86" t="s">
        <v>0</v>
      </c>
      <c r="G387" s="86" t="s">
        <v>0</v>
      </c>
      <c r="H387" s="169">
        <f t="shared" si="61"/>
        <v>1</v>
      </c>
      <c r="I387" s="170" t="str">
        <f t="shared" si="62"/>
        <v>ALTA</v>
      </c>
      <c r="J387" s="292">
        <v>2682980</v>
      </c>
      <c r="K387" s="125">
        <v>1</v>
      </c>
      <c r="L387" s="82" t="s">
        <v>138</v>
      </c>
      <c r="M387" s="188">
        <v>2682980</v>
      </c>
      <c r="N387" s="83" t="s">
        <v>405</v>
      </c>
      <c r="O387" s="189" t="s">
        <v>405</v>
      </c>
      <c r="P387" s="83">
        <v>5</v>
      </c>
      <c r="Q387" s="83" t="s">
        <v>213</v>
      </c>
      <c r="R387" s="85">
        <v>4121</v>
      </c>
      <c r="S387" s="79">
        <v>43692</v>
      </c>
      <c r="T387" s="200">
        <v>109302</v>
      </c>
      <c r="U387" s="86" t="s">
        <v>76</v>
      </c>
      <c r="V387" s="86" t="s">
        <v>1191</v>
      </c>
      <c r="W387" s="171">
        <v>44074</v>
      </c>
      <c r="X387" s="172" t="e">
        <f>+CONCATENATE(TEXT(#REF!,"yyyy"),"-",TEXT(#REF!,"mm"))</f>
        <v>#REF!</v>
      </c>
      <c r="Y387" s="173" t="str">
        <f t="shared" ref="Y387:Y450" si="65">+TRIM(LEFT(P387,2))</f>
        <v>5</v>
      </c>
      <c r="Z387" s="172" t="str">
        <f t="shared" ref="Z387:Z450" si="66">CONCATENATE(YEAR(EDATE(W387,-1)),"-",TEXT(MONTH(EDATE(W387,-1)),"00"))</f>
        <v>2020-07</v>
      </c>
      <c r="AA387" s="170" t="e">
        <f>+VLOOKUP(Z387,#REF!,2,FALSE)/VLOOKUP(X387,#REF!,2,FALSE)</f>
        <v>#REF!</v>
      </c>
      <c r="AB387" s="174" t="e">
        <f t="shared" si="63"/>
        <v>#REF!</v>
      </c>
      <c r="AC387" s="174" t="e">
        <f t="shared" si="64"/>
        <v>#REF!</v>
      </c>
      <c r="AD387" s="175" t="e">
        <f>+#REF!+365*Y387</f>
        <v>#REF!</v>
      </c>
      <c r="AE387" s="176" t="e">
        <f t="shared" ref="AE387:AE450" si="67">+(AD387-W387)/365</f>
        <v>#REF!</v>
      </c>
      <c r="AF387" s="170" t="e">
        <f>+VLOOKUP(CONCATENATE(TEXT(W387,"yyyy"),"-",TEXT(W387,"mm")),#REF!,2,0)</f>
        <v>#REF!</v>
      </c>
      <c r="AG387" s="177" t="e">
        <f>+(AC387*(1+'INFLAC PROYECTADA'!$B$8)^(AE387))/((1+DEMANDADO!AF387)^(AE387))</f>
        <v>#REF!</v>
      </c>
      <c r="AH387" s="169">
        <f>(0.2*VLOOKUP(D387,'%.'!$A$1:$B$4,2,FALSE))+(0.35*VLOOKUP(E387,'%.'!$A$1:$B$4,2,FALSE))+(0.1*VLOOKUP(F387,'%.'!$A$1:$B$4,2,FALSE))+(0.35*VLOOKUP(G387,'%.'!$A$1:$B$4,2,FALSE))</f>
        <v>1</v>
      </c>
      <c r="AI387" s="128" t="str">
        <f t="shared" ref="AI387:AI450" si="68">+IF(AH387&gt;0.5,"ALTA",IF(AH387&gt;0.25,"MEDIA",IF(AH387&gt;=0.1,"BAJA",IF(AH387&lt;0.1,"REMOTA"))))</f>
        <v>ALTA</v>
      </c>
      <c r="AJ387" s="128" t="str">
        <f t="shared" ref="AJ387:AJ450" si="69">+IF(M387&gt;0,"Provisión contable",IF(AH387&gt;50%,"Provisión contable",IF(AH387&lt;10%,"No se registra","Cuentas de Orden")))</f>
        <v>Provisión contable</v>
      </c>
      <c r="AK387" s="178">
        <f t="shared" ref="AK387:AK450" si="70">+IF(M387&gt;0,M387,IF(AJ387="Provisión Contable",AG387,0)+IF(AJ387="Cuentas de Orden",AG387,0))</f>
        <v>2682980</v>
      </c>
    </row>
    <row r="388" spans="1:37" ht="30" customHeight="1" x14ac:dyDescent="0.25">
      <c r="A388" s="115">
        <v>387</v>
      </c>
      <c r="B388" s="79" t="s">
        <v>1054</v>
      </c>
      <c r="C388" s="85" t="s">
        <v>1066</v>
      </c>
      <c r="D388" s="86" t="s">
        <v>1</v>
      </c>
      <c r="E388" s="86" t="s">
        <v>1</v>
      </c>
      <c r="F388" s="86" t="s">
        <v>1</v>
      </c>
      <c r="G388" s="86" t="s">
        <v>1</v>
      </c>
      <c r="H388" s="169">
        <f t="shared" si="61"/>
        <v>0.05</v>
      </c>
      <c r="I388" s="170" t="str">
        <f t="shared" si="62"/>
        <v>REMOTA</v>
      </c>
      <c r="J388" s="292">
        <v>2587200000</v>
      </c>
      <c r="K388" s="125">
        <v>0</v>
      </c>
      <c r="L388" s="82" t="s">
        <v>131</v>
      </c>
      <c r="M388" s="188"/>
      <c r="N388" s="83" t="s">
        <v>405</v>
      </c>
      <c r="O388" s="189" t="s">
        <v>405</v>
      </c>
      <c r="P388" s="83">
        <v>6</v>
      </c>
      <c r="Q388" s="83" t="s">
        <v>213</v>
      </c>
      <c r="R388" s="85">
        <v>4121</v>
      </c>
      <c r="S388" s="79">
        <v>43692</v>
      </c>
      <c r="T388" s="200">
        <v>109302</v>
      </c>
      <c r="U388" s="86" t="s">
        <v>177</v>
      </c>
      <c r="V388" s="86"/>
      <c r="W388" s="171">
        <v>44074</v>
      </c>
      <c r="X388" s="172" t="e">
        <f>+CONCATENATE(TEXT(#REF!,"yyyy"),"-",TEXT(#REF!,"mm"))</f>
        <v>#REF!</v>
      </c>
      <c r="Y388" s="173" t="str">
        <f t="shared" si="65"/>
        <v>6</v>
      </c>
      <c r="Z388" s="172" t="str">
        <f t="shared" si="66"/>
        <v>2020-07</v>
      </c>
      <c r="AA388" s="170" t="e">
        <f>+VLOOKUP(Z388,#REF!,2,FALSE)/VLOOKUP(X388,#REF!,2,FALSE)</f>
        <v>#REF!</v>
      </c>
      <c r="AB388" s="174" t="e">
        <f t="shared" si="63"/>
        <v>#REF!</v>
      </c>
      <c r="AC388" s="174" t="e">
        <f t="shared" si="64"/>
        <v>#REF!</v>
      </c>
      <c r="AD388" s="175" t="e">
        <f>+#REF!+365*Y388</f>
        <v>#REF!</v>
      </c>
      <c r="AE388" s="176" t="e">
        <f t="shared" si="67"/>
        <v>#REF!</v>
      </c>
      <c r="AF388" s="170" t="e">
        <f>+VLOOKUP(CONCATENATE(TEXT(W388,"yyyy"),"-",TEXT(W388,"mm")),#REF!,2,0)</f>
        <v>#REF!</v>
      </c>
      <c r="AG388" s="177" t="e">
        <f>+(AC388*(1+'INFLAC PROYECTADA'!$B$8)^(AE388))/((1+DEMANDADO!AF388)^(AE388))</f>
        <v>#REF!</v>
      </c>
      <c r="AH388" s="169">
        <f>(0.2*VLOOKUP(D388,'%.'!$A$1:$B$4,2,FALSE))+(0.35*VLOOKUP(E388,'%.'!$A$1:$B$4,2,FALSE))+(0.1*VLOOKUP(F388,'%.'!$A$1:$B$4,2,FALSE))+(0.35*VLOOKUP(G388,'%.'!$A$1:$B$4,2,FALSE))</f>
        <v>0.05</v>
      </c>
      <c r="AI388" s="128" t="str">
        <f t="shared" si="68"/>
        <v>REMOTA</v>
      </c>
      <c r="AJ388" s="128" t="str">
        <f t="shared" si="69"/>
        <v>No se registra</v>
      </c>
      <c r="AK388" s="178">
        <f t="shared" si="70"/>
        <v>0</v>
      </c>
    </row>
    <row r="389" spans="1:37" ht="30" customHeight="1" x14ac:dyDescent="0.25">
      <c r="A389" s="115">
        <v>388</v>
      </c>
      <c r="B389" s="79" t="s">
        <v>1067</v>
      </c>
      <c r="C389" s="85" t="s">
        <v>1068</v>
      </c>
      <c r="D389" s="86" t="s">
        <v>0</v>
      </c>
      <c r="E389" s="86" t="s">
        <v>0</v>
      </c>
      <c r="F389" s="86" t="s">
        <v>0</v>
      </c>
      <c r="G389" s="86" t="s">
        <v>0</v>
      </c>
      <c r="H389" s="169">
        <f t="shared" si="61"/>
        <v>1</v>
      </c>
      <c r="I389" s="170" t="str">
        <f t="shared" si="62"/>
        <v>ALTA</v>
      </c>
      <c r="J389" s="292">
        <v>51923555</v>
      </c>
      <c r="K389" s="125">
        <v>0.16</v>
      </c>
      <c r="L389" s="82" t="s">
        <v>129</v>
      </c>
      <c r="M389" s="188"/>
      <c r="N389" s="83" t="s">
        <v>405</v>
      </c>
      <c r="O389" s="189" t="s">
        <v>405</v>
      </c>
      <c r="P389" s="83">
        <v>5</v>
      </c>
      <c r="Q389" s="83" t="s">
        <v>213</v>
      </c>
      <c r="R389" s="85">
        <v>4121</v>
      </c>
      <c r="S389" s="79">
        <v>43692</v>
      </c>
      <c r="T389" s="200">
        <v>109302</v>
      </c>
      <c r="U389" s="86" t="s">
        <v>171</v>
      </c>
      <c r="V389" s="79"/>
      <c r="W389" s="171">
        <v>44074</v>
      </c>
      <c r="X389" s="172" t="e">
        <f>+CONCATENATE(TEXT(#REF!,"yyyy"),"-",TEXT(#REF!,"mm"))</f>
        <v>#REF!</v>
      </c>
      <c r="Y389" s="173" t="str">
        <f t="shared" si="65"/>
        <v>5</v>
      </c>
      <c r="Z389" s="172" t="str">
        <f t="shared" si="66"/>
        <v>2020-07</v>
      </c>
      <c r="AA389" s="170" t="e">
        <f>+VLOOKUP(Z389,#REF!,2,FALSE)/VLOOKUP(X389,#REF!,2,FALSE)</f>
        <v>#REF!</v>
      </c>
      <c r="AB389" s="174" t="e">
        <f t="shared" si="63"/>
        <v>#REF!</v>
      </c>
      <c r="AC389" s="174" t="e">
        <f t="shared" si="64"/>
        <v>#REF!</v>
      </c>
      <c r="AD389" s="175" t="e">
        <f>+#REF!+365*Y389</f>
        <v>#REF!</v>
      </c>
      <c r="AE389" s="176" t="e">
        <f t="shared" si="67"/>
        <v>#REF!</v>
      </c>
      <c r="AF389" s="170" t="e">
        <f>+VLOOKUP(CONCATENATE(TEXT(W389,"yyyy"),"-",TEXT(W389,"mm")),#REF!,2,0)</f>
        <v>#REF!</v>
      </c>
      <c r="AG389" s="177" t="e">
        <f>+(AC389*(1+'INFLAC PROYECTADA'!$B$8)^(AE389))/((1+DEMANDADO!AF389)^(AE389))</f>
        <v>#REF!</v>
      </c>
      <c r="AH389" s="169">
        <f>(0.2*VLOOKUP(D389,'%.'!$A$1:$B$4,2,FALSE))+(0.35*VLOOKUP(E389,'%.'!$A$1:$B$4,2,FALSE))+(0.1*VLOOKUP(F389,'%.'!$A$1:$B$4,2,FALSE))+(0.35*VLOOKUP(G389,'%.'!$A$1:$B$4,2,FALSE))</f>
        <v>1</v>
      </c>
      <c r="AI389" s="128" t="str">
        <f t="shared" si="68"/>
        <v>ALTA</v>
      </c>
      <c r="AJ389" s="128" t="str">
        <f t="shared" si="69"/>
        <v>Provisión contable</v>
      </c>
      <c r="AK389" s="178" t="e">
        <f t="shared" si="70"/>
        <v>#REF!</v>
      </c>
    </row>
    <row r="390" spans="1:37" ht="30" customHeight="1" x14ac:dyDescent="0.25">
      <c r="A390" s="115">
        <v>389</v>
      </c>
      <c r="B390" s="86" t="s">
        <v>1069</v>
      </c>
      <c r="C390" s="85" t="s">
        <v>1070</v>
      </c>
      <c r="D390" s="86" t="s">
        <v>1</v>
      </c>
      <c r="E390" s="86" t="s">
        <v>1</v>
      </c>
      <c r="F390" s="86" t="s">
        <v>1</v>
      </c>
      <c r="G390" s="86" t="s">
        <v>1</v>
      </c>
      <c r="H390" s="169">
        <f t="shared" si="61"/>
        <v>0.05</v>
      </c>
      <c r="I390" s="170" t="str">
        <f t="shared" si="62"/>
        <v>REMOTA</v>
      </c>
      <c r="J390" s="292">
        <v>64435000</v>
      </c>
      <c r="K390" s="125">
        <v>0</v>
      </c>
      <c r="L390" s="82" t="s">
        <v>138</v>
      </c>
      <c r="M390" s="188"/>
      <c r="N390" s="83" t="s">
        <v>405</v>
      </c>
      <c r="O390" s="189" t="s">
        <v>405</v>
      </c>
      <c r="P390" s="83">
        <v>6</v>
      </c>
      <c r="Q390" s="83" t="s">
        <v>213</v>
      </c>
      <c r="R390" s="85">
        <v>4121</v>
      </c>
      <c r="S390" s="79">
        <v>43692</v>
      </c>
      <c r="T390" s="200">
        <v>109302</v>
      </c>
      <c r="U390" s="86" t="s">
        <v>171</v>
      </c>
      <c r="V390" s="86" t="s">
        <v>1192</v>
      </c>
      <c r="W390" s="171">
        <v>44074</v>
      </c>
      <c r="X390" s="172" t="e">
        <f>+CONCATENATE(TEXT(#REF!,"yyyy"),"-",TEXT(#REF!,"mm"))</f>
        <v>#REF!</v>
      </c>
      <c r="Y390" s="173" t="str">
        <f t="shared" si="65"/>
        <v>6</v>
      </c>
      <c r="Z390" s="172" t="str">
        <f t="shared" si="66"/>
        <v>2020-07</v>
      </c>
      <c r="AA390" s="170" t="e">
        <f>+VLOOKUP(Z390,#REF!,2,FALSE)/VLOOKUP(X390,#REF!,2,FALSE)</f>
        <v>#REF!</v>
      </c>
      <c r="AB390" s="174" t="e">
        <f t="shared" si="63"/>
        <v>#REF!</v>
      </c>
      <c r="AC390" s="174" t="e">
        <f t="shared" si="64"/>
        <v>#REF!</v>
      </c>
      <c r="AD390" s="175" t="e">
        <f>+#REF!+365*Y390</f>
        <v>#REF!</v>
      </c>
      <c r="AE390" s="176" t="e">
        <f t="shared" si="67"/>
        <v>#REF!</v>
      </c>
      <c r="AF390" s="170" t="e">
        <f>+VLOOKUP(CONCATENATE(TEXT(W390,"yyyy"),"-",TEXT(W390,"mm")),#REF!,2,0)</f>
        <v>#REF!</v>
      </c>
      <c r="AG390" s="177" t="e">
        <f>+(AC390*(1+'INFLAC PROYECTADA'!$B$8)^(AE390))/((1+DEMANDADO!AF390)^(AE390))</f>
        <v>#REF!</v>
      </c>
      <c r="AH390" s="169">
        <f>(0.2*VLOOKUP(D390,'%.'!$A$1:$B$4,2,FALSE))+(0.35*VLOOKUP(E390,'%.'!$A$1:$B$4,2,FALSE))+(0.1*VLOOKUP(F390,'%.'!$A$1:$B$4,2,FALSE))+(0.35*VLOOKUP(G390,'%.'!$A$1:$B$4,2,FALSE))</f>
        <v>0.05</v>
      </c>
      <c r="AI390" s="128" t="str">
        <f t="shared" si="68"/>
        <v>REMOTA</v>
      </c>
      <c r="AJ390" s="128" t="str">
        <f t="shared" si="69"/>
        <v>No se registra</v>
      </c>
      <c r="AK390" s="178">
        <f t="shared" si="70"/>
        <v>0</v>
      </c>
    </row>
    <row r="391" spans="1:37" ht="30" customHeight="1" x14ac:dyDescent="0.25">
      <c r="A391" s="115">
        <v>390</v>
      </c>
      <c r="B391" s="79" t="s">
        <v>1071</v>
      </c>
      <c r="C391" s="85" t="s">
        <v>1072</v>
      </c>
      <c r="D391" s="86" t="s">
        <v>0</v>
      </c>
      <c r="E391" s="86" t="s">
        <v>0</v>
      </c>
      <c r="F391" s="86" t="s">
        <v>0</v>
      </c>
      <c r="G391" s="86" t="s">
        <v>0</v>
      </c>
      <c r="H391" s="169">
        <f t="shared" si="61"/>
        <v>1</v>
      </c>
      <c r="I391" s="170" t="str">
        <f t="shared" si="62"/>
        <v>ALTA</v>
      </c>
      <c r="J391" s="292">
        <v>232601283</v>
      </c>
      <c r="K391" s="125">
        <v>1</v>
      </c>
      <c r="L391" s="82" t="s">
        <v>136</v>
      </c>
      <c r="M391" s="188">
        <v>232601283</v>
      </c>
      <c r="N391" s="83" t="s">
        <v>405</v>
      </c>
      <c r="O391" s="189" t="s">
        <v>405</v>
      </c>
      <c r="P391" s="83">
        <v>6</v>
      </c>
      <c r="Q391" s="83" t="s">
        <v>213</v>
      </c>
      <c r="R391" s="85">
        <v>4121</v>
      </c>
      <c r="S391" s="79">
        <v>43692</v>
      </c>
      <c r="T391" s="200">
        <v>109302</v>
      </c>
      <c r="U391" s="86" t="s">
        <v>76</v>
      </c>
      <c r="V391" s="86"/>
      <c r="W391" s="171">
        <v>44074</v>
      </c>
      <c r="X391" s="172" t="e">
        <f>+CONCATENATE(TEXT(#REF!,"yyyy"),"-",TEXT(#REF!,"mm"))</f>
        <v>#REF!</v>
      </c>
      <c r="Y391" s="173" t="str">
        <f t="shared" si="65"/>
        <v>6</v>
      </c>
      <c r="Z391" s="172" t="str">
        <f t="shared" si="66"/>
        <v>2020-07</v>
      </c>
      <c r="AA391" s="170" t="e">
        <f>+VLOOKUP(Z391,#REF!,2,FALSE)/VLOOKUP(X391,#REF!,2,FALSE)</f>
        <v>#REF!</v>
      </c>
      <c r="AB391" s="174" t="e">
        <f t="shared" si="63"/>
        <v>#REF!</v>
      </c>
      <c r="AC391" s="174" t="e">
        <f t="shared" si="64"/>
        <v>#REF!</v>
      </c>
      <c r="AD391" s="175" t="e">
        <f>+#REF!+365*Y391</f>
        <v>#REF!</v>
      </c>
      <c r="AE391" s="176" t="e">
        <f t="shared" si="67"/>
        <v>#REF!</v>
      </c>
      <c r="AF391" s="170" t="e">
        <f>+VLOOKUP(CONCATENATE(TEXT(W391,"yyyy"),"-",TEXT(W391,"mm")),#REF!,2,0)</f>
        <v>#REF!</v>
      </c>
      <c r="AG391" s="177" t="e">
        <f>+(AC391*(1+'INFLAC PROYECTADA'!$B$8)^(AE391))/((1+DEMANDADO!AF391)^(AE391))</f>
        <v>#REF!</v>
      </c>
      <c r="AH391" s="169">
        <f>(0.2*VLOOKUP(D391,'%.'!$A$1:$B$4,2,FALSE))+(0.35*VLOOKUP(E391,'%.'!$A$1:$B$4,2,FALSE))+(0.1*VLOOKUP(F391,'%.'!$A$1:$B$4,2,FALSE))+(0.35*VLOOKUP(G391,'%.'!$A$1:$B$4,2,FALSE))</f>
        <v>1</v>
      </c>
      <c r="AI391" s="128" t="str">
        <f t="shared" si="68"/>
        <v>ALTA</v>
      </c>
      <c r="AJ391" s="128" t="str">
        <f t="shared" si="69"/>
        <v>Provisión contable</v>
      </c>
      <c r="AK391" s="178">
        <f t="shared" si="70"/>
        <v>232601283</v>
      </c>
    </row>
    <row r="392" spans="1:37" ht="30" customHeight="1" x14ac:dyDescent="0.25">
      <c r="A392" s="115">
        <v>391</v>
      </c>
      <c r="B392" s="79" t="s">
        <v>1046</v>
      </c>
      <c r="C392" s="85" t="s">
        <v>1073</v>
      </c>
      <c r="D392" s="86" t="s">
        <v>1</v>
      </c>
      <c r="E392" s="86" t="s">
        <v>1</v>
      </c>
      <c r="F392" s="86" t="s">
        <v>1</v>
      </c>
      <c r="G392" s="86" t="s">
        <v>1</v>
      </c>
      <c r="H392" s="169">
        <f t="shared" si="61"/>
        <v>0.05</v>
      </c>
      <c r="I392" s="170" t="str">
        <f t="shared" si="62"/>
        <v>REMOTA</v>
      </c>
      <c r="J392" s="292">
        <v>193350000</v>
      </c>
      <c r="K392" s="125">
        <v>0</v>
      </c>
      <c r="L392" s="82" t="s">
        <v>138</v>
      </c>
      <c r="M392" s="188"/>
      <c r="N392" s="83" t="s">
        <v>405</v>
      </c>
      <c r="O392" s="189" t="s">
        <v>405</v>
      </c>
      <c r="P392" s="83">
        <v>6</v>
      </c>
      <c r="Q392" s="83" t="s">
        <v>213</v>
      </c>
      <c r="R392" s="85">
        <v>4121</v>
      </c>
      <c r="S392" s="79">
        <v>43692</v>
      </c>
      <c r="T392" s="200">
        <v>109302</v>
      </c>
      <c r="U392" s="86" t="s">
        <v>76</v>
      </c>
      <c r="V392" s="86" t="s">
        <v>1193</v>
      </c>
      <c r="W392" s="171">
        <v>44074</v>
      </c>
      <c r="X392" s="172" t="e">
        <f>+CONCATENATE(TEXT(#REF!,"yyyy"),"-",TEXT(#REF!,"mm"))</f>
        <v>#REF!</v>
      </c>
      <c r="Y392" s="173" t="str">
        <f t="shared" si="65"/>
        <v>6</v>
      </c>
      <c r="Z392" s="172" t="str">
        <f t="shared" si="66"/>
        <v>2020-07</v>
      </c>
      <c r="AA392" s="170" t="e">
        <f>+VLOOKUP(Z392,#REF!,2,FALSE)/VLOOKUP(X392,#REF!,2,FALSE)</f>
        <v>#REF!</v>
      </c>
      <c r="AB392" s="174" t="e">
        <f t="shared" si="63"/>
        <v>#REF!</v>
      </c>
      <c r="AC392" s="174" t="e">
        <f t="shared" si="64"/>
        <v>#REF!</v>
      </c>
      <c r="AD392" s="175" t="e">
        <f>+#REF!+365*Y392</f>
        <v>#REF!</v>
      </c>
      <c r="AE392" s="176" t="e">
        <f t="shared" si="67"/>
        <v>#REF!</v>
      </c>
      <c r="AF392" s="170" t="e">
        <f>+VLOOKUP(CONCATENATE(TEXT(W392,"yyyy"),"-",TEXT(W392,"mm")),#REF!,2,0)</f>
        <v>#REF!</v>
      </c>
      <c r="AG392" s="177" t="e">
        <f>+(AC392*(1+'INFLAC PROYECTADA'!$B$8)^(AE392))/((1+DEMANDADO!AF392)^(AE392))</f>
        <v>#REF!</v>
      </c>
      <c r="AH392" s="169">
        <f>(0.2*VLOOKUP(D392,'%.'!$A$1:$B$4,2,FALSE))+(0.35*VLOOKUP(E392,'%.'!$A$1:$B$4,2,FALSE))+(0.1*VLOOKUP(F392,'%.'!$A$1:$B$4,2,FALSE))+(0.35*VLOOKUP(G392,'%.'!$A$1:$B$4,2,FALSE))</f>
        <v>0.05</v>
      </c>
      <c r="AI392" s="128" t="str">
        <f t="shared" si="68"/>
        <v>REMOTA</v>
      </c>
      <c r="AJ392" s="128" t="str">
        <f t="shared" si="69"/>
        <v>No se registra</v>
      </c>
      <c r="AK392" s="178">
        <f t="shared" si="70"/>
        <v>0</v>
      </c>
    </row>
    <row r="393" spans="1:37" ht="30" customHeight="1" x14ac:dyDescent="0.25">
      <c r="A393" s="115">
        <v>392</v>
      </c>
      <c r="B393" s="79" t="s">
        <v>1074</v>
      </c>
      <c r="C393" s="85" t="s">
        <v>1075</v>
      </c>
      <c r="D393" s="86" t="s">
        <v>0</v>
      </c>
      <c r="E393" s="86" t="s">
        <v>0</v>
      </c>
      <c r="F393" s="86" t="s">
        <v>0</v>
      </c>
      <c r="G393" s="86" t="s">
        <v>0</v>
      </c>
      <c r="H393" s="169">
        <f t="shared" si="61"/>
        <v>1</v>
      </c>
      <c r="I393" s="170" t="str">
        <f t="shared" si="62"/>
        <v>ALTA</v>
      </c>
      <c r="J393" s="292">
        <v>2425697230</v>
      </c>
      <c r="K393" s="125">
        <v>1</v>
      </c>
      <c r="L393" s="82" t="s">
        <v>131</v>
      </c>
      <c r="M393" s="188"/>
      <c r="N393" s="83" t="s">
        <v>405</v>
      </c>
      <c r="O393" s="189" t="s">
        <v>405</v>
      </c>
      <c r="P393" s="83">
        <v>6</v>
      </c>
      <c r="Q393" s="83" t="s">
        <v>213</v>
      </c>
      <c r="R393" s="85">
        <v>4121</v>
      </c>
      <c r="S393" s="79">
        <v>43692</v>
      </c>
      <c r="T393" s="200">
        <v>109302</v>
      </c>
      <c r="U393" s="86" t="s">
        <v>21</v>
      </c>
      <c r="V393" s="86" t="s">
        <v>1194</v>
      </c>
      <c r="W393" s="171">
        <v>44074</v>
      </c>
      <c r="X393" s="172" t="e">
        <f>+CONCATENATE(TEXT(#REF!,"yyyy"),"-",TEXT(#REF!,"mm"))</f>
        <v>#REF!</v>
      </c>
      <c r="Y393" s="173" t="str">
        <f t="shared" si="65"/>
        <v>6</v>
      </c>
      <c r="Z393" s="172" t="str">
        <f t="shared" si="66"/>
        <v>2020-07</v>
      </c>
      <c r="AA393" s="170" t="e">
        <f>+VLOOKUP(Z393,#REF!,2,FALSE)/VLOOKUP(X393,#REF!,2,FALSE)</f>
        <v>#REF!</v>
      </c>
      <c r="AB393" s="174" t="e">
        <f t="shared" si="63"/>
        <v>#REF!</v>
      </c>
      <c r="AC393" s="174" t="e">
        <f t="shared" si="64"/>
        <v>#REF!</v>
      </c>
      <c r="AD393" s="175" t="e">
        <f>+#REF!+365*Y393</f>
        <v>#REF!</v>
      </c>
      <c r="AE393" s="176" t="e">
        <f t="shared" si="67"/>
        <v>#REF!</v>
      </c>
      <c r="AF393" s="170" t="e">
        <f>+VLOOKUP(CONCATENATE(TEXT(W393,"yyyy"),"-",TEXT(W393,"mm")),#REF!,2,0)</f>
        <v>#REF!</v>
      </c>
      <c r="AG393" s="177" t="e">
        <f>+(AC393*(1+'INFLAC PROYECTADA'!$B$8)^(AE393))/((1+DEMANDADO!AF393)^(AE393))</f>
        <v>#REF!</v>
      </c>
      <c r="AH393" s="169">
        <f>(0.2*VLOOKUP(D393,'%.'!$A$1:$B$4,2,FALSE))+(0.35*VLOOKUP(E393,'%.'!$A$1:$B$4,2,FALSE))+(0.1*VLOOKUP(F393,'%.'!$A$1:$B$4,2,FALSE))+(0.35*VLOOKUP(G393,'%.'!$A$1:$B$4,2,FALSE))</f>
        <v>1</v>
      </c>
      <c r="AI393" s="128" t="str">
        <f t="shared" si="68"/>
        <v>ALTA</v>
      </c>
      <c r="AJ393" s="128" t="str">
        <f t="shared" si="69"/>
        <v>Provisión contable</v>
      </c>
      <c r="AK393" s="178" t="e">
        <f t="shared" si="70"/>
        <v>#REF!</v>
      </c>
    </row>
    <row r="394" spans="1:37" ht="30" customHeight="1" x14ac:dyDescent="0.25">
      <c r="A394" s="115">
        <v>393</v>
      </c>
      <c r="B394" s="86" t="s">
        <v>1076</v>
      </c>
      <c r="C394" s="85" t="s">
        <v>1077</v>
      </c>
      <c r="D394" s="86" t="s">
        <v>1</v>
      </c>
      <c r="E394" s="86" t="s">
        <v>1</v>
      </c>
      <c r="F394" s="86" t="s">
        <v>1</v>
      </c>
      <c r="G394" s="86" t="s">
        <v>1</v>
      </c>
      <c r="H394" s="169">
        <f t="shared" si="61"/>
        <v>0.05</v>
      </c>
      <c r="I394" s="170" t="str">
        <f t="shared" si="62"/>
        <v>REMOTA</v>
      </c>
      <c r="J394" s="292">
        <v>64435000</v>
      </c>
      <c r="K394" s="125">
        <v>0</v>
      </c>
      <c r="L394" s="97" t="s">
        <v>133</v>
      </c>
      <c r="M394" s="188"/>
      <c r="N394" s="83" t="s">
        <v>405</v>
      </c>
      <c r="O394" s="189" t="s">
        <v>405</v>
      </c>
      <c r="P394" s="83">
        <v>7</v>
      </c>
      <c r="Q394" s="83" t="s">
        <v>213</v>
      </c>
      <c r="R394" s="85">
        <v>4121</v>
      </c>
      <c r="S394" s="79">
        <v>43692</v>
      </c>
      <c r="T394" s="200">
        <v>109302</v>
      </c>
      <c r="U394" s="86" t="s">
        <v>178</v>
      </c>
      <c r="V394" s="86"/>
      <c r="W394" s="171">
        <v>44074</v>
      </c>
      <c r="X394" s="172" t="e">
        <f>+CONCATENATE(TEXT(#REF!,"yyyy"),"-",TEXT(#REF!,"mm"))</f>
        <v>#REF!</v>
      </c>
      <c r="Y394" s="173" t="str">
        <f t="shared" si="65"/>
        <v>7</v>
      </c>
      <c r="Z394" s="172" t="str">
        <f t="shared" si="66"/>
        <v>2020-07</v>
      </c>
      <c r="AA394" s="170" t="e">
        <f>+VLOOKUP(Z394,#REF!,2,FALSE)/VLOOKUP(X394,#REF!,2,FALSE)</f>
        <v>#REF!</v>
      </c>
      <c r="AB394" s="174" t="e">
        <f t="shared" si="63"/>
        <v>#REF!</v>
      </c>
      <c r="AC394" s="174" t="e">
        <f t="shared" si="64"/>
        <v>#REF!</v>
      </c>
      <c r="AD394" s="175" t="e">
        <f>+#REF!+365*Y394</f>
        <v>#REF!</v>
      </c>
      <c r="AE394" s="176" t="e">
        <f t="shared" si="67"/>
        <v>#REF!</v>
      </c>
      <c r="AF394" s="170" t="e">
        <f>+VLOOKUP(CONCATENATE(TEXT(W394,"yyyy"),"-",TEXT(W394,"mm")),#REF!,2,0)</f>
        <v>#REF!</v>
      </c>
      <c r="AG394" s="177" t="e">
        <f>+(AC394*(1+'INFLAC PROYECTADA'!$B$8)^(AE394))/((1+DEMANDADO!AF394)^(AE394))</f>
        <v>#REF!</v>
      </c>
      <c r="AH394" s="169">
        <f>(0.2*VLOOKUP(D394,'%.'!$A$1:$B$4,2,FALSE))+(0.35*VLOOKUP(E394,'%.'!$A$1:$B$4,2,FALSE))+(0.1*VLOOKUP(F394,'%.'!$A$1:$B$4,2,FALSE))+(0.35*VLOOKUP(G394,'%.'!$A$1:$B$4,2,FALSE))</f>
        <v>0.05</v>
      </c>
      <c r="AI394" s="128" t="str">
        <f t="shared" si="68"/>
        <v>REMOTA</v>
      </c>
      <c r="AJ394" s="128" t="str">
        <f t="shared" si="69"/>
        <v>No se registra</v>
      </c>
      <c r="AK394" s="178">
        <f t="shared" si="70"/>
        <v>0</v>
      </c>
    </row>
    <row r="395" spans="1:37" ht="30" customHeight="1" x14ac:dyDescent="0.25">
      <c r="A395" s="115">
        <v>394</v>
      </c>
      <c r="B395" s="79" t="s">
        <v>1078</v>
      </c>
      <c r="C395" s="85" t="s">
        <v>1079</v>
      </c>
      <c r="D395" s="86" t="s">
        <v>1</v>
      </c>
      <c r="E395" s="86" t="s">
        <v>1</v>
      </c>
      <c r="F395" s="86" t="s">
        <v>1</v>
      </c>
      <c r="G395" s="86" t="s">
        <v>1</v>
      </c>
      <c r="H395" s="169">
        <f t="shared" si="61"/>
        <v>0.05</v>
      </c>
      <c r="I395" s="170" t="str">
        <f t="shared" si="62"/>
        <v>REMOTA</v>
      </c>
      <c r="J395" s="292">
        <v>0</v>
      </c>
      <c r="K395" s="125">
        <v>0</v>
      </c>
      <c r="L395" s="82" t="s">
        <v>131</v>
      </c>
      <c r="M395" s="188"/>
      <c r="N395" s="83" t="s">
        <v>405</v>
      </c>
      <c r="O395" s="189" t="s">
        <v>405</v>
      </c>
      <c r="P395" s="83">
        <v>5</v>
      </c>
      <c r="Q395" s="83" t="s">
        <v>213</v>
      </c>
      <c r="R395" s="85">
        <v>4121</v>
      </c>
      <c r="S395" s="79">
        <v>43692</v>
      </c>
      <c r="T395" s="200">
        <v>109302</v>
      </c>
      <c r="U395" s="86" t="s">
        <v>1195</v>
      </c>
      <c r="V395" s="86"/>
      <c r="W395" s="171">
        <v>44074</v>
      </c>
      <c r="X395" s="172" t="e">
        <f>+CONCATENATE(TEXT(#REF!,"yyyy"),"-",TEXT(#REF!,"mm"))</f>
        <v>#REF!</v>
      </c>
      <c r="Y395" s="173" t="str">
        <f t="shared" si="65"/>
        <v>5</v>
      </c>
      <c r="Z395" s="172" t="str">
        <f t="shared" si="66"/>
        <v>2020-07</v>
      </c>
      <c r="AA395" s="170" t="e">
        <f>+VLOOKUP(Z395,#REF!,2,FALSE)/VLOOKUP(X395,#REF!,2,FALSE)</f>
        <v>#REF!</v>
      </c>
      <c r="AB395" s="174" t="e">
        <f t="shared" si="63"/>
        <v>#REF!</v>
      </c>
      <c r="AC395" s="174" t="e">
        <f t="shared" si="64"/>
        <v>#REF!</v>
      </c>
      <c r="AD395" s="175" t="e">
        <f>+#REF!+365*Y395</f>
        <v>#REF!</v>
      </c>
      <c r="AE395" s="176" t="e">
        <f t="shared" si="67"/>
        <v>#REF!</v>
      </c>
      <c r="AF395" s="170" t="e">
        <f>+VLOOKUP(CONCATENATE(TEXT(W395,"yyyy"),"-",TEXT(W395,"mm")),#REF!,2,0)</f>
        <v>#REF!</v>
      </c>
      <c r="AG395" s="177" t="e">
        <f>+(AC395*(1+'INFLAC PROYECTADA'!$B$8)^(AE395))/((1+DEMANDADO!AF395)^(AE395))</f>
        <v>#REF!</v>
      </c>
      <c r="AH395" s="169">
        <f>(0.2*VLOOKUP(D395,'%.'!$A$1:$B$4,2,FALSE))+(0.35*VLOOKUP(E395,'%.'!$A$1:$B$4,2,FALSE))+(0.1*VLOOKUP(F395,'%.'!$A$1:$B$4,2,FALSE))+(0.35*VLOOKUP(G395,'%.'!$A$1:$B$4,2,FALSE))</f>
        <v>0.05</v>
      </c>
      <c r="AI395" s="128" t="str">
        <f t="shared" si="68"/>
        <v>REMOTA</v>
      </c>
      <c r="AJ395" s="128" t="str">
        <f t="shared" si="69"/>
        <v>No se registra</v>
      </c>
      <c r="AK395" s="178">
        <f t="shared" si="70"/>
        <v>0</v>
      </c>
    </row>
    <row r="396" spans="1:37" ht="30" customHeight="1" x14ac:dyDescent="0.25">
      <c r="A396" s="115">
        <v>395</v>
      </c>
      <c r="B396" s="79" t="s">
        <v>1080</v>
      </c>
      <c r="C396" s="85" t="s">
        <v>1081</v>
      </c>
      <c r="D396" s="86" t="s">
        <v>0</v>
      </c>
      <c r="E396" s="86" t="s">
        <v>0</v>
      </c>
      <c r="F396" s="86" t="s">
        <v>0</v>
      </c>
      <c r="G396" s="86" t="s">
        <v>0</v>
      </c>
      <c r="H396" s="169">
        <f t="shared" si="61"/>
        <v>1</v>
      </c>
      <c r="I396" s="170" t="str">
        <f t="shared" si="62"/>
        <v>ALTA</v>
      </c>
      <c r="J396" s="292">
        <v>176153558</v>
      </c>
      <c r="K396" s="125">
        <v>0.26</v>
      </c>
      <c r="L396" s="82" t="s">
        <v>138</v>
      </c>
      <c r="M396" s="188"/>
      <c r="N396" s="83" t="s">
        <v>405</v>
      </c>
      <c r="O396" s="189" t="s">
        <v>405</v>
      </c>
      <c r="P396" s="83">
        <v>5</v>
      </c>
      <c r="Q396" s="83" t="s">
        <v>213</v>
      </c>
      <c r="R396" s="85">
        <v>4121</v>
      </c>
      <c r="S396" s="79">
        <v>43692</v>
      </c>
      <c r="T396" s="200">
        <v>109302</v>
      </c>
      <c r="U396" s="86" t="s">
        <v>171</v>
      </c>
      <c r="V396" s="79" t="s">
        <v>1196</v>
      </c>
      <c r="W396" s="171">
        <v>44074</v>
      </c>
      <c r="X396" s="172" t="e">
        <f>+CONCATENATE(TEXT(#REF!,"yyyy"),"-",TEXT(#REF!,"mm"))</f>
        <v>#REF!</v>
      </c>
      <c r="Y396" s="173" t="str">
        <f t="shared" si="65"/>
        <v>5</v>
      </c>
      <c r="Z396" s="172" t="str">
        <f t="shared" si="66"/>
        <v>2020-07</v>
      </c>
      <c r="AA396" s="170" t="e">
        <f>+VLOOKUP(Z396,#REF!,2,FALSE)/VLOOKUP(X396,#REF!,2,FALSE)</f>
        <v>#REF!</v>
      </c>
      <c r="AB396" s="174" t="e">
        <f t="shared" si="63"/>
        <v>#REF!</v>
      </c>
      <c r="AC396" s="174" t="e">
        <f t="shared" si="64"/>
        <v>#REF!</v>
      </c>
      <c r="AD396" s="175" t="e">
        <f>+#REF!+365*Y396</f>
        <v>#REF!</v>
      </c>
      <c r="AE396" s="176" t="e">
        <f t="shared" si="67"/>
        <v>#REF!</v>
      </c>
      <c r="AF396" s="170" t="e">
        <f>+VLOOKUP(CONCATENATE(TEXT(W396,"yyyy"),"-",TEXT(W396,"mm")),#REF!,2,0)</f>
        <v>#REF!</v>
      </c>
      <c r="AG396" s="177" t="e">
        <f>+(AC396*(1+'INFLAC PROYECTADA'!$B$8)^(AE396))/((1+DEMANDADO!AF396)^(AE396))</f>
        <v>#REF!</v>
      </c>
      <c r="AH396" s="169">
        <f>(0.2*VLOOKUP(D396,'%.'!$A$1:$B$4,2,FALSE))+(0.35*VLOOKUP(E396,'%.'!$A$1:$B$4,2,FALSE))+(0.1*VLOOKUP(F396,'%.'!$A$1:$B$4,2,FALSE))+(0.35*VLOOKUP(G396,'%.'!$A$1:$B$4,2,FALSE))</f>
        <v>1</v>
      </c>
      <c r="AI396" s="128" t="str">
        <f t="shared" si="68"/>
        <v>ALTA</v>
      </c>
      <c r="AJ396" s="128" t="str">
        <f t="shared" si="69"/>
        <v>Provisión contable</v>
      </c>
      <c r="AK396" s="178" t="e">
        <f t="shared" si="70"/>
        <v>#REF!</v>
      </c>
    </row>
    <row r="397" spans="1:37" ht="30" customHeight="1" x14ac:dyDescent="0.25">
      <c r="A397" s="115">
        <v>396</v>
      </c>
      <c r="B397" s="79" t="s">
        <v>1067</v>
      </c>
      <c r="C397" s="85" t="s">
        <v>1082</v>
      </c>
      <c r="D397" s="86" t="s">
        <v>0</v>
      </c>
      <c r="E397" s="86" t="s">
        <v>0</v>
      </c>
      <c r="F397" s="86" t="s">
        <v>0</v>
      </c>
      <c r="G397" s="86" t="s">
        <v>0</v>
      </c>
      <c r="H397" s="169">
        <f t="shared" si="61"/>
        <v>1</v>
      </c>
      <c r="I397" s="170" t="str">
        <f t="shared" si="62"/>
        <v>ALTA</v>
      </c>
      <c r="J397" s="292">
        <v>15349287</v>
      </c>
      <c r="K397" s="125">
        <v>1.2</v>
      </c>
      <c r="L397" s="82" t="s">
        <v>129</v>
      </c>
      <c r="M397" s="188"/>
      <c r="N397" s="83" t="s">
        <v>405</v>
      </c>
      <c r="O397" s="189" t="s">
        <v>405</v>
      </c>
      <c r="P397" s="83">
        <v>7</v>
      </c>
      <c r="Q397" s="83" t="s">
        <v>213</v>
      </c>
      <c r="R397" s="85">
        <v>4121</v>
      </c>
      <c r="S397" s="79">
        <v>43692</v>
      </c>
      <c r="T397" s="200">
        <v>109302</v>
      </c>
      <c r="U397" s="86" t="s">
        <v>171</v>
      </c>
      <c r="V397" s="79" t="s">
        <v>1197</v>
      </c>
      <c r="W397" s="171">
        <v>44074</v>
      </c>
      <c r="X397" s="172" t="e">
        <f>+CONCATENATE(TEXT(#REF!,"yyyy"),"-",TEXT(#REF!,"mm"))</f>
        <v>#REF!</v>
      </c>
      <c r="Y397" s="173" t="str">
        <f t="shared" si="65"/>
        <v>7</v>
      </c>
      <c r="Z397" s="172" t="str">
        <f t="shared" si="66"/>
        <v>2020-07</v>
      </c>
      <c r="AA397" s="170" t="e">
        <f>+VLOOKUP(Z397,#REF!,2,FALSE)/VLOOKUP(X397,#REF!,2,FALSE)</f>
        <v>#REF!</v>
      </c>
      <c r="AB397" s="174" t="e">
        <f t="shared" si="63"/>
        <v>#REF!</v>
      </c>
      <c r="AC397" s="174" t="e">
        <f t="shared" si="64"/>
        <v>#REF!</v>
      </c>
      <c r="AD397" s="175" t="e">
        <f>+#REF!+365*Y397</f>
        <v>#REF!</v>
      </c>
      <c r="AE397" s="176" t="e">
        <f t="shared" si="67"/>
        <v>#REF!</v>
      </c>
      <c r="AF397" s="170" t="e">
        <f>+VLOOKUP(CONCATENATE(TEXT(W397,"yyyy"),"-",TEXT(W397,"mm")),#REF!,2,0)</f>
        <v>#REF!</v>
      </c>
      <c r="AG397" s="177" t="e">
        <f>+(AC397*(1+'INFLAC PROYECTADA'!$B$8)^(AE397))/((1+DEMANDADO!AF397)^(AE397))</f>
        <v>#REF!</v>
      </c>
      <c r="AH397" s="169">
        <f>(0.2*VLOOKUP(D397,'%.'!$A$1:$B$4,2,FALSE))+(0.35*VLOOKUP(E397,'%.'!$A$1:$B$4,2,FALSE))+(0.1*VLOOKUP(F397,'%.'!$A$1:$B$4,2,FALSE))+(0.35*VLOOKUP(G397,'%.'!$A$1:$B$4,2,FALSE))</f>
        <v>1</v>
      </c>
      <c r="AI397" s="128" t="str">
        <f t="shared" si="68"/>
        <v>ALTA</v>
      </c>
      <c r="AJ397" s="128" t="str">
        <f t="shared" si="69"/>
        <v>Provisión contable</v>
      </c>
      <c r="AK397" s="178" t="e">
        <f t="shared" si="70"/>
        <v>#REF!</v>
      </c>
    </row>
    <row r="398" spans="1:37" ht="30" customHeight="1" x14ac:dyDescent="0.25">
      <c r="A398" s="115">
        <v>397</v>
      </c>
      <c r="B398" s="86" t="s">
        <v>1083</v>
      </c>
      <c r="C398" s="85" t="s">
        <v>1084</v>
      </c>
      <c r="D398" s="79" t="s">
        <v>1</v>
      </c>
      <c r="E398" s="79" t="s">
        <v>1</v>
      </c>
      <c r="F398" s="79" t="s">
        <v>1</v>
      </c>
      <c r="G398" s="79" t="s">
        <v>1</v>
      </c>
      <c r="H398" s="169">
        <f t="shared" si="61"/>
        <v>0.05</v>
      </c>
      <c r="I398" s="170" t="str">
        <f t="shared" si="62"/>
        <v>REMOTA</v>
      </c>
      <c r="J398" s="292">
        <v>269045129</v>
      </c>
      <c r="K398" s="125">
        <v>0</v>
      </c>
      <c r="L398" s="82" t="s">
        <v>132</v>
      </c>
      <c r="M398" s="188"/>
      <c r="N398" s="83" t="s">
        <v>405</v>
      </c>
      <c r="O398" s="189" t="s">
        <v>405</v>
      </c>
      <c r="P398" s="83">
        <v>5</v>
      </c>
      <c r="Q398" s="83" t="s">
        <v>213</v>
      </c>
      <c r="R398" s="85">
        <v>4121</v>
      </c>
      <c r="S398" s="79">
        <v>43692</v>
      </c>
      <c r="T398" s="200">
        <v>109302</v>
      </c>
      <c r="U398" s="79" t="s">
        <v>174</v>
      </c>
      <c r="V398" s="79" t="s">
        <v>1198</v>
      </c>
      <c r="W398" s="171">
        <v>44074</v>
      </c>
      <c r="X398" s="172" t="e">
        <f>+CONCATENATE(TEXT(#REF!,"yyyy"),"-",TEXT(#REF!,"mm"))</f>
        <v>#REF!</v>
      </c>
      <c r="Y398" s="173" t="str">
        <f t="shared" si="65"/>
        <v>5</v>
      </c>
      <c r="Z398" s="172" t="str">
        <f t="shared" si="66"/>
        <v>2020-07</v>
      </c>
      <c r="AA398" s="170" t="e">
        <f>+VLOOKUP(Z398,#REF!,2,FALSE)/VLOOKUP(X398,#REF!,2,FALSE)</f>
        <v>#REF!</v>
      </c>
      <c r="AB398" s="174" t="e">
        <f t="shared" si="63"/>
        <v>#REF!</v>
      </c>
      <c r="AC398" s="174" t="e">
        <f t="shared" si="64"/>
        <v>#REF!</v>
      </c>
      <c r="AD398" s="175" t="e">
        <f>+#REF!+365*Y398</f>
        <v>#REF!</v>
      </c>
      <c r="AE398" s="176" t="e">
        <f t="shared" si="67"/>
        <v>#REF!</v>
      </c>
      <c r="AF398" s="170" t="e">
        <f>+VLOOKUP(CONCATENATE(TEXT(W398,"yyyy"),"-",TEXT(W398,"mm")),#REF!,2,0)</f>
        <v>#REF!</v>
      </c>
      <c r="AG398" s="177" t="e">
        <f>+(AC398*(1+'INFLAC PROYECTADA'!$B$8)^(AE398))/((1+DEMANDADO!AF398)^(AE398))</f>
        <v>#REF!</v>
      </c>
      <c r="AH398" s="169">
        <f>(0.2*VLOOKUP(D398,'%.'!$A$1:$B$4,2,FALSE))+(0.35*VLOOKUP(E398,'%.'!$A$1:$B$4,2,FALSE))+(0.1*VLOOKUP(F398,'%.'!$A$1:$B$4,2,FALSE))+(0.35*VLOOKUP(G398,'%.'!$A$1:$B$4,2,FALSE))</f>
        <v>0.05</v>
      </c>
      <c r="AI398" s="128" t="str">
        <f t="shared" si="68"/>
        <v>REMOTA</v>
      </c>
      <c r="AJ398" s="128" t="str">
        <f t="shared" si="69"/>
        <v>No se registra</v>
      </c>
      <c r="AK398" s="178">
        <f t="shared" si="70"/>
        <v>0</v>
      </c>
    </row>
    <row r="399" spans="1:37" ht="30" customHeight="1" x14ac:dyDescent="0.25">
      <c r="A399" s="115">
        <v>398</v>
      </c>
      <c r="B399" s="79" t="s">
        <v>1085</v>
      </c>
      <c r="C399" s="85" t="s">
        <v>1086</v>
      </c>
      <c r="D399" s="79" t="s">
        <v>1</v>
      </c>
      <c r="E399" s="79" t="s">
        <v>1</v>
      </c>
      <c r="F399" s="79" t="s">
        <v>1</v>
      </c>
      <c r="G399" s="79" t="s">
        <v>1</v>
      </c>
      <c r="H399" s="169">
        <f t="shared" si="61"/>
        <v>0.05</v>
      </c>
      <c r="I399" s="170" t="str">
        <f t="shared" si="62"/>
        <v>REMOTA</v>
      </c>
      <c r="J399" s="292">
        <v>2173653800</v>
      </c>
      <c r="K399" s="125">
        <v>0</v>
      </c>
      <c r="L399" s="97" t="s">
        <v>133</v>
      </c>
      <c r="M399" s="188"/>
      <c r="N399" s="83" t="s">
        <v>405</v>
      </c>
      <c r="O399" s="189" t="s">
        <v>405</v>
      </c>
      <c r="P399" s="83">
        <v>5</v>
      </c>
      <c r="Q399" s="83" t="s">
        <v>213</v>
      </c>
      <c r="R399" s="85">
        <v>4121</v>
      </c>
      <c r="S399" s="79">
        <v>43692</v>
      </c>
      <c r="T399" s="200">
        <v>109302</v>
      </c>
      <c r="U399" s="79" t="s">
        <v>1199</v>
      </c>
      <c r="V399" s="79" t="s">
        <v>1200</v>
      </c>
      <c r="W399" s="171">
        <v>44074</v>
      </c>
      <c r="X399" s="172" t="e">
        <f>+CONCATENATE(TEXT(#REF!,"yyyy"),"-",TEXT(#REF!,"mm"))</f>
        <v>#REF!</v>
      </c>
      <c r="Y399" s="173" t="str">
        <f t="shared" si="65"/>
        <v>5</v>
      </c>
      <c r="Z399" s="172" t="str">
        <f t="shared" si="66"/>
        <v>2020-07</v>
      </c>
      <c r="AA399" s="170" t="e">
        <f>+VLOOKUP(Z399,#REF!,2,FALSE)/VLOOKUP(X399,#REF!,2,FALSE)</f>
        <v>#REF!</v>
      </c>
      <c r="AB399" s="174" t="e">
        <f t="shared" si="63"/>
        <v>#REF!</v>
      </c>
      <c r="AC399" s="174" t="e">
        <f t="shared" si="64"/>
        <v>#REF!</v>
      </c>
      <c r="AD399" s="175" t="e">
        <f>+#REF!+365*Y399</f>
        <v>#REF!</v>
      </c>
      <c r="AE399" s="176" t="e">
        <f t="shared" si="67"/>
        <v>#REF!</v>
      </c>
      <c r="AF399" s="170" t="e">
        <f>+VLOOKUP(CONCATENATE(TEXT(W399,"yyyy"),"-",TEXT(W399,"mm")),#REF!,2,0)</f>
        <v>#REF!</v>
      </c>
      <c r="AG399" s="177" t="e">
        <f>+(AC399*(1+'INFLAC PROYECTADA'!$B$8)^(AE399))/((1+DEMANDADO!AF399)^(AE399))</f>
        <v>#REF!</v>
      </c>
      <c r="AH399" s="169">
        <f>(0.2*VLOOKUP(D399,'%.'!$A$1:$B$4,2,FALSE))+(0.35*VLOOKUP(E399,'%.'!$A$1:$B$4,2,FALSE))+(0.1*VLOOKUP(F399,'%.'!$A$1:$B$4,2,FALSE))+(0.35*VLOOKUP(G399,'%.'!$A$1:$B$4,2,FALSE))</f>
        <v>0.05</v>
      </c>
      <c r="AI399" s="128" t="str">
        <f t="shared" si="68"/>
        <v>REMOTA</v>
      </c>
      <c r="AJ399" s="128" t="str">
        <f t="shared" si="69"/>
        <v>No se registra</v>
      </c>
      <c r="AK399" s="178">
        <f t="shared" si="70"/>
        <v>0</v>
      </c>
    </row>
    <row r="400" spans="1:37" ht="30" customHeight="1" x14ac:dyDescent="0.25">
      <c r="A400" s="115">
        <v>399</v>
      </c>
      <c r="B400" s="79" t="s">
        <v>1087</v>
      </c>
      <c r="C400" s="85" t="s">
        <v>1088</v>
      </c>
      <c r="D400" s="86" t="s">
        <v>1</v>
      </c>
      <c r="E400" s="86" t="s">
        <v>1</v>
      </c>
      <c r="F400" s="86" t="s">
        <v>1</v>
      </c>
      <c r="G400" s="86" t="s">
        <v>1</v>
      </c>
      <c r="H400" s="169">
        <f t="shared" si="61"/>
        <v>0.05</v>
      </c>
      <c r="I400" s="170" t="str">
        <f t="shared" si="62"/>
        <v>REMOTA</v>
      </c>
      <c r="J400" s="292">
        <v>34475000</v>
      </c>
      <c r="K400" s="125">
        <v>0</v>
      </c>
      <c r="L400" s="82" t="s">
        <v>138</v>
      </c>
      <c r="M400" s="188"/>
      <c r="N400" s="83" t="s">
        <v>405</v>
      </c>
      <c r="O400" s="189" t="s">
        <v>405</v>
      </c>
      <c r="P400" s="83">
        <v>5</v>
      </c>
      <c r="Q400" s="83" t="s">
        <v>213</v>
      </c>
      <c r="R400" s="85">
        <v>4121</v>
      </c>
      <c r="S400" s="79">
        <v>43692</v>
      </c>
      <c r="T400" s="200">
        <v>109302</v>
      </c>
      <c r="U400" s="86" t="s">
        <v>76</v>
      </c>
      <c r="V400" s="86"/>
      <c r="W400" s="171">
        <v>44074</v>
      </c>
      <c r="X400" s="172" t="e">
        <f>+CONCATENATE(TEXT(#REF!,"yyyy"),"-",TEXT(#REF!,"mm"))</f>
        <v>#REF!</v>
      </c>
      <c r="Y400" s="173" t="str">
        <f t="shared" si="65"/>
        <v>5</v>
      </c>
      <c r="Z400" s="172" t="str">
        <f t="shared" si="66"/>
        <v>2020-07</v>
      </c>
      <c r="AA400" s="170" t="e">
        <f>+VLOOKUP(Z400,#REF!,2,FALSE)/VLOOKUP(X400,#REF!,2,FALSE)</f>
        <v>#REF!</v>
      </c>
      <c r="AB400" s="174" t="e">
        <f t="shared" si="63"/>
        <v>#REF!</v>
      </c>
      <c r="AC400" s="174" t="e">
        <f t="shared" si="64"/>
        <v>#REF!</v>
      </c>
      <c r="AD400" s="175" t="e">
        <f>+#REF!+365*Y400</f>
        <v>#REF!</v>
      </c>
      <c r="AE400" s="176" t="e">
        <f t="shared" si="67"/>
        <v>#REF!</v>
      </c>
      <c r="AF400" s="170" t="e">
        <f>+VLOOKUP(CONCATENATE(TEXT(W400,"yyyy"),"-",TEXT(W400,"mm")),#REF!,2,0)</f>
        <v>#REF!</v>
      </c>
      <c r="AG400" s="177" t="e">
        <f>+(AC400*(1+'INFLAC PROYECTADA'!$B$8)^(AE400))/((1+DEMANDADO!AF400)^(AE400))</f>
        <v>#REF!</v>
      </c>
      <c r="AH400" s="169">
        <f>(0.2*VLOOKUP(D400,'%.'!$A$1:$B$4,2,FALSE))+(0.35*VLOOKUP(E400,'%.'!$A$1:$B$4,2,FALSE))+(0.1*VLOOKUP(F400,'%.'!$A$1:$B$4,2,FALSE))+(0.35*VLOOKUP(G400,'%.'!$A$1:$B$4,2,FALSE))</f>
        <v>0.05</v>
      </c>
      <c r="AI400" s="128" t="str">
        <f t="shared" si="68"/>
        <v>REMOTA</v>
      </c>
      <c r="AJ400" s="128" t="str">
        <f t="shared" si="69"/>
        <v>No se registra</v>
      </c>
      <c r="AK400" s="178">
        <f t="shared" si="70"/>
        <v>0</v>
      </c>
    </row>
    <row r="401" spans="1:37" ht="30" customHeight="1" x14ac:dyDescent="0.25">
      <c r="A401" s="115">
        <v>400</v>
      </c>
      <c r="B401" s="79" t="s">
        <v>1089</v>
      </c>
      <c r="C401" s="85" t="s">
        <v>1090</v>
      </c>
      <c r="D401" s="86" t="s">
        <v>0</v>
      </c>
      <c r="E401" s="86" t="s">
        <v>0</v>
      </c>
      <c r="F401" s="86" t="s">
        <v>0</v>
      </c>
      <c r="G401" s="86" t="s">
        <v>0</v>
      </c>
      <c r="H401" s="169">
        <f t="shared" si="61"/>
        <v>1</v>
      </c>
      <c r="I401" s="170" t="str">
        <f t="shared" si="62"/>
        <v>ALTA</v>
      </c>
      <c r="J401" s="292">
        <v>10517842</v>
      </c>
      <c r="K401" s="125">
        <v>1</v>
      </c>
      <c r="L401" s="82" t="s">
        <v>138</v>
      </c>
      <c r="M401" s="188">
        <v>10517842</v>
      </c>
      <c r="N401" s="83" t="s">
        <v>405</v>
      </c>
      <c r="O401" s="189" t="s">
        <v>405</v>
      </c>
      <c r="P401" s="83">
        <v>5</v>
      </c>
      <c r="Q401" s="83" t="s">
        <v>213</v>
      </c>
      <c r="R401" s="85">
        <v>4121</v>
      </c>
      <c r="S401" s="79">
        <v>43692</v>
      </c>
      <c r="T401" s="200">
        <v>109302</v>
      </c>
      <c r="U401" s="86" t="s">
        <v>76</v>
      </c>
      <c r="V401" s="86"/>
      <c r="W401" s="171">
        <v>44074</v>
      </c>
      <c r="X401" s="172" t="e">
        <f>+CONCATENATE(TEXT(#REF!,"yyyy"),"-",TEXT(#REF!,"mm"))</f>
        <v>#REF!</v>
      </c>
      <c r="Y401" s="173" t="str">
        <f t="shared" si="65"/>
        <v>5</v>
      </c>
      <c r="Z401" s="172" t="str">
        <f t="shared" si="66"/>
        <v>2020-07</v>
      </c>
      <c r="AA401" s="170" t="e">
        <f>+VLOOKUP(Z401,#REF!,2,FALSE)/VLOOKUP(X401,#REF!,2,FALSE)</f>
        <v>#REF!</v>
      </c>
      <c r="AB401" s="174" t="e">
        <f t="shared" si="63"/>
        <v>#REF!</v>
      </c>
      <c r="AC401" s="174" t="e">
        <f t="shared" si="64"/>
        <v>#REF!</v>
      </c>
      <c r="AD401" s="175" t="e">
        <f>+#REF!+365*Y401</f>
        <v>#REF!</v>
      </c>
      <c r="AE401" s="176" t="e">
        <f t="shared" si="67"/>
        <v>#REF!</v>
      </c>
      <c r="AF401" s="170" t="e">
        <f>+VLOOKUP(CONCATENATE(TEXT(W401,"yyyy"),"-",TEXT(W401,"mm")),#REF!,2,0)</f>
        <v>#REF!</v>
      </c>
      <c r="AG401" s="177" t="e">
        <f>+(AC401*(1+'INFLAC PROYECTADA'!$B$8)^(AE401))/((1+DEMANDADO!AF401)^(AE401))</f>
        <v>#REF!</v>
      </c>
      <c r="AH401" s="169">
        <f>(0.2*VLOOKUP(D401,'%.'!$A$1:$B$4,2,FALSE))+(0.35*VLOOKUP(E401,'%.'!$A$1:$B$4,2,FALSE))+(0.1*VLOOKUP(F401,'%.'!$A$1:$B$4,2,FALSE))+(0.35*VLOOKUP(G401,'%.'!$A$1:$B$4,2,FALSE))</f>
        <v>1</v>
      </c>
      <c r="AI401" s="128" t="str">
        <f t="shared" si="68"/>
        <v>ALTA</v>
      </c>
      <c r="AJ401" s="128" t="str">
        <f t="shared" si="69"/>
        <v>Provisión contable</v>
      </c>
      <c r="AK401" s="178">
        <f t="shared" si="70"/>
        <v>10517842</v>
      </c>
    </row>
    <row r="402" spans="1:37" ht="30" customHeight="1" x14ac:dyDescent="0.25">
      <c r="A402" s="115">
        <v>401</v>
      </c>
      <c r="B402" s="79" t="s">
        <v>1089</v>
      </c>
      <c r="C402" s="85" t="s">
        <v>1091</v>
      </c>
      <c r="D402" s="86" t="s">
        <v>0</v>
      </c>
      <c r="E402" s="86" t="s">
        <v>0</v>
      </c>
      <c r="F402" s="86" t="s">
        <v>0</v>
      </c>
      <c r="G402" s="86" t="s">
        <v>0</v>
      </c>
      <c r="H402" s="169">
        <f t="shared" si="61"/>
        <v>1</v>
      </c>
      <c r="I402" s="170" t="str">
        <f t="shared" si="62"/>
        <v>ALTA</v>
      </c>
      <c r="J402" s="292">
        <v>44642</v>
      </c>
      <c r="K402" s="125">
        <v>1</v>
      </c>
      <c r="L402" s="82" t="s">
        <v>138</v>
      </c>
      <c r="M402" s="188">
        <v>44642</v>
      </c>
      <c r="N402" s="83" t="s">
        <v>405</v>
      </c>
      <c r="O402" s="189" t="s">
        <v>405</v>
      </c>
      <c r="P402" s="83">
        <v>5</v>
      </c>
      <c r="Q402" s="83" t="s">
        <v>213</v>
      </c>
      <c r="R402" s="85">
        <v>4121</v>
      </c>
      <c r="S402" s="79">
        <v>43692</v>
      </c>
      <c r="T402" s="200">
        <v>109302</v>
      </c>
      <c r="U402" s="86" t="s">
        <v>178</v>
      </c>
      <c r="V402" s="86"/>
      <c r="W402" s="171">
        <v>44074</v>
      </c>
      <c r="X402" s="172" t="e">
        <f>+CONCATENATE(TEXT(#REF!,"yyyy"),"-",TEXT(#REF!,"mm"))</f>
        <v>#REF!</v>
      </c>
      <c r="Y402" s="173" t="str">
        <f t="shared" si="65"/>
        <v>5</v>
      </c>
      <c r="Z402" s="172" t="str">
        <f t="shared" si="66"/>
        <v>2020-07</v>
      </c>
      <c r="AA402" s="170" t="e">
        <f>+VLOOKUP(Z402,#REF!,2,FALSE)/VLOOKUP(X402,#REF!,2,FALSE)</f>
        <v>#REF!</v>
      </c>
      <c r="AB402" s="174" t="e">
        <f t="shared" si="63"/>
        <v>#REF!</v>
      </c>
      <c r="AC402" s="174" t="e">
        <f t="shared" si="64"/>
        <v>#REF!</v>
      </c>
      <c r="AD402" s="175" t="e">
        <f>+#REF!+365*Y402</f>
        <v>#REF!</v>
      </c>
      <c r="AE402" s="176" t="e">
        <f t="shared" si="67"/>
        <v>#REF!</v>
      </c>
      <c r="AF402" s="170" t="e">
        <f>+VLOOKUP(CONCATENATE(TEXT(W402,"yyyy"),"-",TEXT(W402,"mm")),#REF!,2,0)</f>
        <v>#REF!</v>
      </c>
      <c r="AG402" s="177" t="e">
        <f>+(AC402*(1+'INFLAC PROYECTADA'!$B$8)^(AE402))/((1+DEMANDADO!AF402)^(AE402))</f>
        <v>#REF!</v>
      </c>
      <c r="AH402" s="169">
        <f>(0.2*VLOOKUP(D402,'%.'!$A$1:$B$4,2,FALSE))+(0.35*VLOOKUP(E402,'%.'!$A$1:$B$4,2,FALSE))+(0.1*VLOOKUP(F402,'%.'!$A$1:$B$4,2,FALSE))+(0.35*VLOOKUP(G402,'%.'!$A$1:$B$4,2,FALSE))</f>
        <v>1</v>
      </c>
      <c r="AI402" s="128" t="str">
        <f t="shared" si="68"/>
        <v>ALTA</v>
      </c>
      <c r="AJ402" s="128" t="str">
        <f t="shared" si="69"/>
        <v>Provisión contable</v>
      </c>
      <c r="AK402" s="178">
        <f t="shared" si="70"/>
        <v>44642</v>
      </c>
    </row>
    <row r="403" spans="1:37" ht="30" customHeight="1" x14ac:dyDescent="0.25">
      <c r="A403" s="115">
        <v>402</v>
      </c>
      <c r="B403" s="79" t="s">
        <v>1092</v>
      </c>
      <c r="C403" s="85" t="s">
        <v>1093</v>
      </c>
      <c r="D403" s="79" t="s">
        <v>1</v>
      </c>
      <c r="E403" s="79" t="s">
        <v>1</v>
      </c>
      <c r="F403" s="79" t="s">
        <v>1</v>
      </c>
      <c r="G403" s="79" t="s">
        <v>1</v>
      </c>
      <c r="H403" s="169">
        <f t="shared" si="61"/>
        <v>0.05</v>
      </c>
      <c r="I403" s="170" t="str">
        <f t="shared" si="62"/>
        <v>REMOTA</v>
      </c>
      <c r="J403" s="292">
        <v>13789100</v>
      </c>
      <c r="K403" s="125">
        <v>0</v>
      </c>
      <c r="L403" s="82" t="s">
        <v>136</v>
      </c>
      <c r="M403" s="188"/>
      <c r="N403" s="83" t="s">
        <v>405</v>
      </c>
      <c r="O403" s="189" t="s">
        <v>405</v>
      </c>
      <c r="P403" s="83">
        <v>5</v>
      </c>
      <c r="Q403" s="83" t="s">
        <v>213</v>
      </c>
      <c r="R403" s="85">
        <v>4121</v>
      </c>
      <c r="S403" s="79">
        <v>43692</v>
      </c>
      <c r="T403" s="200">
        <v>109302</v>
      </c>
      <c r="U403" s="79" t="s">
        <v>76</v>
      </c>
      <c r="V403" s="79"/>
      <c r="W403" s="171">
        <v>44074</v>
      </c>
      <c r="X403" s="172" t="e">
        <f>+CONCATENATE(TEXT(#REF!,"yyyy"),"-",TEXT(#REF!,"mm"))</f>
        <v>#REF!</v>
      </c>
      <c r="Y403" s="173" t="str">
        <f t="shared" si="65"/>
        <v>5</v>
      </c>
      <c r="Z403" s="172" t="str">
        <f t="shared" si="66"/>
        <v>2020-07</v>
      </c>
      <c r="AA403" s="170" t="e">
        <f>+VLOOKUP(Z403,#REF!,2,FALSE)/VLOOKUP(X403,#REF!,2,FALSE)</f>
        <v>#REF!</v>
      </c>
      <c r="AB403" s="174" t="e">
        <f t="shared" si="63"/>
        <v>#REF!</v>
      </c>
      <c r="AC403" s="174" t="e">
        <f t="shared" si="64"/>
        <v>#REF!</v>
      </c>
      <c r="AD403" s="175" t="e">
        <f>+#REF!+365*Y403</f>
        <v>#REF!</v>
      </c>
      <c r="AE403" s="176" t="e">
        <f t="shared" si="67"/>
        <v>#REF!</v>
      </c>
      <c r="AF403" s="170" t="e">
        <f>+VLOOKUP(CONCATENATE(TEXT(W403,"yyyy"),"-",TEXT(W403,"mm")),#REF!,2,0)</f>
        <v>#REF!</v>
      </c>
      <c r="AG403" s="177" t="e">
        <f>+(AC403*(1+'INFLAC PROYECTADA'!$B$8)^(AE403))/((1+DEMANDADO!AF403)^(AE403))</f>
        <v>#REF!</v>
      </c>
      <c r="AH403" s="169">
        <f>(0.2*VLOOKUP(D403,'%.'!$A$1:$B$4,2,FALSE))+(0.35*VLOOKUP(E403,'%.'!$A$1:$B$4,2,FALSE))+(0.1*VLOOKUP(F403,'%.'!$A$1:$B$4,2,FALSE))+(0.35*VLOOKUP(G403,'%.'!$A$1:$B$4,2,FALSE))</f>
        <v>0.05</v>
      </c>
      <c r="AI403" s="128" t="str">
        <f t="shared" si="68"/>
        <v>REMOTA</v>
      </c>
      <c r="AJ403" s="128" t="str">
        <f t="shared" si="69"/>
        <v>No se registra</v>
      </c>
      <c r="AK403" s="178">
        <f t="shared" si="70"/>
        <v>0</v>
      </c>
    </row>
    <row r="404" spans="1:37" ht="30" customHeight="1" x14ac:dyDescent="0.25">
      <c r="A404" s="115">
        <v>403</v>
      </c>
      <c r="B404" s="86" t="s">
        <v>1094</v>
      </c>
      <c r="C404" s="85" t="s">
        <v>1095</v>
      </c>
      <c r="D404" s="82" t="s">
        <v>48</v>
      </c>
      <c r="E404" s="82" t="s">
        <v>48</v>
      </c>
      <c r="F404" s="86" t="s">
        <v>1</v>
      </c>
      <c r="G404" s="82" t="s">
        <v>48</v>
      </c>
      <c r="H404" s="169">
        <f t="shared" si="61"/>
        <v>0.45500000000000002</v>
      </c>
      <c r="I404" s="170" t="str">
        <f t="shared" si="62"/>
        <v>MEDIA</v>
      </c>
      <c r="J404" s="292">
        <v>20000000</v>
      </c>
      <c r="K404" s="125">
        <v>0</v>
      </c>
      <c r="L404" s="82" t="s">
        <v>134</v>
      </c>
      <c r="M404" s="188"/>
      <c r="N404" s="83" t="s">
        <v>405</v>
      </c>
      <c r="O404" s="189" t="s">
        <v>405</v>
      </c>
      <c r="P404" s="83">
        <v>5</v>
      </c>
      <c r="Q404" s="83" t="s">
        <v>213</v>
      </c>
      <c r="R404" s="85">
        <v>4121</v>
      </c>
      <c r="S404" s="79">
        <v>43692</v>
      </c>
      <c r="T404" s="200">
        <v>109302</v>
      </c>
      <c r="U404" s="86" t="s">
        <v>76</v>
      </c>
      <c r="V404" s="86" t="s">
        <v>1201</v>
      </c>
      <c r="W404" s="171">
        <v>44074</v>
      </c>
      <c r="X404" s="172" t="e">
        <f>+CONCATENATE(TEXT(#REF!,"yyyy"),"-",TEXT(#REF!,"mm"))</f>
        <v>#REF!</v>
      </c>
      <c r="Y404" s="173" t="str">
        <f t="shared" si="65"/>
        <v>5</v>
      </c>
      <c r="Z404" s="172" t="str">
        <f t="shared" si="66"/>
        <v>2020-07</v>
      </c>
      <c r="AA404" s="170" t="e">
        <f>+VLOOKUP(Z404,#REF!,2,FALSE)/VLOOKUP(X404,#REF!,2,FALSE)</f>
        <v>#REF!</v>
      </c>
      <c r="AB404" s="174" t="e">
        <f t="shared" si="63"/>
        <v>#REF!</v>
      </c>
      <c r="AC404" s="174" t="e">
        <f t="shared" si="64"/>
        <v>#REF!</v>
      </c>
      <c r="AD404" s="175" t="e">
        <f>+#REF!+365*Y404</f>
        <v>#REF!</v>
      </c>
      <c r="AE404" s="176" t="e">
        <f t="shared" si="67"/>
        <v>#REF!</v>
      </c>
      <c r="AF404" s="170" t="e">
        <f>+VLOOKUP(CONCATENATE(TEXT(W404,"yyyy"),"-",TEXT(W404,"mm")),#REF!,2,0)</f>
        <v>#REF!</v>
      </c>
      <c r="AG404" s="177" t="e">
        <f>+(AC404*(1+'INFLAC PROYECTADA'!$B$8)^(AE404))/((1+DEMANDADO!AF404)^(AE404))</f>
        <v>#REF!</v>
      </c>
      <c r="AH404" s="169">
        <f>(0.2*VLOOKUP(D404,'%.'!$A$1:$B$4,2,FALSE))+(0.35*VLOOKUP(E404,'%.'!$A$1:$B$4,2,FALSE))+(0.1*VLOOKUP(F404,'%.'!$A$1:$B$4,2,FALSE))+(0.35*VLOOKUP(G404,'%.'!$A$1:$B$4,2,FALSE))</f>
        <v>0.45500000000000002</v>
      </c>
      <c r="AI404" s="128" t="str">
        <f t="shared" si="68"/>
        <v>MEDIA</v>
      </c>
      <c r="AJ404" s="128" t="str">
        <f t="shared" si="69"/>
        <v>Cuentas de Orden</v>
      </c>
      <c r="AK404" s="178" t="e">
        <f t="shared" si="70"/>
        <v>#REF!</v>
      </c>
    </row>
    <row r="405" spans="1:37" ht="30" customHeight="1" x14ac:dyDescent="0.25">
      <c r="A405" s="115">
        <v>404</v>
      </c>
      <c r="B405" s="86" t="s">
        <v>1043</v>
      </c>
      <c r="C405" s="85" t="s">
        <v>1096</v>
      </c>
      <c r="D405" s="86" t="s">
        <v>1</v>
      </c>
      <c r="E405" s="86" t="s">
        <v>1</v>
      </c>
      <c r="F405" s="86" t="s">
        <v>1</v>
      </c>
      <c r="G405" s="86" t="s">
        <v>1</v>
      </c>
      <c r="H405" s="169">
        <f t="shared" si="61"/>
        <v>0.05</v>
      </c>
      <c r="I405" s="170" t="str">
        <f t="shared" si="62"/>
        <v>REMOTA</v>
      </c>
      <c r="J405" s="292">
        <v>60860233</v>
      </c>
      <c r="K405" s="125">
        <v>0</v>
      </c>
      <c r="L405" s="82" t="s">
        <v>138</v>
      </c>
      <c r="M405" s="188"/>
      <c r="N405" s="83" t="s">
        <v>405</v>
      </c>
      <c r="O405" s="189" t="s">
        <v>405</v>
      </c>
      <c r="P405" s="83">
        <v>5</v>
      </c>
      <c r="Q405" s="83" t="s">
        <v>213</v>
      </c>
      <c r="R405" s="85">
        <v>4121</v>
      </c>
      <c r="S405" s="79">
        <v>43692</v>
      </c>
      <c r="T405" s="200">
        <v>109302</v>
      </c>
      <c r="U405" s="86" t="s">
        <v>76</v>
      </c>
      <c r="V405" s="86" t="s">
        <v>1202</v>
      </c>
      <c r="W405" s="171">
        <v>44074</v>
      </c>
      <c r="X405" s="172" t="e">
        <f>+CONCATENATE(TEXT(#REF!,"yyyy"),"-",TEXT(#REF!,"mm"))</f>
        <v>#REF!</v>
      </c>
      <c r="Y405" s="173" t="str">
        <f t="shared" si="65"/>
        <v>5</v>
      </c>
      <c r="Z405" s="172" t="str">
        <f t="shared" si="66"/>
        <v>2020-07</v>
      </c>
      <c r="AA405" s="170" t="e">
        <f>+VLOOKUP(Z405,#REF!,2,FALSE)/VLOOKUP(X405,#REF!,2,FALSE)</f>
        <v>#REF!</v>
      </c>
      <c r="AB405" s="174" t="e">
        <f t="shared" si="63"/>
        <v>#REF!</v>
      </c>
      <c r="AC405" s="174" t="e">
        <f t="shared" si="64"/>
        <v>#REF!</v>
      </c>
      <c r="AD405" s="175" t="e">
        <f>+#REF!+365*Y405</f>
        <v>#REF!</v>
      </c>
      <c r="AE405" s="176" t="e">
        <f t="shared" si="67"/>
        <v>#REF!</v>
      </c>
      <c r="AF405" s="170" t="e">
        <f>+VLOOKUP(CONCATENATE(TEXT(W405,"yyyy"),"-",TEXT(W405,"mm")),#REF!,2,0)</f>
        <v>#REF!</v>
      </c>
      <c r="AG405" s="177" t="e">
        <f>+(AC405*(1+'INFLAC PROYECTADA'!$B$8)^(AE405))/((1+DEMANDADO!AF405)^(AE405))</f>
        <v>#REF!</v>
      </c>
      <c r="AH405" s="169">
        <f>(0.2*VLOOKUP(D405,'%.'!$A$1:$B$4,2,FALSE))+(0.35*VLOOKUP(E405,'%.'!$A$1:$B$4,2,FALSE))+(0.1*VLOOKUP(F405,'%.'!$A$1:$B$4,2,FALSE))+(0.35*VLOOKUP(G405,'%.'!$A$1:$B$4,2,FALSE))</f>
        <v>0.05</v>
      </c>
      <c r="AI405" s="128" t="str">
        <f t="shared" si="68"/>
        <v>REMOTA</v>
      </c>
      <c r="AJ405" s="128" t="str">
        <f t="shared" si="69"/>
        <v>No se registra</v>
      </c>
      <c r="AK405" s="178">
        <f t="shared" si="70"/>
        <v>0</v>
      </c>
    </row>
    <row r="406" spans="1:37" ht="30" customHeight="1" x14ac:dyDescent="0.25">
      <c r="A406" s="115">
        <v>405</v>
      </c>
      <c r="B406" s="86" t="s">
        <v>1083</v>
      </c>
      <c r="C406" s="85" t="s">
        <v>1097</v>
      </c>
      <c r="D406" s="86" t="s">
        <v>0</v>
      </c>
      <c r="E406" s="86" t="s">
        <v>0</v>
      </c>
      <c r="F406" s="86" t="s">
        <v>0</v>
      </c>
      <c r="G406" s="86" t="s">
        <v>0</v>
      </c>
      <c r="H406" s="169">
        <f t="shared" si="61"/>
        <v>1</v>
      </c>
      <c r="I406" s="170" t="str">
        <f t="shared" si="62"/>
        <v>ALTA</v>
      </c>
      <c r="J406" s="292">
        <v>1328111400</v>
      </c>
      <c r="K406" s="125">
        <v>1</v>
      </c>
      <c r="L406" s="82" t="s">
        <v>132</v>
      </c>
      <c r="M406" s="188"/>
      <c r="N406" s="83" t="s">
        <v>405</v>
      </c>
      <c r="O406" s="189" t="s">
        <v>405</v>
      </c>
      <c r="P406" s="83">
        <v>4</v>
      </c>
      <c r="Q406" s="83" t="s">
        <v>213</v>
      </c>
      <c r="R406" s="85">
        <v>4121</v>
      </c>
      <c r="S406" s="79">
        <v>43692</v>
      </c>
      <c r="T406" s="200">
        <v>109302</v>
      </c>
      <c r="U406" s="86" t="s">
        <v>171</v>
      </c>
      <c r="V406" s="86"/>
      <c r="W406" s="171">
        <v>44074</v>
      </c>
      <c r="X406" s="172" t="e">
        <f>+CONCATENATE(TEXT(#REF!,"yyyy"),"-",TEXT(#REF!,"mm"))</f>
        <v>#REF!</v>
      </c>
      <c r="Y406" s="173" t="str">
        <f t="shared" si="65"/>
        <v>4</v>
      </c>
      <c r="Z406" s="172" t="str">
        <f t="shared" si="66"/>
        <v>2020-07</v>
      </c>
      <c r="AA406" s="170" t="e">
        <f>+VLOOKUP(Z406,#REF!,2,FALSE)/VLOOKUP(X406,#REF!,2,FALSE)</f>
        <v>#REF!</v>
      </c>
      <c r="AB406" s="174" t="e">
        <f t="shared" si="63"/>
        <v>#REF!</v>
      </c>
      <c r="AC406" s="174" t="e">
        <f t="shared" si="64"/>
        <v>#REF!</v>
      </c>
      <c r="AD406" s="175" t="e">
        <f>+#REF!+365*Y406</f>
        <v>#REF!</v>
      </c>
      <c r="AE406" s="176" t="e">
        <f t="shared" si="67"/>
        <v>#REF!</v>
      </c>
      <c r="AF406" s="170" t="e">
        <f>+VLOOKUP(CONCATENATE(TEXT(W406,"yyyy"),"-",TEXT(W406,"mm")),#REF!,2,0)</f>
        <v>#REF!</v>
      </c>
      <c r="AG406" s="177" t="e">
        <f>+(AC406*(1+'INFLAC PROYECTADA'!$B$8)^(AE406))/((1+DEMANDADO!AF406)^(AE406))</f>
        <v>#REF!</v>
      </c>
      <c r="AH406" s="169">
        <f>(0.2*VLOOKUP(D406,'%.'!$A$1:$B$4,2,FALSE))+(0.35*VLOOKUP(E406,'%.'!$A$1:$B$4,2,FALSE))+(0.1*VLOOKUP(F406,'%.'!$A$1:$B$4,2,FALSE))+(0.35*VLOOKUP(G406,'%.'!$A$1:$B$4,2,FALSE))</f>
        <v>1</v>
      </c>
      <c r="AI406" s="128" t="str">
        <f t="shared" si="68"/>
        <v>ALTA</v>
      </c>
      <c r="AJ406" s="128" t="str">
        <f t="shared" si="69"/>
        <v>Provisión contable</v>
      </c>
      <c r="AK406" s="178" t="e">
        <f t="shared" si="70"/>
        <v>#REF!</v>
      </c>
    </row>
    <row r="407" spans="1:37" ht="30" customHeight="1" x14ac:dyDescent="0.25">
      <c r="A407" s="115">
        <v>406</v>
      </c>
      <c r="B407" s="79" t="s">
        <v>1074</v>
      </c>
      <c r="C407" s="85" t="s">
        <v>1098</v>
      </c>
      <c r="D407" s="86" t="s">
        <v>1</v>
      </c>
      <c r="E407" s="86" t="s">
        <v>1</v>
      </c>
      <c r="F407" s="86" t="s">
        <v>1</v>
      </c>
      <c r="G407" s="86" t="s">
        <v>1</v>
      </c>
      <c r="H407" s="169">
        <f t="shared" si="61"/>
        <v>0.05</v>
      </c>
      <c r="I407" s="170" t="str">
        <f t="shared" si="62"/>
        <v>REMOTA</v>
      </c>
      <c r="J407" s="292">
        <v>55476799</v>
      </c>
      <c r="K407" s="125">
        <v>0</v>
      </c>
      <c r="L407" s="82" t="s">
        <v>132</v>
      </c>
      <c r="M407" s="188"/>
      <c r="N407" s="83" t="s">
        <v>405</v>
      </c>
      <c r="O407" s="189" t="s">
        <v>405</v>
      </c>
      <c r="P407" s="83">
        <v>5</v>
      </c>
      <c r="Q407" s="83" t="s">
        <v>213</v>
      </c>
      <c r="R407" s="85">
        <v>4121</v>
      </c>
      <c r="S407" s="79">
        <v>43692</v>
      </c>
      <c r="T407" s="200">
        <v>109302</v>
      </c>
      <c r="U407" s="86" t="s">
        <v>76</v>
      </c>
      <c r="V407" s="86"/>
      <c r="W407" s="171">
        <v>44074</v>
      </c>
      <c r="X407" s="172" t="e">
        <f>+CONCATENATE(TEXT(#REF!,"yyyy"),"-",TEXT(#REF!,"mm"))</f>
        <v>#REF!</v>
      </c>
      <c r="Y407" s="173" t="str">
        <f t="shared" si="65"/>
        <v>5</v>
      </c>
      <c r="Z407" s="172" t="str">
        <f t="shared" si="66"/>
        <v>2020-07</v>
      </c>
      <c r="AA407" s="170" t="e">
        <f>+VLOOKUP(Z407,#REF!,2,FALSE)/VLOOKUP(X407,#REF!,2,FALSE)</f>
        <v>#REF!</v>
      </c>
      <c r="AB407" s="174" t="e">
        <f t="shared" si="63"/>
        <v>#REF!</v>
      </c>
      <c r="AC407" s="174" t="e">
        <f t="shared" si="64"/>
        <v>#REF!</v>
      </c>
      <c r="AD407" s="175" t="e">
        <f>+#REF!+365*Y407</f>
        <v>#REF!</v>
      </c>
      <c r="AE407" s="176" t="e">
        <f t="shared" si="67"/>
        <v>#REF!</v>
      </c>
      <c r="AF407" s="170" t="e">
        <f>+VLOOKUP(CONCATENATE(TEXT(W407,"yyyy"),"-",TEXT(W407,"mm")),#REF!,2,0)</f>
        <v>#REF!</v>
      </c>
      <c r="AG407" s="177" t="e">
        <f>+(AC407*(1+'INFLAC PROYECTADA'!$B$8)^(AE407))/((1+DEMANDADO!AF407)^(AE407))</f>
        <v>#REF!</v>
      </c>
      <c r="AH407" s="169">
        <f>(0.2*VLOOKUP(D407,'%.'!$A$1:$B$4,2,FALSE))+(0.35*VLOOKUP(E407,'%.'!$A$1:$B$4,2,FALSE))+(0.1*VLOOKUP(F407,'%.'!$A$1:$B$4,2,FALSE))+(0.35*VLOOKUP(G407,'%.'!$A$1:$B$4,2,FALSE))</f>
        <v>0.05</v>
      </c>
      <c r="AI407" s="128" t="str">
        <f t="shared" si="68"/>
        <v>REMOTA</v>
      </c>
      <c r="AJ407" s="128" t="str">
        <f t="shared" si="69"/>
        <v>No se registra</v>
      </c>
      <c r="AK407" s="178">
        <f t="shared" si="70"/>
        <v>0</v>
      </c>
    </row>
    <row r="408" spans="1:37" ht="30" customHeight="1" x14ac:dyDescent="0.25">
      <c r="A408" s="115">
        <v>407</v>
      </c>
      <c r="B408" s="86" t="s">
        <v>1067</v>
      </c>
      <c r="C408" s="85" t="s">
        <v>1099</v>
      </c>
      <c r="D408" s="86" t="s">
        <v>1</v>
      </c>
      <c r="E408" s="86" t="s">
        <v>1</v>
      </c>
      <c r="F408" s="86" t="s">
        <v>1</v>
      </c>
      <c r="G408" s="86" t="s">
        <v>1</v>
      </c>
      <c r="H408" s="169">
        <f t="shared" si="61"/>
        <v>0.05</v>
      </c>
      <c r="I408" s="170" t="str">
        <f t="shared" si="62"/>
        <v>REMOTA</v>
      </c>
      <c r="J408" s="292">
        <v>14754340</v>
      </c>
      <c r="K408" s="125">
        <v>0</v>
      </c>
      <c r="L408" s="82" t="s">
        <v>130</v>
      </c>
      <c r="M408" s="188"/>
      <c r="N408" s="83" t="s">
        <v>405</v>
      </c>
      <c r="O408" s="189" t="s">
        <v>405</v>
      </c>
      <c r="P408" s="83">
        <v>4</v>
      </c>
      <c r="Q408" s="83" t="s">
        <v>213</v>
      </c>
      <c r="R408" s="85">
        <v>4121</v>
      </c>
      <c r="S408" s="79">
        <v>43692</v>
      </c>
      <c r="T408" s="200">
        <v>109302</v>
      </c>
      <c r="U408" s="97" t="s">
        <v>179</v>
      </c>
      <c r="V408" s="86"/>
      <c r="W408" s="171">
        <v>44074</v>
      </c>
      <c r="X408" s="172" t="e">
        <f>+CONCATENATE(TEXT(#REF!,"yyyy"),"-",TEXT(#REF!,"mm"))</f>
        <v>#REF!</v>
      </c>
      <c r="Y408" s="173" t="str">
        <f t="shared" si="65"/>
        <v>4</v>
      </c>
      <c r="Z408" s="172" t="str">
        <f t="shared" si="66"/>
        <v>2020-07</v>
      </c>
      <c r="AA408" s="170" t="e">
        <f>+VLOOKUP(Z408,#REF!,2,FALSE)/VLOOKUP(X408,#REF!,2,FALSE)</f>
        <v>#REF!</v>
      </c>
      <c r="AB408" s="174" t="e">
        <f t="shared" si="63"/>
        <v>#REF!</v>
      </c>
      <c r="AC408" s="174" t="e">
        <f t="shared" si="64"/>
        <v>#REF!</v>
      </c>
      <c r="AD408" s="175" t="e">
        <f>+#REF!+365*Y408</f>
        <v>#REF!</v>
      </c>
      <c r="AE408" s="176" t="e">
        <f t="shared" si="67"/>
        <v>#REF!</v>
      </c>
      <c r="AF408" s="170" t="e">
        <f>+VLOOKUP(CONCATENATE(TEXT(W408,"yyyy"),"-",TEXT(W408,"mm")),#REF!,2,0)</f>
        <v>#REF!</v>
      </c>
      <c r="AG408" s="177" t="e">
        <f>+(AC408*(1+'INFLAC PROYECTADA'!$B$8)^(AE408))/((1+DEMANDADO!AF408)^(AE408))</f>
        <v>#REF!</v>
      </c>
      <c r="AH408" s="169">
        <f>(0.2*VLOOKUP(D408,'%.'!$A$1:$B$4,2,FALSE))+(0.35*VLOOKUP(E408,'%.'!$A$1:$B$4,2,FALSE))+(0.1*VLOOKUP(F408,'%.'!$A$1:$B$4,2,FALSE))+(0.35*VLOOKUP(G408,'%.'!$A$1:$B$4,2,FALSE))</f>
        <v>0.05</v>
      </c>
      <c r="AI408" s="128" t="str">
        <f t="shared" si="68"/>
        <v>REMOTA</v>
      </c>
      <c r="AJ408" s="128" t="str">
        <f t="shared" si="69"/>
        <v>No se registra</v>
      </c>
      <c r="AK408" s="178">
        <f t="shared" si="70"/>
        <v>0</v>
      </c>
    </row>
    <row r="409" spans="1:37" ht="30" customHeight="1" x14ac:dyDescent="0.25">
      <c r="A409" s="115">
        <v>408</v>
      </c>
      <c r="B409" s="86" t="s">
        <v>1100</v>
      </c>
      <c r="C409" s="85" t="s">
        <v>1101</v>
      </c>
      <c r="D409" s="86" t="s">
        <v>0</v>
      </c>
      <c r="E409" s="86" t="s">
        <v>0</v>
      </c>
      <c r="F409" s="86" t="s">
        <v>0</v>
      </c>
      <c r="G409" s="86" t="s">
        <v>0</v>
      </c>
      <c r="H409" s="169">
        <f t="shared" si="61"/>
        <v>1</v>
      </c>
      <c r="I409" s="170" t="str">
        <f t="shared" si="62"/>
        <v>ALTA</v>
      </c>
      <c r="J409" s="292">
        <v>982893196</v>
      </c>
      <c r="K409" s="125">
        <v>1</v>
      </c>
      <c r="L409" s="82" t="s">
        <v>132</v>
      </c>
      <c r="M409" s="188"/>
      <c r="N409" s="83" t="s">
        <v>405</v>
      </c>
      <c r="O409" s="189" t="s">
        <v>405</v>
      </c>
      <c r="P409" s="83">
        <v>5</v>
      </c>
      <c r="Q409" s="83" t="s">
        <v>213</v>
      </c>
      <c r="R409" s="85">
        <v>4121</v>
      </c>
      <c r="S409" s="79">
        <v>43692</v>
      </c>
      <c r="T409" s="200">
        <v>109302</v>
      </c>
      <c r="U409" s="86" t="s">
        <v>171</v>
      </c>
      <c r="V409" s="86"/>
      <c r="W409" s="171">
        <v>44074</v>
      </c>
      <c r="X409" s="172" t="e">
        <f>+CONCATENATE(TEXT(#REF!,"yyyy"),"-",TEXT(#REF!,"mm"))</f>
        <v>#REF!</v>
      </c>
      <c r="Y409" s="173" t="str">
        <f t="shared" si="65"/>
        <v>5</v>
      </c>
      <c r="Z409" s="172" t="str">
        <f t="shared" si="66"/>
        <v>2020-07</v>
      </c>
      <c r="AA409" s="170" t="e">
        <f>+VLOOKUP(Z409,#REF!,2,FALSE)/VLOOKUP(X409,#REF!,2,FALSE)</f>
        <v>#REF!</v>
      </c>
      <c r="AB409" s="174" t="e">
        <f t="shared" si="63"/>
        <v>#REF!</v>
      </c>
      <c r="AC409" s="174" t="e">
        <f t="shared" si="64"/>
        <v>#REF!</v>
      </c>
      <c r="AD409" s="175" t="e">
        <f>+#REF!+365*Y409</f>
        <v>#REF!</v>
      </c>
      <c r="AE409" s="176" t="e">
        <f t="shared" si="67"/>
        <v>#REF!</v>
      </c>
      <c r="AF409" s="170" t="e">
        <f>+VLOOKUP(CONCATENATE(TEXT(W409,"yyyy"),"-",TEXT(W409,"mm")),#REF!,2,0)</f>
        <v>#REF!</v>
      </c>
      <c r="AG409" s="177" t="e">
        <f>+(AC409*(1+'INFLAC PROYECTADA'!$B$8)^(AE409))/((1+DEMANDADO!AF409)^(AE409))</f>
        <v>#REF!</v>
      </c>
      <c r="AH409" s="169">
        <f>(0.2*VLOOKUP(D409,'%.'!$A$1:$B$4,2,FALSE))+(0.35*VLOOKUP(E409,'%.'!$A$1:$B$4,2,FALSE))+(0.1*VLOOKUP(F409,'%.'!$A$1:$B$4,2,FALSE))+(0.35*VLOOKUP(G409,'%.'!$A$1:$B$4,2,FALSE))</f>
        <v>1</v>
      </c>
      <c r="AI409" s="128" t="str">
        <f t="shared" si="68"/>
        <v>ALTA</v>
      </c>
      <c r="AJ409" s="128" t="str">
        <f t="shared" si="69"/>
        <v>Provisión contable</v>
      </c>
      <c r="AK409" s="178" t="e">
        <f t="shared" si="70"/>
        <v>#REF!</v>
      </c>
    </row>
    <row r="410" spans="1:37" ht="30" customHeight="1" x14ac:dyDescent="0.25">
      <c r="A410" s="115">
        <v>409</v>
      </c>
      <c r="B410" s="86" t="s">
        <v>1102</v>
      </c>
      <c r="C410" s="85" t="s">
        <v>1103</v>
      </c>
      <c r="D410" s="86" t="s">
        <v>0</v>
      </c>
      <c r="E410" s="86" t="s">
        <v>0</v>
      </c>
      <c r="F410" s="86" t="s">
        <v>0</v>
      </c>
      <c r="G410" s="86" t="s">
        <v>0</v>
      </c>
      <c r="H410" s="169">
        <f t="shared" si="61"/>
        <v>1</v>
      </c>
      <c r="I410" s="170" t="str">
        <f t="shared" si="62"/>
        <v>ALTA</v>
      </c>
      <c r="J410" s="292">
        <v>1235644614</v>
      </c>
      <c r="K410" s="125">
        <v>0.57999999999999996</v>
      </c>
      <c r="L410" s="82" t="s">
        <v>131</v>
      </c>
      <c r="M410" s="188"/>
      <c r="N410" s="83" t="s">
        <v>405</v>
      </c>
      <c r="O410" s="189" t="s">
        <v>405</v>
      </c>
      <c r="P410" s="83">
        <v>4</v>
      </c>
      <c r="Q410" s="83" t="s">
        <v>213</v>
      </c>
      <c r="R410" s="85">
        <v>4121</v>
      </c>
      <c r="S410" s="79">
        <v>43692</v>
      </c>
      <c r="T410" s="200">
        <v>109302</v>
      </c>
      <c r="U410" s="86" t="s">
        <v>21</v>
      </c>
      <c r="V410" s="86"/>
      <c r="W410" s="171">
        <v>44074</v>
      </c>
      <c r="X410" s="172" t="e">
        <f>+CONCATENATE(TEXT(#REF!,"yyyy"),"-",TEXT(#REF!,"mm"))</f>
        <v>#REF!</v>
      </c>
      <c r="Y410" s="173" t="str">
        <f t="shared" si="65"/>
        <v>4</v>
      </c>
      <c r="Z410" s="172" t="str">
        <f t="shared" si="66"/>
        <v>2020-07</v>
      </c>
      <c r="AA410" s="170" t="e">
        <f>+VLOOKUP(Z410,#REF!,2,FALSE)/VLOOKUP(X410,#REF!,2,FALSE)</f>
        <v>#REF!</v>
      </c>
      <c r="AB410" s="174" t="e">
        <f t="shared" si="63"/>
        <v>#REF!</v>
      </c>
      <c r="AC410" s="174" t="e">
        <f t="shared" si="64"/>
        <v>#REF!</v>
      </c>
      <c r="AD410" s="175" t="e">
        <f>+#REF!+365*Y410</f>
        <v>#REF!</v>
      </c>
      <c r="AE410" s="176" t="e">
        <f t="shared" si="67"/>
        <v>#REF!</v>
      </c>
      <c r="AF410" s="170" t="e">
        <f>+VLOOKUP(CONCATENATE(TEXT(W410,"yyyy"),"-",TEXT(W410,"mm")),#REF!,2,0)</f>
        <v>#REF!</v>
      </c>
      <c r="AG410" s="177" t="e">
        <f>+(AC410*(1+'INFLAC PROYECTADA'!$B$8)^(AE410))/((1+DEMANDADO!AF410)^(AE410))</f>
        <v>#REF!</v>
      </c>
      <c r="AH410" s="169">
        <f>(0.2*VLOOKUP(D410,'%.'!$A$1:$B$4,2,FALSE))+(0.35*VLOOKUP(E410,'%.'!$A$1:$B$4,2,FALSE))+(0.1*VLOOKUP(F410,'%.'!$A$1:$B$4,2,FALSE))+(0.35*VLOOKUP(G410,'%.'!$A$1:$B$4,2,FALSE))</f>
        <v>1</v>
      </c>
      <c r="AI410" s="128" t="str">
        <f t="shared" si="68"/>
        <v>ALTA</v>
      </c>
      <c r="AJ410" s="128" t="str">
        <f t="shared" si="69"/>
        <v>Provisión contable</v>
      </c>
      <c r="AK410" s="178" t="e">
        <f t="shared" si="70"/>
        <v>#REF!</v>
      </c>
    </row>
    <row r="411" spans="1:37" ht="30" customHeight="1" x14ac:dyDescent="0.25">
      <c r="A411" s="115">
        <v>410</v>
      </c>
      <c r="B411" s="86" t="s">
        <v>1048</v>
      </c>
      <c r="C411" s="85" t="s">
        <v>1104</v>
      </c>
      <c r="D411" s="86" t="s">
        <v>1</v>
      </c>
      <c r="E411" s="86" t="s">
        <v>1</v>
      </c>
      <c r="F411" s="86" t="s">
        <v>1</v>
      </c>
      <c r="G411" s="86" t="s">
        <v>1</v>
      </c>
      <c r="H411" s="169">
        <f t="shared" si="61"/>
        <v>0.05</v>
      </c>
      <c r="I411" s="170" t="str">
        <f t="shared" si="62"/>
        <v>REMOTA</v>
      </c>
      <c r="J411" s="292">
        <v>2254900</v>
      </c>
      <c r="K411" s="125">
        <v>0</v>
      </c>
      <c r="L411" s="82" t="s">
        <v>132</v>
      </c>
      <c r="M411" s="188"/>
      <c r="N411" s="83" t="s">
        <v>405</v>
      </c>
      <c r="O411" s="189" t="s">
        <v>405</v>
      </c>
      <c r="P411" s="83">
        <v>5</v>
      </c>
      <c r="Q411" s="83" t="s">
        <v>213</v>
      </c>
      <c r="R411" s="85">
        <v>4121</v>
      </c>
      <c r="S411" s="79">
        <v>43692</v>
      </c>
      <c r="T411" s="200">
        <v>109302</v>
      </c>
      <c r="U411" s="86" t="s">
        <v>178</v>
      </c>
      <c r="V411" s="86"/>
      <c r="W411" s="171">
        <v>44074</v>
      </c>
      <c r="X411" s="172" t="e">
        <f>+CONCATENATE(TEXT(#REF!,"yyyy"),"-",TEXT(#REF!,"mm"))</f>
        <v>#REF!</v>
      </c>
      <c r="Y411" s="173" t="str">
        <f t="shared" si="65"/>
        <v>5</v>
      </c>
      <c r="Z411" s="172" t="str">
        <f t="shared" si="66"/>
        <v>2020-07</v>
      </c>
      <c r="AA411" s="170" t="e">
        <f>+VLOOKUP(Z411,#REF!,2,FALSE)/VLOOKUP(X411,#REF!,2,FALSE)</f>
        <v>#REF!</v>
      </c>
      <c r="AB411" s="174" t="e">
        <f t="shared" si="63"/>
        <v>#REF!</v>
      </c>
      <c r="AC411" s="174" t="e">
        <f t="shared" si="64"/>
        <v>#REF!</v>
      </c>
      <c r="AD411" s="175" t="e">
        <f>+#REF!+365*Y411</f>
        <v>#REF!</v>
      </c>
      <c r="AE411" s="176" t="e">
        <f t="shared" si="67"/>
        <v>#REF!</v>
      </c>
      <c r="AF411" s="170" t="e">
        <f>+VLOOKUP(CONCATENATE(TEXT(W411,"yyyy"),"-",TEXT(W411,"mm")),#REF!,2,0)</f>
        <v>#REF!</v>
      </c>
      <c r="AG411" s="177" t="e">
        <f>+(AC411*(1+'INFLAC PROYECTADA'!$B$8)^(AE411))/((1+DEMANDADO!AF411)^(AE411))</f>
        <v>#REF!</v>
      </c>
      <c r="AH411" s="169">
        <f>(0.2*VLOOKUP(D411,'%.'!$A$1:$B$4,2,FALSE))+(0.35*VLOOKUP(E411,'%.'!$A$1:$B$4,2,FALSE))+(0.1*VLOOKUP(F411,'%.'!$A$1:$B$4,2,FALSE))+(0.35*VLOOKUP(G411,'%.'!$A$1:$B$4,2,FALSE))</f>
        <v>0.05</v>
      </c>
      <c r="AI411" s="128" t="str">
        <f t="shared" si="68"/>
        <v>REMOTA</v>
      </c>
      <c r="AJ411" s="128" t="str">
        <f t="shared" si="69"/>
        <v>No se registra</v>
      </c>
      <c r="AK411" s="178">
        <f t="shared" si="70"/>
        <v>0</v>
      </c>
    </row>
    <row r="412" spans="1:37" ht="30" customHeight="1" x14ac:dyDescent="0.25">
      <c r="A412" s="115">
        <v>411</v>
      </c>
      <c r="B412" s="86" t="s">
        <v>1105</v>
      </c>
      <c r="C412" s="85" t="s">
        <v>1106</v>
      </c>
      <c r="D412" s="86" t="s">
        <v>48</v>
      </c>
      <c r="E412" s="86" t="s">
        <v>48</v>
      </c>
      <c r="F412" s="86" t="s">
        <v>1</v>
      </c>
      <c r="G412" s="86" t="s">
        <v>1</v>
      </c>
      <c r="H412" s="169">
        <f t="shared" si="61"/>
        <v>0.29750000000000004</v>
      </c>
      <c r="I412" s="170" t="str">
        <f t="shared" si="62"/>
        <v>MEDIA</v>
      </c>
      <c r="J412" s="292">
        <v>66605472</v>
      </c>
      <c r="K412" s="125">
        <v>0</v>
      </c>
      <c r="L412" s="82" t="s">
        <v>132</v>
      </c>
      <c r="M412" s="188"/>
      <c r="N412" s="83" t="s">
        <v>405</v>
      </c>
      <c r="O412" s="189" t="s">
        <v>405</v>
      </c>
      <c r="P412" s="83">
        <v>5</v>
      </c>
      <c r="Q412" s="83" t="s">
        <v>213</v>
      </c>
      <c r="R412" s="85">
        <v>4121</v>
      </c>
      <c r="S412" s="79">
        <v>43692</v>
      </c>
      <c r="T412" s="200">
        <v>109302</v>
      </c>
      <c r="U412" s="86" t="s">
        <v>178</v>
      </c>
      <c r="V412" s="86"/>
      <c r="W412" s="171">
        <v>44074</v>
      </c>
      <c r="X412" s="172" t="e">
        <f>+CONCATENATE(TEXT(#REF!,"yyyy"),"-",TEXT(#REF!,"mm"))</f>
        <v>#REF!</v>
      </c>
      <c r="Y412" s="173" t="str">
        <f t="shared" si="65"/>
        <v>5</v>
      </c>
      <c r="Z412" s="172" t="str">
        <f t="shared" si="66"/>
        <v>2020-07</v>
      </c>
      <c r="AA412" s="170" t="e">
        <f>+VLOOKUP(Z412,#REF!,2,FALSE)/VLOOKUP(X412,#REF!,2,FALSE)</f>
        <v>#REF!</v>
      </c>
      <c r="AB412" s="174" t="e">
        <f t="shared" si="63"/>
        <v>#REF!</v>
      </c>
      <c r="AC412" s="174" t="e">
        <f t="shared" si="64"/>
        <v>#REF!</v>
      </c>
      <c r="AD412" s="175" t="e">
        <f>+#REF!+365*Y412</f>
        <v>#REF!</v>
      </c>
      <c r="AE412" s="176" t="e">
        <f t="shared" si="67"/>
        <v>#REF!</v>
      </c>
      <c r="AF412" s="170" t="e">
        <f>+VLOOKUP(CONCATENATE(TEXT(W412,"yyyy"),"-",TEXT(W412,"mm")),#REF!,2,0)</f>
        <v>#REF!</v>
      </c>
      <c r="AG412" s="177" t="e">
        <f>+(AC412*(1+'INFLAC PROYECTADA'!$B$8)^(AE412))/((1+DEMANDADO!AF412)^(AE412))</f>
        <v>#REF!</v>
      </c>
      <c r="AH412" s="169">
        <f>(0.2*VLOOKUP(D412,'%.'!$A$1:$B$4,2,FALSE))+(0.35*VLOOKUP(E412,'%.'!$A$1:$B$4,2,FALSE))+(0.1*VLOOKUP(F412,'%.'!$A$1:$B$4,2,FALSE))+(0.35*VLOOKUP(G412,'%.'!$A$1:$B$4,2,FALSE))</f>
        <v>0.29750000000000004</v>
      </c>
      <c r="AI412" s="128" t="str">
        <f t="shared" si="68"/>
        <v>MEDIA</v>
      </c>
      <c r="AJ412" s="128" t="str">
        <f t="shared" si="69"/>
        <v>Cuentas de Orden</v>
      </c>
      <c r="AK412" s="178" t="e">
        <f t="shared" si="70"/>
        <v>#REF!</v>
      </c>
    </row>
    <row r="413" spans="1:37" ht="30" customHeight="1" x14ac:dyDescent="0.25">
      <c r="A413" s="115">
        <v>412</v>
      </c>
      <c r="B413" s="86" t="s">
        <v>1107</v>
      </c>
      <c r="C413" s="85" t="s">
        <v>1108</v>
      </c>
      <c r="D413" s="86" t="s">
        <v>1</v>
      </c>
      <c r="E413" s="86" t="s">
        <v>1</v>
      </c>
      <c r="F413" s="86" t="s">
        <v>1</v>
      </c>
      <c r="G413" s="86" t="s">
        <v>1</v>
      </c>
      <c r="H413" s="169">
        <f t="shared" si="61"/>
        <v>0.05</v>
      </c>
      <c r="I413" s="170" t="str">
        <f t="shared" si="62"/>
        <v>REMOTA</v>
      </c>
      <c r="J413" s="292">
        <v>678514178</v>
      </c>
      <c r="K413" s="125">
        <v>0</v>
      </c>
      <c r="L413" s="82" t="s">
        <v>136</v>
      </c>
      <c r="M413" s="188"/>
      <c r="N413" s="83" t="s">
        <v>405</v>
      </c>
      <c r="O413" s="189" t="s">
        <v>405</v>
      </c>
      <c r="P413" s="83">
        <v>6</v>
      </c>
      <c r="Q413" s="83" t="s">
        <v>213</v>
      </c>
      <c r="R413" s="85">
        <v>4121</v>
      </c>
      <c r="S413" s="79">
        <v>43692</v>
      </c>
      <c r="T413" s="200">
        <v>109302</v>
      </c>
      <c r="U413" s="86" t="s">
        <v>170</v>
      </c>
      <c r="V413" s="86"/>
      <c r="W413" s="171">
        <v>44074</v>
      </c>
      <c r="X413" s="172" t="e">
        <f>+CONCATENATE(TEXT(#REF!,"yyyy"),"-",TEXT(#REF!,"mm"))</f>
        <v>#REF!</v>
      </c>
      <c r="Y413" s="173" t="str">
        <f t="shared" si="65"/>
        <v>6</v>
      </c>
      <c r="Z413" s="172" t="str">
        <f t="shared" si="66"/>
        <v>2020-07</v>
      </c>
      <c r="AA413" s="170" t="e">
        <f>+VLOOKUP(Z413,#REF!,2,FALSE)/VLOOKUP(X413,#REF!,2,FALSE)</f>
        <v>#REF!</v>
      </c>
      <c r="AB413" s="174" t="e">
        <f t="shared" si="63"/>
        <v>#REF!</v>
      </c>
      <c r="AC413" s="174" t="e">
        <f t="shared" si="64"/>
        <v>#REF!</v>
      </c>
      <c r="AD413" s="175" t="e">
        <f>+#REF!+365*Y413</f>
        <v>#REF!</v>
      </c>
      <c r="AE413" s="176" t="e">
        <f t="shared" si="67"/>
        <v>#REF!</v>
      </c>
      <c r="AF413" s="170" t="e">
        <f>+VLOOKUP(CONCATENATE(TEXT(W413,"yyyy"),"-",TEXT(W413,"mm")),#REF!,2,0)</f>
        <v>#REF!</v>
      </c>
      <c r="AG413" s="177" t="e">
        <f>+(AC413*(1+'INFLAC PROYECTADA'!$B$8)^(AE413))/((1+DEMANDADO!AF413)^(AE413))</f>
        <v>#REF!</v>
      </c>
      <c r="AH413" s="169">
        <f>(0.2*VLOOKUP(D413,'%.'!$A$1:$B$4,2,FALSE))+(0.35*VLOOKUP(E413,'%.'!$A$1:$B$4,2,FALSE))+(0.1*VLOOKUP(F413,'%.'!$A$1:$B$4,2,FALSE))+(0.35*VLOOKUP(G413,'%.'!$A$1:$B$4,2,FALSE))</f>
        <v>0.05</v>
      </c>
      <c r="AI413" s="128" t="str">
        <f t="shared" si="68"/>
        <v>REMOTA</v>
      </c>
      <c r="AJ413" s="128" t="str">
        <f t="shared" si="69"/>
        <v>No se registra</v>
      </c>
      <c r="AK413" s="178">
        <f t="shared" si="70"/>
        <v>0</v>
      </c>
    </row>
    <row r="414" spans="1:37" ht="30" customHeight="1" x14ac:dyDescent="0.25">
      <c r="A414" s="115">
        <v>413</v>
      </c>
      <c r="B414" s="86" t="s">
        <v>1105</v>
      </c>
      <c r="C414" s="85" t="s">
        <v>1109</v>
      </c>
      <c r="D414" s="86" t="s">
        <v>1</v>
      </c>
      <c r="E414" s="86" t="s">
        <v>1</v>
      </c>
      <c r="F414" s="86" t="s">
        <v>1</v>
      </c>
      <c r="G414" s="86" t="s">
        <v>1</v>
      </c>
      <c r="H414" s="169">
        <f t="shared" si="61"/>
        <v>0.05</v>
      </c>
      <c r="I414" s="170" t="str">
        <f t="shared" si="62"/>
        <v>REMOTA</v>
      </c>
      <c r="J414" s="292">
        <v>579981595</v>
      </c>
      <c r="K414" s="125">
        <v>0</v>
      </c>
      <c r="L414" s="82" t="s">
        <v>132</v>
      </c>
      <c r="M414" s="188"/>
      <c r="N414" s="83" t="s">
        <v>405</v>
      </c>
      <c r="O414" s="189" t="s">
        <v>405</v>
      </c>
      <c r="P414" s="83">
        <v>3</v>
      </c>
      <c r="Q414" s="83" t="s">
        <v>213</v>
      </c>
      <c r="R414" s="85">
        <v>4121</v>
      </c>
      <c r="S414" s="79">
        <v>43692</v>
      </c>
      <c r="T414" s="200">
        <v>109302</v>
      </c>
      <c r="U414" s="86" t="s">
        <v>21</v>
      </c>
      <c r="V414" s="86"/>
      <c r="W414" s="171">
        <v>44074</v>
      </c>
      <c r="X414" s="172" t="e">
        <f>+CONCATENATE(TEXT(#REF!,"yyyy"),"-",TEXT(#REF!,"mm"))</f>
        <v>#REF!</v>
      </c>
      <c r="Y414" s="173" t="str">
        <f t="shared" si="65"/>
        <v>3</v>
      </c>
      <c r="Z414" s="172" t="str">
        <f t="shared" si="66"/>
        <v>2020-07</v>
      </c>
      <c r="AA414" s="170" t="e">
        <f>+VLOOKUP(Z414,#REF!,2,FALSE)/VLOOKUP(X414,#REF!,2,FALSE)</f>
        <v>#REF!</v>
      </c>
      <c r="AB414" s="174" t="e">
        <f t="shared" si="63"/>
        <v>#REF!</v>
      </c>
      <c r="AC414" s="174" t="e">
        <f t="shared" si="64"/>
        <v>#REF!</v>
      </c>
      <c r="AD414" s="175" t="e">
        <f>+#REF!+365*Y414</f>
        <v>#REF!</v>
      </c>
      <c r="AE414" s="176" t="e">
        <f t="shared" si="67"/>
        <v>#REF!</v>
      </c>
      <c r="AF414" s="170" t="e">
        <f>+VLOOKUP(CONCATENATE(TEXT(W414,"yyyy"),"-",TEXT(W414,"mm")),#REF!,2,0)</f>
        <v>#REF!</v>
      </c>
      <c r="AG414" s="177" t="e">
        <f>+(AC414*(1+'INFLAC PROYECTADA'!$B$8)^(AE414))/((1+DEMANDADO!AF414)^(AE414))</f>
        <v>#REF!</v>
      </c>
      <c r="AH414" s="169">
        <f>(0.2*VLOOKUP(D414,'%.'!$A$1:$B$4,2,FALSE))+(0.35*VLOOKUP(E414,'%.'!$A$1:$B$4,2,FALSE))+(0.1*VLOOKUP(F414,'%.'!$A$1:$B$4,2,FALSE))+(0.35*VLOOKUP(G414,'%.'!$A$1:$B$4,2,FALSE))</f>
        <v>0.05</v>
      </c>
      <c r="AI414" s="128" t="str">
        <f t="shared" si="68"/>
        <v>REMOTA</v>
      </c>
      <c r="AJ414" s="128" t="str">
        <f t="shared" si="69"/>
        <v>No se registra</v>
      </c>
      <c r="AK414" s="178">
        <f t="shared" si="70"/>
        <v>0</v>
      </c>
    </row>
    <row r="415" spans="1:37" ht="30" customHeight="1" x14ac:dyDescent="0.25">
      <c r="A415" s="115">
        <v>414</v>
      </c>
      <c r="B415" s="86" t="s">
        <v>1110</v>
      </c>
      <c r="C415" s="85" t="s">
        <v>1111</v>
      </c>
      <c r="D415" s="82" t="s">
        <v>1</v>
      </c>
      <c r="E415" s="82" t="s">
        <v>1</v>
      </c>
      <c r="F415" s="82" t="s">
        <v>1</v>
      </c>
      <c r="G415" s="112" t="s">
        <v>1</v>
      </c>
      <c r="H415" s="169">
        <f t="shared" si="61"/>
        <v>0.05</v>
      </c>
      <c r="I415" s="170" t="str">
        <f t="shared" si="62"/>
        <v>REMOTA</v>
      </c>
      <c r="J415" s="292">
        <v>884700733</v>
      </c>
      <c r="K415" s="166">
        <v>0</v>
      </c>
      <c r="L415" s="82" t="s">
        <v>136</v>
      </c>
      <c r="M415" s="188"/>
      <c r="N415" s="83" t="s">
        <v>405</v>
      </c>
      <c r="O415" s="189" t="s">
        <v>405</v>
      </c>
      <c r="P415" s="83">
        <v>5</v>
      </c>
      <c r="Q415" s="83" t="s">
        <v>213</v>
      </c>
      <c r="R415" s="85">
        <v>4121</v>
      </c>
      <c r="S415" s="79">
        <v>43692</v>
      </c>
      <c r="T415" s="200">
        <v>109302</v>
      </c>
      <c r="U415" s="82" t="s">
        <v>21</v>
      </c>
      <c r="V415" s="82" t="s">
        <v>1203</v>
      </c>
      <c r="W415" s="171">
        <v>44074</v>
      </c>
      <c r="X415" s="172" t="e">
        <f>+CONCATENATE(TEXT(#REF!,"yyyy"),"-",TEXT(#REF!,"mm"))</f>
        <v>#REF!</v>
      </c>
      <c r="Y415" s="173" t="str">
        <f t="shared" si="65"/>
        <v>5</v>
      </c>
      <c r="Z415" s="172" t="str">
        <f t="shared" si="66"/>
        <v>2020-07</v>
      </c>
      <c r="AA415" s="170" t="e">
        <f>+VLOOKUP(Z415,#REF!,2,FALSE)/VLOOKUP(X415,#REF!,2,FALSE)</f>
        <v>#REF!</v>
      </c>
      <c r="AB415" s="174" t="e">
        <f t="shared" si="63"/>
        <v>#REF!</v>
      </c>
      <c r="AC415" s="174" t="e">
        <f t="shared" si="64"/>
        <v>#REF!</v>
      </c>
      <c r="AD415" s="175" t="e">
        <f>+#REF!+365*Y415</f>
        <v>#REF!</v>
      </c>
      <c r="AE415" s="176" t="e">
        <f t="shared" si="67"/>
        <v>#REF!</v>
      </c>
      <c r="AF415" s="170" t="e">
        <f>+VLOOKUP(CONCATENATE(TEXT(W415,"yyyy"),"-",TEXT(W415,"mm")),#REF!,2,0)</f>
        <v>#REF!</v>
      </c>
      <c r="AG415" s="177" t="e">
        <f>+(AC415*(1+'INFLAC PROYECTADA'!$B$8)^(AE415))/((1+DEMANDADO!AF415)^(AE415))</f>
        <v>#REF!</v>
      </c>
      <c r="AH415" s="169">
        <f>(0.2*VLOOKUP(D415,'%.'!$A$1:$B$4,2,FALSE))+(0.35*VLOOKUP(E415,'%.'!$A$1:$B$4,2,FALSE))+(0.1*VLOOKUP(F415,'%.'!$A$1:$B$4,2,FALSE))+(0.35*VLOOKUP(G415,'%.'!$A$1:$B$4,2,FALSE))</f>
        <v>0.05</v>
      </c>
      <c r="AI415" s="128" t="str">
        <f t="shared" si="68"/>
        <v>REMOTA</v>
      </c>
      <c r="AJ415" s="128" t="str">
        <f t="shared" si="69"/>
        <v>No se registra</v>
      </c>
      <c r="AK415" s="178">
        <f t="shared" si="70"/>
        <v>0</v>
      </c>
    </row>
    <row r="416" spans="1:37" ht="30" customHeight="1" x14ac:dyDescent="0.25">
      <c r="A416" s="115">
        <v>415</v>
      </c>
      <c r="B416" s="82" t="s">
        <v>1112</v>
      </c>
      <c r="C416" s="95" t="s">
        <v>1113</v>
      </c>
      <c r="D416" s="82" t="s">
        <v>0</v>
      </c>
      <c r="E416" s="82" t="s">
        <v>0</v>
      </c>
      <c r="F416" s="82" t="s">
        <v>0</v>
      </c>
      <c r="G416" s="112" t="s">
        <v>0</v>
      </c>
      <c r="H416" s="169">
        <f t="shared" si="61"/>
        <v>1</v>
      </c>
      <c r="I416" s="170" t="str">
        <f t="shared" si="62"/>
        <v>ALTA</v>
      </c>
      <c r="J416" s="292">
        <v>20364930</v>
      </c>
      <c r="K416" s="166">
        <v>0</v>
      </c>
      <c r="L416" s="82" t="s">
        <v>130</v>
      </c>
      <c r="M416" s="188"/>
      <c r="N416" s="82" t="s">
        <v>405</v>
      </c>
      <c r="O416" s="111" t="s">
        <v>405</v>
      </c>
      <c r="P416" s="83">
        <v>3</v>
      </c>
      <c r="Q416" s="83" t="s">
        <v>213</v>
      </c>
      <c r="R416" s="85">
        <v>4121</v>
      </c>
      <c r="S416" s="79">
        <v>43692</v>
      </c>
      <c r="T416" s="200">
        <v>109302</v>
      </c>
      <c r="U416" s="82" t="s">
        <v>76</v>
      </c>
      <c r="V416" s="82"/>
      <c r="W416" s="171">
        <v>44074</v>
      </c>
      <c r="X416" s="172" t="e">
        <f>+CONCATENATE(TEXT(#REF!,"yyyy"),"-",TEXT(#REF!,"mm"))</f>
        <v>#REF!</v>
      </c>
      <c r="Y416" s="173" t="str">
        <f t="shared" si="65"/>
        <v>3</v>
      </c>
      <c r="Z416" s="172" t="str">
        <f t="shared" si="66"/>
        <v>2020-07</v>
      </c>
      <c r="AA416" s="170" t="e">
        <f>+VLOOKUP(Z416,#REF!,2,FALSE)/VLOOKUP(X416,#REF!,2,FALSE)</f>
        <v>#REF!</v>
      </c>
      <c r="AB416" s="174" t="e">
        <f t="shared" si="63"/>
        <v>#REF!</v>
      </c>
      <c r="AC416" s="174" t="e">
        <f t="shared" si="64"/>
        <v>#REF!</v>
      </c>
      <c r="AD416" s="175" t="e">
        <f>+#REF!+365*Y416</f>
        <v>#REF!</v>
      </c>
      <c r="AE416" s="176" t="e">
        <f t="shared" si="67"/>
        <v>#REF!</v>
      </c>
      <c r="AF416" s="170" t="e">
        <f>+VLOOKUP(CONCATENATE(TEXT(W416,"yyyy"),"-",TEXT(W416,"mm")),#REF!,2,0)</f>
        <v>#REF!</v>
      </c>
      <c r="AG416" s="177" t="e">
        <f>+(AC416*(1+'INFLAC PROYECTADA'!$B$8)^(AE416))/((1+DEMANDADO!AF416)^(AE416))</f>
        <v>#REF!</v>
      </c>
      <c r="AH416" s="169">
        <f>(0.2*VLOOKUP(D416,'%.'!$A$1:$B$4,2,FALSE))+(0.35*VLOOKUP(E416,'%.'!$A$1:$B$4,2,FALSE))+(0.1*VLOOKUP(F416,'%.'!$A$1:$B$4,2,FALSE))+(0.35*VLOOKUP(G416,'%.'!$A$1:$B$4,2,FALSE))</f>
        <v>1</v>
      </c>
      <c r="AI416" s="128" t="str">
        <f t="shared" si="68"/>
        <v>ALTA</v>
      </c>
      <c r="AJ416" s="128" t="str">
        <f t="shared" si="69"/>
        <v>Provisión contable</v>
      </c>
      <c r="AK416" s="178" t="e">
        <f t="shared" si="70"/>
        <v>#REF!</v>
      </c>
    </row>
    <row r="417" spans="1:37" ht="30" customHeight="1" x14ac:dyDescent="0.25">
      <c r="A417" s="115">
        <v>416</v>
      </c>
      <c r="B417" s="86" t="s">
        <v>937</v>
      </c>
      <c r="C417" s="85" t="s">
        <v>1114</v>
      </c>
      <c r="D417" s="86" t="s">
        <v>1</v>
      </c>
      <c r="E417" s="86" t="s">
        <v>1</v>
      </c>
      <c r="F417" s="86" t="s">
        <v>1</v>
      </c>
      <c r="G417" s="86" t="s">
        <v>1</v>
      </c>
      <c r="H417" s="169">
        <f t="shared" si="61"/>
        <v>0.05</v>
      </c>
      <c r="I417" s="170" t="str">
        <f t="shared" si="62"/>
        <v>REMOTA</v>
      </c>
      <c r="J417" s="292">
        <v>14754340</v>
      </c>
      <c r="K417" s="125">
        <v>0</v>
      </c>
      <c r="L417" s="82" t="s">
        <v>136</v>
      </c>
      <c r="M417" s="188"/>
      <c r="N417" s="83" t="s">
        <v>405</v>
      </c>
      <c r="O417" s="189" t="s">
        <v>405</v>
      </c>
      <c r="P417" s="83">
        <v>5</v>
      </c>
      <c r="Q417" s="83" t="s">
        <v>213</v>
      </c>
      <c r="R417" s="85">
        <v>4121</v>
      </c>
      <c r="S417" s="79">
        <v>43692</v>
      </c>
      <c r="T417" s="200">
        <v>109302</v>
      </c>
      <c r="U417" s="86" t="s">
        <v>76</v>
      </c>
      <c r="V417" s="86"/>
      <c r="W417" s="171">
        <v>44074</v>
      </c>
      <c r="X417" s="172" t="e">
        <f>+CONCATENATE(TEXT(#REF!,"yyyy"),"-",TEXT(#REF!,"mm"))</f>
        <v>#REF!</v>
      </c>
      <c r="Y417" s="173" t="str">
        <f t="shared" si="65"/>
        <v>5</v>
      </c>
      <c r="Z417" s="172" t="str">
        <f t="shared" si="66"/>
        <v>2020-07</v>
      </c>
      <c r="AA417" s="170" t="e">
        <f>+VLOOKUP(Z417,#REF!,2,FALSE)/VLOOKUP(X417,#REF!,2,FALSE)</f>
        <v>#REF!</v>
      </c>
      <c r="AB417" s="174" t="e">
        <f t="shared" si="63"/>
        <v>#REF!</v>
      </c>
      <c r="AC417" s="174" t="e">
        <f t="shared" si="64"/>
        <v>#REF!</v>
      </c>
      <c r="AD417" s="175" t="e">
        <f>+#REF!+365*Y417</f>
        <v>#REF!</v>
      </c>
      <c r="AE417" s="176" t="e">
        <f t="shared" si="67"/>
        <v>#REF!</v>
      </c>
      <c r="AF417" s="170" t="e">
        <f>+VLOOKUP(CONCATENATE(TEXT(W417,"yyyy"),"-",TEXT(W417,"mm")),#REF!,2,0)</f>
        <v>#REF!</v>
      </c>
      <c r="AG417" s="177" t="e">
        <f>+(AC417*(1+'INFLAC PROYECTADA'!$B$8)^(AE417))/((1+DEMANDADO!AF417)^(AE417))</f>
        <v>#REF!</v>
      </c>
      <c r="AH417" s="169">
        <f>(0.2*VLOOKUP(D417,'%.'!$A$1:$B$4,2,FALSE))+(0.35*VLOOKUP(E417,'%.'!$A$1:$B$4,2,FALSE))+(0.1*VLOOKUP(F417,'%.'!$A$1:$B$4,2,FALSE))+(0.35*VLOOKUP(G417,'%.'!$A$1:$B$4,2,FALSE))</f>
        <v>0.05</v>
      </c>
      <c r="AI417" s="128" t="str">
        <f t="shared" si="68"/>
        <v>REMOTA</v>
      </c>
      <c r="AJ417" s="128" t="str">
        <f t="shared" si="69"/>
        <v>No se registra</v>
      </c>
      <c r="AK417" s="178">
        <f t="shared" si="70"/>
        <v>0</v>
      </c>
    </row>
    <row r="418" spans="1:37" ht="30" customHeight="1" x14ac:dyDescent="0.25">
      <c r="A418" s="115">
        <v>417</v>
      </c>
      <c r="B418" s="79" t="s">
        <v>1115</v>
      </c>
      <c r="C418" s="95" t="s">
        <v>1116</v>
      </c>
      <c r="D418" s="79" t="s">
        <v>1</v>
      </c>
      <c r="E418" s="79" t="s">
        <v>1</v>
      </c>
      <c r="F418" s="79" t="s">
        <v>1</v>
      </c>
      <c r="G418" s="79" t="s">
        <v>1</v>
      </c>
      <c r="H418" s="169">
        <f t="shared" si="61"/>
        <v>0.05</v>
      </c>
      <c r="I418" s="170" t="str">
        <f t="shared" si="62"/>
        <v>REMOTA</v>
      </c>
      <c r="J418" s="292">
        <v>16562320</v>
      </c>
      <c r="K418" s="119">
        <v>0</v>
      </c>
      <c r="L418" s="79" t="s">
        <v>128</v>
      </c>
      <c r="M418" s="188"/>
      <c r="N418" s="79" t="s">
        <v>1204</v>
      </c>
      <c r="O418" s="79" t="s">
        <v>1204</v>
      </c>
      <c r="P418" s="83">
        <v>3</v>
      </c>
      <c r="Q418" s="83" t="s">
        <v>213</v>
      </c>
      <c r="R418" s="85">
        <v>4121</v>
      </c>
      <c r="S418" s="79">
        <v>43692</v>
      </c>
      <c r="T418" s="200">
        <v>109302</v>
      </c>
      <c r="U418" s="79" t="s">
        <v>76</v>
      </c>
      <c r="V418" s="79"/>
      <c r="W418" s="171">
        <v>44074</v>
      </c>
      <c r="X418" s="172" t="e">
        <f>+CONCATENATE(TEXT(#REF!,"yyyy"),"-",TEXT(#REF!,"mm"))</f>
        <v>#REF!</v>
      </c>
      <c r="Y418" s="173" t="str">
        <f t="shared" si="65"/>
        <v>3</v>
      </c>
      <c r="Z418" s="172" t="str">
        <f t="shared" si="66"/>
        <v>2020-07</v>
      </c>
      <c r="AA418" s="170" t="e">
        <f>+VLOOKUP(Z418,#REF!,2,FALSE)/VLOOKUP(X418,#REF!,2,FALSE)</f>
        <v>#REF!</v>
      </c>
      <c r="AB418" s="174" t="e">
        <f t="shared" si="63"/>
        <v>#REF!</v>
      </c>
      <c r="AC418" s="174" t="e">
        <f t="shared" si="64"/>
        <v>#REF!</v>
      </c>
      <c r="AD418" s="175" t="e">
        <f>+#REF!+365*Y418</f>
        <v>#REF!</v>
      </c>
      <c r="AE418" s="176" t="e">
        <f t="shared" si="67"/>
        <v>#REF!</v>
      </c>
      <c r="AF418" s="170" t="e">
        <f>+VLOOKUP(CONCATENATE(TEXT(W418,"yyyy"),"-",TEXT(W418,"mm")),#REF!,2,0)</f>
        <v>#REF!</v>
      </c>
      <c r="AG418" s="177" t="e">
        <f>+(AC418*(1+'INFLAC PROYECTADA'!$B$8)^(AE418))/((1+DEMANDADO!AF418)^(AE418))</f>
        <v>#REF!</v>
      </c>
      <c r="AH418" s="169">
        <f>(0.2*VLOOKUP(D418,'%.'!$A$1:$B$4,2,FALSE))+(0.35*VLOOKUP(E418,'%.'!$A$1:$B$4,2,FALSE))+(0.1*VLOOKUP(F418,'%.'!$A$1:$B$4,2,FALSE))+(0.35*VLOOKUP(G418,'%.'!$A$1:$B$4,2,FALSE))</f>
        <v>0.05</v>
      </c>
      <c r="AI418" s="128" t="str">
        <f t="shared" si="68"/>
        <v>REMOTA</v>
      </c>
      <c r="AJ418" s="128" t="str">
        <f t="shared" si="69"/>
        <v>No se registra</v>
      </c>
      <c r="AK418" s="178">
        <f t="shared" si="70"/>
        <v>0</v>
      </c>
    </row>
    <row r="419" spans="1:37" ht="30" customHeight="1" x14ac:dyDescent="0.25">
      <c r="A419" s="115">
        <v>418</v>
      </c>
      <c r="B419" s="82" t="s">
        <v>1117</v>
      </c>
      <c r="C419" s="95" t="s">
        <v>1118</v>
      </c>
      <c r="D419" s="82" t="s">
        <v>1</v>
      </c>
      <c r="E419" s="82" t="s">
        <v>1</v>
      </c>
      <c r="F419" s="82" t="s">
        <v>1</v>
      </c>
      <c r="G419" s="112" t="s">
        <v>1</v>
      </c>
      <c r="H419" s="169">
        <f t="shared" si="61"/>
        <v>0.05</v>
      </c>
      <c r="I419" s="170" t="str">
        <f t="shared" si="62"/>
        <v>REMOTA</v>
      </c>
      <c r="J419" s="292">
        <v>118196063</v>
      </c>
      <c r="K419" s="166">
        <v>0</v>
      </c>
      <c r="L419" s="82" t="s">
        <v>131</v>
      </c>
      <c r="M419" s="188"/>
      <c r="N419" s="82" t="s">
        <v>405</v>
      </c>
      <c r="O419" s="111" t="s">
        <v>405</v>
      </c>
      <c r="P419" s="83">
        <v>3</v>
      </c>
      <c r="Q419" s="83" t="s">
        <v>213</v>
      </c>
      <c r="R419" s="85">
        <v>4121</v>
      </c>
      <c r="S419" s="79">
        <v>43692</v>
      </c>
      <c r="T419" s="200">
        <v>109302</v>
      </c>
      <c r="U419" s="82" t="s">
        <v>171</v>
      </c>
      <c r="V419" s="82"/>
      <c r="W419" s="171">
        <v>44074</v>
      </c>
      <c r="X419" s="172" t="e">
        <f>+CONCATENATE(TEXT(#REF!,"yyyy"),"-",TEXT(#REF!,"mm"))</f>
        <v>#REF!</v>
      </c>
      <c r="Y419" s="173" t="str">
        <f t="shared" si="65"/>
        <v>3</v>
      </c>
      <c r="Z419" s="172" t="str">
        <f t="shared" si="66"/>
        <v>2020-07</v>
      </c>
      <c r="AA419" s="170" t="e">
        <f>+VLOOKUP(Z419,#REF!,2,FALSE)/VLOOKUP(X419,#REF!,2,FALSE)</f>
        <v>#REF!</v>
      </c>
      <c r="AB419" s="174" t="e">
        <f t="shared" si="63"/>
        <v>#REF!</v>
      </c>
      <c r="AC419" s="174" t="e">
        <f t="shared" si="64"/>
        <v>#REF!</v>
      </c>
      <c r="AD419" s="175" t="e">
        <f>+#REF!+365*Y419</f>
        <v>#REF!</v>
      </c>
      <c r="AE419" s="176" t="e">
        <f t="shared" si="67"/>
        <v>#REF!</v>
      </c>
      <c r="AF419" s="170" t="e">
        <f>+VLOOKUP(CONCATENATE(TEXT(W419,"yyyy"),"-",TEXT(W419,"mm")),#REF!,2,0)</f>
        <v>#REF!</v>
      </c>
      <c r="AG419" s="177" t="e">
        <f>+(AC419*(1+'INFLAC PROYECTADA'!$B$8)^(AE419))/((1+DEMANDADO!AF419)^(AE419))</f>
        <v>#REF!</v>
      </c>
      <c r="AH419" s="169">
        <f>(0.2*VLOOKUP(D419,'%.'!$A$1:$B$4,2,FALSE))+(0.35*VLOOKUP(E419,'%.'!$A$1:$B$4,2,FALSE))+(0.1*VLOOKUP(F419,'%.'!$A$1:$B$4,2,FALSE))+(0.35*VLOOKUP(G419,'%.'!$A$1:$B$4,2,FALSE))</f>
        <v>0.05</v>
      </c>
      <c r="AI419" s="128" t="str">
        <f t="shared" si="68"/>
        <v>REMOTA</v>
      </c>
      <c r="AJ419" s="128" t="str">
        <f t="shared" si="69"/>
        <v>No se registra</v>
      </c>
      <c r="AK419" s="178">
        <f t="shared" si="70"/>
        <v>0</v>
      </c>
    </row>
    <row r="420" spans="1:37" ht="30" customHeight="1" x14ac:dyDescent="0.25">
      <c r="A420" s="115">
        <v>419</v>
      </c>
      <c r="B420" s="79" t="s">
        <v>1078</v>
      </c>
      <c r="C420" s="126" t="s">
        <v>1119</v>
      </c>
      <c r="D420" s="79" t="s">
        <v>1</v>
      </c>
      <c r="E420" s="79" t="s">
        <v>1</v>
      </c>
      <c r="F420" s="79" t="s">
        <v>1</v>
      </c>
      <c r="G420" s="79" t="s">
        <v>1</v>
      </c>
      <c r="H420" s="169">
        <f t="shared" si="61"/>
        <v>0.05</v>
      </c>
      <c r="I420" s="170" t="str">
        <f t="shared" si="62"/>
        <v>REMOTA</v>
      </c>
      <c r="J420" s="292">
        <v>402833092</v>
      </c>
      <c r="K420" s="166">
        <v>0</v>
      </c>
      <c r="L420" s="82" t="s">
        <v>132</v>
      </c>
      <c r="M420" s="188"/>
      <c r="N420" s="83" t="s">
        <v>405</v>
      </c>
      <c r="O420" s="189" t="s">
        <v>405</v>
      </c>
      <c r="P420" s="83">
        <v>3</v>
      </c>
      <c r="Q420" s="83" t="s">
        <v>213</v>
      </c>
      <c r="R420" s="85">
        <v>4121</v>
      </c>
      <c r="S420" s="79">
        <v>43692</v>
      </c>
      <c r="T420" s="200">
        <v>109302</v>
      </c>
      <c r="U420" s="79" t="s">
        <v>171</v>
      </c>
      <c r="V420" s="79"/>
      <c r="W420" s="171">
        <v>44074</v>
      </c>
      <c r="X420" s="172" t="e">
        <f>+CONCATENATE(TEXT(#REF!,"yyyy"),"-",TEXT(#REF!,"mm"))</f>
        <v>#REF!</v>
      </c>
      <c r="Y420" s="173" t="str">
        <f t="shared" si="65"/>
        <v>3</v>
      </c>
      <c r="Z420" s="172" t="str">
        <f t="shared" si="66"/>
        <v>2020-07</v>
      </c>
      <c r="AA420" s="170" t="e">
        <f>+VLOOKUP(Z420,#REF!,2,FALSE)/VLOOKUP(X420,#REF!,2,FALSE)</f>
        <v>#REF!</v>
      </c>
      <c r="AB420" s="174" t="e">
        <f t="shared" si="63"/>
        <v>#REF!</v>
      </c>
      <c r="AC420" s="174" t="e">
        <f t="shared" si="64"/>
        <v>#REF!</v>
      </c>
      <c r="AD420" s="175" t="e">
        <f>+#REF!+365*Y420</f>
        <v>#REF!</v>
      </c>
      <c r="AE420" s="176" t="e">
        <f t="shared" si="67"/>
        <v>#REF!</v>
      </c>
      <c r="AF420" s="170" t="e">
        <f>+VLOOKUP(CONCATENATE(TEXT(W420,"yyyy"),"-",TEXT(W420,"mm")),#REF!,2,0)</f>
        <v>#REF!</v>
      </c>
      <c r="AG420" s="177" t="e">
        <f>+(AC420*(1+'INFLAC PROYECTADA'!$B$8)^(AE420))/((1+DEMANDADO!AF420)^(AE420))</f>
        <v>#REF!</v>
      </c>
      <c r="AH420" s="169">
        <f>(0.2*VLOOKUP(D420,'%.'!$A$1:$B$4,2,FALSE))+(0.35*VLOOKUP(E420,'%.'!$A$1:$B$4,2,FALSE))+(0.1*VLOOKUP(F420,'%.'!$A$1:$B$4,2,FALSE))+(0.35*VLOOKUP(G420,'%.'!$A$1:$B$4,2,FALSE))</f>
        <v>0.05</v>
      </c>
      <c r="AI420" s="128" t="str">
        <f t="shared" si="68"/>
        <v>REMOTA</v>
      </c>
      <c r="AJ420" s="128" t="str">
        <f t="shared" si="69"/>
        <v>No se registra</v>
      </c>
      <c r="AK420" s="178">
        <f t="shared" si="70"/>
        <v>0</v>
      </c>
    </row>
    <row r="421" spans="1:37" ht="30" customHeight="1" x14ac:dyDescent="0.25">
      <c r="A421" s="115">
        <v>420</v>
      </c>
      <c r="B421" s="86" t="s">
        <v>1120</v>
      </c>
      <c r="C421" s="85" t="s">
        <v>1121</v>
      </c>
      <c r="D421" s="86" t="s">
        <v>0</v>
      </c>
      <c r="E421" s="86" t="s">
        <v>0</v>
      </c>
      <c r="F421" s="86" t="s">
        <v>0</v>
      </c>
      <c r="G421" s="86" t="s">
        <v>0</v>
      </c>
      <c r="H421" s="169">
        <f t="shared" si="61"/>
        <v>1</v>
      </c>
      <c r="I421" s="170" t="str">
        <f t="shared" si="62"/>
        <v>ALTA</v>
      </c>
      <c r="J421" s="292">
        <v>14754340</v>
      </c>
      <c r="K421" s="125">
        <v>1</v>
      </c>
      <c r="L421" s="82" t="s">
        <v>128</v>
      </c>
      <c r="M421" s="188"/>
      <c r="N421" s="83" t="s">
        <v>405</v>
      </c>
      <c r="O421" s="189" t="s">
        <v>405</v>
      </c>
      <c r="P421" s="83">
        <v>3</v>
      </c>
      <c r="Q421" s="83" t="s">
        <v>213</v>
      </c>
      <c r="R421" s="85">
        <v>4121</v>
      </c>
      <c r="S421" s="79">
        <v>43692</v>
      </c>
      <c r="T421" s="200">
        <v>109302</v>
      </c>
      <c r="U421" s="86" t="s">
        <v>76</v>
      </c>
      <c r="V421" s="79" t="s">
        <v>1205</v>
      </c>
      <c r="W421" s="171">
        <v>44074</v>
      </c>
      <c r="X421" s="172" t="e">
        <f>+CONCATENATE(TEXT(#REF!,"yyyy"),"-",TEXT(#REF!,"mm"))</f>
        <v>#REF!</v>
      </c>
      <c r="Y421" s="173" t="str">
        <f t="shared" si="65"/>
        <v>3</v>
      </c>
      <c r="Z421" s="172" t="str">
        <f t="shared" si="66"/>
        <v>2020-07</v>
      </c>
      <c r="AA421" s="170" t="e">
        <f>+VLOOKUP(Z421,#REF!,2,FALSE)/VLOOKUP(X421,#REF!,2,FALSE)</f>
        <v>#REF!</v>
      </c>
      <c r="AB421" s="174" t="e">
        <f t="shared" si="63"/>
        <v>#REF!</v>
      </c>
      <c r="AC421" s="174" t="e">
        <f t="shared" si="64"/>
        <v>#REF!</v>
      </c>
      <c r="AD421" s="175" t="e">
        <f>+#REF!+365*Y421</f>
        <v>#REF!</v>
      </c>
      <c r="AE421" s="176" t="e">
        <f t="shared" si="67"/>
        <v>#REF!</v>
      </c>
      <c r="AF421" s="170" t="e">
        <f>+VLOOKUP(CONCATENATE(TEXT(W421,"yyyy"),"-",TEXT(W421,"mm")),#REF!,2,0)</f>
        <v>#REF!</v>
      </c>
      <c r="AG421" s="177" t="e">
        <f>+(AC421*(1+'INFLAC PROYECTADA'!$B$8)^(AE421))/((1+DEMANDADO!AF421)^(AE421))</f>
        <v>#REF!</v>
      </c>
      <c r="AH421" s="169">
        <f>(0.2*VLOOKUP(D421,'%.'!$A$1:$B$4,2,FALSE))+(0.35*VLOOKUP(E421,'%.'!$A$1:$B$4,2,FALSE))+(0.1*VLOOKUP(F421,'%.'!$A$1:$B$4,2,FALSE))+(0.35*VLOOKUP(G421,'%.'!$A$1:$B$4,2,FALSE))</f>
        <v>1</v>
      </c>
      <c r="AI421" s="128" t="str">
        <f t="shared" si="68"/>
        <v>ALTA</v>
      </c>
      <c r="AJ421" s="128" t="str">
        <f t="shared" si="69"/>
        <v>Provisión contable</v>
      </c>
      <c r="AK421" s="178" t="e">
        <f t="shared" si="70"/>
        <v>#REF!</v>
      </c>
    </row>
    <row r="422" spans="1:37" ht="30" customHeight="1" x14ac:dyDescent="0.25">
      <c r="A422" s="115">
        <v>421</v>
      </c>
      <c r="B422" s="86" t="s">
        <v>1105</v>
      </c>
      <c r="C422" s="85" t="s">
        <v>1122</v>
      </c>
      <c r="D422" s="83" t="s">
        <v>1</v>
      </c>
      <c r="E422" s="83" t="s">
        <v>1</v>
      </c>
      <c r="F422" s="83" t="s">
        <v>1</v>
      </c>
      <c r="G422" s="124" t="s">
        <v>1</v>
      </c>
      <c r="H422" s="169">
        <f t="shared" si="61"/>
        <v>0.05</v>
      </c>
      <c r="I422" s="170" t="str">
        <f t="shared" si="62"/>
        <v>REMOTA</v>
      </c>
      <c r="J422" s="292">
        <v>76103436</v>
      </c>
      <c r="K422" s="166">
        <v>0</v>
      </c>
      <c r="L422" s="82" t="s">
        <v>128</v>
      </c>
      <c r="M422" s="188"/>
      <c r="N422" s="83" t="s">
        <v>405</v>
      </c>
      <c r="O422" s="189" t="s">
        <v>405</v>
      </c>
      <c r="P422" s="83">
        <v>3</v>
      </c>
      <c r="Q422" s="83" t="s">
        <v>213</v>
      </c>
      <c r="R422" s="85">
        <v>4121</v>
      </c>
      <c r="S422" s="79">
        <v>43692</v>
      </c>
      <c r="T422" s="200">
        <v>109302</v>
      </c>
      <c r="U422" s="83" t="s">
        <v>171</v>
      </c>
      <c r="V422" s="83"/>
      <c r="W422" s="171">
        <v>44074</v>
      </c>
      <c r="X422" s="172" t="e">
        <f>+CONCATENATE(TEXT(#REF!,"yyyy"),"-",TEXT(#REF!,"mm"))</f>
        <v>#REF!</v>
      </c>
      <c r="Y422" s="173" t="str">
        <f t="shared" si="65"/>
        <v>3</v>
      </c>
      <c r="Z422" s="172" t="str">
        <f t="shared" si="66"/>
        <v>2020-07</v>
      </c>
      <c r="AA422" s="170" t="e">
        <f>+VLOOKUP(Z422,#REF!,2,FALSE)/VLOOKUP(X422,#REF!,2,FALSE)</f>
        <v>#REF!</v>
      </c>
      <c r="AB422" s="174" t="e">
        <f t="shared" si="63"/>
        <v>#REF!</v>
      </c>
      <c r="AC422" s="174" t="e">
        <f t="shared" si="64"/>
        <v>#REF!</v>
      </c>
      <c r="AD422" s="175" t="e">
        <f>+#REF!+365*Y422</f>
        <v>#REF!</v>
      </c>
      <c r="AE422" s="176" t="e">
        <f t="shared" si="67"/>
        <v>#REF!</v>
      </c>
      <c r="AF422" s="170" t="e">
        <f>+VLOOKUP(CONCATENATE(TEXT(W422,"yyyy"),"-",TEXT(W422,"mm")),#REF!,2,0)</f>
        <v>#REF!</v>
      </c>
      <c r="AG422" s="177" t="e">
        <f>+(AC422*(1+'INFLAC PROYECTADA'!$B$8)^(AE422))/((1+DEMANDADO!AF422)^(AE422))</f>
        <v>#REF!</v>
      </c>
      <c r="AH422" s="169">
        <f>(0.2*VLOOKUP(D422,'%.'!$A$1:$B$4,2,FALSE))+(0.35*VLOOKUP(E422,'%.'!$A$1:$B$4,2,FALSE))+(0.1*VLOOKUP(F422,'%.'!$A$1:$B$4,2,FALSE))+(0.35*VLOOKUP(G422,'%.'!$A$1:$B$4,2,FALSE))</f>
        <v>0.05</v>
      </c>
      <c r="AI422" s="128" t="str">
        <f t="shared" si="68"/>
        <v>REMOTA</v>
      </c>
      <c r="AJ422" s="128" t="str">
        <f t="shared" si="69"/>
        <v>No se registra</v>
      </c>
      <c r="AK422" s="178">
        <f t="shared" si="70"/>
        <v>0</v>
      </c>
    </row>
    <row r="423" spans="1:37" ht="30" customHeight="1" x14ac:dyDescent="0.25">
      <c r="A423" s="115">
        <v>422</v>
      </c>
      <c r="B423" s="79" t="s">
        <v>1064</v>
      </c>
      <c r="C423" s="95" t="s">
        <v>1123</v>
      </c>
      <c r="D423" s="82" t="s">
        <v>1</v>
      </c>
      <c r="E423" s="82" t="s">
        <v>1</v>
      </c>
      <c r="F423" s="82" t="s">
        <v>1</v>
      </c>
      <c r="G423" s="112" t="s">
        <v>1</v>
      </c>
      <c r="H423" s="169">
        <f t="shared" si="61"/>
        <v>0.05</v>
      </c>
      <c r="I423" s="170" t="str">
        <f t="shared" si="62"/>
        <v>REMOTA</v>
      </c>
      <c r="J423" s="292">
        <v>74671831</v>
      </c>
      <c r="K423" s="166">
        <v>0</v>
      </c>
      <c r="L423" s="82" t="s">
        <v>130</v>
      </c>
      <c r="M423" s="188"/>
      <c r="N423" s="82" t="s">
        <v>405</v>
      </c>
      <c r="O423" s="111" t="s">
        <v>405</v>
      </c>
      <c r="P423" s="83">
        <v>3</v>
      </c>
      <c r="Q423" s="83" t="s">
        <v>213</v>
      </c>
      <c r="R423" s="85">
        <v>4121</v>
      </c>
      <c r="S423" s="79">
        <v>43692</v>
      </c>
      <c r="T423" s="200">
        <v>109302</v>
      </c>
      <c r="U423" s="82" t="s">
        <v>171</v>
      </c>
      <c r="V423" s="82"/>
      <c r="W423" s="171">
        <v>44074</v>
      </c>
      <c r="X423" s="172" t="e">
        <f>+CONCATENATE(TEXT(#REF!,"yyyy"),"-",TEXT(#REF!,"mm"))</f>
        <v>#REF!</v>
      </c>
      <c r="Y423" s="173" t="str">
        <f t="shared" si="65"/>
        <v>3</v>
      </c>
      <c r="Z423" s="172" t="str">
        <f t="shared" si="66"/>
        <v>2020-07</v>
      </c>
      <c r="AA423" s="170" t="e">
        <f>+VLOOKUP(Z423,#REF!,2,FALSE)/VLOOKUP(X423,#REF!,2,FALSE)</f>
        <v>#REF!</v>
      </c>
      <c r="AB423" s="174" t="e">
        <f t="shared" si="63"/>
        <v>#REF!</v>
      </c>
      <c r="AC423" s="174" t="e">
        <f t="shared" si="64"/>
        <v>#REF!</v>
      </c>
      <c r="AD423" s="175" t="e">
        <f>+#REF!+365*Y423</f>
        <v>#REF!</v>
      </c>
      <c r="AE423" s="176" t="e">
        <f t="shared" si="67"/>
        <v>#REF!</v>
      </c>
      <c r="AF423" s="170" t="e">
        <f>+VLOOKUP(CONCATENATE(TEXT(W423,"yyyy"),"-",TEXT(W423,"mm")),#REF!,2,0)</f>
        <v>#REF!</v>
      </c>
      <c r="AG423" s="177" t="e">
        <f>+(AC423*(1+'INFLAC PROYECTADA'!$B$8)^(AE423))/((1+DEMANDADO!AF423)^(AE423))</f>
        <v>#REF!</v>
      </c>
      <c r="AH423" s="169">
        <f>(0.2*VLOOKUP(D423,'%.'!$A$1:$B$4,2,FALSE))+(0.35*VLOOKUP(E423,'%.'!$A$1:$B$4,2,FALSE))+(0.1*VLOOKUP(F423,'%.'!$A$1:$B$4,2,FALSE))+(0.35*VLOOKUP(G423,'%.'!$A$1:$B$4,2,FALSE))</f>
        <v>0.05</v>
      </c>
      <c r="AI423" s="128" t="str">
        <f t="shared" si="68"/>
        <v>REMOTA</v>
      </c>
      <c r="AJ423" s="128" t="str">
        <f t="shared" si="69"/>
        <v>No se registra</v>
      </c>
      <c r="AK423" s="178">
        <f t="shared" si="70"/>
        <v>0</v>
      </c>
    </row>
    <row r="424" spans="1:37" ht="30" customHeight="1" x14ac:dyDescent="0.25">
      <c r="A424" s="115">
        <v>423</v>
      </c>
      <c r="B424" s="82" t="s">
        <v>1124</v>
      </c>
      <c r="C424" s="95" t="s">
        <v>1125</v>
      </c>
      <c r="D424" s="82" t="s">
        <v>0</v>
      </c>
      <c r="E424" s="82" t="s">
        <v>48</v>
      </c>
      <c r="F424" s="82" t="s">
        <v>48</v>
      </c>
      <c r="G424" s="112" t="s">
        <v>0</v>
      </c>
      <c r="H424" s="169">
        <f t="shared" si="61"/>
        <v>0.77499999999999991</v>
      </c>
      <c r="I424" s="170" t="str">
        <f t="shared" si="62"/>
        <v>ALTA</v>
      </c>
      <c r="J424" s="292">
        <v>1132800900</v>
      </c>
      <c r="K424" s="166">
        <v>1</v>
      </c>
      <c r="L424" s="82" t="s">
        <v>130</v>
      </c>
      <c r="M424" s="188"/>
      <c r="N424" s="82" t="s">
        <v>405</v>
      </c>
      <c r="O424" s="111" t="s">
        <v>405</v>
      </c>
      <c r="P424" s="83">
        <v>3</v>
      </c>
      <c r="Q424" s="83" t="s">
        <v>213</v>
      </c>
      <c r="R424" s="85">
        <v>4121</v>
      </c>
      <c r="S424" s="79">
        <v>43692</v>
      </c>
      <c r="T424" s="200">
        <v>109302</v>
      </c>
      <c r="U424" s="82" t="s">
        <v>21</v>
      </c>
      <c r="V424" s="82"/>
      <c r="W424" s="171">
        <v>44074</v>
      </c>
      <c r="X424" s="172" t="e">
        <f>+CONCATENATE(TEXT(#REF!,"yyyy"),"-",TEXT(#REF!,"mm"))</f>
        <v>#REF!</v>
      </c>
      <c r="Y424" s="173" t="str">
        <f t="shared" si="65"/>
        <v>3</v>
      </c>
      <c r="Z424" s="172" t="str">
        <f t="shared" si="66"/>
        <v>2020-07</v>
      </c>
      <c r="AA424" s="170" t="e">
        <f>+VLOOKUP(Z424,#REF!,2,FALSE)/VLOOKUP(X424,#REF!,2,FALSE)</f>
        <v>#REF!</v>
      </c>
      <c r="AB424" s="174" t="e">
        <f t="shared" si="63"/>
        <v>#REF!</v>
      </c>
      <c r="AC424" s="174" t="e">
        <f t="shared" si="64"/>
        <v>#REF!</v>
      </c>
      <c r="AD424" s="175" t="e">
        <f>+#REF!+365*Y424</f>
        <v>#REF!</v>
      </c>
      <c r="AE424" s="176" t="e">
        <f t="shared" si="67"/>
        <v>#REF!</v>
      </c>
      <c r="AF424" s="170" t="e">
        <f>+VLOOKUP(CONCATENATE(TEXT(W424,"yyyy"),"-",TEXT(W424,"mm")),#REF!,2,0)</f>
        <v>#REF!</v>
      </c>
      <c r="AG424" s="177" t="e">
        <f>+(AC424*(1+'INFLAC PROYECTADA'!$B$8)^(AE424))/((1+DEMANDADO!AF424)^(AE424))</f>
        <v>#REF!</v>
      </c>
      <c r="AH424" s="169">
        <f>(0.2*VLOOKUP(D424,'%.'!$A$1:$B$4,2,FALSE))+(0.35*VLOOKUP(E424,'%.'!$A$1:$B$4,2,FALSE))+(0.1*VLOOKUP(F424,'%.'!$A$1:$B$4,2,FALSE))+(0.35*VLOOKUP(G424,'%.'!$A$1:$B$4,2,FALSE))</f>
        <v>0.77499999999999991</v>
      </c>
      <c r="AI424" s="128" t="str">
        <f t="shared" si="68"/>
        <v>ALTA</v>
      </c>
      <c r="AJ424" s="128" t="str">
        <f t="shared" si="69"/>
        <v>Provisión contable</v>
      </c>
      <c r="AK424" s="178" t="e">
        <f t="shared" si="70"/>
        <v>#REF!</v>
      </c>
    </row>
    <row r="425" spans="1:37" ht="30" customHeight="1" x14ac:dyDescent="0.25">
      <c r="A425" s="115">
        <v>424</v>
      </c>
      <c r="B425" s="79" t="s">
        <v>1126</v>
      </c>
      <c r="C425" s="95" t="s">
        <v>1127</v>
      </c>
      <c r="D425" s="79" t="s">
        <v>1</v>
      </c>
      <c r="E425" s="79" t="s">
        <v>1</v>
      </c>
      <c r="F425" s="79" t="s">
        <v>1</v>
      </c>
      <c r="G425" s="79" t="s">
        <v>1</v>
      </c>
      <c r="H425" s="169">
        <f t="shared" si="61"/>
        <v>0.05</v>
      </c>
      <c r="I425" s="170" t="str">
        <f t="shared" si="62"/>
        <v>REMOTA</v>
      </c>
      <c r="J425" s="292">
        <v>43500000</v>
      </c>
      <c r="K425" s="119">
        <v>0</v>
      </c>
      <c r="L425" s="82" t="s">
        <v>136</v>
      </c>
      <c r="M425" s="188"/>
      <c r="N425" s="79" t="s">
        <v>405</v>
      </c>
      <c r="O425" s="79" t="s">
        <v>405</v>
      </c>
      <c r="P425" s="83">
        <v>3</v>
      </c>
      <c r="Q425" s="83" t="s">
        <v>213</v>
      </c>
      <c r="R425" s="85">
        <v>4121</v>
      </c>
      <c r="S425" s="79">
        <v>43692</v>
      </c>
      <c r="T425" s="200">
        <v>109302</v>
      </c>
      <c r="U425" s="79" t="s">
        <v>171</v>
      </c>
      <c r="V425" s="79" t="s">
        <v>1203</v>
      </c>
      <c r="W425" s="171">
        <v>44074</v>
      </c>
      <c r="X425" s="172" t="e">
        <f>+CONCATENATE(TEXT(#REF!,"yyyy"),"-",TEXT(#REF!,"mm"))</f>
        <v>#REF!</v>
      </c>
      <c r="Y425" s="173" t="str">
        <f t="shared" si="65"/>
        <v>3</v>
      </c>
      <c r="Z425" s="172" t="str">
        <f t="shared" si="66"/>
        <v>2020-07</v>
      </c>
      <c r="AA425" s="170" t="e">
        <f>+VLOOKUP(Z425,#REF!,2,FALSE)/VLOOKUP(X425,#REF!,2,FALSE)</f>
        <v>#REF!</v>
      </c>
      <c r="AB425" s="174" t="e">
        <f t="shared" si="63"/>
        <v>#REF!</v>
      </c>
      <c r="AC425" s="174" t="e">
        <f t="shared" si="64"/>
        <v>#REF!</v>
      </c>
      <c r="AD425" s="175" t="e">
        <f>+#REF!+365*Y425</f>
        <v>#REF!</v>
      </c>
      <c r="AE425" s="176" t="e">
        <f t="shared" si="67"/>
        <v>#REF!</v>
      </c>
      <c r="AF425" s="170" t="e">
        <f>+VLOOKUP(CONCATENATE(TEXT(W425,"yyyy"),"-",TEXT(W425,"mm")),#REF!,2,0)</f>
        <v>#REF!</v>
      </c>
      <c r="AG425" s="177" t="e">
        <f>+(AC425*(1+'INFLAC PROYECTADA'!$B$8)^(AE425))/((1+DEMANDADO!AF425)^(AE425))</f>
        <v>#REF!</v>
      </c>
      <c r="AH425" s="169">
        <f>(0.2*VLOOKUP(D425,'%.'!$A$1:$B$4,2,FALSE))+(0.35*VLOOKUP(E425,'%.'!$A$1:$B$4,2,FALSE))+(0.1*VLOOKUP(F425,'%.'!$A$1:$B$4,2,FALSE))+(0.35*VLOOKUP(G425,'%.'!$A$1:$B$4,2,FALSE))</f>
        <v>0.05</v>
      </c>
      <c r="AI425" s="128" t="str">
        <f t="shared" si="68"/>
        <v>REMOTA</v>
      </c>
      <c r="AJ425" s="128" t="str">
        <f t="shared" si="69"/>
        <v>No se registra</v>
      </c>
      <c r="AK425" s="178">
        <f t="shared" si="70"/>
        <v>0</v>
      </c>
    </row>
    <row r="426" spans="1:37" ht="30" customHeight="1" x14ac:dyDescent="0.25">
      <c r="A426" s="115">
        <v>425</v>
      </c>
      <c r="B426" s="79" t="s">
        <v>1071</v>
      </c>
      <c r="C426" s="126" t="s">
        <v>1128</v>
      </c>
      <c r="D426" s="79" t="s">
        <v>1</v>
      </c>
      <c r="E426" s="79" t="s">
        <v>1</v>
      </c>
      <c r="F426" s="79" t="s">
        <v>1</v>
      </c>
      <c r="G426" s="79" t="s">
        <v>1</v>
      </c>
      <c r="H426" s="169">
        <f t="shared" si="61"/>
        <v>0.05</v>
      </c>
      <c r="I426" s="170" t="str">
        <f t="shared" si="62"/>
        <v>REMOTA</v>
      </c>
      <c r="J426" s="292">
        <v>49418236</v>
      </c>
      <c r="K426" s="166">
        <v>0</v>
      </c>
      <c r="L426" s="79" t="s">
        <v>129</v>
      </c>
      <c r="M426" s="188"/>
      <c r="N426" s="82" t="s">
        <v>405</v>
      </c>
      <c r="O426" s="82" t="s">
        <v>405</v>
      </c>
      <c r="P426" s="83">
        <v>3</v>
      </c>
      <c r="Q426" s="83" t="s">
        <v>213</v>
      </c>
      <c r="R426" s="85">
        <v>4121</v>
      </c>
      <c r="S426" s="79">
        <v>43692</v>
      </c>
      <c r="T426" s="200">
        <v>109302</v>
      </c>
      <c r="U426" s="79" t="s">
        <v>171</v>
      </c>
      <c r="V426" s="82"/>
      <c r="W426" s="171">
        <v>44074</v>
      </c>
      <c r="X426" s="172" t="e">
        <f>+CONCATENATE(TEXT(#REF!,"yyyy"),"-",TEXT(#REF!,"mm"))</f>
        <v>#REF!</v>
      </c>
      <c r="Y426" s="173" t="str">
        <f t="shared" si="65"/>
        <v>3</v>
      </c>
      <c r="Z426" s="172" t="str">
        <f t="shared" si="66"/>
        <v>2020-07</v>
      </c>
      <c r="AA426" s="170" t="e">
        <f>+VLOOKUP(Z426,#REF!,2,FALSE)/VLOOKUP(X426,#REF!,2,FALSE)</f>
        <v>#REF!</v>
      </c>
      <c r="AB426" s="174" t="e">
        <f t="shared" si="63"/>
        <v>#REF!</v>
      </c>
      <c r="AC426" s="174" t="e">
        <f t="shared" si="64"/>
        <v>#REF!</v>
      </c>
      <c r="AD426" s="175" t="e">
        <f>+#REF!+365*Y426</f>
        <v>#REF!</v>
      </c>
      <c r="AE426" s="176" t="e">
        <f t="shared" si="67"/>
        <v>#REF!</v>
      </c>
      <c r="AF426" s="170" t="e">
        <f>+VLOOKUP(CONCATENATE(TEXT(W426,"yyyy"),"-",TEXT(W426,"mm")),#REF!,2,0)</f>
        <v>#REF!</v>
      </c>
      <c r="AG426" s="177" t="e">
        <f>+(AC426*(1+'INFLAC PROYECTADA'!$B$8)^(AE426))/((1+DEMANDADO!AF426)^(AE426))</f>
        <v>#REF!</v>
      </c>
      <c r="AH426" s="169">
        <f>(0.2*VLOOKUP(D426,'%.'!$A$1:$B$4,2,FALSE))+(0.35*VLOOKUP(E426,'%.'!$A$1:$B$4,2,FALSE))+(0.1*VLOOKUP(F426,'%.'!$A$1:$B$4,2,FALSE))+(0.35*VLOOKUP(G426,'%.'!$A$1:$B$4,2,FALSE))</f>
        <v>0.05</v>
      </c>
      <c r="AI426" s="128" t="str">
        <f t="shared" si="68"/>
        <v>REMOTA</v>
      </c>
      <c r="AJ426" s="128" t="str">
        <f t="shared" si="69"/>
        <v>No se registra</v>
      </c>
      <c r="AK426" s="178">
        <f t="shared" si="70"/>
        <v>0</v>
      </c>
    </row>
    <row r="427" spans="1:37" ht="30" customHeight="1" x14ac:dyDescent="0.25">
      <c r="A427" s="115">
        <v>426</v>
      </c>
      <c r="B427" s="79" t="s">
        <v>1064</v>
      </c>
      <c r="C427" s="126" t="s">
        <v>1129</v>
      </c>
      <c r="D427" s="84" t="s">
        <v>1</v>
      </c>
      <c r="E427" s="84" t="s">
        <v>1</v>
      </c>
      <c r="F427" s="84" t="s">
        <v>1</v>
      </c>
      <c r="G427" s="84" t="s">
        <v>1</v>
      </c>
      <c r="H427" s="169">
        <f t="shared" si="61"/>
        <v>0.05</v>
      </c>
      <c r="I427" s="170" t="str">
        <f t="shared" si="62"/>
        <v>REMOTA</v>
      </c>
      <c r="J427" s="292">
        <v>6101454</v>
      </c>
      <c r="K427" s="166">
        <v>0</v>
      </c>
      <c r="L427" s="82" t="s">
        <v>132</v>
      </c>
      <c r="M427" s="188"/>
      <c r="N427" s="83" t="s">
        <v>405</v>
      </c>
      <c r="O427" s="189" t="s">
        <v>405</v>
      </c>
      <c r="P427" s="83">
        <v>3</v>
      </c>
      <c r="Q427" s="83" t="s">
        <v>213</v>
      </c>
      <c r="R427" s="85">
        <v>4121</v>
      </c>
      <c r="S427" s="79">
        <v>43692</v>
      </c>
      <c r="T427" s="200">
        <v>109302</v>
      </c>
      <c r="U427" s="79" t="s">
        <v>76</v>
      </c>
      <c r="V427" s="84"/>
      <c r="W427" s="171">
        <v>44074</v>
      </c>
      <c r="X427" s="172" t="e">
        <f>+CONCATENATE(TEXT(#REF!,"yyyy"),"-",TEXT(#REF!,"mm"))</f>
        <v>#REF!</v>
      </c>
      <c r="Y427" s="173" t="str">
        <f t="shared" si="65"/>
        <v>3</v>
      </c>
      <c r="Z427" s="172" t="str">
        <f t="shared" si="66"/>
        <v>2020-07</v>
      </c>
      <c r="AA427" s="170" t="e">
        <f>+VLOOKUP(Z427,#REF!,2,FALSE)/VLOOKUP(X427,#REF!,2,FALSE)</f>
        <v>#REF!</v>
      </c>
      <c r="AB427" s="174" t="e">
        <f t="shared" si="63"/>
        <v>#REF!</v>
      </c>
      <c r="AC427" s="174" t="e">
        <f t="shared" si="64"/>
        <v>#REF!</v>
      </c>
      <c r="AD427" s="175" t="e">
        <f>+#REF!+365*Y427</f>
        <v>#REF!</v>
      </c>
      <c r="AE427" s="176" t="e">
        <f t="shared" si="67"/>
        <v>#REF!</v>
      </c>
      <c r="AF427" s="170" t="e">
        <f>+VLOOKUP(CONCATENATE(TEXT(W427,"yyyy"),"-",TEXT(W427,"mm")),#REF!,2,0)</f>
        <v>#REF!</v>
      </c>
      <c r="AG427" s="177" t="e">
        <f>+(AC427*(1+'INFLAC PROYECTADA'!$B$8)^(AE427))/((1+DEMANDADO!AF427)^(AE427))</f>
        <v>#REF!</v>
      </c>
      <c r="AH427" s="169">
        <f>(0.2*VLOOKUP(D427,'%.'!$A$1:$B$4,2,FALSE))+(0.35*VLOOKUP(E427,'%.'!$A$1:$B$4,2,FALSE))+(0.1*VLOOKUP(F427,'%.'!$A$1:$B$4,2,FALSE))+(0.35*VLOOKUP(G427,'%.'!$A$1:$B$4,2,FALSE))</f>
        <v>0.05</v>
      </c>
      <c r="AI427" s="128" t="str">
        <f t="shared" si="68"/>
        <v>REMOTA</v>
      </c>
      <c r="AJ427" s="128" t="str">
        <f t="shared" si="69"/>
        <v>No se registra</v>
      </c>
      <c r="AK427" s="178">
        <f t="shared" si="70"/>
        <v>0</v>
      </c>
    </row>
    <row r="428" spans="1:37" ht="30" customHeight="1" x14ac:dyDescent="0.25">
      <c r="A428" s="115">
        <v>427</v>
      </c>
      <c r="B428" s="79" t="s">
        <v>1130</v>
      </c>
      <c r="C428" s="95" t="s">
        <v>1131</v>
      </c>
      <c r="D428" s="79" t="s">
        <v>1</v>
      </c>
      <c r="E428" s="79" t="s">
        <v>1</v>
      </c>
      <c r="F428" s="79" t="s">
        <v>1</v>
      </c>
      <c r="G428" s="79" t="s">
        <v>1</v>
      </c>
      <c r="H428" s="169">
        <f t="shared" si="61"/>
        <v>0.05</v>
      </c>
      <c r="I428" s="170" t="str">
        <f t="shared" si="62"/>
        <v>REMOTA</v>
      </c>
      <c r="J428" s="292">
        <v>235122600</v>
      </c>
      <c r="K428" s="119">
        <v>0</v>
      </c>
      <c r="L428" s="79" t="s">
        <v>128</v>
      </c>
      <c r="M428" s="188"/>
      <c r="N428" s="82" t="s">
        <v>405</v>
      </c>
      <c r="O428" s="82" t="s">
        <v>405</v>
      </c>
      <c r="P428" s="82">
        <v>3</v>
      </c>
      <c r="Q428" s="83" t="s">
        <v>213</v>
      </c>
      <c r="R428" s="85">
        <v>4121</v>
      </c>
      <c r="S428" s="79">
        <v>43692</v>
      </c>
      <c r="T428" s="200">
        <v>109302</v>
      </c>
      <c r="U428" s="79" t="s">
        <v>76</v>
      </c>
      <c r="V428" s="82" t="s">
        <v>1206</v>
      </c>
      <c r="W428" s="171">
        <v>44074</v>
      </c>
      <c r="X428" s="172" t="e">
        <f>+CONCATENATE(TEXT(#REF!,"yyyy"),"-",TEXT(#REF!,"mm"))</f>
        <v>#REF!</v>
      </c>
      <c r="Y428" s="173" t="str">
        <f t="shared" si="65"/>
        <v>3</v>
      </c>
      <c r="Z428" s="172" t="str">
        <f t="shared" si="66"/>
        <v>2020-07</v>
      </c>
      <c r="AA428" s="170" t="e">
        <f>+VLOOKUP(Z428,#REF!,2,FALSE)/VLOOKUP(X428,#REF!,2,FALSE)</f>
        <v>#REF!</v>
      </c>
      <c r="AB428" s="174" t="e">
        <f t="shared" si="63"/>
        <v>#REF!</v>
      </c>
      <c r="AC428" s="174" t="e">
        <f t="shared" si="64"/>
        <v>#REF!</v>
      </c>
      <c r="AD428" s="175" t="e">
        <f>+#REF!+365*Y428</f>
        <v>#REF!</v>
      </c>
      <c r="AE428" s="176" t="e">
        <f t="shared" si="67"/>
        <v>#REF!</v>
      </c>
      <c r="AF428" s="170" t="e">
        <f>+VLOOKUP(CONCATENATE(TEXT(W428,"yyyy"),"-",TEXT(W428,"mm")),#REF!,2,0)</f>
        <v>#REF!</v>
      </c>
      <c r="AG428" s="177" t="e">
        <f>+(AC428*(1+'INFLAC PROYECTADA'!$B$8)^(AE428))/((1+DEMANDADO!AF428)^(AE428))</f>
        <v>#REF!</v>
      </c>
      <c r="AH428" s="169">
        <f>(0.2*VLOOKUP(D428,'%.'!$A$1:$B$4,2,FALSE))+(0.35*VLOOKUP(E428,'%.'!$A$1:$B$4,2,FALSE))+(0.1*VLOOKUP(F428,'%.'!$A$1:$B$4,2,FALSE))+(0.35*VLOOKUP(G428,'%.'!$A$1:$B$4,2,FALSE))</f>
        <v>0.05</v>
      </c>
      <c r="AI428" s="128" t="str">
        <f t="shared" si="68"/>
        <v>REMOTA</v>
      </c>
      <c r="AJ428" s="128" t="str">
        <f t="shared" si="69"/>
        <v>No se registra</v>
      </c>
      <c r="AK428" s="178">
        <f t="shared" si="70"/>
        <v>0</v>
      </c>
    </row>
    <row r="429" spans="1:37" ht="30" customHeight="1" x14ac:dyDescent="0.25">
      <c r="A429" s="115">
        <v>428</v>
      </c>
      <c r="B429" s="79" t="s">
        <v>1024</v>
      </c>
      <c r="C429" s="95" t="s">
        <v>1132</v>
      </c>
      <c r="D429" s="79" t="s">
        <v>0</v>
      </c>
      <c r="E429" s="82" t="s">
        <v>0</v>
      </c>
      <c r="F429" s="82" t="s">
        <v>48</v>
      </c>
      <c r="G429" s="82" t="s">
        <v>0</v>
      </c>
      <c r="H429" s="169">
        <f t="shared" si="61"/>
        <v>0.95000000000000007</v>
      </c>
      <c r="I429" s="170" t="str">
        <f t="shared" si="62"/>
        <v>ALTA</v>
      </c>
      <c r="J429" s="292">
        <v>504378</v>
      </c>
      <c r="K429" s="119">
        <v>0</v>
      </c>
      <c r="L429" s="82" t="s">
        <v>136</v>
      </c>
      <c r="M429" s="188"/>
      <c r="N429" s="82" t="s">
        <v>405</v>
      </c>
      <c r="O429" s="82" t="s">
        <v>405</v>
      </c>
      <c r="P429" s="82">
        <v>2</v>
      </c>
      <c r="Q429" s="83" t="s">
        <v>213</v>
      </c>
      <c r="R429" s="85">
        <v>4121</v>
      </c>
      <c r="S429" s="79">
        <v>43692</v>
      </c>
      <c r="T429" s="200">
        <v>109302</v>
      </c>
      <c r="U429" s="79" t="s">
        <v>76</v>
      </c>
      <c r="V429" s="82" t="s">
        <v>1206</v>
      </c>
      <c r="W429" s="171">
        <v>44074</v>
      </c>
      <c r="X429" s="172" t="e">
        <f>+CONCATENATE(TEXT(#REF!,"yyyy"),"-",TEXT(#REF!,"mm"))</f>
        <v>#REF!</v>
      </c>
      <c r="Y429" s="173" t="str">
        <f t="shared" si="65"/>
        <v>2</v>
      </c>
      <c r="Z429" s="172" t="str">
        <f t="shared" si="66"/>
        <v>2020-07</v>
      </c>
      <c r="AA429" s="170" t="e">
        <f>+VLOOKUP(Z429,#REF!,2,FALSE)/VLOOKUP(X429,#REF!,2,FALSE)</f>
        <v>#REF!</v>
      </c>
      <c r="AB429" s="174" t="e">
        <f t="shared" si="63"/>
        <v>#REF!</v>
      </c>
      <c r="AC429" s="174" t="e">
        <f t="shared" si="64"/>
        <v>#REF!</v>
      </c>
      <c r="AD429" s="175" t="e">
        <f>+#REF!+365*Y429</f>
        <v>#REF!</v>
      </c>
      <c r="AE429" s="176" t="e">
        <f t="shared" si="67"/>
        <v>#REF!</v>
      </c>
      <c r="AF429" s="170" t="e">
        <f>+VLOOKUP(CONCATENATE(TEXT(W429,"yyyy"),"-",TEXT(W429,"mm")),#REF!,2,0)</f>
        <v>#REF!</v>
      </c>
      <c r="AG429" s="177" t="e">
        <f>+(AC429*(1+'INFLAC PROYECTADA'!$B$8)^(AE429))/((1+DEMANDADO!AF429)^(AE429))</f>
        <v>#REF!</v>
      </c>
      <c r="AH429" s="169">
        <f>(0.2*VLOOKUP(D429,'%.'!$A$1:$B$4,2,FALSE))+(0.35*VLOOKUP(E429,'%.'!$A$1:$B$4,2,FALSE))+(0.1*VLOOKUP(F429,'%.'!$A$1:$B$4,2,FALSE))+(0.35*VLOOKUP(G429,'%.'!$A$1:$B$4,2,FALSE))</f>
        <v>0.95000000000000007</v>
      </c>
      <c r="AI429" s="128" t="str">
        <f t="shared" si="68"/>
        <v>ALTA</v>
      </c>
      <c r="AJ429" s="128" t="str">
        <f t="shared" si="69"/>
        <v>Provisión contable</v>
      </c>
      <c r="AK429" s="178" t="e">
        <f t="shared" si="70"/>
        <v>#REF!</v>
      </c>
    </row>
    <row r="430" spans="1:37" ht="30" customHeight="1" x14ac:dyDescent="0.25">
      <c r="A430" s="115">
        <v>429</v>
      </c>
      <c r="B430" s="86" t="s">
        <v>1133</v>
      </c>
      <c r="C430" s="126" t="s">
        <v>1134</v>
      </c>
      <c r="D430" s="83" t="s">
        <v>1</v>
      </c>
      <c r="E430" s="83" t="s">
        <v>1</v>
      </c>
      <c r="F430" s="83" t="s">
        <v>1</v>
      </c>
      <c r="G430" s="124" t="s">
        <v>1</v>
      </c>
      <c r="H430" s="169">
        <f t="shared" si="61"/>
        <v>0.05</v>
      </c>
      <c r="I430" s="170" t="str">
        <f t="shared" si="62"/>
        <v>REMOTA</v>
      </c>
      <c r="J430" s="292">
        <v>132447186</v>
      </c>
      <c r="K430" s="166">
        <v>0</v>
      </c>
      <c r="L430" s="82" t="s">
        <v>129</v>
      </c>
      <c r="M430" s="188"/>
      <c r="N430" s="83" t="s">
        <v>405</v>
      </c>
      <c r="O430" s="189" t="s">
        <v>405</v>
      </c>
      <c r="P430" s="83">
        <v>3</v>
      </c>
      <c r="Q430" s="83" t="s">
        <v>213</v>
      </c>
      <c r="R430" s="85">
        <v>4121</v>
      </c>
      <c r="S430" s="79">
        <v>43692</v>
      </c>
      <c r="T430" s="200">
        <v>109302</v>
      </c>
      <c r="U430" s="83" t="s">
        <v>171</v>
      </c>
      <c r="V430" s="83"/>
      <c r="W430" s="171">
        <v>44074</v>
      </c>
      <c r="X430" s="172" t="e">
        <f>+CONCATENATE(TEXT(#REF!,"yyyy"),"-",TEXT(#REF!,"mm"))</f>
        <v>#REF!</v>
      </c>
      <c r="Y430" s="173" t="str">
        <f t="shared" si="65"/>
        <v>3</v>
      </c>
      <c r="Z430" s="172" t="str">
        <f t="shared" si="66"/>
        <v>2020-07</v>
      </c>
      <c r="AA430" s="170" t="e">
        <f>+VLOOKUP(Z430,#REF!,2,FALSE)/VLOOKUP(X430,#REF!,2,FALSE)</f>
        <v>#REF!</v>
      </c>
      <c r="AB430" s="174" t="e">
        <f t="shared" si="63"/>
        <v>#REF!</v>
      </c>
      <c r="AC430" s="174" t="e">
        <f t="shared" si="64"/>
        <v>#REF!</v>
      </c>
      <c r="AD430" s="175" t="e">
        <f>+#REF!+365*Y430</f>
        <v>#REF!</v>
      </c>
      <c r="AE430" s="176" t="e">
        <f t="shared" si="67"/>
        <v>#REF!</v>
      </c>
      <c r="AF430" s="170" t="e">
        <f>+VLOOKUP(CONCATENATE(TEXT(W430,"yyyy"),"-",TEXT(W430,"mm")),#REF!,2,0)</f>
        <v>#REF!</v>
      </c>
      <c r="AG430" s="177" t="e">
        <f>+(AC430*(1+'INFLAC PROYECTADA'!$B$8)^(AE430))/((1+DEMANDADO!AF430)^(AE430))</f>
        <v>#REF!</v>
      </c>
      <c r="AH430" s="169">
        <f>(0.2*VLOOKUP(D430,'%.'!$A$1:$B$4,2,FALSE))+(0.35*VLOOKUP(E430,'%.'!$A$1:$B$4,2,FALSE))+(0.1*VLOOKUP(F430,'%.'!$A$1:$B$4,2,FALSE))+(0.35*VLOOKUP(G430,'%.'!$A$1:$B$4,2,FALSE))</f>
        <v>0.05</v>
      </c>
      <c r="AI430" s="128" t="str">
        <f t="shared" si="68"/>
        <v>REMOTA</v>
      </c>
      <c r="AJ430" s="128" t="str">
        <f t="shared" si="69"/>
        <v>No se registra</v>
      </c>
      <c r="AK430" s="178">
        <f t="shared" si="70"/>
        <v>0</v>
      </c>
    </row>
    <row r="431" spans="1:37" ht="30" customHeight="1" x14ac:dyDescent="0.25">
      <c r="A431" s="115">
        <v>430</v>
      </c>
      <c r="B431" s="82" t="s">
        <v>937</v>
      </c>
      <c r="C431" s="95" t="s">
        <v>1135</v>
      </c>
      <c r="D431" s="79" t="s">
        <v>1</v>
      </c>
      <c r="E431" s="79" t="s">
        <v>1</v>
      </c>
      <c r="F431" s="79" t="s">
        <v>1</v>
      </c>
      <c r="G431" s="79" t="s">
        <v>1</v>
      </c>
      <c r="H431" s="169">
        <f t="shared" si="61"/>
        <v>0.05</v>
      </c>
      <c r="I431" s="170" t="str">
        <f t="shared" si="62"/>
        <v>REMOTA</v>
      </c>
      <c r="J431" s="292">
        <v>43539074</v>
      </c>
      <c r="K431" s="119">
        <v>0</v>
      </c>
      <c r="L431" s="79" t="s">
        <v>129</v>
      </c>
      <c r="M431" s="188"/>
      <c r="N431" s="79" t="s">
        <v>405</v>
      </c>
      <c r="O431" s="79" t="s">
        <v>405</v>
      </c>
      <c r="P431" s="83">
        <v>3</v>
      </c>
      <c r="Q431" s="83" t="s">
        <v>213</v>
      </c>
      <c r="R431" s="85">
        <v>4121</v>
      </c>
      <c r="S431" s="79">
        <v>43692</v>
      </c>
      <c r="T431" s="200">
        <v>109302</v>
      </c>
      <c r="U431" s="79" t="s">
        <v>171</v>
      </c>
      <c r="V431" s="79"/>
      <c r="W431" s="171">
        <v>44074</v>
      </c>
      <c r="X431" s="172" t="e">
        <f>+CONCATENATE(TEXT(#REF!,"yyyy"),"-",TEXT(#REF!,"mm"))</f>
        <v>#REF!</v>
      </c>
      <c r="Y431" s="173" t="str">
        <f t="shared" si="65"/>
        <v>3</v>
      </c>
      <c r="Z431" s="172" t="str">
        <f t="shared" si="66"/>
        <v>2020-07</v>
      </c>
      <c r="AA431" s="170" t="e">
        <f>+VLOOKUP(Z431,#REF!,2,FALSE)/VLOOKUP(X431,#REF!,2,FALSE)</f>
        <v>#REF!</v>
      </c>
      <c r="AB431" s="174" t="e">
        <f t="shared" si="63"/>
        <v>#REF!</v>
      </c>
      <c r="AC431" s="174" t="e">
        <f t="shared" si="64"/>
        <v>#REF!</v>
      </c>
      <c r="AD431" s="175" t="e">
        <f>+#REF!+365*Y431</f>
        <v>#REF!</v>
      </c>
      <c r="AE431" s="176" t="e">
        <f t="shared" si="67"/>
        <v>#REF!</v>
      </c>
      <c r="AF431" s="170" t="e">
        <f>+VLOOKUP(CONCATENATE(TEXT(W431,"yyyy"),"-",TEXT(W431,"mm")),#REF!,2,0)</f>
        <v>#REF!</v>
      </c>
      <c r="AG431" s="177" t="e">
        <f>+(AC431*(1+'INFLAC PROYECTADA'!$B$8)^(AE431))/((1+DEMANDADO!AF431)^(AE431))</f>
        <v>#REF!</v>
      </c>
      <c r="AH431" s="169">
        <f>(0.2*VLOOKUP(D431,'%.'!$A$1:$B$4,2,FALSE))+(0.35*VLOOKUP(E431,'%.'!$A$1:$B$4,2,FALSE))+(0.1*VLOOKUP(F431,'%.'!$A$1:$B$4,2,FALSE))+(0.35*VLOOKUP(G431,'%.'!$A$1:$B$4,2,FALSE))</f>
        <v>0.05</v>
      </c>
      <c r="AI431" s="128" t="str">
        <f t="shared" si="68"/>
        <v>REMOTA</v>
      </c>
      <c r="AJ431" s="128" t="str">
        <f t="shared" si="69"/>
        <v>No se registra</v>
      </c>
      <c r="AK431" s="178">
        <f t="shared" si="70"/>
        <v>0</v>
      </c>
    </row>
    <row r="432" spans="1:37" ht="30" customHeight="1" x14ac:dyDescent="0.25">
      <c r="A432" s="115">
        <v>431</v>
      </c>
      <c r="B432" s="86" t="s">
        <v>1136</v>
      </c>
      <c r="C432" s="85" t="s">
        <v>1137</v>
      </c>
      <c r="D432" s="86" t="s">
        <v>1</v>
      </c>
      <c r="E432" s="86" t="s">
        <v>1</v>
      </c>
      <c r="F432" s="86" t="s">
        <v>1</v>
      </c>
      <c r="G432" s="86" t="s">
        <v>1</v>
      </c>
      <c r="H432" s="169">
        <f t="shared" si="61"/>
        <v>0.05</v>
      </c>
      <c r="I432" s="170" t="str">
        <f t="shared" si="62"/>
        <v>REMOTA</v>
      </c>
      <c r="J432" s="292">
        <v>23061650</v>
      </c>
      <c r="K432" s="119">
        <v>0</v>
      </c>
      <c r="L432" s="82" t="s">
        <v>129</v>
      </c>
      <c r="M432" s="188"/>
      <c r="N432" s="83" t="s">
        <v>405</v>
      </c>
      <c r="O432" s="189" t="s">
        <v>405</v>
      </c>
      <c r="P432" s="83">
        <v>5</v>
      </c>
      <c r="Q432" s="83" t="s">
        <v>213</v>
      </c>
      <c r="R432" s="85">
        <v>4121</v>
      </c>
      <c r="S432" s="79">
        <v>43692</v>
      </c>
      <c r="T432" s="200">
        <v>109302</v>
      </c>
      <c r="U432" s="86" t="s">
        <v>76</v>
      </c>
      <c r="V432" s="86"/>
      <c r="W432" s="171">
        <v>44074</v>
      </c>
      <c r="X432" s="172" t="e">
        <f>+CONCATENATE(TEXT(#REF!,"yyyy"),"-",TEXT(#REF!,"mm"))</f>
        <v>#REF!</v>
      </c>
      <c r="Y432" s="173" t="str">
        <f t="shared" si="65"/>
        <v>5</v>
      </c>
      <c r="Z432" s="172" t="str">
        <f t="shared" si="66"/>
        <v>2020-07</v>
      </c>
      <c r="AA432" s="170" t="e">
        <f>+VLOOKUP(Z432,#REF!,2,FALSE)/VLOOKUP(X432,#REF!,2,FALSE)</f>
        <v>#REF!</v>
      </c>
      <c r="AB432" s="174" t="e">
        <f t="shared" si="63"/>
        <v>#REF!</v>
      </c>
      <c r="AC432" s="174" t="e">
        <f t="shared" si="64"/>
        <v>#REF!</v>
      </c>
      <c r="AD432" s="175" t="e">
        <f>+#REF!+365*Y432</f>
        <v>#REF!</v>
      </c>
      <c r="AE432" s="176" t="e">
        <f t="shared" si="67"/>
        <v>#REF!</v>
      </c>
      <c r="AF432" s="170" t="e">
        <f>+VLOOKUP(CONCATENATE(TEXT(W432,"yyyy"),"-",TEXT(W432,"mm")),#REF!,2,0)</f>
        <v>#REF!</v>
      </c>
      <c r="AG432" s="177" t="e">
        <f>+(AC432*(1+'INFLAC PROYECTADA'!$B$8)^(AE432))/((1+DEMANDADO!AF432)^(AE432))</f>
        <v>#REF!</v>
      </c>
      <c r="AH432" s="169">
        <f>(0.2*VLOOKUP(D432,'%.'!$A$1:$B$4,2,FALSE))+(0.35*VLOOKUP(E432,'%.'!$A$1:$B$4,2,FALSE))+(0.1*VLOOKUP(F432,'%.'!$A$1:$B$4,2,FALSE))+(0.35*VLOOKUP(G432,'%.'!$A$1:$B$4,2,FALSE))</f>
        <v>0.05</v>
      </c>
      <c r="AI432" s="128" t="str">
        <f t="shared" si="68"/>
        <v>REMOTA</v>
      </c>
      <c r="AJ432" s="128" t="str">
        <f t="shared" si="69"/>
        <v>No se registra</v>
      </c>
      <c r="AK432" s="178">
        <f t="shared" si="70"/>
        <v>0</v>
      </c>
    </row>
    <row r="433" spans="1:37" ht="30" customHeight="1" x14ac:dyDescent="0.25">
      <c r="A433" s="115">
        <v>432</v>
      </c>
      <c r="B433" s="82" t="s">
        <v>1138</v>
      </c>
      <c r="C433" s="126" t="s">
        <v>1139</v>
      </c>
      <c r="D433" s="79" t="s">
        <v>1</v>
      </c>
      <c r="E433" s="79" t="s">
        <v>1</v>
      </c>
      <c r="F433" s="79" t="s">
        <v>1</v>
      </c>
      <c r="G433" s="79" t="s">
        <v>1</v>
      </c>
      <c r="H433" s="169">
        <f t="shared" si="61"/>
        <v>0.05</v>
      </c>
      <c r="I433" s="170" t="str">
        <f t="shared" si="62"/>
        <v>REMOTA</v>
      </c>
      <c r="J433" s="292">
        <v>104897730</v>
      </c>
      <c r="K433" s="119">
        <v>0</v>
      </c>
      <c r="L433" s="79" t="s">
        <v>130</v>
      </c>
      <c r="M433" s="188"/>
      <c r="N433" s="79" t="s">
        <v>405</v>
      </c>
      <c r="O433" s="79" t="s">
        <v>405</v>
      </c>
      <c r="P433" s="83">
        <v>3</v>
      </c>
      <c r="Q433" s="83" t="s">
        <v>213</v>
      </c>
      <c r="R433" s="85">
        <v>4121</v>
      </c>
      <c r="S433" s="79">
        <v>43692</v>
      </c>
      <c r="T433" s="200">
        <v>109302</v>
      </c>
      <c r="U433" s="79" t="s">
        <v>171</v>
      </c>
      <c r="V433" s="79"/>
      <c r="W433" s="171">
        <v>44074</v>
      </c>
      <c r="X433" s="172" t="e">
        <f>+CONCATENATE(TEXT(#REF!,"yyyy"),"-",TEXT(#REF!,"mm"))</f>
        <v>#REF!</v>
      </c>
      <c r="Y433" s="173" t="str">
        <f t="shared" si="65"/>
        <v>3</v>
      </c>
      <c r="Z433" s="172" t="str">
        <f t="shared" si="66"/>
        <v>2020-07</v>
      </c>
      <c r="AA433" s="170" t="e">
        <f>+VLOOKUP(Z433,#REF!,2,FALSE)/VLOOKUP(X433,#REF!,2,FALSE)</f>
        <v>#REF!</v>
      </c>
      <c r="AB433" s="174" t="e">
        <f t="shared" si="63"/>
        <v>#REF!</v>
      </c>
      <c r="AC433" s="174" t="e">
        <f t="shared" si="64"/>
        <v>#REF!</v>
      </c>
      <c r="AD433" s="175" t="e">
        <f>+#REF!+365*Y433</f>
        <v>#REF!</v>
      </c>
      <c r="AE433" s="176" t="e">
        <f t="shared" si="67"/>
        <v>#REF!</v>
      </c>
      <c r="AF433" s="170" t="e">
        <f>+VLOOKUP(CONCATENATE(TEXT(W433,"yyyy"),"-",TEXT(W433,"mm")),#REF!,2,0)</f>
        <v>#REF!</v>
      </c>
      <c r="AG433" s="177" t="e">
        <f>+(AC433*(1+'INFLAC PROYECTADA'!$B$8)^(AE433))/((1+DEMANDADO!AF433)^(AE433))</f>
        <v>#REF!</v>
      </c>
      <c r="AH433" s="169">
        <f>(0.2*VLOOKUP(D433,'%.'!$A$1:$B$4,2,FALSE))+(0.35*VLOOKUP(E433,'%.'!$A$1:$B$4,2,FALSE))+(0.1*VLOOKUP(F433,'%.'!$A$1:$B$4,2,FALSE))+(0.35*VLOOKUP(G433,'%.'!$A$1:$B$4,2,FALSE))</f>
        <v>0.05</v>
      </c>
      <c r="AI433" s="128" t="str">
        <f t="shared" si="68"/>
        <v>REMOTA</v>
      </c>
      <c r="AJ433" s="128" t="str">
        <f t="shared" si="69"/>
        <v>No se registra</v>
      </c>
      <c r="AK433" s="178">
        <f t="shared" si="70"/>
        <v>0</v>
      </c>
    </row>
    <row r="434" spans="1:37" ht="30" customHeight="1" x14ac:dyDescent="0.25">
      <c r="A434" s="115">
        <v>433</v>
      </c>
      <c r="B434" s="82" t="s">
        <v>1140</v>
      </c>
      <c r="C434" s="95" t="s">
        <v>1141</v>
      </c>
      <c r="D434" s="82" t="s">
        <v>1</v>
      </c>
      <c r="E434" s="82" t="s">
        <v>1</v>
      </c>
      <c r="F434" s="82" t="s">
        <v>1</v>
      </c>
      <c r="G434" s="112" t="s">
        <v>1</v>
      </c>
      <c r="H434" s="169">
        <f t="shared" si="61"/>
        <v>0.05</v>
      </c>
      <c r="I434" s="170" t="str">
        <f t="shared" si="62"/>
        <v>REMOTA</v>
      </c>
      <c r="J434" s="292">
        <v>118659121</v>
      </c>
      <c r="K434" s="166">
        <v>0</v>
      </c>
      <c r="L434" s="82" t="s">
        <v>134</v>
      </c>
      <c r="M434" s="188"/>
      <c r="N434" s="82" t="s">
        <v>405</v>
      </c>
      <c r="O434" s="111" t="s">
        <v>405</v>
      </c>
      <c r="P434" s="83">
        <v>3</v>
      </c>
      <c r="Q434" s="83" t="s">
        <v>213</v>
      </c>
      <c r="R434" s="85">
        <v>4121</v>
      </c>
      <c r="S434" s="79">
        <v>43692</v>
      </c>
      <c r="T434" s="200">
        <v>109302</v>
      </c>
      <c r="U434" s="82" t="s">
        <v>171</v>
      </c>
      <c r="V434" s="82"/>
      <c r="W434" s="171">
        <v>44074</v>
      </c>
      <c r="X434" s="172" t="e">
        <f>+CONCATENATE(TEXT(#REF!,"yyyy"),"-",TEXT(#REF!,"mm"))</f>
        <v>#REF!</v>
      </c>
      <c r="Y434" s="173" t="str">
        <f t="shared" si="65"/>
        <v>3</v>
      </c>
      <c r="Z434" s="172" t="str">
        <f t="shared" si="66"/>
        <v>2020-07</v>
      </c>
      <c r="AA434" s="170" t="e">
        <f>+VLOOKUP(Z434,#REF!,2,FALSE)/VLOOKUP(X434,#REF!,2,FALSE)</f>
        <v>#REF!</v>
      </c>
      <c r="AB434" s="174" t="e">
        <f t="shared" si="63"/>
        <v>#REF!</v>
      </c>
      <c r="AC434" s="174" t="e">
        <f t="shared" si="64"/>
        <v>#REF!</v>
      </c>
      <c r="AD434" s="175" t="e">
        <f>+#REF!+365*Y434</f>
        <v>#REF!</v>
      </c>
      <c r="AE434" s="176" t="e">
        <f t="shared" si="67"/>
        <v>#REF!</v>
      </c>
      <c r="AF434" s="170" t="e">
        <f>+VLOOKUP(CONCATENATE(TEXT(W434,"yyyy"),"-",TEXT(W434,"mm")),#REF!,2,0)</f>
        <v>#REF!</v>
      </c>
      <c r="AG434" s="177" t="e">
        <f>+(AC434*(1+'INFLAC PROYECTADA'!$B$8)^(AE434))/((1+DEMANDADO!AF434)^(AE434))</f>
        <v>#REF!</v>
      </c>
      <c r="AH434" s="169">
        <f>(0.2*VLOOKUP(D434,'%.'!$A$1:$B$4,2,FALSE))+(0.35*VLOOKUP(E434,'%.'!$A$1:$B$4,2,FALSE))+(0.1*VLOOKUP(F434,'%.'!$A$1:$B$4,2,FALSE))+(0.35*VLOOKUP(G434,'%.'!$A$1:$B$4,2,FALSE))</f>
        <v>0.05</v>
      </c>
      <c r="AI434" s="128" t="str">
        <f t="shared" si="68"/>
        <v>REMOTA</v>
      </c>
      <c r="AJ434" s="128" t="str">
        <f t="shared" si="69"/>
        <v>No se registra</v>
      </c>
      <c r="AK434" s="178">
        <f t="shared" si="70"/>
        <v>0</v>
      </c>
    </row>
    <row r="435" spans="1:37" ht="30" customHeight="1" x14ac:dyDescent="0.25">
      <c r="A435" s="115">
        <v>434</v>
      </c>
      <c r="B435" s="82" t="s">
        <v>1142</v>
      </c>
      <c r="C435" s="126" t="s">
        <v>1143</v>
      </c>
      <c r="D435" s="79" t="s">
        <v>1</v>
      </c>
      <c r="E435" s="79" t="s">
        <v>1</v>
      </c>
      <c r="F435" s="79" t="s">
        <v>1</v>
      </c>
      <c r="G435" s="79" t="s">
        <v>1</v>
      </c>
      <c r="H435" s="169">
        <f t="shared" si="61"/>
        <v>0.05</v>
      </c>
      <c r="I435" s="170" t="str">
        <f t="shared" si="62"/>
        <v>REMOTA</v>
      </c>
      <c r="J435" s="292">
        <v>34011900</v>
      </c>
      <c r="K435" s="166">
        <v>0</v>
      </c>
      <c r="L435" s="82" t="s">
        <v>134</v>
      </c>
      <c r="M435" s="188"/>
      <c r="N435" s="82" t="s">
        <v>405</v>
      </c>
      <c r="O435" s="82" t="s">
        <v>405</v>
      </c>
      <c r="P435" s="83">
        <v>2</v>
      </c>
      <c r="Q435" s="83" t="s">
        <v>213</v>
      </c>
      <c r="R435" s="85">
        <v>4121</v>
      </c>
      <c r="S435" s="79">
        <v>43692</v>
      </c>
      <c r="T435" s="200">
        <v>109302</v>
      </c>
      <c r="U435" s="79" t="s">
        <v>171</v>
      </c>
      <c r="V435" s="82"/>
      <c r="W435" s="171">
        <v>44074</v>
      </c>
      <c r="X435" s="172" t="e">
        <f>+CONCATENATE(TEXT(#REF!,"yyyy"),"-",TEXT(#REF!,"mm"))</f>
        <v>#REF!</v>
      </c>
      <c r="Y435" s="173" t="str">
        <f t="shared" si="65"/>
        <v>2</v>
      </c>
      <c r="Z435" s="172" t="str">
        <f t="shared" si="66"/>
        <v>2020-07</v>
      </c>
      <c r="AA435" s="170" t="e">
        <f>+VLOOKUP(Z435,#REF!,2,FALSE)/VLOOKUP(X435,#REF!,2,FALSE)</f>
        <v>#REF!</v>
      </c>
      <c r="AB435" s="174" t="e">
        <f t="shared" si="63"/>
        <v>#REF!</v>
      </c>
      <c r="AC435" s="174" t="e">
        <f t="shared" si="64"/>
        <v>#REF!</v>
      </c>
      <c r="AD435" s="175" t="e">
        <f>+#REF!+365*Y435</f>
        <v>#REF!</v>
      </c>
      <c r="AE435" s="176" t="e">
        <f t="shared" si="67"/>
        <v>#REF!</v>
      </c>
      <c r="AF435" s="170" t="e">
        <f>+VLOOKUP(CONCATENATE(TEXT(W435,"yyyy"),"-",TEXT(W435,"mm")),#REF!,2,0)</f>
        <v>#REF!</v>
      </c>
      <c r="AG435" s="177" t="e">
        <f>+(AC435*(1+'INFLAC PROYECTADA'!$B$8)^(AE435))/((1+DEMANDADO!AF435)^(AE435))</f>
        <v>#REF!</v>
      </c>
      <c r="AH435" s="169">
        <f>(0.2*VLOOKUP(D435,'%.'!$A$1:$B$4,2,FALSE))+(0.35*VLOOKUP(E435,'%.'!$A$1:$B$4,2,FALSE))+(0.1*VLOOKUP(F435,'%.'!$A$1:$B$4,2,FALSE))+(0.35*VLOOKUP(G435,'%.'!$A$1:$B$4,2,FALSE))</f>
        <v>0.05</v>
      </c>
      <c r="AI435" s="128" t="str">
        <f t="shared" si="68"/>
        <v>REMOTA</v>
      </c>
      <c r="AJ435" s="128" t="str">
        <f t="shared" si="69"/>
        <v>No se registra</v>
      </c>
      <c r="AK435" s="178">
        <f t="shared" si="70"/>
        <v>0</v>
      </c>
    </row>
    <row r="436" spans="1:37" ht="30" customHeight="1" x14ac:dyDescent="0.25">
      <c r="A436" s="115">
        <v>435</v>
      </c>
      <c r="B436" s="79" t="s">
        <v>1060</v>
      </c>
      <c r="C436" s="126" t="s">
        <v>1144</v>
      </c>
      <c r="D436" s="79" t="s">
        <v>1</v>
      </c>
      <c r="E436" s="79" t="s">
        <v>1</v>
      </c>
      <c r="F436" s="79" t="s">
        <v>1</v>
      </c>
      <c r="G436" s="79" t="s">
        <v>1</v>
      </c>
      <c r="H436" s="169">
        <f t="shared" si="61"/>
        <v>0.05</v>
      </c>
      <c r="I436" s="170" t="str">
        <f t="shared" si="62"/>
        <v>REMOTA</v>
      </c>
      <c r="J436" s="292">
        <v>108268289</v>
      </c>
      <c r="K436" s="166">
        <v>0</v>
      </c>
      <c r="L436" s="82" t="s">
        <v>131</v>
      </c>
      <c r="M436" s="188"/>
      <c r="N436" s="82" t="s">
        <v>405</v>
      </c>
      <c r="O436" s="82" t="s">
        <v>405</v>
      </c>
      <c r="P436" s="83">
        <v>3</v>
      </c>
      <c r="Q436" s="83" t="s">
        <v>213</v>
      </c>
      <c r="R436" s="85">
        <v>4121</v>
      </c>
      <c r="S436" s="79">
        <v>43692</v>
      </c>
      <c r="T436" s="200">
        <v>109302</v>
      </c>
      <c r="U436" s="79" t="s">
        <v>171</v>
      </c>
      <c r="V436" s="82"/>
      <c r="W436" s="171">
        <v>44074</v>
      </c>
      <c r="X436" s="172" t="e">
        <f>+CONCATENATE(TEXT(#REF!,"yyyy"),"-",TEXT(#REF!,"mm"))</f>
        <v>#REF!</v>
      </c>
      <c r="Y436" s="173" t="str">
        <f t="shared" si="65"/>
        <v>3</v>
      </c>
      <c r="Z436" s="172" t="str">
        <f t="shared" si="66"/>
        <v>2020-07</v>
      </c>
      <c r="AA436" s="170" t="e">
        <f>+VLOOKUP(Z436,#REF!,2,FALSE)/VLOOKUP(X436,#REF!,2,FALSE)</f>
        <v>#REF!</v>
      </c>
      <c r="AB436" s="174" t="e">
        <f t="shared" si="63"/>
        <v>#REF!</v>
      </c>
      <c r="AC436" s="174" t="e">
        <f t="shared" si="64"/>
        <v>#REF!</v>
      </c>
      <c r="AD436" s="175" t="e">
        <f>+#REF!+365*Y436</f>
        <v>#REF!</v>
      </c>
      <c r="AE436" s="176" t="e">
        <f t="shared" si="67"/>
        <v>#REF!</v>
      </c>
      <c r="AF436" s="170" t="e">
        <f>+VLOOKUP(CONCATENATE(TEXT(W436,"yyyy"),"-",TEXT(W436,"mm")),#REF!,2,0)</f>
        <v>#REF!</v>
      </c>
      <c r="AG436" s="177" t="e">
        <f>+(AC436*(1+'INFLAC PROYECTADA'!$B$8)^(AE436))/((1+DEMANDADO!AF436)^(AE436))</f>
        <v>#REF!</v>
      </c>
      <c r="AH436" s="169">
        <f>(0.2*VLOOKUP(D436,'%.'!$A$1:$B$4,2,FALSE))+(0.35*VLOOKUP(E436,'%.'!$A$1:$B$4,2,FALSE))+(0.1*VLOOKUP(F436,'%.'!$A$1:$B$4,2,FALSE))+(0.35*VLOOKUP(G436,'%.'!$A$1:$B$4,2,FALSE))</f>
        <v>0.05</v>
      </c>
      <c r="AI436" s="128" t="str">
        <f t="shared" si="68"/>
        <v>REMOTA</v>
      </c>
      <c r="AJ436" s="128" t="str">
        <f t="shared" si="69"/>
        <v>No se registra</v>
      </c>
      <c r="AK436" s="178">
        <f t="shared" si="70"/>
        <v>0</v>
      </c>
    </row>
    <row r="437" spans="1:37" ht="30" customHeight="1" x14ac:dyDescent="0.25">
      <c r="A437" s="115">
        <v>436</v>
      </c>
      <c r="B437" s="79" t="s">
        <v>1145</v>
      </c>
      <c r="C437" s="126" t="s">
        <v>1146</v>
      </c>
      <c r="D437" s="79" t="s">
        <v>1</v>
      </c>
      <c r="E437" s="79" t="s">
        <v>1</v>
      </c>
      <c r="F437" s="79" t="s">
        <v>1</v>
      </c>
      <c r="G437" s="82" t="s">
        <v>48</v>
      </c>
      <c r="H437" s="169">
        <f t="shared" si="61"/>
        <v>0.20749999999999999</v>
      </c>
      <c r="I437" s="170" t="str">
        <f t="shared" si="62"/>
        <v>BAJA</v>
      </c>
      <c r="J437" s="292">
        <v>2787973</v>
      </c>
      <c r="K437" s="166">
        <v>0</v>
      </c>
      <c r="L437" s="82" t="s">
        <v>136</v>
      </c>
      <c r="M437" s="188"/>
      <c r="N437" s="82" t="s">
        <v>405</v>
      </c>
      <c r="O437" s="82" t="s">
        <v>405</v>
      </c>
      <c r="P437" s="83">
        <v>3</v>
      </c>
      <c r="Q437" s="83" t="s">
        <v>213</v>
      </c>
      <c r="R437" s="85">
        <v>4121</v>
      </c>
      <c r="S437" s="79">
        <v>43692</v>
      </c>
      <c r="T437" s="200">
        <v>109302</v>
      </c>
      <c r="U437" s="86" t="s">
        <v>76</v>
      </c>
      <c r="V437" s="82" t="s">
        <v>1207</v>
      </c>
      <c r="W437" s="171">
        <v>44074</v>
      </c>
      <c r="X437" s="172" t="e">
        <f>+CONCATENATE(TEXT(#REF!,"yyyy"),"-",TEXT(#REF!,"mm"))</f>
        <v>#REF!</v>
      </c>
      <c r="Y437" s="173" t="str">
        <f t="shared" si="65"/>
        <v>3</v>
      </c>
      <c r="Z437" s="172" t="str">
        <f t="shared" si="66"/>
        <v>2020-07</v>
      </c>
      <c r="AA437" s="170" t="e">
        <f>+VLOOKUP(Z437,#REF!,2,FALSE)/VLOOKUP(X437,#REF!,2,FALSE)</f>
        <v>#REF!</v>
      </c>
      <c r="AB437" s="174" t="e">
        <f t="shared" si="63"/>
        <v>#REF!</v>
      </c>
      <c r="AC437" s="174" t="e">
        <f t="shared" si="64"/>
        <v>#REF!</v>
      </c>
      <c r="AD437" s="175" t="e">
        <f>+#REF!+365*Y437</f>
        <v>#REF!</v>
      </c>
      <c r="AE437" s="176" t="e">
        <f t="shared" si="67"/>
        <v>#REF!</v>
      </c>
      <c r="AF437" s="170" t="e">
        <f>+VLOOKUP(CONCATENATE(TEXT(W437,"yyyy"),"-",TEXT(W437,"mm")),#REF!,2,0)</f>
        <v>#REF!</v>
      </c>
      <c r="AG437" s="177" t="e">
        <f>+(AC437*(1+'INFLAC PROYECTADA'!$B$8)^(AE437))/((1+DEMANDADO!AF437)^(AE437))</f>
        <v>#REF!</v>
      </c>
      <c r="AH437" s="169">
        <f>(0.2*VLOOKUP(D437,'%.'!$A$1:$B$4,2,FALSE))+(0.35*VLOOKUP(E437,'%.'!$A$1:$B$4,2,FALSE))+(0.1*VLOOKUP(F437,'%.'!$A$1:$B$4,2,FALSE))+(0.35*VLOOKUP(G437,'%.'!$A$1:$B$4,2,FALSE))</f>
        <v>0.20749999999999999</v>
      </c>
      <c r="AI437" s="128" t="str">
        <f t="shared" si="68"/>
        <v>BAJA</v>
      </c>
      <c r="AJ437" s="128" t="str">
        <f t="shared" si="69"/>
        <v>Cuentas de Orden</v>
      </c>
      <c r="AK437" s="178" t="e">
        <f t="shared" si="70"/>
        <v>#REF!</v>
      </c>
    </row>
    <row r="438" spans="1:37" ht="30" customHeight="1" x14ac:dyDescent="0.25">
      <c r="A438" s="115">
        <v>437</v>
      </c>
      <c r="B438" s="79" t="s">
        <v>1148</v>
      </c>
      <c r="C438" s="126" t="s">
        <v>1149</v>
      </c>
      <c r="D438" s="79" t="s">
        <v>1</v>
      </c>
      <c r="E438" s="79" t="s">
        <v>1</v>
      </c>
      <c r="F438" s="79" t="s">
        <v>1</v>
      </c>
      <c r="G438" s="82" t="s">
        <v>48</v>
      </c>
      <c r="H438" s="169">
        <f t="shared" si="61"/>
        <v>0.20749999999999999</v>
      </c>
      <c r="I438" s="170" t="str">
        <f t="shared" si="62"/>
        <v>BAJA</v>
      </c>
      <c r="J438" s="292">
        <v>2787973</v>
      </c>
      <c r="K438" s="166">
        <v>0</v>
      </c>
      <c r="L438" s="82" t="s">
        <v>132</v>
      </c>
      <c r="M438" s="188"/>
      <c r="N438" s="82" t="s">
        <v>405</v>
      </c>
      <c r="O438" s="82" t="s">
        <v>405</v>
      </c>
      <c r="P438" s="83">
        <v>3</v>
      </c>
      <c r="Q438" s="83" t="s">
        <v>213</v>
      </c>
      <c r="R438" s="85">
        <v>4121</v>
      </c>
      <c r="S438" s="79">
        <v>43692</v>
      </c>
      <c r="T438" s="200">
        <v>109302</v>
      </c>
      <c r="U438" s="86" t="s">
        <v>76</v>
      </c>
      <c r="V438" s="82" t="s">
        <v>1207</v>
      </c>
      <c r="W438" s="171">
        <v>44074</v>
      </c>
      <c r="X438" s="172" t="e">
        <f>+CONCATENATE(TEXT(#REF!,"yyyy"),"-",TEXT(#REF!,"mm"))</f>
        <v>#REF!</v>
      </c>
      <c r="Y438" s="173" t="str">
        <f t="shared" si="65"/>
        <v>3</v>
      </c>
      <c r="Z438" s="172" t="str">
        <f t="shared" si="66"/>
        <v>2020-07</v>
      </c>
      <c r="AA438" s="170" t="e">
        <f>+VLOOKUP(Z438,#REF!,2,FALSE)/VLOOKUP(X438,#REF!,2,FALSE)</f>
        <v>#REF!</v>
      </c>
      <c r="AB438" s="174" t="e">
        <f t="shared" si="63"/>
        <v>#REF!</v>
      </c>
      <c r="AC438" s="174" t="e">
        <f t="shared" si="64"/>
        <v>#REF!</v>
      </c>
      <c r="AD438" s="175" t="e">
        <f>+#REF!+365*Y438</f>
        <v>#REF!</v>
      </c>
      <c r="AE438" s="176" t="e">
        <f t="shared" si="67"/>
        <v>#REF!</v>
      </c>
      <c r="AF438" s="170" t="e">
        <f>+VLOOKUP(CONCATENATE(TEXT(W438,"yyyy"),"-",TEXT(W438,"mm")),#REF!,2,0)</f>
        <v>#REF!</v>
      </c>
      <c r="AG438" s="177" t="e">
        <f>+(AC438*(1+'INFLAC PROYECTADA'!$B$8)^(AE438))/((1+DEMANDADO!AF438)^(AE438))</f>
        <v>#REF!</v>
      </c>
      <c r="AH438" s="169">
        <f>(0.2*VLOOKUP(D438,'%.'!$A$1:$B$4,2,FALSE))+(0.35*VLOOKUP(E438,'%.'!$A$1:$B$4,2,FALSE))+(0.1*VLOOKUP(F438,'%.'!$A$1:$B$4,2,FALSE))+(0.35*VLOOKUP(G438,'%.'!$A$1:$B$4,2,FALSE))</f>
        <v>0.20749999999999999</v>
      </c>
      <c r="AI438" s="128" t="str">
        <f t="shared" si="68"/>
        <v>BAJA</v>
      </c>
      <c r="AJ438" s="128" t="str">
        <f t="shared" si="69"/>
        <v>Cuentas de Orden</v>
      </c>
      <c r="AK438" s="178" t="e">
        <f t="shared" si="70"/>
        <v>#REF!</v>
      </c>
    </row>
    <row r="439" spans="1:37" ht="30" customHeight="1" x14ac:dyDescent="0.25">
      <c r="A439" s="115">
        <v>438</v>
      </c>
      <c r="B439" s="79" t="s">
        <v>1048</v>
      </c>
      <c r="C439" s="126" t="s">
        <v>1150</v>
      </c>
      <c r="D439" s="79" t="s">
        <v>1</v>
      </c>
      <c r="E439" s="79" t="s">
        <v>1</v>
      </c>
      <c r="F439" s="79" t="s">
        <v>1</v>
      </c>
      <c r="G439" s="82" t="s">
        <v>48</v>
      </c>
      <c r="H439" s="169">
        <f t="shared" si="61"/>
        <v>0.20749999999999999</v>
      </c>
      <c r="I439" s="170" t="str">
        <f t="shared" si="62"/>
        <v>BAJA</v>
      </c>
      <c r="J439" s="292">
        <v>2787973</v>
      </c>
      <c r="K439" s="166">
        <v>0</v>
      </c>
      <c r="L439" s="97" t="s">
        <v>133</v>
      </c>
      <c r="M439" s="188"/>
      <c r="N439" s="82" t="s">
        <v>405</v>
      </c>
      <c r="O439" s="82" t="s">
        <v>405</v>
      </c>
      <c r="P439" s="83">
        <v>3</v>
      </c>
      <c r="Q439" s="83" t="s">
        <v>213</v>
      </c>
      <c r="R439" s="85">
        <v>4121</v>
      </c>
      <c r="S439" s="79">
        <v>43692</v>
      </c>
      <c r="T439" s="200">
        <v>109302</v>
      </c>
      <c r="U439" s="86" t="s">
        <v>76</v>
      </c>
      <c r="V439" s="82" t="s">
        <v>1207</v>
      </c>
      <c r="W439" s="171">
        <v>44074</v>
      </c>
      <c r="X439" s="172" t="e">
        <f>+CONCATENATE(TEXT(#REF!,"yyyy"),"-",TEXT(#REF!,"mm"))</f>
        <v>#REF!</v>
      </c>
      <c r="Y439" s="173" t="str">
        <f t="shared" si="65"/>
        <v>3</v>
      </c>
      <c r="Z439" s="172" t="str">
        <f t="shared" si="66"/>
        <v>2020-07</v>
      </c>
      <c r="AA439" s="170" t="e">
        <f>+VLOOKUP(Z439,#REF!,2,FALSE)/VLOOKUP(X439,#REF!,2,FALSE)</f>
        <v>#REF!</v>
      </c>
      <c r="AB439" s="174" t="e">
        <f t="shared" si="63"/>
        <v>#REF!</v>
      </c>
      <c r="AC439" s="174" t="e">
        <f t="shared" si="64"/>
        <v>#REF!</v>
      </c>
      <c r="AD439" s="175" t="e">
        <f>+#REF!+365*Y439</f>
        <v>#REF!</v>
      </c>
      <c r="AE439" s="176" t="e">
        <f t="shared" si="67"/>
        <v>#REF!</v>
      </c>
      <c r="AF439" s="170" t="e">
        <f>+VLOOKUP(CONCATENATE(TEXT(W439,"yyyy"),"-",TEXT(W439,"mm")),#REF!,2,0)</f>
        <v>#REF!</v>
      </c>
      <c r="AG439" s="177" t="e">
        <f>+(AC439*(1+'INFLAC PROYECTADA'!$B$8)^(AE439))/((1+DEMANDADO!AF439)^(AE439))</f>
        <v>#REF!</v>
      </c>
      <c r="AH439" s="169">
        <f>(0.2*VLOOKUP(D439,'%.'!$A$1:$B$4,2,FALSE))+(0.35*VLOOKUP(E439,'%.'!$A$1:$B$4,2,FALSE))+(0.1*VLOOKUP(F439,'%.'!$A$1:$B$4,2,FALSE))+(0.35*VLOOKUP(G439,'%.'!$A$1:$B$4,2,FALSE))</f>
        <v>0.20749999999999999</v>
      </c>
      <c r="AI439" s="128" t="str">
        <f t="shared" si="68"/>
        <v>BAJA</v>
      </c>
      <c r="AJ439" s="128" t="str">
        <f t="shared" si="69"/>
        <v>Cuentas de Orden</v>
      </c>
      <c r="AK439" s="178" t="e">
        <f t="shared" si="70"/>
        <v>#REF!</v>
      </c>
    </row>
    <row r="440" spans="1:37" ht="30" customHeight="1" x14ac:dyDescent="0.25">
      <c r="A440" s="115">
        <v>439</v>
      </c>
      <c r="B440" s="79" t="s">
        <v>1151</v>
      </c>
      <c r="C440" s="126" t="s">
        <v>1152</v>
      </c>
      <c r="D440" s="79" t="s">
        <v>1</v>
      </c>
      <c r="E440" s="79" t="s">
        <v>1</v>
      </c>
      <c r="F440" s="79" t="s">
        <v>1</v>
      </c>
      <c r="G440" s="82" t="s">
        <v>48</v>
      </c>
      <c r="H440" s="169">
        <f t="shared" si="61"/>
        <v>0.20749999999999999</v>
      </c>
      <c r="I440" s="170" t="str">
        <f t="shared" si="62"/>
        <v>BAJA</v>
      </c>
      <c r="J440" s="292">
        <v>2787973</v>
      </c>
      <c r="K440" s="166">
        <v>0</v>
      </c>
      <c r="L440" s="79" t="s">
        <v>129</v>
      </c>
      <c r="M440" s="188"/>
      <c r="N440" s="82" t="s">
        <v>405</v>
      </c>
      <c r="O440" s="82" t="s">
        <v>405</v>
      </c>
      <c r="P440" s="83">
        <v>3</v>
      </c>
      <c r="Q440" s="83" t="s">
        <v>213</v>
      </c>
      <c r="R440" s="85">
        <v>4121</v>
      </c>
      <c r="S440" s="79">
        <v>43692</v>
      </c>
      <c r="T440" s="200">
        <v>109302</v>
      </c>
      <c r="U440" s="86" t="s">
        <v>76</v>
      </c>
      <c r="V440" s="82" t="s">
        <v>1207</v>
      </c>
      <c r="W440" s="171">
        <v>44074</v>
      </c>
      <c r="X440" s="172" t="e">
        <f>+CONCATENATE(TEXT(#REF!,"yyyy"),"-",TEXT(#REF!,"mm"))</f>
        <v>#REF!</v>
      </c>
      <c r="Y440" s="173" t="str">
        <f t="shared" si="65"/>
        <v>3</v>
      </c>
      <c r="Z440" s="172" t="str">
        <f t="shared" si="66"/>
        <v>2020-07</v>
      </c>
      <c r="AA440" s="170" t="e">
        <f>+VLOOKUP(Z440,#REF!,2,FALSE)/VLOOKUP(X440,#REF!,2,FALSE)</f>
        <v>#REF!</v>
      </c>
      <c r="AB440" s="174" t="e">
        <f t="shared" si="63"/>
        <v>#REF!</v>
      </c>
      <c r="AC440" s="174" t="e">
        <f t="shared" si="64"/>
        <v>#REF!</v>
      </c>
      <c r="AD440" s="175" t="e">
        <f>+#REF!+365*Y440</f>
        <v>#REF!</v>
      </c>
      <c r="AE440" s="176" t="e">
        <f t="shared" si="67"/>
        <v>#REF!</v>
      </c>
      <c r="AF440" s="170" t="e">
        <f>+VLOOKUP(CONCATENATE(TEXT(W440,"yyyy"),"-",TEXT(W440,"mm")),#REF!,2,0)</f>
        <v>#REF!</v>
      </c>
      <c r="AG440" s="177" t="e">
        <f>+(AC440*(1+'INFLAC PROYECTADA'!$B$8)^(AE440))/((1+DEMANDADO!AF440)^(AE440))</f>
        <v>#REF!</v>
      </c>
      <c r="AH440" s="169">
        <f>(0.2*VLOOKUP(D440,'%.'!$A$1:$B$4,2,FALSE))+(0.35*VLOOKUP(E440,'%.'!$A$1:$B$4,2,FALSE))+(0.1*VLOOKUP(F440,'%.'!$A$1:$B$4,2,FALSE))+(0.35*VLOOKUP(G440,'%.'!$A$1:$B$4,2,FALSE))</f>
        <v>0.20749999999999999</v>
      </c>
      <c r="AI440" s="128" t="str">
        <f t="shared" si="68"/>
        <v>BAJA</v>
      </c>
      <c r="AJ440" s="128" t="str">
        <f t="shared" si="69"/>
        <v>Cuentas de Orden</v>
      </c>
      <c r="AK440" s="178" t="e">
        <f t="shared" si="70"/>
        <v>#REF!</v>
      </c>
    </row>
    <row r="441" spans="1:37" ht="30" customHeight="1" x14ac:dyDescent="0.25">
      <c r="A441" s="115">
        <v>440</v>
      </c>
      <c r="B441" s="82" t="s">
        <v>1124</v>
      </c>
      <c r="C441" s="95" t="s">
        <v>1153</v>
      </c>
      <c r="D441" s="79" t="s">
        <v>1</v>
      </c>
      <c r="E441" s="79" t="s">
        <v>1</v>
      </c>
      <c r="F441" s="79" t="s">
        <v>1</v>
      </c>
      <c r="G441" s="82" t="s">
        <v>48</v>
      </c>
      <c r="H441" s="169">
        <f t="shared" si="61"/>
        <v>0.20749999999999999</v>
      </c>
      <c r="I441" s="170" t="str">
        <f t="shared" si="62"/>
        <v>BAJA</v>
      </c>
      <c r="J441" s="292">
        <v>18302112</v>
      </c>
      <c r="K441" s="119">
        <v>0</v>
      </c>
      <c r="L441" s="82" t="s">
        <v>132</v>
      </c>
      <c r="M441" s="188"/>
      <c r="N441" s="82" t="s">
        <v>405</v>
      </c>
      <c r="O441" s="82" t="s">
        <v>405</v>
      </c>
      <c r="P441" s="83">
        <v>3</v>
      </c>
      <c r="Q441" s="83" t="s">
        <v>213</v>
      </c>
      <c r="R441" s="85">
        <v>4121</v>
      </c>
      <c r="S441" s="79">
        <v>43692</v>
      </c>
      <c r="T441" s="200">
        <v>109302</v>
      </c>
      <c r="U441" s="79" t="s">
        <v>178</v>
      </c>
      <c r="V441" s="82" t="s">
        <v>1208</v>
      </c>
      <c r="W441" s="171">
        <v>44074</v>
      </c>
      <c r="X441" s="172" t="e">
        <f>+CONCATENATE(TEXT(#REF!,"yyyy"),"-",TEXT(#REF!,"mm"))</f>
        <v>#REF!</v>
      </c>
      <c r="Y441" s="173" t="str">
        <f t="shared" si="65"/>
        <v>3</v>
      </c>
      <c r="Z441" s="172" t="str">
        <f t="shared" si="66"/>
        <v>2020-07</v>
      </c>
      <c r="AA441" s="170" t="e">
        <f>+VLOOKUP(Z441,#REF!,2,FALSE)/VLOOKUP(X441,#REF!,2,FALSE)</f>
        <v>#REF!</v>
      </c>
      <c r="AB441" s="174" t="e">
        <f t="shared" si="63"/>
        <v>#REF!</v>
      </c>
      <c r="AC441" s="174" t="e">
        <f t="shared" si="64"/>
        <v>#REF!</v>
      </c>
      <c r="AD441" s="175" t="e">
        <f>+#REF!+365*Y441</f>
        <v>#REF!</v>
      </c>
      <c r="AE441" s="176" t="e">
        <f t="shared" si="67"/>
        <v>#REF!</v>
      </c>
      <c r="AF441" s="170" t="e">
        <f>+VLOOKUP(CONCATENATE(TEXT(W441,"yyyy"),"-",TEXT(W441,"mm")),#REF!,2,0)</f>
        <v>#REF!</v>
      </c>
      <c r="AG441" s="177" t="e">
        <f>+(AC441*(1+'INFLAC PROYECTADA'!$B$8)^(AE441))/((1+DEMANDADO!AF441)^(AE441))</f>
        <v>#REF!</v>
      </c>
      <c r="AH441" s="169">
        <f>(0.2*VLOOKUP(D441,'%.'!$A$1:$B$4,2,FALSE))+(0.35*VLOOKUP(E441,'%.'!$A$1:$B$4,2,FALSE))+(0.1*VLOOKUP(F441,'%.'!$A$1:$B$4,2,FALSE))+(0.35*VLOOKUP(G441,'%.'!$A$1:$B$4,2,FALSE))</f>
        <v>0.20749999999999999</v>
      </c>
      <c r="AI441" s="128" t="str">
        <f t="shared" si="68"/>
        <v>BAJA</v>
      </c>
      <c r="AJ441" s="128" t="str">
        <f t="shared" si="69"/>
        <v>Cuentas de Orden</v>
      </c>
      <c r="AK441" s="178" t="e">
        <f t="shared" si="70"/>
        <v>#REF!</v>
      </c>
    </row>
    <row r="442" spans="1:37" ht="30" customHeight="1" x14ac:dyDescent="0.25">
      <c r="A442" s="115">
        <v>441</v>
      </c>
      <c r="B442" s="86" t="s">
        <v>1154</v>
      </c>
      <c r="C442" s="95" t="s">
        <v>1155</v>
      </c>
      <c r="D442" s="79" t="s">
        <v>0</v>
      </c>
      <c r="E442" s="79" t="s">
        <v>0</v>
      </c>
      <c r="F442" s="79" t="s">
        <v>0</v>
      </c>
      <c r="G442" s="79" t="s">
        <v>0</v>
      </c>
      <c r="H442" s="169">
        <f t="shared" si="61"/>
        <v>1</v>
      </c>
      <c r="I442" s="170" t="str">
        <f t="shared" si="62"/>
        <v>ALTA</v>
      </c>
      <c r="J442" s="292">
        <v>128561770</v>
      </c>
      <c r="K442" s="119">
        <v>0</v>
      </c>
      <c r="L442" s="82" t="s">
        <v>138</v>
      </c>
      <c r="M442" s="188"/>
      <c r="N442" s="79" t="s">
        <v>405</v>
      </c>
      <c r="O442" s="79" t="s">
        <v>405</v>
      </c>
      <c r="P442" s="83">
        <v>3</v>
      </c>
      <c r="Q442" s="83" t="s">
        <v>213</v>
      </c>
      <c r="R442" s="85">
        <v>4121</v>
      </c>
      <c r="S442" s="79">
        <v>43692</v>
      </c>
      <c r="T442" s="200">
        <v>109302</v>
      </c>
      <c r="U442" s="79" t="s">
        <v>21</v>
      </c>
      <c r="V442" s="79"/>
      <c r="W442" s="171">
        <v>44074</v>
      </c>
      <c r="X442" s="172" t="e">
        <f>+CONCATENATE(TEXT(#REF!,"yyyy"),"-",TEXT(#REF!,"mm"))</f>
        <v>#REF!</v>
      </c>
      <c r="Y442" s="173" t="str">
        <f t="shared" si="65"/>
        <v>3</v>
      </c>
      <c r="Z442" s="172" t="str">
        <f t="shared" si="66"/>
        <v>2020-07</v>
      </c>
      <c r="AA442" s="170" t="e">
        <f>+VLOOKUP(Z442,#REF!,2,FALSE)/VLOOKUP(X442,#REF!,2,FALSE)</f>
        <v>#REF!</v>
      </c>
      <c r="AB442" s="174" t="e">
        <f t="shared" si="63"/>
        <v>#REF!</v>
      </c>
      <c r="AC442" s="174" t="e">
        <f t="shared" si="64"/>
        <v>#REF!</v>
      </c>
      <c r="AD442" s="175" t="e">
        <f>+#REF!+365*Y442</f>
        <v>#REF!</v>
      </c>
      <c r="AE442" s="176" t="e">
        <f t="shared" si="67"/>
        <v>#REF!</v>
      </c>
      <c r="AF442" s="170" t="e">
        <f>+VLOOKUP(CONCATENATE(TEXT(W442,"yyyy"),"-",TEXT(W442,"mm")),#REF!,2,0)</f>
        <v>#REF!</v>
      </c>
      <c r="AG442" s="177" t="e">
        <f>+(AC442*(1+'INFLAC PROYECTADA'!$B$8)^(AE442))/((1+DEMANDADO!AF442)^(AE442))</f>
        <v>#REF!</v>
      </c>
      <c r="AH442" s="169">
        <f>(0.2*VLOOKUP(D442,'%.'!$A$1:$B$4,2,FALSE))+(0.35*VLOOKUP(E442,'%.'!$A$1:$B$4,2,FALSE))+(0.1*VLOOKUP(F442,'%.'!$A$1:$B$4,2,FALSE))+(0.35*VLOOKUP(G442,'%.'!$A$1:$B$4,2,FALSE))</f>
        <v>1</v>
      </c>
      <c r="AI442" s="128" t="str">
        <f t="shared" si="68"/>
        <v>ALTA</v>
      </c>
      <c r="AJ442" s="128" t="str">
        <f t="shared" si="69"/>
        <v>Provisión contable</v>
      </c>
      <c r="AK442" s="178" t="e">
        <f t="shared" si="70"/>
        <v>#REF!</v>
      </c>
    </row>
    <row r="443" spans="1:37" ht="30" customHeight="1" x14ac:dyDescent="0.25">
      <c r="A443" s="115">
        <v>442</v>
      </c>
      <c r="B443" s="79" t="s">
        <v>1156</v>
      </c>
      <c r="C443" s="95" t="s">
        <v>1157</v>
      </c>
      <c r="D443" s="79" t="s">
        <v>1</v>
      </c>
      <c r="E443" s="79" t="s">
        <v>1</v>
      </c>
      <c r="F443" s="79" t="s">
        <v>1</v>
      </c>
      <c r="G443" s="79" t="s">
        <v>1</v>
      </c>
      <c r="H443" s="169">
        <f t="shared" si="61"/>
        <v>0.05</v>
      </c>
      <c r="I443" s="170" t="str">
        <f t="shared" si="62"/>
        <v>REMOTA</v>
      </c>
      <c r="J443" s="292">
        <v>43500000</v>
      </c>
      <c r="K443" s="119">
        <v>0</v>
      </c>
      <c r="L443" s="79" t="s">
        <v>129</v>
      </c>
      <c r="M443" s="188"/>
      <c r="N443" s="79" t="s">
        <v>405</v>
      </c>
      <c r="O443" s="79" t="s">
        <v>405</v>
      </c>
      <c r="P443" s="83">
        <v>3</v>
      </c>
      <c r="Q443" s="83" t="s">
        <v>213</v>
      </c>
      <c r="R443" s="85">
        <v>4121</v>
      </c>
      <c r="S443" s="79">
        <v>43692</v>
      </c>
      <c r="T443" s="200">
        <v>109302</v>
      </c>
      <c r="U443" s="79" t="s">
        <v>171</v>
      </c>
      <c r="V443" s="79"/>
      <c r="W443" s="171">
        <v>44074</v>
      </c>
      <c r="X443" s="172" t="e">
        <f>+CONCATENATE(TEXT(#REF!,"yyyy"),"-",TEXT(#REF!,"mm"))</f>
        <v>#REF!</v>
      </c>
      <c r="Y443" s="173" t="str">
        <f t="shared" si="65"/>
        <v>3</v>
      </c>
      <c r="Z443" s="172" t="str">
        <f t="shared" si="66"/>
        <v>2020-07</v>
      </c>
      <c r="AA443" s="170" t="e">
        <f>+VLOOKUP(Z443,#REF!,2,FALSE)/VLOOKUP(X443,#REF!,2,FALSE)</f>
        <v>#REF!</v>
      </c>
      <c r="AB443" s="174" t="e">
        <f t="shared" si="63"/>
        <v>#REF!</v>
      </c>
      <c r="AC443" s="174" t="e">
        <f t="shared" si="64"/>
        <v>#REF!</v>
      </c>
      <c r="AD443" s="175" t="e">
        <f>+#REF!+365*Y443</f>
        <v>#REF!</v>
      </c>
      <c r="AE443" s="176" t="e">
        <f t="shared" si="67"/>
        <v>#REF!</v>
      </c>
      <c r="AF443" s="170" t="e">
        <f>+VLOOKUP(CONCATENATE(TEXT(W443,"yyyy"),"-",TEXT(W443,"mm")),#REF!,2,0)</f>
        <v>#REF!</v>
      </c>
      <c r="AG443" s="177" t="e">
        <f>+(AC443*(1+'INFLAC PROYECTADA'!$B$8)^(AE443))/((1+DEMANDADO!AF443)^(AE443))</f>
        <v>#REF!</v>
      </c>
      <c r="AH443" s="169">
        <f>(0.2*VLOOKUP(D443,'%.'!$A$1:$B$4,2,FALSE))+(0.35*VLOOKUP(E443,'%.'!$A$1:$B$4,2,FALSE))+(0.1*VLOOKUP(F443,'%.'!$A$1:$B$4,2,FALSE))+(0.35*VLOOKUP(G443,'%.'!$A$1:$B$4,2,FALSE))</f>
        <v>0.05</v>
      </c>
      <c r="AI443" s="128" t="str">
        <f t="shared" si="68"/>
        <v>REMOTA</v>
      </c>
      <c r="AJ443" s="128" t="str">
        <f t="shared" si="69"/>
        <v>No se registra</v>
      </c>
      <c r="AK443" s="178">
        <f t="shared" si="70"/>
        <v>0</v>
      </c>
    </row>
    <row r="444" spans="1:37" ht="30" customHeight="1" x14ac:dyDescent="0.25">
      <c r="A444" s="115">
        <v>443</v>
      </c>
      <c r="B444" s="82" t="s">
        <v>1158</v>
      </c>
      <c r="C444" s="95" t="s">
        <v>1159</v>
      </c>
      <c r="D444" s="79" t="s">
        <v>1</v>
      </c>
      <c r="E444" s="79" t="s">
        <v>1</v>
      </c>
      <c r="F444" s="79" t="s">
        <v>1</v>
      </c>
      <c r="G444" s="79" t="s">
        <v>1</v>
      </c>
      <c r="H444" s="169">
        <f t="shared" si="61"/>
        <v>0.05</v>
      </c>
      <c r="I444" s="170" t="str">
        <f t="shared" si="62"/>
        <v>REMOTA</v>
      </c>
      <c r="J444" s="292">
        <v>1010739200</v>
      </c>
      <c r="K444" s="119">
        <v>0</v>
      </c>
      <c r="L444" s="79" t="s">
        <v>130</v>
      </c>
      <c r="M444" s="188"/>
      <c r="N444" s="79" t="s">
        <v>405</v>
      </c>
      <c r="O444" s="79" t="s">
        <v>405</v>
      </c>
      <c r="P444" s="83">
        <v>3</v>
      </c>
      <c r="Q444" s="83" t="s">
        <v>213</v>
      </c>
      <c r="R444" s="85">
        <v>4121</v>
      </c>
      <c r="S444" s="79">
        <v>43692</v>
      </c>
      <c r="T444" s="200">
        <v>109302</v>
      </c>
      <c r="U444" s="79" t="s">
        <v>170</v>
      </c>
      <c r="V444" s="83"/>
      <c r="W444" s="171">
        <v>44074</v>
      </c>
      <c r="X444" s="172" t="e">
        <f>+CONCATENATE(TEXT(#REF!,"yyyy"),"-",TEXT(#REF!,"mm"))</f>
        <v>#REF!</v>
      </c>
      <c r="Y444" s="173" t="str">
        <f t="shared" si="65"/>
        <v>3</v>
      </c>
      <c r="Z444" s="172" t="str">
        <f t="shared" si="66"/>
        <v>2020-07</v>
      </c>
      <c r="AA444" s="170" t="e">
        <f>+VLOOKUP(Z444,#REF!,2,FALSE)/VLOOKUP(X444,#REF!,2,FALSE)</f>
        <v>#REF!</v>
      </c>
      <c r="AB444" s="174" t="e">
        <f t="shared" si="63"/>
        <v>#REF!</v>
      </c>
      <c r="AC444" s="174" t="e">
        <f t="shared" si="64"/>
        <v>#REF!</v>
      </c>
      <c r="AD444" s="175" t="e">
        <f>+#REF!+365*Y444</f>
        <v>#REF!</v>
      </c>
      <c r="AE444" s="176" t="e">
        <f t="shared" si="67"/>
        <v>#REF!</v>
      </c>
      <c r="AF444" s="170" t="e">
        <f>+VLOOKUP(CONCATENATE(TEXT(W444,"yyyy"),"-",TEXT(W444,"mm")),#REF!,2,0)</f>
        <v>#REF!</v>
      </c>
      <c r="AG444" s="177" t="e">
        <f>+(AC444*(1+'INFLAC PROYECTADA'!$B$8)^(AE444))/((1+DEMANDADO!AF444)^(AE444))</f>
        <v>#REF!</v>
      </c>
      <c r="AH444" s="169">
        <f>(0.2*VLOOKUP(D444,'%.'!$A$1:$B$4,2,FALSE))+(0.35*VLOOKUP(E444,'%.'!$A$1:$B$4,2,FALSE))+(0.1*VLOOKUP(F444,'%.'!$A$1:$B$4,2,FALSE))+(0.35*VLOOKUP(G444,'%.'!$A$1:$B$4,2,FALSE))</f>
        <v>0.05</v>
      </c>
      <c r="AI444" s="128" t="str">
        <f t="shared" si="68"/>
        <v>REMOTA</v>
      </c>
      <c r="AJ444" s="128" t="str">
        <f t="shared" si="69"/>
        <v>No se registra</v>
      </c>
      <c r="AK444" s="178">
        <f t="shared" si="70"/>
        <v>0</v>
      </c>
    </row>
    <row r="445" spans="1:37" ht="30" customHeight="1" x14ac:dyDescent="0.25">
      <c r="A445" s="115">
        <v>444</v>
      </c>
      <c r="B445" s="86" t="s">
        <v>1076</v>
      </c>
      <c r="C445" s="95" t="s">
        <v>1160</v>
      </c>
      <c r="D445" s="82" t="s">
        <v>48</v>
      </c>
      <c r="E445" s="82" t="s">
        <v>48</v>
      </c>
      <c r="F445" s="79" t="s">
        <v>1</v>
      </c>
      <c r="G445" s="79" t="s">
        <v>1</v>
      </c>
      <c r="H445" s="169">
        <f t="shared" si="61"/>
        <v>0.29750000000000004</v>
      </c>
      <c r="I445" s="170" t="str">
        <f t="shared" si="62"/>
        <v>MEDIA</v>
      </c>
      <c r="J445" s="292">
        <v>124500000</v>
      </c>
      <c r="K445" s="119">
        <v>0</v>
      </c>
      <c r="L445" s="79" t="s">
        <v>129</v>
      </c>
      <c r="M445" s="188"/>
      <c r="N445" s="79" t="s">
        <v>405</v>
      </c>
      <c r="O445" s="79" t="s">
        <v>405</v>
      </c>
      <c r="P445" s="83">
        <v>3</v>
      </c>
      <c r="Q445" s="83" t="s">
        <v>213</v>
      </c>
      <c r="R445" s="85">
        <v>4121</v>
      </c>
      <c r="S445" s="79">
        <v>43692</v>
      </c>
      <c r="T445" s="200">
        <v>109302</v>
      </c>
      <c r="U445" s="79" t="s">
        <v>171</v>
      </c>
      <c r="V445" s="79"/>
      <c r="W445" s="171">
        <v>44074</v>
      </c>
      <c r="X445" s="172" t="e">
        <f>+CONCATENATE(TEXT(#REF!,"yyyy"),"-",TEXT(#REF!,"mm"))</f>
        <v>#REF!</v>
      </c>
      <c r="Y445" s="173" t="str">
        <f t="shared" si="65"/>
        <v>3</v>
      </c>
      <c r="Z445" s="172" t="str">
        <f t="shared" si="66"/>
        <v>2020-07</v>
      </c>
      <c r="AA445" s="170" t="e">
        <f>+VLOOKUP(Z445,#REF!,2,FALSE)/VLOOKUP(X445,#REF!,2,FALSE)</f>
        <v>#REF!</v>
      </c>
      <c r="AB445" s="174" t="e">
        <f t="shared" si="63"/>
        <v>#REF!</v>
      </c>
      <c r="AC445" s="174" t="e">
        <f t="shared" si="64"/>
        <v>#REF!</v>
      </c>
      <c r="AD445" s="175" t="e">
        <f>+#REF!+365*Y445</f>
        <v>#REF!</v>
      </c>
      <c r="AE445" s="176" t="e">
        <f t="shared" si="67"/>
        <v>#REF!</v>
      </c>
      <c r="AF445" s="170" t="e">
        <f>+VLOOKUP(CONCATENATE(TEXT(W445,"yyyy"),"-",TEXT(W445,"mm")),#REF!,2,0)</f>
        <v>#REF!</v>
      </c>
      <c r="AG445" s="177" t="e">
        <f>+(AC445*(1+'INFLAC PROYECTADA'!$B$8)^(AE445))/((1+DEMANDADO!AF445)^(AE445))</f>
        <v>#REF!</v>
      </c>
      <c r="AH445" s="169">
        <f>(0.2*VLOOKUP(D445,'%.'!$A$1:$B$4,2,FALSE))+(0.35*VLOOKUP(E445,'%.'!$A$1:$B$4,2,FALSE))+(0.1*VLOOKUP(F445,'%.'!$A$1:$B$4,2,FALSE))+(0.35*VLOOKUP(G445,'%.'!$A$1:$B$4,2,FALSE))</f>
        <v>0.29750000000000004</v>
      </c>
      <c r="AI445" s="128" t="str">
        <f t="shared" si="68"/>
        <v>MEDIA</v>
      </c>
      <c r="AJ445" s="128" t="str">
        <f t="shared" si="69"/>
        <v>Cuentas de Orden</v>
      </c>
      <c r="AK445" s="178" t="e">
        <f t="shared" si="70"/>
        <v>#REF!</v>
      </c>
    </row>
    <row r="446" spans="1:37" ht="30" customHeight="1" x14ac:dyDescent="0.25">
      <c r="A446" s="115">
        <v>445</v>
      </c>
      <c r="B446" s="86" t="s">
        <v>1151</v>
      </c>
      <c r="C446" s="85" t="s">
        <v>1161</v>
      </c>
      <c r="D446" s="79" t="s">
        <v>1</v>
      </c>
      <c r="E446" s="79" t="s">
        <v>1</v>
      </c>
      <c r="F446" s="79" t="s">
        <v>1</v>
      </c>
      <c r="G446" s="82" t="s">
        <v>48</v>
      </c>
      <c r="H446" s="169">
        <f t="shared" si="61"/>
        <v>0.20749999999999999</v>
      </c>
      <c r="I446" s="170" t="str">
        <f t="shared" si="62"/>
        <v>BAJA</v>
      </c>
      <c r="J446" s="292">
        <v>2787973</v>
      </c>
      <c r="K446" s="166">
        <v>0</v>
      </c>
      <c r="L446" s="79" t="s">
        <v>129</v>
      </c>
      <c r="M446" s="188"/>
      <c r="N446" s="82" t="s">
        <v>405</v>
      </c>
      <c r="O446" s="82" t="s">
        <v>405</v>
      </c>
      <c r="P446" s="83">
        <v>3</v>
      </c>
      <c r="Q446" s="83" t="s">
        <v>213</v>
      </c>
      <c r="R446" s="85">
        <v>4121</v>
      </c>
      <c r="S446" s="79">
        <v>43692</v>
      </c>
      <c r="T446" s="200">
        <v>109302</v>
      </c>
      <c r="U446" s="86" t="s">
        <v>76</v>
      </c>
      <c r="V446" s="82" t="s">
        <v>1207</v>
      </c>
      <c r="W446" s="171">
        <v>44074</v>
      </c>
      <c r="X446" s="172" t="e">
        <f>+CONCATENATE(TEXT(#REF!,"yyyy"),"-",TEXT(#REF!,"mm"))</f>
        <v>#REF!</v>
      </c>
      <c r="Y446" s="173" t="str">
        <f t="shared" si="65"/>
        <v>3</v>
      </c>
      <c r="Z446" s="172" t="str">
        <f t="shared" si="66"/>
        <v>2020-07</v>
      </c>
      <c r="AA446" s="170" t="e">
        <f>+VLOOKUP(Z446,#REF!,2,FALSE)/VLOOKUP(X446,#REF!,2,FALSE)</f>
        <v>#REF!</v>
      </c>
      <c r="AB446" s="174" t="e">
        <f t="shared" si="63"/>
        <v>#REF!</v>
      </c>
      <c r="AC446" s="174" t="e">
        <f t="shared" si="64"/>
        <v>#REF!</v>
      </c>
      <c r="AD446" s="175" t="e">
        <f>+#REF!+365*Y446</f>
        <v>#REF!</v>
      </c>
      <c r="AE446" s="176" t="e">
        <f t="shared" si="67"/>
        <v>#REF!</v>
      </c>
      <c r="AF446" s="170" t="e">
        <f>+VLOOKUP(CONCATENATE(TEXT(W446,"yyyy"),"-",TEXT(W446,"mm")),#REF!,2,0)</f>
        <v>#REF!</v>
      </c>
      <c r="AG446" s="177" t="e">
        <f>+(AC446*(1+'INFLAC PROYECTADA'!$B$8)^(AE446))/((1+DEMANDADO!AF446)^(AE446))</f>
        <v>#REF!</v>
      </c>
      <c r="AH446" s="169">
        <f>(0.2*VLOOKUP(D446,'%.'!$A$1:$B$4,2,FALSE))+(0.35*VLOOKUP(E446,'%.'!$A$1:$B$4,2,FALSE))+(0.1*VLOOKUP(F446,'%.'!$A$1:$B$4,2,FALSE))+(0.35*VLOOKUP(G446,'%.'!$A$1:$B$4,2,FALSE))</f>
        <v>0.20749999999999999</v>
      </c>
      <c r="AI446" s="128" t="str">
        <f t="shared" si="68"/>
        <v>BAJA</v>
      </c>
      <c r="AJ446" s="128" t="str">
        <f t="shared" si="69"/>
        <v>Cuentas de Orden</v>
      </c>
      <c r="AK446" s="178" t="e">
        <f t="shared" si="70"/>
        <v>#REF!</v>
      </c>
    </row>
    <row r="447" spans="1:37" ht="30" customHeight="1" x14ac:dyDescent="0.25">
      <c r="A447" s="115">
        <v>446</v>
      </c>
      <c r="B447" s="86" t="s">
        <v>1107</v>
      </c>
      <c r="C447" s="126" t="s">
        <v>1162</v>
      </c>
      <c r="D447" s="79" t="s">
        <v>1</v>
      </c>
      <c r="E447" s="79" t="s">
        <v>1</v>
      </c>
      <c r="F447" s="79" t="s">
        <v>1</v>
      </c>
      <c r="G447" s="82" t="s">
        <v>48</v>
      </c>
      <c r="H447" s="169">
        <f t="shared" si="61"/>
        <v>0.20749999999999999</v>
      </c>
      <c r="I447" s="170" t="str">
        <f t="shared" si="62"/>
        <v>BAJA</v>
      </c>
      <c r="J447" s="292">
        <v>2787973</v>
      </c>
      <c r="K447" s="166">
        <v>0</v>
      </c>
      <c r="L447" s="82" t="s">
        <v>132</v>
      </c>
      <c r="M447" s="188"/>
      <c r="N447" s="82" t="s">
        <v>405</v>
      </c>
      <c r="O447" s="82" t="s">
        <v>405</v>
      </c>
      <c r="P447" s="83">
        <v>3</v>
      </c>
      <c r="Q447" s="83" t="s">
        <v>213</v>
      </c>
      <c r="R447" s="85">
        <v>4121</v>
      </c>
      <c r="S447" s="79">
        <v>43692</v>
      </c>
      <c r="T447" s="200">
        <v>109302</v>
      </c>
      <c r="U447" s="86" t="s">
        <v>76</v>
      </c>
      <c r="V447" s="82" t="s">
        <v>1207</v>
      </c>
      <c r="W447" s="171">
        <v>44074</v>
      </c>
      <c r="X447" s="172" t="e">
        <f>+CONCATENATE(TEXT(#REF!,"yyyy"),"-",TEXT(#REF!,"mm"))</f>
        <v>#REF!</v>
      </c>
      <c r="Y447" s="173" t="str">
        <f t="shared" si="65"/>
        <v>3</v>
      </c>
      <c r="Z447" s="172" t="str">
        <f t="shared" si="66"/>
        <v>2020-07</v>
      </c>
      <c r="AA447" s="170" t="e">
        <f>+VLOOKUP(Z447,#REF!,2,FALSE)/VLOOKUP(X447,#REF!,2,FALSE)</f>
        <v>#REF!</v>
      </c>
      <c r="AB447" s="174" t="e">
        <f t="shared" si="63"/>
        <v>#REF!</v>
      </c>
      <c r="AC447" s="174" t="e">
        <f t="shared" si="64"/>
        <v>#REF!</v>
      </c>
      <c r="AD447" s="175" t="e">
        <f>+#REF!+365*Y447</f>
        <v>#REF!</v>
      </c>
      <c r="AE447" s="176" t="e">
        <f t="shared" si="67"/>
        <v>#REF!</v>
      </c>
      <c r="AF447" s="170" t="e">
        <f>+VLOOKUP(CONCATENATE(TEXT(W447,"yyyy"),"-",TEXT(W447,"mm")),#REF!,2,0)</f>
        <v>#REF!</v>
      </c>
      <c r="AG447" s="177" t="e">
        <f>+(AC447*(1+'INFLAC PROYECTADA'!$B$8)^(AE447))/((1+DEMANDADO!AF447)^(AE447))</f>
        <v>#REF!</v>
      </c>
      <c r="AH447" s="169">
        <f>(0.2*VLOOKUP(D447,'%.'!$A$1:$B$4,2,FALSE))+(0.35*VLOOKUP(E447,'%.'!$A$1:$B$4,2,FALSE))+(0.1*VLOOKUP(F447,'%.'!$A$1:$B$4,2,FALSE))+(0.35*VLOOKUP(G447,'%.'!$A$1:$B$4,2,FALSE))</f>
        <v>0.20749999999999999</v>
      </c>
      <c r="AI447" s="128" t="str">
        <f t="shared" si="68"/>
        <v>BAJA</v>
      </c>
      <c r="AJ447" s="128" t="str">
        <f t="shared" si="69"/>
        <v>Cuentas de Orden</v>
      </c>
      <c r="AK447" s="178" t="e">
        <f t="shared" si="70"/>
        <v>#REF!</v>
      </c>
    </row>
    <row r="448" spans="1:37" ht="30" customHeight="1" x14ac:dyDescent="0.25">
      <c r="A448" s="115">
        <v>447</v>
      </c>
      <c r="B448" s="86" t="s">
        <v>1163</v>
      </c>
      <c r="C448" s="95" t="s">
        <v>1164</v>
      </c>
      <c r="D448" s="82" t="s">
        <v>48</v>
      </c>
      <c r="E448" s="82" t="s">
        <v>48</v>
      </c>
      <c r="F448" s="79" t="s">
        <v>1</v>
      </c>
      <c r="G448" s="79" t="s">
        <v>1</v>
      </c>
      <c r="H448" s="169">
        <f t="shared" si="61"/>
        <v>0.29750000000000004</v>
      </c>
      <c r="I448" s="170" t="str">
        <f t="shared" si="62"/>
        <v>MEDIA</v>
      </c>
      <c r="J448" s="292">
        <v>3685568</v>
      </c>
      <c r="K448" s="119">
        <v>0</v>
      </c>
      <c r="L448" s="82" t="s">
        <v>131</v>
      </c>
      <c r="M448" s="188"/>
      <c r="N448" s="79" t="s">
        <v>405</v>
      </c>
      <c r="O448" s="79" t="s">
        <v>405</v>
      </c>
      <c r="P448" s="83">
        <v>3</v>
      </c>
      <c r="Q448" s="83" t="s">
        <v>213</v>
      </c>
      <c r="R448" s="85">
        <v>4121</v>
      </c>
      <c r="S448" s="79">
        <v>43692</v>
      </c>
      <c r="T448" s="200">
        <v>109302</v>
      </c>
      <c r="U448" s="79" t="s">
        <v>171</v>
      </c>
      <c r="V448" s="79"/>
      <c r="W448" s="171">
        <v>44074</v>
      </c>
      <c r="X448" s="172" t="e">
        <f>+CONCATENATE(TEXT(#REF!,"yyyy"),"-",TEXT(#REF!,"mm"))</f>
        <v>#REF!</v>
      </c>
      <c r="Y448" s="173" t="str">
        <f t="shared" si="65"/>
        <v>3</v>
      </c>
      <c r="Z448" s="172" t="str">
        <f t="shared" si="66"/>
        <v>2020-07</v>
      </c>
      <c r="AA448" s="170" t="e">
        <f>+VLOOKUP(Z448,#REF!,2,FALSE)/VLOOKUP(X448,#REF!,2,FALSE)</f>
        <v>#REF!</v>
      </c>
      <c r="AB448" s="174" t="e">
        <f t="shared" si="63"/>
        <v>#REF!</v>
      </c>
      <c r="AC448" s="174" t="e">
        <f t="shared" si="64"/>
        <v>#REF!</v>
      </c>
      <c r="AD448" s="175" t="e">
        <f>+#REF!+365*Y448</f>
        <v>#REF!</v>
      </c>
      <c r="AE448" s="176" t="e">
        <f t="shared" si="67"/>
        <v>#REF!</v>
      </c>
      <c r="AF448" s="170" t="e">
        <f>+VLOOKUP(CONCATENATE(TEXT(W448,"yyyy"),"-",TEXT(W448,"mm")),#REF!,2,0)</f>
        <v>#REF!</v>
      </c>
      <c r="AG448" s="177" t="e">
        <f>+(AC448*(1+'INFLAC PROYECTADA'!$B$8)^(AE448))/((1+DEMANDADO!AF448)^(AE448))</f>
        <v>#REF!</v>
      </c>
      <c r="AH448" s="169">
        <f>(0.2*VLOOKUP(D448,'%.'!$A$1:$B$4,2,FALSE))+(0.35*VLOOKUP(E448,'%.'!$A$1:$B$4,2,FALSE))+(0.1*VLOOKUP(F448,'%.'!$A$1:$B$4,2,FALSE))+(0.35*VLOOKUP(G448,'%.'!$A$1:$B$4,2,FALSE))</f>
        <v>0.29750000000000004</v>
      </c>
      <c r="AI448" s="128" t="str">
        <f t="shared" si="68"/>
        <v>MEDIA</v>
      </c>
      <c r="AJ448" s="128" t="str">
        <f t="shared" si="69"/>
        <v>Cuentas de Orden</v>
      </c>
      <c r="AK448" s="178" t="e">
        <f t="shared" si="70"/>
        <v>#REF!</v>
      </c>
    </row>
    <row r="449" spans="1:37" ht="30" customHeight="1" x14ac:dyDescent="0.25">
      <c r="A449" s="115">
        <v>448</v>
      </c>
      <c r="B449" s="79" t="s">
        <v>1050</v>
      </c>
      <c r="C449" s="95" t="s">
        <v>1165</v>
      </c>
      <c r="D449" s="79" t="s">
        <v>1</v>
      </c>
      <c r="E449" s="79" t="s">
        <v>1</v>
      </c>
      <c r="F449" s="79" t="s">
        <v>1</v>
      </c>
      <c r="G449" s="79" t="s">
        <v>1</v>
      </c>
      <c r="H449" s="169">
        <f t="shared" si="61"/>
        <v>0.05</v>
      </c>
      <c r="I449" s="170" t="str">
        <f t="shared" si="62"/>
        <v>REMOTA</v>
      </c>
      <c r="J449" s="292">
        <v>268437700</v>
      </c>
      <c r="K449" s="119">
        <v>0</v>
      </c>
      <c r="L449" s="79" t="s">
        <v>129</v>
      </c>
      <c r="M449" s="188"/>
      <c r="N449" s="79" t="s">
        <v>405</v>
      </c>
      <c r="O449" s="79" t="s">
        <v>405</v>
      </c>
      <c r="P449" s="83">
        <v>3</v>
      </c>
      <c r="Q449" s="83" t="s">
        <v>213</v>
      </c>
      <c r="R449" s="85">
        <v>4121</v>
      </c>
      <c r="S449" s="79">
        <v>43692</v>
      </c>
      <c r="T449" s="200">
        <v>109302</v>
      </c>
      <c r="U449" s="79" t="s">
        <v>21</v>
      </c>
      <c r="V449" s="79"/>
      <c r="W449" s="171">
        <v>44074</v>
      </c>
      <c r="X449" s="172" t="e">
        <f>+CONCATENATE(TEXT(#REF!,"yyyy"),"-",TEXT(#REF!,"mm"))</f>
        <v>#REF!</v>
      </c>
      <c r="Y449" s="173" t="str">
        <f t="shared" si="65"/>
        <v>3</v>
      </c>
      <c r="Z449" s="172" t="str">
        <f t="shared" si="66"/>
        <v>2020-07</v>
      </c>
      <c r="AA449" s="170" t="e">
        <f>+VLOOKUP(Z449,#REF!,2,FALSE)/VLOOKUP(X449,#REF!,2,FALSE)</f>
        <v>#REF!</v>
      </c>
      <c r="AB449" s="174" t="e">
        <f t="shared" si="63"/>
        <v>#REF!</v>
      </c>
      <c r="AC449" s="174" t="e">
        <f t="shared" si="64"/>
        <v>#REF!</v>
      </c>
      <c r="AD449" s="175" t="e">
        <f>+#REF!+365*Y449</f>
        <v>#REF!</v>
      </c>
      <c r="AE449" s="176" t="e">
        <f t="shared" si="67"/>
        <v>#REF!</v>
      </c>
      <c r="AF449" s="170" t="e">
        <f>+VLOOKUP(CONCATENATE(TEXT(W449,"yyyy"),"-",TEXT(W449,"mm")),#REF!,2,0)</f>
        <v>#REF!</v>
      </c>
      <c r="AG449" s="177" t="e">
        <f>+(AC449*(1+'INFLAC PROYECTADA'!$B$8)^(AE449))/((1+DEMANDADO!AF449)^(AE449))</f>
        <v>#REF!</v>
      </c>
      <c r="AH449" s="169">
        <f>(0.2*VLOOKUP(D449,'%.'!$A$1:$B$4,2,FALSE))+(0.35*VLOOKUP(E449,'%.'!$A$1:$B$4,2,FALSE))+(0.1*VLOOKUP(F449,'%.'!$A$1:$B$4,2,FALSE))+(0.35*VLOOKUP(G449,'%.'!$A$1:$B$4,2,FALSE))</f>
        <v>0.05</v>
      </c>
      <c r="AI449" s="128" t="str">
        <f t="shared" si="68"/>
        <v>REMOTA</v>
      </c>
      <c r="AJ449" s="128" t="str">
        <f t="shared" si="69"/>
        <v>No se registra</v>
      </c>
      <c r="AK449" s="178">
        <f t="shared" si="70"/>
        <v>0</v>
      </c>
    </row>
    <row r="450" spans="1:37" ht="30" customHeight="1" x14ac:dyDescent="0.25">
      <c r="A450" s="115">
        <v>449</v>
      </c>
      <c r="B450" s="79" t="s">
        <v>1074</v>
      </c>
      <c r="C450" s="95" t="s">
        <v>1166</v>
      </c>
      <c r="D450" s="79" t="s">
        <v>0</v>
      </c>
      <c r="E450" s="79" t="s">
        <v>0</v>
      </c>
      <c r="F450" s="79" t="s">
        <v>0</v>
      </c>
      <c r="G450" s="79" t="s">
        <v>0</v>
      </c>
      <c r="H450" s="169">
        <f t="shared" ref="H450:H513" si="71">+IFERROR(AH450,"")</f>
        <v>1</v>
      </c>
      <c r="I450" s="170" t="str">
        <f t="shared" ref="I450:I513" si="72">+IFERROR(AI450,"")</f>
        <v>ALTA</v>
      </c>
      <c r="J450" s="292">
        <v>1262772140</v>
      </c>
      <c r="K450" s="119">
        <v>0</v>
      </c>
      <c r="L450" s="79" t="s">
        <v>129</v>
      </c>
      <c r="M450" s="188"/>
      <c r="N450" s="79" t="s">
        <v>405</v>
      </c>
      <c r="O450" s="79" t="s">
        <v>405</v>
      </c>
      <c r="P450" s="83">
        <v>5</v>
      </c>
      <c r="Q450" s="83" t="s">
        <v>213</v>
      </c>
      <c r="R450" s="85">
        <v>4121</v>
      </c>
      <c r="S450" s="79">
        <v>43692</v>
      </c>
      <c r="T450" s="200">
        <v>109302</v>
      </c>
      <c r="U450" s="79" t="s">
        <v>21</v>
      </c>
      <c r="V450" s="79"/>
      <c r="W450" s="171">
        <v>44074</v>
      </c>
      <c r="X450" s="172" t="e">
        <f>+CONCATENATE(TEXT(#REF!,"yyyy"),"-",TEXT(#REF!,"mm"))</f>
        <v>#REF!</v>
      </c>
      <c r="Y450" s="173" t="str">
        <f t="shared" si="65"/>
        <v>5</v>
      </c>
      <c r="Z450" s="172" t="str">
        <f t="shared" si="66"/>
        <v>2020-07</v>
      </c>
      <c r="AA450" s="170" t="e">
        <f>+VLOOKUP(Z450,#REF!,2,FALSE)/VLOOKUP(X450,#REF!,2,FALSE)</f>
        <v>#REF!</v>
      </c>
      <c r="AB450" s="174" t="e">
        <f t="shared" ref="AB450:AB513" si="73">+AA450*J450</f>
        <v>#REF!</v>
      </c>
      <c r="AC450" s="174" t="e">
        <f t="shared" ref="AC450:AC513" si="74">+AB450*K450</f>
        <v>#REF!</v>
      </c>
      <c r="AD450" s="175" t="e">
        <f>+#REF!+365*Y450</f>
        <v>#REF!</v>
      </c>
      <c r="AE450" s="176" t="e">
        <f t="shared" si="67"/>
        <v>#REF!</v>
      </c>
      <c r="AF450" s="170" t="e">
        <f>+VLOOKUP(CONCATENATE(TEXT(W450,"yyyy"),"-",TEXT(W450,"mm")),#REF!,2,0)</f>
        <v>#REF!</v>
      </c>
      <c r="AG450" s="177" t="e">
        <f>+(AC450*(1+'INFLAC PROYECTADA'!$B$8)^(AE450))/((1+DEMANDADO!AF450)^(AE450))</f>
        <v>#REF!</v>
      </c>
      <c r="AH450" s="169">
        <f>(0.2*VLOOKUP(D450,'%.'!$A$1:$B$4,2,FALSE))+(0.35*VLOOKUP(E450,'%.'!$A$1:$B$4,2,FALSE))+(0.1*VLOOKUP(F450,'%.'!$A$1:$B$4,2,FALSE))+(0.35*VLOOKUP(G450,'%.'!$A$1:$B$4,2,FALSE))</f>
        <v>1</v>
      </c>
      <c r="AI450" s="128" t="str">
        <f t="shared" si="68"/>
        <v>ALTA</v>
      </c>
      <c r="AJ450" s="128" t="str">
        <f t="shared" si="69"/>
        <v>Provisión contable</v>
      </c>
      <c r="AK450" s="178" t="e">
        <f t="shared" si="70"/>
        <v>#REF!</v>
      </c>
    </row>
    <row r="451" spans="1:37" ht="30" customHeight="1" x14ac:dyDescent="0.25">
      <c r="A451" s="115">
        <v>450</v>
      </c>
      <c r="B451" s="86" t="s">
        <v>1167</v>
      </c>
      <c r="C451" s="95" t="s">
        <v>1168</v>
      </c>
      <c r="D451" s="82" t="s">
        <v>48</v>
      </c>
      <c r="E451" s="82" t="s">
        <v>48</v>
      </c>
      <c r="F451" s="79" t="s">
        <v>1</v>
      </c>
      <c r="G451" s="82" t="s">
        <v>48</v>
      </c>
      <c r="H451" s="169">
        <f t="shared" si="71"/>
        <v>0.45500000000000002</v>
      </c>
      <c r="I451" s="170" t="str">
        <f t="shared" si="72"/>
        <v>MEDIA</v>
      </c>
      <c r="J451" s="292">
        <v>390000000</v>
      </c>
      <c r="K451" s="119">
        <v>0</v>
      </c>
      <c r="L451" s="79" t="s">
        <v>128</v>
      </c>
      <c r="M451" s="188"/>
      <c r="N451" s="79" t="s">
        <v>405</v>
      </c>
      <c r="O451" s="79" t="s">
        <v>405</v>
      </c>
      <c r="P451" s="83">
        <v>2</v>
      </c>
      <c r="Q451" s="83" t="s">
        <v>213</v>
      </c>
      <c r="R451" s="85">
        <v>4121</v>
      </c>
      <c r="S451" s="79">
        <v>43692</v>
      </c>
      <c r="T451" s="200">
        <v>109302</v>
      </c>
      <c r="U451" s="97" t="s">
        <v>182</v>
      </c>
      <c r="V451" s="82" t="s">
        <v>1209</v>
      </c>
      <c r="W451" s="171">
        <v>44074</v>
      </c>
      <c r="X451" s="172" t="e">
        <f>+CONCATENATE(TEXT(#REF!,"yyyy"),"-",TEXT(#REF!,"mm"))</f>
        <v>#REF!</v>
      </c>
      <c r="Y451" s="173" t="str">
        <f t="shared" ref="Y451:Y514" si="75">+TRIM(LEFT(P451,2))</f>
        <v>2</v>
      </c>
      <c r="Z451" s="172" t="str">
        <f t="shared" ref="Z451:Z514" si="76">CONCATENATE(YEAR(EDATE(W451,-1)),"-",TEXT(MONTH(EDATE(W451,-1)),"00"))</f>
        <v>2020-07</v>
      </c>
      <c r="AA451" s="170" t="e">
        <f>+VLOOKUP(Z451,#REF!,2,FALSE)/VLOOKUP(X451,#REF!,2,FALSE)</f>
        <v>#REF!</v>
      </c>
      <c r="AB451" s="174" t="e">
        <f t="shared" si="73"/>
        <v>#REF!</v>
      </c>
      <c r="AC451" s="174" t="e">
        <f t="shared" si="74"/>
        <v>#REF!</v>
      </c>
      <c r="AD451" s="175" t="e">
        <f>+#REF!+365*Y451</f>
        <v>#REF!</v>
      </c>
      <c r="AE451" s="176" t="e">
        <f t="shared" ref="AE451:AE514" si="77">+(AD451-W451)/365</f>
        <v>#REF!</v>
      </c>
      <c r="AF451" s="170" t="e">
        <f>+VLOOKUP(CONCATENATE(TEXT(W451,"yyyy"),"-",TEXT(W451,"mm")),#REF!,2,0)</f>
        <v>#REF!</v>
      </c>
      <c r="AG451" s="177" t="e">
        <f>+(AC451*(1+'INFLAC PROYECTADA'!$B$8)^(AE451))/((1+DEMANDADO!AF451)^(AE451))</f>
        <v>#REF!</v>
      </c>
      <c r="AH451" s="169">
        <f>(0.2*VLOOKUP(D451,'%.'!$A$1:$B$4,2,FALSE))+(0.35*VLOOKUP(E451,'%.'!$A$1:$B$4,2,FALSE))+(0.1*VLOOKUP(F451,'%.'!$A$1:$B$4,2,FALSE))+(0.35*VLOOKUP(G451,'%.'!$A$1:$B$4,2,FALSE))</f>
        <v>0.45500000000000002</v>
      </c>
      <c r="AI451" s="128" t="str">
        <f t="shared" ref="AI451:AI514" si="78">+IF(AH451&gt;0.5,"ALTA",IF(AH451&gt;0.25,"MEDIA",IF(AH451&gt;=0.1,"BAJA",IF(AH451&lt;0.1,"REMOTA"))))</f>
        <v>MEDIA</v>
      </c>
      <c r="AJ451" s="128" t="str">
        <f t="shared" ref="AJ451:AJ514" si="79">+IF(M451&gt;0,"Provisión contable",IF(AH451&gt;50%,"Provisión contable",IF(AH451&lt;10%,"No se registra","Cuentas de Orden")))</f>
        <v>Cuentas de Orden</v>
      </c>
      <c r="AK451" s="178" t="e">
        <f t="shared" ref="AK451:AK514" si="80">+IF(M451&gt;0,M451,IF(AJ451="Provisión Contable",AG451,0)+IF(AJ451="Cuentas de Orden",AG451,0))</f>
        <v>#REF!</v>
      </c>
    </row>
    <row r="452" spans="1:37" ht="30" customHeight="1" x14ac:dyDescent="0.25">
      <c r="A452" s="115">
        <v>451</v>
      </c>
      <c r="B452" s="86" t="s">
        <v>1136</v>
      </c>
      <c r="C452" s="95" t="s">
        <v>1169</v>
      </c>
      <c r="D452" s="82" t="s">
        <v>48</v>
      </c>
      <c r="E452" s="82" t="s">
        <v>48</v>
      </c>
      <c r="F452" s="79" t="s">
        <v>1</v>
      </c>
      <c r="G452" s="82" t="s">
        <v>48</v>
      </c>
      <c r="H452" s="169">
        <f t="shared" si="71"/>
        <v>0.45500000000000002</v>
      </c>
      <c r="I452" s="170" t="str">
        <f t="shared" si="72"/>
        <v>MEDIA</v>
      </c>
      <c r="J452" s="292">
        <v>0</v>
      </c>
      <c r="K452" s="119">
        <v>0</v>
      </c>
      <c r="L452" s="97" t="s">
        <v>133</v>
      </c>
      <c r="M452" s="188"/>
      <c r="N452" s="79" t="s">
        <v>511</v>
      </c>
      <c r="O452" s="79" t="s">
        <v>405</v>
      </c>
      <c r="P452" s="83">
        <v>2</v>
      </c>
      <c r="Q452" s="83" t="s">
        <v>213</v>
      </c>
      <c r="R452" s="85">
        <v>4121</v>
      </c>
      <c r="S452" s="79">
        <v>43692</v>
      </c>
      <c r="T452" s="200">
        <v>109302</v>
      </c>
      <c r="U452" s="79" t="s">
        <v>170</v>
      </c>
      <c r="V452" s="79"/>
      <c r="W452" s="171">
        <v>44074</v>
      </c>
      <c r="X452" s="172" t="e">
        <f>+CONCATENATE(TEXT(#REF!,"yyyy"),"-",TEXT(#REF!,"mm"))</f>
        <v>#REF!</v>
      </c>
      <c r="Y452" s="173" t="str">
        <f t="shared" si="75"/>
        <v>2</v>
      </c>
      <c r="Z452" s="172" t="str">
        <f t="shared" si="76"/>
        <v>2020-07</v>
      </c>
      <c r="AA452" s="170" t="e">
        <f>+VLOOKUP(Z452,#REF!,2,FALSE)/VLOOKUP(X452,#REF!,2,FALSE)</f>
        <v>#REF!</v>
      </c>
      <c r="AB452" s="174" t="e">
        <f t="shared" si="73"/>
        <v>#REF!</v>
      </c>
      <c r="AC452" s="174" t="e">
        <f t="shared" si="74"/>
        <v>#REF!</v>
      </c>
      <c r="AD452" s="175" t="e">
        <f>+#REF!+365*Y452</f>
        <v>#REF!</v>
      </c>
      <c r="AE452" s="176" t="e">
        <f t="shared" si="77"/>
        <v>#REF!</v>
      </c>
      <c r="AF452" s="170" t="e">
        <f>+VLOOKUP(CONCATENATE(TEXT(W452,"yyyy"),"-",TEXT(W452,"mm")),#REF!,2,0)</f>
        <v>#REF!</v>
      </c>
      <c r="AG452" s="177" t="e">
        <f>+(AC452*(1+'INFLAC PROYECTADA'!$B$8)^(AE452))/((1+DEMANDADO!AF452)^(AE452))</f>
        <v>#REF!</v>
      </c>
      <c r="AH452" s="169">
        <f>(0.2*VLOOKUP(D452,'%.'!$A$1:$B$4,2,FALSE))+(0.35*VLOOKUP(E452,'%.'!$A$1:$B$4,2,FALSE))+(0.1*VLOOKUP(F452,'%.'!$A$1:$B$4,2,FALSE))+(0.35*VLOOKUP(G452,'%.'!$A$1:$B$4,2,FALSE))</f>
        <v>0.45500000000000002</v>
      </c>
      <c r="AI452" s="128" t="str">
        <f t="shared" si="78"/>
        <v>MEDIA</v>
      </c>
      <c r="AJ452" s="128" t="str">
        <f t="shared" si="79"/>
        <v>Cuentas de Orden</v>
      </c>
      <c r="AK452" s="178" t="e">
        <f t="shared" si="80"/>
        <v>#REF!</v>
      </c>
    </row>
    <row r="453" spans="1:37" ht="30" customHeight="1" x14ac:dyDescent="0.25">
      <c r="A453" s="115">
        <v>452</v>
      </c>
      <c r="B453" s="86" t="s">
        <v>1163</v>
      </c>
      <c r="C453" s="95" t="s">
        <v>1170</v>
      </c>
      <c r="D453" s="82" t="s">
        <v>48</v>
      </c>
      <c r="E453" s="82" t="s">
        <v>48</v>
      </c>
      <c r="F453" s="79" t="s">
        <v>1</v>
      </c>
      <c r="G453" s="82" t="s">
        <v>48</v>
      </c>
      <c r="H453" s="169">
        <f t="shared" si="71"/>
        <v>0.45500000000000002</v>
      </c>
      <c r="I453" s="170" t="str">
        <f t="shared" si="72"/>
        <v>MEDIA</v>
      </c>
      <c r="J453" s="292">
        <v>183483640</v>
      </c>
      <c r="K453" s="119">
        <v>0</v>
      </c>
      <c r="L453" s="79" t="s">
        <v>129</v>
      </c>
      <c r="M453" s="188"/>
      <c r="N453" s="79" t="s">
        <v>405</v>
      </c>
      <c r="O453" s="79" t="s">
        <v>405</v>
      </c>
      <c r="P453" s="83">
        <v>8</v>
      </c>
      <c r="Q453" s="83" t="s">
        <v>213</v>
      </c>
      <c r="R453" s="85">
        <v>4121</v>
      </c>
      <c r="S453" s="79">
        <v>43692</v>
      </c>
      <c r="T453" s="200">
        <v>109302</v>
      </c>
      <c r="U453" s="79" t="s">
        <v>21</v>
      </c>
      <c r="V453" s="79"/>
      <c r="W453" s="171">
        <v>44074</v>
      </c>
      <c r="X453" s="172" t="e">
        <f>+CONCATENATE(TEXT(#REF!,"yyyy"),"-",TEXT(#REF!,"mm"))</f>
        <v>#REF!</v>
      </c>
      <c r="Y453" s="173" t="str">
        <f t="shared" si="75"/>
        <v>8</v>
      </c>
      <c r="Z453" s="172" t="str">
        <f t="shared" si="76"/>
        <v>2020-07</v>
      </c>
      <c r="AA453" s="170" t="e">
        <f>+VLOOKUP(Z453,#REF!,2,FALSE)/VLOOKUP(X453,#REF!,2,FALSE)</f>
        <v>#REF!</v>
      </c>
      <c r="AB453" s="174" t="e">
        <f t="shared" si="73"/>
        <v>#REF!</v>
      </c>
      <c r="AC453" s="174" t="e">
        <f t="shared" si="74"/>
        <v>#REF!</v>
      </c>
      <c r="AD453" s="175" t="e">
        <f>+#REF!+365*Y453</f>
        <v>#REF!</v>
      </c>
      <c r="AE453" s="176" t="e">
        <f t="shared" si="77"/>
        <v>#REF!</v>
      </c>
      <c r="AF453" s="170" t="e">
        <f>+VLOOKUP(CONCATENATE(TEXT(W453,"yyyy"),"-",TEXT(W453,"mm")),#REF!,2,0)</f>
        <v>#REF!</v>
      </c>
      <c r="AG453" s="177" t="e">
        <f>+(AC453*(1+'INFLAC PROYECTADA'!$B$8)^(AE453))/((1+DEMANDADO!AF453)^(AE453))</f>
        <v>#REF!</v>
      </c>
      <c r="AH453" s="169">
        <f>(0.2*VLOOKUP(D453,'%.'!$A$1:$B$4,2,FALSE))+(0.35*VLOOKUP(E453,'%.'!$A$1:$B$4,2,FALSE))+(0.1*VLOOKUP(F453,'%.'!$A$1:$B$4,2,FALSE))+(0.35*VLOOKUP(G453,'%.'!$A$1:$B$4,2,FALSE))</f>
        <v>0.45500000000000002</v>
      </c>
      <c r="AI453" s="128" t="str">
        <f t="shared" si="78"/>
        <v>MEDIA</v>
      </c>
      <c r="AJ453" s="128" t="str">
        <f t="shared" si="79"/>
        <v>Cuentas de Orden</v>
      </c>
      <c r="AK453" s="178" t="e">
        <f t="shared" si="80"/>
        <v>#REF!</v>
      </c>
    </row>
    <row r="454" spans="1:37" ht="30" customHeight="1" x14ac:dyDescent="0.25">
      <c r="A454" s="115">
        <v>453</v>
      </c>
      <c r="B454" s="86" t="s">
        <v>1154</v>
      </c>
      <c r="C454" s="95" t="s">
        <v>1171</v>
      </c>
      <c r="D454" s="79" t="s">
        <v>1</v>
      </c>
      <c r="E454" s="79" t="s">
        <v>1</v>
      </c>
      <c r="F454" s="79" t="s">
        <v>1</v>
      </c>
      <c r="G454" s="79" t="s">
        <v>1</v>
      </c>
      <c r="H454" s="169">
        <f t="shared" si="71"/>
        <v>0.05</v>
      </c>
      <c r="I454" s="170" t="str">
        <f t="shared" si="72"/>
        <v>REMOTA</v>
      </c>
      <c r="J454" s="292">
        <v>156240000</v>
      </c>
      <c r="K454" s="119">
        <v>0</v>
      </c>
      <c r="L454" s="79" t="s">
        <v>128</v>
      </c>
      <c r="M454" s="188"/>
      <c r="N454" s="79" t="s">
        <v>405</v>
      </c>
      <c r="O454" s="79" t="s">
        <v>405</v>
      </c>
      <c r="P454" s="82">
        <v>4</v>
      </c>
      <c r="Q454" s="83" t="s">
        <v>213</v>
      </c>
      <c r="R454" s="85">
        <v>4121</v>
      </c>
      <c r="S454" s="79">
        <v>43692</v>
      </c>
      <c r="T454" s="200">
        <v>109302</v>
      </c>
      <c r="U454" s="79" t="s">
        <v>171</v>
      </c>
      <c r="V454" s="82" t="s">
        <v>1210</v>
      </c>
      <c r="W454" s="171">
        <v>44074</v>
      </c>
      <c r="X454" s="172" t="e">
        <f>+CONCATENATE(TEXT(#REF!,"yyyy"),"-",TEXT(#REF!,"mm"))</f>
        <v>#REF!</v>
      </c>
      <c r="Y454" s="173" t="str">
        <f t="shared" si="75"/>
        <v>4</v>
      </c>
      <c r="Z454" s="172" t="str">
        <f t="shared" si="76"/>
        <v>2020-07</v>
      </c>
      <c r="AA454" s="170" t="e">
        <f>+VLOOKUP(Z454,#REF!,2,FALSE)/VLOOKUP(X454,#REF!,2,FALSE)</f>
        <v>#REF!</v>
      </c>
      <c r="AB454" s="174" t="e">
        <f t="shared" si="73"/>
        <v>#REF!</v>
      </c>
      <c r="AC454" s="174" t="e">
        <f t="shared" si="74"/>
        <v>#REF!</v>
      </c>
      <c r="AD454" s="175" t="e">
        <f>+#REF!+365*Y454</f>
        <v>#REF!</v>
      </c>
      <c r="AE454" s="176" t="e">
        <f t="shared" si="77"/>
        <v>#REF!</v>
      </c>
      <c r="AF454" s="170" t="e">
        <f>+VLOOKUP(CONCATENATE(TEXT(W454,"yyyy"),"-",TEXT(W454,"mm")),#REF!,2,0)</f>
        <v>#REF!</v>
      </c>
      <c r="AG454" s="177" t="e">
        <f>+(AC454*(1+'INFLAC PROYECTADA'!$B$8)^(AE454))/((1+DEMANDADO!AF454)^(AE454))</f>
        <v>#REF!</v>
      </c>
      <c r="AH454" s="169">
        <f>(0.2*VLOOKUP(D454,'%.'!$A$1:$B$4,2,FALSE))+(0.35*VLOOKUP(E454,'%.'!$A$1:$B$4,2,FALSE))+(0.1*VLOOKUP(F454,'%.'!$A$1:$B$4,2,FALSE))+(0.35*VLOOKUP(G454,'%.'!$A$1:$B$4,2,FALSE))</f>
        <v>0.05</v>
      </c>
      <c r="AI454" s="128" t="str">
        <f t="shared" si="78"/>
        <v>REMOTA</v>
      </c>
      <c r="AJ454" s="128" t="str">
        <f t="shared" si="79"/>
        <v>No se registra</v>
      </c>
      <c r="AK454" s="178">
        <f t="shared" si="80"/>
        <v>0</v>
      </c>
    </row>
    <row r="455" spans="1:37" ht="30" customHeight="1" x14ac:dyDescent="0.25">
      <c r="A455" s="115">
        <v>454</v>
      </c>
      <c r="B455" s="82" t="s">
        <v>1172</v>
      </c>
      <c r="C455" s="95" t="s">
        <v>1173</v>
      </c>
      <c r="D455" s="79" t="s">
        <v>1</v>
      </c>
      <c r="E455" s="79" t="s">
        <v>1</v>
      </c>
      <c r="F455" s="79" t="s">
        <v>1</v>
      </c>
      <c r="G455" s="79" t="s">
        <v>1</v>
      </c>
      <c r="H455" s="169">
        <f t="shared" si="71"/>
        <v>0.05</v>
      </c>
      <c r="I455" s="170" t="str">
        <f t="shared" si="72"/>
        <v>REMOTA</v>
      </c>
      <c r="J455" s="292">
        <v>113245440</v>
      </c>
      <c r="K455" s="119">
        <v>0</v>
      </c>
      <c r="L455" s="79" t="s">
        <v>129</v>
      </c>
      <c r="M455" s="188"/>
      <c r="N455" s="79" t="s">
        <v>405</v>
      </c>
      <c r="O455" s="79" t="s">
        <v>405</v>
      </c>
      <c r="P455" s="83">
        <v>6</v>
      </c>
      <c r="Q455" s="83" t="s">
        <v>213</v>
      </c>
      <c r="R455" s="85">
        <v>4121</v>
      </c>
      <c r="S455" s="79">
        <v>43692</v>
      </c>
      <c r="T455" s="200">
        <v>109302</v>
      </c>
      <c r="U455" s="79" t="s">
        <v>173</v>
      </c>
      <c r="V455" s="82" t="s">
        <v>1211</v>
      </c>
      <c r="W455" s="171">
        <v>44074</v>
      </c>
      <c r="X455" s="172" t="e">
        <f>+CONCATENATE(TEXT(#REF!,"yyyy"),"-",TEXT(#REF!,"mm"))</f>
        <v>#REF!</v>
      </c>
      <c r="Y455" s="173" t="str">
        <f t="shared" si="75"/>
        <v>6</v>
      </c>
      <c r="Z455" s="172" t="str">
        <f t="shared" si="76"/>
        <v>2020-07</v>
      </c>
      <c r="AA455" s="170" t="e">
        <f>+VLOOKUP(Z455,#REF!,2,FALSE)/VLOOKUP(X455,#REF!,2,FALSE)</f>
        <v>#REF!</v>
      </c>
      <c r="AB455" s="174" t="e">
        <f t="shared" si="73"/>
        <v>#REF!</v>
      </c>
      <c r="AC455" s="174" t="e">
        <f t="shared" si="74"/>
        <v>#REF!</v>
      </c>
      <c r="AD455" s="175" t="e">
        <f>+#REF!+365*Y455</f>
        <v>#REF!</v>
      </c>
      <c r="AE455" s="176" t="e">
        <f t="shared" si="77"/>
        <v>#REF!</v>
      </c>
      <c r="AF455" s="170" t="e">
        <f>+VLOOKUP(CONCATENATE(TEXT(W455,"yyyy"),"-",TEXT(W455,"mm")),#REF!,2,0)</f>
        <v>#REF!</v>
      </c>
      <c r="AG455" s="177" t="e">
        <f>+(AC455*(1+'INFLAC PROYECTADA'!$B$8)^(AE455))/((1+DEMANDADO!AF455)^(AE455))</f>
        <v>#REF!</v>
      </c>
      <c r="AH455" s="169">
        <f>(0.2*VLOOKUP(D455,'%.'!$A$1:$B$4,2,FALSE))+(0.35*VLOOKUP(E455,'%.'!$A$1:$B$4,2,FALSE))+(0.1*VLOOKUP(F455,'%.'!$A$1:$B$4,2,FALSE))+(0.35*VLOOKUP(G455,'%.'!$A$1:$B$4,2,FALSE))</f>
        <v>0.05</v>
      </c>
      <c r="AI455" s="128" t="str">
        <f t="shared" si="78"/>
        <v>REMOTA</v>
      </c>
      <c r="AJ455" s="128" t="str">
        <f t="shared" si="79"/>
        <v>No se registra</v>
      </c>
      <c r="AK455" s="178">
        <f t="shared" si="80"/>
        <v>0</v>
      </c>
    </row>
    <row r="456" spans="1:37" ht="30" customHeight="1" x14ac:dyDescent="0.25">
      <c r="A456" s="115">
        <v>455</v>
      </c>
      <c r="B456" s="79" t="s">
        <v>1062</v>
      </c>
      <c r="C456" s="95" t="s">
        <v>1174</v>
      </c>
      <c r="D456" s="79" t="s">
        <v>1</v>
      </c>
      <c r="E456" s="79" t="s">
        <v>1</v>
      </c>
      <c r="F456" s="79" t="s">
        <v>1</v>
      </c>
      <c r="G456" s="79" t="s">
        <v>1</v>
      </c>
      <c r="H456" s="169">
        <f t="shared" si="71"/>
        <v>0.05</v>
      </c>
      <c r="I456" s="170" t="str">
        <f t="shared" si="72"/>
        <v>REMOTA</v>
      </c>
      <c r="J456" s="292">
        <v>13155280</v>
      </c>
      <c r="K456" s="119">
        <v>0</v>
      </c>
      <c r="L456" s="82" t="s">
        <v>132</v>
      </c>
      <c r="M456" s="188"/>
      <c r="N456" s="79" t="s">
        <v>405</v>
      </c>
      <c r="O456" s="79" t="s">
        <v>405</v>
      </c>
      <c r="P456" s="83">
        <v>3</v>
      </c>
      <c r="Q456" s="83" t="s">
        <v>213</v>
      </c>
      <c r="R456" s="85">
        <v>4121</v>
      </c>
      <c r="S456" s="79">
        <v>43692</v>
      </c>
      <c r="T456" s="200">
        <v>109302</v>
      </c>
      <c r="U456" s="79" t="s">
        <v>178</v>
      </c>
      <c r="V456" s="83" t="s">
        <v>1212</v>
      </c>
      <c r="W456" s="171">
        <v>44074</v>
      </c>
      <c r="X456" s="172" t="e">
        <f>+CONCATENATE(TEXT(#REF!,"yyyy"),"-",TEXT(#REF!,"mm"))</f>
        <v>#REF!</v>
      </c>
      <c r="Y456" s="173" t="str">
        <f t="shared" si="75"/>
        <v>3</v>
      </c>
      <c r="Z456" s="172" t="str">
        <f t="shared" si="76"/>
        <v>2020-07</v>
      </c>
      <c r="AA456" s="170" t="e">
        <f>+VLOOKUP(Z456,#REF!,2,FALSE)/VLOOKUP(X456,#REF!,2,FALSE)</f>
        <v>#REF!</v>
      </c>
      <c r="AB456" s="174" t="e">
        <f t="shared" si="73"/>
        <v>#REF!</v>
      </c>
      <c r="AC456" s="174" t="e">
        <f t="shared" si="74"/>
        <v>#REF!</v>
      </c>
      <c r="AD456" s="175" t="e">
        <f>+#REF!+365*Y456</f>
        <v>#REF!</v>
      </c>
      <c r="AE456" s="176" t="e">
        <f t="shared" si="77"/>
        <v>#REF!</v>
      </c>
      <c r="AF456" s="170" t="e">
        <f>+VLOOKUP(CONCATENATE(TEXT(W456,"yyyy"),"-",TEXT(W456,"mm")),#REF!,2,0)</f>
        <v>#REF!</v>
      </c>
      <c r="AG456" s="177" t="e">
        <f>+(AC456*(1+'INFLAC PROYECTADA'!$B$8)^(AE456))/((1+DEMANDADO!AF456)^(AE456))</f>
        <v>#REF!</v>
      </c>
      <c r="AH456" s="169">
        <f>(0.2*VLOOKUP(D456,'%.'!$A$1:$B$4,2,FALSE))+(0.35*VLOOKUP(E456,'%.'!$A$1:$B$4,2,FALSE))+(0.1*VLOOKUP(F456,'%.'!$A$1:$B$4,2,FALSE))+(0.35*VLOOKUP(G456,'%.'!$A$1:$B$4,2,FALSE))</f>
        <v>0.05</v>
      </c>
      <c r="AI456" s="128" t="str">
        <f t="shared" si="78"/>
        <v>REMOTA</v>
      </c>
      <c r="AJ456" s="128" t="str">
        <f t="shared" si="79"/>
        <v>No se registra</v>
      </c>
      <c r="AK456" s="178">
        <f t="shared" si="80"/>
        <v>0</v>
      </c>
    </row>
    <row r="457" spans="1:37" ht="30" customHeight="1" x14ac:dyDescent="0.25">
      <c r="A457" s="115">
        <v>456</v>
      </c>
      <c r="B457" s="86" t="s">
        <v>1050</v>
      </c>
      <c r="C457" s="85" t="s">
        <v>1175</v>
      </c>
      <c r="D457" s="82" t="s">
        <v>48</v>
      </c>
      <c r="E457" s="82" t="s">
        <v>48</v>
      </c>
      <c r="F457" s="82" t="s">
        <v>48</v>
      </c>
      <c r="G457" s="82" t="s">
        <v>48</v>
      </c>
      <c r="H457" s="169">
        <f t="shared" si="71"/>
        <v>0.5</v>
      </c>
      <c r="I457" s="170" t="str">
        <f t="shared" si="72"/>
        <v>MEDIA</v>
      </c>
      <c r="J457" s="292">
        <v>246500000</v>
      </c>
      <c r="K457" s="125">
        <v>0.5</v>
      </c>
      <c r="L457" s="79" t="s">
        <v>129</v>
      </c>
      <c r="M457" s="188"/>
      <c r="N457" s="83" t="s">
        <v>511</v>
      </c>
      <c r="O457" s="79" t="s">
        <v>405</v>
      </c>
      <c r="P457" s="83">
        <v>4</v>
      </c>
      <c r="Q457" s="83" t="s">
        <v>213</v>
      </c>
      <c r="R457" s="85">
        <v>4121</v>
      </c>
      <c r="S457" s="79">
        <v>43692</v>
      </c>
      <c r="T457" s="200">
        <v>109302</v>
      </c>
      <c r="U457" s="97" t="s">
        <v>177</v>
      </c>
      <c r="V457" s="86" t="s">
        <v>1213</v>
      </c>
      <c r="W457" s="171">
        <v>44074</v>
      </c>
      <c r="X457" s="172" t="e">
        <f>+CONCATENATE(TEXT(#REF!,"yyyy"),"-",TEXT(#REF!,"mm"))</f>
        <v>#REF!</v>
      </c>
      <c r="Y457" s="173" t="str">
        <f t="shared" si="75"/>
        <v>4</v>
      </c>
      <c r="Z457" s="172" t="str">
        <f t="shared" si="76"/>
        <v>2020-07</v>
      </c>
      <c r="AA457" s="170" t="e">
        <f>+VLOOKUP(Z457,#REF!,2,FALSE)/VLOOKUP(X457,#REF!,2,FALSE)</f>
        <v>#REF!</v>
      </c>
      <c r="AB457" s="174" t="e">
        <f t="shared" si="73"/>
        <v>#REF!</v>
      </c>
      <c r="AC457" s="174" t="e">
        <f t="shared" si="74"/>
        <v>#REF!</v>
      </c>
      <c r="AD457" s="175" t="e">
        <f>+#REF!+365*Y457</f>
        <v>#REF!</v>
      </c>
      <c r="AE457" s="176" t="e">
        <f t="shared" si="77"/>
        <v>#REF!</v>
      </c>
      <c r="AF457" s="170" t="e">
        <f>+VLOOKUP(CONCATENATE(TEXT(W457,"yyyy"),"-",TEXT(W457,"mm")),#REF!,2,0)</f>
        <v>#REF!</v>
      </c>
      <c r="AG457" s="177" t="e">
        <f>+(AC457*(1+'INFLAC PROYECTADA'!$B$8)^(AE457))/((1+DEMANDADO!AF457)^(AE457))</f>
        <v>#REF!</v>
      </c>
      <c r="AH457" s="169">
        <f>(0.2*VLOOKUP(D457,'%.'!$A$1:$B$4,2,FALSE))+(0.35*VLOOKUP(E457,'%.'!$A$1:$B$4,2,FALSE))+(0.1*VLOOKUP(F457,'%.'!$A$1:$B$4,2,FALSE))+(0.35*VLOOKUP(G457,'%.'!$A$1:$B$4,2,FALSE))</f>
        <v>0.5</v>
      </c>
      <c r="AI457" s="128" t="str">
        <f t="shared" si="78"/>
        <v>MEDIA</v>
      </c>
      <c r="AJ457" s="128" t="str">
        <f t="shared" si="79"/>
        <v>Cuentas de Orden</v>
      </c>
      <c r="AK457" s="178" t="e">
        <f t="shared" si="80"/>
        <v>#REF!</v>
      </c>
    </row>
    <row r="458" spans="1:37" ht="30" customHeight="1" x14ac:dyDescent="0.25">
      <c r="A458" s="115">
        <v>457</v>
      </c>
      <c r="B458" s="86" t="s">
        <v>1069</v>
      </c>
      <c r="C458" s="95" t="s">
        <v>1176</v>
      </c>
      <c r="D458" s="82" t="s">
        <v>48</v>
      </c>
      <c r="E458" s="82" t="s">
        <v>48</v>
      </c>
      <c r="F458" s="82" t="s">
        <v>48</v>
      </c>
      <c r="G458" s="82" t="s">
        <v>48</v>
      </c>
      <c r="H458" s="169">
        <f t="shared" si="71"/>
        <v>0.5</v>
      </c>
      <c r="I458" s="170" t="str">
        <f t="shared" si="72"/>
        <v>MEDIA</v>
      </c>
      <c r="J458" s="292">
        <v>63789467</v>
      </c>
      <c r="K458" s="119">
        <v>0</v>
      </c>
      <c r="L458" s="79" t="s">
        <v>129</v>
      </c>
      <c r="M458" s="188"/>
      <c r="N458" s="79" t="s">
        <v>405</v>
      </c>
      <c r="O458" s="79" t="s">
        <v>405</v>
      </c>
      <c r="P458" s="83">
        <v>3</v>
      </c>
      <c r="Q458" s="83" t="s">
        <v>213</v>
      </c>
      <c r="R458" s="85">
        <v>4121</v>
      </c>
      <c r="S458" s="79">
        <v>43692</v>
      </c>
      <c r="T458" s="200">
        <v>109302</v>
      </c>
      <c r="U458" s="79" t="s">
        <v>171</v>
      </c>
      <c r="V458" s="82" t="s">
        <v>1214</v>
      </c>
      <c r="W458" s="171">
        <v>44074</v>
      </c>
      <c r="X458" s="172" t="e">
        <f>+CONCATENATE(TEXT(#REF!,"yyyy"),"-",TEXT(#REF!,"mm"))</f>
        <v>#REF!</v>
      </c>
      <c r="Y458" s="173" t="str">
        <f t="shared" si="75"/>
        <v>3</v>
      </c>
      <c r="Z458" s="172" t="str">
        <f t="shared" si="76"/>
        <v>2020-07</v>
      </c>
      <c r="AA458" s="170" t="e">
        <f>+VLOOKUP(Z458,#REF!,2,FALSE)/VLOOKUP(X458,#REF!,2,FALSE)</f>
        <v>#REF!</v>
      </c>
      <c r="AB458" s="174" t="e">
        <f t="shared" si="73"/>
        <v>#REF!</v>
      </c>
      <c r="AC458" s="174" t="e">
        <f t="shared" si="74"/>
        <v>#REF!</v>
      </c>
      <c r="AD458" s="175" t="e">
        <f>+#REF!+365*Y458</f>
        <v>#REF!</v>
      </c>
      <c r="AE458" s="176" t="e">
        <f t="shared" si="77"/>
        <v>#REF!</v>
      </c>
      <c r="AF458" s="170" t="e">
        <f>+VLOOKUP(CONCATENATE(TEXT(W458,"yyyy"),"-",TEXT(W458,"mm")),#REF!,2,0)</f>
        <v>#REF!</v>
      </c>
      <c r="AG458" s="177" t="e">
        <f>+(AC458*(1+'INFLAC PROYECTADA'!$B$8)^(AE458))/((1+DEMANDADO!AF458)^(AE458))</f>
        <v>#REF!</v>
      </c>
      <c r="AH458" s="169">
        <f>(0.2*VLOOKUP(D458,'%.'!$A$1:$B$4,2,FALSE))+(0.35*VLOOKUP(E458,'%.'!$A$1:$B$4,2,FALSE))+(0.1*VLOOKUP(F458,'%.'!$A$1:$B$4,2,FALSE))+(0.35*VLOOKUP(G458,'%.'!$A$1:$B$4,2,FALSE))</f>
        <v>0.5</v>
      </c>
      <c r="AI458" s="128" t="str">
        <f t="shared" si="78"/>
        <v>MEDIA</v>
      </c>
      <c r="AJ458" s="128" t="str">
        <f t="shared" si="79"/>
        <v>Cuentas de Orden</v>
      </c>
      <c r="AK458" s="178" t="e">
        <f t="shared" si="80"/>
        <v>#REF!</v>
      </c>
    </row>
    <row r="459" spans="1:37" ht="30" customHeight="1" x14ac:dyDescent="0.25">
      <c r="A459" s="115">
        <v>458</v>
      </c>
      <c r="B459" s="86" t="s">
        <v>1136</v>
      </c>
      <c r="C459" s="95" t="s">
        <v>1177</v>
      </c>
      <c r="D459" s="82" t="s">
        <v>48</v>
      </c>
      <c r="E459" s="82" t="s">
        <v>48</v>
      </c>
      <c r="F459" s="79" t="s">
        <v>1</v>
      </c>
      <c r="G459" s="79" t="s">
        <v>1</v>
      </c>
      <c r="H459" s="169">
        <f t="shared" si="71"/>
        <v>0.29750000000000004</v>
      </c>
      <c r="I459" s="170" t="str">
        <f t="shared" si="72"/>
        <v>MEDIA</v>
      </c>
      <c r="J459" s="292">
        <v>11327412</v>
      </c>
      <c r="K459" s="119">
        <v>0</v>
      </c>
      <c r="L459" s="79" t="s">
        <v>128</v>
      </c>
      <c r="M459" s="188"/>
      <c r="N459" s="79" t="s">
        <v>405</v>
      </c>
      <c r="O459" s="79" t="s">
        <v>405</v>
      </c>
      <c r="P459" s="83">
        <v>2</v>
      </c>
      <c r="Q459" s="83" t="s">
        <v>213</v>
      </c>
      <c r="R459" s="85">
        <v>4121</v>
      </c>
      <c r="S459" s="79">
        <v>43692</v>
      </c>
      <c r="T459" s="200">
        <v>109302</v>
      </c>
      <c r="U459" s="79" t="s">
        <v>171</v>
      </c>
      <c r="V459" s="82" t="s">
        <v>1215</v>
      </c>
      <c r="W459" s="171">
        <v>44074</v>
      </c>
      <c r="X459" s="172" t="e">
        <f>+CONCATENATE(TEXT(#REF!,"yyyy"),"-",TEXT(#REF!,"mm"))</f>
        <v>#REF!</v>
      </c>
      <c r="Y459" s="173" t="str">
        <f t="shared" si="75"/>
        <v>2</v>
      </c>
      <c r="Z459" s="172" t="str">
        <f t="shared" si="76"/>
        <v>2020-07</v>
      </c>
      <c r="AA459" s="170" t="e">
        <f>+VLOOKUP(Z459,#REF!,2,FALSE)/VLOOKUP(X459,#REF!,2,FALSE)</f>
        <v>#REF!</v>
      </c>
      <c r="AB459" s="174" t="e">
        <f t="shared" si="73"/>
        <v>#REF!</v>
      </c>
      <c r="AC459" s="174" t="e">
        <f t="shared" si="74"/>
        <v>#REF!</v>
      </c>
      <c r="AD459" s="175" t="e">
        <f>+#REF!+365*Y459</f>
        <v>#REF!</v>
      </c>
      <c r="AE459" s="176" t="e">
        <f t="shared" si="77"/>
        <v>#REF!</v>
      </c>
      <c r="AF459" s="170" t="e">
        <f>+VLOOKUP(CONCATENATE(TEXT(W459,"yyyy"),"-",TEXT(W459,"mm")),#REF!,2,0)</f>
        <v>#REF!</v>
      </c>
      <c r="AG459" s="177" t="e">
        <f>+(AC459*(1+'INFLAC PROYECTADA'!$B$8)^(AE459))/((1+DEMANDADO!AF459)^(AE459))</f>
        <v>#REF!</v>
      </c>
      <c r="AH459" s="169">
        <f>(0.2*VLOOKUP(D459,'%.'!$A$1:$B$4,2,FALSE))+(0.35*VLOOKUP(E459,'%.'!$A$1:$B$4,2,FALSE))+(0.1*VLOOKUP(F459,'%.'!$A$1:$B$4,2,FALSE))+(0.35*VLOOKUP(G459,'%.'!$A$1:$B$4,2,FALSE))</f>
        <v>0.29750000000000004</v>
      </c>
      <c r="AI459" s="128" t="str">
        <f t="shared" si="78"/>
        <v>MEDIA</v>
      </c>
      <c r="AJ459" s="128" t="str">
        <f t="shared" si="79"/>
        <v>Cuentas de Orden</v>
      </c>
      <c r="AK459" s="178" t="e">
        <f t="shared" si="80"/>
        <v>#REF!</v>
      </c>
    </row>
    <row r="460" spans="1:37" ht="30" customHeight="1" x14ac:dyDescent="0.25">
      <c r="A460" s="115">
        <v>459</v>
      </c>
      <c r="B460" s="79" t="s">
        <v>1178</v>
      </c>
      <c r="C460" s="95" t="s">
        <v>1179</v>
      </c>
      <c r="D460" s="82" t="s">
        <v>48</v>
      </c>
      <c r="E460" s="82" t="s">
        <v>48</v>
      </c>
      <c r="F460" s="79" t="s">
        <v>1</v>
      </c>
      <c r="G460" s="82" t="s">
        <v>48</v>
      </c>
      <c r="H460" s="169">
        <f t="shared" si="71"/>
        <v>0.45500000000000002</v>
      </c>
      <c r="I460" s="170" t="str">
        <f t="shared" si="72"/>
        <v>MEDIA</v>
      </c>
      <c r="J460" s="292">
        <v>195399549</v>
      </c>
      <c r="K460" s="119">
        <v>0</v>
      </c>
      <c r="L460" s="79" t="s">
        <v>129</v>
      </c>
      <c r="M460" s="188"/>
      <c r="N460" s="79" t="s">
        <v>405</v>
      </c>
      <c r="O460" s="79" t="s">
        <v>405</v>
      </c>
      <c r="P460" s="83">
        <v>5</v>
      </c>
      <c r="Q460" s="83" t="s">
        <v>213</v>
      </c>
      <c r="R460" s="85">
        <v>4121</v>
      </c>
      <c r="S460" s="79">
        <v>43692</v>
      </c>
      <c r="T460" s="200">
        <v>109302</v>
      </c>
      <c r="U460" s="83" t="s">
        <v>186</v>
      </c>
      <c r="V460" s="82" t="s">
        <v>110</v>
      </c>
      <c r="W460" s="171">
        <v>44074</v>
      </c>
      <c r="X460" s="172" t="e">
        <f>+CONCATENATE(TEXT(#REF!,"yyyy"),"-",TEXT(#REF!,"mm"))</f>
        <v>#REF!</v>
      </c>
      <c r="Y460" s="173" t="str">
        <f t="shared" si="75"/>
        <v>5</v>
      </c>
      <c r="Z460" s="172" t="str">
        <f t="shared" si="76"/>
        <v>2020-07</v>
      </c>
      <c r="AA460" s="170" t="e">
        <f>+VLOOKUP(Z460,#REF!,2,FALSE)/VLOOKUP(X460,#REF!,2,FALSE)</f>
        <v>#REF!</v>
      </c>
      <c r="AB460" s="174" t="e">
        <f t="shared" si="73"/>
        <v>#REF!</v>
      </c>
      <c r="AC460" s="174" t="e">
        <f t="shared" si="74"/>
        <v>#REF!</v>
      </c>
      <c r="AD460" s="175" t="e">
        <f>+#REF!+365*Y460</f>
        <v>#REF!</v>
      </c>
      <c r="AE460" s="176" t="e">
        <f t="shared" si="77"/>
        <v>#REF!</v>
      </c>
      <c r="AF460" s="170" t="e">
        <f>+VLOOKUP(CONCATENATE(TEXT(W460,"yyyy"),"-",TEXT(W460,"mm")),#REF!,2,0)</f>
        <v>#REF!</v>
      </c>
      <c r="AG460" s="177" t="e">
        <f>+(AC460*(1+'INFLAC PROYECTADA'!$B$8)^(AE460))/((1+DEMANDADO!AF460)^(AE460))</f>
        <v>#REF!</v>
      </c>
      <c r="AH460" s="169">
        <f>(0.2*VLOOKUP(D460,'%.'!$A$1:$B$4,2,FALSE))+(0.35*VLOOKUP(E460,'%.'!$A$1:$B$4,2,FALSE))+(0.1*VLOOKUP(F460,'%.'!$A$1:$B$4,2,FALSE))+(0.35*VLOOKUP(G460,'%.'!$A$1:$B$4,2,FALSE))</f>
        <v>0.45500000000000002</v>
      </c>
      <c r="AI460" s="128" t="str">
        <f t="shared" si="78"/>
        <v>MEDIA</v>
      </c>
      <c r="AJ460" s="128" t="str">
        <f t="shared" si="79"/>
        <v>Cuentas de Orden</v>
      </c>
      <c r="AK460" s="178" t="e">
        <f t="shared" si="80"/>
        <v>#REF!</v>
      </c>
    </row>
    <row r="461" spans="1:37" ht="30" customHeight="1" x14ac:dyDescent="0.25">
      <c r="A461" s="115">
        <v>460</v>
      </c>
      <c r="B461" s="213" t="s">
        <v>1220</v>
      </c>
      <c r="C461" s="202" t="s">
        <v>1221</v>
      </c>
      <c r="D461" s="203" t="s">
        <v>1</v>
      </c>
      <c r="E461" s="203" t="s">
        <v>1</v>
      </c>
      <c r="F461" s="203" t="s">
        <v>1</v>
      </c>
      <c r="G461" s="204" t="s">
        <v>1</v>
      </c>
      <c r="H461" s="169">
        <f t="shared" si="71"/>
        <v>0.05</v>
      </c>
      <c r="I461" s="170" t="str">
        <f t="shared" si="72"/>
        <v>REMOTA</v>
      </c>
      <c r="J461" s="292">
        <v>55000000</v>
      </c>
      <c r="K461" s="221">
        <v>0</v>
      </c>
      <c r="L461" s="207" t="s">
        <v>153</v>
      </c>
      <c r="M461" s="188"/>
      <c r="N461" s="203" t="s">
        <v>405</v>
      </c>
      <c r="O461" s="222" t="s">
        <v>405</v>
      </c>
      <c r="P461" s="207" t="s">
        <v>1448</v>
      </c>
      <c r="Q461" s="207" t="s">
        <v>158</v>
      </c>
      <c r="R461" s="215">
        <v>41306</v>
      </c>
      <c r="S461" s="215">
        <v>41306</v>
      </c>
      <c r="T461" s="207">
        <v>108663</v>
      </c>
      <c r="U461" s="214" t="s">
        <v>76</v>
      </c>
      <c r="V461" s="214" t="s">
        <v>1449</v>
      </c>
      <c r="W461" s="171">
        <v>44074</v>
      </c>
      <c r="X461" s="172" t="e">
        <f>+CONCATENATE(TEXT(#REF!,"yyyy"),"-",TEXT(#REF!,"mm"))</f>
        <v>#REF!</v>
      </c>
      <c r="Y461" s="173" t="str">
        <f t="shared" si="75"/>
        <v>15</v>
      </c>
      <c r="Z461" s="172" t="str">
        <f t="shared" si="76"/>
        <v>2020-07</v>
      </c>
      <c r="AA461" s="170" t="e">
        <f>+VLOOKUP(Z461,#REF!,2,FALSE)/VLOOKUP(X461,#REF!,2,FALSE)</f>
        <v>#REF!</v>
      </c>
      <c r="AB461" s="174" t="e">
        <f t="shared" si="73"/>
        <v>#REF!</v>
      </c>
      <c r="AC461" s="174" t="e">
        <f t="shared" si="74"/>
        <v>#REF!</v>
      </c>
      <c r="AD461" s="175" t="e">
        <f>+#REF!+365*Y461</f>
        <v>#REF!</v>
      </c>
      <c r="AE461" s="176" t="e">
        <f t="shared" si="77"/>
        <v>#REF!</v>
      </c>
      <c r="AF461" s="170" t="e">
        <f>+VLOOKUP(CONCATENATE(TEXT(W461,"yyyy"),"-",TEXT(W461,"mm")),#REF!,2,0)</f>
        <v>#REF!</v>
      </c>
      <c r="AG461" s="177" t="e">
        <f>+(AC461*(1+'INFLAC PROYECTADA'!$B$8)^(AE461))/((1+DEMANDADO!AF461)^(AE461))</f>
        <v>#REF!</v>
      </c>
      <c r="AH461" s="169">
        <f>(0.2*VLOOKUP(D461,'%.'!$A$1:$B$4,2,FALSE))+(0.35*VLOOKUP(E461,'%.'!$A$1:$B$4,2,FALSE))+(0.1*VLOOKUP(F461,'%.'!$A$1:$B$4,2,FALSE))+(0.35*VLOOKUP(G461,'%.'!$A$1:$B$4,2,FALSE))</f>
        <v>0.05</v>
      </c>
      <c r="AI461" s="128" t="str">
        <f t="shared" si="78"/>
        <v>REMOTA</v>
      </c>
      <c r="AJ461" s="128" t="str">
        <f t="shared" si="79"/>
        <v>No se registra</v>
      </c>
      <c r="AK461" s="178">
        <f t="shared" si="80"/>
        <v>0</v>
      </c>
    </row>
    <row r="462" spans="1:37" ht="30" customHeight="1" x14ac:dyDescent="0.25">
      <c r="A462" s="115">
        <v>461</v>
      </c>
      <c r="B462" s="213" t="s">
        <v>1222</v>
      </c>
      <c r="C462" s="202" t="s">
        <v>1223</v>
      </c>
      <c r="D462" s="203" t="s">
        <v>1</v>
      </c>
      <c r="E462" s="203" t="s">
        <v>1</v>
      </c>
      <c r="F462" s="203" t="s">
        <v>1</v>
      </c>
      <c r="G462" s="204" t="s">
        <v>1</v>
      </c>
      <c r="H462" s="169">
        <f t="shared" si="71"/>
        <v>0.05</v>
      </c>
      <c r="I462" s="170" t="str">
        <f t="shared" si="72"/>
        <v>REMOTA</v>
      </c>
      <c r="J462" s="292">
        <v>23500000</v>
      </c>
      <c r="K462" s="221">
        <v>0</v>
      </c>
      <c r="L462" s="207" t="s">
        <v>153</v>
      </c>
      <c r="M462" s="188"/>
      <c r="N462" s="203" t="s">
        <v>405</v>
      </c>
      <c r="O462" s="222" t="s">
        <v>405</v>
      </c>
      <c r="P462" s="207" t="s">
        <v>1448</v>
      </c>
      <c r="Q462" s="207" t="s">
        <v>158</v>
      </c>
      <c r="R462" s="215">
        <v>41306</v>
      </c>
      <c r="S462" s="215">
        <v>41306</v>
      </c>
      <c r="T462" s="207">
        <v>108663</v>
      </c>
      <c r="U462" s="214" t="s">
        <v>76</v>
      </c>
      <c r="V462" s="214" t="s">
        <v>1449</v>
      </c>
      <c r="W462" s="171">
        <v>44074</v>
      </c>
      <c r="X462" s="172" t="e">
        <f>+CONCATENATE(TEXT(#REF!,"yyyy"),"-",TEXT(#REF!,"mm"))</f>
        <v>#REF!</v>
      </c>
      <c r="Y462" s="173" t="str">
        <f t="shared" si="75"/>
        <v>15</v>
      </c>
      <c r="Z462" s="172" t="str">
        <f t="shared" si="76"/>
        <v>2020-07</v>
      </c>
      <c r="AA462" s="170" t="e">
        <f>+VLOOKUP(Z462,#REF!,2,FALSE)/VLOOKUP(X462,#REF!,2,FALSE)</f>
        <v>#REF!</v>
      </c>
      <c r="AB462" s="174" t="e">
        <f t="shared" si="73"/>
        <v>#REF!</v>
      </c>
      <c r="AC462" s="174" t="e">
        <f t="shared" si="74"/>
        <v>#REF!</v>
      </c>
      <c r="AD462" s="175" t="e">
        <f>+#REF!+365*Y462</f>
        <v>#REF!</v>
      </c>
      <c r="AE462" s="176" t="e">
        <f t="shared" si="77"/>
        <v>#REF!</v>
      </c>
      <c r="AF462" s="170" t="e">
        <f>+VLOOKUP(CONCATENATE(TEXT(W462,"yyyy"),"-",TEXT(W462,"mm")),#REF!,2,0)</f>
        <v>#REF!</v>
      </c>
      <c r="AG462" s="177" t="e">
        <f>+(AC462*(1+'INFLAC PROYECTADA'!$B$8)^(AE462))/((1+DEMANDADO!AF462)^(AE462))</f>
        <v>#REF!</v>
      </c>
      <c r="AH462" s="169">
        <f>(0.2*VLOOKUP(D462,'%.'!$A$1:$B$4,2,FALSE))+(0.35*VLOOKUP(E462,'%.'!$A$1:$B$4,2,FALSE))+(0.1*VLOOKUP(F462,'%.'!$A$1:$B$4,2,FALSE))+(0.35*VLOOKUP(G462,'%.'!$A$1:$B$4,2,FALSE))</f>
        <v>0.05</v>
      </c>
      <c r="AI462" s="128" t="str">
        <f t="shared" si="78"/>
        <v>REMOTA</v>
      </c>
      <c r="AJ462" s="128" t="str">
        <f t="shared" si="79"/>
        <v>No se registra</v>
      </c>
      <c r="AK462" s="178">
        <f t="shared" si="80"/>
        <v>0</v>
      </c>
    </row>
    <row r="463" spans="1:37" ht="30" customHeight="1" x14ac:dyDescent="0.25">
      <c r="A463" s="115">
        <v>462</v>
      </c>
      <c r="B463" s="213" t="s">
        <v>688</v>
      </c>
      <c r="C463" s="202" t="s">
        <v>1224</v>
      </c>
      <c r="D463" s="205" t="s">
        <v>48</v>
      </c>
      <c r="E463" s="205" t="s">
        <v>48</v>
      </c>
      <c r="F463" s="205" t="s">
        <v>48</v>
      </c>
      <c r="G463" s="204" t="s">
        <v>0</v>
      </c>
      <c r="H463" s="169">
        <f t="shared" si="71"/>
        <v>0.67500000000000004</v>
      </c>
      <c r="I463" s="170" t="str">
        <f t="shared" si="72"/>
        <v>ALTA</v>
      </c>
      <c r="J463" s="292">
        <v>434050280</v>
      </c>
      <c r="K463" s="221">
        <v>1</v>
      </c>
      <c r="L463" s="207" t="s">
        <v>134</v>
      </c>
      <c r="M463" s="188"/>
      <c r="N463" s="203" t="s">
        <v>405</v>
      </c>
      <c r="O463" s="222" t="s">
        <v>405</v>
      </c>
      <c r="P463" s="207" t="s">
        <v>1450</v>
      </c>
      <c r="Q463" s="207" t="s">
        <v>158</v>
      </c>
      <c r="R463" s="215">
        <v>41306</v>
      </c>
      <c r="S463" s="215">
        <v>41306</v>
      </c>
      <c r="T463" s="207">
        <v>108663</v>
      </c>
      <c r="U463" s="214" t="s">
        <v>21</v>
      </c>
      <c r="V463" s="214" t="s">
        <v>1451</v>
      </c>
      <c r="W463" s="171">
        <v>44074</v>
      </c>
      <c r="X463" s="172" t="e">
        <f>+CONCATENATE(TEXT(#REF!,"yyyy"),"-",TEXT(#REF!,"mm"))</f>
        <v>#REF!</v>
      </c>
      <c r="Y463" s="173" t="str">
        <f t="shared" si="75"/>
        <v>25</v>
      </c>
      <c r="Z463" s="172" t="str">
        <f t="shared" si="76"/>
        <v>2020-07</v>
      </c>
      <c r="AA463" s="170" t="e">
        <f>+VLOOKUP(Z463,#REF!,2,FALSE)/VLOOKUP(X463,#REF!,2,FALSE)</f>
        <v>#REF!</v>
      </c>
      <c r="AB463" s="174" t="e">
        <f t="shared" si="73"/>
        <v>#REF!</v>
      </c>
      <c r="AC463" s="174" t="e">
        <f t="shared" si="74"/>
        <v>#REF!</v>
      </c>
      <c r="AD463" s="175" t="e">
        <f>+#REF!+365*Y463</f>
        <v>#REF!</v>
      </c>
      <c r="AE463" s="176" t="e">
        <f t="shared" si="77"/>
        <v>#REF!</v>
      </c>
      <c r="AF463" s="170" t="e">
        <f>+VLOOKUP(CONCATENATE(TEXT(W463,"yyyy"),"-",TEXT(W463,"mm")),#REF!,2,0)</f>
        <v>#REF!</v>
      </c>
      <c r="AG463" s="177" t="e">
        <f>+(AC463*(1+'INFLAC PROYECTADA'!$B$8)^(AE463))/((1+DEMANDADO!AF463)^(AE463))</f>
        <v>#REF!</v>
      </c>
      <c r="AH463" s="169">
        <f>(0.2*VLOOKUP(D463,'%.'!$A$1:$B$4,2,FALSE))+(0.35*VLOOKUP(E463,'%.'!$A$1:$B$4,2,FALSE))+(0.1*VLOOKUP(F463,'%.'!$A$1:$B$4,2,FALSE))+(0.35*VLOOKUP(G463,'%.'!$A$1:$B$4,2,FALSE))</f>
        <v>0.67500000000000004</v>
      </c>
      <c r="AI463" s="128" t="str">
        <f t="shared" si="78"/>
        <v>ALTA</v>
      </c>
      <c r="AJ463" s="128" t="str">
        <f t="shared" si="79"/>
        <v>Provisión contable</v>
      </c>
      <c r="AK463" s="178" t="e">
        <f t="shared" si="80"/>
        <v>#REF!</v>
      </c>
    </row>
    <row r="464" spans="1:37" ht="30" customHeight="1" x14ac:dyDescent="0.25">
      <c r="A464" s="115">
        <v>463</v>
      </c>
      <c r="B464" s="213" t="s">
        <v>688</v>
      </c>
      <c r="C464" s="202" t="s">
        <v>1225</v>
      </c>
      <c r="D464" s="205" t="s">
        <v>1</v>
      </c>
      <c r="E464" s="205" t="s">
        <v>1</v>
      </c>
      <c r="F464" s="205" t="s">
        <v>1</v>
      </c>
      <c r="G464" s="204" t="s">
        <v>1</v>
      </c>
      <c r="H464" s="169">
        <f t="shared" si="71"/>
        <v>0.05</v>
      </c>
      <c r="I464" s="170" t="str">
        <f t="shared" si="72"/>
        <v>REMOTA</v>
      </c>
      <c r="J464" s="292">
        <v>1608725265</v>
      </c>
      <c r="K464" s="221">
        <v>0</v>
      </c>
      <c r="L464" s="207" t="s">
        <v>133</v>
      </c>
      <c r="M464" s="188"/>
      <c r="N464" s="203" t="s">
        <v>405</v>
      </c>
      <c r="O464" s="222" t="s">
        <v>405</v>
      </c>
      <c r="P464" s="207" t="s">
        <v>1450</v>
      </c>
      <c r="Q464" s="207" t="s">
        <v>158</v>
      </c>
      <c r="R464" s="215">
        <v>41306</v>
      </c>
      <c r="S464" s="215">
        <v>41306</v>
      </c>
      <c r="T464" s="207">
        <v>108663</v>
      </c>
      <c r="U464" s="214" t="s">
        <v>21</v>
      </c>
      <c r="V464" s="214"/>
      <c r="W464" s="171">
        <v>44074</v>
      </c>
      <c r="X464" s="172" t="e">
        <f>+CONCATENATE(TEXT(#REF!,"yyyy"),"-",TEXT(#REF!,"mm"))</f>
        <v>#REF!</v>
      </c>
      <c r="Y464" s="173" t="str">
        <f t="shared" si="75"/>
        <v>25</v>
      </c>
      <c r="Z464" s="172" t="str">
        <f t="shared" si="76"/>
        <v>2020-07</v>
      </c>
      <c r="AA464" s="170" t="e">
        <f>+VLOOKUP(Z464,#REF!,2,FALSE)/VLOOKUP(X464,#REF!,2,FALSE)</f>
        <v>#REF!</v>
      </c>
      <c r="AB464" s="174" t="e">
        <f t="shared" si="73"/>
        <v>#REF!</v>
      </c>
      <c r="AC464" s="174" t="e">
        <f t="shared" si="74"/>
        <v>#REF!</v>
      </c>
      <c r="AD464" s="175" t="e">
        <f>+#REF!+365*Y464</f>
        <v>#REF!</v>
      </c>
      <c r="AE464" s="176" t="e">
        <f t="shared" si="77"/>
        <v>#REF!</v>
      </c>
      <c r="AF464" s="170" t="e">
        <f>+VLOOKUP(CONCATENATE(TEXT(W464,"yyyy"),"-",TEXT(W464,"mm")),#REF!,2,0)</f>
        <v>#REF!</v>
      </c>
      <c r="AG464" s="177" t="e">
        <f>+(AC464*(1+'INFLAC PROYECTADA'!$B$8)^(AE464))/((1+DEMANDADO!AF464)^(AE464))</f>
        <v>#REF!</v>
      </c>
      <c r="AH464" s="169">
        <f>(0.2*VLOOKUP(D464,'%.'!$A$1:$B$4,2,FALSE))+(0.35*VLOOKUP(E464,'%.'!$A$1:$B$4,2,FALSE))+(0.1*VLOOKUP(F464,'%.'!$A$1:$B$4,2,FALSE))+(0.35*VLOOKUP(G464,'%.'!$A$1:$B$4,2,FALSE))</f>
        <v>0.05</v>
      </c>
      <c r="AI464" s="128" t="str">
        <f t="shared" si="78"/>
        <v>REMOTA</v>
      </c>
      <c r="AJ464" s="128" t="str">
        <f t="shared" si="79"/>
        <v>No se registra</v>
      </c>
      <c r="AK464" s="178">
        <f t="shared" si="80"/>
        <v>0</v>
      </c>
    </row>
    <row r="465" spans="1:37" ht="30" customHeight="1" x14ac:dyDescent="0.25">
      <c r="A465" s="115">
        <v>464</v>
      </c>
      <c r="B465" s="213" t="s">
        <v>688</v>
      </c>
      <c r="C465" s="202" t="s">
        <v>1226</v>
      </c>
      <c r="D465" s="205" t="s">
        <v>0</v>
      </c>
      <c r="E465" s="203" t="s">
        <v>0</v>
      </c>
      <c r="F465" s="203" t="s">
        <v>0</v>
      </c>
      <c r="G465" s="203" t="s">
        <v>0</v>
      </c>
      <c r="H465" s="169">
        <f t="shared" si="71"/>
        <v>1</v>
      </c>
      <c r="I465" s="170" t="str">
        <f t="shared" si="72"/>
        <v>ALTA</v>
      </c>
      <c r="J465" s="292">
        <v>600480000</v>
      </c>
      <c r="K465" s="221">
        <v>1</v>
      </c>
      <c r="L465" s="207" t="s">
        <v>134</v>
      </c>
      <c r="M465" s="188"/>
      <c r="N465" s="203" t="s">
        <v>405</v>
      </c>
      <c r="O465" s="222" t="s">
        <v>405</v>
      </c>
      <c r="P465" s="207" t="s">
        <v>1450</v>
      </c>
      <c r="Q465" s="207" t="s">
        <v>158</v>
      </c>
      <c r="R465" s="215">
        <v>41306</v>
      </c>
      <c r="S465" s="215">
        <v>41306</v>
      </c>
      <c r="T465" s="207">
        <v>108663</v>
      </c>
      <c r="U465" s="214" t="s">
        <v>21</v>
      </c>
      <c r="V465" s="214"/>
      <c r="W465" s="171">
        <v>44074</v>
      </c>
      <c r="X465" s="172" t="e">
        <f>+CONCATENATE(TEXT(#REF!,"yyyy"),"-",TEXT(#REF!,"mm"))</f>
        <v>#REF!</v>
      </c>
      <c r="Y465" s="173" t="str">
        <f t="shared" si="75"/>
        <v>25</v>
      </c>
      <c r="Z465" s="172" t="str">
        <f t="shared" si="76"/>
        <v>2020-07</v>
      </c>
      <c r="AA465" s="170" t="e">
        <f>+VLOOKUP(Z465,#REF!,2,FALSE)/VLOOKUP(X465,#REF!,2,FALSE)</f>
        <v>#REF!</v>
      </c>
      <c r="AB465" s="174" t="e">
        <f t="shared" si="73"/>
        <v>#REF!</v>
      </c>
      <c r="AC465" s="174" t="e">
        <f t="shared" si="74"/>
        <v>#REF!</v>
      </c>
      <c r="AD465" s="175" t="e">
        <f>+#REF!+365*Y465</f>
        <v>#REF!</v>
      </c>
      <c r="AE465" s="176" t="e">
        <f t="shared" si="77"/>
        <v>#REF!</v>
      </c>
      <c r="AF465" s="170" t="e">
        <f>+VLOOKUP(CONCATENATE(TEXT(W465,"yyyy"),"-",TEXT(W465,"mm")),#REF!,2,0)</f>
        <v>#REF!</v>
      </c>
      <c r="AG465" s="177" t="e">
        <f>+(AC465*(1+'INFLAC PROYECTADA'!$B$8)^(AE465))/((1+DEMANDADO!AF465)^(AE465))</f>
        <v>#REF!</v>
      </c>
      <c r="AH465" s="169">
        <f>(0.2*VLOOKUP(D465,'%.'!$A$1:$B$4,2,FALSE))+(0.35*VLOOKUP(E465,'%.'!$A$1:$B$4,2,FALSE))+(0.1*VLOOKUP(F465,'%.'!$A$1:$B$4,2,FALSE))+(0.35*VLOOKUP(G465,'%.'!$A$1:$B$4,2,FALSE))</f>
        <v>1</v>
      </c>
      <c r="AI465" s="128" t="str">
        <f t="shared" si="78"/>
        <v>ALTA</v>
      </c>
      <c r="AJ465" s="128" t="str">
        <f t="shared" si="79"/>
        <v>Provisión contable</v>
      </c>
      <c r="AK465" s="178" t="e">
        <f t="shared" si="80"/>
        <v>#REF!</v>
      </c>
    </row>
    <row r="466" spans="1:37" ht="30" customHeight="1" x14ac:dyDescent="0.25">
      <c r="A466" s="115">
        <v>465</v>
      </c>
      <c r="B466" s="213" t="s">
        <v>688</v>
      </c>
      <c r="C466" s="202" t="s">
        <v>1227</v>
      </c>
      <c r="D466" s="203" t="s">
        <v>0</v>
      </c>
      <c r="E466" s="203" t="s">
        <v>0</v>
      </c>
      <c r="F466" s="203" t="s">
        <v>0</v>
      </c>
      <c r="G466" s="204" t="s">
        <v>0</v>
      </c>
      <c r="H466" s="169">
        <f t="shared" si="71"/>
        <v>1</v>
      </c>
      <c r="I466" s="170" t="str">
        <f t="shared" si="72"/>
        <v>ALTA</v>
      </c>
      <c r="J466" s="292">
        <v>51654413</v>
      </c>
      <c r="K466" s="221">
        <v>1</v>
      </c>
      <c r="L466" s="207" t="s">
        <v>134</v>
      </c>
      <c r="M466" s="188"/>
      <c r="N466" s="203" t="s">
        <v>405</v>
      </c>
      <c r="O466" s="222" t="s">
        <v>405</v>
      </c>
      <c r="P466" s="207" t="s">
        <v>1452</v>
      </c>
      <c r="Q466" s="207" t="s">
        <v>158</v>
      </c>
      <c r="R466" s="215">
        <v>41306</v>
      </c>
      <c r="S466" s="215">
        <v>41306</v>
      </c>
      <c r="T466" s="207">
        <v>108663</v>
      </c>
      <c r="U466" s="214" t="s">
        <v>21</v>
      </c>
      <c r="V466" s="214"/>
      <c r="W466" s="171">
        <v>44074</v>
      </c>
      <c r="X466" s="172" t="e">
        <f>+CONCATENATE(TEXT(#REF!,"yyyy"),"-",TEXT(#REF!,"mm"))</f>
        <v>#REF!</v>
      </c>
      <c r="Y466" s="173" t="str">
        <f t="shared" si="75"/>
        <v>30</v>
      </c>
      <c r="Z466" s="172" t="str">
        <f t="shared" si="76"/>
        <v>2020-07</v>
      </c>
      <c r="AA466" s="170" t="e">
        <f>+VLOOKUP(Z466,#REF!,2,FALSE)/VLOOKUP(X466,#REF!,2,FALSE)</f>
        <v>#REF!</v>
      </c>
      <c r="AB466" s="174" t="e">
        <f t="shared" si="73"/>
        <v>#REF!</v>
      </c>
      <c r="AC466" s="174" t="e">
        <f t="shared" si="74"/>
        <v>#REF!</v>
      </c>
      <c r="AD466" s="175" t="e">
        <f>+#REF!+365*Y466</f>
        <v>#REF!</v>
      </c>
      <c r="AE466" s="176" t="e">
        <f t="shared" si="77"/>
        <v>#REF!</v>
      </c>
      <c r="AF466" s="170" t="e">
        <f>+VLOOKUP(CONCATENATE(TEXT(W466,"yyyy"),"-",TEXT(W466,"mm")),#REF!,2,0)</f>
        <v>#REF!</v>
      </c>
      <c r="AG466" s="177" t="e">
        <f>+(AC466*(1+'INFLAC PROYECTADA'!$B$8)^(AE466))/((1+DEMANDADO!AF466)^(AE466))</f>
        <v>#REF!</v>
      </c>
      <c r="AH466" s="169">
        <f>(0.2*VLOOKUP(D466,'%.'!$A$1:$B$4,2,FALSE))+(0.35*VLOOKUP(E466,'%.'!$A$1:$B$4,2,FALSE))+(0.1*VLOOKUP(F466,'%.'!$A$1:$B$4,2,FALSE))+(0.35*VLOOKUP(G466,'%.'!$A$1:$B$4,2,FALSE))</f>
        <v>1</v>
      </c>
      <c r="AI466" s="128" t="str">
        <f t="shared" si="78"/>
        <v>ALTA</v>
      </c>
      <c r="AJ466" s="128" t="str">
        <f t="shared" si="79"/>
        <v>Provisión contable</v>
      </c>
      <c r="AK466" s="178" t="e">
        <f t="shared" si="80"/>
        <v>#REF!</v>
      </c>
    </row>
    <row r="467" spans="1:37" ht="30" customHeight="1" x14ac:dyDescent="0.25">
      <c r="A467" s="115">
        <v>466</v>
      </c>
      <c r="B467" s="213" t="s">
        <v>1228</v>
      </c>
      <c r="C467" s="202" t="s">
        <v>1229</v>
      </c>
      <c r="D467" s="205" t="s">
        <v>1</v>
      </c>
      <c r="E467" s="205" t="s">
        <v>1</v>
      </c>
      <c r="F467" s="205" t="s">
        <v>1</v>
      </c>
      <c r="G467" s="204" t="s">
        <v>1</v>
      </c>
      <c r="H467" s="169">
        <f t="shared" si="71"/>
        <v>0.05</v>
      </c>
      <c r="I467" s="170" t="str">
        <f t="shared" si="72"/>
        <v>REMOTA</v>
      </c>
      <c r="J467" s="292">
        <v>12176588556</v>
      </c>
      <c r="K467" s="221">
        <v>0</v>
      </c>
      <c r="L467" s="207" t="s">
        <v>133</v>
      </c>
      <c r="M467" s="188"/>
      <c r="N467" s="203" t="s">
        <v>405</v>
      </c>
      <c r="O467" s="222" t="s">
        <v>405</v>
      </c>
      <c r="P467" s="207" t="s">
        <v>22</v>
      </c>
      <c r="Q467" s="207" t="s">
        <v>158</v>
      </c>
      <c r="R467" s="215">
        <v>41306</v>
      </c>
      <c r="S467" s="215">
        <v>41306</v>
      </c>
      <c r="T467" s="207">
        <v>108663</v>
      </c>
      <c r="U467" s="214" t="s">
        <v>170</v>
      </c>
      <c r="V467" s="214"/>
      <c r="W467" s="171">
        <v>44074</v>
      </c>
      <c r="X467" s="172" t="e">
        <f>+CONCATENATE(TEXT(#REF!,"yyyy"),"-",TEXT(#REF!,"mm"))</f>
        <v>#REF!</v>
      </c>
      <c r="Y467" s="173" t="str">
        <f t="shared" si="75"/>
        <v>10</v>
      </c>
      <c r="Z467" s="172" t="str">
        <f t="shared" si="76"/>
        <v>2020-07</v>
      </c>
      <c r="AA467" s="170" t="e">
        <f>+VLOOKUP(Z467,#REF!,2,FALSE)/VLOOKUP(X467,#REF!,2,FALSE)</f>
        <v>#REF!</v>
      </c>
      <c r="AB467" s="174" t="e">
        <f t="shared" si="73"/>
        <v>#REF!</v>
      </c>
      <c r="AC467" s="174" t="e">
        <f t="shared" si="74"/>
        <v>#REF!</v>
      </c>
      <c r="AD467" s="175" t="e">
        <f>+#REF!+365*Y467</f>
        <v>#REF!</v>
      </c>
      <c r="AE467" s="176" t="e">
        <f t="shared" si="77"/>
        <v>#REF!</v>
      </c>
      <c r="AF467" s="170" t="e">
        <f>+VLOOKUP(CONCATENATE(TEXT(W467,"yyyy"),"-",TEXT(W467,"mm")),#REF!,2,0)</f>
        <v>#REF!</v>
      </c>
      <c r="AG467" s="177" t="e">
        <f>+(AC467*(1+'INFLAC PROYECTADA'!$B$8)^(AE467))/((1+DEMANDADO!AF467)^(AE467))</f>
        <v>#REF!</v>
      </c>
      <c r="AH467" s="169">
        <f>(0.2*VLOOKUP(D467,'%.'!$A$1:$B$4,2,FALSE))+(0.35*VLOOKUP(E467,'%.'!$A$1:$B$4,2,FALSE))+(0.1*VLOOKUP(F467,'%.'!$A$1:$B$4,2,FALSE))+(0.35*VLOOKUP(G467,'%.'!$A$1:$B$4,2,FALSE))</f>
        <v>0.05</v>
      </c>
      <c r="AI467" s="128" t="str">
        <f t="shared" si="78"/>
        <v>REMOTA</v>
      </c>
      <c r="AJ467" s="128" t="str">
        <f t="shared" si="79"/>
        <v>No se registra</v>
      </c>
      <c r="AK467" s="178">
        <f t="shared" si="80"/>
        <v>0</v>
      </c>
    </row>
    <row r="468" spans="1:37" ht="30" customHeight="1" x14ac:dyDescent="0.25">
      <c r="A468" s="115">
        <v>467</v>
      </c>
      <c r="B468" s="213" t="s">
        <v>1230</v>
      </c>
      <c r="C468" s="202" t="s">
        <v>1231</v>
      </c>
      <c r="D468" s="203" t="s">
        <v>1</v>
      </c>
      <c r="E468" s="203" t="s">
        <v>1</v>
      </c>
      <c r="F468" s="203" t="s">
        <v>1</v>
      </c>
      <c r="G468" s="204" t="s">
        <v>1</v>
      </c>
      <c r="H468" s="169">
        <f t="shared" si="71"/>
        <v>0.05</v>
      </c>
      <c r="I468" s="170" t="str">
        <f t="shared" si="72"/>
        <v>REMOTA</v>
      </c>
      <c r="J468" s="292">
        <v>5747159</v>
      </c>
      <c r="K468" s="221">
        <v>0</v>
      </c>
      <c r="L468" s="207" t="s">
        <v>133</v>
      </c>
      <c r="M468" s="188"/>
      <c r="N468" s="203" t="s">
        <v>405</v>
      </c>
      <c r="O468" s="222" t="s">
        <v>405</v>
      </c>
      <c r="P468" s="207" t="s">
        <v>22</v>
      </c>
      <c r="Q468" s="207" t="s">
        <v>158</v>
      </c>
      <c r="R468" s="215">
        <v>41306</v>
      </c>
      <c r="S468" s="215">
        <v>41306</v>
      </c>
      <c r="T468" s="207">
        <v>108663</v>
      </c>
      <c r="U468" s="214" t="s">
        <v>76</v>
      </c>
      <c r="V468" s="214"/>
      <c r="W468" s="171">
        <v>44074</v>
      </c>
      <c r="X468" s="172" t="e">
        <f>+CONCATENATE(TEXT(#REF!,"yyyy"),"-",TEXT(#REF!,"mm"))</f>
        <v>#REF!</v>
      </c>
      <c r="Y468" s="173" t="str">
        <f t="shared" si="75"/>
        <v>10</v>
      </c>
      <c r="Z468" s="172" t="str">
        <f t="shared" si="76"/>
        <v>2020-07</v>
      </c>
      <c r="AA468" s="170" t="e">
        <f>+VLOOKUP(Z468,#REF!,2,FALSE)/VLOOKUP(X468,#REF!,2,FALSE)</f>
        <v>#REF!</v>
      </c>
      <c r="AB468" s="174" t="e">
        <f t="shared" si="73"/>
        <v>#REF!</v>
      </c>
      <c r="AC468" s="174" t="e">
        <f t="shared" si="74"/>
        <v>#REF!</v>
      </c>
      <c r="AD468" s="175" t="e">
        <f>+#REF!+365*Y468</f>
        <v>#REF!</v>
      </c>
      <c r="AE468" s="176" t="e">
        <f t="shared" si="77"/>
        <v>#REF!</v>
      </c>
      <c r="AF468" s="170" t="e">
        <f>+VLOOKUP(CONCATENATE(TEXT(W468,"yyyy"),"-",TEXT(W468,"mm")),#REF!,2,0)</f>
        <v>#REF!</v>
      </c>
      <c r="AG468" s="177" t="e">
        <f>+(AC468*(1+'INFLAC PROYECTADA'!$B$8)^(AE468))/((1+DEMANDADO!AF468)^(AE468))</f>
        <v>#REF!</v>
      </c>
      <c r="AH468" s="169">
        <f>(0.2*VLOOKUP(D468,'%.'!$A$1:$B$4,2,FALSE))+(0.35*VLOOKUP(E468,'%.'!$A$1:$B$4,2,FALSE))+(0.1*VLOOKUP(F468,'%.'!$A$1:$B$4,2,FALSE))+(0.35*VLOOKUP(G468,'%.'!$A$1:$B$4,2,FALSE))</f>
        <v>0.05</v>
      </c>
      <c r="AI468" s="128" t="str">
        <f t="shared" si="78"/>
        <v>REMOTA</v>
      </c>
      <c r="AJ468" s="128" t="str">
        <f t="shared" si="79"/>
        <v>No se registra</v>
      </c>
      <c r="AK468" s="178">
        <f t="shared" si="80"/>
        <v>0</v>
      </c>
    </row>
    <row r="469" spans="1:37" ht="30" customHeight="1" x14ac:dyDescent="0.25">
      <c r="A469" s="115">
        <v>468</v>
      </c>
      <c r="B469" s="213" t="s">
        <v>1232</v>
      </c>
      <c r="C469" s="202" t="s">
        <v>1233</v>
      </c>
      <c r="D469" s="203" t="s">
        <v>1</v>
      </c>
      <c r="E469" s="203" t="s">
        <v>1</v>
      </c>
      <c r="F469" s="203" t="s">
        <v>1</v>
      </c>
      <c r="G469" s="203" t="s">
        <v>1</v>
      </c>
      <c r="H469" s="169">
        <f t="shared" si="71"/>
        <v>0.05</v>
      </c>
      <c r="I469" s="170" t="str">
        <f t="shared" si="72"/>
        <v>REMOTA</v>
      </c>
      <c r="J469" s="292">
        <v>31954863</v>
      </c>
      <c r="K469" s="221">
        <v>0</v>
      </c>
      <c r="L469" s="207" t="s">
        <v>133</v>
      </c>
      <c r="M469" s="188"/>
      <c r="N469" s="203" t="s">
        <v>405</v>
      </c>
      <c r="O469" s="222" t="s">
        <v>405</v>
      </c>
      <c r="P469" s="207" t="s">
        <v>22</v>
      </c>
      <c r="Q469" s="207" t="s">
        <v>158</v>
      </c>
      <c r="R469" s="215">
        <v>41306</v>
      </c>
      <c r="S469" s="215">
        <v>41306</v>
      </c>
      <c r="T469" s="207">
        <v>108663</v>
      </c>
      <c r="U469" s="214" t="s">
        <v>171</v>
      </c>
      <c r="V469" s="214" t="s">
        <v>1193</v>
      </c>
      <c r="W469" s="171">
        <v>44074</v>
      </c>
      <c r="X469" s="172" t="e">
        <f>+CONCATENATE(TEXT(#REF!,"yyyy"),"-",TEXT(#REF!,"mm"))</f>
        <v>#REF!</v>
      </c>
      <c r="Y469" s="173" t="str">
        <f t="shared" si="75"/>
        <v>10</v>
      </c>
      <c r="Z469" s="172" t="str">
        <f t="shared" si="76"/>
        <v>2020-07</v>
      </c>
      <c r="AA469" s="170" t="e">
        <f>+VLOOKUP(Z469,#REF!,2,FALSE)/VLOOKUP(X469,#REF!,2,FALSE)</f>
        <v>#REF!</v>
      </c>
      <c r="AB469" s="174" t="e">
        <f t="shared" si="73"/>
        <v>#REF!</v>
      </c>
      <c r="AC469" s="174" t="e">
        <f t="shared" si="74"/>
        <v>#REF!</v>
      </c>
      <c r="AD469" s="175" t="e">
        <f>+#REF!+365*Y469</f>
        <v>#REF!</v>
      </c>
      <c r="AE469" s="176" t="e">
        <f t="shared" si="77"/>
        <v>#REF!</v>
      </c>
      <c r="AF469" s="170" t="e">
        <f>+VLOOKUP(CONCATENATE(TEXT(W469,"yyyy"),"-",TEXT(W469,"mm")),#REF!,2,0)</f>
        <v>#REF!</v>
      </c>
      <c r="AG469" s="177" t="e">
        <f>+(AC469*(1+'INFLAC PROYECTADA'!$B$8)^(AE469))/((1+DEMANDADO!AF469)^(AE469))</f>
        <v>#REF!</v>
      </c>
      <c r="AH469" s="169">
        <f>(0.2*VLOOKUP(D469,'%.'!$A$1:$B$4,2,FALSE))+(0.35*VLOOKUP(E469,'%.'!$A$1:$B$4,2,FALSE))+(0.1*VLOOKUP(F469,'%.'!$A$1:$B$4,2,FALSE))+(0.35*VLOOKUP(G469,'%.'!$A$1:$B$4,2,FALSE))</f>
        <v>0.05</v>
      </c>
      <c r="AI469" s="128" t="str">
        <f t="shared" si="78"/>
        <v>REMOTA</v>
      </c>
      <c r="AJ469" s="128" t="str">
        <f t="shared" si="79"/>
        <v>No se registra</v>
      </c>
      <c r="AK469" s="178">
        <f t="shared" si="80"/>
        <v>0</v>
      </c>
    </row>
    <row r="470" spans="1:37" ht="30" customHeight="1" x14ac:dyDescent="0.25">
      <c r="A470" s="115">
        <v>469</v>
      </c>
      <c r="B470" s="213" t="s">
        <v>1234</v>
      </c>
      <c r="C470" s="202" t="s">
        <v>1235</v>
      </c>
      <c r="D470" s="203" t="s">
        <v>0</v>
      </c>
      <c r="E470" s="203" t="s">
        <v>0</v>
      </c>
      <c r="F470" s="203" t="s">
        <v>0</v>
      </c>
      <c r="G470" s="203" t="s">
        <v>0</v>
      </c>
      <c r="H470" s="169">
        <f t="shared" si="71"/>
        <v>1</v>
      </c>
      <c r="I470" s="170" t="str">
        <f t="shared" si="72"/>
        <v>ALTA</v>
      </c>
      <c r="J470" s="292">
        <v>12787902</v>
      </c>
      <c r="K470" s="221">
        <v>0</v>
      </c>
      <c r="L470" s="207" t="s">
        <v>140</v>
      </c>
      <c r="M470" s="188">
        <v>0</v>
      </c>
      <c r="N470" s="203" t="s">
        <v>405</v>
      </c>
      <c r="O470" s="222" t="s">
        <v>405</v>
      </c>
      <c r="P470" s="207" t="s">
        <v>22</v>
      </c>
      <c r="Q470" s="207" t="s">
        <v>158</v>
      </c>
      <c r="R470" s="215">
        <v>41306</v>
      </c>
      <c r="S470" s="215">
        <v>41306</v>
      </c>
      <c r="T470" s="207">
        <v>108663</v>
      </c>
      <c r="U470" s="214" t="s">
        <v>76</v>
      </c>
      <c r="V470" s="214" t="s">
        <v>1193</v>
      </c>
      <c r="W470" s="171">
        <v>44074</v>
      </c>
      <c r="X470" s="172" t="e">
        <f>+CONCATENATE(TEXT(#REF!,"yyyy"),"-",TEXT(#REF!,"mm"))</f>
        <v>#REF!</v>
      </c>
      <c r="Y470" s="173" t="str">
        <f t="shared" si="75"/>
        <v>10</v>
      </c>
      <c r="Z470" s="172" t="str">
        <f t="shared" si="76"/>
        <v>2020-07</v>
      </c>
      <c r="AA470" s="170" t="e">
        <f>+VLOOKUP(Z470,#REF!,2,FALSE)/VLOOKUP(X470,#REF!,2,FALSE)</f>
        <v>#REF!</v>
      </c>
      <c r="AB470" s="174" t="e">
        <f t="shared" si="73"/>
        <v>#REF!</v>
      </c>
      <c r="AC470" s="174" t="e">
        <f t="shared" si="74"/>
        <v>#REF!</v>
      </c>
      <c r="AD470" s="175" t="e">
        <f>+#REF!+365*Y470</f>
        <v>#REF!</v>
      </c>
      <c r="AE470" s="176" t="e">
        <f t="shared" si="77"/>
        <v>#REF!</v>
      </c>
      <c r="AF470" s="170" t="e">
        <f>+VLOOKUP(CONCATENATE(TEXT(W470,"yyyy"),"-",TEXT(W470,"mm")),#REF!,2,0)</f>
        <v>#REF!</v>
      </c>
      <c r="AG470" s="177" t="e">
        <f>+(AC470*(1+'INFLAC PROYECTADA'!$B$8)^(AE470))/((1+DEMANDADO!AF470)^(AE470))</f>
        <v>#REF!</v>
      </c>
      <c r="AH470" s="169">
        <f>(0.2*VLOOKUP(D470,'%.'!$A$1:$B$4,2,FALSE))+(0.35*VLOOKUP(E470,'%.'!$A$1:$B$4,2,FALSE))+(0.1*VLOOKUP(F470,'%.'!$A$1:$B$4,2,FALSE))+(0.35*VLOOKUP(G470,'%.'!$A$1:$B$4,2,FALSE))</f>
        <v>1</v>
      </c>
      <c r="AI470" s="128" t="str">
        <f t="shared" si="78"/>
        <v>ALTA</v>
      </c>
      <c r="AJ470" s="128" t="str">
        <f t="shared" si="79"/>
        <v>Provisión contable</v>
      </c>
      <c r="AK470" s="178" t="e">
        <f t="shared" si="80"/>
        <v>#REF!</v>
      </c>
    </row>
    <row r="471" spans="1:37" ht="30" customHeight="1" x14ac:dyDescent="0.25">
      <c r="A471" s="115">
        <v>470</v>
      </c>
      <c r="B471" s="213" t="s">
        <v>1234</v>
      </c>
      <c r="C471" s="202" t="s">
        <v>1236</v>
      </c>
      <c r="D471" s="205" t="s">
        <v>0</v>
      </c>
      <c r="E471" s="203" t="s">
        <v>0</v>
      </c>
      <c r="F471" s="203" t="s">
        <v>0</v>
      </c>
      <c r="G471" s="203" t="s">
        <v>0</v>
      </c>
      <c r="H471" s="169">
        <f t="shared" si="71"/>
        <v>1</v>
      </c>
      <c r="I471" s="170" t="str">
        <f t="shared" si="72"/>
        <v>ALTA</v>
      </c>
      <c r="J471" s="292">
        <v>29475000</v>
      </c>
      <c r="K471" s="221">
        <v>0</v>
      </c>
      <c r="L471" s="207" t="s">
        <v>140</v>
      </c>
      <c r="M471" s="188"/>
      <c r="N471" s="203" t="s">
        <v>405</v>
      </c>
      <c r="O471" s="222" t="s">
        <v>405</v>
      </c>
      <c r="P471" s="207" t="s">
        <v>22</v>
      </c>
      <c r="Q471" s="207" t="s">
        <v>158</v>
      </c>
      <c r="R471" s="215">
        <v>41306</v>
      </c>
      <c r="S471" s="215">
        <v>41306</v>
      </c>
      <c r="T471" s="207">
        <v>108663</v>
      </c>
      <c r="U471" s="214" t="s">
        <v>76</v>
      </c>
      <c r="V471" s="214" t="s">
        <v>1193</v>
      </c>
      <c r="W471" s="171">
        <v>44074</v>
      </c>
      <c r="X471" s="172" t="e">
        <f>+CONCATENATE(TEXT(#REF!,"yyyy"),"-",TEXT(#REF!,"mm"))</f>
        <v>#REF!</v>
      </c>
      <c r="Y471" s="173" t="str">
        <f t="shared" si="75"/>
        <v>10</v>
      </c>
      <c r="Z471" s="172" t="str">
        <f t="shared" si="76"/>
        <v>2020-07</v>
      </c>
      <c r="AA471" s="170" t="e">
        <f>+VLOOKUP(Z471,#REF!,2,FALSE)/VLOOKUP(X471,#REF!,2,FALSE)</f>
        <v>#REF!</v>
      </c>
      <c r="AB471" s="174" t="e">
        <f t="shared" si="73"/>
        <v>#REF!</v>
      </c>
      <c r="AC471" s="174" t="e">
        <f t="shared" si="74"/>
        <v>#REF!</v>
      </c>
      <c r="AD471" s="175" t="e">
        <f>+#REF!+365*Y471</f>
        <v>#REF!</v>
      </c>
      <c r="AE471" s="176" t="e">
        <f t="shared" si="77"/>
        <v>#REF!</v>
      </c>
      <c r="AF471" s="170" t="e">
        <f>+VLOOKUP(CONCATENATE(TEXT(W471,"yyyy"),"-",TEXT(W471,"mm")),#REF!,2,0)</f>
        <v>#REF!</v>
      </c>
      <c r="AG471" s="177" t="e">
        <f>+(AC471*(1+'INFLAC PROYECTADA'!$B$8)^(AE471))/((1+DEMANDADO!AF471)^(AE471))</f>
        <v>#REF!</v>
      </c>
      <c r="AH471" s="169">
        <f>(0.2*VLOOKUP(D471,'%.'!$A$1:$B$4,2,FALSE))+(0.35*VLOOKUP(E471,'%.'!$A$1:$B$4,2,FALSE))+(0.1*VLOOKUP(F471,'%.'!$A$1:$B$4,2,FALSE))+(0.35*VLOOKUP(G471,'%.'!$A$1:$B$4,2,FALSE))</f>
        <v>1</v>
      </c>
      <c r="AI471" s="128" t="str">
        <f t="shared" si="78"/>
        <v>ALTA</v>
      </c>
      <c r="AJ471" s="128" t="str">
        <f t="shared" si="79"/>
        <v>Provisión contable</v>
      </c>
      <c r="AK471" s="178" t="e">
        <f t="shared" si="80"/>
        <v>#REF!</v>
      </c>
    </row>
    <row r="472" spans="1:37" ht="30" customHeight="1" x14ac:dyDescent="0.25">
      <c r="A472" s="115">
        <v>471</v>
      </c>
      <c r="B472" s="213" t="s">
        <v>1237</v>
      </c>
      <c r="C472" s="202" t="s">
        <v>1238</v>
      </c>
      <c r="D472" s="203" t="s">
        <v>1</v>
      </c>
      <c r="E472" s="203" t="s">
        <v>1</v>
      </c>
      <c r="F472" s="203" t="s">
        <v>1</v>
      </c>
      <c r="G472" s="204" t="s">
        <v>1</v>
      </c>
      <c r="H472" s="169">
        <f t="shared" si="71"/>
        <v>0.05</v>
      </c>
      <c r="I472" s="170" t="str">
        <f t="shared" si="72"/>
        <v>REMOTA</v>
      </c>
      <c r="J472" s="292">
        <v>16652860</v>
      </c>
      <c r="K472" s="221">
        <v>0</v>
      </c>
      <c r="L472" s="207" t="s">
        <v>238</v>
      </c>
      <c r="M472" s="188"/>
      <c r="N472" s="203" t="s">
        <v>405</v>
      </c>
      <c r="O472" s="222" t="s">
        <v>405</v>
      </c>
      <c r="P472" s="207" t="s">
        <v>22</v>
      </c>
      <c r="Q472" s="207" t="s">
        <v>158</v>
      </c>
      <c r="R472" s="215">
        <v>41306</v>
      </c>
      <c r="S472" s="215">
        <v>41306</v>
      </c>
      <c r="T472" s="207">
        <v>108663</v>
      </c>
      <c r="U472" s="214" t="s">
        <v>177</v>
      </c>
      <c r="V472" s="214"/>
      <c r="W472" s="171">
        <v>44074</v>
      </c>
      <c r="X472" s="172" t="e">
        <f>+CONCATENATE(TEXT(#REF!,"yyyy"),"-",TEXT(#REF!,"mm"))</f>
        <v>#REF!</v>
      </c>
      <c r="Y472" s="173" t="str">
        <f t="shared" si="75"/>
        <v>10</v>
      </c>
      <c r="Z472" s="172" t="str">
        <f t="shared" si="76"/>
        <v>2020-07</v>
      </c>
      <c r="AA472" s="170" t="e">
        <f>+VLOOKUP(Z472,#REF!,2,FALSE)/VLOOKUP(X472,#REF!,2,FALSE)</f>
        <v>#REF!</v>
      </c>
      <c r="AB472" s="174" t="e">
        <f t="shared" si="73"/>
        <v>#REF!</v>
      </c>
      <c r="AC472" s="174" t="e">
        <f t="shared" si="74"/>
        <v>#REF!</v>
      </c>
      <c r="AD472" s="175" t="e">
        <f>+#REF!+365*Y472</f>
        <v>#REF!</v>
      </c>
      <c r="AE472" s="176" t="e">
        <f t="shared" si="77"/>
        <v>#REF!</v>
      </c>
      <c r="AF472" s="170" t="e">
        <f>+VLOOKUP(CONCATENATE(TEXT(W472,"yyyy"),"-",TEXT(W472,"mm")),#REF!,2,0)</f>
        <v>#REF!</v>
      </c>
      <c r="AG472" s="177" t="e">
        <f>+(AC472*(1+'INFLAC PROYECTADA'!$B$8)^(AE472))/((1+DEMANDADO!AF472)^(AE472))</f>
        <v>#REF!</v>
      </c>
      <c r="AH472" s="169">
        <f>(0.2*VLOOKUP(D472,'%.'!$A$1:$B$4,2,FALSE))+(0.35*VLOOKUP(E472,'%.'!$A$1:$B$4,2,FALSE))+(0.1*VLOOKUP(F472,'%.'!$A$1:$B$4,2,FALSE))+(0.35*VLOOKUP(G472,'%.'!$A$1:$B$4,2,FALSE))</f>
        <v>0.05</v>
      </c>
      <c r="AI472" s="128" t="str">
        <f t="shared" si="78"/>
        <v>REMOTA</v>
      </c>
      <c r="AJ472" s="128" t="str">
        <f t="shared" si="79"/>
        <v>No se registra</v>
      </c>
      <c r="AK472" s="178">
        <f t="shared" si="80"/>
        <v>0</v>
      </c>
    </row>
    <row r="473" spans="1:37" ht="30" customHeight="1" x14ac:dyDescent="0.25">
      <c r="A473" s="115">
        <v>472</v>
      </c>
      <c r="B473" s="213" t="s">
        <v>1239</v>
      </c>
      <c r="C473" s="202" t="s">
        <v>1240</v>
      </c>
      <c r="D473" s="205" t="s">
        <v>0</v>
      </c>
      <c r="E473" s="205" t="s">
        <v>0</v>
      </c>
      <c r="F473" s="205" t="s">
        <v>0</v>
      </c>
      <c r="G473" s="204" t="s">
        <v>0</v>
      </c>
      <c r="H473" s="169">
        <f t="shared" si="71"/>
        <v>1</v>
      </c>
      <c r="I473" s="170" t="str">
        <f t="shared" si="72"/>
        <v>ALTA</v>
      </c>
      <c r="J473" s="292">
        <v>6160000</v>
      </c>
      <c r="K473" s="221">
        <v>0</v>
      </c>
      <c r="L473" s="207" t="s">
        <v>140</v>
      </c>
      <c r="M473" s="188"/>
      <c r="N473" s="203" t="s">
        <v>405</v>
      </c>
      <c r="O473" s="222" t="s">
        <v>405</v>
      </c>
      <c r="P473" s="207" t="s">
        <v>22</v>
      </c>
      <c r="Q473" s="207" t="s">
        <v>158</v>
      </c>
      <c r="R473" s="215">
        <v>41306</v>
      </c>
      <c r="S473" s="215">
        <v>41306</v>
      </c>
      <c r="T473" s="207">
        <v>108663</v>
      </c>
      <c r="U473" s="214" t="s">
        <v>171</v>
      </c>
      <c r="V473" s="214" t="s">
        <v>1453</v>
      </c>
      <c r="W473" s="171">
        <v>44074</v>
      </c>
      <c r="X473" s="172" t="e">
        <f>+CONCATENATE(TEXT(#REF!,"yyyy"),"-",TEXT(#REF!,"mm"))</f>
        <v>#REF!</v>
      </c>
      <c r="Y473" s="173" t="str">
        <f t="shared" si="75"/>
        <v>10</v>
      </c>
      <c r="Z473" s="172" t="str">
        <f t="shared" si="76"/>
        <v>2020-07</v>
      </c>
      <c r="AA473" s="170" t="e">
        <f>+VLOOKUP(Z473,#REF!,2,FALSE)/VLOOKUP(X473,#REF!,2,FALSE)</f>
        <v>#REF!</v>
      </c>
      <c r="AB473" s="174" t="e">
        <f t="shared" si="73"/>
        <v>#REF!</v>
      </c>
      <c r="AC473" s="174" t="e">
        <f t="shared" si="74"/>
        <v>#REF!</v>
      </c>
      <c r="AD473" s="175" t="e">
        <f>+#REF!+365*Y473</f>
        <v>#REF!</v>
      </c>
      <c r="AE473" s="176" t="e">
        <f t="shared" si="77"/>
        <v>#REF!</v>
      </c>
      <c r="AF473" s="170" t="e">
        <f>+VLOOKUP(CONCATENATE(TEXT(W473,"yyyy"),"-",TEXT(W473,"mm")),#REF!,2,0)</f>
        <v>#REF!</v>
      </c>
      <c r="AG473" s="177" t="e">
        <f>+(AC473*(1+'INFLAC PROYECTADA'!$B$8)^(AE473))/((1+DEMANDADO!AF473)^(AE473))</f>
        <v>#REF!</v>
      </c>
      <c r="AH473" s="169">
        <f>(0.2*VLOOKUP(D473,'%.'!$A$1:$B$4,2,FALSE))+(0.35*VLOOKUP(E473,'%.'!$A$1:$B$4,2,FALSE))+(0.1*VLOOKUP(F473,'%.'!$A$1:$B$4,2,FALSE))+(0.35*VLOOKUP(G473,'%.'!$A$1:$B$4,2,FALSE))</f>
        <v>1</v>
      </c>
      <c r="AI473" s="128" t="str">
        <f t="shared" si="78"/>
        <v>ALTA</v>
      </c>
      <c r="AJ473" s="128" t="str">
        <f t="shared" si="79"/>
        <v>Provisión contable</v>
      </c>
      <c r="AK473" s="178" t="e">
        <f t="shared" si="80"/>
        <v>#REF!</v>
      </c>
    </row>
    <row r="474" spans="1:37" ht="30" customHeight="1" x14ac:dyDescent="0.25">
      <c r="A474" s="115">
        <v>473</v>
      </c>
      <c r="B474" s="213" t="s">
        <v>1241</v>
      </c>
      <c r="C474" s="202" t="s">
        <v>1242</v>
      </c>
      <c r="D474" s="203" t="s">
        <v>0</v>
      </c>
      <c r="E474" s="203" t="s">
        <v>0</v>
      </c>
      <c r="F474" s="203" t="s">
        <v>0</v>
      </c>
      <c r="G474" s="204" t="s">
        <v>0</v>
      </c>
      <c r="H474" s="169">
        <f t="shared" si="71"/>
        <v>1</v>
      </c>
      <c r="I474" s="170" t="str">
        <f t="shared" si="72"/>
        <v>ALTA</v>
      </c>
      <c r="J474" s="292">
        <v>201436884</v>
      </c>
      <c r="K474" s="221">
        <v>1</v>
      </c>
      <c r="L474" s="207" t="s">
        <v>129</v>
      </c>
      <c r="M474" s="188"/>
      <c r="N474" s="203" t="s">
        <v>405</v>
      </c>
      <c r="O474" s="222" t="s">
        <v>405</v>
      </c>
      <c r="P474" s="207" t="s">
        <v>22</v>
      </c>
      <c r="Q474" s="207" t="s">
        <v>158</v>
      </c>
      <c r="R474" s="215">
        <v>41306</v>
      </c>
      <c r="S474" s="215">
        <v>41306</v>
      </c>
      <c r="T474" s="207">
        <v>108663</v>
      </c>
      <c r="U474" s="214" t="s">
        <v>21</v>
      </c>
      <c r="V474" s="214" t="s">
        <v>1454</v>
      </c>
      <c r="W474" s="171">
        <v>44074</v>
      </c>
      <c r="X474" s="172" t="e">
        <f>+CONCATENATE(TEXT(#REF!,"yyyy"),"-",TEXT(#REF!,"mm"))</f>
        <v>#REF!</v>
      </c>
      <c r="Y474" s="173" t="str">
        <f t="shared" si="75"/>
        <v>10</v>
      </c>
      <c r="Z474" s="172" t="str">
        <f t="shared" si="76"/>
        <v>2020-07</v>
      </c>
      <c r="AA474" s="170" t="e">
        <f>+VLOOKUP(Z474,#REF!,2,FALSE)/VLOOKUP(X474,#REF!,2,FALSE)</f>
        <v>#REF!</v>
      </c>
      <c r="AB474" s="174" t="e">
        <f t="shared" si="73"/>
        <v>#REF!</v>
      </c>
      <c r="AC474" s="174" t="e">
        <f t="shared" si="74"/>
        <v>#REF!</v>
      </c>
      <c r="AD474" s="175" t="e">
        <f>+#REF!+365*Y474</f>
        <v>#REF!</v>
      </c>
      <c r="AE474" s="176" t="e">
        <f t="shared" si="77"/>
        <v>#REF!</v>
      </c>
      <c r="AF474" s="170" t="e">
        <f>+VLOOKUP(CONCATENATE(TEXT(W474,"yyyy"),"-",TEXT(W474,"mm")),#REF!,2,0)</f>
        <v>#REF!</v>
      </c>
      <c r="AG474" s="177" t="e">
        <f>+(AC474*(1+'INFLAC PROYECTADA'!$B$8)^(AE474))/((1+DEMANDADO!AF474)^(AE474))</f>
        <v>#REF!</v>
      </c>
      <c r="AH474" s="169">
        <f>(0.2*VLOOKUP(D474,'%.'!$A$1:$B$4,2,FALSE))+(0.35*VLOOKUP(E474,'%.'!$A$1:$B$4,2,FALSE))+(0.1*VLOOKUP(F474,'%.'!$A$1:$B$4,2,FALSE))+(0.35*VLOOKUP(G474,'%.'!$A$1:$B$4,2,FALSE))</f>
        <v>1</v>
      </c>
      <c r="AI474" s="128" t="str">
        <f t="shared" si="78"/>
        <v>ALTA</v>
      </c>
      <c r="AJ474" s="128" t="str">
        <f t="shared" si="79"/>
        <v>Provisión contable</v>
      </c>
      <c r="AK474" s="178" t="e">
        <f t="shared" si="80"/>
        <v>#REF!</v>
      </c>
    </row>
    <row r="475" spans="1:37" ht="30" customHeight="1" x14ac:dyDescent="0.25">
      <c r="A475" s="115">
        <v>474</v>
      </c>
      <c r="B475" s="213" t="s">
        <v>688</v>
      </c>
      <c r="C475" s="202" t="s">
        <v>1243</v>
      </c>
      <c r="D475" s="203" t="s">
        <v>1</v>
      </c>
      <c r="E475" s="203" t="s">
        <v>1</v>
      </c>
      <c r="F475" s="203" t="s">
        <v>1</v>
      </c>
      <c r="G475" s="204" t="s">
        <v>1</v>
      </c>
      <c r="H475" s="169">
        <f t="shared" si="71"/>
        <v>0.05</v>
      </c>
      <c r="I475" s="170" t="str">
        <f t="shared" si="72"/>
        <v>REMOTA</v>
      </c>
      <c r="J475" s="292">
        <v>1677460188</v>
      </c>
      <c r="K475" s="221">
        <v>0</v>
      </c>
      <c r="L475" s="207" t="s">
        <v>133</v>
      </c>
      <c r="M475" s="188"/>
      <c r="N475" s="203" t="s">
        <v>405</v>
      </c>
      <c r="O475" s="222" t="s">
        <v>405</v>
      </c>
      <c r="P475" s="207" t="s">
        <v>22</v>
      </c>
      <c r="Q475" s="207" t="s">
        <v>158</v>
      </c>
      <c r="R475" s="215">
        <v>41306</v>
      </c>
      <c r="S475" s="215">
        <v>41306</v>
      </c>
      <c r="T475" s="207">
        <v>108663</v>
      </c>
      <c r="U475" s="214" t="s">
        <v>171</v>
      </c>
      <c r="V475" s="214" t="s">
        <v>1455</v>
      </c>
      <c r="W475" s="171">
        <v>44074</v>
      </c>
      <c r="X475" s="172" t="e">
        <f>+CONCATENATE(TEXT(#REF!,"yyyy"),"-",TEXT(#REF!,"mm"))</f>
        <v>#REF!</v>
      </c>
      <c r="Y475" s="173" t="str">
        <f t="shared" si="75"/>
        <v>10</v>
      </c>
      <c r="Z475" s="172" t="str">
        <f t="shared" si="76"/>
        <v>2020-07</v>
      </c>
      <c r="AA475" s="170" t="e">
        <f>+VLOOKUP(Z475,#REF!,2,FALSE)/VLOOKUP(X475,#REF!,2,FALSE)</f>
        <v>#REF!</v>
      </c>
      <c r="AB475" s="174" t="e">
        <f t="shared" si="73"/>
        <v>#REF!</v>
      </c>
      <c r="AC475" s="174" t="e">
        <f t="shared" si="74"/>
        <v>#REF!</v>
      </c>
      <c r="AD475" s="175" t="e">
        <f>+#REF!+365*Y475</f>
        <v>#REF!</v>
      </c>
      <c r="AE475" s="176" t="e">
        <f t="shared" si="77"/>
        <v>#REF!</v>
      </c>
      <c r="AF475" s="170" t="e">
        <f>+VLOOKUP(CONCATENATE(TEXT(W475,"yyyy"),"-",TEXT(W475,"mm")),#REF!,2,0)</f>
        <v>#REF!</v>
      </c>
      <c r="AG475" s="177" t="e">
        <f>+(AC475*(1+'INFLAC PROYECTADA'!$B$8)^(AE475))/((1+DEMANDADO!AF475)^(AE475))</f>
        <v>#REF!</v>
      </c>
      <c r="AH475" s="169">
        <f>(0.2*VLOOKUP(D475,'%.'!$A$1:$B$4,2,FALSE))+(0.35*VLOOKUP(E475,'%.'!$A$1:$B$4,2,FALSE))+(0.1*VLOOKUP(F475,'%.'!$A$1:$B$4,2,FALSE))+(0.35*VLOOKUP(G475,'%.'!$A$1:$B$4,2,FALSE))</f>
        <v>0.05</v>
      </c>
      <c r="AI475" s="128" t="str">
        <f t="shared" si="78"/>
        <v>REMOTA</v>
      </c>
      <c r="AJ475" s="128" t="str">
        <f t="shared" si="79"/>
        <v>No se registra</v>
      </c>
      <c r="AK475" s="178">
        <f t="shared" si="80"/>
        <v>0</v>
      </c>
    </row>
    <row r="476" spans="1:37" ht="30" customHeight="1" x14ac:dyDescent="0.25">
      <c r="A476" s="115">
        <v>475</v>
      </c>
      <c r="B476" s="213" t="s">
        <v>1244</v>
      </c>
      <c r="C476" s="202" t="s">
        <v>1245</v>
      </c>
      <c r="D476" s="203" t="s">
        <v>0</v>
      </c>
      <c r="E476" s="203" t="s">
        <v>0</v>
      </c>
      <c r="F476" s="203" t="s">
        <v>0</v>
      </c>
      <c r="G476" s="204" t="s">
        <v>0</v>
      </c>
      <c r="H476" s="169">
        <f t="shared" si="71"/>
        <v>1</v>
      </c>
      <c r="I476" s="170" t="str">
        <f t="shared" si="72"/>
        <v>ALTA</v>
      </c>
      <c r="J476" s="292">
        <v>18000000</v>
      </c>
      <c r="K476" s="221">
        <v>0</v>
      </c>
      <c r="L476" s="207" t="s">
        <v>140</v>
      </c>
      <c r="M476" s="188"/>
      <c r="N476" s="203" t="s">
        <v>405</v>
      </c>
      <c r="O476" s="222" t="s">
        <v>405</v>
      </c>
      <c r="P476" s="207" t="s">
        <v>22</v>
      </c>
      <c r="Q476" s="207" t="s">
        <v>158</v>
      </c>
      <c r="R476" s="215">
        <v>41306</v>
      </c>
      <c r="S476" s="215">
        <v>41306</v>
      </c>
      <c r="T476" s="207">
        <v>108663</v>
      </c>
      <c r="U476" s="214" t="s">
        <v>21</v>
      </c>
      <c r="V476" s="214" t="s">
        <v>1456</v>
      </c>
      <c r="W476" s="171">
        <v>44074</v>
      </c>
      <c r="X476" s="172" t="e">
        <f>+CONCATENATE(TEXT(#REF!,"yyyy"),"-",TEXT(#REF!,"mm"))</f>
        <v>#REF!</v>
      </c>
      <c r="Y476" s="173" t="str">
        <f t="shared" si="75"/>
        <v>10</v>
      </c>
      <c r="Z476" s="172" t="str">
        <f t="shared" si="76"/>
        <v>2020-07</v>
      </c>
      <c r="AA476" s="170" t="e">
        <f>+VLOOKUP(Z476,#REF!,2,FALSE)/VLOOKUP(X476,#REF!,2,FALSE)</f>
        <v>#REF!</v>
      </c>
      <c r="AB476" s="174" t="e">
        <f t="shared" si="73"/>
        <v>#REF!</v>
      </c>
      <c r="AC476" s="174" t="e">
        <f t="shared" si="74"/>
        <v>#REF!</v>
      </c>
      <c r="AD476" s="175" t="e">
        <f>+#REF!+365*Y476</f>
        <v>#REF!</v>
      </c>
      <c r="AE476" s="176" t="e">
        <f t="shared" si="77"/>
        <v>#REF!</v>
      </c>
      <c r="AF476" s="170" t="e">
        <f>+VLOOKUP(CONCATENATE(TEXT(W476,"yyyy"),"-",TEXT(W476,"mm")),#REF!,2,0)</f>
        <v>#REF!</v>
      </c>
      <c r="AG476" s="177" t="e">
        <f>+(AC476*(1+'INFLAC PROYECTADA'!$B$8)^(AE476))/((1+DEMANDADO!AF476)^(AE476))</f>
        <v>#REF!</v>
      </c>
      <c r="AH476" s="169">
        <f>(0.2*VLOOKUP(D476,'%.'!$A$1:$B$4,2,FALSE))+(0.35*VLOOKUP(E476,'%.'!$A$1:$B$4,2,FALSE))+(0.1*VLOOKUP(F476,'%.'!$A$1:$B$4,2,FALSE))+(0.35*VLOOKUP(G476,'%.'!$A$1:$B$4,2,FALSE))</f>
        <v>1</v>
      </c>
      <c r="AI476" s="128" t="str">
        <f t="shared" si="78"/>
        <v>ALTA</v>
      </c>
      <c r="AJ476" s="128" t="str">
        <f t="shared" si="79"/>
        <v>Provisión contable</v>
      </c>
      <c r="AK476" s="178" t="e">
        <f t="shared" si="80"/>
        <v>#REF!</v>
      </c>
    </row>
    <row r="477" spans="1:37" ht="30" customHeight="1" x14ac:dyDescent="0.25">
      <c r="A477" s="115">
        <v>476</v>
      </c>
      <c r="B477" s="213" t="s">
        <v>1246</v>
      </c>
      <c r="C477" s="202" t="s">
        <v>1247</v>
      </c>
      <c r="D477" s="203" t="s">
        <v>1</v>
      </c>
      <c r="E477" s="203" t="s">
        <v>1</v>
      </c>
      <c r="F477" s="203" t="s">
        <v>1</v>
      </c>
      <c r="G477" s="204" t="s">
        <v>1</v>
      </c>
      <c r="H477" s="169">
        <f t="shared" si="71"/>
        <v>0.05</v>
      </c>
      <c r="I477" s="170" t="str">
        <f t="shared" si="72"/>
        <v>REMOTA</v>
      </c>
      <c r="J477" s="292">
        <v>7951714</v>
      </c>
      <c r="K477" s="221">
        <v>0</v>
      </c>
      <c r="L477" s="207" t="s">
        <v>133</v>
      </c>
      <c r="M477" s="188"/>
      <c r="N477" s="203" t="s">
        <v>405</v>
      </c>
      <c r="O477" s="222" t="s">
        <v>405</v>
      </c>
      <c r="P477" s="207" t="s">
        <v>22</v>
      </c>
      <c r="Q477" s="207" t="s">
        <v>158</v>
      </c>
      <c r="R477" s="215">
        <v>41306</v>
      </c>
      <c r="S477" s="215">
        <v>41306</v>
      </c>
      <c r="T477" s="207">
        <v>108663</v>
      </c>
      <c r="U477" s="214" t="s">
        <v>177</v>
      </c>
      <c r="V477" s="214" t="s">
        <v>1457</v>
      </c>
      <c r="W477" s="171">
        <v>44074</v>
      </c>
      <c r="X477" s="172" t="e">
        <f>+CONCATENATE(TEXT(#REF!,"yyyy"),"-",TEXT(#REF!,"mm"))</f>
        <v>#REF!</v>
      </c>
      <c r="Y477" s="173" t="str">
        <f t="shared" si="75"/>
        <v>10</v>
      </c>
      <c r="Z477" s="172" t="str">
        <f t="shared" si="76"/>
        <v>2020-07</v>
      </c>
      <c r="AA477" s="170" t="e">
        <f>+VLOOKUP(Z477,#REF!,2,FALSE)/VLOOKUP(X477,#REF!,2,FALSE)</f>
        <v>#REF!</v>
      </c>
      <c r="AB477" s="174" t="e">
        <f t="shared" si="73"/>
        <v>#REF!</v>
      </c>
      <c r="AC477" s="174" t="e">
        <f t="shared" si="74"/>
        <v>#REF!</v>
      </c>
      <c r="AD477" s="175" t="e">
        <f>+#REF!+365*Y477</f>
        <v>#REF!</v>
      </c>
      <c r="AE477" s="176" t="e">
        <f t="shared" si="77"/>
        <v>#REF!</v>
      </c>
      <c r="AF477" s="170" t="e">
        <f>+VLOOKUP(CONCATENATE(TEXT(W477,"yyyy"),"-",TEXT(W477,"mm")),#REF!,2,0)</f>
        <v>#REF!</v>
      </c>
      <c r="AG477" s="177" t="e">
        <f>+(AC477*(1+'INFLAC PROYECTADA'!$B$8)^(AE477))/((1+DEMANDADO!AF477)^(AE477))</f>
        <v>#REF!</v>
      </c>
      <c r="AH477" s="169">
        <f>(0.2*VLOOKUP(D477,'%.'!$A$1:$B$4,2,FALSE))+(0.35*VLOOKUP(E477,'%.'!$A$1:$B$4,2,FALSE))+(0.1*VLOOKUP(F477,'%.'!$A$1:$B$4,2,FALSE))+(0.35*VLOOKUP(G477,'%.'!$A$1:$B$4,2,FALSE))</f>
        <v>0.05</v>
      </c>
      <c r="AI477" s="128" t="str">
        <f t="shared" si="78"/>
        <v>REMOTA</v>
      </c>
      <c r="AJ477" s="128" t="str">
        <f t="shared" si="79"/>
        <v>No se registra</v>
      </c>
      <c r="AK477" s="178">
        <f t="shared" si="80"/>
        <v>0</v>
      </c>
    </row>
    <row r="478" spans="1:37" ht="30" customHeight="1" x14ac:dyDescent="0.25">
      <c r="A478" s="115">
        <v>477</v>
      </c>
      <c r="B478" s="213" t="s">
        <v>1246</v>
      </c>
      <c r="C478" s="202" t="s">
        <v>1248</v>
      </c>
      <c r="D478" s="203" t="s">
        <v>1</v>
      </c>
      <c r="E478" s="203" t="s">
        <v>1</v>
      </c>
      <c r="F478" s="203" t="s">
        <v>1</v>
      </c>
      <c r="G478" s="204" t="s">
        <v>1</v>
      </c>
      <c r="H478" s="169">
        <f t="shared" si="71"/>
        <v>0.05</v>
      </c>
      <c r="I478" s="170" t="str">
        <f t="shared" si="72"/>
        <v>REMOTA</v>
      </c>
      <c r="J478" s="292">
        <v>7050235</v>
      </c>
      <c r="K478" s="221">
        <v>0</v>
      </c>
      <c r="L478" s="207" t="s">
        <v>238</v>
      </c>
      <c r="M478" s="188"/>
      <c r="N478" s="203" t="s">
        <v>405</v>
      </c>
      <c r="O478" s="222" t="s">
        <v>405</v>
      </c>
      <c r="P478" s="207" t="s">
        <v>22</v>
      </c>
      <c r="Q478" s="207" t="s">
        <v>158</v>
      </c>
      <c r="R478" s="215">
        <v>41306</v>
      </c>
      <c r="S478" s="215">
        <v>41306</v>
      </c>
      <c r="T478" s="207">
        <v>108663</v>
      </c>
      <c r="U478" s="214" t="s">
        <v>177</v>
      </c>
      <c r="V478" s="214" t="s">
        <v>1457</v>
      </c>
      <c r="W478" s="171">
        <v>44074</v>
      </c>
      <c r="X478" s="172" t="e">
        <f>+CONCATENATE(TEXT(#REF!,"yyyy"),"-",TEXT(#REF!,"mm"))</f>
        <v>#REF!</v>
      </c>
      <c r="Y478" s="173" t="str">
        <f t="shared" si="75"/>
        <v>10</v>
      </c>
      <c r="Z478" s="172" t="str">
        <f t="shared" si="76"/>
        <v>2020-07</v>
      </c>
      <c r="AA478" s="170" t="e">
        <f>+VLOOKUP(Z478,#REF!,2,FALSE)/VLOOKUP(X478,#REF!,2,FALSE)</f>
        <v>#REF!</v>
      </c>
      <c r="AB478" s="174" t="e">
        <f t="shared" si="73"/>
        <v>#REF!</v>
      </c>
      <c r="AC478" s="174" t="e">
        <f t="shared" si="74"/>
        <v>#REF!</v>
      </c>
      <c r="AD478" s="175" t="e">
        <f>+#REF!+365*Y478</f>
        <v>#REF!</v>
      </c>
      <c r="AE478" s="176" t="e">
        <f t="shared" si="77"/>
        <v>#REF!</v>
      </c>
      <c r="AF478" s="170" t="e">
        <f>+VLOOKUP(CONCATENATE(TEXT(W478,"yyyy"),"-",TEXT(W478,"mm")),#REF!,2,0)</f>
        <v>#REF!</v>
      </c>
      <c r="AG478" s="177" t="e">
        <f>+(AC478*(1+'INFLAC PROYECTADA'!$B$8)^(AE478))/((1+DEMANDADO!AF478)^(AE478))</f>
        <v>#REF!</v>
      </c>
      <c r="AH478" s="169">
        <f>(0.2*VLOOKUP(D478,'%.'!$A$1:$B$4,2,FALSE))+(0.35*VLOOKUP(E478,'%.'!$A$1:$B$4,2,FALSE))+(0.1*VLOOKUP(F478,'%.'!$A$1:$B$4,2,FALSE))+(0.35*VLOOKUP(G478,'%.'!$A$1:$B$4,2,FALSE))</f>
        <v>0.05</v>
      </c>
      <c r="AI478" s="128" t="str">
        <f t="shared" si="78"/>
        <v>REMOTA</v>
      </c>
      <c r="AJ478" s="128" t="str">
        <f t="shared" si="79"/>
        <v>No se registra</v>
      </c>
      <c r="AK478" s="178">
        <f t="shared" si="80"/>
        <v>0</v>
      </c>
    </row>
    <row r="479" spans="1:37" ht="30" customHeight="1" x14ac:dyDescent="0.25">
      <c r="A479" s="115">
        <v>478</v>
      </c>
      <c r="B479" s="213" t="s">
        <v>688</v>
      </c>
      <c r="C479" s="202" t="s">
        <v>1249</v>
      </c>
      <c r="D479" s="203" t="s">
        <v>1</v>
      </c>
      <c r="E479" s="203" t="s">
        <v>1</v>
      </c>
      <c r="F479" s="203" t="s">
        <v>1</v>
      </c>
      <c r="G479" s="204" t="s">
        <v>1</v>
      </c>
      <c r="H479" s="169">
        <f t="shared" si="71"/>
        <v>0.05</v>
      </c>
      <c r="I479" s="170" t="str">
        <f t="shared" si="72"/>
        <v>REMOTA</v>
      </c>
      <c r="J479" s="292">
        <v>231000000</v>
      </c>
      <c r="K479" s="221">
        <v>0</v>
      </c>
      <c r="L479" s="207" t="s">
        <v>131</v>
      </c>
      <c r="M479" s="188"/>
      <c r="N479" s="203" t="s">
        <v>405</v>
      </c>
      <c r="O479" s="222" t="s">
        <v>405</v>
      </c>
      <c r="P479" s="207" t="s">
        <v>22</v>
      </c>
      <c r="Q479" s="207" t="s">
        <v>158</v>
      </c>
      <c r="R479" s="215">
        <v>41306</v>
      </c>
      <c r="S479" s="215">
        <v>41306</v>
      </c>
      <c r="T479" s="207">
        <v>108663</v>
      </c>
      <c r="U479" s="214" t="s">
        <v>177</v>
      </c>
      <c r="V479" s="214"/>
      <c r="W479" s="171">
        <v>44074</v>
      </c>
      <c r="X479" s="172" t="e">
        <f>+CONCATENATE(TEXT(#REF!,"yyyy"),"-",TEXT(#REF!,"mm"))</f>
        <v>#REF!</v>
      </c>
      <c r="Y479" s="173" t="str">
        <f t="shared" si="75"/>
        <v>10</v>
      </c>
      <c r="Z479" s="172" t="str">
        <f t="shared" si="76"/>
        <v>2020-07</v>
      </c>
      <c r="AA479" s="170" t="e">
        <f>+VLOOKUP(Z479,#REF!,2,FALSE)/VLOOKUP(X479,#REF!,2,FALSE)</f>
        <v>#REF!</v>
      </c>
      <c r="AB479" s="174" t="e">
        <f t="shared" si="73"/>
        <v>#REF!</v>
      </c>
      <c r="AC479" s="174" t="e">
        <f t="shared" si="74"/>
        <v>#REF!</v>
      </c>
      <c r="AD479" s="175" t="e">
        <f>+#REF!+365*Y479</f>
        <v>#REF!</v>
      </c>
      <c r="AE479" s="176" t="e">
        <f t="shared" si="77"/>
        <v>#REF!</v>
      </c>
      <c r="AF479" s="170" t="e">
        <f>+VLOOKUP(CONCATENATE(TEXT(W479,"yyyy"),"-",TEXT(W479,"mm")),#REF!,2,0)</f>
        <v>#REF!</v>
      </c>
      <c r="AG479" s="177" t="e">
        <f>+(AC479*(1+'INFLAC PROYECTADA'!$B$8)^(AE479))/((1+DEMANDADO!AF479)^(AE479))</f>
        <v>#REF!</v>
      </c>
      <c r="AH479" s="169">
        <f>(0.2*VLOOKUP(D479,'%.'!$A$1:$B$4,2,FALSE))+(0.35*VLOOKUP(E479,'%.'!$A$1:$B$4,2,FALSE))+(0.1*VLOOKUP(F479,'%.'!$A$1:$B$4,2,FALSE))+(0.35*VLOOKUP(G479,'%.'!$A$1:$B$4,2,FALSE))</f>
        <v>0.05</v>
      </c>
      <c r="AI479" s="128" t="str">
        <f t="shared" si="78"/>
        <v>REMOTA</v>
      </c>
      <c r="AJ479" s="128" t="str">
        <f t="shared" si="79"/>
        <v>No se registra</v>
      </c>
      <c r="AK479" s="178">
        <f t="shared" si="80"/>
        <v>0</v>
      </c>
    </row>
    <row r="480" spans="1:37" ht="30" customHeight="1" x14ac:dyDescent="0.25">
      <c r="A480" s="115">
        <v>479</v>
      </c>
      <c r="B480" s="213" t="s">
        <v>1250</v>
      </c>
      <c r="C480" s="202" t="s">
        <v>1251</v>
      </c>
      <c r="D480" s="203" t="s">
        <v>1</v>
      </c>
      <c r="E480" s="203" t="s">
        <v>1</v>
      </c>
      <c r="F480" s="203" t="s">
        <v>1</v>
      </c>
      <c r="G480" s="204" t="s">
        <v>1</v>
      </c>
      <c r="H480" s="169">
        <f t="shared" si="71"/>
        <v>0.05</v>
      </c>
      <c r="I480" s="170" t="str">
        <f t="shared" si="72"/>
        <v>REMOTA</v>
      </c>
      <c r="J480" s="292">
        <v>2104361</v>
      </c>
      <c r="K480" s="221">
        <v>0</v>
      </c>
      <c r="L480" s="207" t="s">
        <v>139</v>
      </c>
      <c r="M480" s="188"/>
      <c r="N480" s="203" t="s">
        <v>405</v>
      </c>
      <c r="O480" s="222" t="s">
        <v>405</v>
      </c>
      <c r="P480" s="207" t="s">
        <v>22</v>
      </c>
      <c r="Q480" s="207" t="s">
        <v>158</v>
      </c>
      <c r="R480" s="215">
        <v>41306</v>
      </c>
      <c r="S480" s="215">
        <v>41306</v>
      </c>
      <c r="T480" s="207">
        <v>108663</v>
      </c>
      <c r="U480" s="214" t="s">
        <v>171</v>
      </c>
      <c r="V480" s="214"/>
      <c r="W480" s="171">
        <v>44074</v>
      </c>
      <c r="X480" s="172" t="e">
        <f>+CONCATENATE(TEXT(#REF!,"yyyy"),"-",TEXT(#REF!,"mm"))</f>
        <v>#REF!</v>
      </c>
      <c r="Y480" s="173" t="str">
        <f t="shared" si="75"/>
        <v>10</v>
      </c>
      <c r="Z480" s="172" t="str">
        <f t="shared" si="76"/>
        <v>2020-07</v>
      </c>
      <c r="AA480" s="170" t="e">
        <f>+VLOOKUP(Z480,#REF!,2,FALSE)/VLOOKUP(X480,#REF!,2,FALSE)</f>
        <v>#REF!</v>
      </c>
      <c r="AB480" s="174" t="e">
        <f t="shared" si="73"/>
        <v>#REF!</v>
      </c>
      <c r="AC480" s="174" t="e">
        <f t="shared" si="74"/>
        <v>#REF!</v>
      </c>
      <c r="AD480" s="175" t="e">
        <f>+#REF!+365*Y480</f>
        <v>#REF!</v>
      </c>
      <c r="AE480" s="176" t="e">
        <f t="shared" si="77"/>
        <v>#REF!</v>
      </c>
      <c r="AF480" s="170" t="e">
        <f>+VLOOKUP(CONCATENATE(TEXT(W480,"yyyy"),"-",TEXT(W480,"mm")),#REF!,2,0)</f>
        <v>#REF!</v>
      </c>
      <c r="AG480" s="177" t="e">
        <f>+(AC480*(1+'INFLAC PROYECTADA'!$B$8)^(AE480))/((1+DEMANDADO!AF480)^(AE480))</f>
        <v>#REF!</v>
      </c>
      <c r="AH480" s="169">
        <f>(0.2*VLOOKUP(D480,'%.'!$A$1:$B$4,2,FALSE))+(0.35*VLOOKUP(E480,'%.'!$A$1:$B$4,2,FALSE))+(0.1*VLOOKUP(F480,'%.'!$A$1:$B$4,2,FALSE))+(0.35*VLOOKUP(G480,'%.'!$A$1:$B$4,2,FALSE))</f>
        <v>0.05</v>
      </c>
      <c r="AI480" s="128" t="str">
        <f t="shared" si="78"/>
        <v>REMOTA</v>
      </c>
      <c r="AJ480" s="128" t="str">
        <f t="shared" si="79"/>
        <v>No se registra</v>
      </c>
      <c r="AK480" s="178">
        <f t="shared" si="80"/>
        <v>0</v>
      </c>
    </row>
    <row r="481" spans="1:37" ht="30" customHeight="1" x14ac:dyDescent="0.25">
      <c r="A481" s="115">
        <v>480</v>
      </c>
      <c r="B481" s="213" t="s">
        <v>982</v>
      </c>
      <c r="C481" s="202" t="s">
        <v>1252</v>
      </c>
      <c r="D481" s="203" t="s">
        <v>1</v>
      </c>
      <c r="E481" s="203" t="s">
        <v>1</v>
      </c>
      <c r="F481" s="203" t="s">
        <v>1</v>
      </c>
      <c r="G481" s="204" t="s">
        <v>1</v>
      </c>
      <c r="H481" s="169">
        <f t="shared" si="71"/>
        <v>0.05</v>
      </c>
      <c r="I481" s="170" t="str">
        <f t="shared" si="72"/>
        <v>REMOTA</v>
      </c>
      <c r="J481" s="292">
        <v>3170000</v>
      </c>
      <c r="K481" s="221">
        <v>0</v>
      </c>
      <c r="L481" s="207" t="s">
        <v>133</v>
      </c>
      <c r="M481" s="188"/>
      <c r="N481" s="203" t="s">
        <v>405</v>
      </c>
      <c r="O481" s="222" t="s">
        <v>405</v>
      </c>
      <c r="P481" s="207" t="s">
        <v>22</v>
      </c>
      <c r="Q481" s="207" t="s">
        <v>158</v>
      </c>
      <c r="R481" s="215">
        <v>41306</v>
      </c>
      <c r="S481" s="215">
        <v>41306</v>
      </c>
      <c r="T481" s="207">
        <v>108663</v>
      </c>
      <c r="U481" s="214" t="s">
        <v>171</v>
      </c>
      <c r="V481" s="214"/>
      <c r="W481" s="171">
        <v>44074</v>
      </c>
      <c r="X481" s="172" t="e">
        <f>+CONCATENATE(TEXT(#REF!,"yyyy"),"-",TEXT(#REF!,"mm"))</f>
        <v>#REF!</v>
      </c>
      <c r="Y481" s="173" t="str">
        <f t="shared" si="75"/>
        <v>10</v>
      </c>
      <c r="Z481" s="172" t="str">
        <f t="shared" si="76"/>
        <v>2020-07</v>
      </c>
      <c r="AA481" s="170" t="e">
        <f>+VLOOKUP(Z481,#REF!,2,FALSE)/VLOOKUP(X481,#REF!,2,FALSE)</f>
        <v>#REF!</v>
      </c>
      <c r="AB481" s="174" t="e">
        <f t="shared" si="73"/>
        <v>#REF!</v>
      </c>
      <c r="AC481" s="174" t="e">
        <f t="shared" si="74"/>
        <v>#REF!</v>
      </c>
      <c r="AD481" s="175" t="e">
        <f>+#REF!+365*Y481</f>
        <v>#REF!</v>
      </c>
      <c r="AE481" s="176" t="e">
        <f t="shared" si="77"/>
        <v>#REF!</v>
      </c>
      <c r="AF481" s="170" t="e">
        <f>+VLOOKUP(CONCATENATE(TEXT(W481,"yyyy"),"-",TEXT(W481,"mm")),#REF!,2,0)</f>
        <v>#REF!</v>
      </c>
      <c r="AG481" s="177" t="e">
        <f>+(AC481*(1+'INFLAC PROYECTADA'!$B$8)^(AE481))/((1+DEMANDADO!AF481)^(AE481))</f>
        <v>#REF!</v>
      </c>
      <c r="AH481" s="169">
        <f>(0.2*VLOOKUP(D481,'%.'!$A$1:$B$4,2,FALSE))+(0.35*VLOOKUP(E481,'%.'!$A$1:$B$4,2,FALSE))+(0.1*VLOOKUP(F481,'%.'!$A$1:$B$4,2,FALSE))+(0.35*VLOOKUP(G481,'%.'!$A$1:$B$4,2,FALSE))</f>
        <v>0.05</v>
      </c>
      <c r="AI481" s="128" t="str">
        <f t="shared" si="78"/>
        <v>REMOTA</v>
      </c>
      <c r="AJ481" s="128" t="str">
        <f t="shared" si="79"/>
        <v>No se registra</v>
      </c>
      <c r="AK481" s="178">
        <f t="shared" si="80"/>
        <v>0</v>
      </c>
    </row>
    <row r="482" spans="1:37" ht="30" customHeight="1" x14ac:dyDescent="0.25">
      <c r="A482" s="115">
        <v>481</v>
      </c>
      <c r="B482" s="213" t="s">
        <v>1253</v>
      </c>
      <c r="C482" s="202" t="s">
        <v>1254</v>
      </c>
      <c r="D482" s="203" t="s">
        <v>1</v>
      </c>
      <c r="E482" s="203" t="s">
        <v>1</v>
      </c>
      <c r="F482" s="203" t="s">
        <v>1</v>
      </c>
      <c r="G482" s="204" t="s">
        <v>1</v>
      </c>
      <c r="H482" s="169">
        <f t="shared" si="71"/>
        <v>0.05</v>
      </c>
      <c r="I482" s="170" t="str">
        <f t="shared" si="72"/>
        <v>REMOTA</v>
      </c>
      <c r="J482" s="292">
        <v>7244623</v>
      </c>
      <c r="K482" s="221">
        <v>0</v>
      </c>
      <c r="L482" s="207" t="s">
        <v>139</v>
      </c>
      <c r="M482" s="188"/>
      <c r="N482" s="203" t="s">
        <v>405</v>
      </c>
      <c r="O482" s="222" t="s">
        <v>405</v>
      </c>
      <c r="P482" s="207" t="s">
        <v>22</v>
      </c>
      <c r="Q482" s="207" t="s">
        <v>158</v>
      </c>
      <c r="R482" s="215">
        <v>41306</v>
      </c>
      <c r="S482" s="215">
        <v>41306</v>
      </c>
      <c r="T482" s="207">
        <v>108663</v>
      </c>
      <c r="U482" s="214" t="s">
        <v>171</v>
      </c>
      <c r="V482" s="214"/>
      <c r="W482" s="171">
        <v>44074</v>
      </c>
      <c r="X482" s="172" t="e">
        <f>+CONCATENATE(TEXT(#REF!,"yyyy"),"-",TEXT(#REF!,"mm"))</f>
        <v>#REF!</v>
      </c>
      <c r="Y482" s="173" t="str">
        <f t="shared" si="75"/>
        <v>10</v>
      </c>
      <c r="Z482" s="172" t="str">
        <f t="shared" si="76"/>
        <v>2020-07</v>
      </c>
      <c r="AA482" s="170" t="e">
        <f>+VLOOKUP(Z482,#REF!,2,FALSE)/VLOOKUP(X482,#REF!,2,FALSE)</f>
        <v>#REF!</v>
      </c>
      <c r="AB482" s="174" t="e">
        <f t="shared" si="73"/>
        <v>#REF!</v>
      </c>
      <c r="AC482" s="174" t="e">
        <f t="shared" si="74"/>
        <v>#REF!</v>
      </c>
      <c r="AD482" s="175" t="e">
        <f>+#REF!+365*Y482</f>
        <v>#REF!</v>
      </c>
      <c r="AE482" s="176" t="e">
        <f t="shared" si="77"/>
        <v>#REF!</v>
      </c>
      <c r="AF482" s="170" t="e">
        <f>+VLOOKUP(CONCATENATE(TEXT(W482,"yyyy"),"-",TEXT(W482,"mm")),#REF!,2,0)</f>
        <v>#REF!</v>
      </c>
      <c r="AG482" s="177" t="e">
        <f>+(AC482*(1+'INFLAC PROYECTADA'!$B$8)^(AE482))/((1+DEMANDADO!AF482)^(AE482))</f>
        <v>#REF!</v>
      </c>
      <c r="AH482" s="169">
        <f>(0.2*VLOOKUP(D482,'%.'!$A$1:$B$4,2,FALSE))+(0.35*VLOOKUP(E482,'%.'!$A$1:$B$4,2,FALSE))+(0.1*VLOOKUP(F482,'%.'!$A$1:$B$4,2,FALSE))+(0.35*VLOOKUP(G482,'%.'!$A$1:$B$4,2,FALSE))</f>
        <v>0.05</v>
      </c>
      <c r="AI482" s="128" t="str">
        <f t="shared" si="78"/>
        <v>REMOTA</v>
      </c>
      <c r="AJ482" s="128" t="str">
        <f t="shared" si="79"/>
        <v>No se registra</v>
      </c>
      <c r="AK482" s="178">
        <f t="shared" si="80"/>
        <v>0</v>
      </c>
    </row>
    <row r="483" spans="1:37" ht="30" customHeight="1" x14ac:dyDescent="0.25">
      <c r="A483" s="115">
        <v>482</v>
      </c>
      <c r="B483" s="213" t="s">
        <v>1255</v>
      </c>
      <c r="C483" s="202" t="s">
        <v>1256</v>
      </c>
      <c r="D483" s="205" t="s">
        <v>0</v>
      </c>
      <c r="E483" s="203" t="s">
        <v>0</v>
      </c>
      <c r="F483" s="203" t="s">
        <v>0</v>
      </c>
      <c r="G483" s="203" t="s">
        <v>0</v>
      </c>
      <c r="H483" s="169">
        <f t="shared" si="71"/>
        <v>1</v>
      </c>
      <c r="I483" s="170" t="str">
        <f t="shared" si="72"/>
        <v>ALTA</v>
      </c>
      <c r="J483" s="292">
        <v>9895897</v>
      </c>
      <c r="K483" s="221">
        <v>0</v>
      </c>
      <c r="L483" s="207" t="s">
        <v>133</v>
      </c>
      <c r="M483" s="188"/>
      <c r="N483" s="203" t="s">
        <v>405</v>
      </c>
      <c r="O483" s="222" t="s">
        <v>405</v>
      </c>
      <c r="P483" s="207" t="s">
        <v>22</v>
      </c>
      <c r="Q483" s="207" t="s">
        <v>158</v>
      </c>
      <c r="R483" s="215">
        <v>41306</v>
      </c>
      <c r="S483" s="215">
        <v>41306</v>
      </c>
      <c r="T483" s="207">
        <v>108663</v>
      </c>
      <c r="U483" s="214" t="s">
        <v>171</v>
      </c>
      <c r="V483" s="214" t="s">
        <v>1193</v>
      </c>
      <c r="W483" s="171">
        <v>44074</v>
      </c>
      <c r="X483" s="172" t="e">
        <f>+CONCATENATE(TEXT(#REF!,"yyyy"),"-",TEXT(#REF!,"mm"))</f>
        <v>#REF!</v>
      </c>
      <c r="Y483" s="173" t="str">
        <f t="shared" si="75"/>
        <v>10</v>
      </c>
      <c r="Z483" s="172" t="str">
        <f t="shared" si="76"/>
        <v>2020-07</v>
      </c>
      <c r="AA483" s="170" t="e">
        <f>+VLOOKUP(Z483,#REF!,2,FALSE)/VLOOKUP(X483,#REF!,2,FALSE)</f>
        <v>#REF!</v>
      </c>
      <c r="AB483" s="174" t="e">
        <f t="shared" si="73"/>
        <v>#REF!</v>
      </c>
      <c r="AC483" s="174" t="e">
        <f t="shared" si="74"/>
        <v>#REF!</v>
      </c>
      <c r="AD483" s="175" t="e">
        <f>+#REF!+365*Y483</f>
        <v>#REF!</v>
      </c>
      <c r="AE483" s="176" t="e">
        <f t="shared" si="77"/>
        <v>#REF!</v>
      </c>
      <c r="AF483" s="170" t="e">
        <f>+VLOOKUP(CONCATENATE(TEXT(W483,"yyyy"),"-",TEXT(W483,"mm")),#REF!,2,0)</f>
        <v>#REF!</v>
      </c>
      <c r="AG483" s="177" t="e">
        <f>+(AC483*(1+'INFLAC PROYECTADA'!$B$8)^(AE483))/((1+DEMANDADO!AF483)^(AE483))</f>
        <v>#REF!</v>
      </c>
      <c r="AH483" s="169">
        <f>(0.2*VLOOKUP(D483,'%.'!$A$1:$B$4,2,FALSE))+(0.35*VLOOKUP(E483,'%.'!$A$1:$B$4,2,FALSE))+(0.1*VLOOKUP(F483,'%.'!$A$1:$B$4,2,FALSE))+(0.35*VLOOKUP(G483,'%.'!$A$1:$B$4,2,FALSE))</f>
        <v>1</v>
      </c>
      <c r="AI483" s="128" t="str">
        <f t="shared" si="78"/>
        <v>ALTA</v>
      </c>
      <c r="AJ483" s="128" t="str">
        <f t="shared" si="79"/>
        <v>Provisión contable</v>
      </c>
      <c r="AK483" s="178" t="e">
        <f t="shared" si="80"/>
        <v>#REF!</v>
      </c>
    </row>
    <row r="484" spans="1:37" ht="30" customHeight="1" x14ac:dyDescent="0.25">
      <c r="A484" s="115">
        <v>483</v>
      </c>
      <c r="B484" s="213" t="s">
        <v>1234</v>
      </c>
      <c r="C484" s="202" t="s">
        <v>1257</v>
      </c>
      <c r="D484" s="203" t="s">
        <v>1</v>
      </c>
      <c r="E484" s="203" t="s">
        <v>1</v>
      </c>
      <c r="F484" s="203" t="s">
        <v>1</v>
      </c>
      <c r="G484" s="203" t="s">
        <v>1</v>
      </c>
      <c r="H484" s="169">
        <f t="shared" si="71"/>
        <v>0.05</v>
      </c>
      <c r="I484" s="170" t="str">
        <f t="shared" si="72"/>
        <v>REMOTA</v>
      </c>
      <c r="J484" s="292">
        <v>6817426</v>
      </c>
      <c r="K484" s="221">
        <v>0</v>
      </c>
      <c r="L484" s="207" t="s">
        <v>134</v>
      </c>
      <c r="M484" s="188"/>
      <c r="N484" s="203" t="s">
        <v>405</v>
      </c>
      <c r="O484" s="222" t="s">
        <v>405</v>
      </c>
      <c r="P484" s="207" t="s">
        <v>22</v>
      </c>
      <c r="Q484" s="207" t="s">
        <v>158</v>
      </c>
      <c r="R484" s="215">
        <v>41306</v>
      </c>
      <c r="S484" s="215">
        <v>41306</v>
      </c>
      <c r="T484" s="207">
        <v>108663</v>
      </c>
      <c r="U484" s="214" t="s">
        <v>171</v>
      </c>
      <c r="V484" s="214" t="s">
        <v>1458</v>
      </c>
      <c r="W484" s="171">
        <v>44074</v>
      </c>
      <c r="X484" s="172" t="e">
        <f>+CONCATENATE(TEXT(#REF!,"yyyy"),"-",TEXT(#REF!,"mm"))</f>
        <v>#REF!</v>
      </c>
      <c r="Y484" s="173" t="str">
        <f t="shared" si="75"/>
        <v>10</v>
      </c>
      <c r="Z484" s="172" t="str">
        <f t="shared" si="76"/>
        <v>2020-07</v>
      </c>
      <c r="AA484" s="170" t="e">
        <f>+VLOOKUP(Z484,#REF!,2,FALSE)/VLOOKUP(X484,#REF!,2,FALSE)</f>
        <v>#REF!</v>
      </c>
      <c r="AB484" s="174" t="e">
        <f t="shared" si="73"/>
        <v>#REF!</v>
      </c>
      <c r="AC484" s="174" t="e">
        <f t="shared" si="74"/>
        <v>#REF!</v>
      </c>
      <c r="AD484" s="175" t="e">
        <f>+#REF!+365*Y484</f>
        <v>#REF!</v>
      </c>
      <c r="AE484" s="176" t="e">
        <f t="shared" si="77"/>
        <v>#REF!</v>
      </c>
      <c r="AF484" s="170" t="e">
        <f>+VLOOKUP(CONCATENATE(TEXT(W484,"yyyy"),"-",TEXT(W484,"mm")),#REF!,2,0)</f>
        <v>#REF!</v>
      </c>
      <c r="AG484" s="177" t="e">
        <f>+(AC484*(1+'INFLAC PROYECTADA'!$B$8)^(AE484))/((1+DEMANDADO!AF484)^(AE484))</f>
        <v>#REF!</v>
      </c>
      <c r="AH484" s="169">
        <f>(0.2*VLOOKUP(D484,'%.'!$A$1:$B$4,2,FALSE))+(0.35*VLOOKUP(E484,'%.'!$A$1:$B$4,2,FALSE))+(0.1*VLOOKUP(F484,'%.'!$A$1:$B$4,2,FALSE))+(0.35*VLOOKUP(G484,'%.'!$A$1:$B$4,2,FALSE))</f>
        <v>0.05</v>
      </c>
      <c r="AI484" s="128" t="str">
        <f t="shared" si="78"/>
        <v>REMOTA</v>
      </c>
      <c r="AJ484" s="128" t="str">
        <f t="shared" si="79"/>
        <v>No se registra</v>
      </c>
      <c r="AK484" s="178">
        <f t="shared" si="80"/>
        <v>0</v>
      </c>
    </row>
    <row r="485" spans="1:37" ht="30" customHeight="1" x14ac:dyDescent="0.25">
      <c r="A485" s="115">
        <v>484</v>
      </c>
      <c r="B485" s="213" t="s">
        <v>1258</v>
      </c>
      <c r="C485" s="202" t="s">
        <v>1259</v>
      </c>
      <c r="D485" s="203" t="s">
        <v>1</v>
      </c>
      <c r="E485" s="203" t="s">
        <v>1</v>
      </c>
      <c r="F485" s="203" t="s">
        <v>1</v>
      </c>
      <c r="G485" s="204" t="s">
        <v>1</v>
      </c>
      <c r="H485" s="169">
        <f t="shared" si="71"/>
        <v>0.05</v>
      </c>
      <c r="I485" s="170" t="str">
        <f t="shared" si="72"/>
        <v>REMOTA</v>
      </c>
      <c r="J485" s="292">
        <v>2275000</v>
      </c>
      <c r="K485" s="221">
        <v>0</v>
      </c>
      <c r="L485" s="207" t="s">
        <v>133</v>
      </c>
      <c r="M485" s="188"/>
      <c r="N485" s="203" t="s">
        <v>405</v>
      </c>
      <c r="O485" s="222" t="s">
        <v>405</v>
      </c>
      <c r="P485" s="207" t="s">
        <v>22</v>
      </c>
      <c r="Q485" s="207" t="s">
        <v>158</v>
      </c>
      <c r="R485" s="215">
        <v>41306</v>
      </c>
      <c r="S485" s="215">
        <v>41306</v>
      </c>
      <c r="T485" s="207">
        <v>108663</v>
      </c>
      <c r="U485" s="214" t="s">
        <v>171</v>
      </c>
      <c r="V485" s="214" t="s">
        <v>1459</v>
      </c>
      <c r="W485" s="171">
        <v>44074</v>
      </c>
      <c r="X485" s="172" t="e">
        <f>+CONCATENATE(TEXT(#REF!,"yyyy"),"-",TEXT(#REF!,"mm"))</f>
        <v>#REF!</v>
      </c>
      <c r="Y485" s="173" t="str">
        <f t="shared" si="75"/>
        <v>10</v>
      </c>
      <c r="Z485" s="172" t="str">
        <f t="shared" si="76"/>
        <v>2020-07</v>
      </c>
      <c r="AA485" s="170" t="e">
        <f>+VLOOKUP(Z485,#REF!,2,FALSE)/VLOOKUP(X485,#REF!,2,FALSE)</f>
        <v>#REF!</v>
      </c>
      <c r="AB485" s="174" t="e">
        <f t="shared" si="73"/>
        <v>#REF!</v>
      </c>
      <c r="AC485" s="174" t="e">
        <f t="shared" si="74"/>
        <v>#REF!</v>
      </c>
      <c r="AD485" s="175" t="e">
        <f>+#REF!+365*Y485</f>
        <v>#REF!</v>
      </c>
      <c r="AE485" s="176" t="e">
        <f t="shared" si="77"/>
        <v>#REF!</v>
      </c>
      <c r="AF485" s="170" t="e">
        <f>+VLOOKUP(CONCATENATE(TEXT(W485,"yyyy"),"-",TEXT(W485,"mm")),#REF!,2,0)</f>
        <v>#REF!</v>
      </c>
      <c r="AG485" s="177" t="e">
        <f>+(AC485*(1+'INFLAC PROYECTADA'!$B$8)^(AE485))/((1+DEMANDADO!AF485)^(AE485))</f>
        <v>#REF!</v>
      </c>
      <c r="AH485" s="169">
        <f>(0.2*VLOOKUP(D485,'%.'!$A$1:$B$4,2,FALSE))+(0.35*VLOOKUP(E485,'%.'!$A$1:$B$4,2,FALSE))+(0.1*VLOOKUP(F485,'%.'!$A$1:$B$4,2,FALSE))+(0.35*VLOOKUP(G485,'%.'!$A$1:$B$4,2,FALSE))</f>
        <v>0.05</v>
      </c>
      <c r="AI485" s="128" t="str">
        <f t="shared" si="78"/>
        <v>REMOTA</v>
      </c>
      <c r="AJ485" s="128" t="str">
        <f t="shared" si="79"/>
        <v>No se registra</v>
      </c>
      <c r="AK485" s="178">
        <f t="shared" si="80"/>
        <v>0</v>
      </c>
    </row>
    <row r="486" spans="1:37" ht="30" customHeight="1" x14ac:dyDescent="0.25">
      <c r="A486" s="115">
        <v>485</v>
      </c>
      <c r="B486" s="213" t="s">
        <v>1260</v>
      </c>
      <c r="C486" s="202" t="s">
        <v>1261</v>
      </c>
      <c r="D486" s="203" t="s">
        <v>0</v>
      </c>
      <c r="E486" s="203" t="s">
        <v>0</v>
      </c>
      <c r="F486" s="203" t="s">
        <v>0</v>
      </c>
      <c r="G486" s="203" t="s">
        <v>0</v>
      </c>
      <c r="H486" s="169">
        <f t="shared" si="71"/>
        <v>1</v>
      </c>
      <c r="I486" s="170" t="str">
        <f t="shared" si="72"/>
        <v>ALTA</v>
      </c>
      <c r="J486" s="292">
        <v>11667207</v>
      </c>
      <c r="K486" s="221">
        <v>0</v>
      </c>
      <c r="L486" s="207" t="s">
        <v>134</v>
      </c>
      <c r="M486" s="188">
        <v>5748424</v>
      </c>
      <c r="N486" s="203" t="s">
        <v>405</v>
      </c>
      <c r="O486" s="222" t="s">
        <v>405</v>
      </c>
      <c r="P486" s="207" t="s">
        <v>22</v>
      </c>
      <c r="Q486" s="207" t="s">
        <v>158</v>
      </c>
      <c r="R486" s="215">
        <v>41306</v>
      </c>
      <c r="S486" s="215">
        <v>41306</v>
      </c>
      <c r="T486" s="207">
        <v>108663</v>
      </c>
      <c r="U486" s="214" t="s">
        <v>171</v>
      </c>
      <c r="V486" s="214"/>
      <c r="W486" s="171">
        <v>44074</v>
      </c>
      <c r="X486" s="172" t="e">
        <f>+CONCATENATE(TEXT(#REF!,"yyyy"),"-",TEXT(#REF!,"mm"))</f>
        <v>#REF!</v>
      </c>
      <c r="Y486" s="173" t="str">
        <f t="shared" si="75"/>
        <v>10</v>
      </c>
      <c r="Z486" s="172" t="str">
        <f t="shared" si="76"/>
        <v>2020-07</v>
      </c>
      <c r="AA486" s="170" t="e">
        <f>+VLOOKUP(Z486,#REF!,2,FALSE)/VLOOKUP(X486,#REF!,2,FALSE)</f>
        <v>#REF!</v>
      </c>
      <c r="AB486" s="174" t="e">
        <f t="shared" si="73"/>
        <v>#REF!</v>
      </c>
      <c r="AC486" s="174" t="e">
        <f t="shared" si="74"/>
        <v>#REF!</v>
      </c>
      <c r="AD486" s="175" t="e">
        <f>+#REF!+365*Y486</f>
        <v>#REF!</v>
      </c>
      <c r="AE486" s="176" t="e">
        <f t="shared" si="77"/>
        <v>#REF!</v>
      </c>
      <c r="AF486" s="170" t="e">
        <f>+VLOOKUP(CONCATENATE(TEXT(W486,"yyyy"),"-",TEXT(W486,"mm")),#REF!,2,0)</f>
        <v>#REF!</v>
      </c>
      <c r="AG486" s="177" t="e">
        <f>+(AC486*(1+'INFLAC PROYECTADA'!$B$8)^(AE486))/((1+DEMANDADO!AF486)^(AE486))</f>
        <v>#REF!</v>
      </c>
      <c r="AH486" s="169">
        <f>(0.2*VLOOKUP(D486,'%.'!$A$1:$B$4,2,FALSE))+(0.35*VLOOKUP(E486,'%.'!$A$1:$B$4,2,FALSE))+(0.1*VLOOKUP(F486,'%.'!$A$1:$B$4,2,FALSE))+(0.35*VLOOKUP(G486,'%.'!$A$1:$B$4,2,FALSE))</f>
        <v>1</v>
      </c>
      <c r="AI486" s="128" t="str">
        <f t="shared" si="78"/>
        <v>ALTA</v>
      </c>
      <c r="AJ486" s="128" t="str">
        <f t="shared" si="79"/>
        <v>Provisión contable</v>
      </c>
      <c r="AK486" s="178">
        <f t="shared" si="80"/>
        <v>5748424</v>
      </c>
    </row>
    <row r="487" spans="1:37" ht="30" customHeight="1" x14ac:dyDescent="0.25">
      <c r="A487" s="115">
        <v>486</v>
      </c>
      <c r="B487" s="213" t="s">
        <v>982</v>
      </c>
      <c r="C487" s="202" t="s">
        <v>1262</v>
      </c>
      <c r="D487" s="203" t="s">
        <v>1</v>
      </c>
      <c r="E487" s="203" t="s">
        <v>1</v>
      </c>
      <c r="F487" s="203" t="s">
        <v>1</v>
      </c>
      <c r="G487" s="204" t="s">
        <v>1</v>
      </c>
      <c r="H487" s="169">
        <f t="shared" si="71"/>
        <v>0.05</v>
      </c>
      <c r="I487" s="170" t="str">
        <f t="shared" si="72"/>
        <v>REMOTA</v>
      </c>
      <c r="J487" s="292">
        <v>2275000</v>
      </c>
      <c r="K487" s="221">
        <v>0</v>
      </c>
      <c r="L487" s="207" t="s">
        <v>139</v>
      </c>
      <c r="M487" s="188"/>
      <c r="N487" s="203" t="s">
        <v>405</v>
      </c>
      <c r="O487" s="222" t="s">
        <v>405</v>
      </c>
      <c r="P487" s="207" t="s">
        <v>22</v>
      </c>
      <c r="Q487" s="207" t="s">
        <v>158</v>
      </c>
      <c r="R487" s="215">
        <v>41306</v>
      </c>
      <c r="S487" s="215">
        <v>41306</v>
      </c>
      <c r="T487" s="207">
        <v>108663</v>
      </c>
      <c r="U487" s="214" t="s">
        <v>171</v>
      </c>
      <c r="V487" s="214" t="s">
        <v>1459</v>
      </c>
      <c r="W487" s="171">
        <v>44074</v>
      </c>
      <c r="X487" s="172" t="e">
        <f>+CONCATENATE(TEXT(#REF!,"yyyy"),"-",TEXT(#REF!,"mm"))</f>
        <v>#REF!</v>
      </c>
      <c r="Y487" s="173" t="str">
        <f t="shared" si="75"/>
        <v>10</v>
      </c>
      <c r="Z487" s="172" t="str">
        <f t="shared" si="76"/>
        <v>2020-07</v>
      </c>
      <c r="AA487" s="170" t="e">
        <f>+VLOOKUP(Z487,#REF!,2,FALSE)/VLOOKUP(X487,#REF!,2,FALSE)</f>
        <v>#REF!</v>
      </c>
      <c r="AB487" s="174" t="e">
        <f t="shared" si="73"/>
        <v>#REF!</v>
      </c>
      <c r="AC487" s="174" t="e">
        <f t="shared" si="74"/>
        <v>#REF!</v>
      </c>
      <c r="AD487" s="175" t="e">
        <f>+#REF!+365*Y487</f>
        <v>#REF!</v>
      </c>
      <c r="AE487" s="176" t="e">
        <f t="shared" si="77"/>
        <v>#REF!</v>
      </c>
      <c r="AF487" s="170" t="e">
        <f>+VLOOKUP(CONCATENATE(TEXT(W487,"yyyy"),"-",TEXT(W487,"mm")),#REF!,2,0)</f>
        <v>#REF!</v>
      </c>
      <c r="AG487" s="177" t="e">
        <f>+(AC487*(1+'INFLAC PROYECTADA'!$B$8)^(AE487))/((1+DEMANDADO!AF487)^(AE487))</f>
        <v>#REF!</v>
      </c>
      <c r="AH487" s="169">
        <f>(0.2*VLOOKUP(D487,'%.'!$A$1:$B$4,2,FALSE))+(0.35*VLOOKUP(E487,'%.'!$A$1:$B$4,2,FALSE))+(0.1*VLOOKUP(F487,'%.'!$A$1:$B$4,2,FALSE))+(0.35*VLOOKUP(G487,'%.'!$A$1:$B$4,2,FALSE))</f>
        <v>0.05</v>
      </c>
      <c r="AI487" s="128" t="str">
        <f t="shared" si="78"/>
        <v>REMOTA</v>
      </c>
      <c r="AJ487" s="128" t="str">
        <f t="shared" si="79"/>
        <v>No se registra</v>
      </c>
      <c r="AK487" s="178">
        <f t="shared" si="80"/>
        <v>0</v>
      </c>
    </row>
    <row r="488" spans="1:37" ht="30" customHeight="1" x14ac:dyDescent="0.25">
      <c r="A488" s="115">
        <v>487</v>
      </c>
      <c r="B488" s="213" t="s">
        <v>1263</v>
      </c>
      <c r="C488" s="202" t="s">
        <v>1264</v>
      </c>
      <c r="D488" s="203" t="s">
        <v>1</v>
      </c>
      <c r="E488" s="203" t="s">
        <v>1</v>
      </c>
      <c r="F488" s="203" t="s">
        <v>1</v>
      </c>
      <c r="G488" s="204" t="s">
        <v>1</v>
      </c>
      <c r="H488" s="169">
        <f t="shared" si="71"/>
        <v>0.05</v>
      </c>
      <c r="I488" s="170" t="str">
        <f t="shared" si="72"/>
        <v>REMOTA</v>
      </c>
      <c r="J488" s="292">
        <v>3882237</v>
      </c>
      <c r="K488" s="221">
        <v>0</v>
      </c>
      <c r="L488" s="207" t="s">
        <v>133</v>
      </c>
      <c r="M488" s="188"/>
      <c r="N488" s="203" t="s">
        <v>405</v>
      </c>
      <c r="O488" s="222" t="s">
        <v>405</v>
      </c>
      <c r="P488" s="207" t="s">
        <v>22</v>
      </c>
      <c r="Q488" s="207" t="s">
        <v>158</v>
      </c>
      <c r="R488" s="215">
        <v>41306</v>
      </c>
      <c r="S488" s="215">
        <v>41306</v>
      </c>
      <c r="T488" s="207">
        <v>108663</v>
      </c>
      <c r="U488" s="214" t="s">
        <v>171</v>
      </c>
      <c r="V488" s="214" t="s">
        <v>1458</v>
      </c>
      <c r="W488" s="171">
        <v>44074</v>
      </c>
      <c r="X488" s="172" t="e">
        <f>+CONCATENATE(TEXT(#REF!,"yyyy"),"-",TEXT(#REF!,"mm"))</f>
        <v>#REF!</v>
      </c>
      <c r="Y488" s="173" t="str">
        <f t="shared" si="75"/>
        <v>10</v>
      </c>
      <c r="Z488" s="172" t="str">
        <f t="shared" si="76"/>
        <v>2020-07</v>
      </c>
      <c r="AA488" s="170" t="e">
        <f>+VLOOKUP(Z488,#REF!,2,FALSE)/VLOOKUP(X488,#REF!,2,FALSE)</f>
        <v>#REF!</v>
      </c>
      <c r="AB488" s="174" t="e">
        <f t="shared" si="73"/>
        <v>#REF!</v>
      </c>
      <c r="AC488" s="174" t="e">
        <f t="shared" si="74"/>
        <v>#REF!</v>
      </c>
      <c r="AD488" s="175" t="e">
        <f>+#REF!+365*Y488</f>
        <v>#REF!</v>
      </c>
      <c r="AE488" s="176" t="e">
        <f t="shared" si="77"/>
        <v>#REF!</v>
      </c>
      <c r="AF488" s="170" t="e">
        <f>+VLOOKUP(CONCATENATE(TEXT(W488,"yyyy"),"-",TEXT(W488,"mm")),#REF!,2,0)</f>
        <v>#REF!</v>
      </c>
      <c r="AG488" s="177" t="e">
        <f>+(AC488*(1+'INFLAC PROYECTADA'!$B$8)^(AE488))/((1+DEMANDADO!AF488)^(AE488))</f>
        <v>#REF!</v>
      </c>
      <c r="AH488" s="169">
        <f>(0.2*VLOOKUP(D488,'%.'!$A$1:$B$4,2,FALSE))+(0.35*VLOOKUP(E488,'%.'!$A$1:$B$4,2,FALSE))+(0.1*VLOOKUP(F488,'%.'!$A$1:$B$4,2,FALSE))+(0.35*VLOOKUP(G488,'%.'!$A$1:$B$4,2,FALSE))</f>
        <v>0.05</v>
      </c>
      <c r="AI488" s="128" t="str">
        <f t="shared" si="78"/>
        <v>REMOTA</v>
      </c>
      <c r="AJ488" s="128" t="str">
        <f t="shared" si="79"/>
        <v>No se registra</v>
      </c>
      <c r="AK488" s="178">
        <f t="shared" si="80"/>
        <v>0</v>
      </c>
    </row>
    <row r="489" spans="1:37" ht="30" customHeight="1" x14ac:dyDescent="0.25">
      <c r="A489" s="115">
        <v>488</v>
      </c>
      <c r="B489" s="213" t="s">
        <v>1265</v>
      </c>
      <c r="C489" s="202" t="s">
        <v>1266</v>
      </c>
      <c r="D489" s="203" t="s">
        <v>1</v>
      </c>
      <c r="E489" s="203" t="s">
        <v>1</v>
      </c>
      <c r="F489" s="203" t="s">
        <v>1</v>
      </c>
      <c r="G489" s="204" t="s">
        <v>1</v>
      </c>
      <c r="H489" s="169">
        <f t="shared" si="71"/>
        <v>0.05</v>
      </c>
      <c r="I489" s="170" t="str">
        <f t="shared" si="72"/>
        <v>REMOTA</v>
      </c>
      <c r="J489" s="292">
        <v>27239723</v>
      </c>
      <c r="K489" s="221">
        <v>0</v>
      </c>
      <c r="L489" s="207" t="s">
        <v>133</v>
      </c>
      <c r="M489" s="188"/>
      <c r="N489" s="203" t="s">
        <v>405</v>
      </c>
      <c r="O489" s="222" t="s">
        <v>405</v>
      </c>
      <c r="P489" s="207" t="s">
        <v>22</v>
      </c>
      <c r="Q489" s="207" t="s">
        <v>158</v>
      </c>
      <c r="R489" s="215">
        <v>41306</v>
      </c>
      <c r="S489" s="215">
        <v>41306</v>
      </c>
      <c r="T489" s="207">
        <v>108663</v>
      </c>
      <c r="U489" s="214" t="s">
        <v>76</v>
      </c>
      <c r="V489" s="214"/>
      <c r="W489" s="171">
        <v>44074</v>
      </c>
      <c r="X489" s="172" t="e">
        <f>+CONCATENATE(TEXT(#REF!,"yyyy"),"-",TEXT(#REF!,"mm"))</f>
        <v>#REF!</v>
      </c>
      <c r="Y489" s="173" t="str">
        <f t="shared" si="75"/>
        <v>10</v>
      </c>
      <c r="Z489" s="172" t="str">
        <f t="shared" si="76"/>
        <v>2020-07</v>
      </c>
      <c r="AA489" s="170" t="e">
        <f>+VLOOKUP(Z489,#REF!,2,FALSE)/VLOOKUP(X489,#REF!,2,FALSE)</f>
        <v>#REF!</v>
      </c>
      <c r="AB489" s="174" t="e">
        <f t="shared" si="73"/>
        <v>#REF!</v>
      </c>
      <c r="AC489" s="174" t="e">
        <f t="shared" si="74"/>
        <v>#REF!</v>
      </c>
      <c r="AD489" s="175" t="e">
        <f>+#REF!+365*Y489</f>
        <v>#REF!</v>
      </c>
      <c r="AE489" s="176" t="e">
        <f t="shared" si="77"/>
        <v>#REF!</v>
      </c>
      <c r="AF489" s="170" t="e">
        <f>+VLOOKUP(CONCATENATE(TEXT(W489,"yyyy"),"-",TEXT(W489,"mm")),#REF!,2,0)</f>
        <v>#REF!</v>
      </c>
      <c r="AG489" s="177" t="e">
        <f>+(AC489*(1+'INFLAC PROYECTADA'!$B$8)^(AE489))/((1+DEMANDADO!AF489)^(AE489))</f>
        <v>#REF!</v>
      </c>
      <c r="AH489" s="169">
        <f>(0.2*VLOOKUP(D489,'%.'!$A$1:$B$4,2,FALSE))+(0.35*VLOOKUP(E489,'%.'!$A$1:$B$4,2,FALSE))+(0.1*VLOOKUP(F489,'%.'!$A$1:$B$4,2,FALSE))+(0.35*VLOOKUP(G489,'%.'!$A$1:$B$4,2,FALSE))</f>
        <v>0.05</v>
      </c>
      <c r="AI489" s="128" t="str">
        <f t="shared" si="78"/>
        <v>REMOTA</v>
      </c>
      <c r="AJ489" s="128" t="str">
        <f t="shared" si="79"/>
        <v>No se registra</v>
      </c>
      <c r="AK489" s="178">
        <f t="shared" si="80"/>
        <v>0</v>
      </c>
    </row>
    <row r="490" spans="1:37" ht="30" customHeight="1" x14ac:dyDescent="0.25">
      <c r="A490" s="115">
        <v>489</v>
      </c>
      <c r="B490" s="213" t="s">
        <v>1267</v>
      </c>
      <c r="C490" s="202" t="s">
        <v>1268</v>
      </c>
      <c r="D490" s="203" t="s">
        <v>1</v>
      </c>
      <c r="E490" s="203" t="s">
        <v>1</v>
      </c>
      <c r="F490" s="203" t="s">
        <v>1</v>
      </c>
      <c r="G490" s="204" t="s">
        <v>1</v>
      </c>
      <c r="H490" s="169">
        <f t="shared" si="71"/>
        <v>0.05</v>
      </c>
      <c r="I490" s="170" t="str">
        <f t="shared" si="72"/>
        <v>REMOTA</v>
      </c>
      <c r="J490" s="292">
        <v>382133900</v>
      </c>
      <c r="K490" s="221">
        <v>0</v>
      </c>
      <c r="L490" s="207" t="s">
        <v>132</v>
      </c>
      <c r="M490" s="188"/>
      <c r="N490" s="203" t="s">
        <v>405</v>
      </c>
      <c r="O490" s="222" t="s">
        <v>405</v>
      </c>
      <c r="P490" s="207" t="s">
        <v>22</v>
      </c>
      <c r="Q490" s="207" t="s">
        <v>158</v>
      </c>
      <c r="R490" s="215">
        <v>41306</v>
      </c>
      <c r="S490" s="215">
        <v>41306</v>
      </c>
      <c r="T490" s="207">
        <v>108663</v>
      </c>
      <c r="U490" s="214" t="s">
        <v>178</v>
      </c>
      <c r="V490" s="214"/>
      <c r="W490" s="171">
        <v>44074</v>
      </c>
      <c r="X490" s="172" t="e">
        <f>+CONCATENATE(TEXT(#REF!,"yyyy"),"-",TEXT(#REF!,"mm"))</f>
        <v>#REF!</v>
      </c>
      <c r="Y490" s="173" t="str">
        <f t="shared" si="75"/>
        <v>10</v>
      </c>
      <c r="Z490" s="172" t="str">
        <f t="shared" si="76"/>
        <v>2020-07</v>
      </c>
      <c r="AA490" s="170" t="e">
        <f>+VLOOKUP(Z490,#REF!,2,FALSE)/VLOOKUP(X490,#REF!,2,FALSE)</f>
        <v>#REF!</v>
      </c>
      <c r="AB490" s="174" t="e">
        <f t="shared" si="73"/>
        <v>#REF!</v>
      </c>
      <c r="AC490" s="174" t="e">
        <f t="shared" si="74"/>
        <v>#REF!</v>
      </c>
      <c r="AD490" s="175" t="e">
        <f>+#REF!+365*Y490</f>
        <v>#REF!</v>
      </c>
      <c r="AE490" s="176" t="e">
        <f t="shared" si="77"/>
        <v>#REF!</v>
      </c>
      <c r="AF490" s="170" t="e">
        <f>+VLOOKUP(CONCATENATE(TEXT(W490,"yyyy"),"-",TEXT(W490,"mm")),#REF!,2,0)</f>
        <v>#REF!</v>
      </c>
      <c r="AG490" s="177" t="e">
        <f>+(AC490*(1+'INFLAC PROYECTADA'!$B$8)^(AE490))/((1+DEMANDADO!AF490)^(AE490))</f>
        <v>#REF!</v>
      </c>
      <c r="AH490" s="169">
        <f>(0.2*VLOOKUP(D490,'%.'!$A$1:$B$4,2,FALSE))+(0.35*VLOOKUP(E490,'%.'!$A$1:$B$4,2,FALSE))+(0.1*VLOOKUP(F490,'%.'!$A$1:$B$4,2,FALSE))+(0.35*VLOOKUP(G490,'%.'!$A$1:$B$4,2,FALSE))</f>
        <v>0.05</v>
      </c>
      <c r="AI490" s="128" t="str">
        <f t="shared" si="78"/>
        <v>REMOTA</v>
      </c>
      <c r="AJ490" s="128" t="str">
        <f t="shared" si="79"/>
        <v>No se registra</v>
      </c>
      <c r="AK490" s="178">
        <f t="shared" si="80"/>
        <v>0</v>
      </c>
    </row>
    <row r="491" spans="1:37" ht="30" customHeight="1" x14ac:dyDescent="0.25">
      <c r="A491" s="115">
        <v>490</v>
      </c>
      <c r="B491" s="213" t="s">
        <v>1230</v>
      </c>
      <c r="C491" s="202" t="s">
        <v>1269</v>
      </c>
      <c r="D491" s="203" t="s">
        <v>1</v>
      </c>
      <c r="E491" s="203" t="s">
        <v>1</v>
      </c>
      <c r="F491" s="203" t="s">
        <v>1</v>
      </c>
      <c r="G491" s="203" t="s">
        <v>1</v>
      </c>
      <c r="H491" s="169">
        <f t="shared" si="71"/>
        <v>0.05</v>
      </c>
      <c r="I491" s="170" t="str">
        <f t="shared" si="72"/>
        <v>REMOTA</v>
      </c>
      <c r="J491" s="292">
        <v>7286018</v>
      </c>
      <c r="K491" s="221">
        <v>0</v>
      </c>
      <c r="L491" s="207" t="s">
        <v>133</v>
      </c>
      <c r="M491" s="188"/>
      <c r="N491" s="203" t="s">
        <v>405</v>
      </c>
      <c r="O491" s="222" t="s">
        <v>405</v>
      </c>
      <c r="P491" s="207" t="s">
        <v>22</v>
      </c>
      <c r="Q491" s="207" t="s">
        <v>158</v>
      </c>
      <c r="R491" s="215">
        <v>41306</v>
      </c>
      <c r="S491" s="215">
        <v>41306</v>
      </c>
      <c r="T491" s="207">
        <v>108663</v>
      </c>
      <c r="U491" s="214" t="s">
        <v>76</v>
      </c>
      <c r="V491" s="214"/>
      <c r="W491" s="171">
        <v>44074</v>
      </c>
      <c r="X491" s="172" t="e">
        <f>+CONCATENATE(TEXT(#REF!,"yyyy"),"-",TEXT(#REF!,"mm"))</f>
        <v>#REF!</v>
      </c>
      <c r="Y491" s="173" t="str">
        <f t="shared" si="75"/>
        <v>10</v>
      </c>
      <c r="Z491" s="172" t="str">
        <f t="shared" si="76"/>
        <v>2020-07</v>
      </c>
      <c r="AA491" s="170" t="e">
        <f>+VLOOKUP(Z491,#REF!,2,FALSE)/VLOOKUP(X491,#REF!,2,FALSE)</f>
        <v>#REF!</v>
      </c>
      <c r="AB491" s="174" t="e">
        <f t="shared" si="73"/>
        <v>#REF!</v>
      </c>
      <c r="AC491" s="174" t="e">
        <f t="shared" si="74"/>
        <v>#REF!</v>
      </c>
      <c r="AD491" s="175" t="e">
        <f>+#REF!+365*Y491</f>
        <v>#REF!</v>
      </c>
      <c r="AE491" s="176" t="e">
        <f t="shared" si="77"/>
        <v>#REF!</v>
      </c>
      <c r="AF491" s="170" t="e">
        <f>+VLOOKUP(CONCATENATE(TEXT(W491,"yyyy"),"-",TEXT(W491,"mm")),#REF!,2,0)</f>
        <v>#REF!</v>
      </c>
      <c r="AG491" s="177" t="e">
        <f>+(AC491*(1+'INFLAC PROYECTADA'!$B$8)^(AE491))/((1+DEMANDADO!AF491)^(AE491))</f>
        <v>#REF!</v>
      </c>
      <c r="AH491" s="169">
        <f>(0.2*VLOOKUP(D491,'%.'!$A$1:$B$4,2,FALSE))+(0.35*VLOOKUP(E491,'%.'!$A$1:$B$4,2,FALSE))+(0.1*VLOOKUP(F491,'%.'!$A$1:$B$4,2,FALSE))+(0.35*VLOOKUP(G491,'%.'!$A$1:$B$4,2,FALSE))</f>
        <v>0.05</v>
      </c>
      <c r="AI491" s="128" t="str">
        <f t="shared" si="78"/>
        <v>REMOTA</v>
      </c>
      <c r="AJ491" s="128" t="str">
        <f t="shared" si="79"/>
        <v>No se registra</v>
      </c>
      <c r="AK491" s="178">
        <f t="shared" si="80"/>
        <v>0</v>
      </c>
    </row>
    <row r="492" spans="1:37" ht="30" customHeight="1" x14ac:dyDescent="0.25">
      <c r="A492" s="115">
        <v>491</v>
      </c>
      <c r="B492" s="213" t="s">
        <v>982</v>
      </c>
      <c r="C492" s="202" t="s">
        <v>1270</v>
      </c>
      <c r="D492" s="205" t="s">
        <v>0</v>
      </c>
      <c r="E492" s="203" t="s">
        <v>0</v>
      </c>
      <c r="F492" s="203" t="s">
        <v>0</v>
      </c>
      <c r="G492" s="203" t="s">
        <v>0</v>
      </c>
      <c r="H492" s="169">
        <f t="shared" si="71"/>
        <v>1</v>
      </c>
      <c r="I492" s="170" t="str">
        <f t="shared" si="72"/>
        <v>ALTA</v>
      </c>
      <c r="J492" s="292">
        <v>16691660</v>
      </c>
      <c r="K492" s="221">
        <v>0</v>
      </c>
      <c r="L492" s="207" t="s">
        <v>134</v>
      </c>
      <c r="M492" s="188">
        <v>0</v>
      </c>
      <c r="N492" s="203" t="s">
        <v>405</v>
      </c>
      <c r="O492" s="222" t="s">
        <v>405</v>
      </c>
      <c r="P492" s="207" t="s">
        <v>22</v>
      </c>
      <c r="Q492" s="207" t="s">
        <v>158</v>
      </c>
      <c r="R492" s="215">
        <v>41306</v>
      </c>
      <c r="S492" s="215">
        <v>41306</v>
      </c>
      <c r="T492" s="207">
        <v>108663</v>
      </c>
      <c r="U492" s="214" t="s">
        <v>76</v>
      </c>
      <c r="V492" s="214" t="s">
        <v>1460</v>
      </c>
      <c r="W492" s="171">
        <v>44074</v>
      </c>
      <c r="X492" s="172" t="e">
        <f>+CONCATENATE(TEXT(#REF!,"yyyy"),"-",TEXT(#REF!,"mm"))</f>
        <v>#REF!</v>
      </c>
      <c r="Y492" s="173" t="str">
        <f t="shared" si="75"/>
        <v>10</v>
      </c>
      <c r="Z492" s="172" t="str">
        <f t="shared" si="76"/>
        <v>2020-07</v>
      </c>
      <c r="AA492" s="170" t="e">
        <f>+VLOOKUP(Z492,#REF!,2,FALSE)/VLOOKUP(X492,#REF!,2,FALSE)</f>
        <v>#REF!</v>
      </c>
      <c r="AB492" s="174" t="e">
        <f t="shared" si="73"/>
        <v>#REF!</v>
      </c>
      <c r="AC492" s="174" t="e">
        <f t="shared" si="74"/>
        <v>#REF!</v>
      </c>
      <c r="AD492" s="175" t="e">
        <f>+#REF!+365*Y492</f>
        <v>#REF!</v>
      </c>
      <c r="AE492" s="176" t="e">
        <f t="shared" si="77"/>
        <v>#REF!</v>
      </c>
      <c r="AF492" s="170" t="e">
        <f>+VLOOKUP(CONCATENATE(TEXT(W492,"yyyy"),"-",TEXT(W492,"mm")),#REF!,2,0)</f>
        <v>#REF!</v>
      </c>
      <c r="AG492" s="177" t="e">
        <f>+(AC492*(1+'INFLAC PROYECTADA'!$B$8)^(AE492))/((1+DEMANDADO!AF492)^(AE492))</f>
        <v>#REF!</v>
      </c>
      <c r="AH492" s="169">
        <f>(0.2*VLOOKUP(D492,'%.'!$A$1:$B$4,2,FALSE))+(0.35*VLOOKUP(E492,'%.'!$A$1:$B$4,2,FALSE))+(0.1*VLOOKUP(F492,'%.'!$A$1:$B$4,2,FALSE))+(0.35*VLOOKUP(G492,'%.'!$A$1:$B$4,2,FALSE))</f>
        <v>1</v>
      </c>
      <c r="AI492" s="128" t="str">
        <f t="shared" si="78"/>
        <v>ALTA</v>
      </c>
      <c r="AJ492" s="128" t="str">
        <f t="shared" si="79"/>
        <v>Provisión contable</v>
      </c>
      <c r="AK492" s="178" t="e">
        <f t="shared" si="80"/>
        <v>#REF!</v>
      </c>
    </row>
    <row r="493" spans="1:37" ht="30" customHeight="1" x14ac:dyDescent="0.25">
      <c r="A493" s="115">
        <v>492</v>
      </c>
      <c r="B493" s="213" t="s">
        <v>1271</v>
      </c>
      <c r="C493" s="202" t="s">
        <v>1272</v>
      </c>
      <c r="D493" s="203" t="s">
        <v>1</v>
      </c>
      <c r="E493" s="203" t="s">
        <v>1</v>
      </c>
      <c r="F493" s="203" t="s">
        <v>1</v>
      </c>
      <c r="G493" s="203" t="s">
        <v>1</v>
      </c>
      <c r="H493" s="169">
        <f t="shared" si="71"/>
        <v>0.05</v>
      </c>
      <c r="I493" s="170" t="str">
        <f t="shared" si="72"/>
        <v>REMOTA</v>
      </c>
      <c r="J493" s="292">
        <v>7244623</v>
      </c>
      <c r="K493" s="221">
        <v>0</v>
      </c>
      <c r="L493" s="207" t="s">
        <v>133</v>
      </c>
      <c r="M493" s="188"/>
      <c r="N493" s="203" t="s">
        <v>405</v>
      </c>
      <c r="O493" s="222" t="s">
        <v>405</v>
      </c>
      <c r="P493" s="207" t="s">
        <v>22</v>
      </c>
      <c r="Q493" s="207" t="s">
        <v>158</v>
      </c>
      <c r="R493" s="215">
        <v>41306</v>
      </c>
      <c r="S493" s="215">
        <v>41306</v>
      </c>
      <c r="T493" s="207">
        <v>108663</v>
      </c>
      <c r="U493" s="214" t="s">
        <v>171</v>
      </c>
      <c r="V493" s="214" t="s">
        <v>1459</v>
      </c>
      <c r="W493" s="171">
        <v>44074</v>
      </c>
      <c r="X493" s="172" t="e">
        <f>+CONCATENATE(TEXT(#REF!,"yyyy"),"-",TEXT(#REF!,"mm"))</f>
        <v>#REF!</v>
      </c>
      <c r="Y493" s="173" t="str">
        <f t="shared" si="75"/>
        <v>10</v>
      </c>
      <c r="Z493" s="172" t="str">
        <f t="shared" si="76"/>
        <v>2020-07</v>
      </c>
      <c r="AA493" s="170" t="e">
        <f>+VLOOKUP(Z493,#REF!,2,FALSE)/VLOOKUP(X493,#REF!,2,FALSE)</f>
        <v>#REF!</v>
      </c>
      <c r="AB493" s="174" t="e">
        <f t="shared" si="73"/>
        <v>#REF!</v>
      </c>
      <c r="AC493" s="174" t="e">
        <f t="shared" si="74"/>
        <v>#REF!</v>
      </c>
      <c r="AD493" s="175" t="e">
        <f>+#REF!+365*Y493</f>
        <v>#REF!</v>
      </c>
      <c r="AE493" s="176" t="e">
        <f t="shared" si="77"/>
        <v>#REF!</v>
      </c>
      <c r="AF493" s="170" t="e">
        <f>+VLOOKUP(CONCATENATE(TEXT(W493,"yyyy"),"-",TEXT(W493,"mm")),#REF!,2,0)</f>
        <v>#REF!</v>
      </c>
      <c r="AG493" s="177" t="e">
        <f>+(AC493*(1+'INFLAC PROYECTADA'!$B$8)^(AE493))/((1+DEMANDADO!AF493)^(AE493))</f>
        <v>#REF!</v>
      </c>
      <c r="AH493" s="169">
        <f>(0.2*VLOOKUP(D493,'%.'!$A$1:$B$4,2,FALSE))+(0.35*VLOOKUP(E493,'%.'!$A$1:$B$4,2,FALSE))+(0.1*VLOOKUP(F493,'%.'!$A$1:$B$4,2,FALSE))+(0.35*VLOOKUP(G493,'%.'!$A$1:$B$4,2,FALSE))</f>
        <v>0.05</v>
      </c>
      <c r="AI493" s="128" t="str">
        <f t="shared" si="78"/>
        <v>REMOTA</v>
      </c>
      <c r="AJ493" s="128" t="str">
        <f t="shared" si="79"/>
        <v>No se registra</v>
      </c>
      <c r="AK493" s="178">
        <f t="shared" si="80"/>
        <v>0</v>
      </c>
    </row>
    <row r="494" spans="1:37" ht="30" customHeight="1" x14ac:dyDescent="0.25">
      <c r="A494" s="115">
        <v>493</v>
      </c>
      <c r="B494" s="213" t="s">
        <v>1273</v>
      </c>
      <c r="C494" s="202" t="s">
        <v>1274</v>
      </c>
      <c r="D494" s="203" t="s">
        <v>0</v>
      </c>
      <c r="E494" s="203" t="s">
        <v>0</v>
      </c>
      <c r="F494" s="203" t="s">
        <v>0</v>
      </c>
      <c r="G494" s="203" t="s">
        <v>0</v>
      </c>
      <c r="H494" s="169">
        <f t="shared" si="71"/>
        <v>1</v>
      </c>
      <c r="I494" s="170" t="str">
        <f t="shared" si="72"/>
        <v>ALTA</v>
      </c>
      <c r="J494" s="292">
        <v>16244773</v>
      </c>
      <c r="K494" s="221">
        <v>0</v>
      </c>
      <c r="L494" s="207" t="s">
        <v>241</v>
      </c>
      <c r="M494" s="188"/>
      <c r="N494" s="203" t="s">
        <v>405</v>
      </c>
      <c r="O494" s="222" t="s">
        <v>405</v>
      </c>
      <c r="P494" s="207" t="s">
        <v>22</v>
      </c>
      <c r="Q494" s="207" t="s">
        <v>158</v>
      </c>
      <c r="R494" s="215">
        <v>41306</v>
      </c>
      <c r="S494" s="215">
        <v>41306</v>
      </c>
      <c r="T494" s="207">
        <v>108663</v>
      </c>
      <c r="U494" s="214" t="s">
        <v>76</v>
      </c>
      <c r="V494" s="214" t="s">
        <v>1460</v>
      </c>
      <c r="W494" s="171">
        <v>44074</v>
      </c>
      <c r="X494" s="172" t="e">
        <f>+CONCATENATE(TEXT(#REF!,"yyyy"),"-",TEXT(#REF!,"mm"))</f>
        <v>#REF!</v>
      </c>
      <c r="Y494" s="173" t="str">
        <f t="shared" si="75"/>
        <v>10</v>
      </c>
      <c r="Z494" s="172" t="str">
        <f t="shared" si="76"/>
        <v>2020-07</v>
      </c>
      <c r="AA494" s="170" t="e">
        <f>+VLOOKUP(Z494,#REF!,2,FALSE)/VLOOKUP(X494,#REF!,2,FALSE)</f>
        <v>#REF!</v>
      </c>
      <c r="AB494" s="174" t="e">
        <f t="shared" si="73"/>
        <v>#REF!</v>
      </c>
      <c r="AC494" s="174" t="e">
        <f t="shared" si="74"/>
        <v>#REF!</v>
      </c>
      <c r="AD494" s="175" t="e">
        <f>+#REF!+365*Y494</f>
        <v>#REF!</v>
      </c>
      <c r="AE494" s="176" t="e">
        <f t="shared" si="77"/>
        <v>#REF!</v>
      </c>
      <c r="AF494" s="170" t="e">
        <f>+VLOOKUP(CONCATENATE(TEXT(W494,"yyyy"),"-",TEXT(W494,"mm")),#REF!,2,0)</f>
        <v>#REF!</v>
      </c>
      <c r="AG494" s="177" t="e">
        <f>+(AC494*(1+'INFLAC PROYECTADA'!$B$8)^(AE494))/((1+DEMANDADO!AF494)^(AE494))</f>
        <v>#REF!</v>
      </c>
      <c r="AH494" s="169">
        <f>(0.2*VLOOKUP(D494,'%.'!$A$1:$B$4,2,FALSE))+(0.35*VLOOKUP(E494,'%.'!$A$1:$B$4,2,FALSE))+(0.1*VLOOKUP(F494,'%.'!$A$1:$B$4,2,FALSE))+(0.35*VLOOKUP(G494,'%.'!$A$1:$B$4,2,FALSE))</f>
        <v>1</v>
      </c>
      <c r="AI494" s="128" t="str">
        <f t="shared" si="78"/>
        <v>ALTA</v>
      </c>
      <c r="AJ494" s="128" t="str">
        <f t="shared" si="79"/>
        <v>Provisión contable</v>
      </c>
      <c r="AK494" s="178" t="e">
        <f t="shared" si="80"/>
        <v>#REF!</v>
      </c>
    </row>
    <row r="495" spans="1:37" ht="30" customHeight="1" x14ac:dyDescent="0.25">
      <c r="A495" s="115">
        <v>494</v>
      </c>
      <c r="B495" s="213" t="s">
        <v>1275</v>
      </c>
      <c r="C495" s="202" t="s">
        <v>1276</v>
      </c>
      <c r="D495" s="203" t="s">
        <v>1</v>
      </c>
      <c r="E495" s="203" t="s">
        <v>1</v>
      </c>
      <c r="F495" s="203" t="s">
        <v>1</v>
      </c>
      <c r="G495" s="203" t="s">
        <v>1</v>
      </c>
      <c r="H495" s="169">
        <f t="shared" si="71"/>
        <v>0.05</v>
      </c>
      <c r="I495" s="170" t="str">
        <f t="shared" si="72"/>
        <v>REMOTA</v>
      </c>
      <c r="J495" s="292">
        <v>23196600</v>
      </c>
      <c r="K495" s="221">
        <v>0</v>
      </c>
      <c r="L495" s="207" t="s">
        <v>139</v>
      </c>
      <c r="M495" s="188"/>
      <c r="N495" s="203" t="s">
        <v>405</v>
      </c>
      <c r="O495" s="222" t="s">
        <v>405</v>
      </c>
      <c r="P495" s="207" t="s">
        <v>22</v>
      </c>
      <c r="Q495" s="207" t="s">
        <v>158</v>
      </c>
      <c r="R495" s="215">
        <v>41306</v>
      </c>
      <c r="S495" s="215">
        <v>41306</v>
      </c>
      <c r="T495" s="207">
        <v>108663</v>
      </c>
      <c r="U495" s="214" t="s">
        <v>76</v>
      </c>
      <c r="V495" s="214"/>
      <c r="W495" s="171">
        <v>44074</v>
      </c>
      <c r="X495" s="172" t="e">
        <f>+CONCATENATE(TEXT(#REF!,"yyyy"),"-",TEXT(#REF!,"mm"))</f>
        <v>#REF!</v>
      </c>
      <c r="Y495" s="173" t="str">
        <f t="shared" si="75"/>
        <v>10</v>
      </c>
      <c r="Z495" s="172" t="str">
        <f t="shared" si="76"/>
        <v>2020-07</v>
      </c>
      <c r="AA495" s="170" t="e">
        <f>+VLOOKUP(Z495,#REF!,2,FALSE)/VLOOKUP(X495,#REF!,2,FALSE)</f>
        <v>#REF!</v>
      </c>
      <c r="AB495" s="174" t="e">
        <f t="shared" si="73"/>
        <v>#REF!</v>
      </c>
      <c r="AC495" s="174" t="e">
        <f t="shared" si="74"/>
        <v>#REF!</v>
      </c>
      <c r="AD495" s="175" t="e">
        <f>+#REF!+365*Y495</f>
        <v>#REF!</v>
      </c>
      <c r="AE495" s="176" t="e">
        <f t="shared" si="77"/>
        <v>#REF!</v>
      </c>
      <c r="AF495" s="170" t="e">
        <f>+VLOOKUP(CONCATENATE(TEXT(W495,"yyyy"),"-",TEXT(W495,"mm")),#REF!,2,0)</f>
        <v>#REF!</v>
      </c>
      <c r="AG495" s="177" t="e">
        <f>+(AC495*(1+'INFLAC PROYECTADA'!$B$8)^(AE495))/((1+DEMANDADO!AF495)^(AE495))</f>
        <v>#REF!</v>
      </c>
      <c r="AH495" s="169">
        <f>(0.2*VLOOKUP(D495,'%.'!$A$1:$B$4,2,FALSE))+(0.35*VLOOKUP(E495,'%.'!$A$1:$B$4,2,FALSE))+(0.1*VLOOKUP(F495,'%.'!$A$1:$B$4,2,FALSE))+(0.35*VLOOKUP(G495,'%.'!$A$1:$B$4,2,FALSE))</f>
        <v>0.05</v>
      </c>
      <c r="AI495" s="128" t="str">
        <f t="shared" si="78"/>
        <v>REMOTA</v>
      </c>
      <c r="AJ495" s="128" t="str">
        <f t="shared" si="79"/>
        <v>No se registra</v>
      </c>
      <c r="AK495" s="178">
        <f t="shared" si="80"/>
        <v>0</v>
      </c>
    </row>
    <row r="496" spans="1:37" ht="30" customHeight="1" x14ac:dyDescent="0.25">
      <c r="A496" s="115">
        <v>495</v>
      </c>
      <c r="B496" s="213" t="s">
        <v>1258</v>
      </c>
      <c r="C496" s="202" t="s">
        <v>1277</v>
      </c>
      <c r="D496" s="203" t="s">
        <v>0</v>
      </c>
      <c r="E496" s="203" t="s">
        <v>0</v>
      </c>
      <c r="F496" s="203" t="s">
        <v>0</v>
      </c>
      <c r="G496" s="203" t="s">
        <v>0</v>
      </c>
      <c r="H496" s="169">
        <f t="shared" si="71"/>
        <v>1</v>
      </c>
      <c r="I496" s="170" t="str">
        <f t="shared" si="72"/>
        <v>ALTA</v>
      </c>
      <c r="J496" s="292">
        <v>4363590</v>
      </c>
      <c r="K496" s="221">
        <v>0</v>
      </c>
      <c r="L496" s="207" t="s">
        <v>129</v>
      </c>
      <c r="M496" s="188"/>
      <c r="N496" s="203" t="s">
        <v>405</v>
      </c>
      <c r="O496" s="222" t="s">
        <v>405</v>
      </c>
      <c r="P496" s="207" t="s">
        <v>22</v>
      </c>
      <c r="Q496" s="207" t="s">
        <v>158</v>
      </c>
      <c r="R496" s="215">
        <v>41306</v>
      </c>
      <c r="S496" s="215">
        <v>41306</v>
      </c>
      <c r="T496" s="207">
        <v>108663</v>
      </c>
      <c r="U496" s="214" t="s">
        <v>76</v>
      </c>
      <c r="V496" s="214" t="s">
        <v>1460</v>
      </c>
      <c r="W496" s="171">
        <v>44074</v>
      </c>
      <c r="X496" s="172" t="e">
        <f>+CONCATENATE(TEXT(#REF!,"yyyy"),"-",TEXT(#REF!,"mm"))</f>
        <v>#REF!</v>
      </c>
      <c r="Y496" s="173" t="str">
        <f t="shared" si="75"/>
        <v>10</v>
      </c>
      <c r="Z496" s="172" t="str">
        <f t="shared" si="76"/>
        <v>2020-07</v>
      </c>
      <c r="AA496" s="170" t="e">
        <f>+VLOOKUP(Z496,#REF!,2,FALSE)/VLOOKUP(X496,#REF!,2,FALSE)</f>
        <v>#REF!</v>
      </c>
      <c r="AB496" s="174" t="e">
        <f t="shared" si="73"/>
        <v>#REF!</v>
      </c>
      <c r="AC496" s="174" t="e">
        <f t="shared" si="74"/>
        <v>#REF!</v>
      </c>
      <c r="AD496" s="175" t="e">
        <f>+#REF!+365*Y496</f>
        <v>#REF!</v>
      </c>
      <c r="AE496" s="176" t="e">
        <f t="shared" si="77"/>
        <v>#REF!</v>
      </c>
      <c r="AF496" s="170" t="e">
        <f>+VLOOKUP(CONCATENATE(TEXT(W496,"yyyy"),"-",TEXT(W496,"mm")),#REF!,2,0)</f>
        <v>#REF!</v>
      </c>
      <c r="AG496" s="177" t="e">
        <f>+(AC496*(1+'INFLAC PROYECTADA'!$B$8)^(AE496))/((1+DEMANDADO!AF496)^(AE496))</f>
        <v>#REF!</v>
      </c>
      <c r="AH496" s="169">
        <f>(0.2*VLOOKUP(D496,'%.'!$A$1:$B$4,2,FALSE))+(0.35*VLOOKUP(E496,'%.'!$A$1:$B$4,2,FALSE))+(0.1*VLOOKUP(F496,'%.'!$A$1:$B$4,2,FALSE))+(0.35*VLOOKUP(G496,'%.'!$A$1:$B$4,2,FALSE))</f>
        <v>1</v>
      </c>
      <c r="AI496" s="128" t="str">
        <f t="shared" si="78"/>
        <v>ALTA</v>
      </c>
      <c r="AJ496" s="128" t="str">
        <f t="shared" si="79"/>
        <v>Provisión contable</v>
      </c>
      <c r="AK496" s="178" t="e">
        <f t="shared" si="80"/>
        <v>#REF!</v>
      </c>
    </row>
    <row r="497" spans="1:37" ht="30" customHeight="1" x14ac:dyDescent="0.25">
      <c r="A497" s="115">
        <v>496</v>
      </c>
      <c r="B497" s="213" t="s">
        <v>1232</v>
      </c>
      <c r="C497" s="202" t="s">
        <v>1278</v>
      </c>
      <c r="D497" s="205" t="s">
        <v>1</v>
      </c>
      <c r="E497" s="203" t="s">
        <v>1</v>
      </c>
      <c r="F497" s="203" t="s">
        <v>1</v>
      </c>
      <c r="G497" s="203" t="s">
        <v>1</v>
      </c>
      <c r="H497" s="169">
        <f t="shared" si="71"/>
        <v>0.05</v>
      </c>
      <c r="I497" s="170" t="str">
        <f t="shared" si="72"/>
        <v>REMOTA</v>
      </c>
      <c r="J497" s="292">
        <v>35000000</v>
      </c>
      <c r="K497" s="221">
        <v>0</v>
      </c>
      <c r="L497" s="207" t="s">
        <v>139</v>
      </c>
      <c r="M497" s="188"/>
      <c r="N497" s="203" t="s">
        <v>405</v>
      </c>
      <c r="O497" s="222" t="s">
        <v>405</v>
      </c>
      <c r="P497" s="207" t="s">
        <v>22</v>
      </c>
      <c r="Q497" s="207" t="s">
        <v>158</v>
      </c>
      <c r="R497" s="215">
        <v>41306</v>
      </c>
      <c r="S497" s="215">
        <v>41306</v>
      </c>
      <c r="T497" s="207">
        <v>108663</v>
      </c>
      <c r="U497" s="214" t="s">
        <v>171</v>
      </c>
      <c r="V497" s="214" t="s">
        <v>1458</v>
      </c>
      <c r="W497" s="171">
        <v>44074</v>
      </c>
      <c r="X497" s="172" t="e">
        <f>+CONCATENATE(TEXT(#REF!,"yyyy"),"-",TEXT(#REF!,"mm"))</f>
        <v>#REF!</v>
      </c>
      <c r="Y497" s="173" t="str">
        <f t="shared" si="75"/>
        <v>10</v>
      </c>
      <c r="Z497" s="172" t="str">
        <f t="shared" si="76"/>
        <v>2020-07</v>
      </c>
      <c r="AA497" s="170" t="e">
        <f>+VLOOKUP(Z497,#REF!,2,FALSE)/VLOOKUP(X497,#REF!,2,FALSE)</f>
        <v>#REF!</v>
      </c>
      <c r="AB497" s="174" t="e">
        <f t="shared" si="73"/>
        <v>#REF!</v>
      </c>
      <c r="AC497" s="174" t="e">
        <f t="shared" si="74"/>
        <v>#REF!</v>
      </c>
      <c r="AD497" s="175" t="e">
        <f>+#REF!+365*Y497</f>
        <v>#REF!</v>
      </c>
      <c r="AE497" s="176" t="e">
        <f t="shared" si="77"/>
        <v>#REF!</v>
      </c>
      <c r="AF497" s="170" t="e">
        <f>+VLOOKUP(CONCATENATE(TEXT(W497,"yyyy"),"-",TEXT(W497,"mm")),#REF!,2,0)</f>
        <v>#REF!</v>
      </c>
      <c r="AG497" s="177" t="e">
        <f>+(AC497*(1+'INFLAC PROYECTADA'!$B$8)^(AE497))/((1+DEMANDADO!AF497)^(AE497))</f>
        <v>#REF!</v>
      </c>
      <c r="AH497" s="169">
        <f>(0.2*VLOOKUP(D497,'%.'!$A$1:$B$4,2,FALSE))+(0.35*VLOOKUP(E497,'%.'!$A$1:$B$4,2,FALSE))+(0.1*VLOOKUP(F497,'%.'!$A$1:$B$4,2,FALSE))+(0.35*VLOOKUP(G497,'%.'!$A$1:$B$4,2,FALSE))</f>
        <v>0.05</v>
      </c>
      <c r="AI497" s="128" t="str">
        <f t="shared" si="78"/>
        <v>REMOTA</v>
      </c>
      <c r="AJ497" s="128" t="str">
        <f t="shared" si="79"/>
        <v>No se registra</v>
      </c>
      <c r="AK497" s="178">
        <f t="shared" si="80"/>
        <v>0</v>
      </c>
    </row>
    <row r="498" spans="1:37" ht="30" customHeight="1" x14ac:dyDescent="0.25">
      <c r="A498" s="115">
        <v>497</v>
      </c>
      <c r="B498" s="213" t="s">
        <v>688</v>
      </c>
      <c r="C498" s="202" t="s">
        <v>1279</v>
      </c>
      <c r="D498" s="203" t="s">
        <v>0</v>
      </c>
      <c r="E498" s="203" t="s">
        <v>0</v>
      </c>
      <c r="F498" s="203" t="s">
        <v>0</v>
      </c>
      <c r="G498" s="203" t="s">
        <v>0</v>
      </c>
      <c r="H498" s="169">
        <f t="shared" si="71"/>
        <v>1</v>
      </c>
      <c r="I498" s="170" t="str">
        <f t="shared" si="72"/>
        <v>ALTA</v>
      </c>
      <c r="J498" s="292">
        <v>58135094</v>
      </c>
      <c r="K498" s="221">
        <v>0</v>
      </c>
      <c r="L498" s="207" t="s">
        <v>134</v>
      </c>
      <c r="M498" s="188">
        <v>3227873</v>
      </c>
      <c r="N498" s="203" t="s">
        <v>405</v>
      </c>
      <c r="O498" s="222" t="s">
        <v>405</v>
      </c>
      <c r="P498" s="207" t="s">
        <v>22</v>
      </c>
      <c r="Q498" s="207" t="s">
        <v>158</v>
      </c>
      <c r="R498" s="215">
        <v>41306</v>
      </c>
      <c r="S498" s="215">
        <v>41306</v>
      </c>
      <c r="T498" s="207">
        <v>108663</v>
      </c>
      <c r="U498" s="214" t="s">
        <v>76</v>
      </c>
      <c r="V498" s="214"/>
      <c r="W498" s="171">
        <v>44074</v>
      </c>
      <c r="X498" s="172" t="e">
        <f>+CONCATENATE(TEXT(#REF!,"yyyy"),"-",TEXT(#REF!,"mm"))</f>
        <v>#REF!</v>
      </c>
      <c r="Y498" s="173" t="str">
        <f t="shared" si="75"/>
        <v>10</v>
      </c>
      <c r="Z498" s="172" t="str">
        <f t="shared" si="76"/>
        <v>2020-07</v>
      </c>
      <c r="AA498" s="170" t="e">
        <f>+VLOOKUP(Z498,#REF!,2,FALSE)/VLOOKUP(X498,#REF!,2,FALSE)</f>
        <v>#REF!</v>
      </c>
      <c r="AB498" s="174" t="e">
        <f t="shared" si="73"/>
        <v>#REF!</v>
      </c>
      <c r="AC498" s="174" t="e">
        <f t="shared" si="74"/>
        <v>#REF!</v>
      </c>
      <c r="AD498" s="175" t="e">
        <f>+#REF!+365*Y498</f>
        <v>#REF!</v>
      </c>
      <c r="AE498" s="176" t="e">
        <f t="shared" si="77"/>
        <v>#REF!</v>
      </c>
      <c r="AF498" s="170" t="e">
        <f>+VLOOKUP(CONCATENATE(TEXT(W498,"yyyy"),"-",TEXT(W498,"mm")),#REF!,2,0)</f>
        <v>#REF!</v>
      </c>
      <c r="AG498" s="177" t="e">
        <f>+(AC498*(1+'INFLAC PROYECTADA'!$B$8)^(AE498))/((1+DEMANDADO!AF498)^(AE498))</f>
        <v>#REF!</v>
      </c>
      <c r="AH498" s="169">
        <f>(0.2*VLOOKUP(D498,'%.'!$A$1:$B$4,2,FALSE))+(0.35*VLOOKUP(E498,'%.'!$A$1:$B$4,2,FALSE))+(0.1*VLOOKUP(F498,'%.'!$A$1:$B$4,2,FALSE))+(0.35*VLOOKUP(G498,'%.'!$A$1:$B$4,2,FALSE))</f>
        <v>1</v>
      </c>
      <c r="AI498" s="128" t="str">
        <f t="shared" si="78"/>
        <v>ALTA</v>
      </c>
      <c r="AJ498" s="128" t="str">
        <f t="shared" si="79"/>
        <v>Provisión contable</v>
      </c>
      <c r="AK498" s="178">
        <f t="shared" si="80"/>
        <v>3227873</v>
      </c>
    </row>
    <row r="499" spans="1:37" ht="30" customHeight="1" x14ac:dyDescent="0.25">
      <c r="A499" s="115">
        <v>498</v>
      </c>
      <c r="B499" s="213" t="s">
        <v>1280</v>
      </c>
      <c r="C499" s="202" t="s">
        <v>1281</v>
      </c>
      <c r="D499" s="203" t="s">
        <v>1</v>
      </c>
      <c r="E499" s="203" t="s">
        <v>1</v>
      </c>
      <c r="F499" s="203" t="s">
        <v>1</v>
      </c>
      <c r="G499" s="203" t="s">
        <v>1</v>
      </c>
      <c r="H499" s="169">
        <f t="shared" si="71"/>
        <v>0.05</v>
      </c>
      <c r="I499" s="170" t="str">
        <f t="shared" si="72"/>
        <v>REMOTA</v>
      </c>
      <c r="J499" s="292">
        <v>41855136</v>
      </c>
      <c r="K499" s="221">
        <v>0</v>
      </c>
      <c r="L499" s="207" t="s">
        <v>133</v>
      </c>
      <c r="M499" s="188"/>
      <c r="N499" s="203" t="s">
        <v>405</v>
      </c>
      <c r="O499" s="222" t="s">
        <v>405</v>
      </c>
      <c r="P499" s="207" t="s">
        <v>22</v>
      </c>
      <c r="Q499" s="207" t="s">
        <v>158</v>
      </c>
      <c r="R499" s="215">
        <v>41306</v>
      </c>
      <c r="S499" s="215">
        <v>41306</v>
      </c>
      <c r="T499" s="207">
        <v>108663</v>
      </c>
      <c r="U499" s="214" t="s">
        <v>171</v>
      </c>
      <c r="V499" s="214"/>
      <c r="W499" s="171">
        <v>44074</v>
      </c>
      <c r="X499" s="172" t="e">
        <f>+CONCATENATE(TEXT(#REF!,"yyyy"),"-",TEXT(#REF!,"mm"))</f>
        <v>#REF!</v>
      </c>
      <c r="Y499" s="173" t="str">
        <f t="shared" si="75"/>
        <v>10</v>
      </c>
      <c r="Z499" s="172" t="str">
        <f t="shared" si="76"/>
        <v>2020-07</v>
      </c>
      <c r="AA499" s="170" t="e">
        <f>+VLOOKUP(Z499,#REF!,2,FALSE)/VLOOKUP(X499,#REF!,2,FALSE)</f>
        <v>#REF!</v>
      </c>
      <c r="AB499" s="174" t="e">
        <f t="shared" si="73"/>
        <v>#REF!</v>
      </c>
      <c r="AC499" s="174" t="e">
        <f t="shared" si="74"/>
        <v>#REF!</v>
      </c>
      <c r="AD499" s="175" t="e">
        <f>+#REF!+365*Y499</f>
        <v>#REF!</v>
      </c>
      <c r="AE499" s="176" t="e">
        <f t="shared" si="77"/>
        <v>#REF!</v>
      </c>
      <c r="AF499" s="170" t="e">
        <f>+VLOOKUP(CONCATENATE(TEXT(W499,"yyyy"),"-",TEXT(W499,"mm")),#REF!,2,0)</f>
        <v>#REF!</v>
      </c>
      <c r="AG499" s="177" t="e">
        <f>+(AC499*(1+'INFLAC PROYECTADA'!$B$8)^(AE499))/((1+DEMANDADO!AF499)^(AE499))</f>
        <v>#REF!</v>
      </c>
      <c r="AH499" s="169">
        <f>(0.2*VLOOKUP(D499,'%.'!$A$1:$B$4,2,FALSE))+(0.35*VLOOKUP(E499,'%.'!$A$1:$B$4,2,FALSE))+(0.1*VLOOKUP(F499,'%.'!$A$1:$B$4,2,FALSE))+(0.35*VLOOKUP(G499,'%.'!$A$1:$B$4,2,FALSE))</f>
        <v>0.05</v>
      </c>
      <c r="AI499" s="128" t="str">
        <f t="shared" si="78"/>
        <v>REMOTA</v>
      </c>
      <c r="AJ499" s="128" t="str">
        <f t="shared" si="79"/>
        <v>No se registra</v>
      </c>
      <c r="AK499" s="178">
        <f t="shared" si="80"/>
        <v>0</v>
      </c>
    </row>
    <row r="500" spans="1:37" ht="30" customHeight="1" x14ac:dyDescent="0.25">
      <c r="A500" s="115">
        <v>499</v>
      </c>
      <c r="B500" s="213" t="s">
        <v>1282</v>
      </c>
      <c r="C500" s="202" t="s">
        <v>1283</v>
      </c>
      <c r="D500" s="203" t="s">
        <v>0</v>
      </c>
      <c r="E500" s="203" t="s">
        <v>0</v>
      </c>
      <c r="F500" s="203" t="s">
        <v>0</v>
      </c>
      <c r="G500" s="203" t="s">
        <v>0</v>
      </c>
      <c r="H500" s="169">
        <f t="shared" si="71"/>
        <v>1</v>
      </c>
      <c r="I500" s="170" t="str">
        <f t="shared" si="72"/>
        <v>ALTA</v>
      </c>
      <c r="J500" s="292">
        <v>6710281</v>
      </c>
      <c r="K500" s="221">
        <v>0</v>
      </c>
      <c r="L500" s="207" t="s">
        <v>139</v>
      </c>
      <c r="M500" s="188"/>
      <c r="N500" s="203" t="s">
        <v>405</v>
      </c>
      <c r="O500" s="222" t="s">
        <v>405</v>
      </c>
      <c r="P500" s="207" t="s">
        <v>22</v>
      </c>
      <c r="Q500" s="207" t="s">
        <v>158</v>
      </c>
      <c r="R500" s="215">
        <v>41306</v>
      </c>
      <c r="S500" s="215">
        <v>41306</v>
      </c>
      <c r="T500" s="207">
        <v>108663</v>
      </c>
      <c r="U500" s="214" t="s">
        <v>76</v>
      </c>
      <c r="V500" s="214" t="s">
        <v>1461</v>
      </c>
      <c r="W500" s="171">
        <v>44074</v>
      </c>
      <c r="X500" s="172" t="e">
        <f>+CONCATENATE(TEXT(#REF!,"yyyy"),"-",TEXT(#REF!,"mm"))</f>
        <v>#REF!</v>
      </c>
      <c r="Y500" s="173" t="str">
        <f t="shared" si="75"/>
        <v>10</v>
      </c>
      <c r="Z500" s="172" t="str">
        <f t="shared" si="76"/>
        <v>2020-07</v>
      </c>
      <c r="AA500" s="170" t="e">
        <f>+VLOOKUP(Z500,#REF!,2,FALSE)/VLOOKUP(X500,#REF!,2,FALSE)</f>
        <v>#REF!</v>
      </c>
      <c r="AB500" s="174" t="e">
        <f t="shared" si="73"/>
        <v>#REF!</v>
      </c>
      <c r="AC500" s="174" t="e">
        <f t="shared" si="74"/>
        <v>#REF!</v>
      </c>
      <c r="AD500" s="175" t="e">
        <f>+#REF!+365*Y500</f>
        <v>#REF!</v>
      </c>
      <c r="AE500" s="176" t="e">
        <f t="shared" si="77"/>
        <v>#REF!</v>
      </c>
      <c r="AF500" s="170" t="e">
        <f>+VLOOKUP(CONCATENATE(TEXT(W500,"yyyy"),"-",TEXT(W500,"mm")),#REF!,2,0)</f>
        <v>#REF!</v>
      </c>
      <c r="AG500" s="177" t="e">
        <f>+(AC500*(1+'INFLAC PROYECTADA'!$B$8)^(AE500))/((1+DEMANDADO!AF500)^(AE500))</f>
        <v>#REF!</v>
      </c>
      <c r="AH500" s="169">
        <f>(0.2*VLOOKUP(D500,'%.'!$A$1:$B$4,2,FALSE))+(0.35*VLOOKUP(E500,'%.'!$A$1:$B$4,2,FALSE))+(0.1*VLOOKUP(F500,'%.'!$A$1:$B$4,2,FALSE))+(0.35*VLOOKUP(G500,'%.'!$A$1:$B$4,2,FALSE))</f>
        <v>1</v>
      </c>
      <c r="AI500" s="128" t="str">
        <f t="shared" si="78"/>
        <v>ALTA</v>
      </c>
      <c r="AJ500" s="128" t="str">
        <f t="shared" si="79"/>
        <v>Provisión contable</v>
      </c>
      <c r="AK500" s="178" t="e">
        <f t="shared" si="80"/>
        <v>#REF!</v>
      </c>
    </row>
    <row r="501" spans="1:37" ht="30" customHeight="1" x14ac:dyDescent="0.25">
      <c r="A501" s="115">
        <v>500</v>
      </c>
      <c r="B501" s="213" t="s">
        <v>1255</v>
      </c>
      <c r="C501" s="202" t="s">
        <v>1284</v>
      </c>
      <c r="D501" s="203" t="s">
        <v>0</v>
      </c>
      <c r="E501" s="203" t="s">
        <v>0</v>
      </c>
      <c r="F501" s="203" t="s">
        <v>0</v>
      </c>
      <c r="G501" s="203" t="s">
        <v>0</v>
      </c>
      <c r="H501" s="169">
        <f t="shared" si="71"/>
        <v>1</v>
      </c>
      <c r="I501" s="170" t="str">
        <f t="shared" si="72"/>
        <v>ALTA</v>
      </c>
      <c r="J501" s="292">
        <v>5993894</v>
      </c>
      <c r="K501" s="221">
        <v>0</v>
      </c>
      <c r="L501" s="207" t="s">
        <v>139</v>
      </c>
      <c r="M501" s="188"/>
      <c r="N501" s="203" t="s">
        <v>405</v>
      </c>
      <c r="O501" s="222" t="s">
        <v>405</v>
      </c>
      <c r="P501" s="207" t="s">
        <v>22</v>
      </c>
      <c r="Q501" s="207" t="s">
        <v>158</v>
      </c>
      <c r="R501" s="215">
        <v>41306</v>
      </c>
      <c r="S501" s="215">
        <v>41306</v>
      </c>
      <c r="T501" s="207">
        <v>108663</v>
      </c>
      <c r="U501" s="214" t="s">
        <v>76</v>
      </c>
      <c r="V501" s="214" t="s">
        <v>1461</v>
      </c>
      <c r="W501" s="171">
        <v>44074</v>
      </c>
      <c r="X501" s="172" t="e">
        <f>+CONCATENATE(TEXT(#REF!,"yyyy"),"-",TEXT(#REF!,"mm"))</f>
        <v>#REF!</v>
      </c>
      <c r="Y501" s="173" t="str">
        <f t="shared" si="75"/>
        <v>10</v>
      </c>
      <c r="Z501" s="172" t="str">
        <f t="shared" si="76"/>
        <v>2020-07</v>
      </c>
      <c r="AA501" s="170" t="e">
        <f>+VLOOKUP(Z501,#REF!,2,FALSE)/VLOOKUP(X501,#REF!,2,FALSE)</f>
        <v>#REF!</v>
      </c>
      <c r="AB501" s="174" t="e">
        <f t="shared" si="73"/>
        <v>#REF!</v>
      </c>
      <c r="AC501" s="174" t="e">
        <f t="shared" si="74"/>
        <v>#REF!</v>
      </c>
      <c r="AD501" s="175" t="e">
        <f>+#REF!+365*Y501</f>
        <v>#REF!</v>
      </c>
      <c r="AE501" s="176" t="e">
        <f t="shared" si="77"/>
        <v>#REF!</v>
      </c>
      <c r="AF501" s="170" t="e">
        <f>+VLOOKUP(CONCATENATE(TEXT(W501,"yyyy"),"-",TEXT(W501,"mm")),#REF!,2,0)</f>
        <v>#REF!</v>
      </c>
      <c r="AG501" s="177" t="e">
        <f>+(AC501*(1+'INFLAC PROYECTADA'!$B$8)^(AE501))/((1+DEMANDADO!AF501)^(AE501))</f>
        <v>#REF!</v>
      </c>
      <c r="AH501" s="169">
        <f>(0.2*VLOOKUP(D501,'%.'!$A$1:$B$4,2,FALSE))+(0.35*VLOOKUP(E501,'%.'!$A$1:$B$4,2,FALSE))+(0.1*VLOOKUP(F501,'%.'!$A$1:$B$4,2,FALSE))+(0.35*VLOOKUP(G501,'%.'!$A$1:$B$4,2,FALSE))</f>
        <v>1</v>
      </c>
      <c r="AI501" s="128" t="str">
        <f t="shared" si="78"/>
        <v>ALTA</v>
      </c>
      <c r="AJ501" s="128" t="str">
        <f t="shared" si="79"/>
        <v>Provisión contable</v>
      </c>
      <c r="AK501" s="178" t="e">
        <f t="shared" si="80"/>
        <v>#REF!</v>
      </c>
    </row>
    <row r="502" spans="1:37" ht="30" customHeight="1" x14ac:dyDescent="0.25">
      <c r="A502" s="115">
        <v>501</v>
      </c>
      <c r="B502" s="213" t="s">
        <v>1285</v>
      </c>
      <c r="C502" s="202" t="s">
        <v>1286</v>
      </c>
      <c r="D502" s="203" t="s">
        <v>1</v>
      </c>
      <c r="E502" s="203" t="s">
        <v>1</v>
      </c>
      <c r="F502" s="203" t="s">
        <v>1</v>
      </c>
      <c r="G502" s="203" t="s">
        <v>1</v>
      </c>
      <c r="H502" s="169">
        <f t="shared" si="71"/>
        <v>0.05</v>
      </c>
      <c r="I502" s="170" t="str">
        <f t="shared" si="72"/>
        <v>REMOTA</v>
      </c>
      <c r="J502" s="292">
        <v>11598720</v>
      </c>
      <c r="K502" s="221">
        <v>0</v>
      </c>
      <c r="L502" s="207" t="s">
        <v>139</v>
      </c>
      <c r="M502" s="188"/>
      <c r="N502" s="203" t="s">
        <v>405</v>
      </c>
      <c r="O502" s="222" t="s">
        <v>405</v>
      </c>
      <c r="P502" s="207" t="s">
        <v>22</v>
      </c>
      <c r="Q502" s="207" t="s">
        <v>158</v>
      </c>
      <c r="R502" s="215">
        <v>41306</v>
      </c>
      <c r="S502" s="215">
        <v>41306</v>
      </c>
      <c r="T502" s="207">
        <v>108663</v>
      </c>
      <c r="U502" s="214" t="s">
        <v>171</v>
      </c>
      <c r="V502" s="214"/>
      <c r="W502" s="171">
        <v>44074</v>
      </c>
      <c r="X502" s="172" t="e">
        <f>+CONCATENATE(TEXT(#REF!,"yyyy"),"-",TEXT(#REF!,"mm"))</f>
        <v>#REF!</v>
      </c>
      <c r="Y502" s="173" t="str">
        <f t="shared" si="75"/>
        <v>10</v>
      </c>
      <c r="Z502" s="172" t="str">
        <f t="shared" si="76"/>
        <v>2020-07</v>
      </c>
      <c r="AA502" s="170" t="e">
        <f>+VLOOKUP(Z502,#REF!,2,FALSE)/VLOOKUP(X502,#REF!,2,FALSE)</f>
        <v>#REF!</v>
      </c>
      <c r="AB502" s="174" t="e">
        <f t="shared" si="73"/>
        <v>#REF!</v>
      </c>
      <c r="AC502" s="174" t="e">
        <f t="shared" si="74"/>
        <v>#REF!</v>
      </c>
      <c r="AD502" s="175" t="e">
        <f>+#REF!+365*Y502</f>
        <v>#REF!</v>
      </c>
      <c r="AE502" s="176" t="e">
        <f t="shared" si="77"/>
        <v>#REF!</v>
      </c>
      <c r="AF502" s="170" t="e">
        <f>+VLOOKUP(CONCATENATE(TEXT(W502,"yyyy"),"-",TEXT(W502,"mm")),#REF!,2,0)</f>
        <v>#REF!</v>
      </c>
      <c r="AG502" s="177" t="e">
        <f>+(AC502*(1+'INFLAC PROYECTADA'!$B$8)^(AE502))/((1+DEMANDADO!AF502)^(AE502))</f>
        <v>#REF!</v>
      </c>
      <c r="AH502" s="169">
        <f>(0.2*VLOOKUP(D502,'%.'!$A$1:$B$4,2,FALSE))+(0.35*VLOOKUP(E502,'%.'!$A$1:$B$4,2,FALSE))+(0.1*VLOOKUP(F502,'%.'!$A$1:$B$4,2,FALSE))+(0.35*VLOOKUP(G502,'%.'!$A$1:$B$4,2,FALSE))</f>
        <v>0.05</v>
      </c>
      <c r="AI502" s="128" t="str">
        <f t="shared" si="78"/>
        <v>REMOTA</v>
      </c>
      <c r="AJ502" s="128" t="str">
        <f t="shared" si="79"/>
        <v>No se registra</v>
      </c>
      <c r="AK502" s="178">
        <f t="shared" si="80"/>
        <v>0</v>
      </c>
    </row>
    <row r="503" spans="1:37" ht="30" customHeight="1" x14ac:dyDescent="0.25">
      <c r="A503" s="115">
        <v>502</v>
      </c>
      <c r="B503" s="213" t="s">
        <v>1228</v>
      </c>
      <c r="C503" s="202" t="s">
        <v>1287</v>
      </c>
      <c r="D503" s="203" t="s">
        <v>1</v>
      </c>
      <c r="E503" s="203" t="s">
        <v>1</v>
      </c>
      <c r="F503" s="203" t="s">
        <v>1</v>
      </c>
      <c r="G503" s="203" t="s">
        <v>1</v>
      </c>
      <c r="H503" s="169">
        <f t="shared" si="71"/>
        <v>0.05</v>
      </c>
      <c r="I503" s="170" t="str">
        <f t="shared" si="72"/>
        <v>REMOTA</v>
      </c>
      <c r="J503" s="292">
        <v>2275000</v>
      </c>
      <c r="K503" s="221">
        <v>0</v>
      </c>
      <c r="L503" s="207" t="s">
        <v>133</v>
      </c>
      <c r="M503" s="188"/>
      <c r="N503" s="203" t="s">
        <v>405</v>
      </c>
      <c r="O503" s="222" t="s">
        <v>405</v>
      </c>
      <c r="P503" s="207" t="s">
        <v>22</v>
      </c>
      <c r="Q503" s="207" t="s">
        <v>158</v>
      </c>
      <c r="R503" s="215">
        <v>41306</v>
      </c>
      <c r="S503" s="215">
        <v>41306</v>
      </c>
      <c r="T503" s="207">
        <v>108663</v>
      </c>
      <c r="U503" s="214" t="s">
        <v>171</v>
      </c>
      <c r="V503" s="214" t="s">
        <v>1459</v>
      </c>
      <c r="W503" s="171">
        <v>44074</v>
      </c>
      <c r="X503" s="172" t="e">
        <f>+CONCATENATE(TEXT(#REF!,"yyyy"),"-",TEXT(#REF!,"mm"))</f>
        <v>#REF!</v>
      </c>
      <c r="Y503" s="173" t="str">
        <f t="shared" si="75"/>
        <v>10</v>
      </c>
      <c r="Z503" s="172" t="str">
        <f t="shared" si="76"/>
        <v>2020-07</v>
      </c>
      <c r="AA503" s="170" t="e">
        <f>+VLOOKUP(Z503,#REF!,2,FALSE)/VLOOKUP(X503,#REF!,2,FALSE)</f>
        <v>#REF!</v>
      </c>
      <c r="AB503" s="174" t="e">
        <f t="shared" si="73"/>
        <v>#REF!</v>
      </c>
      <c r="AC503" s="174" t="e">
        <f t="shared" si="74"/>
        <v>#REF!</v>
      </c>
      <c r="AD503" s="175" t="e">
        <f>+#REF!+365*Y503</f>
        <v>#REF!</v>
      </c>
      <c r="AE503" s="176" t="e">
        <f t="shared" si="77"/>
        <v>#REF!</v>
      </c>
      <c r="AF503" s="170" t="e">
        <f>+VLOOKUP(CONCATENATE(TEXT(W503,"yyyy"),"-",TEXT(W503,"mm")),#REF!,2,0)</f>
        <v>#REF!</v>
      </c>
      <c r="AG503" s="177" t="e">
        <f>+(AC503*(1+'INFLAC PROYECTADA'!$B$8)^(AE503))/((1+DEMANDADO!AF503)^(AE503))</f>
        <v>#REF!</v>
      </c>
      <c r="AH503" s="169">
        <f>(0.2*VLOOKUP(D503,'%.'!$A$1:$B$4,2,FALSE))+(0.35*VLOOKUP(E503,'%.'!$A$1:$B$4,2,FALSE))+(0.1*VLOOKUP(F503,'%.'!$A$1:$B$4,2,FALSE))+(0.35*VLOOKUP(G503,'%.'!$A$1:$B$4,2,FALSE))</f>
        <v>0.05</v>
      </c>
      <c r="AI503" s="128" t="str">
        <f t="shared" si="78"/>
        <v>REMOTA</v>
      </c>
      <c r="AJ503" s="128" t="str">
        <f t="shared" si="79"/>
        <v>No se registra</v>
      </c>
      <c r="AK503" s="178">
        <f t="shared" si="80"/>
        <v>0</v>
      </c>
    </row>
    <row r="504" spans="1:37" ht="30" customHeight="1" x14ac:dyDescent="0.25">
      <c r="A504" s="115">
        <v>503</v>
      </c>
      <c r="B504" s="213" t="s">
        <v>1288</v>
      </c>
      <c r="C504" s="202" t="s">
        <v>1289</v>
      </c>
      <c r="D504" s="203" t="s">
        <v>1</v>
      </c>
      <c r="E504" s="203" t="s">
        <v>1</v>
      </c>
      <c r="F504" s="203" t="s">
        <v>1</v>
      </c>
      <c r="G504" s="203" t="s">
        <v>1</v>
      </c>
      <c r="H504" s="169">
        <f t="shared" si="71"/>
        <v>0.05</v>
      </c>
      <c r="I504" s="170" t="str">
        <f t="shared" si="72"/>
        <v>REMOTA</v>
      </c>
      <c r="J504" s="292">
        <v>16393217</v>
      </c>
      <c r="K504" s="221">
        <v>0</v>
      </c>
      <c r="L504" s="207" t="s">
        <v>134</v>
      </c>
      <c r="M504" s="188"/>
      <c r="N504" s="203" t="s">
        <v>405</v>
      </c>
      <c r="O504" s="222" t="s">
        <v>405</v>
      </c>
      <c r="P504" s="207" t="s">
        <v>22</v>
      </c>
      <c r="Q504" s="207" t="s">
        <v>158</v>
      </c>
      <c r="R504" s="215">
        <v>41306</v>
      </c>
      <c r="S504" s="215">
        <v>41306</v>
      </c>
      <c r="T504" s="207">
        <v>108663</v>
      </c>
      <c r="U504" s="214" t="s">
        <v>171</v>
      </c>
      <c r="V504" s="214" t="s">
        <v>1462</v>
      </c>
      <c r="W504" s="171">
        <v>44074</v>
      </c>
      <c r="X504" s="172" t="e">
        <f>+CONCATENATE(TEXT(#REF!,"yyyy"),"-",TEXT(#REF!,"mm"))</f>
        <v>#REF!</v>
      </c>
      <c r="Y504" s="173" t="str">
        <f t="shared" si="75"/>
        <v>10</v>
      </c>
      <c r="Z504" s="172" t="str">
        <f t="shared" si="76"/>
        <v>2020-07</v>
      </c>
      <c r="AA504" s="170" t="e">
        <f>+VLOOKUP(Z504,#REF!,2,FALSE)/VLOOKUP(X504,#REF!,2,FALSE)</f>
        <v>#REF!</v>
      </c>
      <c r="AB504" s="174" t="e">
        <f t="shared" si="73"/>
        <v>#REF!</v>
      </c>
      <c r="AC504" s="174" t="e">
        <f t="shared" si="74"/>
        <v>#REF!</v>
      </c>
      <c r="AD504" s="175" t="e">
        <f>+#REF!+365*Y504</f>
        <v>#REF!</v>
      </c>
      <c r="AE504" s="176" t="e">
        <f t="shared" si="77"/>
        <v>#REF!</v>
      </c>
      <c r="AF504" s="170" t="e">
        <f>+VLOOKUP(CONCATENATE(TEXT(W504,"yyyy"),"-",TEXT(W504,"mm")),#REF!,2,0)</f>
        <v>#REF!</v>
      </c>
      <c r="AG504" s="177" t="e">
        <f>+(AC504*(1+'INFLAC PROYECTADA'!$B$8)^(AE504))/((1+DEMANDADO!AF504)^(AE504))</f>
        <v>#REF!</v>
      </c>
      <c r="AH504" s="169">
        <f>(0.2*VLOOKUP(D504,'%.'!$A$1:$B$4,2,FALSE))+(0.35*VLOOKUP(E504,'%.'!$A$1:$B$4,2,FALSE))+(0.1*VLOOKUP(F504,'%.'!$A$1:$B$4,2,FALSE))+(0.35*VLOOKUP(G504,'%.'!$A$1:$B$4,2,FALSE))</f>
        <v>0.05</v>
      </c>
      <c r="AI504" s="128" t="str">
        <f t="shared" si="78"/>
        <v>REMOTA</v>
      </c>
      <c r="AJ504" s="128" t="str">
        <f t="shared" si="79"/>
        <v>No se registra</v>
      </c>
      <c r="AK504" s="178">
        <f t="shared" si="80"/>
        <v>0</v>
      </c>
    </row>
    <row r="505" spans="1:37" ht="30" customHeight="1" x14ac:dyDescent="0.25">
      <c r="A505" s="115">
        <v>504</v>
      </c>
      <c r="B505" s="215" t="s">
        <v>1230</v>
      </c>
      <c r="C505" s="202" t="s">
        <v>1290</v>
      </c>
      <c r="D505" s="203" t="s">
        <v>0</v>
      </c>
      <c r="E505" s="203" t="s">
        <v>0</v>
      </c>
      <c r="F505" s="203" t="s">
        <v>0</v>
      </c>
      <c r="G505" s="203" t="s">
        <v>0</v>
      </c>
      <c r="H505" s="169">
        <f t="shared" si="71"/>
        <v>1</v>
      </c>
      <c r="I505" s="170" t="str">
        <f t="shared" si="72"/>
        <v>ALTA</v>
      </c>
      <c r="J505" s="292">
        <v>6443500</v>
      </c>
      <c r="K505" s="221">
        <v>0</v>
      </c>
      <c r="L505" s="207" t="s">
        <v>140</v>
      </c>
      <c r="M505" s="188">
        <v>345000</v>
      </c>
      <c r="N505" s="203" t="s">
        <v>405</v>
      </c>
      <c r="O505" s="222" t="s">
        <v>405</v>
      </c>
      <c r="P505" s="207" t="s">
        <v>22</v>
      </c>
      <c r="Q505" s="207" t="s">
        <v>158</v>
      </c>
      <c r="R505" s="215">
        <v>41306</v>
      </c>
      <c r="S505" s="215">
        <v>41920</v>
      </c>
      <c r="T505" s="207">
        <v>170967</v>
      </c>
      <c r="U505" s="214" t="s">
        <v>76</v>
      </c>
      <c r="V505" s="214" t="s">
        <v>1463</v>
      </c>
      <c r="W505" s="171">
        <v>44074</v>
      </c>
      <c r="X505" s="172" t="e">
        <f>+CONCATENATE(TEXT(#REF!,"yyyy"),"-",TEXT(#REF!,"mm"))</f>
        <v>#REF!</v>
      </c>
      <c r="Y505" s="173" t="str">
        <f t="shared" si="75"/>
        <v>10</v>
      </c>
      <c r="Z505" s="172" t="str">
        <f t="shared" si="76"/>
        <v>2020-07</v>
      </c>
      <c r="AA505" s="170" t="e">
        <f>+VLOOKUP(Z505,#REF!,2,FALSE)/VLOOKUP(X505,#REF!,2,FALSE)</f>
        <v>#REF!</v>
      </c>
      <c r="AB505" s="174" t="e">
        <f t="shared" si="73"/>
        <v>#REF!</v>
      </c>
      <c r="AC505" s="174" t="e">
        <f t="shared" si="74"/>
        <v>#REF!</v>
      </c>
      <c r="AD505" s="175" t="e">
        <f>+#REF!+365*Y505</f>
        <v>#REF!</v>
      </c>
      <c r="AE505" s="176" t="e">
        <f t="shared" si="77"/>
        <v>#REF!</v>
      </c>
      <c r="AF505" s="170" t="e">
        <f>+VLOOKUP(CONCATENATE(TEXT(W505,"yyyy"),"-",TEXT(W505,"mm")),#REF!,2,0)</f>
        <v>#REF!</v>
      </c>
      <c r="AG505" s="177" t="e">
        <f>+(AC505*(1+'INFLAC PROYECTADA'!$B$8)^(AE505))/((1+DEMANDADO!AF505)^(AE505))</f>
        <v>#REF!</v>
      </c>
      <c r="AH505" s="169">
        <f>(0.2*VLOOKUP(D505,'%.'!$A$1:$B$4,2,FALSE))+(0.35*VLOOKUP(E505,'%.'!$A$1:$B$4,2,FALSE))+(0.1*VLOOKUP(F505,'%.'!$A$1:$B$4,2,FALSE))+(0.35*VLOOKUP(G505,'%.'!$A$1:$B$4,2,FALSE))</f>
        <v>1</v>
      </c>
      <c r="AI505" s="128" t="str">
        <f t="shared" si="78"/>
        <v>ALTA</v>
      </c>
      <c r="AJ505" s="128" t="str">
        <f t="shared" si="79"/>
        <v>Provisión contable</v>
      </c>
      <c r="AK505" s="178">
        <f t="shared" si="80"/>
        <v>345000</v>
      </c>
    </row>
    <row r="506" spans="1:37" ht="30" customHeight="1" x14ac:dyDescent="0.25">
      <c r="A506" s="115">
        <v>505</v>
      </c>
      <c r="B506" s="215" t="s">
        <v>1291</v>
      </c>
      <c r="C506" s="202" t="s">
        <v>1292</v>
      </c>
      <c r="D506" s="203" t="s">
        <v>0</v>
      </c>
      <c r="E506" s="203" t="s">
        <v>0</v>
      </c>
      <c r="F506" s="203" t="s">
        <v>0</v>
      </c>
      <c r="G506" s="203" t="s">
        <v>0</v>
      </c>
      <c r="H506" s="169">
        <f t="shared" si="71"/>
        <v>1</v>
      </c>
      <c r="I506" s="170" t="str">
        <f t="shared" si="72"/>
        <v>ALTA</v>
      </c>
      <c r="J506" s="292">
        <v>66679920</v>
      </c>
      <c r="K506" s="221">
        <v>0</v>
      </c>
      <c r="L506" s="207" t="s">
        <v>134</v>
      </c>
      <c r="M506" s="188">
        <v>55721150</v>
      </c>
      <c r="N506" s="203" t="s">
        <v>405</v>
      </c>
      <c r="O506" s="222" t="s">
        <v>405</v>
      </c>
      <c r="P506" s="207" t="s">
        <v>22</v>
      </c>
      <c r="Q506" s="207" t="s">
        <v>158</v>
      </c>
      <c r="R506" s="215">
        <v>41306</v>
      </c>
      <c r="S506" s="215">
        <v>41306</v>
      </c>
      <c r="T506" s="207">
        <v>108663</v>
      </c>
      <c r="U506" s="214" t="s">
        <v>171</v>
      </c>
      <c r="V506" s="214" t="s">
        <v>1463</v>
      </c>
      <c r="W506" s="171">
        <v>44074</v>
      </c>
      <c r="X506" s="172" t="e">
        <f>+CONCATENATE(TEXT(#REF!,"yyyy"),"-",TEXT(#REF!,"mm"))</f>
        <v>#REF!</v>
      </c>
      <c r="Y506" s="173" t="str">
        <f t="shared" si="75"/>
        <v>10</v>
      </c>
      <c r="Z506" s="172" t="str">
        <f t="shared" si="76"/>
        <v>2020-07</v>
      </c>
      <c r="AA506" s="170" t="e">
        <f>+VLOOKUP(Z506,#REF!,2,FALSE)/VLOOKUP(X506,#REF!,2,FALSE)</f>
        <v>#REF!</v>
      </c>
      <c r="AB506" s="174" t="e">
        <f t="shared" si="73"/>
        <v>#REF!</v>
      </c>
      <c r="AC506" s="174" t="e">
        <f t="shared" si="74"/>
        <v>#REF!</v>
      </c>
      <c r="AD506" s="175" t="e">
        <f>+#REF!+365*Y506</f>
        <v>#REF!</v>
      </c>
      <c r="AE506" s="176" t="e">
        <f t="shared" si="77"/>
        <v>#REF!</v>
      </c>
      <c r="AF506" s="170" t="e">
        <f>+VLOOKUP(CONCATENATE(TEXT(W506,"yyyy"),"-",TEXT(W506,"mm")),#REF!,2,0)</f>
        <v>#REF!</v>
      </c>
      <c r="AG506" s="177" t="e">
        <f>+(AC506*(1+'INFLAC PROYECTADA'!$B$8)^(AE506))/((1+DEMANDADO!AF506)^(AE506))</f>
        <v>#REF!</v>
      </c>
      <c r="AH506" s="169">
        <f>(0.2*VLOOKUP(D506,'%.'!$A$1:$B$4,2,FALSE))+(0.35*VLOOKUP(E506,'%.'!$A$1:$B$4,2,FALSE))+(0.1*VLOOKUP(F506,'%.'!$A$1:$B$4,2,FALSE))+(0.35*VLOOKUP(G506,'%.'!$A$1:$B$4,2,FALSE))</f>
        <v>1</v>
      </c>
      <c r="AI506" s="128" t="str">
        <f t="shared" si="78"/>
        <v>ALTA</v>
      </c>
      <c r="AJ506" s="128" t="str">
        <f t="shared" si="79"/>
        <v>Provisión contable</v>
      </c>
      <c r="AK506" s="178">
        <f t="shared" si="80"/>
        <v>55721150</v>
      </c>
    </row>
    <row r="507" spans="1:37" ht="30" customHeight="1" x14ac:dyDescent="0.25">
      <c r="A507" s="115">
        <v>506</v>
      </c>
      <c r="B507" s="215" t="s">
        <v>1293</v>
      </c>
      <c r="C507" s="202" t="s">
        <v>1294</v>
      </c>
      <c r="D507" s="205" t="s">
        <v>1</v>
      </c>
      <c r="E507" s="203" t="s">
        <v>1</v>
      </c>
      <c r="F507" s="203" t="s">
        <v>1</v>
      </c>
      <c r="G507" s="203" t="s">
        <v>1</v>
      </c>
      <c r="H507" s="169">
        <f t="shared" si="71"/>
        <v>0.05</v>
      </c>
      <c r="I507" s="170" t="str">
        <f t="shared" si="72"/>
        <v>REMOTA</v>
      </c>
      <c r="J507" s="292">
        <v>0</v>
      </c>
      <c r="K507" s="221">
        <v>0</v>
      </c>
      <c r="L507" s="207" t="s">
        <v>241</v>
      </c>
      <c r="M507" s="188"/>
      <c r="N507" s="203" t="s">
        <v>405</v>
      </c>
      <c r="O507" s="222" t="s">
        <v>405</v>
      </c>
      <c r="P507" s="207" t="s">
        <v>22</v>
      </c>
      <c r="Q507" s="207" t="s">
        <v>158</v>
      </c>
      <c r="R507" s="215">
        <v>41306</v>
      </c>
      <c r="S507" s="215">
        <v>41306</v>
      </c>
      <c r="T507" s="207">
        <v>108663</v>
      </c>
      <c r="U507" s="214" t="s">
        <v>182</v>
      </c>
      <c r="V507" s="214" t="s">
        <v>1464</v>
      </c>
      <c r="W507" s="171">
        <v>44074</v>
      </c>
      <c r="X507" s="172" t="e">
        <f>+CONCATENATE(TEXT(#REF!,"yyyy"),"-",TEXT(#REF!,"mm"))</f>
        <v>#REF!</v>
      </c>
      <c r="Y507" s="173" t="str">
        <f t="shared" si="75"/>
        <v>10</v>
      </c>
      <c r="Z507" s="172" t="str">
        <f t="shared" si="76"/>
        <v>2020-07</v>
      </c>
      <c r="AA507" s="170" t="e">
        <f>+VLOOKUP(Z507,#REF!,2,FALSE)/VLOOKUP(X507,#REF!,2,FALSE)</f>
        <v>#REF!</v>
      </c>
      <c r="AB507" s="174" t="e">
        <f t="shared" si="73"/>
        <v>#REF!</v>
      </c>
      <c r="AC507" s="174" t="e">
        <f t="shared" si="74"/>
        <v>#REF!</v>
      </c>
      <c r="AD507" s="175" t="e">
        <f>+#REF!+365*Y507</f>
        <v>#REF!</v>
      </c>
      <c r="AE507" s="176" t="e">
        <f t="shared" si="77"/>
        <v>#REF!</v>
      </c>
      <c r="AF507" s="170" t="e">
        <f>+VLOOKUP(CONCATENATE(TEXT(W507,"yyyy"),"-",TEXT(W507,"mm")),#REF!,2,0)</f>
        <v>#REF!</v>
      </c>
      <c r="AG507" s="177" t="e">
        <f>+(AC507*(1+'INFLAC PROYECTADA'!$B$8)^(AE507))/((1+DEMANDADO!AF507)^(AE507))</f>
        <v>#REF!</v>
      </c>
      <c r="AH507" s="169">
        <f>(0.2*VLOOKUP(D507,'%.'!$A$1:$B$4,2,FALSE))+(0.35*VLOOKUP(E507,'%.'!$A$1:$B$4,2,FALSE))+(0.1*VLOOKUP(F507,'%.'!$A$1:$B$4,2,FALSE))+(0.35*VLOOKUP(G507,'%.'!$A$1:$B$4,2,FALSE))</f>
        <v>0.05</v>
      </c>
      <c r="AI507" s="128" t="str">
        <f t="shared" si="78"/>
        <v>REMOTA</v>
      </c>
      <c r="AJ507" s="128" t="str">
        <f t="shared" si="79"/>
        <v>No se registra</v>
      </c>
      <c r="AK507" s="178">
        <f t="shared" si="80"/>
        <v>0</v>
      </c>
    </row>
    <row r="508" spans="1:37" ht="30" customHeight="1" x14ac:dyDescent="0.25">
      <c r="A508" s="115">
        <v>507</v>
      </c>
      <c r="B508" s="215" t="s">
        <v>1295</v>
      </c>
      <c r="C508" s="202" t="s">
        <v>1296</v>
      </c>
      <c r="D508" s="203" t="s">
        <v>1</v>
      </c>
      <c r="E508" s="203" t="s">
        <v>1</v>
      </c>
      <c r="F508" s="203" t="s">
        <v>1</v>
      </c>
      <c r="G508" s="203" t="s">
        <v>1</v>
      </c>
      <c r="H508" s="169">
        <f t="shared" si="71"/>
        <v>0.05</v>
      </c>
      <c r="I508" s="170" t="str">
        <f t="shared" si="72"/>
        <v>REMOTA</v>
      </c>
      <c r="J508" s="292">
        <v>0</v>
      </c>
      <c r="K508" s="221">
        <v>0</v>
      </c>
      <c r="L508" s="207" t="s">
        <v>129</v>
      </c>
      <c r="M508" s="188"/>
      <c r="N508" s="203" t="s">
        <v>405</v>
      </c>
      <c r="O508" s="222" t="s">
        <v>405</v>
      </c>
      <c r="P508" s="207" t="s">
        <v>22</v>
      </c>
      <c r="Q508" s="207" t="s">
        <v>158</v>
      </c>
      <c r="R508" s="215">
        <v>41306</v>
      </c>
      <c r="S508" s="215">
        <v>41306</v>
      </c>
      <c r="T508" s="207">
        <v>108663</v>
      </c>
      <c r="U508" s="214" t="s">
        <v>182</v>
      </c>
      <c r="V508" s="214" t="s">
        <v>1464</v>
      </c>
      <c r="W508" s="171">
        <v>44074</v>
      </c>
      <c r="X508" s="172" t="e">
        <f>+CONCATENATE(TEXT(#REF!,"yyyy"),"-",TEXT(#REF!,"mm"))</f>
        <v>#REF!</v>
      </c>
      <c r="Y508" s="173" t="str">
        <f t="shared" si="75"/>
        <v>10</v>
      </c>
      <c r="Z508" s="172" t="str">
        <f t="shared" si="76"/>
        <v>2020-07</v>
      </c>
      <c r="AA508" s="170" t="e">
        <f>+VLOOKUP(Z508,#REF!,2,FALSE)/VLOOKUP(X508,#REF!,2,FALSE)</f>
        <v>#REF!</v>
      </c>
      <c r="AB508" s="174" t="e">
        <f t="shared" si="73"/>
        <v>#REF!</v>
      </c>
      <c r="AC508" s="174" t="e">
        <f t="shared" si="74"/>
        <v>#REF!</v>
      </c>
      <c r="AD508" s="175" t="e">
        <f>+#REF!+365*Y508</f>
        <v>#REF!</v>
      </c>
      <c r="AE508" s="176" t="e">
        <f t="shared" si="77"/>
        <v>#REF!</v>
      </c>
      <c r="AF508" s="170" t="e">
        <f>+VLOOKUP(CONCATENATE(TEXT(W508,"yyyy"),"-",TEXT(W508,"mm")),#REF!,2,0)</f>
        <v>#REF!</v>
      </c>
      <c r="AG508" s="177" t="e">
        <f>+(AC508*(1+'INFLAC PROYECTADA'!$B$8)^(AE508))/((1+DEMANDADO!AF508)^(AE508))</f>
        <v>#REF!</v>
      </c>
      <c r="AH508" s="169">
        <f>(0.2*VLOOKUP(D508,'%.'!$A$1:$B$4,2,FALSE))+(0.35*VLOOKUP(E508,'%.'!$A$1:$B$4,2,FALSE))+(0.1*VLOOKUP(F508,'%.'!$A$1:$B$4,2,FALSE))+(0.35*VLOOKUP(G508,'%.'!$A$1:$B$4,2,FALSE))</f>
        <v>0.05</v>
      </c>
      <c r="AI508" s="128" t="str">
        <f t="shared" si="78"/>
        <v>REMOTA</v>
      </c>
      <c r="AJ508" s="128" t="str">
        <f t="shared" si="79"/>
        <v>No se registra</v>
      </c>
      <c r="AK508" s="178">
        <f t="shared" si="80"/>
        <v>0</v>
      </c>
    </row>
    <row r="509" spans="1:37" ht="30" customHeight="1" x14ac:dyDescent="0.25">
      <c r="A509" s="115">
        <v>508</v>
      </c>
      <c r="B509" s="215" t="s">
        <v>1295</v>
      </c>
      <c r="C509" s="202" t="s">
        <v>1297</v>
      </c>
      <c r="D509" s="203" t="s">
        <v>1</v>
      </c>
      <c r="E509" s="203" t="s">
        <v>1</v>
      </c>
      <c r="F509" s="203" t="s">
        <v>1</v>
      </c>
      <c r="G509" s="203" t="s">
        <v>1</v>
      </c>
      <c r="H509" s="169">
        <f t="shared" si="71"/>
        <v>0.05</v>
      </c>
      <c r="I509" s="170" t="str">
        <f t="shared" si="72"/>
        <v>REMOTA</v>
      </c>
      <c r="J509" s="292">
        <v>0</v>
      </c>
      <c r="K509" s="221">
        <v>0</v>
      </c>
      <c r="L509" s="207" t="s">
        <v>238</v>
      </c>
      <c r="M509" s="188"/>
      <c r="N509" s="203" t="s">
        <v>405</v>
      </c>
      <c r="O509" s="222" t="s">
        <v>405</v>
      </c>
      <c r="P509" s="207" t="s">
        <v>22</v>
      </c>
      <c r="Q509" s="207" t="s">
        <v>158</v>
      </c>
      <c r="R509" s="215">
        <v>41306</v>
      </c>
      <c r="S509" s="215">
        <v>41306</v>
      </c>
      <c r="T509" s="207">
        <v>108663</v>
      </c>
      <c r="U509" s="214" t="s">
        <v>182</v>
      </c>
      <c r="V509" s="214" t="s">
        <v>1464</v>
      </c>
      <c r="W509" s="171">
        <v>44074</v>
      </c>
      <c r="X509" s="172" t="e">
        <f>+CONCATENATE(TEXT(#REF!,"yyyy"),"-",TEXT(#REF!,"mm"))</f>
        <v>#REF!</v>
      </c>
      <c r="Y509" s="173" t="str">
        <f t="shared" si="75"/>
        <v>10</v>
      </c>
      <c r="Z509" s="172" t="str">
        <f t="shared" si="76"/>
        <v>2020-07</v>
      </c>
      <c r="AA509" s="170" t="e">
        <f>+VLOOKUP(Z509,#REF!,2,FALSE)/VLOOKUP(X509,#REF!,2,FALSE)</f>
        <v>#REF!</v>
      </c>
      <c r="AB509" s="174" t="e">
        <f t="shared" si="73"/>
        <v>#REF!</v>
      </c>
      <c r="AC509" s="174" t="e">
        <f t="shared" si="74"/>
        <v>#REF!</v>
      </c>
      <c r="AD509" s="175" t="e">
        <f>+#REF!+365*Y509</f>
        <v>#REF!</v>
      </c>
      <c r="AE509" s="176" t="e">
        <f t="shared" si="77"/>
        <v>#REF!</v>
      </c>
      <c r="AF509" s="170" t="e">
        <f>+VLOOKUP(CONCATENATE(TEXT(W509,"yyyy"),"-",TEXT(W509,"mm")),#REF!,2,0)</f>
        <v>#REF!</v>
      </c>
      <c r="AG509" s="177" t="e">
        <f>+(AC509*(1+'INFLAC PROYECTADA'!$B$8)^(AE509))/((1+DEMANDADO!AF509)^(AE509))</f>
        <v>#REF!</v>
      </c>
      <c r="AH509" s="169">
        <f>(0.2*VLOOKUP(D509,'%.'!$A$1:$B$4,2,FALSE))+(0.35*VLOOKUP(E509,'%.'!$A$1:$B$4,2,FALSE))+(0.1*VLOOKUP(F509,'%.'!$A$1:$B$4,2,FALSE))+(0.35*VLOOKUP(G509,'%.'!$A$1:$B$4,2,FALSE))</f>
        <v>0.05</v>
      </c>
      <c r="AI509" s="128" t="str">
        <f t="shared" si="78"/>
        <v>REMOTA</v>
      </c>
      <c r="AJ509" s="128" t="str">
        <f t="shared" si="79"/>
        <v>No se registra</v>
      </c>
      <c r="AK509" s="178">
        <f t="shared" si="80"/>
        <v>0</v>
      </c>
    </row>
    <row r="510" spans="1:37" ht="30" customHeight="1" x14ac:dyDescent="0.25">
      <c r="A510" s="115">
        <v>509</v>
      </c>
      <c r="B510" s="215" t="s">
        <v>1295</v>
      </c>
      <c r="C510" s="202" t="s">
        <v>1298</v>
      </c>
      <c r="D510" s="203" t="s">
        <v>1</v>
      </c>
      <c r="E510" s="203" t="s">
        <v>1</v>
      </c>
      <c r="F510" s="203" t="s">
        <v>1</v>
      </c>
      <c r="G510" s="203" t="s">
        <v>1</v>
      </c>
      <c r="H510" s="169">
        <f t="shared" si="71"/>
        <v>0.05</v>
      </c>
      <c r="I510" s="170" t="str">
        <f t="shared" si="72"/>
        <v>REMOTA</v>
      </c>
      <c r="J510" s="292">
        <v>0</v>
      </c>
      <c r="K510" s="221">
        <v>0</v>
      </c>
      <c r="L510" s="207" t="s">
        <v>238</v>
      </c>
      <c r="M510" s="188"/>
      <c r="N510" s="203" t="s">
        <v>405</v>
      </c>
      <c r="O510" s="222" t="s">
        <v>405</v>
      </c>
      <c r="P510" s="207" t="s">
        <v>22</v>
      </c>
      <c r="Q510" s="207" t="s">
        <v>158</v>
      </c>
      <c r="R510" s="215">
        <v>41306</v>
      </c>
      <c r="S510" s="215">
        <v>41306</v>
      </c>
      <c r="T510" s="207">
        <v>108663</v>
      </c>
      <c r="U510" s="214" t="s">
        <v>182</v>
      </c>
      <c r="V510" s="214" t="s">
        <v>1464</v>
      </c>
      <c r="W510" s="171">
        <v>44074</v>
      </c>
      <c r="X510" s="172" t="e">
        <f>+CONCATENATE(TEXT(#REF!,"yyyy"),"-",TEXT(#REF!,"mm"))</f>
        <v>#REF!</v>
      </c>
      <c r="Y510" s="173" t="str">
        <f t="shared" si="75"/>
        <v>10</v>
      </c>
      <c r="Z510" s="172" t="str">
        <f t="shared" si="76"/>
        <v>2020-07</v>
      </c>
      <c r="AA510" s="170" t="e">
        <f>+VLOOKUP(Z510,#REF!,2,FALSE)/VLOOKUP(X510,#REF!,2,FALSE)</f>
        <v>#REF!</v>
      </c>
      <c r="AB510" s="174" t="e">
        <f t="shared" si="73"/>
        <v>#REF!</v>
      </c>
      <c r="AC510" s="174" t="e">
        <f t="shared" si="74"/>
        <v>#REF!</v>
      </c>
      <c r="AD510" s="175" t="e">
        <f>+#REF!+365*Y510</f>
        <v>#REF!</v>
      </c>
      <c r="AE510" s="176" t="e">
        <f t="shared" si="77"/>
        <v>#REF!</v>
      </c>
      <c r="AF510" s="170" t="e">
        <f>+VLOOKUP(CONCATENATE(TEXT(W510,"yyyy"),"-",TEXT(W510,"mm")),#REF!,2,0)</f>
        <v>#REF!</v>
      </c>
      <c r="AG510" s="177" t="e">
        <f>+(AC510*(1+'INFLAC PROYECTADA'!$B$8)^(AE510))/((1+DEMANDADO!AF510)^(AE510))</f>
        <v>#REF!</v>
      </c>
      <c r="AH510" s="169">
        <f>(0.2*VLOOKUP(D510,'%.'!$A$1:$B$4,2,FALSE))+(0.35*VLOOKUP(E510,'%.'!$A$1:$B$4,2,FALSE))+(0.1*VLOOKUP(F510,'%.'!$A$1:$B$4,2,FALSE))+(0.35*VLOOKUP(G510,'%.'!$A$1:$B$4,2,FALSE))</f>
        <v>0.05</v>
      </c>
      <c r="AI510" s="128" t="str">
        <f t="shared" si="78"/>
        <v>REMOTA</v>
      </c>
      <c r="AJ510" s="128" t="str">
        <f t="shared" si="79"/>
        <v>No se registra</v>
      </c>
      <c r="AK510" s="178">
        <f t="shared" si="80"/>
        <v>0</v>
      </c>
    </row>
    <row r="511" spans="1:37" ht="30" customHeight="1" x14ac:dyDescent="0.25">
      <c r="A511" s="115">
        <v>510</v>
      </c>
      <c r="B511" s="215" t="s">
        <v>1295</v>
      </c>
      <c r="C511" s="202" t="s">
        <v>1299</v>
      </c>
      <c r="D511" s="203" t="s">
        <v>1</v>
      </c>
      <c r="E511" s="203" t="s">
        <v>1</v>
      </c>
      <c r="F511" s="203" t="s">
        <v>1</v>
      </c>
      <c r="G511" s="203" t="s">
        <v>1</v>
      </c>
      <c r="H511" s="169">
        <f t="shared" si="71"/>
        <v>0.05</v>
      </c>
      <c r="I511" s="170" t="str">
        <f t="shared" si="72"/>
        <v>REMOTA</v>
      </c>
      <c r="J511" s="292">
        <v>0</v>
      </c>
      <c r="K511" s="221">
        <v>0</v>
      </c>
      <c r="L511" s="207" t="s">
        <v>241</v>
      </c>
      <c r="M511" s="188"/>
      <c r="N511" s="203" t="s">
        <v>405</v>
      </c>
      <c r="O511" s="222" t="s">
        <v>405</v>
      </c>
      <c r="P511" s="207" t="s">
        <v>22</v>
      </c>
      <c r="Q511" s="207" t="s">
        <v>158</v>
      </c>
      <c r="R511" s="215">
        <v>41306</v>
      </c>
      <c r="S511" s="215">
        <v>41306</v>
      </c>
      <c r="T511" s="207">
        <v>108663</v>
      </c>
      <c r="U511" s="214" t="s">
        <v>182</v>
      </c>
      <c r="V511" s="214" t="s">
        <v>1464</v>
      </c>
      <c r="W511" s="171">
        <v>44074</v>
      </c>
      <c r="X511" s="172" t="e">
        <f>+CONCATENATE(TEXT(#REF!,"yyyy"),"-",TEXT(#REF!,"mm"))</f>
        <v>#REF!</v>
      </c>
      <c r="Y511" s="173" t="str">
        <f t="shared" si="75"/>
        <v>10</v>
      </c>
      <c r="Z511" s="172" t="str">
        <f t="shared" si="76"/>
        <v>2020-07</v>
      </c>
      <c r="AA511" s="170" t="e">
        <f>+VLOOKUP(Z511,#REF!,2,FALSE)/VLOOKUP(X511,#REF!,2,FALSE)</f>
        <v>#REF!</v>
      </c>
      <c r="AB511" s="174" t="e">
        <f t="shared" si="73"/>
        <v>#REF!</v>
      </c>
      <c r="AC511" s="174" t="e">
        <f t="shared" si="74"/>
        <v>#REF!</v>
      </c>
      <c r="AD511" s="175" t="e">
        <f>+#REF!+365*Y511</f>
        <v>#REF!</v>
      </c>
      <c r="AE511" s="176" t="e">
        <f t="shared" si="77"/>
        <v>#REF!</v>
      </c>
      <c r="AF511" s="170" t="e">
        <f>+VLOOKUP(CONCATENATE(TEXT(W511,"yyyy"),"-",TEXT(W511,"mm")),#REF!,2,0)</f>
        <v>#REF!</v>
      </c>
      <c r="AG511" s="177" t="e">
        <f>+(AC511*(1+'INFLAC PROYECTADA'!$B$8)^(AE511))/((1+DEMANDADO!AF511)^(AE511))</f>
        <v>#REF!</v>
      </c>
      <c r="AH511" s="169">
        <f>(0.2*VLOOKUP(D511,'%.'!$A$1:$B$4,2,FALSE))+(0.35*VLOOKUP(E511,'%.'!$A$1:$B$4,2,FALSE))+(0.1*VLOOKUP(F511,'%.'!$A$1:$B$4,2,FALSE))+(0.35*VLOOKUP(G511,'%.'!$A$1:$B$4,2,FALSE))</f>
        <v>0.05</v>
      </c>
      <c r="AI511" s="128" t="str">
        <f t="shared" si="78"/>
        <v>REMOTA</v>
      </c>
      <c r="AJ511" s="128" t="str">
        <f t="shared" si="79"/>
        <v>No se registra</v>
      </c>
      <c r="AK511" s="178">
        <f t="shared" si="80"/>
        <v>0</v>
      </c>
    </row>
    <row r="512" spans="1:37" ht="30" customHeight="1" x14ac:dyDescent="0.25">
      <c r="A512" s="115">
        <v>511</v>
      </c>
      <c r="B512" s="215" t="s">
        <v>1295</v>
      </c>
      <c r="C512" s="202" t="s">
        <v>1300</v>
      </c>
      <c r="D512" s="203" t="s">
        <v>1</v>
      </c>
      <c r="E512" s="203" t="s">
        <v>1</v>
      </c>
      <c r="F512" s="203" t="s">
        <v>1</v>
      </c>
      <c r="G512" s="203" t="s">
        <v>1</v>
      </c>
      <c r="H512" s="169">
        <f t="shared" si="71"/>
        <v>0.05</v>
      </c>
      <c r="I512" s="170" t="str">
        <f t="shared" si="72"/>
        <v>REMOTA</v>
      </c>
      <c r="J512" s="292">
        <v>0</v>
      </c>
      <c r="K512" s="221">
        <v>0</v>
      </c>
      <c r="L512" s="207" t="s">
        <v>133</v>
      </c>
      <c r="M512" s="188"/>
      <c r="N512" s="203" t="s">
        <v>405</v>
      </c>
      <c r="O512" s="222" t="s">
        <v>405</v>
      </c>
      <c r="P512" s="207" t="s">
        <v>22</v>
      </c>
      <c r="Q512" s="207" t="s">
        <v>158</v>
      </c>
      <c r="R512" s="215">
        <v>41306</v>
      </c>
      <c r="S512" s="215">
        <v>41306</v>
      </c>
      <c r="T512" s="207">
        <v>108663</v>
      </c>
      <c r="U512" s="214" t="s">
        <v>182</v>
      </c>
      <c r="V512" s="214" t="s">
        <v>1464</v>
      </c>
      <c r="W512" s="171">
        <v>44074</v>
      </c>
      <c r="X512" s="172" t="e">
        <f>+CONCATENATE(TEXT(#REF!,"yyyy"),"-",TEXT(#REF!,"mm"))</f>
        <v>#REF!</v>
      </c>
      <c r="Y512" s="173" t="str">
        <f t="shared" si="75"/>
        <v>10</v>
      </c>
      <c r="Z512" s="172" t="str">
        <f t="shared" si="76"/>
        <v>2020-07</v>
      </c>
      <c r="AA512" s="170" t="e">
        <f>+VLOOKUP(Z512,#REF!,2,FALSE)/VLOOKUP(X512,#REF!,2,FALSE)</f>
        <v>#REF!</v>
      </c>
      <c r="AB512" s="174" t="e">
        <f t="shared" si="73"/>
        <v>#REF!</v>
      </c>
      <c r="AC512" s="174" t="e">
        <f t="shared" si="74"/>
        <v>#REF!</v>
      </c>
      <c r="AD512" s="175" t="e">
        <f>+#REF!+365*Y512</f>
        <v>#REF!</v>
      </c>
      <c r="AE512" s="176" t="e">
        <f t="shared" si="77"/>
        <v>#REF!</v>
      </c>
      <c r="AF512" s="170" t="e">
        <f>+VLOOKUP(CONCATENATE(TEXT(W512,"yyyy"),"-",TEXT(W512,"mm")),#REF!,2,0)</f>
        <v>#REF!</v>
      </c>
      <c r="AG512" s="177" t="e">
        <f>+(AC512*(1+'INFLAC PROYECTADA'!$B$8)^(AE512))/((1+DEMANDADO!AF512)^(AE512))</f>
        <v>#REF!</v>
      </c>
      <c r="AH512" s="169">
        <f>(0.2*VLOOKUP(D512,'%.'!$A$1:$B$4,2,FALSE))+(0.35*VLOOKUP(E512,'%.'!$A$1:$B$4,2,FALSE))+(0.1*VLOOKUP(F512,'%.'!$A$1:$B$4,2,FALSE))+(0.35*VLOOKUP(G512,'%.'!$A$1:$B$4,2,FALSE))</f>
        <v>0.05</v>
      </c>
      <c r="AI512" s="128" t="str">
        <f t="shared" si="78"/>
        <v>REMOTA</v>
      </c>
      <c r="AJ512" s="128" t="str">
        <f t="shared" si="79"/>
        <v>No se registra</v>
      </c>
      <c r="AK512" s="178">
        <f t="shared" si="80"/>
        <v>0</v>
      </c>
    </row>
    <row r="513" spans="1:37" ht="30" customHeight="1" x14ac:dyDescent="0.25">
      <c r="A513" s="115">
        <v>512</v>
      </c>
      <c r="B513" s="215" t="s">
        <v>1295</v>
      </c>
      <c r="C513" s="202" t="s">
        <v>1301</v>
      </c>
      <c r="D513" s="203" t="s">
        <v>1</v>
      </c>
      <c r="E513" s="203" t="s">
        <v>1</v>
      </c>
      <c r="F513" s="203" t="s">
        <v>1</v>
      </c>
      <c r="G513" s="203" t="s">
        <v>1</v>
      </c>
      <c r="H513" s="169">
        <f t="shared" si="71"/>
        <v>0.05</v>
      </c>
      <c r="I513" s="170" t="str">
        <f t="shared" si="72"/>
        <v>REMOTA</v>
      </c>
      <c r="J513" s="292">
        <v>0</v>
      </c>
      <c r="K513" s="221">
        <v>0</v>
      </c>
      <c r="L513" s="207" t="s">
        <v>129</v>
      </c>
      <c r="M513" s="188"/>
      <c r="N513" s="203" t="s">
        <v>405</v>
      </c>
      <c r="O513" s="222" t="s">
        <v>405</v>
      </c>
      <c r="P513" s="207" t="s">
        <v>22</v>
      </c>
      <c r="Q513" s="207" t="s">
        <v>158</v>
      </c>
      <c r="R513" s="215">
        <v>41306</v>
      </c>
      <c r="S513" s="215">
        <v>41306</v>
      </c>
      <c r="T513" s="207">
        <v>108663</v>
      </c>
      <c r="U513" s="214" t="s">
        <v>182</v>
      </c>
      <c r="V513" s="214" t="s">
        <v>1464</v>
      </c>
      <c r="W513" s="171">
        <v>44074</v>
      </c>
      <c r="X513" s="172" t="e">
        <f>+CONCATENATE(TEXT(#REF!,"yyyy"),"-",TEXT(#REF!,"mm"))</f>
        <v>#REF!</v>
      </c>
      <c r="Y513" s="173" t="str">
        <f t="shared" si="75"/>
        <v>10</v>
      </c>
      <c r="Z513" s="172" t="str">
        <f t="shared" si="76"/>
        <v>2020-07</v>
      </c>
      <c r="AA513" s="170" t="e">
        <f>+VLOOKUP(Z513,#REF!,2,FALSE)/VLOOKUP(X513,#REF!,2,FALSE)</f>
        <v>#REF!</v>
      </c>
      <c r="AB513" s="174" t="e">
        <f t="shared" si="73"/>
        <v>#REF!</v>
      </c>
      <c r="AC513" s="174" t="e">
        <f t="shared" si="74"/>
        <v>#REF!</v>
      </c>
      <c r="AD513" s="175" t="e">
        <f>+#REF!+365*Y513</f>
        <v>#REF!</v>
      </c>
      <c r="AE513" s="176" t="e">
        <f t="shared" si="77"/>
        <v>#REF!</v>
      </c>
      <c r="AF513" s="170" t="e">
        <f>+VLOOKUP(CONCATENATE(TEXT(W513,"yyyy"),"-",TEXT(W513,"mm")),#REF!,2,0)</f>
        <v>#REF!</v>
      </c>
      <c r="AG513" s="177" t="e">
        <f>+(AC513*(1+'INFLAC PROYECTADA'!$B$8)^(AE513))/((1+DEMANDADO!AF513)^(AE513))</f>
        <v>#REF!</v>
      </c>
      <c r="AH513" s="169">
        <f>(0.2*VLOOKUP(D513,'%.'!$A$1:$B$4,2,FALSE))+(0.35*VLOOKUP(E513,'%.'!$A$1:$B$4,2,FALSE))+(0.1*VLOOKUP(F513,'%.'!$A$1:$B$4,2,FALSE))+(0.35*VLOOKUP(G513,'%.'!$A$1:$B$4,2,FALSE))</f>
        <v>0.05</v>
      </c>
      <c r="AI513" s="128" t="str">
        <f t="shared" si="78"/>
        <v>REMOTA</v>
      </c>
      <c r="AJ513" s="128" t="str">
        <f t="shared" si="79"/>
        <v>No se registra</v>
      </c>
      <c r="AK513" s="178">
        <f t="shared" si="80"/>
        <v>0</v>
      </c>
    </row>
    <row r="514" spans="1:37" ht="30" customHeight="1" x14ac:dyDescent="0.25">
      <c r="A514" s="115">
        <v>513</v>
      </c>
      <c r="B514" s="215" t="s">
        <v>1302</v>
      </c>
      <c r="C514" s="202" t="s">
        <v>1303</v>
      </c>
      <c r="D514" s="203" t="s">
        <v>1</v>
      </c>
      <c r="E514" s="203" t="s">
        <v>1</v>
      </c>
      <c r="F514" s="203" t="s">
        <v>1</v>
      </c>
      <c r="G514" s="203" t="s">
        <v>1</v>
      </c>
      <c r="H514" s="169">
        <f t="shared" ref="H514:H577" si="81">+IFERROR(AH514,"")</f>
        <v>0.05</v>
      </c>
      <c r="I514" s="170" t="str">
        <f t="shared" ref="I514:I577" si="82">+IFERROR(AI514,"")</f>
        <v>REMOTA</v>
      </c>
      <c r="J514" s="292">
        <v>0</v>
      </c>
      <c r="K514" s="221">
        <v>0</v>
      </c>
      <c r="L514" s="207" t="s">
        <v>238</v>
      </c>
      <c r="M514" s="188"/>
      <c r="N514" s="203" t="s">
        <v>405</v>
      </c>
      <c r="O514" s="222" t="s">
        <v>405</v>
      </c>
      <c r="P514" s="207" t="s">
        <v>22</v>
      </c>
      <c r="Q514" s="207" t="s">
        <v>158</v>
      </c>
      <c r="R514" s="215">
        <v>41306</v>
      </c>
      <c r="S514" s="215">
        <v>41306</v>
      </c>
      <c r="T514" s="207">
        <v>108663</v>
      </c>
      <c r="U514" s="214" t="s">
        <v>182</v>
      </c>
      <c r="V514" s="214" t="s">
        <v>1464</v>
      </c>
      <c r="W514" s="171">
        <v>44074</v>
      </c>
      <c r="X514" s="172" t="e">
        <f>+CONCATENATE(TEXT(#REF!,"yyyy"),"-",TEXT(#REF!,"mm"))</f>
        <v>#REF!</v>
      </c>
      <c r="Y514" s="173" t="str">
        <f t="shared" si="75"/>
        <v>10</v>
      </c>
      <c r="Z514" s="172" t="str">
        <f t="shared" si="76"/>
        <v>2020-07</v>
      </c>
      <c r="AA514" s="170" t="e">
        <f>+VLOOKUP(Z514,#REF!,2,FALSE)/VLOOKUP(X514,#REF!,2,FALSE)</f>
        <v>#REF!</v>
      </c>
      <c r="AB514" s="174" t="e">
        <f t="shared" ref="AB514:AB577" si="83">+AA514*J514</f>
        <v>#REF!</v>
      </c>
      <c r="AC514" s="174" t="e">
        <f t="shared" ref="AC514:AC577" si="84">+AB514*K514</f>
        <v>#REF!</v>
      </c>
      <c r="AD514" s="175" t="e">
        <f>+#REF!+365*Y514</f>
        <v>#REF!</v>
      </c>
      <c r="AE514" s="176" t="e">
        <f t="shared" si="77"/>
        <v>#REF!</v>
      </c>
      <c r="AF514" s="170" t="e">
        <f>+VLOOKUP(CONCATENATE(TEXT(W514,"yyyy"),"-",TEXT(W514,"mm")),#REF!,2,0)</f>
        <v>#REF!</v>
      </c>
      <c r="AG514" s="177" t="e">
        <f>+(AC514*(1+'INFLAC PROYECTADA'!$B$8)^(AE514))/((1+DEMANDADO!AF514)^(AE514))</f>
        <v>#REF!</v>
      </c>
      <c r="AH514" s="169">
        <f>(0.2*VLOOKUP(D514,'%.'!$A$1:$B$4,2,FALSE))+(0.35*VLOOKUP(E514,'%.'!$A$1:$B$4,2,FALSE))+(0.1*VLOOKUP(F514,'%.'!$A$1:$B$4,2,FALSE))+(0.35*VLOOKUP(G514,'%.'!$A$1:$B$4,2,FALSE))</f>
        <v>0.05</v>
      </c>
      <c r="AI514" s="128" t="str">
        <f t="shared" si="78"/>
        <v>REMOTA</v>
      </c>
      <c r="AJ514" s="128" t="str">
        <f t="shared" si="79"/>
        <v>No se registra</v>
      </c>
      <c r="AK514" s="178">
        <f t="shared" si="80"/>
        <v>0</v>
      </c>
    </row>
    <row r="515" spans="1:37" ht="30" customHeight="1" x14ac:dyDescent="0.25">
      <c r="A515" s="115">
        <v>514</v>
      </c>
      <c r="B515" s="215" t="s">
        <v>1302</v>
      </c>
      <c r="C515" s="202" t="s">
        <v>1304</v>
      </c>
      <c r="D515" s="203" t="s">
        <v>1</v>
      </c>
      <c r="E515" s="203" t="s">
        <v>1</v>
      </c>
      <c r="F515" s="203" t="s">
        <v>1</v>
      </c>
      <c r="G515" s="203" t="s">
        <v>1</v>
      </c>
      <c r="H515" s="169">
        <f t="shared" si="81"/>
        <v>0.05</v>
      </c>
      <c r="I515" s="170" t="str">
        <f t="shared" si="82"/>
        <v>REMOTA</v>
      </c>
      <c r="J515" s="292">
        <v>0</v>
      </c>
      <c r="K515" s="221">
        <v>0</v>
      </c>
      <c r="L515" s="207" t="s">
        <v>238</v>
      </c>
      <c r="M515" s="188"/>
      <c r="N515" s="203" t="s">
        <v>405</v>
      </c>
      <c r="O515" s="222" t="s">
        <v>405</v>
      </c>
      <c r="P515" s="207" t="s">
        <v>22</v>
      </c>
      <c r="Q515" s="207" t="s">
        <v>158</v>
      </c>
      <c r="R515" s="215">
        <v>41306</v>
      </c>
      <c r="S515" s="215">
        <v>41306</v>
      </c>
      <c r="T515" s="207">
        <v>108663</v>
      </c>
      <c r="U515" s="214" t="s">
        <v>182</v>
      </c>
      <c r="V515" s="214" t="s">
        <v>1464</v>
      </c>
      <c r="W515" s="171">
        <v>44074</v>
      </c>
      <c r="X515" s="172" t="e">
        <f>+CONCATENATE(TEXT(#REF!,"yyyy"),"-",TEXT(#REF!,"mm"))</f>
        <v>#REF!</v>
      </c>
      <c r="Y515" s="173" t="str">
        <f t="shared" ref="Y515:Y578" si="85">+TRIM(LEFT(P515,2))</f>
        <v>10</v>
      </c>
      <c r="Z515" s="172" t="str">
        <f t="shared" ref="Z515:Z578" si="86">CONCATENATE(YEAR(EDATE(W515,-1)),"-",TEXT(MONTH(EDATE(W515,-1)),"00"))</f>
        <v>2020-07</v>
      </c>
      <c r="AA515" s="170" t="e">
        <f>+VLOOKUP(Z515,#REF!,2,FALSE)/VLOOKUP(X515,#REF!,2,FALSE)</f>
        <v>#REF!</v>
      </c>
      <c r="AB515" s="174" t="e">
        <f t="shared" si="83"/>
        <v>#REF!</v>
      </c>
      <c r="AC515" s="174" t="e">
        <f t="shared" si="84"/>
        <v>#REF!</v>
      </c>
      <c r="AD515" s="175" t="e">
        <f>+#REF!+365*Y515</f>
        <v>#REF!</v>
      </c>
      <c r="AE515" s="176" t="e">
        <f t="shared" ref="AE515:AE578" si="87">+(AD515-W515)/365</f>
        <v>#REF!</v>
      </c>
      <c r="AF515" s="170" t="e">
        <f>+VLOOKUP(CONCATENATE(TEXT(W515,"yyyy"),"-",TEXT(W515,"mm")),#REF!,2,0)</f>
        <v>#REF!</v>
      </c>
      <c r="AG515" s="177" t="e">
        <f>+(AC515*(1+'INFLAC PROYECTADA'!$B$8)^(AE515))/((1+DEMANDADO!AF515)^(AE515))</f>
        <v>#REF!</v>
      </c>
      <c r="AH515" s="169">
        <f>(0.2*VLOOKUP(D515,'%.'!$A$1:$B$4,2,FALSE))+(0.35*VLOOKUP(E515,'%.'!$A$1:$B$4,2,FALSE))+(0.1*VLOOKUP(F515,'%.'!$A$1:$B$4,2,FALSE))+(0.35*VLOOKUP(G515,'%.'!$A$1:$B$4,2,FALSE))</f>
        <v>0.05</v>
      </c>
      <c r="AI515" s="128" t="str">
        <f t="shared" ref="AI515:AI578" si="88">+IF(AH515&gt;0.5,"ALTA",IF(AH515&gt;0.25,"MEDIA",IF(AH515&gt;=0.1,"BAJA",IF(AH515&lt;0.1,"REMOTA"))))</f>
        <v>REMOTA</v>
      </c>
      <c r="AJ515" s="128" t="str">
        <f t="shared" ref="AJ515:AJ578" si="89">+IF(M515&gt;0,"Provisión contable",IF(AH515&gt;50%,"Provisión contable",IF(AH515&lt;10%,"No se registra","Cuentas de Orden")))</f>
        <v>No se registra</v>
      </c>
      <c r="AK515" s="178">
        <f t="shared" ref="AK515:AK578" si="90">+IF(M515&gt;0,M515,IF(AJ515="Provisión Contable",AG515,0)+IF(AJ515="Cuentas de Orden",AG515,0))</f>
        <v>0</v>
      </c>
    </row>
    <row r="516" spans="1:37" ht="30" customHeight="1" x14ac:dyDescent="0.25">
      <c r="A516" s="115">
        <v>515</v>
      </c>
      <c r="B516" s="215" t="s">
        <v>1302</v>
      </c>
      <c r="C516" s="202" t="s">
        <v>1305</v>
      </c>
      <c r="D516" s="203" t="s">
        <v>1</v>
      </c>
      <c r="E516" s="203" t="s">
        <v>1</v>
      </c>
      <c r="F516" s="203" t="s">
        <v>1</v>
      </c>
      <c r="G516" s="203" t="s">
        <v>1</v>
      </c>
      <c r="H516" s="169">
        <f t="shared" si="81"/>
        <v>0.05</v>
      </c>
      <c r="I516" s="170" t="str">
        <f t="shared" si="82"/>
        <v>REMOTA</v>
      </c>
      <c r="J516" s="292">
        <v>0</v>
      </c>
      <c r="K516" s="221">
        <v>0</v>
      </c>
      <c r="L516" s="207" t="s">
        <v>129</v>
      </c>
      <c r="M516" s="188"/>
      <c r="N516" s="203" t="s">
        <v>405</v>
      </c>
      <c r="O516" s="222" t="s">
        <v>405</v>
      </c>
      <c r="P516" s="207" t="s">
        <v>22</v>
      </c>
      <c r="Q516" s="207" t="s">
        <v>158</v>
      </c>
      <c r="R516" s="215">
        <v>41306</v>
      </c>
      <c r="S516" s="215">
        <v>41306</v>
      </c>
      <c r="T516" s="207">
        <v>108663</v>
      </c>
      <c r="U516" s="214" t="s">
        <v>182</v>
      </c>
      <c r="V516" s="214" t="s">
        <v>1464</v>
      </c>
      <c r="W516" s="171">
        <v>44074</v>
      </c>
      <c r="X516" s="172" t="e">
        <f>+CONCATENATE(TEXT(#REF!,"yyyy"),"-",TEXT(#REF!,"mm"))</f>
        <v>#REF!</v>
      </c>
      <c r="Y516" s="173" t="str">
        <f t="shared" si="85"/>
        <v>10</v>
      </c>
      <c r="Z516" s="172" t="str">
        <f t="shared" si="86"/>
        <v>2020-07</v>
      </c>
      <c r="AA516" s="170" t="e">
        <f>+VLOOKUP(Z516,#REF!,2,FALSE)/VLOOKUP(X516,#REF!,2,FALSE)</f>
        <v>#REF!</v>
      </c>
      <c r="AB516" s="174" t="e">
        <f t="shared" si="83"/>
        <v>#REF!</v>
      </c>
      <c r="AC516" s="174" t="e">
        <f t="shared" si="84"/>
        <v>#REF!</v>
      </c>
      <c r="AD516" s="175" t="e">
        <f>+#REF!+365*Y516</f>
        <v>#REF!</v>
      </c>
      <c r="AE516" s="176" t="e">
        <f t="shared" si="87"/>
        <v>#REF!</v>
      </c>
      <c r="AF516" s="170" t="e">
        <f>+VLOOKUP(CONCATENATE(TEXT(W516,"yyyy"),"-",TEXT(W516,"mm")),#REF!,2,0)</f>
        <v>#REF!</v>
      </c>
      <c r="AG516" s="177" t="e">
        <f>+(AC516*(1+'INFLAC PROYECTADA'!$B$8)^(AE516))/((1+DEMANDADO!AF516)^(AE516))</f>
        <v>#REF!</v>
      </c>
      <c r="AH516" s="169">
        <f>(0.2*VLOOKUP(D516,'%.'!$A$1:$B$4,2,FALSE))+(0.35*VLOOKUP(E516,'%.'!$A$1:$B$4,2,FALSE))+(0.1*VLOOKUP(F516,'%.'!$A$1:$B$4,2,FALSE))+(0.35*VLOOKUP(G516,'%.'!$A$1:$B$4,2,FALSE))</f>
        <v>0.05</v>
      </c>
      <c r="AI516" s="128" t="str">
        <f t="shared" si="88"/>
        <v>REMOTA</v>
      </c>
      <c r="AJ516" s="128" t="str">
        <f t="shared" si="89"/>
        <v>No se registra</v>
      </c>
      <c r="AK516" s="178">
        <f t="shared" si="90"/>
        <v>0</v>
      </c>
    </row>
    <row r="517" spans="1:37" ht="30" customHeight="1" x14ac:dyDescent="0.25">
      <c r="A517" s="115">
        <v>516</v>
      </c>
      <c r="B517" s="215" t="s">
        <v>1302</v>
      </c>
      <c r="C517" s="202" t="s">
        <v>1306</v>
      </c>
      <c r="D517" s="203" t="s">
        <v>1</v>
      </c>
      <c r="E517" s="203" t="s">
        <v>1</v>
      </c>
      <c r="F517" s="203" t="s">
        <v>1</v>
      </c>
      <c r="G517" s="203" t="s">
        <v>1</v>
      </c>
      <c r="H517" s="169">
        <f t="shared" si="81"/>
        <v>0.05</v>
      </c>
      <c r="I517" s="170" t="str">
        <f t="shared" si="82"/>
        <v>REMOTA</v>
      </c>
      <c r="J517" s="292">
        <v>0</v>
      </c>
      <c r="K517" s="221">
        <v>0</v>
      </c>
      <c r="L517" s="207" t="s">
        <v>238</v>
      </c>
      <c r="M517" s="188"/>
      <c r="N517" s="203" t="s">
        <v>405</v>
      </c>
      <c r="O517" s="222" t="s">
        <v>405</v>
      </c>
      <c r="P517" s="207" t="s">
        <v>22</v>
      </c>
      <c r="Q517" s="207" t="s">
        <v>158</v>
      </c>
      <c r="R517" s="215">
        <v>41306</v>
      </c>
      <c r="S517" s="215">
        <v>41306</v>
      </c>
      <c r="T517" s="207">
        <v>108663</v>
      </c>
      <c r="U517" s="214" t="s">
        <v>182</v>
      </c>
      <c r="V517" s="214" t="s">
        <v>1464</v>
      </c>
      <c r="W517" s="171">
        <v>44074</v>
      </c>
      <c r="X517" s="172" t="e">
        <f>+CONCATENATE(TEXT(#REF!,"yyyy"),"-",TEXT(#REF!,"mm"))</f>
        <v>#REF!</v>
      </c>
      <c r="Y517" s="173" t="str">
        <f t="shared" si="85"/>
        <v>10</v>
      </c>
      <c r="Z517" s="172" t="str">
        <f t="shared" si="86"/>
        <v>2020-07</v>
      </c>
      <c r="AA517" s="170" t="e">
        <f>+VLOOKUP(Z517,#REF!,2,FALSE)/VLOOKUP(X517,#REF!,2,FALSE)</f>
        <v>#REF!</v>
      </c>
      <c r="AB517" s="174" t="e">
        <f t="shared" si="83"/>
        <v>#REF!</v>
      </c>
      <c r="AC517" s="174" t="e">
        <f t="shared" si="84"/>
        <v>#REF!</v>
      </c>
      <c r="AD517" s="175" t="e">
        <f>+#REF!+365*Y517</f>
        <v>#REF!</v>
      </c>
      <c r="AE517" s="176" t="e">
        <f t="shared" si="87"/>
        <v>#REF!</v>
      </c>
      <c r="AF517" s="170" t="e">
        <f>+VLOOKUP(CONCATENATE(TEXT(W517,"yyyy"),"-",TEXT(W517,"mm")),#REF!,2,0)</f>
        <v>#REF!</v>
      </c>
      <c r="AG517" s="177" t="e">
        <f>+(AC517*(1+'INFLAC PROYECTADA'!$B$8)^(AE517))/((1+DEMANDADO!AF517)^(AE517))</f>
        <v>#REF!</v>
      </c>
      <c r="AH517" s="169">
        <f>(0.2*VLOOKUP(D517,'%.'!$A$1:$B$4,2,FALSE))+(0.35*VLOOKUP(E517,'%.'!$A$1:$B$4,2,FALSE))+(0.1*VLOOKUP(F517,'%.'!$A$1:$B$4,2,FALSE))+(0.35*VLOOKUP(G517,'%.'!$A$1:$B$4,2,FALSE))</f>
        <v>0.05</v>
      </c>
      <c r="AI517" s="128" t="str">
        <f t="shared" si="88"/>
        <v>REMOTA</v>
      </c>
      <c r="AJ517" s="128" t="str">
        <f t="shared" si="89"/>
        <v>No se registra</v>
      </c>
      <c r="AK517" s="178">
        <f t="shared" si="90"/>
        <v>0</v>
      </c>
    </row>
    <row r="518" spans="1:37" ht="30" customHeight="1" x14ac:dyDescent="0.25">
      <c r="A518" s="115">
        <v>517</v>
      </c>
      <c r="B518" s="215" t="s">
        <v>1302</v>
      </c>
      <c r="C518" s="202" t="s">
        <v>1307</v>
      </c>
      <c r="D518" s="203" t="s">
        <v>1</v>
      </c>
      <c r="E518" s="203" t="s">
        <v>1</v>
      </c>
      <c r="F518" s="203" t="s">
        <v>1</v>
      </c>
      <c r="G518" s="203" t="s">
        <v>1</v>
      </c>
      <c r="H518" s="169">
        <f t="shared" si="81"/>
        <v>0.05</v>
      </c>
      <c r="I518" s="170" t="str">
        <f t="shared" si="82"/>
        <v>REMOTA</v>
      </c>
      <c r="J518" s="292">
        <v>0</v>
      </c>
      <c r="K518" s="221">
        <v>0</v>
      </c>
      <c r="L518" s="207" t="s">
        <v>238</v>
      </c>
      <c r="M518" s="188"/>
      <c r="N518" s="203" t="s">
        <v>405</v>
      </c>
      <c r="O518" s="222" t="s">
        <v>405</v>
      </c>
      <c r="P518" s="207" t="s">
        <v>22</v>
      </c>
      <c r="Q518" s="207" t="s">
        <v>158</v>
      </c>
      <c r="R518" s="215">
        <v>41306</v>
      </c>
      <c r="S518" s="215">
        <v>41306</v>
      </c>
      <c r="T518" s="207">
        <v>108663</v>
      </c>
      <c r="U518" s="214" t="s">
        <v>182</v>
      </c>
      <c r="V518" s="214" t="s">
        <v>1464</v>
      </c>
      <c r="W518" s="171">
        <v>44074</v>
      </c>
      <c r="X518" s="172" t="e">
        <f>+CONCATENATE(TEXT(#REF!,"yyyy"),"-",TEXT(#REF!,"mm"))</f>
        <v>#REF!</v>
      </c>
      <c r="Y518" s="173" t="str">
        <f t="shared" si="85"/>
        <v>10</v>
      </c>
      <c r="Z518" s="172" t="str">
        <f t="shared" si="86"/>
        <v>2020-07</v>
      </c>
      <c r="AA518" s="170" t="e">
        <f>+VLOOKUP(Z518,#REF!,2,FALSE)/VLOOKUP(X518,#REF!,2,FALSE)</f>
        <v>#REF!</v>
      </c>
      <c r="AB518" s="174" t="e">
        <f t="shared" si="83"/>
        <v>#REF!</v>
      </c>
      <c r="AC518" s="174" t="e">
        <f t="shared" si="84"/>
        <v>#REF!</v>
      </c>
      <c r="AD518" s="175" t="e">
        <f>+#REF!+365*Y518</f>
        <v>#REF!</v>
      </c>
      <c r="AE518" s="176" t="e">
        <f t="shared" si="87"/>
        <v>#REF!</v>
      </c>
      <c r="AF518" s="170" t="e">
        <f>+VLOOKUP(CONCATENATE(TEXT(W518,"yyyy"),"-",TEXT(W518,"mm")),#REF!,2,0)</f>
        <v>#REF!</v>
      </c>
      <c r="AG518" s="177" t="e">
        <f>+(AC518*(1+'INFLAC PROYECTADA'!$B$8)^(AE518))/((1+DEMANDADO!AF518)^(AE518))</f>
        <v>#REF!</v>
      </c>
      <c r="AH518" s="169">
        <f>(0.2*VLOOKUP(D518,'%.'!$A$1:$B$4,2,FALSE))+(0.35*VLOOKUP(E518,'%.'!$A$1:$B$4,2,FALSE))+(0.1*VLOOKUP(F518,'%.'!$A$1:$B$4,2,FALSE))+(0.35*VLOOKUP(G518,'%.'!$A$1:$B$4,2,FALSE))</f>
        <v>0.05</v>
      </c>
      <c r="AI518" s="128" t="str">
        <f t="shared" si="88"/>
        <v>REMOTA</v>
      </c>
      <c r="AJ518" s="128" t="str">
        <f t="shared" si="89"/>
        <v>No se registra</v>
      </c>
      <c r="AK518" s="178">
        <f t="shared" si="90"/>
        <v>0</v>
      </c>
    </row>
    <row r="519" spans="1:37" ht="30" customHeight="1" x14ac:dyDescent="0.25">
      <c r="A519" s="115">
        <v>518</v>
      </c>
      <c r="B519" s="215" t="s">
        <v>1295</v>
      </c>
      <c r="C519" s="202" t="s">
        <v>1308</v>
      </c>
      <c r="D519" s="203" t="s">
        <v>1</v>
      </c>
      <c r="E519" s="203" t="s">
        <v>1</v>
      </c>
      <c r="F519" s="203" t="s">
        <v>1</v>
      </c>
      <c r="G519" s="203" t="s">
        <v>1</v>
      </c>
      <c r="H519" s="169">
        <f t="shared" si="81"/>
        <v>0.05</v>
      </c>
      <c r="I519" s="170" t="str">
        <f t="shared" si="82"/>
        <v>REMOTA</v>
      </c>
      <c r="J519" s="292">
        <v>0</v>
      </c>
      <c r="K519" s="221">
        <v>0</v>
      </c>
      <c r="L519" s="207" t="s">
        <v>129</v>
      </c>
      <c r="M519" s="188"/>
      <c r="N519" s="203" t="s">
        <v>405</v>
      </c>
      <c r="O519" s="222" t="s">
        <v>405</v>
      </c>
      <c r="P519" s="207" t="s">
        <v>22</v>
      </c>
      <c r="Q519" s="207" t="s">
        <v>158</v>
      </c>
      <c r="R519" s="215">
        <v>41306</v>
      </c>
      <c r="S519" s="215">
        <v>41306</v>
      </c>
      <c r="T519" s="207">
        <v>108663</v>
      </c>
      <c r="U519" s="214" t="s">
        <v>182</v>
      </c>
      <c r="V519" s="214" t="s">
        <v>1464</v>
      </c>
      <c r="W519" s="171">
        <v>44074</v>
      </c>
      <c r="X519" s="172" t="e">
        <f>+CONCATENATE(TEXT(#REF!,"yyyy"),"-",TEXT(#REF!,"mm"))</f>
        <v>#REF!</v>
      </c>
      <c r="Y519" s="173" t="str">
        <f t="shared" si="85"/>
        <v>10</v>
      </c>
      <c r="Z519" s="172" t="str">
        <f t="shared" si="86"/>
        <v>2020-07</v>
      </c>
      <c r="AA519" s="170" t="e">
        <f>+VLOOKUP(Z519,#REF!,2,FALSE)/VLOOKUP(X519,#REF!,2,FALSE)</f>
        <v>#REF!</v>
      </c>
      <c r="AB519" s="174" t="e">
        <f t="shared" si="83"/>
        <v>#REF!</v>
      </c>
      <c r="AC519" s="174" t="e">
        <f t="shared" si="84"/>
        <v>#REF!</v>
      </c>
      <c r="AD519" s="175" t="e">
        <f>+#REF!+365*Y519</f>
        <v>#REF!</v>
      </c>
      <c r="AE519" s="176" t="e">
        <f t="shared" si="87"/>
        <v>#REF!</v>
      </c>
      <c r="AF519" s="170" t="e">
        <f>+VLOOKUP(CONCATENATE(TEXT(W519,"yyyy"),"-",TEXT(W519,"mm")),#REF!,2,0)</f>
        <v>#REF!</v>
      </c>
      <c r="AG519" s="177" t="e">
        <f>+(AC519*(1+'INFLAC PROYECTADA'!$B$8)^(AE519))/((1+DEMANDADO!AF519)^(AE519))</f>
        <v>#REF!</v>
      </c>
      <c r="AH519" s="169">
        <f>(0.2*VLOOKUP(D519,'%.'!$A$1:$B$4,2,FALSE))+(0.35*VLOOKUP(E519,'%.'!$A$1:$B$4,2,FALSE))+(0.1*VLOOKUP(F519,'%.'!$A$1:$B$4,2,FALSE))+(0.35*VLOOKUP(G519,'%.'!$A$1:$B$4,2,FALSE))</f>
        <v>0.05</v>
      </c>
      <c r="AI519" s="128" t="str">
        <f t="shared" si="88"/>
        <v>REMOTA</v>
      </c>
      <c r="AJ519" s="128" t="str">
        <f t="shared" si="89"/>
        <v>No se registra</v>
      </c>
      <c r="AK519" s="178">
        <f t="shared" si="90"/>
        <v>0</v>
      </c>
    </row>
    <row r="520" spans="1:37" ht="30" customHeight="1" x14ac:dyDescent="0.25">
      <c r="A520" s="115">
        <v>519</v>
      </c>
      <c r="B520" s="215" t="s">
        <v>1295</v>
      </c>
      <c r="C520" s="202" t="s">
        <v>1309</v>
      </c>
      <c r="D520" s="203" t="s">
        <v>1</v>
      </c>
      <c r="E520" s="203" t="s">
        <v>1</v>
      </c>
      <c r="F520" s="203" t="s">
        <v>1</v>
      </c>
      <c r="G520" s="203" t="s">
        <v>1</v>
      </c>
      <c r="H520" s="169">
        <f t="shared" si="81"/>
        <v>0.05</v>
      </c>
      <c r="I520" s="170" t="str">
        <f t="shared" si="82"/>
        <v>REMOTA</v>
      </c>
      <c r="J520" s="292">
        <v>0</v>
      </c>
      <c r="K520" s="221">
        <v>0</v>
      </c>
      <c r="L520" s="207" t="s">
        <v>129</v>
      </c>
      <c r="M520" s="188"/>
      <c r="N520" s="203" t="s">
        <v>405</v>
      </c>
      <c r="O520" s="222" t="s">
        <v>405</v>
      </c>
      <c r="P520" s="207" t="s">
        <v>22</v>
      </c>
      <c r="Q520" s="207" t="s">
        <v>158</v>
      </c>
      <c r="R520" s="215">
        <v>41306</v>
      </c>
      <c r="S520" s="215">
        <v>41306</v>
      </c>
      <c r="T520" s="207">
        <v>108663</v>
      </c>
      <c r="U520" s="214" t="s">
        <v>182</v>
      </c>
      <c r="V520" s="214" t="s">
        <v>1464</v>
      </c>
      <c r="W520" s="171">
        <v>44074</v>
      </c>
      <c r="X520" s="172" t="e">
        <f>+CONCATENATE(TEXT(#REF!,"yyyy"),"-",TEXT(#REF!,"mm"))</f>
        <v>#REF!</v>
      </c>
      <c r="Y520" s="173" t="str">
        <f t="shared" si="85"/>
        <v>10</v>
      </c>
      <c r="Z520" s="172" t="str">
        <f t="shared" si="86"/>
        <v>2020-07</v>
      </c>
      <c r="AA520" s="170" t="e">
        <f>+VLOOKUP(Z520,#REF!,2,FALSE)/VLOOKUP(X520,#REF!,2,FALSE)</f>
        <v>#REF!</v>
      </c>
      <c r="AB520" s="174" t="e">
        <f t="shared" si="83"/>
        <v>#REF!</v>
      </c>
      <c r="AC520" s="174" t="e">
        <f t="shared" si="84"/>
        <v>#REF!</v>
      </c>
      <c r="AD520" s="175" t="e">
        <f>+#REF!+365*Y520</f>
        <v>#REF!</v>
      </c>
      <c r="AE520" s="176" t="e">
        <f t="shared" si="87"/>
        <v>#REF!</v>
      </c>
      <c r="AF520" s="170" t="e">
        <f>+VLOOKUP(CONCATENATE(TEXT(W520,"yyyy"),"-",TEXT(W520,"mm")),#REF!,2,0)</f>
        <v>#REF!</v>
      </c>
      <c r="AG520" s="177" t="e">
        <f>+(AC520*(1+'INFLAC PROYECTADA'!$B$8)^(AE520))/((1+DEMANDADO!AF520)^(AE520))</f>
        <v>#REF!</v>
      </c>
      <c r="AH520" s="169">
        <f>(0.2*VLOOKUP(D520,'%.'!$A$1:$B$4,2,FALSE))+(0.35*VLOOKUP(E520,'%.'!$A$1:$B$4,2,FALSE))+(0.1*VLOOKUP(F520,'%.'!$A$1:$B$4,2,FALSE))+(0.35*VLOOKUP(G520,'%.'!$A$1:$B$4,2,FALSE))</f>
        <v>0.05</v>
      </c>
      <c r="AI520" s="128" t="str">
        <f t="shared" si="88"/>
        <v>REMOTA</v>
      </c>
      <c r="AJ520" s="128" t="str">
        <f t="shared" si="89"/>
        <v>No se registra</v>
      </c>
      <c r="AK520" s="178">
        <f t="shared" si="90"/>
        <v>0</v>
      </c>
    </row>
    <row r="521" spans="1:37" ht="30" customHeight="1" x14ac:dyDescent="0.25">
      <c r="A521" s="115">
        <v>520</v>
      </c>
      <c r="B521" s="215" t="s">
        <v>1089</v>
      </c>
      <c r="C521" s="202" t="s">
        <v>1310</v>
      </c>
      <c r="D521" s="203" t="s">
        <v>1</v>
      </c>
      <c r="E521" s="203" t="s">
        <v>1</v>
      </c>
      <c r="F521" s="203" t="s">
        <v>1</v>
      </c>
      <c r="G521" s="203" t="s">
        <v>1</v>
      </c>
      <c r="H521" s="169">
        <f t="shared" si="81"/>
        <v>0.05</v>
      </c>
      <c r="I521" s="170" t="str">
        <f t="shared" si="82"/>
        <v>REMOTA</v>
      </c>
      <c r="J521" s="292">
        <v>19955522</v>
      </c>
      <c r="K521" s="221">
        <v>0</v>
      </c>
      <c r="L521" s="207" t="s">
        <v>133</v>
      </c>
      <c r="M521" s="188"/>
      <c r="N521" s="203" t="s">
        <v>405</v>
      </c>
      <c r="O521" s="222" t="s">
        <v>405</v>
      </c>
      <c r="P521" s="207" t="s">
        <v>465</v>
      </c>
      <c r="Q521" s="207" t="s">
        <v>158</v>
      </c>
      <c r="R521" s="215">
        <v>41306</v>
      </c>
      <c r="S521" s="215">
        <v>41306</v>
      </c>
      <c r="T521" s="207">
        <v>108663</v>
      </c>
      <c r="U521" s="214" t="s">
        <v>171</v>
      </c>
      <c r="V521" s="214" t="s">
        <v>1458</v>
      </c>
      <c r="W521" s="171">
        <v>44074</v>
      </c>
      <c r="X521" s="172" t="e">
        <f>+CONCATENATE(TEXT(#REF!,"yyyy"),"-",TEXT(#REF!,"mm"))</f>
        <v>#REF!</v>
      </c>
      <c r="Y521" s="173" t="str">
        <f t="shared" si="85"/>
        <v>8</v>
      </c>
      <c r="Z521" s="172" t="str">
        <f t="shared" si="86"/>
        <v>2020-07</v>
      </c>
      <c r="AA521" s="170" t="e">
        <f>+VLOOKUP(Z521,#REF!,2,FALSE)/VLOOKUP(X521,#REF!,2,FALSE)</f>
        <v>#REF!</v>
      </c>
      <c r="AB521" s="174" t="e">
        <f t="shared" si="83"/>
        <v>#REF!</v>
      </c>
      <c r="AC521" s="174" t="e">
        <f t="shared" si="84"/>
        <v>#REF!</v>
      </c>
      <c r="AD521" s="175" t="e">
        <f>+#REF!+365*Y521</f>
        <v>#REF!</v>
      </c>
      <c r="AE521" s="176" t="e">
        <f t="shared" si="87"/>
        <v>#REF!</v>
      </c>
      <c r="AF521" s="170" t="e">
        <f>+VLOOKUP(CONCATENATE(TEXT(W521,"yyyy"),"-",TEXT(W521,"mm")),#REF!,2,0)</f>
        <v>#REF!</v>
      </c>
      <c r="AG521" s="177" t="e">
        <f>+(AC521*(1+'INFLAC PROYECTADA'!$B$8)^(AE521))/((1+DEMANDADO!AF521)^(AE521))</f>
        <v>#REF!</v>
      </c>
      <c r="AH521" s="169">
        <f>(0.2*VLOOKUP(D521,'%.'!$A$1:$B$4,2,FALSE))+(0.35*VLOOKUP(E521,'%.'!$A$1:$B$4,2,FALSE))+(0.1*VLOOKUP(F521,'%.'!$A$1:$B$4,2,FALSE))+(0.35*VLOOKUP(G521,'%.'!$A$1:$B$4,2,FALSE))</f>
        <v>0.05</v>
      </c>
      <c r="AI521" s="128" t="str">
        <f t="shared" si="88"/>
        <v>REMOTA</v>
      </c>
      <c r="AJ521" s="128" t="str">
        <f t="shared" si="89"/>
        <v>No se registra</v>
      </c>
      <c r="AK521" s="178">
        <f t="shared" si="90"/>
        <v>0</v>
      </c>
    </row>
    <row r="522" spans="1:37" ht="30" customHeight="1" x14ac:dyDescent="0.25">
      <c r="A522" s="115">
        <v>521</v>
      </c>
      <c r="B522" s="215" t="s">
        <v>1234</v>
      </c>
      <c r="C522" s="202" t="s">
        <v>1311</v>
      </c>
      <c r="D522" s="203" t="s">
        <v>1</v>
      </c>
      <c r="E522" s="203" t="s">
        <v>1</v>
      </c>
      <c r="F522" s="203" t="s">
        <v>1</v>
      </c>
      <c r="G522" s="203" t="s">
        <v>1</v>
      </c>
      <c r="H522" s="169">
        <f t="shared" si="81"/>
        <v>0.05</v>
      </c>
      <c r="I522" s="170" t="str">
        <f t="shared" si="82"/>
        <v>REMOTA</v>
      </c>
      <c r="J522" s="292">
        <v>23574668</v>
      </c>
      <c r="K522" s="221">
        <v>0</v>
      </c>
      <c r="L522" s="207" t="s">
        <v>133</v>
      </c>
      <c r="M522" s="188"/>
      <c r="N522" s="203" t="s">
        <v>405</v>
      </c>
      <c r="O522" s="222" t="s">
        <v>405</v>
      </c>
      <c r="P522" s="207" t="s">
        <v>465</v>
      </c>
      <c r="Q522" s="207" t="s">
        <v>158</v>
      </c>
      <c r="R522" s="215">
        <v>41306</v>
      </c>
      <c r="S522" s="215">
        <v>41306</v>
      </c>
      <c r="T522" s="207">
        <v>108663</v>
      </c>
      <c r="U522" s="214" t="s">
        <v>171</v>
      </c>
      <c r="V522" s="214" t="s">
        <v>1462</v>
      </c>
      <c r="W522" s="171">
        <v>44074</v>
      </c>
      <c r="X522" s="172" t="e">
        <f>+CONCATENATE(TEXT(#REF!,"yyyy"),"-",TEXT(#REF!,"mm"))</f>
        <v>#REF!</v>
      </c>
      <c r="Y522" s="173" t="str">
        <f t="shared" si="85"/>
        <v>8</v>
      </c>
      <c r="Z522" s="172" t="str">
        <f t="shared" si="86"/>
        <v>2020-07</v>
      </c>
      <c r="AA522" s="170" t="e">
        <f>+VLOOKUP(Z522,#REF!,2,FALSE)/VLOOKUP(X522,#REF!,2,FALSE)</f>
        <v>#REF!</v>
      </c>
      <c r="AB522" s="174" t="e">
        <f t="shared" si="83"/>
        <v>#REF!</v>
      </c>
      <c r="AC522" s="174" t="e">
        <f t="shared" si="84"/>
        <v>#REF!</v>
      </c>
      <c r="AD522" s="175" t="e">
        <f>+#REF!+365*Y522</f>
        <v>#REF!</v>
      </c>
      <c r="AE522" s="176" t="e">
        <f t="shared" si="87"/>
        <v>#REF!</v>
      </c>
      <c r="AF522" s="170" t="e">
        <f>+VLOOKUP(CONCATENATE(TEXT(W522,"yyyy"),"-",TEXT(W522,"mm")),#REF!,2,0)</f>
        <v>#REF!</v>
      </c>
      <c r="AG522" s="177" t="e">
        <f>+(AC522*(1+'INFLAC PROYECTADA'!$B$8)^(AE522))/((1+DEMANDADO!AF522)^(AE522))</f>
        <v>#REF!</v>
      </c>
      <c r="AH522" s="169">
        <f>(0.2*VLOOKUP(D522,'%.'!$A$1:$B$4,2,FALSE))+(0.35*VLOOKUP(E522,'%.'!$A$1:$B$4,2,FALSE))+(0.1*VLOOKUP(F522,'%.'!$A$1:$B$4,2,FALSE))+(0.35*VLOOKUP(G522,'%.'!$A$1:$B$4,2,FALSE))</f>
        <v>0.05</v>
      </c>
      <c r="AI522" s="128" t="str">
        <f t="shared" si="88"/>
        <v>REMOTA</v>
      </c>
      <c r="AJ522" s="128" t="str">
        <f t="shared" si="89"/>
        <v>No se registra</v>
      </c>
      <c r="AK522" s="178">
        <f t="shared" si="90"/>
        <v>0</v>
      </c>
    </row>
    <row r="523" spans="1:37" ht="30" customHeight="1" x14ac:dyDescent="0.25">
      <c r="A523" s="115">
        <v>522</v>
      </c>
      <c r="B523" s="215" t="s">
        <v>1312</v>
      </c>
      <c r="C523" s="202" t="s">
        <v>1313</v>
      </c>
      <c r="D523" s="203" t="s">
        <v>1</v>
      </c>
      <c r="E523" s="203" t="s">
        <v>1</v>
      </c>
      <c r="F523" s="203" t="s">
        <v>1</v>
      </c>
      <c r="G523" s="203" t="s">
        <v>1</v>
      </c>
      <c r="H523" s="169">
        <f t="shared" si="81"/>
        <v>0.05</v>
      </c>
      <c r="I523" s="170" t="str">
        <f t="shared" si="82"/>
        <v>REMOTA</v>
      </c>
      <c r="J523" s="292">
        <v>15878682</v>
      </c>
      <c r="K523" s="221">
        <v>0</v>
      </c>
      <c r="L523" s="207" t="s">
        <v>133</v>
      </c>
      <c r="M523" s="188"/>
      <c r="N523" s="203" t="s">
        <v>405</v>
      </c>
      <c r="O523" s="222" t="s">
        <v>405</v>
      </c>
      <c r="P523" s="207" t="s">
        <v>22</v>
      </c>
      <c r="Q523" s="207" t="s">
        <v>158</v>
      </c>
      <c r="R523" s="215">
        <v>41306</v>
      </c>
      <c r="S523" s="215">
        <v>41306</v>
      </c>
      <c r="T523" s="207">
        <v>108663</v>
      </c>
      <c r="U523" s="214" t="s">
        <v>171</v>
      </c>
      <c r="V523" s="214" t="s">
        <v>1193</v>
      </c>
      <c r="W523" s="171">
        <v>44074</v>
      </c>
      <c r="X523" s="172" t="e">
        <f>+CONCATENATE(TEXT(#REF!,"yyyy"),"-",TEXT(#REF!,"mm"))</f>
        <v>#REF!</v>
      </c>
      <c r="Y523" s="173" t="str">
        <f t="shared" si="85"/>
        <v>10</v>
      </c>
      <c r="Z523" s="172" t="str">
        <f t="shared" si="86"/>
        <v>2020-07</v>
      </c>
      <c r="AA523" s="170" t="e">
        <f>+VLOOKUP(Z523,#REF!,2,FALSE)/VLOOKUP(X523,#REF!,2,FALSE)</f>
        <v>#REF!</v>
      </c>
      <c r="AB523" s="174" t="e">
        <f t="shared" si="83"/>
        <v>#REF!</v>
      </c>
      <c r="AC523" s="174" t="e">
        <f t="shared" si="84"/>
        <v>#REF!</v>
      </c>
      <c r="AD523" s="175" t="e">
        <f>+#REF!+365*Y523</f>
        <v>#REF!</v>
      </c>
      <c r="AE523" s="176" t="e">
        <f t="shared" si="87"/>
        <v>#REF!</v>
      </c>
      <c r="AF523" s="170" t="e">
        <f>+VLOOKUP(CONCATENATE(TEXT(W523,"yyyy"),"-",TEXT(W523,"mm")),#REF!,2,0)</f>
        <v>#REF!</v>
      </c>
      <c r="AG523" s="177" t="e">
        <f>+(AC523*(1+'INFLAC PROYECTADA'!$B$8)^(AE523))/((1+DEMANDADO!AF523)^(AE523))</f>
        <v>#REF!</v>
      </c>
      <c r="AH523" s="169">
        <f>(0.2*VLOOKUP(D523,'%.'!$A$1:$B$4,2,FALSE))+(0.35*VLOOKUP(E523,'%.'!$A$1:$B$4,2,FALSE))+(0.1*VLOOKUP(F523,'%.'!$A$1:$B$4,2,FALSE))+(0.35*VLOOKUP(G523,'%.'!$A$1:$B$4,2,FALSE))</f>
        <v>0.05</v>
      </c>
      <c r="AI523" s="128" t="str">
        <f t="shared" si="88"/>
        <v>REMOTA</v>
      </c>
      <c r="AJ523" s="128" t="str">
        <f t="shared" si="89"/>
        <v>No se registra</v>
      </c>
      <c r="AK523" s="178">
        <f t="shared" si="90"/>
        <v>0</v>
      </c>
    </row>
    <row r="524" spans="1:37" ht="30" customHeight="1" x14ac:dyDescent="0.25">
      <c r="A524" s="115">
        <v>523</v>
      </c>
      <c r="B524" s="215" t="s">
        <v>688</v>
      </c>
      <c r="C524" s="202" t="s">
        <v>1314</v>
      </c>
      <c r="D524" s="205" t="s">
        <v>1</v>
      </c>
      <c r="E524" s="203" t="s">
        <v>1</v>
      </c>
      <c r="F524" s="203" t="s">
        <v>1</v>
      </c>
      <c r="G524" s="203" t="s">
        <v>1</v>
      </c>
      <c r="H524" s="169">
        <f t="shared" si="81"/>
        <v>0.05</v>
      </c>
      <c r="I524" s="170" t="str">
        <f t="shared" si="82"/>
        <v>REMOTA</v>
      </c>
      <c r="J524" s="292">
        <v>5784461140</v>
      </c>
      <c r="K524" s="221">
        <v>0</v>
      </c>
      <c r="L524" s="207" t="s">
        <v>241</v>
      </c>
      <c r="M524" s="188"/>
      <c r="N524" s="203" t="s">
        <v>405</v>
      </c>
      <c r="O524" s="222">
        <v>0</v>
      </c>
      <c r="P524" s="207">
        <v>10</v>
      </c>
      <c r="Q524" s="207" t="s">
        <v>158</v>
      </c>
      <c r="R524" s="215">
        <v>41306</v>
      </c>
      <c r="S524" s="215">
        <v>41306</v>
      </c>
      <c r="T524" s="207">
        <v>108663</v>
      </c>
      <c r="U524" s="214" t="s">
        <v>21</v>
      </c>
      <c r="V524" s="214"/>
      <c r="W524" s="171">
        <v>44074</v>
      </c>
      <c r="X524" s="172" t="e">
        <f>+CONCATENATE(TEXT(#REF!,"yyyy"),"-",TEXT(#REF!,"mm"))</f>
        <v>#REF!</v>
      </c>
      <c r="Y524" s="173" t="str">
        <f t="shared" si="85"/>
        <v>10</v>
      </c>
      <c r="Z524" s="172" t="str">
        <f t="shared" si="86"/>
        <v>2020-07</v>
      </c>
      <c r="AA524" s="170" t="e">
        <f>+VLOOKUP(Z524,#REF!,2,FALSE)/VLOOKUP(X524,#REF!,2,FALSE)</f>
        <v>#REF!</v>
      </c>
      <c r="AB524" s="174" t="e">
        <f t="shared" si="83"/>
        <v>#REF!</v>
      </c>
      <c r="AC524" s="174" t="e">
        <f t="shared" si="84"/>
        <v>#REF!</v>
      </c>
      <c r="AD524" s="175" t="e">
        <f>+#REF!+365*Y524</f>
        <v>#REF!</v>
      </c>
      <c r="AE524" s="176" t="e">
        <f t="shared" si="87"/>
        <v>#REF!</v>
      </c>
      <c r="AF524" s="170" t="e">
        <f>+VLOOKUP(CONCATENATE(TEXT(W524,"yyyy"),"-",TEXT(W524,"mm")),#REF!,2,0)</f>
        <v>#REF!</v>
      </c>
      <c r="AG524" s="177" t="e">
        <f>+(AC524*(1+'INFLAC PROYECTADA'!$B$8)^(AE524))/((1+DEMANDADO!AF524)^(AE524))</f>
        <v>#REF!</v>
      </c>
      <c r="AH524" s="169">
        <f>(0.2*VLOOKUP(D524,'%.'!$A$1:$B$4,2,FALSE))+(0.35*VLOOKUP(E524,'%.'!$A$1:$B$4,2,FALSE))+(0.1*VLOOKUP(F524,'%.'!$A$1:$B$4,2,FALSE))+(0.35*VLOOKUP(G524,'%.'!$A$1:$B$4,2,FALSE))</f>
        <v>0.05</v>
      </c>
      <c r="AI524" s="128" t="str">
        <f t="shared" si="88"/>
        <v>REMOTA</v>
      </c>
      <c r="AJ524" s="128" t="str">
        <f t="shared" si="89"/>
        <v>No se registra</v>
      </c>
      <c r="AK524" s="178">
        <f t="shared" si="90"/>
        <v>0</v>
      </c>
    </row>
    <row r="525" spans="1:37" ht="30" customHeight="1" x14ac:dyDescent="0.25">
      <c r="A525" s="115">
        <v>524</v>
      </c>
      <c r="B525" s="215" t="s">
        <v>1315</v>
      </c>
      <c r="C525" s="202" t="s">
        <v>1316</v>
      </c>
      <c r="D525" s="203" t="s">
        <v>1</v>
      </c>
      <c r="E525" s="203" t="s">
        <v>1</v>
      </c>
      <c r="F525" s="203" t="s">
        <v>1</v>
      </c>
      <c r="G525" s="203" t="s">
        <v>1</v>
      </c>
      <c r="H525" s="169">
        <f t="shared" si="81"/>
        <v>0.05</v>
      </c>
      <c r="I525" s="170" t="str">
        <f t="shared" si="82"/>
        <v>REMOTA</v>
      </c>
      <c r="J525" s="292">
        <v>3263284</v>
      </c>
      <c r="K525" s="221">
        <v>0</v>
      </c>
      <c r="L525" s="207" t="s">
        <v>133</v>
      </c>
      <c r="M525" s="188"/>
      <c r="N525" s="203" t="s">
        <v>405</v>
      </c>
      <c r="O525" s="222" t="s">
        <v>405</v>
      </c>
      <c r="P525" s="207" t="s">
        <v>465</v>
      </c>
      <c r="Q525" s="207" t="s">
        <v>158</v>
      </c>
      <c r="R525" s="215">
        <v>41306</v>
      </c>
      <c r="S525" s="215">
        <v>41306</v>
      </c>
      <c r="T525" s="207">
        <v>108663</v>
      </c>
      <c r="U525" s="214" t="s">
        <v>171</v>
      </c>
      <c r="V525" s="214" t="s">
        <v>1465</v>
      </c>
      <c r="W525" s="171">
        <v>44074</v>
      </c>
      <c r="X525" s="172" t="e">
        <f>+CONCATENATE(TEXT(#REF!,"yyyy"),"-",TEXT(#REF!,"mm"))</f>
        <v>#REF!</v>
      </c>
      <c r="Y525" s="173" t="str">
        <f t="shared" si="85"/>
        <v>8</v>
      </c>
      <c r="Z525" s="172" t="str">
        <f t="shared" si="86"/>
        <v>2020-07</v>
      </c>
      <c r="AA525" s="170" t="e">
        <f>+VLOOKUP(Z525,#REF!,2,FALSE)/VLOOKUP(X525,#REF!,2,FALSE)</f>
        <v>#REF!</v>
      </c>
      <c r="AB525" s="174" t="e">
        <f t="shared" si="83"/>
        <v>#REF!</v>
      </c>
      <c r="AC525" s="174" t="e">
        <f t="shared" si="84"/>
        <v>#REF!</v>
      </c>
      <c r="AD525" s="175" t="e">
        <f>+#REF!+365*Y525</f>
        <v>#REF!</v>
      </c>
      <c r="AE525" s="176" t="e">
        <f t="shared" si="87"/>
        <v>#REF!</v>
      </c>
      <c r="AF525" s="170" t="e">
        <f>+VLOOKUP(CONCATENATE(TEXT(W525,"yyyy"),"-",TEXT(W525,"mm")),#REF!,2,0)</f>
        <v>#REF!</v>
      </c>
      <c r="AG525" s="177" t="e">
        <f>+(AC525*(1+'INFLAC PROYECTADA'!$B$8)^(AE525))/((1+DEMANDADO!AF525)^(AE525))</f>
        <v>#REF!</v>
      </c>
      <c r="AH525" s="169">
        <f>(0.2*VLOOKUP(D525,'%.'!$A$1:$B$4,2,FALSE))+(0.35*VLOOKUP(E525,'%.'!$A$1:$B$4,2,FALSE))+(0.1*VLOOKUP(F525,'%.'!$A$1:$B$4,2,FALSE))+(0.35*VLOOKUP(G525,'%.'!$A$1:$B$4,2,FALSE))</f>
        <v>0.05</v>
      </c>
      <c r="AI525" s="128" t="str">
        <f t="shared" si="88"/>
        <v>REMOTA</v>
      </c>
      <c r="AJ525" s="128" t="str">
        <f t="shared" si="89"/>
        <v>No se registra</v>
      </c>
      <c r="AK525" s="178">
        <f t="shared" si="90"/>
        <v>0</v>
      </c>
    </row>
    <row r="526" spans="1:37" ht="30" customHeight="1" x14ac:dyDescent="0.25">
      <c r="A526" s="115">
        <v>525</v>
      </c>
      <c r="B526" s="215" t="s">
        <v>1253</v>
      </c>
      <c r="C526" s="202" t="s">
        <v>1317</v>
      </c>
      <c r="D526" s="203" t="s">
        <v>1</v>
      </c>
      <c r="E526" s="203" t="s">
        <v>1</v>
      </c>
      <c r="F526" s="203" t="s">
        <v>1</v>
      </c>
      <c r="G526" s="203" t="s">
        <v>1</v>
      </c>
      <c r="H526" s="169">
        <f t="shared" si="81"/>
        <v>0.05</v>
      </c>
      <c r="I526" s="170" t="str">
        <f t="shared" si="82"/>
        <v>REMOTA</v>
      </c>
      <c r="J526" s="292">
        <v>4610298</v>
      </c>
      <c r="K526" s="221">
        <v>0</v>
      </c>
      <c r="L526" s="207" t="s">
        <v>133</v>
      </c>
      <c r="M526" s="188"/>
      <c r="N526" s="203" t="s">
        <v>405</v>
      </c>
      <c r="O526" s="222" t="s">
        <v>405</v>
      </c>
      <c r="P526" s="207" t="s">
        <v>465</v>
      </c>
      <c r="Q526" s="207" t="s">
        <v>158</v>
      </c>
      <c r="R526" s="215">
        <v>41306</v>
      </c>
      <c r="S526" s="215">
        <v>41306</v>
      </c>
      <c r="T526" s="207">
        <v>108663</v>
      </c>
      <c r="U526" s="214" t="s">
        <v>171</v>
      </c>
      <c r="V526" s="214" t="s">
        <v>1466</v>
      </c>
      <c r="W526" s="171">
        <v>44074</v>
      </c>
      <c r="X526" s="172" t="e">
        <f>+CONCATENATE(TEXT(#REF!,"yyyy"),"-",TEXT(#REF!,"mm"))</f>
        <v>#REF!</v>
      </c>
      <c r="Y526" s="173" t="str">
        <f t="shared" si="85"/>
        <v>8</v>
      </c>
      <c r="Z526" s="172" t="str">
        <f t="shared" si="86"/>
        <v>2020-07</v>
      </c>
      <c r="AA526" s="170" t="e">
        <f>+VLOOKUP(Z526,#REF!,2,FALSE)/VLOOKUP(X526,#REF!,2,FALSE)</f>
        <v>#REF!</v>
      </c>
      <c r="AB526" s="174" t="e">
        <f t="shared" si="83"/>
        <v>#REF!</v>
      </c>
      <c r="AC526" s="174" t="e">
        <f t="shared" si="84"/>
        <v>#REF!</v>
      </c>
      <c r="AD526" s="175" t="e">
        <f>+#REF!+365*Y526</f>
        <v>#REF!</v>
      </c>
      <c r="AE526" s="176" t="e">
        <f t="shared" si="87"/>
        <v>#REF!</v>
      </c>
      <c r="AF526" s="170" t="e">
        <f>+VLOOKUP(CONCATENATE(TEXT(W526,"yyyy"),"-",TEXT(W526,"mm")),#REF!,2,0)</f>
        <v>#REF!</v>
      </c>
      <c r="AG526" s="177" t="e">
        <f>+(AC526*(1+'INFLAC PROYECTADA'!$B$8)^(AE526))/((1+DEMANDADO!AF526)^(AE526))</f>
        <v>#REF!</v>
      </c>
      <c r="AH526" s="169">
        <f>(0.2*VLOOKUP(D526,'%.'!$A$1:$B$4,2,FALSE))+(0.35*VLOOKUP(E526,'%.'!$A$1:$B$4,2,FALSE))+(0.1*VLOOKUP(F526,'%.'!$A$1:$B$4,2,FALSE))+(0.35*VLOOKUP(G526,'%.'!$A$1:$B$4,2,FALSE))</f>
        <v>0.05</v>
      </c>
      <c r="AI526" s="128" t="str">
        <f t="shared" si="88"/>
        <v>REMOTA</v>
      </c>
      <c r="AJ526" s="128" t="str">
        <f t="shared" si="89"/>
        <v>No se registra</v>
      </c>
      <c r="AK526" s="178">
        <f t="shared" si="90"/>
        <v>0</v>
      </c>
    </row>
    <row r="527" spans="1:37" ht="30" customHeight="1" x14ac:dyDescent="0.25">
      <c r="A527" s="115">
        <v>526</v>
      </c>
      <c r="B527" s="215" t="s">
        <v>1232</v>
      </c>
      <c r="C527" s="202" t="s">
        <v>1318</v>
      </c>
      <c r="D527" s="205" t="s">
        <v>48</v>
      </c>
      <c r="E527" s="205" t="s">
        <v>48</v>
      </c>
      <c r="F527" s="205" t="s">
        <v>48</v>
      </c>
      <c r="G527" s="204" t="s">
        <v>48</v>
      </c>
      <c r="H527" s="169">
        <f t="shared" si="81"/>
        <v>0.5</v>
      </c>
      <c r="I527" s="170" t="str">
        <f t="shared" si="82"/>
        <v>MEDIA</v>
      </c>
      <c r="J527" s="292">
        <v>320702500</v>
      </c>
      <c r="K527" s="221">
        <v>1</v>
      </c>
      <c r="L527" s="207" t="s">
        <v>129</v>
      </c>
      <c r="M527" s="188"/>
      <c r="N527" s="203" t="s">
        <v>405</v>
      </c>
      <c r="O527" s="222" t="s">
        <v>405</v>
      </c>
      <c r="P527" s="207" t="s">
        <v>465</v>
      </c>
      <c r="Q527" s="207" t="s">
        <v>158</v>
      </c>
      <c r="R527" s="215">
        <v>41306</v>
      </c>
      <c r="S527" s="215">
        <v>41306</v>
      </c>
      <c r="T527" s="207">
        <v>108663</v>
      </c>
      <c r="U527" s="214" t="s">
        <v>21</v>
      </c>
      <c r="V527" s="214"/>
      <c r="W527" s="171">
        <v>44074</v>
      </c>
      <c r="X527" s="172" t="e">
        <f>+CONCATENATE(TEXT(#REF!,"yyyy"),"-",TEXT(#REF!,"mm"))</f>
        <v>#REF!</v>
      </c>
      <c r="Y527" s="173" t="str">
        <f t="shared" si="85"/>
        <v>8</v>
      </c>
      <c r="Z527" s="172" t="str">
        <f t="shared" si="86"/>
        <v>2020-07</v>
      </c>
      <c r="AA527" s="170" t="e">
        <f>+VLOOKUP(Z527,#REF!,2,FALSE)/VLOOKUP(X527,#REF!,2,FALSE)</f>
        <v>#REF!</v>
      </c>
      <c r="AB527" s="174" t="e">
        <f t="shared" si="83"/>
        <v>#REF!</v>
      </c>
      <c r="AC527" s="174" t="e">
        <f t="shared" si="84"/>
        <v>#REF!</v>
      </c>
      <c r="AD527" s="175" t="e">
        <f>+#REF!+365*Y527</f>
        <v>#REF!</v>
      </c>
      <c r="AE527" s="176" t="e">
        <f t="shared" si="87"/>
        <v>#REF!</v>
      </c>
      <c r="AF527" s="170" t="e">
        <f>+VLOOKUP(CONCATENATE(TEXT(W527,"yyyy"),"-",TEXT(W527,"mm")),#REF!,2,0)</f>
        <v>#REF!</v>
      </c>
      <c r="AG527" s="177" t="e">
        <f>+(AC527*(1+'INFLAC PROYECTADA'!$B$8)^(AE527))/((1+DEMANDADO!AF527)^(AE527))</f>
        <v>#REF!</v>
      </c>
      <c r="AH527" s="169">
        <f>(0.2*VLOOKUP(D527,'%.'!$A$1:$B$4,2,FALSE))+(0.35*VLOOKUP(E527,'%.'!$A$1:$B$4,2,FALSE))+(0.1*VLOOKUP(F527,'%.'!$A$1:$B$4,2,FALSE))+(0.35*VLOOKUP(G527,'%.'!$A$1:$B$4,2,FALSE))</f>
        <v>0.5</v>
      </c>
      <c r="AI527" s="128" t="str">
        <f t="shared" si="88"/>
        <v>MEDIA</v>
      </c>
      <c r="AJ527" s="128" t="str">
        <f t="shared" si="89"/>
        <v>Cuentas de Orden</v>
      </c>
      <c r="AK527" s="178" t="e">
        <f t="shared" si="90"/>
        <v>#REF!</v>
      </c>
    </row>
    <row r="528" spans="1:37" ht="30" customHeight="1" x14ac:dyDescent="0.25">
      <c r="A528" s="115">
        <v>527</v>
      </c>
      <c r="B528" s="215" t="s">
        <v>1319</v>
      </c>
      <c r="C528" s="202" t="s">
        <v>1320</v>
      </c>
      <c r="D528" s="203" t="s">
        <v>1</v>
      </c>
      <c r="E528" s="203" t="s">
        <v>1</v>
      </c>
      <c r="F528" s="203" t="s">
        <v>1</v>
      </c>
      <c r="G528" s="203" t="s">
        <v>1</v>
      </c>
      <c r="H528" s="169">
        <f t="shared" si="81"/>
        <v>0.05</v>
      </c>
      <c r="I528" s="170" t="str">
        <f t="shared" si="82"/>
        <v>REMOTA</v>
      </c>
      <c r="J528" s="292">
        <v>0</v>
      </c>
      <c r="K528" s="221">
        <v>0</v>
      </c>
      <c r="L528" s="207" t="s">
        <v>238</v>
      </c>
      <c r="M528" s="188"/>
      <c r="N528" s="203" t="s">
        <v>405</v>
      </c>
      <c r="O528" s="222" t="s">
        <v>405</v>
      </c>
      <c r="P528" s="207" t="s">
        <v>465</v>
      </c>
      <c r="Q528" s="207" t="s">
        <v>158</v>
      </c>
      <c r="R528" s="215">
        <v>41306</v>
      </c>
      <c r="S528" s="215">
        <v>41306</v>
      </c>
      <c r="T528" s="207">
        <v>108663</v>
      </c>
      <c r="U528" s="214" t="s">
        <v>182</v>
      </c>
      <c r="V528" s="214" t="s">
        <v>1464</v>
      </c>
      <c r="W528" s="171">
        <v>44074</v>
      </c>
      <c r="X528" s="172" t="e">
        <f>+CONCATENATE(TEXT(#REF!,"yyyy"),"-",TEXT(#REF!,"mm"))</f>
        <v>#REF!</v>
      </c>
      <c r="Y528" s="173" t="str">
        <f t="shared" si="85"/>
        <v>8</v>
      </c>
      <c r="Z528" s="172" t="str">
        <f t="shared" si="86"/>
        <v>2020-07</v>
      </c>
      <c r="AA528" s="170" t="e">
        <f>+VLOOKUP(Z528,#REF!,2,FALSE)/VLOOKUP(X528,#REF!,2,FALSE)</f>
        <v>#REF!</v>
      </c>
      <c r="AB528" s="174" t="e">
        <f t="shared" si="83"/>
        <v>#REF!</v>
      </c>
      <c r="AC528" s="174" t="e">
        <f t="shared" si="84"/>
        <v>#REF!</v>
      </c>
      <c r="AD528" s="175" t="e">
        <f>+#REF!+365*Y528</f>
        <v>#REF!</v>
      </c>
      <c r="AE528" s="176" t="e">
        <f t="shared" si="87"/>
        <v>#REF!</v>
      </c>
      <c r="AF528" s="170" t="e">
        <f>+VLOOKUP(CONCATENATE(TEXT(W528,"yyyy"),"-",TEXT(W528,"mm")),#REF!,2,0)</f>
        <v>#REF!</v>
      </c>
      <c r="AG528" s="177" t="e">
        <f>+(AC528*(1+'INFLAC PROYECTADA'!$B$8)^(AE528))/((1+DEMANDADO!AF528)^(AE528))</f>
        <v>#REF!</v>
      </c>
      <c r="AH528" s="169">
        <f>(0.2*VLOOKUP(D528,'%.'!$A$1:$B$4,2,FALSE))+(0.35*VLOOKUP(E528,'%.'!$A$1:$B$4,2,FALSE))+(0.1*VLOOKUP(F528,'%.'!$A$1:$B$4,2,FALSE))+(0.35*VLOOKUP(G528,'%.'!$A$1:$B$4,2,FALSE))</f>
        <v>0.05</v>
      </c>
      <c r="AI528" s="128" t="str">
        <f t="shared" si="88"/>
        <v>REMOTA</v>
      </c>
      <c r="AJ528" s="128" t="str">
        <f t="shared" si="89"/>
        <v>No se registra</v>
      </c>
      <c r="AK528" s="178">
        <f t="shared" si="90"/>
        <v>0</v>
      </c>
    </row>
    <row r="529" spans="1:37" ht="30" customHeight="1" x14ac:dyDescent="0.25">
      <c r="A529" s="115">
        <v>528</v>
      </c>
      <c r="B529" s="215" t="s">
        <v>1321</v>
      </c>
      <c r="C529" s="202" t="s">
        <v>1322</v>
      </c>
      <c r="D529" s="205" t="s">
        <v>0</v>
      </c>
      <c r="E529" s="203" t="s">
        <v>0</v>
      </c>
      <c r="F529" s="203" t="s">
        <v>0</v>
      </c>
      <c r="G529" s="203" t="s">
        <v>0</v>
      </c>
      <c r="H529" s="169">
        <f t="shared" si="81"/>
        <v>1</v>
      </c>
      <c r="I529" s="170" t="str">
        <f t="shared" si="82"/>
        <v>ALTA</v>
      </c>
      <c r="J529" s="292">
        <v>16905600</v>
      </c>
      <c r="K529" s="221">
        <v>1</v>
      </c>
      <c r="L529" s="207" t="s">
        <v>140</v>
      </c>
      <c r="M529" s="188"/>
      <c r="N529" s="203" t="s">
        <v>405</v>
      </c>
      <c r="O529" s="222" t="s">
        <v>405</v>
      </c>
      <c r="P529" s="207" t="s">
        <v>465</v>
      </c>
      <c r="Q529" s="207" t="s">
        <v>158</v>
      </c>
      <c r="R529" s="215">
        <v>41306</v>
      </c>
      <c r="S529" s="215">
        <v>41306</v>
      </c>
      <c r="T529" s="207">
        <v>108663</v>
      </c>
      <c r="U529" s="214" t="s">
        <v>171</v>
      </c>
      <c r="V529" s="214"/>
      <c r="W529" s="171">
        <v>44074</v>
      </c>
      <c r="X529" s="172" t="e">
        <f>+CONCATENATE(TEXT(#REF!,"yyyy"),"-",TEXT(#REF!,"mm"))</f>
        <v>#REF!</v>
      </c>
      <c r="Y529" s="173" t="str">
        <f t="shared" si="85"/>
        <v>8</v>
      </c>
      <c r="Z529" s="172" t="str">
        <f t="shared" si="86"/>
        <v>2020-07</v>
      </c>
      <c r="AA529" s="170" t="e">
        <f>+VLOOKUP(Z529,#REF!,2,FALSE)/VLOOKUP(X529,#REF!,2,FALSE)</f>
        <v>#REF!</v>
      </c>
      <c r="AB529" s="174" t="e">
        <f t="shared" si="83"/>
        <v>#REF!</v>
      </c>
      <c r="AC529" s="174" t="e">
        <f t="shared" si="84"/>
        <v>#REF!</v>
      </c>
      <c r="AD529" s="175" t="e">
        <f>+#REF!+365*Y529</f>
        <v>#REF!</v>
      </c>
      <c r="AE529" s="176" t="e">
        <f t="shared" si="87"/>
        <v>#REF!</v>
      </c>
      <c r="AF529" s="170" t="e">
        <f>+VLOOKUP(CONCATENATE(TEXT(W529,"yyyy"),"-",TEXT(W529,"mm")),#REF!,2,0)</f>
        <v>#REF!</v>
      </c>
      <c r="AG529" s="177" t="e">
        <f>+(AC529*(1+'INFLAC PROYECTADA'!$B$8)^(AE529))/((1+DEMANDADO!AF529)^(AE529))</f>
        <v>#REF!</v>
      </c>
      <c r="AH529" s="169">
        <f>(0.2*VLOOKUP(D529,'%.'!$A$1:$B$4,2,FALSE))+(0.35*VLOOKUP(E529,'%.'!$A$1:$B$4,2,FALSE))+(0.1*VLOOKUP(F529,'%.'!$A$1:$B$4,2,FALSE))+(0.35*VLOOKUP(G529,'%.'!$A$1:$B$4,2,FALSE))</f>
        <v>1</v>
      </c>
      <c r="AI529" s="128" t="str">
        <f t="shared" si="88"/>
        <v>ALTA</v>
      </c>
      <c r="AJ529" s="128" t="str">
        <f t="shared" si="89"/>
        <v>Provisión contable</v>
      </c>
      <c r="AK529" s="178" t="e">
        <f t="shared" si="90"/>
        <v>#REF!</v>
      </c>
    </row>
    <row r="530" spans="1:37" ht="30" customHeight="1" x14ac:dyDescent="0.25">
      <c r="A530" s="115">
        <v>529</v>
      </c>
      <c r="B530" s="215" t="s">
        <v>1323</v>
      </c>
      <c r="C530" s="202" t="s">
        <v>1324</v>
      </c>
      <c r="D530" s="203" t="s">
        <v>48</v>
      </c>
      <c r="E530" s="203" t="s">
        <v>48</v>
      </c>
      <c r="F530" s="203" t="s">
        <v>48</v>
      </c>
      <c r="G530" s="203" t="s">
        <v>48</v>
      </c>
      <c r="H530" s="169">
        <f t="shared" si="81"/>
        <v>0.5</v>
      </c>
      <c r="I530" s="170" t="str">
        <f t="shared" si="82"/>
        <v>MEDIA</v>
      </c>
      <c r="J530" s="292">
        <v>8000000</v>
      </c>
      <c r="K530" s="221">
        <v>1</v>
      </c>
      <c r="L530" s="207" t="s">
        <v>133</v>
      </c>
      <c r="M530" s="188"/>
      <c r="N530" s="203" t="s">
        <v>405</v>
      </c>
      <c r="O530" s="222" t="s">
        <v>405</v>
      </c>
      <c r="P530" s="207" t="s">
        <v>465</v>
      </c>
      <c r="Q530" s="207" t="s">
        <v>158</v>
      </c>
      <c r="R530" s="215">
        <v>41306</v>
      </c>
      <c r="S530" s="215">
        <v>41306</v>
      </c>
      <c r="T530" s="207">
        <v>108663</v>
      </c>
      <c r="U530" s="214" t="s">
        <v>76</v>
      </c>
      <c r="V530" s="214"/>
      <c r="W530" s="171">
        <v>44074</v>
      </c>
      <c r="X530" s="172" t="e">
        <f>+CONCATENATE(TEXT(#REF!,"yyyy"),"-",TEXT(#REF!,"mm"))</f>
        <v>#REF!</v>
      </c>
      <c r="Y530" s="173" t="str">
        <f t="shared" si="85"/>
        <v>8</v>
      </c>
      <c r="Z530" s="172" t="str">
        <f t="shared" si="86"/>
        <v>2020-07</v>
      </c>
      <c r="AA530" s="170" t="e">
        <f>+VLOOKUP(Z530,#REF!,2,FALSE)/VLOOKUP(X530,#REF!,2,FALSE)</f>
        <v>#REF!</v>
      </c>
      <c r="AB530" s="174" t="e">
        <f t="shared" si="83"/>
        <v>#REF!</v>
      </c>
      <c r="AC530" s="174" t="e">
        <f t="shared" si="84"/>
        <v>#REF!</v>
      </c>
      <c r="AD530" s="175" t="e">
        <f>+#REF!+365*Y530</f>
        <v>#REF!</v>
      </c>
      <c r="AE530" s="176" t="e">
        <f t="shared" si="87"/>
        <v>#REF!</v>
      </c>
      <c r="AF530" s="170" t="e">
        <f>+VLOOKUP(CONCATENATE(TEXT(W530,"yyyy"),"-",TEXT(W530,"mm")),#REF!,2,0)</f>
        <v>#REF!</v>
      </c>
      <c r="AG530" s="177" t="e">
        <f>+(AC530*(1+'INFLAC PROYECTADA'!$B$8)^(AE530))/((1+DEMANDADO!AF530)^(AE530))</f>
        <v>#REF!</v>
      </c>
      <c r="AH530" s="169">
        <f>(0.2*VLOOKUP(D530,'%.'!$A$1:$B$4,2,FALSE))+(0.35*VLOOKUP(E530,'%.'!$A$1:$B$4,2,FALSE))+(0.1*VLOOKUP(F530,'%.'!$A$1:$B$4,2,FALSE))+(0.35*VLOOKUP(G530,'%.'!$A$1:$B$4,2,FALSE))</f>
        <v>0.5</v>
      </c>
      <c r="AI530" s="128" t="str">
        <f t="shared" si="88"/>
        <v>MEDIA</v>
      </c>
      <c r="AJ530" s="128" t="str">
        <f t="shared" si="89"/>
        <v>Cuentas de Orden</v>
      </c>
      <c r="AK530" s="178" t="e">
        <f t="shared" si="90"/>
        <v>#REF!</v>
      </c>
    </row>
    <row r="531" spans="1:37" ht="30" customHeight="1" x14ac:dyDescent="0.25">
      <c r="A531" s="115">
        <v>530</v>
      </c>
      <c r="B531" s="215" t="s">
        <v>1325</v>
      </c>
      <c r="C531" s="202" t="s">
        <v>1326</v>
      </c>
      <c r="D531" s="203" t="s">
        <v>1</v>
      </c>
      <c r="E531" s="203" t="s">
        <v>1</v>
      </c>
      <c r="F531" s="203" t="s">
        <v>1</v>
      </c>
      <c r="G531" s="203" t="s">
        <v>1</v>
      </c>
      <c r="H531" s="169">
        <f t="shared" si="81"/>
        <v>0.05</v>
      </c>
      <c r="I531" s="170" t="str">
        <f t="shared" si="82"/>
        <v>REMOTA</v>
      </c>
      <c r="J531" s="292">
        <v>13112400</v>
      </c>
      <c r="K531" s="221">
        <v>0</v>
      </c>
      <c r="L531" s="207" t="s">
        <v>131</v>
      </c>
      <c r="M531" s="188"/>
      <c r="N531" s="203" t="s">
        <v>405</v>
      </c>
      <c r="O531" s="222" t="s">
        <v>405</v>
      </c>
      <c r="P531" s="207" t="s">
        <v>465</v>
      </c>
      <c r="Q531" s="207" t="s">
        <v>158</v>
      </c>
      <c r="R531" s="215">
        <v>41306</v>
      </c>
      <c r="S531" s="215">
        <v>41306</v>
      </c>
      <c r="T531" s="207">
        <v>108663</v>
      </c>
      <c r="U531" s="214" t="s">
        <v>76</v>
      </c>
      <c r="V531" s="214"/>
      <c r="W531" s="171">
        <v>44074</v>
      </c>
      <c r="X531" s="172" t="e">
        <f>+CONCATENATE(TEXT(#REF!,"yyyy"),"-",TEXT(#REF!,"mm"))</f>
        <v>#REF!</v>
      </c>
      <c r="Y531" s="173" t="str">
        <f t="shared" si="85"/>
        <v>8</v>
      </c>
      <c r="Z531" s="172" t="str">
        <f t="shared" si="86"/>
        <v>2020-07</v>
      </c>
      <c r="AA531" s="170" t="e">
        <f>+VLOOKUP(Z531,#REF!,2,FALSE)/VLOOKUP(X531,#REF!,2,FALSE)</f>
        <v>#REF!</v>
      </c>
      <c r="AB531" s="174" t="e">
        <f t="shared" si="83"/>
        <v>#REF!</v>
      </c>
      <c r="AC531" s="174" t="e">
        <f t="shared" si="84"/>
        <v>#REF!</v>
      </c>
      <c r="AD531" s="175" t="e">
        <f>+#REF!+365*Y531</f>
        <v>#REF!</v>
      </c>
      <c r="AE531" s="176" t="e">
        <f t="shared" si="87"/>
        <v>#REF!</v>
      </c>
      <c r="AF531" s="170" t="e">
        <f>+VLOOKUP(CONCATENATE(TEXT(W531,"yyyy"),"-",TEXT(W531,"mm")),#REF!,2,0)</f>
        <v>#REF!</v>
      </c>
      <c r="AG531" s="177" t="e">
        <f>+(AC531*(1+'INFLAC PROYECTADA'!$B$8)^(AE531))/((1+DEMANDADO!AF531)^(AE531))</f>
        <v>#REF!</v>
      </c>
      <c r="AH531" s="169">
        <f>(0.2*VLOOKUP(D531,'%.'!$A$1:$B$4,2,FALSE))+(0.35*VLOOKUP(E531,'%.'!$A$1:$B$4,2,FALSE))+(0.1*VLOOKUP(F531,'%.'!$A$1:$B$4,2,FALSE))+(0.35*VLOOKUP(G531,'%.'!$A$1:$B$4,2,FALSE))</f>
        <v>0.05</v>
      </c>
      <c r="AI531" s="128" t="str">
        <f t="shared" si="88"/>
        <v>REMOTA</v>
      </c>
      <c r="AJ531" s="128" t="str">
        <f t="shared" si="89"/>
        <v>No se registra</v>
      </c>
      <c r="AK531" s="178">
        <f t="shared" si="90"/>
        <v>0</v>
      </c>
    </row>
    <row r="532" spans="1:37" ht="30" customHeight="1" x14ac:dyDescent="0.25">
      <c r="A532" s="115">
        <v>531</v>
      </c>
      <c r="B532" s="215" t="s">
        <v>1253</v>
      </c>
      <c r="C532" s="202" t="s">
        <v>1327</v>
      </c>
      <c r="D532" s="203" t="s">
        <v>1</v>
      </c>
      <c r="E532" s="203" t="s">
        <v>1</v>
      </c>
      <c r="F532" s="203" t="s">
        <v>1</v>
      </c>
      <c r="G532" s="203" t="s">
        <v>1</v>
      </c>
      <c r="H532" s="169">
        <f t="shared" si="81"/>
        <v>0.05</v>
      </c>
      <c r="I532" s="170" t="str">
        <f t="shared" si="82"/>
        <v>REMOTA</v>
      </c>
      <c r="J532" s="292">
        <v>5012974</v>
      </c>
      <c r="K532" s="221">
        <v>0</v>
      </c>
      <c r="L532" s="207" t="s">
        <v>139</v>
      </c>
      <c r="M532" s="188"/>
      <c r="N532" s="203" t="s">
        <v>405</v>
      </c>
      <c r="O532" s="222" t="s">
        <v>405</v>
      </c>
      <c r="P532" s="207" t="s">
        <v>465</v>
      </c>
      <c r="Q532" s="207" t="s">
        <v>158</v>
      </c>
      <c r="R532" s="215">
        <v>41306</v>
      </c>
      <c r="S532" s="215">
        <v>41306</v>
      </c>
      <c r="T532" s="207">
        <v>108663</v>
      </c>
      <c r="U532" s="214" t="s">
        <v>171</v>
      </c>
      <c r="V532" s="214" t="s">
        <v>1458</v>
      </c>
      <c r="W532" s="171">
        <v>44074</v>
      </c>
      <c r="X532" s="172" t="e">
        <f>+CONCATENATE(TEXT(#REF!,"yyyy"),"-",TEXT(#REF!,"mm"))</f>
        <v>#REF!</v>
      </c>
      <c r="Y532" s="173" t="str">
        <f t="shared" si="85"/>
        <v>8</v>
      </c>
      <c r="Z532" s="172" t="str">
        <f t="shared" si="86"/>
        <v>2020-07</v>
      </c>
      <c r="AA532" s="170" t="e">
        <f>+VLOOKUP(Z532,#REF!,2,FALSE)/VLOOKUP(X532,#REF!,2,FALSE)</f>
        <v>#REF!</v>
      </c>
      <c r="AB532" s="174" t="e">
        <f t="shared" si="83"/>
        <v>#REF!</v>
      </c>
      <c r="AC532" s="174" t="e">
        <f t="shared" si="84"/>
        <v>#REF!</v>
      </c>
      <c r="AD532" s="175" t="e">
        <f>+#REF!+365*Y532</f>
        <v>#REF!</v>
      </c>
      <c r="AE532" s="176" t="e">
        <f t="shared" si="87"/>
        <v>#REF!</v>
      </c>
      <c r="AF532" s="170" t="e">
        <f>+VLOOKUP(CONCATENATE(TEXT(W532,"yyyy"),"-",TEXT(W532,"mm")),#REF!,2,0)</f>
        <v>#REF!</v>
      </c>
      <c r="AG532" s="177" t="e">
        <f>+(AC532*(1+'INFLAC PROYECTADA'!$B$8)^(AE532))/((1+DEMANDADO!AF532)^(AE532))</f>
        <v>#REF!</v>
      </c>
      <c r="AH532" s="169">
        <f>(0.2*VLOOKUP(D532,'%.'!$A$1:$B$4,2,FALSE))+(0.35*VLOOKUP(E532,'%.'!$A$1:$B$4,2,FALSE))+(0.1*VLOOKUP(F532,'%.'!$A$1:$B$4,2,FALSE))+(0.35*VLOOKUP(G532,'%.'!$A$1:$B$4,2,FALSE))</f>
        <v>0.05</v>
      </c>
      <c r="AI532" s="128" t="str">
        <f t="shared" si="88"/>
        <v>REMOTA</v>
      </c>
      <c r="AJ532" s="128" t="str">
        <f t="shared" si="89"/>
        <v>No se registra</v>
      </c>
      <c r="AK532" s="178">
        <f t="shared" si="90"/>
        <v>0</v>
      </c>
    </row>
    <row r="533" spans="1:37" ht="30" customHeight="1" x14ac:dyDescent="0.25">
      <c r="A533" s="115">
        <v>532</v>
      </c>
      <c r="B533" s="215" t="s">
        <v>1328</v>
      </c>
      <c r="C533" s="202" t="s">
        <v>1329</v>
      </c>
      <c r="D533" s="203" t="s">
        <v>0</v>
      </c>
      <c r="E533" s="203" t="s">
        <v>0</v>
      </c>
      <c r="F533" s="203" t="s">
        <v>0</v>
      </c>
      <c r="G533" s="203" t="s">
        <v>0</v>
      </c>
      <c r="H533" s="169">
        <f t="shared" si="81"/>
        <v>1</v>
      </c>
      <c r="I533" s="170" t="str">
        <f t="shared" si="82"/>
        <v>ALTA</v>
      </c>
      <c r="J533" s="292">
        <v>16302225</v>
      </c>
      <c r="K533" s="221">
        <v>1</v>
      </c>
      <c r="L533" s="207" t="s">
        <v>129</v>
      </c>
      <c r="M533" s="188"/>
      <c r="N533" s="203" t="s">
        <v>405</v>
      </c>
      <c r="O533" s="222" t="s">
        <v>405</v>
      </c>
      <c r="P533" s="207" t="s">
        <v>465</v>
      </c>
      <c r="Q533" s="207" t="s">
        <v>158</v>
      </c>
      <c r="R533" s="215">
        <v>41306</v>
      </c>
      <c r="S533" s="215">
        <v>41306</v>
      </c>
      <c r="T533" s="207">
        <v>108663</v>
      </c>
      <c r="U533" s="214" t="s">
        <v>171</v>
      </c>
      <c r="V533" s="214" t="s">
        <v>1467</v>
      </c>
      <c r="W533" s="171">
        <v>44074</v>
      </c>
      <c r="X533" s="172" t="e">
        <f>+CONCATENATE(TEXT(#REF!,"yyyy"),"-",TEXT(#REF!,"mm"))</f>
        <v>#REF!</v>
      </c>
      <c r="Y533" s="173" t="str">
        <f t="shared" si="85"/>
        <v>8</v>
      </c>
      <c r="Z533" s="172" t="str">
        <f t="shared" si="86"/>
        <v>2020-07</v>
      </c>
      <c r="AA533" s="170" t="e">
        <f>+VLOOKUP(Z533,#REF!,2,FALSE)/VLOOKUP(X533,#REF!,2,FALSE)</f>
        <v>#REF!</v>
      </c>
      <c r="AB533" s="174" t="e">
        <f t="shared" si="83"/>
        <v>#REF!</v>
      </c>
      <c r="AC533" s="174" t="e">
        <f t="shared" si="84"/>
        <v>#REF!</v>
      </c>
      <c r="AD533" s="175" t="e">
        <f>+#REF!+365*Y533</f>
        <v>#REF!</v>
      </c>
      <c r="AE533" s="176" t="e">
        <f t="shared" si="87"/>
        <v>#REF!</v>
      </c>
      <c r="AF533" s="170" t="e">
        <f>+VLOOKUP(CONCATENATE(TEXT(W533,"yyyy"),"-",TEXT(W533,"mm")),#REF!,2,0)</f>
        <v>#REF!</v>
      </c>
      <c r="AG533" s="177" t="e">
        <f>+(AC533*(1+'INFLAC PROYECTADA'!$B$8)^(AE533))/((1+DEMANDADO!AF533)^(AE533))</f>
        <v>#REF!</v>
      </c>
      <c r="AH533" s="169">
        <f>(0.2*VLOOKUP(D533,'%.'!$A$1:$B$4,2,FALSE))+(0.35*VLOOKUP(E533,'%.'!$A$1:$B$4,2,FALSE))+(0.1*VLOOKUP(F533,'%.'!$A$1:$B$4,2,FALSE))+(0.35*VLOOKUP(G533,'%.'!$A$1:$B$4,2,FALSE))</f>
        <v>1</v>
      </c>
      <c r="AI533" s="128" t="str">
        <f t="shared" si="88"/>
        <v>ALTA</v>
      </c>
      <c r="AJ533" s="128" t="str">
        <f t="shared" si="89"/>
        <v>Provisión contable</v>
      </c>
      <c r="AK533" s="178" t="e">
        <f t="shared" si="90"/>
        <v>#REF!</v>
      </c>
    </row>
    <row r="534" spans="1:37" ht="30" customHeight="1" x14ac:dyDescent="0.25">
      <c r="A534" s="115">
        <v>533</v>
      </c>
      <c r="B534" s="215" t="s">
        <v>1330</v>
      </c>
      <c r="C534" s="202" t="s">
        <v>1331</v>
      </c>
      <c r="D534" s="203" t="s">
        <v>0</v>
      </c>
      <c r="E534" s="203" t="s">
        <v>0</v>
      </c>
      <c r="F534" s="203" t="s">
        <v>0</v>
      </c>
      <c r="G534" s="203" t="s">
        <v>0</v>
      </c>
      <c r="H534" s="169">
        <f t="shared" si="81"/>
        <v>1</v>
      </c>
      <c r="I534" s="170" t="str">
        <f t="shared" si="82"/>
        <v>ALTA</v>
      </c>
      <c r="J534" s="292">
        <v>29260000</v>
      </c>
      <c r="K534" s="221">
        <v>1</v>
      </c>
      <c r="L534" s="207" t="s">
        <v>129</v>
      </c>
      <c r="M534" s="188"/>
      <c r="N534" s="203" t="s">
        <v>405</v>
      </c>
      <c r="O534" s="222" t="s">
        <v>405</v>
      </c>
      <c r="P534" s="207" t="s">
        <v>465</v>
      </c>
      <c r="Q534" s="207" t="s">
        <v>158</v>
      </c>
      <c r="R534" s="215">
        <v>41306</v>
      </c>
      <c r="S534" s="215">
        <v>41306</v>
      </c>
      <c r="T534" s="207">
        <v>108663</v>
      </c>
      <c r="U534" s="214" t="s">
        <v>21</v>
      </c>
      <c r="V534" s="214" t="s">
        <v>1468</v>
      </c>
      <c r="W534" s="171">
        <v>44074</v>
      </c>
      <c r="X534" s="172" t="e">
        <f>+CONCATENATE(TEXT(#REF!,"yyyy"),"-",TEXT(#REF!,"mm"))</f>
        <v>#REF!</v>
      </c>
      <c r="Y534" s="173" t="str">
        <f t="shared" si="85"/>
        <v>8</v>
      </c>
      <c r="Z534" s="172" t="str">
        <f t="shared" si="86"/>
        <v>2020-07</v>
      </c>
      <c r="AA534" s="170" t="e">
        <f>+VLOOKUP(Z534,#REF!,2,FALSE)/VLOOKUP(X534,#REF!,2,FALSE)</f>
        <v>#REF!</v>
      </c>
      <c r="AB534" s="174" t="e">
        <f t="shared" si="83"/>
        <v>#REF!</v>
      </c>
      <c r="AC534" s="174" t="e">
        <f t="shared" si="84"/>
        <v>#REF!</v>
      </c>
      <c r="AD534" s="175" t="e">
        <f>+#REF!+365*Y534</f>
        <v>#REF!</v>
      </c>
      <c r="AE534" s="176" t="e">
        <f t="shared" si="87"/>
        <v>#REF!</v>
      </c>
      <c r="AF534" s="170" t="e">
        <f>+VLOOKUP(CONCATENATE(TEXT(W534,"yyyy"),"-",TEXT(W534,"mm")),#REF!,2,0)</f>
        <v>#REF!</v>
      </c>
      <c r="AG534" s="177" t="e">
        <f>+(AC534*(1+'INFLAC PROYECTADA'!$B$8)^(AE534))/((1+DEMANDADO!AF534)^(AE534))</f>
        <v>#REF!</v>
      </c>
      <c r="AH534" s="169">
        <f>(0.2*VLOOKUP(D534,'%.'!$A$1:$B$4,2,FALSE))+(0.35*VLOOKUP(E534,'%.'!$A$1:$B$4,2,FALSE))+(0.1*VLOOKUP(F534,'%.'!$A$1:$B$4,2,FALSE))+(0.35*VLOOKUP(G534,'%.'!$A$1:$B$4,2,FALSE))</f>
        <v>1</v>
      </c>
      <c r="AI534" s="128" t="str">
        <f t="shared" si="88"/>
        <v>ALTA</v>
      </c>
      <c r="AJ534" s="128" t="str">
        <f t="shared" si="89"/>
        <v>Provisión contable</v>
      </c>
      <c r="AK534" s="178" t="e">
        <f t="shared" si="90"/>
        <v>#REF!</v>
      </c>
    </row>
    <row r="535" spans="1:37" ht="30" customHeight="1" x14ac:dyDescent="0.25">
      <c r="A535" s="115">
        <v>534</v>
      </c>
      <c r="B535" s="215" t="s">
        <v>1234</v>
      </c>
      <c r="C535" s="202" t="s">
        <v>1332</v>
      </c>
      <c r="D535" s="203" t="s">
        <v>0</v>
      </c>
      <c r="E535" s="203" t="s">
        <v>0</v>
      </c>
      <c r="F535" s="203" t="s">
        <v>0</v>
      </c>
      <c r="G535" s="203" t="s">
        <v>0</v>
      </c>
      <c r="H535" s="169">
        <f t="shared" si="81"/>
        <v>1</v>
      </c>
      <c r="I535" s="170" t="str">
        <f t="shared" si="82"/>
        <v>ALTA</v>
      </c>
      <c r="J535" s="292">
        <v>26170022</v>
      </c>
      <c r="K535" s="221">
        <v>0</v>
      </c>
      <c r="L535" s="207" t="s">
        <v>130</v>
      </c>
      <c r="M535" s="188"/>
      <c r="N535" s="203" t="s">
        <v>405</v>
      </c>
      <c r="O535" s="222" t="s">
        <v>405</v>
      </c>
      <c r="P535" s="207" t="s">
        <v>465</v>
      </c>
      <c r="Q535" s="207" t="s">
        <v>158</v>
      </c>
      <c r="R535" s="215">
        <v>41306</v>
      </c>
      <c r="S535" s="215">
        <v>41306</v>
      </c>
      <c r="T535" s="207">
        <v>108663</v>
      </c>
      <c r="U535" s="214" t="s">
        <v>76</v>
      </c>
      <c r="V535" s="214" t="s">
        <v>1469</v>
      </c>
      <c r="W535" s="171">
        <v>44074</v>
      </c>
      <c r="X535" s="172" t="e">
        <f>+CONCATENATE(TEXT(#REF!,"yyyy"),"-",TEXT(#REF!,"mm"))</f>
        <v>#REF!</v>
      </c>
      <c r="Y535" s="173" t="str">
        <f t="shared" si="85"/>
        <v>8</v>
      </c>
      <c r="Z535" s="172" t="str">
        <f t="shared" si="86"/>
        <v>2020-07</v>
      </c>
      <c r="AA535" s="170" t="e">
        <f>+VLOOKUP(Z535,#REF!,2,FALSE)/VLOOKUP(X535,#REF!,2,FALSE)</f>
        <v>#REF!</v>
      </c>
      <c r="AB535" s="174" t="e">
        <f t="shared" si="83"/>
        <v>#REF!</v>
      </c>
      <c r="AC535" s="174" t="e">
        <f t="shared" si="84"/>
        <v>#REF!</v>
      </c>
      <c r="AD535" s="175" t="e">
        <f>+#REF!+365*Y535</f>
        <v>#REF!</v>
      </c>
      <c r="AE535" s="176" t="e">
        <f t="shared" si="87"/>
        <v>#REF!</v>
      </c>
      <c r="AF535" s="170" t="e">
        <f>+VLOOKUP(CONCATENATE(TEXT(W535,"yyyy"),"-",TEXT(W535,"mm")),#REF!,2,0)</f>
        <v>#REF!</v>
      </c>
      <c r="AG535" s="177" t="e">
        <f>+(AC535*(1+'INFLAC PROYECTADA'!$B$8)^(AE535))/((1+DEMANDADO!AF535)^(AE535))</f>
        <v>#REF!</v>
      </c>
      <c r="AH535" s="169">
        <f>(0.2*VLOOKUP(D535,'%.'!$A$1:$B$4,2,FALSE))+(0.35*VLOOKUP(E535,'%.'!$A$1:$B$4,2,FALSE))+(0.1*VLOOKUP(F535,'%.'!$A$1:$B$4,2,FALSE))+(0.35*VLOOKUP(G535,'%.'!$A$1:$B$4,2,FALSE))</f>
        <v>1</v>
      </c>
      <c r="AI535" s="128" t="str">
        <f t="shared" si="88"/>
        <v>ALTA</v>
      </c>
      <c r="AJ535" s="128" t="str">
        <f t="shared" si="89"/>
        <v>Provisión contable</v>
      </c>
      <c r="AK535" s="178" t="e">
        <f t="shared" si="90"/>
        <v>#REF!</v>
      </c>
    </row>
    <row r="536" spans="1:37" ht="30" customHeight="1" x14ac:dyDescent="0.25">
      <c r="A536" s="115">
        <v>535</v>
      </c>
      <c r="B536" s="215" t="s">
        <v>1312</v>
      </c>
      <c r="C536" s="202" t="s">
        <v>1333</v>
      </c>
      <c r="D536" s="203" t="s">
        <v>1</v>
      </c>
      <c r="E536" s="203" t="s">
        <v>1</v>
      </c>
      <c r="F536" s="203" t="s">
        <v>1</v>
      </c>
      <c r="G536" s="203" t="s">
        <v>1</v>
      </c>
      <c r="H536" s="169">
        <f t="shared" si="81"/>
        <v>0.05</v>
      </c>
      <c r="I536" s="170" t="str">
        <f t="shared" si="82"/>
        <v>REMOTA</v>
      </c>
      <c r="J536" s="292">
        <v>7296840</v>
      </c>
      <c r="K536" s="221">
        <v>0</v>
      </c>
      <c r="L536" s="207" t="s">
        <v>130</v>
      </c>
      <c r="M536" s="188"/>
      <c r="N536" s="203" t="s">
        <v>405</v>
      </c>
      <c r="O536" s="222" t="s">
        <v>405</v>
      </c>
      <c r="P536" s="207" t="s">
        <v>465</v>
      </c>
      <c r="Q536" s="207" t="s">
        <v>158</v>
      </c>
      <c r="R536" s="215">
        <v>41306</v>
      </c>
      <c r="S536" s="215">
        <v>41306</v>
      </c>
      <c r="T536" s="207">
        <v>108663</v>
      </c>
      <c r="U536" s="214" t="s">
        <v>171</v>
      </c>
      <c r="V536" s="214" t="s">
        <v>1458</v>
      </c>
      <c r="W536" s="171">
        <v>44074</v>
      </c>
      <c r="X536" s="172" t="e">
        <f>+CONCATENATE(TEXT(#REF!,"yyyy"),"-",TEXT(#REF!,"mm"))</f>
        <v>#REF!</v>
      </c>
      <c r="Y536" s="173" t="str">
        <f t="shared" si="85"/>
        <v>8</v>
      </c>
      <c r="Z536" s="172" t="str">
        <f t="shared" si="86"/>
        <v>2020-07</v>
      </c>
      <c r="AA536" s="170" t="e">
        <f>+VLOOKUP(Z536,#REF!,2,FALSE)/VLOOKUP(X536,#REF!,2,FALSE)</f>
        <v>#REF!</v>
      </c>
      <c r="AB536" s="174" t="e">
        <f t="shared" si="83"/>
        <v>#REF!</v>
      </c>
      <c r="AC536" s="174" t="e">
        <f t="shared" si="84"/>
        <v>#REF!</v>
      </c>
      <c r="AD536" s="175" t="e">
        <f>+#REF!+365*Y536</f>
        <v>#REF!</v>
      </c>
      <c r="AE536" s="176" t="e">
        <f t="shared" si="87"/>
        <v>#REF!</v>
      </c>
      <c r="AF536" s="170" t="e">
        <f>+VLOOKUP(CONCATENATE(TEXT(W536,"yyyy"),"-",TEXT(W536,"mm")),#REF!,2,0)</f>
        <v>#REF!</v>
      </c>
      <c r="AG536" s="177" t="e">
        <f>+(AC536*(1+'INFLAC PROYECTADA'!$B$8)^(AE536))/((1+DEMANDADO!AF536)^(AE536))</f>
        <v>#REF!</v>
      </c>
      <c r="AH536" s="169">
        <f>(0.2*VLOOKUP(D536,'%.'!$A$1:$B$4,2,FALSE))+(0.35*VLOOKUP(E536,'%.'!$A$1:$B$4,2,FALSE))+(0.1*VLOOKUP(F536,'%.'!$A$1:$B$4,2,FALSE))+(0.35*VLOOKUP(G536,'%.'!$A$1:$B$4,2,FALSE))</f>
        <v>0.05</v>
      </c>
      <c r="AI536" s="128" t="str">
        <f t="shared" si="88"/>
        <v>REMOTA</v>
      </c>
      <c r="AJ536" s="128" t="str">
        <f t="shared" si="89"/>
        <v>No se registra</v>
      </c>
      <c r="AK536" s="178">
        <f t="shared" si="90"/>
        <v>0</v>
      </c>
    </row>
    <row r="537" spans="1:37" ht="30" customHeight="1" x14ac:dyDescent="0.25">
      <c r="A537" s="115">
        <v>536</v>
      </c>
      <c r="B537" s="215" t="s">
        <v>1258</v>
      </c>
      <c r="C537" s="202" t="s">
        <v>1334</v>
      </c>
      <c r="D537" s="203" t="s">
        <v>0</v>
      </c>
      <c r="E537" s="203" t="s">
        <v>0</v>
      </c>
      <c r="F537" s="203" t="s">
        <v>0</v>
      </c>
      <c r="G537" s="203" t="s">
        <v>0</v>
      </c>
      <c r="H537" s="169">
        <f t="shared" si="81"/>
        <v>1</v>
      </c>
      <c r="I537" s="170" t="str">
        <f t="shared" si="82"/>
        <v>ALTA</v>
      </c>
      <c r="J537" s="292">
        <v>49639603</v>
      </c>
      <c r="K537" s="221">
        <v>0</v>
      </c>
      <c r="L537" s="207" t="s">
        <v>139</v>
      </c>
      <c r="M537" s="188"/>
      <c r="N537" s="203" t="s">
        <v>405</v>
      </c>
      <c r="O537" s="222" t="s">
        <v>405</v>
      </c>
      <c r="P537" s="207" t="s">
        <v>465</v>
      </c>
      <c r="Q537" s="207" t="s">
        <v>158</v>
      </c>
      <c r="R537" s="215">
        <v>41306</v>
      </c>
      <c r="S537" s="215">
        <v>41306</v>
      </c>
      <c r="T537" s="207">
        <v>108663</v>
      </c>
      <c r="U537" s="214" t="s">
        <v>76</v>
      </c>
      <c r="V537" s="214" t="s">
        <v>1470</v>
      </c>
      <c r="W537" s="171">
        <v>44074</v>
      </c>
      <c r="X537" s="172" t="e">
        <f>+CONCATENATE(TEXT(#REF!,"yyyy"),"-",TEXT(#REF!,"mm"))</f>
        <v>#REF!</v>
      </c>
      <c r="Y537" s="173" t="str">
        <f t="shared" si="85"/>
        <v>8</v>
      </c>
      <c r="Z537" s="172" t="str">
        <f t="shared" si="86"/>
        <v>2020-07</v>
      </c>
      <c r="AA537" s="170" t="e">
        <f>+VLOOKUP(Z537,#REF!,2,FALSE)/VLOOKUP(X537,#REF!,2,FALSE)</f>
        <v>#REF!</v>
      </c>
      <c r="AB537" s="174" t="e">
        <f t="shared" si="83"/>
        <v>#REF!</v>
      </c>
      <c r="AC537" s="174" t="e">
        <f t="shared" si="84"/>
        <v>#REF!</v>
      </c>
      <c r="AD537" s="175" t="e">
        <f>+#REF!+365*Y537</f>
        <v>#REF!</v>
      </c>
      <c r="AE537" s="176" t="e">
        <f t="shared" si="87"/>
        <v>#REF!</v>
      </c>
      <c r="AF537" s="170" t="e">
        <f>+VLOOKUP(CONCATENATE(TEXT(W537,"yyyy"),"-",TEXT(W537,"mm")),#REF!,2,0)</f>
        <v>#REF!</v>
      </c>
      <c r="AG537" s="177" t="e">
        <f>+(AC537*(1+'INFLAC PROYECTADA'!$B$8)^(AE537))/((1+DEMANDADO!AF537)^(AE537))</f>
        <v>#REF!</v>
      </c>
      <c r="AH537" s="169">
        <f>(0.2*VLOOKUP(D537,'%.'!$A$1:$B$4,2,FALSE))+(0.35*VLOOKUP(E537,'%.'!$A$1:$B$4,2,FALSE))+(0.1*VLOOKUP(F537,'%.'!$A$1:$B$4,2,FALSE))+(0.35*VLOOKUP(G537,'%.'!$A$1:$B$4,2,FALSE))</f>
        <v>1</v>
      </c>
      <c r="AI537" s="128" t="str">
        <f t="shared" si="88"/>
        <v>ALTA</v>
      </c>
      <c r="AJ537" s="128" t="str">
        <f t="shared" si="89"/>
        <v>Provisión contable</v>
      </c>
      <c r="AK537" s="178" t="e">
        <f t="shared" si="90"/>
        <v>#REF!</v>
      </c>
    </row>
    <row r="538" spans="1:37" ht="30" customHeight="1" x14ac:dyDescent="0.25">
      <c r="A538" s="115">
        <v>537</v>
      </c>
      <c r="B538" s="215" t="s">
        <v>1335</v>
      </c>
      <c r="C538" s="202" t="s">
        <v>1336</v>
      </c>
      <c r="D538" s="203" t="s">
        <v>0</v>
      </c>
      <c r="E538" s="203" t="s">
        <v>0</v>
      </c>
      <c r="F538" s="203" t="s">
        <v>0</v>
      </c>
      <c r="G538" s="203" t="s">
        <v>0</v>
      </c>
      <c r="H538" s="169">
        <f t="shared" si="81"/>
        <v>1</v>
      </c>
      <c r="I538" s="170" t="str">
        <f t="shared" si="82"/>
        <v>ALTA</v>
      </c>
      <c r="J538" s="292">
        <v>41537739</v>
      </c>
      <c r="K538" s="221">
        <v>1</v>
      </c>
      <c r="L538" s="207" t="s">
        <v>129</v>
      </c>
      <c r="M538" s="188"/>
      <c r="N538" s="203" t="s">
        <v>405</v>
      </c>
      <c r="O538" s="222" t="s">
        <v>405</v>
      </c>
      <c r="P538" s="207" t="s">
        <v>465</v>
      </c>
      <c r="Q538" s="207" t="s">
        <v>158</v>
      </c>
      <c r="R538" s="215">
        <v>41306</v>
      </c>
      <c r="S538" s="215">
        <v>41306</v>
      </c>
      <c r="T538" s="207">
        <v>108663</v>
      </c>
      <c r="U538" s="214" t="s">
        <v>171</v>
      </c>
      <c r="V538" s="214" t="s">
        <v>1467</v>
      </c>
      <c r="W538" s="171">
        <v>44074</v>
      </c>
      <c r="X538" s="172" t="e">
        <f>+CONCATENATE(TEXT(#REF!,"yyyy"),"-",TEXT(#REF!,"mm"))</f>
        <v>#REF!</v>
      </c>
      <c r="Y538" s="173" t="str">
        <f t="shared" si="85"/>
        <v>8</v>
      </c>
      <c r="Z538" s="172" t="str">
        <f t="shared" si="86"/>
        <v>2020-07</v>
      </c>
      <c r="AA538" s="170" t="e">
        <f>+VLOOKUP(Z538,#REF!,2,FALSE)/VLOOKUP(X538,#REF!,2,FALSE)</f>
        <v>#REF!</v>
      </c>
      <c r="AB538" s="174" t="e">
        <f t="shared" si="83"/>
        <v>#REF!</v>
      </c>
      <c r="AC538" s="174" t="e">
        <f t="shared" si="84"/>
        <v>#REF!</v>
      </c>
      <c r="AD538" s="175" t="e">
        <f>+#REF!+365*Y538</f>
        <v>#REF!</v>
      </c>
      <c r="AE538" s="176" t="e">
        <f t="shared" si="87"/>
        <v>#REF!</v>
      </c>
      <c r="AF538" s="170" t="e">
        <f>+VLOOKUP(CONCATENATE(TEXT(W538,"yyyy"),"-",TEXT(W538,"mm")),#REF!,2,0)</f>
        <v>#REF!</v>
      </c>
      <c r="AG538" s="177" t="e">
        <f>+(AC538*(1+'INFLAC PROYECTADA'!$B$8)^(AE538))/((1+DEMANDADO!AF538)^(AE538))</f>
        <v>#REF!</v>
      </c>
      <c r="AH538" s="169">
        <f>(0.2*VLOOKUP(D538,'%.'!$A$1:$B$4,2,FALSE))+(0.35*VLOOKUP(E538,'%.'!$A$1:$B$4,2,FALSE))+(0.1*VLOOKUP(F538,'%.'!$A$1:$B$4,2,FALSE))+(0.35*VLOOKUP(G538,'%.'!$A$1:$B$4,2,FALSE))</f>
        <v>1</v>
      </c>
      <c r="AI538" s="128" t="str">
        <f t="shared" si="88"/>
        <v>ALTA</v>
      </c>
      <c r="AJ538" s="128" t="str">
        <f t="shared" si="89"/>
        <v>Provisión contable</v>
      </c>
      <c r="AK538" s="178" t="e">
        <f t="shared" si="90"/>
        <v>#REF!</v>
      </c>
    </row>
    <row r="539" spans="1:37" ht="30" customHeight="1" x14ac:dyDescent="0.25">
      <c r="A539" s="115">
        <v>538</v>
      </c>
      <c r="B539" s="213" t="s">
        <v>1337</v>
      </c>
      <c r="C539" s="202" t="s">
        <v>1338</v>
      </c>
      <c r="D539" s="203" t="s">
        <v>0</v>
      </c>
      <c r="E539" s="203" t="s">
        <v>0</v>
      </c>
      <c r="F539" s="203" t="s">
        <v>0</v>
      </c>
      <c r="G539" s="203" t="s">
        <v>0</v>
      </c>
      <c r="H539" s="169">
        <f t="shared" si="81"/>
        <v>1</v>
      </c>
      <c r="I539" s="170" t="str">
        <f t="shared" si="82"/>
        <v>ALTA</v>
      </c>
      <c r="J539" s="292">
        <v>586035900</v>
      </c>
      <c r="K539" s="221">
        <v>1</v>
      </c>
      <c r="L539" s="207" t="s">
        <v>129</v>
      </c>
      <c r="M539" s="188"/>
      <c r="N539" s="203" t="s">
        <v>405</v>
      </c>
      <c r="O539" s="222" t="s">
        <v>405</v>
      </c>
      <c r="P539" s="207" t="s">
        <v>465</v>
      </c>
      <c r="Q539" s="207" t="s">
        <v>158</v>
      </c>
      <c r="R539" s="215">
        <v>41306</v>
      </c>
      <c r="S539" s="215">
        <v>41306</v>
      </c>
      <c r="T539" s="207">
        <v>108663</v>
      </c>
      <c r="U539" s="214" t="s">
        <v>21</v>
      </c>
      <c r="V539" s="214"/>
      <c r="W539" s="171">
        <v>44074</v>
      </c>
      <c r="X539" s="172" t="e">
        <f>+CONCATENATE(TEXT(#REF!,"yyyy"),"-",TEXT(#REF!,"mm"))</f>
        <v>#REF!</v>
      </c>
      <c r="Y539" s="173" t="str">
        <f t="shared" si="85"/>
        <v>8</v>
      </c>
      <c r="Z539" s="172" t="str">
        <f t="shared" si="86"/>
        <v>2020-07</v>
      </c>
      <c r="AA539" s="170" t="e">
        <f>+VLOOKUP(Z539,#REF!,2,FALSE)/VLOOKUP(X539,#REF!,2,FALSE)</f>
        <v>#REF!</v>
      </c>
      <c r="AB539" s="174" t="e">
        <f t="shared" si="83"/>
        <v>#REF!</v>
      </c>
      <c r="AC539" s="174" t="e">
        <f t="shared" si="84"/>
        <v>#REF!</v>
      </c>
      <c r="AD539" s="175" t="e">
        <f>+#REF!+365*Y539</f>
        <v>#REF!</v>
      </c>
      <c r="AE539" s="176" t="e">
        <f t="shared" si="87"/>
        <v>#REF!</v>
      </c>
      <c r="AF539" s="170" t="e">
        <f>+VLOOKUP(CONCATENATE(TEXT(W539,"yyyy"),"-",TEXT(W539,"mm")),#REF!,2,0)</f>
        <v>#REF!</v>
      </c>
      <c r="AG539" s="177" t="e">
        <f>+(AC539*(1+'INFLAC PROYECTADA'!$B$8)^(AE539))/((1+DEMANDADO!AF539)^(AE539))</f>
        <v>#REF!</v>
      </c>
      <c r="AH539" s="169">
        <f>(0.2*VLOOKUP(D539,'%.'!$A$1:$B$4,2,FALSE))+(0.35*VLOOKUP(E539,'%.'!$A$1:$B$4,2,FALSE))+(0.1*VLOOKUP(F539,'%.'!$A$1:$B$4,2,FALSE))+(0.35*VLOOKUP(G539,'%.'!$A$1:$B$4,2,FALSE))</f>
        <v>1</v>
      </c>
      <c r="AI539" s="128" t="str">
        <f t="shared" si="88"/>
        <v>ALTA</v>
      </c>
      <c r="AJ539" s="128" t="str">
        <f t="shared" si="89"/>
        <v>Provisión contable</v>
      </c>
      <c r="AK539" s="178" t="e">
        <f t="shared" si="90"/>
        <v>#REF!</v>
      </c>
    </row>
    <row r="540" spans="1:37" ht="30" customHeight="1" x14ac:dyDescent="0.25">
      <c r="A540" s="115">
        <v>539</v>
      </c>
      <c r="B540" s="213" t="s">
        <v>1339</v>
      </c>
      <c r="C540" s="202" t="s">
        <v>1340</v>
      </c>
      <c r="D540" s="203" t="s">
        <v>0</v>
      </c>
      <c r="E540" s="203" t="s">
        <v>0</v>
      </c>
      <c r="F540" s="203" t="s">
        <v>0</v>
      </c>
      <c r="G540" s="203" t="s">
        <v>0</v>
      </c>
      <c r="H540" s="169">
        <f t="shared" si="81"/>
        <v>1</v>
      </c>
      <c r="I540" s="170" t="str">
        <f t="shared" si="82"/>
        <v>ALTA</v>
      </c>
      <c r="J540" s="292">
        <v>15336045</v>
      </c>
      <c r="K540" s="221">
        <v>0</v>
      </c>
      <c r="L540" s="207" t="s">
        <v>139</v>
      </c>
      <c r="M540" s="188"/>
      <c r="N540" s="203" t="s">
        <v>405</v>
      </c>
      <c r="O540" s="222" t="s">
        <v>405</v>
      </c>
      <c r="P540" s="207" t="s">
        <v>465</v>
      </c>
      <c r="Q540" s="207" t="s">
        <v>158</v>
      </c>
      <c r="R540" s="215">
        <v>41306</v>
      </c>
      <c r="S540" s="215">
        <v>41306</v>
      </c>
      <c r="T540" s="207">
        <v>108663</v>
      </c>
      <c r="U540" s="214" t="s">
        <v>171</v>
      </c>
      <c r="V540" s="214" t="s">
        <v>1471</v>
      </c>
      <c r="W540" s="171">
        <v>44074</v>
      </c>
      <c r="X540" s="172" t="e">
        <f>+CONCATENATE(TEXT(#REF!,"yyyy"),"-",TEXT(#REF!,"mm"))</f>
        <v>#REF!</v>
      </c>
      <c r="Y540" s="173" t="str">
        <f t="shared" si="85"/>
        <v>8</v>
      </c>
      <c r="Z540" s="172" t="str">
        <f t="shared" si="86"/>
        <v>2020-07</v>
      </c>
      <c r="AA540" s="170" t="e">
        <f>+VLOOKUP(Z540,#REF!,2,FALSE)/VLOOKUP(X540,#REF!,2,FALSE)</f>
        <v>#REF!</v>
      </c>
      <c r="AB540" s="174" t="e">
        <f t="shared" si="83"/>
        <v>#REF!</v>
      </c>
      <c r="AC540" s="174" t="e">
        <f t="shared" si="84"/>
        <v>#REF!</v>
      </c>
      <c r="AD540" s="175" t="e">
        <f>+#REF!+365*Y540</f>
        <v>#REF!</v>
      </c>
      <c r="AE540" s="176" t="e">
        <f t="shared" si="87"/>
        <v>#REF!</v>
      </c>
      <c r="AF540" s="170" t="e">
        <f>+VLOOKUP(CONCATENATE(TEXT(W540,"yyyy"),"-",TEXT(W540,"mm")),#REF!,2,0)</f>
        <v>#REF!</v>
      </c>
      <c r="AG540" s="177" t="e">
        <f>+(AC540*(1+'INFLAC PROYECTADA'!$B$8)^(AE540))/((1+DEMANDADO!AF540)^(AE540))</f>
        <v>#REF!</v>
      </c>
      <c r="AH540" s="169">
        <f>(0.2*VLOOKUP(D540,'%.'!$A$1:$B$4,2,FALSE))+(0.35*VLOOKUP(E540,'%.'!$A$1:$B$4,2,FALSE))+(0.1*VLOOKUP(F540,'%.'!$A$1:$B$4,2,FALSE))+(0.35*VLOOKUP(G540,'%.'!$A$1:$B$4,2,FALSE))</f>
        <v>1</v>
      </c>
      <c r="AI540" s="128" t="str">
        <f t="shared" si="88"/>
        <v>ALTA</v>
      </c>
      <c r="AJ540" s="128" t="str">
        <f t="shared" si="89"/>
        <v>Provisión contable</v>
      </c>
      <c r="AK540" s="178" t="e">
        <f t="shared" si="90"/>
        <v>#REF!</v>
      </c>
    </row>
    <row r="541" spans="1:37" ht="30" customHeight="1" x14ac:dyDescent="0.25">
      <c r="A541" s="115">
        <v>540</v>
      </c>
      <c r="B541" s="213" t="s">
        <v>1341</v>
      </c>
      <c r="C541" s="202" t="s">
        <v>1342</v>
      </c>
      <c r="D541" s="203" t="s">
        <v>1</v>
      </c>
      <c r="E541" s="203" t="s">
        <v>1</v>
      </c>
      <c r="F541" s="203" t="s">
        <v>0</v>
      </c>
      <c r="G541" s="203" t="s">
        <v>1</v>
      </c>
      <c r="H541" s="169">
        <f t="shared" si="81"/>
        <v>0.14499999999999999</v>
      </c>
      <c r="I541" s="170" t="str">
        <f t="shared" si="82"/>
        <v>BAJA</v>
      </c>
      <c r="J541" s="292">
        <v>0</v>
      </c>
      <c r="K541" s="221">
        <v>0</v>
      </c>
      <c r="L541" s="207" t="s">
        <v>133</v>
      </c>
      <c r="M541" s="188"/>
      <c r="N541" s="203" t="s">
        <v>405</v>
      </c>
      <c r="O541" s="222" t="s">
        <v>405</v>
      </c>
      <c r="P541" s="207" t="s">
        <v>465</v>
      </c>
      <c r="Q541" s="207" t="s">
        <v>158</v>
      </c>
      <c r="R541" s="215">
        <v>41306</v>
      </c>
      <c r="S541" s="215">
        <v>41306</v>
      </c>
      <c r="T541" s="207">
        <v>108663</v>
      </c>
      <c r="U541" s="214" t="s">
        <v>171</v>
      </c>
      <c r="V541" s="214" t="s">
        <v>1472</v>
      </c>
      <c r="W541" s="171">
        <v>44074</v>
      </c>
      <c r="X541" s="172" t="e">
        <f>+CONCATENATE(TEXT(#REF!,"yyyy"),"-",TEXT(#REF!,"mm"))</f>
        <v>#REF!</v>
      </c>
      <c r="Y541" s="173" t="str">
        <f t="shared" si="85"/>
        <v>8</v>
      </c>
      <c r="Z541" s="172" t="str">
        <f t="shared" si="86"/>
        <v>2020-07</v>
      </c>
      <c r="AA541" s="170" t="e">
        <f>+VLOOKUP(Z541,#REF!,2,FALSE)/VLOOKUP(X541,#REF!,2,FALSE)</f>
        <v>#REF!</v>
      </c>
      <c r="AB541" s="174" t="e">
        <f t="shared" si="83"/>
        <v>#REF!</v>
      </c>
      <c r="AC541" s="174" t="e">
        <f t="shared" si="84"/>
        <v>#REF!</v>
      </c>
      <c r="AD541" s="175" t="e">
        <f>+#REF!+365*Y541</f>
        <v>#REF!</v>
      </c>
      <c r="AE541" s="176" t="e">
        <f t="shared" si="87"/>
        <v>#REF!</v>
      </c>
      <c r="AF541" s="170" t="e">
        <f>+VLOOKUP(CONCATENATE(TEXT(W541,"yyyy"),"-",TEXT(W541,"mm")),#REF!,2,0)</f>
        <v>#REF!</v>
      </c>
      <c r="AG541" s="177" t="e">
        <f>+(AC541*(1+'INFLAC PROYECTADA'!$B$8)^(AE541))/((1+DEMANDADO!AF541)^(AE541))</f>
        <v>#REF!</v>
      </c>
      <c r="AH541" s="169">
        <f>(0.2*VLOOKUP(D541,'%.'!$A$1:$B$4,2,FALSE))+(0.35*VLOOKUP(E541,'%.'!$A$1:$B$4,2,FALSE))+(0.1*VLOOKUP(F541,'%.'!$A$1:$B$4,2,FALSE))+(0.35*VLOOKUP(G541,'%.'!$A$1:$B$4,2,FALSE))</f>
        <v>0.14499999999999999</v>
      </c>
      <c r="AI541" s="128" t="str">
        <f t="shared" si="88"/>
        <v>BAJA</v>
      </c>
      <c r="AJ541" s="128" t="str">
        <f t="shared" si="89"/>
        <v>Cuentas de Orden</v>
      </c>
      <c r="AK541" s="178" t="e">
        <f t="shared" si="90"/>
        <v>#REF!</v>
      </c>
    </row>
    <row r="542" spans="1:37" ht="30" customHeight="1" x14ac:dyDescent="0.25">
      <c r="A542" s="115">
        <v>541</v>
      </c>
      <c r="B542" s="213" t="s">
        <v>1341</v>
      </c>
      <c r="C542" s="202" t="s">
        <v>1343</v>
      </c>
      <c r="D542" s="203" t="s">
        <v>1</v>
      </c>
      <c r="E542" s="203" t="s">
        <v>1</v>
      </c>
      <c r="F542" s="203" t="s">
        <v>1</v>
      </c>
      <c r="G542" s="203" t="s">
        <v>1</v>
      </c>
      <c r="H542" s="169">
        <f t="shared" si="81"/>
        <v>0.05</v>
      </c>
      <c r="I542" s="170" t="str">
        <f t="shared" si="82"/>
        <v>REMOTA</v>
      </c>
      <c r="J542" s="292">
        <v>72364627</v>
      </c>
      <c r="K542" s="221">
        <v>0</v>
      </c>
      <c r="L542" s="207" t="s">
        <v>139</v>
      </c>
      <c r="M542" s="188"/>
      <c r="N542" s="203" t="s">
        <v>405</v>
      </c>
      <c r="O542" s="222" t="s">
        <v>405</v>
      </c>
      <c r="P542" s="207" t="s">
        <v>465</v>
      </c>
      <c r="Q542" s="207" t="s">
        <v>158</v>
      </c>
      <c r="R542" s="215">
        <v>41306</v>
      </c>
      <c r="S542" s="215">
        <v>41306</v>
      </c>
      <c r="T542" s="207">
        <v>108663</v>
      </c>
      <c r="U542" s="214" t="s">
        <v>76</v>
      </c>
      <c r="V542" s="214"/>
      <c r="W542" s="171">
        <v>44074</v>
      </c>
      <c r="X542" s="172" t="e">
        <f>+CONCATENATE(TEXT(#REF!,"yyyy"),"-",TEXT(#REF!,"mm"))</f>
        <v>#REF!</v>
      </c>
      <c r="Y542" s="173" t="str">
        <f t="shared" si="85"/>
        <v>8</v>
      </c>
      <c r="Z542" s="172" t="str">
        <f t="shared" si="86"/>
        <v>2020-07</v>
      </c>
      <c r="AA542" s="170" t="e">
        <f>+VLOOKUP(Z542,#REF!,2,FALSE)/VLOOKUP(X542,#REF!,2,FALSE)</f>
        <v>#REF!</v>
      </c>
      <c r="AB542" s="174" t="e">
        <f t="shared" si="83"/>
        <v>#REF!</v>
      </c>
      <c r="AC542" s="174" t="e">
        <f t="shared" si="84"/>
        <v>#REF!</v>
      </c>
      <c r="AD542" s="175" t="e">
        <f>+#REF!+365*Y542</f>
        <v>#REF!</v>
      </c>
      <c r="AE542" s="176" t="e">
        <f t="shared" si="87"/>
        <v>#REF!</v>
      </c>
      <c r="AF542" s="170" t="e">
        <f>+VLOOKUP(CONCATENATE(TEXT(W542,"yyyy"),"-",TEXT(W542,"mm")),#REF!,2,0)</f>
        <v>#REF!</v>
      </c>
      <c r="AG542" s="177" t="e">
        <f>+(AC542*(1+'INFLAC PROYECTADA'!$B$8)^(AE542))/((1+DEMANDADO!AF542)^(AE542))</f>
        <v>#REF!</v>
      </c>
      <c r="AH542" s="169">
        <f>(0.2*VLOOKUP(D542,'%.'!$A$1:$B$4,2,FALSE))+(0.35*VLOOKUP(E542,'%.'!$A$1:$B$4,2,FALSE))+(0.1*VLOOKUP(F542,'%.'!$A$1:$B$4,2,FALSE))+(0.35*VLOOKUP(G542,'%.'!$A$1:$B$4,2,FALSE))</f>
        <v>0.05</v>
      </c>
      <c r="AI542" s="128" t="str">
        <f t="shared" si="88"/>
        <v>REMOTA</v>
      </c>
      <c r="AJ542" s="128" t="str">
        <f t="shared" si="89"/>
        <v>No se registra</v>
      </c>
      <c r="AK542" s="178">
        <f t="shared" si="90"/>
        <v>0</v>
      </c>
    </row>
    <row r="543" spans="1:37" ht="30" customHeight="1" x14ac:dyDescent="0.25">
      <c r="A543" s="115">
        <v>542</v>
      </c>
      <c r="B543" s="213" t="s">
        <v>1344</v>
      </c>
      <c r="C543" s="202" t="s">
        <v>1345</v>
      </c>
      <c r="D543" s="203" t="s">
        <v>1</v>
      </c>
      <c r="E543" s="203" t="s">
        <v>1</v>
      </c>
      <c r="F543" s="203" t="s">
        <v>1</v>
      </c>
      <c r="G543" s="203" t="s">
        <v>1</v>
      </c>
      <c r="H543" s="169">
        <f t="shared" si="81"/>
        <v>0.05</v>
      </c>
      <c r="I543" s="170" t="str">
        <f t="shared" si="82"/>
        <v>REMOTA</v>
      </c>
      <c r="J543" s="292">
        <v>14397511200</v>
      </c>
      <c r="K543" s="221">
        <v>0</v>
      </c>
      <c r="L543" s="207" t="s">
        <v>132</v>
      </c>
      <c r="M543" s="188"/>
      <c r="N543" s="203" t="s">
        <v>405</v>
      </c>
      <c r="O543" s="222" t="s">
        <v>405</v>
      </c>
      <c r="P543" s="207" t="s">
        <v>465</v>
      </c>
      <c r="Q543" s="207" t="s">
        <v>158</v>
      </c>
      <c r="R543" s="215">
        <v>41306</v>
      </c>
      <c r="S543" s="215">
        <v>41306</v>
      </c>
      <c r="T543" s="207">
        <v>108663</v>
      </c>
      <c r="U543" s="214" t="s">
        <v>173</v>
      </c>
      <c r="V543" s="214"/>
      <c r="W543" s="171">
        <v>44074</v>
      </c>
      <c r="X543" s="172" t="e">
        <f>+CONCATENATE(TEXT(#REF!,"yyyy"),"-",TEXT(#REF!,"mm"))</f>
        <v>#REF!</v>
      </c>
      <c r="Y543" s="173" t="str">
        <f t="shared" si="85"/>
        <v>8</v>
      </c>
      <c r="Z543" s="172" t="str">
        <f t="shared" si="86"/>
        <v>2020-07</v>
      </c>
      <c r="AA543" s="170" t="e">
        <f>+VLOOKUP(Z543,#REF!,2,FALSE)/VLOOKUP(X543,#REF!,2,FALSE)</f>
        <v>#REF!</v>
      </c>
      <c r="AB543" s="174" t="e">
        <f t="shared" si="83"/>
        <v>#REF!</v>
      </c>
      <c r="AC543" s="174" t="e">
        <f t="shared" si="84"/>
        <v>#REF!</v>
      </c>
      <c r="AD543" s="175" t="e">
        <f>+#REF!+365*Y543</f>
        <v>#REF!</v>
      </c>
      <c r="AE543" s="176" t="e">
        <f t="shared" si="87"/>
        <v>#REF!</v>
      </c>
      <c r="AF543" s="170" t="e">
        <f>+VLOOKUP(CONCATENATE(TEXT(W543,"yyyy"),"-",TEXT(W543,"mm")),#REF!,2,0)</f>
        <v>#REF!</v>
      </c>
      <c r="AG543" s="177" t="e">
        <f>+(AC543*(1+'INFLAC PROYECTADA'!$B$8)^(AE543))/((1+DEMANDADO!AF543)^(AE543))</f>
        <v>#REF!</v>
      </c>
      <c r="AH543" s="169">
        <f>(0.2*VLOOKUP(D543,'%.'!$A$1:$B$4,2,FALSE))+(0.35*VLOOKUP(E543,'%.'!$A$1:$B$4,2,FALSE))+(0.1*VLOOKUP(F543,'%.'!$A$1:$B$4,2,FALSE))+(0.35*VLOOKUP(G543,'%.'!$A$1:$B$4,2,FALSE))</f>
        <v>0.05</v>
      </c>
      <c r="AI543" s="128" t="str">
        <f t="shared" si="88"/>
        <v>REMOTA</v>
      </c>
      <c r="AJ543" s="128" t="str">
        <f t="shared" si="89"/>
        <v>No se registra</v>
      </c>
      <c r="AK543" s="178">
        <f t="shared" si="90"/>
        <v>0</v>
      </c>
    </row>
    <row r="544" spans="1:37" ht="30" customHeight="1" x14ac:dyDescent="0.25">
      <c r="A544" s="115">
        <v>543</v>
      </c>
      <c r="B544" s="213" t="s">
        <v>1263</v>
      </c>
      <c r="C544" s="202" t="s">
        <v>1346</v>
      </c>
      <c r="D544" s="203" t="s">
        <v>1</v>
      </c>
      <c r="E544" s="203" t="s">
        <v>1</v>
      </c>
      <c r="F544" s="203" t="s">
        <v>1</v>
      </c>
      <c r="G544" s="203" t="s">
        <v>1</v>
      </c>
      <c r="H544" s="169">
        <f t="shared" si="81"/>
        <v>0.05</v>
      </c>
      <c r="I544" s="170" t="str">
        <f t="shared" si="82"/>
        <v>REMOTA</v>
      </c>
      <c r="J544" s="292">
        <v>31896210</v>
      </c>
      <c r="K544" s="221">
        <v>0</v>
      </c>
      <c r="L544" s="207" t="s">
        <v>133</v>
      </c>
      <c r="M544" s="188"/>
      <c r="N544" s="203" t="s">
        <v>405</v>
      </c>
      <c r="O544" s="222" t="s">
        <v>405</v>
      </c>
      <c r="P544" s="207" t="s">
        <v>465</v>
      </c>
      <c r="Q544" s="207" t="s">
        <v>158</v>
      </c>
      <c r="R544" s="215">
        <v>41306</v>
      </c>
      <c r="S544" s="215">
        <v>41306</v>
      </c>
      <c r="T544" s="207">
        <v>108663</v>
      </c>
      <c r="U544" s="214" t="s">
        <v>171</v>
      </c>
      <c r="V544" s="214" t="s">
        <v>1473</v>
      </c>
      <c r="W544" s="171">
        <v>44074</v>
      </c>
      <c r="X544" s="172" t="e">
        <f>+CONCATENATE(TEXT(#REF!,"yyyy"),"-",TEXT(#REF!,"mm"))</f>
        <v>#REF!</v>
      </c>
      <c r="Y544" s="173" t="str">
        <f t="shared" si="85"/>
        <v>8</v>
      </c>
      <c r="Z544" s="172" t="str">
        <f t="shared" si="86"/>
        <v>2020-07</v>
      </c>
      <c r="AA544" s="170" t="e">
        <f>+VLOOKUP(Z544,#REF!,2,FALSE)/VLOOKUP(X544,#REF!,2,FALSE)</f>
        <v>#REF!</v>
      </c>
      <c r="AB544" s="174" t="e">
        <f t="shared" si="83"/>
        <v>#REF!</v>
      </c>
      <c r="AC544" s="174" t="e">
        <f t="shared" si="84"/>
        <v>#REF!</v>
      </c>
      <c r="AD544" s="175" t="e">
        <f>+#REF!+365*Y544</f>
        <v>#REF!</v>
      </c>
      <c r="AE544" s="176" t="e">
        <f t="shared" si="87"/>
        <v>#REF!</v>
      </c>
      <c r="AF544" s="170" t="e">
        <f>+VLOOKUP(CONCATENATE(TEXT(W544,"yyyy"),"-",TEXT(W544,"mm")),#REF!,2,0)</f>
        <v>#REF!</v>
      </c>
      <c r="AG544" s="177" t="e">
        <f>+(AC544*(1+'INFLAC PROYECTADA'!$B$8)^(AE544))/((1+DEMANDADO!AF544)^(AE544))</f>
        <v>#REF!</v>
      </c>
      <c r="AH544" s="169">
        <f>(0.2*VLOOKUP(D544,'%.'!$A$1:$B$4,2,FALSE))+(0.35*VLOOKUP(E544,'%.'!$A$1:$B$4,2,FALSE))+(0.1*VLOOKUP(F544,'%.'!$A$1:$B$4,2,FALSE))+(0.35*VLOOKUP(G544,'%.'!$A$1:$B$4,2,FALSE))</f>
        <v>0.05</v>
      </c>
      <c r="AI544" s="128" t="str">
        <f t="shared" si="88"/>
        <v>REMOTA</v>
      </c>
      <c r="AJ544" s="128" t="str">
        <f t="shared" si="89"/>
        <v>No se registra</v>
      </c>
      <c r="AK544" s="178">
        <f t="shared" si="90"/>
        <v>0</v>
      </c>
    </row>
    <row r="545" spans="1:37" ht="30" customHeight="1" x14ac:dyDescent="0.25">
      <c r="A545" s="115">
        <v>544</v>
      </c>
      <c r="B545" s="213" t="s">
        <v>1263</v>
      </c>
      <c r="C545" s="202" t="s">
        <v>1347</v>
      </c>
      <c r="D545" s="203" t="s">
        <v>1</v>
      </c>
      <c r="E545" s="203" t="s">
        <v>1</v>
      </c>
      <c r="F545" s="203" t="s">
        <v>1</v>
      </c>
      <c r="G545" s="203" t="s">
        <v>1</v>
      </c>
      <c r="H545" s="169">
        <f t="shared" si="81"/>
        <v>0.05</v>
      </c>
      <c r="I545" s="170" t="str">
        <f t="shared" si="82"/>
        <v>REMOTA</v>
      </c>
      <c r="J545" s="292">
        <v>32214028</v>
      </c>
      <c r="K545" s="221">
        <v>0</v>
      </c>
      <c r="L545" s="207" t="s">
        <v>133</v>
      </c>
      <c r="M545" s="188"/>
      <c r="N545" s="203" t="s">
        <v>405</v>
      </c>
      <c r="O545" s="222" t="s">
        <v>405</v>
      </c>
      <c r="P545" s="207" t="s">
        <v>465</v>
      </c>
      <c r="Q545" s="207" t="s">
        <v>158</v>
      </c>
      <c r="R545" s="215">
        <v>41306</v>
      </c>
      <c r="S545" s="215">
        <v>41306</v>
      </c>
      <c r="T545" s="207">
        <v>108663</v>
      </c>
      <c r="U545" s="214" t="s">
        <v>171</v>
      </c>
      <c r="V545" s="214" t="s">
        <v>1473</v>
      </c>
      <c r="W545" s="171">
        <v>44074</v>
      </c>
      <c r="X545" s="172" t="e">
        <f>+CONCATENATE(TEXT(#REF!,"yyyy"),"-",TEXT(#REF!,"mm"))</f>
        <v>#REF!</v>
      </c>
      <c r="Y545" s="173" t="str">
        <f t="shared" si="85"/>
        <v>8</v>
      </c>
      <c r="Z545" s="172" t="str">
        <f t="shared" si="86"/>
        <v>2020-07</v>
      </c>
      <c r="AA545" s="170" t="e">
        <f>+VLOOKUP(Z545,#REF!,2,FALSE)/VLOOKUP(X545,#REF!,2,FALSE)</f>
        <v>#REF!</v>
      </c>
      <c r="AB545" s="174" t="e">
        <f t="shared" si="83"/>
        <v>#REF!</v>
      </c>
      <c r="AC545" s="174" t="e">
        <f t="shared" si="84"/>
        <v>#REF!</v>
      </c>
      <c r="AD545" s="175" t="e">
        <f>+#REF!+365*Y545</f>
        <v>#REF!</v>
      </c>
      <c r="AE545" s="176" t="e">
        <f t="shared" si="87"/>
        <v>#REF!</v>
      </c>
      <c r="AF545" s="170" t="e">
        <f>+VLOOKUP(CONCATENATE(TEXT(W545,"yyyy"),"-",TEXT(W545,"mm")),#REF!,2,0)</f>
        <v>#REF!</v>
      </c>
      <c r="AG545" s="177" t="e">
        <f>+(AC545*(1+'INFLAC PROYECTADA'!$B$8)^(AE545))/((1+DEMANDADO!AF545)^(AE545))</f>
        <v>#REF!</v>
      </c>
      <c r="AH545" s="169">
        <f>(0.2*VLOOKUP(D545,'%.'!$A$1:$B$4,2,FALSE))+(0.35*VLOOKUP(E545,'%.'!$A$1:$B$4,2,FALSE))+(0.1*VLOOKUP(F545,'%.'!$A$1:$B$4,2,FALSE))+(0.35*VLOOKUP(G545,'%.'!$A$1:$B$4,2,FALSE))</f>
        <v>0.05</v>
      </c>
      <c r="AI545" s="128" t="str">
        <f t="shared" si="88"/>
        <v>REMOTA</v>
      </c>
      <c r="AJ545" s="128" t="str">
        <f t="shared" si="89"/>
        <v>No se registra</v>
      </c>
      <c r="AK545" s="178">
        <f t="shared" si="90"/>
        <v>0</v>
      </c>
    </row>
    <row r="546" spans="1:37" ht="30" customHeight="1" x14ac:dyDescent="0.25">
      <c r="A546" s="115">
        <v>545</v>
      </c>
      <c r="B546" s="215" t="s">
        <v>1315</v>
      </c>
      <c r="C546" s="202" t="s">
        <v>1348</v>
      </c>
      <c r="D546" s="203" t="s">
        <v>0</v>
      </c>
      <c r="E546" s="203" t="s">
        <v>0</v>
      </c>
      <c r="F546" s="203" t="s">
        <v>0</v>
      </c>
      <c r="G546" s="203" t="s">
        <v>0</v>
      </c>
      <c r="H546" s="169">
        <f t="shared" si="81"/>
        <v>1</v>
      </c>
      <c r="I546" s="170" t="str">
        <f t="shared" si="82"/>
        <v>ALTA</v>
      </c>
      <c r="J546" s="292">
        <v>1824000</v>
      </c>
      <c r="K546" s="221">
        <v>0</v>
      </c>
      <c r="L546" s="207" t="s">
        <v>136</v>
      </c>
      <c r="M546" s="188"/>
      <c r="N546" s="203" t="s">
        <v>405</v>
      </c>
      <c r="O546" s="222" t="s">
        <v>405</v>
      </c>
      <c r="P546" s="207" t="s">
        <v>465</v>
      </c>
      <c r="Q546" s="207" t="s">
        <v>158</v>
      </c>
      <c r="R546" s="215">
        <v>41306</v>
      </c>
      <c r="S546" s="215">
        <v>41306</v>
      </c>
      <c r="T546" s="207">
        <v>108663</v>
      </c>
      <c r="U546" s="214" t="s">
        <v>178</v>
      </c>
      <c r="V546" s="214" t="s">
        <v>1474</v>
      </c>
      <c r="W546" s="171">
        <v>44074</v>
      </c>
      <c r="X546" s="172" t="e">
        <f>+CONCATENATE(TEXT(#REF!,"yyyy"),"-",TEXT(#REF!,"mm"))</f>
        <v>#REF!</v>
      </c>
      <c r="Y546" s="173" t="str">
        <f t="shared" si="85"/>
        <v>8</v>
      </c>
      <c r="Z546" s="172" t="str">
        <f t="shared" si="86"/>
        <v>2020-07</v>
      </c>
      <c r="AA546" s="170" t="e">
        <f>+VLOOKUP(Z546,#REF!,2,FALSE)/VLOOKUP(X546,#REF!,2,FALSE)</f>
        <v>#REF!</v>
      </c>
      <c r="AB546" s="174" t="e">
        <f t="shared" si="83"/>
        <v>#REF!</v>
      </c>
      <c r="AC546" s="174" t="e">
        <f t="shared" si="84"/>
        <v>#REF!</v>
      </c>
      <c r="AD546" s="175" t="e">
        <f>+#REF!+365*Y546</f>
        <v>#REF!</v>
      </c>
      <c r="AE546" s="176" t="e">
        <f t="shared" si="87"/>
        <v>#REF!</v>
      </c>
      <c r="AF546" s="170" t="e">
        <f>+VLOOKUP(CONCATENATE(TEXT(W546,"yyyy"),"-",TEXT(W546,"mm")),#REF!,2,0)</f>
        <v>#REF!</v>
      </c>
      <c r="AG546" s="177" t="e">
        <f>+(AC546*(1+'INFLAC PROYECTADA'!$B$8)^(AE546))/((1+DEMANDADO!AF546)^(AE546))</f>
        <v>#REF!</v>
      </c>
      <c r="AH546" s="169">
        <f>(0.2*VLOOKUP(D546,'%.'!$A$1:$B$4,2,FALSE))+(0.35*VLOOKUP(E546,'%.'!$A$1:$B$4,2,FALSE))+(0.1*VLOOKUP(F546,'%.'!$A$1:$B$4,2,FALSE))+(0.35*VLOOKUP(G546,'%.'!$A$1:$B$4,2,FALSE))</f>
        <v>1</v>
      </c>
      <c r="AI546" s="128" t="str">
        <f t="shared" si="88"/>
        <v>ALTA</v>
      </c>
      <c r="AJ546" s="128" t="str">
        <f t="shared" si="89"/>
        <v>Provisión contable</v>
      </c>
      <c r="AK546" s="178" t="e">
        <f t="shared" si="90"/>
        <v>#REF!</v>
      </c>
    </row>
    <row r="547" spans="1:37" ht="30" customHeight="1" x14ac:dyDescent="0.25">
      <c r="A547" s="115">
        <v>546</v>
      </c>
      <c r="B547" s="215" t="s">
        <v>1253</v>
      </c>
      <c r="C547" s="202" t="s">
        <v>1349</v>
      </c>
      <c r="D547" s="203" t="s">
        <v>1</v>
      </c>
      <c r="E547" s="203" t="s">
        <v>1</v>
      </c>
      <c r="F547" s="203" t="s">
        <v>1</v>
      </c>
      <c r="G547" s="203" t="s">
        <v>1</v>
      </c>
      <c r="H547" s="169">
        <f t="shared" si="81"/>
        <v>0.05</v>
      </c>
      <c r="I547" s="170" t="str">
        <f t="shared" si="82"/>
        <v>REMOTA</v>
      </c>
      <c r="J547" s="292">
        <v>53735760</v>
      </c>
      <c r="K547" s="221">
        <v>0</v>
      </c>
      <c r="L547" s="207" t="s">
        <v>133</v>
      </c>
      <c r="M547" s="188"/>
      <c r="N547" s="203" t="s">
        <v>405</v>
      </c>
      <c r="O547" s="222" t="s">
        <v>405</v>
      </c>
      <c r="P547" s="207" t="s">
        <v>465</v>
      </c>
      <c r="Q547" s="207" t="s">
        <v>158</v>
      </c>
      <c r="R547" s="215">
        <v>41306</v>
      </c>
      <c r="S547" s="215">
        <v>41306</v>
      </c>
      <c r="T547" s="207">
        <v>108663</v>
      </c>
      <c r="U547" s="214" t="s">
        <v>171</v>
      </c>
      <c r="V547" s="214" t="s">
        <v>1465</v>
      </c>
      <c r="W547" s="171">
        <v>44074</v>
      </c>
      <c r="X547" s="172" t="e">
        <f>+CONCATENATE(TEXT(#REF!,"yyyy"),"-",TEXT(#REF!,"mm"))</f>
        <v>#REF!</v>
      </c>
      <c r="Y547" s="173" t="str">
        <f t="shared" si="85"/>
        <v>8</v>
      </c>
      <c r="Z547" s="172" t="str">
        <f t="shared" si="86"/>
        <v>2020-07</v>
      </c>
      <c r="AA547" s="170" t="e">
        <f>+VLOOKUP(Z547,#REF!,2,FALSE)/VLOOKUP(X547,#REF!,2,FALSE)</f>
        <v>#REF!</v>
      </c>
      <c r="AB547" s="174" t="e">
        <f t="shared" si="83"/>
        <v>#REF!</v>
      </c>
      <c r="AC547" s="174" t="e">
        <f t="shared" si="84"/>
        <v>#REF!</v>
      </c>
      <c r="AD547" s="175" t="e">
        <f>+#REF!+365*Y547</f>
        <v>#REF!</v>
      </c>
      <c r="AE547" s="176" t="e">
        <f t="shared" si="87"/>
        <v>#REF!</v>
      </c>
      <c r="AF547" s="170" t="e">
        <f>+VLOOKUP(CONCATENATE(TEXT(W547,"yyyy"),"-",TEXT(W547,"mm")),#REF!,2,0)</f>
        <v>#REF!</v>
      </c>
      <c r="AG547" s="177" t="e">
        <f>+(AC547*(1+'INFLAC PROYECTADA'!$B$8)^(AE547))/((1+DEMANDADO!AF547)^(AE547))</f>
        <v>#REF!</v>
      </c>
      <c r="AH547" s="169">
        <f>(0.2*VLOOKUP(D547,'%.'!$A$1:$B$4,2,FALSE))+(0.35*VLOOKUP(E547,'%.'!$A$1:$B$4,2,FALSE))+(0.1*VLOOKUP(F547,'%.'!$A$1:$B$4,2,FALSE))+(0.35*VLOOKUP(G547,'%.'!$A$1:$B$4,2,FALSE))</f>
        <v>0.05</v>
      </c>
      <c r="AI547" s="128" t="str">
        <f t="shared" si="88"/>
        <v>REMOTA</v>
      </c>
      <c r="AJ547" s="128" t="str">
        <f t="shared" si="89"/>
        <v>No se registra</v>
      </c>
      <c r="AK547" s="178">
        <f t="shared" si="90"/>
        <v>0</v>
      </c>
    </row>
    <row r="548" spans="1:37" ht="30" customHeight="1" x14ac:dyDescent="0.25">
      <c r="A548" s="115">
        <v>547</v>
      </c>
      <c r="B548" s="215" t="s">
        <v>1350</v>
      </c>
      <c r="C548" s="202" t="s">
        <v>1351</v>
      </c>
      <c r="D548" s="203" t="s">
        <v>1</v>
      </c>
      <c r="E548" s="203" t="s">
        <v>1</v>
      </c>
      <c r="F548" s="203" t="s">
        <v>1</v>
      </c>
      <c r="G548" s="203" t="s">
        <v>1</v>
      </c>
      <c r="H548" s="169">
        <f t="shared" si="81"/>
        <v>0.05</v>
      </c>
      <c r="I548" s="170" t="str">
        <f t="shared" si="82"/>
        <v>REMOTA</v>
      </c>
      <c r="J548" s="292">
        <v>13206804</v>
      </c>
      <c r="K548" s="221">
        <v>0</v>
      </c>
      <c r="L548" s="207" t="s">
        <v>133</v>
      </c>
      <c r="M548" s="188"/>
      <c r="N548" s="203" t="s">
        <v>405</v>
      </c>
      <c r="O548" s="222" t="s">
        <v>405</v>
      </c>
      <c r="P548" s="207" t="s">
        <v>465</v>
      </c>
      <c r="Q548" s="207" t="s">
        <v>158</v>
      </c>
      <c r="R548" s="215">
        <v>41306</v>
      </c>
      <c r="S548" s="215">
        <v>41306</v>
      </c>
      <c r="T548" s="207">
        <v>108663</v>
      </c>
      <c r="U548" s="214" t="s">
        <v>171</v>
      </c>
      <c r="V548" s="214" t="s">
        <v>1465</v>
      </c>
      <c r="W548" s="171">
        <v>44074</v>
      </c>
      <c r="X548" s="172" t="e">
        <f>+CONCATENATE(TEXT(#REF!,"yyyy"),"-",TEXT(#REF!,"mm"))</f>
        <v>#REF!</v>
      </c>
      <c r="Y548" s="173" t="str">
        <f t="shared" si="85"/>
        <v>8</v>
      </c>
      <c r="Z548" s="172" t="str">
        <f t="shared" si="86"/>
        <v>2020-07</v>
      </c>
      <c r="AA548" s="170" t="e">
        <f>+VLOOKUP(Z548,#REF!,2,FALSE)/VLOOKUP(X548,#REF!,2,FALSE)</f>
        <v>#REF!</v>
      </c>
      <c r="AB548" s="174" t="e">
        <f t="shared" si="83"/>
        <v>#REF!</v>
      </c>
      <c r="AC548" s="174" t="e">
        <f t="shared" si="84"/>
        <v>#REF!</v>
      </c>
      <c r="AD548" s="175" t="e">
        <f>+#REF!+365*Y548</f>
        <v>#REF!</v>
      </c>
      <c r="AE548" s="176" t="e">
        <f t="shared" si="87"/>
        <v>#REF!</v>
      </c>
      <c r="AF548" s="170" t="e">
        <f>+VLOOKUP(CONCATENATE(TEXT(W548,"yyyy"),"-",TEXT(W548,"mm")),#REF!,2,0)</f>
        <v>#REF!</v>
      </c>
      <c r="AG548" s="177" t="e">
        <f>+(AC548*(1+'INFLAC PROYECTADA'!$B$8)^(AE548))/((1+DEMANDADO!AF548)^(AE548))</f>
        <v>#REF!</v>
      </c>
      <c r="AH548" s="169">
        <f>(0.2*VLOOKUP(D548,'%.'!$A$1:$B$4,2,FALSE))+(0.35*VLOOKUP(E548,'%.'!$A$1:$B$4,2,FALSE))+(0.1*VLOOKUP(F548,'%.'!$A$1:$B$4,2,FALSE))+(0.35*VLOOKUP(G548,'%.'!$A$1:$B$4,2,FALSE))</f>
        <v>0.05</v>
      </c>
      <c r="AI548" s="128" t="str">
        <f t="shared" si="88"/>
        <v>REMOTA</v>
      </c>
      <c r="AJ548" s="128" t="str">
        <f t="shared" si="89"/>
        <v>No se registra</v>
      </c>
      <c r="AK548" s="178">
        <f t="shared" si="90"/>
        <v>0</v>
      </c>
    </row>
    <row r="549" spans="1:37" ht="30" customHeight="1" x14ac:dyDescent="0.25">
      <c r="A549" s="115">
        <v>548</v>
      </c>
      <c r="B549" s="215" t="s">
        <v>1352</v>
      </c>
      <c r="C549" s="202" t="s">
        <v>1353</v>
      </c>
      <c r="D549" s="205" t="s">
        <v>0</v>
      </c>
      <c r="E549" s="203" t="s">
        <v>0</v>
      </c>
      <c r="F549" s="203" t="s">
        <v>0</v>
      </c>
      <c r="G549" s="203" t="s">
        <v>0</v>
      </c>
      <c r="H549" s="169">
        <f t="shared" si="81"/>
        <v>1</v>
      </c>
      <c r="I549" s="170" t="str">
        <f t="shared" si="82"/>
        <v>ALTA</v>
      </c>
      <c r="J549" s="292">
        <v>37097658</v>
      </c>
      <c r="K549" s="221">
        <v>1</v>
      </c>
      <c r="L549" s="207" t="s">
        <v>132</v>
      </c>
      <c r="M549" s="188"/>
      <c r="N549" s="203" t="s">
        <v>405</v>
      </c>
      <c r="O549" s="222" t="s">
        <v>405</v>
      </c>
      <c r="P549" s="207" t="s">
        <v>465</v>
      </c>
      <c r="Q549" s="207" t="s">
        <v>158</v>
      </c>
      <c r="R549" s="215">
        <v>41306</v>
      </c>
      <c r="S549" s="215">
        <v>41306</v>
      </c>
      <c r="T549" s="207">
        <v>108663</v>
      </c>
      <c r="U549" s="214" t="s">
        <v>171</v>
      </c>
      <c r="V549" s="214" t="s">
        <v>1214</v>
      </c>
      <c r="W549" s="171">
        <v>44074</v>
      </c>
      <c r="X549" s="172" t="e">
        <f>+CONCATENATE(TEXT(#REF!,"yyyy"),"-",TEXT(#REF!,"mm"))</f>
        <v>#REF!</v>
      </c>
      <c r="Y549" s="173" t="str">
        <f t="shared" si="85"/>
        <v>8</v>
      </c>
      <c r="Z549" s="172" t="str">
        <f t="shared" si="86"/>
        <v>2020-07</v>
      </c>
      <c r="AA549" s="170" t="e">
        <f>+VLOOKUP(Z549,#REF!,2,FALSE)/VLOOKUP(X549,#REF!,2,FALSE)</f>
        <v>#REF!</v>
      </c>
      <c r="AB549" s="174" t="e">
        <f t="shared" si="83"/>
        <v>#REF!</v>
      </c>
      <c r="AC549" s="174" t="e">
        <f t="shared" si="84"/>
        <v>#REF!</v>
      </c>
      <c r="AD549" s="175" t="e">
        <f>+#REF!+365*Y549</f>
        <v>#REF!</v>
      </c>
      <c r="AE549" s="176" t="e">
        <f t="shared" si="87"/>
        <v>#REF!</v>
      </c>
      <c r="AF549" s="170" t="e">
        <f>+VLOOKUP(CONCATENATE(TEXT(W549,"yyyy"),"-",TEXT(W549,"mm")),#REF!,2,0)</f>
        <v>#REF!</v>
      </c>
      <c r="AG549" s="177" t="e">
        <f>+(AC549*(1+'INFLAC PROYECTADA'!$B$8)^(AE549))/((1+DEMANDADO!AF549)^(AE549))</f>
        <v>#REF!</v>
      </c>
      <c r="AH549" s="169">
        <f>(0.2*VLOOKUP(D549,'%.'!$A$1:$B$4,2,FALSE))+(0.35*VLOOKUP(E549,'%.'!$A$1:$B$4,2,FALSE))+(0.1*VLOOKUP(F549,'%.'!$A$1:$B$4,2,FALSE))+(0.35*VLOOKUP(G549,'%.'!$A$1:$B$4,2,FALSE))</f>
        <v>1</v>
      </c>
      <c r="AI549" s="128" t="str">
        <f t="shared" si="88"/>
        <v>ALTA</v>
      </c>
      <c r="AJ549" s="128" t="str">
        <f t="shared" si="89"/>
        <v>Provisión contable</v>
      </c>
      <c r="AK549" s="178" t="e">
        <f t="shared" si="90"/>
        <v>#REF!</v>
      </c>
    </row>
    <row r="550" spans="1:37" ht="30" customHeight="1" x14ac:dyDescent="0.25">
      <c r="A550" s="115">
        <v>549</v>
      </c>
      <c r="B550" s="213" t="s">
        <v>1354</v>
      </c>
      <c r="C550" s="202" t="s">
        <v>1355</v>
      </c>
      <c r="D550" s="203" t="s">
        <v>1</v>
      </c>
      <c r="E550" s="203" t="s">
        <v>1</v>
      </c>
      <c r="F550" s="203" t="s">
        <v>1</v>
      </c>
      <c r="G550" s="203" t="s">
        <v>1</v>
      </c>
      <c r="H550" s="169">
        <f t="shared" si="81"/>
        <v>0.05</v>
      </c>
      <c r="I550" s="170" t="str">
        <f t="shared" si="82"/>
        <v>REMOTA</v>
      </c>
      <c r="J550" s="292">
        <v>26557812</v>
      </c>
      <c r="K550" s="221">
        <v>0</v>
      </c>
      <c r="L550" s="207" t="s">
        <v>130</v>
      </c>
      <c r="M550" s="188"/>
      <c r="N550" s="203" t="s">
        <v>405</v>
      </c>
      <c r="O550" s="222" t="s">
        <v>405</v>
      </c>
      <c r="P550" s="207" t="s">
        <v>465</v>
      </c>
      <c r="Q550" s="207" t="s">
        <v>158</v>
      </c>
      <c r="R550" s="215">
        <v>41306</v>
      </c>
      <c r="S550" s="215">
        <v>41306</v>
      </c>
      <c r="T550" s="207">
        <v>108663</v>
      </c>
      <c r="U550" s="214" t="s">
        <v>171</v>
      </c>
      <c r="V550" s="214" t="s">
        <v>1458</v>
      </c>
      <c r="W550" s="171">
        <v>44074</v>
      </c>
      <c r="X550" s="172" t="e">
        <f>+CONCATENATE(TEXT(#REF!,"yyyy"),"-",TEXT(#REF!,"mm"))</f>
        <v>#REF!</v>
      </c>
      <c r="Y550" s="173" t="str">
        <f t="shared" si="85"/>
        <v>8</v>
      </c>
      <c r="Z550" s="172" t="str">
        <f t="shared" si="86"/>
        <v>2020-07</v>
      </c>
      <c r="AA550" s="170" t="e">
        <f>+VLOOKUP(Z550,#REF!,2,FALSE)/VLOOKUP(X550,#REF!,2,FALSE)</f>
        <v>#REF!</v>
      </c>
      <c r="AB550" s="174" t="e">
        <f t="shared" si="83"/>
        <v>#REF!</v>
      </c>
      <c r="AC550" s="174" t="e">
        <f t="shared" si="84"/>
        <v>#REF!</v>
      </c>
      <c r="AD550" s="175" t="e">
        <f>+#REF!+365*Y550</f>
        <v>#REF!</v>
      </c>
      <c r="AE550" s="176" t="e">
        <f t="shared" si="87"/>
        <v>#REF!</v>
      </c>
      <c r="AF550" s="170" t="e">
        <f>+VLOOKUP(CONCATENATE(TEXT(W550,"yyyy"),"-",TEXT(W550,"mm")),#REF!,2,0)</f>
        <v>#REF!</v>
      </c>
      <c r="AG550" s="177" t="e">
        <f>+(AC550*(1+'INFLAC PROYECTADA'!$B$8)^(AE550))/((1+DEMANDADO!AF550)^(AE550))</f>
        <v>#REF!</v>
      </c>
      <c r="AH550" s="169">
        <f>(0.2*VLOOKUP(D550,'%.'!$A$1:$B$4,2,FALSE))+(0.35*VLOOKUP(E550,'%.'!$A$1:$B$4,2,FALSE))+(0.1*VLOOKUP(F550,'%.'!$A$1:$B$4,2,FALSE))+(0.35*VLOOKUP(G550,'%.'!$A$1:$B$4,2,FALSE))</f>
        <v>0.05</v>
      </c>
      <c r="AI550" s="128" t="str">
        <f t="shared" si="88"/>
        <v>REMOTA</v>
      </c>
      <c r="AJ550" s="128" t="str">
        <f t="shared" si="89"/>
        <v>No se registra</v>
      </c>
      <c r="AK550" s="178">
        <f t="shared" si="90"/>
        <v>0</v>
      </c>
    </row>
    <row r="551" spans="1:37" ht="30" customHeight="1" x14ac:dyDescent="0.25">
      <c r="A551" s="115">
        <v>550</v>
      </c>
      <c r="B551" s="213" t="s">
        <v>1354</v>
      </c>
      <c r="C551" s="202" t="s">
        <v>1356</v>
      </c>
      <c r="D551" s="203" t="s">
        <v>1</v>
      </c>
      <c r="E551" s="203" t="s">
        <v>1</v>
      </c>
      <c r="F551" s="203" t="s">
        <v>1</v>
      </c>
      <c r="G551" s="203" t="s">
        <v>1</v>
      </c>
      <c r="H551" s="169">
        <f t="shared" si="81"/>
        <v>0.05</v>
      </c>
      <c r="I551" s="170" t="str">
        <f t="shared" si="82"/>
        <v>REMOTA</v>
      </c>
      <c r="J551" s="292">
        <v>3221690</v>
      </c>
      <c r="K551" s="221">
        <v>0</v>
      </c>
      <c r="L551" s="207" t="s">
        <v>133</v>
      </c>
      <c r="M551" s="188"/>
      <c r="N551" s="203" t="s">
        <v>405</v>
      </c>
      <c r="O551" s="222" t="s">
        <v>405</v>
      </c>
      <c r="P551" s="207" t="s">
        <v>465</v>
      </c>
      <c r="Q551" s="207" t="s">
        <v>158</v>
      </c>
      <c r="R551" s="215">
        <v>41306</v>
      </c>
      <c r="S551" s="215">
        <v>41306</v>
      </c>
      <c r="T551" s="207">
        <v>108663</v>
      </c>
      <c r="U551" s="214" t="s">
        <v>171</v>
      </c>
      <c r="V551" s="214" t="s">
        <v>1458</v>
      </c>
      <c r="W551" s="171">
        <v>44074</v>
      </c>
      <c r="X551" s="172" t="e">
        <f>+CONCATENATE(TEXT(#REF!,"yyyy"),"-",TEXT(#REF!,"mm"))</f>
        <v>#REF!</v>
      </c>
      <c r="Y551" s="173" t="str">
        <f t="shared" si="85"/>
        <v>8</v>
      </c>
      <c r="Z551" s="172" t="str">
        <f t="shared" si="86"/>
        <v>2020-07</v>
      </c>
      <c r="AA551" s="170" t="e">
        <f>+VLOOKUP(Z551,#REF!,2,FALSE)/VLOOKUP(X551,#REF!,2,FALSE)</f>
        <v>#REF!</v>
      </c>
      <c r="AB551" s="174" t="e">
        <f t="shared" si="83"/>
        <v>#REF!</v>
      </c>
      <c r="AC551" s="174" t="e">
        <f t="shared" si="84"/>
        <v>#REF!</v>
      </c>
      <c r="AD551" s="175" t="e">
        <f>+#REF!+365*Y551</f>
        <v>#REF!</v>
      </c>
      <c r="AE551" s="176" t="e">
        <f t="shared" si="87"/>
        <v>#REF!</v>
      </c>
      <c r="AF551" s="170" t="e">
        <f>+VLOOKUP(CONCATENATE(TEXT(W551,"yyyy"),"-",TEXT(W551,"mm")),#REF!,2,0)</f>
        <v>#REF!</v>
      </c>
      <c r="AG551" s="177" t="e">
        <f>+(AC551*(1+'INFLAC PROYECTADA'!$B$8)^(AE551))/((1+DEMANDADO!AF551)^(AE551))</f>
        <v>#REF!</v>
      </c>
      <c r="AH551" s="169">
        <f>(0.2*VLOOKUP(D551,'%.'!$A$1:$B$4,2,FALSE))+(0.35*VLOOKUP(E551,'%.'!$A$1:$B$4,2,FALSE))+(0.1*VLOOKUP(F551,'%.'!$A$1:$B$4,2,FALSE))+(0.35*VLOOKUP(G551,'%.'!$A$1:$B$4,2,FALSE))</f>
        <v>0.05</v>
      </c>
      <c r="AI551" s="128" t="str">
        <f t="shared" si="88"/>
        <v>REMOTA</v>
      </c>
      <c r="AJ551" s="128" t="str">
        <f t="shared" si="89"/>
        <v>No se registra</v>
      </c>
      <c r="AK551" s="178">
        <f t="shared" si="90"/>
        <v>0</v>
      </c>
    </row>
    <row r="552" spans="1:37" ht="30" customHeight="1" x14ac:dyDescent="0.25">
      <c r="A552" s="115">
        <v>551</v>
      </c>
      <c r="B552" s="213" t="s">
        <v>1357</v>
      </c>
      <c r="C552" s="202" t="s">
        <v>1358</v>
      </c>
      <c r="D552" s="203" t="s">
        <v>1</v>
      </c>
      <c r="E552" s="203" t="s">
        <v>1</v>
      </c>
      <c r="F552" s="203" t="s">
        <v>1</v>
      </c>
      <c r="G552" s="203" t="s">
        <v>1</v>
      </c>
      <c r="H552" s="169">
        <f t="shared" si="81"/>
        <v>0.05</v>
      </c>
      <c r="I552" s="170" t="str">
        <f t="shared" si="82"/>
        <v>REMOTA</v>
      </c>
      <c r="J552" s="292">
        <v>14754340</v>
      </c>
      <c r="K552" s="221">
        <v>0</v>
      </c>
      <c r="L552" s="207" t="s">
        <v>130</v>
      </c>
      <c r="M552" s="188"/>
      <c r="N552" s="203" t="s">
        <v>405</v>
      </c>
      <c r="O552" s="222" t="s">
        <v>405</v>
      </c>
      <c r="P552" s="207" t="s">
        <v>465</v>
      </c>
      <c r="Q552" s="207" t="s">
        <v>158</v>
      </c>
      <c r="R552" s="215">
        <v>41306</v>
      </c>
      <c r="S552" s="215">
        <v>41306</v>
      </c>
      <c r="T552" s="207">
        <v>108663</v>
      </c>
      <c r="U552" s="214" t="s">
        <v>171</v>
      </c>
      <c r="V552" s="214" t="s">
        <v>1475</v>
      </c>
      <c r="W552" s="171">
        <v>44074</v>
      </c>
      <c r="X552" s="172" t="e">
        <f>+CONCATENATE(TEXT(#REF!,"yyyy"),"-",TEXT(#REF!,"mm"))</f>
        <v>#REF!</v>
      </c>
      <c r="Y552" s="173" t="str">
        <f t="shared" si="85"/>
        <v>8</v>
      </c>
      <c r="Z552" s="172" t="str">
        <f t="shared" si="86"/>
        <v>2020-07</v>
      </c>
      <c r="AA552" s="170" t="e">
        <f>+VLOOKUP(Z552,#REF!,2,FALSE)/VLOOKUP(X552,#REF!,2,FALSE)</f>
        <v>#REF!</v>
      </c>
      <c r="AB552" s="174" t="e">
        <f t="shared" si="83"/>
        <v>#REF!</v>
      </c>
      <c r="AC552" s="174" t="e">
        <f t="shared" si="84"/>
        <v>#REF!</v>
      </c>
      <c r="AD552" s="175" t="e">
        <f>+#REF!+365*Y552</f>
        <v>#REF!</v>
      </c>
      <c r="AE552" s="176" t="e">
        <f t="shared" si="87"/>
        <v>#REF!</v>
      </c>
      <c r="AF552" s="170" t="e">
        <f>+VLOOKUP(CONCATENATE(TEXT(W552,"yyyy"),"-",TEXT(W552,"mm")),#REF!,2,0)</f>
        <v>#REF!</v>
      </c>
      <c r="AG552" s="177" t="e">
        <f>+(AC552*(1+'INFLAC PROYECTADA'!$B$8)^(AE552))/((1+DEMANDADO!AF552)^(AE552))</f>
        <v>#REF!</v>
      </c>
      <c r="AH552" s="169">
        <f>(0.2*VLOOKUP(D552,'%.'!$A$1:$B$4,2,FALSE))+(0.35*VLOOKUP(E552,'%.'!$A$1:$B$4,2,FALSE))+(0.1*VLOOKUP(F552,'%.'!$A$1:$B$4,2,FALSE))+(0.35*VLOOKUP(G552,'%.'!$A$1:$B$4,2,FALSE))</f>
        <v>0.05</v>
      </c>
      <c r="AI552" s="128" t="str">
        <f t="shared" si="88"/>
        <v>REMOTA</v>
      </c>
      <c r="AJ552" s="128" t="str">
        <f t="shared" si="89"/>
        <v>No se registra</v>
      </c>
      <c r="AK552" s="178">
        <f t="shared" si="90"/>
        <v>0</v>
      </c>
    </row>
    <row r="553" spans="1:37" ht="30" customHeight="1" x14ac:dyDescent="0.25">
      <c r="A553" s="115">
        <v>552</v>
      </c>
      <c r="B553" s="213" t="s">
        <v>1359</v>
      </c>
      <c r="C553" s="202" t="s">
        <v>1360</v>
      </c>
      <c r="D553" s="203" t="s">
        <v>1</v>
      </c>
      <c r="E553" s="203" t="s">
        <v>1</v>
      </c>
      <c r="F553" s="203" t="s">
        <v>1</v>
      </c>
      <c r="G553" s="203" t="s">
        <v>1</v>
      </c>
      <c r="H553" s="169">
        <f t="shared" si="81"/>
        <v>0.05</v>
      </c>
      <c r="I553" s="170" t="str">
        <f t="shared" si="82"/>
        <v>REMOTA</v>
      </c>
      <c r="J553" s="292">
        <v>461073125</v>
      </c>
      <c r="K553" s="221">
        <v>0</v>
      </c>
      <c r="L553" s="207" t="s">
        <v>130</v>
      </c>
      <c r="M553" s="188"/>
      <c r="N553" s="203" t="s">
        <v>405</v>
      </c>
      <c r="O553" s="222" t="s">
        <v>405</v>
      </c>
      <c r="P553" s="207" t="s">
        <v>465</v>
      </c>
      <c r="Q553" s="207" t="s">
        <v>158</v>
      </c>
      <c r="R553" s="215">
        <v>41306</v>
      </c>
      <c r="S553" s="215">
        <v>41306</v>
      </c>
      <c r="T553" s="207">
        <v>108663</v>
      </c>
      <c r="U553" s="214" t="s">
        <v>21</v>
      </c>
      <c r="V553" s="214"/>
      <c r="W553" s="171">
        <v>44074</v>
      </c>
      <c r="X553" s="172" t="e">
        <f>+CONCATENATE(TEXT(#REF!,"yyyy"),"-",TEXT(#REF!,"mm"))</f>
        <v>#REF!</v>
      </c>
      <c r="Y553" s="173" t="str">
        <f t="shared" si="85"/>
        <v>8</v>
      </c>
      <c r="Z553" s="172" t="str">
        <f t="shared" si="86"/>
        <v>2020-07</v>
      </c>
      <c r="AA553" s="170" t="e">
        <f>+VLOOKUP(Z553,#REF!,2,FALSE)/VLOOKUP(X553,#REF!,2,FALSE)</f>
        <v>#REF!</v>
      </c>
      <c r="AB553" s="174" t="e">
        <f t="shared" si="83"/>
        <v>#REF!</v>
      </c>
      <c r="AC553" s="174" t="e">
        <f t="shared" si="84"/>
        <v>#REF!</v>
      </c>
      <c r="AD553" s="175" t="e">
        <f>+#REF!+365*Y553</f>
        <v>#REF!</v>
      </c>
      <c r="AE553" s="176" t="e">
        <f t="shared" si="87"/>
        <v>#REF!</v>
      </c>
      <c r="AF553" s="170" t="e">
        <f>+VLOOKUP(CONCATENATE(TEXT(W553,"yyyy"),"-",TEXT(W553,"mm")),#REF!,2,0)</f>
        <v>#REF!</v>
      </c>
      <c r="AG553" s="177" t="e">
        <f>+(AC553*(1+'INFLAC PROYECTADA'!$B$8)^(AE553))/((1+DEMANDADO!AF553)^(AE553))</f>
        <v>#REF!</v>
      </c>
      <c r="AH553" s="169">
        <f>(0.2*VLOOKUP(D553,'%.'!$A$1:$B$4,2,FALSE))+(0.35*VLOOKUP(E553,'%.'!$A$1:$B$4,2,FALSE))+(0.1*VLOOKUP(F553,'%.'!$A$1:$B$4,2,FALSE))+(0.35*VLOOKUP(G553,'%.'!$A$1:$B$4,2,FALSE))</f>
        <v>0.05</v>
      </c>
      <c r="AI553" s="128" t="str">
        <f t="shared" si="88"/>
        <v>REMOTA</v>
      </c>
      <c r="AJ553" s="128" t="str">
        <f t="shared" si="89"/>
        <v>No se registra</v>
      </c>
      <c r="AK553" s="178">
        <f t="shared" si="90"/>
        <v>0</v>
      </c>
    </row>
    <row r="554" spans="1:37" ht="30" customHeight="1" x14ac:dyDescent="0.25">
      <c r="A554" s="115">
        <v>553</v>
      </c>
      <c r="B554" s="213" t="s">
        <v>1361</v>
      </c>
      <c r="C554" s="202" t="s">
        <v>1362</v>
      </c>
      <c r="D554" s="203" t="s">
        <v>0</v>
      </c>
      <c r="E554" s="203" t="s">
        <v>0</v>
      </c>
      <c r="F554" s="203" t="s">
        <v>0</v>
      </c>
      <c r="G554" s="203" t="s">
        <v>0</v>
      </c>
      <c r="H554" s="169">
        <f t="shared" si="81"/>
        <v>1</v>
      </c>
      <c r="I554" s="170" t="str">
        <f t="shared" si="82"/>
        <v>ALTA</v>
      </c>
      <c r="J554" s="292">
        <v>63405720</v>
      </c>
      <c r="K554" s="221">
        <v>1</v>
      </c>
      <c r="L554" s="207" t="s">
        <v>129</v>
      </c>
      <c r="M554" s="188"/>
      <c r="N554" s="203" t="s">
        <v>405</v>
      </c>
      <c r="O554" s="222" t="s">
        <v>405</v>
      </c>
      <c r="P554" s="207" t="s">
        <v>465</v>
      </c>
      <c r="Q554" s="207" t="s">
        <v>158</v>
      </c>
      <c r="R554" s="215">
        <v>41306</v>
      </c>
      <c r="S554" s="215">
        <v>41306</v>
      </c>
      <c r="T554" s="207">
        <v>108663</v>
      </c>
      <c r="U554" s="214" t="s">
        <v>171</v>
      </c>
      <c r="V554" s="214" t="s">
        <v>1467</v>
      </c>
      <c r="W554" s="171">
        <v>44074</v>
      </c>
      <c r="X554" s="172" t="e">
        <f>+CONCATENATE(TEXT(#REF!,"yyyy"),"-",TEXT(#REF!,"mm"))</f>
        <v>#REF!</v>
      </c>
      <c r="Y554" s="173" t="str">
        <f t="shared" si="85"/>
        <v>8</v>
      </c>
      <c r="Z554" s="172" t="str">
        <f t="shared" si="86"/>
        <v>2020-07</v>
      </c>
      <c r="AA554" s="170" t="e">
        <f>+VLOOKUP(Z554,#REF!,2,FALSE)/VLOOKUP(X554,#REF!,2,FALSE)</f>
        <v>#REF!</v>
      </c>
      <c r="AB554" s="174" t="e">
        <f t="shared" si="83"/>
        <v>#REF!</v>
      </c>
      <c r="AC554" s="174" t="e">
        <f t="shared" si="84"/>
        <v>#REF!</v>
      </c>
      <c r="AD554" s="175" t="e">
        <f>+#REF!+365*Y554</f>
        <v>#REF!</v>
      </c>
      <c r="AE554" s="176" t="e">
        <f t="shared" si="87"/>
        <v>#REF!</v>
      </c>
      <c r="AF554" s="170" t="e">
        <f>+VLOOKUP(CONCATENATE(TEXT(W554,"yyyy"),"-",TEXT(W554,"mm")),#REF!,2,0)</f>
        <v>#REF!</v>
      </c>
      <c r="AG554" s="177" t="e">
        <f>+(AC554*(1+'INFLAC PROYECTADA'!$B$8)^(AE554))/((1+DEMANDADO!AF554)^(AE554))</f>
        <v>#REF!</v>
      </c>
      <c r="AH554" s="169">
        <f>(0.2*VLOOKUP(D554,'%.'!$A$1:$B$4,2,FALSE))+(0.35*VLOOKUP(E554,'%.'!$A$1:$B$4,2,FALSE))+(0.1*VLOOKUP(F554,'%.'!$A$1:$B$4,2,FALSE))+(0.35*VLOOKUP(G554,'%.'!$A$1:$B$4,2,FALSE))</f>
        <v>1</v>
      </c>
      <c r="AI554" s="128" t="str">
        <f t="shared" si="88"/>
        <v>ALTA</v>
      </c>
      <c r="AJ554" s="128" t="str">
        <f t="shared" si="89"/>
        <v>Provisión contable</v>
      </c>
      <c r="AK554" s="178" t="e">
        <f t="shared" si="90"/>
        <v>#REF!</v>
      </c>
    </row>
    <row r="555" spans="1:37" ht="30" customHeight="1" x14ac:dyDescent="0.25">
      <c r="A555" s="115">
        <v>554</v>
      </c>
      <c r="B555" s="213" t="s">
        <v>1275</v>
      </c>
      <c r="C555" s="202" t="s">
        <v>1363</v>
      </c>
      <c r="D555" s="203" t="s">
        <v>1</v>
      </c>
      <c r="E555" s="203" t="s">
        <v>1</v>
      </c>
      <c r="F555" s="203" t="s">
        <v>1</v>
      </c>
      <c r="G555" s="203" t="s">
        <v>1</v>
      </c>
      <c r="H555" s="169">
        <f t="shared" si="81"/>
        <v>0.05</v>
      </c>
      <c r="I555" s="170" t="str">
        <f t="shared" si="82"/>
        <v>REMOTA</v>
      </c>
      <c r="J555" s="292">
        <v>36885850</v>
      </c>
      <c r="K555" s="221">
        <v>0</v>
      </c>
      <c r="L555" s="207" t="s">
        <v>132</v>
      </c>
      <c r="M555" s="188"/>
      <c r="N555" s="203" t="s">
        <v>405</v>
      </c>
      <c r="O555" s="222" t="s">
        <v>405</v>
      </c>
      <c r="P555" s="207" t="s">
        <v>465</v>
      </c>
      <c r="Q555" s="207" t="s">
        <v>158</v>
      </c>
      <c r="R555" s="215">
        <v>41306</v>
      </c>
      <c r="S555" s="215">
        <v>41306</v>
      </c>
      <c r="T555" s="207">
        <v>108663</v>
      </c>
      <c r="U555" s="214" t="s">
        <v>76</v>
      </c>
      <c r="V555" s="214"/>
      <c r="W555" s="171">
        <v>44074</v>
      </c>
      <c r="X555" s="172" t="e">
        <f>+CONCATENATE(TEXT(#REF!,"yyyy"),"-",TEXT(#REF!,"mm"))</f>
        <v>#REF!</v>
      </c>
      <c r="Y555" s="173" t="str">
        <f t="shared" si="85"/>
        <v>8</v>
      </c>
      <c r="Z555" s="172" t="str">
        <f t="shared" si="86"/>
        <v>2020-07</v>
      </c>
      <c r="AA555" s="170" t="e">
        <f>+VLOOKUP(Z555,#REF!,2,FALSE)/VLOOKUP(X555,#REF!,2,FALSE)</f>
        <v>#REF!</v>
      </c>
      <c r="AB555" s="174" t="e">
        <f t="shared" si="83"/>
        <v>#REF!</v>
      </c>
      <c r="AC555" s="174" t="e">
        <f t="shared" si="84"/>
        <v>#REF!</v>
      </c>
      <c r="AD555" s="175" t="e">
        <f>+#REF!+365*Y555</f>
        <v>#REF!</v>
      </c>
      <c r="AE555" s="176" t="e">
        <f t="shared" si="87"/>
        <v>#REF!</v>
      </c>
      <c r="AF555" s="170" t="e">
        <f>+VLOOKUP(CONCATENATE(TEXT(W555,"yyyy"),"-",TEXT(W555,"mm")),#REF!,2,0)</f>
        <v>#REF!</v>
      </c>
      <c r="AG555" s="177" t="e">
        <f>+(AC555*(1+'INFLAC PROYECTADA'!$B$8)^(AE555))/((1+DEMANDADO!AF555)^(AE555))</f>
        <v>#REF!</v>
      </c>
      <c r="AH555" s="169">
        <f>(0.2*VLOOKUP(D555,'%.'!$A$1:$B$4,2,FALSE))+(0.35*VLOOKUP(E555,'%.'!$A$1:$B$4,2,FALSE))+(0.1*VLOOKUP(F555,'%.'!$A$1:$B$4,2,FALSE))+(0.35*VLOOKUP(G555,'%.'!$A$1:$B$4,2,FALSE))</f>
        <v>0.05</v>
      </c>
      <c r="AI555" s="128" t="str">
        <f t="shared" si="88"/>
        <v>REMOTA</v>
      </c>
      <c r="AJ555" s="128" t="str">
        <f t="shared" si="89"/>
        <v>No se registra</v>
      </c>
      <c r="AK555" s="178">
        <f t="shared" si="90"/>
        <v>0</v>
      </c>
    </row>
    <row r="556" spans="1:37" ht="30" customHeight="1" x14ac:dyDescent="0.25">
      <c r="A556" s="115">
        <v>555</v>
      </c>
      <c r="B556" s="213" t="s">
        <v>1364</v>
      </c>
      <c r="C556" s="202" t="s">
        <v>1427</v>
      </c>
      <c r="D556" s="205" t="s">
        <v>48</v>
      </c>
      <c r="E556" s="205" t="s">
        <v>48</v>
      </c>
      <c r="F556" s="205" t="s">
        <v>48</v>
      </c>
      <c r="G556" s="204" t="s">
        <v>48</v>
      </c>
      <c r="H556" s="169">
        <f t="shared" si="81"/>
        <v>0.5</v>
      </c>
      <c r="I556" s="170" t="str">
        <f t="shared" si="82"/>
        <v>MEDIA</v>
      </c>
      <c r="J556" s="292">
        <v>398885735</v>
      </c>
      <c r="K556" s="221">
        <v>1</v>
      </c>
      <c r="L556" s="207" t="s">
        <v>129</v>
      </c>
      <c r="M556" s="188"/>
      <c r="N556" s="203" t="s">
        <v>405</v>
      </c>
      <c r="O556" s="222" t="s">
        <v>405</v>
      </c>
      <c r="P556" s="207" t="s">
        <v>465</v>
      </c>
      <c r="Q556" s="207" t="s">
        <v>158</v>
      </c>
      <c r="R556" s="215">
        <v>41306</v>
      </c>
      <c r="S556" s="215">
        <v>41306</v>
      </c>
      <c r="T556" s="207">
        <v>108663</v>
      </c>
      <c r="U556" s="214" t="s">
        <v>173</v>
      </c>
      <c r="V556" s="214" t="s">
        <v>1476</v>
      </c>
      <c r="W556" s="171">
        <v>44074</v>
      </c>
      <c r="X556" s="172" t="e">
        <f>+CONCATENATE(TEXT(#REF!,"yyyy"),"-",TEXT(#REF!,"mm"))</f>
        <v>#REF!</v>
      </c>
      <c r="Y556" s="173" t="str">
        <f t="shared" si="85"/>
        <v>8</v>
      </c>
      <c r="Z556" s="172" t="str">
        <f t="shared" si="86"/>
        <v>2020-07</v>
      </c>
      <c r="AA556" s="170" t="e">
        <f>+VLOOKUP(Z556,#REF!,2,FALSE)/VLOOKUP(X556,#REF!,2,FALSE)</f>
        <v>#REF!</v>
      </c>
      <c r="AB556" s="174" t="e">
        <f t="shared" si="83"/>
        <v>#REF!</v>
      </c>
      <c r="AC556" s="174" t="e">
        <f t="shared" si="84"/>
        <v>#REF!</v>
      </c>
      <c r="AD556" s="175" t="e">
        <f>+#REF!+365*Y556</f>
        <v>#REF!</v>
      </c>
      <c r="AE556" s="176" t="e">
        <f t="shared" si="87"/>
        <v>#REF!</v>
      </c>
      <c r="AF556" s="170" t="e">
        <f>+VLOOKUP(CONCATENATE(TEXT(W556,"yyyy"),"-",TEXT(W556,"mm")),#REF!,2,0)</f>
        <v>#REF!</v>
      </c>
      <c r="AG556" s="177" t="e">
        <f>+(AC556*(1+'INFLAC PROYECTADA'!$B$8)^(AE556))/((1+DEMANDADO!AF556)^(AE556))</f>
        <v>#REF!</v>
      </c>
      <c r="AH556" s="169">
        <f>(0.2*VLOOKUP(D556,'%.'!$A$1:$B$4,2,FALSE))+(0.35*VLOOKUP(E556,'%.'!$A$1:$B$4,2,FALSE))+(0.1*VLOOKUP(F556,'%.'!$A$1:$B$4,2,FALSE))+(0.35*VLOOKUP(G556,'%.'!$A$1:$B$4,2,FALSE))</f>
        <v>0.5</v>
      </c>
      <c r="AI556" s="128" t="str">
        <f t="shared" si="88"/>
        <v>MEDIA</v>
      </c>
      <c r="AJ556" s="128" t="str">
        <f t="shared" si="89"/>
        <v>Cuentas de Orden</v>
      </c>
      <c r="AK556" s="178" t="e">
        <f t="shared" si="90"/>
        <v>#REF!</v>
      </c>
    </row>
    <row r="557" spans="1:37" ht="30" customHeight="1" x14ac:dyDescent="0.25">
      <c r="A557" s="115">
        <v>556</v>
      </c>
      <c r="B557" s="213" t="s">
        <v>1359</v>
      </c>
      <c r="C557" s="202" t="s">
        <v>1365</v>
      </c>
      <c r="D557" s="203" t="s">
        <v>1</v>
      </c>
      <c r="E557" s="203" t="s">
        <v>1</v>
      </c>
      <c r="F557" s="203" t="s">
        <v>1</v>
      </c>
      <c r="G557" s="203" t="s">
        <v>1</v>
      </c>
      <c r="H557" s="169">
        <f t="shared" si="81"/>
        <v>0.05</v>
      </c>
      <c r="I557" s="170" t="str">
        <f t="shared" si="82"/>
        <v>REMOTA</v>
      </c>
      <c r="J557" s="292">
        <v>2855244</v>
      </c>
      <c r="K557" s="221">
        <v>0</v>
      </c>
      <c r="L557" s="207" t="s">
        <v>128</v>
      </c>
      <c r="M557" s="188"/>
      <c r="N557" s="203" t="s">
        <v>405</v>
      </c>
      <c r="O557" s="222" t="s">
        <v>405</v>
      </c>
      <c r="P557" s="207" t="s">
        <v>465</v>
      </c>
      <c r="Q557" s="207" t="s">
        <v>158</v>
      </c>
      <c r="R557" s="215">
        <v>41306</v>
      </c>
      <c r="S557" s="215">
        <v>41306</v>
      </c>
      <c r="T557" s="207">
        <v>108663</v>
      </c>
      <c r="U557" s="214" t="s">
        <v>171</v>
      </c>
      <c r="V557" s="214"/>
      <c r="W557" s="171">
        <v>44074</v>
      </c>
      <c r="X557" s="172" t="e">
        <f>+CONCATENATE(TEXT(#REF!,"yyyy"),"-",TEXT(#REF!,"mm"))</f>
        <v>#REF!</v>
      </c>
      <c r="Y557" s="173" t="str">
        <f t="shared" si="85"/>
        <v>8</v>
      </c>
      <c r="Z557" s="172" t="str">
        <f t="shared" si="86"/>
        <v>2020-07</v>
      </c>
      <c r="AA557" s="170" t="e">
        <f>+VLOOKUP(Z557,#REF!,2,FALSE)/VLOOKUP(X557,#REF!,2,FALSE)</f>
        <v>#REF!</v>
      </c>
      <c r="AB557" s="174" t="e">
        <f t="shared" si="83"/>
        <v>#REF!</v>
      </c>
      <c r="AC557" s="174" t="e">
        <f t="shared" si="84"/>
        <v>#REF!</v>
      </c>
      <c r="AD557" s="175" t="e">
        <f>+#REF!+365*Y557</f>
        <v>#REF!</v>
      </c>
      <c r="AE557" s="176" t="e">
        <f t="shared" si="87"/>
        <v>#REF!</v>
      </c>
      <c r="AF557" s="170" t="e">
        <f>+VLOOKUP(CONCATENATE(TEXT(W557,"yyyy"),"-",TEXT(W557,"mm")),#REF!,2,0)</f>
        <v>#REF!</v>
      </c>
      <c r="AG557" s="177" t="e">
        <f>+(AC557*(1+'INFLAC PROYECTADA'!$B$8)^(AE557))/((1+DEMANDADO!AF557)^(AE557))</f>
        <v>#REF!</v>
      </c>
      <c r="AH557" s="169">
        <f>(0.2*VLOOKUP(D557,'%.'!$A$1:$B$4,2,FALSE))+(0.35*VLOOKUP(E557,'%.'!$A$1:$B$4,2,FALSE))+(0.1*VLOOKUP(F557,'%.'!$A$1:$B$4,2,FALSE))+(0.35*VLOOKUP(G557,'%.'!$A$1:$B$4,2,FALSE))</f>
        <v>0.05</v>
      </c>
      <c r="AI557" s="128" t="str">
        <f t="shared" si="88"/>
        <v>REMOTA</v>
      </c>
      <c r="AJ557" s="128" t="str">
        <f t="shared" si="89"/>
        <v>No se registra</v>
      </c>
      <c r="AK557" s="178">
        <f t="shared" si="90"/>
        <v>0</v>
      </c>
    </row>
    <row r="558" spans="1:37" ht="30" customHeight="1" x14ac:dyDescent="0.25">
      <c r="A558" s="115">
        <v>557</v>
      </c>
      <c r="B558" s="205" t="s">
        <v>1354</v>
      </c>
      <c r="C558" s="216" t="s">
        <v>1366</v>
      </c>
      <c r="D558" s="205" t="s">
        <v>48</v>
      </c>
      <c r="E558" s="203" t="s">
        <v>1</v>
      </c>
      <c r="F558" s="203" t="s">
        <v>1</v>
      </c>
      <c r="G558" s="203" t="s">
        <v>1</v>
      </c>
      <c r="H558" s="169">
        <f t="shared" si="81"/>
        <v>0.14000000000000001</v>
      </c>
      <c r="I558" s="170" t="str">
        <f t="shared" si="82"/>
        <v>BAJA</v>
      </c>
      <c r="J558" s="292">
        <v>42939351</v>
      </c>
      <c r="K558" s="221">
        <v>0</v>
      </c>
      <c r="L558" s="207" t="s">
        <v>129</v>
      </c>
      <c r="M558" s="188"/>
      <c r="N558" s="203" t="s">
        <v>405</v>
      </c>
      <c r="O558" s="222" t="s">
        <v>405</v>
      </c>
      <c r="P558" s="207" t="s">
        <v>465</v>
      </c>
      <c r="Q558" s="207" t="s">
        <v>158</v>
      </c>
      <c r="R558" s="215">
        <v>41306</v>
      </c>
      <c r="S558" s="215">
        <v>41306</v>
      </c>
      <c r="T558" s="207">
        <v>108663</v>
      </c>
      <c r="U558" s="214" t="s">
        <v>171</v>
      </c>
      <c r="V558" s="214" t="s">
        <v>1477</v>
      </c>
      <c r="W558" s="171">
        <v>44074</v>
      </c>
      <c r="X558" s="172" t="e">
        <f>+CONCATENATE(TEXT(#REF!,"yyyy"),"-",TEXT(#REF!,"mm"))</f>
        <v>#REF!</v>
      </c>
      <c r="Y558" s="173" t="str">
        <f t="shared" si="85"/>
        <v>8</v>
      </c>
      <c r="Z558" s="172" t="str">
        <f t="shared" si="86"/>
        <v>2020-07</v>
      </c>
      <c r="AA558" s="170" t="e">
        <f>+VLOOKUP(Z558,#REF!,2,FALSE)/VLOOKUP(X558,#REF!,2,FALSE)</f>
        <v>#REF!</v>
      </c>
      <c r="AB558" s="174" t="e">
        <f t="shared" si="83"/>
        <v>#REF!</v>
      </c>
      <c r="AC558" s="174" t="e">
        <f t="shared" si="84"/>
        <v>#REF!</v>
      </c>
      <c r="AD558" s="175" t="e">
        <f>+#REF!+365*Y558</f>
        <v>#REF!</v>
      </c>
      <c r="AE558" s="176" t="e">
        <f t="shared" si="87"/>
        <v>#REF!</v>
      </c>
      <c r="AF558" s="170" t="e">
        <f>+VLOOKUP(CONCATENATE(TEXT(W558,"yyyy"),"-",TEXT(W558,"mm")),#REF!,2,0)</f>
        <v>#REF!</v>
      </c>
      <c r="AG558" s="177" t="e">
        <f>+(AC558*(1+'INFLAC PROYECTADA'!$B$8)^(AE558))/((1+DEMANDADO!AF558)^(AE558))</f>
        <v>#REF!</v>
      </c>
      <c r="AH558" s="169">
        <f>(0.2*VLOOKUP(D558,'%.'!$A$1:$B$4,2,FALSE))+(0.35*VLOOKUP(E558,'%.'!$A$1:$B$4,2,FALSE))+(0.1*VLOOKUP(F558,'%.'!$A$1:$B$4,2,FALSE))+(0.35*VLOOKUP(G558,'%.'!$A$1:$B$4,2,FALSE))</f>
        <v>0.14000000000000001</v>
      </c>
      <c r="AI558" s="128" t="str">
        <f t="shared" si="88"/>
        <v>BAJA</v>
      </c>
      <c r="AJ558" s="128" t="str">
        <f t="shared" si="89"/>
        <v>Cuentas de Orden</v>
      </c>
      <c r="AK558" s="178" t="e">
        <f t="shared" si="90"/>
        <v>#REF!</v>
      </c>
    </row>
    <row r="559" spans="1:37" ht="30" customHeight="1" x14ac:dyDescent="0.25">
      <c r="A559" s="115">
        <v>558</v>
      </c>
      <c r="B559" s="213" t="s">
        <v>1263</v>
      </c>
      <c r="C559" s="202" t="s">
        <v>1367</v>
      </c>
      <c r="D559" s="205" t="s">
        <v>0</v>
      </c>
      <c r="E559" s="205" t="s">
        <v>0</v>
      </c>
      <c r="F559" s="205" t="s">
        <v>0</v>
      </c>
      <c r="G559" s="204" t="s">
        <v>0</v>
      </c>
      <c r="H559" s="169">
        <f t="shared" si="81"/>
        <v>1</v>
      </c>
      <c r="I559" s="170" t="str">
        <f t="shared" si="82"/>
        <v>ALTA</v>
      </c>
      <c r="J559" s="292">
        <v>251000000</v>
      </c>
      <c r="K559" s="221">
        <v>1</v>
      </c>
      <c r="L559" s="207" t="s">
        <v>129</v>
      </c>
      <c r="M559" s="188"/>
      <c r="N559" s="203" t="s">
        <v>405</v>
      </c>
      <c r="O559" s="222" t="s">
        <v>405</v>
      </c>
      <c r="P559" s="207" t="s">
        <v>465</v>
      </c>
      <c r="Q559" s="207" t="s">
        <v>158</v>
      </c>
      <c r="R559" s="215">
        <v>41306</v>
      </c>
      <c r="S559" s="215">
        <v>41306</v>
      </c>
      <c r="T559" s="207">
        <v>108663</v>
      </c>
      <c r="U559" s="214" t="s">
        <v>171</v>
      </c>
      <c r="V559" s="214" t="s">
        <v>1477</v>
      </c>
      <c r="W559" s="171">
        <v>44074</v>
      </c>
      <c r="X559" s="172" t="e">
        <f>+CONCATENATE(TEXT(#REF!,"yyyy"),"-",TEXT(#REF!,"mm"))</f>
        <v>#REF!</v>
      </c>
      <c r="Y559" s="173" t="str">
        <f t="shared" si="85"/>
        <v>8</v>
      </c>
      <c r="Z559" s="172" t="str">
        <f t="shared" si="86"/>
        <v>2020-07</v>
      </c>
      <c r="AA559" s="170" t="e">
        <f>+VLOOKUP(Z559,#REF!,2,FALSE)/VLOOKUP(X559,#REF!,2,FALSE)</f>
        <v>#REF!</v>
      </c>
      <c r="AB559" s="174" t="e">
        <f t="shared" si="83"/>
        <v>#REF!</v>
      </c>
      <c r="AC559" s="174" t="e">
        <f t="shared" si="84"/>
        <v>#REF!</v>
      </c>
      <c r="AD559" s="175" t="e">
        <f>+#REF!+365*Y559</f>
        <v>#REF!</v>
      </c>
      <c r="AE559" s="176" t="e">
        <f t="shared" si="87"/>
        <v>#REF!</v>
      </c>
      <c r="AF559" s="170" t="e">
        <f>+VLOOKUP(CONCATENATE(TEXT(W559,"yyyy"),"-",TEXT(W559,"mm")),#REF!,2,0)</f>
        <v>#REF!</v>
      </c>
      <c r="AG559" s="177" t="e">
        <f>+(AC559*(1+'INFLAC PROYECTADA'!$B$8)^(AE559))/((1+DEMANDADO!AF559)^(AE559))</f>
        <v>#REF!</v>
      </c>
      <c r="AH559" s="169">
        <f>(0.2*VLOOKUP(D559,'%.'!$A$1:$B$4,2,FALSE))+(0.35*VLOOKUP(E559,'%.'!$A$1:$B$4,2,FALSE))+(0.1*VLOOKUP(F559,'%.'!$A$1:$B$4,2,FALSE))+(0.35*VLOOKUP(G559,'%.'!$A$1:$B$4,2,FALSE))</f>
        <v>1</v>
      </c>
      <c r="AI559" s="128" t="str">
        <f t="shared" si="88"/>
        <v>ALTA</v>
      </c>
      <c r="AJ559" s="128" t="str">
        <f t="shared" si="89"/>
        <v>Provisión contable</v>
      </c>
      <c r="AK559" s="178" t="e">
        <f t="shared" si="90"/>
        <v>#REF!</v>
      </c>
    </row>
    <row r="560" spans="1:37" ht="30" customHeight="1" x14ac:dyDescent="0.25">
      <c r="A560" s="115">
        <v>559</v>
      </c>
      <c r="B560" s="205" t="s">
        <v>1354</v>
      </c>
      <c r="C560" s="217" t="s">
        <v>1368</v>
      </c>
      <c r="D560" s="205" t="s">
        <v>1</v>
      </c>
      <c r="E560" s="203" t="s">
        <v>1</v>
      </c>
      <c r="F560" s="203" t="s">
        <v>1</v>
      </c>
      <c r="G560" s="203" t="s">
        <v>1</v>
      </c>
      <c r="H560" s="169">
        <f t="shared" si="81"/>
        <v>0.05</v>
      </c>
      <c r="I560" s="170" t="str">
        <f t="shared" si="82"/>
        <v>REMOTA</v>
      </c>
      <c r="J560" s="292">
        <v>15927660</v>
      </c>
      <c r="K560" s="221">
        <v>0</v>
      </c>
      <c r="L560" s="205" t="s">
        <v>130</v>
      </c>
      <c r="M560" s="188"/>
      <c r="N560" s="203" t="s">
        <v>405</v>
      </c>
      <c r="O560" s="222" t="s">
        <v>405</v>
      </c>
      <c r="P560" s="207" t="s">
        <v>465</v>
      </c>
      <c r="Q560" s="207" t="s">
        <v>158</v>
      </c>
      <c r="R560" s="215">
        <v>41306</v>
      </c>
      <c r="S560" s="215">
        <v>41306</v>
      </c>
      <c r="T560" s="207">
        <v>108663</v>
      </c>
      <c r="U560" s="214" t="s">
        <v>171</v>
      </c>
      <c r="V560" s="214" t="s">
        <v>1477</v>
      </c>
      <c r="W560" s="171">
        <v>44074</v>
      </c>
      <c r="X560" s="172" t="e">
        <f>+CONCATENATE(TEXT(#REF!,"yyyy"),"-",TEXT(#REF!,"mm"))</f>
        <v>#REF!</v>
      </c>
      <c r="Y560" s="173" t="str">
        <f t="shared" si="85"/>
        <v>8</v>
      </c>
      <c r="Z560" s="172" t="str">
        <f t="shared" si="86"/>
        <v>2020-07</v>
      </c>
      <c r="AA560" s="170" t="e">
        <f>+VLOOKUP(Z560,#REF!,2,FALSE)/VLOOKUP(X560,#REF!,2,FALSE)</f>
        <v>#REF!</v>
      </c>
      <c r="AB560" s="174" t="e">
        <f t="shared" si="83"/>
        <v>#REF!</v>
      </c>
      <c r="AC560" s="174" t="e">
        <f t="shared" si="84"/>
        <v>#REF!</v>
      </c>
      <c r="AD560" s="175" t="e">
        <f>+#REF!+365*Y560</f>
        <v>#REF!</v>
      </c>
      <c r="AE560" s="176" t="e">
        <f t="shared" si="87"/>
        <v>#REF!</v>
      </c>
      <c r="AF560" s="170" t="e">
        <f>+VLOOKUP(CONCATENATE(TEXT(W560,"yyyy"),"-",TEXT(W560,"mm")),#REF!,2,0)</f>
        <v>#REF!</v>
      </c>
      <c r="AG560" s="177" t="e">
        <f>+(AC560*(1+'INFLAC PROYECTADA'!$B$8)^(AE560))/((1+DEMANDADO!AF560)^(AE560))</f>
        <v>#REF!</v>
      </c>
      <c r="AH560" s="169">
        <f>(0.2*VLOOKUP(D560,'%.'!$A$1:$B$4,2,FALSE))+(0.35*VLOOKUP(E560,'%.'!$A$1:$B$4,2,FALSE))+(0.1*VLOOKUP(F560,'%.'!$A$1:$B$4,2,FALSE))+(0.35*VLOOKUP(G560,'%.'!$A$1:$B$4,2,FALSE))</f>
        <v>0.05</v>
      </c>
      <c r="AI560" s="128" t="str">
        <f t="shared" si="88"/>
        <v>REMOTA</v>
      </c>
      <c r="AJ560" s="128" t="str">
        <f t="shared" si="89"/>
        <v>No se registra</v>
      </c>
      <c r="AK560" s="178">
        <f t="shared" si="90"/>
        <v>0</v>
      </c>
    </row>
    <row r="561" spans="1:37" ht="30" customHeight="1" x14ac:dyDescent="0.25">
      <c r="A561" s="115">
        <v>560</v>
      </c>
      <c r="B561" s="203" t="s">
        <v>1354</v>
      </c>
      <c r="C561" s="216" t="s">
        <v>1369</v>
      </c>
      <c r="D561" s="203" t="s">
        <v>48</v>
      </c>
      <c r="E561" s="203" t="s">
        <v>48</v>
      </c>
      <c r="F561" s="203" t="s">
        <v>48</v>
      </c>
      <c r="G561" s="204" t="s">
        <v>48</v>
      </c>
      <c r="H561" s="169">
        <f t="shared" si="81"/>
        <v>0.5</v>
      </c>
      <c r="I561" s="170" t="str">
        <f t="shared" si="82"/>
        <v>MEDIA</v>
      </c>
      <c r="J561" s="292">
        <v>1000000</v>
      </c>
      <c r="K561" s="221">
        <v>1</v>
      </c>
      <c r="L561" s="205" t="s">
        <v>129</v>
      </c>
      <c r="M561" s="188"/>
      <c r="N561" s="203" t="s">
        <v>405</v>
      </c>
      <c r="O561" s="222" t="s">
        <v>405</v>
      </c>
      <c r="P561" s="207" t="s">
        <v>465</v>
      </c>
      <c r="Q561" s="207" t="s">
        <v>158</v>
      </c>
      <c r="R561" s="215">
        <v>41306</v>
      </c>
      <c r="S561" s="215">
        <v>41306</v>
      </c>
      <c r="T561" s="207">
        <v>108663</v>
      </c>
      <c r="U561" s="214" t="s">
        <v>76</v>
      </c>
      <c r="V561" s="214" t="s">
        <v>1477</v>
      </c>
      <c r="W561" s="171">
        <v>44074</v>
      </c>
      <c r="X561" s="172" t="e">
        <f>+CONCATENATE(TEXT(#REF!,"yyyy"),"-",TEXT(#REF!,"mm"))</f>
        <v>#REF!</v>
      </c>
      <c r="Y561" s="173" t="str">
        <f t="shared" si="85"/>
        <v>8</v>
      </c>
      <c r="Z561" s="172" t="str">
        <f t="shared" si="86"/>
        <v>2020-07</v>
      </c>
      <c r="AA561" s="170" t="e">
        <f>+VLOOKUP(Z561,#REF!,2,FALSE)/VLOOKUP(X561,#REF!,2,FALSE)</f>
        <v>#REF!</v>
      </c>
      <c r="AB561" s="174" t="e">
        <f t="shared" si="83"/>
        <v>#REF!</v>
      </c>
      <c r="AC561" s="174" t="e">
        <f t="shared" si="84"/>
        <v>#REF!</v>
      </c>
      <c r="AD561" s="175" t="e">
        <f>+#REF!+365*Y561</f>
        <v>#REF!</v>
      </c>
      <c r="AE561" s="176" t="e">
        <f t="shared" si="87"/>
        <v>#REF!</v>
      </c>
      <c r="AF561" s="170" t="e">
        <f>+VLOOKUP(CONCATENATE(TEXT(W561,"yyyy"),"-",TEXT(W561,"mm")),#REF!,2,0)</f>
        <v>#REF!</v>
      </c>
      <c r="AG561" s="177" t="e">
        <f>+(AC561*(1+'INFLAC PROYECTADA'!$B$8)^(AE561))/((1+DEMANDADO!AF561)^(AE561))</f>
        <v>#REF!</v>
      </c>
      <c r="AH561" s="169">
        <f>(0.2*VLOOKUP(D561,'%.'!$A$1:$B$4,2,FALSE))+(0.35*VLOOKUP(E561,'%.'!$A$1:$B$4,2,FALSE))+(0.1*VLOOKUP(F561,'%.'!$A$1:$B$4,2,FALSE))+(0.35*VLOOKUP(G561,'%.'!$A$1:$B$4,2,FALSE))</f>
        <v>0.5</v>
      </c>
      <c r="AI561" s="128" t="str">
        <f t="shared" si="88"/>
        <v>MEDIA</v>
      </c>
      <c r="AJ561" s="128" t="str">
        <f t="shared" si="89"/>
        <v>Cuentas de Orden</v>
      </c>
      <c r="AK561" s="178" t="e">
        <f t="shared" si="90"/>
        <v>#REF!</v>
      </c>
    </row>
    <row r="562" spans="1:37" ht="30" customHeight="1" x14ac:dyDescent="0.25">
      <c r="A562" s="115">
        <v>561</v>
      </c>
      <c r="B562" s="205" t="s">
        <v>1370</v>
      </c>
      <c r="C562" s="217" t="s">
        <v>1371</v>
      </c>
      <c r="D562" s="205" t="s">
        <v>1</v>
      </c>
      <c r="E562" s="205" t="s">
        <v>1</v>
      </c>
      <c r="F562" s="205" t="s">
        <v>1</v>
      </c>
      <c r="G562" s="204" t="s">
        <v>1</v>
      </c>
      <c r="H562" s="169">
        <f t="shared" si="81"/>
        <v>0.05</v>
      </c>
      <c r="I562" s="170" t="str">
        <f t="shared" si="82"/>
        <v>REMOTA</v>
      </c>
      <c r="J562" s="292">
        <v>4311625</v>
      </c>
      <c r="K562" s="221">
        <v>0</v>
      </c>
      <c r="L562" s="205" t="s">
        <v>129</v>
      </c>
      <c r="M562" s="188"/>
      <c r="N562" s="203" t="s">
        <v>405</v>
      </c>
      <c r="O562" s="222" t="s">
        <v>405</v>
      </c>
      <c r="P562" s="207" t="s">
        <v>465</v>
      </c>
      <c r="Q562" s="207" t="s">
        <v>158</v>
      </c>
      <c r="R562" s="215">
        <v>41306</v>
      </c>
      <c r="S562" s="215">
        <v>41306</v>
      </c>
      <c r="T562" s="207">
        <v>108663</v>
      </c>
      <c r="U562" s="205" t="s">
        <v>171</v>
      </c>
      <c r="V562" s="214" t="s">
        <v>1478</v>
      </c>
      <c r="W562" s="171">
        <v>44074</v>
      </c>
      <c r="X562" s="172" t="e">
        <f>+CONCATENATE(TEXT(#REF!,"yyyy"),"-",TEXT(#REF!,"mm"))</f>
        <v>#REF!</v>
      </c>
      <c r="Y562" s="173" t="str">
        <f t="shared" si="85"/>
        <v>8</v>
      </c>
      <c r="Z562" s="172" t="str">
        <f t="shared" si="86"/>
        <v>2020-07</v>
      </c>
      <c r="AA562" s="170" t="e">
        <f>+VLOOKUP(Z562,#REF!,2,FALSE)/VLOOKUP(X562,#REF!,2,FALSE)</f>
        <v>#REF!</v>
      </c>
      <c r="AB562" s="174" t="e">
        <f t="shared" si="83"/>
        <v>#REF!</v>
      </c>
      <c r="AC562" s="174" t="e">
        <f t="shared" si="84"/>
        <v>#REF!</v>
      </c>
      <c r="AD562" s="175" t="e">
        <f>+#REF!+365*Y562</f>
        <v>#REF!</v>
      </c>
      <c r="AE562" s="176" t="e">
        <f t="shared" si="87"/>
        <v>#REF!</v>
      </c>
      <c r="AF562" s="170" t="e">
        <f>+VLOOKUP(CONCATENATE(TEXT(W562,"yyyy"),"-",TEXT(W562,"mm")),#REF!,2,0)</f>
        <v>#REF!</v>
      </c>
      <c r="AG562" s="177" t="e">
        <f>+(AC562*(1+'INFLAC PROYECTADA'!$B$8)^(AE562))/((1+DEMANDADO!AF562)^(AE562))</f>
        <v>#REF!</v>
      </c>
      <c r="AH562" s="169">
        <f>(0.2*VLOOKUP(D562,'%.'!$A$1:$B$4,2,FALSE))+(0.35*VLOOKUP(E562,'%.'!$A$1:$B$4,2,FALSE))+(0.1*VLOOKUP(F562,'%.'!$A$1:$B$4,2,FALSE))+(0.35*VLOOKUP(G562,'%.'!$A$1:$B$4,2,FALSE))</f>
        <v>0.05</v>
      </c>
      <c r="AI562" s="128" t="str">
        <f t="shared" si="88"/>
        <v>REMOTA</v>
      </c>
      <c r="AJ562" s="128" t="str">
        <f t="shared" si="89"/>
        <v>No se registra</v>
      </c>
      <c r="AK562" s="178">
        <f t="shared" si="90"/>
        <v>0</v>
      </c>
    </row>
    <row r="563" spans="1:37" ht="30" customHeight="1" x14ac:dyDescent="0.25">
      <c r="A563" s="115">
        <v>562</v>
      </c>
      <c r="B563" s="205" t="s">
        <v>1372</v>
      </c>
      <c r="C563" s="217" t="s">
        <v>1373</v>
      </c>
      <c r="D563" s="205" t="s">
        <v>1</v>
      </c>
      <c r="E563" s="205" t="s">
        <v>1</v>
      </c>
      <c r="F563" s="205" t="s">
        <v>1</v>
      </c>
      <c r="G563" s="204" t="s">
        <v>1</v>
      </c>
      <c r="H563" s="169">
        <f t="shared" si="81"/>
        <v>0.05</v>
      </c>
      <c r="I563" s="170" t="str">
        <f t="shared" si="82"/>
        <v>REMOTA</v>
      </c>
      <c r="J563" s="292">
        <v>0</v>
      </c>
      <c r="K563" s="221">
        <v>0</v>
      </c>
      <c r="L563" s="205" t="s">
        <v>132</v>
      </c>
      <c r="M563" s="188"/>
      <c r="N563" s="203" t="s">
        <v>405</v>
      </c>
      <c r="O563" s="222" t="s">
        <v>405</v>
      </c>
      <c r="P563" s="207" t="s">
        <v>465</v>
      </c>
      <c r="Q563" s="207" t="s">
        <v>158</v>
      </c>
      <c r="R563" s="215">
        <v>41306</v>
      </c>
      <c r="S563" s="215">
        <v>41306</v>
      </c>
      <c r="T563" s="207">
        <v>108663</v>
      </c>
      <c r="U563" s="205" t="s">
        <v>171</v>
      </c>
      <c r="V563" s="214" t="s">
        <v>1479</v>
      </c>
      <c r="W563" s="171">
        <v>44074</v>
      </c>
      <c r="X563" s="172" t="e">
        <f>+CONCATENATE(TEXT(#REF!,"yyyy"),"-",TEXT(#REF!,"mm"))</f>
        <v>#REF!</v>
      </c>
      <c r="Y563" s="173" t="str">
        <f t="shared" si="85"/>
        <v>8</v>
      </c>
      <c r="Z563" s="172" t="str">
        <f t="shared" si="86"/>
        <v>2020-07</v>
      </c>
      <c r="AA563" s="170" t="e">
        <f>+VLOOKUP(Z563,#REF!,2,FALSE)/VLOOKUP(X563,#REF!,2,FALSE)</f>
        <v>#REF!</v>
      </c>
      <c r="AB563" s="174" t="e">
        <f t="shared" si="83"/>
        <v>#REF!</v>
      </c>
      <c r="AC563" s="174" t="e">
        <f t="shared" si="84"/>
        <v>#REF!</v>
      </c>
      <c r="AD563" s="175" t="e">
        <f>+#REF!+365*Y563</f>
        <v>#REF!</v>
      </c>
      <c r="AE563" s="176" t="e">
        <f t="shared" si="87"/>
        <v>#REF!</v>
      </c>
      <c r="AF563" s="170" t="e">
        <f>+VLOOKUP(CONCATENATE(TEXT(W563,"yyyy"),"-",TEXT(W563,"mm")),#REF!,2,0)</f>
        <v>#REF!</v>
      </c>
      <c r="AG563" s="177" t="e">
        <f>+(AC563*(1+'INFLAC PROYECTADA'!$B$8)^(AE563))/((1+DEMANDADO!AF563)^(AE563))</f>
        <v>#REF!</v>
      </c>
      <c r="AH563" s="169">
        <f>(0.2*VLOOKUP(D563,'%.'!$A$1:$B$4,2,FALSE))+(0.35*VLOOKUP(E563,'%.'!$A$1:$B$4,2,FALSE))+(0.1*VLOOKUP(F563,'%.'!$A$1:$B$4,2,FALSE))+(0.35*VLOOKUP(G563,'%.'!$A$1:$B$4,2,FALSE))</f>
        <v>0.05</v>
      </c>
      <c r="AI563" s="128" t="str">
        <f t="shared" si="88"/>
        <v>REMOTA</v>
      </c>
      <c r="AJ563" s="128" t="str">
        <f t="shared" si="89"/>
        <v>No se registra</v>
      </c>
      <c r="AK563" s="178">
        <f t="shared" si="90"/>
        <v>0</v>
      </c>
    </row>
    <row r="564" spans="1:37" ht="30" customHeight="1" x14ac:dyDescent="0.25">
      <c r="A564" s="115">
        <v>563</v>
      </c>
      <c r="B564" s="213" t="s">
        <v>1263</v>
      </c>
      <c r="C564" s="202" t="s">
        <v>1374</v>
      </c>
      <c r="D564" s="205" t="s">
        <v>1</v>
      </c>
      <c r="E564" s="205" t="s">
        <v>1</v>
      </c>
      <c r="F564" s="205" t="s">
        <v>1</v>
      </c>
      <c r="G564" s="204" t="s">
        <v>1</v>
      </c>
      <c r="H564" s="169">
        <f t="shared" si="81"/>
        <v>0.05</v>
      </c>
      <c r="I564" s="170" t="str">
        <f t="shared" si="82"/>
        <v>REMOTA</v>
      </c>
      <c r="J564" s="292">
        <v>7456054</v>
      </c>
      <c r="K564" s="221">
        <v>0</v>
      </c>
      <c r="L564" s="205" t="s">
        <v>129</v>
      </c>
      <c r="M564" s="188"/>
      <c r="N564" s="203" t="s">
        <v>405</v>
      </c>
      <c r="O564" s="222" t="s">
        <v>405</v>
      </c>
      <c r="P564" s="207" t="s">
        <v>465</v>
      </c>
      <c r="Q564" s="207" t="s">
        <v>158</v>
      </c>
      <c r="R564" s="215">
        <v>41306</v>
      </c>
      <c r="S564" s="215">
        <v>41306</v>
      </c>
      <c r="T564" s="207">
        <v>108663</v>
      </c>
      <c r="U564" s="205" t="s">
        <v>171</v>
      </c>
      <c r="V564" s="214" t="s">
        <v>1477</v>
      </c>
      <c r="W564" s="171">
        <v>44074</v>
      </c>
      <c r="X564" s="172" t="e">
        <f>+CONCATENATE(TEXT(#REF!,"yyyy"),"-",TEXT(#REF!,"mm"))</f>
        <v>#REF!</v>
      </c>
      <c r="Y564" s="173" t="str">
        <f t="shared" si="85"/>
        <v>8</v>
      </c>
      <c r="Z564" s="172" t="str">
        <f t="shared" si="86"/>
        <v>2020-07</v>
      </c>
      <c r="AA564" s="170" t="e">
        <f>+VLOOKUP(Z564,#REF!,2,FALSE)/VLOOKUP(X564,#REF!,2,FALSE)</f>
        <v>#REF!</v>
      </c>
      <c r="AB564" s="174" t="e">
        <f t="shared" si="83"/>
        <v>#REF!</v>
      </c>
      <c r="AC564" s="174" t="e">
        <f t="shared" si="84"/>
        <v>#REF!</v>
      </c>
      <c r="AD564" s="175" t="e">
        <f>+#REF!+365*Y564</f>
        <v>#REF!</v>
      </c>
      <c r="AE564" s="176" t="e">
        <f t="shared" si="87"/>
        <v>#REF!</v>
      </c>
      <c r="AF564" s="170" t="e">
        <f>+VLOOKUP(CONCATENATE(TEXT(W564,"yyyy"),"-",TEXT(W564,"mm")),#REF!,2,0)</f>
        <v>#REF!</v>
      </c>
      <c r="AG564" s="177" t="e">
        <f>+(AC564*(1+'INFLAC PROYECTADA'!$B$8)^(AE564))/((1+DEMANDADO!AF564)^(AE564))</f>
        <v>#REF!</v>
      </c>
      <c r="AH564" s="169">
        <f>(0.2*VLOOKUP(D564,'%.'!$A$1:$B$4,2,FALSE))+(0.35*VLOOKUP(E564,'%.'!$A$1:$B$4,2,FALSE))+(0.1*VLOOKUP(F564,'%.'!$A$1:$B$4,2,FALSE))+(0.35*VLOOKUP(G564,'%.'!$A$1:$B$4,2,FALSE))</f>
        <v>0.05</v>
      </c>
      <c r="AI564" s="128" t="str">
        <f t="shared" si="88"/>
        <v>REMOTA</v>
      </c>
      <c r="AJ564" s="128" t="str">
        <f t="shared" si="89"/>
        <v>No se registra</v>
      </c>
      <c r="AK564" s="178">
        <f t="shared" si="90"/>
        <v>0</v>
      </c>
    </row>
    <row r="565" spans="1:37" ht="30" customHeight="1" x14ac:dyDescent="0.25">
      <c r="A565" s="115">
        <v>564</v>
      </c>
      <c r="B565" s="213" t="s">
        <v>1354</v>
      </c>
      <c r="C565" s="202" t="s">
        <v>1375</v>
      </c>
      <c r="D565" s="205" t="s">
        <v>1</v>
      </c>
      <c r="E565" s="205" t="s">
        <v>1</v>
      </c>
      <c r="F565" s="205" t="s">
        <v>1</v>
      </c>
      <c r="G565" s="204" t="s">
        <v>1</v>
      </c>
      <c r="H565" s="169">
        <f t="shared" si="81"/>
        <v>0.05</v>
      </c>
      <c r="I565" s="170" t="str">
        <f t="shared" si="82"/>
        <v>REMOTA</v>
      </c>
      <c r="J565" s="292">
        <v>2818719</v>
      </c>
      <c r="K565" s="221">
        <v>0</v>
      </c>
      <c r="L565" s="205" t="s">
        <v>129</v>
      </c>
      <c r="M565" s="188"/>
      <c r="N565" s="203" t="s">
        <v>405</v>
      </c>
      <c r="O565" s="222" t="s">
        <v>405</v>
      </c>
      <c r="P565" s="207" t="s">
        <v>465</v>
      </c>
      <c r="Q565" s="207" t="s">
        <v>158</v>
      </c>
      <c r="R565" s="215">
        <v>41306</v>
      </c>
      <c r="S565" s="215">
        <v>41306</v>
      </c>
      <c r="T565" s="207">
        <v>108663</v>
      </c>
      <c r="U565" s="205" t="s">
        <v>171</v>
      </c>
      <c r="V565" s="214" t="s">
        <v>1477</v>
      </c>
      <c r="W565" s="171">
        <v>44074</v>
      </c>
      <c r="X565" s="172" t="e">
        <f>+CONCATENATE(TEXT(#REF!,"yyyy"),"-",TEXT(#REF!,"mm"))</f>
        <v>#REF!</v>
      </c>
      <c r="Y565" s="173" t="str">
        <f t="shared" si="85"/>
        <v>8</v>
      </c>
      <c r="Z565" s="172" t="str">
        <f t="shared" si="86"/>
        <v>2020-07</v>
      </c>
      <c r="AA565" s="170" t="e">
        <f>+VLOOKUP(Z565,#REF!,2,FALSE)/VLOOKUP(X565,#REF!,2,FALSE)</f>
        <v>#REF!</v>
      </c>
      <c r="AB565" s="174" t="e">
        <f t="shared" si="83"/>
        <v>#REF!</v>
      </c>
      <c r="AC565" s="174" t="e">
        <f t="shared" si="84"/>
        <v>#REF!</v>
      </c>
      <c r="AD565" s="175" t="e">
        <f>+#REF!+365*Y565</f>
        <v>#REF!</v>
      </c>
      <c r="AE565" s="176" t="e">
        <f t="shared" si="87"/>
        <v>#REF!</v>
      </c>
      <c r="AF565" s="170" t="e">
        <f>+VLOOKUP(CONCATENATE(TEXT(W565,"yyyy"),"-",TEXT(W565,"mm")),#REF!,2,0)</f>
        <v>#REF!</v>
      </c>
      <c r="AG565" s="177" t="e">
        <f>+(AC565*(1+'INFLAC PROYECTADA'!$B$8)^(AE565))/((1+DEMANDADO!AF565)^(AE565))</f>
        <v>#REF!</v>
      </c>
      <c r="AH565" s="169">
        <f>(0.2*VLOOKUP(D565,'%.'!$A$1:$B$4,2,FALSE))+(0.35*VLOOKUP(E565,'%.'!$A$1:$B$4,2,FALSE))+(0.1*VLOOKUP(F565,'%.'!$A$1:$B$4,2,FALSE))+(0.35*VLOOKUP(G565,'%.'!$A$1:$B$4,2,FALSE))</f>
        <v>0.05</v>
      </c>
      <c r="AI565" s="128" t="str">
        <f t="shared" si="88"/>
        <v>REMOTA</v>
      </c>
      <c r="AJ565" s="128" t="str">
        <f t="shared" si="89"/>
        <v>No se registra</v>
      </c>
      <c r="AK565" s="178">
        <f t="shared" si="90"/>
        <v>0</v>
      </c>
    </row>
    <row r="566" spans="1:37" ht="30" customHeight="1" x14ac:dyDescent="0.25">
      <c r="A566" s="115">
        <v>565</v>
      </c>
      <c r="B566" s="205" t="s">
        <v>1376</v>
      </c>
      <c r="C566" s="217" t="s">
        <v>1431</v>
      </c>
      <c r="D566" s="205" t="s">
        <v>48</v>
      </c>
      <c r="E566" s="205" t="s">
        <v>48</v>
      </c>
      <c r="F566" s="205" t="s">
        <v>1</v>
      </c>
      <c r="G566" s="204" t="s">
        <v>48</v>
      </c>
      <c r="H566" s="169">
        <f t="shared" si="81"/>
        <v>0.45500000000000002</v>
      </c>
      <c r="I566" s="170" t="str">
        <f t="shared" si="82"/>
        <v>MEDIA</v>
      </c>
      <c r="J566" s="292">
        <v>78514000</v>
      </c>
      <c r="K566" s="221">
        <v>0</v>
      </c>
      <c r="L566" s="205" t="s">
        <v>129</v>
      </c>
      <c r="M566" s="188"/>
      <c r="N566" s="205" t="s">
        <v>511</v>
      </c>
      <c r="O566" s="222" t="s">
        <v>405</v>
      </c>
      <c r="P566" s="207" t="s">
        <v>465</v>
      </c>
      <c r="Q566" s="207" t="s">
        <v>158</v>
      </c>
      <c r="R566" s="215">
        <v>41306</v>
      </c>
      <c r="S566" s="215">
        <v>41306</v>
      </c>
      <c r="T566" s="207">
        <v>108663</v>
      </c>
      <c r="U566" s="205" t="s">
        <v>76</v>
      </c>
      <c r="V566" s="214"/>
      <c r="W566" s="171">
        <v>44074</v>
      </c>
      <c r="X566" s="172" t="e">
        <f>+CONCATENATE(TEXT(#REF!,"yyyy"),"-",TEXT(#REF!,"mm"))</f>
        <v>#REF!</v>
      </c>
      <c r="Y566" s="173" t="str">
        <f t="shared" si="85"/>
        <v>8</v>
      </c>
      <c r="Z566" s="172" t="str">
        <f t="shared" si="86"/>
        <v>2020-07</v>
      </c>
      <c r="AA566" s="170" t="e">
        <f>+VLOOKUP(Z566,#REF!,2,FALSE)/VLOOKUP(X566,#REF!,2,FALSE)</f>
        <v>#REF!</v>
      </c>
      <c r="AB566" s="174" t="e">
        <f t="shared" si="83"/>
        <v>#REF!</v>
      </c>
      <c r="AC566" s="174" t="e">
        <f t="shared" si="84"/>
        <v>#REF!</v>
      </c>
      <c r="AD566" s="175" t="e">
        <f>+#REF!+365*Y566</f>
        <v>#REF!</v>
      </c>
      <c r="AE566" s="176" t="e">
        <f t="shared" si="87"/>
        <v>#REF!</v>
      </c>
      <c r="AF566" s="170" t="e">
        <f>+VLOOKUP(CONCATENATE(TEXT(W566,"yyyy"),"-",TEXT(W566,"mm")),#REF!,2,0)</f>
        <v>#REF!</v>
      </c>
      <c r="AG566" s="177" t="e">
        <f>+(AC566*(1+'INFLAC PROYECTADA'!$B$8)^(AE566))/((1+DEMANDADO!AF566)^(AE566))</f>
        <v>#REF!</v>
      </c>
      <c r="AH566" s="169">
        <f>(0.2*VLOOKUP(D566,'%.'!$A$1:$B$4,2,FALSE))+(0.35*VLOOKUP(E566,'%.'!$A$1:$B$4,2,FALSE))+(0.1*VLOOKUP(F566,'%.'!$A$1:$B$4,2,FALSE))+(0.35*VLOOKUP(G566,'%.'!$A$1:$B$4,2,FALSE))</f>
        <v>0.45500000000000002</v>
      </c>
      <c r="AI566" s="128" t="str">
        <f t="shared" si="88"/>
        <v>MEDIA</v>
      </c>
      <c r="AJ566" s="128" t="str">
        <f t="shared" si="89"/>
        <v>Cuentas de Orden</v>
      </c>
      <c r="AK566" s="178" t="e">
        <f t="shared" si="90"/>
        <v>#REF!</v>
      </c>
    </row>
    <row r="567" spans="1:37" ht="30" customHeight="1" x14ac:dyDescent="0.25">
      <c r="A567" s="115">
        <v>566</v>
      </c>
      <c r="B567" s="205" t="s">
        <v>1377</v>
      </c>
      <c r="C567" s="217" t="s">
        <v>1378</v>
      </c>
      <c r="D567" s="205" t="s">
        <v>1</v>
      </c>
      <c r="E567" s="205" t="s">
        <v>1</v>
      </c>
      <c r="F567" s="205" t="s">
        <v>1</v>
      </c>
      <c r="G567" s="204" t="s">
        <v>1</v>
      </c>
      <c r="H567" s="169">
        <f t="shared" si="81"/>
        <v>0.05</v>
      </c>
      <c r="I567" s="170" t="str">
        <f t="shared" si="82"/>
        <v>REMOTA</v>
      </c>
      <c r="J567" s="292">
        <v>8549204</v>
      </c>
      <c r="K567" s="221">
        <v>0</v>
      </c>
      <c r="L567" s="205" t="s">
        <v>130</v>
      </c>
      <c r="M567" s="188"/>
      <c r="N567" s="203" t="s">
        <v>405</v>
      </c>
      <c r="O567" s="222" t="s">
        <v>405</v>
      </c>
      <c r="P567" s="207" t="s">
        <v>465</v>
      </c>
      <c r="Q567" s="207" t="s">
        <v>158</v>
      </c>
      <c r="R567" s="215">
        <v>41306</v>
      </c>
      <c r="S567" s="215">
        <v>41306</v>
      </c>
      <c r="T567" s="207">
        <v>108663</v>
      </c>
      <c r="U567" s="205" t="s">
        <v>76</v>
      </c>
      <c r="V567" s="214"/>
      <c r="W567" s="171">
        <v>44074</v>
      </c>
      <c r="X567" s="172" t="e">
        <f>+CONCATENATE(TEXT(#REF!,"yyyy"),"-",TEXT(#REF!,"mm"))</f>
        <v>#REF!</v>
      </c>
      <c r="Y567" s="173" t="str">
        <f t="shared" si="85"/>
        <v>8</v>
      </c>
      <c r="Z567" s="172" t="str">
        <f t="shared" si="86"/>
        <v>2020-07</v>
      </c>
      <c r="AA567" s="170" t="e">
        <f>+VLOOKUP(Z567,#REF!,2,FALSE)/VLOOKUP(X567,#REF!,2,FALSE)</f>
        <v>#REF!</v>
      </c>
      <c r="AB567" s="174" t="e">
        <f t="shared" si="83"/>
        <v>#REF!</v>
      </c>
      <c r="AC567" s="174" t="e">
        <f t="shared" si="84"/>
        <v>#REF!</v>
      </c>
      <c r="AD567" s="175" t="e">
        <f>+#REF!+365*Y567</f>
        <v>#REF!</v>
      </c>
      <c r="AE567" s="176" t="e">
        <f t="shared" si="87"/>
        <v>#REF!</v>
      </c>
      <c r="AF567" s="170" t="e">
        <f>+VLOOKUP(CONCATENATE(TEXT(W567,"yyyy"),"-",TEXT(W567,"mm")),#REF!,2,0)</f>
        <v>#REF!</v>
      </c>
      <c r="AG567" s="177" t="e">
        <f>+(AC567*(1+'INFLAC PROYECTADA'!$B$8)^(AE567))/((1+DEMANDADO!AF567)^(AE567))</f>
        <v>#REF!</v>
      </c>
      <c r="AH567" s="169">
        <f>(0.2*VLOOKUP(D567,'%.'!$A$1:$B$4,2,FALSE))+(0.35*VLOOKUP(E567,'%.'!$A$1:$B$4,2,FALSE))+(0.1*VLOOKUP(F567,'%.'!$A$1:$B$4,2,FALSE))+(0.35*VLOOKUP(G567,'%.'!$A$1:$B$4,2,FALSE))</f>
        <v>0.05</v>
      </c>
      <c r="AI567" s="128" t="str">
        <f t="shared" si="88"/>
        <v>REMOTA</v>
      </c>
      <c r="AJ567" s="128" t="str">
        <f t="shared" si="89"/>
        <v>No se registra</v>
      </c>
      <c r="AK567" s="178">
        <f t="shared" si="90"/>
        <v>0</v>
      </c>
    </row>
    <row r="568" spans="1:37" ht="30" customHeight="1" x14ac:dyDescent="0.25">
      <c r="A568" s="115">
        <v>567</v>
      </c>
      <c r="B568" s="205" t="s">
        <v>1379</v>
      </c>
      <c r="C568" s="217" t="s">
        <v>1380</v>
      </c>
      <c r="D568" s="205" t="s">
        <v>1</v>
      </c>
      <c r="E568" s="205" t="s">
        <v>1</v>
      </c>
      <c r="F568" s="205" t="s">
        <v>1</v>
      </c>
      <c r="G568" s="204" t="s">
        <v>1</v>
      </c>
      <c r="H568" s="169">
        <f t="shared" si="81"/>
        <v>0.05</v>
      </c>
      <c r="I568" s="170" t="str">
        <f t="shared" si="82"/>
        <v>REMOTA</v>
      </c>
      <c r="J568" s="292">
        <v>1077600</v>
      </c>
      <c r="K568" s="221">
        <v>0</v>
      </c>
      <c r="L568" s="205" t="s">
        <v>129</v>
      </c>
      <c r="M568" s="188"/>
      <c r="N568" s="203" t="s">
        <v>405</v>
      </c>
      <c r="O568" s="222" t="s">
        <v>405</v>
      </c>
      <c r="P568" s="207" t="s">
        <v>465</v>
      </c>
      <c r="Q568" s="205" t="s">
        <v>158</v>
      </c>
      <c r="R568" s="215">
        <v>41306</v>
      </c>
      <c r="S568" s="215">
        <v>41306</v>
      </c>
      <c r="T568" s="207">
        <v>108663</v>
      </c>
      <c r="U568" s="205" t="s">
        <v>178</v>
      </c>
      <c r="V568" s="214" t="s">
        <v>1480</v>
      </c>
      <c r="W568" s="171">
        <v>44074</v>
      </c>
      <c r="X568" s="172" t="e">
        <f>+CONCATENATE(TEXT(#REF!,"yyyy"),"-",TEXT(#REF!,"mm"))</f>
        <v>#REF!</v>
      </c>
      <c r="Y568" s="173" t="str">
        <f t="shared" si="85"/>
        <v>8</v>
      </c>
      <c r="Z568" s="172" t="str">
        <f t="shared" si="86"/>
        <v>2020-07</v>
      </c>
      <c r="AA568" s="170" t="e">
        <f>+VLOOKUP(Z568,#REF!,2,FALSE)/VLOOKUP(X568,#REF!,2,FALSE)</f>
        <v>#REF!</v>
      </c>
      <c r="AB568" s="174" t="e">
        <f t="shared" si="83"/>
        <v>#REF!</v>
      </c>
      <c r="AC568" s="174" t="e">
        <f t="shared" si="84"/>
        <v>#REF!</v>
      </c>
      <c r="AD568" s="175" t="e">
        <f>+#REF!+365*Y568</f>
        <v>#REF!</v>
      </c>
      <c r="AE568" s="176" t="e">
        <f t="shared" si="87"/>
        <v>#REF!</v>
      </c>
      <c r="AF568" s="170" t="e">
        <f>+VLOOKUP(CONCATENATE(TEXT(W568,"yyyy"),"-",TEXT(W568,"mm")),#REF!,2,0)</f>
        <v>#REF!</v>
      </c>
      <c r="AG568" s="177" t="e">
        <f>+(AC568*(1+'INFLAC PROYECTADA'!$B$8)^(AE568))/((1+DEMANDADO!AF568)^(AE568))</f>
        <v>#REF!</v>
      </c>
      <c r="AH568" s="169">
        <f>(0.2*VLOOKUP(D568,'%.'!$A$1:$B$4,2,FALSE))+(0.35*VLOOKUP(E568,'%.'!$A$1:$B$4,2,FALSE))+(0.1*VLOOKUP(F568,'%.'!$A$1:$B$4,2,FALSE))+(0.35*VLOOKUP(G568,'%.'!$A$1:$B$4,2,FALSE))</f>
        <v>0.05</v>
      </c>
      <c r="AI568" s="128" t="str">
        <f t="shared" si="88"/>
        <v>REMOTA</v>
      </c>
      <c r="AJ568" s="128" t="str">
        <f t="shared" si="89"/>
        <v>No se registra</v>
      </c>
      <c r="AK568" s="178">
        <f t="shared" si="90"/>
        <v>0</v>
      </c>
    </row>
    <row r="569" spans="1:37" ht="30" customHeight="1" x14ac:dyDescent="0.25">
      <c r="A569" s="115">
        <v>568</v>
      </c>
      <c r="B569" s="205" t="s">
        <v>1381</v>
      </c>
      <c r="C569" s="217" t="s">
        <v>1382</v>
      </c>
      <c r="D569" s="205" t="s">
        <v>1</v>
      </c>
      <c r="E569" s="205" t="s">
        <v>1</v>
      </c>
      <c r="F569" s="205" t="s">
        <v>1</v>
      </c>
      <c r="G569" s="204" t="s">
        <v>1</v>
      </c>
      <c r="H569" s="169">
        <f t="shared" si="81"/>
        <v>0.05</v>
      </c>
      <c r="I569" s="170" t="str">
        <f t="shared" si="82"/>
        <v>REMOTA</v>
      </c>
      <c r="J569" s="292">
        <v>0</v>
      </c>
      <c r="K569" s="221">
        <v>0</v>
      </c>
      <c r="L569" s="205" t="s">
        <v>139</v>
      </c>
      <c r="M569" s="188"/>
      <c r="N569" s="203" t="s">
        <v>405</v>
      </c>
      <c r="O569" s="222" t="s">
        <v>405</v>
      </c>
      <c r="P569" s="207" t="s">
        <v>465</v>
      </c>
      <c r="Q569" s="205" t="s">
        <v>158</v>
      </c>
      <c r="R569" s="215">
        <v>41306</v>
      </c>
      <c r="S569" s="215">
        <v>41306</v>
      </c>
      <c r="T569" s="207">
        <v>108663</v>
      </c>
      <c r="U569" s="205" t="s">
        <v>76</v>
      </c>
      <c r="V569" s="214"/>
      <c r="W569" s="171">
        <v>44074</v>
      </c>
      <c r="X569" s="172" t="e">
        <f>+CONCATENATE(TEXT(#REF!,"yyyy"),"-",TEXT(#REF!,"mm"))</f>
        <v>#REF!</v>
      </c>
      <c r="Y569" s="173" t="str">
        <f t="shared" si="85"/>
        <v>8</v>
      </c>
      <c r="Z569" s="172" t="str">
        <f t="shared" si="86"/>
        <v>2020-07</v>
      </c>
      <c r="AA569" s="170" t="e">
        <f>+VLOOKUP(Z569,#REF!,2,FALSE)/VLOOKUP(X569,#REF!,2,FALSE)</f>
        <v>#REF!</v>
      </c>
      <c r="AB569" s="174" t="e">
        <f t="shared" si="83"/>
        <v>#REF!</v>
      </c>
      <c r="AC569" s="174" t="e">
        <f t="shared" si="84"/>
        <v>#REF!</v>
      </c>
      <c r="AD569" s="175" t="e">
        <f>+#REF!+365*Y569</f>
        <v>#REF!</v>
      </c>
      <c r="AE569" s="176" t="e">
        <f t="shared" si="87"/>
        <v>#REF!</v>
      </c>
      <c r="AF569" s="170" t="e">
        <f>+VLOOKUP(CONCATENATE(TEXT(W569,"yyyy"),"-",TEXT(W569,"mm")),#REF!,2,0)</f>
        <v>#REF!</v>
      </c>
      <c r="AG569" s="177" t="e">
        <f>+(AC569*(1+'INFLAC PROYECTADA'!$B$8)^(AE569))/((1+DEMANDADO!AF569)^(AE569))</f>
        <v>#REF!</v>
      </c>
      <c r="AH569" s="169">
        <f>(0.2*VLOOKUP(D569,'%.'!$A$1:$B$4,2,FALSE))+(0.35*VLOOKUP(E569,'%.'!$A$1:$B$4,2,FALSE))+(0.1*VLOOKUP(F569,'%.'!$A$1:$B$4,2,FALSE))+(0.35*VLOOKUP(G569,'%.'!$A$1:$B$4,2,FALSE))</f>
        <v>0.05</v>
      </c>
      <c r="AI569" s="128" t="str">
        <f t="shared" si="88"/>
        <v>REMOTA</v>
      </c>
      <c r="AJ569" s="128" t="str">
        <f t="shared" si="89"/>
        <v>No se registra</v>
      </c>
      <c r="AK569" s="178">
        <f t="shared" si="90"/>
        <v>0</v>
      </c>
    </row>
    <row r="570" spans="1:37" ht="30" customHeight="1" x14ac:dyDescent="0.25">
      <c r="A570" s="115">
        <v>569</v>
      </c>
      <c r="B570" s="205" t="s">
        <v>1383</v>
      </c>
      <c r="C570" s="217" t="s">
        <v>1428</v>
      </c>
      <c r="D570" s="205" t="s">
        <v>1</v>
      </c>
      <c r="E570" s="205" t="s">
        <v>1</v>
      </c>
      <c r="F570" s="205" t="s">
        <v>1</v>
      </c>
      <c r="G570" s="204" t="s">
        <v>1</v>
      </c>
      <c r="H570" s="169">
        <f t="shared" si="81"/>
        <v>0.05</v>
      </c>
      <c r="I570" s="170" t="str">
        <f t="shared" si="82"/>
        <v>REMOTA</v>
      </c>
      <c r="J570" s="292">
        <v>24649170</v>
      </c>
      <c r="K570" s="221">
        <v>0</v>
      </c>
      <c r="L570" s="205" t="s">
        <v>129</v>
      </c>
      <c r="M570" s="188"/>
      <c r="N570" s="203" t="s">
        <v>405</v>
      </c>
      <c r="O570" s="222" t="s">
        <v>405</v>
      </c>
      <c r="P570" s="207" t="s">
        <v>465</v>
      </c>
      <c r="Q570" s="205" t="s">
        <v>158</v>
      </c>
      <c r="R570" s="215">
        <v>41306</v>
      </c>
      <c r="S570" s="215">
        <v>41306</v>
      </c>
      <c r="T570" s="207">
        <v>108663</v>
      </c>
      <c r="U570" s="205" t="s">
        <v>171</v>
      </c>
      <c r="V570" s="214" t="s">
        <v>1481</v>
      </c>
      <c r="W570" s="171">
        <v>44074</v>
      </c>
      <c r="X570" s="172" t="e">
        <f>+CONCATENATE(TEXT(#REF!,"yyyy"),"-",TEXT(#REF!,"mm"))</f>
        <v>#REF!</v>
      </c>
      <c r="Y570" s="173" t="str">
        <f t="shared" si="85"/>
        <v>8</v>
      </c>
      <c r="Z570" s="172" t="str">
        <f t="shared" si="86"/>
        <v>2020-07</v>
      </c>
      <c r="AA570" s="170" t="e">
        <f>+VLOOKUP(Z570,#REF!,2,FALSE)/VLOOKUP(X570,#REF!,2,FALSE)</f>
        <v>#REF!</v>
      </c>
      <c r="AB570" s="174" t="e">
        <f t="shared" si="83"/>
        <v>#REF!</v>
      </c>
      <c r="AC570" s="174" t="e">
        <f t="shared" si="84"/>
        <v>#REF!</v>
      </c>
      <c r="AD570" s="175" t="e">
        <f>+#REF!+365*Y570</f>
        <v>#REF!</v>
      </c>
      <c r="AE570" s="176" t="e">
        <f t="shared" si="87"/>
        <v>#REF!</v>
      </c>
      <c r="AF570" s="170" t="e">
        <f>+VLOOKUP(CONCATENATE(TEXT(W570,"yyyy"),"-",TEXT(W570,"mm")),#REF!,2,0)</f>
        <v>#REF!</v>
      </c>
      <c r="AG570" s="177" t="e">
        <f>+(AC570*(1+'INFLAC PROYECTADA'!$B$8)^(AE570))/((1+DEMANDADO!AF570)^(AE570))</f>
        <v>#REF!</v>
      </c>
      <c r="AH570" s="169">
        <f>(0.2*VLOOKUP(D570,'%.'!$A$1:$B$4,2,FALSE))+(0.35*VLOOKUP(E570,'%.'!$A$1:$B$4,2,FALSE))+(0.1*VLOOKUP(F570,'%.'!$A$1:$B$4,2,FALSE))+(0.35*VLOOKUP(G570,'%.'!$A$1:$B$4,2,FALSE))</f>
        <v>0.05</v>
      </c>
      <c r="AI570" s="128" t="str">
        <f t="shared" si="88"/>
        <v>REMOTA</v>
      </c>
      <c r="AJ570" s="128" t="str">
        <f t="shared" si="89"/>
        <v>No se registra</v>
      </c>
      <c r="AK570" s="178">
        <f t="shared" si="90"/>
        <v>0</v>
      </c>
    </row>
    <row r="571" spans="1:37" ht="30" customHeight="1" x14ac:dyDescent="0.25">
      <c r="A571" s="115">
        <v>570</v>
      </c>
      <c r="B571" s="205" t="s">
        <v>1244</v>
      </c>
      <c r="C571" s="217" t="s">
        <v>1384</v>
      </c>
      <c r="D571" s="205" t="s">
        <v>1</v>
      </c>
      <c r="E571" s="205" t="s">
        <v>1</v>
      </c>
      <c r="F571" s="205" t="s">
        <v>1</v>
      </c>
      <c r="G571" s="204" t="s">
        <v>1</v>
      </c>
      <c r="H571" s="169">
        <f t="shared" si="81"/>
        <v>0.05</v>
      </c>
      <c r="I571" s="170" t="str">
        <f t="shared" si="82"/>
        <v>REMOTA</v>
      </c>
      <c r="J571" s="292">
        <v>22015212</v>
      </c>
      <c r="K571" s="221">
        <v>0</v>
      </c>
      <c r="L571" s="205" t="s">
        <v>129</v>
      </c>
      <c r="M571" s="188"/>
      <c r="N571" s="203" t="s">
        <v>405</v>
      </c>
      <c r="O571" s="222" t="s">
        <v>405</v>
      </c>
      <c r="P571" s="207" t="s">
        <v>465</v>
      </c>
      <c r="Q571" s="205" t="s">
        <v>158</v>
      </c>
      <c r="R571" s="215">
        <v>41306</v>
      </c>
      <c r="S571" s="215">
        <v>41306</v>
      </c>
      <c r="T571" s="207">
        <v>108663</v>
      </c>
      <c r="U571" s="205" t="s">
        <v>21</v>
      </c>
      <c r="V571" s="214" t="s">
        <v>1482</v>
      </c>
      <c r="W571" s="171">
        <v>44074</v>
      </c>
      <c r="X571" s="172" t="e">
        <f>+CONCATENATE(TEXT(#REF!,"yyyy"),"-",TEXT(#REF!,"mm"))</f>
        <v>#REF!</v>
      </c>
      <c r="Y571" s="173" t="str">
        <f t="shared" si="85"/>
        <v>8</v>
      </c>
      <c r="Z571" s="172" t="str">
        <f t="shared" si="86"/>
        <v>2020-07</v>
      </c>
      <c r="AA571" s="170" t="e">
        <f>+VLOOKUP(Z571,#REF!,2,FALSE)/VLOOKUP(X571,#REF!,2,FALSE)</f>
        <v>#REF!</v>
      </c>
      <c r="AB571" s="174" t="e">
        <f t="shared" si="83"/>
        <v>#REF!</v>
      </c>
      <c r="AC571" s="174" t="e">
        <f t="shared" si="84"/>
        <v>#REF!</v>
      </c>
      <c r="AD571" s="175" t="e">
        <f>+#REF!+365*Y571</f>
        <v>#REF!</v>
      </c>
      <c r="AE571" s="176" t="e">
        <f t="shared" si="87"/>
        <v>#REF!</v>
      </c>
      <c r="AF571" s="170" t="e">
        <f>+VLOOKUP(CONCATENATE(TEXT(W571,"yyyy"),"-",TEXT(W571,"mm")),#REF!,2,0)</f>
        <v>#REF!</v>
      </c>
      <c r="AG571" s="177" t="e">
        <f>+(AC571*(1+'INFLAC PROYECTADA'!$B$8)^(AE571))/((1+DEMANDADO!AF571)^(AE571))</f>
        <v>#REF!</v>
      </c>
      <c r="AH571" s="169">
        <f>(0.2*VLOOKUP(D571,'%.'!$A$1:$B$4,2,FALSE))+(0.35*VLOOKUP(E571,'%.'!$A$1:$B$4,2,FALSE))+(0.1*VLOOKUP(F571,'%.'!$A$1:$B$4,2,FALSE))+(0.35*VLOOKUP(G571,'%.'!$A$1:$B$4,2,FALSE))</f>
        <v>0.05</v>
      </c>
      <c r="AI571" s="128" t="str">
        <f t="shared" si="88"/>
        <v>REMOTA</v>
      </c>
      <c r="AJ571" s="128" t="str">
        <f t="shared" si="89"/>
        <v>No se registra</v>
      </c>
      <c r="AK571" s="178">
        <f t="shared" si="90"/>
        <v>0</v>
      </c>
    </row>
    <row r="572" spans="1:37" ht="30" customHeight="1" x14ac:dyDescent="0.25">
      <c r="A572" s="115">
        <v>571</v>
      </c>
      <c r="B572" s="205" t="s">
        <v>1385</v>
      </c>
      <c r="C572" s="217" t="s">
        <v>1429</v>
      </c>
      <c r="D572" s="205" t="s">
        <v>1</v>
      </c>
      <c r="E572" s="205" t="s">
        <v>1</v>
      </c>
      <c r="F572" s="205" t="s">
        <v>1</v>
      </c>
      <c r="G572" s="204" t="s">
        <v>1</v>
      </c>
      <c r="H572" s="169">
        <f t="shared" si="81"/>
        <v>0.05</v>
      </c>
      <c r="I572" s="170" t="str">
        <f t="shared" si="82"/>
        <v>REMOTA</v>
      </c>
      <c r="J572" s="292">
        <v>6887748</v>
      </c>
      <c r="K572" s="221">
        <v>0</v>
      </c>
      <c r="L572" s="205" t="s">
        <v>129</v>
      </c>
      <c r="M572" s="188"/>
      <c r="N572" s="203" t="s">
        <v>405</v>
      </c>
      <c r="O572" s="222" t="s">
        <v>405</v>
      </c>
      <c r="P572" s="207" t="s">
        <v>465</v>
      </c>
      <c r="Q572" s="205" t="s">
        <v>158</v>
      </c>
      <c r="R572" s="215">
        <v>41306</v>
      </c>
      <c r="S572" s="215">
        <v>41306</v>
      </c>
      <c r="T572" s="207">
        <v>108663</v>
      </c>
      <c r="U572" s="205" t="s">
        <v>171</v>
      </c>
      <c r="V572" s="214" t="s">
        <v>1483</v>
      </c>
      <c r="W572" s="171">
        <v>44074</v>
      </c>
      <c r="X572" s="172" t="e">
        <f>+CONCATENATE(TEXT(#REF!,"yyyy"),"-",TEXT(#REF!,"mm"))</f>
        <v>#REF!</v>
      </c>
      <c r="Y572" s="173" t="str">
        <f t="shared" si="85"/>
        <v>8</v>
      </c>
      <c r="Z572" s="172" t="str">
        <f t="shared" si="86"/>
        <v>2020-07</v>
      </c>
      <c r="AA572" s="170" t="e">
        <f>+VLOOKUP(Z572,#REF!,2,FALSE)/VLOOKUP(X572,#REF!,2,FALSE)</f>
        <v>#REF!</v>
      </c>
      <c r="AB572" s="174" t="e">
        <f t="shared" si="83"/>
        <v>#REF!</v>
      </c>
      <c r="AC572" s="174" t="e">
        <f t="shared" si="84"/>
        <v>#REF!</v>
      </c>
      <c r="AD572" s="175" t="e">
        <f>+#REF!+365*Y572</f>
        <v>#REF!</v>
      </c>
      <c r="AE572" s="176" t="e">
        <f t="shared" si="87"/>
        <v>#REF!</v>
      </c>
      <c r="AF572" s="170" t="e">
        <f>+VLOOKUP(CONCATENATE(TEXT(W572,"yyyy"),"-",TEXT(W572,"mm")),#REF!,2,0)</f>
        <v>#REF!</v>
      </c>
      <c r="AG572" s="177" t="e">
        <f>+(AC572*(1+'INFLAC PROYECTADA'!$B$8)^(AE572))/((1+DEMANDADO!AF572)^(AE572))</f>
        <v>#REF!</v>
      </c>
      <c r="AH572" s="169">
        <f>(0.2*VLOOKUP(D572,'%.'!$A$1:$B$4,2,FALSE))+(0.35*VLOOKUP(E572,'%.'!$A$1:$B$4,2,FALSE))+(0.1*VLOOKUP(F572,'%.'!$A$1:$B$4,2,FALSE))+(0.35*VLOOKUP(G572,'%.'!$A$1:$B$4,2,FALSE))</f>
        <v>0.05</v>
      </c>
      <c r="AI572" s="128" t="str">
        <f t="shared" si="88"/>
        <v>REMOTA</v>
      </c>
      <c r="AJ572" s="128" t="str">
        <f t="shared" si="89"/>
        <v>No se registra</v>
      </c>
      <c r="AK572" s="178">
        <f t="shared" si="90"/>
        <v>0</v>
      </c>
    </row>
    <row r="573" spans="1:37" ht="30" customHeight="1" x14ac:dyDescent="0.25">
      <c r="A573" s="115">
        <v>572</v>
      </c>
      <c r="B573" s="213" t="s">
        <v>1263</v>
      </c>
      <c r="C573" s="202" t="s">
        <v>1386</v>
      </c>
      <c r="D573" s="205" t="s">
        <v>1</v>
      </c>
      <c r="E573" s="205" t="s">
        <v>1</v>
      </c>
      <c r="F573" s="205" t="s">
        <v>1</v>
      </c>
      <c r="G573" s="204" t="s">
        <v>1</v>
      </c>
      <c r="H573" s="169">
        <f t="shared" si="81"/>
        <v>0.05</v>
      </c>
      <c r="I573" s="170" t="str">
        <f t="shared" si="82"/>
        <v>REMOTA</v>
      </c>
      <c r="J573" s="292">
        <v>4112052</v>
      </c>
      <c r="K573" s="221">
        <v>0</v>
      </c>
      <c r="L573" s="205" t="s">
        <v>129</v>
      </c>
      <c r="M573" s="188"/>
      <c r="N573" s="203" t="s">
        <v>405</v>
      </c>
      <c r="O573" s="222" t="s">
        <v>405</v>
      </c>
      <c r="P573" s="207" t="s">
        <v>465</v>
      </c>
      <c r="Q573" s="205" t="s">
        <v>158</v>
      </c>
      <c r="R573" s="215">
        <v>41306</v>
      </c>
      <c r="S573" s="215">
        <v>41306</v>
      </c>
      <c r="T573" s="207">
        <v>108663</v>
      </c>
      <c r="U573" s="205" t="s">
        <v>171</v>
      </c>
      <c r="V573" s="214" t="s">
        <v>1458</v>
      </c>
      <c r="W573" s="171">
        <v>44074</v>
      </c>
      <c r="X573" s="172" t="e">
        <f>+CONCATENATE(TEXT(#REF!,"yyyy"),"-",TEXT(#REF!,"mm"))</f>
        <v>#REF!</v>
      </c>
      <c r="Y573" s="173" t="str">
        <f t="shared" si="85"/>
        <v>8</v>
      </c>
      <c r="Z573" s="172" t="str">
        <f t="shared" si="86"/>
        <v>2020-07</v>
      </c>
      <c r="AA573" s="170" t="e">
        <f>+VLOOKUP(Z573,#REF!,2,FALSE)/VLOOKUP(X573,#REF!,2,FALSE)</f>
        <v>#REF!</v>
      </c>
      <c r="AB573" s="174" t="e">
        <f t="shared" si="83"/>
        <v>#REF!</v>
      </c>
      <c r="AC573" s="174" t="e">
        <f t="shared" si="84"/>
        <v>#REF!</v>
      </c>
      <c r="AD573" s="175" t="e">
        <f>+#REF!+365*Y573</f>
        <v>#REF!</v>
      </c>
      <c r="AE573" s="176" t="e">
        <f t="shared" si="87"/>
        <v>#REF!</v>
      </c>
      <c r="AF573" s="170" t="e">
        <f>+VLOOKUP(CONCATENATE(TEXT(W573,"yyyy"),"-",TEXT(W573,"mm")),#REF!,2,0)</f>
        <v>#REF!</v>
      </c>
      <c r="AG573" s="177" t="e">
        <f>+(AC573*(1+'INFLAC PROYECTADA'!$B$8)^(AE573))/((1+DEMANDADO!AF573)^(AE573))</f>
        <v>#REF!</v>
      </c>
      <c r="AH573" s="169">
        <f>(0.2*VLOOKUP(D573,'%.'!$A$1:$B$4,2,FALSE))+(0.35*VLOOKUP(E573,'%.'!$A$1:$B$4,2,FALSE))+(0.1*VLOOKUP(F573,'%.'!$A$1:$B$4,2,FALSE))+(0.35*VLOOKUP(G573,'%.'!$A$1:$B$4,2,FALSE))</f>
        <v>0.05</v>
      </c>
      <c r="AI573" s="128" t="str">
        <f t="shared" si="88"/>
        <v>REMOTA</v>
      </c>
      <c r="AJ573" s="128" t="str">
        <f t="shared" si="89"/>
        <v>No se registra</v>
      </c>
      <c r="AK573" s="178">
        <f t="shared" si="90"/>
        <v>0</v>
      </c>
    </row>
    <row r="574" spans="1:37" ht="30" customHeight="1" x14ac:dyDescent="0.25">
      <c r="A574" s="115">
        <v>573</v>
      </c>
      <c r="B574" s="213" t="s">
        <v>1234</v>
      </c>
      <c r="C574" s="202" t="s">
        <v>1430</v>
      </c>
      <c r="D574" s="205" t="s">
        <v>0</v>
      </c>
      <c r="E574" s="205" t="s">
        <v>0</v>
      </c>
      <c r="F574" s="205" t="s">
        <v>0</v>
      </c>
      <c r="G574" s="204" t="s">
        <v>0</v>
      </c>
      <c r="H574" s="169">
        <f t="shared" si="81"/>
        <v>1</v>
      </c>
      <c r="I574" s="170" t="str">
        <f t="shared" si="82"/>
        <v>ALTA</v>
      </c>
      <c r="J574" s="292">
        <v>102981186</v>
      </c>
      <c r="K574" s="221">
        <v>1</v>
      </c>
      <c r="L574" s="205" t="s">
        <v>129</v>
      </c>
      <c r="M574" s="188"/>
      <c r="N574" s="203" t="s">
        <v>405</v>
      </c>
      <c r="O574" s="222" t="s">
        <v>405</v>
      </c>
      <c r="P574" s="207" t="s">
        <v>465</v>
      </c>
      <c r="Q574" s="205" t="s">
        <v>158</v>
      </c>
      <c r="R574" s="215">
        <v>41306</v>
      </c>
      <c r="S574" s="215">
        <v>41306</v>
      </c>
      <c r="T574" s="207">
        <v>108663</v>
      </c>
      <c r="U574" s="205" t="s">
        <v>171</v>
      </c>
      <c r="V574" s="214" t="s">
        <v>1214</v>
      </c>
      <c r="W574" s="171">
        <v>44074</v>
      </c>
      <c r="X574" s="172" t="e">
        <f>+CONCATENATE(TEXT(#REF!,"yyyy"),"-",TEXT(#REF!,"mm"))</f>
        <v>#REF!</v>
      </c>
      <c r="Y574" s="173" t="str">
        <f t="shared" si="85"/>
        <v>8</v>
      </c>
      <c r="Z574" s="172" t="str">
        <f t="shared" si="86"/>
        <v>2020-07</v>
      </c>
      <c r="AA574" s="170" t="e">
        <f>+VLOOKUP(Z574,#REF!,2,FALSE)/VLOOKUP(X574,#REF!,2,FALSE)</f>
        <v>#REF!</v>
      </c>
      <c r="AB574" s="174" t="e">
        <f t="shared" si="83"/>
        <v>#REF!</v>
      </c>
      <c r="AC574" s="174" t="e">
        <f t="shared" si="84"/>
        <v>#REF!</v>
      </c>
      <c r="AD574" s="175" t="e">
        <f>+#REF!+365*Y574</f>
        <v>#REF!</v>
      </c>
      <c r="AE574" s="176" t="e">
        <f t="shared" si="87"/>
        <v>#REF!</v>
      </c>
      <c r="AF574" s="170" t="e">
        <f>+VLOOKUP(CONCATENATE(TEXT(W574,"yyyy"),"-",TEXT(W574,"mm")),#REF!,2,0)</f>
        <v>#REF!</v>
      </c>
      <c r="AG574" s="177" t="e">
        <f>+(AC574*(1+'INFLAC PROYECTADA'!$B$8)^(AE574))/((1+DEMANDADO!AF574)^(AE574))</f>
        <v>#REF!</v>
      </c>
      <c r="AH574" s="169">
        <f>(0.2*VLOOKUP(D574,'%.'!$A$1:$B$4,2,FALSE))+(0.35*VLOOKUP(E574,'%.'!$A$1:$B$4,2,FALSE))+(0.1*VLOOKUP(F574,'%.'!$A$1:$B$4,2,FALSE))+(0.35*VLOOKUP(G574,'%.'!$A$1:$B$4,2,FALSE))</f>
        <v>1</v>
      </c>
      <c r="AI574" s="128" t="str">
        <f t="shared" si="88"/>
        <v>ALTA</v>
      </c>
      <c r="AJ574" s="128" t="str">
        <f t="shared" si="89"/>
        <v>Provisión contable</v>
      </c>
      <c r="AK574" s="178" t="e">
        <f t="shared" si="90"/>
        <v>#REF!</v>
      </c>
    </row>
    <row r="575" spans="1:37" ht="30" customHeight="1" x14ac:dyDescent="0.25">
      <c r="A575" s="115">
        <v>574</v>
      </c>
      <c r="B575" s="206" t="s">
        <v>1357</v>
      </c>
      <c r="C575" s="202" t="s">
        <v>1387</v>
      </c>
      <c r="D575" s="205" t="s">
        <v>48</v>
      </c>
      <c r="E575" s="205" t="s">
        <v>48</v>
      </c>
      <c r="F575" s="205" t="s">
        <v>48</v>
      </c>
      <c r="G575" s="204" t="s">
        <v>48</v>
      </c>
      <c r="H575" s="169">
        <f t="shared" si="81"/>
        <v>0.5</v>
      </c>
      <c r="I575" s="170" t="str">
        <f t="shared" si="82"/>
        <v>MEDIA</v>
      </c>
      <c r="J575" s="292">
        <v>195535450</v>
      </c>
      <c r="K575" s="221">
        <v>0.75</v>
      </c>
      <c r="L575" s="207" t="s">
        <v>135</v>
      </c>
      <c r="M575" s="188"/>
      <c r="N575" s="203" t="s">
        <v>405</v>
      </c>
      <c r="O575" s="222" t="s">
        <v>405</v>
      </c>
      <c r="P575" s="207" t="s">
        <v>465</v>
      </c>
      <c r="Q575" s="205" t="s">
        <v>158</v>
      </c>
      <c r="R575" s="215">
        <v>41306</v>
      </c>
      <c r="S575" s="215">
        <v>41306</v>
      </c>
      <c r="T575" s="207">
        <v>108663</v>
      </c>
      <c r="U575" s="207" t="s">
        <v>76</v>
      </c>
      <c r="V575" s="207"/>
      <c r="W575" s="171">
        <v>44074</v>
      </c>
      <c r="X575" s="172" t="e">
        <f>+CONCATENATE(TEXT(#REF!,"yyyy"),"-",TEXT(#REF!,"mm"))</f>
        <v>#REF!</v>
      </c>
      <c r="Y575" s="173" t="str">
        <f t="shared" si="85"/>
        <v>8</v>
      </c>
      <c r="Z575" s="172" t="str">
        <f t="shared" si="86"/>
        <v>2020-07</v>
      </c>
      <c r="AA575" s="170" t="e">
        <f>+VLOOKUP(Z575,#REF!,2,FALSE)/VLOOKUP(X575,#REF!,2,FALSE)</f>
        <v>#REF!</v>
      </c>
      <c r="AB575" s="174" t="e">
        <f t="shared" si="83"/>
        <v>#REF!</v>
      </c>
      <c r="AC575" s="174" t="e">
        <f t="shared" si="84"/>
        <v>#REF!</v>
      </c>
      <c r="AD575" s="175" t="e">
        <f>+#REF!+365*Y575</f>
        <v>#REF!</v>
      </c>
      <c r="AE575" s="176" t="e">
        <f t="shared" si="87"/>
        <v>#REF!</v>
      </c>
      <c r="AF575" s="170" t="e">
        <f>+VLOOKUP(CONCATENATE(TEXT(W575,"yyyy"),"-",TEXT(W575,"mm")),#REF!,2,0)</f>
        <v>#REF!</v>
      </c>
      <c r="AG575" s="177" t="e">
        <f>+(AC575*(1+'INFLAC PROYECTADA'!$B$8)^(AE575))/((1+DEMANDADO!AF575)^(AE575))</f>
        <v>#REF!</v>
      </c>
      <c r="AH575" s="169">
        <f>(0.2*VLOOKUP(D575,'%.'!$A$1:$B$4,2,FALSE))+(0.35*VLOOKUP(E575,'%.'!$A$1:$B$4,2,FALSE))+(0.1*VLOOKUP(F575,'%.'!$A$1:$B$4,2,FALSE))+(0.35*VLOOKUP(G575,'%.'!$A$1:$B$4,2,FALSE))</f>
        <v>0.5</v>
      </c>
      <c r="AI575" s="128" t="str">
        <f t="shared" si="88"/>
        <v>MEDIA</v>
      </c>
      <c r="AJ575" s="128" t="str">
        <f t="shared" si="89"/>
        <v>Cuentas de Orden</v>
      </c>
      <c r="AK575" s="178" t="e">
        <f t="shared" si="90"/>
        <v>#REF!</v>
      </c>
    </row>
    <row r="576" spans="1:37" ht="30" customHeight="1" x14ac:dyDescent="0.25">
      <c r="A576" s="115">
        <v>575</v>
      </c>
      <c r="B576" s="206" t="s">
        <v>688</v>
      </c>
      <c r="C576" s="202" t="s">
        <v>1388</v>
      </c>
      <c r="D576" s="205" t="s">
        <v>1</v>
      </c>
      <c r="E576" s="205" t="s">
        <v>1</v>
      </c>
      <c r="F576" s="205" t="s">
        <v>1</v>
      </c>
      <c r="G576" s="204" t="s">
        <v>1</v>
      </c>
      <c r="H576" s="169">
        <f t="shared" si="81"/>
        <v>0.05</v>
      </c>
      <c r="I576" s="170" t="str">
        <f t="shared" si="82"/>
        <v>REMOTA</v>
      </c>
      <c r="J576" s="292">
        <v>200000000</v>
      </c>
      <c r="K576" s="221">
        <v>0</v>
      </c>
      <c r="L576" s="207" t="s">
        <v>136</v>
      </c>
      <c r="M576" s="188"/>
      <c r="N576" s="203" t="s">
        <v>405</v>
      </c>
      <c r="O576" s="222" t="s">
        <v>405</v>
      </c>
      <c r="P576" s="207">
        <v>15</v>
      </c>
      <c r="Q576" s="205" t="s">
        <v>158</v>
      </c>
      <c r="R576" s="215">
        <v>41306</v>
      </c>
      <c r="S576" s="215">
        <v>41306</v>
      </c>
      <c r="T576" s="207">
        <v>108663</v>
      </c>
      <c r="U576" s="207" t="s">
        <v>21</v>
      </c>
      <c r="V576" s="207"/>
      <c r="W576" s="171">
        <v>44074</v>
      </c>
      <c r="X576" s="172" t="e">
        <f>+CONCATENATE(TEXT(#REF!,"yyyy"),"-",TEXT(#REF!,"mm"))</f>
        <v>#REF!</v>
      </c>
      <c r="Y576" s="173" t="str">
        <f t="shared" si="85"/>
        <v>15</v>
      </c>
      <c r="Z576" s="172" t="str">
        <f t="shared" si="86"/>
        <v>2020-07</v>
      </c>
      <c r="AA576" s="170" t="e">
        <f>+VLOOKUP(Z576,#REF!,2,FALSE)/VLOOKUP(X576,#REF!,2,FALSE)</f>
        <v>#REF!</v>
      </c>
      <c r="AB576" s="174" t="e">
        <f t="shared" si="83"/>
        <v>#REF!</v>
      </c>
      <c r="AC576" s="174" t="e">
        <f t="shared" si="84"/>
        <v>#REF!</v>
      </c>
      <c r="AD576" s="175" t="e">
        <f>+#REF!+365*Y576</f>
        <v>#REF!</v>
      </c>
      <c r="AE576" s="176" t="e">
        <f t="shared" si="87"/>
        <v>#REF!</v>
      </c>
      <c r="AF576" s="170" t="e">
        <f>+VLOOKUP(CONCATENATE(TEXT(W576,"yyyy"),"-",TEXT(W576,"mm")),#REF!,2,0)</f>
        <v>#REF!</v>
      </c>
      <c r="AG576" s="177" t="e">
        <f>+(AC576*(1+'INFLAC PROYECTADA'!$B$8)^(AE576))/((1+DEMANDADO!AF576)^(AE576))</f>
        <v>#REF!</v>
      </c>
      <c r="AH576" s="169">
        <f>(0.2*VLOOKUP(D576,'%.'!$A$1:$B$4,2,FALSE))+(0.35*VLOOKUP(E576,'%.'!$A$1:$B$4,2,FALSE))+(0.1*VLOOKUP(F576,'%.'!$A$1:$B$4,2,FALSE))+(0.35*VLOOKUP(G576,'%.'!$A$1:$B$4,2,FALSE))</f>
        <v>0.05</v>
      </c>
      <c r="AI576" s="128" t="str">
        <f t="shared" si="88"/>
        <v>REMOTA</v>
      </c>
      <c r="AJ576" s="128" t="str">
        <f t="shared" si="89"/>
        <v>No se registra</v>
      </c>
      <c r="AK576" s="178">
        <f t="shared" si="90"/>
        <v>0</v>
      </c>
    </row>
    <row r="577" spans="1:37" ht="30" customHeight="1" x14ac:dyDescent="0.25">
      <c r="A577" s="115">
        <v>576</v>
      </c>
      <c r="B577" s="206" t="s">
        <v>688</v>
      </c>
      <c r="C577" s="202" t="s">
        <v>1389</v>
      </c>
      <c r="D577" s="205" t="s">
        <v>1</v>
      </c>
      <c r="E577" s="205" t="s">
        <v>1</v>
      </c>
      <c r="F577" s="205" t="s">
        <v>1</v>
      </c>
      <c r="G577" s="204" t="s">
        <v>1</v>
      </c>
      <c r="H577" s="169">
        <f t="shared" si="81"/>
        <v>0.05</v>
      </c>
      <c r="I577" s="170" t="str">
        <f t="shared" si="82"/>
        <v>REMOTA</v>
      </c>
      <c r="J577" s="292">
        <v>40000000</v>
      </c>
      <c r="K577" s="221">
        <v>0</v>
      </c>
      <c r="L577" s="205" t="s">
        <v>128</v>
      </c>
      <c r="M577" s="188"/>
      <c r="N577" s="203" t="s">
        <v>405</v>
      </c>
      <c r="O577" s="222" t="s">
        <v>405</v>
      </c>
      <c r="P577" s="207">
        <v>9</v>
      </c>
      <c r="Q577" s="205" t="s">
        <v>158</v>
      </c>
      <c r="R577" s="215">
        <v>41306</v>
      </c>
      <c r="S577" s="215">
        <v>41306</v>
      </c>
      <c r="T577" s="207">
        <v>108663</v>
      </c>
      <c r="U577" s="207" t="s">
        <v>168</v>
      </c>
      <c r="V577" s="207" t="s">
        <v>1484</v>
      </c>
      <c r="W577" s="171">
        <v>44074</v>
      </c>
      <c r="X577" s="172" t="e">
        <f>+CONCATENATE(TEXT(#REF!,"yyyy"),"-",TEXT(#REF!,"mm"))</f>
        <v>#REF!</v>
      </c>
      <c r="Y577" s="173" t="str">
        <f t="shared" si="85"/>
        <v>9</v>
      </c>
      <c r="Z577" s="172" t="str">
        <f t="shared" si="86"/>
        <v>2020-07</v>
      </c>
      <c r="AA577" s="170" t="e">
        <f>+VLOOKUP(Z577,#REF!,2,FALSE)/VLOOKUP(X577,#REF!,2,FALSE)</f>
        <v>#REF!</v>
      </c>
      <c r="AB577" s="174" t="e">
        <f t="shared" si="83"/>
        <v>#REF!</v>
      </c>
      <c r="AC577" s="174" t="e">
        <f t="shared" si="84"/>
        <v>#REF!</v>
      </c>
      <c r="AD577" s="175" t="e">
        <f>+#REF!+365*Y577</f>
        <v>#REF!</v>
      </c>
      <c r="AE577" s="176" t="e">
        <f t="shared" si="87"/>
        <v>#REF!</v>
      </c>
      <c r="AF577" s="170" t="e">
        <f>+VLOOKUP(CONCATENATE(TEXT(W577,"yyyy"),"-",TEXT(W577,"mm")),#REF!,2,0)</f>
        <v>#REF!</v>
      </c>
      <c r="AG577" s="177" t="e">
        <f>+(AC577*(1+'INFLAC PROYECTADA'!$B$8)^(AE577))/((1+DEMANDADO!AF577)^(AE577))</f>
        <v>#REF!</v>
      </c>
      <c r="AH577" s="169">
        <f>(0.2*VLOOKUP(D577,'%.'!$A$1:$B$4,2,FALSE))+(0.35*VLOOKUP(E577,'%.'!$A$1:$B$4,2,FALSE))+(0.1*VLOOKUP(F577,'%.'!$A$1:$B$4,2,FALSE))+(0.35*VLOOKUP(G577,'%.'!$A$1:$B$4,2,FALSE))</f>
        <v>0.05</v>
      </c>
      <c r="AI577" s="128" t="str">
        <f t="shared" si="88"/>
        <v>REMOTA</v>
      </c>
      <c r="AJ577" s="128" t="str">
        <f t="shared" si="89"/>
        <v>No se registra</v>
      </c>
      <c r="AK577" s="178">
        <f t="shared" si="90"/>
        <v>0</v>
      </c>
    </row>
    <row r="578" spans="1:37" ht="30" customHeight="1" x14ac:dyDescent="0.25">
      <c r="A578" s="115">
        <v>577</v>
      </c>
      <c r="B578" s="205" t="s">
        <v>1390</v>
      </c>
      <c r="C578" s="202" t="s">
        <v>1391</v>
      </c>
      <c r="D578" s="205" t="s">
        <v>0</v>
      </c>
      <c r="E578" s="205" t="s">
        <v>0</v>
      </c>
      <c r="F578" s="205" t="s">
        <v>0</v>
      </c>
      <c r="G578" s="204" t="s">
        <v>0</v>
      </c>
      <c r="H578" s="169">
        <f t="shared" ref="H578:H641" si="91">+IFERROR(AH578,"")</f>
        <v>1</v>
      </c>
      <c r="I578" s="170" t="str">
        <f t="shared" ref="I578:I641" si="92">+IFERROR(AI578,"")</f>
        <v>ALTA</v>
      </c>
      <c r="J578" s="292">
        <v>102981186</v>
      </c>
      <c r="K578" s="221">
        <v>1</v>
      </c>
      <c r="L578" s="205" t="s">
        <v>128</v>
      </c>
      <c r="M578" s="188"/>
      <c r="N578" s="203" t="s">
        <v>405</v>
      </c>
      <c r="O578" s="222" t="s">
        <v>405</v>
      </c>
      <c r="P578" s="207" t="s">
        <v>465</v>
      </c>
      <c r="Q578" s="205" t="s">
        <v>158</v>
      </c>
      <c r="R578" s="215">
        <v>41306</v>
      </c>
      <c r="S578" s="215">
        <v>41306</v>
      </c>
      <c r="T578" s="207">
        <v>108663</v>
      </c>
      <c r="U578" s="205" t="s">
        <v>171</v>
      </c>
      <c r="V578" s="214" t="s">
        <v>1214</v>
      </c>
      <c r="W578" s="171">
        <v>44074</v>
      </c>
      <c r="X578" s="172" t="e">
        <f>+CONCATENATE(TEXT(#REF!,"yyyy"),"-",TEXT(#REF!,"mm"))</f>
        <v>#REF!</v>
      </c>
      <c r="Y578" s="173" t="str">
        <f t="shared" si="85"/>
        <v>8</v>
      </c>
      <c r="Z578" s="172" t="str">
        <f t="shared" si="86"/>
        <v>2020-07</v>
      </c>
      <c r="AA578" s="170" t="e">
        <f>+VLOOKUP(Z578,#REF!,2,FALSE)/VLOOKUP(X578,#REF!,2,FALSE)</f>
        <v>#REF!</v>
      </c>
      <c r="AB578" s="174" t="e">
        <f t="shared" ref="AB578:AB641" si="93">+AA578*J578</f>
        <v>#REF!</v>
      </c>
      <c r="AC578" s="174" t="e">
        <f t="shared" ref="AC578:AC641" si="94">+AB578*K578</f>
        <v>#REF!</v>
      </c>
      <c r="AD578" s="175" t="e">
        <f>+#REF!+365*Y578</f>
        <v>#REF!</v>
      </c>
      <c r="AE578" s="176" t="e">
        <f t="shared" si="87"/>
        <v>#REF!</v>
      </c>
      <c r="AF578" s="170" t="e">
        <f>+VLOOKUP(CONCATENATE(TEXT(W578,"yyyy"),"-",TEXT(W578,"mm")),#REF!,2,0)</f>
        <v>#REF!</v>
      </c>
      <c r="AG578" s="177" t="e">
        <f>+(AC578*(1+'INFLAC PROYECTADA'!$B$8)^(AE578))/((1+DEMANDADO!AF578)^(AE578))</f>
        <v>#REF!</v>
      </c>
      <c r="AH578" s="169">
        <f>(0.2*VLOOKUP(D578,'%.'!$A$1:$B$4,2,FALSE))+(0.35*VLOOKUP(E578,'%.'!$A$1:$B$4,2,FALSE))+(0.1*VLOOKUP(F578,'%.'!$A$1:$B$4,2,FALSE))+(0.35*VLOOKUP(G578,'%.'!$A$1:$B$4,2,FALSE))</f>
        <v>1</v>
      </c>
      <c r="AI578" s="128" t="str">
        <f t="shared" si="88"/>
        <v>ALTA</v>
      </c>
      <c r="AJ578" s="128" t="str">
        <f t="shared" si="89"/>
        <v>Provisión contable</v>
      </c>
      <c r="AK578" s="178" t="e">
        <f t="shared" si="90"/>
        <v>#REF!</v>
      </c>
    </row>
    <row r="579" spans="1:37" ht="30" customHeight="1" x14ac:dyDescent="0.25">
      <c r="A579" s="115">
        <v>578</v>
      </c>
      <c r="B579" s="205" t="s">
        <v>1381</v>
      </c>
      <c r="C579" s="217" t="s">
        <v>1392</v>
      </c>
      <c r="D579" s="205" t="s">
        <v>1</v>
      </c>
      <c r="E579" s="205" t="s">
        <v>1</v>
      </c>
      <c r="F579" s="205" t="s">
        <v>1</v>
      </c>
      <c r="G579" s="204" t="s">
        <v>1</v>
      </c>
      <c r="H579" s="169">
        <f t="shared" si="91"/>
        <v>0.05</v>
      </c>
      <c r="I579" s="170" t="str">
        <f t="shared" si="92"/>
        <v>REMOTA</v>
      </c>
      <c r="J579" s="292">
        <v>0</v>
      </c>
      <c r="K579" s="221">
        <v>0</v>
      </c>
      <c r="L579" s="205" t="s">
        <v>140</v>
      </c>
      <c r="M579" s="188"/>
      <c r="N579" s="203" t="s">
        <v>405</v>
      </c>
      <c r="O579" s="222" t="s">
        <v>405</v>
      </c>
      <c r="P579" s="207" t="s">
        <v>465</v>
      </c>
      <c r="Q579" s="205" t="s">
        <v>158</v>
      </c>
      <c r="R579" s="215">
        <v>41306</v>
      </c>
      <c r="S579" s="215">
        <v>41306</v>
      </c>
      <c r="T579" s="207">
        <v>108663</v>
      </c>
      <c r="U579" s="205" t="s">
        <v>76</v>
      </c>
      <c r="V579" s="214"/>
      <c r="W579" s="171">
        <v>44074</v>
      </c>
      <c r="X579" s="172" t="e">
        <f>+CONCATENATE(TEXT(#REF!,"yyyy"),"-",TEXT(#REF!,"mm"))</f>
        <v>#REF!</v>
      </c>
      <c r="Y579" s="173" t="str">
        <f t="shared" ref="Y579:Y642" si="95">+TRIM(LEFT(P579,2))</f>
        <v>8</v>
      </c>
      <c r="Z579" s="172" t="str">
        <f t="shared" ref="Z579:Z642" si="96">CONCATENATE(YEAR(EDATE(W579,-1)),"-",TEXT(MONTH(EDATE(W579,-1)),"00"))</f>
        <v>2020-07</v>
      </c>
      <c r="AA579" s="170" t="e">
        <f>+VLOOKUP(Z579,#REF!,2,FALSE)/VLOOKUP(X579,#REF!,2,FALSE)</f>
        <v>#REF!</v>
      </c>
      <c r="AB579" s="174" t="e">
        <f t="shared" si="93"/>
        <v>#REF!</v>
      </c>
      <c r="AC579" s="174" t="e">
        <f t="shared" si="94"/>
        <v>#REF!</v>
      </c>
      <c r="AD579" s="175" t="e">
        <f>+#REF!+365*Y579</f>
        <v>#REF!</v>
      </c>
      <c r="AE579" s="176" t="e">
        <f t="shared" ref="AE579:AE642" si="97">+(AD579-W579)/365</f>
        <v>#REF!</v>
      </c>
      <c r="AF579" s="170" t="e">
        <f>+VLOOKUP(CONCATENATE(TEXT(W579,"yyyy"),"-",TEXT(W579,"mm")),#REF!,2,0)</f>
        <v>#REF!</v>
      </c>
      <c r="AG579" s="177" t="e">
        <f>+(AC579*(1+'INFLAC PROYECTADA'!$B$8)^(AE579))/((1+DEMANDADO!AF579)^(AE579))</f>
        <v>#REF!</v>
      </c>
      <c r="AH579" s="169">
        <f>(0.2*VLOOKUP(D579,'%.'!$A$1:$B$4,2,FALSE))+(0.35*VLOOKUP(E579,'%.'!$A$1:$B$4,2,FALSE))+(0.1*VLOOKUP(F579,'%.'!$A$1:$B$4,2,FALSE))+(0.35*VLOOKUP(G579,'%.'!$A$1:$B$4,2,FALSE))</f>
        <v>0.05</v>
      </c>
      <c r="AI579" s="128" t="str">
        <f t="shared" ref="AI579:AI642" si="98">+IF(AH579&gt;0.5,"ALTA",IF(AH579&gt;0.25,"MEDIA",IF(AH579&gt;=0.1,"BAJA",IF(AH579&lt;0.1,"REMOTA"))))</f>
        <v>REMOTA</v>
      </c>
      <c r="AJ579" s="128" t="str">
        <f t="shared" ref="AJ579:AJ642" si="99">+IF(M579&gt;0,"Provisión contable",IF(AH579&gt;50%,"Provisión contable",IF(AH579&lt;10%,"No se registra","Cuentas de Orden")))</f>
        <v>No se registra</v>
      </c>
      <c r="AK579" s="178">
        <f t="shared" ref="AK579:AK642" si="100">+IF(M579&gt;0,M579,IF(AJ579="Provisión Contable",AG579,0)+IF(AJ579="Cuentas de Orden",AG579,0))</f>
        <v>0</v>
      </c>
    </row>
    <row r="580" spans="1:37" ht="30" customHeight="1" x14ac:dyDescent="0.25">
      <c r="A580" s="115">
        <v>579</v>
      </c>
      <c r="B580" s="213" t="s">
        <v>1354</v>
      </c>
      <c r="C580" s="217" t="s">
        <v>1393</v>
      </c>
      <c r="D580" s="205" t="s">
        <v>1</v>
      </c>
      <c r="E580" s="205" t="s">
        <v>1</v>
      </c>
      <c r="F580" s="205" t="s">
        <v>1</v>
      </c>
      <c r="G580" s="204" t="s">
        <v>1</v>
      </c>
      <c r="H580" s="169">
        <f t="shared" si="91"/>
        <v>0.05</v>
      </c>
      <c r="I580" s="170" t="str">
        <f t="shared" si="92"/>
        <v>REMOTA</v>
      </c>
      <c r="J580" s="292">
        <v>1828084</v>
      </c>
      <c r="K580" s="221">
        <v>0</v>
      </c>
      <c r="L580" s="205" t="s">
        <v>129</v>
      </c>
      <c r="M580" s="188"/>
      <c r="N580" s="203" t="s">
        <v>405</v>
      </c>
      <c r="O580" s="203" t="s">
        <v>405</v>
      </c>
      <c r="P580" s="207" t="s">
        <v>465</v>
      </c>
      <c r="Q580" s="205" t="s">
        <v>158</v>
      </c>
      <c r="R580" s="215">
        <v>41306</v>
      </c>
      <c r="S580" s="215">
        <v>41306</v>
      </c>
      <c r="T580" s="207">
        <v>108663</v>
      </c>
      <c r="U580" s="205" t="s">
        <v>171</v>
      </c>
      <c r="V580" s="214" t="s">
        <v>1477</v>
      </c>
      <c r="W580" s="171">
        <v>44074</v>
      </c>
      <c r="X580" s="172" t="e">
        <f>+CONCATENATE(TEXT(#REF!,"yyyy"),"-",TEXT(#REF!,"mm"))</f>
        <v>#REF!</v>
      </c>
      <c r="Y580" s="173" t="str">
        <f t="shared" si="95"/>
        <v>8</v>
      </c>
      <c r="Z580" s="172" t="str">
        <f t="shared" si="96"/>
        <v>2020-07</v>
      </c>
      <c r="AA580" s="170" t="e">
        <f>+VLOOKUP(Z580,#REF!,2,FALSE)/VLOOKUP(X580,#REF!,2,FALSE)</f>
        <v>#REF!</v>
      </c>
      <c r="AB580" s="174" t="e">
        <f t="shared" si="93"/>
        <v>#REF!</v>
      </c>
      <c r="AC580" s="174" t="e">
        <f t="shared" si="94"/>
        <v>#REF!</v>
      </c>
      <c r="AD580" s="175" t="e">
        <f>+#REF!+365*Y580</f>
        <v>#REF!</v>
      </c>
      <c r="AE580" s="176" t="e">
        <f t="shared" si="97"/>
        <v>#REF!</v>
      </c>
      <c r="AF580" s="170" t="e">
        <f>+VLOOKUP(CONCATENATE(TEXT(W580,"yyyy"),"-",TEXT(W580,"mm")),#REF!,2,0)</f>
        <v>#REF!</v>
      </c>
      <c r="AG580" s="177" t="e">
        <f>+(AC580*(1+'INFLAC PROYECTADA'!$B$8)^(AE580))/((1+DEMANDADO!AF580)^(AE580))</f>
        <v>#REF!</v>
      </c>
      <c r="AH580" s="169">
        <f>(0.2*VLOOKUP(D580,'%.'!$A$1:$B$4,2,FALSE))+(0.35*VLOOKUP(E580,'%.'!$A$1:$B$4,2,FALSE))+(0.1*VLOOKUP(F580,'%.'!$A$1:$B$4,2,FALSE))+(0.35*VLOOKUP(G580,'%.'!$A$1:$B$4,2,FALSE))</f>
        <v>0.05</v>
      </c>
      <c r="AI580" s="128" t="str">
        <f t="shared" si="98"/>
        <v>REMOTA</v>
      </c>
      <c r="AJ580" s="128" t="str">
        <f t="shared" si="99"/>
        <v>No se registra</v>
      </c>
      <c r="AK580" s="178">
        <f t="shared" si="100"/>
        <v>0</v>
      </c>
    </row>
    <row r="581" spans="1:37" ht="30" customHeight="1" x14ac:dyDescent="0.25">
      <c r="A581" s="115">
        <v>580</v>
      </c>
      <c r="B581" s="213" t="s">
        <v>1354</v>
      </c>
      <c r="C581" s="217" t="s">
        <v>1394</v>
      </c>
      <c r="D581" s="205" t="s">
        <v>1</v>
      </c>
      <c r="E581" s="205" t="s">
        <v>1</v>
      </c>
      <c r="F581" s="205" t="s">
        <v>1</v>
      </c>
      <c r="G581" s="204" t="s">
        <v>1</v>
      </c>
      <c r="H581" s="169">
        <f t="shared" si="91"/>
        <v>0.05</v>
      </c>
      <c r="I581" s="170" t="str">
        <f t="shared" si="92"/>
        <v>REMOTA</v>
      </c>
      <c r="J581" s="292">
        <v>3982789</v>
      </c>
      <c r="K581" s="221">
        <v>0</v>
      </c>
      <c r="L581" s="205" t="s">
        <v>128</v>
      </c>
      <c r="M581" s="188"/>
      <c r="N581" s="203" t="s">
        <v>405</v>
      </c>
      <c r="O581" s="203" t="s">
        <v>405</v>
      </c>
      <c r="P581" s="207" t="s">
        <v>465</v>
      </c>
      <c r="Q581" s="205" t="s">
        <v>158</v>
      </c>
      <c r="R581" s="215">
        <v>41306</v>
      </c>
      <c r="S581" s="215">
        <v>41306</v>
      </c>
      <c r="T581" s="207">
        <v>108663</v>
      </c>
      <c r="U581" s="205" t="s">
        <v>171</v>
      </c>
      <c r="V581" s="214" t="s">
        <v>1477</v>
      </c>
      <c r="W581" s="171">
        <v>44074</v>
      </c>
      <c r="X581" s="172" t="e">
        <f>+CONCATENATE(TEXT(#REF!,"yyyy"),"-",TEXT(#REF!,"mm"))</f>
        <v>#REF!</v>
      </c>
      <c r="Y581" s="173" t="str">
        <f t="shared" si="95"/>
        <v>8</v>
      </c>
      <c r="Z581" s="172" t="str">
        <f t="shared" si="96"/>
        <v>2020-07</v>
      </c>
      <c r="AA581" s="170" t="e">
        <f>+VLOOKUP(Z581,#REF!,2,FALSE)/VLOOKUP(X581,#REF!,2,FALSE)</f>
        <v>#REF!</v>
      </c>
      <c r="AB581" s="174" t="e">
        <f t="shared" si="93"/>
        <v>#REF!</v>
      </c>
      <c r="AC581" s="174" t="e">
        <f t="shared" si="94"/>
        <v>#REF!</v>
      </c>
      <c r="AD581" s="175" t="e">
        <f>+#REF!+365*Y581</f>
        <v>#REF!</v>
      </c>
      <c r="AE581" s="176" t="e">
        <f t="shared" si="97"/>
        <v>#REF!</v>
      </c>
      <c r="AF581" s="170" t="e">
        <f>+VLOOKUP(CONCATENATE(TEXT(W581,"yyyy"),"-",TEXT(W581,"mm")),#REF!,2,0)</f>
        <v>#REF!</v>
      </c>
      <c r="AG581" s="177" t="e">
        <f>+(AC581*(1+'INFLAC PROYECTADA'!$B$8)^(AE581))/((1+DEMANDADO!AF581)^(AE581))</f>
        <v>#REF!</v>
      </c>
      <c r="AH581" s="169">
        <f>(0.2*VLOOKUP(D581,'%.'!$A$1:$B$4,2,FALSE))+(0.35*VLOOKUP(E581,'%.'!$A$1:$B$4,2,FALSE))+(0.1*VLOOKUP(F581,'%.'!$A$1:$B$4,2,FALSE))+(0.35*VLOOKUP(G581,'%.'!$A$1:$B$4,2,FALSE))</f>
        <v>0.05</v>
      </c>
      <c r="AI581" s="128" t="str">
        <f t="shared" si="98"/>
        <v>REMOTA</v>
      </c>
      <c r="AJ581" s="128" t="str">
        <f t="shared" si="99"/>
        <v>No se registra</v>
      </c>
      <c r="AK581" s="178">
        <f t="shared" si="100"/>
        <v>0</v>
      </c>
    </row>
    <row r="582" spans="1:37" ht="30" customHeight="1" x14ac:dyDescent="0.25">
      <c r="A582" s="115">
        <v>581</v>
      </c>
      <c r="B582" s="213" t="s">
        <v>1354</v>
      </c>
      <c r="C582" s="217" t="s">
        <v>1395</v>
      </c>
      <c r="D582" s="205" t="s">
        <v>1</v>
      </c>
      <c r="E582" s="205" t="s">
        <v>1</v>
      </c>
      <c r="F582" s="205" t="s">
        <v>1</v>
      </c>
      <c r="G582" s="204" t="s">
        <v>1</v>
      </c>
      <c r="H582" s="169">
        <f t="shared" si="91"/>
        <v>0.05</v>
      </c>
      <c r="I582" s="170" t="str">
        <f t="shared" si="92"/>
        <v>REMOTA</v>
      </c>
      <c r="J582" s="292">
        <v>3488036</v>
      </c>
      <c r="K582" s="221">
        <v>0</v>
      </c>
      <c r="L582" s="205" t="s">
        <v>129</v>
      </c>
      <c r="M582" s="188"/>
      <c r="N582" s="203" t="s">
        <v>405</v>
      </c>
      <c r="O582" s="203" t="s">
        <v>405</v>
      </c>
      <c r="P582" s="207" t="s">
        <v>465</v>
      </c>
      <c r="Q582" s="205" t="s">
        <v>158</v>
      </c>
      <c r="R582" s="215">
        <v>41306</v>
      </c>
      <c r="S582" s="215">
        <v>41306</v>
      </c>
      <c r="T582" s="207">
        <v>108663</v>
      </c>
      <c r="U582" s="205" t="s">
        <v>171</v>
      </c>
      <c r="V582" s="214" t="s">
        <v>1477</v>
      </c>
      <c r="W582" s="171">
        <v>44074</v>
      </c>
      <c r="X582" s="172" t="e">
        <f>+CONCATENATE(TEXT(#REF!,"yyyy"),"-",TEXT(#REF!,"mm"))</f>
        <v>#REF!</v>
      </c>
      <c r="Y582" s="173" t="str">
        <f t="shared" si="95"/>
        <v>8</v>
      </c>
      <c r="Z582" s="172" t="str">
        <f t="shared" si="96"/>
        <v>2020-07</v>
      </c>
      <c r="AA582" s="170" t="e">
        <f>+VLOOKUP(Z582,#REF!,2,FALSE)/VLOOKUP(X582,#REF!,2,FALSE)</f>
        <v>#REF!</v>
      </c>
      <c r="AB582" s="174" t="e">
        <f t="shared" si="93"/>
        <v>#REF!</v>
      </c>
      <c r="AC582" s="174" t="e">
        <f t="shared" si="94"/>
        <v>#REF!</v>
      </c>
      <c r="AD582" s="175" t="e">
        <f>+#REF!+365*Y582</f>
        <v>#REF!</v>
      </c>
      <c r="AE582" s="176" t="e">
        <f t="shared" si="97"/>
        <v>#REF!</v>
      </c>
      <c r="AF582" s="170" t="e">
        <f>+VLOOKUP(CONCATENATE(TEXT(W582,"yyyy"),"-",TEXT(W582,"mm")),#REF!,2,0)</f>
        <v>#REF!</v>
      </c>
      <c r="AG582" s="177" t="e">
        <f>+(AC582*(1+'INFLAC PROYECTADA'!$B$8)^(AE582))/((1+DEMANDADO!AF582)^(AE582))</f>
        <v>#REF!</v>
      </c>
      <c r="AH582" s="169">
        <f>(0.2*VLOOKUP(D582,'%.'!$A$1:$B$4,2,FALSE))+(0.35*VLOOKUP(E582,'%.'!$A$1:$B$4,2,FALSE))+(0.1*VLOOKUP(F582,'%.'!$A$1:$B$4,2,FALSE))+(0.35*VLOOKUP(G582,'%.'!$A$1:$B$4,2,FALSE))</f>
        <v>0.05</v>
      </c>
      <c r="AI582" s="128" t="str">
        <f t="shared" si="98"/>
        <v>REMOTA</v>
      </c>
      <c r="AJ582" s="128" t="str">
        <f t="shared" si="99"/>
        <v>No se registra</v>
      </c>
      <c r="AK582" s="178">
        <f t="shared" si="100"/>
        <v>0</v>
      </c>
    </row>
    <row r="583" spans="1:37" ht="30" customHeight="1" x14ac:dyDescent="0.25">
      <c r="A583" s="115">
        <v>582</v>
      </c>
      <c r="B583" s="213" t="s">
        <v>1354</v>
      </c>
      <c r="C583" s="217" t="s">
        <v>1396</v>
      </c>
      <c r="D583" s="205" t="s">
        <v>1</v>
      </c>
      <c r="E583" s="205" t="s">
        <v>1</v>
      </c>
      <c r="F583" s="205" t="s">
        <v>1</v>
      </c>
      <c r="G583" s="204" t="s">
        <v>1</v>
      </c>
      <c r="H583" s="169">
        <f t="shared" si="91"/>
        <v>0.05</v>
      </c>
      <c r="I583" s="170" t="str">
        <f t="shared" si="92"/>
        <v>REMOTA</v>
      </c>
      <c r="J583" s="292">
        <v>8636586</v>
      </c>
      <c r="K583" s="221">
        <v>0</v>
      </c>
      <c r="L583" s="205" t="s">
        <v>129</v>
      </c>
      <c r="M583" s="188"/>
      <c r="N583" s="203" t="s">
        <v>405</v>
      </c>
      <c r="O583" s="203" t="s">
        <v>405</v>
      </c>
      <c r="P583" s="207" t="s">
        <v>465</v>
      </c>
      <c r="Q583" s="205" t="s">
        <v>158</v>
      </c>
      <c r="R583" s="215">
        <v>41306</v>
      </c>
      <c r="S583" s="215">
        <v>41306</v>
      </c>
      <c r="T583" s="207">
        <v>108663</v>
      </c>
      <c r="U583" s="205" t="s">
        <v>171</v>
      </c>
      <c r="V583" s="214" t="s">
        <v>1477</v>
      </c>
      <c r="W583" s="171">
        <v>44074</v>
      </c>
      <c r="X583" s="172" t="e">
        <f>+CONCATENATE(TEXT(#REF!,"yyyy"),"-",TEXT(#REF!,"mm"))</f>
        <v>#REF!</v>
      </c>
      <c r="Y583" s="173" t="str">
        <f t="shared" si="95"/>
        <v>8</v>
      </c>
      <c r="Z583" s="172" t="str">
        <f t="shared" si="96"/>
        <v>2020-07</v>
      </c>
      <c r="AA583" s="170" t="e">
        <f>+VLOOKUP(Z583,#REF!,2,FALSE)/VLOOKUP(X583,#REF!,2,FALSE)</f>
        <v>#REF!</v>
      </c>
      <c r="AB583" s="174" t="e">
        <f t="shared" si="93"/>
        <v>#REF!</v>
      </c>
      <c r="AC583" s="174" t="e">
        <f t="shared" si="94"/>
        <v>#REF!</v>
      </c>
      <c r="AD583" s="175" t="e">
        <f>+#REF!+365*Y583</f>
        <v>#REF!</v>
      </c>
      <c r="AE583" s="176" t="e">
        <f t="shared" si="97"/>
        <v>#REF!</v>
      </c>
      <c r="AF583" s="170" t="e">
        <f>+VLOOKUP(CONCATENATE(TEXT(W583,"yyyy"),"-",TEXT(W583,"mm")),#REF!,2,0)</f>
        <v>#REF!</v>
      </c>
      <c r="AG583" s="177" t="e">
        <f>+(AC583*(1+'INFLAC PROYECTADA'!$B$8)^(AE583))/((1+DEMANDADO!AF583)^(AE583))</f>
        <v>#REF!</v>
      </c>
      <c r="AH583" s="169">
        <f>(0.2*VLOOKUP(D583,'%.'!$A$1:$B$4,2,FALSE))+(0.35*VLOOKUP(E583,'%.'!$A$1:$B$4,2,FALSE))+(0.1*VLOOKUP(F583,'%.'!$A$1:$B$4,2,FALSE))+(0.35*VLOOKUP(G583,'%.'!$A$1:$B$4,2,FALSE))</f>
        <v>0.05</v>
      </c>
      <c r="AI583" s="128" t="str">
        <f t="shared" si="98"/>
        <v>REMOTA</v>
      </c>
      <c r="AJ583" s="128" t="str">
        <f t="shared" si="99"/>
        <v>No se registra</v>
      </c>
      <c r="AK583" s="178">
        <f t="shared" si="100"/>
        <v>0</v>
      </c>
    </row>
    <row r="584" spans="1:37" ht="30" customHeight="1" x14ac:dyDescent="0.25">
      <c r="A584" s="115">
        <v>583</v>
      </c>
      <c r="B584" s="205" t="s">
        <v>1397</v>
      </c>
      <c r="C584" s="217" t="s">
        <v>1398</v>
      </c>
      <c r="D584" s="205" t="s">
        <v>48</v>
      </c>
      <c r="E584" s="205" t="s">
        <v>48</v>
      </c>
      <c r="F584" s="205" t="s">
        <v>48</v>
      </c>
      <c r="G584" s="204" t="s">
        <v>48</v>
      </c>
      <c r="H584" s="169">
        <f t="shared" si="91"/>
        <v>0.5</v>
      </c>
      <c r="I584" s="170" t="str">
        <f t="shared" si="92"/>
        <v>MEDIA</v>
      </c>
      <c r="J584" s="292">
        <v>93000000</v>
      </c>
      <c r="K584" s="221">
        <v>0.6</v>
      </c>
      <c r="L584" s="205" t="s">
        <v>129</v>
      </c>
      <c r="M584" s="188"/>
      <c r="N584" s="203" t="s">
        <v>405</v>
      </c>
      <c r="O584" s="203" t="s">
        <v>405</v>
      </c>
      <c r="P584" s="207" t="s">
        <v>465</v>
      </c>
      <c r="Q584" s="205" t="s">
        <v>158</v>
      </c>
      <c r="R584" s="215">
        <v>41306</v>
      </c>
      <c r="S584" s="215">
        <v>41306</v>
      </c>
      <c r="T584" s="207">
        <v>108663</v>
      </c>
      <c r="U584" s="205" t="s">
        <v>21</v>
      </c>
      <c r="V584" s="214" t="s">
        <v>1485</v>
      </c>
      <c r="W584" s="171">
        <v>44074</v>
      </c>
      <c r="X584" s="172" t="e">
        <f>+CONCATENATE(TEXT(#REF!,"yyyy"),"-",TEXT(#REF!,"mm"))</f>
        <v>#REF!</v>
      </c>
      <c r="Y584" s="173" t="str">
        <f t="shared" si="95"/>
        <v>8</v>
      </c>
      <c r="Z584" s="172" t="str">
        <f t="shared" si="96"/>
        <v>2020-07</v>
      </c>
      <c r="AA584" s="170" t="e">
        <f>+VLOOKUP(Z584,#REF!,2,FALSE)/VLOOKUP(X584,#REF!,2,FALSE)</f>
        <v>#REF!</v>
      </c>
      <c r="AB584" s="174" t="e">
        <f t="shared" si="93"/>
        <v>#REF!</v>
      </c>
      <c r="AC584" s="174" t="e">
        <f t="shared" si="94"/>
        <v>#REF!</v>
      </c>
      <c r="AD584" s="175" t="e">
        <f>+#REF!+365*Y584</f>
        <v>#REF!</v>
      </c>
      <c r="AE584" s="176" t="e">
        <f t="shared" si="97"/>
        <v>#REF!</v>
      </c>
      <c r="AF584" s="170" t="e">
        <f>+VLOOKUP(CONCATENATE(TEXT(W584,"yyyy"),"-",TEXT(W584,"mm")),#REF!,2,0)</f>
        <v>#REF!</v>
      </c>
      <c r="AG584" s="177" t="e">
        <f>+(AC584*(1+'INFLAC PROYECTADA'!$B$8)^(AE584))/((1+DEMANDADO!AF584)^(AE584))</f>
        <v>#REF!</v>
      </c>
      <c r="AH584" s="169">
        <f>(0.2*VLOOKUP(D584,'%.'!$A$1:$B$4,2,FALSE))+(0.35*VLOOKUP(E584,'%.'!$A$1:$B$4,2,FALSE))+(0.1*VLOOKUP(F584,'%.'!$A$1:$B$4,2,FALSE))+(0.35*VLOOKUP(G584,'%.'!$A$1:$B$4,2,FALSE))</f>
        <v>0.5</v>
      </c>
      <c r="AI584" s="128" t="str">
        <f t="shared" si="98"/>
        <v>MEDIA</v>
      </c>
      <c r="AJ584" s="128" t="str">
        <f t="shared" si="99"/>
        <v>Cuentas de Orden</v>
      </c>
      <c r="AK584" s="178" t="e">
        <f t="shared" si="100"/>
        <v>#REF!</v>
      </c>
    </row>
    <row r="585" spans="1:37" ht="30" customHeight="1" x14ac:dyDescent="0.25">
      <c r="A585" s="115">
        <v>584</v>
      </c>
      <c r="B585" s="205" t="s">
        <v>1399</v>
      </c>
      <c r="C585" s="217" t="s">
        <v>1400</v>
      </c>
      <c r="D585" s="205" t="s">
        <v>1</v>
      </c>
      <c r="E585" s="205" t="s">
        <v>1</v>
      </c>
      <c r="F585" s="205" t="s">
        <v>1</v>
      </c>
      <c r="G585" s="204" t="s">
        <v>1</v>
      </c>
      <c r="H585" s="169">
        <f t="shared" si="91"/>
        <v>0.05</v>
      </c>
      <c r="I585" s="170" t="str">
        <f t="shared" si="92"/>
        <v>REMOTA</v>
      </c>
      <c r="J585" s="292">
        <v>30393793</v>
      </c>
      <c r="K585" s="221">
        <v>0</v>
      </c>
      <c r="L585" s="205" t="s">
        <v>133</v>
      </c>
      <c r="M585" s="188"/>
      <c r="N585" s="203" t="s">
        <v>405</v>
      </c>
      <c r="O585" s="203" t="s">
        <v>405</v>
      </c>
      <c r="P585" s="207" t="s">
        <v>465</v>
      </c>
      <c r="Q585" s="205" t="s">
        <v>158</v>
      </c>
      <c r="R585" s="215">
        <v>41306</v>
      </c>
      <c r="S585" s="215">
        <v>41306</v>
      </c>
      <c r="T585" s="207">
        <v>108663</v>
      </c>
      <c r="U585" s="205" t="s">
        <v>76</v>
      </c>
      <c r="V585" s="214"/>
      <c r="W585" s="171">
        <v>44074</v>
      </c>
      <c r="X585" s="172" t="e">
        <f>+CONCATENATE(TEXT(#REF!,"yyyy"),"-",TEXT(#REF!,"mm"))</f>
        <v>#REF!</v>
      </c>
      <c r="Y585" s="173" t="str">
        <f t="shared" si="95"/>
        <v>8</v>
      </c>
      <c r="Z585" s="172" t="str">
        <f t="shared" si="96"/>
        <v>2020-07</v>
      </c>
      <c r="AA585" s="170" t="e">
        <f>+VLOOKUP(Z585,#REF!,2,FALSE)/VLOOKUP(X585,#REF!,2,FALSE)</f>
        <v>#REF!</v>
      </c>
      <c r="AB585" s="174" t="e">
        <f t="shared" si="93"/>
        <v>#REF!</v>
      </c>
      <c r="AC585" s="174" t="e">
        <f t="shared" si="94"/>
        <v>#REF!</v>
      </c>
      <c r="AD585" s="175" t="e">
        <f>+#REF!+365*Y585</f>
        <v>#REF!</v>
      </c>
      <c r="AE585" s="176" t="e">
        <f t="shared" si="97"/>
        <v>#REF!</v>
      </c>
      <c r="AF585" s="170" t="e">
        <f>+VLOOKUP(CONCATENATE(TEXT(W585,"yyyy"),"-",TEXT(W585,"mm")),#REF!,2,0)</f>
        <v>#REF!</v>
      </c>
      <c r="AG585" s="177" t="e">
        <f>+(AC585*(1+'INFLAC PROYECTADA'!$B$8)^(AE585))/((1+DEMANDADO!AF585)^(AE585))</f>
        <v>#REF!</v>
      </c>
      <c r="AH585" s="169">
        <f>(0.2*VLOOKUP(D585,'%.'!$A$1:$B$4,2,FALSE))+(0.35*VLOOKUP(E585,'%.'!$A$1:$B$4,2,FALSE))+(0.1*VLOOKUP(F585,'%.'!$A$1:$B$4,2,FALSE))+(0.35*VLOOKUP(G585,'%.'!$A$1:$B$4,2,FALSE))</f>
        <v>0.05</v>
      </c>
      <c r="AI585" s="128" t="str">
        <f t="shared" si="98"/>
        <v>REMOTA</v>
      </c>
      <c r="AJ585" s="128" t="str">
        <f t="shared" si="99"/>
        <v>No se registra</v>
      </c>
      <c r="AK585" s="178">
        <f t="shared" si="100"/>
        <v>0</v>
      </c>
    </row>
    <row r="586" spans="1:37" ht="30" customHeight="1" x14ac:dyDescent="0.25">
      <c r="A586" s="115">
        <v>585</v>
      </c>
      <c r="B586" s="215" t="s">
        <v>1344</v>
      </c>
      <c r="C586" s="202" t="s">
        <v>1401</v>
      </c>
      <c r="D586" s="208" t="s">
        <v>48</v>
      </c>
      <c r="E586" s="208" t="s">
        <v>48</v>
      </c>
      <c r="F586" s="208" t="s">
        <v>48</v>
      </c>
      <c r="G586" s="209" t="s">
        <v>1</v>
      </c>
      <c r="H586" s="169">
        <f t="shared" si="91"/>
        <v>0.34250000000000003</v>
      </c>
      <c r="I586" s="170" t="str">
        <f t="shared" si="92"/>
        <v>MEDIA</v>
      </c>
      <c r="J586" s="292">
        <v>22000000000</v>
      </c>
      <c r="K586" s="221">
        <v>0</v>
      </c>
      <c r="L586" s="223" t="s">
        <v>132</v>
      </c>
      <c r="M586" s="188"/>
      <c r="N586" s="203" t="s">
        <v>405</v>
      </c>
      <c r="O586" s="203" t="s">
        <v>405</v>
      </c>
      <c r="P586" s="207" t="s">
        <v>465</v>
      </c>
      <c r="Q586" s="205" t="s">
        <v>158</v>
      </c>
      <c r="R586" s="215">
        <v>41306</v>
      </c>
      <c r="S586" s="215">
        <v>41306</v>
      </c>
      <c r="T586" s="207">
        <v>108663</v>
      </c>
      <c r="U586" s="208" t="s">
        <v>173</v>
      </c>
      <c r="V586" s="207" t="s">
        <v>1486</v>
      </c>
      <c r="W586" s="171">
        <v>44074</v>
      </c>
      <c r="X586" s="172" t="e">
        <f>+CONCATENATE(TEXT(#REF!,"yyyy"),"-",TEXT(#REF!,"mm"))</f>
        <v>#REF!</v>
      </c>
      <c r="Y586" s="173" t="str">
        <f t="shared" si="95"/>
        <v>8</v>
      </c>
      <c r="Z586" s="172" t="str">
        <f t="shared" si="96"/>
        <v>2020-07</v>
      </c>
      <c r="AA586" s="170" t="e">
        <f>+VLOOKUP(Z586,#REF!,2,FALSE)/VLOOKUP(X586,#REF!,2,FALSE)</f>
        <v>#REF!</v>
      </c>
      <c r="AB586" s="174" t="e">
        <f t="shared" si="93"/>
        <v>#REF!</v>
      </c>
      <c r="AC586" s="174" t="e">
        <f t="shared" si="94"/>
        <v>#REF!</v>
      </c>
      <c r="AD586" s="175" t="e">
        <f>+#REF!+365*Y586</f>
        <v>#REF!</v>
      </c>
      <c r="AE586" s="176" t="e">
        <f t="shared" si="97"/>
        <v>#REF!</v>
      </c>
      <c r="AF586" s="170" t="e">
        <f>+VLOOKUP(CONCATENATE(TEXT(W586,"yyyy"),"-",TEXT(W586,"mm")),#REF!,2,0)</f>
        <v>#REF!</v>
      </c>
      <c r="AG586" s="177" t="e">
        <f>+(AC586*(1+'INFLAC PROYECTADA'!$B$8)^(AE586))/((1+DEMANDADO!AF586)^(AE586))</f>
        <v>#REF!</v>
      </c>
      <c r="AH586" s="169">
        <f>(0.2*VLOOKUP(D586,'%.'!$A$1:$B$4,2,FALSE))+(0.35*VLOOKUP(E586,'%.'!$A$1:$B$4,2,FALSE))+(0.1*VLOOKUP(F586,'%.'!$A$1:$B$4,2,FALSE))+(0.35*VLOOKUP(G586,'%.'!$A$1:$B$4,2,FALSE))</f>
        <v>0.34250000000000003</v>
      </c>
      <c r="AI586" s="128" t="str">
        <f t="shared" si="98"/>
        <v>MEDIA</v>
      </c>
      <c r="AJ586" s="128" t="str">
        <f t="shared" si="99"/>
        <v>Cuentas de Orden</v>
      </c>
      <c r="AK586" s="178" t="e">
        <f t="shared" si="100"/>
        <v>#REF!</v>
      </c>
    </row>
    <row r="587" spans="1:37" ht="30" customHeight="1" x14ac:dyDescent="0.25">
      <c r="A587" s="115">
        <v>586</v>
      </c>
      <c r="B587" s="215" t="s">
        <v>688</v>
      </c>
      <c r="C587" s="202" t="s">
        <v>1402</v>
      </c>
      <c r="D587" s="208" t="s">
        <v>48</v>
      </c>
      <c r="E587" s="208" t="s">
        <v>48</v>
      </c>
      <c r="F587" s="208" t="s">
        <v>48</v>
      </c>
      <c r="G587" s="209" t="s">
        <v>48</v>
      </c>
      <c r="H587" s="169">
        <f t="shared" si="91"/>
        <v>0.5</v>
      </c>
      <c r="I587" s="170" t="str">
        <f t="shared" si="92"/>
        <v>MEDIA</v>
      </c>
      <c r="J587" s="292">
        <v>649231879</v>
      </c>
      <c r="K587" s="221">
        <v>0</v>
      </c>
      <c r="L587" s="223" t="s">
        <v>129</v>
      </c>
      <c r="M587" s="188"/>
      <c r="N587" s="203" t="s">
        <v>405</v>
      </c>
      <c r="O587" s="203" t="s">
        <v>405</v>
      </c>
      <c r="P587" s="208" t="s">
        <v>745</v>
      </c>
      <c r="Q587" s="205" t="s">
        <v>158</v>
      </c>
      <c r="R587" s="215">
        <v>41306</v>
      </c>
      <c r="S587" s="215">
        <v>41306</v>
      </c>
      <c r="T587" s="207">
        <v>108663</v>
      </c>
      <c r="U587" s="208" t="s">
        <v>21</v>
      </c>
      <c r="V587" s="207" t="s">
        <v>1487</v>
      </c>
      <c r="W587" s="171">
        <v>44074</v>
      </c>
      <c r="X587" s="172" t="e">
        <f>+CONCATENATE(TEXT(#REF!,"yyyy"),"-",TEXT(#REF!,"mm"))</f>
        <v>#REF!</v>
      </c>
      <c r="Y587" s="173" t="str">
        <f t="shared" si="95"/>
        <v>9</v>
      </c>
      <c r="Z587" s="172" t="str">
        <f t="shared" si="96"/>
        <v>2020-07</v>
      </c>
      <c r="AA587" s="170" t="e">
        <f>+VLOOKUP(Z587,#REF!,2,FALSE)/VLOOKUP(X587,#REF!,2,FALSE)</f>
        <v>#REF!</v>
      </c>
      <c r="AB587" s="174" t="e">
        <f t="shared" si="93"/>
        <v>#REF!</v>
      </c>
      <c r="AC587" s="174" t="e">
        <f t="shared" si="94"/>
        <v>#REF!</v>
      </c>
      <c r="AD587" s="175" t="e">
        <f>+#REF!+365*Y587</f>
        <v>#REF!</v>
      </c>
      <c r="AE587" s="176" t="e">
        <f t="shared" si="97"/>
        <v>#REF!</v>
      </c>
      <c r="AF587" s="170" t="e">
        <f>+VLOOKUP(CONCATENATE(TEXT(W587,"yyyy"),"-",TEXT(W587,"mm")),#REF!,2,0)</f>
        <v>#REF!</v>
      </c>
      <c r="AG587" s="177" t="e">
        <f>+(AC587*(1+'INFLAC PROYECTADA'!$B$8)^(AE587))/((1+DEMANDADO!AF587)^(AE587))</f>
        <v>#REF!</v>
      </c>
      <c r="AH587" s="169">
        <f>(0.2*VLOOKUP(D587,'%.'!$A$1:$B$4,2,FALSE))+(0.35*VLOOKUP(E587,'%.'!$A$1:$B$4,2,FALSE))+(0.1*VLOOKUP(F587,'%.'!$A$1:$B$4,2,FALSE))+(0.35*VLOOKUP(G587,'%.'!$A$1:$B$4,2,FALSE))</f>
        <v>0.5</v>
      </c>
      <c r="AI587" s="128" t="str">
        <f t="shared" si="98"/>
        <v>MEDIA</v>
      </c>
      <c r="AJ587" s="128" t="str">
        <f t="shared" si="99"/>
        <v>Cuentas de Orden</v>
      </c>
      <c r="AK587" s="178" t="e">
        <f t="shared" si="100"/>
        <v>#REF!</v>
      </c>
    </row>
    <row r="588" spans="1:37" ht="30" customHeight="1" x14ac:dyDescent="0.25">
      <c r="A588" s="115">
        <v>587</v>
      </c>
      <c r="B588" s="215" t="s">
        <v>688</v>
      </c>
      <c r="C588" s="202" t="s">
        <v>1403</v>
      </c>
      <c r="D588" s="208" t="s">
        <v>48</v>
      </c>
      <c r="E588" s="208" t="s">
        <v>48</v>
      </c>
      <c r="F588" s="208" t="s">
        <v>1</v>
      </c>
      <c r="G588" s="209" t="s">
        <v>1</v>
      </c>
      <c r="H588" s="169">
        <f t="shared" si="91"/>
        <v>0.29750000000000004</v>
      </c>
      <c r="I588" s="170" t="str">
        <f t="shared" si="92"/>
        <v>MEDIA</v>
      </c>
      <c r="J588" s="292">
        <v>213941329</v>
      </c>
      <c r="K588" s="221">
        <v>1</v>
      </c>
      <c r="L588" s="223" t="s">
        <v>132</v>
      </c>
      <c r="M588" s="188"/>
      <c r="N588" s="203" t="s">
        <v>405</v>
      </c>
      <c r="O588" s="203" t="s">
        <v>405</v>
      </c>
      <c r="P588" s="208" t="s">
        <v>465</v>
      </c>
      <c r="Q588" s="205" t="s">
        <v>158</v>
      </c>
      <c r="R588" s="215">
        <v>41306</v>
      </c>
      <c r="S588" s="215">
        <v>41306</v>
      </c>
      <c r="T588" s="207">
        <v>108663</v>
      </c>
      <c r="U588" s="208" t="s">
        <v>169</v>
      </c>
      <c r="V588" s="207"/>
      <c r="W588" s="171">
        <v>44074</v>
      </c>
      <c r="X588" s="172" t="e">
        <f>+CONCATENATE(TEXT(#REF!,"yyyy"),"-",TEXT(#REF!,"mm"))</f>
        <v>#REF!</v>
      </c>
      <c r="Y588" s="173" t="str">
        <f t="shared" si="95"/>
        <v>8</v>
      </c>
      <c r="Z588" s="172" t="str">
        <f t="shared" si="96"/>
        <v>2020-07</v>
      </c>
      <c r="AA588" s="170" t="e">
        <f>+VLOOKUP(Z588,#REF!,2,FALSE)/VLOOKUP(X588,#REF!,2,FALSE)</f>
        <v>#REF!</v>
      </c>
      <c r="AB588" s="174" t="e">
        <f t="shared" si="93"/>
        <v>#REF!</v>
      </c>
      <c r="AC588" s="174" t="e">
        <f t="shared" si="94"/>
        <v>#REF!</v>
      </c>
      <c r="AD588" s="175" t="e">
        <f>+#REF!+365*Y588</f>
        <v>#REF!</v>
      </c>
      <c r="AE588" s="176" t="e">
        <f t="shared" si="97"/>
        <v>#REF!</v>
      </c>
      <c r="AF588" s="170" t="e">
        <f>+VLOOKUP(CONCATENATE(TEXT(W588,"yyyy"),"-",TEXT(W588,"mm")),#REF!,2,0)</f>
        <v>#REF!</v>
      </c>
      <c r="AG588" s="177" t="e">
        <f>+(AC588*(1+'INFLAC PROYECTADA'!$B$8)^(AE588))/((1+DEMANDADO!AF588)^(AE588))</f>
        <v>#REF!</v>
      </c>
      <c r="AH588" s="169">
        <f>(0.2*VLOOKUP(D588,'%.'!$A$1:$B$4,2,FALSE))+(0.35*VLOOKUP(E588,'%.'!$A$1:$B$4,2,FALSE))+(0.1*VLOOKUP(F588,'%.'!$A$1:$B$4,2,FALSE))+(0.35*VLOOKUP(G588,'%.'!$A$1:$B$4,2,FALSE))</f>
        <v>0.29750000000000004</v>
      </c>
      <c r="AI588" s="128" t="str">
        <f t="shared" si="98"/>
        <v>MEDIA</v>
      </c>
      <c r="AJ588" s="128" t="str">
        <f t="shared" si="99"/>
        <v>Cuentas de Orden</v>
      </c>
      <c r="AK588" s="178" t="e">
        <f t="shared" si="100"/>
        <v>#REF!</v>
      </c>
    </row>
    <row r="589" spans="1:37" ht="30" customHeight="1" x14ac:dyDescent="0.25">
      <c r="A589" s="115">
        <v>588</v>
      </c>
      <c r="B589" s="215" t="s">
        <v>688</v>
      </c>
      <c r="C589" s="202" t="s">
        <v>1404</v>
      </c>
      <c r="D589" s="208" t="s">
        <v>48</v>
      </c>
      <c r="E589" s="208" t="s">
        <v>1</v>
      </c>
      <c r="F589" s="208" t="s">
        <v>1</v>
      </c>
      <c r="G589" s="209" t="s">
        <v>1</v>
      </c>
      <c r="H589" s="169">
        <f t="shared" si="91"/>
        <v>0.14000000000000001</v>
      </c>
      <c r="I589" s="170" t="str">
        <f t="shared" si="92"/>
        <v>BAJA</v>
      </c>
      <c r="J589" s="292">
        <v>185324107</v>
      </c>
      <c r="K589" s="221">
        <v>1</v>
      </c>
      <c r="L589" s="223" t="s">
        <v>133</v>
      </c>
      <c r="M589" s="188"/>
      <c r="N589" s="203" t="s">
        <v>405</v>
      </c>
      <c r="O589" s="203" t="s">
        <v>405</v>
      </c>
      <c r="P589" s="207" t="s">
        <v>465</v>
      </c>
      <c r="Q589" s="205" t="s">
        <v>158</v>
      </c>
      <c r="R589" s="215">
        <v>41306</v>
      </c>
      <c r="S589" s="215">
        <v>41306</v>
      </c>
      <c r="T589" s="207">
        <v>108663</v>
      </c>
      <c r="U589" s="208" t="s">
        <v>173</v>
      </c>
      <c r="V589" s="207" t="s">
        <v>1488</v>
      </c>
      <c r="W589" s="171">
        <v>44074</v>
      </c>
      <c r="X589" s="172" t="e">
        <f>+CONCATENATE(TEXT(#REF!,"yyyy"),"-",TEXT(#REF!,"mm"))</f>
        <v>#REF!</v>
      </c>
      <c r="Y589" s="173" t="str">
        <f t="shared" si="95"/>
        <v>8</v>
      </c>
      <c r="Z589" s="172" t="str">
        <f t="shared" si="96"/>
        <v>2020-07</v>
      </c>
      <c r="AA589" s="170" t="e">
        <f>+VLOOKUP(Z589,#REF!,2,FALSE)/VLOOKUP(X589,#REF!,2,FALSE)</f>
        <v>#REF!</v>
      </c>
      <c r="AB589" s="174" t="e">
        <f t="shared" si="93"/>
        <v>#REF!</v>
      </c>
      <c r="AC589" s="174" t="e">
        <f t="shared" si="94"/>
        <v>#REF!</v>
      </c>
      <c r="AD589" s="175" t="e">
        <f>+#REF!+365*Y589</f>
        <v>#REF!</v>
      </c>
      <c r="AE589" s="176" t="e">
        <f t="shared" si="97"/>
        <v>#REF!</v>
      </c>
      <c r="AF589" s="170" t="e">
        <f>+VLOOKUP(CONCATENATE(TEXT(W589,"yyyy"),"-",TEXT(W589,"mm")),#REF!,2,0)</f>
        <v>#REF!</v>
      </c>
      <c r="AG589" s="177" t="e">
        <f>+(AC589*(1+'INFLAC PROYECTADA'!$B$8)^(AE589))/((1+DEMANDADO!AF589)^(AE589))</f>
        <v>#REF!</v>
      </c>
      <c r="AH589" s="169">
        <f>(0.2*VLOOKUP(D589,'%.'!$A$1:$B$4,2,FALSE))+(0.35*VLOOKUP(E589,'%.'!$A$1:$B$4,2,FALSE))+(0.1*VLOOKUP(F589,'%.'!$A$1:$B$4,2,FALSE))+(0.35*VLOOKUP(G589,'%.'!$A$1:$B$4,2,FALSE))</f>
        <v>0.14000000000000001</v>
      </c>
      <c r="AI589" s="128" t="str">
        <f t="shared" si="98"/>
        <v>BAJA</v>
      </c>
      <c r="AJ589" s="128" t="str">
        <f t="shared" si="99"/>
        <v>Cuentas de Orden</v>
      </c>
      <c r="AK589" s="178" t="e">
        <f t="shared" si="100"/>
        <v>#REF!</v>
      </c>
    </row>
    <row r="590" spans="1:37" ht="30" customHeight="1" x14ac:dyDescent="0.25">
      <c r="A590" s="115">
        <v>589</v>
      </c>
      <c r="B590" s="205" t="s">
        <v>1089</v>
      </c>
      <c r="C590" s="217" t="s">
        <v>1432</v>
      </c>
      <c r="D590" s="205" t="s">
        <v>0</v>
      </c>
      <c r="E590" s="205" t="s">
        <v>0</v>
      </c>
      <c r="F590" s="205" t="s">
        <v>0</v>
      </c>
      <c r="G590" s="204" t="s">
        <v>0</v>
      </c>
      <c r="H590" s="169">
        <f t="shared" si="91"/>
        <v>1</v>
      </c>
      <c r="I590" s="170" t="str">
        <f t="shared" si="92"/>
        <v>ALTA</v>
      </c>
      <c r="J590" s="292">
        <v>413229884</v>
      </c>
      <c r="K590" s="221">
        <v>1</v>
      </c>
      <c r="L590" s="205" t="s">
        <v>129</v>
      </c>
      <c r="M590" s="188"/>
      <c r="N590" s="203" t="s">
        <v>405</v>
      </c>
      <c r="O590" s="203" t="s">
        <v>405</v>
      </c>
      <c r="P590" s="207" t="s">
        <v>465</v>
      </c>
      <c r="Q590" s="205" t="s">
        <v>158</v>
      </c>
      <c r="R590" s="215">
        <v>41306</v>
      </c>
      <c r="S590" s="215">
        <v>41306</v>
      </c>
      <c r="T590" s="207">
        <v>108663</v>
      </c>
      <c r="U590" s="205" t="s">
        <v>171</v>
      </c>
      <c r="V590" s="214" t="s">
        <v>1489</v>
      </c>
      <c r="W590" s="171">
        <v>44074</v>
      </c>
      <c r="X590" s="172" t="e">
        <f>+CONCATENATE(TEXT(#REF!,"yyyy"),"-",TEXT(#REF!,"mm"))</f>
        <v>#REF!</v>
      </c>
      <c r="Y590" s="173" t="str">
        <f t="shared" si="95"/>
        <v>8</v>
      </c>
      <c r="Z590" s="172" t="str">
        <f t="shared" si="96"/>
        <v>2020-07</v>
      </c>
      <c r="AA590" s="170" t="e">
        <f>+VLOOKUP(Z590,#REF!,2,FALSE)/VLOOKUP(X590,#REF!,2,FALSE)</f>
        <v>#REF!</v>
      </c>
      <c r="AB590" s="174" t="e">
        <f t="shared" si="93"/>
        <v>#REF!</v>
      </c>
      <c r="AC590" s="174" t="e">
        <f t="shared" si="94"/>
        <v>#REF!</v>
      </c>
      <c r="AD590" s="175" t="e">
        <f>+#REF!+365*Y590</f>
        <v>#REF!</v>
      </c>
      <c r="AE590" s="176" t="e">
        <f t="shared" si="97"/>
        <v>#REF!</v>
      </c>
      <c r="AF590" s="170" t="e">
        <f>+VLOOKUP(CONCATENATE(TEXT(W590,"yyyy"),"-",TEXT(W590,"mm")),#REF!,2,0)</f>
        <v>#REF!</v>
      </c>
      <c r="AG590" s="177" t="e">
        <f>+(AC590*(1+'INFLAC PROYECTADA'!$B$8)^(AE590))/((1+DEMANDADO!AF590)^(AE590))</f>
        <v>#REF!</v>
      </c>
      <c r="AH590" s="169">
        <f>(0.2*VLOOKUP(D590,'%.'!$A$1:$B$4,2,FALSE))+(0.35*VLOOKUP(E590,'%.'!$A$1:$B$4,2,FALSE))+(0.1*VLOOKUP(F590,'%.'!$A$1:$B$4,2,FALSE))+(0.35*VLOOKUP(G590,'%.'!$A$1:$B$4,2,FALSE))</f>
        <v>1</v>
      </c>
      <c r="AI590" s="128" t="str">
        <f t="shared" si="98"/>
        <v>ALTA</v>
      </c>
      <c r="AJ590" s="128" t="str">
        <f t="shared" si="99"/>
        <v>Provisión contable</v>
      </c>
      <c r="AK590" s="178" t="e">
        <f t="shared" si="100"/>
        <v>#REF!</v>
      </c>
    </row>
    <row r="591" spans="1:37" ht="30" customHeight="1" x14ac:dyDescent="0.25">
      <c r="A591" s="115">
        <v>590</v>
      </c>
      <c r="B591" s="205" t="s">
        <v>1339</v>
      </c>
      <c r="C591" s="217" t="s">
        <v>1405</v>
      </c>
      <c r="D591" s="205" t="s">
        <v>1</v>
      </c>
      <c r="E591" s="205" t="s">
        <v>1</v>
      </c>
      <c r="F591" s="205" t="s">
        <v>1</v>
      </c>
      <c r="G591" s="204" t="s">
        <v>1</v>
      </c>
      <c r="H591" s="169">
        <f t="shared" si="91"/>
        <v>0.05</v>
      </c>
      <c r="I591" s="170" t="str">
        <f t="shared" si="92"/>
        <v>REMOTA</v>
      </c>
      <c r="J591" s="292">
        <v>35520000</v>
      </c>
      <c r="K591" s="221">
        <v>0</v>
      </c>
      <c r="L591" s="205" t="s">
        <v>130</v>
      </c>
      <c r="M591" s="188"/>
      <c r="N591" s="203" t="s">
        <v>405</v>
      </c>
      <c r="O591" s="203" t="s">
        <v>405</v>
      </c>
      <c r="P591" s="207" t="s">
        <v>465</v>
      </c>
      <c r="Q591" s="205" t="s">
        <v>158</v>
      </c>
      <c r="R591" s="215">
        <v>41306</v>
      </c>
      <c r="S591" s="215">
        <v>41306</v>
      </c>
      <c r="T591" s="207">
        <v>108663</v>
      </c>
      <c r="U591" s="205" t="s">
        <v>171</v>
      </c>
      <c r="V591" s="214" t="s">
        <v>1490</v>
      </c>
      <c r="W591" s="171">
        <v>44074</v>
      </c>
      <c r="X591" s="172" t="e">
        <f>+CONCATENATE(TEXT(#REF!,"yyyy"),"-",TEXT(#REF!,"mm"))</f>
        <v>#REF!</v>
      </c>
      <c r="Y591" s="173" t="str">
        <f t="shared" si="95"/>
        <v>8</v>
      </c>
      <c r="Z591" s="172" t="str">
        <f t="shared" si="96"/>
        <v>2020-07</v>
      </c>
      <c r="AA591" s="170" t="e">
        <f>+VLOOKUP(Z591,#REF!,2,FALSE)/VLOOKUP(X591,#REF!,2,FALSE)</f>
        <v>#REF!</v>
      </c>
      <c r="AB591" s="174" t="e">
        <f t="shared" si="93"/>
        <v>#REF!</v>
      </c>
      <c r="AC591" s="174" t="e">
        <f t="shared" si="94"/>
        <v>#REF!</v>
      </c>
      <c r="AD591" s="175" t="e">
        <f>+#REF!+365*Y591</f>
        <v>#REF!</v>
      </c>
      <c r="AE591" s="176" t="e">
        <f t="shared" si="97"/>
        <v>#REF!</v>
      </c>
      <c r="AF591" s="170" t="e">
        <f>+VLOOKUP(CONCATENATE(TEXT(W591,"yyyy"),"-",TEXT(W591,"mm")),#REF!,2,0)</f>
        <v>#REF!</v>
      </c>
      <c r="AG591" s="177" t="e">
        <f>+(AC591*(1+'INFLAC PROYECTADA'!$B$8)^(AE591))/((1+DEMANDADO!AF591)^(AE591))</f>
        <v>#REF!</v>
      </c>
      <c r="AH591" s="169">
        <f>(0.2*VLOOKUP(D591,'%.'!$A$1:$B$4,2,FALSE))+(0.35*VLOOKUP(E591,'%.'!$A$1:$B$4,2,FALSE))+(0.1*VLOOKUP(F591,'%.'!$A$1:$B$4,2,FALSE))+(0.35*VLOOKUP(G591,'%.'!$A$1:$B$4,2,FALSE))</f>
        <v>0.05</v>
      </c>
      <c r="AI591" s="128" t="str">
        <f t="shared" si="98"/>
        <v>REMOTA</v>
      </c>
      <c r="AJ591" s="128" t="str">
        <f t="shared" si="99"/>
        <v>No se registra</v>
      </c>
      <c r="AK591" s="178">
        <f t="shared" si="100"/>
        <v>0</v>
      </c>
    </row>
    <row r="592" spans="1:37" ht="30" customHeight="1" x14ac:dyDescent="0.25">
      <c r="A592" s="115">
        <v>591</v>
      </c>
      <c r="B592" s="205" t="s">
        <v>1406</v>
      </c>
      <c r="C592" s="217" t="s">
        <v>1433</v>
      </c>
      <c r="D592" s="205" t="s">
        <v>0</v>
      </c>
      <c r="E592" s="205" t="s">
        <v>0</v>
      </c>
      <c r="F592" s="205" t="s">
        <v>0</v>
      </c>
      <c r="G592" s="204" t="s">
        <v>0</v>
      </c>
      <c r="H592" s="169">
        <f t="shared" si="91"/>
        <v>1</v>
      </c>
      <c r="I592" s="170" t="str">
        <f t="shared" si="92"/>
        <v>ALTA</v>
      </c>
      <c r="J592" s="292">
        <v>55639409</v>
      </c>
      <c r="K592" s="221">
        <v>1</v>
      </c>
      <c r="L592" s="205" t="s">
        <v>129</v>
      </c>
      <c r="M592" s="188"/>
      <c r="N592" s="203" t="s">
        <v>405</v>
      </c>
      <c r="O592" s="203" t="s">
        <v>405</v>
      </c>
      <c r="P592" s="207" t="s">
        <v>465</v>
      </c>
      <c r="Q592" s="205" t="s">
        <v>158</v>
      </c>
      <c r="R592" s="215">
        <v>41306</v>
      </c>
      <c r="S592" s="215">
        <v>41306</v>
      </c>
      <c r="T592" s="207">
        <v>108663</v>
      </c>
      <c r="U592" s="205" t="s">
        <v>171</v>
      </c>
      <c r="V592" s="214" t="s">
        <v>1491</v>
      </c>
      <c r="W592" s="171">
        <v>44074</v>
      </c>
      <c r="X592" s="172" t="e">
        <f>+CONCATENATE(TEXT(#REF!,"yyyy"),"-",TEXT(#REF!,"mm"))</f>
        <v>#REF!</v>
      </c>
      <c r="Y592" s="173" t="str">
        <f t="shared" si="95"/>
        <v>8</v>
      </c>
      <c r="Z592" s="172" t="str">
        <f t="shared" si="96"/>
        <v>2020-07</v>
      </c>
      <c r="AA592" s="170" t="e">
        <f>+VLOOKUP(Z592,#REF!,2,FALSE)/VLOOKUP(X592,#REF!,2,FALSE)</f>
        <v>#REF!</v>
      </c>
      <c r="AB592" s="174" t="e">
        <f t="shared" si="93"/>
        <v>#REF!</v>
      </c>
      <c r="AC592" s="174" t="e">
        <f t="shared" si="94"/>
        <v>#REF!</v>
      </c>
      <c r="AD592" s="175" t="e">
        <f>+#REF!+365*Y592</f>
        <v>#REF!</v>
      </c>
      <c r="AE592" s="176" t="e">
        <f t="shared" si="97"/>
        <v>#REF!</v>
      </c>
      <c r="AF592" s="170" t="e">
        <f>+VLOOKUP(CONCATENATE(TEXT(W592,"yyyy"),"-",TEXT(W592,"mm")),#REF!,2,0)</f>
        <v>#REF!</v>
      </c>
      <c r="AG592" s="177" t="e">
        <f>+(AC592*(1+'INFLAC PROYECTADA'!$B$8)^(AE592))/((1+DEMANDADO!AF592)^(AE592))</f>
        <v>#REF!</v>
      </c>
      <c r="AH592" s="169">
        <f>(0.2*VLOOKUP(D592,'%.'!$A$1:$B$4,2,FALSE))+(0.35*VLOOKUP(E592,'%.'!$A$1:$B$4,2,FALSE))+(0.1*VLOOKUP(F592,'%.'!$A$1:$B$4,2,FALSE))+(0.35*VLOOKUP(G592,'%.'!$A$1:$B$4,2,FALSE))</f>
        <v>1</v>
      </c>
      <c r="AI592" s="128" t="str">
        <f t="shared" si="98"/>
        <v>ALTA</v>
      </c>
      <c r="AJ592" s="128" t="str">
        <f t="shared" si="99"/>
        <v>Provisión contable</v>
      </c>
      <c r="AK592" s="178" t="e">
        <f t="shared" si="100"/>
        <v>#REF!</v>
      </c>
    </row>
    <row r="593" spans="1:37" ht="30" customHeight="1" x14ac:dyDescent="0.25">
      <c r="A593" s="115">
        <v>592</v>
      </c>
      <c r="B593" s="205" t="s">
        <v>1407</v>
      </c>
      <c r="C593" s="217" t="s">
        <v>1434</v>
      </c>
      <c r="D593" s="205" t="s">
        <v>0</v>
      </c>
      <c r="E593" s="205" t="s">
        <v>0</v>
      </c>
      <c r="F593" s="205" t="s">
        <v>0</v>
      </c>
      <c r="G593" s="204" t="s">
        <v>0</v>
      </c>
      <c r="H593" s="169">
        <f t="shared" si="91"/>
        <v>1</v>
      </c>
      <c r="I593" s="170" t="str">
        <f t="shared" si="92"/>
        <v>ALTA</v>
      </c>
      <c r="J593" s="292">
        <v>62478544</v>
      </c>
      <c r="K593" s="221">
        <v>0.5</v>
      </c>
      <c r="L593" s="205" t="s">
        <v>129</v>
      </c>
      <c r="M593" s="188"/>
      <c r="N593" s="203" t="s">
        <v>405</v>
      </c>
      <c r="O593" s="203" t="s">
        <v>405</v>
      </c>
      <c r="P593" s="207" t="s">
        <v>465</v>
      </c>
      <c r="Q593" s="205" t="s">
        <v>158</v>
      </c>
      <c r="R593" s="215">
        <v>41306</v>
      </c>
      <c r="S593" s="215">
        <v>41306</v>
      </c>
      <c r="T593" s="207">
        <v>108663</v>
      </c>
      <c r="U593" s="205" t="s">
        <v>171</v>
      </c>
      <c r="V593" s="214" t="s">
        <v>1214</v>
      </c>
      <c r="W593" s="171">
        <v>44074</v>
      </c>
      <c r="X593" s="172" t="e">
        <f>+CONCATENATE(TEXT(#REF!,"yyyy"),"-",TEXT(#REF!,"mm"))</f>
        <v>#REF!</v>
      </c>
      <c r="Y593" s="173" t="str">
        <f t="shared" si="95"/>
        <v>8</v>
      </c>
      <c r="Z593" s="172" t="str">
        <f t="shared" si="96"/>
        <v>2020-07</v>
      </c>
      <c r="AA593" s="170" t="e">
        <f>+VLOOKUP(Z593,#REF!,2,FALSE)/VLOOKUP(X593,#REF!,2,FALSE)</f>
        <v>#REF!</v>
      </c>
      <c r="AB593" s="174" t="e">
        <f t="shared" si="93"/>
        <v>#REF!</v>
      </c>
      <c r="AC593" s="174" t="e">
        <f t="shared" si="94"/>
        <v>#REF!</v>
      </c>
      <c r="AD593" s="175" t="e">
        <f>+#REF!+365*Y593</f>
        <v>#REF!</v>
      </c>
      <c r="AE593" s="176" t="e">
        <f t="shared" si="97"/>
        <v>#REF!</v>
      </c>
      <c r="AF593" s="170" t="e">
        <f>+VLOOKUP(CONCATENATE(TEXT(W593,"yyyy"),"-",TEXT(W593,"mm")),#REF!,2,0)</f>
        <v>#REF!</v>
      </c>
      <c r="AG593" s="177" t="e">
        <f>+(AC593*(1+'INFLAC PROYECTADA'!$B$8)^(AE593))/((1+DEMANDADO!AF593)^(AE593))</f>
        <v>#REF!</v>
      </c>
      <c r="AH593" s="169">
        <f>(0.2*VLOOKUP(D593,'%.'!$A$1:$B$4,2,FALSE))+(0.35*VLOOKUP(E593,'%.'!$A$1:$B$4,2,FALSE))+(0.1*VLOOKUP(F593,'%.'!$A$1:$B$4,2,FALSE))+(0.35*VLOOKUP(G593,'%.'!$A$1:$B$4,2,FALSE))</f>
        <v>1</v>
      </c>
      <c r="AI593" s="128" t="str">
        <f t="shared" si="98"/>
        <v>ALTA</v>
      </c>
      <c r="AJ593" s="128" t="str">
        <f t="shared" si="99"/>
        <v>Provisión contable</v>
      </c>
      <c r="AK593" s="178" t="e">
        <f t="shared" si="100"/>
        <v>#REF!</v>
      </c>
    </row>
    <row r="594" spans="1:37" ht="30" customHeight="1" x14ac:dyDescent="0.25">
      <c r="A594" s="115">
        <v>593</v>
      </c>
      <c r="B594" s="205" t="s">
        <v>1408</v>
      </c>
      <c r="C594" s="217" t="s">
        <v>1435</v>
      </c>
      <c r="D594" s="205" t="s">
        <v>0</v>
      </c>
      <c r="E594" s="205" t="s">
        <v>0</v>
      </c>
      <c r="F594" s="205" t="s">
        <v>0</v>
      </c>
      <c r="G594" s="204" t="s">
        <v>0</v>
      </c>
      <c r="H594" s="169">
        <f t="shared" si="91"/>
        <v>1</v>
      </c>
      <c r="I594" s="170" t="str">
        <f t="shared" si="92"/>
        <v>ALTA</v>
      </c>
      <c r="J594" s="292">
        <v>242727980</v>
      </c>
      <c r="K594" s="221">
        <v>1</v>
      </c>
      <c r="L594" s="205" t="s">
        <v>129</v>
      </c>
      <c r="M594" s="188"/>
      <c r="N594" s="203" t="s">
        <v>405</v>
      </c>
      <c r="O594" s="203" t="s">
        <v>405</v>
      </c>
      <c r="P594" s="207" t="s">
        <v>465</v>
      </c>
      <c r="Q594" s="205" t="s">
        <v>158</v>
      </c>
      <c r="R594" s="215">
        <v>41306</v>
      </c>
      <c r="S594" s="215">
        <v>41306</v>
      </c>
      <c r="T594" s="207">
        <v>108663</v>
      </c>
      <c r="U594" s="205" t="s">
        <v>171</v>
      </c>
      <c r="V594" s="214" t="s">
        <v>1492</v>
      </c>
      <c r="W594" s="171">
        <v>44074</v>
      </c>
      <c r="X594" s="172" t="e">
        <f>+CONCATENATE(TEXT(#REF!,"yyyy"),"-",TEXT(#REF!,"mm"))</f>
        <v>#REF!</v>
      </c>
      <c r="Y594" s="173" t="str">
        <f t="shared" si="95"/>
        <v>8</v>
      </c>
      <c r="Z594" s="172" t="str">
        <f t="shared" si="96"/>
        <v>2020-07</v>
      </c>
      <c r="AA594" s="170" t="e">
        <f>+VLOOKUP(Z594,#REF!,2,FALSE)/VLOOKUP(X594,#REF!,2,FALSE)</f>
        <v>#REF!</v>
      </c>
      <c r="AB594" s="174" t="e">
        <f t="shared" si="93"/>
        <v>#REF!</v>
      </c>
      <c r="AC594" s="174" t="e">
        <f t="shared" si="94"/>
        <v>#REF!</v>
      </c>
      <c r="AD594" s="175" t="e">
        <f>+#REF!+365*Y594</f>
        <v>#REF!</v>
      </c>
      <c r="AE594" s="176" t="e">
        <f t="shared" si="97"/>
        <v>#REF!</v>
      </c>
      <c r="AF594" s="170" t="e">
        <f>+VLOOKUP(CONCATENATE(TEXT(W594,"yyyy"),"-",TEXT(W594,"mm")),#REF!,2,0)</f>
        <v>#REF!</v>
      </c>
      <c r="AG594" s="177" t="e">
        <f>+(AC594*(1+'INFLAC PROYECTADA'!$B$8)^(AE594))/((1+DEMANDADO!AF594)^(AE594))</f>
        <v>#REF!</v>
      </c>
      <c r="AH594" s="169">
        <f>(0.2*VLOOKUP(D594,'%.'!$A$1:$B$4,2,FALSE))+(0.35*VLOOKUP(E594,'%.'!$A$1:$B$4,2,FALSE))+(0.1*VLOOKUP(F594,'%.'!$A$1:$B$4,2,FALSE))+(0.35*VLOOKUP(G594,'%.'!$A$1:$B$4,2,FALSE))</f>
        <v>1</v>
      </c>
      <c r="AI594" s="128" t="str">
        <f t="shared" si="98"/>
        <v>ALTA</v>
      </c>
      <c r="AJ594" s="128" t="str">
        <f t="shared" si="99"/>
        <v>Provisión contable</v>
      </c>
      <c r="AK594" s="178" t="e">
        <f t="shared" si="100"/>
        <v>#REF!</v>
      </c>
    </row>
    <row r="595" spans="1:37" ht="30" customHeight="1" x14ac:dyDescent="0.25">
      <c r="A595" s="115">
        <v>594</v>
      </c>
      <c r="B595" s="205" t="s">
        <v>1409</v>
      </c>
      <c r="C595" s="217" t="s">
        <v>1410</v>
      </c>
      <c r="D595" s="205" t="s">
        <v>0</v>
      </c>
      <c r="E595" s="205" t="s">
        <v>0</v>
      </c>
      <c r="F595" s="205" t="s">
        <v>0</v>
      </c>
      <c r="G595" s="204" t="s">
        <v>0</v>
      </c>
      <c r="H595" s="169">
        <f t="shared" si="91"/>
        <v>1</v>
      </c>
      <c r="I595" s="170" t="str">
        <f t="shared" si="92"/>
        <v>ALTA</v>
      </c>
      <c r="J595" s="292">
        <v>61025427</v>
      </c>
      <c r="K595" s="221">
        <v>0.5</v>
      </c>
      <c r="L595" s="205" t="s">
        <v>129</v>
      </c>
      <c r="M595" s="188"/>
      <c r="N595" s="203" t="s">
        <v>405</v>
      </c>
      <c r="O595" s="203" t="s">
        <v>405</v>
      </c>
      <c r="P595" s="207" t="s">
        <v>465</v>
      </c>
      <c r="Q595" s="205" t="s">
        <v>158</v>
      </c>
      <c r="R595" s="215">
        <v>41306</v>
      </c>
      <c r="S595" s="215">
        <v>41306</v>
      </c>
      <c r="T595" s="207">
        <v>108663</v>
      </c>
      <c r="U595" s="205" t="s">
        <v>171</v>
      </c>
      <c r="V595" s="214" t="s">
        <v>1214</v>
      </c>
      <c r="W595" s="171">
        <v>44074</v>
      </c>
      <c r="X595" s="172" t="e">
        <f>+CONCATENATE(TEXT(#REF!,"yyyy"),"-",TEXT(#REF!,"mm"))</f>
        <v>#REF!</v>
      </c>
      <c r="Y595" s="173" t="str">
        <f t="shared" si="95"/>
        <v>8</v>
      </c>
      <c r="Z595" s="172" t="str">
        <f t="shared" si="96"/>
        <v>2020-07</v>
      </c>
      <c r="AA595" s="170" t="e">
        <f>+VLOOKUP(Z595,#REF!,2,FALSE)/VLOOKUP(X595,#REF!,2,FALSE)</f>
        <v>#REF!</v>
      </c>
      <c r="AB595" s="174" t="e">
        <f t="shared" si="93"/>
        <v>#REF!</v>
      </c>
      <c r="AC595" s="174" t="e">
        <f t="shared" si="94"/>
        <v>#REF!</v>
      </c>
      <c r="AD595" s="175" t="e">
        <f>+#REF!+365*Y595</f>
        <v>#REF!</v>
      </c>
      <c r="AE595" s="176" t="e">
        <f t="shared" si="97"/>
        <v>#REF!</v>
      </c>
      <c r="AF595" s="170" t="e">
        <f>+VLOOKUP(CONCATENATE(TEXT(W595,"yyyy"),"-",TEXT(W595,"mm")),#REF!,2,0)</f>
        <v>#REF!</v>
      </c>
      <c r="AG595" s="177" t="e">
        <f>+(AC595*(1+'INFLAC PROYECTADA'!$B$8)^(AE595))/((1+DEMANDADO!AF595)^(AE595))</f>
        <v>#REF!</v>
      </c>
      <c r="AH595" s="169">
        <f>(0.2*VLOOKUP(D595,'%.'!$A$1:$B$4,2,FALSE))+(0.35*VLOOKUP(E595,'%.'!$A$1:$B$4,2,FALSE))+(0.1*VLOOKUP(F595,'%.'!$A$1:$B$4,2,FALSE))+(0.35*VLOOKUP(G595,'%.'!$A$1:$B$4,2,FALSE))</f>
        <v>1</v>
      </c>
      <c r="AI595" s="128" t="str">
        <f t="shared" si="98"/>
        <v>ALTA</v>
      </c>
      <c r="AJ595" s="128" t="str">
        <f t="shared" si="99"/>
        <v>Provisión contable</v>
      </c>
      <c r="AK595" s="178" t="e">
        <f t="shared" si="100"/>
        <v>#REF!</v>
      </c>
    </row>
    <row r="596" spans="1:37" ht="30" customHeight="1" x14ac:dyDescent="0.25">
      <c r="A596" s="115">
        <v>595</v>
      </c>
      <c r="B596" s="205" t="s">
        <v>1409</v>
      </c>
      <c r="C596" s="217" t="s">
        <v>1411</v>
      </c>
      <c r="D596" s="205" t="s">
        <v>0</v>
      </c>
      <c r="E596" s="205" t="s">
        <v>0</v>
      </c>
      <c r="F596" s="205" t="s">
        <v>0</v>
      </c>
      <c r="G596" s="204" t="s">
        <v>0</v>
      </c>
      <c r="H596" s="169">
        <f t="shared" si="91"/>
        <v>1</v>
      </c>
      <c r="I596" s="170" t="str">
        <f t="shared" si="92"/>
        <v>ALTA</v>
      </c>
      <c r="J596" s="292">
        <v>53607283</v>
      </c>
      <c r="K596" s="221">
        <v>0.5</v>
      </c>
      <c r="L596" s="205" t="s">
        <v>129</v>
      </c>
      <c r="M596" s="188"/>
      <c r="N596" s="203" t="s">
        <v>405</v>
      </c>
      <c r="O596" s="203" t="s">
        <v>405</v>
      </c>
      <c r="P596" s="207" t="s">
        <v>465</v>
      </c>
      <c r="Q596" s="205" t="s">
        <v>158</v>
      </c>
      <c r="R596" s="215">
        <v>41306</v>
      </c>
      <c r="S596" s="215">
        <v>41306</v>
      </c>
      <c r="T596" s="207">
        <v>108663</v>
      </c>
      <c r="U596" s="205" t="s">
        <v>171</v>
      </c>
      <c r="V596" s="214" t="s">
        <v>1214</v>
      </c>
      <c r="W596" s="171">
        <v>44074</v>
      </c>
      <c r="X596" s="172" t="e">
        <f>+CONCATENATE(TEXT(#REF!,"yyyy"),"-",TEXT(#REF!,"mm"))</f>
        <v>#REF!</v>
      </c>
      <c r="Y596" s="173" t="str">
        <f t="shared" si="95"/>
        <v>8</v>
      </c>
      <c r="Z596" s="172" t="str">
        <f t="shared" si="96"/>
        <v>2020-07</v>
      </c>
      <c r="AA596" s="170" t="e">
        <f>+VLOOKUP(Z596,#REF!,2,FALSE)/VLOOKUP(X596,#REF!,2,FALSE)</f>
        <v>#REF!</v>
      </c>
      <c r="AB596" s="174" t="e">
        <f t="shared" si="93"/>
        <v>#REF!</v>
      </c>
      <c r="AC596" s="174" t="e">
        <f t="shared" si="94"/>
        <v>#REF!</v>
      </c>
      <c r="AD596" s="175" t="e">
        <f>+#REF!+365*Y596</f>
        <v>#REF!</v>
      </c>
      <c r="AE596" s="176" t="e">
        <f t="shared" si="97"/>
        <v>#REF!</v>
      </c>
      <c r="AF596" s="170" t="e">
        <f>+VLOOKUP(CONCATENATE(TEXT(W596,"yyyy"),"-",TEXT(W596,"mm")),#REF!,2,0)</f>
        <v>#REF!</v>
      </c>
      <c r="AG596" s="177" t="e">
        <f>+(AC596*(1+'INFLAC PROYECTADA'!$B$8)^(AE596))/((1+DEMANDADO!AF596)^(AE596))</f>
        <v>#REF!</v>
      </c>
      <c r="AH596" s="169">
        <f>(0.2*VLOOKUP(D596,'%.'!$A$1:$B$4,2,FALSE))+(0.35*VLOOKUP(E596,'%.'!$A$1:$B$4,2,FALSE))+(0.1*VLOOKUP(F596,'%.'!$A$1:$B$4,2,FALSE))+(0.35*VLOOKUP(G596,'%.'!$A$1:$B$4,2,FALSE))</f>
        <v>1</v>
      </c>
      <c r="AI596" s="128" t="str">
        <f t="shared" si="98"/>
        <v>ALTA</v>
      </c>
      <c r="AJ596" s="128" t="str">
        <f t="shared" si="99"/>
        <v>Provisión contable</v>
      </c>
      <c r="AK596" s="178" t="e">
        <f t="shared" si="100"/>
        <v>#REF!</v>
      </c>
    </row>
    <row r="597" spans="1:37" ht="30" customHeight="1" x14ac:dyDescent="0.25">
      <c r="A597" s="115">
        <v>596</v>
      </c>
      <c r="B597" s="205" t="s">
        <v>1312</v>
      </c>
      <c r="C597" s="217" t="s">
        <v>1436</v>
      </c>
      <c r="D597" s="205" t="s">
        <v>1</v>
      </c>
      <c r="E597" s="205" t="s">
        <v>1</v>
      </c>
      <c r="F597" s="205" t="s">
        <v>1</v>
      </c>
      <c r="G597" s="204" t="s">
        <v>1</v>
      </c>
      <c r="H597" s="169">
        <f t="shared" si="91"/>
        <v>0.05</v>
      </c>
      <c r="I597" s="170" t="str">
        <f t="shared" si="92"/>
        <v>REMOTA</v>
      </c>
      <c r="J597" s="292">
        <v>0</v>
      </c>
      <c r="K597" s="221">
        <v>0</v>
      </c>
      <c r="L597" s="205" t="s">
        <v>133</v>
      </c>
      <c r="M597" s="188"/>
      <c r="N597" s="203" t="s">
        <v>405</v>
      </c>
      <c r="O597" s="203" t="s">
        <v>405</v>
      </c>
      <c r="P597" s="207" t="s">
        <v>465</v>
      </c>
      <c r="Q597" s="205" t="s">
        <v>158</v>
      </c>
      <c r="R597" s="215">
        <v>41306</v>
      </c>
      <c r="S597" s="215">
        <v>41306</v>
      </c>
      <c r="T597" s="207">
        <v>108663</v>
      </c>
      <c r="U597" s="205" t="s">
        <v>21</v>
      </c>
      <c r="V597" s="214" t="s">
        <v>1493</v>
      </c>
      <c r="W597" s="171">
        <v>44074</v>
      </c>
      <c r="X597" s="172" t="e">
        <f>+CONCATENATE(TEXT(#REF!,"yyyy"),"-",TEXT(#REF!,"mm"))</f>
        <v>#REF!</v>
      </c>
      <c r="Y597" s="173" t="str">
        <f t="shared" si="95"/>
        <v>8</v>
      </c>
      <c r="Z597" s="172" t="str">
        <f t="shared" si="96"/>
        <v>2020-07</v>
      </c>
      <c r="AA597" s="170" t="e">
        <f>+VLOOKUP(Z597,#REF!,2,FALSE)/VLOOKUP(X597,#REF!,2,FALSE)</f>
        <v>#REF!</v>
      </c>
      <c r="AB597" s="174" t="e">
        <f t="shared" si="93"/>
        <v>#REF!</v>
      </c>
      <c r="AC597" s="174" t="e">
        <f t="shared" si="94"/>
        <v>#REF!</v>
      </c>
      <c r="AD597" s="175" t="e">
        <f>+#REF!+365*Y597</f>
        <v>#REF!</v>
      </c>
      <c r="AE597" s="176" t="e">
        <f t="shared" si="97"/>
        <v>#REF!</v>
      </c>
      <c r="AF597" s="170" t="e">
        <f>+VLOOKUP(CONCATENATE(TEXT(W597,"yyyy"),"-",TEXT(W597,"mm")),#REF!,2,0)</f>
        <v>#REF!</v>
      </c>
      <c r="AG597" s="177" t="e">
        <f>+(AC597*(1+'INFLAC PROYECTADA'!$B$8)^(AE597))/((1+DEMANDADO!AF597)^(AE597))</f>
        <v>#REF!</v>
      </c>
      <c r="AH597" s="169">
        <f>(0.2*VLOOKUP(D597,'%.'!$A$1:$B$4,2,FALSE))+(0.35*VLOOKUP(E597,'%.'!$A$1:$B$4,2,FALSE))+(0.1*VLOOKUP(F597,'%.'!$A$1:$B$4,2,FALSE))+(0.35*VLOOKUP(G597,'%.'!$A$1:$B$4,2,FALSE))</f>
        <v>0.05</v>
      </c>
      <c r="AI597" s="128" t="str">
        <f t="shared" si="98"/>
        <v>REMOTA</v>
      </c>
      <c r="AJ597" s="128" t="str">
        <f t="shared" si="99"/>
        <v>No se registra</v>
      </c>
      <c r="AK597" s="178">
        <f t="shared" si="100"/>
        <v>0</v>
      </c>
    </row>
    <row r="598" spans="1:37" ht="30" customHeight="1" x14ac:dyDescent="0.25">
      <c r="A598" s="115">
        <v>597</v>
      </c>
      <c r="B598" s="205" t="s">
        <v>1412</v>
      </c>
      <c r="C598" s="217" t="s">
        <v>1437</v>
      </c>
      <c r="D598" s="205" t="s">
        <v>0</v>
      </c>
      <c r="E598" s="205" t="s">
        <v>0</v>
      </c>
      <c r="F598" s="205" t="s">
        <v>0</v>
      </c>
      <c r="G598" s="204" t="s">
        <v>0</v>
      </c>
      <c r="H598" s="169">
        <f t="shared" si="91"/>
        <v>1</v>
      </c>
      <c r="I598" s="170" t="str">
        <f t="shared" si="92"/>
        <v>ALTA</v>
      </c>
      <c r="J598" s="292">
        <v>46483876</v>
      </c>
      <c r="K598" s="221">
        <v>0.5</v>
      </c>
      <c r="L598" s="205" t="s">
        <v>129</v>
      </c>
      <c r="M598" s="188"/>
      <c r="N598" s="203" t="s">
        <v>405</v>
      </c>
      <c r="O598" s="203" t="s">
        <v>405</v>
      </c>
      <c r="P598" s="207" t="s">
        <v>465</v>
      </c>
      <c r="Q598" s="205" t="s">
        <v>158</v>
      </c>
      <c r="R598" s="215">
        <v>41306</v>
      </c>
      <c r="S598" s="215">
        <v>41306</v>
      </c>
      <c r="T598" s="207">
        <v>108663</v>
      </c>
      <c r="U598" s="205" t="s">
        <v>171</v>
      </c>
      <c r="V598" s="214" t="s">
        <v>1214</v>
      </c>
      <c r="W598" s="171">
        <v>44074</v>
      </c>
      <c r="X598" s="172" t="e">
        <f>+CONCATENATE(TEXT(#REF!,"yyyy"),"-",TEXT(#REF!,"mm"))</f>
        <v>#REF!</v>
      </c>
      <c r="Y598" s="173" t="str">
        <f t="shared" si="95"/>
        <v>8</v>
      </c>
      <c r="Z598" s="172" t="str">
        <f t="shared" si="96"/>
        <v>2020-07</v>
      </c>
      <c r="AA598" s="170" t="e">
        <f>+VLOOKUP(Z598,#REF!,2,FALSE)/VLOOKUP(X598,#REF!,2,FALSE)</f>
        <v>#REF!</v>
      </c>
      <c r="AB598" s="174" t="e">
        <f t="shared" si="93"/>
        <v>#REF!</v>
      </c>
      <c r="AC598" s="174" t="e">
        <f t="shared" si="94"/>
        <v>#REF!</v>
      </c>
      <c r="AD598" s="175" t="e">
        <f>+#REF!+365*Y598</f>
        <v>#REF!</v>
      </c>
      <c r="AE598" s="176" t="e">
        <f t="shared" si="97"/>
        <v>#REF!</v>
      </c>
      <c r="AF598" s="170" t="e">
        <f>+VLOOKUP(CONCATENATE(TEXT(W598,"yyyy"),"-",TEXT(W598,"mm")),#REF!,2,0)</f>
        <v>#REF!</v>
      </c>
      <c r="AG598" s="177" t="e">
        <f>+(AC598*(1+'INFLAC PROYECTADA'!$B$8)^(AE598))/((1+DEMANDADO!AF598)^(AE598))</f>
        <v>#REF!</v>
      </c>
      <c r="AH598" s="169">
        <f>(0.2*VLOOKUP(D598,'%.'!$A$1:$B$4,2,FALSE))+(0.35*VLOOKUP(E598,'%.'!$A$1:$B$4,2,FALSE))+(0.1*VLOOKUP(F598,'%.'!$A$1:$B$4,2,FALSE))+(0.35*VLOOKUP(G598,'%.'!$A$1:$B$4,2,FALSE))</f>
        <v>1</v>
      </c>
      <c r="AI598" s="128" t="str">
        <f t="shared" si="98"/>
        <v>ALTA</v>
      </c>
      <c r="AJ598" s="128" t="str">
        <f t="shared" si="99"/>
        <v>Provisión contable</v>
      </c>
      <c r="AK598" s="178" t="e">
        <f t="shared" si="100"/>
        <v>#REF!</v>
      </c>
    </row>
    <row r="599" spans="1:37" ht="30" customHeight="1" x14ac:dyDescent="0.25">
      <c r="A599" s="115">
        <v>598</v>
      </c>
      <c r="B599" s="205" t="s">
        <v>1094</v>
      </c>
      <c r="C599" s="217" t="s">
        <v>1438</v>
      </c>
      <c r="D599" s="205" t="s">
        <v>0</v>
      </c>
      <c r="E599" s="205" t="s">
        <v>0</v>
      </c>
      <c r="F599" s="205" t="s">
        <v>0</v>
      </c>
      <c r="G599" s="204" t="s">
        <v>0</v>
      </c>
      <c r="H599" s="169">
        <f t="shared" si="91"/>
        <v>1</v>
      </c>
      <c r="I599" s="170" t="str">
        <f t="shared" si="92"/>
        <v>ALTA</v>
      </c>
      <c r="J599" s="292">
        <v>7767242</v>
      </c>
      <c r="K599" s="221">
        <v>1</v>
      </c>
      <c r="L599" s="205" t="s">
        <v>129</v>
      </c>
      <c r="M599" s="188"/>
      <c r="N599" s="203" t="s">
        <v>405</v>
      </c>
      <c r="O599" s="203" t="s">
        <v>405</v>
      </c>
      <c r="P599" s="207" t="s">
        <v>465</v>
      </c>
      <c r="Q599" s="205" t="s">
        <v>158</v>
      </c>
      <c r="R599" s="215">
        <v>41306</v>
      </c>
      <c r="S599" s="215">
        <v>41306</v>
      </c>
      <c r="T599" s="207">
        <v>108663</v>
      </c>
      <c r="U599" s="205" t="s">
        <v>171</v>
      </c>
      <c r="V599" s="214" t="s">
        <v>1467</v>
      </c>
      <c r="W599" s="171">
        <v>44074</v>
      </c>
      <c r="X599" s="172" t="e">
        <f>+CONCATENATE(TEXT(#REF!,"yyyy"),"-",TEXT(#REF!,"mm"))</f>
        <v>#REF!</v>
      </c>
      <c r="Y599" s="173" t="str">
        <f t="shared" si="95"/>
        <v>8</v>
      </c>
      <c r="Z599" s="172" t="str">
        <f t="shared" si="96"/>
        <v>2020-07</v>
      </c>
      <c r="AA599" s="170" t="e">
        <f>+VLOOKUP(Z599,#REF!,2,FALSE)/VLOOKUP(X599,#REF!,2,FALSE)</f>
        <v>#REF!</v>
      </c>
      <c r="AB599" s="174" t="e">
        <f t="shared" si="93"/>
        <v>#REF!</v>
      </c>
      <c r="AC599" s="174" t="e">
        <f t="shared" si="94"/>
        <v>#REF!</v>
      </c>
      <c r="AD599" s="175" t="e">
        <f>+#REF!+365*Y599</f>
        <v>#REF!</v>
      </c>
      <c r="AE599" s="176" t="e">
        <f t="shared" si="97"/>
        <v>#REF!</v>
      </c>
      <c r="AF599" s="170" t="e">
        <f>+VLOOKUP(CONCATENATE(TEXT(W599,"yyyy"),"-",TEXT(W599,"mm")),#REF!,2,0)</f>
        <v>#REF!</v>
      </c>
      <c r="AG599" s="177" t="e">
        <f>+(AC599*(1+'INFLAC PROYECTADA'!$B$8)^(AE599))/((1+DEMANDADO!AF599)^(AE599))</f>
        <v>#REF!</v>
      </c>
      <c r="AH599" s="169">
        <f>(0.2*VLOOKUP(D599,'%.'!$A$1:$B$4,2,FALSE))+(0.35*VLOOKUP(E599,'%.'!$A$1:$B$4,2,FALSE))+(0.1*VLOOKUP(F599,'%.'!$A$1:$B$4,2,FALSE))+(0.35*VLOOKUP(G599,'%.'!$A$1:$B$4,2,FALSE))</f>
        <v>1</v>
      </c>
      <c r="AI599" s="128" t="str">
        <f t="shared" si="98"/>
        <v>ALTA</v>
      </c>
      <c r="AJ599" s="128" t="str">
        <f t="shared" si="99"/>
        <v>Provisión contable</v>
      </c>
      <c r="AK599" s="178" t="e">
        <f t="shared" si="100"/>
        <v>#REF!</v>
      </c>
    </row>
    <row r="600" spans="1:37" ht="30" customHeight="1" x14ac:dyDescent="0.25">
      <c r="A600" s="115">
        <v>599</v>
      </c>
      <c r="B600" s="205" t="s">
        <v>1413</v>
      </c>
      <c r="C600" s="217" t="s">
        <v>1439</v>
      </c>
      <c r="D600" s="205" t="s">
        <v>1</v>
      </c>
      <c r="E600" s="205" t="s">
        <v>1</v>
      </c>
      <c r="F600" s="205" t="s">
        <v>1</v>
      </c>
      <c r="G600" s="204" t="s">
        <v>1</v>
      </c>
      <c r="H600" s="169">
        <f t="shared" si="91"/>
        <v>0.05</v>
      </c>
      <c r="I600" s="170" t="str">
        <f t="shared" si="92"/>
        <v>REMOTA</v>
      </c>
      <c r="J600" s="292">
        <v>360000000</v>
      </c>
      <c r="K600" s="221">
        <v>0</v>
      </c>
      <c r="L600" s="205" t="s">
        <v>129</v>
      </c>
      <c r="M600" s="188"/>
      <c r="N600" s="203">
        <v>0</v>
      </c>
      <c r="O600" s="203" t="s">
        <v>405</v>
      </c>
      <c r="P600" s="207" t="s">
        <v>465</v>
      </c>
      <c r="Q600" s="205" t="s">
        <v>158</v>
      </c>
      <c r="R600" s="215">
        <v>41306</v>
      </c>
      <c r="S600" s="215">
        <v>41306</v>
      </c>
      <c r="T600" s="207">
        <v>108663</v>
      </c>
      <c r="U600" s="205" t="s">
        <v>21</v>
      </c>
      <c r="V600" s="214" t="s">
        <v>1494</v>
      </c>
      <c r="W600" s="171">
        <v>44074</v>
      </c>
      <c r="X600" s="172" t="e">
        <f>+CONCATENATE(TEXT(#REF!,"yyyy"),"-",TEXT(#REF!,"mm"))</f>
        <v>#REF!</v>
      </c>
      <c r="Y600" s="173" t="str">
        <f t="shared" si="95"/>
        <v>8</v>
      </c>
      <c r="Z600" s="172" t="str">
        <f t="shared" si="96"/>
        <v>2020-07</v>
      </c>
      <c r="AA600" s="170" t="e">
        <f>+VLOOKUP(Z600,#REF!,2,FALSE)/VLOOKUP(X600,#REF!,2,FALSE)</f>
        <v>#REF!</v>
      </c>
      <c r="AB600" s="174" t="e">
        <f t="shared" si="93"/>
        <v>#REF!</v>
      </c>
      <c r="AC600" s="174" t="e">
        <f t="shared" si="94"/>
        <v>#REF!</v>
      </c>
      <c r="AD600" s="175" t="e">
        <f>+#REF!+365*Y600</f>
        <v>#REF!</v>
      </c>
      <c r="AE600" s="176" t="e">
        <f t="shared" si="97"/>
        <v>#REF!</v>
      </c>
      <c r="AF600" s="170" t="e">
        <f>+VLOOKUP(CONCATENATE(TEXT(W600,"yyyy"),"-",TEXT(W600,"mm")),#REF!,2,0)</f>
        <v>#REF!</v>
      </c>
      <c r="AG600" s="177" t="e">
        <f>+(AC600*(1+'INFLAC PROYECTADA'!$B$8)^(AE600))/((1+DEMANDADO!AF600)^(AE600))</f>
        <v>#REF!</v>
      </c>
      <c r="AH600" s="169">
        <f>(0.2*VLOOKUP(D600,'%.'!$A$1:$B$4,2,FALSE))+(0.35*VLOOKUP(E600,'%.'!$A$1:$B$4,2,FALSE))+(0.1*VLOOKUP(F600,'%.'!$A$1:$B$4,2,FALSE))+(0.35*VLOOKUP(G600,'%.'!$A$1:$B$4,2,FALSE))</f>
        <v>0.05</v>
      </c>
      <c r="AI600" s="128" t="str">
        <f t="shared" si="98"/>
        <v>REMOTA</v>
      </c>
      <c r="AJ600" s="128" t="str">
        <f t="shared" si="99"/>
        <v>No se registra</v>
      </c>
      <c r="AK600" s="178">
        <f t="shared" si="100"/>
        <v>0</v>
      </c>
    </row>
    <row r="601" spans="1:37" ht="30" customHeight="1" x14ac:dyDescent="0.25">
      <c r="A601" s="115">
        <v>600</v>
      </c>
      <c r="B601" s="205" t="s">
        <v>1414</v>
      </c>
      <c r="C601" s="220" t="s">
        <v>1440</v>
      </c>
      <c r="D601" s="205" t="s">
        <v>0</v>
      </c>
      <c r="E601" s="205" t="s">
        <v>0</v>
      </c>
      <c r="F601" s="205" t="s">
        <v>0</v>
      </c>
      <c r="G601" s="204" t="s">
        <v>0</v>
      </c>
      <c r="H601" s="169">
        <f t="shared" si="91"/>
        <v>1</v>
      </c>
      <c r="I601" s="170" t="str">
        <f t="shared" si="92"/>
        <v>ALTA</v>
      </c>
      <c r="J601" s="292">
        <v>19099305</v>
      </c>
      <c r="K601" s="221">
        <v>1</v>
      </c>
      <c r="L601" s="205" t="s">
        <v>129</v>
      </c>
      <c r="M601" s="188"/>
      <c r="N601" s="203" t="s">
        <v>405</v>
      </c>
      <c r="O601" s="203" t="s">
        <v>405</v>
      </c>
      <c r="P601" s="207" t="s">
        <v>465</v>
      </c>
      <c r="Q601" s="205" t="s">
        <v>158</v>
      </c>
      <c r="R601" s="215">
        <v>41306</v>
      </c>
      <c r="S601" s="215">
        <v>41306</v>
      </c>
      <c r="T601" s="207">
        <v>108663</v>
      </c>
      <c r="U601" s="205" t="s">
        <v>76</v>
      </c>
      <c r="V601" s="214" t="s">
        <v>1495</v>
      </c>
      <c r="W601" s="171">
        <v>44074</v>
      </c>
      <c r="X601" s="172" t="e">
        <f>+CONCATENATE(TEXT(#REF!,"yyyy"),"-",TEXT(#REF!,"mm"))</f>
        <v>#REF!</v>
      </c>
      <c r="Y601" s="173" t="str">
        <f t="shared" si="95"/>
        <v>8</v>
      </c>
      <c r="Z601" s="172" t="str">
        <f t="shared" si="96"/>
        <v>2020-07</v>
      </c>
      <c r="AA601" s="170" t="e">
        <f>+VLOOKUP(Z601,#REF!,2,FALSE)/VLOOKUP(X601,#REF!,2,FALSE)</f>
        <v>#REF!</v>
      </c>
      <c r="AB601" s="174" t="e">
        <f t="shared" si="93"/>
        <v>#REF!</v>
      </c>
      <c r="AC601" s="174" t="e">
        <f t="shared" si="94"/>
        <v>#REF!</v>
      </c>
      <c r="AD601" s="175" t="e">
        <f>+#REF!+365*Y601</f>
        <v>#REF!</v>
      </c>
      <c r="AE601" s="176" t="e">
        <f t="shared" si="97"/>
        <v>#REF!</v>
      </c>
      <c r="AF601" s="170" t="e">
        <f>+VLOOKUP(CONCATENATE(TEXT(W601,"yyyy"),"-",TEXT(W601,"mm")),#REF!,2,0)</f>
        <v>#REF!</v>
      </c>
      <c r="AG601" s="177" t="e">
        <f>+(AC601*(1+'INFLAC PROYECTADA'!$B$8)^(AE601))/((1+DEMANDADO!AF601)^(AE601))</f>
        <v>#REF!</v>
      </c>
      <c r="AH601" s="169">
        <f>(0.2*VLOOKUP(D601,'%.'!$A$1:$B$4,2,FALSE))+(0.35*VLOOKUP(E601,'%.'!$A$1:$B$4,2,FALSE))+(0.1*VLOOKUP(F601,'%.'!$A$1:$B$4,2,FALSE))+(0.35*VLOOKUP(G601,'%.'!$A$1:$B$4,2,FALSE))</f>
        <v>1</v>
      </c>
      <c r="AI601" s="128" t="str">
        <f t="shared" si="98"/>
        <v>ALTA</v>
      </c>
      <c r="AJ601" s="128" t="str">
        <f t="shared" si="99"/>
        <v>Provisión contable</v>
      </c>
      <c r="AK601" s="178" t="e">
        <f t="shared" si="100"/>
        <v>#REF!</v>
      </c>
    </row>
    <row r="602" spans="1:37" ht="30" customHeight="1" x14ac:dyDescent="0.25">
      <c r="A602" s="115">
        <v>601</v>
      </c>
      <c r="B602" s="205" t="s">
        <v>1414</v>
      </c>
      <c r="C602" s="217" t="s">
        <v>1441</v>
      </c>
      <c r="D602" s="205" t="s">
        <v>0</v>
      </c>
      <c r="E602" s="205" t="s">
        <v>0</v>
      </c>
      <c r="F602" s="205" t="s">
        <v>0</v>
      </c>
      <c r="G602" s="204" t="s">
        <v>0</v>
      </c>
      <c r="H602" s="169">
        <f t="shared" si="91"/>
        <v>1</v>
      </c>
      <c r="I602" s="170" t="str">
        <f t="shared" si="92"/>
        <v>ALTA</v>
      </c>
      <c r="J602" s="292">
        <v>10571910</v>
      </c>
      <c r="K602" s="221">
        <v>0</v>
      </c>
      <c r="L602" s="205" t="s">
        <v>129</v>
      </c>
      <c r="M602" s="188"/>
      <c r="N602" s="203" t="s">
        <v>405</v>
      </c>
      <c r="O602" s="203" t="s">
        <v>405</v>
      </c>
      <c r="P602" s="207" t="s">
        <v>465</v>
      </c>
      <c r="Q602" s="205" t="s">
        <v>158</v>
      </c>
      <c r="R602" s="215">
        <v>41306</v>
      </c>
      <c r="S602" s="215">
        <v>41306</v>
      </c>
      <c r="T602" s="207">
        <v>108663</v>
      </c>
      <c r="U602" s="205" t="s">
        <v>171</v>
      </c>
      <c r="V602" s="231" t="s">
        <v>1496</v>
      </c>
      <c r="W602" s="171">
        <v>44074</v>
      </c>
      <c r="X602" s="172" t="e">
        <f>+CONCATENATE(TEXT(#REF!,"yyyy"),"-",TEXT(#REF!,"mm"))</f>
        <v>#REF!</v>
      </c>
      <c r="Y602" s="173" t="str">
        <f t="shared" si="95"/>
        <v>8</v>
      </c>
      <c r="Z602" s="172" t="str">
        <f t="shared" si="96"/>
        <v>2020-07</v>
      </c>
      <c r="AA602" s="170" t="e">
        <f>+VLOOKUP(Z602,#REF!,2,FALSE)/VLOOKUP(X602,#REF!,2,FALSE)</f>
        <v>#REF!</v>
      </c>
      <c r="AB602" s="174" t="e">
        <f t="shared" si="93"/>
        <v>#REF!</v>
      </c>
      <c r="AC602" s="174" t="e">
        <f t="shared" si="94"/>
        <v>#REF!</v>
      </c>
      <c r="AD602" s="175" t="e">
        <f>+#REF!+365*Y602</f>
        <v>#REF!</v>
      </c>
      <c r="AE602" s="176" t="e">
        <f t="shared" si="97"/>
        <v>#REF!</v>
      </c>
      <c r="AF602" s="170" t="e">
        <f>+VLOOKUP(CONCATENATE(TEXT(W602,"yyyy"),"-",TEXT(W602,"mm")),#REF!,2,0)</f>
        <v>#REF!</v>
      </c>
      <c r="AG602" s="177" t="e">
        <f>+(AC602*(1+'INFLAC PROYECTADA'!$B$8)^(AE602))/((1+DEMANDADO!AF602)^(AE602))</f>
        <v>#REF!</v>
      </c>
      <c r="AH602" s="169">
        <f>(0.2*VLOOKUP(D602,'%.'!$A$1:$B$4,2,FALSE))+(0.35*VLOOKUP(E602,'%.'!$A$1:$B$4,2,FALSE))+(0.1*VLOOKUP(F602,'%.'!$A$1:$B$4,2,FALSE))+(0.35*VLOOKUP(G602,'%.'!$A$1:$B$4,2,FALSE))</f>
        <v>1</v>
      </c>
      <c r="AI602" s="128" t="str">
        <f t="shared" si="98"/>
        <v>ALTA</v>
      </c>
      <c r="AJ602" s="128" t="str">
        <f t="shared" si="99"/>
        <v>Provisión contable</v>
      </c>
      <c r="AK602" s="178" t="e">
        <f t="shared" si="100"/>
        <v>#REF!</v>
      </c>
    </row>
    <row r="603" spans="1:37" ht="30" customHeight="1" x14ac:dyDescent="0.25">
      <c r="A603" s="115">
        <v>602</v>
      </c>
      <c r="B603" s="205" t="s">
        <v>937</v>
      </c>
      <c r="C603" s="217" t="s">
        <v>1442</v>
      </c>
      <c r="D603" s="205" t="s">
        <v>48</v>
      </c>
      <c r="E603" s="205" t="s">
        <v>48</v>
      </c>
      <c r="F603" s="205" t="s">
        <v>48</v>
      </c>
      <c r="G603" s="204" t="s">
        <v>48</v>
      </c>
      <c r="H603" s="169">
        <f t="shared" si="91"/>
        <v>0.5</v>
      </c>
      <c r="I603" s="170" t="str">
        <f t="shared" si="92"/>
        <v>MEDIA</v>
      </c>
      <c r="J603" s="292">
        <v>47579145</v>
      </c>
      <c r="K603" s="221">
        <v>0.5</v>
      </c>
      <c r="L603" s="205" t="s">
        <v>129</v>
      </c>
      <c r="M603" s="188"/>
      <c r="N603" s="203" t="s">
        <v>405</v>
      </c>
      <c r="O603" s="203" t="s">
        <v>405</v>
      </c>
      <c r="P603" s="207" t="s">
        <v>465</v>
      </c>
      <c r="Q603" s="205" t="s">
        <v>158</v>
      </c>
      <c r="R603" s="215">
        <v>41306</v>
      </c>
      <c r="S603" s="215">
        <v>41306</v>
      </c>
      <c r="T603" s="207">
        <v>108663</v>
      </c>
      <c r="U603" s="205" t="s">
        <v>171</v>
      </c>
      <c r="V603" s="214" t="s">
        <v>1497</v>
      </c>
      <c r="W603" s="171">
        <v>44074</v>
      </c>
      <c r="X603" s="172" t="e">
        <f>+CONCATENATE(TEXT(#REF!,"yyyy"),"-",TEXT(#REF!,"mm"))</f>
        <v>#REF!</v>
      </c>
      <c r="Y603" s="173" t="str">
        <f t="shared" si="95"/>
        <v>8</v>
      </c>
      <c r="Z603" s="172" t="str">
        <f t="shared" si="96"/>
        <v>2020-07</v>
      </c>
      <c r="AA603" s="170" t="e">
        <f>+VLOOKUP(Z603,#REF!,2,FALSE)/VLOOKUP(X603,#REF!,2,FALSE)</f>
        <v>#REF!</v>
      </c>
      <c r="AB603" s="174" t="e">
        <f t="shared" si="93"/>
        <v>#REF!</v>
      </c>
      <c r="AC603" s="174" t="e">
        <f t="shared" si="94"/>
        <v>#REF!</v>
      </c>
      <c r="AD603" s="175" t="e">
        <f>+#REF!+365*Y603</f>
        <v>#REF!</v>
      </c>
      <c r="AE603" s="176" t="e">
        <f t="shared" si="97"/>
        <v>#REF!</v>
      </c>
      <c r="AF603" s="170" t="e">
        <f>+VLOOKUP(CONCATENATE(TEXT(W603,"yyyy"),"-",TEXT(W603,"mm")),#REF!,2,0)</f>
        <v>#REF!</v>
      </c>
      <c r="AG603" s="177" t="e">
        <f>+(AC603*(1+'INFLAC PROYECTADA'!$B$8)^(AE603))/((1+DEMANDADO!AF603)^(AE603))</f>
        <v>#REF!</v>
      </c>
      <c r="AH603" s="169">
        <f>(0.2*VLOOKUP(D603,'%.'!$A$1:$B$4,2,FALSE))+(0.35*VLOOKUP(E603,'%.'!$A$1:$B$4,2,FALSE))+(0.1*VLOOKUP(F603,'%.'!$A$1:$B$4,2,FALSE))+(0.35*VLOOKUP(G603,'%.'!$A$1:$B$4,2,FALSE))</f>
        <v>0.5</v>
      </c>
      <c r="AI603" s="128" t="str">
        <f t="shared" si="98"/>
        <v>MEDIA</v>
      </c>
      <c r="AJ603" s="128" t="str">
        <f t="shared" si="99"/>
        <v>Cuentas de Orden</v>
      </c>
      <c r="AK603" s="178" t="e">
        <f t="shared" si="100"/>
        <v>#REF!</v>
      </c>
    </row>
    <row r="604" spans="1:37" ht="30" customHeight="1" x14ac:dyDescent="0.25">
      <c r="A604" s="115">
        <v>603</v>
      </c>
      <c r="B604" s="205" t="s">
        <v>1230</v>
      </c>
      <c r="C604" s="217" t="s">
        <v>1443</v>
      </c>
      <c r="D604" s="205" t="s">
        <v>0</v>
      </c>
      <c r="E604" s="205" t="s">
        <v>0</v>
      </c>
      <c r="F604" s="205" t="s">
        <v>0</v>
      </c>
      <c r="G604" s="204" t="s">
        <v>0</v>
      </c>
      <c r="H604" s="169">
        <f t="shared" si="91"/>
        <v>1</v>
      </c>
      <c r="I604" s="170" t="str">
        <f t="shared" si="92"/>
        <v>ALTA</v>
      </c>
      <c r="J604" s="292">
        <v>2735834</v>
      </c>
      <c r="K604" s="221">
        <v>0</v>
      </c>
      <c r="L604" s="205" t="s">
        <v>129</v>
      </c>
      <c r="M604" s="188"/>
      <c r="N604" s="203" t="s">
        <v>405</v>
      </c>
      <c r="O604" s="203" t="s">
        <v>405</v>
      </c>
      <c r="P604" s="207" t="s">
        <v>465</v>
      </c>
      <c r="Q604" s="205" t="s">
        <v>158</v>
      </c>
      <c r="R604" s="215">
        <v>41306</v>
      </c>
      <c r="S604" s="215">
        <v>41306</v>
      </c>
      <c r="T604" s="207">
        <v>108663</v>
      </c>
      <c r="U604" s="205" t="s">
        <v>171</v>
      </c>
      <c r="V604" s="231" t="s">
        <v>1496</v>
      </c>
      <c r="W604" s="171">
        <v>44074</v>
      </c>
      <c r="X604" s="172" t="e">
        <f>+CONCATENATE(TEXT(#REF!,"yyyy"),"-",TEXT(#REF!,"mm"))</f>
        <v>#REF!</v>
      </c>
      <c r="Y604" s="173" t="str">
        <f t="shared" si="95"/>
        <v>8</v>
      </c>
      <c r="Z604" s="172" t="str">
        <f t="shared" si="96"/>
        <v>2020-07</v>
      </c>
      <c r="AA604" s="170" t="e">
        <f>+VLOOKUP(Z604,#REF!,2,FALSE)/VLOOKUP(X604,#REF!,2,FALSE)</f>
        <v>#REF!</v>
      </c>
      <c r="AB604" s="174" t="e">
        <f t="shared" si="93"/>
        <v>#REF!</v>
      </c>
      <c r="AC604" s="174" t="e">
        <f t="shared" si="94"/>
        <v>#REF!</v>
      </c>
      <c r="AD604" s="175" t="e">
        <f>+#REF!+365*Y604</f>
        <v>#REF!</v>
      </c>
      <c r="AE604" s="176" t="e">
        <f t="shared" si="97"/>
        <v>#REF!</v>
      </c>
      <c r="AF604" s="170" t="e">
        <f>+VLOOKUP(CONCATENATE(TEXT(W604,"yyyy"),"-",TEXT(W604,"mm")),#REF!,2,0)</f>
        <v>#REF!</v>
      </c>
      <c r="AG604" s="177" t="e">
        <f>+(AC604*(1+'INFLAC PROYECTADA'!$B$8)^(AE604))/((1+DEMANDADO!AF604)^(AE604))</f>
        <v>#REF!</v>
      </c>
      <c r="AH604" s="169">
        <f>(0.2*VLOOKUP(D604,'%.'!$A$1:$B$4,2,FALSE))+(0.35*VLOOKUP(E604,'%.'!$A$1:$B$4,2,FALSE))+(0.1*VLOOKUP(F604,'%.'!$A$1:$B$4,2,FALSE))+(0.35*VLOOKUP(G604,'%.'!$A$1:$B$4,2,FALSE))</f>
        <v>1</v>
      </c>
      <c r="AI604" s="128" t="str">
        <f t="shared" si="98"/>
        <v>ALTA</v>
      </c>
      <c r="AJ604" s="128" t="str">
        <f t="shared" si="99"/>
        <v>Provisión contable</v>
      </c>
      <c r="AK604" s="178" t="e">
        <f t="shared" si="100"/>
        <v>#REF!</v>
      </c>
    </row>
    <row r="605" spans="1:37" ht="30" customHeight="1" x14ac:dyDescent="0.25">
      <c r="A605" s="115">
        <v>604</v>
      </c>
      <c r="B605" s="205" t="s">
        <v>1413</v>
      </c>
      <c r="C605" s="217" t="s">
        <v>1447</v>
      </c>
      <c r="D605" s="205" t="s">
        <v>1</v>
      </c>
      <c r="E605" s="205" t="s">
        <v>1</v>
      </c>
      <c r="F605" s="205" t="s">
        <v>1</v>
      </c>
      <c r="G605" s="205" t="s">
        <v>1</v>
      </c>
      <c r="H605" s="169">
        <f t="shared" si="91"/>
        <v>0.05</v>
      </c>
      <c r="I605" s="170" t="str">
        <f t="shared" si="92"/>
        <v>REMOTA</v>
      </c>
      <c r="J605" s="292">
        <v>0</v>
      </c>
      <c r="K605" s="221">
        <v>0</v>
      </c>
      <c r="L605" s="205" t="s">
        <v>140</v>
      </c>
      <c r="M605" s="188"/>
      <c r="N605" s="203" t="s">
        <v>405</v>
      </c>
      <c r="O605" s="203" t="s">
        <v>405</v>
      </c>
      <c r="P605" s="207" t="s">
        <v>465</v>
      </c>
      <c r="Q605" s="205" t="s">
        <v>158</v>
      </c>
      <c r="R605" s="215">
        <v>41306</v>
      </c>
      <c r="S605" s="215">
        <v>41306</v>
      </c>
      <c r="T605" s="207">
        <v>108663</v>
      </c>
      <c r="U605" s="205" t="s">
        <v>170</v>
      </c>
      <c r="V605" s="214" t="s">
        <v>1498</v>
      </c>
      <c r="W605" s="171">
        <v>44074</v>
      </c>
      <c r="X605" s="172" t="e">
        <f>+CONCATENATE(TEXT(#REF!,"yyyy"),"-",TEXT(#REF!,"mm"))</f>
        <v>#REF!</v>
      </c>
      <c r="Y605" s="173" t="str">
        <f t="shared" si="95"/>
        <v>8</v>
      </c>
      <c r="Z605" s="172" t="str">
        <f t="shared" si="96"/>
        <v>2020-07</v>
      </c>
      <c r="AA605" s="170" t="e">
        <f>+VLOOKUP(Z605,#REF!,2,FALSE)/VLOOKUP(X605,#REF!,2,FALSE)</f>
        <v>#REF!</v>
      </c>
      <c r="AB605" s="174" t="e">
        <f t="shared" si="93"/>
        <v>#REF!</v>
      </c>
      <c r="AC605" s="174" t="e">
        <f t="shared" si="94"/>
        <v>#REF!</v>
      </c>
      <c r="AD605" s="175" t="e">
        <f>+#REF!+365*Y605</f>
        <v>#REF!</v>
      </c>
      <c r="AE605" s="176" t="e">
        <f t="shared" si="97"/>
        <v>#REF!</v>
      </c>
      <c r="AF605" s="170" t="e">
        <f>+VLOOKUP(CONCATENATE(TEXT(W605,"yyyy"),"-",TEXT(W605,"mm")),#REF!,2,0)</f>
        <v>#REF!</v>
      </c>
      <c r="AG605" s="177" t="e">
        <f>+(AC605*(1+'INFLAC PROYECTADA'!$B$8)^(AE605))/((1+DEMANDADO!AF605)^(AE605))</f>
        <v>#REF!</v>
      </c>
      <c r="AH605" s="169">
        <f>(0.2*VLOOKUP(D605,'%.'!$A$1:$B$4,2,FALSE))+(0.35*VLOOKUP(E605,'%.'!$A$1:$B$4,2,FALSE))+(0.1*VLOOKUP(F605,'%.'!$A$1:$B$4,2,FALSE))+(0.35*VLOOKUP(G605,'%.'!$A$1:$B$4,2,FALSE))</f>
        <v>0.05</v>
      </c>
      <c r="AI605" s="128" t="str">
        <f t="shared" si="98"/>
        <v>REMOTA</v>
      </c>
      <c r="AJ605" s="128" t="str">
        <f t="shared" si="99"/>
        <v>No se registra</v>
      </c>
      <c r="AK605" s="178">
        <f t="shared" si="100"/>
        <v>0</v>
      </c>
    </row>
    <row r="606" spans="1:37" ht="30" customHeight="1" x14ac:dyDescent="0.25">
      <c r="A606" s="115">
        <v>605</v>
      </c>
      <c r="B606" s="205" t="s">
        <v>688</v>
      </c>
      <c r="C606" s="217" t="s">
        <v>1444</v>
      </c>
      <c r="D606" s="205" t="s">
        <v>0</v>
      </c>
      <c r="E606" s="205" t="s">
        <v>0</v>
      </c>
      <c r="F606" s="205" t="s">
        <v>0</v>
      </c>
      <c r="G606" s="204" t="s">
        <v>0</v>
      </c>
      <c r="H606" s="169">
        <f t="shared" si="91"/>
        <v>1</v>
      </c>
      <c r="I606" s="170" t="str">
        <f t="shared" si="92"/>
        <v>ALTA</v>
      </c>
      <c r="J606" s="292">
        <v>45500000</v>
      </c>
      <c r="K606" s="221">
        <v>0</v>
      </c>
      <c r="L606" s="205" t="s">
        <v>129</v>
      </c>
      <c r="M606" s="188"/>
      <c r="N606" s="203" t="s">
        <v>405</v>
      </c>
      <c r="O606" s="203" t="s">
        <v>405</v>
      </c>
      <c r="P606" s="207" t="s">
        <v>465</v>
      </c>
      <c r="Q606" s="205" t="s">
        <v>158</v>
      </c>
      <c r="R606" s="215">
        <v>41306</v>
      </c>
      <c r="S606" s="215">
        <v>41306</v>
      </c>
      <c r="T606" s="207">
        <v>108663</v>
      </c>
      <c r="U606" s="205" t="s">
        <v>76</v>
      </c>
      <c r="V606" s="214"/>
      <c r="W606" s="171">
        <v>44074</v>
      </c>
      <c r="X606" s="172" t="e">
        <f>+CONCATENATE(TEXT(#REF!,"yyyy"),"-",TEXT(#REF!,"mm"))</f>
        <v>#REF!</v>
      </c>
      <c r="Y606" s="173" t="str">
        <f t="shared" si="95"/>
        <v>8</v>
      </c>
      <c r="Z606" s="172" t="str">
        <f t="shared" si="96"/>
        <v>2020-07</v>
      </c>
      <c r="AA606" s="170" t="e">
        <f>+VLOOKUP(Z606,#REF!,2,FALSE)/VLOOKUP(X606,#REF!,2,FALSE)</f>
        <v>#REF!</v>
      </c>
      <c r="AB606" s="174" t="e">
        <f t="shared" si="93"/>
        <v>#REF!</v>
      </c>
      <c r="AC606" s="174" t="e">
        <f t="shared" si="94"/>
        <v>#REF!</v>
      </c>
      <c r="AD606" s="175" t="e">
        <f>+#REF!+365*Y606</f>
        <v>#REF!</v>
      </c>
      <c r="AE606" s="176" t="e">
        <f t="shared" si="97"/>
        <v>#REF!</v>
      </c>
      <c r="AF606" s="170" t="e">
        <f>+VLOOKUP(CONCATENATE(TEXT(W606,"yyyy"),"-",TEXT(W606,"mm")),#REF!,2,0)</f>
        <v>#REF!</v>
      </c>
      <c r="AG606" s="177" t="e">
        <f>+(AC606*(1+'INFLAC PROYECTADA'!$B$8)^(AE606))/((1+DEMANDADO!AF606)^(AE606))</f>
        <v>#REF!</v>
      </c>
      <c r="AH606" s="169">
        <f>(0.2*VLOOKUP(D606,'%.'!$A$1:$B$4,2,FALSE))+(0.35*VLOOKUP(E606,'%.'!$A$1:$B$4,2,FALSE))+(0.1*VLOOKUP(F606,'%.'!$A$1:$B$4,2,FALSE))+(0.35*VLOOKUP(G606,'%.'!$A$1:$B$4,2,FALSE))</f>
        <v>1</v>
      </c>
      <c r="AI606" s="128" t="str">
        <f t="shared" si="98"/>
        <v>ALTA</v>
      </c>
      <c r="AJ606" s="128" t="str">
        <f t="shared" si="99"/>
        <v>Provisión contable</v>
      </c>
      <c r="AK606" s="178" t="e">
        <f t="shared" si="100"/>
        <v>#REF!</v>
      </c>
    </row>
    <row r="607" spans="1:37" ht="30" customHeight="1" x14ac:dyDescent="0.25">
      <c r="A607" s="115">
        <v>606</v>
      </c>
      <c r="B607" s="210" t="s">
        <v>1241</v>
      </c>
      <c r="C607" s="218" t="s">
        <v>1415</v>
      </c>
      <c r="D607" s="210" t="s">
        <v>1</v>
      </c>
      <c r="E607" s="210" t="s">
        <v>1</v>
      </c>
      <c r="F607" s="210" t="s">
        <v>1</v>
      </c>
      <c r="G607" s="210" t="s">
        <v>1</v>
      </c>
      <c r="H607" s="169">
        <f t="shared" si="91"/>
        <v>0.05</v>
      </c>
      <c r="I607" s="170" t="str">
        <f t="shared" si="92"/>
        <v>REMOTA</v>
      </c>
      <c r="J607" s="292">
        <v>0</v>
      </c>
      <c r="K607" s="221">
        <v>0</v>
      </c>
      <c r="L607" s="210" t="s">
        <v>129</v>
      </c>
      <c r="M607" s="188"/>
      <c r="N607" s="226" t="s">
        <v>405</v>
      </c>
      <c r="O607" s="226" t="s">
        <v>405</v>
      </c>
      <c r="P607" s="207" t="s">
        <v>465</v>
      </c>
      <c r="Q607" s="210" t="s">
        <v>158</v>
      </c>
      <c r="R607" s="227">
        <v>41306</v>
      </c>
      <c r="S607" s="227">
        <v>41306</v>
      </c>
      <c r="T607" s="228">
        <v>108663</v>
      </c>
      <c r="U607" s="210" t="s">
        <v>171</v>
      </c>
      <c r="V607" s="229" t="s">
        <v>1499</v>
      </c>
      <c r="W607" s="171">
        <v>44074</v>
      </c>
      <c r="X607" s="172" t="e">
        <f>+CONCATENATE(TEXT(#REF!,"yyyy"),"-",TEXT(#REF!,"mm"))</f>
        <v>#REF!</v>
      </c>
      <c r="Y607" s="173" t="str">
        <f t="shared" si="95"/>
        <v>8</v>
      </c>
      <c r="Z607" s="172" t="str">
        <f t="shared" si="96"/>
        <v>2020-07</v>
      </c>
      <c r="AA607" s="170" t="e">
        <f>+VLOOKUP(Z607,#REF!,2,FALSE)/VLOOKUP(X607,#REF!,2,FALSE)</f>
        <v>#REF!</v>
      </c>
      <c r="AB607" s="174" t="e">
        <f t="shared" si="93"/>
        <v>#REF!</v>
      </c>
      <c r="AC607" s="174" t="e">
        <f t="shared" si="94"/>
        <v>#REF!</v>
      </c>
      <c r="AD607" s="175" t="e">
        <f>+#REF!+365*Y607</f>
        <v>#REF!</v>
      </c>
      <c r="AE607" s="176" t="e">
        <f t="shared" si="97"/>
        <v>#REF!</v>
      </c>
      <c r="AF607" s="170" t="e">
        <f>+VLOOKUP(CONCATENATE(TEXT(W607,"yyyy"),"-",TEXT(W607,"mm")),#REF!,2,0)</f>
        <v>#REF!</v>
      </c>
      <c r="AG607" s="177" t="e">
        <f>+(AC607*(1+'INFLAC PROYECTADA'!$B$8)^(AE607))/((1+DEMANDADO!AF607)^(AE607))</f>
        <v>#REF!</v>
      </c>
      <c r="AH607" s="169">
        <f>(0.2*VLOOKUP(D607,'%.'!$A$1:$B$4,2,FALSE))+(0.35*VLOOKUP(E607,'%.'!$A$1:$B$4,2,FALSE))+(0.1*VLOOKUP(F607,'%.'!$A$1:$B$4,2,FALSE))+(0.35*VLOOKUP(G607,'%.'!$A$1:$B$4,2,FALSE))</f>
        <v>0.05</v>
      </c>
      <c r="AI607" s="128" t="str">
        <f t="shared" si="98"/>
        <v>REMOTA</v>
      </c>
      <c r="AJ607" s="128" t="str">
        <f t="shared" si="99"/>
        <v>No se registra</v>
      </c>
      <c r="AK607" s="178">
        <f t="shared" si="100"/>
        <v>0</v>
      </c>
    </row>
    <row r="608" spans="1:37" ht="30" customHeight="1" x14ac:dyDescent="0.25">
      <c r="A608" s="115">
        <v>607</v>
      </c>
      <c r="B608" s="211" t="s">
        <v>1230</v>
      </c>
      <c r="C608" s="218" t="s">
        <v>1416</v>
      </c>
      <c r="D608" s="68" t="s">
        <v>1</v>
      </c>
      <c r="E608" s="68" t="s">
        <v>1</v>
      </c>
      <c r="F608" s="68" t="s">
        <v>48</v>
      </c>
      <c r="G608" s="68" t="s">
        <v>1</v>
      </c>
      <c r="H608" s="169">
        <f t="shared" si="91"/>
        <v>9.5000000000000001E-2</v>
      </c>
      <c r="I608" s="170" t="str">
        <f t="shared" si="92"/>
        <v>REMOTA</v>
      </c>
      <c r="J608" s="292">
        <v>0</v>
      </c>
      <c r="K608" s="221">
        <v>0</v>
      </c>
      <c r="L608" s="211" t="s">
        <v>129</v>
      </c>
      <c r="M608" s="188"/>
      <c r="N608" s="226" t="s">
        <v>405</v>
      </c>
      <c r="O608" s="226" t="s">
        <v>405</v>
      </c>
      <c r="P608" s="207" t="s">
        <v>465</v>
      </c>
      <c r="Q608" s="210" t="s">
        <v>158</v>
      </c>
      <c r="R608" s="227">
        <v>41306</v>
      </c>
      <c r="S608" s="227">
        <v>41306</v>
      </c>
      <c r="T608" s="228">
        <v>108663</v>
      </c>
      <c r="U608" s="211" t="s">
        <v>171</v>
      </c>
      <c r="V608" s="211"/>
      <c r="W608" s="171">
        <v>44074</v>
      </c>
      <c r="X608" s="172" t="e">
        <f>+CONCATENATE(TEXT(#REF!,"yyyy"),"-",TEXT(#REF!,"mm"))</f>
        <v>#REF!</v>
      </c>
      <c r="Y608" s="173" t="str">
        <f t="shared" si="95"/>
        <v>8</v>
      </c>
      <c r="Z608" s="172" t="str">
        <f t="shared" si="96"/>
        <v>2020-07</v>
      </c>
      <c r="AA608" s="170" t="e">
        <f>+VLOOKUP(Z608,#REF!,2,FALSE)/VLOOKUP(X608,#REF!,2,FALSE)</f>
        <v>#REF!</v>
      </c>
      <c r="AB608" s="174" t="e">
        <f t="shared" si="93"/>
        <v>#REF!</v>
      </c>
      <c r="AC608" s="174" t="e">
        <f t="shared" si="94"/>
        <v>#REF!</v>
      </c>
      <c r="AD608" s="175" t="e">
        <f>+#REF!+365*Y608</f>
        <v>#REF!</v>
      </c>
      <c r="AE608" s="176" t="e">
        <f t="shared" si="97"/>
        <v>#REF!</v>
      </c>
      <c r="AF608" s="170" t="e">
        <f>+VLOOKUP(CONCATENATE(TEXT(W608,"yyyy"),"-",TEXT(W608,"mm")),#REF!,2,0)</f>
        <v>#REF!</v>
      </c>
      <c r="AG608" s="177" t="e">
        <f>+(AC608*(1+'INFLAC PROYECTADA'!$B$8)^(AE608))/((1+DEMANDADO!AF608)^(AE608))</f>
        <v>#REF!</v>
      </c>
      <c r="AH608" s="169">
        <f>(0.2*VLOOKUP(D608,'%.'!$A$1:$B$4,2,FALSE))+(0.35*VLOOKUP(E608,'%.'!$A$1:$B$4,2,FALSE))+(0.1*VLOOKUP(F608,'%.'!$A$1:$B$4,2,FALSE))+(0.35*VLOOKUP(G608,'%.'!$A$1:$B$4,2,FALSE))</f>
        <v>9.5000000000000001E-2</v>
      </c>
      <c r="AI608" s="128" t="str">
        <f t="shared" si="98"/>
        <v>REMOTA</v>
      </c>
      <c r="AJ608" s="128" t="str">
        <f t="shared" si="99"/>
        <v>No se registra</v>
      </c>
      <c r="AK608" s="178">
        <f t="shared" si="100"/>
        <v>0</v>
      </c>
    </row>
    <row r="609" spans="1:37" ht="30" customHeight="1" x14ac:dyDescent="0.25">
      <c r="A609" s="115">
        <v>608</v>
      </c>
      <c r="B609" s="212" t="s">
        <v>1244</v>
      </c>
      <c r="C609" s="219" t="s">
        <v>1417</v>
      </c>
      <c r="D609" s="205" t="s">
        <v>0</v>
      </c>
      <c r="E609" s="205" t="s">
        <v>0</v>
      </c>
      <c r="F609" s="205" t="s">
        <v>0</v>
      </c>
      <c r="G609" s="204" t="s">
        <v>0</v>
      </c>
      <c r="H609" s="169">
        <f t="shared" si="91"/>
        <v>1</v>
      </c>
      <c r="I609" s="170" t="str">
        <f t="shared" si="92"/>
        <v>ALTA</v>
      </c>
      <c r="J609" s="292">
        <v>32168027</v>
      </c>
      <c r="K609" s="221">
        <v>0</v>
      </c>
      <c r="L609" s="212" t="s">
        <v>129</v>
      </c>
      <c r="M609" s="188"/>
      <c r="N609" s="226" t="s">
        <v>405</v>
      </c>
      <c r="O609" s="226" t="s">
        <v>405</v>
      </c>
      <c r="P609" s="207" t="s">
        <v>465</v>
      </c>
      <c r="Q609" s="210" t="s">
        <v>158</v>
      </c>
      <c r="R609" s="227">
        <v>41306</v>
      </c>
      <c r="S609" s="227">
        <v>41306</v>
      </c>
      <c r="T609" s="228">
        <v>108663</v>
      </c>
      <c r="U609" s="212" t="s">
        <v>171</v>
      </c>
      <c r="V609" s="230" t="s">
        <v>1500</v>
      </c>
      <c r="W609" s="171">
        <v>44074</v>
      </c>
      <c r="X609" s="172" t="e">
        <f>+CONCATENATE(TEXT(#REF!,"yyyy"),"-",TEXT(#REF!,"mm"))</f>
        <v>#REF!</v>
      </c>
      <c r="Y609" s="173" t="str">
        <f t="shared" si="95"/>
        <v>8</v>
      </c>
      <c r="Z609" s="172" t="str">
        <f t="shared" si="96"/>
        <v>2020-07</v>
      </c>
      <c r="AA609" s="170" t="e">
        <f>+VLOOKUP(Z609,#REF!,2,FALSE)/VLOOKUP(X609,#REF!,2,FALSE)</f>
        <v>#REF!</v>
      </c>
      <c r="AB609" s="174" t="e">
        <f t="shared" si="93"/>
        <v>#REF!</v>
      </c>
      <c r="AC609" s="174" t="e">
        <f t="shared" si="94"/>
        <v>#REF!</v>
      </c>
      <c r="AD609" s="175" t="e">
        <f>+#REF!+365*Y609</f>
        <v>#REF!</v>
      </c>
      <c r="AE609" s="176" t="e">
        <f t="shared" si="97"/>
        <v>#REF!</v>
      </c>
      <c r="AF609" s="170" t="e">
        <f>+VLOOKUP(CONCATENATE(TEXT(W609,"yyyy"),"-",TEXT(W609,"mm")),#REF!,2,0)</f>
        <v>#REF!</v>
      </c>
      <c r="AG609" s="177" t="e">
        <f>+(AC609*(1+'INFLAC PROYECTADA'!$B$8)^(AE609))/((1+DEMANDADO!AF609)^(AE609))</f>
        <v>#REF!</v>
      </c>
      <c r="AH609" s="169">
        <f>(0.2*VLOOKUP(D609,'%.'!$A$1:$B$4,2,FALSE))+(0.35*VLOOKUP(E609,'%.'!$A$1:$B$4,2,FALSE))+(0.1*VLOOKUP(F609,'%.'!$A$1:$B$4,2,FALSE))+(0.35*VLOOKUP(G609,'%.'!$A$1:$B$4,2,FALSE))</f>
        <v>1</v>
      </c>
      <c r="AI609" s="128" t="str">
        <f t="shared" si="98"/>
        <v>ALTA</v>
      </c>
      <c r="AJ609" s="128" t="str">
        <f t="shared" si="99"/>
        <v>Provisión contable</v>
      </c>
      <c r="AK609" s="178" t="e">
        <f t="shared" si="100"/>
        <v>#REF!</v>
      </c>
    </row>
    <row r="610" spans="1:37" ht="30" customHeight="1" x14ac:dyDescent="0.25">
      <c r="A610" s="115">
        <v>609</v>
      </c>
      <c r="B610" s="205" t="s">
        <v>1418</v>
      </c>
      <c r="C610" s="217" t="s">
        <v>1419</v>
      </c>
      <c r="D610" s="205" t="s">
        <v>1</v>
      </c>
      <c r="E610" s="205" t="s">
        <v>1</v>
      </c>
      <c r="F610" s="205" t="s">
        <v>1</v>
      </c>
      <c r="G610" s="204" t="s">
        <v>1</v>
      </c>
      <c r="H610" s="169">
        <f t="shared" si="91"/>
        <v>0.05</v>
      </c>
      <c r="I610" s="170" t="str">
        <f t="shared" si="92"/>
        <v>REMOTA</v>
      </c>
      <c r="J610" s="292">
        <v>11327412</v>
      </c>
      <c r="K610" s="221">
        <v>0</v>
      </c>
      <c r="L610" s="205" t="s">
        <v>129</v>
      </c>
      <c r="M610" s="188"/>
      <c r="N610" s="205" t="s">
        <v>405</v>
      </c>
      <c r="O610" s="224" t="s">
        <v>405</v>
      </c>
      <c r="P610" s="207" t="s">
        <v>465</v>
      </c>
      <c r="Q610" s="205" t="s">
        <v>158</v>
      </c>
      <c r="R610" s="225">
        <v>41306</v>
      </c>
      <c r="S610" s="225">
        <v>41306</v>
      </c>
      <c r="T610" s="205">
        <v>108663</v>
      </c>
      <c r="U610" s="212" t="s">
        <v>171</v>
      </c>
      <c r="V610" s="214" t="s">
        <v>1501</v>
      </c>
      <c r="W610" s="171">
        <v>44074</v>
      </c>
      <c r="X610" s="172" t="e">
        <f>+CONCATENATE(TEXT(#REF!,"yyyy"),"-",TEXT(#REF!,"mm"))</f>
        <v>#REF!</v>
      </c>
      <c r="Y610" s="173" t="str">
        <f t="shared" si="95"/>
        <v>8</v>
      </c>
      <c r="Z610" s="172" t="str">
        <f t="shared" si="96"/>
        <v>2020-07</v>
      </c>
      <c r="AA610" s="170" t="e">
        <f>+VLOOKUP(Z610,#REF!,2,FALSE)/VLOOKUP(X610,#REF!,2,FALSE)</f>
        <v>#REF!</v>
      </c>
      <c r="AB610" s="174" t="e">
        <f t="shared" si="93"/>
        <v>#REF!</v>
      </c>
      <c r="AC610" s="174" t="e">
        <f t="shared" si="94"/>
        <v>#REF!</v>
      </c>
      <c r="AD610" s="175" t="e">
        <f>+#REF!+365*Y610</f>
        <v>#REF!</v>
      </c>
      <c r="AE610" s="176" t="e">
        <f t="shared" si="97"/>
        <v>#REF!</v>
      </c>
      <c r="AF610" s="170" t="e">
        <f>+VLOOKUP(CONCATENATE(TEXT(W610,"yyyy"),"-",TEXT(W610,"mm")),#REF!,2,0)</f>
        <v>#REF!</v>
      </c>
      <c r="AG610" s="177" t="e">
        <f>+(AC610*(1+'INFLAC PROYECTADA'!$B$8)^(AE610))/((1+DEMANDADO!AF610)^(AE610))</f>
        <v>#REF!</v>
      </c>
      <c r="AH610" s="169">
        <f>(0.2*VLOOKUP(D610,'%.'!$A$1:$B$4,2,FALSE))+(0.35*VLOOKUP(E610,'%.'!$A$1:$B$4,2,FALSE))+(0.1*VLOOKUP(F610,'%.'!$A$1:$B$4,2,FALSE))+(0.35*VLOOKUP(G610,'%.'!$A$1:$B$4,2,FALSE))</f>
        <v>0.05</v>
      </c>
      <c r="AI610" s="128" t="str">
        <f t="shared" si="98"/>
        <v>REMOTA</v>
      </c>
      <c r="AJ610" s="128" t="str">
        <f t="shared" si="99"/>
        <v>No se registra</v>
      </c>
      <c r="AK610" s="178">
        <f t="shared" si="100"/>
        <v>0</v>
      </c>
    </row>
    <row r="611" spans="1:37" ht="30" customHeight="1" x14ac:dyDescent="0.25">
      <c r="A611" s="115">
        <v>610</v>
      </c>
      <c r="B611" s="205" t="s">
        <v>1418</v>
      </c>
      <c r="C611" s="217" t="s">
        <v>1420</v>
      </c>
      <c r="D611" s="205" t="s">
        <v>1</v>
      </c>
      <c r="E611" s="205" t="s">
        <v>1</v>
      </c>
      <c r="F611" s="205" t="s">
        <v>1</v>
      </c>
      <c r="G611" s="204" t="s">
        <v>1</v>
      </c>
      <c r="H611" s="169">
        <f t="shared" si="91"/>
        <v>0.05</v>
      </c>
      <c r="I611" s="170" t="str">
        <f t="shared" si="92"/>
        <v>REMOTA</v>
      </c>
      <c r="J611" s="292">
        <v>11327412</v>
      </c>
      <c r="K611" s="221">
        <v>0</v>
      </c>
      <c r="L611" s="205" t="s">
        <v>129</v>
      </c>
      <c r="M611" s="188"/>
      <c r="N611" s="205" t="s">
        <v>405</v>
      </c>
      <c r="O611" s="224" t="s">
        <v>405</v>
      </c>
      <c r="P611" s="207" t="s">
        <v>465</v>
      </c>
      <c r="Q611" s="205" t="s">
        <v>158</v>
      </c>
      <c r="R611" s="225">
        <v>41306</v>
      </c>
      <c r="S611" s="225">
        <v>41306</v>
      </c>
      <c r="T611" s="205">
        <v>108663</v>
      </c>
      <c r="U611" s="212" t="s">
        <v>171</v>
      </c>
      <c r="V611" s="214" t="s">
        <v>1501</v>
      </c>
      <c r="W611" s="171">
        <v>44074</v>
      </c>
      <c r="X611" s="172" t="e">
        <f>+CONCATENATE(TEXT(#REF!,"yyyy"),"-",TEXT(#REF!,"mm"))</f>
        <v>#REF!</v>
      </c>
      <c r="Y611" s="173" t="str">
        <f t="shared" si="95"/>
        <v>8</v>
      </c>
      <c r="Z611" s="172" t="str">
        <f t="shared" si="96"/>
        <v>2020-07</v>
      </c>
      <c r="AA611" s="170" t="e">
        <f>+VLOOKUP(Z611,#REF!,2,FALSE)/VLOOKUP(X611,#REF!,2,FALSE)</f>
        <v>#REF!</v>
      </c>
      <c r="AB611" s="174" t="e">
        <f t="shared" si="93"/>
        <v>#REF!</v>
      </c>
      <c r="AC611" s="174" t="e">
        <f t="shared" si="94"/>
        <v>#REF!</v>
      </c>
      <c r="AD611" s="175" t="e">
        <f>+#REF!+365*Y611</f>
        <v>#REF!</v>
      </c>
      <c r="AE611" s="176" t="e">
        <f t="shared" si="97"/>
        <v>#REF!</v>
      </c>
      <c r="AF611" s="170" t="e">
        <f>+VLOOKUP(CONCATENATE(TEXT(W611,"yyyy"),"-",TEXT(W611,"mm")),#REF!,2,0)</f>
        <v>#REF!</v>
      </c>
      <c r="AG611" s="177" t="e">
        <f>+(AC611*(1+'INFLAC PROYECTADA'!$B$8)^(AE611))/((1+DEMANDADO!AF611)^(AE611))</f>
        <v>#REF!</v>
      </c>
      <c r="AH611" s="169">
        <f>(0.2*VLOOKUP(D611,'%.'!$A$1:$B$4,2,FALSE))+(0.35*VLOOKUP(E611,'%.'!$A$1:$B$4,2,FALSE))+(0.1*VLOOKUP(F611,'%.'!$A$1:$B$4,2,FALSE))+(0.35*VLOOKUP(G611,'%.'!$A$1:$B$4,2,FALSE))</f>
        <v>0.05</v>
      </c>
      <c r="AI611" s="128" t="str">
        <f t="shared" si="98"/>
        <v>REMOTA</v>
      </c>
      <c r="AJ611" s="128" t="str">
        <f t="shared" si="99"/>
        <v>No se registra</v>
      </c>
      <c r="AK611" s="178">
        <f t="shared" si="100"/>
        <v>0</v>
      </c>
    </row>
    <row r="612" spans="1:37" ht="30" customHeight="1" x14ac:dyDescent="0.25">
      <c r="A612" s="115">
        <v>611</v>
      </c>
      <c r="B612" s="205" t="s">
        <v>1418</v>
      </c>
      <c r="C612" s="217" t="s">
        <v>1421</v>
      </c>
      <c r="D612" s="205" t="s">
        <v>1</v>
      </c>
      <c r="E612" s="205" t="s">
        <v>1</v>
      </c>
      <c r="F612" s="205" t="s">
        <v>1</v>
      </c>
      <c r="G612" s="204" t="s">
        <v>1</v>
      </c>
      <c r="H612" s="169">
        <f t="shared" si="91"/>
        <v>0.05</v>
      </c>
      <c r="I612" s="170" t="str">
        <f t="shared" si="92"/>
        <v>REMOTA</v>
      </c>
      <c r="J612" s="292">
        <v>11327412</v>
      </c>
      <c r="K612" s="221">
        <v>0</v>
      </c>
      <c r="L612" s="205" t="s">
        <v>129</v>
      </c>
      <c r="M612" s="188"/>
      <c r="N612" s="205" t="s">
        <v>405</v>
      </c>
      <c r="O612" s="224" t="s">
        <v>405</v>
      </c>
      <c r="P612" s="207" t="s">
        <v>465</v>
      </c>
      <c r="Q612" s="205" t="s">
        <v>158</v>
      </c>
      <c r="R612" s="225">
        <v>41306</v>
      </c>
      <c r="S612" s="225">
        <v>41306</v>
      </c>
      <c r="T612" s="205">
        <v>108663</v>
      </c>
      <c r="U612" s="212" t="s">
        <v>171</v>
      </c>
      <c r="V612" s="214" t="s">
        <v>1501</v>
      </c>
      <c r="W612" s="171">
        <v>44074</v>
      </c>
      <c r="X612" s="172" t="e">
        <f>+CONCATENATE(TEXT(#REF!,"yyyy"),"-",TEXT(#REF!,"mm"))</f>
        <v>#REF!</v>
      </c>
      <c r="Y612" s="173" t="str">
        <f t="shared" si="95"/>
        <v>8</v>
      </c>
      <c r="Z612" s="172" t="str">
        <f t="shared" si="96"/>
        <v>2020-07</v>
      </c>
      <c r="AA612" s="170" t="e">
        <f>+VLOOKUP(Z612,#REF!,2,FALSE)/VLOOKUP(X612,#REF!,2,FALSE)</f>
        <v>#REF!</v>
      </c>
      <c r="AB612" s="174" t="e">
        <f t="shared" si="93"/>
        <v>#REF!</v>
      </c>
      <c r="AC612" s="174" t="e">
        <f t="shared" si="94"/>
        <v>#REF!</v>
      </c>
      <c r="AD612" s="175" t="e">
        <f>+#REF!+365*Y612</f>
        <v>#REF!</v>
      </c>
      <c r="AE612" s="176" t="e">
        <f t="shared" si="97"/>
        <v>#REF!</v>
      </c>
      <c r="AF612" s="170" t="e">
        <f>+VLOOKUP(CONCATENATE(TEXT(W612,"yyyy"),"-",TEXT(W612,"mm")),#REF!,2,0)</f>
        <v>#REF!</v>
      </c>
      <c r="AG612" s="177" t="e">
        <f>+(AC612*(1+'INFLAC PROYECTADA'!$B$8)^(AE612))/((1+DEMANDADO!AF612)^(AE612))</f>
        <v>#REF!</v>
      </c>
      <c r="AH612" s="169">
        <f>(0.2*VLOOKUP(D612,'%.'!$A$1:$B$4,2,FALSE))+(0.35*VLOOKUP(E612,'%.'!$A$1:$B$4,2,FALSE))+(0.1*VLOOKUP(F612,'%.'!$A$1:$B$4,2,FALSE))+(0.35*VLOOKUP(G612,'%.'!$A$1:$B$4,2,FALSE))</f>
        <v>0.05</v>
      </c>
      <c r="AI612" s="128" t="str">
        <f t="shared" si="98"/>
        <v>REMOTA</v>
      </c>
      <c r="AJ612" s="128" t="str">
        <f t="shared" si="99"/>
        <v>No se registra</v>
      </c>
      <c r="AK612" s="178">
        <f t="shared" si="100"/>
        <v>0</v>
      </c>
    </row>
    <row r="613" spans="1:37" ht="30" customHeight="1" x14ac:dyDescent="0.25">
      <c r="A613" s="115">
        <v>612</v>
      </c>
      <c r="B613" s="211" t="s">
        <v>1399</v>
      </c>
      <c r="C613" s="217" t="s">
        <v>1445</v>
      </c>
      <c r="D613" s="205" t="s">
        <v>0</v>
      </c>
      <c r="E613" s="205" t="s">
        <v>0</v>
      </c>
      <c r="F613" s="205" t="s">
        <v>0</v>
      </c>
      <c r="G613" s="204" t="s">
        <v>0</v>
      </c>
      <c r="H613" s="169">
        <f t="shared" si="91"/>
        <v>1</v>
      </c>
      <c r="I613" s="170" t="str">
        <f t="shared" si="92"/>
        <v>ALTA</v>
      </c>
      <c r="J613" s="292">
        <v>0</v>
      </c>
      <c r="K613" s="221">
        <v>0</v>
      </c>
      <c r="L613" s="205" t="s">
        <v>129</v>
      </c>
      <c r="M613" s="188"/>
      <c r="N613" s="205" t="s">
        <v>405</v>
      </c>
      <c r="O613" s="224" t="s">
        <v>405</v>
      </c>
      <c r="P613" s="207" t="s">
        <v>465</v>
      </c>
      <c r="Q613" s="205" t="s">
        <v>158</v>
      </c>
      <c r="R613" s="225">
        <v>41306</v>
      </c>
      <c r="S613" s="225">
        <v>41306</v>
      </c>
      <c r="T613" s="205">
        <v>108663</v>
      </c>
      <c r="U613" s="205" t="s">
        <v>171</v>
      </c>
      <c r="V613" s="214" t="s">
        <v>1502</v>
      </c>
      <c r="W613" s="171">
        <v>44074</v>
      </c>
      <c r="X613" s="172" t="e">
        <f>+CONCATENATE(TEXT(#REF!,"yyyy"),"-",TEXT(#REF!,"mm"))</f>
        <v>#REF!</v>
      </c>
      <c r="Y613" s="173" t="str">
        <f t="shared" si="95"/>
        <v>8</v>
      </c>
      <c r="Z613" s="172" t="str">
        <f t="shared" si="96"/>
        <v>2020-07</v>
      </c>
      <c r="AA613" s="170" t="e">
        <f>+VLOOKUP(Z613,#REF!,2,FALSE)/VLOOKUP(X613,#REF!,2,FALSE)</f>
        <v>#REF!</v>
      </c>
      <c r="AB613" s="174" t="e">
        <f t="shared" si="93"/>
        <v>#REF!</v>
      </c>
      <c r="AC613" s="174" t="e">
        <f t="shared" si="94"/>
        <v>#REF!</v>
      </c>
      <c r="AD613" s="175" t="e">
        <f>+#REF!+365*Y613</f>
        <v>#REF!</v>
      </c>
      <c r="AE613" s="176" t="e">
        <f t="shared" si="97"/>
        <v>#REF!</v>
      </c>
      <c r="AF613" s="170" t="e">
        <f>+VLOOKUP(CONCATENATE(TEXT(W613,"yyyy"),"-",TEXT(W613,"mm")),#REF!,2,0)</f>
        <v>#REF!</v>
      </c>
      <c r="AG613" s="177" t="e">
        <f>+(AC613*(1+'INFLAC PROYECTADA'!$B$8)^(AE613))/((1+DEMANDADO!AF613)^(AE613))</f>
        <v>#REF!</v>
      </c>
      <c r="AH613" s="169">
        <f>(0.2*VLOOKUP(D613,'%.'!$A$1:$B$4,2,FALSE))+(0.35*VLOOKUP(E613,'%.'!$A$1:$B$4,2,FALSE))+(0.1*VLOOKUP(F613,'%.'!$A$1:$B$4,2,FALSE))+(0.35*VLOOKUP(G613,'%.'!$A$1:$B$4,2,FALSE))</f>
        <v>1</v>
      </c>
      <c r="AI613" s="128" t="str">
        <f t="shared" si="98"/>
        <v>ALTA</v>
      </c>
      <c r="AJ613" s="128" t="str">
        <f t="shared" si="99"/>
        <v>Provisión contable</v>
      </c>
      <c r="AK613" s="178" t="e">
        <f t="shared" si="100"/>
        <v>#REF!</v>
      </c>
    </row>
    <row r="614" spans="1:37" ht="30" customHeight="1" x14ac:dyDescent="0.25">
      <c r="A614" s="115">
        <v>613</v>
      </c>
      <c r="B614" s="205" t="s">
        <v>1361</v>
      </c>
      <c r="C614" s="217" t="s">
        <v>1446</v>
      </c>
      <c r="D614" s="205" t="s">
        <v>0</v>
      </c>
      <c r="E614" s="205" t="s">
        <v>0</v>
      </c>
      <c r="F614" s="205" t="s">
        <v>0</v>
      </c>
      <c r="G614" s="204" t="s">
        <v>0</v>
      </c>
      <c r="H614" s="169">
        <f t="shared" si="91"/>
        <v>1</v>
      </c>
      <c r="I614" s="170" t="str">
        <f t="shared" si="92"/>
        <v>ALTA</v>
      </c>
      <c r="J614" s="292">
        <v>5958828</v>
      </c>
      <c r="K614" s="221">
        <v>0</v>
      </c>
      <c r="L614" s="205" t="s">
        <v>129</v>
      </c>
      <c r="M614" s="188"/>
      <c r="N614" s="205" t="s">
        <v>405</v>
      </c>
      <c r="O614" s="224" t="s">
        <v>405</v>
      </c>
      <c r="P614" s="207" t="s">
        <v>465</v>
      </c>
      <c r="Q614" s="205" t="s">
        <v>158</v>
      </c>
      <c r="R614" s="225">
        <v>41306</v>
      </c>
      <c r="S614" s="225">
        <v>41306</v>
      </c>
      <c r="T614" s="205">
        <v>108663</v>
      </c>
      <c r="U614" s="205" t="s">
        <v>171</v>
      </c>
      <c r="V614" s="214" t="s">
        <v>1497</v>
      </c>
      <c r="W614" s="171">
        <v>44074</v>
      </c>
      <c r="X614" s="172" t="e">
        <f>+CONCATENATE(TEXT(#REF!,"yyyy"),"-",TEXT(#REF!,"mm"))</f>
        <v>#REF!</v>
      </c>
      <c r="Y614" s="173" t="str">
        <f t="shared" si="95"/>
        <v>8</v>
      </c>
      <c r="Z614" s="172" t="str">
        <f t="shared" si="96"/>
        <v>2020-07</v>
      </c>
      <c r="AA614" s="170" t="e">
        <f>+VLOOKUP(Z614,#REF!,2,FALSE)/VLOOKUP(X614,#REF!,2,FALSE)</f>
        <v>#REF!</v>
      </c>
      <c r="AB614" s="174" t="e">
        <f t="shared" si="93"/>
        <v>#REF!</v>
      </c>
      <c r="AC614" s="174" t="e">
        <f t="shared" si="94"/>
        <v>#REF!</v>
      </c>
      <c r="AD614" s="175" t="e">
        <f>+#REF!+365*Y614</f>
        <v>#REF!</v>
      </c>
      <c r="AE614" s="176" t="e">
        <f t="shared" si="97"/>
        <v>#REF!</v>
      </c>
      <c r="AF614" s="170" t="e">
        <f>+VLOOKUP(CONCATENATE(TEXT(W614,"yyyy"),"-",TEXT(W614,"mm")),#REF!,2,0)</f>
        <v>#REF!</v>
      </c>
      <c r="AG614" s="177" t="e">
        <f>+(AC614*(1+'INFLAC PROYECTADA'!$B$8)^(AE614))/((1+DEMANDADO!AF614)^(AE614))</f>
        <v>#REF!</v>
      </c>
      <c r="AH614" s="169">
        <f>(0.2*VLOOKUP(D614,'%.'!$A$1:$B$4,2,FALSE))+(0.35*VLOOKUP(E614,'%.'!$A$1:$B$4,2,FALSE))+(0.1*VLOOKUP(F614,'%.'!$A$1:$B$4,2,FALSE))+(0.35*VLOOKUP(G614,'%.'!$A$1:$B$4,2,FALSE))</f>
        <v>1</v>
      </c>
      <c r="AI614" s="128" t="str">
        <f t="shared" si="98"/>
        <v>ALTA</v>
      </c>
      <c r="AJ614" s="128" t="str">
        <f t="shared" si="99"/>
        <v>Provisión contable</v>
      </c>
      <c r="AK614" s="178" t="e">
        <f t="shared" si="100"/>
        <v>#REF!</v>
      </c>
    </row>
    <row r="615" spans="1:37" ht="30" customHeight="1" x14ac:dyDescent="0.25">
      <c r="A615" s="115">
        <v>614</v>
      </c>
      <c r="B615" s="211" t="s">
        <v>1376</v>
      </c>
      <c r="C615" s="217" t="s">
        <v>1422</v>
      </c>
      <c r="D615" s="205" t="s">
        <v>0</v>
      </c>
      <c r="E615" s="205" t="s">
        <v>0</v>
      </c>
      <c r="F615" s="205" t="s">
        <v>0</v>
      </c>
      <c r="G615" s="204" t="s">
        <v>0</v>
      </c>
      <c r="H615" s="169">
        <f t="shared" si="91"/>
        <v>1</v>
      </c>
      <c r="I615" s="170" t="str">
        <f t="shared" si="92"/>
        <v>ALTA</v>
      </c>
      <c r="J615" s="292">
        <v>8864808</v>
      </c>
      <c r="K615" s="221">
        <v>0</v>
      </c>
      <c r="L615" s="205" t="s">
        <v>129</v>
      </c>
      <c r="M615" s="188"/>
      <c r="N615" s="205" t="s">
        <v>405</v>
      </c>
      <c r="O615" s="224" t="s">
        <v>405</v>
      </c>
      <c r="P615" s="207" t="s">
        <v>465</v>
      </c>
      <c r="Q615" s="205" t="s">
        <v>158</v>
      </c>
      <c r="R615" s="225">
        <v>41306</v>
      </c>
      <c r="S615" s="225">
        <v>41306</v>
      </c>
      <c r="T615" s="205">
        <v>108663</v>
      </c>
      <c r="U615" s="205" t="s">
        <v>171</v>
      </c>
      <c r="V615" s="214" t="s">
        <v>1496</v>
      </c>
      <c r="W615" s="171">
        <v>44074</v>
      </c>
      <c r="X615" s="172" t="e">
        <f>+CONCATENATE(TEXT(#REF!,"yyyy"),"-",TEXT(#REF!,"mm"))</f>
        <v>#REF!</v>
      </c>
      <c r="Y615" s="173" t="str">
        <f t="shared" si="95"/>
        <v>8</v>
      </c>
      <c r="Z615" s="172" t="str">
        <f t="shared" si="96"/>
        <v>2020-07</v>
      </c>
      <c r="AA615" s="170" t="e">
        <f>+VLOOKUP(Z615,#REF!,2,FALSE)/VLOOKUP(X615,#REF!,2,FALSE)</f>
        <v>#REF!</v>
      </c>
      <c r="AB615" s="174" t="e">
        <f t="shared" si="93"/>
        <v>#REF!</v>
      </c>
      <c r="AC615" s="174" t="e">
        <f t="shared" si="94"/>
        <v>#REF!</v>
      </c>
      <c r="AD615" s="175" t="e">
        <f>+#REF!+365*Y615</f>
        <v>#REF!</v>
      </c>
      <c r="AE615" s="176" t="e">
        <f t="shared" si="97"/>
        <v>#REF!</v>
      </c>
      <c r="AF615" s="170" t="e">
        <f>+VLOOKUP(CONCATENATE(TEXT(W615,"yyyy"),"-",TEXT(W615,"mm")),#REF!,2,0)</f>
        <v>#REF!</v>
      </c>
      <c r="AG615" s="177" t="e">
        <f>+(AC615*(1+'INFLAC PROYECTADA'!$B$8)^(AE615))/((1+DEMANDADO!AF615)^(AE615))</f>
        <v>#REF!</v>
      </c>
      <c r="AH615" s="169">
        <f>(0.2*VLOOKUP(D615,'%.'!$A$1:$B$4,2,FALSE))+(0.35*VLOOKUP(E615,'%.'!$A$1:$B$4,2,FALSE))+(0.1*VLOOKUP(F615,'%.'!$A$1:$B$4,2,FALSE))+(0.35*VLOOKUP(G615,'%.'!$A$1:$B$4,2,FALSE))</f>
        <v>1</v>
      </c>
      <c r="AI615" s="128" t="str">
        <f t="shared" si="98"/>
        <v>ALTA</v>
      </c>
      <c r="AJ615" s="128" t="str">
        <f t="shared" si="99"/>
        <v>Provisión contable</v>
      </c>
      <c r="AK615" s="178" t="e">
        <f t="shared" si="100"/>
        <v>#REF!</v>
      </c>
    </row>
    <row r="616" spans="1:37" ht="30" customHeight="1" x14ac:dyDescent="0.25">
      <c r="A616" s="115">
        <v>615</v>
      </c>
      <c r="B616" s="211" t="s">
        <v>1413</v>
      </c>
      <c r="C616" s="217" t="s">
        <v>1423</v>
      </c>
      <c r="D616" s="205" t="s">
        <v>1</v>
      </c>
      <c r="E616" s="205" t="s">
        <v>1</v>
      </c>
      <c r="F616" s="205" t="s">
        <v>1</v>
      </c>
      <c r="G616" s="204" t="s">
        <v>1</v>
      </c>
      <c r="H616" s="169">
        <f t="shared" si="91"/>
        <v>0.05</v>
      </c>
      <c r="I616" s="170" t="str">
        <f t="shared" si="92"/>
        <v>REMOTA</v>
      </c>
      <c r="J616" s="292">
        <v>213782025</v>
      </c>
      <c r="K616" s="221">
        <v>0</v>
      </c>
      <c r="L616" s="205" t="s">
        <v>129</v>
      </c>
      <c r="M616" s="188"/>
      <c r="N616" s="205" t="s">
        <v>405</v>
      </c>
      <c r="O616" s="224" t="s">
        <v>405</v>
      </c>
      <c r="P616" s="207" t="s">
        <v>465</v>
      </c>
      <c r="Q616" s="205" t="s">
        <v>158</v>
      </c>
      <c r="R616" s="225">
        <v>41306</v>
      </c>
      <c r="S616" s="225">
        <v>41306</v>
      </c>
      <c r="T616" s="205">
        <v>108663</v>
      </c>
      <c r="U616" s="205" t="s">
        <v>21</v>
      </c>
      <c r="V616" s="214" t="s">
        <v>1503</v>
      </c>
      <c r="W616" s="171">
        <v>44074</v>
      </c>
      <c r="X616" s="172" t="e">
        <f>+CONCATENATE(TEXT(#REF!,"yyyy"),"-",TEXT(#REF!,"mm"))</f>
        <v>#REF!</v>
      </c>
      <c r="Y616" s="173" t="str">
        <f t="shared" si="95"/>
        <v>8</v>
      </c>
      <c r="Z616" s="172" t="str">
        <f t="shared" si="96"/>
        <v>2020-07</v>
      </c>
      <c r="AA616" s="170" t="e">
        <f>+VLOOKUP(Z616,#REF!,2,FALSE)/VLOOKUP(X616,#REF!,2,FALSE)</f>
        <v>#REF!</v>
      </c>
      <c r="AB616" s="174" t="e">
        <f t="shared" si="93"/>
        <v>#REF!</v>
      </c>
      <c r="AC616" s="174" t="e">
        <f t="shared" si="94"/>
        <v>#REF!</v>
      </c>
      <c r="AD616" s="175" t="e">
        <f>+#REF!+365*Y616</f>
        <v>#REF!</v>
      </c>
      <c r="AE616" s="176" t="e">
        <f t="shared" si="97"/>
        <v>#REF!</v>
      </c>
      <c r="AF616" s="170" t="e">
        <f>+VLOOKUP(CONCATENATE(TEXT(W616,"yyyy"),"-",TEXT(W616,"mm")),#REF!,2,0)</f>
        <v>#REF!</v>
      </c>
      <c r="AG616" s="177" t="e">
        <f>+(AC616*(1+'INFLAC PROYECTADA'!$B$8)^(AE616))/((1+DEMANDADO!AF616)^(AE616))</f>
        <v>#REF!</v>
      </c>
      <c r="AH616" s="169">
        <f>(0.2*VLOOKUP(D616,'%.'!$A$1:$B$4,2,FALSE))+(0.35*VLOOKUP(E616,'%.'!$A$1:$B$4,2,FALSE))+(0.1*VLOOKUP(F616,'%.'!$A$1:$B$4,2,FALSE))+(0.35*VLOOKUP(G616,'%.'!$A$1:$B$4,2,FALSE))</f>
        <v>0.05</v>
      </c>
      <c r="AI616" s="128" t="str">
        <f t="shared" si="98"/>
        <v>REMOTA</v>
      </c>
      <c r="AJ616" s="128" t="str">
        <f t="shared" si="99"/>
        <v>No se registra</v>
      </c>
      <c r="AK616" s="178">
        <f t="shared" si="100"/>
        <v>0</v>
      </c>
    </row>
    <row r="617" spans="1:37" ht="30" customHeight="1" x14ac:dyDescent="0.25">
      <c r="A617" s="115">
        <v>616</v>
      </c>
      <c r="B617" s="211" t="s">
        <v>1424</v>
      </c>
      <c r="C617" s="217" t="s">
        <v>1425</v>
      </c>
      <c r="D617" s="205" t="s">
        <v>1</v>
      </c>
      <c r="E617" s="205" t="s">
        <v>1</v>
      </c>
      <c r="F617" s="205" t="s">
        <v>1</v>
      </c>
      <c r="G617" s="204" t="s">
        <v>1</v>
      </c>
      <c r="H617" s="169">
        <f t="shared" si="91"/>
        <v>0.05</v>
      </c>
      <c r="I617" s="170" t="str">
        <f t="shared" si="92"/>
        <v>REMOTA</v>
      </c>
      <c r="J617" s="292">
        <v>872923201</v>
      </c>
      <c r="K617" s="221">
        <v>0</v>
      </c>
      <c r="L617" s="205" t="s">
        <v>129</v>
      </c>
      <c r="M617" s="188"/>
      <c r="N617" s="205" t="s">
        <v>405</v>
      </c>
      <c r="O617" s="224" t="s">
        <v>405</v>
      </c>
      <c r="P617" s="207" t="s">
        <v>465</v>
      </c>
      <c r="Q617" s="205" t="s">
        <v>158</v>
      </c>
      <c r="R617" s="225">
        <v>41306</v>
      </c>
      <c r="S617" s="225">
        <v>41306</v>
      </c>
      <c r="T617" s="205">
        <v>108663</v>
      </c>
      <c r="U617" s="205" t="s">
        <v>21</v>
      </c>
      <c r="V617" s="214" t="s">
        <v>1504</v>
      </c>
      <c r="W617" s="171">
        <v>44074</v>
      </c>
      <c r="X617" s="172" t="e">
        <f>+CONCATENATE(TEXT(#REF!,"yyyy"),"-",TEXT(#REF!,"mm"))</f>
        <v>#REF!</v>
      </c>
      <c r="Y617" s="173" t="str">
        <f t="shared" si="95"/>
        <v>8</v>
      </c>
      <c r="Z617" s="172" t="str">
        <f t="shared" si="96"/>
        <v>2020-07</v>
      </c>
      <c r="AA617" s="170" t="e">
        <f>+VLOOKUP(Z617,#REF!,2,FALSE)/VLOOKUP(X617,#REF!,2,FALSE)</f>
        <v>#REF!</v>
      </c>
      <c r="AB617" s="174" t="e">
        <f t="shared" si="93"/>
        <v>#REF!</v>
      </c>
      <c r="AC617" s="174" t="e">
        <f t="shared" si="94"/>
        <v>#REF!</v>
      </c>
      <c r="AD617" s="175" t="e">
        <f>+#REF!+365*Y617</f>
        <v>#REF!</v>
      </c>
      <c r="AE617" s="176" t="e">
        <f t="shared" si="97"/>
        <v>#REF!</v>
      </c>
      <c r="AF617" s="170" t="e">
        <f>+VLOOKUP(CONCATENATE(TEXT(W617,"yyyy"),"-",TEXT(W617,"mm")),#REF!,2,0)</f>
        <v>#REF!</v>
      </c>
      <c r="AG617" s="177" t="e">
        <f>+(AC617*(1+'INFLAC PROYECTADA'!$B$8)^(AE617))/((1+DEMANDADO!AF617)^(AE617))</f>
        <v>#REF!</v>
      </c>
      <c r="AH617" s="169">
        <f>(0.2*VLOOKUP(D617,'%.'!$A$1:$B$4,2,FALSE))+(0.35*VLOOKUP(E617,'%.'!$A$1:$B$4,2,FALSE))+(0.1*VLOOKUP(F617,'%.'!$A$1:$B$4,2,FALSE))+(0.35*VLOOKUP(G617,'%.'!$A$1:$B$4,2,FALSE))</f>
        <v>0.05</v>
      </c>
      <c r="AI617" s="128" t="str">
        <f t="shared" si="98"/>
        <v>REMOTA</v>
      </c>
      <c r="AJ617" s="128" t="str">
        <f t="shared" si="99"/>
        <v>No se registra</v>
      </c>
      <c r="AK617" s="178">
        <f t="shared" si="100"/>
        <v>0</v>
      </c>
    </row>
    <row r="618" spans="1:37" ht="30" customHeight="1" x14ac:dyDescent="0.25">
      <c r="A618" s="115">
        <v>617</v>
      </c>
      <c r="B618" s="211" t="s">
        <v>1424</v>
      </c>
      <c r="C618" s="217" t="s">
        <v>1426</v>
      </c>
      <c r="D618" s="205" t="s">
        <v>1</v>
      </c>
      <c r="E618" s="205" t="s">
        <v>1</v>
      </c>
      <c r="F618" s="205" t="s">
        <v>1</v>
      </c>
      <c r="G618" s="204" t="s">
        <v>1</v>
      </c>
      <c r="H618" s="169">
        <f t="shared" si="91"/>
        <v>0.05</v>
      </c>
      <c r="I618" s="170" t="str">
        <f t="shared" si="92"/>
        <v>REMOTA</v>
      </c>
      <c r="J618" s="292">
        <v>23258112</v>
      </c>
      <c r="K618" s="221">
        <v>0</v>
      </c>
      <c r="L618" s="205" t="s">
        <v>129</v>
      </c>
      <c r="M618" s="188"/>
      <c r="N618" s="205" t="s">
        <v>405</v>
      </c>
      <c r="O618" s="224" t="s">
        <v>405</v>
      </c>
      <c r="P618" s="207" t="s">
        <v>465</v>
      </c>
      <c r="Q618" s="205" t="s">
        <v>158</v>
      </c>
      <c r="R618" s="225">
        <v>41306</v>
      </c>
      <c r="S618" s="225">
        <v>41306</v>
      </c>
      <c r="T618" s="205">
        <v>108663</v>
      </c>
      <c r="U618" s="205" t="s">
        <v>178</v>
      </c>
      <c r="V618" s="214" t="s">
        <v>1505</v>
      </c>
      <c r="W618" s="171">
        <v>44074</v>
      </c>
      <c r="X618" s="172" t="e">
        <f>+CONCATENATE(TEXT(#REF!,"yyyy"),"-",TEXT(#REF!,"mm"))</f>
        <v>#REF!</v>
      </c>
      <c r="Y618" s="173" t="str">
        <f t="shared" si="95"/>
        <v>8</v>
      </c>
      <c r="Z618" s="172" t="str">
        <f t="shared" si="96"/>
        <v>2020-07</v>
      </c>
      <c r="AA618" s="170" t="e">
        <f>+VLOOKUP(Z618,#REF!,2,FALSE)/VLOOKUP(X618,#REF!,2,FALSE)</f>
        <v>#REF!</v>
      </c>
      <c r="AB618" s="174" t="e">
        <f t="shared" si="93"/>
        <v>#REF!</v>
      </c>
      <c r="AC618" s="174" t="e">
        <f t="shared" si="94"/>
        <v>#REF!</v>
      </c>
      <c r="AD618" s="175" t="e">
        <f>+#REF!+365*Y618</f>
        <v>#REF!</v>
      </c>
      <c r="AE618" s="176" t="e">
        <f t="shared" si="97"/>
        <v>#REF!</v>
      </c>
      <c r="AF618" s="170" t="e">
        <f>+VLOOKUP(CONCATENATE(TEXT(W618,"yyyy"),"-",TEXT(W618,"mm")),#REF!,2,0)</f>
        <v>#REF!</v>
      </c>
      <c r="AG618" s="177" t="e">
        <f>+(AC618*(1+'INFLAC PROYECTADA'!$B$8)^(AE618))/((1+DEMANDADO!AF618)^(AE618))</f>
        <v>#REF!</v>
      </c>
      <c r="AH618" s="169">
        <f>(0.2*VLOOKUP(D618,'%.'!$A$1:$B$4,2,FALSE))+(0.35*VLOOKUP(E618,'%.'!$A$1:$B$4,2,FALSE))+(0.1*VLOOKUP(F618,'%.'!$A$1:$B$4,2,FALSE))+(0.35*VLOOKUP(G618,'%.'!$A$1:$B$4,2,FALSE))</f>
        <v>0.05</v>
      </c>
      <c r="AI618" s="128" t="str">
        <f t="shared" si="98"/>
        <v>REMOTA</v>
      </c>
      <c r="AJ618" s="128" t="str">
        <f t="shared" si="99"/>
        <v>No se registra</v>
      </c>
      <c r="AK618" s="178">
        <f t="shared" si="100"/>
        <v>0</v>
      </c>
    </row>
    <row r="619" spans="1:37" ht="30" customHeight="1" x14ac:dyDescent="0.25">
      <c r="A619" s="115">
        <v>618</v>
      </c>
      <c r="B619" s="86" t="s">
        <v>313</v>
      </c>
      <c r="C619" s="85" t="s">
        <v>1510</v>
      </c>
      <c r="D619" s="87" t="s">
        <v>48</v>
      </c>
      <c r="E619" s="87" t="s">
        <v>48</v>
      </c>
      <c r="F619" s="87" t="s">
        <v>1</v>
      </c>
      <c r="G619" s="87" t="s">
        <v>1</v>
      </c>
      <c r="H619" s="169">
        <f t="shared" si="91"/>
        <v>0.29750000000000004</v>
      </c>
      <c r="I619" s="170" t="str">
        <f t="shared" si="92"/>
        <v>MEDIA</v>
      </c>
      <c r="J619" s="292">
        <v>2275000</v>
      </c>
      <c r="K619" s="221">
        <v>1</v>
      </c>
      <c r="L619" s="87" t="s">
        <v>238</v>
      </c>
      <c r="M619" s="188"/>
      <c r="N619" s="87" t="s">
        <v>405</v>
      </c>
      <c r="O619" s="87">
        <v>0</v>
      </c>
      <c r="P619" s="86" t="s">
        <v>745</v>
      </c>
      <c r="Q619" s="110" t="s">
        <v>1733</v>
      </c>
      <c r="R619" s="122">
        <v>43724</v>
      </c>
      <c r="S619" s="88">
        <v>43724</v>
      </c>
      <c r="T619" s="68">
        <v>172633</v>
      </c>
      <c r="U619" s="86" t="s">
        <v>76</v>
      </c>
      <c r="V619" s="81" t="s">
        <v>1734</v>
      </c>
      <c r="W619" s="171">
        <v>44074</v>
      </c>
      <c r="X619" s="172" t="e">
        <f>+CONCATENATE(TEXT(#REF!,"yyyy"),"-",TEXT(#REF!,"mm"))</f>
        <v>#REF!</v>
      </c>
      <c r="Y619" s="173" t="str">
        <f t="shared" si="95"/>
        <v>9</v>
      </c>
      <c r="Z619" s="172" t="str">
        <f t="shared" si="96"/>
        <v>2020-07</v>
      </c>
      <c r="AA619" s="170" t="e">
        <f>+VLOOKUP(Z619,#REF!,2,FALSE)/VLOOKUP(X619,#REF!,2,FALSE)</f>
        <v>#REF!</v>
      </c>
      <c r="AB619" s="174" t="e">
        <f t="shared" si="93"/>
        <v>#REF!</v>
      </c>
      <c r="AC619" s="174" t="e">
        <f t="shared" si="94"/>
        <v>#REF!</v>
      </c>
      <c r="AD619" s="175" t="e">
        <f>+#REF!+365*Y619</f>
        <v>#REF!</v>
      </c>
      <c r="AE619" s="176" t="e">
        <f t="shared" si="97"/>
        <v>#REF!</v>
      </c>
      <c r="AF619" s="170" t="e">
        <f>+VLOOKUP(CONCATENATE(TEXT(W619,"yyyy"),"-",TEXT(W619,"mm")),#REF!,2,0)</f>
        <v>#REF!</v>
      </c>
      <c r="AG619" s="177" t="e">
        <f>+(AC619*(1+'INFLAC PROYECTADA'!$B$8)^(AE619))/((1+DEMANDADO!AF619)^(AE619))</f>
        <v>#REF!</v>
      </c>
      <c r="AH619" s="169">
        <f>(0.2*VLOOKUP(D619,'%.'!$A$1:$B$4,2,FALSE))+(0.35*VLOOKUP(E619,'%.'!$A$1:$B$4,2,FALSE))+(0.1*VLOOKUP(F619,'%.'!$A$1:$B$4,2,FALSE))+(0.35*VLOOKUP(G619,'%.'!$A$1:$B$4,2,FALSE))</f>
        <v>0.29750000000000004</v>
      </c>
      <c r="AI619" s="128" t="str">
        <f t="shared" si="98"/>
        <v>MEDIA</v>
      </c>
      <c r="AJ619" s="128" t="str">
        <f t="shared" si="99"/>
        <v>Cuentas de Orden</v>
      </c>
      <c r="AK619" s="178" t="e">
        <f t="shared" si="100"/>
        <v>#REF!</v>
      </c>
    </row>
    <row r="620" spans="1:37" ht="30" customHeight="1" x14ac:dyDescent="0.25">
      <c r="A620" s="115">
        <v>619</v>
      </c>
      <c r="B620" s="86" t="s">
        <v>688</v>
      </c>
      <c r="C620" s="85" t="s">
        <v>1511</v>
      </c>
      <c r="D620" s="87" t="s">
        <v>48</v>
      </c>
      <c r="E620" s="87" t="s">
        <v>48</v>
      </c>
      <c r="F620" s="87" t="s">
        <v>1</v>
      </c>
      <c r="G620" s="87" t="s">
        <v>48</v>
      </c>
      <c r="H620" s="169">
        <f t="shared" si="91"/>
        <v>0.45500000000000002</v>
      </c>
      <c r="I620" s="170" t="str">
        <f t="shared" si="92"/>
        <v>MEDIA</v>
      </c>
      <c r="J620" s="292">
        <v>41791637</v>
      </c>
      <c r="K620" s="221">
        <v>1</v>
      </c>
      <c r="L620" s="87" t="s">
        <v>139</v>
      </c>
      <c r="M620" s="188"/>
      <c r="N620" s="87" t="s">
        <v>405</v>
      </c>
      <c r="O620" s="87">
        <v>0</v>
      </c>
      <c r="P620" s="86" t="s">
        <v>1735</v>
      </c>
      <c r="Q620" s="68" t="s">
        <v>1733</v>
      </c>
      <c r="R620" s="122">
        <v>43724</v>
      </c>
      <c r="S620" s="88">
        <v>43724</v>
      </c>
      <c r="T620" s="68">
        <v>172633</v>
      </c>
      <c r="U620" s="86" t="s">
        <v>168</v>
      </c>
      <c r="V620" s="81" t="s">
        <v>1736</v>
      </c>
      <c r="W620" s="171">
        <v>44074</v>
      </c>
      <c r="X620" s="172" t="e">
        <f>+CONCATENATE(TEXT(#REF!,"yyyy"),"-",TEXT(#REF!,"mm"))</f>
        <v>#REF!</v>
      </c>
      <c r="Y620" s="173" t="str">
        <f t="shared" si="95"/>
        <v>18</v>
      </c>
      <c r="Z620" s="172" t="str">
        <f t="shared" si="96"/>
        <v>2020-07</v>
      </c>
      <c r="AA620" s="170" t="e">
        <f>+VLOOKUP(Z620,#REF!,2,FALSE)/VLOOKUP(X620,#REF!,2,FALSE)</f>
        <v>#REF!</v>
      </c>
      <c r="AB620" s="174" t="e">
        <f t="shared" si="93"/>
        <v>#REF!</v>
      </c>
      <c r="AC620" s="174" t="e">
        <f t="shared" si="94"/>
        <v>#REF!</v>
      </c>
      <c r="AD620" s="175" t="e">
        <f>+#REF!+365*Y620</f>
        <v>#REF!</v>
      </c>
      <c r="AE620" s="176" t="e">
        <f t="shared" si="97"/>
        <v>#REF!</v>
      </c>
      <c r="AF620" s="170" t="e">
        <f>+VLOOKUP(CONCATENATE(TEXT(W620,"yyyy"),"-",TEXT(W620,"mm")),#REF!,2,0)</f>
        <v>#REF!</v>
      </c>
      <c r="AG620" s="177" t="e">
        <f>+(AC620*(1+'INFLAC PROYECTADA'!$B$8)^(AE620))/((1+DEMANDADO!AF620)^(AE620))</f>
        <v>#REF!</v>
      </c>
      <c r="AH620" s="169">
        <f>(0.2*VLOOKUP(D620,'%.'!$A$1:$B$4,2,FALSE))+(0.35*VLOOKUP(E620,'%.'!$A$1:$B$4,2,FALSE))+(0.1*VLOOKUP(F620,'%.'!$A$1:$B$4,2,FALSE))+(0.35*VLOOKUP(G620,'%.'!$A$1:$B$4,2,FALSE))</f>
        <v>0.45500000000000002</v>
      </c>
      <c r="AI620" s="128" t="str">
        <f t="shared" si="98"/>
        <v>MEDIA</v>
      </c>
      <c r="AJ620" s="128" t="str">
        <f t="shared" si="99"/>
        <v>Cuentas de Orden</v>
      </c>
      <c r="AK620" s="178" t="e">
        <f t="shared" si="100"/>
        <v>#REF!</v>
      </c>
    </row>
    <row r="621" spans="1:37" ht="30" customHeight="1" x14ac:dyDescent="0.25">
      <c r="A621" s="115">
        <v>620</v>
      </c>
      <c r="B621" s="86" t="s">
        <v>688</v>
      </c>
      <c r="C621" s="85" t="s">
        <v>1512</v>
      </c>
      <c r="D621" s="87" t="s">
        <v>48</v>
      </c>
      <c r="E621" s="87" t="s">
        <v>48</v>
      </c>
      <c r="F621" s="87" t="s">
        <v>1</v>
      </c>
      <c r="G621" s="87" t="s">
        <v>48</v>
      </c>
      <c r="H621" s="169">
        <f t="shared" si="91"/>
        <v>0.45500000000000002</v>
      </c>
      <c r="I621" s="170" t="str">
        <f t="shared" si="92"/>
        <v>MEDIA</v>
      </c>
      <c r="J621" s="292">
        <v>38931360</v>
      </c>
      <c r="K621" s="221">
        <v>0.9</v>
      </c>
      <c r="L621" s="87" t="s">
        <v>139</v>
      </c>
      <c r="M621" s="188"/>
      <c r="N621" s="87" t="s">
        <v>405</v>
      </c>
      <c r="O621" s="87">
        <v>0</v>
      </c>
      <c r="P621" s="86" t="s">
        <v>1735</v>
      </c>
      <c r="Q621" s="68" t="s">
        <v>1733</v>
      </c>
      <c r="R621" s="122">
        <v>43724</v>
      </c>
      <c r="S621" s="88">
        <v>43724</v>
      </c>
      <c r="T621" s="68">
        <v>172633</v>
      </c>
      <c r="U621" s="86" t="s">
        <v>171</v>
      </c>
      <c r="V621" s="81" t="s">
        <v>1737</v>
      </c>
      <c r="W621" s="171">
        <v>44074</v>
      </c>
      <c r="X621" s="172" t="e">
        <f>+CONCATENATE(TEXT(#REF!,"yyyy"),"-",TEXT(#REF!,"mm"))</f>
        <v>#REF!</v>
      </c>
      <c r="Y621" s="173" t="str">
        <f t="shared" si="95"/>
        <v>18</v>
      </c>
      <c r="Z621" s="172" t="str">
        <f t="shared" si="96"/>
        <v>2020-07</v>
      </c>
      <c r="AA621" s="170" t="e">
        <f>+VLOOKUP(Z621,#REF!,2,FALSE)/VLOOKUP(X621,#REF!,2,FALSE)</f>
        <v>#REF!</v>
      </c>
      <c r="AB621" s="174" t="e">
        <f t="shared" si="93"/>
        <v>#REF!</v>
      </c>
      <c r="AC621" s="174" t="e">
        <f t="shared" si="94"/>
        <v>#REF!</v>
      </c>
      <c r="AD621" s="175" t="e">
        <f>+#REF!+365*Y621</f>
        <v>#REF!</v>
      </c>
      <c r="AE621" s="176" t="e">
        <f t="shared" si="97"/>
        <v>#REF!</v>
      </c>
      <c r="AF621" s="170" t="e">
        <f>+VLOOKUP(CONCATENATE(TEXT(W621,"yyyy"),"-",TEXT(W621,"mm")),#REF!,2,0)</f>
        <v>#REF!</v>
      </c>
      <c r="AG621" s="177" t="e">
        <f>+(AC621*(1+'INFLAC PROYECTADA'!$B$8)^(AE621))/((1+DEMANDADO!AF621)^(AE621))</f>
        <v>#REF!</v>
      </c>
      <c r="AH621" s="169">
        <f>(0.2*VLOOKUP(D621,'%.'!$A$1:$B$4,2,FALSE))+(0.35*VLOOKUP(E621,'%.'!$A$1:$B$4,2,FALSE))+(0.1*VLOOKUP(F621,'%.'!$A$1:$B$4,2,FALSE))+(0.35*VLOOKUP(G621,'%.'!$A$1:$B$4,2,FALSE))</f>
        <v>0.45500000000000002</v>
      </c>
      <c r="AI621" s="128" t="str">
        <f t="shared" si="98"/>
        <v>MEDIA</v>
      </c>
      <c r="AJ621" s="128" t="str">
        <f t="shared" si="99"/>
        <v>Cuentas de Orden</v>
      </c>
      <c r="AK621" s="178" t="e">
        <f t="shared" si="100"/>
        <v>#REF!</v>
      </c>
    </row>
    <row r="622" spans="1:37" ht="30" customHeight="1" x14ac:dyDescent="0.25">
      <c r="A622" s="115">
        <v>621</v>
      </c>
      <c r="B622" s="86" t="s">
        <v>1513</v>
      </c>
      <c r="C622" s="85" t="s">
        <v>1514</v>
      </c>
      <c r="D622" s="87" t="s">
        <v>48</v>
      </c>
      <c r="E622" s="87" t="s">
        <v>48</v>
      </c>
      <c r="F622" s="87" t="s">
        <v>48</v>
      </c>
      <c r="G622" s="87" t="s">
        <v>48</v>
      </c>
      <c r="H622" s="169">
        <f t="shared" si="91"/>
        <v>0.5</v>
      </c>
      <c r="I622" s="170" t="str">
        <f t="shared" si="92"/>
        <v>MEDIA</v>
      </c>
      <c r="J622" s="292">
        <v>2545000000</v>
      </c>
      <c r="K622" s="221">
        <v>0.95</v>
      </c>
      <c r="L622" s="87" t="s">
        <v>129</v>
      </c>
      <c r="M622" s="188"/>
      <c r="N622" s="87" t="s">
        <v>405</v>
      </c>
      <c r="O622" s="87">
        <v>0</v>
      </c>
      <c r="P622" s="86" t="s">
        <v>765</v>
      </c>
      <c r="Q622" s="68" t="s">
        <v>1733</v>
      </c>
      <c r="R622" s="122">
        <v>43724</v>
      </c>
      <c r="S622" s="88">
        <v>43724</v>
      </c>
      <c r="T622" s="68">
        <v>172633</v>
      </c>
      <c r="U622" s="86" t="s">
        <v>21</v>
      </c>
      <c r="V622" s="81" t="s">
        <v>1738</v>
      </c>
      <c r="W622" s="171">
        <v>44074</v>
      </c>
      <c r="X622" s="172" t="e">
        <f>+CONCATENATE(TEXT(#REF!,"yyyy"),"-",TEXT(#REF!,"mm"))</f>
        <v>#REF!</v>
      </c>
      <c r="Y622" s="173" t="str">
        <f t="shared" si="95"/>
        <v>14</v>
      </c>
      <c r="Z622" s="172" t="str">
        <f t="shared" si="96"/>
        <v>2020-07</v>
      </c>
      <c r="AA622" s="170" t="e">
        <f>+VLOOKUP(Z622,#REF!,2,FALSE)/VLOOKUP(X622,#REF!,2,FALSE)</f>
        <v>#REF!</v>
      </c>
      <c r="AB622" s="174" t="e">
        <f t="shared" si="93"/>
        <v>#REF!</v>
      </c>
      <c r="AC622" s="174" t="e">
        <f t="shared" si="94"/>
        <v>#REF!</v>
      </c>
      <c r="AD622" s="175" t="e">
        <f>+#REF!+365*Y622</f>
        <v>#REF!</v>
      </c>
      <c r="AE622" s="176" t="e">
        <f t="shared" si="97"/>
        <v>#REF!</v>
      </c>
      <c r="AF622" s="170" t="e">
        <f>+VLOOKUP(CONCATENATE(TEXT(W622,"yyyy"),"-",TEXT(W622,"mm")),#REF!,2,0)</f>
        <v>#REF!</v>
      </c>
      <c r="AG622" s="177" t="e">
        <f>+(AC622*(1+'INFLAC PROYECTADA'!$B$8)^(AE622))/((1+DEMANDADO!AF622)^(AE622))</f>
        <v>#REF!</v>
      </c>
      <c r="AH622" s="169">
        <f>(0.2*VLOOKUP(D622,'%.'!$A$1:$B$4,2,FALSE))+(0.35*VLOOKUP(E622,'%.'!$A$1:$B$4,2,FALSE))+(0.1*VLOOKUP(F622,'%.'!$A$1:$B$4,2,FALSE))+(0.35*VLOOKUP(G622,'%.'!$A$1:$B$4,2,FALSE))</f>
        <v>0.5</v>
      </c>
      <c r="AI622" s="128" t="str">
        <f t="shared" si="98"/>
        <v>MEDIA</v>
      </c>
      <c r="AJ622" s="128" t="str">
        <f t="shared" si="99"/>
        <v>Cuentas de Orden</v>
      </c>
      <c r="AK622" s="178" t="e">
        <f t="shared" si="100"/>
        <v>#REF!</v>
      </c>
    </row>
    <row r="623" spans="1:37" ht="30" customHeight="1" x14ac:dyDescent="0.25">
      <c r="A623" s="115">
        <v>622</v>
      </c>
      <c r="B623" s="86" t="s">
        <v>1515</v>
      </c>
      <c r="C623" s="85" t="s">
        <v>1516</v>
      </c>
      <c r="D623" s="87" t="s">
        <v>48</v>
      </c>
      <c r="E623" s="87" t="s">
        <v>48</v>
      </c>
      <c r="F623" s="87" t="s">
        <v>48</v>
      </c>
      <c r="G623" s="87" t="s">
        <v>48</v>
      </c>
      <c r="H623" s="169">
        <f t="shared" si="91"/>
        <v>0.5</v>
      </c>
      <c r="I623" s="170" t="str">
        <f t="shared" si="92"/>
        <v>MEDIA</v>
      </c>
      <c r="J623" s="292">
        <v>10000000</v>
      </c>
      <c r="K623" s="221">
        <v>1</v>
      </c>
      <c r="L623" s="87" t="s">
        <v>134</v>
      </c>
      <c r="M623" s="188"/>
      <c r="N623" s="87" t="s">
        <v>405</v>
      </c>
      <c r="O623" s="87">
        <v>0</v>
      </c>
      <c r="P623" s="86" t="s">
        <v>1739</v>
      </c>
      <c r="Q623" s="68" t="s">
        <v>1733</v>
      </c>
      <c r="R623" s="122">
        <v>43724</v>
      </c>
      <c r="S623" s="88">
        <v>43724</v>
      </c>
      <c r="T623" s="68">
        <v>172633</v>
      </c>
      <c r="U623" s="86" t="s">
        <v>21</v>
      </c>
      <c r="V623" s="81" t="s">
        <v>1740</v>
      </c>
      <c r="W623" s="171">
        <v>44074</v>
      </c>
      <c r="X623" s="172" t="e">
        <f>+CONCATENATE(TEXT(#REF!,"yyyy"),"-",TEXT(#REF!,"mm"))</f>
        <v>#REF!</v>
      </c>
      <c r="Y623" s="173" t="str">
        <f t="shared" si="95"/>
        <v>13</v>
      </c>
      <c r="Z623" s="172" t="str">
        <f t="shared" si="96"/>
        <v>2020-07</v>
      </c>
      <c r="AA623" s="170" t="e">
        <f>+VLOOKUP(Z623,#REF!,2,FALSE)/VLOOKUP(X623,#REF!,2,FALSE)</f>
        <v>#REF!</v>
      </c>
      <c r="AB623" s="174" t="e">
        <f t="shared" si="93"/>
        <v>#REF!</v>
      </c>
      <c r="AC623" s="174" t="e">
        <f t="shared" si="94"/>
        <v>#REF!</v>
      </c>
      <c r="AD623" s="175" t="e">
        <f>+#REF!+365*Y623</f>
        <v>#REF!</v>
      </c>
      <c r="AE623" s="176" t="e">
        <f t="shared" si="97"/>
        <v>#REF!</v>
      </c>
      <c r="AF623" s="170" t="e">
        <f>+VLOOKUP(CONCATENATE(TEXT(W623,"yyyy"),"-",TEXT(W623,"mm")),#REF!,2,0)</f>
        <v>#REF!</v>
      </c>
      <c r="AG623" s="177" t="e">
        <f>+(AC623*(1+'INFLAC PROYECTADA'!$B$8)^(AE623))/((1+DEMANDADO!AF623)^(AE623))</f>
        <v>#REF!</v>
      </c>
      <c r="AH623" s="169">
        <f>(0.2*VLOOKUP(D623,'%.'!$A$1:$B$4,2,FALSE))+(0.35*VLOOKUP(E623,'%.'!$A$1:$B$4,2,FALSE))+(0.1*VLOOKUP(F623,'%.'!$A$1:$B$4,2,FALSE))+(0.35*VLOOKUP(G623,'%.'!$A$1:$B$4,2,FALSE))</f>
        <v>0.5</v>
      </c>
      <c r="AI623" s="128" t="str">
        <f t="shared" si="98"/>
        <v>MEDIA</v>
      </c>
      <c r="AJ623" s="128" t="str">
        <f t="shared" si="99"/>
        <v>Cuentas de Orden</v>
      </c>
      <c r="AK623" s="178" t="e">
        <f t="shared" si="100"/>
        <v>#REF!</v>
      </c>
    </row>
    <row r="624" spans="1:37" ht="30" customHeight="1" x14ac:dyDescent="0.25">
      <c r="A624" s="115">
        <v>623</v>
      </c>
      <c r="B624" s="86" t="s">
        <v>313</v>
      </c>
      <c r="C624" s="85" t="s">
        <v>1517</v>
      </c>
      <c r="D624" s="87" t="s">
        <v>48</v>
      </c>
      <c r="E624" s="87" t="s">
        <v>48</v>
      </c>
      <c r="F624" s="87" t="s">
        <v>48</v>
      </c>
      <c r="G624" s="87" t="s">
        <v>48</v>
      </c>
      <c r="H624" s="169">
        <f t="shared" si="91"/>
        <v>0.5</v>
      </c>
      <c r="I624" s="170" t="str">
        <f t="shared" si="92"/>
        <v>MEDIA</v>
      </c>
      <c r="J624" s="292">
        <v>300000000</v>
      </c>
      <c r="K624" s="221">
        <v>0.95</v>
      </c>
      <c r="L624" s="87" t="s">
        <v>136</v>
      </c>
      <c r="M624" s="188"/>
      <c r="N624" s="87" t="s">
        <v>405</v>
      </c>
      <c r="O624" s="87">
        <v>0</v>
      </c>
      <c r="P624" s="86" t="s">
        <v>465</v>
      </c>
      <c r="Q624" s="68" t="s">
        <v>1733</v>
      </c>
      <c r="R624" s="122">
        <v>43724</v>
      </c>
      <c r="S624" s="88">
        <v>43724</v>
      </c>
      <c r="T624" s="68">
        <v>172633</v>
      </c>
      <c r="U624" s="86" t="s">
        <v>21</v>
      </c>
      <c r="V624" s="81" t="s">
        <v>1741</v>
      </c>
      <c r="W624" s="171">
        <v>44074</v>
      </c>
      <c r="X624" s="172" t="e">
        <f>+CONCATENATE(TEXT(#REF!,"yyyy"),"-",TEXT(#REF!,"mm"))</f>
        <v>#REF!</v>
      </c>
      <c r="Y624" s="173" t="str">
        <f t="shared" si="95"/>
        <v>8</v>
      </c>
      <c r="Z624" s="172" t="str">
        <f t="shared" si="96"/>
        <v>2020-07</v>
      </c>
      <c r="AA624" s="170" t="e">
        <f>+VLOOKUP(Z624,#REF!,2,FALSE)/VLOOKUP(X624,#REF!,2,FALSE)</f>
        <v>#REF!</v>
      </c>
      <c r="AB624" s="174" t="e">
        <f t="shared" si="93"/>
        <v>#REF!</v>
      </c>
      <c r="AC624" s="174" t="e">
        <f t="shared" si="94"/>
        <v>#REF!</v>
      </c>
      <c r="AD624" s="175" t="e">
        <f>+#REF!+365*Y624</f>
        <v>#REF!</v>
      </c>
      <c r="AE624" s="176" t="e">
        <f t="shared" si="97"/>
        <v>#REF!</v>
      </c>
      <c r="AF624" s="170" t="e">
        <f>+VLOOKUP(CONCATENATE(TEXT(W624,"yyyy"),"-",TEXT(W624,"mm")),#REF!,2,0)</f>
        <v>#REF!</v>
      </c>
      <c r="AG624" s="177" t="e">
        <f>+(AC624*(1+'INFLAC PROYECTADA'!$B$8)^(AE624))/((1+DEMANDADO!AF624)^(AE624))</f>
        <v>#REF!</v>
      </c>
      <c r="AH624" s="169">
        <f>(0.2*VLOOKUP(D624,'%.'!$A$1:$B$4,2,FALSE))+(0.35*VLOOKUP(E624,'%.'!$A$1:$B$4,2,FALSE))+(0.1*VLOOKUP(F624,'%.'!$A$1:$B$4,2,FALSE))+(0.35*VLOOKUP(G624,'%.'!$A$1:$B$4,2,FALSE))</f>
        <v>0.5</v>
      </c>
      <c r="AI624" s="128" t="str">
        <f t="shared" si="98"/>
        <v>MEDIA</v>
      </c>
      <c r="AJ624" s="128" t="str">
        <f t="shared" si="99"/>
        <v>Cuentas de Orden</v>
      </c>
      <c r="AK624" s="178" t="e">
        <f t="shared" si="100"/>
        <v>#REF!</v>
      </c>
    </row>
    <row r="625" spans="1:37" ht="30" customHeight="1" x14ac:dyDescent="0.25">
      <c r="A625" s="115">
        <v>624</v>
      </c>
      <c r="B625" s="86" t="s">
        <v>1518</v>
      </c>
      <c r="C625" s="85" t="s">
        <v>1519</v>
      </c>
      <c r="D625" s="87" t="s">
        <v>48</v>
      </c>
      <c r="E625" s="87" t="s">
        <v>48</v>
      </c>
      <c r="F625" s="87" t="s">
        <v>1</v>
      </c>
      <c r="G625" s="87" t="s">
        <v>48</v>
      </c>
      <c r="H625" s="169">
        <f t="shared" si="91"/>
        <v>0.45500000000000002</v>
      </c>
      <c r="I625" s="170" t="str">
        <f t="shared" si="92"/>
        <v>MEDIA</v>
      </c>
      <c r="J625" s="292">
        <v>11334001</v>
      </c>
      <c r="K625" s="221">
        <v>1</v>
      </c>
      <c r="L625" s="86" t="s">
        <v>153</v>
      </c>
      <c r="M625" s="188"/>
      <c r="N625" s="87" t="s">
        <v>405</v>
      </c>
      <c r="O625" s="87">
        <v>0</v>
      </c>
      <c r="P625" s="86" t="s">
        <v>1739</v>
      </c>
      <c r="Q625" s="68" t="s">
        <v>1733</v>
      </c>
      <c r="R625" s="122">
        <v>43724</v>
      </c>
      <c r="S625" s="88">
        <v>43724</v>
      </c>
      <c r="T625" s="68">
        <v>172633</v>
      </c>
      <c r="U625" s="86" t="s">
        <v>76</v>
      </c>
      <c r="V625" s="81" t="s">
        <v>1742</v>
      </c>
      <c r="W625" s="171">
        <v>44074</v>
      </c>
      <c r="X625" s="172" t="e">
        <f>+CONCATENATE(TEXT(#REF!,"yyyy"),"-",TEXT(#REF!,"mm"))</f>
        <v>#REF!</v>
      </c>
      <c r="Y625" s="173" t="str">
        <f t="shared" si="95"/>
        <v>13</v>
      </c>
      <c r="Z625" s="172" t="str">
        <f t="shared" si="96"/>
        <v>2020-07</v>
      </c>
      <c r="AA625" s="170" t="e">
        <f>+VLOOKUP(Z625,#REF!,2,FALSE)/VLOOKUP(X625,#REF!,2,FALSE)</f>
        <v>#REF!</v>
      </c>
      <c r="AB625" s="174" t="e">
        <f t="shared" si="93"/>
        <v>#REF!</v>
      </c>
      <c r="AC625" s="174" t="e">
        <f t="shared" si="94"/>
        <v>#REF!</v>
      </c>
      <c r="AD625" s="175" t="e">
        <f>+#REF!+365*Y625</f>
        <v>#REF!</v>
      </c>
      <c r="AE625" s="176" t="e">
        <f t="shared" si="97"/>
        <v>#REF!</v>
      </c>
      <c r="AF625" s="170" t="e">
        <f>+VLOOKUP(CONCATENATE(TEXT(W625,"yyyy"),"-",TEXT(W625,"mm")),#REF!,2,0)</f>
        <v>#REF!</v>
      </c>
      <c r="AG625" s="177" t="e">
        <f>+(AC625*(1+'INFLAC PROYECTADA'!$B$8)^(AE625))/((1+DEMANDADO!AF625)^(AE625))</f>
        <v>#REF!</v>
      </c>
      <c r="AH625" s="169">
        <f>(0.2*VLOOKUP(D625,'%.'!$A$1:$B$4,2,FALSE))+(0.35*VLOOKUP(E625,'%.'!$A$1:$B$4,2,FALSE))+(0.1*VLOOKUP(F625,'%.'!$A$1:$B$4,2,FALSE))+(0.35*VLOOKUP(G625,'%.'!$A$1:$B$4,2,FALSE))</f>
        <v>0.45500000000000002</v>
      </c>
      <c r="AI625" s="128" t="str">
        <f t="shared" si="98"/>
        <v>MEDIA</v>
      </c>
      <c r="AJ625" s="128" t="str">
        <f t="shared" si="99"/>
        <v>Cuentas de Orden</v>
      </c>
      <c r="AK625" s="178" t="e">
        <f t="shared" si="100"/>
        <v>#REF!</v>
      </c>
    </row>
    <row r="626" spans="1:37" ht="30" customHeight="1" x14ac:dyDescent="0.25">
      <c r="A626" s="115">
        <v>625</v>
      </c>
      <c r="B626" s="86" t="s">
        <v>688</v>
      </c>
      <c r="C626" s="85" t="s">
        <v>1520</v>
      </c>
      <c r="D626" s="87" t="s">
        <v>48</v>
      </c>
      <c r="E626" s="87" t="s">
        <v>1</v>
      </c>
      <c r="F626" s="87" t="s">
        <v>0</v>
      </c>
      <c r="G626" s="87" t="s">
        <v>48</v>
      </c>
      <c r="H626" s="169">
        <f t="shared" si="91"/>
        <v>0.39250000000000002</v>
      </c>
      <c r="I626" s="170" t="str">
        <f t="shared" si="92"/>
        <v>MEDIA</v>
      </c>
      <c r="J626" s="292">
        <v>416800000</v>
      </c>
      <c r="K626" s="221">
        <v>1</v>
      </c>
      <c r="L626" s="87" t="s">
        <v>238</v>
      </c>
      <c r="M626" s="188"/>
      <c r="N626" s="87" t="s">
        <v>405</v>
      </c>
      <c r="O626" s="87">
        <v>0</v>
      </c>
      <c r="P626" s="86" t="s">
        <v>787</v>
      </c>
      <c r="Q626" s="68" t="s">
        <v>1733</v>
      </c>
      <c r="R626" s="122">
        <v>43724</v>
      </c>
      <c r="S626" s="88">
        <v>43724</v>
      </c>
      <c r="T626" s="68">
        <v>172633</v>
      </c>
      <c r="U626" s="86" t="s">
        <v>21</v>
      </c>
      <c r="V626" s="81" t="s">
        <v>1743</v>
      </c>
      <c r="W626" s="171">
        <v>44074</v>
      </c>
      <c r="X626" s="172" t="e">
        <f>+CONCATENATE(TEXT(#REF!,"yyyy"),"-",TEXT(#REF!,"mm"))</f>
        <v>#REF!</v>
      </c>
      <c r="Y626" s="173" t="str">
        <f t="shared" si="95"/>
        <v>11</v>
      </c>
      <c r="Z626" s="172" t="str">
        <f t="shared" si="96"/>
        <v>2020-07</v>
      </c>
      <c r="AA626" s="170" t="e">
        <f>+VLOOKUP(Z626,#REF!,2,FALSE)/VLOOKUP(X626,#REF!,2,FALSE)</f>
        <v>#REF!</v>
      </c>
      <c r="AB626" s="174" t="e">
        <f t="shared" si="93"/>
        <v>#REF!</v>
      </c>
      <c r="AC626" s="174" t="e">
        <f t="shared" si="94"/>
        <v>#REF!</v>
      </c>
      <c r="AD626" s="175" t="e">
        <f>+#REF!+365*Y626</f>
        <v>#REF!</v>
      </c>
      <c r="AE626" s="176" t="e">
        <f t="shared" si="97"/>
        <v>#REF!</v>
      </c>
      <c r="AF626" s="170" t="e">
        <f>+VLOOKUP(CONCATENATE(TEXT(W626,"yyyy"),"-",TEXT(W626,"mm")),#REF!,2,0)</f>
        <v>#REF!</v>
      </c>
      <c r="AG626" s="177" t="e">
        <f>+(AC626*(1+'INFLAC PROYECTADA'!$B$8)^(AE626))/((1+DEMANDADO!AF626)^(AE626))</f>
        <v>#REF!</v>
      </c>
      <c r="AH626" s="169">
        <f>(0.2*VLOOKUP(D626,'%.'!$A$1:$B$4,2,FALSE))+(0.35*VLOOKUP(E626,'%.'!$A$1:$B$4,2,FALSE))+(0.1*VLOOKUP(F626,'%.'!$A$1:$B$4,2,FALSE))+(0.35*VLOOKUP(G626,'%.'!$A$1:$B$4,2,FALSE))</f>
        <v>0.39250000000000002</v>
      </c>
      <c r="AI626" s="128" t="str">
        <f t="shared" si="98"/>
        <v>MEDIA</v>
      </c>
      <c r="AJ626" s="128" t="str">
        <f t="shared" si="99"/>
        <v>Cuentas de Orden</v>
      </c>
      <c r="AK626" s="178" t="e">
        <f t="shared" si="100"/>
        <v>#REF!</v>
      </c>
    </row>
    <row r="627" spans="1:37" ht="30" customHeight="1" x14ac:dyDescent="0.25">
      <c r="A627" s="115">
        <v>626</v>
      </c>
      <c r="B627" s="86" t="s">
        <v>1521</v>
      </c>
      <c r="C627" s="85" t="s">
        <v>1522</v>
      </c>
      <c r="D627" s="87" t="s">
        <v>48</v>
      </c>
      <c r="E627" s="87" t="s">
        <v>48</v>
      </c>
      <c r="F627" s="87" t="s">
        <v>0</v>
      </c>
      <c r="G627" s="87" t="s">
        <v>1</v>
      </c>
      <c r="H627" s="169">
        <f t="shared" si="91"/>
        <v>0.39250000000000002</v>
      </c>
      <c r="I627" s="170" t="str">
        <f t="shared" si="92"/>
        <v>MEDIA</v>
      </c>
      <c r="J627" s="292">
        <v>51887342</v>
      </c>
      <c r="K627" s="221">
        <v>1</v>
      </c>
      <c r="L627" s="87" t="s">
        <v>149</v>
      </c>
      <c r="M627" s="188"/>
      <c r="N627" s="87" t="s">
        <v>405</v>
      </c>
      <c r="O627" s="87">
        <v>0</v>
      </c>
      <c r="P627" s="86" t="s">
        <v>745</v>
      </c>
      <c r="Q627" s="68" t="s">
        <v>1733</v>
      </c>
      <c r="R627" s="122">
        <v>43724</v>
      </c>
      <c r="S627" s="88">
        <v>43724</v>
      </c>
      <c r="T627" s="68">
        <v>172633</v>
      </c>
      <c r="U627" s="86" t="s">
        <v>76</v>
      </c>
      <c r="V627" s="81" t="s">
        <v>1744</v>
      </c>
      <c r="W627" s="171">
        <v>44074</v>
      </c>
      <c r="X627" s="172" t="e">
        <f>+CONCATENATE(TEXT(#REF!,"yyyy"),"-",TEXT(#REF!,"mm"))</f>
        <v>#REF!</v>
      </c>
      <c r="Y627" s="173" t="str">
        <f t="shared" si="95"/>
        <v>9</v>
      </c>
      <c r="Z627" s="172" t="str">
        <f t="shared" si="96"/>
        <v>2020-07</v>
      </c>
      <c r="AA627" s="170" t="e">
        <f>+VLOOKUP(Z627,#REF!,2,FALSE)/VLOOKUP(X627,#REF!,2,FALSE)</f>
        <v>#REF!</v>
      </c>
      <c r="AB627" s="174" t="e">
        <f t="shared" si="93"/>
        <v>#REF!</v>
      </c>
      <c r="AC627" s="174" t="e">
        <f t="shared" si="94"/>
        <v>#REF!</v>
      </c>
      <c r="AD627" s="175" t="e">
        <f>+#REF!+365*Y627</f>
        <v>#REF!</v>
      </c>
      <c r="AE627" s="176" t="e">
        <f t="shared" si="97"/>
        <v>#REF!</v>
      </c>
      <c r="AF627" s="170" t="e">
        <f>+VLOOKUP(CONCATENATE(TEXT(W627,"yyyy"),"-",TEXT(W627,"mm")),#REF!,2,0)</f>
        <v>#REF!</v>
      </c>
      <c r="AG627" s="177" t="e">
        <f>+(AC627*(1+'INFLAC PROYECTADA'!$B$8)^(AE627))/((1+DEMANDADO!AF627)^(AE627))</f>
        <v>#REF!</v>
      </c>
      <c r="AH627" s="169">
        <f>(0.2*VLOOKUP(D627,'%.'!$A$1:$B$4,2,FALSE))+(0.35*VLOOKUP(E627,'%.'!$A$1:$B$4,2,FALSE))+(0.1*VLOOKUP(F627,'%.'!$A$1:$B$4,2,FALSE))+(0.35*VLOOKUP(G627,'%.'!$A$1:$B$4,2,FALSE))</f>
        <v>0.39250000000000002</v>
      </c>
      <c r="AI627" s="128" t="str">
        <f t="shared" si="98"/>
        <v>MEDIA</v>
      </c>
      <c r="AJ627" s="128" t="str">
        <f t="shared" si="99"/>
        <v>Cuentas de Orden</v>
      </c>
      <c r="AK627" s="178" t="e">
        <f t="shared" si="100"/>
        <v>#REF!</v>
      </c>
    </row>
    <row r="628" spans="1:37" ht="30" customHeight="1" x14ac:dyDescent="0.25">
      <c r="A628" s="115">
        <v>627</v>
      </c>
      <c r="B628" s="86" t="s">
        <v>1523</v>
      </c>
      <c r="C628" s="85" t="s">
        <v>1524</v>
      </c>
      <c r="D628" s="87" t="s">
        <v>48</v>
      </c>
      <c r="E628" s="87" t="s">
        <v>48</v>
      </c>
      <c r="F628" s="87" t="s">
        <v>1</v>
      </c>
      <c r="G628" s="87" t="s">
        <v>1</v>
      </c>
      <c r="H628" s="169">
        <f t="shared" si="91"/>
        <v>0.29750000000000004</v>
      </c>
      <c r="I628" s="170" t="str">
        <f t="shared" si="92"/>
        <v>MEDIA</v>
      </c>
      <c r="J628" s="292">
        <v>2280000000</v>
      </c>
      <c r="K628" s="221">
        <v>0.95</v>
      </c>
      <c r="L628" s="87" t="s">
        <v>133</v>
      </c>
      <c r="M628" s="188"/>
      <c r="N628" s="87" t="s">
        <v>405</v>
      </c>
      <c r="O628" s="87">
        <v>0</v>
      </c>
      <c r="P628" s="86" t="s">
        <v>22</v>
      </c>
      <c r="Q628" s="68" t="s">
        <v>1733</v>
      </c>
      <c r="R628" s="122">
        <v>43724</v>
      </c>
      <c r="S628" s="88">
        <v>43724</v>
      </c>
      <c r="T628" s="68">
        <v>172633</v>
      </c>
      <c r="U628" s="86" t="s">
        <v>170</v>
      </c>
      <c r="V628" s="81" t="s">
        <v>1745</v>
      </c>
      <c r="W628" s="171">
        <v>44074</v>
      </c>
      <c r="X628" s="172" t="e">
        <f>+CONCATENATE(TEXT(#REF!,"yyyy"),"-",TEXT(#REF!,"mm"))</f>
        <v>#REF!</v>
      </c>
      <c r="Y628" s="173" t="str">
        <f t="shared" si="95"/>
        <v>10</v>
      </c>
      <c r="Z628" s="172" t="str">
        <f t="shared" si="96"/>
        <v>2020-07</v>
      </c>
      <c r="AA628" s="170" t="e">
        <f>+VLOOKUP(Z628,#REF!,2,FALSE)/VLOOKUP(X628,#REF!,2,FALSE)</f>
        <v>#REF!</v>
      </c>
      <c r="AB628" s="174" t="e">
        <f t="shared" si="93"/>
        <v>#REF!</v>
      </c>
      <c r="AC628" s="174" t="e">
        <f t="shared" si="94"/>
        <v>#REF!</v>
      </c>
      <c r="AD628" s="175" t="e">
        <f>+#REF!+365*Y628</f>
        <v>#REF!</v>
      </c>
      <c r="AE628" s="176" t="e">
        <f t="shared" si="97"/>
        <v>#REF!</v>
      </c>
      <c r="AF628" s="170" t="e">
        <f>+VLOOKUP(CONCATENATE(TEXT(W628,"yyyy"),"-",TEXT(W628,"mm")),#REF!,2,0)</f>
        <v>#REF!</v>
      </c>
      <c r="AG628" s="177" t="e">
        <f>+(AC628*(1+'INFLAC PROYECTADA'!$B$8)^(AE628))/((1+DEMANDADO!AF628)^(AE628))</f>
        <v>#REF!</v>
      </c>
      <c r="AH628" s="169">
        <f>(0.2*VLOOKUP(D628,'%.'!$A$1:$B$4,2,FALSE))+(0.35*VLOOKUP(E628,'%.'!$A$1:$B$4,2,FALSE))+(0.1*VLOOKUP(F628,'%.'!$A$1:$B$4,2,FALSE))+(0.35*VLOOKUP(G628,'%.'!$A$1:$B$4,2,FALSE))</f>
        <v>0.29750000000000004</v>
      </c>
      <c r="AI628" s="128" t="str">
        <f t="shared" si="98"/>
        <v>MEDIA</v>
      </c>
      <c r="AJ628" s="128" t="str">
        <f t="shared" si="99"/>
        <v>Cuentas de Orden</v>
      </c>
      <c r="AK628" s="178" t="e">
        <f t="shared" si="100"/>
        <v>#REF!</v>
      </c>
    </row>
    <row r="629" spans="1:37" ht="30" customHeight="1" x14ac:dyDescent="0.25">
      <c r="A629" s="115">
        <v>628</v>
      </c>
      <c r="B629" s="86" t="s">
        <v>1525</v>
      </c>
      <c r="C629" s="85" t="s">
        <v>1526</v>
      </c>
      <c r="D629" s="87" t="s">
        <v>48</v>
      </c>
      <c r="E629" s="87" t="s">
        <v>48</v>
      </c>
      <c r="F629" s="87" t="s">
        <v>1</v>
      </c>
      <c r="G629" s="87" t="s">
        <v>48</v>
      </c>
      <c r="H629" s="169">
        <f t="shared" si="91"/>
        <v>0.45500000000000002</v>
      </c>
      <c r="I629" s="170" t="str">
        <f t="shared" si="92"/>
        <v>MEDIA</v>
      </c>
      <c r="J629" s="292">
        <v>14059823889</v>
      </c>
      <c r="K629" s="221">
        <v>1</v>
      </c>
      <c r="L629" s="87" t="s">
        <v>132</v>
      </c>
      <c r="M629" s="188"/>
      <c r="N629" s="87" t="s">
        <v>405</v>
      </c>
      <c r="O629" s="87">
        <v>0</v>
      </c>
      <c r="P629" s="86" t="s">
        <v>22</v>
      </c>
      <c r="Q629" s="68" t="s">
        <v>1733</v>
      </c>
      <c r="R629" s="122">
        <v>43724</v>
      </c>
      <c r="S629" s="88">
        <v>43724</v>
      </c>
      <c r="T629" s="68">
        <v>172633</v>
      </c>
      <c r="U629" s="86" t="s">
        <v>21</v>
      </c>
      <c r="V629" s="81" t="s">
        <v>1746</v>
      </c>
      <c r="W629" s="171">
        <v>44074</v>
      </c>
      <c r="X629" s="172" t="e">
        <f>+CONCATENATE(TEXT(#REF!,"yyyy"),"-",TEXT(#REF!,"mm"))</f>
        <v>#REF!</v>
      </c>
      <c r="Y629" s="173" t="str">
        <f t="shared" si="95"/>
        <v>10</v>
      </c>
      <c r="Z629" s="172" t="str">
        <f t="shared" si="96"/>
        <v>2020-07</v>
      </c>
      <c r="AA629" s="170" t="e">
        <f>+VLOOKUP(Z629,#REF!,2,FALSE)/VLOOKUP(X629,#REF!,2,FALSE)</f>
        <v>#REF!</v>
      </c>
      <c r="AB629" s="174" t="e">
        <f t="shared" si="93"/>
        <v>#REF!</v>
      </c>
      <c r="AC629" s="174" t="e">
        <f t="shared" si="94"/>
        <v>#REF!</v>
      </c>
      <c r="AD629" s="175" t="e">
        <f>+#REF!+365*Y629</f>
        <v>#REF!</v>
      </c>
      <c r="AE629" s="176" t="e">
        <f t="shared" si="97"/>
        <v>#REF!</v>
      </c>
      <c r="AF629" s="170" t="e">
        <f>+VLOOKUP(CONCATENATE(TEXT(W629,"yyyy"),"-",TEXT(W629,"mm")),#REF!,2,0)</f>
        <v>#REF!</v>
      </c>
      <c r="AG629" s="177" t="e">
        <f>+(AC629*(1+'INFLAC PROYECTADA'!$B$8)^(AE629))/((1+DEMANDADO!AF629)^(AE629))</f>
        <v>#REF!</v>
      </c>
      <c r="AH629" s="169">
        <f>(0.2*VLOOKUP(D629,'%.'!$A$1:$B$4,2,FALSE))+(0.35*VLOOKUP(E629,'%.'!$A$1:$B$4,2,FALSE))+(0.1*VLOOKUP(F629,'%.'!$A$1:$B$4,2,FALSE))+(0.35*VLOOKUP(G629,'%.'!$A$1:$B$4,2,FALSE))</f>
        <v>0.45500000000000002</v>
      </c>
      <c r="AI629" s="128" t="str">
        <f t="shared" si="98"/>
        <v>MEDIA</v>
      </c>
      <c r="AJ629" s="128" t="str">
        <f t="shared" si="99"/>
        <v>Cuentas de Orden</v>
      </c>
      <c r="AK629" s="178" t="e">
        <f t="shared" si="100"/>
        <v>#REF!</v>
      </c>
    </row>
    <row r="630" spans="1:37" ht="30" customHeight="1" x14ac:dyDescent="0.25">
      <c r="A630" s="115">
        <v>629</v>
      </c>
      <c r="B630" s="86" t="s">
        <v>688</v>
      </c>
      <c r="C630" s="85" t="s">
        <v>1527</v>
      </c>
      <c r="D630" s="87" t="s">
        <v>48</v>
      </c>
      <c r="E630" s="87" t="s">
        <v>48</v>
      </c>
      <c r="F630" s="87" t="s">
        <v>1</v>
      </c>
      <c r="G630" s="87" t="s">
        <v>48</v>
      </c>
      <c r="H630" s="169">
        <f t="shared" si="91"/>
        <v>0.45500000000000002</v>
      </c>
      <c r="I630" s="170" t="str">
        <f t="shared" si="92"/>
        <v>MEDIA</v>
      </c>
      <c r="J630" s="292">
        <v>46696680</v>
      </c>
      <c r="K630" s="221">
        <v>0.95</v>
      </c>
      <c r="L630" s="87" t="s">
        <v>139</v>
      </c>
      <c r="M630" s="188"/>
      <c r="N630" s="87" t="s">
        <v>405</v>
      </c>
      <c r="O630" s="87">
        <v>0</v>
      </c>
      <c r="P630" s="86" t="s">
        <v>22</v>
      </c>
      <c r="Q630" s="68" t="s">
        <v>1733</v>
      </c>
      <c r="R630" s="122">
        <v>43724</v>
      </c>
      <c r="S630" s="88">
        <v>43724</v>
      </c>
      <c r="T630" s="68">
        <v>172633</v>
      </c>
      <c r="U630" s="86" t="s">
        <v>76</v>
      </c>
      <c r="V630" s="81" t="s">
        <v>1747</v>
      </c>
      <c r="W630" s="171">
        <v>44074</v>
      </c>
      <c r="X630" s="172" t="e">
        <f>+CONCATENATE(TEXT(#REF!,"yyyy"),"-",TEXT(#REF!,"mm"))</f>
        <v>#REF!</v>
      </c>
      <c r="Y630" s="173" t="str">
        <f t="shared" si="95"/>
        <v>10</v>
      </c>
      <c r="Z630" s="172" t="str">
        <f t="shared" si="96"/>
        <v>2020-07</v>
      </c>
      <c r="AA630" s="170" t="e">
        <f>+VLOOKUP(Z630,#REF!,2,FALSE)/VLOOKUP(X630,#REF!,2,FALSE)</f>
        <v>#REF!</v>
      </c>
      <c r="AB630" s="174" t="e">
        <f t="shared" si="93"/>
        <v>#REF!</v>
      </c>
      <c r="AC630" s="174" t="e">
        <f t="shared" si="94"/>
        <v>#REF!</v>
      </c>
      <c r="AD630" s="175" t="e">
        <f>+#REF!+365*Y630</f>
        <v>#REF!</v>
      </c>
      <c r="AE630" s="176" t="e">
        <f t="shared" si="97"/>
        <v>#REF!</v>
      </c>
      <c r="AF630" s="170" t="e">
        <f>+VLOOKUP(CONCATENATE(TEXT(W630,"yyyy"),"-",TEXT(W630,"mm")),#REF!,2,0)</f>
        <v>#REF!</v>
      </c>
      <c r="AG630" s="177" t="e">
        <f>+(AC630*(1+'INFLAC PROYECTADA'!$B$8)^(AE630))/((1+DEMANDADO!AF630)^(AE630))</f>
        <v>#REF!</v>
      </c>
      <c r="AH630" s="169">
        <f>(0.2*VLOOKUP(D630,'%.'!$A$1:$B$4,2,FALSE))+(0.35*VLOOKUP(E630,'%.'!$A$1:$B$4,2,FALSE))+(0.1*VLOOKUP(F630,'%.'!$A$1:$B$4,2,FALSE))+(0.35*VLOOKUP(G630,'%.'!$A$1:$B$4,2,FALSE))</f>
        <v>0.45500000000000002</v>
      </c>
      <c r="AI630" s="128" t="str">
        <f t="shared" si="98"/>
        <v>MEDIA</v>
      </c>
      <c r="AJ630" s="128" t="str">
        <f t="shared" si="99"/>
        <v>Cuentas de Orden</v>
      </c>
      <c r="AK630" s="178" t="e">
        <f t="shared" si="100"/>
        <v>#REF!</v>
      </c>
    </row>
    <row r="631" spans="1:37" ht="30" customHeight="1" x14ac:dyDescent="0.25">
      <c r="A631" s="115">
        <v>630</v>
      </c>
      <c r="B631" s="86" t="s">
        <v>1528</v>
      </c>
      <c r="C631" s="85" t="s">
        <v>1529</v>
      </c>
      <c r="D631" s="87" t="s">
        <v>48</v>
      </c>
      <c r="E631" s="87" t="s">
        <v>48</v>
      </c>
      <c r="F631" s="87" t="s">
        <v>1</v>
      </c>
      <c r="G631" s="87" t="s">
        <v>48</v>
      </c>
      <c r="H631" s="169">
        <f t="shared" si="91"/>
        <v>0.45500000000000002</v>
      </c>
      <c r="I631" s="170" t="str">
        <f t="shared" si="92"/>
        <v>MEDIA</v>
      </c>
      <c r="J631" s="292">
        <v>383175000</v>
      </c>
      <c r="K631" s="221">
        <v>1</v>
      </c>
      <c r="L631" s="87" t="s">
        <v>133</v>
      </c>
      <c r="M631" s="188"/>
      <c r="N631" s="87" t="s">
        <v>405</v>
      </c>
      <c r="O631" s="87">
        <v>0</v>
      </c>
      <c r="P631" s="86" t="s">
        <v>465</v>
      </c>
      <c r="Q631" s="68" t="s">
        <v>1733</v>
      </c>
      <c r="R631" s="122">
        <v>43724</v>
      </c>
      <c r="S631" s="88">
        <v>43724</v>
      </c>
      <c r="T631" s="68">
        <v>172633</v>
      </c>
      <c r="U631" s="86" t="s">
        <v>177</v>
      </c>
      <c r="V631" s="81" t="s">
        <v>1748</v>
      </c>
      <c r="W631" s="171">
        <v>44074</v>
      </c>
      <c r="X631" s="172" t="e">
        <f>+CONCATENATE(TEXT(#REF!,"yyyy"),"-",TEXT(#REF!,"mm"))</f>
        <v>#REF!</v>
      </c>
      <c r="Y631" s="173" t="str">
        <f t="shared" si="95"/>
        <v>8</v>
      </c>
      <c r="Z631" s="172" t="str">
        <f t="shared" si="96"/>
        <v>2020-07</v>
      </c>
      <c r="AA631" s="170" t="e">
        <f>+VLOOKUP(Z631,#REF!,2,FALSE)/VLOOKUP(X631,#REF!,2,FALSE)</f>
        <v>#REF!</v>
      </c>
      <c r="AB631" s="174" t="e">
        <f t="shared" si="93"/>
        <v>#REF!</v>
      </c>
      <c r="AC631" s="174" t="e">
        <f t="shared" si="94"/>
        <v>#REF!</v>
      </c>
      <c r="AD631" s="175" t="e">
        <f>+#REF!+365*Y631</f>
        <v>#REF!</v>
      </c>
      <c r="AE631" s="176" t="e">
        <f t="shared" si="97"/>
        <v>#REF!</v>
      </c>
      <c r="AF631" s="170" t="e">
        <f>+VLOOKUP(CONCATENATE(TEXT(W631,"yyyy"),"-",TEXT(W631,"mm")),#REF!,2,0)</f>
        <v>#REF!</v>
      </c>
      <c r="AG631" s="177" t="e">
        <f>+(AC631*(1+'INFLAC PROYECTADA'!$B$8)^(AE631))/((1+DEMANDADO!AF631)^(AE631))</f>
        <v>#REF!</v>
      </c>
      <c r="AH631" s="169">
        <f>(0.2*VLOOKUP(D631,'%.'!$A$1:$B$4,2,FALSE))+(0.35*VLOOKUP(E631,'%.'!$A$1:$B$4,2,FALSE))+(0.1*VLOOKUP(F631,'%.'!$A$1:$B$4,2,FALSE))+(0.35*VLOOKUP(G631,'%.'!$A$1:$B$4,2,FALSE))</f>
        <v>0.45500000000000002</v>
      </c>
      <c r="AI631" s="128" t="str">
        <f t="shared" si="98"/>
        <v>MEDIA</v>
      </c>
      <c r="AJ631" s="128" t="str">
        <f t="shared" si="99"/>
        <v>Cuentas de Orden</v>
      </c>
      <c r="AK631" s="178" t="e">
        <f t="shared" si="100"/>
        <v>#REF!</v>
      </c>
    </row>
    <row r="632" spans="1:37" ht="30" customHeight="1" x14ac:dyDescent="0.25">
      <c r="A632" s="115">
        <v>631</v>
      </c>
      <c r="B632" s="86" t="s">
        <v>688</v>
      </c>
      <c r="C632" s="85" t="s">
        <v>1530</v>
      </c>
      <c r="D632" s="87" t="s">
        <v>1</v>
      </c>
      <c r="E632" s="87" t="s">
        <v>48</v>
      </c>
      <c r="F632" s="87" t="s">
        <v>48</v>
      </c>
      <c r="G632" s="87" t="s">
        <v>48</v>
      </c>
      <c r="H632" s="169">
        <f t="shared" si="91"/>
        <v>0.41</v>
      </c>
      <c r="I632" s="170" t="str">
        <f t="shared" si="92"/>
        <v>MEDIA</v>
      </c>
      <c r="J632" s="292">
        <v>3600000000</v>
      </c>
      <c r="K632" s="221">
        <v>1</v>
      </c>
      <c r="L632" s="87" t="s">
        <v>134</v>
      </c>
      <c r="M632" s="188"/>
      <c r="N632" s="87" t="s">
        <v>405</v>
      </c>
      <c r="O632" s="87">
        <v>0</v>
      </c>
      <c r="P632" s="86" t="s">
        <v>465</v>
      </c>
      <c r="Q632" s="68" t="s">
        <v>1733</v>
      </c>
      <c r="R632" s="122">
        <v>43724</v>
      </c>
      <c r="S632" s="88">
        <v>43724</v>
      </c>
      <c r="T632" s="68">
        <v>172633</v>
      </c>
      <c r="U632" s="86" t="s">
        <v>21</v>
      </c>
      <c r="V632" s="81" t="s">
        <v>1749</v>
      </c>
      <c r="W632" s="171">
        <v>44074</v>
      </c>
      <c r="X632" s="172" t="e">
        <f>+CONCATENATE(TEXT(#REF!,"yyyy"),"-",TEXT(#REF!,"mm"))</f>
        <v>#REF!</v>
      </c>
      <c r="Y632" s="173" t="str">
        <f t="shared" si="95"/>
        <v>8</v>
      </c>
      <c r="Z632" s="172" t="str">
        <f t="shared" si="96"/>
        <v>2020-07</v>
      </c>
      <c r="AA632" s="170" t="e">
        <f>+VLOOKUP(Z632,#REF!,2,FALSE)/VLOOKUP(X632,#REF!,2,FALSE)</f>
        <v>#REF!</v>
      </c>
      <c r="AB632" s="174" t="e">
        <f t="shared" si="93"/>
        <v>#REF!</v>
      </c>
      <c r="AC632" s="174" t="e">
        <f t="shared" si="94"/>
        <v>#REF!</v>
      </c>
      <c r="AD632" s="175" t="e">
        <f>+#REF!+365*Y632</f>
        <v>#REF!</v>
      </c>
      <c r="AE632" s="176" t="e">
        <f t="shared" si="97"/>
        <v>#REF!</v>
      </c>
      <c r="AF632" s="170" t="e">
        <f>+VLOOKUP(CONCATENATE(TEXT(W632,"yyyy"),"-",TEXT(W632,"mm")),#REF!,2,0)</f>
        <v>#REF!</v>
      </c>
      <c r="AG632" s="177" t="e">
        <f>+(AC632*(1+'INFLAC PROYECTADA'!$B$8)^(AE632))/((1+DEMANDADO!AF632)^(AE632))</f>
        <v>#REF!</v>
      </c>
      <c r="AH632" s="169">
        <f>(0.2*VLOOKUP(D632,'%.'!$A$1:$B$4,2,FALSE))+(0.35*VLOOKUP(E632,'%.'!$A$1:$B$4,2,FALSE))+(0.1*VLOOKUP(F632,'%.'!$A$1:$B$4,2,FALSE))+(0.35*VLOOKUP(G632,'%.'!$A$1:$B$4,2,FALSE))</f>
        <v>0.41</v>
      </c>
      <c r="AI632" s="128" t="str">
        <f t="shared" si="98"/>
        <v>MEDIA</v>
      </c>
      <c r="AJ632" s="128" t="str">
        <f t="shared" si="99"/>
        <v>Cuentas de Orden</v>
      </c>
      <c r="AK632" s="178" t="e">
        <f t="shared" si="100"/>
        <v>#REF!</v>
      </c>
    </row>
    <row r="633" spans="1:37" ht="30" customHeight="1" x14ac:dyDescent="0.25">
      <c r="A633" s="115">
        <v>632</v>
      </c>
      <c r="B633" s="86" t="s">
        <v>688</v>
      </c>
      <c r="C633" s="85" t="s">
        <v>1531</v>
      </c>
      <c r="D633" s="87" t="s">
        <v>48</v>
      </c>
      <c r="E633" s="87" t="s">
        <v>48</v>
      </c>
      <c r="F633" s="87" t="s">
        <v>48</v>
      </c>
      <c r="G633" s="87" t="s">
        <v>48</v>
      </c>
      <c r="H633" s="169">
        <f t="shared" si="91"/>
        <v>0.5</v>
      </c>
      <c r="I633" s="170" t="str">
        <f t="shared" si="92"/>
        <v>MEDIA</v>
      </c>
      <c r="J633" s="292">
        <v>98898451</v>
      </c>
      <c r="K633" s="221">
        <v>1</v>
      </c>
      <c r="L633" s="86" t="s">
        <v>134</v>
      </c>
      <c r="M633" s="188"/>
      <c r="N633" s="87" t="s">
        <v>405</v>
      </c>
      <c r="O633" s="87">
        <v>0</v>
      </c>
      <c r="P633" s="86" t="s">
        <v>22</v>
      </c>
      <c r="Q633" s="68" t="s">
        <v>1733</v>
      </c>
      <c r="R633" s="122">
        <v>43724</v>
      </c>
      <c r="S633" s="88">
        <v>43724</v>
      </c>
      <c r="T633" s="68">
        <v>172633</v>
      </c>
      <c r="U633" s="86" t="s">
        <v>171</v>
      </c>
      <c r="V633" s="81" t="s">
        <v>1750</v>
      </c>
      <c r="W633" s="171">
        <v>44074</v>
      </c>
      <c r="X633" s="172" t="e">
        <f>+CONCATENATE(TEXT(#REF!,"yyyy"),"-",TEXT(#REF!,"mm"))</f>
        <v>#REF!</v>
      </c>
      <c r="Y633" s="173" t="str">
        <f t="shared" si="95"/>
        <v>10</v>
      </c>
      <c r="Z633" s="172" t="str">
        <f t="shared" si="96"/>
        <v>2020-07</v>
      </c>
      <c r="AA633" s="170" t="e">
        <f>+VLOOKUP(Z633,#REF!,2,FALSE)/VLOOKUP(X633,#REF!,2,FALSE)</f>
        <v>#REF!</v>
      </c>
      <c r="AB633" s="174" t="e">
        <f t="shared" si="93"/>
        <v>#REF!</v>
      </c>
      <c r="AC633" s="174" t="e">
        <f t="shared" si="94"/>
        <v>#REF!</v>
      </c>
      <c r="AD633" s="175" t="e">
        <f>+#REF!+365*Y633</f>
        <v>#REF!</v>
      </c>
      <c r="AE633" s="176" t="e">
        <f t="shared" si="97"/>
        <v>#REF!</v>
      </c>
      <c r="AF633" s="170" t="e">
        <f>+VLOOKUP(CONCATENATE(TEXT(W633,"yyyy"),"-",TEXT(W633,"mm")),#REF!,2,0)</f>
        <v>#REF!</v>
      </c>
      <c r="AG633" s="177" t="e">
        <f>+(AC633*(1+'INFLAC PROYECTADA'!$B$8)^(AE633))/((1+DEMANDADO!AF633)^(AE633))</f>
        <v>#REF!</v>
      </c>
      <c r="AH633" s="169">
        <f>(0.2*VLOOKUP(D633,'%.'!$A$1:$B$4,2,FALSE))+(0.35*VLOOKUP(E633,'%.'!$A$1:$B$4,2,FALSE))+(0.1*VLOOKUP(F633,'%.'!$A$1:$B$4,2,FALSE))+(0.35*VLOOKUP(G633,'%.'!$A$1:$B$4,2,FALSE))</f>
        <v>0.5</v>
      </c>
      <c r="AI633" s="128" t="str">
        <f t="shared" si="98"/>
        <v>MEDIA</v>
      </c>
      <c r="AJ633" s="128" t="str">
        <f t="shared" si="99"/>
        <v>Cuentas de Orden</v>
      </c>
      <c r="AK633" s="178" t="e">
        <f t="shared" si="100"/>
        <v>#REF!</v>
      </c>
    </row>
    <row r="634" spans="1:37" ht="30" customHeight="1" x14ac:dyDescent="0.25">
      <c r="A634" s="115">
        <v>633</v>
      </c>
      <c r="B634" s="86" t="s">
        <v>1532</v>
      </c>
      <c r="C634" s="85" t="s">
        <v>1533</v>
      </c>
      <c r="D634" s="87" t="s">
        <v>48</v>
      </c>
      <c r="E634" s="87" t="s">
        <v>48</v>
      </c>
      <c r="F634" s="87" t="s">
        <v>1</v>
      </c>
      <c r="G634" s="87" t="s">
        <v>48</v>
      </c>
      <c r="H634" s="169">
        <f t="shared" si="91"/>
        <v>0.45500000000000002</v>
      </c>
      <c r="I634" s="170" t="str">
        <f t="shared" si="92"/>
        <v>MEDIA</v>
      </c>
      <c r="J634" s="292">
        <v>36057791</v>
      </c>
      <c r="K634" s="221">
        <v>1</v>
      </c>
      <c r="L634" s="87" t="s">
        <v>139</v>
      </c>
      <c r="M634" s="188"/>
      <c r="N634" s="87" t="s">
        <v>405</v>
      </c>
      <c r="O634" s="87">
        <v>0</v>
      </c>
      <c r="P634" s="86" t="s">
        <v>22</v>
      </c>
      <c r="Q634" s="68" t="s">
        <v>1733</v>
      </c>
      <c r="R634" s="122">
        <v>43724</v>
      </c>
      <c r="S634" s="88">
        <v>43724</v>
      </c>
      <c r="T634" s="68">
        <v>172633</v>
      </c>
      <c r="U634" s="86" t="s">
        <v>21</v>
      </c>
      <c r="V634" s="81" t="s">
        <v>1751</v>
      </c>
      <c r="W634" s="171">
        <v>44074</v>
      </c>
      <c r="X634" s="172" t="e">
        <f>+CONCATENATE(TEXT(#REF!,"yyyy"),"-",TEXT(#REF!,"mm"))</f>
        <v>#REF!</v>
      </c>
      <c r="Y634" s="173" t="str">
        <f t="shared" si="95"/>
        <v>10</v>
      </c>
      <c r="Z634" s="172" t="str">
        <f t="shared" si="96"/>
        <v>2020-07</v>
      </c>
      <c r="AA634" s="170" t="e">
        <f>+VLOOKUP(Z634,#REF!,2,FALSE)/VLOOKUP(X634,#REF!,2,FALSE)</f>
        <v>#REF!</v>
      </c>
      <c r="AB634" s="174" t="e">
        <f t="shared" si="93"/>
        <v>#REF!</v>
      </c>
      <c r="AC634" s="174" t="e">
        <f t="shared" si="94"/>
        <v>#REF!</v>
      </c>
      <c r="AD634" s="175" t="e">
        <f>+#REF!+365*Y634</f>
        <v>#REF!</v>
      </c>
      <c r="AE634" s="176" t="e">
        <f t="shared" si="97"/>
        <v>#REF!</v>
      </c>
      <c r="AF634" s="170" t="e">
        <f>+VLOOKUP(CONCATENATE(TEXT(W634,"yyyy"),"-",TEXT(W634,"mm")),#REF!,2,0)</f>
        <v>#REF!</v>
      </c>
      <c r="AG634" s="177" t="e">
        <f>+(AC634*(1+'INFLAC PROYECTADA'!$B$8)^(AE634))/((1+DEMANDADO!AF634)^(AE634))</f>
        <v>#REF!</v>
      </c>
      <c r="AH634" s="169">
        <f>(0.2*VLOOKUP(D634,'%.'!$A$1:$B$4,2,FALSE))+(0.35*VLOOKUP(E634,'%.'!$A$1:$B$4,2,FALSE))+(0.1*VLOOKUP(F634,'%.'!$A$1:$B$4,2,FALSE))+(0.35*VLOOKUP(G634,'%.'!$A$1:$B$4,2,FALSE))</f>
        <v>0.45500000000000002</v>
      </c>
      <c r="AI634" s="128" t="str">
        <f t="shared" si="98"/>
        <v>MEDIA</v>
      </c>
      <c r="AJ634" s="128" t="str">
        <f t="shared" si="99"/>
        <v>Cuentas de Orden</v>
      </c>
      <c r="AK634" s="178" t="e">
        <f t="shared" si="100"/>
        <v>#REF!</v>
      </c>
    </row>
    <row r="635" spans="1:37" ht="30" customHeight="1" x14ac:dyDescent="0.25">
      <c r="A635" s="115">
        <v>634</v>
      </c>
      <c r="B635" s="86" t="s">
        <v>688</v>
      </c>
      <c r="C635" s="85" t="s">
        <v>1534</v>
      </c>
      <c r="D635" s="87" t="s">
        <v>48</v>
      </c>
      <c r="E635" s="87" t="s">
        <v>48</v>
      </c>
      <c r="F635" s="87" t="s">
        <v>1</v>
      </c>
      <c r="G635" s="87" t="s">
        <v>48</v>
      </c>
      <c r="H635" s="169">
        <f t="shared" si="91"/>
        <v>0.45500000000000002</v>
      </c>
      <c r="I635" s="170" t="str">
        <f t="shared" si="92"/>
        <v>MEDIA</v>
      </c>
      <c r="J635" s="292">
        <v>3179715</v>
      </c>
      <c r="K635" s="221">
        <v>1</v>
      </c>
      <c r="L635" s="87" t="s">
        <v>133</v>
      </c>
      <c r="M635" s="188"/>
      <c r="N635" s="87" t="s">
        <v>405</v>
      </c>
      <c r="O635" s="87">
        <v>0</v>
      </c>
      <c r="P635" s="86" t="s">
        <v>465</v>
      </c>
      <c r="Q635" s="68" t="s">
        <v>1733</v>
      </c>
      <c r="R635" s="122">
        <v>43724</v>
      </c>
      <c r="S635" s="88">
        <v>43724</v>
      </c>
      <c r="T635" s="68">
        <v>172633</v>
      </c>
      <c r="U635" s="86" t="s">
        <v>171</v>
      </c>
      <c r="V635" s="81" t="s">
        <v>1752</v>
      </c>
      <c r="W635" s="171">
        <v>44074</v>
      </c>
      <c r="X635" s="172" t="e">
        <f>+CONCATENATE(TEXT(#REF!,"yyyy"),"-",TEXT(#REF!,"mm"))</f>
        <v>#REF!</v>
      </c>
      <c r="Y635" s="173" t="str">
        <f t="shared" si="95"/>
        <v>8</v>
      </c>
      <c r="Z635" s="172" t="str">
        <f t="shared" si="96"/>
        <v>2020-07</v>
      </c>
      <c r="AA635" s="170" t="e">
        <f>+VLOOKUP(Z635,#REF!,2,FALSE)/VLOOKUP(X635,#REF!,2,FALSE)</f>
        <v>#REF!</v>
      </c>
      <c r="AB635" s="174" t="e">
        <f t="shared" si="93"/>
        <v>#REF!</v>
      </c>
      <c r="AC635" s="174" t="e">
        <f t="shared" si="94"/>
        <v>#REF!</v>
      </c>
      <c r="AD635" s="175" t="e">
        <f>+#REF!+365*Y635</f>
        <v>#REF!</v>
      </c>
      <c r="AE635" s="176" t="e">
        <f t="shared" si="97"/>
        <v>#REF!</v>
      </c>
      <c r="AF635" s="170" t="e">
        <f>+VLOOKUP(CONCATENATE(TEXT(W635,"yyyy"),"-",TEXT(W635,"mm")),#REF!,2,0)</f>
        <v>#REF!</v>
      </c>
      <c r="AG635" s="177" t="e">
        <f>+(AC635*(1+'INFLAC PROYECTADA'!$B$8)^(AE635))/((1+DEMANDADO!AF635)^(AE635))</f>
        <v>#REF!</v>
      </c>
      <c r="AH635" s="169">
        <f>(0.2*VLOOKUP(D635,'%.'!$A$1:$B$4,2,FALSE))+(0.35*VLOOKUP(E635,'%.'!$A$1:$B$4,2,FALSE))+(0.1*VLOOKUP(F635,'%.'!$A$1:$B$4,2,FALSE))+(0.35*VLOOKUP(G635,'%.'!$A$1:$B$4,2,FALSE))</f>
        <v>0.45500000000000002</v>
      </c>
      <c r="AI635" s="128" t="str">
        <f t="shared" si="98"/>
        <v>MEDIA</v>
      </c>
      <c r="AJ635" s="128" t="str">
        <f t="shared" si="99"/>
        <v>Cuentas de Orden</v>
      </c>
      <c r="AK635" s="178" t="e">
        <f t="shared" si="100"/>
        <v>#REF!</v>
      </c>
    </row>
    <row r="636" spans="1:37" ht="30" customHeight="1" x14ac:dyDescent="0.25">
      <c r="A636" s="115">
        <v>635</v>
      </c>
      <c r="B636" s="86" t="s">
        <v>1535</v>
      </c>
      <c r="C636" s="85" t="s">
        <v>1536</v>
      </c>
      <c r="D636" s="87" t="s">
        <v>48</v>
      </c>
      <c r="E636" s="87" t="s">
        <v>48</v>
      </c>
      <c r="F636" s="87" t="s">
        <v>1</v>
      </c>
      <c r="G636" s="87" t="s">
        <v>48</v>
      </c>
      <c r="H636" s="169">
        <f t="shared" si="91"/>
        <v>0.45500000000000002</v>
      </c>
      <c r="I636" s="170" t="str">
        <f t="shared" si="92"/>
        <v>MEDIA</v>
      </c>
      <c r="J636" s="292">
        <v>8319448</v>
      </c>
      <c r="K636" s="221">
        <v>1</v>
      </c>
      <c r="L636" s="87" t="s">
        <v>134</v>
      </c>
      <c r="M636" s="188"/>
      <c r="N636" s="87" t="s">
        <v>405</v>
      </c>
      <c r="O636" s="87">
        <v>0</v>
      </c>
      <c r="P636" s="86" t="s">
        <v>465</v>
      </c>
      <c r="Q636" s="68" t="s">
        <v>1733</v>
      </c>
      <c r="R636" s="122">
        <v>43724</v>
      </c>
      <c r="S636" s="88">
        <v>43724</v>
      </c>
      <c r="T636" s="68">
        <v>172633</v>
      </c>
      <c r="U636" s="86" t="s">
        <v>171</v>
      </c>
      <c r="V636" s="81" t="s">
        <v>1753</v>
      </c>
      <c r="W636" s="171">
        <v>44074</v>
      </c>
      <c r="X636" s="172" t="e">
        <f>+CONCATENATE(TEXT(#REF!,"yyyy"),"-",TEXT(#REF!,"mm"))</f>
        <v>#REF!</v>
      </c>
      <c r="Y636" s="173" t="str">
        <f t="shared" si="95"/>
        <v>8</v>
      </c>
      <c r="Z636" s="172" t="str">
        <f t="shared" si="96"/>
        <v>2020-07</v>
      </c>
      <c r="AA636" s="170" t="e">
        <f>+VLOOKUP(Z636,#REF!,2,FALSE)/VLOOKUP(X636,#REF!,2,FALSE)</f>
        <v>#REF!</v>
      </c>
      <c r="AB636" s="174" t="e">
        <f t="shared" si="93"/>
        <v>#REF!</v>
      </c>
      <c r="AC636" s="174" t="e">
        <f t="shared" si="94"/>
        <v>#REF!</v>
      </c>
      <c r="AD636" s="175" t="e">
        <f>+#REF!+365*Y636</f>
        <v>#REF!</v>
      </c>
      <c r="AE636" s="176" t="e">
        <f t="shared" si="97"/>
        <v>#REF!</v>
      </c>
      <c r="AF636" s="170" t="e">
        <f>+VLOOKUP(CONCATENATE(TEXT(W636,"yyyy"),"-",TEXT(W636,"mm")),#REF!,2,0)</f>
        <v>#REF!</v>
      </c>
      <c r="AG636" s="177" t="e">
        <f>+(AC636*(1+'INFLAC PROYECTADA'!$B$8)^(AE636))/((1+DEMANDADO!AF636)^(AE636))</f>
        <v>#REF!</v>
      </c>
      <c r="AH636" s="169">
        <f>(0.2*VLOOKUP(D636,'%.'!$A$1:$B$4,2,FALSE))+(0.35*VLOOKUP(E636,'%.'!$A$1:$B$4,2,FALSE))+(0.1*VLOOKUP(F636,'%.'!$A$1:$B$4,2,FALSE))+(0.35*VLOOKUP(G636,'%.'!$A$1:$B$4,2,FALSE))</f>
        <v>0.45500000000000002</v>
      </c>
      <c r="AI636" s="128" t="str">
        <f t="shared" si="98"/>
        <v>MEDIA</v>
      </c>
      <c r="AJ636" s="128" t="str">
        <f t="shared" si="99"/>
        <v>Cuentas de Orden</v>
      </c>
      <c r="AK636" s="178" t="e">
        <f t="shared" si="100"/>
        <v>#REF!</v>
      </c>
    </row>
    <row r="637" spans="1:37" ht="30" customHeight="1" x14ac:dyDescent="0.25">
      <c r="A637" s="115">
        <v>636</v>
      </c>
      <c r="B637" s="86" t="s">
        <v>1537</v>
      </c>
      <c r="C637" s="85" t="s">
        <v>1538</v>
      </c>
      <c r="D637" s="87" t="s">
        <v>48</v>
      </c>
      <c r="E637" s="87" t="s">
        <v>48</v>
      </c>
      <c r="F637" s="87" t="s">
        <v>1</v>
      </c>
      <c r="G637" s="87" t="s">
        <v>48</v>
      </c>
      <c r="H637" s="169">
        <f t="shared" si="91"/>
        <v>0.45500000000000002</v>
      </c>
      <c r="I637" s="170" t="str">
        <f t="shared" si="92"/>
        <v>MEDIA</v>
      </c>
      <c r="J637" s="292">
        <v>4349714</v>
      </c>
      <c r="K637" s="221">
        <v>1</v>
      </c>
      <c r="L637" s="87" t="s">
        <v>134</v>
      </c>
      <c r="M637" s="188"/>
      <c r="N637" s="87" t="s">
        <v>405</v>
      </c>
      <c r="O637" s="87">
        <v>0</v>
      </c>
      <c r="P637" s="86" t="s">
        <v>465</v>
      </c>
      <c r="Q637" s="68" t="s">
        <v>1733</v>
      </c>
      <c r="R637" s="122">
        <v>43724</v>
      </c>
      <c r="S637" s="88">
        <v>43724</v>
      </c>
      <c r="T637" s="68">
        <v>172633</v>
      </c>
      <c r="U637" s="86" t="s">
        <v>76</v>
      </c>
      <c r="V637" s="81" t="s">
        <v>1754</v>
      </c>
      <c r="W637" s="171">
        <v>44074</v>
      </c>
      <c r="X637" s="172" t="e">
        <f>+CONCATENATE(TEXT(#REF!,"yyyy"),"-",TEXT(#REF!,"mm"))</f>
        <v>#REF!</v>
      </c>
      <c r="Y637" s="173" t="str">
        <f t="shared" si="95"/>
        <v>8</v>
      </c>
      <c r="Z637" s="172" t="str">
        <f t="shared" si="96"/>
        <v>2020-07</v>
      </c>
      <c r="AA637" s="170" t="e">
        <f>+VLOOKUP(Z637,#REF!,2,FALSE)/VLOOKUP(X637,#REF!,2,FALSE)</f>
        <v>#REF!</v>
      </c>
      <c r="AB637" s="174" t="e">
        <f t="shared" si="93"/>
        <v>#REF!</v>
      </c>
      <c r="AC637" s="174" t="e">
        <f t="shared" si="94"/>
        <v>#REF!</v>
      </c>
      <c r="AD637" s="175" t="e">
        <f>+#REF!+365*Y637</f>
        <v>#REF!</v>
      </c>
      <c r="AE637" s="176" t="e">
        <f t="shared" si="97"/>
        <v>#REF!</v>
      </c>
      <c r="AF637" s="170" t="e">
        <f>+VLOOKUP(CONCATENATE(TEXT(W637,"yyyy"),"-",TEXT(W637,"mm")),#REF!,2,0)</f>
        <v>#REF!</v>
      </c>
      <c r="AG637" s="177" t="e">
        <f>+(AC637*(1+'INFLAC PROYECTADA'!$B$8)^(AE637))/((1+DEMANDADO!AF637)^(AE637))</f>
        <v>#REF!</v>
      </c>
      <c r="AH637" s="169">
        <f>(0.2*VLOOKUP(D637,'%.'!$A$1:$B$4,2,FALSE))+(0.35*VLOOKUP(E637,'%.'!$A$1:$B$4,2,FALSE))+(0.1*VLOOKUP(F637,'%.'!$A$1:$B$4,2,FALSE))+(0.35*VLOOKUP(G637,'%.'!$A$1:$B$4,2,FALSE))</f>
        <v>0.45500000000000002</v>
      </c>
      <c r="AI637" s="128" t="str">
        <f t="shared" si="98"/>
        <v>MEDIA</v>
      </c>
      <c r="AJ637" s="128" t="str">
        <f t="shared" si="99"/>
        <v>Cuentas de Orden</v>
      </c>
      <c r="AK637" s="178" t="e">
        <f t="shared" si="100"/>
        <v>#REF!</v>
      </c>
    </row>
    <row r="638" spans="1:37" ht="30" customHeight="1" x14ac:dyDescent="0.25">
      <c r="A638" s="115">
        <v>637</v>
      </c>
      <c r="B638" s="86" t="s">
        <v>1539</v>
      </c>
      <c r="C638" s="85" t="s">
        <v>1540</v>
      </c>
      <c r="D638" s="87" t="s">
        <v>48</v>
      </c>
      <c r="E638" s="87" t="s">
        <v>48</v>
      </c>
      <c r="F638" s="87" t="s">
        <v>48</v>
      </c>
      <c r="G638" s="87" t="s">
        <v>1</v>
      </c>
      <c r="H638" s="169">
        <f t="shared" si="91"/>
        <v>0.34250000000000003</v>
      </c>
      <c r="I638" s="170" t="str">
        <f t="shared" si="92"/>
        <v>MEDIA</v>
      </c>
      <c r="J638" s="292">
        <v>8557003</v>
      </c>
      <c r="K638" s="221">
        <v>1</v>
      </c>
      <c r="L638" s="87" t="s">
        <v>139</v>
      </c>
      <c r="M638" s="188"/>
      <c r="N638" s="87" t="s">
        <v>405</v>
      </c>
      <c r="O638" s="87">
        <v>0</v>
      </c>
      <c r="P638" s="86" t="s">
        <v>760</v>
      </c>
      <c r="Q638" s="68" t="s">
        <v>1733</v>
      </c>
      <c r="R638" s="122">
        <v>43724</v>
      </c>
      <c r="S638" s="88">
        <v>43724</v>
      </c>
      <c r="T638" s="68">
        <v>172633</v>
      </c>
      <c r="U638" s="86" t="s">
        <v>76</v>
      </c>
      <c r="V638" s="81" t="s">
        <v>1755</v>
      </c>
      <c r="W638" s="171">
        <v>44074</v>
      </c>
      <c r="X638" s="172" t="e">
        <f>+CONCATENATE(TEXT(#REF!,"yyyy"),"-",TEXT(#REF!,"mm"))</f>
        <v>#REF!</v>
      </c>
      <c r="Y638" s="173" t="str">
        <f t="shared" si="95"/>
        <v>6</v>
      </c>
      <c r="Z638" s="172" t="str">
        <f t="shared" si="96"/>
        <v>2020-07</v>
      </c>
      <c r="AA638" s="170" t="e">
        <f>+VLOOKUP(Z638,#REF!,2,FALSE)/VLOOKUP(X638,#REF!,2,FALSE)</f>
        <v>#REF!</v>
      </c>
      <c r="AB638" s="174" t="e">
        <f t="shared" si="93"/>
        <v>#REF!</v>
      </c>
      <c r="AC638" s="174" t="e">
        <f t="shared" si="94"/>
        <v>#REF!</v>
      </c>
      <c r="AD638" s="175" t="e">
        <f>+#REF!+365*Y638</f>
        <v>#REF!</v>
      </c>
      <c r="AE638" s="176" t="e">
        <f t="shared" si="97"/>
        <v>#REF!</v>
      </c>
      <c r="AF638" s="170" t="e">
        <f>+VLOOKUP(CONCATENATE(TEXT(W638,"yyyy"),"-",TEXT(W638,"mm")),#REF!,2,0)</f>
        <v>#REF!</v>
      </c>
      <c r="AG638" s="177" t="e">
        <f>+(AC638*(1+'INFLAC PROYECTADA'!$B$8)^(AE638))/((1+DEMANDADO!AF638)^(AE638))</f>
        <v>#REF!</v>
      </c>
      <c r="AH638" s="169">
        <f>(0.2*VLOOKUP(D638,'%.'!$A$1:$B$4,2,FALSE))+(0.35*VLOOKUP(E638,'%.'!$A$1:$B$4,2,FALSE))+(0.1*VLOOKUP(F638,'%.'!$A$1:$B$4,2,FALSE))+(0.35*VLOOKUP(G638,'%.'!$A$1:$B$4,2,FALSE))</f>
        <v>0.34250000000000003</v>
      </c>
      <c r="AI638" s="128" t="str">
        <f t="shared" si="98"/>
        <v>MEDIA</v>
      </c>
      <c r="AJ638" s="128" t="str">
        <f t="shared" si="99"/>
        <v>Cuentas de Orden</v>
      </c>
      <c r="AK638" s="178" t="e">
        <f t="shared" si="100"/>
        <v>#REF!</v>
      </c>
    </row>
    <row r="639" spans="1:37" ht="30" customHeight="1" x14ac:dyDescent="0.25">
      <c r="A639" s="115">
        <v>638</v>
      </c>
      <c r="B639" s="86" t="s">
        <v>1541</v>
      </c>
      <c r="C639" s="85" t="s">
        <v>1542</v>
      </c>
      <c r="D639" s="87" t="s">
        <v>48</v>
      </c>
      <c r="E639" s="87" t="s">
        <v>48</v>
      </c>
      <c r="F639" s="87" t="s">
        <v>1</v>
      </c>
      <c r="G639" s="87" t="s">
        <v>48</v>
      </c>
      <c r="H639" s="169">
        <f t="shared" si="91"/>
        <v>0.45500000000000002</v>
      </c>
      <c r="I639" s="170" t="str">
        <f t="shared" si="92"/>
        <v>MEDIA</v>
      </c>
      <c r="J639" s="292">
        <v>10797347</v>
      </c>
      <c r="K639" s="221">
        <v>1</v>
      </c>
      <c r="L639" s="87" t="s">
        <v>133</v>
      </c>
      <c r="M639" s="188"/>
      <c r="N639" s="87" t="s">
        <v>405</v>
      </c>
      <c r="O639" s="87">
        <v>0</v>
      </c>
      <c r="P639" s="86" t="s">
        <v>465</v>
      </c>
      <c r="Q639" s="68" t="s">
        <v>1733</v>
      </c>
      <c r="R639" s="122">
        <v>43724</v>
      </c>
      <c r="S639" s="88">
        <v>43724</v>
      </c>
      <c r="T639" s="68">
        <v>172633</v>
      </c>
      <c r="U639" s="86" t="s">
        <v>177</v>
      </c>
      <c r="V639" s="81" t="s">
        <v>1756</v>
      </c>
      <c r="W639" s="171">
        <v>44074</v>
      </c>
      <c r="X639" s="172" t="e">
        <f>+CONCATENATE(TEXT(#REF!,"yyyy"),"-",TEXT(#REF!,"mm"))</f>
        <v>#REF!</v>
      </c>
      <c r="Y639" s="173" t="str">
        <f t="shared" si="95"/>
        <v>8</v>
      </c>
      <c r="Z639" s="172" t="str">
        <f t="shared" si="96"/>
        <v>2020-07</v>
      </c>
      <c r="AA639" s="170" t="e">
        <f>+VLOOKUP(Z639,#REF!,2,FALSE)/VLOOKUP(X639,#REF!,2,FALSE)</f>
        <v>#REF!</v>
      </c>
      <c r="AB639" s="174" t="e">
        <f t="shared" si="93"/>
        <v>#REF!</v>
      </c>
      <c r="AC639" s="174" t="e">
        <f t="shared" si="94"/>
        <v>#REF!</v>
      </c>
      <c r="AD639" s="175" t="e">
        <f>+#REF!+365*Y639</f>
        <v>#REF!</v>
      </c>
      <c r="AE639" s="176" t="e">
        <f t="shared" si="97"/>
        <v>#REF!</v>
      </c>
      <c r="AF639" s="170" t="e">
        <f>+VLOOKUP(CONCATENATE(TEXT(W639,"yyyy"),"-",TEXT(W639,"mm")),#REF!,2,0)</f>
        <v>#REF!</v>
      </c>
      <c r="AG639" s="177" t="e">
        <f>+(AC639*(1+'INFLAC PROYECTADA'!$B$8)^(AE639))/((1+DEMANDADO!AF639)^(AE639))</f>
        <v>#REF!</v>
      </c>
      <c r="AH639" s="169">
        <f>(0.2*VLOOKUP(D639,'%.'!$A$1:$B$4,2,FALSE))+(0.35*VLOOKUP(E639,'%.'!$A$1:$B$4,2,FALSE))+(0.1*VLOOKUP(F639,'%.'!$A$1:$B$4,2,FALSE))+(0.35*VLOOKUP(G639,'%.'!$A$1:$B$4,2,FALSE))</f>
        <v>0.45500000000000002</v>
      </c>
      <c r="AI639" s="128" t="str">
        <f t="shared" si="98"/>
        <v>MEDIA</v>
      </c>
      <c r="AJ639" s="128" t="str">
        <f t="shared" si="99"/>
        <v>Cuentas de Orden</v>
      </c>
      <c r="AK639" s="178" t="e">
        <f t="shared" si="100"/>
        <v>#REF!</v>
      </c>
    </row>
    <row r="640" spans="1:37" ht="30" customHeight="1" x14ac:dyDescent="0.25">
      <c r="A640" s="115">
        <v>639</v>
      </c>
      <c r="B640" s="86" t="s">
        <v>1543</v>
      </c>
      <c r="C640" s="85" t="s">
        <v>1544</v>
      </c>
      <c r="D640" s="87" t="s">
        <v>48</v>
      </c>
      <c r="E640" s="87" t="s">
        <v>48</v>
      </c>
      <c r="F640" s="87" t="s">
        <v>48</v>
      </c>
      <c r="G640" s="87" t="s">
        <v>48</v>
      </c>
      <c r="H640" s="169">
        <f t="shared" si="91"/>
        <v>0.5</v>
      </c>
      <c r="I640" s="170" t="str">
        <f t="shared" si="92"/>
        <v>MEDIA</v>
      </c>
      <c r="J640" s="292">
        <v>277200000</v>
      </c>
      <c r="K640" s="221">
        <v>1</v>
      </c>
      <c r="L640" s="87" t="s">
        <v>134</v>
      </c>
      <c r="M640" s="188"/>
      <c r="N640" s="87" t="s">
        <v>405</v>
      </c>
      <c r="O640" s="87">
        <v>0</v>
      </c>
      <c r="P640" s="86" t="s">
        <v>753</v>
      </c>
      <c r="Q640" s="68" t="s">
        <v>1733</v>
      </c>
      <c r="R640" s="122">
        <v>43724</v>
      </c>
      <c r="S640" s="88">
        <v>43724</v>
      </c>
      <c r="T640" s="68">
        <v>172633</v>
      </c>
      <c r="U640" s="86" t="s">
        <v>21</v>
      </c>
      <c r="V640" s="81" t="s">
        <v>1757</v>
      </c>
      <c r="W640" s="171">
        <v>44074</v>
      </c>
      <c r="X640" s="172" t="e">
        <f>+CONCATENATE(TEXT(#REF!,"yyyy"),"-",TEXT(#REF!,"mm"))</f>
        <v>#REF!</v>
      </c>
      <c r="Y640" s="173" t="str">
        <f t="shared" si="95"/>
        <v>7</v>
      </c>
      <c r="Z640" s="172" t="str">
        <f t="shared" si="96"/>
        <v>2020-07</v>
      </c>
      <c r="AA640" s="170" t="e">
        <f>+VLOOKUP(Z640,#REF!,2,FALSE)/VLOOKUP(X640,#REF!,2,FALSE)</f>
        <v>#REF!</v>
      </c>
      <c r="AB640" s="174" t="e">
        <f t="shared" si="93"/>
        <v>#REF!</v>
      </c>
      <c r="AC640" s="174" t="e">
        <f t="shared" si="94"/>
        <v>#REF!</v>
      </c>
      <c r="AD640" s="175" t="e">
        <f>+#REF!+365*Y640</f>
        <v>#REF!</v>
      </c>
      <c r="AE640" s="176" t="e">
        <f t="shared" si="97"/>
        <v>#REF!</v>
      </c>
      <c r="AF640" s="170" t="e">
        <f>+VLOOKUP(CONCATENATE(TEXT(W640,"yyyy"),"-",TEXT(W640,"mm")),#REF!,2,0)</f>
        <v>#REF!</v>
      </c>
      <c r="AG640" s="177" t="e">
        <f>+(AC640*(1+'INFLAC PROYECTADA'!$B$8)^(AE640))/((1+DEMANDADO!AF640)^(AE640))</f>
        <v>#REF!</v>
      </c>
      <c r="AH640" s="169">
        <f>(0.2*VLOOKUP(D640,'%.'!$A$1:$B$4,2,FALSE))+(0.35*VLOOKUP(E640,'%.'!$A$1:$B$4,2,FALSE))+(0.1*VLOOKUP(F640,'%.'!$A$1:$B$4,2,FALSE))+(0.35*VLOOKUP(G640,'%.'!$A$1:$B$4,2,FALSE))</f>
        <v>0.5</v>
      </c>
      <c r="AI640" s="128" t="str">
        <f t="shared" si="98"/>
        <v>MEDIA</v>
      </c>
      <c r="AJ640" s="128" t="str">
        <f t="shared" si="99"/>
        <v>Cuentas de Orden</v>
      </c>
      <c r="AK640" s="178" t="e">
        <f t="shared" si="100"/>
        <v>#REF!</v>
      </c>
    </row>
    <row r="641" spans="1:37" ht="30" customHeight="1" x14ac:dyDescent="0.25">
      <c r="A641" s="115">
        <v>640</v>
      </c>
      <c r="B641" s="86" t="s">
        <v>688</v>
      </c>
      <c r="C641" s="85" t="s">
        <v>1545</v>
      </c>
      <c r="D641" s="87" t="s">
        <v>48</v>
      </c>
      <c r="E641" s="87" t="s">
        <v>48</v>
      </c>
      <c r="F641" s="87" t="s">
        <v>1</v>
      </c>
      <c r="G641" s="87" t="s">
        <v>48</v>
      </c>
      <c r="H641" s="169">
        <f t="shared" si="91"/>
        <v>0.45500000000000002</v>
      </c>
      <c r="I641" s="170" t="str">
        <f t="shared" si="92"/>
        <v>MEDIA</v>
      </c>
      <c r="J641" s="292">
        <v>59309662</v>
      </c>
      <c r="K641" s="221">
        <v>0.95</v>
      </c>
      <c r="L641" s="87" t="s">
        <v>133</v>
      </c>
      <c r="M641" s="188"/>
      <c r="N641" s="87" t="s">
        <v>405</v>
      </c>
      <c r="O641" s="87">
        <v>0</v>
      </c>
      <c r="P641" s="86" t="s">
        <v>745</v>
      </c>
      <c r="Q641" s="68" t="s">
        <v>1733</v>
      </c>
      <c r="R641" s="122">
        <v>43724</v>
      </c>
      <c r="S641" s="88">
        <v>43724</v>
      </c>
      <c r="T641" s="68">
        <v>172633</v>
      </c>
      <c r="U641" s="86" t="s">
        <v>171</v>
      </c>
      <c r="V641" s="81" t="s">
        <v>1758</v>
      </c>
      <c r="W641" s="171">
        <v>44074</v>
      </c>
      <c r="X641" s="172" t="e">
        <f>+CONCATENATE(TEXT(#REF!,"yyyy"),"-",TEXT(#REF!,"mm"))</f>
        <v>#REF!</v>
      </c>
      <c r="Y641" s="173" t="str">
        <f t="shared" si="95"/>
        <v>9</v>
      </c>
      <c r="Z641" s="172" t="str">
        <f t="shared" si="96"/>
        <v>2020-07</v>
      </c>
      <c r="AA641" s="170" t="e">
        <f>+VLOOKUP(Z641,#REF!,2,FALSE)/VLOOKUP(X641,#REF!,2,FALSE)</f>
        <v>#REF!</v>
      </c>
      <c r="AB641" s="174" t="e">
        <f t="shared" si="93"/>
        <v>#REF!</v>
      </c>
      <c r="AC641" s="174" t="e">
        <f t="shared" si="94"/>
        <v>#REF!</v>
      </c>
      <c r="AD641" s="175" t="e">
        <f>+#REF!+365*Y641</f>
        <v>#REF!</v>
      </c>
      <c r="AE641" s="176" t="e">
        <f t="shared" si="97"/>
        <v>#REF!</v>
      </c>
      <c r="AF641" s="170" t="e">
        <f>+VLOOKUP(CONCATENATE(TEXT(W641,"yyyy"),"-",TEXT(W641,"mm")),#REF!,2,0)</f>
        <v>#REF!</v>
      </c>
      <c r="AG641" s="177" t="e">
        <f>+(AC641*(1+'INFLAC PROYECTADA'!$B$8)^(AE641))/((1+DEMANDADO!AF641)^(AE641))</f>
        <v>#REF!</v>
      </c>
      <c r="AH641" s="169">
        <f>(0.2*VLOOKUP(D641,'%.'!$A$1:$B$4,2,FALSE))+(0.35*VLOOKUP(E641,'%.'!$A$1:$B$4,2,FALSE))+(0.1*VLOOKUP(F641,'%.'!$A$1:$B$4,2,FALSE))+(0.35*VLOOKUP(G641,'%.'!$A$1:$B$4,2,FALSE))</f>
        <v>0.45500000000000002</v>
      </c>
      <c r="AI641" s="128" t="str">
        <f t="shared" si="98"/>
        <v>MEDIA</v>
      </c>
      <c r="AJ641" s="128" t="str">
        <f t="shared" si="99"/>
        <v>Cuentas de Orden</v>
      </c>
      <c r="AK641" s="178" t="e">
        <f t="shared" si="100"/>
        <v>#REF!</v>
      </c>
    </row>
    <row r="642" spans="1:37" ht="30" customHeight="1" x14ac:dyDescent="0.25">
      <c r="A642" s="115">
        <v>641</v>
      </c>
      <c r="B642" s="86" t="s">
        <v>1546</v>
      </c>
      <c r="C642" s="85" t="s">
        <v>1547</v>
      </c>
      <c r="D642" s="87" t="s">
        <v>48</v>
      </c>
      <c r="E642" s="87" t="s">
        <v>48</v>
      </c>
      <c r="F642" s="87" t="s">
        <v>48</v>
      </c>
      <c r="G642" s="87" t="s">
        <v>48</v>
      </c>
      <c r="H642" s="169">
        <f t="shared" ref="H642:H705" si="101">+IFERROR(AH642,"")</f>
        <v>0.5</v>
      </c>
      <c r="I642" s="170" t="str">
        <f t="shared" ref="I642:I705" si="102">+IFERROR(AI642,"")</f>
        <v>MEDIA</v>
      </c>
      <c r="J642" s="292">
        <v>4169633</v>
      </c>
      <c r="K642" s="221">
        <v>1</v>
      </c>
      <c r="L642" s="87" t="s">
        <v>139</v>
      </c>
      <c r="M642" s="188"/>
      <c r="N642" s="87" t="s">
        <v>405</v>
      </c>
      <c r="O642" s="87">
        <v>0</v>
      </c>
      <c r="P642" s="86" t="s">
        <v>465</v>
      </c>
      <c r="Q642" s="68" t="s">
        <v>1733</v>
      </c>
      <c r="R642" s="122">
        <v>43724</v>
      </c>
      <c r="S642" s="88">
        <v>43724</v>
      </c>
      <c r="T642" s="68">
        <v>172633</v>
      </c>
      <c r="U642" s="86" t="s">
        <v>171</v>
      </c>
      <c r="V642" s="81" t="s">
        <v>1759</v>
      </c>
      <c r="W642" s="171">
        <v>44074</v>
      </c>
      <c r="X642" s="172" t="e">
        <f>+CONCATENATE(TEXT(#REF!,"yyyy"),"-",TEXT(#REF!,"mm"))</f>
        <v>#REF!</v>
      </c>
      <c r="Y642" s="173" t="str">
        <f t="shared" si="95"/>
        <v>8</v>
      </c>
      <c r="Z642" s="172" t="str">
        <f t="shared" si="96"/>
        <v>2020-07</v>
      </c>
      <c r="AA642" s="170" t="e">
        <f>+VLOOKUP(Z642,#REF!,2,FALSE)/VLOOKUP(X642,#REF!,2,FALSE)</f>
        <v>#REF!</v>
      </c>
      <c r="AB642" s="174" t="e">
        <f t="shared" ref="AB642:AB705" si="103">+AA642*J642</f>
        <v>#REF!</v>
      </c>
      <c r="AC642" s="174" t="e">
        <f t="shared" ref="AC642:AC705" si="104">+AB642*K642</f>
        <v>#REF!</v>
      </c>
      <c r="AD642" s="175" t="e">
        <f>+#REF!+365*Y642</f>
        <v>#REF!</v>
      </c>
      <c r="AE642" s="176" t="e">
        <f t="shared" si="97"/>
        <v>#REF!</v>
      </c>
      <c r="AF642" s="170" t="e">
        <f>+VLOOKUP(CONCATENATE(TEXT(W642,"yyyy"),"-",TEXT(W642,"mm")),#REF!,2,0)</f>
        <v>#REF!</v>
      </c>
      <c r="AG642" s="177" t="e">
        <f>+(AC642*(1+'INFLAC PROYECTADA'!$B$8)^(AE642))/((1+DEMANDADO!AF642)^(AE642))</f>
        <v>#REF!</v>
      </c>
      <c r="AH642" s="169">
        <f>(0.2*VLOOKUP(D642,'%.'!$A$1:$B$4,2,FALSE))+(0.35*VLOOKUP(E642,'%.'!$A$1:$B$4,2,FALSE))+(0.1*VLOOKUP(F642,'%.'!$A$1:$B$4,2,FALSE))+(0.35*VLOOKUP(G642,'%.'!$A$1:$B$4,2,FALSE))</f>
        <v>0.5</v>
      </c>
      <c r="AI642" s="128" t="str">
        <f t="shared" si="98"/>
        <v>MEDIA</v>
      </c>
      <c r="AJ642" s="128" t="str">
        <f t="shared" si="99"/>
        <v>Cuentas de Orden</v>
      </c>
      <c r="AK642" s="178" t="e">
        <f t="shared" si="100"/>
        <v>#REF!</v>
      </c>
    </row>
    <row r="643" spans="1:37" ht="30" customHeight="1" x14ac:dyDescent="0.25">
      <c r="A643" s="115">
        <v>642</v>
      </c>
      <c r="B643" s="86" t="s">
        <v>688</v>
      </c>
      <c r="C643" s="85" t="s">
        <v>1548</v>
      </c>
      <c r="D643" s="87" t="s">
        <v>1</v>
      </c>
      <c r="E643" s="87" t="s">
        <v>1</v>
      </c>
      <c r="F643" s="87" t="s">
        <v>1</v>
      </c>
      <c r="G643" s="87" t="s">
        <v>0</v>
      </c>
      <c r="H643" s="169">
        <f t="shared" si="101"/>
        <v>0.38249999999999995</v>
      </c>
      <c r="I643" s="170" t="str">
        <f t="shared" si="102"/>
        <v>MEDIA</v>
      </c>
      <c r="J643" s="292">
        <v>83968660</v>
      </c>
      <c r="K643" s="221">
        <v>1</v>
      </c>
      <c r="L643" s="87" t="s">
        <v>134</v>
      </c>
      <c r="M643" s="188"/>
      <c r="N643" s="87" t="s">
        <v>405</v>
      </c>
      <c r="O643" s="87">
        <v>0</v>
      </c>
      <c r="P643" s="86" t="s">
        <v>465</v>
      </c>
      <c r="Q643" s="68" t="s">
        <v>1733</v>
      </c>
      <c r="R643" s="122">
        <v>43724</v>
      </c>
      <c r="S643" s="88">
        <v>43724</v>
      </c>
      <c r="T643" s="68">
        <v>172633</v>
      </c>
      <c r="U643" s="86" t="s">
        <v>171</v>
      </c>
      <c r="V643" s="81" t="s">
        <v>1760</v>
      </c>
      <c r="W643" s="171">
        <v>44074</v>
      </c>
      <c r="X643" s="172" t="e">
        <f>+CONCATENATE(TEXT(#REF!,"yyyy"),"-",TEXT(#REF!,"mm"))</f>
        <v>#REF!</v>
      </c>
      <c r="Y643" s="173" t="str">
        <f t="shared" ref="Y643:Y706" si="105">+TRIM(LEFT(P643,2))</f>
        <v>8</v>
      </c>
      <c r="Z643" s="172" t="str">
        <f t="shared" ref="Z643:Z706" si="106">CONCATENATE(YEAR(EDATE(W643,-1)),"-",TEXT(MONTH(EDATE(W643,-1)),"00"))</f>
        <v>2020-07</v>
      </c>
      <c r="AA643" s="170" t="e">
        <f>+VLOOKUP(Z643,#REF!,2,FALSE)/VLOOKUP(X643,#REF!,2,FALSE)</f>
        <v>#REF!</v>
      </c>
      <c r="AB643" s="174" t="e">
        <f t="shared" si="103"/>
        <v>#REF!</v>
      </c>
      <c r="AC643" s="174" t="e">
        <f t="shared" si="104"/>
        <v>#REF!</v>
      </c>
      <c r="AD643" s="175" t="e">
        <f>+#REF!+365*Y643</f>
        <v>#REF!</v>
      </c>
      <c r="AE643" s="176" t="e">
        <f t="shared" ref="AE643:AE706" si="107">+(AD643-W643)/365</f>
        <v>#REF!</v>
      </c>
      <c r="AF643" s="170" t="e">
        <f>+VLOOKUP(CONCATENATE(TEXT(W643,"yyyy"),"-",TEXT(W643,"mm")),#REF!,2,0)</f>
        <v>#REF!</v>
      </c>
      <c r="AG643" s="177" t="e">
        <f>+(AC643*(1+'INFLAC PROYECTADA'!$B$8)^(AE643))/((1+DEMANDADO!AF643)^(AE643))</f>
        <v>#REF!</v>
      </c>
      <c r="AH643" s="169">
        <f>(0.2*VLOOKUP(D643,'%.'!$A$1:$B$4,2,FALSE))+(0.35*VLOOKUP(E643,'%.'!$A$1:$B$4,2,FALSE))+(0.1*VLOOKUP(F643,'%.'!$A$1:$B$4,2,FALSE))+(0.35*VLOOKUP(G643,'%.'!$A$1:$B$4,2,FALSE))</f>
        <v>0.38249999999999995</v>
      </c>
      <c r="AI643" s="128" t="str">
        <f t="shared" ref="AI643:AI706" si="108">+IF(AH643&gt;0.5,"ALTA",IF(AH643&gt;0.25,"MEDIA",IF(AH643&gt;=0.1,"BAJA",IF(AH643&lt;0.1,"REMOTA"))))</f>
        <v>MEDIA</v>
      </c>
      <c r="AJ643" s="128" t="str">
        <f t="shared" ref="AJ643:AJ706" si="109">+IF(M643&gt;0,"Provisión contable",IF(AH643&gt;50%,"Provisión contable",IF(AH643&lt;10%,"No se registra","Cuentas de Orden")))</f>
        <v>Cuentas de Orden</v>
      </c>
      <c r="AK643" s="178" t="e">
        <f t="shared" ref="AK643:AK706" si="110">+IF(M643&gt;0,M643,IF(AJ643="Provisión Contable",AG643,0)+IF(AJ643="Cuentas de Orden",AG643,0))</f>
        <v>#REF!</v>
      </c>
    </row>
    <row r="644" spans="1:37" ht="30" customHeight="1" x14ac:dyDescent="0.25">
      <c r="A644" s="115">
        <v>643</v>
      </c>
      <c r="B644" s="86" t="s">
        <v>1549</v>
      </c>
      <c r="C644" s="85" t="s">
        <v>1550</v>
      </c>
      <c r="D644" s="87" t="s">
        <v>48</v>
      </c>
      <c r="E644" s="87" t="s">
        <v>48</v>
      </c>
      <c r="F644" s="87" t="s">
        <v>1</v>
      </c>
      <c r="G644" s="87" t="s">
        <v>48</v>
      </c>
      <c r="H644" s="169">
        <f t="shared" si="101"/>
        <v>0.45500000000000002</v>
      </c>
      <c r="I644" s="170" t="str">
        <f t="shared" si="102"/>
        <v>MEDIA</v>
      </c>
      <c r="J644" s="292">
        <v>8115864</v>
      </c>
      <c r="K644" s="221">
        <v>1</v>
      </c>
      <c r="L644" s="87" t="s">
        <v>133</v>
      </c>
      <c r="M644" s="188"/>
      <c r="N644" s="87" t="s">
        <v>405</v>
      </c>
      <c r="O644" s="87">
        <v>0</v>
      </c>
      <c r="P644" s="86" t="s">
        <v>753</v>
      </c>
      <c r="Q644" s="68" t="s">
        <v>1733</v>
      </c>
      <c r="R644" s="122">
        <v>43724</v>
      </c>
      <c r="S644" s="88">
        <v>43724</v>
      </c>
      <c r="T644" s="68">
        <v>172633</v>
      </c>
      <c r="U644" s="86" t="s">
        <v>171</v>
      </c>
      <c r="V644" s="81" t="s">
        <v>1761</v>
      </c>
      <c r="W644" s="171">
        <v>44074</v>
      </c>
      <c r="X644" s="172" t="e">
        <f>+CONCATENATE(TEXT(#REF!,"yyyy"),"-",TEXT(#REF!,"mm"))</f>
        <v>#REF!</v>
      </c>
      <c r="Y644" s="173" t="str">
        <f t="shared" si="105"/>
        <v>7</v>
      </c>
      <c r="Z644" s="172" t="str">
        <f t="shared" si="106"/>
        <v>2020-07</v>
      </c>
      <c r="AA644" s="170" t="e">
        <f>+VLOOKUP(Z644,#REF!,2,FALSE)/VLOOKUP(X644,#REF!,2,FALSE)</f>
        <v>#REF!</v>
      </c>
      <c r="AB644" s="174" t="e">
        <f t="shared" si="103"/>
        <v>#REF!</v>
      </c>
      <c r="AC644" s="174" t="e">
        <f t="shared" si="104"/>
        <v>#REF!</v>
      </c>
      <c r="AD644" s="175" t="e">
        <f>+#REF!+365*Y644</f>
        <v>#REF!</v>
      </c>
      <c r="AE644" s="176" t="e">
        <f t="shared" si="107"/>
        <v>#REF!</v>
      </c>
      <c r="AF644" s="170" t="e">
        <f>+VLOOKUP(CONCATENATE(TEXT(W644,"yyyy"),"-",TEXT(W644,"mm")),#REF!,2,0)</f>
        <v>#REF!</v>
      </c>
      <c r="AG644" s="177" t="e">
        <f>+(AC644*(1+'INFLAC PROYECTADA'!$B$8)^(AE644))/((1+DEMANDADO!AF644)^(AE644))</f>
        <v>#REF!</v>
      </c>
      <c r="AH644" s="169">
        <f>(0.2*VLOOKUP(D644,'%.'!$A$1:$B$4,2,FALSE))+(0.35*VLOOKUP(E644,'%.'!$A$1:$B$4,2,FALSE))+(0.1*VLOOKUP(F644,'%.'!$A$1:$B$4,2,FALSE))+(0.35*VLOOKUP(G644,'%.'!$A$1:$B$4,2,FALSE))</f>
        <v>0.45500000000000002</v>
      </c>
      <c r="AI644" s="128" t="str">
        <f t="shared" si="108"/>
        <v>MEDIA</v>
      </c>
      <c r="AJ644" s="128" t="str">
        <f t="shared" si="109"/>
        <v>Cuentas de Orden</v>
      </c>
      <c r="AK644" s="178" t="e">
        <f t="shared" si="110"/>
        <v>#REF!</v>
      </c>
    </row>
    <row r="645" spans="1:37" ht="30" customHeight="1" x14ac:dyDescent="0.25">
      <c r="A645" s="115">
        <v>644</v>
      </c>
      <c r="B645" s="86" t="s">
        <v>1067</v>
      </c>
      <c r="C645" s="85" t="s">
        <v>1551</v>
      </c>
      <c r="D645" s="87" t="s">
        <v>1</v>
      </c>
      <c r="E645" s="87" t="s">
        <v>1</v>
      </c>
      <c r="F645" s="87" t="s">
        <v>0</v>
      </c>
      <c r="G645" s="87" t="s">
        <v>0</v>
      </c>
      <c r="H645" s="169">
        <f t="shared" si="101"/>
        <v>0.47749999999999998</v>
      </c>
      <c r="I645" s="170" t="str">
        <f t="shared" si="102"/>
        <v>MEDIA</v>
      </c>
      <c r="J645" s="292">
        <v>33755096</v>
      </c>
      <c r="K645" s="221">
        <v>1</v>
      </c>
      <c r="L645" s="87" t="s">
        <v>134</v>
      </c>
      <c r="M645" s="188"/>
      <c r="N645" s="87" t="s">
        <v>405</v>
      </c>
      <c r="O645" s="87">
        <v>0</v>
      </c>
      <c r="P645" s="86" t="s">
        <v>760</v>
      </c>
      <c r="Q645" s="68" t="s">
        <v>1733</v>
      </c>
      <c r="R645" s="122">
        <v>43724</v>
      </c>
      <c r="S645" s="88">
        <v>43724</v>
      </c>
      <c r="T645" s="68">
        <v>172633</v>
      </c>
      <c r="U645" s="86" t="s">
        <v>171</v>
      </c>
      <c r="V645" s="81" t="s">
        <v>1762</v>
      </c>
      <c r="W645" s="171">
        <v>44074</v>
      </c>
      <c r="X645" s="172" t="e">
        <f>+CONCATENATE(TEXT(#REF!,"yyyy"),"-",TEXT(#REF!,"mm"))</f>
        <v>#REF!</v>
      </c>
      <c r="Y645" s="173" t="str">
        <f t="shared" si="105"/>
        <v>6</v>
      </c>
      <c r="Z645" s="172" t="str">
        <f t="shared" si="106"/>
        <v>2020-07</v>
      </c>
      <c r="AA645" s="170" t="e">
        <f>+VLOOKUP(Z645,#REF!,2,FALSE)/VLOOKUP(X645,#REF!,2,FALSE)</f>
        <v>#REF!</v>
      </c>
      <c r="AB645" s="174" t="e">
        <f t="shared" si="103"/>
        <v>#REF!</v>
      </c>
      <c r="AC645" s="174" t="e">
        <f t="shared" si="104"/>
        <v>#REF!</v>
      </c>
      <c r="AD645" s="175" t="e">
        <f>+#REF!+365*Y645</f>
        <v>#REF!</v>
      </c>
      <c r="AE645" s="176" t="e">
        <f t="shared" si="107"/>
        <v>#REF!</v>
      </c>
      <c r="AF645" s="170" t="e">
        <f>+VLOOKUP(CONCATENATE(TEXT(W645,"yyyy"),"-",TEXT(W645,"mm")),#REF!,2,0)</f>
        <v>#REF!</v>
      </c>
      <c r="AG645" s="177" t="e">
        <f>+(AC645*(1+'INFLAC PROYECTADA'!$B$8)^(AE645))/((1+DEMANDADO!AF645)^(AE645))</f>
        <v>#REF!</v>
      </c>
      <c r="AH645" s="169">
        <f>(0.2*VLOOKUP(D645,'%.'!$A$1:$B$4,2,FALSE))+(0.35*VLOOKUP(E645,'%.'!$A$1:$B$4,2,FALSE))+(0.1*VLOOKUP(F645,'%.'!$A$1:$B$4,2,FALSE))+(0.35*VLOOKUP(G645,'%.'!$A$1:$B$4,2,FALSE))</f>
        <v>0.47749999999999998</v>
      </c>
      <c r="AI645" s="128" t="str">
        <f t="shared" si="108"/>
        <v>MEDIA</v>
      </c>
      <c r="AJ645" s="128" t="str">
        <f t="shared" si="109"/>
        <v>Cuentas de Orden</v>
      </c>
      <c r="AK645" s="178" t="e">
        <f t="shared" si="110"/>
        <v>#REF!</v>
      </c>
    </row>
    <row r="646" spans="1:37" ht="30" customHeight="1" x14ac:dyDescent="0.25">
      <c r="A646" s="115">
        <v>645</v>
      </c>
      <c r="B646" s="86" t="s">
        <v>1067</v>
      </c>
      <c r="C646" s="85" t="s">
        <v>1552</v>
      </c>
      <c r="D646" s="87" t="s">
        <v>48</v>
      </c>
      <c r="E646" s="87" t="s">
        <v>48</v>
      </c>
      <c r="F646" s="87" t="s">
        <v>48</v>
      </c>
      <c r="G646" s="87" t="s">
        <v>48</v>
      </c>
      <c r="H646" s="169">
        <f t="shared" si="101"/>
        <v>0.5</v>
      </c>
      <c r="I646" s="170" t="str">
        <f t="shared" si="102"/>
        <v>MEDIA</v>
      </c>
      <c r="J646" s="292">
        <v>33929458</v>
      </c>
      <c r="K646" s="221">
        <v>1</v>
      </c>
      <c r="L646" s="86" t="s">
        <v>129</v>
      </c>
      <c r="M646" s="188"/>
      <c r="N646" s="87" t="s">
        <v>405</v>
      </c>
      <c r="O646" s="87">
        <v>0</v>
      </c>
      <c r="P646" s="86" t="s">
        <v>760</v>
      </c>
      <c r="Q646" s="68" t="s">
        <v>1733</v>
      </c>
      <c r="R646" s="122">
        <v>43724</v>
      </c>
      <c r="S646" s="88">
        <v>43724</v>
      </c>
      <c r="T646" s="68">
        <v>172633</v>
      </c>
      <c r="U646" s="86" t="s">
        <v>171</v>
      </c>
      <c r="V646" s="81" t="s">
        <v>1763</v>
      </c>
      <c r="W646" s="171">
        <v>44074</v>
      </c>
      <c r="X646" s="172" t="e">
        <f>+CONCATENATE(TEXT(#REF!,"yyyy"),"-",TEXT(#REF!,"mm"))</f>
        <v>#REF!</v>
      </c>
      <c r="Y646" s="173" t="str">
        <f t="shared" si="105"/>
        <v>6</v>
      </c>
      <c r="Z646" s="172" t="str">
        <f t="shared" si="106"/>
        <v>2020-07</v>
      </c>
      <c r="AA646" s="170" t="e">
        <f>+VLOOKUP(Z646,#REF!,2,FALSE)/VLOOKUP(X646,#REF!,2,FALSE)</f>
        <v>#REF!</v>
      </c>
      <c r="AB646" s="174" t="e">
        <f t="shared" si="103"/>
        <v>#REF!</v>
      </c>
      <c r="AC646" s="174" t="e">
        <f t="shared" si="104"/>
        <v>#REF!</v>
      </c>
      <c r="AD646" s="175" t="e">
        <f>+#REF!+365*Y646</f>
        <v>#REF!</v>
      </c>
      <c r="AE646" s="176" t="e">
        <f t="shared" si="107"/>
        <v>#REF!</v>
      </c>
      <c r="AF646" s="170" t="e">
        <f>+VLOOKUP(CONCATENATE(TEXT(W646,"yyyy"),"-",TEXT(W646,"mm")),#REF!,2,0)</f>
        <v>#REF!</v>
      </c>
      <c r="AG646" s="177" t="e">
        <f>+(AC646*(1+'INFLAC PROYECTADA'!$B$8)^(AE646))/((1+DEMANDADO!AF646)^(AE646))</f>
        <v>#REF!</v>
      </c>
      <c r="AH646" s="169">
        <f>(0.2*VLOOKUP(D646,'%.'!$A$1:$B$4,2,FALSE))+(0.35*VLOOKUP(E646,'%.'!$A$1:$B$4,2,FALSE))+(0.1*VLOOKUP(F646,'%.'!$A$1:$B$4,2,FALSE))+(0.35*VLOOKUP(G646,'%.'!$A$1:$B$4,2,FALSE))</f>
        <v>0.5</v>
      </c>
      <c r="AI646" s="128" t="str">
        <f t="shared" si="108"/>
        <v>MEDIA</v>
      </c>
      <c r="AJ646" s="128" t="str">
        <f t="shared" si="109"/>
        <v>Cuentas de Orden</v>
      </c>
      <c r="AK646" s="178" t="e">
        <f t="shared" si="110"/>
        <v>#REF!</v>
      </c>
    </row>
    <row r="647" spans="1:37" ht="30" customHeight="1" x14ac:dyDescent="0.25">
      <c r="A647" s="115">
        <v>646</v>
      </c>
      <c r="B647" s="86" t="s">
        <v>1067</v>
      </c>
      <c r="C647" s="85" t="s">
        <v>1553</v>
      </c>
      <c r="D647" s="87" t="s">
        <v>48</v>
      </c>
      <c r="E647" s="87" t="s">
        <v>1</v>
      </c>
      <c r="F647" s="87" t="s">
        <v>0</v>
      </c>
      <c r="G647" s="87" t="s">
        <v>1</v>
      </c>
      <c r="H647" s="169">
        <f t="shared" si="101"/>
        <v>0.23500000000000001</v>
      </c>
      <c r="I647" s="170" t="str">
        <f t="shared" si="102"/>
        <v>BAJA</v>
      </c>
      <c r="J647" s="292">
        <v>34928796</v>
      </c>
      <c r="K647" s="221">
        <v>1</v>
      </c>
      <c r="L647" s="86" t="s">
        <v>130</v>
      </c>
      <c r="M647" s="188"/>
      <c r="N647" s="87" t="s">
        <v>405</v>
      </c>
      <c r="O647" s="87">
        <v>0</v>
      </c>
      <c r="P647" s="86" t="s">
        <v>760</v>
      </c>
      <c r="Q647" s="68" t="s">
        <v>1733</v>
      </c>
      <c r="R647" s="122">
        <v>43724</v>
      </c>
      <c r="S647" s="88">
        <v>43724</v>
      </c>
      <c r="T647" s="68">
        <v>172633</v>
      </c>
      <c r="U647" s="86" t="s">
        <v>171</v>
      </c>
      <c r="V647" s="81" t="s">
        <v>1764</v>
      </c>
      <c r="W647" s="171">
        <v>44074</v>
      </c>
      <c r="X647" s="172" t="e">
        <f>+CONCATENATE(TEXT(#REF!,"yyyy"),"-",TEXT(#REF!,"mm"))</f>
        <v>#REF!</v>
      </c>
      <c r="Y647" s="173" t="str">
        <f t="shared" si="105"/>
        <v>6</v>
      </c>
      <c r="Z647" s="172" t="str">
        <f t="shared" si="106"/>
        <v>2020-07</v>
      </c>
      <c r="AA647" s="170" t="e">
        <f>+VLOOKUP(Z647,#REF!,2,FALSE)/VLOOKUP(X647,#REF!,2,FALSE)</f>
        <v>#REF!</v>
      </c>
      <c r="AB647" s="174" t="e">
        <f t="shared" si="103"/>
        <v>#REF!</v>
      </c>
      <c r="AC647" s="174" t="e">
        <f t="shared" si="104"/>
        <v>#REF!</v>
      </c>
      <c r="AD647" s="175" t="e">
        <f>+#REF!+365*Y647</f>
        <v>#REF!</v>
      </c>
      <c r="AE647" s="176" t="e">
        <f t="shared" si="107"/>
        <v>#REF!</v>
      </c>
      <c r="AF647" s="170" t="e">
        <f>+VLOOKUP(CONCATENATE(TEXT(W647,"yyyy"),"-",TEXT(W647,"mm")),#REF!,2,0)</f>
        <v>#REF!</v>
      </c>
      <c r="AG647" s="177" t="e">
        <f>+(AC647*(1+'INFLAC PROYECTADA'!$B$8)^(AE647))/((1+DEMANDADO!AF647)^(AE647))</f>
        <v>#REF!</v>
      </c>
      <c r="AH647" s="169">
        <f>(0.2*VLOOKUP(D647,'%.'!$A$1:$B$4,2,FALSE))+(0.35*VLOOKUP(E647,'%.'!$A$1:$B$4,2,FALSE))+(0.1*VLOOKUP(F647,'%.'!$A$1:$B$4,2,FALSE))+(0.35*VLOOKUP(G647,'%.'!$A$1:$B$4,2,FALSE))</f>
        <v>0.23500000000000001</v>
      </c>
      <c r="AI647" s="128" t="str">
        <f t="shared" si="108"/>
        <v>BAJA</v>
      </c>
      <c r="AJ647" s="128" t="str">
        <f t="shared" si="109"/>
        <v>Cuentas de Orden</v>
      </c>
      <c r="AK647" s="178" t="e">
        <f t="shared" si="110"/>
        <v>#REF!</v>
      </c>
    </row>
    <row r="648" spans="1:37" ht="30" customHeight="1" x14ac:dyDescent="0.25">
      <c r="A648" s="115">
        <v>647</v>
      </c>
      <c r="B648" s="86" t="s">
        <v>1067</v>
      </c>
      <c r="C648" s="85" t="s">
        <v>1554</v>
      </c>
      <c r="D648" s="87" t="s">
        <v>48</v>
      </c>
      <c r="E648" s="87" t="s">
        <v>1</v>
      </c>
      <c r="F648" s="87" t="s">
        <v>0</v>
      </c>
      <c r="G648" s="87" t="s">
        <v>1</v>
      </c>
      <c r="H648" s="169">
        <f t="shared" si="101"/>
        <v>0.23500000000000001</v>
      </c>
      <c r="I648" s="170" t="str">
        <f t="shared" si="102"/>
        <v>BAJA</v>
      </c>
      <c r="J648" s="292">
        <v>34514736</v>
      </c>
      <c r="K648" s="221">
        <v>1</v>
      </c>
      <c r="L648" s="87" t="s">
        <v>133</v>
      </c>
      <c r="M648" s="188"/>
      <c r="N648" s="87" t="s">
        <v>405</v>
      </c>
      <c r="O648" s="87">
        <v>0</v>
      </c>
      <c r="P648" s="86" t="s">
        <v>753</v>
      </c>
      <c r="Q648" s="68" t="s">
        <v>1733</v>
      </c>
      <c r="R648" s="122">
        <v>43724</v>
      </c>
      <c r="S648" s="88">
        <v>43724</v>
      </c>
      <c r="T648" s="68">
        <v>172633</v>
      </c>
      <c r="U648" s="86" t="s">
        <v>171</v>
      </c>
      <c r="V648" s="81" t="s">
        <v>1765</v>
      </c>
      <c r="W648" s="171">
        <v>44074</v>
      </c>
      <c r="X648" s="172" t="e">
        <f>+CONCATENATE(TEXT(#REF!,"yyyy"),"-",TEXT(#REF!,"mm"))</f>
        <v>#REF!</v>
      </c>
      <c r="Y648" s="173" t="str">
        <f t="shared" si="105"/>
        <v>7</v>
      </c>
      <c r="Z648" s="172" t="str">
        <f t="shared" si="106"/>
        <v>2020-07</v>
      </c>
      <c r="AA648" s="170" t="e">
        <f>+VLOOKUP(Z648,#REF!,2,FALSE)/VLOOKUP(X648,#REF!,2,FALSE)</f>
        <v>#REF!</v>
      </c>
      <c r="AB648" s="174" t="e">
        <f t="shared" si="103"/>
        <v>#REF!</v>
      </c>
      <c r="AC648" s="174" t="e">
        <f t="shared" si="104"/>
        <v>#REF!</v>
      </c>
      <c r="AD648" s="175" t="e">
        <f>+#REF!+365*Y648</f>
        <v>#REF!</v>
      </c>
      <c r="AE648" s="176" t="e">
        <f t="shared" si="107"/>
        <v>#REF!</v>
      </c>
      <c r="AF648" s="170" t="e">
        <f>+VLOOKUP(CONCATENATE(TEXT(W648,"yyyy"),"-",TEXT(W648,"mm")),#REF!,2,0)</f>
        <v>#REF!</v>
      </c>
      <c r="AG648" s="177" t="e">
        <f>+(AC648*(1+'INFLAC PROYECTADA'!$B$8)^(AE648))/((1+DEMANDADO!AF648)^(AE648))</f>
        <v>#REF!</v>
      </c>
      <c r="AH648" s="169">
        <f>(0.2*VLOOKUP(D648,'%.'!$A$1:$B$4,2,FALSE))+(0.35*VLOOKUP(E648,'%.'!$A$1:$B$4,2,FALSE))+(0.1*VLOOKUP(F648,'%.'!$A$1:$B$4,2,FALSE))+(0.35*VLOOKUP(G648,'%.'!$A$1:$B$4,2,FALSE))</f>
        <v>0.23500000000000001</v>
      </c>
      <c r="AI648" s="128" t="str">
        <f t="shared" si="108"/>
        <v>BAJA</v>
      </c>
      <c r="AJ648" s="128" t="str">
        <f t="shared" si="109"/>
        <v>Cuentas de Orden</v>
      </c>
      <c r="AK648" s="178" t="e">
        <f t="shared" si="110"/>
        <v>#REF!</v>
      </c>
    </row>
    <row r="649" spans="1:37" ht="30" customHeight="1" x14ac:dyDescent="0.25">
      <c r="A649" s="115">
        <v>648</v>
      </c>
      <c r="B649" s="86" t="s">
        <v>1067</v>
      </c>
      <c r="C649" s="85" t="s">
        <v>1555</v>
      </c>
      <c r="D649" s="87" t="s">
        <v>48</v>
      </c>
      <c r="E649" s="87" t="s">
        <v>1</v>
      </c>
      <c r="F649" s="87" t="s">
        <v>48</v>
      </c>
      <c r="G649" s="87" t="s">
        <v>48</v>
      </c>
      <c r="H649" s="169">
        <f t="shared" si="101"/>
        <v>0.34250000000000003</v>
      </c>
      <c r="I649" s="170" t="str">
        <f t="shared" si="102"/>
        <v>MEDIA</v>
      </c>
      <c r="J649" s="292">
        <v>34666340</v>
      </c>
      <c r="K649" s="221">
        <v>1</v>
      </c>
      <c r="L649" s="87" t="s">
        <v>129</v>
      </c>
      <c r="M649" s="188"/>
      <c r="N649" s="87" t="s">
        <v>405</v>
      </c>
      <c r="O649" s="87">
        <v>0</v>
      </c>
      <c r="P649" s="86" t="s">
        <v>753</v>
      </c>
      <c r="Q649" s="68" t="s">
        <v>1733</v>
      </c>
      <c r="R649" s="122">
        <v>43724</v>
      </c>
      <c r="S649" s="88">
        <v>43724</v>
      </c>
      <c r="T649" s="68">
        <v>172633</v>
      </c>
      <c r="U649" s="86" t="s">
        <v>171</v>
      </c>
      <c r="V649" s="81" t="s">
        <v>1766</v>
      </c>
      <c r="W649" s="171">
        <v>44074</v>
      </c>
      <c r="X649" s="172" t="e">
        <f>+CONCATENATE(TEXT(#REF!,"yyyy"),"-",TEXT(#REF!,"mm"))</f>
        <v>#REF!</v>
      </c>
      <c r="Y649" s="173" t="str">
        <f t="shared" si="105"/>
        <v>7</v>
      </c>
      <c r="Z649" s="172" t="str">
        <f t="shared" si="106"/>
        <v>2020-07</v>
      </c>
      <c r="AA649" s="170" t="e">
        <f>+VLOOKUP(Z649,#REF!,2,FALSE)/VLOOKUP(X649,#REF!,2,FALSE)</f>
        <v>#REF!</v>
      </c>
      <c r="AB649" s="174" t="e">
        <f t="shared" si="103"/>
        <v>#REF!</v>
      </c>
      <c r="AC649" s="174" t="e">
        <f t="shared" si="104"/>
        <v>#REF!</v>
      </c>
      <c r="AD649" s="175" t="e">
        <f>+#REF!+365*Y649</f>
        <v>#REF!</v>
      </c>
      <c r="AE649" s="176" t="e">
        <f t="shared" si="107"/>
        <v>#REF!</v>
      </c>
      <c r="AF649" s="170" t="e">
        <f>+VLOOKUP(CONCATENATE(TEXT(W649,"yyyy"),"-",TEXT(W649,"mm")),#REF!,2,0)</f>
        <v>#REF!</v>
      </c>
      <c r="AG649" s="177" t="e">
        <f>+(AC649*(1+'INFLAC PROYECTADA'!$B$8)^(AE649))/((1+DEMANDADO!AF649)^(AE649))</f>
        <v>#REF!</v>
      </c>
      <c r="AH649" s="169">
        <f>(0.2*VLOOKUP(D649,'%.'!$A$1:$B$4,2,FALSE))+(0.35*VLOOKUP(E649,'%.'!$A$1:$B$4,2,FALSE))+(0.1*VLOOKUP(F649,'%.'!$A$1:$B$4,2,FALSE))+(0.35*VLOOKUP(G649,'%.'!$A$1:$B$4,2,FALSE))</f>
        <v>0.34250000000000003</v>
      </c>
      <c r="AI649" s="128" t="str">
        <f t="shared" si="108"/>
        <v>MEDIA</v>
      </c>
      <c r="AJ649" s="128" t="str">
        <f t="shared" si="109"/>
        <v>Cuentas de Orden</v>
      </c>
      <c r="AK649" s="178" t="e">
        <f t="shared" si="110"/>
        <v>#REF!</v>
      </c>
    </row>
    <row r="650" spans="1:37" ht="30" customHeight="1" x14ac:dyDescent="0.25">
      <c r="A650" s="115">
        <v>649</v>
      </c>
      <c r="B650" s="86" t="s">
        <v>1067</v>
      </c>
      <c r="C650" s="85" t="s">
        <v>1556</v>
      </c>
      <c r="D650" s="87" t="s">
        <v>48</v>
      </c>
      <c r="E650" s="87" t="s">
        <v>48</v>
      </c>
      <c r="F650" s="87" t="s">
        <v>1</v>
      </c>
      <c r="G650" s="87" t="s">
        <v>48</v>
      </c>
      <c r="H650" s="169">
        <f t="shared" si="101"/>
        <v>0.45500000000000002</v>
      </c>
      <c r="I650" s="170" t="str">
        <f t="shared" si="102"/>
        <v>MEDIA</v>
      </c>
      <c r="J650" s="292">
        <v>34783283</v>
      </c>
      <c r="K650" s="221">
        <v>1</v>
      </c>
      <c r="L650" s="86" t="s">
        <v>140</v>
      </c>
      <c r="M650" s="188"/>
      <c r="N650" s="87" t="s">
        <v>405</v>
      </c>
      <c r="O650" s="87">
        <v>0</v>
      </c>
      <c r="P650" s="86" t="s">
        <v>760</v>
      </c>
      <c r="Q650" s="68" t="s">
        <v>1733</v>
      </c>
      <c r="R650" s="122">
        <v>43724</v>
      </c>
      <c r="S650" s="88">
        <v>43724</v>
      </c>
      <c r="T650" s="68">
        <v>172633</v>
      </c>
      <c r="U650" s="86" t="s">
        <v>171</v>
      </c>
      <c r="V650" s="81" t="s">
        <v>1767</v>
      </c>
      <c r="W650" s="171">
        <v>44074</v>
      </c>
      <c r="X650" s="172" t="e">
        <f>+CONCATENATE(TEXT(#REF!,"yyyy"),"-",TEXT(#REF!,"mm"))</f>
        <v>#REF!</v>
      </c>
      <c r="Y650" s="173" t="str">
        <f t="shared" si="105"/>
        <v>6</v>
      </c>
      <c r="Z650" s="172" t="str">
        <f t="shared" si="106"/>
        <v>2020-07</v>
      </c>
      <c r="AA650" s="170" t="e">
        <f>+VLOOKUP(Z650,#REF!,2,FALSE)/VLOOKUP(X650,#REF!,2,FALSE)</f>
        <v>#REF!</v>
      </c>
      <c r="AB650" s="174" t="e">
        <f t="shared" si="103"/>
        <v>#REF!</v>
      </c>
      <c r="AC650" s="174" t="e">
        <f t="shared" si="104"/>
        <v>#REF!</v>
      </c>
      <c r="AD650" s="175" t="e">
        <f>+#REF!+365*Y650</f>
        <v>#REF!</v>
      </c>
      <c r="AE650" s="176" t="e">
        <f t="shared" si="107"/>
        <v>#REF!</v>
      </c>
      <c r="AF650" s="170" t="e">
        <f>+VLOOKUP(CONCATENATE(TEXT(W650,"yyyy"),"-",TEXT(W650,"mm")),#REF!,2,0)</f>
        <v>#REF!</v>
      </c>
      <c r="AG650" s="177" t="e">
        <f>+(AC650*(1+'INFLAC PROYECTADA'!$B$8)^(AE650))/((1+DEMANDADO!AF650)^(AE650))</f>
        <v>#REF!</v>
      </c>
      <c r="AH650" s="169">
        <f>(0.2*VLOOKUP(D650,'%.'!$A$1:$B$4,2,FALSE))+(0.35*VLOOKUP(E650,'%.'!$A$1:$B$4,2,FALSE))+(0.1*VLOOKUP(F650,'%.'!$A$1:$B$4,2,FALSE))+(0.35*VLOOKUP(G650,'%.'!$A$1:$B$4,2,FALSE))</f>
        <v>0.45500000000000002</v>
      </c>
      <c r="AI650" s="128" t="str">
        <f t="shared" si="108"/>
        <v>MEDIA</v>
      </c>
      <c r="AJ650" s="128" t="str">
        <f t="shared" si="109"/>
        <v>Cuentas de Orden</v>
      </c>
      <c r="AK650" s="178" t="e">
        <f t="shared" si="110"/>
        <v>#REF!</v>
      </c>
    </row>
    <row r="651" spans="1:37" ht="30" customHeight="1" x14ac:dyDescent="0.25">
      <c r="A651" s="115">
        <v>650</v>
      </c>
      <c r="B651" s="86" t="s">
        <v>1067</v>
      </c>
      <c r="C651" s="85" t="s">
        <v>1557</v>
      </c>
      <c r="D651" s="87" t="s">
        <v>48</v>
      </c>
      <c r="E651" s="87" t="s">
        <v>1</v>
      </c>
      <c r="F651" s="87" t="s">
        <v>0</v>
      </c>
      <c r="G651" s="87" t="s">
        <v>1</v>
      </c>
      <c r="H651" s="169">
        <f t="shared" si="101"/>
        <v>0.23500000000000001</v>
      </c>
      <c r="I651" s="170" t="str">
        <f t="shared" si="102"/>
        <v>BAJA</v>
      </c>
      <c r="J651" s="292">
        <v>34647713</v>
      </c>
      <c r="K651" s="221">
        <v>1</v>
      </c>
      <c r="L651" s="87" t="s">
        <v>129</v>
      </c>
      <c r="M651" s="188"/>
      <c r="N651" s="87" t="s">
        <v>405</v>
      </c>
      <c r="O651" s="87">
        <v>0</v>
      </c>
      <c r="P651" s="86" t="s">
        <v>760</v>
      </c>
      <c r="Q651" s="68" t="s">
        <v>1733</v>
      </c>
      <c r="R651" s="122">
        <v>43724</v>
      </c>
      <c r="S651" s="88">
        <v>43724</v>
      </c>
      <c r="T651" s="68">
        <v>172633</v>
      </c>
      <c r="U651" s="86" t="s">
        <v>171</v>
      </c>
      <c r="V651" s="81" t="s">
        <v>1768</v>
      </c>
      <c r="W651" s="171">
        <v>44074</v>
      </c>
      <c r="X651" s="172" t="e">
        <f>+CONCATENATE(TEXT(#REF!,"yyyy"),"-",TEXT(#REF!,"mm"))</f>
        <v>#REF!</v>
      </c>
      <c r="Y651" s="173" t="str">
        <f t="shared" si="105"/>
        <v>6</v>
      </c>
      <c r="Z651" s="172" t="str">
        <f t="shared" si="106"/>
        <v>2020-07</v>
      </c>
      <c r="AA651" s="170" t="e">
        <f>+VLOOKUP(Z651,#REF!,2,FALSE)/VLOOKUP(X651,#REF!,2,FALSE)</f>
        <v>#REF!</v>
      </c>
      <c r="AB651" s="174" t="e">
        <f t="shared" si="103"/>
        <v>#REF!</v>
      </c>
      <c r="AC651" s="174" t="e">
        <f t="shared" si="104"/>
        <v>#REF!</v>
      </c>
      <c r="AD651" s="175" t="e">
        <f>+#REF!+365*Y651</f>
        <v>#REF!</v>
      </c>
      <c r="AE651" s="176" t="e">
        <f t="shared" si="107"/>
        <v>#REF!</v>
      </c>
      <c r="AF651" s="170" t="e">
        <f>+VLOOKUP(CONCATENATE(TEXT(W651,"yyyy"),"-",TEXT(W651,"mm")),#REF!,2,0)</f>
        <v>#REF!</v>
      </c>
      <c r="AG651" s="177" t="e">
        <f>+(AC651*(1+'INFLAC PROYECTADA'!$B$8)^(AE651))/((1+DEMANDADO!AF651)^(AE651))</f>
        <v>#REF!</v>
      </c>
      <c r="AH651" s="169">
        <f>(0.2*VLOOKUP(D651,'%.'!$A$1:$B$4,2,FALSE))+(0.35*VLOOKUP(E651,'%.'!$A$1:$B$4,2,FALSE))+(0.1*VLOOKUP(F651,'%.'!$A$1:$B$4,2,FALSE))+(0.35*VLOOKUP(G651,'%.'!$A$1:$B$4,2,FALSE))</f>
        <v>0.23500000000000001</v>
      </c>
      <c r="AI651" s="128" t="str">
        <f t="shared" si="108"/>
        <v>BAJA</v>
      </c>
      <c r="AJ651" s="128" t="str">
        <f t="shared" si="109"/>
        <v>Cuentas de Orden</v>
      </c>
      <c r="AK651" s="178" t="e">
        <f t="shared" si="110"/>
        <v>#REF!</v>
      </c>
    </row>
    <row r="652" spans="1:37" ht="30" customHeight="1" x14ac:dyDescent="0.25">
      <c r="A652" s="115">
        <v>651</v>
      </c>
      <c r="B652" s="86" t="s">
        <v>1558</v>
      </c>
      <c r="C652" s="85" t="s">
        <v>1559</v>
      </c>
      <c r="D652" s="87" t="s">
        <v>48</v>
      </c>
      <c r="E652" s="87" t="s">
        <v>48</v>
      </c>
      <c r="F652" s="87" t="s">
        <v>48</v>
      </c>
      <c r="G652" s="87" t="s">
        <v>48</v>
      </c>
      <c r="H652" s="169">
        <f t="shared" si="101"/>
        <v>0.5</v>
      </c>
      <c r="I652" s="170" t="str">
        <f t="shared" si="102"/>
        <v>MEDIA</v>
      </c>
      <c r="J652" s="292">
        <v>184800000</v>
      </c>
      <c r="K652" s="221">
        <v>1</v>
      </c>
      <c r="L652" s="87" t="s">
        <v>133</v>
      </c>
      <c r="M652" s="188"/>
      <c r="N652" s="87" t="s">
        <v>405</v>
      </c>
      <c r="O652" s="87">
        <v>0</v>
      </c>
      <c r="P652" s="86" t="s">
        <v>745</v>
      </c>
      <c r="Q652" s="68" t="s">
        <v>1733</v>
      </c>
      <c r="R652" s="122">
        <v>43724</v>
      </c>
      <c r="S652" s="88">
        <v>43724</v>
      </c>
      <c r="T652" s="68">
        <v>172633</v>
      </c>
      <c r="U652" s="86" t="s">
        <v>170</v>
      </c>
      <c r="V652" s="81" t="s">
        <v>1769</v>
      </c>
      <c r="W652" s="171">
        <v>44074</v>
      </c>
      <c r="X652" s="172" t="e">
        <f>+CONCATENATE(TEXT(#REF!,"yyyy"),"-",TEXT(#REF!,"mm"))</f>
        <v>#REF!</v>
      </c>
      <c r="Y652" s="173" t="str">
        <f t="shared" si="105"/>
        <v>9</v>
      </c>
      <c r="Z652" s="172" t="str">
        <f t="shared" si="106"/>
        <v>2020-07</v>
      </c>
      <c r="AA652" s="170" t="e">
        <f>+VLOOKUP(Z652,#REF!,2,FALSE)/VLOOKUP(X652,#REF!,2,FALSE)</f>
        <v>#REF!</v>
      </c>
      <c r="AB652" s="174" t="e">
        <f t="shared" si="103"/>
        <v>#REF!</v>
      </c>
      <c r="AC652" s="174" t="e">
        <f t="shared" si="104"/>
        <v>#REF!</v>
      </c>
      <c r="AD652" s="175" t="e">
        <f>+#REF!+365*Y652</f>
        <v>#REF!</v>
      </c>
      <c r="AE652" s="176" t="e">
        <f t="shared" si="107"/>
        <v>#REF!</v>
      </c>
      <c r="AF652" s="170" t="e">
        <f>+VLOOKUP(CONCATENATE(TEXT(W652,"yyyy"),"-",TEXT(W652,"mm")),#REF!,2,0)</f>
        <v>#REF!</v>
      </c>
      <c r="AG652" s="177" t="e">
        <f>+(AC652*(1+'INFLAC PROYECTADA'!$B$8)^(AE652))/((1+DEMANDADO!AF652)^(AE652))</f>
        <v>#REF!</v>
      </c>
      <c r="AH652" s="169">
        <f>(0.2*VLOOKUP(D652,'%.'!$A$1:$B$4,2,FALSE))+(0.35*VLOOKUP(E652,'%.'!$A$1:$B$4,2,FALSE))+(0.1*VLOOKUP(F652,'%.'!$A$1:$B$4,2,FALSE))+(0.35*VLOOKUP(G652,'%.'!$A$1:$B$4,2,FALSE))</f>
        <v>0.5</v>
      </c>
      <c r="AI652" s="128" t="str">
        <f t="shared" si="108"/>
        <v>MEDIA</v>
      </c>
      <c r="AJ652" s="128" t="str">
        <f t="shared" si="109"/>
        <v>Cuentas de Orden</v>
      </c>
      <c r="AK652" s="178" t="e">
        <f t="shared" si="110"/>
        <v>#REF!</v>
      </c>
    </row>
    <row r="653" spans="1:37" ht="30" customHeight="1" x14ac:dyDescent="0.25">
      <c r="A653" s="115">
        <v>652</v>
      </c>
      <c r="B653" s="86" t="s">
        <v>1560</v>
      </c>
      <c r="C653" s="85" t="s">
        <v>1561</v>
      </c>
      <c r="D653" s="87" t="s">
        <v>48</v>
      </c>
      <c r="E653" s="87" t="s">
        <v>48</v>
      </c>
      <c r="F653" s="87" t="s">
        <v>48</v>
      </c>
      <c r="G653" s="87" t="s">
        <v>48</v>
      </c>
      <c r="H653" s="169">
        <f t="shared" si="101"/>
        <v>0.5</v>
      </c>
      <c r="I653" s="170" t="str">
        <f t="shared" si="102"/>
        <v>MEDIA</v>
      </c>
      <c r="J653" s="292">
        <v>13000000</v>
      </c>
      <c r="K653" s="221">
        <v>0.9</v>
      </c>
      <c r="L653" s="87" t="s">
        <v>139</v>
      </c>
      <c r="M653" s="188"/>
      <c r="N653" s="87" t="s">
        <v>405</v>
      </c>
      <c r="O653" s="87">
        <v>0</v>
      </c>
      <c r="P653" s="86" t="s">
        <v>753</v>
      </c>
      <c r="Q653" s="68" t="s">
        <v>1733</v>
      </c>
      <c r="R653" s="122">
        <v>43724</v>
      </c>
      <c r="S653" s="88">
        <v>43724</v>
      </c>
      <c r="T653" s="68">
        <v>172633</v>
      </c>
      <c r="U653" s="86" t="s">
        <v>76</v>
      </c>
      <c r="V653" s="81" t="s">
        <v>1770</v>
      </c>
      <c r="W653" s="171">
        <v>44074</v>
      </c>
      <c r="X653" s="172" t="e">
        <f>+CONCATENATE(TEXT(#REF!,"yyyy"),"-",TEXT(#REF!,"mm"))</f>
        <v>#REF!</v>
      </c>
      <c r="Y653" s="173" t="str">
        <f t="shared" si="105"/>
        <v>7</v>
      </c>
      <c r="Z653" s="172" t="str">
        <f t="shared" si="106"/>
        <v>2020-07</v>
      </c>
      <c r="AA653" s="170" t="e">
        <f>+VLOOKUP(Z653,#REF!,2,FALSE)/VLOOKUP(X653,#REF!,2,FALSE)</f>
        <v>#REF!</v>
      </c>
      <c r="AB653" s="174" t="e">
        <f t="shared" si="103"/>
        <v>#REF!</v>
      </c>
      <c r="AC653" s="174" t="e">
        <f t="shared" si="104"/>
        <v>#REF!</v>
      </c>
      <c r="AD653" s="175" t="e">
        <f>+#REF!+365*Y653</f>
        <v>#REF!</v>
      </c>
      <c r="AE653" s="176" t="e">
        <f t="shared" si="107"/>
        <v>#REF!</v>
      </c>
      <c r="AF653" s="170" t="e">
        <f>+VLOOKUP(CONCATENATE(TEXT(W653,"yyyy"),"-",TEXT(W653,"mm")),#REF!,2,0)</f>
        <v>#REF!</v>
      </c>
      <c r="AG653" s="177" t="e">
        <f>+(AC653*(1+'INFLAC PROYECTADA'!$B$8)^(AE653))/((1+DEMANDADO!AF653)^(AE653))</f>
        <v>#REF!</v>
      </c>
      <c r="AH653" s="169">
        <f>(0.2*VLOOKUP(D653,'%.'!$A$1:$B$4,2,FALSE))+(0.35*VLOOKUP(E653,'%.'!$A$1:$B$4,2,FALSE))+(0.1*VLOOKUP(F653,'%.'!$A$1:$B$4,2,FALSE))+(0.35*VLOOKUP(G653,'%.'!$A$1:$B$4,2,FALSE))</f>
        <v>0.5</v>
      </c>
      <c r="AI653" s="128" t="str">
        <f t="shared" si="108"/>
        <v>MEDIA</v>
      </c>
      <c r="AJ653" s="128" t="str">
        <f t="shared" si="109"/>
        <v>Cuentas de Orden</v>
      </c>
      <c r="AK653" s="178" t="e">
        <f t="shared" si="110"/>
        <v>#REF!</v>
      </c>
    </row>
    <row r="654" spans="1:37" ht="30" customHeight="1" x14ac:dyDescent="0.25">
      <c r="A654" s="115">
        <v>653</v>
      </c>
      <c r="B654" s="86" t="s">
        <v>1562</v>
      </c>
      <c r="C654" s="85" t="s">
        <v>1563</v>
      </c>
      <c r="D654" s="87" t="s">
        <v>48</v>
      </c>
      <c r="E654" s="87" t="s">
        <v>48</v>
      </c>
      <c r="F654" s="87" t="s">
        <v>48</v>
      </c>
      <c r="G654" s="87" t="s">
        <v>48</v>
      </c>
      <c r="H654" s="169">
        <f t="shared" si="101"/>
        <v>0.5</v>
      </c>
      <c r="I654" s="170" t="str">
        <f t="shared" si="102"/>
        <v>MEDIA</v>
      </c>
      <c r="J654" s="292">
        <v>12830664</v>
      </c>
      <c r="K654" s="221">
        <v>0.95</v>
      </c>
      <c r="L654" s="87" t="s">
        <v>139</v>
      </c>
      <c r="M654" s="188"/>
      <c r="N654" s="87" t="s">
        <v>405</v>
      </c>
      <c r="O654" s="87">
        <v>0</v>
      </c>
      <c r="P654" s="86" t="s">
        <v>760</v>
      </c>
      <c r="Q654" s="68" t="s">
        <v>1733</v>
      </c>
      <c r="R654" s="122">
        <v>43724</v>
      </c>
      <c r="S654" s="88">
        <v>43724</v>
      </c>
      <c r="T654" s="68">
        <v>172633</v>
      </c>
      <c r="U654" s="86" t="s">
        <v>171</v>
      </c>
      <c r="V654" s="81" t="s">
        <v>1771</v>
      </c>
      <c r="W654" s="171">
        <v>44074</v>
      </c>
      <c r="X654" s="172" t="e">
        <f>+CONCATENATE(TEXT(#REF!,"yyyy"),"-",TEXT(#REF!,"mm"))</f>
        <v>#REF!</v>
      </c>
      <c r="Y654" s="173" t="str">
        <f t="shared" si="105"/>
        <v>6</v>
      </c>
      <c r="Z654" s="172" t="str">
        <f t="shared" si="106"/>
        <v>2020-07</v>
      </c>
      <c r="AA654" s="170" t="e">
        <f>+VLOOKUP(Z654,#REF!,2,FALSE)/VLOOKUP(X654,#REF!,2,FALSE)</f>
        <v>#REF!</v>
      </c>
      <c r="AB654" s="174" t="e">
        <f t="shared" si="103"/>
        <v>#REF!</v>
      </c>
      <c r="AC654" s="174" t="e">
        <f t="shared" si="104"/>
        <v>#REF!</v>
      </c>
      <c r="AD654" s="175" t="e">
        <f>+#REF!+365*Y654</f>
        <v>#REF!</v>
      </c>
      <c r="AE654" s="176" t="e">
        <f t="shared" si="107"/>
        <v>#REF!</v>
      </c>
      <c r="AF654" s="170" t="e">
        <f>+VLOOKUP(CONCATENATE(TEXT(W654,"yyyy"),"-",TEXT(W654,"mm")),#REF!,2,0)</f>
        <v>#REF!</v>
      </c>
      <c r="AG654" s="177" t="e">
        <f>+(AC654*(1+'INFLAC PROYECTADA'!$B$8)^(AE654))/((1+DEMANDADO!AF654)^(AE654))</f>
        <v>#REF!</v>
      </c>
      <c r="AH654" s="169">
        <f>(0.2*VLOOKUP(D654,'%.'!$A$1:$B$4,2,FALSE))+(0.35*VLOOKUP(E654,'%.'!$A$1:$B$4,2,FALSE))+(0.1*VLOOKUP(F654,'%.'!$A$1:$B$4,2,FALSE))+(0.35*VLOOKUP(G654,'%.'!$A$1:$B$4,2,FALSE))</f>
        <v>0.5</v>
      </c>
      <c r="AI654" s="128" t="str">
        <f t="shared" si="108"/>
        <v>MEDIA</v>
      </c>
      <c r="AJ654" s="128" t="str">
        <f t="shared" si="109"/>
        <v>Cuentas de Orden</v>
      </c>
      <c r="AK654" s="178" t="e">
        <f t="shared" si="110"/>
        <v>#REF!</v>
      </c>
    </row>
    <row r="655" spans="1:37" ht="30" customHeight="1" x14ac:dyDescent="0.25">
      <c r="A655" s="115">
        <v>654</v>
      </c>
      <c r="B655" s="86" t="s">
        <v>688</v>
      </c>
      <c r="C655" s="154" t="s">
        <v>1564</v>
      </c>
      <c r="D655" s="87" t="s">
        <v>48</v>
      </c>
      <c r="E655" s="87" t="s">
        <v>48</v>
      </c>
      <c r="F655" s="87" t="s">
        <v>1</v>
      </c>
      <c r="G655" s="87" t="s">
        <v>48</v>
      </c>
      <c r="H655" s="169">
        <f t="shared" si="101"/>
        <v>0.45500000000000002</v>
      </c>
      <c r="I655" s="170" t="str">
        <f t="shared" si="102"/>
        <v>MEDIA</v>
      </c>
      <c r="J655" s="292">
        <v>12887000</v>
      </c>
      <c r="K655" s="221">
        <v>1</v>
      </c>
      <c r="L655" s="87" t="s">
        <v>136</v>
      </c>
      <c r="M655" s="188"/>
      <c r="N655" s="87" t="s">
        <v>405</v>
      </c>
      <c r="O655" s="87">
        <v>0</v>
      </c>
      <c r="P655" s="86" t="s">
        <v>753</v>
      </c>
      <c r="Q655" s="68" t="s">
        <v>1733</v>
      </c>
      <c r="R655" s="122">
        <v>43724</v>
      </c>
      <c r="S655" s="88">
        <v>43724</v>
      </c>
      <c r="T655" s="68">
        <v>172633</v>
      </c>
      <c r="U655" s="86" t="s">
        <v>76</v>
      </c>
      <c r="V655" s="81" t="s">
        <v>1772</v>
      </c>
      <c r="W655" s="171">
        <v>44074</v>
      </c>
      <c r="X655" s="172" t="e">
        <f>+CONCATENATE(TEXT(#REF!,"yyyy"),"-",TEXT(#REF!,"mm"))</f>
        <v>#REF!</v>
      </c>
      <c r="Y655" s="173" t="str">
        <f t="shared" si="105"/>
        <v>7</v>
      </c>
      <c r="Z655" s="172" t="str">
        <f t="shared" si="106"/>
        <v>2020-07</v>
      </c>
      <c r="AA655" s="170" t="e">
        <f>+VLOOKUP(Z655,#REF!,2,FALSE)/VLOOKUP(X655,#REF!,2,FALSE)</f>
        <v>#REF!</v>
      </c>
      <c r="AB655" s="174" t="e">
        <f t="shared" si="103"/>
        <v>#REF!</v>
      </c>
      <c r="AC655" s="174" t="e">
        <f t="shared" si="104"/>
        <v>#REF!</v>
      </c>
      <c r="AD655" s="175" t="e">
        <f>+#REF!+365*Y655</f>
        <v>#REF!</v>
      </c>
      <c r="AE655" s="176" t="e">
        <f t="shared" si="107"/>
        <v>#REF!</v>
      </c>
      <c r="AF655" s="170" t="e">
        <f>+VLOOKUP(CONCATENATE(TEXT(W655,"yyyy"),"-",TEXT(W655,"mm")),#REF!,2,0)</f>
        <v>#REF!</v>
      </c>
      <c r="AG655" s="177" t="e">
        <f>+(AC655*(1+'INFLAC PROYECTADA'!$B$8)^(AE655))/((1+DEMANDADO!AF655)^(AE655))</f>
        <v>#REF!</v>
      </c>
      <c r="AH655" s="169">
        <f>(0.2*VLOOKUP(D655,'%.'!$A$1:$B$4,2,FALSE))+(0.35*VLOOKUP(E655,'%.'!$A$1:$B$4,2,FALSE))+(0.1*VLOOKUP(F655,'%.'!$A$1:$B$4,2,FALSE))+(0.35*VLOOKUP(G655,'%.'!$A$1:$B$4,2,FALSE))</f>
        <v>0.45500000000000002</v>
      </c>
      <c r="AI655" s="128" t="str">
        <f t="shared" si="108"/>
        <v>MEDIA</v>
      </c>
      <c r="AJ655" s="128" t="str">
        <f t="shared" si="109"/>
        <v>Cuentas de Orden</v>
      </c>
      <c r="AK655" s="178" t="e">
        <f t="shared" si="110"/>
        <v>#REF!</v>
      </c>
    </row>
    <row r="656" spans="1:37" ht="30" customHeight="1" x14ac:dyDescent="0.25">
      <c r="A656" s="115">
        <v>655</v>
      </c>
      <c r="B656" s="86" t="s">
        <v>1565</v>
      </c>
      <c r="C656" s="85" t="s">
        <v>1566</v>
      </c>
      <c r="D656" s="87" t="s">
        <v>1</v>
      </c>
      <c r="E656" s="87" t="s">
        <v>1</v>
      </c>
      <c r="F656" s="87" t="s">
        <v>48</v>
      </c>
      <c r="G656" s="87" t="s">
        <v>48</v>
      </c>
      <c r="H656" s="169">
        <f t="shared" si="101"/>
        <v>0.2525</v>
      </c>
      <c r="I656" s="170" t="str">
        <f t="shared" si="102"/>
        <v>MEDIA</v>
      </c>
      <c r="J656" s="292">
        <v>51471291</v>
      </c>
      <c r="K656" s="221">
        <v>1</v>
      </c>
      <c r="L656" s="86" t="s">
        <v>136</v>
      </c>
      <c r="M656" s="188"/>
      <c r="N656" s="87" t="s">
        <v>405</v>
      </c>
      <c r="O656" s="87">
        <v>0</v>
      </c>
      <c r="P656" s="86" t="s">
        <v>753</v>
      </c>
      <c r="Q656" s="68" t="s">
        <v>1733</v>
      </c>
      <c r="R656" s="122">
        <v>43724</v>
      </c>
      <c r="S656" s="88">
        <v>43724</v>
      </c>
      <c r="T656" s="68">
        <v>172633</v>
      </c>
      <c r="U656" s="86" t="s">
        <v>76</v>
      </c>
      <c r="V656" s="81" t="s">
        <v>1773</v>
      </c>
      <c r="W656" s="171">
        <v>44074</v>
      </c>
      <c r="X656" s="172" t="e">
        <f>+CONCATENATE(TEXT(#REF!,"yyyy"),"-",TEXT(#REF!,"mm"))</f>
        <v>#REF!</v>
      </c>
      <c r="Y656" s="173" t="str">
        <f t="shared" si="105"/>
        <v>7</v>
      </c>
      <c r="Z656" s="172" t="str">
        <f t="shared" si="106"/>
        <v>2020-07</v>
      </c>
      <c r="AA656" s="170" t="e">
        <f>+VLOOKUP(Z656,#REF!,2,FALSE)/VLOOKUP(X656,#REF!,2,FALSE)</f>
        <v>#REF!</v>
      </c>
      <c r="AB656" s="174" t="e">
        <f t="shared" si="103"/>
        <v>#REF!</v>
      </c>
      <c r="AC656" s="174" t="e">
        <f t="shared" si="104"/>
        <v>#REF!</v>
      </c>
      <c r="AD656" s="175" t="e">
        <f>+#REF!+365*Y656</f>
        <v>#REF!</v>
      </c>
      <c r="AE656" s="176" t="e">
        <f t="shared" si="107"/>
        <v>#REF!</v>
      </c>
      <c r="AF656" s="170" t="e">
        <f>+VLOOKUP(CONCATENATE(TEXT(W656,"yyyy"),"-",TEXT(W656,"mm")),#REF!,2,0)</f>
        <v>#REF!</v>
      </c>
      <c r="AG656" s="177" t="e">
        <f>+(AC656*(1+'INFLAC PROYECTADA'!$B$8)^(AE656))/((1+DEMANDADO!AF656)^(AE656))</f>
        <v>#REF!</v>
      </c>
      <c r="AH656" s="169">
        <f>(0.2*VLOOKUP(D656,'%.'!$A$1:$B$4,2,FALSE))+(0.35*VLOOKUP(E656,'%.'!$A$1:$B$4,2,FALSE))+(0.1*VLOOKUP(F656,'%.'!$A$1:$B$4,2,FALSE))+(0.35*VLOOKUP(G656,'%.'!$A$1:$B$4,2,FALSE))</f>
        <v>0.2525</v>
      </c>
      <c r="AI656" s="128" t="str">
        <f t="shared" si="108"/>
        <v>MEDIA</v>
      </c>
      <c r="AJ656" s="128" t="str">
        <f t="shared" si="109"/>
        <v>Cuentas de Orden</v>
      </c>
      <c r="AK656" s="178" t="e">
        <f t="shared" si="110"/>
        <v>#REF!</v>
      </c>
    </row>
    <row r="657" spans="1:37" ht="30" customHeight="1" x14ac:dyDescent="0.25">
      <c r="A657" s="115">
        <v>656</v>
      </c>
      <c r="B657" s="86" t="s">
        <v>1567</v>
      </c>
      <c r="C657" s="85" t="s">
        <v>1568</v>
      </c>
      <c r="D657" s="87" t="s">
        <v>1</v>
      </c>
      <c r="E657" s="87" t="s">
        <v>1</v>
      </c>
      <c r="F657" s="87" t="s">
        <v>1</v>
      </c>
      <c r="G657" s="87" t="s">
        <v>1</v>
      </c>
      <c r="H657" s="169">
        <f t="shared" si="101"/>
        <v>0.05</v>
      </c>
      <c r="I657" s="170" t="str">
        <f t="shared" si="102"/>
        <v>REMOTA</v>
      </c>
      <c r="J657" s="292">
        <v>29172325</v>
      </c>
      <c r="K657" s="221">
        <v>1</v>
      </c>
      <c r="L657" s="87" t="s">
        <v>139</v>
      </c>
      <c r="M657" s="188"/>
      <c r="N657" s="87" t="s">
        <v>405</v>
      </c>
      <c r="O657" s="87">
        <v>0</v>
      </c>
      <c r="P657" s="86" t="s">
        <v>25</v>
      </c>
      <c r="Q657" s="68" t="s">
        <v>1733</v>
      </c>
      <c r="R657" s="122">
        <v>43724</v>
      </c>
      <c r="S657" s="88">
        <v>43724</v>
      </c>
      <c r="T657" s="68">
        <v>172633</v>
      </c>
      <c r="U657" s="86" t="s">
        <v>171</v>
      </c>
      <c r="V657" s="81" t="s">
        <v>1774</v>
      </c>
      <c r="W657" s="171">
        <v>44074</v>
      </c>
      <c r="X657" s="172" t="e">
        <f>+CONCATENATE(TEXT(#REF!,"yyyy"),"-",TEXT(#REF!,"mm"))</f>
        <v>#REF!</v>
      </c>
      <c r="Y657" s="173" t="str">
        <f t="shared" si="105"/>
        <v>5</v>
      </c>
      <c r="Z657" s="172" t="str">
        <f t="shared" si="106"/>
        <v>2020-07</v>
      </c>
      <c r="AA657" s="170" t="e">
        <f>+VLOOKUP(Z657,#REF!,2,FALSE)/VLOOKUP(X657,#REF!,2,FALSE)</f>
        <v>#REF!</v>
      </c>
      <c r="AB657" s="174" t="e">
        <f t="shared" si="103"/>
        <v>#REF!</v>
      </c>
      <c r="AC657" s="174" t="e">
        <f t="shared" si="104"/>
        <v>#REF!</v>
      </c>
      <c r="AD657" s="175" t="e">
        <f>+#REF!+365*Y657</f>
        <v>#REF!</v>
      </c>
      <c r="AE657" s="176" t="e">
        <f t="shared" si="107"/>
        <v>#REF!</v>
      </c>
      <c r="AF657" s="170" t="e">
        <f>+VLOOKUP(CONCATENATE(TEXT(W657,"yyyy"),"-",TEXT(W657,"mm")),#REF!,2,0)</f>
        <v>#REF!</v>
      </c>
      <c r="AG657" s="177" t="e">
        <f>+(AC657*(1+'INFLAC PROYECTADA'!$B$8)^(AE657))/((1+DEMANDADO!AF657)^(AE657))</f>
        <v>#REF!</v>
      </c>
      <c r="AH657" s="169">
        <f>(0.2*VLOOKUP(D657,'%.'!$A$1:$B$4,2,FALSE))+(0.35*VLOOKUP(E657,'%.'!$A$1:$B$4,2,FALSE))+(0.1*VLOOKUP(F657,'%.'!$A$1:$B$4,2,FALSE))+(0.35*VLOOKUP(G657,'%.'!$A$1:$B$4,2,FALSE))</f>
        <v>0.05</v>
      </c>
      <c r="AI657" s="128" t="str">
        <f t="shared" si="108"/>
        <v>REMOTA</v>
      </c>
      <c r="AJ657" s="128" t="str">
        <f t="shared" si="109"/>
        <v>No se registra</v>
      </c>
      <c r="AK657" s="178">
        <f t="shared" si="110"/>
        <v>0</v>
      </c>
    </row>
    <row r="658" spans="1:37" ht="30" customHeight="1" x14ac:dyDescent="0.25">
      <c r="A658" s="115">
        <v>657</v>
      </c>
      <c r="B658" s="86" t="s">
        <v>1569</v>
      </c>
      <c r="C658" s="85" t="s">
        <v>1570</v>
      </c>
      <c r="D658" s="87" t="s">
        <v>1</v>
      </c>
      <c r="E658" s="87" t="s">
        <v>1</v>
      </c>
      <c r="F658" s="87" t="s">
        <v>1</v>
      </c>
      <c r="G658" s="87" t="s">
        <v>1</v>
      </c>
      <c r="H658" s="169">
        <f t="shared" si="101"/>
        <v>0.05</v>
      </c>
      <c r="I658" s="170" t="str">
        <f t="shared" si="102"/>
        <v>REMOTA</v>
      </c>
      <c r="J658" s="292">
        <v>9902660</v>
      </c>
      <c r="K658" s="221">
        <v>1</v>
      </c>
      <c r="L658" s="87" t="s">
        <v>134</v>
      </c>
      <c r="M658" s="188"/>
      <c r="N658" s="87" t="s">
        <v>405</v>
      </c>
      <c r="O658" s="87">
        <v>0</v>
      </c>
      <c r="P658" s="86" t="s">
        <v>760</v>
      </c>
      <c r="Q658" s="68" t="s">
        <v>1733</v>
      </c>
      <c r="R658" s="122">
        <v>43724</v>
      </c>
      <c r="S658" s="88">
        <v>43724</v>
      </c>
      <c r="T658" s="68">
        <v>172633</v>
      </c>
      <c r="U658" s="86" t="s">
        <v>171</v>
      </c>
      <c r="V658" s="81" t="s">
        <v>1775</v>
      </c>
      <c r="W658" s="171">
        <v>44074</v>
      </c>
      <c r="X658" s="172" t="e">
        <f>+CONCATENATE(TEXT(#REF!,"yyyy"),"-",TEXT(#REF!,"mm"))</f>
        <v>#REF!</v>
      </c>
      <c r="Y658" s="173" t="str">
        <f t="shared" si="105"/>
        <v>6</v>
      </c>
      <c r="Z658" s="172" t="str">
        <f t="shared" si="106"/>
        <v>2020-07</v>
      </c>
      <c r="AA658" s="170" t="e">
        <f>+VLOOKUP(Z658,#REF!,2,FALSE)/VLOOKUP(X658,#REF!,2,FALSE)</f>
        <v>#REF!</v>
      </c>
      <c r="AB658" s="174" t="e">
        <f t="shared" si="103"/>
        <v>#REF!</v>
      </c>
      <c r="AC658" s="174" t="e">
        <f t="shared" si="104"/>
        <v>#REF!</v>
      </c>
      <c r="AD658" s="175" t="e">
        <f>+#REF!+365*Y658</f>
        <v>#REF!</v>
      </c>
      <c r="AE658" s="176" t="e">
        <f t="shared" si="107"/>
        <v>#REF!</v>
      </c>
      <c r="AF658" s="170" t="e">
        <f>+VLOOKUP(CONCATENATE(TEXT(W658,"yyyy"),"-",TEXT(W658,"mm")),#REF!,2,0)</f>
        <v>#REF!</v>
      </c>
      <c r="AG658" s="177" t="e">
        <f>+(AC658*(1+'INFLAC PROYECTADA'!$B$8)^(AE658))/((1+DEMANDADO!AF658)^(AE658))</f>
        <v>#REF!</v>
      </c>
      <c r="AH658" s="169">
        <f>(0.2*VLOOKUP(D658,'%.'!$A$1:$B$4,2,FALSE))+(0.35*VLOOKUP(E658,'%.'!$A$1:$B$4,2,FALSE))+(0.1*VLOOKUP(F658,'%.'!$A$1:$B$4,2,FALSE))+(0.35*VLOOKUP(G658,'%.'!$A$1:$B$4,2,FALSE))</f>
        <v>0.05</v>
      </c>
      <c r="AI658" s="128" t="str">
        <f t="shared" si="108"/>
        <v>REMOTA</v>
      </c>
      <c r="AJ658" s="128" t="str">
        <f t="shared" si="109"/>
        <v>No se registra</v>
      </c>
      <c r="AK658" s="178">
        <f t="shared" si="110"/>
        <v>0</v>
      </c>
    </row>
    <row r="659" spans="1:37" ht="30" customHeight="1" x14ac:dyDescent="0.25">
      <c r="A659" s="115">
        <v>658</v>
      </c>
      <c r="B659" s="86" t="s">
        <v>1569</v>
      </c>
      <c r="C659" s="85" t="s">
        <v>1571</v>
      </c>
      <c r="D659" s="87" t="s">
        <v>1</v>
      </c>
      <c r="E659" s="87" t="s">
        <v>1</v>
      </c>
      <c r="F659" s="87" t="s">
        <v>0</v>
      </c>
      <c r="G659" s="87" t="s">
        <v>0</v>
      </c>
      <c r="H659" s="169">
        <f t="shared" si="101"/>
        <v>0.47749999999999998</v>
      </c>
      <c r="I659" s="170" t="str">
        <f t="shared" si="102"/>
        <v>MEDIA</v>
      </c>
      <c r="J659" s="292">
        <v>3115000</v>
      </c>
      <c r="K659" s="221">
        <v>1</v>
      </c>
      <c r="L659" s="86" t="s">
        <v>139</v>
      </c>
      <c r="M659" s="188"/>
      <c r="N659" s="87" t="s">
        <v>405</v>
      </c>
      <c r="O659" s="87">
        <v>0</v>
      </c>
      <c r="P659" s="86" t="s">
        <v>760</v>
      </c>
      <c r="Q659" s="68" t="s">
        <v>1733</v>
      </c>
      <c r="R659" s="122">
        <v>43724</v>
      </c>
      <c r="S659" s="88">
        <v>43724</v>
      </c>
      <c r="T659" s="68">
        <v>172633</v>
      </c>
      <c r="U659" s="86" t="s">
        <v>171</v>
      </c>
      <c r="V659" s="81" t="s">
        <v>1776</v>
      </c>
      <c r="W659" s="171">
        <v>44074</v>
      </c>
      <c r="X659" s="172" t="e">
        <f>+CONCATENATE(TEXT(#REF!,"yyyy"),"-",TEXT(#REF!,"mm"))</f>
        <v>#REF!</v>
      </c>
      <c r="Y659" s="173" t="str">
        <f t="shared" si="105"/>
        <v>6</v>
      </c>
      <c r="Z659" s="172" t="str">
        <f t="shared" si="106"/>
        <v>2020-07</v>
      </c>
      <c r="AA659" s="170" t="e">
        <f>+VLOOKUP(Z659,#REF!,2,FALSE)/VLOOKUP(X659,#REF!,2,FALSE)</f>
        <v>#REF!</v>
      </c>
      <c r="AB659" s="174" t="e">
        <f t="shared" si="103"/>
        <v>#REF!</v>
      </c>
      <c r="AC659" s="174" t="e">
        <f t="shared" si="104"/>
        <v>#REF!</v>
      </c>
      <c r="AD659" s="175" t="e">
        <f>+#REF!+365*Y659</f>
        <v>#REF!</v>
      </c>
      <c r="AE659" s="176" t="e">
        <f t="shared" si="107"/>
        <v>#REF!</v>
      </c>
      <c r="AF659" s="170" t="e">
        <f>+VLOOKUP(CONCATENATE(TEXT(W659,"yyyy"),"-",TEXT(W659,"mm")),#REF!,2,0)</f>
        <v>#REF!</v>
      </c>
      <c r="AG659" s="177" t="e">
        <f>+(AC659*(1+'INFLAC PROYECTADA'!$B$8)^(AE659))/((1+DEMANDADO!AF659)^(AE659))</f>
        <v>#REF!</v>
      </c>
      <c r="AH659" s="169">
        <f>(0.2*VLOOKUP(D659,'%.'!$A$1:$B$4,2,FALSE))+(0.35*VLOOKUP(E659,'%.'!$A$1:$B$4,2,FALSE))+(0.1*VLOOKUP(F659,'%.'!$A$1:$B$4,2,FALSE))+(0.35*VLOOKUP(G659,'%.'!$A$1:$B$4,2,FALSE))</f>
        <v>0.47749999999999998</v>
      </c>
      <c r="AI659" s="128" t="str">
        <f t="shared" si="108"/>
        <v>MEDIA</v>
      </c>
      <c r="AJ659" s="128" t="str">
        <f t="shared" si="109"/>
        <v>Cuentas de Orden</v>
      </c>
      <c r="AK659" s="178" t="e">
        <f t="shared" si="110"/>
        <v>#REF!</v>
      </c>
    </row>
    <row r="660" spans="1:37" ht="30" customHeight="1" x14ac:dyDescent="0.25">
      <c r="A660" s="115">
        <v>659</v>
      </c>
      <c r="B660" s="86" t="s">
        <v>1572</v>
      </c>
      <c r="C660" s="85" t="s">
        <v>1573</v>
      </c>
      <c r="D660" s="87" t="s">
        <v>1</v>
      </c>
      <c r="E660" s="87" t="s">
        <v>1</v>
      </c>
      <c r="F660" s="87" t="s">
        <v>1</v>
      </c>
      <c r="G660" s="87" t="s">
        <v>0</v>
      </c>
      <c r="H660" s="169">
        <f t="shared" si="101"/>
        <v>0.38249999999999995</v>
      </c>
      <c r="I660" s="170" t="str">
        <f t="shared" si="102"/>
        <v>MEDIA</v>
      </c>
      <c r="J660" s="292">
        <v>23120185</v>
      </c>
      <c r="K660" s="221">
        <v>1</v>
      </c>
      <c r="L660" s="87" t="s">
        <v>140</v>
      </c>
      <c r="M660" s="188"/>
      <c r="N660" s="87" t="s">
        <v>405</v>
      </c>
      <c r="O660" s="87">
        <v>0</v>
      </c>
      <c r="P660" s="86" t="s">
        <v>760</v>
      </c>
      <c r="Q660" s="68" t="s">
        <v>1733</v>
      </c>
      <c r="R660" s="122">
        <v>43724</v>
      </c>
      <c r="S660" s="88">
        <v>43724</v>
      </c>
      <c r="T660" s="68">
        <v>172633</v>
      </c>
      <c r="U660" s="86" t="s">
        <v>76</v>
      </c>
      <c r="V660" s="81" t="s">
        <v>1777</v>
      </c>
      <c r="W660" s="171">
        <v>44074</v>
      </c>
      <c r="X660" s="172" t="e">
        <f>+CONCATENATE(TEXT(#REF!,"yyyy"),"-",TEXT(#REF!,"mm"))</f>
        <v>#REF!</v>
      </c>
      <c r="Y660" s="173" t="str">
        <f t="shared" si="105"/>
        <v>6</v>
      </c>
      <c r="Z660" s="172" t="str">
        <f t="shared" si="106"/>
        <v>2020-07</v>
      </c>
      <c r="AA660" s="170" t="e">
        <f>+VLOOKUP(Z660,#REF!,2,FALSE)/VLOOKUP(X660,#REF!,2,FALSE)</f>
        <v>#REF!</v>
      </c>
      <c r="AB660" s="174" t="e">
        <f t="shared" si="103"/>
        <v>#REF!</v>
      </c>
      <c r="AC660" s="174" t="e">
        <f t="shared" si="104"/>
        <v>#REF!</v>
      </c>
      <c r="AD660" s="175" t="e">
        <f>+#REF!+365*Y660</f>
        <v>#REF!</v>
      </c>
      <c r="AE660" s="176" t="e">
        <f t="shared" si="107"/>
        <v>#REF!</v>
      </c>
      <c r="AF660" s="170" t="e">
        <f>+VLOOKUP(CONCATENATE(TEXT(W660,"yyyy"),"-",TEXT(W660,"mm")),#REF!,2,0)</f>
        <v>#REF!</v>
      </c>
      <c r="AG660" s="177" t="e">
        <f>+(AC660*(1+'INFLAC PROYECTADA'!$B$8)^(AE660))/((1+DEMANDADO!AF660)^(AE660))</f>
        <v>#REF!</v>
      </c>
      <c r="AH660" s="169">
        <f>(0.2*VLOOKUP(D660,'%.'!$A$1:$B$4,2,FALSE))+(0.35*VLOOKUP(E660,'%.'!$A$1:$B$4,2,FALSE))+(0.1*VLOOKUP(F660,'%.'!$A$1:$B$4,2,FALSE))+(0.35*VLOOKUP(G660,'%.'!$A$1:$B$4,2,FALSE))</f>
        <v>0.38249999999999995</v>
      </c>
      <c r="AI660" s="128" t="str">
        <f t="shared" si="108"/>
        <v>MEDIA</v>
      </c>
      <c r="AJ660" s="128" t="str">
        <f t="shared" si="109"/>
        <v>Cuentas de Orden</v>
      </c>
      <c r="AK660" s="178" t="e">
        <f t="shared" si="110"/>
        <v>#REF!</v>
      </c>
    </row>
    <row r="661" spans="1:37" ht="30" customHeight="1" x14ac:dyDescent="0.25">
      <c r="A661" s="115">
        <v>660</v>
      </c>
      <c r="B661" s="86" t="s">
        <v>1574</v>
      </c>
      <c r="C661" s="85" t="s">
        <v>1575</v>
      </c>
      <c r="D661" s="87" t="s">
        <v>1</v>
      </c>
      <c r="E661" s="87" t="s">
        <v>1</v>
      </c>
      <c r="F661" s="87" t="s">
        <v>1</v>
      </c>
      <c r="G661" s="87" t="s">
        <v>48</v>
      </c>
      <c r="H661" s="169">
        <f t="shared" si="101"/>
        <v>0.20749999999999999</v>
      </c>
      <c r="I661" s="170" t="str">
        <f t="shared" si="102"/>
        <v>BAJA</v>
      </c>
      <c r="J661" s="292">
        <v>7884072</v>
      </c>
      <c r="K661" s="221">
        <v>1</v>
      </c>
      <c r="L661" s="86" t="s">
        <v>139</v>
      </c>
      <c r="M661" s="188"/>
      <c r="N661" s="87" t="s">
        <v>405</v>
      </c>
      <c r="O661" s="87">
        <v>0</v>
      </c>
      <c r="P661" s="86" t="s">
        <v>760</v>
      </c>
      <c r="Q661" s="68" t="s">
        <v>1733</v>
      </c>
      <c r="R661" s="122">
        <v>43724</v>
      </c>
      <c r="S661" s="88">
        <v>43724</v>
      </c>
      <c r="T661" s="68">
        <v>172633</v>
      </c>
      <c r="U661" s="86" t="s">
        <v>171</v>
      </c>
      <c r="V661" s="81" t="s">
        <v>1778</v>
      </c>
      <c r="W661" s="171">
        <v>44074</v>
      </c>
      <c r="X661" s="172" t="e">
        <f>+CONCATENATE(TEXT(#REF!,"yyyy"),"-",TEXT(#REF!,"mm"))</f>
        <v>#REF!</v>
      </c>
      <c r="Y661" s="173" t="str">
        <f t="shared" si="105"/>
        <v>6</v>
      </c>
      <c r="Z661" s="172" t="str">
        <f t="shared" si="106"/>
        <v>2020-07</v>
      </c>
      <c r="AA661" s="170" t="e">
        <f>+VLOOKUP(Z661,#REF!,2,FALSE)/VLOOKUP(X661,#REF!,2,FALSE)</f>
        <v>#REF!</v>
      </c>
      <c r="AB661" s="174" t="e">
        <f t="shared" si="103"/>
        <v>#REF!</v>
      </c>
      <c r="AC661" s="174" t="e">
        <f t="shared" si="104"/>
        <v>#REF!</v>
      </c>
      <c r="AD661" s="175" t="e">
        <f>+#REF!+365*Y661</f>
        <v>#REF!</v>
      </c>
      <c r="AE661" s="176" t="e">
        <f t="shared" si="107"/>
        <v>#REF!</v>
      </c>
      <c r="AF661" s="170" t="e">
        <f>+VLOOKUP(CONCATENATE(TEXT(W661,"yyyy"),"-",TEXT(W661,"mm")),#REF!,2,0)</f>
        <v>#REF!</v>
      </c>
      <c r="AG661" s="177" t="e">
        <f>+(AC661*(1+'INFLAC PROYECTADA'!$B$8)^(AE661))/((1+DEMANDADO!AF661)^(AE661))</f>
        <v>#REF!</v>
      </c>
      <c r="AH661" s="169">
        <f>(0.2*VLOOKUP(D661,'%.'!$A$1:$B$4,2,FALSE))+(0.35*VLOOKUP(E661,'%.'!$A$1:$B$4,2,FALSE))+(0.1*VLOOKUP(F661,'%.'!$A$1:$B$4,2,FALSE))+(0.35*VLOOKUP(G661,'%.'!$A$1:$B$4,2,FALSE))</f>
        <v>0.20749999999999999</v>
      </c>
      <c r="AI661" s="128" t="str">
        <f t="shared" si="108"/>
        <v>BAJA</v>
      </c>
      <c r="AJ661" s="128" t="str">
        <f t="shared" si="109"/>
        <v>Cuentas de Orden</v>
      </c>
      <c r="AK661" s="178" t="e">
        <f t="shared" si="110"/>
        <v>#REF!</v>
      </c>
    </row>
    <row r="662" spans="1:37" ht="30" customHeight="1" x14ac:dyDescent="0.25">
      <c r="A662" s="115">
        <v>661</v>
      </c>
      <c r="B662" s="86" t="s">
        <v>1576</v>
      </c>
      <c r="C662" s="85" t="s">
        <v>1577</v>
      </c>
      <c r="D662" s="87" t="s">
        <v>1</v>
      </c>
      <c r="E662" s="87" t="s">
        <v>1</v>
      </c>
      <c r="F662" s="87" t="s">
        <v>1</v>
      </c>
      <c r="G662" s="87" t="s">
        <v>48</v>
      </c>
      <c r="H662" s="169">
        <f t="shared" si="101"/>
        <v>0.20749999999999999</v>
      </c>
      <c r="I662" s="170" t="str">
        <f t="shared" si="102"/>
        <v>BAJA</v>
      </c>
      <c r="J662" s="292">
        <v>59932500</v>
      </c>
      <c r="K662" s="221">
        <v>1</v>
      </c>
      <c r="L662" s="87" t="s">
        <v>129</v>
      </c>
      <c r="M662" s="188"/>
      <c r="N662" s="87" t="s">
        <v>405</v>
      </c>
      <c r="O662" s="87">
        <v>0</v>
      </c>
      <c r="P662" s="86" t="s">
        <v>760</v>
      </c>
      <c r="Q662" s="68" t="s">
        <v>1733</v>
      </c>
      <c r="R662" s="122">
        <v>43724</v>
      </c>
      <c r="S662" s="88">
        <v>43724</v>
      </c>
      <c r="T662" s="68">
        <v>172633</v>
      </c>
      <c r="U662" s="86" t="s">
        <v>171</v>
      </c>
      <c r="V662" s="81" t="s">
        <v>1779</v>
      </c>
      <c r="W662" s="171">
        <v>44074</v>
      </c>
      <c r="X662" s="172" t="e">
        <f>+CONCATENATE(TEXT(#REF!,"yyyy"),"-",TEXT(#REF!,"mm"))</f>
        <v>#REF!</v>
      </c>
      <c r="Y662" s="173" t="str">
        <f t="shared" si="105"/>
        <v>6</v>
      </c>
      <c r="Z662" s="172" t="str">
        <f t="shared" si="106"/>
        <v>2020-07</v>
      </c>
      <c r="AA662" s="170" t="e">
        <f>+VLOOKUP(Z662,#REF!,2,FALSE)/VLOOKUP(X662,#REF!,2,FALSE)</f>
        <v>#REF!</v>
      </c>
      <c r="AB662" s="174" t="e">
        <f t="shared" si="103"/>
        <v>#REF!</v>
      </c>
      <c r="AC662" s="174" t="e">
        <f t="shared" si="104"/>
        <v>#REF!</v>
      </c>
      <c r="AD662" s="175" t="e">
        <f>+#REF!+365*Y662</f>
        <v>#REF!</v>
      </c>
      <c r="AE662" s="176" t="e">
        <f t="shared" si="107"/>
        <v>#REF!</v>
      </c>
      <c r="AF662" s="170" t="e">
        <f>+VLOOKUP(CONCATENATE(TEXT(W662,"yyyy"),"-",TEXT(W662,"mm")),#REF!,2,0)</f>
        <v>#REF!</v>
      </c>
      <c r="AG662" s="177" t="e">
        <f>+(AC662*(1+'INFLAC PROYECTADA'!$B$8)^(AE662))/((1+DEMANDADO!AF662)^(AE662))</f>
        <v>#REF!</v>
      </c>
      <c r="AH662" s="169">
        <f>(0.2*VLOOKUP(D662,'%.'!$A$1:$B$4,2,FALSE))+(0.35*VLOOKUP(E662,'%.'!$A$1:$B$4,2,FALSE))+(0.1*VLOOKUP(F662,'%.'!$A$1:$B$4,2,FALSE))+(0.35*VLOOKUP(G662,'%.'!$A$1:$B$4,2,FALSE))</f>
        <v>0.20749999999999999</v>
      </c>
      <c r="AI662" s="128" t="str">
        <f t="shared" si="108"/>
        <v>BAJA</v>
      </c>
      <c r="AJ662" s="128" t="str">
        <f t="shared" si="109"/>
        <v>Cuentas de Orden</v>
      </c>
      <c r="AK662" s="178" t="e">
        <f t="shared" si="110"/>
        <v>#REF!</v>
      </c>
    </row>
    <row r="663" spans="1:37" ht="30" customHeight="1" x14ac:dyDescent="0.25">
      <c r="A663" s="115">
        <v>662</v>
      </c>
      <c r="B663" s="86" t="s">
        <v>1578</v>
      </c>
      <c r="C663" s="85" t="s">
        <v>1579</v>
      </c>
      <c r="D663" s="87" t="s">
        <v>48</v>
      </c>
      <c r="E663" s="87" t="s">
        <v>48</v>
      </c>
      <c r="F663" s="87" t="s">
        <v>1</v>
      </c>
      <c r="G663" s="87" t="s">
        <v>48</v>
      </c>
      <c r="H663" s="169">
        <f t="shared" si="101"/>
        <v>0.45500000000000002</v>
      </c>
      <c r="I663" s="170" t="str">
        <f t="shared" si="102"/>
        <v>MEDIA</v>
      </c>
      <c r="J663" s="292">
        <v>28957068</v>
      </c>
      <c r="K663" s="221">
        <v>1</v>
      </c>
      <c r="L663" s="87" t="s">
        <v>133</v>
      </c>
      <c r="M663" s="188"/>
      <c r="N663" s="87" t="s">
        <v>405</v>
      </c>
      <c r="O663" s="87">
        <v>0</v>
      </c>
      <c r="P663" s="86" t="s">
        <v>25</v>
      </c>
      <c r="Q663" s="68" t="s">
        <v>1733</v>
      </c>
      <c r="R663" s="122">
        <v>43724</v>
      </c>
      <c r="S663" s="88">
        <v>43724</v>
      </c>
      <c r="T663" s="68">
        <v>172633</v>
      </c>
      <c r="U663" s="86" t="s">
        <v>76</v>
      </c>
      <c r="V663" s="81" t="s">
        <v>1780</v>
      </c>
      <c r="W663" s="171">
        <v>44074</v>
      </c>
      <c r="X663" s="172" t="e">
        <f>+CONCATENATE(TEXT(#REF!,"yyyy"),"-",TEXT(#REF!,"mm"))</f>
        <v>#REF!</v>
      </c>
      <c r="Y663" s="173" t="str">
        <f t="shared" si="105"/>
        <v>5</v>
      </c>
      <c r="Z663" s="172" t="str">
        <f t="shared" si="106"/>
        <v>2020-07</v>
      </c>
      <c r="AA663" s="170" t="e">
        <f>+VLOOKUP(Z663,#REF!,2,FALSE)/VLOOKUP(X663,#REF!,2,FALSE)</f>
        <v>#REF!</v>
      </c>
      <c r="AB663" s="174" t="e">
        <f t="shared" si="103"/>
        <v>#REF!</v>
      </c>
      <c r="AC663" s="174" t="e">
        <f t="shared" si="104"/>
        <v>#REF!</v>
      </c>
      <c r="AD663" s="175" t="e">
        <f>+#REF!+365*Y663</f>
        <v>#REF!</v>
      </c>
      <c r="AE663" s="176" t="e">
        <f t="shared" si="107"/>
        <v>#REF!</v>
      </c>
      <c r="AF663" s="170" t="e">
        <f>+VLOOKUP(CONCATENATE(TEXT(W663,"yyyy"),"-",TEXT(W663,"mm")),#REF!,2,0)</f>
        <v>#REF!</v>
      </c>
      <c r="AG663" s="177" t="e">
        <f>+(AC663*(1+'INFLAC PROYECTADA'!$B$8)^(AE663))/((1+DEMANDADO!AF663)^(AE663))</f>
        <v>#REF!</v>
      </c>
      <c r="AH663" s="169">
        <f>(0.2*VLOOKUP(D663,'%.'!$A$1:$B$4,2,FALSE))+(0.35*VLOOKUP(E663,'%.'!$A$1:$B$4,2,FALSE))+(0.1*VLOOKUP(F663,'%.'!$A$1:$B$4,2,FALSE))+(0.35*VLOOKUP(G663,'%.'!$A$1:$B$4,2,FALSE))</f>
        <v>0.45500000000000002</v>
      </c>
      <c r="AI663" s="128" t="str">
        <f t="shared" si="108"/>
        <v>MEDIA</v>
      </c>
      <c r="AJ663" s="128" t="str">
        <f t="shared" si="109"/>
        <v>Cuentas de Orden</v>
      </c>
      <c r="AK663" s="178" t="e">
        <f t="shared" si="110"/>
        <v>#REF!</v>
      </c>
    </row>
    <row r="664" spans="1:37" ht="30" customHeight="1" x14ac:dyDescent="0.25">
      <c r="A664" s="115">
        <v>663</v>
      </c>
      <c r="B664" s="86" t="s">
        <v>1580</v>
      </c>
      <c r="C664" s="85" t="s">
        <v>1581</v>
      </c>
      <c r="D664" s="87" t="s">
        <v>1</v>
      </c>
      <c r="E664" s="87" t="s">
        <v>1</v>
      </c>
      <c r="F664" s="87" t="s">
        <v>0</v>
      </c>
      <c r="G664" s="87" t="s">
        <v>1</v>
      </c>
      <c r="H664" s="169">
        <f t="shared" si="101"/>
        <v>0.14499999999999999</v>
      </c>
      <c r="I664" s="170" t="str">
        <f t="shared" si="102"/>
        <v>BAJA</v>
      </c>
      <c r="J664" s="292">
        <v>27813220</v>
      </c>
      <c r="K664" s="221">
        <v>1</v>
      </c>
      <c r="L664" s="87" t="s">
        <v>133</v>
      </c>
      <c r="M664" s="188"/>
      <c r="N664" s="87" t="s">
        <v>405</v>
      </c>
      <c r="O664" s="87">
        <v>0</v>
      </c>
      <c r="P664" s="86" t="s">
        <v>25</v>
      </c>
      <c r="Q664" s="68" t="s">
        <v>1733</v>
      </c>
      <c r="R664" s="122">
        <v>43724</v>
      </c>
      <c r="S664" s="88">
        <v>43724</v>
      </c>
      <c r="T664" s="68">
        <v>172633</v>
      </c>
      <c r="U664" s="86" t="s">
        <v>76</v>
      </c>
      <c r="V664" s="81" t="s">
        <v>1781</v>
      </c>
      <c r="W664" s="171">
        <v>44074</v>
      </c>
      <c r="X664" s="172" t="e">
        <f>+CONCATENATE(TEXT(#REF!,"yyyy"),"-",TEXT(#REF!,"mm"))</f>
        <v>#REF!</v>
      </c>
      <c r="Y664" s="173" t="str">
        <f t="shared" si="105"/>
        <v>5</v>
      </c>
      <c r="Z664" s="172" t="str">
        <f t="shared" si="106"/>
        <v>2020-07</v>
      </c>
      <c r="AA664" s="170" t="e">
        <f>+VLOOKUP(Z664,#REF!,2,FALSE)/VLOOKUP(X664,#REF!,2,FALSE)</f>
        <v>#REF!</v>
      </c>
      <c r="AB664" s="174" t="e">
        <f t="shared" si="103"/>
        <v>#REF!</v>
      </c>
      <c r="AC664" s="174" t="e">
        <f t="shared" si="104"/>
        <v>#REF!</v>
      </c>
      <c r="AD664" s="175" t="e">
        <f>+#REF!+365*Y664</f>
        <v>#REF!</v>
      </c>
      <c r="AE664" s="176" t="e">
        <f t="shared" si="107"/>
        <v>#REF!</v>
      </c>
      <c r="AF664" s="170" t="e">
        <f>+VLOOKUP(CONCATENATE(TEXT(W664,"yyyy"),"-",TEXT(W664,"mm")),#REF!,2,0)</f>
        <v>#REF!</v>
      </c>
      <c r="AG664" s="177" t="e">
        <f>+(AC664*(1+'INFLAC PROYECTADA'!$B$8)^(AE664))/((1+DEMANDADO!AF664)^(AE664))</f>
        <v>#REF!</v>
      </c>
      <c r="AH664" s="169">
        <f>(0.2*VLOOKUP(D664,'%.'!$A$1:$B$4,2,FALSE))+(0.35*VLOOKUP(E664,'%.'!$A$1:$B$4,2,FALSE))+(0.1*VLOOKUP(F664,'%.'!$A$1:$B$4,2,FALSE))+(0.35*VLOOKUP(G664,'%.'!$A$1:$B$4,2,FALSE))</f>
        <v>0.14499999999999999</v>
      </c>
      <c r="AI664" s="128" t="str">
        <f t="shared" si="108"/>
        <v>BAJA</v>
      </c>
      <c r="AJ664" s="128" t="str">
        <f t="shared" si="109"/>
        <v>Cuentas de Orden</v>
      </c>
      <c r="AK664" s="178" t="e">
        <f t="shared" si="110"/>
        <v>#REF!</v>
      </c>
    </row>
    <row r="665" spans="1:37" ht="30" customHeight="1" x14ac:dyDescent="0.25">
      <c r="A665" s="115">
        <v>664</v>
      </c>
      <c r="B665" s="86" t="s">
        <v>1582</v>
      </c>
      <c r="C665" s="85" t="s">
        <v>1583</v>
      </c>
      <c r="D665" s="87" t="s">
        <v>48</v>
      </c>
      <c r="E665" s="87" t="s">
        <v>48</v>
      </c>
      <c r="F665" s="87" t="s">
        <v>48</v>
      </c>
      <c r="G665" s="87" t="s">
        <v>48</v>
      </c>
      <c r="H665" s="169">
        <f t="shared" si="101"/>
        <v>0.5</v>
      </c>
      <c r="I665" s="170" t="str">
        <f t="shared" si="102"/>
        <v>MEDIA</v>
      </c>
      <c r="J665" s="292">
        <v>75000000</v>
      </c>
      <c r="K665" s="221">
        <v>1</v>
      </c>
      <c r="L665" s="87" t="s">
        <v>133</v>
      </c>
      <c r="M665" s="188"/>
      <c r="N665" s="87" t="s">
        <v>405</v>
      </c>
      <c r="O665" s="87">
        <v>0</v>
      </c>
      <c r="P665" s="86" t="s">
        <v>760</v>
      </c>
      <c r="Q665" s="68" t="s">
        <v>1733</v>
      </c>
      <c r="R665" s="122">
        <v>43724</v>
      </c>
      <c r="S665" s="88">
        <v>43724</v>
      </c>
      <c r="T665" s="68">
        <v>172633</v>
      </c>
      <c r="U665" s="86" t="s">
        <v>168</v>
      </c>
      <c r="V665" s="81" t="s">
        <v>1782</v>
      </c>
      <c r="W665" s="171">
        <v>44074</v>
      </c>
      <c r="X665" s="172" t="e">
        <f>+CONCATENATE(TEXT(#REF!,"yyyy"),"-",TEXT(#REF!,"mm"))</f>
        <v>#REF!</v>
      </c>
      <c r="Y665" s="173" t="str">
        <f t="shared" si="105"/>
        <v>6</v>
      </c>
      <c r="Z665" s="172" t="str">
        <f t="shared" si="106"/>
        <v>2020-07</v>
      </c>
      <c r="AA665" s="170" t="e">
        <f>+VLOOKUP(Z665,#REF!,2,FALSE)/VLOOKUP(X665,#REF!,2,FALSE)</f>
        <v>#REF!</v>
      </c>
      <c r="AB665" s="174" t="e">
        <f t="shared" si="103"/>
        <v>#REF!</v>
      </c>
      <c r="AC665" s="174" t="e">
        <f t="shared" si="104"/>
        <v>#REF!</v>
      </c>
      <c r="AD665" s="175" t="e">
        <f>+#REF!+365*Y665</f>
        <v>#REF!</v>
      </c>
      <c r="AE665" s="176" t="e">
        <f t="shared" si="107"/>
        <v>#REF!</v>
      </c>
      <c r="AF665" s="170" t="e">
        <f>+VLOOKUP(CONCATENATE(TEXT(W665,"yyyy"),"-",TEXT(W665,"mm")),#REF!,2,0)</f>
        <v>#REF!</v>
      </c>
      <c r="AG665" s="177" t="e">
        <f>+(AC665*(1+'INFLAC PROYECTADA'!$B$8)^(AE665))/((1+DEMANDADO!AF665)^(AE665))</f>
        <v>#REF!</v>
      </c>
      <c r="AH665" s="169">
        <f>(0.2*VLOOKUP(D665,'%.'!$A$1:$B$4,2,FALSE))+(0.35*VLOOKUP(E665,'%.'!$A$1:$B$4,2,FALSE))+(0.1*VLOOKUP(F665,'%.'!$A$1:$B$4,2,FALSE))+(0.35*VLOOKUP(G665,'%.'!$A$1:$B$4,2,FALSE))</f>
        <v>0.5</v>
      </c>
      <c r="AI665" s="128" t="str">
        <f t="shared" si="108"/>
        <v>MEDIA</v>
      </c>
      <c r="AJ665" s="128" t="str">
        <f t="shared" si="109"/>
        <v>Cuentas de Orden</v>
      </c>
      <c r="AK665" s="178" t="e">
        <f t="shared" si="110"/>
        <v>#REF!</v>
      </c>
    </row>
    <row r="666" spans="1:37" ht="30" customHeight="1" x14ac:dyDescent="0.25">
      <c r="A666" s="115">
        <v>665</v>
      </c>
      <c r="B666" s="86" t="s">
        <v>1584</v>
      </c>
      <c r="C666" s="85" t="s">
        <v>1585</v>
      </c>
      <c r="D666" s="87" t="s">
        <v>1</v>
      </c>
      <c r="E666" s="87" t="s">
        <v>1</v>
      </c>
      <c r="F666" s="87" t="s">
        <v>48</v>
      </c>
      <c r="G666" s="87" t="s">
        <v>1</v>
      </c>
      <c r="H666" s="169">
        <f t="shared" si="101"/>
        <v>9.5000000000000001E-2</v>
      </c>
      <c r="I666" s="170" t="str">
        <f t="shared" si="102"/>
        <v>REMOTA</v>
      </c>
      <c r="J666" s="292">
        <v>334003193</v>
      </c>
      <c r="K666" s="221">
        <v>0.9</v>
      </c>
      <c r="L666" s="87" t="s">
        <v>132</v>
      </c>
      <c r="M666" s="188"/>
      <c r="N666" s="87" t="s">
        <v>405</v>
      </c>
      <c r="O666" s="87">
        <v>0</v>
      </c>
      <c r="P666" s="86" t="s">
        <v>760</v>
      </c>
      <c r="Q666" s="68" t="s">
        <v>1733</v>
      </c>
      <c r="R666" s="122">
        <v>43724</v>
      </c>
      <c r="S666" s="88">
        <v>43724</v>
      </c>
      <c r="T666" s="68">
        <v>172633</v>
      </c>
      <c r="U666" s="86" t="s">
        <v>177</v>
      </c>
      <c r="V666" s="81" t="s">
        <v>1783</v>
      </c>
      <c r="W666" s="171">
        <v>44074</v>
      </c>
      <c r="X666" s="172" t="e">
        <f>+CONCATENATE(TEXT(#REF!,"yyyy"),"-",TEXT(#REF!,"mm"))</f>
        <v>#REF!</v>
      </c>
      <c r="Y666" s="173" t="str">
        <f t="shared" si="105"/>
        <v>6</v>
      </c>
      <c r="Z666" s="172" t="str">
        <f t="shared" si="106"/>
        <v>2020-07</v>
      </c>
      <c r="AA666" s="170" t="e">
        <f>+VLOOKUP(Z666,#REF!,2,FALSE)/VLOOKUP(X666,#REF!,2,FALSE)</f>
        <v>#REF!</v>
      </c>
      <c r="AB666" s="174" t="e">
        <f t="shared" si="103"/>
        <v>#REF!</v>
      </c>
      <c r="AC666" s="174" t="e">
        <f t="shared" si="104"/>
        <v>#REF!</v>
      </c>
      <c r="AD666" s="175" t="e">
        <f>+#REF!+365*Y666</f>
        <v>#REF!</v>
      </c>
      <c r="AE666" s="176" t="e">
        <f t="shared" si="107"/>
        <v>#REF!</v>
      </c>
      <c r="AF666" s="170" t="e">
        <f>+VLOOKUP(CONCATENATE(TEXT(W666,"yyyy"),"-",TEXT(W666,"mm")),#REF!,2,0)</f>
        <v>#REF!</v>
      </c>
      <c r="AG666" s="177" t="e">
        <f>+(AC666*(1+'INFLAC PROYECTADA'!$B$8)^(AE666))/((1+DEMANDADO!AF666)^(AE666))</f>
        <v>#REF!</v>
      </c>
      <c r="AH666" s="169">
        <f>(0.2*VLOOKUP(D666,'%.'!$A$1:$B$4,2,FALSE))+(0.35*VLOOKUP(E666,'%.'!$A$1:$B$4,2,FALSE))+(0.1*VLOOKUP(F666,'%.'!$A$1:$B$4,2,FALSE))+(0.35*VLOOKUP(G666,'%.'!$A$1:$B$4,2,FALSE))</f>
        <v>9.5000000000000001E-2</v>
      </c>
      <c r="AI666" s="128" t="str">
        <f t="shared" si="108"/>
        <v>REMOTA</v>
      </c>
      <c r="AJ666" s="128" t="str">
        <f t="shared" si="109"/>
        <v>No se registra</v>
      </c>
      <c r="AK666" s="178">
        <f t="shared" si="110"/>
        <v>0</v>
      </c>
    </row>
    <row r="667" spans="1:37" ht="30" customHeight="1" x14ac:dyDescent="0.25">
      <c r="A667" s="115">
        <v>666</v>
      </c>
      <c r="B667" s="86" t="s">
        <v>1586</v>
      </c>
      <c r="C667" s="85" t="s">
        <v>1587</v>
      </c>
      <c r="D667" s="87" t="s">
        <v>48</v>
      </c>
      <c r="E667" s="87" t="s">
        <v>1</v>
      </c>
      <c r="F667" s="87" t="s">
        <v>48</v>
      </c>
      <c r="G667" s="87" t="s">
        <v>48</v>
      </c>
      <c r="H667" s="169">
        <f t="shared" si="101"/>
        <v>0.34250000000000003</v>
      </c>
      <c r="I667" s="170" t="str">
        <f t="shared" si="102"/>
        <v>MEDIA</v>
      </c>
      <c r="J667" s="292">
        <v>8310098</v>
      </c>
      <c r="K667" s="221">
        <v>1</v>
      </c>
      <c r="L667" s="87" t="s">
        <v>139</v>
      </c>
      <c r="M667" s="188"/>
      <c r="N667" s="87" t="s">
        <v>405</v>
      </c>
      <c r="O667" s="87">
        <v>0</v>
      </c>
      <c r="P667" s="86" t="s">
        <v>25</v>
      </c>
      <c r="Q667" s="68" t="s">
        <v>1733</v>
      </c>
      <c r="R667" s="122">
        <v>43724</v>
      </c>
      <c r="S667" s="88">
        <v>43724</v>
      </c>
      <c r="T667" s="68">
        <v>172633</v>
      </c>
      <c r="U667" s="86" t="s">
        <v>76</v>
      </c>
      <c r="V667" s="81" t="s">
        <v>1784</v>
      </c>
      <c r="W667" s="171">
        <v>44074</v>
      </c>
      <c r="X667" s="172" t="e">
        <f>+CONCATENATE(TEXT(#REF!,"yyyy"),"-",TEXT(#REF!,"mm"))</f>
        <v>#REF!</v>
      </c>
      <c r="Y667" s="173" t="str">
        <f t="shared" si="105"/>
        <v>5</v>
      </c>
      <c r="Z667" s="172" t="str">
        <f t="shared" si="106"/>
        <v>2020-07</v>
      </c>
      <c r="AA667" s="170" t="e">
        <f>+VLOOKUP(Z667,#REF!,2,FALSE)/VLOOKUP(X667,#REF!,2,FALSE)</f>
        <v>#REF!</v>
      </c>
      <c r="AB667" s="174" t="e">
        <f t="shared" si="103"/>
        <v>#REF!</v>
      </c>
      <c r="AC667" s="174" t="e">
        <f t="shared" si="104"/>
        <v>#REF!</v>
      </c>
      <c r="AD667" s="175" t="e">
        <f>+#REF!+365*Y667</f>
        <v>#REF!</v>
      </c>
      <c r="AE667" s="176" t="e">
        <f t="shared" si="107"/>
        <v>#REF!</v>
      </c>
      <c r="AF667" s="170" t="e">
        <f>+VLOOKUP(CONCATENATE(TEXT(W667,"yyyy"),"-",TEXT(W667,"mm")),#REF!,2,0)</f>
        <v>#REF!</v>
      </c>
      <c r="AG667" s="177" t="e">
        <f>+(AC667*(1+'INFLAC PROYECTADA'!$B$8)^(AE667))/((1+DEMANDADO!AF667)^(AE667))</f>
        <v>#REF!</v>
      </c>
      <c r="AH667" s="169">
        <f>(0.2*VLOOKUP(D667,'%.'!$A$1:$B$4,2,FALSE))+(0.35*VLOOKUP(E667,'%.'!$A$1:$B$4,2,FALSE))+(0.1*VLOOKUP(F667,'%.'!$A$1:$B$4,2,FALSE))+(0.35*VLOOKUP(G667,'%.'!$A$1:$B$4,2,FALSE))</f>
        <v>0.34250000000000003</v>
      </c>
      <c r="AI667" s="128" t="str">
        <f t="shared" si="108"/>
        <v>MEDIA</v>
      </c>
      <c r="AJ667" s="128" t="str">
        <f t="shared" si="109"/>
        <v>Cuentas de Orden</v>
      </c>
      <c r="AK667" s="178" t="e">
        <f t="shared" si="110"/>
        <v>#REF!</v>
      </c>
    </row>
    <row r="668" spans="1:37" ht="30" customHeight="1" x14ac:dyDescent="0.25">
      <c r="A668" s="115">
        <v>667</v>
      </c>
      <c r="B668" s="86" t="s">
        <v>1588</v>
      </c>
      <c r="C668" s="85" t="s">
        <v>1589</v>
      </c>
      <c r="D668" s="87" t="s">
        <v>48</v>
      </c>
      <c r="E668" s="87" t="s">
        <v>1</v>
      </c>
      <c r="F668" s="87" t="s">
        <v>48</v>
      </c>
      <c r="G668" s="87" t="s">
        <v>48</v>
      </c>
      <c r="H668" s="169">
        <f t="shared" si="101"/>
        <v>0.34250000000000003</v>
      </c>
      <c r="I668" s="170" t="str">
        <f t="shared" si="102"/>
        <v>MEDIA</v>
      </c>
      <c r="J668" s="292">
        <v>25104000</v>
      </c>
      <c r="K668" s="221">
        <v>1</v>
      </c>
      <c r="L668" s="87" t="s">
        <v>132</v>
      </c>
      <c r="M668" s="188"/>
      <c r="N668" s="87" t="s">
        <v>405</v>
      </c>
      <c r="O668" s="87">
        <v>0</v>
      </c>
      <c r="P668" s="86" t="s">
        <v>760</v>
      </c>
      <c r="Q668" s="68" t="s">
        <v>1733</v>
      </c>
      <c r="R668" s="122">
        <v>43724</v>
      </c>
      <c r="S668" s="88">
        <v>43724</v>
      </c>
      <c r="T668" s="68">
        <v>172633</v>
      </c>
      <c r="U668" s="86" t="s">
        <v>171</v>
      </c>
      <c r="V668" s="81" t="s">
        <v>1785</v>
      </c>
      <c r="W668" s="171">
        <v>44074</v>
      </c>
      <c r="X668" s="172" t="e">
        <f>+CONCATENATE(TEXT(#REF!,"yyyy"),"-",TEXT(#REF!,"mm"))</f>
        <v>#REF!</v>
      </c>
      <c r="Y668" s="173" t="str">
        <f t="shared" si="105"/>
        <v>6</v>
      </c>
      <c r="Z668" s="172" t="str">
        <f t="shared" si="106"/>
        <v>2020-07</v>
      </c>
      <c r="AA668" s="170" t="e">
        <f>+VLOOKUP(Z668,#REF!,2,FALSE)/VLOOKUP(X668,#REF!,2,FALSE)</f>
        <v>#REF!</v>
      </c>
      <c r="AB668" s="174" t="e">
        <f t="shared" si="103"/>
        <v>#REF!</v>
      </c>
      <c r="AC668" s="174" t="e">
        <f t="shared" si="104"/>
        <v>#REF!</v>
      </c>
      <c r="AD668" s="175" t="e">
        <f>+#REF!+365*Y668</f>
        <v>#REF!</v>
      </c>
      <c r="AE668" s="176" t="e">
        <f t="shared" si="107"/>
        <v>#REF!</v>
      </c>
      <c r="AF668" s="170" t="e">
        <f>+VLOOKUP(CONCATENATE(TEXT(W668,"yyyy"),"-",TEXT(W668,"mm")),#REF!,2,0)</f>
        <v>#REF!</v>
      </c>
      <c r="AG668" s="177" t="e">
        <f>+(AC668*(1+'INFLAC PROYECTADA'!$B$8)^(AE668))/((1+DEMANDADO!AF668)^(AE668))</f>
        <v>#REF!</v>
      </c>
      <c r="AH668" s="169">
        <f>(0.2*VLOOKUP(D668,'%.'!$A$1:$B$4,2,FALSE))+(0.35*VLOOKUP(E668,'%.'!$A$1:$B$4,2,FALSE))+(0.1*VLOOKUP(F668,'%.'!$A$1:$B$4,2,FALSE))+(0.35*VLOOKUP(G668,'%.'!$A$1:$B$4,2,FALSE))</f>
        <v>0.34250000000000003</v>
      </c>
      <c r="AI668" s="128" t="str">
        <f t="shared" si="108"/>
        <v>MEDIA</v>
      </c>
      <c r="AJ668" s="128" t="str">
        <f t="shared" si="109"/>
        <v>Cuentas de Orden</v>
      </c>
      <c r="AK668" s="178" t="e">
        <f t="shared" si="110"/>
        <v>#REF!</v>
      </c>
    </row>
    <row r="669" spans="1:37" ht="30" customHeight="1" x14ac:dyDescent="0.25">
      <c r="A669" s="115">
        <v>668</v>
      </c>
      <c r="B669" s="86" t="s">
        <v>1537</v>
      </c>
      <c r="C669" s="85" t="s">
        <v>1590</v>
      </c>
      <c r="D669" s="87" t="s">
        <v>48</v>
      </c>
      <c r="E669" s="87" t="s">
        <v>48</v>
      </c>
      <c r="F669" s="87" t="s">
        <v>48</v>
      </c>
      <c r="G669" s="87" t="s">
        <v>48</v>
      </c>
      <c r="H669" s="169">
        <f t="shared" si="101"/>
        <v>0.5</v>
      </c>
      <c r="I669" s="170" t="str">
        <f t="shared" si="102"/>
        <v>MEDIA</v>
      </c>
      <c r="J669" s="292">
        <v>30494056</v>
      </c>
      <c r="K669" s="221">
        <v>0.9</v>
      </c>
      <c r="L669" s="87" t="s">
        <v>134</v>
      </c>
      <c r="M669" s="188"/>
      <c r="N669" s="87" t="s">
        <v>405</v>
      </c>
      <c r="O669" s="87">
        <v>0</v>
      </c>
      <c r="P669" s="86" t="s">
        <v>760</v>
      </c>
      <c r="Q669" s="68" t="s">
        <v>1733</v>
      </c>
      <c r="R669" s="122">
        <v>43724</v>
      </c>
      <c r="S669" s="88">
        <v>43724</v>
      </c>
      <c r="T669" s="68">
        <v>172633</v>
      </c>
      <c r="U669" s="86" t="s">
        <v>76</v>
      </c>
      <c r="V669" s="81" t="s">
        <v>1786</v>
      </c>
      <c r="W669" s="171">
        <v>44074</v>
      </c>
      <c r="X669" s="172" t="e">
        <f>+CONCATENATE(TEXT(#REF!,"yyyy"),"-",TEXT(#REF!,"mm"))</f>
        <v>#REF!</v>
      </c>
      <c r="Y669" s="173" t="str">
        <f t="shared" si="105"/>
        <v>6</v>
      </c>
      <c r="Z669" s="172" t="str">
        <f t="shared" si="106"/>
        <v>2020-07</v>
      </c>
      <c r="AA669" s="170" t="e">
        <f>+VLOOKUP(Z669,#REF!,2,FALSE)/VLOOKUP(X669,#REF!,2,FALSE)</f>
        <v>#REF!</v>
      </c>
      <c r="AB669" s="174" t="e">
        <f t="shared" si="103"/>
        <v>#REF!</v>
      </c>
      <c r="AC669" s="174" t="e">
        <f t="shared" si="104"/>
        <v>#REF!</v>
      </c>
      <c r="AD669" s="175" t="e">
        <f>+#REF!+365*Y669</f>
        <v>#REF!</v>
      </c>
      <c r="AE669" s="176" t="e">
        <f t="shared" si="107"/>
        <v>#REF!</v>
      </c>
      <c r="AF669" s="170" t="e">
        <f>+VLOOKUP(CONCATENATE(TEXT(W669,"yyyy"),"-",TEXT(W669,"mm")),#REF!,2,0)</f>
        <v>#REF!</v>
      </c>
      <c r="AG669" s="177" t="e">
        <f>+(AC669*(1+'INFLAC PROYECTADA'!$B$8)^(AE669))/((1+DEMANDADO!AF669)^(AE669))</f>
        <v>#REF!</v>
      </c>
      <c r="AH669" s="169">
        <f>(0.2*VLOOKUP(D669,'%.'!$A$1:$B$4,2,FALSE))+(0.35*VLOOKUP(E669,'%.'!$A$1:$B$4,2,FALSE))+(0.1*VLOOKUP(F669,'%.'!$A$1:$B$4,2,FALSE))+(0.35*VLOOKUP(G669,'%.'!$A$1:$B$4,2,FALSE))</f>
        <v>0.5</v>
      </c>
      <c r="AI669" s="128" t="str">
        <f t="shared" si="108"/>
        <v>MEDIA</v>
      </c>
      <c r="AJ669" s="128" t="str">
        <f t="shared" si="109"/>
        <v>Cuentas de Orden</v>
      </c>
      <c r="AK669" s="178" t="e">
        <f t="shared" si="110"/>
        <v>#REF!</v>
      </c>
    </row>
    <row r="670" spans="1:37" ht="30" customHeight="1" x14ac:dyDescent="0.25">
      <c r="A670" s="115">
        <v>669</v>
      </c>
      <c r="B670" s="86" t="s">
        <v>1591</v>
      </c>
      <c r="C670" s="85" t="s">
        <v>1592</v>
      </c>
      <c r="D670" s="87" t="s">
        <v>48</v>
      </c>
      <c r="E670" s="87" t="s">
        <v>1</v>
      </c>
      <c r="F670" s="87" t="s">
        <v>1</v>
      </c>
      <c r="G670" s="87" t="s">
        <v>48</v>
      </c>
      <c r="H670" s="169">
        <f t="shared" si="101"/>
        <v>0.29749999999999999</v>
      </c>
      <c r="I670" s="170" t="str">
        <f t="shared" si="102"/>
        <v>MEDIA</v>
      </c>
      <c r="J670" s="292">
        <v>16381045</v>
      </c>
      <c r="K670" s="221">
        <v>0.95</v>
      </c>
      <c r="L670" s="87" t="s">
        <v>129</v>
      </c>
      <c r="M670" s="188"/>
      <c r="N670" s="87" t="s">
        <v>405</v>
      </c>
      <c r="O670" s="87">
        <v>0</v>
      </c>
      <c r="P670" s="86" t="s">
        <v>760</v>
      </c>
      <c r="Q670" s="68" t="s">
        <v>1733</v>
      </c>
      <c r="R670" s="122">
        <v>43724</v>
      </c>
      <c r="S670" s="88">
        <v>43724</v>
      </c>
      <c r="T670" s="68">
        <v>172633</v>
      </c>
      <c r="U670" s="86" t="s">
        <v>171</v>
      </c>
      <c r="V670" s="81" t="s">
        <v>1787</v>
      </c>
      <c r="W670" s="171">
        <v>44074</v>
      </c>
      <c r="X670" s="172" t="e">
        <f>+CONCATENATE(TEXT(#REF!,"yyyy"),"-",TEXT(#REF!,"mm"))</f>
        <v>#REF!</v>
      </c>
      <c r="Y670" s="173" t="str">
        <f t="shared" si="105"/>
        <v>6</v>
      </c>
      <c r="Z670" s="172" t="str">
        <f t="shared" si="106"/>
        <v>2020-07</v>
      </c>
      <c r="AA670" s="170" t="e">
        <f>+VLOOKUP(Z670,#REF!,2,FALSE)/VLOOKUP(X670,#REF!,2,FALSE)</f>
        <v>#REF!</v>
      </c>
      <c r="AB670" s="174" t="e">
        <f t="shared" si="103"/>
        <v>#REF!</v>
      </c>
      <c r="AC670" s="174" t="e">
        <f t="shared" si="104"/>
        <v>#REF!</v>
      </c>
      <c r="AD670" s="175" t="e">
        <f>+#REF!+365*Y670</f>
        <v>#REF!</v>
      </c>
      <c r="AE670" s="176" t="e">
        <f t="shared" si="107"/>
        <v>#REF!</v>
      </c>
      <c r="AF670" s="170" t="e">
        <f>+VLOOKUP(CONCATENATE(TEXT(W670,"yyyy"),"-",TEXT(W670,"mm")),#REF!,2,0)</f>
        <v>#REF!</v>
      </c>
      <c r="AG670" s="177" t="e">
        <f>+(AC670*(1+'INFLAC PROYECTADA'!$B$8)^(AE670))/((1+DEMANDADO!AF670)^(AE670))</f>
        <v>#REF!</v>
      </c>
      <c r="AH670" s="169">
        <f>(0.2*VLOOKUP(D670,'%.'!$A$1:$B$4,2,FALSE))+(0.35*VLOOKUP(E670,'%.'!$A$1:$B$4,2,FALSE))+(0.1*VLOOKUP(F670,'%.'!$A$1:$B$4,2,FALSE))+(0.35*VLOOKUP(G670,'%.'!$A$1:$B$4,2,FALSE))</f>
        <v>0.29749999999999999</v>
      </c>
      <c r="AI670" s="128" t="str">
        <f t="shared" si="108"/>
        <v>MEDIA</v>
      </c>
      <c r="AJ670" s="128" t="str">
        <f t="shared" si="109"/>
        <v>Cuentas de Orden</v>
      </c>
      <c r="AK670" s="178" t="e">
        <f t="shared" si="110"/>
        <v>#REF!</v>
      </c>
    </row>
    <row r="671" spans="1:37" ht="30" customHeight="1" x14ac:dyDescent="0.25">
      <c r="A671" s="115">
        <v>670</v>
      </c>
      <c r="B671" s="86" t="s">
        <v>1291</v>
      </c>
      <c r="C671" s="85" t="s">
        <v>1593</v>
      </c>
      <c r="D671" s="87" t="s">
        <v>48</v>
      </c>
      <c r="E671" s="87" t="s">
        <v>0</v>
      </c>
      <c r="F671" s="87" t="s">
        <v>0</v>
      </c>
      <c r="G671" s="87" t="s">
        <v>1</v>
      </c>
      <c r="H671" s="169">
        <f t="shared" si="101"/>
        <v>0.56749999999999989</v>
      </c>
      <c r="I671" s="170" t="str">
        <f t="shared" si="102"/>
        <v>ALTA</v>
      </c>
      <c r="J671" s="292">
        <v>14754340</v>
      </c>
      <c r="K671" s="221">
        <v>1</v>
      </c>
      <c r="L671" s="87" t="s">
        <v>129</v>
      </c>
      <c r="M671" s="188"/>
      <c r="N671" s="87" t="s">
        <v>405</v>
      </c>
      <c r="O671" s="87">
        <v>0</v>
      </c>
      <c r="P671" s="86" t="s">
        <v>781</v>
      </c>
      <c r="Q671" s="68" t="s">
        <v>1733</v>
      </c>
      <c r="R671" s="122">
        <v>43724</v>
      </c>
      <c r="S671" s="88">
        <v>43724</v>
      </c>
      <c r="T671" s="68">
        <v>172633</v>
      </c>
      <c r="U671" s="86" t="s">
        <v>21</v>
      </c>
      <c r="V671" s="81" t="s">
        <v>1788</v>
      </c>
      <c r="W671" s="171">
        <v>44074</v>
      </c>
      <c r="X671" s="172" t="e">
        <f>+CONCATENATE(TEXT(#REF!,"yyyy"),"-",TEXT(#REF!,"mm"))</f>
        <v>#REF!</v>
      </c>
      <c r="Y671" s="173" t="str">
        <f t="shared" si="105"/>
        <v>4</v>
      </c>
      <c r="Z671" s="172" t="str">
        <f t="shared" si="106"/>
        <v>2020-07</v>
      </c>
      <c r="AA671" s="170" t="e">
        <f>+VLOOKUP(Z671,#REF!,2,FALSE)/VLOOKUP(X671,#REF!,2,FALSE)</f>
        <v>#REF!</v>
      </c>
      <c r="AB671" s="174" t="e">
        <f t="shared" si="103"/>
        <v>#REF!</v>
      </c>
      <c r="AC671" s="174" t="e">
        <f t="shared" si="104"/>
        <v>#REF!</v>
      </c>
      <c r="AD671" s="175" t="e">
        <f>+#REF!+365*Y671</f>
        <v>#REF!</v>
      </c>
      <c r="AE671" s="176" t="e">
        <f t="shared" si="107"/>
        <v>#REF!</v>
      </c>
      <c r="AF671" s="170" t="e">
        <f>+VLOOKUP(CONCATENATE(TEXT(W671,"yyyy"),"-",TEXT(W671,"mm")),#REF!,2,0)</f>
        <v>#REF!</v>
      </c>
      <c r="AG671" s="177" t="e">
        <f>+(AC671*(1+'INFLAC PROYECTADA'!$B$8)^(AE671))/((1+DEMANDADO!AF671)^(AE671))</f>
        <v>#REF!</v>
      </c>
      <c r="AH671" s="169">
        <f>(0.2*VLOOKUP(D671,'%.'!$A$1:$B$4,2,FALSE))+(0.35*VLOOKUP(E671,'%.'!$A$1:$B$4,2,FALSE))+(0.1*VLOOKUP(F671,'%.'!$A$1:$B$4,2,FALSE))+(0.35*VLOOKUP(G671,'%.'!$A$1:$B$4,2,FALSE))</f>
        <v>0.56749999999999989</v>
      </c>
      <c r="AI671" s="128" t="str">
        <f t="shared" si="108"/>
        <v>ALTA</v>
      </c>
      <c r="AJ671" s="128" t="str">
        <f t="shared" si="109"/>
        <v>Provisión contable</v>
      </c>
      <c r="AK671" s="178" t="e">
        <f t="shared" si="110"/>
        <v>#REF!</v>
      </c>
    </row>
    <row r="672" spans="1:37" ht="30" customHeight="1" x14ac:dyDescent="0.25">
      <c r="A672" s="115">
        <v>671</v>
      </c>
      <c r="B672" s="86" t="s">
        <v>1594</v>
      </c>
      <c r="C672" s="85" t="s">
        <v>1595</v>
      </c>
      <c r="D672" s="87" t="s">
        <v>48</v>
      </c>
      <c r="E672" s="87" t="s">
        <v>48</v>
      </c>
      <c r="F672" s="87" t="s">
        <v>48</v>
      </c>
      <c r="G672" s="87" t="s">
        <v>1</v>
      </c>
      <c r="H672" s="169">
        <f t="shared" si="101"/>
        <v>0.34250000000000003</v>
      </c>
      <c r="I672" s="170" t="str">
        <f t="shared" si="102"/>
        <v>MEDIA</v>
      </c>
      <c r="J672" s="292">
        <v>55867643</v>
      </c>
      <c r="K672" s="221">
        <v>0.85</v>
      </c>
      <c r="L672" s="87" t="s">
        <v>129</v>
      </c>
      <c r="M672" s="188"/>
      <c r="N672" s="87" t="s">
        <v>405</v>
      </c>
      <c r="O672" s="87">
        <v>0</v>
      </c>
      <c r="P672" s="86" t="s">
        <v>760</v>
      </c>
      <c r="Q672" s="68" t="s">
        <v>1733</v>
      </c>
      <c r="R672" s="122">
        <v>43724</v>
      </c>
      <c r="S672" s="88">
        <v>43724</v>
      </c>
      <c r="T672" s="68">
        <v>172633</v>
      </c>
      <c r="U672" s="86" t="s">
        <v>171</v>
      </c>
      <c r="V672" s="81" t="s">
        <v>1789</v>
      </c>
      <c r="W672" s="171">
        <v>44074</v>
      </c>
      <c r="X672" s="172" t="e">
        <f>+CONCATENATE(TEXT(#REF!,"yyyy"),"-",TEXT(#REF!,"mm"))</f>
        <v>#REF!</v>
      </c>
      <c r="Y672" s="173" t="str">
        <f t="shared" si="105"/>
        <v>6</v>
      </c>
      <c r="Z672" s="172" t="str">
        <f t="shared" si="106"/>
        <v>2020-07</v>
      </c>
      <c r="AA672" s="170" t="e">
        <f>+VLOOKUP(Z672,#REF!,2,FALSE)/VLOOKUP(X672,#REF!,2,FALSE)</f>
        <v>#REF!</v>
      </c>
      <c r="AB672" s="174" t="e">
        <f t="shared" si="103"/>
        <v>#REF!</v>
      </c>
      <c r="AC672" s="174" t="e">
        <f t="shared" si="104"/>
        <v>#REF!</v>
      </c>
      <c r="AD672" s="175" t="e">
        <f>+#REF!+365*Y672</f>
        <v>#REF!</v>
      </c>
      <c r="AE672" s="176" t="e">
        <f t="shared" si="107"/>
        <v>#REF!</v>
      </c>
      <c r="AF672" s="170" t="e">
        <f>+VLOOKUP(CONCATENATE(TEXT(W672,"yyyy"),"-",TEXT(W672,"mm")),#REF!,2,0)</f>
        <v>#REF!</v>
      </c>
      <c r="AG672" s="177" t="e">
        <f>+(AC672*(1+'INFLAC PROYECTADA'!$B$8)^(AE672))/((1+DEMANDADO!AF672)^(AE672))</f>
        <v>#REF!</v>
      </c>
      <c r="AH672" s="169">
        <f>(0.2*VLOOKUP(D672,'%.'!$A$1:$B$4,2,FALSE))+(0.35*VLOOKUP(E672,'%.'!$A$1:$B$4,2,FALSE))+(0.1*VLOOKUP(F672,'%.'!$A$1:$B$4,2,FALSE))+(0.35*VLOOKUP(G672,'%.'!$A$1:$B$4,2,FALSE))</f>
        <v>0.34250000000000003</v>
      </c>
      <c r="AI672" s="128" t="str">
        <f t="shared" si="108"/>
        <v>MEDIA</v>
      </c>
      <c r="AJ672" s="128" t="str">
        <f t="shared" si="109"/>
        <v>Cuentas de Orden</v>
      </c>
      <c r="AK672" s="178" t="e">
        <f t="shared" si="110"/>
        <v>#REF!</v>
      </c>
    </row>
    <row r="673" spans="1:37" ht="30" customHeight="1" x14ac:dyDescent="0.25">
      <c r="A673" s="115">
        <v>672</v>
      </c>
      <c r="B673" s="86" t="s">
        <v>688</v>
      </c>
      <c r="C673" s="85" t="s">
        <v>1596</v>
      </c>
      <c r="D673" s="87" t="s">
        <v>48</v>
      </c>
      <c r="E673" s="87" t="s">
        <v>1</v>
      </c>
      <c r="F673" s="87" t="s">
        <v>48</v>
      </c>
      <c r="G673" s="87" t="s">
        <v>48</v>
      </c>
      <c r="H673" s="169">
        <f t="shared" si="101"/>
        <v>0.34250000000000003</v>
      </c>
      <c r="I673" s="170" t="str">
        <f t="shared" si="102"/>
        <v>MEDIA</v>
      </c>
      <c r="J673" s="292">
        <v>49764038</v>
      </c>
      <c r="K673" s="221">
        <v>0.8</v>
      </c>
      <c r="L673" s="87" t="s">
        <v>139</v>
      </c>
      <c r="M673" s="188"/>
      <c r="N673" s="87" t="s">
        <v>405</v>
      </c>
      <c r="O673" s="87">
        <v>0</v>
      </c>
      <c r="P673" s="86" t="s">
        <v>25</v>
      </c>
      <c r="Q673" s="68" t="s">
        <v>1733</v>
      </c>
      <c r="R673" s="122">
        <v>43724</v>
      </c>
      <c r="S673" s="88">
        <v>43724</v>
      </c>
      <c r="T673" s="68">
        <v>172633</v>
      </c>
      <c r="U673" s="86" t="s">
        <v>76</v>
      </c>
      <c r="V673" s="81" t="s">
        <v>1790</v>
      </c>
      <c r="W673" s="171">
        <v>44074</v>
      </c>
      <c r="X673" s="172" t="e">
        <f>+CONCATENATE(TEXT(#REF!,"yyyy"),"-",TEXT(#REF!,"mm"))</f>
        <v>#REF!</v>
      </c>
      <c r="Y673" s="173" t="str">
        <f t="shared" si="105"/>
        <v>5</v>
      </c>
      <c r="Z673" s="172" t="str">
        <f t="shared" si="106"/>
        <v>2020-07</v>
      </c>
      <c r="AA673" s="170" t="e">
        <f>+VLOOKUP(Z673,#REF!,2,FALSE)/VLOOKUP(X673,#REF!,2,FALSE)</f>
        <v>#REF!</v>
      </c>
      <c r="AB673" s="174" t="e">
        <f t="shared" si="103"/>
        <v>#REF!</v>
      </c>
      <c r="AC673" s="174" t="e">
        <f t="shared" si="104"/>
        <v>#REF!</v>
      </c>
      <c r="AD673" s="175" t="e">
        <f>+#REF!+365*Y673</f>
        <v>#REF!</v>
      </c>
      <c r="AE673" s="176" t="e">
        <f t="shared" si="107"/>
        <v>#REF!</v>
      </c>
      <c r="AF673" s="170" t="e">
        <f>+VLOOKUP(CONCATENATE(TEXT(W673,"yyyy"),"-",TEXT(W673,"mm")),#REF!,2,0)</f>
        <v>#REF!</v>
      </c>
      <c r="AG673" s="177" t="e">
        <f>+(AC673*(1+'INFLAC PROYECTADA'!$B$8)^(AE673))/((1+DEMANDADO!AF673)^(AE673))</f>
        <v>#REF!</v>
      </c>
      <c r="AH673" s="169">
        <f>(0.2*VLOOKUP(D673,'%.'!$A$1:$B$4,2,FALSE))+(0.35*VLOOKUP(E673,'%.'!$A$1:$B$4,2,FALSE))+(0.1*VLOOKUP(F673,'%.'!$A$1:$B$4,2,FALSE))+(0.35*VLOOKUP(G673,'%.'!$A$1:$B$4,2,FALSE))</f>
        <v>0.34250000000000003</v>
      </c>
      <c r="AI673" s="128" t="str">
        <f t="shared" si="108"/>
        <v>MEDIA</v>
      </c>
      <c r="AJ673" s="128" t="str">
        <f t="shared" si="109"/>
        <v>Cuentas de Orden</v>
      </c>
      <c r="AK673" s="178" t="e">
        <f t="shared" si="110"/>
        <v>#REF!</v>
      </c>
    </row>
    <row r="674" spans="1:37" ht="30" customHeight="1" x14ac:dyDescent="0.25">
      <c r="A674" s="115">
        <v>673</v>
      </c>
      <c r="B674" s="86" t="s">
        <v>688</v>
      </c>
      <c r="C674" s="85" t="s">
        <v>1597</v>
      </c>
      <c r="D674" s="87" t="s">
        <v>1</v>
      </c>
      <c r="E674" s="87" t="s">
        <v>1</v>
      </c>
      <c r="F674" s="87" t="s">
        <v>0</v>
      </c>
      <c r="G674" s="87" t="s">
        <v>0</v>
      </c>
      <c r="H674" s="169">
        <f t="shared" si="101"/>
        <v>0.47749999999999998</v>
      </c>
      <c r="I674" s="170" t="str">
        <f t="shared" si="102"/>
        <v>MEDIA</v>
      </c>
      <c r="J674" s="292">
        <v>15306615</v>
      </c>
      <c r="K674" s="221">
        <v>0.9</v>
      </c>
      <c r="L674" s="87" t="s">
        <v>132</v>
      </c>
      <c r="M674" s="188"/>
      <c r="N674" s="87" t="s">
        <v>405</v>
      </c>
      <c r="O674" s="87">
        <v>0</v>
      </c>
      <c r="P674" s="86" t="s">
        <v>760</v>
      </c>
      <c r="Q674" s="68" t="s">
        <v>1733</v>
      </c>
      <c r="R674" s="122">
        <v>43724</v>
      </c>
      <c r="S674" s="88">
        <v>43724</v>
      </c>
      <c r="T674" s="68">
        <v>172633</v>
      </c>
      <c r="U674" s="86" t="s">
        <v>76</v>
      </c>
      <c r="V674" s="81" t="s">
        <v>1791</v>
      </c>
      <c r="W674" s="171">
        <v>44074</v>
      </c>
      <c r="X674" s="172" t="e">
        <f>+CONCATENATE(TEXT(#REF!,"yyyy"),"-",TEXT(#REF!,"mm"))</f>
        <v>#REF!</v>
      </c>
      <c r="Y674" s="173" t="str">
        <f t="shared" si="105"/>
        <v>6</v>
      </c>
      <c r="Z674" s="172" t="str">
        <f t="shared" si="106"/>
        <v>2020-07</v>
      </c>
      <c r="AA674" s="170" t="e">
        <f>+VLOOKUP(Z674,#REF!,2,FALSE)/VLOOKUP(X674,#REF!,2,FALSE)</f>
        <v>#REF!</v>
      </c>
      <c r="AB674" s="174" t="e">
        <f t="shared" si="103"/>
        <v>#REF!</v>
      </c>
      <c r="AC674" s="174" t="e">
        <f t="shared" si="104"/>
        <v>#REF!</v>
      </c>
      <c r="AD674" s="175" t="e">
        <f>+#REF!+365*Y674</f>
        <v>#REF!</v>
      </c>
      <c r="AE674" s="176" t="e">
        <f t="shared" si="107"/>
        <v>#REF!</v>
      </c>
      <c r="AF674" s="170" t="e">
        <f>+VLOOKUP(CONCATENATE(TEXT(W674,"yyyy"),"-",TEXT(W674,"mm")),#REF!,2,0)</f>
        <v>#REF!</v>
      </c>
      <c r="AG674" s="177" t="e">
        <f>+(AC674*(1+'INFLAC PROYECTADA'!$B$8)^(AE674))/((1+DEMANDADO!AF674)^(AE674))</f>
        <v>#REF!</v>
      </c>
      <c r="AH674" s="169">
        <f>(0.2*VLOOKUP(D674,'%.'!$A$1:$B$4,2,FALSE))+(0.35*VLOOKUP(E674,'%.'!$A$1:$B$4,2,FALSE))+(0.1*VLOOKUP(F674,'%.'!$A$1:$B$4,2,FALSE))+(0.35*VLOOKUP(G674,'%.'!$A$1:$B$4,2,FALSE))</f>
        <v>0.47749999999999998</v>
      </c>
      <c r="AI674" s="128" t="str">
        <f t="shared" si="108"/>
        <v>MEDIA</v>
      </c>
      <c r="AJ674" s="128" t="str">
        <f t="shared" si="109"/>
        <v>Cuentas de Orden</v>
      </c>
      <c r="AK674" s="178" t="e">
        <f t="shared" si="110"/>
        <v>#REF!</v>
      </c>
    </row>
    <row r="675" spans="1:37" ht="30" customHeight="1" x14ac:dyDescent="0.25">
      <c r="A675" s="115">
        <v>674</v>
      </c>
      <c r="B675" s="86" t="s">
        <v>1528</v>
      </c>
      <c r="C675" s="85" t="s">
        <v>1598</v>
      </c>
      <c r="D675" s="87" t="s">
        <v>48</v>
      </c>
      <c r="E675" s="87" t="s">
        <v>1</v>
      </c>
      <c r="F675" s="87" t="s">
        <v>0</v>
      </c>
      <c r="G675" s="87" t="s">
        <v>1</v>
      </c>
      <c r="H675" s="169">
        <f t="shared" si="101"/>
        <v>0.23500000000000001</v>
      </c>
      <c r="I675" s="170" t="str">
        <f t="shared" si="102"/>
        <v>BAJA</v>
      </c>
      <c r="J675" s="292">
        <f>137890800+172363500+15000000+10000000</f>
        <v>335254300</v>
      </c>
      <c r="K675" s="221">
        <v>1</v>
      </c>
      <c r="L675" s="87" t="s">
        <v>132</v>
      </c>
      <c r="M675" s="188"/>
      <c r="N675" s="87" t="s">
        <v>405</v>
      </c>
      <c r="O675" s="87">
        <v>0</v>
      </c>
      <c r="P675" s="86" t="s">
        <v>25</v>
      </c>
      <c r="Q675" s="68" t="s">
        <v>1733</v>
      </c>
      <c r="R675" s="122">
        <v>43724</v>
      </c>
      <c r="S675" s="88">
        <v>43724</v>
      </c>
      <c r="T675" s="68">
        <v>172633</v>
      </c>
      <c r="U675" s="86" t="s">
        <v>171</v>
      </c>
      <c r="V675" s="81" t="s">
        <v>1792</v>
      </c>
      <c r="W675" s="171">
        <v>44074</v>
      </c>
      <c r="X675" s="172" t="e">
        <f>+CONCATENATE(TEXT(#REF!,"yyyy"),"-",TEXT(#REF!,"mm"))</f>
        <v>#REF!</v>
      </c>
      <c r="Y675" s="173" t="str">
        <f t="shared" si="105"/>
        <v>5</v>
      </c>
      <c r="Z675" s="172" t="str">
        <f t="shared" si="106"/>
        <v>2020-07</v>
      </c>
      <c r="AA675" s="170" t="e">
        <f>+VLOOKUP(Z675,#REF!,2,FALSE)/VLOOKUP(X675,#REF!,2,FALSE)</f>
        <v>#REF!</v>
      </c>
      <c r="AB675" s="174" t="e">
        <f t="shared" si="103"/>
        <v>#REF!</v>
      </c>
      <c r="AC675" s="174" t="e">
        <f t="shared" si="104"/>
        <v>#REF!</v>
      </c>
      <c r="AD675" s="175" t="e">
        <f>+#REF!+365*Y675</f>
        <v>#REF!</v>
      </c>
      <c r="AE675" s="176" t="e">
        <f t="shared" si="107"/>
        <v>#REF!</v>
      </c>
      <c r="AF675" s="170" t="e">
        <f>+VLOOKUP(CONCATENATE(TEXT(W675,"yyyy"),"-",TEXT(W675,"mm")),#REF!,2,0)</f>
        <v>#REF!</v>
      </c>
      <c r="AG675" s="177" t="e">
        <f>+(AC675*(1+'INFLAC PROYECTADA'!$B$8)^(AE675))/((1+DEMANDADO!AF675)^(AE675))</f>
        <v>#REF!</v>
      </c>
      <c r="AH675" s="169">
        <f>(0.2*VLOOKUP(D675,'%.'!$A$1:$B$4,2,FALSE))+(0.35*VLOOKUP(E675,'%.'!$A$1:$B$4,2,FALSE))+(0.1*VLOOKUP(F675,'%.'!$A$1:$B$4,2,FALSE))+(0.35*VLOOKUP(G675,'%.'!$A$1:$B$4,2,FALSE))</f>
        <v>0.23500000000000001</v>
      </c>
      <c r="AI675" s="128" t="str">
        <f t="shared" si="108"/>
        <v>BAJA</v>
      </c>
      <c r="AJ675" s="128" t="str">
        <f t="shared" si="109"/>
        <v>Cuentas de Orden</v>
      </c>
      <c r="AK675" s="178" t="e">
        <f t="shared" si="110"/>
        <v>#REF!</v>
      </c>
    </row>
    <row r="676" spans="1:37" ht="30" customHeight="1" x14ac:dyDescent="0.25">
      <c r="A676" s="115">
        <v>675</v>
      </c>
      <c r="B676" s="86" t="s">
        <v>1569</v>
      </c>
      <c r="C676" s="85" t="s">
        <v>1599</v>
      </c>
      <c r="D676" s="87" t="s">
        <v>48</v>
      </c>
      <c r="E676" s="87" t="s">
        <v>48</v>
      </c>
      <c r="F676" s="87" t="s">
        <v>1</v>
      </c>
      <c r="G676" s="87" t="s">
        <v>48</v>
      </c>
      <c r="H676" s="169">
        <f t="shared" si="101"/>
        <v>0.45500000000000002</v>
      </c>
      <c r="I676" s="170" t="str">
        <f t="shared" si="102"/>
        <v>MEDIA</v>
      </c>
      <c r="J676" s="292">
        <v>34310884</v>
      </c>
      <c r="K676" s="221">
        <v>0.9</v>
      </c>
      <c r="L676" s="87" t="s">
        <v>129</v>
      </c>
      <c r="M676" s="188"/>
      <c r="N676" s="87" t="s">
        <v>405</v>
      </c>
      <c r="O676" s="87">
        <v>0</v>
      </c>
      <c r="P676" s="86" t="s">
        <v>760</v>
      </c>
      <c r="Q676" s="68" t="s">
        <v>1733</v>
      </c>
      <c r="R676" s="122">
        <v>43724</v>
      </c>
      <c r="S676" s="88">
        <v>43724</v>
      </c>
      <c r="T676" s="68">
        <v>172633</v>
      </c>
      <c r="U676" s="86" t="s">
        <v>76</v>
      </c>
      <c r="V676" s="81" t="s">
        <v>1793</v>
      </c>
      <c r="W676" s="171">
        <v>44074</v>
      </c>
      <c r="X676" s="172" t="e">
        <f>+CONCATENATE(TEXT(#REF!,"yyyy"),"-",TEXT(#REF!,"mm"))</f>
        <v>#REF!</v>
      </c>
      <c r="Y676" s="173" t="str">
        <f t="shared" si="105"/>
        <v>6</v>
      </c>
      <c r="Z676" s="172" t="str">
        <f t="shared" si="106"/>
        <v>2020-07</v>
      </c>
      <c r="AA676" s="170" t="e">
        <f>+VLOOKUP(Z676,#REF!,2,FALSE)/VLOOKUP(X676,#REF!,2,FALSE)</f>
        <v>#REF!</v>
      </c>
      <c r="AB676" s="174" t="e">
        <f t="shared" si="103"/>
        <v>#REF!</v>
      </c>
      <c r="AC676" s="174" t="e">
        <f t="shared" si="104"/>
        <v>#REF!</v>
      </c>
      <c r="AD676" s="175" t="e">
        <f>+#REF!+365*Y676</f>
        <v>#REF!</v>
      </c>
      <c r="AE676" s="176" t="e">
        <f t="shared" si="107"/>
        <v>#REF!</v>
      </c>
      <c r="AF676" s="170" t="e">
        <f>+VLOOKUP(CONCATENATE(TEXT(W676,"yyyy"),"-",TEXT(W676,"mm")),#REF!,2,0)</f>
        <v>#REF!</v>
      </c>
      <c r="AG676" s="177" t="e">
        <f>+(AC676*(1+'INFLAC PROYECTADA'!$B$8)^(AE676))/((1+DEMANDADO!AF676)^(AE676))</f>
        <v>#REF!</v>
      </c>
      <c r="AH676" s="169">
        <f>(0.2*VLOOKUP(D676,'%.'!$A$1:$B$4,2,FALSE))+(0.35*VLOOKUP(E676,'%.'!$A$1:$B$4,2,FALSE))+(0.1*VLOOKUP(F676,'%.'!$A$1:$B$4,2,FALSE))+(0.35*VLOOKUP(G676,'%.'!$A$1:$B$4,2,FALSE))</f>
        <v>0.45500000000000002</v>
      </c>
      <c r="AI676" s="128" t="str">
        <f t="shared" si="108"/>
        <v>MEDIA</v>
      </c>
      <c r="AJ676" s="128" t="str">
        <f t="shared" si="109"/>
        <v>Cuentas de Orden</v>
      </c>
      <c r="AK676" s="178" t="e">
        <f t="shared" si="110"/>
        <v>#REF!</v>
      </c>
    </row>
    <row r="677" spans="1:37" ht="30" customHeight="1" x14ac:dyDescent="0.25">
      <c r="A677" s="115">
        <v>676</v>
      </c>
      <c r="B677" s="86" t="s">
        <v>1600</v>
      </c>
      <c r="C677" s="85" t="s">
        <v>1601</v>
      </c>
      <c r="D677" s="87" t="s">
        <v>48</v>
      </c>
      <c r="E677" s="87" t="s">
        <v>48</v>
      </c>
      <c r="F677" s="87" t="s">
        <v>48</v>
      </c>
      <c r="G677" s="87" t="s">
        <v>48</v>
      </c>
      <c r="H677" s="169">
        <f t="shared" si="101"/>
        <v>0.5</v>
      </c>
      <c r="I677" s="170" t="str">
        <f t="shared" si="102"/>
        <v>MEDIA</v>
      </c>
      <c r="J677" s="292">
        <v>69431668</v>
      </c>
      <c r="K677" s="221">
        <v>0.9</v>
      </c>
      <c r="L677" s="87" t="s">
        <v>134</v>
      </c>
      <c r="M677" s="188"/>
      <c r="N677" s="87" t="s">
        <v>405</v>
      </c>
      <c r="O677" s="87">
        <v>0</v>
      </c>
      <c r="P677" s="86" t="s">
        <v>25</v>
      </c>
      <c r="Q677" s="68" t="s">
        <v>1733</v>
      </c>
      <c r="R677" s="122">
        <v>43724</v>
      </c>
      <c r="S677" s="88">
        <v>43724</v>
      </c>
      <c r="T677" s="68">
        <v>172633</v>
      </c>
      <c r="U677" s="86" t="s">
        <v>178</v>
      </c>
      <c r="V677" s="81" t="s">
        <v>1794</v>
      </c>
      <c r="W677" s="171">
        <v>44074</v>
      </c>
      <c r="X677" s="172" t="e">
        <f>+CONCATENATE(TEXT(#REF!,"yyyy"),"-",TEXT(#REF!,"mm"))</f>
        <v>#REF!</v>
      </c>
      <c r="Y677" s="173" t="str">
        <f t="shared" si="105"/>
        <v>5</v>
      </c>
      <c r="Z677" s="172" t="str">
        <f t="shared" si="106"/>
        <v>2020-07</v>
      </c>
      <c r="AA677" s="170" t="e">
        <f>+VLOOKUP(Z677,#REF!,2,FALSE)/VLOOKUP(X677,#REF!,2,FALSE)</f>
        <v>#REF!</v>
      </c>
      <c r="AB677" s="174" t="e">
        <f t="shared" si="103"/>
        <v>#REF!</v>
      </c>
      <c r="AC677" s="174" t="e">
        <f t="shared" si="104"/>
        <v>#REF!</v>
      </c>
      <c r="AD677" s="175" t="e">
        <f>+#REF!+365*Y677</f>
        <v>#REF!</v>
      </c>
      <c r="AE677" s="176" t="e">
        <f t="shared" si="107"/>
        <v>#REF!</v>
      </c>
      <c r="AF677" s="170" t="e">
        <f>+VLOOKUP(CONCATENATE(TEXT(W677,"yyyy"),"-",TEXT(W677,"mm")),#REF!,2,0)</f>
        <v>#REF!</v>
      </c>
      <c r="AG677" s="177" t="e">
        <f>+(AC677*(1+'INFLAC PROYECTADA'!$B$8)^(AE677))/((1+DEMANDADO!AF677)^(AE677))</f>
        <v>#REF!</v>
      </c>
      <c r="AH677" s="169">
        <f>(0.2*VLOOKUP(D677,'%.'!$A$1:$B$4,2,FALSE))+(0.35*VLOOKUP(E677,'%.'!$A$1:$B$4,2,FALSE))+(0.1*VLOOKUP(F677,'%.'!$A$1:$B$4,2,FALSE))+(0.35*VLOOKUP(G677,'%.'!$A$1:$B$4,2,FALSE))</f>
        <v>0.5</v>
      </c>
      <c r="AI677" s="128" t="str">
        <f t="shared" si="108"/>
        <v>MEDIA</v>
      </c>
      <c r="AJ677" s="128" t="str">
        <f t="shared" si="109"/>
        <v>Cuentas de Orden</v>
      </c>
      <c r="AK677" s="178" t="e">
        <f t="shared" si="110"/>
        <v>#REF!</v>
      </c>
    </row>
    <row r="678" spans="1:37" ht="30" customHeight="1" x14ac:dyDescent="0.25">
      <c r="A678" s="115">
        <v>677</v>
      </c>
      <c r="B678" s="86" t="s">
        <v>1602</v>
      </c>
      <c r="C678" s="85" t="s">
        <v>1603</v>
      </c>
      <c r="D678" s="87" t="s">
        <v>1</v>
      </c>
      <c r="E678" s="87" t="s">
        <v>1</v>
      </c>
      <c r="F678" s="87" t="s">
        <v>0</v>
      </c>
      <c r="G678" s="87" t="s">
        <v>1</v>
      </c>
      <c r="H678" s="169">
        <f t="shared" si="101"/>
        <v>0.14499999999999999</v>
      </c>
      <c r="I678" s="170" t="str">
        <f t="shared" si="102"/>
        <v>BAJA</v>
      </c>
      <c r="J678" s="292">
        <f>5384151+7070000+55328755+33197265+33197265+25820095+18442925+25820095</f>
        <v>204260551</v>
      </c>
      <c r="K678" s="221">
        <v>0.9</v>
      </c>
      <c r="L678" s="87" t="s">
        <v>132</v>
      </c>
      <c r="M678" s="188"/>
      <c r="N678" s="87" t="s">
        <v>405</v>
      </c>
      <c r="O678" s="87">
        <v>0</v>
      </c>
      <c r="P678" s="86" t="s">
        <v>25</v>
      </c>
      <c r="Q678" s="68" t="s">
        <v>1733</v>
      </c>
      <c r="R678" s="122">
        <v>43724</v>
      </c>
      <c r="S678" s="88">
        <v>43724</v>
      </c>
      <c r="T678" s="68">
        <v>172633</v>
      </c>
      <c r="U678" s="86" t="s">
        <v>21</v>
      </c>
      <c r="V678" s="81" t="s">
        <v>1795</v>
      </c>
      <c r="W678" s="171">
        <v>44074</v>
      </c>
      <c r="X678" s="172" t="e">
        <f>+CONCATENATE(TEXT(#REF!,"yyyy"),"-",TEXT(#REF!,"mm"))</f>
        <v>#REF!</v>
      </c>
      <c r="Y678" s="173" t="str">
        <f t="shared" si="105"/>
        <v>5</v>
      </c>
      <c r="Z678" s="172" t="str">
        <f t="shared" si="106"/>
        <v>2020-07</v>
      </c>
      <c r="AA678" s="170" t="e">
        <f>+VLOOKUP(Z678,#REF!,2,FALSE)/VLOOKUP(X678,#REF!,2,FALSE)</f>
        <v>#REF!</v>
      </c>
      <c r="AB678" s="174" t="e">
        <f t="shared" si="103"/>
        <v>#REF!</v>
      </c>
      <c r="AC678" s="174" t="e">
        <f t="shared" si="104"/>
        <v>#REF!</v>
      </c>
      <c r="AD678" s="175" t="e">
        <f>+#REF!+365*Y678</f>
        <v>#REF!</v>
      </c>
      <c r="AE678" s="176" t="e">
        <f t="shared" si="107"/>
        <v>#REF!</v>
      </c>
      <c r="AF678" s="170" t="e">
        <f>+VLOOKUP(CONCATENATE(TEXT(W678,"yyyy"),"-",TEXT(W678,"mm")),#REF!,2,0)</f>
        <v>#REF!</v>
      </c>
      <c r="AG678" s="177" t="e">
        <f>+(AC678*(1+'INFLAC PROYECTADA'!$B$8)^(AE678))/((1+DEMANDADO!AF678)^(AE678))</f>
        <v>#REF!</v>
      </c>
      <c r="AH678" s="169">
        <f>(0.2*VLOOKUP(D678,'%.'!$A$1:$B$4,2,FALSE))+(0.35*VLOOKUP(E678,'%.'!$A$1:$B$4,2,FALSE))+(0.1*VLOOKUP(F678,'%.'!$A$1:$B$4,2,FALSE))+(0.35*VLOOKUP(G678,'%.'!$A$1:$B$4,2,FALSE))</f>
        <v>0.14499999999999999</v>
      </c>
      <c r="AI678" s="128" t="str">
        <f t="shared" si="108"/>
        <v>BAJA</v>
      </c>
      <c r="AJ678" s="128" t="str">
        <f t="shared" si="109"/>
        <v>Cuentas de Orden</v>
      </c>
      <c r="AK678" s="178" t="e">
        <f t="shared" si="110"/>
        <v>#REF!</v>
      </c>
    </row>
    <row r="679" spans="1:37" ht="30" customHeight="1" x14ac:dyDescent="0.25">
      <c r="A679" s="115">
        <v>678</v>
      </c>
      <c r="B679" s="86" t="s">
        <v>1604</v>
      </c>
      <c r="C679" s="85" t="s">
        <v>1605</v>
      </c>
      <c r="D679" s="87" t="s">
        <v>48</v>
      </c>
      <c r="E679" s="87" t="s">
        <v>48</v>
      </c>
      <c r="F679" s="87" t="s">
        <v>48</v>
      </c>
      <c r="G679" s="87" t="s">
        <v>48</v>
      </c>
      <c r="H679" s="169">
        <f t="shared" si="101"/>
        <v>0.5</v>
      </c>
      <c r="I679" s="170" t="str">
        <f t="shared" si="102"/>
        <v>MEDIA</v>
      </c>
      <c r="J679" s="292">
        <v>58979308</v>
      </c>
      <c r="K679" s="221">
        <v>0.95</v>
      </c>
      <c r="L679" s="87" t="s">
        <v>134</v>
      </c>
      <c r="M679" s="188"/>
      <c r="N679" s="87" t="s">
        <v>405</v>
      </c>
      <c r="O679" s="87">
        <v>0</v>
      </c>
      <c r="P679" s="86" t="s">
        <v>25</v>
      </c>
      <c r="Q679" s="68" t="s">
        <v>1733</v>
      </c>
      <c r="R679" s="122">
        <v>43724</v>
      </c>
      <c r="S679" s="88">
        <v>43724</v>
      </c>
      <c r="T679" s="68">
        <v>172633</v>
      </c>
      <c r="U679" s="86" t="s">
        <v>178</v>
      </c>
      <c r="V679" s="81" t="s">
        <v>1796</v>
      </c>
      <c r="W679" s="171">
        <v>44074</v>
      </c>
      <c r="X679" s="172" t="e">
        <f>+CONCATENATE(TEXT(#REF!,"yyyy"),"-",TEXT(#REF!,"mm"))</f>
        <v>#REF!</v>
      </c>
      <c r="Y679" s="173" t="str">
        <f t="shared" si="105"/>
        <v>5</v>
      </c>
      <c r="Z679" s="172" t="str">
        <f t="shared" si="106"/>
        <v>2020-07</v>
      </c>
      <c r="AA679" s="170" t="e">
        <f>+VLOOKUP(Z679,#REF!,2,FALSE)/VLOOKUP(X679,#REF!,2,FALSE)</f>
        <v>#REF!</v>
      </c>
      <c r="AB679" s="174" t="e">
        <f t="shared" si="103"/>
        <v>#REF!</v>
      </c>
      <c r="AC679" s="174" t="e">
        <f t="shared" si="104"/>
        <v>#REF!</v>
      </c>
      <c r="AD679" s="175" t="e">
        <f>+#REF!+365*Y679</f>
        <v>#REF!</v>
      </c>
      <c r="AE679" s="176" t="e">
        <f t="shared" si="107"/>
        <v>#REF!</v>
      </c>
      <c r="AF679" s="170" t="e">
        <f>+VLOOKUP(CONCATENATE(TEXT(W679,"yyyy"),"-",TEXT(W679,"mm")),#REF!,2,0)</f>
        <v>#REF!</v>
      </c>
      <c r="AG679" s="177" t="e">
        <f>+(AC679*(1+'INFLAC PROYECTADA'!$B$8)^(AE679))/((1+DEMANDADO!AF679)^(AE679))</f>
        <v>#REF!</v>
      </c>
      <c r="AH679" s="169">
        <f>(0.2*VLOOKUP(D679,'%.'!$A$1:$B$4,2,FALSE))+(0.35*VLOOKUP(E679,'%.'!$A$1:$B$4,2,FALSE))+(0.1*VLOOKUP(F679,'%.'!$A$1:$B$4,2,FALSE))+(0.35*VLOOKUP(G679,'%.'!$A$1:$B$4,2,FALSE))</f>
        <v>0.5</v>
      </c>
      <c r="AI679" s="128" t="str">
        <f t="shared" si="108"/>
        <v>MEDIA</v>
      </c>
      <c r="AJ679" s="128" t="str">
        <f t="shared" si="109"/>
        <v>Cuentas de Orden</v>
      </c>
      <c r="AK679" s="178" t="e">
        <f t="shared" si="110"/>
        <v>#REF!</v>
      </c>
    </row>
    <row r="680" spans="1:37" ht="30" customHeight="1" x14ac:dyDescent="0.25">
      <c r="A680" s="115">
        <v>679</v>
      </c>
      <c r="B680" s="86" t="s">
        <v>1558</v>
      </c>
      <c r="C680" s="85" t="s">
        <v>1606</v>
      </c>
      <c r="D680" s="87" t="s">
        <v>48</v>
      </c>
      <c r="E680" s="87" t="s">
        <v>48</v>
      </c>
      <c r="F680" s="87" t="s">
        <v>1</v>
      </c>
      <c r="G680" s="87" t="s">
        <v>48</v>
      </c>
      <c r="H680" s="169">
        <f t="shared" si="101"/>
        <v>0.45500000000000002</v>
      </c>
      <c r="I680" s="170" t="str">
        <f t="shared" si="102"/>
        <v>MEDIA</v>
      </c>
      <c r="J680" s="292">
        <v>11541449</v>
      </c>
      <c r="K680" s="221">
        <v>0.9</v>
      </c>
      <c r="L680" s="87" t="s">
        <v>138</v>
      </c>
      <c r="M680" s="188"/>
      <c r="N680" s="87" t="s">
        <v>405</v>
      </c>
      <c r="O680" s="87">
        <v>0</v>
      </c>
      <c r="P680" s="86" t="s">
        <v>25</v>
      </c>
      <c r="Q680" s="68" t="s">
        <v>1733</v>
      </c>
      <c r="R680" s="122">
        <v>43724</v>
      </c>
      <c r="S680" s="88">
        <v>43724</v>
      </c>
      <c r="T680" s="68">
        <v>172633</v>
      </c>
      <c r="U680" s="86" t="s">
        <v>76</v>
      </c>
      <c r="V680" s="81" t="s">
        <v>1797</v>
      </c>
      <c r="W680" s="171">
        <v>44074</v>
      </c>
      <c r="X680" s="172" t="e">
        <f>+CONCATENATE(TEXT(#REF!,"yyyy"),"-",TEXT(#REF!,"mm"))</f>
        <v>#REF!</v>
      </c>
      <c r="Y680" s="173" t="str">
        <f t="shared" si="105"/>
        <v>5</v>
      </c>
      <c r="Z680" s="172" t="str">
        <f t="shared" si="106"/>
        <v>2020-07</v>
      </c>
      <c r="AA680" s="170" t="e">
        <f>+VLOOKUP(Z680,#REF!,2,FALSE)/VLOOKUP(X680,#REF!,2,FALSE)</f>
        <v>#REF!</v>
      </c>
      <c r="AB680" s="174" t="e">
        <f t="shared" si="103"/>
        <v>#REF!</v>
      </c>
      <c r="AC680" s="174" t="e">
        <f t="shared" si="104"/>
        <v>#REF!</v>
      </c>
      <c r="AD680" s="175" t="e">
        <f>+#REF!+365*Y680</f>
        <v>#REF!</v>
      </c>
      <c r="AE680" s="176" t="e">
        <f t="shared" si="107"/>
        <v>#REF!</v>
      </c>
      <c r="AF680" s="170" t="e">
        <f>+VLOOKUP(CONCATENATE(TEXT(W680,"yyyy"),"-",TEXT(W680,"mm")),#REF!,2,0)</f>
        <v>#REF!</v>
      </c>
      <c r="AG680" s="177" t="e">
        <f>+(AC680*(1+'INFLAC PROYECTADA'!$B$8)^(AE680))/((1+DEMANDADO!AF680)^(AE680))</f>
        <v>#REF!</v>
      </c>
      <c r="AH680" s="169">
        <f>(0.2*VLOOKUP(D680,'%.'!$A$1:$B$4,2,FALSE))+(0.35*VLOOKUP(E680,'%.'!$A$1:$B$4,2,FALSE))+(0.1*VLOOKUP(F680,'%.'!$A$1:$B$4,2,FALSE))+(0.35*VLOOKUP(G680,'%.'!$A$1:$B$4,2,FALSE))</f>
        <v>0.45500000000000002</v>
      </c>
      <c r="AI680" s="128" t="str">
        <f t="shared" si="108"/>
        <v>MEDIA</v>
      </c>
      <c r="AJ680" s="128" t="str">
        <f t="shared" si="109"/>
        <v>Cuentas de Orden</v>
      </c>
      <c r="AK680" s="178" t="e">
        <f t="shared" si="110"/>
        <v>#REF!</v>
      </c>
    </row>
    <row r="681" spans="1:37" ht="30" customHeight="1" x14ac:dyDescent="0.25">
      <c r="A681" s="115">
        <v>680</v>
      </c>
      <c r="B681" s="86" t="s">
        <v>688</v>
      </c>
      <c r="C681" s="85" t="s">
        <v>1607</v>
      </c>
      <c r="D681" s="87" t="s">
        <v>48</v>
      </c>
      <c r="E681" s="87" t="s">
        <v>1</v>
      </c>
      <c r="F681" s="87" t="s">
        <v>0</v>
      </c>
      <c r="G681" s="87" t="s">
        <v>1</v>
      </c>
      <c r="H681" s="169">
        <f t="shared" si="101"/>
        <v>0.23500000000000001</v>
      </c>
      <c r="I681" s="170" t="str">
        <f t="shared" si="102"/>
        <v>BAJA</v>
      </c>
      <c r="J681" s="292">
        <v>379600854</v>
      </c>
      <c r="K681" s="221">
        <v>0.9</v>
      </c>
      <c r="L681" s="87" t="s">
        <v>132</v>
      </c>
      <c r="M681" s="188"/>
      <c r="N681" s="87" t="s">
        <v>511</v>
      </c>
      <c r="O681" s="87">
        <v>0</v>
      </c>
      <c r="P681" s="86" t="s">
        <v>760</v>
      </c>
      <c r="Q681" s="68" t="s">
        <v>1733</v>
      </c>
      <c r="R681" s="122">
        <v>43724</v>
      </c>
      <c r="S681" s="88">
        <v>43724</v>
      </c>
      <c r="T681" s="68">
        <v>172633</v>
      </c>
      <c r="U681" s="86" t="s">
        <v>171</v>
      </c>
      <c r="V681" s="82" t="s">
        <v>1798</v>
      </c>
      <c r="W681" s="171">
        <v>44074</v>
      </c>
      <c r="X681" s="172" t="e">
        <f>+CONCATENATE(TEXT(#REF!,"yyyy"),"-",TEXT(#REF!,"mm"))</f>
        <v>#REF!</v>
      </c>
      <c r="Y681" s="173" t="str">
        <f t="shared" si="105"/>
        <v>6</v>
      </c>
      <c r="Z681" s="172" t="str">
        <f t="shared" si="106"/>
        <v>2020-07</v>
      </c>
      <c r="AA681" s="170" t="e">
        <f>+VLOOKUP(Z681,#REF!,2,FALSE)/VLOOKUP(X681,#REF!,2,FALSE)</f>
        <v>#REF!</v>
      </c>
      <c r="AB681" s="174" t="e">
        <f t="shared" si="103"/>
        <v>#REF!</v>
      </c>
      <c r="AC681" s="174" t="e">
        <f t="shared" si="104"/>
        <v>#REF!</v>
      </c>
      <c r="AD681" s="175" t="e">
        <f>+#REF!+365*Y681</f>
        <v>#REF!</v>
      </c>
      <c r="AE681" s="176" t="e">
        <f t="shared" si="107"/>
        <v>#REF!</v>
      </c>
      <c r="AF681" s="170" t="e">
        <f>+VLOOKUP(CONCATENATE(TEXT(W681,"yyyy"),"-",TEXT(W681,"mm")),#REF!,2,0)</f>
        <v>#REF!</v>
      </c>
      <c r="AG681" s="177" t="e">
        <f>+(AC681*(1+'INFLAC PROYECTADA'!$B$8)^(AE681))/((1+DEMANDADO!AF681)^(AE681))</f>
        <v>#REF!</v>
      </c>
      <c r="AH681" s="169">
        <f>(0.2*VLOOKUP(D681,'%.'!$A$1:$B$4,2,FALSE))+(0.35*VLOOKUP(E681,'%.'!$A$1:$B$4,2,FALSE))+(0.1*VLOOKUP(F681,'%.'!$A$1:$B$4,2,FALSE))+(0.35*VLOOKUP(G681,'%.'!$A$1:$B$4,2,FALSE))</f>
        <v>0.23500000000000001</v>
      </c>
      <c r="AI681" s="128" t="str">
        <f t="shared" si="108"/>
        <v>BAJA</v>
      </c>
      <c r="AJ681" s="128" t="str">
        <f t="shared" si="109"/>
        <v>Cuentas de Orden</v>
      </c>
      <c r="AK681" s="178" t="e">
        <f t="shared" si="110"/>
        <v>#REF!</v>
      </c>
    </row>
    <row r="682" spans="1:37" ht="30" customHeight="1" x14ac:dyDescent="0.25">
      <c r="A682" s="115">
        <v>681</v>
      </c>
      <c r="B682" s="79" t="s">
        <v>1608</v>
      </c>
      <c r="C682" s="85" t="s">
        <v>1609</v>
      </c>
      <c r="D682" s="83" t="s">
        <v>48</v>
      </c>
      <c r="E682" s="83" t="s">
        <v>48</v>
      </c>
      <c r="F682" s="83" t="s">
        <v>48</v>
      </c>
      <c r="G682" s="124" t="s">
        <v>48</v>
      </c>
      <c r="H682" s="169">
        <f t="shared" si="101"/>
        <v>0.5</v>
      </c>
      <c r="I682" s="170" t="str">
        <f t="shared" si="102"/>
        <v>MEDIA</v>
      </c>
      <c r="J682" s="292">
        <v>125411890</v>
      </c>
      <c r="K682" s="221">
        <v>0.95</v>
      </c>
      <c r="L682" s="83" t="s">
        <v>133</v>
      </c>
      <c r="M682" s="188"/>
      <c r="N682" s="83" t="s">
        <v>405</v>
      </c>
      <c r="O682" s="91">
        <v>0</v>
      </c>
      <c r="P682" s="86" t="s">
        <v>25</v>
      </c>
      <c r="Q682" s="68" t="s">
        <v>1733</v>
      </c>
      <c r="R682" s="122">
        <v>43724</v>
      </c>
      <c r="S682" s="88">
        <v>43724</v>
      </c>
      <c r="T682" s="68">
        <v>172633</v>
      </c>
      <c r="U682" s="86" t="s">
        <v>170</v>
      </c>
      <c r="V682" s="82" t="s">
        <v>1799</v>
      </c>
      <c r="W682" s="171">
        <v>44074</v>
      </c>
      <c r="X682" s="172" t="e">
        <f>+CONCATENATE(TEXT(#REF!,"yyyy"),"-",TEXT(#REF!,"mm"))</f>
        <v>#REF!</v>
      </c>
      <c r="Y682" s="173" t="str">
        <f t="shared" si="105"/>
        <v>5</v>
      </c>
      <c r="Z682" s="172" t="str">
        <f t="shared" si="106"/>
        <v>2020-07</v>
      </c>
      <c r="AA682" s="170" t="e">
        <f>+VLOOKUP(Z682,#REF!,2,FALSE)/VLOOKUP(X682,#REF!,2,FALSE)</f>
        <v>#REF!</v>
      </c>
      <c r="AB682" s="174" t="e">
        <f t="shared" si="103"/>
        <v>#REF!</v>
      </c>
      <c r="AC682" s="174" t="e">
        <f t="shared" si="104"/>
        <v>#REF!</v>
      </c>
      <c r="AD682" s="175" t="e">
        <f>+#REF!+365*Y682</f>
        <v>#REF!</v>
      </c>
      <c r="AE682" s="176" t="e">
        <f t="shared" si="107"/>
        <v>#REF!</v>
      </c>
      <c r="AF682" s="170" t="e">
        <f>+VLOOKUP(CONCATENATE(TEXT(W682,"yyyy"),"-",TEXT(W682,"mm")),#REF!,2,0)</f>
        <v>#REF!</v>
      </c>
      <c r="AG682" s="177" t="e">
        <f>+(AC682*(1+'INFLAC PROYECTADA'!$B$8)^(AE682))/((1+DEMANDADO!AF682)^(AE682))</f>
        <v>#REF!</v>
      </c>
      <c r="AH682" s="169">
        <f>(0.2*VLOOKUP(D682,'%.'!$A$1:$B$4,2,FALSE))+(0.35*VLOOKUP(E682,'%.'!$A$1:$B$4,2,FALSE))+(0.1*VLOOKUP(F682,'%.'!$A$1:$B$4,2,FALSE))+(0.35*VLOOKUP(G682,'%.'!$A$1:$B$4,2,FALSE))</f>
        <v>0.5</v>
      </c>
      <c r="AI682" s="128" t="str">
        <f t="shared" si="108"/>
        <v>MEDIA</v>
      </c>
      <c r="AJ682" s="128" t="str">
        <f t="shared" si="109"/>
        <v>Cuentas de Orden</v>
      </c>
      <c r="AK682" s="178" t="e">
        <f t="shared" si="110"/>
        <v>#REF!</v>
      </c>
    </row>
    <row r="683" spans="1:37" ht="30" customHeight="1" x14ac:dyDescent="0.25">
      <c r="A683" s="115">
        <v>682</v>
      </c>
      <c r="B683" s="79" t="s">
        <v>1610</v>
      </c>
      <c r="C683" s="154" t="s">
        <v>1611</v>
      </c>
      <c r="D683" s="83" t="s">
        <v>0</v>
      </c>
      <c r="E683" s="83" t="s">
        <v>0</v>
      </c>
      <c r="F683" s="83" t="s">
        <v>48</v>
      </c>
      <c r="G683" s="124" t="s">
        <v>48</v>
      </c>
      <c r="H683" s="169">
        <f t="shared" si="101"/>
        <v>0.77500000000000013</v>
      </c>
      <c r="I683" s="170" t="str">
        <f t="shared" si="102"/>
        <v>ALTA</v>
      </c>
      <c r="J683" s="292">
        <v>16264192</v>
      </c>
      <c r="K683" s="221">
        <v>1</v>
      </c>
      <c r="L683" s="83" t="s">
        <v>129</v>
      </c>
      <c r="M683" s="188"/>
      <c r="N683" s="87" t="s">
        <v>405</v>
      </c>
      <c r="O683" s="91">
        <v>0</v>
      </c>
      <c r="P683" s="86" t="s">
        <v>25</v>
      </c>
      <c r="Q683" s="68" t="s">
        <v>1733</v>
      </c>
      <c r="R683" s="122">
        <v>43724</v>
      </c>
      <c r="S683" s="88">
        <v>43724</v>
      </c>
      <c r="T683" s="68">
        <v>172633</v>
      </c>
      <c r="U683" s="86" t="s">
        <v>171</v>
      </c>
      <c r="V683" s="82" t="s">
        <v>1800</v>
      </c>
      <c r="W683" s="171">
        <v>44074</v>
      </c>
      <c r="X683" s="172" t="e">
        <f>+CONCATENATE(TEXT(#REF!,"yyyy"),"-",TEXT(#REF!,"mm"))</f>
        <v>#REF!</v>
      </c>
      <c r="Y683" s="173" t="str">
        <f t="shared" si="105"/>
        <v>5</v>
      </c>
      <c r="Z683" s="172" t="str">
        <f t="shared" si="106"/>
        <v>2020-07</v>
      </c>
      <c r="AA683" s="170" t="e">
        <f>+VLOOKUP(Z683,#REF!,2,FALSE)/VLOOKUP(X683,#REF!,2,FALSE)</f>
        <v>#REF!</v>
      </c>
      <c r="AB683" s="174" t="e">
        <f t="shared" si="103"/>
        <v>#REF!</v>
      </c>
      <c r="AC683" s="174" t="e">
        <f t="shared" si="104"/>
        <v>#REF!</v>
      </c>
      <c r="AD683" s="175" t="e">
        <f>+#REF!+365*Y683</f>
        <v>#REF!</v>
      </c>
      <c r="AE683" s="176" t="e">
        <f t="shared" si="107"/>
        <v>#REF!</v>
      </c>
      <c r="AF683" s="170" t="e">
        <f>+VLOOKUP(CONCATENATE(TEXT(W683,"yyyy"),"-",TEXT(W683,"mm")),#REF!,2,0)</f>
        <v>#REF!</v>
      </c>
      <c r="AG683" s="177" t="e">
        <f>+(AC683*(1+'INFLAC PROYECTADA'!$B$8)^(AE683))/((1+DEMANDADO!AF683)^(AE683))</f>
        <v>#REF!</v>
      </c>
      <c r="AH683" s="169">
        <f>(0.2*VLOOKUP(D683,'%.'!$A$1:$B$4,2,FALSE))+(0.35*VLOOKUP(E683,'%.'!$A$1:$B$4,2,FALSE))+(0.1*VLOOKUP(F683,'%.'!$A$1:$B$4,2,FALSE))+(0.35*VLOOKUP(G683,'%.'!$A$1:$B$4,2,FALSE))</f>
        <v>0.77500000000000013</v>
      </c>
      <c r="AI683" s="128" t="str">
        <f t="shared" si="108"/>
        <v>ALTA</v>
      </c>
      <c r="AJ683" s="128" t="str">
        <f t="shared" si="109"/>
        <v>Provisión contable</v>
      </c>
      <c r="AK683" s="178" t="e">
        <f t="shared" si="110"/>
        <v>#REF!</v>
      </c>
    </row>
    <row r="684" spans="1:37" ht="30" customHeight="1" x14ac:dyDescent="0.25">
      <c r="A684" s="115">
        <v>683</v>
      </c>
      <c r="B684" s="79" t="s">
        <v>1288</v>
      </c>
      <c r="C684" s="154" t="s">
        <v>1612</v>
      </c>
      <c r="D684" s="83" t="s">
        <v>48</v>
      </c>
      <c r="E684" s="83" t="s">
        <v>48</v>
      </c>
      <c r="F684" s="83" t="s">
        <v>1</v>
      </c>
      <c r="G684" s="124" t="s">
        <v>48</v>
      </c>
      <c r="H684" s="169">
        <f t="shared" si="101"/>
        <v>0.45500000000000002</v>
      </c>
      <c r="I684" s="170" t="str">
        <f t="shared" si="102"/>
        <v>MEDIA</v>
      </c>
      <c r="J684" s="292">
        <v>6134598</v>
      </c>
      <c r="K684" s="221">
        <v>0.85</v>
      </c>
      <c r="L684" s="83" t="s">
        <v>133</v>
      </c>
      <c r="M684" s="188"/>
      <c r="N684" s="87" t="s">
        <v>405</v>
      </c>
      <c r="O684" s="91">
        <v>0</v>
      </c>
      <c r="P684" s="86" t="s">
        <v>25</v>
      </c>
      <c r="Q684" s="68" t="s">
        <v>1733</v>
      </c>
      <c r="R684" s="122">
        <v>43724</v>
      </c>
      <c r="S684" s="88">
        <v>43724</v>
      </c>
      <c r="T684" s="68">
        <v>172633</v>
      </c>
      <c r="U684" s="86" t="s">
        <v>76</v>
      </c>
      <c r="V684" s="82" t="s">
        <v>1801</v>
      </c>
      <c r="W684" s="171">
        <v>44074</v>
      </c>
      <c r="X684" s="172" t="e">
        <f>+CONCATENATE(TEXT(#REF!,"yyyy"),"-",TEXT(#REF!,"mm"))</f>
        <v>#REF!</v>
      </c>
      <c r="Y684" s="173" t="str">
        <f t="shared" si="105"/>
        <v>5</v>
      </c>
      <c r="Z684" s="172" t="str">
        <f t="shared" si="106"/>
        <v>2020-07</v>
      </c>
      <c r="AA684" s="170" t="e">
        <f>+VLOOKUP(Z684,#REF!,2,FALSE)/VLOOKUP(X684,#REF!,2,FALSE)</f>
        <v>#REF!</v>
      </c>
      <c r="AB684" s="174" t="e">
        <f t="shared" si="103"/>
        <v>#REF!</v>
      </c>
      <c r="AC684" s="174" t="e">
        <f t="shared" si="104"/>
        <v>#REF!</v>
      </c>
      <c r="AD684" s="175" t="e">
        <f>+#REF!+365*Y684</f>
        <v>#REF!</v>
      </c>
      <c r="AE684" s="176" t="e">
        <f t="shared" si="107"/>
        <v>#REF!</v>
      </c>
      <c r="AF684" s="170" t="e">
        <f>+VLOOKUP(CONCATENATE(TEXT(W684,"yyyy"),"-",TEXT(W684,"mm")),#REF!,2,0)</f>
        <v>#REF!</v>
      </c>
      <c r="AG684" s="177" t="e">
        <f>+(AC684*(1+'INFLAC PROYECTADA'!$B$8)^(AE684))/((1+DEMANDADO!AF684)^(AE684))</f>
        <v>#REF!</v>
      </c>
      <c r="AH684" s="169">
        <f>(0.2*VLOOKUP(D684,'%.'!$A$1:$B$4,2,FALSE))+(0.35*VLOOKUP(E684,'%.'!$A$1:$B$4,2,FALSE))+(0.1*VLOOKUP(F684,'%.'!$A$1:$B$4,2,FALSE))+(0.35*VLOOKUP(G684,'%.'!$A$1:$B$4,2,FALSE))</f>
        <v>0.45500000000000002</v>
      </c>
      <c r="AI684" s="128" t="str">
        <f t="shared" si="108"/>
        <v>MEDIA</v>
      </c>
      <c r="AJ684" s="128" t="str">
        <f t="shared" si="109"/>
        <v>Cuentas de Orden</v>
      </c>
      <c r="AK684" s="178" t="e">
        <f t="shared" si="110"/>
        <v>#REF!</v>
      </c>
    </row>
    <row r="685" spans="1:37" ht="30" customHeight="1" x14ac:dyDescent="0.25">
      <c r="A685" s="115">
        <v>684</v>
      </c>
      <c r="B685" s="79" t="s">
        <v>1613</v>
      </c>
      <c r="C685" s="154" t="s">
        <v>1614</v>
      </c>
      <c r="D685" s="83" t="s">
        <v>48</v>
      </c>
      <c r="E685" s="83" t="s">
        <v>48</v>
      </c>
      <c r="F685" s="83" t="s">
        <v>1</v>
      </c>
      <c r="G685" s="124" t="s">
        <v>48</v>
      </c>
      <c r="H685" s="169">
        <f t="shared" si="101"/>
        <v>0.45500000000000002</v>
      </c>
      <c r="I685" s="170" t="str">
        <f t="shared" si="102"/>
        <v>MEDIA</v>
      </c>
      <c r="J685" s="292">
        <v>1148246410</v>
      </c>
      <c r="K685" s="221">
        <v>1</v>
      </c>
      <c r="L685" s="83" t="s">
        <v>133</v>
      </c>
      <c r="M685" s="188"/>
      <c r="N685" s="87" t="s">
        <v>405</v>
      </c>
      <c r="O685" s="91">
        <v>0</v>
      </c>
      <c r="P685" s="86" t="s">
        <v>760</v>
      </c>
      <c r="Q685" s="68" t="s">
        <v>1733</v>
      </c>
      <c r="R685" s="122">
        <v>43724</v>
      </c>
      <c r="S685" s="88">
        <v>43724</v>
      </c>
      <c r="T685" s="68">
        <v>172633</v>
      </c>
      <c r="U685" s="86" t="s">
        <v>170</v>
      </c>
      <c r="V685" s="82" t="s">
        <v>1802</v>
      </c>
      <c r="W685" s="171">
        <v>44074</v>
      </c>
      <c r="X685" s="172" t="e">
        <f>+CONCATENATE(TEXT(#REF!,"yyyy"),"-",TEXT(#REF!,"mm"))</f>
        <v>#REF!</v>
      </c>
      <c r="Y685" s="173" t="str">
        <f t="shared" si="105"/>
        <v>6</v>
      </c>
      <c r="Z685" s="172" t="str">
        <f t="shared" si="106"/>
        <v>2020-07</v>
      </c>
      <c r="AA685" s="170" t="e">
        <f>+VLOOKUP(Z685,#REF!,2,FALSE)/VLOOKUP(X685,#REF!,2,FALSE)</f>
        <v>#REF!</v>
      </c>
      <c r="AB685" s="174" t="e">
        <f t="shared" si="103"/>
        <v>#REF!</v>
      </c>
      <c r="AC685" s="174" t="e">
        <f t="shared" si="104"/>
        <v>#REF!</v>
      </c>
      <c r="AD685" s="175" t="e">
        <f>+#REF!+365*Y685</f>
        <v>#REF!</v>
      </c>
      <c r="AE685" s="176" t="e">
        <f t="shared" si="107"/>
        <v>#REF!</v>
      </c>
      <c r="AF685" s="170" t="e">
        <f>+VLOOKUP(CONCATENATE(TEXT(W685,"yyyy"),"-",TEXT(W685,"mm")),#REF!,2,0)</f>
        <v>#REF!</v>
      </c>
      <c r="AG685" s="177" t="e">
        <f>+(AC685*(1+'INFLAC PROYECTADA'!$B$8)^(AE685))/((1+DEMANDADO!AF685)^(AE685))</f>
        <v>#REF!</v>
      </c>
      <c r="AH685" s="169">
        <f>(0.2*VLOOKUP(D685,'%.'!$A$1:$B$4,2,FALSE))+(0.35*VLOOKUP(E685,'%.'!$A$1:$B$4,2,FALSE))+(0.1*VLOOKUP(F685,'%.'!$A$1:$B$4,2,FALSE))+(0.35*VLOOKUP(G685,'%.'!$A$1:$B$4,2,FALSE))</f>
        <v>0.45500000000000002</v>
      </c>
      <c r="AI685" s="128" t="str">
        <f t="shared" si="108"/>
        <v>MEDIA</v>
      </c>
      <c r="AJ685" s="128" t="str">
        <f t="shared" si="109"/>
        <v>Cuentas de Orden</v>
      </c>
      <c r="AK685" s="178" t="e">
        <f t="shared" si="110"/>
        <v>#REF!</v>
      </c>
    </row>
    <row r="686" spans="1:37" ht="30" customHeight="1" x14ac:dyDescent="0.25">
      <c r="A686" s="115">
        <v>685</v>
      </c>
      <c r="B686" s="79" t="s">
        <v>688</v>
      </c>
      <c r="C686" s="154" t="s">
        <v>1615</v>
      </c>
      <c r="D686" s="83" t="s">
        <v>48</v>
      </c>
      <c r="E686" s="83" t="s">
        <v>48</v>
      </c>
      <c r="F686" s="83" t="s">
        <v>1</v>
      </c>
      <c r="G686" s="124" t="s">
        <v>48</v>
      </c>
      <c r="H686" s="169">
        <f t="shared" si="101"/>
        <v>0.45500000000000002</v>
      </c>
      <c r="I686" s="170" t="str">
        <f t="shared" si="102"/>
        <v>MEDIA</v>
      </c>
      <c r="J686" s="292">
        <v>308741721</v>
      </c>
      <c r="K686" s="221">
        <v>0.9</v>
      </c>
      <c r="L686" s="82" t="s">
        <v>131</v>
      </c>
      <c r="M686" s="188"/>
      <c r="N686" s="87" t="s">
        <v>405</v>
      </c>
      <c r="O686" s="91">
        <v>0</v>
      </c>
      <c r="P686" s="86" t="s">
        <v>760</v>
      </c>
      <c r="Q686" s="68" t="s">
        <v>1733</v>
      </c>
      <c r="R686" s="122">
        <v>43724</v>
      </c>
      <c r="S686" s="88">
        <v>43724</v>
      </c>
      <c r="T686" s="68">
        <v>172633</v>
      </c>
      <c r="U686" s="86" t="s">
        <v>180</v>
      </c>
      <c r="V686" s="82" t="s">
        <v>1803</v>
      </c>
      <c r="W686" s="171">
        <v>44074</v>
      </c>
      <c r="X686" s="172" t="e">
        <f>+CONCATENATE(TEXT(#REF!,"yyyy"),"-",TEXT(#REF!,"mm"))</f>
        <v>#REF!</v>
      </c>
      <c r="Y686" s="173" t="str">
        <f t="shared" si="105"/>
        <v>6</v>
      </c>
      <c r="Z686" s="172" t="str">
        <f t="shared" si="106"/>
        <v>2020-07</v>
      </c>
      <c r="AA686" s="170" t="e">
        <f>+VLOOKUP(Z686,#REF!,2,FALSE)/VLOOKUP(X686,#REF!,2,FALSE)</f>
        <v>#REF!</v>
      </c>
      <c r="AB686" s="174" t="e">
        <f t="shared" si="103"/>
        <v>#REF!</v>
      </c>
      <c r="AC686" s="174" t="e">
        <f t="shared" si="104"/>
        <v>#REF!</v>
      </c>
      <c r="AD686" s="175" t="e">
        <f>+#REF!+365*Y686</f>
        <v>#REF!</v>
      </c>
      <c r="AE686" s="176" t="e">
        <f t="shared" si="107"/>
        <v>#REF!</v>
      </c>
      <c r="AF686" s="170" t="e">
        <f>+VLOOKUP(CONCATENATE(TEXT(W686,"yyyy"),"-",TEXT(W686,"mm")),#REF!,2,0)</f>
        <v>#REF!</v>
      </c>
      <c r="AG686" s="177" t="e">
        <f>+(AC686*(1+'INFLAC PROYECTADA'!$B$8)^(AE686))/((1+DEMANDADO!AF686)^(AE686))</f>
        <v>#REF!</v>
      </c>
      <c r="AH686" s="169">
        <f>(0.2*VLOOKUP(D686,'%.'!$A$1:$B$4,2,FALSE))+(0.35*VLOOKUP(E686,'%.'!$A$1:$B$4,2,FALSE))+(0.1*VLOOKUP(F686,'%.'!$A$1:$B$4,2,FALSE))+(0.35*VLOOKUP(G686,'%.'!$A$1:$B$4,2,FALSE))</f>
        <v>0.45500000000000002</v>
      </c>
      <c r="AI686" s="128" t="str">
        <f t="shared" si="108"/>
        <v>MEDIA</v>
      </c>
      <c r="AJ686" s="128" t="str">
        <f t="shared" si="109"/>
        <v>Cuentas de Orden</v>
      </c>
      <c r="AK686" s="178" t="e">
        <f t="shared" si="110"/>
        <v>#REF!</v>
      </c>
    </row>
    <row r="687" spans="1:37" ht="30" customHeight="1" x14ac:dyDescent="0.25">
      <c r="A687" s="115">
        <v>686</v>
      </c>
      <c r="B687" s="79" t="s">
        <v>688</v>
      </c>
      <c r="C687" s="154" t="s">
        <v>1616</v>
      </c>
      <c r="D687" s="83" t="s">
        <v>48</v>
      </c>
      <c r="E687" s="83" t="s">
        <v>48</v>
      </c>
      <c r="F687" s="83" t="s">
        <v>48</v>
      </c>
      <c r="G687" s="124" t="s">
        <v>48</v>
      </c>
      <c r="H687" s="169">
        <f t="shared" si="101"/>
        <v>0.5</v>
      </c>
      <c r="I687" s="170" t="str">
        <f t="shared" si="102"/>
        <v>MEDIA</v>
      </c>
      <c r="J687" s="292">
        <v>42674000</v>
      </c>
      <c r="K687" s="221">
        <v>0.8</v>
      </c>
      <c r="L687" s="86" t="s">
        <v>132</v>
      </c>
      <c r="M687" s="188"/>
      <c r="N687" s="87" t="s">
        <v>405</v>
      </c>
      <c r="O687" s="91">
        <v>0</v>
      </c>
      <c r="P687" s="86" t="s">
        <v>760</v>
      </c>
      <c r="Q687" s="68" t="s">
        <v>1733</v>
      </c>
      <c r="R687" s="122">
        <v>43724</v>
      </c>
      <c r="S687" s="88">
        <v>43724</v>
      </c>
      <c r="T687" s="68">
        <v>172633</v>
      </c>
      <c r="U687" s="86" t="s">
        <v>178</v>
      </c>
      <c r="V687" s="82" t="s">
        <v>1804</v>
      </c>
      <c r="W687" s="171">
        <v>44074</v>
      </c>
      <c r="X687" s="172" t="e">
        <f>+CONCATENATE(TEXT(#REF!,"yyyy"),"-",TEXT(#REF!,"mm"))</f>
        <v>#REF!</v>
      </c>
      <c r="Y687" s="173" t="str">
        <f t="shared" si="105"/>
        <v>6</v>
      </c>
      <c r="Z687" s="172" t="str">
        <f t="shared" si="106"/>
        <v>2020-07</v>
      </c>
      <c r="AA687" s="170" t="e">
        <f>+VLOOKUP(Z687,#REF!,2,FALSE)/VLOOKUP(X687,#REF!,2,FALSE)</f>
        <v>#REF!</v>
      </c>
      <c r="AB687" s="174" t="e">
        <f t="shared" si="103"/>
        <v>#REF!</v>
      </c>
      <c r="AC687" s="174" t="e">
        <f t="shared" si="104"/>
        <v>#REF!</v>
      </c>
      <c r="AD687" s="175" t="e">
        <f>+#REF!+365*Y687</f>
        <v>#REF!</v>
      </c>
      <c r="AE687" s="176" t="e">
        <f t="shared" si="107"/>
        <v>#REF!</v>
      </c>
      <c r="AF687" s="170" t="e">
        <f>+VLOOKUP(CONCATENATE(TEXT(W687,"yyyy"),"-",TEXT(W687,"mm")),#REF!,2,0)</f>
        <v>#REF!</v>
      </c>
      <c r="AG687" s="177" t="e">
        <f>+(AC687*(1+'INFLAC PROYECTADA'!$B$8)^(AE687))/((1+DEMANDADO!AF687)^(AE687))</f>
        <v>#REF!</v>
      </c>
      <c r="AH687" s="169">
        <f>(0.2*VLOOKUP(D687,'%.'!$A$1:$B$4,2,FALSE))+(0.35*VLOOKUP(E687,'%.'!$A$1:$B$4,2,FALSE))+(0.1*VLOOKUP(F687,'%.'!$A$1:$B$4,2,FALSE))+(0.35*VLOOKUP(G687,'%.'!$A$1:$B$4,2,FALSE))</f>
        <v>0.5</v>
      </c>
      <c r="AI687" s="128" t="str">
        <f t="shared" si="108"/>
        <v>MEDIA</v>
      </c>
      <c r="AJ687" s="128" t="str">
        <f t="shared" si="109"/>
        <v>Cuentas de Orden</v>
      </c>
      <c r="AK687" s="178" t="e">
        <f t="shared" si="110"/>
        <v>#REF!</v>
      </c>
    </row>
    <row r="688" spans="1:37" ht="30" customHeight="1" x14ac:dyDescent="0.25">
      <c r="A688" s="115">
        <v>687</v>
      </c>
      <c r="B688" s="79" t="s">
        <v>1617</v>
      </c>
      <c r="C688" s="154" t="s">
        <v>1618</v>
      </c>
      <c r="D688" s="83" t="s">
        <v>0</v>
      </c>
      <c r="E688" s="83" t="s">
        <v>48</v>
      </c>
      <c r="F688" s="83" t="s">
        <v>48</v>
      </c>
      <c r="G688" s="124" t="s">
        <v>48</v>
      </c>
      <c r="H688" s="169">
        <f t="shared" si="101"/>
        <v>0.6</v>
      </c>
      <c r="I688" s="170" t="str">
        <f t="shared" si="102"/>
        <v>ALTA</v>
      </c>
      <c r="J688" s="292">
        <v>2873375</v>
      </c>
      <c r="K688" s="221">
        <v>1</v>
      </c>
      <c r="L688" s="86" t="s">
        <v>134</v>
      </c>
      <c r="M688" s="188"/>
      <c r="N688" s="87" t="s">
        <v>405</v>
      </c>
      <c r="O688" s="91">
        <v>0</v>
      </c>
      <c r="P688" s="86" t="s">
        <v>25</v>
      </c>
      <c r="Q688" s="68" t="s">
        <v>1733</v>
      </c>
      <c r="R688" s="122">
        <v>43724</v>
      </c>
      <c r="S688" s="88">
        <v>43724</v>
      </c>
      <c r="T688" s="68">
        <v>172633</v>
      </c>
      <c r="U688" s="86" t="s">
        <v>76</v>
      </c>
      <c r="V688" s="82" t="s">
        <v>1805</v>
      </c>
      <c r="W688" s="171">
        <v>44074</v>
      </c>
      <c r="X688" s="172" t="e">
        <f>+CONCATENATE(TEXT(#REF!,"yyyy"),"-",TEXT(#REF!,"mm"))</f>
        <v>#REF!</v>
      </c>
      <c r="Y688" s="173" t="str">
        <f t="shared" si="105"/>
        <v>5</v>
      </c>
      <c r="Z688" s="172" t="str">
        <f t="shared" si="106"/>
        <v>2020-07</v>
      </c>
      <c r="AA688" s="170" t="e">
        <f>+VLOOKUP(Z688,#REF!,2,FALSE)/VLOOKUP(X688,#REF!,2,FALSE)</f>
        <v>#REF!</v>
      </c>
      <c r="AB688" s="174" t="e">
        <f t="shared" si="103"/>
        <v>#REF!</v>
      </c>
      <c r="AC688" s="174" t="e">
        <f t="shared" si="104"/>
        <v>#REF!</v>
      </c>
      <c r="AD688" s="175" t="e">
        <f>+#REF!+365*Y688</f>
        <v>#REF!</v>
      </c>
      <c r="AE688" s="176" t="e">
        <f t="shared" si="107"/>
        <v>#REF!</v>
      </c>
      <c r="AF688" s="170" t="e">
        <f>+VLOOKUP(CONCATENATE(TEXT(W688,"yyyy"),"-",TEXT(W688,"mm")),#REF!,2,0)</f>
        <v>#REF!</v>
      </c>
      <c r="AG688" s="177" t="e">
        <f>+(AC688*(1+'INFLAC PROYECTADA'!$B$8)^(AE688))/((1+DEMANDADO!AF688)^(AE688))</f>
        <v>#REF!</v>
      </c>
      <c r="AH688" s="169">
        <f>(0.2*VLOOKUP(D688,'%.'!$A$1:$B$4,2,FALSE))+(0.35*VLOOKUP(E688,'%.'!$A$1:$B$4,2,FALSE))+(0.1*VLOOKUP(F688,'%.'!$A$1:$B$4,2,FALSE))+(0.35*VLOOKUP(G688,'%.'!$A$1:$B$4,2,FALSE))</f>
        <v>0.6</v>
      </c>
      <c r="AI688" s="128" t="str">
        <f t="shared" si="108"/>
        <v>ALTA</v>
      </c>
      <c r="AJ688" s="128" t="str">
        <f t="shared" si="109"/>
        <v>Provisión contable</v>
      </c>
      <c r="AK688" s="178" t="e">
        <f t="shared" si="110"/>
        <v>#REF!</v>
      </c>
    </row>
    <row r="689" spans="1:38" ht="30" customHeight="1" x14ac:dyDescent="0.25">
      <c r="A689" s="115">
        <v>688</v>
      </c>
      <c r="B689" s="79" t="s">
        <v>1619</v>
      </c>
      <c r="C689" s="154" t="s">
        <v>1620</v>
      </c>
      <c r="D689" s="83" t="s">
        <v>48</v>
      </c>
      <c r="E689" s="83" t="s">
        <v>48</v>
      </c>
      <c r="F689" s="83" t="s">
        <v>1</v>
      </c>
      <c r="G689" s="124" t="s">
        <v>48</v>
      </c>
      <c r="H689" s="169">
        <f t="shared" si="101"/>
        <v>0.45500000000000002</v>
      </c>
      <c r="I689" s="170" t="str">
        <f t="shared" si="102"/>
        <v>MEDIA</v>
      </c>
      <c r="J689" s="292">
        <v>31200000</v>
      </c>
      <c r="K689" s="221">
        <v>0.95</v>
      </c>
      <c r="L689" s="86" t="s">
        <v>130</v>
      </c>
      <c r="M689" s="188"/>
      <c r="N689" s="87" t="s">
        <v>405</v>
      </c>
      <c r="O689" s="91">
        <v>0</v>
      </c>
      <c r="P689" s="86" t="s">
        <v>25</v>
      </c>
      <c r="Q689" s="68" t="s">
        <v>1733</v>
      </c>
      <c r="R689" s="122">
        <v>43724</v>
      </c>
      <c r="S689" s="88">
        <v>43724</v>
      </c>
      <c r="T689" s="68">
        <v>172633</v>
      </c>
      <c r="U689" s="86" t="s">
        <v>76</v>
      </c>
      <c r="V689" s="82" t="s">
        <v>1806</v>
      </c>
      <c r="W689" s="171">
        <v>44074</v>
      </c>
      <c r="X689" s="172" t="e">
        <f>+CONCATENATE(TEXT(#REF!,"yyyy"),"-",TEXT(#REF!,"mm"))</f>
        <v>#REF!</v>
      </c>
      <c r="Y689" s="173" t="str">
        <f t="shared" si="105"/>
        <v>5</v>
      </c>
      <c r="Z689" s="172" t="str">
        <f t="shared" si="106"/>
        <v>2020-07</v>
      </c>
      <c r="AA689" s="170" t="e">
        <f>+VLOOKUP(Z689,#REF!,2,FALSE)/VLOOKUP(X689,#REF!,2,FALSE)</f>
        <v>#REF!</v>
      </c>
      <c r="AB689" s="174" t="e">
        <f t="shared" si="103"/>
        <v>#REF!</v>
      </c>
      <c r="AC689" s="174" t="e">
        <f t="shared" si="104"/>
        <v>#REF!</v>
      </c>
      <c r="AD689" s="175" t="e">
        <f>+#REF!+365*Y689</f>
        <v>#REF!</v>
      </c>
      <c r="AE689" s="176" t="e">
        <f t="shared" si="107"/>
        <v>#REF!</v>
      </c>
      <c r="AF689" s="170" t="e">
        <f>+VLOOKUP(CONCATENATE(TEXT(W689,"yyyy"),"-",TEXT(W689,"mm")),#REF!,2,0)</f>
        <v>#REF!</v>
      </c>
      <c r="AG689" s="177" t="e">
        <f>+(AC689*(1+'INFLAC PROYECTADA'!$B$8)^(AE689))/((1+DEMANDADO!AF689)^(AE689))</f>
        <v>#REF!</v>
      </c>
      <c r="AH689" s="169">
        <f>(0.2*VLOOKUP(D689,'%.'!$A$1:$B$4,2,FALSE))+(0.35*VLOOKUP(E689,'%.'!$A$1:$B$4,2,FALSE))+(0.1*VLOOKUP(F689,'%.'!$A$1:$B$4,2,FALSE))+(0.35*VLOOKUP(G689,'%.'!$A$1:$B$4,2,FALSE))</f>
        <v>0.45500000000000002</v>
      </c>
      <c r="AI689" s="128" t="str">
        <f t="shared" si="108"/>
        <v>MEDIA</v>
      </c>
      <c r="AJ689" s="128" t="str">
        <f t="shared" si="109"/>
        <v>Cuentas de Orden</v>
      </c>
      <c r="AK689" s="178" t="e">
        <f t="shared" si="110"/>
        <v>#REF!</v>
      </c>
    </row>
    <row r="690" spans="1:38" ht="30" customHeight="1" x14ac:dyDescent="0.25">
      <c r="A690" s="115">
        <v>689</v>
      </c>
      <c r="B690" s="79" t="s">
        <v>1621</v>
      </c>
      <c r="C690" s="154" t="s">
        <v>1622</v>
      </c>
      <c r="D690" s="83" t="s">
        <v>1</v>
      </c>
      <c r="E690" s="83" t="s">
        <v>1</v>
      </c>
      <c r="F690" s="83" t="s">
        <v>1</v>
      </c>
      <c r="G690" s="124" t="s">
        <v>1</v>
      </c>
      <c r="H690" s="169">
        <f t="shared" si="101"/>
        <v>0.05</v>
      </c>
      <c r="I690" s="170" t="str">
        <f t="shared" si="102"/>
        <v>REMOTA</v>
      </c>
      <c r="J690" s="292">
        <v>50000000</v>
      </c>
      <c r="K690" s="221">
        <v>1</v>
      </c>
      <c r="L690" s="86" t="s">
        <v>132</v>
      </c>
      <c r="M690" s="188"/>
      <c r="N690" s="87" t="s">
        <v>405</v>
      </c>
      <c r="O690" s="91">
        <v>0</v>
      </c>
      <c r="P690" s="86" t="s">
        <v>760</v>
      </c>
      <c r="Q690" s="68" t="s">
        <v>1733</v>
      </c>
      <c r="R690" s="122">
        <v>43724</v>
      </c>
      <c r="S690" s="88">
        <v>43724</v>
      </c>
      <c r="T690" s="68">
        <v>172633</v>
      </c>
      <c r="U690" s="86" t="s">
        <v>76</v>
      </c>
      <c r="V690" s="82" t="s">
        <v>1807</v>
      </c>
      <c r="W690" s="171">
        <v>44074</v>
      </c>
      <c r="X690" s="172" t="e">
        <f>+CONCATENATE(TEXT(#REF!,"yyyy"),"-",TEXT(#REF!,"mm"))</f>
        <v>#REF!</v>
      </c>
      <c r="Y690" s="173" t="str">
        <f t="shared" si="105"/>
        <v>6</v>
      </c>
      <c r="Z690" s="172" t="str">
        <f t="shared" si="106"/>
        <v>2020-07</v>
      </c>
      <c r="AA690" s="170" t="e">
        <f>+VLOOKUP(Z690,#REF!,2,FALSE)/VLOOKUP(X690,#REF!,2,FALSE)</f>
        <v>#REF!</v>
      </c>
      <c r="AB690" s="174" t="e">
        <f t="shared" si="103"/>
        <v>#REF!</v>
      </c>
      <c r="AC690" s="174" t="e">
        <f t="shared" si="104"/>
        <v>#REF!</v>
      </c>
      <c r="AD690" s="175" t="e">
        <f>+#REF!+365*Y690</f>
        <v>#REF!</v>
      </c>
      <c r="AE690" s="176" t="e">
        <f t="shared" si="107"/>
        <v>#REF!</v>
      </c>
      <c r="AF690" s="170" t="e">
        <f>+VLOOKUP(CONCATENATE(TEXT(W690,"yyyy"),"-",TEXT(W690,"mm")),#REF!,2,0)</f>
        <v>#REF!</v>
      </c>
      <c r="AG690" s="177" t="e">
        <f>+(AC690*(1+'INFLAC PROYECTADA'!$B$8)^(AE690))/((1+DEMANDADO!AF690)^(AE690))</f>
        <v>#REF!</v>
      </c>
      <c r="AH690" s="169">
        <f>(0.2*VLOOKUP(D690,'%.'!$A$1:$B$4,2,FALSE))+(0.35*VLOOKUP(E690,'%.'!$A$1:$B$4,2,FALSE))+(0.1*VLOOKUP(F690,'%.'!$A$1:$B$4,2,FALSE))+(0.35*VLOOKUP(G690,'%.'!$A$1:$B$4,2,FALSE))</f>
        <v>0.05</v>
      </c>
      <c r="AI690" s="128" t="str">
        <f t="shared" si="108"/>
        <v>REMOTA</v>
      </c>
      <c r="AJ690" s="128" t="str">
        <f t="shared" si="109"/>
        <v>No se registra</v>
      </c>
      <c r="AK690" s="178">
        <f t="shared" si="110"/>
        <v>0</v>
      </c>
    </row>
    <row r="691" spans="1:38" ht="30" customHeight="1" x14ac:dyDescent="0.25">
      <c r="A691" s="115">
        <v>690</v>
      </c>
      <c r="B691" s="82" t="s">
        <v>1623</v>
      </c>
      <c r="C691" s="113" t="s">
        <v>1624</v>
      </c>
      <c r="D691" s="83" t="s">
        <v>48</v>
      </c>
      <c r="E691" s="83" t="s">
        <v>48</v>
      </c>
      <c r="F691" s="83" t="s">
        <v>48</v>
      </c>
      <c r="G691" s="124" t="s">
        <v>48</v>
      </c>
      <c r="H691" s="169">
        <f t="shared" si="101"/>
        <v>0.5</v>
      </c>
      <c r="I691" s="170" t="str">
        <f t="shared" si="102"/>
        <v>MEDIA</v>
      </c>
      <c r="J691" s="292">
        <v>101913836</v>
      </c>
      <c r="K691" s="221">
        <v>0.9</v>
      </c>
      <c r="L691" s="83" t="s">
        <v>128</v>
      </c>
      <c r="M691" s="188"/>
      <c r="N691" s="87" t="s">
        <v>405</v>
      </c>
      <c r="O691" s="91">
        <v>0</v>
      </c>
      <c r="P691" s="188" t="s">
        <v>799</v>
      </c>
      <c r="Q691" s="68" t="s">
        <v>1733</v>
      </c>
      <c r="R691" s="122">
        <v>43724</v>
      </c>
      <c r="S691" s="88">
        <v>43724</v>
      </c>
      <c r="T691" s="68">
        <v>172633</v>
      </c>
      <c r="U691" s="82" t="s">
        <v>76</v>
      </c>
      <c r="V691" s="82" t="s">
        <v>1808</v>
      </c>
      <c r="W691" s="171">
        <v>44074</v>
      </c>
      <c r="X691" s="172" t="e">
        <f>+CONCATENATE(TEXT(#REF!,"yyyy"),"-",TEXT(#REF!,"mm"))</f>
        <v>#REF!</v>
      </c>
      <c r="Y691" s="173" t="str">
        <f t="shared" si="105"/>
        <v>6</v>
      </c>
      <c r="Z691" s="172" t="str">
        <f t="shared" si="106"/>
        <v>2020-07</v>
      </c>
      <c r="AA691" s="170" t="e">
        <f>+VLOOKUP(Z691,#REF!,2,FALSE)/VLOOKUP(X691,#REF!,2,FALSE)</f>
        <v>#REF!</v>
      </c>
      <c r="AB691" s="174" t="e">
        <f t="shared" si="103"/>
        <v>#REF!</v>
      </c>
      <c r="AC691" s="174" t="e">
        <f t="shared" si="104"/>
        <v>#REF!</v>
      </c>
      <c r="AD691" s="175" t="e">
        <f>+#REF!+365*Y691</f>
        <v>#REF!</v>
      </c>
      <c r="AE691" s="176" t="e">
        <f t="shared" si="107"/>
        <v>#REF!</v>
      </c>
      <c r="AF691" s="170" t="e">
        <f>+VLOOKUP(CONCATENATE(TEXT(W691,"yyyy"),"-",TEXT(W691,"mm")),#REF!,2,0)</f>
        <v>#REF!</v>
      </c>
      <c r="AG691" s="177" t="e">
        <f>+(AC691*(1+'INFLAC PROYECTADA'!$B$8)^(AE691))/((1+DEMANDADO!AF691)^(AE691))</f>
        <v>#REF!</v>
      </c>
      <c r="AH691" s="169">
        <f>(0.2*VLOOKUP(D691,'%.'!$A$1:$B$4,2,FALSE))+(0.35*VLOOKUP(E691,'%.'!$A$1:$B$4,2,FALSE))+(0.1*VLOOKUP(F691,'%.'!$A$1:$B$4,2,FALSE))+(0.35*VLOOKUP(G691,'%.'!$A$1:$B$4,2,FALSE))</f>
        <v>0.5</v>
      </c>
      <c r="AI691" s="128" t="str">
        <f t="shared" si="108"/>
        <v>MEDIA</v>
      </c>
      <c r="AJ691" s="128" t="str">
        <f t="shared" si="109"/>
        <v>Cuentas de Orden</v>
      </c>
      <c r="AK691" s="178" t="e">
        <f t="shared" si="110"/>
        <v>#REF!</v>
      </c>
    </row>
    <row r="692" spans="1:38" ht="30" customHeight="1" x14ac:dyDescent="0.25">
      <c r="A692" s="115">
        <v>691</v>
      </c>
      <c r="B692" s="86" t="s">
        <v>1623</v>
      </c>
      <c r="C692" s="154" t="s">
        <v>1625</v>
      </c>
      <c r="D692" s="83" t="s">
        <v>48</v>
      </c>
      <c r="E692" s="83" t="s">
        <v>48</v>
      </c>
      <c r="F692" s="83" t="s">
        <v>48</v>
      </c>
      <c r="G692" s="124" t="s">
        <v>48</v>
      </c>
      <c r="H692" s="169">
        <f t="shared" si="101"/>
        <v>0.5</v>
      </c>
      <c r="I692" s="170" t="str">
        <f t="shared" si="102"/>
        <v>MEDIA</v>
      </c>
      <c r="J692" s="292">
        <v>115829110</v>
      </c>
      <c r="K692" s="221">
        <v>0.9</v>
      </c>
      <c r="L692" s="83" t="s">
        <v>128</v>
      </c>
      <c r="M692" s="188"/>
      <c r="N692" s="87" t="s">
        <v>405</v>
      </c>
      <c r="O692" s="91">
        <v>0</v>
      </c>
      <c r="P692" s="188" t="s">
        <v>799</v>
      </c>
      <c r="Q692" s="68" t="s">
        <v>1733</v>
      </c>
      <c r="R692" s="122">
        <v>43724</v>
      </c>
      <c r="S692" s="88">
        <v>43724</v>
      </c>
      <c r="T692" s="68">
        <v>172633</v>
      </c>
      <c r="U692" s="82" t="s">
        <v>76</v>
      </c>
      <c r="V692" s="82" t="s">
        <v>1809</v>
      </c>
      <c r="W692" s="171">
        <v>44074</v>
      </c>
      <c r="X692" s="172" t="e">
        <f>+CONCATENATE(TEXT(#REF!,"yyyy"),"-",TEXT(#REF!,"mm"))</f>
        <v>#REF!</v>
      </c>
      <c r="Y692" s="173" t="str">
        <f t="shared" si="105"/>
        <v>6</v>
      </c>
      <c r="Z692" s="172" t="str">
        <f t="shared" si="106"/>
        <v>2020-07</v>
      </c>
      <c r="AA692" s="170" t="e">
        <f>+VLOOKUP(Z692,#REF!,2,FALSE)/VLOOKUP(X692,#REF!,2,FALSE)</f>
        <v>#REF!</v>
      </c>
      <c r="AB692" s="174" t="e">
        <f t="shared" si="103"/>
        <v>#REF!</v>
      </c>
      <c r="AC692" s="174" t="e">
        <f t="shared" si="104"/>
        <v>#REF!</v>
      </c>
      <c r="AD692" s="175" t="e">
        <f>+#REF!+365*Y692</f>
        <v>#REF!</v>
      </c>
      <c r="AE692" s="176" t="e">
        <f t="shared" si="107"/>
        <v>#REF!</v>
      </c>
      <c r="AF692" s="170" t="e">
        <f>+VLOOKUP(CONCATENATE(TEXT(W692,"yyyy"),"-",TEXT(W692,"mm")),#REF!,2,0)</f>
        <v>#REF!</v>
      </c>
      <c r="AG692" s="177" t="e">
        <f>+(AC692*(1+'INFLAC PROYECTADA'!$B$8)^(AE692))/((1+DEMANDADO!AF692)^(AE692))</f>
        <v>#REF!</v>
      </c>
      <c r="AH692" s="169">
        <f>(0.2*VLOOKUP(D692,'%.'!$A$1:$B$4,2,FALSE))+(0.35*VLOOKUP(E692,'%.'!$A$1:$B$4,2,FALSE))+(0.1*VLOOKUP(F692,'%.'!$A$1:$B$4,2,FALSE))+(0.35*VLOOKUP(G692,'%.'!$A$1:$B$4,2,FALSE))</f>
        <v>0.5</v>
      </c>
      <c r="AI692" s="128" t="str">
        <f t="shared" si="108"/>
        <v>MEDIA</v>
      </c>
      <c r="AJ692" s="128" t="str">
        <f t="shared" si="109"/>
        <v>Cuentas de Orden</v>
      </c>
      <c r="AK692" s="178" t="e">
        <f t="shared" si="110"/>
        <v>#REF!</v>
      </c>
    </row>
    <row r="693" spans="1:38" ht="30" customHeight="1" x14ac:dyDescent="0.25">
      <c r="A693" s="115">
        <v>692</v>
      </c>
      <c r="B693" s="82" t="s">
        <v>1626</v>
      </c>
      <c r="C693" s="154" t="s">
        <v>1627</v>
      </c>
      <c r="D693" s="83" t="s">
        <v>48</v>
      </c>
      <c r="E693" s="83" t="s">
        <v>48</v>
      </c>
      <c r="F693" s="83" t="s">
        <v>48</v>
      </c>
      <c r="G693" s="124" t="s">
        <v>48</v>
      </c>
      <c r="H693" s="169">
        <f t="shared" si="101"/>
        <v>0.5</v>
      </c>
      <c r="I693" s="170" t="str">
        <f t="shared" si="102"/>
        <v>MEDIA</v>
      </c>
      <c r="J693" s="292">
        <v>18358765</v>
      </c>
      <c r="K693" s="221">
        <v>0.9</v>
      </c>
      <c r="L693" s="83" t="s">
        <v>133</v>
      </c>
      <c r="M693" s="188"/>
      <c r="N693" s="87" t="s">
        <v>405</v>
      </c>
      <c r="O693" s="91">
        <v>0</v>
      </c>
      <c r="P693" s="188" t="s">
        <v>799</v>
      </c>
      <c r="Q693" s="68" t="s">
        <v>1733</v>
      </c>
      <c r="R693" s="122">
        <v>43724</v>
      </c>
      <c r="S693" s="88">
        <v>43724</v>
      </c>
      <c r="T693" s="68">
        <v>172633</v>
      </c>
      <c r="U693" s="82" t="s">
        <v>76</v>
      </c>
      <c r="V693" s="82" t="s">
        <v>1810</v>
      </c>
      <c r="W693" s="171">
        <v>44074</v>
      </c>
      <c r="X693" s="172" t="e">
        <f>+CONCATENATE(TEXT(#REF!,"yyyy"),"-",TEXT(#REF!,"mm"))</f>
        <v>#REF!</v>
      </c>
      <c r="Y693" s="173" t="str">
        <f t="shared" si="105"/>
        <v>6</v>
      </c>
      <c r="Z693" s="172" t="str">
        <f t="shared" si="106"/>
        <v>2020-07</v>
      </c>
      <c r="AA693" s="170" t="e">
        <f>+VLOOKUP(Z693,#REF!,2,FALSE)/VLOOKUP(X693,#REF!,2,FALSE)</f>
        <v>#REF!</v>
      </c>
      <c r="AB693" s="174" t="e">
        <f t="shared" si="103"/>
        <v>#REF!</v>
      </c>
      <c r="AC693" s="174" t="e">
        <f t="shared" si="104"/>
        <v>#REF!</v>
      </c>
      <c r="AD693" s="175" t="e">
        <f>+#REF!+365*Y693</f>
        <v>#REF!</v>
      </c>
      <c r="AE693" s="176" t="e">
        <f t="shared" si="107"/>
        <v>#REF!</v>
      </c>
      <c r="AF693" s="170" t="e">
        <f>+VLOOKUP(CONCATENATE(TEXT(W693,"yyyy"),"-",TEXT(W693,"mm")),#REF!,2,0)</f>
        <v>#REF!</v>
      </c>
      <c r="AG693" s="177" t="e">
        <f>+(AC693*(1+'INFLAC PROYECTADA'!$B$8)^(AE693))/((1+DEMANDADO!AF693)^(AE693))</f>
        <v>#REF!</v>
      </c>
      <c r="AH693" s="169">
        <f>(0.2*VLOOKUP(D693,'%.'!$A$1:$B$4,2,FALSE))+(0.35*VLOOKUP(E693,'%.'!$A$1:$B$4,2,FALSE))+(0.1*VLOOKUP(F693,'%.'!$A$1:$B$4,2,FALSE))+(0.35*VLOOKUP(G693,'%.'!$A$1:$B$4,2,FALSE))</f>
        <v>0.5</v>
      </c>
      <c r="AI693" s="128" t="str">
        <f t="shared" si="108"/>
        <v>MEDIA</v>
      </c>
      <c r="AJ693" s="128" t="str">
        <f t="shared" si="109"/>
        <v>Cuentas de Orden</v>
      </c>
      <c r="AK693" s="178" t="e">
        <f t="shared" si="110"/>
        <v>#REF!</v>
      </c>
    </row>
    <row r="694" spans="1:38" ht="30" customHeight="1" x14ac:dyDescent="0.25">
      <c r="A694" s="115">
        <v>693</v>
      </c>
      <c r="B694" s="82" t="s">
        <v>1628</v>
      </c>
      <c r="C694" s="154" t="s">
        <v>1629</v>
      </c>
      <c r="D694" s="83" t="s">
        <v>1</v>
      </c>
      <c r="E694" s="83" t="s">
        <v>1</v>
      </c>
      <c r="F694" s="83" t="s">
        <v>1</v>
      </c>
      <c r="G694" s="124" t="s">
        <v>1</v>
      </c>
      <c r="H694" s="169">
        <f t="shared" si="101"/>
        <v>0.05</v>
      </c>
      <c r="I694" s="170" t="str">
        <f t="shared" si="102"/>
        <v>REMOTA</v>
      </c>
      <c r="J694" s="292">
        <v>59000000</v>
      </c>
      <c r="K694" s="221">
        <v>0.8</v>
      </c>
      <c r="L694" s="83" t="s">
        <v>128</v>
      </c>
      <c r="M694" s="188"/>
      <c r="N694" s="87" t="s">
        <v>405</v>
      </c>
      <c r="O694" s="91">
        <v>0</v>
      </c>
      <c r="P694" s="83" t="s">
        <v>760</v>
      </c>
      <c r="Q694" s="68" t="s">
        <v>1733</v>
      </c>
      <c r="R694" s="122">
        <v>43724</v>
      </c>
      <c r="S694" s="88">
        <v>43724</v>
      </c>
      <c r="T694" s="68">
        <v>172633</v>
      </c>
      <c r="U694" s="83" t="s">
        <v>184</v>
      </c>
      <c r="V694" s="82" t="s">
        <v>1811</v>
      </c>
      <c r="W694" s="171">
        <v>44074</v>
      </c>
      <c r="X694" s="172" t="e">
        <f>+CONCATENATE(TEXT(#REF!,"yyyy"),"-",TEXT(#REF!,"mm"))</f>
        <v>#REF!</v>
      </c>
      <c r="Y694" s="173" t="str">
        <f t="shared" si="105"/>
        <v>6</v>
      </c>
      <c r="Z694" s="172" t="str">
        <f t="shared" si="106"/>
        <v>2020-07</v>
      </c>
      <c r="AA694" s="170" t="e">
        <f>+VLOOKUP(Z694,#REF!,2,FALSE)/VLOOKUP(X694,#REF!,2,FALSE)</f>
        <v>#REF!</v>
      </c>
      <c r="AB694" s="174" t="e">
        <f t="shared" si="103"/>
        <v>#REF!</v>
      </c>
      <c r="AC694" s="174" t="e">
        <f t="shared" si="104"/>
        <v>#REF!</v>
      </c>
      <c r="AD694" s="175" t="e">
        <f>+#REF!+365*Y694</f>
        <v>#REF!</v>
      </c>
      <c r="AE694" s="176" t="e">
        <f t="shared" si="107"/>
        <v>#REF!</v>
      </c>
      <c r="AF694" s="170" t="e">
        <f>+VLOOKUP(CONCATENATE(TEXT(W694,"yyyy"),"-",TEXT(W694,"mm")),#REF!,2,0)</f>
        <v>#REF!</v>
      </c>
      <c r="AG694" s="177" t="e">
        <f>+(AC694*(1+'INFLAC PROYECTADA'!$B$8)^(AE694))/((1+DEMANDADO!AF694)^(AE694))</f>
        <v>#REF!</v>
      </c>
      <c r="AH694" s="169">
        <f>(0.2*VLOOKUP(D694,'%.'!$A$1:$B$4,2,FALSE))+(0.35*VLOOKUP(E694,'%.'!$A$1:$B$4,2,FALSE))+(0.1*VLOOKUP(F694,'%.'!$A$1:$B$4,2,FALSE))+(0.35*VLOOKUP(G694,'%.'!$A$1:$B$4,2,FALSE))</f>
        <v>0.05</v>
      </c>
      <c r="AI694" s="128" t="str">
        <f t="shared" si="108"/>
        <v>REMOTA</v>
      </c>
      <c r="AJ694" s="128" t="str">
        <f t="shared" si="109"/>
        <v>No se registra</v>
      </c>
      <c r="AK694" s="178">
        <f t="shared" si="110"/>
        <v>0</v>
      </c>
    </row>
    <row r="695" spans="1:38" ht="30" customHeight="1" x14ac:dyDescent="0.25">
      <c r="A695" s="115">
        <v>694</v>
      </c>
      <c r="B695" s="82" t="s">
        <v>1630</v>
      </c>
      <c r="C695" s="154" t="s">
        <v>1631</v>
      </c>
      <c r="D695" s="83" t="s">
        <v>1</v>
      </c>
      <c r="E695" s="83" t="s">
        <v>1</v>
      </c>
      <c r="F695" s="83" t="s">
        <v>1</v>
      </c>
      <c r="G695" s="124" t="s">
        <v>1</v>
      </c>
      <c r="H695" s="169">
        <f t="shared" si="101"/>
        <v>0.05</v>
      </c>
      <c r="I695" s="170" t="str">
        <f t="shared" si="102"/>
        <v>REMOTA</v>
      </c>
      <c r="J695" s="292">
        <v>59000000</v>
      </c>
      <c r="K695" s="221">
        <v>0.8</v>
      </c>
      <c r="L695" s="83" t="s">
        <v>138</v>
      </c>
      <c r="M695" s="188"/>
      <c r="N695" s="87" t="s">
        <v>405</v>
      </c>
      <c r="O695" s="91">
        <v>0</v>
      </c>
      <c r="P695" s="87" t="s">
        <v>25</v>
      </c>
      <c r="Q695" s="68" t="s">
        <v>1733</v>
      </c>
      <c r="R695" s="122">
        <v>43724</v>
      </c>
      <c r="S695" s="88">
        <v>43724</v>
      </c>
      <c r="T695" s="68">
        <v>172633</v>
      </c>
      <c r="U695" s="83" t="s">
        <v>184</v>
      </c>
      <c r="V695" s="82" t="s">
        <v>1812</v>
      </c>
      <c r="W695" s="171">
        <v>44074</v>
      </c>
      <c r="X695" s="172" t="e">
        <f>+CONCATENATE(TEXT(#REF!,"yyyy"),"-",TEXT(#REF!,"mm"))</f>
        <v>#REF!</v>
      </c>
      <c r="Y695" s="173" t="str">
        <f t="shared" si="105"/>
        <v>5</v>
      </c>
      <c r="Z695" s="172" t="str">
        <f t="shared" si="106"/>
        <v>2020-07</v>
      </c>
      <c r="AA695" s="170" t="e">
        <f>+VLOOKUP(Z695,#REF!,2,FALSE)/VLOOKUP(X695,#REF!,2,FALSE)</f>
        <v>#REF!</v>
      </c>
      <c r="AB695" s="174" t="e">
        <f t="shared" si="103"/>
        <v>#REF!</v>
      </c>
      <c r="AC695" s="174" t="e">
        <f t="shared" si="104"/>
        <v>#REF!</v>
      </c>
      <c r="AD695" s="175" t="e">
        <f>+#REF!+365*Y695</f>
        <v>#REF!</v>
      </c>
      <c r="AE695" s="176" t="e">
        <f t="shared" si="107"/>
        <v>#REF!</v>
      </c>
      <c r="AF695" s="170" t="e">
        <f>+VLOOKUP(CONCATENATE(TEXT(W695,"yyyy"),"-",TEXT(W695,"mm")),#REF!,2,0)</f>
        <v>#REF!</v>
      </c>
      <c r="AG695" s="177" t="e">
        <f>+(AC695*(1+'INFLAC PROYECTADA'!$B$8)^(AE695))/((1+DEMANDADO!AF695)^(AE695))</f>
        <v>#REF!</v>
      </c>
      <c r="AH695" s="169">
        <f>(0.2*VLOOKUP(D695,'%.'!$A$1:$B$4,2,FALSE))+(0.35*VLOOKUP(E695,'%.'!$A$1:$B$4,2,FALSE))+(0.1*VLOOKUP(F695,'%.'!$A$1:$B$4,2,FALSE))+(0.35*VLOOKUP(G695,'%.'!$A$1:$B$4,2,FALSE))</f>
        <v>0.05</v>
      </c>
      <c r="AI695" s="128" t="str">
        <f t="shared" si="108"/>
        <v>REMOTA</v>
      </c>
      <c r="AJ695" s="128" t="str">
        <f t="shared" si="109"/>
        <v>No se registra</v>
      </c>
      <c r="AK695" s="178">
        <f t="shared" si="110"/>
        <v>0</v>
      </c>
    </row>
    <row r="696" spans="1:38" ht="30" customHeight="1" x14ac:dyDescent="0.25">
      <c r="A696" s="115">
        <v>695</v>
      </c>
      <c r="B696" s="81" t="s">
        <v>1632</v>
      </c>
      <c r="C696" s="94" t="s">
        <v>1633</v>
      </c>
      <c r="D696" s="68" t="s">
        <v>48</v>
      </c>
      <c r="E696" s="68" t="s">
        <v>48</v>
      </c>
      <c r="F696" s="68" t="s">
        <v>1</v>
      </c>
      <c r="G696" s="121" t="s">
        <v>48</v>
      </c>
      <c r="H696" s="169">
        <f t="shared" si="101"/>
        <v>0.45500000000000002</v>
      </c>
      <c r="I696" s="170" t="str">
        <f t="shared" si="102"/>
        <v>MEDIA</v>
      </c>
      <c r="J696" s="292">
        <v>30000000</v>
      </c>
      <c r="K696" s="221">
        <v>1</v>
      </c>
      <c r="L696" s="83" t="s">
        <v>129</v>
      </c>
      <c r="M696" s="188"/>
      <c r="N696" s="87" t="s">
        <v>405</v>
      </c>
      <c r="O696" s="91">
        <v>0</v>
      </c>
      <c r="P696" s="68" t="s">
        <v>25</v>
      </c>
      <c r="Q696" s="68" t="s">
        <v>1733</v>
      </c>
      <c r="R696" s="122">
        <v>43724</v>
      </c>
      <c r="S696" s="88">
        <v>43724</v>
      </c>
      <c r="T696" s="68">
        <v>172633</v>
      </c>
      <c r="U696" s="68" t="s">
        <v>171</v>
      </c>
      <c r="V696" s="81" t="s">
        <v>1813</v>
      </c>
      <c r="W696" s="171">
        <v>44074</v>
      </c>
      <c r="X696" s="172" t="e">
        <f>+CONCATENATE(TEXT(#REF!,"yyyy"),"-",TEXT(#REF!,"mm"))</f>
        <v>#REF!</v>
      </c>
      <c r="Y696" s="173" t="str">
        <f t="shared" si="105"/>
        <v>5</v>
      </c>
      <c r="Z696" s="172" t="str">
        <f t="shared" si="106"/>
        <v>2020-07</v>
      </c>
      <c r="AA696" s="170" t="e">
        <f>+VLOOKUP(Z696,#REF!,2,FALSE)/VLOOKUP(X696,#REF!,2,FALSE)</f>
        <v>#REF!</v>
      </c>
      <c r="AB696" s="174" t="e">
        <f t="shared" si="103"/>
        <v>#REF!</v>
      </c>
      <c r="AC696" s="174" t="e">
        <f t="shared" si="104"/>
        <v>#REF!</v>
      </c>
      <c r="AD696" s="175" t="e">
        <f>+#REF!+365*Y696</f>
        <v>#REF!</v>
      </c>
      <c r="AE696" s="176" t="e">
        <f t="shared" si="107"/>
        <v>#REF!</v>
      </c>
      <c r="AF696" s="170" t="e">
        <f>+VLOOKUP(CONCATENATE(TEXT(W696,"yyyy"),"-",TEXT(W696,"mm")),#REF!,2,0)</f>
        <v>#REF!</v>
      </c>
      <c r="AG696" s="177" t="e">
        <f>+(AC696*(1+'INFLAC PROYECTADA'!$B$8)^(AE696))/((1+DEMANDADO!AF696)^(AE696))</f>
        <v>#REF!</v>
      </c>
      <c r="AH696" s="169">
        <f>(0.2*VLOOKUP(D696,'%.'!$A$1:$B$4,2,FALSE))+(0.35*VLOOKUP(E696,'%.'!$A$1:$B$4,2,FALSE))+(0.1*VLOOKUP(F696,'%.'!$A$1:$B$4,2,FALSE))+(0.35*VLOOKUP(G696,'%.'!$A$1:$B$4,2,FALSE))</f>
        <v>0.45500000000000002</v>
      </c>
      <c r="AI696" s="128" t="str">
        <f t="shared" si="108"/>
        <v>MEDIA</v>
      </c>
      <c r="AJ696" s="128" t="str">
        <f t="shared" si="109"/>
        <v>Cuentas de Orden</v>
      </c>
      <c r="AK696" s="178" t="e">
        <f t="shared" si="110"/>
        <v>#REF!</v>
      </c>
    </row>
    <row r="697" spans="1:38" ht="30" customHeight="1" x14ac:dyDescent="0.25">
      <c r="A697" s="115">
        <v>696</v>
      </c>
      <c r="B697" s="81" t="s">
        <v>1634</v>
      </c>
      <c r="C697" s="155" t="s">
        <v>1635</v>
      </c>
      <c r="D697" s="68" t="s">
        <v>48</v>
      </c>
      <c r="E697" s="68" t="s">
        <v>48</v>
      </c>
      <c r="F697" s="68" t="s">
        <v>1</v>
      </c>
      <c r="G697" s="121" t="s">
        <v>48</v>
      </c>
      <c r="H697" s="169">
        <f t="shared" si="101"/>
        <v>0.45500000000000002</v>
      </c>
      <c r="I697" s="170" t="str">
        <f t="shared" si="102"/>
        <v>MEDIA</v>
      </c>
      <c r="J697" s="292">
        <v>35000000</v>
      </c>
      <c r="K697" s="221">
        <v>1</v>
      </c>
      <c r="L697" s="83" t="s">
        <v>129</v>
      </c>
      <c r="M697" s="188"/>
      <c r="N697" s="87" t="s">
        <v>405</v>
      </c>
      <c r="O697" s="91">
        <v>0</v>
      </c>
      <c r="P697" s="68" t="s">
        <v>408</v>
      </c>
      <c r="Q697" s="68" t="s">
        <v>1733</v>
      </c>
      <c r="R697" s="122">
        <v>43724</v>
      </c>
      <c r="S697" s="88">
        <v>43724</v>
      </c>
      <c r="T697" s="68">
        <v>172633</v>
      </c>
      <c r="U697" s="100" t="s">
        <v>171</v>
      </c>
      <c r="V697" s="81" t="s">
        <v>1479</v>
      </c>
      <c r="W697" s="171">
        <v>44074</v>
      </c>
      <c r="X697" s="172" t="e">
        <f>+CONCATENATE(TEXT(#REF!,"yyyy"),"-",TEXT(#REF!,"mm"))</f>
        <v>#REF!</v>
      </c>
      <c r="Y697" s="173" t="str">
        <f t="shared" si="105"/>
        <v>5</v>
      </c>
      <c r="Z697" s="172" t="str">
        <f t="shared" si="106"/>
        <v>2020-07</v>
      </c>
      <c r="AA697" s="170" t="e">
        <f>+VLOOKUP(Z697,#REF!,2,FALSE)/VLOOKUP(X697,#REF!,2,FALSE)</f>
        <v>#REF!</v>
      </c>
      <c r="AB697" s="174" t="e">
        <f t="shared" si="103"/>
        <v>#REF!</v>
      </c>
      <c r="AC697" s="174" t="e">
        <f t="shared" si="104"/>
        <v>#REF!</v>
      </c>
      <c r="AD697" s="175" t="e">
        <f>+#REF!+365*Y697</f>
        <v>#REF!</v>
      </c>
      <c r="AE697" s="176" t="e">
        <f t="shared" si="107"/>
        <v>#REF!</v>
      </c>
      <c r="AF697" s="170" t="e">
        <f>+VLOOKUP(CONCATENATE(TEXT(W697,"yyyy"),"-",TEXT(W697,"mm")),#REF!,2,0)</f>
        <v>#REF!</v>
      </c>
      <c r="AG697" s="177" t="e">
        <f>+(AC697*(1+'INFLAC PROYECTADA'!$B$8)^(AE697))/((1+DEMANDADO!AF697)^(AE697))</f>
        <v>#REF!</v>
      </c>
      <c r="AH697" s="169">
        <f>(0.2*VLOOKUP(D697,'%.'!$A$1:$B$4,2,FALSE))+(0.35*VLOOKUP(E697,'%.'!$A$1:$B$4,2,FALSE))+(0.1*VLOOKUP(F697,'%.'!$A$1:$B$4,2,FALSE))+(0.35*VLOOKUP(G697,'%.'!$A$1:$B$4,2,FALSE))</f>
        <v>0.45500000000000002</v>
      </c>
      <c r="AI697" s="128" t="str">
        <f t="shared" si="108"/>
        <v>MEDIA</v>
      </c>
      <c r="AJ697" s="128" t="str">
        <f t="shared" si="109"/>
        <v>Cuentas de Orden</v>
      </c>
      <c r="AK697" s="178" t="e">
        <f t="shared" si="110"/>
        <v>#REF!</v>
      </c>
    </row>
    <row r="698" spans="1:38" ht="30" customHeight="1" x14ac:dyDescent="0.25">
      <c r="A698" s="115">
        <v>697</v>
      </c>
      <c r="B698" s="98" t="s">
        <v>1634</v>
      </c>
      <c r="C698" s="155" t="s">
        <v>1636</v>
      </c>
      <c r="D698" s="68" t="s">
        <v>48</v>
      </c>
      <c r="E698" s="68" t="s">
        <v>48</v>
      </c>
      <c r="F698" s="68" t="s">
        <v>1</v>
      </c>
      <c r="G698" s="121" t="s">
        <v>48</v>
      </c>
      <c r="H698" s="169">
        <f t="shared" si="101"/>
        <v>0.45500000000000002</v>
      </c>
      <c r="I698" s="170" t="str">
        <f t="shared" si="102"/>
        <v>MEDIA</v>
      </c>
      <c r="J698" s="292">
        <v>36700000</v>
      </c>
      <c r="K698" s="221">
        <v>1</v>
      </c>
      <c r="L698" s="83" t="s">
        <v>149</v>
      </c>
      <c r="M698" s="188"/>
      <c r="N698" s="68" t="s">
        <v>405</v>
      </c>
      <c r="O698" s="91">
        <v>0</v>
      </c>
      <c r="P698" s="100" t="s">
        <v>25</v>
      </c>
      <c r="Q698" s="68" t="s">
        <v>1733</v>
      </c>
      <c r="R698" s="122">
        <v>43724</v>
      </c>
      <c r="S698" s="88">
        <v>43724</v>
      </c>
      <c r="T698" s="68">
        <v>172633</v>
      </c>
      <c r="U698" s="100" t="s">
        <v>171</v>
      </c>
      <c r="V698" s="81" t="s">
        <v>1814</v>
      </c>
      <c r="W698" s="171">
        <v>44074</v>
      </c>
      <c r="X698" s="172" t="e">
        <f>+CONCATENATE(TEXT(#REF!,"yyyy"),"-",TEXT(#REF!,"mm"))</f>
        <v>#REF!</v>
      </c>
      <c r="Y698" s="173" t="str">
        <f t="shared" si="105"/>
        <v>5</v>
      </c>
      <c r="Z698" s="172" t="str">
        <f t="shared" si="106"/>
        <v>2020-07</v>
      </c>
      <c r="AA698" s="170" t="e">
        <f>+VLOOKUP(Z698,#REF!,2,FALSE)/VLOOKUP(X698,#REF!,2,FALSE)</f>
        <v>#REF!</v>
      </c>
      <c r="AB698" s="174" t="e">
        <f t="shared" si="103"/>
        <v>#REF!</v>
      </c>
      <c r="AC698" s="174" t="e">
        <f t="shared" si="104"/>
        <v>#REF!</v>
      </c>
      <c r="AD698" s="175" t="e">
        <f>+#REF!+365*Y698</f>
        <v>#REF!</v>
      </c>
      <c r="AE698" s="176" t="e">
        <f t="shared" si="107"/>
        <v>#REF!</v>
      </c>
      <c r="AF698" s="170" t="e">
        <f>+VLOOKUP(CONCATENATE(TEXT(W698,"yyyy"),"-",TEXT(W698,"mm")),#REF!,2,0)</f>
        <v>#REF!</v>
      </c>
      <c r="AG698" s="177" t="e">
        <f>+(AC698*(1+'INFLAC PROYECTADA'!$B$8)^(AE698))/((1+DEMANDADO!AF698)^(AE698))</f>
        <v>#REF!</v>
      </c>
      <c r="AH698" s="169">
        <f>(0.2*VLOOKUP(D698,'%.'!$A$1:$B$4,2,FALSE))+(0.35*VLOOKUP(E698,'%.'!$A$1:$B$4,2,FALSE))+(0.1*VLOOKUP(F698,'%.'!$A$1:$B$4,2,FALSE))+(0.35*VLOOKUP(G698,'%.'!$A$1:$B$4,2,FALSE))</f>
        <v>0.45500000000000002</v>
      </c>
      <c r="AI698" s="128" t="str">
        <f t="shared" si="108"/>
        <v>MEDIA</v>
      </c>
      <c r="AJ698" s="128" t="str">
        <f t="shared" si="109"/>
        <v>Cuentas de Orden</v>
      </c>
      <c r="AK698" s="178" t="e">
        <f t="shared" si="110"/>
        <v>#REF!</v>
      </c>
    </row>
    <row r="699" spans="1:38" ht="30" customHeight="1" x14ac:dyDescent="0.25">
      <c r="A699" s="115">
        <v>698</v>
      </c>
      <c r="B699" s="98" t="s">
        <v>1634</v>
      </c>
      <c r="C699" s="155" t="s">
        <v>1637</v>
      </c>
      <c r="D699" s="68" t="s">
        <v>48</v>
      </c>
      <c r="E699" s="68" t="s">
        <v>48</v>
      </c>
      <c r="F699" s="68" t="s">
        <v>1</v>
      </c>
      <c r="G699" s="121" t="s">
        <v>48</v>
      </c>
      <c r="H699" s="169">
        <f t="shared" si="101"/>
        <v>0.45500000000000002</v>
      </c>
      <c r="I699" s="170" t="str">
        <f t="shared" si="102"/>
        <v>MEDIA</v>
      </c>
      <c r="J699" s="292">
        <v>35289000</v>
      </c>
      <c r="K699" s="221">
        <v>1</v>
      </c>
      <c r="L699" s="83" t="s">
        <v>149</v>
      </c>
      <c r="M699" s="188"/>
      <c r="N699" s="68" t="s">
        <v>405</v>
      </c>
      <c r="O699" s="91">
        <v>0</v>
      </c>
      <c r="P699" s="68" t="s">
        <v>25</v>
      </c>
      <c r="Q699" s="68" t="s">
        <v>1733</v>
      </c>
      <c r="R699" s="122">
        <v>43724</v>
      </c>
      <c r="S699" s="88">
        <v>43724</v>
      </c>
      <c r="T699" s="68">
        <v>172633</v>
      </c>
      <c r="U699" s="68" t="s">
        <v>171</v>
      </c>
      <c r="V699" s="81" t="s">
        <v>1814</v>
      </c>
      <c r="W699" s="171">
        <v>44074</v>
      </c>
      <c r="X699" s="172" t="e">
        <f>+CONCATENATE(TEXT(#REF!,"yyyy"),"-",TEXT(#REF!,"mm"))</f>
        <v>#REF!</v>
      </c>
      <c r="Y699" s="173" t="str">
        <f t="shared" si="105"/>
        <v>5</v>
      </c>
      <c r="Z699" s="172" t="str">
        <f t="shared" si="106"/>
        <v>2020-07</v>
      </c>
      <c r="AA699" s="170" t="e">
        <f>+VLOOKUP(Z699,#REF!,2,FALSE)/VLOOKUP(X699,#REF!,2,FALSE)</f>
        <v>#REF!</v>
      </c>
      <c r="AB699" s="174" t="e">
        <f t="shared" si="103"/>
        <v>#REF!</v>
      </c>
      <c r="AC699" s="174" t="e">
        <f t="shared" si="104"/>
        <v>#REF!</v>
      </c>
      <c r="AD699" s="175" t="e">
        <f>+#REF!+365*Y699</f>
        <v>#REF!</v>
      </c>
      <c r="AE699" s="176" t="e">
        <f t="shared" si="107"/>
        <v>#REF!</v>
      </c>
      <c r="AF699" s="170" t="e">
        <f>+VLOOKUP(CONCATENATE(TEXT(W699,"yyyy"),"-",TEXT(W699,"mm")),#REF!,2,0)</f>
        <v>#REF!</v>
      </c>
      <c r="AG699" s="177" t="e">
        <f>+(AC699*(1+'INFLAC PROYECTADA'!$B$8)^(AE699))/((1+DEMANDADO!AF699)^(AE699))</f>
        <v>#REF!</v>
      </c>
      <c r="AH699" s="169">
        <f>(0.2*VLOOKUP(D699,'%.'!$A$1:$B$4,2,FALSE))+(0.35*VLOOKUP(E699,'%.'!$A$1:$B$4,2,FALSE))+(0.1*VLOOKUP(F699,'%.'!$A$1:$B$4,2,FALSE))+(0.35*VLOOKUP(G699,'%.'!$A$1:$B$4,2,FALSE))</f>
        <v>0.45500000000000002</v>
      </c>
      <c r="AI699" s="128" t="str">
        <f t="shared" si="108"/>
        <v>MEDIA</v>
      </c>
      <c r="AJ699" s="128" t="str">
        <f t="shared" si="109"/>
        <v>Cuentas de Orden</v>
      </c>
      <c r="AK699" s="178" t="e">
        <f t="shared" si="110"/>
        <v>#REF!</v>
      </c>
    </row>
    <row r="700" spans="1:38" ht="30" customHeight="1" x14ac:dyDescent="0.25">
      <c r="A700" s="115">
        <v>699</v>
      </c>
      <c r="B700" s="81" t="s">
        <v>1638</v>
      </c>
      <c r="C700" s="155" t="s">
        <v>1639</v>
      </c>
      <c r="D700" s="100" t="s">
        <v>48</v>
      </c>
      <c r="E700" s="68" t="s">
        <v>48</v>
      </c>
      <c r="F700" s="68" t="s">
        <v>1</v>
      </c>
      <c r="G700" s="121" t="s">
        <v>48</v>
      </c>
      <c r="H700" s="169">
        <f t="shared" si="101"/>
        <v>0.45500000000000002</v>
      </c>
      <c r="I700" s="170" t="str">
        <f t="shared" si="102"/>
        <v>MEDIA</v>
      </c>
      <c r="J700" s="292">
        <v>40000000</v>
      </c>
      <c r="K700" s="221">
        <v>1</v>
      </c>
      <c r="L700" s="83" t="s">
        <v>129</v>
      </c>
      <c r="M700" s="188"/>
      <c r="N700" s="68" t="s">
        <v>1815</v>
      </c>
      <c r="O700" s="91">
        <v>0</v>
      </c>
      <c r="P700" s="68" t="s">
        <v>510</v>
      </c>
      <c r="Q700" s="68" t="s">
        <v>1733</v>
      </c>
      <c r="R700" s="122">
        <v>43724</v>
      </c>
      <c r="S700" s="88">
        <v>43724</v>
      </c>
      <c r="T700" s="68">
        <v>172633</v>
      </c>
      <c r="U700" s="100" t="s">
        <v>171</v>
      </c>
      <c r="V700" s="81" t="s">
        <v>1846</v>
      </c>
      <c r="W700" s="171">
        <v>44074</v>
      </c>
      <c r="X700" s="172" t="e">
        <f>+CONCATENATE(TEXT(#REF!,"yyyy"),"-",TEXT(#REF!,"mm"))</f>
        <v>#REF!</v>
      </c>
      <c r="Y700" s="173" t="str">
        <f t="shared" si="105"/>
        <v>6</v>
      </c>
      <c r="Z700" s="172" t="str">
        <f t="shared" si="106"/>
        <v>2020-07</v>
      </c>
      <c r="AA700" s="170" t="e">
        <f>+VLOOKUP(Z700,#REF!,2,FALSE)/VLOOKUP(X700,#REF!,2,FALSE)</f>
        <v>#REF!</v>
      </c>
      <c r="AB700" s="174" t="e">
        <f t="shared" si="103"/>
        <v>#REF!</v>
      </c>
      <c r="AC700" s="174" t="e">
        <f t="shared" si="104"/>
        <v>#REF!</v>
      </c>
      <c r="AD700" s="175" t="e">
        <f>+#REF!+365*Y700</f>
        <v>#REF!</v>
      </c>
      <c r="AE700" s="176" t="e">
        <f t="shared" si="107"/>
        <v>#REF!</v>
      </c>
      <c r="AF700" s="170" t="e">
        <f>+VLOOKUP(CONCATENATE(TEXT(W700,"yyyy"),"-",TEXT(W700,"mm")),#REF!,2,0)</f>
        <v>#REF!</v>
      </c>
      <c r="AG700" s="177" t="e">
        <f>+(AC700*(1+'INFLAC PROYECTADA'!$B$8)^(AE700))/((1+DEMANDADO!AF700)^(AE700))</f>
        <v>#REF!</v>
      </c>
      <c r="AH700" s="169">
        <f>(0.2*VLOOKUP(D700,'%.'!$A$1:$B$4,2,FALSE))+(0.35*VLOOKUP(E700,'%.'!$A$1:$B$4,2,FALSE))+(0.1*VLOOKUP(F700,'%.'!$A$1:$B$4,2,FALSE))+(0.35*VLOOKUP(G700,'%.'!$A$1:$B$4,2,FALSE))</f>
        <v>0.45500000000000002</v>
      </c>
      <c r="AI700" s="128" t="str">
        <f t="shared" si="108"/>
        <v>MEDIA</v>
      </c>
      <c r="AJ700" s="128" t="str">
        <f t="shared" si="109"/>
        <v>Cuentas de Orden</v>
      </c>
      <c r="AK700" s="178" t="e">
        <f t="shared" si="110"/>
        <v>#REF!</v>
      </c>
    </row>
    <row r="701" spans="1:38" ht="30" customHeight="1" x14ac:dyDescent="0.25">
      <c r="A701" s="115">
        <v>700</v>
      </c>
      <c r="B701" s="81" t="s">
        <v>1640</v>
      </c>
      <c r="C701" s="155" t="s">
        <v>1641</v>
      </c>
      <c r="D701" s="68" t="s">
        <v>48</v>
      </c>
      <c r="E701" s="68" t="s">
        <v>48</v>
      </c>
      <c r="F701" s="68" t="s">
        <v>1</v>
      </c>
      <c r="G701" s="121" t="s">
        <v>48</v>
      </c>
      <c r="H701" s="169">
        <f t="shared" si="101"/>
        <v>0.45500000000000002</v>
      </c>
      <c r="I701" s="170" t="str">
        <f t="shared" si="102"/>
        <v>MEDIA</v>
      </c>
      <c r="J701" s="292">
        <v>35000000</v>
      </c>
      <c r="K701" s="221">
        <v>1</v>
      </c>
      <c r="L701" s="83" t="s">
        <v>129</v>
      </c>
      <c r="M701" s="188"/>
      <c r="N701" s="68" t="s">
        <v>405</v>
      </c>
      <c r="O701" s="91">
        <v>0</v>
      </c>
      <c r="P701" s="68" t="s">
        <v>408</v>
      </c>
      <c r="Q701" s="68" t="s">
        <v>1733</v>
      </c>
      <c r="R701" s="122">
        <v>43724</v>
      </c>
      <c r="S701" s="88">
        <v>43724</v>
      </c>
      <c r="T701" s="68">
        <v>172633</v>
      </c>
      <c r="U701" s="100" t="s">
        <v>171</v>
      </c>
      <c r="V701" s="232" t="s">
        <v>1816</v>
      </c>
      <c r="W701" s="171">
        <v>44074</v>
      </c>
      <c r="X701" s="172" t="e">
        <f>+CONCATENATE(TEXT(#REF!,"yyyy"),"-",TEXT(#REF!,"mm"))</f>
        <v>#REF!</v>
      </c>
      <c r="Y701" s="173" t="str">
        <f t="shared" si="105"/>
        <v>5</v>
      </c>
      <c r="Z701" s="172" t="str">
        <f t="shared" si="106"/>
        <v>2020-07</v>
      </c>
      <c r="AA701" s="170" t="e">
        <f>+VLOOKUP(Z701,#REF!,2,FALSE)/VLOOKUP(X701,#REF!,2,FALSE)</f>
        <v>#REF!</v>
      </c>
      <c r="AB701" s="174" t="e">
        <f t="shared" si="103"/>
        <v>#REF!</v>
      </c>
      <c r="AC701" s="174" t="e">
        <f t="shared" si="104"/>
        <v>#REF!</v>
      </c>
      <c r="AD701" s="175" t="e">
        <f>+#REF!+365*Y701</f>
        <v>#REF!</v>
      </c>
      <c r="AE701" s="176" t="e">
        <f t="shared" si="107"/>
        <v>#REF!</v>
      </c>
      <c r="AF701" s="170" t="e">
        <f>+VLOOKUP(CONCATENATE(TEXT(W701,"yyyy"),"-",TEXT(W701,"mm")),#REF!,2,0)</f>
        <v>#REF!</v>
      </c>
      <c r="AG701" s="177" t="e">
        <f>+(AC701*(1+'INFLAC PROYECTADA'!$B$8)^(AE701))/((1+DEMANDADO!AF701)^(AE701))</f>
        <v>#REF!</v>
      </c>
      <c r="AH701" s="169">
        <f>(0.2*VLOOKUP(D701,'%.'!$A$1:$B$4,2,FALSE))+(0.35*VLOOKUP(E701,'%.'!$A$1:$B$4,2,FALSE))+(0.1*VLOOKUP(F701,'%.'!$A$1:$B$4,2,FALSE))+(0.35*VLOOKUP(G701,'%.'!$A$1:$B$4,2,FALSE))</f>
        <v>0.45500000000000002</v>
      </c>
      <c r="AI701" s="128" t="str">
        <f t="shared" si="108"/>
        <v>MEDIA</v>
      </c>
      <c r="AJ701" s="128" t="str">
        <f t="shared" si="109"/>
        <v>Cuentas de Orden</v>
      </c>
      <c r="AK701" s="178" t="e">
        <f t="shared" si="110"/>
        <v>#REF!</v>
      </c>
    </row>
    <row r="702" spans="1:38" ht="30" customHeight="1" x14ac:dyDescent="0.25">
      <c r="A702" s="115">
        <v>701</v>
      </c>
      <c r="B702" s="81" t="s">
        <v>1642</v>
      </c>
      <c r="C702" s="155" t="s">
        <v>1643</v>
      </c>
      <c r="D702" s="68" t="s">
        <v>48</v>
      </c>
      <c r="E702" s="68" t="s">
        <v>48</v>
      </c>
      <c r="F702" s="68" t="s">
        <v>48</v>
      </c>
      <c r="G702" s="121" t="s">
        <v>48</v>
      </c>
      <c r="H702" s="169">
        <f t="shared" si="101"/>
        <v>0.5</v>
      </c>
      <c r="I702" s="170" t="str">
        <f t="shared" si="102"/>
        <v>MEDIA</v>
      </c>
      <c r="J702" s="292">
        <v>43546000</v>
      </c>
      <c r="K702" s="221">
        <v>1</v>
      </c>
      <c r="L702" s="83" t="s">
        <v>129</v>
      </c>
      <c r="M702" s="188"/>
      <c r="N702" s="68" t="s">
        <v>405</v>
      </c>
      <c r="O702" s="91">
        <v>0</v>
      </c>
      <c r="P702" s="68" t="s">
        <v>408</v>
      </c>
      <c r="Q702" s="68" t="s">
        <v>1733</v>
      </c>
      <c r="R702" s="122">
        <v>43724</v>
      </c>
      <c r="S702" s="88">
        <v>43724</v>
      </c>
      <c r="T702" s="68">
        <v>172633</v>
      </c>
      <c r="U702" s="100" t="s">
        <v>171</v>
      </c>
      <c r="V702" s="81" t="s">
        <v>1817</v>
      </c>
      <c r="W702" s="171">
        <v>44074</v>
      </c>
      <c r="X702" s="172" t="e">
        <f>+CONCATENATE(TEXT(#REF!,"yyyy"),"-",TEXT(#REF!,"mm"))</f>
        <v>#REF!</v>
      </c>
      <c r="Y702" s="173" t="str">
        <f t="shared" si="105"/>
        <v>5</v>
      </c>
      <c r="Z702" s="172" t="str">
        <f t="shared" si="106"/>
        <v>2020-07</v>
      </c>
      <c r="AA702" s="170" t="e">
        <f>+VLOOKUP(Z702,#REF!,2,FALSE)/VLOOKUP(X702,#REF!,2,FALSE)</f>
        <v>#REF!</v>
      </c>
      <c r="AB702" s="174" t="e">
        <f t="shared" si="103"/>
        <v>#REF!</v>
      </c>
      <c r="AC702" s="174" t="e">
        <f t="shared" si="104"/>
        <v>#REF!</v>
      </c>
      <c r="AD702" s="175" t="e">
        <f>+#REF!+365*Y702</f>
        <v>#REF!</v>
      </c>
      <c r="AE702" s="176" t="e">
        <f t="shared" si="107"/>
        <v>#REF!</v>
      </c>
      <c r="AF702" s="170" t="e">
        <f>+VLOOKUP(CONCATENATE(TEXT(W702,"yyyy"),"-",TEXT(W702,"mm")),#REF!,2,0)</f>
        <v>#REF!</v>
      </c>
      <c r="AG702" s="177" t="e">
        <f>+(AC702*(1+'INFLAC PROYECTADA'!$B$8)^(AE702))/((1+DEMANDADO!AF702)^(AE702))</f>
        <v>#REF!</v>
      </c>
      <c r="AH702" s="169">
        <f>(0.2*VLOOKUP(D702,'%.'!$A$1:$B$4,2,FALSE))+(0.35*VLOOKUP(E702,'%.'!$A$1:$B$4,2,FALSE))+(0.1*VLOOKUP(F702,'%.'!$A$1:$B$4,2,FALSE))+(0.35*VLOOKUP(G702,'%.'!$A$1:$B$4,2,FALSE))</f>
        <v>0.5</v>
      </c>
      <c r="AI702" s="128" t="str">
        <f t="shared" si="108"/>
        <v>MEDIA</v>
      </c>
      <c r="AJ702" s="128" t="str">
        <f t="shared" si="109"/>
        <v>Cuentas de Orden</v>
      </c>
      <c r="AK702" s="178" t="e">
        <f t="shared" si="110"/>
        <v>#REF!</v>
      </c>
    </row>
    <row r="703" spans="1:38" ht="30" customHeight="1" x14ac:dyDescent="0.25">
      <c r="A703" s="115">
        <v>702</v>
      </c>
      <c r="B703" s="81" t="s">
        <v>1642</v>
      </c>
      <c r="C703" s="155" t="s">
        <v>1644</v>
      </c>
      <c r="D703" s="68" t="s">
        <v>48</v>
      </c>
      <c r="E703" s="68" t="s">
        <v>48</v>
      </c>
      <c r="F703" s="68" t="s">
        <v>48</v>
      </c>
      <c r="G703" s="68" t="s">
        <v>48</v>
      </c>
      <c r="H703" s="169">
        <f t="shared" si="101"/>
        <v>0.5</v>
      </c>
      <c r="I703" s="170" t="str">
        <f t="shared" si="102"/>
        <v>MEDIA</v>
      </c>
      <c r="J703" s="292">
        <v>45800000</v>
      </c>
      <c r="K703" s="221">
        <v>1</v>
      </c>
      <c r="L703" s="83" t="s">
        <v>129</v>
      </c>
      <c r="M703" s="188"/>
      <c r="N703" s="68" t="s">
        <v>405</v>
      </c>
      <c r="O703" s="91">
        <v>0</v>
      </c>
      <c r="P703" s="68" t="s">
        <v>408</v>
      </c>
      <c r="Q703" s="68" t="s">
        <v>1733</v>
      </c>
      <c r="R703" s="122">
        <v>43724</v>
      </c>
      <c r="S703" s="88">
        <v>43724</v>
      </c>
      <c r="T703" s="68">
        <v>172633</v>
      </c>
      <c r="U703" s="100" t="s">
        <v>171</v>
      </c>
      <c r="V703" s="81" t="s">
        <v>1818</v>
      </c>
      <c r="W703" s="171">
        <v>44074</v>
      </c>
      <c r="X703" s="172" t="e">
        <f>+CONCATENATE(TEXT(#REF!,"yyyy"),"-",TEXT(#REF!,"mm"))</f>
        <v>#REF!</v>
      </c>
      <c r="Y703" s="173" t="str">
        <f t="shared" si="105"/>
        <v>5</v>
      </c>
      <c r="Z703" s="172" t="str">
        <f t="shared" si="106"/>
        <v>2020-07</v>
      </c>
      <c r="AA703" s="170" t="e">
        <f>+VLOOKUP(Z703,#REF!,2,FALSE)/VLOOKUP(X703,#REF!,2,FALSE)</f>
        <v>#REF!</v>
      </c>
      <c r="AB703" s="174" t="e">
        <f t="shared" si="103"/>
        <v>#REF!</v>
      </c>
      <c r="AC703" s="174" t="e">
        <f t="shared" si="104"/>
        <v>#REF!</v>
      </c>
      <c r="AD703" s="175" t="e">
        <f>+#REF!+365*Y703</f>
        <v>#REF!</v>
      </c>
      <c r="AE703" s="176" t="e">
        <f t="shared" si="107"/>
        <v>#REF!</v>
      </c>
      <c r="AF703" s="170" t="e">
        <f>+VLOOKUP(CONCATENATE(TEXT(W703,"yyyy"),"-",TEXT(W703,"mm")),#REF!,2,0)</f>
        <v>#REF!</v>
      </c>
      <c r="AG703" s="177" t="e">
        <f>+(AC703*(1+'INFLAC PROYECTADA'!$B$8)^(AE703))/((1+DEMANDADO!AF703)^(AE703))</f>
        <v>#REF!</v>
      </c>
      <c r="AH703" s="169">
        <f>(0.2*VLOOKUP(D703,'%.'!$A$1:$B$4,2,FALSE))+(0.35*VLOOKUP(E703,'%.'!$A$1:$B$4,2,FALSE))+(0.1*VLOOKUP(F703,'%.'!$A$1:$B$4,2,FALSE))+(0.35*VLOOKUP(G703,'%.'!$A$1:$B$4,2,FALSE))</f>
        <v>0.5</v>
      </c>
      <c r="AI703" s="128" t="str">
        <f t="shared" si="108"/>
        <v>MEDIA</v>
      </c>
      <c r="AJ703" s="128" t="str">
        <f t="shared" si="109"/>
        <v>Cuentas de Orden</v>
      </c>
      <c r="AK703" s="178" t="e">
        <f t="shared" si="110"/>
        <v>#REF!</v>
      </c>
      <c r="AL703" s="83"/>
    </row>
    <row r="704" spans="1:38" ht="30" customHeight="1" x14ac:dyDescent="0.25">
      <c r="A704" s="115">
        <v>703</v>
      </c>
      <c r="B704" s="81" t="s">
        <v>1642</v>
      </c>
      <c r="C704" s="155" t="s">
        <v>1645</v>
      </c>
      <c r="D704" s="68" t="s">
        <v>48</v>
      </c>
      <c r="E704" s="68" t="s">
        <v>48</v>
      </c>
      <c r="F704" s="68" t="s">
        <v>48</v>
      </c>
      <c r="G704" s="68" t="s">
        <v>48</v>
      </c>
      <c r="H704" s="169">
        <f t="shared" si="101"/>
        <v>0.5</v>
      </c>
      <c r="I704" s="170" t="str">
        <f t="shared" si="102"/>
        <v>MEDIA</v>
      </c>
      <c r="J704" s="292">
        <v>40235000</v>
      </c>
      <c r="K704" s="221">
        <v>1</v>
      </c>
      <c r="L704" s="83" t="s">
        <v>129</v>
      </c>
      <c r="M704" s="188"/>
      <c r="N704" s="68" t="s">
        <v>405</v>
      </c>
      <c r="O704" s="91">
        <v>0</v>
      </c>
      <c r="P704" s="68" t="s">
        <v>408</v>
      </c>
      <c r="Q704" s="68" t="s">
        <v>1733</v>
      </c>
      <c r="R704" s="122">
        <v>43724</v>
      </c>
      <c r="S704" s="88">
        <v>43724</v>
      </c>
      <c r="T704" s="68">
        <v>172633</v>
      </c>
      <c r="U704" s="100" t="s">
        <v>171</v>
      </c>
      <c r="V704" s="81" t="s">
        <v>1818</v>
      </c>
      <c r="W704" s="171">
        <v>44074</v>
      </c>
      <c r="X704" s="172" t="e">
        <f>+CONCATENATE(TEXT(#REF!,"yyyy"),"-",TEXT(#REF!,"mm"))</f>
        <v>#REF!</v>
      </c>
      <c r="Y704" s="173" t="str">
        <f t="shared" si="105"/>
        <v>5</v>
      </c>
      <c r="Z704" s="172" t="str">
        <f t="shared" si="106"/>
        <v>2020-07</v>
      </c>
      <c r="AA704" s="170" t="e">
        <f>+VLOOKUP(Z704,#REF!,2,FALSE)/VLOOKUP(X704,#REF!,2,FALSE)</f>
        <v>#REF!</v>
      </c>
      <c r="AB704" s="174" t="e">
        <f t="shared" si="103"/>
        <v>#REF!</v>
      </c>
      <c r="AC704" s="174" t="e">
        <f t="shared" si="104"/>
        <v>#REF!</v>
      </c>
      <c r="AD704" s="175" t="e">
        <f>+#REF!+365*Y704</f>
        <v>#REF!</v>
      </c>
      <c r="AE704" s="176" t="e">
        <f t="shared" si="107"/>
        <v>#REF!</v>
      </c>
      <c r="AF704" s="170" t="e">
        <f>+VLOOKUP(CONCATENATE(TEXT(W704,"yyyy"),"-",TEXT(W704,"mm")),#REF!,2,0)</f>
        <v>#REF!</v>
      </c>
      <c r="AG704" s="177" t="e">
        <f>+(AC704*(1+'INFLAC PROYECTADA'!$B$8)^(AE704))/((1+DEMANDADO!AF704)^(AE704))</f>
        <v>#REF!</v>
      </c>
      <c r="AH704" s="169">
        <f>(0.2*VLOOKUP(D704,'%.'!$A$1:$B$4,2,FALSE))+(0.35*VLOOKUP(E704,'%.'!$A$1:$B$4,2,FALSE))+(0.1*VLOOKUP(F704,'%.'!$A$1:$B$4,2,FALSE))+(0.35*VLOOKUP(G704,'%.'!$A$1:$B$4,2,FALSE))</f>
        <v>0.5</v>
      </c>
      <c r="AI704" s="128" t="str">
        <f t="shared" si="108"/>
        <v>MEDIA</v>
      </c>
      <c r="AJ704" s="128" t="str">
        <f t="shared" si="109"/>
        <v>Cuentas de Orden</v>
      </c>
      <c r="AK704" s="178" t="e">
        <f t="shared" si="110"/>
        <v>#REF!</v>
      </c>
      <c r="AL704" s="83"/>
    </row>
    <row r="705" spans="1:38" ht="30" customHeight="1" x14ac:dyDescent="0.25">
      <c r="A705" s="115">
        <v>704</v>
      </c>
      <c r="B705" s="81" t="s">
        <v>1409</v>
      </c>
      <c r="C705" s="155" t="s">
        <v>1646</v>
      </c>
      <c r="D705" s="68" t="s">
        <v>48</v>
      </c>
      <c r="E705" s="68" t="s">
        <v>48</v>
      </c>
      <c r="F705" s="68" t="s">
        <v>1</v>
      </c>
      <c r="G705" s="121" t="s">
        <v>48</v>
      </c>
      <c r="H705" s="169">
        <f t="shared" si="101"/>
        <v>0.45500000000000002</v>
      </c>
      <c r="I705" s="170" t="str">
        <f t="shared" si="102"/>
        <v>MEDIA</v>
      </c>
      <c r="J705" s="292">
        <v>46000000</v>
      </c>
      <c r="K705" s="221">
        <v>1</v>
      </c>
      <c r="L705" s="83" t="s">
        <v>129</v>
      </c>
      <c r="M705" s="188"/>
      <c r="N705" s="68" t="s">
        <v>405</v>
      </c>
      <c r="O705" s="91">
        <v>0</v>
      </c>
      <c r="P705" s="68" t="s">
        <v>408</v>
      </c>
      <c r="Q705" s="68" t="s">
        <v>1733</v>
      </c>
      <c r="R705" s="122">
        <v>43724</v>
      </c>
      <c r="S705" s="88">
        <v>43724</v>
      </c>
      <c r="T705" s="68">
        <v>172633</v>
      </c>
      <c r="U705" s="100" t="s">
        <v>171</v>
      </c>
      <c r="V705" s="81" t="s">
        <v>1818</v>
      </c>
      <c r="W705" s="171">
        <v>44074</v>
      </c>
      <c r="X705" s="172" t="e">
        <f>+CONCATENATE(TEXT(#REF!,"yyyy"),"-",TEXT(#REF!,"mm"))</f>
        <v>#REF!</v>
      </c>
      <c r="Y705" s="173" t="str">
        <f t="shared" si="105"/>
        <v>5</v>
      </c>
      <c r="Z705" s="172" t="str">
        <f t="shared" si="106"/>
        <v>2020-07</v>
      </c>
      <c r="AA705" s="170" t="e">
        <f>+VLOOKUP(Z705,#REF!,2,FALSE)/VLOOKUP(X705,#REF!,2,FALSE)</f>
        <v>#REF!</v>
      </c>
      <c r="AB705" s="174" t="e">
        <f t="shared" si="103"/>
        <v>#REF!</v>
      </c>
      <c r="AC705" s="174" t="e">
        <f t="shared" si="104"/>
        <v>#REF!</v>
      </c>
      <c r="AD705" s="175" t="e">
        <f>+#REF!+365*Y705</f>
        <v>#REF!</v>
      </c>
      <c r="AE705" s="176" t="e">
        <f t="shared" si="107"/>
        <v>#REF!</v>
      </c>
      <c r="AF705" s="170" t="e">
        <f>+VLOOKUP(CONCATENATE(TEXT(W705,"yyyy"),"-",TEXT(W705,"mm")),#REF!,2,0)</f>
        <v>#REF!</v>
      </c>
      <c r="AG705" s="177" t="e">
        <f>+(AC705*(1+'INFLAC PROYECTADA'!$B$8)^(AE705))/((1+DEMANDADO!AF705)^(AE705))</f>
        <v>#REF!</v>
      </c>
      <c r="AH705" s="169">
        <f>(0.2*VLOOKUP(D705,'%.'!$A$1:$B$4,2,FALSE))+(0.35*VLOOKUP(E705,'%.'!$A$1:$B$4,2,FALSE))+(0.1*VLOOKUP(F705,'%.'!$A$1:$B$4,2,FALSE))+(0.35*VLOOKUP(G705,'%.'!$A$1:$B$4,2,FALSE))</f>
        <v>0.45500000000000002</v>
      </c>
      <c r="AI705" s="128" t="str">
        <f t="shared" si="108"/>
        <v>MEDIA</v>
      </c>
      <c r="AJ705" s="128" t="str">
        <f t="shared" si="109"/>
        <v>Cuentas de Orden</v>
      </c>
      <c r="AK705" s="178" t="e">
        <f t="shared" si="110"/>
        <v>#REF!</v>
      </c>
      <c r="AL705" s="83"/>
    </row>
    <row r="706" spans="1:38" ht="30" customHeight="1" x14ac:dyDescent="0.25">
      <c r="A706" s="115">
        <v>705</v>
      </c>
      <c r="B706" s="81" t="s">
        <v>1647</v>
      </c>
      <c r="C706" s="94" t="s">
        <v>1648</v>
      </c>
      <c r="D706" s="68" t="s">
        <v>1</v>
      </c>
      <c r="E706" s="68" t="s">
        <v>0</v>
      </c>
      <c r="F706" s="68" t="s">
        <v>1</v>
      </c>
      <c r="G706" s="121" t="s">
        <v>1</v>
      </c>
      <c r="H706" s="169">
        <f t="shared" ref="H706:H769" si="111">+IFERROR(AH706,"")</f>
        <v>0.38250000000000001</v>
      </c>
      <c r="I706" s="170" t="str">
        <f t="shared" ref="I706:I769" si="112">+IFERROR(AI706,"")</f>
        <v>MEDIA</v>
      </c>
      <c r="J706" s="292">
        <v>674916616</v>
      </c>
      <c r="K706" s="221">
        <v>1</v>
      </c>
      <c r="L706" s="83" t="s">
        <v>129</v>
      </c>
      <c r="M706" s="188"/>
      <c r="N706" s="68" t="s">
        <v>405</v>
      </c>
      <c r="O706" s="91">
        <v>0</v>
      </c>
      <c r="P706" s="68" t="s">
        <v>510</v>
      </c>
      <c r="Q706" s="68" t="s">
        <v>1733</v>
      </c>
      <c r="R706" s="122">
        <v>43724</v>
      </c>
      <c r="S706" s="88">
        <v>43724</v>
      </c>
      <c r="T706" s="68">
        <v>172633</v>
      </c>
      <c r="U706" s="98" t="s">
        <v>186</v>
      </c>
      <c r="V706" s="81" t="s">
        <v>1819</v>
      </c>
      <c r="W706" s="171">
        <v>44074</v>
      </c>
      <c r="X706" s="172" t="e">
        <f>+CONCATENATE(TEXT(#REF!,"yyyy"),"-",TEXT(#REF!,"mm"))</f>
        <v>#REF!</v>
      </c>
      <c r="Y706" s="173" t="str">
        <f t="shared" si="105"/>
        <v>6</v>
      </c>
      <c r="Z706" s="172" t="str">
        <f t="shared" si="106"/>
        <v>2020-07</v>
      </c>
      <c r="AA706" s="170" t="e">
        <f>+VLOOKUP(Z706,#REF!,2,FALSE)/VLOOKUP(X706,#REF!,2,FALSE)</f>
        <v>#REF!</v>
      </c>
      <c r="AB706" s="174" t="e">
        <f t="shared" ref="AB706:AB769" si="113">+AA706*J706</f>
        <v>#REF!</v>
      </c>
      <c r="AC706" s="174" t="e">
        <f t="shared" ref="AC706:AC769" si="114">+AB706*K706</f>
        <v>#REF!</v>
      </c>
      <c r="AD706" s="175" t="e">
        <f>+#REF!+365*Y706</f>
        <v>#REF!</v>
      </c>
      <c r="AE706" s="176" t="e">
        <f t="shared" si="107"/>
        <v>#REF!</v>
      </c>
      <c r="AF706" s="170" t="e">
        <f>+VLOOKUP(CONCATENATE(TEXT(W706,"yyyy"),"-",TEXT(W706,"mm")),#REF!,2,0)</f>
        <v>#REF!</v>
      </c>
      <c r="AG706" s="177" t="e">
        <f>+(AC706*(1+'INFLAC PROYECTADA'!$B$8)^(AE706))/((1+DEMANDADO!AF706)^(AE706))</f>
        <v>#REF!</v>
      </c>
      <c r="AH706" s="169">
        <f>(0.2*VLOOKUP(D706,'%.'!$A$1:$B$4,2,FALSE))+(0.35*VLOOKUP(E706,'%.'!$A$1:$B$4,2,FALSE))+(0.1*VLOOKUP(F706,'%.'!$A$1:$B$4,2,FALSE))+(0.35*VLOOKUP(G706,'%.'!$A$1:$B$4,2,FALSE))</f>
        <v>0.38250000000000001</v>
      </c>
      <c r="AI706" s="128" t="str">
        <f t="shared" si="108"/>
        <v>MEDIA</v>
      </c>
      <c r="AJ706" s="128" t="str">
        <f t="shared" si="109"/>
        <v>Cuentas de Orden</v>
      </c>
      <c r="AK706" s="178" t="e">
        <f t="shared" si="110"/>
        <v>#REF!</v>
      </c>
    </row>
    <row r="707" spans="1:38" ht="30" customHeight="1" x14ac:dyDescent="0.25">
      <c r="A707" s="115">
        <v>706</v>
      </c>
      <c r="B707" s="81" t="s">
        <v>1649</v>
      </c>
      <c r="C707" s="94" t="s">
        <v>1650</v>
      </c>
      <c r="D707" s="68" t="s">
        <v>48</v>
      </c>
      <c r="E707" s="68" t="s">
        <v>48</v>
      </c>
      <c r="F707" s="68" t="s">
        <v>1</v>
      </c>
      <c r="G707" s="121" t="s">
        <v>48</v>
      </c>
      <c r="H707" s="169">
        <f t="shared" si="111"/>
        <v>0.45500000000000002</v>
      </c>
      <c r="I707" s="170" t="str">
        <f t="shared" si="112"/>
        <v>MEDIA</v>
      </c>
      <c r="J707" s="292">
        <v>5000000</v>
      </c>
      <c r="K707" s="221">
        <v>1</v>
      </c>
      <c r="L707" s="83" t="s">
        <v>133</v>
      </c>
      <c r="M707" s="188"/>
      <c r="N707" s="68" t="s">
        <v>405</v>
      </c>
      <c r="O707" s="91">
        <v>0</v>
      </c>
      <c r="P707" s="68" t="s">
        <v>408</v>
      </c>
      <c r="Q707" s="68" t="s">
        <v>1733</v>
      </c>
      <c r="R707" s="122">
        <v>43724</v>
      </c>
      <c r="S707" s="88">
        <v>43724</v>
      </c>
      <c r="T707" s="68">
        <v>172633</v>
      </c>
      <c r="U707" s="86" t="s">
        <v>76</v>
      </c>
      <c r="V707" s="81" t="s">
        <v>1820</v>
      </c>
      <c r="W707" s="171">
        <v>44074</v>
      </c>
      <c r="X707" s="172" t="e">
        <f>+CONCATENATE(TEXT(#REF!,"yyyy"),"-",TEXT(#REF!,"mm"))</f>
        <v>#REF!</v>
      </c>
      <c r="Y707" s="173" t="str">
        <f t="shared" ref="Y707:Y770" si="115">+TRIM(LEFT(P707,2))</f>
        <v>5</v>
      </c>
      <c r="Z707" s="172" t="str">
        <f t="shared" ref="Z707:Z770" si="116">CONCATENATE(YEAR(EDATE(W707,-1)),"-",TEXT(MONTH(EDATE(W707,-1)),"00"))</f>
        <v>2020-07</v>
      </c>
      <c r="AA707" s="170" t="e">
        <f>+VLOOKUP(Z707,#REF!,2,FALSE)/VLOOKUP(X707,#REF!,2,FALSE)</f>
        <v>#REF!</v>
      </c>
      <c r="AB707" s="174" t="e">
        <f t="shared" si="113"/>
        <v>#REF!</v>
      </c>
      <c r="AC707" s="174" t="e">
        <f t="shared" si="114"/>
        <v>#REF!</v>
      </c>
      <c r="AD707" s="175" t="e">
        <f>+#REF!+365*Y707</f>
        <v>#REF!</v>
      </c>
      <c r="AE707" s="176" t="e">
        <f t="shared" ref="AE707:AE770" si="117">+(AD707-W707)/365</f>
        <v>#REF!</v>
      </c>
      <c r="AF707" s="170" t="e">
        <f>+VLOOKUP(CONCATENATE(TEXT(W707,"yyyy"),"-",TEXT(W707,"mm")),#REF!,2,0)</f>
        <v>#REF!</v>
      </c>
      <c r="AG707" s="177" t="e">
        <f>+(AC707*(1+'INFLAC PROYECTADA'!$B$8)^(AE707))/((1+DEMANDADO!AF707)^(AE707))</f>
        <v>#REF!</v>
      </c>
      <c r="AH707" s="169">
        <f>(0.2*VLOOKUP(D707,'%.'!$A$1:$B$4,2,FALSE))+(0.35*VLOOKUP(E707,'%.'!$A$1:$B$4,2,FALSE))+(0.1*VLOOKUP(F707,'%.'!$A$1:$B$4,2,FALSE))+(0.35*VLOOKUP(G707,'%.'!$A$1:$B$4,2,FALSE))</f>
        <v>0.45500000000000002</v>
      </c>
      <c r="AI707" s="128" t="str">
        <f t="shared" ref="AI707:AI770" si="118">+IF(AH707&gt;0.5,"ALTA",IF(AH707&gt;0.25,"MEDIA",IF(AH707&gt;=0.1,"BAJA",IF(AH707&lt;0.1,"REMOTA"))))</f>
        <v>MEDIA</v>
      </c>
      <c r="AJ707" s="128" t="str">
        <f t="shared" ref="AJ707:AJ770" si="119">+IF(M707&gt;0,"Provisión contable",IF(AH707&gt;50%,"Provisión contable",IF(AH707&lt;10%,"No se registra","Cuentas de Orden")))</f>
        <v>Cuentas de Orden</v>
      </c>
      <c r="AK707" s="178" t="e">
        <f t="shared" ref="AK707:AK770" si="120">+IF(M707&gt;0,M707,IF(AJ707="Provisión Contable",AG707,0)+IF(AJ707="Cuentas de Orden",AG707,0))</f>
        <v>#REF!</v>
      </c>
    </row>
    <row r="708" spans="1:38" ht="30" customHeight="1" x14ac:dyDescent="0.25">
      <c r="A708" s="115">
        <v>707</v>
      </c>
      <c r="B708" s="81" t="s">
        <v>1640</v>
      </c>
      <c r="C708" s="155" t="s">
        <v>1641</v>
      </c>
      <c r="D708" s="68" t="s">
        <v>48</v>
      </c>
      <c r="E708" s="68" t="s">
        <v>48</v>
      </c>
      <c r="F708" s="68" t="s">
        <v>1</v>
      </c>
      <c r="G708" s="121" t="s">
        <v>48</v>
      </c>
      <c r="H708" s="169">
        <f t="shared" si="111"/>
        <v>0.45500000000000002</v>
      </c>
      <c r="I708" s="170" t="str">
        <f t="shared" si="112"/>
        <v>MEDIA</v>
      </c>
      <c r="J708" s="292">
        <v>13277166</v>
      </c>
      <c r="K708" s="221">
        <v>1</v>
      </c>
      <c r="L708" s="83" t="s">
        <v>129</v>
      </c>
      <c r="M708" s="188"/>
      <c r="N708" s="68" t="s">
        <v>405</v>
      </c>
      <c r="O708" s="91">
        <v>0</v>
      </c>
      <c r="P708" s="68" t="s">
        <v>408</v>
      </c>
      <c r="Q708" s="68" t="s">
        <v>1733</v>
      </c>
      <c r="R708" s="122">
        <v>43724</v>
      </c>
      <c r="S708" s="88">
        <v>43724</v>
      </c>
      <c r="T708" s="68">
        <v>172633</v>
      </c>
      <c r="U708" s="86" t="s">
        <v>76</v>
      </c>
      <c r="V708" s="81" t="s">
        <v>1818</v>
      </c>
      <c r="W708" s="171">
        <v>44074</v>
      </c>
      <c r="X708" s="172" t="e">
        <f>+CONCATENATE(TEXT(#REF!,"yyyy"),"-",TEXT(#REF!,"mm"))</f>
        <v>#REF!</v>
      </c>
      <c r="Y708" s="173" t="str">
        <f t="shared" si="115"/>
        <v>5</v>
      </c>
      <c r="Z708" s="172" t="str">
        <f t="shared" si="116"/>
        <v>2020-07</v>
      </c>
      <c r="AA708" s="170" t="e">
        <f>+VLOOKUP(Z708,#REF!,2,FALSE)/VLOOKUP(X708,#REF!,2,FALSE)</f>
        <v>#REF!</v>
      </c>
      <c r="AB708" s="174" t="e">
        <f t="shared" si="113"/>
        <v>#REF!</v>
      </c>
      <c r="AC708" s="174" t="e">
        <f t="shared" si="114"/>
        <v>#REF!</v>
      </c>
      <c r="AD708" s="175" t="e">
        <f>+#REF!+365*Y708</f>
        <v>#REF!</v>
      </c>
      <c r="AE708" s="176" t="e">
        <f t="shared" si="117"/>
        <v>#REF!</v>
      </c>
      <c r="AF708" s="170" t="e">
        <f>+VLOOKUP(CONCATENATE(TEXT(W708,"yyyy"),"-",TEXT(W708,"mm")),#REF!,2,0)</f>
        <v>#REF!</v>
      </c>
      <c r="AG708" s="177" t="e">
        <f>+(AC708*(1+'INFLAC PROYECTADA'!$B$8)^(AE708))/((1+DEMANDADO!AF708)^(AE708))</f>
        <v>#REF!</v>
      </c>
      <c r="AH708" s="169">
        <f>(0.2*VLOOKUP(D708,'%.'!$A$1:$B$4,2,FALSE))+(0.35*VLOOKUP(E708,'%.'!$A$1:$B$4,2,FALSE))+(0.1*VLOOKUP(F708,'%.'!$A$1:$B$4,2,FALSE))+(0.35*VLOOKUP(G708,'%.'!$A$1:$B$4,2,FALSE))</f>
        <v>0.45500000000000002</v>
      </c>
      <c r="AI708" s="128" t="str">
        <f t="shared" si="118"/>
        <v>MEDIA</v>
      </c>
      <c r="AJ708" s="128" t="str">
        <f t="shared" si="119"/>
        <v>Cuentas de Orden</v>
      </c>
      <c r="AK708" s="178" t="e">
        <f t="shared" si="120"/>
        <v>#REF!</v>
      </c>
    </row>
    <row r="709" spans="1:38" ht="30" customHeight="1" x14ac:dyDescent="0.25">
      <c r="A709" s="115">
        <v>708</v>
      </c>
      <c r="B709" s="81" t="s">
        <v>1651</v>
      </c>
      <c r="C709" s="155" t="s">
        <v>1652</v>
      </c>
      <c r="D709" s="68" t="s">
        <v>48</v>
      </c>
      <c r="E709" s="68" t="s">
        <v>48</v>
      </c>
      <c r="F709" s="68" t="s">
        <v>1</v>
      </c>
      <c r="G709" s="121" t="s">
        <v>48</v>
      </c>
      <c r="H709" s="169">
        <f t="shared" si="111"/>
        <v>0.45500000000000002</v>
      </c>
      <c r="I709" s="170" t="str">
        <f t="shared" si="112"/>
        <v>MEDIA</v>
      </c>
      <c r="J709" s="292">
        <v>20000000</v>
      </c>
      <c r="K709" s="221">
        <v>1</v>
      </c>
      <c r="L709" s="83" t="s">
        <v>133</v>
      </c>
      <c r="M709" s="188"/>
      <c r="N709" s="68" t="s">
        <v>405</v>
      </c>
      <c r="O709" s="91">
        <v>0</v>
      </c>
      <c r="P709" s="68" t="s">
        <v>1821</v>
      </c>
      <c r="Q709" s="68" t="s">
        <v>1733</v>
      </c>
      <c r="R709" s="122">
        <v>43724</v>
      </c>
      <c r="S709" s="88">
        <v>43724</v>
      </c>
      <c r="T709" s="68">
        <v>172633</v>
      </c>
      <c r="U709" s="86" t="s">
        <v>76</v>
      </c>
      <c r="V709" s="81" t="s">
        <v>1822</v>
      </c>
      <c r="W709" s="171">
        <v>44074</v>
      </c>
      <c r="X709" s="172" t="e">
        <f>+CONCATENATE(TEXT(#REF!,"yyyy"),"-",TEXT(#REF!,"mm"))</f>
        <v>#REF!</v>
      </c>
      <c r="Y709" s="173" t="str">
        <f t="shared" si="115"/>
        <v>4</v>
      </c>
      <c r="Z709" s="172" t="str">
        <f t="shared" si="116"/>
        <v>2020-07</v>
      </c>
      <c r="AA709" s="170" t="e">
        <f>+VLOOKUP(Z709,#REF!,2,FALSE)/VLOOKUP(X709,#REF!,2,FALSE)</f>
        <v>#REF!</v>
      </c>
      <c r="AB709" s="174" t="e">
        <f t="shared" si="113"/>
        <v>#REF!</v>
      </c>
      <c r="AC709" s="174" t="e">
        <f t="shared" si="114"/>
        <v>#REF!</v>
      </c>
      <c r="AD709" s="175" t="e">
        <f>+#REF!+365*Y709</f>
        <v>#REF!</v>
      </c>
      <c r="AE709" s="176" t="e">
        <f t="shared" si="117"/>
        <v>#REF!</v>
      </c>
      <c r="AF709" s="170" t="e">
        <f>+VLOOKUP(CONCATENATE(TEXT(W709,"yyyy"),"-",TEXT(W709,"mm")),#REF!,2,0)</f>
        <v>#REF!</v>
      </c>
      <c r="AG709" s="177" t="e">
        <f>+(AC709*(1+'INFLAC PROYECTADA'!$B$8)^(AE709))/((1+DEMANDADO!AF709)^(AE709))</f>
        <v>#REF!</v>
      </c>
      <c r="AH709" s="169">
        <f>(0.2*VLOOKUP(D709,'%.'!$A$1:$B$4,2,FALSE))+(0.35*VLOOKUP(E709,'%.'!$A$1:$B$4,2,FALSE))+(0.1*VLOOKUP(F709,'%.'!$A$1:$B$4,2,FALSE))+(0.35*VLOOKUP(G709,'%.'!$A$1:$B$4,2,FALSE))</f>
        <v>0.45500000000000002</v>
      </c>
      <c r="AI709" s="128" t="str">
        <f t="shared" si="118"/>
        <v>MEDIA</v>
      </c>
      <c r="AJ709" s="128" t="str">
        <f t="shared" si="119"/>
        <v>Cuentas de Orden</v>
      </c>
      <c r="AK709" s="178" t="e">
        <f t="shared" si="120"/>
        <v>#REF!</v>
      </c>
    </row>
    <row r="710" spans="1:38" ht="30" customHeight="1" x14ac:dyDescent="0.25">
      <c r="A710" s="115">
        <v>709</v>
      </c>
      <c r="B710" s="81" t="s">
        <v>1653</v>
      </c>
      <c r="C710" s="155" t="s">
        <v>1654</v>
      </c>
      <c r="D710" s="68" t="s">
        <v>48</v>
      </c>
      <c r="E710" s="68" t="s">
        <v>48</v>
      </c>
      <c r="F710" s="68" t="s">
        <v>1</v>
      </c>
      <c r="G710" s="121" t="s">
        <v>48</v>
      </c>
      <c r="H710" s="169">
        <f t="shared" si="111"/>
        <v>0.45500000000000002</v>
      </c>
      <c r="I710" s="170" t="str">
        <f t="shared" si="112"/>
        <v>MEDIA</v>
      </c>
      <c r="J710" s="292">
        <v>140000000</v>
      </c>
      <c r="K710" s="221">
        <v>1</v>
      </c>
      <c r="L710" s="82" t="s">
        <v>130</v>
      </c>
      <c r="M710" s="188"/>
      <c r="N710" s="68" t="s">
        <v>405</v>
      </c>
      <c r="O710" s="91">
        <v>0</v>
      </c>
      <c r="P710" s="68" t="s">
        <v>408</v>
      </c>
      <c r="Q710" s="68" t="s">
        <v>1733</v>
      </c>
      <c r="R710" s="122">
        <v>43724</v>
      </c>
      <c r="S710" s="88">
        <v>43724</v>
      </c>
      <c r="T710" s="68">
        <v>172633</v>
      </c>
      <c r="U710" s="86" t="s">
        <v>178</v>
      </c>
      <c r="V710" s="81" t="s">
        <v>1823</v>
      </c>
      <c r="W710" s="171">
        <v>44074</v>
      </c>
      <c r="X710" s="172" t="e">
        <f>+CONCATENATE(TEXT(#REF!,"yyyy"),"-",TEXT(#REF!,"mm"))</f>
        <v>#REF!</v>
      </c>
      <c r="Y710" s="173" t="str">
        <f t="shared" si="115"/>
        <v>5</v>
      </c>
      <c r="Z710" s="172" t="str">
        <f t="shared" si="116"/>
        <v>2020-07</v>
      </c>
      <c r="AA710" s="170" t="e">
        <f>+VLOOKUP(Z710,#REF!,2,FALSE)/VLOOKUP(X710,#REF!,2,FALSE)</f>
        <v>#REF!</v>
      </c>
      <c r="AB710" s="174" t="e">
        <f t="shared" si="113"/>
        <v>#REF!</v>
      </c>
      <c r="AC710" s="174" t="e">
        <f t="shared" si="114"/>
        <v>#REF!</v>
      </c>
      <c r="AD710" s="175" t="e">
        <f>+#REF!+365*Y710</f>
        <v>#REF!</v>
      </c>
      <c r="AE710" s="176" t="e">
        <f t="shared" si="117"/>
        <v>#REF!</v>
      </c>
      <c r="AF710" s="170" t="e">
        <f>+VLOOKUP(CONCATENATE(TEXT(W710,"yyyy"),"-",TEXT(W710,"mm")),#REF!,2,0)</f>
        <v>#REF!</v>
      </c>
      <c r="AG710" s="177" t="e">
        <f>+(AC710*(1+'INFLAC PROYECTADA'!$B$8)^(AE710))/((1+DEMANDADO!AF710)^(AE710))</f>
        <v>#REF!</v>
      </c>
      <c r="AH710" s="169">
        <f>(0.2*VLOOKUP(D710,'%.'!$A$1:$B$4,2,FALSE))+(0.35*VLOOKUP(E710,'%.'!$A$1:$B$4,2,FALSE))+(0.1*VLOOKUP(F710,'%.'!$A$1:$B$4,2,FALSE))+(0.35*VLOOKUP(G710,'%.'!$A$1:$B$4,2,FALSE))</f>
        <v>0.45500000000000002</v>
      </c>
      <c r="AI710" s="128" t="str">
        <f t="shared" si="118"/>
        <v>MEDIA</v>
      </c>
      <c r="AJ710" s="128" t="str">
        <f t="shared" si="119"/>
        <v>Cuentas de Orden</v>
      </c>
      <c r="AK710" s="178" t="e">
        <f t="shared" si="120"/>
        <v>#REF!</v>
      </c>
    </row>
    <row r="711" spans="1:38" ht="30" customHeight="1" x14ac:dyDescent="0.25">
      <c r="A711" s="115">
        <v>710</v>
      </c>
      <c r="B711" s="81" t="s">
        <v>1655</v>
      </c>
      <c r="C711" s="155" t="s">
        <v>1656</v>
      </c>
      <c r="D711" s="68" t="s">
        <v>48</v>
      </c>
      <c r="E711" s="68" t="s">
        <v>48</v>
      </c>
      <c r="F711" s="68" t="s">
        <v>48</v>
      </c>
      <c r="G711" s="121" t="s">
        <v>48</v>
      </c>
      <c r="H711" s="169">
        <f t="shared" si="111"/>
        <v>0.5</v>
      </c>
      <c r="I711" s="170" t="str">
        <f t="shared" si="112"/>
        <v>MEDIA</v>
      </c>
      <c r="J711" s="292">
        <v>15556955</v>
      </c>
      <c r="K711" s="221">
        <v>1</v>
      </c>
      <c r="L711" s="83" t="s">
        <v>129</v>
      </c>
      <c r="M711" s="188"/>
      <c r="N711" s="68" t="s">
        <v>405</v>
      </c>
      <c r="O711" s="91">
        <v>0</v>
      </c>
      <c r="P711" s="68" t="s">
        <v>1821</v>
      </c>
      <c r="Q711" s="68" t="s">
        <v>1733</v>
      </c>
      <c r="R711" s="122">
        <v>43724</v>
      </c>
      <c r="S711" s="88">
        <v>43724</v>
      </c>
      <c r="T711" s="68">
        <v>172633</v>
      </c>
      <c r="U711" s="68" t="s">
        <v>171</v>
      </c>
      <c r="V711" s="81" t="s">
        <v>1824</v>
      </c>
      <c r="W711" s="171">
        <v>44074</v>
      </c>
      <c r="X711" s="172" t="e">
        <f>+CONCATENATE(TEXT(#REF!,"yyyy"),"-",TEXT(#REF!,"mm"))</f>
        <v>#REF!</v>
      </c>
      <c r="Y711" s="173" t="str">
        <f t="shared" si="115"/>
        <v>4</v>
      </c>
      <c r="Z711" s="172" t="str">
        <f t="shared" si="116"/>
        <v>2020-07</v>
      </c>
      <c r="AA711" s="170" t="e">
        <f>+VLOOKUP(Z711,#REF!,2,FALSE)/VLOOKUP(X711,#REF!,2,FALSE)</f>
        <v>#REF!</v>
      </c>
      <c r="AB711" s="174" t="e">
        <f t="shared" si="113"/>
        <v>#REF!</v>
      </c>
      <c r="AC711" s="174" t="e">
        <f t="shared" si="114"/>
        <v>#REF!</v>
      </c>
      <c r="AD711" s="175" t="e">
        <f>+#REF!+365*Y711</f>
        <v>#REF!</v>
      </c>
      <c r="AE711" s="176" t="e">
        <f t="shared" si="117"/>
        <v>#REF!</v>
      </c>
      <c r="AF711" s="170" t="e">
        <f>+VLOOKUP(CONCATENATE(TEXT(W711,"yyyy"),"-",TEXT(W711,"mm")),#REF!,2,0)</f>
        <v>#REF!</v>
      </c>
      <c r="AG711" s="177" t="e">
        <f>+(AC711*(1+'INFLAC PROYECTADA'!$B$8)^(AE711))/((1+DEMANDADO!AF711)^(AE711))</f>
        <v>#REF!</v>
      </c>
      <c r="AH711" s="169">
        <f>(0.2*VLOOKUP(D711,'%.'!$A$1:$B$4,2,FALSE))+(0.35*VLOOKUP(E711,'%.'!$A$1:$B$4,2,FALSE))+(0.1*VLOOKUP(F711,'%.'!$A$1:$B$4,2,FALSE))+(0.35*VLOOKUP(G711,'%.'!$A$1:$B$4,2,FALSE))</f>
        <v>0.5</v>
      </c>
      <c r="AI711" s="128" t="str">
        <f t="shared" si="118"/>
        <v>MEDIA</v>
      </c>
      <c r="AJ711" s="128" t="str">
        <f t="shared" si="119"/>
        <v>Cuentas de Orden</v>
      </c>
      <c r="AK711" s="178" t="e">
        <f t="shared" si="120"/>
        <v>#REF!</v>
      </c>
    </row>
    <row r="712" spans="1:38" ht="30" customHeight="1" x14ac:dyDescent="0.25">
      <c r="A712" s="115">
        <v>711</v>
      </c>
      <c r="B712" s="81" t="s">
        <v>1657</v>
      </c>
      <c r="C712" s="155" t="s">
        <v>1658</v>
      </c>
      <c r="D712" s="68" t="s">
        <v>48</v>
      </c>
      <c r="E712" s="68" t="s">
        <v>48</v>
      </c>
      <c r="F712" s="68" t="s">
        <v>1</v>
      </c>
      <c r="G712" s="121" t="s">
        <v>48</v>
      </c>
      <c r="H712" s="169">
        <f t="shared" si="111"/>
        <v>0.45500000000000002</v>
      </c>
      <c r="I712" s="170" t="str">
        <f t="shared" si="112"/>
        <v>MEDIA</v>
      </c>
      <c r="J712" s="292">
        <v>4000000</v>
      </c>
      <c r="K712" s="221">
        <v>1</v>
      </c>
      <c r="L712" s="83" t="s">
        <v>138</v>
      </c>
      <c r="M712" s="188"/>
      <c r="N712" s="68" t="s">
        <v>405</v>
      </c>
      <c r="O712" s="91">
        <v>0</v>
      </c>
      <c r="P712" s="68" t="s">
        <v>510</v>
      </c>
      <c r="Q712" s="68" t="s">
        <v>1733</v>
      </c>
      <c r="R712" s="122">
        <v>43724</v>
      </c>
      <c r="S712" s="88">
        <v>43724</v>
      </c>
      <c r="T712" s="68">
        <v>172633</v>
      </c>
      <c r="U712" s="81" t="s">
        <v>76</v>
      </c>
      <c r="V712" s="81" t="s">
        <v>1825</v>
      </c>
      <c r="W712" s="171">
        <v>44074</v>
      </c>
      <c r="X712" s="172" t="e">
        <f>+CONCATENATE(TEXT(#REF!,"yyyy"),"-",TEXT(#REF!,"mm"))</f>
        <v>#REF!</v>
      </c>
      <c r="Y712" s="173" t="str">
        <f t="shared" si="115"/>
        <v>6</v>
      </c>
      <c r="Z712" s="172" t="str">
        <f t="shared" si="116"/>
        <v>2020-07</v>
      </c>
      <c r="AA712" s="170" t="e">
        <f>+VLOOKUP(Z712,#REF!,2,FALSE)/VLOOKUP(X712,#REF!,2,FALSE)</f>
        <v>#REF!</v>
      </c>
      <c r="AB712" s="174" t="e">
        <f t="shared" si="113"/>
        <v>#REF!</v>
      </c>
      <c r="AC712" s="174" t="e">
        <f t="shared" si="114"/>
        <v>#REF!</v>
      </c>
      <c r="AD712" s="175" t="e">
        <f>+#REF!+365*Y712</f>
        <v>#REF!</v>
      </c>
      <c r="AE712" s="176" t="e">
        <f t="shared" si="117"/>
        <v>#REF!</v>
      </c>
      <c r="AF712" s="170" t="e">
        <f>+VLOOKUP(CONCATENATE(TEXT(W712,"yyyy"),"-",TEXT(W712,"mm")),#REF!,2,0)</f>
        <v>#REF!</v>
      </c>
      <c r="AG712" s="177" t="e">
        <f>+(AC712*(1+'INFLAC PROYECTADA'!$B$8)^(AE712))/((1+DEMANDADO!AF712)^(AE712))</f>
        <v>#REF!</v>
      </c>
      <c r="AH712" s="169">
        <f>(0.2*VLOOKUP(D712,'%.'!$A$1:$B$4,2,FALSE))+(0.35*VLOOKUP(E712,'%.'!$A$1:$B$4,2,FALSE))+(0.1*VLOOKUP(F712,'%.'!$A$1:$B$4,2,FALSE))+(0.35*VLOOKUP(G712,'%.'!$A$1:$B$4,2,FALSE))</f>
        <v>0.45500000000000002</v>
      </c>
      <c r="AI712" s="128" t="str">
        <f t="shared" si="118"/>
        <v>MEDIA</v>
      </c>
      <c r="AJ712" s="128" t="str">
        <f t="shared" si="119"/>
        <v>Cuentas de Orden</v>
      </c>
      <c r="AK712" s="178" t="e">
        <f t="shared" si="120"/>
        <v>#REF!</v>
      </c>
    </row>
    <row r="713" spans="1:38" ht="30" customHeight="1" x14ac:dyDescent="0.25">
      <c r="A713" s="115">
        <v>712</v>
      </c>
      <c r="B713" s="81" t="s">
        <v>1659</v>
      </c>
      <c r="C713" s="155" t="s">
        <v>1660</v>
      </c>
      <c r="D713" s="68" t="s">
        <v>48</v>
      </c>
      <c r="E713" s="68" t="s">
        <v>48</v>
      </c>
      <c r="F713" s="68" t="s">
        <v>1</v>
      </c>
      <c r="G713" s="121" t="s">
        <v>48</v>
      </c>
      <c r="H713" s="169">
        <f t="shared" si="111"/>
        <v>0.45500000000000002</v>
      </c>
      <c r="I713" s="170" t="str">
        <f t="shared" si="112"/>
        <v>MEDIA</v>
      </c>
      <c r="J713" s="292">
        <v>140000000</v>
      </c>
      <c r="K713" s="221">
        <v>1</v>
      </c>
      <c r="L713" s="83" t="s">
        <v>129</v>
      </c>
      <c r="M713" s="188"/>
      <c r="N713" s="68" t="s">
        <v>405</v>
      </c>
      <c r="O713" s="91">
        <v>0</v>
      </c>
      <c r="P713" s="68" t="s">
        <v>1821</v>
      </c>
      <c r="Q713" s="68" t="s">
        <v>1733</v>
      </c>
      <c r="R713" s="122">
        <v>43724</v>
      </c>
      <c r="S713" s="88">
        <v>43724</v>
      </c>
      <c r="T713" s="68">
        <v>172633</v>
      </c>
      <c r="U713" s="68" t="s">
        <v>178</v>
      </c>
      <c r="V713" s="81" t="s">
        <v>1826</v>
      </c>
      <c r="W713" s="171">
        <v>44074</v>
      </c>
      <c r="X713" s="172" t="e">
        <f>+CONCATENATE(TEXT(#REF!,"yyyy"),"-",TEXT(#REF!,"mm"))</f>
        <v>#REF!</v>
      </c>
      <c r="Y713" s="173" t="str">
        <f t="shared" si="115"/>
        <v>4</v>
      </c>
      <c r="Z713" s="172" t="str">
        <f t="shared" si="116"/>
        <v>2020-07</v>
      </c>
      <c r="AA713" s="170" t="e">
        <f>+VLOOKUP(Z713,#REF!,2,FALSE)/VLOOKUP(X713,#REF!,2,FALSE)</f>
        <v>#REF!</v>
      </c>
      <c r="AB713" s="174" t="e">
        <f t="shared" si="113"/>
        <v>#REF!</v>
      </c>
      <c r="AC713" s="174" t="e">
        <f t="shared" si="114"/>
        <v>#REF!</v>
      </c>
      <c r="AD713" s="175" t="e">
        <f>+#REF!+365*Y713</f>
        <v>#REF!</v>
      </c>
      <c r="AE713" s="176" t="e">
        <f t="shared" si="117"/>
        <v>#REF!</v>
      </c>
      <c r="AF713" s="170" t="e">
        <f>+VLOOKUP(CONCATENATE(TEXT(W713,"yyyy"),"-",TEXT(W713,"mm")),#REF!,2,0)</f>
        <v>#REF!</v>
      </c>
      <c r="AG713" s="177" t="e">
        <f>+(AC713*(1+'INFLAC PROYECTADA'!$B$8)^(AE713))/((1+DEMANDADO!AF713)^(AE713))</f>
        <v>#REF!</v>
      </c>
      <c r="AH713" s="169">
        <f>(0.2*VLOOKUP(D713,'%.'!$A$1:$B$4,2,FALSE))+(0.35*VLOOKUP(E713,'%.'!$A$1:$B$4,2,FALSE))+(0.1*VLOOKUP(F713,'%.'!$A$1:$B$4,2,FALSE))+(0.35*VLOOKUP(G713,'%.'!$A$1:$B$4,2,FALSE))</f>
        <v>0.45500000000000002</v>
      </c>
      <c r="AI713" s="128" t="str">
        <f t="shared" si="118"/>
        <v>MEDIA</v>
      </c>
      <c r="AJ713" s="128" t="str">
        <f t="shared" si="119"/>
        <v>Cuentas de Orden</v>
      </c>
      <c r="AK713" s="178" t="e">
        <f t="shared" si="120"/>
        <v>#REF!</v>
      </c>
    </row>
    <row r="714" spans="1:38" ht="30" customHeight="1" x14ac:dyDescent="0.25">
      <c r="A714" s="115">
        <v>713</v>
      </c>
      <c r="B714" s="194" t="s">
        <v>1661</v>
      </c>
      <c r="C714" s="155" t="s">
        <v>1662</v>
      </c>
      <c r="D714" s="68" t="s">
        <v>48</v>
      </c>
      <c r="E714" s="68" t="s">
        <v>48</v>
      </c>
      <c r="F714" s="68" t="s">
        <v>1</v>
      </c>
      <c r="G714" s="121" t="s">
        <v>1</v>
      </c>
      <c r="H714" s="169">
        <f t="shared" si="111"/>
        <v>0.29750000000000004</v>
      </c>
      <c r="I714" s="170" t="str">
        <f t="shared" si="112"/>
        <v>MEDIA</v>
      </c>
      <c r="J714" s="292">
        <v>20000000</v>
      </c>
      <c r="K714" s="221">
        <v>1</v>
      </c>
      <c r="L714" s="83" t="s">
        <v>129</v>
      </c>
      <c r="M714" s="188"/>
      <c r="N714" s="68" t="s">
        <v>405</v>
      </c>
      <c r="O714" s="91">
        <v>0</v>
      </c>
      <c r="P714" s="68" t="s">
        <v>1821</v>
      </c>
      <c r="Q714" s="68" t="s">
        <v>1733</v>
      </c>
      <c r="R714" s="122">
        <v>43724</v>
      </c>
      <c r="S714" s="88">
        <v>43724</v>
      </c>
      <c r="T714" s="68">
        <v>172633</v>
      </c>
      <c r="U714" s="81" t="s">
        <v>76</v>
      </c>
      <c r="V714" s="81" t="s">
        <v>1827</v>
      </c>
      <c r="W714" s="171">
        <v>44074</v>
      </c>
      <c r="X714" s="172" t="e">
        <f>+CONCATENATE(TEXT(#REF!,"yyyy"),"-",TEXT(#REF!,"mm"))</f>
        <v>#REF!</v>
      </c>
      <c r="Y714" s="173" t="str">
        <f t="shared" si="115"/>
        <v>4</v>
      </c>
      <c r="Z714" s="172" t="str">
        <f t="shared" si="116"/>
        <v>2020-07</v>
      </c>
      <c r="AA714" s="170" t="e">
        <f>+VLOOKUP(Z714,#REF!,2,FALSE)/VLOOKUP(X714,#REF!,2,FALSE)</f>
        <v>#REF!</v>
      </c>
      <c r="AB714" s="174" t="e">
        <f t="shared" si="113"/>
        <v>#REF!</v>
      </c>
      <c r="AC714" s="174" t="e">
        <f t="shared" si="114"/>
        <v>#REF!</v>
      </c>
      <c r="AD714" s="175" t="e">
        <f>+#REF!+365*Y714</f>
        <v>#REF!</v>
      </c>
      <c r="AE714" s="176" t="e">
        <f t="shared" si="117"/>
        <v>#REF!</v>
      </c>
      <c r="AF714" s="170" t="e">
        <f>+VLOOKUP(CONCATENATE(TEXT(W714,"yyyy"),"-",TEXT(W714,"mm")),#REF!,2,0)</f>
        <v>#REF!</v>
      </c>
      <c r="AG714" s="177" t="e">
        <f>+(AC714*(1+'INFLAC PROYECTADA'!$B$8)^(AE714))/((1+DEMANDADO!AF714)^(AE714))</f>
        <v>#REF!</v>
      </c>
      <c r="AH714" s="169">
        <f>(0.2*VLOOKUP(D714,'%.'!$A$1:$B$4,2,FALSE))+(0.35*VLOOKUP(E714,'%.'!$A$1:$B$4,2,FALSE))+(0.1*VLOOKUP(F714,'%.'!$A$1:$B$4,2,FALSE))+(0.35*VLOOKUP(G714,'%.'!$A$1:$B$4,2,FALSE))</f>
        <v>0.29750000000000004</v>
      </c>
      <c r="AI714" s="128" t="str">
        <f t="shared" si="118"/>
        <v>MEDIA</v>
      </c>
      <c r="AJ714" s="128" t="str">
        <f t="shared" si="119"/>
        <v>Cuentas de Orden</v>
      </c>
      <c r="AK714" s="178" t="e">
        <f t="shared" si="120"/>
        <v>#REF!</v>
      </c>
    </row>
    <row r="715" spans="1:38" ht="30" customHeight="1" x14ac:dyDescent="0.25">
      <c r="A715" s="115">
        <v>714</v>
      </c>
      <c r="B715" s="81" t="s">
        <v>1663</v>
      </c>
      <c r="C715" s="155" t="s">
        <v>1664</v>
      </c>
      <c r="D715" s="68" t="s">
        <v>48</v>
      </c>
      <c r="E715" s="68" t="s">
        <v>48</v>
      </c>
      <c r="F715" s="68" t="s">
        <v>1</v>
      </c>
      <c r="G715" s="121" t="s">
        <v>1</v>
      </c>
      <c r="H715" s="169">
        <f t="shared" si="111"/>
        <v>0.29750000000000004</v>
      </c>
      <c r="I715" s="170" t="str">
        <f t="shared" si="112"/>
        <v>MEDIA</v>
      </c>
      <c r="J715" s="292">
        <v>22398184</v>
      </c>
      <c r="K715" s="221">
        <v>1</v>
      </c>
      <c r="L715" s="83" t="s">
        <v>133</v>
      </c>
      <c r="M715" s="188"/>
      <c r="N715" s="68" t="s">
        <v>405</v>
      </c>
      <c r="O715" s="199" t="s">
        <v>1828</v>
      </c>
      <c r="P715" s="68" t="s">
        <v>408</v>
      </c>
      <c r="Q715" s="68" t="s">
        <v>1733</v>
      </c>
      <c r="R715" s="122">
        <v>43724</v>
      </c>
      <c r="S715" s="88">
        <v>43724</v>
      </c>
      <c r="T715" s="68">
        <v>172633</v>
      </c>
      <c r="U715" s="81" t="s">
        <v>76</v>
      </c>
      <c r="V715" s="81" t="s">
        <v>1826</v>
      </c>
      <c r="W715" s="171">
        <v>44074</v>
      </c>
      <c r="X715" s="172" t="e">
        <f>+CONCATENATE(TEXT(#REF!,"yyyy"),"-",TEXT(#REF!,"mm"))</f>
        <v>#REF!</v>
      </c>
      <c r="Y715" s="173" t="str">
        <f t="shared" si="115"/>
        <v>5</v>
      </c>
      <c r="Z715" s="172" t="str">
        <f t="shared" si="116"/>
        <v>2020-07</v>
      </c>
      <c r="AA715" s="170" t="e">
        <f>+VLOOKUP(Z715,#REF!,2,FALSE)/VLOOKUP(X715,#REF!,2,FALSE)</f>
        <v>#REF!</v>
      </c>
      <c r="AB715" s="174" t="e">
        <f t="shared" si="113"/>
        <v>#REF!</v>
      </c>
      <c r="AC715" s="174" t="e">
        <f t="shared" si="114"/>
        <v>#REF!</v>
      </c>
      <c r="AD715" s="175" t="e">
        <f>+#REF!+365*Y715</f>
        <v>#REF!</v>
      </c>
      <c r="AE715" s="176" t="e">
        <f t="shared" si="117"/>
        <v>#REF!</v>
      </c>
      <c r="AF715" s="170" t="e">
        <f>+VLOOKUP(CONCATENATE(TEXT(W715,"yyyy"),"-",TEXT(W715,"mm")),#REF!,2,0)</f>
        <v>#REF!</v>
      </c>
      <c r="AG715" s="177" t="e">
        <f>+(AC715*(1+'INFLAC PROYECTADA'!$B$8)^(AE715))/((1+DEMANDADO!AF715)^(AE715))</f>
        <v>#REF!</v>
      </c>
      <c r="AH715" s="169">
        <f>(0.2*VLOOKUP(D715,'%.'!$A$1:$B$4,2,FALSE))+(0.35*VLOOKUP(E715,'%.'!$A$1:$B$4,2,FALSE))+(0.1*VLOOKUP(F715,'%.'!$A$1:$B$4,2,FALSE))+(0.35*VLOOKUP(G715,'%.'!$A$1:$B$4,2,FALSE))</f>
        <v>0.29750000000000004</v>
      </c>
      <c r="AI715" s="128" t="str">
        <f t="shared" si="118"/>
        <v>MEDIA</v>
      </c>
      <c r="AJ715" s="128" t="str">
        <f t="shared" si="119"/>
        <v>Cuentas de Orden</v>
      </c>
      <c r="AK715" s="178" t="e">
        <f t="shared" si="120"/>
        <v>#REF!</v>
      </c>
    </row>
    <row r="716" spans="1:38" ht="30" customHeight="1" x14ac:dyDescent="0.25">
      <c r="A716" s="115">
        <v>715</v>
      </c>
      <c r="B716" s="81" t="s">
        <v>1665</v>
      </c>
      <c r="C716" s="94" t="s">
        <v>1666</v>
      </c>
      <c r="D716" s="68" t="s">
        <v>48</v>
      </c>
      <c r="E716" s="68" t="s">
        <v>48</v>
      </c>
      <c r="F716" s="68" t="s">
        <v>48</v>
      </c>
      <c r="G716" s="121" t="s">
        <v>48</v>
      </c>
      <c r="H716" s="169">
        <f t="shared" si="111"/>
        <v>0.5</v>
      </c>
      <c r="I716" s="170" t="str">
        <f t="shared" si="112"/>
        <v>MEDIA</v>
      </c>
      <c r="J716" s="292">
        <v>12542555</v>
      </c>
      <c r="K716" s="221">
        <v>1</v>
      </c>
      <c r="L716" s="83" t="s">
        <v>129</v>
      </c>
      <c r="M716" s="188"/>
      <c r="N716" s="68" t="s">
        <v>405</v>
      </c>
      <c r="O716" s="199" t="s">
        <v>1828</v>
      </c>
      <c r="P716" s="68" t="s">
        <v>1821</v>
      </c>
      <c r="Q716" s="68" t="s">
        <v>1733</v>
      </c>
      <c r="R716" s="122">
        <v>43724</v>
      </c>
      <c r="S716" s="88">
        <v>43724</v>
      </c>
      <c r="T716" s="68">
        <v>172633</v>
      </c>
      <c r="U716" s="68" t="s">
        <v>171</v>
      </c>
      <c r="V716" s="81" t="s">
        <v>1829</v>
      </c>
      <c r="W716" s="171">
        <v>44074</v>
      </c>
      <c r="X716" s="172" t="e">
        <f>+CONCATENATE(TEXT(#REF!,"yyyy"),"-",TEXT(#REF!,"mm"))</f>
        <v>#REF!</v>
      </c>
      <c r="Y716" s="173" t="str">
        <f t="shared" si="115"/>
        <v>4</v>
      </c>
      <c r="Z716" s="172" t="str">
        <f t="shared" si="116"/>
        <v>2020-07</v>
      </c>
      <c r="AA716" s="170" t="e">
        <f>+VLOOKUP(Z716,#REF!,2,FALSE)/VLOOKUP(X716,#REF!,2,FALSE)</f>
        <v>#REF!</v>
      </c>
      <c r="AB716" s="174" t="e">
        <f t="shared" si="113"/>
        <v>#REF!</v>
      </c>
      <c r="AC716" s="174" t="e">
        <f t="shared" si="114"/>
        <v>#REF!</v>
      </c>
      <c r="AD716" s="175" t="e">
        <f>+#REF!+365*Y716</f>
        <v>#REF!</v>
      </c>
      <c r="AE716" s="176" t="e">
        <f t="shared" si="117"/>
        <v>#REF!</v>
      </c>
      <c r="AF716" s="170" t="e">
        <f>+VLOOKUP(CONCATENATE(TEXT(W716,"yyyy"),"-",TEXT(W716,"mm")),#REF!,2,0)</f>
        <v>#REF!</v>
      </c>
      <c r="AG716" s="177" t="e">
        <f>+(AC716*(1+'INFLAC PROYECTADA'!$B$8)^(AE716))/((1+DEMANDADO!AF716)^(AE716))</f>
        <v>#REF!</v>
      </c>
      <c r="AH716" s="169">
        <f>(0.2*VLOOKUP(D716,'%.'!$A$1:$B$4,2,FALSE))+(0.35*VLOOKUP(E716,'%.'!$A$1:$B$4,2,FALSE))+(0.1*VLOOKUP(F716,'%.'!$A$1:$B$4,2,FALSE))+(0.35*VLOOKUP(G716,'%.'!$A$1:$B$4,2,FALSE))</f>
        <v>0.5</v>
      </c>
      <c r="AI716" s="128" t="str">
        <f t="shared" si="118"/>
        <v>MEDIA</v>
      </c>
      <c r="AJ716" s="128" t="str">
        <f t="shared" si="119"/>
        <v>Cuentas de Orden</v>
      </c>
      <c r="AK716" s="178" t="e">
        <f t="shared" si="120"/>
        <v>#REF!</v>
      </c>
    </row>
    <row r="717" spans="1:38" ht="30" customHeight="1" x14ac:dyDescent="0.25">
      <c r="A717" s="115">
        <v>716</v>
      </c>
      <c r="B717" s="81" t="s">
        <v>1617</v>
      </c>
      <c r="C717" s="94" t="s">
        <v>1667</v>
      </c>
      <c r="D717" s="68" t="s">
        <v>48</v>
      </c>
      <c r="E717" s="68" t="s">
        <v>48</v>
      </c>
      <c r="F717" s="68" t="s">
        <v>1</v>
      </c>
      <c r="G717" s="121" t="s">
        <v>48</v>
      </c>
      <c r="H717" s="169">
        <f t="shared" si="111"/>
        <v>0.45500000000000002</v>
      </c>
      <c r="I717" s="170" t="str">
        <f t="shared" si="112"/>
        <v>MEDIA</v>
      </c>
      <c r="J717" s="292">
        <v>3000000</v>
      </c>
      <c r="K717" s="221">
        <v>1</v>
      </c>
      <c r="L717" s="83" t="s">
        <v>138</v>
      </c>
      <c r="M717" s="188"/>
      <c r="N717" s="68" t="s">
        <v>405</v>
      </c>
      <c r="O717" s="199" t="s">
        <v>1828</v>
      </c>
      <c r="P717" s="68" t="s">
        <v>510</v>
      </c>
      <c r="Q717" s="68" t="s">
        <v>1733</v>
      </c>
      <c r="R717" s="122">
        <v>43724</v>
      </c>
      <c r="S717" s="88">
        <v>43724</v>
      </c>
      <c r="T717" s="68">
        <v>172633</v>
      </c>
      <c r="U717" s="81" t="s">
        <v>76</v>
      </c>
      <c r="V717" s="81" t="s">
        <v>1830</v>
      </c>
      <c r="W717" s="171">
        <v>44074</v>
      </c>
      <c r="X717" s="172" t="e">
        <f>+CONCATENATE(TEXT(#REF!,"yyyy"),"-",TEXT(#REF!,"mm"))</f>
        <v>#REF!</v>
      </c>
      <c r="Y717" s="173" t="str">
        <f t="shared" si="115"/>
        <v>6</v>
      </c>
      <c r="Z717" s="172" t="str">
        <f t="shared" si="116"/>
        <v>2020-07</v>
      </c>
      <c r="AA717" s="170" t="e">
        <f>+VLOOKUP(Z717,#REF!,2,FALSE)/VLOOKUP(X717,#REF!,2,FALSE)</f>
        <v>#REF!</v>
      </c>
      <c r="AB717" s="174" t="e">
        <f t="shared" si="113"/>
        <v>#REF!</v>
      </c>
      <c r="AC717" s="174" t="e">
        <f t="shared" si="114"/>
        <v>#REF!</v>
      </c>
      <c r="AD717" s="175" t="e">
        <f>+#REF!+365*Y717</f>
        <v>#REF!</v>
      </c>
      <c r="AE717" s="176" t="e">
        <f t="shared" si="117"/>
        <v>#REF!</v>
      </c>
      <c r="AF717" s="170" t="e">
        <f>+VLOOKUP(CONCATENATE(TEXT(W717,"yyyy"),"-",TEXT(W717,"mm")),#REF!,2,0)</f>
        <v>#REF!</v>
      </c>
      <c r="AG717" s="177" t="e">
        <f>+(AC717*(1+'INFLAC PROYECTADA'!$B$8)^(AE717))/((1+DEMANDADO!AF717)^(AE717))</f>
        <v>#REF!</v>
      </c>
      <c r="AH717" s="169">
        <f>(0.2*VLOOKUP(D717,'%.'!$A$1:$B$4,2,FALSE))+(0.35*VLOOKUP(E717,'%.'!$A$1:$B$4,2,FALSE))+(0.1*VLOOKUP(F717,'%.'!$A$1:$B$4,2,FALSE))+(0.35*VLOOKUP(G717,'%.'!$A$1:$B$4,2,FALSE))</f>
        <v>0.45500000000000002</v>
      </c>
      <c r="AI717" s="128" t="str">
        <f t="shared" si="118"/>
        <v>MEDIA</v>
      </c>
      <c r="AJ717" s="128" t="str">
        <f t="shared" si="119"/>
        <v>Cuentas de Orden</v>
      </c>
      <c r="AK717" s="178" t="e">
        <f t="shared" si="120"/>
        <v>#REF!</v>
      </c>
    </row>
    <row r="718" spans="1:38" ht="30" customHeight="1" x14ac:dyDescent="0.25">
      <c r="A718" s="115">
        <v>717</v>
      </c>
      <c r="B718" s="81" t="s">
        <v>1668</v>
      </c>
      <c r="C718" s="155" t="s">
        <v>1669</v>
      </c>
      <c r="D718" s="68" t="s">
        <v>48</v>
      </c>
      <c r="E718" s="68" t="s">
        <v>48</v>
      </c>
      <c r="F718" s="68" t="s">
        <v>48</v>
      </c>
      <c r="G718" s="121" t="s">
        <v>48</v>
      </c>
      <c r="H718" s="169">
        <f t="shared" si="111"/>
        <v>0.5</v>
      </c>
      <c r="I718" s="170" t="str">
        <f t="shared" si="112"/>
        <v>MEDIA</v>
      </c>
      <c r="J718" s="292">
        <v>20000000</v>
      </c>
      <c r="K718" s="221">
        <v>1</v>
      </c>
      <c r="L718" s="83" t="s">
        <v>131</v>
      </c>
      <c r="M718" s="188"/>
      <c r="N718" s="68" t="s">
        <v>405</v>
      </c>
      <c r="O718" s="199" t="s">
        <v>1828</v>
      </c>
      <c r="P718" s="68" t="s">
        <v>408</v>
      </c>
      <c r="Q718" s="68" t="s">
        <v>1733</v>
      </c>
      <c r="R718" s="122">
        <v>43724</v>
      </c>
      <c r="S718" s="88">
        <v>43724</v>
      </c>
      <c r="T718" s="68">
        <v>172633</v>
      </c>
      <c r="U718" s="68" t="s">
        <v>178</v>
      </c>
      <c r="V718" s="81" t="s">
        <v>1831</v>
      </c>
      <c r="W718" s="171">
        <v>44074</v>
      </c>
      <c r="X718" s="172" t="e">
        <f>+CONCATENATE(TEXT(#REF!,"yyyy"),"-",TEXT(#REF!,"mm"))</f>
        <v>#REF!</v>
      </c>
      <c r="Y718" s="173" t="str">
        <f t="shared" si="115"/>
        <v>5</v>
      </c>
      <c r="Z718" s="172" t="str">
        <f t="shared" si="116"/>
        <v>2020-07</v>
      </c>
      <c r="AA718" s="170" t="e">
        <f>+VLOOKUP(Z718,#REF!,2,FALSE)/VLOOKUP(X718,#REF!,2,FALSE)</f>
        <v>#REF!</v>
      </c>
      <c r="AB718" s="174" t="e">
        <f t="shared" si="113"/>
        <v>#REF!</v>
      </c>
      <c r="AC718" s="174" t="e">
        <f t="shared" si="114"/>
        <v>#REF!</v>
      </c>
      <c r="AD718" s="175" t="e">
        <f>+#REF!+365*Y718</f>
        <v>#REF!</v>
      </c>
      <c r="AE718" s="176" t="e">
        <f t="shared" si="117"/>
        <v>#REF!</v>
      </c>
      <c r="AF718" s="170" t="e">
        <f>+VLOOKUP(CONCATENATE(TEXT(W718,"yyyy"),"-",TEXT(W718,"mm")),#REF!,2,0)</f>
        <v>#REF!</v>
      </c>
      <c r="AG718" s="177" t="e">
        <f>+(AC718*(1+'INFLAC PROYECTADA'!$B$8)^(AE718))/((1+DEMANDADO!AF718)^(AE718))</f>
        <v>#REF!</v>
      </c>
      <c r="AH718" s="169">
        <f>(0.2*VLOOKUP(D718,'%.'!$A$1:$B$4,2,FALSE))+(0.35*VLOOKUP(E718,'%.'!$A$1:$B$4,2,FALSE))+(0.1*VLOOKUP(F718,'%.'!$A$1:$B$4,2,FALSE))+(0.35*VLOOKUP(G718,'%.'!$A$1:$B$4,2,FALSE))</f>
        <v>0.5</v>
      </c>
      <c r="AI718" s="128" t="str">
        <f t="shared" si="118"/>
        <v>MEDIA</v>
      </c>
      <c r="AJ718" s="128" t="str">
        <f t="shared" si="119"/>
        <v>Cuentas de Orden</v>
      </c>
      <c r="AK718" s="178" t="e">
        <f t="shared" si="120"/>
        <v>#REF!</v>
      </c>
    </row>
    <row r="719" spans="1:38" ht="30" customHeight="1" x14ac:dyDescent="0.25">
      <c r="A719" s="115">
        <v>718</v>
      </c>
      <c r="B719" s="81" t="s">
        <v>1409</v>
      </c>
      <c r="C719" s="155" t="s">
        <v>1670</v>
      </c>
      <c r="D719" s="68" t="s">
        <v>48</v>
      </c>
      <c r="E719" s="68" t="s">
        <v>48</v>
      </c>
      <c r="F719" s="68" t="s">
        <v>1</v>
      </c>
      <c r="G719" s="121" t="s">
        <v>1</v>
      </c>
      <c r="H719" s="169">
        <f t="shared" si="111"/>
        <v>0.29750000000000004</v>
      </c>
      <c r="I719" s="170" t="str">
        <f t="shared" si="112"/>
        <v>MEDIA</v>
      </c>
      <c r="J719" s="292">
        <v>47000000</v>
      </c>
      <c r="K719" s="221">
        <v>1</v>
      </c>
      <c r="L719" s="82" t="s">
        <v>130</v>
      </c>
      <c r="M719" s="188"/>
      <c r="N719" s="68" t="s">
        <v>405</v>
      </c>
      <c r="O719" s="199" t="s">
        <v>1828</v>
      </c>
      <c r="P719" s="68" t="s">
        <v>408</v>
      </c>
      <c r="Q719" s="68" t="s">
        <v>1733</v>
      </c>
      <c r="R719" s="122">
        <v>43724</v>
      </c>
      <c r="S719" s="88">
        <v>43724</v>
      </c>
      <c r="T719" s="68">
        <v>172633</v>
      </c>
      <c r="U719" s="68" t="s">
        <v>171</v>
      </c>
      <c r="V719" s="81" t="s">
        <v>1831</v>
      </c>
      <c r="W719" s="171">
        <v>44074</v>
      </c>
      <c r="X719" s="172" t="e">
        <f>+CONCATENATE(TEXT(#REF!,"yyyy"),"-",TEXT(#REF!,"mm"))</f>
        <v>#REF!</v>
      </c>
      <c r="Y719" s="173" t="str">
        <f t="shared" si="115"/>
        <v>5</v>
      </c>
      <c r="Z719" s="172" t="str">
        <f t="shared" si="116"/>
        <v>2020-07</v>
      </c>
      <c r="AA719" s="170" t="e">
        <f>+VLOOKUP(Z719,#REF!,2,FALSE)/VLOOKUP(X719,#REF!,2,FALSE)</f>
        <v>#REF!</v>
      </c>
      <c r="AB719" s="174" t="e">
        <f t="shared" si="113"/>
        <v>#REF!</v>
      </c>
      <c r="AC719" s="174" t="e">
        <f t="shared" si="114"/>
        <v>#REF!</v>
      </c>
      <c r="AD719" s="175" t="e">
        <f>+#REF!+365*Y719</f>
        <v>#REF!</v>
      </c>
      <c r="AE719" s="176" t="e">
        <f t="shared" si="117"/>
        <v>#REF!</v>
      </c>
      <c r="AF719" s="170" t="e">
        <f>+VLOOKUP(CONCATENATE(TEXT(W719,"yyyy"),"-",TEXT(W719,"mm")),#REF!,2,0)</f>
        <v>#REF!</v>
      </c>
      <c r="AG719" s="177" t="e">
        <f>+(AC719*(1+'INFLAC PROYECTADA'!$B$8)^(AE719))/((1+DEMANDADO!AF719)^(AE719))</f>
        <v>#REF!</v>
      </c>
      <c r="AH719" s="169">
        <f>(0.2*VLOOKUP(D719,'%.'!$A$1:$B$4,2,FALSE))+(0.35*VLOOKUP(E719,'%.'!$A$1:$B$4,2,FALSE))+(0.1*VLOOKUP(F719,'%.'!$A$1:$B$4,2,FALSE))+(0.35*VLOOKUP(G719,'%.'!$A$1:$B$4,2,FALSE))</f>
        <v>0.29750000000000004</v>
      </c>
      <c r="AI719" s="128" t="str">
        <f t="shared" si="118"/>
        <v>MEDIA</v>
      </c>
      <c r="AJ719" s="128" t="str">
        <f t="shared" si="119"/>
        <v>Cuentas de Orden</v>
      </c>
      <c r="AK719" s="178" t="e">
        <f t="shared" si="120"/>
        <v>#REF!</v>
      </c>
    </row>
    <row r="720" spans="1:38" ht="30" customHeight="1" x14ac:dyDescent="0.25">
      <c r="A720" s="115">
        <v>719</v>
      </c>
      <c r="B720" s="81" t="s">
        <v>1671</v>
      </c>
      <c r="C720" s="94" t="s">
        <v>1672</v>
      </c>
      <c r="D720" s="68" t="s">
        <v>48</v>
      </c>
      <c r="E720" s="68" t="s">
        <v>48</v>
      </c>
      <c r="F720" s="68" t="s">
        <v>1</v>
      </c>
      <c r="G720" s="121" t="s">
        <v>48</v>
      </c>
      <c r="H720" s="169">
        <f t="shared" si="111"/>
        <v>0.45500000000000002</v>
      </c>
      <c r="I720" s="170" t="str">
        <f t="shared" si="112"/>
        <v>MEDIA</v>
      </c>
      <c r="J720" s="292">
        <v>45000000</v>
      </c>
      <c r="K720" s="221">
        <v>1</v>
      </c>
      <c r="L720" s="83" t="s">
        <v>129</v>
      </c>
      <c r="M720" s="188"/>
      <c r="N720" s="68" t="s">
        <v>405</v>
      </c>
      <c r="O720" s="199" t="s">
        <v>1828</v>
      </c>
      <c r="P720" s="68" t="s">
        <v>408</v>
      </c>
      <c r="Q720" s="68" t="s">
        <v>1733</v>
      </c>
      <c r="R720" s="122">
        <v>43724</v>
      </c>
      <c r="S720" s="88">
        <v>43724</v>
      </c>
      <c r="T720" s="68">
        <v>172633</v>
      </c>
      <c r="U720" s="68" t="s">
        <v>171</v>
      </c>
      <c r="V720" s="81" t="s">
        <v>1832</v>
      </c>
      <c r="W720" s="171">
        <v>44074</v>
      </c>
      <c r="X720" s="172" t="e">
        <f>+CONCATENATE(TEXT(#REF!,"yyyy"),"-",TEXT(#REF!,"mm"))</f>
        <v>#REF!</v>
      </c>
      <c r="Y720" s="173" t="str">
        <f t="shared" si="115"/>
        <v>5</v>
      </c>
      <c r="Z720" s="172" t="str">
        <f t="shared" si="116"/>
        <v>2020-07</v>
      </c>
      <c r="AA720" s="170" t="e">
        <f>+VLOOKUP(Z720,#REF!,2,FALSE)/VLOOKUP(X720,#REF!,2,FALSE)</f>
        <v>#REF!</v>
      </c>
      <c r="AB720" s="174" t="e">
        <f t="shared" si="113"/>
        <v>#REF!</v>
      </c>
      <c r="AC720" s="174" t="e">
        <f t="shared" si="114"/>
        <v>#REF!</v>
      </c>
      <c r="AD720" s="175" t="e">
        <f>+#REF!+365*Y720</f>
        <v>#REF!</v>
      </c>
      <c r="AE720" s="176" t="e">
        <f t="shared" si="117"/>
        <v>#REF!</v>
      </c>
      <c r="AF720" s="170" t="e">
        <f>+VLOOKUP(CONCATENATE(TEXT(W720,"yyyy"),"-",TEXT(W720,"mm")),#REF!,2,0)</f>
        <v>#REF!</v>
      </c>
      <c r="AG720" s="177" t="e">
        <f>+(AC720*(1+'INFLAC PROYECTADA'!$B$8)^(AE720))/((1+DEMANDADO!AF720)^(AE720))</f>
        <v>#REF!</v>
      </c>
      <c r="AH720" s="169">
        <f>(0.2*VLOOKUP(D720,'%.'!$A$1:$B$4,2,FALSE))+(0.35*VLOOKUP(E720,'%.'!$A$1:$B$4,2,FALSE))+(0.1*VLOOKUP(F720,'%.'!$A$1:$B$4,2,FALSE))+(0.35*VLOOKUP(G720,'%.'!$A$1:$B$4,2,FALSE))</f>
        <v>0.45500000000000002</v>
      </c>
      <c r="AI720" s="128" t="str">
        <f t="shared" si="118"/>
        <v>MEDIA</v>
      </c>
      <c r="AJ720" s="128" t="str">
        <f t="shared" si="119"/>
        <v>Cuentas de Orden</v>
      </c>
      <c r="AK720" s="178" t="e">
        <f t="shared" si="120"/>
        <v>#REF!</v>
      </c>
    </row>
    <row r="721" spans="1:38" ht="30" customHeight="1" x14ac:dyDescent="0.25">
      <c r="A721" s="115">
        <v>720</v>
      </c>
      <c r="B721" s="81" t="s">
        <v>1673</v>
      </c>
      <c r="C721" s="155" t="s">
        <v>1674</v>
      </c>
      <c r="D721" s="68" t="s">
        <v>1</v>
      </c>
      <c r="E721" s="68" t="s">
        <v>0</v>
      </c>
      <c r="F721" s="68" t="s">
        <v>1</v>
      </c>
      <c r="G721" s="121" t="s">
        <v>1</v>
      </c>
      <c r="H721" s="169">
        <f t="shared" si="111"/>
        <v>0.38250000000000001</v>
      </c>
      <c r="I721" s="170" t="str">
        <f t="shared" si="112"/>
        <v>MEDIA</v>
      </c>
      <c r="J721" s="292">
        <v>20000000</v>
      </c>
      <c r="K721" s="221">
        <v>1</v>
      </c>
      <c r="L721" s="83" t="s">
        <v>133</v>
      </c>
      <c r="M721" s="188"/>
      <c r="N721" s="68" t="s">
        <v>405</v>
      </c>
      <c r="O721" s="199" t="s">
        <v>1828</v>
      </c>
      <c r="P721" s="68" t="s">
        <v>408</v>
      </c>
      <c r="Q721" s="68" t="s">
        <v>1733</v>
      </c>
      <c r="R721" s="122">
        <v>43724</v>
      </c>
      <c r="S721" s="88">
        <v>43724</v>
      </c>
      <c r="T721" s="68">
        <v>172633</v>
      </c>
      <c r="U721" s="81" t="s">
        <v>76</v>
      </c>
      <c r="V721" s="81" t="s">
        <v>1833</v>
      </c>
      <c r="W721" s="171">
        <v>44074</v>
      </c>
      <c r="X721" s="172" t="e">
        <f>+CONCATENATE(TEXT(#REF!,"yyyy"),"-",TEXT(#REF!,"mm"))</f>
        <v>#REF!</v>
      </c>
      <c r="Y721" s="173" t="str">
        <f t="shared" si="115"/>
        <v>5</v>
      </c>
      <c r="Z721" s="172" t="str">
        <f t="shared" si="116"/>
        <v>2020-07</v>
      </c>
      <c r="AA721" s="170" t="e">
        <f>+VLOOKUP(Z721,#REF!,2,FALSE)/VLOOKUP(X721,#REF!,2,FALSE)</f>
        <v>#REF!</v>
      </c>
      <c r="AB721" s="174" t="e">
        <f t="shared" si="113"/>
        <v>#REF!</v>
      </c>
      <c r="AC721" s="174" t="e">
        <f t="shared" si="114"/>
        <v>#REF!</v>
      </c>
      <c r="AD721" s="175" t="e">
        <f>+#REF!+365*Y721</f>
        <v>#REF!</v>
      </c>
      <c r="AE721" s="176" t="e">
        <f t="shared" si="117"/>
        <v>#REF!</v>
      </c>
      <c r="AF721" s="170" t="e">
        <f>+VLOOKUP(CONCATENATE(TEXT(W721,"yyyy"),"-",TEXT(W721,"mm")),#REF!,2,0)</f>
        <v>#REF!</v>
      </c>
      <c r="AG721" s="177" t="e">
        <f>+(AC721*(1+'INFLAC PROYECTADA'!$B$8)^(AE721))/((1+DEMANDADO!AF721)^(AE721))</f>
        <v>#REF!</v>
      </c>
      <c r="AH721" s="169">
        <f>(0.2*VLOOKUP(D721,'%.'!$A$1:$B$4,2,FALSE))+(0.35*VLOOKUP(E721,'%.'!$A$1:$B$4,2,FALSE))+(0.1*VLOOKUP(F721,'%.'!$A$1:$B$4,2,FALSE))+(0.35*VLOOKUP(G721,'%.'!$A$1:$B$4,2,FALSE))</f>
        <v>0.38250000000000001</v>
      </c>
      <c r="AI721" s="128" t="str">
        <f t="shared" si="118"/>
        <v>MEDIA</v>
      </c>
      <c r="AJ721" s="128" t="str">
        <f t="shared" si="119"/>
        <v>Cuentas de Orden</v>
      </c>
      <c r="AK721" s="178" t="e">
        <f t="shared" si="120"/>
        <v>#REF!</v>
      </c>
    </row>
    <row r="722" spans="1:38" ht="30" customHeight="1" x14ac:dyDescent="0.25">
      <c r="A722" s="115">
        <v>721</v>
      </c>
      <c r="B722" s="81" t="s">
        <v>1675</v>
      </c>
      <c r="C722" s="155" t="s">
        <v>1676</v>
      </c>
      <c r="D722" s="68" t="s">
        <v>48</v>
      </c>
      <c r="E722" s="68" t="s">
        <v>48</v>
      </c>
      <c r="F722" s="68" t="s">
        <v>48</v>
      </c>
      <c r="G722" s="121" t="s">
        <v>48</v>
      </c>
      <c r="H722" s="169">
        <f t="shared" si="111"/>
        <v>0.5</v>
      </c>
      <c r="I722" s="170" t="str">
        <f t="shared" si="112"/>
        <v>MEDIA</v>
      </c>
      <c r="J722" s="292">
        <v>6500000</v>
      </c>
      <c r="K722" s="221">
        <v>1</v>
      </c>
      <c r="L722" s="83" t="s">
        <v>149</v>
      </c>
      <c r="M722" s="188"/>
      <c r="N722" s="68" t="s">
        <v>405</v>
      </c>
      <c r="O722" s="199" t="s">
        <v>1828</v>
      </c>
      <c r="P722" s="68" t="s">
        <v>1821</v>
      </c>
      <c r="Q722" s="68" t="s">
        <v>1733</v>
      </c>
      <c r="R722" s="122">
        <v>43724</v>
      </c>
      <c r="S722" s="88">
        <v>43724</v>
      </c>
      <c r="T722" s="68">
        <v>172633</v>
      </c>
      <c r="U722" s="81" t="s">
        <v>76</v>
      </c>
      <c r="V722" s="232" t="s">
        <v>1834</v>
      </c>
      <c r="W722" s="171">
        <v>44074</v>
      </c>
      <c r="X722" s="172" t="e">
        <f>+CONCATENATE(TEXT(#REF!,"yyyy"),"-",TEXT(#REF!,"mm"))</f>
        <v>#REF!</v>
      </c>
      <c r="Y722" s="173" t="str">
        <f t="shared" si="115"/>
        <v>4</v>
      </c>
      <c r="Z722" s="172" t="str">
        <f t="shared" si="116"/>
        <v>2020-07</v>
      </c>
      <c r="AA722" s="170" t="e">
        <f>+VLOOKUP(Z722,#REF!,2,FALSE)/VLOOKUP(X722,#REF!,2,FALSE)</f>
        <v>#REF!</v>
      </c>
      <c r="AB722" s="174" t="e">
        <f t="shared" si="113"/>
        <v>#REF!</v>
      </c>
      <c r="AC722" s="174" t="e">
        <f t="shared" si="114"/>
        <v>#REF!</v>
      </c>
      <c r="AD722" s="175" t="e">
        <f>+#REF!+365*Y722</f>
        <v>#REF!</v>
      </c>
      <c r="AE722" s="176" t="e">
        <f t="shared" si="117"/>
        <v>#REF!</v>
      </c>
      <c r="AF722" s="170" t="e">
        <f>+VLOOKUP(CONCATENATE(TEXT(W722,"yyyy"),"-",TEXT(W722,"mm")),#REF!,2,0)</f>
        <v>#REF!</v>
      </c>
      <c r="AG722" s="177" t="e">
        <f>+(AC722*(1+'INFLAC PROYECTADA'!$B$8)^(AE722))/((1+DEMANDADO!AF722)^(AE722))</f>
        <v>#REF!</v>
      </c>
      <c r="AH722" s="169">
        <f>(0.2*VLOOKUP(D722,'%.'!$A$1:$B$4,2,FALSE))+(0.35*VLOOKUP(E722,'%.'!$A$1:$B$4,2,FALSE))+(0.1*VLOOKUP(F722,'%.'!$A$1:$B$4,2,FALSE))+(0.35*VLOOKUP(G722,'%.'!$A$1:$B$4,2,FALSE))</f>
        <v>0.5</v>
      </c>
      <c r="AI722" s="128" t="str">
        <f t="shared" si="118"/>
        <v>MEDIA</v>
      </c>
      <c r="AJ722" s="128" t="str">
        <f t="shared" si="119"/>
        <v>Cuentas de Orden</v>
      </c>
      <c r="AK722" s="178" t="e">
        <f t="shared" si="120"/>
        <v>#REF!</v>
      </c>
    </row>
    <row r="723" spans="1:38" ht="30" customHeight="1" x14ac:dyDescent="0.25">
      <c r="A723" s="115">
        <v>722</v>
      </c>
      <c r="B723" s="81" t="s">
        <v>1677</v>
      </c>
      <c r="C723" s="155" t="s">
        <v>1678</v>
      </c>
      <c r="D723" s="68" t="s">
        <v>48</v>
      </c>
      <c r="E723" s="68" t="s">
        <v>48</v>
      </c>
      <c r="F723" s="68" t="s">
        <v>1</v>
      </c>
      <c r="G723" s="121" t="s">
        <v>48</v>
      </c>
      <c r="H723" s="169">
        <f t="shared" si="111"/>
        <v>0.45500000000000002</v>
      </c>
      <c r="I723" s="170" t="str">
        <f t="shared" si="112"/>
        <v>MEDIA</v>
      </c>
      <c r="J723" s="292">
        <v>25000000</v>
      </c>
      <c r="K723" s="221">
        <v>1</v>
      </c>
      <c r="L723" s="82" t="s">
        <v>136</v>
      </c>
      <c r="M723" s="188"/>
      <c r="N723" s="68" t="s">
        <v>405</v>
      </c>
      <c r="O723" s="199" t="s">
        <v>1828</v>
      </c>
      <c r="P723" s="68" t="s">
        <v>408</v>
      </c>
      <c r="Q723" s="68" t="s">
        <v>1733</v>
      </c>
      <c r="R723" s="122">
        <v>43724</v>
      </c>
      <c r="S723" s="88">
        <v>43724</v>
      </c>
      <c r="T723" s="68">
        <v>172633</v>
      </c>
      <c r="U723" s="81" t="s">
        <v>76</v>
      </c>
      <c r="V723" s="81" t="s">
        <v>1826</v>
      </c>
      <c r="W723" s="171">
        <v>44074</v>
      </c>
      <c r="X723" s="172" t="e">
        <f>+CONCATENATE(TEXT(#REF!,"yyyy"),"-",TEXT(#REF!,"mm"))</f>
        <v>#REF!</v>
      </c>
      <c r="Y723" s="173" t="str">
        <f t="shared" si="115"/>
        <v>5</v>
      </c>
      <c r="Z723" s="172" t="str">
        <f t="shared" si="116"/>
        <v>2020-07</v>
      </c>
      <c r="AA723" s="170" t="e">
        <f>+VLOOKUP(Z723,#REF!,2,FALSE)/VLOOKUP(X723,#REF!,2,FALSE)</f>
        <v>#REF!</v>
      </c>
      <c r="AB723" s="174" t="e">
        <f t="shared" si="113"/>
        <v>#REF!</v>
      </c>
      <c r="AC723" s="174" t="e">
        <f t="shared" si="114"/>
        <v>#REF!</v>
      </c>
      <c r="AD723" s="175" t="e">
        <f>+#REF!+365*Y723</f>
        <v>#REF!</v>
      </c>
      <c r="AE723" s="176" t="e">
        <f t="shared" si="117"/>
        <v>#REF!</v>
      </c>
      <c r="AF723" s="170" t="e">
        <f>+VLOOKUP(CONCATENATE(TEXT(W723,"yyyy"),"-",TEXT(W723,"mm")),#REF!,2,0)</f>
        <v>#REF!</v>
      </c>
      <c r="AG723" s="177" t="e">
        <f>+(AC723*(1+'INFLAC PROYECTADA'!$B$8)^(AE723))/((1+DEMANDADO!AF723)^(AE723))</f>
        <v>#REF!</v>
      </c>
      <c r="AH723" s="169">
        <f>(0.2*VLOOKUP(D723,'%.'!$A$1:$B$4,2,FALSE))+(0.35*VLOOKUP(E723,'%.'!$A$1:$B$4,2,FALSE))+(0.1*VLOOKUP(F723,'%.'!$A$1:$B$4,2,FALSE))+(0.35*VLOOKUP(G723,'%.'!$A$1:$B$4,2,FALSE))</f>
        <v>0.45500000000000002</v>
      </c>
      <c r="AI723" s="128" t="str">
        <f t="shared" si="118"/>
        <v>MEDIA</v>
      </c>
      <c r="AJ723" s="128" t="str">
        <f t="shared" si="119"/>
        <v>Cuentas de Orden</v>
      </c>
      <c r="AK723" s="178" t="e">
        <f t="shared" si="120"/>
        <v>#REF!</v>
      </c>
    </row>
    <row r="724" spans="1:38" ht="30" customHeight="1" x14ac:dyDescent="0.25">
      <c r="A724" s="115">
        <v>723</v>
      </c>
      <c r="B724" s="81" t="s">
        <v>1659</v>
      </c>
      <c r="C724" s="94" t="s">
        <v>1679</v>
      </c>
      <c r="D724" s="68" t="s">
        <v>48</v>
      </c>
      <c r="E724" s="68" t="s">
        <v>48</v>
      </c>
      <c r="F724" s="68" t="s">
        <v>1</v>
      </c>
      <c r="G724" s="121" t="s">
        <v>1</v>
      </c>
      <c r="H724" s="169">
        <f t="shared" si="111"/>
        <v>0.29750000000000004</v>
      </c>
      <c r="I724" s="170" t="str">
        <f t="shared" si="112"/>
        <v>MEDIA</v>
      </c>
      <c r="J724" s="292">
        <v>15334941</v>
      </c>
      <c r="K724" s="221">
        <v>1</v>
      </c>
      <c r="L724" s="83" t="s">
        <v>129</v>
      </c>
      <c r="M724" s="188"/>
      <c r="N724" s="68" t="s">
        <v>405</v>
      </c>
      <c r="O724" s="199" t="s">
        <v>1828</v>
      </c>
      <c r="P724" s="68" t="s">
        <v>408</v>
      </c>
      <c r="Q724" s="68" t="s">
        <v>1733</v>
      </c>
      <c r="R724" s="122">
        <v>43724</v>
      </c>
      <c r="S724" s="88">
        <v>43724</v>
      </c>
      <c r="T724" s="68">
        <v>172633</v>
      </c>
      <c r="U724" s="68" t="s">
        <v>171</v>
      </c>
      <c r="V724" s="81" t="s">
        <v>1835</v>
      </c>
      <c r="W724" s="171">
        <v>44074</v>
      </c>
      <c r="X724" s="172" t="e">
        <f>+CONCATENATE(TEXT(#REF!,"yyyy"),"-",TEXT(#REF!,"mm"))</f>
        <v>#REF!</v>
      </c>
      <c r="Y724" s="173" t="str">
        <f t="shared" si="115"/>
        <v>5</v>
      </c>
      <c r="Z724" s="172" t="str">
        <f t="shared" si="116"/>
        <v>2020-07</v>
      </c>
      <c r="AA724" s="170" t="e">
        <f>+VLOOKUP(Z724,#REF!,2,FALSE)/VLOOKUP(X724,#REF!,2,FALSE)</f>
        <v>#REF!</v>
      </c>
      <c r="AB724" s="174" t="e">
        <f t="shared" si="113"/>
        <v>#REF!</v>
      </c>
      <c r="AC724" s="174" t="e">
        <f t="shared" si="114"/>
        <v>#REF!</v>
      </c>
      <c r="AD724" s="175" t="e">
        <f>+#REF!+365*Y724</f>
        <v>#REF!</v>
      </c>
      <c r="AE724" s="176" t="e">
        <f t="shared" si="117"/>
        <v>#REF!</v>
      </c>
      <c r="AF724" s="170" t="e">
        <f>+VLOOKUP(CONCATENATE(TEXT(W724,"yyyy"),"-",TEXT(W724,"mm")),#REF!,2,0)</f>
        <v>#REF!</v>
      </c>
      <c r="AG724" s="177" t="e">
        <f>+(AC724*(1+'INFLAC PROYECTADA'!$B$8)^(AE724))/((1+DEMANDADO!AF724)^(AE724))</f>
        <v>#REF!</v>
      </c>
      <c r="AH724" s="169">
        <f>(0.2*VLOOKUP(D724,'%.'!$A$1:$B$4,2,FALSE))+(0.35*VLOOKUP(E724,'%.'!$A$1:$B$4,2,FALSE))+(0.1*VLOOKUP(F724,'%.'!$A$1:$B$4,2,FALSE))+(0.35*VLOOKUP(G724,'%.'!$A$1:$B$4,2,FALSE))</f>
        <v>0.29750000000000004</v>
      </c>
      <c r="AI724" s="128" t="str">
        <f t="shared" si="118"/>
        <v>MEDIA</v>
      </c>
      <c r="AJ724" s="128" t="str">
        <f t="shared" si="119"/>
        <v>Cuentas de Orden</v>
      </c>
      <c r="AK724" s="178" t="e">
        <f t="shared" si="120"/>
        <v>#REF!</v>
      </c>
    </row>
    <row r="725" spans="1:38" ht="30" customHeight="1" x14ac:dyDescent="0.25">
      <c r="A725" s="115">
        <v>724</v>
      </c>
      <c r="B725" s="81" t="s">
        <v>1680</v>
      </c>
      <c r="C725" s="94" t="s">
        <v>1681</v>
      </c>
      <c r="D725" s="68" t="s">
        <v>1</v>
      </c>
      <c r="E725" s="68" t="s">
        <v>0</v>
      </c>
      <c r="F725" s="68" t="s">
        <v>1</v>
      </c>
      <c r="G725" s="121" t="s">
        <v>0</v>
      </c>
      <c r="H725" s="169">
        <f t="shared" si="111"/>
        <v>0.71499999999999997</v>
      </c>
      <c r="I725" s="170" t="str">
        <f t="shared" si="112"/>
        <v>ALTA</v>
      </c>
      <c r="J725" s="292">
        <v>14266436</v>
      </c>
      <c r="K725" s="221">
        <v>1</v>
      </c>
      <c r="L725" s="83" t="s">
        <v>129</v>
      </c>
      <c r="M725" s="188"/>
      <c r="N725" s="68" t="s">
        <v>405</v>
      </c>
      <c r="O725" s="199" t="s">
        <v>1828</v>
      </c>
      <c r="P725" s="68" t="s">
        <v>408</v>
      </c>
      <c r="Q725" s="68" t="s">
        <v>1733</v>
      </c>
      <c r="R725" s="122">
        <v>43724</v>
      </c>
      <c r="S725" s="88">
        <v>43724</v>
      </c>
      <c r="T725" s="68">
        <v>172633</v>
      </c>
      <c r="U725" s="68" t="s">
        <v>171</v>
      </c>
      <c r="V725" s="81" t="s">
        <v>1836</v>
      </c>
      <c r="W725" s="171">
        <v>44074</v>
      </c>
      <c r="X725" s="172" t="e">
        <f>+CONCATENATE(TEXT(#REF!,"yyyy"),"-",TEXT(#REF!,"mm"))</f>
        <v>#REF!</v>
      </c>
      <c r="Y725" s="173" t="str">
        <f t="shared" si="115"/>
        <v>5</v>
      </c>
      <c r="Z725" s="172" t="str">
        <f t="shared" si="116"/>
        <v>2020-07</v>
      </c>
      <c r="AA725" s="170" t="e">
        <f>+VLOOKUP(Z725,#REF!,2,FALSE)/VLOOKUP(X725,#REF!,2,FALSE)</f>
        <v>#REF!</v>
      </c>
      <c r="AB725" s="174" t="e">
        <f t="shared" si="113"/>
        <v>#REF!</v>
      </c>
      <c r="AC725" s="174" t="e">
        <f t="shared" si="114"/>
        <v>#REF!</v>
      </c>
      <c r="AD725" s="175" t="e">
        <f>+#REF!+365*Y725</f>
        <v>#REF!</v>
      </c>
      <c r="AE725" s="176" t="e">
        <f t="shared" si="117"/>
        <v>#REF!</v>
      </c>
      <c r="AF725" s="170" t="e">
        <f>+VLOOKUP(CONCATENATE(TEXT(W725,"yyyy"),"-",TEXT(W725,"mm")),#REF!,2,0)</f>
        <v>#REF!</v>
      </c>
      <c r="AG725" s="177" t="e">
        <f>+(AC725*(1+'INFLAC PROYECTADA'!$B$8)^(AE725))/((1+DEMANDADO!AF725)^(AE725))</f>
        <v>#REF!</v>
      </c>
      <c r="AH725" s="169">
        <f>(0.2*VLOOKUP(D725,'%.'!$A$1:$B$4,2,FALSE))+(0.35*VLOOKUP(E725,'%.'!$A$1:$B$4,2,FALSE))+(0.1*VLOOKUP(F725,'%.'!$A$1:$B$4,2,FALSE))+(0.35*VLOOKUP(G725,'%.'!$A$1:$B$4,2,FALSE))</f>
        <v>0.71499999999999997</v>
      </c>
      <c r="AI725" s="128" t="str">
        <f t="shared" si="118"/>
        <v>ALTA</v>
      </c>
      <c r="AJ725" s="128" t="str">
        <f t="shared" si="119"/>
        <v>Provisión contable</v>
      </c>
      <c r="AK725" s="178" t="e">
        <f t="shared" si="120"/>
        <v>#REF!</v>
      </c>
    </row>
    <row r="726" spans="1:38" ht="30" customHeight="1" x14ac:dyDescent="0.25">
      <c r="A726" s="115">
        <v>725</v>
      </c>
      <c r="B726" s="81" t="s">
        <v>1682</v>
      </c>
      <c r="C726" s="94" t="s">
        <v>1683</v>
      </c>
      <c r="D726" s="68" t="s">
        <v>48</v>
      </c>
      <c r="E726" s="68" t="s">
        <v>48</v>
      </c>
      <c r="F726" s="68" t="s">
        <v>48</v>
      </c>
      <c r="G726" s="121" t="s">
        <v>48</v>
      </c>
      <c r="H726" s="169">
        <f t="shared" si="111"/>
        <v>0.5</v>
      </c>
      <c r="I726" s="170" t="str">
        <f t="shared" si="112"/>
        <v>MEDIA</v>
      </c>
      <c r="J726" s="292">
        <v>18667680</v>
      </c>
      <c r="K726" s="221">
        <v>1</v>
      </c>
      <c r="L726" s="83" t="s">
        <v>129</v>
      </c>
      <c r="M726" s="188"/>
      <c r="N726" s="68" t="s">
        <v>405</v>
      </c>
      <c r="O726" s="199" t="s">
        <v>1828</v>
      </c>
      <c r="P726" s="68" t="s">
        <v>408</v>
      </c>
      <c r="Q726" s="68" t="s">
        <v>1733</v>
      </c>
      <c r="R726" s="122">
        <v>43724</v>
      </c>
      <c r="S726" s="88">
        <v>43724</v>
      </c>
      <c r="T726" s="68">
        <v>172633</v>
      </c>
      <c r="U726" s="68" t="s">
        <v>178</v>
      </c>
      <c r="V726" s="81" t="s">
        <v>1837</v>
      </c>
      <c r="W726" s="171">
        <v>44074</v>
      </c>
      <c r="X726" s="172" t="e">
        <f>+CONCATENATE(TEXT(#REF!,"yyyy"),"-",TEXT(#REF!,"mm"))</f>
        <v>#REF!</v>
      </c>
      <c r="Y726" s="173" t="str">
        <f t="shared" si="115"/>
        <v>5</v>
      </c>
      <c r="Z726" s="172" t="str">
        <f t="shared" si="116"/>
        <v>2020-07</v>
      </c>
      <c r="AA726" s="170" t="e">
        <f>+VLOOKUP(Z726,#REF!,2,FALSE)/VLOOKUP(X726,#REF!,2,FALSE)</f>
        <v>#REF!</v>
      </c>
      <c r="AB726" s="174" t="e">
        <f t="shared" si="113"/>
        <v>#REF!</v>
      </c>
      <c r="AC726" s="174" t="e">
        <f t="shared" si="114"/>
        <v>#REF!</v>
      </c>
      <c r="AD726" s="175" t="e">
        <f>+#REF!+365*Y726</f>
        <v>#REF!</v>
      </c>
      <c r="AE726" s="176" t="e">
        <f t="shared" si="117"/>
        <v>#REF!</v>
      </c>
      <c r="AF726" s="170" t="e">
        <f>+VLOOKUP(CONCATENATE(TEXT(W726,"yyyy"),"-",TEXT(W726,"mm")),#REF!,2,0)</f>
        <v>#REF!</v>
      </c>
      <c r="AG726" s="177" t="e">
        <f>+(AC726*(1+'INFLAC PROYECTADA'!$B$8)^(AE726))/((1+DEMANDADO!AF726)^(AE726))</f>
        <v>#REF!</v>
      </c>
      <c r="AH726" s="169">
        <f>(0.2*VLOOKUP(D726,'%.'!$A$1:$B$4,2,FALSE))+(0.35*VLOOKUP(E726,'%.'!$A$1:$B$4,2,FALSE))+(0.1*VLOOKUP(F726,'%.'!$A$1:$B$4,2,FALSE))+(0.35*VLOOKUP(G726,'%.'!$A$1:$B$4,2,FALSE))</f>
        <v>0.5</v>
      </c>
      <c r="AI726" s="128" t="str">
        <f t="shared" si="118"/>
        <v>MEDIA</v>
      </c>
      <c r="AJ726" s="128" t="str">
        <f t="shared" si="119"/>
        <v>Cuentas de Orden</v>
      </c>
      <c r="AK726" s="178" t="e">
        <f t="shared" si="120"/>
        <v>#REF!</v>
      </c>
    </row>
    <row r="727" spans="1:38" ht="30" customHeight="1" x14ac:dyDescent="0.25">
      <c r="A727" s="115">
        <v>726</v>
      </c>
      <c r="B727" s="81" t="s">
        <v>1682</v>
      </c>
      <c r="C727" s="94" t="s">
        <v>1684</v>
      </c>
      <c r="D727" s="68" t="s">
        <v>48</v>
      </c>
      <c r="E727" s="68" t="s">
        <v>48</v>
      </c>
      <c r="F727" s="68" t="s">
        <v>48</v>
      </c>
      <c r="G727" s="121" t="s">
        <v>48</v>
      </c>
      <c r="H727" s="169">
        <f t="shared" si="111"/>
        <v>0.5</v>
      </c>
      <c r="I727" s="170" t="str">
        <f t="shared" si="112"/>
        <v>MEDIA</v>
      </c>
      <c r="J727" s="292">
        <v>15714377</v>
      </c>
      <c r="K727" s="221">
        <v>1</v>
      </c>
      <c r="L727" s="83" t="s">
        <v>129</v>
      </c>
      <c r="M727" s="188"/>
      <c r="N727" s="68" t="s">
        <v>405</v>
      </c>
      <c r="O727" s="199" t="s">
        <v>1828</v>
      </c>
      <c r="P727" s="68" t="s">
        <v>408</v>
      </c>
      <c r="Q727" s="68" t="s">
        <v>1733</v>
      </c>
      <c r="R727" s="122">
        <v>43724</v>
      </c>
      <c r="S727" s="88">
        <v>43724</v>
      </c>
      <c r="T727" s="68">
        <v>172633</v>
      </c>
      <c r="U727" s="68" t="s">
        <v>171</v>
      </c>
      <c r="V727" s="81" t="s">
        <v>1838</v>
      </c>
      <c r="W727" s="171">
        <v>44074</v>
      </c>
      <c r="X727" s="172" t="e">
        <f>+CONCATENATE(TEXT(#REF!,"yyyy"),"-",TEXT(#REF!,"mm"))</f>
        <v>#REF!</v>
      </c>
      <c r="Y727" s="173" t="str">
        <f t="shared" si="115"/>
        <v>5</v>
      </c>
      <c r="Z727" s="172" t="str">
        <f t="shared" si="116"/>
        <v>2020-07</v>
      </c>
      <c r="AA727" s="170" t="e">
        <f>+VLOOKUP(Z727,#REF!,2,FALSE)/VLOOKUP(X727,#REF!,2,FALSE)</f>
        <v>#REF!</v>
      </c>
      <c r="AB727" s="174" t="e">
        <f t="shared" si="113"/>
        <v>#REF!</v>
      </c>
      <c r="AC727" s="174" t="e">
        <f t="shared" si="114"/>
        <v>#REF!</v>
      </c>
      <c r="AD727" s="175" t="e">
        <f>+#REF!+365*Y727</f>
        <v>#REF!</v>
      </c>
      <c r="AE727" s="176" t="e">
        <f t="shared" si="117"/>
        <v>#REF!</v>
      </c>
      <c r="AF727" s="170" t="e">
        <f>+VLOOKUP(CONCATENATE(TEXT(W727,"yyyy"),"-",TEXT(W727,"mm")),#REF!,2,0)</f>
        <v>#REF!</v>
      </c>
      <c r="AG727" s="177" t="e">
        <f>+(AC727*(1+'INFLAC PROYECTADA'!$B$8)^(AE727))/((1+DEMANDADO!AF727)^(AE727))</f>
        <v>#REF!</v>
      </c>
      <c r="AH727" s="169">
        <f>(0.2*VLOOKUP(D727,'%.'!$A$1:$B$4,2,FALSE))+(0.35*VLOOKUP(E727,'%.'!$A$1:$B$4,2,FALSE))+(0.1*VLOOKUP(F727,'%.'!$A$1:$B$4,2,FALSE))+(0.35*VLOOKUP(G727,'%.'!$A$1:$B$4,2,FALSE))</f>
        <v>0.5</v>
      </c>
      <c r="AI727" s="128" t="str">
        <f t="shared" si="118"/>
        <v>MEDIA</v>
      </c>
      <c r="AJ727" s="128" t="str">
        <f t="shared" si="119"/>
        <v>Cuentas de Orden</v>
      </c>
      <c r="AK727" s="178" t="e">
        <f t="shared" si="120"/>
        <v>#REF!</v>
      </c>
    </row>
    <row r="728" spans="1:38" ht="30" customHeight="1" x14ac:dyDescent="0.25">
      <c r="A728" s="115">
        <v>727</v>
      </c>
      <c r="B728" s="81" t="s">
        <v>1685</v>
      </c>
      <c r="C728" s="94" t="s">
        <v>1686</v>
      </c>
      <c r="D728" s="68" t="s">
        <v>48</v>
      </c>
      <c r="E728" s="68" t="s">
        <v>48</v>
      </c>
      <c r="F728" s="68" t="s">
        <v>48</v>
      </c>
      <c r="G728" s="121" t="s">
        <v>48</v>
      </c>
      <c r="H728" s="169">
        <f t="shared" si="111"/>
        <v>0.5</v>
      </c>
      <c r="I728" s="170" t="str">
        <f t="shared" si="112"/>
        <v>MEDIA</v>
      </c>
      <c r="J728" s="292">
        <v>200000000</v>
      </c>
      <c r="K728" s="221">
        <v>1</v>
      </c>
      <c r="L728" s="83" t="s">
        <v>140</v>
      </c>
      <c r="M728" s="188"/>
      <c r="N728" s="68" t="s">
        <v>405</v>
      </c>
      <c r="O728" s="199" t="s">
        <v>1828</v>
      </c>
      <c r="P728" s="68" t="s">
        <v>1821</v>
      </c>
      <c r="Q728" s="68" t="s">
        <v>1733</v>
      </c>
      <c r="R728" s="122">
        <v>43724</v>
      </c>
      <c r="S728" s="88">
        <v>43724</v>
      </c>
      <c r="T728" s="68">
        <v>172633</v>
      </c>
      <c r="U728" s="68" t="s">
        <v>171</v>
      </c>
      <c r="V728" s="81" t="s">
        <v>1839</v>
      </c>
      <c r="W728" s="171">
        <v>44074</v>
      </c>
      <c r="X728" s="172" t="e">
        <f>+CONCATENATE(TEXT(#REF!,"yyyy"),"-",TEXT(#REF!,"mm"))</f>
        <v>#REF!</v>
      </c>
      <c r="Y728" s="173" t="str">
        <f t="shared" si="115"/>
        <v>4</v>
      </c>
      <c r="Z728" s="172" t="str">
        <f t="shared" si="116"/>
        <v>2020-07</v>
      </c>
      <c r="AA728" s="170" t="e">
        <f>+VLOOKUP(Z728,#REF!,2,FALSE)/VLOOKUP(X728,#REF!,2,FALSE)</f>
        <v>#REF!</v>
      </c>
      <c r="AB728" s="174" t="e">
        <f t="shared" si="113"/>
        <v>#REF!</v>
      </c>
      <c r="AC728" s="174" t="e">
        <f t="shared" si="114"/>
        <v>#REF!</v>
      </c>
      <c r="AD728" s="175" t="e">
        <f>+#REF!+365*Y728</f>
        <v>#REF!</v>
      </c>
      <c r="AE728" s="176" t="e">
        <f t="shared" si="117"/>
        <v>#REF!</v>
      </c>
      <c r="AF728" s="170" t="e">
        <f>+VLOOKUP(CONCATENATE(TEXT(W728,"yyyy"),"-",TEXT(W728,"mm")),#REF!,2,0)</f>
        <v>#REF!</v>
      </c>
      <c r="AG728" s="177" t="e">
        <f>+(AC728*(1+'INFLAC PROYECTADA'!$B$8)^(AE728))/((1+DEMANDADO!AF728)^(AE728))</f>
        <v>#REF!</v>
      </c>
      <c r="AH728" s="169">
        <f>(0.2*VLOOKUP(D728,'%.'!$A$1:$B$4,2,FALSE))+(0.35*VLOOKUP(E728,'%.'!$A$1:$B$4,2,FALSE))+(0.1*VLOOKUP(F728,'%.'!$A$1:$B$4,2,FALSE))+(0.35*VLOOKUP(G728,'%.'!$A$1:$B$4,2,FALSE))</f>
        <v>0.5</v>
      </c>
      <c r="AI728" s="128" t="str">
        <f t="shared" si="118"/>
        <v>MEDIA</v>
      </c>
      <c r="AJ728" s="128" t="str">
        <f t="shared" si="119"/>
        <v>Cuentas de Orden</v>
      </c>
      <c r="AK728" s="178" t="e">
        <f t="shared" si="120"/>
        <v>#REF!</v>
      </c>
    </row>
    <row r="729" spans="1:38" ht="30" customHeight="1" x14ac:dyDescent="0.25">
      <c r="A729" s="115">
        <v>728</v>
      </c>
      <c r="B729" s="81" t="s">
        <v>1687</v>
      </c>
      <c r="C729" s="94" t="s">
        <v>1688</v>
      </c>
      <c r="D729" s="68" t="s">
        <v>48</v>
      </c>
      <c r="E729" s="68" t="s">
        <v>48</v>
      </c>
      <c r="F729" s="68" t="s">
        <v>48</v>
      </c>
      <c r="G729" s="121" t="s">
        <v>48</v>
      </c>
      <c r="H729" s="169">
        <f t="shared" si="111"/>
        <v>0.5</v>
      </c>
      <c r="I729" s="170" t="str">
        <f t="shared" si="112"/>
        <v>MEDIA</v>
      </c>
      <c r="J729" s="292">
        <v>56891526</v>
      </c>
      <c r="K729" s="221">
        <v>1</v>
      </c>
      <c r="L729" s="83" t="s">
        <v>129</v>
      </c>
      <c r="M729" s="188"/>
      <c r="N729" s="68" t="s">
        <v>405</v>
      </c>
      <c r="O729" s="199" t="s">
        <v>1828</v>
      </c>
      <c r="P729" s="68" t="s">
        <v>760</v>
      </c>
      <c r="Q729" s="68" t="s">
        <v>1733</v>
      </c>
      <c r="R729" s="122">
        <v>43724</v>
      </c>
      <c r="S729" s="122">
        <v>43724</v>
      </c>
      <c r="T729" s="68">
        <v>172633</v>
      </c>
      <c r="U729" s="68" t="s">
        <v>171</v>
      </c>
      <c r="V729" s="81" t="s">
        <v>1840</v>
      </c>
      <c r="W729" s="171">
        <v>44074</v>
      </c>
      <c r="X729" s="172" t="e">
        <f>+CONCATENATE(TEXT(#REF!,"yyyy"),"-",TEXT(#REF!,"mm"))</f>
        <v>#REF!</v>
      </c>
      <c r="Y729" s="173" t="str">
        <f t="shared" si="115"/>
        <v>6</v>
      </c>
      <c r="Z729" s="172" t="str">
        <f t="shared" si="116"/>
        <v>2020-07</v>
      </c>
      <c r="AA729" s="170" t="e">
        <f>+VLOOKUP(Z729,#REF!,2,FALSE)/VLOOKUP(X729,#REF!,2,FALSE)</f>
        <v>#REF!</v>
      </c>
      <c r="AB729" s="174" t="e">
        <f t="shared" si="113"/>
        <v>#REF!</v>
      </c>
      <c r="AC729" s="174" t="e">
        <f t="shared" si="114"/>
        <v>#REF!</v>
      </c>
      <c r="AD729" s="175" t="e">
        <f>+#REF!+365*Y729</f>
        <v>#REF!</v>
      </c>
      <c r="AE729" s="176" t="e">
        <f t="shared" si="117"/>
        <v>#REF!</v>
      </c>
      <c r="AF729" s="170" t="e">
        <f>+VLOOKUP(CONCATENATE(TEXT(W729,"yyyy"),"-",TEXT(W729,"mm")),#REF!,2,0)</f>
        <v>#REF!</v>
      </c>
      <c r="AG729" s="177" t="e">
        <f>+(AC729*(1+'INFLAC PROYECTADA'!$B$8)^(AE729))/((1+DEMANDADO!AF729)^(AE729))</f>
        <v>#REF!</v>
      </c>
      <c r="AH729" s="169">
        <f>(0.2*VLOOKUP(D729,'%.'!$A$1:$B$4,2,FALSE))+(0.35*VLOOKUP(E729,'%.'!$A$1:$B$4,2,FALSE))+(0.1*VLOOKUP(F729,'%.'!$A$1:$B$4,2,FALSE))+(0.35*VLOOKUP(G729,'%.'!$A$1:$B$4,2,FALSE))</f>
        <v>0.5</v>
      </c>
      <c r="AI729" s="128" t="str">
        <f t="shared" si="118"/>
        <v>MEDIA</v>
      </c>
      <c r="AJ729" s="128" t="str">
        <f t="shared" si="119"/>
        <v>Cuentas de Orden</v>
      </c>
      <c r="AK729" s="178" t="e">
        <f t="shared" si="120"/>
        <v>#REF!</v>
      </c>
    </row>
    <row r="730" spans="1:38" ht="30" customHeight="1" x14ac:dyDescent="0.25">
      <c r="A730" s="115">
        <v>729</v>
      </c>
      <c r="B730" s="81" t="s">
        <v>688</v>
      </c>
      <c r="C730" s="94" t="s">
        <v>1531</v>
      </c>
      <c r="D730" s="68" t="s">
        <v>48</v>
      </c>
      <c r="E730" s="68" t="s">
        <v>48</v>
      </c>
      <c r="F730" s="68" t="s">
        <v>48</v>
      </c>
      <c r="G730" s="68" t="s">
        <v>48</v>
      </c>
      <c r="H730" s="169">
        <f t="shared" si="111"/>
        <v>0.5</v>
      </c>
      <c r="I730" s="170" t="str">
        <f t="shared" si="112"/>
        <v>MEDIA</v>
      </c>
      <c r="J730" s="292">
        <v>17545000</v>
      </c>
      <c r="K730" s="221">
        <v>1</v>
      </c>
      <c r="L730" s="83" t="s">
        <v>139</v>
      </c>
      <c r="M730" s="188"/>
      <c r="N730" s="68" t="s">
        <v>405</v>
      </c>
      <c r="O730" s="199" t="s">
        <v>1828</v>
      </c>
      <c r="P730" s="68" t="s">
        <v>465</v>
      </c>
      <c r="Q730" s="123" t="s">
        <v>1733</v>
      </c>
      <c r="R730" s="122">
        <v>43724</v>
      </c>
      <c r="S730" s="122">
        <v>43724</v>
      </c>
      <c r="T730" s="68">
        <v>172633</v>
      </c>
      <c r="U730" s="68" t="s">
        <v>171</v>
      </c>
      <c r="V730" s="81" t="s">
        <v>1841</v>
      </c>
      <c r="W730" s="171">
        <v>44074</v>
      </c>
      <c r="X730" s="172" t="e">
        <f>+CONCATENATE(TEXT(#REF!,"yyyy"),"-",TEXT(#REF!,"mm"))</f>
        <v>#REF!</v>
      </c>
      <c r="Y730" s="173" t="str">
        <f t="shared" si="115"/>
        <v>8</v>
      </c>
      <c r="Z730" s="172" t="str">
        <f t="shared" si="116"/>
        <v>2020-07</v>
      </c>
      <c r="AA730" s="170" t="e">
        <f>+VLOOKUP(Z730,#REF!,2,FALSE)/VLOOKUP(X730,#REF!,2,FALSE)</f>
        <v>#REF!</v>
      </c>
      <c r="AB730" s="174" t="e">
        <f t="shared" si="113"/>
        <v>#REF!</v>
      </c>
      <c r="AC730" s="174" t="e">
        <f t="shared" si="114"/>
        <v>#REF!</v>
      </c>
      <c r="AD730" s="175" t="e">
        <f>+#REF!+365*Y730</f>
        <v>#REF!</v>
      </c>
      <c r="AE730" s="176" t="e">
        <f t="shared" si="117"/>
        <v>#REF!</v>
      </c>
      <c r="AF730" s="170" t="e">
        <f>+VLOOKUP(CONCATENATE(TEXT(W730,"yyyy"),"-",TEXT(W730,"mm")),#REF!,2,0)</f>
        <v>#REF!</v>
      </c>
      <c r="AG730" s="177" t="e">
        <f>+(AC730*(1+'INFLAC PROYECTADA'!$B$8)^(AE730))/((1+DEMANDADO!AF730)^(AE730))</f>
        <v>#REF!</v>
      </c>
      <c r="AH730" s="169">
        <f>(0.2*VLOOKUP(D730,'%.'!$A$1:$B$4,2,FALSE))+(0.35*VLOOKUP(E730,'%.'!$A$1:$B$4,2,FALSE))+(0.1*VLOOKUP(F730,'%.'!$A$1:$B$4,2,FALSE))+(0.35*VLOOKUP(G730,'%.'!$A$1:$B$4,2,FALSE))</f>
        <v>0.5</v>
      </c>
      <c r="AI730" s="128" t="str">
        <f t="shared" si="118"/>
        <v>MEDIA</v>
      </c>
      <c r="AJ730" s="128" t="str">
        <f t="shared" si="119"/>
        <v>Cuentas de Orden</v>
      </c>
      <c r="AK730" s="178" t="e">
        <f t="shared" si="120"/>
        <v>#REF!</v>
      </c>
    </row>
    <row r="731" spans="1:38" ht="30" customHeight="1" x14ac:dyDescent="0.25">
      <c r="A731" s="115">
        <v>730</v>
      </c>
      <c r="B731" s="81" t="s">
        <v>1689</v>
      </c>
      <c r="C731" s="94" t="s">
        <v>1690</v>
      </c>
      <c r="D731" s="68" t="s">
        <v>48</v>
      </c>
      <c r="E731" s="68" t="s">
        <v>48</v>
      </c>
      <c r="F731" s="68" t="s">
        <v>48</v>
      </c>
      <c r="G731" s="68" t="s">
        <v>48</v>
      </c>
      <c r="H731" s="169">
        <f t="shared" si="111"/>
        <v>0.5</v>
      </c>
      <c r="I731" s="170" t="str">
        <f t="shared" si="112"/>
        <v>MEDIA</v>
      </c>
      <c r="J731" s="292">
        <v>14362427</v>
      </c>
      <c r="K731" s="221">
        <v>1</v>
      </c>
      <c r="L731" s="83" t="s">
        <v>128</v>
      </c>
      <c r="M731" s="188"/>
      <c r="N731" s="68" t="s">
        <v>405</v>
      </c>
      <c r="O731" s="199" t="s">
        <v>1828</v>
      </c>
      <c r="P731" s="68" t="s">
        <v>1821</v>
      </c>
      <c r="Q731" s="123" t="s">
        <v>1733</v>
      </c>
      <c r="R731" s="88">
        <v>43724</v>
      </c>
      <c r="S731" s="88">
        <v>43724</v>
      </c>
      <c r="T731" s="68">
        <v>172633</v>
      </c>
      <c r="U731" s="68" t="s">
        <v>171</v>
      </c>
      <c r="V731" s="68"/>
      <c r="W731" s="171">
        <v>44074</v>
      </c>
      <c r="X731" s="172" t="e">
        <f>+CONCATENATE(TEXT(#REF!,"yyyy"),"-",TEXT(#REF!,"mm"))</f>
        <v>#REF!</v>
      </c>
      <c r="Y731" s="173" t="str">
        <f t="shared" si="115"/>
        <v>4</v>
      </c>
      <c r="Z731" s="172" t="str">
        <f t="shared" si="116"/>
        <v>2020-07</v>
      </c>
      <c r="AA731" s="170" t="e">
        <f>+VLOOKUP(Z731,#REF!,2,FALSE)/VLOOKUP(X731,#REF!,2,FALSE)</f>
        <v>#REF!</v>
      </c>
      <c r="AB731" s="174" t="e">
        <f t="shared" si="113"/>
        <v>#REF!</v>
      </c>
      <c r="AC731" s="174" t="e">
        <f t="shared" si="114"/>
        <v>#REF!</v>
      </c>
      <c r="AD731" s="175" t="e">
        <f>+#REF!+365*Y731</f>
        <v>#REF!</v>
      </c>
      <c r="AE731" s="176" t="e">
        <f t="shared" si="117"/>
        <v>#REF!</v>
      </c>
      <c r="AF731" s="170" t="e">
        <f>+VLOOKUP(CONCATENATE(TEXT(W731,"yyyy"),"-",TEXT(W731,"mm")),#REF!,2,0)</f>
        <v>#REF!</v>
      </c>
      <c r="AG731" s="177" t="e">
        <f>+(AC731*(1+'INFLAC PROYECTADA'!$B$8)^(AE731))/((1+DEMANDADO!AF731)^(AE731))</f>
        <v>#REF!</v>
      </c>
      <c r="AH731" s="169">
        <f>(0.2*VLOOKUP(D731,'%.'!$A$1:$B$4,2,FALSE))+(0.35*VLOOKUP(E731,'%.'!$A$1:$B$4,2,FALSE))+(0.1*VLOOKUP(F731,'%.'!$A$1:$B$4,2,FALSE))+(0.35*VLOOKUP(G731,'%.'!$A$1:$B$4,2,FALSE))</f>
        <v>0.5</v>
      </c>
      <c r="AI731" s="128" t="str">
        <f t="shared" si="118"/>
        <v>MEDIA</v>
      </c>
      <c r="AJ731" s="128" t="str">
        <f t="shared" si="119"/>
        <v>Cuentas de Orden</v>
      </c>
      <c r="AK731" s="178" t="e">
        <f t="shared" si="120"/>
        <v>#REF!</v>
      </c>
    </row>
    <row r="732" spans="1:38" ht="30" customHeight="1" x14ac:dyDescent="0.25">
      <c r="A732" s="115">
        <v>731</v>
      </c>
      <c r="B732" s="81" t="s">
        <v>1691</v>
      </c>
      <c r="C732" s="94" t="s">
        <v>1692</v>
      </c>
      <c r="D732" s="68" t="s">
        <v>48</v>
      </c>
      <c r="E732" s="68" t="s">
        <v>48</v>
      </c>
      <c r="F732" s="68" t="s">
        <v>48</v>
      </c>
      <c r="G732" s="68" t="s">
        <v>48</v>
      </c>
      <c r="H732" s="169">
        <f t="shared" si="111"/>
        <v>0.5</v>
      </c>
      <c r="I732" s="170" t="str">
        <f t="shared" si="112"/>
        <v>MEDIA</v>
      </c>
      <c r="J732" s="292">
        <v>7760570</v>
      </c>
      <c r="K732" s="221">
        <v>1</v>
      </c>
      <c r="L732" s="83" t="s">
        <v>129</v>
      </c>
      <c r="M732" s="188"/>
      <c r="N732" s="68" t="s">
        <v>405</v>
      </c>
      <c r="O732" s="199" t="s">
        <v>1828</v>
      </c>
      <c r="P732" s="68" t="s">
        <v>408</v>
      </c>
      <c r="Q732" s="123" t="s">
        <v>1733</v>
      </c>
      <c r="R732" s="88">
        <v>43724</v>
      </c>
      <c r="S732" s="88">
        <v>43724</v>
      </c>
      <c r="T732" s="68">
        <v>172633</v>
      </c>
      <c r="U732" s="68" t="s">
        <v>171</v>
      </c>
      <c r="V732" s="68"/>
      <c r="W732" s="171">
        <v>44074</v>
      </c>
      <c r="X732" s="172" t="e">
        <f>+CONCATENATE(TEXT(#REF!,"yyyy"),"-",TEXT(#REF!,"mm"))</f>
        <v>#REF!</v>
      </c>
      <c r="Y732" s="173" t="str">
        <f t="shared" si="115"/>
        <v>5</v>
      </c>
      <c r="Z732" s="172" t="str">
        <f t="shared" si="116"/>
        <v>2020-07</v>
      </c>
      <c r="AA732" s="170" t="e">
        <f>+VLOOKUP(Z732,#REF!,2,FALSE)/VLOOKUP(X732,#REF!,2,FALSE)</f>
        <v>#REF!</v>
      </c>
      <c r="AB732" s="174" t="e">
        <f t="shared" si="113"/>
        <v>#REF!</v>
      </c>
      <c r="AC732" s="174" t="e">
        <f t="shared" si="114"/>
        <v>#REF!</v>
      </c>
      <c r="AD732" s="175" t="e">
        <f>+#REF!+365*Y732</f>
        <v>#REF!</v>
      </c>
      <c r="AE732" s="176" t="e">
        <f t="shared" si="117"/>
        <v>#REF!</v>
      </c>
      <c r="AF732" s="170" t="e">
        <f>+VLOOKUP(CONCATENATE(TEXT(W732,"yyyy"),"-",TEXT(W732,"mm")),#REF!,2,0)</f>
        <v>#REF!</v>
      </c>
      <c r="AG732" s="177" t="e">
        <f>+(AC732*(1+'INFLAC PROYECTADA'!$B$8)^(AE732))/((1+DEMANDADO!AF732)^(AE732))</f>
        <v>#REF!</v>
      </c>
      <c r="AH732" s="169">
        <f>(0.2*VLOOKUP(D732,'%.'!$A$1:$B$4,2,FALSE))+(0.35*VLOOKUP(E732,'%.'!$A$1:$B$4,2,FALSE))+(0.1*VLOOKUP(F732,'%.'!$A$1:$B$4,2,FALSE))+(0.35*VLOOKUP(G732,'%.'!$A$1:$B$4,2,FALSE))</f>
        <v>0.5</v>
      </c>
      <c r="AI732" s="128" t="str">
        <f t="shared" si="118"/>
        <v>MEDIA</v>
      </c>
      <c r="AJ732" s="128" t="str">
        <f t="shared" si="119"/>
        <v>Cuentas de Orden</v>
      </c>
      <c r="AK732" s="178" t="e">
        <f t="shared" si="120"/>
        <v>#REF!</v>
      </c>
    </row>
    <row r="733" spans="1:38" ht="30" customHeight="1" x14ac:dyDescent="0.25">
      <c r="A733" s="115">
        <v>732</v>
      </c>
      <c r="B733" s="81" t="s">
        <v>1693</v>
      </c>
      <c r="C733" s="94" t="s">
        <v>1694</v>
      </c>
      <c r="D733" s="68" t="s">
        <v>48</v>
      </c>
      <c r="E733" s="68" t="s">
        <v>48</v>
      </c>
      <c r="F733" s="68" t="s">
        <v>48</v>
      </c>
      <c r="G733" s="68" t="s">
        <v>48</v>
      </c>
      <c r="H733" s="169">
        <f t="shared" si="111"/>
        <v>0.5</v>
      </c>
      <c r="I733" s="170" t="str">
        <f t="shared" si="112"/>
        <v>MEDIA</v>
      </c>
      <c r="J733" s="292">
        <v>8230000</v>
      </c>
      <c r="K733" s="221">
        <v>1</v>
      </c>
      <c r="L733" s="83" t="s">
        <v>128</v>
      </c>
      <c r="M733" s="188"/>
      <c r="N733" s="68" t="s">
        <v>405</v>
      </c>
      <c r="O733" s="199" t="s">
        <v>1828</v>
      </c>
      <c r="P733" s="68" t="s">
        <v>25</v>
      </c>
      <c r="Q733" s="123" t="s">
        <v>1733</v>
      </c>
      <c r="R733" s="88">
        <v>43724</v>
      </c>
      <c r="S733" s="88">
        <v>43724</v>
      </c>
      <c r="T733" s="68">
        <v>172633</v>
      </c>
      <c r="U733" s="68" t="s">
        <v>178</v>
      </c>
      <c r="V733" s="68"/>
      <c r="W733" s="171">
        <v>44074</v>
      </c>
      <c r="X733" s="172" t="e">
        <f>+CONCATENATE(TEXT(#REF!,"yyyy"),"-",TEXT(#REF!,"mm"))</f>
        <v>#REF!</v>
      </c>
      <c r="Y733" s="173" t="str">
        <f t="shared" si="115"/>
        <v>5</v>
      </c>
      <c r="Z733" s="172" t="str">
        <f t="shared" si="116"/>
        <v>2020-07</v>
      </c>
      <c r="AA733" s="170" t="e">
        <f>+VLOOKUP(Z733,#REF!,2,FALSE)/VLOOKUP(X733,#REF!,2,FALSE)</f>
        <v>#REF!</v>
      </c>
      <c r="AB733" s="174" t="e">
        <f t="shared" si="113"/>
        <v>#REF!</v>
      </c>
      <c r="AC733" s="174" t="e">
        <f t="shared" si="114"/>
        <v>#REF!</v>
      </c>
      <c r="AD733" s="175" t="e">
        <f>+#REF!+365*Y733</f>
        <v>#REF!</v>
      </c>
      <c r="AE733" s="176" t="e">
        <f t="shared" si="117"/>
        <v>#REF!</v>
      </c>
      <c r="AF733" s="170" t="e">
        <f>+VLOOKUP(CONCATENATE(TEXT(W733,"yyyy"),"-",TEXT(W733,"mm")),#REF!,2,0)</f>
        <v>#REF!</v>
      </c>
      <c r="AG733" s="177" t="e">
        <f>+(AC733*(1+'INFLAC PROYECTADA'!$B$8)^(AE733))/((1+DEMANDADO!AF733)^(AE733))</f>
        <v>#REF!</v>
      </c>
      <c r="AH733" s="169">
        <f>(0.2*VLOOKUP(D733,'%.'!$A$1:$B$4,2,FALSE))+(0.35*VLOOKUP(E733,'%.'!$A$1:$B$4,2,FALSE))+(0.1*VLOOKUP(F733,'%.'!$A$1:$B$4,2,FALSE))+(0.35*VLOOKUP(G733,'%.'!$A$1:$B$4,2,FALSE))</f>
        <v>0.5</v>
      </c>
      <c r="AI733" s="128" t="str">
        <f t="shared" si="118"/>
        <v>MEDIA</v>
      </c>
      <c r="AJ733" s="128" t="str">
        <f t="shared" si="119"/>
        <v>Cuentas de Orden</v>
      </c>
      <c r="AK733" s="178" t="e">
        <f t="shared" si="120"/>
        <v>#REF!</v>
      </c>
    </row>
    <row r="734" spans="1:38" ht="30" customHeight="1" x14ac:dyDescent="0.25">
      <c r="A734" s="115">
        <v>733</v>
      </c>
      <c r="B734" s="81" t="s">
        <v>1695</v>
      </c>
      <c r="C734" s="94" t="s">
        <v>1696</v>
      </c>
      <c r="D734" s="68" t="s">
        <v>48</v>
      </c>
      <c r="E734" s="68" t="s">
        <v>48</v>
      </c>
      <c r="F734" s="68" t="s">
        <v>48</v>
      </c>
      <c r="G734" s="68" t="s">
        <v>48</v>
      </c>
      <c r="H734" s="169">
        <f t="shared" si="111"/>
        <v>0.5</v>
      </c>
      <c r="I734" s="170" t="str">
        <f t="shared" si="112"/>
        <v>MEDIA</v>
      </c>
      <c r="J734" s="292">
        <v>77413241</v>
      </c>
      <c r="K734" s="221">
        <v>1</v>
      </c>
      <c r="L734" s="83" t="s">
        <v>129</v>
      </c>
      <c r="M734" s="188"/>
      <c r="N734" s="68" t="s">
        <v>405</v>
      </c>
      <c r="O734" s="199" t="s">
        <v>1828</v>
      </c>
      <c r="P734" s="68" t="s">
        <v>25</v>
      </c>
      <c r="Q734" s="123" t="s">
        <v>1733</v>
      </c>
      <c r="R734" s="88">
        <v>43724</v>
      </c>
      <c r="S734" s="88">
        <v>43724</v>
      </c>
      <c r="T734" s="68">
        <v>172633</v>
      </c>
      <c r="U734" s="68" t="s">
        <v>171</v>
      </c>
      <c r="V734" s="68"/>
      <c r="W734" s="171">
        <v>44074</v>
      </c>
      <c r="X734" s="172" t="e">
        <f>+CONCATENATE(TEXT(#REF!,"yyyy"),"-",TEXT(#REF!,"mm"))</f>
        <v>#REF!</v>
      </c>
      <c r="Y734" s="173" t="str">
        <f t="shared" si="115"/>
        <v>5</v>
      </c>
      <c r="Z734" s="172" t="str">
        <f t="shared" si="116"/>
        <v>2020-07</v>
      </c>
      <c r="AA734" s="170" t="e">
        <f>+VLOOKUP(Z734,#REF!,2,FALSE)/VLOOKUP(X734,#REF!,2,FALSE)</f>
        <v>#REF!</v>
      </c>
      <c r="AB734" s="174" t="e">
        <f t="shared" si="113"/>
        <v>#REF!</v>
      </c>
      <c r="AC734" s="174" t="e">
        <f t="shared" si="114"/>
        <v>#REF!</v>
      </c>
      <c r="AD734" s="175" t="e">
        <f>+#REF!+365*Y734</f>
        <v>#REF!</v>
      </c>
      <c r="AE734" s="176" t="e">
        <f t="shared" si="117"/>
        <v>#REF!</v>
      </c>
      <c r="AF734" s="170" t="e">
        <f>+VLOOKUP(CONCATENATE(TEXT(W734,"yyyy"),"-",TEXT(W734,"mm")),#REF!,2,0)</f>
        <v>#REF!</v>
      </c>
      <c r="AG734" s="177" t="e">
        <f>+(AC734*(1+'INFLAC PROYECTADA'!$B$8)^(AE734))/((1+DEMANDADO!AF734)^(AE734))</f>
        <v>#REF!</v>
      </c>
      <c r="AH734" s="169">
        <f>(0.2*VLOOKUP(D734,'%.'!$A$1:$B$4,2,FALSE))+(0.35*VLOOKUP(E734,'%.'!$A$1:$B$4,2,FALSE))+(0.1*VLOOKUP(F734,'%.'!$A$1:$B$4,2,FALSE))+(0.35*VLOOKUP(G734,'%.'!$A$1:$B$4,2,FALSE))</f>
        <v>0.5</v>
      </c>
      <c r="AI734" s="128" t="str">
        <f t="shared" si="118"/>
        <v>MEDIA</v>
      </c>
      <c r="AJ734" s="128" t="str">
        <f t="shared" si="119"/>
        <v>Cuentas de Orden</v>
      </c>
      <c r="AK734" s="178" t="e">
        <f t="shared" si="120"/>
        <v>#REF!</v>
      </c>
    </row>
    <row r="735" spans="1:38" ht="30" customHeight="1" x14ac:dyDescent="0.25">
      <c r="A735" s="115">
        <v>734</v>
      </c>
      <c r="B735" s="81" t="s">
        <v>1409</v>
      </c>
      <c r="C735" s="94" t="s">
        <v>1697</v>
      </c>
      <c r="D735" s="68" t="s">
        <v>48</v>
      </c>
      <c r="E735" s="68" t="s">
        <v>48</v>
      </c>
      <c r="F735" s="68" t="s">
        <v>48</v>
      </c>
      <c r="G735" s="68" t="s">
        <v>48</v>
      </c>
      <c r="H735" s="169">
        <f t="shared" si="111"/>
        <v>0.5</v>
      </c>
      <c r="I735" s="170" t="str">
        <f t="shared" si="112"/>
        <v>MEDIA</v>
      </c>
      <c r="J735" s="292">
        <v>9856214</v>
      </c>
      <c r="K735" s="221">
        <v>1</v>
      </c>
      <c r="L735" s="83" t="s">
        <v>129</v>
      </c>
      <c r="M735" s="188"/>
      <c r="N735" s="68" t="s">
        <v>405</v>
      </c>
      <c r="O735" s="199" t="s">
        <v>1828</v>
      </c>
      <c r="P735" s="68" t="s">
        <v>25</v>
      </c>
      <c r="Q735" s="123" t="s">
        <v>1733</v>
      </c>
      <c r="R735" s="88">
        <v>43724</v>
      </c>
      <c r="S735" s="88">
        <v>43724</v>
      </c>
      <c r="T735" s="68">
        <v>172633</v>
      </c>
      <c r="U735" s="68" t="s">
        <v>171</v>
      </c>
      <c r="V735" s="68"/>
      <c r="W735" s="171">
        <v>44074</v>
      </c>
      <c r="X735" s="172" t="e">
        <f>+CONCATENATE(TEXT(#REF!,"yyyy"),"-",TEXT(#REF!,"mm"))</f>
        <v>#REF!</v>
      </c>
      <c r="Y735" s="173" t="str">
        <f t="shared" si="115"/>
        <v>5</v>
      </c>
      <c r="Z735" s="172" t="str">
        <f t="shared" si="116"/>
        <v>2020-07</v>
      </c>
      <c r="AA735" s="170" t="e">
        <f>+VLOOKUP(Z735,#REF!,2,FALSE)/VLOOKUP(X735,#REF!,2,FALSE)</f>
        <v>#REF!</v>
      </c>
      <c r="AB735" s="174" t="e">
        <f t="shared" si="113"/>
        <v>#REF!</v>
      </c>
      <c r="AC735" s="174" t="e">
        <f t="shared" si="114"/>
        <v>#REF!</v>
      </c>
      <c r="AD735" s="175" t="e">
        <f>+#REF!+365*Y735</f>
        <v>#REF!</v>
      </c>
      <c r="AE735" s="176" t="e">
        <f t="shared" si="117"/>
        <v>#REF!</v>
      </c>
      <c r="AF735" s="170" t="e">
        <f>+VLOOKUP(CONCATENATE(TEXT(W735,"yyyy"),"-",TEXT(W735,"mm")),#REF!,2,0)</f>
        <v>#REF!</v>
      </c>
      <c r="AG735" s="177" t="e">
        <f>+(AC735*(1+'INFLAC PROYECTADA'!$B$8)^(AE735))/((1+DEMANDADO!AF735)^(AE735))</f>
        <v>#REF!</v>
      </c>
      <c r="AH735" s="169">
        <f>(0.2*VLOOKUP(D735,'%.'!$A$1:$B$4,2,FALSE))+(0.35*VLOOKUP(E735,'%.'!$A$1:$B$4,2,FALSE))+(0.1*VLOOKUP(F735,'%.'!$A$1:$B$4,2,FALSE))+(0.35*VLOOKUP(G735,'%.'!$A$1:$B$4,2,FALSE))</f>
        <v>0.5</v>
      </c>
      <c r="AI735" s="128" t="str">
        <f t="shared" si="118"/>
        <v>MEDIA</v>
      </c>
      <c r="AJ735" s="128" t="str">
        <f t="shared" si="119"/>
        <v>Cuentas de Orden</v>
      </c>
      <c r="AK735" s="178" t="e">
        <f t="shared" si="120"/>
        <v>#REF!</v>
      </c>
    </row>
    <row r="736" spans="1:38" ht="30" customHeight="1" x14ac:dyDescent="0.25">
      <c r="A736" s="115">
        <v>735</v>
      </c>
      <c r="B736" s="81" t="s">
        <v>1698</v>
      </c>
      <c r="C736" s="94" t="s">
        <v>1699</v>
      </c>
      <c r="D736" s="68" t="s">
        <v>1</v>
      </c>
      <c r="E736" s="68" t="s">
        <v>1</v>
      </c>
      <c r="F736" s="68" t="s">
        <v>1</v>
      </c>
      <c r="G736" s="68" t="s">
        <v>0</v>
      </c>
      <c r="H736" s="169">
        <f t="shared" si="111"/>
        <v>0.38249999999999995</v>
      </c>
      <c r="I736" s="170" t="str">
        <f t="shared" si="112"/>
        <v>MEDIA</v>
      </c>
      <c r="J736" s="292">
        <v>17623454</v>
      </c>
      <c r="K736" s="221">
        <v>1</v>
      </c>
      <c r="L736" s="83" t="s">
        <v>129</v>
      </c>
      <c r="M736" s="188"/>
      <c r="N736" s="68" t="s">
        <v>405</v>
      </c>
      <c r="O736" s="199" t="s">
        <v>1828</v>
      </c>
      <c r="P736" s="68" t="s">
        <v>760</v>
      </c>
      <c r="Q736" s="123" t="s">
        <v>1733</v>
      </c>
      <c r="R736" s="88">
        <v>43724</v>
      </c>
      <c r="S736" s="88">
        <v>43724</v>
      </c>
      <c r="T736" s="68">
        <v>172633</v>
      </c>
      <c r="U736" s="68" t="s">
        <v>171</v>
      </c>
      <c r="V736" s="68"/>
      <c r="W736" s="171">
        <v>44074</v>
      </c>
      <c r="X736" s="172" t="e">
        <f>+CONCATENATE(TEXT(#REF!,"yyyy"),"-",TEXT(#REF!,"mm"))</f>
        <v>#REF!</v>
      </c>
      <c r="Y736" s="173" t="str">
        <f t="shared" si="115"/>
        <v>6</v>
      </c>
      <c r="Z736" s="172" t="str">
        <f t="shared" si="116"/>
        <v>2020-07</v>
      </c>
      <c r="AA736" s="170" t="e">
        <f>+VLOOKUP(Z736,#REF!,2,FALSE)/VLOOKUP(X736,#REF!,2,FALSE)</f>
        <v>#REF!</v>
      </c>
      <c r="AB736" s="174" t="e">
        <f t="shared" si="113"/>
        <v>#REF!</v>
      </c>
      <c r="AC736" s="174" t="e">
        <f t="shared" si="114"/>
        <v>#REF!</v>
      </c>
      <c r="AD736" s="175" t="e">
        <f>+#REF!+365*Y736</f>
        <v>#REF!</v>
      </c>
      <c r="AE736" s="176" t="e">
        <f t="shared" si="117"/>
        <v>#REF!</v>
      </c>
      <c r="AF736" s="170" t="e">
        <f>+VLOOKUP(CONCATENATE(TEXT(W736,"yyyy"),"-",TEXT(W736,"mm")),#REF!,2,0)</f>
        <v>#REF!</v>
      </c>
      <c r="AG736" s="177" t="e">
        <f>+(AC736*(1+'INFLAC PROYECTADA'!$B$8)^(AE736))/((1+DEMANDADO!AF736)^(AE736))</f>
        <v>#REF!</v>
      </c>
      <c r="AH736" s="169">
        <f>(0.2*VLOOKUP(D736,'%.'!$A$1:$B$4,2,FALSE))+(0.35*VLOOKUP(E736,'%.'!$A$1:$B$4,2,FALSE))+(0.1*VLOOKUP(F736,'%.'!$A$1:$B$4,2,FALSE))+(0.35*VLOOKUP(G736,'%.'!$A$1:$B$4,2,FALSE))</f>
        <v>0.38249999999999995</v>
      </c>
      <c r="AI736" s="128" t="str">
        <f t="shared" si="118"/>
        <v>MEDIA</v>
      </c>
      <c r="AJ736" s="128" t="str">
        <f t="shared" si="119"/>
        <v>Cuentas de Orden</v>
      </c>
      <c r="AK736" s="178" t="e">
        <f t="shared" si="120"/>
        <v>#REF!</v>
      </c>
      <c r="AL736" s="81"/>
    </row>
    <row r="737" spans="1:37" ht="30" customHeight="1" x14ac:dyDescent="0.25">
      <c r="A737" s="115">
        <v>736</v>
      </c>
      <c r="B737" s="81" t="s">
        <v>1700</v>
      </c>
      <c r="C737" s="94" t="s">
        <v>1701</v>
      </c>
      <c r="D737" s="68" t="s">
        <v>0</v>
      </c>
      <c r="E737" s="68" t="s">
        <v>0</v>
      </c>
      <c r="F737" s="68" t="s">
        <v>48</v>
      </c>
      <c r="G737" s="68" t="s">
        <v>0</v>
      </c>
      <c r="H737" s="169">
        <f t="shared" si="111"/>
        <v>0.95000000000000007</v>
      </c>
      <c r="I737" s="170" t="str">
        <f t="shared" si="112"/>
        <v>ALTA</v>
      </c>
      <c r="J737" s="292">
        <v>100000</v>
      </c>
      <c r="K737" s="221">
        <v>0</v>
      </c>
      <c r="L737" s="83" t="s">
        <v>129</v>
      </c>
      <c r="M737" s="188"/>
      <c r="N737" s="68" t="s">
        <v>405</v>
      </c>
      <c r="O737" s="199" t="s">
        <v>1828</v>
      </c>
      <c r="P737" s="68" t="s">
        <v>1842</v>
      </c>
      <c r="Q737" s="123" t="s">
        <v>1733</v>
      </c>
      <c r="R737" s="88">
        <v>43724</v>
      </c>
      <c r="S737" s="88">
        <v>43724</v>
      </c>
      <c r="T737" s="68">
        <v>172633</v>
      </c>
      <c r="U737" s="68" t="s">
        <v>171</v>
      </c>
      <c r="V737" s="68"/>
      <c r="W737" s="171">
        <v>44074</v>
      </c>
      <c r="X737" s="172" t="e">
        <f>+CONCATENATE(TEXT(#REF!,"yyyy"),"-",TEXT(#REF!,"mm"))</f>
        <v>#REF!</v>
      </c>
      <c r="Y737" s="173" t="str">
        <f t="shared" si="115"/>
        <v>1</v>
      </c>
      <c r="Z737" s="172" t="str">
        <f t="shared" si="116"/>
        <v>2020-07</v>
      </c>
      <c r="AA737" s="170" t="e">
        <f>+VLOOKUP(Z737,#REF!,2,FALSE)/VLOOKUP(X737,#REF!,2,FALSE)</f>
        <v>#REF!</v>
      </c>
      <c r="AB737" s="174" t="e">
        <f t="shared" si="113"/>
        <v>#REF!</v>
      </c>
      <c r="AC737" s="174" t="e">
        <f t="shared" si="114"/>
        <v>#REF!</v>
      </c>
      <c r="AD737" s="175" t="e">
        <f>+#REF!+365*Y737</f>
        <v>#REF!</v>
      </c>
      <c r="AE737" s="176" t="e">
        <f t="shared" si="117"/>
        <v>#REF!</v>
      </c>
      <c r="AF737" s="170" t="e">
        <f>+VLOOKUP(CONCATENATE(TEXT(W737,"yyyy"),"-",TEXT(W737,"mm")),#REF!,2,0)</f>
        <v>#REF!</v>
      </c>
      <c r="AG737" s="177" t="e">
        <f>+(AC737*(1+'INFLAC PROYECTADA'!$B$8)^(AE737))/((1+DEMANDADO!AF737)^(AE737))</f>
        <v>#REF!</v>
      </c>
      <c r="AH737" s="169">
        <f>(0.2*VLOOKUP(D737,'%.'!$A$1:$B$4,2,FALSE))+(0.35*VLOOKUP(E737,'%.'!$A$1:$B$4,2,FALSE))+(0.1*VLOOKUP(F737,'%.'!$A$1:$B$4,2,FALSE))+(0.35*VLOOKUP(G737,'%.'!$A$1:$B$4,2,FALSE))</f>
        <v>0.95000000000000007</v>
      </c>
      <c r="AI737" s="128" t="str">
        <f t="shared" si="118"/>
        <v>ALTA</v>
      </c>
      <c r="AJ737" s="128" t="str">
        <f t="shared" si="119"/>
        <v>Provisión contable</v>
      </c>
      <c r="AK737" s="178" t="e">
        <f t="shared" si="120"/>
        <v>#REF!</v>
      </c>
    </row>
    <row r="738" spans="1:37" ht="30" customHeight="1" x14ac:dyDescent="0.25">
      <c r="A738" s="115">
        <v>737</v>
      </c>
      <c r="B738" s="81" t="s">
        <v>1702</v>
      </c>
      <c r="C738" s="94" t="s">
        <v>1703</v>
      </c>
      <c r="D738" s="68" t="s">
        <v>48</v>
      </c>
      <c r="E738" s="68" t="s">
        <v>1</v>
      </c>
      <c r="F738" s="68" t="s">
        <v>1</v>
      </c>
      <c r="G738" s="68" t="s">
        <v>0</v>
      </c>
      <c r="H738" s="169">
        <f t="shared" si="111"/>
        <v>0.47249999999999998</v>
      </c>
      <c r="I738" s="170" t="str">
        <f t="shared" si="112"/>
        <v>MEDIA</v>
      </c>
      <c r="J738" s="292">
        <v>4300000</v>
      </c>
      <c r="K738" s="221">
        <v>1</v>
      </c>
      <c r="L738" s="83" t="s">
        <v>132</v>
      </c>
      <c r="M738" s="188"/>
      <c r="N738" s="68" t="s">
        <v>405</v>
      </c>
      <c r="O738" s="199" t="s">
        <v>1828</v>
      </c>
      <c r="P738" s="68" t="s">
        <v>25</v>
      </c>
      <c r="Q738" s="123" t="s">
        <v>1733</v>
      </c>
      <c r="R738" s="88">
        <v>43724</v>
      </c>
      <c r="S738" s="88">
        <v>43724</v>
      </c>
      <c r="T738" s="68">
        <v>172633</v>
      </c>
      <c r="U738" s="81" t="s">
        <v>76</v>
      </c>
      <c r="V738" s="88" t="s">
        <v>1843</v>
      </c>
      <c r="W738" s="171">
        <v>44074</v>
      </c>
      <c r="X738" s="172" t="e">
        <f>+CONCATENATE(TEXT(#REF!,"yyyy"),"-",TEXT(#REF!,"mm"))</f>
        <v>#REF!</v>
      </c>
      <c r="Y738" s="173" t="str">
        <f t="shared" si="115"/>
        <v>5</v>
      </c>
      <c r="Z738" s="172" t="str">
        <f t="shared" si="116"/>
        <v>2020-07</v>
      </c>
      <c r="AA738" s="170" t="e">
        <f>+VLOOKUP(Z738,#REF!,2,FALSE)/VLOOKUP(X738,#REF!,2,FALSE)</f>
        <v>#REF!</v>
      </c>
      <c r="AB738" s="174" t="e">
        <f t="shared" si="113"/>
        <v>#REF!</v>
      </c>
      <c r="AC738" s="174" t="e">
        <f t="shared" si="114"/>
        <v>#REF!</v>
      </c>
      <c r="AD738" s="175" t="e">
        <f>+#REF!+365*Y738</f>
        <v>#REF!</v>
      </c>
      <c r="AE738" s="176" t="e">
        <f t="shared" si="117"/>
        <v>#REF!</v>
      </c>
      <c r="AF738" s="170" t="e">
        <f>+VLOOKUP(CONCATENATE(TEXT(W738,"yyyy"),"-",TEXT(W738,"mm")),#REF!,2,0)</f>
        <v>#REF!</v>
      </c>
      <c r="AG738" s="177" t="e">
        <f>+(AC738*(1+'INFLAC PROYECTADA'!$B$8)^(AE738))/((1+DEMANDADO!AF738)^(AE738))</f>
        <v>#REF!</v>
      </c>
      <c r="AH738" s="169">
        <f>(0.2*VLOOKUP(D738,'%.'!$A$1:$B$4,2,FALSE))+(0.35*VLOOKUP(E738,'%.'!$A$1:$B$4,2,FALSE))+(0.1*VLOOKUP(F738,'%.'!$A$1:$B$4,2,FALSE))+(0.35*VLOOKUP(G738,'%.'!$A$1:$B$4,2,FALSE))</f>
        <v>0.47249999999999998</v>
      </c>
      <c r="AI738" s="128" t="str">
        <f t="shared" si="118"/>
        <v>MEDIA</v>
      </c>
      <c r="AJ738" s="128" t="str">
        <f t="shared" si="119"/>
        <v>Cuentas de Orden</v>
      </c>
      <c r="AK738" s="178" t="e">
        <f t="shared" si="120"/>
        <v>#REF!</v>
      </c>
    </row>
    <row r="739" spans="1:37" ht="30" customHeight="1" x14ac:dyDescent="0.25">
      <c r="A739" s="115">
        <v>738</v>
      </c>
      <c r="B739" s="81" t="s">
        <v>1704</v>
      </c>
      <c r="C739" s="94" t="s">
        <v>1705</v>
      </c>
      <c r="D739" s="68" t="s">
        <v>48</v>
      </c>
      <c r="E739" s="68" t="s">
        <v>1</v>
      </c>
      <c r="F739" s="68" t="s">
        <v>1</v>
      </c>
      <c r="G739" s="68" t="s">
        <v>0</v>
      </c>
      <c r="H739" s="169">
        <f t="shared" si="111"/>
        <v>0.47249999999999998</v>
      </c>
      <c r="I739" s="170" t="str">
        <f t="shared" si="112"/>
        <v>MEDIA</v>
      </c>
      <c r="J739" s="292">
        <v>4300000</v>
      </c>
      <c r="K739" s="221">
        <v>1</v>
      </c>
      <c r="L739" s="83" t="s">
        <v>129</v>
      </c>
      <c r="M739" s="188"/>
      <c r="N739" s="68" t="s">
        <v>405</v>
      </c>
      <c r="O739" s="199" t="s">
        <v>1828</v>
      </c>
      <c r="P739" s="68" t="s">
        <v>25</v>
      </c>
      <c r="Q739" s="123" t="s">
        <v>1733</v>
      </c>
      <c r="R739" s="88">
        <v>43724</v>
      </c>
      <c r="S739" s="88">
        <v>43724</v>
      </c>
      <c r="T739" s="68">
        <v>172633</v>
      </c>
      <c r="U739" s="81" t="s">
        <v>76</v>
      </c>
      <c r="V739" s="88" t="s">
        <v>1843</v>
      </c>
      <c r="W739" s="171">
        <v>44074</v>
      </c>
      <c r="X739" s="172" t="e">
        <f>+CONCATENATE(TEXT(#REF!,"yyyy"),"-",TEXT(#REF!,"mm"))</f>
        <v>#REF!</v>
      </c>
      <c r="Y739" s="173" t="str">
        <f t="shared" si="115"/>
        <v>5</v>
      </c>
      <c r="Z739" s="172" t="str">
        <f t="shared" si="116"/>
        <v>2020-07</v>
      </c>
      <c r="AA739" s="170" t="e">
        <f>+VLOOKUP(Z739,#REF!,2,FALSE)/VLOOKUP(X739,#REF!,2,FALSE)</f>
        <v>#REF!</v>
      </c>
      <c r="AB739" s="174" t="e">
        <f t="shared" si="113"/>
        <v>#REF!</v>
      </c>
      <c r="AC739" s="174" t="e">
        <f t="shared" si="114"/>
        <v>#REF!</v>
      </c>
      <c r="AD739" s="175" t="e">
        <f>+#REF!+365*Y739</f>
        <v>#REF!</v>
      </c>
      <c r="AE739" s="176" t="e">
        <f t="shared" si="117"/>
        <v>#REF!</v>
      </c>
      <c r="AF739" s="170" t="e">
        <f>+VLOOKUP(CONCATENATE(TEXT(W739,"yyyy"),"-",TEXT(W739,"mm")),#REF!,2,0)</f>
        <v>#REF!</v>
      </c>
      <c r="AG739" s="177" t="e">
        <f>+(AC739*(1+'INFLAC PROYECTADA'!$B$8)^(AE739))/((1+DEMANDADO!AF739)^(AE739))</f>
        <v>#REF!</v>
      </c>
      <c r="AH739" s="169">
        <f>(0.2*VLOOKUP(D739,'%.'!$A$1:$B$4,2,FALSE))+(0.35*VLOOKUP(E739,'%.'!$A$1:$B$4,2,FALSE))+(0.1*VLOOKUP(F739,'%.'!$A$1:$B$4,2,FALSE))+(0.35*VLOOKUP(G739,'%.'!$A$1:$B$4,2,FALSE))</f>
        <v>0.47249999999999998</v>
      </c>
      <c r="AI739" s="128" t="str">
        <f t="shared" si="118"/>
        <v>MEDIA</v>
      </c>
      <c r="AJ739" s="128" t="str">
        <f t="shared" si="119"/>
        <v>Cuentas de Orden</v>
      </c>
      <c r="AK739" s="178" t="e">
        <f t="shared" si="120"/>
        <v>#REF!</v>
      </c>
    </row>
    <row r="740" spans="1:37" ht="30" customHeight="1" x14ac:dyDescent="0.25">
      <c r="A740" s="115">
        <v>739</v>
      </c>
      <c r="B740" s="81" t="s">
        <v>1706</v>
      </c>
      <c r="C740" s="94" t="s">
        <v>1707</v>
      </c>
      <c r="D740" s="68" t="s">
        <v>48</v>
      </c>
      <c r="E740" s="68" t="s">
        <v>1</v>
      </c>
      <c r="F740" s="68" t="s">
        <v>1</v>
      </c>
      <c r="G740" s="68" t="s">
        <v>0</v>
      </c>
      <c r="H740" s="169">
        <f t="shared" si="111"/>
        <v>0.47249999999999998</v>
      </c>
      <c r="I740" s="170" t="str">
        <f t="shared" si="112"/>
        <v>MEDIA</v>
      </c>
      <c r="J740" s="292">
        <v>4300000</v>
      </c>
      <c r="K740" s="221">
        <v>1</v>
      </c>
      <c r="L740" s="83" t="s">
        <v>133</v>
      </c>
      <c r="M740" s="188"/>
      <c r="N740" s="68" t="s">
        <v>405</v>
      </c>
      <c r="O740" s="199" t="s">
        <v>1828</v>
      </c>
      <c r="P740" s="68" t="s">
        <v>25</v>
      </c>
      <c r="Q740" s="123" t="s">
        <v>1733</v>
      </c>
      <c r="R740" s="88">
        <v>43724</v>
      </c>
      <c r="S740" s="88">
        <v>43724</v>
      </c>
      <c r="T740" s="68">
        <v>172633</v>
      </c>
      <c r="U740" s="81" t="s">
        <v>76</v>
      </c>
      <c r="V740" s="81" t="s">
        <v>1844</v>
      </c>
      <c r="W740" s="171">
        <v>44074</v>
      </c>
      <c r="X740" s="172" t="e">
        <f>+CONCATENATE(TEXT(#REF!,"yyyy"),"-",TEXT(#REF!,"mm"))</f>
        <v>#REF!</v>
      </c>
      <c r="Y740" s="173" t="str">
        <f t="shared" si="115"/>
        <v>5</v>
      </c>
      <c r="Z740" s="172" t="str">
        <f t="shared" si="116"/>
        <v>2020-07</v>
      </c>
      <c r="AA740" s="170" t="e">
        <f>+VLOOKUP(Z740,#REF!,2,FALSE)/VLOOKUP(X740,#REF!,2,FALSE)</f>
        <v>#REF!</v>
      </c>
      <c r="AB740" s="174" t="e">
        <f t="shared" si="113"/>
        <v>#REF!</v>
      </c>
      <c r="AC740" s="174" t="e">
        <f t="shared" si="114"/>
        <v>#REF!</v>
      </c>
      <c r="AD740" s="175" t="e">
        <f>+#REF!+365*Y740</f>
        <v>#REF!</v>
      </c>
      <c r="AE740" s="176" t="e">
        <f t="shared" si="117"/>
        <v>#REF!</v>
      </c>
      <c r="AF740" s="170" t="e">
        <f>+VLOOKUP(CONCATENATE(TEXT(W740,"yyyy"),"-",TEXT(W740,"mm")),#REF!,2,0)</f>
        <v>#REF!</v>
      </c>
      <c r="AG740" s="177" t="e">
        <f>+(AC740*(1+'INFLAC PROYECTADA'!$B$8)^(AE740))/((1+DEMANDADO!AF740)^(AE740))</f>
        <v>#REF!</v>
      </c>
      <c r="AH740" s="169">
        <f>(0.2*VLOOKUP(D740,'%.'!$A$1:$B$4,2,FALSE))+(0.35*VLOOKUP(E740,'%.'!$A$1:$B$4,2,FALSE))+(0.1*VLOOKUP(F740,'%.'!$A$1:$B$4,2,FALSE))+(0.35*VLOOKUP(G740,'%.'!$A$1:$B$4,2,FALSE))</f>
        <v>0.47249999999999998</v>
      </c>
      <c r="AI740" s="128" t="str">
        <f t="shared" si="118"/>
        <v>MEDIA</v>
      </c>
      <c r="AJ740" s="128" t="str">
        <f t="shared" si="119"/>
        <v>Cuentas de Orden</v>
      </c>
      <c r="AK740" s="178" t="e">
        <f t="shared" si="120"/>
        <v>#REF!</v>
      </c>
    </row>
    <row r="741" spans="1:37" ht="30" customHeight="1" x14ac:dyDescent="0.25">
      <c r="A741" s="115">
        <v>740</v>
      </c>
      <c r="B741" s="81" t="s">
        <v>1708</v>
      </c>
      <c r="C741" s="94" t="s">
        <v>1709</v>
      </c>
      <c r="D741" s="68" t="s">
        <v>48</v>
      </c>
      <c r="E741" s="68" t="s">
        <v>1</v>
      </c>
      <c r="F741" s="68" t="s">
        <v>1</v>
      </c>
      <c r="G741" s="68" t="s">
        <v>0</v>
      </c>
      <c r="H741" s="169">
        <f t="shared" si="111"/>
        <v>0.47249999999999998</v>
      </c>
      <c r="I741" s="170" t="str">
        <f t="shared" si="112"/>
        <v>MEDIA</v>
      </c>
      <c r="J741" s="292">
        <v>4300000</v>
      </c>
      <c r="K741" s="221">
        <v>1</v>
      </c>
      <c r="L741" s="83" t="s">
        <v>132</v>
      </c>
      <c r="M741" s="188"/>
      <c r="N741" s="68" t="s">
        <v>405</v>
      </c>
      <c r="O741" s="199" t="s">
        <v>1828</v>
      </c>
      <c r="P741" s="68" t="s">
        <v>25</v>
      </c>
      <c r="Q741" s="123" t="s">
        <v>1733</v>
      </c>
      <c r="R741" s="88">
        <v>43724</v>
      </c>
      <c r="S741" s="88">
        <v>43724</v>
      </c>
      <c r="T741" s="68">
        <v>172633</v>
      </c>
      <c r="U741" s="81" t="s">
        <v>76</v>
      </c>
      <c r="V741" s="88"/>
      <c r="W741" s="171">
        <v>44074</v>
      </c>
      <c r="X741" s="172" t="e">
        <f>+CONCATENATE(TEXT(#REF!,"yyyy"),"-",TEXT(#REF!,"mm"))</f>
        <v>#REF!</v>
      </c>
      <c r="Y741" s="173" t="str">
        <f t="shared" si="115"/>
        <v>5</v>
      </c>
      <c r="Z741" s="172" t="str">
        <f t="shared" si="116"/>
        <v>2020-07</v>
      </c>
      <c r="AA741" s="170" t="e">
        <f>+VLOOKUP(Z741,#REF!,2,FALSE)/VLOOKUP(X741,#REF!,2,FALSE)</f>
        <v>#REF!</v>
      </c>
      <c r="AB741" s="174" t="e">
        <f t="shared" si="113"/>
        <v>#REF!</v>
      </c>
      <c r="AC741" s="174" t="e">
        <f t="shared" si="114"/>
        <v>#REF!</v>
      </c>
      <c r="AD741" s="175" t="e">
        <f>+#REF!+365*Y741</f>
        <v>#REF!</v>
      </c>
      <c r="AE741" s="176" t="e">
        <f t="shared" si="117"/>
        <v>#REF!</v>
      </c>
      <c r="AF741" s="170" t="e">
        <f>+VLOOKUP(CONCATENATE(TEXT(W741,"yyyy"),"-",TEXT(W741,"mm")),#REF!,2,0)</f>
        <v>#REF!</v>
      </c>
      <c r="AG741" s="177" t="e">
        <f>+(AC741*(1+'INFLAC PROYECTADA'!$B$8)^(AE741))/((1+DEMANDADO!AF741)^(AE741))</f>
        <v>#REF!</v>
      </c>
      <c r="AH741" s="169">
        <f>(0.2*VLOOKUP(D741,'%.'!$A$1:$B$4,2,FALSE))+(0.35*VLOOKUP(E741,'%.'!$A$1:$B$4,2,FALSE))+(0.1*VLOOKUP(F741,'%.'!$A$1:$B$4,2,FALSE))+(0.35*VLOOKUP(G741,'%.'!$A$1:$B$4,2,FALSE))</f>
        <v>0.47249999999999998</v>
      </c>
      <c r="AI741" s="128" t="str">
        <f t="shared" si="118"/>
        <v>MEDIA</v>
      </c>
      <c r="AJ741" s="128" t="str">
        <f t="shared" si="119"/>
        <v>Cuentas de Orden</v>
      </c>
      <c r="AK741" s="178" t="e">
        <f t="shared" si="120"/>
        <v>#REF!</v>
      </c>
    </row>
    <row r="742" spans="1:37" ht="30" customHeight="1" x14ac:dyDescent="0.25">
      <c r="A742" s="115">
        <v>741</v>
      </c>
      <c r="B742" s="81" t="s">
        <v>1710</v>
      </c>
      <c r="C742" s="94" t="s">
        <v>1711</v>
      </c>
      <c r="D742" s="68" t="s">
        <v>48</v>
      </c>
      <c r="E742" s="68" t="s">
        <v>1</v>
      </c>
      <c r="F742" s="68" t="s">
        <v>1</v>
      </c>
      <c r="G742" s="68" t="s">
        <v>0</v>
      </c>
      <c r="H742" s="169">
        <f t="shared" si="111"/>
        <v>0.47249999999999998</v>
      </c>
      <c r="I742" s="170" t="str">
        <f t="shared" si="112"/>
        <v>MEDIA</v>
      </c>
      <c r="J742" s="292">
        <v>4300000</v>
      </c>
      <c r="K742" s="221">
        <v>1</v>
      </c>
      <c r="L742" s="83" t="s">
        <v>129</v>
      </c>
      <c r="M742" s="188"/>
      <c r="N742" s="68" t="s">
        <v>405</v>
      </c>
      <c r="O742" s="199" t="s">
        <v>1828</v>
      </c>
      <c r="P742" s="68" t="s">
        <v>25</v>
      </c>
      <c r="Q742" s="123" t="s">
        <v>1733</v>
      </c>
      <c r="R742" s="88">
        <v>43724</v>
      </c>
      <c r="S742" s="88">
        <v>43724</v>
      </c>
      <c r="T742" s="68">
        <v>172633</v>
      </c>
      <c r="U742" s="81" t="s">
        <v>76</v>
      </c>
      <c r="V742" s="88" t="s">
        <v>1843</v>
      </c>
      <c r="W742" s="171">
        <v>44074</v>
      </c>
      <c r="X742" s="172" t="e">
        <f>+CONCATENATE(TEXT(#REF!,"yyyy"),"-",TEXT(#REF!,"mm"))</f>
        <v>#REF!</v>
      </c>
      <c r="Y742" s="173" t="str">
        <f t="shared" si="115"/>
        <v>5</v>
      </c>
      <c r="Z742" s="172" t="str">
        <f t="shared" si="116"/>
        <v>2020-07</v>
      </c>
      <c r="AA742" s="170" t="e">
        <f>+VLOOKUP(Z742,#REF!,2,FALSE)/VLOOKUP(X742,#REF!,2,FALSE)</f>
        <v>#REF!</v>
      </c>
      <c r="AB742" s="174" t="e">
        <f t="shared" si="113"/>
        <v>#REF!</v>
      </c>
      <c r="AC742" s="174" t="e">
        <f t="shared" si="114"/>
        <v>#REF!</v>
      </c>
      <c r="AD742" s="175" t="e">
        <f>+#REF!+365*Y742</f>
        <v>#REF!</v>
      </c>
      <c r="AE742" s="176" t="e">
        <f t="shared" si="117"/>
        <v>#REF!</v>
      </c>
      <c r="AF742" s="170" t="e">
        <f>+VLOOKUP(CONCATENATE(TEXT(W742,"yyyy"),"-",TEXT(W742,"mm")),#REF!,2,0)</f>
        <v>#REF!</v>
      </c>
      <c r="AG742" s="177" t="e">
        <f>+(AC742*(1+'INFLAC PROYECTADA'!$B$8)^(AE742))/((1+DEMANDADO!AF742)^(AE742))</f>
        <v>#REF!</v>
      </c>
      <c r="AH742" s="169">
        <f>(0.2*VLOOKUP(D742,'%.'!$A$1:$B$4,2,FALSE))+(0.35*VLOOKUP(E742,'%.'!$A$1:$B$4,2,FALSE))+(0.1*VLOOKUP(F742,'%.'!$A$1:$B$4,2,FALSE))+(0.35*VLOOKUP(G742,'%.'!$A$1:$B$4,2,FALSE))</f>
        <v>0.47249999999999998</v>
      </c>
      <c r="AI742" s="128" t="str">
        <f t="shared" si="118"/>
        <v>MEDIA</v>
      </c>
      <c r="AJ742" s="128" t="str">
        <f t="shared" si="119"/>
        <v>Cuentas de Orden</v>
      </c>
      <c r="AK742" s="178" t="e">
        <f t="shared" si="120"/>
        <v>#REF!</v>
      </c>
    </row>
    <row r="743" spans="1:37" ht="30" customHeight="1" x14ac:dyDescent="0.25">
      <c r="A743" s="115">
        <v>742</v>
      </c>
      <c r="B743" s="81" t="s">
        <v>1712</v>
      </c>
      <c r="C743" s="94" t="s">
        <v>1713</v>
      </c>
      <c r="D743" s="68" t="s">
        <v>48</v>
      </c>
      <c r="E743" s="68" t="s">
        <v>1</v>
      </c>
      <c r="F743" s="68" t="s">
        <v>1</v>
      </c>
      <c r="G743" s="68" t="s">
        <v>0</v>
      </c>
      <c r="H743" s="169">
        <f t="shared" si="111"/>
        <v>0.47249999999999998</v>
      </c>
      <c r="I743" s="170" t="str">
        <f t="shared" si="112"/>
        <v>MEDIA</v>
      </c>
      <c r="J743" s="292">
        <v>4300000</v>
      </c>
      <c r="K743" s="221">
        <v>1</v>
      </c>
      <c r="L743" s="83" t="s">
        <v>129</v>
      </c>
      <c r="M743" s="188"/>
      <c r="N743" s="68" t="s">
        <v>405</v>
      </c>
      <c r="O743" s="199" t="s">
        <v>1828</v>
      </c>
      <c r="P743" s="68" t="s">
        <v>25</v>
      </c>
      <c r="Q743" s="123" t="s">
        <v>1733</v>
      </c>
      <c r="R743" s="88">
        <v>43724</v>
      </c>
      <c r="S743" s="88">
        <v>43724</v>
      </c>
      <c r="T743" s="68">
        <v>172633</v>
      </c>
      <c r="U743" s="81" t="s">
        <v>76</v>
      </c>
      <c r="V743" s="88" t="s">
        <v>1843</v>
      </c>
      <c r="W743" s="171">
        <v>44074</v>
      </c>
      <c r="X743" s="172" t="e">
        <f>+CONCATENATE(TEXT(#REF!,"yyyy"),"-",TEXT(#REF!,"mm"))</f>
        <v>#REF!</v>
      </c>
      <c r="Y743" s="173" t="str">
        <f t="shared" si="115"/>
        <v>5</v>
      </c>
      <c r="Z743" s="172" t="str">
        <f t="shared" si="116"/>
        <v>2020-07</v>
      </c>
      <c r="AA743" s="170" t="e">
        <f>+VLOOKUP(Z743,#REF!,2,FALSE)/VLOOKUP(X743,#REF!,2,FALSE)</f>
        <v>#REF!</v>
      </c>
      <c r="AB743" s="174" t="e">
        <f t="shared" si="113"/>
        <v>#REF!</v>
      </c>
      <c r="AC743" s="174" t="e">
        <f t="shared" si="114"/>
        <v>#REF!</v>
      </c>
      <c r="AD743" s="175" t="e">
        <f>+#REF!+365*Y743</f>
        <v>#REF!</v>
      </c>
      <c r="AE743" s="176" t="e">
        <f t="shared" si="117"/>
        <v>#REF!</v>
      </c>
      <c r="AF743" s="170" t="e">
        <f>+VLOOKUP(CONCATENATE(TEXT(W743,"yyyy"),"-",TEXT(W743,"mm")),#REF!,2,0)</f>
        <v>#REF!</v>
      </c>
      <c r="AG743" s="177" t="e">
        <f>+(AC743*(1+'INFLAC PROYECTADA'!$B$8)^(AE743))/((1+DEMANDADO!AF743)^(AE743))</f>
        <v>#REF!</v>
      </c>
      <c r="AH743" s="169">
        <f>(0.2*VLOOKUP(D743,'%.'!$A$1:$B$4,2,FALSE))+(0.35*VLOOKUP(E743,'%.'!$A$1:$B$4,2,FALSE))+(0.1*VLOOKUP(F743,'%.'!$A$1:$B$4,2,FALSE))+(0.35*VLOOKUP(G743,'%.'!$A$1:$B$4,2,FALSE))</f>
        <v>0.47249999999999998</v>
      </c>
      <c r="AI743" s="128" t="str">
        <f t="shared" si="118"/>
        <v>MEDIA</v>
      </c>
      <c r="AJ743" s="128" t="str">
        <f t="shared" si="119"/>
        <v>Cuentas de Orden</v>
      </c>
      <c r="AK743" s="178" t="e">
        <f t="shared" si="120"/>
        <v>#REF!</v>
      </c>
    </row>
    <row r="744" spans="1:37" ht="30" customHeight="1" x14ac:dyDescent="0.25">
      <c r="A744" s="115">
        <v>743</v>
      </c>
      <c r="B744" s="81" t="s">
        <v>1714</v>
      </c>
      <c r="C744" s="94" t="s">
        <v>1715</v>
      </c>
      <c r="D744" s="68" t="s">
        <v>0</v>
      </c>
      <c r="E744" s="68" t="s">
        <v>1</v>
      </c>
      <c r="F744" s="68" t="s">
        <v>1</v>
      </c>
      <c r="G744" s="68" t="s">
        <v>0</v>
      </c>
      <c r="H744" s="169">
        <f t="shared" si="111"/>
        <v>0.57250000000000001</v>
      </c>
      <c r="I744" s="170" t="str">
        <f t="shared" si="112"/>
        <v>ALTA</v>
      </c>
      <c r="J744" s="292">
        <v>4300000</v>
      </c>
      <c r="K744" s="221">
        <v>1</v>
      </c>
      <c r="L744" s="83" t="s">
        <v>132</v>
      </c>
      <c r="M744" s="188"/>
      <c r="N744" s="68" t="s">
        <v>405</v>
      </c>
      <c r="O744" s="199" t="s">
        <v>1828</v>
      </c>
      <c r="P744" s="68" t="s">
        <v>25</v>
      </c>
      <c r="Q744" s="123" t="s">
        <v>1733</v>
      </c>
      <c r="R744" s="88">
        <v>43724</v>
      </c>
      <c r="S744" s="88">
        <v>43724</v>
      </c>
      <c r="T744" s="68">
        <v>172633</v>
      </c>
      <c r="U744" s="88" t="s">
        <v>76</v>
      </c>
      <c r="V744" s="88" t="s">
        <v>1843</v>
      </c>
      <c r="W744" s="171">
        <v>44074</v>
      </c>
      <c r="X744" s="172" t="e">
        <f>+CONCATENATE(TEXT(#REF!,"yyyy"),"-",TEXT(#REF!,"mm"))</f>
        <v>#REF!</v>
      </c>
      <c r="Y744" s="173" t="str">
        <f t="shared" si="115"/>
        <v>5</v>
      </c>
      <c r="Z744" s="172" t="str">
        <f t="shared" si="116"/>
        <v>2020-07</v>
      </c>
      <c r="AA744" s="170" t="e">
        <f>+VLOOKUP(Z744,#REF!,2,FALSE)/VLOOKUP(X744,#REF!,2,FALSE)</f>
        <v>#REF!</v>
      </c>
      <c r="AB744" s="174" t="e">
        <f t="shared" si="113"/>
        <v>#REF!</v>
      </c>
      <c r="AC744" s="174" t="e">
        <f t="shared" si="114"/>
        <v>#REF!</v>
      </c>
      <c r="AD744" s="175" t="e">
        <f>+#REF!+365*Y744</f>
        <v>#REF!</v>
      </c>
      <c r="AE744" s="176" t="e">
        <f t="shared" si="117"/>
        <v>#REF!</v>
      </c>
      <c r="AF744" s="170" t="e">
        <f>+VLOOKUP(CONCATENATE(TEXT(W744,"yyyy"),"-",TEXT(W744,"mm")),#REF!,2,0)</f>
        <v>#REF!</v>
      </c>
      <c r="AG744" s="177" t="e">
        <f>+(AC744*(1+'INFLAC PROYECTADA'!$B$8)^(AE744))/((1+DEMANDADO!AF744)^(AE744))</f>
        <v>#REF!</v>
      </c>
      <c r="AH744" s="169">
        <f>(0.2*VLOOKUP(D744,'%.'!$A$1:$B$4,2,FALSE))+(0.35*VLOOKUP(E744,'%.'!$A$1:$B$4,2,FALSE))+(0.1*VLOOKUP(F744,'%.'!$A$1:$B$4,2,FALSE))+(0.35*VLOOKUP(G744,'%.'!$A$1:$B$4,2,FALSE))</f>
        <v>0.57250000000000001</v>
      </c>
      <c r="AI744" s="128" t="str">
        <f t="shared" si="118"/>
        <v>ALTA</v>
      </c>
      <c r="AJ744" s="128" t="str">
        <f t="shared" si="119"/>
        <v>Provisión contable</v>
      </c>
      <c r="AK744" s="178" t="e">
        <f t="shared" si="120"/>
        <v>#REF!</v>
      </c>
    </row>
    <row r="745" spans="1:37" ht="30" customHeight="1" x14ac:dyDescent="0.25">
      <c r="A745" s="115">
        <v>744</v>
      </c>
      <c r="B745" s="81" t="s">
        <v>1716</v>
      </c>
      <c r="C745" s="94" t="s">
        <v>1717</v>
      </c>
      <c r="D745" s="68" t="s">
        <v>48</v>
      </c>
      <c r="E745" s="68" t="s">
        <v>1</v>
      </c>
      <c r="F745" s="68" t="s">
        <v>1</v>
      </c>
      <c r="G745" s="68" t="s">
        <v>0</v>
      </c>
      <c r="H745" s="169">
        <f t="shared" si="111"/>
        <v>0.47249999999999998</v>
      </c>
      <c r="I745" s="170" t="str">
        <f t="shared" si="112"/>
        <v>MEDIA</v>
      </c>
      <c r="J745" s="292">
        <v>65000000</v>
      </c>
      <c r="K745" s="221">
        <v>1</v>
      </c>
      <c r="L745" s="83" t="s">
        <v>130</v>
      </c>
      <c r="M745" s="188"/>
      <c r="N745" s="68" t="s">
        <v>405</v>
      </c>
      <c r="O745" s="199" t="s">
        <v>1828</v>
      </c>
      <c r="P745" s="68" t="s">
        <v>25</v>
      </c>
      <c r="Q745" s="123" t="s">
        <v>1733</v>
      </c>
      <c r="R745" s="88">
        <v>43724</v>
      </c>
      <c r="S745" s="88">
        <v>43724</v>
      </c>
      <c r="T745" s="68">
        <v>172633</v>
      </c>
      <c r="U745" s="81" t="s">
        <v>174</v>
      </c>
      <c r="V745" s="68"/>
      <c r="W745" s="171">
        <v>44074</v>
      </c>
      <c r="X745" s="172" t="e">
        <f>+CONCATENATE(TEXT(#REF!,"yyyy"),"-",TEXT(#REF!,"mm"))</f>
        <v>#REF!</v>
      </c>
      <c r="Y745" s="173" t="str">
        <f t="shared" si="115"/>
        <v>5</v>
      </c>
      <c r="Z745" s="172" t="str">
        <f t="shared" si="116"/>
        <v>2020-07</v>
      </c>
      <c r="AA745" s="170" t="e">
        <f>+VLOOKUP(Z745,#REF!,2,FALSE)/VLOOKUP(X745,#REF!,2,FALSE)</f>
        <v>#REF!</v>
      </c>
      <c r="AB745" s="174" t="e">
        <f t="shared" si="113"/>
        <v>#REF!</v>
      </c>
      <c r="AC745" s="174" t="e">
        <f t="shared" si="114"/>
        <v>#REF!</v>
      </c>
      <c r="AD745" s="175" t="e">
        <f>+#REF!+365*Y745</f>
        <v>#REF!</v>
      </c>
      <c r="AE745" s="176" t="e">
        <f t="shared" si="117"/>
        <v>#REF!</v>
      </c>
      <c r="AF745" s="170" t="e">
        <f>+VLOOKUP(CONCATENATE(TEXT(W745,"yyyy"),"-",TEXT(W745,"mm")),#REF!,2,0)</f>
        <v>#REF!</v>
      </c>
      <c r="AG745" s="177" t="e">
        <f>+(AC745*(1+'INFLAC PROYECTADA'!$B$8)^(AE745))/((1+DEMANDADO!AF745)^(AE745))</f>
        <v>#REF!</v>
      </c>
      <c r="AH745" s="169">
        <f>(0.2*VLOOKUP(D745,'%.'!$A$1:$B$4,2,FALSE))+(0.35*VLOOKUP(E745,'%.'!$A$1:$B$4,2,FALSE))+(0.1*VLOOKUP(F745,'%.'!$A$1:$B$4,2,FALSE))+(0.35*VLOOKUP(G745,'%.'!$A$1:$B$4,2,FALSE))</f>
        <v>0.47249999999999998</v>
      </c>
      <c r="AI745" s="128" t="str">
        <f t="shared" si="118"/>
        <v>MEDIA</v>
      </c>
      <c r="AJ745" s="128" t="str">
        <f t="shared" si="119"/>
        <v>Cuentas de Orden</v>
      </c>
      <c r="AK745" s="178" t="e">
        <f t="shared" si="120"/>
        <v>#REF!</v>
      </c>
    </row>
    <row r="746" spans="1:37" ht="30" customHeight="1" x14ac:dyDescent="0.25">
      <c r="A746" s="115">
        <v>745</v>
      </c>
      <c r="B746" s="81" t="s">
        <v>1718</v>
      </c>
      <c r="C746" s="94" t="s">
        <v>1719</v>
      </c>
      <c r="D746" s="68" t="s">
        <v>48</v>
      </c>
      <c r="E746" s="68" t="s">
        <v>1</v>
      </c>
      <c r="F746" s="68" t="s">
        <v>1</v>
      </c>
      <c r="G746" s="68" t="s">
        <v>0</v>
      </c>
      <c r="H746" s="169">
        <f t="shared" si="111"/>
        <v>0.47249999999999998</v>
      </c>
      <c r="I746" s="170" t="str">
        <f t="shared" si="112"/>
        <v>MEDIA</v>
      </c>
      <c r="J746" s="292">
        <v>8890180</v>
      </c>
      <c r="K746" s="221">
        <v>1</v>
      </c>
      <c r="L746" s="83" t="s">
        <v>133</v>
      </c>
      <c r="M746" s="188">
        <v>0</v>
      </c>
      <c r="N746" s="68" t="s">
        <v>405</v>
      </c>
      <c r="O746" s="199" t="s">
        <v>1828</v>
      </c>
      <c r="P746" s="68" t="s">
        <v>792</v>
      </c>
      <c r="Q746" s="123" t="s">
        <v>1733</v>
      </c>
      <c r="R746" s="88">
        <v>43724</v>
      </c>
      <c r="S746" s="88">
        <v>43724</v>
      </c>
      <c r="T746" s="68">
        <v>172633</v>
      </c>
      <c r="U746" s="81" t="s">
        <v>186</v>
      </c>
      <c r="V746" s="81" t="s">
        <v>1845</v>
      </c>
      <c r="W746" s="171">
        <v>44074</v>
      </c>
      <c r="X746" s="172" t="e">
        <f>+CONCATENATE(TEXT(#REF!,"yyyy"),"-",TEXT(#REF!,"mm"))</f>
        <v>#REF!</v>
      </c>
      <c r="Y746" s="173" t="str">
        <f t="shared" si="115"/>
        <v>3</v>
      </c>
      <c r="Z746" s="172" t="str">
        <f t="shared" si="116"/>
        <v>2020-07</v>
      </c>
      <c r="AA746" s="170" t="e">
        <f>+VLOOKUP(Z746,#REF!,2,FALSE)/VLOOKUP(X746,#REF!,2,FALSE)</f>
        <v>#REF!</v>
      </c>
      <c r="AB746" s="174" t="e">
        <f t="shared" si="113"/>
        <v>#REF!</v>
      </c>
      <c r="AC746" s="174" t="e">
        <f t="shared" si="114"/>
        <v>#REF!</v>
      </c>
      <c r="AD746" s="175" t="e">
        <f>+#REF!+365*Y746</f>
        <v>#REF!</v>
      </c>
      <c r="AE746" s="176" t="e">
        <f t="shared" si="117"/>
        <v>#REF!</v>
      </c>
      <c r="AF746" s="170" t="e">
        <f>+VLOOKUP(CONCATENATE(TEXT(W746,"yyyy"),"-",TEXT(W746,"mm")),#REF!,2,0)</f>
        <v>#REF!</v>
      </c>
      <c r="AG746" s="177" t="e">
        <f>+(AC746*(1+'INFLAC PROYECTADA'!$B$8)^(AE746))/((1+DEMANDADO!AF746)^(AE746))</f>
        <v>#REF!</v>
      </c>
      <c r="AH746" s="169">
        <f>(0.2*VLOOKUP(D746,'%.'!$A$1:$B$4,2,FALSE))+(0.35*VLOOKUP(E746,'%.'!$A$1:$B$4,2,FALSE))+(0.1*VLOOKUP(F746,'%.'!$A$1:$B$4,2,FALSE))+(0.35*VLOOKUP(G746,'%.'!$A$1:$B$4,2,FALSE))</f>
        <v>0.47249999999999998</v>
      </c>
      <c r="AI746" s="128" t="str">
        <f t="shared" si="118"/>
        <v>MEDIA</v>
      </c>
      <c r="AJ746" s="128" t="str">
        <f t="shared" si="119"/>
        <v>Cuentas de Orden</v>
      </c>
      <c r="AK746" s="178" t="e">
        <f t="shared" si="120"/>
        <v>#REF!</v>
      </c>
    </row>
    <row r="747" spans="1:37" ht="30" customHeight="1" x14ac:dyDescent="0.25">
      <c r="A747" s="115">
        <v>746</v>
      </c>
      <c r="B747" s="81" t="s">
        <v>1617</v>
      </c>
      <c r="C747" s="94" t="s">
        <v>1720</v>
      </c>
      <c r="D747" s="68" t="s">
        <v>0</v>
      </c>
      <c r="E747" s="68" t="s">
        <v>0</v>
      </c>
      <c r="F747" s="68" t="s">
        <v>48</v>
      </c>
      <c r="G747" s="68" t="s">
        <v>1</v>
      </c>
      <c r="H747" s="169">
        <f t="shared" si="111"/>
        <v>0.61750000000000005</v>
      </c>
      <c r="I747" s="170" t="str">
        <f t="shared" si="112"/>
        <v>ALTA</v>
      </c>
      <c r="J747" s="292">
        <v>6783683</v>
      </c>
      <c r="K747" s="221">
        <v>1</v>
      </c>
      <c r="L747" s="83" t="s">
        <v>128</v>
      </c>
      <c r="M747" s="188">
        <v>0</v>
      </c>
      <c r="N747" s="68" t="s">
        <v>405</v>
      </c>
      <c r="O747" s="85" t="s">
        <v>5984</v>
      </c>
      <c r="P747" s="68">
        <v>3</v>
      </c>
      <c r="Q747" s="123" t="s">
        <v>1733</v>
      </c>
      <c r="R747" s="88">
        <v>43724</v>
      </c>
      <c r="S747" s="88">
        <v>43724</v>
      </c>
      <c r="T747" s="68">
        <v>172633</v>
      </c>
      <c r="U747" s="81" t="s">
        <v>171</v>
      </c>
      <c r="V747" s="68"/>
      <c r="W747" s="171">
        <v>44074</v>
      </c>
      <c r="X747" s="172" t="e">
        <f>+CONCATENATE(TEXT(#REF!,"yyyy"),"-",TEXT(#REF!,"mm"))</f>
        <v>#REF!</v>
      </c>
      <c r="Y747" s="173" t="str">
        <f t="shared" si="115"/>
        <v>3</v>
      </c>
      <c r="Z747" s="172" t="str">
        <f t="shared" si="116"/>
        <v>2020-07</v>
      </c>
      <c r="AA747" s="170" t="e">
        <f>+VLOOKUP(Z747,#REF!,2,FALSE)/VLOOKUP(X747,#REF!,2,FALSE)</f>
        <v>#REF!</v>
      </c>
      <c r="AB747" s="174" t="e">
        <f t="shared" si="113"/>
        <v>#REF!</v>
      </c>
      <c r="AC747" s="174" t="e">
        <f t="shared" si="114"/>
        <v>#REF!</v>
      </c>
      <c r="AD747" s="175" t="e">
        <f>+#REF!+365*Y747</f>
        <v>#REF!</v>
      </c>
      <c r="AE747" s="176" t="e">
        <f t="shared" si="117"/>
        <v>#REF!</v>
      </c>
      <c r="AF747" s="170" t="e">
        <f>+VLOOKUP(CONCATENATE(TEXT(W747,"yyyy"),"-",TEXT(W747,"mm")),#REF!,2,0)</f>
        <v>#REF!</v>
      </c>
      <c r="AG747" s="177" t="e">
        <f>+(AC747*(1+'INFLAC PROYECTADA'!$B$8)^(AE747))/((1+DEMANDADO!AF747)^(AE747))</f>
        <v>#REF!</v>
      </c>
      <c r="AH747" s="169">
        <f>(0.2*VLOOKUP(D747,'%.'!$A$1:$B$4,2,FALSE))+(0.35*VLOOKUP(E747,'%.'!$A$1:$B$4,2,FALSE))+(0.1*VLOOKUP(F747,'%.'!$A$1:$B$4,2,FALSE))+(0.35*VLOOKUP(G747,'%.'!$A$1:$B$4,2,FALSE))</f>
        <v>0.61750000000000005</v>
      </c>
      <c r="AI747" s="128" t="str">
        <f t="shared" si="118"/>
        <v>ALTA</v>
      </c>
      <c r="AJ747" s="128" t="str">
        <f t="shared" si="119"/>
        <v>Provisión contable</v>
      </c>
      <c r="AK747" s="178" t="e">
        <f t="shared" si="120"/>
        <v>#REF!</v>
      </c>
    </row>
    <row r="748" spans="1:37" ht="30" customHeight="1" x14ac:dyDescent="0.25">
      <c r="A748" s="115">
        <v>747</v>
      </c>
      <c r="B748" s="81" t="s">
        <v>1721</v>
      </c>
      <c r="C748" s="94" t="s">
        <v>1722</v>
      </c>
      <c r="D748" s="68" t="s">
        <v>1</v>
      </c>
      <c r="E748" s="68" t="s">
        <v>0</v>
      </c>
      <c r="F748" s="68" t="s">
        <v>48</v>
      </c>
      <c r="G748" s="68" t="s">
        <v>1</v>
      </c>
      <c r="H748" s="169">
        <f t="shared" si="111"/>
        <v>0.42749999999999999</v>
      </c>
      <c r="I748" s="170" t="str">
        <f t="shared" si="112"/>
        <v>MEDIA</v>
      </c>
      <c r="J748" s="292">
        <v>153445930</v>
      </c>
      <c r="K748" s="221">
        <v>1</v>
      </c>
      <c r="L748" s="83" t="s">
        <v>128</v>
      </c>
      <c r="M748" s="188">
        <v>0</v>
      </c>
      <c r="N748" s="68" t="s">
        <v>405</v>
      </c>
      <c r="O748" s="199" t="s">
        <v>1828</v>
      </c>
      <c r="P748" s="68" t="s">
        <v>792</v>
      </c>
      <c r="Q748" s="123" t="s">
        <v>1733</v>
      </c>
      <c r="R748" s="88">
        <v>43724</v>
      </c>
      <c r="S748" s="88">
        <v>43724</v>
      </c>
      <c r="T748" s="68">
        <v>172633</v>
      </c>
      <c r="U748" s="81" t="s">
        <v>21</v>
      </c>
      <c r="V748" s="81"/>
      <c r="W748" s="171">
        <v>44074</v>
      </c>
      <c r="X748" s="172" t="e">
        <f>+CONCATENATE(TEXT(#REF!,"yyyy"),"-",TEXT(#REF!,"mm"))</f>
        <v>#REF!</v>
      </c>
      <c r="Y748" s="173" t="str">
        <f t="shared" si="115"/>
        <v>3</v>
      </c>
      <c r="Z748" s="172" t="str">
        <f t="shared" si="116"/>
        <v>2020-07</v>
      </c>
      <c r="AA748" s="170" t="e">
        <f>+VLOOKUP(Z748,#REF!,2,FALSE)/VLOOKUP(X748,#REF!,2,FALSE)</f>
        <v>#REF!</v>
      </c>
      <c r="AB748" s="174" t="e">
        <f t="shared" si="113"/>
        <v>#REF!</v>
      </c>
      <c r="AC748" s="174" t="e">
        <f t="shared" si="114"/>
        <v>#REF!</v>
      </c>
      <c r="AD748" s="175" t="e">
        <f>+#REF!+365*Y748</f>
        <v>#REF!</v>
      </c>
      <c r="AE748" s="176" t="e">
        <f t="shared" si="117"/>
        <v>#REF!</v>
      </c>
      <c r="AF748" s="170" t="e">
        <f>+VLOOKUP(CONCATENATE(TEXT(W748,"yyyy"),"-",TEXT(W748,"mm")),#REF!,2,0)</f>
        <v>#REF!</v>
      </c>
      <c r="AG748" s="177" t="e">
        <f>+(AC748*(1+'INFLAC PROYECTADA'!$B$8)^(AE748))/((1+DEMANDADO!AF748)^(AE748))</f>
        <v>#REF!</v>
      </c>
      <c r="AH748" s="169">
        <f>(0.2*VLOOKUP(D748,'%.'!$A$1:$B$4,2,FALSE))+(0.35*VLOOKUP(E748,'%.'!$A$1:$B$4,2,FALSE))+(0.1*VLOOKUP(F748,'%.'!$A$1:$B$4,2,FALSE))+(0.35*VLOOKUP(G748,'%.'!$A$1:$B$4,2,FALSE))</f>
        <v>0.42749999999999999</v>
      </c>
      <c r="AI748" s="128" t="str">
        <f t="shared" si="118"/>
        <v>MEDIA</v>
      </c>
      <c r="AJ748" s="128" t="str">
        <f t="shared" si="119"/>
        <v>Cuentas de Orden</v>
      </c>
      <c r="AK748" s="178" t="e">
        <f t="shared" si="120"/>
        <v>#REF!</v>
      </c>
    </row>
    <row r="749" spans="1:37" ht="30" customHeight="1" x14ac:dyDescent="0.25">
      <c r="A749" s="115">
        <v>748</v>
      </c>
      <c r="B749" s="81" t="s">
        <v>1723</v>
      </c>
      <c r="C749" s="94" t="s">
        <v>1724</v>
      </c>
      <c r="D749" s="68" t="s">
        <v>0</v>
      </c>
      <c r="E749" s="68" t="s">
        <v>0</v>
      </c>
      <c r="F749" s="68" t="s">
        <v>48</v>
      </c>
      <c r="G749" s="68" t="s">
        <v>48</v>
      </c>
      <c r="H749" s="169">
        <f t="shared" si="111"/>
        <v>0.77500000000000013</v>
      </c>
      <c r="I749" s="170" t="str">
        <f t="shared" si="112"/>
        <v>ALTA</v>
      </c>
      <c r="J749" s="292">
        <v>1225821250</v>
      </c>
      <c r="K749" s="221">
        <v>1</v>
      </c>
      <c r="L749" s="83" t="s">
        <v>128</v>
      </c>
      <c r="M749" s="188">
        <v>0</v>
      </c>
      <c r="N749" s="68" t="s">
        <v>405</v>
      </c>
      <c r="O749" s="199" t="s">
        <v>1828</v>
      </c>
      <c r="P749" s="68" t="s">
        <v>25</v>
      </c>
      <c r="Q749" s="123" t="s">
        <v>1733</v>
      </c>
      <c r="R749" s="88">
        <v>43724</v>
      </c>
      <c r="S749" s="88">
        <v>43724</v>
      </c>
      <c r="T749" s="68">
        <v>172633</v>
      </c>
      <c r="U749" s="81" t="s">
        <v>21</v>
      </c>
      <c r="V749" s="68"/>
      <c r="W749" s="171">
        <v>44074</v>
      </c>
      <c r="X749" s="172" t="e">
        <f>+CONCATENATE(TEXT(#REF!,"yyyy"),"-",TEXT(#REF!,"mm"))</f>
        <v>#REF!</v>
      </c>
      <c r="Y749" s="173" t="str">
        <f t="shared" si="115"/>
        <v>5</v>
      </c>
      <c r="Z749" s="172" t="str">
        <f t="shared" si="116"/>
        <v>2020-07</v>
      </c>
      <c r="AA749" s="170" t="e">
        <f>+VLOOKUP(Z749,#REF!,2,FALSE)/VLOOKUP(X749,#REF!,2,FALSE)</f>
        <v>#REF!</v>
      </c>
      <c r="AB749" s="174" t="e">
        <f t="shared" si="113"/>
        <v>#REF!</v>
      </c>
      <c r="AC749" s="174" t="e">
        <f t="shared" si="114"/>
        <v>#REF!</v>
      </c>
      <c r="AD749" s="175" t="e">
        <f>+#REF!+365*Y749</f>
        <v>#REF!</v>
      </c>
      <c r="AE749" s="176" t="e">
        <f t="shared" si="117"/>
        <v>#REF!</v>
      </c>
      <c r="AF749" s="170" t="e">
        <f>+VLOOKUP(CONCATENATE(TEXT(W749,"yyyy"),"-",TEXT(W749,"mm")),#REF!,2,0)</f>
        <v>#REF!</v>
      </c>
      <c r="AG749" s="177" t="e">
        <f>+(AC749*(1+'INFLAC PROYECTADA'!$B$8)^(AE749))/((1+DEMANDADO!AF749)^(AE749))</f>
        <v>#REF!</v>
      </c>
      <c r="AH749" s="169">
        <f>(0.2*VLOOKUP(D749,'%.'!$A$1:$B$4,2,FALSE))+(0.35*VLOOKUP(E749,'%.'!$A$1:$B$4,2,FALSE))+(0.1*VLOOKUP(F749,'%.'!$A$1:$B$4,2,FALSE))+(0.35*VLOOKUP(G749,'%.'!$A$1:$B$4,2,FALSE))</f>
        <v>0.77500000000000013</v>
      </c>
      <c r="AI749" s="128" t="str">
        <f t="shared" si="118"/>
        <v>ALTA</v>
      </c>
      <c r="AJ749" s="128" t="str">
        <f t="shared" si="119"/>
        <v>Provisión contable</v>
      </c>
      <c r="AK749" s="178" t="e">
        <f t="shared" si="120"/>
        <v>#REF!</v>
      </c>
    </row>
    <row r="750" spans="1:37" ht="30" customHeight="1" x14ac:dyDescent="0.25">
      <c r="A750" s="115">
        <v>749</v>
      </c>
      <c r="B750" s="81" t="s">
        <v>1723</v>
      </c>
      <c r="C750" s="94" t="s">
        <v>1725</v>
      </c>
      <c r="D750" s="68" t="s">
        <v>0</v>
      </c>
      <c r="E750" s="68" t="s">
        <v>48</v>
      </c>
      <c r="F750" s="68" t="s">
        <v>48</v>
      </c>
      <c r="G750" s="68" t="s">
        <v>48</v>
      </c>
      <c r="H750" s="169">
        <f t="shared" si="111"/>
        <v>0.6</v>
      </c>
      <c r="I750" s="170" t="str">
        <f t="shared" si="112"/>
        <v>ALTA</v>
      </c>
      <c r="J750" s="292">
        <v>47500000</v>
      </c>
      <c r="K750" s="221">
        <v>1</v>
      </c>
      <c r="L750" s="83" t="s">
        <v>128</v>
      </c>
      <c r="M750" s="188">
        <v>0</v>
      </c>
      <c r="N750" s="68" t="s">
        <v>405</v>
      </c>
      <c r="O750" s="85" t="s">
        <v>5984</v>
      </c>
      <c r="P750" s="68">
        <v>4</v>
      </c>
      <c r="Q750" s="123" t="s">
        <v>1733</v>
      </c>
      <c r="R750" s="88">
        <v>43724</v>
      </c>
      <c r="S750" s="88">
        <v>43724</v>
      </c>
      <c r="T750" s="68">
        <v>172633</v>
      </c>
      <c r="U750" s="81" t="s">
        <v>171</v>
      </c>
      <c r="V750" s="68"/>
      <c r="W750" s="171">
        <v>44074</v>
      </c>
      <c r="X750" s="172" t="e">
        <f>+CONCATENATE(TEXT(#REF!,"yyyy"),"-",TEXT(#REF!,"mm"))</f>
        <v>#REF!</v>
      </c>
      <c r="Y750" s="173" t="str">
        <f t="shared" si="115"/>
        <v>4</v>
      </c>
      <c r="Z750" s="172" t="str">
        <f t="shared" si="116"/>
        <v>2020-07</v>
      </c>
      <c r="AA750" s="170" t="e">
        <f>+VLOOKUP(Z750,#REF!,2,FALSE)/VLOOKUP(X750,#REF!,2,FALSE)</f>
        <v>#REF!</v>
      </c>
      <c r="AB750" s="174" t="e">
        <f t="shared" si="113"/>
        <v>#REF!</v>
      </c>
      <c r="AC750" s="174" t="e">
        <f t="shared" si="114"/>
        <v>#REF!</v>
      </c>
      <c r="AD750" s="175" t="e">
        <f>+#REF!+365*Y750</f>
        <v>#REF!</v>
      </c>
      <c r="AE750" s="176" t="e">
        <f t="shared" si="117"/>
        <v>#REF!</v>
      </c>
      <c r="AF750" s="170" t="e">
        <f>+VLOOKUP(CONCATENATE(TEXT(W750,"yyyy"),"-",TEXT(W750,"mm")),#REF!,2,0)</f>
        <v>#REF!</v>
      </c>
      <c r="AG750" s="177" t="e">
        <f>+(AC750*(1+'INFLAC PROYECTADA'!$B$8)^(AE750))/((1+DEMANDADO!AF750)^(AE750))</f>
        <v>#REF!</v>
      </c>
      <c r="AH750" s="169">
        <f>(0.2*VLOOKUP(D750,'%.'!$A$1:$B$4,2,FALSE))+(0.35*VLOOKUP(E750,'%.'!$A$1:$B$4,2,FALSE))+(0.1*VLOOKUP(F750,'%.'!$A$1:$B$4,2,FALSE))+(0.35*VLOOKUP(G750,'%.'!$A$1:$B$4,2,FALSE))</f>
        <v>0.6</v>
      </c>
      <c r="AI750" s="128" t="str">
        <f t="shared" si="118"/>
        <v>ALTA</v>
      </c>
      <c r="AJ750" s="128" t="str">
        <f t="shared" si="119"/>
        <v>Provisión contable</v>
      </c>
      <c r="AK750" s="178" t="e">
        <f t="shared" si="120"/>
        <v>#REF!</v>
      </c>
    </row>
    <row r="751" spans="1:37" ht="30" customHeight="1" x14ac:dyDescent="0.25">
      <c r="A751" s="115">
        <v>750</v>
      </c>
      <c r="B751" s="81" t="s">
        <v>1726</v>
      </c>
      <c r="C751" s="94" t="s">
        <v>1727</v>
      </c>
      <c r="D751" s="68" t="s">
        <v>48</v>
      </c>
      <c r="E751" s="68" t="s">
        <v>0</v>
      </c>
      <c r="F751" s="68" t="s">
        <v>48</v>
      </c>
      <c r="G751" s="68" t="s">
        <v>1</v>
      </c>
      <c r="H751" s="169">
        <f t="shared" si="111"/>
        <v>0.51749999999999996</v>
      </c>
      <c r="I751" s="170" t="str">
        <f t="shared" si="112"/>
        <v>ALTA</v>
      </c>
      <c r="J751" s="292">
        <v>42178327</v>
      </c>
      <c r="K751" s="221">
        <v>1</v>
      </c>
      <c r="L751" s="83" t="s">
        <v>149</v>
      </c>
      <c r="M751" s="188">
        <v>0</v>
      </c>
      <c r="N751" s="68" t="s">
        <v>405</v>
      </c>
      <c r="O751" s="85" t="s">
        <v>5984</v>
      </c>
      <c r="P751" s="68">
        <v>4</v>
      </c>
      <c r="Q751" s="123" t="s">
        <v>1733</v>
      </c>
      <c r="R751" s="88">
        <v>43724</v>
      </c>
      <c r="S751" s="88">
        <v>43724</v>
      </c>
      <c r="T751" s="68">
        <v>172633</v>
      </c>
      <c r="U751" s="81" t="s">
        <v>171</v>
      </c>
      <c r="V751" s="68"/>
      <c r="W751" s="171">
        <v>44074</v>
      </c>
      <c r="X751" s="172" t="e">
        <f>+CONCATENATE(TEXT(#REF!,"yyyy"),"-",TEXT(#REF!,"mm"))</f>
        <v>#REF!</v>
      </c>
      <c r="Y751" s="173" t="str">
        <f t="shared" si="115"/>
        <v>4</v>
      </c>
      <c r="Z751" s="172" t="str">
        <f t="shared" si="116"/>
        <v>2020-07</v>
      </c>
      <c r="AA751" s="170" t="e">
        <f>+VLOOKUP(Z751,#REF!,2,FALSE)/VLOOKUP(X751,#REF!,2,FALSE)</f>
        <v>#REF!</v>
      </c>
      <c r="AB751" s="174" t="e">
        <f t="shared" si="113"/>
        <v>#REF!</v>
      </c>
      <c r="AC751" s="174" t="e">
        <f t="shared" si="114"/>
        <v>#REF!</v>
      </c>
      <c r="AD751" s="175" t="e">
        <f>+#REF!+365*Y751</f>
        <v>#REF!</v>
      </c>
      <c r="AE751" s="176" t="e">
        <f t="shared" si="117"/>
        <v>#REF!</v>
      </c>
      <c r="AF751" s="170" t="e">
        <f>+VLOOKUP(CONCATENATE(TEXT(W751,"yyyy"),"-",TEXT(W751,"mm")),#REF!,2,0)</f>
        <v>#REF!</v>
      </c>
      <c r="AG751" s="177" t="e">
        <f>+(AC751*(1+'INFLAC PROYECTADA'!$B$8)^(AE751))/((1+DEMANDADO!AF751)^(AE751))</f>
        <v>#REF!</v>
      </c>
      <c r="AH751" s="169">
        <f>(0.2*VLOOKUP(D751,'%.'!$A$1:$B$4,2,FALSE))+(0.35*VLOOKUP(E751,'%.'!$A$1:$B$4,2,FALSE))+(0.1*VLOOKUP(F751,'%.'!$A$1:$B$4,2,FALSE))+(0.35*VLOOKUP(G751,'%.'!$A$1:$B$4,2,FALSE))</f>
        <v>0.51749999999999996</v>
      </c>
      <c r="AI751" s="128" t="str">
        <f t="shared" si="118"/>
        <v>ALTA</v>
      </c>
      <c r="AJ751" s="128" t="str">
        <f t="shared" si="119"/>
        <v>Provisión contable</v>
      </c>
      <c r="AK751" s="178" t="e">
        <f t="shared" si="120"/>
        <v>#REF!</v>
      </c>
    </row>
    <row r="752" spans="1:37" ht="30" customHeight="1" x14ac:dyDescent="0.25">
      <c r="A752" s="115">
        <v>751</v>
      </c>
      <c r="B752" s="81" t="s">
        <v>1728</v>
      </c>
      <c r="C752" s="94" t="s">
        <v>1729</v>
      </c>
      <c r="D752" s="68" t="s">
        <v>48</v>
      </c>
      <c r="E752" s="68" t="s">
        <v>0</v>
      </c>
      <c r="F752" s="68" t="s">
        <v>48</v>
      </c>
      <c r="G752" s="68" t="s">
        <v>1</v>
      </c>
      <c r="H752" s="169">
        <f t="shared" si="111"/>
        <v>0.51749999999999996</v>
      </c>
      <c r="I752" s="170" t="str">
        <f t="shared" si="112"/>
        <v>ALTA</v>
      </c>
      <c r="J752" s="292">
        <v>11305389</v>
      </c>
      <c r="K752" s="221">
        <v>1</v>
      </c>
      <c r="L752" s="83" t="s">
        <v>149</v>
      </c>
      <c r="M752" s="188">
        <v>0</v>
      </c>
      <c r="N752" s="68" t="s">
        <v>405</v>
      </c>
      <c r="O752" s="85" t="s">
        <v>5984</v>
      </c>
      <c r="P752" s="68">
        <v>4</v>
      </c>
      <c r="Q752" s="123" t="s">
        <v>1733</v>
      </c>
      <c r="R752" s="88">
        <v>43724</v>
      </c>
      <c r="S752" s="88">
        <v>43724</v>
      </c>
      <c r="T752" s="68">
        <v>172633</v>
      </c>
      <c r="U752" s="81" t="s">
        <v>171</v>
      </c>
      <c r="V752" s="68"/>
      <c r="W752" s="171">
        <v>44074</v>
      </c>
      <c r="X752" s="172" t="e">
        <f>+CONCATENATE(TEXT(#REF!,"yyyy"),"-",TEXT(#REF!,"mm"))</f>
        <v>#REF!</v>
      </c>
      <c r="Y752" s="173" t="str">
        <f t="shared" si="115"/>
        <v>4</v>
      </c>
      <c r="Z752" s="172" t="str">
        <f t="shared" si="116"/>
        <v>2020-07</v>
      </c>
      <c r="AA752" s="170" t="e">
        <f>+VLOOKUP(Z752,#REF!,2,FALSE)/VLOOKUP(X752,#REF!,2,FALSE)</f>
        <v>#REF!</v>
      </c>
      <c r="AB752" s="174" t="e">
        <f t="shared" si="113"/>
        <v>#REF!</v>
      </c>
      <c r="AC752" s="174" t="e">
        <f t="shared" si="114"/>
        <v>#REF!</v>
      </c>
      <c r="AD752" s="175" t="e">
        <f>+#REF!+365*Y752</f>
        <v>#REF!</v>
      </c>
      <c r="AE752" s="176" t="e">
        <f t="shared" si="117"/>
        <v>#REF!</v>
      </c>
      <c r="AF752" s="170" t="e">
        <f>+VLOOKUP(CONCATENATE(TEXT(W752,"yyyy"),"-",TEXT(W752,"mm")),#REF!,2,0)</f>
        <v>#REF!</v>
      </c>
      <c r="AG752" s="177" t="e">
        <f>+(AC752*(1+'INFLAC PROYECTADA'!$B$8)^(AE752))/((1+DEMANDADO!AF752)^(AE752))</f>
        <v>#REF!</v>
      </c>
      <c r="AH752" s="169">
        <f>(0.2*VLOOKUP(D752,'%.'!$A$1:$B$4,2,FALSE))+(0.35*VLOOKUP(E752,'%.'!$A$1:$B$4,2,FALSE))+(0.1*VLOOKUP(F752,'%.'!$A$1:$B$4,2,FALSE))+(0.35*VLOOKUP(G752,'%.'!$A$1:$B$4,2,FALSE))</f>
        <v>0.51749999999999996</v>
      </c>
      <c r="AI752" s="128" t="str">
        <f t="shared" si="118"/>
        <v>ALTA</v>
      </c>
      <c r="AJ752" s="128" t="str">
        <f t="shared" si="119"/>
        <v>Provisión contable</v>
      </c>
      <c r="AK752" s="178" t="e">
        <f t="shared" si="120"/>
        <v>#REF!</v>
      </c>
    </row>
    <row r="753" spans="1:37" ht="30" customHeight="1" x14ac:dyDescent="0.25">
      <c r="A753" s="115">
        <v>752</v>
      </c>
      <c r="B753" s="81" t="s">
        <v>1730</v>
      </c>
      <c r="C753" s="94" t="s">
        <v>1731</v>
      </c>
      <c r="D753" s="68" t="s">
        <v>0</v>
      </c>
      <c r="E753" s="68" t="s">
        <v>48</v>
      </c>
      <c r="F753" s="68" t="s">
        <v>48</v>
      </c>
      <c r="G753" s="68" t="s">
        <v>48</v>
      </c>
      <c r="H753" s="169">
        <f t="shared" si="111"/>
        <v>0.6</v>
      </c>
      <c r="I753" s="170" t="str">
        <f t="shared" si="112"/>
        <v>ALTA</v>
      </c>
      <c r="J753" s="292">
        <v>8029020</v>
      </c>
      <c r="K753" s="221">
        <v>1</v>
      </c>
      <c r="L753" s="83" t="s">
        <v>149</v>
      </c>
      <c r="M753" s="188">
        <v>0</v>
      </c>
      <c r="N753" s="68" t="s">
        <v>405</v>
      </c>
      <c r="O753" s="199" t="s">
        <v>1828</v>
      </c>
      <c r="P753" s="68" t="s">
        <v>781</v>
      </c>
      <c r="Q753" s="123" t="s">
        <v>1733</v>
      </c>
      <c r="R753" s="88">
        <v>43724</v>
      </c>
      <c r="S753" s="88">
        <v>43724</v>
      </c>
      <c r="T753" s="68">
        <v>172633</v>
      </c>
      <c r="U753" s="81" t="s">
        <v>171</v>
      </c>
      <c r="V753" s="68"/>
      <c r="W753" s="171">
        <v>44074</v>
      </c>
      <c r="X753" s="172" t="e">
        <f>+CONCATENATE(TEXT(#REF!,"yyyy"),"-",TEXT(#REF!,"mm"))</f>
        <v>#REF!</v>
      </c>
      <c r="Y753" s="173" t="str">
        <f t="shared" si="115"/>
        <v>4</v>
      </c>
      <c r="Z753" s="172" t="str">
        <f t="shared" si="116"/>
        <v>2020-07</v>
      </c>
      <c r="AA753" s="170" t="e">
        <f>+VLOOKUP(Z753,#REF!,2,FALSE)/VLOOKUP(X753,#REF!,2,FALSE)</f>
        <v>#REF!</v>
      </c>
      <c r="AB753" s="174" t="e">
        <f t="shared" si="113"/>
        <v>#REF!</v>
      </c>
      <c r="AC753" s="174" t="e">
        <f t="shared" si="114"/>
        <v>#REF!</v>
      </c>
      <c r="AD753" s="175" t="e">
        <f>+#REF!+365*Y753</f>
        <v>#REF!</v>
      </c>
      <c r="AE753" s="176" t="e">
        <f t="shared" si="117"/>
        <v>#REF!</v>
      </c>
      <c r="AF753" s="170" t="e">
        <f>+VLOOKUP(CONCATENATE(TEXT(W753,"yyyy"),"-",TEXT(W753,"mm")),#REF!,2,0)</f>
        <v>#REF!</v>
      </c>
      <c r="AG753" s="177" t="e">
        <f>+(AC753*(1+'INFLAC PROYECTADA'!$B$8)^(AE753))/((1+DEMANDADO!AF753)^(AE753))</f>
        <v>#REF!</v>
      </c>
      <c r="AH753" s="169">
        <f>(0.2*VLOOKUP(D753,'%.'!$A$1:$B$4,2,FALSE))+(0.35*VLOOKUP(E753,'%.'!$A$1:$B$4,2,FALSE))+(0.1*VLOOKUP(F753,'%.'!$A$1:$B$4,2,FALSE))+(0.35*VLOOKUP(G753,'%.'!$A$1:$B$4,2,FALSE))</f>
        <v>0.6</v>
      </c>
      <c r="AI753" s="128" t="str">
        <f t="shared" si="118"/>
        <v>ALTA</v>
      </c>
      <c r="AJ753" s="128" t="str">
        <f t="shared" si="119"/>
        <v>Provisión contable</v>
      </c>
      <c r="AK753" s="178" t="e">
        <f t="shared" si="120"/>
        <v>#REF!</v>
      </c>
    </row>
    <row r="754" spans="1:37" ht="30" customHeight="1" x14ac:dyDescent="0.25">
      <c r="A754" s="115">
        <v>753</v>
      </c>
      <c r="B754" s="81" t="s">
        <v>1721</v>
      </c>
      <c r="C754" s="94" t="s">
        <v>1732</v>
      </c>
      <c r="D754" s="68" t="s">
        <v>48</v>
      </c>
      <c r="E754" s="68" t="s">
        <v>0</v>
      </c>
      <c r="F754" s="68" t="s">
        <v>48</v>
      </c>
      <c r="G754" s="68" t="s">
        <v>1</v>
      </c>
      <c r="H754" s="169">
        <f t="shared" si="111"/>
        <v>0.51749999999999996</v>
      </c>
      <c r="I754" s="170" t="str">
        <f t="shared" si="112"/>
        <v>ALTA</v>
      </c>
      <c r="J754" s="292">
        <v>21548720</v>
      </c>
      <c r="K754" s="221">
        <v>1</v>
      </c>
      <c r="L754" s="83" t="s">
        <v>149</v>
      </c>
      <c r="M754" s="188">
        <v>0</v>
      </c>
      <c r="N754" s="68" t="s">
        <v>405</v>
      </c>
      <c r="O754" s="85" t="s">
        <v>5984</v>
      </c>
      <c r="P754" s="68">
        <v>4</v>
      </c>
      <c r="Q754" s="123" t="s">
        <v>1733</v>
      </c>
      <c r="R754" s="88">
        <v>43724</v>
      </c>
      <c r="S754" s="88">
        <v>43724</v>
      </c>
      <c r="T754" s="68">
        <v>172633</v>
      </c>
      <c r="U754" s="81" t="s">
        <v>171</v>
      </c>
      <c r="V754" s="68"/>
      <c r="W754" s="171">
        <v>44074</v>
      </c>
      <c r="X754" s="172" t="e">
        <f>+CONCATENATE(TEXT(#REF!,"yyyy"),"-",TEXT(#REF!,"mm"))</f>
        <v>#REF!</v>
      </c>
      <c r="Y754" s="173" t="str">
        <f t="shared" si="115"/>
        <v>4</v>
      </c>
      <c r="Z754" s="172" t="str">
        <f t="shared" si="116"/>
        <v>2020-07</v>
      </c>
      <c r="AA754" s="170" t="e">
        <f>+VLOOKUP(Z754,#REF!,2,FALSE)/VLOOKUP(X754,#REF!,2,FALSE)</f>
        <v>#REF!</v>
      </c>
      <c r="AB754" s="174" t="e">
        <f t="shared" si="113"/>
        <v>#REF!</v>
      </c>
      <c r="AC754" s="174" t="e">
        <f t="shared" si="114"/>
        <v>#REF!</v>
      </c>
      <c r="AD754" s="175" t="e">
        <f>+#REF!+365*Y754</f>
        <v>#REF!</v>
      </c>
      <c r="AE754" s="176" t="e">
        <f t="shared" si="117"/>
        <v>#REF!</v>
      </c>
      <c r="AF754" s="170" t="e">
        <f>+VLOOKUP(CONCATENATE(TEXT(W754,"yyyy"),"-",TEXT(W754,"mm")),#REF!,2,0)</f>
        <v>#REF!</v>
      </c>
      <c r="AG754" s="177" t="e">
        <f>+(AC754*(1+'INFLAC PROYECTADA'!$B$8)^(AE754))/((1+DEMANDADO!AF754)^(AE754))</f>
        <v>#REF!</v>
      </c>
      <c r="AH754" s="169">
        <f>(0.2*VLOOKUP(D754,'%.'!$A$1:$B$4,2,FALSE))+(0.35*VLOOKUP(E754,'%.'!$A$1:$B$4,2,FALSE))+(0.1*VLOOKUP(F754,'%.'!$A$1:$B$4,2,FALSE))+(0.35*VLOOKUP(G754,'%.'!$A$1:$B$4,2,FALSE))</f>
        <v>0.51749999999999996</v>
      </c>
      <c r="AI754" s="128" t="str">
        <f t="shared" si="118"/>
        <v>ALTA</v>
      </c>
      <c r="AJ754" s="128" t="str">
        <f t="shared" si="119"/>
        <v>Provisión contable</v>
      </c>
      <c r="AK754" s="178" t="e">
        <f t="shared" si="120"/>
        <v>#REF!</v>
      </c>
    </row>
    <row r="755" spans="1:37" ht="30" customHeight="1" x14ac:dyDescent="0.25">
      <c r="A755" s="115">
        <v>754</v>
      </c>
      <c r="B755" s="68" t="s">
        <v>1848</v>
      </c>
      <c r="C755" s="123" t="s">
        <v>900</v>
      </c>
      <c r="D755" s="68" t="s">
        <v>1</v>
      </c>
      <c r="E755" s="68" t="s">
        <v>1</v>
      </c>
      <c r="F755" s="68" t="s">
        <v>1</v>
      </c>
      <c r="G755" s="121" t="s">
        <v>0</v>
      </c>
      <c r="H755" s="169">
        <f t="shared" si="111"/>
        <v>0.38249999999999995</v>
      </c>
      <c r="I755" s="170" t="str">
        <f t="shared" si="112"/>
        <v>MEDIA</v>
      </c>
      <c r="J755" s="292">
        <v>1000000</v>
      </c>
      <c r="K755" s="221">
        <v>0.3</v>
      </c>
      <c r="L755" s="68" t="s">
        <v>134</v>
      </c>
      <c r="M755" s="188"/>
      <c r="N755" s="68" t="s">
        <v>405</v>
      </c>
      <c r="O755" s="199" t="s">
        <v>405</v>
      </c>
      <c r="P755" s="68">
        <v>5</v>
      </c>
      <c r="Q755" s="68" t="s">
        <v>1968</v>
      </c>
      <c r="R755" s="68">
        <v>41842</v>
      </c>
      <c r="S755" s="88">
        <v>43187</v>
      </c>
      <c r="T755" s="68">
        <v>175961</v>
      </c>
      <c r="U755" s="107" t="s">
        <v>21</v>
      </c>
      <c r="V755" s="81"/>
      <c r="W755" s="171">
        <v>44074</v>
      </c>
      <c r="X755" s="172" t="e">
        <f>+CONCATENATE(TEXT(#REF!,"yyyy"),"-",TEXT(#REF!,"mm"))</f>
        <v>#REF!</v>
      </c>
      <c r="Y755" s="173" t="str">
        <f t="shared" si="115"/>
        <v>5</v>
      </c>
      <c r="Z755" s="172" t="str">
        <f t="shared" si="116"/>
        <v>2020-07</v>
      </c>
      <c r="AA755" s="170" t="e">
        <f>+VLOOKUP(Z755,#REF!,2,FALSE)/VLOOKUP(X755,#REF!,2,FALSE)</f>
        <v>#REF!</v>
      </c>
      <c r="AB755" s="174" t="e">
        <f t="shared" si="113"/>
        <v>#REF!</v>
      </c>
      <c r="AC755" s="174" t="e">
        <f t="shared" si="114"/>
        <v>#REF!</v>
      </c>
      <c r="AD755" s="175" t="e">
        <f>+#REF!+365*Y755</f>
        <v>#REF!</v>
      </c>
      <c r="AE755" s="176" t="e">
        <f t="shared" si="117"/>
        <v>#REF!</v>
      </c>
      <c r="AF755" s="170" t="e">
        <f>+VLOOKUP(CONCATENATE(TEXT(W755,"yyyy"),"-",TEXT(W755,"mm")),#REF!,2,0)</f>
        <v>#REF!</v>
      </c>
      <c r="AG755" s="177" t="e">
        <f>+(AC755*(1+'INFLAC PROYECTADA'!$B$8)^(AE755))/((1+DEMANDADO!AF755)^(AE755))</f>
        <v>#REF!</v>
      </c>
      <c r="AH755" s="169">
        <f>(0.2*VLOOKUP(D755,'%.'!$A$1:$B$4,2,FALSE))+(0.35*VLOOKUP(E755,'%.'!$A$1:$B$4,2,FALSE))+(0.1*VLOOKUP(F755,'%.'!$A$1:$B$4,2,FALSE))+(0.35*VLOOKUP(G755,'%.'!$A$1:$B$4,2,FALSE))</f>
        <v>0.38249999999999995</v>
      </c>
      <c r="AI755" s="128" t="str">
        <f t="shared" si="118"/>
        <v>MEDIA</v>
      </c>
      <c r="AJ755" s="128" t="str">
        <f t="shared" si="119"/>
        <v>Cuentas de Orden</v>
      </c>
      <c r="AK755" s="178" t="e">
        <f t="shared" si="120"/>
        <v>#REF!</v>
      </c>
    </row>
    <row r="756" spans="1:37" ht="30" customHeight="1" x14ac:dyDescent="0.25">
      <c r="A756" s="115">
        <v>755</v>
      </c>
      <c r="B756" s="81" t="s">
        <v>1849</v>
      </c>
      <c r="C756" s="123" t="s">
        <v>1850</v>
      </c>
      <c r="D756" s="68" t="s">
        <v>1</v>
      </c>
      <c r="E756" s="68" t="s">
        <v>1</v>
      </c>
      <c r="F756" s="68" t="s">
        <v>1</v>
      </c>
      <c r="G756" s="121" t="s">
        <v>48</v>
      </c>
      <c r="H756" s="169">
        <f t="shared" si="111"/>
        <v>0.20749999999999999</v>
      </c>
      <c r="I756" s="170" t="str">
        <f t="shared" si="112"/>
        <v>BAJA</v>
      </c>
      <c r="J756" s="292">
        <v>23103879</v>
      </c>
      <c r="K756" s="221">
        <v>0.3</v>
      </c>
      <c r="L756" s="68" t="s">
        <v>133</v>
      </c>
      <c r="M756" s="188"/>
      <c r="N756" s="68" t="s">
        <v>405</v>
      </c>
      <c r="O756" s="199" t="s">
        <v>405</v>
      </c>
      <c r="P756" s="68">
        <v>4</v>
      </c>
      <c r="Q756" s="100" t="s">
        <v>1968</v>
      </c>
      <c r="R756" s="100">
        <v>41842</v>
      </c>
      <c r="S756" s="88">
        <v>43187</v>
      </c>
      <c r="T756" s="68">
        <v>52875</v>
      </c>
      <c r="U756" s="107" t="s">
        <v>76</v>
      </c>
      <c r="V756" s="81"/>
      <c r="W756" s="171">
        <v>44074</v>
      </c>
      <c r="X756" s="172" t="e">
        <f>+CONCATENATE(TEXT(#REF!,"yyyy"),"-",TEXT(#REF!,"mm"))</f>
        <v>#REF!</v>
      </c>
      <c r="Y756" s="173" t="str">
        <f t="shared" si="115"/>
        <v>4</v>
      </c>
      <c r="Z756" s="172" t="str">
        <f t="shared" si="116"/>
        <v>2020-07</v>
      </c>
      <c r="AA756" s="170" t="e">
        <f>+VLOOKUP(Z756,#REF!,2,FALSE)/VLOOKUP(X756,#REF!,2,FALSE)</f>
        <v>#REF!</v>
      </c>
      <c r="AB756" s="174" t="e">
        <f t="shared" si="113"/>
        <v>#REF!</v>
      </c>
      <c r="AC756" s="174" t="e">
        <f t="shared" si="114"/>
        <v>#REF!</v>
      </c>
      <c r="AD756" s="175" t="e">
        <f>+#REF!+365*Y756</f>
        <v>#REF!</v>
      </c>
      <c r="AE756" s="176" t="e">
        <f t="shared" si="117"/>
        <v>#REF!</v>
      </c>
      <c r="AF756" s="170" t="e">
        <f>+VLOOKUP(CONCATENATE(TEXT(W756,"yyyy"),"-",TEXT(W756,"mm")),#REF!,2,0)</f>
        <v>#REF!</v>
      </c>
      <c r="AG756" s="177" t="e">
        <f>+(AC756*(1+'INFLAC PROYECTADA'!$B$8)^(AE756))/((1+DEMANDADO!AF756)^(AE756))</f>
        <v>#REF!</v>
      </c>
      <c r="AH756" s="169">
        <f>(0.2*VLOOKUP(D756,'%.'!$A$1:$B$4,2,FALSE))+(0.35*VLOOKUP(E756,'%.'!$A$1:$B$4,2,FALSE))+(0.1*VLOOKUP(F756,'%.'!$A$1:$B$4,2,FALSE))+(0.35*VLOOKUP(G756,'%.'!$A$1:$B$4,2,FALSE))</f>
        <v>0.20749999999999999</v>
      </c>
      <c r="AI756" s="128" t="str">
        <f t="shared" si="118"/>
        <v>BAJA</v>
      </c>
      <c r="AJ756" s="128" t="str">
        <f t="shared" si="119"/>
        <v>Cuentas de Orden</v>
      </c>
      <c r="AK756" s="178" t="e">
        <f t="shared" si="120"/>
        <v>#REF!</v>
      </c>
    </row>
    <row r="757" spans="1:37" ht="30" customHeight="1" x14ac:dyDescent="0.25">
      <c r="A757" s="115">
        <v>756</v>
      </c>
      <c r="B757" s="81" t="s">
        <v>899</v>
      </c>
      <c r="C757" s="123" t="s">
        <v>1851</v>
      </c>
      <c r="D757" s="68" t="s">
        <v>1</v>
      </c>
      <c r="E757" s="68" t="s">
        <v>48</v>
      </c>
      <c r="F757" s="68" t="s">
        <v>48</v>
      </c>
      <c r="G757" s="121" t="s">
        <v>48</v>
      </c>
      <c r="H757" s="169">
        <f t="shared" si="111"/>
        <v>0.41</v>
      </c>
      <c r="I757" s="170" t="str">
        <f t="shared" si="112"/>
        <v>MEDIA</v>
      </c>
      <c r="J757" s="292">
        <v>410972021</v>
      </c>
      <c r="K757" s="221">
        <v>0.2</v>
      </c>
      <c r="L757" s="68" t="s">
        <v>132</v>
      </c>
      <c r="M757" s="188"/>
      <c r="N757" s="68" t="s">
        <v>405</v>
      </c>
      <c r="O757" s="199" t="s">
        <v>405</v>
      </c>
      <c r="P757" s="100">
        <v>5</v>
      </c>
      <c r="Q757" s="100" t="s">
        <v>1968</v>
      </c>
      <c r="R757" s="100">
        <v>41842</v>
      </c>
      <c r="S757" s="88">
        <v>43187</v>
      </c>
      <c r="T757" s="100">
        <v>52875</v>
      </c>
      <c r="U757" s="107" t="s">
        <v>184</v>
      </c>
      <c r="V757" s="81"/>
      <c r="W757" s="171">
        <v>44074</v>
      </c>
      <c r="X757" s="172" t="e">
        <f>+CONCATENATE(TEXT(#REF!,"yyyy"),"-",TEXT(#REF!,"mm"))</f>
        <v>#REF!</v>
      </c>
      <c r="Y757" s="173" t="str">
        <f t="shared" si="115"/>
        <v>5</v>
      </c>
      <c r="Z757" s="172" t="str">
        <f t="shared" si="116"/>
        <v>2020-07</v>
      </c>
      <c r="AA757" s="170" t="e">
        <f>+VLOOKUP(Z757,#REF!,2,FALSE)/VLOOKUP(X757,#REF!,2,FALSE)</f>
        <v>#REF!</v>
      </c>
      <c r="AB757" s="174" t="e">
        <f t="shared" si="113"/>
        <v>#REF!</v>
      </c>
      <c r="AC757" s="174" t="e">
        <f t="shared" si="114"/>
        <v>#REF!</v>
      </c>
      <c r="AD757" s="175" t="e">
        <f>+#REF!+365*Y757</f>
        <v>#REF!</v>
      </c>
      <c r="AE757" s="176" t="e">
        <f t="shared" si="117"/>
        <v>#REF!</v>
      </c>
      <c r="AF757" s="170" t="e">
        <f>+VLOOKUP(CONCATENATE(TEXT(W757,"yyyy"),"-",TEXT(W757,"mm")),#REF!,2,0)</f>
        <v>#REF!</v>
      </c>
      <c r="AG757" s="177" t="e">
        <f>+(AC757*(1+'INFLAC PROYECTADA'!$B$8)^(AE757))/((1+DEMANDADO!AF757)^(AE757))</f>
        <v>#REF!</v>
      </c>
      <c r="AH757" s="169">
        <f>(0.2*VLOOKUP(D757,'%.'!$A$1:$B$4,2,FALSE))+(0.35*VLOOKUP(E757,'%.'!$A$1:$B$4,2,FALSE))+(0.1*VLOOKUP(F757,'%.'!$A$1:$B$4,2,FALSE))+(0.35*VLOOKUP(G757,'%.'!$A$1:$B$4,2,FALSE))</f>
        <v>0.41</v>
      </c>
      <c r="AI757" s="128" t="str">
        <f t="shared" si="118"/>
        <v>MEDIA</v>
      </c>
      <c r="AJ757" s="128" t="str">
        <f t="shared" si="119"/>
        <v>Cuentas de Orden</v>
      </c>
      <c r="AK757" s="178" t="e">
        <f t="shared" si="120"/>
        <v>#REF!</v>
      </c>
    </row>
    <row r="758" spans="1:37" ht="30" customHeight="1" x14ac:dyDescent="0.25">
      <c r="A758" s="115">
        <v>757</v>
      </c>
      <c r="B758" s="81" t="s">
        <v>1852</v>
      </c>
      <c r="C758" s="123" t="s">
        <v>1853</v>
      </c>
      <c r="D758" s="68" t="s">
        <v>1</v>
      </c>
      <c r="E758" s="68" t="s">
        <v>1</v>
      </c>
      <c r="F758" s="68" t="s">
        <v>48</v>
      </c>
      <c r="G758" s="121" t="s">
        <v>48</v>
      </c>
      <c r="H758" s="169">
        <f t="shared" si="111"/>
        <v>0.2525</v>
      </c>
      <c r="I758" s="170" t="str">
        <f t="shared" si="112"/>
        <v>MEDIA</v>
      </c>
      <c r="J758" s="292">
        <v>63217875</v>
      </c>
      <c r="K758" s="221">
        <v>0.3</v>
      </c>
      <c r="L758" s="68" t="s">
        <v>133</v>
      </c>
      <c r="M758" s="188"/>
      <c r="N758" s="68" t="s">
        <v>405</v>
      </c>
      <c r="O758" s="199" t="s">
        <v>405</v>
      </c>
      <c r="P758" s="100">
        <v>5</v>
      </c>
      <c r="Q758" s="100" t="s">
        <v>1968</v>
      </c>
      <c r="R758" s="100">
        <v>41842</v>
      </c>
      <c r="S758" s="88">
        <v>43187</v>
      </c>
      <c r="T758" s="100">
        <v>52875</v>
      </c>
      <c r="U758" s="107" t="s">
        <v>171</v>
      </c>
      <c r="V758" s="81"/>
      <c r="W758" s="171">
        <v>44074</v>
      </c>
      <c r="X758" s="172" t="e">
        <f>+CONCATENATE(TEXT(#REF!,"yyyy"),"-",TEXT(#REF!,"mm"))</f>
        <v>#REF!</v>
      </c>
      <c r="Y758" s="173" t="str">
        <f t="shared" si="115"/>
        <v>5</v>
      </c>
      <c r="Z758" s="172" t="str">
        <f t="shared" si="116"/>
        <v>2020-07</v>
      </c>
      <c r="AA758" s="170" t="e">
        <f>+VLOOKUP(Z758,#REF!,2,FALSE)/VLOOKUP(X758,#REF!,2,FALSE)</f>
        <v>#REF!</v>
      </c>
      <c r="AB758" s="174" t="e">
        <f t="shared" si="113"/>
        <v>#REF!</v>
      </c>
      <c r="AC758" s="174" t="e">
        <f t="shared" si="114"/>
        <v>#REF!</v>
      </c>
      <c r="AD758" s="175" t="e">
        <f>+#REF!+365*Y758</f>
        <v>#REF!</v>
      </c>
      <c r="AE758" s="176" t="e">
        <f t="shared" si="117"/>
        <v>#REF!</v>
      </c>
      <c r="AF758" s="170" t="e">
        <f>+VLOOKUP(CONCATENATE(TEXT(W758,"yyyy"),"-",TEXT(W758,"mm")),#REF!,2,0)</f>
        <v>#REF!</v>
      </c>
      <c r="AG758" s="177" t="e">
        <f>+(AC758*(1+'INFLAC PROYECTADA'!$B$8)^(AE758))/((1+DEMANDADO!AF758)^(AE758))</f>
        <v>#REF!</v>
      </c>
      <c r="AH758" s="169">
        <f>(0.2*VLOOKUP(D758,'%.'!$A$1:$B$4,2,FALSE))+(0.35*VLOOKUP(E758,'%.'!$A$1:$B$4,2,FALSE))+(0.1*VLOOKUP(F758,'%.'!$A$1:$B$4,2,FALSE))+(0.35*VLOOKUP(G758,'%.'!$A$1:$B$4,2,FALSE))</f>
        <v>0.2525</v>
      </c>
      <c r="AI758" s="128" t="str">
        <f t="shared" si="118"/>
        <v>MEDIA</v>
      </c>
      <c r="AJ758" s="128" t="str">
        <f t="shared" si="119"/>
        <v>Cuentas de Orden</v>
      </c>
      <c r="AK758" s="178" t="e">
        <f t="shared" si="120"/>
        <v>#REF!</v>
      </c>
    </row>
    <row r="759" spans="1:37" ht="30" customHeight="1" x14ac:dyDescent="0.25">
      <c r="A759" s="115">
        <v>758</v>
      </c>
      <c r="B759" s="81" t="s">
        <v>1854</v>
      </c>
      <c r="C759" s="123" t="s">
        <v>1855</v>
      </c>
      <c r="D759" s="68" t="s">
        <v>48</v>
      </c>
      <c r="E759" s="68" t="s">
        <v>48</v>
      </c>
      <c r="F759" s="68" t="s">
        <v>1</v>
      </c>
      <c r="G759" s="121" t="s">
        <v>48</v>
      </c>
      <c r="H759" s="169">
        <f t="shared" si="111"/>
        <v>0.45500000000000002</v>
      </c>
      <c r="I759" s="170" t="str">
        <f t="shared" si="112"/>
        <v>MEDIA</v>
      </c>
      <c r="J759" s="292">
        <v>39781260</v>
      </c>
      <c r="K759" s="221">
        <v>0.2</v>
      </c>
      <c r="L759" s="68" t="s">
        <v>134</v>
      </c>
      <c r="M759" s="188"/>
      <c r="N759" s="68" t="s">
        <v>511</v>
      </c>
      <c r="O759" s="199">
        <v>39781260</v>
      </c>
      <c r="P759" s="68">
        <v>4</v>
      </c>
      <c r="Q759" s="100" t="s">
        <v>1968</v>
      </c>
      <c r="R759" s="100">
        <v>41842</v>
      </c>
      <c r="S759" s="88">
        <v>43187</v>
      </c>
      <c r="T759" s="100">
        <v>52875</v>
      </c>
      <c r="U759" s="107" t="s">
        <v>76</v>
      </c>
      <c r="V759" s="81"/>
      <c r="W759" s="171">
        <v>44074</v>
      </c>
      <c r="X759" s="172" t="e">
        <f>+CONCATENATE(TEXT(#REF!,"yyyy"),"-",TEXT(#REF!,"mm"))</f>
        <v>#REF!</v>
      </c>
      <c r="Y759" s="173" t="str">
        <f t="shared" si="115"/>
        <v>4</v>
      </c>
      <c r="Z759" s="172" t="str">
        <f t="shared" si="116"/>
        <v>2020-07</v>
      </c>
      <c r="AA759" s="170" t="e">
        <f>+VLOOKUP(Z759,#REF!,2,FALSE)/VLOOKUP(X759,#REF!,2,FALSE)</f>
        <v>#REF!</v>
      </c>
      <c r="AB759" s="174" t="e">
        <f t="shared" si="113"/>
        <v>#REF!</v>
      </c>
      <c r="AC759" s="174" t="e">
        <f t="shared" si="114"/>
        <v>#REF!</v>
      </c>
      <c r="AD759" s="175" t="e">
        <f>+#REF!+365*Y759</f>
        <v>#REF!</v>
      </c>
      <c r="AE759" s="176" t="e">
        <f t="shared" si="117"/>
        <v>#REF!</v>
      </c>
      <c r="AF759" s="170" t="e">
        <f>+VLOOKUP(CONCATENATE(TEXT(W759,"yyyy"),"-",TEXT(W759,"mm")),#REF!,2,0)</f>
        <v>#REF!</v>
      </c>
      <c r="AG759" s="177" t="e">
        <f>+(AC759*(1+'INFLAC PROYECTADA'!$B$8)^(AE759))/((1+DEMANDADO!AF759)^(AE759))</f>
        <v>#REF!</v>
      </c>
      <c r="AH759" s="169">
        <f>(0.2*VLOOKUP(D759,'%.'!$A$1:$B$4,2,FALSE))+(0.35*VLOOKUP(E759,'%.'!$A$1:$B$4,2,FALSE))+(0.1*VLOOKUP(F759,'%.'!$A$1:$B$4,2,FALSE))+(0.35*VLOOKUP(G759,'%.'!$A$1:$B$4,2,FALSE))</f>
        <v>0.45500000000000002</v>
      </c>
      <c r="AI759" s="128" t="str">
        <f t="shared" si="118"/>
        <v>MEDIA</v>
      </c>
      <c r="AJ759" s="128" t="str">
        <f t="shared" si="119"/>
        <v>Cuentas de Orden</v>
      </c>
      <c r="AK759" s="178" t="e">
        <f t="shared" si="120"/>
        <v>#REF!</v>
      </c>
    </row>
    <row r="760" spans="1:37" ht="30" customHeight="1" x14ac:dyDescent="0.25">
      <c r="A760" s="115">
        <v>759</v>
      </c>
      <c r="B760" s="81" t="s">
        <v>1856</v>
      </c>
      <c r="C760" s="123" t="s">
        <v>1857</v>
      </c>
      <c r="D760" s="68" t="s">
        <v>1</v>
      </c>
      <c r="E760" s="68" t="s">
        <v>1</v>
      </c>
      <c r="F760" s="68" t="s">
        <v>1</v>
      </c>
      <c r="G760" s="121" t="s">
        <v>1</v>
      </c>
      <c r="H760" s="169">
        <f t="shared" si="111"/>
        <v>0.05</v>
      </c>
      <c r="I760" s="170" t="str">
        <f t="shared" si="112"/>
        <v>REMOTA</v>
      </c>
      <c r="J760" s="292">
        <v>170323264</v>
      </c>
      <c r="K760" s="221">
        <v>0</v>
      </c>
      <c r="L760" s="68" t="s">
        <v>136</v>
      </c>
      <c r="M760" s="188"/>
      <c r="N760" s="68" t="s">
        <v>405</v>
      </c>
      <c r="O760" s="199" t="s">
        <v>405</v>
      </c>
      <c r="P760" s="68">
        <v>4</v>
      </c>
      <c r="Q760" s="100" t="s">
        <v>1968</v>
      </c>
      <c r="R760" s="100">
        <v>41842</v>
      </c>
      <c r="S760" s="88">
        <v>43187</v>
      </c>
      <c r="T760" s="100">
        <v>52875</v>
      </c>
      <c r="U760" s="107" t="s">
        <v>76</v>
      </c>
      <c r="V760" s="81" t="s">
        <v>1969</v>
      </c>
      <c r="W760" s="171">
        <v>44074</v>
      </c>
      <c r="X760" s="172" t="e">
        <f>+CONCATENATE(TEXT(#REF!,"yyyy"),"-",TEXT(#REF!,"mm"))</f>
        <v>#REF!</v>
      </c>
      <c r="Y760" s="173" t="str">
        <f t="shared" si="115"/>
        <v>4</v>
      </c>
      <c r="Z760" s="172" t="str">
        <f t="shared" si="116"/>
        <v>2020-07</v>
      </c>
      <c r="AA760" s="170" t="e">
        <f>+VLOOKUP(Z760,#REF!,2,FALSE)/VLOOKUP(X760,#REF!,2,FALSE)</f>
        <v>#REF!</v>
      </c>
      <c r="AB760" s="174" t="e">
        <f t="shared" si="113"/>
        <v>#REF!</v>
      </c>
      <c r="AC760" s="174" t="e">
        <f t="shared" si="114"/>
        <v>#REF!</v>
      </c>
      <c r="AD760" s="175" t="e">
        <f>+#REF!+365*Y760</f>
        <v>#REF!</v>
      </c>
      <c r="AE760" s="176" t="e">
        <f t="shared" si="117"/>
        <v>#REF!</v>
      </c>
      <c r="AF760" s="170" t="e">
        <f>+VLOOKUP(CONCATENATE(TEXT(W760,"yyyy"),"-",TEXT(W760,"mm")),#REF!,2,0)</f>
        <v>#REF!</v>
      </c>
      <c r="AG760" s="177" t="e">
        <f>+(AC760*(1+'INFLAC PROYECTADA'!$B$8)^(AE760))/((1+DEMANDADO!AF760)^(AE760))</f>
        <v>#REF!</v>
      </c>
      <c r="AH760" s="169">
        <f>(0.2*VLOOKUP(D760,'%.'!$A$1:$B$4,2,FALSE))+(0.35*VLOOKUP(E760,'%.'!$A$1:$B$4,2,FALSE))+(0.1*VLOOKUP(F760,'%.'!$A$1:$B$4,2,FALSE))+(0.35*VLOOKUP(G760,'%.'!$A$1:$B$4,2,FALSE))</f>
        <v>0.05</v>
      </c>
      <c r="AI760" s="128" t="str">
        <f t="shared" si="118"/>
        <v>REMOTA</v>
      </c>
      <c r="AJ760" s="128" t="str">
        <f t="shared" si="119"/>
        <v>No se registra</v>
      </c>
      <c r="AK760" s="178">
        <f t="shared" si="120"/>
        <v>0</v>
      </c>
    </row>
    <row r="761" spans="1:37" ht="30" customHeight="1" x14ac:dyDescent="0.25">
      <c r="A761" s="115">
        <v>760</v>
      </c>
      <c r="B761" s="81" t="s">
        <v>1858</v>
      </c>
      <c r="C761" s="123" t="s">
        <v>1859</v>
      </c>
      <c r="D761" s="68" t="s">
        <v>48</v>
      </c>
      <c r="E761" s="68" t="s">
        <v>48</v>
      </c>
      <c r="F761" s="68" t="s">
        <v>1</v>
      </c>
      <c r="G761" s="121" t="s">
        <v>48</v>
      </c>
      <c r="H761" s="169">
        <f t="shared" si="111"/>
        <v>0.45500000000000002</v>
      </c>
      <c r="I761" s="170" t="str">
        <f t="shared" si="112"/>
        <v>MEDIA</v>
      </c>
      <c r="J761" s="292">
        <v>83424488</v>
      </c>
      <c r="K761" s="221">
        <v>0.2</v>
      </c>
      <c r="L761" s="68" t="s">
        <v>129</v>
      </c>
      <c r="M761" s="188"/>
      <c r="N761" s="68" t="s">
        <v>405</v>
      </c>
      <c r="O761" s="199" t="s">
        <v>405</v>
      </c>
      <c r="P761" s="68">
        <v>4</v>
      </c>
      <c r="Q761" s="100" t="s">
        <v>1968</v>
      </c>
      <c r="R761" s="100">
        <v>41842</v>
      </c>
      <c r="S761" s="88">
        <v>43187</v>
      </c>
      <c r="T761" s="100">
        <v>52875</v>
      </c>
      <c r="U761" s="107" t="s">
        <v>21</v>
      </c>
      <c r="V761" s="81"/>
      <c r="W761" s="171">
        <v>44074</v>
      </c>
      <c r="X761" s="172" t="e">
        <f>+CONCATENATE(TEXT(#REF!,"yyyy"),"-",TEXT(#REF!,"mm"))</f>
        <v>#REF!</v>
      </c>
      <c r="Y761" s="173" t="str">
        <f t="shared" si="115"/>
        <v>4</v>
      </c>
      <c r="Z761" s="172" t="str">
        <f t="shared" si="116"/>
        <v>2020-07</v>
      </c>
      <c r="AA761" s="170" t="e">
        <f>+VLOOKUP(Z761,#REF!,2,FALSE)/VLOOKUP(X761,#REF!,2,FALSE)</f>
        <v>#REF!</v>
      </c>
      <c r="AB761" s="174" t="e">
        <f t="shared" si="113"/>
        <v>#REF!</v>
      </c>
      <c r="AC761" s="174" t="e">
        <f t="shared" si="114"/>
        <v>#REF!</v>
      </c>
      <c r="AD761" s="175" t="e">
        <f>+#REF!+365*Y761</f>
        <v>#REF!</v>
      </c>
      <c r="AE761" s="176" t="e">
        <f t="shared" si="117"/>
        <v>#REF!</v>
      </c>
      <c r="AF761" s="170" t="e">
        <f>+VLOOKUP(CONCATENATE(TEXT(W761,"yyyy"),"-",TEXT(W761,"mm")),#REF!,2,0)</f>
        <v>#REF!</v>
      </c>
      <c r="AG761" s="177" t="e">
        <f>+(AC761*(1+'INFLAC PROYECTADA'!$B$8)^(AE761))/((1+DEMANDADO!AF761)^(AE761))</f>
        <v>#REF!</v>
      </c>
      <c r="AH761" s="169">
        <f>(0.2*VLOOKUP(D761,'%.'!$A$1:$B$4,2,FALSE))+(0.35*VLOOKUP(E761,'%.'!$A$1:$B$4,2,FALSE))+(0.1*VLOOKUP(F761,'%.'!$A$1:$B$4,2,FALSE))+(0.35*VLOOKUP(G761,'%.'!$A$1:$B$4,2,FALSE))</f>
        <v>0.45500000000000002</v>
      </c>
      <c r="AI761" s="128" t="str">
        <f t="shared" si="118"/>
        <v>MEDIA</v>
      </c>
      <c r="AJ761" s="128" t="str">
        <f t="shared" si="119"/>
        <v>Cuentas de Orden</v>
      </c>
      <c r="AK761" s="178" t="e">
        <f t="shared" si="120"/>
        <v>#REF!</v>
      </c>
    </row>
    <row r="762" spans="1:37" ht="30" customHeight="1" x14ac:dyDescent="0.25">
      <c r="A762" s="115">
        <v>761</v>
      </c>
      <c r="B762" s="81" t="s">
        <v>1860</v>
      </c>
      <c r="C762" s="123" t="s">
        <v>1861</v>
      </c>
      <c r="D762" s="68" t="s">
        <v>48</v>
      </c>
      <c r="E762" s="68" t="s">
        <v>48</v>
      </c>
      <c r="F762" s="68" t="s">
        <v>1</v>
      </c>
      <c r="G762" s="121" t="s">
        <v>48</v>
      </c>
      <c r="H762" s="169">
        <f t="shared" si="111"/>
        <v>0.45500000000000002</v>
      </c>
      <c r="I762" s="170" t="str">
        <f t="shared" si="112"/>
        <v>MEDIA</v>
      </c>
      <c r="J762" s="292">
        <v>76433579</v>
      </c>
      <c r="K762" s="221">
        <v>0.2</v>
      </c>
      <c r="L762" s="68" t="s">
        <v>136</v>
      </c>
      <c r="M762" s="188"/>
      <c r="N762" s="68" t="s">
        <v>405</v>
      </c>
      <c r="O762" s="199" t="s">
        <v>405</v>
      </c>
      <c r="P762" s="68">
        <v>3</v>
      </c>
      <c r="Q762" s="100" t="s">
        <v>1968</v>
      </c>
      <c r="R762" s="100">
        <v>41842</v>
      </c>
      <c r="S762" s="88">
        <v>43187</v>
      </c>
      <c r="T762" s="100">
        <v>52875</v>
      </c>
      <c r="U762" s="107" t="s">
        <v>171</v>
      </c>
      <c r="V762" s="81" t="s">
        <v>1214</v>
      </c>
      <c r="W762" s="171">
        <v>44074</v>
      </c>
      <c r="X762" s="172" t="e">
        <f>+CONCATENATE(TEXT(#REF!,"yyyy"),"-",TEXT(#REF!,"mm"))</f>
        <v>#REF!</v>
      </c>
      <c r="Y762" s="173" t="str">
        <f t="shared" si="115"/>
        <v>3</v>
      </c>
      <c r="Z762" s="172" t="str">
        <f t="shared" si="116"/>
        <v>2020-07</v>
      </c>
      <c r="AA762" s="170" t="e">
        <f>+VLOOKUP(Z762,#REF!,2,FALSE)/VLOOKUP(X762,#REF!,2,FALSE)</f>
        <v>#REF!</v>
      </c>
      <c r="AB762" s="174" t="e">
        <f t="shared" si="113"/>
        <v>#REF!</v>
      </c>
      <c r="AC762" s="174" t="e">
        <f t="shared" si="114"/>
        <v>#REF!</v>
      </c>
      <c r="AD762" s="175" t="e">
        <f>+#REF!+365*Y762</f>
        <v>#REF!</v>
      </c>
      <c r="AE762" s="176" t="e">
        <f t="shared" si="117"/>
        <v>#REF!</v>
      </c>
      <c r="AF762" s="170" t="e">
        <f>+VLOOKUP(CONCATENATE(TEXT(W762,"yyyy"),"-",TEXT(W762,"mm")),#REF!,2,0)</f>
        <v>#REF!</v>
      </c>
      <c r="AG762" s="177" t="e">
        <f>+(AC762*(1+'INFLAC PROYECTADA'!$B$8)^(AE762))/((1+DEMANDADO!AF762)^(AE762))</f>
        <v>#REF!</v>
      </c>
      <c r="AH762" s="169">
        <f>(0.2*VLOOKUP(D762,'%.'!$A$1:$B$4,2,FALSE))+(0.35*VLOOKUP(E762,'%.'!$A$1:$B$4,2,FALSE))+(0.1*VLOOKUP(F762,'%.'!$A$1:$B$4,2,FALSE))+(0.35*VLOOKUP(G762,'%.'!$A$1:$B$4,2,FALSE))</f>
        <v>0.45500000000000002</v>
      </c>
      <c r="AI762" s="128" t="str">
        <f t="shared" si="118"/>
        <v>MEDIA</v>
      </c>
      <c r="AJ762" s="128" t="str">
        <f t="shared" si="119"/>
        <v>Cuentas de Orden</v>
      </c>
      <c r="AK762" s="178" t="e">
        <f t="shared" si="120"/>
        <v>#REF!</v>
      </c>
    </row>
    <row r="763" spans="1:37" ht="30" customHeight="1" x14ac:dyDescent="0.25">
      <c r="A763" s="115">
        <v>762</v>
      </c>
      <c r="B763" s="81" t="s">
        <v>1862</v>
      </c>
      <c r="C763" s="123" t="s">
        <v>1863</v>
      </c>
      <c r="D763" s="68" t="s">
        <v>1</v>
      </c>
      <c r="E763" s="68" t="s">
        <v>1</v>
      </c>
      <c r="F763" s="68" t="s">
        <v>1</v>
      </c>
      <c r="G763" s="121" t="s">
        <v>48</v>
      </c>
      <c r="H763" s="169">
        <f t="shared" si="111"/>
        <v>0.20749999999999999</v>
      </c>
      <c r="I763" s="170" t="str">
        <f t="shared" si="112"/>
        <v>BAJA</v>
      </c>
      <c r="J763" s="292">
        <v>767281</v>
      </c>
      <c r="K763" s="221">
        <v>0.2</v>
      </c>
      <c r="L763" s="68" t="s">
        <v>133</v>
      </c>
      <c r="M763" s="188"/>
      <c r="N763" s="68" t="s">
        <v>405</v>
      </c>
      <c r="O763" s="199" t="s">
        <v>405</v>
      </c>
      <c r="P763" s="68">
        <v>3</v>
      </c>
      <c r="Q763" s="100" t="s">
        <v>1968</v>
      </c>
      <c r="R763" s="100">
        <v>41842</v>
      </c>
      <c r="S763" s="88">
        <v>43187</v>
      </c>
      <c r="T763" s="100">
        <v>52875</v>
      </c>
      <c r="U763" s="107" t="s">
        <v>76</v>
      </c>
      <c r="V763" s="81" t="s">
        <v>1970</v>
      </c>
      <c r="W763" s="171">
        <v>44074</v>
      </c>
      <c r="X763" s="172" t="e">
        <f>+CONCATENATE(TEXT(#REF!,"yyyy"),"-",TEXT(#REF!,"mm"))</f>
        <v>#REF!</v>
      </c>
      <c r="Y763" s="173" t="str">
        <f t="shared" si="115"/>
        <v>3</v>
      </c>
      <c r="Z763" s="172" t="str">
        <f t="shared" si="116"/>
        <v>2020-07</v>
      </c>
      <c r="AA763" s="170" t="e">
        <f>+VLOOKUP(Z763,#REF!,2,FALSE)/VLOOKUP(X763,#REF!,2,FALSE)</f>
        <v>#REF!</v>
      </c>
      <c r="AB763" s="174" t="e">
        <f t="shared" si="113"/>
        <v>#REF!</v>
      </c>
      <c r="AC763" s="174" t="e">
        <f t="shared" si="114"/>
        <v>#REF!</v>
      </c>
      <c r="AD763" s="175" t="e">
        <f>+#REF!+365*Y763</f>
        <v>#REF!</v>
      </c>
      <c r="AE763" s="176" t="e">
        <f t="shared" si="117"/>
        <v>#REF!</v>
      </c>
      <c r="AF763" s="170" t="e">
        <f>+VLOOKUP(CONCATENATE(TEXT(W763,"yyyy"),"-",TEXT(W763,"mm")),#REF!,2,0)</f>
        <v>#REF!</v>
      </c>
      <c r="AG763" s="177" t="e">
        <f>+(AC763*(1+'INFLAC PROYECTADA'!$B$8)^(AE763))/((1+DEMANDADO!AF763)^(AE763))</f>
        <v>#REF!</v>
      </c>
      <c r="AH763" s="169">
        <f>(0.2*VLOOKUP(D763,'%.'!$A$1:$B$4,2,FALSE))+(0.35*VLOOKUP(E763,'%.'!$A$1:$B$4,2,FALSE))+(0.1*VLOOKUP(F763,'%.'!$A$1:$B$4,2,FALSE))+(0.35*VLOOKUP(G763,'%.'!$A$1:$B$4,2,FALSE))</f>
        <v>0.20749999999999999</v>
      </c>
      <c r="AI763" s="128" t="str">
        <f t="shared" si="118"/>
        <v>BAJA</v>
      </c>
      <c r="AJ763" s="128" t="str">
        <f t="shared" si="119"/>
        <v>Cuentas de Orden</v>
      </c>
      <c r="AK763" s="178" t="e">
        <f t="shared" si="120"/>
        <v>#REF!</v>
      </c>
    </row>
    <row r="764" spans="1:37" ht="30" customHeight="1" x14ac:dyDescent="0.25">
      <c r="A764" s="115">
        <v>763</v>
      </c>
      <c r="B764" s="81" t="s">
        <v>1864</v>
      </c>
      <c r="C764" s="123" t="s">
        <v>1865</v>
      </c>
      <c r="D764" s="68" t="s">
        <v>1</v>
      </c>
      <c r="E764" s="68" t="s">
        <v>48</v>
      </c>
      <c r="F764" s="68" t="s">
        <v>1</v>
      </c>
      <c r="G764" s="121" t="s">
        <v>48</v>
      </c>
      <c r="H764" s="169">
        <f t="shared" si="111"/>
        <v>0.36499999999999999</v>
      </c>
      <c r="I764" s="170" t="str">
        <f t="shared" si="112"/>
        <v>MEDIA</v>
      </c>
      <c r="J764" s="292">
        <v>212335544</v>
      </c>
      <c r="K764" s="221">
        <v>0.2</v>
      </c>
      <c r="L764" s="68" t="s">
        <v>133</v>
      </c>
      <c r="M764" s="188"/>
      <c r="N764" s="68" t="s">
        <v>511</v>
      </c>
      <c r="O764" s="199" t="s">
        <v>405</v>
      </c>
      <c r="P764" s="100">
        <v>4</v>
      </c>
      <c r="Q764" s="100" t="s">
        <v>1968</v>
      </c>
      <c r="R764" s="100">
        <v>212335543</v>
      </c>
      <c r="S764" s="88">
        <v>43187</v>
      </c>
      <c r="T764" s="100">
        <v>52875</v>
      </c>
      <c r="U764" s="107" t="s">
        <v>184</v>
      </c>
      <c r="V764" s="81"/>
      <c r="W764" s="171">
        <v>44074</v>
      </c>
      <c r="X764" s="172" t="e">
        <f>+CONCATENATE(TEXT(#REF!,"yyyy"),"-",TEXT(#REF!,"mm"))</f>
        <v>#REF!</v>
      </c>
      <c r="Y764" s="173" t="str">
        <f t="shared" si="115"/>
        <v>4</v>
      </c>
      <c r="Z764" s="172" t="str">
        <f t="shared" si="116"/>
        <v>2020-07</v>
      </c>
      <c r="AA764" s="170" t="e">
        <f>+VLOOKUP(Z764,#REF!,2,FALSE)/VLOOKUP(X764,#REF!,2,FALSE)</f>
        <v>#REF!</v>
      </c>
      <c r="AB764" s="174" t="e">
        <f t="shared" si="113"/>
        <v>#REF!</v>
      </c>
      <c r="AC764" s="174" t="e">
        <f t="shared" si="114"/>
        <v>#REF!</v>
      </c>
      <c r="AD764" s="175" t="e">
        <f>+#REF!+365*Y764</f>
        <v>#REF!</v>
      </c>
      <c r="AE764" s="176" t="e">
        <f t="shared" si="117"/>
        <v>#REF!</v>
      </c>
      <c r="AF764" s="170" t="e">
        <f>+VLOOKUP(CONCATENATE(TEXT(W764,"yyyy"),"-",TEXT(W764,"mm")),#REF!,2,0)</f>
        <v>#REF!</v>
      </c>
      <c r="AG764" s="177" t="e">
        <f>+(AC764*(1+'INFLAC PROYECTADA'!$B$8)^(AE764))/((1+DEMANDADO!AF764)^(AE764))</f>
        <v>#REF!</v>
      </c>
      <c r="AH764" s="169">
        <f>(0.2*VLOOKUP(D764,'%.'!$A$1:$B$4,2,FALSE))+(0.35*VLOOKUP(E764,'%.'!$A$1:$B$4,2,FALSE))+(0.1*VLOOKUP(F764,'%.'!$A$1:$B$4,2,FALSE))+(0.35*VLOOKUP(G764,'%.'!$A$1:$B$4,2,FALSE))</f>
        <v>0.36499999999999999</v>
      </c>
      <c r="AI764" s="128" t="str">
        <f t="shared" si="118"/>
        <v>MEDIA</v>
      </c>
      <c r="AJ764" s="128" t="str">
        <f t="shared" si="119"/>
        <v>Cuentas de Orden</v>
      </c>
      <c r="AK764" s="178" t="e">
        <f t="shared" si="120"/>
        <v>#REF!</v>
      </c>
    </row>
    <row r="765" spans="1:37" ht="30" customHeight="1" x14ac:dyDescent="0.25">
      <c r="A765" s="115">
        <v>764</v>
      </c>
      <c r="B765" s="81" t="s">
        <v>1866</v>
      </c>
      <c r="C765" s="123" t="s">
        <v>1867</v>
      </c>
      <c r="D765" s="68" t="s">
        <v>0</v>
      </c>
      <c r="E765" s="68" t="s">
        <v>0</v>
      </c>
      <c r="F765" s="68" t="s">
        <v>0</v>
      </c>
      <c r="G765" s="121" t="s">
        <v>0</v>
      </c>
      <c r="H765" s="169">
        <f t="shared" si="111"/>
        <v>1</v>
      </c>
      <c r="I765" s="170" t="str">
        <f t="shared" si="112"/>
        <v>ALTA</v>
      </c>
      <c r="J765" s="292">
        <v>45953437</v>
      </c>
      <c r="K765" s="221">
        <v>0.2</v>
      </c>
      <c r="L765" s="68" t="s">
        <v>130</v>
      </c>
      <c r="M765" s="188"/>
      <c r="N765" s="68" t="s">
        <v>405</v>
      </c>
      <c r="O765" s="199" t="s">
        <v>405</v>
      </c>
      <c r="P765" s="68">
        <v>4</v>
      </c>
      <c r="Q765" s="100" t="s">
        <v>1968</v>
      </c>
      <c r="R765" s="68">
        <v>41842</v>
      </c>
      <c r="S765" s="88">
        <v>43187</v>
      </c>
      <c r="T765" s="100">
        <v>52875</v>
      </c>
      <c r="U765" s="107" t="s">
        <v>171</v>
      </c>
      <c r="V765" s="81" t="s">
        <v>1214</v>
      </c>
      <c r="W765" s="171">
        <v>44074</v>
      </c>
      <c r="X765" s="172" t="e">
        <f>+CONCATENATE(TEXT(#REF!,"yyyy"),"-",TEXT(#REF!,"mm"))</f>
        <v>#REF!</v>
      </c>
      <c r="Y765" s="173" t="str">
        <f t="shared" si="115"/>
        <v>4</v>
      </c>
      <c r="Z765" s="172" t="str">
        <f t="shared" si="116"/>
        <v>2020-07</v>
      </c>
      <c r="AA765" s="170" t="e">
        <f>+VLOOKUP(Z765,#REF!,2,FALSE)/VLOOKUP(X765,#REF!,2,FALSE)</f>
        <v>#REF!</v>
      </c>
      <c r="AB765" s="174" t="e">
        <f t="shared" si="113"/>
        <v>#REF!</v>
      </c>
      <c r="AC765" s="174" t="e">
        <f t="shared" si="114"/>
        <v>#REF!</v>
      </c>
      <c r="AD765" s="175" t="e">
        <f>+#REF!+365*Y765</f>
        <v>#REF!</v>
      </c>
      <c r="AE765" s="176" t="e">
        <f t="shared" si="117"/>
        <v>#REF!</v>
      </c>
      <c r="AF765" s="170" t="e">
        <f>+VLOOKUP(CONCATENATE(TEXT(W765,"yyyy"),"-",TEXT(W765,"mm")),#REF!,2,0)</f>
        <v>#REF!</v>
      </c>
      <c r="AG765" s="177" t="e">
        <f>+(AC765*(1+'INFLAC PROYECTADA'!$B$8)^(AE765))/((1+DEMANDADO!AF765)^(AE765))</f>
        <v>#REF!</v>
      </c>
      <c r="AH765" s="169">
        <f>(0.2*VLOOKUP(D765,'%.'!$A$1:$B$4,2,FALSE))+(0.35*VLOOKUP(E765,'%.'!$A$1:$B$4,2,FALSE))+(0.1*VLOOKUP(F765,'%.'!$A$1:$B$4,2,FALSE))+(0.35*VLOOKUP(G765,'%.'!$A$1:$B$4,2,FALSE))</f>
        <v>1</v>
      </c>
      <c r="AI765" s="128" t="str">
        <f t="shared" si="118"/>
        <v>ALTA</v>
      </c>
      <c r="AJ765" s="128" t="str">
        <f t="shared" si="119"/>
        <v>Provisión contable</v>
      </c>
      <c r="AK765" s="178" t="e">
        <f t="shared" si="120"/>
        <v>#REF!</v>
      </c>
    </row>
    <row r="766" spans="1:37" ht="30" customHeight="1" x14ac:dyDescent="0.25">
      <c r="A766" s="115">
        <v>765</v>
      </c>
      <c r="B766" s="81" t="s">
        <v>1866</v>
      </c>
      <c r="C766" s="127" t="s">
        <v>1868</v>
      </c>
      <c r="D766" s="68" t="s">
        <v>0</v>
      </c>
      <c r="E766" s="68" t="s">
        <v>0</v>
      </c>
      <c r="F766" s="68" t="s">
        <v>0</v>
      </c>
      <c r="G766" s="121" t="s">
        <v>0</v>
      </c>
      <c r="H766" s="169">
        <f t="shared" si="111"/>
        <v>1</v>
      </c>
      <c r="I766" s="170" t="str">
        <f t="shared" si="112"/>
        <v>ALTA</v>
      </c>
      <c r="J766" s="292">
        <v>13906672</v>
      </c>
      <c r="K766" s="221">
        <v>0.2</v>
      </c>
      <c r="L766" s="68" t="s">
        <v>129</v>
      </c>
      <c r="M766" s="188"/>
      <c r="N766" s="68" t="s">
        <v>405</v>
      </c>
      <c r="O766" s="199" t="s">
        <v>405</v>
      </c>
      <c r="P766" s="68">
        <v>4</v>
      </c>
      <c r="Q766" s="100" t="s">
        <v>1968</v>
      </c>
      <c r="R766" s="68">
        <v>41842</v>
      </c>
      <c r="S766" s="88">
        <v>43187</v>
      </c>
      <c r="T766" s="100">
        <v>52875</v>
      </c>
      <c r="U766" s="107" t="s">
        <v>171</v>
      </c>
      <c r="V766" s="81" t="s">
        <v>1214</v>
      </c>
      <c r="W766" s="171">
        <v>44074</v>
      </c>
      <c r="X766" s="172" t="e">
        <f>+CONCATENATE(TEXT(#REF!,"yyyy"),"-",TEXT(#REF!,"mm"))</f>
        <v>#REF!</v>
      </c>
      <c r="Y766" s="173" t="str">
        <f t="shared" si="115"/>
        <v>4</v>
      </c>
      <c r="Z766" s="172" t="str">
        <f t="shared" si="116"/>
        <v>2020-07</v>
      </c>
      <c r="AA766" s="170" t="e">
        <f>+VLOOKUP(Z766,#REF!,2,FALSE)/VLOOKUP(X766,#REF!,2,FALSE)</f>
        <v>#REF!</v>
      </c>
      <c r="AB766" s="174" t="e">
        <f t="shared" si="113"/>
        <v>#REF!</v>
      </c>
      <c r="AC766" s="174" t="e">
        <f t="shared" si="114"/>
        <v>#REF!</v>
      </c>
      <c r="AD766" s="175" t="e">
        <f>+#REF!+365*Y766</f>
        <v>#REF!</v>
      </c>
      <c r="AE766" s="176" t="e">
        <f t="shared" si="117"/>
        <v>#REF!</v>
      </c>
      <c r="AF766" s="170" t="e">
        <f>+VLOOKUP(CONCATENATE(TEXT(W766,"yyyy"),"-",TEXT(W766,"mm")),#REF!,2,0)</f>
        <v>#REF!</v>
      </c>
      <c r="AG766" s="177" t="e">
        <f>+(AC766*(1+'INFLAC PROYECTADA'!$B$8)^(AE766))/((1+DEMANDADO!AF766)^(AE766))</f>
        <v>#REF!</v>
      </c>
      <c r="AH766" s="169">
        <f>(0.2*VLOOKUP(D766,'%.'!$A$1:$B$4,2,FALSE))+(0.35*VLOOKUP(E766,'%.'!$A$1:$B$4,2,FALSE))+(0.1*VLOOKUP(F766,'%.'!$A$1:$B$4,2,FALSE))+(0.35*VLOOKUP(G766,'%.'!$A$1:$B$4,2,FALSE))</f>
        <v>1</v>
      </c>
      <c r="AI766" s="128" t="str">
        <f t="shared" si="118"/>
        <v>ALTA</v>
      </c>
      <c r="AJ766" s="128" t="str">
        <f t="shared" si="119"/>
        <v>Provisión contable</v>
      </c>
      <c r="AK766" s="178" t="e">
        <f t="shared" si="120"/>
        <v>#REF!</v>
      </c>
    </row>
    <row r="767" spans="1:37" ht="30" customHeight="1" x14ac:dyDescent="0.25">
      <c r="A767" s="115">
        <v>766</v>
      </c>
      <c r="B767" s="81" t="s">
        <v>1220</v>
      </c>
      <c r="C767" s="123" t="s">
        <v>1869</v>
      </c>
      <c r="D767" s="68" t="s">
        <v>0</v>
      </c>
      <c r="E767" s="68" t="s">
        <v>0</v>
      </c>
      <c r="F767" s="68" t="s">
        <v>0</v>
      </c>
      <c r="G767" s="121" t="s">
        <v>0</v>
      </c>
      <c r="H767" s="169">
        <f t="shared" si="111"/>
        <v>1</v>
      </c>
      <c r="I767" s="170" t="str">
        <f t="shared" si="112"/>
        <v>ALTA</v>
      </c>
      <c r="J767" s="292">
        <v>28200673</v>
      </c>
      <c r="K767" s="221">
        <v>0.2</v>
      </c>
      <c r="L767" s="68" t="s">
        <v>128</v>
      </c>
      <c r="M767" s="188"/>
      <c r="N767" s="68" t="s">
        <v>405</v>
      </c>
      <c r="O767" s="199" t="s">
        <v>405</v>
      </c>
      <c r="P767" s="68">
        <v>4</v>
      </c>
      <c r="Q767" s="100" t="s">
        <v>1968</v>
      </c>
      <c r="R767" s="68">
        <v>41842</v>
      </c>
      <c r="S767" s="88">
        <v>43187</v>
      </c>
      <c r="T767" s="100">
        <v>52875</v>
      </c>
      <c r="U767" s="107" t="s">
        <v>171</v>
      </c>
      <c r="V767" s="81" t="s">
        <v>1971</v>
      </c>
      <c r="W767" s="171">
        <v>44074</v>
      </c>
      <c r="X767" s="172" t="e">
        <f>+CONCATENATE(TEXT(#REF!,"yyyy"),"-",TEXT(#REF!,"mm"))</f>
        <v>#REF!</v>
      </c>
      <c r="Y767" s="173" t="str">
        <f t="shared" si="115"/>
        <v>4</v>
      </c>
      <c r="Z767" s="172" t="str">
        <f t="shared" si="116"/>
        <v>2020-07</v>
      </c>
      <c r="AA767" s="170" t="e">
        <f>+VLOOKUP(Z767,#REF!,2,FALSE)/VLOOKUP(X767,#REF!,2,FALSE)</f>
        <v>#REF!</v>
      </c>
      <c r="AB767" s="174" t="e">
        <f t="shared" si="113"/>
        <v>#REF!</v>
      </c>
      <c r="AC767" s="174" t="e">
        <f t="shared" si="114"/>
        <v>#REF!</v>
      </c>
      <c r="AD767" s="175" t="e">
        <f>+#REF!+365*Y767</f>
        <v>#REF!</v>
      </c>
      <c r="AE767" s="176" t="e">
        <f t="shared" si="117"/>
        <v>#REF!</v>
      </c>
      <c r="AF767" s="170" t="e">
        <f>+VLOOKUP(CONCATENATE(TEXT(W767,"yyyy"),"-",TEXT(W767,"mm")),#REF!,2,0)</f>
        <v>#REF!</v>
      </c>
      <c r="AG767" s="177" t="e">
        <f>+(AC767*(1+'INFLAC PROYECTADA'!$B$8)^(AE767))/((1+DEMANDADO!AF767)^(AE767))</f>
        <v>#REF!</v>
      </c>
      <c r="AH767" s="169">
        <f>(0.2*VLOOKUP(D767,'%.'!$A$1:$B$4,2,FALSE))+(0.35*VLOOKUP(E767,'%.'!$A$1:$B$4,2,FALSE))+(0.1*VLOOKUP(F767,'%.'!$A$1:$B$4,2,FALSE))+(0.35*VLOOKUP(G767,'%.'!$A$1:$B$4,2,FALSE))</f>
        <v>1</v>
      </c>
      <c r="AI767" s="128" t="str">
        <f t="shared" si="118"/>
        <v>ALTA</v>
      </c>
      <c r="AJ767" s="128" t="str">
        <f t="shared" si="119"/>
        <v>Provisión contable</v>
      </c>
      <c r="AK767" s="178" t="e">
        <f t="shared" si="120"/>
        <v>#REF!</v>
      </c>
    </row>
    <row r="768" spans="1:37" ht="30" customHeight="1" x14ac:dyDescent="0.25">
      <c r="A768" s="115">
        <v>767</v>
      </c>
      <c r="B768" s="81" t="s">
        <v>1870</v>
      </c>
      <c r="C768" s="123" t="s">
        <v>1871</v>
      </c>
      <c r="D768" s="68" t="s">
        <v>48</v>
      </c>
      <c r="E768" s="68" t="s">
        <v>48</v>
      </c>
      <c r="F768" s="68" t="s">
        <v>1</v>
      </c>
      <c r="G768" s="121" t="s">
        <v>48</v>
      </c>
      <c r="H768" s="169">
        <f t="shared" si="111"/>
        <v>0.45500000000000002</v>
      </c>
      <c r="I768" s="170" t="str">
        <f t="shared" si="112"/>
        <v>MEDIA</v>
      </c>
      <c r="J768" s="292">
        <v>15829096</v>
      </c>
      <c r="K768" s="221">
        <v>0</v>
      </c>
      <c r="L768" s="68" t="s">
        <v>133</v>
      </c>
      <c r="M768" s="188"/>
      <c r="N768" s="68" t="s">
        <v>405</v>
      </c>
      <c r="O768" s="199" t="s">
        <v>405</v>
      </c>
      <c r="P768" s="68">
        <v>5</v>
      </c>
      <c r="Q768" s="100" t="s">
        <v>1968</v>
      </c>
      <c r="R768" s="68">
        <v>41842</v>
      </c>
      <c r="S768" s="88">
        <v>43187</v>
      </c>
      <c r="T768" s="100">
        <v>52875</v>
      </c>
      <c r="U768" s="107" t="s">
        <v>76</v>
      </c>
      <c r="V768" s="81"/>
      <c r="W768" s="171">
        <v>44074</v>
      </c>
      <c r="X768" s="172" t="e">
        <f>+CONCATENATE(TEXT(#REF!,"yyyy"),"-",TEXT(#REF!,"mm"))</f>
        <v>#REF!</v>
      </c>
      <c r="Y768" s="173" t="str">
        <f t="shared" si="115"/>
        <v>5</v>
      </c>
      <c r="Z768" s="172" t="str">
        <f t="shared" si="116"/>
        <v>2020-07</v>
      </c>
      <c r="AA768" s="170" t="e">
        <f>+VLOOKUP(Z768,#REF!,2,FALSE)/VLOOKUP(X768,#REF!,2,FALSE)</f>
        <v>#REF!</v>
      </c>
      <c r="AB768" s="174" t="e">
        <f t="shared" si="113"/>
        <v>#REF!</v>
      </c>
      <c r="AC768" s="174" t="e">
        <f t="shared" si="114"/>
        <v>#REF!</v>
      </c>
      <c r="AD768" s="175" t="e">
        <f>+#REF!+365*Y768</f>
        <v>#REF!</v>
      </c>
      <c r="AE768" s="176" t="e">
        <f t="shared" si="117"/>
        <v>#REF!</v>
      </c>
      <c r="AF768" s="170" t="e">
        <f>+VLOOKUP(CONCATENATE(TEXT(W768,"yyyy"),"-",TEXT(W768,"mm")),#REF!,2,0)</f>
        <v>#REF!</v>
      </c>
      <c r="AG768" s="177" t="e">
        <f>+(AC768*(1+'INFLAC PROYECTADA'!$B$8)^(AE768))/((1+DEMANDADO!AF768)^(AE768))</f>
        <v>#REF!</v>
      </c>
      <c r="AH768" s="169">
        <f>(0.2*VLOOKUP(D768,'%.'!$A$1:$B$4,2,FALSE))+(0.35*VLOOKUP(E768,'%.'!$A$1:$B$4,2,FALSE))+(0.1*VLOOKUP(F768,'%.'!$A$1:$B$4,2,FALSE))+(0.35*VLOOKUP(G768,'%.'!$A$1:$B$4,2,FALSE))</f>
        <v>0.45500000000000002</v>
      </c>
      <c r="AI768" s="128" t="str">
        <f t="shared" si="118"/>
        <v>MEDIA</v>
      </c>
      <c r="AJ768" s="128" t="str">
        <f t="shared" si="119"/>
        <v>Cuentas de Orden</v>
      </c>
      <c r="AK768" s="178" t="e">
        <f t="shared" si="120"/>
        <v>#REF!</v>
      </c>
    </row>
    <row r="769" spans="1:37" ht="30" customHeight="1" x14ac:dyDescent="0.25">
      <c r="A769" s="115">
        <v>768</v>
      </c>
      <c r="B769" s="81" t="s">
        <v>1872</v>
      </c>
      <c r="C769" s="123" t="s">
        <v>1873</v>
      </c>
      <c r="D769" s="68" t="s">
        <v>0</v>
      </c>
      <c r="E769" s="68" t="s">
        <v>0</v>
      </c>
      <c r="F769" s="68" t="s">
        <v>0</v>
      </c>
      <c r="G769" s="121" t="s">
        <v>0</v>
      </c>
      <c r="H769" s="169">
        <f t="shared" si="111"/>
        <v>1</v>
      </c>
      <c r="I769" s="170" t="str">
        <f t="shared" si="112"/>
        <v>ALTA</v>
      </c>
      <c r="J769" s="292">
        <v>58042539</v>
      </c>
      <c r="K769" s="221">
        <v>0.2</v>
      </c>
      <c r="L769" s="68" t="s">
        <v>129</v>
      </c>
      <c r="M769" s="188"/>
      <c r="N769" s="68" t="s">
        <v>405</v>
      </c>
      <c r="O769" s="199" t="s">
        <v>405</v>
      </c>
      <c r="P769" s="68">
        <v>4</v>
      </c>
      <c r="Q769" s="100" t="s">
        <v>1968</v>
      </c>
      <c r="R769" s="68">
        <v>41842</v>
      </c>
      <c r="S769" s="88">
        <v>43187</v>
      </c>
      <c r="T769" s="100">
        <v>52875</v>
      </c>
      <c r="U769" s="107" t="s">
        <v>171</v>
      </c>
      <c r="V769" s="81" t="s">
        <v>1972</v>
      </c>
      <c r="W769" s="171">
        <v>44074</v>
      </c>
      <c r="X769" s="172" t="e">
        <f>+CONCATENATE(TEXT(#REF!,"yyyy"),"-",TEXT(#REF!,"mm"))</f>
        <v>#REF!</v>
      </c>
      <c r="Y769" s="173" t="str">
        <f t="shared" si="115"/>
        <v>4</v>
      </c>
      <c r="Z769" s="172" t="str">
        <f t="shared" si="116"/>
        <v>2020-07</v>
      </c>
      <c r="AA769" s="170" t="e">
        <f>+VLOOKUP(Z769,#REF!,2,FALSE)/VLOOKUP(X769,#REF!,2,FALSE)</f>
        <v>#REF!</v>
      </c>
      <c r="AB769" s="174" t="e">
        <f t="shared" si="113"/>
        <v>#REF!</v>
      </c>
      <c r="AC769" s="174" t="e">
        <f t="shared" si="114"/>
        <v>#REF!</v>
      </c>
      <c r="AD769" s="175" t="e">
        <f>+#REF!+365*Y769</f>
        <v>#REF!</v>
      </c>
      <c r="AE769" s="176" t="e">
        <f t="shared" si="117"/>
        <v>#REF!</v>
      </c>
      <c r="AF769" s="170" t="e">
        <f>+VLOOKUP(CONCATENATE(TEXT(W769,"yyyy"),"-",TEXT(W769,"mm")),#REF!,2,0)</f>
        <v>#REF!</v>
      </c>
      <c r="AG769" s="177" t="e">
        <f>+(AC769*(1+'INFLAC PROYECTADA'!$B$8)^(AE769))/((1+DEMANDADO!AF769)^(AE769))</f>
        <v>#REF!</v>
      </c>
      <c r="AH769" s="169">
        <f>(0.2*VLOOKUP(D769,'%.'!$A$1:$B$4,2,FALSE))+(0.35*VLOOKUP(E769,'%.'!$A$1:$B$4,2,FALSE))+(0.1*VLOOKUP(F769,'%.'!$A$1:$B$4,2,FALSE))+(0.35*VLOOKUP(G769,'%.'!$A$1:$B$4,2,FALSE))</f>
        <v>1</v>
      </c>
      <c r="AI769" s="128" t="str">
        <f t="shared" si="118"/>
        <v>ALTA</v>
      </c>
      <c r="AJ769" s="128" t="str">
        <f t="shared" si="119"/>
        <v>Provisión contable</v>
      </c>
      <c r="AK769" s="178" t="e">
        <f t="shared" si="120"/>
        <v>#REF!</v>
      </c>
    </row>
    <row r="770" spans="1:37" ht="30" customHeight="1" x14ac:dyDescent="0.25">
      <c r="A770" s="115">
        <v>769</v>
      </c>
      <c r="B770" s="81" t="s">
        <v>1874</v>
      </c>
      <c r="C770" s="123" t="s">
        <v>1875</v>
      </c>
      <c r="D770" s="68" t="s">
        <v>0</v>
      </c>
      <c r="E770" s="68" t="s">
        <v>0</v>
      </c>
      <c r="F770" s="68" t="s">
        <v>0</v>
      </c>
      <c r="G770" s="121" t="s">
        <v>0</v>
      </c>
      <c r="H770" s="169">
        <f t="shared" ref="H770:H833" si="121">+IFERROR(AH770,"")</f>
        <v>1</v>
      </c>
      <c r="I770" s="170" t="str">
        <f t="shared" ref="I770:I833" si="122">+IFERROR(AI770,"")</f>
        <v>ALTA</v>
      </c>
      <c r="J770" s="292">
        <v>116474460</v>
      </c>
      <c r="K770" s="221">
        <v>0.2</v>
      </c>
      <c r="L770" s="68" t="s">
        <v>129</v>
      </c>
      <c r="M770" s="188"/>
      <c r="N770" s="68" t="s">
        <v>405</v>
      </c>
      <c r="O770" s="199" t="s">
        <v>405</v>
      </c>
      <c r="P770" s="68">
        <v>4</v>
      </c>
      <c r="Q770" s="100" t="s">
        <v>1968</v>
      </c>
      <c r="R770" s="100">
        <v>41842</v>
      </c>
      <c r="S770" s="88">
        <v>43187</v>
      </c>
      <c r="T770" s="100">
        <v>52875</v>
      </c>
      <c r="U770" s="107" t="s">
        <v>171</v>
      </c>
      <c r="V770" s="81" t="s">
        <v>1971</v>
      </c>
      <c r="W770" s="171">
        <v>44074</v>
      </c>
      <c r="X770" s="172" t="e">
        <f>+CONCATENATE(TEXT(#REF!,"yyyy"),"-",TEXT(#REF!,"mm"))</f>
        <v>#REF!</v>
      </c>
      <c r="Y770" s="173" t="str">
        <f t="shared" si="115"/>
        <v>4</v>
      </c>
      <c r="Z770" s="172" t="str">
        <f t="shared" si="116"/>
        <v>2020-07</v>
      </c>
      <c r="AA770" s="170" t="e">
        <f>+VLOOKUP(Z770,#REF!,2,FALSE)/VLOOKUP(X770,#REF!,2,FALSE)</f>
        <v>#REF!</v>
      </c>
      <c r="AB770" s="174" t="e">
        <f t="shared" ref="AB770:AB833" si="123">+AA770*J770</f>
        <v>#REF!</v>
      </c>
      <c r="AC770" s="174" t="e">
        <f t="shared" ref="AC770:AC833" si="124">+AB770*K770</f>
        <v>#REF!</v>
      </c>
      <c r="AD770" s="175" t="e">
        <f>+#REF!+365*Y770</f>
        <v>#REF!</v>
      </c>
      <c r="AE770" s="176" t="e">
        <f t="shared" si="117"/>
        <v>#REF!</v>
      </c>
      <c r="AF770" s="170" t="e">
        <f>+VLOOKUP(CONCATENATE(TEXT(W770,"yyyy"),"-",TEXT(W770,"mm")),#REF!,2,0)</f>
        <v>#REF!</v>
      </c>
      <c r="AG770" s="177" t="e">
        <f>+(AC770*(1+'INFLAC PROYECTADA'!$B$8)^(AE770))/((1+DEMANDADO!AF770)^(AE770))</f>
        <v>#REF!</v>
      </c>
      <c r="AH770" s="169">
        <f>(0.2*VLOOKUP(D770,'%.'!$A$1:$B$4,2,FALSE))+(0.35*VLOOKUP(E770,'%.'!$A$1:$B$4,2,FALSE))+(0.1*VLOOKUP(F770,'%.'!$A$1:$B$4,2,FALSE))+(0.35*VLOOKUP(G770,'%.'!$A$1:$B$4,2,FALSE))</f>
        <v>1</v>
      </c>
      <c r="AI770" s="128" t="str">
        <f t="shared" si="118"/>
        <v>ALTA</v>
      </c>
      <c r="AJ770" s="128" t="str">
        <f t="shared" si="119"/>
        <v>Provisión contable</v>
      </c>
      <c r="AK770" s="178" t="e">
        <f t="shared" si="120"/>
        <v>#REF!</v>
      </c>
    </row>
    <row r="771" spans="1:37" ht="30" customHeight="1" x14ac:dyDescent="0.25">
      <c r="A771" s="115">
        <v>770</v>
      </c>
      <c r="B771" s="81" t="s">
        <v>1876</v>
      </c>
      <c r="C771" s="123" t="s">
        <v>1877</v>
      </c>
      <c r="D771" s="68" t="s">
        <v>48</v>
      </c>
      <c r="E771" s="68" t="s">
        <v>48</v>
      </c>
      <c r="F771" s="68" t="s">
        <v>1</v>
      </c>
      <c r="G771" s="121" t="s">
        <v>48</v>
      </c>
      <c r="H771" s="169">
        <f t="shared" si="121"/>
        <v>0.45500000000000002</v>
      </c>
      <c r="I771" s="170" t="str">
        <f t="shared" si="122"/>
        <v>MEDIA</v>
      </c>
      <c r="J771" s="292">
        <v>104068470</v>
      </c>
      <c r="K771" s="221">
        <v>0.2</v>
      </c>
      <c r="L771" s="68" t="s">
        <v>129</v>
      </c>
      <c r="M771" s="188"/>
      <c r="N771" s="68" t="s">
        <v>405</v>
      </c>
      <c r="O771" s="199" t="s">
        <v>405</v>
      </c>
      <c r="P771" s="100">
        <v>3</v>
      </c>
      <c r="Q771" s="100" t="s">
        <v>1968</v>
      </c>
      <c r="R771" s="100">
        <v>41842</v>
      </c>
      <c r="S771" s="88">
        <v>43187</v>
      </c>
      <c r="T771" s="100">
        <v>52875</v>
      </c>
      <c r="U771" s="107" t="s">
        <v>76</v>
      </c>
      <c r="V771" s="81" t="s">
        <v>1973</v>
      </c>
      <c r="W771" s="171">
        <v>44074</v>
      </c>
      <c r="X771" s="172" t="e">
        <f>+CONCATENATE(TEXT(#REF!,"yyyy"),"-",TEXT(#REF!,"mm"))</f>
        <v>#REF!</v>
      </c>
      <c r="Y771" s="173" t="str">
        <f t="shared" ref="Y771:Y834" si="125">+TRIM(LEFT(P771,2))</f>
        <v>3</v>
      </c>
      <c r="Z771" s="172" t="str">
        <f t="shared" ref="Z771:Z834" si="126">CONCATENATE(YEAR(EDATE(W771,-1)),"-",TEXT(MONTH(EDATE(W771,-1)),"00"))</f>
        <v>2020-07</v>
      </c>
      <c r="AA771" s="170" t="e">
        <f>+VLOOKUP(Z771,#REF!,2,FALSE)/VLOOKUP(X771,#REF!,2,FALSE)</f>
        <v>#REF!</v>
      </c>
      <c r="AB771" s="174" t="e">
        <f t="shared" si="123"/>
        <v>#REF!</v>
      </c>
      <c r="AC771" s="174" t="e">
        <f t="shared" si="124"/>
        <v>#REF!</v>
      </c>
      <c r="AD771" s="175" t="e">
        <f>+#REF!+365*Y771</f>
        <v>#REF!</v>
      </c>
      <c r="AE771" s="176" t="e">
        <f t="shared" ref="AE771:AE834" si="127">+(AD771-W771)/365</f>
        <v>#REF!</v>
      </c>
      <c r="AF771" s="170" t="e">
        <f>+VLOOKUP(CONCATENATE(TEXT(W771,"yyyy"),"-",TEXT(W771,"mm")),#REF!,2,0)</f>
        <v>#REF!</v>
      </c>
      <c r="AG771" s="177" t="e">
        <f>+(AC771*(1+'INFLAC PROYECTADA'!$B$8)^(AE771))/((1+DEMANDADO!AF771)^(AE771))</f>
        <v>#REF!</v>
      </c>
      <c r="AH771" s="169">
        <f>(0.2*VLOOKUP(D771,'%.'!$A$1:$B$4,2,FALSE))+(0.35*VLOOKUP(E771,'%.'!$A$1:$B$4,2,FALSE))+(0.1*VLOOKUP(F771,'%.'!$A$1:$B$4,2,FALSE))+(0.35*VLOOKUP(G771,'%.'!$A$1:$B$4,2,FALSE))</f>
        <v>0.45500000000000002</v>
      </c>
      <c r="AI771" s="128" t="str">
        <f t="shared" ref="AI771:AI834" si="128">+IF(AH771&gt;0.5,"ALTA",IF(AH771&gt;0.25,"MEDIA",IF(AH771&gt;=0.1,"BAJA",IF(AH771&lt;0.1,"REMOTA"))))</f>
        <v>MEDIA</v>
      </c>
      <c r="AJ771" s="128" t="str">
        <f t="shared" ref="AJ771:AJ834" si="129">+IF(M771&gt;0,"Provisión contable",IF(AH771&gt;50%,"Provisión contable",IF(AH771&lt;10%,"No se registra","Cuentas de Orden")))</f>
        <v>Cuentas de Orden</v>
      </c>
      <c r="AK771" s="178" t="e">
        <f t="shared" ref="AK771:AK834" si="130">+IF(M771&gt;0,M771,IF(AJ771="Provisión Contable",AG771,0)+IF(AJ771="Cuentas de Orden",AG771,0))</f>
        <v>#REF!</v>
      </c>
    </row>
    <row r="772" spans="1:37" ht="30" customHeight="1" x14ac:dyDescent="0.25">
      <c r="A772" s="115">
        <v>771</v>
      </c>
      <c r="B772" s="81" t="s">
        <v>1878</v>
      </c>
      <c r="C772" s="123" t="s">
        <v>1879</v>
      </c>
      <c r="D772" s="68" t="s">
        <v>0</v>
      </c>
      <c r="E772" s="68" t="s">
        <v>0</v>
      </c>
      <c r="F772" s="68" t="s">
        <v>0</v>
      </c>
      <c r="G772" s="121" t="s">
        <v>0</v>
      </c>
      <c r="H772" s="169">
        <f t="shared" si="121"/>
        <v>1</v>
      </c>
      <c r="I772" s="170" t="str">
        <f t="shared" si="122"/>
        <v>ALTA</v>
      </c>
      <c r="J772" s="292">
        <v>73321085</v>
      </c>
      <c r="K772" s="221">
        <v>0.2</v>
      </c>
      <c r="L772" s="68" t="s">
        <v>133</v>
      </c>
      <c r="M772" s="188"/>
      <c r="N772" s="68" t="s">
        <v>405</v>
      </c>
      <c r="O772" s="199" t="s">
        <v>405</v>
      </c>
      <c r="P772" s="68">
        <v>4</v>
      </c>
      <c r="Q772" s="100" t="s">
        <v>1968</v>
      </c>
      <c r="R772" s="100">
        <v>41842</v>
      </c>
      <c r="S772" s="88">
        <v>43187</v>
      </c>
      <c r="T772" s="100">
        <v>52875</v>
      </c>
      <c r="U772" s="107" t="s">
        <v>171</v>
      </c>
      <c r="V772" s="81" t="s">
        <v>1214</v>
      </c>
      <c r="W772" s="171">
        <v>44074</v>
      </c>
      <c r="X772" s="172" t="e">
        <f>+CONCATENATE(TEXT(#REF!,"yyyy"),"-",TEXT(#REF!,"mm"))</f>
        <v>#REF!</v>
      </c>
      <c r="Y772" s="173" t="str">
        <f t="shared" si="125"/>
        <v>4</v>
      </c>
      <c r="Z772" s="172" t="str">
        <f t="shared" si="126"/>
        <v>2020-07</v>
      </c>
      <c r="AA772" s="170" t="e">
        <f>+VLOOKUP(Z772,#REF!,2,FALSE)/VLOOKUP(X772,#REF!,2,FALSE)</f>
        <v>#REF!</v>
      </c>
      <c r="AB772" s="174" t="e">
        <f t="shared" si="123"/>
        <v>#REF!</v>
      </c>
      <c r="AC772" s="174" t="e">
        <f t="shared" si="124"/>
        <v>#REF!</v>
      </c>
      <c r="AD772" s="175" t="e">
        <f>+#REF!+365*Y772</f>
        <v>#REF!</v>
      </c>
      <c r="AE772" s="176" t="e">
        <f t="shared" si="127"/>
        <v>#REF!</v>
      </c>
      <c r="AF772" s="170" t="e">
        <f>+VLOOKUP(CONCATENATE(TEXT(W772,"yyyy"),"-",TEXT(W772,"mm")),#REF!,2,0)</f>
        <v>#REF!</v>
      </c>
      <c r="AG772" s="177" t="e">
        <f>+(AC772*(1+'INFLAC PROYECTADA'!$B$8)^(AE772))/((1+DEMANDADO!AF772)^(AE772))</f>
        <v>#REF!</v>
      </c>
      <c r="AH772" s="169">
        <f>(0.2*VLOOKUP(D772,'%.'!$A$1:$B$4,2,FALSE))+(0.35*VLOOKUP(E772,'%.'!$A$1:$B$4,2,FALSE))+(0.1*VLOOKUP(F772,'%.'!$A$1:$B$4,2,FALSE))+(0.35*VLOOKUP(G772,'%.'!$A$1:$B$4,2,FALSE))</f>
        <v>1</v>
      </c>
      <c r="AI772" s="128" t="str">
        <f t="shared" si="128"/>
        <v>ALTA</v>
      </c>
      <c r="AJ772" s="128" t="str">
        <f t="shared" si="129"/>
        <v>Provisión contable</v>
      </c>
      <c r="AK772" s="178" t="e">
        <f t="shared" si="130"/>
        <v>#REF!</v>
      </c>
    </row>
    <row r="773" spans="1:37" ht="30" customHeight="1" x14ac:dyDescent="0.25">
      <c r="A773" s="115">
        <v>772</v>
      </c>
      <c r="B773" s="81" t="s">
        <v>1880</v>
      </c>
      <c r="C773" s="123" t="s">
        <v>1881</v>
      </c>
      <c r="D773" s="68" t="s">
        <v>48</v>
      </c>
      <c r="E773" s="68" t="s">
        <v>48</v>
      </c>
      <c r="F773" s="68" t="s">
        <v>1</v>
      </c>
      <c r="G773" s="121" t="s">
        <v>48</v>
      </c>
      <c r="H773" s="169">
        <f t="shared" si="121"/>
        <v>0.45500000000000002</v>
      </c>
      <c r="I773" s="170" t="str">
        <f t="shared" si="122"/>
        <v>MEDIA</v>
      </c>
      <c r="J773" s="292">
        <v>4967046</v>
      </c>
      <c r="K773" s="221">
        <v>0.5</v>
      </c>
      <c r="L773" s="68" t="s">
        <v>130</v>
      </c>
      <c r="M773" s="188"/>
      <c r="N773" s="68" t="s">
        <v>405</v>
      </c>
      <c r="O773" s="199" t="s">
        <v>405</v>
      </c>
      <c r="P773" s="68">
        <v>5</v>
      </c>
      <c r="Q773" s="100" t="s">
        <v>1968</v>
      </c>
      <c r="R773" s="100">
        <v>41842</v>
      </c>
      <c r="S773" s="88">
        <v>43187</v>
      </c>
      <c r="T773" s="100">
        <v>52875</v>
      </c>
      <c r="U773" s="107" t="s">
        <v>171</v>
      </c>
      <c r="V773" s="81"/>
      <c r="W773" s="171">
        <v>44074</v>
      </c>
      <c r="X773" s="172" t="e">
        <f>+CONCATENATE(TEXT(#REF!,"yyyy"),"-",TEXT(#REF!,"mm"))</f>
        <v>#REF!</v>
      </c>
      <c r="Y773" s="173" t="str">
        <f t="shared" si="125"/>
        <v>5</v>
      </c>
      <c r="Z773" s="172" t="str">
        <f t="shared" si="126"/>
        <v>2020-07</v>
      </c>
      <c r="AA773" s="170" t="e">
        <f>+VLOOKUP(Z773,#REF!,2,FALSE)/VLOOKUP(X773,#REF!,2,FALSE)</f>
        <v>#REF!</v>
      </c>
      <c r="AB773" s="174" t="e">
        <f t="shared" si="123"/>
        <v>#REF!</v>
      </c>
      <c r="AC773" s="174" t="e">
        <f t="shared" si="124"/>
        <v>#REF!</v>
      </c>
      <c r="AD773" s="175" t="e">
        <f>+#REF!+365*Y773</f>
        <v>#REF!</v>
      </c>
      <c r="AE773" s="176" t="e">
        <f t="shared" si="127"/>
        <v>#REF!</v>
      </c>
      <c r="AF773" s="170" t="e">
        <f>+VLOOKUP(CONCATENATE(TEXT(W773,"yyyy"),"-",TEXT(W773,"mm")),#REF!,2,0)</f>
        <v>#REF!</v>
      </c>
      <c r="AG773" s="177" t="e">
        <f>+(AC773*(1+'INFLAC PROYECTADA'!$B$8)^(AE773))/((1+DEMANDADO!AF773)^(AE773))</f>
        <v>#REF!</v>
      </c>
      <c r="AH773" s="169">
        <f>(0.2*VLOOKUP(D773,'%.'!$A$1:$B$4,2,FALSE))+(0.35*VLOOKUP(E773,'%.'!$A$1:$B$4,2,FALSE))+(0.1*VLOOKUP(F773,'%.'!$A$1:$B$4,2,FALSE))+(0.35*VLOOKUP(G773,'%.'!$A$1:$B$4,2,FALSE))</f>
        <v>0.45500000000000002</v>
      </c>
      <c r="AI773" s="128" t="str">
        <f t="shared" si="128"/>
        <v>MEDIA</v>
      </c>
      <c r="AJ773" s="128" t="str">
        <f t="shared" si="129"/>
        <v>Cuentas de Orden</v>
      </c>
      <c r="AK773" s="178" t="e">
        <f t="shared" si="130"/>
        <v>#REF!</v>
      </c>
    </row>
    <row r="774" spans="1:37" ht="30" customHeight="1" x14ac:dyDescent="0.25">
      <c r="A774" s="115">
        <v>773</v>
      </c>
      <c r="B774" s="81" t="s">
        <v>1882</v>
      </c>
      <c r="C774" s="123" t="s">
        <v>1883</v>
      </c>
      <c r="D774" s="68" t="s">
        <v>48</v>
      </c>
      <c r="E774" s="68" t="s">
        <v>48</v>
      </c>
      <c r="F774" s="68" t="s">
        <v>1</v>
      </c>
      <c r="G774" s="121" t="s">
        <v>48</v>
      </c>
      <c r="H774" s="169">
        <f t="shared" si="121"/>
        <v>0.45500000000000002</v>
      </c>
      <c r="I774" s="170" t="str">
        <f t="shared" si="122"/>
        <v>MEDIA</v>
      </c>
      <c r="J774" s="292">
        <v>929149425</v>
      </c>
      <c r="K774" s="221">
        <v>0.2</v>
      </c>
      <c r="L774" s="68" t="s">
        <v>132</v>
      </c>
      <c r="M774" s="188"/>
      <c r="N774" s="68" t="s">
        <v>405</v>
      </c>
      <c r="O774" s="199" t="s">
        <v>405</v>
      </c>
      <c r="P774" s="68">
        <v>3</v>
      </c>
      <c r="Q774" s="100" t="s">
        <v>1968</v>
      </c>
      <c r="R774" s="100">
        <v>41842</v>
      </c>
      <c r="S774" s="88">
        <v>43187</v>
      </c>
      <c r="T774" s="100">
        <v>52875</v>
      </c>
      <c r="U774" s="107" t="s">
        <v>177</v>
      </c>
      <c r="V774" s="81"/>
      <c r="W774" s="171">
        <v>44074</v>
      </c>
      <c r="X774" s="172" t="e">
        <f>+CONCATENATE(TEXT(#REF!,"yyyy"),"-",TEXT(#REF!,"mm"))</f>
        <v>#REF!</v>
      </c>
      <c r="Y774" s="173" t="str">
        <f t="shared" si="125"/>
        <v>3</v>
      </c>
      <c r="Z774" s="172" t="str">
        <f t="shared" si="126"/>
        <v>2020-07</v>
      </c>
      <c r="AA774" s="170" t="e">
        <f>+VLOOKUP(Z774,#REF!,2,FALSE)/VLOOKUP(X774,#REF!,2,FALSE)</f>
        <v>#REF!</v>
      </c>
      <c r="AB774" s="174" t="e">
        <f t="shared" si="123"/>
        <v>#REF!</v>
      </c>
      <c r="AC774" s="174" t="e">
        <f t="shared" si="124"/>
        <v>#REF!</v>
      </c>
      <c r="AD774" s="175" t="e">
        <f>+#REF!+365*Y774</f>
        <v>#REF!</v>
      </c>
      <c r="AE774" s="176" t="e">
        <f t="shared" si="127"/>
        <v>#REF!</v>
      </c>
      <c r="AF774" s="170" t="e">
        <f>+VLOOKUP(CONCATENATE(TEXT(W774,"yyyy"),"-",TEXT(W774,"mm")),#REF!,2,0)</f>
        <v>#REF!</v>
      </c>
      <c r="AG774" s="177" t="e">
        <f>+(AC774*(1+'INFLAC PROYECTADA'!$B$8)^(AE774))/((1+DEMANDADO!AF774)^(AE774))</f>
        <v>#REF!</v>
      </c>
      <c r="AH774" s="169">
        <f>(0.2*VLOOKUP(D774,'%.'!$A$1:$B$4,2,FALSE))+(0.35*VLOOKUP(E774,'%.'!$A$1:$B$4,2,FALSE))+(0.1*VLOOKUP(F774,'%.'!$A$1:$B$4,2,FALSE))+(0.35*VLOOKUP(G774,'%.'!$A$1:$B$4,2,FALSE))</f>
        <v>0.45500000000000002</v>
      </c>
      <c r="AI774" s="128" t="str">
        <f t="shared" si="128"/>
        <v>MEDIA</v>
      </c>
      <c r="AJ774" s="128" t="str">
        <f t="shared" si="129"/>
        <v>Cuentas de Orden</v>
      </c>
      <c r="AK774" s="178" t="e">
        <f t="shared" si="130"/>
        <v>#REF!</v>
      </c>
    </row>
    <row r="775" spans="1:37" ht="30" customHeight="1" x14ac:dyDescent="0.25">
      <c r="A775" s="115">
        <v>774</v>
      </c>
      <c r="B775" s="81" t="s">
        <v>1354</v>
      </c>
      <c r="C775" s="127" t="s">
        <v>1884</v>
      </c>
      <c r="D775" s="68" t="s">
        <v>48</v>
      </c>
      <c r="E775" s="68" t="s">
        <v>48</v>
      </c>
      <c r="F775" s="68" t="s">
        <v>1</v>
      </c>
      <c r="G775" s="121" t="s">
        <v>48</v>
      </c>
      <c r="H775" s="169">
        <f t="shared" si="121"/>
        <v>0.45500000000000002</v>
      </c>
      <c r="I775" s="170" t="str">
        <f t="shared" si="122"/>
        <v>MEDIA</v>
      </c>
      <c r="J775" s="292">
        <v>128124200</v>
      </c>
      <c r="K775" s="221">
        <v>0.2</v>
      </c>
      <c r="L775" s="68" t="s">
        <v>130</v>
      </c>
      <c r="M775" s="188"/>
      <c r="N775" s="68" t="s">
        <v>405</v>
      </c>
      <c r="O775" s="199" t="s">
        <v>405</v>
      </c>
      <c r="P775" s="68">
        <v>4</v>
      </c>
      <c r="Q775" s="100" t="s">
        <v>1968</v>
      </c>
      <c r="R775" s="100">
        <v>41842</v>
      </c>
      <c r="S775" s="88">
        <v>43187</v>
      </c>
      <c r="T775" s="100">
        <v>52875</v>
      </c>
      <c r="U775" s="107" t="s">
        <v>171</v>
      </c>
      <c r="V775" s="81"/>
      <c r="W775" s="171">
        <v>44074</v>
      </c>
      <c r="X775" s="172" t="e">
        <f>+CONCATENATE(TEXT(#REF!,"yyyy"),"-",TEXT(#REF!,"mm"))</f>
        <v>#REF!</v>
      </c>
      <c r="Y775" s="173" t="str">
        <f t="shared" si="125"/>
        <v>4</v>
      </c>
      <c r="Z775" s="172" t="str">
        <f t="shared" si="126"/>
        <v>2020-07</v>
      </c>
      <c r="AA775" s="170" t="e">
        <f>+VLOOKUP(Z775,#REF!,2,FALSE)/VLOOKUP(X775,#REF!,2,FALSE)</f>
        <v>#REF!</v>
      </c>
      <c r="AB775" s="174" t="e">
        <f t="shared" si="123"/>
        <v>#REF!</v>
      </c>
      <c r="AC775" s="174" t="e">
        <f t="shared" si="124"/>
        <v>#REF!</v>
      </c>
      <c r="AD775" s="175" t="e">
        <f>+#REF!+365*Y775</f>
        <v>#REF!</v>
      </c>
      <c r="AE775" s="176" t="e">
        <f t="shared" si="127"/>
        <v>#REF!</v>
      </c>
      <c r="AF775" s="170" t="e">
        <f>+VLOOKUP(CONCATENATE(TEXT(W775,"yyyy"),"-",TEXT(W775,"mm")),#REF!,2,0)</f>
        <v>#REF!</v>
      </c>
      <c r="AG775" s="177" t="e">
        <f>+(AC775*(1+'INFLAC PROYECTADA'!$B$8)^(AE775))/((1+DEMANDADO!AF775)^(AE775))</f>
        <v>#REF!</v>
      </c>
      <c r="AH775" s="169">
        <f>(0.2*VLOOKUP(D775,'%.'!$A$1:$B$4,2,FALSE))+(0.35*VLOOKUP(E775,'%.'!$A$1:$B$4,2,FALSE))+(0.1*VLOOKUP(F775,'%.'!$A$1:$B$4,2,FALSE))+(0.35*VLOOKUP(G775,'%.'!$A$1:$B$4,2,FALSE))</f>
        <v>0.45500000000000002</v>
      </c>
      <c r="AI775" s="128" t="str">
        <f t="shared" si="128"/>
        <v>MEDIA</v>
      </c>
      <c r="AJ775" s="128" t="str">
        <f t="shared" si="129"/>
        <v>Cuentas de Orden</v>
      </c>
      <c r="AK775" s="178" t="e">
        <f t="shared" si="130"/>
        <v>#REF!</v>
      </c>
    </row>
    <row r="776" spans="1:37" ht="30" customHeight="1" x14ac:dyDescent="0.25">
      <c r="A776" s="115">
        <v>775</v>
      </c>
      <c r="B776" s="81" t="s">
        <v>1885</v>
      </c>
      <c r="C776" s="127" t="s">
        <v>1886</v>
      </c>
      <c r="D776" s="68" t="s">
        <v>48</v>
      </c>
      <c r="E776" s="68" t="s">
        <v>48</v>
      </c>
      <c r="F776" s="68" t="s">
        <v>1</v>
      </c>
      <c r="G776" s="121" t="s">
        <v>48</v>
      </c>
      <c r="H776" s="169">
        <f t="shared" si="121"/>
        <v>0.45500000000000002</v>
      </c>
      <c r="I776" s="170" t="str">
        <f t="shared" si="122"/>
        <v>MEDIA</v>
      </c>
      <c r="J776" s="292">
        <v>41587350</v>
      </c>
      <c r="K776" s="221">
        <v>0.2</v>
      </c>
      <c r="L776" s="68" t="s">
        <v>128</v>
      </c>
      <c r="M776" s="188"/>
      <c r="N776" s="68" t="s">
        <v>405</v>
      </c>
      <c r="O776" s="199" t="s">
        <v>405</v>
      </c>
      <c r="P776" s="68">
        <v>4</v>
      </c>
      <c r="Q776" s="100" t="s">
        <v>1968</v>
      </c>
      <c r="R776" s="100">
        <v>41842</v>
      </c>
      <c r="S776" s="88">
        <v>43187</v>
      </c>
      <c r="T776" s="68">
        <v>52875</v>
      </c>
      <c r="U776" s="107" t="s">
        <v>171</v>
      </c>
      <c r="V776" s="81"/>
      <c r="W776" s="171">
        <v>44074</v>
      </c>
      <c r="X776" s="172" t="e">
        <f>+CONCATENATE(TEXT(#REF!,"yyyy"),"-",TEXT(#REF!,"mm"))</f>
        <v>#REF!</v>
      </c>
      <c r="Y776" s="173" t="str">
        <f t="shared" si="125"/>
        <v>4</v>
      </c>
      <c r="Z776" s="172" t="str">
        <f t="shared" si="126"/>
        <v>2020-07</v>
      </c>
      <c r="AA776" s="170" t="e">
        <f>+VLOOKUP(Z776,#REF!,2,FALSE)/VLOOKUP(X776,#REF!,2,FALSE)</f>
        <v>#REF!</v>
      </c>
      <c r="AB776" s="174" t="e">
        <f t="shared" si="123"/>
        <v>#REF!</v>
      </c>
      <c r="AC776" s="174" t="e">
        <f t="shared" si="124"/>
        <v>#REF!</v>
      </c>
      <c r="AD776" s="175" t="e">
        <f>+#REF!+365*Y776</f>
        <v>#REF!</v>
      </c>
      <c r="AE776" s="176" t="e">
        <f t="shared" si="127"/>
        <v>#REF!</v>
      </c>
      <c r="AF776" s="170" t="e">
        <f>+VLOOKUP(CONCATENATE(TEXT(W776,"yyyy"),"-",TEXT(W776,"mm")),#REF!,2,0)</f>
        <v>#REF!</v>
      </c>
      <c r="AG776" s="177" t="e">
        <f>+(AC776*(1+'INFLAC PROYECTADA'!$B$8)^(AE776))/((1+DEMANDADO!AF776)^(AE776))</f>
        <v>#REF!</v>
      </c>
      <c r="AH776" s="169">
        <f>(0.2*VLOOKUP(D776,'%.'!$A$1:$B$4,2,FALSE))+(0.35*VLOOKUP(E776,'%.'!$A$1:$B$4,2,FALSE))+(0.1*VLOOKUP(F776,'%.'!$A$1:$B$4,2,FALSE))+(0.35*VLOOKUP(G776,'%.'!$A$1:$B$4,2,FALSE))</f>
        <v>0.45500000000000002</v>
      </c>
      <c r="AI776" s="128" t="str">
        <f t="shared" si="128"/>
        <v>MEDIA</v>
      </c>
      <c r="AJ776" s="128" t="str">
        <f t="shared" si="129"/>
        <v>Cuentas de Orden</v>
      </c>
      <c r="AK776" s="178" t="e">
        <f t="shared" si="130"/>
        <v>#REF!</v>
      </c>
    </row>
    <row r="777" spans="1:37" ht="30" customHeight="1" x14ac:dyDescent="0.25">
      <c r="A777" s="115">
        <v>776</v>
      </c>
      <c r="B777" s="81" t="s">
        <v>1887</v>
      </c>
      <c r="C777" s="127" t="s">
        <v>1888</v>
      </c>
      <c r="D777" s="68" t="s">
        <v>0</v>
      </c>
      <c r="E777" s="68" t="s">
        <v>0</v>
      </c>
      <c r="F777" s="68" t="s">
        <v>0</v>
      </c>
      <c r="G777" s="121" t="s">
        <v>0</v>
      </c>
      <c r="H777" s="169">
        <f t="shared" si="121"/>
        <v>1</v>
      </c>
      <c r="I777" s="170" t="str">
        <f t="shared" si="122"/>
        <v>ALTA</v>
      </c>
      <c r="J777" s="292">
        <v>69822933</v>
      </c>
      <c r="K777" s="221">
        <v>0.2</v>
      </c>
      <c r="L777" s="68" t="s">
        <v>129</v>
      </c>
      <c r="M777" s="188"/>
      <c r="N777" s="68" t="s">
        <v>405</v>
      </c>
      <c r="O777" s="199" t="s">
        <v>405</v>
      </c>
      <c r="P777" s="68">
        <v>4</v>
      </c>
      <c r="Q777" s="100" t="s">
        <v>1968</v>
      </c>
      <c r="R777" s="100">
        <v>41842</v>
      </c>
      <c r="S777" s="88">
        <v>43187</v>
      </c>
      <c r="T777" s="100">
        <v>52875</v>
      </c>
      <c r="U777" s="107" t="s">
        <v>171</v>
      </c>
      <c r="V777" s="81" t="s">
        <v>1214</v>
      </c>
      <c r="W777" s="171">
        <v>44074</v>
      </c>
      <c r="X777" s="172" t="e">
        <f>+CONCATENATE(TEXT(#REF!,"yyyy"),"-",TEXT(#REF!,"mm"))</f>
        <v>#REF!</v>
      </c>
      <c r="Y777" s="173" t="str">
        <f t="shared" si="125"/>
        <v>4</v>
      </c>
      <c r="Z777" s="172" t="str">
        <f t="shared" si="126"/>
        <v>2020-07</v>
      </c>
      <c r="AA777" s="170" t="e">
        <f>+VLOOKUP(Z777,#REF!,2,FALSE)/VLOOKUP(X777,#REF!,2,FALSE)</f>
        <v>#REF!</v>
      </c>
      <c r="AB777" s="174" t="e">
        <f t="shared" si="123"/>
        <v>#REF!</v>
      </c>
      <c r="AC777" s="174" t="e">
        <f t="shared" si="124"/>
        <v>#REF!</v>
      </c>
      <c r="AD777" s="175" t="e">
        <f>+#REF!+365*Y777</f>
        <v>#REF!</v>
      </c>
      <c r="AE777" s="176" t="e">
        <f t="shared" si="127"/>
        <v>#REF!</v>
      </c>
      <c r="AF777" s="170" t="e">
        <f>+VLOOKUP(CONCATENATE(TEXT(W777,"yyyy"),"-",TEXT(W777,"mm")),#REF!,2,0)</f>
        <v>#REF!</v>
      </c>
      <c r="AG777" s="177" t="e">
        <f>+(AC777*(1+'INFLAC PROYECTADA'!$B$8)^(AE777))/((1+DEMANDADO!AF777)^(AE777))</f>
        <v>#REF!</v>
      </c>
      <c r="AH777" s="169">
        <f>(0.2*VLOOKUP(D777,'%.'!$A$1:$B$4,2,FALSE))+(0.35*VLOOKUP(E777,'%.'!$A$1:$B$4,2,FALSE))+(0.1*VLOOKUP(F777,'%.'!$A$1:$B$4,2,FALSE))+(0.35*VLOOKUP(G777,'%.'!$A$1:$B$4,2,FALSE))</f>
        <v>1</v>
      </c>
      <c r="AI777" s="128" t="str">
        <f t="shared" si="128"/>
        <v>ALTA</v>
      </c>
      <c r="AJ777" s="128" t="str">
        <f t="shared" si="129"/>
        <v>Provisión contable</v>
      </c>
      <c r="AK777" s="178" t="e">
        <f t="shared" si="130"/>
        <v>#REF!</v>
      </c>
    </row>
    <row r="778" spans="1:37" ht="30" customHeight="1" x14ac:dyDescent="0.25">
      <c r="A778" s="115">
        <v>777</v>
      </c>
      <c r="B778" s="81" t="s">
        <v>1889</v>
      </c>
      <c r="C778" s="123" t="s">
        <v>1890</v>
      </c>
      <c r="D778" s="68" t="s">
        <v>48</v>
      </c>
      <c r="E778" s="68" t="s">
        <v>48</v>
      </c>
      <c r="F778" s="68" t="s">
        <v>1</v>
      </c>
      <c r="G778" s="121" t="s">
        <v>48</v>
      </c>
      <c r="H778" s="169">
        <f t="shared" si="121"/>
        <v>0.45500000000000002</v>
      </c>
      <c r="I778" s="170" t="str">
        <f t="shared" si="122"/>
        <v>MEDIA</v>
      </c>
      <c r="J778" s="292">
        <v>16562320</v>
      </c>
      <c r="K778" s="221">
        <v>0.2</v>
      </c>
      <c r="L778" s="68" t="s">
        <v>129</v>
      </c>
      <c r="M778" s="188"/>
      <c r="N778" s="68" t="s">
        <v>405</v>
      </c>
      <c r="O778" s="199" t="s">
        <v>405</v>
      </c>
      <c r="P778" s="68">
        <v>4</v>
      </c>
      <c r="Q778" s="100" t="s">
        <v>1968</v>
      </c>
      <c r="R778" s="100">
        <v>41842</v>
      </c>
      <c r="S778" s="88">
        <v>43187</v>
      </c>
      <c r="T778" s="100">
        <v>52875</v>
      </c>
      <c r="U778" s="107" t="s">
        <v>76</v>
      </c>
      <c r="V778" s="81"/>
      <c r="W778" s="171">
        <v>44074</v>
      </c>
      <c r="X778" s="172" t="e">
        <f>+CONCATENATE(TEXT(#REF!,"yyyy"),"-",TEXT(#REF!,"mm"))</f>
        <v>#REF!</v>
      </c>
      <c r="Y778" s="173" t="str">
        <f t="shared" si="125"/>
        <v>4</v>
      </c>
      <c r="Z778" s="172" t="str">
        <f t="shared" si="126"/>
        <v>2020-07</v>
      </c>
      <c r="AA778" s="170" t="e">
        <f>+VLOOKUP(Z778,#REF!,2,FALSE)/VLOOKUP(X778,#REF!,2,FALSE)</f>
        <v>#REF!</v>
      </c>
      <c r="AB778" s="174" t="e">
        <f t="shared" si="123"/>
        <v>#REF!</v>
      </c>
      <c r="AC778" s="174" t="e">
        <f t="shared" si="124"/>
        <v>#REF!</v>
      </c>
      <c r="AD778" s="175" t="e">
        <f>+#REF!+365*Y778</f>
        <v>#REF!</v>
      </c>
      <c r="AE778" s="176" t="e">
        <f t="shared" si="127"/>
        <v>#REF!</v>
      </c>
      <c r="AF778" s="170" t="e">
        <f>+VLOOKUP(CONCATENATE(TEXT(W778,"yyyy"),"-",TEXT(W778,"mm")),#REF!,2,0)</f>
        <v>#REF!</v>
      </c>
      <c r="AG778" s="177" t="e">
        <f>+(AC778*(1+'INFLAC PROYECTADA'!$B$8)^(AE778))/((1+DEMANDADO!AF778)^(AE778))</f>
        <v>#REF!</v>
      </c>
      <c r="AH778" s="169">
        <f>(0.2*VLOOKUP(D778,'%.'!$A$1:$B$4,2,FALSE))+(0.35*VLOOKUP(E778,'%.'!$A$1:$B$4,2,FALSE))+(0.1*VLOOKUP(F778,'%.'!$A$1:$B$4,2,FALSE))+(0.35*VLOOKUP(G778,'%.'!$A$1:$B$4,2,FALSE))</f>
        <v>0.45500000000000002</v>
      </c>
      <c r="AI778" s="128" t="str">
        <f t="shared" si="128"/>
        <v>MEDIA</v>
      </c>
      <c r="AJ778" s="128" t="str">
        <f t="shared" si="129"/>
        <v>Cuentas de Orden</v>
      </c>
      <c r="AK778" s="178" t="e">
        <f t="shared" si="130"/>
        <v>#REF!</v>
      </c>
    </row>
    <row r="779" spans="1:37" ht="30" customHeight="1" x14ac:dyDescent="0.25">
      <c r="A779" s="115">
        <v>778</v>
      </c>
      <c r="B779" s="81" t="s">
        <v>1891</v>
      </c>
      <c r="C779" s="127" t="s">
        <v>1892</v>
      </c>
      <c r="D779" s="68" t="s">
        <v>48</v>
      </c>
      <c r="E779" s="68" t="s">
        <v>48</v>
      </c>
      <c r="F779" s="68" t="s">
        <v>1</v>
      </c>
      <c r="G779" s="121" t="s">
        <v>48</v>
      </c>
      <c r="H779" s="169">
        <f t="shared" si="121"/>
        <v>0.45500000000000002</v>
      </c>
      <c r="I779" s="170" t="str">
        <f t="shared" si="122"/>
        <v>MEDIA</v>
      </c>
      <c r="J779" s="292">
        <v>27596305</v>
      </c>
      <c r="K779" s="221">
        <v>0.2</v>
      </c>
      <c r="L779" s="68" t="s">
        <v>133</v>
      </c>
      <c r="M779" s="188"/>
      <c r="N779" s="68" t="s">
        <v>405</v>
      </c>
      <c r="O779" s="199" t="s">
        <v>405</v>
      </c>
      <c r="P779" s="68">
        <v>4</v>
      </c>
      <c r="Q779" s="100" t="s">
        <v>1968</v>
      </c>
      <c r="R779" s="100">
        <v>41842</v>
      </c>
      <c r="S779" s="88">
        <v>43187</v>
      </c>
      <c r="T779" s="100">
        <v>52875</v>
      </c>
      <c r="U779" s="107" t="s">
        <v>76</v>
      </c>
      <c r="V779" s="81"/>
      <c r="W779" s="171">
        <v>44074</v>
      </c>
      <c r="X779" s="172" t="e">
        <f>+CONCATENATE(TEXT(#REF!,"yyyy"),"-",TEXT(#REF!,"mm"))</f>
        <v>#REF!</v>
      </c>
      <c r="Y779" s="173" t="str">
        <f t="shared" si="125"/>
        <v>4</v>
      </c>
      <c r="Z779" s="172" t="str">
        <f t="shared" si="126"/>
        <v>2020-07</v>
      </c>
      <c r="AA779" s="170" t="e">
        <f>+VLOOKUP(Z779,#REF!,2,FALSE)/VLOOKUP(X779,#REF!,2,FALSE)</f>
        <v>#REF!</v>
      </c>
      <c r="AB779" s="174" t="e">
        <f t="shared" si="123"/>
        <v>#REF!</v>
      </c>
      <c r="AC779" s="174" t="e">
        <f t="shared" si="124"/>
        <v>#REF!</v>
      </c>
      <c r="AD779" s="175" t="e">
        <f>+#REF!+365*Y779</f>
        <v>#REF!</v>
      </c>
      <c r="AE779" s="176" t="e">
        <f t="shared" si="127"/>
        <v>#REF!</v>
      </c>
      <c r="AF779" s="170" t="e">
        <f>+VLOOKUP(CONCATENATE(TEXT(W779,"yyyy"),"-",TEXT(W779,"mm")),#REF!,2,0)</f>
        <v>#REF!</v>
      </c>
      <c r="AG779" s="177" t="e">
        <f>+(AC779*(1+'INFLAC PROYECTADA'!$B$8)^(AE779))/((1+DEMANDADO!AF779)^(AE779))</f>
        <v>#REF!</v>
      </c>
      <c r="AH779" s="169">
        <f>(0.2*VLOOKUP(D779,'%.'!$A$1:$B$4,2,FALSE))+(0.35*VLOOKUP(E779,'%.'!$A$1:$B$4,2,FALSE))+(0.1*VLOOKUP(F779,'%.'!$A$1:$B$4,2,FALSE))+(0.35*VLOOKUP(G779,'%.'!$A$1:$B$4,2,FALSE))</f>
        <v>0.45500000000000002</v>
      </c>
      <c r="AI779" s="128" t="str">
        <f t="shared" si="128"/>
        <v>MEDIA</v>
      </c>
      <c r="AJ779" s="128" t="str">
        <f t="shared" si="129"/>
        <v>Cuentas de Orden</v>
      </c>
      <c r="AK779" s="178" t="e">
        <f t="shared" si="130"/>
        <v>#REF!</v>
      </c>
    </row>
    <row r="780" spans="1:37" ht="30" customHeight="1" x14ac:dyDescent="0.25">
      <c r="A780" s="115">
        <v>779</v>
      </c>
      <c r="B780" s="81" t="s">
        <v>1893</v>
      </c>
      <c r="C780" s="123" t="s">
        <v>1894</v>
      </c>
      <c r="D780" s="68" t="s">
        <v>48</v>
      </c>
      <c r="E780" s="68" t="s">
        <v>48</v>
      </c>
      <c r="F780" s="68" t="s">
        <v>1</v>
      </c>
      <c r="G780" s="121" t="s">
        <v>48</v>
      </c>
      <c r="H780" s="169">
        <f t="shared" si="121"/>
        <v>0.45500000000000002</v>
      </c>
      <c r="I780" s="170" t="str">
        <f t="shared" si="122"/>
        <v>MEDIA</v>
      </c>
      <c r="J780" s="292">
        <v>366210468</v>
      </c>
      <c r="K780" s="221">
        <v>0.2</v>
      </c>
      <c r="L780" s="68" t="s">
        <v>129</v>
      </c>
      <c r="M780" s="188"/>
      <c r="N780" s="68" t="s">
        <v>405</v>
      </c>
      <c r="O780" s="199" t="s">
        <v>405</v>
      </c>
      <c r="P780" s="68">
        <v>3</v>
      </c>
      <c r="Q780" s="100" t="s">
        <v>1968</v>
      </c>
      <c r="R780" s="100">
        <v>41842</v>
      </c>
      <c r="S780" s="88">
        <v>43187</v>
      </c>
      <c r="T780" s="100">
        <v>52875</v>
      </c>
      <c r="U780" s="107" t="s">
        <v>171</v>
      </c>
      <c r="V780" s="81"/>
      <c r="W780" s="171">
        <v>44074</v>
      </c>
      <c r="X780" s="172" t="e">
        <f>+CONCATENATE(TEXT(#REF!,"yyyy"),"-",TEXT(#REF!,"mm"))</f>
        <v>#REF!</v>
      </c>
      <c r="Y780" s="173" t="str">
        <f t="shared" si="125"/>
        <v>3</v>
      </c>
      <c r="Z780" s="172" t="str">
        <f t="shared" si="126"/>
        <v>2020-07</v>
      </c>
      <c r="AA780" s="170" t="e">
        <f>+VLOOKUP(Z780,#REF!,2,FALSE)/VLOOKUP(X780,#REF!,2,FALSE)</f>
        <v>#REF!</v>
      </c>
      <c r="AB780" s="174" t="e">
        <f t="shared" si="123"/>
        <v>#REF!</v>
      </c>
      <c r="AC780" s="174" t="e">
        <f t="shared" si="124"/>
        <v>#REF!</v>
      </c>
      <c r="AD780" s="175" t="e">
        <f>+#REF!+365*Y780</f>
        <v>#REF!</v>
      </c>
      <c r="AE780" s="176" t="e">
        <f t="shared" si="127"/>
        <v>#REF!</v>
      </c>
      <c r="AF780" s="170" t="e">
        <f>+VLOOKUP(CONCATENATE(TEXT(W780,"yyyy"),"-",TEXT(W780,"mm")),#REF!,2,0)</f>
        <v>#REF!</v>
      </c>
      <c r="AG780" s="177" t="e">
        <f>+(AC780*(1+'INFLAC PROYECTADA'!$B$8)^(AE780))/((1+DEMANDADO!AF780)^(AE780))</f>
        <v>#REF!</v>
      </c>
      <c r="AH780" s="169">
        <f>(0.2*VLOOKUP(D780,'%.'!$A$1:$B$4,2,FALSE))+(0.35*VLOOKUP(E780,'%.'!$A$1:$B$4,2,FALSE))+(0.1*VLOOKUP(F780,'%.'!$A$1:$B$4,2,FALSE))+(0.35*VLOOKUP(G780,'%.'!$A$1:$B$4,2,FALSE))</f>
        <v>0.45500000000000002</v>
      </c>
      <c r="AI780" s="128" t="str">
        <f t="shared" si="128"/>
        <v>MEDIA</v>
      </c>
      <c r="AJ780" s="128" t="str">
        <f t="shared" si="129"/>
        <v>Cuentas de Orden</v>
      </c>
      <c r="AK780" s="178" t="e">
        <f t="shared" si="130"/>
        <v>#REF!</v>
      </c>
    </row>
    <row r="781" spans="1:37" ht="30" customHeight="1" x14ac:dyDescent="0.25">
      <c r="A781" s="115">
        <v>780</v>
      </c>
      <c r="B781" s="81" t="s">
        <v>1677</v>
      </c>
      <c r="C781" s="123" t="s">
        <v>1895</v>
      </c>
      <c r="D781" s="68" t="s">
        <v>0</v>
      </c>
      <c r="E781" s="68" t="s">
        <v>0</v>
      </c>
      <c r="F781" s="68" t="s">
        <v>0</v>
      </c>
      <c r="G781" s="121" t="s">
        <v>0</v>
      </c>
      <c r="H781" s="169">
        <f t="shared" si="121"/>
        <v>1</v>
      </c>
      <c r="I781" s="170" t="str">
        <f t="shared" si="122"/>
        <v>ALTA</v>
      </c>
      <c r="J781" s="292">
        <v>103912793</v>
      </c>
      <c r="K781" s="221">
        <v>0.2</v>
      </c>
      <c r="L781" s="68" t="s">
        <v>136</v>
      </c>
      <c r="M781" s="188"/>
      <c r="N781" s="68" t="s">
        <v>405</v>
      </c>
      <c r="O781" s="199" t="s">
        <v>405</v>
      </c>
      <c r="P781" s="68">
        <v>4</v>
      </c>
      <c r="Q781" s="100" t="s">
        <v>1968</v>
      </c>
      <c r="R781" s="100">
        <v>41842</v>
      </c>
      <c r="S781" s="88">
        <v>43187</v>
      </c>
      <c r="T781" s="100">
        <v>52875</v>
      </c>
      <c r="U781" s="107" t="s">
        <v>171</v>
      </c>
      <c r="V781" s="81" t="s">
        <v>1974</v>
      </c>
      <c r="W781" s="171">
        <v>44074</v>
      </c>
      <c r="X781" s="172" t="e">
        <f>+CONCATENATE(TEXT(#REF!,"yyyy"),"-",TEXT(#REF!,"mm"))</f>
        <v>#REF!</v>
      </c>
      <c r="Y781" s="173" t="str">
        <f t="shared" si="125"/>
        <v>4</v>
      </c>
      <c r="Z781" s="172" t="str">
        <f t="shared" si="126"/>
        <v>2020-07</v>
      </c>
      <c r="AA781" s="170" t="e">
        <f>+VLOOKUP(Z781,#REF!,2,FALSE)/VLOOKUP(X781,#REF!,2,FALSE)</f>
        <v>#REF!</v>
      </c>
      <c r="AB781" s="174" t="e">
        <f t="shared" si="123"/>
        <v>#REF!</v>
      </c>
      <c r="AC781" s="174" t="e">
        <f t="shared" si="124"/>
        <v>#REF!</v>
      </c>
      <c r="AD781" s="175" t="e">
        <f>+#REF!+365*Y781</f>
        <v>#REF!</v>
      </c>
      <c r="AE781" s="176" t="e">
        <f t="shared" si="127"/>
        <v>#REF!</v>
      </c>
      <c r="AF781" s="170" t="e">
        <f>+VLOOKUP(CONCATENATE(TEXT(W781,"yyyy"),"-",TEXT(W781,"mm")),#REF!,2,0)</f>
        <v>#REF!</v>
      </c>
      <c r="AG781" s="177" t="e">
        <f>+(AC781*(1+'INFLAC PROYECTADA'!$B$8)^(AE781))/((1+DEMANDADO!AF781)^(AE781))</f>
        <v>#REF!</v>
      </c>
      <c r="AH781" s="169">
        <f>(0.2*VLOOKUP(D781,'%.'!$A$1:$B$4,2,FALSE))+(0.35*VLOOKUP(E781,'%.'!$A$1:$B$4,2,FALSE))+(0.1*VLOOKUP(F781,'%.'!$A$1:$B$4,2,FALSE))+(0.35*VLOOKUP(G781,'%.'!$A$1:$B$4,2,FALSE))</f>
        <v>1</v>
      </c>
      <c r="AI781" s="128" t="str">
        <f t="shared" si="128"/>
        <v>ALTA</v>
      </c>
      <c r="AJ781" s="128" t="str">
        <f t="shared" si="129"/>
        <v>Provisión contable</v>
      </c>
      <c r="AK781" s="178" t="e">
        <f t="shared" si="130"/>
        <v>#REF!</v>
      </c>
    </row>
    <row r="782" spans="1:37" ht="30" customHeight="1" x14ac:dyDescent="0.25">
      <c r="A782" s="115">
        <v>781</v>
      </c>
      <c r="B782" s="81" t="s">
        <v>1896</v>
      </c>
      <c r="C782" s="123" t="s">
        <v>1897</v>
      </c>
      <c r="D782" s="68" t="s">
        <v>48</v>
      </c>
      <c r="E782" s="68" t="s">
        <v>48</v>
      </c>
      <c r="F782" s="68" t="s">
        <v>0</v>
      </c>
      <c r="G782" s="121" t="s">
        <v>48</v>
      </c>
      <c r="H782" s="169">
        <f t="shared" si="121"/>
        <v>0.55000000000000004</v>
      </c>
      <c r="I782" s="170" t="str">
        <f t="shared" si="122"/>
        <v>ALTA</v>
      </c>
      <c r="J782" s="292">
        <v>254943778</v>
      </c>
      <c r="K782" s="221">
        <v>0.08</v>
      </c>
      <c r="L782" s="68" t="s">
        <v>129</v>
      </c>
      <c r="M782" s="188"/>
      <c r="N782" s="68" t="s">
        <v>405</v>
      </c>
      <c r="O782" s="199" t="s">
        <v>405</v>
      </c>
      <c r="P782" s="68">
        <v>5</v>
      </c>
      <c r="Q782" s="100" t="s">
        <v>1968</v>
      </c>
      <c r="R782" s="100">
        <v>41842</v>
      </c>
      <c r="S782" s="88">
        <v>43187</v>
      </c>
      <c r="T782" s="100">
        <v>52875</v>
      </c>
      <c r="U782" s="107" t="s">
        <v>173</v>
      </c>
      <c r="V782" s="81"/>
      <c r="W782" s="171">
        <v>44074</v>
      </c>
      <c r="X782" s="172" t="e">
        <f>+CONCATENATE(TEXT(#REF!,"yyyy"),"-",TEXT(#REF!,"mm"))</f>
        <v>#REF!</v>
      </c>
      <c r="Y782" s="173" t="str">
        <f t="shared" si="125"/>
        <v>5</v>
      </c>
      <c r="Z782" s="172" t="str">
        <f t="shared" si="126"/>
        <v>2020-07</v>
      </c>
      <c r="AA782" s="170" t="e">
        <f>+VLOOKUP(Z782,#REF!,2,FALSE)/VLOOKUP(X782,#REF!,2,FALSE)</f>
        <v>#REF!</v>
      </c>
      <c r="AB782" s="174" t="e">
        <f t="shared" si="123"/>
        <v>#REF!</v>
      </c>
      <c r="AC782" s="174" t="e">
        <f t="shared" si="124"/>
        <v>#REF!</v>
      </c>
      <c r="AD782" s="175" t="e">
        <f>+#REF!+365*Y782</f>
        <v>#REF!</v>
      </c>
      <c r="AE782" s="176" t="e">
        <f t="shared" si="127"/>
        <v>#REF!</v>
      </c>
      <c r="AF782" s="170" t="e">
        <f>+VLOOKUP(CONCATENATE(TEXT(W782,"yyyy"),"-",TEXT(W782,"mm")),#REF!,2,0)</f>
        <v>#REF!</v>
      </c>
      <c r="AG782" s="177" t="e">
        <f>+(AC782*(1+'INFLAC PROYECTADA'!$B$8)^(AE782))/((1+DEMANDADO!AF782)^(AE782))</f>
        <v>#REF!</v>
      </c>
      <c r="AH782" s="169">
        <f>(0.2*VLOOKUP(D782,'%.'!$A$1:$B$4,2,FALSE))+(0.35*VLOOKUP(E782,'%.'!$A$1:$B$4,2,FALSE))+(0.1*VLOOKUP(F782,'%.'!$A$1:$B$4,2,FALSE))+(0.35*VLOOKUP(G782,'%.'!$A$1:$B$4,2,FALSE))</f>
        <v>0.55000000000000004</v>
      </c>
      <c r="AI782" s="128" t="str">
        <f t="shared" si="128"/>
        <v>ALTA</v>
      </c>
      <c r="AJ782" s="128" t="str">
        <f t="shared" si="129"/>
        <v>Provisión contable</v>
      </c>
      <c r="AK782" s="178" t="e">
        <f t="shared" si="130"/>
        <v>#REF!</v>
      </c>
    </row>
    <row r="783" spans="1:37" ht="30" customHeight="1" x14ac:dyDescent="0.25">
      <c r="A783" s="115">
        <v>782</v>
      </c>
      <c r="B783" s="81" t="s">
        <v>1258</v>
      </c>
      <c r="C783" s="127" t="s">
        <v>1898</v>
      </c>
      <c r="D783" s="68" t="s">
        <v>48</v>
      </c>
      <c r="E783" s="68" t="s">
        <v>48</v>
      </c>
      <c r="F783" s="68" t="s">
        <v>1</v>
      </c>
      <c r="G783" s="121" t="s">
        <v>48</v>
      </c>
      <c r="H783" s="169">
        <f t="shared" si="121"/>
        <v>0.45500000000000002</v>
      </c>
      <c r="I783" s="170" t="str">
        <f t="shared" si="122"/>
        <v>MEDIA</v>
      </c>
      <c r="J783" s="292">
        <v>76039317</v>
      </c>
      <c r="K783" s="221">
        <v>0.3</v>
      </c>
      <c r="L783" s="68" t="s">
        <v>136</v>
      </c>
      <c r="M783" s="188"/>
      <c r="N783" s="68" t="s">
        <v>405</v>
      </c>
      <c r="O783" s="199" t="s">
        <v>405</v>
      </c>
      <c r="P783" s="68">
        <v>4</v>
      </c>
      <c r="Q783" s="100" t="s">
        <v>1968</v>
      </c>
      <c r="R783" s="100">
        <v>41842</v>
      </c>
      <c r="S783" s="88">
        <v>43187</v>
      </c>
      <c r="T783" s="100">
        <v>52875</v>
      </c>
      <c r="U783" s="107" t="s">
        <v>171</v>
      </c>
      <c r="V783" s="81"/>
      <c r="W783" s="171">
        <v>44074</v>
      </c>
      <c r="X783" s="172" t="e">
        <f>+CONCATENATE(TEXT(#REF!,"yyyy"),"-",TEXT(#REF!,"mm"))</f>
        <v>#REF!</v>
      </c>
      <c r="Y783" s="173" t="str">
        <f t="shared" si="125"/>
        <v>4</v>
      </c>
      <c r="Z783" s="172" t="str">
        <f t="shared" si="126"/>
        <v>2020-07</v>
      </c>
      <c r="AA783" s="170" t="e">
        <f>+VLOOKUP(Z783,#REF!,2,FALSE)/VLOOKUP(X783,#REF!,2,FALSE)</f>
        <v>#REF!</v>
      </c>
      <c r="AB783" s="174" t="e">
        <f t="shared" si="123"/>
        <v>#REF!</v>
      </c>
      <c r="AC783" s="174" t="e">
        <f t="shared" si="124"/>
        <v>#REF!</v>
      </c>
      <c r="AD783" s="175" t="e">
        <f>+#REF!+365*Y783</f>
        <v>#REF!</v>
      </c>
      <c r="AE783" s="176" t="e">
        <f t="shared" si="127"/>
        <v>#REF!</v>
      </c>
      <c r="AF783" s="170" t="e">
        <f>+VLOOKUP(CONCATENATE(TEXT(W783,"yyyy"),"-",TEXT(W783,"mm")),#REF!,2,0)</f>
        <v>#REF!</v>
      </c>
      <c r="AG783" s="177" t="e">
        <f>+(AC783*(1+'INFLAC PROYECTADA'!$B$8)^(AE783))/((1+DEMANDADO!AF783)^(AE783))</f>
        <v>#REF!</v>
      </c>
      <c r="AH783" s="169">
        <f>(0.2*VLOOKUP(D783,'%.'!$A$1:$B$4,2,FALSE))+(0.35*VLOOKUP(E783,'%.'!$A$1:$B$4,2,FALSE))+(0.1*VLOOKUP(F783,'%.'!$A$1:$B$4,2,FALSE))+(0.35*VLOOKUP(G783,'%.'!$A$1:$B$4,2,FALSE))</f>
        <v>0.45500000000000002</v>
      </c>
      <c r="AI783" s="128" t="str">
        <f t="shared" si="128"/>
        <v>MEDIA</v>
      </c>
      <c r="AJ783" s="128" t="str">
        <f t="shared" si="129"/>
        <v>Cuentas de Orden</v>
      </c>
      <c r="AK783" s="178" t="e">
        <f t="shared" si="130"/>
        <v>#REF!</v>
      </c>
    </row>
    <row r="784" spans="1:37" ht="30" customHeight="1" x14ac:dyDescent="0.25">
      <c r="A784" s="115">
        <v>783</v>
      </c>
      <c r="B784" s="81" t="s">
        <v>1677</v>
      </c>
      <c r="C784" s="123" t="s">
        <v>1899</v>
      </c>
      <c r="D784" s="68" t="s">
        <v>0</v>
      </c>
      <c r="E784" s="68" t="s">
        <v>0</v>
      </c>
      <c r="F784" s="68" t="s">
        <v>0</v>
      </c>
      <c r="G784" s="121" t="s">
        <v>0</v>
      </c>
      <c r="H784" s="169">
        <f t="shared" si="121"/>
        <v>1</v>
      </c>
      <c r="I784" s="170" t="str">
        <f t="shared" si="122"/>
        <v>ALTA</v>
      </c>
      <c r="J784" s="292">
        <v>84588615</v>
      </c>
      <c r="K784" s="221">
        <v>0.2</v>
      </c>
      <c r="L784" s="68" t="s">
        <v>129</v>
      </c>
      <c r="M784" s="188"/>
      <c r="N784" s="68" t="s">
        <v>405</v>
      </c>
      <c r="O784" s="199" t="s">
        <v>405</v>
      </c>
      <c r="P784" s="68">
        <v>4</v>
      </c>
      <c r="Q784" s="100" t="s">
        <v>1968</v>
      </c>
      <c r="R784" s="100">
        <v>41842</v>
      </c>
      <c r="S784" s="88">
        <v>43187</v>
      </c>
      <c r="T784" s="100">
        <v>52875</v>
      </c>
      <c r="U784" s="107" t="s">
        <v>171</v>
      </c>
      <c r="V784" s="82" t="s">
        <v>1975</v>
      </c>
      <c r="W784" s="171">
        <v>44074</v>
      </c>
      <c r="X784" s="172" t="e">
        <f>+CONCATENATE(TEXT(#REF!,"yyyy"),"-",TEXT(#REF!,"mm"))</f>
        <v>#REF!</v>
      </c>
      <c r="Y784" s="173" t="str">
        <f t="shared" si="125"/>
        <v>4</v>
      </c>
      <c r="Z784" s="172" t="str">
        <f t="shared" si="126"/>
        <v>2020-07</v>
      </c>
      <c r="AA784" s="170" t="e">
        <f>+VLOOKUP(Z784,#REF!,2,FALSE)/VLOOKUP(X784,#REF!,2,FALSE)</f>
        <v>#REF!</v>
      </c>
      <c r="AB784" s="174" t="e">
        <f t="shared" si="123"/>
        <v>#REF!</v>
      </c>
      <c r="AC784" s="174" t="e">
        <f t="shared" si="124"/>
        <v>#REF!</v>
      </c>
      <c r="AD784" s="175" t="e">
        <f>+#REF!+365*Y784</f>
        <v>#REF!</v>
      </c>
      <c r="AE784" s="176" t="e">
        <f t="shared" si="127"/>
        <v>#REF!</v>
      </c>
      <c r="AF784" s="170" t="e">
        <f>+VLOOKUP(CONCATENATE(TEXT(W784,"yyyy"),"-",TEXT(W784,"mm")),#REF!,2,0)</f>
        <v>#REF!</v>
      </c>
      <c r="AG784" s="177" t="e">
        <f>+(AC784*(1+'INFLAC PROYECTADA'!$B$8)^(AE784))/((1+DEMANDADO!AF784)^(AE784))</f>
        <v>#REF!</v>
      </c>
      <c r="AH784" s="169">
        <f>(0.2*VLOOKUP(D784,'%.'!$A$1:$B$4,2,FALSE))+(0.35*VLOOKUP(E784,'%.'!$A$1:$B$4,2,FALSE))+(0.1*VLOOKUP(F784,'%.'!$A$1:$B$4,2,FALSE))+(0.35*VLOOKUP(G784,'%.'!$A$1:$B$4,2,FALSE))</f>
        <v>1</v>
      </c>
      <c r="AI784" s="128" t="str">
        <f t="shared" si="128"/>
        <v>ALTA</v>
      </c>
      <c r="AJ784" s="128" t="str">
        <f t="shared" si="129"/>
        <v>Provisión contable</v>
      </c>
      <c r="AK784" s="178" t="e">
        <f t="shared" si="130"/>
        <v>#REF!</v>
      </c>
    </row>
    <row r="785" spans="1:37" ht="30" customHeight="1" x14ac:dyDescent="0.25">
      <c r="A785" s="115">
        <v>784</v>
      </c>
      <c r="B785" s="81" t="s">
        <v>899</v>
      </c>
      <c r="C785" s="123" t="s">
        <v>1900</v>
      </c>
      <c r="D785" s="68" t="s">
        <v>0</v>
      </c>
      <c r="E785" s="68" t="s">
        <v>0</v>
      </c>
      <c r="F785" s="68" t="s">
        <v>0</v>
      </c>
      <c r="G785" s="121" t="s">
        <v>0</v>
      </c>
      <c r="H785" s="169">
        <f t="shared" si="121"/>
        <v>1</v>
      </c>
      <c r="I785" s="170" t="str">
        <f t="shared" si="122"/>
        <v>ALTA</v>
      </c>
      <c r="J785" s="292">
        <v>1335923820</v>
      </c>
      <c r="K785" s="221">
        <v>0.3</v>
      </c>
      <c r="L785" s="68" t="s">
        <v>128</v>
      </c>
      <c r="M785" s="188"/>
      <c r="N785" s="68" t="s">
        <v>405</v>
      </c>
      <c r="O785" s="199" t="s">
        <v>405</v>
      </c>
      <c r="P785" s="68">
        <v>4</v>
      </c>
      <c r="Q785" s="100" t="s">
        <v>1968</v>
      </c>
      <c r="R785" s="100">
        <v>41842</v>
      </c>
      <c r="S785" s="88">
        <v>43187</v>
      </c>
      <c r="T785" s="100">
        <v>52875</v>
      </c>
      <c r="U785" s="107" t="s">
        <v>182</v>
      </c>
      <c r="V785" s="81"/>
      <c r="W785" s="171">
        <v>44074</v>
      </c>
      <c r="X785" s="172" t="e">
        <f>+CONCATENATE(TEXT(#REF!,"yyyy"),"-",TEXT(#REF!,"mm"))</f>
        <v>#REF!</v>
      </c>
      <c r="Y785" s="173" t="str">
        <f t="shared" si="125"/>
        <v>4</v>
      </c>
      <c r="Z785" s="172" t="str">
        <f t="shared" si="126"/>
        <v>2020-07</v>
      </c>
      <c r="AA785" s="170" t="e">
        <f>+VLOOKUP(Z785,#REF!,2,FALSE)/VLOOKUP(X785,#REF!,2,FALSE)</f>
        <v>#REF!</v>
      </c>
      <c r="AB785" s="174" t="e">
        <f t="shared" si="123"/>
        <v>#REF!</v>
      </c>
      <c r="AC785" s="174" t="e">
        <f t="shared" si="124"/>
        <v>#REF!</v>
      </c>
      <c r="AD785" s="175" t="e">
        <f>+#REF!+365*Y785</f>
        <v>#REF!</v>
      </c>
      <c r="AE785" s="176" t="e">
        <f t="shared" si="127"/>
        <v>#REF!</v>
      </c>
      <c r="AF785" s="170" t="e">
        <f>+VLOOKUP(CONCATENATE(TEXT(W785,"yyyy"),"-",TEXT(W785,"mm")),#REF!,2,0)</f>
        <v>#REF!</v>
      </c>
      <c r="AG785" s="177" t="e">
        <f>+(AC785*(1+'INFLAC PROYECTADA'!$B$8)^(AE785))/((1+DEMANDADO!AF785)^(AE785))</f>
        <v>#REF!</v>
      </c>
      <c r="AH785" s="169">
        <f>(0.2*VLOOKUP(D785,'%.'!$A$1:$B$4,2,FALSE))+(0.35*VLOOKUP(E785,'%.'!$A$1:$B$4,2,FALSE))+(0.1*VLOOKUP(F785,'%.'!$A$1:$B$4,2,FALSE))+(0.35*VLOOKUP(G785,'%.'!$A$1:$B$4,2,FALSE))</f>
        <v>1</v>
      </c>
      <c r="AI785" s="128" t="str">
        <f t="shared" si="128"/>
        <v>ALTA</v>
      </c>
      <c r="AJ785" s="128" t="str">
        <f t="shared" si="129"/>
        <v>Provisión contable</v>
      </c>
      <c r="AK785" s="178" t="e">
        <f t="shared" si="130"/>
        <v>#REF!</v>
      </c>
    </row>
    <row r="786" spans="1:37" ht="30" customHeight="1" x14ac:dyDescent="0.25">
      <c r="A786" s="115">
        <v>785</v>
      </c>
      <c r="B786" s="81" t="s">
        <v>1901</v>
      </c>
      <c r="C786" s="127" t="s">
        <v>1902</v>
      </c>
      <c r="D786" s="68" t="s">
        <v>1</v>
      </c>
      <c r="E786" s="68" t="s">
        <v>48</v>
      </c>
      <c r="F786" s="68" t="s">
        <v>1</v>
      </c>
      <c r="G786" s="121" t="s">
        <v>48</v>
      </c>
      <c r="H786" s="169">
        <f t="shared" si="121"/>
        <v>0.36499999999999999</v>
      </c>
      <c r="I786" s="170" t="str">
        <f t="shared" si="122"/>
        <v>MEDIA</v>
      </c>
      <c r="J786" s="292">
        <v>7301346</v>
      </c>
      <c r="K786" s="221">
        <v>0.8</v>
      </c>
      <c r="L786" s="68" t="s">
        <v>136</v>
      </c>
      <c r="M786" s="188"/>
      <c r="N786" s="68" t="s">
        <v>405</v>
      </c>
      <c r="O786" s="199" t="s">
        <v>405</v>
      </c>
      <c r="P786" s="68">
        <v>4</v>
      </c>
      <c r="Q786" s="100" t="s">
        <v>1968</v>
      </c>
      <c r="R786" s="100">
        <v>41842</v>
      </c>
      <c r="S786" s="88">
        <v>43187</v>
      </c>
      <c r="T786" s="100">
        <v>52875</v>
      </c>
      <c r="U786" s="107" t="s">
        <v>171</v>
      </c>
      <c r="V786" s="81" t="s">
        <v>1479</v>
      </c>
      <c r="W786" s="171">
        <v>44074</v>
      </c>
      <c r="X786" s="172" t="e">
        <f>+CONCATENATE(TEXT(#REF!,"yyyy"),"-",TEXT(#REF!,"mm"))</f>
        <v>#REF!</v>
      </c>
      <c r="Y786" s="173" t="str">
        <f t="shared" si="125"/>
        <v>4</v>
      </c>
      <c r="Z786" s="172" t="str">
        <f t="shared" si="126"/>
        <v>2020-07</v>
      </c>
      <c r="AA786" s="170" t="e">
        <f>+VLOOKUP(Z786,#REF!,2,FALSE)/VLOOKUP(X786,#REF!,2,FALSE)</f>
        <v>#REF!</v>
      </c>
      <c r="AB786" s="174" t="e">
        <f t="shared" si="123"/>
        <v>#REF!</v>
      </c>
      <c r="AC786" s="174" t="e">
        <f t="shared" si="124"/>
        <v>#REF!</v>
      </c>
      <c r="AD786" s="175" t="e">
        <f>+#REF!+365*Y786</f>
        <v>#REF!</v>
      </c>
      <c r="AE786" s="176" t="e">
        <f t="shared" si="127"/>
        <v>#REF!</v>
      </c>
      <c r="AF786" s="170" t="e">
        <f>+VLOOKUP(CONCATENATE(TEXT(W786,"yyyy"),"-",TEXT(W786,"mm")),#REF!,2,0)</f>
        <v>#REF!</v>
      </c>
      <c r="AG786" s="177" t="e">
        <f>+(AC786*(1+'INFLAC PROYECTADA'!$B$8)^(AE786))/((1+DEMANDADO!AF786)^(AE786))</f>
        <v>#REF!</v>
      </c>
      <c r="AH786" s="169">
        <f>(0.2*VLOOKUP(D786,'%.'!$A$1:$B$4,2,FALSE))+(0.35*VLOOKUP(E786,'%.'!$A$1:$B$4,2,FALSE))+(0.1*VLOOKUP(F786,'%.'!$A$1:$B$4,2,FALSE))+(0.35*VLOOKUP(G786,'%.'!$A$1:$B$4,2,FALSE))</f>
        <v>0.36499999999999999</v>
      </c>
      <c r="AI786" s="128" t="str">
        <f t="shared" si="128"/>
        <v>MEDIA</v>
      </c>
      <c r="AJ786" s="128" t="str">
        <f t="shared" si="129"/>
        <v>Cuentas de Orden</v>
      </c>
      <c r="AK786" s="178" t="e">
        <f t="shared" si="130"/>
        <v>#REF!</v>
      </c>
    </row>
    <row r="787" spans="1:37" ht="30" customHeight="1" x14ac:dyDescent="0.25">
      <c r="A787" s="115">
        <v>786</v>
      </c>
      <c r="B787" s="81" t="s">
        <v>1903</v>
      </c>
      <c r="C787" s="127" t="s">
        <v>1904</v>
      </c>
      <c r="D787" s="68" t="s">
        <v>1</v>
      </c>
      <c r="E787" s="68" t="s">
        <v>1</v>
      </c>
      <c r="F787" s="68" t="s">
        <v>1</v>
      </c>
      <c r="G787" s="121" t="s">
        <v>1</v>
      </c>
      <c r="H787" s="169">
        <f t="shared" si="121"/>
        <v>0.05</v>
      </c>
      <c r="I787" s="170" t="str">
        <f t="shared" si="122"/>
        <v>REMOTA</v>
      </c>
      <c r="J787" s="292">
        <v>11471172</v>
      </c>
      <c r="K787" s="221">
        <v>0</v>
      </c>
      <c r="L787" s="68" t="s">
        <v>130</v>
      </c>
      <c r="M787" s="188"/>
      <c r="N787" s="68" t="s">
        <v>405</v>
      </c>
      <c r="O787" s="199" t="s">
        <v>405</v>
      </c>
      <c r="P787" s="68">
        <v>5</v>
      </c>
      <c r="Q787" s="100" t="s">
        <v>1968</v>
      </c>
      <c r="R787" s="100">
        <v>41842</v>
      </c>
      <c r="S787" s="88">
        <v>43187</v>
      </c>
      <c r="T787" s="100">
        <v>52875</v>
      </c>
      <c r="U787" s="107" t="s">
        <v>171</v>
      </c>
      <c r="V787" s="81"/>
      <c r="W787" s="171">
        <v>44074</v>
      </c>
      <c r="X787" s="172" t="e">
        <f>+CONCATENATE(TEXT(#REF!,"yyyy"),"-",TEXT(#REF!,"mm"))</f>
        <v>#REF!</v>
      </c>
      <c r="Y787" s="173" t="str">
        <f t="shared" si="125"/>
        <v>5</v>
      </c>
      <c r="Z787" s="172" t="str">
        <f t="shared" si="126"/>
        <v>2020-07</v>
      </c>
      <c r="AA787" s="170" t="e">
        <f>+VLOOKUP(Z787,#REF!,2,FALSE)/VLOOKUP(X787,#REF!,2,FALSE)</f>
        <v>#REF!</v>
      </c>
      <c r="AB787" s="174" t="e">
        <f t="shared" si="123"/>
        <v>#REF!</v>
      </c>
      <c r="AC787" s="174" t="e">
        <f t="shared" si="124"/>
        <v>#REF!</v>
      </c>
      <c r="AD787" s="175" t="e">
        <f>+#REF!+365*Y787</f>
        <v>#REF!</v>
      </c>
      <c r="AE787" s="176" t="e">
        <f t="shared" si="127"/>
        <v>#REF!</v>
      </c>
      <c r="AF787" s="170" t="e">
        <f>+VLOOKUP(CONCATENATE(TEXT(W787,"yyyy"),"-",TEXT(W787,"mm")),#REF!,2,0)</f>
        <v>#REF!</v>
      </c>
      <c r="AG787" s="177" t="e">
        <f>+(AC787*(1+'INFLAC PROYECTADA'!$B$8)^(AE787))/((1+DEMANDADO!AF787)^(AE787))</f>
        <v>#REF!</v>
      </c>
      <c r="AH787" s="169">
        <f>(0.2*VLOOKUP(D787,'%.'!$A$1:$B$4,2,FALSE))+(0.35*VLOOKUP(E787,'%.'!$A$1:$B$4,2,FALSE))+(0.1*VLOOKUP(F787,'%.'!$A$1:$B$4,2,FALSE))+(0.35*VLOOKUP(G787,'%.'!$A$1:$B$4,2,FALSE))</f>
        <v>0.05</v>
      </c>
      <c r="AI787" s="128" t="str">
        <f t="shared" si="128"/>
        <v>REMOTA</v>
      </c>
      <c r="AJ787" s="128" t="str">
        <f t="shared" si="129"/>
        <v>No se registra</v>
      </c>
      <c r="AK787" s="178">
        <f t="shared" si="130"/>
        <v>0</v>
      </c>
    </row>
    <row r="788" spans="1:37" ht="30" customHeight="1" x14ac:dyDescent="0.25">
      <c r="A788" s="115">
        <v>787</v>
      </c>
      <c r="B788" s="81" t="s">
        <v>1905</v>
      </c>
      <c r="C788" s="127" t="s">
        <v>1906</v>
      </c>
      <c r="D788" s="68" t="s">
        <v>1</v>
      </c>
      <c r="E788" s="68" t="s">
        <v>48</v>
      </c>
      <c r="F788" s="68" t="s">
        <v>1</v>
      </c>
      <c r="G788" s="121" t="s">
        <v>48</v>
      </c>
      <c r="H788" s="169">
        <f t="shared" si="121"/>
        <v>0.36499999999999999</v>
      </c>
      <c r="I788" s="170" t="str">
        <f t="shared" si="122"/>
        <v>MEDIA</v>
      </c>
      <c r="J788" s="292">
        <v>279606709</v>
      </c>
      <c r="K788" s="221">
        <v>0.5</v>
      </c>
      <c r="L788" s="68" t="s">
        <v>129</v>
      </c>
      <c r="M788" s="188"/>
      <c r="N788" s="68" t="s">
        <v>405</v>
      </c>
      <c r="O788" s="199" t="s">
        <v>405</v>
      </c>
      <c r="P788" s="68">
        <v>5</v>
      </c>
      <c r="Q788" s="100" t="s">
        <v>1968</v>
      </c>
      <c r="R788" s="100">
        <v>41842</v>
      </c>
      <c r="S788" s="88">
        <v>43187</v>
      </c>
      <c r="T788" s="100">
        <v>52875</v>
      </c>
      <c r="U788" s="107" t="s">
        <v>182</v>
      </c>
      <c r="V788" s="81" t="s">
        <v>1976</v>
      </c>
      <c r="W788" s="171">
        <v>44074</v>
      </c>
      <c r="X788" s="172" t="e">
        <f>+CONCATENATE(TEXT(#REF!,"yyyy"),"-",TEXT(#REF!,"mm"))</f>
        <v>#REF!</v>
      </c>
      <c r="Y788" s="173" t="str">
        <f t="shared" si="125"/>
        <v>5</v>
      </c>
      <c r="Z788" s="172" t="str">
        <f t="shared" si="126"/>
        <v>2020-07</v>
      </c>
      <c r="AA788" s="170" t="e">
        <f>+VLOOKUP(Z788,#REF!,2,FALSE)/VLOOKUP(X788,#REF!,2,FALSE)</f>
        <v>#REF!</v>
      </c>
      <c r="AB788" s="174" t="e">
        <f t="shared" si="123"/>
        <v>#REF!</v>
      </c>
      <c r="AC788" s="174" t="e">
        <f t="shared" si="124"/>
        <v>#REF!</v>
      </c>
      <c r="AD788" s="175" t="e">
        <f>+#REF!+365*Y788</f>
        <v>#REF!</v>
      </c>
      <c r="AE788" s="176" t="e">
        <f t="shared" si="127"/>
        <v>#REF!</v>
      </c>
      <c r="AF788" s="170" t="e">
        <f>+VLOOKUP(CONCATENATE(TEXT(W788,"yyyy"),"-",TEXT(W788,"mm")),#REF!,2,0)</f>
        <v>#REF!</v>
      </c>
      <c r="AG788" s="177" t="e">
        <f>+(AC788*(1+'INFLAC PROYECTADA'!$B$8)^(AE788))/((1+DEMANDADO!AF788)^(AE788))</f>
        <v>#REF!</v>
      </c>
      <c r="AH788" s="169">
        <f>(0.2*VLOOKUP(D788,'%.'!$A$1:$B$4,2,FALSE))+(0.35*VLOOKUP(E788,'%.'!$A$1:$B$4,2,FALSE))+(0.1*VLOOKUP(F788,'%.'!$A$1:$B$4,2,FALSE))+(0.35*VLOOKUP(G788,'%.'!$A$1:$B$4,2,FALSE))</f>
        <v>0.36499999999999999</v>
      </c>
      <c r="AI788" s="128" t="str">
        <f t="shared" si="128"/>
        <v>MEDIA</v>
      </c>
      <c r="AJ788" s="128" t="str">
        <f t="shared" si="129"/>
        <v>Cuentas de Orden</v>
      </c>
      <c r="AK788" s="178" t="e">
        <f t="shared" si="130"/>
        <v>#REF!</v>
      </c>
    </row>
    <row r="789" spans="1:37" ht="30" customHeight="1" x14ac:dyDescent="0.25">
      <c r="A789" s="115">
        <v>788</v>
      </c>
      <c r="B789" s="81" t="s">
        <v>1413</v>
      </c>
      <c r="C789" s="123" t="s">
        <v>1907</v>
      </c>
      <c r="D789" s="68" t="s">
        <v>48</v>
      </c>
      <c r="E789" s="68" t="s">
        <v>48</v>
      </c>
      <c r="F789" s="68" t="s">
        <v>48</v>
      </c>
      <c r="G789" s="121" t="s">
        <v>48</v>
      </c>
      <c r="H789" s="169">
        <f t="shared" si="121"/>
        <v>0.5</v>
      </c>
      <c r="I789" s="170" t="str">
        <f t="shared" si="122"/>
        <v>MEDIA</v>
      </c>
      <c r="J789" s="292">
        <v>1171863000</v>
      </c>
      <c r="K789" s="221">
        <v>0.5</v>
      </c>
      <c r="L789" s="68" t="s">
        <v>129</v>
      </c>
      <c r="M789" s="188"/>
      <c r="N789" s="68" t="s">
        <v>405</v>
      </c>
      <c r="O789" s="199" t="s">
        <v>405</v>
      </c>
      <c r="P789" s="68">
        <v>5</v>
      </c>
      <c r="Q789" s="100" t="s">
        <v>1968</v>
      </c>
      <c r="R789" s="100">
        <v>41842</v>
      </c>
      <c r="S789" s="88">
        <v>43187</v>
      </c>
      <c r="T789" s="100">
        <v>52875</v>
      </c>
      <c r="U789" s="107" t="s">
        <v>182</v>
      </c>
      <c r="V789" s="81" t="s">
        <v>1977</v>
      </c>
      <c r="W789" s="171">
        <v>44074</v>
      </c>
      <c r="X789" s="172" t="e">
        <f>+CONCATENATE(TEXT(#REF!,"yyyy"),"-",TEXT(#REF!,"mm"))</f>
        <v>#REF!</v>
      </c>
      <c r="Y789" s="173" t="str">
        <f t="shared" si="125"/>
        <v>5</v>
      </c>
      <c r="Z789" s="172" t="str">
        <f t="shared" si="126"/>
        <v>2020-07</v>
      </c>
      <c r="AA789" s="170" t="e">
        <f>+VLOOKUP(Z789,#REF!,2,FALSE)/VLOOKUP(X789,#REF!,2,FALSE)</f>
        <v>#REF!</v>
      </c>
      <c r="AB789" s="174" t="e">
        <f t="shared" si="123"/>
        <v>#REF!</v>
      </c>
      <c r="AC789" s="174" t="e">
        <f t="shared" si="124"/>
        <v>#REF!</v>
      </c>
      <c r="AD789" s="175" t="e">
        <f>+#REF!+365*Y789</f>
        <v>#REF!</v>
      </c>
      <c r="AE789" s="176" t="e">
        <f t="shared" si="127"/>
        <v>#REF!</v>
      </c>
      <c r="AF789" s="170" t="e">
        <f>+VLOOKUP(CONCATENATE(TEXT(W789,"yyyy"),"-",TEXT(W789,"mm")),#REF!,2,0)</f>
        <v>#REF!</v>
      </c>
      <c r="AG789" s="177" t="e">
        <f>+(AC789*(1+'INFLAC PROYECTADA'!$B$8)^(AE789))/((1+DEMANDADO!AF789)^(AE789))</f>
        <v>#REF!</v>
      </c>
      <c r="AH789" s="169">
        <f>(0.2*VLOOKUP(D789,'%.'!$A$1:$B$4,2,FALSE))+(0.35*VLOOKUP(E789,'%.'!$A$1:$B$4,2,FALSE))+(0.1*VLOOKUP(F789,'%.'!$A$1:$B$4,2,FALSE))+(0.35*VLOOKUP(G789,'%.'!$A$1:$B$4,2,FALSE))</f>
        <v>0.5</v>
      </c>
      <c r="AI789" s="128" t="str">
        <f t="shared" si="128"/>
        <v>MEDIA</v>
      </c>
      <c r="AJ789" s="128" t="str">
        <f t="shared" si="129"/>
        <v>Cuentas de Orden</v>
      </c>
      <c r="AK789" s="178" t="e">
        <f t="shared" si="130"/>
        <v>#REF!</v>
      </c>
    </row>
    <row r="790" spans="1:37" ht="30" customHeight="1" x14ac:dyDescent="0.25">
      <c r="A790" s="115">
        <v>789</v>
      </c>
      <c r="B790" s="81" t="s">
        <v>1908</v>
      </c>
      <c r="C790" s="123" t="s">
        <v>1909</v>
      </c>
      <c r="D790" s="68" t="s">
        <v>0</v>
      </c>
      <c r="E790" s="68" t="s">
        <v>0</v>
      </c>
      <c r="F790" s="68" t="s">
        <v>0</v>
      </c>
      <c r="G790" s="121" t="s">
        <v>0</v>
      </c>
      <c r="H790" s="169">
        <f t="shared" si="121"/>
        <v>1</v>
      </c>
      <c r="I790" s="170" t="str">
        <f t="shared" si="122"/>
        <v>ALTA</v>
      </c>
      <c r="J790" s="292">
        <v>43770157</v>
      </c>
      <c r="K790" s="221">
        <v>0.5</v>
      </c>
      <c r="L790" s="68" t="s">
        <v>130</v>
      </c>
      <c r="M790" s="188"/>
      <c r="N790" s="68" t="s">
        <v>405</v>
      </c>
      <c r="O790" s="199" t="s">
        <v>405</v>
      </c>
      <c r="P790" s="68">
        <v>5</v>
      </c>
      <c r="Q790" s="100" t="s">
        <v>1968</v>
      </c>
      <c r="R790" s="100">
        <v>41842</v>
      </c>
      <c r="S790" s="88">
        <v>43187</v>
      </c>
      <c r="T790" s="100">
        <v>52875</v>
      </c>
      <c r="U790" s="107" t="s">
        <v>171</v>
      </c>
      <c r="V790" s="81" t="s">
        <v>1214</v>
      </c>
      <c r="W790" s="171">
        <v>44074</v>
      </c>
      <c r="X790" s="172" t="e">
        <f>+CONCATENATE(TEXT(#REF!,"yyyy"),"-",TEXT(#REF!,"mm"))</f>
        <v>#REF!</v>
      </c>
      <c r="Y790" s="173" t="str">
        <f t="shared" si="125"/>
        <v>5</v>
      </c>
      <c r="Z790" s="172" t="str">
        <f t="shared" si="126"/>
        <v>2020-07</v>
      </c>
      <c r="AA790" s="170" t="e">
        <f>+VLOOKUP(Z790,#REF!,2,FALSE)/VLOOKUP(X790,#REF!,2,FALSE)</f>
        <v>#REF!</v>
      </c>
      <c r="AB790" s="174" t="e">
        <f t="shared" si="123"/>
        <v>#REF!</v>
      </c>
      <c r="AC790" s="174" t="e">
        <f t="shared" si="124"/>
        <v>#REF!</v>
      </c>
      <c r="AD790" s="175" t="e">
        <f>+#REF!+365*Y790</f>
        <v>#REF!</v>
      </c>
      <c r="AE790" s="176" t="e">
        <f t="shared" si="127"/>
        <v>#REF!</v>
      </c>
      <c r="AF790" s="170" t="e">
        <f>+VLOOKUP(CONCATENATE(TEXT(W790,"yyyy"),"-",TEXT(W790,"mm")),#REF!,2,0)</f>
        <v>#REF!</v>
      </c>
      <c r="AG790" s="177" t="e">
        <f>+(AC790*(1+'INFLAC PROYECTADA'!$B$8)^(AE790))/((1+DEMANDADO!AF790)^(AE790))</f>
        <v>#REF!</v>
      </c>
      <c r="AH790" s="169">
        <f>(0.2*VLOOKUP(D790,'%.'!$A$1:$B$4,2,FALSE))+(0.35*VLOOKUP(E790,'%.'!$A$1:$B$4,2,FALSE))+(0.1*VLOOKUP(F790,'%.'!$A$1:$B$4,2,FALSE))+(0.35*VLOOKUP(G790,'%.'!$A$1:$B$4,2,FALSE))</f>
        <v>1</v>
      </c>
      <c r="AI790" s="128" t="str">
        <f t="shared" si="128"/>
        <v>ALTA</v>
      </c>
      <c r="AJ790" s="128" t="str">
        <f t="shared" si="129"/>
        <v>Provisión contable</v>
      </c>
      <c r="AK790" s="178" t="e">
        <f t="shared" si="130"/>
        <v>#REF!</v>
      </c>
    </row>
    <row r="791" spans="1:37" ht="30" customHeight="1" x14ac:dyDescent="0.25">
      <c r="A791" s="115">
        <v>790</v>
      </c>
      <c r="B791" s="81" t="s">
        <v>1910</v>
      </c>
      <c r="C791" s="123" t="s">
        <v>1911</v>
      </c>
      <c r="D791" s="68" t="s">
        <v>0</v>
      </c>
      <c r="E791" s="68" t="s">
        <v>0</v>
      </c>
      <c r="F791" s="68" t="s">
        <v>0</v>
      </c>
      <c r="G791" s="121" t="s">
        <v>0</v>
      </c>
      <c r="H791" s="169">
        <f t="shared" si="121"/>
        <v>1</v>
      </c>
      <c r="I791" s="170" t="str">
        <f t="shared" si="122"/>
        <v>ALTA</v>
      </c>
      <c r="J791" s="292">
        <v>61983712</v>
      </c>
      <c r="K791" s="221">
        <v>0.5</v>
      </c>
      <c r="L791" s="68" t="s">
        <v>128</v>
      </c>
      <c r="M791" s="188"/>
      <c r="N791" s="68" t="s">
        <v>405</v>
      </c>
      <c r="O791" s="199" t="s">
        <v>405</v>
      </c>
      <c r="P791" s="68">
        <v>5</v>
      </c>
      <c r="Q791" s="100" t="s">
        <v>1968</v>
      </c>
      <c r="R791" s="100">
        <v>41842</v>
      </c>
      <c r="S791" s="88">
        <v>43187</v>
      </c>
      <c r="T791" s="100">
        <v>52875</v>
      </c>
      <c r="U791" s="107" t="s">
        <v>171</v>
      </c>
      <c r="V791" s="81" t="s">
        <v>1214</v>
      </c>
      <c r="W791" s="171">
        <v>44074</v>
      </c>
      <c r="X791" s="172" t="e">
        <f>+CONCATENATE(TEXT(#REF!,"yyyy"),"-",TEXT(#REF!,"mm"))</f>
        <v>#REF!</v>
      </c>
      <c r="Y791" s="173" t="str">
        <f t="shared" si="125"/>
        <v>5</v>
      </c>
      <c r="Z791" s="172" t="str">
        <f t="shared" si="126"/>
        <v>2020-07</v>
      </c>
      <c r="AA791" s="170" t="e">
        <f>+VLOOKUP(Z791,#REF!,2,FALSE)/VLOOKUP(X791,#REF!,2,FALSE)</f>
        <v>#REF!</v>
      </c>
      <c r="AB791" s="174" t="e">
        <f t="shared" si="123"/>
        <v>#REF!</v>
      </c>
      <c r="AC791" s="174" t="e">
        <f t="shared" si="124"/>
        <v>#REF!</v>
      </c>
      <c r="AD791" s="175" t="e">
        <f>+#REF!+365*Y791</f>
        <v>#REF!</v>
      </c>
      <c r="AE791" s="176" t="e">
        <f t="shared" si="127"/>
        <v>#REF!</v>
      </c>
      <c r="AF791" s="170" t="e">
        <f>+VLOOKUP(CONCATENATE(TEXT(W791,"yyyy"),"-",TEXT(W791,"mm")),#REF!,2,0)</f>
        <v>#REF!</v>
      </c>
      <c r="AG791" s="177" t="e">
        <f>+(AC791*(1+'INFLAC PROYECTADA'!$B$8)^(AE791))/((1+DEMANDADO!AF791)^(AE791))</f>
        <v>#REF!</v>
      </c>
      <c r="AH791" s="169">
        <f>(0.2*VLOOKUP(D791,'%.'!$A$1:$B$4,2,FALSE))+(0.35*VLOOKUP(E791,'%.'!$A$1:$B$4,2,FALSE))+(0.1*VLOOKUP(F791,'%.'!$A$1:$B$4,2,FALSE))+(0.35*VLOOKUP(G791,'%.'!$A$1:$B$4,2,FALSE))</f>
        <v>1</v>
      </c>
      <c r="AI791" s="128" t="str">
        <f t="shared" si="128"/>
        <v>ALTA</v>
      </c>
      <c r="AJ791" s="128" t="str">
        <f t="shared" si="129"/>
        <v>Provisión contable</v>
      </c>
      <c r="AK791" s="178" t="e">
        <f t="shared" si="130"/>
        <v>#REF!</v>
      </c>
    </row>
    <row r="792" spans="1:37" ht="30" customHeight="1" x14ac:dyDescent="0.25">
      <c r="A792" s="115">
        <v>791</v>
      </c>
      <c r="B792" s="81" t="s">
        <v>1912</v>
      </c>
      <c r="C792" s="123" t="s">
        <v>1913</v>
      </c>
      <c r="D792" s="68" t="s">
        <v>0</v>
      </c>
      <c r="E792" s="68" t="s">
        <v>0</v>
      </c>
      <c r="F792" s="68" t="s">
        <v>0</v>
      </c>
      <c r="G792" s="121" t="s">
        <v>0</v>
      </c>
      <c r="H792" s="169">
        <f t="shared" si="121"/>
        <v>1</v>
      </c>
      <c r="I792" s="170" t="str">
        <f t="shared" si="122"/>
        <v>ALTA</v>
      </c>
      <c r="J792" s="292">
        <v>0</v>
      </c>
      <c r="K792" s="221">
        <v>0</v>
      </c>
      <c r="L792" s="68" t="s">
        <v>129</v>
      </c>
      <c r="M792" s="188"/>
      <c r="N792" s="68" t="s">
        <v>405</v>
      </c>
      <c r="O792" s="199" t="s">
        <v>405</v>
      </c>
      <c r="P792" s="68">
        <v>5</v>
      </c>
      <c r="Q792" s="100" t="s">
        <v>1968</v>
      </c>
      <c r="R792" s="100">
        <v>41842</v>
      </c>
      <c r="S792" s="88">
        <v>43187</v>
      </c>
      <c r="T792" s="100">
        <v>52875</v>
      </c>
      <c r="U792" s="107" t="s">
        <v>76</v>
      </c>
      <c r="V792" s="81"/>
      <c r="W792" s="171">
        <v>44074</v>
      </c>
      <c r="X792" s="172" t="e">
        <f>+CONCATENATE(TEXT(#REF!,"yyyy"),"-",TEXT(#REF!,"mm"))</f>
        <v>#REF!</v>
      </c>
      <c r="Y792" s="173" t="str">
        <f t="shared" si="125"/>
        <v>5</v>
      </c>
      <c r="Z792" s="172" t="str">
        <f t="shared" si="126"/>
        <v>2020-07</v>
      </c>
      <c r="AA792" s="170" t="e">
        <f>+VLOOKUP(Z792,#REF!,2,FALSE)/VLOOKUP(X792,#REF!,2,FALSE)</f>
        <v>#REF!</v>
      </c>
      <c r="AB792" s="174" t="e">
        <f t="shared" si="123"/>
        <v>#REF!</v>
      </c>
      <c r="AC792" s="174" t="e">
        <f t="shared" si="124"/>
        <v>#REF!</v>
      </c>
      <c r="AD792" s="175" t="e">
        <f>+#REF!+365*Y792</f>
        <v>#REF!</v>
      </c>
      <c r="AE792" s="176" t="e">
        <f t="shared" si="127"/>
        <v>#REF!</v>
      </c>
      <c r="AF792" s="170" t="e">
        <f>+VLOOKUP(CONCATENATE(TEXT(W792,"yyyy"),"-",TEXT(W792,"mm")),#REF!,2,0)</f>
        <v>#REF!</v>
      </c>
      <c r="AG792" s="177" t="e">
        <f>+(AC792*(1+'INFLAC PROYECTADA'!$B$8)^(AE792))/((1+DEMANDADO!AF792)^(AE792))</f>
        <v>#REF!</v>
      </c>
      <c r="AH792" s="169">
        <f>(0.2*VLOOKUP(D792,'%.'!$A$1:$B$4,2,FALSE))+(0.35*VLOOKUP(E792,'%.'!$A$1:$B$4,2,FALSE))+(0.1*VLOOKUP(F792,'%.'!$A$1:$B$4,2,FALSE))+(0.35*VLOOKUP(G792,'%.'!$A$1:$B$4,2,FALSE))</f>
        <v>1</v>
      </c>
      <c r="AI792" s="128" t="str">
        <f t="shared" si="128"/>
        <v>ALTA</v>
      </c>
      <c r="AJ792" s="128" t="str">
        <f t="shared" si="129"/>
        <v>Provisión contable</v>
      </c>
      <c r="AK792" s="178" t="e">
        <f t="shared" si="130"/>
        <v>#REF!</v>
      </c>
    </row>
    <row r="793" spans="1:37" ht="30" customHeight="1" x14ac:dyDescent="0.25">
      <c r="A793" s="115">
        <v>792</v>
      </c>
      <c r="B793" s="81" t="s">
        <v>1914</v>
      </c>
      <c r="C793" s="123" t="s">
        <v>1915</v>
      </c>
      <c r="D793" s="68" t="s">
        <v>48</v>
      </c>
      <c r="E793" s="68" t="s">
        <v>48</v>
      </c>
      <c r="F793" s="68" t="s">
        <v>48</v>
      </c>
      <c r="G793" s="121" t="s">
        <v>48</v>
      </c>
      <c r="H793" s="169">
        <f t="shared" si="121"/>
        <v>0.5</v>
      </c>
      <c r="I793" s="170" t="str">
        <f t="shared" si="122"/>
        <v>MEDIA</v>
      </c>
      <c r="J793" s="292">
        <v>4142000</v>
      </c>
      <c r="K793" s="221">
        <v>0.8</v>
      </c>
      <c r="L793" s="68" t="s">
        <v>129</v>
      </c>
      <c r="M793" s="188"/>
      <c r="N793" s="68" t="s">
        <v>405</v>
      </c>
      <c r="O793" s="199" t="s">
        <v>405</v>
      </c>
      <c r="P793" s="68">
        <v>4</v>
      </c>
      <c r="Q793" s="100" t="s">
        <v>1968</v>
      </c>
      <c r="R793" s="100">
        <v>41842</v>
      </c>
      <c r="S793" s="88">
        <v>43187</v>
      </c>
      <c r="T793" s="100">
        <v>52875</v>
      </c>
      <c r="U793" s="107" t="s">
        <v>178</v>
      </c>
      <c r="V793" s="81"/>
      <c r="W793" s="171">
        <v>44074</v>
      </c>
      <c r="X793" s="172" t="e">
        <f>+CONCATENATE(TEXT(#REF!,"yyyy"),"-",TEXT(#REF!,"mm"))</f>
        <v>#REF!</v>
      </c>
      <c r="Y793" s="173" t="str">
        <f t="shared" si="125"/>
        <v>4</v>
      </c>
      <c r="Z793" s="172" t="str">
        <f t="shared" si="126"/>
        <v>2020-07</v>
      </c>
      <c r="AA793" s="170" t="e">
        <f>+VLOOKUP(Z793,#REF!,2,FALSE)/VLOOKUP(X793,#REF!,2,FALSE)</f>
        <v>#REF!</v>
      </c>
      <c r="AB793" s="174" t="e">
        <f t="shared" si="123"/>
        <v>#REF!</v>
      </c>
      <c r="AC793" s="174" t="e">
        <f t="shared" si="124"/>
        <v>#REF!</v>
      </c>
      <c r="AD793" s="175" t="e">
        <f>+#REF!+365*Y793</f>
        <v>#REF!</v>
      </c>
      <c r="AE793" s="176" t="e">
        <f t="shared" si="127"/>
        <v>#REF!</v>
      </c>
      <c r="AF793" s="170" t="e">
        <f>+VLOOKUP(CONCATENATE(TEXT(W793,"yyyy"),"-",TEXT(W793,"mm")),#REF!,2,0)</f>
        <v>#REF!</v>
      </c>
      <c r="AG793" s="177" t="e">
        <f>+(AC793*(1+'INFLAC PROYECTADA'!$B$8)^(AE793))/((1+DEMANDADO!AF793)^(AE793))</f>
        <v>#REF!</v>
      </c>
      <c r="AH793" s="169">
        <f>(0.2*VLOOKUP(D793,'%.'!$A$1:$B$4,2,FALSE))+(0.35*VLOOKUP(E793,'%.'!$A$1:$B$4,2,FALSE))+(0.1*VLOOKUP(F793,'%.'!$A$1:$B$4,2,FALSE))+(0.35*VLOOKUP(G793,'%.'!$A$1:$B$4,2,FALSE))</f>
        <v>0.5</v>
      </c>
      <c r="AI793" s="128" t="str">
        <f t="shared" si="128"/>
        <v>MEDIA</v>
      </c>
      <c r="AJ793" s="128" t="str">
        <f t="shared" si="129"/>
        <v>Cuentas de Orden</v>
      </c>
      <c r="AK793" s="178" t="e">
        <f t="shared" si="130"/>
        <v>#REF!</v>
      </c>
    </row>
    <row r="794" spans="1:37" ht="30" customHeight="1" x14ac:dyDescent="0.25">
      <c r="A794" s="115">
        <v>793</v>
      </c>
      <c r="B794" s="81" t="s">
        <v>1677</v>
      </c>
      <c r="C794" s="123" t="s">
        <v>1916</v>
      </c>
      <c r="D794" s="68" t="s">
        <v>0</v>
      </c>
      <c r="E794" s="68" t="s">
        <v>0</v>
      </c>
      <c r="F794" s="68" t="s">
        <v>0</v>
      </c>
      <c r="G794" s="121" t="s">
        <v>0</v>
      </c>
      <c r="H794" s="169">
        <f t="shared" si="121"/>
        <v>1</v>
      </c>
      <c r="I794" s="170" t="str">
        <f t="shared" si="122"/>
        <v>ALTA</v>
      </c>
      <c r="J794" s="292">
        <v>56291504</v>
      </c>
      <c r="K794" s="221">
        <v>0.2</v>
      </c>
      <c r="L794" s="68" t="s">
        <v>1978</v>
      </c>
      <c r="M794" s="188"/>
      <c r="N794" s="68" t="s">
        <v>405</v>
      </c>
      <c r="O794" s="199" t="s">
        <v>405</v>
      </c>
      <c r="P794" s="68">
        <v>4</v>
      </c>
      <c r="Q794" s="100" t="s">
        <v>1968</v>
      </c>
      <c r="R794" s="100">
        <v>41842</v>
      </c>
      <c r="S794" s="88">
        <v>43187</v>
      </c>
      <c r="T794" s="100">
        <v>52875</v>
      </c>
      <c r="U794" s="107" t="s">
        <v>171</v>
      </c>
      <c r="V794" s="81" t="s">
        <v>1975</v>
      </c>
      <c r="W794" s="171">
        <v>44074</v>
      </c>
      <c r="X794" s="172" t="e">
        <f>+CONCATENATE(TEXT(#REF!,"yyyy"),"-",TEXT(#REF!,"mm"))</f>
        <v>#REF!</v>
      </c>
      <c r="Y794" s="173" t="str">
        <f t="shared" si="125"/>
        <v>4</v>
      </c>
      <c r="Z794" s="172" t="str">
        <f t="shared" si="126"/>
        <v>2020-07</v>
      </c>
      <c r="AA794" s="170" t="e">
        <f>+VLOOKUP(Z794,#REF!,2,FALSE)/VLOOKUP(X794,#REF!,2,FALSE)</f>
        <v>#REF!</v>
      </c>
      <c r="AB794" s="174" t="e">
        <f t="shared" si="123"/>
        <v>#REF!</v>
      </c>
      <c r="AC794" s="174" t="e">
        <f t="shared" si="124"/>
        <v>#REF!</v>
      </c>
      <c r="AD794" s="175" t="e">
        <f>+#REF!+365*Y794</f>
        <v>#REF!</v>
      </c>
      <c r="AE794" s="176" t="e">
        <f t="shared" si="127"/>
        <v>#REF!</v>
      </c>
      <c r="AF794" s="170" t="e">
        <f>+VLOOKUP(CONCATENATE(TEXT(W794,"yyyy"),"-",TEXT(W794,"mm")),#REF!,2,0)</f>
        <v>#REF!</v>
      </c>
      <c r="AG794" s="177" t="e">
        <f>+(AC794*(1+'INFLAC PROYECTADA'!$B$8)^(AE794))/((1+DEMANDADO!AF794)^(AE794))</f>
        <v>#REF!</v>
      </c>
      <c r="AH794" s="169">
        <f>(0.2*VLOOKUP(D794,'%.'!$A$1:$B$4,2,FALSE))+(0.35*VLOOKUP(E794,'%.'!$A$1:$B$4,2,FALSE))+(0.1*VLOOKUP(F794,'%.'!$A$1:$B$4,2,FALSE))+(0.35*VLOOKUP(G794,'%.'!$A$1:$B$4,2,FALSE))</f>
        <v>1</v>
      </c>
      <c r="AI794" s="128" t="str">
        <f t="shared" si="128"/>
        <v>ALTA</v>
      </c>
      <c r="AJ794" s="128" t="str">
        <f t="shared" si="129"/>
        <v>Provisión contable</v>
      </c>
      <c r="AK794" s="178" t="e">
        <f t="shared" si="130"/>
        <v>#REF!</v>
      </c>
    </row>
    <row r="795" spans="1:37" ht="30" customHeight="1" x14ac:dyDescent="0.25">
      <c r="A795" s="115">
        <v>794</v>
      </c>
      <c r="B795" s="81" t="s">
        <v>1917</v>
      </c>
      <c r="C795" s="123" t="s">
        <v>1918</v>
      </c>
      <c r="D795" s="68" t="s">
        <v>48</v>
      </c>
      <c r="E795" s="68" t="s">
        <v>48</v>
      </c>
      <c r="F795" s="68" t="s">
        <v>48</v>
      </c>
      <c r="G795" s="121" t="s">
        <v>48</v>
      </c>
      <c r="H795" s="169">
        <f t="shared" si="121"/>
        <v>0.5</v>
      </c>
      <c r="I795" s="170" t="str">
        <f t="shared" si="122"/>
        <v>MEDIA</v>
      </c>
      <c r="J795" s="292">
        <v>0</v>
      </c>
      <c r="K795" s="221">
        <v>0</v>
      </c>
      <c r="L795" s="68" t="s">
        <v>129</v>
      </c>
      <c r="M795" s="188"/>
      <c r="N795" s="68" t="s">
        <v>405</v>
      </c>
      <c r="O795" s="199" t="s">
        <v>405</v>
      </c>
      <c r="P795" s="68">
        <v>4</v>
      </c>
      <c r="Q795" s="100" t="s">
        <v>1968</v>
      </c>
      <c r="R795" s="100">
        <v>41842</v>
      </c>
      <c r="S795" s="88">
        <v>43187</v>
      </c>
      <c r="T795" s="100">
        <v>52875</v>
      </c>
      <c r="U795" s="107" t="s">
        <v>76</v>
      </c>
      <c r="V795" s="233"/>
      <c r="W795" s="171">
        <v>44074</v>
      </c>
      <c r="X795" s="172" t="e">
        <f>+CONCATENATE(TEXT(#REF!,"yyyy"),"-",TEXT(#REF!,"mm"))</f>
        <v>#REF!</v>
      </c>
      <c r="Y795" s="173" t="str">
        <f t="shared" si="125"/>
        <v>4</v>
      </c>
      <c r="Z795" s="172" t="str">
        <f t="shared" si="126"/>
        <v>2020-07</v>
      </c>
      <c r="AA795" s="170" t="e">
        <f>+VLOOKUP(Z795,#REF!,2,FALSE)/VLOOKUP(X795,#REF!,2,FALSE)</f>
        <v>#REF!</v>
      </c>
      <c r="AB795" s="174" t="e">
        <f t="shared" si="123"/>
        <v>#REF!</v>
      </c>
      <c r="AC795" s="174" t="e">
        <f t="shared" si="124"/>
        <v>#REF!</v>
      </c>
      <c r="AD795" s="175" t="e">
        <f>+#REF!+365*Y795</f>
        <v>#REF!</v>
      </c>
      <c r="AE795" s="176" t="e">
        <f t="shared" si="127"/>
        <v>#REF!</v>
      </c>
      <c r="AF795" s="170" t="e">
        <f>+VLOOKUP(CONCATENATE(TEXT(W795,"yyyy"),"-",TEXT(W795,"mm")),#REF!,2,0)</f>
        <v>#REF!</v>
      </c>
      <c r="AG795" s="177" t="e">
        <f>+(AC795*(1+'INFLAC PROYECTADA'!$B$8)^(AE795))/((1+DEMANDADO!AF795)^(AE795))</f>
        <v>#REF!</v>
      </c>
      <c r="AH795" s="169">
        <f>(0.2*VLOOKUP(D795,'%.'!$A$1:$B$4,2,FALSE))+(0.35*VLOOKUP(E795,'%.'!$A$1:$B$4,2,FALSE))+(0.1*VLOOKUP(F795,'%.'!$A$1:$B$4,2,FALSE))+(0.35*VLOOKUP(G795,'%.'!$A$1:$B$4,2,FALSE))</f>
        <v>0.5</v>
      </c>
      <c r="AI795" s="128" t="str">
        <f t="shared" si="128"/>
        <v>MEDIA</v>
      </c>
      <c r="AJ795" s="128" t="str">
        <f t="shared" si="129"/>
        <v>Cuentas de Orden</v>
      </c>
      <c r="AK795" s="178" t="e">
        <f t="shared" si="130"/>
        <v>#REF!</v>
      </c>
    </row>
    <row r="796" spans="1:37" ht="30" customHeight="1" x14ac:dyDescent="0.25">
      <c r="A796" s="115">
        <v>795</v>
      </c>
      <c r="B796" s="81" t="s">
        <v>1919</v>
      </c>
      <c r="C796" s="123" t="s">
        <v>1920</v>
      </c>
      <c r="D796" s="68" t="s">
        <v>0</v>
      </c>
      <c r="E796" s="68" t="s">
        <v>0</v>
      </c>
      <c r="F796" s="68" t="s">
        <v>0</v>
      </c>
      <c r="G796" s="121" t="s">
        <v>0</v>
      </c>
      <c r="H796" s="169">
        <f t="shared" si="121"/>
        <v>1</v>
      </c>
      <c r="I796" s="170" t="str">
        <f t="shared" si="122"/>
        <v>ALTA</v>
      </c>
      <c r="J796" s="292">
        <v>1088374134</v>
      </c>
      <c r="K796" s="221">
        <v>0.6</v>
      </c>
      <c r="L796" s="68" t="s">
        <v>129</v>
      </c>
      <c r="M796" s="188"/>
      <c r="N796" s="68" t="s">
        <v>405</v>
      </c>
      <c r="O796" s="199" t="s">
        <v>405</v>
      </c>
      <c r="P796" s="68">
        <v>4</v>
      </c>
      <c r="Q796" s="100" t="s">
        <v>1968</v>
      </c>
      <c r="R796" s="100">
        <v>41842</v>
      </c>
      <c r="S796" s="88">
        <v>43187</v>
      </c>
      <c r="T796" s="100">
        <v>52875</v>
      </c>
      <c r="U796" s="107" t="s">
        <v>178</v>
      </c>
      <c r="V796" s="81" t="s">
        <v>1979</v>
      </c>
      <c r="W796" s="171">
        <v>44074</v>
      </c>
      <c r="X796" s="172" t="e">
        <f>+CONCATENATE(TEXT(#REF!,"yyyy"),"-",TEXT(#REF!,"mm"))</f>
        <v>#REF!</v>
      </c>
      <c r="Y796" s="173" t="str">
        <f t="shared" si="125"/>
        <v>4</v>
      </c>
      <c r="Z796" s="172" t="str">
        <f t="shared" si="126"/>
        <v>2020-07</v>
      </c>
      <c r="AA796" s="170" t="e">
        <f>+VLOOKUP(Z796,#REF!,2,FALSE)/VLOOKUP(X796,#REF!,2,FALSE)</f>
        <v>#REF!</v>
      </c>
      <c r="AB796" s="174" t="e">
        <f t="shared" si="123"/>
        <v>#REF!</v>
      </c>
      <c r="AC796" s="174" t="e">
        <f t="shared" si="124"/>
        <v>#REF!</v>
      </c>
      <c r="AD796" s="175" t="e">
        <f>+#REF!+365*Y796</f>
        <v>#REF!</v>
      </c>
      <c r="AE796" s="176" t="e">
        <f t="shared" si="127"/>
        <v>#REF!</v>
      </c>
      <c r="AF796" s="170" t="e">
        <f>+VLOOKUP(CONCATENATE(TEXT(W796,"yyyy"),"-",TEXT(W796,"mm")),#REF!,2,0)</f>
        <v>#REF!</v>
      </c>
      <c r="AG796" s="177" t="e">
        <f>+(AC796*(1+'INFLAC PROYECTADA'!$B$8)^(AE796))/((1+DEMANDADO!AF796)^(AE796))</f>
        <v>#REF!</v>
      </c>
      <c r="AH796" s="169">
        <f>(0.2*VLOOKUP(D796,'%.'!$A$1:$B$4,2,FALSE))+(0.35*VLOOKUP(E796,'%.'!$A$1:$B$4,2,FALSE))+(0.1*VLOOKUP(F796,'%.'!$A$1:$B$4,2,FALSE))+(0.35*VLOOKUP(G796,'%.'!$A$1:$B$4,2,FALSE))</f>
        <v>1</v>
      </c>
      <c r="AI796" s="128" t="str">
        <f t="shared" si="128"/>
        <v>ALTA</v>
      </c>
      <c r="AJ796" s="128" t="str">
        <f t="shared" si="129"/>
        <v>Provisión contable</v>
      </c>
      <c r="AK796" s="178" t="e">
        <f t="shared" si="130"/>
        <v>#REF!</v>
      </c>
    </row>
    <row r="797" spans="1:37" ht="30" customHeight="1" x14ac:dyDescent="0.25">
      <c r="A797" s="115">
        <v>796</v>
      </c>
      <c r="B797" s="81" t="s">
        <v>1315</v>
      </c>
      <c r="C797" s="123" t="s">
        <v>1921</v>
      </c>
      <c r="D797" s="68" t="s">
        <v>1</v>
      </c>
      <c r="E797" s="68" t="s">
        <v>1</v>
      </c>
      <c r="F797" s="68" t="s">
        <v>48</v>
      </c>
      <c r="G797" s="121" t="s">
        <v>1</v>
      </c>
      <c r="H797" s="169">
        <f t="shared" si="121"/>
        <v>9.5000000000000001E-2</v>
      </c>
      <c r="I797" s="170" t="str">
        <f t="shared" si="122"/>
        <v>REMOTA</v>
      </c>
      <c r="J797" s="292">
        <v>31420421</v>
      </c>
      <c r="K797" s="221">
        <v>0</v>
      </c>
      <c r="L797" s="68" t="s">
        <v>133</v>
      </c>
      <c r="M797" s="188"/>
      <c r="N797" s="68" t="s">
        <v>405</v>
      </c>
      <c r="O797" s="199" t="s">
        <v>405</v>
      </c>
      <c r="P797" s="68">
        <v>7</v>
      </c>
      <c r="Q797" s="100" t="s">
        <v>1968</v>
      </c>
      <c r="R797" s="100">
        <v>41842</v>
      </c>
      <c r="S797" s="88">
        <v>43187</v>
      </c>
      <c r="T797" s="100">
        <v>52875</v>
      </c>
      <c r="U797" s="107" t="s">
        <v>76</v>
      </c>
      <c r="V797" s="82" t="s">
        <v>1980</v>
      </c>
      <c r="W797" s="171">
        <v>44074</v>
      </c>
      <c r="X797" s="172" t="e">
        <f>+CONCATENATE(TEXT(#REF!,"yyyy"),"-",TEXT(#REF!,"mm"))</f>
        <v>#REF!</v>
      </c>
      <c r="Y797" s="173" t="str">
        <f t="shared" si="125"/>
        <v>7</v>
      </c>
      <c r="Z797" s="172" t="str">
        <f t="shared" si="126"/>
        <v>2020-07</v>
      </c>
      <c r="AA797" s="170" t="e">
        <f>+VLOOKUP(Z797,#REF!,2,FALSE)/VLOOKUP(X797,#REF!,2,FALSE)</f>
        <v>#REF!</v>
      </c>
      <c r="AB797" s="174" t="e">
        <f t="shared" si="123"/>
        <v>#REF!</v>
      </c>
      <c r="AC797" s="174" t="e">
        <f t="shared" si="124"/>
        <v>#REF!</v>
      </c>
      <c r="AD797" s="175" t="e">
        <f>+#REF!+365*Y797</f>
        <v>#REF!</v>
      </c>
      <c r="AE797" s="176" t="e">
        <f t="shared" si="127"/>
        <v>#REF!</v>
      </c>
      <c r="AF797" s="170" t="e">
        <f>+VLOOKUP(CONCATENATE(TEXT(W797,"yyyy"),"-",TEXT(W797,"mm")),#REF!,2,0)</f>
        <v>#REF!</v>
      </c>
      <c r="AG797" s="177" t="e">
        <f>+(AC797*(1+'INFLAC PROYECTADA'!$B$8)^(AE797))/((1+DEMANDADO!AF797)^(AE797))</f>
        <v>#REF!</v>
      </c>
      <c r="AH797" s="169">
        <f>(0.2*VLOOKUP(D797,'%.'!$A$1:$B$4,2,FALSE))+(0.35*VLOOKUP(E797,'%.'!$A$1:$B$4,2,FALSE))+(0.1*VLOOKUP(F797,'%.'!$A$1:$B$4,2,FALSE))+(0.35*VLOOKUP(G797,'%.'!$A$1:$B$4,2,FALSE))</f>
        <v>9.5000000000000001E-2</v>
      </c>
      <c r="AI797" s="128" t="str">
        <f t="shared" si="128"/>
        <v>REMOTA</v>
      </c>
      <c r="AJ797" s="128" t="str">
        <f t="shared" si="129"/>
        <v>No se registra</v>
      </c>
      <c r="AK797" s="178">
        <f t="shared" si="130"/>
        <v>0</v>
      </c>
    </row>
    <row r="798" spans="1:37" ht="30" customHeight="1" x14ac:dyDescent="0.25">
      <c r="A798" s="115">
        <v>797</v>
      </c>
      <c r="B798" s="81" t="s">
        <v>688</v>
      </c>
      <c r="C798" s="123" t="s">
        <v>1922</v>
      </c>
      <c r="D798" s="68" t="s">
        <v>1</v>
      </c>
      <c r="E798" s="68" t="s">
        <v>1</v>
      </c>
      <c r="F798" s="68" t="s">
        <v>1</v>
      </c>
      <c r="G798" s="121" t="s">
        <v>1</v>
      </c>
      <c r="H798" s="169">
        <f t="shared" si="121"/>
        <v>0.05</v>
      </c>
      <c r="I798" s="170" t="str">
        <f t="shared" si="122"/>
        <v>REMOTA</v>
      </c>
      <c r="J798" s="292">
        <v>20369342</v>
      </c>
      <c r="K798" s="221">
        <v>0</v>
      </c>
      <c r="L798" s="68" t="s">
        <v>133</v>
      </c>
      <c r="M798" s="188"/>
      <c r="N798" s="68" t="s">
        <v>405</v>
      </c>
      <c r="O798" s="199" t="s">
        <v>405</v>
      </c>
      <c r="P798" s="68">
        <v>7</v>
      </c>
      <c r="Q798" s="100" t="s">
        <v>1968</v>
      </c>
      <c r="R798" s="100">
        <v>41842</v>
      </c>
      <c r="S798" s="88">
        <v>43187</v>
      </c>
      <c r="T798" s="100">
        <v>52875</v>
      </c>
      <c r="U798" s="107" t="s">
        <v>76</v>
      </c>
      <c r="V798" s="81"/>
      <c r="W798" s="171">
        <v>44074</v>
      </c>
      <c r="X798" s="172" t="e">
        <f>+CONCATENATE(TEXT(#REF!,"yyyy"),"-",TEXT(#REF!,"mm"))</f>
        <v>#REF!</v>
      </c>
      <c r="Y798" s="173" t="str">
        <f t="shared" si="125"/>
        <v>7</v>
      </c>
      <c r="Z798" s="172" t="str">
        <f t="shared" si="126"/>
        <v>2020-07</v>
      </c>
      <c r="AA798" s="170" t="e">
        <f>+VLOOKUP(Z798,#REF!,2,FALSE)/VLOOKUP(X798,#REF!,2,FALSE)</f>
        <v>#REF!</v>
      </c>
      <c r="AB798" s="174" t="e">
        <f t="shared" si="123"/>
        <v>#REF!</v>
      </c>
      <c r="AC798" s="174" t="e">
        <f t="shared" si="124"/>
        <v>#REF!</v>
      </c>
      <c r="AD798" s="175" t="e">
        <f>+#REF!+365*Y798</f>
        <v>#REF!</v>
      </c>
      <c r="AE798" s="176" t="e">
        <f t="shared" si="127"/>
        <v>#REF!</v>
      </c>
      <c r="AF798" s="170" t="e">
        <f>+VLOOKUP(CONCATENATE(TEXT(W798,"yyyy"),"-",TEXT(W798,"mm")),#REF!,2,0)</f>
        <v>#REF!</v>
      </c>
      <c r="AG798" s="177" t="e">
        <f>+(AC798*(1+'INFLAC PROYECTADA'!$B$8)^(AE798))/((1+DEMANDADO!AF798)^(AE798))</f>
        <v>#REF!</v>
      </c>
      <c r="AH798" s="169">
        <f>(0.2*VLOOKUP(D798,'%.'!$A$1:$B$4,2,FALSE))+(0.35*VLOOKUP(E798,'%.'!$A$1:$B$4,2,FALSE))+(0.1*VLOOKUP(F798,'%.'!$A$1:$B$4,2,FALSE))+(0.35*VLOOKUP(G798,'%.'!$A$1:$B$4,2,FALSE))</f>
        <v>0.05</v>
      </c>
      <c r="AI798" s="128" t="str">
        <f t="shared" si="128"/>
        <v>REMOTA</v>
      </c>
      <c r="AJ798" s="128" t="str">
        <f t="shared" si="129"/>
        <v>No se registra</v>
      </c>
      <c r="AK798" s="178">
        <f t="shared" si="130"/>
        <v>0</v>
      </c>
    </row>
    <row r="799" spans="1:37" ht="30" customHeight="1" x14ac:dyDescent="0.25">
      <c r="A799" s="115">
        <v>798</v>
      </c>
      <c r="B799" s="81" t="s">
        <v>1923</v>
      </c>
      <c r="C799" s="123" t="s">
        <v>1924</v>
      </c>
      <c r="D799" s="68" t="s">
        <v>1</v>
      </c>
      <c r="E799" s="68" t="s">
        <v>1</v>
      </c>
      <c r="F799" s="68" t="s">
        <v>1</v>
      </c>
      <c r="G799" s="121" t="s">
        <v>1</v>
      </c>
      <c r="H799" s="169">
        <f t="shared" si="121"/>
        <v>0.05</v>
      </c>
      <c r="I799" s="170" t="str">
        <f t="shared" si="122"/>
        <v>REMOTA</v>
      </c>
      <c r="J799" s="292">
        <v>55385586</v>
      </c>
      <c r="K799" s="221">
        <v>0</v>
      </c>
      <c r="L799" s="68" t="s">
        <v>133</v>
      </c>
      <c r="M799" s="188"/>
      <c r="N799" s="68" t="s">
        <v>405</v>
      </c>
      <c r="O799" s="199" t="s">
        <v>405</v>
      </c>
      <c r="P799" s="68">
        <v>7</v>
      </c>
      <c r="Q799" s="100" t="s">
        <v>1968</v>
      </c>
      <c r="R799" s="100">
        <v>41842</v>
      </c>
      <c r="S799" s="88">
        <v>43187</v>
      </c>
      <c r="T799" s="100">
        <v>52875</v>
      </c>
      <c r="U799" s="107" t="s">
        <v>76</v>
      </c>
      <c r="V799" s="81"/>
      <c r="W799" s="171">
        <v>44074</v>
      </c>
      <c r="X799" s="172" t="e">
        <f>+CONCATENATE(TEXT(#REF!,"yyyy"),"-",TEXT(#REF!,"mm"))</f>
        <v>#REF!</v>
      </c>
      <c r="Y799" s="173" t="str">
        <f t="shared" si="125"/>
        <v>7</v>
      </c>
      <c r="Z799" s="172" t="str">
        <f t="shared" si="126"/>
        <v>2020-07</v>
      </c>
      <c r="AA799" s="170" t="e">
        <f>+VLOOKUP(Z799,#REF!,2,FALSE)/VLOOKUP(X799,#REF!,2,FALSE)</f>
        <v>#REF!</v>
      </c>
      <c r="AB799" s="174" t="e">
        <f t="shared" si="123"/>
        <v>#REF!</v>
      </c>
      <c r="AC799" s="174" t="e">
        <f t="shared" si="124"/>
        <v>#REF!</v>
      </c>
      <c r="AD799" s="175" t="e">
        <f>+#REF!+365*Y799</f>
        <v>#REF!</v>
      </c>
      <c r="AE799" s="176" t="e">
        <f t="shared" si="127"/>
        <v>#REF!</v>
      </c>
      <c r="AF799" s="170" t="e">
        <f>+VLOOKUP(CONCATENATE(TEXT(W799,"yyyy"),"-",TEXT(W799,"mm")),#REF!,2,0)</f>
        <v>#REF!</v>
      </c>
      <c r="AG799" s="177" t="e">
        <f>+(AC799*(1+'INFLAC PROYECTADA'!$B$8)^(AE799))/((1+DEMANDADO!AF799)^(AE799))</f>
        <v>#REF!</v>
      </c>
      <c r="AH799" s="169">
        <f>(0.2*VLOOKUP(D799,'%.'!$A$1:$B$4,2,FALSE))+(0.35*VLOOKUP(E799,'%.'!$A$1:$B$4,2,FALSE))+(0.1*VLOOKUP(F799,'%.'!$A$1:$B$4,2,FALSE))+(0.35*VLOOKUP(G799,'%.'!$A$1:$B$4,2,FALSE))</f>
        <v>0.05</v>
      </c>
      <c r="AI799" s="128" t="str">
        <f t="shared" si="128"/>
        <v>REMOTA</v>
      </c>
      <c r="AJ799" s="128" t="str">
        <f t="shared" si="129"/>
        <v>No se registra</v>
      </c>
      <c r="AK799" s="178">
        <f t="shared" si="130"/>
        <v>0</v>
      </c>
    </row>
    <row r="800" spans="1:37" ht="30" customHeight="1" x14ac:dyDescent="0.25">
      <c r="A800" s="115">
        <v>799</v>
      </c>
      <c r="B800" s="81" t="s">
        <v>1925</v>
      </c>
      <c r="C800" s="123" t="s">
        <v>1926</v>
      </c>
      <c r="D800" s="68" t="s">
        <v>1</v>
      </c>
      <c r="E800" s="68" t="s">
        <v>1</v>
      </c>
      <c r="F800" s="68" t="s">
        <v>1</v>
      </c>
      <c r="G800" s="121" t="s">
        <v>1</v>
      </c>
      <c r="H800" s="169">
        <f t="shared" si="121"/>
        <v>0.05</v>
      </c>
      <c r="I800" s="170" t="str">
        <f t="shared" si="122"/>
        <v>REMOTA</v>
      </c>
      <c r="J800" s="292">
        <v>31045304</v>
      </c>
      <c r="K800" s="221">
        <v>0</v>
      </c>
      <c r="L800" s="68" t="s">
        <v>136</v>
      </c>
      <c r="M800" s="188"/>
      <c r="N800" s="68" t="s">
        <v>405</v>
      </c>
      <c r="O800" s="199" t="s">
        <v>405</v>
      </c>
      <c r="P800" s="68">
        <v>7</v>
      </c>
      <c r="Q800" s="100" t="s">
        <v>1968</v>
      </c>
      <c r="R800" s="100">
        <v>41842</v>
      </c>
      <c r="S800" s="88">
        <v>43187</v>
      </c>
      <c r="T800" s="100">
        <v>52875</v>
      </c>
      <c r="U800" s="107" t="s">
        <v>76</v>
      </c>
      <c r="V800" s="81"/>
      <c r="W800" s="171">
        <v>44074</v>
      </c>
      <c r="X800" s="172" t="e">
        <f>+CONCATENATE(TEXT(#REF!,"yyyy"),"-",TEXT(#REF!,"mm"))</f>
        <v>#REF!</v>
      </c>
      <c r="Y800" s="173" t="str">
        <f t="shared" si="125"/>
        <v>7</v>
      </c>
      <c r="Z800" s="172" t="str">
        <f t="shared" si="126"/>
        <v>2020-07</v>
      </c>
      <c r="AA800" s="170" t="e">
        <f>+VLOOKUP(Z800,#REF!,2,FALSE)/VLOOKUP(X800,#REF!,2,FALSE)</f>
        <v>#REF!</v>
      </c>
      <c r="AB800" s="174" t="e">
        <f t="shared" si="123"/>
        <v>#REF!</v>
      </c>
      <c r="AC800" s="174" t="e">
        <f t="shared" si="124"/>
        <v>#REF!</v>
      </c>
      <c r="AD800" s="175" t="e">
        <f>+#REF!+365*Y800</f>
        <v>#REF!</v>
      </c>
      <c r="AE800" s="176" t="e">
        <f t="shared" si="127"/>
        <v>#REF!</v>
      </c>
      <c r="AF800" s="170" t="e">
        <f>+VLOOKUP(CONCATENATE(TEXT(W800,"yyyy"),"-",TEXT(W800,"mm")),#REF!,2,0)</f>
        <v>#REF!</v>
      </c>
      <c r="AG800" s="177" t="e">
        <f>+(AC800*(1+'INFLAC PROYECTADA'!$B$8)^(AE800))/((1+DEMANDADO!AF800)^(AE800))</f>
        <v>#REF!</v>
      </c>
      <c r="AH800" s="169">
        <f>(0.2*VLOOKUP(D800,'%.'!$A$1:$B$4,2,FALSE))+(0.35*VLOOKUP(E800,'%.'!$A$1:$B$4,2,FALSE))+(0.1*VLOOKUP(F800,'%.'!$A$1:$B$4,2,FALSE))+(0.35*VLOOKUP(G800,'%.'!$A$1:$B$4,2,FALSE))</f>
        <v>0.05</v>
      </c>
      <c r="AI800" s="128" t="str">
        <f t="shared" si="128"/>
        <v>REMOTA</v>
      </c>
      <c r="AJ800" s="128" t="str">
        <f t="shared" si="129"/>
        <v>No se registra</v>
      </c>
      <c r="AK800" s="178">
        <f t="shared" si="130"/>
        <v>0</v>
      </c>
    </row>
    <row r="801" spans="1:37" ht="30" customHeight="1" x14ac:dyDescent="0.25">
      <c r="A801" s="115">
        <v>800</v>
      </c>
      <c r="B801" s="81" t="s">
        <v>1927</v>
      </c>
      <c r="C801" s="123" t="s">
        <v>1928</v>
      </c>
      <c r="D801" s="68" t="s">
        <v>1</v>
      </c>
      <c r="E801" s="68" t="s">
        <v>1</v>
      </c>
      <c r="F801" s="68" t="s">
        <v>1</v>
      </c>
      <c r="G801" s="121" t="s">
        <v>1</v>
      </c>
      <c r="H801" s="169">
        <f t="shared" si="121"/>
        <v>0.05</v>
      </c>
      <c r="I801" s="170" t="str">
        <f t="shared" si="122"/>
        <v>REMOTA</v>
      </c>
      <c r="J801" s="292">
        <v>180014229</v>
      </c>
      <c r="K801" s="221">
        <v>0</v>
      </c>
      <c r="L801" s="68" t="s">
        <v>136</v>
      </c>
      <c r="M801" s="188"/>
      <c r="N801" s="68" t="s">
        <v>405</v>
      </c>
      <c r="O801" s="199" t="s">
        <v>405</v>
      </c>
      <c r="P801" s="68">
        <v>4</v>
      </c>
      <c r="Q801" s="68" t="s">
        <v>1968</v>
      </c>
      <c r="R801" s="68">
        <v>41842</v>
      </c>
      <c r="S801" s="88">
        <v>43187</v>
      </c>
      <c r="T801" s="68">
        <v>52875</v>
      </c>
      <c r="U801" s="107" t="s">
        <v>76</v>
      </c>
      <c r="V801" s="81"/>
      <c r="W801" s="171">
        <v>44074</v>
      </c>
      <c r="X801" s="172" t="e">
        <f>+CONCATENATE(TEXT(#REF!,"yyyy"),"-",TEXT(#REF!,"mm"))</f>
        <v>#REF!</v>
      </c>
      <c r="Y801" s="173" t="str">
        <f t="shared" si="125"/>
        <v>4</v>
      </c>
      <c r="Z801" s="172" t="str">
        <f t="shared" si="126"/>
        <v>2020-07</v>
      </c>
      <c r="AA801" s="170" t="e">
        <f>+VLOOKUP(Z801,#REF!,2,FALSE)/VLOOKUP(X801,#REF!,2,FALSE)</f>
        <v>#REF!</v>
      </c>
      <c r="AB801" s="174" t="e">
        <f t="shared" si="123"/>
        <v>#REF!</v>
      </c>
      <c r="AC801" s="174" t="e">
        <f t="shared" si="124"/>
        <v>#REF!</v>
      </c>
      <c r="AD801" s="175" t="e">
        <f>+#REF!+365*Y801</f>
        <v>#REF!</v>
      </c>
      <c r="AE801" s="176" t="e">
        <f t="shared" si="127"/>
        <v>#REF!</v>
      </c>
      <c r="AF801" s="170" t="e">
        <f>+VLOOKUP(CONCATENATE(TEXT(W801,"yyyy"),"-",TEXT(W801,"mm")),#REF!,2,0)</f>
        <v>#REF!</v>
      </c>
      <c r="AG801" s="177" t="e">
        <f>+(AC801*(1+'INFLAC PROYECTADA'!$B$8)^(AE801))/((1+DEMANDADO!AF801)^(AE801))</f>
        <v>#REF!</v>
      </c>
      <c r="AH801" s="169">
        <f>(0.2*VLOOKUP(D801,'%.'!$A$1:$B$4,2,FALSE))+(0.35*VLOOKUP(E801,'%.'!$A$1:$B$4,2,FALSE))+(0.1*VLOOKUP(F801,'%.'!$A$1:$B$4,2,FALSE))+(0.35*VLOOKUP(G801,'%.'!$A$1:$B$4,2,FALSE))</f>
        <v>0.05</v>
      </c>
      <c r="AI801" s="128" t="str">
        <f t="shared" si="128"/>
        <v>REMOTA</v>
      </c>
      <c r="AJ801" s="128" t="str">
        <f t="shared" si="129"/>
        <v>No se registra</v>
      </c>
      <c r="AK801" s="178">
        <f t="shared" si="130"/>
        <v>0</v>
      </c>
    </row>
    <row r="802" spans="1:37" ht="30" customHeight="1" x14ac:dyDescent="0.25">
      <c r="A802" s="115">
        <v>801</v>
      </c>
      <c r="B802" s="81" t="s">
        <v>1085</v>
      </c>
      <c r="C802" s="123" t="s">
        <v>1929</v>
      </c>
      <c r="D802" s="68" t="s">
        <v>1</v>
      </c>
      <c r="E802" s="68" t="s">
        <v>1</v>
      </c>
      <c r="F802" s="68" t="s">
        <v>1</v>
      </c>
      <c r="G802" s="121" t="s">
        <v>1</v>
      </c>
      <c r="H802" s="169">
        <f t="shared" si="121"/>
        <v>0.05</v>
      </c>
      <c r="I802" s="170" t="str">
        <f t="shared" si="122"/>
        <v>REMOTA</v>
      </c>
      <c r="J802" s="292">
        <v>22873798</v>
      </c>
      <c r="K802" s="221">
        <v>0</v>
      </c>
      <c r="L802" s="68" t="s">
        <v>136</v>
      </c>
      <c r="M802" s="188"/>
      <c r="N802" s="68" t="s">
        <v>405</v>
      </c>
      <c r="O802" s="199" t="s">
        <v>405</v>
      </c>
      <c r="P802" s="68">
        <v>7</v>
      </c>
      <c r="Q802" s="68" t="s">
        <v>1968</v>
      </c>
      <c r="R802" s="68">
        <v>41842</v>
      </c>
      <c r="S802" s="88">
        <v>43187</v>
      </c>
      <c r="T802" s="68">
        <v>52875</v>
      </c>
      <c r="U802" s="107" t="s">
        <v>76</v>
      </c>
      <c r="V802" s="81"/>
      <c r="W802" s="171">
        <v>44074</v>
      </c>
      <c r="X802" s="172" t="e">
        <f>+CONCATENATE(TEXT(#REF!,"yyyy"),"-",TEXT(#REF!,"mm"))</f>
        <v>#REF!</v>
      </c>
      <c r="Y802" s="173" t="str">
        <f t="shared" si="125"/>
        <v>7</v>
      </c>
      <c r="Z802" s="172" t="str">
        <f t="shared" si="126"/>
        <v>2020-07</v>
      </c>
      <c r="AA802" s="170" t="e">
        <f>+VLOOKUP(Z802,#REF!,2,FALSE)/VLOOKUP(X802,#REF!,2,FALSE)</f>
        <v>#REF!</v>
      </c>
      <c r="AB802" s="174" t="e">
        <f t="shared" si="123"/>
        <v>#REF!</v>
      </c>
      <c r="AC802" s="174" t="e">
        <f t="shared" si="124"/>
        <v>#REF!</v>
      </c>
      <c r="AD802" s="175" t="e">
        <f>+#REF!+365*Y802</f>
        <v>#REF!</v>
      </c>
      <c r="AE802" s="176" t="e">
        <f t="shared" si="127"/>
        <v>#REF!</v>
      </c>
      <c r="AF802" s="170" t="e">
        <f>+VLOOKUP(CONCATENATE(TEXT(W802,"yyyy"),"-",TEXT(W802,"mm")),#REF!,2,0)</f>
        <v>#REF!</v>
      </c>
      <c r="AG802" s="177" t="e">
        <f>+(AC802*(1+'INFLAC PROYECTADA'!$B$8)^(AE802))/((1+DEMANDADO!AF802)^(AE802))</f>
        <v>#REF!</v>
      </c>
      <c r="AH802" s="169">
        <f>(0.2*VLOOKUP(D802,'%.'!$A$1:$B$4,2,FALSE))+(0.35*VLOOKUP(E802,'%.'!$A$1:$B$4,2,FALSE))+(0.1*VLOOKUP(F802,'%.'!$A$1:$B$4,2,FALSE))+(0.35*VLOOKUP(G802,'%.'!$A$1:$B$4,2,FALSE))</f>
        <v>0.05</v>
      </c>
      <c r="AI802" s="128" t="str">
        <f t="shared" si="128"/>
        <v>REMOTA</v>
      </c>
      <c r="AJ802" s="128" t="str">
        <f t="shared" si="129"/>
        <v>No se registra</v>
      </c>
      <c r="AK802" s="178">
        <f t="shared" si="130"/>
        <v>0</v>
      </c>
    </row>
    <row r="803" spans="1:37" ht="30" customHeight="1" x14ac:dyDescent="0.25">
      <c r="A803" s="115">
        <v>802</v>
      </c>
      <c r="B803" s="81" t="s">
        <v>1253</v>
      </c>
      <c r="C803" s="123" t="s">
        <v>1930</v>
      </c>
      <c r="D803" s="68" t="s">
        <v>48</v>
      </c>
      <c r="E803" s="68" t="s">
        <v>48</v>
      </c>
      <c r="F803" s="68" t="s">
        <v>48</v>
      </c>
      <c r="G803" s="121" t="s">
        <v>48</v>
      </c>
      <c r="H803" s="169">
        <f t="shared" si="121"/>
        <v>0.5</v>
      </c>
      <c r="I803" s="170" t="str">
        <f t="shared" si="122"/>
        <v>MEDIA</v>
      </c>
      <c r="J803" s="292">
        <v>39746551</v>
      </c>
      <c r="K803" s="221">
        <v>0</v>
      </c>
      <c r="L803" s="68" t="s">
        <v>133</v>
      </c>
      <c r="M803" s="188"/>
      <c r="N803" s="68" t="s">
        <v>405</v>
      </c>
      <c r="O803" s="199" t="s">
        <v>405</v>
      </c>
      <c r="P803" s="68">
        <v>4</v>
      </c>
      <c r="Q803" s="68" t="s">
        <v>1968</v>
      </c>
      <c r="R803" s="68">
        <v>41842</v>
      </c>
      <c r="S803" s="88">
        <v>43187</v>
      </c>
      <c r="T803" s="68">
        <v>52875</v>
      </c>
      <c r="U803" s="107" t="s">
        <v>76</v>
      </c>
      <c r="V803" s="81"/>
      <c r="W803" s="171">
        <v>44074</v>
      </c>
      <c r="X803" s="172" t="e">
        <f>+CONCATENATE(TEXT(#REF!,"yyyy"),"-",TEXT(#REF!,"mm"))</f>
        <v>#REF!</v>
      </c>
      <c r="Y803" s="173" t="str">
        <f t="shared" si="125"/>
        <v>4</v>
      </c>
      <c r="Z803" s="172" t="str">
        <f t="shared" si="126"/>
        <v>2020-07</v>
      </c>
      <c r="AA803" s="170" t="e">
        <f>+VLOOKUP(Z803,#REF!,2,FALSE)/VLOOKUP(X803,#REF!,2,FALSE)</f>
        <v>#REF!</v>
      </c>
      <c r="AB803" s="174" t="e">
        <f t="shared" si="123"/>
        <v>#REF!</v>
      </c>
      <c r="AC803" s="174" t="e">
        <f t="shared" si="124"/>
        <v>#REF!</v>
      </c>
      <c r="AD803" s="175" t="e">
        <f>+#REF!+365*Y803</f>
        <v>#REF!</v>
      </c>
      <c r="AE803" s="176" t="e">
        <f t="shared" si="127"/>
        <v>#REF!</v>
      </c>
      <c r="AF803" s="170" t="e">
        <f>+VLOOKUP(CONCATENATE(TEXT(W803,"yyyy"),"-",TEXT(W803,"mm")),#REF!,2,0)</f>
        <v>#REF!</v>
      </c>
      <c r="AG803" s="177" t="e">
        <f>+(AC803*(1+'INFLAC PROYECTADA'!$B$8)^(AE803))/((1+DEMANDADO!AF803)^(AE803))</f>
        <v>#REF!</v>
      </c>
      <c r="AH803" s="169">
        <f>(0.2*VLOOKUP(D803,'%.'!$A$1:$B$4,2,FALSE))+(0.35*VLOOKUP(E803,'%.'!$A$1:$B$4,2,FALSE))+(0.1*VLOOKUP(F803,'%.'!$A$1:$B$4,2,FALSE))+(0.35*VLOOKUP(G803,'%.'!$A$1:$B$4,2,FALSE))</f>
        <v>0.5</v>
      </c>
      <c r="AI803" s="128" t="str">
        <f t="shared" si="128"/>
        <v>MEDIA</v>
      </c>
      <c r="AJ803" s="128" t="str">
        <f t="shared" si="129"/>
        <v>Cuentas de Orden</v>
      </c>
      <c r="AK803" s="178" t="e">
        <f t="shared" si="130"/>
        <v>#REF!</v>
      </c>
    </row>
    <row r="804" spans="1:37" ht="30" customHeight="1" x14ac:dyDescent="0.25">
      <c r="A804" s="115">
        <v>803</v>
      </c>
      <c r="B804" s="81" t="s">
        <v>1232</v>
      </c>
      <c r="C804" s="123" t="s">
        <v>1931</v>
      </c>
      <c r="D804" s="68" t="s">
        <v>48</v>
      </c>
      <c r="E804" s="68" t="s">
        <v>48</v>
      </c>
      <c r="F804" s="68" t="s">
        <v>48</v>
      </c>
      <c r="G804" s="121" t="s">
        <v>48</v>
      </c>
      <c r="H804" s="169">
        <f t="shared" si="121"/>
        <v>0.5</v>
      </c>
      <c r="I804" s="170" t="str">
        <f t="shared" si="122"/>
        <v>MEDIA</v>
      </c>
      <c r="J804" s="292">
        <v>5633708</v>
      </c>
      <c r="K804" s="221">
        <v>0.2</v>
      </c>
      <c r="L804" s="68" t="s">
        <v>128</v>
      </c>
      <c r="M804" s="188"/>
      <c r="N804" s="68" t="s">
        <v>405</v>
      </c>
      <c r="O804" s="199" t="s">
        <v>405</v>
      </c>
      <c r="P804" s="68">
        <v>3</v>
      </c>
      <c r="Q804" s="68" t="s">
        <v>1968</v>
      </c>
      <c r="R804" s="68">
        <v>41842</v>
      </c>
      <c r="S804" s="88">
        <v>43187</v>
      </c>
      <c r="T804" s="68">
        <v>52875</v>
      </c>
      <c r="U804" s="107" t="s">
        <v>171</v>
      </c>
      <c r="V804" s="81" t="s">
        <v>1981</v>
      </c>
      <c r="W804" s="171">
        <v>44074</v>
      </c>
      <c r="X804" s="172" t="e">
        <f>+CONCATENATE(TEXT(#REF!,"yyyy"),"-",TEXT(#REF!,"mm"))</f>
        <v>#REF!</v>
      </c>
      <c r="Y804" s="173" t="str">
        <f t="shared" si="125"/>
        <v>3</v>
      </c>
      <c r="Z804" s="172" t="str">
        <f t="shared" si="126"/>
        <v>2020-07</v>
      </c>
      <c r="AA804" s="170" t="e">
        <f>+VLOOKUP(Z804,#REF!,2,FALSE)/VLOOKUP(X804,#REF!,2,FALSE)</f>
        <v>#REF!</v>
      </c>
      <c r="AB804" s="174" t="e">
        <f t="shared" si="123"/>
        <v>#REF!</v>
      </c>
      <c r="AC804" s="174" t="e">
        <f t="shared" si="124"/>
        <v>#REF!</v>
      </c>
      <c r="AD804" s="175" t="e">
        <f>+#REF!+365*Y804</f>
        <v>#REF!</v>
      </c>
      <c r="AE804" s="176" t="e">
        <f t="shared" si="127"/>
        <v>#REF!</v>
      </c>
      <c r="AF804" s="170" t="e">
        <f>+VLOOKUP(CONCATENATE(TEXT(W804,"yyyy"),"-",TEXT(W804,"mm")),#REF!,2,0)</f>
        <v>#REF!</v>
      </c>
      <c r="AG804" s="177" t="e">
        <f>+(AC804*(1+'INFLAC PROYECTADA'!$B$8)^(AE804))/((1+DEMANDADO!AF804)^(AE804))</f>
        <v>#REF!</v>
      </c>
      <c r="AH804" s="169">
        <f>(0.2*VLOOKUP(D804,'%.'!$A$1:$B$4,2,FALSE))+(0.35*VLOOKUP(E804,'%.'!$A$1:$B$4,2,FALSE))+(0.1*VLOOKUP(F804,'%.'!$A$1:$B$4,2,FALSE))+(0.35*VLOOKUP(G804,'%.'!$A$1:$B$4,2,FALSE))</f>
        <v>0.5</v>
      </c>
      <c r="AI804" s="128" t="str">
        <f t="shared" si="128"/>
        <v>MEDIA</v>
      </c>
      <c r="AJ804" s="128" t="str">
        <f t="shared" si="129"/>
        <v>Cuentas de Orden</v>
      </c>
      <c r="AK804" s="178" t="e">
        <f t="shared" si="130"/>
        <v>#REF!</v>
      </c>
    </row>
    <row r="805" spans="1:37" ht="30" customHeight="1" x14ac:dyDescent="0.25">
      <c r="A805" s="115">
        <v>804</v>
      </c>
      <c r="B805" s="81" t="s">
        <v>1932</v>
      </c>
      <c r="C805" s="123" t="s">
        <v>1933</v>
      </c>
      <c r="D805" s="68" t="s">
        <v>48</v>
      </c>
      <c r="E805" s="68" t="s">
        <v>0</v>
      </c>
      <c r="F805" s="68" t="s">
        <v>48</v>
      </c>
      <c r="G805" s="121" t="s">
        <v>48</v>
      </c>
      <c r="H805" s="169">
        <f t="shared" si="121"/>
        <v>0.67499999999999993</v>
      </c>
      <c r="I805" s="170" t="str">
        <f t="shared" si="122"/>
        <v>ALTA</v>
      </c>
      <c r="J805" s="292">
        <v>8281503</v>
      </c>
      <c r="K805" s="221">
        <v>0.6</v>
      </c>
      <c r="L805" s="68" t="s">
        <v>129</v>
      </c>
      <c r="M805" s="188"/>
      <c r="N805" s="68" t="s">
        <v>405</v>
      </c>
      <c r="O805" s="199" t="s">
        <v>405</v>
      </c>
      <c r="P805" s="68">
        <v>4</v>
      </c>
      <c r="Q805" s="68" t="s">
        <v>1968</v>
      </c>
      <c r="R805" s="68">
        <v>41842</v>
      </c>
      <c r="S805" s="88">
        <v>43187</v>
      </c>
      <c r="T805" s="68">
        <v>52875</v>
      </c>
      <c r="U805" s="107" t="s">
        <v>76</v>
      </c>
      <c r="V805" s="81"/>
      <c r="W805" s="171">
        <v>44074</v>
      </c>
      <c r="X805" s="172" t="e">
        <f>+CONCATENATE(TEXT(#REF!,"yyyy"),"-",TEXT(#REF!,"mm"))</f>
        <v>#REF!</v>
      </c>
      <c r="Y805" s="173" t="str">
        <f t="shared" si="125"/>
        <v>4</v>
      </c>
      <c r="Z805" s="172" t="str">
        <f t="shared" si="126"/>
        <v>2020-07</v>
      </c>
      <c r="AA805" s="170" t="e">
        <f>+VLOOKUP(Z805,#REF!,2,FALSE)/VLOOKUP(X805,#REF!,2,FALSE)</f>
        <v>#REF!</v>
      </c>
      <c r="AB805" s="174" t="e">
        <f t="shared" si="123"/>
        <v>#REF!</v>
      </c>
      <c r="AC805" s="174" t="e">
        <f t="shared" si="124"/>
        <v>#REF!</v>
      </c>
      <c r="AD805" s="175" t="e">
        <f>+#REF!+365*Y805</f>
        <v>#REF!</v>
      </c>
      <c r="AE805" s="176" t="e">
        <f t="shared" si="127"/>
        <v>#REF!</v>
      </c>
      <c r="AF805" s="170" t="e">
        <f>+VLOOKUP(CONCATENATE(TEXT(W805,"yyyy"),"-",TEXT(W805,"mm")),#REF!,2,0)</f>
        <v>#REF!</v>
      </c>
      <c r="AG805" s="177" t="e">
        <f>+(AC805*(1+'INFLAC PROYECTADA'!$B$8)^(AE805))/((1+DEMANDADO!AF805)^(AE805))</f>
        <v>#REF!</v>
      </c>
      <c r="AH805" s="169">
        <f>(0.2*VLOOKUP(D805,'%.'!$A$1:$B$4,2,FALSE))+(0.35*VLOOKUP(E805,'%.'!$A$1:$B$4,2,FALSE))+(0.1*VLOOKUP(F805,'%.'!$A$1:$B$4,2,FALSE))+(0.35*VLOOKUP(G805,'%.'!$A$1:$B$4,2,FALSE))</f>
        <v>0.67499999999999993</v>
      </c>
      <c r="AI805" s="128" t="str">
        <f t="shared" si="128"/>
        <v>ALTA</v>
      </c>
      <c r="AJ805" s="128" t="str">
        <f t="shared" si="129"/>
        <v>Provisión contable</v>
      </c>
      <c r="AK805" s="178" t="e">
        <f t="shared" si="130"/>
        <v>#REF!</v>
      </c>
    </row>
    <row r="806" spans="1:37" ht="30" customHeight="1" x14ac:dyDescent="0.25">
      <c r="A806" s="115">
        <v>805</v>
      </c>
      <c r="B806" s="81" t="s">
        <v>1677</v>
      </c>
      <c r="C806" s="123" t="s">
        <v>1934</v>
      </c>
      <c r="D806" s="68" t="s">
        <v>0</v>
      </c>
      <c r="E806" s="68" t="s">
        <v>0</v>
      </c>
      <c r="F806" s="68" t="s">
        <v>0</v>
      </c>
      <c r="G806" s="121" t="s">
        <v>0</v>
      </c>
      <c r="H806" s="169">
        <f t="shared" si="121"/>
        <v>1</v>
      </c>
      <c r="I806" s="170" t="str">
        <f t="shared" si="122"/>
        <v>ALTA</v>
      </c>
      <c r="J806" s="292">
        <v>86207327</v>
      </c>
      <c r="K806" s="221">
        <v>0.2</v>
      </c>
      <c r="L806" s="68" t="s">
        <v>133</v>
      </c>
      <c r="M806" s="188"/>
      <c r="N806" s="68" t="s">
        <v>405</v>
      </c>
      <c r="O806" s="199" t="s">
        <v>405</v>
      </c>
      <c r="P806" s="68">
        <v>4</v>
      </c>
      <c r="Q806" s="68" t="s">
        <v>1968</v>
      </c>
      <c r="R806" s="68">
        <v>41842</v>
      </c>
      <c r="S806" s="88">
        <v>43187</v>
      </c>
      <c r="T806" s="68">
        <v>52875</v>
      </c>
      <c r="U806" s="107" t="s">
        <v>171</v>
      </c>
      <c r="V806" s="81" t="s">
        <v>1214</v>
      </c>
      <c r="W806" s="171">
        <v>44074</v>
      </c>
      <c r="X806" s="172" t="e">
        <f>+CONCATENATE(TEXT(#REF!,"yyyy"),"-",TEXT(#REF!,"mm"))</f>
        <v>#REF!</v>
      </c>
      <c r="Y806" s="173" t="str">
        <f t="shared" si="125"/>
        <v>4</v>
      </c>
      <c r="Z806" s="172" t="str">
        <f t="shared" si="126"/>
        <v>2020-07</v>
      </c>
      <c r="AA806" s="170" t="e">
        <f>+VLOOKUP(Z806,#REF!,2,FALSE)/VLOOKUP(X806,#REF!,2,FALSE)</f>
        <v>#REF!</v>
      </c>
      <c r="AB806" s="174" t="e">
        <f t="shared" si="123"/>
        <v>#REF!</v>
      </c>
      <c r="AC806" s="174" t="e">
        <f t="shared" si="124"/>
        <v>#REF!</v>
      </c>
      <c r="AD806" s="175" t="e">
        <f>+#REF!+365*Y806</f>
        <v>#REF!</v>
      </c>
      <c r="AE806" s="176" t="e">
        <f t="shared" si="127"/>
        <v>#REF!</v>
      </c>
      <c r="AF806" s="170" t="e">
        <f>+VLOOKUP(CONCATENATE(TEXT(W806,"yyyy"),"-",TEXT(W806,"mm")),#REF!,2,0)</f>
        <v>#REF!</v>
      </c>
      <c r="AG806" s="177" t="e">
        <f>+(AC806*(1+'INFLAC PROYECTADA'!$B$8)^(AE806))/((1+DEMANDADO!AF806)^(AE806))</f>
        <v>#REF!</v>
      </c>
      <c r="AH806" s="169">
        <f>(0.2*VLOOKUP(D806,'%.'!$A$1:$B$4,2,FALSE))+(0.35*VLOOKUP(E806,'%.'!$A$1:$B$4,2,FALSE))+(0.1*VLOOKUP(F806,'%.'!$A$1:$B$4,2,FALSE))+(0.35*VLOOKUP(G806,'%.'!$A$1:$B$4,2,FALSE))</f>
        <v>1</v>
      </c>
      <c r="AI806" s="128" t="str">
        <f t="shared" si="128"/>
        <v>ALTA</v>
      </c>
      <c r="AJ806" s="128" t="str">
        <f t="shared" si="129"/>
        <v>Provisión contable</v>
      </c>
      <c r="AK806" s="178" t="e">
        <f t="shared" si="130"/>
        <v>#REF!</v>
      </c>
    </row>
    <row r="807" spans="1:37" ht="30" customHeight="1" x14ac:dyDescent="0.25">
      <c r="A807" s="115">
        <v>806</v>
      </c>
      <c r="B807" s="81" t="s">
        <v>1323</v>
      </c>
      <c r="C807" s="123" t="s">
        <v>1935</v>
      </c>
      <c r="D807" s="68" t="s">
        <v>0</v>
      </c>
      <c r="E807" s="68" t="s">
        <v>0</v>
      </c>
      <c r="F807" s="68" t="s">
        <v>0</v>
      </c>
      <c r="G807" s="121" t="s">
        <v>0</v>
      </c>
      <c r="H807" s="169">
        <f t="shared" si="121"/>
        <v>1</v>
      </c>
      <c r="I807" s="170" t="str">
        <f t="shared" si="122"/>
        <v>ALTA</v>
      </c>
      <c r="J807" s="292">
        <v>75359212</v>
      </c>
      <c r="K807" s="221">
        <v>0.2</v>
      </c>
      <c r="L807" s="68" t="s">
        <v>129</v>
      </c>
      <c r="M807" s="188"/>
      <c r="N807" s="68" t="s">
        <v>405</v>
      </c>
      <c r="O807" s="199" t="s">
        <v>405</v>
      </c>
      <c r="P807" s="68">
        <v>4</v>
      </c>
      <c r="Q807" s="68" t="s">
        <v>1968</v>
      </c>
      <c r="R807" s="68">
        <v>41842</v>
      </c>
      <c r="S807" s="88">
        <v>43187</v>
      </c>
      <c r="T807" s="68">
        <v>52875</v>
      </c>
      <c r="U807" s="107" t="s">
        <v>171</v>
      </c>
      <c r="V807" s="81" t="s">
        <v>1214</v>
      </c>
      <c r="W807" s="171">
        <v>44074</v>
      </c>
      <c r="X807" s="172" t="e">
        <f>+CONCATENATE(TEXT(#REF!,"yyyy"),"-",TEXT(#REF!,"mm"))</f>
        <v>#REF!</v>
      </c>
      <c r="Y807" s="173" t="str">
        <f t="shared" si="125"/>
        <v>4</v>
      </c>
      <c r="Z807" s="172" t="str">
        <f t="shared" si="126"/>
        <v>2020-07</v>
      </c>
      <c r="AA807" s="170" t="e">
        <f>+VLOOKUP(Z807,#REF!,2,FALSE)/VLOOKUP(X807,#REF!,2,FALSE)</f>
        <v>#REF!</v>
      </c>
      <c r="AB807" s="174" t="e">
        <f t="shared" si="123"/>
        <v>#REF!</v>
      </c>
      <c r="AC807" s="174" t="e">
        <f t="shared" si="124"/>
        <v>#REF!</v>
      </c>
      <c r="AD807" s="175" t="e">
        <f>+#REF!+365*Y807</f>
        <v>#REF!</v>
      </c>
      <c r="AE807" s="176" t="e">
        <f t="shared" si="127"/>
        <v>#REF!</v>
      </c>
      <c r="AF807" s="170" t="e">
        <f>+VLOOKUP(CONCATENATE(TEXT(W807,"yyyy"),"-",TEXT(W807,"mm")),#REF!,2,0)</f>
        <v>#REF!</v>
      </c>
      <c r="AG807" s="177" t="e">
        <f>+(AC807*(1+'INFLAC PROYECTADA'!$B$8)^(AE807))/((1+DEMANDADO!AF807)^(AE807))</f>
        <v>#REF!</v>
      </c>
      <c r="AH807" s="169">
        <f>(0.2*VLOOKUP(D807,'%.'!$A$1:$B$4,2,FALSE))+(0.35*VLOOKUP(E807,'%.'!$A$1:$B$4,2,FALSE))+(0.1*VLOOKUP(F807,'%.'!$A$1:$B$4,2,FALSE))+(0.35*VLOOKUP(G807,'%.'!$A$1:$B$4,2,FALSE))</f>
        <v>1</v>
      </c>
      <c r="AI807" s="128" t="str">
        <f t="shared" si="128"/>
        <v>ALTA</v>
      </c>
      <c r="AJ807" s="128" t="str">
        <f t="shared" si="129"/>
        <v>Provisión contable</v>
      </c>
      <c r="AK807" s="178" t="e">
        <f t="shared" si="130"/>
        <v>#REF!</v>
      </c>
    </row>
    <row r="808" spans="1:37" ht="30" customHeight="1" x14ac:dyDescent="0.25">
      <c r="A808" s="115">
        <v>807</v>
      </c>
      <c r="B808" s="81" t="s">
        <v>1936</v>
      </c>
      <c r="C808" s="123" t="s">
        <v>1937</v>
      </c>
      <c r="D808" s="68" t="s">
        <v>48</v>
      </c>
      <c r="E808" s="68" t="s">
        <v>0</v>
      </c>
      <c r="F808" s="68" t="s">
        <v>1</v>
      </c>
      <c r="G808" s="121" t="s">
        <v>48</v>
      </c>
      <c r="H808" s="169">
        <f t="shared" si="121"/>
        <v>0.62999999999999989</v>
      </c>
      <c r="I808" s="170" t="str">
        <f t="shared" si="122"/>
        <v>ALTA</v>
      </c>
      <c r="J808" s="292">
        <v>2145320354</v>
      </c>
      <c r="K808" s="221">
        <v>0.4</v>
      </c>
      <c r="L808" s="68" t="s">
        <v>128</v>
      </c>
      <c r="M808" s="188"/>
      <c r="N808" s="68" t="s">
        <v>405</v>
      </c>
      <c r="O808" s="199" t="s">
        <v>405</v>
      </c>
      <c r="P808" s="68">
        <v>5</v>
      </c>
      <c r="Q808" s="68" t="s">
        <v>1968</v>
      </c>
      <c r="R808" s="68">
        <v>41842</v>
      </c>
      <c r="S808" s="88">
        <v>43187</v>
      </c>
      <c r="T808" s="68">
        <v>52875</v>
      </c>
      <c r="U808" s="107" t="s">
        <v>171</v>
      </c>
      <c r="V808" s="81"/>
      <c r="W808" s="171">
        <v>44074</v>
      </c>
      <c r="X808" s="172" t="e">
        <f>+CONCATENATE(TEXT(#REF!,"yyyy"),"-",TEXT(#REF!,"mm"))</f>
        <v>#REF!</v>
      </c>
      <c r="Y808" s="173" t="str">
        <f t="shared" si="125"/>
        <v>5</v>
      </c>
      <c r="Z808" s="172" t="str">
        <f t="shared" si="126"/>
        <v>2020-07</v>
      </c>
      <c r="AA808" s="170" t="e">
        <f>+VLOOKUP(Z808,#REF!,2,FALSE)/VLOOKUP(X808,#REF!,2,FALSE)</f>
        <v>#REF!</v>
      </c>
      <c r="AB808" s="174" t="e">
        <f t="shared" si="123"/>
        <v>#REF!</v>
      </c>
      <c r="AC808" s="174" t="e">
        <f t="shared" si="124"/>
        <v>#REF!</v>
      </c>
      <c r="AD808" s="175" t="e">
        <f>+#REF!+365*Y808</f>
        <v>#REF!</v>
      </c>
      <c r="AE808" s="176" t="e">
        <f t="shared" si="127"/>
        <v>#REF!</v>
      </c>
      <c r="AF808" s="170" t="e">
        <f>+VLOOKUP(CONCATENATE(TEXT(W808,"yyyy"),"-",TEXT(W808,"mm")),#REF!,2,0)</f>
        <v>#REF!</v>
      </c>
      <c r="AG808" s="177" t="e">
        <f>+(AC808*(1+'INFLAC PROYECTADA'!$B$8)^(AE808))/((1+DEMANDADO!AF808)^(AE808))</f>
        <v>#REF!</v>
      </c>
      <c r="AH808" s="169">
        <f>(0.2*VLOOKUP(D808,'%.'!$A$1:$B$4,2,FALSE))+(0.35*VLOOKUP(E808,'%.'!$A$1:$B$4,2,FALSE))+(0.1*VLOOKUP(F808,'%.'!$A$1:$B$4,2,FALSE))+(0.35*VLOOKUP(G808,'%.'!$A$1:$B$4,2,FALSE))</f>
        <v>0.62999999999999989</v>
      </c>
      <c r="AI808" s="128" t="str">
        <f t="shared" si="128"/>
        <v>ALTA</v>
      </c>
      <c r="AJ808" s="128" t="str">
        <f t="shared" si="129"/>
        <v>Provisión contable</v>
      </c>
      <c r="AK808" s="178" t="e">
        <f t="shared" si="130"/>
        <v>#REF!</v>
      </c>
    </row>
    <row r="809" spans="1:37" ht="30" customHeight="1" x14ac:dyDescent="0.25">
      <c r="A809" s="115">
        <v>808</v>
      </c>
      <c r="B809" s="81" t="s">
        <v>1409</v>
      </c>
      <c r="C809" s="123" t="s">
        <v>1938</v>
      </c>
      <c r="D809" s="68" t="s">
        <v>0</v>
      </c>
      <c r="E809" s="68" t="s">
        <v>0</v>
      </c>
      <c r="F809" s="68" t="s">
        <v>0</v>
      </c>
      <c r="G809" s="121" t="s">
        <v>0</v>
      </c>
      <c r="H809" s="169">
        <f t="shared" si="121"/>
        <v>1</v>
      </c>
      <c r="I809" s="170" t="str">
        <f t="shared" si="122"/>
        <v>ALTA</v>
      </c>
      <c r="J809" s="292">
        <v>38079103</v>
      </c>
      <c r="K809" s="221">
        <v>0.2</v>
      </c>
      <c r="L809" s="68" t="s">
        <v>130</v>
      </c>
      <c r="M809" s="188"/>
      <c r="N809" s="68" t="s">
        <v>405</v>
      </c>
      <c r="O809" s="199" t="s">
        <v>405</v>
      </c>
      <c r="P809" s="68">
        <v>5</v>
      </c>
      <c r="Q809" s="68" t="s">
        <v>1968</v>
      </c>
      <c r="R809" s="68">
        <v>41842</v>
      </c>
      <c r="S809" s="88">
        <v>43187</v>
      </c>
      <c r="T809" s="68">
        <v>52875</v>
      </c>
      <c r="U809" s="107" t="s">
        <v>171</v>
      </c>
      <c r="V809" s="81" t="s">
        <v>1214</v>
      </c>
      <c r="W809" s="171">
        <v>44074</v>
      </c>
      <c r="X809" s="172" t="e">
        <f>+CONCATENATE(TEXT(#REF!,"yyyy"),"-",TEXT(#REF!,"mm"))</f>
        <v>#REF!</v>
      </c>
      <c r="Y809" s="173" t="str">
        <f t="shared" si="125"/>
        <v>5</v>
      </c>
      <c r="Z809" s="172" t="str">
        <f t="shared" si="126"/>
        <v>2020-07</v>
      </c>
      <c r="AA809" s="170" t="e">
        <f>+VLOOKUP(Z809,#REF!,2,FALSE)/VLOOKUP(X809,#REF!,2,FALSE)</f>
        <v>#REF!</v>
      </c>
      <c r="AB809" s="174" t="e">
        <f t="shared" si="123"/>
        <v>#REF!</v>
      </c>
      <c r="AC809" s="174" t="e">
        <f t="shared" si="124"/>
        <v>#REF!</v>
      </c>
      <c r="AD809" s="175" t="e">
        <f>+#REF!+365*Y809</f>
        <v>#REF!</v>
      </c>
      <c r="AE809" s="176" t="e">
        <f t="shared" si="127"/>
        <v>#REF!</v>
      </c>
      <c r="AF809" s="170" t="e">
        <f>+VLOOKUP(CONCATENATE(TEXT(W809,"yyyy"),"-",TEXT(W809,"mm")),#REF!,2,0)</f>
        <v>#REF!</v>
      </c>
      <c r="AG809" s="177" t="e">
        <f>+(AC809*(1+'INFLAC PROYECTADA'!$B$8)^(AE809))/((1+DEMANDADO!AF809)^(AE809))</f>
        <v>#REF!</v>
      </c>
      <c r="AH809" s="169">
        <f>(0.2*VLOOKUP(D809,'%.'!$A$1:$B$4,2,FALSE))+(0.35*VLOOKUP(E809,'%.'!$A$1:$B$4,2,FALSE))+(0.1*VLOOKUP(F809,'%.'!$A$1:$B$4,2,FALSE))+(0.35*VLOOKUP(G809,'%.'!$A$1:$B$4,2,FALSE))</f>
        <v>1</v>
      </c>
      <c r="AI809" s="128" t="str">
        <f t="shared" si="128"/>
        <v>ALTA</v>
      </c>
      <c r="AJ809" s="128" t="str">
        <f t="shared" si="129"/>
        <v>Provisión contable</v>
      </c>
      <c r="AK809" s="178" t="e">
        <f t="shared" si="130"/>
        <v>#REF!</v>
      </c>
    </row>
    <row r="810" spans="1:37" ht="30" customHeight="1" x14ac:dyDescent="0.25">
      <c r="A810" s="115">
        <v>809</v>
      </c>
      <c r="B810" s="81" t="s">
        <v>1939</v>
      </c>
      <c r="C810" s="123" t="s">
        <v>1940</v>
      </c>
      <c r="D810" s="68" t="s">
        <v>1</v>
      </c>
      <c r="E810" s="68" t="s">
        <v>1</v>
      </c>
      <c r="F810" s="68" t="s">
        <v>1</v>
      </c>
      <c r="G810" s="121" t="s">
        <v>1</v>
      </c>
      <c r="H810" s="169">
        <f t="shared" si="121"/>
        <v>0.05</v>
      </c>
      <c r="I810" s="170" t="str">
        <f t="shared" si="122"/>
        <v>REMOTA</v>
      </c>
      <c r="J810" s="292">
        <v>12392882</v>
      </c>
      <c r="K810" s="221">
        <v>0</v>
      </c>
      <c r="L810" s="68" t="s">
        <v>132</v>
      </c>
      <c r="M810" s="188"/>
      <c r="N810" s="68" t="s">
        <v>405</v>
      </c>
      <c r="O810" s="199" t="s">
        <v>405</v>
      </c>
      <c r="P810" s="68">
        <v>4</v>
      </c>
      <c r="Q810" s="68" t="s">
        <v>1968</v>
      </c>
      <c r="R810" s="68">
        <v>41842</v>
      </c>
      <c r="S810" s="88">
        <v>43187</v>
      </c>
      <c r="T810" s="68">
        <v>52875</v>
      </c>
      <c r="U810" s="107" t="s">
        <v>76</v>
      </c>
      <c r="V810" s="81" t="s">
        <v>1982</v>
      </c>
      <c r="W810" s="171">
        <v>44074</v>
      </c>
      <c r="X810" s="172" t="e">
        <f>+CONCATENATE(TEXT(#REF!,"yyyy"),"-",TEXT(#REF!,"mm"))</f>
        <v>#REF!</v>
      </c>
      <c r="Y810" s="173" t="str">
        <f t="shared" si="125"/>
        <v>4</v>
      </c>
      <c r="Z810" s="172" t="str">
        <f t="shared" si="126"/>
        <v>2020-07</v>
      </c>
      <c r="AA810" s="170" t="e">
        <f>+VLOOKUP(Z810,#REF!,2,FALSE)/VLOOKUP(X810,#REF!,2,FALSE)</f>
        <v>#REF!</v>
      </c>
      <c r="AB810" s="174" t="e">
        <f t="shared" si="123"/>
        <v>#REF!</v>
      </c>
      <c r="AC810" s="174" t="e">
        <f t="shared" si="124"/>
        <v>#REF!</v>
      </c>
      <c r="AD810" s="175" t="e">
        <f>+#REF!+365*Y810</f>
        <v>#REF!</v>
      </c>
      <c r="AE810" s="176" t="e">
        <f t="shared" si="127"/>
        <v>#REF!</v>
      </c>
      <c r="AF810" s="170" t="e">
        <f>+VLOOKUP(CONCATENATE(TEXT(W810,"yyyy"),"-",TEXT(W810,"mm")),#REF!,2,0)</f>
        <v>#REF!</v>
      </c>
      <c r="AG810" s="177" t="e">
        <f>+(AC810*(1+'INFLAC PROYECTADA'!$B$8)^(AE810))/((1+DEMANDADO!AF810)^(AE810))</f>
        <v>#REF!</v>
      </c>
      <c r="AH810" s="169">
        <f>(0.2*VLOOKUP(D810,'%.'!$A$1:$B$4,2,FALSE))+(0.35*VLOOKUP(E810,'%.'!$A$1:$B$4,2,FALSE))+(0.1*VLOOKUP(F810,'%.'!$A$1:$B$4,2,FALSE))+(0.35*VLOOKUP(G810,'%.'!$A$1:$B$4,2,FALSE))</f>
        <v>0.05</v>
      </c>
      <c r="AI810" s="128" t="str">
        <f t="shared" si="128"/>
        <v>REMOTA</v>
      </c>
      <c r="AJ810" s="128" t="str">
        <f t="shared" si="129"/>
        <v>No se registra</v>
      </c>
      <c r="AK810" s="178">
        <f t="shared" si="130"/>
        <v>0</v>
      </c>
    </row>
    <row r="811" spans="1:37" ht="30" customHeight="1" x14ac:dyDescent="0.25">
      <c r="A811" s="115">
        <v>810</v>
      </c>
      <c r="B811" s="81" t="s">
        <v>1610</v>
      </c>
      <c r="C811" s="123" t="s">
        <v>1941</v>
      </c>
      <c r="D811" s="68" t="s">
        <v>0</v>
      </c>
      <c r="E811" s="68" t="s">
        <v>0</v>
      </c>
      <c r="F811" s="68" t="s">
        <v>0</v>
      </c>
      <c r="G811" s="121" t="s">
        <v>0</v>
      </c>
      <c r="H811" s="169">
        <f t="shared" si="121"/>
        <v>1</v>
      </c>
      <c r="I811" s="170" t="str">
        <f t="shared" si="122"/>
        <v>ALTA</v>
      </c>
      <c r="J811" s="292">
        <v>80103220</v>
      </c>
      <c r="K811" s="221">
        <v>0.2</v>
      </c>
      <c r="L811" s="68" t="s">
        <v>129</v>
      </c>
      <c r="M811" s="188"/>
      <c r="N811" s="68" t="s">
        <v>405</v>
      </c>
      <c r="O811" s="199" t="s">
        <v>405</v>
      </c>
      <c r="P811" s="68">
        <v>4</v>
      </c>
      <c r="Q811" s="68" t="s">
        <v>1968</v>
      </c>
      <c r="R811" s="68">
        <v>41842</v>
      </c>
      <c r="S811" s="88">
        <v>43187</v>
      </c>
      <c r="T811" s="68">
        <v>52875</v>
      </c>
      <c r="U811" s="107" t="s">
        <v>76</v>
      </c>
      <c r="V811" s="81" t="s">
        <v>1983</v>
      </c>
      <c r="W811" s="171">
        <v>44074</v>
      </c>
      <c r="X811" s="172" t="e">
        <f>+CONCATENATE(TEXT(#REF!,"yyyy"),"-",TEXT(#REF!,"mm"))</f>
        <v>#REF!</v>
      </c>
      <c r="Y811" s="173" t="str">
        <f t="shared" si="125"/>
        <v>4</v>
      </c>
      <c r="Z811" s="172" t="str">
        <f t="shared" si="126"/>
        <v>2020-07</v>
      </c>
      <c r="AA811" s="170" t="e">
        <f>+VLOOKUP(Z811,#REF!,2,FALSE)/VLOOKUP(X811,#REF!,2,FALSE)</f>
        <v>#REF!</v>
      </c>
      <c r="AB811" s="174" t="e">
        <f t="shared" si="123"/>
        <v>#REF!</v>
      </c>
      <c r="AC811" s="174" t="e">
        <f t="shared" si="124"/>
        <v>#REF!</v>
      </c>
      <c r="AD811" s="175" t="e">
        <f>+#REF!+365*Y811</f>
        <v>#REF!</v>
      </c>
      <c r="AE811" s="176" t="e">
        <f t="shared" si="127"/>
        <v>#REF!</v>
      </c>
      <c r="AF811" s="170" t="e">
        <f>+VLOOKUP(CONCATENATE(TEXT(W811,"yyyy"),"-",TEXT(W811,"mm")),#REF!,2,0)</f>
        <v>#REF!</v>
      </c>
      <c r="AG811" s="177" t="e">
        <f>+(AC811*(1+'INFLAC PROYECTADA'!$B$8)^(AE811))/((1+DEMANDADO!AF811)^(AE811))</f>
        <v>#REF!</v>
      </c>
      <c r="AH811" s="169">
        <f>(0.2*VLOOKUP(D811,'%.'!$A$1:$B$4,2,FALSE))+(0.35*VLOOKUP(E811,'%.'!$A$1:$B$4,2,FALSE))+(0.1*VLOOKUP(F811,'%.'!$A$1:$B$4,2,FALSE))+(0.35*VLOOKUP(G811,'%.'!$A$1:$B$4,2,FALSE))</f>
        <v>1</v>
      </c>
      <c r="AI811" s="128" t="str">
        <f t="shared" si="128"/>
        <v>ALTA</v>
      </c>
      <c r="AJ811" s="128" t="str">
        <f t="shared" si="129"/>
        <v>Provisión contable</v>
      </c>
      <c r="AK811" s="178" t="e">
        <f t="shared" si="130"/>
        <v>#REF!</v>
      </c>
    </row>
    <row r="812" spans="1:37" ht="30" customHeight="1" x14ac:dyDescent="0.25">
      <c r="A812" s="115">
        <v>811</v>
      </c>
      <c r="B812" s="81" t="s">
        <v>1255</v>
      </c>
      <c r="C812" s="123" t="s">
        <v>1942</v>
      </c>
      <c r="D812" s="68" t="s">
        <v>1</v>
      </c>
      <c r="E812" s="68" t="s">
        <v>1</v>
      </c>
      <c r="F812" s="68" t="s">
        <v>1</v>
      </c>
      <c r="G812" s="121" t="s">
        <v>1</v>
      </c>
      <c r="H812" s="169">
        <f t="shared" si="121"/>
        <v>0.05</v>
      </c>
      <c r="I812" s="170" t="str">
        <f t="shared" si="122"/>
        <v>REMOTA</v>
      </c>
      <c r="J812" s="292">
        <v>14527826</v>
      </c>
      <c r="K812" s="221">
        <v>0</v>
      </c>
      <c r="L812" s="68" t="s">
        <v>133</v>
      </c>
      <c r="M812" s="188"/>
      <c r="N812" s="68" t="s">
        <v>405</v>
      </c>
      <c r="O812" s="199" t="s">
        <v>405</v>
      </c>
      <c r="P812" s="68">
        <v>4</v>
      </c>
      <c r="Q812" s="68" t="s">
        <v>1968</v>
      </c>
      <c r="R812" s="68">
        <v>41842</v>
      </c>
      <c r="S812" s="88">
        <v>43187</v>
      </c>
      <c r="T812" s="68">
        <v>52875</v>
      </c>
      <c r="U812" s="107" t="s">
        <v>171</v>
      </c>
      <c r="V812" s="81" t="s">
        <v>1984</v>
      </c>
      <c r="W812" s="171">
        <v>44074</v>
      </c>
      <c r="X812" s="172" t="e">
        <f>+CONCATENATE(TEXT(#REF!,"yyyy"),"-",TEXT(#REF!,"mm"))</f>
        <v>#REF!</v>
      </c>
      <c r="Y812" s="173" t="str">
        <f t="shared" si="125"/>
        <v>4</v>
      </c>
      <c r="Z812" s="172" t="str">
        <f t="shared" si="126"/>
        <v>2020-07</v>
      </c>
      <c r="AA812" s="170" t="e">
        <f>+VLOOKUP(Z812,#REF!,2,FALSE)/VLOOKUP(X812,#REF!,2,FALSE)</f>
        <v>#REF!</v>
      </c>
      <c r="AB812" s="174" t="e">
        <f t="shared" si="123"/>
        <v>#REF!</v>
      </c>
      <c r="AC812" s="174" t="e">
        <f t="shared" si="124"/>
        <v>#REF!</v>
      </c>
      <c r="AD812" s="175" t="e">
        <f>+#REF!+365*Y812</f>
        <v>#REF!</v>
      </c>
      <c r="AE812" s="176" t="e">
        <f t="shared" si="127"/>
        <v>#REF!</v>
      </c>
      <c r="AF812" s="170" t="e">
        <f>+VLOOKUP(CONCATENATE(TEXT(W812,"yyyy"),"-",TEXT(W812,"mm")),#REF!,2,0)</f>
        <v>#REF!</v>
      </c>
      <c r="AG812" s="177" t="e">
        <f>+(AC812*(1+'INFLAC PROYECTADA'!$B$8)^(AE812))/((1+DEMANDADO!AF812)^(AE812))</f>
        <v>#REF!</v>
      </c>
      <c r="AH812" s="169">
        <f>(0.2*VLOOKUP(D812,'%.'!$A$1:$B$4,2,FALSE))+(0.35*VLOOKUP(E812,'%.'!$A$1:$B$4,2,FALSE))+(0.1*VLOOKUP(F812,'%.'!$A$1:$B$4,2,FALSE))+(0.35*VLOOKUP(G812,'%.'!$A$1:$B$4,2,FALSE))</f>
        <v>0.05</v>
      </c>
      <c r="AI812" s="128" t="str">
        <f t="shared" si="128"/>
        <v>REMOTA</v>
      </c>
      <c r="AJ812" s="128" t="str">
        <f t="shared" si="129"/>
        <v>No se registra</v>
      </c>
      <c r="AK812" s="178">
        <f t="shared" si="130"/>
        <v>0</v>
      </c>
    </row>
    <row r="813" spans="1:37" ht="30" customHeight="1" x14ac:dyDescent="0.25">
      <c r="A813" s="115">
        <v>812</v>
      </c>
      <c r="B813" s="81" t="s">
        <v>1255</v>
      </c>
      <c r="C813" s="123" t="s">
        <v>1943</v>
      </c>
      <c r="D813" s="68" t="s">
        <v>1</v>
      </c>
      <c r="E813" s="68" t="s">
        <v>1</v>
      </c>
      <c r="F813" s="68" t="s">
        <v>1</v>
      </c>
      <c r="G813" s="121" t="s">
        <v>1</v>
      </c>
      <c r="H813" s="169">
        <f t="shared" si="121"/>
        <v>0.05</v>
      </c>
      <c r="I813" s="170" t="str">
        <f t="shared" si="122"/>
        <v>REMOTA</v>
      </c>
      <c r="J813" s="292">
        <v>1771256</v>
      </c>
      <c r="K813" s="221">
        <v>0</v>
      </c>
      <c r="L813" s="68" t="s">
        <v>138</v>
      </c>
      <c r="M813" s="188"/>
      <c r="N813" s="68" t="s">
        <v>405</v>
      </c>
      <c r="O813" s="199" t="s">
        <v>405</v>
      </c>
      <c r="P813" s="68">
        <v>7</v>
      </c>
      <c r="Q813" s="68" t="s">
        <v>1968</v>
      </c>
      <c r="R813" s="68">
        <v>41842</v>
      </c>
      <c r="S813" s="88">
        <v>43187</v>
      </c>
      <c r="T813" s="68">
        <v>52875</v>
      </c>
      <c r="U813" s="107" t="s">
        <v>76</v>
      </c>
      <c r="V813" s="86" t="s">
        <v>1985</v>
      </c>
      <c r="W813" s="171">
        <v>44074</v>
      </c>
      <c r="X813" s="172" t="e">
        <f>+CONCATENATE(TEXT(#REF!,"yyyy"),"-",TEXT(#REF!,"mm"))</f>
        <v>#REF!</v>
      </c>
      <c r="Y813" s="173" t="str">
        <f t="shared" si="125"/>
        <v>7</v>
      </c>
      <c r="Z813" s="172" t="str">
        <f t="shared" si="126"/>
        <v>2020-07</v>
      </c>
      <c r="AA813" s="170" t="e">
        <f>+VLOOKUP(Z813,#REF!,2,FALSE)/VLOOKUP(X813,#REF!,2,FALSE)</f>
        <v>#REF!</v>
      </c>
      <c r="AB813" s="174" t="e">
        <f t="shared" si="123"/>
        <v>#REF!</v>
      </c>
      <c r="AC813" s="174" t="e">
        <f t="shared" si="124"/>
        <v>#REF!</v>
      </c>
      <c r="AD813" s="175" t="e">
        <f>+#REF!+365*Y813</f>
        <v>#REF!</v>
      </c>
      <c r="AE813" s="176" t="e">
        <f t="shared" si="127"/>
        <v>#REF!</v>
      </c>
      <c r="AF813" s="170" t="e">
        <f>+VLOOKUP(CONCATENATE(TEXT(W813,"yyyy"),"-",TEXT(W813,"mm")),#REF!,2,0)</f>
        <v>#REF!</v>
      </c>
      <c r="AG813" s="177" t="e">
        <f>+(AC813*(1+'INFLAC PROYECTADA'!$B$8)^(AE813))/((1+DEMANDADO!AF813)^(AE813))</f>
        <v>#REF!</v>
      </c>
      <c r="AH813" s="169">
        <f>(0.2*VLOOKUP(D813,'%.'!$A$1:$B$4,2,FALSE))+(0.35*VLOOKUP(E813,'%.'!$A$1:$B$4,2,FALSE))+(0.1*VLOOKUP(F813,'%.'!$A$1:$B$4,2,FALSE))+(0.35*VLOOKUP(G813,'%.'!$A$1:$B$4,2,FALSE))</f>
        <v>0.05</v>
      </c>
      <c r="AI813" s="128" t="str">
        <f t="shared" si="128"/>
        <v>REMOTA</v>
      </c>
      <c r="AJ813" s="128" t="str">
        <f t="shared" si="129"/>
        <v>No se registra</v>
      </c>
      <c r="AK813" s="178">
        <f t="shared" si="130"/>
        <v>0</v>
      </c>
    </row>
    <row r="814" spans="1:37" ht="30" customHeight="1" x14ac:dyDescent="0.25">
      <c r="A814" s="115">
        <v>813</v>
      </c>
      <c r="B814" s="81" t="s">
        <v>1312</v>
      </c>
      <c r="C814" s="123" t="s">
        <v>1944</v>
      </c>
      <c r="D814" s="68" t="s">
        <v>1</v>
      </c>
      <c r="E814" s="68" t="s">
        <v>1</v>
      </c>
      <c r="F814" s="68" t="s">
        <v>1</v>
      </c>
      <c r="G814" s="121" t="s">
        <v>1</v>
      </c>
      <c r="H814" s="169">
        <f t="shared" si="121"/>
        <v>0.05</v>
      </c>
      <c r="I814" s="170" t="str">
        <f t="shared" si="122"/>
        <v>REMOTA</v>
      </c>
      <c r="J814" s="292">
        <v>128870000</v>
      </c>
      <c r="K814" s="221">
        <v>0</v>
      </c>
      <c r="L814" s="68" t="s">
        <v>132</v>
      </c>
      <c r="M814" s="188"/>
      <c r="N814" s="68" t="s">
        <v>405</v>
      </c>
      <c r="O814" s="199" t="s">
        <v>405</v>
      </c>
      <c r="P814" s="68">
        <v>6</v>
      </c>
      <c r="Q814" s="68" t="s">
        <v>1968</v>
      </c>
      <c r="R814" s="68">
        <v>41842</v>
      </c>
      <c r="S814" s="88">
        <v>43187</v>
      </c>
      <c r="T814" s="68">
        <v>52875</v>
      </c>
      <c r="U814" s="107" t="s">
        <v>177</v>
      </c>
      <c r="V814" s="81"/>
      <c r="W814" s="171">
        <v>44074</v>
      </c>
      <c r="X814" s="172" t="e">
        <f>+CONCATENATE(TEXT(#REF!,"yyyy"),"-",TEXT(#REF!,"mm"))</f>
        <v>#REF!</v>
      </c>
      <c r="Y814" s="173" t="str">
        <f t="shared" si="125"/>
        <v>6</v>
      </c>
      <c r="Z814" s="172" t="str">
        <f t="shared" si="126"/>
        <v>2020-07</v>
      </c>
      <c r="AA814" s="170" t="e">
        <f>+VLOOKUP(Z814,#REF!,2,FALSE)/VLOOKUP(X814,#REF!,2,FALSE)</f>
        <v>#REF!</v>
      </c>
      <c r="AB814" s="174" t="e">
        <f t="shared" si="123"/>
        <v>#REF!</v>
      </c>
      <c r="AC814" s="174" t="e">
        <f t="shared" si="124"/>
        <v>#REF!</v>
      </c>
      <c r="AD814" s="175" t="e">
        <f>+#REF!+365*Y814</f>
        <v>#REF!</v>
      </c>
      <c r="AE814" s="176" t="e">
        <f t="shared" si="127"/>
        <v>#REF!</v>
      </c>
      <c r="AF814" s="170" t="e">
        <f>+VLOOKUP(CONCATENATE(TEXT(W814,"yyyy"),"-",TEXT(W814,"mm")),#REF!,2,0)</f>
        <v>#REF!</v>
      </c>
      <c r="AG814" s="177" t="e">
        <f>+(AC814*(1+'INFLAC PROYECTADA'!$B$8)^(AE814))/((1+DEMANDADO!AF814)^(AE814))</f>
        <v>#REF!</v>
      </c>
      <c r="AH814" s="169">
        <f>(0.2*VLOOKUP(D814,'%.'!$A$1:$B$4,2,FALSE))+(0.35*VLOOKUP(E814,'%.'!$A$1:$B$4,2,FALSE))+(0.1*VLOOKUP(F814,'%.'!$A$1:$B$4,2,FALSE))+(0.35*VLOOKUP(G814,'%.'!$A$1:$B$4,2,FALSE))</f>
        <v>0.05</v>
      </c>
      <c r="AI814" s="128" t="str">
        <f t="shared" si="128"/>
        <v>REMOTA</v>
      </c>
      <c r="AJ814" s="128" t="str">
        <f t="shared" si="129"/>
        <v>No se registra</v>
      </c>
      <c r="AK814" s="178">
        <f t="shared" si="130"/>
        <v>0</v>
      </c>
    </row>
    <row r="815" spans="1:37" ht="30" customHeight="1" x14ac:dyDescent="0.25">
      <c r="A815" s="115">
        <v>814</v>
      </c>
      <c r="B815" s="81" t="s">
        <v>1232</v>
      </c>
      <c r="C815" s="123" t="s">
        <v>1945</v>
      </c>
      <c r="D815" s="68" t="s">
        <v>1</v>
      </c>
      <c r="E815" s="68" t="s">
        <v>1</v>
      </c>
      <c r="F815" s="68" t="s">
        <v>1</v>
      </c>
      <c r="G815" s="121" t="s">
        <v>1</v>
      </c>
      <c r="H815" s="169">
        <f t="shared" si="121"/>
        <v>0.05</v>
      </c>
      <c r="I815" s="170" t="str">
        <f t="shared" si="122"/>
        <v>REMOTA</v>
      </c>
      <c r="J815" s="292">
        <v>0</v>
      </c>
      <c r="K815" s="221">
        <v>0</v>
      </c>
      <c r="L815" s="68" t="s">
        <v>133</v>
      </c>
      <c r="M815" s="188"/>
      <c r="N815" s="68" t="s">
        <v>405</v>
      </c>
      <c r="O815" s="199" t="s">
        <v>405</v>
      </c>
      <c r="P815" s="68">
        <v>8</v>
      </c>
      <c r="Q815" s="68" t="s">
        <v>1968</v>
      </c>
      <c r="R815" s="68">
        <v>41842</v>
      </c>
      <c r="S815" s="88">
        <v>43187</v>
      </c>
      <c r="T815" s="68">
        <v>52875</v>
      </c>
      <c r="U815" s="107" t="s">
        <v>76</v>
      </c>
      <c r="V815" s="81"/>
      <c r="W815" s="171">
        <v>44074</v>
      </c>
      <c r="X815" s="172" t="e">
        <f>+CONCATENATE(TEXT(#REF!,"yyyy"),"-",TEXT(#REF!,"mm"))</f>
        <v>#REF!</v>
      </c>
      <c r="Y815" s="173" t="str">
        <f t="shared" si="125"/>
        <v>8</v>
      </c>
      <c r="Z815" s="172" t="str">
        <f t="shared" si="126"/>
        <v>2020-07</v>
      </c>
      <c r="AA815" s="170" t="e">
        <f>+VLOOKUP(Z815,#REF!,2,FALSE)/VLOOKUP(X815,#REF!,2,FALSE)</f>
        <v>#REF!</v>
      </c>
      <c r="AB815" s="174" t="e">
        <f t="shared" si="123"/>
        <v>#REF!</v>
      </c>
      <c r="AC815" s="174" t="e">
        <f t="shared" si="124"/>
        <v>#REF!</v>
      </c>
      <c r="AD815" s="175" t="e">
        <f>+#REF!+365*Y815</f>
        <v>#REF!</v>
      </c>
      <c r="AE815" s="176" t="e">
        <f t="shared" si="127"/>
        <v>#REF!</v>
      </c>
      <c r="AF815" s="170" t="e">
        <f>+VLOOKUP(CONCATENATE(TEXT(W815,"yyyy"),"-",TEXT(W815,"mm")),#REF!,2,0)</f>
        <v>#REF!</v>
      </c>
      <c r="AG815" s="177" t="e">
        <f>+(AC815*(1+'INFLAC PROYECTADA'!$B$8)^(AE815))/((1+DEMANDADO!AF815)^(AE815))</f>
        <v>#REF!</v>
      </c>
      <c r="AH815" s="169">
        <f>(0.2*VLOOKUP(D815,'%.'!$A$1:$B$4,2,FALSE))+(0.35*VLOOKUP(E815,'%.'!$A$1:$B$4,2,FALSE))+(0.1*VLOOKUP(F815,'%.'!$A$1:$B$4,2,FALSE))+(0.35*VLOOKUP(G815,'%.'!$A$1:$B$4,2,FALSE))</f>
        <v>0.05</v>
      </c>
      <c r="AI815" s="128" t="str">
        <f t="shared" si="128"/>
        <v>REMOTA</v>
      </c>
      <c r="AJ815" s="128" t="str">
        <f t="shared" si="129"/>
        <v>No se registra</v>
      </c>
      <c r="AK815" s="178">
        <f t="shared" si="130"/>
        <v>0</v>
      </c>
    </row>
    <row r="816" spans="1:37" ht="30" customHeight="1" x14ac:dyDescent="0.25">
      <c r="A816" s="115">
        <v>815</v>
      </c>
      <c r="B816" s="81" t="s">
        <v>688</v>
      </c>
      <c r="C816" s="123" t="s">
        <v>1946</v>
      </c>
      <c r="D816" s="68" t="s">
        <v>0</v>
      </c>
      <c r="E816" s="68" t="s">
        <v>0</v>
      </c>
      <c r="F816" s="68" t="s">
        <v>0</v>
      </c>
      <c r="G816" s="121" t="s">
        <v>0</v>
      </c>
      <c r="H816" s="169">
        <f t="shared" si="121"/>
        <v>1</v>
      </c>
      <c r="I816" s="170" t="str">
        <f t="shared" si="122"/>
        <v>ALTA</v>
      </c>
      <c r="J816" s="292">
        <v>1231474114</v>
      </c>
      <c r="K816" s="221">
        <v>0.6</v>
      </c>
      <c r="L816" s="68" t="s">
        <v>136</v>
      </c>
      <c r="M816" s="188"/>
      <c r="N816" s="68" t="s">
        <v>405</v>
      </c>
      <c r="O816" s="199" t="s">
        <v>405</v>
      </c>
      <c r="P816" s="68">
        <v>19</v>
      </c>
      <c r="Q816" s="68" t="s">
        <v>1968</v>
      </c>
      <c r="R816" s="68">
        <v>41842</v>
      </c>
      <c r="S816" s="88">
        <v>43187</v>
      </c>
      <c r="T816" s="68">
        <v>52875</v>
      </c>
      <c r="U816" s="107" t="s">
        <v>178</v>
      </c>
      <c r="V816" s="82" t="s">
        <v>1986</v>
      </c>
      <c r="W816" s="171">
        <v>44074</v>
      </c>
      <c r="X816" s="172" t="e">
        <f>+CONCATENATE(TEXT(#REF!,"yyyy"),"-",TEXT(#REF!,"mm"))</f>
        <v>#REF!</v>
      </c>
      <c r="Y816" s="173" t="str">
        <f t="shared" si="125"/>
        <v>19</v>
      </c>
      <c r="Z816" s="172" t="str">
        <f t="shared" si="126"/>
        <v>2020-07</v>
      </c>
      <c r="AA816" s="170" t="e">
        <f>+VLOOKUP(Z816,#REF!,2,FALSE)/VLOOKUP(X816,#REF!,2,FALSE)</f>
        <v>#REF!</v>
      </c>
      <c r="AB816" s="174" t="e">
        <f t="shared" si="123"/>
        <v>#REF!</v>
      </c>
      <c r="AC816" s="174" t="e">
        <f t="shared" si="124"/>
        <v>#REF!</v>
      </c>
      <c r="AD816" s="175" t="e">
        <f>+#REF!+365*Y816</f>
        <v>#REF!</v>
      </c>
      <c r="AE816" s="176" t="e">
        <f t="shared" si="127"/>
        <v>#REF!</v>
      </c>
      <c r="AF816" s="170" t="e">
        <f>+VLOOKUP(CONCATENATE(TEXT(W816,"yyyy"),"-",TEXT(W816,"mm")),#REF!,2,0)</f>
        <v>#REF!</v>
      </c>
      <c r="AG816" s="177" t="e">
        <f>+(AC816*(1+'INFLAC PROYECTADA'!$B$8)^(AE816))/((1+DEMANDADO!AF816)^(AE816))</f>
        <v>#REF!</v>
      </c>
      <c r="AH816" s="169">
        <f>(0.2*VLOOKUP(D816,'%.'!$A$1:$B$4,2,FALSE))+(0.35*VLOOKUP(E816,'%.'!$A$1:$B$4,2,FALSE))+(0.1*VLOOKUP(F816,'%.'!$A$1:$B$4,2,FALSE))+(0.35*VLOOKUP(G816,'%.'!$A$1:$B$4,2,FALSE))</f>
        <v>1</v>
      </c>
      <c r="AI816" s="128" t="str">
        <f t="shared" si="128"/>
        <v>ALTA</v>
      </c>
      <c r="AJ816" s="128" t="str">
        <f t="shared" si="129"/>
        <v>Provisión contable</v>
      </c>
      <c r="AK816" s="178" t="e">
        <f t="shared" si="130"/>
        <v>#REF!</v>
      </c>
    </row>
    <row r="817" spans="1:37" ht="30" customHeight="1" x14ac:dyDescent="0.25">
      <c r="A817" s="115">
        <v>816</v>
      </c>
      <c r="B817" s="81" t="s">
        <v>1414</v>
      </c>
      <c r="C817" s="123" t="s">
        <v>1947</v>
      </c>
      <c r="D817" s="68" t="s">
        <v>1</v>
      </c>
      <c r="E817" s="68" t="s">
        <v>1</v>
      </c>
      <c r="F817" s="68" t="s">
        <v>1</v>
      </c>
      <c r="G817" s="121" t="s">
        <v>1</v>
      </c>
      <c r="H817" s="169">
        <f t="shared" si="121"/>
        <v>0.05</v>
      </c>
      <c r="I817" s="170" t="str">
        <f t="shared" si="122"/>
        <v>REMOTA</v>
      </c>
      <c r="J817" s="292">
        <v>5160060</v>
      </c>
      <c r="K817" s="221">
        <v>0</v>
      </c>
      <c r="L817" s="68" t="s">
        <v>136</v>
      </c>
      <c r="M817" s="188"/>
      <c r="N817" s="68" t="s">
        <v>405</v>
      </c>
      <c r="O817" s="199" t="s">
        <v>405</v>
      </c>
      <c r="P817" s="68">
        <v>6</v>
      </c>
      <c r="Q817" s="68" t="s">
        <v>1968</v>
      </c>
      <c r="R817" s="68">
        <v>41842</v>
      </c>
      <c r="S817" s="88">
        <v>43187</v>
      </c>
      <c r="T817" s="68">
        <v>52875</v>
      </c>
      <c r="U817" s="107" t="s">
        <v>76</v>
      </c>
      <c r="V817" s="81"/>
      <c r="W817" s="171">
        <v>44074</v>
      </c>
      <c r="X817" s="172" t="e">
        <f>+CONCATENATE(TEXT(#REF!,"yyyy"),"-",TEXT(#REF!,"mm"))</f>
        <v>#REF!</v>
      </c>
      <c r="Y817" s="173" t="str">
        <f t="shared" si="125"/>
        <v>6</v>
      </c>
      <c r="Z817" s="172" t="str">
        <f t="shared" si="126"/>
        <v>2020-07</v>
      </c>
      <c r="AA817" s="170" t="e">
        <f>+VLOOKUP(Z817,#REF!,2,FALSE)/VLOOKUP(X817,#REF!,2,FALSE)</f>
        <v>#REF!</v>
      </c>
      <c r="AB817" s="174" t="e">
        <f t="shared" si="123"/>
        <v>#REF!</v>
      </c>
      <c r="AC817" s="174" t="e">
        <f t="shared" si="124"/>
        <v>#REF!</v>
      </c>
      <c r="AD817" s="175" t="e">
        <f>+#REF!+365*Y817</f>
        <v>#REF!</v>
      </c>
      <c r="AE817" s="176" t="e">
        <f t="shared" si="127"/>
        <v>#REF!</v>
      </c>
      <c r="AF817" s="170" t="e">
        <f>+VLOOKUP(CONCATENATE(TEXT(W817,"yyyy"),"-",TEXT(W817,"mm")),#REF!,2,0)</f>
        <v>#REF!</v>
      </c>
      <c r="AG817" s="177" t="e">
        <f>+(AC817*(1+'INFLAC PROYECTADA'!$B$8)^(AE817))/((1+DEMANDADO!AF817)^(AE817))</f>
        <v>#REF!</v>
      </c>
      <c r="AH817" s="169">
        <f>(0.2*VLOOKUP(D817,'%.'!$A$1:$B$4,2,FALSE))+(0.35*VLOOKUP(E817,'%.'!$A$1:$B$4,2,FALSE))+(0.1*VLOOKUP(F817,'%.'!$A$1:$B$4,2,FALSE))+(0.35*VLOOKUP(G817,'%.'!$A$1:$B$4,2,FALSE))</f>
        <v>0.05</v>
      </c>
      <c r="AI817" s="128" t="str">
        <f t="shared" si="128"/>
        <v>REMOTA</v>
      </c>
      <c r="AJ817" s="128" t="str">
        <f t="shared" si="129"/>
        <v>No se registra</v>
      </c>
      <c r="AK817" s="178">
        <f t="shared" si="130"/>
        <v>0</v>
      </c>
    </row>
    <row r="818" spans="1:37" ht="30" customHeight="1" x14ac:dyDescent="0.25">
      <c r="A818" s="115">
        <v>817</v>
      </c>
      <c r="B818" s="81" t="s">
        <v>1241</v>
      </c>
      <c r="C818" s="123" t="s">
        <v>1948</v>
      </c>
      <c r="D818" s="68" t="s">
        <v>1</v>
      </c>
      <c r="E818" s="68" t="s">
        <v>1</v>
      </c>
      <c r="F818" s="68" t="s">
        <v>1</v>
      </c>
      <c r="G818" s="121" t="s">
        <v>1</v>
      </c>
      <c r="H818" s="169">
        <f t="shared" si="121"/>
        <v>0.05</v>
      </c>
      <c r="I818" s="170" t="str">
        <f t="shared" si="122"/>
        <v>REMOTA</v>
      </c>
      <c r="J818" s="292">
        <v>24629302</v>
      </c>
      <c r="K818" s="221">
        <v>0</v>
      </c>
      <c r="L818" s="68" t="s">
        <v>128</v>
      </c>
      <c r="M818" s="188"/>
      <c r="N818" s="68" t="s">
        <v>405</v>
      </c>
      <c r="O818" s="199" t="s">
        <v>405</v>
      </c>
      <c r="P818" s="68">
        <v>4</v>
      </c>
      <c r="Q818" s="68" t="s">
        <v>1968</v>
      </c>
      <c r="R818" s="68">
        <v>41842</v>
      </c>
      <c r="S818" s="88">
        <v>43187</v>
      </c>
      <c r="T818" s="68">
        <v>52875</v>
      </c>
      <c r="U818" s="107" t="s">
        <v>76</v>
      </c>
      <c r="V818" s="81" t="s">
        <v>1987</v>
      </c>
      <c r="W818" s="171">
        <v>44074</v>
      </c>
      <c r="X818" s="172" t="e">
        <f>+CONCATENATE(TEXT(#REF!,"yyyy"),"-",TEXT(#REF!,"mm"))</f>
        <v>#REF!</v>
      </c>
      <c r="Y818" s="173" t="str">
        <f t="shared" si="125"/>
        <v>4</v>
      </c>
      <c r="Z818" s="172" t="str">
        <f t="shared" si="126"/>
        <v>2020-07</v>
      </c>
      <c r="AA818" s="170" t="e">
        <f>+VLOOKUP(Z818,#REF!,2,FALSE)/VLOOKUP(X818,#REF!,2,FALSE)</f>
        <v>#REF!</v>
      </c>
      <c r="AB818" s="174" t="e">
        <f t="shared" si="123"/>
        <v>#REF!</v>
      </c>
      <c r="AC818" s="174" t="e">
        <f t="shared" si="124"/>
        <v>#REF!</v>
      </c>
      <c r="AD818" s="175" t="e">
        <f>+#REF!+365*Y818</f>
        <v>#REF!</v>
      </c>
      <c r="AE818" s="176" t="e">
        <f t="shared" si="127"/>
        <v>#REF!</v>
      </c>
      <c r="AF818" s="170" t="e">
        <f>+VLOOKUP(CONCATENATE(TEXT(W818,"yyyy"),"-",TEXT(W818,"mm")),#REF!,2,0)</f>
        <v>#REF!</v>
      </c>
      <c r="AG818" s="177" t="e">
        <f>+(AC818*(1+'INFLAC PROYECTADA'!$B$8)^(AE818))/((1+DEMANDADO!AF818)^(AE818))</f>
        <v>#REF!</v>
      </c>
      <c r="AH818" s="169">
        <f>(0.2*VLOOKUP(D818,'%.'!$A$1:$B$4,2,FALSE))+(0.35*VLOOKUP(E818,'%.'!$A$1:$B$4,2,FALSE))+(0.1*VLOOKUP(F818,'%.'!$A$1:$B$4,2,FALSE))+(0.35*VLOOKUP(G818,'%.'!$A$1:$B$4,2,FALSE))</f>
        <v>0.05</v>
      </c>
      <c r="AI818" s="128" t="str">
        <f t="shared" si="128"/>
        <v>REMOTA</v>
      </c>
      <c r="AJ818" s="128" t="str">
        <f t="shared" si="129"/>
        <v>No se registra</v>
      </c>
      <c r="AK818" s="178">
        <f t="shared" si="130"/>
        <v>0</v>
      </c>
    </row>
    <row r="819" spans="1:37" ht="30" customHeight="1" x14ac:dyDescent="0.25">
      <c r="A819" s="115">
        <v>818</v>
      </c>
      <c r="B819" s="81" t="s">
        <v>1315</v>
      </c>
      <c r="C819" s="123" t="s">
        <v>1949</v>
      </c>
      <c r="D819" s="68" t="s">
        <v>48</v>
      </c>
      <c r="E819" s="68" t="s">
        <v>48</v>
      </c>
      <c r="F819" s="68" t="s">
        <v>48</v>
      </c>
      <c r="G819" s="121" t="s">
        <v>48</v>
      </c>
      <c r="H819" s="169">
        <f t="shared" si="121"/>
        <v>0.5</v>
      </c>
      <c r="I819" s="170" t="str">
        <f t="shared" si="122"/>
        <v>MEDIA</v>
      </c>
      <c r="J819" s="292">
        <v>8776382</v>
      </c>
      <c r="K819" s="221">
        <v>0.8</v>
      </c>
      <c r="L819" s="68" t="s">
        <v>130</v>
      </c>
      <c r="M819" s="188"/>
      <c r="N819" s="68" t="s">
        <v>405</v>
      </c>
      <c r="O819" s="199" t="s">
        <v>405</v>
      </c>
      <c r="P819" s="68">
        <v>4</v>
      </c>
      <c r="Q819" s="68" t="s">
        <v>1968</v>
      </c>
      <c r="R819" s="68">
        <v>41842</v>
      </c>
      <c r="S819" s="88">
        <v>43187</v>
      </c>
      <c r="T819" s="68">
        <v>52875</v>
      </c>
      <c r="U819" s="107" t="s">
        <v>76</v>
      </c>
      <c r="V819" s="81"/>
      <c r="W819" s="171">
        <v>44074</v>
      </c>
      <c r="X819" s="172" t="e">
        <f>+CONCATENATE(TEXT(#REF!,"yyyy"),"-",TEXT(#REF!,"mm"))</f>
        <v>#REF!</v>
      </c>
      <c r="Y819" s="173" t="str">
        <f t="shared" si="125"/>
        <v>4</v>
      </c>
      <c r="Z819" s="172" t="str">
        <f t="shared" si="126"/>
        <v>2020-07</v>
      </c>
      <c r="AA819" s="170" t="e">
        <f>+VLOOKUP(Z819,#REF!,2,FALSE)/VLOOKUP(X819,#REF!,2,FALSE)</f>
        <v>#REF!</v>
      </c>
      <c r="AB819" s="174" t="e">
        <f t="shared" si="123"/>
        <v>#REF!</v>
      </c>
      <c r="AC819" s="174" t="e">
        <f t="shared" si="124"/>
        <v>#REF!</v>
      </c>
      <c r="AD819" s="175" t="e">
        <f>+#REF!+365*Y819</f>
        <v>#REF!</v>
      </c>
      <c r="AE819" s="176" t="e">
        <f t="shared" si="127"/>
        <v>#REF!</v>
      </c>
      <c r="AF819" s="170" t="e">
        <f>+VLOOKUP(CONCATENATE(TEXT(W819,"yyyy"),"-",TEXT(W819,"mm")),#REF!,2,0)</f>
        <v>#REF!</v>
      </c>
      <c r="AG819" s="177" t="e">
        <f>+(AC819*(1+'INFLAC PROYECTADA'!$B$8)^(AE819))/((1+DEMANDADO!AF819)^(AE819))</f>
        <v>#REF!</v>
      </c>
      <c r="AH819" s="169">
        <f>(0.2*VLOOKUP(D819,'%.'!$A$1:$B$4,2,FALSE))+(0.35*VLOOKUP(E819,'%.'!$A$1:$B$4,2,FALSE))+(0.1*VLOOKUP(F819,'%.'!$A$1:$B$4,2,FALSE))+(0.35*VLOOKUP(G819,'%.'!$A$1:$B$4,2,FALSE))</f>
        <v>0.5</v>
      </c>
      <c r="AI819" s="128" t="str">
        <f t="shared" si="128"/>
        <v>MEDIA</v>
      </c>
      <c r="AJ819" s="128" t="str">
        <f t="shared" si="129"/>
        <v>Cuentas de Orden</v>
      </c>
      <c r="AK819" s="178" t="e">
        <f t="shared" si="130"/>
        <v>#REF!</v>
      </c>
    </row>
    <row r="820" spans="1:37" ht="30" customHeight="1" x14ac:dyDescent="0.25">
      <c r="A820" s="115">
        <v>819</v>
      </c>
      <c r="B820" s="81" t="s">
        <v>1950</v>
      </c>
      <c r="C820" s="123" t="s">
        <v>1951</v>
      </c>
      <c r="D820" s="68" t="s">
        <v>48</v>
      </c>
      <c r="E820" s="68" t="s">
        <v>48</v>
      </c>
      <c r="F820" s="68" t="s">
        <v>48</v>
      </c>
      <c r="G820" s="121" t="s">
        <v>0</v>
      </c>
      <c r="H820" s="169">
        <f t="shared" si="121"/>
        <v>0.67500000000000004</v>
      </c>
      <c r="I820" s="170" t="str">
        <f t="shared" si="122"/>
        <v>ALTA</v>
      </c>
      <c r="J820" s="292">
        <v>397579605</v>
      </c>
      <c r="K820" s="221">
        <v>0.5</v>
      </c>
      <c r="L820" s="68" t="s">
        <v>133</v>
      </c>
      <c r="M820" s="188"/>
      <c r="N820" s="68" t="s">
        <v>405</v>
      </c>
      <c r="O820" s="199" t="s">
        <v>405</v>
      </c>
      <c r="P820" s="68">
        <v>4</v>
      </c>
      <c r="Q820" s="68" t="s">
        <v>1968</v>
      </c>
      <c r="R820" s="68">
        <v>41842</v>
      </c>
      <c r="S820" s="88">
        <v>43187</v>
      </c>
      <c r="T820" s="68">
        <v>52875</v>
      </c>
      <c r="U820" s="107" t="s">
        <v>21</v>
      </c>
      <c r="V820" s="81" t="s">
        <v>1988</v>
      </c>
      <c r="W820" s="171">
        <v>44074</v>
      </c>
      <c r="X820" s="172" t="e">
        <f>+CONCATENATE(TEXT(#REF!,"yyyy"),"-",TEXT(#REF!,"mm"))</f>
        <v>#REF!</v>
      </c>
      <c r="Y820" s="173" t="str">
        <f t="shared" si="125"/>
        <v>4</v>
      </c>
      <c r="Z820" s="172" t="str">
        <f t="shared" si="126"/>
        <v>2020-07</v>
      </c>
      <c r="AA820" s="170" t="e">
        <f>+VLOOKUP(Z820,#REF!,2,FALSE)/VLOOKUP(X820,#REF!,2,FALSE)</f>
        <v>#REF!</v>
      </c>
      <c r="AB820" s="174" t="e">
        <f t="shared" si="123"/>
        <v>#REF!</v>
      </c>
      <c r="AC820" s="174" t="e">
        <f t="shared" si="124"/>
        <v>#REF!</v>
      </c>
      <c r="AD820" s="175" t="e">
        <f>+#REF!+365*Y820</f>
        <v>#REF!</v>
      </c>
      <c r="AE820" s="176" t="e">
        <f t="shared" si="127"/>
        <v>#REF!</v>
      </c>
      <c r="AF820" s="170" t="e">
        <f>+VLOOKUP(CONCATENATE(TEXT(W820,"yyyy"),"-",TEXT(W820,"mm")),#REF!,2,0)</f>
        <v>#REF!</v>
      </c>
      <c r="AG820" s="177" t="e">
        <f>+(AC820*(1+'INFLAC PROYECTADA'!$B$8)^(AE820))/((1+DEMANDADO!AF820)^(AE820))</f>
        <v>#REF!</v>
      </c>
      <c r="AH820" s="169">
        <f>(0.2*VLOOKUP(D820,'%.'!$A$1:$B$4,2,FALSE))+(0.35*VLOOKUP(E820,'%.'!$A$1:$B$4,2,FALSE))+(0.1*VLOOKUP(F820,'%.'!$A$1:$B$4,2,FALSE))+(0.35*VLOOKUP(G820,'%.'!$A$1:$B$4,2,FALSE))</f>
        <v>0.67500000000000004</v>
      </c>
      <c r="AI820" s="128" t="str">
        <f t="shared" si="128"/>
        <v>ALTA</v>
      </c>
      <c r="AJ820" s="128" t="str">
        <f t="shared" si="129"/>
        <v>Provisión contable</v>
      </c>
      <c r="AK820" s="178" t="e">
        <f t="shared" si="130"/>
        <v>#REF!</v>
      </c>
    </row>
    <row r="821" spans="1:37" ht="30" customHeight="1" x14ac:dyDescent="0.25">
      <c r="A821" s="115">
        <v>820</v>
      </c>
      <c r="B821" s="81" t="s">
        <v>688</v>
      </c>
      <c r="C821" s="123" t="s">
        <v>1952</v>
      </c>
      <c r="D821" s="68" t="s">
        <v>0</v>
      </c>
      <c r="E821" s="68" t="s">
        <v>0</v>
      </c>
      <c r="F821" s="68" t="s">
        <v>0</v>
      </c>
      <c r="G821" s="121" t="s">
        <v>0</v>
      </c>
      <c r="H821" s="169">
        <f t="shared" si="121"/>
        <v>1</v>
      </c>
      <c r="I821" s="170" t="str">
        <f t="shared" si="122"/>
        <v>ALTA</v>
      </c>
      <c r="J821" s="292">
        <v>13748476</v>
      </c>
      <c r="K821" s="221">
        <v>0.6</v>
      </c>
      <c r="L821" s="68" t="s">
        <v>128</v>
      </c>
      <c r="M821" s="188"/>
      <c r="N821" s="68" t="s">
        <v>405</v>
      </c>
      <c r="O821" s="199" t="s">
        <v>405</v>
      </c>
      <c r="P821" s="68">
        <v>4</v>
      </c>
      <c r="Q821" s="68" t="s">
        <v>1968</v>
      </c>
      <c r="R821" s="68">
        <v>41842</v>
      </c>
      <c r="S821" s="88">
        <v>43187</v>
      </c>
      <c r="T821" s="68">
        <v>52875</v>
      </c>
      <c r="U821" s="107" t="s">
        <v>171</v>
      </c>
      <c r="V821" s="81" t="s">
        <v>1989</v>
      </c>
      <c r="W821" s="171">
        <v>44074</v>
      </c>
      <c r="X821" s="172" t="e">
        <f>+CONCATENATE(TEXT(#REF!,"yyyy"),"-",TEXT(#REF!,"mm"))</f>
        <v>#REF!</v>
      </c>
      <c r="Y821" s="173" t="str">
        <f t="shared" si="125"/>
        <v>4</v>
      </c>
      <c r="Z821" s="172" t="str">
        <f t="shared" si="126"/>
        <v>2020-07</v>
      </c>
      <c r="AA821" s="170" t="e">
        <f>+VLOOKUP(Z821,#REF!,2,FALSE)/VLOOKUP(X821,#REF!,2,FALSE)</f>
        <v>#REF!</v>
      </c>
      <c r="AB821" s="174" t="e">
        <f t="shared" si="123"/>
        <v>#REF!</v>
      </c>
      <c r="AC821" s="174" t="e">
        <f t="shared" si="124"/>
        <v>#REF!</v>
      </c>
      <c r="AD821" s="175" t="e">
        <f>+#REF!+365*Y821</f>
        <v>#REF!</v>
      </c>
      <c r="AE821" s="176" t="e">
        <f t="shared" si="127"/>
        <v>#REF!</v>
      </c>
      <c r="AF821" s="170" t="e">
        <f>+VLOOKUP(CONCATENATE(TEXT(W821,"yyyy"),"-",TEXT(W821,"mm")),#REF!,2,0)</f>
        <v>#REF!</v>
      </c>
      <c r="AG821" s="177" t="e">
        <f>+(AC821*(1+'INFLAC PROYECTADA'!$B$8)^(AE821))/((1+DEMANDADO!AF821)^(AE821))</f>
        <v>#REF!</v>
      </c>
      <c r="AH821" s="169">
        <f>(0.2*VLOOKUP(D821,'%.'!$A$1:$B$4,2,FALSE))+(0.35*VLOOKUP(E821,'%.'!$A$1:$B$4,2,FALSE))+(0.1*VLOOKUP(F821,'%.'!$A$1:$B$4,2,FALSE))+(0.35*VLOOKUP(G821,'%.'!$A$1:$B$4,2,FALSE))</f>
        <v>1</v>
      </c>
      <c r="AI821" s="128" t="str">
        <f t="shared" si="128"/>
        <v>ALTA</v>
      </c>
      <c r="AJ821" s="128" t="str">
        <f t="shared" si="129"/>
        <v>Provisión contable</v>
      </c>
      <c r="AK821" s="178" t="e">
        <f t="shared" si="130"/>
        <v>#REF!</v>
      </c>
    </row>
    <row r="822" spans="1:37" ht="30" customHeight="1" x14ac:dyDescent="0.25">
      <c r="A822" s="115">
        <v>821</v>
      </c>
      <c r="B822" s="81" t="s">
        <v>1953</v>
      </c>
      <c r="C822" s="123" t="s">
        <v>1954</v>
      </c>
      <c r="D822" s="68" t="s">
        <v>48</v>
      </c>
      <c r="E822" s="68" t="s">
        <v>48</v>
      </c>
      <c r="F822" s="100" t="s">
        <v>1</v>
      </c>
      <c r="G822" s="68" t="s">
        <v>48</v>
      </c>
      <c r="H822" s="169">
        <f t="shared" si="121"/>
        <v>0.45500000000000002</v>
      </c>
      <c r="I822" s="170" t="str">
        <f t="shared" si="122"/>
        <v>MEDIA</v>
      </c>
      <c r="J822" s="292">
        <v>28709935</v>
      </c>
      <c r="K822" s="221">
        <v>0</v>
      </c>
      <c r="L822" s="68" t="s">
        <v>133</v>
      </c>
      <c r="M822" s="188"/>
      <c r="N822" s="68" t="s">
        <v>405</v>
      </c>
      <c r="O822" s="199" t="s">
        <v>405</v>
      </c>
      <c r="P822" s="68">
        <v>4</v>
      </c>
      <c r="Q822" s="68" t="s">
        <v>1968</v>
      </c>
      <c r="R822" s="68">
        <v>41842</v>
      </c>
      <c r="S822" s="88">
        <v>43187</v>
      </c>
      <c r="T822" s="68">
        <v>52875</v>
      </c>
      <c r="U822" s="107" t="s">
        <v>76</v>
      </c>
      <c r="V822" s="82" t="s">
        <v>1990</v>
      </c>
      <c r="W822" s="171">
        <v>44074</v>
      </c>
      <c r="X822" s="172" t="e">
        <f>+CONCATENATE(TEXT(#REF!,"yyyy"),"-",TEXT(#REF!,"mm"))</f>
        <v>#REF!</v>
      </c>
      <c r="Y822" s="173" t="str">
        <f t="shared" si="125"/>
        <v>4</v>
      </c>
      <c r="Z822" s="172" t="str">
        <f t="shared" si="126"/>
        <v>2020-07</v>
      </c>
      <c r="AA822" s="170" t="e">
        <f>+VLOOKUP(Z822,#REF!,2,FALSE)/VLOOKUP(X822,#REF!,2,FALSE)</f>
        <v>#REF!</v>
      </c>
      <c r="AB822" s="174" t="e">
        <f t="shared" si="123"/>
        <v>#REF!</v>
      </c>
      <c r="AC822" s="174" t="e">
        <f t="shared" si="124"/>
        <v>#REF!</v>
      </c>
      <c r="AD822" s="175" t="e">
        <f>+#REF!+365*Y822</f>
        <v>#REF!</v>
      </c>
      <c r="AE822" s="176" t="e">
        <f t="shared" si="127"/>
        <v>#REF!</v>
      </c>
      <c r="AF822" s="170" t="e">
        <f>+VLOOKUP(CONCATENATE(TEXT(W822,"yyyy"),"-",TEXT(W822,"mm")),#REF!,2,0)</f>
        <v>#REF!</v>
      </c>
      <c r="AG822" s="177" t="e">
        <f>+(AC822*(1+'INFLAC PROYECTADA'!$B$8)^(AE822))/((1+DEMANDADO!AF822)^(AE822))</f>
        <v>#REF!</v>
      </c>
      <c r="AH822" s="169">
        <f>(0.2*VLOOKUP(D822,'%.'!$A$1:$B$4,2,FALSE))+(0.35*VLOOKUP(E822,'%.'!$A$1:$B$4,2,FALSE))+(0.1*VLOOKUP(F822,'%.'!$A$1:$B$4,2,FALSE))+(0.35*VLOOKUP(G822,'%.'!$A$1:$B$4,2,FALSE))</f>
        <v>0.45500000000000002</v>
      </c>
      <c r="AI822" s="128" t="str">
        <f t="shared" si="128"/>
        <v>MEDIA</v>
      </c>
      <c r="AJ822" s="128" t="str">
        <f t="shared" si="129"/>
        <v>Cuentas de Orden</v>
      </c>
      <c r="AK822" s="178" t="e">
        <f t="shared" si="130"/>
        <v>#REF!</v>
      </c>
    </row>
    <row r="823" spans="1:37" ht="30" customHeight="1" x14ac:dyDescent="0.25">
      <c r="A823" s="115">
        <v>822</v>
      </c>
      <c r="B823" s="81" t="s">
        <v>1321</v>
      </c>
      <c r="C823" s="123" t="s">
        <v>1955</v>
      </c>
      <c r="D823" s="68" t="s">
        <v>0</v>
      </c>
      <c r="E823" s="68" t="s">
        <v>0</v>
      </c>
      <c r="F823" s="68" t="s">
        <v>48</v>
      </c>
      <c r="G823" s="121" t="s">
        <v>48</v>
      </c>
      <c r="H823" s="169">
        <f t="shared" si="121"/>
        <v>0.77500000000000013</v>
      </c>
      <c r="I823" s="170" t="str">
        <f t="shared" si="122"/>
        <v>ALTA</v>
      </c>
      <c r="J823" s="292">
        <v>85565860</v>
      </c>
      <c r="K823" s="221">
        <v>0</v>
      </c>
      <c r="L823" s="68" t="s">
        <v>130</v>
      </c>
      <c r="M823" s="188"/>
      <c r="N823" s="68" t="s">
        <v>405</v>
      </c>
      <c r="O823" s="199" t="s">
        <v>405</v>
      </c>
      <c r="P823" s="68">
        <v>5</v>
      </c>
      <c r="Q823" s="68" t="s">
        <v>1968</v>
      </c>
      <c r="R823" s="68">
        <v>41842</v>
      </c>
      <c r="S823" s="88">
        <v>43187</v>
      </c>
      <c r="T823" s="68">
        <v>52875</v>
      </c>
      <c r="U823" s="107" t="s">
        <v>21</v>
      </c>
      <c r="V823" s="81" t="s">
        <v>1991</v>
      </c>
      <c r="W823" s="171">
        <v>44074</v>
      </c>
      <c r="X823" s="172" t="e">
        <f>+CONCATENATE(TEXT(#REF!,"yyyy"),"-",TEXT(#REF!,"mm"))</f>
        <v>#REF!</v>
      </c>
      <c r="Y823" s="173" t="str">
        <f t="shared" si="125"/>
        <v>5</v>
      </c>
      <c r="Z823" s="172" t="str">
        <f t="shared" si="126"/>
        <v>2020-07</v>
      </c>
      <c r="AA823" s="170" t="e">
        <f>+VLOOKUP(Z823,#REF!,2,FALSE)/VLOOKUP(X823,#REF!,2,FALSE)</f>
        <v>#REF!</v>
      </c>
      <c r="AB823" s="174" t="e">
        <f t="shared" si="123"/>
        <v>#REF!</v>
      </c>
      <c r="AC823" s="174" t="e">
        <f t="shared" si="124"/>
        <v>#REF!</v>
      </c>
      <c r="AD823" s="175" t="e">
        <f>+#REF!+365*Y823</f>
        <v>#REF!</v>
      </c>
      <c r="AE823" s="176" t="e">
        <f t="shared" si="127"/>
        <v>#REF!</v>
      </c>
      <c r="AF823" s="170" t="e">
        <f>+VLOOKUP(CONCATENATE(TEXT(W823,"yyyy"),"-",TEXT(W823,"mm")),#REF!,2,0)</f>
        <v>#REF!</v>
      </c>
      <c r="AG823" s="177" t="e">
        <f>+(AC823*(1+'INFLAC PROYECTADA'!$B$8)^(AE823))/((1+DEMANDADO!AF823)^(AE823))</f>
        <v>#REF!</v>
      </c>
      <c r="AH823" s="169">
        <f>(0.2*VLOOKUP(D823,'%.'!$A$1:$B$4,2,FALSE))+(0.35*VLOOKUP(E823,'%.'!$A$1:$B$4,2,FALSE))+(0.1*VLOOKUP(F823,'%.'!$A$1:$B$4,2,FALSE))+(0.35*VLOOKUP(G823,'%.'!$A$1:$B$4,2,FALSE))</f>
        <v>0.77500000000000013</v>
      </c>
      <c r="AI823" s="128" t="str">
        <f t="shared" si="128"/>
        <v>ALTA</v>
      </c>
      <c r="AJ823" s="128" t="str">
        <f t="shared" si="129"/>
        <v>Provisión contable</v>
      </c>
      <c r="AK823" s="178" t="e">
        <f t="shared" si="130"/>
        <v>#REF!</v>
      </c>
    </row>
    <row r="824" spans="1:37" ht="30" customHeight="1" x14ac:dyDescent="0.25">
      <c r="A824" s="115">
        <v>823</v>
      </c>
      <c r="B824" s="81" t="s">
        <v>688</v>
      </c>
      <c r="C824" s="123" t="s">
        <v>1956</v>
      </c>
      <c r="D824" s="68" t="s">
        <v>48</v>
      </c>
      <c r="E824" s="68" t="s">
        <v>48</v>
      </c>
      <c r="F824" s="68" t="s">
        <v>48</v>
      </c>
      <c r="G824" s="121" t="s">
        <v>48</v>
      </c>
      <c r="H824" s="169">
        <f t="shared" si="121"/>
        <v>0.5</v>
      </c>
      <c r="I824" s="170" t="str">
        <f t="shared" si="122"/>
        <v>MEDIA</v>
      </c>
      <c r="J824" s="292">
        <v>68315576</v>
      </c>
      <c r="K824" s="221">
        <v>0.3</v>
      </c>
      <c r="L824" s="68" t="s">
        <v>130</v>
      </c>
      <c r="M824" s="188"/>
      <c r="N824" s="68" t="s">
        <v>405</v>
      </c>
      <c r="O824" s="199" t="s">
        <v>405</v>
      </c>
      <c r="P824" s="68">
        <v>3</v>
      </c>
      <c r="Q824" s="68" t="s">
        <v>1968</v>
      </c>
      <c r="R824" s="68">
        <v>41842</v>
      </c>
      <c r="S824" s="88">
        <v>43187</v>
      </c>
      <c r="T824" s="68">
        <v>52875</v>
      </c>
      <c r="U824" s="107" t="s">
        <v>76</v>
      </c>
      <c r="V824" s="81" t="s">
        <v>2000</v>
      </c>
      <c r="W824" s="171">
        <v>44074</v>
      </c>
      <c r="X824" s="172" t="e">
        <f>+CONCATENATE(TEXT(#REF!,"yyyy"),"-",TEXT(#REF!,"mm"))</f>
        <v>#REF!</v>
      </c>
      <c r="Y824" s="173" t="str">
        <f t="shared" si="125"/>
        <v>3</v>
      </c>
      <c r="Z824" s="172" t="str">
        <f t="shared" si="126"/>
        <v>2020-07</v>
      </c>
      <c r="AA824" s="170" t="e">
        <f>+VLOOKUP(Z824,#REF!,2,FALSE)/VLOOKUP(X824,#REF!,2,FALSE)</f>
        <v>#REF!</v>
      </c>
      <c r="AB824" s="174" t="e">
        <f t="shared" si="123"/>
        <v>#REF!</v>
      </c>
      <c r="AC824" s="174" t="e">
        <f t="shared" si="124"/>
        <v>#REF!</v>
      </c>
      <c r="AD824" s="175" t="e">
        <f>+#REF!+365*Y824</f>
        <v>#REF!</v>
      </c>
      <c r="AE824" s="176" t="e">
        <f t="shared" si="127"/>
        <v>#REF!</v>
      </c>
      <c r="AF824" s="170" t="e">
        <f>+VLOOKUP(CONCATENATE(TEXT(W824,"yyyy"),"-",TEXT(W824,"mm")),#REF!,2,0)</f>
        <v>#REF!</v>
      </c>
      <c r="AG824" s="177" t="e">
        <f>+(AC824*(1+'INFLAC PROYECTADA'!$B$8)^(AE824))/((1+DEMANDADO!AF824)^(AE824))</f>
        <v>#REF!</v>
      </c>
      <c r="AH824" s="169">
        <f>(0.2*VLOOKUP(D824,'%.'!$A$1:$B$4,2,FALSE))+(0.35*VLOOKUP(E824,'%.'!$A$1:$B$4,2,FALSE))+(0.1*VLOOKUP(F824,'%.'!$A$1:$B$4,2,FALSE))+(0.35*VLOOKUP(G824,'%.'!$A$1:$B$4,2,FALSE))</f>
        <v>0.5</v>
      </c>
      <c r="AI824" s="128" t="str">
        <f t="shared" si="128"/>
        <v>MEDIA</v>
      </c>
      <c r="AJ824" s="128" t="str">
        <f t="shared" si="129"/>
        <v>Cuentas de Orden</v>
      </c>
      <c r="AK824" s="178" t="e">
        <f t="shared" si="130"/>
        <v>#REF!</v>
      </c>
    </row>
    <row r="825" spans="1:37" ht="30" customHeight="1" x14ac:dyDescent="0.25">
      <c r="A825" s="115">
        <v>824</v>
      </c>
      <c r="B825" s="81" t="s">
        <v>688</v>
      </c>
      <c r="C825" s="123" t="s">
        <v>1957</v>
      </c>
      <c r="D825" s="68" t="s">
        <v>1</v>
      </c>
      <c r="E825" s="68" t="s">
        <v>1</v>
      </c>
      <c r="F825" s="68" t="s">
        <v>48</v>
      </c>
      <c r="G825" s="121" t="s">
        <v>1</v>
      </c>
      <c r="H825" s="169">
        <f t="shared" si="121"/>
        <v>9.5000000000000001E-2</v>
      </c>
      <c r="I825" s="170" t="str">
        <f t="shared" si="122"/>
        <v>REMOTA</v>
      </c>
      <c r="J825" s="292">
        <v>142885670</v>
      </c>
      <c r="K825" s="221">
        <v>0</v>
      </c>
      <c r="L825" s="68" t="s">
        <v>138</v>
      </c>
      <c r="M825" s="188"/>
      <c r="N825" s="68" t="s">
        <v>405</v>
      </c>
      <c r="O825" s="199" t="s">
        <v>405</v>
      </c>
      <c r="P825" s="68">
        <v>7</v>
      </c>
      <c r="Q825" s="68" t="s">
        <v>1968</v>
      </c>
      <c r="R825" s="68">
        <v>41842</v>
      </c>
      <c r="S825" s="88">
        <v>43187</v>
      </c>
      <c r="T825" s="68">
        <v>52875</v>
      </c>
      <c r="U825" s="107" t="s">
        <v>76</v>
      </c>
      <c r="V825" s="81" t="s">
        <v>1992</v>
      </c>
      <c r="W825" s="171">
        <v>44074</v>
      </c>
      <c r="X825" s="172" t="e">
        <f>+CONCATENATE(TEXT(#REF!,"yyyy"),"-",TEXT(#REF!,"mm"))</f>
        <v>#REF!</v>
      </c>
      <c r="Y825" s="173" t="str">
        <f t="shared" si="125"/>
        <v>7</v>
      </c>
      <c r="Z825" s="172" t="str">
        <f t="shared" si="126"/>
        <v>2020-07</v>
      </c>
      <c r="AA825" s="170" t="e">
        <f>+VLOOKUP(Z825,#REF!,2,FALSE)/VLOOKUP(X825,#REF!,2,FALSE)</f>
        <v>#REF!</v>
      </c>
      <c r="AB825" s="174" t="e">
        <f t="shared" si="123"/>
        <v>#REF!</v>
      </c>
      <c r="AC825" s="174" t="e">
        <f t="shared" si="124"/>
        <v>#REF!</v>
      </c>
      <c r="AD825" s="175" t="e">
        <f>+#REF!+365*Y825</f>
        <v>#REF!</v>
      </c>
      <c r="AE825" s="176" t="e">
        <f t="shared" si="127"/>
        <v>#REF!</v>
      </c>
      <c r="AF825" s="170" t="e">
        <f>+VLOOKUP(CONCATENATE(TEXT(W825,"yyyy"),"-",TEXT(W825,"mm")),#REF!,2,0)</f>
        <v>#REF!</v>
      </c>
      <c r="AG825" s="177" t="e">
        <f>+(AC825*(1+'INFLAC PROYECTADA'!$B$8)^(AE825))/((1+DEMANDADO!AF825)^(AE825))</f>
        <v>#REF!</v>
      </c>
      <c r="AH825" s="169">
        <f>(0.2*VLOOKUP(D825,'%.'!$A$1:$B$4,2,FALSE))+(0.35*VLOOKUP(E825,'%.'!$A$1:$B$4,2,FALSE))+(0.1*VLOOKUP(F825,'%.'!$A$1:$B$4,2,FALSE))+(0.35*VLOOKUP(G825,'%.'!$A$1:$B$4,2,FALSE))</f>
        <v>9.5000000000000001E-2</v>
      </c>
      <c r="AI825" s="128" t="str">
        <f t="shared" si="128"/>
        <v>REMOTA</v>
      </c>
      <c r="AJ825" s="128" t="str">
        <f t="shared" si="129"/>
        <v>No se registra</v>
      </c>
      <c r="AK825" s="178">
        <f t="shared" si="130"/>
        <v>0</v>
      </c>
    </row>
    <row r="826" spans="1:37" ht="30" customHeight="1" x14ac:dyDescent="0.25">
      <c r="A826" s="115">
        <v>825</v>
      </c>
      <c r="B826" s="81" t="s">
        <v>1903</v>
      </c>
      <c r="C826" s="123" t="s">
        <v>1958</v>
      </c>
      <c r="D826" s="68" t="s">
        <v>1</v>
      </c>
      <c r="E826" s="68" t="s">
        <v>1</v>
      </c>
      <c r="F826" s="68" t="s">
        <v>48</v>
      </c>
      <c r="G826" s="121" t="s">
        <v>1</v>
      </c>
      <c r="H826" s="169">
        <f t="shared" si="121"/>
        <v>9.5000000000000001E-2</v>
      </c>
      <c r="I826" s="170" t="str">
        <f t="shared" si="122"/>
        <v>REMOTA</v>
      </c>
      <c r="J826" s="292">
        <v>158979685</v>
      </c>
      <c r="K826" s="221">
        <v>0</v>
      </c>
      <c r="L826" s="68" t="s">
        <v>132</v>
      </c>
      <c r="M826" s="188"/>
      <c r="N826" s="68" t="s">
        <v>405</v>
      </c>
      <c r="O826" s="199" t="s">
        <v>405</v>
      </c>
      <c r="P826" s="68">
        <v>7</v>
      </c>
      <c r="Q826" s="68" t="s">
        <v>1968</v>
      </c>
      <c r="R826" s="68">
        <v>41842</v>
      </c>
      <c r="S826" s="88">
        <v>43187</v>
      </c>
      <c r="T826" s="68">
        <v>52875</v>
      </c>
      <c r="U826" s="107" t="s">
        <v>178</v>
      </c>
      <c r="V826" s="81" t="s">
        <v>1993</v>
      </c>
      <c r="W826" s="171">
        <v>44074</v>
      </c>
      <c r="X826" s="172" t="e">
        <f>+CONCATENATE(TEXT(#REF!,"yyyy"),"-",TEXT(#REF!,"mm"))</f>
        <v>#REF!</v>
      </c>
      <c r="Y826" s="173" t="str">
        <f t="shared" si="125"/>
        <v>7</v>
      </c>
      <c r="Z826" s="172" t="str">
        <f t="shared" si="126"/>
        <v>2020-07</v>
      </c>
      <c r="AA826" s="170" t="e">
        <f>+VLOOKUP(Z826,#REF!,2,FALSE)/VLOOKUP(X826,#REF!,2,FALSE)</f>
        <v>#REF!</v>
      </c>
      <c r="AB826" s="174" t="e">
        <f t="shared" si="123"/>
        <v>#REF!</v>
      </c>
      <c r="AC826" s="174" t="e">
        <f t="shared" si="124"/>
        <v>#REF!</v>
      </c>
      <c r="AD826" s="175" t="e">
        <f>+#REF!+365*Y826</f>
        <v>#REF!</v>
      </c>
      <c r="AE826" s="176" t="e">
        <f t="shared" si="127"/>
        <v>#REF!</v>
      </c>
      <c r="AF826" s="170" t="e">
        <f>+VLOOKUP(CONCATENATE(TEXT(W826,"yyyy"),"-",TEXT(W826,"mm")),#REF!,2,0)</f>
        <v>#REF!</v>
      </c>
      <c r="AG826" s="177" t="e">
        <f>+(AC826*(1+'INFLAC PROYECTADA'!$B$8)^(AE826))/((1+DEMANDADO!AF826)^(AE826))</f>
        <v>#REF!</v>
      </c>
      <c r="AH826" s="169">
        <f>(0.2*VLOOKUP(D826,'%.'!$A$1:$B$4,2,FALSE))+(0.35*VLOOKUP(E826,'%.'!$A$1:$B$4,2,FALSE))+(0.1*VLOOKUP(F826,'%.'!$A$1:$B$4,2,FALSE))+(0.35*VLOOKUP(G826,'%.'!$A$1:$B$4,2,FALSE))</f>
        <v>9.5000000000000001E-2</v>
      </c>
      <c r="AI826" s="128" t="str">
        <f t="shared" si="128"/>
        <v>REMOTA</v>
      </c>
      <c r="AJ826" s="128" t="str">
        <f t="shared" si="129"/>
        <v>No se registra</v>
      </c>
      <c r="AK826" s="178">
        <f t="shared" si="130"/>
        <v>0</v>
      </c>
    </row>
    <row r="827" spans="1:37" ht="30" customHeight="1" x14ac:dyDescent="0.25">
      <c r="A827" s="115">
        <v>826</v>
      </c>
      <c r="B827" s="81" t="s">
        <v>1594</v>
      </c>
      <c r="C827" s="123" t="s">
        <v>1850</v>
      </c>
      <c r="D827" s="68" t="s">
        <v>48</v>
      </c>
      <c r="E827" s="68" t="s">
        <v>48</v>
      </c>
      <c r="F827" s="68" t="s">
        <v>48</v>
      </c>
      <c r="G827" s="121" t="s">
        <v>48</v>
      </c>
      <c r="H827" s="169">
        <f t="shared" si="121"/>
        <v>0.5</v>
      </c>
      <c r="I827" s="170" t="str">
        <f t="shared" si="122"/>
        <v>MEDIA</v>
      </c>
      <c r="J827" s="292">
        <v>23469490</v>
      </c>
      <c r="K827" s="221">
        <v>0.7</v>
      </c>
      <c r="L827" s="68" t="s">
        <v>133</v>
      </c>
      <c r="M827" s="188"/>
      <c r="N827" s="68" t="s">
        <v>405</v>
      </c>
      <c r="O827" s="199" t="s">
        <v>405</v>
      </c>
      <c r="P827" s="68">
        <v>5</v>
      </c>
      <c r="Q827" s="68" t="s">
        <v>1968</v>
      </c>
      <c r="R827" s="68">
        <v>41842</v>
      </c>
      <c r="S827" s="88">
        <v>43187</v>
      </c>
      <c r="T827" s="68">
        <v>52875</v>
      </c>
      <c r="U827" s="107" t="s">
        <v>76</v>
      </c>
      <c r="V827" s="81"/>
      <c r="W827" s="171">
        <v>44074</v>
      </c>
      <c r="X827" s="172" t="e">
        <f>+CONCATENATE(TEXT(#REF!,"yyyy"),"-",TEXT(#REF!,"mm"))</f>
        <v>#REF!</v>
      </c>
      <c r="Y827" s="173" t="str">
        <f t="shared" si="125"/>
        <v>5</v>
      </c>
      <c r="Z827" s="172" t="str">
        <f t="shared" si="126"/>
        <v>2020-07</v>
      </c>
      <c r="AA827" s="170" t="e">
        <f>+VLOOKUP(Z827,#REF!,2,FALSE)/VLOOKUP(X827,#REF!,2,FALSE)</f>
        <v>#REF!</v>
      </c>
      <c r="AB827" s="174" t="e">
        <f t="shared" si="123"/>
        <v>#REF!</v>
      </c>
      <c r="AC827" s="174" t="e">
        <f t="shared" si="124"/>
        <v>#REF!</v>
      </c>
      <c r="AD827" s="175" t="e">
        <f>+#REF!+365*Y827</f>
        <v>#REF!</v>
      </c>
      <c r="AE827" s="176" t="e">
        <f t="shared" si="127"/>
        <v>#REF!</v>
      </c>
      <c r="AF827" s="170" t="e">
        <f>+VLOOKUP(CONCATENATE(TEXT(W827,"yyyy"),"-",TEXT(W827,"mm")),#REF!,2,0)</f>
        <v>#REF!</v>
      </c>
      <c r="AG827" s="177" t="e">
        <f>+(AC827*(1+'INFLAC PROYECTADA'!$B$8)^(AE827))/((1+DEMANDADO!AF827)^(AE827))</f>
        <v>#REF!</v>
      </c>
      <c r="AH827" s="169">
        <f>(0.2*VLOOKUP(D827,'%.'!$A$1:$B$4,2,FALSE))+(0.35*VLOOKUP(E827,'%.'!$A$1:$B$4,2,FALSE))+(0.1*VLOOKUP(F827,'%.'!$A$1:$B$4,2,FALSE))+(0.35*VLOOKUP(G827,'%.'!$A$1:$B$4,2,FALSE))</f>
        <v>0.5</v>
      </c>
      <c r="AI827" s="128" t="str">
        <f t="shared" si="128"/>
        <v>MEDIA</v>
      </c>
      <c r="AJ827" s="128" t="str">
        <f t="shared" si="129"/>
        <v>Cuentas de Orden</v>
      </c>
      <c r="AK827" s="178" t="e">
        <f t="shared" si="130"/>
        <v>#REF!</v>
      </c>
    </row>
    <row r="828" spans="1:37" ht="30" customHeight="1" x14ac:dyDescent="0.25">
      <c r="A828" s="115">
        <v>827</v>
      </c>
      <c r="B828" s="81" t="s">
        <v>1315</v>
      </c>
      <c r="C828" s="123" t="s">
        <v>1959</v>
      </c>
      <c r="D828" s="68" t="s">
        <v>1</v>
      </c>
      <c r="E828" s="68" t="s">
        <v>1</v>
      </c>
      <c r="F828" s="68" t="s">
        <v>1</v>
      </c>
      <c r="G828" s="121" t="s">
        <v>1</v>
      </c>
      <c r="H828" s="169">
        <f t="shared" si="121"/>
        <v>0.05</v>
      </c>
      <c r="I828" s="170" t="str">
        <f t="shared" si="122"/>
        <v>REMOTA</v>
      </c>
      <c r="J828" s="292">
        <v>26593929</v>
      </c>
      <c r="K828" s="221">
        <v>0</v>
      </c>
      <c r="L828" s="68" t="s">
        <v>128</v>
      </c>
      <c r="M828" s="188"/>
      <c r="N828" s="68" t="s">
        <v>405</v>
      </c>
      <c r="O828" s="199" t="s">
        <v>405</v>
      </c>
      <c r="P828" s="68">
        <v>5</v>
      </c>
      <c r="Q828" s="68" t="s">
        <v>1968</v>
      </c>
      <c r="R828" s="68">
        <v>41842</v>
      </c>
      <c r="S828" s="88">
        <v>43187</v>
      </c>
      <c r="T828" s="68">
        <v>52875</v>
      </c>
      <c r="U828" s="107" t="s">
        <v>76</v>
      </c>
      <c r="V828" s="81"/>
      <c r="W828" s="171">
        <v>44074</v>
      </c>
      <c r="X828" s="172" t="e">
        <f>+CONCATENATE(TEXT(#REF!,"yyyy"),"-",TEXT(#REF!,"mm"))</f>
        <v>#REF!</v>
      </c>
      <c r="Y828" s="173" t="str">
        <f t="shared" si="125"/>
        <v>5</v>
      </c>
      <c r="Z828" s="172" t="str">
        <f t="shared" si="126"/>
        <v>2020-07</v>
      </c>
      <c r="AA828" s="170" t="e">
        <f>+VLOOKUP(Z828,#REF!,2,FALSE)/VLOOKUP(X828,#REF!,2,FALSE)</f>
        <v>#REF!</v>
      </c>
      <c r="AB828" s="174" t="e">
        <f t="shared" si="123"/>
        <v>#REF!</v>
      </c>
      <c r="AC828" s="174" t="e">
        <f t="shared" si="124"/>
        <v>#REF!</v>
      </c>
      <c r="AD828" s="175" t="e">
        <f>+#REF!+365*Y828</f>
        <v>#REF!</v>
      </c>
      <c r="AE828" s="176" t="e">
        <f t="shared" si="127"/>
        <v>#REF!</v>
      </c>
      <c r="AF828" s="170" t="e">
        <f>+VLOOKUP(CONCATENATE(TEXT(W828,"yyyy"),"-",TEXT(W828,"mm")),#REF!,2,0)</f>
        <v>#REF!</v>
      </c>
      <c r="AG828" s="177" t="e">
        <f>+(AC828*(1+'INFLAC PROYECTADA'!$B$8)^(AE828))/((1+DEMANDADO!AF828)^(AE828))</f>
        <v>#REF!</v>
      </c>
      <c r="AH828" s="169">
        <f>(0.2*VLOOKUP(D828,'%.'!$A$1:$B$4,2,FALSE))+(0.35*VLOOKUP(E828,'%.'!$A$1:$B$4,2,FALSE))+(0.1*VLOOKUP(F828,'%.'!$A$1:$B$4,2,FALSE))+(0.35*VLOOKUP(G828,'%.'!$A$1:$B$4,2,FALSE))</f>
        <v>0.05</v>
      </c>
      <c r="AI828" s="128" t="str">
        <f t="shared" si="128"/>
        <v>REMOTA</v>
      </c>
      <c r="AJ828" s="128" t="str">
        <f t="shared" si="129"/>
        <v>No se registra</v>
      </c>
      <c r="AK828" s="178">
        <f t="shared" si="130"/>
        <v>0</v>
      </c>
    </row>
    <row r="829" spans="1:37" ht="30" customHeight="1" x14ac:dyDescent="0.25">
      <c r="A829" s="115">
        <v>828</v>
      </c>
      <c r="B829" s="81" t="s">
        <v>1960</v>
      </c>
      <c r="C829" s="123" t="s">
        <v>1961</v>
      </c>
      <c r="D829" s="68" t="s">
        <v>1</v>
      </c>
      <c r="E829" s="68" t="s">
        <v>1</v>
      </c>
      <c r="F829" s="68" t="s">
        <v>1</v>
      </c>
      <c r="G829" s="121" t="s">
        <v>1</v>
      </c>
      <c r="H829" s="169">
        <f t="shared" si="121"/>
        <v>0.05</v>
      </c>
      <c r="I829" s="170" t="str">
        <f t="shared" si="122"/>
        <v>REMOTA</v>
      </c>
      <c r="J829" s="292">
        <v>17273377</v>
      </c>
      <c r="K829" s="221">
        <v>0</v>
      </c>
      <c r="L829" s="68" t="s">
        <v>136</v>
      </c>
      <c r="M829" s="188"/>
      <c r="N829" s="68" t="s">
        <v>405</v>
      </c>
      <c r="O829" s="199" t="s">
        <v>405</v>
      </c>
      <c r="P829" s="68">
        <v>3</v>
      </c>
      <c r="Q829" s="68" t="s">
        <v>1968</v>
      </c>
      <c r="R829" s="68">
        <v>41842</v>
      </c>
      <c r="S829" s="88">
        <v>43187</v>
      </c>
      <c r="T829" s="68">
        <v>52875</v>
      </c>
      <c r="U829" s="107" t="s">
        <v>76</v>
      </c>
      <c r="V829" s="81"/>
      <c r="W829" s="171">
        <v>44074</v>
      </c>
      <c r="X829" s="172" t="e">
        <f>+CONCATENATE(TEXT(#REF!,"yyyy"),"-",TEXT(#REF!,"mm"))</f>
        <v>#REF!</v>
      </c>
      <c r="Y829" s="173" t="str">
        <f t="shared" si="125"/>
        <v>3</v>
      </c>
      <c r="Z829" s="172" t="str">
        <f t="shared" si="126"/>
        <v>2020-07</v>
      </c>
      <c r="AA829" s="170" t="e">
        <f>+VLOOKUP(Z829,#REF!,2,FALSE)/VLOOKUP(X829,#REF!,2,FALSE)</f>
        <v>#REF!</v>
      </c>
      <c r="AB829" s="174" t="e">
        <f t="shared" si="123"/>
        <v>#REF!</v>
      </c>
      <c r="AC829" s="174" t="e">
        <f t="shared" si="124"/>
        <v>#REF!</v>
      </c>
      <c r="AD829" s="175" t="e">
        <f>+#REF!+365*Y829</f>
        <v>#REF!</v>
      </c>
      <c r="AE829" s="176" t="e">
        <f t="shared" si="127"/>
        <v>#REF!</v>
      </c>
      <c r="AF829" s="170" t="e">
        <f>+VLOOKUP(CONCATENATE(TEXT(W829,"yyyy"),"-",TEXT(W829,"mm")),#REF!,2,0)</f>
        <v>#REF!</v>
      </c>
      <c r="AG829" s="177" t="e">
        <f>+(AC829*(1+'INFLAC PROYECTADA'!$B$8)^(AE829))/((1+DEMANDADO!AF829)^(AE829))</f>
        <v>#REF!</v>
      </c>
      <c r="AH829" s="169">
        <f>(0.2*VLOOKUP(D829,'%.'!$A$1:$B$4,2,FALSE))+(0.35*VLOOKUP(E829,'%.'!$A$1:$B$4,2,FALSE))+(0.1*VLOOKUP(F829,'%.'!$A$1:$B$4,2,FALSE))+(0.35*VLOOKUP(G829,'%.'!$A$1:$B$4,2,FALSE))</f>
        <v>0.05</v>
      </c>
      <c r="AI829" s="128" t="str">
        <f t="shared" si="128"/>
        <v>REMOTA</v>
      </c>
      <c r="AJ829" s="128" t="str">
        <f t="shared" si="129"/>
        <v>No se registra</v>
      </c>
      <c r="AK829" s="178">
        <f t="shared" si="130"/>
        <v>0</v>
      </c>
    </row>
    <row r="830" spans="1:37" ht="30" customHeight="1" x14ac:dyDescent="0.25">
      <c r="A830" s="115">
        <v>829</v>
      </c>
      <c r="B830" s="81" t="s">
        <v>1962</v>
      </c>
      <c r="C830" s="123" t="s">
        <v>1963</v>
      </c>
      <c r="D830" s="68" t="s">
        <v>48</v>
      </c>
      <c r="E830" s="68" t="s">
        <v>48</v>
      </c>
      <c r="F830" s="68" t="s">
        <v>48</v>
      </c>
      <c r="G830" s="121" t="s">
        <v>48</v>
      </c>
      <c r="H830" s="169">
        <f t="shared" si="121"/>
        <v>0.5</v>
      </c>
      <c r="I830" s="170" t="str">
        <f t="shared" si="122"/>
        <v>MEDIA</v>
      </c>
      <c r="J830" s="292">
        <v>86182000</v>
      </c>
      <c r="K830" s="221">
        <v>0.5</v>
      </c>
      <c r="L830" s="68" t="s">
        <v>129</v>
      </c>
      <c r="M830" s="188"/>
      <c r="N830" s="68" t="s">
        <v>405</v>
      </c>
      <c r="O830" s="199" t="s">
        <v>405</v>
      </c>
      <c r="P830" s="68">
        <v>5</v>
      </c>
      <c r="Q830" s="68" t="s">
        <v>1968</v>
      </c>
      <c r="R830" s="68" t="s">
        <v>1994</v>
      </c>
      <c r="S830" s="88">
        <v>43187</v>
      </c>
      <c r="T830" s="68">
        <v>52875</v>
      </c>
      <c r="U830" s="107" t="s">
        <v>178</v>
      </c>
      <c r="V830" s="81" t="s">
        <v>1995</v>
      </c>
      <c r="W830" s="171">
        <v>44074</v>
      </c>
      <c r="X830" s="172" t="e">
        <f>+CONCATENATE(TEXT(#REF!,"yyyy"),"-",TEXT(#REF!,"mm"))</f>
        <v>#REF!</v>
      </c>
      <c r="Y830" s="173" t="str">
        <f t="shared" si="125"/>
        <v>5</v>
      </c>
      <c r="Z830" s="172" t="str">
        <f t="shared" si="126"/>
        <v>2020-07</v>
      </c>
      <c r="AA830" s="170" t="e">
        <f>+VLOOKUP(Z830,#REF!,2,FALSE)/VLOOKUP(X830,#REF!,2,FALSE)</f>
        <v>#REF!</v>
      </c>
      <c r="AB830" s="174" t="e">
        <f t="shared" si="123"/>
        <v>#REF!</v>
      </c>
      <c r="AC830" s="174" t="e">
        <f t="shared" si="124"/>
        <v>#REF!</v>
      </c>
      <c r="AD830" s="175" t="e">
        <f>+#REF!+365*Y830</f>
        <v>#REF!</v>
      </c>
      <c r="AE830" s="176" t="e">
        <f t="shared" si="127"/>
        <v>#REF!</v>
      </c>
      <c r="AF830" s="170" t="e">
        <f>+VLOOKUP(CONCATENATE(TEXT(W830,"yyyy"),"-",TEXT(W830,"mm")),#REF!,2,0)</f>
        <v>#REF!</v>
      </c>
      <c r="AG830" s="177" t="e">
        <f>+(AC830*(1+'INFLAC PROYECTADA'!$B$8)^(AE830))/((1+DEMANDADO!AF830)^(AE830))</f>
        <v>#REF!</v>
      </c>
      <c r="AH830" s="169">
        <f>(0.2*VLOOKUP(D830,'%.'!$A$1:$B$4,2,FALSE))+(0.35*VLOOKUP(E830,'%.'!$A$1:$B$4,2,FALSE))+(0.1*VLOOKUP(F830,'%.'!$A$1:$B$4,2,FALSE))+(0.35*VLOOKUP(G830,'%.'!$A$1:$B$4,2,FALSE))</f>
        <v>0.5</v>
      </c>
      <c r="AI830" s="128" t="str">
        <f t="shared" si="128"/>
        <v>MEDIA</v>
      </c>
      <c r="AJ830" s="128" t="str">
        <f t="shared" si="129"/>
        <v>Cuentas de Orden</v>
      </c>
      <c r="AK830" s="178" t="e">
        <f t="shared" si="130"/>
        <v>#REF!</v>
      </c>
    </row>
    <row r="831" spans="1:37" ht="30" customHeight="1" x14ac:dyDescent="0.25">
      <c r="A831" s="115">
        <v>830</v>
      </c>
      <c r="B831" s="81" t="s">
        <v>1376</v>
      </c>
      <c r="C831" s="123" t="s">
        <v>1964</v>
      </c>
      <c r="D831" s="68" t="s">
        <v>48</v>
      </c>
      <c r="E831" s="68" t="s">
        <v>48</v>
      </c>
      <c r="F831" s="68" t="s">
        <v>48</v>
      </c>
      <c r="G831" s="121" t="s">
        <v>48</v>
      </c>
      <c r="H831" s="169">
        <f t="shared" si="121"/>
        <v>0.5</v>
      </c>
      <c r="I831" s="170" t="str">
        <f t="shared" si="122"/>
        <v>MEDIA</v>
      </c>
      <c r="J831" s="292">
        <v>3412027</v>
      </c>
      <c r="K831" s="221">
        <v>0.9</v>
      </c>
      <c r="L831" s="68" t="s">
        <v>128</v>
      </c>
      <c r="M831" s="188"/>
      <c r="N831" s="68" t="s">
        <v>511</v>
      </c>
      <c r="O831" s="199" t="s">
        <v>405</v>
      </c>
      <c r="P831" s="68">
        <v>5</v>
      </c>
      <c r="Q831" s="68" t="s">
        <v>1968</v>
      </c>
      <c r="R831" s="68">
        <v>41842</v>
      </c>
      <c r="S831" s="88">
        <v>43187</v>
      </c>
      <c r="T831" s="68">
        <v>52875</v>
      </c>
      <c r="U831" s="107" t="s">
        <v>76</v>
      </c>
      <c r="V831" s="81" t="s">
        <v>1996</v>
      </c>
      <c r="W831" s="171">
        <v>44074</v>
      </c>
      <c r="X831" s="172" t="e">
        <f>+CONCATENATE(TEXT(#REF!,"yyyy"),"-",TEXT(#REF!,"mm"))</f>
        <v>#REF!</v>
      </c>
      <c r="Y831" s="173" t="str">
        <f t="shared" si="125"/>
        <v>5</v>
      </c>
      <c r="Z831" s="172" t="str">
        <f t="shared" si="126"/>
        <v>2020-07</v>
      </c>
      <c r="AA831" s="170" t="e">
        <f>+VLOOKUP(Z831,#REF!,2,FALSE)/VLOOKUP(X831,#REF!,2,FALSE)</f>
        <v>#REF!</v>
      </c>
      <c r="AB831" s="174" t="e">
        <f t="shared" si="123"/>
        <v>#REF!</v>
      </c>
      <c r="AC831" s="174" t="e">
        <f t="shared" si="124"/>
        <v>#REF!</v>
      </c>
      <c r="AD831" s="175" t="e">
        <f>+#REF!+365*Y831</f>
        <v>#REF!</v>
      </c>
      <c r="AE831" s="176" t="e">
        <f t="shared" si="127"/>
        <v>#REF!</v>
      </c>
      <c r="AF831" s="170" t="e">
        <f>+VLOOKUP(CONCATENATE(TEXT(W831,"yyyy"),"-",TEXT(W831,"mm")),#REF!,2,0)</f>
        <v>#REF!</v>
      </c>
      <c r="AG831" s="177" t="e">
        <f>+(AC831*(1+'INFLAC PROYECTADA'!$B$8)^(AE831))/((1+DEMANDADO!AF831)^(AE831))</f>
        <v>#REF!</v>
      </c>
      <c r="AH831" s="169">
        <f>(0.2*VLOOKUP(D831,'%.'!$A$1:$B$4,2,FALSE))+(0.35*VLOOKUP(E831,'%.'!$A$1:$B$4,2,FALSE))+(0.1*VLOOKUP(F831,'%.'!$A$1:$B$4,2,FALSE))+(0.35*VLOOKUP(G831,'%.'!$A$1:$B$4,2,FALSE))</f>
        <v>0.5</v>
      </c>
      <c r="AI831" s="128" t="str">
        <f t="shared" si="128"/>
        <v>MEDIA</v>
      </c>
      <c r="AJ831" s="128" t="str">
        <f t="shared" si="129"/>
        <v>Cuentas de Orden</v>
      </c>
      <c r="AK831" s="178" t="e">
        <f t="shared" si="130"/>
        <v>#REF!</v>
      </c>
    </row>
    <row r="832" spans="1:37" ht="30" customHeight="1" x14ac:dyDescent="0.25">
      <c r="A832" s="115">
        <v>831</v>
      </c>
      <c r="B832" s="81" t="s">
        <v>1220</v>
      </c>
      <c r="C832" s="123" t="s">
        <v>1965</v>
      </c>
      <c r="D832" s="81" t="s">
        <v>48</v>
      </c>
      <c r="E832" s="68" t="s">
        <v>48</v>
      </c>
      <c r="F832" s="68" t="s">
        <v>0</v>
      </c>
      <c r="G832" s="121" t="s">
        <v>0</v>
      </c>
      <c r="H832" s="169">
        <f t="shared" si="121"/>
        <v>0.72499999999999998</v>
      </c>
      <c r="I832" s="170" t="str">
        <f t="shared" si="122"/>
        <v>ALTA</v>
      </c>
      <c r="J832" s="292">
        <v>28126172</v>
      </c>
      <c r="K832" s="221">
        <v>0.7</v>
      </c>
      <c r="L832" s="68" t="s">
        <v>128</v>
      </c>
      <c r="M832" s="188"/>
      <c r="N832" s="68" t="s">
        <v>405</v>
      </c>
      <c r="O832" s="199" t="s">
        <v>405</v>
      </c>
      <c r="P832" s="68">
        <v>5</v>
      </c>
      <c r="Q832" s="68" t="s">
        <v>1968</v>
      </c>
      <c r="R832" s="68">
        <v>41842</v>
      </c>
      <c r="S832" s="88">
        <v>43187</v>
      </c>
      <c r="T832" s="68">
        <v>52875</v>
      </c>
      <c r="U832" s="107" t="s">
        <v>76</v>
      </c>
      <c r="V832" s="81" t="s">
        <v>1997</v>
      </c>
      <c r="W832" s="171">
        <v>44074</v>
      </c>
      <c r="X832" s="172" t="e">
        <f>+CONCATENATE(TEXT(#REF!,"yyyy"),"-",TEXT(#REF!,"mm"))</f>
        <v>#REF!</v>
      </c>
      <c r="Y832" s="173" t="str">
        <f t="shared" si="125"/>
        <v>5</v>
      </c>
      <c r="Z832" s="172" t="str">
        <f t="shared" si="126"/>
        <v>2020-07</v>
      </c>
      <c r="AA832" s="170" t="e">
        <f>+VLOOKUP(Z832,#REF!,2,FALSE)/VLOOKUP(X832,#REF!,2,FALSE)</f>
        <v>#REF!</v>
      </c>
      <c r="AB832" s="174" t="e">
        <f t="shared" si="123"/>
        <v>#REF!</v>
      </c>
      <c r="AC832" s="174" t="e">
        <f t="shared" si="124"/>
        <v>#REF!</v>
      </c>
      <c r="AD832" s="175" t="e">
        <f>+#REF!+365*Y832</f>
        <v>#REF!</v>
      </c>
      <c r="AE832" s="176" t="e">
        <f t="shared" si="127"/>
        <v>#REF!</v>
      </c>
      <c r="AF832" s="170" t="e">
        <f>+VLOOKUP(CONCATENATE(TEXT(W832,"yyyy"),"-",TEXT(W832,"mm")),#REF!,2,0)</f>
        <v>#REF!</v>
      </c>
      <c r="AG832" s="177" t="e">
        <f>+(AC832*(1+'INFLAC PROYECTADA'!$B$8)^(AE832))/((1+DEMANDADO!AF832)^(AE832))</f>
        <v>#REF!</v>
      </c>
      <c r="AH832" s="169">
        <f>(0.2*VLOOKUP(D832,'%.'!$A$1:$B$4,2,FALSE))+(0.35*VLOOKUP(E832,'%.'!$A$1:$B$4,2,FALSE))+(0.1*VLOOKUP(F832,'%.'!$A$1:$B$4,2,FALSE))+(0.35*VLOOKUP(G832,'%.'!$A$1:$B$4,2,FALSE))</f>
        <v>0.72499999999999998</v>
      </c>
      <c r="AI832" s="128" t="str">
        <f t="shared" si="128"/>
        <v>ALTA</v>
      </c>
      <c r="AJ832" s="128" t="str">
        <f t="shared" si="129"/>
        <v>Provisión contable</v>
      </c>
      <c r="AK832" s="178" t="e">
        <f t="shared" si="130"/>
        <v>#REF!</v>
      </c>
    </row>
    <row r="833" spans="1:37" ht="30" customHeight="1" x14ac:dyDescent="0.25">
      <c r="A833" s="115">
        <v>832</v>
      </c>
      <c r="B833" s="81" t="s">
        <v>1962</v>
      </c>
      <c r="C833" s="123" t="s">
        <v>1966</v>
      </c>
      <c r="D833" s="81" t="s">
        <v>1</v>
      </c>
      <c r="E833" s="68" t="s">
        <v>48</v>
      </c>
      <c r="F833" s="68" t="s">
        <v>48</v>
      </c>
      <c r="G833" s="121" t="s">
        <v>48</v>
      </c>
      <c r="H833" s="169">
        <f t="shared" si="121"/>
        <v>0.41</v>
      </c>
      <c r="I833" s="170" t="str">
        <f t="shared" si="122"/>
        <v>MEDIA</v>
      </c>
      <c r="J833" s="292">
        <v>32987879</v>
      </c>
      <c r="K833" s="221">
        <v>0.5</v>
      </c>
      <c r="L833" s="68" t="s">
        <v>128</v>
      </c>
      <c r="M833" s="188"/>
      <c r="N833" s="68" t="s">
        <v>405</v>
      </c>
      <c r="O833" s="68" t="s">
        <v>405</v>
      </c>
      <c r="P833" s="68">
        <v>3</v>
      </c>
      <c r="Q833" s="68" t="s">
        <v>1968</v>
      </c>
      <c r="R833" s="68">
        <v>41842</v>
      </c>
      <c r="S833" s="88">
        <v>43188</v>
      </c>
      <c r="T833" s="68">
        <v>52875</v>
      </c>
      <c r="U833" s="107" t="s">
        <v>76</v>
      </c>
      <c r="V833" s="81" t="s">
        <v>1998</v>
      </c>
      <c r="W833" s="171">
        <v>44074</v>
      </c>
      <c r="X833" s="172" t="e">
        <f>+CONCATENATE(TEXT(#REF!,"yyyy"),"-",TEXT(#REF!,"mm"))</f>
        <v>#REF!</v>
      </c>
      <c r="Y833" s="173" t="str">
        <f t="shared" si="125"/>
        <v>3</v>
      </c>
      <c r="Z833" s="172" t="str">
        <f t="shared" si="126"/>
        <v>2020-07</v>
      </c>
      <c r="AA833" s="170" t="e">
        <f>+VLOOKUP(Z833,#REF!,2,FALSE)/VLOOKUP(X833,#REF!,2,FALSE)</f>
        <v>#REF!</v>
      </c>
      <c r="AB833" s="174" t="e">
        <f t="shared" si="123"/>
        <v>#REF!</v>
      </c>
      <c r="AC833" s="174" t="e">
        <f t="shared" si="124"/>
        <v>#REF!</v>
      </c>
      <c r="AD833" s="175" t="e">
        <f>+#REF!+365*Y833</f>
        <v>#REF!</v>
      </c>
      <c r="AE833" s="176" t="e">
        <f t="shared" si="127"/>
        <v>#REF!</v>
      </c>
      <c r="AF833" s="170" t="e">
        <f>+VLOOKUP(CONCATENATE(TEXT(W833,"yyyy"),"-",TEXT(W833,"mm")),#REF!,2,0)</f>
        <v>#REF!</v>
      </c>
      <c r="AG833" s="177" t="e">
        <f>+(AC833*(1+'INFLAC PROYECTADA'!$B$8)^(AE833))/((1+DEMANDADO!AF833)^(AE833))</f>
        <v>#REF!</v>
      </c>
      <c r="AH833" s="169">
        <f>(0.2*VLOOKUP(D833,'%.'!$A$1:$B$4,2,FALSE))+(0.35*VLOOKUP(E833,'%.'!$A$1:$B$4,2,FALSE))+(0.1*VLOOKUP(F833,'%.'!$A$1:$B$4,2,FALSE))+(0.35*VLOOKUP(G833,'%.'!$A$1:$B$4,2,FALSE))</f>
        <v>0.41</v>
      </c>
      <c r="AI833" s="128" t="str">
        <f t="shared" si="128"/>
        <v>MEDIA</v>
      </c>
      <c r="AJ833" s="128" t="str">
        <f t="shared" si="129"/>
        <v>Cuentas de Orden</v>
      </c>
      <c r="AK833" s="178" t="e">
        <f t="shared" si="130"/>
        <v>#REF!</v>
      </c>
    </row>
    <row r="834" spans="1:37" ht="30" customHeight="1" x14ac:dyDescent="0.25">
      <c r="A834" s="115">
        <v>833</v>
      </c>
      <c r="B834" s="81" t="s">
        <v>1312</v>
      </c>
      <c r="C834" s="123" t="s">
        <v>1967</v>
      </c>
      <c r="D834" s="81" t="s">
        <v>0</v>
      </c>
      <c r="E834" s="68" t="s">
        <v>0</v>
      </c>
      <c r="F834" s="68" t="s">
        <v>48</v>
      </c>
      <c r="G834" s="121" t="s">
        <v>48</v>
      </c>
      <c r="H834" s="169">
        <f t="shared" ref="H834:H897" si="131">+IFERROR(AH834,"")</f>
        <v>0.77500000000000013</v>
      </c>
      <c r="I834" s="170" t="str">
        <f t="shared" ref="I834:I897" si="132">+IFERROR(AI834,"")</f>
        <v>ALTA</v>
      </c>
      <c r="J834" s="292">
        <v>370000000</v>
      </c>
      <c r="K834" s="221">
        <v>0.5</v>
      </c>
      <c r="L834" s="68" t="s">
        <v>129</v>
      </c>
      <c r="M834" s="188"/>
      <c r="N834" s="68" t="s">
        <v>405</v>
      </c>
      <c r="O834" s="68" t="s">
        <v>405</v>
      </c>
      <c r="P834" s="68">
        <v>3</v>
      </c>
      <c r="Q834" s="68" t="s">
        <v>1968</v>
      </c>
      <c r="R834" s="68">
        <v>41842</v>
      </c>
      <c r="S834" s="88">
        <v>43553</v>
      </c>
      <c r="T834" s="68">
        <v>52875</v>
      </c>
      <c r="U834" s="68" t="s">
        <v>21</v>
      </c>
      <c r="V834" s="81" t="s">
        <v>1999</v>
      </c>
      <c r="W834" s="171">
        <v>44074</v>
      </c>
      <c r="X834" s="172" t="e">
        <f>+CONCATENATE(TEXT(#REF!,"yyyy"),"-",TEXT(#REF!,"mm"))</f>
        <v>#REF!</v>
      </c>
      <c r="Y834" s="173" t="str">
        <f t="shared" si="125"/>
        <v>3</v>
      </c>
      <c r="Z834" s="172" t="str">
        <f t="shared" si="126"/>
        <v>2020-07</v>
      </c>
      <c r="AA834" s="170" t="e">
        <f>+VLOOKUP(Z834,#REF!,2,FALSE)/VLOOKUP(X834,#REF!,2,FALSE)</f>
        <v>#REF!</v>
      </c>
      <c r="AB834" s="174" t="e">
        <f t="shared" ref="AB834:AB897" si="133">+AA834*J834</f>
        <v>#REF!</v>
      </c>
      <c r="AC834" s="174" t="e">
        <f t="shared" ref="AC834:AC897" si="134">+AB834*K834</f>
        <v>#REF!</v>
      </c>
      <c r="AD834" s="175" t="e">
        <f>+#REF!+365*Y834</f>
        <v>#REF!</v>
      </c>
      <c r="AE834" s="176" t="e">
        <f t="shared" si="127"/>
        <v>#REF!</v>
      </c>
      <c r="AF834" s="170" t="e">
        <f>+VLOOKUP(CONCATENATE(TEXT(W834,"yyyy"),"-",TEXT(W834,"mm")),#REF!,2,0)</f>
        <v>#REF!</v>
      </c>
      <c r="AG834" s="177" t="e">
        <f>+(AC834*(1+'INFLAC PROYECTADA'!$B$8)^(AE834))/((1+DEMANDADO!AF834)^(AE834))</f>
        <v>#REF!</v>
      </c>
      <c r="AH834" s="169">
        <f>(0.2*VLOOKUP(D834,'%.'!$A$1:$B$4,2,FALSE))+(0.35*VLOOKUP(E834,'%.'!$A$1:$B$4,2,FALSE))+(0.1*VLOOKUP(F834,'%.'!$A$1:$B$4,2,FALSE))+(0.35*VLOOKUP(G834,'%.'!$A$1:$B$4,2,FALSE))</f>
        <v>0.77500000000000013</v>
      </c>
      <c r="AI834" s="128" t="str">
        <f t="shared" si="128"/>
        <v>ALTA</v>
      </c>
      <c r="AJ834" s="128" t="str">
        <f t="shared" si="129"/>
        <v>Provisión contable</v>
      </c>
      <c r="AK834" s="178" t="e">
        <f t="shared" si="130"/>
        <v>#REF!</v>
      </c>
    </row>
    <row r="835" spans="1:37" ht="30" customHeight="1" x14ac:dyDescent="0.25">
      <c r="A835" s="115">
        <v>834</v>
      </c>
      <c r="B835" s="86" t="s">
        <v>2001</v>
      </c>
      <c r="C835" s="85" t="s">
        <v>2002</v>
      </c>
      <c r="D835" s="87" t="s">
        <v>1</v>
      </c>
      <c r="E835" s="87" t="s">
        <v>1</v>
      </c>
      <c r="F835" s="87" t="s">
        <v>1</v>
      </c>
      <c r="G835" s="124" t="s">
        <v>1</v>
      </c>
      <c r="H835" s="169">
        <f t="shared" si="131"/>
        <v>0.05</v>
      </c>
      <c r="I835" s="170" t="str">
        <f t="shared" si="132"/>
        <v>REMOTA</v>
      </c>
      <c r="J835" s="292">
        <v>320000000</v>
      </c>
      <c r="K835" s="221">
        <v>0</v>
      </c>
      <c r="L835" s="245" t="s">
        <v>138</v>
      </c>
      <c r="M835" s="188">
        <v>0</v>
      </c>
      <c r="N835" s="87" t="s">
        <v>405</v>
      </c>
      <c r="O835" s="188" t="s">
        <v>405</v>
      </c>
      <c r="P835" s="86" t="s">
        <v>2265</v>
      </c>
      <c r="Q835" s="83" t="s">
        <v>159</v>
      </c>
      <c r="R835" s="86" t="s">
        <v>2266</v>
      </c>
      <c r="S835" s="86" t="s">
        <v>2267</v>
      </c>
      <c r="T835" s="92">
        <v>168127</v>
      </c>
      <c r="U835" s="86" t="s">
        <v>174</v>
      </c>
      <c r="V835" s="86" t="s">
        <v>2268</v>
      </c>
      <c r="W835" s="171">
        <v>44074</v>
      </c>
      <c r="X835" s="172" t="e">
        <f>+CONCATENATE(TEXT(#REF!,"yyyy"),"-",TEXT(#REF!,"mm"))</f>
        <v>#REF!</v>
      </c>
      <c r="Y835" s="173" t="str">
        <f t="shared" ref="Y835:Y898" si="135">+TRIM(LEFT(P835,2))</f>
        <v>20</v>
      </c>
      <c r="Z835" s="172" t="str">
        <f t="shared" ref="Z835:Z898" si="136">CONCATENATE(YEAR(EDATE(W835,-1)),"-",TEXT(MONTH(EDATE(W835,-1)),"00"))</f>
        <v>2020-07</v>
      </c>
      <c r="AA835" s="170" t="e">
        <f>+VLOOKUP(Z835,#REF!,2,FALSE)/VLOOKUP(X835,#REF!,2,FALSE)</f>
        <v>#REF!</v>
      </c>
      <c r="AB835" s="174" t="e">
        <f t="shared" si="133"/>
        <v>#REF!</v>
      </c>
      <c r="AC835" s="174" t="e">
        <f t="shared" si="134"/>
        <v>#REF!</v>
      </c>
      <c r="AD835" s="175" t="e">
        <f>+#REF!+365*Y835</f>
        <v>#REF!</v>
      </c>
      <c r="AE835" s="176" t="e">
        <f t="shared" ref="AE835:AE898" si="137">+(AD835-W835)/365</f>
        <v>#REF!</v>
      </c>
      <c r="AF835" s="170" t="e">
        <f>+VLOOKUP(CONCATENATE(TEXT(W835,"yyyy"),"-",TEXT(W835,"mm")),#REF!,2,0)</f>
        <v>#REF!</v>
      </c>
      <c r="AG835" s="177" t="e">
        <f>+(AC835*(1+'INFLAC PROYECTADA'!$B$8)^(AE835))/((1+DEMANDADO!AF835)^(AE835))</f>
        <v>#REF!</v>
      </c>
      <c r="AH835" s="169">
        <f>(0.2*VLOOKUP(D835,'%.'!$A$1:$B$4,2,FALSE))+(0.35*VLOOKUP(E835,'%.'!$A$1:$B$4,2,FALSE))+(0.1*VLOOKUP(F835,'%.'!$A$1:$B$4,2,FALSE))+(0.35*VLOOKUP(G835,'%.'!$A$1:$B$4,2,FALSE))</f>
        <v>0.05</v>
      </c>
      <c r="AI835" s="128" t="str">
        <f t="shared" ref="AI835:AI898" si="138">+IF(AH835&gt;0.5,"ALTA",IF(AH835&gt;0.25,"MEDIA",IF(AH835&gt;=0.1,"BAJA",IF(AH835&lt;0.1,"REMOTA"))))</f>
        <v>REMOTA</v>
      </c>
      <c r="AJ835" s="128" t="str">
        <f t="shared" ref="AJ835:AJ898" si="139">+IF(M835&gt;0,"Provisión contable",IF(AH835&gt;50%,"Provisión contable",IF(AH835&lt;10%,"No se registra","Cuentas de Orden")))</f>
        <v>No se registra</v>
      </c>
      <c r="AK835" s="178">
        <f t="shared" ref="AK835:AK898" si="140">+IF(M835&gt;0,M835,IF(AJ835="Provisión Contable",AG835,0)+IF(AJ835="Cuentas de Orden",AG835,0))</f>
        <v>0</v>
      </c>
    </row>
    <row r="836" spans="1:37" ht="30" customHeight="1" x14ac:dyDescent="0.25">
      <c r="A836" s="115">
        <v>835</v>
      </c>
      <c r="B836" s="86" t="s">
        <v>688</v>
      </c>
      <c r="C836" s="85" t="s">
        <v>2003</v>
      </c>
      <c r="D836" s="87" t="s">
        <v>1</v>
      </c>
      <c r="E836" s="87" t="s">
        <v>1</v>
      </c>
      <c r="F836" s="87" t="s">
        <v>1</v>
      </c>
      <c r="G836" s="124" t="s">
        <v>1</v>
      </c>
      <c r="H836" s="169">
        <f t="shared" si="131"/>
        <v>0.05</v>
      </c>
      <c r="I836" s="170" t="str">
        <f t="shared" si="132"/>
        <v>REMOTA</v>
      </c>
      <c r="J836" s="292">
        <v>58000000</v>
      </c>
      <c r="K836" s="221">
        <v>0</v>
      </c>
      <c r="L836" s="79" t="s">
        <v>136</v>
      </c>
      <c r="M836" s="188">
        <v>0</v>
      </c>
      <c r="N836" s="87" t="s">
        <v>405</v>
      </c>
      <c r="O836" s="188" t="s">
        <v>405</v>
      </c>
      <c r="P836" s="86" t="s">
        <v>2265</v>
      </c>
      <c r="Q836" s="83" t="s">
        <v>159</v>
      </c>
      <c r="R836" s="86" t="s">
        <v>2266</v>
      </c>
      <c r="S836" s="86" t="s">
        <v>2267</v>
      </c>
      <c r="T836" s="92">
        <v>168127</v>
      </c>
      <c r="U836" s="86" t="s">
        <v>168</v>
      </c>
      <c r="V836" s="86" t="s">
        <v>2269</v>
      </c>
      <c r="W836" s="171">
        <v>44074</v>
      </c>
      <c r="X836" s="172" t="e">
        <f>+CONCATENATE(TEXT(#REF!,"yyyy"),"-",TEXT(#REF!,"mm"))</f>
        <v>#REF!</v>
      </c>
      <c r="Y836" s="173" t="str">
        <f t="shared" si="135"/>
        <v>20</v>
      </c>
      <c r="Z836" s="172" t="str">
        <f t="shared" si="136"/>
        <v>2020-07</v>
      </c>
      <c r="AA836" s="170" t="e">
        <f>+VLOOKUP(Z836,#REF!,2,FALSE)/VLOOKUP(X836,#REF!,2,FALSE)</f>
        <v>#REF!</v>
      </c>
      <c r="AB836" s="174" t="e">
        <f t="shared" si="133"/>
        <v>#REF!</v>
      </c>
      <c r="AC836" s="174" t="e">
        <f t="shared" si="134"/>
        <v>#REF!</v>
      </c>
      <c r="AD836" s="175" t="e">
        <f>+#REF!+365*Y836</f>
        <v>#REF!</v>
      </c>
      <c r="AE836" s="176" t="e">
        <f t="shared" si="137"/>
        <v>#REF!</v>
      </c>
      <c r="AF836" s="170" t="e">
        <f>+VLOOKUP(CONCATENATE(TEXT(W836,"yyyy"),"-",TEXT(W836,"mm")),#REF!,2,0)</f>
        <v>#REF!</v>
      </c>
      <c r="AG836" s="177" t="e">
        <f>+(AC836*(1+'INFLAC PROYECTADA'!$B$8)^(AE836))/((1+DEMANDADO!AF836)^(AE836))</f>
        <v>#REF!</v>
      </c>
      <c r="AH836" s="169">
        <f>(0.2*VLOOKUP(D836,'%.'!$A$1:$B$4,2,FALSE))+(0.35*VLOOKUP(E836,'%.'!$A$1:$B$4,2,FALSE))+(0.1*VLOOKUP(F836,'%.'!$A$1:$B$4,2,FALSE))+(0.35*VLOOKUP(G836,'%.'!$A$1:$B$4,2,FALSE))</f>
        <v>0.05</v>
      </c>
      <c r="AI836" s="128" t="str">
        <f t="shared" si="138"/>
        <v>REMOTA</v>
      </c>
      <c r="AJ836" s="128" t="str">
        <f t="shared" si="139"/>
        <v>No se registra</v>
      </c>
      <c r="AK836" s="178">
        <f t="shared" si="140"/>
        <v>0</v>
      </c>
    </row>
    <row r="837" spans="1:37" ht="30" customHeight="1" x14ac:dyDescent="0.25">
      <c r="A837" s="115">
        <v>836</v>
      </c>
      <c r="B837" s="79" t="s">
        <v>2004</v>
      </c>
      <c r="C837" s="85" t="s">
        <v>2005</v>
      </c>
      <c r="D837" s="83" t="s">
        <v>0</v>
      </c>
      <c r="E837" s="83" t="s">
        <v>0</v>
      </c>
      <c r="F837" s="83" t="s">
        <v>0</v>
      </c>
      <c r="G837" s="124" t="s">
        <v>1</v>
      </c>
      <c r="H837" s="169">
        <f t="shared" si="131"/>
        <v>0.66749999999999998</v>
      </c>
      <c r="I837" s="170" t="str">
        <f t="shared" si="132"/>
        <v>ALTA</v>
      </c>
      <c r="J837" s="292">
        <v>182843711</v>
      </c>
      <c r="K837" s="221">
        <v>0</v>
      </c>
      <c r="L837" s="86" t="s">
        <v>140</v>
      </c>
      <c r="M837" s="188">
        <v>182843711</v>
      </c>
      <c r="N837" s="87" t="s">
        <v>405</v>
      </c>
      <c r="O837" s="188" t="s">
        <v>405</v>
      </c>
      <c r="P837" s="86" t="s">
        <v>508</v>
      </c>
      <c r="Q837" s="83" t="s">
        <v>159</v>
      </c>
      <c r="R837" s="86" t="s">
        <v>2266</v>
      </c>
      <c r="S837" s="86" t="s">
        <v>2267</v>
      </c>
      <c r="T837" s="92">
        <v>168127</v>
      </c>
      <c r="U837" s="86" t="s">
        <v>21</v>
      </c>
      <c r="V837" s="86" t="s">
        <v>2270</v>
      </c>
      <c r="W837" s="171">
        <v>44074</v>
      </c>
      <c r="X837" s="172" t="e">
        <f>+CONCATENATE(TEXT(#REF!,"yyyy"),"-",TEXT(#REF!,"mm"))</f>
        <v>#REF!</v>
      </c>
      <c r="Y837" s="173" t="str">
        <f t="shared" si="135"/>
        <v>14</v>
      </c>
      <c r="Z837" s="172" t="str">
        <f t="shared" si="136"/>
        <v>2020-07</v>
      </c>
      <c r="AA837" s="170" t="e">
        <f>+VLOOKUP(Z837,#REF!,2,FALSE)/VLOOKUP(X837,#REF!,2,FALSE)</f>
        <v>#REF!</v>
      </c>
      <c r="AB837" s="174" t="e">
        <f t="shared" si="133"/>
        <v>#REF!</v>
      </c>
      <c r="AC837" s="174" t="e">
        <f t="shared" si="134"/>
        <v>#REF!</v>
      </c>
      <c r="AD837" s="175" t="e">
        <f>+#REF!+365*Y837</f>
        <v>#REF!</v>
      </c>
      <c r="AE837" s="176" t="e">
        <f t="shared" si="137"/>
        <v>#REF!</v>
      </c>
      <c r="AF837" s="170" t="e">
        <f>+VLOOKUP(CONCATENATE(TEXT(W837,"yyyy"),"-",TEXT(W837,"mm")),#REF!,2,0)</f>
        <v>#REF!</v>
      </c>
      <c r="AG837" s="177" t="e">
        <f>+(AC837*(1+'INFLAC PROYECTADA'!$B$8)^(AE837))/((1+DEMANDADO!AF837)^(AE837))</f>
        <v>#REF!</v>
      </c>
      <c r="AH837" s="169">
        <f>(0.2*VLOOKUP(D837,'%.'!$A$1:$B$4,2,FALSE))+(0.35*VLOOKUP(E837,'%.'!$A$1:$B$4,2,FALSE))+(0.1*VLOOKUP(F837,'%.'!$A$1:$B$4,2,FALSE))+(0.35*VLOOKUP(G837,'%.'!$A$1:$B$4,2,FALSE))</f>
        <v>0.66749999999999998</v>
      </c>
      <c r="AI837" s="128" t="str">
        <f t="shared" si="138"/>
        <v>ALTA</v>
      </c>
      <c r="AJ837" s="128" t="str">
        <f t="shared" si="139"/>
        <v>Provisión contable</v>
      </c>
      <c r="AK837" s="178">
        <f t="shared" si="140"/>
        <v>182843711</v>
      </c>
    </row>
    <row r="838" spans="1:37" ht="30" customHeight="1" x14ac:dyDescent="0.25">
      <c r="A838" s="115">
        <v>837</v>
      </c>
      <c r="B838" s="79" t="s">
        <v>2006</v>
      </c>
      <c r="C838" s="85" t="s">
        <v>2007</v>
      </c>
      <c r="D838" s="87" t="s">
        <v>1</v>
      </c>
      <c r="E838" s="87" t="s">
        <v>1</v>
      </c>
      <c r="F838" s="87" t="s">
        <v>1</v>
      </c>
      <c r="G838" s="124" t="s">
        <v>1</v>
      </c>
      <c r="H838" s="169">
        <f t="shared" si="131"/>
        <v>0.05</v>
      </c>
      <c r="I838" s="170" t="str">
        <f t="shared" si="132"/>
        <v>REMOTA</v>
      </c>
      <c r="J838" s="292">
        <v>10000000</v>
      </c>
      <c r="K838" s="221">
        <v>0</v>
      </c>
      <c r="L838" s="79" t="s">
        <v>139</v>
      </c>
      <c r="M838" s="188">
        <v>0</v>
      </c>
      <c r="N838" s="87" t="s">
        <v>405</v>
      </c>
      <c r="O838" s="188" t="s">
        <v>405</v>
      </c>
      <c r="P838" s="86" t="s">
        <v>508</v>
      </c>
      <c r="Q838" s="83" t="s">
        <v>159</v>
      </c>
      <c r="R838" s="86" t="s">
        <v>2266</v>
      </c>
      <c r="S838" s="86" t="s">
        <v>2267</v>
      </c>
      <c r="T838" s="92">
        <v>168127</v>
      </c>
      <c r="U838" s="86" t="s">
        <v>21</v>
      </c>
      <c r="V838" s="86" t="s">
        <v>2271</v>
      </c>
      <c r="W838" s="171">
        <v>44074</v>
      </c>
      <c r="X838" s="172" t="e">
        <f>+CONCATENATE(TEXT(#REF!,"yyyy"),"-",TEXT(#REF!,"mm"))</f>
        <v>#REF!</v>
      </c>
      <c r="Y838" s="173" t="str">
        <f t="shared" si="135"/>
        <v>14</v>
      </c>
      <c r="Z838" s="172" t="str">
        <f t="shared" si="136"/>
        <v>2020-07</v>
      </c>
      <c r="AA838" s="170" t="e">
        <f>+VLOOKUP(Z838,#REF!,2,FALSE)/VLOOKUP(X838,#REF!,2,FALSE)</f>
        <v>#REF!</v>
      </c>
      <c r="AB838" s="174" t="e">
        <f t="shared" si="133"/>
        <v>#REF!</v>
      </c>
      <c r="AC838" s="174" t="e">
        <f t="shared" si="134"/>
        <v>#REF!</v>
      </c>
      <c r="AD838" s="175" t="e">
        <f>+#REF!+365*Y838</f>
        <v>#REF!</v>
      </c>
      <c r="AE838" s="176" t="e">
        <f t="shared" si="137"/>
        <v>#REF!</v>
      </c>
      <c r="AF838" s="170" t="e">
        <f>+VLOOKUP(CONCATENATE(TEXT(W838,"yyyy"),"-",TEXT(W838,"mm")),#REF!,2,0)</f>
        <v>#REF!</v>
      </c>
      <c r="AG838" s="177" t="e">
        <f>+(AC838*(1+'INFLAC PROYECTADA'!$B$8)^(AE838))/((1+DEMANDADO!AF838)^(AE838))</f>
        <v>#REF!</v>
      </c>
      <c r="AH838" s="169">
        <f>(0.2*VLOOKUP(D838,'%.'!$A$1:$B$4,2,FALSE))+(0.35*VLOOKUP(E838,'%.'!$A$1:$B$4,2,FALSE))+(0.1*VLOOKUP(F838,'%.'!$A$1:$B$4,2,FALSE))+(0.35*VLOOKUP(G838,'%.'!$A$1:$B$4,2,FALSE))</f>
        <v>0.05</v>
      </c>
      <c r="AI838" s="128" t="str">
        <f t="shared" si="138"/>
        <v>REMOTA</v>
      </c>
      <c r="AJ838" s="128" t="str">
        <f t="shared" si="139"/>
        <v>No se registra</v>
      </c>
      <c r="AK838" s="178">
        <f t="shared" si="140"/>
        <v>0</v>
      </c>
    </row>
    <row r="839" spans="1:37" ht="30" customHeight="1" x14ac:dyDescent="0.25">
      <c r="A839" s="115">
        <v>838</v>
      </c>
      <c r="B839" s="86" t="s">
        <v>2008</v>
      </c>
      <c r="C839" s="85" t="s">
        <v>2009</v>
      </c>
      <c r="D839" s="87" t="s">
        <v>1</v>
      </c>
      <c r="E839" s="87" t="s">
        <v>1</v>
      </c>
      <c r="F839" s="87" t="s">
        <v>1</v>
      </c>
      <c r="G839" s="124" t="s">
        <v>1</v>
      </c>
      <c r="H839" s="169">
        <f t="shared" si="131"/>
        <v>0.05</v>
      </c>
      <c r="I839" s="170" t="str">
        <f t="shared" si="132"/>
        <v>REMOTA</v>
      </c>
      <c r="J839" s="292">
        <v>7000000</v>
      </c>
      <c r="K839" s="221">
        <v>0</v>
      </c>
      <c r="L839" s="86" t="s">
        <v>139</v>
      </c>
      <c r="M839" s="188">
        <v>0</v>
      </c>
      <c r="N839" s="87" t="s">
        <v>405</v>
      </c>
      <c r="O839" s="188" t="s">
        <v>405</v>
      </c>
      <c r="P839" s="86" t="s">
        <v>2272</v>
      </c>
      <c r="Q839" s="83" t="s">
        <v>159</v>
      </c>
      <c r="R839" s="86" t="s">
        <v>2266</v>
      </c>
      <c r="S839" s="86" t="s">
        <v>2267</v>
      </c>
      <c r="T839" s="86">
        <v>168127</v>
      </c>
      <c r="U839" s="86" t="s">
        <v>165</v>
      </c>
      <c r="V839" s="86" t="s">
        <v>2273</v>
      </c>
      <c r="W839" s="171">
        <v>44074</v>
      </c>
      <c r="X839" s="172" t="e">
        <f>+CONCATENATE(TEXT(#REF!,"yyyy"),"-",TEXT(#REF!,"mm"))</f>
        <v>#REF!</v>
      </c>
      <c r="Y839" s="173" t="str">
        <f t="shared" si="135"/>
        <v>13</v>
      </c>
      <c r="Z839" s="172" t="str">
        <f t="shared" si="136"/>
        <v>2020-07</v>
      </c>
      <c r="AA839" s="170" t="e">
        <f>+VLOOKUP(Z839,#REF!,2,FALSE)/VLOOKUP(X839,#REF!,2,FALSE)</f>
        <v>#REF!</v>
      </c>
      <c r="AB839" s="174" t="e">
        <f t="shared" si="133"/>
        <v>#REF!</v>
      </c>
      <c r="AC839" s="174" t="e">
        <f t="shared" si="134"/>
        <v>#REF!</v>
      </c>
      <c r="AD839" s="175" t="e">
        <f>+#REF!+365*Y839</f>
        <v>#REF!</v>
      </c>
      <c r="AE839" s="176" t="e">
        <f t="shared" si="137"/>
        <v>#REF!</v>
      </c>
      <c r="AF839" s="170" t="e">
        <f>+VLOOKUP(CONCATENATE(TEXT(W839,"yyyy"),"-",TEXT(W839,"mm")),#REF!,2,0)</f>
        <v>#REF!</v>
      </c>
      <c r="AG839" s="177" t="e">
        <f>+(AC839*(1+'INFLAC PROYECTADA'!$B$8)^(AE839))/((1+DEMANDADO!AF839)^(AE839))</f>
        <v>#REF!</v>
      </c>
      <c r="AH839" s="169">
        <f>(0.2*VLOOKUP(D839,'%.'!$A$1:$B$4,2,FALSE))+(0.35*VLOOKUP(E839,'%.'!$A$1:$B$4,2,FALSE))+(0.1*VLOOKUP(F839,'%.'!$A$1:$B$4,2,FALSE))+(0.35*VLOOKUP(G839,'%.'!$A$1:$B$4,2,FALSE))</f>
        <v>0.05</v>
      </c>
      <c r="AI839" s="128" t="str">
        <f t="shared" si="138"/>
        <v>REMOTA</v>
      </c>
      <c r="AJ839" s="128" t="str">
        <f t="shared" si="139"/>
        <v>No se registra</v>
      </c>
      <c r="AK839" s="178">
        <f t="shared" si="140"/>
        <v>0</v>
      </c>
    </row>
    <row r="840" spans="1:37" ht="30" customHeight="1" x14ac:dyDescent="0.25">
      <c r="A840" s="115">
        <v>839</v>
      </c>
      <c r="B840" s="79" t="s">
        <v>2008</v>
      </c>
      <c r="C840" s="85" t="s">
        <v>2010</v>
      </c>
      <c r="D840" s="87" t="s">
        <v>1</v>
      </c>
      <c r="E840" s="87" t="s">
        <v>1</v>
      </c>
      <c r="F840" s="87" t="s">
        <v>1</v>
      </c>
      <c r="G840" s="124" t="s">
        <v>1</v>
      </c>
      <c r="H840" s="169">
        <f t="shared" si="131"/>
        <v>0.05</v>
      </c>
      <c r="I840" s="170" t="str">
        <f t="shared" si="132"/>
        <v>REMOTA</v>
      </c>
      <c r="J840" s="292">
        <v>20000000</v>
      </c>
      <c r="K840" s="221">
        <v>0</v>
      </c>
      <c r="L840" s="79" t="s">
        <v>139</v>
      </c>
      <c r="M840" s="188">
        <v>0</v>
      </c>
      <c r="N840" s="87" t="s">
        <v>405</v>
      </c>
      <c r="O840" s="188" t="s">
        <v>405</v>
      </c>
      <c r="P840" s="86" t="s">
        <v>2274</v>
      </c>
      <c r="Q840" s="83" t="s">
        <v>159</v>
      </c>
      <c r="R840" s="86" t="s">
        <v>2266</v>
      </c>
      <c r="S840" s="86" t="s">
        <v>2267</v>
      </c>
      <c r="T840" s="92">
        <v>168127</v>
      </c>
      <c r="U840" s="86" t="s">
        <v>21</v>
      </c>
      <c r="V840" s="79" t="s">
        <v>2275</v>
      </c>
      <c r="W840" s="171">
        <v>44074</v>
      </c>
      <c r="X840" s="172" t="e">
        <f>+CONCATENATE(TEXT(#REF!,"yyyy"),"-",TEXT(#REF!,"mm"))</f>
        <v>#REF!</v>
      </c>
      <c r="Y840" s="173" t="str">
        <f t="shared" si="135"/>
        <v>12</v>
      </c>
      <c r="Z840" s="172" t="str">
        <f t="shared" si="136"/>
        <v>2020-07</v>
      </c>
      <c r="AA840" s="170" t="e">
        <f>+VLOOKUP(Z840,#REF!,2,FALSE)/VLOOKUP(X840,#REF!,2,FALSE)</f>
        <v>#REF!</v>
      </c>
      <c r="AB840" s="174" t="e">
        <f t="shared" si="133"/>
        <v>#REF!</v>
      </c>
      <c r="AC840" s="174" t="e">
        <f t="shared" si="134"/>
        <v>#REF!</v>
      </c>
      <c r="AD840" s="175" t="e">
        <f>+#REF!+365*Y840</f>
        <v>#REF!</v>
      </c>
      <c r="AE840" s="176" t="e">
        <f t="shared" si="137"/>
        <v>#REF!</v>
      </c>
      <c r="AF840" s="170" t="e">
        <f>+VLOOKUP(CONCATENATE(TEXT(W840,"yyyy"),"-",TEXT(W840,"mm")),#REF!,2,0)</f>
        <v>#REF!</v>
      </c>
      <c r="AG840" s="177" t="e">
        <f>+(AC840*(1+'INFLAC PROYECTADA'!$B$8)^(AE840))/((1+DEMANDADO!AF840)^(AE840))</f>
        <v>#REF!</v>
      </c>
      <c r="AH840" s="169">
        <f>(0.2*VLOOKUP(D840,'%.'!$A$1:$B$4,2,FALSE))+(0.35*VLOOKUP(E840,'%.'!$A$1:$B$4,2,FALSE))+(0.1*VLOOKUP(F840,'%.'!$A$1:$B$4,2,FALSE))+(0.35*VLOOKUP(G840,'%.'!$A$1:$B$4,2,FALSE))</f>
        <v>0.05</v>
      </c>
      <c r="AI840" s="128" t="str">
        <f t="shared" si="138"/>
        <v>REMOTA</v>
      </c>
      <c r="AJ840" s="128" t="str">
        <f t="shared" si="139"/>
        <v>No se registra</v>
      </c>
      <c r="AK840" s="178">
        <f t="shared" si="140"/>
        <v>0</v>
      </c>
    </row>
    <row r="841" spans="1:37" ht="30" customHeight="1" x14ac:dyDescent="0.25">
      <c r="A841" s="115">
        <v>840</v>
      </c>
      <c r="B841" s="79" t="s">
        <v>2011</v>
      </c>
      <c r="C841" s="85" t="s">
        <v>2012</v>
      </c>
      <c r="D841" s="87" t="s">
        <v>1</v>
      </c>
      <c r="E841" s="87" t="s">
        <v>1</v>
      </c>
      <c r="F841" s="87" t="s">
        <v>1</v>
      </c>
      <c r="G841" s="124" t="s">
        <v>1</v>
      </c>
      <c r="H841" s="169">
        <f t="shared" si="131"/>
        <v>0.05</v>
      </c>
      <c r="I841" s="170" t="str">
        <f t="shared" si="132"/>
        <v>REMOTA</v>
      </c>
      <c r="J841" s="292">
        <v>2697549616</v>
      </c>
      <c r="K841" s="221">
        <v>0</v>
      </c>
      <c r="L841" s="86" t="s">
        <v>149</v>
      </c>
      <c r="M841" s="188">
        <v>0</v>
      </c>
      <c r="N841" s="87" t="s">
        <v>405</v>
      </c>
      <c r="O841" s="188" t="s">
        <v>405</v>
      </c>
      <c r="P841" s="86" t="s">
        <v>448</v>
      </c>
      <c r="Q841" s="83" t="s">
        <v>159</v>
      </c>
      <c r="R841" s="86" t="s">
        <v>2266</v>
      </c>
      <c r="S841" s="86" t="s">
        <v>2267</v>
      </c>
      <c r="T841" s="92">
        <v>168127</v>
      </c>
      <c r="U841" s="86" t="s">
        <v>21</v>
      </c>
      <c r="V841" s="79" t="s">
        <v>2276</v>
      </c>
      <c r="W841" s="171">
        <v>44074</v>
      </c>
      <c r="X841" s="172" t="e">
        <f>+CONCATENATE(TEXT(#REF!,"yyyy"),"-",TEXT(#REF!,"mm"))</f>
        <v>#REF!</v>
      </c>
      <c r="Y841" s="173" t="str">
        <f t="shared" si="135"/>
        <v>10</v>
      </c>
      <c r="Z841" s="172" t="str">
        <f t="shared" si="136"/>
        <v>2020-07</v>
      </c>
      <c r="AA841" s="170" t="e">
        <f>+VLOOKUP(Z841,#REF!,2,FALSE)/VLOOKUP(X841,#REF!,2,FALSE)</f>
        <v>#REF!</v>
      </c>
      <c r="AB841" s="174" t="e">
        <f t="shared" si="133"/>
        <v>#REF!</v>
      </c>
      <c r="AC841" s="174" t="e">
        <f t="shared" si="134"/>
        <v>#REF!</v>
      </c>
      <c r="AD841" s="175" t="e">
        <f>+#REF!+365*Y841</f>
        <v>#REF!</v>
      </c>
      <c r="AE841" s="176" t="e">
        <f t="shared" si="137"/>
        <v>#REF!</v>
      </c>
      <c r="AF841" s="170" t="e">
        <f>+VLOOKUP(CONCATENATE(TEXT(W841,"yyyy"),"-",TEXT(W841,"mm")),#REF!,2,0)</f>
        <v>#REF!</v>
      </c>
      <c r="AG841" s="177" t="e">
        <f>+(AC841*(1+'INFLAC PROYECTADA'!$B$8)^(AE841))/((1+DEMANDADO!AF841)^(AE841))</f>
        <v>#REF!</v>
      </c>
      <c r="AH841" s="169">
        <f>(0.2*VLOOKUP(D841,'%.'!$A$1:$B$4,2,FALSE))+(0.35*VLOOKUP(E841,'%.'!$A$1:$B$4,2,FALSE))+(0.1*VLOOKUP(F841,'%.'!$A$1:$B$4,2,FALSE))+(0.35*VLOOKUP(G841,'%.'!$A$1:$B$4,2,FALSE))</f>
        <v>0.05</v>
      </c>
      <c r="AI841" s="128" t="str">
        <f t="shared" si="138"/>
        <v>REMOTA</v>
      </c>
      <c r="AJ841" s="128" t="str">
        <f t="shared" si="139"/>
        <v>No se registra</v>
      </c>
      <c r="AK841" s="178">
        <f t="shared" si="140"/>
        <v>0</v>
      </c>
    </row>
    <row r="842" spans="1:37" ht="30" customHeight="1" x14ac:dyDescent="0.25">
      <c r="A842" s="115">
        <v>841</v>
      </c>
      <c r="B842" s="79" t="s">
        <v>2013</v>
      </c>
      <c r="C842" s="85" t="s">
        <v>2014</v>
      </c>
      <c r="D842" s="87" t="s">
        <v>1</v>
      </c>
      <c r="E842" s="87" t="s">
        <v>1</v>
      </c>
      <c r="F842" s="87" t="s">
        <v>1</v>
      </c>
      <c r="G842" s="124" t="s">
        <v>1</v>
      </c>
      <c r="H842" s="169">
        <f t="shared" si="131"/>
        <v>0.05</v>
      </c>
      <c r="I842" s="170" t="str">
        <f t="shared" si="132"/>
        <v>REMOTA</v>
      </c>
      <c r="J842" s="292">
        <v>15573326</v>
      </c>
      <c r="K842" s="221">
        <v>0</v>
      </c>
      <c r="L842" s="86" t="s">
        <v>133</v>
      </c>
      <c r="M842" s="188">
        <v>0</v>
      </c>
      <c r="N842" s="87" t="s">
        <v>405</v>
      </c>
      <c r="O842" s="188" t="s">
        <v>405</v>
      </c>
      <c r="P842" s="86" t="s">
        <v>448</v>
      </c>
      <c r="Q842" s="83" t="s">
        <v>159</v>
      </c>
      <c r="R842" s="86" t="s">
        <v>2266</v>
      </c>
      <c r="S842" s="86" t="s">
        <v>2267</v>
      </c>
      <c r="T842" s="92">
        <v>168127</v>
      </c>
      <c r="U842" s="86" t="s">
        <v>170</v>
      </c>
      <c r="V842" s="86" t="s">
        <v>2277</v>
      </c>
      <c r="W842" s="171">
        <v>44074</v>
      </c>
      <c r="X842" s="172" t="e">
        <f>+CONCATENATE(TEXT(#REF!,"yyyy"),"-",TEXT(#REF!,"mm"))</f>
        <v>#REF!</v>
      </c>
      <c r="Y842" s="173" t="str">
        <f t="shared" si="135"/>
        <v>10</v>
      </c>
      <c r="Z842" s="172" t="str">
        <f t="shared" si="136"/>
        <v>2020-07</v>
      </c>
      <c r="AA842" s="170" t="e">
        <f>+VLOOKUP(Z842,#REF!,2,FALSE)/VLOOKUP(X842,#REF!,2,FALSE)</f>
        <v>#REF!</v>
      </c>
      <c r="AB842" s="174" t="e">
        <f t="shared" si="133"/>
        <v>#REF!</v>
      </c>
      <c r="AC842" s="174" t="e">
        <f t="shared" si="134"/>
        <v>#REF!</v>
      </c>
      <c r="AD842" s="175" t="e">
        <f>+#REF!+365*Y842</f>
        <v>#REF!</v>
      </c>
      <c r="AE842" s="176" t="e">
        <f t="shared" si="137"/>
        <v>#REF!</v>
      </c>
      <c r="AF842" s="170" t="e">
        <f>+VLOOKUP(CONCATENATE(TEXT(W842,"yyyy"),"-",TEXT(W842,"mm")),#REF!,2,0)</f>
        <v>#REF!</v>
      </c>
      <c r="AG842" s="177" t="e">
        <f>+(AC842*(1+'INFLAC PROYECTADA'!$B$8)^(AE842))/((1+DEMANDADO!AF842)^(AE842))</f>
        <v>#REF!</v>
      </c>
      <c r="AH842" s="169">
        <f>(0.2*VLOOKUP(D842,'%.'!$A$1:$B$4,2,FALSE))+(0.35*VLOOKUP(E842,'%.'!$A$1:$B$4,2,FALSE))+(0.1*VLOOKUP(F842,'%.'!$A$1:$B$4,2,FALSE))+(0.35*VLOOKUP(G842,'%.'!$A$1:$B$4,2,FALSE))</f>
        <v>0.05</v>
      </c>
      <c r="AI842" s="128" t="str">
        <f t="shared" si="138"/>
        <v>REMOTA</v>
      </c>
      <c r="AJ842" s="128" t="str">
        <f t="shared" si="139"/>
        <v>No se registra</v>
      </c>
      <c r="AK842" s="178">
        <f t="shared" si="140"/>
        <v>0</v>
      </c>
    </row>
    <row r="843" spans="1:37" ht="30" customHeight="1" x14ac:dyDescent="0.25">
      <c r="A843" s="115">
        <v>842</v>
      </c>
      <c r="B843" s="85" t="s">
        <v>2015</v>
      </c>
      <c r="C843" s="85" t="s">
        <v>2016</v>
      </c>
      <c r="D843" s="87" t="s">
        <v>1</v>
      </c>
      <c r="E843" s="87" t="s">
        <v>1</v>
      </c>
      <c r="F843" s="87" t="s">
        <v>1</v>
      </c>
      <c r="G843" s="124" t="s">
        <v>1</v>
      </c>
      <c r="H843" s="169">
        <f t="shared" si="131"/>
        <v>0.05</v>
      </c>
      <c r="I843" s="170" t="str">
        <f t="shared" si="132"/>
        <v>REMOTA</v>
      </c>
      <c r="J843" s="292">
        <v>918000000</v>
      </c>
      <c r="K843" s="221">
        <v>0</v>
      </c>
      <c r="L843" s="86" t="s">
        <v>133</v>
      </c>
      <c r="M843" s="188">
        <v>0</v>
      </c>
      <c r="N843" s="87" t="s">
        <v>405</v>
      </c>
      <c r="O843" s="188" t="s">
        <v>405</v>
      </c>
      <c r="P843" s="86" t="s">
        <v>2278</v>
      </c>
      <c r="Q843" s="83" t="s">
        <v>159</v>
      </c>
      <c r="R843" s="86" t="s">
        <v>2266</v>
      </c>
      <c r="S843" s="86" t="s">
        <v>2267</v>
      </c>
      <c r="T843" s="86">
        <v>168127</v>
      </c>
      <c r="U843" s="86" t="s">
        <v>21</v>
      </c>
      <c r="V843" s="86" t="s">
        <v>2279</v>
      </c>
      <c r="W843" s="171">
        <v>44074</v>
      </c>
      <c r="X843" s="172" t="e">
        <f>+CONCATENATE(TEXT(#REF!,"yyyy"),"-",TEXT(#REF!,"mm"))</f>
        <v>#REF!</v>
      </c>
      <c r="Y843" s="173" t="str">
        <f t="shared" si="135"/>
        <v>21</v>
      </c>
      <c r="Z843" s="172" t="str">
        <f t="shared" si="136"/>
        <v>2020-07</v>
      </c>
      <c r="AA843" s="170" t="e">
        <f>+VLOOKUP(Z843,#REF!,2,FALSE)/VLOOKUP(X843,#REF!,2,FALSE)</f>
        <v>#REF!</v>
      </c>
      <c r="AB843" s="174" t="e">
        <f t="shared" si="133"/>
        <v>#REF!</v>
      </c>
      <c r="AC843" s="174" t="e">
        <f t="shared" si="134"/>
        <v>#REF!</v>
      </c>
      <c r="AD843" s="175" t="e">
        <f>+#REF!+365*Y843</f>
        <v>#REF!</v>
      </c>
      <c r="AE843" s="176" t="e">
        <f t="shared" si="137"/>
        <v>#REF!</v>
      </c>
      <c r="AF843" s="170" t="e">
        <f>+VLOOKUP(CONCATENATE(TEXT(W843,"yyyy"),"-",TEXT(W843,"mm")),#REF!,2,0)</f>
        <v>#REF!</v>
      </c>
      <c r="AG843" s="177" t="e">
        <f>+(AC843*(1+'INFLAC PROYECTADA'!$B$8)^(AE843))/((1+DEMANDADO!AF843)^(AE843))</f>
        <v>#REF!</v>
      </c>
      <c r="AH843" s="169">
        <f>(0.2*VLOOKUP(D843,'%.'!$A$1:$B$4,2,FALSE))+(0.35*VLOOKUP(E843,'%.'!$A$1:$B$4,2,FALSE))+(0.1*VLOOKUP(F843,'%.'!$A$1:$B$4,2,FALSE))+(0.35*VLOOKUP(G843,'%.'!$A$1:$B$4,2,FALSE))</f>
        <v>0.05</v>
      </c>
      <c r="AI843" s="128" t="str">
        <f t="shared" si="138"/>
        <v>REMOTA</v>
      </c>
      <c r="AJ843" s="128" t="str">
        <f t="shared" si="139"/>
        <v>No se registra</v>
      </c>
      <c r="AK843" s="178">
        <f t="shared" si="140"/>
        <v>0</v>
      </c>
    </row>
    <row r="844" spans="1:37" ht="30" customHeight="1" x14ac:dyDescent="0.25">
      <c r="A844" s="115">
        <v>843</v>
      </c>
      <c r="B844" s="79" t="s">
        <v>313</v>
      </c>
      <c r="C844" s="85" t="s">
        <v>2017</v>
      </c>
      <c r="D844" s="87" t="s">
        <v>1</v>
      </c>
      <c r="E844" s="87" t="s">
        <v>1</v>
      </c>
      <c r="F844" s="87" t="s">
        <v>1</v>
      </c>
      <c r="G844" s="124" t="s">
        <v>1</v>
      </c>
      <c r="H844" s="169">
        <f t="shared" si="131"/>
        <v>0.05</v>
      </c>
      <c r="I844" s="170" t="str">
        <f t="shared" si="132"/>
        <v>REMOTA</v>
      </c>
      <c r="J844" s="292">
        <v>248507511</v>
      </c>
      <c r="K844" s="221">
        <v>0</v>
      </c>
      <c r="L844" s="86" t="s">
        <v>133</v>
      </c>
      <c r="M844" s="188">
        <v>0</v>
      </c>
      <c r="N844" s="87" t="s">
        <v>405</v>
      </c>
      <c r="O844" s="188" t="s">
        <v>405</v>
      </c>
      <c r="P844" s="86" t="s">
        <v>2278</v>
      </c>
      <c r="Q844" s="83" t="s">
        <v>159</v>
      </c>
      <c r="R844" s="86" t="s">
        <v>2266</v>
      </c>
      <c r="S844" s="86" t="s">
        <v>2267</v>
      </c>
      <c r="T844" s="92">
        <v>168127</v>
      </c>
      <c r="U844" s="86" t="s">
        <v>21</v>
      </c>
      <c r="V844" s="86" t="s">
        <v>2279</v>
      </c>
      <c r="W844" s="171">
        <v>44074</v>
      </c>
      <c r="X844" s="172" t="e">
        <f>+CONCATENATE(TEXT(#REF!,"yyyy"),"-",TEXT(#REF!,"mm"))</f>
        <v>#REF!</v>
      </c>
      <c r="Y844" s="173" t="str">
        <f t="shared" si="135"/>
        <v>21</v>
      </c>
      <c r="Z844" s="172" t="str">
        <f t="shared" si="136"/>
        <v>2020-07</v>
      </c>
      <c r="AA844" s="170" t="e">
        <f>+VLOOKUP(Z844,#REF!,2,FALSE)/VLOOKUP(X844,#REF!,2,FALSE)</f>
        <v>#REF!</v>
      </c>
      <c r="AB844" s="174" t="e">
        <f t="shared" si="133"/>
        <v>#REF!</v>
      </c>
      <c r="AC844" s="174" t="e">
        <f t="shared" si="134"/>
        <v>#REF!</v>
      </c>
      <c r="AD844" s="175" t="e">
        <f>+#REF!+365*Y844</f>
        <v>#REF!</v>
      </c>
      <c r="AE844" s="176" t="e">
        <f t="shared" si="137"/>
        <v>#REF!</v>
      </c>
      <c r="AF844" s="170" t="e">
        <f>+VLOOKUP(CONCATENATE(TEXT(W844,"yyyy"),"-",TEXT(W844,"mm")),#REF!,2,0)</f>
        <v>#REF!</v>
      </c>
      <c r="AG844" s="177" t="e">
        <f>+(AC844*(1+'INFLAC PROYECTADA'!$B$8)^(AE844))/((1+DEMANDADO!AF844)^(AE844))</f>
        <v>#REF!</v>
      </c>
      <c r="AH844" s="169">
        <f>(0.2*VLOOKUP(D844,'%.'!$A$1:$B$4,2,FALSE))+(0.35*VLOOKUP(E844,'%.'!$A$1:$B$4,2,FALSE))+(0.1*VLOOKUP(F844,'%.'!$A$1:$B$4,2,FALSE))+(0.35*VLOOKUP(G844,'%.'!$A$1:$B$4,2,FALSE))</f>
        <v>0.05</v>
      </c>
      <c r="AI844" s="128" t="str">
        <f t="shared" si="138"/>
        <v>REMOTA</v>
      </c>
      <c r="AJ844" s="128" t="str">
        <f t="shared" si="139"/>
        <v>No se registra</v>
      </c>
      <c r="AK844" s="178">
        <f t="shared" si="140"/>
        <v>0</v>
      </c>
    </row>
    <row r="845" spans="1:37" ht="30" customHeight="1" x14ac:dyDescent="0.25">
      <c r="A845" s="115">
        <v>844</v>
      </c>
      <c r="B845" s="79" t="s">
        <v>2018</v>
      </c>
      <c r="C845" s="85" t="s">
        <v>2019</v>
      </c>
      <c r="D845" s="87" t="s">
        <v>1</v>
      </c>
      <c r="E845" s="87" t="s">
        <v>1</v>
      </c>
      <c r="F845" s="87" t="s">
        <v>1</v>
      </c>
      <c r="G845" s="124" t="s">
        <v>1</v>
      </c>
      <c r="H845" s="169">
        <f t="shared" si="131"/>
        <v>0.05</v>
      </c>
      <c r="I845" s="170" t="str">
        <f t="shared" si="132"/>
        <v>REMOTA</v>
      </c>
      <c r="J845" s="292">
        <v>4426782</v>
      </c>
      <c r="K845" s="221">
        <v>0</v>
      </c>
      <c r="L845" s="86" t="s">
        <v>133</v>
      </c>
      <c r="M845" s="188">
        <v>0</v>
      </c>
      <c r="N845" s="87" t="s">
        <v>405</v>
      </c>
      <c r="O845" s="188" t="s">
        <v>405</v>
      </c>
      <c r="P845" s="86" t="s">
        <v>410</v>
      </c>
      <c r="Q845" s="83" t="s">
        <v>159</v>
      </c>
      <c r="R845" s="86" t="s">
        <v>2266</v>
      </c>
      <c r="S845" s="86" t="s">
        <v>2267</v>
      </c>
      <c r="T845" s="86">
        <v>168127</v>
      </c>
      <c r="U845" s="86" t="s">
        <v>170</v>
      </c>
      <c r="V845" s="86" t="s">
        <v>2280</v>
      </c>
      <c r="W845" s="171">
        <v>44074</v>
      </c>
      <c r="X845" s="172" t="e">
        <f>+CONCATENATE(TEXT(#REF!,"yyyy"),"-",TEXT(#REF!,"mm"))</f>
        <v>#REF!</v>
      </c>
      <c r="Y845" s="173" t="str">
        <f t="shared" si="135"/>
        <v>9</v>
      </c>
      <c r="Z845" s="172" t="str">
        <f t="shared" si="136"/>
        <v>2020-07</v>
      </c>
      <c r="AA845" s="170" t="e">
        <f>+VLOOKUP(Z845,#REF!,2,FALSE)/VLOOKUP(X845,#REF!,2,FALSE)</f>
        <v>#REF!</v>
      </c>
      <c r="AB845" s="174" t="e">
        <f t="shared" si="133"/>
        <v>#REF!</v>
      </c>
      <c r="AC845" s="174" t="e">
        <f t="shared" si="134"/>
        <v>#REF!</v>
      </c>
      <c r="AD845" s="175" t="e">
        <f>+#REF!+365*Y845</f>
        <v>#REF!</v>
      </c>
      <c r="AE845" s="176" t="e">
        <f t="shared" si="137"/>
        <v>#REF!</v>
      </c>
      <c r="AF845" s="170" t="e">
        <f>+VLOOKUP(CONCATENATE(TEXT(W845,"yyyy"),"-",TEXT(W845,"mm")),#REF!,2,0)</f>
        <v>#REF!</v>
      </c>
      <c r="AG845" s="177" t="e">
        <f>+(AC845*(1+'INFLAC PROYECTADA'!$B$8)^(AE845))/((1+DEMANDADO!AF845)^(AE845))</f>
        <v>#REF!</v>
      </c>
      <c r="AH845" s="169">
        <f>(0.2*VLOOKUP(D845,'%.'!$A$1:$B$4,2,FALSE))+(0.35*VLOOKUP(E845,'%.'!$A$1:$B$4,2,FALSE))+(0.1*VLOOKUP(F845,'%.'!$A$1:$B$4,2,FALSE))+(0.35*VLOOKUP(G845,'%.'!$A$1:$B$4,2,FALSE))</f>
        <v>0.05</v>
      </c>
      <c r="AI845" s="128" t="str">
        <f t="shared" si="138"/>
        <v>REMOTA</v>
      </c>
      <c r="AJ845" s="128" t="str">
        <f t="shared" si="139"/>
        <v>No se registra</v>
      </c>
      <c r="AK845" s="178">
        <f t="shared" si="140"/>
        <v>0</v>
      </c>
    </row>
    <row r="846" spans="1:37" ht="30" customHeight="1" x14ac:dyDescent="0.25">
      <c r="A846" s="115">
        <v>845</v>
      </c>
      <c r="B846" s="79" t="s">
        <v>688</v>
      </c>
      <c r="C846" s="85" t="s">
        <v>2020</v>
      </c>
      <c r="D846" s="87" t="s">
        <v>0</v>
      </c>
      <c r="E846" s="87" t="s">
        <v>1</v>
      </c>
      <c r="F846" s="87" t="s">
        <v>0</v>
      </c>
      <c r="G846" s="124" t="s">
        <v>0</v>
      </c>
      <c r="H846" s="169">
        <f t="shared" si="131"/>
        <v>0.66749999999999998</v>
      </c>
      <c r="I846" s="170" t="str">
        <f t="shared" si="132"/>
        <v>ALTA</v>
      </c>
      <c r="J846" s="292">
        <v>3780454803</v>
      </c>
      <c r="K846" s="221">
        <v>0.14000000000000001</v>
      </c>
      <c r="L846" s="86" t="s">
        <v>134</v>
      </c>
      <c r="M846" s="188">
        <v>532799776</v>
      </c>
      <c r="N846" s="87" t="s">
        <v>405</v>
      </c>
      <c r="O846" s="188" t="s">
        <v>405</v>
      </c>
      <c r="P846" s="86" t="s">
        <v>410</v>
      </c>
      <c r="Q846" s="83" t="s">
        <v>159</v>
      </c>
      <c r="R846" s="86" t="s">
        <v>2266</v>
      </c>
      <c r="S846" s="86" t="s">
        <v>2267</v>
      </c>
      <c r="T846" s="92">
        <v>168127</v>
      </c>
      <c r="U846" s="86" t="s">
        <v>21</v>
      </c>
      <c r="V846" s="86" t="s">
        <v>2281</v>
      </c>
      <c r="W846" s="171">
        <v>44074</v>
      </c>
      <c r="X846" s="172" t="e">
        <f>+CONCATENATE(TEXT(#REF!,"yyyy"),"-",TEXT(#REF!,"mm"))</f>
        <v>#REF!</v>
      </c>
      <c r="Y846" s="173" t="str">
        <f t="shared" si="135"/>
        <v>9</v>
      </c>
      <c r="Z846" s="172" t="str">
        <f t="shared" si="136"/>
        <v>2020-07</v>
      </c>
      <c r="AA846" s="170" t="e">
        <f>+VLOOKUP(Z846,#REF!,2,FALSE)/VLOOKUP(X846,#REF!,2,FALSE)</f>
        <v>#REF!</v>
      </c>
      <c r="AB846" s="174" t="e">
        <f t="shared" si="133"/>
        <v>#REF!</v>
      </c>
      <c r="AC846" s="174" t="e">
        <f t="shared" si="134"/>
        <v>#REF!</v>
      </c>
      <c r="AD846" s="175" t="e">
        <f>+#REF!+365*Y846</f>
        <v>#REF!</v>
      </c>
      <c r="AE846" s="176" t="e">
        <f t="shared" si="137"/>
        <v>#REF!</v>
      </c>
      <c r="AF846" s="170" t="e">
        <f>+VLOOKUP(CONCATENATE(TEXT(W846,"yyyy"),"-",TEXT(W846,"mm")),#REF!,2,0)</f>
        <v>#REF!</v>
      </c>
      <c r="AG846" s="177" t="e">
        <f>+(AC846*(1+'INFLAC PROYECTADA'!$B$8)^(AE846))/((1+DEMANDADO!AF846)^(AE846))</f>
        <v>#REF!</v>
      </c>
      <c r="AH846" s="169">
        <f>(0.2*VLOOKUP(D846,'%.'!$A$1:$B$4,2,FALSE))+(0.35*VLOOKUP(E846,'%.'!$A$1:$B$4,2,FALSE))+(0.1*VLOOKUP(F846,'%.'!$A$1:$B$4,2,FALSE))+(0.35*VLOOKUP(G846,'%.'!$A$1:$B$4,2,FALSE))</f>
        <v>0.66749999999999998</v>
      </c>
      <c r="AI846" s="128" t="str">
        <f t="shared" si="138"/>
        <v>ALTA</v>
      </c>
      <c r="AJ846" s="128" t="str">
        <f t="shared" si="139"/>
        <v>Provisión contable</v>
      </c>
      <c r="AK846" s="178">
        <f t="shared" si="140"/>
        <v>532799776</v>
      </c>
    </row>
    <row r="847" spans="1:37" ht="30" customHeight="1" x14ac:dyDescent="0.25">
      <c r="A847" s="115">
        <v>846</v>
      </c>
      <c r="B847" s="79" t="s">
        <v>2021</v>
      </c>
      <c r="C847" s="85" t="s">
        <v>2022</v>
      </c>
      <c r="D847" s="87" t="s">
        <v>1</v>
      </c>
      <c r="E847" s="87" t="s">
        <v>1</v>
      </c>
      <c r="F847" s="87" t="s">
        <v>1</v>
      </c>
      <c r="G847" s="124" t="s">
        <v>1</v>
      </c>
      <c r="H847" s="169">
        <f t="shared" si="131"/>
        <v>0.05</v>
      </c>
      <c r="I847" s="170" t="str">
        <f t="shared" si="132"/>
        <v>REMOTA</v>
      </c>
      <c r="J847" s="292">
        <v>779742112</v>
      </c>
      <c r="K847" s="221">
        <v>0</v>
      </c>
      <c r="L847" s="86" t="s">
        <v>131</v>
      </c>
      <c r="M847" s="188">
        <v>0</v>
      </c>
      <c r="N847" s="87" t="s">
        <v>405</v>
      </c>
      <c r="O847" s="188" t="s">
        <v>405</v>
      </c>
      <c r="P847" s="86" t="s">
        <v>406</v>
      </c>
      <c r="Q847" s="83" t="s">
        <v>159</v>
      </c>
      <c r="R847" s="86" t="s">
        <v>2266</v>
      </c>
      <c r="S847" s="86" t="s">
        <v>2267</v>
      </c>
      <c r="T847" s="86">
        <v>168127</v>
      </c>
      <c r="U847" s="86" t="s">
        <v>177</v>
      </c>
      <c r="V847" s="86" t="s">
        <v>2282</v>
      </c>
      <c r="W847" s="171">
        <v>44074</v>
      </c>
      <c r="X847" s="172" t="e">
        <f>+CONCATENATE(TEXT(#REF!,"yyyy"),"-",TEXT(#REF!,"mm"))</f>
        <v>#REF!</v>
      </c>
      <c r="Y847" s="173" t="str">
        <f t="shared" si="135"/>
        <v>8</v>
      </c>
      <c r="Z847" s="172" t="str">
        <f t="shared" si="136"/>
        <v>2020-07</v>
      </c>
      <c r="AA847" s="170" t="e">
        <f>+VLOOKUP(Z847,#REF!,2,FALSE)/VLOOKUP(X847,#REF!,2,FALSE)</f>
        <v>#REF!</v>
      </c>
      <c r="AB847" s="174" t="e">
        <f t="shared" si="133"/>
        <v>#REF!</v>
      </c>
      <c r="AC847" s="174" t="e">
        <f t="shared" si="134"/>
        <v>#REF!</v>
      </c>
      <c r="AD847" s="175" t="e">
        <f>+#REF!+365*Y847</f>
        <v>#REF!</v>
      </c>
      <c r="AE847" s="176" t="e">
        <f t="shared" si="137"/>
        <v>#REF!</v>
      </c>
      <c r="AF847" s="170" t="e">
        <f>+VLOOKUP(CONCATENATE(TEXT(W847,"yyyy"),"-",TEXT(W847,"mm")),#REF!,2,0)</f>
        <v>#REF!</v>
      </c>
      <c r="AG847" s="177" t="e">
        <f>+(AC847*(1+'INFLAC PROYECTADA'!$B$8)^(AE847))/((1+DEMANDADO!AF847)^(AE847))</f>
        <v>#REF!</v>
      </c>
      <c r="AH847" s="169">
        <f>(0.2*VLOOKUP(D847,'%.'!$A$1:$B$4,2,FALSE))+(0.35*VLOOKUP(E847,'%.'!$A$1:$B$4,2,FALSE))+(0.1*VLOOKUP(F847,'%.'!$A$1:$B$4,2,FALSE))+(0.35*VLOOKUP(G847,'%.'!$A$1:$B$4,2,FALSE))</f>
        <v>0.05</v>
      </c>
      <c r="AI847" s="128" t="str">
        <f t="shared" si="138"/>
        <v>REMOTA</v>
      </c>
      <c r="AJ847" s="128" t="str">
        <f t="shared" si="139"/>
        <v>No se registra</v>
      </c>
      <c r="AK847" s="178">
        <f t="shared" si="140"/>
        <v>0</v>
      </c>
    </row>
    <row r="848" spans="1:37" ht="30" customHeight="1" x14ac:dyDescent="0.25">
      <c r="A848" s="115">
        <v>847</v>
      </c>
      <c r="B848" s="79" t="s">
        <v>2023</v>
      </c>
      <c r="C848" s="85" t="s">
        <v>2024</v>
      </c>
      <c r="D848" s="87" t="s">
        <v>1</v>
      </c>
      <c r="E848" s="87" t="s">
        <v>1</v>
      </c>
      <c r="F848" s="87" t="s">
        <v>1</v>
      </c>
      <c r="G848" s="124" t="s">
        <v>1</v>
      </c>
      <c r="H848" s="169">
        <f t="shared" si="131"/>
        <v>0.05</v>
      </c>
      <c r="I848" s="170" t="str">
        <f t="shared" si="132"/>
        <v>REMOTA</v>
      </c>
      <c r="J848" s="292">
        <v>57000000</v>
      </c>
      <c r="K848" s="221">
        <v>0</v>
      </c>
      <c r="L848" s="86" t="s">
        <v>131</v>
      </c>
      <c r="M848" s="188">
        <v>0</v>
      </c>
      <c r="N848" s="87" t="s">
        <v>405</v>
      </c>
      <c r="O848" s="188" t="s">
        <v>405</v>
      </c>
      <c r="P848" s="86" t="s">
        <v>2272</v>
      </c>
      <c r="Q848" s="83" t="s">
        <v>159</v>
      </c>
      <c r="R848" s="86" t="s">
        <v>2266</v>
      </c>
      <c r="S848" s="86" t="s">
        <v>2267</v>
      </c>
      <c r="T848" s="92">
        <v>168127</v>
      </c>
      <c r="U848" s="86" t="s">
        <v>76</v>
      </c>
      <c r="V848" s="86" t="s">
        <v>2283</v>
      </c>
      <c r="W848" s="171">
        <v>44074</v>
      </c>
      <c r="X848" s="172" t="e">
        <f>+CONCATENATE(TEXT(#REF!,"yyyy"),"-",TEXT(#REF!,"mm"))</f>
        <v>#REF!</v>
      </c>
      <c r="Y848" s="173" t="str">
        <f t="shared" si="135"/>
        <v>13</v>
      </c>
      <c r="Z848" s="172" t="str">
        <f t="shared" si="136"/>
        <v>2020-07</v>
      </c>
      <c r="AA848" s="170" t="e">
        <f>+VLOOKUP(Z848,#REF!,2,FALSE)/VLOOKUP(X848,#REF!,2,FALSE)</f>
        <v>#REF!</v>
      </c>
      <c r="AB848" s="174" t="e">
        <f t="shared" si="133"/>
        <v>#REF!</v>
      </c>
      <c r="AC848" s="174" t="e">
        <f t="shared" si="134"/>
        <v>#REF!</v>
      </c>
      <c r="AD848" s="175" t="e">
        <f>+#REF!+365*Y848</f>
        <v>#REF!</v>
      </c>
      <c r="AE848" s="176" t="e">
        <f t="shared" si="137"/>
        <v>#REF!</v>
      </c>
      <c r="AF848" s="170" t="e">
        <f>+VLOOKUP(CONCATENATE(TEXT(W848,"yyyy"),"-",TEXT(W848,"mm")),#REF!,2,0)</f>
        <v>#REF!</v>
      </c>
      <c r="AG848" s="177" t="e">
        <f>+(AC848*(1+'INFLAC PROYECTADA'!$B$8)^(AE848))/((1+DEMANDADO!AF848)^(AE848))</f>
        <v>#REF!</v>
      </c>
      <c r="AH848" s="169">
        <f>(0.2*VLOOKUP(D848,'%.'!$A$1:$B$4,2,FALSE))+(0.35*VLOOKUP(E848,'%.'!$A$1:$B$4,2,FALSE))+(0.1*VLOOKUP(F848,'%.'!$A$1:$B$4,2,FALSE))+(0.35*VLOOKUP(G848,'%.'!$A$1:$B$4,2,FALSE))</f>
        <v>0.05</v>
      </c>
      <c r="AI848" s="128" t="str">
        <f t="shared" si="138"/>
        <v>REMOTA</v>
      </c>
      <c r="AJ848" s="128" t="str">
        <f t="shared" si="139"/>
        <v>No se registra</v>
      </c>
      <c r="AK848" s="178">
        <f t="shared" si="140"/>
        <v>0</v>
      </c>
    </row>
    <row r="849" spans="1:37" ht="30" customHeight="1" x14ac:dyDescent="0.25">
      <c r="A849" s="115">
        <v>848</v>
      </c>
      <c r="B849" s="79" t="s">
        <v>2025</v>
      </c>
      <c r="C849" s="85" t="s">
        <v>1510</v>
      </c>
      <c r="D849" s="87" t="s">
        <v>1</v>
      </c>
      <c r="E849" s="87" t="s">
        <v>1</v>
      </c>
      <c r="F849" s="87" t="s">
        <v>1</v>
      </c>
      <c r="G849" s="124" t="s">
        <v>1</v>
      </c>
      <c r="H849" s="169">
        <f t="shared" si="131"/>
        <v>0.05</v>
      </c>
      <c r="I849" s="170" t="str">
        <f t="shared" si="132"/>
        <v>REMOTA</v>
      </c>
      <c r="J849" s="292">
        <v>0</v>
      </c>
      <c r="K849" s="221">
        <v>0</v>
      </c>
      <c r="L849" s="86" t="s">
        <v>153</v>
      </c>
      <c r="M849" s="188">
        <v>0</v>
      </c>
      <c r="N849" s="87" t="s">
        <v>405</v>
      </c>
      <c r="O849" s="188" t="s">
        <v>405</v>
      </c>
      <c r="P849" s="86" t="s">
        <v>2265</v>
      </c>
      <c r="Q849" s="83" t="s">
        <v>159</v>
      </c>
      <c r="R849" s="86" t="s">
        <v>2266</v>
      </c>
      <c r="S849" s="86" t="s">
        <v>2267</v>
      </c>
      <c r="T849" s="86">
        <v>168127</v>
      </c>
      <c r="U849" s="86" t="s">
        <v>168</v>
      </c>
      <c r="V849" s="86" t="s">
        <v>2284</v>
      </c>
      <c r="W849" s="171">
        <v>44074</v>
      </c>
      <c r="X849" s="172" t="e">
        <f>+CONCATENATE(TEXT(#REF!,"yyyy"),"-",TEXT(#REF!,"mm"))</f>
        <v>#REF!</v>
      </c>
      <c r="Y849" s="173" t="str">
        <f t="shared" si="135"/>
        <v>20</v>
      </c>
      <c r="Z849" s="172" t="str">
        <f t="shared" si="136"/>
        <v>2020-07</v>
      </c>
      <c r="AA849" s="170" t="e">
        <f>+VLOOKUP(Z849,#REF!,2,FALSE)/VLOOKUP(X849,#REF!,2,FALSE)</f>
        <v>#REF!</v>
      </c>
      <c r="AB849" s="174" t="e">
        <f t="shared" si="133"/>
        <v>#REF!</v>
      </c>
      <c r="AC849" s="174" t="e">
        <f t="shared" si="134"/>
        <v>#REF!</v>
      </c>
      <c r="AD849" s="175" t="e">
        <f>+#REF!+365*Y849</f>
        <v>#REF!</v>
      </c>
      <c r="AE849" s="176" t="e">
        <f t="shared" si="137"/>
        <v>#REF!</v>
      </c>
      <c r="AF849" s="170" t="e">
        <f>+VLOOKUP(CONCATENATE(TEXT(W849,"yyyy"),"-",TEXT(W849,"mm")),#REF!,2,0)</f>
        <v>#REF!</v>
      </c>
      <c r="AG849" s="177" t="e">
        <f>+(AC849*(1+'INFLAC PROYECTADA'!$B$8)^(AE849))/((1+DEMANDADO!AF849)^(AE849))</f>
        <v>#REF!</v>
      </c>
      <c r="AH849" s="169">
        <f>(0.2*VLOOKUP(D849,'%.'!$A$1:$B$4,2,FALSE))+(0.35*VLOOKUP(E849,'%.'!$A$1:$B$4,2,FALSE))+(0.1*VLOOKUP(F849,'%.'!$A$1:$B$4,2,FALSE))+(0.35*VLOOKUP(G849,'%.'!$A$1:$B$4,2,FALSE))</f>
        <v>0.05</v>
      </c>
      <c r="AI849" s="128" t="str">
        <f t="shared" si="138"/>
        <v>REMOTA</v>
      </c>
      <c r="AJ849" s="128" t="str">
        <f t="shared" si="139"/>
        <v>No se registra</v>
      </c>
      <c r="AK849" s="178">
        <f t="shared" si="140"/>
        <v>0</v>
      </c>
    </row>
    <row r="850" spans="1:37" ht="30" customHeight="1" x14ac:dyDescent="0.25">
      <c r="A850" s="115">
        <v>849</v>
      </c>
      <c r="B850" s="79" t="s">
        <v>2026</v>
      </c>
      <c r="C850" s="85" t="s">
        <v>2027</v>
      </c>
      <c r="D850" s="87" t="s">
        <v>1</v>
      </c>
      <c r="E850" s="87" t="s">
        <v>1</v>
      </c>
      <c r="F850" s="87" t="s">
        <v>1</v>
      </c>
      <c r="G850" s="124" t="s">
        <v>1</v>
      </c>
      <c r="H850" s="169">
        <f t="shared" si="131"/>
        <v>0.05</v>
      </c>
      <c r="I850" s="170" t="str">
        <f t="shared" si="132"/>
        <v>REMOTA</v>
      </c>
      <c r="J850" s="292">
        <v>672587206</v>
      </c>
      <c r="K850" s="221">
        <v>0</v>
      </c>
      <c r="L850" s="86" t="s">
        <v>132</v>
      </c>
      <c r="M850" s="188">
        <v>0</v>
      </c>
      <c r="N850" s="87" t="s">
        <v>405</v>
      </c>
      <c r="O850" s="188" t="s">
        <v>405</v>
      </c>
      <c r="P850" s="86" t="s">
        <v>406</v>
      </c>
      <c r="Q850" s="83" t="s">
        <v>159</v>
      </c>
      <c r="R850" s="86" t="s">
        <v>2266</v>
      </c>
      <c r="S850" s="86" t="s">
        <v>2267</v>
      </c>
      <c r="T850" s="86">
        <v>168127</v>
      </c>
      <c r="U850" s="86" t="s">
        <v>177</v>
      </c>
      <c r="V850" s="86" t="s">
        <v>2285</v>
      </c>
      <c r="W850" s="171">
        <v>44074</v>
      </c>
      <c r="X850" s="172" t="e">
        <f>+CONCATENATE(TEXT(#REF!,"yyyy"),"-",TEXT(#REF!,"mm"))</f>
        <v>#REF!</v>
      </c>
      <c r="Y850" s="173" t="str">
        <f t="shared" si="135"/>
        <v>8</v>
      </c>
      <c r="Z850" s="172" t="str">
        <f t="shared" si="136"/>
        <v>2020-07</v>
      </c>
      <c r="AA850" s="170" t="e">
        <f>+VLOOKUP(Z850,#REF!,2,FALSE)/VLOOKUP(X850,#REF!,2,FALSE)</f>
        <v>#REF!</v>
      </c>
      <c r="AB850" s="174" t="e">
        <f t="shared" si="133"/>
        <v>#REF!</v>
      </c>
      <c r="AC850" s="174" t="e">
        <f t="shared" si="134"/>
        <v>#REF!</v>
      </c>
      <c r="AD850" s="175" t="e">
        <f>+#REF!+365*Y850</f>
        <v>#REF!</v>
      </c>
      <c r="AE850" s="176" t="e">
        <f t="shared" si="137"/>
        <v>#REF!</v>
      </c>
      <c r="AF850" s="170" t="e">
        <f>+VLOOKUP(CONCATENATE(TEXT(W850,"yyyy"),"-",TEXT(W850,"mm")),#REF!,2,0)</f>
        <v>#REF!</v>
      </c>
      <c r="AG850" s="177" t="e">
        <f>+(AC850*(1+'INFLAC PROYECTADA'!$B$8)^(AE850))/((1+DEMANDADO!AF850)^(AE850))</f>
        <v>#REF!</v>
      </c>
      <c r="AH850" s="169">
        <f>(0.2*VLOOKUP(D850,'%.'!$A$1:$B$4,2,FALSE))+(0.35*VLOOKUP(E850,'%.'!$A$1:$B$4,2,FALSE))+(0.1*VLOOKUP(F850,'%.'!$A$1:$B$4,2,FALSE))+(0.35*VLOOKUP(G850,'%.'!$A$1:$B$4,2,FALSE))</f>
        <v>0.05</v>
      </c>
      <c r="AI850" s="128" t="str">
        <f t="shared" si="138"/>
        <v>REMOTA</v>
      </c>
      <c r="AJ850" s="128" t="str">
        <f t="shared" si="139"/>
        <v>No se registra</v>
      </c>
      <c r="AK850" s="178">
        <f t="shared" si="140"/>
        <v>0</v>
      </c>
    </row>
    <row r="851" spans="1:37" ht="30" customHeight="1" x14ac:dyDescent="0.25">
      <c r="A851" s="115">
        <v>850</v>
      </c>
      <c r="B851" s="79" t="s">
        <v>2018</v>
      </c>
      <c r="C851" s="85" t="s">
        <v>2028</v>
      </c>
      <c r="D851" s="87" t="s">
        <v>1</v>
      </c>
      <c r="E851" s="87" t="s">
        <v>1</v>
      </c>
      <c r="F851" s="87" t="s">
        <v>1</v>
      </c>
      <c r="G851" s="124" t="s">
        <v>1</v>
      </c>
      <c r="H851" s="169">
        <f t="shared" si="131"/>
        <v>0.05</v>
      </c>
      <c r="I851" s="170" t="str">
        <f t="shared" si="132"/>
        <v>REMOTA</v>
      </c>
      <c r="J851" s="292">
        <v>235800000</v>
      </c>
      <c r="K851" s="221">
        <v>0</v>
      </c>
      <c r="L851" s="86" t="s">
        <v>133</v>
      </c>
      <c r="M851" s="188">
        <v>0</v>
      </c>
      <c r="N851" s="87" t="s">
        <v>405</v>
      </c>
      <c r="O851" s="188" t="s">
        <v>405</v>
      </c>
      <c r="P851" s="86" t="s">
        <v>406</v>
      </c>
      <c r="Q851" s="83" t="s">
        <v>159</v>
      </c>
      <c r="R851" s="86" t="s">
        <v>2266</v>
      </c>
      <c r="S851" s="86" t="s">
        <v>2267</v>
      </c>
      <c r="T851" s="86">
        <v>168127</v>
      </c>
      <c r="U851" s="86" t="s">
        <v>177</v>
      </c>
      <c r="V851" s="86" t="s">
        <v>2286</v>
      </c>
      <c r="W851" s="171">
        <v>44074</v>
      </c>
      <c r="X851" s="172" t="e">
        <f>+CONCATENATE(TEXT(#REF!,"yyyy"),"-",TEXT(#REF!,"mm"))</f>
        <v>#REF!</v>
      </c>
      <c r="Y851" s="173" t="str">
        <f t="shared" si="135"/>
        <v>8</v>
      </c>
      <c r="Z851" s="172" t="str">
        <f t="shared" si="136"/>
        <v>2020-07</v>
      </c>
      <c r="AA851" s="170" t="e">
        <f>+VLOOKUP(Z851,#REF!,2,FALSE)/VLOOKUP(X851,#REF!,2,FALSE)</f>
        <v>#REF!</v>
      </c>
      <c r="AB851" s="174" t="e">
        <f t="shared" si="133"/>
        <v>#REF!</v>
      </c>
      <c r="AC851" s="174" t="e">
        <f t="shared" si="134"/>
        <v>#REF!</v>
      </c>
      <c r="AD851" s="175" t="e">
        <f>+#REF!+365*Y851</f>
        <v>#REF!</v>
      </c>
      <c r="AE851" s="176" t="e">
        <f t="shared" si="137"/>
        <v>#REF!</v>
      </c>
      <c r="AF851" s="170" t="e">
        <f>+VLOOKUP(CONCATENATE(TEXT(W851,"yyyy"),"-",TEXT(W851,"mm")),#REF!,2,0)</f>
        <v>#REF!</v>
      </c>
      <c r="AG851" s="177" t="e">
        <f>+(AC851*(1+'INFLAC PROYECTADA'!$B$8)^(AE851))/((1+DEMANDADO!AF851)^(AE851))</f>
        <v>#REF!</v>
      </c>
      <c r="AH851" s="169">
        <f>(0.2*VLOOKUP(D851,'%.'!$A$1:$B$4,2,FALSE))+(0.35*VLOOKUP(E851,'%.'!$A$1:$B$4,2,FALSE))+(0.1*VLOOKUP(F851,'%.'!$A$1:$B$4,2,FALSE))+(0.35*VLOOKUP(G851,'%.'!$A$1:$B$4,2,FALSE))</f>
        <v>0.05</v>
      </c>
      <c r="AI851" s="128" t="str">
        <f t="shared" si="138"/>
        <v>REMOTA</v>
      </c>
      <c r="AJ851" s="128" t="str">
        <f t="shared" si="139"/>
        <v>No se registra</v>
      </c>
      <c r="AK851" s="178">
        <f t="shared" si="140"/>
        <v>0</v>
      </c>
    </row>
    <row r="852" spans="1:37" ht="30" customHeight="1" x14ac:dyDescent="0.25">
      <c r="A852" s="115">
        <v>851</v>
      </c>
      <c r="B852" s="79" t="s">
        <v>2029</v>
      </c>
      <c r="C852" s="85" t="s">
        <v>2030</v>
      </c>
      <c r="D852" s="87" t="s">
        <v>1</v>
      </c>
      <c r="E852" s="87" t="s">
        <v>1</v>
      </c>
      <c r="F852" s="87" t="s">
        <v>1</v>
      </c>
      <c r="G852" s="124" t="s">
        <v>1</v>
      </c>
      <c r="H852" s="169">
        <f t="shared" si="131"/>
        <v>0.05</v>
      </c>
      <c r="I852" s="170" t="str">
        <f t="shared" si="132"/>
        <v>REMOTA</v>
      </c>
      <c r="J852" s="292">
        <v>6212115</v>
      </c>
      <c r="K852" s="221">
        <v>0</v>
      </c>
      <c r="L852" s="86" t="s">
        <v>250</v>
      </c>
      <c r="M852" s="188">
        <v>0</v>
      </c>
      <c r="N852" s="87" t="s">
        <v>405</v>
      </c>
      <c r="O852" s="188" t="s">
        <v>405</v>
      </c>
      <c r="P852" s="86" t="s">
        <v>25</v>
      </c>
      <c r="Q852" s="83" t="s">
        <v>159</v>
      </c>
      <c r="R852" s="86" t="s">
        <v>2287</v>
      </c>
      <c r="S852" s="86" t="s">
        <v>2267</v>
      </c>
      <c r="T852" s="86">
        <v>168128</v>
      </c>
      <c r="U852" s="86" t="s">
        <v>171</v>
      </c>
      <c r="V852" s="86" t="s">
        <v>2288</v>
      </c>
      <c r="W852" s="171">
        <v>44074</v>
      </c>
      <c r="X852" s="172" t="e">
        <f>+CONCATENATE(TEXT(#REF!,"yyyy"),"-",TEXT(#REF!,"mm"))</f>
        <v>#REF!</v>
      </c>
      <c r="Y852" s="173" t="str">
        <f t="shared" si="135"/>
        <v>5</v>
      </c>
      <c r="Z852" s="172" t="str">
        <f t="shared" si="136"/>
        <v>2020-07</v>
      </c>
      <c r="AA852" s="170" t="e">
        <f>+VLOOKUP(Z852,#REF!,2,FALSE)/VLOOKUP(X852,#REF!,2,FALSE)</f>
        <v>#REF!</v>
      </c>
      <c r="AB852" s="174" t="e">
        <f t="shared" si="133"/>
        <v>#REF!</v>
      </c>
      <c r="AC852" s="174" t="e">
        <f t="shared" si="134"/>
        <v>#REF!</v>
      </c>
      <c r="AD852" s="175" t="e">
        <f>+#REF!+365*Y852</f>
        <v>#REF!</v>
      </c>
      <c r="AE852" s="176" t="e">
        <f t="shared" si="137"/>
        <v>#REF!</v>
      </c>
      <c r="AF852" s="170" t="e">
        <f>+VLOOKUP(CONCATENATE(TEXT(W852,"yyyy"),"-",TEXT(W852,"mm")),#REF!,2,0)</f>
        <v>#REF!</v>
      </c>
      <c r="AG852" s="177" t="e">
        <f>+(AC852*(1+'INFLAC PROYECTADA'!$B$8)^(AE852))/((1+DEMANDADO!AF852)^(AE852))</f>
        <v>#REF!</v>
      </c>
      <c r="AH852" s="169">
        <f>(0.2*VLOOKUP(D852,'%.'!$A$1:$B$4,2,FALSE))+(0.35*VLOOKUP(E852,'%.'!$A$1:$B$4,2,FALSE))+(0.1*VLOOKUP(F852,'%.'!$A$1:$B$4,2,FALSE))+(0.35*VLOOKUP(G852,'%.'!$A$1:$B$4,2,FALSE))</f>
        <v>0.05</v>
      </c>
      <c r="AI852" s="128" t="str">
        <f t="shared" si="138"/>
        <v>REMOTA</v>
      </c>
      <c r="AJ852" s="128" t="str">
        <f t="shared" si="139"/>
        <v>No se registra</v>
      </c>
      <c r="AK852" s="178">
        <f t="shared" si="140"/>
        <v>0</v>
      </c>
    </row>
    <row r="853" spans="1:37" ht="30" customHeight="1" x14ac:dyDescent="0.25">
      <c r="A853" s="115">
        <v>852</v>
      </c>
      <c r="B853" s="79" t="s">
        <v>2031</v>
      </c>
      <c r="C853" s="85" t="s">
        <v>2032</v>
      </c>
      <c r="D853" s="87" t="s">
        <v>0</v>
      </c>
      <c r="E853" s="87" t="s">
        <v>1</v>
      </c>
      <c r="F853" s="87" t="s">
        <v>0</v>
      </c>
      <c r="G853" s="124" t="s">
        <v>0</v>
      </c>
      <c r="H853" s="169">
        <f t="shared" si="131"/>
        <v>0.66749999999999998</v>
      </c>
      <c r="I853" s="170" t="str">
        <f t="shared" si="132"/>
        <v>ALTA</v>
      </c>
      <c r="J853" s="292">
        <v>67808612</v>
      </c>
      <c r="K853" s="221">
        <v>0.23</v>
      </c>
      <c r="L853" s="86" t="s">
        <v>140</v>
      </c>
      <c r="M853" s="188">
        <v>0</v>
      </c>
      <c r="N853" s="87" t="s">
        <v>405</v>
      </c>
      <c r="O853" s="188" t="s">
        <v>405</v>
      </c>
      <c r="P853" s="86" t="s">
        <v>415</v>
      </c>
      <c r="Q853" s="83" t="s">
        <v>159</v>
      </c>
      <c r="R853" s="86" t="s">
        <v>2266</v>
      </c>
      <c r="S853" s="86" t="s">
        <v>2267</v>
      </c>
      <c r="T853" s="92">
        <v>168127</v>
      </c>
      <c r="U853" s="86" t="s">
        <v>171</v>
      </c>
      <c r="V853" s="86" t="s">
        <v>2289</v>
      </c>
      <c r="W853" s="171">
        <v>44074</v>
      </c>
      <c r="X853" s="172" t="e">
        <f>+CONCATENATE(TEXT(#REF!,"yyyy"),"-",TEXT(#REF!,"mm"))</f>
        <v>#REF!</v>
      </c>
      <c r="Y853" s="173" t="str">
        <f t="shared" si="135"/>
        <v>7</v>
      </c>
      <c r="Z853" s="172" t="str">
        <f t="shared" si="136"/>
        <v>2020-07</v>
      </c>
      <c r="AA853" s="170" t="e">
        <f>+VLOOKUP(Z853,#REF!,2,FALSE)/VLOOKUP(X853,#REF!,2,FALSE)</f>
        <v>#REF!</v>
      </c>
      <c r="AB853" s="174" t="e">
        <f t="shared" si="133"/>
        <v>#REF!</v>
      </c>
      <c r="AC853" s="174" t="e">
        <f t="shared" si="134"/>
        <v>#REF!</v>
      </c>
      <c r="AD853" s="175" t="e">
        <f>+#REF!+365*Y853</f>
        <v>#REF!</v>
      </c>
      <c r="AE853" s="176" t="e">
        <f t="shared" si="137"/>
        <v>#REF!</v>
      </c>
      <c r="AF853" s="170" t="e">
        <f>+VLOOKUP(CONCATENATE(TEXT(W853,"yyyy"),"-",TEXT(W853,"mm")),#REF!,2,0)</f>
        <v>#REF!</v>
      </c>
      <c r="AG853" s="177" t="e">
        <f>+(AC853*(1+'INFLAC PROYECTADA'!$B$8)^(AE853))/((1+DEMANDADO!AF853)^(AE853))</f>
        <v>#REF!</v>
      </c>
      <c r="AH853" s="169">
        <f>(0.2*VLOOKUP(D853,'%.'!$A$1:$B$4,2,FALSE))+(0.35*VLOOKUP(E853,'%.'!$A$1:$B$4,2,FALSE))+(0.1*VLOOKUP(F853,'%.'!$A$1:$B$4,2,FALSE))+(0.35*VLOOKUP(G853,'%.'!$A$1:$B$4,2,FALSE))</f>
        <v>0.66749999999999998</v>
      </c>
      <c r="AI853" s="128" t="str">
        <f t="shared" si="138"/>
        <v>ALTA</v>
      </c>
      <c r="AJ853" s="128" t="str">
        <f t="shared" si="139"/>
        <v>Provisión contable</v>
      </c>
      <c r="AK853" s="178" t="e">
        <f t="shared" si="140"/>
        <v>#REF!</v>
      </c>
    </row>
    <row r="854" spans="1:37" ht="30" customHeight="1" x14ac:dyDescent="0.25">
      <c r="A854" s="115">
        <v>853</v>
      </c>
      <c r="B854" s="79" t="s">
        <v>2031</v>
      </c>
      <c r="C854" s="85" t="s">
        <v>2033</v>
      </c>
      <c r="D854" s="87" t="s">
        <v>0</v>
      </c>
      <c r="E854" s="87" t="s">
        <v>1</v>
      </c>
      <c r="F854" s="87" t="s">
        <v>0</v>
      </c>
      <c r="G854" s="124" t="s">
        <v>0</v>
      </c>
      <c r="H854" s="169">
        <f t="shared" si="131"/>
        <v>0.66749999999999998</v>
      </c>
      <c r="I854" s="170" t="str">
        <f t="shared" si="132"/>
        <v>ALTA</v>
      </c>
      <c r="J854" s="292">
        <v>66013615</v>
      </c>
      <c r="K854" s="221">
        <v>0.21</v>
      </c>
      <c r="L854" s="86" t="s">
        <v>140</v>
      </c>
      <c r="M854" s="188">
        <v>0</v>
      </c>
      <c r="N854" s="87" t="s">
        <v>405</v>
      </c>
      <c r="O854" s="188" t="s">
        <v>405</v>
      </c>
      <c r="P854" s="86" t="s">
        <v>415</v>
      </c>
      <c r="Q854" s="83" t="s">
        <v>159</v>
      </c>
      <c r="R854" s="86" t="s">
        <v>2266</v>
      </c>
      <c r="S854" s="86" t="s">
        <v>2267</v>
      </c>
      <c r="T854" s="92">
        <v>168127</v>
      </c>
      <c r="U854" s="86" t="s">
        <v>171</v>
      </c>
      <c r="V854" s="86" t="s">
        <v>2289</v>
      </c>
      <c r="W854" s="171">
        <v>44074</v>
      </c>
      <c r="X854" s="172" t="e">
        <f>+CONCATENATE(TEXT(#REF!,"yyyy"),"-",TEXT(#REF!,"mm"))</f>
        <v>#REF!</v>
      </c>
      <c r="Y854" s="173" t="str">
        <f t="shared" si="135"/>
        <v>7</v>
      </c>
      <c r="Z854" s="172" t="str">
        <f t="shared" si="136"/>
        <v>2020-07</v>
      </c>
      <c r="AA854" s="170" t="e">
        <f>+VLOOKUP(Z854,#REF!,2,FALSE)/VLOOKUP(X854,#REF!,2,FALSE)</f>
        <v>#REF!</v>
      </c>
      <c r="AB854" s="174" t="e">
        <f t="shared" si="133"/>
        <v>#REF!</v>
      </c>
      <c r="AC854" s="174" t="e">
        <f t="shared" si="134"/>
        <v>#REF!</v>
      </c>
      <c r="AD854" s="175" t="e">
        <f>+#REF!+365*Y854</f>
        <v>#REF!</v>
      </c>
      <c r="AE854" s="176" t="e">
        <f t="shared" si="137"/>
        <v>#REF!</v>
      </c>
      <c r="AF854" s="170" t="e">
        <f>+VLOOKUP(CONCATENATE(TEXT(W854,"yyyy"),"-",TEXT(W854,"mm")),#REF!,2,0)</f>
        <v>#REF!</v>
      </c>
      <c r="AG854" s="177" t="e">
        <f>+(AC854*(1+'INFLAC PROYECTADA'!$B$8)^(AE854))/((1+DEMANDADO!AF854)^(AE854))</f>
        <v>#REF!</v>
      </c>
      <c r="AH854" s="169">
        <f>(0.2*VLOOKUP(D854,'%.'!$A$1:$B$4,2,FALSE))+(0.35*VLOOKUP(E854,'%.'!$A$1:$B$4,2,FALSE))+(0.1*VLOOKUP(F854,'%.'!$A$1:$B$4,2,FALSE))+(0.35*VLOOKUP(G854,'%.'!$A$1:$B$4,2,FALSE))</f>
        <v>0.66749999999999998</v>
      </c>
      <c r="AI854" s="128" t="str">
        <f t="shared" si="138"/>
        <v>ALTA</v>
      </c>
      <c r="AJ854" s="128" t="str">
        <f t="shared" si="139"/>
        <v>Provisión contable</v>
      </c>
      <c r="AK854" s="178" t="e">
        <f t="shared" si="140"/>
        <v>#REF!</v>
      </c>
    </row>
    <row r="855" spans="1:37" ht="30" customHeight="1" x14ac:dyDescent="0.25">
      <c r="A855" s="115">
        <v>854</v>
      </c>
      <c r="B855" s="79" t="s">
        <v>2031</v>
      </c>
      <c r="C855" s="85" t="s">
        <v>2034</v>
      </c>
      <c r="D855" s="87" t="s">
        <v>0</v>
      </c>
      <c r="E855" s="87" t="s">
        <v>1</v>
      </c>
      <c r="F855" s="87" t="s">
        <v>0</v>
      </c>
      <c r="G855" s="124" t="s">
        <v>0</v>
      </c>
      <c r="H855" s="169">
        <f t="shared" si="131"/>
        <v>0.66749999999999998</v>
      </c>
      <c r="I855" s="170" t="str">
        <f t="shared" si="132"/>
        <v>ALTA</v>
      </c>
      <c r="J855" s="292">
        <v>68036605</v>
      </c>
      <c r="K855" s="221">
        <v>0.23</v>
      </c>
      <c r="L855" s="86" t="s">
        <v>140</v>
      </c>
      <c r="M855" s="188">
        <v>0</v>
      </c>
      <c r="N855" s="87" t="s">
        <v>405</v>
      </c>
      <c r="O855" s="188" t="s">
        <v>405</v>
      </c>
      <c r="P855" s="86" t="s">
        <v>415</v>
      </c>
      <c r="Q855" s="83" t="s">
        <v>159</v>
      </c>
      <c r="R855" s="86" t="s">
        <v>2266</v>
      </c>
      <c r="S855" s="86" t="s">
        <v>2267</v>
      </c>
      <c r="T855" s="92">
        <v>168127</v>
      </c>
      <c r="U855" s="86" t="s">
        <v>171</v>
      </c>
      <c r="V855" s="86" t="s">
        <v>2289</v>
      </c>
      <c r="W855" s="171">
        <v>44074</v>
      </c>
      <c r="X855" s="172" t="e">
        <f>+CONCATENATE(TEXT(#REF!,"yyyy"),"-",TEXT(#REF!,"mm"))</f>
        <v>#REF!</v>
      </c>
      <c r="Y855" s="173" t="str">
        <f t="shared" si="135"/>
        <v>7</v>
      </c>
      <c r="Z855" s="172" t="str">
        <f t="shared" si="136"/>
        <v>2020-07</v>
      </c>
      <c r="AA855" s="170" t="e">
        <f>+VLOOKUP(Z855,#REF!,2,FALSE)/VLOOKUP(X855,#REF!,2,FALSE)</f>
        <v>#REF!</v>
      </c>
      <c r="AB855" s="174" t="e">
        <f t="shared" si="133"/>
        <v>#REF!</v>
      </c>
      <c r="AC855" s="174" t="e">
        <f t="shared" si="134"/>
        <v>#REF!</v>
      </c>
      <c r="AD855" s="175" t="e">
        <f>+#REF!+365*Y855</f>
        <v>#REF!</v>
      </c>
      <c r="AE855" s="176" t="e">
        <f t="shared" si="137"/>
        <v>#REF!</v>
      </c>
      <c r="AF855" s="170" t="e">
        <f>+VLOOKUP(CONCATENATE(TEXT(W855,"yyyy"),"-",TEXT(W855,"mm")),#REF!,2,0)</f>
        <v>#REF!</v>
      </c>
      <c r="AG855" s="177" t="e">
        <f>+(AC855*(1+'INFLAC PROYECTADA'!$B$8)^(AE855))/((1+DEMANDADO!AF855)^(AE855))</f>
        <v>#REF!</v>
      </c>
      <c r="AH855" s="169">
        <f>(0.2*VLOOKUP(D855,'%.'!$A$1:$B$4,2,FALSE))+(0.35*VLOOKUP(E855,'%.'!$A$1:$B$4,2,FALSE))+(0.1*VLOOKUP(F855,'%.'!$A$1:$B$4,2,FALSE))+(0.35*VLOOKUP(G855,'%.'!$A$1:$B$4,2,FALSE))</f>
        <v>0.66749999999999998</v>
      </c>
      <c r="AI855" s="128" t="str">
        <f t="shared" si="138"/>
        <v>ALTA</v>
      </c>
      <c r="AJ855" s="128" t="str">
        <f t="shared" si="139"/>
        <v>Provisión contable</v>
      </c>
      <c r="AK855" s="178" t="e">
        <f t="shared" si="140"/>
        <v>#REF!</v>
      </c>
    </row>
    <row r="856" spans="1:37" ht="30" customHeight="1" x14ac:dyDescent="0.25">
      <c r="A856" s="115">
        <v>855</v>
      </c>
      <c r="B856" s="79" t="s">
        <v>2031</v>
      </c>
      <c r="C856" s="85" t="s">
        <v>2035</v>
      </c>
      <c r="D856" s="87" t="s">
        <v>0</v>
      </c>
      <c r="E856" s="87" t="s">
        <v>1</v>
      </c>
      <c r="F856" s="87" t="s">
        <v>0</v>
      </c>
      <c r="G856" s="124" t="s">
        <v>0</v>
      </c>
      <c r="H856" s="169">
        <f t="shared" si="131"/>
        <v>0.66749999999999998</v>
      </c>
      <c r="I856" s="170" t="str">
        <f t="shared" si="132"/>
        <v>ALTA</v>
      </c>
      <c r="J856" s="292">
        <v>68243146</v>
      </c>
      <c r="K856" s="221">
        <v>0.24</v>
      </c>
      <c r="L856" s="86" t="s">
        <v>140</v>
      </c>
      <c r="M856" s="188">
        <v>0</v>
      </c>
      <c r="N856" s="87" t="s">
        <v>405</v>
      </c>
      <c r="O856" s="188" t="s">
        <v>405</v>
      </c>
      <c r="P856" s="86" t="s">
        <v>415</v>
      </c>
      <c r="Q856" s="83" t="s">
        <v>159</v>
      </c>
      <c r="R856" s="86" t="s">
        <v>2266</v>
      </c>
      <c r="S856" s="86" t="s">
        <v>2267</v>
      </c>
      <c r="T856" s="92">
        <v>168127</v>
      </c>
      <c r="U856" s="86" t="s">
        <v>171</v>
      </c>
      <c r="V856" s="86" t="s">
        <v>2289</v>
      </c>
      <c r="W856" s="171">
        <v>44074</v>
      </c>
      <c r="X856" s="172" t="e">
        <f>+CONCATENATE(TEXT(#REF!,"yyyy"),"-",TEXT(#REF!,"mm"))</f>
        <v>#REF!</v>
      </c>
      <c r="Y856" s="173" t="str">
        <f t="shared" si="135"/>
        <v>7</v>
      </c>
      <c r="Z856" s="172" t="str">
        <f t="shared" si="136"/>
        <v>2020-07</v>
      </c>
      <c r="AA856" s="170" t="e">
        <f>+VLOOKUP(Z856,#REF!,2,FALSE)/VLOOKUP(X856,#REF!,2,FALSE)</f>
        <v>#REF!</v>
      </c>
      <c r="AB856" s="174" t="e">
        <f t="shared" si="133"/>
        <v>#REF!</v>
      </c>
      <c r="AC856" s="174" t="e">
        <f t="shared" si="134"/>
        <v>#REF!</v>
      </c>
      <c r="AD856" s="175" t="e">
        <f>+#REF!+365*Y856</f>
        <v>#REF!</v>
      </c>
      <c r="AE856" s="176" t="e">
        <f t="shared" si="137"/>
        <v>#REF!</v>
      </c>
      <c r="AF856" s="170" t="e">
        <f>+VLOOKUP(CONCATENATE(TEXT(W856,"yyyy"),"-",TEXT(W856,"mm")),#REF!,2,0)</f>
        <v>#REF!</v>
      </c>
      <c r="AG856" s="177" t="e">
        <f>+(AC856*(1+'INFLAC PROYECTADA'!$B$8)^(AE856))/((1+DEMANDADO!AF856)^(AE856))</f>
        <v>#REF!</v>
      </c>
      <c r="AH856" s="169">
        <f>(0.2*VLOOKUP(D856,'%.'!$A$1:$B$4,2,FALSE))+(0.35*VLOOKUP(E856,'%.'!$A$1:$B$4,2,FALSE))+(0.1*VLOOKUP(F856,'%.'!$A$1:$B$4,2,FALSE))+(0.35*VLOOKUP(G856,'%.'!$A$1:$B$4,2,FALSE))</f>
        <v>0.66749999999999998</v>
      </c>
      <c r="AI856" s="128" t="str">
        <f t="shared" si="138"/>
        <v>ALTA</v>
      </c>
      <c r="AJ856" s="128" t="str">
        <f t="shared" si="139"/>
        <v>Provisión contable</v>
      </c>
      <c r="AK856" s="178" t="e">
        <f t="shared" si="140"/>
        <v>#REF!</v>
      </c>
    </row>
    <row r="857" spans="1:37" ht="30" customHeight="1" x14ac:dyDescent="0.25">
      <c r="A857" s="115">
        <v>856</v>
      </c>
      <c r="B857" s="79" t="s">
        <v>2031</v>
      </c>
      <c r="C857" s="85" t="s">
        <v>2036</v>
      </c>
      <c r="D857" s="87" t="s">
        <v>0</v>
      </c>
      <c r="E857" s="87" t="s">
        <v>1</v>
      </c>
      <c r="F857" s="87" t="s">
        <v>0</v>
      </c>
      <c r="G857" s="124" t="s">
        <v>0</v>
      </c>
      <c r="H857" s="169">
        <f t="shared" si="131"/>
        <v>0.66749999999999998</v>
      </c>
      <c r="I857" s="170" t="str">
        <f t="shared" si="132"/>
        <v>ALTA</v>
      </c>
      <c r="J857" s="292">
        <v>66495129</v>
      </c>
      <c r="K857" s="221">
        <v>0.22</v>
      </c>
      <c r="L857" s="86" t="s">
        <v>131</v>
      </c>
      <c r="M857" s="188">
        <v>0</v>
      </c>
      <c r="N857" s="87" t="s">
        <v>405</v>
      </c>
      <c r="O857" s="188" t="s">
        <v>405</v>
      </c>
      <c r="P857" s="86" t="s">
        <v>415</v>
      </c>
      <c r="Q857" s="83" t="s">
        <v>159</v>
      </c>
      <c r="R857" s="86" t="s">
        <v>2266</v>
      </c>
      <c r="S857" s="86" t="s">
        <v>2267</v>
      </c>
      <c r="T857" s="92">
        <v>168127</v>
      </c>
      <c r="U857" s="86" t="s">
        <v>171</v>
      </c>
      <c r="V857" s="86" t="s">
        <v>2290</v>
      </c>
      <c r="W857" s="171">
        <v>44074</v>
      </c>
      <c r="X857" s="172" t="e">
        <f>+CONCATENATE(TEXT(#REF!,"yyyy"),"-",TEXT(#REF!,"mm"))</f>
        <v>#REF!</v>
      </c>
      <c r="Y857" s="173" t="str">
        <f t="shared" si="135"/>
        <v>7</v>
      </c>
      <c r="Z857" s="172" t="str">
        <f t="shared" si="136"/>
        <v>2020-07</v>
      </c>
      <c r="AA857" s="170" t="e">
        <f>+VLOOKUP(Z857,#REF!,2,FALSE)/VLOOKUP(X857,#REF!,2,FALSE)</f>
        <v>#REF!</v>
      </c>
      <c r="AB857" s="174" t="e">
        <f t="shared" si="133"/>
        <v>#REF!</v>
      </c>
      <c r="AC857" s="174" t="e">
        <f t="shared" si="134"/>
        <v>#REF!</v>
      </c>
      <c r="AD857" s="175" t="e">
        <f>+#REF!+365*Y857</f>
        <v>#REF!</v>
      </c>
      <c r="AE857" s="176" t="e">
        <f t="shared" si="137"/>
        <v>#REF!</v>
      </c>
      <c r="AF857" s="170" t="e">
        <f>+VLOOKUP(CONCATENATE(TEXT(W857,"yyyy"),"-",TEXT(W857,"mm")),#REF!,2,0)</f>
        <v>#REF!</v>
      </c>
      <c r="AG857" s="177" t="e">
        <f>+(AC857*(1+'INFLAC PROYECTADA'!$B$8)^(AE857))/((1+DEMANDADO!AF857)^(AE857))</f>
        <v>#REF!</v>
      </c>
      <c r="AH857" s="169">
        <f>(0.2*VLOOKUP(D857,'%.'!$A$1:$B$4,2,FALSE))+(0.35*VLOOKUP(E857,'%.'!$A$1:$B$4,2,FALSE))+(0.1*VLOOKUP(F857,'%.'!$A$1:$B$4,2,FALSE))+(0.35*VLOOKUP(G857,'%.'!$A$1:$B$4,2,FALSE))</f>
        <v>0.66749999999999998</v>
      </c>
      <c r="AI857" s="128" t="str">
        <f t="shared" si="138"/>
        <v>ALTA</v>
      </c>
      <c r="AJ857" s="128" t="str">
        <f t="shared" si="139"/>
        <v>Provisión contable</v>
      </c>
      <c r="AK857" s="178" t="e">
        <f t="shared" si="140"/>
        <v>#REF!</v>
      </c>
    </row>
    <row r="858" spans="1:37" ht="30" customHeight="1" x14ac:dyDescent="0.25">
      <c r="A858" s="115">
        <v>857</v>
      </c>
      <c r="B858" s="79" t="s">
        <v>2031</v>
      </c>
      <c r="C858" s="85" t="s">
        <v>2037</v>
      </c>
      <c r="D858" s="87" t="s">
        <v>0</v>
      </c>
      <c r="E858" s="87" t="s">
        <v>1</v>
      </c>
      <c r="F858" s="87" t="s">
        <v>0</v>
      </c>
      <c r="G858" s="124" t="s">
        <v>0</v>
      </c>
      <c r="H858" s="169">
        <f t="shared" si="131"/>
        <v>0.66749999999999998</v>
      </c>
      <c r="I858" s="170" t="str">
        <f t="shared" si="132"/>
        <v>ALTA</v>
      </c>
      <c r="J858" s="292">
        <v>66367823</v>
      </c>
      <c r="K858" s="221">
        <v>0.21</v>
      </c>
      <c r="L858" s="86" t="s">
        <v>131</v>
      </c>
      <c r="M858" s="188">
        <v>0</v>
      </c>
      <c r="N858" s="87" t="s">
        <v>405</v>
      </c>
      <c r="O858" s="188" t="s">
        <v>405</v>
      </c>
      <c r="P858" s="86" t="s">
        <v>415</v>
      </c>
      <c r="Q858" s="83" t="s">
        <v>159</v>
      </c>
      <c r="R858" s="86" t="s">
        <v>2266</v>
      </c>
      <c r="S858" s="86" t="s">
        <v>2267</v>
      </c>
      <c r="T858" s="92">
        <v>168127</v>
      </c>
      <c r="U858" s="86" t="s">
        <v>171</v>
      </c>
      <c r="V858" s="86" t="s">
        <v>2291</v>
      </c>
      <c r="W858" s="171">
        <v>44074</v>
      </c>
      <c r="X858" s="172" t="e">
        <f>+CONCATENATE(TEXT(#REF!,"yyyy"),"-",TEXT(#REF!,"mm"))</f>
        <v>#REF!</v>
      </c>
      <c r="Y858" s="173" t="str">
        <f t="shared" si="135"/>
        <v>7</v>
      </c>
      <c r="Z858" s="172" t="str">
        <f t="shared" si="136"/>
        <v>2020-07</v>
      </c>
      <c r="AA858" s="170" t="e">
        <f>+VLOOKUP(Z858,#REF!,2,FALSE)/VLOOKUP(X858,#REF!,2,FALSE)</f>
        <v>#REF!</v>
      </c>
      <c r="AB858" s="174" t="e">
        <f t="shared" si="133"/>
        <v>#REF!</v>
      </c>
      <c r="AC858" s="174" t="e">
        <f t="shared" si="134"/>
        <v>#REF!</v>
      </c>
      <c r="AD858" s="175" t="e">
        <f>+#REF!+365*Y858</f>
        <v>#REF!</v>
      </c>
      <c r="AE858" s="176" t="e">
        <f t="shared" si="137"/>
        <v>#REF!</v>
      </c>
      <c r="AF858" s="170" t="e">
        <f>+VLOOKUP(CONCATENATE(TEXT(W858,"yyyy"),"-",TEXT(W858,"mm")),#REF!,2,0)</f>
        <v>#REF!</v>
      </c>
      <c r="AG858" s="177" t="e">
        <f>+(AC858*(1+'INFLAC PROYECTADA'!$B$8)^(AE858))/((1+DEMANDADO!AF858)^(AE858))</f>
        <v>#REF!</v>
      </c>
      <c r="AH858" s="169">
        <f>(0.2*VLOOKUP(D858,'%.'!$A$1:$B$4,2,FALSE))+(0.35*VLOOKUP(E858,'%.'!$A$1:$B$4,2,FALSE))+(0.1*VLOOKUP(F858,'%.'!$A$1:$B$4,2,FALSE))+(0.35*VLOOKUP(G858,'%.'!$A$1:$B$4,2,FALSE))</f>
        <v>0.66749999999999998</v>
      </c>
      <c r="AI858" s="128" t="str">
        <f t="shared" si="138"/>
        <v>ALTA</v>
      </c>
      <c r="AJ858" s="128" t="str">
        <f t="shared" si="139"/>
        <v>Provisión contable</v>
      </c>
      <c r="AK858" s="178" t="e">
        <f t="shared" si="140"/>
        <v>#REF!</v>
      </c>
    </row>
    <row r="859" spans="1:37" ht="30" customHeight="1" x14ac:dyDescent="0.25">
      <c r="A859" s="115">
        <v>858</v>
      </c>
      <c r="B859" s="79" t="s">
        <v>2031</v>
      </c>
      <c r="C859" s="85" t="s">
        <v>2038</v>
      </c>
      <c r="D859" s="87" t="s">
        <v>0</v>
      </c>
      <c r="E859" s="87" t="s">
        <v>1</v>
      </c>
      <c r="F859" s="87" t="s">
        <v>0</v>
      </c>
      <c r="G859" s="124" t="s">
        <v>0</v>
      </c>
      <c r="H859" s="169">
        <f t="shared" si="131"/>
        <v>0.66749999999999998</v>
      </c>
      <c r="I859" s="170" t="str">
        <f t="shared" si="132"/>
        <v>ALTA</v>
      </c>
      <c r="J859" s="292">
        <v>67764273</v>
      </c>
      <c r="K859" s="221">
        <v>0.23</v>
      </c>
      <c r="L859" s="86" t="s">
        <v>131</v>
      </c>
      <c r="M859" s="188">
        <v>0</v>
      </c>
      <c r="N859" s="87" t="s">
        <v>405</v>
      </c>
      <c r="O859" s="188" t="s">
        <v>405</v>
      </c>
      <c r="P859" s="86" t="s">
        <v>415</v>
      </c>
      <c r="Q859" s="83" t="s">
        <v>159</v>
      </c>
      <c r="R859" s="86" t="s">
        <v>2266</v>
      </c>
      <c r="S859" s="86" t="s">
        <v>2267</v>
      </c>
      <c r="T859" s="92">
        <v>168127</v>
      </c>
      <c r="U859" s="86" t="s">
        <v>171</v>
      </c>
      <c r="V859" s="86" t="s">
        <v>2291</v>
      </c>
      <c r="W859" s="171">
        <v>44074</v>
      </c>
      <c r="X859" s="172" t="e">
        <f>+CONCATENATE(TEXT(#REF!,"yyyy"),"-",TEXT(#REF!,"mm"))</f>
        <v>#REF!</v>
      </c>
      <c r="Y859" s="173" t="str">
        <f t="shared" si="135"/>
        <v>7</v>
      </c>
      <c r="Z859" s="172" t="str">
        <f t="shared" si="136"/>
        <v>2020-07</v>
      </c>
      <c r="AA859" s="170" t="e">
        <f>+VLOOKUP(Z859,#REF!,2,FALSE)/VLOOKUP(X859,#REF!,2,FALSE)</f>
        <v>#REF!</v>
      </c>
      <c r="AB859" s="174" t="e">
        <f t="shared" si="133"/>
        <v>#REF!</v>
      </c>
      <c r="AC859" s="174" t="e">
        <f t="shared" si="134"/>
        <v>#REF!</v>
      </c>
      <c r="AD859" s="175" t="e">
        <f>+#REF!+365*Y859</f>
        <v>#REF!</v>
      </c>
      <c r="AE859" s="176" t="e">
        <f t="shared" si="137"/>
        <v>#REF!</v>
      </c>
      <c r="AF859" s="170" t="e">
        <f>+VLOOKUP(CONCATENATE(TEXT(W859,"yyyy"),"-",TEXT(W859,"mm")),#REF!,2,0)</f>
        <v>#REF!</v>
      </c>
      <c r="AG859" s="177" t="e">
        <f>+(AC859*(1+'INFLAC PROYECTADA'!$B$8)^(AE859))/((1+DEMANDADO!AF859)^(AE859))</f>
        <v>#REF!</v>
      </c>
      <c r="AH859" s="169">
        <f>(0.2*VLOOKUP(D859,'%.'!$A$1:$B$4,2,FALSE))+(0.35*VLOOKUP(E859,'%.'!$A$1:$B$4,2,FALSE))+(0.1*VLOOKUP(F859,'%.'!$A$1:$B$4,2,FALSE))+(0.35*VLOOKUP(G859,'%.'!$A$1:$B$4,2,FALSE))</f>
        <v>0.66749999999999998</v>
      </c>
      <c r="AI859" s="128" t="str">
        <f t="shared" si="138"/>
        <v>ALTA</v>
      </c>
      <c r="AJ859" s="128" t="str">
        <f t="shared" si="139"/>
        <v>Provisión contable</v>
      </c>
      <c r="AK859" s="178" t="e">
        <f t="shared" si="140"/>
        <v>#REF!</v>
      </c>
    </row>
    <row r="860" spans="1:37" ht="30" customHeight="1" x14ac:dyDescent="0.25">
      <c r="A860" s="115">
        <v>859</v>
      </c>
      <c r="B860" s="79" t="s">
        <v>2031</v>
      </c>
      <c r="C860" s="85" t="s">
        <v>2039</v>
      </c>
      <c r="D860" s="87" t="s">
        <v>0</v>
      </c>
      <c r="E860" s="87" t="s">
        <v>1</v>
      </c>
      <c r="F860" s="87" t="s">
        <v>0</v>
      </c>
      <c r="G860" s="124" t="s">
        <v>0</v>
      </c>
      <c r="H860" s="169">
        <f t="shared" si="131"/>
        <v>0.66749999999999998</v>
      </c>
      <c r="I860" s="170" t="str">
        <f t="shared" si="132"/>
        <v>ALTA</v>
      </c>
      <c r="J860" s="292">
        <v>65950256</v>
      </c>
      <c r="K860" s="221">
        <v>0.21</v>
      </c>
      <c r="L860" s="86" t="s">
        <v>131</v>
      </c>
      <c r="M860" s="188">
        <v>0</v>
      </c>
      <c r="N860" s="87" t="s">
        <v>405</v>
      </c>
      <c r="O860" s="188" t="s">
        <v>405</v>
      </c>
      <c r="P860" s="86" t="s">
        <v>415</v>
      </c>
      <c r="Q860" s="83" t="s">
        <v>159</v>
      </c>
      <c r="R860" s="86" t="s">
        <v>2266</v>
      </c>
      <c r="S860" s="86" t="s">
        <v>2267</v>
      </c>
      <c r="T860" s="92">
        <v>168127</v>
      </c>
      <c r="U860" s="86" t="s">
        <v>171</v>
      </c>
      <c r="V860" s="86" t="s">
        <v>2291</v>
      </c>
      <c r="W860" s="171">
        <v>44074</v>
      </c>
      <c r="X860" s="172" t="e">
        <f>+CONCATENATE(TEXT(#REF!,"yyyy"),"-",TEXT(#REF!,"mm"))</f>
        <v>#REF!</v>
      </c>
      <c r="Y860" s="173" t="str">
        <f t="shared" si="135"/>
        <v>7</v>
      </c>
      <c r="Z860" s="172" t="str">
        <f t="shared" si="136"/>
        <v>2020-07</v>
      </c>
      <c r="AA860" s="170" t="e">
        <f>+VLOOKUP(Z860,#REF!,2,FALSE)/VLOOKUP(X860,#REF!,2,FALSE)</f>
        <v>#REF!</v>
      </c>
      <c r="AB860" s="174" t="e">
        <f t="shared" si="133"/>
        <v>#REF!</v>
      </c>
      <c r="AC860" s="174" t="e">
        <f t="shared" si="134"/>
        <v>#REF!</v>
      </c>
      <c r="AD860" s="175" t="e">
        <f>+#REF!+365*Y860</f>
        <v>#REF!</v>
      </c>
      <c r="AE860" s="176" t="e">
        <f t="shared" si="137"/>
        <v>#REF!</v>
      </c>
      <c r="AF860" s="170" t="e">
        <f>+VLOOKUP(CONCATENATE(TEXT(W860,"yyyy"),"-",TEXT(W860,"mm")),#REF!,2,0)</f>
        <v>#REF!</v>
      </c>
      <c r="AG860" s="177" t="e">
        <f>+(AC860*(1+'INFLAC PROYECTADA'!$B$8)^(AE860))/((1+DEMANDADO!AF860)^(AE860))</f>
        <v>#REF!</v>
      </c>
      <c r="AH860" s="169">
        <f>(0.2*VLOOKUP(D860,'%.'!$A$1:$B$4,2,FALSE))+(0.35*VLOOKUP(E860,'%.'!$A$1:$B$4,2,FALSE))+(0.1*VLOOKUP(F860,'%.'!$A$1:$B$4,2,FALSE))+(0.35*VLOOKUP(G860,'%.'!$A$1:$B$4,2,FALSE))</f>
        <v>0.66749999999999998</v>
      </c>
      <c r="AI860" s="128" t="str">
        <f t="shared" si="138"/>
        <v>ALTA</v>
      </c>
      <c r="AJ860" s="128" t="str">
        <f t="shared" si="139"/>
        <v>Provisión contable</v>
      </c>
      <c r="AK860" s="178" t="e">
        <f t="shared" si="140"/>
        <v>#REF!</v>
      </c>
    </row>
    <row r="861" spans="1:37" ht="30" customHeight="1" x14ac:dyDescent="0.25">
      <c r="A861" s="115">
        <v>860</v>
      </c>
      <c r="B861" s="79" t="s">
        <v>2040</v>
      </c>
      <c r="C861" s="85" t="s">
        <v>2041</v>
      </c>
      <c r="D861" s="87" t="s">
        <v>1</v>
      </c>
      <c r="E861" s="87" t="s">
        <v>1</v>
      </c>
      <c r="F861" s="87" t="s">
        <v>1</v>
      </c>
      <c r="G861" s="124" t="s">
        <v>1</v>
      </c>
      <c r="H861" s="169">
        <f t="shared" si="131"/>
        <v>0.05</v>
      </c>
      <c r="I861" s="170" t="str">
        <f t="shared" si="132"/>
        <v>REMOTA</v>
      </c>
      <c r="J861" s="292">
        <v>12123108</v>
      </c>
      <c r="K861" s="221">
        <v>0</v>
      </c>
      <c r="L861" s="86" t="s">
        <v>136</v>
      </c>
      <c r="M861" s="188">
        <v>0</v>
      </c>
      <c r="N861" s="87" t="s">
        <v>405</v>
      </c>
      <c r="O861" s="188" t="s">
        <v>405</v>
      </c>
      <c r="P861" s="86" t="s">
        <v>415</v>
      </c>
      <c r="Q861" s="83" t="s">
        <v>159</v>
      </c>
      <c r="R861" s="86" t="s">
        <v>2266</v>
      </c>
      <c r="S861" s="86" t="s">
        <v>2267</v>
      </c>
      <c r="T861" s="86">
        <v>168127</v>
      </c>
      <c r="U861" s="86" t="s">
        <v>171</v>
      </c>
      <c r="V861" s="86" t="s">
        <v>2292</v>
      </c>
      <c r="W861" s="171">
        <v>44074</v>
      </c>
      <c r="X861" s="172" t="e">
        <f>+CONCATENATE(TEXT(#REF!,"yyyy"),"-",TEXT(#REF!,"mm"))</f>
        <v>#REF!</v>
      </c>
      <c r="Y861" s="173" t="str">
        <f t="shared" si="135"/>
        <v>7</v>
      </c>
      <c r="Z861" s="172" t="str">
        <f t="shared" si="136"/>
        <v>2020-07</v>
      </c>
      <c r="AA861" s="170" t="e">
        <f>+VLOOKUP(Z861,#REF!,2,FALSE)/VLOOKUP(X861,#REF!,2,FALSE)</f>
        <v>#REF!</v>
      </c>
      <c r="AB861" s="174" t="e">
        <f t="shared" si="133"/>
        <v>#REF!</v>
      </c>
      <c r="AC861" s="174" t="e">
        <f t="shared" si="134"/>
        <v>#REF!</v>
      </c>
      <c r="AD861" s="175" t="e">
        <f>+#REF!+365*Y861</f>
        <v>#REF!</v>
      </c>
      <c r="AE861" s="176" t="e">
        <f t="shared" si="137"/>
        <v>#REF!</v>
      </c>
      <c r="AF861" s="170" t="e">
        <f>+VLOOKUP(CONCATENATE(TEXT(W861,"yyyy"),"-",TEXT(W861,"mm")),#REF!,2,0)</f>
        <v>#REF!</v>
      </c>
      <c r="AG861" s="177" t="e">
        <f>+(AC861*(1+'INFLAC PROYECTADA'!$B$8)^(AE861))/((1+DEMANDADO!AF861)^(AE861))</f>
        <v>#REF!</v>
      </c>
      <c r="AH861" s="169">
        <f>(0.2*VLOOKUP(D861,'%.'!$A$1:$B$4,2,FALSE))+(0.35*VLOOKUP(E861,'%.'!$A$1:$B$4,2,FALSE))+(0.1*VLOOKUP(F861,'%.'!$A$1:$B$4,2,FALSE))+(0.35*VLOOKUP(G861,'%.'!$A$1:$B$4,2,FALSE))</f>
        <v>0.05</v>
      </c>
      <c r="AI861" s="128" t="str">
        <f t="shared" si="138"/>
        <v>REMOTA</v>
      </c>
      <c r="AJ861" s="128" t="str">
        <f t="shared" si="139"/>
        <v>No se registra</v>
      </c>
      <c r="AK861" s="178">
        <f t="shared" si="140"/>
        <v>0</v>
      </c>
    </row>
    <row r="862" spans="1:37" ht="30" customHeight="1" x14ac:dyDescent="0.25">
      <c r="A862" s="115">
        <v>861</v>
      </c>
      <c r="B862" s="79" t="s">
        <v>2021</v>
      </c>
      <c r="C862" s="85" t="s">
        <v>2042</v>
      </c>
      <c r="D862" s="87" t="s">
        <v>1</v>
      </c>
      <c r="E862" s="87" t="s">
        <v>1</v>
      </c>
      <c r="F862" s="87" t="s">
        <v>1</v>
      </c>
      <c r="G862" s="124" t="s">
        <v>1</v>
      </c>
      <c r="H862" s="169">
        <f t="shared" si="131"/>
        <v>0.05</v>
      </c>
      <c r="I862" s="170" t="str">
        <f t="shared" si="132"/>
        <v>REMOTA</v>
      </c>
      <c r="J862" s="292">
        <v>336482184</v>
      </c>
      <c r="K862" s="221">
        <v>0</v>
      </c>
      <c r="L862" s="86" t="s">
        <v>131</v>
      </c>
      <c r="M862" s="188">
        <v>0</v>
      </c>
      <c r="N862" s="87" t="s">
        <v>405</v>
      </c>
      <c r="O862" s="188" t="s">
        <v>405</v>
      </c>
      <c r="P862" s="86" t="s">
        <v>410</v>
      </c>
      <c r="Q862" s="83" t="s">
        <v>159</v>
      </c>
      <c r="R862" s="86" t="s">
        <v>2266</v>
      </c>
      <c r="S862" s="86" t="s">
        <v>2267</v>
      </c>
      <c r="T862" s="86">
        <v>168127</v>
      </c>
      <c r="U862" s="86" t="s">
        <v>2293</v>
      </c>
      <c r="V862" s="86" t="s">
        <v>2294</v>
      </c>
      <c r="W862" s="171">
        <v>44074</v>
      </c>
      <c r="X862" s="172" t="e">
        <f>+CONCATENATE(TEXT(#REF!,"yyyy"),"-",TEXT(#REF!,"mm"))</f>
        <v>#REF!</v>
      </c>
      <c r="Y862" s="173" t="str">
        <f t="shared" si="135"/>
        <v>9</v>
      </c>
      <c r="Z862" s="172" t="str">
        <f t="shared" si="136"/>
        <v>2020-07</v>
      </c>
      <c r="AA862" s="170" t="e">
        <f>+VLOOKUP(Z862,#REF!,2,FALSE)/VLOOKUP(X862,#REF!,2,FALSE)</f>
        <v>#REF!</v>
      </c>
      <c r="AB862" s="174" t="e">
        <f t="shared" si="133"/>
        <v>#REF!</v>
      </c>
      <c r="AC862" s="174" t="e">
        <f t="shared" si="134"/>
        <v>#REF!</v>
      </c>
      <c r="AD862" s="175" t="e">
        <f>+#REF!+365*Y862</f>
        <v>#REF!</v>
      </c>
      <c r="AE862" s="176" t="e">
        <f t="shared" si="137"/>
        <v>#REF!</v>
      </c>
      <c r="AF862" s="170" t="e">
        <f>+VLOOKUP(CONCATENATE(TEXT(W862,"yyyy"),"-",TEXT(W862,"mm")),#REF!,2,0)</f>
        <v>#REF!</v>
      </c>
      <c r="AG862" s="177" t="e">
        <f>+(AC862*(1+'INFLAC PROYECTADA'!$B$8)^(AE862))/((1+DEMANDADO!AF862)^(AE862))</f>
        <v>#REF!</v>
      </c>
      <c r="AH862" s="169">
        <f>(0.2*VLOOKUP(D862,'%.'!$A$1:$B$4,2,FALSE))+(0.35*VLOOKUP(E862,'%.'!$A$1:$B$4,2,FALSE))+(0.1*VLOOKUP(F862,'%.'!$A$1:$B$4,2,FALSE))+(0.35*VLOOKUP(G862,'%.'!$A$1:$B$4,2,FALSE))</f>
        <v>0.05</v>
      </c>
      <c r="AI862" s="128" t="str">
        <f t="shared" si="138"/>
        <v>REMOTA</v>
      </c>
      <c r="AJ862" s="128" t="str">
        <f t="shared" si="139"/>
        <v>No se registra</v>
      </c>
      <c r="AK862" s="178">
        <f t="shared" si="140"/>
        <v>0</v>
      </c>
    </row>
    <row r="863" spans="1:37" ht="30" customHeight="1" x14ac:dyDescent="0.25">
      <c r="A863" s="115">
        <v>862</v>
      </c>
      <c r="B863" s="79" t="s">
        <v>802</v>
      </c>
      <c r="C863" s="85" t="s">
        <v>2043</v>
      </c>
      <c r="D863" s="87" t="s">
        <v>1</v>
      </c>
      <c r="E863" s="87" t="s">
        <v>1</v>
      </c>
      <c r="F863" s="87" t="s">
        <v>1</v>
      </c>
      <c r="G863" s="124" t="s">
        <v>1</v>
      </c>
      <c r="H863" s="169">
        <f t="shared" si="131"/>
        <v>0.05</v>
      </c>
      <c r="I863" s="170" t="str">
        <f t="shared" si="132"/>
        <v>REMOTA</v>
      </c>
      <c r="J863" s="292">
        <v>99678000</v>
      </c>
      <c r="K863" s="221">
        <v>0</v>
      </c>
      <c r="L863" s="87" t="s">
        <v>132</v>
      </c>
      <c r="M863" s="188">
        <v>0</v>
      </c>
      <c r="N863" s="87" t="s">
        <v>405</v>
      </c>
      <c r="O863" s="188" t="s">
        <v>405</v>
      </c>
      <c r="P863" s="86" t="s">
        <v>415</v>
      </c>
      <c r="Q863" s="83" t="s">
        <v>159</v>
      </c>
      <c r="R863" s="86" t="s">
        <v>2266</v>
      </c>
      <c r="S863" s="86" t="s">
        <v>2267</v>
      </c>
      <c r="T863" s="92">
        <v>168127</v>
      </c>
      <c r="U863" s="86" t="s">
        <v>2295</v>
      </c>
      <c r="V863" s="86" t="s">
        <v>2296</v>
      </c>
      <c r="W863" s="171">
        <v>44074</v>
      </c>
      <c r="X863" s="172" t="e">
        <f>+CONCATENATE(TEXT(#REF!,"yyyy"),"-",TEXT(#REF!,"mm"))</f>
        <v>#REF!</v>
      </c>
      <c r="Y863" s="173" t="str">
        <f t="shared" si="135"/>
        <v>7</v>
      </c>
      <c r="Z863" s="172" t="str">
        <f t="shared" si="136"/>
        <v>2020-07</v>
      </c>
      <c r="AA863" s="170" t="e">
        <f>+VLOOKUP(Z863,#REF!,2,FALSE)/VLOOKUP(X863,#REF!,2,FALSE)</f>
        <v>#REF!</v>
      </c>
      <c r="AB863" s="174" t="e">
        <f t="shared" si="133"/>
        <v>#REF!</v>
      </c>
      <c r="AC863" s="174" t="e">
        <f t="shared" si="134"/>
        <v>#REF!</v>
      </c>
      <c r="AD863" s="175" t="e">
        <f>+#REF!+365*Y863</f>
        <v>#REF!</v>
      </c>
      <c r="AE863" s="176" t="e">
        <f t="shared" si="137"/>
        <v>#REF!</v>
      </c>
      <c r="AF863" s="170" t="e">
        <f>+VLOOKUP(CONCATENATE(TEXT(W863,"yyyy"),"-",TEXT(W863,"mm")),#REF!,2,0)</f>
        <v>#REF!</v>
      </c>
      <c r="AG863" s="177" t="e">
        <f>+(AC863*(1+'INFLAC PROYECTADA'!$B$8)^(AE863))/((1+DEMANDADO!AF863)^(AE863))</f>
        <v>#REF!</v>
      </c>
      <c r="AH863" s="169">
        <f>(0.2*VLOOKUP(D863,'%.'!$A$1:$B$4,2,FALSE))+(0.35*VLOOKUP(E863,'%.'!$A$1:$B$4,2,FALSE))+(0.1*VLOOKUP(F863,'%.'!$A$1:$B$4,2,FALSE))+(0.35*VLOOKUP(G863,'%.'!$A$1:$B$4,2,FALSE))</f>
        <v>0.05</v>
      </c>
      <c r="AI863" s="128" t="str">
        <f t="shared" si="138"/>
        <v>REMOTA</v>
      </c>
      <c r="AJ863" s="128" t="str">
        <f t="shared" si="139"/>
        <v>No se registra</v>
      </c>
      <c r="AK863" s="178">
        <f t="shared" si="140"/>
        <v>0</v>
      </c>
    </row>
    <row r="864" spans="1:37" ht="30" customHeight="1" x14ac:dyDescent="0.25">
      <c r="A864" s="115">
        <v>863</v>
      </c>
      <c r="B864" s="79" t="s">
        <v>2031</v>
      </c>
      <c r="C864" s="85" t="s">
        <v>2044</v>
      </c>
      <c r="D864" s="87" t="s">
        <v>0</v>
      </c>
      <c r="E864" s="87" t="s">
        <v>1</v>
      </c>
      <c r="F864" s="87" t="s">
        <v>0</v>
      </c>
      <c r="G864" s="124" t="s">
        <v>0</v>
      </c>
      <c r="H864" s="169">
        <f t="shared" si="131"/>
        <v>0.66749999999999998</v>
      </c>
      <c r="I864" s="170" t="str">
        <f t="shared" si="132"/>
        <v>ALTA</v>
      </c>
      <c r="J864" s="292">
        <v>52650793.333333328</v>
      </c>
      <c r="K864" s="221">
        <v>0.17</v>
      </c>
      <c r="L864" s="86" t="s">
        <v>131</v>
      </c>
      <c r="M864" s="188">
        <v>0</v>
      </c>
      <c r="N864" s="87" t="s">
        <v>405</v>
      </c>
      <c r="O864" s="188" t="s">
        <v>405</v>
      </c>
      <c r="P864" s="86" t="s">
        <v>415</v>
      </c>
      <c r="Q864" s="83" t="s">
        <v>159</v>
      </c>
      <c r="R864" s="86" t="s">
        <v>2266</v>
      </c>
      <c r="S864" s="86" t="s">
        <v>2267</v>
      </c>
      <c r="T864" s="92">
        <v>168127</v>
      </c>
      <c r="U864" s="86" t="s">
        <v>171</v>
      </c>
      <c r="V864" s="86" t="s">
        <v>2291</v>
      </c>
      <c r="W864" s="171">
        <v>44074</v>
      </c>
      <c r="X864" s="172" t="e">
        <f>+CONCATENATE(TEXT(#REF!,"yyyy"),"-",TEXT(#REF!,"mm"))</f>
        <v>#REF!</v>
      </c>
      <c r="Y864" s="173" t="str">
        <f t="shared" si="135"/>
        <v>7</v>
      </c>
      <c r="Z864" s="172" t="str">
        <f t="shared" si="136"/>
        <v>2020-07</v>
      </c>
      <c r="AA864" s="170" t="e">
        <f>+VLOOKUP(Z864,#REF!,2,FALSE)/VLOOKUP(X864,#REF!,2,FALSE)</f>
        <v>#REF!</v>
      </c>
      <c r="AB864" s="174" t="e">
        <f t="shared" si="133"/>
        <v>#REF!</v>
      </c>
      <c r="AC864" s="174" t="e">
        <f t="shared" si="134"/>
        <v>#REF!</v>
      </c>
      <c r="AD864" s="175" t="e">
        <f>+#REF!+365*Y864</f>
        <v>#REF!</v>
      </c>
      <c r="AE864" s="176" t="e">
        <f t="shared" si="137"/>
        <v>#REF!</v>
      </c>
      <c r="AF864" s="170" t="e">
        <f>+VLOOKUP(CONCATENATE(TEXT(W864,"yyyy"),"-",TEXT(W864,"mm")),#REF!,2,0)</f>
        <v>#REF!</v>
      </c>
      <c r="AG864" s="177" t="e">
        <f>+(AC864*(1+'INFLAC PROYECTADA'!$B$8)^(AE864))/((1+DEMANDADO!AF864)^(AE864))</f>
        <v>#REF!</v>
      </c>
      <c r="AH864" s="169">
        <f>(0.2*VLOOKUP(D864,'%.'!$A$1:$B$4,2,FALSE))+(0.35*VLOOKUP(E864,'%.'!$A$1:$B$4,2,FALSE))+(0.1*VLOOKUP(F864,'%.'!$A$1:$B$4,2,FALSE))+(0.35*VLOOKUP(G864,'%.'!$A$1:$B$4,2,FALSE))</f>
        <v>0.66749999999999998</v>
      </c>
      <c r="AI864" s="128" t="str">
        <f t="shared" si="138"/>
        <v>ALTA</v>
      </c>
      <c r="AJ864" s="128" t="str">
        <f t="shared" si="139"/>
        <v>Provisión contable</v>
      </c>
      <c r="AK864" s="178" t="e">
        <f t="shared" si="140"/>
        <v>#REF!</v>
      </c>
    </row>
    <row r="865" spans="1:37" ht="30" customHeight="1" x14ac:dyDescent="0.25">
      <c r="A865" s="115">
        <v>864</v>
      </c>
      <c r="B865" s="79" t="s">
        <v>2031</v>
      </c>
      <c r="C865" s="85" t="s">
        <v>2045</v>
      </c>
      <c r="D865" s="87" t="s">
        <v>0</v>
      </c>
      <c r="E865" s="87" t="s">
        <v>1</v>
      </c>
      <c r="F865" s="87" t="s">
        <v>0</v>
      </c>
      <c r="G865" s="124" t="s">
        <v>0</v>
      </c>
      <c r="H865" s="169">
        <f t="shared" si="131"/>
        <v>0.66749999999999998</v>
      </c>
      <c r="I865" s="170" t="str">
        <f t="shared" si="132"/>
        <v>ALTA</v>
      </c>
      <c r="J865" s="292">
        <v>52650793.333333328</v>
      </c>
      <c r="K865" s="221">
        <v>0.17</v>
      </c>
      <c r="L865" s="86" t="s">
        <v>131</v>
      </c>
      <c r="M865" s="188">
        <v>0</v>
      </c>
      <c r="N865" s="87" t="s">
        <v>405</v>
      </c>
      <c r="O865" s="188" t="s">
        <v>405</v>
      </c>
      <c r="P865" s="86" t="s">
        <v>415</v>
      </c>
      <c r="Q865" s="83" t="s">
        <v>159</v>
      </c>
      <c r="R865" s="86" t="s">
        <v>2266</v>
      </c>
      <c r="S865" s="86" t="s">
        <v>2267</v>
      </c>
      <c r="T865" s="92">
        <v>168127</v>
      </c>
      <c r="U865" s="86" t="s">
        <v>171</v>
      </c>
      <c r="V865" s="86" t="s">
        <v>2291</v>
      </c>
      <c r="W865" s="171">
        <v>44074</v>
      </c>
      <c r="X865" s="172" t="e">
        <f>+CONCATENATE(TEXT(#REF!,"yyyy"),"-",TEXT(#REF!,"mm"))</f>
        <v>#REF!</v>
      </c>
      <c r="Y865" s="173" t="str">
        <f t="shared" si="135"/>
        <v>7</v>
      </c>
      <c r="Z865" s="172" t="str">
        <f t="shared" si="136"/>
        <v>2020-07</v>
      </c>
      <c r="AA865" s="170" t="e">
        <f>+VLOOKUP(Z865,#REF!,2,FALSE)/VLOOKUP(X865,#REF!,2,FALSE)</f>
        <v>#REF!</v>
      </c>
      <c r="AB865" s="174" t="e">
        <f t="shared" si="133"/>
        <v>#REF!</v>
      </c>
      <c r="AC865" s="174" t="e">
        <f t="shared" si="134"/>
        <v>#REF!</v>
      </c>
      <c r="AD865" s="175" t="e">
        <f>+#REF!+365*Y865</f>
        <v>#REF!</v>
      </c>
      <c r="AE865" s="176" t="e">
        <f t="shared" si="137"/>
        <v>#REF!</v>
      </c>
      <c r="AF865" s="170" t="e">
        <f>+VLOOKUP(CONCATENATE(TEXT(W865,"yyyy"),"-",TEXT(W865,"mm")),#REF!,2,0)</f>
        <v>#REF!</v>
      </c>
      <c r="AG865" s="177" t="e">
        <f>+(AC865*(1+'INFLAC PROYECTADA'!$B$8)^(AE865))/((1+DEMANDADO!AF865)^(AE865))</f>
        <v>#REF!</v>
      </c>
      <c r="AH865" s="169">
        <f>(0.2*VLOOKUP(D865,'%.'!$A$1:$B$4,2,FALSE))+(0.35*VLOOKUP(E865,'%.'!$A$1:$B$4,2,FALSE))+(0.1*VLOOKUP(F865,'%.'!$A$1:$B$4,2,FALSE))+(0.35*VLOOKUP(G865,'%.'!$A$1:$B$4,2,FALSE))</f>
        <v>0.66749999999999998</v>
      </c>
      <c r="AI865" s="128" t="str">
        <f t="shared" si="138"/>
        <v>ALTA</v>
      </c>
      <c r="AJ865" s="128" t="str">
        <f t="shared" si="139"/>
        <v>Provisión contable</v>
      </c>
      <c r="AK865" s="178" t="e">
        <f t="shared" si="140"/>
        <v>#REF!</v>
      </c>
    </row>
    <row r="866" spans="1:37" ht="30" customHeight="1" x14ac:dyDescent="0.25">
      <c r="A866" s="115">
        <v>865</v>
      </c>
      <c r="B866" s="79" t="s">
        <v>2031</v>
      </c>
      <c r="C866" s="85" t="s">
        <v>2046</v>
      </c>
      <c r="D866" s="87" t="s">
        <v>0</v>
      </c>
      <c r="E866" s="87" t="s">
        <v>1</v>
      </c>
      <c r="F866" s="87" t="s">
        <v>0</v>
      </c>
      <c r="G866" s="124" t="s">
        <v>0</v>
      </c>
      <c r="H866" s="169">
        <f t="shared" si="131"/>
        <v>0.66749999999999998</v>
      </c>
      <c r="I866" s="170" t="str">
        <f t="shared" si="132"/>
        <v>ALTA</v>
      </c>
      <c r="J866" s="292">
        <v>52650793.333333328</v>
      </c>
      <c r="K866" s="221">
        <v>0.17</v>
      </c>
      <c r="L866" s="86" t="s">
        <v>131</v>
      </c>
      <c r="M866" s="188">
        <v>0</v>
      </c>
      <c r="N866" s="87" t="s">
        <v>405</v>
      </c>
      <c r="O866" s="188" t="s">
        <v>405</v>
      </c>
      <c r="P866" s="86" t="s">
        <v>415</v>
      </c>
      <c r="Q866" s="83" t="s">
        <v>159</v>
      </c>
      <c r="R866" s="86" t="s">
        <v>2266</v>
      </c>
      <c r="S866" s="86" t="s">
        <v>2267</v>
      </c>
      <c r="T866" s="92">
        <v>168127</v>
      </c>
      <c r="U866" s="86" t="s">
        <v>171</v>
      </c>
      <c r="V866" s="86" t="s">
        <v>2291</v>
      </c>
      <c r="W866" s="171">
        <v>44074</v>
      </c>
      <c r="X866" s="172" t="e">
        <f>+CONCATENATE(TEXT(#REF!,"yyyy"),"-",TEXT(#REF!,"mm"))</f>
        <v>#REF!</v>
      </c>
      <c r="Y866" s="173" t="str">
        <f t="shared" si="135"/>
        <v>7</v>
      </c>
      <c r="Z866" s="172" t="str">
        <f t="shared" si="136"/>
        <v>2020-07</v>
      </c>
      <c r="AA866" s="170" t="e">
        <f>+VLOOKUP(Z866,#REF!,2,FALSE)/VLOOKUP(X866,#REF!,2,FALSE)</f>
        <v>#REF!</v>
      </c>
      <c r="AB866" s="174" t="e">
        <f t="shared" si="133"/>
        <v>#REF!</v>
      </c>
      <c r="AC866" s="174" t="e">
        <f t="shared" si="134"/>
        <v>#REF!</v>
      </c>
      <c r="AD866" s="175" t="e">
        <f>+#REF!+365*Y866</f>
        <v>#REF!</v>
      </c>
      <c r="AE866" s="176" t="e">
        <f t="shared" si="137"/>
        <v>#REF!</v>
      </c>
      <c r="AF866" s="170" t="e">
        <f>+VLOOKUP(CONCATENATE(TEXT(W866,"yyyy"),"-",TEXT(W866,"mm")),#REF!,2,0)</f>
        <v>#REF!</v>
      </c>
      <c r="AG866" s="177" t="e">
        <f>+(AC866*(1+'INFLAC PROYECTADA'!$B$8)^(AE866))/((1+DEMANDADO!AF866)^(AE866))</f>
        <v>#REF!</v>
      </c>
      <c r="AH866" s="169">
        <f>(0.2*VLOOKUP(D866,'%.'!$A$1:$B$4,2,FALSE))+(0.35*VLOOKUP(E866,'%.'!$A$1:$B$4,2,FALSE))+(0.1*VLOOKUP(F866,'%.'!$A$1:$B$4,2,FALSE))+(0.35*VLOOKUP(G866,'%.'!$A$1:$B$4,2,FALSE))</f>
        <v>0.66749999999999998</v>
      </c>
      <c r="AI866" s="128" t="str">
        <f t="shared" si="138"/>
        <v>ALTA</v>
      </c>
      <c r="AJ866" s="128" t="str">
        <f t="shared" si="139"/>
        <v>Provisión contable</v>
      </c>
      <c r="AK866" s="178" t="e">
        <f t="shared" si="140"/>
        <v>#REF!</v>
      </c>
    </row>
    <row r="867" spans="1:37" ht="30" customHeight="1" x14ac:dyDescent="0.25">
      <c r="A867" s="115">
        <v>866</v>
      </c>
      <c r="B867" s="79" t="s">
        <v>2031</v>
      </c>
      <c r="C867" s="85" t="s">
        <v>2047</v>
      </c>
      <c r="D867" s="87" t="s">
        <v>0</v>
      </c>
      <c r="E867" s="87" t="s">
        <v>1</v>
      </c>
      <c r="F867" s="87" t="s">
        <v>0</v>
      </c>
      <c r="G867" s="124" t="s">
        <v>0</v>
      </c>
      <c r="H867" s="169">
        <f t="shared" si="131"/>
        <v>0.66749999999999998</v>
      </c>
      <c r="I867" s="170" t="str">
        <f t="shared" si="132"/>
        <v>ALTA</v>
      </c>
      <c r="J867" s="292">
        <v>53199945.333333328</v>
      </c>
      <c r="K867" s="221">
        <v>0.18</v>
      </c>
      <c r="L867" s="86" t="s">
        <v>131</v>
      </c>
      <c r="M867" s="188">
        <v>0</v>
      </c>
      <c r="N867" s="87" t="s">
        <v>405</v>
      </c>
      <c r="O867" s="188" t="s">
        <v>405</v>
      </c>
      <c r="P867" s="86" t="s">
        <v>415</v>
      </c>
      <c r="Q867" s="83" t="s">
        <v>159</v>
      </c>
      <c r="R867" s="86" t="s">
        <v>2266</v>
      </c>
      <c r="S867" s="86" t="s">
        <v>2267</v>
      </c>
      <c r="T867" s="92">
        <v>168127</v>
      </c>
      <c r="U867" s="86" t="s">
        <v>171</v>
      </c>
      <c r="V867" s="86" t="s">
        <v>2291</v>
      </c>
      <c r="W867" s="171">
        <v>44074</v>
      </c>
      <c r="X867" s="172" t="e">
        <f>+CONCATENATE(TEXT(#REF!,"yyyy"),"-",TEXT(#REF!,"mm"))</f>
        <v>#REF!</v>
      </c>
      <c r="Y867" s="173" t="str">
        <f t="shared" si="135"/>
        <v>7</v>
      </c>
      <c r="Z867" s="172" t="str">
        <f t="shared" si="136"/>
        <v>2020-07</v>
      </c>
      <c r="AA867" s="170" t="e">
        <f>+VLOOKUP(Z867,#REF!,2,FALSE)/VLOOKUP(X867,#REF!,2,FALSE)</f>
        <v>#REF!</v>
      </c>
      <c r="AB867" s="174" t="e">
        <f t="shared" si="133"/>
        <v>#REF!</v>
      </c>
      <c r="AC867" s="174" t="e">
        <f t="shared" si="134"/>
        <v>#REF!</v>
      </c>
      <c r="AD867" s="175" t="e">
        <f>+#REF!+365*Y867</f>
        <v>#REF!</v>
      </c>
      <c r="AE867" s="176" t="e">
        <f t="shared" si="137"/>
        <v>#REF!</v>
      </c>
      <c r="AF867" s="170" t="e">
        <f>+VLOOKUP(CONCATENATE(TEXT(W867,"yyyy"),"-",TEXT(W867,"mm")),#REF!,2,0)</f>
        <v>#REF!</v>
      </c>
      <c r="AG867" s="177" t="e">
        <f>+(AC867*(1+'INFLAC PROYECTADA'!$B$8)^(AE867))/((1+DEMANDADO!AF867)^(AE867))</f>
        <v>#REF!</v>
      </c>
      <c r="AH867" s="169">
        <f>(0.2*VLOOKUP(D867,'%.'!$A$1:$B$4,2,FALSE))+(0.35*VLOOKUP(E867,'%.'!$A$1:$B$4,2,FALSE))+(0.1*VLOOKUP(F867,'%.'!$A$1:$B$4,2,FALSE))+(0.35*VLOOKUP(G867,'%.'!$A$1:$B$4,2,FALSE))</f>
        <v>0.66749999999999998</v>
      </c>
      <c r="AI867" s="128" t="str">
        <f t="shared" si="138"/>
        <v>ALTA</v>
      </c>
      <c r="AJ867" s="128" t="str">
        <f t="shared" si="139"/>
        <v>Provisión contable</v>
      </c>
      <c r="AK867" s="178" t="e">
        <f t="shared" si="140"/>
        <v>#REF!</v>
      </c>
    </row>
    <row r="868" spans="1:37" ht="30" customHeight="1" x14ac:dyDescent="0.25">
      <c r="A868" s="115">
        <v>867</v>
      </c>
      <c r="B868" s="79" t="s">
        <v>2048</v>
      </c>
      <c r="C868" s="85" t="s">
        <v>2049</v>
      </c>
      <c r="D868" s="87" t="s">
        <v>1</v>
      </c>
      <c r="E868" s="87" t="s">
        <v>1</v>
      </c>
      <c r="F868" s="87" t="s">
        <v>1</v>
      </c>
      <c r="G868" s="124" t="s">
        <v>1</v>
      </c>
      <c r="H868" s="169">
        <f t="shared" si="131"/>
        <v>0.05</v>
      </c>
      <c r="I868" s="170" t="str">
        <f t="shared" si="132"/>
        <v>REMOTA</v>
      </c>
      <c r="J868" s="292">
        <v>13741361</v>
      </c>
      <c r="K868" s="221">
        <v>0</v>
      </c>
      <c r="L868" s="86" t="s">
        <v>133</v>
      </c>
      <c r="M868" s="188">
        <v>0</v>
      </c>
      <c r="N868" s="87" t="s">
        <v>405</v>
      </c>
      <c r="O868" s="188" t="s">
        <v>405</v>
      </c>
      <c r="P868" s="86" t="s">
        <v>406</v>
      </c>
      <c r="Q868" s="83" t="s">
        <v>159</v>
      </c>
      <c r="R868" s="86" t="s">
        <v>2266</v>
      </c>
      <c r="S868" s="86" t="s">
        <v>2267</v>
      </c>
      <c r="T868" s="86">
        <v>168127</v>
      </c>
      <c r="U868" s="86" t="s">
        <v>2297</v>
      </c>
      <c r="V868" s="86" t="s">
        <v>2298</v>
      </c>
      <c r="W868" s="171">
        <v>44074</v>
      </c>
      <c r="X868" s="172" t="e">
        <f>+CONCATENATE(TEXT(#REF!,"yyyy"),"-",TEXT(#REF!,"mm"))</f>
        <v>#REF!</v>
      </c>
      <c r="Y868" s="173" t="str">
        <f t="shared" si="135"/>
        <v>8</v>
      </c>
      <c r="Z868" s="172" t="str">
        <f t="shared" si="136"/>
        <v>2020-07</v>
      </c>
      <c r="AA868" s="170" t="e">
        <f>+VLOOKUP(Z868,#REF!,2,FALSE)/VLOOKUP(X868,#REF!,2,FALSE)</f>
        <v>#REF!</v>
      </c>
      <c r="AB868" s="174" t="e">
        <f t="shared" si="133"/>
        <v>#REF!</v>
      </c>
      <c r="AC868" s="174" t="e">
        <f t="shared" si="134"/>
        <v>#REF!</v>
      </c>
      <c r="AD868" s="175" t="e">
        <f>+#REF!+365*Y868</f>
        <v>#REF!</v>
      </c>
      <c r="AE868" s="176" t="e">
        <f t="shared" si="137"/>
        <v>#REF!</v>
      </c>
      <c r="AF868" s="170" t="e">
        <f>+VLOOKUP(CONCATENATE(TEXT(W868,"yyyy"),"-",TEXT(W868,"mm")),#REF!,2,0)</f>
        <v>#REF!</v>
      </c>
      <c r="AG868" s="177" t="e">
        <f>+(AC868*(1+'INFLAC PROYECTADA'!$B$8)^(AE868))/((1+DEMANDADO!AF868)^(AE868))</f>
        <v>#REF!</v>
      </c>
      <c r="AH868" s="169">
        <f>(0.2*VLOOKUP(D868,'%.'!$A$1:$B$4,2,FALSE))+(0.35*VLOOKUP(E868,'%.'!$A$1:$B$4,2,FALSE))+(0.1*VLOOKUP(F868,'%.'!$A$1:$B$4,2,FALSE))+(0.35*VLOOKUP(G868,'%.'!$A$1:$B$4,2,FALSE))</f>
        <v>0.05</v>
      </c>
      <c r="AI868" s="128" t="str">
        <f t="shared" si="138"/>
        <v>REMOTA</v>
      </c>
      <c r="AJ868" s="128" t="str">
        <f t="shared" si="139"/>
        <v>No se registra</v>
      </c>
      <c r="AK868" s="178">
        <f t="shared" si="140"/>
        <v>0</v>
      </c>
    </row>
    <row r="869" spans="1:37" ht="30" customHeight="1" x14ac:dyDescent="0.25">
      <c r="A869" s="115">
        <v>868</v>
      </c>
      <c r="B869" s="79" t="s">
        <v>2013</v>
      </c>
      <c r="C869" s="85" t="s">
        <v>2050</v>
      </c>
      <c r="D869" s="87" t="s">
        <v>1</v>
      </c>
      <c r="E869" s="87" t="s">
        <v>1</v>
      </c>
      <c r="F869" s="87" t="s">
        <v>1</v>
      </c>
      <c r="G869" s="124" t="s">
        <v>1</v>
      </c>
      <c r="H869" s="169">
        <f t="shared" si="131"/>
        <v>0.05</v>
      </c>
      <c r="I869" s="170" t="str">
        <f t="shared" si="132"/>
        <v>REMOTA</v>
      </c>
      <c r="J869" s="292">
        <v>17786706</v>
      </c>
      <c r="K869" s="221">
        <v>0</v>
      </c>
      <c r="L869" s="86" t="s">
        <v>136</v>
      </c>
      <c r="M869" s="188">
        <v>0</v>
      </c>
      <c r="N869" s="87" t="s">
        <v>405</v>
      </c>
      <c r="O869" s="188" t="s">
        <v>405</v>
      </c>
      <c r="P869" s="86" t="s">
        <v>415</v>
      </c>
      <c r="Q869" s="83" t="s">
        <v>159</v>
      </c>
      <c r="R869" s="86" t="s">
        <v>2266</v>
      </c>
      <c r="S869" s="86" t="s">
        <v>2267</v>
      </c>
      <c r="T869" s="86">
        <v>168127</v>
      </c>
      <c r="U869" s="86" t="s">
        <v>2297</v>
      </c>
      <c r="V869" s="86" t="s">
        <v>2299</v>
      </c>
      <c r="W869" s="171">
        <v>44074</v>
      </c>
      <c r="X869" s="172" t="e">
        <f>+CONCATENATE(TEXT(#REF!,"yyyy"),"-",TEXT(#REF!,"mm"))</f>
        <v>#REF!</v>
      </c>
      <c r="Y869" s="173" t="str">
        <f t="shared" si="135"/>
        <v>7</v>
      </c>
      <c r="Z869" s="172" t="str">
        <f t="shared" si="136"/>
        <v>2020-07</v>
      </c>
      <c r="AA869" s="170" t="e">
        <f>+VLOOKUP(Z869,#REF!,2,FALSE)/VLOOKUP(X869,#REF!,2,FALSE)</f>
        <v>#REF!</v>
      </c>
      <c r="AB869" s="174" t="e">
        <f t="shared" si="133"/>
        <v>#REF!</v>
      </c>
      <c r="AC869" s="174" t="e">
        <f t="shared" si="134"/>
        <v>#REF!</v>
      </c>
      <c r="AD869" s="175" t="e">
        <f>+#REF!+365*Y869</f>
        <v>#REF!</v>
      </c>
      <c r="AE869" s="176" t="e">
        <f t="shared" si="137"/>
        <v>#REF!</v>
      </c>
      <c r="AF869" s="170" t="e">
        <f>+VLOOKUP(CONCATENATE(TEXT(W869,"yyyy"),"-",TEXT(W869,"mm")),#REF!,2,0)</f>
        <v>#REF!</v>
      </c>
      <c r="AG869" s="177" t="e">
        <f>+(AC869*(1+'INFLAC PROYECTADA'!$B$8)^(AE869))/((1+DEMANDADO!AF869)^(AE869))</f>
        <v>#REF!</v>
      </c>
      <c r="AH869" s="169">
        <f>(0.2*VLOOKUP(D869,'%.'!$A$1:$B$4,2,FALSE))+(0.35*VLOOKUP(E869,'%.'!$A$1:$B$4,2,FALSE))+(0.1*VLOOKUP(F869,'%.'!$A$1:$B$4,2,FALSE))+(0.35*VLOOKUP(G869,'%.'!$A$1:$B$4,2,FALSE))</f>
        <v>0.05</v>
      </c>
      <c r="AI869" s="128" t="str">
        <f t="shared" si="138"/>
        <v>REMOTA</v>
      </c>
      <c r="AJ869" s="128" t="str">
        <f t="shared" si="139"/>
        <v>No se registra</v>
      </c>
      <c r="AK869" s="178">
        <f t="shared" si="140"/>
        <v>0</v>
      </c>
    </row>
    <row r="870" spans="1:37" ht="30" customHeight="1" x14ac:dyDescent="0.25">
      <c r="A870" s="115">
        <v>869</v>
      </c>
      <c r="B870" s="79" t="s">
        <v>1217</v>
      </c>
      <c r="C870" s="85" t="s">
        <v>2051</v>
      </c>
      <c r="D870" s="87" t="s">
        <v>1</v>
      </c>
      <c r="E870" s="87" t="s">
        <v>1</v>
      </c>
      <c r="F870" s="87" t="s">
        <v>1</v>
      </c>
      <c r="G870" s="124" t="s">
        <v>1</v>
      </c>
      <c r="H870" s="169">
        <f t="shared" si="131"/>
        <v>0.05</v>
      </c>
      <c r="I870" s="170" t="str">
        <f t="shared" si="132"/>
        <v>REMOTA</v>
      </c>
      <c r="J870" s="292">
        <v>14976642</v>
      </c>
      <c r="K870" s="221">
        <v>0</v>
      </c>
      <c r="L870" s="86" t="s">
        <v>138</v>
      </c>
      <c r="M870" s="188">
        <v>0</v>
      </c>
      <c r="N870" s="87" t="s">
        <v>405</v>
      </c>
      <c r="O870" s="188" t="s">
        <v>405</v>
      </c>
      <c r="P870" s="86" t="s">
        <v>406</v>
      </c>
      <c r="Q870" s="83" t="s">
        <v>159</v>
      </c>
      <c r="R870" s="86" t="s">
        <v>2266</v>
      </c>
      <c r="S870" s="86" t="s">
        <v>2267</v>
      </c>
      <c r="T870" s="86">
        <v>168127</v>
      </c>
      <c r="U870" s="86" t="s">
        <v>2297</v>
      </c>
      <c r="V870" s="86" t="s">
        <v>2300</v>
      </c>
      <c r="W870" s="171">
        <v>44074</v>
      </c>
      <c r="X870" s="172" t="e">
        <f>+CONCATENATE(TEXT(#REF!,"yyyy"),"-",TEXT(#REF!,"mm"))</f>
        <v>#REF!</v>
      </c>
      <c r="Y870" s="173" t="str">
        <f t="shared" si="135"/>
        <v>8</v>
      </c>
      <c r="Z870" s="172" t="str">
        <f t="shared" si="136"/>
        <v>2020-07</v>
      </c>
      <c r="AA870" s="170" t="e">
        <f>+VLOOKUP(Z870,#REF!,2,FALSE)/VLOOKUP(X870,#REF!,2,FALSE)</f>
        <v>#REF!</v>
      </c>
      <c r="AB870" s="174" t="e">
        <f t="shared" si="133"/>
        <v>#REF!</v>
      </c>
      <c r="AC870" s="174" t="e">
        <f t="shared" si="134"/>
        <v>#REF!</v>
      </c>
      <c r="AD870" s="175" t="e">
        <f>+#REF!+365*Y870</f>
        <v>#REF!</v>
      </c>
      <c r="AE870" s="176" t="e">
        <f t="shared" si="137"/>
        <v>#REF!</v>
      </c>
      <c r="AF870" s="170" t="e">
        <f>+VLOOKUP(CONCATENATE(TEXT(W870,"yyyy"),"-",TEXT(W870,"mm")),#REF!,2,0)</f>
        <v>#REF!</v>
      </c>
      <c r="AG870" s="177" t="e">
        <f>+(AC870*(1+'INFLAC PROYECTADA'!$B$8)^(AE870))/((1+DEMANDADO!AF870)^(AE870))</f>
        <v>#REF!</v>
      </c>
      <c r="AH870" s="169">
        <f>(0.2*VLOOKUP(D870,'%.'!$A$1:$B$4,2,FALSE))+(0.35*VLOOKUP(E870,'%.'!$A$1:$B$4,2,FALSE))+(0.1*VLOOKUP(F870,'%.'!$A$1:$B$4,2,FALSE))+(0.35*VLOOKUP(G870,'%.'!$A$1:$B$4,2,FALSE))</f>
        <v>0.05</v>
      </c>
      <c r="AI870" s="128" t="str">
        <f t="shared" si="138"/>
        <v>REMOTA</v>
      </c>
      <c r="AJ870" s="128" t="str">
        <f t="shared" si="139"/>
        <v>No se registra</v>
      </c>
      <c r="AK870" s="178">
        <f t="shared" si="140"/>
        <v>0</v>
      </c>
    </row>
    <row r="871" spans="1:37" ht="30" customHeight="1" x14ac:dyDescent="0.25">
      <c r="A871" s="115">
        <v>870</v>
      </c>
      <c r="B871" s="79" t="s">
        <v>1241</v>
      </c>
      <c r="C871" s="85" t="s">
        <v>2052</v>
      </c>
      <c r="D871" s="87" t="s">
        <v>1</v>
      </c>
      <c r="E871" s="87" t="s">
        <v>1</v>
      </c>
      <c r="F871" s="87" t="s">
        <v>1</v>
      </c>
      <c r="G871" s="124" t="s">
        <v>1</v>
      </c>
      <c r="H871" s="169">
        <f t="shared" si="131"/>
        <v>0.05</v>
      </c>
      <c r="I871" s="170" t="str">
        <f t="shared" si="132"/>
        <v>REMOTA</v>
      </c>
      <c r="J871" s="292">
        <v>10023510</v>
      </c>
      <c r="K871" s="221">
        <v>0</v>
      </c>
      <c r="L871" s="86" t="s">
        <v>138</v>
      </c>
      <c r="M871" s="188">
        <v>0</v>
      </c>
      <c r="N871" s="87" t="s">
        <v>405</v>
      </c>
      <c r="O871" s="188" t="s">
        <v>405</v>
      </c>
      <c r="P871" s="86" t="s">
        <v>406</v>
      </c>
      <c r="Q871" s="83" t="s">
        <v>159</v>
      </c>
      <c r="R871" s="86" t="s">
        <v>2287</v>
      </c>
      <c r="S871" s="86" t="s">
        <v>2267</v>
      </c>
      <c r="T871" s="86">
        <v>168128</v>
      </c>
      <c r="U871" s="86" t="s">
        <v>2297</v>
      </c>
      <c r="V871" s="86" t="s">
        <v>2301</v>
      </c>
      <c r="W871" s="171">
        <v>44074</v>
      </c>
      <c r="X871" s="172" t="e">
        <f>+CONCATENATE(TEXT(#REF!,"yyyy"),"-",TEXT(#REF!,"mm"))</f>
        <v>#REF!</v>
      </c>
      <c r="Y871" s="173" t="str">
        <f t="shared" si="135"/>
        <v>8</v>
      </c>
      <c r="Z871" s="172" t="str">
        <f t="shared" si="136"/>
        <v>2020-07</v>
      </c>
      <c r="AA871" s="170" t="e">
        <f>+VLOOKUP(Z871,#REF!,2,FALSE)/VLOOKUP(X871,#REF!,2,FALSE)</f>
        <v>#REF!</v>
      </c>
      <c r="AB871" s="174" t="e">
        <f t="shared" si="133"/>
        <v>#REF!</v>
      </c>
      <c r="AC871" s="174" t="e">
        <f t="shared" si="134"/>
        <v>#REF!</v>
      </c>
      <c r="AD871" s="175" t="e">
        <f>+#REF!+365*Y871</f>
        <v>#REF!</v>
      </c>
      <c r="AE871" s="176" t="e">
        <f t="shared" si="137"/>
        <v>#REF!</v>
      </c>
      <c r="AF871" s="170" t="e">
        <f>+VLOOKUP(CONCATENATE(TEXT(W871,"yyyy"),"-",TEXT(W871,"mm")),#REF!,2,0)</f>
        <v>#REF!</v>
      </c>
      <c r="AG871" s="177" t="e">
        <f>+(AC871*(1+'INFLAC PROYECTADA'!$B$8)^(AE871))/((1+DEMANDADO!AF871)^(AE871))</f>
        <v>#REF!</v>
      </c>
      <c r="AH871" s="169">
        <f>(0.2*VLOOKUP(D871,'%.'!$A$1:$B$4,2,FALSE))+(0.35*VLOOKUP(E871,'%.'!$A$1:$B$4,2,FALSE))+(0.1*VLOOKUP(F871,'%.'!$A$1:$B$4,2,FALSE))+(0.35*VLOOKUP(G871,'%.'!$A$1:$B$4,2,FALSE))</f>
        <v>0.05</v>
      </c>
      <c r="AI871" s="128" t="str">
        <f t="shared" si="138"/>
        <v>REMOTA</v>
      </c>
      <c r="AJ871" s="128" t="str">
        <f t="shared" si="139"/>
        <v>No se registra</v>
      </c>
      <c r="AK871" s="178">
        <f t="shared" si="140"/>
        <v>0</v>
      </c>
    </row>
    <row r="872" spans="1:37" ht="30" customHeight="1" x14ac:dyDescent="0.25">
      <c r="A872" s="115">
        <v>871</v>
      </c>
      <c r="B872" s="79" t="s">
        <v>2053</v>
      </c>
      <c r="C872" s="85" t="s">
        <v>2054</v>
      </c>
      <c r="D872" s="87" t="s">
        <v>1</v>
      </c>
      <c r="E872" s="87" t="s">
        <v>1</v>
      </c>
      <c r="F872" s="87" t="s">
        <v>1</v>
      </c>
      <c r="G872" s="124" t="s">
        <v>1</v>
      </c>
      <c r="H872" s="169">
        <f t="shared" si="131"/>
        <v>0.05</v>
      </c>
      <c r="I872" s="170" t="str">
        <f t="shared" si="132"/>
        <v>REMOTA</v>
      </c>
      <c r="J872" s="292">
        <v>22645910</v>
      </c>
      <c r="K872" s="221">
        <v>0</v>
      </c>
      <c r="L872" s="86" t="s">
        <v>138</v>
      </c>
      <c r="M872" s="188">
        <v>0</v>
      </c>
      <c r="N872" s="87" t="s">
        <v>405</v>
      </c>
      <c r="O872" s="188" t="s">
        <v>405</v>
      </c>
      <c r="P872" s="86" t="s">
        <v>406</v>
      </c>
      <c r="Q872" s="83" t="s">
        <v>159</v>
      </c>
      <c r="R872" s="86" t="s">
        <v>2302</v>
      </c>
      <c r="S872" s="86" t="s">
        <v>2267</v>
      </c>
      <c r="T872" s="86">
        <v>168129</v>
      </c>
      <c r="U872" s="86" t="s">
        <v>2297</v>
      </c>
      <c r="V872" s="86" t="s">
        <v>2303</v>
      </c>
      <c r="W872" s="171">
        <v>44074</v>
      </c>
      <c r="X872" s="172" t="e">
        <f>+CONCATENATE(TEXT(#REF!,"yyyy"),"-",TEXT(#REF!,"mm"))</f>
        <v>#REF!</v>
      </c>
      <c r="Y872" s="173" t="str">
        <f t="shared" si="135"/>
        <v>8</v>
      </c>
      <c r="Z872" s="172" t="str">
        <f t="shared" si="136"/>
        <v>2020-07</v>
      </c>
      <c r="AA872" s="170" t="e">
        <f>+VLOOKUP(Z872,#REF!,2,FALSE)/VLOOKUP(X872,#REF!,2,FALSE)</f>
        <v>#REF!</v>
      </c>
      <c r="AB872" s="174" t="e">
        <f t="shared" si="133"/>
        <v>#REF!</v>
      </c>
      <c r="AC872" s="174" t="e">
        <f t="shared" si="134"/>
        <v>#REF!</v>
      </c>
      <c r="AD872" s="175" t="e">
        <f>+#REF!+365*Y872</f>
        <v>#REF!</v>
      </c>
      <c r="AE872" s="176" t="e">
        <f t="shared" si="137"/>
        <v>#REF!</v>
      </c>
      <c r="AF872" s="170" t="e">
        <f>+VLOOKUP(CONCATENATE(TEXT(W872,"yyyy"),"-",TEXT(W872,"mm")),#REF!,2,0)</f>
        <v>#REF!</v>
      </c>
      <c r="AG872" s="177" t="e">
        <f>+(AC872*(1+'INFLAC PROYECTADA'!$B$8)^(AE872))/((1+DEMANDADO!AF872)^(AE872))</f>
        <v>#REF!</v>
      </c>
      <c r="AH872" s="169">
        <f>(0.2*VLOOKUP(D872,'%.'!$A$1:$B$4,2,FALSE))+(0.35*VLOOKUP(E872,'%.'!$A$1:$B$4,2,FALSE))+(0.1*VLOOKUP(F872,'%.'!$A$1:$B$4,2,FALSE))+(0.35*VLOOKUP(G872,'%.'!$A$1:$B$4,2,FALSE))</f>
        <v>0.05</v>
      </c>
      <c r="AI872" s="128" t="str">
        <f t="shared" si="138"/>
        <v>REMOTA</v>
      </c>
      <c r="AJ872" s="128" t="str">
        <f t="shared" si="139"/>
        <v>No se registra</v>
      </c>
      <c r="AK872" s="178">
        <f t="shared" si="140"/>
        <v>0</v>
      </c>
    </row>
    <row r="873" spans="1:37" ht="30" customHeight="1" x14ac:dyDescent="0.25">
      <c r="A873" s="115">
        <v>872</v>
      </c>
      <c r="B873" s="79" t="s">
        <v>1232</v>
      </c>
      <c r="C873" s="85" t="s">
        <v>2055</v>
      </c>
      <c r="D873" s="87" t="s">
        <v>1</v>
      </c>
      <c r="E873" s="87" t="s">
        <v>1</v>
      </c>
      <c r="F873" s="87" t="s">
        <v>1</v>
      </c>
      <c r="G873" s="124" t="s">
        <v>1</v>
      </c>
      <c r="H873" s="169">
        <f t="shared" si="131"/>
        <v>0.05</v>
      </c>
      <c r="I873" s="170" t="str">
        <f t="shared" si="132"/>
        <v>REMOTA</v>
      </c>
      <c r="J873" s="292">
        <v>13617366</v>
      </c>
      <c r="K873" s="221">
        <v>0</v>
      </c>
      <c r="L873" s="86" t="s">
        <v>128</v>
      </c>
      <c r="M873" s="188">
        <v>0</v>
      </c>
      <c r="N873" s="87" t="s">
        <v>405</v>
      </c>
      <c r="O873" s="188" t="s">
        <v>405</v>
      </c>
      <c r="P873" s="86" t="s">
        <v>1821</v>
      </c>
      <c r="Q873" s="83" t="s">
        <v>159</v>
      </c>
      <c r="R873" s="86" t="s">
        <v>2302</v>
      </c>
      <c r="S873" s="86" t="s">
        <v>2267</v>
      </c>
      <c r="T873" s="86">
        <v>168129</v>
      </c>
      <c r="U873" s="86" t="s">
        <v>2297</v>
      </c>
      <c r="V873" s="86" t="s">
        <v>2304</v>
      </c>
      <c r="W873" s="171">
        <v>44074</v>
      </c>
      <c r="X873" s="172" t="e">
        <f>+CONCATENATE(TEXT(#REF!,"yyyy"),"-",TEXT(#REF!,"mm"))</f>
        <v>#REF!</v>
      </c>
      <c r="Y873" s="173" t="str">
        <f t="shared" si="135"/>
        <v>4</v>
      </c>
      <c r="Z873" s="172" t="str">
        <f t="shared" si="136"/>
        <v>2020-07</v>
      </c>
      <c r="AA873" s="170" t="e">
        <f>+VLOOKUP(Z873,#REF!,2,FALSE)/VLOOKUP(X873,#REF!,2,FALSE)</f>
        <v>#REF!</v>
      </c>
      <c r="AB873" s="174" t="e">
        <f t="shared" si="133"/>
        <v>#REF!</v>
      </c>
      <c r="AC873" s="174" t="e">
        <f t="shared" si="134"/>
        <v>#REF!</v>
      </c>
      <c r="AD873" s="175" t="e">
        <f>+#REF!+365*Y873</f>
        <v>#REF!</v>
      </c>
      <c r="AE873" s="176" t="e">
        <f t="shared" si="137"/>
        <v>#REF!</v>
      </c>
      <c r="AF873" s="170" t="e">
        <f>+VLOOKUP(CONCATENATE(TEXT(W873,"yyyy"),"-",TEXT(W873,"mm")),#REF!,2,0)</f>
        <v>#REF!</v>
      </c>
      <c r="AG873" s="177" t="e">
        <f>+(AC873*(1+'INFLAC PROYECTADA'!$B$8)^(AE873))/((1+DEMANDADO!AF873)^(AE873))</f>
        <v>#REF!</v>
      </c>
      <c r="AH873" s="169">
        <f>(0.2*VLOOKUP(D873,'%.'!$A$1:$B$4,2,FALSE))+(0.35*VLOOKUP(E873,'%.'!$A$1:$B$4,2,FALSE))+(0.1*VLOOKUP(F873,'%.'!$A$1:$B$4,2,FALSE))+(0.35*VLOOKUP(G873,'%.'!$A$1:$B$4,2,FALSE))</f>
        <v>0.05</v>
      </c>
      <c r="AI873" s="128" t="str">
        <f t="shared" si="138"/>
        <v>REMOTA</v>
      </c>
      <c r="AJ873" s="128" t="str">
        <f t="shared" si="139"/>
        <v>No se registra</v>
      </c>
      <c r="AK873" s="178">
        <f t="shared" si="140"/>
        <v>0</v>
      </c>
    </row>
    <row r="874" spans="1:37" ht="30" customHeight="1" x14ac:dyDescent="0.25">
      <c r="A874" s="115">
        <v>873</v>
      </c>
      <c r="B874" s="79" t="s">
        <v>1507</v>
      </c>
      <c r="C874" s="85" t="s">
        <v>2056</v>
      </c>
      <c r="D874" s="87" t="s">
        <v>1</v>
      </c>
      <c r="E874" s="87" t="s">
        <v>1</v>
      </c>
      <c r="F874" s="87" t="s">
        <v>1</v>
      </c>
      <c r="G874" s="124" t="s">
        <v>1</v>
      </c>
      <c r="H874" s="169">
        <f t="shared" si="131"/>
        <v>0.05</v>
      </c>
      <c r="I874" s="170" t="str">
        <f t="shared" si="132"/>
        <v>REMOTA</v>
      </c>
      <c r="J874" s="292">
        <v>19942754</v>
      </c>
      <c r="K874" s="221">
        <v>0</v>
      </c>
      <c r="L874" s="86" t="s">
        <v>131</v>
      </c>
      <c r="M874" s="188">
        <v>0</v>
      </c>
      <c r="N874" s="87" t="s">
        <v>405</v>
      </c>
      <c r="O874" s="188" t="s">
        <v>405</v>
      </c>
      <c r="P874" s="86" t="s">
        <v>415</v>
      </c>
      <c r="Q874" s="83" t="s">
        <v>159</v>
      </c>
      <c r="R874" s="86" t="s">
        <v>2266</v>
      </c>
      <c r="S874" s="86" t="s">
        <v>2267</v>
      </c>
      <c r="T874" s="86">
        <v>168127</v>
      </c>
      <c r="U874" s="86" t="s">
        <v>2293</v>
      </c>
      <c r="V874" s="86" t="s">
        <v>2305</v>
      </c>
      <c r="W874" s="171">
        <v>44074</v>
      </c>
      <c r="X874" s="172" t="e">
        <f>+CONCATENATE(TEXT(#REF!,"yyyy"),"-",TEXT(#REF!,"mm"))</f>
        <v>#REF!</v>
      </c>
      <c r="Y874" s="173" t="str">
        <f t="shared" si="135"/>
        <v>7</v>
      </c>
      <c r="Z874" s="172" t="str">
        <f t="shared" si="136"/>
        <v>2020-07</v>
      </c>
      <c r="AA874" s="170" t="e">
        <f>+VLOOKUP(Z874,#REF!,2,FALSE)/VLOOKUP(X874,#REF!,2,FALSE)</f>
        <v>#REF!</v>
      </c>
      <c r="AB874" s="174" t="e">
        <f t="shared" si="133"/>
        <v>#REF!</v>
      </c>
      <c r="AC874" s="174" t="e">
        <f t="shared" si="134"/>
        <v>#REF!</v>
      </c>
      <c r="AD874" s="175" t="e">
        <f>+#REF!+365*Y874</f>
        <v>#REF!</v>
      </c>
      <c r="AE874" s="176" t="e">
        <f t="shared" si="137"/>
        <v>#REF!</v>
      </c>
      <c r="AF874" s="170" t="e">
        <f>+VLOOKUP(CONCATENATE(TEXT(W874,"yyyy"),"-",TEXT(W874,"mm")),#REF!,2,0)</f>
        <v>#REF!</v>
      </c>
      <c r="AG874" s="177" t="e">
        <f>+(AC874*(1+'INFLAC PROYECTADA'!$B$8)^(AE874))/((1+DEMANDADO!AF874)^(AE874))</f>
        <v>#REF!</v>
      </c>
      <c r="AH874" s="169">
        <f>(0.2*VLOOKUP(D874,'%.'!$A$1:$B$4,2,FALSE))+(0.35*VLOOKUP(E874,'%.'!$A$1:$B$4,2,FALSE))+(0.1*VLOOKUP(F874,'%.'!$A$1:$B$4,2,FALSE))+(0.35*VLOOKUP(G874,'%.'!$A$1:$B$4,2,FALSE))</f>
        <v>0.05</v>
      </c>
      <c r="AI874" s="128" t="str">
        <f t="shared" si="138"/>
        <v>REMOTA</v>
      </c>
      <c r="AJ874" s="128" t="str">
        <f t="shared" si="139"/>
        <v>No se registra</v>
      </c>
      <c r="AK874" s="178">
        <f t="shared" si="140"/>
        <v>0</v>
      </c>
    </row>
    <row r="875" spans="1:37" ht="30" customHeight="1" x14ac:dyDescent="0.25">
      <c r="A875" s="115">
        <v>874</v>
      </c>
      <c r="B875" s="79" t="s">
        <v>688</v>
      </c>
      <c r="C875" s="85" t="s">
        <v>2057</v>
      </c>
      <c r="D875" s="87" t="s">
        <v>1</v>
      </c>
      <c r="E875" s="87" t="s">
        <v>1</v>
      </c>
      <c r="F875" s="87" t="s">
        <v>1</v>
      </c>
      <c r="G875" s="124" t="s">
        <v>1</v>
      </c>
      <c r="H875" s="169">
        <f t="shared" si="131"/>
        <v>0.05</v>
      </c>
      <c r="I875" s="170" t="str">
        <f t="shared" si="132"/>
        <v>REMOTA</v>
      </c>
      <c r="J875" s="292">
        <v>0</v>
      </c>
      <c r="K875" s="221">
        <v>0</v>
      </c>
      <c r="L875" s="86" t="s">
        <v>131</v>
      </c>
      <c r="M875" s="188">
        <v>0</v>
      </c>
      <c r="N875" s="87" t="s">
        <v>405</v>
      </c>
      <c r="O875" s="188" t="s">
        <v>405</v>
      </c>
      <c r="P875" s="86" t="s">
        <v>415</v>
      </c>
      <c r="Q875" s="83" t="s">
        <v>159</v>
      </c>
      <c r="R875" s="86" t="s">
        <v>2266</v>
      </c>
      <c r="S875" s="86" t="s">
        <v>2267</v>
      </c>
      <c r="T875" s="92">
        <v>168127</v>
      </c>
      <c r="U875" s="86" t="s">
        <v>181</v>
      </c>
      <c r="V875" s="86" t="s">
        <v>2306</v>
      </c>
      <c r="W875" s="171">
        <v>44074</v>
      </c>
      <c r="X875" s="172" t="e">
        <f>+CONCATENATE(TEXT(#REF!,"yyyy"),"-",TEXT(#REF!,"mm"))</f>
        <v>#REF!</v>
      </c>
      <c r="Y875" s="173" t="str">
        <f t="shared" si="135"/>
        <v>7</v>
      </c>
      <c r="Z875" s="172" t="str">
        <f t="shared" si="136"/>
        <v>2020-07</v>
      </c>
      <c r="AA875" s="170" t="e">
        <f>+VLOOKUP(Z875,#REF!,2,FALSE)/VLOOKUP(X875,#REF!,2,FALSE)</f>
        <v>#REF!</v>
      </c>
      <c r="AB875" s="174" t="e">
        <f t="shared" si="133"/>
        <v>#REF!</v>
      </c>
      <c r="AC875" s="174" t="e">
        <f t="shared" si="134"/>
        <v>#REF!</v>
      </c>
      <c r="AD875" s="175" t="e">
        <f>+#REF!+365*Y875</f>
        <v>#REF!</v>
      </c>
      <c r="AE875" s="176" t="e">
        <f t="shared" si="137"/>
        <v>#REF!</v>
      </c>
      <c r="AF875" s="170" t="e">
        <f>+VLOOKUP(CONCATENATE(TEXT(W875,"yyyy"),"-",TEXT(W875,"mm")),#REF!,2,0)</f>
        <v>#REF!</v>
      </c>
      <c r="AG875" s="177" t="e">
        <f>+(AC875*(1+'INFLAC PROYECTADA'!$B$8)^(AE875))/((1+DEMANDADO!AF875)^(AE875))</f>
        <v>#REF!</v>
      </c>
      <c r="AH875" s="169">
        <f>(0.2*VLOOKUP(D875,'%.'!$A$1:$B$4,2,FALSE))+(0.35*VLOOKUP(E875,'%.'!$A$1:$B$4,2,FALSE))+(0.1*VLOOKUP(F875,'%.'!$A$1:$B$4,2,FALSE))+(0.35*VLOOKUP(G875,'%.'!$A$1:$B$4,2,FALSE))</f>
        <v>0.05</v>
      </c>
      <c r="AI875" s="128" t="str">
        <f t="shared" si="138"/>
        <v>REMOTA</v>
      </c>
      <c r="AJ875" s="128" t="str">
        <f t="shared" si="139"/>
        <v>No se registra</v>
      </c>
      <c r="AK875" s="178">
        <f t="shared" si="140"/>
        <v>0</v>
      </c>
    </row>
    <row r="876" spans="1:37" ht="30" customHeight="1" x14ac:dyDescent="0.25">
      <c r="A876" s="115">
        <v>875</v>
      </c>
      <c r="B876" s="79" t="s">
        <v>688</v>
      </c>
      <c r="C876" s="85" t="s">
        <v>2058</v>
      </c>
      <c r="D876" s="87" t="s">
        <v>1</v>
      </c>
      <c r="E876" s="87" t="s">
        <v>1</v>
      </c>
      <c r="F876" s="87" t="s">
        <v>1</v>
      </c>
      <c r="G876" s="124" t="s">
        <v>1</v>
      </c>
      <c r="H876" s="169">
        <f t="shared" si="131"/>
        <v>0.05</v>
      </c>
      <c r="I876" s="170" t="str">
        <f t="shared" si="132"/>
        <v>REMOTA</v>
      </c>
      <c r="J876" s="292">
        <v>558828840</v>
      </c>
      <c r="K876" s="221">
        <v>0</v>
      </c>
      <c r="L876" s="86" t="s">
        <v>131</v>
      </c>
      <c r="M876" s="188">
        <v>0</v>
      </c>
      <c r="N876" s="87" t="s">
        <v>405</v>
      </c>
      <c r="O876" s="188" t="s">
        <v>405</v>
      </c>
      <c r="P876" s="86" t="s">
        <v>415</v>
      </c>
      <c r="Q876" s="83" t="s">
        <v>159</v>
      </c>
      <c r="R876" s="86" t="s">
        <v>2266</v>
      </c>
      <c r="S876" s="86" t="s">
        <v>2267</v>
      </c>
      <c r="T876" s="86">
        <v>168127</v>
      </c>
      <c r="U876" s="86" t="s">
        <v>2293</v>
      </c>
      <c r="V876" s="86" t="s">
        <v>2307</v>
      </c>
      <c r="W876" s="171">
        <v>44074</v>
      </c>
      <c r="X876" s="172" t="e">
        <f>+CONCATENATE(TEXT(#REF!,"yyyy"),"-",TEXT(#REF!,"mm"))</f>
        <v>#REF!</v>
      </c>
      <c r="Y876" s="173" t="str">
        <f t="shared" si="135"/>
        <v>7</v>
      </c>
      <c r="Z876" s="172" t="str">
        <f t="shared" si="136"/>
        <v>2020-07</v>
      </c>
      <c r="AA876" s="170" t="e">
        <f>+VLOOKUP(Z876,#REF!,2,FALSE)/VLOOKUP(X876,#REF!,2,FALSE)</f>
        <v>#REF!</v>
      </c>
      <c r="AB876" s="174" t="e">
        <f t="shared" si="133"/>
        <v>#REF!</v>
      </c>
      <c r="AC876" s="174" t="e">
        <f t="shared" si="134"/>
        <v>#REF!</v>
      </c>
      <c r="AD876" s="175" t="e">
        <f>+#REF!+365*Y876</f>
        <v>#REF!</v>
      </c>
      <c r="AE876" s="176" t="e">
        <f t="shared" si="137"/>
        <v>#REF!</v>
      </c>
      <c r="AF876" s="170" t="e">
        <f>+VLOOKUP(CONCATENATE(TEXT(W876,"yyyy"),"-",TEXT(W876,"mm")),#REF!,2,0)</f>
        <v>#REF!</v>
      </c>
      <c r="AG876" s="177" t="e">
        <f>+(AC876*(1+'INFLAC PROYECTADA'!$B$8)^(AE876))/((1+DEMANDADO!AF876)^(AE876))</f>
        <v>#REF!</v>
      </c>
      <c r="AH876" s="169">
        <f>(0.2*VLOOKUP(D876,'%.'!$A$1:$B$4,2,FALSE))+(0.35*VLOOKUP(E876,'%.'!$A$1:$B$4,2,FALSE))+(0.1*VLOOKUP(F876,'%.'!$A$1:$B$4,2,FALSE))+(0.35*VLOOKUP(G876,'%.'!$A$1:$B$4,2,FALSE))</f>
        <v>0.05</v>
      </c>
      <c r="AI876" s="128" t="str">
        <f t="shared" si="138"/>
        <v>REMOTA</v>
      </c>
      <c r="AJ876" s="128" t="str">
        <f t="shared" si="139"/>
        <v>No se registra</v>
      </c>
      <c r="AK876" s="178">
        <f t="shared" si="140"/>
        <v>0</v>
      </c>
    </row>
    <row r="877" spans="1:37" ht="30" customHeight="1" x14ac:dyDescent="0.25">
      <c r="A877" s="115">
        <v>876</v>
      </c>
      <c r="B877" s="79" t="s">
        <v>2059</v>
      </c>
      <c r="C877" s="85" t="s">
        <v>2060</v>
      </c>
      <c r="D877" s="87" t="s">
        <v>1</v>
      </c>
      <c r="E877" s="87" t="s">
        <v>1</v>
      </c>
      <c r="F877" s="87" t="s">
        <v>1</v>
      </c>
      <c r="G877" s="124" t="s">
        <v>1</v>
      </c>
      <c r="H877" s="169">
        <f t="shared" si="131"/>
        <v>0.05</v>
      </c>
      <c r="I877" s="170" t="str">
        <f t="shared" si="132"/>
        <v>REMOTA</v>
      </c>
      <c r="J877" s="292">
        <v>26354000</v>
      </c>
      <c r="K877" s="221">
        <v>0</v>
      </c>
      <c r="L877" s="86" t="s">
        <v>129</v>
      </c>
      <c r="M877" s="188">
        <v>0</v>
      </c>
      <c r="N877" s="87" t="s">
        <v>405</v>
      </c>
      <c r="O877" s="188" t="s">
        <v>405</v>
      </c>
      <c r="P877" s="86" t="s">
        <v>415</v>
      </c>
      <c r="Q877" s="83" t="s">
        <v>159</v>
      </c>
      <c r="R877" s="86" t="s">
        <v>2308</v>
      </c>
      <c r="S877" s="86" t="s">
        <v>2267</v>
      </c>
      <c r="T877" s="92">
        <v>168127</v>
      </c>
      <c r="U877" s="86" t="s">
        <v>171</v>
      </c>
      <c r="V877" s="86" t="s">
        <v>2309</v>
      </c>
      <c r="W877" s="171">
        <v>44074</v>
      </c>
      <c r="X877" s="172" t="e">
        <f>+CONCATENATE(TEXT(#REF!,"yyyy"),"-",TEXT(#REF!,"mm"))</f>
        <v>#REF!</v>
      </c>
      <c r="Y877" s="173" t="str">
        <f t="shared" si="135"/>
        <v>7</v>
      </c>
      <c r="Z877" s="172" t="str">
        <f t="shared" si="136"/>
        <v>2020-07</v>
      </c>
      <c r="AA877" s="170" t="e">
        <f>+VLOOKUP(Z877,#REF!,2,FALSE)/VLOOKUP(X877,#REF!,2,FALSE)</f>
        <v>#REF!</v>
      </c>
      <c r="AB877" s="174" t="e">
        <f t="shared" si="133"/>
        <v>#REF!</v>
      </c>
      <c r="AC877" s="174" t="e">
        <f t="shared" si="134"/>
        <v>#REF!</v>
      </c>
      <c r="AD877" s="175" t="e">
        <f>+#REF!+365*Y877</f>
        <v>#REF!</v>
      </c>
      <c r="AE877" s="176" t="e">
        <f t="shared" si="137"/>
        <v>#REF!</v>
      </c>
      <c r="AF877" s="170" t="e">
        <f>+VLOOKUP(CONCATENATE(TEXT(W877,"yyyy"),"-",TEXT(W877,"mm")),#REF!,2,0)</f>
        <v>#REF!</v>
      </c>
      <c r="AG877" s="177" t="e">
        <f>+(AC877*(1+'INFLAC PROYECTADA'!$B$8)^(AE877))/((1+DEMANDADO!AF877)^(AE877))</f>
        <v>#REF!</v>
      </c>
      <c r="AH877" s="169">
        <f>(0.2*VLOOKUP(D877,'%.'!$A$1:$B$4,2,FALSE))+(0.35*VLOOKUP(E877,'%.'!$A$1:$B$4,2,FALSE))+(0.1*VLOOKUP(F877,'%.'!$A$1:$B$4,2,FALSE))+(0.35*VLOOKUP(G877,'%.'!$A$1:$B$4,2,FALSE))</f>
        <v>0.05</v>
      </c>
      <c r="AI877" s="128" t="str">
        <f t="shared" si="138"/>
        <v>REMOTA</v>
      </c>
      <c r="AJ877" s="128" t="str">
        <f t="shared" si="139"/>
        <v>No se registra</v>
      </c>
      <c r="AK877" s="178">
        <f t="shared" si="140"/>
        <v>0</v>
      </c>
    </row>
    <row r="878" spans="1:37" ht="30" customHeight="1" x14ac:dyDescent="0.25">
      <c r="A878" s="115">
        <v>877</v>
      </c>
      <c r="B878" s="79" t="s">
        <v>2061</v>
      </c>
      <c r="C878" s="85" t="s">
        <v>2062</v>
      </c>
      <c r="D878" s="87" t="s">
        <v>0</v>
      </c>
      <c r="E878" s="87" t="s">
        <v>1</v>
      </c>
      <c r="F878" s="87" t="s">
        <v>0</v>
      </c>
      <c r="G878" s="124" t="s">
        <v>0</v>
      </c>
      <c r="H878" s="169">
        <f t="shared" si="131"/>
        <v>0.66749999999999998</v>
      </c>
      <c r="I878" s="170" t="str">
        <f t="shared" si="132"/>
        <v>ALTA</v>
      </c>
      <c r="J878" s="292">
        <v>54199971</v>
      </c>
      <c r="K878" s="221">
        <v>0.19</v>
      </c>
      <c r="L878" s="86" t="s">
        <v>129</v>
      </c>
      <c r="M878" s="188">
        <v>0</v>
      </c>
      <c r="N878" s="87" t="s">
        <v>405</v>
      </c>
      <c r="O878" s="188" t="s">
        <v>405</v>
      </c>
      <c r="P878" s="86" t="s">
        <v>415</v>
      </c>
      <c r="Q878" s="83" t="s">
        <v>159</v>
      </c>
      <c r="R878" s="86" t="s">
        <v>2266</v>
      </c>
      <c r="S878" s="86" t="s">
        <v>2267</v>
      </c>
      <c r="T878" s="92">
        <v>168127</v>
      </c>
      <c r="U878" s="86" t="s">
        <v>171</v>
      </c>
      <c r="V878" s="86" t="s">
        <v>2310</v>
      </c>
      <c r="W878" s="171">
        <v>44074</v>
      </c>
      <c r="X878" s="172" t="e">
        <f>+CONCATENATE(TEXT(#REF!,"yyyy"),"-",TEXT(#REF!,"mm"))</f>
        <v>#REF!</v>
      </c>
      <c r="Y878" s="173" t="str">
        <f t="shared" si="135"/>
        <v>7</v>
      </c>
      <c r="Z878" s="172" t="str">
        <f t="shared" si="136"/>
        <v>2020-07</v>
      </c>
      <c r="AA878" s="170" t="e">
        <f>+VLOOKUP(Z878,#REF!,2,FALSE)/VLOOKUP(X878,#REF!,2,FALSE)</f>
        <v>#REF!</v>
      </c>
      <c r="AB878" s="174" t="e">
        <f t="shared" si="133"/>
        <v>#REF!</v>
      </c>
      <c r="AC878" s="174" t="e">
        <f t="shared" si="134"/>
        <v>#REF!</v>
      </c>
      <c r="AD878" s="175" t="e">
        <f>+#REF!+365*Y878</f>
        <v>#REF!</v>
      </c>
      <c r="AE878" s="176" t="e">
        <f t="shared" si="137"/>
        <v>#REF!</v>
      </c>
      <c r="AF878" s="170" t="e">
        <f>+VLOOKUP(CONCATENATE(TEXT(W878,"yyyy"),"-",TEXT(W878,"mm")),#REF!,2,0)</f>
        <v>#REF!</v>
      </c>
      <c r="AG878" s="177" t="e">
        <f>+(AC878*(1+'INFLAC PROYECTADA'!$B$8)^(AE878))/((1+DEMANDADO!AF878)^(AE878))</f>
        <v>#REF!</v>
      </c>
      <c r="AH878" s="169">
        <f>(0.2*VLOOKUP(D878,'%.'!$A$1:$B$4,2,FALSE))+(0.35*VLOOKUP(E878,'%.'!$A$1:$B$4,2,FALSE))+(0.1*VLOOKUP(F878,'%.'!$A$1:$B$4,2,FALSE))+(0.35*VLOOKUP(G878,'%.'!$A$1:$B$4,2,FALSE))</f>
        <v>0.66749999999999998</v>
      </c>
      <c r="AI878" s="128" t="str">
        <f t="shared" si="138"/>
        <v>ALTA</v>
      </c>
      <c r="AJ878" s="128" t="str">
        <f t="shared" si="139"/>
        <v>Provisión contable</v>
      </c>
      <c r="AK878" s="178" t="e">
        <f t="shared" si="140"/>
        <v>#REF!</v>
      </c>
    </row>
    <row r="879" spans="1:37" ht="30" customHeight="1" x14ac:dyDescent="0.25">
      <c r="A879" s="115">
        <v>878</v>
      </c>
      <c r="B879" s="79" t="s">
        <v>2061</v>
      </c>
      <c r="C879" s="85" t="s">
        <v>2063</v>
      </c>
      <c r="D879" s="87" t="s">
        <v>0</v>
      </c>
      <c r="E879" s="87" t="s">
        <v>1</v>
      </c>
      <c r="F879" s="87" t="s">
        <v>0</v>
      </c>
      <c r="G879" s="124" t="s">
        <v>0</v>
      </c>
      <c r="H879" s="169">
        <f t="shared" si="131"/>
        <v>0.66749999999999998</v>
      </c>
      <c r="I879" s="170" t="str">
        <f t="shared" si="132"/>
        <v>ALTA</v>
      </c>
      <c r="J879" s="292">
        <v>40251543</v>
      </c>
      <c r="K879" s="221">
        <v>0.37</v>
      </c>
      <c r="L879" s="86" t="s">
        <v>129</v>
      </c>
      <c r="M879" s="188">
        <v>0</v>
      </c>
      <c r="N879" s="87" t="s">
        <v>405</v>
      </c>
      <c r="O879" s="188" t="s">
        <v>405</v>
      </c>
      <c r="P879" s="86" t="s">
        <v>1821</v>
      </c>
      <c r="Q879" s="83" t="s">
        <v>159</v>
      </c>
      <c r="R879" s="86" t="s">
        <v>2266</v>
      </c>
      <c r="S879" s="86" t="s">
        <v>2267</v>
      </c>
      <c r="T879" s="92">
        <v>168127</v>
      </c>
      <c r="U879" s="86" t="s">
        <v>171</v>
      </c>
      <c r="V879" s="86" t="s">
        <v>2311</v>
      </c>
      <c r="W879" s="171">
        <v>44074</v>
      </c>
      <c r="X879" s="172" t="e">
        <f>+CONCATENATE(TEXT(#REF!,"yyyy"),"-",TEXT(#REF!,"mm"))</f>
        <v>#REF!</v>
      </c>
      <c r="Y879" s="173" t="str">
        <f t="shared" si="135"/>
        <v>4</v>
      </c>
      <c r="Z879" s="172" t="str">
        <f t="shared" si="136"/>
        <v>2020-07</v>
      </c>
      <c r="AA879" s="170" t="e">
        <f>+VLOOKUP(Z879,#REF!,2,FALSE)/VLOOKUP(X879,#REF!,2,FALSE)</f>
        <v>#REF!</v>
      </c>
      <c r="AB879" s="174" t="e">
        <f t="shared" si="133"/>
        <v>#REF!</v>
      </c>
      <c r="AC879" s="174" t="e">
        <f t="shared" si="134"/>
        <v>#REF!</v>
      </c>
      <c r="AD879" s="175" t="e">
        <f>+#REF!+365*Y879</f>
        <v>#REF!</v>
      </c>
      <c r="AE879" s="176" t="e">
        <f t="shared" si="137"/>
        <v>#REF!</v>
      </c>
      <c r="AF879" s="170" t="e">
        <f>+VLOOKUP(CONCATENATE(TEXT(W879,"yyyy"),"-",TEXT(W879,"mm")),#REF!,2,0)</f>
        <v>#REF!</v>
      </c>
      <c r="AG879" s="177" t="e">
        <f>+(AC879*(1+'INFLAC PROYECTADA'!$B$8)^(AE879))/((1+DEMANDADO!AF879)^(AE879))</f>
        <v>#REF!</v>
      </c>
      <c r="AH879" s="169">
        <f>(0.2*VLOOKUP(D879,'%.'!$A$1:$B$4,2,FALSE))+(0.35*VLOOKUP(E879,'%.'!$A$1:$B$4,2,FALSE))+(0.1*VLOOKUP(F879,'%.'!$A$1:$B$4,2,FALSE))+(0.35*VLOOKUP(G879,'%.'!$A$1:$B$4,2,FALSE))</f>
        <v>0.66749999999999998</v>
      </c>
      <c r="AI879" s="128" t="str">
        <f t="shared" si="138"/>
        <v>ALTA</v>
      </c>
      <c r="AJ879" s="128" t="str">
        <f t="shared" si="139"/>
        <v>Provisión contable</v>
      </c>
      <c r="AK879" s="178" t="e">
        <f t="shared" si="140"/>
        <v>#REF!</v>
      </c>
    </row>
    <row r="880" spans="1:37" ht="30" customHeight="1" x14ac:dyDescent="0.25">
      <c r="A880" s="115">
        <v>879</v>
      </c>
      <c r="B880" s="79" t="s">
        <v>2061</v>
      </c>
      <c r="C880" s="85" t="s">
        <v>2064</v>
      </c>
      <c r="D880" s="87" t="s">
        <v>0</v>
      </c>
      <c r="E880" s="87" t="s">
        <v>1</v>
      </c>
      <c r="F880" s="87" t="s">
        <v>0</v>
      </c>
      <c r="G880" s="124" t="s">
        <v>0</v>
      </c>
      <c r="H880" s="169">
        <f t="shared" si="131"/>
        <v>0.66749999999999998</v>
      </c>
      <c r="I880" s="170" t="str">
        <f t="shared" si="132"/>
        <v>ALTA</v>
      </c>
      <c r="J880" s="292">
        <v>38810474</v>
      </c>
      <c r="K880" s="221">
        <v>0.39</v>
      </c>
      <c r="L880" s="86" t="s">
        <v>129</v>
      </c>
      <c r="M880" s="188">
        <v>0</v>
      </c>
      <c r="N880" s="87" t="s">
        <v>405</v>
      </c>
      <c r="O880" s="188" t="s">
        <v>405</v>
      </c>
      <c r="P880" s="86" t="s">
        <v>1821</v>
      </c>
      <c r="Q880" s="83" t="s">
        <v>159</v>
      </c>
      <c r="R880" s="86" t="s">
        <v>2266</v>
      </c>
      <c r="S880" s="86" t="s">
        <v>2267</v>
      </c>
      <c r="T880" s="92">
        <v>168127</v>
      </c>
      <c r="U880" s="86" t="s">
        <v>171</v>
      </c>
      <c r="V880" s="86" t="s">
        <v>2311</v>
      </c>
      <c r="W880" s="171">
        <v>44074</v>
      </c>
      <c r="X880" s="172" t="e">
        <f>+CONCATENATE(TEXT(#REF!,"yyyy"),"-",TEXT(#REF!,"mm"))</f>
        <v>#REF!</v>
      </c>
      <c r="Y880" s="173" t="str">
        <f t="shared" si="135"/>
        <v>4</v>
      </c>
      <c r="Z880" s="172" t="str">
        <f t="shared" si="136"/>
        <v>2020-07</v>
      </c>
      <c r="AA880" s="170" t="e">
        <f>+VLOOKUP(Z880,#REF!,2,FALSE)/VLOOKUP(X880,#REF!,2,FALSE)</f>
        <v>#REF!</v>
      </c>
      <c r="AB880" s="174" t="e">
        <f t="shared" si="133"/>
        <v>#REF!</v>
      </c>
      <c r="AC880" s="174" t="e">
        <f t="shared" si="134"/>
        <v>#REF!</v>
      </c>
      <c r="AD880" s="175" t="e">
        <f>+#REF!+365*Y880</f>
        <v>#REF!</v>
      </c>
      <c r="AE880" s="176" t="e">
        <f t="shared" si="137"/>
        <v>#REF!</v>
      </c>
      <c r="AF880" s="170" t="e">
        <f>+VLOOKUP(CONCATENATE(TEXT(W880,"yyyy"),"-",TEXT(W880,"mm")),#REF!,2,0)</f>
        <v>#REF!</v>
      </c>
      <c r="AG880" s="177" t="e">
        <f>+(AC880*(1+'INFLAC PROYECTADA'!$B$8)^(AE880))/((1+DEMANDADO!AF880)^(AE880))</f>
        <v>#REF!</v>
      </c>
      <c r="AH880" s="169">
        <f>(0.2*VLOOKUP(D880,'%.'!$A$1:$B$4,2,FALSE))+(0.35*VLOOKUP(E880,'%.'!$A$1:$B$4,2,FALSE))+(0.1*VLOOKUP(F880,'%.'!$A$1:$B$4,2,FALSE))+(0.35*VLOOKUP(G880,'%.'!$A$1:$B$4,2,FALSE))</f>
        <v>0.66749999999999998</v>
      </c>
      <c r="AI880" s="128" t="str">
        <f t="shared" si="138"/>
        <v>ALTA</v>
      </c>
      <c r="AJ880" s="128" t="str">
        <f t="shared" si="139"/>
        <v>Provisión contable</v>
      </c>
      <c r="AK880" s="178" t="e">
        <f t="shared" si="140"/>
        <v>#REF!</v>
      </c>
    </row>
    <row r="881" spans="1:37" ht="30" customHeight="1" x14ac:dyDescent="0.25">
      <c r="A881" s="115">
        <v>880</v>
      </c>
      <c r="B881" s="79" t="s">
        <v>2061</v>
      </c>
      <c r="C881" s="85" t="s">
        <v>2065</v>
      </c>
      <c r="D881" s="87" t="s">
        <v>0</v>
      </c>
      <c r="E881" s="87" t="s">
        <v>1</v>
      </c>
      <c r="F881" s="87" t="s">
        <v>0</v>
      </c>
      <c r="G881" s="124" t="s">
        <v>0</v>
      </c>
      <c r="H881" s="169">
        <f t="shared" si="131"/>
        <v>0.66749999999999998</v>
      </c>
      <c r="I881" s="170" t="str">
        <f t="shared" si="132"/>
        <v>ALTA</v>
      </c>
      <c r="J881" s="292">
        <v>38697238</v>
      </c>
      <c r="K881" s="221">
        <v>0.39</v>
      </c>
      <c r="L881" s="86" t="s">
        <v>129</v>
      </c>
      <c r="M881" s="188">
        <v>0</v>
      </c>
      <c r="N881" s="87" t="s">
        <v>405</v>
      </c>
      <c r="O881" s="188" t="s">
        <v>405</v>
      </c>
      <c r="P881" s="86" t="s">
        <v>1821</v>
      </c>
      <c r="Q881" s="83" t="s">
        <v>159</v>
      </c>
      <c r="R881" s="86" t="s">
        <v>2266</v>
      </c>
      <c r="S881" s="86" t="s">
        <v>2267</v>
      </c>
      <c r="T881" s="92">
        <v>168127</v>
      </c>
      <c r="U881" s="86" t="s">
        <v>171</v>
      </c>
      <c r="V881" s="86" t="s">
        <v>2311</v>
      </c>
      <c r="W881" s="171">
        <v>44074</v>
      </c>
      <c r="X881" s="172" t="e">
        <f>+CONCATENATE(TEXT(#REF!,"yyyy"),"-",TEXT(#REF!,"mm"))</f>
        <v>#REF!</v>
      </c>
      <c r="Y881" s="173" t="str">
        <f t="shared" si="135"/>
        <v>4</v>
      </c>
      <c r="Z881" s="172" t="str">
        <f t="shared" si="136"/>
        <v>2020-07</v>
      </c>
      <c r="AA881" s="170" t="e">
        <f>+VLOOKUP(Z881,#REF!,2,FALSE)/VLOOKUP(X881,#REF!,2,FALSE)</f>
        <v>#REF!</v>
      </c>
      <c r="AB881" s="174" t="e">
        <f t="shared" si="133"/>
        <v>#REF!</v>
      </c>
      <c r="AC881" s="174" t="e">
        <f t="shared" si="134"/>
        <v>#REF!</v>
      </c>
      <c r="AD881" s="175" t="e">
        <f>+#REF!+365*Y881</f>
        <v>#REF!</v>
      </c>
      <c r="AE881" s="176" t="e">
        <f t="shared" si="137"/>
        <v>#REF!</v>
      </c>
      <c r="AF881" s="170" t="e">
        <f>+VLOOKUP(CONCATENATE(TEXT(W881,"yyyy"),"-",TEXT(W881,"mm")),#REF!,2,0)</f>
        <v>#REF!</v>
      </c>
      <c r="AG881" s="177" t="e">
        <f>+(AC881*(1+'INFLAC PROYECTADA'!$B$8)^(AE881))/((1+DEMANDADO!AF881)^(AE881))</f>
        <v>#REF!</v>
      </c>
      <c r="AH881" s="169">
        <f>(0.2*VLOOKUP(D881,'%.'!$A$1:$B$4,2,FALSE))+(0.35*VLOOKUP(E881,'%.'!$A$1:$B$4,2,FALSE))+(0.1*VLOOKUP(F881,'%.'!$A$1:$B$4,2,FALSE))+(0.35*VLOOKUP(G881,'%.'!$A$1:$B$4,2,FALSE))</f>
        <v>0.66749999999999998</v>
      </c>
      <c r="AI881" s="128" t="str">
        <f t="shared" si="138"/>
        <v>ALTA</v>
      </c>
      <c r="AJ881" s="128" t="str">
        <f t="shared" si="139"/>
        <v>Provisión contable</v>
      </c>
      <c r="AK881" s="178" t="e">
        <f t="shared" si="140"/>
        <v>#REF!</v>
      </c>
    </row>
    <row r="882" spans="1:37" ht="30" customHeight="1" x14ac:dyDescent="0.25">
      <c r="A882" s="115">
        <v>881</v>
      </c>
      <c r="B882" s="79" t="s">
        <v>2066</v>
      </c>
      <c r="C882" s="85" t="s">
        <v>2067</v>
      </c>
      <c r="D882" s="87" t="s">
        <v>1</v>
      </c>
      <c r="E882" s="87" t="s">
        <v>1</v>
      </c>
      <c r="F882" s="87" t="s">
        <v>1</v>
      </c>
      <c r="G882" s="124" t="s">
        <v>1</v>
      </c>
      <c r="H882" s="169">
        <f t="shared" si="131"/>
        <v>0.05</v>
      </c>
      <c r="I882" s="170" t="str">
        <f t="shared" si="132"/>
        <v>REMOTA</v>
      </c>
      <c r="J882" s="292">
        <v>17182502</v>
      </c>
      <c r="K882" s="221">
        <v>0</v>
      </c>
      <c r="L882" s="86" t="s">
        <v>133</v>
      </c>
      <c r="M882" s="188">
        <v>0</v>
      </c>
      <c r="N882" s="87" t="s">
        <v>405</v>
      </c>
      <c r="O882" s="188" t="s">
        <v>405</v>
      </c>
      <c r="P882" s="86" t="s">
        <v>510</v>
      </c>
      <c r="Q882" s="83" t="s">
        <v>159</v>
      </c>
      <c r="R882" s="86" t="s">
        <v>2312</v>
      </c>
      <c r="S882" s="86" t="s">
        <v>2267</v>
      </c>
      <c r="T882" s="92">
        <v>168127</v>
      </c>
      <c r="U882" s="86" t="s">
        <v>171</v>
      </c>
      <c r="V882" s="86" t="s">
        <v>2313</v>
      </c>
      <c r="W882" s="171">
        <v>44074</v>
      </c>
      <c r="X882" s="172" t="e">
        <f>+CONCATENATE(TEXT(#REF!,"yyyy"),"-",TEXT(#REF!,"mm"))</f>
        <v>#REF!</v>
      </c>
      <c r="Y882" s="173" t="str">
        <f t="shared" si="135"/>
        <v>6</v>
      </c>
      <c r="Z882" s="172" t="str">
        <f t="shared" si="136"/>
        <v>2020-07</v>
      </c>
      <c r="AA882" s="170" t="e">
        <f>+VLOOKUP(Z882,#REF!,2,FALSE)/VLOOKUP(X882,#REF!,2,FALSE)</f>
        <v>#REF!</v>
      </c>
      <c r="AB882" s="174" t="e">
        <f t="shared" si="133"/>
        <v>#REF!</v>
      </c>
      <c r="AC882" s="174" t="e">
        <f t="shared" si="134"/>
        <v>#REF!</v>
      </c>
      <c r="AD882" s="175" t="e">
        <f>+#REF!+365*Y882</f>
        <v>#REF!</v>
      </c>
      <c r="AE882" s="176" t="e">
        <f t="shared" si="137"/>
        <v>#REF!</v>
      </c>
      <c r="AF882" s="170" t="e">
        <f>+VLOOKUP(CONCATENATE(TEXT(W882,"yyyy"),"-",TEXT(W882,"mm")),#REF!,2,0)</f>
        <v>#REF!</v>
      </c>
      <c r="AG882" s="177" t="e">
        <f>+(AC882*(1+'INFLAC PROYECTADA'!$B$8)^(AE882))/((1+DEMANDADO!AF882)^(AE882))</f>
        <v>#REF!</v>
      </c>
      <c r="AH882" s="169">
        <f>(0.2*VLOOKUP(D882,'%.'!$A$1:$B$4,2,FALSE))+(0.35*VLOOKUP(E882,'%.'!$A$1:$B$4,2,FALSE))+(0.1*VLOOKUP(F882,'%.'!$A$1:$B$4,2,FALSE))+(0.35*VLOOKUP(G882,'%.'!$A$1:$B$4,2,FALSE))</f>
        <v>0.05</v>
      </c>
      <c r="AI882" s="128" t="str">
        <f t="shared" si="138"/>
        <v>REMOTA</v>
      </c>
      <c r="AJ882" s="128" t="str">
        <f t="shared" si="139"/>
        <v>No se registra</v>
      </c>
      <c r="AK882" s="178">
        <f t="shared" si="140"/>
        <v>0</v>
      </c>
    </row>
    <row r="883" spans="1:37" ht="30" customHeight="1" x14ac:dyDescent="0.25">
      <c r="A883" s="115">
        <v>882</v>
      </c>
      <c r="B883" s="79" t="s">
        <v>2061</v>
      </c>
      <c r="C883" s="85" t="s">
        <v>2068</v>
      </c>
      <c r="D883" s="87" t="s">
        <v>0</v>
      </c>
      <c r="E883" s="87" t="s">
        <v>1</v>
      </c>
      <c r="F883" s="87" t="s">
        <v>0</v>
      </c>
      <c r="G883" s="124" t="s">
        <v>0</v>
      </c>
      <c r="H883" s="169">
        <f t="shared" si="131"/>
        <v>0.66749999999999998</v>
      </c>
      <c r="I883" s="170" t="str">
        <f t="shared" si="132"/>
        <v>ALTA</v>
      </c>
      <c r="J883" s="292">
        <v>53483321</v>
      </c>
      <c r="K883" s="221">
        <v>0.18</v>
      </c>
      <c r="L883" s="86" t="s">
        <v>129</v>
      </c>
      <c r="M883" s="188">
        <v>0</v>
      </c>
      <c r="N883" s="87" t="s">
        <v>405</v>
      </c>
      <c r="O883" s="188" t="s">
        <v>405</v>
      </c>
      <c r="P883" s="86" t="s">
        <v>510</v>
      </c>
      <c r="Q883" s="83" t="s">
        <v>159</v>
      </c>
      <c r="R883" s="86" t="s">
        <v>2266</v>
      </c>
      <c r="S883" s="86" t="s">
        <v>2267</v>
      </c>
      <c r="T883" s="92">
        <v>168127</v>
      </c>
      <c r="U883" s="86" t="s">
        <v>171</v>
      </c>
      <c r="V883" s="86" t="s">
        <v>2314</v>
      </c>
      <c r="W883" s="171">
        <v>44074</v>
      </c>
      <c r="X883" s="172" t="e">
        <f>+CONCATENATE(TEXT(#REF!,"yyyy"),"-",TEXT(#REF!,"mm"))</f>
        <v>#REF!</v>
      </c>
      <c r="Y883" s="173" t="str">
        <f t="shared" si="135"/>
        <v>6</v>
      </c>
      <c r="Z883" s="172" t="str">
        <f t="shared" si="136"/>
        <v>2020-07</v>
      </c>
      <c r="AA883" s="170" t="e">
        <f>+VLOOKUP(Z883,#REF!,2,FALSE)/VLOOKUP(X883,#REF!,2,FALSE)</f>
        <v>#REF!</v>
      </c>
      <c r="AB883" s="174" t="e">
        <f t="shared" si="133"/>
        <v>#REF!</v>
      </c>
      <c r="AC883" s="174" t="e">
        <f t="shared" si="134"/>
        <v>#REF!</v>
      </c>
      <c r="AD883" s="175" t="e">
        <f>+#REF!+365*Y883</f>
        <v>#REF!</v>
      </c>
      <c r="AE883" s="176" t="e">
        <f t="shared" si="137"/>
        <v>#REF!</v>
      </c>
      <c r="AF883" s="170" t="e">
        <f>+VLOOKUP(CONCATENATE(TEXT(W883,"yyyy"),"-",TEXT(W883,"mm")),#REF!,2,0)</f>
        <v>#REF!</v>
      </c>
      <c r="AG883" s="177" t="e">
        <f>+(AC883*(1+'INFLAC PROYECTADA'!$B$8)^(AE883))/((1+DEMANDADO!AF883)^(AE883))</f>
        <v>#REF!</v>
      </c>
      <c r="AH883" s="169">
        <f>(0.2*VLOOKUP(D883,'%.'!$A$1:$B$4,2,FALSE))+(0.35*VLOOKUP(E883,'%.'!$A$1:$B$4,2,FALSE))+(0.1*VLOOKUP(F883,'%.'!$A$1:$B$4,2,FALSE))+(0.35*VLOOKUP(G883,'%.'!$A$1:$B$4,2,FALSE))</f>
        <v>0.66749999999999998</v>
      </c>
      <c r="AI883" s="128" t="str">
        <f t="shared" si="138"/>
        <v>ALTA</v>
      </c>
      <c r="AJ883" s="128" t="str">
        <f t="shared" si="139"/>
        <v>Provisión contable</v>
      </c>
      <c r="AK883" s="178" t="e">
        <f t="shared" si="140"/>
        <v>#REF!</v>
      </c>
    </row>
    <row r="884" spans="1:37" ht="30" customHeight="1" x14ac:dyDescent="0.25">
      <c r="A884" s="115">
        <v>883</v>
      </c>
      <c r="B884" s="79" t="s">
        <v>2061</v>
      </c>
      <c r="C884" s="85" t="s">
        <v>2069</v>
      </c>
      <c r="D884" s="87" t="s">
        <v>0</v>
      </c>
      <c r="E884" s="87" t="s">
        <v>1</v>
      </c>
      <c r="F884" s="87" t="s">
        <v>0</v>
      </c>
      <c r="G884" s="124" t="s">
        <v>0</v>
      </c>
      <c r="H884" s="169">
        <f t="shared" si="131"/>
        <v>0.66749999999999998</v>
      </c>
      <c r="I884" s="170" t="str">
        <f t="shared" si="132"/>
        <v>ALTA</v>
      </c>
      <c r="J884" s="292">
        <v>52619420</v>
      </c>
      <c r="K884" s="221">
        <v>0.17</v>
      </c>
      <c r="L884" s="86" t="s">
        <v>129</v>
      </c>
      <c r="M884" s="188">
        <v>0</v>
      </c>
      <c r="N884" s="87" t="s">
        <v>405</v>
      </c>
      <c r="O884" s="188" t="s">
        <v>405</v>
      </c>
      <c r="P884" s="86" t="s">
        <v>510</v>
      </c>
      <c r="Q884" s="83" t="s">
        <v>159</v>
      </c>
      <c r="R884" s="86" t="s">
        <v>2287</v>
      </c>
      <c r="S884" s="86" t="s">
        <v>2267</v>
      </c>
      <c r="T884" s="92">
        <v>168127</v>
      </c>
      <c r="U884" s="86" t="s">
        <v>171</v>
      </c>
      <c r="V884" s="86" t="s">
        <v>2311</v>
      </c>
      <c r="W884" s="171">
        <v>44074</v>
      </c>
      <c r="X884" s="172" t="e">
        <f>+CONCATENATE(TEXT(#REF!,"yyyy"),"-",TEXT(#REF!,"mm"))</f>
        <v>#REF!</v>
      </c>
      <c r="Y884" s="173" t="str">
        <f t="shared" si="135"/>
        <v>6</v>
      </c>
      <c r="Z884" s="172" t="str">
        <f t="shared" si="136"/>
        <v>2020-07</v>
      </c>
      <c r="AA884" s="170" t="e">
        <f>+VLOOKUP(Z884,#REF!,2,FALSE)/VLOOKUP(X884,#REF!,2,FALSE)</f>
        <v>#REF!</v>
      </c>
      <c r="AB884" s="174" t="e">
        <f t="shared" si="133"/>
        <v>#REF!</v>
      </c>
      <c r="AC884" s="174" t="e">
        <f t="shared" si="134"/>
        <v>#REF!</v>
      </c>
      <c r="AD884" s="175" t="e">
        <f>+#REF!+365*Y884</f>
        <v>#REF!</v>
      </c>
      <c r="AE884" s="176" t="e">
        <f t="shared" si="137"/>
        <v>#REF!</v>
      </c>
      <c r="AF884" s="170" t="e">
        <f>+VLOOKUP(CONCATENATE(TEXT(W884,"yyyy"),"-",TEXT(W884,"mm")),#REF!,2,0)</f>
        <v>#REF!</v>
      </c>
      <c r="AG884" s="177" t="e">
        <f>+(AC884*(1+'INFLAC PROYECTADA'!$B$8)^(AE884))/((1+DEMANDADO!AF884)^(AE884))</f>
        <v>#REF!</v>
      </c>
      <c r="AH884" s="169">
        <f>(0.2*VLOOKUP(D884,'%.'!$A$1:$B$4,2,FALSE))+(0.35*VLOOKUP(E884,'%.'!$A$1:$B$4,2,FALSE))+(0.1*VLOOKUP(F884,'%.'!$A$1:$B$4,2,FALSE))+(0.35*VLOOKUP(G884,'%.'!$A$1:$B$4,2,FALSE))</f>
        <v>0.66749999999999998</v>
      </c>
      <c r="AI884" s="128" t="str">
        <f t="shared" si="138"/>
        <v>ALTA</v>
      </c>
      <c r="AJ884" s="128" t="str">
        <f t="shared" si="139"/>
        <v>Provisión contable</v>
      </c>
      <c r="AK884" s="178" t="e">
        <f t="shared" si="140"/>
        <v>#REF!</v>
      </c>
    </row>
    <row r="885" spans="1:37" ht="30" customHeight="1" x14ac:dyDescent="0.25">
      <c r="A885" s="115">
        <v>884</v>
      </c>
      <c r="B885" s="79" t="s">
        <v>2061</v>
      </c>
      <c r="C885" s="85" t="s">
        <v>2070</v>
      </c>
      <c r="D885" s="87" t="s">
        <v>0</v>
      </c>
      <c r="E885" s="87" t="s">
        <v>1</v>
      </c>
      <c r="F885" s="87" t="s">
        <v>0</v>
      </c>
      <c r="G885" s="124" t="s">
        <v>0</v>
      </c>
      <c r="H885" s="169">
        <f t="shared" si="131"/>
        <v>0.66749999999999998</v>
      </c>
      <c r="I885" s="170" t="str">
        <f t="shared" si="132"/>
        <v>ALTA</v>
      </c>
      <c r="J885" s="292">
        <v>53219724</v>
      </c>
      <c r="K885" s="221">
        <v>0.18</v>
      </c>
      <c r="L885" s="86" t="s">
        <v>129</v>
      </c>
      <c r="M885" s="188">
        <v>0</v>
      </c>
      <c r="N885" s="87" t="s">
        <v>405</v>
      </c>
      <c r="O885" s="188" t="s">
        <v>405</v>
      </c>
      <c r="P885" s="86" t="s">
        <v>510</v>
      </c>
      <c r="Q885" s="83" t="s">
        <v>159</v>
      </c>
      <c r="R885" s="86" t="s">
        <v>2302</v>
      </c>
      <c r="S885" s="86" t="s">
        <v>2267</v>
      </c>
      <c r="T885" s="92">
        <v>168127</v>
      </c>
      <c r="U885" s="86" t="s">
        <v>171</v>
      </c>
      <c r="V885" s="86" t="s">
        <v>2311</v>
      </c>
      <c r="W885" s="171">
        <v>44074</v>
      </c>
      <c r="X885" s="172" t="e">
        <f>+CONCATENATE(TEXT(#REF!,"yyyy"),"-",TEXT(#REF!,"mm"))</f>
        <v>#REF!</v>
      </c>
      <c r="Y885" s="173" t="str">
        <f t="shared" si="135"/>
        <v>6</v>
      </c>
      <c r="Z885" s="172" t="str">
        <f t="shared" si="136"/>
        <v>2020-07</v>
      </c>
      <c r="AA885" s="170" t="e">
        <f>+VLOOKUP(Z885,#REF!,2,FALSE)/VLOOKUP(X885,#REF!,2,FALSE)</f>
        <v>#REF!</v>
      </c>
      <c r="AB885" s="174" t="e">
        <f t="shared" si="133"/>
        <v>#REF!</v>
      </c>
      <c r="AC885" s="174" t="e">
        <f t="shared" si="134"/>
        <v>#REF!</v>
      </c>
      <c r="AD885" s="175" t="e">
        <f>+#REF!+365*Y885</f>
        <v>#REF!</v>
      </c>
      <c r="AE885" s="176" t="e">
        <f t="shared" si="137"/>
        <v>#REF!</v>
      </c>
      <c r="AF885" s="170" t="e">
        <f>+VLOOKUP(CONCATENATE(TEXT(W885,"yyyy"),"-",TEXT(W885,"mm")),#REF!,2,0)</f>
        <v>#REF!</v>
      </c>
      <c r="AG885" s="177" t="e">
        <f>+(AC885*(1+'INFLAC PROYECTADA'!$B$8)^(AE885))/((1+DEMANDADO!AF885)^(AE885))</f>
        <v>#REF!</v>
      </c>
      <c r="AH885" s="169">
        <f>(0.2*VLOOKUP(D885,'%.'!$A$1:$B$4,2,FALSE))+(0.35*VLOOKUP(E885,'%.'!$A$1:$B$4,2,FALSE))+(0.1*VLOOKUP(F885,'%.'!$A$1:$B$4,2,FALSE))+(0.35*VLOOKUP(G885,'%.'!$A$1:$B$4,2,FALSE))</f>
        <v>0.66749999999999998</v>
      </c>
      <c r="AI885" s="128" t="str">
        <f t="shared" si="138"/>
        <v>ALTA</v>
      </c>
      <c r="AJ885" s="128" t="str">
        <f t="shared" si="139"/>
        <v>Provisión contable</v>
      </c>
      <c r="AK885" s="178" t="e">
        <f t="shared" si="140"/>
        <v>#REF!</v>
      </c>
    </row>
    <row r="886" spans="1:37" ht="30" customHeight="1" x14ac:dyDescent="0.25">
      <c r="A886" s="115">
        <v>885</v>
      </c>
      <c r="B886" s="79" t="s">
        <v>2061</v>
      </c>
      <c r="C886" s="85" t="s">
        <v>2071</v>
      </c>
      <c r="D886" s="87" t="s">
        <v>0</v>
      </c>
      <c r="E886" s="87" t="s">
        <v>1</v>
      </c>
      <c r="F886" s="87" t="s">
        <v>0</v>
      </c>
      <c r="G886" s="124" t="s">
        <v>0</v>
      </c>
      <c r="H886" s="169">
        <f t="shared" si="131"/>
        <v>0.66749999999999998</v>
      </c>
      <c r="I886" s="170" t="str">
        <f t="shared" si="132"/>
        <v>ALTA</v>
      </c>
      <c r="J886" s="292">
        <v>53219724</v>
      </c>
      <c r="K886" s="221">
        <v>0.18</v>
      </c>
      <c r="L886" s="86" t="s">
        <v>129</v>
      </c>
      <c r="M886" s="188">
        <v>0</v>
      </c>
      <c r="N886" s="87" t="s">
        <v>405</v>
      </c>
      <c r="O886" s="188" t="s">
        <v>405</v>
      </c>
      <c r="P886" s="86" t="s">
        <v>510</v>
      </c>
      <c r="Q886" s="83" t="s">
        <v>159</v>
      </c>
      <c r="R886" s="86" t="s">
        <v>2315</v>
      </c>
      <c r="S886" s="86" t="s">
        <v>2267</v>
      </c>
      <c r="T886" s="92">
        <v>168127</v>
      </c>
      <c r="U886" s="86" t="s">
        <v>171</v>
      </c>
      <c r="V886" s="86" t="s">
        <v>2316</v>
      </c>
      <c r="W886" s="171">
        <v>44074</v>
      </c>
      <c r="X886" s="172" t="e">
        <f>+CONCATENATE(TEXT(#REF!,"yyyy"),"-",TEXT(#REF!,"mm"))</f>
        <v>#REF!</v>
      </c>
      <c r="Y886" s="173" t="str">
        <f t="shared" si="135"/>
        <v>6</v>
      </c>
      <c r="Z886" s="172" t="str">
        <f t="shared" si="136"/>
        <v>2020-07</v>
      </c>
      <c r="AA886" s="170" t="e">
        <f>+VLOOKUP(Z886,#REF!,2,FALSE)/VLOOKUP(X886,#REF!,2,FALSE)</f>
        <v>#REF!</v>
      </c>
      <c r="AB886" s="174" t="e">
        <f t="shared" si="133"/>
        <v>#REF!</v>
      </c>
      <c r="AC886" s="174" t="e">
        <f t="shared" si="134"/>
        <v>#REF!</v>
      </c>
      <c r="AD886" s="175" t="e">
        <f>+#REF!+365*Y886</f>
        <v>#REF!</v>
      </c>
      <c r="AE886" s="176" t="e">
        <f t="shared" si="137"/>
        <v>#REF!</v>
      </c>
      <c r="AF886" s="170" t="e">
        <f>+VLOOKUP(CONCATENATE(TEXT(W886,"yyyy"),"-",TEXT(W886,"mm")),#REF!,2,0)</f>
        <v>#REF!</v>
      </c>
      <c r="AG886" s="177" t="e">
        <f>+(AC886*(1+'INFLAC PROYECTADA'!$B$8)^(AE886))/((1+DEMANDADO!AF886)^(AE886))</f>
        <v>#REF!</v>
      </c>
      <c r="AH886" s="169">
        <f>(0.2*VLOOKUP(D886,'%.'!$A$1:$B$4,2,FALSE))+(0.35*VLOOKUP(E886,'%.'!$A$1:$B$4,2,FALSE))+(0.1*VLOOKUP(F886,'%.'!$A$1:$B$4,2,FALSE))+(0.35*VLOOKUP(G886,'%.'!$A$1:$B$4,2,FALSE))</f>
        <v>0.66749999999999998</v>
      </c>
      <c r="AI886" s="128" t="str">
        <f t="shared" si="138"/>
        <v>ALTA</v>
      </c>
      <c r="AJ886" s="128" t="str">
        <f t="shared" si="139"/>
        <v>Provisión contable</v>
      </c>
      <c r="AK886" s="178" t="e">
        <f t="shared" si="140"/>
        <v>#REF!</v>
      </c>
    </row>
    <row r="887" spans="1:37" ht="30" customHeight="1" x14ac:dyDescent="0.25">
      <c r="A887" s="115">
        <v>886</v>
      </c>
      <c r="B887" s="79" t="s">
        <v>2061</v>
      </c>
      <c r="C887" s="85" t="s">
        <v>2072</v>
      </c>
      <c r="D887" s="87" t="s">
        <v>0</v>
      </c>
      <c r="E887" s="87" t="s">
        <v>1</v>
      </c>
      <c r="F887" s="87" t="s">
        <v>0</v>
      </c>
      <c r="G887" s="124" t="s">
        <v>0</v>
      </c>
      <c r="H887" s="169">
        <f t="shared" si="131"/>
        <v>0.66749999999999998</v>
      </c>
      <c r="I887" s="170" t="str">
        <f t="shared" si="132"/>
        <v>ALTA</v>
      </c>
      <c r="J887" s="292">
        <v>41051479</v>
      </c>
      <c r="K887" s="221">
        <v>0.18</v>
      </c>
      <c r="L887" s="86" t="s">
        <v>130</v>
      </c>
      <c r="M887" s="188">
        <v>0</v>
      </c>
      <c r="N887" s="87" t="s">
        <v>405</v>
      </c>
      <c r="O887" s="188" t="s">
        <v>405</v>
      </c>
      <c r="P887" s="86" t="s">
        <v>510</v>
      </c>
      <c r="Q887" s="83" t="s">
        <v>159</v>
      </c>
      <c r="R887" s="86" t="s">
        <v>2315</v>
      </c>
      <c r="S887" s="86" t="s">
        <v>2267</v>
      </c>
      <c r="T887" s="92">
        <v>168127</v>
      </c>
      <c r="U887" s="86" t="s">
        <v>171</v>
      </c>
      <c r="V887" s="86" t="s">
        <v>2317</v>
      </c>
      <c r="W887" s="171">
        <v>44074</v>
      </c>
      <c r="X887" s="172" t="e">
        <f>+CONCATENATE(TEXT(#REF!,"yyyy"),"-",TEXT(#REF!,"mm"))</f>
        <v>#REF!</v>
      </c>
      <c r="Y887" s="173" t="str">
        <f t="shared" si="135"/>
        <v>6</v>
      </c>
      <c r="Z887" s="172" t="str">
        <f t="shared" si="136"/>
        <v>2020-07</v>
      </c>
      <c r="AA887" s="170" t="e">
        <f>+VLOOKUP(Z887,#REF!,2,FALSE)/VLOOKUP(X887,#REF!,2,FALSE)</f>
        <v>#REF!</v>
      </c>
      <c r="AB887" s="174" t="e">
        <f t="shared" si="133"/>
        <v>#REF!</v>
      </c>
      <c r="AC887" s="174" t="e">
        <f t="shared" si="134"/>
        <v>#REF!</v>
      </c>
      <c r="AD887" s="175" t="e">
        <f>+#REF!+365*Y887</f>
        <v>#REF!</v>
      </c>
      <c r="AE887" s="176" t="e">
        <f t="shared" si="137"/>
        <v>#REF!</v>
      </c>
      <c r="AF887" s="170" t="e">
        <f>+VLOOKUP(CONCATENATE(TEXT(W887,"yyyy"),"-",TEXT(W887,"mm")),#REF!,2,0)</f>
        <v>#REF!</v>
      </c>
      <c r="AG887" s="177" t="e">
        <f>+(AC887*(1+'INFLAC PROYECTADA'!$B$8)^(AE887))/((1+DEMANDADO!AF887)^(AE887))</f>
        <v>#REF!</v>
      </c>
      <c r="AH887" s="169">
        <f>(0.2*VLOOKUP(D887,'%.'!$A$1:$B$4,2,FALSE))+(0.35*VLOOKUP(E887,'%.'!$A$1:$B$4,2,FALSE))+(0.1*VLOOKUP(F887,'%.'!$A$1:$B$4,2,FALSE))+(0.35*VLOOKUP(G887,'%.'!$A$1:$B$4,2,FALSE))</f>
        <v>0.66749999999999998</v>
      </c>
      <c r="AI887" s="128" t="str">
        <f t="shared" si="138"/>
        <v>ALTA</v>
      </c>
      <c r="AJ887" s="128" t="str">
        <f t="shared" si="139"/>
        <v>Provisión contable</v>
      </c>
      <c r="AK887" s="178" t="e">
        <f t="shared" si="140"/>
        <v>#REF!</v>
      </c>
    </row>
    <row r="888" spans="1:37" ht="30" customHeight="1" x14ac:dyDescent="0.25">
      <c r="A888" s="115">
        <v>887</v>
      </c>
      <c r="B888" s="79" t="s">
        <v>2061</v>
      </c>
      <c r="C888" s="85" t="s">
        <v>2073</v>
      </c>
      <c r="D888" s="87" t="s">
        <v>0</v>
      </c>
      <c r="E888" s="87" t="s">
        <v>1</v>
      </c>
      <c r="F888" s="87" t="s">
        <v>0</v>
      </c>
      <c r="G888" s="124" t="s">
        <v>0</v>
      </c>
      <c r="H888" s="169">
        <f t="shared" si="131"/>
        <v>0.66749999999999998</v>
      </c>
      <c r="I888" s="170" t="str">
        <f t="shared" si="132"/>
        <v>ALTA</v>
      </c>
      <c r="J888" s="292">
        <v>53483321</v>
      </c>
      <c r="K888" s="221">
        <v>0.18</v>
      </c>
      <c r="L888" s="86" t="s">
        <v>129</v>
      </c>
      <c r="M888" s="188">
        <v>0</v>
      </c>
      <c r="N888" s="87" t="s">
        <v>405</v>
      </c>
      <c r="O888" s="188" t="s">
        <v>405</v>
      </c>
      <c r="P888" s="86" t="s">
        <v>510</v>
      </c>
      <c r="Q888" s="83" t="s">
        <v>159</v>
      </c>
      <c r="R888" s="86" t="s">
        <v>2308</v>
      </c>
      <c r="S888" s="86" t="s">
        <v>2267</v>
      </c>
      <c r="T888" s="92">
        <v>168127</v>
      </c>
      <c r="U888" s="86" t="s">
        <v>171</v>
      </c>
      <c r="V888" s="86" t="s">
        <v>2310</v>
      </c>
      <c r="W888" s="171">
        <v>44074</v>
      </c>
      <c r="X888" s="172" t="e">
        <f>+CONCATENATE(TEXT(#REF!,"yyyy"),"-",TEXT(#REF!,"mm"))</f>
        <v>#REF!</v>
      </c>
      <c r="Y888" s="173" t="str">
        <f t="shared" si="135"/>
        <v>6</v>
      </c>
      <c r="Z888" s="172" t="str">
        <f t="shared" si="136"/>
        <v>2020-07</v>
      </c>
      <c r="AA888" s="170" t="e">
        <f>+VLOOKUP(Z888,#REF!,2,FALSE)/VLOOKUP(X888,#REF!,2,FALSE)</f>
        <v>#REF!</v>
      </c>
      <c r="AB888" s="174" t="e">
        <f t="shared" si="133"/>
        <v>#REF!</v>
      </c>
      <c r="AC888" s="174" t="e">
        <f t="shared" si="134"/>
        <v>#REF!</v>
      </c>
      <c r="AD888" s="175" t="e">
        <f>+#REF!+365*Y888</f>
        <v>#REF!</v>
      </c>
      <c r="AE888" s="176" t="e">
        <f t="shared" si="137"/>
        <v>#REF!</v>
      </c>
      <c r="AF888" s="170" t="e">
        <f>+VLOOKUP(CONCATENATE(TEXT(W888,"yyyy"),"-",TEXT(W888,"mm")),#REF!,2,0)</f>
        <v>#REF!</v>
      </c>
      <c r="AG888" s="177" t="e">
        <f>+(AC888*(1+'INFLAC PROYECTADA'!$B$8)^(AE888))/((1+DEMANDADO!AF888)^(AE888))</f>
        <v>#REF!</v>
      </c>
      <c r="AH888" s="169">
        <f>(0.2*VLOOKUP(D888,'%.'!$A$1:$B$4,2,FALSE))+(0.35*VLOOKUP(E888,'%.'!$A$1:$B$4,2,FALSE))+(0.1*VLOOKUP(F888,'%.'!$A$1:$B$4,2,FALSE))+(0.35*VLOOKUP(G888,'%.'!$A$1:$B$4,2,FALSE))</f>
        <v>0.66749999999999998</v>
      </c>
      <c r="AI888" s="128" t="str">
        <f t="shared" si="138"/>
        <v>ALTA</v>
      </c>
      <c r="AJ888" s="128" t="str">
        <f t="shared" si="139"/>
        <v>Provisión contable</v>
      </c>
      <c r="AK888" s="178" t="e">
        <f t="shared" si="140"/>
        <v>#REF!</v>
      </c>
    </row>
    <row r="889" spans="1:37" ht="30" customHeight="1" x14ac:dyDescent="0.25">
      <c r="A889" s="115">
        <v>888</v>
      </c>
      <c r="B889" s="79" t="s">
        <v>2061</v>
      </c>
      <c r="C889" s="85" t="s">
        <v>2074</v>
      </c>
      <c r="D889" s="87" t="s">
        <v>0</v>
      </c>
      <c r="E889" s="87" t="s">
        <v>1</v>
      </c>
      <c r="F889" s="87" t="s">
        <v>0</v>
      </c>
      <c r="G889" s="124" t="s">
        <v>0</v>
      </c>
      <c r="H889" s="169">
        <f t="shared" si="131"/>
        <v>0.66749999999999998</v>
      </c>
      <c r="I889" s="170" t="str">
        <f t="shared" si="132"/>
        <v>ALTA</v>
      </c>
      <c r="J889" s="292">
        <v>52619420</v>
      </c>
      <c r="K889" s="221">
        <v>0.17</v>
      </c>
      <c r="L889" s="86" t="s">
        <v>129</v>
      </c>
      <c r="M889" s="188">
        <v>0</v>
      </c>
      <c r="N889" s="87" t="s">
        <v>405</v>
      </c>
      <c r="O889" s="188" t="s">
        <v>405</v>
      </c>
      <c r="P889" s="86" t="s">
        <v>510</v>
      </c>
      <c r="Q889" s="83" t="s">
        <v>159</v>
      </c>
      <c r="R889" s="86" t="s">
        <v>2318</v>
      </c>
      <c r="S889" s="86" t="s">
        <v>2267</v>
      </c>
      <c r="T889" s="92">
        <v>168127</v>
      </c>
      <c r="U889" s="86" t="s">
        <v>171</v>
      </c>
      <c r="V889" s="86" t="s">
        <v>2311</v>
      </c>
      <c r="W889" s="171">
        <v>44074</v>
      </c>
      <c r="X889" s="172" t="e">
        <f>+CONCATENATE(TEXT(#REF!,"yyyy"),"-",TEXT(#REF!,"mm"))</f>
        <v>#REF!</v>
      </c>
      <c r="Y889" s="173" t="str">
        <f t="shared" si="135"/>
        <v>6</v>
      </c>
      <c r="Z889" s="172" t="str">
        <f t="shared" si="136"/>
        <v>2020-07</v>
      </c>
      <c r="AA889" s="170" t="e">
        <f>+VLOOKUP(Z889,#REF!,2,FALSE)/VLOOKUP(X889,#REF!,2,FALSE)</f>
        <v>#REF!</v>
      </c>
      <c r="AB889" s="174" t="e">
        <f t="shared" si="133"/>
        <v>#REF!</v>
      </c>
      <c r="AC889" s="174" t="e">
        <f t="shared" si="134"/>
        <v>#REF!</v>
      </c>
      <c r="AD889" s="175" t="e">
        <f>+#REF!+365*Y889</f>
        <v>#REF!</v>
      </c>
      <c r="AE889" s="176" t="e">
        <f t="shared" si="137"/>
        <v>#REF!</v>
      </c>
      <c r="AF889" s="170" t="e">
        <f>+VLOOKUP(CONCATENATE(TEXT(W889,"yyyy"),"-",TEXT(W889,"mm")),#REF!,2,0)</f>
        <v>#REF!</v>
      </c>
      <c r="AG889" s="177" t="e">
        <f>+(AC889*(1+'INFLAC PROYECTADA'!$B$8)^(AE889))/((1+DEMANDADO!AF889)^(AE889))</f>
        <v>#REF!</v>
      </c>
      <c r="AH889" s="169">
        <f>(0.2*VLOOKUP(D889,'%.'!$A$1:$B$4,2,FALSE))+(0.35*VLOOKUP(E889,'%.'!$A$1:$B$4,2,FALSE))+(0.1*VLOOKUP(F889,'%.'!$A$1:$B$4,2,FALSE))+(0.35*VLOOKUP(G889,'%.'!$A$1:$B$4,2,FALSE))</f>
        <v>0.66749999999999998</v>
      </c>
      <c r="AI889" s="128" t="str">
        <f t="shared" si="138"/>
        <v>ALTA</v>
      </c>
      <c r="AJ889" s="128" t="str">
        <f t="shared" si="139"/>
        <v>Provisión contable</v>
      </c>
      <c r="AK889" s="178" t="e">
        <f t="shared" si="140"/>
        <v>#REF!</v>
      </c>
    </row>
    <row r="890" spans="1:37" ht="30" customHeight="1" x14ac:dyDescent="0.25">
      <c r="A890" s="115">
        <v>889</v>
      </c>
      <c r="B890" s="79" t="s">
        <v>2061</v>
      </c>
      <c r="C890" s="85" t="s">
        <v>2075</v>
      </c>
      <c r="D890" s="87" t="s">
        <v>0</v>
      </c>
      <c r="E890" s="87" t="s">
        <v>1</v>
      </c>
      <c r="F890" s="87" t="s">
        <v>0</v>
      </c>
      <c r="G890" s="124" t="s">
        <v>0</v>
      </c>
      <c r="H890" s="169">
        <f t="shared" si="131"/>
        <v>0.66749999999999998</v>
      </c>
      <c r="I890" s="170" t="str">
        <f t="shared" si="132"/>
        <v>ALTA</v>
      </c>
      <c r="J890" s="292">
        <v>53219724</v>
      </c>
      <c r="K890" s="221">
        <v>0.18</v>
      </c>
      <c r="L890" s="86" t="s">
        <v>129</v>
      </c>
      <c r="M890" s="188">
        <v>0</v>
      </c>
      <c r="N890" s="87" t="s">
        <v>405</v>
      </c>
      <c r="O890" s="188" t="s">
        <v>405</v>
      </c>
      <c r="P890" s="86" t="s">
        <v>510</v>
      </c>
      <c r="Q890" s="83" t="s">
        <v>159</v>
      </c>
      <c r="R890" s="86" t="s">
        <v>2318</v>
      </c>
      <c r="S890" s="86" t="s">
        <v>2267</v>
      </c>
      <c r="T890" s="92">
        <v>168127</v>
      </c>
      <c r="U890" s="86" t="s">
        <v>171</v>
      </c>
      <c r="V890" s="86" t="s">
        <v>2319</v>
      </c>
      <c r="W890" s="171">
        <v>44074</v>
      </c>
      <c r="X890" s="172" t="e">
        <f>+CONCATENATE(TEXT(#REF!,"yyyy"),"-",TEXT(#REF!,"mm"))</f>
        <v>#REF!</v>
      </c>
      <c r="Y890" s="173" t="str">
        <f t="shared" si="135"/>
        <v>6</v>
      </c>
      <c r="Z890" s="172" t="str">
        <f t="shared" si="136"/>
        <v>2020-07</v>
      </c>
      <c r="AA890" s="170" t="e">
        <f>+VLOOKUP(Z890,#REF!,2,FALSE)/VLOOKUP(X890,#REF!,2,FALSE)</f>
        <v>#REF!</v>
      </c>
      <c r="AB890" s="174" t="e">
        <f t="shared" si="133"/>
        <v>#REF!</v>
      </c>
      <c r="AC890" s="174" t="e">
        <f t="shared" si="134"/>
        <v>#REF!</v>
      </c>
      <c r="AD890" s="175" t="e">
        <f>+#REF!+365*Y890</f>
        <v>#REF!</v>
      </c>
      <c r="AE890" s="176" t="e">
        <f t="shared" si="137"/>
        <v>#REF!</v>
      </c>
      <c r="AF890" s="170" t="e">
        <f>+VLOOKUP(CONCATENATE(TEXT(W890,"yyyy"),"-",TEXT(W890,"mm")),#REF!,2,0)</f>
        <v>#REF!</v>
      </c>
      <c r="AG890" s="177" t="e">
        <f>+(AC890*(1+'INFLAC PROYECTADA'!$B$8)^(AE890))/((1+DEMANDADO!AF890)^(AE890))</f>
        <v>#REF!</v>
      </c>
      <c r="AH890" s="169">
        <f>(0.2*VLOOKUP(D890,'%.'!$A$1:$B$4,2,FALSE))+(0.35*VLOOKUP(E890,'%.'!$A$1:$B$4,2,FALSE))+(0.1*VLOOKUP(F890,'%.'!$A$1:$B$4,2,FALSE))+(0.35*VLOOKUP(G890,'%.'!$A$1:$B$4,2,FALSE))</f>
        <v>0.66749999999999998</v>
      </c>
      <c r="AI890" s="128" t="str">
        <f t="shared" si="138"/>
        <v>ALTA</v>
      </c>
      <c r="AJ890" s="128" t="str">
        <f t="shared" si="139"/>
        <v>Provisión contable</v>
      </c>
      <c r="AK890" s="178" t="e">
        <f t="shared" si="140"/>
        <v>#REF!</v>
      </c>
    </row>
    <row r="891" spans="1:37" ht="30" customHeight="1" x14ac:dyDescent="0.25">
      <c r="A891" s="115">
        <v>890</v>
      </c>
      <c r="B891" s="79" t="s">
        <v>2076</v>
      </c>
      <c r="C891" s="85" t="s">
        <v>2077</v>
      </c>
      <c r="D891" s="87" t="s">
        <v>0</v>
      </c>
      <c r="E891" s="87" t="s">
        <v>1</v>
      </c>
      <c r="F891" s="87" t="s">
        <v>0</v>
      </c>
      <c r="G891" s="124" t="s">
        <v>0</v>
      </c>
      <c r="H891" s="169">
        <f t="shared" si="131"/>
        <v>0.66749999999999998</v>
      </c>
      <c r="I891" s="170" t="str">
        <f t="shared" si="132"/>
        <v>ALTA</v>
      </c>
      <c r="J891" s="292">
        <v>54724344</v>
      </c>
      <c r="K891" s="221">
        <v>0.2</v>
      </c>
      <c r="L891" s="86" t="s">
        <v>137</v>
      </c>
      <c r="M891" s="188">
        <v>54724344</v>
      </c>
      <c r="N891" s="87" t="s">
        <v>405</v>
      </c>
      <c r="O891" s="188" t="s">
        <v>405</v>
      </c>
      <c r="P891" s="86" t="s">
        <v>510</v>
      </c>
      <c r="Q891" s="83" t="s">
        <v>159</v>
      </c>
      <c r="R891" s="86" t="s">
        <v>2320</v>
      </c>
      <c r="S891" s="86" t="s">
        <v>2267</v>
      </c>
      <c r="T891" s="92">
        <v>168127</v>
      </c>
      <c r="U891" s="86" t="s">
        <v>171</v>
      </c>
      <c r="V891" s="86" t="s">
        <v>2321</v>
      </c>
      <c r="W891" s="171">
        <v>44074</v>
      </c>
      <c r="X891" s="172" t="e">
        <f>+CONCATENATE(TEXT(#REF!,"yyyy"),"-",TEXT(#REF!,"mm"))</f>
        <v>#REF!</v>
      </c>
      <c r="Y891" s="173" t="str">
        <f t="shared" si="135"/>
        <v>6</v>
      </c>
      <c r="Z891" s="172" t="str">
        <f t="shared" si="136"/>
        <v>2020-07</v>
      </c>
      <c r="AA891" s="170" t="e">
        <f>+VLOOKUP(Z891,#REF!,2,FALSE)/VLOOKUP(X891,#REF!,2,FALSE)</f>
        <v>#REF!</v>
      </c>
      <c r="AB891" s="174" t="e">
        <f t="shared" si="133"/>
        <v>#REF!</v>
      </c>
      <c r="AC891" s="174" t="e">
        <f t="shared" si="134"/>
        <v>#REF!</v>
      </c>
      <c r="AD891" s="175" t="e">
        <f>+#REF!+365*Y891</f>
        <v>#REF!</v>
      </c>
      <c r="AE891" s="176" t="e">
        <f t="shared" si="137"/>
        <v>#REF!</v>
      </c>
      <c r="AF891" s="170" t="e">
        <f>+VLOOKUP(CONCATENATE(TEXT(W891,"yyyy"),"-",TEXT(W891,"mm")),#REF!,2,0)</f>
        <v>#REF!</v>
      </c>
      <c r="AG891" s="177" t="e">
        <f>+(AC891*(1+'INFLAC PROYECTADA'!$B$8)^(AE891))/((1+DEMANDADO!AF891)^(AE891))</f>
        <v>#REF!</v>
      </c>
      <c r="AH891" s="169">
        <f>(0.2*VLOOKUP(D891,'%.'!$A$1:$B$4,2,FALSE))+(0.35*VLOOKUP(E891,'%.'!$A$1:$B$4,2,FALSE))+(0.1*VLOOKUP(F891,'%.'!$A$1:$B$4,2,FALSE))+(0.35*VLOOKUP(G891,'%.'!$A$1:$B$4,2,FALSE))</f>
        <v>0.66749999999999998</v>
      </c>
      <c r="AI891" s="128" t="str">
        <f t="shared" si="138"/>
        <v>ALTA</v>
      </c>
      <c r="AJ891" s="128" t="str">
        <f t="shared" si="139"/>
        <v>Provisión contable</v>
      </c>
      <c r="AK891" s="178">
        <f t="shared" si="140"/>
        <v>54724344</v>
      </c>
    </row>
    <row r="892" spans="1:37" ht="30" customHeight="1" x14ac:dyDescent="0.25">
      <c r="A892" s="115">
        <v>891</v>
      </c>
      <c r="B892" s="79" t="s">
        <v>2076</v>
      </c>
      <c r="C892" s="85" t="s">
        <v>2078</v>
      </c>
      <c r="D892" s="87" t="s">
        <v>0</v>
      </c>
      <c r="E892" s="87" t="s">
        <v>1</v>
      </c>
      <c r="F892" s="87" t="s">
        <v>0</v>
      </c>
      <c r="G892" s="124" t="s">
        <v>0</v>
      </c>
      <c r="H892" s="169">
        <f t="shared" si="131"/>
        <v>0.66749999999999998</v>
      </c>
      <c r="I892" s="170" t="str">
        <f t="shared" si="132"/>
        <v>ALTA</v>
      </c>
      <c r="J892" s="292">
        <v>55343133</v>
      </c>
      <c r="K892" s="221">
        <v>0.21</v>
      </c>
      <c r="L892" s="86" t="s">
        <v>129</v>
      </c>
      <c r="M892" s="188">
        <v>0</v>
      </c>
      <c r="N892" s="87" t="s">
        <v>405</v>
      </c>
      <c r="O892" s="188" t="s">
        <v>405</v>
      </c>
      <c r="P892" s="86" t="s">
        <v>510</v>
      </c>
      <c r="Q892" s="83" t="s">
        <v>159</v>
      </c>
      <c r="R892" s="86" t="s">
        <v>2320</v>
      </c>
      <c r="S892" s="86" t="s">
        <v>2267</v>
      </c>
      <c r="T892" s="92">
        <v>168127</v>
      </c>
      <c r="U892" s="86" t="s">
        <v>171</v>
      </c>
      <c r="V892" s="86" t="s">
        <v>2322</v>
      </c>
      <c r="W892" s="171">
        <v>44074</v>
      </c>
      <c r="X892" s="172" t="e">
        <f>+CONCATENATE(TEXT(#REF!,"yyyy"),"-",TEXT(#REF!,"mm"))</f>
        <v>#REF!</v>
      </c>
      <c r="Y892" s="173" t="str">
        <f t="shared" si="135"/>
        <v>6</v>
      </c>
      <c r="Z892" s="172" t="str">
        <f t="shared" si="136"/>
        <v>2020-07</v>
      </c>
      <c r="AA892" s="170" t="e">
        <f>+VLOOKUP(Z892,#REF!,2,FALSE)/VLOOKUP(X892,#REF!,2,FALSE)</f>
        <v>#REF!</v>
      </c>
      <c r="AB892" s="174" t="e">
        <f t="shared" si="133"/>
        <v>#REF!</v>
      </c>
      <c r="AC892" s="174" t="e">
        <f t="shared" si="134"/>
        <v>#REF!</v>
      </c>
      <c r="AD892" s="175" t="e">
        <f>+#REF!+365*Y892</f>
        <v>#REF!</v>
      </c>
      <c r="AE892" s="176" t="e">
        <f t="shared" si="137"/>
        <v>#REF!</v>
      </c>
      <c r="AF892" s="170" t="e">
        <f>+VLOOKUP(CONCATENATE(TEXT(W892,"yyyy"),"-",TEXT(W892,"mm")),#REF!,2,0)</f>
        <v>#REF!</v>
      </c>
      <c r="AG892" s="177" t="e">
        <f>+(AC892*(1+'INFLAC PROYECTADA'!$B$8)^(AE892))/((1+DEMANDADO!AF892)^(AE892))</f>
        <v>#REF!</v>
      </c>
      <c r="AH892" s="169">
        <f>(0.2*VLOOKUP(D892,'%.'!$A$1:$B$4,2,FALSE))+(0.35*VLOOKUP(E892,'%.'!$A$1:$B$4,2,FALSE))+(0.1*VLOOKUP(F892,'%.'!$A$1:$B$4,2,FALSE))+(0.35*VLOOKUP(G892,'%.'!$A$1:$B$4,2,FALSE))</f>
        <v>0.66749999999999998</v>
      </c>
      <c r="AI892" s="128" t="str">
        <f t="shared" si="138"/>
        <v>ALTA</v>
      </c>
      <c r="AJ892" s="128" t="str">
        <f t="shared" si="139"/>
        <v>Provisión contable</v>
      </c>
      <c r="AK892" s="178" t="e">
        <f t="shared" si="140"/>
        <v>#REF!</v>
      </c>
    </row>
    <row r="893" spans="1:37" ht="30" customHeight="1" x14ac:dyDescent="0.25">
      <c r="A893" s="115">
        <v>892</v>
      </c>
      <c r="B893" s="79" t="s">
        <v>2076</v>
      </c>
      <c r="C893" s="85" t="s">
        <v>2079</v>
      </c>
      <c r="D893" s="87" t="s">
        <v>0</v>
      </c>
      <c r="E893" s="87" t="s">
        <v>1</v>
      </c>
      <c r="F893" s="87" t="s">
        <v>0</v>
      </c>
      <c r="G893" s="124" t="s">
        <v>0</v>
      </c>
      <c r="H893" s="169">
        <f t="shared" si="131"/>
        <v>0.66749999999999998</v>
      </c>
      <c r="I893" s="170" t="str">
        <f t="shared" si="132"/>
        <v>ALTA</v>
      </c>
      <c r="J893" s="292">
        <v>55343133</v>
      </c>
      <c r="K893" s="221">
        <v>0.21</v>
      </c>
      <c r="L893" s="86" t="s">
        <v>129</v>
      </c>
      <c r="M893" s="188">
        <v>0</v>
      </c>
      <c r="N893" s="87" t="s">
        <v>405</v>
      </c>
      <c r="O893" s="188" t="s">
        <v>405</v>
      </c>
      <c r="P893" s="86" t="s">
        <v>408</v>
      </c>
      <c r="Q893" s="83" t="s">
        <v>159</v>
      </c>
      <c r="R893" s="86" t="s">
        <v>2323</v>
      </c>
      <c r="S893" s="86" t="s">
        <v>2267</v>
      </c>
      <c r="T893" s="92">
        <v>168127</v>
      </c>
      <c r="U893" s="86" t="s">
        <v>171</v>
      </c>
      <c r="V893" s="86" t="s">
        <v>2324</v>
      </c>
      <c r="W893" s="171">
        <v>44074</v>
      </c>
      <c r="X893" s="172" t="e">
        <f>+CONCATENATE(TEXT(#REF!,"yyyy"),"-",TEXT(#REF!,"mm"))</f>
        <v>#REF!</v>
      </c>
      <c r="Y893" s="173" t="str">
        <f t="shared" si="135"/>
        <v>5</v>
      </c>
      <c r="Z893" s="172" t="str">
        <f t="shared" si="136"/>
        <v>2020-07</v>
      </c>
      <c r="AA893" s="170" t="e">
        <f>+VLOOKUP(Z893,#REF!,2,FALSE)/VLOOKUP(X893,#REF!,2,FALSE)</f>
        <v>#REF!</v>
      </c>
      <c r="AB893" s="174" t="e">
        <f t="shared" si="133"/>
        <v>#REF!</v>
      </c>
      <c r="AC893" s="174" t="e">
        <f t="shared" si="134"/>
        <v>#REF!</v>
      </c>
      <c r="AD893" s="175" t="e">
        <f>+#REF!+365*Y893</f>
        <v>#REF!</v>
      </c>
      <c r="AE893" s="176" t="e">
        <f t="shared" si="137"/>
        <v>#REF!</v>
      </c>
      <c r="AF893" s="170" t="e">
        <f>+VLOOKUP(CONCATENATE(TEXT(W893,"yyyy"),"-",TEXT(W893,"mm")),#REF!,2,0)</f>
        <v>#REF!</v>
      </c>
      <c r="AG893" s="177" t="e">
        <f>+(AC893*(1+'INFLAC PROYECTADA'!$B$8)^(AE893))/((1+DEMANDADO!AF893)^(AE893))</f>
        <v>#REF!</v>
      </c>
      <c r="AH893" s="169">
        <f>(0.2*VLOOKUP(D893,'%.'!$A$1:$B$4,2,FALSE))+(0.35*VLOOKUP(E893,'%.'!$A$1:$B$4,2,FALSE))+(0.1*VLOOKUP(F893,'%.'!$A$1:$B$4,2,FALSE))+(0.35*VLOOKUP(G893,'%.'!$A$1:$B$4,2,FALSE))</f>
        <v>0.66749999999999998</v>
      </c>
      <c r="AI893" s="128" t="str">
        <f t="shared" si="138"/>
        <v>ALTA</v>
      </c>
      <c r="AJ893" s="128" t="str">
        <f t="shared" si="139"/>
        <v>Provisión contable</v>
      </c>
      <c r="AK893" s="178" t="e">
        <f t="shared" si="140"/>
        <v>#REF!</v>
      </c>
    </row>
    <row r="894" spans="1:37" ht="30" customHeight="1" x14ac:dyDescent="0.25">
      <c r="A894" s="115">
        <v>893</v>
      </c>
      <c r="B894" s="79" t="s">
        <v>2076</v>
      </c>
      <c r="C894" s="85" t="s">
        <v>2080</v>
      </c>
      <c r="D894" s="87" t="s">
        <v>0</v>
      </c>
      <c r="E894" s="87" t="s">
        <v>1</v>
      </c>
      <c r="F894" s="87" t="s">
        <v>0</v>
      </c>
      <c r="G894" s="124" t="s">
        <v>0</v>
      </c>
      <c r="H894" s="169">
        <f t="shared" si="131"/>
        <v>0.66749999999999998</v>
      </c>
      <c r="I894" s="170" t="str">
        <f t="shared" si="132"/>
        <v>ALTA</v>
      </c>
      <c r="J894" s="292">
        <v>54724344</v>
      </c>
      <c r="K894" s="221">
        <v>0.2</v>
      </c>
      <c r="L894" s="86" t="s">
        <v>129</v>
      </c>
      <c r="M894" s="188">
        <v>0</v>
      </c>
      <c r="N894" s="87" t="s">
        <v>405</v>
      </c>
      <c r="O894" s="188" t="s">
        <v>405</v>
      </c>
      <c r="P894" s="86" t="s">
        <v>408</v>
      </c>
      <c r="Q894" s="83" t="s">
        <v>159</v>
      </c>
      <c r="R894" s="86" t="s">
        <v>2325</v>
      </c>
      <c r="S894" s="86" t="s">
        <v>2267</v>
      </c>
      <c r="T894" s="92">
        <v>168127</v>
      </c>
      <c r="U894" s="86" t="s">
        <v>171</v>
      </c>
      <c r="V894" s="86" t="s">
        <v>2324</v>
      </c>
      <c r="W894" s="171">
        <v>44074</v>
      </c>
      <c r="X894" s="172" t="e">
        <f>+CONCATENATE(TEXT(#REF!,"yyyy"),"-",TEXT(#REF!,"mm"))</f>
        <v>#REF!</v>
      </c>
      <c r="Y894" s="173" t="str">
        <f t="shared" si="135"/>
        <v>5</v>
      </c>
      <c r="Z894" s="172" t="str">
        <f t="shared" si="136"/>
        <v>2020-07</v>
      </c>
      <c r="AA894" s="170" t="e">
        <f>+VLOOKUP(Z894,#REF!,2,FALSE)/VLOOKUP(X894,#REF!,2,FALSE)</f>
        <v>#REF!</v>
      </c>
      <c r="AB894" s="174" t="e">
        <f t="shared" si="133"/>
        <v>#REF!</v>
      </c>
      <c r="AC894" s="174" t="e">
        <f t="shared" si="134"/>
        <v>#REF!</v>
      </c>
      <c r="AD894" s="175" t="e">
        <f>+#REF!+365*Y894</f>
        <v>#REF!</v>
      </c>
      <c r="AE894" s="176" t="e">
        <f t="shared" si="137"/>
        <v>#REF!</v>
      </c>
      <c r="AF894" s="170" t="e">
        <f>+VLOOKUP(CONCATENATE(TEXT(W894,"yyyy"),"-",TEXT(W894,"mm")),#REF!,2,0)</f>
        <v>#REF!</v>
      </c>
      <c r="AG894" s="177" t="e">
        <f>+(AC894*(1+'INFLAC PROYECTADA'!$B$8)^(AE894))/((1+DEMANDADO!AF894)^(AE894))</f>
        <v>#REF!</v>
      </c>
      <c r="AH894" s="169">
        <f>(0.2*VLOOKUP(D894,'%.'!$A$1:$B$4,2,FALSE))+(0.35*VLOOKUP(E894,'%.'!$A$1:$B$4,2,FALSE))+(0.1*VLOOKUP(F894,'%.'!$A$1:$B$4,2,FALSE))+(0.35*VLOOKUP(G894,'%.'!$A$1:$B$4,2,FALSE))</f>
        <v>0.66749999999999998</v>
      </c>
      <c r="AI894" s="128" t="str">
        <f t="shared" si="138"/>
        <v>ALTA</v>
      </c>
      <c r="AJ894" s="128" t="str">
        <f t="shared" si="139"/>
        <v>Provisión contable</v>
      </c>
      <c r="AK894" s="178" t="e">
        <f t="shared" si="140"/>
        <v>#REF!</v>
      </c>
    </row>
    <row r="895" spans="1:37" ht="30" customHeight="1" x14ac:dyDescent="0.25">
      <c r="A895" s="115">
        <v>894</v>
      </c>
      <c r="B895" s="79" t="s">
        <v>2076</v>
      </c>
      <c r="C895" s="85" t="s">
        <v>2081</v>
      </c>
      <c r="D895" s="87" t="s">
        <v>0</v>
      </c>
      <c r="E895" s="87" t="s">
        <v>1</v>
      </c>
      <c r="F895" s="87" t="s">
        <v>0</v>
      </c>
      <c r="G895" s="124" t="s">
        <v>0</v>
      </c>
      <c r="H895" s="169">
        <f t="shared" si="131"/>
        <v>0.66749999999999998</v>
      </c>
      <c r="I895" s="170" t="str">
        <f t="shared" si="132"/>
        <v>ALTA</v>
      </c>
      <c r="J895" s="292">
        <v>54724344</v>
      </c>
      <c r="K895" s="221">
        <v>0.2</v>
      </c>
      <c r="L895" s="86" t="s">
        <v>129</v>
      </c>
      <c r="M895" s="188">
        <v>0</v>
      </c>
      <c r="N895" s="87" t="s">
        <v>405</v>
      </c>
      <c r="O895" s="188" t="s">
        <v>405</v>
      </c>
      <c r="P895" s="86" t="s">
        <v>408</v>
      </c>
      <c r="Q895" s="83" t="s">
        <v>159</v>
      </c>
      <c r="R895" s="86" t="s">
        <v>2326</v>
      </c>
      <c r="S895" s="86" t="s">
        <v>2267</v>
      </c>
      <c r="T895" s="92">
        <v>168127</v>
      </c>
      <c r="U895" s="86" t="s">
        <v>171</v>
      </c>
      <c r="V895" s="86" t="s">
        <v>2324</v>
      </c>
      <c r="W895" s="171">
        <v>44074</v>
      </c>
      <c r="X895" s="172" t="e">
        <f>+CONCATENATE(TEXT(#REF!,"yyyy"),"-",TEXT(#REF!,"mm"))</f>
        <v>#REF!</v>
      </c>
      <c r="Y895" s="173" t="str">
        <f t="shared" si="135"/>
        <v>5</v>
      </c>
      <c r="Z895" s="172" t="str">
        <f t="shared" si="136"/>
        <v>2020-07</v>
      </c>
      <c r="AA895" s="170" t="e">
        <f>+VLOOKUP(Z895,#REF!,2,FALSE)/VLOOKUP(X895,#REF!,2,FALSE)</f>
        <v>#REF!</v>
      </c>
      <c r="AB895" s="174" t="e">
        <f t="shared" si="133"/>
        <v>#REF!</v>
      </c>
      <c r="AC895" s="174" t="e">
        <f t="shared" si="134"/>
        <v>#REF!</v>
      </c>
      <c r="AD895" s="175" t="e">
        <f>+#REF!+365*Y895</f>
        <v>#REF!</v>
      </c>
      <c r="AE895" s="176" t="e">
        <f t="shared" si="137"/>
        <v>#REF!</v>
      </c>
      <c r="AF895" s="170" t="e">
        <f>+VLOOKUP(CONCATENATE(TEXT(W895,"yyyy"),"-",TEXT(W895,"mm")),#REF!,2,0)</f>
        <v>#REF!</v>
      </c>
      <c r="AG895" s="177" t="e">
        <f>+(AC895*(1+'INFLAC PROYECTADA'!$B$8)^(AE895))/((1+DEMANDADO!AF895)^(AE895))</f>
        <v>#REF!</v>
      </c>
      <c r="AH895" s="169">
        <f>(0.2*VLOOKUP(D895,'%.'!$A$1:$B$4,2,FALSE))+(0.35*VLOOKUP(E895,'%.'!$A$1:$B$4,2,FALSE))+(0.1*VLOOKUP(F895,'%.'!$A$1:$B$4,2,FALSE))+(0.35*VLOOKUP(G895,'%.'!$A$1:$B$4,2,FALSE))</f>
        <v>0.66749999999999998</v>
      </c>
      <c r="AI895" s="128" t="str">
        <f t="shared" si="138"/>
        <v>ALTA</v>
      </c>
      <c r="AJ895" s="128" t="str">
        <f t="shared" si="139"/>
        <v>Provisión contable</v>
      </c>
      <c r="AK895" s="178" t="e">
        <f t="shared" si="140"/>
        <v>#REF!</v>
      </c>
    </row>
    <row r="896" spans="1:37" ht="30" customHeight="1" x14ac:dyDescent="0.25">
      <c r="A896" s="115">
        <v>895</v>
      </c>
      <c r="B896" s="79" t="s">
        <v>2076</v>
      </c>
      <c r="C896" s="85" t="s">
        <v>2082</v>
      </c>
      <c r="D896" s="87" t="s">
        <v>0</v>
      </c>
      <c r="E896" s="87" t="s">
        <v>1</v>
      </c>
      <c r="F896" s="87" t="s">
        <v>0</v>
      </c>
      <c r="G896" s="124" t="s">
        <v>0</v>
      </c>
      <c r="H896" s="169">
        <f t="shared" si="131"/>
        <v>0.66749999999999998</v>
      </c>
      <c r="I896" s="170" t="str">
        <f t="shared" si="132"/>
        <v>ALTA</v>
      </c>
      <c r="J896" s="292">
        <f>13912200+35861250+2453166</f>
        <v>52226616</v>
      </c>
      <c r="K896" s="221">
        <v>1</v>
      </c>
      <c r="L896" s="86" t="s">
        <v>128</v>
      </c>
      <c r="M896" s="188">
        <v>0</v>
      </c>
      <c r="N896" s="87" t="s">
        <v>405</v>
      </c>
      <c r="O896" s="188" t="s">
        <v>405</v>
      </c>
      <c r="P896" s="86" t="s">
        <v>1821</v>
      </c>
      <c r="Q896" s="87" t="s">
        <v>159</v>
      </c>
      <c r="R896" s="86" t="s">
        <v>2326</v>
      </c>
      <c r="S896" s="86" t="s">
        <v>2267</v>
      </c>
      <c r="T896" s="92">
        <v>168127</v>
      </c>
      <c r="U896" s="86" t="s">
        <v>171</v>
      </c>
      <c r="V896" s="86" t="s">
        <v>2327</v>
      </c>
      <c r="W896" s="171">
        <v>44074</v>
      </c>
      <c r="X896" s="172" t="e">
        <f>+CONCATENATE(TEXT(#REF!,"yyyy"),"-",TEXT(#REF!,"mm"))</f>
        <v>#REF!</v>
      </c>
      <c r="Y896" s="173" t="str">
        <f t="shared" si="135"/>
        <v>4</v>
      </c>
      <c r="Z896" s="172" t="str">
        <f t="shared" si="136"/>
        <v>2020-07</v>
      </c>
      <c r="AA896" s="170" t="e">
        <f>+VLOOKUP(Z896,#REF!,2,FALSE)/VLOOKUP(X896,#REF!,2,FALSE)</f>
        <v>#REF!</v>
      </c>
      <c r="AB896" s="174" t="e">
        <f t="shared" si="133"/>
        <v>#REF!</v>
      </c>
      <c r="AC896" s="174" t="e">
        <f t="shared" si="134"/>
        <v>#REF!</v>
      </c>
      <c r="AD896" s="175" t="e">
        <f>+#REF!+365*Y896</f>
        <v>#REF!</v>
      </c>
      <c r="AE896" s="176" t="e">
        <f t="shared" si="137"/>
        <v>#REF!</v>
      </c>
      <c r="AF896" s="170" t="e">
        <f>+VLOOKUP(CONCATENATE(TEXT(W896,"yyyy"),"-",TEXT(W896,"mm")),#REF!,2,0)</f>
        <v>#REF!</v>
      </c>
      <c r="AG896" s="177" t="e">
        <f>+(AC896*(1+'INFLAC PROYECTADA'!$B$8)^(AE896))/((1+DEMANDADO!AF896)^(AE896))</f>
        <v>#REF!</v>
      </c>
      <c r="AH896" s="169">
        <f>(0.2*VLOOKUP(D896,'%.'!$A$1:$B$4,2,FALSE))+(0.35*VLOOKUP(E896,'%.'!$A$1:$B$4,2,FALSE))+(0.1*VLOOKUP(F896,'%.'!$A$1:$B$4,2,FALSE))+(0.35*VLOOKUP(G896,'%.'!$A$1:$B$4,2,FALSE))</f>
        <v>0.66749999999999998</v>
      </c>
      <c r="AI896" s="128" t="str">
        <f t="shared" si="138"/>
        <v>ALTA</v>
      </c>
      <c r="AJ896" s="128" t="str">
        <f t="shared" si="139"/>
        <v>Provisión contable</v>
      </c>
      <c r="AK896" s="178" t="e">
        <f t="shared" si="140"/>
        <v>#REF!</v>
      </c>
    </row>
    <row r="897" spans="1:37" ht="30" customHeight="1" x14ac:dyDescent="0.25">
      <c r="A897" s="115">
        <v>896</v>
      </c>
      <c r="B897" s="79" t="s">
        <v>2076</v>
      </c>
      <c r="C897" s="85" t="s">
        <v>2083</v>
      </c>
      <c r="D897" s="87" t="s">
        <v>0</v>
      </c>
      <c r="E897" s="87" t="s">
        <v>1</v>
      </c>
      <c r="F897" s="87" t="s">
        <v>0</v>
      </c>
      <c r="G897" s="124" t="s">
        <v>0</v>
      </c>
      <c r="H897" s="169">
        <f t="shared" si="131"/>
        <v>0.66749999999999998</v>
      </c>
      <c r="I897" s="170" t="str">
        <f t="shared" si="132"/>
        <v>ALTA</v>
      </c>
      <c r="J897" s="292">
        <v>2868900</v>
      </c>
      <c r="K897" s="221">
        <v>1</v>
      </c>
      <c r="L897" s="86" t="s">
        <v>128</v>
      </c>
      <c r="M897" s="188">
        <v>0</v>
      </c>
      <c r="N897" s="87" t="s">
        <v>405</v>
      </c>
      <c r="O897" s="188" t="s">
        <v>405</v>
      </c>
      <c r="P897" s="86" t="s">
        <v>1821</v>
      </c>
      <c r="Q897" s="87" t="s">
        <v>159</v>
      </c>
      <c r="R897" s="86" t="s">
        <v>2326</v>
      </c>
      <c r="S897" s="86" t="s">
        <v>2267</v>
      </c>
      <c r="T897" s="92">
        <v>168127</v>
      </c>
      <c r="U897" s="86" t="s">
        <v>171</v>
      </c>
      <c r="V897" s="86" t="s">
        <v>2327</v>
      </c>
      <c r="W897" s="171">
        <v>44074</v>
      </c>
      <c r="X897" s="172" t="e">
        <f>+CONCATENATE(TEXT(#REF!,"yyyy"),"-",TEXT(#REF!,"mm"))</f>
        <v>#REF!</v>
      </c>
      <c r="Y897" s="173" t="str">
        <f t="shared" si="135"/>
        <v>4</v>
      </c>
      <c r="Z897" s="172" t="str">
        <f t="shared" si="136"/>
        <v>2020-07</v>
      </c>
      <c r="AA897" s="170" t="e">
        <f>+VLOOKUP(Z897,#REF!,2,FALSE)/VLOOKUP(X897,#REF!,2,FALSE)</f>
        <v>#REF!</v>
      </c>
      <c r="AB897" s="174" t="e">
        <f t="shared" si="133"/>
        <v>#REF!</v>
      </c>
      <c r="AC897" s="174" t="e">
        <f t="shared" si="134"/>
        <v>#REF!</v>
      </c>
      <c r="AD897" s="175" t="e">
        <f>+#REF!+365*Y897</f>
        <v>#REF!</v>
      </c>
      <c r="AE897" s="176" t="e">
        <f t="shared" si="137"/>
        <v>#REF!</v>
      </c>
      <c r="AF897" s="170" t="e">
        <f>+VLOOKUP(CONCATENATE(TEXT(W897,"yyyy"),"-",TEXT(W897,"mm")),#REF!,2,0)</f>
        <v>#REF!</v>
      </c>
      <c r="AG897" s="177" t="e">
        <f>+(AC897*(1+'INFLAC PROYECTADA'!$B$8)^(AE897))/((1+DEMANDADO!AF897)^(AE897))</f>
        <v>#REF!</v>
      </c>
      <c r="AH897" s="169">
        <f>(0.2*VLOOKUP(D897,'%.'!$A$1:$B$4,2,FALSE))+(0.35*VLOOKUP(E897,'%.'!$A$1:$B$4,2,FALSE))+(0.1*VLOOKUP(F897,'%.'!$A$1:$B$4,2,FALSE))+(0.35*VLOOKUP(G897,'%.'!$A$1:$B$4,2,FALSE))</f>
        <v>0.66749999999999998</v>
      </c>
      <c r="AI897" s="128" t="str">
        <f t="shared" si="138"/>
        <v>ALTA</v>
      </c>
      <c r="AJ897" s="128" t="str">
        <f t="shared" si="139"/>
        <v>Provisión contable</v>
      </c>
      <c r="AK897" s="178" t="e">
        <f t="shared" si="140"/>
        <v>#REF!</v>
      </c>
    </row>
    <row r="898" spans="1:37" ht="30" customHeight="1" x14ac:dyDescent="0.25">
      <c r="A898" s="115">
        <v>897</v>
      </c>
      <c r="B898" s="79" t="s">
        <v>2076</v>
      </c>
      <c r="C898" s="85" t="s">
        <v>2084</v>
      </c>
      <c r="D898" s="87" t="s">
        <v>0</v>
      </c>
      <c r="E898" s="87" t="s">
        <v>1</v>
      </c>
      <c r="F898" s="87" t="s">
        <v>0</v>
      </c>
      <c r="G898" s="124" t="s">
        <v>0</v>
      </c>
      <c r="H898" s="169">
        <f t="shared" ref="H898:H961" si="141">+IFERROR(AH898,"")</f>
        <v>0.66749999999999998</v>
      </c>
      <c r="I898" s="170" t="str">
        <f t="shared" ref="I898:I961" si="142">+IFERROR(AI898,"")</f>
        <v>ALTA</v>
      </c>
      <c r="J898" s="292">
        <v>3399450</v>
      </c>
      <c r="K898" s="221">
        <v>1</v>
      </c>
      <c r="L898" s="86" t="s">
        <v>128</v>
      </c>
      <c r="M898" s="188">
        <v>0</v>
      </c>
      <c r="N898" s="87" t="s">
        <v>405</v>
      </c>
      <c r="O898" s="188" t="s">
        <v>405</v>
      </c>
      <c r="P898" s="86" t="s">
        <v>2274</v>
      </c>
      <c r="Q898" s="87" t="s">
        <v>159</v>
      </c>
      <c r="R898" s="86" t="s">
        <v>2326</v>
      </c>
      <c r="S898" s="86" t="s">
        <v>2267</v>
      </c>
      <c r="T898" s="92">
        <v>168127</v>
      </c>
      <c r="U898" s="86" t="s">
        <v>171</v>
      </c>
      <c r="V898" s="86" t="s">
        <v>2327</v>
      </c>
      <c r="W898" s="171">
        <v>44074</v>
      </c>
      <c r="X898" s="172" t="e">
        <f>+CONCATENATE(TEXT(#REF!,"yyyy"),"-",TEXT(#REF!,"mm"))</f>
        <v>#REF!</v>
      </c>
      <c r="Y898" s="173" t="str">
        <f t="shared" si="135"/>
        <v>12</v>
      </c>
      <c r="Z898" s="172" t="str">
        <f t="shared" si="136"/>
        <v>2020-07</v>
      </c>
      <c r="AA898" s="170" t="e">
        <f>+VLOOKUP(Z898,#REF!,2,FALSE)/VLOOKUP(X898,#REF!,2,FALSE)</f>
        <v>#REF!</v>
      </c>
      <c r="AB898" s="174" t="e">
        <f t="shared" ref="AB898:AB961" si="143">+AA898*J898</f>
        <v>#REF!</v>
      </c>
      <c r="AC898" s="174" t="e">
        <f t="shared" ref="AC898:AC961" si="144">+AB898*K898</f>
        <v>#REF!</v>
      </c>
      <c r="AD898" s="175" t="e">
        <f>+#REF!+365*Y898</f>
        <v>#REF!</v>
      </c>
      <c r="AE898" s="176" t="e">
        <f t="shared" si="137"/>
        <v>#REF!</v>
      </c>
      <c r="AF898" s="170" t="e">
        <f>+VLOOKUP(CONCATENATE(TEXT(W898,"yyyy"),"-",TEXT(W898,"mm")),#REF!,2,0)</f>
        <v>#REF!</v>
      </c>
      <c r="AG898" s="177" t="e">
        <f>+(AC898*(1+'INFLAC PROYECTADA'!$B$8)^(AE898))/((1+DEMANDADO!AF898)^(AE898))</f>
        <v>#REF!</v>
      </c>
      <c r="AH898" s="169">
        <f>(0.2*VLOOKUP(D898,'%.'!$A$1:$B$4,2,FALSE))+(0.35*VLOOKUP(E898,'%.'!$A$1:$B$4,2,FALSE))+(0.1*VLOOKUP(F898,'%.'!$A$1:$B$4,2,FALSE))+(0.35*VLOOKUP(G898,'%.'!$A$1:$B$4,2,FALSE))</f>
        <v>0.66749999999999998</v>
      </c>
      <c r="AI898" s="128" t="str">
        <f t="shared" si="138"/>
        <v>ALTA</v>
      </c>
      <c r="AJ898" s="128" t="str">
        <f t="shared" si="139"/>
        <v>Provisión contable</v>
      </c>
      <c r="AK898" s="178" t="e">
        <f t="shared" si="140"/>
        <v>#REF!</v>
      </c>
    </row>
    <row r="899" spans="1:37" ht="30" customHeight="1" x14ac:dyDescent="0.25">
      <c r="A899" s="115">
        <v>898</v>
      </c>
      <c r="B899" s="79" t="s">
        <v>2076</v>
      </c>
      <c r="C899" s="85" t="s">
        <v>2085</v>
      </c>
      <c r="D899" s="87" t="s">
        <v>0</v>
      </c>
      <c r="E899" s="87" t="s">
        <v>1</v>
      </c>
      <c r="F899" s="87" t="s">
        <v>0</v>
      </c>
      <c r="G899" s="124" t="s">
        <v>0</v>
      </c>
      <c r="H899" s="169">
        <f t="shared" si="141"/>
        <v>0.66749999999999998</v>
      </c>
      <c r="I899" s="170" t="str">
        <f t="shared" si="142"/>
        <v>ALTA</v>
      </c>
      <c r="J899" s="292">
        <v>3135740</v>
      </c>
      <c r="K899" s="221">
        <v>1</v>
      </c>
      <c r="L899" s="86" t="s">
        <v>128</v>
      </c>
      <c r="M899" s="188">
        <v>0</v>
      </c>
      <c r="N899" s="87" t="s">
        <v>405</v>
      </c>
      <c r="O899" s="188" t="s">
        <v>405</v>
      </c>
      <c r="P899" s="86" t="s">
        <v>2274</v>
      </c>
      <c r="Q899" s="87" t="s">
        <v>159</v>
      </c>
      <c r="R899" s="86" t="s">
        <v>2326</v>
      </c>
      <c r="S899" s="86" t="s">
        <v>2267</v>
      </c>
      <c r="T899" s="92">
        <v>168127</v>
      </c>
      <c r="U899" s="86" t="s">
        <v>171</v>
      </c>
      <c r="V899" s="86" t="s">
        <v>2327</v>
      </c>
      <c r="W899" s="171">
        <v>44074</v>
      </c>
      <c r="X899" s="172" t="e">
        <f>+CONCATENATE(TEXT(#REF!,"yyyy"),"-",TEXT(#REF!,"mm"))</f>
        <v>#REF!</v>
      </c>
      <c r="Y899" s="173" t="str">
        <f t="shared" ref="Y899:Y962" si="145">+TRIM(LEFT(P899,2))</f>
        <v>12</v>
      </c>
      <c r="Z899" s="172" t="str">
        <f t="shared" ref="Z899:Z962" si="146">CONCATENATE(YEAR(EDATE(W899,-1)),"-",TEXT(MONTH(EDATE(W899,-1)),"00"))</f>
        <v>2020-07</v>
      </c>
      <c r="AA899" s="170" t="e">
        <f>+VLOOKUP(Z899,#REF!,2,FALSE)/VLOOKUP(X899,#REF!,2,FALSE)</f>
        <v>#REF!</v>
      </c>
      <c r="AB899" s="174" t="e">
        <f t="shared" si="143"/>
        <v>#REF!</v>
      </c>
      <c r="AC899" s="174" t="e">
        <f t="shared" si="144"/>
        <v>#REF!</v>
      </c>
      <c r="AD899" s="175" t="e">
        <f>+#REF!+365*Y899</f>
        <v>#REF!</v>
      </c>
      <c r="AE899" s="176" t="e">
        <f t="shared" ref="AE899:AE962" si="147">+(AD899-W899)/365</f>
        <v>#REF!</v>
      </c>
      <c r="AF899" s="170" t="e">
        <f>+VLOOKUP(CONCATENATE(TEXT(W899,"yyyy"),"-",TEXT(W899,"mm")),#REF!,2,0)</f>
        <v>#REF!</v>
      </c>
      <c r="AG899" s="177" t="e">
        <f>+(AC899*(1+'INFLAC PROYECTADA'!$B$8)^(AE899))/((1+DEMANDADO!AF899)^(AE899))</f>
        <v>#REF!</v>
      </c>
      <c r="AH899" s="169">
        <f>(0.2*VLOOKUP(D899,'%.'!$A$1:$B$4,2,FALSE))+(0.35*VLOOKUP(E899,'%.'!$A$1:$B$4,2,FALSE))+(0.1*VLOOKUP(F899,'%.'!$A$1:$B$4,2,FALSE))+(0.35*VLOOKUP(G899,'%.'!$A$1:$B$4,2,FALSE))</f>
        <v>0.66749999999999998</v>
      </c>
      <c r="AI899" s="128" t="str">
        <f t="shared" ref="AI899:AI962" si="148">+IF(AH899&gt;0.5,"ALTA",IF(AH899&gt;0.25,"MEDIA",IF(AH899&gt;=0.1,"BAJA",IF(AH899&lt;0.1,"REMOTA"))))</f>
        <v>ALTA</v>
      </c>
      <c r="AJ899" s="128" t="str">
        <f t="shared" ref="AJ899:AJ962" si="149">+IF(M899&gt;0,"Provisión contable",IF(AH899&gt;50%,"Provisión contable",IF(AH899&lt;10%,"No se registra","Cuentas de Orden")))</f>
        <v>Provisión contable</v>
      </c>
      <c r="AK899" s="178" t="e">
        <f t="shared" ref="AK899:AK962" si="150">+IF(M899&gt;0,M899,IF(AJ899="Provisión Contable",AG899,0)+IF(AJ899="Cuentas de Orden",AG899,0))</f>
        <v>#REF!</v>
      </c>
    </row>
    <row r="900" spans="1:37" ht="30" customHeight="1" x14ac:dyDescent="0.25">
      <c r="A900" s="115">
        <v>899</v>
      </c>
      <c r="B900" s="79" t="s">
        <v>2076</v>
      </c>
      <c r="C900" s="85" t="s">
        <v>2086</v>
      </c>
      <c r="D900" s="87" t="s">
        <v>0</v>
      </c>
      <c r="E900" s="87" t="s">
        <v>1</v>
      </c>
      <c r="F900" s="87" t="s">
        <v>0</v>
      </c>
      <c r="G900" s="124" t="s">
        <v>0</v>
      </c>
      <c r="H900" s="169">
        <f t="shared" si="141"/>
        <v>0.66749999999999998</v>
      </c>
      <c r="I900" s="170" t="str">
        <f t="shared" si="142"/>
        <v>ALTA</v>
      </c>
      <c r="J900" s="292">
        <v>2004300</v>
      </c>
      <c r="K900" s="221">
        <v>1</v>
      </c>
      <c r="L900" s="86" t="s">
        <v>128</v>
      </c>
      <c r="M900" s="188">
        <v>0</v>
      </c>
      <c r="N900" s="87" t="s">
        <v>405</v>
      </c>
      <c r="O900" s="188" t="s">
        <v>405</v>
      </c>
      <c r="P900" s="86" t="s">
        <v>2274</v>
      </c>
      <c r="Q900" s="87" t="s">
        <v>159</v>
      </c>
      <c r="R900" s="86" t="s">
        <v>2326</v>
      </c>
      <c r="S900" s="86" t="s">
        <v>2267</v>
      </c>
      <c r="T900" s="92">
        <v>168127</v>
      </c>
      <c r="U900" s="86" t="s">
        <v>171</v>
      </c>
      <c r="V900" s="86" t="s">
        <v>2327</v>
      </c>
      <c r="W900" s="171">
        <v>44074</v>
      </c>
      <c r="X900" s="172" t="e">
        <f>+CONCATENATE(TEXT(#REF!,"yyyy"),"-",TEXT(#REF!,"mm"))</f>
        <v>#REF!</v>
      </c>
      <c r="Y900" s="173" t="str">
        <f t="shared" si="145"/>
        <v>12</v>
      </c>
      <c r="Z900" s="172" t="str">
        <f t="shared" si="146"/>
        <v>2020-07</v>
      </c>
      <c r="AA900" s="170" t="e">
        <f>+VLOOKUP(Z900,#REF!,2,FALSE)/VLOOKUP(X900,#REF!,2,FALSE)</f>
        <v>#REF!</v>
      </c>
      <c r="AB900" s="174" t="e">
        <f t="shared" si="143"/>
        <v>#REF!</v>
      </c>
      <c r="AC900" s="174" t="e">
        <f t="shared" si="144"/>
        <v>#REF!</v>
      </c>
      <c r="AD900" s="175" t="e">
        <f>+#REF!+365*Y900</f>
        <v>#REF!</v>
      </c>
      <c r="AE900" s="176" t="e">
        <f t="shared" si="147"/>
        <v>#REF!</v>
      </c>
      <c r="AF900" s="170" t="e">
        <f>+VLOOKUP(CONCATENATE(TEXT(W900,"yyyy"),"-",TEXT(W900,"mm")),#REF!,2,0)</f>
        <v>#REF!</v>
      </c>
      <c r="AG900" s="177" t="e">
        <f>+(AC900*(1+'INFLAC PROYECTADA'!$B$8)^(AE900))/((1+DEMANDADO!AF900)^(AE900))</f>
        <v>#REF!</v>
      </c>
      <c r="AH900" s="169">
        <f>(0.2*VLOOKUP(D900,'%.'!$A$1:$B$4,2,FALSE))+(0.35*VLOOKUP(E900,'%.'!$A$1:$B$4,2,FALSE))+(0.1*VLOOKUP(F900,'%.'!$A$1:$B$4,2,FALSE))+(0.35*VLOOKUP(G900,'%.'!$A$1:$B$4,2,FALSE))</f>
        <v>0.66749999999999998</v>
      </c>
      <c r="AI900" s="128" t="str">
        <f t="shared" si="148"/>
        <v>ALTA</v>
      </c>
      <c r="AJ900" s="128" t="str">
        <f t="shared" si="149"/>
        <v>Provisión contable</v>
      </c>
      <c r="AK900" s="178" t="e">
        <f t="shared" si="150"/>
        <v>#REF!</v>
      </c>
    </row>
    <row r="901" spans="1:37" ht="30" customHeight="1" x14ac:dyDescent="0.25">
      <c r="A901" s="115">
        <v>900</v>
      </c>
      <c r="B901" s="79" t="s">
        <v>2076</v>
      </c>
      <c r="C901" s="85" t="s">
        <v>2087</v>
      </c>
      <c r="D901" s="87" t="s">
        <v>0</v>
      </c>
      <c r="E901" s="87" t="s">
        <v>1</v>
      </c>
      <c r="F901" s="87" t="s">
        <v>0</v>
      </c>
      <c r="G901" s="124" t="s">
        <v>0</v>
      </c>
      <c r="H901" s="169">
        <f t="shared" si="141"/>
        <v>0.66749999999999998</v>
      </c>
      <c r="I901" s="170" t="str">
        <f t="shared" si="142"/>
        <v>ALTA</v>
      </c>
      <c r="J901" s="292">
        <v>3399450</v>
      </c>
      <c r="K901" s="221">
        <v>1</v>
      </c>
      <c r="L901" s="86" t="s">
        <v>128</v>
      </c>
      <c r="M901" s="188">
        <v>0</v>
      </c>
      <c r="N901" s="87" t="s">
        <v>405</v>
      </c>
      <c r="O901" s="188" t="s">
        <v>405</v>
      </c>
      <c r="P901" s="86" t="s">
        <v>2274</v>
      </c>
      <c r="Q901" s="87" t="s">
        <v>159</v>
      </c>
      <c r="R901" s="86" t="s">
        <v>2326</v>
      </c>
      <c r="S901" s="86" t="s">
        <v>2267</v>
      </c>
      <c r="T901" s="92">
        <v>168127</v>
      </c>
      <c r="U901" s="86" t="s">
        <v>171</v>
      </c>
      <c r="V901" s="86" t="s">
        <v>2327</v>
      </c>
      <c r="W901" s="171">
        <v>44074</v>
      </c>
      <c r="X901" s="172" t="e">
        <f>+CONCATENATE(TEXT(#REF!,"yyyy"),"-",TEXT(#REF!,"mm"))</f>
        <v>#REF!</v>
      </c>
      <c r="Y901" s="173" t="str">
        <f t="shared" si="145"/>
        <v>12</v>
      </c>
      <c r="Z901" s="172" t="str">
        <f t="shared" si="146"/>
        <v>2020-07</v>
      </c>
      <c r="AA901" s="170" t="e">
        <f>+VLOOKUP(Z901,#REF!,2,FALSE)/VLOOKUP(X901,#REF!,2,FALSE)</f>
        <v>#REF!</v>
      </c>
      <c r="AB901" s="174" t="e">
        <f t="shared" si="143"/>
        <v>#REF!</v>
      </c>
      <c r="AC901" s="174" t="e">
        <f t="shared" si="144"/>
        <v>#REF!</v>
      </c>
      <c r="AD901" s="175" t="e">
        <f>+#REF!+365*Y901</f>
        <v>#REF!</v>
      </c>
      <c r="AE901" s="176" t="e">
        <f t="shared" si="147"/>
        <v>#REF!</v>
      </c>
      <c r="AF901" s="170" t="e">
        <f>+VLOOKUP(CONCATENATE(TEXT(W901,"yyyy"),"-",TEXT(W901,"mm")),#REF!,2,0)</f>
        <v>#REF!</v>
      </c>
      <c r="AG901" s="177" t="e">
        <f>+(AC901*(1+'INFLAC PROYECTADA'!$B$8)^(AE901))/((1+DEMANDADO!AF901)^(AE901))</f>
        <v>#REF!</v>
      </c>
      <c r="AH901" s="169">
        <f>(0.2*VLOOKUP(D901,'%.'!$A$1:$B$4,2,FALSE))+(0.35*VLOOKUP(E901,'%.'!$A$1:$B$4,2,FALSE))+(0.1*VLOOKUP(F901,'%.'!$A$1:$B$4,2,FALSE))+(0.35*VLOOKUP(G901,'%.'!$A$1:$B$4,2,FALSE))</f>
        <v>0.66749999999999998</v>
      </c>
      <c r="AI901" s="128" t="str">
        <f t="shared" si="148"/>
        <v>ALTA</v>
      </c>
      <c r="AJ901" s="128" t="str">
        <f t="shared" si="149"/>
        <v>Provisión contable</v>
      </c>
      <c r="AK901" s="178" t="e">
        <f t="shared" si="150"/>
        <v>#REF!</v>
      </c>
    </row>
    <row r="902" spans="1:37" ht="30" customHeight="1" x14ac:dyDescent="0.25">
      <c r="A902" s="115">
        <v>901</v>
      </c>
      <c r="B902" s="79" t="s">
        <v>2031</v>
      </c>
      <c r="C902" s="85" t="s">
        <v>2088</v>
      </c>
      <c r="D902" s="87" t="s">
        <v>0</v>
      </c>
      <c r="E902" s="87" t="s">
        <v>1</v>
      </c>
      <c r="F902" s="87" t="s">
        <v>0</v>
      </c>
      <c r="G902" s="124" t="s">
        <v>0</v>
      </c>
      <c r="H902" s="169">
        <f t="shared" si="141"/>
        <v>0.66749999999999998</v>
      </c>
      <c r="I902" s="170" t="str">
        <f t="shared" si="142"/>
        <v>ALTA</v>
      </c>
      <c r="J902" s="292">
        <v>52911153</v>
      </c>
      <c r="K902" s="221">
        <v>0.17</v>
      </c>
      <c r="L902" s="86" t="s">
        <v>129</v>
      </c>
      <c r="M902" s="188">
        <v>0</v>
      </c>
      <c r="N902" s="87" t="s">
        <v>405</v>
      </c>
      <c r="O902" s="188" t="s">
        <v>405</v>
      </c>
      <c r="P902" s="86" t="s">
        <v>510</v>
      </c>
      <c r="Q902" s="83" t="s">
        <v>159</v>
      </c>
      <c r="R902" s="86" t="s">
        <v>2266</v>
      </c>
      <c r="S902" s="86" t="s">
        <v>2267</v>
      </c>
      <c r="T902" s="92">
        <v>168127</v>
      </c>
      <c r="U902" s="86" t="s">
        <v>171</v>
      </c>
      <c r="V902" s="86" t="s">
        <v>2328</v>
      </c>
      <c r="W902" s="171">
        <v>44074</v>
      </c>
      <c r="X902" s="172" t="e">
        <f>+CONCATENATE(TEXT(#REF!,"yyyy"),"-",TEXT(#REF!,"mm"))</f>
        <v>#REF!</v>
      </c>
      <c r="Y902" s="173" t="str">
        <f t="shared" si="145"/>
        <v>6</v>
      </c>
      <c r="Z902" s="172" t="str">
        <f t="shared" si="146"/>
        <v>2020-07</v>
      </c>
      <c r="AA902" s="170" t="e">
        <f>+VLOOKUP(Z902,#REF!,2,FALSE)/VLOOKUP(X902,#REF!,2,FALSE)</f>
        <v>#REF!</v>
      </c>
      <c r="AB902" s="174" t="e">
        <f t="shared" si="143"/>
        <v>#REF!</v>
      </c>
      <c r="AC902" s="174" t="e">
        <f t="shared" si="144"/>
        <v>#REF!</v>
      </c>
      <c r="AD902" s="175" t="e">
        <f>+#REF!+365*Y902</f>
        <v>#REF!</v>
      </c>
      <c r="AE902" s="176" t="e">
        <f t="shared" si="147"/>
        <v>#REF!</v>
      </c>
      <c r="AF902" s="170" t="e">
        <f>+VLOOKUP(CONCATENATE(TEXT(W902,"yyyy"),"-",TEXT(W902,"mm")),#REF!,2,0)</f>
        <v>#REF!</v>
      </c>
      <c r="AG902" s="177" t="e">
        <f>+(AC902*(1+'INFLAC PROYECTADA'!$B$8)^(AE902))/((1+DEMANDADO!AF902)^(AE902))</f>
        <v>#REF!</v>
      </c>
      <c r="AH902" s="169">
        <f>(0.2*VLOOKUP(D902,'%.'!$A$1:$B$4,2,FALSE))+(0.35*VLOOKUP(E902,'%.'!$A$1:$B$4,2,FALSE))+(0.1*VLOOKUP(F902,'%.'!$A$1:$B$4,2,FALSE))+(0.35*VLOOKUP(G902,'%.'!$A$1:$B$4,2,FALSE))</f>
        <v>0.66749999999999998</v>
      </c>
      <c r="AI902" s="128" t="str">
        <f t="shared" si="148"/>
        <v>ALTA</v>
      </c>
      <c r="AJ902" s="128" t="str">
        <f t="shared" si="149"/>
        <v>Provisión contable</v>
      </c>
      <c r="AK902" s="178" t="e">
        <f t="shared" si="150"/>
        <v>#REF!</v>
      </c>
    </row>
    <row r="903" spans="1:37" ht="30" customHeight="1" x14ac:dyDescent="0.25">
      <c r="A903" s="115">
        <v>902</v>
      </c>
      <c r="B903" s="79" t="s">
        <v>2089</v>
      </c>
      <c r="C903" s="85" t="s">
        <v>2090</v>
      </c>
      <c r="D903" s="87" t="s">
        <v>1</v>
      </c>
      <c r="E903" s="87" t="s">
        <v>1</v>
      </c>
      <c r="F903" s="87" t="s">
        <v>1</v>
      </c>
      <c r="G903" s="124" t="s">
        <v>1</v>
      </c>
      <c r="H903" s="169">
        <f t="shared" si="141"/>
        <v>0.05</v>
      </c>
      <c r="I903" s="170" t="str">
        <f t="shared" si="142"/>
        <v>REMOTA</v>
      </c>
      <c r="J903" s="292">
        <v>50000000</v>
      </c>
      <c r="K903" s="221">
        <v>0</v>
      </c>
      <c r="L903" s="86" t="s">
        <v>138</v>
      </c>
      <c r="M903" s="188">
        <v>0</v>
      </c>
      <c r="N903" s="87" t="s">
        <v>405</v>
      </c>
      <c r="O903" s="188" t="s">
        <v>405</v>
      </c>
      <c r="P903" s="86" t="s">
        <v>2329</v>
      </c>
      <c r="Q903" s="83" t="s">
        <v>159</v>
      </c>
      <c r="R903" s="86" t="s">
        <v>2302</v>
      </c>
      <c r="S903" s="86" t="s">
        <v>2267</v>
      </c>
      <c r="T903" s="92">
        <v>168127</v>
      </c>
      <c r="U903" s="86" t="s">
        <v>186</v>
      </c>
      <c r="V903" s="86" t="s">
        <v>2330</v>
      </c>
      <c r="W903" s="171">
        <v>44074</v>
      </c>
      <c r="X903" s="172" t="e">
        <f>+CONCATENATE(TEXT(#REF!,"yyyy"),"-",TEXT(#REF!,"mm"))</f>
        <v>#REF!</v>
      </c>
      <c r="Y903" s="173" t="str">
        <f t="shared" si="145"/>
        <v>16</v>
      </c>
      <c r="Z903" s="172" t="str">
        <f t="shared" si="146"/>
        <v>2020-07</v>
      </c>
      <c r="AA903" s="170" t="e">
        <f>+VLOOKUP(Z903,#REF!,2,FALSE)/VLOOKUP(X903,#REF!,2,FALSE)</f>
        <v>#REF!</v>
      </c>
      <c r="AB903" s="174" t="e">
        <f t="shared" si="143"/>
        <v>#REF!</v>
      </c>
      <c r="AC903" s="174" t="e">
        <f t="shared" si="144"/>
        <v>#REF!</v>
      </c>
      <c r="AD903" s="175" t="e">
        <f>+#REF!+365*Y903</f>
        <v>#REF!</v>
      </c>
      <c r="AE903" s="176" t="e">
        <f t="shared" si="147"/>
        <v>#REF!</v>
      </c>
      <c r="AF903" s="170" t="e">
        <f>+VLOOKUP(CONCATENATE(TEXT(W903,"yyyy"),"-",TEXT(W903,"mm")),#REF!,2,0)</f>
        <v>#REF!</v>
      </c>
      <c r="AG903" s="177" t="e">
        <f>+(AC903*(1+'INFLAC PROYECTADA'!$B$8)^(AE903))/((1+DEMANDADO!AF903)^(AE903))</f>
        <v>#REF!</v>
      </c>
      <c r="AH903" s="169">
        <f>(0.2*VLOOKUP(D903,'%.'!$A$1:$B$4,2,FALSE))+(0.35*VLOOKUP(E903,'%.'!$A$1:$B$4,2,FALSE))+(0.1*VLOOKUP(F903,'%.'!$A$1:$B$4,2,FALSE))+(0.35*VLOOKUP(G903,'%.'!$A$1:$B$4,2,FALSE))</f>
        <v>0.05</v>
      </c>
      <c r="AI903" s="128" t="str">
        <f t="shared" si="148"/>
        <v>REMOTA</v>
      </c>
      <c r="AJ903" s="128" t="str">
        <f t="shared" si="149"/>
        <v>No se registra</v>
      </c>
      <c r="AK903" s="178">
        <f t="shared" si="150"/>
        <v>0</v>
      </c>
    </row>
    <row r="904" spans="1:37" ht="30" customHeight="1" x14ac:dyDescent="0.25">
      <c r="A904" s="115">
        <v>903</v>
      </c>
      <c r="B904" s="79" t="s">
        <v>2091</v>
      </c>
      <c r="C904" s="85" t="s">
        <v>2092</v>
      </c>
      <c r="D904" s="87" t="s">
        <v>1</v>
      </c>
      <c r="E904" s="87" t="s">
        <v>1</v>
      </c>
      <c r="F904" s="87" t="s">
        <v>1</v>
      </c>
      <c r="G904" s="124" t="s">
        <v>1</v>
      </c>
      <c r="H904" s="169">
        <f t="shared" si="141"/>
        <v>0.05</v>
      </c>
      <c r="I904" s="170" t="str">
        <f t="shared" si="142"/>
        <v>REMOTA</v>
      </c>
      <c r="J904" s="292">
        <v>1000000</v>
      </c>
      <c r="K904" s="221">
        <v>0</v>
      </c>
      <c r="L904" s="86" t="s">
        <v>153</v>
      </c>
      <c r="M904" s="188">
        <v>0</v>
      </c>
      <c r="N904" s="87" t="s">
        <v>405</v>
      </c>
      <c r="O904" s="188" t="s">
        <v>405</v>
      </c>
      <c r="P904" s="86" t="s">
        <v>2272</v>
      </c>
      <c r="Q904" s="83" t="s">
        <v>159</v>
      </c>
      <c r="R904" s="86" t="s">
        <v>2318</v>
      </c>
      <c r="S904" s="86" t="s">
        <v>2267</v>
      </c>
      <c r="T904" s="92">
        <v>168127</v>
      </c>
      <c r="U904" s="86" t="s">
        <v>21</v>
      </c>
      <c r="V904" s="86" t="s">
        <v>2331</v>
      </c>
      <c r="W904" s="171">
        <v>44074</v>
      </c>
      <c r="X904" s="172" t="e">
        <f>+CONCATENATE(TEXT(#REF!,"yyyy"),"-",TEXT(#REF!,"mm"))</f>
        <v>#REF!</v>
      </c>
      <c r="Y904" s="173" t="str">
        <f t="shared" si="145"/>
        <v>13</v>
      </c>
      <c r="Z904" s="172" t="str">
        <f t="shared" si="146"/>
        <v>2020-07</v>
      </c>
      <c r="AA904" s="170" t="e">
        <f>+VLOOKUP(Z904,#REF!,2,FALSE)/VLOOKUP(X904,#REF!,2,FALSE)</f>
        <v>#REF!</v>
      </c>
      <c r="AB904" s="174" t="e">
        <f t="shared" si="143"/>
        <v>#REF!</v>
      </c>
      <c r="AC904" s="174" t="e">
        <f t="shared" si="144"/>
        <v>#REF!</v>
      </c>
      <c r="AD904" s="175" t="e">
        <f>+#REF!+365*Y904</f>
        <v>#REF!</v>
      </c>
      <c r="AE904" s="176" t="e">
        <f t="shared" si="147"/>
        <v>#REF!</v>
      </c>
      <c r="AF904" s="170" t="e">
        <f>+VLOOKUP(CONCATENATE(TEXT(W904,"yyyy"),"-",TEXT(W904,"mm")),#REF!,2,0)</f>
        <v>#REF!</v>
      </c>
      <c r="AG904" s="177" t="e">
        <f>+(AC904*(1+'INFLAC PROYECTADA'!$B$8)^(AE904))/((1+DEMANDADO!AF904)^(AE904))</f>
        <v>#REF!</v>
      </c>
      <c r="AH904" s="169">
        <f>(0.2*VLOOKUP(D904,'%.'!$A$1:$B$4,2,FALSE))+(0.35*VLOOKUP(E904,'%.'!$A$1:$B$4,2,FALSE))+(0.1*VLOOKUP(F904,'%.'!$A$1:$B$4,2,FALSE))+(0.35*VLOOKUP(G904,'%.'!$A$1:$B$4,2,FALSE))</f>
        <v>0.05</v>
      </c>
      <c r="AI904" s="128" t="str">
        <f t="shared" si="148"/>
        <v>REMOTA</v>
      </c>
      <c r="AJ904" s="128" t="str">
        <f t="shared" si="149"/>
        <v>No se registra</v>
      </c>
      <c r="AK904" s="178">
        <f t="shared" si="150"/>
        <v>0</v>
      </c>
    </row>
    <row r="905" spans="1:37" ht="30" customHeight="1" x14ac:dyDescent="0.25">
      <c r="A905" s="115">
        <v>904</v>
      </c>
      <c r="B905" s="79" t="s">
        <v>2093</v>
      </c>
      <c r="C905" s="85" t="s">
        <v>2094</v>
      </c>
      <c r="D905" s="87" t="s">
        <v>1</v>
      </c>
      <c r="E905" s="87" t="s">
        <v>1</v>
      </c>
      <c r="F905" s="87" t="s">
        <v>1</v>
      </c>
      <c r="G905" s="124" t="s">
        <v>1</v>
      </c>
      <c r="H905" s="169">
        <f t="shared" si="141"/>
        <v>0.05</v>
      </c>
      <c r="I905" s="170" t="str">
        <f t="shared" si="142"/>
        <v>REMOTA</v>
      </c>
      <c r="J905" s="292">
        <v>300000000</v>
      </c>
      <c r="K905" s="221">
        <v>0</v>
      </c>
      <c r="L905" s="86" t="s">
        <v>136</v>
      </c>
      <c r="M905" s="188">
        <v>0</v>
      </c>
      <c r="N905" s="87" t="s">
        <v>405</v>
      </c>
      <c r="O905" s="188" t="s">
        <v>405</v>
      </c>
      <c r="P905" s="86" t="s">
        <v>2274</v>
      </c>
      <c r="Q905" s="83" t="s">
        <v>159</v>
      </c>
      <c r="R905" s="86" t="s">
        <v>2320</v>
      </c>
      <c r="S905" s="86" t="s">
        <v>2267</v>
      </c>
      <c r="T905" s="92">
        <v>168127</v>
      </c>
      <c r="U905" s="86" t="s">
        <v>21</v>
      </c>
      <c r="V905" s="86" t="s">
        <v>2332</v>
      </c>
      <c r="W905" s="171">
        <v>44074</v>
      </c>
      <c r="X905" s="172" t="e">
        <f>+CONCATENATE(TEXT(#REF!,"yyyy"),"-",TEXT(#REF!,"mm"))</f>
        <v>#REF!</v>
      </c>
      <c r="Y905" s="173" t="str">
        <f t="shared" si="145"/>
        <v>12</v>
      </c>
      <c r="Z905" s="172" t="str">
        <f t="shared" si="146"/>
        <v>2020-07</v>
      </c>
      <c r="AA905" s="170" t="e">
        <f>+VLOOKUP(Z905,#REF!,2,FALSE)/VLOOKUP(X905,#REF!,2,FALSE)</f>
        <v>#REF!</v>
      </c>
      <c r="AB905" s="174" t="e">
        <f t="shared" si="143"/>
        <v>#REF!</v>
      </c>
      <c r="AC905" s="174" t="e">
        <f t="shared" si="144"/>
        <v>#REF!</v>
      </c>
      <c r="AD905" s="175" t="e">
        <f>+#REF!+365*Y905</f>
        <v>#REF!</v>
      </c>
      <c r="AE905" s="176" t="e">
        <f t="shared" si="147"/>
        <v>#REF!</v>
      </c>
      <c r="AF905" s="170" t="e">
        <f>+VLOOKUP(CONCATENATE(TEXT(W905,"yyyy"),"-",TEXT(W905,"mm")),#REF!,2,0)</f>
        <v>#REF!</v>
      </c>
      <c r="AG905" s="177" t="e">
        <f>+(AC905*(1+'INFLAC PROYECTADA'!$B$8)^(AE905))/((1+DEMANDADO!AF905)^(AE905))</f>
        <v>#REF!</v>
      </c>
      <c r="AH905" s="169">
        <f>(0.2*VLOOKUP(D905,'%.'!$A$1:$B$4,2,FALSE))+(0.35*VLOOKUP(E905,'%.'!$A$1:$B$4,2,FALSE))+(0.1*VLOOKUP(F905,'%.'!$A$1:$B$4,2,FALSE))+(0.35*VLOOKUP(G905,'%.'!$A$1:$B$4,2,FALSE))</f>
        <v>0.05</v>
      </c>
      <c r="AI905" s="128" t="str">
        <f t="shared" si="148"/>
        <v>REMOTA</v>
      </c>
      <c r="AJ905" s="128" t="str">
        <f t="shared" si="149"/>
        <v>No se registra</v>
      </c>
      <c r="AK905" s="178">
        <f t="shared" si="150"/>
        <v>0</v>
      </c>
    </row>
    <row r="906" spans="1:37" ht="30" customHeight="1" x14ac:dyDescent="0.25">
      <c r="A906" s="115">
        <v>905</v>
      </c>
      <c r="B906" s="79" t="s">
        <v>2095</v>
      </c>
      <c r="C906" s="85" t="s">
        <v>2096</v>
      </c>
      <c r="D906" s="87" t="s">
        <v>1</v>
      </c>
      <c r="E906" s="87" t="s">
        <v>1</v>
      </c>
      <c r="F906" s="87" t="s">
        <v>1</v>
      </c>
      <c r="G906" s="124" t="s">
        <v>1</v>
      </c>
      <c r="H906" s="169">
        <f t="shared" si="141"/>
        <v>0.05</v>
      </c>
      <c r="I906" s="170" t="str">
        <f t="shared" si="142"/>
        <v>REMOTA</v>
      </c>
      <c r="J906" s="292">
        <v>25000000</v>
      </c>
      <c r="K906" s="221">
        <v>0</v>
      </c>
      <c r="L906" s="86" t="s">
        <v>153</v>
      </c>
      <c r="M906" s="188">
        <v>0</v>
      </c>
      <c r="N906" s="87" t="s">
        <v>405</v>
      </c>
      <c r="O906" s="188" t="s">
        <v>405</v>
      </c>
      <c r="P906" s="86" t="s">
        <v>2274</v>
      </c>
      <c r="Q906" s="83" t="s">
        <v>159</v>
      </c>
      <c r="R906" s="86" t="s">
        <v>2323</v>
      </c>
      <c r="S906" s="86" t="s">
        <v>2267</v>
      </c>
      <c r="T906" s="92">
        <v>168127</v>
      </c>
      <c r="U906" s="86" t="s">
        <v>21</v>
      </c>
      <c r="V906" s="86" t="s">
        <v>2333</v>
      </c>
      <c r="W906" s="171">
        <v>44074</v>
      </c>
      <c r="X906" s="172" t="e">
        <f>+CONCATENATE(TEXT(#REF!,"yyyy"),"-",TEXT(#REF!,"mm"))</f>
        <v>#REF!</v>
      </c>
      <c r="Y906" s="173" t="str">
        <f t="shared" si="145"/>
        <v>12</v>
      </c>
      <c r="Z906" s="172" t="str">
        <f t="shared" si="146"/>
        <v>2020-07</v>
      </c>
      <c r="AA906" s="170" t="e">
        <f>+VLOOKUP(Z906,#REF!,2,FALSE)/VLOOKUP(X906,#REF!,2,FALSE)</f>
        <v>#REF!</v>
      </c>
      <c r="AB906" s="174" t="e">
        <f t="shared" si="143"/>
        <v>#REF!</v>
      </c>
      <c r="AC906" s="174" t="e">
        <f t="shared" si="144"/>
        <v>#REF!</v>
      </c>
      <c r="AD906" s="175" t="e">
        <f>+#REF!+365*Y906</f>
        <v>#REF!</v>
      </c>
      <c r="AE906" s="176" t="e">
        <f t="shared" si="147"/>
        <v>#REF!</v>
      </c>
      <c r="AF906" s="170" t="e">
        <f>+VLOOKUP(CONCATENATE(TEXT(W906,"yyyy"),"-",TEXT(W906,"mm")),#REF!,2,0)</f>
        <v>#REF!</v>
      </c>
      <c r="AG906" s="177" t="e">
        <f>+(AC906*(1+'INFLAC PROYECTADA'!$B$8)^(AE906))/((1+DEMANDADO!AF906)^(AE906))</f>
        <v>#REF!</v>
      </c>
      <c r="AH906" s="169">
        <f>(0.2*VLOOKUP(D906,'%.'!$A$1:$B$4,2,FALSE))+(0.35*VLOOKUP(E906,'%.'!$A$1:$B$4,2,FALSE))+(0.1*VLOOKUP(F906,'%.'!$A$1:$B$4,2,FALSE))+(0.35*VLOOKUP(G906,'%.'!$A$1:$B$4,2,FALSE))</f>
        <v>0.05</v>
      </c>
      <c r="AI906" s="128" t="str">
        <f t="shared" si="148"/>
        <v>REMOTA</v>
      </c>
      <c r="AJ906" s="128" t="str">
        <f t="shared" si="149"/>
        <v>No se registra</v>
      </c>
      <c r="AK906" s="178">
        <f t="shared" si="150"/>
        <v>0</v>
      </c>
    </row>
    <row r="907" spans="1:37" ht="30" customHeight="1" x14ac:dyDescent="0.25">
      <c r="A907" s="115">
        <v>906</v>
      </c>
      <c r="B907" s="79" t="s">
        <v>313</v>
      </c>
      <c r="C907" s="85" t="s">
        <v>2097</v>
      </c>
      <c r="D907" s="87" t="s">
        <v>1</v>
      </c>
      <c r="E907" s="87" t="s">
        <v>1</v>
      </c>
      <c r="F907" s="87" t="s">
        <v>1</v>
      </c>
      <c r="G907" s="124" t="s">
        <v>1</v>
      </c>
      <c r="H907" s="169">
        <f t="shared" si="141"/>
        <v>0.05</v>
      </c>
      <c r="I907" s="170" t="str">
        <f t="shared" si="142"/>
        <v>REMOTA</v>
      </c>
      <c r="J907" s="292">
        <v>4611192</v>
      </c>
      <c r="K907" s="221">
        <v>0</v>
      </c>
      <c r="L907" s="86" t="s">
        <v>132</v>
      </c>
      <c r="M907" s="188">
        <v>0</v>
      </c>
      <c r="N907" s="87" t="s">
        <v>405</v>
      </c>
      <c r="O907" s="188" t="s">
        <v>405</v>
      </c>
      <c r="P907" s="86" t="s">
        <v>2274</v>
      </c>
      <c r="Q907" s="83" t="s">
        <v>159</v>
      </c>
      <c r="R907" s="86" t="s">
        <v>2326</v>
      </c>
      <c r="S907" s="86" t="s">
        <v>2267</v>
      </c>
      <c r="T907" s="92">
        <v>168127</v>
      </c>
      <c r="U907" s="86" t="s">
        <v>171</v>
      </c>
      <c r="V907" s="86" t="s">
        <v>2334</v>
      </c>
      <c r="W907" s="171">
        <v>44074</v>
      </c>
      <c r="X907" s="172" t="e">
        <f>+CONCATENATE(TEXT(#REF!,"yyyy"),"-",TEXT(#REF!,"mm"))</f>
        <v>#REF!</v>
      </c>
      <c r="Y907" s="173" t="str">
        <f t="shared" si="145"/>
        <v>12</v>
      </c>
      <c r="Z907" s="172" t="str">
        <f t="shared" si="146"/>
        <v>2020-07</v>
      </c>
      <c r="AA907" s="170" t="e">
        <f>+VLOOKUP(Z907,#REF!,2,FALSE)/VLOOKUP(X907,#REF!,2,FALSE)</f>
        <v>#REF!</v>
      </c>
      <c r="AB907" s="174" t="e">
        <f t="shared" si="143"/>
        <v>#REF!</v>
      </c>
      <c r="AC907" s="174" t="e">
        <f t="shared" si="144"/>
        <v>#REF!</v>
      </c>
      <c r="AD907" s="175" t="e">
        <f>+#REF!+365*Y907</f>
        <v>#REF!</v>
      </c>
      <c r="AE907" s="176" t="e">
        <f t="shared" si="147"/>
        <v>#REF!</v>
      </c>
      <c r="AF907" s="170" t="e">
        <f>+VLOOKUP(CONCATENATE(TEXT(W907,"yyyy"),"-",TEXT(W907,"mm")),#REF!,2,0)</f>
        <v>#REF!</v>
      </c>
      <c r="AG907" s="177" t="e">
        <f>+(AC907*(1+'INFLAC PROYECTADA'!$B$8)^(AE907))/((1+DEMANDADO!AF907)^(AE907))</f>
        <v>#REF!</v>
      </c>
      <c r="AH907" s="169">
        <f>(0.2*VLOOKUP(D907,'%.'!$A$1:$B$4,2,FALSE))+(0.35*VLOOKUP(E907,'%.'!$A$1:$B$4,2,FALSE))+(0.1*VLOOKUP(F907,'%.'!$A$1:$B$4,2,FALSE))+(0.35*VLOOKUP(G907,'%.'!$A$1:$B$4,2,FALSE))</f>
        <v>0.05</v>
      </c>
      <c r="AI907" s="128" t="str">
        <f t="shared" si="148"/>
        <v>REMOTA</v>
      </c>
      <c r="AJ907" s="128" t="str">
        <f t="shared" si="149"/>
        <v>No se registra</v>
      </c>
      <c r="AK907" s="178">
        <f t="shared" si="150"/>
        <v>0</v>
      </c>
    </row>
    <row r="908" spans="1:37" ht="30" customHeight="1" x14ac:dyDescent="0.25">
      <c r="A908" s="115">
        <v>907</v>
      </c>
      <c r="B908" s="79" t="s">
        <v>2098</v>
      </c>
      <c r="C908" s="85" t="s">
        <v>2099</v>
      </c>
      <c r="D908" s="87" t="s">
        <v>1</v>
      </c>
      <c r="E908" s="87" t="s">
        <v>1</v>
      </c>
      <c r="F908" s="87" t="s">
        <v>1</v>
      </c>
      <c r="G908" s="124" t="s">
        <v>1</v>
      </c>
      <c r="H908" s="169">
        <f t="shared" si="141"/>
        <v>0.05</v>
      </c>
      <c r="I908" s="170" t="str">
        <f t="shared" si="142"/>
        <v>REMOTA</v>
      </c>
      <c r="J908" s="292">
        <v>11160000</v>
      </c>
      <c r="K908" s="221">
        <v>0</v>
      </c>
      <c r="L908" s="85" t="s">
        <v>129</v>
      </c>
      <c r="M908" s="188">
        <v>0</v>
      </c>
      <c r="N908" s="87" t="s">
        <v>405</v>
      </c>
      <c r="O908" s="188" t="s">
        <v>405</v>
      </c>
      <c r="P908" s="85" t="s">
        <v>448</v>
      </c>
      <c r="Q908" s="83" t="s">
        <v>159</v>
      </c>
      <c r="R908" s="85" t="s">
        <v>2335</v>
      </c>
      <c r="S908" s="86" t="s">
        <v>2267</v>
      </c>
      <c r="T908" s="92">
        <v>168127</v>
      </c>
      <c r="U908" s="85" t="s">
        <v>174</v>
      </c>
      <c r="V908" s="86" t="s">
        <v>2336</v>
      </c>
      <c r="W908" s="171">
        <v>44074</v>
      </c>
      <c r="X908" s="172" t="e">
        <f>+CONCATENATE(TEXT(#REF!,"yyyy"),"-",TEXT(#REF!,"mm"))</f>
        <v>#REF!</v>
      </c>
      <c r="Y908" s="173" t="str">
        <f t="shared" si="145"/>
        <v>10</v>
      </c>
      <c r="Z908" s="172" t="str">
        <f t="shared" si="146"/>
        <v>2020-07</v>
      </c>
      <c r="AA908" s="170" t="e">
        <f>+VLOOKUP(Z908,#REF!,2,FALSE)/VLOOKUP(X908,#REF!,2,FALSE)</f>
        <v>#REF!</v>
      </c>
      <c r="AB908" s="174" t="e">
        <f t="shared" si="143"/>
        <v>#REF!</v>
      </c>
      <c r="AC908" s="174" t="e">
        <f t="shared" si="144"/>
        <v>#REF!</v>
      </c>
      <c r="AD908" s="175" t="e">
        <f>+#REF!+365*Y908</f>
        <v>#REF!</v>
      </c>
      <c r="AE908" s="176" t="e">
        <f t="shared" si="147"/>
        <v>#REF!</v>
      </c>
      <c r="AF908" s="170" t="e">
        <f>+VLOOKUP(CONCATENATE(TEXT(W908,"yyyy"),"-",TEXT(W908,"mm")),#REF!,2,0)</f>
        <v>#REF!</v>
      </c>
      <c r="AG908" s="177" t="e">
        <f>+(AC908*(1+'INFLAC PROYECTADA'!$B$8)^(AE908))/((1+DEMANDADO!AF908)^(AE908))</f>
        <v>#REF!</v>
      </c>
      <c r="AH908" s="169">
        <f>(0.2*VLOOKUP(D908,'%.'!$A$1:$B$4,2,FALSE))+(0.35*VLOOKUP(E908,'%.'!$A$1:$B$4,2,FALSE))+(0.1*VLOOKUP(F908,'%.'!$A$1:$B$4,2,FALSE))+(0.35*VLOOKUP(G908,'%.'!$A$1:$B$4,2,FALSE))</f>
        <v>0.05</v>
      </c>
      <c r="AI908" s="128" t="str">
        <f t="shared" si="148"/>
        <v>REMOTA</v>
      </c>
      <c r="AJ908" s="128" t="str">
        <f t="shared" si="149"/>
        <v>No se registra</v>
      </c>
      <c r="AK908" s="178">
        <f t="shared" si="150"/>
        <v>0</v>
      </c>
    </row>
    <row r="909" spans="1:37" ht="30" customHeight="1" x14ac:dyDescent="0.25">
      <c r="A909" s="115">
        <v>908</v>
      </c>
      <c r="B909" s="79" t="s">
        <v>2100</v>
      </c>
      <c r="C909" s="85" t="s">
        <v>2101</v>
      </c>
      <c r="D909" s="87" t="s">
        <v>1</v>
      </c>
      <c r="E909" s="87" t="s">
        <v>1</v>
      </c>
      <c r="F909" s="87" t="s">
        <v>1</v>
      </c>
      <c r="G909" s="124" t="s">
        <v>1</v>
      </c>
      <c r="H909" s="169">
        <f t="shared" si="141"/>
        <v>0.05</v>
      </c>
      <c r="I909" s="170" t="str">
        <f t="shared" si="142"/>
        <v>REMOTA</v>
      </c>
      <c r="J909" s="292">
        <v>78288484</v>
      </c>
      <c r="K909" s="221">
        <v>0</v>
      </c>
      <c r="L909" s="86" t="s">
        <v>132</v>
      </c>
      <c r="M909" s="188">
        <v>0</v>
      </c>
      <c r="N909" s="87" t="s">
        <v>405</v>
      </c>
      <c r="O909" s="188" t="s">
        <v>405</v>
      </c>
      <c r="P909" s="86" t="s">
        <v>448</v>
      </c>
      <c r="Q909" s="83" t="s">
        <v>159</v>
      </c>
      <c r="R909" s="86" t="s">
        <v>2337</v>
      </c>
      <c r="S909" s="86" t="s">
        <v>2267</v>
      </c>
      <c r="T909" s="92">
        <v>168127</v>
      </c>
      <c r="U909" s="86" t="s">
        <v>170</v>
      </c>
      <c r="V909" s="86" t="s">
        <v>2338</v>
      </c>
      <c r="W909" s="171">
        <v>44074</v>
      </c>
      <c r="X909" s="172" t="e">
        <f>+CONCATENATE(TEXT(#REF!,"yyyy"),"-",TEXT(#REF!,"mm"))</f>
        <v>#REF!</v>
      </c>
      <c r="Y909" s="173" t="str">
        <f t="shared" si="145"/>
        <v>10</v>
      </c>
      <c r="Z909" s="172" t="str">
        <f t="shared" si="146"/>
        <v>2020-07</v>
      </c>
      <c r="AA909" s="170" t="e">
        <f>+VLOOKUP(Z909,#REF!,2,FALSE)/VLOOKUP(X909,#REF!,2,FALSE)</f>
        <v>#REF!</v>
      </c>
      <c r="AB909" s="174" t="e">
        <f t="shared" si="143"/>
        <v>#REF!</v>
      </c>
      <c r="AC909" s="174" t="e">
        <f t="shared" si="144"/>
        <v>#REF!</v>
      </c>
      <c r="AD909" s="175" t="e">
        <f>+#REF!+365*Y909</f>
        <v>#REF!</v>
      </c>
      <c r="AE909" s="176" t="e">
        <f t="shared" si="147"/>
        <v>#REF!</v>
      </c>
      <c r="AF909" s="170" t="e">
        <f>+VLOOKUP(CONCATENATE(TEXT(W909,"yyyy"),"-",TEXT(W909,"mm")),#REF!,2,0)</f>
        <v>#REF!</v>
      </c>
      <c r="AG909" s="177" t="e">
        <f>+(AC909*(1+'INFLAC PROYECTADA'!$B$8)^(AE909))/((1+DEMANDADO!AF909)^(AE909))</f>
        <v>#REF!</v>
      </c>
      <c r="AH909" s="169">
        <f>(0.2*VLOOKUP(D909,'%.'!$A$1:$B$4,2,FALSE))+(0.35*VLOOKUP(E909,'%.'!$A$1:$B$4,2,FALSE))+(0.1*VLOOKUP(F909,'%.'!$A$1:$B$4,2,FALSE))+(0.35*VLOOKUP(G909,'%.'!$A$1:$B$4,2,FALSE))</f>
        <v>0.05</v>
      </c>
      <c r="AI909" s="128" t="str">
        <f t="shared" si="148"/>
        <v>REMOTA</v>
      </c>
      <c r="AJ909" s="128" t="str">
        <f t="shared" si="149"/>
        <v>No se registra</v>
      </c>
      <c r="AK909" s="178">
        <f t="shared" si="150"/>
        <v>0</v>
      </c>
    </row>
    <row r="910" spans="1:37" ht="30" customHeight="1" x14ac:dyDescent="0.25">
      <c r="A910" s="115">
        <v>909</v>
      </c>
      <c r="B910" s="79" t="s">
        <v>2031</v>
      </c>
      <c r="C910" s="85" t="s">
        <v>2102</v>
      </c>
      <c r="D910" s="87" t="s">
        <v>0</v>
      </c>
      <c r="E910" s="87" t="s">
        <v>1</v>
      </c>
      <c r="F910" s="87" t="s">
        <v>0</v>
      </c>
      <c r="G910" s="124" t="s">
        <v>0</v>
      </c>
      <c r="H910" s="169">
        <f t="shared" si="141"/>
        <v>0.66749999999999998</v>
      </c>
      <c r="I910" s="170" t="str">
        <f t="shared" si="142"/>
        <v>ALTA</v>
      </c>
      <c r="J910" s="292">
        <v>52752863</v>
      </c>
      <c r="K910" s="221">
        <v>0.17</v>
      </c>
      <c r="L910" s="86" t="s">
        <v>131</v>
      </c>
      <c r="M910" s="188">
        <v>0</v>
      </c>
      <c r="N910" s="87" t="s">
        <v>405</v>
      </c>
      <c r="O910" s="188" t="s">
        <v>405</v>
      </c>
      <c r="P910" s="86" t="s">
        <v>415</v>
      </c>
      <c r="Q910" s="83" t="s">
        <v>159</v>
      </c>
      <c r="R910" s="86" t="s">
        <v>2266</v>
      </c>
      <c r="S910" s="86" t="s">
        <v>2267</v>
      </c>
      <c r="T910" s="92">
        <v>168127</v>
      </c>
      <c r="U910" s="86" t="s">
        <v>171</v>
      </c>
      <c r="V910" s="86" t="s">
        <v>2339</v>
      </c>
      <c r="W910" s="171">
        <v>44074</v>
      </c>
      <c r="X910" s="172" t="e">
        <f>+CONCATENATE(TEXT(#REF!,"yyyy"),"-",TEXT(#REF!,"mm"))</f>
        <v>#REF!</v>
      </c>
      <c r="Y910" s="173" t="str">
        <f t="shared" si="145"/>
        <v>7</v>
      </c>
      <c r="Z910" s="172" t="str">
        <f t="shared" si="146"/>
        <v>2020-07</v>
      </c>
      <c r="AA910" s="170" t="e">
        <f>+VLOOKUP(Z910,#REF!,2,FALSE)/VLOOKUP(X910,#REF!,2,FALSE)</f>
        <v>#REF!</v>
      </c>
      <c r="AB910" s="174" t="e">
        <f t="shared" si="143"/>
        <v>#REF!</v>
      </c>
      <c r="AC910" s="174" t="e">
        <f t="shared" si="144"/>
        <v>#REF!</v>
      </c>
      <c r="AD910" s="175" t="e">
        <f>+#REF!+365*Y910</f>
        <v>#REF!</v>
      </c>
      <c r="AE910" s="176" t="e">
        <f t="shared" si="147"/>
        <v>#REF!</v>
      </c>
      <c r="AF910" s="170" t="e">
        <f>+VLOOKUP(CONCATENATE(TEXT(W910,"yyyy"),"-",TEXT(W910,"mm")),#REF!,2,0)</f>
        <v>#REF!</v>
      </c>
      <c r="AG910" s="177" t="e">
        <f>+(AC910*(1+'INFLAC PROYECTADA'!$B$8)^(AE910))/((1+DEMANDADO!AF910)^(AE910))</f>
        <v>#REF!</v>
      </c>
      <c r="AH910" s="169">
        <f>(0.2*VLOOKUP(D910,'%.'!$A$1:$B$4,2,FALSE))+(0.35*VLOOKUP(E910,'%.'!$A$1:$B$4,2,FALSE))+(0.1*VLOOKUP(F910,'%.'!$A$1:$B$4,2,FALSE))+(0.35*VLOOKUP(G910,'%.'!$A$1:$B$4,2,FALSE))</f>
        <v>0.66749999999999998</v>
      </c>
      <c r="AI910" s="128" t="str">
        <f t="shared" si="148"/>
        <v>ALTA</v>
      </c>
      <c r="AJ910" s="128" t="str">
        <f t="shared" si="149"/>
        <v>Provisión contable</v>
      </c>
      <c r="AK910" s="178" t="e">
        <f t="shared" si="150"/>
        <v>#REF!</v>
      </c>
    </row>
    <row r="911" spans="1:37" ht="30" customHeight="1" x14ac:dyDescent="0.25">
      <c r="A911" s="115">
        <v>910</v>
      </c>
      <c r="B911" s="79" t="s">
        <v>2031</v>
      </c>
      <c r="C911" s="85" t="s">
        <v>2103</v>
      </c>
      <c r="D911" s="87" t="s">
        <v>0</v>
      </c>
      <c r="E911" s="87" t="s">
        <v>1</v>
      </c>
      <c r="F911" s="87" t="s">
        <v>0</v>
      </c>
      <c r="G911" s="124" t="s">
        <v>0</v>
      </c>
      <c r="H911" s="169">
        <f t="shared" si="141"/>
        <v>0.66749999999999998</v>
      </c>
      <c r="I911" s="170" t="str">
        <f t="shared" si="142"/>
        <v>ALTA</v>
      </c>
      <c r="J911" s="292">
        <v>52379513</v>
      </c>
      <c r="K911" s="221">
        <v>0.16</v>
      </c>
      <c r="L911" s="86" t="s">
        <v>131</v>
      </c>
      <c r="M911" s="188">
        <v>0</v>
      </c>
      <c r="N911" s="87" t="s">
        <v>405</v>
      </c>
      <c r="O911" s="188" t="s">
        <v>405</v>
      </c>
      <c r="P911" s="86" t="s">
        <v>415</v>
      </c>
      <c r="Q911" s="83" t="s">
        <v>159</v>
      </c>
      <c r="R911" s="86" t="s">
        <v>2266</v>
      </c>
      <c r="S911" s="86" t="s">
        <v>2267</v>
      </c>
      <c r="T911" s="92">
        <v>168127</v>
      </c>
      <c r="U911" s="86" t="s">
        <v>171</v>
      </c>
      <c r="V911" s="86" t="s">
        <v>2340</v>
      </c>
      <c r="W911" s="171">
        <v>44074</v>
      </c>
      <c r="X911" s="172" t="e">
        <f>+CONCATENATE(TEXT(#REF!,"yyyy"),"-",TEXT(#REF!,"mm"))</f>
        <v>#REF!</v>
      </c>
      <c r="Y911" s="173" t="str">
        <f t="shared" si="145"/>
        <v>7</v>
      </c>
      <c r="Z911" s="172" t="str">
        <f t="shared" si="146"/>
        <v>2020-07</v>
      </c>
      <c r="AA911" s="170" t="e">
        <f>+VLOOKUP(Z911,#REF!,2,FALSE)/VLOOKUP(X911,#REF!,2,FALSE)</f>
        <v>#REF!</v>
      </c>
      <c r="AB911" s="174" t="e">
        <f t="shared" si="143"/>
        <v>#REF!</v>
      </c>
      <c r="AC911" s="174" t="e">
        <f t="shared" si="144"/>
        <v>#REF!</v>
      </c>
      <c r="AD911" s="175" t="e">
        <f>+#REF!+365*Y911</f>
        <v>#REF!</v>
      </c>
      <c r="AE911" s="176" t="e">
        <f t="shared" si="147"/>
        <v>#REF!</v>
      </c>
      <c r="AF911" s="170" t="e">
        <f>+VLOOKUP(CONCATENATE(TEXT(W911,"yyyy"),"-",TEXT(W911,"mm")),#REF!,2,0)</f>
        <v>#REF!</v>
      </c>
      <c r="AG911" s="177" t="e">
        <f>+(AC911*(1+'INFLAC PROYECTADA'!$B$8)^(AE911))/((1+DEMANDADO!AF911)^(AE911))</f>
        <v>#REF!</v>
      </c>
      <c r="AH911" s="169">
        <f>(0.2*VLOOKUP(D911,'%.'!$A$1:$B$4,2,FALSE))+(0.35*VLOOKUP(E911,'%.'!$A$1:$B$4,2,FALSE))+(0.1*VLOOKUP(F911,'%.'!$A$1:$B$4,2,FALSE))+(0.35*VLOOKUP(G911,'%.'!$A$1:$B$4,2,FALSE))</f>
        <v>0.66749999999999998</v>
      </c>
      <c r="AI911" s="128" t="str">
        <f t="shared" si="148"/>
        <v>ALTA</v>
      </c>
      <c r="AJ911" s="128" t="str">
        <f t="shared" si="149"/>
        <v>Provisión contable</v>
      </c>
      <c r="AK911" s="178" t="e">
        <f t="shared" si="150"/>
        <v>#REF!</v>
      </c>
    </row>
    <row r="912" spans="1:37" ht="30" customHeight="1" x14ac:dyDescent="0.25">
      <c r="A912" s="115">
        <v>911</v>
      </c>
      <c r="B912" s="79" t="s">
        <v>2031</v>
      </c>
      <c r="C912" s="85" t="s">
        <v>2104</v>
      </c>
      <c r="D912" s="87" t="s">
        <v>0</v>
      </c>
      <c r="E912" s="87" t="s">
        <v>1</v>
      </c>
      <c r="F912" s="87" t="s">
        <v>0</v>
      </c>
      <c r="G912" s="124" t="s">
        <v>0</v>
      </c>
      <c r="H912" s="169">
        <f t="shared" si="141"/>
        <v>0.66749999999999998</v>
      </c>
      <c r="I912" s="170" t="str">
        <f t="shared" si="142"/>
        <v>ALTA</v>
      </c>
      <c r="J912" s="292">
        <v>52079513</v>
      </c>
      <c r="K912" s="221">
        <v>0.16</v>
      </c>
      <c r="L912" s="86" t="s">
        <v>131</v>
      </c>
      <c r="M912" s="188">
        <v>0</v>
      </c>
      <c r="N912" s="87" t="s">
        <v>405</v>
      </c>
      <c r="O912" s="188" t="s">
        <v>405</v>
      </c>
      <c r="P912" s="86" t="s">
        <v>415</v>
      </c>
      <c r="Q912" s="83" t="s">
        <v>159</v>
      </c>
      <c r="R912" s="86" t="s">
        <v>2266</v>
      </c>
      <c r="S912" s="86" t="s">
        <v>2267</v>
      </c>
      <c r="T912" s="92">
        <v>168127</v>
      </c>
      <c r="U912" s="86" t="s">
        <v>171</v>
      </c>
      <c r="V912" s="86" t="s">
        <v>2339</v>
      </c>
      <c r="W912" s="171">
        <v>44074</v>
      </c>
      <c r="X912" s="172" t="e">
        <f>+CONCATENATE(TEXT(#REF!,"yyyy"),"-",TEXT(#REF!,"mm"))</f>
        <v>#REF!</v>
      </c>
      <c r="Y912" s="173" t="str">
        <f t="shared" si="145"/>
        <v>7</v>
      </c>
      <c r="Z912" s="172" t="str">
        <f t="shared" si="146"/>
        <v>2020-07</v>
      </c>
      <c r="AA912" s="170" t="e">
        <f>+VLOOKUP(Z912,#REF!,2,FALSE)/VLOOKUP(X912,#REF!,2,FALSE)</f>
        <v>#REF!</v>
      </c>
      <c r="AB912" s="174" t="e">
        <f t="shared" si="143"/>
        <v>#REF!</v>
      </c>
      <c r="AC912" s="174" t="e">
        <f t="shared" si="144"/>
        <v>#REF!</v>
      </c>
      <c r="AD912" s="175" t="e">
        <f>+#REF!+365*Y912</f>
        <v>#REF!</v>
      </c>
      <c r="AE912" s="176" t="e">
        <f t="shared" si="147"/>
        <v>#REF!</v>
      </c>
      <c r="AF912" s="170" t="e">
        <f>+VLOOKUP(CONCATENATE(TEXT(W912,"yyyy"),"-",TEXT(W912,"mm")),#REF!,2,0)</f>
        <v>#REF!</v>
      </c>
      <c r="AG912" s="177" t="e">
        <f>+(AC912*(1+'INFLAC PROYECTADA'!$B$8)^(AE912))/((1+DEMANDADO!AF912)^(AE912))</f>
        <v>#REF!</v>
      </c>
      <c r="AH912" s="169">
        <f>(0.2*VLOOKUP(D912,'%.'!$A$1:$B$4,2,FALSE))+(0.35*VLOOKUP(E912,'%.'!$A$1:$B$4,2,FALSE))+(0.1*VLOOKUP(F912,'%.'!$A$1:$B$4,2,FALSE))+(0.35*VLOOKUP(G912,'%.'!$A$1:$B$4,2,FALSE))</f>
        <v>0.66749999999999998</v>
      </c>
      <c r="AI912" s="128" t="str">
        <f t="shared" si="148"/>
        <v>ALTA</v>
      </c>
      <c r="AJ912" s="128" t="str">
        <f t="shared" si="149"/>
        <v>Provisión contable</v>
      </c>
      <c r="AK912" s="178" t="e">
        <f t="shared" si="150"/>
        <v>#REF!</v>
      </c>
    </row>
    <row r="913" spans="1:37" ht="30" customHeight="1" x14ac:dyDescent="0.25">
      <c r="A913" s="115">
        <v>912</v>
      </c>
      <c r="B913" s="79" t="s">
        <v>2031</v>
      </c>
      <c r="C913" s="85" t="s">
        <v>2105</v>
      </c>
      <c r="D913" s="87" t="s">
        <v>0</v>
      </c>
      <c r="E913" s="87" t="s">
        <v>1</v>
      </c>
      <c r="F913" s="87" t="s">
        <v>0</v>
      </c>
      <c r="G913" s="124" t="s">
        <v>0</v>
      </c>
      <c r="H913" s="169">
        <f t="shared" si="141"/>
        <v>0.66749999999999998</v>
      </c>
      <c r="I913" s="170" t="str">
        <f t="shared" si="142"/>
        <v>ALTA</v>
      </c>
      <c r="J913" s="292">
        <v>51973423</v>
      </c>
      <c r="K913" s="221">
        <v>0.16</v>
      </c>
      <c r="L913" s="86" t="s">
        <v>131</v>
      </c>
      <c r="M913" s="188">
        <v>0</v>
      </c>
      <c r="N913" s="87" t="s">
        <v>405</v>
      </c>
      <c r="O913" s="188" t="s">
        <v>405</v>
      </c>
      <c r="P913" s="86" t="s">
        <v>415</v>
      </c>
      <c r="Q913" s="83" t="s">
        <v>159</v>
      </c>
      <c r="R913" s="86" t="s">
        <v>2266</v>
      </c>
      <c r="S913" s="86" t="s">
        <v>2267</v>
      </c>
      <c r="T913" s="92">
        <v>168127</v>
      </c>
      <c r="U913" s="86" t="s">
        <v>171</v>
      </c>
      <c r="V913" s="86" t="s">
        <v>2339</v>
      </c>
      <c r="W913" s="171">
        <v>44074</v>
      </c>
      <c r="X913" s="172" t="e">
        <f>+CONCATENATE(TEXT(#REF!,"yyyy"),"-",TEXT(#REF!,"mm"))</f>
        <v>#REF!</v>
      </c>
      <c r="Y913" s="173" t="str">
        <f t="shared" si="145"/>
        <v>7</v>
      </c>
      <c r="Z913" s="172" t="str">
        <f t="shared" si="146"/>
        <v>2020-07</v>
      </c>
      <c r="AA913" s="170" t="e">
        <f>+VLOOKUP(Z913,#REF!,2,FALSE)/VLOOKUP(X913,#REF!,2,FALSE)</f>
        <v>#REF!</v>
      </c>
      <c r="AB913" s="174" t="e">
        <f t="shared" si="143"/>
        <v>#REF!</v>
      </c>
      <c r="AC913" s="174" t="e">
        <f t="shared" si="144"/>
        <v>#REF!</v>
      </c>
      <c r="AD913" s="175" t="e">
        <f>+#REF!+365*Y913</f>
        <v>#REF!</v>
      </c>
      <c r="AE913" s="176" t="e">
        <f t="shared" si="147"/>
        <v>#REF!</v>
      </c>
      <c r="AF913" s="170" t="e">
        <f>+VLOOKUP(CONCATENATE(TEXT(W913,"yyyy"),"-",TEXT(W913,"mm")),#REF!,2,0)</f>
        <v>#REF!</v>
      </c>
      <c r="AG913" s="177" t="e">
        <f>+(AC913*(1+'INFLAC PROYECTADA'!$B$8)^(AE913))/((1+DEMANDADO!AF913)^(AE913))</f>
        <v>#REF!</v>
      </c>
      <c r="AH913" s="169">
        <f>(0.2*VLOOKUP(D913,'%.'!$A$1:$B$4,2,FALSE))+(0.35*VLOOKUP(E913,'%.'!$A$1:$B$4,2,FALSE))+(0.1*VLOOKUP(F913,'%.'!$A$1:$B$4,2,FALSE))+(0.35*VLOOKUP(G913,'%.'!$A$1:$B$4,2,FALSE))</f>
        <v>0.66749999999999998</v>
      </c>
      <c r="AI913" s="128" t="str">
        <f t="shared" si="148"/>
        <v>ALTA</v>
      </c>
      <c r="AJ913" s="128" t="str">
        <f t="shared" si="149"/>
        <v>Provisión contable</v>
      </c>
      <c r="AK913" s="178" t="e">
        <f t="shared" si="150"/>
        <v>#REF!</v>
      </c>
    </row>
    <row r="914" spans="1:37" ht="30" customHeight="1" x14ac:dyDescent="0.25">
      <c r="A914" s="115">
        <v>913</v>
      </c>
      <c r="B914" s="79" t="s">
        <v>2031</v>
      </c>
      <c r="C914" s="85" t="s">
        <v>2106</v>
      </c>
      <c r="D914" s="87" t="s">
        <v>0</v>
      </c>
      <c r="E914" s="87" t="s">
        <v>1</v>
      </c>
      <c r="F914" s="87" t="s">
        <v>0</v>
      </c>
      <c r="G914" s="124" t="s">
        <v>0</v>
      </c>
      <c r="H914" s="169">
        <f t="shared" si="141"/>
        <v>0.66749999999999998</v>
      </c>
      <c r="I914" s="170" t="str">
        <f t="shared" si="142"/>
        <v>ALTA</v>
      </c>
      <c r="J914" s="292">
        <v>53942094</v>
      </c>
      <c r="K914" s="221">
        <v>0.19</v>
      </c>
      <c r="L914" s="86" t="s">
        <v>131</v>
      </c>
      <c r="M914" s="188">
        <v>0</v>
      </c>
      <c r="N914" s="87" t="s">
        <v>405</v>
      </c>
      <c r="O914" s="188" t="s">
        <v>405</v>
      </c>
      <c r="P914" s="86" t="s">
        <v>510</v>
      </c>
      <c r="Q914" s="83" t="s">
        <v>159</v>
      </c>
      <c r="R914" s="86" t="s">
        <v>2266</v>
      </c>
      <c r="S914" s="86" t="s">
        <v>2267</v>
      </c>
      <c r="T914" s="92">
        <v>168127</v>
      </c>
      <c r="U914" s="86" t="s">
        <v>171</v>
      </c>
      <c r="V914" s="86" t="s">
        <v>2339</v>
      </c>
      <c r="W914" s="171">
        <v>44074</v>
      </c>
      <c r="X914" s="172" t="e">
        <f>+CONCATENATE(TEXT(#REF!,"yyyy"),"-",TEXT(#REF!,"mm"))</f>
        <v>#REF!</v>
      </c>
      <c r="Y914" s="173" t="str">
        <f t="shared" si="145"/>
        <v>6</v>
      </c>
      <c r="Z914" s="172" t="str">
        <f t="shared" si="146"/>
        <v>2020-07</v>
      </c>
      <c r="AA914" s="170" t="e">
        <f>+VLOOKUP(Z914,#REF!,2,FALSE)/VLOOKUP(X914,#REF!,2,FALSE)</f>
        <v>#REF!</v>
      </c>
      <c r="AB914" s="174" t="e">
        <f t="shared" si="143"/>
        <v>#REF!</v>
      </c>
      <c r="AC914" s="174" t="e">
        <f t="shared" si="144"/>
        <v>#REF!</v>
      </c>
      <c r="AD914" s="175" t="e">
        <f>+#REF!+365*Y914</f>
        <v>#REF!</v>
      </c>
      <c r="AE914" s="176" t="e">
        <f t="shared" si="147"/>
        <v>#REF!</v>
      </c>
      <c r="AF914" s="170" t="e">
        <f>+VLOOKUP(CONCATENATE(TEXT(W914,"yyyy"),"-",TEXT(W914,"mm")),#REF!,2,0)</f>
        <v>#REF!</v>
      </c>
      <c r="AG914" s="177" t="e">
        <f>+(AC914*(1+'INFLAC PROYECTADA'!$B$8)^(AE914))/((1+DEMANDADO!AF914)^(AE914))</f>
        <v>#REF!</v>
      </c>
      <c r="AH914" s="169">
        <f>(0.2*VLOOKUP(D914,'%.'!$A$1:$B$4,2,FALSE))+(0.35*VLOOKUP(E914,'%.'!$A$1:$B$4,2,FALSE))+(0.1*VLOOKUP(F914,'%.'!$A$1:$B$4,2,FALSE))+(0.35*VLOOKUP(G914,'%.'!$A$1:$B$4,2,FALSE))</f>
        <v>0.66749999999999998</v>
      </c>
      <c r="AI914" s="128" t="str">
        <f t="shared" si="148"/>
        <v>ALTA</v>
      </c>
      <c r="AJ914" s="128" t="str">
        <f t="shared" si="149"/>
        <v>Provisión contable</v>
      </c>
      <c r="AK914" s="178" t="e">
        <f t="shared" si="150"/>
        <v>#REF!</v>
      </c>
    </row>
    <row r="915" spans="1:37" ht="30" customHeight="1" x14ac:dyDescent="0.25">
      <c r="A915" s="115">
        <v>914</v>
      </c>
      <c r="B915" s="79" t="s">
        <v>2107</v>
      </c>
      <c r="C915" s="85" t="s">
        <v>2108</v>
      </c>
      <c r="D915" s="87" t="s">
        <v>0</v>
      </c>
      <c r="E915" s="87" t="s">
        <v>1</v>
      </c>
      <c r="F915" s="87" t="s">
        <v>0</v>
      </c>
      <c r="G915" s="124" t="s">
        <v>0</v>
      </c>
      <c r="H915" s="169">
        <f t="shared" si="141"/>
        <v>0.66749999999999998</v>
      </c>
      <c r="I915" s="170" t="str">
        <f t="shared" si="142"/>
        <v>ALTA</v>
      </c>
      <c r="J915" s="292">
        <v>52231434</v>
      </c>
      <c r="K915" s="221">
        <v>0.27</v>
      </c>
      <c r="L915" s="86" t="s">
        <v>140</v>
      </c>
      <c r="M915" s="188">
        <v>10407870</v>
      </c>
      <c r="N915" s="87" t="s">
        <v>405</v>
      </c>
      <c r="O915" s="188" t="s">
        <v>405</v>
      </c>
      <c r="P915" s="86" t="s">
        <v>510</v>
      </c>
      <c r="Q915" s="83" t="s">
        <v>159</v>
      </c>
      <c r="R915" s="85" t="s">
        <v>2266</v>
      </c>
      <c r="S915" s="86" t="s">
        <v>2267</v>
      </c>
      <c r="T915" s="92">
        <v>168127</v>
      </c>
      <c r="U915" s="85" t="s">
        <v>171</v>
      </c>
      <c r="V915" s="86" t="s">
        <v>2341</v>
      </c>
      <c r="W915" s="171">
        <v>44074</v>
      </c>
      <c r="X915" s="172" t="e">
        <f>+CONCATENATE(TEXT(#REF!,"yyyy"),"-",TEXT(#REF!,"mm"))</f>
        <v>#REF!</v>
      </c>
      <c r="Y915" s="173" t="str">
        <f t="shared" si="145"/>
        <v>6</v>
      </c>
      <c r="Z915" s="172" t="str">
        <f t="shared" si="146"/>
        <v>2020-07</v>
      </c>
      <c r="AA915" s="170" t="e">
        <f>+VLOOKUP(Z915,#REF!,2,FALSE)/VLOOKUP(X915,#REF!,2,FALSE)</f>
        <v>#REF!</v>
      </c>
      <c r="AB915" s="174" t="e">
        <f t="shared" si="143"/>
        <v>#REF!</v>
      </c>
      <c r="AC915" s="174" t="e">
        <f t="shared" si="144"/>
        <v>#REF!</v>
      </c>
      <c r="AD915" s="175" t="e">
        <f>+#REF!+365*Y915</f>
        <v>#REF!</v>
      </c>
      <c r="AE915" s="176" t="e">
        <f t="shared" si="147"/>
        <v>#REF!</v>
      </c>
      <c r="AF915" s="170" t="e">
        <f>+VLOOKUP(CONCATENATE(TEXT(W915,"yyyy"),"-",TEXT(W915,"mm")),#REF!,2,0)</f>
        <v>#REF!</v>
      </c>
      <c r="AG915" s="177" t="e">
        <f>+(AC915*(1+'INFLAC PROYECTADA'!$B$8)^(AE915))/((1+DEMANDADO!AF915)^(AE915))</f>
        <v>#REF!</v>
      </c>
      <c r="AH915" s="169">
        <f>(0.2*VLOOKUP(D915,'%.'!$A$1:$B$4,2,FALSE))+(0.35*VLOOKUP(E915,'%.'!$A$1:$B$4,2,FALSE))+(0.1*VLOOKUP(F915,'%.'!$A$1:$B$4,2,FALSE))+(0.35*VLOOKUP(G915,'%.'!$A$1:$B$4,2,FALSE))</f>
        <v>0.66749999999999998</v>
      </c>
      <c r="AI915" s="128" t="str">
        <f t="shared" si="148"/>
        <v>ALTA</v>
      </c>
      <c r="AJ915" s="128" t="str">
        <f t="shared" si="149"/>
        <v>Provisión contable</v>
      </c>
      <c r="AK915" s="178">
        <f t="shared" si="150"/>
        <v>10407870</v>
      </c>
    </row>
    <row r="916" spans="1:37" ht="30" customHeight="1" x14ac:dyDescent="0.25">
      <c r="A916" s="115">
        <v>915</v>
      </c>
      <c r="B916" s="79" t="s">
        <v>2109</v>
      </c>
      <c r="C916" s="85" t="s">
        <v>2110</v>
      </c>
      <c r="D916" s="87" t="s">
        <v>0</v>
      </c>
      <c r="E916" s="87" t="s">
        <v>1</v>
      </c>
      <c r="F916" s="87" t="s">
        <v>0</v>
      </c>
      <c r="G916" s="124" t="s">
        <v>0</v>
      </c>
      <c r="H916" s="169">
        <f t="shared" si="141"/>
        <v>0.66749999999999998</v>
      </c>
      <c r="I916" s="170" t="str">
        <f t="shared" si="142"/>
        <v>ALTA</v>
      </c>
      <c r="J916" s="292">
        <v>53942094</v>
      </c>
      <c r="K916" s="221">
        <v>0.19</v>
      </c>
      <c r="L916" s="86" t="s">
        <v>129</v>
      </c>
      <c r="M916" s="188">
        <v>13280929</v>
      </c>
      <c r="N916" s="87" t="s">
        <v>405</v>
      </c>
      <c r="O916" s="188" t="s">
        <v>405</v>
      </c>
      <c r="P916" s="85" t="s">
        <v>408</v>
      </c>
      <c r="Q916" s="83" t="s">
        <v>159</v>
      </c>
      <c r="R916" s="85" t="s">
        <v>2287</v>
      </c>
      <c r="S916" s="86" t="s">
        <v>2267</v>
      </c>
      <c r="T916" s="92">
        <v>168127</v>
      </c>
      <c r="U916" s="85" t="s">
        <v>171</v>
      </c>
      <c r="V916" s="86" t="s">
        <v>2342</v>
      </c>
      <c r="W916" s="171">
        <v>44074</v>
      </c>
      <c r="X916" s="172" t="e">
        <f>+CONCATENATE(TEXT(#REF!,"yyyy"),"-",TEXT(#REF!,"mm"))</f>
        <v>#REF!</v>
      </c>
      <c r="Y916" s="173" t="str">
        <f t="shared" si="145"/>
        <v>5</v>
      </c>
      <c r="Z916" s="172" t="str">
        <f t="shared" si="146"/>
        <v>2020-07</v>
      </c>
      <c r="AA916" s="170" t="e">
        <f>+VLOOKUP(Z916,#REF!,2,FALSE)/VLOOKUP(X916,#REF!,2,FALSE)</f>
        <v>#REF!</v>
      </c>
      <c r="AB916" s="174" t="e">
        <f t="shared" si="143"/>
        <v>#REF!</v>
      </c>
      <c r="AC916" s="174" t="e">
        <f t="shared" si="144"/>
        <v>#REF!</v>
      </c>
      <c r="AD916" s="175" t="e">
        <f>+#REF!+365*Y916</f>
        <v>#REF!</v>
      </c>
      <c r="AE916" s="176" t="e">
        <f t="shared" si="147"/>
        <v>#REF!</v>
      </c>
      <c r="AF916" s="170" t="e">
        <f>+VLOOKUP(CONCATENATE(TEXT(W916,"yyyy"),"-",TEXT(W916,"mm")),#REF!,2,0)</f>
        <v>#REF!</v>
      </c>
      <c r="AG916" s="177" t="e">
        <f>+(AC916*(1+'INFLAC PROYECTADA'!$B$8)^(AE916))/((1+DEMANDADO!AF916)^(AE916))</f>
        <v>#REF!</v>
      </c>
      <c r="AH916" s="169">
        <f>(0.2*VLOOKUP(D916,'%.'!$A$1:$B$4,2,FALSE))+(0.35*VLOOKUP(E916,'%.'!$A$1:$B$4,2,FALSE))+(0.1*VLOOKUP(F916,'%.'!$A$1:$B$4,2,FALSE))+(0.35*VLOOKUP(G916,'%.'!$A$1:$B$4,2,FALSE))</f>
        <v>0.66749999999999998</v>
      </c>
      <c r="AI916" s="128" t="str">
        <f t="shared" si="148"/>
        <v>ALTA</v>
      </c>
      <c r="AJ916" s="128" t="str">
        <f t="shared" si="149"/>
        <v>Provisión contable</v>
      </c>
      <c r="AK916" s="178">
        <f t="shared" si="150"/>
        <v>13280929</v>
      </c>
    </row>
    <row r="917" spans="1:37" ht="30" customHeight="1" x14ac:dyDescent="0.25">
      <c r="A917" s="115">
        <v>916</v>
      </c>
      <c r="B917" s="79" t="s">
        <v>2109</v>
      </c>
      <c r="C917" s="85" t="s">
        <v>2111</v>
      </c>
      <c r="D917" s="87" t="s">
        <v>0</v>
      </c>
      <c r="E917" s="87" t="s">
        <v>1</v>
      </c>
      <c r="F917" s="87" t="s">
        <v>0</v>
      </c>
      <c r="G917" s="124" t="s">
        <v>0</v>
      </c>
      <c r="H917" s="169">
        <f t="shared" si="141"/>
        <v>0.66749999999999998</v>
      </c>
      <c r="I917" s="170" t="str">
        <f t="shared" si="142"/>
        <v>ALTA</v>
      </c>
      <c r="J917" s="292">
        <v>22883742</v>
      </c>
      <c r="K917" s="221">
        <v>0.19</v>
      </c>
      <c r="L917" s="86" t="s">
        <v>130</v>
      </c>
      <c r="M917" s="188">
        <v>0</v>
      </c>
      <c r="N917" s="87" t="s">
        <v>405</v>
      </c>
      <c r="O917" s="188" t="s">
        <v>405</v>
      </c>
      <c r="P917" s="85" t="s">
        <v>406</v>
      </c>
      <c r="Q917" s="83" t="s">
        <v>159</v>
      </c>
      <c r="R917" s="85" t="s">
        <v>2287</v>
      </c>
      <c r="S917" s="86" t="s">
        <v>2267</v>
      </c>
      <c r="T917" s="92">
        <v>168127</v>
      </c>
      <c r="U917" s="85" t="s">
        <v>171</v>
      </c>
      <c r="V917" s="86" t="s">
        <v>130</v>
      </c>
      <c r="W917" s="171">
        <v>44074</v>
      </c>
      <c r="X917" s="172" t="e">
        <f>+CONCATENATE(TEXT(#REF!,"yyyy"),"-",TEXT(#REF!,"mm"))</f>
        <v>#REF!</v>
      </c>
      <c r="Y917" s="173" t="str">
        <f t="shared" si="145"/>
        <v>8</v>
      </c>
      <c r="Z917" s="172" t="str">
        <f t="shared" si="146"/>
        <v>2020-07</v>
      </c>
      <c r="AA917" s="170" t="e">
        <f>+VLOOKUP(Z917,#REF!,2,FALSE)/VLOOKUP(X917,#REF!,2,FALSE)</f>
        <v>#REF!</v>
      </c>
      <c r="AB917" s="174" t="e">
        <f t="shared" si="143"/>
        <v>#REF!</v>
      </c>
      <c r="AC917" s="174" t="e">
        <f t="shared" si="144"/>
        <v>#REF!</v>
      </c>
      <c r="AD917" s="175" t="e">
        <f>+#REF!+365*Y917</f>
        <v>#REF!</v>
      </c>
      <c r="AE917" s="176" t="e">
        <f t="shared" si="147"/>
        <v>#REF!</v>
      </c>
      <c r="AF917" s="170" t="e">
        <f>+VLOOKUP(CONCATENATE(TEXT(W917,"yyyy"),"-",TEXT(W917,"mm")),#REF!,2,0)</f>
        <v>#REF!</v>
      </c>
      <c r="AG917" s="177" t="e">
        <f>+(AC917*(1+'INFLAC PROYECTADA'!$B$8)^(AE917))/((1+DEMANDADO!AF917)^(AE917))</f>
        <v>#REF!</v>
      </c>
      <c r="AH917" s="169">
        <f>(0.2*VLOOKUP(D917,'%.'!$A$1:$B$4,2,FALSE))+(0.35*VLOOKUP(E917,'%.'!$A$1:$B$4,2,FALSE))+(0.1*VLOOKUP(F917,'%.'!$A$1:$B$4,2,FALSE))+(0.35*VLOOKUP(G917,'%.'!$A$1:$B$4,2,FALSE))</f>
        <v>0.66749999999999998</v>
      </c>
      <c r="AI917" s="128" t="str">
        <f t="shared" si="148"/>
        <v>ALTA</v>
      </c>
      <c r="AJ917" s="128" t="str">
        <f t="shared" si="149"/>
        <v>Provisión contable</v>
      </c>
      <c r="AK917" s="178" t="e">
        <f t="shared" si="150"/>
        <v>#REF!</v>
      </c>
    </row>
    <row r="918" spans="1:37" ht="30" customHeight="1" x14ac:dyDescent="0.25">
      <c r="A918" s="115">
        <v>917</v>
      </c>
      <c r="B918" s="79" t="s">
        <v>2112</v>
      </c>
      <c r="C918" s="85" t="s">
        <v>2113</v>
      </c>
      <c r="D918" s="87" t="s">
        <v>0</v>
      </c>
      <c r="E918" s="87" t="s">
        <v>1</v>
      </c>
      <c r="F918" s="87" t="s">
        <v>0</v>
      </c>
      <c r="G918" s="124" t="s">
        <v>0</v>
      </c>
      <c r="H918" s="169">
        <f t="shared" si="141"/>
        <v>0.66749999999999998</v>
      </c>
      <c r="I918" s="170" t="str">
        <f t="shared" si="142"/>
        <v>ALTA</v>
      </c>
      <c r="J918" s="292">
        <v>54401830</v>
      </c>
      <c r="K918" s="221">
        <v>0.19</v>
      </c>
      <c r="L918" s="86" t="s">
        <v>136</v>
      </c>
      <c r="M918" s="188">
        <v>0</v>
      </c>
      <c r="N918" s="87" t="s">
        <v>405</v>
      </c>
      <c r="O918" s="188" t="s">
        <v>405</v>
      </c>
      <c r="P918" s="86" t="s">
        <v>510</v>
      </c>
      <c r="Q918" s="83" t="s">
        <v>159</v>
      </c>
      <c r="R918" s="85" t="s">
        <v>2287</v>
      </c>
      <c r="S918" s="86" t="s">
        <v>2267</v>
      </c>
      <c r="T918" s="92">
        <v>168127</v>
      </c>
      <c r="U918" s="85" t="s">
        <v>171</v>
      </c>
      <c r="V918" s="86" t="s">
        <v>2343</v>
      </c>
      <c r="W918" s="171">
        <v>44074</v>
      </c>
      <c r="X918" s="172" t="e">
        <f>+CONCATENATE(TEXT(#REF!,"yyyy"),"-",TEXT(#REF!,"mm"))</f>
        <v>#REF!</v>
      </c>
      <c r="Y918" s="173" t="str">
        <f t="shared" si="145"/>
        <v>6</v>
      </c>
      <c r="Z918" s="172" t="str">
        <f t="shared" si="146"/>
        <v>2020-07</v>
      </c>
      <c r="AA918" s="170" t="e">
        <f>+VLOOKUP(Z918,#REF!,2,FALSE)/VLOOKUP(X918,#REF!,2,FALSE)</f>
        <v>#REF!</v>
      </c>
      <c r="AB918" s="174" t="e">
        <f t="shared" si="143"/>
        <v>#REF!</v>
      </c>
      <c r="AC918" s="174" t="e">
        <f t="shared" si="144"/>
        <v>#REF!</v>
      </c>
      <c r="AD918" s="175" t="e">
        <f>+#REF!+365*Y918</f>
        <v>#REF!</v>
      </c>
      <c r="AE918" s="176" t="e">
        <f t="shared" si="147"/>
        <v>#REF!</v>
      </c>
      <c r="AF918" s="170" t="e">
        <f>+VLOOKUP(CONCATENATE(TEXT(W918,"yyyy"),"-",TEXT(W918,"mm")),#REF!,2,0)</f>
        <v>#REF!</v>
      </c>
      <c r="AG918" s="177" t="e">
        <f>+(AC918*(1+'INFLAC PROYECTADA'!$B$8)^(AE918))/((1+DEMANDADO!AF918)^(AE918))</f>
        <v>#REF!</v>
      </c>
      <c r="AH918" s="169">
        <f>(0.2*VLOOKUP(D918,'%.'!$A$1:$B$4,2,FALSE))+(0.35*VLOOKUP(E918,'%.'!$A$1:$B$4,2,FALSE))+(0.1*VLOOKUP(F918,'%.'!$A$1:$B$4,2,FALSE))+(0.35*VLOOKUP(G918,'%.'!$A$1:$B$4,2,FALSE))</f>
        <v>0.66749999999999998</v>
      </c>
      <c r="AI918" s="128" t="str">
        <f t="shared" si="148"/>
        <v>ALTA</v>
      </c>
      <c r="AJ918" s="128" t="str">
        <f t="shared" si="149"/>
        <v>Provisión contable</v>
      </c>
      <c r="AK918" s="178" t="e">
        <f t="shared" si="150"/>
        <v>#REF!</v>
      </c>
    </row>
    <row r="919" spans="1:37" ht="30" customHeight="1" x14ac:dyDescent="0.25">
      <c r="A919" s="115">
        <v>918</v>
      </c>
      <c r="B919" s="79" t="s">
        <v>2112</v>
      </c>
      <c r="C919" s="85" t="s">
        <v>2114</v>
      </c>
      <c r="D919" s="87" t="s">
        <v>0</v>
      </c>
      <c r="E919" s="87" t="s">
        <v>1</v>
      </c>
      <c r="F919" s="87" t="s">
        <v>0</v>
      </c>
      <c r="G919" s="124" t="s">
        <v>0</v>
      </c>
      <c r="H919" s="169">
        <f t="shared" si="141"/>
        <v>0.66749999999999998</v>
      </c>
      <c r="I919" s="170" t="str">
        <f t="shared" si="142"/>
        <v>ALTA</v>
      </c>
      <c r="J919" s="292">
        <v>53457982</v>
      </c>
      <c r="K919" s="221">
        <v>0.19</v>
      </c>
      <c r="L919" s="86" t="s">
        <v>136</v>
      </c>
      <c r="M919" s="188">
        <v>0</v>
      </c>
      <c r="N919" s="87" t="s">
        <v>405</v>
      </c>
      <c r="O919" s="188" t="s">
        <v>405</v>
      </c>
      <c r="P919" s="86" t="s">
        <v>510</v>
      </c>
      <c r="Q919" s="83" t="s">
        <v>159</v>
      </c>
      <c r="R919" s="85" t="s">
        <v>2287</v>
      </c>
      <c r="S919" s="86" t="s">
        <v>2267</v>
      </c>
      <c r="T919" s="92">
        <v>168127</v>
      </c>
      <c r="U919" s="85" t="s">
        <v>171</v>
      </c>
      <c r="V919" s="86" t="s">
        <v>2343</v>
      </c>
      <c r="W919" s="171">
        <v>44074</v>
      </c>
      <c r="X919" s="172" t="e">
        <f>+CONCATENATE(TEXT(#REF!,"yyyy"),"-",TEXT(#REF!,"mm"))</f>
        <v>#REF!</v>
      </c>
      <c r="Y919" s="173" t="str">
        <f t="shared" si="145"/>
        <v>6</v>
      </c>
      <c r="Z919" s="172" t="str">
        <f t="shared" si="146"/>
        <v>2020-07</v>
      </c>
      <c r="AA919" s="170" t="e">
        <f>+VLOOKUP(Z919,#REF!,2,FALSE)/VLOOKUP(X919,#REF!,2,FALSE)</f>
        <v>#REF!</v>
      </c>
      <c r="AB919" s="174" t="e">
        <f t="shared" si="143"/>
        <v>#REF!</v>
      </c>
      <c r="AC919" s="174" t="e">
        <f t="shared" si="144"/>
        <v>#REF!</v>
      </c>
      <c r="AD919" s="175" t="e">
        <f>+#REF!+365*Y919</f>
        <v>#REF!</v>
      </c>
      <c r="AE919" s="176" t="e">
        <f t="shared" si="147"/>
        <v>#REF!</v>
      </c>
      <c r="AF919" s="170" t="e">
        <f>+VLOOKUP(CONCATENATE(TEXT(W919,"yyyy"),"-",TEXT(W919,"mm")),#REF!,2,0)</f>
        <v>#REF!</v>
      </c>
      <c r="AG919" s="177" t="e">
        <f>+(AC919*(1+'INFLAC PROYECTADA'!$B$8)^(AE919))/((1+DEMANDADO!AF919)^(AE919))</f>
        <v>#REF!</v>
      </c>
      <c r="AH919" s="169">
        <f>(0.2*VLOOKUP(D919,'%.'!$A$1:$B$4,2,FALSE))+(0.35*VLOOKUP(E919,'%.'!$A$1:$B$4,2,FALSE))+(0.1*VLOOKUP(F919,'%.'!$A$1:$B$4,2,FALSE))+(0.35*VLOOKUP(G919,'%.'!$A$1:$B$4,2,FALSE))</f>
        <v>0.66749999999999998</v>
      </c>
      <c r="AI919" s="128" t="str">
        <f t="shared" si="148"/>
        <v>ALTA</v>
      </c>
      <c r="AJ919" s="128" t="str">
        <f t="shared" si="149"/>
        <v>Provisión contable</v>
      </c>
      <c r="AK919" s="178" t="e">
        <f t="shared" si="150"/>
        <v>#REF!</v>
      </c>
    </row>
    <row r="920" spans="1:37" ht="30" customHeight="1" x14ac:dyDescent="0.25">
      <c r="A920" s="115">
        <v>919</v>
      </c>
      <c r="B920" s="79" t="s">
        <v>2112</v>
      </c>
      <c r="C920" s="85" t="s">
        <v>2115</v>
      </c>
      <c r="D920" s="87" t="s">
        <v>0</v>
      </c>
      <c r="E920" s="87" t="s">
        <v>1</v>
      </c>
      <c r="F920" s="87" t="s">
        <v>0</v>
      </c>
      <c r="G920" s="124" t="s">
        <v>0</v>
      </c>
      <c r="H920" s="169">
        <f t="shared" si="141"/>
        <v>0.66749999999999998</v>
      </c>
      <c r="I920" s="170" t="str">
        <f t="shared" si="142"/>
        <v>ALTA</v>
      </c>
      <c r="J920" s="292">
        <v>53457982</v>
      </c>
      <c r="K920" s="221">
        <v>0.19</v>
      </c>
      <c r="L920" s="86" t="s">
        <v>136</v>
      </c>
      <c r="M920" s="188">
        <v>0</v>
      </c>
      <c r="N920" s="87" t="s">
        <v>405</v>
      </c>
      <c r="O920" s="188" t="s">
        <v>405</v>
      </c>
      <c r="P920" s="86" t="s">
        <v>510</v>
      </c>
      <c r="Q920" s="83" t="s">
        <v>159</v>
      </c>
      <c r="R920" s="85" t="s">
        <v>2287</v>
      </c>
      <c r="S920" s="86" t="s">
        <v>2267</v>
      </c>
      <c r="T920" s="92">
        <v>168127</v>
      </c>
      <c r="U920" s="85" t="s">
        <v>171</v>
      </c>
      <c r="V920" s="86" t="s">
        <v>2343</v>
      </c>
      <c r="W920" s="171">
        <v>44074</v>
      </c>
      <c r="X920" s="172" t="e">
        <f>+CONCATENATE(TEXT(#REF!,"yyyy"),"-",TEXT(#REF!,"mm"))</f>
        <v>#REF!</v>
      </c>
      <c r="Y920" s="173" t="str">
        <f t="shared" si="145"/>
        <v>6</v>
      </c>
      <c r="Z920" s="172" t="str">
        <f t="shared" si="146"/>
        <v>2020-07</v>
      </c>
      <c r="AA920" s="170" t="e">
        <f>+VLOOKUP(Z920,#REF!,2,FALSE)/VLOOKUP(X920,#REF!,2,FALSE)</f>
        <v>#REF!</v>
      </c>
      <c r="AB920" s="174" t="e">
        <f t="shared" si="143"/>
        <v>#REF!</v>
      </c>
      <c r="AC920" s="174" t="e">
        <f t="shared" si="144"/>
        <v>#REF!</v>
      </c>
      <c r="AD920" s="175" t="e">
        <f>+#REF!+365*Y920</f>
        <v>#REF!</v>
      </c>
      <c r="AE920" s="176" t="e">
        <f t="shared" si="147"/>
        <v>#REF!</v>
      </c>
      <c r="AF920" s="170" t="e">
        <f>+VLOOKUP(CONCATENATE(TEXT(W920,"yyyy"),"-",TEXT(W920,"mm")),#REF!,2,0)</f>
        <v>#REF!</v>
      </c>
      <c r="AG920" s="177" t="e">
        <f>+(AC920*(1+'INFLAC PROYECTADA'!$B$8)^(AE920))/((1+DEMANDADO!AF920)^(AE920))</f>
        <v>#REF!</v>
      </c>
      <c r="AH920" s="169">
        <f>(0.2*VLOOKUP(D920,'%.'!$A$1:$B$4,2,FALSE))+(0.35*VLOOKUP(E920,'%.'!$A$1:$B$4,2,FALSE))+(0.1*VLOOKUP(F920,'%.'!$A$1:$B$4,2,FALSE))+(0.35*VLOOKUP(G920,'%.'!$A$1:$B$4,2,FALSE))</f>
        <v>0.66749999999999998</v>
      </c>
      <c r="AI920" s="128" t="str">
        <f t="shared" si="148"/>
        <v>ALTA</v>
      </c>
      <c r="AJ920" s="128" t="str">
        <f t="shared" si="149"/>
        <v>Provisión contable</v>
      </c>
      <c r="AK920" s="178" t="e">
        <f t="shared" si="150"/>
        <v>#REF!</v>
      </c>
    </row>
    <row r="921" spans="1:37" ht="30" customHeight="1" x14ac:dyDescent="0.25">
      <c r="A921" s="115">
        <v>920</v>
      </c>
      <c r="B921" s="79" t="s">
        <v>2112</v>
      </c>
      <c r="C921" s="85" t="s">
        <v>2116</v>
      </c>
      <c r="D921" s="87" t="s">
        <v>0</v>
      </c>
      <c r="E921" s="87" t="s">
        <v>1</v>
      </c>
      <c r="F921" s="87" t="s">
        <v>0</v>
      </c>
      <c r="G921" s="124" t="s">
        <v>0</v>
      </c>
      <c r="H921" s="169">
        <f t="shared" si="141"/>
        <v>0.66749999999999998</v>
      </c>
      <c r="I921" s="170" t="str">
        <f t="shared" si="142"/>
        <v>ALTA</v>
      </c>
      <c r="J921" s="292">
        <v>53407982</v>
      </c>
      <c r="K921" s="221">
        <v>0.19</v>
      </c>
      <c r="L921" s="86" t="s">
        <v>136</v>
      </c>
      <c r="M921" s="188">
        <v>0</v>
      </c>
      <c r="N921" s="87" t="s">
        <v>405</v>
      </c>
      <c r="O921" s="188" t="s">
        <v>405</v>
      </c>
      <c r="P921" s="86" t="s">
        <v>510</v>
      </c>
      <c r="Q921" s="83" t="s">
        <v>159</v>
      </c>
      <c r="R921" s="85" t="s">
        <v>2287</v>
      </c>
      <c r="S921" s="86" t="s">
        <v>2267</v>
      </c>
      <c r="T921" s="92">
        <v>168127</v>
      </c>
      <c r="U921" s="85" t="s">
        <v>171</v>
      </c>
      <c r="V921" s="86" t="s">
        <v>2343</v>
      </c>
      <c r="W921" s="171">
        <v>44074</v>
      </c>
      <c r="X921" s="172" t="e">
        <f>+CONCATENATE(TEXT(#REF!,"yyyy"),"-",TEXT(#REF!,"mm"))</f>
        <v>#REF!</v>
      </c>
      <c r="Y921" s="173" t="str">
        <f t="shared" si="145"/>
        <v>6</v>
      </c>
      <c r="Z921" s="172" t="str">
        <f t="shared" si="146"/>
        <v>2020-07</v>
      </c>
      <c r="AA921" s="170" t="e">
        <f>+VLOOKUP(Z921,#REF!,2,FALSE)/VLOOKUP(X921,#REF!,2,FALSE)</f>
        <v>#REF!</v>
      </c>
      <c r="AB921" s="174" t="e">
        <f t="shared" si="143"/>
        <v>#REF!</v>
      </c>
      <c r="AC921" s="174" t="e">
        <f t="shared" si="144"/>
        <v>#REF!</v>
      </c>
      <c r="AD921" s="175" t="e">
        <f>+#REF!+365*Y921</f>
        <v>#REF!</v>
      </c>
      <c r="AE921" s="176" t="e">
        <f t="shared" si="147"/>
        <v>#REF!</v>
      </c>
      <c r="AF921" s="170" t="e">
        <f>+VLOOKUP(CONCATENATE(TEXT(W921,"yyyy"),"-",TEXT(W921,"mm")),#REF!,2,0)</f>
        <v>#REF!</v>
      </c>
      <c r="AG921" s="177" t="e">
        <f>+(AC921*(1+'INFLAC PROYECTADA'!$B$8)^(AE921))/((1+DEMANDADO!AF921)^(AE921))</f>
        <v>#REF!</v>
      </c>
      <c r="AH921" s="169">
        <f>(0.2*VLOOKUP(D921,'%.'!$A$1:$B$4,2,FALSE))+(0.35*VLOOKUP(E921,'%.'!$A$1:$B$4,2,FALSE))+(0.1*VLOOKUP(F921,'%.'!$A$1:$B$4,2,FALSE))+(0.35*VLOOKUP(G921,'%.'!$A$1:$B$4,2,FALSE))</f>
        <v>0.66749999999999998</v>
      </c>
      <c r="AI921" s="128" t="str">
        <f t="shared" si="148"/>
        <v>ALTA</v>
      </c>
      <c r="AJ921" s="128" t="str">
        <f t="shared" si="149"/>
        <v>Provisión contable</v>
      </c>
      <c r="AK921" s="178" t="e">
        <f t="shared" si="150"/>
        <v>#REF!</v>
      </c>
    </row>
    <row r="922" spans="1:37" ht="30" customHeight="1" x14ac:dyDescent="0.25">
      <c r="A922" s="115">
        <v>921</v>
      </c>
      <c r="B922" s="79" t="s">
        <v>2112</v>
      </c>
      <c r="C922" s="85" t="s">
        <v>2117</v>
      </c>
      <c r="D922" s="87" t="s">
        <v>0</v>
      </c>
      <c r="E922" s="87" t="s">
        <v>1</v>
      </c>
      <c r="F922" s="87" t="s">
        <v>0</v>
      </c>
      <c r="G922" s="124" t="s">
        <v>0</v>
      </c>
      <c r="H922" s="169">
        <f t="shared" si="141"/>
        <v>0.66749999999999998</v>
      </c>
      <c r="I922" s="170" t="str">
        <f t="shared" si="142"/>
        <v>ALTA</v>
      </c>
      <c r="J922" s="292">
        <v>52457982</v>
      </c>
      <c r="K922" s="221">
        <v>0.19</v>
      </c>
      <c r="L922" s="86" t="s">
        <v>136</v>
      </c>
      <c r="M922" s="188">
        <v>0</v>
      </c>
      <c r="N922" s="87" t="s">
        <v>405</v>
      </c>
      <c r="O922" s="188" t="s">
        <v>405</v>
      </c>
      <c r="P922" s="86" t="s">
        <v>510</v>
      </c>
      <c r="Q922" s="83" t="s">
        <v>159</v>
      </c>
      <c r="R922" s="85" t="s">
        <v>2287</v>
      </c>
      <c r="S922" s="86" t="s">
        <v>2267</v>
      </c>
      <c r="T922" s="92">
        <v>168127</v>
      </c>
      <c r="U922" s="85" t="s">
        <v>171</v>
      </c>
      <c r="V922" s="86" t="s">
        <v>2343</v>
      </c>
      <c r="W922" s="171">
        <v>44074</v>
      </c>
      <c r="X922" s="172" t="e">
        <f>+CONCATENATE(TEXT(#REF!,"yyyy"),"-",TEXT(#REF!,"mm"))</f>
        <v>#REF!</v>
      </c>
      <c r="Y922" s="173" t="str">
        <f t="shared" si="145"/>
        <v>6</v>
      </c>
      <c r="Z922" s="172" t="str">
        <f t="shared" si="146"/>
        <v>2020-07</v>
      </c>
      <c r="AA922" s="170" t="e">
        <f>+VLOOKUP(Z922,#REF!,2,FALSE)/VLOOKUP(X922,#REF!,2,FALSE)</f>
        <v>#REF!</v>
      </c>
      <c r="AB922" s="174" t="e">
        <f t="shared" si="143"/>
        <v>#REF!</v>
      </c>
      <c r="AC922" s="174" t="e">
        <f t="shared" si="144"/>
        <v>#REF!</v>
      </c>
      <c r="AD922" s="175" t="e">
        <f>+#REF!+365*Y922</f>
        <v>#REF!</v>
      </c>
      <c r="AE922" s="176" t="e">
        <f t="shared" si="147"/>
        <v>#REF!</v>
      </c>
      <c r="AF922" s="170" t="e">
        <f>+VLOOKUP(CONCATENATE(TEXT(W922,"yyyy"),"-",TEXT(W922,"mm")),#REF!,2,0)</f>
        <v>#REF!</v>
      </c>
      <c r="AG922" s="177" t="e">
        <f>+(AC922*(1+'INFLAC PROYECTADA'!$B$8)^(AE922))/((1+DEMANDADO!AF922)^(AE922))</f>
        <v>#REF!</v>
      </c>
      <c r="AH922" s="169">
        <f>(0.2*VLOOKUP(D922,'%.'!$A$1:$B$4,2,FALSE))+(0.35*VLOOKUP(E922,'%.'!$A$1:$B$4,2,FALSE))+(0.1*VLOOKUP(F922,'%.'!$A$1:$B$4,2,FALSE))+(0.35*VLOOKUP(G922,'%.'!$A$1:$B$4,2,FALSE))</f>
        <v>0.66749999999999998</v>
      </c>
      <c r="AI922" s="128" t="str">
        <f t="shared" si="148"/>
        <v>ALTA</v>
      </c>
      <c r="AJ922" s="128" t="str">
        <f t="shared" si="149"/>
        <v>Provisión contable</v>
      </c>
      <c r="AK922" s="178" t="e">
        <f t="shared" si="150"/>
        <v>#REF!</v>
      </c>
    </row>
    <row r="923" spans="1:37" ht="30" customHeight="1" x14ac:dyDescent="0.25">
      <c r="A923" s="115">
        <v>922</v>
      </c>
      <c r="B923" s="79" t="s">
        <v>2112</v>
      </c>
      <c r="C923" s="85" t="s">
        <v>2118</v>
      </c>
      <c r="D923" s="87" t="s">
        <v>0</v>
      </c>
      <c r="E923" s="87" t="s">
        <v>1</v>
      </c>
      <c r="F923" s="87" t="s">
        <v>0</v>
      </c>
      <c r="G923" s="124" t="s">
        <v>0</v>
      </c>
      <c r="H923" s="169">
        <f t="shared" si="141"/>
        <v>0.66749999999999998</v>
      </c>
      <c r="I923" s="170" t="str">
        <f t="shared" si="142"/>
        <v>ALTA</v>
      </c>
      <c r="J923" s="292">
        <v>53000982</v>
      </c>
      <c r="K923" s="221">
        <v>0.19</v>
      </c>
      <c r="L923" s="86" t="s">
        <v>136</v>
      </c>
      <c r="M923" s="188">
        <v>0</v>
      </c>
      <c r="N923" s="87" t="s">
        <v>405</v>
      </c>
      <c r="O923" s="188" t="s">
        <v>405</v>
      </c>
      <c r="P923" s="86" t="s">
        <v>510</v>
      </c>
      <c r="Q923" s="83" t="s">
        <v>159</v>
      </c>
      <c r="R923" s="85" t="s">
        <v>2287</v>
      </c>
      <c r="S923" s="86" t="s">
        <v>2267</v>
      </c>
      <c r="T923" s="92">
        <v>168127</v>
      </c>
      <c r="U923" s="85" t="s">
        <v>171</v>
      </c>
      <c r="V923" s="86" t="s">
        <v>2343</v>
      </c>
      <c r="W923" s="171">
        <v>44074</v>
      </c>
      <c r="X923" s="172" t="e">
        <f>+CONCATENATE(TEXT(#REF!,"yyyy"),"-",TEXT(#REF!,"mm"))</f>
        <v>#REF!</v>
      </c>
      <c r="Y923" s="173" t="str">
        <f t="shared" si="145"/>
        <v>6</v>
      </c>
      <c r="Z923" s="172" t="str">
        <f t="shared" si="146"/>
        <v>2020-07</v>
      </c>
      <c r="AA923" s="170" t="e">
        <f>+VLOOKUP(Z923,#REF!,2,FALSE)/VLOOKUP(X923,#REF!,2,FALSE)</f>
        <v>#REF!</v>
      </c>
      <c r="AB923" s="174" t="e">
        <f t="shared" si="143"/>
        <v>#REF!</v>
      </c>
      <c r="AC923" s="174" t="e">
        <f t="shared" si="144"/>
        <v>#REF!</v>
      </c>
      <c r="AD923" s="175" t="e">
        <f>+#REF!+365*Y923</f>
        <v>#REF!</v>
      </c>
      <c r="AE923" s="176" t="e">
        <f t="shared" si="147"/>
        <v>#REF!</v>
      </c>
      <c r="AF923" s="170" t="e">
        <f>+VLOOKUP(CONCATENATE(TEXT(W923,"yyyy"),"-",TEXT(W923,"mm")),#REF!,2,0)</f>
        <v>#REF!</v>
      </c>
      <c r="AG923" s="177" t="e">
        <f>+(AC923*(1+'INFLAC PROYECTADA'!$B$8)^(AE923))/((1+DEMANDADO!AF923)^(AE923))</f>
        <v>#REF!</v>
      </c>
      <c r="AH923" s="169">
        <f>(0.2*VLOOKUP(D923,'%.'!$A$1:$B$4,2,FALSE))+(0.35*VLOOKUP(E923,'%.'!$A$1:$B$4,2,FALSE))+(0.1*VLOOKUP(F923,'%.'!$A$1:$B$4,2,FALSE))+(0.35*VLOOKUP(G923,'%.'!$A$1:$B$4,2,FALSE))</f>
        <v>0.66749999999999998</v>
      </c>
      <c r="AI923" s="128" t="str">
        <f t="shared" si="148"/>
        <v>ALTA</v>
      </c>
      <c r="AJ923" s="128" t="str">
        <f t="shared" si="149"/>
        <v>Provisión contable</v>
      </c>
      <c r="AK923" s="178" t="e">
        <f t="shared" si="150"/>
        <v>#REF!</v>
      </c>
    </row>
    <row r="924" spans="1:37" ht="30" customHeight="1" x14ac:dyDescent="0.25">
      <c r="A924" s="115">
        <v>923</v>
      </c>
      <c r="B924" s="79" t="s">
        <v>2112</v>
      </c>
      <c r="C924" s="85" t="s">
        <v>2119</v>
      </c>
      <c r="D924" s="87" t="s">
        <v>0</v>
      </c>
      <c r="E924" s="87" t="s">
        <v>1</v>
      </c>
      <c r="F924" s="87" t="s">
        <v>0</v>
      </c>
      <c r="G924" s="124" t="s">
        <v>0</v>
      </c>
      <c r="H924" s="169">
        <f t="shared" si="141"/>
        <v>0.66749999999999998</v>
      </c>
      <c r="I924" s="170" t="str">
        <f t="shared" si="142"/>
        <v>ALTA</v>
      </c>
      <c r="J924" s="292">
        <v>51457982</v>
      </c>
      <c r="K924" s="221">
        <v>0.19</v>
      </c>
      <c r="L924" s="86" t="s">
        <v>136</v>
      </c>
      <c r="M924" s="188">
        <v>0</v>
      </c>
      <c r="N924" s="87" t="s">
        <v>405</v>
      </c>
      <c r="O924" s="188" t="s">
        <v>405</v>
      </c>
      <c r="P924" s="86" t="s">
        <v>510</v>
      </c>
      <c r="Q924" s="83" t="s">
        <v>159</v>
      </c>
      <c r="R924" s="85" t="s">
        <v>2287</v>
      </c>
      <c r="S924" s="86" t="s">
        <v>2267</v>
      </c>
      <c r="T924" s="92">
        <v>168127</v>
      </c>
      <c r="U924" s="85" t="s">
        <v>171</v>
      </c>
      <c r="V924" s="86" t="s">
        <v>2343</v>
      </c>
      <c r="W924" s="171">
        <v>44074</v>
      </c>
      <c r="X924" s="172" t="e">
        <f>+CONCATENATE(TEXT(#REF!,"yyyy"),"-",TEXT(#REF!,"mm"))</f>
        <v>#REF!</v>
      </c>
      <c r="Y924" s="173" t="str">
        <f t="shared" si="145"/>
        <v>6</v>
      </c>
      <c r="Z924" s="172" t="str">
        <f t="shared" si="146"/>
        <v>2020-07</v>
      </c>
      <c r="AA924" s="170" t="e">
        <f>+VLOOKUP(Z924,#REF!,2,FALSE)/VLOOKUP(X924,#REF!,2,FALSE)</f>
        <v>#REF!</v>
      </c>
      <c r="AB924" s="174" t="e">
        <f t="shared" si="143"/>
        <v>#REF!</v>
      </c>
      <c r="AC924" s="174" t="e">
        <f t="shared" si="144"/>
        <v>#REF!</v>
      </c>
      <c r="AD924" s="175" t="e">
        <f>+#REF!+365*Y924</f>
        <v>#REF!</v>
      </c>
      <c r="AE924" s="176" t="e">
        <f t="shared" si="147"/>
        <v>#REF!</v>
      </c>
      <c r="AF924" s="170" t="e">
        <f>+VLOOKUP(CONCATENATE(TEXT(W924,"yyyy"),"-",TEXT(W924,"mm")),#REF!,2,0)</f>
        <v>#REF!</v>
      </c>
      <c r="AG924" s="177" t="e">
        <f>+(AC924*(1+'INFLAC PROYECTADA'!$B$8)^(AE924))/((1+DEMANDADO!AF924)^(AE924))</f>
        <v>#REF!</v>
      </c>
      <c r="AH924" s="169">
        <f>(0.2*VLOOKUP(D924,'%.'!$A$1:$B$4,2,FALSE))+(0.35*VLOOKUP(E924,'%.'!$A$1:$B$4,2,FALSE))+(0.1*VLOOKUP(F924,'%.'!$A$1:$B$4,2,FALSE))+(0.35*VLOOKUP(G924,'%.'!$A$1:$B$4,2,FALSE))</f>
        <v>0.66749999999999998</v>
      </c>
      <c r="AI924" s="128" t="str">
        <f t="shared" si="148"/>
        <v>ALTA</v>
      </c>
      <c r="AJ924" s="128" t="str">
        <f t="shared" si="149"/>
        <v>Provisión contable</v>
      </c>
      <c r="AK924" s="178" t="e">
        <f t="shared" si="150"/>
        <v>#REF!</v>
      </c>
    </row>
    <row r="925" spans="1:37" ht="30" customHeight="1" x14ac:dyDescent="0.25">
      <c r="A925" s="115">
        <v>924</v>
      </c>
      <c r="B925" s="79" t="s">
        <v>2112</v>
      </c>
      <c r="C925" s="85" t="s">
        <v>2120</v>
      </c>
      <c r="D925" s="87" t="s">
        <v>0</v>
      </c>
      <c r="E925" s="87" t="s">
        <v>1</v>
      </c>
      <c r="F925" s="87" t="s">
        <v>0</v>
      </c>
      <c r="G925" s="124" t="s">
        <v>0</v>
      </c>
      <c r="H925" s="169">
        <f t="shared" si="141"/>
        <v>0.66749999999999998</v>
      </c>
      <c r="I925" s="170" t="str">
        <f t="shared" si="142"/>
        <v>ALTA</v>
      </c>
      <c r="J925" s="292">
        <v>53457000</v>
      </c>
      <c r="K925" s="221">
        <v>0.19</v>
      </c>
      <c r="L925" s="86" t="s">
        <v>136</v>
      </c>
      <c r="M925" s="188">
        <v>0</v>
      </c>
      <c r="N925" s="87" t="s">
        <v>405</v>
      </c>
      <c r="O925" s="188" t="s">
        <v>405</v>
      </c>
      <c r="P925" s="86" t="s">
        <v>510</v>
      </c>
      <c r="Q925" s="83" t="s">
        <v>159</v>
      </c>
      <c r="R925" s="85" t="s">
        <v>2287</v>
      </c>
      <c r="S925" s="86" t="s">
        <v>2267</v>
      </c>
      <c r="T925" s="92">
        <v>168127</v>
      </c>
      <c r="U925" s="85" t="s">
        <v>171</v>
      </c>
      <c r="V925" s="86" t="s">
        <v>2343</v>
      </c>
      <c r="W925" s="171">
        <v>44074</v>
      </c>
      <c r="X925" s="172" t="e">
        <f>+CONCATENATE(TEXT(#REF!,"yyyy"),"-",TEXT(#REF!,"mm"))</f>
        <v>#REF!</v>
      </c>
      <c r="Y925" s="173" t="str">
        <f t="shared" si="145"/>
        <v>6</v>
      </c>
      <c r="Z925" s="172" t="str">
        <f t="shared" si="146"/>
        <v>2020-07</v>
      </c>
      <c r="AA925" s="170" t="e">
        <f>+VLOOKUP(Z925,#REF!,2,FALSE)/VLOOKUP(X925,#REF!,2,FALSE)</f>
        <v>#REF!</v>
      </c>
      <c r="AB925" s="174" t="e">
        <f t="shared" si="143"/>
        <v>#REF!</v>
      </c>
      <c r="AC925" s="174" t="e">
        <f t="shared" si="144"/>
        <v>#REF!</v>
      </c>
      <c r="AD925" s="175" t="e">
        <f>+#REF!+365*Y925</f>
        <v>#REF!</v>
      </c>
      <c r="AE925" s="176" t="e">
        <f t="shared" si="147"/>
        <v>#REF!</v>
      </c>
      <c r="AF925" s="170" t="e">
        <f>+VLOOKUP(CONCATENATE(TEXT(W925,"yyyy"),"-",TEXT(W925,"mm")),#REF!,2,0)</f>
        <v>#REF!</v>
      </c>
      <c r="AG925" s="177" t="e">
        <f>+(AC925*(1+'INFLAC PROYECTADA'!$B$8)^(AE925))/((1+DEMANDADO!AF925)^(AE925))</f>
        <v>#REF!</v>
      </c>
      <c r="AH925" s="169">
        <f>(0.2*VLOOKUP(D925,'%.'!$A$1:$B$4,2,FALSE))+(0.35*VLOOKUP(E925,'%.'!$A$1:$B$4,2,FALSE))+(0.1*VLOOKUP(F925,'%.'!$A$1:$B$4,2,FALSE))+(0.35*VLOOKUP(G925,'%.'!$A$1:$B$4,2,FALSE))</f>
        <v>0.66749999999999998</v>
      </c>
      <c r="AI925" s="128" t="str">
        <f t="shared" si="148"/>
        <v>ALTA</v>
      </c>
      <c r="AJ925" s="128" t="str">
        <f t="shared" si="149"/>
        <v>Provisión contable</v>
      </c>
      <c r="AK925" s="178" t="e">
        <f t="shared" si="150"/>
        <v>#REF!</v>
      </c>
    </row>
    <row r="926" spans="1:37" ht="30" customHeight="1" x14ac:dyDescent="0.25">
      <c r="A926" s="115">
        <v>925</v>
      </c>
      <c r="B926" s="79" t="s">
        <v>2112</v>
      </c>
      <c r="C926" s="85" t="s">
        <v>2121</v>
      </c>
      <c r="D926" s="87" t="s">
        <v>0</v>
      </c>
      <c r="E926" s="87" t="s">
        <v>1</v>
      </c>
      <c r="F926" s="87" t="s">
        <v>0</v>
      </c>
      <c r="G926" s="124" t="s">
        <v>0</v>
      </c>
      <c r="H926" s="169">
        <f t="shared" si="141"/>
        <v>0.66749999999999998</v>
      </c>
      <c r="I926" s="170" t="str">
        <f t="shared" si="142"/>
        <v>ALTA</v>
      </c>
      <c r="J926" s="292">
        <v>53400982</v>
      </c>
      <c r="K926" s="221">
        <v>0.19</v>
      </c>
      <c r="L926" s="86" t="s">
        <v>136</v>
      </c>
      <c r="M926" s="188">
        <v>0</v>
      </c>
      <c r="N926" s="87" t="s">
        <v>405</v>
      </c>
      <c r="O926" s="188" t="s">
        <v>405</v>
      </c>
      <c r="P926" s="86" t="s">
        <v>510</v>
      </c>
      <c r="Q926" s="83" t="s">
        <v>159</v>
      </c>
      <c r="R926" s="85" t="s">
        <v>2287</v>
      </c>
      <c r="S926" s="86" t="s">
        <v>2267</v>
      </c>
      <c r="T926" s="92">
        <v>168127</v>
      </c>
      <c r="U926" s="85" t="s">
        <v>171</v>
      </c>
      <c r="V926" s="86" t="s">
        <v>2343</v>
      </c>
      <c r="W926" s="171">
        <v>44074</v>
      </c>
      <c r="X926" s="172" t="e">
        <f>+CONCATENATE(TEXT(#REF!,"yyyy"),"-",TEXT(#REF!,"mm"))</f>
        <v>#REF!</v>
      </c>
      <c r="Y926" s="173" t="str">
        <f t="shared" si="145"/>
        <v>6</v>
      </c>
      <c r="Z926" s="172" t="str">
        <f t="shared" si="146"/>
        <v>2020-07</v>
      </c>
      <c r="AA926" s="170" t="e">
        <f>+VLOOKUP(Z926,#REF!,2,FALSE)/VLOOKUP(X926,#REF!,2,FALSE)</f>
        <v>#REF!</v>
      </c>
      <c r="AB926" s="174" t="e">
        <f t="shared" si="143"/>
        <v>#REF!</v>
      </c>
      <c r="AC926" s="174" t="e">
        <f t="shared" si="144"/>
        <v>#REF!</v>
      </c>
      <c r="AD926" s="175" t="e">
        <f>+#REF!+365*Y926</f>
        <v>#REF!</v>
      </c>
      <c r="AE926" s="176" t="e">
        <f t="shared" si="147"/>
        <v>#REF!</v>
      </c>
      <c r="AF926" s="170" t="e">
        <f>+VLOOKUP(CONCATENATE(TEXT(W926,"yyyy"),"-",TEXT(W926,"mm")),#REF!,2,0)</f>
        <v>#REF!</v>
      </c>
      <c r="AG926" s="177" t="e">
        <f>+(AC926*(1+'INFLAC PROYECTADA'!$B$8)^(AE926))/((1+DEMANDADO!AF926)^(AE926))</f>
        <v>#REF!</v>
      </c>
      <c r="AH926" s="169">
        <f>(0.2*VLOOKUP(D926,'%.'!$A$1:$B$4,2,FALSE))+(0.35*VLOOKUP(E926,'%.'!$A$1:$B$4,2,FALSE))+(0.1*VLOOKUP(F926,'%.'!$A$1:$B$4,2,FALSE))+(0.35*VLOOKUP(G926,'%.'!$A$1:$B$4,2,FALSE))</f>
        <v>0.66749999999999998</v>
      </c>
      <c r="AI926" s="128" t="str">
        <f t="shared" si="148"/>
        <v>ALTA</v>
      </c>
      <c r="AJ926" s="128" t="str">
        <f t="shared" si="149"/>
        <v>Provisión contable</v>
      </c>
      <c r="AK926" s="178" t="e">
        <f t="shared" si="150"/>
        <v>#REF!</v>
      </c>
    </row>
    <row r="927" spans="1:37" ht="30" customHeight="1" x14ac:dyDescent="0.25">
      <c r="A927" s="115">
        <v>926</v>
      </c>
      <c r="B927" s="79" t="s">
        <v>2112</v>
      </c>
      <c r="C927" s="85" t="s">
        <v>2122</v>
      </c>
      <c r="D927" s="87" t="s">
        <v>0</v>
      </c>
      <c r="E927" s="87" t="s">
        <v>1</v>
      </c>
      <c r="F927" s="87" t="s">
        <v>0</v>
      </c>
      <c r="G927" s="124" t="s">
        <v>0</v>
      </c>
      <c r="H927" s="169">
        <f t="shared" si="141"/>
        <v>0.66749999999999998</v>
      </c>
      <c r="I927" s="170" t="str">
        <f t="shared" si="142"/>
        <v>ALTA</v>
      </c>
      <c r="J927" s="292">
        <v>53432082</v>
      </c>
      <c r="K927" s="221">
        <v>0.19</v>
      </c>
      <c r="L927" s="86" t="s">
        <v>136</v>
      </c>
      <c r="M927" s="188">
        <v>0</v>
      </c>
      <c r="N927" s="87" t="s">
        <v>405</v>
      </c>
      <c r="O927" s="188" t="s">
        <v>405</v>
      </c>
      <c r="P927" s="86" t="s">
        <v>510</v>
      </c>
      <c r="Q927" s="83" t="s">
        <v>159</v>
      </c>
      <c r="R927" s="85" t="s">
        <v>2287</v>
      </c>
      <c r="S927" s="86" t="s">
        <v>2267</v>
      </c>
      <c r="T927" s="92">
        <v>168127</v>
      </c>
      <c r="U927" s="85" t="s">
        <v>171</v>
      </c>
      <c r="V927" s="86" t="s">
        <v>2343</v>
      </c>
      <c r="W927" s="171">
        <v>44074</v>
      </c>
      <c r="X927" s="172" t="e">
        <f>+CONCATENATE(TEXT(#REF!,"yyyy"),"-",TEXT(#REF!,"mm"))</f>
        <v>#REF!</v>
      </c>
      <c r="Y927" s="173" t="str">
        <f t="shared" si="145"/>
        <v>6</v>
      </c>
      <c r="Z927" s="172" t="str">
        <f t="shared" si="146"/>
        <v>2020-07</v>
      </c>
      <c r="AA927" s="170" t="e">
        <f>+VLOOKUP(Z927,#REF!,2,FALSE)/VLOOKUP(X927,#REF!,2,FALSE)</f>
        <v>#REF!</v>
      </c>
      <c r="AB927" s="174" t="e">
        <f t="shared" si="143"/>
        <v>#REF!</v>
      </c>
      <c r="AC927" s="174" t="e">
        <f t="shared" si="144"/>
        <v>#REF!</v>
      </c>
      <c r="AD927" s="175" t="e">
        <f>+#REF!+365*Y927</f>
        <v>#REF!</v>
      </c>
      <c r="AE927" s="176" t="e">
        <f t="shared" si="147"/>
        <v>#REF!</v>
      </c>
      <c r="AF927" s="170" t="e">
        <f>+VLOOKUP(CONCATENATE(TEXT(W927,"yyyy"),"-",TEXT(W927,"mm")),#REF!,2,0)</f>
        <v>#REF!</v>
      </c>
      <c r="AG927" s="177" t="e">
        <f>+(AC927*(1+'INFLAC PROYECTADA'!$B$8)^(AE927))/((1+DEMANDADO!AF927)^(AE927))</f>
        <v>#REF!</v>
      </c>
      <c r="AH927" s="169">
        <f>(0.2*VLOOKUP(D927,'%.'!$A$1:$B$4,2,FALSE))+(0.35*VLOOKUP(E927,'%.'!$A$1:$B$4,2,FALSE))+(0.1*VLOOKUP(F927,'%.'!$A$1:$B$4,2,FALSE))+(0.35*VLOOKUP(G927,'%.'!$A$1:$B$4,2,FALSE))</f>
        <v>0.66749999999999998</v>
      </c>
      <c r="AI927" s="128" t="str">
        <f t="shared" si="148"/>
        <v>ALTA</v>
      </c>
      <c r="AJ927" s="128" t="str">
        <f t="shared" si="149"/>
        <v>Provisión contable</v>
      </c>
      <c r="AK927" s="178" t="e">
        <f t="shared" si="150"/>
        <v>#REF!</v>
      </c>
    </row>
    <row r="928" spans="1:37" ht="30" customHeight="1" x14ac:dyDescent="0.25">
      <c r="A928" s="115">
        <v>927</v>
      </c>
      <c r="B928" s="79" t="s">
        <v>2112</v>
      </c>
      <c r="C928" s="85" t="s">
        <v>2123</v>
      </c>
      <c r="D928" s="87" t="s">
        <v>0</v>
      </c>
      <c r="E928" s="87" t="s">
        <v>1</v>
      </c>
      <c r="F928" s="87" t="s">
        <v>0</v>
      </c>
      <c r="G928" s="124" t="s">
        <v>0</v>
      </c>
      <c r="H928" s="169">
        <f t="shared" si="141"/>
        <v>0.66749999999999998</v>
      </c>
      <c r="I928" s="170" t="str">
        <f t="shared" si="142"/>
        <v>ALTA</v>
      </c>
      <c r="J928" s="292">
        <v>53455552</v>
      </c>
      <c r="K928" s="221">
        <v>0.19</v>
      </c>
      <c r="L928" s="86" t="s">
        <v>136</v>
      </c>
      <c r="M928" s="188">
        <v>0</v>
      </c>
      <c r="N928" s="87" t="s">
        <v>405</v>
      </c>
      <c r="O928" s="188" t="s">
        <v>405</v>
      </c>
      <c r="P928" s="85" t="s">
        <v>781</v>
      </c>
      <c r="Q928" s="83" t="s">
        <v>159</v>
      </c>
      <c r="R928" s="85" t="s">
        <v>2287</v>
      </c>
      <c r="S928" s="86" t="s">
        <v>2267</v>
      </c>
      <c r="T928" s="92">
        <v>168127</v>
      </c>
      <c r="U928" s="85" t="s">
        <v>171</v>
      </c>
      <c r="V928" s="86" t="s">
        <v>2343</v>
      </c>
      <c r="W928" s="171">
        <v>44074</v>
      </c>
      <c r="X928" s="172" t="e">
        <f>+CONCATENATE(TEXT(#REF!,"yyyy"),"-",TEXT(#REF!,"mm"))</f>
        <v>#REF!</v>
      </c>
      <c r="Y928" s="173" t="str">
        <f t="shared" si="145"/>
        <v>4</v>
      </c>
      <c r="Z928" s="172" t="str">
        <f t="shared" si="146"/>
        <v>2020-07</v>
      </c>
      <c r="AA928" s="170" t="e">
        <f>+VLOOKUP(Z928,#REF!,2,FALSE)/VLOOKUP(X928,#REF!,2,FALSE)</f>
        <v>#REF!</v>
      </c>
      <c r="AB928" s="174" t="e">
        <f t="shared" si="143"/>
        <v>#REF!</v>
      </c>
      <c r="AC928" s="174" t="e">
        <f t="shared" si="144"/>
        <v>#REF!</v>
      </c>
      <c r="AD928" s="175" t="e">
        <f>+#REF!+365*Y928</f>
        <v>#REF!</v>
      </c>
      <c r="AE928" s="176" t="e">
        <f t="shared" si="147"/>
        <v>#REF!</v>
      </c>
      <c r="AF928" s="170" t="e">
        <f>+VLOOKUP(CONCATENATE(TEXT(W928,"yyyy"),"-",TEXT(W928,"mm")),#REF!,2,0)</f>
        <v>#REF!</v>
      </c>
      <c r="AG928" s="177" t="e">
        <f>+(AC928*(1+'INFLAC PROYECTADA'!$B$8)^(AE928))/((1+DEMANDADO!AF928)^(AE928))</f>
        <v>#REF!</v>
      </c>
      <c r="AH928" s="169">
        <f>(0.2*VLOOKUP(D928,'%.'!$A$1:$B$4,2,FALSE))+(0.35*VLOOKUP(E928,'%.'!$A$1:$B$4,2,FALSE))+(0.1*VLOOKUP(F928,'%.'!$A$1:$B$4,2,FALSE))+(0.35*VLOOKUP(G928,'%.'!$A$1:$B$4,2,FALSE))</f>
        <v>0.66749999999999998</v>
      </c>
      <c r="AI928" s="128" t="str">
        <f t="shared" si="148"/>
        <v>ALTA</v>
      </c>
      <c r="AJ928" s="128" t="str">
        <f t="shared" si="149"/>
        <v>Provisión contable</v>
      </c>
      <c r="AK928" s="178" t="e">
        <f t="shared" si="150"/>
        <v>#REF!</v>
      </c>
    </row>
    <row r="929" spans="1:37" ht="30" customHeight="1" x14ac:dyDescent="0.25">
      <c r="A929" s="115">
        <v>928</v>
      </c>
      <c r="B929" s="79" t="s">
        <v>2112</v>
      </c>
      <c r="C929" s="85" t="s">
        <v>2124</v>
      </c>
      <c r="D929" s="87" t="s">
        <v>0</v>
      </c>
      <c r="E929" s="87" t="s">
        <v>1</v>
      </c>
      <c r="F929" s="87" t="s">
        <v>0</v>
      </c>
      <c r="G929" s="124" t="s">
        <v>0</v>
      </c>
      <c r="H929" s="169">
        <f t="shared" si="141"/>
        <v>0.66749999999999998</v>
      </c>
      <c r="I929" s="170" t="str">
        <f t="shared" si="142"/>
        <v>ALTA</v>
      </c>
      <c r="J929" s="292">
        <v>53455552</v>
      </c>
      <c r="K929" s="221">
        <v>0.19</v>
      </c>
      <c r="L929" s="86" t="s">
        <v>136</v>
      </c>
      <c r="M929" s="188">
        <v>0</v>
      </c>
      <c r="N929" s="87" t="s">
        <v>405</v>
      </c>
      <c r="O929" s="188" t="s">
        <v>405</v>
      </c>
      <c r="P929" s="86" t="s">
        <v>1821</v>
      </c>
      <c r="Q929" s="83" t="s">
        <v>159</v>
      </c>
      <c r="R929" s="85" t="s">
        <v>2287</v>
      </c>
      <c r="S929" s="86" t="s">
        <v>2267</v>
      </c>
      <c r="T929" s="92">
        <v>168127</v>
      </c>
      <c r="U929" s="85" t="s">
        <v>171</v>
      </c>
      <c r="V929" s="86" t="s">
        <v>2343</v>
      </c>
      <c r="W929" s="171">
        <v>44074</v>
      </c>
      <c r="X929" s="172" t="e">
        <f>+CONCATENATE(TEXT(#REF!,"yyyy"),"-",TEXT(#REF!,"mm"))</f>
        <v>#REF!</v>
      </c>
      <c r="Y929" s="173" t="str">
        <f t="shared" si="145"/>
        <v>4</v>
      </c>
      <c r="Z929" s="172" t="str">
        <f t="shared" si="146"/>
        <v>2020-07</v>
      </c>
      <c r="AA929" s="170" t="e">
        <f>+VLOOKUP(Z929,#REF!,2,FALSE)/VLOOKUP(X929,#REF!,2,FALSE)</f>
        <v>#REF!</v>
      </c>
      <c r="AB929" s="174" t="e">
        <f t="shared" si="143"/>
        <v>#REF!</v>
      </c>
      <c r="AC929" s="174" t="e">
        <f t="shared" si="144"/>
        <v>#REF!</v>
      </c>
      <c r="AD929" s="175" t="e">
        <f>+#REF!+365*Y929</f>
        <v>#REF!</v>
      </c>
      <c r="AE929" s="176" t="e">
        <f t="shared" si="147"/>
        <v>#REF!</v>
      </c>
      <c r="AF929" s="170" t="e">
        <f>+VLOOKUP(CONCATENATE(TEXT(W929,"yyyy"),"-",TEXT(W929,"mm")),#REF!,2,0)</f>
        <v>#REF!</v>
      </c>
      <c r="AG929" s="177" t="e">
        <f>+(AC929*(1+'INFLAC PROYECTADA'!$B$8)^(AE929))/((1+DEMANDADO!AF929)^(AE929))</f>
        <v>#REF!</v>
      </c>
      <c r="AH929" s="169">
        <f>(0.2*VLOOKUP(D929,'%.'!$A$1:$B$4,2,FALSE))+(0.35*VLOOKUP(E929,'%.'!$A$1:$B$4,2,FALSE))+(0.1*VLOOKUP(F929,'%.'!$A$1:$B$4,2,FALSE))+(0.35*VLOOKUP(G929,'%.'!$A$1:$B$4,2,FALSE))</f>
        <v>0.66749999999999998</v>
      </c>
      <c r="AI929" s="128" t="str">
        <f t="shared" si="148"/>
        <v>ALTA</v>
      </c>
      <c r="AJ929" s="128" t="str">
        <f t="shared" si="149"/>
        <v>Provisión contable</v>
      </c>
      <c r="AK929" s="178" t="e">
        <f t="shared" si="150"/>
        <v>#REF!</v>
      </c>
    </row>
    <row r="930" spans="1:37" ht="30" customHeight="1" x14ac:dyDescent="0.25">
      <c r="A930" s="115">
        <v>929</v>
      </c>
      <c r="B930" s="79" t="s">
        <v>2112</v>
      </c>
      <c r="C930" s="85" t="s">
        <v>2125</v>
      </c>
      <c r="D930" s="87" t="s">
        <v>0</v>
      </c>
      <c r="E930" s="87" t="s">
        <v>1</v>
      </c>
      <c r="F930" s="87" t="s">
        <v>0</v>
      </c>
      <c r="G930" s="124" t="s">
        <v>0</v>
      </c>
      <c r="H930" s="169">
        <f t="shared" si="141"/>
        <v>0.66749999999999998</v>
      </c>
      <c r="I930" s="170" t="str">
        <f t="shared" si="142"/>
        <v>ALTA</v>
      </c>
      <c r="J930" s="292">
        <v>43000000</v>
      </c>
      <c r="K930" s="221">
        <v>0.19</v>
      </c>
      <c r="L930" s="86" t="s">
        <v>136</v>
      </c>
      <c r="M930" s="188">
        <v>0</v>
      </c>
      <c r="N930" s="87" t="s">
        <v>405</v>
      </c>
      <c r="O930" s="188" t="s">
        <v>405</v>
      </c>
      <c r="P930" s="86" t="s">
        <v>1821</v>
      </c>
      <c r="Q930" s="83" t="s">
        <v>159</v>
      </c>
      <c r="R930" s="85" t="s">
        <v>2287</v>
      </c>
      <c r="S930" s="86" t="s">
        <v>2267</v>
      </c>
      <c r="T930" s="92">
        <v>168127</v>
      </c>
      <c r="U930" s="85" t="s">
        <v>171</v>
      </c>
      <c r="V930" s="86" t="s">
        <v>2343</v>
      </c>
      <c r="W930" s="171">
        <v>44074</v>
      </c>
      <c r="X930" s="172" t="e">
        <f>+CONCATENATE(TEXT(#REF!,"yyyy"),"-",TEXT(#REF!,"mm"))</f>
        <v>#REF!</v>
      </c>
      <c r="Y930" s="173" t="str">
        <f t="shared" si="145"/>
        <v>4</v>
      </c>
      <c r="Z930" s="172" t="str">
        <f t="shared" si="146"/>
        <v>2020-07</v>
      </c>
      <c r="AA930" s="170" t="e">
        <f>+VLOOKUP(Z930,#REF!,2,FALSE)/VLOOKUP(X930,#REF!,2,FALSE)</f>
        <v>#REF!</v>
      </c>
      <c r="AB930" s="174" t="e">
        <f t="shared" si="143"/>
        <v>#REF!</v>
      </c>
      <c r="AC930" s="174" t="e">
        <f t="shared" si="144"/>
        <v>#REF!</v>
      </c>
      <c r="AD930" s="175" t="e">
        <f>+#REF!+365*Y930</f>
        <v>#REF!</v>
      </c>
      <c r="AE930" s="176" t="e">
        <f t="shared" si="147"/>
        <v>#REF!</v>
      </c>
      <c r="AF930" s="170" t="e">
        <f>+VLOOKUP(CONCATENATE(TEXT(W930,"yyyy"),"-",TEXT(W930,"mm")),#REF!,2,0)</f>
        <v>#REF!</v>
      </c>
      <c r="AG930" s="177" t="e">
        <f>+(AC930*(1+'INFLAC PROYECTADA'!$B$8)^(AE930))/((1+DEMANDADO!AF930)^(AE930))</f>
        <v>#REF!</v>
      </c>
      <c r="AH930" s="169">
        <f>(0.2*VLOOKUP(D930,'%.'!$A$1:$B$4,2,FALSE))+(0.35*VLOOKUP(E930,'%.'!$A$1:$B$4,2,FALSE))+(0.1*VLOOKUP(F930,'%.'!$A$1:$B$4,2,FALSE))+(0.35*VLOOKUP(G930,'%.'!$A$1:$B$4,2,FALSE))</f>
        <v>0.66749999999999998</v>
      </c>
      <c r="AI930" s="128" t="str">
        <f t="shared" si="148"/>
        <v>ALTA</v>
      </c>
      <c r="AJ930" s="128" t="str">
        <f t="shared" si="149"/>
        <v>Provisión contable</v>
      </c>
      <c r="AK930" s="178" t="e">
        <f t="shared" si="150"/>
        <v>#REF!</v>
      </c>
    </row>
    <row r="931" spans="1:37" ht="30" customHeight="1" x14ac:dyDescent="0.25">
      <c r="A931" s="115">
        <v>930</v>
      </c>
      <c r="B931" s="79" t="s">
        <v>2126</v>
      </c>
      <c r="C931" s="85" t="s">
        <v>2127</v>
      </c>
      <c r="D931" s="87" t="s">
        <v>1</v>
      </c>
      <c r="E931" s="87" t="s">
        <v>1</v>
      </c>
      <c r="F931" s="87" t="s">
        <v>1</v>
      </c>
      <c r="G931" s="124" t="s">
        <v>1</v>
      </c>
      <c r="H931" s="169">
        <f t="shared" si="141"/>
        <v>0.05</v>
      </c>
      <c r="I931" s="170" t="str">
        <f t="shared" si="142"/>
        <v>REMOTA</v>
      </c>
      <c r="J931" s="292">
        <v>9260090</v>
      </c>
      <c r="K931" s="221">
        <v>0</v>
      </c>
      <c r="L931" s="85" t="s">
        <v>131</v>
      </c>
      <c r="M931" s="188">
        <v>0</v>
      </c>
      <c r="N931" s="87" t="s">
        <v>405</v>
      </c>
      <c r="O931" s="188" t="s">
        <v>405</v>
      </c>
      <c r="P931" s="86" t="s">
        <v>510</v>
      </c>
      <c r="Q931" s="83" t="s">
        <v>159</v>
      </c>
      <c r="R931" s="85" t="s">
        <v>2266</v>
      </c>
      <c r="S931" s="86" t="s">
        <v>2267</v>
      </c>
      <c r="T931" s="92">
        <v>168127</v>
      </c>
      <c r="U931" s="85" t="s">
        <v>171</v>
      </c>
      <c r="V931" s="86" t="s">
        <v>2344</v>
      </c>
      <c r="W931" s="171">
        <v>44074</v>
      </c>
      <c r="X931" s="172" t="e">
        <f>+CONCATENATE(TEXT(#REF!,"yyyy"),"-",TEXT(#REF!,"mm"))</f>
        <v>#REF!</v>
      </c>
      <c r="Y931" s="173" t="str">
        <f t="shared" si="145"/>
        <v>6</v>
      </c>
      <c r="Z931" s="172" t="str">
        <f t="shared" si="146"/>
        <v>2020-07</v>
      </c>
      <c r="AA931" s="170" t="e">
        <f>+VLOOKUP(Z931,#REF!,2,FALSE)/VLOOKUP(X931,#REF!,2,FALSE)</f>
        <v>#REF!</v>
      </c>
      <c r="AB931" s="174" t="e">
        <f t="shared" si="143"/>
        <v>#REF!</v>
      </c>
      <c r="AC931" s="174" t="e">
        <f t="shared" si="144"/>
        <v>#REF!</v>
      </c>
      <c r="AD931" s="175" t="e">
        <f>+#REF!+365*Y931</f>
        <v>#REF!</v>
      </c>
      <c r="AE931" s="176" t="e">
        <f t="shared" si="147"/>
        <v>#REF!</v>
      </c>
      <c r="AF931" s="170" t="e">
        <f>+VLOOKUP(CONCATENATE(TEXT(W931,"yyyy"),"-",TEXT(W931,"mm")),#REF!,2,0)</f>
        <v>#REF!</v>
      </c>
      <c r="AG931" s="177" t="e">
        <f>+(AC931*(1+'INFLAC PROYECTADA'!$B$8)^(AE931))/((1+DEMANDADO!AF931)^(AE931))</f>
        <v>#REF!</v>
      </c>
      <c r="AH931" s="169">
        <f>(0.2*VLOOKUP(D931,'%.'!$A$1:$B$4,2,FALSE))+(0.35*VLOOKUP(E931,'%.'!$A$1:$B$4,2,FALSE))+(0.1*VLOOKUP(F931,'%.'!$A$1:$B$4,2,FALSE))+(0.35*VLOOKUP(G931,'%.'!$A$1:$B$4,2,FALSE))</f>
        <v>0.05</v>
      </c>
      <c r="AI931" s="128" t="str">
        <f t="shared" si="148"/>
        <v>REMOTA</v>
      </c>
      <c r="AJ931" s="128" t="str">
        <f t="shared" si="149"/>
        <v>No se registra</v>
      </c>
      <c r="AK931" s="178">
        <f t="shared" si="150"/>
        <v>0</v>
      </c>
    </row>
    <row r="932" spans="1:37" ht="30" customHeight="1" x14ac:dyDescent="0.25">
      <c r="A932" s="115">
        <v>931</v>
      </c>
      <c r="B932" s="79" t="s">
        <v>2128</v>
      </c>
      <c r="C932" s="85" t="s">
        <v>2129</v>
      </c>
      <c r="D932" s="87" t="s">
        <v>1</v>
      </c>
      <c r="E932" s="87" t="s">
        <v>1</v>
      </c>
      <c r="F932" s="87" t="s">
        <v>1</v>
      </c>
      <c r="G932" s="124" t="s">
        <v>1</v>
      </c>
      <c r="H932" s="169">
        <f t="shared" si="141"/>
        <v>0.05</v>
      </c>
      <c r="I932" s="170" t="str">
        <f t="shared" si="142"/>
        <v>REMOTA</v>
      </c>
      <c r="J932" s="292">
        <v>65924591</v>
      </c>
      <c r="K932" s="221">
        <v>0</v>
      </c>
      <c r="L932" s="85" t="s">
        <v>134</v>
      </c>
      <c r="M932" s="188">
        <v>0</v>
      </c>
      <c r="N932" s="87" t="s">
        <v>405</v>
      </c>
      <c r="O932" s="188" t="s">
        <v>405</v>
      </c>
      <c r="P932" s="85" t="s">
        <v>408</v>
      </c>
      <c r="Q932" s="83" t="s">
        <v>159</v>
      </c>
      <c r="R932" s="85" t="s">
        <v>2266</v>
      </c>
      <c r="S932" s="86" t="s">
        <v>2267</v>
      </c>
      <c r="T932" s="92">
        <v>168127</v>
      </c>
      <c r="U932" s="85" t="s">
        <v>171</v>
      </c>
      <c r="V932" s="86" t="s">
        <v>2345</v>
      </c>
      <c r="W932" s="171">
        <v>44074</v>
      </c>
      <c r="X932" s="172" t="e">
        <f>+CONCATENATE(TEXT(#REF!,"yyyy"),"-",TEXT(#REF!,"mm"))</f>
        <v>#REF!</v>
      </c>
      <c r="Y932" s="173" t="str">
        <f t="shared" si="145"/>
        <v>5</v>
      </c>
      <c r="Z932" s="172" t="str">
        <f t="shared" si="146"/>
        <v>2020-07</v>
      </c>
      <c r="AA932" s="170" t="e">
        <f>+VLOOKUP(Z932,#REF!,2,FALSE)/VLOOKUP(X932,#REF!,2,FALSE)</f>
        <v>#REF!</v>
      </c>
      <c r="AB932" s="174" t="e">
        <f t="shared" si="143"/>
        <v>#REF!</v>
      </c>
      <c r="AC932" s="174" t="e">
        <f t="shared" si="144"/>
        <v>#REF!</v>
      </c>
      <c r="AD932" s="175" t="e">
        <f>+#REF!+365*Y932</f>
        <v>#REF!</v>
      </c>
      <c r="AE932" s="176" t="e">
        <f t="shared" si="147"/>
        <v>#REF!</v>
      </c>
      <c r="AF932" s="170" t="e">
        <f>+VLOOKUP(CONCATENATE(TEXT(W932,"yyyy"),"-",TEXT(W932,"mm")),#REF!,2,0)</f>
        <v>#REF!</v>
      </c>
      <c r="AG932" s="177" t="e">
        <f>+(AC932*(1+'INFLAC PROYECTADA'!$B$8)^(AE932))/((1+DEMANDADO!AF932)^(AE932))</f>
        <v>#REF!</v>
      </c>
      <c r="AH932" s="169">
        <f>(0.2*VLOOKUP(D932,'%.'!$A$1:$B$4,2,FALSE))+(0.35*VLOOKUP(E932,'%.'!$A$1:$B$4,2,FALSE))+(0.1*VLOOKUP(F932,'%.'!$A$1:$B$4,2,FALSE))+(0.35*VLOOKUP(G932,'%.'!$A$1:$B$4,2,FALSE))</f>
        <v>0.05</v>
      </c>
      <c r="AI932" s="128" t="str">
        <f t="shared" si="148"/>
        <v>REMOTA</v>
      </c>
      <c r="AJ932" s="128" t="str">
        <f t="shared" si="149"/>
        <v>No se registra</v>
      </c>
      <c r="AK932" s="178">
        <f t="shared" si="150"/>
        <v>0</v>
      </c>
    </row>
    <row r="933" spans="1:37" ht="30" customHeight="1" x14ac:dyDescent="0.25">
      <c r="A933" s="115">
        <v>932</v>
      </c>
      <c r="B933" s="79" t="s">
        <v>2128</v>
      </c>
      <c r="C933" s="85" t="s">
        <v>2130</v>
      </c>
      <c r="D933" s="87" t="s">
        <v>1</v>
      </c>
      <c r="E933" s="87" t="s">
        <v>1</v>
      </c>
      <c r="F933" s="87" t="s">
        <v>1</v>
      </c>
      <c r="G933" s="124" t="s">
        <v>1</v>
      </c>
      <c r="H933" s="169">
        <f t="shared" si="141"/>
        <v>0.05</v>
      </c>
      <c r="I933" s="170" t="str">
        <f t="shared" si="142"/>
        <v>REMOTA</v>
      </c>
      <c r="J933" s="292">
        <v>40000000</v>
      </c>
      <c r="K933" s="221">
        <v>0</v>
      </c>
      <c r="L933" s="85" t="s">
        <v>134</v>
      </c>
      <c r="M933" s="188">
        <v>0</v>
      </c>
      <c r="N933" s="87" t="s">
        <v>405</v>
      </c>
      <c r="O933" s="188" t="s">
        <v>405</v>
      </c>
      <c r="P933" s="85" t="s">
        <v>408</v>
      </c>
      <c r="Q933" s="83" t="s">
        <v>159</v>
      </c>
      <c r="R933" s="85" t="s">
        <v>2266</v>
      </c>
      <c r="S933" s="86" t="s">
        <v>2267</v>
      </c>
      <c r="T933" s="92">
        <v>168127</v>
      </c>
      <c r="U933" s="85" t="s">
        <v>171</v>
      </c>
      <c r="V933" s="86" t="s">
        <v>2345</v>
      </c>
      <c r="W933" s="171">
        <v>44074</v>
      </c>
      <c r="X933" s="172" t="e">
        <f>+CONCATENATE(TEXT(#REF!,"yyyy"),"-",TEXT(#REF!,"mm"))</f>
        <v>#REF!</v>
      </c>
      <c r="Y933" s="173" t="str">
        <f t="shared" si="145"/>
        <v>5</v>
      </c>
      <c r="Z933" s="172" t="str">
        <f t="shared" si="146"/>
        <v>2020-07</v>
      </c>
      <c r="AA933" s="170" t="e">
        <f>+VLOOKUP(Z933,#REF!,2,FALSE)/VLOOKUP(X933,#REF!,2,FALSE)</f>
        <v>#REF!</v>
      </c>
      <c r="AB933" s="174" t="e">
        <f t="shared" si="143"/>
        <v>#REF!</v>
      </c>
      <c r="AC933" s="174" t="e">
        <f t="shared" si="144"/>
        <v>#REF!</v>
      </c>
      <c r="AD933" s="175" t="e">
        <f>+#REF!+365*Y933</f>
        <v>#REF!</v>
      </c>
      <c r="AE933" s="176" t="e">
        <f t="shared" si="147"/>
        <v>#REF!</v>
      </c>
      <c r="AF933" s="170" t="e">
        <f>+VLOOKUP(CONCATENATE(TEXT(W933,"yyyy"),"-",TEXT(W933,"mm")),#REF!,2,0)</f>
        <v>#REF!</v>
      </c>
      <c r="AG933" s="177" t="e">
        <f>+(AC933*(1+'INFLAC PROYECTADA'!$B$8)^(AE933))/((1+DEMANDADO!AF933)^(AE933))</f>
        <v>#REF!</v>
      </c>
      <c r="AH933" s="169">
        <f>(0.2*VLOOKUP(D933,'%.'!$A$1:$B$4,2,FALSE))+(0.35*VLOOKUP(E933,'%.'!$A$1:$B$4,2,FALSE))+(0.1*VLOOKUP(F933,'%.'!$A$1:$B$4,2,FALSE))+(0.35*VLOOKUP(G933,'%.'!$A$1:$B$4,2,FALSE))</f>
        <v>0.05</v>
      </c>
      <c r="AI933" s="128" t="str">
        <f t="shared" si="148"/>
        <v>REMOTA</v>
      </c>
      <c r="AJ933" s="128" t="str">
        <f t="shared" si="149"/>
        <v>No se registra</v>
      </c>
      <c r="AK933" s="178">
        <f t="shared" si="150"/>
        <v>0</v>
      </c>
    </row>
    <row r="934" spans="1:37" ht="30" customHeight="1" x14ac:dyDescent="0.25">
      <c r="A934" s="115">
        <v>933</v>
      </c>
      <c r="B934" s="79" t="s">
        <v>2128</v>
      </c>
      <c r="C934" s="85" t="s">
        <v>2131</v>
      </c>
      <c r="D934" s="87" t="s">
        <v>1</v>
      </c>
      <c r="E934" s="87" t="s">
        <v>1</v>
      </c>
      <c r="F934" s="87" t="s">
        <v>1</v>
      </c>
      <c r="G934" s="124" t="s">
        <v>1</v>
      </c>
      <c r="H934" s="169">
        <f t="shared" si="141"/>
        <v>0.05</v>
      </c>
      <c r="I934" s="170" t="str">
        <f t="shared" si="142"/>
        <v>REMOTA</v>
      </c>
      <c r="J934" s="292">
        <v>43667426</v>
      </c>
      <c r="K934" s="221">
        <v>0</v>
      </c>
      <c r="L934" s="85" t="s">
        <v>129</v>
      </c>
      <c r="M934" s="188">
        <v>0</v>
      </c>
      <c r="N934" s="87" t="s">
        <v>405</v>
      </c>
      <c r="O934" s="188" t="s">
        <v>405</v>
      </c>
      <c r="P934" s="85" t="s">
        <v>408</v>
      </c>
      <c r="Q934" s="83" t="s">
        <v>159</v>
      </c>
      <c r="R934" s="85" t="s">
        <v>2266</v>
      </c>
      <c r="S934" s="86" t="s">
        <v>2267</v>
      </c>
      <c r="T934" s="92">
        <v>168127</v>
      </c>
      <c r="U934" s="85" t="s">
        <v>171</v>
      </c>
      <c r="V934" s="86" t="s">
        <v>2345</v>
      </c>
      <c r="W934" s="171">
        <v>44074</v>
      </c>
      <c r="X934" s="172" t="e">
        <f>+CONCATENATE(TEXT(#REF!,"yyyy"),"-",TEXT(#REF!,"mm"))</f>
        <v>#REF!</v>
      </c>
      <c r="Y934" s="173" t="str">
        <f t="shared" si="145"/>
        <v>5</v>
      </c>
      <c r="Z934" s="172" t="str">
        <f t="shared" si="146"/>
        <v>2020-07</v>
      </c>
      <c r="AA934" s="170" t="e">
        <f>+VLOOKUP(Z934,#REF!,2,FALSE)/VLOOKUP(X934,#REF!,2,FALSE)</f>
        <v>#REF!</v>
      </c>
      <c r="AB934" s="174" t="e">
        <f t="shared" si="143"/>
        <v>#REF!</v>
      </c>
      <c r="AC934" s="174" t="e">
        <f t="shared" si="144"/>
        <v>#REF!</v>
      </c>
      <c r="AD934" s="175" t="e">
        <f>+#REF!+365*Y934</f>
        <v>#REF!</v>
      </c>
      <c r="AE934" s="176" t="e">
        <f t="shared" si="147"/>
        <v>#REF!</v>
      </c>
      <c r="AF934" s="170" t="e">
        <f>+VLOOKUP(CONCATENATE(TEXT(W934,"yyyy"),"-",TEXT(W934,"mm")),#REF!,2,0)</f>
        <v>#REF!</v>
      </c>
      <c r="AG934" s="177" t="e">
        <f>+(AC934*(1+'INFLAC PROYECTADA'!$B$8)^(AE934))/((1+DEMANDADO!AF934)^(AE934))</f>
        <v>#REF!</v>
      </c>
      <c r="AH934" s="169">
        <f>(0.2*VLOOKUP(D934,'%.'!$A$1:$B$4,2,FALSE))+(0.35*VLOOKUP(E934,'%.'!$A$1:$B$4,2,FALSE))+(0.1*VLOOKUP(F934,'%.'!$A$1:$B$4,2,FALSE))+(0.35*VLOOKUP(G934,'%.'!$A$1:$B$4,2,FALSE))</f>
        <v>0.05</v>
      </c>
      <c r="AI934" s="128" t="str">
        <f t="shared" si="148"/>
        <v>REMOTA</v>
      </c>
      <c r="AJ934" s="128" t="str">
        <f t="shared" si="149"/>
        <v>No se registra</v>
      </c>
      <c r="AK934" s="178">
        <f t="shared" si="150"/>
        <v>0</v>
      </c>
    </row>
    <row r="935" spans="1:37" ht="30" customHeight="1" x14ac:dyDescent="0.25">
      <c r="A935" s="115">
        <v>934</v>
      </c>
      <c r="B935" s="79" t="s">
        <v>2128</v>
      </c>
      <c r="C935" s="85" t="s">
        <v>2132</v>
      </c>
      <c r="D935" s="87" t="s">
        <v>1</v>
      </c>
      <c r="E935" s="87" t="s">
        <v>1</v>
      </c>
      <c r="F935" s="87" t="s">
        <v>1</v>
      </c>
      <c r="G935" s="124" t="s">
        <v>1</v>
      </c>
      <c r="H935" s="169">
        <f t="shared" si="141"/>
        <v>0.05</v>
      </c>
      <c r="I935" s="170" t="str">
        <f t="shared" si="142"/>
        <v>REMOTA</v>
      </c>
      <c r="J935" s="292">
        <v>55235000</v>
      </c>
      <c r="K935" s="221">
        <v>0</v>
      </c>
      <c r="L935" s="85" t="s">
        <v>129</v>
      </c>
      <c r="M935" s="188">
        <v>0</v>
      </c>
      <c r="N935" s="87" t="s">
        <v>405</v>
      </c>
      <c r="O935" s="188" t="s">
        <v>405</v>
      </c>
      <c r="P935" s="85" t="s">
        <v>408</v>
      </c>
      <c r="Q935" s="83" t="s">
        <v>159</v>
      </c>
      <c r="R935" s="85" t="s">
        <v>2266</v>
      </c>
      <c r="S935" s="86" t="s">
        <v>2267</v>
      </c>
      <c r="T935" s="92">
        <v>168127</v>
      </c>
      <c r="U935" s="85" t="s">
        <v>171</v>
      </c>
      <c r="V935" s="86" t="s">
        <v>2345</v>
      </c>
      <c r="W935" s="171">
        <v>44074</v>
      </c>
      <c r="X935" s="172" t="e">
        <f>+CONCATENATE(TEXT(#REF!,"yyyy"),"-",TEXT(#REF!,"mm"))</f>
        <v>#REF!</v>
      </c>
      <c r="Y935" s="173" t="str">
        <f t="shared" si="145"/>
        <v>5</v>
      </c>
      <c r="Z935" s="172" t="str">
        <f t="shared" si="146"/>
        <v>2020-07</v>
      </c>
      <c r="AA935" s="170" t="e">
        <f>+VLOOKUP(Z935,#REF!,2,FALSE)/VLOOKUP(X935,#REF!,2,FALSE)</f>
        <v>#REF!</v>
      </c>
      <c r="AB935" s="174" t="e">
        <f t="shared" si="143"/>
        <v>#REF!</v>
      </c>
      <c r="AC935" s="174" t="e">
        <f t="shared" si="144"/>
        <v>#REF!</v>
      </c>
      <c r="AD935" s="175" t="e">
        <f>+#REF!+365*Y935</f>
        <v>#REF!</v>
      </c>
      <c r="AE935" s="176" t="e">
        <f t="shared" si="147"/>
        <v>#REF!</v>
      </c>
      <c r="AF935" s="170" t="e">
        <f>+VLOOKUP(CONCATENATE(TEXT(W935,"yyyy"),"-",TEXT(W935,"mm")),#REF!,2,0)</f>
        <v>#REF!</v>
      </c>
      <c r="AG935" s="177" t="e">
        <f>+(AC935*(1+'INFLAC PROYECTADA'!$B$8)^(AE935))/((1+DEMANDADO!AF935)^(AE935))</f>
        <v>#REF!</v>
      </c>
      <c r="AH935" s="169">
        <f>(0.2*VLOOKUP(D935,'%.'!$A$1:$B$4,2,FALSE))+(0.35*VLOOKUP(E935,'%.'!$A$1:$B$4,2,FALSE))+(0.1*VLOOKUP(F935,'%.'!$A$1:$B$4,2,FALSE))+(0.35*VLOOKUP(G935,'%.'!$A$1:$B$4,2,FALSE))</f>
        <v>0.05</v>
      </c>
      <c r="AI935" s="128" t="str">
        <f t="shared" si="148"/>
        <v>REMOTA</v>
      </c>
      <c r="AJ935" s="128" t="str">
        <f t="shared" si="149"/>
        <v>No se registra</v>
      </c>
      <c r="AK935" s="178">
        <f t="shared" si="150"/>
        <v>0</v>
      </c>
    </row>
    <row r="936" spans="1:37" ht="30" customHeight="1" x14ac:dyDescent="0.25">
      <c r="A936" s="115">
        <v>935</v>
      </c>
      <c r="B936" s="79" t="s">
        <v>2128</v>
      </c>
      <c r="C936" s="85" t="s">
        <v>2133</v>
      </c>
      <c r="D936" s="87" t="s">
        <v>1</v>
      </c>
      <c r="E936" s="87" t="s">
        <v>1</v>
      </c>
      <c r="F936" s="87" t="s">
        <v>1</v>
      </c>
      <c r="G936" s="124" t="s">
        <v>1</v>
      </c>
      <c r="H936" s="169">
        <f t="shared" si="141"/>
        <v>0.05</v>
      </c>
      <c r="I936" s="170" t="str">
        <f t="shared" si="142"/>
        <v>REMOTA</v>
      </c>
      <c r="J936" s="292">
        <v>71953564</v>
      </c>
      <c r="K936" s="221">
        <v>0</v>
      </c>
      <c r="L936" s="85" t="s">
        <v>129</v>
      </c>
      <c r="M936" s="188">
        <v>0</v>
      </c>
      <c r="N936" s="87" t="s">
        <v>405</v>
      </c>
      <c r="O936" s="188" t="s">
        <v>405</v>
      </c>
      <c r="P936" s="85" t="s">
        <v>408</v>
      </c>
      <c r="Q936" s="83" t="s">
        <v>159</v>
      </c>
      <c r="R936" s="85" t="s">
        <v>2266</v>
      </c>
      <c r="S936" s="86" t="s">
        <v>2267</v>
      </c>
      <c r="T936" s="92">
        <v>168127</v>
      </c>
      <c r="U936" s="85" t="s">
        <v>171</v>
      </c>
      <c r="V936" s="86" t="s">
        <v>2345</v>
      </c>
      <c r="W936" s="171">
        <v>44074</v>
      </c>
      <c r="X936" s="172" t="e">
        <f>+CONCATENATE(TEXT(#REF!,"yyyy"),"-",TEXT(#REF!,"mm"))</f>
        <v>#REF!</v>
      </c>
      <c r="Y936" s="173" t="str">
        <f t="shared" si="145"/>
        <v>5</v>
      </c>
      <c r="Z936" s="172" t="str">
        <f t="shared" si="146"/>
        <v>2020-07</v>
      </c>
      <c r="AA936" s="170" t="e">
        <f>+VLOOKUP(Z936,#REF!,2,FALSE)/VLOOKUP(X936,#REF!,2,FALSE)</f>
        <v>#REF!</v>
      </c>
      <c r="AB936" s="174" t="e">
        <f t="shared" si="143"/>
        <v>#REF!</v>
      </c>
      <c r="AC936" s="174" t="e">
        <f t="shared" si="144"/>
        <v>#REF!</v>
      </c>
      <c r="AD936" s="175" t="e">
        <f>+#REF!+365*Y936</f>
        <v>#REF!</v>
      </c>
      <c r="AE936" s="176" t="e">
        <f t="shared" si="147"/>
        <v>#REF!</v>
      </c>
      <c r="AF936" s="170" t="e">
        <f>+VLOOKUP(CONCATENATE(TEXT(W936,"yyyy"),"-",TEXT(W936,"mm")),#REF!,2,0)</f>
        <v>#REF!</v>
      </c>
      <c r="AG936" s="177" t="e">
        <f>+(AC936*(1+'INFLAC PROYECTADA'!$B$8)^(AE936))/((1+DEMANDADO!AF936)^(AE936))</f>
        <v>#REF!</v>
      </c>
      <c r="AH936" s="169">
        <f>(0.2*VLOOKUP(D936,'%.'!$A$1:$B$4,2,FALSE))+(0.35*VLOOKUP(E936,'%.'!$A$1:$B$4,2,FALSE))+(0.1*VLOOKUP(F936,'%.'!$A$1:$B$4,2,FALSE))+(0.35*VLOOKUP(G936,'%.'!$A$1:$B$4,2,FALSE))</f>
        <v>0.05</v>
      </c>
      <c r="AI936" s="128" t="str">
        <f t="shared" si="148"/>
        <v>REMOTA</v>
      </c>
      <c r="AJ936" s="128" t="str">
        <f t="shared" si="149"/>
        <v>No se registra</v>
      </c>
      <c r="AK936" s="178">
        <f t="shared" si="150"/>
        <v>0</v>
      </c>
    </row>
    <row r="937" spans="1:37" ht="30" customHeight="1" x14ac:dyDescent="0.25">
      <c r="A937" s="115">
        <v>936</v>
      </c>
      <c r="B937" s="79" t="s">
        <v>2128</v>
      </c>
      <c r="C937" s="85" t="s">
        <v>2134</v>
      </c>
      <c r="D937" s="87" t="s">
        <v>1</v>
      </c>
      <c r="E937" s="87" t="s">
        <v>1</v>
      </c>
      <c r="F937" s="87" t="s">
        <v>1</v>
      </c>
      <c r="G937" s="124" t="s">
        <v>1</v>
      </c>
      <c r="H937" s="169">
        <f t="shared" si="141"/>
        <v>0.05</v>
      </c>
      <c r="I937" s="170" t="str">
        <f t="shared" si="142"/>
        <v>REMOTA</v>
      </c>
      <c r="J937" s="292">
        <v>99122972</v>
      </c>
      <c r="K937" s="221">
        <v>0</v>
      </c>
      <c r="L937" s="85" t="s">
        <v>129</v>
      </c>
      <c r="M937" s="188">
        <v>0</v>
      </c>
      <c r="N937" s="87" t="s">
        <v>405</v>
      </c>
      <c r="O937" s="188" t="s">
        <v>405</v>
      </c>
      <c r="P937" s="85" t="s">
        <v>408</v>
      </c>
      <c r="Q937" s="83" t="s">
        <v>159</v>
      </c>
      <c r="R937" s="85" t="s">
        <v>2266</v>
      </c>
      <c r="S937" s="86" t="s">
        <v>2267</v>
      </c>
      <c r="T937" s="92">
        <v>168127</v>
      </c>
      <c r="U937" s="85" t="s">
        <v>171</v>
      </c>
      <c r="V937" s="86" t="s">
        <v>2345</v>
      </c>
      <c r="W937" s="171">
        <v>44074</v>
      </c>
      <c r="X937" s="172" t="e">
        <f>+CONCATENATE(TEXT(#REF!,"yyyy"),"-",TEXT(#REF!,"mm"))</f>
        <v>#REF!</v>
      </c>
      <c r="Y937" s="173" t="str">
        <f t="shared" si="145"/>
        <v>5</v>
      </c>
      <c r="Z937" s="172" t="str">
        <f t="shared" si="146"/>
        <v>2020-07</v>
      </c>
      <c r="AA937" s="170" t="e">
        <f>+VLOOKUP(Z937,#REF!,2,FALSE)/VLOOKUP(X937,#REF!,2,FALSE)</f>
        <v>#REF!</v>
      </c>
      <c r="AB937" s="174" t="e">
        <f t="shared" si="143"/>
        <v>#REF!</v>
      </c>
      <c r="AC937" s="174" t="e">
        <f t="shared" si="144"/>
        <v>#REF!</v>
      </c>
      <c r="AD937" s="175" t="e">
        <f>+#REF!+365*Y937</f>
        <v>#REF!</v>
      </c>
      <c r="AE937" s="176" t="e">
        <f t="shared" si="147"/>
        <v>#REF!</v>
      </c>
      <c r="AF937" s="170" t="e">
        <f>+VLOOKUP(CONCATENATE(TEXT(W937,"yyyy"),"-",TEXT(W937,"mm")),#REF!,2,0)</f>
        <v>#REF!</v>
      </c>
      <c r="AG937" s="177" t="e">
        <f>+(AC937*(1+'INFLAC PROYECTADA'!$B$8)^(AE937))/((1+DEMANDADO!AF937)^(AE937))</f>
        <v>#REF!</v>
      </c>
      <c r="AH937" s="169">
        <f>(0.2*VLOOKUP(D937,'%.'!$A$1:$B$4,2,FALSE))+(0.35*VLOOKUP(E937,'%.'!$A$1:$B$4,2,FALSE))+(0.1*VLOOKUP(F937,'%.'!$A$1:$B$4,2,FALSE))+(0.35*VLOOKUP(G937,'%.'!$A$1:$B$4,2,FALSE))</f>
        <v>0.05</v>
      </c>
      <c r="AI937" s="128" t="str">
        <f t="shared" si="148"/>
        <v>REMOTA</v>
      </c>
      <c r="AJ937" s="128" t="str">
        <f t="shared" si="149"/>
        <v>No se registra</v>
      </c>
      <c r="AK937" s="178">
        <f t="shared" si="150"/>
        <v>0</v>
      </c>
    </row>
    <row r="938" spans="1:37" ht="30" customHeight="1" x14ac:dyDescent="0.25">
      <c r="A938" s="115">
        <v>937</v>
      </c>
      <c r="B938" s="79" t="s">
        <v>2128</v>
      </c>
      <c r="C938" s="85" t="s">
        <v>2135</v>
      </c>
      <c r="D938" s="87" t="s">
        <v>1</v>
      </c>
      <c r="E938" s="87" t="s">
        <v>1</v>
      </c>
      <c r="F938" s="87" t="s">
        <v>1</v>
      </c>
      <c r="G938" s="124" t="s">
        <v>1</v>
      </c>
      <c r="H938" s="169">
        <f t="shared" si="141"/>
        <v>0.05</v>
      </c>
      <c r="I938" s="170" t="str">
        <f t="shared" si="142"/>
        <v>REMOTA</v>
      </c>
      <c r="J938" s="292">
        <v>55500000</v>
      </c>
      <c r="K938" s="221">
        <v>0</v>
      </c>
      <c r="L938" s="85" t="s">
        <v>129</v>
      </c>
      <c r="M938" s="188">
        <v>0</v>
      </c>
      <c r="N938" s="87" t="s">
        <v>405</v>
      </c>
      <c r="O938" s="188" t="s">
        <v>405</v>
      </c>
      <c r="P938" s="85" t="s">
        <v>408</v>
      </c>
      <c r="Q938" s="83" t="s">
        <v>159</v>
      </c>
      <c r="R938" s="85" t="s">
        <v>2266</v>
      </c>
      <c r="S938" s="86" t="s">
        <v>2267</v>
      </c>
      <c r="T938" s="92">
        <v>168127</v>
      </c>
      <c r="U938" s="85" t="s">
        <v>171</v>
      </c>
      <c r="V938" s="86" t="s">
        <v>2345</v>
      </c>
      <c r="W938" s="171">
        <v>44074</v>
      </c>
      <c r="X938" s="172" t="e">
        <f>+CONCATENATE(TEXT(#REF!,"yyyy"),"-",TEXT(#REF!,"mm"))</f>
        <v>#REF!</v>
      </c>
      <c r="Y938" s="173" t="str">
        <f t="shared" si="145"/>
        <v>5</v>
      </c>
      <c r="Z938" s="172" t="str">
        <f t="shared" si="146"/>
        <v>2020-07</v>
      </c>
      <c r="AA938" s="170" t="e">
        <f>+VLOOKUP(Z938,#REF!,2,FALSE)/VLOOKUP(X938,#REF!,2,FALSE)</f>
        <v>#REF!</v>
      </c>
      <c r="AB938" s="174" t="e">
        <f t="shared" si="143"/>
        <v>#REF!</v>
      </c>
      <c r="AC938" s="174" t="e">
        <f t="shared" si="144"/>
        <v>#REF!</v>
      </c>
      <c r="AD938" s="175" t="e">
        <f>+#REF!+365*Y938</f>
        <v>#REF!</v>
      </c>
      <c r="AE938" s="176" t="e">
        <f t="shared" si="147"/>
        <v>#REF!</v>
      </c>
      <c r="AF938" s="170" t="e">
        <f>+VLOOKUP(CONCATENATE(TEXT(W938,"yyyy"),"-",TEXT(W938,"mm")),#REF!,2,0)</f>
        <v>#REF!</v>
      </c>
      <c r="AG938" s="177" t="e">
        <f>+(AC938*(1+'INFLAC PROYECTADA'!$B$8)^(AE938))/((1+DEMANDADO!AF938)^(AE938))</f>
        <v>#REF!</v>
      </c>
      <c r="AH938" s="169">
        <f>(0.2*VLOOKUP(D938,'%.'!$A$1:$B$4,2,FALSE))+(0.35*VLOOKUP(E938,'%.'!$A$1:$B$4,2,FALSE))+(0.1*VLOOKUP(F938,'%.'!$A$1:$B$4,2,FALSE))+(0.35*VLOOKUP(G938,'%.'!$A$1:$B$4,2,FALSE))</f>
        <v>0.05</v>
      </c>
      <c r="AI938" s="128" t="str">
        <f t="shared" si="148"/>
        <v>REMOTA</v>
      </c>
      <c r="AJ938" s="128" t="str">
        <f t="shared" si="149"/>
        <v>No se registra</v>
      </c>
      <c r="AK938" s="178">
        <f t="shared" si="150"/>
        <v>0</v>
      </c>
    </row>
    <row r="939" spans="1:37" ht="30" customHeight="1" x14ac:dyDescent="0.25">
      <c r="A939" s="115">
        <v>938</v>
      </c>
      <c r="B939" s="79" t="s">
        <v>2128</v>
      </c>
      <c r="C939" s="85" t="s">
        <v>2136</v>
      </c>
      <c r="D939" s="87" t="s">
        <v>0</v>
      </c>
      <c r="E939" s="87" t="s">
        <v>1</v>
      </c>
      <c r="F939" s="87" t="s">
        <v>0</v>
      </c>
      <c r="G939" s="124" t="s">
        <v>0</v>
      </c>
      <c r="H939" s="169">
        <f t="shared" si="141"/>
        <v>0.66749999999999998</v>
      </c>
      <c r="I939" s="170" t="str">
        <f t="shared" si="142"/>
        <v>ALTA</v>
      </c>
      <c r="J939" s="292">
        <v>43025390</v>
      </c>
      <c r="K939" s="221">
        <f>M939/J939</f>
        <v>1</v>
      </c>
      <c r="L939" s="85" t="s">
        <v>140</v>
      </c>
      <c r="M939" s="188">
        <v>43025390</v>
      </c>
      <c r="N939" s="87" t="s">
        <v>405</v>
      </c>
      <c r="O939" s="188" t="s">
        <v>405</v>
      </c>
      <c r="P939" s="86" t="s">
        <v>510</v>
      </c>
      <c r="Q939" s="83" t="s">
        <v>159</v>
      </c>
      <c r="R939" s="85" t="s">
        <v>2266</v>
      </c>
      <c r="S939" s="86" t="s">
        <v>2267</v>
      </c>
      <c r="T939" s="92">
        <v>168127</v>
      </c>
      <c r="U939" s="85" t="s">
        <v>171</v>
      </c>
      <c r="V939" s="86" t="s">
        <v>2345</v>
      </c>
      <c r="W939" s="171">
        <v>44074</v>
      </c>
      <c r="X939" s="172" t="e">
        <f>+CONCATENATE(TEXT(#REF!,"yyyy"),"-",TEXT(#REF!,"mm"))</f>
        <v>#REF!</v>
      </c>
      <c r="Y939" s="173" t="str">
        <f t="shared" si="145"/>
        <v>6</v>
      </c>
      <c r="Z939" s="172" t="str">
        <f t="shared" si="146"/>
        <v>2020-07</v>
      </c>
      <c r="AA939" s="170" t="e">
        <f>+VLOOKUP(Z939,#REF!,2,FALSE)/VLOOKUP(X939,#REF!,2,FALSE)</f>
        <v>#REF!</v>
      </c>
      <c r="AB939" s="174" t="e">
        <f t="shared" si="143"/>
        <v>#REF!</v>
      </c>
      <c r="AC939" s="174" t="e">
        <f t="shared" si="144"/>
        <v>#REF!</v>
      </c>
      <c r="AD939" s="175" t="e">
        <f>+#REF!+365*Y939</f>
        <v>#REF!</v>
      </c>
      <c r="AE939" s="176" t="e">
        <f t="shared" si="147"/>
        <v>#REF!</v>
      </c>
      <c r="AF939" s="170" t="e">
        <f>+VLOOKUP(CONCATENATE(TEXT(W939,"yyyy"),"-",TEXT(W939,"mm")),#REF!,2,0)</f>
        <v>#REF!</v>
      </c>
      <c r="AG939" s="177" t="e">
        <f>+(AC939*(1+'INFLAC PROYECTADA'!$B$8)^(AE939))/((1+DEMANDADO!AF939)^(AE939))</f>
        <v>#REF!</v>
      </c>
      <c r="AH939" s="169">
        <f>(0.2*VLOOKUP(D939,'%.'!$A$1:$B$4,2,FALSE))+(0.35*VLOOKUP(E939,'%.'!$A$1:$B$4,2,FALSE))+(0.1*VLOOKUP(F939,'%.'!$A$1:$B$4,2,FALSE))+(0.35*VLOOKUP(G939,'%.'!$A$1:$B$4,2,FALSE))</f>
        <v>0.66749999999999998</v>
      </c>
      <c r="AI939" s="128" t="str">
        <f t="shared" si="148"/>
        <v>ALTA</v>
      </c>
      <c r="AJ939" s="128" t="str">
        <f t="shared" si="149"/>
        <v>Provisión contable</v>
      </c>
      <c r="AK939" s="178">
        <f t="shared" si="150"/>
        <v>43025390</v>
      </c>
    </row>
    <row r="940" spans="1:37" ht="30" customHeight="1" x14ac:dyDescent="0.25">
      <c r="A940" s="115">
        <v>939</v>
      </c>
      <c r="B940" s="79" t="s">
        <v>2128</v>
      </c>
      <c r="C940" s="85" t="s">
        <v>2137</v>
      </c>
      <c r="D940" s="87" t="s">
        <v>0</v>
      </c>
      <c r="E940" s="87" t="s">
        <v>1</v>
      </c>
      <c r="F940" s="87" t="s">
        <v>0</v>
      </c>
      <c r="G940" s="124" t="s">
        <v>0</v>
      </c>
      <c r="H940" s="169">
        <f t="shared" si="141"/>
        <v>0.66749999999999998</v>
      </c>
      <c r="I940" s="170" t="str">
        <f t="shared" si="142"/>
        <v>ALTA</v>
      </c>
      <c r="J940" s="292">
        <v>16562320</v>
      </c>
      <c r="K940" s="221">
        <f>M940/J940</f>
        <v>0</v>
      </c>
      <c r="L940" s="85" t="s">
        <v>128</v>
      </c>
      <c r="M940" s="188">
        <v>0</v>
      </c>
      <c r="N940" s="87" t="s">
        <v>405</v>
      </c>
      <c r="O940" s="188" t="s">
        <v>405</v>
      </c>
      <c r="P940" s="86" t="s">
        <v>407</v>
      </c>
      <c r="Q940" s="83" t="s">
        <v>159</v>
      </c>
      <c r="R940" s="85" t="s">
        <v>2266</v>
      </c>
      <c r="S940" s="86" t="s">
        <v>2267</v>
      </c>
      <c r="T940" s="92">
        <v>168127</v>
      </c>
      <c r="U940" s="85" t="s">
        <v>171</v>
      </c>
      <c r="V940" s="86" t="s">
        <v>2346</v>
      </c>
      <c r="W940" s="171">
        <v>44074</v>
      </c>
      <c r="X940" s="172" t="e">
        <f>+CONCATENATE(TEXT(#REF!,"yyyy"),"-",TEXT(#REF!,"mm"))</f>
        <v>#REF!</v>
      </c>
      <c r="Y940" s="173" t="str">
        <f t="shared" si="145"/>
        <v>3</v>
      </c>
      <c r="Z940" s="172" t="str">
        <f t="shared" si="146"/>
        <v>2020-07</v>
      </c>
      <c r="AA940" s="170" t="e">
        <f>+VLOOKUP(Z940,#REF!,2,FALSE)/VLOOKUP(X940,#REF!,2,FALSE)</f>
        <v>#REF!</v>
      </c>
      <c r="AB940" s="174" t="e">
        <f t="shared" si="143"/>
        <v>#REF!</v>
      </c>
      <c r="AC940" s="174" t="e">
        <f t="shared" si="144"/>
        <v>#REF!</v>
      </c>
      <c r="AD940" s="175" t="e">
        <f>+#REF!+365*Y940</f>
        <v>#REF!</v>
      </c>
      <c r="AE940" s="176" t="e">
        <f t="shared" si="147"/>
        <v>#REF!</v>
      </c>
      <c r="AF940" s="170" t="e">
        <f>+VLOOKUP(CONCATENATE(TEXT(W940,"yyyy"),"-",TEXT(W940,"mm")),#REF!,2,0)</f>
        <v>#REF!</v>
      </c>
      <c r="AG940" s="177" t="e">
        <f>+(AC940*(1+'INFLAC PROYECTADA'!$B$8)^(AE940))/((1+DEMANDADO!AF940)^(AE940))</f>
        <v>#REF!</v>
      </c>
      <c r="AH940" s="169">
        <f>(0.2*VLOOKUP(D940,'%.'!$A$1:$B$4,2,FALSE))+(0.35*VLOOKUP(E940,'%.'!$A$1:$B$4,2,FALSE))+(0.1*VLOOKUP(F940,'%.'!$A$1:$B$4,2,FALSE))+(0.35*VLOOKUP(G940,'%.'!$A$1:$B$4,2,FALSE))</f>
        <v>0.66749999999999998</v>
      </c>
      <c r="AI940" s="128" t="str">
        <f t="shared" si="148"/>
        <v>ALTA</v>
      </c>
      <c r="AJ940" s="128" t="str">
        <f t="shared" si="149"/>
        <v>Provisión contable</v>
      </c>
      <c r="AK940" s="178" t="e">
        <f t="shared" si="150"/>
        <v>#REF!</v>
      </c>
    </row>
    <row r="941" spans="1:37" ht="30" customHeight="1" x14ac:dyDescent="0.25">
      <c r="A941" s="115">
        <v>940</v>
      </c>
      <c r="B941" s="79" t="s">
        <v>2138</v>
      </c>
      <c r="C941" s="85" t="s">
        <v>2139</v>
      </c>
      <c r="D941" s="87" t="s">
        <v>0</v>
      </c>
      <c r="E941" s="87" t="s">
        <v>1</v>
      </c>
      <c r="F941" s="87" t="s">
        <v>0</v>
      </c>
      <c r="G941" s="124" t="s">
        <v>0</v>
      </c>
      <c r="H941" s="169">
        <f t="shared" si="141"/>
        <v>0.66749999999999998</v>
      </c>
      <c r="I941" s="170" t="str">
        <f t="shared" si="142"/>
        <v>ALTA</v>
      </c>
      <c r="J941" s="292">
        <v>35308624</v>
      </c>
      <c r="K941" s="221">
        <f>M941/J941</f>
        <v>0.31081539739413239</v>
      </c>
      <c r="L941" s="85" t="s">
        <v>129</v>
      </c>
      <c r="M941" s="188">
        <v>10974464</v>
      </c>
      <c r="N941" s="87" t="s">
        <v>405</v>
      </c>
      <c r="O941" s="188" t="s">
        <v>405</v>
      </c>
      <c r="P941" s="85" t="s">
        <v>408</v>
      </c>
      <c r="Q941" s="83" t="s">
        <v>159</v>
      </c>
      <c r="R941" s="86" t="s">
        <v>2266</v>
      </c>
      <c r="S941" s="86" t="s">
        <v>2267</v>
      </c>
      <c r="T941" s="92">
        <v>168127</v>
      </c>
      <c r="U941" s="86" t="s">
        <v>171</v>
      </c>
      <c r="V941" s="86" t="s">
        <v>2347</v>
      </c>
      <c r="W941" s="171">
        <v>44074</v>
      </c>
      <c r="X941" s="172" t="e">
        <f>+CONCATENATE(TEXT(#REF!,"yyyy"),"-",TEXT(#REF!,"mm"))</f>
        <v>#REF!</v>
      </c>
      <c r="Y941" s="173" t="str">
        <f t="shared" si="145"/>
        <v>5</v>
      </c>
      <c r="Z941" s="172" t="str">
        <f t="shared" si="146"/>
        <v>2020-07</v>
      </c>
      <c r="AA941" s="170" t="e">
        <f>+VLOOKUP(Z941,#REF!,2,FALSE)/VLOOKUP(X941,#REF!,2,FALSE)</f>
        <v>#REF!</v>
      </c>
      <c r="AB941" s="174" t="e">
        <f t="shared" si="143"/>
        <v>#REF!</v>
      </c>
      <c r="AC941" s="174" t="e">
        <f t="shared" si="144"/>
        <v>#REF!</v>
      </c>
      <c r="AD941" s="175" t="e">
        <f>+#REF!+365*Y941</f>
        <v>#REF!</v>
      </c>
      <c r="AE941" s="176" t="e">
        <f t="shared" si="147"/>
        <v>#REF!</v>
      </c>
      <c r="AF941" s="170" t="e">
        <f>+VLOOKUP(CONCATENATE(TEXT(W941,"yyyy"),"-",TEXT(W941,"mm")),#REF!,2,0)</f>
        <v>#REF!</v>
      </c>
      <c r="AG941" s="177" t="e">
        <f>+(AC941*(1+'INFLAC PROYECTADA'!$B$8)^(AE941))/((1+DEMANDADO!AF941)^(AE941))</f>
        <v>#REF!</v>
      </c>
      <c r="AH941" s="169">
        <f>(0.2*VLOOKUP(D941,'%.'!$A$1:$B$4,2,FALSE))+(0.35*VLOOKUP(E941,'%.'!$A$1:$B$4,2,FALSE))+(0.1*VLOOKUP(F941,'%.'!$A$1:$B$4,2,FALSE))+(0.35*VLOOKUP(G941,'%.'!$A$1:$B$4,2,FALSE))</f>
        <v>0.66749999999999998</v>
      </c>
      <c r="AI941" s="128" t="str">
        <f t="shared" si="148"/>
        <v>ALTA</v>
      </c>
      <c r="AJ941" s="128" t="str">
        <f t="shared" si="149"/>
        <v>Provisión contable</v>
      </c>
      <c r="AK941" s="178">
        <f t="shared" si="150"/>
        <v>10974464</v>
      </c>
    </row>
    <row r="942" spans="1:37" ht="30" customHeight="1" x14ac:dyDescent="0.25">
      <c r="A942" s="115">
        <v>941</v>
      </c>
      <c r="B942" s="79" t="s">
        <v>2140</v>
      </c>
      <c r="C942" s="85" t="s">
        <v>2141</v>
      </c>
      <c r="D942" s="87" t="s">
        <v>0</v>
      </c>
      <c r="E942" s="87" t="s">
        <v>1</v>
      </c>
      <c r="F942" s="87" t="s">
        <v>0</v>
      </c>
      <c r="G942" s="124" t="s">
        <v>0</v>
      </c>
      <c r="H942" s="169">
        <f t="shared" si="141"/>
        <v>0.66749999999999998</v>
      </c>
      <c r="I942" s="170" t="str">
        <f t="shared" si="142"/>
        <v>ALTA</v>
      </c>
      <c r="J942" s="292">
        <v>41498443</v>
      </c>
      <c r="K942" s="221">
        <f>M942/J942</f>
        <v>0.26445483749836107</v>
      </c>
      <c r="L942" s="85" t="s">
        <v>129</v>
      </c>
      <c r="M942" s="188">
        <v>10974464</v>
      </c>
      <c r="N942" s="87" t="s">
        <v>405</v>
      </c>
      <c r="O942" s="188" t="s">
        <v>405</v>
      </c>
      <c r="P942" s="86" t="s">
        <v>510</v>
      </c>
      <c r="Q942" s="83" t="s">
        <v>159</v>
      </c>
      <c r="R942" s="86" t="s">
        <v>2266</v>
      </c>
      <c r="S942" s="86" t="s">
        <v>2267</v>
      </c>
      <c r="T942" s="92">
        <v>168127</v>
      </c>
      <c r="U942" s="86" t="s">
        <v>171</v>
      </c>
      <c r="V942" s="86" t="s">
        <v>2347</v>
      </c>
      <c r="W942" s="171">
        <v>44074</v>
      </c>
      <c r="X942" s="172" t="e">
        <f>+CONCATENATE(TEXT(#REF!,"yyyy"),"-",TEXT(#REF!,"mm"))</f>
        <v>#REF!</v>
      </c>
      <c r="Y942" s="173" t="str">
        <f t="shared" si="145"/>
        <v>6</v>
      </c>
      <c r="Z942" s="172" t="str">
        <f t="shared" si="146"/>
        <v>2020-07</v>
      </c>
      <c r="AA942" s="170" t="e">
        <f>+VLOOKUP(Z942,#REF!,2,FALSE)/VLOOKUP(X942,#REF!,2,FALSE)</f>
        <v>#REF!</v>
      </c>
      <c r="AB942" s="174" t="e">
        <f t="shared" si="143"/>
        <v>#REF!</v>
      </c>
      <c r="AC942" s="174" t="e">
        <f t="shared" si="144"/>
        <v>#REF!</v>
      </c>
      <c r="AD942" s="175" t="e">
        <f>+#REF!+365*Y942</f>
        <v>#REF!</v>
      </c>
      <c r="AE942" s="176" t="e">
        <f t="shared" si="147"/>
        <v>#REF!</v>
      </c>
      <c r="AF942" s="170" t="e">
        <f>+VLOOKUP(CONCATENATE(TEXT(W942,"yyyy"),"-",TEXT(W942,"mm")),#REF!,2,0)</f>
        <v>#REF!</v>
      </c>
      <c r="AG942" s="177" t="e">
        <f>+(AC942*(1+'INFLAC PROYECTADA'!$B$8)^(AE942))/((1+DEMANDADO!AF942)^(AE942))</f>
        <v>#REF!</v>
      </c>
      <c r="AH942" s="169">
        <f>(0.2*VLOOKUP(D942,'%.'!$A$1:$B$4,2,FALSE))+(0.35*VLOOKUP(E942,'%.'!$A$1:$B$4,2,FALSE))+(0.1*VLOOKUP(F942,'%.'!$A$1:$B$4,2,FALSE))+(0.35*VLOOKUP(G942,'%.'!$A$1:$B$4,2,FALSE))</f>
        <v>0.66749999999999998</v>
      </c>
      <c r="AI942" s="128" t="str">
        <f t="shared" si="148"/>
        <v>ALTA</v>
      </c>
      <c r="AJ942" s="128" t="str">
        <f t="shared" si="149"/>
        <v>Provisión contable</v>
      </c>
      <c r="AK942" s="178">
        <f t="shared" si="150"/>
        <v>10974464</v>
      </c>
    </row>
    <row r="943" spans="1:37" ht="30" customHeight="1" x14ac:dyDescent="0.25">
      <c r="A943" s="115">
        <v>942</v>
      </c>
      <c r="B943" s="79" t="s">
        <v>2142</v>
      </c>
      <c r="C943" s="85" t="s">
        <v>2143</v>
      </c>
      <c r="D943" s="87" t="s">
        <v>1</v>
      </c>
      <c r="E943" s="87" t="s">
        <v>1</v>
      </c>
      <c r="F943" s="87" t="s">
        <v>1</v>
      </c>
      <c r="G943" s="124" t="s">
        <v>1</v>
      </c>
      <c r="H943" s="169">
        <f t="shared" si="141"/>
        <v>0.05</v>
      </c>
      <c r="I943" s="170" t="str">
        <f t="shared" si="142"/>
        <v>REMOTA</v>
      </c>
      <c r="J943" s="292">
        <v>0</v>
      </c>
      <c r="K943" s="221">
        <v>0</v>
      </c>
      <c r="L943" s="85" t="s">
        <v>129</v>
      </c>
      <c r="M943" s="188">
        <v>0</v>
      </c>
      <c r="N943" s="87" t="s">
        <v>405</v>
      </c>
      <c r="O943" s="188" t="s">
        <v>405</v>
      </c>
      <c r="P943" s="86" t="s">
        <v>415</v>
      </c>
      <c r="Q943" s="83" t="s">
        <v>159</v>
      </c>
      <c r="R943" s="86" t="s">
        <v>2266</v>
      </c>
      <c r="S943" s="86" t="s">
        <v>2267</v>
      </c>
      <c r="T943" s="92">
        <v>168127</v>
      </c>
      <c r="U943" s="86" t="s">
        <v>171</v>
      </c>
      <c r="V943" s="86" t="s">
        <v>2347</v>
      </c>
      <c r="W943" s="171">
        <v>44074</v>
      </c>
      <c r="X943" s="172" t="e">
        <f>+CONCATENATE(TEXT(#REF!,"yyyy"),"-",TEXT(#REF!,"mm"))</f>
        <v>#REF!</v>
      </c>
      <c r="Y943" s="173" t="str">
        <f t="shared" si="145"/>
        <v>7</v>
      </c>
      <c r="Z943" s="172" t="str">
        <f t="shared" si="146"/>
        <v>2020-07</v>
      </c>
      <c r="AA943" s="170" t="e">
        <f>+VLOOKUP(Z943,#REF!,2,FALSE)/VLOOKUP(X943,#REF!,2,FALSE)</f>
        <v>#REF!</v>
      </c>
      <c r="AB943" s="174" t="e">
        <f t="shared" si="143"/>
        <v>#REF!</v>
      </c>
      <c r="AC943" s="174" t="e">
        <f t="shared" si="144"/>
        <v>#REF!</v>
      </c>
      <c r="AD943" s="175" t="e">
        <f>+#REF!+365*Y943</f>
        <v>#REF!</v>
      </c>
      <c r="AE943" s="176" t="e">
        <f t="shared" si="147"/>
        <v>#REF!</v>
      </c>
      <c r="AF943" s="170" t="e">
        <f>+VLOOKUP(CONCATENATE(TEXT(W943,"yyyy"),"-",TEXT(W943,"mm")),#REF!,2,0)</f>
        <v>#REF!</v>
      </c>
      <c r="AG943" s="177" t="e">
        <f>+(AC943*(1+'INFLAC PROYECTADA'!$B$8)^(AE943))/((1+DEMANDADO!AF943)^(AE943))</f>
        <v>#REF!</v>
      </c>
      <c r="AH943" s="169">
        <f>(0.2*VLOOKUP(D943,'%.'!$A$1:$B$4,2,FALSE))+(0.35*VLOOKUP(E943,'%.'!$A$1:$B$4,2,FALSE))+(0.1*VLOOKUP(F943,'%.'!$A$1:$B$4,2,FALSE))+(0.35*VLOOKUP(G943,'%.'!$A$1:$B$4,2,FALSE))</f>
        <v>0.05</v>
      </c>
      <c r="AI943" s="128" t="str">
        <f t="shared" si="148"/>
        <v>REMOTA</v>
      </c>
      <c r="AJ943" s="128" t="str">
        <f t="shared" si="149"/>
        <v>No se registra</v>
      </c>
      <c r="AK943" s="178">
        <f t="shared" si="150"/>
        <v>0</v>
      </c>
    </row>
    <row r="944" spans="1:37" ht="30" customHeight="1" x14ac:dyDescent="0.25">
      <c r="A944" s="115">
        <v>943</v>
      </c>
      <c r="B944" s="79" t="s">
        <v>2142</v>
      </c>
      <c r="C944" s="85" t="s">
        <v>2144</v>
      </c>
      <c r="D944" s="87" t="s">
        <v>1</v>
      </c>
      <c r="E944" s="87" t="s">
        <v>1</v>
      </c>
      <c r="F944" s="87" t="s">
        <v>1</v>
      </c>
      <c r="G944" s="124" t="s">
        <v>1</v>
      </c>
      <c r="H944" s="169">
        <f t="shared" si="141"/>
        <v>0.05</v>
      </c>
      <c r="I944" s="170" t="str">
        <f t="shared" si="142"/>
        <v>REMOTA</v>
      </c>
      <c r="J944" s="292">
        <v>0</v>
      </c>
      <c r="K944" s="221">
        <v>0</v>
      </c>
      <c r="L944" s="85" t="s">
        <v>129</v>
      </c>
      <c r="M944" s="188">
        <v>0</v>
      </c>
      <c r="N944" s="87" t="s">
        <v>405</v>
      </c>
      <c r="O944" s="188" t="s">
        <v>405</v>
      </c>
      <c r="P944" s="86" t="s">
        <v>415</v>
      </c>
      <c r="Q944" s="83" t="s">
        <v>159</v>
      </c>
      <c r="R944" s="86" t="s">
        <v>2287</v>
      </c>
      <c r="S944" s="86" t="s">
        <v>2267</v>
      </c>
      <c r="T944" s="92">
        <v>168127</v>
      </c>
      <c r="U944" s="86" t="s">
        <v>171</v>
      </c>
      <c r="V944" s="86" t="s">
        <v>2347</v>
      </c>
      <c r="W944" s="171">
        <v>44074</v>
      </c>
      <c r="X944" s="172" t="e">
        <f>+CONCATENATE(TEXT(#REF!,"yyyy"),"-",TEXT(#REF!,"mm"))</f>
        <v>#REF!</v>
      </c>
      <c r="Y944" s="173" t="str">
        <f t="shared" si="145"/>
        <v>7</v>
      </c>
      <c r="Z944" s="172" t="str">
        <f t="shared" si="146"/>
        <v>2020-07</v>
      </c>
      <c r="AA944" s="170" t="e">
        <f>+VLOOKUP(Z944,#REF!,2,FALSE)/VLOOKUP(X944,#REF!,2,FALSE)</f>
        <v>#REF!</v>
      </c>
      <c r="AB944" s="174" t="e">
        <f t="shared" si="143"/>
        <v>#REF!</v>
      </c>
      <c r="AC944" s="174" t="e">
        <f t="shared" si="144"/>
        <v>#REF!</v>
      </c>
      <c r="AD944" s="175" t="e">
        <f>+#REF!+365*Y944</f>
        <v>#REF!</v>
      </c>
      <c r="AE944" s="176" t="e">
        <f t="shared" si="147"/>
        <v>#REF!</v>
      </c>
      <c r="AF944" s="170" t="e">
        <f>+VLOOKUP(CONCATENATE(TEXT(W944,"yyyy"),"-",TEXT(W944,"mm")),#REF!,2,0)</f>
        <v>#REF!</v>
      </c>
      <c r="AG944" s="177" t="e">
        <f>+(AC944*(1+'INFLAC PROYECTADA'!$B$8)^(AE944))/((1+DEMANDADO!AF944)^(AE944))</f>
        <v>#REF!</v>
      </c>
      <c r="AH944" s="169">
        <f>(0.2*VLOOKUP(D944,'%.'!$A$1:$B$4,2,FALSE))+(0.35*VLOOKUP(E944,'%.'!$A$1:$B$4,2,FALSE))+(0.1*VLOOKUP(F944,'%.'!$A$1:$B$4,2,FALSE))+(0.35*VLOOKUP(G944,'%.'!$A$1:$B$4,2,FALSE))</f>
        <v>0.05</v>
      </c>
      <c r="AI944" s="128" t="str">
        <f t="shared" si="148"/>
        <v>REMOTA</v>
      </c>
      <c r="AJ944" s="128" t="str">
        <f t="shared" si="149"/>
        <v>No se registra</v>
      </c>
      <c r="AK944" s="178">
        <f t="shared" si="150"/>
        <v>0</v>
      </c>
    </row>
    <row r="945" spans="1:37" ht="30" customHeight="1" x14ac:dyDescent="0.25">
      <c r="A945" s="115">
        <v>944</v>
      </c>
      <c r="B945" s="79" t="s">
        <v>2145</v>
      </c>
      <c r="C945" s="85" t="s">
        <v>2146</v>
      </c>
      <c r="D945" s="87" t="s">
        <v>0</v>
      </c>
      <c r="E945" s="87" t="s">
        <v>1</v>
      </c>
      <c r="F945" s="87" t="s">
        <v>0</v>
      </c>
      <c r="G945" s="124" t="s">
        <v>0</v>
      </c>
      <c r="H945" s="169">
        <f t="shared" si="141"/>
        <v>0.66749999999999998</v>
      </c>
      <c r="I945" s="170" t="str">
        <f t="shared" si="142"/>
        <v>ALTA</v>
      </c>
      <c r="J945" s="292">
        <v>49772800</v>
      </c>
      <c r="K945" s="221">
        <f>M945/J945</f>
        <v>0.19370947585830012</v>
      </c>
      <c r="L945" s="85" t="s">
        <v>134</v>
      </c>
      <c r="M945" s="188">
        <v>9641463</v>
      </c>
      <c r="N945" s="87" t="s">
        <v>405</v>
      </c>
      <c r="O945" s="188" t="s">
        <v>405</v>
      </c>
      <c r="P945" s="86" t="s">
        <v>510</v>
      </c>
      <c r="Q945" s="83" t="s">
        <v>159</v>
      </c>
      <c r="R945" s="86" t="s">
        <v>2266</v>
      </c>
      <c r="S945" s="86" t="s">
        <v>2267</v>
      </c>
      <c r="T945" s="92">
        <v>168127</v>
      </c>
      <c r="U945" s="86" t="s">
        <v>171</v>
      </c>
      <c r="V945" s="86" t="s">
        <v>2345</v>
      </c>
      <c r="W945" s="171">
        <v>44074</v>
      </c>
      <c r="X945" s="172" t="e">
        <f>+CONCATENATE(TEXT(#REF!,"yyyy"),"-",TEXT(#REF!,"mm"))</f>
        <v>#REF!</v>
      </c>
      <c r="Y945" s="173" t="str">
        <f t="shared" si="145"/>
        <v>6</v>
      </c>
      <c r="Z945" s="172" t="str">
        <f t="shared" si="146"/>
        <v>2020-07</v>
      </c>
      <c r="AA945" s="170" t="e">
        <f>+VLOOKUP(Z945,#REF!,2,FALSE)/VLOOKUP(X945,#REF!,2,FALSE)</f>
        <v>#REF!</v>
      </c>
      <c r="AB945" s="174" t="e">
        <f t="shared" si="143"/>
        <v>#REF!</v>
      </c>
      <c r="AC945" s="174" t="e">
        <f t="shared" si="144"/>
        <v>#REF!</v>
      </c>
      <c r="AD945" s="175" t="e">
        <f>+#REF!+365*Y945</f>
        <v>#REF!</v>
      </c>
      <c r="AE945" s="176" t="e">
        <f t="shared" si="147"/>
        <v>#REF!</v>
      </c>
      <c r="AF945" s="170" t="e">
        <f>+VLOOKUP(CONCATENATE(TEXT(W945,"yyyy"),"-",TEXT(W945,"mm")),#REF!,2,0)</f>
        <v>#REF!</v>
      </c>
      <c r="AG945" s="177" t="e">
        <f>+(AC945*(1+'INFLAC PROYECTADA'!$B$8)^(AE945))/((1+DEMANDADO!AF945)^(AE945))</f>
        <v>#REF!</v>
      </c>
      <c r="AH945" s="169">
        <f>(0.2*VLOOKUP(D945,'%.'!$A$1:$B$4,2,FALSE))+(0.35*VLOOKUP(E945,'%.'!$A$1:$B$4,2,FALSE))+(0.1*VLOOKUP(F945,'%.'!$A$1:$B$4,2,FALSE))+(0.35*VLOOKUP(G945,'%.'!$A$1:$B$4,2,FALSE))</f>
        <v>0.66749999999999998</v>
      </c>
      <c r="AI945" s="128" t="str">
        <f t="shared" si="148"/>
        <v>ALTA</v>
      </c>
      <c r="AJ945" s="128" t="str">
        <f t="shared" si="149"/>
        <v>Provisión contable</v>
      </c>
      <c r="AK945" s="178">
        <f t="shared" si="150"/>
        <v>9641463</v>
      </c>
    </row>
    <row r="946" spans="1:37" ht="30" customHeight="1" x14ac:dyDescent="0.25">
      <c r="A946" s="115">
        <v>945</v>
      </c>
      <c r="B946" s="79" t="s">
        <v>2145</v>
      </c>
      <c r="C946" s="85" t="s">
        <v>2147</v>
      </c>
      <c r="D946" s="87" t="s">
        <v>0</v>
      </c>
      <c r="E946" s="87" t="s">
        <v>1</v>
      </c>
      <c r="F946" s="87" t="s">
        <v>0</v>
      </c>
      <c r="G946" s="124" t="s">
        <v>0</v>
      </c>
      <c r="H946" s="169">
        <f t="shared" si="141"/>
        <v>0.66749999999999998</v>
      </c>
      <c r="I946" s="170" t="str">
        <f t="shared" si="142"/>
        <v>ALTA</v>
      </c>
      <c r="J946" s="292">
        <v>38531608</v>
      </c>
      <c r="K946" s="221">
        <f t="shared" ref="K946:K958" si="151">M946/J946</f>
        <v>0.25022218122846052</v>
      </c>
      <c r="L946" s="85" t="s">
        <v>134</v>
      </c>
      <c r="M946" s="188">
        <v>9641463</v>
      </c>
      <c r="N946" s="87" t="s">
        <v>405</v>
      </c>
      <c r="O946" s="188" t="s">
        <v>405</v>
      </c>
      <c r="P946" s="86" t="s">
        <v>510</v>
      </c>
      <c r="Q946" s="83" t="s">
        <v>159</v>
      </c>
      <c r="R946" s="86" t="s">
        <v>2287</v>
      </c>
      <c r="S946" s="86" t="s">
        <v>2267</v>
      </c>
      <c r="T946" s="92">
        <v>168127</v>
      </c>
      <c r="U946" s="86" t="s">
        <v>171</v>
      </c>
      <c r="V946" s="86" t="s">
        <v>2345</v>
      </c>
      <c r="W946" s="171">
        <v>44074</v>
      </c>
      <c r="X946" s="172" t="e">
        <f>+CONCATENATE(TEXT(#REF!,"yyyy"),"-",TEXT(#REF!,"mm"))</f>
        <v>#REF!</v>
      </c>
      <c r="Y946" s="173" t="str">
        <f t="shared" si="145"/>
        <v>6</v>
      </c>
      <c r="Z946" s="172" t="str">
        <f t="shared" si="146"/>
        <v>2020-07</v>
      </c>
      <c r="AA946" s="170" t="e">
        <f>+VLOOKUP(Z946,#REF!,2,FALSE)/VLOOKUP(X946,#REF!,2,FALSE)</f>
        <v>#REF!</v>
      </c>
      <c r="AB946" s="174" t="e">
        <f t="shared" si="143"/>
        <v>#REF!</v>
      </c>
      <c r="AC946" s="174" t="e">
        <f t="shared" si="144"/>
        <v>#REF!</v>
      </c>
      <c r="AD946" s="175" t="e">
        <f>+#REF!+365*Y946</f>
        <v>#REF!</v>
      </c>
      <c r="AE946" s="176" t="e">
        <f t="shared" si="147"/>
        <v>#REF!</v>
      </c>
      <c r="AF946" s="170" t="e">
        <f>+VLOOKUP(CONCATENATE(TEXT(W946,"yyyy"),"-",TEXT(W946,"mm")),#REF!,2,0)</f>
        <v>#REF!</v>
      </c>
      <c r="AG946" s="177" t="e">
        <f>+(AC946*(1+'INFLAC PROYECTADA'!$B$8)^(AE946))/((1+DEMANDADO!AF946)^(AE946))</f>
        <v>#REF!</v>
      </c>
      <c r="AH946" s="169">
        <f>(0.2*VLOOKUP(D946,'%.'!$A$1:$B$4,2,FALSE))+(0.35*VLOOKUP(E946,'%.'!$A$1:$B$4,2,FALSE))+(0.1*VLOOKUP(F946,'%.'!$A$1:$B$4,2,FALSE))+(0.35*VLOOKUP(G946,'%.'!$A$1:$B$4,2,FALSE))</f>
        <v>0.66749999999999998</v>
      </c>
      <c r="AI946" s="128" t="str">
        <f t="shared" si="148"/>
        <v>ALTA</v>
      </c>
      <c r="AJ946" s="128" t="str">
        <f t="shared" si="149"/>
        <v>Provisión contable</v>
      </c>
      <c r="AK946" s="178">
        <f t="shared" si="150"/>
        <v>9641463</v>
      </c>
    </row>
    <row r="947" spans="1:37" ht="30" customHeight="1" x14ac:dyDescent="0.25">
      <c r="A947" s="115">
        <v>946</v>
      </c>
      <c r="B947" s="79" t="s">
        <v>2145</v>
      </c>
      <c r="C947" s="85" t="s">
        <v>2146</v>
      </c>
      <c r="D947" s="87" t="s">
        <v>0</v>
      </c>
      <c r="E947" s="87" t="s">
        <v>1</v>
      </c>
      <c r="F947" s="87" t="s">
        <v>0</v>
      </c>
      <c r="G947" s="124" t="s">
        <v>0</v>
      </c>
      <c r="H947" s="169">
        <f t="shared" si="141"/>
        <v>0.66749999999999998</v>
      </c>
      <c r="I947" s="170" t="str">
        <f t="shared" si="142"/>
        <v>ALTA</v>
      </c>
      <c r="J947" s="292">
        <v>38000608</v>
      </c>
      <c r="K947" s="221">
        <f t="shared" si="151"/>
        <v>0.25371865102789937</v>
      </c>
      <c r="L947" s="85" t="s">
        <v>134</v>
      </c>
      <c r="M947" s="188">
        <v>9641463</v>
      </c>
      <c r="N947" s="87" t="s">
        <v>405</v>
      </c>
      <c r="O947" s="188" t="s">
        <v>405</v>
      </c>
      <c r="P947" s="86" t="s">
        <v>510</v>
      </c>
      <c r="Q947" s="83" t="s">
        <v>159</v>
      </c>
      <c r="R947" s="86" t="s">
        <v>2302</v>
      </c>
      <c r="S947" s="86" t="s">
        <v>2267</v>
      </c>
      <c r="T947" s="92">
        <v>168127</v>
      </c>
      <c r="U947" s="86" t="s">
        <v>171</v>
      </c>
      <c r="V947" s="86" t="s">
        <v>2345</v>
      </c>
      <c r="W947" s="171">
        <v>44074</v>
      </c>
      <c r="X947" s="172" t="e">
        <f>+CONCATENATE(TEXT(#REF!,"yyyy"),"-",TEXT(#REF!,"mm"))</f>
        <v>#REF!</v>
      </c>
      <c r="Y947" s="173" t="str">
        <f t="shared" si="145"/>
        <v>6</v>
      </c>
      <c r="Z947" s="172" t="str">
        <f t="shared" si="146"/>
        <v>2020-07</v>
      </c>
      <c r="AA947" s="170" t="e">
        <f>+VLOOKUP(Z947,#REF!,2,FALSE)/VLOOKUP(X947,#REF!,2,FALSE)</f>
        <v>#REF!</v>
      </c>
      <c r="AB947" s="174" t="e">
        <f t="shared" si="143"/>
        <v>#REF!</v>
      </c>
      <c r="AC947" s="174" t="e">
        <f t="shared" si="144"/>
        <v>#REF!</v>
      </c>
      <c r="AD947" s="175" t="e">
        <f>+#REF!+365*Y947</f>
        <v>#REF!</v>
      </c>
      <c r="AE947" s="176" t="e">
        <f t="shared" si="147"/>
        <v>#REF!</v>
      </c>
      <c r="AF947" s="170" t="e">
        <f>+VLOOKUP(CONCATENATE(TEXT(W947,"yyyy"),"-",TEXT(W947,"mm")),#REF!,2,0)</f>
        <v>#REF!</v>
      </c>
      <c r="AG947" s="177" t="e">
        <f>+(AC947*(1+'INFLAC PROYECTADA'!$B$8)^(AE947))/((1+DEMANDADO!AF947)^(AE947))</f>
        <v>#REF!</v>
      </c>
      <c r="AH947" s="169">
        <f>(0.2*VLOOKUP(D947,'%.'!$A$1:$B$4,2,FALSE))+(0.35*VLOOKUP(E947,'%.'!$A$1:$B$4,2,FALSE))+(0.1*VLOOKUP(F947,'%.'!$A$1:$B$4,2,FALSE))+(0.35*VLOOKUP(G947,'%.'!$A$1:$B$4,2,FALSE))</f>
        <v>0.66749999999999998</v>
      </c>
      <c r="AI947" s="128" t="str">
        <f t="shared" si="148"/>
        <v>ALTA</v>
      </c>
      <c r="AJ947" s="128" t="str">
        <f t="shared" si="149"/>
        <v>Provisión contable</v>
      </c>
      <c r="AK947" s="178">
        <f t="shared" si="150"/>
        <v>9641463</v>
      </c>
    </row>
    <row r="948" spans="1:37" ht="30" customHeight="1" x14ac:dyDescent="0.25">
      <c r="A948" s="115">
        <v>947</v>
      </c>
      <c r="B948" s="79" t="s">
        <v>2145</v>
      </c>
      <c r="C948" s="85" t="s">
        <v>2148</v>
      </c>
      <c r="D948" s="87" t="s">
        <v>0</v>
      </c>
      <c r="E948" s="87" t="s">
        <v>1</v>
      </c>
      <c r="F948" s="87" t="s">
        <v>0</v>
      </c>
      <c r="G948" s="124" t="s">
        <v>0</v>
      </c>
      <c r="H948" s="169">
        <f t="shared" si="141"/>
        <v>0.66749999999999998</v>
      </c>
      <c r="I948" s="170" t="str">
        <f t="shared" si="142"/>
        <v>ALTA</v>
      </c>
      <c r="J948" s="292">
        <v>38531608</v>
      </c>
      <c r="K948" s="221">
        <f t="shared" si="151"/>
        <v>0.25022218122846052</v>
      </c>
      <c r="L948" s="85" t="s">
        <v>134</v>
      </c>
      <c r="M948" s="188">
        <v>9641463</v>
      </c>
      <c r="N948" s="87" t="s">
        <v>405</v>
      </c>
      <c r="O948" s="188" t="s">
        <v>405</v>
      </c>
      <c r="P948" s="86" t="s">
        <v>510</v>
      </c>
      <c r="Q948" s="83" t="s">
        <v>159</v>
      </c>
      <c r="R948" s="86" t="s">
        <v>2315</v>
      </c>
      <c r="S948" s="86" t="s">
        <v>2267</v>
      </c>
      <c r="T948" s="92">
        <v>168127</v>
      </c>
      <c r="U948" s="86" t="s">
        <v>171</v>
      </c>
      <c r="V948" s="86" t="s">
        <v>2345</v>
      </c>
      <c r="W948" s="171">
        <v>44074</v>
      </c>
      <c r="X948" s="172" t="e">
        <f>+CONCATENATE(TEXT(#REF!,"yyyy"),"-",TEXT(#REF!,"mm"))</f>
        <v>#REF!</v>
      </c>
      <c r="Y948" s="173" t="str">
        <f t="shared" si="145"/>
        <v>6</v>
      </c>
      <c r="Z948" s="172" t="str">
        <f t="shared" si="146"/>
        <v>2020-07</v>
      </c>
      <c r="AA948" s="170" t="e">
        <f>+VLOOKUP(Z948,#REF!,2,FALSE)/VLOOKUP(X948,#REF!,2,FALSE)</f>
        <v>#REF!</v>
      </c>
      <c r="AB948" s="174" t="e">
        <f t="shared" si="143"/>
        <v>#REF!</v>
      </c>
      <c r="AC948" s="174" t="e">
        <f t="shared" si="144"/>
        <v>#REF!</v>
      </c>
      <c r="AD948" s="175" t="e">
        <f>+#REF!+365*Y948</f>
        <v>#REF!</v>
      </c>
      <c r="AE948" s="176" t="e">
        <f t="shared" si="147"/>
        <v>#REF!</v>
      </c>
      <c r="AF948" s="170" t="e">
        <f>+VLOOKUP(CONCATENATE(TEXT(W948,"yyyy"),"-",TEXT(W948,"mm")),#REF!,2,0)</f>
        <v>#REF!</v>
      </c>
      <c r="AG948" s="177" t="e">
        <f>+(AC948*(1+'INFLAC PROYECTADA'!$B$8)^(AE948))/((1+DEMANDADO!AF948)^(AE948))</f>
        <v>#REF!</v>
      </c>
      <c r="AH948" s="169">
        <f>(0.2*VLOOKUP(D948,'%.'!$A$1:$B$4,2,FALSE))+(0.35*VLOOKUP(E948,'%.'!$A$1:$B$4,2,FALSE))+(0.1*VLOOKUP(F948,'%.'!$A$1:$B$4,2,FALSE))+(0.35*VLOOKUP(G948,'%.'!$A$1:$B$4,2,FALSE))</f>
        <v>0.66749999999999998</v>
      </c>
      <c r="AI948" s="128" t="str">
        <f t="shared" si="148"/>
        <v>ALTA</v>
      </c>
      <c r="AJ948" s="128" t="str">
        <f t="shared" si="149"/>
        <v>Provisión contable</v>
      </c>
      <c r="AK948" s="178">
        <f t="shared" si="150"/>
        <v>9641463</v>
      </c>
    </row>
    <row r="949" spans="1:37" ht="30" customHeight="1" x14ac:dyDescent="0.25">
      <c r="A949" s="115">
        <v>948</v>
      </c>
      <c r="B949" s="79" t="s">
        <v>2145</v>
      </c>
      <c r="C949" s="85" t="s">
        <v>2149</v>
      </c>
      <c r="D949" s="87" t="s">
        <v>0</v>
      </c>
      <c r="E949" s="87" t="s">
        <v>1</v>
      </c>
      <c r="F949" s="87" t="s">
        <v>0</v>
      </c>
      <c r="G949" s="124" t="s">
        <v>0</v>
      </c>
      <c r="H949" s="169">
        <f t="shared" si="141"/>
        <v>0.66749999999999998</v>
      </c>
      <c r="I949" s="170" t="str">
        <f t="shared" si="142"/>
        <v>ALTA</v>
      </c>
      <c r="J949" s="292">
        <v>38531000</v>
      </c>
      <c r="K949" s="221">
        <f t="shared" si="151"/>
        <v>0.25022612960992446</v>
      </c>
      <c r="L949" s="85" t="s">
        <v>134</v>
      </c>
      <c r="M949" s="188">
        <v>9641463</v>
      </c>
      <c r="N949" s="87" t="s">
        <v>405</v>
      </c>
      <c r="O949" s="188" t="s">
        <v>405</v>
      </c>
      <c r="P949" s="86" t="s">
        <v>510</v>
      </c>
      <c r="Q949" s="83" t="s">
        <v>159</v>
      </c>
      <c r="R949" s="86" t="s">
        <v>2315</v>
      </c>
      <c r="S949" s="86" t="s">
        <v>2267</v>
      </c>
      <c r="T949" s="92">
        <v>168127</v>
      </c>
      <c r="U949" s="86" t="s">
        <v>171</v>
      </c>
      <c r="V949" s="86" t="s">
        <v>2345</v>
      </c>
      <c r="W949" s="171">
        <v>44074</v>
      </c>
      <c r="X949" s="172" t="e">
        <f>+CONCATENATE(TEXT(#REF!,"yyyy"),"-",TEXT(#REF!,"mm"))</f>
        <v>#REF!</v>
      </c>
      <c r="Y949" s="173" t="str">
        <f t="shared" si="145"/>
        <v>6</v>
      </c>
      <c r="Z949" s="172" t="str">
        <f t="shared" si="146"/>
        <v>2020-07</v>
      </c>
      <c r="AA949" s="170" t="e">
        <f>+VLOOKUP(Z949,#REF!,2,FALSE)/VLOOKUP(X949,#REF!,2,FALSE)</f>
        <v>#REF!</v>
      </c>
      <c r="AB949" s="174" t="e">
        <f t="shared" si="143"/>
        <v>#REF!</v>
      </c>
      <c r="AC949" s="174" t="e">
        <f t="shared" si="144"/>
        <v>#REF!</v>
      </c>
      <c r="AD949" s="175" t="e">
        <f>+#REF!+365*Y949</f>
        <v>#REF!</v>
      </c>
      <c r="AE949" s="176" t="e">
        <f t="shared" si="147"/>
        <v>#REF!</v>
      </c>
      <c r="AF949" s="170" t="e">
        <f>+VLOOKUP(CONCATENATE(TEXT(W949,"yyyy"),"-",TEXT(W949,"mm")),#REF!,2,0)</f>
        <v>#REF!</v>
      </c>
      <c r="AG949" s="177" t="e">
        <f>+(AC949*(1+'INFLAC PROYECTADA'!$B$8)^(AE949))/((1+DEMANDADO!AF949)^(AE949))</f>
        <v>#REF!</v>
      </c>
      <c r="AH949" s="169">
        <f>(0.2*VLOOKUP(D949,'%.'!$A$1:$B$4,2,FALSE))+(0.35*VLOOKUP(E949,'%.'!$A$1:$B$4,2,FALSE))+(0.1*VLOOKUP(F949,'%.'!$A$1:$B$4,2,FALSE))+(0.35*VLOOKUP(G949,'%.'!$A$1:$B$4,2,FALSE))</f>
        <v>0.66749999999999998</v>
      </c>
      <c r="AI949" s="128" t="str">
        <f t="shared" si="148"/>
        <v>ALTA</v>
      </c>
      <c r="AJ949" s="128" t="str">
        <f t="shared" si="149"/>
        <v>Provisión contable</v>
      </c>
      <c r="AK949" s="178">
        <f t="shared" si="150"/>
        <v>9641463</v>
      </c>
    </row>
    <row r="950" spans="1:37" ht="30" customHeight="1" x14ac:dyDescent="0.25">
      <c r="A950" s="115">
        <v>949</v>
      </c>
      <c r="B950" s="79" t="s">
        <v>2145</v>
      </c>
      <c r="C950" s="85" t="s">
        <v>2150</v>
      </c>
      <c r="D950" s="87" t="s">
        <v>0</v>
      </c>
      <c r="E950" s="87" t="s">
        <v>1</v>
      </c>
      <c r="F950" s="87" t="s">
        <v>0</v>
      </c>
      <c r="G950" s="124" t="s">
        <v>0</v>
      </c>
      <c r="H950" s="169">
        <f t="shared" si="141"/>
        <v>0.66749999999999998</v>
      </c>
      <c r="I950" s="170" t="str">
        <f t="shared" si="142"/>
        <v>ALTA</v>
      </c>
      <c r="J950" s="292">
        <v>38500008</v>
      </c>
      <c r="K950" s="221">
        <f t="shared" si="151"/>
        <v>0.25042755835271513</v>
      </c>
      <c r="L950" s="85" t="s">
        <v>134</v>
      </c>
      <c r="M950" s="188">
        <v>9641463</v>
      </c>
      <c r="N950" s="87" t="s">
        <v>405</v>
      </c>
      <c r="O950" s="188" t="s">
        <v>405</v>
      </c>
      <c r="P950" s="86" t="s">
        <v>510</v>
      </c>
      <c r="Q950" s="83" t="s">
        <v>159</v>
      </c>
      <c r="R950" s="86" t="s">
        <v>2315</v>
      </c>
      <c r="S950" s="86" t="s">
        <v>2267</v>
      </c>
      <c r="T950" s="92">
        <v>168127</v>
      </c>
      <c r="U950" s="86" t="s">
        <v>171</v>
      </c>
      <c r="V950" s="86" t="s">
        <v>2345</v>
      </c>
      <c r="W950" s="171">
        <v>44074</v>
      </c>
      <c r="X950" s="172" t="e">
        <f>+CONCATENATE(TEXT(#REF!,"yyyy"),"-",TEXT(#REF!,"mm"))</f>
        <v>#REF!</v>
      </c>
      <c r="Y950" s="173" t="str">
        <f t="shared" si="145"/>
        <v>6</v>
      </c>
      <c r="Z950" s="172" t="str">
        <f t="shared" si="146"/>
        <v>2020-07</v>
      </c>
      <c r="AA950" s="170" t="e">
        <f>+VLOOKUP(Z950,#REF!,2,FALSE)/VLOOKUP(X950,#REF!,2,FALSE)</f>
        <v>#REF!</v>
      </c>
      <c r="AB950" s="174" t="e">
        <f t="shared" si="143"/>
        <v>#REF!</v>
      </c>
      <c r="AC950" s="174" t="e">
        <f t="shared" si="144"/>
        <v>#REF!</v>
      </c>
      <c r="AD950" s="175" t="e">
        <f>+#REF!+365*Y950</f>
        <v>#REF!</v>
      </c>
      <c r="AE950" s="176" t="e">
        <f t="shared" si="147"/>
        <v>#REF!</v>
      </c>
      <c r="AF950" s="170" t="e">
        <f>+VLOOKUP(CONCATENATE(TEXT(W950,"yyyy"),"-",TEXT(W950,"mm")),#REF!,2,0)</f>
        <v>#REF!</v>
      </c>
      <c r="AG950" s="177" t="e">
        <f>+(AC950*(1+'INFLAC PROYECTADA'!$B$8)^(AE950))/((1+DEMANDADO!AF950)^(AE950))</f>
        <v>#REF!</v>
      </c>
      <c r="AH950" s="169">
        <f>(0.2*VLOOKUP(D950,'%.'!$A$1:$B$4,2,FALSE))+(0.35*VLOOKUP(E950,'%.'!$A$1:$B$4,2,FALSE))+(0.1*VLOOKUP(F950,'%.'!$A$1:$B$4,2,FALSE))+(0.35*VLOOKUP(G950,'%.'!$A$1:$B$4,2,FALSE))</f>
        <v>0.66749999999999998</v>
      </c>
      <c r="AI950" s="128" t="str">
        <f t="shared" si="148"/>
        <v>ALTA</v>
      </c>
      <c r="AJ950" s="128" t="str">
        <f t="shared" si="149"/>
        <v>Provisión contable</v>
      </c>
      <c r="AK950" s="178">
        <f t="shared" si="150"/>
        <v>9641463</v>
      </c>
    </row>
    <row r="951" spans="1:37" ht="30" customHeight="1" x14ac:dyDescent="0.25">
      <c r="A951" s="115">
        <v>950</v>
      </c>
      <c r="B951" s="79" t="s">
        <v>2145</v>
      </c>
      <c r="C951" s="85" t="s">
        <v>2151</v>
      </c>
      <c r="D951" s="87" t="s">
        <v>0</v>
      </c>
      <c r="E951" s="87" t="s">
        <v>1</v>
      </c>
      <c r="F951" s="87" t="s">
        <v>0</v>
      </c>
      <c r="G951" s="124" t="s">
        <v>0</v>
      </c>
      <c r="H951" s="169">
        <f t="shared" si="141"/>
        <v>0.66749999999999998</v>
      </c>
      <c r="I951" s="170" t="str">
        <f t="shared" si="142"/>
        <v>ALTA</v>
      </c>
      <c r="J951" s="292">
        <v>35531608</v>
      </c>
      <c r="K951" s="221">
        <f t="shared" si="151"/>
        <v>0.27134890714768667</v>
      </c>
      <c r="L951" s="85" t="s">
        <v>134</v>
      </c>
      <c r="M951" s="188">
        <v>9641463</v>
      </c>
      <c r="N951" s="87" t="s">
        <v>405</v>
      </c>
      <c r="O951" s="188" t="s">
        <v>405</v>
      </c>
      <c r="P951" s="86" t="s">
        <v>510</v>
      </c>
      <c r="Q951" s="83" t="s">
        <v>159</v>
      </c>
      <c r="R951" s="86" t="s">
        <v>2315</v>
      </c>
      <c r="S951" s="86" t="s">
        <v>2267</v>
      </c>
      <c r="T951" s="92">
        <v>168127</v>
      </c>
      <c r="U951" s="86" t="s">
        <v>171</v>
      </c>
      <c r="V951" s="86" t="s">
        <v>2345</v>
      </c>
      <c r="W951" s="171">
        <v>44074</v>
      </c>
      <c r="X951" s="172" t="e">
        <f>+CONCATENATE(TEXT(#REF!,"yyyy"),"-",TEXT(#REF!,"mm"))</f>
        <v>#REF!</v>
      </c>
      <c r="Y951" s="173" t="str">
        <f t="shared" si="145"/>
        <v>6</v>
      </c>
      <c r="Z951" s="172" t="str">
        <f t="shared" si="146"/>
        <v>2020-07</v>
      </c>
      <c r="AA951" s="170" t="e">
        <f>+VLOOKUP(Z951,#REF!,2,FALSE)/VLOOKUP(X951,#REF!,2,FALSE)</f>
        <v>#REF!</v>
      </c>
      <c r="AB951" s="174" t="e">
        <f t="shared" si="143"/>
        <v>#REF!</v>
      </c>
      <c r="AC951" s="174" t="e">
        <f t="shared" si="144"/>
        <v>#REF!</v>
      </c>
      <c r="AD951" s="175" t="e">
        <f>+#REF!+365*Y951</f>
        <v>#REF!</v>
      </c>
      <c r="AE951" s="176" t="e">
        <f t="shared" si="147"/>
        <v>#REF!</v>
      </c>
      <c r="AF951" s="170" t="e">
        <f>+VLOOKUP(CONCATENATE(TEXT(W951,"yyyy"),"-",TEXT(W951,"mm")),#REF!,2,0)</f>
        <v>#REF!</v>
      </c>
      <c r="AG951" s="177" t="e">
        <f>+(AC951*(1+'INFLAC PROYECTADA'!$B$8)^(AE951))/((1+DEMANDADO!AF951)^(AE951))</f>
        <v>#REF!</v>
      </c>
      <c r="AH951" s="169">
        <f>(0.2*VLOOKUP(D951,'%.'!$A$1:$B$4,2,FALSE))+(0.35*VLOOKUP(E951,'%.'!$A$1:$B$4,2,FALSE))+(0.1*VLOOKUP(F951,'%.'!$A$1:$B$4,2,FALSE))+(0.35*VLOOKUP(G951,'%.'!$A$1:$B$4,2,FALSE))</f>
        <v>0.66749999999999998</v>
      </c>
      <c r="AI951" s="128" t="str">
        <f t="shared" si="148"/>
        <v>ALTA</v>
      </c>
      <c r="AJ951" s="128" t="str">
        <f t="shared" si="149"/>
        <v>Provisión contable</v>
      </c>
      <c r="AK951" s="178">
        <f t="shared" si="150"/>
        <v>9641463</v>
      </c>
    </row>
    <row r="952" spans="1:37" ht="30" customHeight="1" x14ac:dyDescent="0.25">
      <c r="A952" s="115">
        <v>951</v>
      </c>
      <c r="B952" s="79" t="s">
        <v>2145</v>
      </c>
      <c r="C952" s="85" t="s">
        <v>2152</v>
      </c>
      <c r="D952" s="87" t="s">
        <v>0</v>
      </c>
      <c r="E952" s="87" t="s">
        <v>1</v>
      </c>
      <c r="F952" s="87" t="s">
        <v>0</v>
      </c>
      <c r="G952" s="124" t="s">
        <v>0</v>
      </c>
      <c r="H952" s="169">
        <f t="shared" si="141"/>
        <v>0.66749999999999998</v>
      </c>
      <c r="I952" s="170" t="str">
        <f t="shared" si="142"/>
        <v>ALTA</v>
      </c>
      <c r="J952" s="292">
        <v>38531608</v>
      </c>
      <c r="K952" s="221">
        <f t="shared" si="151"/>
        <v>0.25022218122846052</v>
      </c>
      <c r="L952" s="85" t="s">
        <v>134</v>
      </c>
      <c r="M952" s="188">
        <v>9641463</v>
      </c>
      <c r="N952" s="87" t="s">
        <v>405</v>
      </c>
      <c r="O952" s="188" t="s">
        <v>405</v>
      </c>
      <c r="P952" s="86" t="s">
        <v>510</v>
      </c>
      <c r="Q952" s="83" t="s">
        <v>159</v>
      </c>
      <c r="R952" s="86" t="s">
        <v>2315</v>
      </c>
      <c r="S952" s="86" t="s">
        <v>2267</v>
      </c>
      <c r="T952" s="92">
        <v>168127</v>
      </c>
      <c r="U952" s="86" t="s">
        <v>171</v>
      </c>
      <c r="V952" s="86" t="s">
        <v>2345</v>
      </c>
      <c r="W952" s="171">
        <v>44074</v>
      </c>
      <c r="X952" s="172" t="e">
        <f>+CONCATENATE(TEXT(#REF!,"yyyy"),"-",TEXT(#REF!,"mm"))</f>
        <v>#REF!</v>
      </c>
      <c r="Y952" s="173" t="str">
        <f t="shared" si="145"/>
        <v>6</v>
      </c>
      <c r="Z952" s="172" t="str">
        <f t="shared" si="146"/>
        <v>2020-07</v>
      </c>
      <c r="AA952" s="170" t="e">
        <f>+VLOOKUP(Z952,#REF!,2,FALSE)/VLOOKUP(X952,#REF!,2,FALSE)</f>
        <v>#REF!</v>
      </c>
      <c r="AB952" s="174" t="e">
        <f t="shared" si="143"/>
        <v>#REF!</v>
      </c>
      <c r="AC952" s="174" t="e">
        <f t="shared" si="144"/>
        <v>#REF!</v>
      </c>
      <c r="AD952" s="175" t="e">
        <f>+#REF!+365*Y952</f>
        <v>#REF!</v>
      </c>
      <c r="AE952" s="176" t="e">
        <f t="shared" si="147"/>
        <v>#REF!</v>
      </c>
      <c r="AF952" s="170" t="e">
        <f>+VLOOKUP(CONCATENATE(TEXT(W952,"yyyy"),"-",TEXT(W952,"mm")),#REF!,2,0)</f>
        <v>#REF!</v>
      </c>
      <c r="AG952" s="177" t="e">
        <f>+(AC952*(1+'INFLAC PROYECTADA'!$B$8)^(AE952))/((1+DEMANDADO!AF952)^(AE952))</f>
        <v>#REF!</v>
      </c>
      <c r="AH952" s="169">
        <f>(0.2*VLOOKUP(D952,'%.'!$A$1:$B$4,2,FALSE))+(0.35*VLOOKUP(E952,'%.'!$A$1:$B$4,2,FALSE))+(0.1*VLOOKUP(F952,'%.'!$A$1:$B$4,2,FALSE))+(0.35*VLOOKUP(G952,'%.'!$A$1:$B$4,2,FALSE))</f>
        <v>0.66749999999999998</v>
      </c>
      <c r="AI952" s="128" t="str">
        <f t="shared" si="148"/>
        <v>ALTA</v>
      </c>
      <c r="AJ952" s="128" t="str">
        <f t="shared" si="149"/>
        <v>Provisión contable</v>
      </c>
      <c r="AK952" s="178">
        <f t="shared" si="150"/>
        <v>9641463</v>
      </c>
    </row>
    <row r="953" spans="1:37" ht="30" customHeight="1" x14ac:dyDescent="0.25">
      <c r="A953" s="115">
        <v>952</v>
      </c>
      <c r="B953" s="79" t="s">
        <v>2145</v>
      </c>
      <c r="C953" s="85" t="s">
        <v>2153</v>
      </c>
      <c r="D953" s="87" t="s">
        <v>0</v>
      </c>
      <c r="E953" s="87" t="s">
        <v>1</v>
      </c>
      <c r="F953" s="87" t="s">
        <v>0</v>
      </c>
      <c r="G953" s="124" t="s">
        <v>0</v>
      </c>
      <c r="H953" s="169">
        <f t="shared" si="141"/>
        <v>0.66749999999999998</v>
      </c>
      <c r="I953" s="170" t="str">
        <f t="shared" si="142"/>
        <v>ALTA</v>
      </c>
      <c r="J953" s="292">
        <v>38531608</v>
      </c>
      <c r="K953" s="221">
        <f t="shared" si="151"/>
        <v>0.25022218122846052</v>
      </c>
      <c r="L953" s="85" t="s">
        <v>134</v>
      </c>
      <c r="M953" s="188">
        <v>9641463</v>
      </c>
      <c r="N953" s="87" t="s">
        <v>405</v>
      </c>
      <c r="O953" s="188" t="s">
        <v>405</v>
      </c>
      <c r="P953" s="86" t="s">
        <v>510</v>
      </c>
      <c r="Q953" s="83" t="s">
        <v>159</v>
      </c>
      <c r="R953" s="86" t="s">
        <v>2315</v>
      </c>
      <c r="S953" s="86" t="s">
        <v>2267</v>
      </c>
      <c r="T953" s="92">
        <v>168127</v>
      </c>
      <c r="U953" s="86" t="s">
        <v>171</v>
      </c>
      <c r="V953" s="86" t="s">
        <v>2345</v>
      </c>
      <c r="W953" s="171">
        <v>44074</v>
      </c>
      <c r="X953" s="172" t="e">
        <f>+CONCATENATE(TEXT(#REF!,"yyyy"),"-",TEXT(#REF!,"mm"))</f>
        <v>#REF!</v>
      </c>
      <c r="Y953" s="173" t="str">
        <f t="shared" si="145"/>
        <v>6</v>
      </c>
      <c r="Z953" s="172" t="str">
        <f t="shared" si="146"/>
        <v>2020-07</v>
      </c>
      <c r="AA953" s="170" t="e">
        <f>+VLOOKUP(Z953,#REF!,2,FALSE)/VLOOKUP(X953,#REF!,2,FALSE)</f>
        <v>#REF!</v>
      </c>
      <c r="AB953" s="174" t="e">
        <f t="shared" si="143"/>
        <v>#REF!</v>
      </c>
      <c r="AC953" s="174" t="e">
        <f t="shared" si="144"/>
        <v>#REF!</v>
      </c>
      <c r="AD953" s="175" t="e">
        <f>+#REF!+365*Y953</f>
        <v>#REF!</v>
      </c>
      <c r="AE953" s="176" t="e">
        <f t="shared" si="147"/>
        <v>#REF!</v>
      </c>
      <c r="AF953" s="170" t="e">
        <f>+VLOOKUP(CONCATENATE(TEXT(W953,"yyyy"),"-",TEXT(W953,"mm")),#REF!,2,0)</f>
        <v>#REF!</v>
      </c>
      <c r="AG953" s="177" t="e">
        <f>+(AC953*(1+'INFLAC PROYECTADA'!$B$8)^(AE953))/((1+DEMANDADO!AF953)^(AE953))</f>
        <v>#REF!</v>
      </c>
      <c r="AH953" s="169">
        <f>(0.2*VLOOKUP(D953,'%.'!$A$1:$B$4,2,FALSE))+(0.35*VLOOKUP(E953,'%.'!$A$1:$B$4,2,FALSE))+(0.1*VLOOKUP(F953,'%.'!$A$1:$B$4,2,FALSE))+(0.35*VLOOKUP(G953,'%.'!$A$1:$B$4,2,FALSE))</f>
        <v>0.66749999999999998</v>
      </c>
      <c r="AI953" s="128" t="str">
        <f t="shared" si="148"/>
        <v>ALTA</v>
      </c>
      <c r="AJ953" s="128" t="str">
        <f t="shared" si="149"/>
        <v>Provisión contable</v>
      </c>
      <c r="AK953" s="178">
        <f t="shared" si="150"/>
        <v>9641463</v>
      </c>
    </row>
    <row r="954" spans="1:37" ht="30" customHeight="1" x14ac:dyDescent="0.25">
      <c r="A954" s="115">
        <v>953</v>
      </c>
      <c r="B954" s="79" t="s">
        <v>2145</v>
      </c>
      <c r="C954" s="85" t="s">
        <v>2154</v>
      </c>
      <c r="D954" s="87" t="s">
        <v>0</v>
      </c>
      <c r="E954" s="87" t="s">
        <v>1</v>
      </c>
      <c r="F954" s="87" t="s">
        <v>0</v>
      </c>
      <c r="G954" s="124" t="s">
        <v>0</v>
      </c>
      <c r="H954" s="169">
        <f t="shared" si="141"/>
        <v>0.66749999999999998</v>
      </c>
      <c r="I954" s="170" t="str">
        <f t="shared" si="142"/>
        <v>ALTA</v>
      </c>
      <c r="J954" s="292">
        <v>37531608</v>
      </c>
      <c r="K954" s="221">
        <f t="shared" si="151"/>
        <v>0.25688915327049139</v>
      </c>
      <c r="L954" s="85" t="s">
        <v>134</v>
      </c>
      <c r="M954" s="188">
        <v>9641463</v>
      </c>
      <c r="N954" s="87" t="s">
        <v>405</v>
      </c>
      <c r="O954" s="188" t="s">
        <v>405</v>
      </c>
      <c r="P954" s="86" t="s">
        <v>510</v>
      </c>
      <c r="Q954" s="83" t="s">
        <v>159</v>
      </c>
      <c r="R954" s="86" t="s">
        <v>2315</v>
      </c>
      <c r="S954" s="86" t="s">
        <v>2267</v>
      </c>
      <c r="T954" s="92">
        <v>168127</v>
      </c>
      <c r="U954" s="86" t="s">
        <v>171</v>
      </c>
      <c r="V954" s="86" t="s">
        <v>2345</v>
      </c>
      <c r="W954" s="171">
        <v>44074</v>
      </c>
      <c r="X954" s="172" t="e">
        <f>+CONCATENATE(TEXT(#REF!,"yyyy"),"-",TEXT(#REF!,"mm"))</f>
        <v>#REF!</v>
      </c>
      <c r="Y954" s="173" t="str">
        <f t="shared" si="145"/>
        <v>6</v>
      </c>
      <c r="Z954" s="172" t="str">
        <f t="shared" si="146"/>
        <v>2020-07</v>
      </c>
      <c r="AA954" s="170" t="e">
        <f>+VLOOKUP(Z954,#REF!,2,FALSE)/VLOOKUP(X954,#REF!,2,FALSE)</f>
        <v>#REF!</v>
      </c>
      <c r="AB954" s="174" t="e">
        <f t="shared" si="143"/>
        <v>#REF!</v>
      </c>
      <c r="AC954" s="174" t="e">
        <f t="shared" si="144"/>
        <v>#REF!</v>
      </c>
      <c r="AD954" s="175" t="e">
        <f>+#REF!+365*Y954</f>
        <v>#REF!</v>
      </c>
      <c r="AE954" s="176" t="e">
        <f t="shared" si="147"/>
        <v>#REF!</v>
      </c>
      <c r="AF954" s="170" t="e">
        <f>+VLOOKUP(CONCATENATE(TEXT(W954,"yyyy"),"-",TEXT(W954,"mm")),#REF!,2,0)</f>
        <v>#REF!</v>
      </c>
      <c r="AG954" s="177" t="e">
        <f>+(AC954*(1+'INFLAC PROYECTADA'!$B$8)^(AE954))/((1+DEMANDADO!AF954)^(AE954))</f>
        <v>#REF!</v>
      </c>
      <c r="AH954" s="169">
        <f>(0.2*VLOOKUP(D954,'%.'!$A$1:$B$4,2,FALSE))+(0.35*VLOOKUP(E954,'%.'!$A$1:$B$4,2,FALSE))+(0.1*VLOOKUP(F954,'%.'!$A$1:$B$4,2,FALSE))+(0.35*VLOOKUP(G954,'%.'!$A$1:$B$4,2,FALSE))</f>
        <v>0.66749999999999998</v>
      </c>
      <c r="AI954" s="128" t="str">
        <f t="shared" si="148"/>
        <v>ALTA</v>
      </c>
      <c r="AJ954" s="128" t="str">
        <f t="shared" si="149"/>
        <v>Provisión contable</v>
      </c>
      <c r="AK954" s="178">
        <f t="shared" si="150"/>
        <v>9641463</v>
      </c>
    </row>
    <row r="955" spans="1:37" ht="30" customHeight="1" x14ac:dyDescent="0.25">
      <c r="A955" s="115">
        <v>954</v>
      </c>
      <c r="B955" s="79" t="s">
        <v>2155</v>
      </c>
      <c r="C955" s="85" t="s">
        <v>2156</v>
      </c>
      <c r="D955" s="87" t="s">
        <v>0</v>
      </c>
      <c r="E955" s="87" t="s">
        <v>1</v>
      </c>
      <c r="F955" s="87" t="s">
        <v>0</v>
      </c>
      <c r="G955" s="124" t="s">
        <v>0</v>
      </c>
      <c r="H955" s="169">
        <f t="shared" si="141"/>
        <v>0.66749999999999998</v>
      </c>
      <c r="I955" s="170" t="str">
        <f t="shared" si="142"/>
        <v>ALTA</v>
      </c>
      <c r="J955" s="292">
        <v>49000800</v>
      </c>
      <c r="K955" s="221">
        <f t="shared" si="151"/>
        <v>0.19676133859039036</v>
      </c>
      <c r="L955" s="85" t="s">
        <v>134</v>
      </c>
      <c r="M955" s="188">
        <v>9641463</v>
      </c>
      <c r="N955" s="87" t="s">
        <v>405</v>
      </c>
      <c r="O955" s="188" t="s">
        <v>405</v>
      </c>
      <c r="P955" s="86" t="s">
        <v>510</v>
      </c>
      <c r="Q955" s="83" t="s">
        <v>159</v>
      </c>
      <c r="R955" s="86" t="s">
        <v>2315</v>
      </c>
      <c r="S955" s="86" t="s">
        <v>2267</v>
      </c>
      <c r="T955" s="92">
        <v>168127</v>
      </c>
      <c r="U955" s="86" t="s">
        <v>171</v>
      </c>
      <c r="V955" s="86" t="s">
        <v>2345</v>
      </c>
      <c r="W955" s="171">
        <v>44074</v>
      </c>
      <c r="X955" s="172" t="e">
        <f>+CONCATENATE(TEXT(#REF!,"yyyy"),"-",TEXT(#REF!,"mm"))</f>
        <v>#REF!</v>
      </c>
      <c r="Y955" s="173" t="str">
        <f t="shared" si="145"/>
        <v>6</v>
      </c>
      <c r="Z955" s="172" t="str">
        <f t="shared" si="146"/>
        <v>2020-07</v>
      </c>
      <c r="AA955" s="170" t="e">
        <f>+VLOOKUP(Z955,#REF!,2,FALSE)/VLOOKUP(X955,#REF!,2,FALSE)</f>
        <v>#REF!</v>
      </c>
      <c r="AB955" s="174" t="e">
        <f t="shared" si="143"/>
        <v>#REF!</v>
      </c>
      <c r="AC955" s="174" t="e">
        <f t="shared" si="144"/>
        <v>#REF!</v>
      </c>
      <c r="AD955" s="175" t="e">
        <f>+#REF!+365*Y955</f>
        <v>#REF!</v>
      </c>
      <c r="AE955" s="176" t="e">
        <f t="shared" si="147"/>
        <v>#REF!</v>
      </c>
      <c r="AF955" s="170" t="e">
        <f>+VLOOKUP(CONCATENATE(TEXT(W955,"yyyy"),"-",TEXT(W955,"mm")),#REF!,2,0)</f>
        <v>#REF!</v>
      </c>
      <c r="AG955" s="177" t="e">
        <f>+(AC955*(1+'INFLAC PROYECTADA'!$B$8)^(AE955))/((1+DEMANDADO!AF955)^(AE955))</f>
        <v>#REF!</v>
      </c>
      <c r="AH955" s="169">
        <f>(0.2*VLOOKUP(D955,'%.'!$A$1:$B$4,2,FALSE))+(0.35*VLOOKUP(E955,'%.'!$A$1:$B$4,2,FALSE))+(0.1*VLOOKUP(F955,'%.'!$A$1:$B$4,2,FALSE))+(0.35*VLOOKUP(G955,'%.'!$A$1:$B$4,2,FALSE))</f>
        <v>0.66749999999999998</v>
      </c>
      <c r="AI955" s="128" t="str">
        <f t="shared" si="148"/>
        <v>ALTA</v>
      </c>
      <c r="AJ955" s="128" t="str">
        <f t="shared" si="149"/>
        <v>Provisión contable</v>
      </c>
      <c r="AK955" s="178">
        <f t="shared" si="150"/>
        <v>9641463</v>
      </c>
    </row>
    <row r="956" spans="1:37" ht="30" customHeight="1" x14ac:dyDescent="0.25">
      <c r="A956" s="115">
        <v>955</v>
      </c>
      <c r="B956" s="79" t="s">
        <v>2155</v>
      </c>
      <c r="C956" s="85" t="s">
        <v>2157</v>
      </c>
      <c r="D956" s="87" t="s">
        <v>0</v>
      </c>
      <c r="E956" s="87" t="s">
        <v>1</v>
      </c>
      <c r="F956" s="87" t="s">
        <v>0</v>
      </c>
      <c r="G956" s="124" t="s">
        <v>0</v>
      </c>
      <c r="H956" s="169">
        <f t="shared" si="141"/>
        <v>0.66749999999999998</v>
      </c>
      <c r="I956" s="170" t="str">
        <f t="shared" si="142"/>
        <v>ALTA</v>
      </c>
      <c r="J956" s="292">
        <v>49772000</v>
      </c>
      <c r="K956" s="221">
        <f t="shared" si="151"/>
        <v>0.19371258940769912</v>
      </c>
      <c r="L956" s="85" t="s">
        <v>134</v>
      </c>
      <c r="M956" s="188">
        <v>9641463</v>
      </c>
      <c r="N956" s="87" t="s">
        <v>405</v>
      </c>
      <c r="O956" s="188" t="s">
        <v>405</v>
      </c>
      <c r="P956" s="86" t="s">
        <v>510</v>
      </c>
      <c r="Q956" s="83" t="s">
        <v>159</v>
      </c>
      <c r="R956" s="86" t="s">
        <v>2315</v>
      </c>
      <c r="S956" s="86" t="s">
        <v>2267</v>
      </c>
      <c r="T956" s="92">
        <v>168127</v>
      </c>
      <c r="U956" s="86" t="s">
        <v>171</v>
      </c>
      <c r="V956" s="86" t="s">
        <v>2345</v>
      </c>
      <c r="W956" s="171">
        <v>44074</v>
      </c>
      <c r="X956" s="172" t="e">
        <f>+CONCATENATE(TEXT(#REF!,"yyyy"),"-",TEXT(#REF!,"mm"))</f>
        <v>#REF!</v>
      </c>
      <c r="Y956" s="173" t="str">
        <f t="shared" si="145"/>
        <v>6</v>
      </c>
      <c r="Z956" s="172" t="str">
        <f t="shared" si="146"/>
        <v>2020-07</v>
      </c>
      <c r="AA956" s="170" t="e">
        <f>+VLOOKUP(Z956,#REF!,2,FALSE)/VLOOKUP(X956,#REF!,2,FALSE)</f>
        <v>#REF!</v>
      </c>
      <c r="AB956" s="174" t="e">
        <f t="shared" si="143"/>
        <v>#REF!</v>
      </c>
      <c r="AC956" s="174" t="e">
        <f t="shared" si="144"/>
        <v>#REF!</v>
      </c>
      <c r="AD956" s="175" t="e">
        <f>+#REF!+365*Y956</f>
        <v>#REF!</v>
      </c>
      <c r="AE956" s="176" t="e">
        <f t="shared" si="147"/>
        <v>#REF!</v>
      </c>
      <c r="AF956" s="170" t="e">
        <f>+VLOOKUP(CONCATENATE(TEXT(W956,"yyyy"),"-",TEXT(W956,"mm")),#REF!,2,0)</f>
        <v>#REF!</v>
      </c>
      <c r="AG956" s="177" t="e">
        <f>+(AC956*(1+'INFLAC PROYECTADA'!$B$8)^(AE956))/((1+DEMANDADO!AF956)^(AE956))</f>
        <v>#REF!</v>
      </c>
      <c r="AH956" s="169">
        <f>(0.2*VLOOKUP(D956,'%.'!$A$1:$B$4,2,FALSE))+(0.35*VLOOKUP(E956,'%.'!$A$1:$B$4,2,FALSE))+(0.1*VLOOKUP(F956,'%.'!$A$1:$B$4,2,FALSE))+(0.35*VLOOKUP(G956,'%.'!$A$1:$B$4,2,FALSE))</f>
        <v>0.66749999999999998</v>
      </c>
      <c r="AI956" s="128" t="str">
        <f t="shared" si="148"/>
        <v>ALTA</v>
      </c>
      <c r="AJ956" s="128" t="str">
        <f t="shared" si="149"/>
        <v>Provisión contable</v>
      </c>
      <c r="AK956" s="178">
        <f t="shared" si="150"/>
        <v>9641463</v>
      </c>
    </row>
    <row r="957" spans="1:37" ht="30" customHeight="1" x14ac:dyDescent="0.25">
      <c r="A957" s="115">
        <v>956</v>
      </c>
      <c r="B957" s="79" t="s">
        <v>2155</v>
      </c>
      <c r="C957" s="85" t="s">
        <v>2158</v>
      </c>
      <c r="D957" s="87" t="s">
        <v>0</v>
      </c>
      <c r="E957" s="87" t="s">
        <v>1</v>
      </c>
      <c r="F957" s="87" t="s">
        <v>0</v>
      </c>
      <c r="G957" s="124" t="s">
        <v>0</v>
      </c>
      <c r="H957" s="169">
        <f t="shared" si="141"/>
        <v>0.66749999999999998</v>
      </c>
      <c r="I957" s="170" t="str">
        <f t="shared" si="142"/>
        <v>ALTA</v>
      </c>
      <c r="J957" s="292">
        <v>49772800</v>
      </c>
      <c r="K957" s="221">
        <f t="shared" si="151"/>
        <v>0.19370947585830012</v>
      </c>
      <c r="L957" s="85" t="s">
        <v>134</v>
      </c>
      <c r="M957" s="188">
        <v>9641463</v>
      </c>
      <c r="N957" s="87" t="s">
        <v>405</v>
      </c>
      <c r="O957" s="188" t="s">
        <v>405</v>
      </c>
      <c r="P957" s="86" t="s">
        <v>510</v>
      </c>
      <c r="Q957" s="83" t="s">
        <v>159</v>
      </c>
      <c r="R957" s="86" t="s">
        <v>2315</v>
      </c>
      <c r="S957" s="86" t="s">
        <v>2267</v>
      </c>
      <c r="T957" s="92">
        <v>168127</v>
      </c>
      <c r="U957" s="86" t="s">
        <v>171</v>
      </c>
      <c r="V957" s="86" t="s">
        <v>2345</v>
      </c>
      <c r="W957" s="171">
        <v>44074</v>
      </c>
      <c r="X957" s="172" t="e">
        <f>+CONCATENATE(TEXT(#REF!,"yyyy"),"-",TEXT(#REF!,"mm"))</f>
        <v>#REF!</v>
      </c>
      <c r="Y957" s="173" t="str">
        <f t="shared" si="145"/>
        <v>6</v>
      </c>
      <c r="Z957" s="172" t="str">
        <f t="shared" si="146"/>
        <v>2020-07</v>
      </c>
      <c r="AA957" s="170" t="e">
        <f>+VLOOKUP(Z957,#REF!,2,FALSE)/VLOOKUP(X957,#REF!,2,FALSE)</f>
        <v>#REF!</v>
      </c>
      <c r="AB957" s="174" t="e">
        <f t="shared" si="143"/>
        <v>#REF!</v>
      </c>
      <c r="AC957" s="174" t="e">
        <f t="shared" si="144"/>
        <v>#REF!</v>
      </c>
      <c r="AD957" s="175" t="e">
        <f>+#REF!+365*Y957</f>
        <v>#REF!</v>
      </c>
      <c r="AE957" s="176" t="e">
        <f t="shared" si="147"/>
        <v>#REF!</v>
      </c>
      <c r="AF957" s="170" t="e">
        <f>+VLOOKUP(CONCATENATE(TEXT(W957,"yyyy"),"-",TEXT(W957,"mm")),#REF!,2,0)</f>
        <v>#REF!</v>
      </c>
      <c r="AG957" s="177" t="e">
        <f>+(AC957*(1+'INFLAC PROYECTADA'!$B$8)^(AE957))/((1+DEMANDADO!AF957)^(AE957))</f>
        <v>#REF!</v>
      </c>
      <c r="AH957" s="169">
        <f>(0.2*VLOOKUP(D957,'%.'!$A$1:$B$4,2,FALSE))+(0.35*VLOOKUP(E957,'%.'!$A$1:$B$4,2,FALSE))+(0.1*VLOOKUP(F957,'%.'!$A$1:$B$4,2,FALSE))+(0.35*VLOOKUP(G957,'%.'!$A$1:$B$4,2,FALSE))</f>
        <v>0.66749999999999998</v>
      </c>
      <c r="AI957" s="128" t="str">
        <f t="shared" si="148"/>
        <v>ALTA</v>
      </c>
      <c r="AJ957" s="128" t="str">
        <f t="shared" si="149"/>
        <v>Provisión contable</v>
      </c>
      <c r="AK957" s="178">
        <f t="shared" si="150"/>
        <v>9641463</v>
      </c>
    </row>
    <row r="958" spans="1:37" ht="30" customHeight="1" x14ac:dyDescent="0.25">
      <c r="A958" s="115">
        <v>957</v>
      </c>
      <c r="B958" s="79" t="s">
        <v>2155</v>
      </c>
      <c r="C958" s="85" t="s">
        <v>2159</v>
      </c>
      <c r="D958" s="87" t="s">
        <v>0</v>
      </c>
      <c r="E958" s="87" t="s">
        <v>1</v>
      </c>
      <c r="F958" s="87" t="s">
        <v>0</v>
      </c>
      <c r="G958" s="124" t="s">
        <v>0</v>
      </c>
      <c r="H958" s="169">
        <f t="shared" si="141"/>
        <v>0.66749999999999998</v>
      </c>
      <c r="I958" s="170" t="str">
        <f t="shared" si="142"/>
        <v>ALTA</v>
      </c>
      <c r="J958" s="292">
        <v>48772800</v>
      </c>
      <c r="K958" s="221">
        <f t="shared" si="151"/>
        <v>0.19768114604861725</v>
      </c>
      <c r="L958" s="85" t="s">
        <v>134</v>
      </c>
      <c r="M958" s="188">
        <v>9641463</v>
      </c>
      <c r="N958" s="87" t="s">
        <v>405</v>
      </c>
      <c r="O958" s="188" t="s">
        <v>405</v>
      </c>
      <c r="P958" s="86" t="s">
        <v>510</v>
      </c>
      <c r="Q958" s="83" t="s">
        <v>159</v>
      </c>
      <c r="R958" s="86" t="s">
        <v>2315</v>
      </c>
      <c r="S958" s="86" t="s">
        <v>2267</v>
      </c>
      <c r="T958" s="92">
        <v>168127</v>
      </c>
      <c r="U958" s="86" t="s">
        <v>171</v>
      </c>
      <c r="V958" s="86" t="s">
        <v>2345</v>
      </c>
      <c r="W958" s="171">
        <v>44074</v>
      </c>
      <c r="X958" s="172" t="e">
        <f>+CONCATENATE(TEXT(#REF!,"yyyy"),"-",TEXT(#REF!,"mm"))</f>
        <v>#REF!</v>
      </c>
      <c r="Y958" s="173" t="str">
        <f t="shared" si="145"/>
        <v>6</v>
      </c>
      <c r="Z958" s="172" t="str">
        <f t="shared" si="146"/>
        <v>2020-07</v>
      </c>
      <c r="AA958" s="170" t="e">
        <f>+VLOOKUP(Z958,#REF!,2,FALSE)/VLOOKUP(X958,#REF!,2,FALSE)</f>
        <v>#REF!</v>
      </c>
      <c r="AB958" s="174" t="e">
        <f t="shared" si="143"/>
        <v>#REF!</v>
      </c>
      <c r="AC958" s="174" t="e">
        <f t="shared" si="144"/>
        <v>#REF!</v>
      </c>
      <c r="AD958" s="175" t="e">
        <f>+#REF!+365*Y958</f>
        <v>#REF!</v>
      </c>
      <c r="AE958" s="176" t="e">
        <f t="shared" si="147"/>
        <v>#REF!</v>
      </c>
      <c r="AF958" s="170" t="e">
        <f>+VLOOKUP(CONCATENATE(TEXT(W958,"yyyy"),"-",TEXT(W958,"mm")),#REF!,2,0)</f>
        <v>#REF!</v>
      </c>
      <c r="AG958" s="177" t="e">
        <f>+(AC958*(1+'INFLAC PROYECTADA'!$B$8)^(AE958))/((1+DEMANDADO!AF958)^(AE958))</f>
        <v>#REF!</v>
      </c>
      <c r="AH958" s="169">
        <f>(0.2*VLOOKUP(D958,'%.'!$A$1:$B$4,2,FALSE))+(0.35*VLOOKUP(E958,'%.'!$A$1:$B$4,2,FALSE))+(0.1*VLOOKUP(F958,'%.'!$A$1:$B$4,2,FALSE))+(0.35*VLOOKUP(G958,'%.'!$A$1:$B$4,2,FALSE))</f>
        <v>0.66749999999999998</v>
      </c>
      <c r="AI958" s="128" t="str">
        <f t="shared" si="148"/>
        <v>ALTA</v>
      </c>
      <c r="AJ958" s="128" t="str">
        <f t="shared" si="149"/>
        <v>Provisión contable</v>
      </c>
      <c r="AK958" s="178">
        <f t="shared" si="150"/>
        <v>9641463</v>
      </c>
    </row>
    <row r="959" spans="1:37" ht="30" customHeight="1" x14ac:dyDescent="0.25">
      <c r="A959" s="115">
        <v>958</v>
      </c>
      <c r="B959" s="79" t="s">
        <v>2160</v>
      </c>
      <c r="C959" s="85" t="s">
        <v>2161</v>
      </c>
      <c r="D959" s="87" t="s">
        <v>0</v>
      </c>
      <c r="E959" s="87" t="s">
        <v>1</v>
      </c>
      <c r="F959" s="87" t="s">
        <v>0</v>
      </c>
      <c r="G959" s="124" t="s">
        <v>0</v>
      </c>
      <c r="H959" s="169">
        <f t="shared" si="141"/>
        <v>0.66749999999999998</v>
      </c>
      <c r="I959" s="170" t="str">
        <f t="shared" si="142"/>
        <v>ALTA</v>
      </c>
      <c r="J959" s="292">
        <v>48772800</v>
      </c>
      <c r="K959" s="221">
        <f>M959/J959</f>
        <v>0.19768114604861725</v>
      </c>
      <c r="L959" s="85" t="s">
        <v>134</v>
      </c>
      <c r="M959" s="188">
        <v>9641463</v>
      </c>
      <c r="N959" s="87" t="s">
        <v>405</v>
      </c>
      <c r="O959" s="188" t="s">
        <v>405</v>
      </c>
      <c r="P959" s="86" t="s">
        <v>510</v>
      </c>
      <c r="Q959" s="83" t="s">
        <v>159</v>
      </c>
      <c r="R959" s="86" t="s">
        <v>2315</v>
      </c>
      <c r="S959" s="86" t="s">
        <v>2267</v>
      </c>
      <c r="T959" s="92">
        <v>168127</v>
      </c>
      <c r="U959" s="86" t="s">
        <v>171</v>
      </c>
      <c r="V959" s="86" t="s">
        <v>2345</v>
      </c>
      <c r="W959" s="171">
        <v>44074</v>
      </c>
      <c r="X959" s="172" t="e">
        <f>+CONCATENATE(TEXT(#REF!,"yyyy"),"-",TEXT(#REF!,"mm"))</f>
        <v>#REF!</v>
      </c>
      <c r="Y959" s="173" t="str">
        <f t="shared" si="145"/>
        <v>6</v>
      </c>
      <c r="Z959" s="172" t="str">
        <f t="shared" si="146"/>
        <v>2020-07</v>
      </c>
      <c r="AA959" s="170" t="e">
        <f>+VLOOKUP(Z959,#REF!,2,FALSE)/VLOOKUP(X959,#REF!,2,FALSE)</f>
        <v>#REF!</v>
      </c>
      <c r="AB959" s="174" t="e">
        <f t="shared" si="143"/>
        <v>#REF!</v>
      </c>
      <c r="AC959" s="174" t="e">
        <f t="shared" si="144"/>
        <v>#REF!</v>
      </c>
      <c r="AD959" s="175" t="e">
        <f>+#REF!+365*Y959</f>
        <v>#REF!</v>
      </c>
      <c r="AE959" s="176" t="e">
        <f t="shared" si="147"/>
        <v>#REF!</v>
      </c>
      <c r="AF959" s="170" t="e">
        <f>+VLOOKUP(CONCATENATE(TEXT(W959,"yyyy"),"-",TEXT(W959,"mm")),#REF!,2,0)</f>
        <v>#REF!</v>
      </c>
      <c r="AG959" s="177" t="e">
        <f>+(AC959*(1+'INFLAC PROYECTADA'!$B$8)^(AE959))/((1+DEMANDADO!AF959)^(AE959))</f>
        <v>#REF!</v>
      </c>
      <c r="AH959" s="169">
        <f>(0.2*VLOOKUP(D959,'%.'!$A$1:$B$4,2,FALSE))+(0.35*VLOOKUP(E959,'%.'!$A$1:$B$4,2,FALSE))+(0.1*VLOOKUP(F959,'%.'!$A$1:$B$4,2,FALSE))+(0.35*VLOOKUP(G959,'%.'!$A$1:$B$4,2,FALSE))</f>
        <v>0.66749999999999998</v>
      </c>
      <c r="AI959" s="128" t="str">
        <f t="shared" si="148"/>
        <v>ALTA</v>
      </c>
      <c r="AJ959" s="128" t="str">
        <f t="shared" si="149"/>
        <v>Provisión contable</v>
      </c>
      <c r="AK959" s="178">
        <f t="shared" si="150"/>
        <v>9641463</v>
      </c>
    </row>
    <row r="960" spans="1:37" ht="30" customHeight="1" x14ac:dyDescent="0.25">
      <c r="A960" s="115">
        <v>959</v>
      </c>
      <c r="B960" s="79" t="s">
        <v>2162</v>
      </c>
      <c r="C960" s="85" t="s">
        <v>2163</v>
      </c>
      <c r="D960" s="87" t="s">
        <v>1</v>
      </c>
      <c r="E960" s="87" t="s">
        <v>1</v>
      </c>
      <c r="F960" s="87" t="s">
        <v>1</v>
      </c>
      <c r="G960" s="124" t="s">
        <v>1</v>
      </c>
      <c r="H960" s="169">
        <f t="shared" si="141"/>
        <v>0.05</v>
      </c>
      <c r="I960" s="170" t="str">
        <f t="shared" si="142"/>
        <v>REMOTA</v>
      </c>
      <c r="J960" s="292">
        <v>16302706</v>
      </c>
      <c r="K960" s="221">
        <v>0</v>
      </c>
      <c r="L960" s="85" t="s">
        <v>138</v>
      </c>
      <c r="M960" s="188">
        <v>0</v>
      </c>
      <c r="N960" s="87" t="s">
        <v>405</v>
      </c>
      <c r="O960" s="188" t="s">
        <v>405</v>
      </c>
      <c r="P960" s="86" t="s">
        <v>510</v>
      </c>
      <c r="Q960" s="83" t="s">
        <v>159</v>
      </c>
      <c r="R960" s="85" t="s">
        <v>2266</v>
      </c>
      <c r="S960" s="86" t="s">
        <v>2267</v>
      </c>
      <c r="T960" s="92">
        <v>168127</v>
      </c>
      <c r="U960" s="85" t="s">
        <v>171</v>
      </c>
      <c r="V960" s="86" t="s">
        <v>2348</v>
      </c>
      <c r="W960" s="171">
        <v>44074</v>
      </c>
      <c r="X960" s="172" t="e">
        <f>+CONCATENATE(TEXT(#REF!,"yyyy"),"-",TEXT(#REF!,"mm"))</f>
        <v>#REF!</v>
      </c>
      <c r="Y960" s="173" t="str">
        <f t="shared" si="145"/>
        <v>6</v>
      </c>
      <c r="Z960" s="172" t="str">
        <f t="shared" si="146"/>
        <v>2020-07</v>
      </c>
      <c r="AA960" s="170" t="e">
        <f>+VLOOKUP(Z960,#REF!,2,FALSE)/VLOOKUP(X960,#REF!,2,FALSE)</f>
        <v>#REF!</v>
      </c>
      <c r="AB960" s="174" t="e">
        <f t="shared" si="143"/>
        <v>#REF!</v>
      </c>
      <c r="AC960" s="174" t="e">
        <f t="shared" si="144"/>
        <v>#REF!</v>
      </c>
      <c r="AD960" s="175" t="e">
        <f>+#REF!+365*Y960</f>
        <v>#REF!</v>
      </c>
      <c r="AE960" s="176" t="e">
        <f t="shared" si="147"/>
        <v>#REF!</v>
      </c>
      <c r="AF960" s="170" t="e">
        <f>+VLOOKUP(CONCATENATE(TEXT(W960,"yyyy"),"-",TEXT(W960,"mm")),#REF!,2,0)</f>
        <v>#REF!</v>
      </c>
      <c r="AG960" s="177" t="e">
        <f>+(AC960*(1+'INFLAC PROYECTADA'!$B$8)^(AE960))/((1+DEMANDADO!AF960)^(AE960))</f>
        <v>#REF!</v>
      </c>
      <c r="AH960" s="169">
        <f>(0.2*VLOOKUP(D960,'%.'!$A$1:$B$4,2,FALSE))+(0.35*VLOOKUP(E960,'%.'!$A$1:$B$4,2,FALSE))+(0.1*VLOOKUP(F960,'%.'!$A$1:$B$4,2,FALSE))+(0.35*VLOOKUP(G960,'%.'!$A$1:$B$4,2,FALSE))</f>
        <v>0.05</v>
      </c>
      <c r="AI960" s="128" t="str">
        <f t="shared" si="148"/>
        <v>REMOTA</v>
      </c>
      <c r="AJ960" s="128" t="str">
        <f t="shared" si="149"/>
        <v>No se registra</v>
      </c>
      <c r="AK960" s="178">
        <f t="shared" si="150"/>
        <v>0</v>
      </c>
    </row>
    <row r="961" spans="1:37" ht="30" customHeight="1" x14ac:dyDescent="0.25">
      <c r="A961" s="115">
        <v>960</v>
      </c>
      <c r="B961" s="79" t="s">
        <v>2164</v>
      </c>
      <c r="C961" s="85" t="s">
        <v>2165</v>
      </c>
      <c r="D961" s="87" t="s">
        <v>0</v>
      </c>
      <c r="E961" s="87" t="s">
        <v>1</v>
      </c>
      <c r="F961" s="87" t="s">
        <v>0</v>
      </c>
      <c r="G961" s="124" t="s">
        <v>0</v>
      </c>
      <c r="H961" s="169">
        <f t="shared" si="141"/>
        <v>0.66749999999999998</v>
      </c>
      <c r="I961" s="170" t="str">
        <f t="shared" si="142"/>
        <v>ALTA</v>
      </c>
      <c r="J961" s="292">
        <v>53954385</v>
      </c>
      <c r="K961" s="221">
        <v>0.19</v>
      </c>
      <c r="L961" s="85" t="s">
        <v>129</v>
      </c>
      <c r="M961" s="188">
        <v>0</v>
      </c>
      <c r="N961" s="87" t="s">
        <v>405</v>
      </c>
      <c r="O961" s="188" t="s">
        <v>405</v>
      </c>
      <c r="P961" s="86" t="s">
        <v>510</v>
      </c>
      <c r="Q961" s="83" t="s">
        <v>159</v>
      </c>
      <c r="R961" s="86">
        <v>315</v>
      </c>
      <c r="S961" s="86" t="s">
        <v>2267</v>
      </c>
      <c r="T961" s="92">
        <v>168127</v>
      </c>
      <c r="U961" s="86" t="s">
        <v>171</v>
      </c>
      <c r="V961" s="86" t="s">
        <v>2347</v>
      </c>
      <c r="W961" s="171">
        <v>44074</v>
      </c>
      <c r="X961" s="172" t="e">
        <f>+CONCATENATE(TEXT(#REF!,"yyyy"),"-",TEXT(#REF!,"mm"))</f>
        <v>#REF!</v>
      </c>
      <c r="Y961" s="173" t="str">
        <f t="shared" si="145"/>
        <v>6</v>
      </c>
      <c r="Z961" s="172" t="str">
        <f t="shared" si="146"/>
        <v>2020-07</v>
      </c>
      <c r="AA961" s="170" t="e">
        <f>+VLOOKUP(Z961,#REF!,2,FALSE)/VLOOKUP(X961,#REF!,2,FALSE)</f>
        <v>#REF!</v>
      </c>
      <c r="AB961" s="174" t="e">
        <f t="shared" si="143"/>
        <v>#REF!</v>
      </c>
      <c r="AC961" s="174" t="e">
        <f t="shared" si="144"/>
        <v>#REF!</v>
      </c>
      <c r="AD961" s="175" t="e">
        <f>+#REF!+365*Y961</f>
        <v>#REF!</v>
      </c>
      <c r="AE961" s="176" t="e">
        <f t="shared" si="147"/>
        <v>#REF!</v>
      </c>
      <c r="AF961" s="170" t="e">
        <f>+VLOOKUP(CONCATENATE(TEXT(W961,"yyyy"),"-",TEXT(W961,"mm")),#REF!,2,0)</f>
        <v>#REF!</v>
      </c>
      <c r="AG961" s="177" t="e">
        <f>+(AC961*(1+'INFLAC PROYECTADA'!$B$8)^(AE961))/((1+DEMANDADO!AF961)^(AE961))</f>
        <v>#REF!</v>
      </c>
      <c r="AH961" s="169">
        <f>(0.2*VLOOKUP(D961,'%.'!$A$1:$B$4,2,FALSE))+(0.35*VLOOKUP(E961,'%.'!$A$1:$B$4,2,FALSE))+(0.1*VLOOKUP(F961,'%.'!$A$1:$B$4,2,FALSE))+(0.35*VLOOKUP(G961,'%.'!$A$1:$B$4,2,FALSE))</f>
        <v>0.66749999999999998</v>
      </c>
      <c r="AI961" s="128" t="str">
        <f t="shared" si="148"/>
        <v>ALTA</v>
      </c>
      <c r="AJ961" s="128" t="str">
        <f t="shared" si="149"/>
        <v>Provisión contable</v>
      </c>
      <c r="AK961" s="178" t="e">
        <f t="shared" si="150"/>
        <v>#REF!</v>
      </c>
    </row>
    <row r="962" spans="1:37" ht="30" customHeight="1" x14ac:dyDescent="0.25">
      <c r="A962" s="115">
        <v>961</v>
      </c>
      <c r="B962" s="79" t="s">
        <v>2166</v>
      </c>
      <c r="C962" s="85" t="s">
        <v>2167</v>
      </c>
      <c r="D962" s="87" t="s">
        <v>0</v>
      </c>
      <c r="E962" s="87" t="s">
        <v>1</v>
      </c>
      <c r="F962" s="87" t="s">
        <v>0</v>
      </c>
      <c r="G962" s="124" t="s">
        <v>0</v>
      </c>
      <c r="H962" s="169">
        <f t="shared" ref="H962:H1025" si="152">+IFERROR(AH962,"")</f>
        <v>0.66749999999999998</v>
      </c>
      <c r="I962" s="170" t="str">
        <f t="shared" ref="I962:I1025" si="153">+IFERROR(AI962,"")</f>
        <v>ALTA</v>
      </c>
      <c r="J962" s="292">
        <v>53000385</v>
      </c>
      <c r="K962" s="221">
        <v>0.19</v>
      </c>
      <c r="L962" s="85" t="s">
        <v>129</v>
      </c>
      <c r="M962" s="188">
        <v>0</v>
      </c>
      <c r="N962" s="87" t="s">
        <v>405</v>
      </c>
      <c r="O962" s="188" t="s">
        <v>405</v>
      </c>
      <c r="P962" s="86" t="s">
        <v>510</v>
      </c>
      <c r="Q962" s="83" t="s">
        <v>159</v>
      </c>
      <c r="R962" s="86" t="s">
        <v>2349</v>
      </c>
      <c r="S962" s="86" t="s">
        <v>2267</v>
      </c>
      <c r="T962" s="92">
        <v>168127</v>
      </c>
      <c r="U962" s="86" t="s">
        <v>171</v>
      </c>
      <c r="V962" s="86" t="s">
        <v>2347</v>
      </c>
      <c r="W962" s="171">
        <v>44074</v>
      </c>
      <c r="X962" s="172" t="e">
        <f>+CONCATENATE(TEXT(#REF!,"yyyy"),"-",TEXT(#REF!,"mm"))</f>
        <v>#REF!</v>
      </c>
      <c r="Y962" s="173" t="str">
        <f t="shared" si="145"/>
        <v>6</v>
      </c>
      <c r="Z962" s="172" t="str">
        <f t="shared" si="146"/>
        <v>2020-07</v>
      </c>
      <c r="AA962" s="170" t="e">
        <f>+VLOOKUP(Z962,#REF!,2,FALSE)/VLOOKUP(X962,#REF!,2,FALSE)</f>
        <v>#REF!</v>
      </c>
      <c r="AB962" s="174" t="e">
        <f t="shared" ref="AB962:AB1025" si="154">+AA962*J962</f>
        <v>#REF!</v>
      </c>
      <c r="AC962" s="174" t="e">
        <f t="shared" ref="AC962:AC1025" si="155">+AB962*K962</f>
        <v>#REF!</v>
      </c>
      <c r="AD962" s="175" t="e">
        <f>+#REF!+365*Y962</f>
        <v>#REF!</v>
      </c>
      <c r="AE962" s="176" t="e">
        <f t="shared" si="147"/>
        <v>#REF!</v>
      </c>
      <c r="AF962" s="170" t="e">
        <f>+VLOOKUP(CONCATENATE(TEXT(W962,"yyyy"),"-",TEXT(W962,"mm")),#REF!,2,0)</f>
        <v>#REF!</v>
      </c>
      <c r="AG962" s="177" t="e">
        <f>+(AC962*(1+'INFLAC PROYECTADA'!$B$8)^(AE962))/((1+DEMANDADO!AF962)^(AE962))</f>
        <v>#REF!</v>
      </c>
      <c r="AH962" s="169">
        <f>(0.2*VLOOKUP(D962,'%.'!$A$1:$B$4,2,FALSE))+(0.35*VLOOKUP(E962,'%.'!$A$1:$B$4,2,FALSE))+(0.1*VLOOKUP(F962,'%.'!$A$1:$B$4,2,FALSE))+(0.35*VLOOKUP(G962,'%.'!$A$1:$B$4,2,FALSE))</f>
        <v>0.66749999999999998</v>
      </c>
      <c r="AI962" s="128" t="str">
        <f t="shared" si="148"/>
        <v>ALTA</v>
      </c>
      <c r="AJ962" s="128" t="str">
        <f t="shared" si="149"/>
        <v>Provisión contable</v>
      </c>
      <c r="AK962" s="178" t="e">
        <f t="shared" si="150"/>
        <v>#REF!</v>
      </c>
    </row>
    <row r="963" spans="1:37" ht="30" customHeight="1" x14ac:dyDescent="0.25">
      <c r="A963" s="115">
        <v>962</v>
      </c>
      <c r="B963" s="79" t="s">
        <v>2168</v>
      </c>
      <c r="C963" s="85" t="s">
        <v>2169</v>
      </c>
      <c r="D963" s="87" t="s">
        <v>1</v>
      </c>
      <c r="E963" s="87" t="s">
        <v>1</v>
      </c>
      <c r="F963" s="87" t="s">
        <v>1</v>
      </c>
      <c r="G963" s="124" t="s">
        <v>1</v>
      </c>
      <c r="H963" s="169">
        <f t="shared" si="152"/>
        <v>0.05</v>
      </c>
      <c r="I963" s="170" t="str">
        <f t="shared" si="153"/>
        <v>REMOTA</v>
      </c>
      <c r="J963" s="292">
        <v>1000000</v>
      </c>
      <c r="K963" s="221">
        <v>0</v>
      </c>
      <c r="L963" s="85" t="s">
        <v>129</v>
      </c>
      <c r="M963" s="188">
        <v>0</v>
      </c>
      <c r="N963" s="87" t="s">
        <v>405</v>
      </c>
      <c r="O963" s="188" t="s">
        <v>405</v>
      </c>
      <c r="P963" s="85" t="s">
        <v>406</v>
      </c>
      <c r="Q963" s="83" t="s">
        <v>159</v>
      </c>
      <c r="R963" s="85" t="s">
        <v>2302</v>
      </c>
      <c r="S963" s="86" t="s">
        <v>2267</v>
      </c>
      <c r="T963" s="92">
        <v>168127</v>
      </c>
      <c r="U963" s="85" t="s">
        <v>171</v>
      </c>
      <c r="V963" s="86" t="s">
        <v>2350</v>
      </c>
      <c r="W963" s="171">
        <v>44074</v>
      </c>
      <c r="X963" s="172" t="e">
        <f>+CONCATENATE(TEXT(#REF!,"yyyy"),"-",TEXT(#REF!,"mm"))</f>
        <v>#REF!</v>
      </c>
      <c r="Y963" s="173" t="str">
        <f t="shared" ref="Y963:Y1026" si="156">+TRIM(LEFT(P963,2))</f>
        <v>8</v>
      </c>
      <c r="Z963" s="172" t="str">
        <f t="shared" ref="Z963:Z1026" si="157">CONCATENATE(YEAR(EDATE(W963,-1)),"-",TEXT(MONTH(EDATE(W963,-1)),"00"))</f>
        <v>2020-07</v>
      </c>
      <c r="AA963" s="170" t="e">
        <f>+VLOOKUP(Z963,#REF!,2,FALSE)/VLOOKUP(X963,#REF!,2,FALSE)</f>
        <v>#REF!</v>
      </c>
      <c r="AB963" s="174" t="e">
        <f t="shared" si="154"/>
        <v>#REF!</v>
      </c>
      <c r="AC963" s="174" t="e">
        <f t="shared" si="155"/>
        <v>#REF!</v>
      </c>
      <c r="AD963" s="175" t="e">
        <f>+#REF!+365*Y963</f>
        <v>#REF!</v>
      </c>
      <c r="AE963" s="176" t="e">
        <f t="shared" ref="AE963:AE1026" si="158">+(AD963-W963)/365</f>
        <v>#REF!</v>
      </c>
      <c r="AF963" s="170" t="e">
        <f>+VLOOKUP(CONCATENATE(TEXT(W963,"yyyy"),"-",TEXT(W963,"mm")),#REF!,2,0)</f>
        <v>#REF!</v>
      </c>
      <c r="AG963" s="177" t="e">
        <f>+(AC963*(1+'INFLAC PROYECTADA'!$B$8)^(AE963))/((1+DEMANDADO!AF963)^(AE963))</f>
        <v>#REF!</v>
      </c>
      <c r="AH963" s="169">
        <f>(0.2*VLOOKUP(D963,'%.'!$A$1:$B$4,2,FALSE))+(0.35*VLOOKUP(E963,'%.'!$A$1:$B$4,2,FALSE))+(0.1*VLOOKUP(F963,'%.'!$A$1:$B$4,2,FALSE))+(0.35*VLOOKUP(G963,'%.'!$A$1:$B$4,2,FALSE))</f>
        <v>0.05</v>
      </c>
      <c r="AI963" s="128" t="str">
        <f t="shared" ref="AI963:AI1026" si="159">+IF(AH963&gt;0.5,"ALTA",IF(AH963&gt;0.25,"MEDIA",IF(AH963&gt;=0.1,"BAJA",IF(AH963&lt;0.1,"REMOTA"))))</f>
        <v>REMOTA</v>
      </c>
      <c r="AJ963" s="128" t="str">
        <f t="shared" ref="AJ963:AJ1026" si="160">+IF(M963&gt;0,"Provisión contable",IF(AH963&gt;50%,"Provisión contable",IF(AH963&lt;10%,"No se registra","Cuentas de Orden")))</f>
        <v>No se registra</v>
      </c>
      <c r="AK963" s="178">
        <f t="shared" ref="AK963:AK1026" si="161">+IF(M963&gt;0,M963,IF(AJ963="Provisión Contable",AG963,0)+IF(AJ963="Cuentas de Orden",AG963,0))</f>
        <v>0</v>
      </c>
    </row>
    <row r="964" spans="1:37" ht="30" customHeight="1" x14ac:dyDescent="0.25">
      <c r="A964" s="115">
        <v>963</v>
      </c>
      <c r="B964" s="79" t="s">
        <v>2170</v>
      </c>
      <c r="C964" s="85" t="s">
        <v>2171</v>
      </c>
      <c r="D964" s="87" t="s">
        <v>0</v>
      </c>
      <c r="E964" s="87" t="s">
        <v>1</v>
      </c>
      <c r="F964" s="87" t="s">
        <v>0</v>
      </c>
      <c r="G964" s="124" t="s">
        <v>0</v>
      </c>
      <c r="H964" s="169">
        <f t="shared" si="152"/>
        <v>0.66749999999999998</v>
      </c>
      <c r="I964" s="170" t="str">
        <f t="shared" si="153"/>
        <v>ALTA</v>
      </c>
      <c r="J964" s="292">
        <v>49000800</v>
      </c>
      <c r="K964" s="221">
        <v>0.22</v>
      </c>
      <c r="L964" s="85" t="s">
        <v>129</v>
      </c>
      <c r="M964" s="188">
        <v>0</v>
      </c>
      <c r="N964" s="87" t="s">
        <v>405</v>
      </c>
      <c r="O964" s="188" t="s">
        <v>405</v>
      </c>
      <c r="P964" s="86" t="s">
        <v>510</v>
      </c>
      <c r="Q964" s="83" t="s">
        <v>159</v>
      </c>
      <c r="R964" s="86" t="s">
        <v>2302</v>
      </c>
      <c r="S964" s="86" t="s">
        <v>2267</v>
      </c>
      <c r="T964" s="92">
        <v>168127</v>
      </c>
      <c r="U964" s="86" t="s">
        <v>171</v>
      </c>
      <c r="V964" s="86" t="s">
        <v>2347</v>
      </c>
      <c r="W964" s="171">
        <v>44074</v>
      </c>
      <c r="X964" s="172" t="e">
        <f>+CONCATENATE(TEXT(#REF!,"yyyy"),"-",TEXT(#REF!,"mm"))</f>
        <v>#REF!</v>
      </c>
      <c r="Y964" s="173" t="str">
        <f t="shared" si="156"/>
        <v>6</v>
      </c>
      <c r="Z964" s="172" t="str">
        <f t="shared" si="157"/>
        <v>2020-07</v>
      </c>
      <c r="AA964" s="170" t="e">
        <f>+VLOOKUP(Z964,#REF!,2,FALSE)/VLOOKUP(X964,#REF!,2,FALSE)</f>
        <v>#REF!</v>
      </c>
      <c r="AB964" s="174" t="e">
        <f t="shared" si="154"/>
        <v>#REF!</v>
      </c>
      <c r="AC964" s="174" t="e">
        <f t="shared" si="155"/>
        <v>#REF!</v>
      </c>
      <c r="AD964" s="175" t="e">
        <f>+#REF!+365*Y964</f>
        <v>#REF!</v>
      </c>
      <c r="AE964" s="176" t="e">
        <f t="shared" si="158"/>
        <v>#REF!</v>
      </c>
      <c r="AF964" s="170" t="e">
        <f>+VLOOKUP(CONCATENATE(TEXT(W964,"yyyy"),"-",TEXT(W964,"mm")),#REF!,2,0)</f>
        <v>#REF!</v>
      </c>
      <c r="AG964" s="177" t="e">
        <f>+(AC964*(1+'INFLAC PROYECTADA'!$B$8)^(AE964))/((1+DEMANDADO!AF964)^(AE964))</f>
        <v>#REF!</v>
      </c>
      <c r="AH964" s="169">
        <f>(0.2*VLOOKUP(D964,'%.'!$A$1:$B$4,2,FALSE))+(0.35*VLOOKUP(E964,'%.'!$A$1:$B$4,2,FALSE))+(0.1*VLOOKUP(F964,'%.'!$A$1:$B$4,2,FALSE))+(0.35*VLOOKUP(G964,'%.'!$A$1:$B$4,2,FALSE))</f>
        <v>0.66749999999999998</v>
      </c>
      <c r="AI964" s="128" t="str">
        <f t="shared" si="159"/>
        <v>ALTA</v>
      </c>
      <c r="AJ964" s="128" t="str">
        <f t="shared" si="160"/>
        <v>Provisión contable</v>
      </c>
      <c r="AK964" s="178" t="e">
        <f t="shared" si="161"/>
        <v>#REF!</v>
      </c>
    </row>
    <row r="965" spans="1:37" ht="30" customHeight="1" x14ac:dyDescent="0.25">
      <c r="A965" s="115">
        <v>964</v>
      </c>
      <c r="B965" s="79" t="s">
        <v>2170</v>
      </c>
      <c r="C965" s="85" t="s">
        <v>2172</v>
      </c>
      <c r="D965" s="87" t="s">
        <v>0</v>
      </c>
      <c r="E965" s="87" t="s">
        <v>1</v>
      </c>
      <c r="F965" s="87" t="s">
        <v>0</v>
      </c>
      <c r="G965" s="124" t="s">
        <v>0</v>
      </c>
      <c r="H965" s="169">
        <f t="shared" si="152"/>
        <v>0.66749999999999998</v>
      </c>
      <c r="I965" s="170" t="str">
        <f t="shared" si="153"/>
        <v>ALTA</v>
      </c>
      <c r="J965" s="292">
        <v>48772800</v>
      </c>
      <c r="K965" s="221">
        <v>0.22</v>
      </c>
      <c r="L965" s="85" t="s">
        <v>129</v>
      </c>
      <c r="M965" s="188">
        <v>0</v>
      </c>
      <c r="N965" s="87" t="s">
        <v>405</v>
      </c>
      <c r="O965" s="188" t="s">
        <v>405</v>
      </c>
      <c r="P965" s="86" t="s">
        <v>510</v>
      </c>
      <c r="Q965" s="83" t="s">
        <v>159</v>
      </c>
      <c r="R965" s="86" t="s">
        <v>2315</v>
      </c>
      <c r="S965" s="86" t="s">
        <v>2267</v>
      </c>
      <c r="T965" s="92">
        <v>168127</v>
      </c>
      <c r="U965" s="86" t="s">
        <v>171</v>
      </c>
      <c r="V965" s="86" t="s">
        <v>2347</v>
      </c>
      <c r="W965" s="171">
        <v>44074</v>
      </c>
      <c r="X965" s="172" t="e">
        <f>+CONCATENATE(TEXT(#REF!,"yyyy"),"-",TEXT(#REF!,"mm"))</f>
        <v>#REF!</v>
      </c>
      <c r="Y965" s="173" t="str">
        <f t="shared" si="156"/>
        <v>6</v>
      </c>
      <c r="Z965" s="172" t="str">
        <f t="shared" si="157"/>
        <v>2020-07</v>
      </c>
      <c r="AA965" s="170" t="e">
        <f>+VLOOKUP(Z965,#REF!,2,FALSE)/VLOOKUP(X965,#REF!,2,FALSE)</f>
        <v>#REF!</v>
      </c>
      <c r="AB965" s="174" t="e">
        <f t="shared" si="154"/>
        <v>#REF!</v>
      </c>
      <c r="AC965" s="174" t="e">
        <f t="shared" si="155"/>
        <v>#REF!</v>
      </c>
      <c r="AD965" s="175" t="e">
        <f>+#REF!+365*Y965</f>
        <v>#REF!</v>
      </c>
      <c r="AE965" s="176" t="e">
        <f t="shared" si="158"/>
        <v>#REF!</v>
      </c>
      <c r="AF965" s="170" t="e">
        <f>+VLOOKUP(CONCATENATE(TEXT(W965,"yyyy"),"-",TEXT(W965,"mm")),#REF!,2,0)</f>
        <v>#REF!</v>
      </c>
      <c r="AG965" s="177" t="e">
        <f>+(AC965*(1+'INFLAC PROYECTADA'!$B$8)^(AE965))/((1+DEMANDADO!AF965)^(AE965))</f>
        <v>#REF!</v>
      </c>
      <c r="AH965" s="169">
        <f>(0.2*VLOOKUP(D965,'%.'!$A$1:$B$4,2,FALSE))+(0.35*VLOOKUP(E965,'%.'!$A$1:$B$4,2,FALSE))+(0.1*VLOOKUP(F965,'%.'!$A$1:$B$4,2,FALSE))+(0.35*VLOOKUP(G965,'%.'!$A$1:$B$4,2,FALSE))</f>
        <v>0.66749999999999998</v>
      </c>
      <c r="AI965" s="128" t="str">
        <f t="shared" si="159"/>
        <v>ALTA</v>
      </c>
      <c r="AJ965" s="128" t="str">
        <f t="shared" si="160"/>
        <v>Provisión contable</v>
      </c>
      <c r="AK965" s="178" t="e">
        <f t="shared" si="161"/>
        <v>#REF!</v>
      </c>
    </row>
    <row r="966" spans="1:37" ht="30" customHeight="1" x14ac:dyDescent="0.25">
      <c r="A966" s="115">
        <v>965</v>
      </c>
      <c r="B966" s="79" t="s">
        <v>2173</v>
      </c>
      <c r="C966" s="85" t="s">
        <v>2174</v>
      </c>
      <c r="D966" s="87" t="s">
        <v>0</v>
      </c>
      <c r="E966" s="87" t="s">
        <v>1</v>
      </c>
      <c r="F966" s="87" t="s">
        <v>0</v>
      </c>
      <c r="G966" s="124" t="s">
        <v>0</v>
      </c>
      <c r="H966" s="169">
        <f t="shared" si="152"/>
        <v>0.66749999999999998</v>
      </c>
      <c r="I966" s="170" t="str">
        <f t="shared" si="153"/>
        <v>ALTA</v>
      </c>
      <c r="J966" s="292">
        <v>49772000</v>
      </c>
      <c r="K966" s="221">
        <v>0.22</v>
      </c>
      <c r="L966" s="85" t="s">
        <v>129</v>
      </c>
      <c r="M966" s="188">
        <v>0</v>
      </c>
      <c r="N966" s="87" t="s">
        <v>405</v>
      </c>
      <c r="O966" s="188" t="s">
        <v>405</v>
      </c>
      <c r="P966" s="86" t="s">
        <v>510</v>
      </c>
      <c r="Q966" s="83" t="s">
        <v>159</v>
      </c>
      <c r="R966" s="86" t="s">
        <v>2315</v>
      </c>
      <c r="S966" s="86" t="s">
        <v>2267</v>
      </c>
      <c r="T966" s="92">
        <v>168127</v>
      </c>
      <c r="U966" s="86" t="s">
        <v>171</v>
      </c>
      <c r="V966" s="86" t="s">
        <v>2347</v>
      </c>
      <c r="W966" s="171">
        <v>44074</v>
      </c>
      <c r="X966" s="172" t="e">
        <f>+CONCATENATE(TEXT(#REF!,"yyyy"),"-",TEXT(#REF!,"mm"))</f>
        <v>#REF!</v>
      </c>
      <c r="Y966" s="173" t="str">
        <f t="shared" si="156"/>
        <v>6</v>
      </c>
      <c r="Z966" s="172" t="str">
        <f t="shared" si="157"/>
        <v>2020-07</v>
      </c>
      <c r="AA966" s="170" t="e">
        <f>+VLOOKUP(Z966,#REF!,2,FALSE)/VLOOKUP(X966,#REF!,2,FALSE)</f>
        <v>#REF!</v>
      </c>
      <c r="AB966" s="174" t="e">
        <f t="shared" si="154"/>
        <v>#REF!</v>
      </c>
      <c r="AC966" s="174" t="e">
        <f t="shared" si="155"/>
        <v>#REF!</v>
      </c>
      <c r="AD966" s="175" t="e">
        <f>+#REF!+365*Y966</f>
        <v>#REF!</v>
      </c>
      <c r="AE966" s="176" t="e">
        <f t="shared" si="158"/>
        <v>#REF!</v>
      </c>
      <c r="AF966" s="170" t="e">
        <f>+VLOOKUP(CONCATENATE(TEXT(W966,"yyyy"),"-",TEXT(W966,"mm")),#REF!,2,0)</f>
        <v>#REF!</v>
      </c>
      <c r="AG966" s="177" t="e">
        <f>+(AC966*(1+'INFLAC PROYECTADA'!$B$8)^(AE966))/((1+DEMANDADO!AF966)^(AE966))</f>
        <v>#REF!</v>
      </c>
      <c r="AH966" s="169">
        <f>(0.2*VLOOKUP(D966,'%.'!$A$1:$B$4,2,FALSE))+(0.35*VLOOKUP(E966,'%.'!$A$1:$B$4,2,FALSE))+(0.1*VLOOKUP(F966,'%.'!$A$1:$B$4,2,FALSE))+(0.35*VLOOKUP(G966,'%.'!$A$1:$B$4,2,FALSE))</f>
        <v>0.66749999999999998</v>
      </c>
      <c r="AI966" s="128" t="str">
        <f t="shared" si="159"/>
        <v>ALTA</v>
      </c>
      <c r="AJ966" s="128" t="str">
        <f t="shared" si="160"/>
        <v>Provisión contable</v>
      </c>
      <c r="AK966" s="178" t="e">
        <f t="shared" si="161"/>
        <v>#REF!</v>
      </c>
    </row>
    <row r="967" spans="1:37" ht="30" customHeight="1" x14ac:dyDescent="0.25">
      <c r="A967" s="115">
        <v>966</v>
      </c>
      <c r="B967" s="79" t="s">
        <v>2175</v>
      </c>
      <c r="C967" s="85" t="s">
        <v>2176</v>
      </c>
      <c r="D967" s="87" t="s">
        <v>0</v>
      </c>
      <c r="E967" s="87" t="s">
        <v>1</v>
      </c>
      <c r="F967" s="87" t="s">
        <v>0</v>
      </c>
      <c r="G967" s="124" t="s">
        <v>0</v>
      </c>
      <c r="H967" s="169">
        <f t="shared" si="152"/>
        <v>0.66749999999999998</v>
      </c>
      <c r="I967" s="170" t="str">
        <f t="shared" si="153"/>
        <v>ALTA</v>
      </c>
      <c r="J967" s="292">
        <v>49772000</v>
      </c>
      <c r="K967" s="221">
        <v>0.22</v>
      </c>
      <c r="L967" s="85" t="s">
        <v>134</v>
      </c>
      <c r="M967" s="188">
        <v>0</v>
      </c>
      <c r="N967" s="87" t="s">
        <v>405</v>
      </c>
      <c r="O967" s="188" t="s">
        <v>405</v>
      </c>
      <c r="P967" s="86" t="s">
        <v>510</v>
      </c>
      <c r="Q967" s="83" t="s">
        <v>159</v>
      </c>
      <c r="R967" s="85" t="s">
        <v>2302</v>
      </c>
      <c r="S967" s="86" t="s">
        <v>2267</v>
      </c>
      <c r="T967" s="92">
        <v>168127</v>
      </c>
      <c r="U967" s="85" t="s">
        <v>171</v>
      </c>
      <c r="V967" s="86" t="s">
        <v>2351</v>
      </c>
      <c r="W967" s="171">
        <v>44074</v>
      </c>
      <c r="X967" s="172" t="e">
        <f>+CONCATENATE(TEXT(#REF!,"yyyy"),"-",TEXT(#REF!,"mm"))</f>
        <v>#REF!</v>
      </c>
      <c r="Y967" s="173" t="str">
        <f t="shared" si="156"/>
        <v>6</v>
      </c>
      <c r="Z967" s="172" t="str">
        <f t="shared" si="157"/>
        <v>2020-07</v>
      </c>
      <c r="AA967" s="170" t="e">
        <f>+VLOOKUP(Z967,#REF!,2,FALSE)/VLOOKUP(X967,#REF!,2,FALSE)</f>
        <v>#REF!</v>
      </c>
      <c r="AB967" s="174" t="e">
        <f t="shared" si="154"/>
        <v>#REF!</v>
      </c>
      <c r="AC967" s="174" t="e">
        <f t="shared" si="155"/>
        <v>#REF!</v>
      </c>
      <c r="AD967" s="175" t="e">
        <f>+#REF!+365*Y967</f>
        <v>#REF!</v>
      </c>
      <c r="AE967" s="176" t="e">
        <f t="shared" si="158"/>
        <v>#REF!</v>
      </c>
      <c r="AF967" s="170" t="e">
        <f>+VLOOKUP(CONCATENATE(TEXT(W967,"yyyy"),"-",TEXT(W967,"mm")),#REF!,2,0)</f>
        <v>#REF!</v>
      </c>
      <c r="AG967" s="177" t="e">
        <f>+(AC967*(1+'INFLAC PROYECTADA'!$B$8)^(AE967))/((1+DEMANDADO!AF967)^(AE967))</f>
        <v>#REF!</v>
      </c>
      <c r="AH967" s="169">
        <f>(0.2*VLOOKUP(D967,'%.'!$A$1:$B$4,2,FALSE))+(0.35*VLOOKUP(E967,'%.'!$A$1:$B$4,2,FALSE))+(0.1*VLOOKUP(F967,'%.'!$A$1:$B$4,2,FALSE))+(0.35*VLOOKUP(G967,'%.'!$A$1:$B$4,2,FALSE))</f>
        <v>0.66749999999999998</v>
      </c>
      <c r="AI967" s="128" t="str">
        <f t="shared" si="159"/>
        <v>ALTA</v>
      </c>
      <c r="AJ967" s="128" t="str">
        <f t="shared" si="160"/>
        <v>Provisión contable</v>
      </c>
      <c r="AK967" s="178" t="e">
        <f t="shared" si="161"/>
        <v>#REF!</v>
      </c>
    </row>
    <row r="968" spans="1:37" ht="30" customHeight="1" x14ac:dyDescent="0.25">
      <c r="A968" s="115">
        <v>967</v>
      </c>
      <c r="B968" s="79" t="s">
        <v>802</v>
      </c>
      <c r="C968" s="85" t="s">
        <v>2177</v>
      </c>
      <c r="D968" s="87" t="s">
        <v>1</v>
      </c>
      <c r="E968" s="87" t="s">
        <v>1</v>
      </c>
      <c r="F968" s="87" t="s">
        <v>1</v>
      </c>
      <c r="G968" s="124" t="s">
        <v>1</v>
      </c>
      <c r="H968" s="169">
        <f t="shared" si="152"/>
        <v>0.05</v>
      </c>
      <c r="I968" s="170" t="str">
        <f t="shared" si="153"/>
        <v>REMOTA</v>
      </c>
      <c r="J968" s="292">
        <v>388496542</v>
      </c>
      <c r="K968" s="221">
        <v>0</v>
      </c>
      <c r="L968" s="85" t="s">
        <v>133</v>
      </c>
      <c r="M968" s="188">
        <v>0</v>
      </c>
      <c r="N968" s="87" t="s">
        <v>405</v>
      </c>
      <c r="O968" s="188" t="s">
        <v>405</v>
      </c>
      <c r="P968" s="86" t="s">
        <v>415</v>
      </c>
      <c r="Q968" s="83" t="s">
        <v>159</v>
      </c>
      <c r="R968" s="85" t="s">
        <v>2302</v>
      </c>
      <c r="S968" s="86" t="s">
        <v>2267</v>
      </c>
      <c r="T968" s="92">
        <v>168127</v>
      </c>
      <c r="U968" s="85" t="s">
        <v>21</v>
      </c>
      <c r="V968" s="86" t="s">
        <v>2352</v>
      </c>
      <c r="W968" s="171">
        <v>44074</v>
      </c>
      <c r="X968" s="172" t="e">
        <f>+CONCATENATE(TEXT(#REF!,"yyyy"),"-",TEXT(#REF!,"mm"))</f>
        <v>#REF!</v>
      </c>
      <c r="Y968" s="173" t="str">
        <f t="shared" si="156"/>
        <v>7</v>
      </c>
      <c r="Z968" s="172" t="str">
        <f t="shared" si="157"/>
        <v>2020-07</v>
      </c>
      <c r="AA968" s="170" t="e">
        <f>+VLOOKUP(Z968,#REF!,2,FALSE)/VLOOKUP(X968,#REF!,2,FALSE)</f>
        <v>#REF!</v>
      </c>
      <c r="AB968" s="174" t="e">
        <f t="shared" si="154"/>
        <v>#REF!</v>
      </c>
      <c r="AC968" s="174" t="e">
        <f t="shared" si="155"/>
        <v>#REF!</v>
      </c>
      <c r="AD968" s="175" t="e">
        <f>+#REF!+365*Y968</f>
        <v>#REF!</v>
      </c>
      <c r="AE968" s="176" t="e">
        <f t="shared" si="158"/>
        <v>#REF!</v>
      </c>
      <c r="AF968" s="170" t="e">
        <f>+VLOOKUP(CONCATENATE(TEXT(W968,"yyyy"),"-",TEXT(W968,"mm")),#REF!,2,0)</f>
        <v>#REF!</v>
      </c>
      <c r="AG968" s="177" t="e">
        <f>+(AC968*(1+'INFLAC PROYECTADA'!$B$8)^(AE968))/((1+DEMANDADO!AF968)^(AE968))</f>
        <v>#REF!</v>
      </c>
      <c r="AH968" s="169">
        <f>(0.2*VLOOKUP(D968,'%.'!$A$1:$B$4,2,FALSE))+(0.35*VLOOKUP(E968,'%.'!$A$1:$B$4,2,FALSE))+(0.1*VLOOKUP(F968,'%.'!$A$1:$B$4,2,FALSE))+(0.35*VLOOKUP(G968,'%.'!$A$1:$B$4,2,FALSE))</f>
        <v>0.05</v>
      </c>
      <c r="AI968" s="128" t="str">
        <f t="shared" si="159"/>
        <v>REMOTA</v>
      </c>
      <c r="AJ968" s="128" t="str">
        <f t="shared" si="160"/>
        <v>No se registra</v>
      </c>
      <c r="AK968" s="178">
        <f t="shared" si="161"/>
        <v>0</v>
      </c>
    </row>
    <row r="969" spans="1:37" ht="30" customHeight="1" x14ac:dyDescent="0.25">
      <c r="A969" s="115">
        <v>968</v>
      </c>
      <c r="B969" s="79" t="s">
        <v>802</v>
      </c>
      <c r="C969" s="85" t="s">
        <v>2178</v>
      </c>
      <c r="D969" s="87" t="s">
        <v>1</v>
      </c>
      <c r="E969" s="87" t="s">
        <v>1</v>
      </c>
      <c r="F969" s="87" t="s">
        <v>1</v>
      </c>
      <c r="G969" s="124" t="s">
        <v>1</v>
      </c>
      <c r="H969" s="169">
        <f t="shared" si="152"/>
        <v>0.05</v>
      </c>
      <c r="I969" s="170" t="str">
        <f t="shared" si="153"/>
        <v>REMOTA</v>
      </c>
      <c r="J969" s="292">
        <v>47597622</v>
      </c>
      <c r="K969" s="221">
        <v>0</v>
      </c>
      <c r="L969" s="85" t="s">
        <v>132</v>
      </c>
      <c r="M969" s="188">
        <v>0</v>
      </c>
      <c r="N969" s="87" t="s">
        <v>405</v>
      </c>
      <c r="O969" s="188" t="s">
        <v>405</v>
      </c>
      <c r="P969" s="86" t="s">
        <v>415</v>
      </c>
      <c r="Q969" s="83" t="s">
        <v>159</v>
      </c>
      <c r="R969" s="85" t="s">
        <v>2308</v>
      </c>
      <c r="S969" s="86" t="s">
        <v>2267</v>
      </c>
      <c r="T969" s="92">
        <v>168127</v>
      </c>
      <c r="U969" s="85" t="s">
        <v>21</v>
      </c>
      <c r="V969" s="86" t="s">
        <v>2353</v>
      </c>
      <c r="W969" s="171">
        <v>44074</v>
      </c>
      <c r="X969" s="172" t="e">
        <f>+CONCATENATE(TEXT(#REF!,"yyyy"),"-",TEXT(#REF!,"mm"))</f>
        <v>#REF!</v>
      </c>
      <c r="Y969" s="173" t="str">
        <f t="shared" si="156"/>
        <v>7</v>
      </c>
      <c r="Z969" s="172" t="str">
        <f t="shared" si="157"/>
        <v>2020-07</v>
      </c>
      <c r="AA969" s="170" t="e">
        <f>+VLOOKUP(Z969,#REF!,2,FALSE)/VLOOKUP(X969,#REF!,2,FALSE)</f>
        <v>#REF!</v>
      </c>
      <c r="AB969" s="174" t="e">
        <f t="shared" si="154"/>
        <v>#REF!</v>
      </c>
      <c r="AC969" s="174" t="e">
        <f t="shared" si="155"/>
        <v>#REF!</v>
      </c>
      <c r="AD969" s="175" t="e">
        <f>+#REF!+365*Y969</f>
        <v>#REF!</v>
      </c>
      <c r="AE969" s="176" t="e">
        <f t="shared" si="158"/>
        <v>#REF!</v>
      </c>
      <c r="AF969" s="170" t="e">
        <f>+VLOOKUP(CONCATENATE(TEXT(W969,"yyyy"),"-",TEXT(W969,"mm")),#REF!,2,0)</f>
        <v>#REF!</v>
      </c>
      <c r="AG969" s="177" t="e">
        <f>+(AC969*(1+'INFLAC PROYECTADA'!$B$8)^(AE969))/((1+DEMANDADO!AF969)^(AE969))</f>
        <v>#REF!</v>
      </c>
      <c r="AH969" s="169">
        <f>(0.2*VLOOKUP(D969,'%.'!$A$1:$B$4,2,FALSE))+(0.35*VLOOKUP(E969,'%.'!$A$1:$B$4,2,FALSE))+(0.1*VLOOKUP(F969,'%.'!$A$1:$B$4,2,FALSE))+(0.35*VLOOKUP(G969,'%.'!$A$1:$B$4,2,FALSE))</f>
        <v>0.05</v>
      </c>
      <c r="AI969" s="128" t="str">
        <f t="shared" si="159"/>
        <v>REMOTA</v>
      </c>
      <c r="AJ969" s="128" t="str">
        <f t="shared" si="160"/>
        <v>No se registra</v>
      </c>
      <c r="AK969" s="178">
        <f t="shared" si="161"/>
        <v>0</v>
      </c>
    </row>
    <row r="970" spans="1:37" ht="30" customHeight="1" x14ac:dyDescent="0.25">
      <c r="A970" s="115">
        <v>969</v>
      </c>
      <c r="B970" s="79" t="s">
        <v>2179</v>
      </c>
      <c r="C970" s="85" t="s">
        <v>2180</v>
      </c>
      <c r="D970" s="87" t="s">
        <v>1</v>
      </c>
      <c r="E970" s="87" t="s">
        <v>1</v>
      </c>
      <c r="F970" s="87" t="s">
        <v>1</v>
      </c>
      <c r="G970" s="124" t="s">
        <v>1</v>
      </c>
      <c r="H970" s="169">
        <f t="shared" si="152"/>
        <v>0.05</v>
      </c>
      <c r="I970" s="170" t="str">
        <f t="shared" si="153"/>
        <v>REMOTA</v>
      </c>
      <c r="J970" s="292">
        <v>48733393</v>
      </c>
      <c r="K970" s="221">
        <v>0</v>
      </c>
      <c r="L970" s="85" t="s">
        <v>139</v>
      </c>
      <c r="M970" s="188">
        <v>0</v>
      </c>
      <c r="N970" s="87" t="s">
        <v>405</v>
      </c>
      <c r="O970" s="188" t="s">
        <v>405</v>
      </c>
      <c r="P970" s="86" t="s">
        <v>415</v>
      </c>
      <c r="Q970" s="83" t="s">
        <v>159</v>
      </c>
      <c r="R970" s="85" t="s">
        <v>2354</v>
      </c>
      <c r="S970" s="86" t="s">
        <v>2267</v>
      </c>
      <c r="T970" s="92">
        <v>168127</v>
      </c>
      <c r="U970" s="85" t="s">
        <v>21</v>
      </c>
      <c r="V970" s="86" t="s">
        <v>2355</v>
      </c>
      <c r="W970" s="171">
        <v>44074</v>
      </c>
      <c r="X970" s="172" t="e">
        <f>+CONCATENATE(TEXT(#REF!,"yyyy"),"-",TEXT(#REF!,"mm"))</f>
        <v>#REF!</v>
      </c>
      <c r="Y970" s="173" t="str">
        <f t="shared" si="156"/>
        <v>7</v>
      </c>
      <c r="Z970" s="172" t="str">
        <f t="shared" si="157"/>
        <v>2020-07</v>
      </c>
      <c r="AA970" s="170" t="e">
        <f>+VLOOKUP(Z970,#REF!,2,FALSE)/VLOOKUP(X970,#REF!,2,FALSE)</f>
        <v>#REF!</v>
      </c>
      <c r="AB970" s="174" t="e">
        <f t="shared" si="154"/>
        <v>#REF!</v>
      </c>
      <c r="AC970" s="174" t="e">
        <f t="shared" si="155"/>
        <v>#REF!</v>
      </c>
      <c r="AD970" s="175" t="e">
        <f>+#REF!+365*Y970</f>
        <v>#REF!</v>
      </c>
      <c r="AE970" s="176" t="e">
        <f t="shared" si="158"/>
        <v>#REF!</v>
      </c>
      <c r="AF970" s="170" t="e">
        <f>+VLOOKUP(CONCATENATE(TEXT(W970,"yyyy"),"-",TEXT(W970,"mm")),#REF!,2,0)</f>
        <v>#REF!</v>
      </c>
      <c r="AG970" s="177" t="e">
        <f>+(AC970*(1+'INFLAC PROYECTADA'!$B$8)^(AE970))/((1+DEMANDADO!AF970)^(AE970))</f>
        <v>#REF!</v>
      </c>
      <c r="AH970" s="169">
        <f>(0.2*VLOOKUP(D970,'%.'!$A$1:$B$4,2,FALSE))+(0.35*VLOOKUP(E970,'%.'!$A$1:$B$4,2,FALSE))+(0.1*VLOOKUP(F970,'%.'!$A$1:$B$4,2,FALSE))+(0.35*VLOOKUP(G970,'%.'!$A$1:$B$4,2,FALSE))</f>
        <v>0.05</v>
      </c>
      <c r="AI970" s="128" t="str">
        <f t="shared" si="159"/>
        <v>REMOTA</v>
      </c>
      <c r="AJ970" s="128" t="str">
        <f t="shared" si="160"/>
        <v>No se registra</v>
      </c>
      <c r="AK970" s="178">
        <f t="shared" si="161"/>
        <v>0</v>
      </c>
    </row>
    <row r="971" spans="1:37" ht="30" customHeight="1" x14ac:dyDescent="0.25">
      <c r="A971" s="115">
        <v>970</v>
      </c>
      <c r="B971" s="79" t="s">
        <v>2181</v>
      </c>
      <c r="C971" s="85" t="s">
        <v>2182</v>
      </c>
      <c r="D971" s="87" t="s">
        <v>1</v>
      </c>
      <c r="E971" s="87" t="s">
        <v>1</v>
      </c>
      <c r="F971" s="87" t="s">
        <v>1</v>
      </c>
      <c r="G971" s="124" t="s">
        <v>1</v>
      </c>
      <c r="H971" s="169">
        <f t="shared" si="152"/>
        <v>0.05</v>
      </c>
      <c r="I971" s="170" t="str">
        <f t="shared" si="153"/>
        <v>REMOTA</v>
      </c>
      <c r="J971" s="292">
        <v>20522232</v>
      </c>
      <c r="K971" s="221">
        <v>0</v>
      </c>
      <c r="L971" s="85" t="s">
        <v>133</v>
      </c>
      <c r="M971" s="188">
        <v>0</v>
      </c>
      <c r="N971" s="87" t="s">
        <v>405</v>
      </c>
      <c r="O971" s="188" t="s">
        <v>405</v>
      </c>
      <c r="P971" s="85" t="s">
        <v>408</v>
      </c>
      <c r="Q971" s="83" t="s">
        <v>159</v>
      </c>
      <c r="R971" s="85" t="s">
        <v>2354</v>
      </c>
      <c r="S971" s="86" t="s">
        <v>2267</v>
      </c>
      <c r="T971" s="92">
        <v>168127</v>
      </c>
      <c r="U971" s="85" t="s">
        <v>21</v>
      </c>
      <c r="V971" s="86" t="s">
        <v>2356</v>
      </c>
      <c r="W971" s="171">
        <v>44074</v>
      </c>
      <c r="X971" s="172" t="e">
        <f>+CONCATENATE(TEXT(#REF!,"yyyy"),"-",TEXT(#REF!,"mm"))</f>
        <v>#REF!</v>
      </c>
      <c r="Y971" s="173" t="str">
        <f t="shared" si="156"/>
        <v>5</v>
      </c>
      <c r="Z971" s="172" t="str">
        <f t="shared" si="157"/>
        <v>2020-07</v>
      </c>
      <c r="AA971" s="170" t="e">
        <f>+VLOOKUP(Z971,#REF!,2,FALSE)/VLOOKUP(X971,#REF!,2,FALSE)</f>
        <v>#REF!</v>
      </c>
      <c r="AB971" s="174" t="e">
        <f t="shared" si="154"/>
        <v>#REF!</v>
      </c>
      <c r="AC971" s="174" t="e">
        <f t="shared" si="155"/>
        <v>#REF!</v>
      </c>
      <c r="AD971" s="175" t="e">
        <f>+#REF!+365*Y971</f>
        <v>#REF!</v>
      </c>
      <c r="AE971" s="176" t="e">
        <f t="shared" si="158"/>
        <v>#REF!</v>
      </c>
      <c r="AF971" s="170" t="e">
        <f>+VLOOKUP(CONCATENATE(TEXT(W971,"yyyy"),"-",TEXT(W971,"mm")),#REF!,2,0)</f>
        <v>#REF!</v>
      </c>
      <c r="AG971" s="177" t="e">
        <f>+(AC971*(1+'INFLAC PROYECTADA'!$B$8)^(AE971))/((1+DEMANDADO!AF971)^(AE971))</f>
        <v>#REF!</v>
      </c>
      <c r="AH971" s="169">
        <f>(0.2*VLOOKUP(D971,'%.'!$A$1:$B$4,2,FALSE))+(0.35*VLOOKUP(E971,'%.'!$A$1:$B$4,2,FALSE))+(0.1*VLOOKUP(F971,'%.'!$A$1:$B$4,2,FALSE))+(0.35*VLOOKUP(G971,'%.'!$A$1:$B$4,2,FALSE))</f>
        <v>0.05</v>
      </c>
      <c r="AI971" s="128" t="str">
        <f t="shared" si="159"/>
        <v>REMOTA</v>
      </c>
      <c r="AJ971" s="128" t="str">
        <f t="shared" si="160"/>
        <v>No se registra</v>
      </c>
      <c r="AK971" s="178">
        <f t="shared" si="161"/>
        <v>0</v>
      </c>
    </row>
    <row r="972" spans="1:37" ht="30" customHeight="1" x14ac:dyDescent="0.25">
      <c r="A972" s="115">
        <v>971</v>
      </c>
      <c r="B972" s="79" t="s">
        <v>2183</v>
      </c>
      <c r="C972" s="85" t="s">
        <v>2184</v>
      </c>
      <c r="D972" s="87" t="s">
        <v>0</v>
      </c>
      <c r="E972" s="87" t="s">
        <v>1</v>
      </c>
      <c r="F972" s="87" t="s">
        <v>0</v>
      </c>
      <c r="G972" s="124" t="s">
        <v>0</v>
      </c>
      <c r="H972" s="169">
        <f t="shared" si="152"/>
        <v>0.66749999999999998</v>
      </c>
      <c r="I972" s="170" t="str">
        <f t="shared" si="153"/>
        <v>ALTA</v>
      </c>
      <c r="J972" s="292">
        <v>62118658</v>
      </c>
      <c r="K972" s="221">
        <v>0</v>
      </c>
      <c r="L972" s="85" t="s">
        <v>132</v>
      </c>
      <c r="M972" s="188">
        <v>0</v>
      </c>
      <c r="N972" s="87" t="s">
        <v>405</v>
      </c>
      <c r="O972" s="188" t="s">
        <v>405</v>
      </c>
      <c r="P972" s="86" t="s">
        <v>1821</v>
      </c>
      <c r="Q972" s="87" t="s">
        <v>159</v>
      </c>
      <c r="R972" s="85" t="s">
        <v>2349</v>
      </c>
      <c r="S972" s="86" t="s">
        <v>2267</v>
      </c>
      <c r="T972" s="92">
        <v>168128</v>
      </c>
      <c r="U972" s="85" t="s">
        <v>171</v>
      </c>
      <c r="V972" s="85" t="s">
        <v>132</v>
      </c>
      <c r="W972" s="171">
        <v>44074</v>
      </c>
      <c r="X972" s="172" t="e">
        <f>+CONCATENATE(TEXT(#REF!,"yyyy"),"-",TEXT(#REF!,"mm"))</f>
        <v>#REF!</v>
      </c>
      <c r="Y972" s="173" t="str">
        <f t="shared" si="156"/>
        <v>4</v>
      </c>
      <c r="Z972" s="172" t="str">
        <f t="shared" si="157"/>
        <v>2020-07</v>
      </c>
      <c r="AA972" s="170" t="e">
        <f>+VLOOKUP(Z972,#REF!,2,FALSE)/VLOOKUP(X972,#REF!,2,FALSE)</f>
        <v>#REF!</v>
      </c>
      <c r="AB972" s="174" t="e">
        <f t="shared" si="154"/>
        <v>#REF!</v>
      </c>
      <c r="AC972" s="174" t="e">
        <f t="shared" si="155"/>
        <v>#REF!</v>
      </c>
      <c r="AD972" s="175" t="e">
        <f>+#REF!+365*Y972</f>
        <v>#REF!</v>
      </c>
      <c r="AE972" s="176" t="e">
        <f t="shared" si="158"/>
        <v>#REF!</v>
      </c>
      <c r="AF972" s="170" t="e">
        <f>+VLOOKUP(CONCATENATE(TEXT(W972,"yyyy"),"-",TEXT(W972,"mm")),#REF!,2,0)</f>
        <v>#REF!</v>
      </c>
      <c r="AG972" s="177" t="e">
        <f>+(AC972*(1+'INFLAC PROYECTADA'!$B$8)^(AE972))/((1+DEMANDADO!AF972)^(AE972))</f>
        <v>#REF!</v>
      </c>
      <c r="AH972" s="169">
        <f>(0.2*VLOOKUP(D972,'%.'!$A$1:$B$4,2,FALSE))+(0.35*VLOOKUP(E972,'%.'!$A$1:$B$4,2,FALSE))+(0.1*VLOOKUP(F972,'%.'!$A$1:$B$4,2,FALSE))+(0.35*VLOOKUP(G972,'%.'!$A$1:$B$4,2,FALSE))</f>
        <v>0.66749999999999998</v>
      </c>
      <c r="AI972" s="128" t="str">
        <f t="shared" si="159"/>
        <v>ALTA</v>
      </c>
      <c r="AJ972" s="128" t="str">
        <f t="shared" si="160"/>
        <v>Provisión contable</v>
      </c>
      <c r="AK972" s="178" t="e">
        <f t="shared" si="161"/>
        <v>#REF!</v>
      </c>
    </row>
    <row r="973" spans="1:37" ht="30" customHeight="1" x14ac:dyDescent="0.25">
      <c r="A973" s="115">
        <v>972</v>
      </c>
      <c r="B973" s="79" t="s">
        <v>802</v>
      </c>
      <c r="C973" s="85" t="s">
        <v>2185</v>
      </c>
      <c r="D973" s="87" t="s">
        <v>1</v>
      </c>
      <c r="E973" s="87" t="s">
        <v>1</v>
      </c>
      <c r="F973" s="87" t="s">
        <v>1</v>
      </c>
      <c r="G973" s="124" t="s">
        <v>1</v>
      </c>
      <c r="H973" s="169">
        <f t="shared" si="152"/>
        <v>0.05</v>
      </c>
      <c r="I973" s="170" t="str">
        <f t="shared" si="153"/>
        <v>REMOTA</v>
      </c>
      <c r="J973" s="292">
        <v>225599336</v>
      </c>
      <c r="K973" s="221">
        <v>0</v>
      </c>
      <c r="L973" s="85" t="s">
        <v>132</v>
      </c>
      <c r="M973" s="188">
        <v>0</v>
      </c>
      <c r="N973" s="87" t="s">
        <v>405</v>
      </c>
      <c r="O973" s="188" t="s">
        <v>405</v>
      </c>
      <c r="P973" s="85" t="s">
        <v>408</v>
      </c>
      <c r="Q973" s="87" t="s">
        <v>159</v>
      </c>
      <c r="R973" s="85" t="s">
        <v>2312</v>
      </c>
      <c r="S973" s="86" t="s">
        <v>2267</v>
      </c>
      <c r="T973" s="92">
        <v>168129</v>
      </c>
      <c r="U973" s="85" t="s">
        <v>171</v>
      </c>
      <c r="V973" s="85" t="s">
        <v>132</v>
      </c>
      <c r="W973" s="171">
        <v>44074</v>
      </c>
      <c r="X973" s="172" t="e">
        <f>+CONCATENATE(TEXT(#REF!,"yyyy"),"-",TEXT(#REF!,"mm"))</f>
        <v>#REF!</v>
      </c>
      <c r="Y973" s="173" t="str">
        <f t="shared" si="156"/>
        <v>5</v>
      </c>
      <c r="Z973" s="172" t="str">
        <f t="shared" si="157"/>
        <v>2020-07</v>
      </c>
      <c r="AA973" s="170" t="e">
        <f>+VLOOKUP(Z973,#REF!,2,FALSE)/VLOOKUP(X973,#REF!,2,FALSE)</f>
        <v>#REF!</v>
      </c>
      <c r="AB973" s="174" t="e">
        <f t="shared" si="154"/>
        <v>#REF!</v>
      </c>
      <c r="AC973" s="174" t="e">
        <f t="shared" si="155"/>
        <v>#REF!</v>
      </c>
      <c r="AD973" s="175" t="e">
        <f>+#REF!+365*Y973</f>
        <v>#REF!</v>
      </c>
      <c r="AE973" s="176" t="e">
        <f t="shared" si="158"/>
        <v>#REF!</v>
      </c>
      <c r="AF973" s="170" t="e">
        <f>+VLOOKUP(CONCATENATE(TEXT(W973,"yyyy"),"-",TEXT(W973,"mm")),#REF!,2,0)</f>
        <v>#REF!</v>
      </c>
      <c r="AG973" s="177" t="e">
        <f>+(AC973*(1+'INFLAC PROYECTADA'!$B$8)^(AE973))/((1+DEMANDADO!AF973)^(AE973))</f>
        <v>#REF!</v>
      </c>
      <c r="AH973" s="169">
        <f>(0.2*VLOOKUP(D973,'%.'!$A$1:$B$4,2,FALSE))+(0.35*VLOOKUP(E973,'%.'!$A$1:$B$4,2,FALSE))+(0.1*VLOOKUP(F973,'%.'!$A$1:$B$4,2,FALSE))+(0.35*VLOOKUP(G973,'%.'!$A$1:$B$4,2,FALSE))</f>
        <v>0.05</v>
      </c>
      <c r="AI973" s="128" t="str">
        <f t="shared" si="159"/>
        <v>REMOTA</v>
      </c>
      <c r="AJ973" s="128" t="str">
        <f t="shared" si="160"/>
        <v>No se registra</v>
      </c>
      <c r="AK973" s="178">
        <f t="shared" si="161"/>
        <v>0</v>
      </c>
    </row>
    <row r="974" spans="1:37" ht="30" customHeight="1" x14ac:dyDescent="0.25">
      <c r="A974" s="115">
        <v>973</v>
      </c>
      <c r="B974" s="79" t="s">
        <v>2186</v>
      </c>
      <c r="C974" s="85" t="s">
        <v>2187</v>
      </c>
      <c r="D974" s="87" t="s">
        <v>1</v>
      </c>
      <c r="E974" s="87" t="s">
        <v>1</v>
      </c>
      <c r="F974" s="87" t="s">
        <v>1</v>
      </c>
      <c r="G974" s="124" t="s">
        <v>1</v>
      </c>
      <c r="H974" s="169">
        <f t="shared" si="152"/>
        <v>0.05</v>
      </c>
      <c r="I974" s="170" t="str">
        <f t="shared" si="153"/>
        <v>REMOTA</v>
      </c>
      <c r="J974" s="292">
        <v>63000000</v>
      </c>
      <c r="K974" s="221">
        <v>0</v>
      </c>
      <c r="L974" s="85" t="s">
        <v>128</v>
      </c>
      <c r="M974" s="188">
        <v>0</v>
      </c>
      <c r="N974" s="87" t="s">
        <v>405</v>
      </c>
      <c r="O974" s="188" t="s">
        <v>405</v>
      </c>
      <c r="P974" s="85" t="s">
        <v>408</v>
      </c>
      <c r="Q974" s="87" t="s">
        <v>159</v>
      </c>
      <c r="R974" s="85" t="s">
        <v>2266</v>
      </c>
      <c r="S974" s="86" t="s">
        <v>2267</v>
      </c>
      <c r="T974" s="92">
        <v>168127</v>
      </c>
      <c r="U974" s="85" t="s">
        <v>171</v>
      </c>
      <c r="V974" s="86" t="s">
        <v>2357</v>
      </c>
      <c r="W974" s="171">
        <v>44074</v>
      </c>
      <c r="X974" s="172" t="e">
        <f>+CONCATENATE(TEXT(#REF!,"yyyy"),"-",TEXT(#REF!,"mm"))</f>
        <v>#REF!</v>
      </c>
      <c r="Y974" s="173" t="str">
        <f t="shared" si="156"/>
        <v>5</v>
      </c>
      <c r="Z974" s="172" t="str">
        <f t="shared" si="157"/>
        <v>2020-07</v>
      </c>
      <c r="AA974" s="170" t="e">
        <f>+VLOOKUP(Z974,#REF!,2,FALSE)/VLOOKUP(X974,#REF!,2,FALSE)</f>
        <v>#REF!</v>
      </c>
      <c r="AB974" s="174" t="e">
        <f t="shared" si="154"/>
        <v>#REF!</v>
      </c>
      <c r="AC974" s="174" t="e">
        <f t="shared" si="155"/>
        <v>#REF!</v>
      </c>
      <c r="AD974" s="175" t="e">
        <f>+#REF!+365*Y974</f>
        <v>#REF!</v>
      </c>
      <c r="AE974" s="176" t="e">
        <f t="shared" si="158"/>
        <v>#REF!</v>
      </c>
      <c r="AF974" s="170" t="e">
        <f>+VLOOKUP(CONCATENATE(TEXT(W974,"yyyy"),"-",TEXT(W974,"mm")),#REF!,2,0)</f>
        <v>#REF!</v>
      </c>
      <c r="AG974" s="177" t="e">
        <f>+(AC974*(1+'INFLAC PROYECTADA'!$B$8)^(AE974))/((1+DEMANDADO!AF974)^(AE974))</f>
        <v>#REF!</v>
      </c>
      <c r="AH974" s="169">
        <f>(0.2*VLOOKUP(D974,'%.'!$A$1:$B$4,2,FALSE))+(0.35*VLOOKUP(E974,'%.'!$A$1:$B$4,2,FALSE))+(0.1*VLOOKUP(F974,'%.'!$A$1:$B$4,2,FALSE))+(0.35*VLOOKUP(G974,'%.'!$A$1:$B$4,2,FALSE))</f>
        <v>0.05</v>
      </c>
      <c r="AI974" s="128" t="str">
        <f t="shared" si="159"/>
        <v>REMOTA</v>
      </c>
      <c r="AJ974" s="128" t="str">
        <f t="shared" si="160"/>
        <v>No se registra</v>
      </c>
      <c r="AK974" s="178">
        <f t="shared" si="161"/>
        <v>0</v>
      </c>
    </row>
    <row r="975" spans="1:37" ht="30" customHeight="1" x14ac:dyDescent="0.25">
      <c r="A975" s="115">
        <v>974</v>
      </c>
      <c r="B975" s="79" t="s">
        <v>2188</v>
      </c>
      <c r="C975" s="85" t="s">
        <v>2189</v>
      </c>
      <c r="D975" s="87" t="s">
        <v>0</v>
      </c>
      <c r="E975" s="87" t="s">
        <v>1</v>
      </c>
      <c r="F975" s="87" t="s">
        <v>0</v>
      </c>
      <c r="G975" s="124" t="s">
        <v>0</v>
      </c>
      <c r="H975" s="169">
        <f t="shared" si="152"/>
        <v>0.66749999999999998</v>
      </c>
      <c r="I975" s="170" t="str">
        <f t="shared" si="153"/>
        <v>ALTA</v>
      </c>
      <c r="J975" s="292">
        <v>14000000</v>
      </c>
      <c r="K975" s="221">
        <f>M975/J975</f>
        <v>0</v>
      </c>
      <c r="L975" s="85" t="s">
        <v>130</v>
      </c>
      <c r="M975" s="188">
        <v>0</v>
      </c>
      <c r="N975" s="87" t="s">
        <v>405</v>
      </c>
      <c r="O975" s="188" t="s">
        <v>405</v>
      </c>
      <c r="P975" s="86" t="s">
        <v>1821</v>
      </c>
      <c r="Q975" s="83" t="s">
        <v>159</v>
      </c>
      <c r="R975" s="86" t="s">
        <v>2266</v>
      </c>
      <c r="S975" s="86" t="s">
        <v>2267</v>
      </c>
      <c r="T975" s="92">
        <v>168127</v>
      </c>
      <c r="U975" s="86" t="s">
        <v>171</v>
      </c>
      <c r="V975" s="86" t="s">
        <v>2358</v>
      </c>
      <c r="W975" s="171">
        <v>44074</v>
      </c>
      <c r="X975" s="172" t="e">
        <f>+CONCATENATE(TEXT(#REF!,"yyyy"),"-",TEXT(#REF!,"mm"))</f>
        <v>#REF!</v>
      </c>
      <c r="Y975" s="173" t="str">
        <f t="shared" si="156"/>
        <v>4</v>
      </c>
      <c r="Z975" s="172" t="str">
        <f t="shared" si="157"/>
        <v>2020-07</v>
      </c>
      <c r="AA975" s="170" t="e">
        <f>+VLOOKUP(Z975,#REF!,2,FALSE)/VLOOKUP(X975,#REF!,2,FALSE)</f>
        <v>#REF!</v>
      </c>
      <c r="AB975" s="174" t="e">
        <f t="shared" si="154"/>
        <v>#REF!</v>
      </c>
      <c r="AC975" s="174" t="e">
        <f t="shared" si="155"/>
        <v>#REF!</v>
      </c>
      <c r="AD975" s="175" t="e">
        <f>+#REF!+365*Y975</f>
        <v>#REF!</v>
      </c>
      <c r="AE975" s="176" t="e">
        <f t="shared" si="158"/>
        <v>#REF!</v>
      </c>
      <c r="AF975" s="170" t="e">
        <f>+VLOOKUP(CONCATENATE(TEXT(W975,"yyyy"),"-",TEXT(W975,"mm")),#REF!,2,0)</f>
        <v>#REF!</v>
      </c>
      <c r="AG975" s="177" t="e">
        <f>+(AC975*(1+'INFLAC PROYECTADA'!$B$8)^(AE975))/((1+DEMANDADO!AF975)^(AE975))</f>
        <v>#REF!</v>
      </c>
      <c r="AH975" s="169">
        <f>(0.2*VLOOKUP(D975,'%.'!$A$1:$B$4,2,FALSE))+(0.35*VLOOKUP(E975,'%.'!$A$1:$B$4,2,FALSE))+(0.1*VLOOKUP(F975,'%.'!$A$1:$B$4,2,FALSE))+(0.35*VLOOKUP(G975,'%.'!$A$1:$B$4,2,FALSE))</f>
        <v>0.66749999999999998</v>
      </c>
      <c r="AI975" s="128" t="str">
        <f t="shared" si="159"/>
        <v>ALTA</v>
      </c>
      <c r="AJ975" s="128" t="str">
        <f t="shared" si="160"/>
        <v>Provisión contable</v>
      </c>
      <c r="AK975" s="178" t="e">
        <f t="shared" si="161"/>
        <v>#REF!</v>
      </c>
    </row>
    <row r="976" spans="1:37" ht="30" customHeight="1" x14ac:dyDescent="0.25">
      <c r="A976" s="115">
        <v>975</v>
      </c>
      <c r="B976" s="79" t="s">
        <v>2190</v>
      </c>
      <c r="C976" s="85" t="s">
        <v>2191</v>
      </c>
      <c r="D976" s="87" t="s">
        <v>1</v>
      </c>
      <c r="E976" s="87" t="s">
        <v>1</v>
      </c>
      <c r="F976" s="87" t="s">
        <v>1</v>
      </c>
      <c r="G976" s="124" t="s">
        <v>1</v>
      </c>
      <c r="H976" s="169">
        <f t="shared" si="152"/>
        <v>0.05</v>
      </c>
      <c r="I976" s="170" t="str">
        <f t="shared" si="153"/>
        <v>REMOTA</v>
      </c>
      <c r="J976" s="292">
        <v>85167509</v>
      </c>
      <c r="K976" s="221">
        <v>0</v>
      </c>
      <c r="L976" s="86" t="s">
        <v>128</v>
      </c>
      <c r="M976" s="188">
        <v>0</v>
      </c>
      <c r="N976" s="87" t="s">
        <v>405</v>
      </c>
      <c r="O976" s="188" t="s">
        <v>405</v>
      </c>
      <c r="P976" s="86" t="s">
        <v>1821</v>
      </c>
      <c r="Q976" s="83" t="s">
        <v>159</v>
      </c>
      <c r="R976" s="86" t="s">
        <v>2287</v>
      </c>
      <c r="S976" s="86" t="s">
        <v>2267</v>
      </c>
      <c r="T976" s="86">
        <v>168128</v>
      </c>
      <c r="U976" s="86" t="s">
        <v>171</v>
      </c>
      <c r="V976" s="86" t="s">
        <v>2357</v>
      </c>
      <c r="W976" s="171">
        <v>44074</v>
      </c>
      <c r="X976" s="172" t="e">
        <f>+CONCATENATE(TEXT(#REF!,"yyyy"),"-",TEXT(#REF!,"mm"))</f>
        <v>#REF!</v>
      </c>
      <c r="Y976" s="173" t="str">
        <f t="shared" si="156"/>
        <v>4</v>
      </c>
      <c r="Z976" s="172" t="str">
        <f t="shared" si="157"/>
        <v>2020-07</v>
      </c>
      <c r="AA976" s="170" t="e">
        <f>+VLOOKUP(Z976,#REF!,2,FALSE)/VLOOKUP(X976,#REF!,2,FALSE)</f>
        <v>#REF!</v>
      </c>
      <c r="AB976" s="174" t="e">
        <f t="shared" si="154"/>
        <v>#REF!</v>
      </c>
      <c r="AC976" s="174" t="e">
        <f t="shared" si="155"/>
        <v>#REF!</v>
      </c>
      <c r="AD976" s="175" t="e">
        <f>+#REF!+365*Y976</f>
        <v>#REF!</v>
      </c>
      <c r="AE976" s="176" t="e">
        <f t="shared" si="158"/>
        <v>#REF!</v>
      </c>
      <c r="AF976" s="170" t="e">
        <f>+VLOOKUP(CONCATENATE(TEXT(W976,"yyyy"),"-",TEXT(W976,"mm")),#REF!,2,0)</f>
        <v>#REF!</v>
      </c>
      <c r="AG976" s="177" t="e">
        <f>+(AC976*(1+'INFLAC PROYECTADA'!$B$8)^(AE976))/((1+DEMANDADO!AF976)^(AE976))</f>
        <v>#REF!</v>
      </c>
      <c r="AH976" s="169">
        <f>(0.2*VLOOKUP(D976,'%.'!$A$1:$B$4,2,FALSE))+(0.35*VLOOKUP(E976,'%.'!$A$1:$B$4,2,FALSE))+(0.1*VLOOKUP(F976,'%.'!$A$1:$B$4,2,FALSE))+(0.35*VLOOKUP(G976,'%.'!$A$1:$B$4,2,FALSE))</f>
        <v>0.05</v>
      </c>
      <c r="AI976" s="128" t="str">
        <f t="shared" si="159"/>
        <v>REMOTA</v>
      </c>
      <c r="AJ976" s="128" t="str">
        <f t="shared" si="160"/>
        <v>No se registra</v>
      </c>
      <c r="AK976" s="178">
        <f t="shared" si="161"/>
        <v>0</v>
      </c>
    </row>
    <row r="977" spans="1:37" ht="30" customHeight="1" x14ac:dyDescent="0.25">
      <c r="A977" s="115">
        <v>976</v>
      </c>
      <c r="B977" s="79" t="s">
        <v>2192</v>
      </c>
      <c r="C977" s="85" t="s">
        <v>2193</v>
      </c>
      <c r="D977" s="87" t="s">
        <v>0</v>
      </c>
      <c r="E977" s="87" t="s">
        <v>1</v>
      </c>
      <c r="F977" s="87" t="s">
        <v>0</v>
      </c>
      <c r="G977" s="124" t="s">
        <v>0</v>
      </c>
      <c r="H977" s="169">
        <f t="shared" si="152"/>
        <v>0.66749999999999998</v>
      </c>
      <c r="I977" s="170" t="str">
        <f t="shared" si="153"/>
        <v>ALTA</v>
      </c>
      <c r="J977" s="292">
        <v>55340055</v>
      </c>
      <c r="K977" s="221">
        <v>0.27</v>
      </c>
      <c r="L977" s="85" t="s">
        <v>129</v>
      </c>
      <c r="M977" s="188">
        <v>0</v>
      </c>
      <c r="N977" s="87" t="s">
        <v>405</v>
      </c>
      <c r="O977" s="188" t="s">
        <v>405</v>
      </c>
      <c r="P977" s="86" t="s">
        <v>510</v>
      </c>
      <c r="Q977" s="83" t="s">
        <v>159</v>
      </c>
      <c r="R977" s="85" t="s">
        <v>2302</v>
      </c>
      <c r="S977" s="86" t="s">
        <v>2267</v>
      </c>
      <c r="T977" s="92">
        <v>168127</v>
      </c>
      <c r="U977" s="85" t="s">
        <v>171</v>
      </c>
      <c r="V977" s="86" t="s">
        <v>2359</v>
      </c>
      <c r="W977" s="171">
        <v>44074</v>
      </c>
      <c r="X977" s="172" t="e">
        <f>+CONCATENATE(TEXT(#REF!,"yyyy"),"-",TEXT(#REF!,"mm"))</f>
        <v>#REF!</v>
      </c>
      <c r="Y977" s="173" t="str">
        <f t="shared" si="156"/>
        <v>6</v>
      </c>
      <c r="Z977" s="172" t="str">
        <f t="shared" si="157"/>
        <v>2020-07</v>
      </c>
      <c r="AA977" s="170" t="e">
        <f>+VLOOKUP(Z977,#REF!,2,FALSE)/VLOOKUP(X977,#REF!,2,FALSE)</f>
        <v>#REF!</v>
      </c>
      <c r="AB977" s="174" t="e">
        <f t="shared" si="154"/>
        <v>#REF!</v>
      </c>
      <c r="AC977" s="174" t="e">
        <f t="shared" si="155"/>
        <v>#REF!</v>
      </c>
      <c r="AD977" s="175" t="e">
        <f>+#REF!+365*Y977</f>
        <v>#REF!</v>
      </c>
      <c r="AE977" s="176" t="e">
        <f t="shared" si="158"/>
        <v>#REF!</v>
      </c>
      <c r="AF977" s="170" t="e">
        <f>+VLOOKUP(CONCATENATE(TEXT(W977,"yyyy"),"-",TEXT(W977,"mm")),#REF!,2,0)</f>
        <v>#REF!</v>
      </c>
      <c r="AG977" s="177" t="e">
        <f>+(AC977*(1+'INFLAC PROYECTADA'!$B$8)^(AE977))/((1+DEMANDADO!AF977)^(AE977))</f>
        <v>#REF!</v>
      </c>
      <c r="AH977" s="169">
        <f>(0.2*VLOOKUP(D977,'%.'!$A$1:$B$4,2,FALSE))+(0.35*VLOOKUP(E977,'%.'!$A$1:$B$4,2,FALSE))+(0.1*VLOOKUP(F977,'%.'!$A$1:$B$4,2,FALSE))+(0.35*VLOOKUP(G977,'%.'!$A$1:$B$4,2,FALSE))</f>
        <v>0.66749999999999998</v>
      </c>
      <c r="AI977" s="128" t="str">
        <f t="shared" si="159"/>
        <v>ALTA</v>
      </c>
      <c r="AJ977" s="128" t="str">
        <f t="shared" si="160"/>
        <v>Provisión contable</v>
      </c>
      <c r="AK977" s="178" t="e">
        <f t="shared" si="161"/>
        <v>#REF!</v>
      </c>
    </row>
    <row r="978" spans="1:37" ht="30" customHeight="1" x14ac:dyDescent="0.25">
      <c r="A978" s="115">
        <v>977</v>
      </c>
      <c r="B978" s="79" t="s">
        <v>2192</v>
      </c>
      <c r="C978" s="85" t="s">
        <v>2194</v>
      </c>
      <c r="D978" s="87" t="s">
        <v>0</v>
      </c>
      <c r="E978" s="87" t="s">
        <v>1</v>
      </c>
      <c r="F978" s="87" t="s">
        <v>0</v>
      </c>
      <c r="G978" s="124" t="s">
        <v>0</v>
      </c>
      <c r="H978" s="169">
        <f t="shared" si="152"/>
        <v>0.66749999999999998</v>
      </c>
      <c r="I978" s="170" t="str">
        <f t="shared" si="153"/>
        <v>ALTA</v>
      </c>
      <c r="J978" s="292">
        <v>29821550</v>
      </c>
      <c r="K978" s="221">
        <v>0.5</v>
      </c>
      <c r="L978" s="85" t="s">
        <v>129</v>
      </c>
      <c r="M978" s="188">
        <v>0</v>
      </c>
      <c r="N978" s="87" t="s">
        <v>405</v>
      </c>
      <c r="O978" s="188" t="s">
        <v>405</v>
      </c>
      <c r="P978" s="86" t="s">
        <v>510</v>
      </c>
      <c r="Q978" s="83" t="s">
        <v>159</v>
      </c>
      <c r="R978" s="85" t="s">
        <v>2302</v>
      </c>
      <c r="S978" s="86" t="s">
        <v>2267</v>
      </c>
      <c r="T978" s="92">
        <v>168127</v>
      </c>
      <c r="U978" s="85" t="s">
        <v>171</v>
      </c>
      <c r="V978" s="86" t="s">
        <v>2359</v>
      </c>
      <c r="W978" s="171">
        <v>44074</v>
      </c>
      <c r="X978" s="172" t="e">
        <f>+CONCATENATE(TEXT(#REF!,"yyyy"),"-",TEXT(#REF!,"mm"))</f>
        <v>#REF!</v>
      </c>
      <c r="Y978" s="173" t="str">
        <f t="shared" si="156"/>
        <v>6</v>
      </c>
      <c r="Z978" s="172" t="str">
        <f t="shared" si="157"/>
        <v>2020-07</v>
      </c>
      <c r="AA978" s="170" t="e">
        <f>+VLOOKUP(Z978,#REF!,2,FALSE)/VLOOKUP(X978,#REF!,2,FALSE)</f>
        <v>#REF!</v>
      </c>
      <c r="AB978" s="174" t="e">
        <f t="shared" si="154"/>
        <v>#REF!</v>
      </c>
      <c r="AC978" s="174" t="e">
        <f t="shared" si="155"/>
        <v>#REF!</v>
      </c>
      <c r="AD978" s="175" t="e">
        <f>+#REF!+365*Y978</f>
        <v>#REF!</v>
      </c>
      <c r="AE978" s="176" t="e">
        <f t="shared" si="158"/>
        <v>#REF!</v>
      </c>
      <c r="AF978" s="170" t="e">
        <f>+VLOOKUP(CONCATENATE(TEXT(W978,"yyyy"),"-",TEXT(W978,"mm")),#REF!,2,0)</f>
        <v>#REF!</v>
      </c>
      <c r="AG978" s="177" t="e">
        <f>+(AC978*(1+'INFLAC PROYECTADA'!$B$8)^(AE978))/((1+DEMANDADO!AF978)^(AE978))</f>
        <v>#REF!</v>
      </c>
      <c r="AH978" s="169">
        <f>(0.2*VLOOKUP(D978,'%.'!$A$1:$B$4,2,FALSE))+(0.35*VLOOKUP(E978,'%.'!$A$1:$B$4,2,FALSE))+(0.1*VLOOKUP(F978,'%.'!$A$1:$B$4,2,FALSE))+(0.35*VLOOKUP(G978,'%.'!$A$1:$B$4,2,FALSE))</f>
        <v>0.66749999999999998</v>
      </c>
      <c r="AI978" s="128" t="str">
        <f t="shared" si="159"/>
        <v>ALTA</v>
      </c>
      <c r="AJ978" s="128" t="str">
        <f t="shared" si="160"/>
        <v>Provisión contable</v>
      </c>
      <c r="AK978" s="178" t="e">
        <f t="shared" si="161"/>
        <v>#REF!</v>
      </c>
    </row>
    <row r="979" spans="1:37" ht="30" customHeight="1" x14ac:dyDescent="0.25">
      <c r="A979" s="115">
        <v>978</v>
      </c>
      <c r="B979" s="79" t="s">
        <v>2195</v>
      </c>
      <c r="C979" s="85" t="s">
        <v>2196</v>
      </c>
      <c r="D979" s="87" t="s">
        <v>0</v>
      </c>
      <c r="E979" s="87" t="s">
        <v>1</v>
      </c>
      <c r="F979" s="87" t="s">
        <v>0</v>
      </c>
      <c r="G979" s="124" t="s">
        <v>0</v>
      </c>
      <c r="H979" s="169">
        <f t="shared" si="152"/>
        <v>0.66749999999999998</v>
      </c>
      <c r="I979" s="170" t="str">
        <f t="shared" si="153"/>
        <v>ALTA</v>
      </c>
      <c r="J979" s="292">
        <v>49877806</v>
      </c>
      <c r="K979" s="221">
        <v>0.28000000000000003</v>
      </c>
      <c r="L979" s="85" t="s">
        <v>140</v>
      </c>
      <c r="M979" s="188">
        <v>0</v>
      </c>
      <c r="N979" s="87" t="s">
        <v>405</v>
      </c>
      <c r="O979" s="188" t="s">
        <v>405</v>
      </c>
      <c r="P979" s="86" t="s">
        <v>1821</v>
      </c>
      <c r="Q979" s="83" t="s">
        <v>159</v>
      </c>
      <c r="R979" s="85" t="s">
        <v>2302</v>
      </c>
      <c r="S979" s="86" t="s">
        <v>2267</v>
      </c>
      <c r="T979" s="92">
        <v>168127</v>
      </c>
      <c r="U979" s="85" t="s">
        <v>171</v>
      </c>
      <c r="V979" s="86" t="s">
        <v>2360</v>
      </c>
      <c r="W979" s="171">
        <v>44074</v>
      </c>
      <c r="X979" s="172" t="e">
        <f>+CONCATENATE(TEXT(#REF!,"yyyy"),"-",TEXT(#REF!,"mm"))</f>
        <v>#REF!</v>
      </c>
      <c r="Y979" s="173" t="str">
        <f t="shared" si="156"/>
        <v>4</v>
      </c>
      <c r="Z979" s="172" t="str">
        <f t="shared" si="157"/>
        <v>2020-07</v>
      </c>
      <c r="AA979" s="170" t="e">
        <f>+VLOOKUP(Z979,#REF!,2,FALSE)/VLOOKUP(X979,#REF!,2,FALSE)</f>
        <v>#REF!</v>
      </c>
      <c r="AB979" s="174" t="e">
        <f t="shared" si="154"/>
        <v>#REF!</v>
      </c>
      <c r="AC979" s="174" t="e">
        <f t="shared" si="155"/>
        <v>#REF!</v>
      </c>
      <c r="AD979" s="175" t="e">
        <f>+#REF!+365*Y979</f>
        <v>#REF!</v>
      </c>
      <c r="AE979" s="176" t="e">
        <f t="shared" si="158"/>
        <v>#REF!</v>
      </c>
      <c r="AF979" s="170" t="e">
        <f>+VLOOKUP(CONCATENATE(TEXT(W979,"yyyy"),"-",TEXT(W979,"mm")),#REF!,2,0)</f>
        <v>#REF!</v>
      </c>
      <c r="AG979" s="177" t="e">
        <f>+(AC979*(1+'INFLAC PROYECTADA'!$B$8)^(AE979))/((1+DEMANDADO!AF979)^(AE979))</f>
        <v>#REF!</v>
      </c>
      <c r="AH979" s="169">
        <f>(0.2*VLOOKUP(D979,'%.'!$A$1:$B$4,2,FALSE))+(0.35*VLOOKUP(E979,'%.'!$A$1:$B$4,2,FALSE))+(0.1*VLOOKUP(F979,'%.'!$A$1:$B$4,2,FALSE))+(0.35*VLOOKUP(G979,'%.'!$A$1:$B$4,2,FALSE))</f>
        <v>0.66749999999999998</v>
      </c>
      <c r="AI979" s="128" t="str">
        <f t="shared" si="159"/>
        <v>ALTA</v>
      </c>
      <c r="AJ979" s="128" t="str">
        <f t="shared" si="160"/>
        <v>Provisión contable</v>
      </c>
      <c r="AK979" s="178" t="e">
        <f t="shared" si="161"/>
        <v>#REF!</v>
      </c>
    </row>
    <row r="980" spans="1:37" ht="30" customHeight="1" x14ac:dyDescent="0.25">
      <c r="A980" s="115">
        <v>979</v>
      </c>
      <c r="B980" s="79" t="s">
        <v>2197</v>
      </c>
      <c r="C980" s="85" t="s">
        <v>2198</v>
      </c>
      <c r="D980" s="87" t="s">
        <v>1</v>
      </c>
      <c r="E980" s="87" t="s">
        <v>1</v>
      </c>
      <c r="F980" s="87" t="s">
        <v>1</v>
      </c>
      <c r="G980" s="124" t="s">
        <v>1</v>
      </c>
      <c r="H980" s="169">
        <f t="shared" si="152"/>
        <v>0.05</v>
      </c>
      <c r="I980" s="170" t="str">
        <f t="shared" si="153"/>
        <v>REMOTA</v>
      </c>
      <c r="J980" s="292">
        <v>0</v>
      </c>
      <c r="K980" s="221">
        <v>0</v>
      </c>
      <c r="L980" s="85" t="s">
        <v>129</v>
      </c>
      <c r="M980" s="188">
        <v>0</v>
      </c>
      <c r="N980" s="87" t="s">
        <v>405</v>
      </c>
      <c r="O980" s="188" t="s">
        <v>405</v>
      </c>
      <c r="P980" s="86" t="s">
        <v>415</v>
      </c>
      <c r="Q980" s="83" t="s">
        <v>159</v>
      </c>
      <c r="R980" s="85" t="s">
        <v>2302</v>
      </c>
      <c r="S980" s="86" t="s">
        <v>2267</v>
      </c>
      <c r="T980" s="92">
        <v>168127</v>
      </c>
      <c r="U980" s="85" t="s">
        <v>182</v>
      </c>
      <c r="V980" s="86" t="s">
        <v>2361</v>
      </c>
      <c r="W980" s="171">
        <v>44074</v>
      </c>
      <c r="X980" s="172" t="e">
        <f>+CONCATENATE(TEXT(#REF!,"yyyy"),"-",TEXT(#REF!,"mm"))</f>
        <v>#REF!</v>
      </c>
      <c r="Y980" s="173" t="str">
        <f t="shared" si="156"/>
        <v>7</v>
      </c>
      <c r="Z980" s="172" t="str">
        <f t="shared" si="157"/>
        <v>2020-07</v>
      </c>
      <c r="AA980" s="170" t="e">
        <f>+VLOOKUP(Z980,#REF!,2,FALSE)/VLOOKUP(X980,#REF!,2,FALSE)</f>
        <v>#REF!</v>
      </c>
      <c r="AB980" s="174" t="e">
        <f t="shared" si="154"/>
        <v>#REF!</v>
      </c>
      <c r="AC980" s="174" t="e">
        <f t="shared" si="155"/>
        <v>#REF!</v>
      </c>
      <c r="AD980" s="175" t="e">
        <f>+#REF!+365*Y980</f>
        <v>#REF!</v>
      </c>
      <c r="AE980" s="176" t="e">
        <f t="shared" si="158"/>
        <v>#REF!</v>
      </c>
      <c r="AF980" s="170" t="e">
        <f>+VLOOKUP(CONCATENATE(TEXT(W980,"yyyy"),"-",TEXT(W980,"mm")),#REF!,2,0)</f>
        <v>#REF!</v>
      </c>
      <c r="AG980" s="177" t="e">
        <f>+(AC980*(1+'INFLAC PROYECTADA'!$B$8)^(AE980))/((1+DEMANDADO!AF980)^(AE980))</f>
        <v>#REF!</v>
      </c>
      <c r="AH980" s="169">
        <f>(0.2*VLOOKUP(D980,'%.'!$A$1:$B$4,2,FALSE))+(0.35*VLOOKUP(E980,'%.'!$A$1:$B$4,2,FALSE))+(0.1*VLOOKUP(F980,'%.'!$A$1:$B$4,2,FALSE))+(0.35*VLOOKUP(G980,'%.'!$A$1:$B$4,2,FALSE))</f>
        <v>0.05</v>
      </c>
      <c r="AI980" s="128" t="str">
        <f t="shared" si="159"/>
        <v>REMOTA</v>
      </c>
      <c r="AJ980" s="128" t="str">
        <f t="shared" si="160"/>
        <v>No se registra</v>
      </c>
      <c r="AK980" s="178">
        <f t="shared" si="161"/>
        <v>0</v>
      </c>
    </row>
    <row r="981" spans="1:37" ht="30" customHeight="1" x14ac:dyDescent="0.25">
      <c r="A981" s="115">
        <v>980</v>
      </c>
      <c r="B981" s="79" t="s">
        <v>2197</v>
      </c>
      <c r="C981" s="85" t="s">
        <v>2199</v>
      </c>
      <c r="D981" s="87" t="s">
        <v>1</v>
      </c>
      <c r="E981" s="87" t="s">
        <v>1</v>
      </c>
      <c r="F981" s="87" t="s">
        <v>1</v>
      </c>
      <c r="G981" s="124" t="s">
        <v>1</v>
      </c>
      <c r="H981" s="169">
        <f t="shared" si="152"/>
        <v>0.05</v>
      </c>
      <c r="I981" s="170" t="str">
        <f t="shared" si="153"/>
        <v>REMOTA</v>
      </c>
      <c r="J981" s="292">
        <v>0</v>
      </c>
      <c r="K981" s="221">
        <v>0</v>
      </c>
      <c r="L981" s="85" t="s">
        <v>251</v>
      </c>
      <c r="M981" s="188">
        <v>0</v>
      </c>
      <c r="N981" s="87" t="s">
        <v>405</v>
      </c>
      <c r="O981" s="188" t="s">
        <v>405</v>
      </c>
      <c r="P981" s="86" t="s">
        <v>415</v>
      </c>
      <c r="Q981" s="83" t="s">
        <v>159</v>
      </c>
      <c r="R981" s="85" t="s">
        <v>2302</v>
      </c>
      <c r="S981" s="86" t="s">
        <v>2267</v>
      </c>
      <c r="T981" s="92">
        <v>168127</v>
      </c>
      <c r="U981" s="85" t="s">
        <v>182</v>
      </c>
      <c r="V981" s="86" t="s">
        <v>2361</v>
      </c>
      <c r="W981" s="171">
        <v>44074</v>
      </c>
      <c r="X981" s="172" t="e">
        <f>+CONCATENATE(TEXT(#REF!,"yyyy"),"-",TEXT(#REF!,"mm"))</f>
        <v>#REF!</v>
      </c>
      <c r="Y981" s="173" t="str">
        <f t="shared" si="156"/>
        <v>7</v>
      </c>
      <c r="Z981" s="172" t="str">
        <f t="shared" si="157"/>
        <v>2020-07</v>
      </c>
      <c r="AA981" s="170" t="e">
        <f>+VLOOKUP(Z981,#REF!,2,FALSE)/VLOOKUP(X981,#REF!,2,FALSE)</f>
        <v>#REF!</v>
      </c>
      <c r="AB981" s="174" t="e">
        <f t="shared" si="154"/>
        <v>#REF!</v>
      </c>
      <c r="AC981" s="174" t="e">
        <f t="shared" si="155"/>
        <v>#REF!</v>
      </c>
      <c r="AD981" s="175" t="e">
        <f>+#REF!+365*Y981</f>
        <v>#REF!</v>
      </c>
      <c r="AE981" s="176" t="e">
        <f t="shared" si="158"/>
        <v>#REF!</v>
      </c>
      <c r="AF981" s="170" t="e">
        <f>+VLOOKUP(CONCATENATE(TEXT(W981,"yyyy"),"-",TEXT(W981,"mm")),#REF!,2,0)</f>
        <v>#REF!</v>
      </c>
      <c r="AG981" s="177" t="e">
        <f>+(AC981*(1+'INFLAC PROYECTADA'!$B$8)^(AE981))/((1+DEMANDADO!AF981)^(AE981))</f>
        <v>#REF!</v>
      </c>
      <c r="AH981" s="169">
        <f>(0.2*VLOOKUP(D981,'%.'!$A$1:$B$4,2,FALSE))+(0.35*VLOOKUP(E981,'%.'!$A$1:$B$4,2,FALSE))+(0.1*VLOOKUP(F981,'%.'!$A$1:$B$4,2,FALSE))+(0.35*VLOOKUP(G981,'%.'!$A$1:$B$4,2,FALSE))</f>
        <v>0.05</v>
      </c>
      <c r="AI981" s="128" t="str">
        <f t="shared" si="159"/>
        <v>REMOTA</v>
      </c>
      <c r="AJ981" s="128" t="str">
        <f t="shared" si="160"/>
        <v>No se registra</v>
      </c>
      <c r="AK981" s="178">
        <f t="shared" si="161"/>
        <v>0</v>
      </c>
    </row>
    <row r="982" spans="1:37" ht="30" customHeight="1" x14ac:dyDescent="0.25">
      <c r="A982" s="115">
        <v>981</v>
      </c>
      <c r="B982" s="79" t="s">
        <v>2197</v>
      </c>
      <c r="C982" s="85" t="s">
        <v>2200</v>
      </c>
      <c r="D982" s="87" t="s">
        <v>1</v>
      </c>
      <c r="E982" s="87" t="s">
        <v>1</v>
      </c>
      <c r="F982" s="87" t="s">
        <v>1</v>
      </c>
      <c r="G982" s="124" t="s">
        <v>1</v>
      </c>
      <c r="H982" s="169">
        <f t="shared" si="152"/>
        <v>0.05</v>
      </c>
      <c r="I982" s="170" t="str">
        <f t="shared" si="153"/>
        <v>REMOTA</v>
      </c>
      <c r="J982" s="292">
        <v>0</v>
      </c>
      <c r="K982" s="221">
        <v>0</v>
      </c>
      <c r="L982" s="85" t="s">
        <v>251</v>
      </c>
      <c r="M982" s="188">
        <v>0</v>
      </c>
      <c r="N982" s="87" t="s">
        <v>405</v>
      </c>
      <c r="O982" s="188" t="s">
        <v>405</v>
      </c>
      <c r="P982" s="86" t="s">
        <v>415</v>
      </c>
      <c r="Q982" s="83" t="s">
        <v>159</v>
      </c>
      <c r="R982" s="85" t="s">
        <v>2302</v>
      </c>
      <c r="S982" s="86" t="s">
        <v>2267</v>
      </c>
      <c r="T982" s="92">
        <v>168127</v>
      </c>
      <c r="U982" s="85" t="s">
        <v>182</v>
      </c>
      <c r="V982" s="86" t="s">
        <v>2361</v>
      </c>
      <c r="W982" s="171">
        <v>44074</v>
      </c>
      <c r="X982" s="172" t="e">
        <f>+CONCATENATE(TEXT(#REF!,"yyyy"),"-",TEXT(#REF!,"mm"))</f>
        <v>#REF!</v>
      </c>
      <c r="Y982" s="173" t="str">
        <f t="shared" si="156"/>
        <v>7</v>
      </c>
      <c r="Z982" s="172" t="str">
        <f t="shared" si="157"/>
        <v>2020-07</v>
      </c>
      <c r="AA982" s="170" t="e">
        <f>+VLOOKUP(Z982,#REF!,2,FALSE)/VLOOKUP(X982,#REF!,2,FALSE)</f>
        <v>#REF!</v>
      </c>
      <c r="AB982" s="174" t="e">
        <f t="shared" si="154"/>
        <v>#REF!</v>
      </c>
      <c r="AC982" s="174" t="e">
        <f t="shared" si="155"/>
        <v>#REF!</v>
      </c>
      <c r="AD982" s="175" t="e">
        <f>+#REF!+365*Y982</f>
        <v>#REF!</v>
      </c>
      <c r="AE982" s="176" t="e">
        <f t="shared" si="158"/>
        <v>#REF!</v>
      </c>
      <c r="AF982" s="170" t="e">
        <f>+VLOOKUP(CONCATENATE(TEXT(W982,"yyyy"),"-",TEXT(W982,"mm")),#REF!,2,0)</f>
        <v>#REF!</v>
      </c>
      <c r="AG982" s="177" t="e">
        <f>+(AC982*(1+'INFLAC PROYECTADA'!$B$8)^(AE982))/((1+DEMANDADO!AF982)^(AE982))</f>
        <v>#REF!</v>
      </c>
      <c r="AH982" s="169">
        <f>(0.2*VLOOKUP(D982,'%.'!$A$1:$B$4,2,FALSE))+(0.35*VLOOKUP(E982,'%.'!$A$1:$B$4,2,FALSE))+(0.1*VLOOKUP(F982,'%.'!$A$1:$B$4,2,FALSE))+(0.35*VLOOKUP(G982,'%.'!$A$1:$B$4,2,FALSE))</f>
        <v>0.05</v>
      </c>
      <c r="AI982" s="128" t="str">
        <f t="shared" si="159"/>
        <v>REMOTA</v>
      </c>
      <c r="AJ982" s="128" t="str">
        <f t="shared" si="160"/>
        <v>No se registra</v>
      </c>
      <c r="AK982" s="178">
        <f t="shared" si="161"/>
        <v>0</v>
      </c>
    </row>
    <row r="983" spans="1:37" ht="30" customHeight="1" x14ac:dyDescent="0.25">
      <c r="A983" s="115">
        <v>982</v>
      </c>
      <c r="B983" s="79" t="s">
        <v>2197</v>
      </c>
      <c r="C983" s="85" t="s">
        <v>2201</v>
      </c>
      <c r="D983" s="87" t="s">
        <v>1</v>
      </c>
      <c r="E983" s="87" t="s">
        <v>1</v>
      </c>
      <c r="F983" s="87" t="s">
        <v>1</v>
      </c>
      <c r="G983" s="124" t="s">
        <v>1</v>
      </c>
      <c r="H983" s="169">
        <f t="shared" si="152"/>
        <v>0.05</v>
      </c>
      <c r="I983" s="170" t="str">
        <f t="shared" si="153"/>
        <v>REMOTA</v>
      </c>
      <c r="J983" s="292">
        <v>0</v>
      </c>
      <c r="K983" s="221">
        <v>0</v>
      </c>
      <c r="L983" s="85" t="s">
        <v>251</v>
      </c>
      <c r="M983" s="188">
        <v>0</v>
      </c>
      <c r="N983" s="87" t="s">
        <v>405</v>
      </c>
      <c r="O983" s="188" t="s">
        <v>405</v>
      </c>
      <c r="P983" s="86" t="s">
        <v>415</v>
      </c>
      <c r="Q983" s="83" t="s">
        <v>159</v>
      </c>
      <c r="R983" s="85" t="s">
        <v>2302</v>
      </c>
      <c r="S983" s="86" t="s">
        <v>2267</v>
      </c>
      <c r="T983" s="92">
        <v>168127</v>
      </c>
      <c r="U983" s="85" t="s">
        <v>182</v>
      </c>
      <c r="V983" s="86" t="s">
        <v>2361</v>
      </c>
      <c r="W983" s="171">
        <v>44074</v>
      </c>
      <c r="X983" s="172" t="e">
        <f>+CONCATENATE(TEXT(#REF!,"yyyy"),"-",TEXT(#REF!,"mm"))</f>
        <v>#REF!</v>
      </c>
      <c r="Y983" s="173" t="str">
        <f t="shared" si="156"/>
        <v>7</v>
      </c>
      <c r="Z983" s="172" t="str">
        <f t="shared" si="157"/>
        <v>2020-07</v>
      </c>
      <c r="AA983" s="170" t="e">
        <f>+VLOOKUP(Z983,#REF!,2,FALSE)/VLOOKUP(X983,#REF!,2,FALSE)</f>
        <v>#REF!</v>
      </c>
      <c r="AB983" s="174" t="e">
        <f t="shared" si="154"/>
        <v>#REF!</v>
      </c>
      <c r="AC983" s="174" t="e">
        <f t="shared" si="155"/>
        <v>#REF!</v>
      </c>
      <c r="AD983" s="175" t="e">
        <f>+#REF!+365*Y983</f>
        <v>#REF!</v>
      </c>
      <c r="AE983" s="176" t="e">
        <f t="shared" si="158"/>
        <v>#REF!</v>
      </c>
      <c r="AF983" s="170" t="e">
        <f>+VLOOKUP(CONCATENATE(TEXT(W983,"yyyy"),"-",TEXT(W983,"mm")),#REF!,2,0)</f>
        <v>#REF!</v>
      </c>
      <c r="AG983" s="177" t="e">
        <f>+(AC983*(1+'INFLAC PROYECTADA'!$B$8)^(AE983))/((1+DEMANDADO!AF983)^(AE983))</f>
        <v>#REF!</v>
      </c>
      <c r="AH983" s="169">
        <f>(0.2*VLOOKUP(D983,'%.'!$A$1:$B$4,2,FALSE))+(0.35*VLOOKUP(E983,'%.'!$A$1:$B$4,2,FALSE))+(0.1*VLOOKUP(F983,'%.'!$A$1:$B$4,2,FALSE))+(0.35*VLOOKUP(G983,'%.'!$A$1:$B$4,2,FALSE))</f>
        <v>0.05</v>
      </c>
      <c r="AI983" s="128" t="str">
        <f t="shared" si="159"/>
        <v>REMOTA</v>
      </c>
      <c r="AJ983" s="128" t="str">
        <f t="shared" si="160"/>
        <v>No se registra</v>
      </c>
      <c r="AK983" s="178">
        <f t="shared" si="161"/>
        <v>0</v>
      </c>
    </row>
    <row r="984" spans="1:37" ht="30" customHeight="1" x14ac:dyDescent="0.25">
      <c r="A984" s="115">
        <v>983</v>
      </c>
      <c r="B984" s="79" t="s">
        <v>2197</v>
      </c>
      <c r="C984" s="85" t="s">
        <v>2202</v>
      </c>
      <c r="D984" s="87" t="s">
        <v>1</v>
      </c>
      <c r="E984" s="87" t="s">
        <v>1</v>
      </c>
      <c r="F984" s="87" t="s">
        <v>1</v>
      </c>
      <c r="G984" s="124" t="s">
        <v>1</v>
      </c>
      <c r="H984" s="169">
        <f t="shared" si="152"/>
        <v>0.05</v>
      </c>
      <c r="I984" s="170" t="str">
        <f t="shared" si="153"/>
        <v>REMOTA</v>
      </c>
      <c r="J984" s="292">
        <v>0</v>
      </c>
      <c r="K984" s="221">
        <v>0</v>
      </c>
      <c r="L984" s="85" t="s">
        <v>251</v>
      </c>
      <c r="M984" s="188">
        <v>0</v>
      </c>
      <c r="N984" s="87" t="s">
        <v>405</v>
      </c>
      <c r="O984" s="188" t="s">
        <v>405</v>
      </c>
      <c r="P984" s="86" t="s">
        <v>415</v>
      </c>
      <c r="Q984" s="83" t="s">
        <v>159</v>
      </c>
      <c r="R984" s="85" t="s">
        <v>2302</v>
      </c>
      <c r="S984" s="86" t="s">
        <v>2267</v>
      </c>
      <c r="T984" s="92">
        <v>168127</v>
      </c>
      <c r="U984" s="85" t="s">
        <v>182</v>
      </c>
      <c r="V984" s="86" t="s">
        <v>2361</v>
      </c>
      <c r="W984" s="171">
        <v>44074</v>
      </c>
      <c r="X984" s="172" t="e">
        <f>+CONCATENATE(TEXT(#REF!,"yyyy"),"-",TEXT(#REF!,"mm"))</f>
        <v>#REF!</v>
      </c>
      <c r="Y984" s="173" t="str">
        <f t="shared" si="156"/>
        <v>7</v>
      </c>
      <c r="Z984" s="172" t="str">
        <f t="shared" si="157"/>
        <v>2020-07</v>
      </c>
      <c r="AA984" s="170" t="e">
        <f>+VLOOKUP(Z984,#REF!,2,FALSE)/VLOOKUP(X984,#REF!,2,FALSE)</f>
        <v>#REF!</v>
      </c>
      <c r="AB984" s="174" t="e">
        <f t="shared" si="154"/>
        <v>#REF!</v>
      </c>
      <c r="AC984" s="174" t="e">
        <f t="shared" si="155"/>
        <v>#REF!</v>
      </c>
      <c r="AD984" s="175" t="e">
        <f>+#REF!+365*Y984</f>
        <v>#REF!</v>
      </c>
      <c r="AE984" s="176" t="e">
        <f t="shared" si="158"/>
        <v>#REF!</v>
      </c>
      <c r="AF984" s="170" t="e">
        <f>+VLOOKUP(CONCATENATE(TEXT(W984,"yyyy"),"-",TEXT(W984,"mm")),#REF!,2,0)</f>
        <v>#REF!</v>
      </c>
      <c r="AG984" s="177" t="e">
        <f>+(AC984*(1+'INFLAC PROYECTADA'!$B$8)^(AE984))/((1+DEMANDADO!AF984)^(AE984))</f>
        <v>#REF!</v>
      </c>
      <c r="AH984" s="169">
        <f>(0.2*VLOOKUP(D984,'%.'!$A$1:$B$4,2,FALSE))+(0.35*VLOOKUP(E984,'%.'!$A$1:$B$4,2,FALSE))+(0.1*VLOOKUP(F984,'%.'!$A$1:$B$4,2,FALSE))+(0.35*VLOOKUP(G984,'%.'!$A$1:$B$4,2,FALSE))</f>
        <v>0.05</v>
      </c>
      <c r="AI984" s="128" t="str">
        <f t="shared" si="159"/>
        <v>REMOTA</v>
      </c>
      <c r="AJ984" s="128" t="str">
        <f t="shared" si="160"/>
        <v>No se registra</v>
      </c>
      <c r="AK984" s="178">
        <f t="shared" si="161"/>
        <v>0</v>
      </c>
    </row>
    <row r="985" spans="1:37" ht="30" customHeight="1" x14ac:dyDescent="0.25">
      <c r="A985" s="115">
        <v>984</v>
      </c>
      <c r="B985" s="79" t="s">
        <v>2203</v>
      </c>
      <c r="C985" s="85" t="s">
        <v>2204</v>
      </c>
      <c r="D985" s="87" t="s">
        <v>1</v>
      </c>
      <c r="E985" s="87" t="s">
        <v>1</v>
      </c>
      <c r="F985" s="87" t="s">
        <v>1</v>
      </c>
      <c r="G985" s="124" t="s">
        <v>1</v>
      </c>
      <c r="H985" s="169">
        <f t="shared" si="152"/>
        <v>0.05</v>
      </c>
      <c r="I985" s="170" t="str">
        <f t="shared" si="153"/>
        <v>REMOTA</v>
      </c>
      <c r="J985" s="292">
        <v>0</v>
      </c>
      <c r="K985" s="221">
        <v>0</v>
      </c>
      <c r="L985" s="85" t="s">
        <v>239</v>
      </c>
      <c r="M985" s="188">
        <v>0</v>
      </c>
      <c r="N985" s="87" t="s">
        <v>405</v>
      </c>
      <c r="O985" s="188" t="s">
        <v>405</v>
      </c>
      <c r="P985" s="86" t="s">
        <v>415</v>
      </c>
      <c r="Q985" s="83" t="s">
        <v>159</v>
      </c>
      <c r="R985" s="85" t="s">
        <v>2302</v>
      </c>
      <c r="S985" s="86" t="s">
        <v>2267</v>
      </c>
      <c r="T985" s="92">
        <v>168127</v>
      </c>
      <c r="U985" s="85" t="s">
        <v>182</v>
      </c>
      <c r="V985" s="86" t="s">
        <v>2361</v>
      </c>
      <c r="W985" s="171">
        <v>44074</v>
      </c>
      <c r="X985" s="172" t="e">
        <f>+CONCATENATE(TEXT(#REF!,"yyyy"),"-",TEXT(#REF!,"mm"))</f>
        <v>#REF!</v>
      </c>
      <c r="Y985" s="173" t="str">
        <f t="shared" si="156"/>
        <v>7</v>
      </c>
      <c r="Z985" s="172" t="str">
        <f t="shared" si="157"/>
        <v>2020-07</v>
      </c>
      <c r="AA985" s="170" t="e">
        <f>+VLOOKUP(Z985,#REF!,2,FALSE)/VLOOKUP(X985,#REF!,2,FALSE)</f>
        <v>#REF!</v>
      </c>
      <c r="AB985" s="174" t="e">
        <f t="shared" si="154"/>
        <v>#REF!</v>
      </c>
      <c r="AC985" s="174" t="e">
        <f t="shared" si="155"/>
        <v>#REF!</v>
      </c>
      <c r="AD985" s="175" t="e">
        <f>+#REF!+365*Y985</f>
        <v>#REF!</v>
      </c>
      <c r="AE985" s="176" t="e">
        <f t="shared" si="158"/>
        <v>#REF!</v>
      </c>
      <c r="AF985" s="170" t="e">
        <f>+VLOOKUP(CONCATENATE(TEXT(W985,"yyyy"),"-",TEXT(W985,"mm")),#REF!,2,0)</f>
        <v>#REF!</v>
      </c>
      <c r="AG985" s="177" t="e">
        <f>+(AC985*(1+'INFLAC PROYECTADA'!$B$8)^(AE985))/((1+DEMANDADO!AF985)^(AE985))</f>
        <v>#REF!</v>
      </c>
      <c r="AH985" s="169">
        <f>(0.2*VLOOKUP(D985,'%.'!$A$1:$B$4,2,FALSE))+(0.35*VLOOKUP(E985,'%.'!$A$1:$B$4,2,FALSE))+(0.1*VLOOKUP(F985,'%.'!$A$1:$B$4,2,FALSE))+(0.35*VLOOKUP(G985,'%.'!$A$1:$B$4,2,FALSE))</f>
        <v>0.05</v>
      </c>
      <c r="AI985" s="128" t="str">
        <f t="shared" si="159"/>
        <v>REMOTA</v>
      </c>
      <c r="AJ985" s="128" t="str">
        <f t="shared" si="160"/>
        <v>No se registra</v>
      </c>
      <c r="AK985" s="178">
        <f t="shared" si="161"/>
        <v>0</v>
      </c>
    </row>
    <row r="986" spans="1:37" ht="30" customHeight="1" x14ac:dyDescent="0.25">
      <c r="A986" s="115">
        <v>985</v>
      </c>
      <c r="B986" s="79" t="s">
        <v>2203</v>
      </c>
      <c r="C986" s="85" t="s">
        <v>2205</v>
      </c>
      <c r="D986" s="87" t="s">
        <v>1</v>
      </c>
      <c r="E986" s="87" t="s">
        <v>1</v>
      </c>
      <c r="F986" s="87" t="s">
        <v>1</v>
      </c>
      <c r="G986" s="124" t="s">
        <v>1</v>
      </c>
      <c r="H986" s="169">
        <f t="shared" si="152"/>
        <v>0.05</v>
      </c>
      <c r="I986" s="170" t="str">
        <f t="shared" si="153"/>
        <v>REMOTA</v>
      </c>
      <c r="J986" s="292">
        <v>0</v>
      </c>
      <c r="K986" s="221">
        <v>0</v>
      </c>
      <c r="L986" s="85" t="s">
        <v>240</v>
      </c>
      <c r="M986" s="188">
        <v>0</v>
      </c>
      <c r="N986" s="87" t="s">
        <v>405</v>
      </c>
      <c r="O986" s="188" t="s">
        <v>405</v>
      </c>
      <c r="P986" s="86" t="s">
        <v>415</v>
      </c>
      <c r="Q986" s="83" t="s">
        <v>159</v>
      </c>
      <c r="R986" s="85" t="s">
        <v>2302</v>
      </c>
      <c r="S986" s="86" t="s">
        <v>2267</v>
      </c>
      <c r="T986" s="92">
        <v>168127</v>
      </c>
      <c r="U986" s="85" t="s">
        <v>182</v>
      </c>
      <c r="V986" s="86" t="s">
        <v>2361</v>
      </c>
      <c r="W986" s="171">
        <v>44074</v>
      </c>
      <c r="X986" s="172" t="e">
        <f>+CONCATENATE(TEXT(#REF!,"yyyy"),"-",TEXT(#REF!,"mm"))</f>
        <v>#REF!</v>
      </c>
      <c r="Y986" s="173" t="str">
        <f t="shared" si="156"/>
        <v>7</v>
      </c>
      <c r="Z986" s="172" t="str">
        <f t="shared" si="157"/>
        <v>2020-07</v>
      </c>
      <c r="AA986" s="170" t="e">
        <f>+VLOOKUP(Z986,#REF!,2,FALSE)/VLOOKUP(X986,#REF!,2,FALSE)</f>
        <v>#REF!</v>
      </c>
      <c r="AB986" s="174" t="e">
        <f t="shared" si="154"/>
        <v>#REF!</v>
      </c>
      <c r="AC986" s="174" t="e">
        <f t="shared" si="155"/>
        <v>#REF!</v>
      </c>
      <c r="AD986" s="175" t="e">
        <f>+#REF!+365*Y986</f>
        <v>#REF!</v>
      </c>
      <c r="AE986" s="176" t="e">
        <f t="shared" si="158"/>
        <v>#REF!</v>
      </c>
      <c r="AF986" s="170" t="e">
        <f>+VLOOKUP(CONCATENATE(TEXT(W986,"yyyy"),"-",TEXT(W986,"mm")),#REF!,2,0)</f>
        <v>#REF!</v>
      </c>
      <c r="AG986" s="177" t="e">
        <f>+(AC986*(1+'INFLAC PROYECTADA'!$B$8)^(AE986))/((1+DEMANDADO!AF986)^(AE986))</f>
        <v>#REF!</v>
      </c>
      <c r="AH986" s="169">
        <f>(0.2*VLOOKUP(D986,'%.'!$A$1:$B$4,2,FALSE))+(0.35*VLOOKUP(E986,'%.'!$A$1:$B$4,2,FALSE))+(0.1*VLOOKUP(F986,'%.'!$A$1:$B$4,2,FALSE))+(0.35*VLOOKUP(G986,'%.'!$A$1:$B$4,2,FALSE))</f>
        <v>0.05</v>
      </c>
      <c r="AI986" s="128" t="str">
        <f t="shared" si="159"/>
        <v>REMOTA</v>
      </c>
      <c r="AJ986" s="128" t="str">
        <f t="shared" si="160"/>
        <v>No se registra</v>
      </c>
      <c r="AK986" s="178">
        <f t="shared" si="161"/>
        <v>0</v>
      </c>
    </row>
    <row r="987" spans="1:37" ht="30" customHeight="1" x14ac:dyDescent="0.25">
      <c r="A987" s="115">
        <v>986</v>
      </c>
      <c r="B987" s="79" t="s">
        <v>2203</v>
      </c>
      <c r="C987" s="85" t="s">
        <v>2206</v>
      </c>
      <c r="D987" s="87" t="s">
        <v>1</v>
      </c>
      <c r="E987" s="87" t="s">
        <v>1</v>
      </c>
      <c r="F987" s="87" t="s">
        <v>1</v>
      </c>
      <c r="G987" s="124" t="s">
        <v>1</v>
      </c>
      <c r="H987" s="169">
        <f t="shared" si="152"/>
        <v>0.05</v>
      </c>
      <c r="I987" s="170" t="str">
        <f t="shared" si="153"/>
        <v>REMOTA</v>
      </c>
      <c r="J987" s="292">
        <v>0</v>
      </c>
      <c r="K987" s="221">
        <v>0</v>
      </c>
      <c r="L987" s="85" t="s">
        <v>240</v>
      </c>
      <c r="M987" s="188">
        <v>0</v>
      </c>
      <c r="N987" s="87" t="s">
        <v>405</v>
      </c>
      <c r="O987" s="188" t="s">
        <v>405</v>
      </c>
      <c r="P987" s="86" t="s">
        <v>415</v>
      </c>
      <c r="Q987" s="83" t="s">
        <v>159</v>
      </c>
      <c r="R987" s="85" t="s">
        <v>2302</v>
      </c>
      <c r="S987" s="86" t="s">
        <v>2267</v>
      </c>
      <c r="T987" s="92">
        <v>168127</v>
      </c>
      <c r="U987" s="85" t="s">
        <v>182</v>
      </c>
      <c r="V987" s="86" t="s">
        <v>2361</v>
      </c>
      <c r="W987" s="171">
        <v>44074</v>
      </c>
      <c r="X987" s="172" t="e">
        <f>+CONCATENATE(TEXT(#REF!,"yyyy"),"-",TEXT(#REF!,"mm"))</f>
        <v>#REF!</v>
      </c>
      <c r="Y987" s="173" t="str">
        <f t="shared" si="156"/>
        <v>7</v>
      </c>
      <c r="Z987" s="172" t="str">
        <f t="shared" si="157"/>
        <v>2020-07</v>
      </c>
      <c r="AA987" s="170" t="e">
        <f>+VLOOKUP(Z987,#REF!,2,FALSE)/VLOOKUP(X987,#REF!,2,FALSE)</f>
        <v>#REF!</v>
      </c>
      <c r="AB987" s="174" t="e">
        <f t="shared" si="154"/>
        <v>#REF!</v>
      </c>
      <c r="AC987" s="174" t="e">
        <f t="shared" si="155"/>
        <v>#REF!</v>
      </c>
      <c r="AD987" s="175" t="e">
        <f>+#REF!+365*Y987</f>
        <v>#REF!</v>
      </c>
      <c r="AE987" s="176" t="e">
        <f t="shared" si="158"/>
        <v>#REF!</v>
      </c>
      <c r="AF987" s="170" t="e">
        <f>+VLOOKUP(CONCATENATE(TEXT(W987,"yyyy"),"-",TEXT(W987,"mm")),#REF!,2,0)</f>
        <v>#REF!</v>
      </c>
      <c r="AG987" s="177" t="e">
        <f>+(AC987*(1+'INFLAC PROYECTADA'!$B$8)^(AE987))/((1+DEMANDADO!AF987)^(AE987))</f>
        <v>#REF!</v>
      </c>
      <c r="AH987" s="169">
        <f>(0.2*VLOOKUP(D987,'%.'!$A$1:$B$4,2,FALSE))+(0.35*VLOOKUP(E987,'%.'!$A$1:$B$4,2,FALSE))+(0.1*VLOOKUP(F987,'%.'!$A$1:$B$4,2,FALSE))+(0.35*VLOOKUP(G987,'%.'!$A$1:$B$4,2,FALSE))</f>
        <v>0.05</v>
      </c>
      <c r="AI987" s="128" t="str">
        <f t="shared" si="159"/>
        <v>REMOTA</v>
      </c>
      <c r="AJ987" s="128" t="str">
        <f t="shared" si="160"/>
        <v>No se registra</v>
      </c>
      <c r="AK987" s="178">
        <f t="shared" si="161"/>
        <v>0</v>
      </c>
    </row>
    <row r="988" spans="1:37" ht="30" customHeight="1" x14ac:dyDescent="0.25">
      <c r="A988" s="115">
        <v>987</v>
      </c>
      <c r="B988" s="79" t="s">
        <v>2197</v>
      </c>
      <c r="C988" s="85" t="s">
        <v>2207</v>
      </c>
      <c r="D988" s="87" t="s">
        <v>1</v>
      </c>
      <c r="E988" s="87" t="s">
        <v>1</v>
      </c>
      <c r="F988" s="87" t="s">
        <v>1</v>
      </c>
      <c r="G988" s="124" t="s">
        <v>1</v>
      </c>
      <c r="H988" s="169">
        <f t="shared" si="152"/>
        <v>0.05</v>
      </c>
      <c r="I988" s="170" t="str">
        <f t="shared" si="153"/>
        <v>REMOTA</v>
      </c>
      <c r="J988" s="292">
        <v>0</v>
      </c>
      <c r="K988" s="221">
        <v>0</v>
      </c>
      <c r="L988" s="85" t="s">
        <v>240</v>
      </c>
      <c r="M988" s="188">
        <v>0</v>
      </c>
      <c r="N988" s="87" t="s">
        <v>405</v>
      </c>
      <c r="O988" s="188" t="s">
        <v>405</v>
      </c>
      <c r="P988" s="86" t="s">
        <v>415</v>
      </c>
      <c r="Q988" s="83" t="s">
        <v>159</v>
      </c>
      <c r="R988" s="85" t="s">
        <v>2302</v>
      </c>
      <c r="S988" s="86" t="s">
        <v>2267</v>
      </c>
      <c r="T988" s="92">
        <v>168127</v>
      </c>
      <c r="U988" s="85" t="s">
        <v>182</v>
      </c>
      <c r="V988" s="86" t="s">
        <v>2361</v>
      </c>
      <c r="W988" s="171">
        <v>44074</v>
      </c>
      <c r="X988" s="172" t="e">
        <f>+CONCATENATE(TEXT(#REF!,"yyyy"),"-",TEXT(#REF!,"mm"))</f>
        <v>#REF!</v>
      </c>
      <c r="Y988" s="173" t="str">
        <f t="shared" si="156"/>
        <v>7</v>
      </c>
      <c r="Z988" s="172" t="str">
        <f t="shared" si="157"/>
        <v>2020-07</v>
      </c>
      <c r="AA988" s="170" t="e">
        <f>+VLOOKUP(Z988,#REF!,2,FALSE)/VLOOKUP(X988,#REF!,2,FALSE)</f>
        <v>#REF!</v>
      </c>
      <c r="AB988" s="174" t="e">
        <f t="shared" si="154"/>
        <v>#REF!</v>
      </c>
      <c r="AC988" s="174" t="e">
        <f t="shared" si="155"/>
        <v>#REF!</v>
      </c>
      <c r="AD988" s="175" t="e">
        <f>+#REF!+365*Y988</f>
        <v>#REF!</v>
      </c>
      <c r="AE988" s="176" t="e">
        <f t="shared" si="158"/>
        <v>#REF!</v>
      </c>
      <c r="AF988" s="170" t="e">
        <f>+VLOOKUP(CONCATENATE(TEXT(W988,"yyyy"),"-",TEXT(W988,"mm")),#REF!,2,0)</f>
        <v>#REF!</v>
      </c>
      <c r="AG988" s="177" t="e">
        <f>+(AC988*(1+'INFLAC PROYECTADA'!$B$8)^(AE988))/((1+DEMANDADO!AF988)^(AE988))</f>
        <v>#REF!</v>
      </c>
      <c r="AH988" s="169">
        <f>(0.2*VLOOKUP(D988,'%.'!$A$1:$B$4,2,FALSE))+(0.35*VLOOKUP(E988,'%.'!$A$1:$B$4,2,FALSE))+(0.1*VLOOKUP(F988,'%.'!$A$1:$B$4,2,FALSE))+(0.35*VLOOKUP(G988,'%.'!$A$1:$B$4,2,FALSE))</f>
        <v>0.05</v>
      </c>
      <c r="AI988" s="128" t="str">
        <f t="shared" si="159"/>
        <v>REMOTA</v>
      </c>
      <c r="AJ988" s="128" t="str">
        <f t="shared" si="160"/>
        <v>No se registra</v>
      </c>
      <c r="AK988" s="178">
        <f t="shared" si="161"/>
        <v>0</v>
      </c>
    </row>
    <row r="989" spans="1:37" ht="30" customHeight="1" x14ac:dyDescent="0.25">
      <c r="A989" s="115">
        <v>988</v>
      </c>
      <c r="B989" s="79" t="s">
        <v>2203</v>
      </c>
      <c r="C989" s="85" t="s">
        <v>2208</v>
      </c>
      <c r="D989" s="87" t="s">
        <v>1</v>
      </c>
      <c r="E989" s="87" t="s">
        <v>1</v>
      </c>
      <c r="F989" s="87" t="s">
        <v>1</v>
      </c>
      <c r="G989" s="124" t="s">
        <v>1</v>
      </c>
      <c r="H989" s="169">
        <f t="shared" si="152"/>
        <v>0.05</v>
      </c>
      <c r="I989" s="170" t="str">
        <f t="shared" si="153"/>
        <v>REMOTA</v>
      </c>
      <c r="J989" s="292">
        <v>0</v>
      </c>
      <c r="K989" s="221">
        <v>0</v>
      </c>
      <c r="L989" s="85" t="s">
        <v>240</v>
      </c>
      <c r="M989" s="188">
        <v>0</v>
      </c>
      <c r="N989" s="87" t="s">
        <v>405</v>
      </c>
      <c r="O989" s="188" t="s">
        <v>405</v>
      </c>
      <c r="P989" s="86" t="s">
        <v>415</v>
      </c>
      <c r="Q989" s="83" t="s">
        <v>159</v>
      </c>
      <c r="R989" s="85" t="s">
        <v>2302</v>
      </c>
      <c r="S989" s="86" t="s">
        <v>2267</v>
      </c>
      <c r="T989" s="92">
        <v>168127</v>
      </c>
      <c r="U989" s="85" t="s">
        <v>182</v>
      </c>
      <c r="V989" s="86" t="s">
        <v>2361</v>
      </c>
      <c r="W989" s="171">
        <v>44074</v>
      </c>
      <c r="X989" s="172" t="e">
        <f>+CONCATENATE(TEXT(#REF!,"yyyy"),"-",TEXT(#REF!,"mm"))</f>
        <v>#REF!</v>
      </c>
      <c r="Y989" s="173" t="str">
        <f t="shared" si="156"/>
        <v>7</v>
      </c>
      <c r="Z989" s="172" t="str">
        <f t="shared" si="157"/>
        <v>2020-07</v>
      </c>
      <c r="AA989" s="170" t="e">
        <f>+VLOOKUP(Z989,#REF!,2,FALSE)/VLOOKUP(X989,#REF!,2,FALSE)</f>
        <v>#REF!</v>
      </c>
      <c r="AB989" s="174" t="e">
        <f t="shared" si="154"/>
        <v>#REF!</v>
      </c>
      <c r="AC989" s="174" t="e">
        <f t="shared" si="155"/>
        <v>#REF!</v>
      </c>
      <c r="AD989" s="175" t="e">
        <f>+#REF!+365*Y989</f>
        <v>#REF!</v>
      </c>
      <c r="AE989" s="176" t="e">
        <f t="shared" si="158"/>
        <v>#REF!</v>
      </c>
      <c r="AF989" s="170" t="e">
        <f>+VLOOKUP(CONCATENATE(TEXT(W989,"yyyy"),"-",TEXT(W989,"mm")),#REF!,2,0)</f>
        <v>#REF!</v>
      </c>
      <c r="AG989" s="177" t="e">
        <f>+(AC989*(1+'INFLAC PROYECTADA'!$B$8)^(AE989))/((1+DEMANDADO!AF989)^(AE989))</f>
        <v>#REF!</v>
      </c>
      <c r="AH989" s="169">
        <f>(0.2*VLOOKUP(D989,'%.'!$A$1:$B$4,2,FALSE))+(0.35*VLOOKUP(E989,'%.'!$A$1:$B$4,2,FALSE))+(0.1*VLOOKUP(F989,'%.'!$A$1:$B$4,2,FALSE))+(0.35*VLOOKUP(G989,'%.'!$A$1:$B$4,2,FALSE))</f>
        <v>0.05</v>
      </c>
      <c r="AI989" s="128" t="str">
        <f t="shared" si="159"/>
        <v>REMOTA</v>
      </c>
      <c r="AJ989" s="128" t="str">
        <f t="shared" si="160"/>
        <v>No se registra</v>
      </c>
      <c r="AK989" s="178">
        <f t="shared" si="161"/>
        <v>0</v>
      </c>
    </row>
    <row r="990" spans="1:37" ht="30" customHeight="1" x14ac:dyDescent="0.25">
      <c r="A990" s="115">
        <v>989</v>
      </c>
      <c r="B990" s="79" t="s">
        <v>2203</v>
      </c>
      <c r="C990" s="85" t="s">
        <v>2209</v>
      </c>
      <c r="D990" s="87" t="s">
        <v>1</v>
      </c>
      <c r="E990" s="87" t="s">
        <v>1</v>
      </c>
      <c r="F990" s="87" t="s">
        <v>1</v>
      </c>
      <c r="G990" s="124" t="s">
        <v>1</v>
      </c>
      <c r="H990" s="169">
        <f t="shared" si="152"/>
        <v>0.05</v>
      </c>
      <c r="I990" s="170" t="str">
        <f t="shared" si="153"/>
        <v>REMOTA</v>
      </c>
      <c r="J990" s="292">
        <v>0</v>
      </c>
      <c r="K990" s="221">
        <v>0</v>
      </c>
      <c r="L990" s="85" t="s">
        <v>240</v>
      </c>
      <c r="M990" s="188">
        <v>0</v>
      </c>
      <c r="N990" s="87" t="s">
        <v>405</v>
      </c>
      <c r="O990" s="188" t="s">
        <v>405</v>
      </c>
      <c r="P990" s="86" t="s">
        <v>415</v>
      </c>
      <c r="Q990" s="83" t="s">
        <v>159</v>
      </c>
      <c r="R990" s="85" t="s">
        <v>2302</v>
      </c>
      <c r="S990" s="86" t="s">
        <v>2267</v>
      </c>
      <c r="T990" s="92">
        <v>168127</v>
      </c>
      <c r="U990" s="85" t="s">
        <v>182</v>
      </c>
      <c r="V990" s="86" t="s">
        <v>2361</v>
      </c>
      <c r="W990" s="171">
        <v>44074</v>
      </c>
      <c r="X990" s="172" t="e">
        <f>+CONCATENATE(TEXT(#REF!,"yyyy"),"-",TEXT(#REF!,"mm"))</f>
        <v>#REF!</v>
      </c>
      <c r="Y990" s="173" t="str">
        <f t="shared" si="156"/>
        <v>7</v>
      </c>
      <c r="Z990" s="172" t="str">
        <f t="shared" si="157"/>
        <v>2020-07</v>
      </c>
      <c r="AA990" s="170" t="e">
        <f>+VLOOKUP(Z990,#REF!,2,FALSE)/VLOOKUP(X990,#REF!,2,FALSE)</f>
        <v>#REF!</v>
      </c>
      <c r="AB990" s="174" t="e">
        <f t="shared" si="154"/>
        <v>#REF!</v>
      </c>
      <c r="AC990" s="174" t="e">
        <f t="shared" si="155"/>
        <v>#REF!</v>
      </c>
      <c r="AD990" s="175" t="e">
        <f>+#REF!+365*Y990</f>
        <v>#REF!</v>
      </c>
      <c r="AE990" s="176" t="e">
        <f t="shared" si="158"/>
        <v>#REF!</v>
      </c>
      <c r="AF990" s="170" t="e">
        <f>+VLOOKUP(CONCATENATE(TEXT(W990,"yyyy"),"-",TEXT(W990,"mm")),#REF!,2,0)</f>
        <v>#REF!</v>
      </c>
      <c r="AG990" s="177" t="e">
        <f>+(AC990*(1+'INFLAC PROYECTADA'!$B$8)^(AE990))/((1+DEMANDADO!AF990)^(AE990))</f>
        <v>#REF!</v>
      </c>
      <c r="AH990" s="169">
        <f>(0.2*VLOOKUP(D990,'%.'!$A$1:$B$4,2,FALSE))+(0.35*VLOOKUP(E990,'%.'!$A$1:$B$4,2,FALSE))+(0.1*VLOOKUP(F990,'%.'!$A$1:$B$4,2,FALSE))+(0.35*VLOOKUP(G990,'%.'!$A$1:$B$4,2,FALSE))</f>
        <v>0.05</v>
      </c>
      <c r="AI990" s="128" t="str">
        <f t="shared" si="159"/>
        <v>REMOTA</v>
      </c>
      <c r="AJ990" s="128" t="str">
        <f t="shared" si="160"/>
        <v>No se registra</v>
      </c>
      <c r="AK990" s="178">
        <f t="shared" si="161"/>
        <v>0</v>
      </c>
    </row>
    <row r="991" spans="1:37" ht="30" customHeight="1" x14ac:dyDescent="0.25">
      <c r="A991" s="115">
        <v>990</v>
      </c>
      <c r="B991" s="79" t="s">
        <v>2197</v>
      </c>
      <c r="C991" s="85" t="s">
        <v>2210</v>
      </c>
      <c r="D991" s="87" t="s">
        <v>1</v>
      </c>
      <c r="E991" s="87" t="s">
        <v>1</v>
      </c>
      <c r="F991" s="87" t="s">
        <v>1</v>
      </c>
      <c r="G991" s="124" t="s">
        <v>1</v>
      </c>
      <c r="H991" s="169">
        <f t="shared" si="152"/>
        <v>0.05</v>
      </c>
      <c r="I991" s="170" t="str">
        <f t="shared" si="153"/>
        <v>REMOTA</v>
      </c>
      <c r="J991" s="292">
        <v>0</v>
      </c>
      <c r="K991" s="221">
        <v>0</v>
      </c>
      <c r="L991" s="85" t="s">
        <v>251</v>
      </c>
      <c r="M991" s="188">
        <v>0</v>
      </c>
      <c r="N991" s="87" t="s">
        <v>405</v>
      </c>
      <c r="O991" s="188" t="s">
        <v>405</v>
      </c>
      <c r="P991" s="86" t="s">
        <v>415</v>
      </c>
      <c r="Q991" s="83" t="s">
        <v>159</v>
      </c>
      <c r="R991" s="85" t="s">
        <v>2302</v>
      </c>
      <c r="S991" s="86" t="s">
        <v>2267</v>
      </c>
      <c r="T991" s="92">
        <v>168127</v>
      </c>
      <c r="U991" s="85" t="s">
        <v>182</v>
      </c>
      <c r="V991" s="86" t="s">
        <v>2361</v>
      </c>
      <c r="W991" s="171">
        <v>44074</v>
      </c>
      <c r="X991" s="172" t="e">
        <f>+CONCATENATE(TEXT(#REF!,"yyyy"),"-",TEXT(#REF!,"mm"))</f>
        <v>#REF!</v>
      </c>
      <c r="Y991" s="173" t="str">
        <f t="shared" si="156"/>
        <v>7</v>
      </c>
      <c r="Z991" s="172" t="str">
        <f t="shared" si="157"/>
        <v>2020-07</v>
      </c>
      <c r="AA991" s="170" t="e">
        <f>+VLOOKUP(Z991,#REF!,2,FALSE)/VLOOKUP(X991,#REF!,2,FALSE)</f>
        <v>#REF!</v>
      </c>
      <c r="AB991" s="174" t="e">
        <f t="shared" si="154"/>
        <v>#REF!</v>
      </c>
      <c r="AC991" s="174" t="e">
        <f t="shared" si="155"/>
        <v>#REF!</v>
      </c>
      <c r="AD991" s="175" t="e">
        <f>+#REF!+365*Y991</f>
        <v>#REF!</v>
      </c>
      <c r="AE991" s="176" t="e">
        <f t="shared" si="158"/>
        <v>#REF!</v>
      </c>
      <c r="AF991" s="170" t="e">
        <f>+VLOOKUP(CONCATENATE(TEXT(W991,"yyyy"),"-",TEXT(W991,"mm")),#REF!,2,0)</f>
        <v>#REF!</v>
      </c>
      <c r="AG991" s="177" t="e">
        <f>+(AC991*(1+'INFLAC PROYECTADA'!$B$8)^(AE991))/((1+DEMANDADO!AF991)^(AE991))</f>
        <v>#REF!</v>
      </c>
      <c r="AH991" s="169">
        <f>(0.2*VLOOKUP(D991,'%.'!$A$1:$B$4,2,FALSE))+(0.35*VLOOKUP(E991,'%.'!$A$1:$B$4,2,FALSE))+(0.1*VLOOKUP(F991,'%.'!$A$1:$B$4,2,FALSE))+(0.35*VLOOKUP(G991,'%.'!$A$1:$B$4,2,FALSE))</f>
        <v>0.05</v>
      </c>
      <c r="AI991" s="128" t="str">
        <f t="shared" si="159"/>
        <v>REMOTA</v>
      </c>
      <c r="AJ991" s="128" t="str">
        <f t="shared" si="160"/>
        <v>No se registra</v>
      </c>
      <c r="AK991" s="178">
        <f t="shared" si="161"/>
        <v>0</v>
      </c>
    </row>
    <row r="992" spans="1:37" ht="30" customHeight="1" x14ac:dyDescent="0.25">
      <c r="A992" s="115">
        <v>991</v>
      </c>
      <c r="B992" s="79" t="s">
        <v>2197</v>
      </c>
      <c r="C992" s="85" t="s">
        <v>2211</v>
      </c>
      <c r="D992" s="87" t="s">
        <v>1</v>
      </c>
      <c r="E992" s="87" t="s">
        <v>1</v>
      </c>
      <c r="F992" s="87" t="s">
        <v>1</v>
      </c>
      <c r="G992" s="124" t="s">
        <v>1</v>
      </c>
      <c r="H992" s="169">
        <f t="shared" si="152"/>
        <v>0.05</v>
      </c>
      <c r="I992" s="170" t="str">
        <f t="shared" si="153"/>
        <v>REMOTA</v>
      </c>
      <c r="J992" s="292">
        <v>0</v>
      </c>
      <c r="K992" s="221">
        <v>0</v>
      </c>
      <c r="L992" s="85" t="s">
        <v>251</v>
      </c>
      <c r="M992" s="188">
        <v>0</v>
      </c>
      <c r="N992" s="87" t="s">
        <v>405</v>
      </c>
      <c r="O992" s="188" t="s">
        <v>405</v>
      </c>
      <c r="P992" s="86" t="s">
        <v>415</v>
      </c>
      <c r="Q992" s="83" t="s">
        <v>159</v>
      </c>
      <c r="R992" s="85" t="s">
        <v>2302</v>
      </c>
      <c r="S992" s="86" t="s">
        <v>2267</v>
      </c>
      <c r="T992" s="92">
        <v>168127</v>
      </c>
      <c r="U992" s="85" t="s">
        <v>182</v>
      </c>
      <c r="V992" s="86" t="s">
        <v>2361</v>
      </c>
      <c r="W992" s="171">
        <v>44074</v>
      </c>
      <c r="X992" s="172" t="e">
        <f>+CONCATENATE(TEXT(#REF!,"yyyy"),"-",TEXT(#REF!,"mm"))</f>
        <v>#REF!</v>
      </c>
      <c r="Y992" s="173" t="str">
        <f t="shared" si="156"/>
        <v>7</v>
      </c>
      <c r="Z992" s="172" t="str">
        <f t="shared" si="157"/>
        <v>2020-07</v>
      </c>
      <c r="AA992" s="170" t="e">
        <f>+VLOOKUP(Z992,#REF!,2,FALSE)/VLOOKUP(X992,#REF!,2,FALSE)</f>
        <v>#REF!</v>
      </c>
      <c r="AB992" s="174" t="e">
        <f t="shared" si="154"/>
        <v>#REF!</v>
      </c>
      <c r="AC992" s="174" t="e">
        <f t="shared" si="155"/>
        <v>#REF!</v>
      </c>
      <c r="AD992" s="175" t="e">
        <f>+#REF!+365*Y992</f>
        <v>#REF!</v>
      </c>
      <c r="AE992" s="176" t="e">
        <f t="shared" si="158"/>
        <v>#REF!</v>
      </c>
      <c r="AF992" s="170" t="e">
        <f>+VLOOKUP(CONCATENATE(TEXT(W992,"yyyy"),"-",TEXT(W992,"mm")),#REF!,2,0)</f>
        <v>#REF!</v>
      </c>
      <c r="AG992" s="177" t="e">
        <f>+(AC992*(1+'INFLAC PROYECTADA'!$B$8)^(AE992))/((1+DEMANDADO!AF992)^(AE992))</f>
        <v>#REF!</v>
      </c>
      <c r="AH992" s="169">
        <f>(0.2*VLOOKUP(D992,'%.'!$A$1:$B$4,2,FALSE))+(0.35*VLOOKUP(E992,'%.'!$A$1:$B$4,2,FALSE))+(0.1*VLOOKUP(F992,'%.'!$A$1:$B$4,2,FALSE))+(0.35*VLOOKUP(G992,'%.'!$A$1:$B$4,2,FALSE))</f>
        <v>0.05</v>
      </c>
      <c r="AI992" s="128" t="str">
        <f t="shared" si="159"/>
        <v>REMOTA</v>
      </c>
      <c r="AJ992" s="128" t="str">
        <f t="shared" si="160"/>
        <v>No se registra</v>
      </c>
      <c r="AK992" s="178">
        <f t="shared" si="161"/>
        <v>0</v>
      </c>
    </row>
    <row r="993" spans="1:37" ht="30" customHeight="1" x14ac:dyDescent="0.25">
      <c r="A993" s="115">
        <v>992</v>
      </c>
      <c r="B993" s="79" t="s">
        <v>2197</v>
      </c>
      <c r="C993" s="85" t="s">
        <v>2212</v>
      </c>
      <c r="D993" s="87" t="s">
        <v>1</v>
      </c>
      <c r="E993" s="87" t="s">
        <v>1</v>
      </c>
      <c r="F993" s="87" t="s">
        <v>1</v>
      </c>
      <c r="G993" s="124" t="s">
        <v>1</v>
      </c>
      <c r="H993" s="169">
        <f t="shared" si="152"/>
        <v>0.05</v>
      </c>
      <c r="I993" s="170" t="str">
        <f t="shared" si="153"/>
        <v>REMOTA</v>
      </c>
      <c r="J993" s="292">
        <v>0</v>
      </c>
      <c r="K993" s="221">
        <v>0</v>
      </c>
      <c r="L993" s="85" t="s">
        <v>240</v>
      </c>
      <c r="M993" s="188">
        <v>0</v>
      </c>
      <c r="N993" s="87" t="s">
        <v>405</v>
      </c>
      <c r="O993" s="188" t="s">
        <v>405</v>
      </c>
      <c r="P993" s="86" t="s">
        <v>415</v>
      </c>
      <c r="Q993" s="83" t="s">
        <v>159</v>
      </c>
      <c r="R993" s="85" t="s">
        <v>2302</v>
      </c>
      <c r="S993" s="86" t="s">
        <v>2267</v>
      </c>
      <c r="T993" s="92">
        <v>168127</v>
      </c>
      <c r="U993" s="85" t="s">
        <v>182</v>
      </c>
      <c r="V993" s="86" t="s">
        <v>2361</v>
      </c>
      <c r="W993" s="171">
        <v>44074</v>
      </c>
      <c r="X993" s="172" t="e">
        <f>+CONCATENATE(TEXT(#REF!,"yyyy"),"-",TEXT(#REF!,"mm"))</f>
        <v>#REF!</v>
      </c>
      <c r="Y993" s="173" t="str">
        <f t="shared" si="156"/>
        <v>7</v>
      </c>
      <c r="Z993" s="172" t="str">
        <f t="shared" si="157"/>
        <v>2020-07</v>
      </c>
      <c r="AA993" s="170" t="e">
        <f>+VLOOKUP(Z993,#REF!,2,FALSE)/VLOOKUP(X993,#REF!,2,FALSE)</f>
        <v>#REF!</v>
      </c>
      <c r="AB993" s="174" t="e">
        <f t="shared" si="154"/>
        <v>#REF!</v>
      </c>
      <c r="AC993" s="174" t="e">
        <f t="shared" si="155"/>
        <v>#REF!</v>
      </c>
      <c r="AD993" s="175" t="e">
        <f>+#REF!+365*Y993</f>
        <v>#REF!</v>
      </c>
      <c r="AE993" s="176" t="e">
        <f t="shared" si="158"/>
        <v>#REF!</v>
      </c>
      <c r="AF993" s="170" t="e">
        <f>+VLOOKUP(CONCATENATE(TEXT(W993,"yyyy"),"-",TEXT(W993,"mm")),#REF!,2,0)</f>
        <v>#REF!</v>
      </c>
      <c r="AG993" s="177" t="e">
        <f>+(AC993*(1+'INFLAC PROYECTADA'!$B$8)^(AE993))/((1+DEMANDADO!AF993)^(AE993))</f>
        <v>#REF!</v>
      </c>
      <c r="AH993" s="169">
        <f>(0.2*VLOOKUP(D993,'%.'!$A$1:$B$4,2,FALSE))+(0.35*VLOOKUP(E993,'%.'!$A$1:$B$4,2,FALSE))+(0.1*VLOOKUP(F993,'%.'!$A$1:$B$4,2,FALSE))+(0.35*VLOOKUP(G993,'%.'!$A$1:$B$4,2,FALSE))</f>
        <v>0.05</v>
      </c>
      <c r="AI993" s="128" t="str">
        <f t="shared" si="159"/>
        <v>REMOTA</v>
      </c>
      <c r="AJ993" s="128" t="str">
        <f t="shared" si="160"/>
        <v>No se registra</v>
      </c>
      <c r="AK993" s="178">
        <f t="shared" si="161"/>
        <v>0</v>
      </c>
    </row>
    <row r="994" spans="1:37" ht="30" customHeight="1" x14ac:dyDescent="0.25">
      <c r="A994" s="115">
        <v>993</v>
      </c>
      <c r="B994" s="79" t="s">
        <v>2197</v>
      </c>
      <c r="C994" s="85" t="s">
        <v>2213</v>
      </c>
      <c r="D994" s="87" t="s">
        <v>1</v>
      </c>
      <c r="E994" s="87" t="s">
        <v>1</v>
      </c>
      <c r="F994" s="87" t="s">
        <v>1</v>
      </c>
      <c r="G994" s="124" t="s">
        <v>1</v>
      </c>
      <c r="H994" s="169">
        <f t="shared" si="152"/>
        <v>0.05</v>
      </c>
      <c r="I994" s="170" t="str">
        <f t="shared" si="153"/>
        <v>REMOTA</v>
      </c>
      <c r="J994" s="292">
        <v>0</v>
      </c>
      <c r="K994" s="221">
        <v>0</v>
      </c>
      <c r="L994" s="85" t="s">
        <v>251</v>
      </c>
      <c r="M994" s="188">
        <v>0</v>
      </c>
      <c r="N994" s="87" t="s">
        <v>405</v>
      </c>
      <c r="O994" s="188" t="s">
        <v>405</v>
      </c>
      <c r="P994" s="86" t="s">
        <v>415</v>
      </c>
      <c r="Q994" s="83" t="s">
        <v>159</v>
      </c>
      <c r="R994" s="85" t="s">
        <v>2302</v>
      </c>
      <c r="S994" s="86" t="s">
        <v>2267</v>
      </c>
      <c r="T994" s="92">
        <v>168127</v>
      </c>
      <c r="U994" s="85" t="s">
        <v>182</v>
      </c>
      <c r="V994" s="86" t="s">
        <v>2361</v>
      </c>
      <c r="W994" s="171">
        <v>44074</v>
      </c>
      <c r="X994" s="172" t="e">
        <f>+CONCATENATE(TEXT(#REF!,"yyyy"),"-",TEXT(#REF!,"mm"))</f>
        <v>#REF!</v>
      </c>
      <c r="Y994" s="173" t="str">
        <f t="shared" si="156"/>
        <v>7</v>
      </c>
      <c r="Z994" s="172" t="str">
        <f t="shared" si="157"/>
        <v>2020-07</v>
      </c>
      <c r="AA994" s="170" t="e">
        <f>+VLOOKUP(Z994,#REF!,2,FALSE)/VLOOKUP(X994,#REF!,2,FALSE)</f>
        <v>#REF!</v>
      </c>
      <c r="AB994" s="174" t="e">
        <f t="shared" si="154"/>
        <v>#REF!</v>
      </c>
      <c r="AC994" s="174" t="e">
        <f t="shared" si="155"/>
        <v>#REF!</v>
      </c>
      <c r="AD994" s="175" t="e">
        <f>+#REF!+365*Y994</f>
        <v>#REF!</v>
      </c>
      <c r="AE994" s="176" t="e">
        <f t="shared" si="158"/>
        <v>#REF!</v>
      </c>
      <c r="AF994" s="170" t="e">
        <f>+VLOOKUP(CONCATENATE(TEXT(W994,"yyyy"),"-",TEXT(W994,"mm")),#REF!,2,0)</f>
        <v>#REF!</v>
      </c>
      <c r="AG994" s="177" t="e">
        <f>+(AC994*(1+'INFLAC PROYECTADA'!$B$8)^(AE994))/((1+DEMANDADO!AF994)^(AE994))</f>
        <v>#REF!</v>
      </c>
      <c r="AH994" s="169">
        <f>(0.2*VLOOKUP(D994,'%.'!$A$1:$B$4,2,FALSE))+(0.35*VLOOKUP(E994,'%.'!$A$1:$B$4,2,FALSE))+(0.1*VLOOKUP(F994,'%.'!$A$1:$B$4,2,FALSE))+(0.35*VLOOKUP(G994,'%.'!$A$1:$B$4,2,FALSE))</f>
        <v>0.05</v>
      </c>
      <c r="AI994" s="128" t="str">
        <f t="shared" si="159"/>
        <v>REMOTA</v>
      </c>
      <c r="AJ994" s="128" t="str">
        <f t="shared" si="160"/>
        <v>No se registra</v>
      </c>
      <c r="AK994" s="178">
        <f t="shared" si="161"/>
        <v>0</v>
      </c>
    </row>
    <row r="995" spans="1:37" ht="30" customHeight="1" x14ac:dyDescent="0.25">
      <c r="A995" s="115">
        <v>994</v>
      </c>
      <c r="B995" s="79" t="s">
        <v>2197</v>
      </c>
      <c r="C995" s="85" t="s">
        <v>2214</v>
      </c>
      <c r="D995" s="87" t="s">
        <v>1</v>
      </c>
      <c r="E995" s="87" t="s">
        <v>1</v>
      </c>
      <c r="F995" s="87" t="s">
        <v>1</v>
      </c>
      <c r="G995" s="124" t="s">
        <v>1</v>
      </c>
      <c r="H995" s="169">
        <f t="shared" si="152"/>
        <v>0.05</v>
      </c>
      <c r="I995" s="170" t="str">
        <f t="shared" si="153"/>
        <v>REMOTA</v>
      </c>
      <c r="J995" s="292">
        <v>0</v>
      </c>
      <c r="K995" s="221">
        <v>0</v>
      </c>
      <c r="L995" s="85" t="s">
        <v>251</v>
      </c>
      <c r="M995" s="188">
        <v>0</v>
      </c>
      <c r="N995" s="87" t="s">
        <v>405</v>
      </c>
      <c r="O995" s="188" t="s">
        <v>405</v>
      </c>
      <c r="P995" s="86" t="s">
        <v>415</v>
      </c>
      <c r="Q995" s="83" t="s">
        <v>159</v>
      </c>
      <c r="R995" s="85" t="s">
        <v>2302</v>
      </c>
      <c r="S995" s="86" t="s">
        <v>2267</v>
      </c>
      <c r="T995" s="92">
        <v>168127</v>
      </c>
      <c r="U995" s="85" t="s">
        <v>182</v>
      </c>
      <c r="V995" s="86" t="s">
        <v>2361</v>
      </c>
      <c r="W995" s="171">
        <v>44074</v>
      </c>
      <c r="X995" s="172" t="e">
        <f>+CONCATENATE(TEXT(#REF!,"yyyy"),"-",TEXT(#REF!,"mm"))</f>
        <v>#REF!</v>
      </c>
      <c r="Y995" s="173" t="str">
        <f t="shared" si="156"/>
        <v>7</v>
      </c>
      <c r="Z995" s="172" t="str">
        <f t="shared" si="157"/>
        <v>2020-07</v>
      </c>
      <c r="AA995" s="170" t="e">
        <f>+VLOOKUP(Z995,#REF!,2,FALSE)/VLOOKUP(X995,#REF!,2,FALSE)</f>
        <v>#REF!</v>
      </c>
      <c r="AB995" s="174" t="e">
        <f t="shared" si="154"/>
        <v>#REF!</v>
      </c>
      <c r="AC995" s="174" t="e">
        <f t="shared" si="155"/>
        <v>#REF!</v>
      </c>
      <c r="AD995" s="175" t="e">
        <f>+#REF!+365*Y995</f>
        <v>#REF!</v>
      </c>
      <c r="AE995" s="176" t="e">
        <f t="shared" si="158"/>
        <v>#REF!</v>
      </c>
      <c r="AF995" s="170" t="e">
        <f>+VLOOKUP(CONCATENATE(TEXT(W995,"yyyy"),"-",TEXT(W995,"mm")),#REF!,2,0)</f>
        <v>#REF!</v>
      </c>
      <c r="AG995" s="177" t="e">
        <f>+(AC995*(1+'INFLAC PROYECTADA'!$B$8)^(AE995))/((1+DEMANDADO!AF995)^(AE995))</f>
        <v>#REF!</v>
      </c>
      <c r="AH995" s="169">
        <f>(0.2*VLOOKUP(D995,'%.'!$A$1:$B$4,2,FALSE))+(0.35*VLOOKUP(E995,'%.'!$A$1:$B$4,2,FALSE))+(0.1*VLOOKUP(F995,'%.'!$A$1:$B$4,2,FALSE))+(0.35*VLOOKUP(G995,'%.'!$A$1:$B$4,2,FALSE))</f>
        <v>0.05</v>
      </c>
      <c r="AI995" s="128" t="str">
        <f t="shared" si="159"/>
        <v>REMOTA</v>
      </c>
      <c r="AJ995" s="128" t="str">
        <f t="shared" si="160"/>
        <v>No se registra</v>
      </c>
      <c r="AK995" s="178">
        <f t="shared" si="161"/>
        <v>0</v>
      </c>
    </row>
    <row r="996" spans="1:37" ht="30" customHeight="1" x14ac:dyDescent="0.25">
      <c r="A996" s="115">
        <v>995</v>
      </c>
      <c r="B996" s="79" t="s">
        <v>2197</v>
      </c>
      <c r="C996" s="85" t="s">
        <v>2215</v>
      </c>
      <c r="D996" s="87" t="s">
        <v>1</v>
      </c>
      <c r="E996" s="87" t="s">
        <v>1</v>
      </c>
      <c r="F996" s="87" t="s">
        <v>1</v>
      </c>
      <c r="G996" s="124" t="s">
        <v>1</v>
      </c>
      <c r="H996" s="169">
        <f t="shared" si="152"/>
        <v>0.05</v>
      </c>
      <c r="I996" s="170" t="str">
        <f t="shared" si="153"/>
        <v>REMOTA</v>
      </c>
      <c r="J996" s="292">
        <v>0</v>
      </c>
      <c r="K996" s="221">
        <v>0</v>
      </c>
      <c r="L996" s="85" t="s">
        <v>238</v>
      </c>
      <c r="M996" s="188">
        <v>0</v>
      </c>
      <c r="N996" s="87" t="s">
        <v>405</v>
      </c>
      <c r="O996" s="188" t="s">
        <v>405</v>
      </c>
      <c r="P996" s="86" t="s">
        <v>415</v>
      </c>
      <c r="Q996" s="83" t="s">
        <v>159</v>
      </c>
      <c r="R996" s="85" t="s">
        <v>2302</v>
      </c>
      <c r="S996" s="86" t="s">
        <v>2267</v>
      </c>
      <c r="T996" s="92">
        <v>168127</v>
      </c>
      <c r="U996" s="85" t="s">
        <v>182</v>
      </c>
      <c r="V996" s="86" t="s">
        <v>2361</v>
      </c>
      <c r="W996" s="171">
        <v>44074</v>
      </c>
      <c r="X996" s="172" t="e">
        <f>+CONCATENATE(TEXT(#REF!,"yyyy"),"-",TEXT(#REF!,"mm"))</f>
        <v>#REF!</v>
      </c>
      <c r="Y996" s="173" t="str">
        <f t="shared" si="156"/>
        <v>7</v>
      </c>
      <c r="Z996" s="172" t="str">
        <f t="shared" si="157"/>
        <v>2020-07</v>
      </c>
      <c r="AA996" s="170" t="e">
        <f>+VLOOKUP(Z996,#REF!,2,FALSE)/VLOOKUP(X996,#REF!,2,FALSE)</f>
        <v>#REF!</v>
      </c>
      <c r="AB996" s="174" t="e">
        <f t="shared" si="154"/>
        <v>#REF!</v>
      </c>
      <c r="AC996" s="174" t="e">
        <f t="shared" si="155"/>
        <v>#REF!</v>
      </c>
      <c r="AD996" s="175" t="e">
        <f>+#REF!+365*Y996</f>
        <v>#REF!</v>
      </c>
      <c r="AE996" s="176" t="e">
        <f t="shared" si="158"/>
        <v>#REF!</v>
      </c>
      <c r="AF996" s="170" t="e">
        <f>+VLOOKUP(CONCATENATE(TEXT(W996,"yyyy"),"-",TEXT(W996,"mm")),#REF!,2,0)</f>
        <v>#REF!</v>
      </c>
      <c r="AG996" s="177" t="e">
        <f>+(AC996*(1+'INFLAC PROYECTADA'!$B$8)^(AE996))/((1+DEMANDADO!AF996)^(AE996))</f>
        <v>#REF!</v>
      </c>
      <c r="AH996" s="169">
        <f>(0.2*VLOOKUP(D996,'%.'!$A$1:$B$4,2,FALSE))+(0.35*VLOOKUP(E996,'%.'!$A$1:$B$4,2,FALSE))+(0.1*VLOOKUP(F996,'%.'!$A$1:$B$4,2,FALSE))+(0.35*VLOOKUP(G996,'%.'!$A$1:$B$4,2,FALSE))</f>
        <v>0.05</v>
      </c>
      <c r="AI996" s="128" t="str">
        <f t="shared" si="159"/>
        <v>REMOTA</v>
      </c>
      <c r="AJ996" s="128" t="str">
        <f t="shared" si="160"/>
        <v>No se registra</v>
      </c>
      <c r="AK996" s="178">
        <f t="shared" si="161"/>
        <v>0</v>
      </c>
    </row>
    <row r="997" spans="1:37" ht="30" customHeight="1" x14ac:dyDescent="0.25">
      <c r="A997" s="115">
        <v>996</v>
      </c>
      <c r="B997" s="79" t="s">
        <v>2216</v>
      </c>
      <c r="C997" s="85" t="s">
        <v>2217</v>
      </c>
      <c r="D997" s="87" t="s">
        <v>1</v>
      </c>
      <c r="E997" s="87" t="s">
        <v>1</v>
      </c>
      <c r="F997" s="87" t="s">
        <v>1</v>
      </c>
      <c r="G997" s="124" t="s">
        <v>1</v>
      </c>
      <c r="H997" s="169">
        <f t="shared" si="152"/>
        <v>0.05</v>
      </c>
      <c r="I997" s="170" t="str">
        <f t="shared" si="153"/>
        <v>REMOTA</v>
      </c>
      <c r="J997" s="292">
        <v>0</v>
      </c>
      <c r="K997" s="221">
        <v>0</v>
      </c>
      <c r="L997" s="85" t="s">
        <v>238</v>
      </c>
      <c r="M997" s="188">
        <v>0</v>
      </c>
      <c r="N997" s="87" t="s">
        <v>405</v>
      </c>
      <c r="O997" s="188" t="s">
        <v>405</v>
      </c>
      <c r="P997" s="85" t="s">
        <v>5982</v>
      </c>
      <c r="Q997" s="83" t="s">
        <v>159</v>
      </c>
      <c r="R997" s="85" t="s">
        <v>2302</v>
      </c>
      <c r="S997" s="86" t="s">
        <v>2267</v>
      </c>
      <c r="T997" s="92">
        <v>168127</v>
      </c>
      <c r="U997" s="85" t="s">
        <v>182</v>
      </c>
      <c r="V997" s="86" t="s">
        <v>2362</v>
      </c>
      <c r="W997" s="171">
        <v>44074</v>
      </c>
      <c r="X997" s="172" t="e">
        <f>+CONCATENATE(TEXT(#REF!,"yyyy"),"-",TEXT(#REF!,"mm"))</f>
        <v>#REF!</v>
      </c>
      <c r="Y997" s="173" t="str">
        <f t="shared" si="156"/>
        <v>6</v>
      </c>
      <c r="Z997" s="172" t="str">
        <f t="shared" si="157"/>
        <v>2020-07</v>
      </c>
      <c r="AA997" s="170" t="e">
        <f>+VLOOKUP(Z997,#REF!,2,FALSE)/VLOOKUP(X997,#REF!,2,FALSE)</f>
        <v>#REF!</v>
      </c>
      <c r="AB997" s="174" t="e">
        <f t="shared" si="154"/>
        <v>#REF!</v>
      </c>
      <c r="AC997" s="174" t="e">
        <f t="shared" si="155"/>
        <v>#REF!</v>
      </c>
      <c r="AD997" s="175" t="e">
        <f>+#REF!+365*Y997</f>
        <v>#REF!</v>
      </c>
      <c r="AE997" s="176" t="e">
        <f t="shared" si="158"/>
        <v>#REF!</v>
      </c>
      <c r="AF997" s="170" t="e">
        <f>+VLOOKUP(CONCATENATE(TEXT(W997,"yyyy"),"-",TEXT(W997,"mm")),#REF!,2,0)</f>
        <v>#REF!</v>
      </c>
      <c r="AG997" s="177" t="e">
        <f>+(AC997*(1+'INFLAC PROYECTADA'!$B$8)^(AE997))/((1+DEMANDADO!AF997)^(AE997))</f>
        <v>#REF!</v>
      </c>
      <c r="AH997" s="169">
        <f>(0.2*VLOOKUP(D997,'%.'!$A$1:$B$4,2,FALSE))+(0.35*VLOOKUP(E997,'%.'!$A$1:$B$4,2,FALSE))+(0.1*VLOOKUP(F997,'%.'!$A$1:$B$4,2,FALSE))+(0.35*VLOOKUP(G997,'%.'!$A$1:$B$4,2,FALSE))</f>
        <v>0.05</v>
      </c>
      <c r="AI997" s="128" t="str">
        <f t="shared" si="159"/>
        <v>REMOTA</v>
      </c>
      <c r="AJ997" s="128" t="str">
        <f t="shared" si="160"/>
        <v>No se registra</v>
      </c>
      <c r="AK997" s="178">
        <f t="shared" si="161"/>
        <v>0</v>
      </c>
    </row>
    <row r="998" spans="1:37" ht="30" customHeight="1" x14ac:dyDescent="0.25">
      <c r="A998" s="115">
        <v>997</v>
      </c>
      <c r="B998" s="79" t="s">
        <v>2218</v>
      </c>
      <c r="C998" s="85" t="s">
        <v>2219</v>
      </c>
      <c r="D998" s="87" t="s">
        <v>1</v>
      </c>
      <c r="E998" s="87" t="s">
        <v>1</v>
      </c>
      <c r="F998" s="87" t="s">
        <v>1</v>
      </c>
      <c r="G998" s="124" t="s">
        <v>1</v>
      </c>
      <c r="H998" s="169">
        <f t="shared" si="152"/>
        <v>0.05</v>
      </c>
      <c r="I998" s="170" t="str">
        <f t="shared" si="153"/>
        <v>REMOTA</v>
      </c>
      <c r="J998" s="292">
        <v>703117800</v>
      </c>
      <c r="K998" s="221">
        <v>0</v>
      </c>
      <c r="L998" s="85" t="s">
        <v>251</v>
      </c>
      <c r="M998" s="188">
        <v>0</v>
      </c>
      <c r="N998" s="87" t="s">
        <v>405</v>
      </c>
      <c r="O998" s="188" t="s">
        <v>405</v>
      </c>
      <c r="P998" s="86" t="s">
        <v>1821</v>
      </c>
      <c r="Q998" s="83" t="s">
        <v>159</v>
      </c>
      <c r="R998" s="85" t="s">
        <v>2302</v>
      </c>
      <c r="S998" s="86" t="s">
        <v>2267</v>
      </c>
      <c r="T998" s="92">
        <v>168127</v>
      </c>
      <c r="U998" s="85" t="s">
        <v>182</v>
      </c>
      <c r="V998" s="86" t="s">
        <v>2357</v>
      </c>
      <c r="W998" s="171">
        <v>44074</v>
      </c>
      <c r="X998" s="172" t="e">
        <f>+CONCATENATE(TEXT(#REF!,"yyyy"),"-",TEXT(#REF!,"mm"))</f>
        <v>#REF!</v>
      </c>
      <c r="Y998" s="173" t="str">
        <f t="shared" si="156"/>
        <v>4</v>
      </c>
      <c r="Z998" s="172" t="str">
        <f t="shared" si="157"/>
        <v>2020-07</v>
      </c>
      <c r="AA998" s="170" t="e">
        <f>+VLOOKUP(Z998,#REF!,2,FALSE)/VLOOKUP(X998,#REF!,2,FALSE)</f>
        <v>#REF!</v>
      </c>
      <c r="AB998" s="174" t="e">
        <f t="shared" si="154"/>
        <v>#REF!</v>
      </c>
      <c r="AC998" s="174" t="e">
        <f t="shared" si="155"/>
        <v>#REF!</v>
      </c>
      <c r="AD998" s="175" t="e">
        <f>+#REF!+365*Y998</f>
        <v>#REF!</v>
      </c>
      <c r="AE998" s="176" t="e">
        <f t="shared" si="158"/>
        <v>#REF!</v>
      </c>
      <c r="AF998" s="170" t="e">
        <f>+VLOOKUP(CONCATENATE(TEXT(W998,"yyyy"),"-",TEXT(W998,"mm")),#REF!,2,0)</f>
        <v>#REF!</v>
      </c>
      <c r="AG998" s="177" t="e">
        <f>+(AC998*(1+'INFLAC PROYECTADA'!$B$8)^(AE998))/((1+DEMANDADO!AF998)^(AE998))</f>
        <v>#REF!</v>
      </c>
      <c r="AH998" s="169">
        <f>(0.2*VLOOKUP(D998,'%.'!$A$1:$B$4,2,FALSE))+(0.35*VLOOKUP(E998,'%.'!$A$1:$B$4,2,FALSE))+(0.1*VLOOKUP(F998,'%.'!$A$1:$B$4,2,FALSE))+(0.35*VLOOKUP(G998,'%.'!$A$1:$B$4,2,FALSE))</f>
        <v>0.05</v>
      </c>
      <c r="AI998" s="128" t="str">
        <f t="shared" si="159"/>
        <v>REMOTA</v>
      </c>
      <c r="AJ998" s="128" t="str">
        <f t="shared" si="160"/>
        <v>No se registra</v>
      </c>
      <c r="AK998" s="178">
        <f t="shared" si="161"/>
        <v>0</v>
      </c>
    </row>
    <row r="999" spans="1:37" ht="30" customHeight="1" x14ac:dyDescent="0.25">
      <c r="A999" s="115">
        <v>998</v>
      </c>
      <c r="B999" s="79" t="s">
        <v>2220</v>
      </c>
      <c r="C999" s="85" t="s">
        <v>2221</v>
      </c>
      <c r="D999" s="87" t="s">
        <v>0</v>
      </c>
      <c r="E999" s="87" t="s">
        <v>0</v>
      </c>
      <c r="F999" s="87" t="s">
        <v>48</v>
      </c>
      <c r="G999" s="124" t="s">
        <v>0</v>
      </c>
      <c r="H999" s="169">
        <f t="shared" si="152"/>
        <v>0.95000000000000007</v>
      </c>
      <c r="I999" s="170" t="str">
        <f t="shared" si="153"/>
        <v>ALTA</v>
      </c>
      <c r="J999" s="292">
        <v>4281572</v>
      </c>
      <c r="K999" s="221">
        <v>1</v>
      </c>
      <c r="L999" s="85" t="s">
        <v>138</v>
      </c>
      <c r="M999" s="188"/>
      <c r="N999" s="87" t="s">
        <v>447</v>
      </c>
      <c r="O999" s="188" t="s">
        <v>447</v>
      </c>
      <c r="P999" s="85" t="s">
        <v>408</v>
      </c>
      <c r="Q999" s="83" t="s">
        <v>159</v>
      </c>
      <c r="R999" s="85" t="s">
        <v>2302</v>
      </c>
      <c r="S999" s="86" t="s">
        <v>2267</v>
      </c>
      <c r="T999" s="92">
        <v>168127</v>
      </c>
      <c r="U999" s="85" t="s">
        <v>182</v>
      </c>
      <c r="V999" s="86" t="s">
        <v>2363</v>
      </c>
      <c r="W999" s="171">
        <v>44074</v>
      </c>
      <c r="X999" s="172" t="e">
        <f>+CONCATENATE(TEXT(#REF!,"yyyy"),"-",TEXT(#REF!,"mm"))</f>
        <v>#REF!</v>
      </c>
      <c r="Y999" s="173" t="str">
        <f t="shared" si="156"/>
        <v>5</v>
      </c>
      <c r="Z999" s="172" t="str">
        <f t="shared" si="157"/>
        <v>2020-07</v>
      </c>
      <c r="AA999" s="170" t="e">
        <f>+VLOOKUP(Z999,#REF!,2,FALSE)/VLOOKUP(X999,#REF!,2,FALSE)</f>
        <v>#REF!</v>
      </c>
      <c r="AB999" s="174" t="e">
        <f t="shared" si="154"/>
        <v>#REF!</v>
      </c>
      <c r="AC999" s="174" t="e">
        <f t="shared" si="155"/>
        <v>#REF!</v>
      </c>
      <c r="AD999" s="175" t="e">
        <f>+#REF!+365*Y999</f>
        <v>#REF!</v>
      </c>
      <c r="AE999" s="176" t="e">
        <f t="shared" si="158"/>
        <v>#REF!</v>
      </c>
      <c r="AF999" s="170" t="e">
        <f>+VLOOKUP(CONCATENATE(TEXT(W999,"yyyy"),"-",TEXT(W999,"mm")),#REF!,2,0)</f>
        <v>#REF!</v>
      </c>
      <c r="AG999" s="177" t="e">
        <f>+(AC999*(1+'INFLAC PROYECTADA'!$B$8)^(AE999))/((1+DEMANDADO!AF999)^(AE999))</f>
        <v>#REF!</v>
      </c>
      <c r="AH999" s="169">
        <f>(0.2*VLOOKUP(D999,'%.'!$A$1:$B$4,2,FALSE))+(0.35*VLOOKUP(E999,'%.'!$A$1:$B$4,2,FALSE))+(0.1*VLOOKUP(F999,'%.'!$A$1:$B$4,2,FALSE))+(0.35*VLOOKUP(G999,'%.'!$A$1:$B$4,2,FALSE))</f>
        <v>0.95000000000000007</v>
      </c>
      <c r="AI999" s="128" t="str">
        <f t="shared" si="159"/>
        <v>ALTA</v>
      </c>
      <c r="AJ999" s="128" t="str">
        <f t="shared" si="160"/>
        <v>Provisión contable</v>
      </c>
      <c r="AK999" s="178" t="e">
        <f t="shared" si="161"/>
        <v>#REF!</v>
      </c>
    </row>
    <row r="1000" spans="1:37" ht="30" customHeight="1" x14ac:dyDescent="0.25">
      <c r="A1000" s="115">
        <v>999</v>
      </c>
      <c r="B1000" s="105" t="s">
        <v>2222</v>
      </c>
      <c r="C1000" s="234" t="s">
        <v>2223</v>
      </c>
      <c r="D1000" s="234" t="s">
        <v>1</v>
      </c>
      <c r="E1000" s="234" t="s">
        <v>1</v>
      </c>
      <c r="F1000" s="234" t="s">
        <v>1</v>
      </c>
      <c r="G1000" s="234" t="s">
        <v>1</v>
      </c>
      <c r="H1000" s="169">
        <f t="shared" si="152"/>
        <v>0.05</v>
      </c>
      <c r="I1000" s="170" t="str">
        <f t="shared" si="153"/>
        <v>REMOTA</v>
      </c>
      <c r="J1000" s="292">
        <v>44167821</v>
      </c>
      <c r="K1000" s="221">
        <v>0</v>
      </c>
      <c r="L1000" s="234" t="s">
        <v>131</v>
      </c>
      <c r="M1000" s="188">
        <v>0</v>
      </c>
      <c r="N1000" s="243" t="s">
        <v>405</v>
      </c>
      <c r="O1000" s="246" t="s">
        <v>405</v>
      </c>
      <c r="P1000" s="86" t="s">
        <v>1821</v>
      </c>
      <c r="Q1000" s="243" t="s">
        <v>159</v>
      </c>
      <c r="R1000" s="234" t="s">
        <v>2349</v>
      </c>
      <c r="S1000" s="235" t="s">
        <v>2267</v>
      </c>
      <c r="T1000" s="236">
        <v>168128</v>
      </c>
      <c r="U1000" s="234" t="s">
        <v>171</v>
      </c>
      <c r="V1000" s="235" t="s">
        <v>2364</v>
      </c>
      <c r="W1000" s="171">
        <v>44074</v>
      </c>
      <c r="X1000" s="172" t="e">
        <f>+CONCATENATE(TEXT(#REF!,"yyyy"),"-",TEXT(#REF!,"mm"))</f>
        <v>#REF!</v>
      </c>
      <c r="Y1000" s="173" t="str">
        <f t="shared" si="156"/>
        <v>4</v>
      </c>
      <c r="Z1000" s="172" t="str">
        <f t="shared" si="157"/>
        <v>2020-07</v>
      </c>
      <c r="AA1000" s="170" t="e">
        <f>+VLOOKUP(Z1000,#REF!,2,FALSE)/VLOOKUP(X1000,#REF!,2,FALSE)</f>
        <v>#REF!</v>
      </c>
      <c r="AB1000" s="174" t="e">
        <f t="shared" si="154"/>
        <v>#REF!</v>
      </c>
      <c r="AC1000" s="174" t="e">
        <f t="shared" si="155"/>
        <v>#REF!</v>
      </c>
      <c r="AD1000" s="175" t="e">
        <f>+#REF!+365*Y1000</f>
        <v>#REF!</v>
      </c>
      <c r="AE1000" s="176" t="e">
        <f t="shared" si="158"/>
        <v>#REF!</v>
      </c>
      <c r="AF1000" s="170" t="e">
        <f>+VLOOKUP(CONCATENATE(TEXT(W1000,"yyyy"),"-",TEXT(W1000,"mm")),#REF!,2,0)</f>
        <v>#REF!</v>
      </c>
      <c r="AG1000" s="177" t="e">
        <f>+(AC1000*(1+'INFLAC PROYECTADA'!$B$8)^(AE1000))/((1+DEMANDADO!AF1000)^(AE1000))</f>
        <v>#REF!</v>
      </c>
      <c r="AH1000" s="169">
        <f>(0.2*VLOOKUP(D1000,'%.'!$A$1:$B$4,2,FALSE))+(0.35*VLOOKUP(E1000,'%.'!$A$1:$B$4,2,FALSE))+(0.1*VLOOKUP(F1000,'%.'!$A$1:$B$4,2,FALSE))+(0.35*VLOOKUP(G1000,'%.'!$A$1:$B$4,2,FALSE))</f>
        <v>0.05</v>
      </c>
      <c r="AI1000" s="128" t="str">
        <f t="shared" si="159"/>
        <v>REMOTA</v>
      </c>
      <c r="AJ1000" s="128" t="str">
        <f t="shared" si="160"/>
        <v>No se registra</v>
      </c>
      <c r="AK1000" s="178">
        <f t="shared" si="161"/>
        <v>0</v>
      </c>
    </row>
    <row r="1001" spans="1:37" ht="30" customHeight="1" x14ac:dyDescent="0.25">
      <c r="A1001" s="115">
        <v>1000</v>
      </c>
      <c r="B1001" s="85" t="s">
        <v>2031</v>
      </c>
      <c r="C1001" s="85" t="s">
        <v>2224</v>
      </c>
      <c r="D1001" s="85" t="s">
        <v>1</v>
      </c>
      <c r="E1001" s="85" t="s">
        <v>1</v>
      </c>
      <c r="F1001" s="85" t="s">
        <v>1</v>
      </c>
      <c r="G1001" s="85" t="s">
        <v>1</v>
      </c>
      <c r="H1001" s="169">
        <f t="shared" si="152"/>
        <v>0.05</v>
      </c>
      <c r="I1001" s="170" t="str">
        <f t="shared" si="153"/>
        <v>REMOTA</v>
      </c>
      <c r="J1001" s="292">
        <v>54778439</v>
      </c>
      <c r="K1001" s="221">
        <v>1</v>
      </c>
      <c r="L1001" s="85" t="s">
        <v>129</v>
      </c>
      <c r="M1001" s="188">
        <v>0</v>
      </c>
      <c r="N1001" s="85" t="s">
        <v>405</v>
      </c>
      <c r="O1001" s="85" t="s">
        <v>405</v>
      </c>
      <c r="P1001" s="86" t="s">
        <v>1821</v>
      </c>
      <c r="Q1001" s="85" t="s">
        <v>159</v>
      </c>
      <c r="R1001" s="85" t="s">
        <v>2302</v>
      </c>
      <c r="S1001" s="85" t="s">
        <v>2267</v>
      </c>
      <c r="T1001" s="85">
        <v>168127</v>
      </c>
      <c r="U1001" s="85" t="s">
        <v>171</v>
      </c>
      <c r="V1001" s="85" t="s">
        <v>2365</v>
      </c>
      <c r="W1001" s="171">
        <v>44074</v>
      </c>
      <c r="X1001" s="172" t="e">
        <f>+CONCATENATE(TEXT(#REF!,"yyyy"),"-",TEXT(#REF!,"mm"))</f>
        <v>#REF!</v>
      </c>
      <c r="Y1001" s="173" t="str">
        <f t="shared" si="156"/>
        <v>4</v>
      </c>
      <c r="Z1001" s="172" t="str">
        <f t="shared" si="157"/>
        <v>2020-07</v>
      </c>
      <c r="AA1001" s="170" t="e">
        <f>+VLOOKUP(Z1001,#REF!,2,FALSE)/VLOOKUP(X1001,#REF!,2,FALSE)</f>
        <v>#REF!</v>
      </c>
      <c r="AB1001" s="174" t="e">
        <f t="shared" si="154"/>
        <v>#REF!</v>
      </c>
      <c r="AC1001" s="174" t="e">
        <f t="shared" si="155"/>
        <v>#REF!</v>
      </c>
      <c r="AD1001" s="175" t="e">
        <f>+#REF!+365*Y1001</f>
        <v>#REF!</v>
      </c>
      <c r="AE1001" s="176" t="e">
        <f t="shared" si="158"/>
        <v>#REF!</v>
      </c>
      <c r="AF1001" s="170" t="e">
        <f>+VLOOKUP(CONCATENATE(TEXT(W1001,"yyyy"),"-",TEXT(W1001,"mm")),#REF!,2,0)</f>
        <v>#REF!</v>
      </c>
      <c r="AG1001" s="177" t="e">
        <f>+(AC1001*(1+'INFLAC PROYECTADA'!$B$8)^(AE1001))/((1+DEMANDADO!AF1001)^(AE1001))</f>
        <v>#REF!</v>
      </c>
      <c r="AH1001" s="169">
        <f>(0.2*VLOOKUP(D1001,'%.'!$A$1:$B$4,2,FALSE))+(0.35*VLOOKUP(E1001,'%.'!$A$1:$B$4,2,FALSE))+(0.1*VLOOKUP(F1001,'%.'!$A$1:$B$4,2,FALSE))+(0.35*VLOOKUP(G1001,'%.'!$A$1:$B$4,2,FALSE))</f>
        <v>0.05</v>
      </c>
      <c r="AI1001" s="128" t="str">
        <f t="shared" si="159"/>
        <v>REMOTA</v>
      </c>
      <c r="AJ1001" s="128" t="str">
        <f t="shared" si="160"/>
        <v>No se registra</v>
      </c>
      <c r="AK1001" s="178">
        <f t="shared" si="161"/>
        <v>0</v>
      </c>
    </row>
    <row r="1002" spans="1:37" ht="30" customHeight="1" x14ac:dyDescent="0.25">
      <c r="A1002" s="115">
        <v>1001</v>
      </c>
      <c r="B1002" s="237" t="s">
        <v>2031</v>
      </c>
      <c r="C1002" s="238" t="s">
        <v>2225</v>
      </c>
      <c r="D1002" s="241" t="s">
        <v>1</v>
      </c>
      <c r="E1002" s="241" t="s">
        <v>1</v>
      </c>
      <c r="F1002" s="241" t="s">
        <v>1</v>
      </c>
      <c r="G1002" s="242" t="s">
        <v>1</v>
      </c>
      <c r="H1002" s="169">
        <f t="shared" si="152"/>
        <v>0.05</v>
      </c>
      <c r="I1002" s="170" t="str">
        <f t="shared" si="153"/>
        <v>REMOTA</v>
      </c>
      <c r="J1002" s="292">
        <v>53867141</v>
      </c>
      <c r="K1002" s="221">
        <v>1</v>
      </c>
      <c r="L1002" s="238" t="s">
        <v>129</v>
      </c>
      <c r="M1002" s="188">
        <v>0</v>
      </c>
      <c r="N1002" s="241" t="s">
        <v>405</v>
      </c>
      <c r="O1002" s="247" t="s">
        <v>405</v>
      </c>
      <c r="P1002" s="86" t="s">
        <v>1821</v>
      </c>
      <c r="Q1002" s="248" t="s">
        <v>159</v>
      </c>
      <c r="R1002" s="238" t="s">
        <v>2302</v>
      </c>
      <c r="S1002" s="239" t="s">
        <v>2267</v>
      </c>
      <c r="T1002" s="240">
        <v>168127</v>
      </c>
      <c r="U1002" s="238" t="s">
        <v>171</v>
      </c>
      <c r="V1002" s="239" t="s">
        <v>2365</v>
      </c>
      <c r="W1002" s="171">
        <v>44074</v>
      </c>
      <c r="X1002" s="172" t="e">
        <f>+CONCATENATE(TEXT(#REF!,"yyyy"),"-",TEXT(#REF!,"mm"))</f>
        <v>#REF!</v>
      </c>
      <c r="Y1002" s="173" t="str">
        <f t="shared" si="156"/>
        <v>4</v>
      </c>
      <c r="Z1002" s="172" t="str">
        <f t="shared" si="157"/>
        <v>2020-07</v>
      </c>
      <c r="AA1002" s="170" t="e">
        <f>+VLOOKUP(Z1002,#REF!,2,FALSE)/VLOOKUP(X1002,#REF!,2,FALSE)</f>
        <v>#REF!</v>
      </c>
      <c r="AB1002" s="174" t="e">
        <f t="shared" si="154"/>
        <v>#REF!</v>
      </c>
      <c r="AC1002" s="174" t="e">
        <f t="shared" si="155"/>
        <v>#REF!</v>
      </c>
      <c r="AD1002" s="175" t="e">
        <f>+#REF!+365*Y1002</f>
        <v>#REF!</v>
      </c>
      <c r="AE1002" s="176" t="e">
        <f t="shared" si="158"/>
        <v>#REF!</v>
      </c>
      <c r="AF1002" s="170" t="e">
        <f>+VLOOKUP(CONCATENATE(TEXT(W1002,"yyyy"),"-",TEXT(W1002,"mm")),#REF!,2,0)</f>
        <v>#REF!</v>
      </c>
      <c r="AG1002" s="177" t="e">
        <f>+(AC1002*(1+'INFLAC PROYECTADA'!$B$8)^(AE1002))/((1+DEMANDADO!AF1002)^(AE1002))</f>
        <v>#REF!</v>
      </c>
      <c r="AH1002" s="169">
        <f>(0.2*VLOOKUP(D1002,'%.'!$A$1:$B$4,2,FALSE))+(0.35*VLOOKUP(E1002,'%.'!$A$1:$B$4,2,FALSE))+(0.1*VLOOKUP(F1002,'%.'!$A$1:$B$4,2,FALSE))+(0.35*VLOOKUP(G1002,'%.'!$A$1:$B$4,2,FALSE))</f>
        <v>0.05</v>
      </c>
      <c r="AI1002" s="128" t="str">
        <f t="shared" si="159"/>
        <v>REMOTA</v>
      </c>
      <c r="AJ1002" s="128" t="str">
        <f t="shared" si="160"/>
        <v>No se registra</v>
      </c>
      <c r="AK1002" s="178">
        <f t="shared" si="161"/>
        <v>0</v>
      </c>
    </row>
    <row r="1003" spans="1:37" ht="30" customHeight="1" x14ac:dyDescent="0.25">
      <c r="A1003" s="115">
        <v>1002</v>
      </c>
      <c r="B1003" s="79" t="s">
        <v>2031</v>
      </c>
      <c r="C1003" s="85" t="s">
        <v>2226</v>
      </c>
      <c r="D1003" s="87" t="s">
        <v>1</v>
      </c>
      <c r="E1003" s="87" t="s">
        <v>1</v>
      </c>
      <c r="F1003" s="87" t="s">
        <v>1</v>
      </c>
      <c r="G1003" s="124" t="s">
        <v>1</v>
      </c>
      <c r="H1003" s="169">
        <f t="shared" si="152"/>
        <v>0.05</v>
      </c>
      <c r="I1003" s="170" t="str">
        <f t="shared" si="153"/>
        <v>REMOTA</v>
      </c>
      <c r="J1003" s="292">
        <v>54778439</v>
      </c>
      <c r="K1003" s="221">
        <v>1</v>
      </c>
      <c r="L1003" s="85" t="s">
        <v>129</v>
      </c>
      <c r="M1003" s="188">
        <v>0</v>
      </c>
      <c r="N1003" s="87" t="s">
        <v>405</v>
      </c>
      <c r="O1003" s="188" t="s">
        <v>405</v>
      </c>
      <c r="P1003" s="86" t="s">
        <v>1821</v>
      </c>
      <c r="Q1003" s="83" t="s">
        <v>159</v>
      </c>
      <c r="R1003" s="85" t="s">
        <v>2302</v>
      </c>
      <c r="S1003" s="86" t="s">
        <v>2267</v>
      </c>
      <c r="T1003" s="92">
        <v>168127</v>
      </c>
      <c r="U1003" s="85" t="s">
        <v>171</v>
      </c>
      <c r="V1003" s="86" t="s">
        <v>2365</v>
      </c>
      <c r="W1003" s="171">
        <v>44074</v>
      </c>
      <c r="X1003" s="172" t="e">
        <f>+CONCATENATE(TEXT(#REF!,"yyyy"),"-",TEXT(#REF!,"mm"))</f>
        <v>#REF!</v>
      </c>
      <c r="Y1003" s="173" t="str">
        <f t="shared" si="156"/>
        <v>4</v>
      </c>
      <c r="Z1003" s="172" t="str">
        <f t="shared" si="157"/>
        <v>2020-07</v>
      </c>
      <c r="AA1003" s="170" t="e">
        <f>+VLOOKUP(Z1003,#REF!,2,FALSE)/VLOOKUP(X1003,#REF!,2,FALSE)</f>
        <v>#REF!</v>
      </c>
      <c r="AB1003" s="174" t="e">
        <f t="shared" si="154"/>
        <v>#REF!</v>
      </c>
      <c r="AC1003" s="174" t="e">
        <f t="shared" si="155"/>
        <v>#REF!</v>
      </c>
      <c r="AD1003" s="175" t="e">
        <f>+#REF!+365*Y1003</f>
        <v>#REF!</v>
      </c>
      <c r="AE1003" s="176" t="e">
        <f t="shared" si="158"/>
        <v>#REF!</v>
      </c>
      <c r="AF1003" s="170" t="e">
        <f>+VLOOKUP(CONCATENATE(TEXT(W1003,"yyyy"),"-",TEXT(W1003,"mm")),#REF!,2,0)</f>
        <v>#REF!</v>
      </c>
      <c r="AG1003" s="177" t="e">
        <f>+(AC1003*(1+'INFLAC PROYECTADA'!$B$8)^(AE1003))/((1+DEMANDADO!AF1003)^(AE1003))</f>
        <v>#REF!</v>
      </c>
      <c r="AH1003" s="169">
        <f>(0.2*VLOOKUP(D1003,'%.'!$A$1:$B$4,2,FALSE))+(0.35*VLOOKUP(E1003,'%.'!$A$1:$B$4,2,FALSE))+(0.1*VLOOKUP(F1003,'%.'!$A$1:$B$4,2,FALSE))+(0.35*VLOOKUP(G1003,'%.'!$A$1:$B$4,2,FALSE))</f>
        <v>0.05</v>
      </c>
      <c r="AI1003" s="128" t="str">
        <f t="shared" si="159"/>
        <v>REMOTA</v>
      </c>
      <c r="AJ1003" s="128" t="str">
        <f t="shared" si="160"/>
        <v>No se registra</v>
      </c>
      <c r="AK1003" s="178">
        <f t="shared" si="161"/>
        <v>0</v>
      </c>
    </row>
    <row r="1004" spans="1:37" ht="30" customHeight="1" x14ac:dyDescent="0.25">
      <c r="A1004" s="115">
        <v>1003</v>
      </c>
      <c r="B1004" s="79" t="s">
        <v>2031</v>
      </c>
      <c r="C1004" s="85" t="s">
        <v>2227</v>
      </c>
      <c r="D1004" s="87" t="s">
        <v>1</v>
      </c>
      <c r="E1004" s="87" t="s">
        <v>1</v>
      </c>
      <c r="F1004" s="87" t="s">
        <v>1</v>
      </c>
      <c r="G1004" s="124" t="s">
        <v>1</v>
      </c>
      <c r="H1004" s="169">
        <f t="shared" si="152"/>
        <v>0.05</v>
      </c>
      <c r="I1004" s="170" t="str">
        <f t="shared" si="153"/>
        <v>REMOTA</v>
      </c>
      <c r="J1004" s="292">
        <v>56852854</v>
      </c>
      <c r="K1004" s="221">
        <v>1</v>
      </c>
      <c r="L1004" s="85" t="s">
        <v>129</v>
      </c>
      <c r="M1004" s="188">
        <v>0</v>
      </c>
      <c r="N1004" s="87" t="s">
        <v>405</v>
      </c>
      <c r="O1004" s="188" t="s">
        <v>405</v>
      </c>
      <c r="P1004" s="86" t="s">
        <v>1821</v>
      </c>
      <c r="Q1004" s="83" t="s">
        <v>159</v>
      </c>
      <c r="R1004" s="85" t="s">
        <v>2302</v>
      </c>
      <c r="S1004" s="86" t="s">
        <v>2267</v>
      </c>
      <c r="T1004" s="92">
        <v>168127</v>
      </c>
      <c r="U1004" s="85" t="s">
        <v>171</v>
      </c>
      <c r="V1004" s="86" t="s">
        <v>2365</v>
      </c>
      <c r="W1004" s="171">
        <v>44074</v>
      </c>
      <c r="X1004" s="172" t="e">
        <f>+CONCATENATE(TEXT(#REF!,"yyyy"),"-",TEXT(#REF!,"mm"))</f>
        <v>#REF!</v>
      </c>
      <c r="Y1004" s="173" t="str">
        <f t="shared" si="156"/>
        <v>4</v>
      </c>
      <c r="Z1004" s="172" t="str">
        <f t="shared" si="157"/>
        <v>2020-07</v>
      </c>
      <c r="AA1004" s="170" t="e">
        <f>+VLOOKUP(Z1004,#REF!,2,FALSE)/VLOOKUP(X1004,#REF!,2,FALSE)</f>
        <v>#REF!</v>
      </c>
      <c r="AB1004" s="174" t="e">
        <f t="shared" si="154"/>
        <v>#REF!</v>
      </c>
      <c r="AC1004" s="174" t="e">
        <f t="shared" si="155"/>
        <v>#REF!</v>
      </c>
      <c r="AD1004" s="175" t="e">
        <f>+#REF!+365*Y1004</f>
        <v>#REF!</v>
      </c>
      <c r="AE1004" s="176" t="e">
        <f t="shared" si="158"/>
        <v>#REF!</v>
      </c>
      <c r="AF1004" s="170" t="e">
        <f>+VLOOKUP(CONCATENATE(TEXT(W1004,"yyyy"),"-",TEXT(W1004,"mm")),#REF!,2,0)</f>
        <v>#REF!</v>
      </c>
      <c r="AG1004" s="177" t="e">
        <f>+(AC1004*(1+'INFLAC PROYECTADA'!$B$8)^(AE1004))/((1+DEMANDADO!AF1004)^(AE1004))</f>
        <v>#REF!</v>
      </c>
      <c r="AH1004" s="169">
        <f>(0.2*VLOOKUP(D1004,'%.'!$A$1:$B$4,2,FALSE))+(0.35*VLOOKUP(E1004,'%.'!$A$1:$B$4,2,FALSE))+(0.1*VLOOKUP(F1004,'%.'!$A$1:$B$4,2,FALSE))+(0.35*VLOOKUP(G1004,'%.'!$A$1:$B$4,2,FALSE))</f>
        <v>0.05</v>
      </c>
      <c r="AI1004" s="128" t="str">
        <f t="shared" si="159"/>
        <v>REMOTA</v>
      </c>
      <c r="AJ1004" s="128" t="str">
        <f t="shared" si="160"/>
        <v>No se registra</v>
      </c>
      <c r="AK1004" s="178">
        <f t="shared" si="161"/>
        <v>0</v>
      </c>
    </row>
    <row r="1005" spans="1:37" ht="30" customHeight="1" x14ac:dyDescent="0.25">
      <c r="A1005" s="115">
        <v>1004</v>
      </c>
      <c r="B1005" s="79" t="s">
        <v>2031</v>
      </c>
      <c r="C1005" s="85" t="s">
        <v>2228</v>
      </c>
      <c r="D1005" s="87" t="s">
        <v>1</v>
      </c>
      <c r="E1005" s="87" t="s">
        <v>1</v>
      </c>
      <c r="F1005" s="87" t="s">
        <v>1</v>
      </c>
      <c r="G1005" s="124" t="s">
        <v>1</v>
      </c>
      <c r="H1005" s="169">
        <f t="shared" si="152"/>
        <v>0.05</v>
      </c>
      <c r="I1005" s="170" t="str">
        <f t="shared" si="153"/>
        <v>REMOTA</v>
      </c>
      <c r="J1005" s="292">
        <v>54778439</v>
      </c>
      <c r="K1005" s="221">
        <v>1</v>
      </c>
      <c r="L1005" s="85" t="s">
        <v>129</v>
      </c>
      <c r="M1005" s="188">
        <v>0</v>
      </c>
      <c r="N1005" s="87" t="s">
        <v>405</v>
      </c>
      <c r="O1005" s="188" t="s">
        <v>405</v>
      </c>
      <c r="P1005" s="86" t="s">
        <v>1821</v>
      </c>
      <c r="Q1005" s="83" t="s">
        <v>159</v>
      </c>
      <c r="R1005" s="85" t="s">
        <v>2302</v>
      </c>
      <c r="S1005" s="86" t="s">
        <v>2267</v>
      </c>
      <c r="T1005" s="92">
        <v>168127</v>
      </c>
      <c r="U1005" s="85" t="s">
        <v>171</v>
      </c>
      <c r="V1005" s="86" t="s">
        <v>2365</v>
      </c>
      <c r="W1005" s="171">
        <v>44074</v>
      </c>
      <c r="X1005" s="172" t="e">
        <f>+CONCATENATE(TEXT(#REF!,"yyyy"),"-",TEXT(#REF!,"mm"))</f>
        <v>#REF!</v>
      </c>
      <c r="Y1005" s="173" t="str">
        <f t="shared" si="156"/>
        <v>4</v>
      </c>
      <c r="Z1005" s="172" t="str">
        <f t="shared" si="157"/>
        <v>2020-07</v>
      </c>
      <c r="AA1005" s="170" t="e">
        <f>+VLOOKUP(Z1005,#REF!,2,FALSE)/VLOOKUP(X1005,#REF!,2,FALSE)</f>
        <v>#REF!</v>
      </c>
      <c r="AB1005" s="174" t="e">
        <f t="shared" si="154"/>
        <v>#REF!</v>
      </c>
      <c r="AC1005" s="174" t="e">
        <f t="shared" si="155"/>
        <v>#REF!</v>
      </c>
      <c r="AD1005" s="175" t="e">
        <f>+#REF!+365*Y1005</f>
        <v>#REF!</v>
      </c>
      <c r="AE1005" s="176" t="e">
        <f t="shared" si="158"/>
        <v>#REF!</v>
      </c>
      <c r="AF1005" s="170" t="e">
        <f>+VLOOKUP(CONCATENATE(TEXT(W1005,"yyyy"),"-",TEXT(W1005,"mm")),#REF!,2,0)</f>
        <v>#REF!</v>
      </c>
      <c r="AG1005" s="177" t="e">
        <f>+(AC1005*(1+'INFLAC PROYECTADA'!$B$8)^(AE1005))/((1+DEMANDADO!AF1005)^(AE1005))</f>
        <v>#REF!</v>
      </c>
      <c r="AH1005" s="169">
        <f>(0.2*VLOOKUP(D1005,'%.'!$A$1:$B$4,2,FALSE))+(0.35*VLOOKUP(E1005,'%.'!$A$1:$B$4,2,FALSE))+(0.1*VLOOKUP(F1005,'%.'!$A$1:$B$4,2,FALSE))+(0.35*VLOOKUP(G1005,'%.'!$A$1:$B$4,2,FALSE))</f>
        <v>0.05</v>
      </c>
      <c r="AI1005" s="128" t="str">
        <f t="shared" si="159"/>
        <v>REMOTA</v>
      </c>
      <c r="AJ1005" s="128" t="str">
        <f t="shared" si="160"/>
        <v>No se registra</v>
      </c>
      <c r="AK1005" s="178">
        <f t="shared" si="161"/>
        <v>0</v>
      </c>
    </row>
    <row r="1006" spans="1:37" ht="30" customHeight="1" x14ac:dyDescent="0.25">
      <c r="A1006" s="115">
        <v>1005</v>
      </c>
      <c r="B1006" s="79" t="s">
        <v>2031</v>
      </c>
      <c r="C1006" s="85" t="s">
        <v>2229</v>
      </c>
      <c r="D1006" s="87" t="s">
        <v>1</v>
      </c>
      <c r="E1006" s="87" t="s">
        <v>1</v>
      </c>
      <c r="F1006" s="87" t="s">
        <v>1</v>
      </c>
      <c r="G1006" s="124" t="s">
        <v>1</v>
      </c>
      <c r="H1006" s="169">
        <f t="shared" si="152"/>
        <v>0.05</v>
      </c>
      <c r="I1006" s="170" t="str">
        <f t="shared" si="153"/>
        <v>REMOTA</v>
      </c>
      <c r="J1006" s="292">
        <v>53867141</v>
      </c>
      <c r="K1006" s="221">
        <v>1</v>
      </c>
      <c r="L1006" s="85" t="s">
        <v>129</v>
      </c>
      <c r="M1006" s="188">
        <v>0</v>
      </c>
      <c r="N1006" s="87" t="s">
        <v>405</v>
      </c>
      <c r="O1006" s="188" t="s">
        <v>405</v>
      </c>
      <c r="P1006" s="86" t="s">
        <v>1821</v>
      </c>
      <c r="Q1006" s="83" t="s">
        <v>159</v>
      </c>
      <c r="R1006" s="85" t="s">
        <v>2302</v>
      </c>
      <c r="S1006" s="86" t="s">
        <v>2267</v>
      </c>
      <c r="T1006" s="92">
        <v>168127</v>
      </c>
      <c r="U1006" s="85" t="s">
        <v>171</v>
      </c>
      <c r="V1006" s="86" t="s">
        <v>2365</v>
      </c>
      <c r="W1006" s="171">
        <v>44074</v>
      </c>
      <c r="X1006" s="172" t="e">
        <f>+CONCATENATE(TEXT(#REF!,"yyyy"),"-",TEXT(#REF!,"mm"))</f>
        <v>#REF!</v>
      </c>
      <c r="Y1006" s="173" t="str">
        <f t="shared" si="156"/>
        <v>4</v>
      </c>
      <c r="Z1006" s="172" t="str">
        <f t="shared" si="157"/>
        <v>2020-07</v>
      </c>
      <c r="AA1006" s="170" t="e">
        <f>+VLOOKUP(Z1006,#REF!,2,FALSE)/VLOOKUP(X1006,#REF!,2,FALSE)</f>
        <v>#REF!</v>
      </c>
      <c r="AB1006" s="174" t="e">
        <f t="shared" si="154"/>
        <v>#REF!</v>
      </c>
      <c r="AC1006" s="174" t="e">
        <f t="shared" si="155"/>
        <v>#REF!</v>
      </c>
      <c r="AD1006" s="175" t="e">
        <f>+#REF!+365*Y1006</f>
        <v>#REF!</v>
      </c>
      <c r="AE1006" s="176" t="e">
        <f t="shared" si="158"/>
        <v>#REF!</v>
      </c>
      <c r="AF1006" s="170" t="e">
        <f>+VLOOKUP(CONCATENATE(TEXT(W1006,"yyyy"),"-",TEXT(W1006,"mm")),#REF!,2,0)</f>
        <v>#REF!</v>
      </c>
      <c r="AG1006" s="177" t="e">
        <f>+(AC1006*(1+'INFLAC PROYECTADA'!$B$8)^(AE1006))/((1+DEMANDADO!AF1006)^(AE1006))</f>
        <v>#REF!</v>
      </c>
      <c r="AH1006" s="169">
        <f>(0.2*VLOOKUP(D1006,'%.'!$A$1:$B$4,2,FALSE))+(0.35*VLOOKUP(E1006,'%.'!$A$1:$B$4,2,FALSE))+(0.1*VLOOKUP(F1006,'%.'!$A$1:$B$4,2,FALSE))+(0.35*VLOOKUP(G1006,'%.'!$A$1:$B$4,2,FALSE))</f>
        <v>0.05</v>
      </c>
      <c r="AI1006" s="128" t="str">
        <f t="shared" si="159"/>
        <v>REMOTA</v>
      </c>
      <c r="AJ1006" s="128" t="str">
        <f t="shared" si="160"/>
        <v>No se registra</v>
      </c>
      <c r="AK1006" s="178">
        <f t="shared" si="161"/>
        <v>0</v>
      </c>
    </row>
    <row r="1007" spans="1:37" ht="30" customHeight="1" x14ac:dyDescent="0.25">
      <c r="A1007" s="115">
        <v>1006</v>
      </c>
      <c r="B1007" s="79" t="s">
        <v>2031</v>
      </c>
      <c r="C1007" s="85" t="s">
        <v>2230</v>
      </c>
      <c r="D1007" s="87" t="s">
        <v>1</v>
      </c>
      <c r="E1007" s="87" t="s">
        <v>1</v>
      </c>
      <c r="F1007" s="87" t="s">
        <v>1</v>
      </c>
      <c r="G1007" s="124" t="s">
        <v>1</v>
      </c>
      <c r="H1007" s="169">
        <f t="shared" si="152"/>
        <v>0.05</v>
      </c>
      <c r="I1007" s="170" t="str">
        <f t="shared" si="153"/>
        <v>REMOTA</v>
      </c>
      <c r="J1007" s="292">
        <v>53867141</v>
      </c>
      <c r="K1007" s="221">
        <v>1</v>
      </c>
      <c r="L1007" s="85" t="s">
        <v>129</v>
      </c>
      <c r="M1007" s="188">
        <v>0</v>
      </c>
      <c r="N1007" s="87" t="s">
        <v>405</v>
      </c>
      <c r="O1007" s="188" t="s">
        <v>405</v>
      </c>
      <c r="P1007" s="86" t="s">
        <v>1821</v>
      </c>
      <c r="Q1007" s="83" t="s">
        <v>159</v>
      </c>
      <c r="R1007" s="85" t="s">
        <v>2302</v>
      </c>
      <c r="S1007" s="86" t="s">
        <v>2267</v>
      </c>
      <c r="T1007" s="92">
        <v>168127</v>
      </c>
      <c r="U1007" s="85" t="s">
        <v>171</v>
      </c>
      <c r="V1007" s="86" t="s">
        <v>2365</v>
      </c>
      <c r="W1007" s="171">
        <v>44074</v>
      </c>
      <c r="X1007" s="172" t="e">
        <f>+CONCATENATE(TEXT(#REF!,"yyyy"),"-",TEXT(#REF!,"mm"))</f>
        <v>#REF!</v>
      </c>
      <c r="Y1007" s="173" t="str">
        <f t="shared" si="156"/>
        <v>4</v>
      </c>
      <c r="Z1007" s="172" t="str">
        <f t="shared" si="157"/>
        <v>2020-07</v>
      </c>
      <c r="AA1007" s="170" t="e">
        <f>+VLOOKUP(Z1007,#REF!,2,FALSE)/VLOOKUP(X1007,#REF!,2,FALSE)</f>
        <v>#REF!</v>
      </c>
      <c r="AB1007" s="174" t="e">
        <f t="shared" si="154"/>
        <v>#REF!</v>
      </c>
      <c r="AC1007" s="174" t="e">
        <f t="shared" si="155"/>
        <v>#REF!</v>
      </c>
      <c r="AD1007" s="175" t="e">
        <f>+#REF!+365*Y1007</f>
        <v>#REF!</v>
      </c>
      <c r="AE1007" s="176" t="e">
        <f t="shared" si="158"/>
        <v>#REF!</v>
      </c>
      <c r="AF1007" s="170" t="e">
        <f>+VLOOKUP(CONCATENATE(TEXT(W1007,"yyyy"),"-",TEXT(W1007,"mm")),#REF!,2,0)</f>
        <v>#REF!</v>
      </c>
      <c r="AG1007" s="177" t="e">
        <f>+(AC1007*(1+'INFLAC PROYECTADA'!$B$8)^(AE1007))/((1+DEMANDADO!AF1007)^(AE1007))</f>
        <v>#REF!</v>
      </c>
      <c r="AH1007" s="169">
        <f>(0.2*VLOOKUP(D1007,'%.'!$A$1:$B$4,2,FALSE))+(0.35*VLOOKUP(E1007,'%.'!$A$1:$B$4,2,FALSE))+(0.1*VLOOKUP(F1007,'%.'!$A$1:$B$4,2,FALSE))+(0.35*VLOOKUP(G1007,'%.'!$A$1:$B$4,2,FALSE))</f>
        <v>0.05</v>
      </c>
      <c r="AI1007" s="128" t="str">
        <f t="shared" si="159"/>
        <v>REMOTA</v>
      </c>
      <c r="AJ1007" s="128" t="str">
        <f t="shared" si="160"/>
        <v>No se registra</v>
      </c>
      <c r="AK1007" s="178">
        <f t="shared" si="161"/>
        <v>0</v>
      </c>
    </row>
    <row r="1008" spans="1:37" ht="30" customHeight="1" x14ac:dyDescent="0.25">
      <c r="A1008" s="115">
        <v>1007</v>
      </c>
      <c r="B1008" s="79" t="s">
        <v>2031</v>
      </c>
      <c r="C1008" s="85" t="s">
        <v>2231</v>
      </c>
      <c r="D1008" s="87" t="s">
        <v>1</v>
      </c>
      <c r="E1008" s="87" t="s">
        <v>1</v>
      </c>
      <c r="F1008" s="87" t="s">
        <v>1</v>
      </c>
      <c r="G1008" s="124" t="s">
        <v>1</v>
      </c>
      <c r="H1008" s="169">
        <f t="shared" si="152"/>
        <v>0.05</v>
      </c>
      <c r="I1008" s="170" t="str">
        <f t="shared" si="153"/>
        <v>REMOTA</v>
      </c>
      <c r="J1008" s="292">
        <v>56852854</v>
      </c>
      <c r="K1008" s="221">
        <v>1</v>
      </c>
      <c r="L1008" s="85" t="s">
        <v>129</v>
      </c>
      <c r="M1008" s="188">
        <v>0</v>
      </c>
      <c r="N1008" s="87" t="s">
        <v>405</v>
      </c>
      <c r="O1008" s="188" t="s">
        <v>405</v>
      </c>
      <c r="P1008" s="86" t="s">
        <v>1821</v>
      </c>
      <c r="Q1008" s="83" t="s">
        <v>159</v>
      </c>
      <c r="R1008" s="85" t="s">
        <v>2302</v>
      </c>
      <c r="S1008" s="86" t="s">
        <v>2267</v>
      </c>
      <c r="T1008" s="92">
        <v>168127</v>
      </c>
      <c r="U1008" s="85" t="s">
        <v>171</v>
      </c>
      <c r="V1008" s="86" t="s">
        <v>2365</v>
      </c>
      <c r="W1008" s="171">
        <v>44074</v>
      </c>
      <c r="X1008" s="172" t="e">
        <f>+CONCATENATE(TEXT(#REF!,"yyyy"),"-",TEXT(#REF!,"mm"))</f>
        <v>#REF!</v>
      </c>
      <c r="Y1008" s="173" t="str">
        <f t="shared" si="156"/>
        <v>4</v>
      </c>
      <c r="Z1008" s="172" t="str">
        <f t="shared" si="157"/>
        <v>2020-07</v>
      </c>
      <c r="AA1008" s="170" t="e">
        <f>+VLOOKUP(Z1008,#REF!,2,FALSE)/VLOOKUP(X1008,#REF!,2,FALSE)</f>
        <v>#REF!</v>
      </c>
      <c r="AB1008" s="174" t="e">
        <f t="shared" si="154"/>
        <v>#REF!</v>
      </c>
      <c r="AC1008" s="174" t="e">
        <f t="shared" si="155"/>
        <v>#REF!</v>
      </c>
      <c r="AD1008" s="175" t="e">
        <f>+#REF!+365*Y1008</f>
        <v>#REF!</v>
      </c>
      <c r="AE1008" s="176" t="e">
        <f t="shared" si="158"/>
        <v>#REF!</v>
      </c>
      <c r="AF1008" s="170" t="e">
        <f>+VLOOKUP(CONCATENATE(TEXT(W1008,"yyyy"),"-",TEXT(W1008,"mm")),#REF!,2,0)</f>
        <v>#REF!</v>
      </c>
      <c r="AG1008" s="177" t="e">
        <f>+(AC1008*(1+'INFLAC PROYECTADA'!$B$8)^(AE1008))/((1+DEMANDADO!AF1008)^(AE1008))</f>
        <v>#REF!</v>
      </c>
      <c r="AH1008" s="169">
        <f>(0.2*VLOOKUP(D1008,'%.'!$A$1:$B$4,2,FALSE))+(0.35*VLOOKUP(E1008,'%.'!$A$1:$B$4,2,FALSE))+(0.1*VLOOKUP(F1008,'%.'!$A$1:$B$4,2,FALSE))+(0.35*VLOOKUP(G1008,'%.'!$A$1:$B$4,2,FALSE))</f>
        <v>0.05</v>
      </c>
      <c r="AI1008" s="128" t="str">
        <f t="shared" si="159"/>
        <v>REMOTA</v>
      </c>
      <c r="AJ1008" s="128" t="str">
        <f t="shared" si="160"/>
        <v>No se registra</v>
      </c>
      <c r="AK1008" s="178">
        <f t="shared" si="161"/>
        <v>0</v>
      </c>
    </row>
    <row r="1009" spans="1:37" ht="30" customHeight="1" x14ac:dyDescent="0.25">
      <c r="A1009" s="115">
        <v>1008</v>
      </c>
      <c r="B1009" s="79" t="s">
        <v>2031</v>
      </c>
      <c r="C1009" s="85" t="s">
        <v>2232</v>
      </c>
      <c r="D1009" s="87" t="s">
        <v>1</v>
      </c>
      <c r="E1009" s="87" t="s">
        <v>1</v>
      </c>
      <c r="F1009" s="87" t="s">
        <v>1</v>
      </c>
      <c r="G1009" s="124" t="s">
        <v>1</v>
      </c>
      <c r="H1009" s="169">
        <f t="shared" si="152"/>
        <v>0.05</v>
      </c>
      <c r="I1009" s="170" t="str">
        <f t="shared" si="153"/>
        <v>REMOTA</v>
      </c>
      <c r="J1009" s="292">
        <v>54778439</v>
      </c>
      <c r="K1009" s="221">
        <v>1</v>
      </c>
      <c r="L1009" s="85" t="s">
        <v>129</v>
      </c>
      <c r="M1009" s="188">
        <v>0</v>
      </c>
      <c r="N1009" s="87" t="s">
        <v>405</v>
      </c>
      <c r="O1009" s="188" t="s">
        <v>405</v>
      </c>
      <c r="P1009" s="85" t="s">
        <v>1821</v>
      </c>
      <c r="Q1009" s="83" t="s">
        <v>159</v>
      </c>
      <c r="R1009" s="85" t="s">
        <v>2302</v>
      </c>
      <c r="S1009" s="86" t="s">
        <v>2267</v>
      </c>
      <c r="T1009" s="92">
        <v>168127</v>
      </c>
      <c r="U1009" s="85" t="s">
        <v>171</v>
      </c>
      <c r="V1009" s="86" t="s">
        <v>2365</v>
      </c>
      <c r="W1009" s="171">
        <v>44074</v>
      </c>
      <c r="X1009" s="172" t="e">
        <f>+CONCATENATE(TEXT(#REF!,"yyyy"),"-",TEXT(#REF!,"mm"))</f>
        <v>#REF!</v>
      </c>
      <c r="Y1009" s="173" t="str">
        <f t="shared" si="156"/>
        <v>4</v>
      </c>
      <c r="Z1009" s="172" t="str">
        <f t="shared" si="157"/>
        <v>2020-07</v>
      </c>
      <c r="AA1009" s="170" t="e">
        <f>+VLOOKUP(Z1009,#REF!,2,FALSE)/VLOOKUP(X1009,#REF!,2,FALSE)</f>
        <v>#REF!</v>
      </c>
      <c r="AB1009" s="174" t="e">
        <f t="shared" si="154"/>
        <v>#REF!</v>
      </c>
      <c r="AC1009" s="174" t="e">
        <f t="shared" si="155"/>
        <v>#REF!</v>
      </c>
      <c r="AD1009" s="175" t="e">
        <f>+#REF!+365*Y1009</f>
        <v>#REF!</v>
      </c>
      <c r="AE1009" s="176" t="e">
        <f t="shared" si="158"/>
        <v>#REF!</v>
      </c>
      <c r="AF1009" s="170" t="e">
        <f>+VLOOKUP(CONCATENATE(TEXT(W1009,"yyyy"),"-",TEXT(W1009,"mm")),#REF!,2,0)</f>
        <v>#REF!</v>
      </c>
      <c r="AG1009" s="177" t="e">
        <f>+(AC1009*(1+'INFLAC PROYECTADA'!$B$8)^(AE1009))/((1+DEMANDADO!AF1009)^(AE1009))</f>
        <v>#REF!</v>
      </c>
      <c r="AH1009" s="169">
        <f>(0.2*VLOOKUP(D1009,'%.'!$A$1:$B$4,2,FALSE))+(0.35*VLOOKUP(E1009,'%.'!$A$1:$B$4,2,FALSE))+(0.1*VLOOKUP(F1009,'%.'!$A$1:$B$4,2,FALSE))+(0.35*VLOOKUP(G1009,'%.'!$A$1:$B$4,2,FALSE))</f>
        <v>0.05</v>
      </c>
      <c r="AI1009" s="128" t="str">
        <f t="shared" si="159"/>
        <v>REMOTA</v>
      </c>
      <c r="AJ1009" s="128" t="str">
        <f t="shared" si="160"/>
        <v>No se registra</v>
      </c>
      <c r="AK1009" s="178">
        <f t="shared" si="161"/>
        <v>0</v>
      </c>
    </row>
    <row r="1010" spans="1:37" ht="30" customHeight="1" x14ac:dyDescent="0.25">
      <c r="A1010" s="115">
        <v>1009</v>
      </c>
      <c r="B1010" s="79" t="s">
        <v>2233</v>
      </c>
      <c r="C1010" s="85" t="s">
        <v>2234</v>
      </c>
      <c r="D1010" s="87" t="s">
        <v>1</v>
      </c>
      <c r="E1010" s="87" t="s">
        <v>1</v>
      </c>
      <c r="F1010" s="87" t="s">
        <v>1</v>
      </c>
      <c r="G1010" s="124" t="s">
        <v>1</v>
      </c>
      <c r="H1010" s="169">
        <f t="shared" si="152"/>
        <v>0.05</v>
      </c>
      <c r="I1010" s="170" t="str">
        <f t="shared" si="153"/>
        <v>REMOTA</v>
      </c>
      <c r="J1010" s="292">
        <v>55252537</v>
      </c>
      <c r="K1010" s="221">
        <v>0</v>
      </c>
      <c r="L1010" s="85" t="s">
        <v>133</v>
      </c>
      <c r="M1010" s="188">
        <v>0</v>
      </c>
      <c r="N1010" s="87" t="s">
        <v>405</v>
      </c>
      <c r="O1010" s="188" t="s">
        <v>405</v>
      </c>
      <c r="P1010" s="85" t="s">
        <v>408</v>
      </c>
      <c r="Q1010" s="83" t="s">
        <v>159</v>
      </c>
      <c r="R1010" s="85" t="s">
        <v>2266</v>
      </c>
      <c r="S1010" s="86" t="s">
        <v>2267</v>
      </c>
      <c r="T1010" s="92">
        <v>168127</v>
      </c>
      <c r="U1010" s="85" t="s">
        <v>171</v>
      </c>
      <c r="V1010" s="86" t="s">
        <v>2356</v>
      </c>
      <c r="W1010" s="171">
        <v>44074</v>
      </c>
      <c r="X1010" s="172" t="e">
        <f>+CONCATENATE(TEXT(#REF!,"yyyy"),"-",TEXT(#REF!,"mm"))</f>
        <v>#REF!</v>
      </c>
      <c r="Y1010" s="173" t="str">
        <f t="shared" si="156"/>
        <v>5</v>
      </c>
      <c r="Z1010" s="172" t="str">
        <f t="shared" si="157"/>
        <v>2020-07</v>
      </c>
      <c r="AA1010" s="170" t="e">
        <f>+VLOOKUP(Z1010,#REF!,2,FALSE)/VLOOKUP(X1010,#REF!,2,FALSE)</f>
        <v>#REF!</v>
      </c>
      <c r="AB1010" s="174" t="e">
        <f t="shared" si="154"/>
        <v>#REF!</v>
      </c>
      <c r="AC1010" s="174" t="e">
        <f t="shared" si="155"/>
        <v>#REF!</v>
      </c>
      <c r="AD1010" s="175" t="e">
        <f>+#REF!+365*Y1010</f>
        <v>#REF!</v>
      </c>
      <c r="AE1010" s="176" t="e">
        <f t="shared" si="158"/>
        <v>#REF!</v>
      </c>
      <c r="AF1010" s="170" t="e">
        <f>+VLOOKUP(CONCATENATE(TEXT(W1010,"yyyy"),"-",TEXT(W1010,"mm")),#REF!,2,0)</f>
        <v>#REF!</v>
      </c>
      <c r="AG1010" s="177" t="e">
        <f>+(AC1010*(1+'INFLAC PROYECTADA'!$B$8)^(AE1010))/((1+DEMANDADO!AF1010)^(AE1010))</f>
        <v>#REF!</v>
      </c>
      <c r="AH1010" s="169">
        <f>(0.2*VLOOKUP(D1010,'%.'!$A$1:$B$4,2,FALSE))+(0.35*VLOOKUP(E1010,'%.'!$A$1:$B$4,2,FALSE))+(0.1*VLOOKUP(F1010,'%.'!$A$1:$B$4,2,FALSE))+(0.35*VLOOKUP(G1010,'%.'!$A$1:$B$4,2,FALSE))</f>
        <v>0.05</v>
      </c>
      <c r="AI1010" s="128" t="str">
        <f t="shared" si="159"/>
        <v>REMOTA</v>
      </c>
      <c r="AJ1010" s="128" t="str">
        <f t="shared" si="160"/>
        <v>No se registra</v>
      </c>
      <c r="AK1010" s="178">
        <f t="shared" si="161"/>
        <v>0</v>
      </c>
    </row>
    <row r="1011" spans="1:37" ht="30" customHeight="1" x14ac:dyDescent="0.25">
      <c r="A1011" s="115">
        <v>1010</v>
      </c>
      <c r="B1011" s="79" t="s">
        <v>2233</v>
      </c>
      <c r="C1011" s="85" t="s">
        <v>2235</v>
      </c>
      <c r="D1011" s="87" t="s">
        <v>1</v>
      </c>
      <c r="E1011" s="87" t="s">
        <v>1</v>
      </c>
      <c r="F1011" s="87" t="s">
        <v>1</v>
      </c>
      <c r="G1011" s="124" t="s">
        <v>1</v>
      </c>
      <c r="H1011" s="169">
        <f t="shared" si="152"/>
        <v>0.05</v>
      </c>
      <c r="I1011" s="170" t="str">
        <f t="shared" si="153"/>
        <v>REMOTA</v>
      </c>
      <c r="J1011" s="292">
        <v>55252537</v>
      </c>
      <c r="K1011" s="221">
        <v>0</v>
      </c>
      <c r="L1011" s="85" t="s">
        <v>129</v>
      </c>
      <c r="M1011" s="188">
        <v>0</v>
      </c>
      <c r="N1011" s="87" t="s">
        <v>405</v>
      </c>
      <c r="O1011" s="188" t="s">
        <v>405</v>
      </c>
      <c r="P1011" s="85" t="s">
        <v>408</v>
      </c>
      <c r="Q1011" s="83" t="s">
        <v>159</v>
      </c>
      <c r="R1011" s="85" t="s">
        <v>2266</v>
      </c>
      <c r="S1011" s="86" t="s">
        <v>2267</v>
      </c>
      <c r="T1011" s="92">
        <v>168127</v>
      </c>
      <c r="U1011" s="85" t="s">
        <v>171</v>
      </c>
      <c r="V1011" s="86" t="s">
        <v>2347</v>
      </c>
      <c r="W1011" s="171">
        <v>44074</v>
      </c>
      <c r="X1011" s="172" t="e">
        <f>+CONCATENATE(TEXT(#REF!,"yyyy"),"-",TEXT(#REF!,"mm"))</f>
        <v>#REF!</v>
      </c>
      <c r="Y1011" s="173" t="str">
        <f t="shared" si="156"/>
        <v>5</v>
      </c>
      <c r="Z1011" s="172" t="str">
        <f t="shared" si="157"/>
        <v>2020-07</v>
      </c>
      <c r="AA1011" s="170" t="e">
        <f>+VLOOKUP(Z1011,#REF!,2,FALSE)/VLOOKUP(X1011,#REF!,2,FALSE)</f>
        <v>#REF!</v>
      </c>
      <c r="AB1011" s="174" t="e">
        <f t="shared" si="154"/>
        <v>#REF!</v>
      </c>
      <c r="AC1011" s="174" t="e">
        <f t="shared" si="155"/>
        <v>#REF!</v>
      </c>
      <c r="AD1011" s="175" t="e">
        <f>+#REF!+365*Y1011</f>
        <v>#REF!</v>
      </c>
      <c r="AE1011" s="176" t="e">
        <f t="shared" si="158"/>
        <v>#REF!</v>
      </c>
      <c r="AF1011" s="170" t="e">
        <f>+VLOOKUP(CONCATENATE(TEXT(W1011,"yyyy"),"-",TEXT(W1011,"mm")),#REF!,2,0)</f>
        <v>#REF!</v>
      </c>
      <c r="AG1011" s="177" t="e">
        <f>+(AC1011*(1+'INFLAC PROYECTADA'!$B$8)^(AE1011))/((1+DEMANDADO!AF1011)^(AE1011))</f>
        <v>#REF!</v>
      </c>
      <c r="AH1011" s="169">
        <f>(0.2*VLOOKUP(D1011,'%.'!$A$1:$B$4,2,FALSE))+(0.35*VLOOKUP(E1011,'%.'!$A$1:$B$4,2,FALSE))+(0.1*VLOOKUP(F1011,'%.'!$A$1:$B$4,2,FALSE))+(0.35*VLOOKUP(G1011,'%.'!$A$1:$B$4,2,FALSE))</f>
        <v>0.05</v>
      </c>
      <c r="AI1011" s="128" t="str">
        <f t="shared" si="159"/>
        <v>REMOTA</v>
      </c>
      <c r="AJ1011" s="128" t="str">
        <f t="shared" si="160"/>
        <v>No se registra</v>
      </c>
      <c r="AK1011" s="178">
        <f t="shared" si="161"/>
        <v>0</v>
      </c>
    </row>
    <row r="1012" spans="1:37" ht="30" customHeight="1" x14ac:dyDescent="0.25">
      <c r="A1012" s="115">
        <v>1011</v>
      </c>
      <c r="B1012" s="79" t="s">
        <v>2233</v>
      </c>
      <c r="C1012" s="85" t="s">
        <v>2236</v>
      </c>
      <c r="D1012" s="87" t="s">
        <v>1</v>
      </c>
      <c r="E1012" s="87" t="s">
        <v>1</v>
      </c>
      <c r="F1012" s="87" t="s">
        <v>1</v>
      </c>
      <c r="G1012" s="124" t="s">
        <v>1</v>
      </c>
      <c r="H1012" s="169">
        <f t="shared" si="152"/>
        <v>0.05</v>
      </c>
      <c r="I1012" s="170" t="str">
        <f t="shared" si="153"/>
        <v>REMOTA</v>
      </c>
      <c r="J1012" s="292">
        <v>55252537</v>
      </c>
      <c r="K1012" s="221">
        <v>0</v>
      </c>
      <c r="L1012" s="85" t="s">
        <v>133</v>
      </c>
      <c r="M1012" s="188">
        <v>0</v>
      </c>
      <c r="N1012" s="87" t="s">
        <v>405</v>
      </c>
      <c r="O1012" s="188" t="s">
        <v>405</v>
      </c>
      <c r="P1012" s="86" t="s">
        <v>1821</v>
      </c>
      <c r="Q1012" s="83" t="s">
        <v>159</v>
      </c>
      <c r="R1012" s="85" t="s">
        <v>2266</v>
      </c>
      <c r="S1012" s="86" t="s">
        <v>2267</v>
      </c>
      <c r="T1012" s="92">
        <v>168127</v>
      </c>
      <c r="U1012" s="85" t="s">
        <v>171</v>
      </c>
      <c r="V1012" s="86" t="s">
        <v>2356</v>
      </c>
      <c r="W1012" s="171">
        <v>44074</v>
      </c>
      <c r="X1012" s="172" t="e">
        <f>+CONCATENATE(TEXT(#REF!,"yyyy"),"-",TEXT(#REF!,"mm"))</f>
        <v>#REF!</v>
      </c>
      <c r="Y1012" s="173" t="str">
        <f t="shared" si="156"/>
        <v>4</v>
      </c>
      <c r="Z1012" s="172" t="str">
        <f t="shared" si="157"/>
        <v>2020-07</v>
      </c>
      <c r="AA1012" s="170" t="e">
        <f>+VLOOKUP(Z1012,#REF!,2,FALSE)/VLOOKUP(X1012,#REF!,2,FALSE)</f>
        <v>#REF!</v>
      </c>
      <c r="AB1012" s="174" t="e">
        <f t="shared" si="154"/>
        <v>#REF!</v>
      </c>
      <c r="AC1012" s="174" t="e">
        <f t="shared" si="155"/>
        <v>#REF!</v>
      </c>
      <c r="AD1012" s="175" t="e">
        <f>+#REF!+365*Y1012</f>
        <v>#REF!</v>
      </c>
      <c r="AE1012" s="176" t="e">
        <f t="shared" si="158"/>
        <v>#REF!</v>
      </c>
      <c r="AF1012" s="170" t="e">
        <f>+VLOOKUP(CONCATENATE(TEXT(W1012,"yyyy"),"-",TEXT(W1012,"mm")),#REF!,2,0)</f>
        <v>#REF!</v>
      </c>
      <c r="AG1012" s="177" t="e">
        <f>+(AC1012*(1+'INFLAC PROYECTADA'!$B$8)^(AE1012))/((1+DEMANDADO!AF1012)^(AE1012))</f>
        <v>#REF!</v>
      </c>
      <c r="AH1012" s="169">
        <f>(0.2*VLOOKUP(D1012,'%.'!$A$1:$B$4,2,FALSE))+(0.35*VLOOKUP(E1012,'%.'!$A$1:$B$4,2,FALSE))+(0.1*VLOOKUP(F1012,'%.'!$A$1:$B$4,2,FALSE))+(0.35*VLOOKUP(G1012,'%.'!$A$1:$B$4,2,FALSE))</f>
        <v>0.05</v>
      </c>
      <c r="AI1012" s="128" t="str">
        <f t="shared" si="159"/>
        <v>REMOTA</v>
      </c>
      <c r="AJ1012" s="128" t="str">
        <f t="shared" si="160"/>
        <v>No se registra</v>
      </c>
      <c r="AK1012" s="178">
        <f t="shared" si="161"/>
        <v>0</v>
      </c>
    </row>
    <row r="1013" spans="1:37" ht="30" customHeight="1" x14ac:dyDescent="0.25">
      <c r="A1013" s="115">
        <v>1012</v>
      </c>
      <c r="B1013" s="79" t="s">
        <v>2233</v>
      </c>
      <c r="C1013" s="85" t="s">
        <v>2237</v>
      </c>
      <c r="D1013" s="87" t="s">
        <v>1</v>
      </c>
      <c r="E1013" s="87" t="s">
        <v>1</v>
      </c>
      <c r="F1013" s="87" t="s">
        <v>1</v>
      </c>
      <c r="G1013" s="124" t="s">
        <v>1</v>
      </c>
      <c r="H1013" s="169">
        <f t="shared" si="152"/>
        <v>0.05</v>
      </c>
      <c r="I1013" s="170" t="str">
        <f t="shared" si="153"/>
        <v>REMOTA</v>
      </c>
      <c r="J1013" s="292">
        <v>55252537</v>
      </c>
      <c r="K1013" s="221">
        <v>0</v>
      </c>
      <c r="L1013" s="85" t="s">
        <v>129</v>
      </c>
      <c r="M1013" s="188">
        <v>0</v>
      </c>
      <c r="N1013" s="87" t="s">
        <v>405</v>
      </c>
      <c r="O1013" s="188" t="s">
        <v>405</v>
      </c>
      <c r="P1013" s="86" t="s">
        <v>1821</v>
      </c>
      <c r="Q1013" s="83" t="s">
        <v>159</v>
      </c>
      <c r="R1013" s="85" t="s">
        <v>2266</v>
      </c>
      <c r="S1013" s="86" t="s">
        <v>2267</v>
      </c>
      <c r="T1013" s="92">
        <v>168127</v>
      </c>
      <c r="U1013" s="85" t="s">
        <v>171</v>
      </c>
      <c r="V1013" s="86" t="s">
        <v>2347</v>
      </c>
      <c r="W1013" s="171">
        <v>44074</v>
      </c>
      <c r="X1013" s="172" t="e">
        <f>+CONCATENATE(TEXT(#REF!,"yyyy"),"-",TEXT(#REF!,"mm"))</f>
        <v>#REF!</v>
      </c>
      <c r="Y1013" s="173" t="str">
        <f t="shared" si="156"/>
        <v>4</v>
      </c>
      <c r="Z1013" s="172" t="str">
        <f t="shared" si="157"/>
        <v>2020-07</v>
      </c>
      <c r="AA1013" s="170" t="e">
        <f>+VLOOKUP(Z1013,#REF!,2,FALSE)/VLOOKUP(X1013,#REF!,2,FALSE)</f>
        <v>#REF!</v>
      </c>
      <c r="AB1013" s="174" t="e">
        <f t="shared" si="154"/>
        <v>#REF!</v>
      </c>
      <c r="AC1013" s="174" t="e">
        <f t="shared" si="155"/>
        <v>#REF!</v>
      </c>
      <c r="AD1013" s="175" t="e">
        <f>+#REF!+365*Y1013</f>
        <v>#REF!</v>
      </c>
      <c r="AE1013" s="176" t="e">
        <f t="shared" si="158"/>
        <v>#REF!</v>
      </c>
      <c r="AF1013" s="170" t="e">
        <f>+VLOOKUP(CONCATENATE(TEXT(W1013,"yyyy"),"-",TEXT(W1013,"mm")),#REF!,2,0)</f>
        <v>#REF!</v>
      </c>
      <c r="AG1013" s="177" t="e">
        <f>+(AC1013*(1+'INFLAC PROYECTADA'!$B$8)^(AE1013))/((1+DEMANDADO!AF1013)^(AE1013))</f>
        <v>#REF!</v>
      </c>
      <c r="AH1013" s="169">
        <f>(0.2*VLOOKUP(D1013,'%.'!$A$1:$B$4,2,FALSE))+(0.35*VLOOKUP(E1013,'%.'!$A$1:$B$4,2,FALSE))+(0.1*VLOOKUP(F1013,'%.'!$A$1:$B$4,2,FALSE))+(0.35*VLOOKUP(G1013,'%.'!$A$1:$B$4,2,FALSE))</f>
        <v>0.05</v>
      </c>
      <c r="AI1013" s="128" t="str">
        <f t="shared" si="159"/>
        <v>REMOTA</v>
      </c>
      <c r="AJ1013" s="128" t="str">
        <f t="shared" si="160"/>
        <v>No se registra</v>
      </c>
      <c r="AK1013" s="178">
        <f t="shared" si="161"/>
        <v>0</v>
      </c>
    </row>
    <row r="1014" spans="1:37" ht="30" customHeight="1" x14ac:dyDescent="0.25">
      <c r="A1014" s="115">
        <v>1013</v>
      </c>
      <c r="B1014" s="79" t="s">
        <v>2233</v>
      </c>
      <c r="C1014" s="85" t="s">
        <v>2238</v>
      </c>
      <c r="D1014" s="87" t="s">
        <v>1</v>
      </c>
      <c r="E1014" s="87" t="s">
        <v>1</v>
      </c>
      <c r="F1014" s="87" t="s">
        <v>1</v>
      </c>
      <c r="G1014" s="124" t="s">
        <v>1</v>
      </c>
      <c r="H1014" s="169">
        <f t="shared" si="152"/>
        <v>0.05</v>
      </c>
      <c r="I1014" s="170" t="str">
        <f t="shared" si="153"/>
        <v>REMOTA</v>
      </c>
      <c r="J1014" s="292">
        <v>55252537</v>
      </c>
      <c r="K1014" s="221">
        <v>0</v>
      </c>
      <c r="L1014" s="85" t="s">
        <v>129</v>
      </c>
      <c r="M1014" s="188">
        <v>0</v>
      </c>
      <c r="N1014" s="87" t="s">
        <v>405</v>
      </c>
      <c r="O1014" s="188" t="s">
        <v>405</v>
      </c>
      <c r="P1014" s="86" t="s">
        <v>1821</v>
      </c>
      <c r="Q1014" s="83" t="s">
        <v>159</v>
      </c>
      <c r="R1014" s="85" t="s">
        <v>2266</v>
      </c>
      <c r="S1014" s="86" t="s">
        <v>2267</v>
      </c>
      <c r="T1014" s="92">
        <v>168127</v>
      </c>
      <c r="U1014" s="85" t="s">
        <v>171</v>
      </c>
      <c r="V1014" s="86" t="s">
        <v>2347</v>
      </c>
      <c r="W1014" s="171">
        <v>44074</v>
      </c>
      <c r="X1014" s="172" t="e">
        <f>+CONCATENATE(TEXT(#REF!,"yyyy"),"-",TEXT(#REF!,"mm"))</f>
        <v>#REF!</v>
      </c>
      <c r="Y1014" s="173" t="str">
        <f t="shared" si="156"/>
        <v>4</v>
      </c>
      <c r="Z1014" s="172" t="str">
        <f t="shared" si="157"/>
        <v>2020-07</v>
      </c>
      <c r="AA1014" s="170" t="e">
        <f>+VLOOKUP(Z1014,#REF!,2,FALSE)/VLOOKUP(X1014,#REF!,2,FALSE)</f>
        <v>#REF!</v>
      </c>
      <c r="AB1014" s="174" t="e">
        <f t="shared" si="154"/>
        <v>#REF!</v>
      </c>
      <c r="AC1014" s="174" t="e">
        <f t="shared" si="155"/>
        <v>#REF!</v>
      </c>
      <c r="AD1014" s="175" t="e">
        <f>+#REF!+365*Y1014</f>
        <v>#REF!</v>
      </c>
      <c r="AE1014" s="176" t="e">
        <f t="shared" si="158"/>
        <v>#REF!</v>
      </c>
      <c r="AF1014" s="170" t="e">
        <f>+VLOOKUP(CONCATENATE(TEXT(W1014,"yyyy"),"-",TEXT(W1014,"mm")),#REF!,2,0)</f>
        <v>#REF!</v>
      </c>
      <c r="AG1014" s="177" t="e">
        <f>+(AC1014*(1+'INFLAC PROYECTADA'!$B$8)^(AE1014))/((1+DEMANDADO!AF1014)^(AE1014))</f>
        <v>#REF!</v>
      </c>
      <c r="AH1014" s="169">
        <f>(0.2*VLOOKUP(D1014,'%.'!$A$1:$B$4,2,FALSE))+(0.35*VLOOKUP(E1014,'%.'!$A$1:$B$4,2,FALSE))+(0.1*VLOOKUP(F1014,'%.'!$A$1:$B$4,2,FALSE))+(0.35*VLOOKUP(G1014,'%.'!$A$1:$B$4,2,FALSE))</f>
        <v>0.05</v>
      </c>
      <c r="AI1014" s="128" t="str">
        <f t="shared" si="159"/>
        <v>REMOTA</v>
      </c>
      <c r="AJ1014" s="128" t="str">
        <f t="shared" si="160"/>
        <v>No se registra</v>
      </c>
      <c r="AK1014" s="178">
        <f t="shared" si="161"/>
        <v>0</v>
      </c>
    </row>
    <row r="1015" spans="1:37" ht="30" customHeight="1" x14ac:dyDescent="0.25">
      <c r="A1015" s="115">
        <v>1014</v>
      </c>
      <c r="B1015" s="79" t="s">
        <v>2239</v>
      </c>
      <c r="C1015" s="85" t="s">
        <v>2240</v>
      </c>
      <c r="D1015" s="87" t="s">
        <v>1</v>
      </c>
      <c r="E1015" s="87" t="s">
        <v>1</v>
      </c>
      <c r="F1015" s="87" t="s">
        <v>1</v>
      </c>
      <c r="G1015" s="124" t="s">
        <v>1</v>
      </c>
      <c r="H1015" s="169">
        <f t="shared" si="152"/>
        <v>0.05</v>
      </c>
      <c r="I1015" s="170" t="str">
        <f t="shared" si="153"/>
        <v>REMOTA</v>
      </c>
      <c r="J1015" s="292">
        <v>55252537</v>
      </c>
      <c r="K1015" s="221">
        <v>0</v>
      </c>
      <c r="L1015" s="85" t="s">
        <v>131</v>
      </c>
      <c r="M1015" s="188">
        <v>0</v>
      </c>
      <c r="N1015" s="87" t="s">
        <v>405</v>
      </c>
      <c r="O1015" s="188" t="s">
        <v>405</v>
      </c>
      <c r="P1015" s="86" t="s">
        <v>1821</v>
      </c>
      <c r="Q1015" s="83" t="s">
        <v>159</v>
      </c>
      <c r="R1015" s="85" t="s">
        <v>2266</v>
      </c>
      <c r="S1015" s="86" t="s">
        <v>2267</v>
      </c>
      <c r="T1015" s="92">
        <v>168127</v>
      </c>
      <c r="U1015" s="85" t="s">
        <v>171</v>
      </c>
      <c r="V1015" s="85" t="s">
        <v>131</v>
      </c>
      <c r="W1015" s="171">
        <v>44074</v>
      </c>
      <c r="X1015" s="172" t="e">
        <f>+CONCATENATE(TEXT(#REF!,"yyyy"),"-",TEXT(#REF!,"mm"))</f>
        <v>#REF!</v>
      </c>
      <c r="Y1015" s="173" t="str">
        <f t="shared" si="156"/>
        <v>4</v>
      </c>
      <c r="Z1015" s="172" t="str">
        <f t="shared" si="157"/>
        <v>2020-07</v>
      </c>
      <c r="AA1015" s="170" t="e">
        <f>+VLOOKUP(Z1015,#REF!,2,FALSE)/VLOOKUP(X1015,#REF!,2,FALSE)</f>
        <v>#REF!</v>
      </c>
      <c r="AB1015" s="174" t="e">
        <f t="shared" si="154"/>
        <v>#REF!</v>
      </c>
      <c r="AC1015" s="174" t="e">
        <f t="shared" si="155"/>
        <v>#REF!</v>
      </c>
      <c r="AD1015" s="175" t="e">
        <f>+#REF!+365*Y1015</f>
        <v>#REF!</v>
      </c>
      <c r="AE1015" s="176" t="e">
        <f t="shared" si="158"/>
        <v>#REF!</v>
      </c>
      <c r="AF1015" s="170" t="e">
        <f>+VLOOKUP(CONCATENATE(TEXT(W1015,"yyyy"),"-",TEXT(W1015,"mm")),#REF!,2,0)</f>
        <v>#REF!</v>
      </c>
      <c r="AG1015" s="177" t="e">
        <f>+(AC1015*(1+'INFLAC PROYECTADA'!$B$8)^(AE1015))/((1+DEMANDADO!AF1015)^(AE1015))</f>
        <v>#REF!</v>
      </c>
      <c r="AH1015" s="169">
        <f>(0.2*VLOOKUP(D1015,'%.'!$A$1:$B$4,2,FALSE))+(0.35*VLOOKUP(E1015,'%.'!$A$1:$B$4,2,FALSE))+(0.1*VLOOKUP(F1015,'%.'!$A$1:$B$4,2,FALSE))+(0.35*VLOOKUP(G1015,'%.'!$A$1:$B$4,2,FALSE))</f>
        <v>0.05</v>
      </c>
      <c r="AI1015" s="128" t="str">
        <f t="shared" si="159"/>
        <v>REMOTA</v>
      </c>
      <c r="AJ1015" s="128" t="str">
        <f t="shared" si="160"/>
        <v>No se registra</v>
      </c>
      <c r="AK1015" s="178">
        <f t="shared" si="161"/>
        <v>0</v>
      </c>
    </row>
    <row r="1016" spans="1:37" ht="30" customHeight="1" x14ac:dyDescent="0.25">
      <c r="A1016" s="115">
        <v>1015</v>
      </c>
      <c r="B1016" s="79" t="s">
        <v>2241</v>
      </c>
      <c r="C1016" s="85" t="s">
        <v>2242</v>
      </c>
      <c r="D1016" s="87" t="s">
        <v>1</v>
      </c>
      <c r="E1016" s="87" t="s">
        <v>1</v>
      </c>
      <c r="F1016" s="87" t="s">
        <v>1</v>
      </c>
      <c r="G1016" s="124" t="s">
        <v>1</v>
      </c>
      <c r="H1016" s="169">
        <f t="shared" si="152"/>
        <v>0.05</v>
      </c>
      <c r="I1016" s="170" t="str">
        <f t="shared" si="153"/>
        <v>REMOTA</v>
      </c>
      <c r="J1016" s="292">
        <v>4116024</v>
      </c>
      <c r="K1016" s="221">
        <v>0</v>
      </c>
      <c r="L1016" s="85" t="s">
        <v>129</v>
      </c>
      <c r="M1016" s="188">
        <v>0</v>
      </c>
      <c r="N1016" s="87" t="s">
        <v>405</v>
      </c>
      <c r="O1016" s="188" t="s">
        <v>405</v>
      </c>
      <c r="P1016" s="85" t="s">
        <v>407</v>
      </c>
      <c r="Q1016" s="83" t="s">
        <v>159</v>
      </c>
      <c r="R1016" s="85" t="s">
        <v>2266</v>
      </c>
      <c r="S1016" s="86" t="s">
        <v>2267</v>
      </c>
      <c r="T1016" s="92">
        <v>168127</v>
      </c>
      <c r="U1016" s="85" t="s">
        <v>171</v>
      </c>
      <c r="V1016" s="85" t="s">
        <v>129</v>
      </c>
      <c r="W1016" s="171">
        <v>44074</v>
      </c>
      <c r="X1016" s="172" t="e">
        <f>+CONCATENATE(TEXT(#REF!,"yyyy"),"-",TEXT(#REF!,"mm"))</f>
        <v>#REF!</v>
      </c>
      <c r="Y1016" s="173" t="str">
        <f t="shared" si="156"/>
        <v>3</v>
      </c>
      <c r="Z1016" s="172" t="str">
        <f t="shared" si="157"/>
        <v>2020-07</v>
      </c>
      <c r="AA1016" s="170" t="e">
        <f>+VLOOKUP(Z1016,#REF!,2,FALSE)/VLOOKUP(X1016,#REF!,2,FALSE)</f>
        <v>#REF!</v>
      </c>
      <c r="AB1016" s="174" t="e">
        <f t="shared" si="154"/>
        <v>#REF!</v>
      </c>
      <c r="AC1016" s="174" t="e">
        <f t="shared" si="155"/>
        <v>#REF!</v>
      </c>
      <c r="AD1016" s="175" t="e">
        <f>+#REF!+365*Y1016</f>
        <v>#REF!</v>
      </c>
      <c r="AE1016" s="176" t="e">
        <f t="shared" si="158"/>
        <v>#REF!</v>
      </c>
      <c r="AF1016" s="170" t="e">
        <f>+VLOOKUP(CONCATENATE(TEXT(W1016,"yyyy"),"-",TEXT(W1016,"mm")),#REF!,2,0)</f>
        <v>#REF!</v>
      </c>
      <c r="AG1016" s="177" t="e">
        <f>+(AC1016*(1+'INFLAC PROYECTADA'!$B$8)^(AE1016))/((1+DEMANDADO!AF1016)^(AE1016))</f>
        <v>#REF!</v>
      </c>
      <c r="AH1016" s="169">
        <f>(0.2*VLOOKUP(D1016,'%.'!$A$1:$B$4,2,FALSE))+(0.35*VLOOKUP(E1016,'%.'!$A$1:$B$4,2,FALSE))+(0.1*VLOOKUP(F1016,'%.'!$A$1:$B$4,2,FALSE))+(0.35*VLOOKUP(G1016,'%.'!$A$1:$B$4,2,FALSE))</f>
        <v>0.05</v>
      </c>
      <c r="AI1016" s="128" t="str">
        <f t="shared" si="159"/>
        <v>REMOTA</v>
      </c>
      <c r="AJ1016" s="128" t="str">
        <f t="shared" si="160"/>
        <v>No se registra</v>
      </c>
      <c r="AK1016" s="178">
        <f t="shared" si="161"/>
        <v>0</v>
      </c>
    </row>
    <row r="1017" spans="1:37" ht="30" customHeight="1" x14ac:dyDescent="0.25">
      <c r="A1017" s="115">
        <v>1016</v>
      </c>
      <c r="B1017" s="79" t="s">
        <v>1412</v>
      </c>
      <c r="C1017" s="85" t="s">
        <v>2243</v>
      </c>
      <c r="D1017" s="87" t="s">
        <v>1</v>
      </c>
      <c r="E1017" s="87" t="s">
        <v>1</v>
      </c>
      <c r="F1017" s="87" t="s">
        <v>1</v>
      </c>
      <c r="G1017" s="124" t="s">
        <v>1</v>
      </c>
      <c r="H1017" s="169">
        <f t="shared" si="152"/>
        <v>0.05</v>
      </c>
      <c r="I1017" s="170" t="str">
        <f t="shared" si="153"/>
        <v>REMOTA</v>
      </c>
      <c r="J1017" s="292">
        <v>88162000</v>
      </c>
      <c r="K1017" s="221">
        <v>0</v>
      </c>
      <c r="L1017" s="85" t="s">
        <v>129</v>
      </c>
      <c r="M1017" s="188">
        <v>0</v>
      </c>
      <c r="N1017" s="87" t="s">
        <v>405</v>
      </c>
      <c r="O1017" s="188" t="s">
        <v>405</v>
      </c>
      <c r="P1017" s="85" t="s">
        <v>407</v>
      </c>
      <c r="Q1017" s="83" t="s">
        <v>159</v>
      </c>
      <c r="R1017" s="85" t="s">
        <v>2266</v>
      </c>
      <c r="S1017" s="86" t="s">
        <v>2267</v>
      </c>
      <c r="T1017" s="92">
        <v>168127</v>
      </c>
      <c r="U1017" s="85" t="s">
        <v>171</v>
      </c>
      <c r="V1017" s="85" t="s">
        <v>129</v>
      </c>
      <c r="W1017" s="171">
        <v>44074</v>
      </c>
      <c r="X1017" s="172" t="e">
        <f>+CONCATENATE(TEXT(#REF!,"yyyy"),"-",TEXT(#REF!,"mm"))</f>
        <v>#REF!</v>
      </c>
      <c r="Y1017" s="173" t="str">
        <f t="shared" si="156"/>
        <v>3</v>
      </c>
      <c r="Z1017" s="172" t="str">
        <f t="shared" si="157"/>
        <v>2020-07</v>
      </c>
      <c r="AA1017" s="170" t="e">
        <f>+VLOOKUP(Z1017,#REF!,2,FALSE)/VLOOKUP(X1017,#REF!,2,FALSE)</f>
        <v>#REF!</v>
      </c>
      <c r="AB1017" s="174" t="e">
        <f t="shared" si="154"/>
        <v>#REF!</v>
      </c>
      <c r="AC1017" s="174" t="e">
        <f t="shared" si="155"/>
        <v>#REF!</v>
      </c>
      <c r="AD1017" s="175" t="e">
        <f>+#REF!+365*Y1017</f>
        <v>#REF!</v>
      </c>
      <c r="AE1017" s="176" t="e">
        <f t="shared" si="158"/>
        <v>#REF!</v>
      </c>
      <c r="AF1017" s="170" t="e">
        <f>+VLOOKUP(CONCATENATE(TEXT(W1017,"yyyy"),"-",TEXT(W1017,"mm")),#REF!,2,0)</f>
        <v>#REF!</v>
      </c>
      <c r="AG1017" s="177" t="e">
        <f>+(AC1017*(1+'INFLAC PROYECTADA'!$B$8)^(AE1017))/((1+DEMANDADO!AF1017)^(AE1017))</f>
        <v>#REF!</v>
      </c>
      <c r="AH1017" s="169">
        <f>(0.2*VLOOKUP(D1017,'%.'!$A$1:$B$4,2,FALSE))+(0.35*VLOOKUP(E1017,'%.'!$A$1:$B$4,2,FALSE))+(0.1*VLOOKUP(F1017,'%.'!$A$1:$B$4,2,FALSE))+(0.35*VLOOKUP(G1017,'%.'!$A$1:$B$4,2,FALSE))</f>
        <v>0.05</v>
      </c>
      <c r="AI1017" s="128" t="str">
        <f t="shared" si="159"/>
        <v>REMOTA</v>
      </c>
      <c r="AJ1017" s="128" t="str">
        <f t="shared" si="160"/>
        <v>No se registra</v>
      </c>
      <c r="AK1017" s="178">
        <f t="shared" si="161"/>
        <v>0</v>
      </c>
    </row>
    <row r="1018" spans="1:37" ht="30" customHeight="1" x14ac:dyDescent="0.25">
      <c r="A1018" s="115">
        <v>1017</v>
      </c>
      <c r="B1018" s="79" t="s">
        <v>1412</v>
      </c>
      <c r="C1018" s="85" t="s">
        <v>2244</v>
      </c>
      <c r="D1018" s="87" t="s">
        <v>1</v>
      </c>
      <c r="E1018" s="87" t="s">
        <v>1</v>
      </c>
      <c r="F1018" s="87" t="s">
        <v>1</v>
      </c>
      <c r="G1018" s="124" t="s">
        <v>1</v>
      </c>
      <c r="H1018" s="169">
        <f t="shared" si="152"/>
        <v>0.05</v>
      </c>
      <c r="I1018" s="170" t="str">
        <f t="shared" si="153"/>
        <v>REMOTA</v>
      </c>
      <c r="J1018" s="292">
        <v>38000000</v>
      </c>
      <c r="K1018" s="221">
        <v>0</v>
      </c>
      <c r="L1018" s="85" t="s">
        <v>129</v>
      </c>
      <c r="M1018" s="188">
        <v>0</v>
      </c>
      <c r="N1018" s="87" t="s">
        <v>405</v>
      </c>
      <c r="O1018" s="188" t="s">
        <v>405</v>
      </c>
      <c r="P1018" s="85" t="s">
        <v>407</v>
      </c>
      <c r="Q1018" s="83" t="s">
        <v>159</v>
      </c>
      <c r="R1018" s="85" t="s">
        <v>2266</v>
      </c>
      <c r="S1018" s="86" t="s">
        <v>2267</v>
      </c>
      <c r="T1018" s="92">
        <v>168127</v>
      </c>
      <c r="U1018" s="85" t="s">
        <v>171</v>
      </c>
      <c r="V1018" s="85" t="s">
        <v>129</v>
      </c>
      <c r="W1018" s="171">
        <v>44074</v>
      </c>
      <c r="X1018" s="172" t="e">
        <f>+CONCATENATE(TEXT(#REF!,"yyyy"),"-",TEXT(#REF!,"mm"))</f>
        <v>#REF!</v>
      </c>
      <c r="Y1018" s="173" t="str">
        <f t="shared" si="156"/>
        <v>3</v>
      </c>
      <c r="Z1018" s="172" t="str">
        <f t="shared" si="157"/>
        <v>2020-07</v>
      </c>
      <c r="AA1018" s="170" t="e">
        <f>+VLOOKUP(Z1018,#REF!,2,FALSE)/VLOOKUP(X1018,#REF!,2,FALSE)</f>
        <v>#REF!</v>
      </c>
      <c r="AB1018" s="174" t="e">
        <f t="shared" si="154"/>
        <v>#REF!</v>
      </c>
      <c r="AC1018" s="174" t="e">
        <f t="shared" si="155"/>
        <v>#REF!</v>
      </c>
      <c r="AD1018" s="175" t="e">
        <f>+#REF!+365*Y1018</f>
        <v>#REF!</v>
      </c>
      <c r="AE1018" s="176" t="e">
        <f t="shared" si="158"/>
        <v>#REF!</v>
      </c>
      <c r="AF1018" s="170" t="e">
        <f>+VLOOKUP(CONCATENATE(TEXT(W1018,"yyyy"),"-",TEXT(W1018,"mm")),#REF!,2,0)</f>
        <v>#REF!</v>
      </c>
      <c r="AG1018" s="177" t="e">
        <f>+(AC1018*(1+'INFLAC PROYECTADA'!$B$8)^(AE1018))/((1+DEMANDADO!AF1018)^(AE1018))</f>
        <v>#REF!</v>
      </c>
      <c r="AH1018" s="169">
        <f>(0.2*VLOOKUP(D1018,'%.'!$A$1:$B$4,2,FALSE))+(0.35*VLOOKUP(E1018,'%.'!$A$1:$B$4,2,FALSE))+(0.1*VLOOKUP(F1018,'%.'!$A$1:$B$4,2,FALSE))+(0.35*VLOOKUP(G1018,'%.'!$A$1:$B$4,2,FALSE))</f>
        <v>0.05</v>
      </c>
      <c r="AI1018" s="128" t="str">
        <f t="shared" si="159"/>
        <v>REMOTA</v>
      </c>
      <c r="AJ1018" s="128" t="str">
        <f t="shared" si="160"/>
        <v>No se registra</v>
      </c>
      <c r="AK1018" s="178">
        <f t="shared" si="161"/>
        <v>0</v>
      </c>
    </row>
    <row r="1019" spans="1:37" ht="30" customHeight="1" x14ac:dyDescent="0.25">
      <c r="A1019" s="115">
        <v>1018</v>
      </c>
      <c r="B1019" s="105" t="s">
        <v>2245</v>
      </c>
      <c r="C1019" s="234" t="s">
        <v>2246</v>
      </c>
      <c r="D1019" s="243" t="s">
        <v>0</v>
      </c>
      <c r="E1019" s="243" t="s">
        <v>1</v>
      </c>
      <c r="F1019" s="243" t="s">
        <v>0</v>
      </c>
      <c r="G1019" s="244" t="s">
        <v>0</v>
      </c>
      <c r="H1019" s="169">
        <f t="shared" si="152"/>
        <v>0.66749999999999998</v>
      </c>
      <c r="I1019" s="170" t="str">
        <f t="shared" si="153"/>
        <v>ALTA</v>
      </c>
      <c r="J1019" s="292">
        <v>15288989</v>
      </c>
      <c r="K1019" s="221">
        <v>0</v>
      </c>
      <c r="L1019" s="234" t="s">
        <v>129</v>
      </c>
      <c r="M1019" s="188">
        <v>0</v>
      </c>
      <c r="N1019" s="243" t="s">
        <v>405</v>
      </c>
      <c r="O1019" s="246" t="s">
        <v>405</v>
      </c>
      <c r="P1019" s="85" t="s">
        <v>407</v>
      </c>
      <c r="Q1019" s="249" t="s">
        <v>159</v>
      </c>
      <c r="R1019" s="234" t="s">
        <v>2302</v>
      </c>
      <c r="S1019" s="235" t="s">
        <v>2267</v>
      </c>
      <c r="T1019" s="236">
        <v>168127</v>
      </c>
      <c r="U1019" s="234" t="s">
        <v>171</v>
      </c>
      <c r="V1019" s="235" t="s">
        <v>2357</v>
      </c>
      <c r="W1019" s="171">
        <v>44074</v>
      </c>
      <c r="X1019" s="172" t="e">
        <f>+CONCATENATE(TEXT(#REF!,"yyyy"),"-",TEXT(#REF!,"mm"))</f>
        <v>#REF!</v>
      </c>
      <c r="Y1019" s="173" t="str">
        <f t="shared" si="156"/>
        <v>3</v>
      </c>
      <c r="Z1019" s="172" t="str">
        <f t="shared" si="157"/>
        <v>2020-07</v>
      </c>
      <c r="AA1019" s="170" t="e">
        <f>+VLOOKUP(Z1019,#REF!,2,FALSE)/VLOOKUP(X1019,#REF!,2,FALSE)</f>
        <v>#REF!</v>
      </c>
      <c r="AB1019" s="174" t="e">
        <f t="shared" si="154"/>
        <v>#REF!</v>
      </c>
      <c r="AC1019" s="174" t="e">
        <f t="shared" si="155"/>
        <v>#REF!</v>
      </c>
      <c r="AD1019" s="175" t="e">
        <f>+#REF!+365*Y1019</f>
        <v>#REF!</v>
      </c>
      <c r="AE1019" s="176" t="e">
        <f t="shared" si="158"/>
        <v>#REF!</v>
      </c>
      <c r="AF1019" s="170" t="e">
        <f>+VLOOKUP(CONCATENATE(TEXT(W1019,"yyyy"),"-",TEXT(W1019,"mm")),#REF!,2,0)</f>
        <v>#REF!</v>
      </c>
      <c r="AG1019" s="177" t="e">
        <f>+(AC1019*(1+'INFLAC PROYECTADA'!$B$8)^(AE1019))/((1+DEMANDADO!AF1019)^(AE1019))</f>
        <v>#REF!</v>
      </c>
      <c r="AH1019" s="169">
        <f>(0.2*VLOOKUP(D1019,'%.'!$A$1:$B$4,2,FALSE))+(0.35*VLOOKUP(E1019,'%.'!$A$1:$B$4,2,FALSE))+(0.1*VLOOKUP(F1019,'%.'!$A$1:$B$4,2,FALSE))+(0.35*VLOOKUP(G1019,'%.'!$A$1:$B$4,2,FALSE))</f>
        <v>0.66749999999999998</v>
      </c>
      <c r="AI1019" s="128" t="str">
        <f t="shared" si="159"/>
        <v>ALTA</v>
      </c>
      <c r="AJ1019" s="128" t="str">
        <f t="shared" si="160"/>
        <v>Provisión contable</v>
      </c>
      <c r="AK1019" s="178" t="e">
        <f t="shared" si="161"/>
        <v>#REF!</v>
      </c>
    </row>
    <row r="1020" spans="1:37" ht="30" customHeight="1" x14ac:dyDescent="0.25">
      <c r="A1020" s="115">
        <v>1019</v>
      </c>
      <c r="B1020" s="86" t="s">
        <v>2247</v>
      </c>
      <c r="C1020" s="234" t="s">
        <v>2248</v>
      </c>
      <c r="D1020" s="86" t="s">
        <v>48</v>
      </c>
      <c r="E1020" s="86" t="s">
        <v>48</v>
      </c>
      <c r="F1020" s="86" t="s">
        <v>48</v>
      </c>
      <c r="G1020" s="86" t="s">
        <v>48</v>
      </c>
      <c r="H1020" s="169">
        <f t="shared" si="152"/>
        <v>0.5</v>
      </c>
      <c r="I1020" s="170" t="str">
        <f t="shared" si="153"/>
        <v>MEDIA</v>
      </c>
      <c r="J1020" s="292">
        <v>16419212</v>
      </c>
      <c r="K1020" s="221">
        <v>0</v>
      </c>
      <c r="L1020" s="86" t="s">
        <v>128</v>
      </c>
      <c r="M1020" s="188">
        <v>0</v>
      </c>
      <c r="N1020" s="86" t="s">
        <v>405</v>
      </c>
      <c r="O1020" s="86">
        <v>0</v>
      </c>
      <c r="P1020" s="85" t="s">
        <v>407</v>
      </c>
      <c r="Q1020" s="83" t="s">
        <v>159</v>
      </c>
      <c r="R1020" s="85" t="s">
        <v>2302</v>
      </c>
      <c r="S1020" s="86" t="s">
        <v>2267</v>
      </c>
      <c r="T1020" s="92">
        <v>168127</v>
      </c>
      <c r="U1020" s="85" t="s">
        <v>171</v>
      </c>
      <c r="V1020" s="86" t="s">
        <v>2357</v>
      </c>
      <c r="W1020" s="171">
        <v>44074</v>
      </c>
      <c r="X1020" s="172" t="e">
        <f>+CONCATENATE(TEXT(#REF!,"yyyy"),"-",TEXT(#REF!,"mm"))</f>
        <v>#REF!</v>
      </c>
      <c r="Y1020" s="173" t="str">
        <f t="shared" si="156"/>
        <v>3</v>
      </c>
      <c r="Z1020" s="172" t="str">
        <f t="shared" si="157"/>
        <v>2020-07</v>
      </c>
      <c r="AA1020" s="170" t="e">
        <f>+VLOOKUP(Z1020,#REF!,2,FALSE)/VLOOKUP(X1020,#REF!,2,FALSE)</f>
        <v>#REF!</v>
      </c>
      <c r="AB1020" s="174" t="e">
        <f t="shared" si="154"/>
        <v>#REF!</v>
      </c>
      <c r="AC1020" s="174" t="e">
        <f t="shared" si="155"/>
        <v>#REF!</v>
      </c>
      <c r="AD1020" s="175" t="e">
        <f>+#REF!+365*Y1020</f>
        <v>#REF!</v>
      </c>
      <c r="AE1020" s="176" t="e">
        <f t="shared" si="158"/>
        <v>#REF!</v>
      </c>
      <c r="AF1020" s="170" t="e">
        <f>+VLOOKUP(CONCATENATE(TEXT(W1020,"yyyy"),"-",TEXT(W1020,"mm")),#REF!,2,0)</f>
        <v>#REF!</v>
      </c>
      <c r="AG1020" s="177" t="e">
        <f>+(AC1020*(1+'INFLAC PROYECTADA'!$B$8)^(AE1020))/((1+DEMANDADO!AF1020)^(AE1020))</f>
        <v>#REF!</v>
      </c>
      <c r="AH1020" s="169">
        <f>(0.2*VLOOKUP(D1020,'%.'!$A$1:$B$4,2,FALSE))+(0.35*VLOOKUP(E1020,'%.'!$A$1:$B$4,2,FALSE))+(0.1*VLOOKUP(F1020,'%.'!$A$1:$B$4,2,FALSE))+(0.35*VLOOKUP(G1020,'%.'!$A$1:$B$4,2,FALSE))</f>
        <v>0.5</v>
      </c>
      <c r="AI1020" s="128" t="str">
        <f t="shared" si="159"/>
        <v>MEDIA</v>
      </c>
      <c r="AJ1020" s="128" t="str">
        <f t="shared" si="160"/>
        <v>Cuentas de Orden</v>
      </c>
      <c r="AK1020" s="178" t="e">
        <f t="shared" si="161"/>
        <v>#REF!</v>
      </c>
    </row>
    <row r="1021" spans="1:37" ht="30" customHeight="1" x14ac:dyDescent="0.25">
      <c r="A1021" s="115">
        <v>1020</v>
      </c>
      <c r="B1021" s="86" t="s">
        <v>2249</v>
      </c>
      <c r="C1021" s="234" t="s">
        <v>2250</v>
      </c>
      <c r="D1021" s="87" t="s">
        <v>0</v>
      </c>
      <c r="E1021" s="87" t="s">
        <v>1</v>
      </c>
      <c r="F1021" s="87" t="s">
        <v>0</v>
      </c>
      <c r="G1021" s="124" t="s">
        <v>0</v>
      </c>
      <c r="H1021" s="169">
        <f t="shared" si="152"/>
        <v>0.66749999999999998</v>
      </c>
      <c r="I1021" s="170" t="str">
        <f t="shared" si="153"/>
        <v>ALTA</v>
      </c>
      <c r="J1021" s="292">
        <v>11274776</v>
      </c>
      <c r="K1021" s="221">
        <v>0</v>
      </c>
      <c r="L1021" s="86" t="s">
        <v>128</v>
      </c>
      <c r="M1021" s="188">
        <v>0</v>
      </c>
      <c r="N1021" s="86" t="s">
        <v>405</v>
      </c>
      <c r="O1021" s="86">
        <v>0</v>
      </c>
      <c r="P1021" s="85" t="s">
        <v>407</v>
      </c>
      <c r="Q1021" s="83" t="s">
        <v>159</v>
      </c>
      <c r="R1021" s="85" t="s">
        <v>2302</v>
      </c>
      <c r="S1021" s="86" t="s">
        <v>2267</v>
      </c>
      <c r="T1021" s="92">
        <v>168127</v>
      </c>
      <c r="U1021" s="85" t="s">
        <v>171</v>
      </c>
      <c r="V1021" s="86" t="s">
        <v>2357</v>
      </c>
      <c r="W1021" s="171">
        <v>44074</v>
      </c>
      <c r="X1021" s="172" t="e">
        <f>+CONCATENATE(TEXT(#REF!,"yyyy"),"-",TEXT(#REF!,"mm"))</f>
        <v>#REF!</v>
      </c>
      <c r="Y1021" s="173" t="str">
        <f t="shared" si="156"/>
        <v>3</v>
      </c>
      <c r="Z1021" s="172" t="str">
        <f t="shared" si="157"/>
        <v>2020-07</v>
      </c>
      <c r="AA1021" s="170" t="e">
        <f>+VLOOKUP(Z1021,#REF!,2,FALSE)/VLOOKUP(X1021,#REF!,2,FALSE)</f>
        <v>#REF!</v>
      </c>
      <c r="AB1021" s="174" t="e">
        <f t="shared" si="154"/>
        <v>#REF!</v>
      </c>
      <c r="AC1021" s="174" t="e">
        <f t="shared" si="155"/>
        <v>#REF!</v>
      </c>
      <c r="AD1021" s="175" t="e">
        <f>+#REF!+365*Y1021</f>
        <v>#REF!</v>
      </c>
      <c r="AE1021" s="176" t="e">
        <f t="shared" si="158"/>
        <v>#REF!</v>
      </c>
      <c r="AF1021" s="170" t="e">
        <f>+VLOOKUP(CONCATENATE(TEXT(W1021,"yyyy"),"-",TEXT(W1021,"mm")),#REF!,2,0)</f>
        <v>#REF!</v>
      </c>
      <c r="AG1021" s="177" t="e">
        <f>+(AC1021*(1+'INFLAC PROYECTADA'!$B$8)^(AE1021))/((1+DEMANDADO!AF1021)^(AE1021))</f>
        <v>#REF!</v>
      </c>
      <c r="AH1021" s="169">
        <f>(0.2*VLOOKUP(D1021,'%.'!$A$1:$B$4,2,FALSE))+(0.35*VLOOKUP(E1021,'%.'!$A$1:$B$4,2,FALSE))+(0.1*VLOOKUP(F1021,'%.'!$A$1:$B$4,2,FALSE))+(0.35*VLOOKUP(G1021,'%.'!$A$1:$B$4,2,FALSE))</f>
        <v>0.66749999999999998</v>
      </c>
      <c r="AI1021" s="128" t="str">
        <f t="shared" si="159"/>
        <v>ALTA</v>
      </c>
      <c r="AJ1021" s="128" t="str">
        <f t="shared" si="160"/>
        <v>Provisión contable</v>
      </c>
      <c r="AK1021" s="178" t="e">
        <f t="shared" si="161"/>
        <v>#REF!</v>
      </c>
    </row>
    <row r="1022" spans="1:37" ht="30" customHeight="1" x14ac:dyDescent="0.25">
      <c r="A1022" s="115">
        <v>1021</v>
      </c>
      <c r="B1022" s="86" t="s">
        <v>2251</v>
      </c>
      <c r="C1022" s="234" t="s">
        <v>2252</v>
      </c>
      <c r="D1022" s="87" t="s">
        <v>1</v>
      </c>
      <c r="E1022" s="87" t="s">
        <v>1</v>
      </c>
      <c r="F1022" s="87" t="s">
        <v>1</v>
      </c>
      <c r="G1022" s="124" t="s">
        <v>1</v>
      </c>
      <c r="H1022" s="169">
        <f t="shared" si="152"/>
        <v>0.05</v>
      </c>
      <c r="I1022" s="170" t="str">
        <f t="shared" si="153"/>
        <v>REMOTA</v>
      </c>
      <c r="J1022" s="292">
        <v>10798720</v>
      </c>
      <c r="K1022" s="221">
        <v>0</v>
      </c>
      <c r="L1022" s="86" t="s">
        <v>143</v>
      </c>
      <c r="M1022" s="188">
        <v>0</v>
      </c>
      <c r="N1022" s="86" t="s">
        <v>405</v>
      </c>
      <c r="O1022" s="86">
        <v>0</v>
      </c>
      <c r="P1022" s="85" t="s">
        <v>1506</v>
      </c>
      <c r="Q1022" s="83" t="s">
        <v>159</v>
      </c>
      <c r="R1022" s="85" t="s">
        <v>2315</v>
      </c>
      <c r="S1022" s="86" t="s">
        <v>2366</v>
      </c>
      <c r="T1022" s="92">
        <v>168128</v>
      </c>
      <c r="U1022" s="85" t="s">
        <v>171</v>
      </c>
      <c r="V1022" s="86" t="s">
        <v>2367</v>
      </c>
      <c r="W1022" s="171">
        <v>44074</v>
      </c>
      <c r="X1022" s="172" t="e">
        <f>+CONCATENATE(TEXT(#REF!,"yyyy"),"-",TEXT(#REF!,"mm"))</f>
        <v>#REF!</v>
      </c>
      <c r="Y1022" s="173" t="str">
        <f t="shared" si="156"/>
        <v>2</v>
      </c>
      <c r="Z1022" s="172" t="str">
        <f t="shared" si="157"/>
        <v>2020-07</v>
      </c>
      <c r="AA1022" s="170" t="e">
        <f>+VLOOKUP(Z1022,#REF!,2,FALSE)/VLOOKUP(X1022,#REF!,2,FALSE)</f>
        <v>#REF!</v>
      </c>
      <c r="AB1022" s="174" t="e">
        <f t="shared" si="154"/>
        <v>#REF!</v>
      </c>
      <c r="AC1022" s="174" t="e">
        <f t="shared" si="155"/>
        <v>#REF!</v>
      </c>
      <c r="AD1022" s="175" t="e">
        <f>+#REF!+365*Y1022</f>
        <v>#REF!</v>
      </c>
      <c r="AE1022" s="176" t="e">
        <f t="shared" si="158"/>
        <v>#REF!</v>
      </c>
      <c r="AF1022" s="170" t="e">
        <f>+VLOOKUP(CONCATENATE(TEXT(W1022,"yyyy"),"-",TEXT(W1022,"mm")),#REF!,2,0)</f>
        <v>#REF!</v>
      </c>
      <c r="AG1022" s="177" t="e">
        <f>+(AC1022*(1+'INFLAC PROYECTADA'!$B$8)^(AE1022))/((1+DEMANDADO!AF1022)^(AE1022))</f>
        <v>#REF!</v>
      </c>
      <c r="AH1022" s="169">
        <f>(0.2*VLOOKUP(D1022,'%.'!$A$1:$B$4,2,FALSE))+(0.35*VLOOKUP(E1022,'%.'!$A$1:$B$4,2,FALSE))+(0.1*VLOOKUP(F1022,'%.'!$A$1:$B$4,2,FALSE))+(0.35*VLOOKUP(G1022,'%.'!$A$1:$B$4,2,FALSE))</f>
        <v>0.05</v>
      </c>
      <c r="AI1022" s="128" t="str">
        <f t="shared" si="159"/>
        <v>REMOTA</v>
      </c>
      <c r="AJ1022" s="128" t="str">
        <f t="shared" si="160"/>
        <v>No se registra</v>
      </c>
      <c r="AK1022" s="178">
        <f t="shared" si="161"/>
        <v>0</v>
      </c>
    </row>
    <row r="1023" spans="1:37" ht="30" customHeight="1" x14ac:dyDescent="0.25">
      <c r="A1023" s="115">
        <v>1022</v>
      </c>
      <c r="B1023" s="86" t="s">
        <v>2253</v>
      </c>
      <c r="C1023" s="234" t="s">
        <v>2254</v>
      </c>
      <c r="D1023" s="87" t="s">
        <v>1</v>
      </c>
      <c r="E1023" s="87" t="s">
        <v>1</v>
      </c>
      <c r="F1023" s="87" t="s">
        <v>1</v>
      </c>
      <c r="G1023" s="124" t="s">
        <v>1</v>
      </c>
      <c r="H1023" s="169">
        <f t="shared" si="152"/>
        <v>0.05</v>
      </c>
      <c r="I1023" s="170" t="str">
        <f t="shared" si="153"/>
        <v>REMOTA</v>
      </c>
      <c r="J1023" s="292">
        <v>25406006</v>
      </c>
      <c r="K1023" s="221">
        <v>0</v>
      </c>
      <c r="L1023" s="86" t="s">
        <v>128</v>
      </c>
      <c r="M1023" s="188">
        <v>0</v>
      </c>
      <c r="N1023" s="87" t="s">
        <v>405</v>
      </c>
      <c r="O1023" s="188" t="s">
        <v>405</v>
      </c>
      <c r="P1023" s="86" t="s">
        <v>1821</v>
      </c>
      <c r="Q1023" s="83" t="s">
        <v>159</v>
      </c>
      <c r="R1023" s="86" t="s">
        <v>2287</v>
      </c>
      <c r="S1023" s="86" t="s">
        <v>2267</v>
      </c>
      <c r="T1023" s="86">
        <v>168128</v>
      </c>
      <c r="U1023" s="86" t="s">
        <v>171</v>
      </c>
      <c r="V1023" s="86" t="s">
        <v>2357</v>
      </c>
      <c r="W1023" s="171">
        <v>44074</v>
      </c>
      <c r="X1023" s="172" t="e">
        <f>+CONCATENATE(TEXT(#REF!,"yyyy"),"-",TEXT(#REF!,"mm"))</f>
        <v>#REF!</v>
      </c>
      <c r="Y1023" s="173" t="str">
        <f t="shared" si="156"/>
        <v>4</v>
      </c>
      <c r="Z1023" s="172" t="str">
        <f t="shared" si="157"/>
        <v>2020-07</v>
      </c>
      <c r="AA1023" s="170" t="e">
        <f>+VLOOKUP(Z1023,#REF!,2,FALSE)/VLOOKUP(X1023,#REF!,2,FALSE)</f>
        <v>#REF!</v>
      </c>
      <c r="AB1023" s="174" t="e">
        <f t="shared" si="154"/>
        <v>#REF!</v>
      </c>
      <c r="AC1023" s="174" t="e">
        <f t="shared" si="155"/>
        <v>#REF!</v>
      </c>
      <c r="AD1023" s="175" t="e">
        <f>+#REF!+365*Y1023</f>
        <v>#REF!</v>
      </c>
      <c r="AE1023" s="176" t="e">
        <f t="shared" si="158"/>
        <v>#REF!</v>
      </c>
      <c r="AF1023" s="170" t="e">
        <f>+VLOOKUP(CONCATENATE(TEXT(W1023,"yyyy"),"-",TEXT(W1023,"mm")),#REF!,2,0)</f>
        <v>#REF!</v>
      </c>
      <c r="AG1023" s="177" t="e">
        <f>+(AC1023*(1+'INFLAC PROYECTADA'!$B$8)^(AE1023))/((1+DEMANDADO!AF1023)^(AE1023))</f>
        <v>#REF!</v>
      </c>
      <c r="AH1023" s="169">
        <f>(0.2*VLOOKUP(D1023,'%.'!$A$1:$B$4,2,FALSE))+(0.35*VLOOKUP(E1023,'%.'!$A$1:$B$4,2,FALSE))+(0.1*VLOOKUP(F1023,'%.'!$A$1:$B$4,2,FALSE))+(0.35*VLOOKUP(G1023,'%.'!$A$1:$B$4,2,FALSE))</f>
        <v>0.05</v>
      </c>
      <c r="AI1023" s="128" t="str">
        <f t="shared" si="159"/>
        <v>REMOTA</v>
      </c>
      <c r="AJ1023" s="128" t="str">
        <f t="shared" si="160"/>
        <v>No se registra</v>
      </c>
      <c r="AK1023" s="178">
        <f t="shared" si="161"/>
        <v>0</v>
      </c>
    </row>
    <row r="1024" spans="1:37" ht="30" customHeight="1" x14ac:dyDescent="0.25">
      <c r="A1024" s="115">
        <v>1023</v>
      </c>
      <c r="B1024" s="86" t="s">
        <v>2255</v>
      </c>
      <c r="C1024" s="234" t="s">
        <v>2256</v>
      </c>
      <c r="D1024" s="87" t="s">
        <v>1</v>
      </c>
      <c r="E1024" s="87" t="s">
        <v>1</v>
      </c>
      <c r="F1024" s="87" t="s">
        <v>1</v>
      </c>
      <c r="G1024" s="124" t="s">
        <v>1</v>
      </c>
      <c r="H1024" s="169">
        <f t="shared" si="152"/>
        <v>0.05</v>
      </c>
      <c r="I1024" s="170" t="str">
        <f t="shared" si="153"/>
        <v>REMOTA</v>
      </c>
      <c r="J1024" s="292">
        <v>150138276</v>
      </c>
      <c r="K1024" s="221">
        <v>0</v>
      </c>
      <c r="L1024" s="86" t="s">
        <v>128</v>
      </c>
      <c r="M1024" s="188">
        <v>0</v>
      </c>
      <c r="N1024" s="87" t="s">
        <v>405</v>
      </c>
      <c r="O1024" s="188" t="s">
        <v>405</v>
      </c>
      <c r="P1024" s="86" t="s">
        <v>1821</v>
      </c>
      <c r="Q1024" s="83" t="s">
        <v>159</v>
      </c>
      <c r="R1024" s="86" t="s">
        <v>2287</v>
      </c>
      <c r="S1024" s="86" t="s">
        <v>2267</v>
      </c>
      <c r="T1024" s="86">
        <v>168128</v>
      </c>
      <c r="U1024" s="86" t="s">
        <v>21</v>
      </c>
      <c r="V1024" s="86" t="s">
        <v>2357</v>
      </c>
      <c r="W1024" s="171">
        <v>44074</v>
      </c>
      <c r="X1024" s="172" t="e">
        <f>+CONCATENATE(TEXT(#REF!,"yyyy"),"-",TEXT(#REF!,"mm"))</f>
        <v>#REF!</v>
      </c>
      <c r="Y1024" s="173" t="str">
        <f t="shared" si="156"/>
        <v>4</v>
      </c>
      <c r="Z1024" s="172" t="str">
        <f t="shared" si="157"/>
        <v>2020-07</v>
      </c>
      <c r="AA1024" s="170" t="e">
        <f>+VLOOKUP(Z1024,#REF!,2,FALSE)/VLOOKUP(X1024,#REF!,2,FALSE)</f>
        <v>#REF!</v>
      </c>
      <c r="AB1024" s="174" t="e">
        <f t="shared" si="154"/>
        <v>#REF!</v>
      </c>
      <c r="AC1024" s="174" t="e">
        <f t="shared" si="155"/>
        <v>#REF!</v>
      </c>
      <c r="AD1024" s="175" t="e">
        <f>+#REF!+365*Y1024</f>
        <v>#REF!</v>
      </c>
      <c r="AE1024" s="176" t="e">
        <f t="shared" si="158"/>
        <v>#REF!</v>
      </c>
      <c r="AF1024" s="170" t="e">
        <f>+VLOOKUP(CONCATENATE(TEXT(W1024,"yyyy"),"-",TEXT(W1024,"mm")),#REF!,2,0)</f>
        <v>#REF!</v>
      </c>
      <c r="AG1024" s="177" t="e">
        <f>+(AC1024*(1+'INFLAC PROYECTADA'!$B$8)^(AE1024))/((1+DEMANDADO!AF1024)^(AE1024))</f>
        <v>#REF!</v>
      </c>
      <c r="AH1024" s="169">
        <f>(0.2*VLOOKUP(D1024,'%.'!$A$1:$B$4,2,FALSE))+(0.35*VLOOKUP(E1024,'%.'!$A$1:$B$4,2,FALSE))+(0.1*VLOOKUP(F1024,'%.'!$A$1:$B$4,2,FALSE))+(0.35*VLOOKUP(G1024,'%.'!$A$1:$B$4,2,FALSE))</f>
        <v>0.05</v>
      </c>
      <c r="AI1024" s="128" t="str">
        <f t="shared" si="159"/>
        <v>REMOTA</v>
      </c>
      <c r="AJ1024" s="128" t="str">
        <f t="shared" si="160"/>
        <v>No se registra</v>
      </c>
      <c r="AK1024" s="178">
        <f t="shared" si="161"/>
        <v>0</v>
      </c>
    </row>
    <row r="1025" spans="1:37" ht="30" customHeight="1" x14ac:dyDescent="0.25">
      <c r="A1025" s="115">
        <v>1024</v>
      </c>
      <c r="B1025" s="86" t="s">
        <v>2257</v>
      </c>
      <c r="C1025" s="234" t="s">
        <v>2258</v>
      </c>
      <c r="D1025" s="87" t="s">
        <v>0</v>
      </c>
      <c r="E1025" s="87" t="s">
        <v>1</v>
      </c>
      <c r="F1025" s="87" t="s">
        <v>0</v>
      </c>
      <c r="G1025" s="124" t="s">
        <v>0</v>
      </c>
      <c r="H1025" s="169">
        <f t="shared" si="152"/>
        <v>0.66749999999999998</v>
      </c>
      <c r="I1025" s="170" t="str">
        <f t="shared" si="153"/>
        <v>ALTA</v>
      </c>
      <c r="J1025" s="292">
        <v>61453707</v>
      </c>
      <c r="K1025" s="221">
        <v>0</v>
      </c>
      <c r="L1025" s="85" t="s">
        <v>129</v>
      </c>
      <c r="M1025" s="188">
        <v>0</v>
      </c>
      <c r="N1025" s="87" t="s">
        <v>405</v>
      </c>
      <c r="O1025" s="188" t="s">
        <v>405</v>
      </c>
      <c r="P1025" s="86" t="s">
        <v>1821</v>
      </c>
      <c r="Q1025" s="87" t="s">
        <v>159</v>
      </c>
      <c r="R1025" s="85" t="s">
        <v>2349</v>
      </c>
      <c r="S1025" s="86" t="s">
        <v>2267</v>
      </c>
      <c r="T1025" s="92">
        <v>168128</v>
      </c>
      <c r="U1025" s="85" t="s">
        <v>171</v>
      </c>
      <c r="V1025" s="85" t="s">
        <v>129</v>
      </c>
      <c r="W1025" s="171">
        <v>44074</v>
      </c>
      <c r="X1025" s="172" t="e">
        <f>+CONCATENATE(TEXT(#REF!,"yyyy"),"-",TEXT(#REF!,"mm"))</f>
        <v>#REF!</v>
      </c>
      <c r="Y1025" s="173" t="str">
        <f t="shared" si="156"/>
        <v>4</v>
      </c>
      <c r="Z1025" s="172" t="str">
        <f t="shared" si="157"/>
        <v>2020-07</v>
      </c>
      <c r="AA1025" s="170" t="e">
        <f>+VLOOKUP(Z1025,#REF!,2,FALSE)/VLOOKUP(X1025,#REF!,2,FALSE)</f>
        <v>#REF!</v>
      </c>
      <c r="AB1025" s="174" t="e">
        <f t="shared" si="154"/>
        <v>#REF!</v>
      </c>
      <c r="AC1025" s="174" t="e">
        <f t="shared" si="155"/>
        <v>#REF!</v>
      </c>
      <c r="AD1025" s="175" t="e">
        <f>+#REF!+365*Y1025</f>
        <v>#REF!</v>
      </c>
      <c r="AE1025" s="176" t="e">
        <f t="shared" si="158"/>
        <v>#REF!</v>
      </c>
      <c r="AF1025" s="170" t="e">
        <f>+VLOOKUP(CONCATENATE(TEXT(W1025,"yyyy"),"-",TEXT(W1025,"mm")),#REF!,2,0)</f>
        <v>#REF!</v>
      </c>
      <c r="AG1025" s="177" t="e">
        <f>+(AC1025*(1+'INFLAC PROYECTADA'!$B$8)^(AE1025))/((1+DEMANDADO!AF1025)^(AE1025))</f>
        <v>#REF!</v>
      </c>
      <c r="AH1025" s="169">
        <f>(0.2*VLOOKUP(D1025,'%.'!$A$1:$B$4,2,FALSE))+(0.35*VLOOKUP(E1025,'%.'!$A$1:$B$4,2,FALSE))+(0.1*VLOOKUP(F1025,'%.'!$A$1:$B$4,2,FALSE))+(0.35*VLOOKUP(G1025,'%.'!$A$1:$B$4,2,FALSE))</f>
        <v>0.66749999999999998</v>
      </c>
      <c r="AI1025" s="128" t="str">
        <f t="shared" si="159"/>
        <v>ALTA</v>
      </c>
      <c r="AJ1025" s="128" t="str">
        <f t="shared" si="160"/>
        <v>Provisión contable</v>
      </c>
      <c r="AK1025" s="178" t="e">
        <f t="shared" si="161"/>
        <v>#REF!</v>
      </c>
    </row>
    <row r="1026" spans="1:37" ht="30" customHeight="1" x14ac:dyDescent="0.25">
      <c r="A1026" s="115">
        <v>1025</v>
      </c>
      <c r="B1026" s="86" t="s">
        <v>2259</v>
      </c>
      <c r="C1026" s="85" t="s">
        <v>2260</v>
      </c>
      <c r="D1026" s="87" t="s">
        <v>1</v>
      </c>
      <c r="E1026" s="87" t="s">
        <v>1</v>
      </c>
      <c r="F1026" s="87" t="s">
        <v>1</v>
      </c>
      <c r="G1026" s="124" t="s">
        <v>1</v>
      </c>
      <c r="H1026" s="169">
        <f t="shared" ref="H1026:H1089" si="162">+IFERROR(AH1026,"")</f>
        <v>0.05</v>
      </c>
      <c r="I1026" s="170" t="str">
        <f t="shared" ref="I1026:I1089" si="163">+IFERROR(AI1026,"")</f>
        <v>REMOTA</v>
      </c>
      <c r="J1026" s="292">
        <v>28839075</v>
      </c>
      <c r="K1026" s="221">
        <v>1</v>
      </c>
      <c r="L1026" s="85" t="s">
        <v>129</v>
      </c>
      <c r="M1026" s="188">
        <v>0</v>
      </c>
      <c r="N1026" s="87" t="s">
        <v>405</v>
      </c>
      <c r="O1026" s="188" t="s">
        <v>405</v>
      </c>
      <c r="P1026" s="86">
        <v>5</v>
      </c>
      <c r="Q1026" s="83" t="s">
        <v>159</v>
      </c>
      <c r="R1026" s="85" t="s">
        <v>2302</v>
      </c>
      <c r="S1026" s="86" t="s">
        <v>2267</v>
      </c>
      <c r="T1026" s="92">
        <v>168127</v>
      </c>
      <c r="U1026" s="85" t="s">
        <v>171</v>
      </c>
      <c r="V1026" s="86" t="s">
        <v>2365</v>
      </c>
      <c r="W1026" s="171">
        <v>44074</v>
      </c>
      <c r="X1026" s="172" t="e">
        <f>+CONCATENATE(TEXT(#REF!,"yyyy"),"-",TEXT(#REF!,"mm"))</f>
        <v>#REF!</v>
      </c>
      <c r="Y1026" s="173" t="str">
        <f t="shared" si="156"/>
        <v>5</v>
      </c>
      <c r="Z1026" s="172" t="str">
        <f t="shared" si="157"/>
        <v>2020-07</v>
      </c>
      <c r="AA1026" s="170" t="e">
        <f>+VLOOKUP(Z1026,#REF!,2,FALSE)/VLOOKUP(X1026,#REF!,2,FALSE)</f>
        <v>#REF!</v>
      </c>
      <c r="AB1026" s="174" t="e">
        <f t="shared" ref="AB1026:AB1089" si="164">+AA1026*J1026</f>
        <v>#REF!</v>
      </c>
      <c r="AC1026" s="174" t="e">
        <f t="shared" ref="AC1026:AC1089" si="165">+AB1026*K1026</f>
        <v>#REF!</v>
      </c>
      <c r="AD1026" s="175" t="e">
        <f>+#REF!+365*Y1026</f>
        <v>#REF!</v>
      </c>
      <c r="AE1026" s="176" t="e">
        <f t="shared" si="158"/>
        <v>#REF!</v>
      </c>
      <c r="AF1026" s="170" t="e">
        <f>+VLOOKUP(CONCATENATE(TEXT(W1026,"yyyy"),"-",TEXT(W1026,"mm")),#REF!,2,0)</f>
        <v>#REF!</v>
      </c>
      <c r="AG1026" s="177" t="e">
        <f>+(AC1026*(1+'INFLAC PROYECTADA'!$B$8)^(AE1026))/((1+DEMANDADO!AF1026)^(AE1026))</f>
        <v>#REF!</v>
      </c>
      <c r="AH1026" s="169">
        <f>(0.2*VLOOKUP(D1026,'%.'!$A$1:$B$4,2,FALSE))+(0.35*VLOOKUP(E1026,'%.'!$A$1:$B$4,2,FALSE))+(0.1*VLOOKUP(F1026,'%.'!$A$1:$B$4,2,FALSE))+(0.35*VLOOKUP(G1026,'%.'!$A$1:$B$4,2,FALSE))</f>
        <v>0.05</v>
      </c>
      <c r="AI1026" s="128" t="str">
        <f t="shared" si="159"/>
        <v>REMOTA</v>
      </c>
      <c r="AJ1026" s="128" t="str">
        <f t="shared" si="160"/>
        <v>No se registra</v>
      </c>
      <c r="AK1026" s="178">
        <f t="shared" si="161"/>
        <v>0</v>
      </c>
    </row>
    <row r="1027" spans="1:37" ht="30" customHeight="1" x14ac:dyDescent="0.25">
      <c r="A1027" s="115">
        <v>1026</v>
      </c>
      <c r="B1027" s="79" t="s">
        <v>2239</v>
      </c>
      <c r="C1027" s="85" t="s">
        <v>2261</v>
      </c>
      <c r="D1027" s="87" t="s">
        <v>1</v>
      </c>
      <c r="E1027" s="87" t="s">
        <v>1</v>
      </c>
      <c r="F1027" s="87" t="s">
        <v>1</v>
      </c>
      <c r="G1027" s="124" t="s">
        <v>1</v>
      </c>
      <c r="H1027" s="169">
        <f t="shared" si="162"/>
        <v>0.05</v>
      </c>
      <c r="I1027" s="170" t="str">
        <f t="shared" si="163"/>
        <v>REMOTA</v>
      </c>
      <c r="J1027" s="292">
        <v>31367018</v>
      </c>
      <c r="K1027" s="221">
        <v>0</v>
      </c>
      <c r="L1027" s="85" t="s">
        <v>131</v>
      </c>
      <c r="M1027" s="188">
        <v>0</v>
      </c>
      <c r="N1027" s="87" t="s">
        <v>405</v>
      </c>
      <c r="O1027" s="188" t="s">
        <v>405</v>
      </c>
      <c r="P1027" s="86" t="s">
        <v>1821</v>
      </c>
      <c r="Q1027" s="83" t="s">
        <v>159</v>
      </c>
      <c r="R1027" s="85" t="s">
        <v>2266</v>
      </c>
      <c r="S1027" s="86" t="s">
        <v>2267</v>
      </c>
      <c r="T1027" s="92">
        <v>168127</v>
      </c>
      <c r="U1027" s="85" t="s">
        <v>171</v>
      </c>
      <c r="V1027" s="85" t="s">
        <v>131</v>
      </c>
      <c r="W1027" s="171">
        <v>44074</v>
      </c>
      <c r="X1027" s="172" t="e">
        <f>+CONCATENATE(TEXT(#REF!,"yyyy"),"-",TEXT(#REF!,"mm"))</f>
        <v>#REF!</v>
      </c>
      <c r="Y1027" s="173" t="str">
        <f t="shared" ref="Y1027:Y1090" si="166">+TRIM(LEFT(P1027,2))</f>
        <v>4</v>
      </c>
      <c r="Z1027" s="172" t="str">
        <f t="shared" ref="Z1027:Z1090" si="167">CONCATENATE(YEAR(EDATE(W1027,-1)),"-",TEXT(MONTH(EDATE(W1027,-1)),"00"))</f>
        <v>2020-07</v>
      </c>
      <c r="AA1027" s="170" t="e">
        <f>+VLOOKUP(Z1027,#REF!,2,FALSE)/VLOOKUP(X1027,#REF!,2,FALSE)</f>
        <v>#REF!</v>
      </c>
      <c r="AB1027" s="174" t="e">
        <f t="shared" si="164"/>
        <v>#REF!</v>
      </c>
      <c r="AC1027" s="174" t="e">
        <f t="shared" si="165"/>
        <v>#REF!</v>
      </c>
      <c r="AD1027" s="175" t="e">
        <f>+#REF!+365*Y1027</f>
        <v>#REF!</v>
      </c>
      <c r="AE1027" s="176" t="e">
        <f t="shared" ref="AE1027:AE1090" si="168">+(AD1027-W1027)/365</f>
        <v>#REF!</v>
      </c>
      <c r="AF1027" s="170" t="e">
        <f>+VLOOKUP(CONCATENATE(TEXT(W1027,"yyyy"),"-",TEXT(W1027,"mm")),#REF!,2,0)</f>
        <v>#REF!</v>
      </c>
      <c r="AG1027" s="177" t="e">
        <f>+(AC1027*(1+'INFLAC PROYECTADA'!$B$8)^(AE1027))/((1+DEMANDADO!AF1027)^(AE1027))</f>
        <v>#REF!</v>
      </c>
      <c r="AH1027" s="169">
        <f>(0.2*VLOOKUP(D1027,'%.'!$A$1:$B$4,2,FALSE))+(0.35*VLOOKUP(E1027,'%.'!$A$1:$B$4,2,FALSE))+(0.1*VLOOKUP(F1027,'%.'!$A$1:$B$4,2,FALSE))+(0.35*VLOOKUP(G1027,'%.'!$A$1:$B$4,2,FALSE))</f>
        <v>0.05</v>
      </c>
      <c r="AI1027" s="128" t="str">
        <f t="shared" ref="AI1027:AI1090" si="169">+IF(AH1027&gt;0.5,"ALTA",IF(AH1027&gt;0.25,"MEDIA",IF(AH1027&gt;=0.1,"BAJA",IF(AH1027&lt;0.1,"REMOTA"))))</f>
        <v>REMOTA</v>
      </c>
      <c r="AJ1027" s="128" t="str">
        <f t="shared" ref="AJ1027:AJ1090" si="170">+IF(M1027&gt;0,"Provisión contable",IF(AH1027&gt;50%,"Provisión contable",IF(AH1027&lt;10%,"No se registra","Cuentas de Orden")))</f>
        <v>No se registra</v>
      </c>
      <c r="AK1027" s="178">
        <f t="shared" ref="AK1027:AK1090" si="171">+IF(M1027&gt;0,M1027,IF(AJ1027="Provisión Contable",AG1027,0)+IF(AJ1027="Cuentas de Orden",AG1027,0))</f>
        <v>0</v>
      </c>
    </row>
    <row r="1028" spans="1:37" ht="30" customHeight="1" x14ac:dyDescent="0.25">
      <c r="A1028" s="115">
        <v>1027</v>
      </c>
      <c r="B1028" s="79" t="s">
        <v>2239</v>
      </c>
      <c r="C1028" s="85" t="s">
        <v>2262</v>
      </c>
      <c r="D1028" s="87" t="s">
        <v>1</v>
      </c>
      <c r="E1028" s="87" t="s">
        <v>1</v>
      </c>
      <c r="F1028" s="87" t="s">
        <v>1</v>
      </c>
      <c r="G1028" s="124" t="s">
        <v>1</v>
      </c>
      <c r="H1028" s="169">
        <f t="shared" si="162"/>
        <v>0.05</v>
      </c>
      <c r="I1028" s="170" t="str">
        <f t="shared" si="163"/>
        <v>REMOTA</v>
      </c>
      <c r="J1028" s="292">
        <v>63306689</v>
      </c>
      <c r="K1028" s="221">
        <v>0</v>
      </c>
      <c r="L1028" s="85" t="s">
        <v>131</v>
      </c>
      <c r="M1028" s="188">
        <v>0</v>
      </c>
      <c r="N1028" s="87" t="s">
        <v>405</v>
      </c>
      <c r="O1028" s="188" t="s">
        <v>405</v>
      </c>
      <c r="P1028" s="86" t="s">
        <v>1821</v>
      </c>
      <c r="Q1028" s="83" t="s">
        <v>159</v>
      </c>
      <c r="R1028" s="85" t="s">
        <v>2266</v>
      </c>
      <c r="S1028" s="86" t="s">
        <v>2267</v>
      </c>
      <c r="T1028" s="92">
        <v>168127</v>
      </c>
      <c r="U1028" s="85" t="s">
        <v>171</v>
      </c>
      <c r="V1028" s="85" t="s">
        <v>131</v>
      </c>
      <c r="W1028" s="171">
        <v>44074</v>
      </c>
      <c r="X1028" s="172" t="e">
        <f>+CONCATENATE(TEXT(#REF!,"yyyy"),"-",TEXT(#REF!,"mm"))</f>
        <v>#REF!</v>
      </c>
      <c r="Y1028" s="173" t="str">
        <f t="shared" si="166"/>
        <v>4</v>
      </c>
      <c r="Z1028" s="172" t="str">
        <f t="shared" si="167"/>
        <v>2020-07</v>
      </c>
      <c r="AA1028" s="170" t="e">
        <f>+VLOOKUP(Z1028,#REF!,2,FALSE)/VLOOKUP(X1028,#REF!,2,FALSE)</f>
        <v>#REF!</v>
      </c>
      <c r="AB1028" s="174" t="e">
        <f t="shared" si="164"/>
        <v>#REF!</v>
      </c>
      <c r="AC1028" s="174" t="e">
        <f t="shared" si="165"/>
        <v>#REF!</v>
      </c>
      <c r="AD1028" s="175" t="e">
        <f>+#REF!+365*Y1028</f>
        <v>#REF!</v>
      </c>
      <c r="AE1028" s="176" t="e">
        <f t="shared" si="168"/>
        <v>#REF!</v>
      </c>
      <c r="AF1028" s="170" t="e">
        <f>+VLOOKUP(CONCATENATE(TEXT(W1028,"yyyy"),"-",TEXT(W1028,"mm")),#REF!,2,0)</f>
        <v>#REF!</v>
      </c>
      <c r="AG1028" s="177" t="e">
        <f>+(AC1028*(1+'INFLAC PROYECTADA'!$B$8)^(AE1028))/((1+DEMANDADO!AF1028)^(AE1028))</f>
        <v>#REF!</v>
      </c>
      <c r="AH1028" s="169">
        <f>(0.2*VLOOKUP(D1028,'%.'!$A$1:$B$4,2,FALSE))+(0.35*VLOOKUP(E1028,'%.'!$A$1:$B$4,2,FALSE))+(0.1*VLOOKUP(F1028,'%.'!$A$1:$B$4,2,FALSE))+(0.35*VLOOKUP(G1028,'%.'!$A$1:$B$4,2,FALSE))</f>
        <v>0.05</v>
      </c>
      <c r="AI1028" s="128" t="str">
        <f t="shared" si="169"/>
        <v>REMOTA</v>
      </c>
      <c r="AJ1028" s="128" t="str">
        <f t="shared" si="170"/>
        <v>No se registra</v>
      </c>
      <c r="AK1028" s="178">
        <f t="shared" si="171"/>
        <v>0</v>
      </c>
    </row>
    <row r="1029" spans="1:37" ht="30" customHeight="1" x14ac:dyDescent="0.25">
      <c r="A1029" s="115">
        <v>1028</v>
      </c>
      <c r="B1029" s="79" t="s">
        <v>2239</v>
      </c>
      <c r="C1029" s="85" t="s">
        <v>2263</v>
      </c>
      <c r="D1029" s="87" t="s">
        <v>1</v>
      </c>
      <c r="E1029" s="87" t="s">
        <v>1</v>
      </c>
      <c r="F1029" s="87" t="s">
        <v>1</v>
      </c>
      <c r="G1029" s="124" t="s">
        <v>1</v>
      </c>
      <c r="H1029" s="169">
        <f t="shared" si="162"/>
        <v>0.05</v>
      </c>
      <c r="I1029" s="170" t="str">
        <f t="shared" si="163"/>
        <v>REMOTA</v>
      </c>
      <c r="J1029" s="292">
        <v>64412605</v>
      </c>
      <c r="K1029" s="221">
        <v>0</v>
      </c>
      <c r="L1029" s="85" t="s">
        <v>131</v>
      </c>
      <c r="M1029" s="188">
        <v>0</v>
      </c>
      <c r="N1029" s="87" t="s">
        <v>405</v>
      </c>
      <c r="O1029" s="188" t="s">
        <v>405</v>
      </c>
      <c r="P1029" s="86" t="s">
        <v>1821</v>
      </c>
      <c r="Q1029" s="83" t="s">
        <v>159</v>
      </c>
      <c r="R1029" s="85" t="s">
        <v>2266</v>
      </c>
      <c r="S1029" s="86" t="s">
        <v>2267</v>
      </c>
      <c r="T1029" s="92">
        <v>168127</v>
      </c>
      <c r="U1029" s="85" t="s">
        <v>171</v>
      </c>
      <c r="V1029" s="85" t="s">
        <v>131</v>
      </c>
      <c r="W1029" s="171">
        <v>44074</v>
      </c>
      <c r="X1029" s="172" t="e">
        <f>+CONCATENATE(TEXT(#REF!,"yyyy"),"-",TEXT(#REF!,"mm"))</f>
        <v>#REF!</v>
      </c>
      <c r="Y1029" s="173" t="str">
        <f t="shared" si="166"/>
        <v>4</v>
      </c>
      <c r="Z1029" s="172" t="str">
        <f t="shared" si="167"/>
        <v>2020-07</v>
      </c>
      <c r="AA1029" s="170" t="e">
        <f>+VLOOKUP(Z1029,#REF!,2,FALSE)/VLOOKUP(X1029,#REF!,2,FALSE)</f>
        <v>#REF!</v>
      </c>
      <c r="AB1029" s="174" t="e">
        <f t="shared" si="164"/>
        <v>#REF!</v>
      </c>
      <c r="AC1029" s="174" t="e">
        <f t="shared" si="165"/>
        <v>#REF!</v>
      </c>
      <c r="AD1029" s="175" t="e">
        <f>+#REF!+365*Y1029</f>
        <v>#REF!</v>
      </c>
      <c r="AE1029" s="176" t="e">
        <f t="shared" si="168"/>
        <v>#REF!</v>
      </c>
      <c r="AF1029" s="170" t="e">
        <f>+VLOOKUP(CONCATENATE(TEXT(W1029,"yyyy"),"-",TEXT(W1029,"mm")),#REF!,2,0)</f>
        <v>#REF!</v>
      </c>
      <c r="AG1029" s="177" t="e">
        <f>+(AC1029*(1+'INFLAC PROYECTADA'!$B$8)^(AE1029))/((1+DEMANDADO!AF1029)^(AE1029))</f>
        <v>#REF!</v>
      </c>
      <c r="AH1029" s="169">
        <f>(0.2*VLOOKUP(D1029,'%.'!$A$1:$B$4,2,FALSE))+(0.35*VLOOKUP(E1029,'%.'!$A$1:$B$4,2,FALSE))+(0.1*VLOOKUP(F1029,'%.'!$A$1:$B$4,2,FALSE))+(0.35*VLOOKUP(G1029,'%.'!$A$1:$B$4,2,FALSE))</f>
        <v>0.05</v>
      </c>
      <c r="AI1029" s="128" t="str">
        <f t="shared" si="169"/>
        <v>REMOTA</v>
      </c>
      <c r="AJ1029" s="128" t="str">
        <f t="shared" si="170"/>
        <v>No se registra</v>
      </c>
      <c r="AK1029" s="178">
        <f t="shared" si="171"/>
        <v>0</v>
      </c>
    </row>
    <row r="1030" spans="1:37" ht="30" customHeight="1" x14ac:dyDescent="0.25">
      <c r="A1030" s="115">
        <v>1029</v>
      </c>
      <c r="B1030" s="79" t="s">
        <v>2239</v>
      </c>
      <c r="C1030" s="85" t="s">
        <v>2264</v>
      </c>
      <c r="D1030" s="87" t="s">
        <v>1</v>
      </c>
      <c r="E1030" s="87" t="s">
        <v>1</v>
      </c>
      <c r="F1030" s="87" t="s">
        <v>1</v>
      </c>
      <c r="G1030" s="124" t="s">
        <v>1</v>
      </c>
      <c r="H1030" s="169">
        <f t="shared" si="162"/>
        <v>0.05</v>
      </c>
      <c r="I1030" s="170" t="str">
        <f t="shared" si="163"/>
        <v>REMOTA</v>
      </c>
      <c r="J1030" s="292">
        <v>33475944</v>
      </c>
      <c r="K1030" s="221">
        <v>0</v>
      </c>
      <c r="L1030" s="85" t="s">
        <v>131</v>
      </c>
      <c r="M1030" s="188">
        <v>0</v>
      </c>
      <c r="N1030" s="87" t="s">
        <v>405</v>
      </c>
      <c r="O1030" s="188" t="s">
        <v>405</v>
      </c>
      <c r="P1030" s="86" t="s">
        <v>1821</v>
      </c>
      <c r="Q1030" s="83" t="s">
        <v>159</v>
      </c>
      <c r="R1030" s="85" t="s">
        <v>2266</v>
      </c>
      <c r="S1030" s="86" t="s">
        <v>2267</v>
      </c>
      <c r="T1030" s="92">
        <v>168127</v>
      </c>
      <c r="U1030" s="85" t="s">
        <v>171</v>
      </c>
      <c r="V1030" s="85" t="s">
        <v>131</v>
      </c>
      <c r="W1030" s="171">
        <v>44074</v>
      </c>
      <c r="X1030" s="172" t="e">
        <f>+CONCATENATE(TEXT(#REF!,"yyyy"),"-",TEXT(#REF!,"mm"))</f>
        <v>#REF!</v>
      </c>
      <c r="Y1030" s="173" t="str">
        <f t="shared" si="166"/>
        <v>4</v>
      </c>
      <c r="Z1030" s="172" t="str">
        <f t="shared" si="167"/>
        <v>2020-07</v>
      </c>
      <c r="AA1030" s="170" t="e">
        <f>+VLOOKUP(Z1030,#REF!,2,FALSE)/VLOOKUP(X1030,#REF!,2,FALSE)</f>
        <v>#REF!</v>
      </c>
      <c r="AB1030" s="174" t="e">
        <f t="shared" si="164"/>
        <v>#REF!</v>
      </c>
      <c r="AC1030" s="174" t="e">
        <f t="shared" si="165"/>
        <v>#REF!</v>
      </c>
      <c r="AD1030" s="175" t="e">
        <f>+#REF!+365*Y1030</f>
        <v>#REF!</v>
      </c>
      <c r="AE1030" s="176" t="e">
        <f t="shared" si="168"/>
        <v>#REF!</v>
      </c>
      <c r="AF1030" s="170" t="e">
        <f>+VLOOKUP(CONCATENATE(TEXT(W1030,"yyyy"),"-",TEXT(W1030,"mm")),#REF!,2,0)</f>
        <v>#REF!</v>
      </c>
      <c r="AG1030" s="177" t="e">
        <f>+(AC1030*(1+'INFLAC PROYECTADA'!$B$8)^(AE1030))/((1+DEMANDADO!AF1030)^(AE1030))</f>
        <v>#REF!</v>
      </c>
      <c r="AH1030" s="169">
        <f>(0.2*VLOOKUP(D1030,'%.'!$A$1:$B$4,2,FALSE))+(0.35*VLOOKUP(E1030,'%.'!$A$1:$B$4,2,FALSE))+(0.1*VLOOKUP(F1030,'%.'!$A$1:$B$4,2,FALSE))+(0.35*VLOOKUP(G1030,'%.'!$A$1:$B$4,2,FALSE))</f>
        <v>0.05</v>
      </c>
      <c r="AI1030" s="128" t="str">
        <f t="shared" si="169"/>
        <v>REMOTA</v>
      </c>
      <c r="AJ1030" s="128" t="str">
        <f t="shared" si="170"/>
        <v>No se registra</v>
      </c>
      <c r="AK1030" s="178">
        <f t="shared" si="171"/>
        <v>0</v>
      </c>
    </row>
    <row r="1031" spans="1:37" ht="30" customHeight="1" x14ac:dyDescent="0.25">
      <c r="A1031" s="115">
        <v>1030</v>
      </c>
      <c r="B1031" s="79" t="s">
        <v>688</v>
      </c>
      <c r="C1031" s="85" t="s">
        <v>2368</v>
      </c>
      <c r="D1031" s="83" t="s">
        <v>48</v>
      </c>
      <c r="E1031" s="83" t="s">
        <v>1</v>
      </c>
      <c r="F1031" s="83" t="s">
        <v>1</v>
      </c>
      <c r="G1031" s="124" t="s">
        <v>1</v>
      </c>
      <c r="H1031" s="169">
        <f t="shared" si="162"/>
        <v>0.14000000000000001</v>
      </c>
      <c r="I1031" s="170" t="str">
        <f t="shared" si="163"/>
        <v>BAJA</v>
      </c>
      <c r="J1031" s="292">
        <v>34000000000</v>
      </c>
      <c r="K1031" s="221">
        <v>0.1</v>
      </c>
      <c r="L1031" s="86" t="s">
        <v>131</v>
      </c>
      <c r="M1031" s="188"/>
      <c r="N1031" s="87" t="s">
        <v>405</v>
      </c>
      <c r="O1031" s="188" t="s">
        <v>405</v>
      </c>
      <c r="P1031" s="86" t="s">
        <v>465</v>
      </c>
      <c r="Q1031" s="86" t="s">
        <v>2540</v>
      </c>
      <c r="R1031" s="86" t="s">
        <v>2541</v>
      </c>
      <c r="S1031" s="79">
        <v>43753</v>
      </c>
      <c r="T1031" s="86">
        <v>146212</v>
      </c>
      <c r="U1031" s="86" t="s">
        <v>184</v>
      </c>
      <c r="V1031" s="86" t="s">
        <v>2542</v>
      </c>
      <c r="W1031" s="171">
        <v>44074</v>
      </c>
      <c r="X1031" s="172" t="e">
        <f>+CONCATENATE(TEXT(#REF!,"yyyy"),"-",TEXT(#REF!,"mm"))</f>
        <v>#REF!</v>
      </c>
      <c r="Y1031" s="173" t="str">
        <f t="shared" si="166"/>
        <v>8</v>
      </c>
      <c r="Z1031" s="172" t="str">
        <f t="shared" si="167"/>
        <v>2020-07</v>
      </c>
      <c r="AA1031" s="170" t="e">
        <f>+VLOOKUP(Z1031,#REF!,2,FALSE)/VLOOKUP(X1031,#REF!,2,FALSE)</f>
        <v>#REF!</v>
      </c>
      <c r="AB1031" s="174" t="e">
        <f t="shared" si="164"/>
        <v>#REF!</v>
      </c>
      <c r="AC1031" s="174" t="e">
        <f t="shared" si="165"/>
        <v>#REF!</v>
      </c>
      <c r="AD1031" s="175" t="e">
        <f>+#REF!+365*Y1031</f>
        <v>#REF!</v>
      </c>
      <c r="AE1031" s="176" t="e">
        <f t="shared" si="168"/>
        <v>#REF!</v>
      </c>
      <c r="AF1031" s="170" t="e">
        <f>+VLOOKUP(CONCATENATE(TEXT(W1031,"yyyy"),"-",TEXT(W1031,"mm")),#REF!,2,0)</f>
        <v>#REF!</v>
      </c>
      <c r="AG1031" s="177" t="e">
        <f>+(AC1031*(1+'INFLAC PROYECTADA'!$B$8)^(AE1031))/((1+DEMANDADO!AF1031)^(AE1031))</f>
        <v>#REF!</v>
      </c>
      <c r="AH1031" s="169">
        <f>(0.2*VLOOKUP(D1031,'%.'!$A$1:$B$4,2,FALSE))+(0.35*VLOOKUP(E1031,'%.'!$A$1:$B$4,2,FALSE))+(0.1*VLOOKUP(F1031,'%.'!$A$1:$B$4,2,FALSE))+(0.35*VLOOKUP(G1031,'%.'!$A$1:$B$4,2,FALSE))</f>
        <v>0.14000000000000001</v>
      </c>
      <c r="AI1031" s="128" t="str">
        <f t="shared" si="169"/>
        <v>BAJA</v>
      </c>
      <c r="AJ1031" s="128" t="str">
        <f t="shared" si="170"/>
        <v>Cuentas de Orden</v>
      </c>
      <c r="AK1031" s="178" t="e">
        <f t="shared" si="171"/>
        <v>#REF!</v>
      </c>
    </row>
    <row r="1032" spans="1:37" ht="30" customHeight="1" x14ac:dyDescent="0.25">
      <c r="A1032" s="115">
        <v>1031</v>
      </c>
      <c r="B1032" s="79" t="s">
        <v>2369</v>
      </c>
      <c r="C1032" s="85" t="s">
        <v>2370</v>
      </c>
      <c r="D1032" s="83" t="s">
        <v>48</v>
      </c>
      <c r="E1032" s="83" t="s">
        <v>1</v>
      </c>
      <c r="F1032" s="83" t="s">
        <v>1</v>
      </c>
      <c r="G1032" s="124" t="s">
        <v>1</v>
      </c>
      <c r="H1032" s="169">
        <f t="shared" si="162"/>
        <v>0.14000000000000001</v>
      </c>
      <c r="I1032" s="170" t="str">
        <f t="shared" si="163"/>
        <v>BAJA</v>
      </c>
      <c r="J1032" s="292">
        <v>87497849</v>
      </c>
      <c r="K1032" s="221">
        <v>1</v>
      </c>
      <c r="L1032" s="86" t="s">
        <v>136</v>
      </c>
      <c r="M1032" s="188"/>
      <c r="N1032" s="87" t="s">
        <v>405</v>
      </c>
      <c r="O1032" s="188" t="s">
        <v>405</v>
      </c>
      <c r="P1032" s="86" t="s">
        <v>465</v>
      </c>
      <c r="Q1032" s="86" t="s">
        <v>2540</v>
      </c>
      <c r="R1032" s="86" t="s">
        <v>2541</v>
      </c>
      <c r="S1032" s="79">
        <v>43753</v>
      </c>
      <c r="T1032" s="86">
        <v>146212</v>
      </c>
      <c r="U1032" s="86" t="s">
        <v>174</v>
      </c>
      <c r="V1032" s="86"/>
      <c r="W1032" s="171">
        <v>44074</v>
      </c>
      <c r="X1032" s="172" t="e">
        <f>+CONCATENATE(TEXT(#REF!,"yyyy"),"-",TEXT(#REF!,"mm"))</f>
        <v>#REF!</v>
      </c>
      <c r="Y1032" s="173" t="str">
        <f t="shared" si="166"/>
        <v>8</v>
      </c>
      <c r="Z1032" s="172" t="str">
        <f t="shared" si="167"/>
        <v>2020-07</v>
      </c>
      <c r="AA1032" s="170" t="e">
        <f>+VLOOKUP(Z1032,#REF!,2,FALSE)/VLOOKUP(X1032,#REF!,2,FALSE)</f>
        <v>#REF!</v>
      </c>
      <c r="AB1032" s="174" t="e">
        <f t="shared" si="164"/>
        <v>#REF!</v>
      </c>
      <c r="AC1032" s="174" t="e">
        <f t="shared" si="165"/>
        <v>#REF!</v>
      </c>
      <c r="AD1032" s="175" t="e">
        <f>+#REF!+365*Y1032</f>
        <v>#REF!</v>
      </c>
      <c r="AE1032" s="176" t="e">
        <f t="shared" si="168"/>
        <v>#REF!</v>
      </c>
      <c r="AF1032" s="170" t="e">
        <f>+VLOOKUP(CONCATENATE(TEXT(W1032,"yyyy"),"-",TEXT(W1032,"mm")),#REF!,2,0)</f>
        <v>#REF!</v>
      </c>
      <c r="AG1032" s="177" t="e">
        <f>+(AC1032*(1+'INFLAC PROYECTADA'!$B$8)^(AE1032))/((1+DEMANDADO!AF1032)^(AE1032))</f>
        <v>#REF!</v>
      </c>
      <c r="AH1032" s="169">
        <f>(0.2*VLOOKUP(D1032,'%.'!$A$1:$B$4,2,FALSE))+(0.35*VLOOKUP(E1032,'%.'!$A$1:$B$4,2,FALSE))+(0.1*VLOOKUP(F1032,'%.'!$A$1:$B$4,2,FALSE))+(0.35*VLOOKUP(G1032,'%.'!$A$1:$B$4,2,FALSE))</f>
        <v>0.14000000000000001</v>
      </c>
      <c r="AI1032" s="128" t="str">
        <f t="shared" si="169"/>
        <v>BAJA</v>
      </c>
      <c r="AJ1032" s="128" t="str">
        <f t="shared" si="170"/>
        <v>Cuentas de Orden</v>
      </c>
      <c r="AK1032" s="178" t="e">
        <f t="shared" si="171"/>
        <v>#REF!</v>
      </c>
    </row>
    <row r="1033" spans="1:37" ht="30" customHeight="1" x14ac:dyDescent="0.25">
      <c r="A1033" s="115">
        <v>1032</v>
      </c>
      <c r="B1033" s="79" t="s">
        <v>688</v>
      </c>
      <c r="C1033" s="85" t="s">
        <v>2371</v>
      </c>
      <c r="D1033" s="83" t="s">
        <v>48</v>
      </c>
      <c r="E1033" s="83" t="s">
        <v>48</v>
      </c>
      <c r="F1033" s="83" t="s">
        <v>1</v>
      </c>
      <c r="G1033" s="124" t="s">
        <v>1</v>
      </c>
      <c r="H1033" s="169">
        <f t="shared" si="162"/>
        <v>0.29750000000000004</v>
      </c>
      <c r="I1033" s="170" t="str">
        <f t="shared" si="163"/>
        <v>MEDIA</v>
      </c>
      <c r="J1033" s="292">
        <v>1639723569</v>
      </c>
      <c r="K1033" s="221">
        <v>1</v>
      </c>
      <c r="L1033" s="86" t="s">
        <v>238</v>
      </c>
      <c r="M1033" s="188"/>
      <c r="N1033" s="87" t="s">
        <v>405</v>
      </c>
      <c r="O1033" s="188" t="s">
        <v>405</v>
      </c>
      <c r="P1033" s="86" t="s">
        <v>465</v>
      </c>
      <c r="Q1033" s="86" t="s">
        <v>2540</v>
      </c>
      <c r="R1033" s="86" t="s">
        <v>2541</v>
      </c>
      <c r="S1033" s="79">
        <v>43753</v>
      </c>
      <c r="T1033" s="86">
        <v>146212</v>
      </c>
      <c r="U1033" s="86" t="s">
        <v>21</v>
      </c>
      <c r="V1033" s="86" t="s">
        <v>21</v>
      </c>
      <c r="W1033" s="171">
        <v>44074</v>
      </c>
      <c r="X1033" s="172" t="e">
        <f>+CONCATENATE(TEXT(#REF!,"yyyy"),"-",TEXT(#REF!,"mm"))</f>
        <v>#REF!</v>
      </c>
      <c r="Y1033" s="173" t="str">
        <f t="shared" si="166"/>
        <v>8</v>
      </c>
      <c r="Z1033" s="172" t="str">
        <f t="shared" si="167"/>
        <v>2020-07</v>
      </c>
      <c r="AA1033" s="170" t="e">
        <f>+VLOOKUP(Z1033,#REF!,2,FALSE)/VLOOKUP(X1033,#REF!,2,FALSE)</f>
        <v>#REF!</v>
      </c>
      <c r="AB1033" s="174" t="e">
        <f t="shared" si="164"/>
        <v>#REF!</v>
      </c>
      <c r="AC1033" s="174" t="e">
        <f t="shared" si="165"/>
        <v>#REF!</v>
      </c>
      <c r="AD1033" s="175" t="e">
        <f>+#REF!+365*Y1033</f>
        <v>#REF!</v>
      </c>
      <c r="AE1033" s="176" t="e">
        <f t="shared" si="168"/>
        <v>#REF!</v>
      </c>
      <c r="AF1033" s="170" t="e">
        <f>+VLOOKUP(CONCATENATE(TEXT(W1033,"yyyy"),"-",TEXT(W1033,"mm")),#REF!,2,0)</f>
        <v>#REF!</v>
      </c>
      <c r="AG1033" s="177" t="e">
        <f>+(AC1033*(1+'INFLAC PROYECTADA'!$B$8)^(AE1033))/((1+DEMANDADO!AF1033)^(AE1033))</f>
        <v>#REF!</v>
      </c>
      <c r="AH1033" s="169">
        <f>(0.2*VLOOKUP(D1033,'%.'!$A$1:$B$4,2,FALSE))+(0.35*VLOOKUP(E1033,'%.'!$A$1:$B$4,2,FALSE))+(0.1*VLOOKUP(F1033,'%.'!$A$1:$B$4,2,FALSE))+(0.35*VLOOKUP(G1033,'%.'!$A$1:$B$4,2,FALSE))</f>
        <v>0.29750000000000004</v>
      </c>
      <c r="AI1033" s="128" t="str">
        <f t="shared" si="169"/>
        <v>MEDIA</v>
      </c>
      <c r="AJ1033" s="128" t="str">
        <f t="shared" si="170"/>
        <v>Cuentas de Orden</v>
      </c>
      <c r="AK1033" s="178" t="e">
        <f t="shared" si="171"/>
        <v>#REF!</v>
      </c>
    </row>
    <row r="1034" spans="1:37" ht="30" customHeight="1" x14ac:dyDescent="0.25">
      <c r="A1034" s="115">
        <v>1033</v>
      </c>
      <c r="B1034" s="79" t="s">
        <v>2372</v>
      </c>
      <c r="C1034" s="85" t="s">
        <v>2373</v>
      </c>
      <c r="D1034" s="83" t="s">
        <v>0</v>
      </c>
      <c r="E1034" s="83" t="s">
        <v>0</v>
      </c>
      <c r="F1034" s="83" t="s">
        <v>1</v>
      </c>
      <c r="G1034" s="124" t="s">
        <v>1</v>
      </c>
      <c r="H1034" s="169">
        <f t="shared" si="162"/>
        <v>0.57250000000000001</v>
      </c>
      <c r="I1034" s="170" t="str">
        <f t="shared" si="163"/>
        <v>ALTA</v>
      </c>
      <c r="J1034" s="292">
        <v>176370124</v>
      </c>
      <c r="K1034" s="221">
        <v>7.0000000000000007E-2</v>
      </c>
      <c r="L1034" s="86" t="s">
        <v>132</v>
      </c>
      <c r="M1034" s="188"/>
      <c r="N1034" s="87" t="s">
        <v>405</v>
      </c>
      <c r="O1034" s="188" t="s">
        <v>405</v>
      </c>
      <c r="P1034" s="86" t="s">
        <v>465</v>
      </c>
      <c r="Q1034" s="86" t="s">
        <v>2540</v>
      </c>
      <c r="R1034" s="86" t="s">
        <v>2541</v>
      </c>
      <c r="S1034" s="79">
        <v>43753</v>
      </c>
      <c r="T1034" s="86">
        <v>146212</v>
      </c>
      <c r="U1034" s="86" t="s">
        <v>21</v>
      </c>
      <c r="V1034" s="86" t="s">
        <v>21</v>
      </c>
      <c r="W1034" s="171">
        <v>44074</v>
      </c>
      <c r="X1034" s="172" t="e">
        <f>+CONCATENATE(TEXT(#REF!,"yyyy"),"-",TEXT(#REF!,"mm"))</f>
        <v>#REF!</v>
      </c>
      <c r="Y1034" s="173" t="str">
        <f t="shared" si="166"/>
        <v>8</v>
      </c>
      <c r="Z1034" s="172" t="str">
        <f t="shared" si="167"/>
        <v>2020-07</v>
      </c>
      <c r="AA1034" s="170" t="e">
        <f>+VLOOKUP(Z1034,#REF!,2,FALSE)/VLOOKUP(X1034,#REF!,2,FALSE)</f>
        <v>#REF!</v>
      </c>
      <c r="AB1034" s="174" t="e">
        <f t="shared" si="164"/>
        <v>#REF!</v>
      </c>
      <c r="AC1034" s="174" t="e">
        <f t="shared" si="165"/>
        <v>#REF!</v>
      </c>
      <c r="AD1034" s="175" t="e">
        <f>+#REF!+365*Y1034</f>
        <v>#REF!</v>
      </c>
      <c r="AE1034" s="176" t="e">
        <f t="shared" si="168"/>
        <v>#REF!</v>
      </c>
      <c r="AF1034" s="170" t="e">
        <f>+VLOOKUP(CONCATENATE(TEXT(W1034,"yyyy"),"-",TEXT(W1034,"mm")),#REF!,2,0)</f>
        <v>#REF!</v>
      </c>
      <c r="AG1034" s="177" t="e">
        <f>+(AC1034*(1+'INFLAC PROYECTADA'!$B$8)^(AE1034))/((1+DEMANDADO!AF1034)^(AE1034))</f>
        <v>#REF!</v>
      </c>
      <c r="AH1034" s="169">
        <f>(0.2*VLOOKUP(D1034,'%.'!$A$1:$B$4,2,FALSE))+(0.35*VLOOKUP(E1034,'%.'!$A$1:$B$4,2,FALSE))+(0.1*VLOOKUP(F1034,'%.'!$A$1:$B$4,2,FALSE))+(0.35*VLOOKUP(G1034,'%.'!$A$1:$B$4,2,FALSE))</f>
        <v>0.57250000000000001</v>
      </c>
      <c r="AI1034" s="128" t="str">
        <f t="shared" si="169"/>
        <v>ALTA</v>
      </c>
      <c r="AJ1034" s="128" t="str">
        <f t="shared" si="170"/>
        <v>Provisión contable</v>
      </c>
      <c r="AK1034" s="178" t="e">
        <f t="shared" si="171"/>
        <v>#REF!</v>
      </c>
    </row>
    <row r="1035" spans="1:37" ht="30" customHeight="1" x14ac:dyDescent="0.25">
      <c r="A1035" s="115">
        <v>1034</v>
      </c>
      <c r="B1035" s="79" t="s">
        <v>2374</v>
      </c>
      <c r="C1035" s="85" t="s">
        <v>2375</v>
      </c>
      <c r="D1035" s="83" t="s">
        <v>1</v>
      </c>
      <c r="E1035" s="83" t="s">
        <v>1</v>
      </c>
      <c r="F1035" s="83" t="s">
        <v>1</v>
      </c>
      <c r="G1035" s="124" t="s">
        <v>48</v>
      </c>
      <c r="H1035" s="169">
        <f t="shared" si="162"/>
        <v>0.20749999999999999</v>
      </c>
      <c r="I1035" s="170" t="str">
        <f t="shared" si="163"/>
        <v>BAJA</v>
      </c>
      <c r="J1035" s="292">
        <v>103983405</v>
      </c>
      <c r="K1035" s="221">
        <v>1</v>
      </c>
      <c r="L1035" s="86" t="s">
        <v>133</v>
      </c>
      <c r="M1035" s="188"/>
      <c r="N1035" s="87" t="s">
        <v>405</v>
      </c>
      <c r="O1035" s="188" t="s">
        <v>405</v>
      </c>
      <c r="P1035" s="86" t="s">
        <v>465</v>
      </c>
      <c r="Q1035" s="86" t="s">
        <v>2540</v>
      </c>
      <c r="R1035" s="86" t="s">
        <v>2541</v>
      </c>
      <c r="S1035" s="79">
        <v>43753</v>
      </c>
      <c r="T1035" s="86">
        <v>146212</v>
      </c>
      <c r="U1035" s="86" t="s">
        <v>21</v>
      </c>
      <c r="V1035" s="86" t="s">
        <v>2581</v>
      </c>
      <c r="W1035" s="171">
        <v>44074</v>
      </c>
      <c r="X1035" s="172" t="e">
        <f>+CONCATENATE(TEXT(#REF!,"yyyy"),"-",TEXT(#REF!,"mm"))</f>
        <v>#REF!</v>
      </c>
      <c r="Y1035" s="173" t="str">
        <f t="shared" si="166"/>
        <v>8</v>
      </c>
      <c r="Z1035" s="172" t="str">
        <f t="shared" si="167"/>
        <v>2020-07</v>
      </c>
      <c r="AA1035" s="170" t="e">
        <f>+VLOOKUP(Z1035,#REF!,2,FALSE)/VLOOKUP(X1035,#REF!,2,FALSE)</f>
        <v>#REF!</v>
      </c>
      <c r="AB1035" s="174" t="e">
        <f t="shared" si="164"/>
        <v>#REF!</v>
      </c>
      <c r="AC1035" s="174" t="e">
        <f t="shared" si="165"/>
        <v>#REF!</v>
      </c>
      <c r="AD1035" s="175" t="e">
        <f>+#REF!+365*Y1035</f>
        <v>#REF!</v>
      </c>
      <c r="AE1035" s="176" t="e">
        <f t="shared" si="168"/>
        <v>#REF!</v>
      </c>
      <c r="AF1035" s="170" t="e">
        <f>+VLOOKUP(CONCATENATE(TEXT(W1035,"yyyy"),"-",TEXT(W1035,"mm")),#REF!,2,0)</f>
        <v>#REF!</v>
      </c>
      <c r="AG1035" s="177" t="e">
        <f>+(AC1035*(1+'INFLAC PROYECTADA'!$B$8)^(AE1035))/((1+DEMANDADO!AF1035)^(AE1035))</f>
        <v>#REF!</v>
      </c>
      <c r="AH1035" s="169">
        <f>(0.2*VLOOKUP(D1035,'%.'!$A$1:$B$4,2,FALSE))+(0.35*VLOOKUP(E1035,'%.'!$A$1:$B$4,2,FALSE))+(0.1*VLOOKUP(F1035,'%.'!$A$1:$B$4,2,FALSE))+(0.35*VLOOKUP(G1035,'%.'!$A$1:$B$4,2,FALSE))</f>
        <v>0.20749999999999999</v>
      </c>
      <c r="AI1035" s="128" t="str">
        <f t="shared" si="169"/>
        <v>BAJA</v>
      </c>
      <c r="AJ1035" s="128" t="str">
        <f t="shared" si="170"/>
        <v>Cuentas de Orden</v>
      </c>
      <c r="AK1035" s="178" t="e">
        <f t="shared" si="171"/>
        <v>#REF!</v>
      </c>
    </row>
    <row r="1036" spans="1:37" ht="30" customHeight="1" x14ac:dyDescent="0.25">
      <c r="A1036" s="115">
        <v>1035</v>
      </c>
      <c r="B1036" s="79" t="s">
        <v>2376</v>
      </c>
      <c r="C1036" s="85" t="s">
        <v>2377</v>
      </c>
      <c r="D1036" s="83" t="s">
        <v>0</v>
      </c>
      <c r="E1036" s="83" t="s">
        <v>0</v>
      </c>
      <c r="F1036" s="83" t="s">
        <v>1</v>
      </c>
      <c r="G1036" s="124" t="s">
        <v>1</v>
      </c>
      <c r="H1036" s="169">
        <f t="shared" si="162"/>
        <v>0.57250000000000001</v>
      </c>
      <c r="I1036" s="170" t="str">
        <f t="shared" si="163"/>
        <v>ALTA</v>
      </c>
      <c r="J1036" s="292">
        <v>17644904</v>
      </c>
      <c r="K1036" s="221">
        <v>0.5</v>
      </c>
      <c r="L1036" s="86" t="s">
        <v>134</v>
      </c>
      <c r="M1036" s="188"/>
      <c r="N1036" s="87" t="s">
        <v>405</v>
      </c>
      <c r="O1036" s="188" t="s">
        <v>405</v>
      </c>
      <c r="P1036" s="86" t="s">
        <v>465</v>
      </c>
      <c r="Q1036" s="86" t="s">
        <v>2540</v>
      </c>
      <c r="R1036" s="86" t="s">
        <v>2541</v>
      </c>
      <c r="S1036" s="79">
        <v>43753</v>
      </c>
      <c r="T1036" s="86">
        <v>146212</v>
      </c>
      <c r="U1036" s="86" t="s">
        <v>76</v>
      </c>
      <c r="V1036" s="86" t="s">
        <v>1188</v>
      </c>
      <c r="W1036" s="171">
        <v>44074</v>
      </c>
      <c r="X1036" s="172" t="e">
        <f>+CONCATENATE(TEXT(#REF!,"yyyy"),"-",TEXT(#REF!,"mm"))</f>
        <v>#REF!</v>
      </c>
      <c r="Y1036" s="173" t="str">
        <f t="shared" si="166"/>
        <v>8</v>
      </c>
      <c r="Z1036" s="172" t="str">
        <f t="shared" si="167"/>
        <v>2020-07</v>
      </c>
      <c r="AA1036" s="170" t="e">
        <f>+VLOOKUP(Z1036,#REF!,2,FALSE)/VLOOKUP(X1036,#REF!,2,FALSE)</f>
        <v>#REF!</v>
      </c>
      <c r="AB1036" s="174" t="e">
        <f t="shared" si="164"/>
        <v>#REF!</v>
      </c>
      <c r="AC1036" s="174" t="e">
        <f t="shared" si="165"/>
        <v>#REF!</v>
      </c>
      <c r="AD1036" s="175" t="e">
        <f>+#REF!+365*Y1036</f>
        <v>#REF!</v>
      </c>
      <c r="AE1036" s="176" t="e">
        <f t="shared" si="168"/>
        <v>#REF!</v>
      </c>
      <c r="AF1036" s="170" t="e">
        <f>+VLOOKUP(CONCATENATE(TEXT(W1036,"yyyy"),"-",TEXT(W1036,"mm")),#REF!,2,0)</f>
        <v>#REF!</v>
      </c>
      <c r="AG1036" s="177" t="e">
        <f>+(AC1036*(1+'INFLAC PROYECTADA'!$B$8)^(AE1036))/((1+DEMANDADO!AF1036)^(AE1036))</f>
        <v>#REF!</v>
      </c>
      <c r="AH1036" s="169">
        <f>(0.2*VLOOKUP(D1036,'%.'!$A$1:$B$4,2,FALSE))+(0.35*VLOOKUP(E1036,'%.'!$A$1:$B$4,2,FALSE))+(0.1*VLOOKUP(F1036,'%.'!$A$1:$B$4,2,FALSE))+(0.35*VLOOKUP(G1036,'%.'!$A$1:$B$4,2,FALSE))</f>
        <v>0.57250000000000001</v>
      </c>
      <c r="AI1036" s="128" t="str">
        <f t="shared" si="169"/>
        <v>ALTA</v>
      </c>
      <c r="AJ1036" s="128" t="str">
        <f t="shared" si="170"/>
        <v>Provisión contable</v>
      </c>
      <c r="AK1036" s="178" t="e">
        <f t="shared" si="171"/>
        <v>#REF!</v>
      </c>
    </row>
    <row r="1037" spans="1:37" ht="30" customHeight="1" x14ac:dyDescent="0.25">
      <c r="A1037" s="115">
        <v>1036</v>
      </c>
      <c r="B1037" s="79" t="s">
        <v>688</v>
      </c>
      <c r="C1037" s="85" t="s">
        <v>2378</v>
      </c>
      <c r="D1037" s="83" t="s">
        <v>1</v>
      </c>
      <c r="E1037" s="83" t="s">
        <v>1</v>
      </c>
      <c r="F1037" s="83" t="s">
        <v>1</v>
      </c>
      <c r="G1037" s="124" t="s">
        <v>1</v>
      </c>
      <c r="H1037" s="169">
        <f t="shared" si="162"/>
        <v>0.05</v>
      </c>
      <c r="I1037" s="170" t="str">
        <f t="shared" si="163"/>
        <v>REMOTA</v>
      </c>
      <c r="J1037" s="292">
        <v>11475700000</v>
      </c>
      <c r="K1037" s="221">
        <v>0</v>
      </c>
      <c r="L1037" s="86" t="s">
        <v>133</v>
      </c>
      <c r="M1037" s="188"/>
      <c r="N1037" s="87" t="s">
        <v>405</v>
      </c>
      <c r="O1037" s="188" t="s">
        <v>405</v>
      </c>
      <c r="P1037" s="86" t="s">
        <v>745</v>
      </c>
      <c r="Q1037" s="86" t="s">
        <v>2540</v>
      </c>
      <c r="R1037" s="86" t="s">
        <v>2541</v>
      </c>
      <c r="S1037" s="79">
        <v>43753</v>
      </c>
      <c r="T1037" s="86">
        <v>146212</v>
      </c>
      <c r="U1037" s="86" t="s">
        <v>177</v>
      </c>
      <c r="V1037" s="86" t="s">
        <v>2543</v>
      </c>
      <c r="W1037" s="171">
        <v>44074</v>
      </c>
      <c r="X1037" s="172" t="e">
        <f>+CONCATENATE(TEXT(#REF!,"yyyy"),"-",TEXT(#REF!,"mm"))</f>
        <v>#REF!</v>
      </c>
      <c r="Y1037" s="173" t="str">
        <f t="shared" si="166"/>
        <v>9</v>
      </c>
      <c r="Z1037" s="172" t="str">
        <f t="shared" si="167"/>
        <v>2020-07</v>
      </c>
      <c r="AA1037" s="170" t="e">
        <f>+VLOOKUP(Z1037,#REF!,2,FALSE)/VLOOKUP(X1037,#REF!,2,FALSE)</f>
        <v>#REF!</v>
      </c>
      <c r="AB1037" s="174" t="e">
        <f t="shared" si="164"/>
        <v>#REF!</v>
      </c>
      <c r="AC1037" s="174" t="e">
        <f t="shared" si="165"/>
        <v>#REF!</v>
      </c>
      <c r="AD1037" s="175" t="e">
        <f>+#REF!+365*Y1037</f>
        <v>#REF!</v>
      </c>
      <c r="AE1037" s="176" t="e">
        <f t="shared" si="168"/>
        <v>#REF!</v>
      </c>
      <c r="AF1037" s="170" t="e">
        <f>+VLOOKUP(CONCATENATE(TEXT(W1037,"yyyy"),"-",TEXT(W1037,"mm")),#REF!,2,0)</f>
        <v>#REF!</v>
      </c>
      <c r="AG1037" s="177" t="e">
        <f>+(AC1037*(1+'INFLAC PROYECTADA'!$B$8)^(AE1037))/((1+DEMANDADO!AF1037)^(AE1037))</f>
        <v>#REF!</v>
      </c>
      <c r="AH1037" s="169">
        <f>(0.2*VLOOKUP(D1037,'%.'!$A$1:$B$4,2,FALSE))+(0.35*VLOOKUP(E1037,'%.'!$A$1:$B$4,2,FALSE))+(0.1*VLOOKUP(F1037,'%.'!$A$1:$B$4,2,FALSE))+(0.35*VLOOKUP(G1037,'%.'!$A$1:$B$4,2,FALSE))</f>
        <v>0.05</v>
      </c>
      <c r="AI1037" s="128" t="str">
        <f t="shared" si="169"/>
        <v>REMOTA</v>
      </c>
      <c r="AJ1037" s="128" t="str">
        <f t="shared" si="170"/>
        <v>No se registra</v>
      </c>
      <c r="AK1037" s="178">
        <f t="shared" si="171"/>
        <v>0</v>
      </c>
    </row>
    <row r="1038" spans="1:37" ht="30" customHeight="1" x14ac:dyDescent="0.25">
      <c r="A1038" s="115">
        <v>1037</v>
      </c>
      <c r="B1038" s="79" t="s">
        <v>2379</v>
      </c>
      <c r="C1038" s="85" t="s">
        <v>2380</v>
      </c>
      <c r="D1038" s="83" t="s">
        <v>1</v>
      </c>
      <c r="E1038" s="83" t="s">
        <v>1</v>
      </c>
      <c r="F1038" s="83" t="s">
        <v>1</v>
      </c>
      <c r="G1038" s="124" t="s">
        <v>1</v>
      </c>
      <c r="H1038" s="169">
        <f t="shared" si="162"/>
        <v>0.05</v>
      </c>
      <c r="I1038" s="170" t="str">
        <f t="shared" si="163"/>
        <v>REMOTA</v>
      </c>
      <c r="J1038" s="292">
        <v>26006400</v>
      </c>
      <c r="K1038" s="221">
        <v>0</v>
      </c>
      <c r="L1038" s="86" t="s">
        <v>153</v>
      </c>
      <c r="M1038" s="188"/>
      <c r="N1038" s="87" t="s">
        <v>405</v>
      </c>
      <c r="O1038" s="188" t="s">
        <v>405</v>
      </c>
      <c r="P1038" s="86" t="s">
        <v>465</v>
      </c>
      <c r="Q1038" s="86" t="s">
        <v>2540</v>
      </c>
      <c r="R1038" s="86" t="s">
        <v>2541</v>
      </c>
      <c r="S1038" s="79">
        <v>43753</v>
      </c>
      <c r="T1038" s="86">
        <v>146212</v>
      </c>
      <c r="U1038" s="86" t="s">
        <v>76</v>
      </c>
      <c r="V1038" s="86" t="s">
        <v>2544</v>
      </c>
      <c r="W1038" s="171">
        <v>44074</v>
      </c>
      <c r="X1038" s="172" t="e">
        <f>+CONCATENATE(TEXT(#REF!,"yyyy"),"-",TEXT(#REF!,"mm"))</f>
        <v>#REF!</v>
      </c>
      <c r="Y1038" s="173" t="str">
        <f t="shared" si="166"/>
        <v>8</v>
      </c>
      <c r="Z1038" s="172" t="str">
        <f t="shared" si="167"/>
        <v>2020-07</v>
      </c>
      <c r="AA1038" s="170" t="e">
        <f>+VLOOKUP(Z1038,#REF!,2,FALSE)/VLOOKUP(X1038,#REF!,2,FALSE)</f>
        <v>#REF!</v>
      </c>
      <c r="AB1038" s="174" t="e">
        <f t="shared" si="164"/>
        <v>#REF!</v>
      </c>
      <c r="AC1038" s="174" t="e">
        <f t="shared" si="165"/>
        <v>#REF!</v>
      </c>
      <c r="AD1038" s="175" t="e">
        <f>+#REF!+365*Y1038</f>
        <v>#REF!</v>
      </c>
      <c r="AE1038" s="176" t="e">
        <f t="shared" si="168"/>
        <v>#REF!</v>
      </c>
      <c r="AF1038" s="170" t="e">
        <f>+VLOOKUP(CONCATENATE(TEXT(W1038,"yyyy"),"-",TEXT(W1038,"mm")),#REF!,2,0)</f>
        <v>#REF!</v>
      </c>
      <c r="AG1038" s="177" t="e">
        <f>+(AC1038*(1+'INFLAC PROYECTADA'!$B$8)^(AE1038))/((1+DEMANDADO!AF1038)^(AE1038))</f>
        <v>#REF!</v>
      </c>
      <c r="AH1038" s="169">
        <f>(0.2*VLOOKUP(D1038,'%.'!$A$1:$B$4,2,FALSE))+(0.35*VLOOKUP(E1038,'%.'!$A$1:$B$4,2,FALSE))+(0.1*VLOOKUP(F1038,'%.'!$A$1:$B$4,2,FALSE))+(0.35*VLOOKUP(G1038,'%.'!$A$1:$B$4,2,FALSE))</f>
        <v>0.05</v>
      </c>
      <c r="AI1038" s="128" t="str">
        <f t="shared" si="169"/>
        <v>REMOTA</v>
      </c>
      <c r="AJ1038" s="128" t="str">
        <f t="shared" si="170"/>
        <v>No se registra</v>
      </c>
      <c r="AK1038" s="178">
        <f t="shared" si="171"/>
        <v>0</v>
      </c>
    </row>
    <row r="1039" spans="1:37" ht="30" customHeight="1" x14ac:dyDescent="0.25">
      <c r="A1039" s="115">
        <v>1038</v>
      </c>
      <c r="B1039" s="79" t="s">
        <v>2381</v>
      </c>
      <c r="C1039" s="85" t="s">
        <v>2382</v>
      </c>
      <c r="D1039" s="83" t="s">
        <v>1</v>
      </c>
      <c r="E1039" s="83" t="s">
        <v>1</v>
      </c>
      <c r="F1039" s="83" t="s">
        <v>1</v>
      </c>
      <c r="G1039" s="124" t="s">
        <v>1</v>
      </c>
      <c r="H1039" s="169">
        <f t="shared" si="162"/>
        <v>0.05</v>
      </c>
      <c r="I1039" s="170" t="str">
        <f t="shared" si="163"/>
        <v>REMOTA</v>
      </c>
      <c r="J1039" s="292">
        <v>770369889</v>
      </c>
      <c r="K1039" s="221">
        <v>0</v>
      </c>
      <c r="L1039" s="86" t="s">
        <v>133</v>
      </c>
      <c r="M1039" s="188"/>
      <c r="N1039" s="87" t="s">
        <v>405</v>
      </c>
      <c r="O1039" s="188" t="s">
        <v>405</v>
      </c>
      <c r="P1039" s="86" t="s">
        <v>735</v>
      </c>
      <c r="Q1039" s="86" t="s">
        <v>2540</v>
      </c>
      <c r="R1039" s="86" t="s">
        <v>2541</v>
      </c>
      <c r="S1039" s="79">
        <v>43753</v>
      </c>
      <c r="T1039" s="86">
        <v>146212</v>
      </c>
      <c r="U1039" s="86" t="s">
        <v>21</v>
      </c>
      <c r="V1039" s="86" t="s">
        <v>2545</v>
      </c>
      <c r="W1039" s="171">
        <v>44074</v>
      </c>
      <c r="X1039" s="172" t="e">
        <f>+CONCATENATE(TEXT(#REF!,"yyyy"),"-",TEXT(#REF!,"mm"))</f>
        <v>#REF!</v>
      </c>
      <c r="Y1039" s="173" t="str">
        <f t="shared" si="166"/>
        <v>20</v>
      </c>
      <c r="Z1039" s="172" t="str">
        <f t="shared" si="167"/>
        <v>2020-07</v>
      </c>
      <c r="AA1039" s="170" t="e">
        <f>+VLOOKUP(Z1039,#REF!,2,FALSE)/VLOOKUP(X1039,#REF!,2,FALSE)</f>
        <v>#REF!</v>
      </c>
      <c r="AB1039" s="174" t="e">
        <f t="shared" si="164"/>
        <v>#REF!</v>
      </c>
      <c r="AC1039" s="174" t="e">
        <f t="shared" si="165"/>
        <v>#REF!</v>
      </c>
      <c r="AD1039" s="175" t="e">
        <f>+#REF!+365*Y1039</f>
        <v>#REF!</v>
      </c>
      <c r="AE1039" s="176" t="e">
        <f t="shared" si="168"/>
        <v>#REF!</v>
      </c>
      <c r="AF1039" s="170" t="e">
        <f>+VLOOKUP(CONCATENATE(TEXT(W1039,"yyyy"),"-",TEXT(W1039,"mm")),#REF!,2,0)</f>
        <v>#REF!</v>
      </c>
      <c r="AG1039" s="177" t="e">
        <f>+(AC1039*(1+'INFLAC PROYECTADA'!$B$8)^(AE1039))/((1+DEMANDADO!AF1039)^(AE1039))</f>
        <v>#REF!</v>
      </c>
      <c r="AH1039" s="169">
        <f>(0.2*VLOOKUP(D1039,'%.'!$A$1:$B$4,2,FALSE))+(0.35*VLOOKUP(E1039,'%.'!$A$1:$B$4,2,FALSE))+(0.1*VLOOKUP(F1039,'%.'!$A$1:$B$4,2,FALSE))+(0.35*VLOOKUP(G1039,'%.'!$A$1:$B$4,2,FALSE))</f>
        <v>0.05</v>
      </c>
      <c r="AI1039" s="128" t="str">
        <f t="shared" si="169"/>
        <v>REMOTA</v>
      </c>
      <c r="AJ1039" s="128" t="str">
        <f t="shared" si="170"/>
        <v>No se registra</v>
      </c>
      <c r="AK1039" s="178">
        <f t="shared" si="171"/>
        <v>0</v>
      </c>
    </row>
    <row r="1040" spans="1:37" ht="30" customHeight="1" x14ac:dyDescent="0.25">
      <c r="A1040" s="115">
        <v>1039</v>
      </c>
      <c r="B1040" s="79" t="s">
        <v>2381</v>
      </c>
      <c r="C1040" s="85" t="s">
        <v>2383</v>
      </c>
      <c r="D1040" s="83" t="s">
        <v>1</v>
      </c>
      <c r="E1040" s="83" t="s">
        <v>1</v>
      </c>
      <c r="F1040" s="83" t="s">
        <v>1</v>
      </c>
      <c r="G1040" s="124" t="s">
        <v>1</v>
      </c>
      <c r="H1040" s="169">
        <f t="shared" si="162"/>
        <v>0.05</v>
      </c>
      <c r="I1040" s="170" t="str">
        <f t="shared" si="163"/>
        <v>REMOTA</v>
      </c>
      <c r="J1040" s="292">
        <v>834647627</v>
      </c>
      <c r="K1040" s="221">
        <v>0</v>
      </c>
      <c r="L1040" s="86" t="s">
        <v>132</v>
      </c>
      <c r="M1040" s="188"/>
      <c r="N1040" s="87" t="s">
        <v>405</v>
      </c>
      <c r="O1040" s="188" t="s">
        <v>405</v>
      </c>
      <c r="P1040" s="86" t="s">
        <v>22</v>
      </c>
      <c r="Q1040" s="86" t="s">
        <v>2540</v>
      </c>
      <c r="R1040" s="86" t="s">
        <v>2541</v>
      </c>
      <c r="S1040" s="79">
        <v>43753</v>
      </c>
      <c r="T1040" s="86">
        <v>146212</v>
      </c>
      <c r="U1040" s="86" t="s">
        <v>170</v>
      </c>
      <c r="V1040" s="86" t="s">
        <v>2546</v>
      </c>
      <c r="W1040" s="171">
        <v>44074</v>
      </c>
      <c r="X1040" s="172" t="e">
        <f>+CONCATENATE(TEXT(#REF!,"yyyy"),"-",TEXT(#REF!,"mm"))</f>
        <v>#REF!</v>
      </c>
      <c r="Y1040" s="173" t="str">
        <f t="shared" si="166"/>
        <v>10</v>
      </c>
      <c r="Z1040" s="172" t="str">
        <f t="shared" si="167"/>
        <v>2020-07</v>
      </c>
      <c r="AA1040" s="170" t="e">
        <f>+VLOOKUP(Z1040,#REF!,2,FALSE)/VLOOKUP(X1040,#REF!,2,FALSE)</f>
        <v>#REF!</v>
      </c>
      <c r="AB1040" s="174" t="e">
        <f t="shared" si="164"/>
        <v>#REF!</v>
      </c>
      <c r="AC1040" s="174" t="e">
        <f t="shared" si="165"/>
        <v>#REF!</v>
      </c>
      <c r="AD1040" s="175" t="e">
        <f>+#REF!+365*Y1040</f>
        <v>#REF!</v>
      </c>
      <c r="AE1040" s="176" t="e">
        <f t="shared" si="168"/>
        <v>#REF!</v>
      </c>
      <c r="AF1040" s="170" t="e">
        <f>+VLOOKUP(CONCATENATE(TEXT(W1040,"yyyy"),"-",TEXT(W1040,"mm")),#REF!,2,0)</f>
        <v>#REF!</v>
      </c>
      <c r="AG1040" s="177" t="e">
        <f>+(AC1040*(1+'INFLAC PROYECTADA'!$B$8)^(AE1040))/((1+DEMANDADO!AF1040)^(AE1040))</f>
        <v>#REF!</v>
      </c>
      <c r="AH1040" s="169">
        <f>(0.2*VLOOKUP(D1040,'%.'!$A$1:$B$4,2,FALSE))+(0.35*VLOOKUP(E1040,'%.'!$A$1:$B$4,2,FALSE))+(0.1*VLOOKUP(F1040,'%.'!$A$1:$B$4,2,FALSE))+(0.35*VLOOKUP(G1040,'%.'!$A$1:$B$4,2,FALSE))</f>
        <v>0.05</v>
      </c>
      <c r="AI1040" s="128" t="str">
        <f t="shared" si="169"/>
        <v>REMOTA</v>
      </c>
      <c r="AJ1040" s="128" t="str">
        <f t="shared" si="170"/>
        <v>No se registra</v>
      </c>
      <c r="AK1040" s="178">
        <f t="shared" si="171"/>
        <v>0</v>
      </c>
    </row>
    <row r="1041" spans="1:37" ht="30" customHeight="1" x14ac:dyDescent="0.25">
      <c r="A1041" s="115">
        <v>1040</v>
      </c>
      <c r="B1041" s="79" t="s">
        <v>2384</v>
      </c>
      <c r="C1041" s="85" t="s">
        <v>2385</v>
      </c>
      <c r="D1041" s="83" t="s">
        <v>0</v>
      </c>
      <c r="E1041" s="83" t="s">
        <v>0</v>
      </c>
      <c r="F1041" s="83" t="s">
        <v>48</v>
      </c>
      <c r="G1041" s="124" t="s">
        <v>0</v>
      </c>
      <c r="H1041" s="169">
        <f t="shared" si="162"/>
        <v>0.95000000000000007</v>
      </c>
      <c r="I1041" s="170" t="str">
        <f t="shared" si="163"/>
        <v>ALTA</v>
      </c>
      <c r="J1041" s="292">
        <v>587951577</v>
      </c>
      <c r="K1041" s="221">
        <v>0.34</v>
      </c>
      <c r="L1041" s="86" t="s">
        <v>136</v>
      </c>
      <c r="M1041" s="188">
        <v>204874884</v>
      </c>
      <c r="N1041" s="87" t="s">
        <v>405</v>
      </c>
      <c r="O1041" s="188" t="s">
        <v>405</v>
      </c>
      <c r="P1041" s="86" t="s">
        <v>465</v>
      </c>
      <c r="Q1041" s="86" t="s">
        <v>2540</v>
      </c>
      <c r="R1041" s="86" t="s">
        <v>2541</v>
      </c>
      <c r="S1041" s="79">
        <v>43753</v>
      </c>
      <c r="T1041" s="86">
        <v>146212</v>
      </c>
      <c r="U1041" s="86" t="s">
        <v>171</v>
      </c>
      <c r="V1041" s="86"/>
      <c r="W1041" s="171">
        <v>44074</v>
      </c>
      <c r="X1041" s="172" t="e">
        <f>+CONCATENATE(TEXT(#REF!,"yyyy"),"-",TEXT(#REF!,"mm"))</f>
        <v>#REF!</v>
      </c>
      <c r="Y1041" s="173" t="str">
        <f t="shared" si="166"/>
        <v>8</v>
      </c>
      <c r="Z1041" s="172" t="str">
        <f t="shared" si="167"/>
        <v>2020-07</v>
      </c>
      <c r="AA1041" s="170" t="e">
        <f>+VLOOKUP(Z1041,#REF!,2,FALSE)/VLOOKUP(X1041,#REF!,2,FALSE)</f>
        <v>#REF!</v>
      </c>
      <c r="AB1041" s="174" t="e">
        <f t="shared" si="164"/>
        <v>#REF!</v>
      </c>
      <c r="AC1041" s="174" t="e">
        <f t="shared" si="165"/>
        <v>#REF!</v>
      </c>
      <c r="AD1041" s="175" t="e">
        <f>+#REF!+365*Y1041</f>
        <v>#REF!</v>
      </c>
      <c r="AE1041" s="176" t="e">
        <f t="shared" si="168"/>
        <v>#REF!</v>
      </c>
      <c r="AF1041" s="170" t="e">
        <f>+VLOOKUP(CONCATENATE(TEXT(W1041,"yyyy"),"-",TEXT(W1041,"mm")),#REF!,2,0)</f>
        <v>#REF!</v>
      </c>
      <c r="AG1041" s="177" t="e">
        <f>+(AC1041*(1+'INFLAC PROYECTADA'!$B$8)^(AE1041))/((1+DEMANDADO!AF1041)^(AE1041))</f>
        <v>#REF!</v>
      </c>
      <c r="AH1041" s="169">
        <f>(0.2*VLOOKUP(D1041,'%.'!$A$1:$B$4,2,FALSE))+(0.35*VLOOKUP(E1041,'%.'!$A$1:$B$4,2,FALSE))+(0.1*VLOOKUP(F1041,'%.'!$A$1:$B$4,2,FALSE))+(0.35*VLOOKUP(G1041,'%.'!$A$1:$B$4,2,FALSE))</f>
        <v>0.95000000000000007</v>
      </c>
      <c r="AI1041" s="128" t="str">
        <f t="shared" si="169"/>
        <v>ALTA</v>
      </c>
      <c r="AJ1041" s="128" t="str">
        <f t="shared" si="170"/>
        <v>Provisión contable</v>
      </c>
      <c r="AK1041" s="178">
        <f t="shared" si="171"/>
        <v>204874884</v>
      </c>
    </row>
    <row r="1042" spans="1:37" ht="30" customHeight="1" x14ac:dyDescent="0.25">
      <c r="A1042" s="115">
        <v>1041</v>
      </c>
      <c r="B1042" s="79" t="s">
        <v>2381</v>
      </c>
      <c r="C1042" s="85" t="s">
        <v>2386</v>
      </c>
      <c r="D1042" s="83" t="s">
        <v>1</v>
      </c>
      <c r="E1042" s="83" t="s">
        <v>1</v>
      </c>
      <c r="F1042" s="83" t="s">
        <v>1</v>
      </c>
      <c r="G1042" s="124" t="s">
        <v>1</v>
      </c>
      <c r="H1042" s="169">
        <f t="shared" si="162"/>
        <v>0.05</v>
      </c>
      <c r="I1042" s="170" t="str">
        <f t="shared" si="163"/>
        <v>REMOTA</v>
      </c>
      <c r="J1042" s="292">
        <v>612203645</v>
      </c>
      <c r="K1042" s="221">
        <v>0</v>
      </c>
      <c r="L1042" s="86" t="s">
        <v>131</v>
      </c>
      <c r="M1042" s="188"/>
      <c r="N1042" s="87" t="s">
        <v>405</v>
      </c>
      <c r="O1042" s="188" t="s">
        <v>405</v>
      </c>
      <c r="P1042" s="86" t="s">
        <v>465</v>
      </c>
      <c r="Q1042" s="86" t="s">
        <v>2540</v>
      </c>
      <c r="R1042" s="86" t="s">
        <v>2541</v>
      </c>
      <c r="S1042" s="79">
        <v>43753</v>
      </c>
      <c r="T1042" s="86">
        <v>146212</v>
      </c>
      <c r="U1042" s="86" t="s">
        <v>21</v>
      </c>
      <c r="V1042" s="86"/>
      <c r="W1042" s="171">
        <v>44074</v>
      </c>
      <c r="X1042" s="172" t="e">
        <f>+CONCATENATE(TEXT(#REF!,"yyyy"),"-",TEXT(#REF!,"mm"))</f>
        <v>#REF!</v>
      </c>
      <c r="Y1042" s="173" t="str">
        <f t="shared" si="166"/>
        <v>8</v>
      </c>
      <c r="Z1042" s="172" t="str">
        <f t="shared" si="167"/>
        <v>2020-07</v>
      </c>
      <c r="AA1042" s="170" t="e">
        <f>+VLOOKUP(Z1042,#REF!,2,FALSE)/VLOOKUP(X1042,#REF!,2,FALSE)</f>
        <v>#REF!</v>
      </c>
      <c r="AB1042" s="174" t="e">
        <f t="shared" si="164"/>
        <v>#REF!</v>
      </c>
      <c r="AC1042" s="174" t="e">
        <f t="shared" si="165"/>
        <v>#REF!</v>
      </c>
      <c r="AD1042" s="175" t="e">
        <f>+#REF!+365*Y1042</f>
        <v>#REF!</v>
      </c>
      <c r="AE1042" s="176" t="e">
        <f t="shared" si="168"/>
        <v>#REF!</v>
      </c>
      <c r="AF1042" s="170" t="e">
        <f>+VLOOKUP(CONCATENATE(TEXT(W1042,"yyyy"),"-",TEXT(W1042,"mm")),#REF!,2,0)</f>
        <v>#REF!</v>
      </c>
      <c r="AG1042" s="177" t="e">
        <f>+(AC1042*(1+'INFLAC PROYECTADA'!$B$8)^(AE1042))/((1+DEMANDADO!AF1042)^(AE1042))</f>
        <v>#REF!</v>
      </c>
      <c r="AH1042" s="169">
        <f>(0.2*VLOOKUP(D1042,'%.'!$A$1:$B$4,2,FALSE))+(0.35*VLOOKUP(E1042,'%.'!$A$1:$B$4,2,FALSE))+(0.1*VLOOKUP(F1042,'%.'!$A$1:$B$4,2,FALSE))+(0.35*VLOOKUP(G1042,'%.'!$A$1:$B$4,2,FALSE))</f>
        <v>0.05</v>
      </c>
      <c r="AI1042" s="128" t="str">
        <f t="shared" si="169"/>
        <v>REMOTA</v>
      </c>
      <c r="AJ1042" s="128" t="str">
        <f t="shared" si="170"/>
        <v>No se registra</v>
      </c>
      <c r="AK1042" s="178">
        <f t="shared" si="171"/>
        <v>0</v>
      </c>
    </row>
    <row r="1043" spans="1:37" ht="30" customHeight="1" x14ac:dyDescent="0.25">
      <c r="A1043" s="115">
        <v>1042</v>
      </c>
      <c r="B1043" s="79" t="s">
        <v>2387</v>
      </c>
      <c r="C1043" s="85" t="s">
        <v>2388</v>
      </c>
      <c r="D1043" s="83" t="s">
        <v>1</v>
      </c>
      <c r="E1043" s="83" t="s">
        <v>1</v>
      </c>
      <c r="F1043" s="83" t="s">
        <v>1</v>
      </c>
      <c r="G1043" s="124" t="s">
        <v>48</v>
      </c>
      <c r="H1043" s="169">
        <f t="shared" si="162"/>
        <v>0.20749999999999999</v>
      </c>
      <c r="I1043" s="170" t="str">
        <f t="shared" si="163"/>
        <v>BAJA</v>
      </c>
      <c r="J1043" s="292">
        <v>19752000</v>
      </c>
      <c r="K1043" s="221">
        <v>1</v>
      </c>
      <c r="L1043" s="86" t="s">
        <v>133</v>
      </c>
      <c r="M1043" s="188"/>
      <c r="N1043" s="87" t="s">
        <v>405</v>
      </c>
      <c r="O1043" s="188" t="s">
        <v>405</v>
      </c>
      <c r="P1043" s="86" t="s">
        <v>465</v>
      </c>
      <c r="Q1043" s="86" t="s">
        <v>2540</v>
      </c>
      <c r="R1043" s="86" t="s">
        <v>2541</v>
      </c>
      <c r="S1043" s="79">
        <v>43753</v>
      </c>
      <c r="T1043" s="86">
        <v>146212</v>
      </c>
      <c r="U1043" s="86" t="s">
        <v>76</v>
      </c>
      <c r="V1043" s="86"/>
      <c r="W1043" s="171">
        <v>44074</v>
      </c>
      <c r="X1043" s="172" t="e">
        <f>+CONCATENATE(TEXT(#REF!,"yyyy"),"-",TEXT(#REF!,"mm"))</f>
        <v>#REF!</v>
      </c>
      <c r="Y1043" s="173" t="str">
        <f t="shared" si="166"/>
        <v>8</v>
      </c>
      <c r="Z1043" s="172" t="str">
        <f t="shared" si="167"/>
        <v>2020-07</v>
      </c>
      <c r="AA1043" s="170" t="e">
        <f>+VLOOKUP(Z1043,#REF!,2,FALSE)/VLOOKUP(X1043,#REF!,2,FALSE)</f>
        <v>#REF!</v>
      </c>
      <c r="AB1043" s="174" t="e">
        <f t="shared" si="164"/>
        <v>#REF!</v>
      </c>
      <c r="AC1043" s="174" t="e">
        <f t="shared" si="165"/>
        <v>#REF!</v>
      </c>
      <c r="AD1043" s="175" t="e">
        <f>+#REF!+365*Y1043</f>
        <v>#REF!</v>
      </c>
      <c r="AE1043" s="176" t="e">
        <f t="shared" si="168"/>
        <v>#REF!</v>
      </c>
      <c r="AF1043" s="170" t="e">
        <f>+VLOOKUP(CONCATENATE(TEXT(W1043,"yyyy"),"-",TEXT(W1043,"mm")),#REF!,2,0)</f>
        <v>#REF!</v>
      </c>
      <c r="AG1043" s="177" t="e">
        <f>+(AC1043*(1+'INFLAC PROYECTADA'!$B$8)^(AE1043))/((1+DEMANDADO!AF1043)^(AE1043))</f>
        <v>#REF!</v>
      </c>
      <c r="AH1043" s="169">
        <f>(0.2*VLOOKUP(D1043,'%.'!$A$1:$B$4,2,FALSE))+(0.35*VLOOKUP(E1043,'%.'!$A$1:$B$4,2,FALSE))+(0.1*VLOOKUP(F1043,'%.'!$A$1:$B$4,2,FALSE))+(0.35*VLOOKUP(G1043,'%.'!$A$1:$B$4,2,FALSE))</f>
        <v>0.20749999999999999</v>
      </c>
      <c r="AI1043" s="128" t="str">
        <f t="shared" si="169"/>
        <v>BAJA</v>
      </c>
      <c r="AJ1043" s="128" t="str">
        <f t="shared" si="170"/>
        <v>Cuentas de Orden</v>
      </c>
      <c r="AK1043" s="178" t="e">
        <f t="shared" si="171"/>
        <v>#REF!</v>
      </c>
    </row>
    <row r="1044" spans="1:37" ht="30" customHeight="1" x14ac:dyDescent="0.25">
      <c r="A1044" s="115">
        <v>1043</v>
      </c>
      <c r="B1044" s="79" t="s">
        <v>2389</v>
      </c>
      <c r="C1044" s="85" t="s">
        <v>2390</v>
      </c>
      <c r="D1044" s="83" t="s">
        <v>0</v>
      </c>
      <c r="E1044" s="83" t="s">
        <v>48</v>
      </c>
      <c r="F1044" s="83" t="s">
        <v>1</v>
      </c>
      <c r="G1044" s="124" t="s">
        <v>48</v>
      </c>
      <c r="H1044" s="169">
        <f t="shared" si="162"/>
        <v>0.55499999999999994</v>
      </c>
      <c r="I1044" s="170" t="str">
        <f t="shared" si="163"/>
        <v>ALTA</v>
      </c>
      <c r="J1044" s="292">
        <v>17000000</v>
      </c>
      <c r="K1044" s="221">
        <v>1</v>
      </c>
      <c r="L1044" s="86" t="s">
        <v>134</v>
      </c>
      <c r="M1044" s="188"/>
      <c r="N1044" s="87" t="s">
        <v>405</v>
      </c>
      <c r="O1044" s="188" t="s">
        <v>405</v>
      </c>
      <c r="P1044" s="86" t="s">
        <v>465</v>
      </c>
      <c r="Q1044" s="86" t="s">
        <v>2540</v>
      </c>
      <c r="R1044" s="86" t="s">
        <v>2541</v>
      </c>
      <c r="S1044" s="79">
        <v>43753</v>
      </c>
      <c r="T1044" s="86">
        <v>146212</v>
      </c>
      <c r="U1044" s="86" t="s">
        <v>76</v>
      </c>
      <c r="V1044" s="86" t="s">
        <v>2547</v>
      </c>
      <c r="W1044" s="171">
        <v>44074</v>
      </c>
      <c r="X1044" s="172" t="e">
        <f>+CONCATENATE(TEXT(#REF!,"yyyy"),"-",TEXT(#REF!,"mm"))</f>
        <v>#REF!</v>
      </c>
      <c r="Y1044" s="173" t="str">
        <f t="shared" si="166"/>
        <v>8</v>
      </c>
      <c r="Z1044" s="172" t="str">
        <f t="shared" si="167"/>
        <v>2020-07</v>
      </c>
      <c r="AA1044" s="170" t="e">
        <f>+VLOOKUP(Z1044,#REF!,2,FALSE)/VLOOKUP(X1044,#REF!,2,FALSE)</f>
        <v>#REF!</v>
      </c>
      <c r="AB1044" s="174" t="e">
        <f t="shared" si="164"/>
        <v>#REF!</v>
      </c>
      <c r="AC1044" s="174" t="e">
        <f t="shared" si="165"/>
        <v>#REF!</v>
      </c>
      <c r="AD1044" s="175" t="e">
        <f>+#REF!+365*Y1044</f>
        <v>#REF!</v>
      </c>
      <c r="AE1044" s="176" t="e">
        <f t="shared" si="168"/>
        <v>#REF!</v>
      </c>
      <c r="AF1044" s="170" t="e">
        <f>+VLOOKUP(CONCATENATE(TEXT(W1044,"yyyy"),"-",TEXT(W1044,"mm")),#REF!,2,0)</f>
        <v>#REF!</v>
      </c>
      <c r="AG1044" s="177" t="e">
        <f>+(AC1044*(1+'INFLAC PROYECTADA'!$B$8)^(AE1044))/((1+DEMANDADO!AF1044)^(AE1044))</f>
        <v>#REF!</v>
      </c>
      <c r="AH1044" s="169">
        <f>(0.2*VLOOKUP(D1044,'%.'!$A$1:$B$4,2,FALSE))+(0.35*VLOOKUP(E1044,'%.'!$A$1:$B$4,2,FALSE))+(0.1*VLOOKUP(F1044,'%.'!$A$1:$B$4,2,FALSE))+(0.35*VLOOKUP(G1044,'%.'!$A$1:$B$4,2,FALSE))</f>
        <v>0.55499999999999994</v>
      </c>
      <c r="AI1044" s="128" t="str">
        <f t="shared" si="169"/>
        <v>ALTA</v>
      </c>
      <c r="AJ1044" s="128" t="str">
        <f t="shared" si="170"/>
        <v>Provisión contable</v>
      </c>
      <c r="AK1044" s="178" t="e">
        <f t="shared" si="171"/>
        <v>#REF!</v>
      </c>
    </row>
    <row r="1045" spans="1:37" ht="30" customHeight="1" x14ac:dyDescent="0.25">
      <c r="A1045" s="115">
        <v>1044</v>
      </c>
      <c r="B1045" s="79" t="s">
        <v>2369</v>
      </c>
      <c r="C1045" s="85" t="s">
        <v>2391</v>
      </c>
      <c r="D1045" s="83" t="s">
        <v>1</v>
      </c>
      <c r="E1045" s="83" t="s">
        <v>1</v>
      </c>
      <c r="F1045" s="83" t="s">
        <v>1</v>
      </c>
      <c r="G1045" s="124" t="s">
        <v>1</v>
      </c>
      <c r="H1045" s="169">
        <f t="shared" si="162"/>
        <v>0.05</v>
      </c>
      <c r="I1045" s="170" t="str">
        <f t="shared" si="163"/>
        <v>REMOTA</v>
      </c>
      <c r="J1045" s="292">
        <v>0</v>
      </c>
      <c r="K1045" s="221">
        <v>0</v>
      </c>
      <c r="L1045" s="86" t="s">
        <v>133</v>
      </c>
      <c r="M1045" s="188"/>
      <c r="N1045" s="87" t="s">
        <v>405</v>
      </c>
      <c r="O1045" s="188" t="s">
        <v>405</v>
      </c>
      <c r="P1045" s="86" t="s">
        <v>753</v>
      </c>
      <c r="Q1045" s="86" t="s">
        <v>2540</v>
      </c>
      <c r="R1045" s="86" t="s">
        <v>2541</v>
      </c>
      <c r="S1045" s="79">
        <v>43753</v>
      </c>
      <c r="T1045" s="86">
        <v>146212</v>
      </c>
      <c r="U1045" s="86" t="s">
        <v>171</v>
      </c>
      <c r="V1045" s="86" t="s">
        <v>2548</v>
      </c>
      <c r="W1045" s="171">
        <v>44074</v>
      </c>
      <c r="X1045" s="172" t="e">
        <f>+CONCATENATE(TEXT(#REF!,"yyyy"),"-",TEXT(#REF!,"mm"))</f>
        <v>#REF!</v>
      </c>
      <c r="Y1045" s="173" t="str">
        <f t="shared" si="166"/>
        <v>7</v>
      </c>
      <c r="Z1045" s="172" t="str">
        <f t="shared" si="167"/>
        <v>2020-07</v>
      </c>
      <c r="AA1045" s="170" t="e">
        <f>+VLOOKUP(Z1045,#REF!,2,FALSE)/VLOOKUP(X1045,#REF!,2,FALSE)</f>
        <v>#REF!</v>
      </c>
      <c r="AB1045" s="174" t="e">
        <f t="shared" si="164"/>
        <v>#REF!</v>
      </c>
      <c r="AC1045" s="174" t="e">
        <f t="shared" si="165"/>
        <v>#REF!</v>
      </c>
      <c r="AD1045" s="175" t="e">
        <f>+#REF!+365*Y1045</f>
        <v>#REF!</v>
      </c>
      <c r="AE1045" s="176" t="e">
        <f t="shared" si="168"/>
        <v>#REF!</v>
      </c>
      <c r="AF1045" s="170" t="e">
        <f>+VLOOKUP(CONCATENATE(TEXT(W1045,"yyyy"),"-",TEXT(W1045,"mm")),#REF!,2,0)</f>
        <v>#REF!</v>
      </c>
      <c r="AG1045" s="177" t="e">
        <f>+(AC1045*(1+'INFLAC PROYECTADA'!$B$8)^(AE1045))/((1+DEMANDADO!AF1045)^(AE1045))</f>
        <v>#REF!</v>
      </c>
      <c r="AH1045" s="169">
        <f>(0.2*VLOOKUP(D1045,'%.'!$A$1:$B$4,2,FALSE))+(0.35*VLOOKUP(E1045,'%.'!$A$1:$B$4,2,FALSE))+(0.1*VLOOKUP(F1045,'%.'!$A$1:$B$4,2,FALSE))+(0.35*VLOOKUP(G1045,'%.'!$A$1:$B$4,2,FALSE))</f>
        <v>0.05</v>
      </c>
      <c r="AI1045" s="128" t="str">
        <f t="shared" si="169"/>
        <v>REMOTA</v>
      </c>
      <c r="AJ1045" s="128" t="str">
        <f t="shared" si="170"/>
        <v>No se registra</v>
      </c>
      <c r="AK1045" s="178">
        <f t="shared" si="171"/>
        <v>0</v>
      </c>
    </row>
    <row r="1046" spans="1:37" ht="30" customHeight="1" x14ac:dyDescent="0.25">
      <c r="A1046" s="115">
        <v>1045</v>
      </c>
      <c r="B1046" s="79" t="s">
        <v>688</v>
      </c>
      <c r="C1046" s="85" t="s">
        <v>2392</v>
      </c>
      <c r="D1046" s="83" t="s">
        <v>1</v>
      </c>
      <c r="E1046" s="83" t="s">
        <v>1</v>
      </c>
      <c r="F1046" s="83" t="s">
        <v>1</v>
      </c>
      <c r="G1046" s="124" t="s">
        <v>1</v>
      </c>
      <c r="H1046" s="169">
        <f t="shared" si="162"/>
        <v>0.05</v>
      </c>
      <c r="I1046" s="170" t="str">
        <f t="shared" si="163"/>
        <v>REMOTA</v>
      </c>
      <c r="J1046" s="292">
        <v>1012407869</v>
      </c>
      <c r="K1046" s="221">
        <v>0</v>
      </c>
      <c r="L1046" s="86" t="s">
        <v>133</v>
      </c>
      <c r="M1046" s="188"/>
      <c r="N1046" s="87" t="s">
        <v>405</v>
      </c>
      <c r="O1046" s="188" t="s">
        <v>405</v>
      </c>
      <c r="P1046" s="86">
        <v>21</v>
      </c>
      <c r="Q1046" s="86" t="s">
        <v>2540</v>
      </c>
      <c r="R1046" s="86" t="s">
        <v>2541</v>
      </c>
      <c r="S1046" s="79">
        <v>43753</v>
      </c>
      <c r="T1046" s="86">
        <v>146212</v>
      </c>
      <c r="U1046" s="86" t="s">
        <v>21</v>
      </c>
      <c r="V1046" s="86"/>
      <c r="W1046" s="171">
        <v>44074</v>
      </c>
      <c r="X1046" s="172" t="e">
        <f>+CONCATENATE(TEXT(#REF!,"yyyy"),"-",TEXT(#REF!,"mm"))</f>
        <v>#REF!</v>
      </c>
      <c r="Y1046" s="173" t="str">
        <f t="shared" si="166"/>
        <v>21</v>
      </c>
      <c r="Z1046" s="172" t="str">
        <f t="shared" si="167"/>
        <v>2020-07</v>
      </c>
      <c r="AA1046" s="170" t="e">
        <f>+VLOOKUP(Z1046,#REF!,2,FALSE)/VLOOKUP(X1046,#REF!,2,FALSE)</f>
        <v>#REF!</v>
      </c>
      <c r="AB1046" s="174" t="e">
        <f t="shared" si="164"/>
        <v>#REF!</v>
      </c>
      <c r="AC1046" s="174" t="e">
        <f t="shared" si="165"/>
        <v>#REF!</v>
      </c>
      <c r="AD1046" s="175" t="e">
        <f>+#REF!+365*Y1046</f>
        <v>#REF!</v>
      </c>
      <c r="AE1046" s="176" t="e">
        <f t="shared" si="168"/>
        <v>#REF!</v>
      </c>
      <c r="AF1046" s="170" t="e">
        <f>+VLOOKUP(CONCATENATE(TEXT(W1046,"yyyy"),"-",TEXT(W1046,"mm")),#REF!,2,0)</f>
        <v>#REF!</v>
      </c>
      <c r="AG1046" s="177" t="e">
        <f>+(AC1046*(1+'INFLAC PROYECTADA'!$B$8)^(AE1046))/((1+DEMANDADO!AF1046)^(AE1046))</f>
        <v>#REF!</v>
      </c>
      <c r="AH1046" s="169">
        <f>(0.2*VLOOKUP(D1046,'%.'!$A$1:$B$4,2,FALSE))+(0.35*VLOOKUP(E1046,'%.'!$A$1:$B$4,2,FALSE))+(0.1*VLOOKUP(F1046,'%.'!$A$1:$B$4,2,FALSE))+(0.35*VLOOKUP(G1046,'%.'!$A$1:$B$4,2,FALSE))</f>
        <v>0.05</v>
      </c>
      <c r="AI1046" s="128" t="str">
        <f t="shared" si="169"/>
        <v>REMOTA</v>
      </c>
      <c r="AJ1046" s="128" t="str">
        <f t="shared" si="170"/>
        <v>No se registra</v>
      </c>
      <c r="AK1046" s="178">
        <f t="shared" si="171"/>
        <v>0</v>
      </c>
    </row>
    <row r="1047" spans="1:37" ht="30" customHeight="1" x14ac:dyDescent="0.25">
      <c r="A1047" s="115">
        <v>1046</v>
      </c>
      <c r="B1047" s="79" t="s">
        <v>688</v>
      </c>
      <c r="C1047" s="85" t="s">
        <v>2393</v>
      </c>
      <c r="D1047" s="83" t="s">
        <v>1</v>
      </c>
      <c r="E1047" s="83" t="s">
        <v>48</v>
      </c>
      <c r="F1047" s="83" t="s">
        <v>1</v>
      </c>
      <c r="G1047" s="124" t="s">
        <v>1</v>
      </c>
      <c r="H1047" s="169">
        <f t="shared" si="162"/>
        <v>0.20749999999999999</v>
      </c>
      <c r="I1047" s="170" t="str">
        <f t="shared" si="163"/>
        <v>BAJA</v>
      </c>
      <c r="J1047" s="292">
        <v>333339500</v>
      </c>
      <c r="K1047" s="221">
        <v>1</v>
      </c>
      <c r="L1047" s="86" t="s">
        <v>134</v>
      </c>
      <c r="M1047" s="188"/>
      <c r="N1047" s="87" t="s">
        <v>405</v>
      </c>
      <c r="O1047" s="188" t="s">
        <v>405</v>
      </c>
      <c r="P1047" s="86" t="s">
        <v>1735</v>
      </c>
      <c r="Q1047" s="86" t="s">
        <v>2540</v>
      </c>
      <c r="R1047" s="86" t="s">
        <v>2541</v>
      </c>
      <c r="S1047" s="79">
        <v>43753</v>
      </c>
      <c r="T1047" s="86">
        <v>146212</v>
      </c>
      <c r="U1047" s="86" t="s">
        <v>21</v>
      </c>
      <c r="V1047" s="86"/>
      <c r="W1047" s="171">
        <v>44074</v>
      </c>
      <c r="X1047" s="172" t="e">
        <f>+CONCATENATE(TEXT(#REF!,"yyyy"),"-",TEXT(#REF!,"mm"))</f>
        <v>#REF!</v>
      </c>
      <c r="Y1047" s="173" t="str">
        <f t="shared" si="166"/>
        <v>18</v>
      </c>
      <c r="Z1047" s="172" t="str">
        <f t="shared" si="167"/>
        <v>2020-07</v>
      </c>
      <c r="AA1047" s="170" t="e">
        <f>+VLOOKUP(Z1047,#REF!,2,FALSE)/VLOOKUP(X1047,#REF!,2,FALSE)</f>
        <v>#REF!</v>
      </c>
      <c r="AB1047" s="174" t="e">
        <f t="shared" si="164"/>
        <v>#REF!</v>
      </c>
      <c r="AC1047" s="174" t="e">
        <f t="shared" si="165"/>
        <v>#REF!</v>
      </c>
      <c r="AD1047" s="175" t="e">
        <f>+#REF!+365*Y1047</f>
        <v>#REF!</v>
      </c>
      <c r="AE1047" s="176" t="e">
        <f t="shared" si="168"/>
        <v>#REF!</v>
      </c>
      <c r="AF1047" s="170" t="e">
        <f>+VLOOKUP(CONCATENATE(TEXT(W1047,"yyyy"),"-",TEXT(W1047,"mm")),#REF!,2,0)</f>
        <v>#REF!</v>
      </c>
      <c r="AG1047" s="177" t="e">
        <f>+(AC1047*(1+'INFLAC PROYECTADA'!$B$8)^(AE1047))/((1+DEMANDADO!AF1047)^(AE1047))</f>
        <v>#REF!</v>
      </c>
      <c r="AH1047" s="169">
        <f>(0.2*VLOOKUP(D1047,'%.'!$A$1:$B$4,2,FALSE))+(0.35*VLOOKUP(E1047,'%.'!$A$1:$B$4,2,FALSE))+(0.1*VLOOKUP(F1047,'%.'!$A$1:$B$4,2,FALSE))+(0.35*VLOOKUP(G1047,'%.'!$A$1:$B$4,2,FALSE))</f>
        <v>0.20749999999999999</v>
      </c>
      <c r="AI1047" s="128" t="str">
        <f t="shared" si="169"/>
        <v>BAJA</v>
      </c>
      <c r="AJ1047" s="128" t="str">
        <f t="shared" si="170"/>
        <v>Cuentas de Orden</v>
      </c>
      <c r="AK1047" s="178" t="e">
        <f t="shared" si="171"/>
        <v>#REF!</v>
      </c>
    </row>
    <row r="1048" spans="1:37" ht="30" customHeight="1" x14ac:dyDescent="0.25">
      <c r="A1048" s="115">
        <v>1047</v>
      </c>
      <c r="B1048" s="79" t="s">
        <v>688</v>
      </c>
      <c r="C1048" s="85" t="s">
        <v>2394</v>
      </c>
      <c r="D1048" s="83" t="s">
        <v>48</v>
      </c>
      <c r="E1048" s="83" t="s">
        <v>1</v>
      </c>
      <c r="F1048" s="83" t="s">
        <v>1</v>
      </c>
      <c r="G1048" s="124" t="s">
        <v>1</v>
      </c>
      <c r="H1048" s="169">
        <f t="shared" si="162"/>
        <v>0.14000000000000001</v>
      </c>
      <c r="I1048" s="170" t="str">
        <f t="shared" si="163"/>
        <v>BAJA</v>
      </c>
      <c r="J1048" s="292">
        <v>0</v>
      </c>
      <c r="K1048" s="221">
        <v>0</v>
      </c>
      <c r="L1048" s="86" t="s">
        <v>133</v>
      </c>
      <c r="M1048" s="188"/>
      <c r="N1048" s="87" t="s">
        <v>405</v>
      </c>
      <c r="O1048" s="188" t="s">
        <v>405</v>
      </c>
      <c r="P1048" s="86" t="s">
        <v>2549</v>
      </c>
      <c r="Q1048" s="86" t="s">
        <v>2540</v>
      </c>
      <c r="R1048" s="86" t="s">
        <v>2541</v>
      </c>
      <c r="S1048" s="79">
        <v>43753</v>
      </c>
      <c r="T1048" s="86">
        <v>146212</v>
      </c>
      <c r="U1048" s="86"/>
      <c r="V1048" s="86" t="s">
        <v>2550</v>
      </c>
      <c r="W1048" s="171">
        <v>44074</v>
      </c>
      <c r="X1048" s="172" t="e">
        <f>+CONCATENATE(TEXT(#REF!,"yyyy"),"-",TEXT(#REF!,"mm"))</f>
        <v>#REF!</v>
      </c>
      <c r="Y1048" s="173" t="str">
        <f t="shared" si="166"/>
        <v>10</v>
      </c>
      <c r="Z1048" s="172" t="str">
        <f t="shared" si="167"/>
        <v>2020-07</v>
      </c>
      <c r="AA1048" s="170" t="e">
        <f>+VLOOKUP(Z1048,#REF!,2,FALSE)/VLOOKUP(X1048,#REF!,2,FALSE)</f>
        <v>#REF!</v>
      </c>
      <c r="AB1048" s="174" t="e">
        <f t="shared" si="164"/>
        <v>#REF!</v>
      </c>
      <c r="AC1048" s="174" t="e">
        <f t="shared" si="165"/>
        <v>#REF!</v>
      </c>
      <c r="AD1048" s="175" t="e">
        <f>+#REF!+365*Y1048</f>
        <v>#REF!</v>
      </c>
      <c r="AE1048" s="176" t="e">
        <f t="shared" si="168"/>
        <v>#REF!</v>
      </c>
      <c r="AF1048" s="170" t="e">
        <f>+VLOOKUP(CONCATENATE(TEXT(W1048,"yyyy"),"-",TEXT(W1048,"mm")),#REF!,2,0)</f>
        <v>#REF!</v>
      </c>
      <c r="AG1048" s="177" t="e">
        <f>+(AC1048*(1+'INFLAC PROYECTADA'!$B$8)^(AE1048))/((1+DEMANDADO!AF1048)^(AE1048))</f>
        <v>#REF!</v>
      </c>
      <c r="AH1048" s="169">
        <f>(0.2*VLOOKUP(D1048,'%.'!$A$1:$B$4,2,FALSE))+(0.35*VLOOKUP(E1048,'%.'!$A$1:$B$4,2,FALSE))+(0.1*VLOOKUP(F1048,'%.'!$A$1:$B$4,2,FALSE))+(0.35*VLOOKUP(G1048,'%.'!$A$1:$B$4,2,FALSE))</f>
        <v>0.14000000000000001</v>
      </c>
      <c r="AI1048" s="128" t="str">
        <f t="shared" si="169"/>
        <v>BAJA</v>
      </c>
      <c r="AJ1048" s="128" t="str">
        <f t="shared" si="170"/>
        <v>Cuentas de Orden</v>
      </c>
      <c r="AK1048" s="178" t="e">
        <f t="shared" si="171"/>
        <v>#REF!</v>
      </c>
    </row>
    <row r="1049" spans="1:37" ht="30" customHeight="1" x14ac:dyDescent="0.25">
      <c r="A1049" s="115">
        <v>1048</v>
      </c>
      <c r="B1049" s="79" t="s">
        <v>2395</v>
      </c>
      <c r="C1049" s="85" t="s">
        <v>2396</v>
      </c>
      <c r="D1049" s="83" t="s">
        <v>1</v>
      </c>
      <c r="E1049" s="83" t="s">
        <v>1</v>
      </c>
      <c r="F1049" s="83" t="s">
        <v>1</v>
      </c>
      <c r="G1049" s="124" t="s">
        <v>1</v>
      </c>
      <c r="H1049" s="169">
        <f t="shared" si="162"/>
        <v>0.05</v>
      </c>
      <c r="I1049" s="170" t="str">
        <f t="shared" si="163"/>
        <v>REMOTA</v>
      </c>
      <c r="J1049" s="292">
        <v>0</v>
      </c>
      <c r="K1049" s="221">
        <v>0</v>
      </c>
      <c r="L1049" s="86" t="s">
        <v>153</v>
      </c>
      <c r="M1049" s="188"/>
      <c r="N1049" s="87" t="s">
        <v>405</v>
      </c>
      <c r="O1049" s="188" t="s">
        <v>405</v>
      </c>
      <c r="P1049" s="86" t="s">
        <v>787</v>
      </c>
      <c r="Q1049" s="86" t="s">
        <v>2540</v>
      </c>
      <c r="R1049" s="86" t="s">
        <v>2541</v>
      </c>
      <c r="S1049" s="79">
        <v>43753</v>
      </c>
      <c r="T1049" s="86">
        <v>146212</v>
      </c>
      <c r="U1049" s="86" t="s">
        <v>76</v>
      </c>
      <c r="V1049" s="86"/>
      <c r="W1049" s="171">
        <v>44074</v>
      </c>
      <c r="X1049" s="172" t="e">
        <f>+CONCATENATE(TEXT(#REF!,"yyyy"),"-",TEXT(#REF!,"mm"))</f>
        <v>#REF!</v>
      </c>
      <c r="Y1049" s="173" t="str">
        <f t="shared" si="166"/>
        <v>11</v>
      </c>
      <c r="Z1049" s="172" t="str">
        <f t="shared" si="167"/>
        <v>2020-07</v>
      </c>
      <c r="AA1049" s="170" t="e">
        <f>+VLOOKUP(Z1049,#REF!,2,FALSE)/VLOOKUP(X1049,#REF!,2,FALSE)</f>
        <v>#REF!</v>
      </c>
      <c r="AB1049" s="174" t="e">
        <f t="shared" si="164"/>
        <v>#REF!</v>
      </c>
      <c r="AC1049" s="174" t="e">
        <f t="shared" si="165"/>
        <v>#REF!</v>
      </c>
      <c r="AD1049" s="175" t="e">
        <f>+#REF!+365*Y1049</f>
        <v>#REF!</v>
      </c>
      <c r="AE1049" s="176" t="e">
        <f t="shared" si="168"/>
        <v>#REF!</v>
      </c>
      <c r="AF1049" s="170" t="e">
        <f>+VLOOKUP(CONCATENATE(TEXT(W1049,"yyyy"),"-",TEXT(W1049,"mm")),#REF!,2,0)</f>
        <v>#REF!</v>
      </c>
      <c r="AG1049" s="177" t="e">
        <f>+(AC1049*(1+'INFLAC PROYECTADA'!$B$8)^(AE1049))/((1+DEMANDADO!AF1049)^(AE1049))</f>
        <v>#REF!</v>
      </c>
      <c r="AH1049" s="169">
        <f>(0.2*VLOOKUP(D1049,'%.'!$A$1:$B$4,2,FALSE))+(0.35*VLOOKUP(E1049,'%.'!$A$1:$B$4,2,FALSE))+(0.1*VLOOKUP(F1049,'%.'!$A$1:$B$4,2,FALSE))+(0.35*VLOOKUP(G1049,'%.'!$A$1:$B$4,2,FALSE))</f>
        <v>0.05</v>
      </c>
      <c r="AI1049" s="128" t="str">
        <f t="shared" si="169"/>
        <v>REMOTA</v>
      </c>
      <c r="AJ1049" s="128" t="str">
        <f t="shared" si="170"/>
        <v>No se registra</v>
      </c>
      <c r="AK1049" s="178">
        <f t="shared" si="171"/>
        <v>0</v>
      </c>
    </row>
    <row r="1050" spans="1:37" ht="30" customHeight="1" x14ac:dyDescent="0.25">
      <c r="A1050" s="115">
        <v>1049</v>
      </c>
      <c r="B1050" s="79" t="s">
        <v>688</v>
      </c>
      <c r="C1050" s="85" t="s">
        <v>2397</v>
      </c>
      <c r="D1050" s="83" t="s">
        <v>48</v>
      </c>
      <c r="E1050" s="83" t="s">
        <v>48</v>
      </c>
      <c r="F1050" s="83" t="s">
        <v>1</v>
      </c>
      <c r="G1050" s="124" t="s">
        <v>1</v>
      </c>
      <c r="H1050" s="169">
        <f t="shared" si="162"/>
        <v>0.29750000000000004</v>
      </c>
      <c r="I1050" s="170" t="str">
        <f t="shared" si="163"/>
        <v>MEDIA</v>
      </c>
      <c r="J1050" s="292">
        <v>2051654960</v>
      </c>
      <c r="K1050" s="221">
        <v>0.5</v>
      </c>
      <c r="L1050" s="86" t="s">
        <v>133</v>
      </c>
      <c r="M1050" s="188"/>
      <c r="N1050" s="87" t="s">
        <v>405</v>
      </c>
      <c r="O1050" s="188" t="s">
        <v>405</v>
      </c>
      <c r="P1050" s="86" t="s">
        <v>1448</v>
      </c>
      <c r="Q1050" s="86" t="s">
        <v>2540</v>
      </c>
      <c r="R1050" s="86" t="s">
        <v>2541</v>
      </c>
      <c r="S1050" s="79">
        <v>43753</v>
      </c>
      <c r="T1050" s="86">
        <v>146212</v>
      </c>
      <c r="U1050" s="86" t="s">
        <v>21</v>
      </c>
      <c r="V1050" s="86"/>
      <c r="W1050" s="171">
        <v>44074</v>
      </c>
      <c r="X1050" s="172" t="e">
        <f>+CONCATENATE(TEXT(#REF!,"yyyy"),"-",TEXT(#REF!,"mm"))</f>
        <v>#REF!</v>
      </c>
      <c r="Y1050" s="173" t="str">
        <f t="shared" si="166"/>
        <v>15</v>
      </c>
      <c r="Z1050" s="172" t="str">
        <f t="shared" si="167"/>
        <v>2020-07</v>
      </c>
      <c r="AA1050" s="170" t="e">
        <f>+VLOOKUP(Z1050,#REF!,2,FALSE)/VLOOKUP(X1050,#REF!,2,FALSE)</f>
        <v>#REF!</v>
      </c>
      <c r="AB1050" s="174" t="e">
        <f t="shared" si="164"/>
        <v>#REF!</v>
      </c>
      <c r="AC1050" s="174" t="e">
        <f t="shared" si="165"/>
        <v>#REF!</v>
      </c>
      <c r="AD1050" s="175" t="e">
        <f>+#REF!+365*Y1050</f>
        <v>#REF!</v>
      </c>
      <c r="AE1050" s="176" t="e">
        <f t="shared" si="168"/>
        <v>#REF!</v>
      </c>
      <c r="AF1050" s="170" t="e">
        <f>+VLOOKUP(CONCATENATE(TEXT(W1050,"yyyy"),"-",TEXT(W1050,"mm")),#REF!,2,0)</f>
        <v>#REF!</v>
      </c>
      <c r="AG1050" s="177" t="e">
        <f>+(AC1050*(1+'INFLAC PROYECTADA'!$B$8)^(AE1050))/((1+DEMANDADO!AF1050)^(AE1050))</f>
        <v>#REF!</v>
      </c>
      <c r="AH1050" s="169">
        <f>(0.2*VLOOKUP(D1050,'%.'!$A$1:$B$4,2,FALSE))+(0.35*VLOOKUP(E1050,'%.'!$A$1:$B$4,2,FALSE))+(0.1*VLOOKUP(F1050,'%.'!$A$1:$B$4,2,FALSE))+(0.35*VLOOKUP(G1050,'%.'!$A$1:$B$4,2,FALSE))</f>
        <v>0.29750000000000004</v>
      </c>
      <c r="AI1050" s="128" t="str">
        <f t="shared" si="169"/>
        <v>MEDIA</v>
      </c>
      <c r="AJ1050" s="128" t="str">
        <f t="shared" si="170"/>
        <v>Cuentas de Orden</v>
      </c>
      <c r="AK1050" s="178" t="e">
        <f t="shared" si="171"/>
        <v>#REF!</v>
      </c>
    </row>
    <row r="1051" spans="1:37" ht="30" customHeight="1" x14ac:dyDescent="0.25">
      <c r="A1051" s="115">
        <v>1050</v>
      </c>
      <c r="B1051" s="79" t="s">
        <v>688</v>
      </c>
      <c r="C1051" s="85" t="s">
        <v>2398</v>
      </c>
      <c r="D1051" s="83" t="s">
        <v>0</v>
      </c>
      <c r="E1051" s="83" t="s">
        <v>0</v>
      </c>
      <c r="F1051" s="83" t="s">
        <v>48</v>
      </c>
      <c r="G1051" s="124" t="s">
        <v>48</v>
      </c>
      <c r="H1051" s="169">
        <f t="shared" si="162"/>
        <v>0.77500000000000013</v>
      </c>
      <c r="I1051" s="170" t="str">
        <f t="shared" si="163"/>
        <v>ALTA</v>
      </c>
      <c r="J1051" s="292">
        <v>1077506184</v>
      </c>
      <c r="K1051" s="221">
        <v>0.36</v>
      </c>
      <c r="L1051" s="86" t="s">
        <v>134</v>
      </c>
      <c r="M1051" s="188">
        <v>377777281</v>
      </c>
      <c r="N1051" s="87" t="s">
        <v>405</v>
      </c>
      <c r="O1051" s="188" t="s">
        <v>405</v>
      </c>
      <c r="P1051" s="86">
        <v>9</v>
      </c>
      <c r="Q1051" s="86" t="s">
        <v>2540</v>
      </c>
      <c r="R1051" s="86" t="s">
        <v>2541</v>
      </c>
      <c r="S1051" s="79">
        <v>43753</v>
      </c>
      <c r="T1051" s="86">
        <v>146212</v>
      </c>
      <c r="U1051" s="86" t="s">
        <v>178</v>
      </c>
      <c r="V1051" s="86"/>
      <c r="W1051" s="171">
        <v>44074</v>
      </c>
      <c r="X1051" s="172" t="e">
        <f>+CONCATENATE(TEXT(#REF!,"yyyy"),"-",TEXT(#REF!,"mm"))</f>
        <v>#REF!</v>
      </c>
      <c r="Y1051" s="173" t="str">
        <f t="shared" si="166"/>
        <v>9</v>
      </c>
      <c r="Z1051" s="172" t="str">
        <f t="shared" si="167"/>
        <v>2020-07</v>
      </c>
      <c r="AA1051" s="170" t="e">
        <f>+VLOOKUP(Z1051,#REF!,2,FALSE)/VLOOKUP(X1051,#REF!,2,FALSE)</f>
        <v>#REF!</v>
      </c>
      <c r="AB1051" s="174" t="e">
        <f t="shared" si="164"/>
        <v>#REF!</v>
      </c>
      <c r="AC1051" s="174" t="e">
        <f t="shared" si="165"/>
        <v>#REF!</v>
      </c>
      <c r="AD1051" s="175" t="e">
        <f>+#REF!+365*Y1051</f>
        <v>#REF!</v>
      </c>
      <c r="AE1051" s="176" t="e">
        <f t="shared" si="168"/>
        <v>#REF!</v>
      </c>
      <c r="AF1051" s="170" t="e">
        <f>+VLOOKUP(CONCATENATE(TEXT(W1051,"yyyy"),"-",TEXT(W1051,"mm")),#REF!,2,0)</f>
        <v>#REF!</v>
      </c>
      <c r="AG1051" s="177" t="e">
        <f>+(AC1051*(1+'INFLAC PROYECTADA'!$B$8)^(AE1051))/((1+DEMANDADO!AF1051)^(AE1051))</f>
        <v>#REF!</v>
      </c>
      <c r="AH1051" s="169">
        <f>(0.2*VLOOKUP(D1051,'%.'!$A$1:$B$4,2,FALSE))+(0.35*VLOOKUP(E1051,'%.'!$A$1:$B$4,2,FALSE))+(0.1*VLOOKUP(F1051,'%.'!$A$1:$B$4,2,FALSE))+(0.35*VLOOKUP(G1051,'%.'!$A$1:$B$4,2,FALSE))</f>
        <v>0.77500000000000013</v>
      </c>
      <c r="AI1051" s="128" t="str">
        <f t="shared" si="169"/>
        <v>ALTA</v>
      </c>
      <c r="AJ1051" s="128" t="str">
        <f t="shared" si="170"/>
        <v>Provisión contable</v>
      </c>
      <c r="AK1051" s="178">
        <f t="shared" si="171"/>
        <v>377777281</v>
      </c>
    </row>
    <row r="1052" spans="1:37" ht="30" customHeight="1" x14ac:dyDescent="0.25">
      <c r="A1052" s="115">
        <v>1051</v>
      </c>
      <c r="B1052" s="79" t="s">
        <v>1532</v>
      </c>
      <c r="C1052" s="85" t="s">
        <v>2399</v>
      </c>
      <c r="D1052" s="83" t="s">
        <v>48</v>
      </c>
      <c r="E1052" s="83" t="s">
        <v>48</v>
      </c>
      <c r="F1052" s="83" t="s">
        <v>48</v>
      </c>
      <c r="G1052" s="124" t="s">
        <v>48</v>
      </c>
      <c r="H1052" s="169">
        <f t="shared" si="162"/>
        <v>0.5</v>
      </c>
      <c r="I1052" s="170" t="str">
        <f t="shared" si="163"/>
        <v>MEDIA</v>
      </c>
      <c r="J1052" s="292">
        <v>50000000</v>
      </c>
      <c r="K1052" s="221">
        <v>1</v>
      </c>
      <c r="L1052" s="86" t="s">
        <v>153</v>
      </c>
      <c r="M1052" s="188">
        <v>49091316</v>
      </c>
      <c r="N1052" s="87" t="s">
        <v>405</v>
      </c>
      <c r="O1052" s="188" t="s">
        <v>405</v>
      </c>
      <c r="P1052" s="86">
        <v>8</v>
      </c>
      <c r="Q1052" s="86" t="s">
        <v>2540</v>
      </c>
      <c r="R1052" s="86" t="s">
        <v>2541</v>
      </c>
      <c r="S1052" s="79">
        <v>43753</v>
      </c>
      <c r="T1052" s="86">
        <v>146212</v>
      </c>
      <c r="U1052" s="86" t="s">
        <v>171</v>
      </c>
      <c r="V1052" s="86" t="s">
        <v>2551</v>
      </c>
      <c r="W1052" s="171">
        <v>44074</v>
      </c>
      <c r="X1052" s="172" t="e">
        <f>+CONCATENATE(TEXT(#REF!,"yyyy"),"-",TEXT(#REF!,"mm"))</f>
        <v>#REF!</v>
      </c>
      <c r="Y1052" s="173" t="str">
        <f t="shared" si="166"/>
        <v>8</v>
      </c>
      <c r="Z1052" s="172" t="str">
        <f t="shared" si="167"/>
        <v>2020-07</v>
      </c>
      <c r="AA1052" s="170" t="e">
        <f>+VLOOKUP(Z1052,#REF!,2,FALSE)/VLOOKUP(X1052,#REF!,2,FALSE)</f>
        <v>#REF!</v>
      </c>
      <c r="AB1052" s="174" t="e">
        <f t="shared" si="164"/>
        <v>#REF!</v>
      </c>
      <c r="AC1052" s="174" t="e">
        <f t="shared" si="165"/>
        <v>#REF!</v>
      </c>
      <c r="AD1052" s="175" t="e">
        <f>+#REF!+365*Y1052</f>
        <v>#REF!</v>
      </c>
      <c r="AE1052" s="176" t="e">
        <f t="shared" si="168"/>
        <v>#REF!</v>
      </c>
      <c r="AF1052" s="170" t="e">
        <f>+VLOOKUP(CONCATENATE(TEXT(W1052,"yyyy"),"-",TEXT(W1052,"mm")),#REF!,2,0)</f>
        <v>#REF!</v>
      </c>
      <c r="AG1052" s="177" t="e">
        <f>+(AC1052*(1+'INFLAC PROYECTADA'!$B$8)^(AE1052))/((1+DEMANDADO!AF1052)^(AE1052))</f>
        <v>#REF!</v>
      </c>
      <c r="AH1052" s="169">
        <f>(0.2*VLOOKUP(D1052,'%.'!$A$1:$B$4,2,FALSE))+(0.35*VLOOKUP(E1052,'%.'!$A$1:$B$4,2,FALSE))+(0.1*VLOOKUP(F1052,'%.'!$A$1:$B$4,2,FALSE))+(0.35*VLOOKUP(G1052,'%.'!$A$1:$B$4,2,FALSE))</f>
        <v>0.5</v>
      </c>
      <c r="AI1052" s="128" t="str">
        <f t="shared" si="169"/>
        <v>MEDIA</v>
      </c>
      <c r="AJ1052" s="128" t="str">
        <f t="shared" si="170"/>
        <v>Provisión contable</v>
      </c>
      <c r="AK1052" s="178">
        <f t="shared" si="171"/>
        <v>49091316</v>
      </c>
    </row>
    <row r="1053" spans="1:37" ht="30" customHeight="1" x14ac:dyDescent="0.25">
      <c r="A1053" s="115">
        <v>1052</v>
      </c>
      <c r="B1053" s="79" t="s">
        <v>2369</v>
      </c>
      <c r="C1053" s="85" t="s">
        <v>2400</v>
      </c>
      <c r="D1053" s="83" t="s">
        <v>0</v>
      </c>
      <c r="E1053" s="83" t="s">
        <v>0</v>
      </c>
      <c r="F1053" s="83" t="s">
        <v>1</v>
      </c>
      <c r="G1053" s="124" t="s">
        <v>0</v>
      </c>
      <c r="H1053" s="169">
        <f t="shared" si="162"/>
        <v>0.90500000000000003</v>
      </c>
      <c r="I1053" s="170" t="str">
        <f t="shared" si="163"/>
        <v>ALTA</v>
      </c>
      <c r="J1053" s="292">
        <v>149137938</v>
      </c>
      <c r="K1053" s="221">
        <v>0.5</v>
      </c>
      <c r="L1053" s="86" t="s">
        <v>136</v>
      </c>
      <c r="M1053" s="188"/>
      <c r="N1053" s="87" t="s">
        <v>405</v>
      </c>
      <c r="O1053" s="188" t="s">
        <v>1479</v>
      </c>
      <c r="P1053" s="86" t="s">
        <v>465</v>
      </c>
      <c r="Q1053" s="86" t="s">
        <v>2540</v>
      </c>
      <c r="R1053" s="86" t="s">
        <v>2541</v>
      </c>
      <c r="S1053" s="79">
        <v>43753</v>
      </c>
      <c r="T1053" s="86">
        <v>146212</v>
      </c>
      <c r="U1053" s="86" t="s">
        <v>76</v>
      </c>
      <c r="V1053" s="86" t="s">
        <v>2552</v>
      </c>
      <c r="W1053" s="171">
        <v>44074</v>
      </c>
      <c r="X1053" s="172" t="e">
        <f>+CONCATENATE(TEXT(#REF!,"yyyy"),"-",TEXT(#REF!,"mm"))</f>
        <v>#REF!</v>
      </c>
      <c r="Y1053" s="173" t="str">
        <f t="shared" si="166"/>
        <v>8</v>
      </c>
      <c r="Z1053" s="172" t="str">
        <f t="shared" si="167"/>
        <v>2020-07</v>
      </c>
      <c r="AA1053" s="170" t="e">
        <f>+VLOOKUP(Z1053,#REF!,2,FALSE)/VLOOKUP(X1053,#REF!,2,FALSE)</f>
        <v>#REF!</v>
      </c>
      <c r="AB1053" s="174" t="e">
        <f t="shared" si="164"/>
        <v>#REF!</v>
      </c>
      <c r="AC1053" s="174" t="e">
        <f t="shared" si="165"/>
        <v>#REF!</v>
      </c>
      <c r="AD1053" s="175" t="e">
        <f>+#REF!+365*Y1053</f>
        <v>#REF!</v>
      </c>
      <c r="AE1053" s="176" t="e">
        <f t="shared" si="168"/>
        <v>#REF!</v>
      </c>
      <c r="AF1053" s="170" t="e">
        <f>+VLOOKUP(CONCATENATE(TEXT(W1053,"yyyy"),"-",TEXT(W1053,"mm")),#REF!,2,0)</f>
        <v>#REF!</v>
      </c>
      <c r="AG1053" s="177" t="e">
        <f>+(AC1053*(1+'INFLAC PROYECTADA'!$B$8)^(AE1053))/((1+DEMANDADO!AF1053)^(AE1053))</f>
        <v>#REF!</v>
      </c>
      <c r="AH1053" s="169">
        <f>(0.2*VLOOKUP(D1053,'%.'!$A$1:$B$4,2,FALSE))+(0.35*VLOOKUP(E1053,'%.'!$A$1:$B$4,2,FALSE))+(0.1*VLOOKUP(F1053,'%.'!$A$1:$B$4,2,FALSE))+(0.35*VLOOKUP(G1053,'%.'!$A$1:$B$4,2,FALSE))</f>
        <v>0.90500000000000003</v>
      </c>
      <c r="AI1053" s="128" t="str">
        <f t="shared" si="169"/>
        <v>ALTA</v>
      </c>
      <c r="AJ1053" s="128" t="str">
        <f t="shared" si="170"/>
        <v>Provisión contable</v>
      </c>
      <c r="AK1053" s="178" t="e">
        <f t="shared" si="171"/>
        <v>#REF!</v>
      </c>
    </row>
    <row r="1054" spans="1:37" ht="30" customHeight="1" x14ac:dyDescent="0.25">
      <c r="A1054" s="115">
        <v>1053</v>
      </c>
      <c r="B1054" s="79" t="s">
        <v>2401</v>
      </c>
      <c r="C1054" s="85" t="s">
        <v>2402</v>
      </c>
      <c r="D1054" s="83" t="s">
        <v>0</v>
      </c>
      <c r="E1054" s="83" t="s">
        <v>0</v>
      </c>
      <c r="F1054" s="83" t="s">
        <v>1</v>
      </c>
      <c r="G1054" s="124" t="s">
        <v>0</v>
      </c>
      <c r="H1054" s="169">
        <f t="shared" si="162"/>
        <v>0.90500000000000003</v>
      </c>
      <c r="I1054" s="170" t="str">
        <f t="shared" si="163"/>
        <v>ALTA</v>
      </c>
      <c r="J1054" s="292">
        <v>0</v>
      </c>
      <c r="K1054" s="221">
        <v>0.5</v>
      </c>
      <c r="L1054" s="86" t="s">
        <v>136</v>
      </c>
      <c r="M1054" s="188"/>
      <c r="N1054" s="87" t="s">
        <v>405</v>
      </c>
      <c r="O1054" s="188" t="s">
        <v>405</v>
      </c>
      <c r="P1054" s="86">
        <v>7</v>
      </c>
      <c r="Q1054" s="86" t="s">
        <v>2540</v>
      </c>
      <c r="R1054" s="86" t="s">
        <v>2541</v>
      </c>
      <c r="S1054" s="79">
        <v>43753</v>
      </c>
      <c r="T1054" s="86">
        <v>146212</v>
      </c>
      <c r="U1054" s="86" t="s">
        <v>76</v>
      </c>
      <c r="V1054" s="86" t="s">
        <v>2553</v>
      </c>
      <c r="W1054" s="171">
        <v>44074</v>
      </c>
      <c r="X1054" s="172" t="e">
        <f>+CONCATENATE(TEXT(#REF!,"yyyy"),"-",TEXT(#REF!,"mm"))</f>
        <v>#REF!</v>
      </c>
      <c r="Y1054" s="173" t="str">
        <f t="shared" si="166"/>
        <v>7</v>
      </c>
      <c r="Z1054" s="172" t="str">
        <f t="shared" si="167"/>
        <v>2020-07</v>
      </c>
      <c r="AA1054" s="170" t="e">
        <f>+VLOOKUP(Z1054,#REF!,2,FALSE)/VLOOKUP(X1054,#REF!,2,FALSE)</f>
        <v>#REF!</v>
      </c>
      <c r="AB1054" s="174" t="e">
        <f t="shared" si="164"/>
        <v>#REF!</v>
      </c>
      <c r="AC1054" s="174" t="e">
        <f t="shared" si="165"/>
        <v>#REF!</v>
      </c>
      <c r="AD1054" s="175" t="e">
        <f>+#REF!+365*Y1054</f>
        <v>#REF!</v>
      </c>
      <c r="AE1054" s="176" t="e">
        <f t="shared" si="168"/>
        <v>#REF!</v>
      </c>
      <c r="AF1054" s="170" t="e">
        <f>+VLOOKUP(CONCATENATE(TEXT(W1054,"yyyy"),"-",TEXT(W1054,"mm")),#REF!,2,0)</f>
        <v>#REF!</v>
      </c>
      <c r="AG1054" s="177" t="e">
        <f>+(AC1054*(1+'INFLAC PROYECTADA'!$B$8)^(AE1054))/((1+DEMANDADO!AF1054)^(AE1054))</f>
        <v>#REF!</v>
      </c>
      <c r="AH1054" s="169">
        <f>(0.2*VLOOKUP(D1054,'%.'!$A$1:$B$4,2,FALSE))+(0.35*VLOOKUP(E1054,'%.'!$A$1:$B$4,2,FALSE))+(0.1*VLOOKUP(F1054,'%.'!$A$1:$B$4,2,FALSE))+(0.35*VLOOKUP(G1054,'%.'!$A$1:$B$4,2,FALSE))</f>
        <v>0.90500000000000003</v>
      </c>
      <c r="AI1054" s="128" t="str">
        <f t="shared" si="169"/>
        <v>ALTA</v>
      </c>
      <c r="AJ1054" s="128" t="str">
        <f t="shared" si="170"/>
        <v>Provisión contable</v>
      </c>
      <c r="AK1054" s="178" t="e">
        <f t="shared" si="171"/>
        <v>#REF!</v>
      </c>
    </row>
    <row r="1055" spans="1:37" ht="30" customHeight="1" x14ac:dyDescent="0.25">
      <c r="A1055" s="115">
        <v>1054</v>
      </c>
      <c r="B1055" s="79" t="s">
        <v>2403</v>
      </c>
      <c r="C1055" s="85" t="s">
        <v>2404</v>
      </c>
      <c r="D1055" s="83" t="s">
        <v>1</v>
      </c>
      <c r="E1055" s="83" t="s">
        <v>1</v>
      </c>
      <c r="F1055" s="83" t="s">
        <v>1</v>
      </c>
      <c r="G1055" s="124" t="s">
        <v>1</v>
      </c>
      <c r="H1055" s="169">
        <f t="shared" si="162"/>
        <v>0.05</v>
      </c>
      <c r="I1055" s="170" t="str">
        <f t="shared" si="163"/>
        <v>REMOTA</v>
      </c>
      <c r="J1055" s="292">
        <v>0</v>
      </c>
      <c r="K1055" s="221">
        <v>0</v>
      </c>
      <c r="L1055" s="86" t="s">
        <v>136</v>
      </c>
      <c r="M1055" s="188">
        <v>1171000</v>
      </c>
      <c r="N1055" s="87" t="s">
        <v>405</v>
      </c>
      <c r="O1055" s="188" t="s">
        <v>405</v>
      </c>
      <c r="P1055" s="86">
        <v>6</v>
      </c>
      <c r="Q1055" s="86" t="s">
        <v>2540</v>
      </c>
      <c r="R1055" s="86" t="s">
        <v>2541</v>
      </c>
      <c r="S1055" s="79">
        <v>43753</v>
      </c>
      <c r="T1055" s="86">
        <v>146212</v>
      </c>
      <c r="U1055" s="86" t="s">
        <v>180</v>
      </c>
      <c r="V1055" s="86" t="s">
        <v>2554</v>
      </c>
      <c r="W1055" s="171">
        <v>44074</v>
      </c>
      <c r="X1055" s="172" t="e">
        <f>+CONCATENATE(TEXT(#REF!,"yyyy"),"-",TEXT(#REF!,"mm"))</f>
        <v>#REF!</v>
      </c>
      <c r="Y1055" s="173" t="str">
        <f t="shared" si="166"/>
        <v>6</v>
      </c>
      <c r="Z1055" s="172" t="str">
        <f t="shared" si="167"/>
        <v>2020-07</v>
      </c>
      <c r="AA1055" s="170" t="e">
        <f>+VLOOKUP(Z1055,#REF!,2,FALSE)/VLOOKUP(X1055,#REF!,2,FALSE)</f>
        <v>#REF!</v>
      </c>
      <c r="AB1055" s="174" t="e">
        <f t="shared" si="164"/>
        <v>#REF!</v>
      </c>
      <c r="AC1055" s="174" t="e">
        <f t="shared" si="165"/>
        <v>#REF!</v>
      </c>
      <c r="AD1055" s="175" t="e">
        <f>+#REF!+365*Y1055</f>
        <v>#REF!</v>
      </c>
      <c r="AE1055" s="176" t="e">
        <f t="shared" si="168"/>
        <v>#REF!</v>
      </c>
      <c r="AF1055" s="170" t="e">
        <f>+VLOOKUP(CONCATENATE(TEXT(W1055,"yyyy"),"-",TEXT(W1055,"mm")),#REF!,2,0)</f>
        <v>#REF!</v>
      </c>
      <c r="AG1055" s="177" t="e">
        <f>+(AC1055*(1+'INFLAC PROYECTADA'!$B$8)^(AE1055))/((1+DEMANDADO!AF1055)^(AE1055))</f>
        <v>#REF!</v>
      </c>
      <c r="AH1055" s="169">
        <f>(0.2*VLOOKUP(D1055,'%.'!$A$1:$B$4,2,FALSE))+(0.35*VLOOKUP(E1055,'%.'!$A$1:$B$4,2,FALSE))+(0.1*VLOOKUP(F1055,'%.'!$A$1:$B$4,2,FALSE))+(0.35*VLOOKUP(G1055,'%.'!$A$1:$B$4,2,FALSE))</f>
        <v>0.05</v>
      </c>
      <c r="AI1055" s="128" t="str">
        <f t="shared" si="169"/>
        <v>REMOTA</v>
      </c>
      <c r="AJ1055" s="128" t="str">
        <f t="shared" si="170"/>
        <v>Provisión contable</v>
      </c>
      <c r="AK1055" s="178">
        <f t="shared" si="171"/>
        <v>1171000</v>
      </c>
    </row>
    <row r="1056" spans="1:37" ht="30" customHeight="1" x14ac:dyDescent="0.25">
      <c r="A1056" s="115">
        <v>1055</v>
      </c>
      <c r="B1056" s="79" t="s">
        <v>2405</v>
      </c>
      <c r="C1056" s="85" t="s">
        <v>2406</v>
      </c>
      <c r="D1056" s="83" t="s">
        <v>1</v>
      </c>
      <c r="E1056" s="83" t="s">
        <v>1</v>
      </c>
      <c r="F1056" s="83" t="s">
        <v>1</v>
      </c>
      <c r="G1056" s="124" t="s">
        <v>1</v>
      </c>
      <c r="H1056" s="169">
        <f t="shared" si="162"/>
        <v>0.05</v>
      </c>
      <c r="I1056" s="170" t="str">
        <f t="shared" si="163"/>
        <v>REMOTA</v>
      </c>
      <c r="J1056" s="292">
        <v>836856800</v>
      </c>
      <c r="K1056" s="221">
        <v>0</v>
      </c>
      <c r="L1056" s="86" t="s">
        <v>133</v>
      </c>
      <c r="M1056" s="188"/>
      <c r="N1056" s="87" t="s">
        <v>405</v>
      </c>
      <c r="O1056" s="188" t="s">
        <v>405</v>
      </c>
      <c r="P1056" s="86" t="s">
        <v>760</v>
      </c>
      <c r="Q1056" s="86" t="s">
        <v>2540</v>
      </c>
      <c r="R1056" s="86" t="s">
        <v>2541</v>
      </c>
      <c r="S1056" s="79">
        <v>43753</v>
      </c>
      <c r="T1056" s="86">
        <v>146212</v>
      </c>
      <c r="U1056" s="86" t="s">
        <v>171</v>
      </c>
      <c r="V1056" s="86"/>
      <c r="W1056" s="171">
        <v>44074</v>
      </c>
      <c r="X1056" s="172" t="e">
        <f>+CONCATENATE(TEXT(#REF!,"yyyy"),"-",TEXT(#REF!,"mm"))</f>
        <v>#REF!</v>
      </c>
      <c r="Y1056" s="173" t="str">
        <f t="shared" si="166"/>
        <v>6</v>
      </c>
      <c r="Z1056" s="172" t="str">
        <f t="shared" si="167"/>
        <v>2020-07</v>
      </c>
      <c r="AA1056" s="170" t="e">
        <f>+VLOOKUP(Z1056,#REF!,2,FALSE)/VLOOKUP(X1056,#REF!,2,FALSE)</f>
        <v>#REF!</v>
      </c>
      <c r="AB1056" s="174" t="e">
        <f t="shared" si="164"/>
        <v>#REF!</v>
      </c>
      <c r="AC1056" s="174" t="e">
        <f t="shared" si="165"/>
        <v>#REF!</v>
      </c>
      <c r="AD1056" s="175" t="e">
        <f>+#REF!+365*Y1056</f>
        <v>#REF!</v>
      </c>
      <c r="AE1056" s="176" t="e">
        <f t="shared" si="168"/>
        <v>#REF!</v>
      </c>
      <c r="AF1056" s="170" t="e">
        <f>+VLOOKUP(CONCATENATE(TEXT(W1056,"yyyy"),"-",TEXT(W1056,"mm")),#REF!,2,0)</f>
        <v>#REF!</v>
      </c>
      <c r="AG1056" s="177" t="e">
        <f>+(AC1056*(1+'INFLAC PROYECTADA'!$B$8)^(AE1056))/((1+DEMANDADO!AF1056)^(AE1056))</f>
        <v>#REF!</v>
      </c>
      <c r="AH1056" s="169">
        <f>(0.2*VLOOKUP(D1056,'%.'!$A$1:$B$4,2,FALSE))+(0.35*VLOOKUP(E1056,'%.'!$A$1:$B$4,2,FALSE))+(0.1*VLOOKUP(F1056,'%.'!$A$1:$B$4,2,FALSE))+(0.35*VLOOKUP(G1056,'%.'!$A$1:$B$4,2,FALSE))</f>
        <v>0.05</v>
      </c>
      <c r="AI1056" s="128" t="str">
        <f t="shared" si="169"/>
        <v>REMOTA</v>
      </c>
      <c r="AJ1056" s="128" t="str">
        <f t="shared" si="170"/>
        <v>No se registra</v>
      </c>
      <c r="AK1056" s="178">
        <f t="shared" si="171"/>
        <v>0</v>
      </c>
    </row>
    <row r="1057" spans="1:37" ht="30" customHeight="1" x14ac:dyDescent="0.25">
      <c r="A1057" s="115">
        <v>1056</v>
      </c>
      <c r="B1057" s="79" t="s">
        <v>2407</v>
      </c>
      <c r="C1057" s="85" t="s">
        <v>2408</v>
      </c>
      <c r="D1057" s="83" t="s">
        <v>0</v>
      </c>
      <c r="E1057" s="83" t="s">
        <v>0</v>
      </c>
      <c r="F1057" s="83" t="s">
        <v>1</v>
      </c>
      <c r="G1057" s="124" t="s">
        <v>0</v>
      </c>
      <c r="H1057" s="169">
        <f t="shared" si="162"/>
        <v>0.90500000000000003</v>
      </c>
      <c r="I1057" s="170" t="str">
        <f t="shared" si="163"/>
        <v>ALTA</v>
      </c>
      <c r="J1057" s="292">
        <v>1267740977</v>
      </c>
      <c r="K1057" s="221">
        <v>0.5</v>
      </c>
      <c r="L1057" s="86" t="s">
        <v>134</v>
      </c>
      <c r="M1057" s="188">
        <v>314121833</v>
      </c>
      <c r="N1057" s="87" t="s">
        <v>405</v>
      </c>
      <c r="O1057" s="188" t="s">
        <v>405</v>
      </c>
      <c r="P1057" s="86" t="s">
        <v>760</v>
      </c>
      <c r="Q1057" s="86" t="s">
        <v>2540</v>
      </c>
      <c r="R1057" s="86" t="s">
        <v>2541</v>
      </c>
      <c r="S1057" s="79">
        <v>43753</v>
      </c>
      <c r="T1057" s="86">
        <v>146212</v>
      </c>
      <c r="U1057" s="86" t="s">
        <v>21</v>
      </c>
      <c r="V1057" s="86"/>
      <c r="W1057" s="171">
        <v>44074</v>
      </c>
      <c r="X1057" s="172" t="e">
        <f>+CONCATENATE(TEXT(#REF!,"yyyy"),"-",TEXT(#REF!,"mm"))</f>
        <v>#REF!</v>
      </c>
      <c r="Y1057" s="173" t="str">
        <f t="shared" si="166"/>
        <v>6</v>
      </c>
      <c r="Z1057" s="172" t="str">
        <f t="shared" si="167"/>
        <v>2020-07</v>
      </c>
      <c r="AA1057" s="170" t="e">
        <f>+VLOOKUP(Z1057,#REF!,2,FALSE)/VLOOKUP(X1057,#REF!,2,FALSE)</f>
        <v>#REF!</v>
      </c>
      <c r="AB1057" s="174" t="e">
        <f t="shared" si="164"/>
        <v>#REF!</v>
      </c>
      <c r="AC1057" s="174" t="e">
        <f t="shared" si="165"/>
        <v>#REF!</v>
      </c>
      <c r="AD1057" s="175" t="e">
        <f>+#REF!+365*Y1057</f>
        <v>#REF!</v>
      </c>
      <c r="AE1057" s="176" t="e">
        <f t="shared" si="168"/>
        <v>#REF!</v>
      </c>
      <c r="AF1057" s="170" t="e">
        <f>+VLOOKUP(CONCATENATE(TEXT(W1057,"yyyy"),"-",TEXT(W1057,"mm")),#REF!,2,0)</f>
        <v>#REF!</v>
      </c>
      <c r="AG1057" s="177" t="e">
        <f>+(AC1057*(1+'INFLAC PROYECTADA'!$B$8)^(AE1057))/((1+DEMANDADO!AF1057)^(AE1057))</f>
        <v>#REF!</v>
      </c>
      <c r="AH1057" s="169">
        <f>(0.2*VLOOKUP(D1057,'%.'!$A$1:$B$4,2,FALSE))+(0.35*VLOOKUP(E1057,'%.'!$A$1:$B$4,2,FALSE))+(0.1*VLOOKUP(F1057,'%.'!$A$1:$B$4,2,FALSE))+(0.35*VLOOKUP(G1057,'%.'!$A$1:$B$4,2,FALSE))</f>
        <v>0.90500000000000003</v>
      </c>
      <c r="AI1057" s="128" t="str">
        <f t="shared" si="169"/>
        <v>ALTA</v>
      </c>
      <c r="AJ1057" s="128" t="str">
        <f t="shared" si="170"/>
        <v>Provisión contable</v>
      </c>
      <c r="AK1057" s="178">
        <f t="shared" si="171"/>
        <v>314121833</v>
      </c>
    </row>
    <row r="1058" spans="1:37" ht="30" customHeight="1" x14ac:dyDescent="0.25">
      <c r="A1058" s="115">
        <v>1057</v>
      </c>
      <c r="B1058" s="79" t="s">
        <v>2409</v>
      </c>
      <c r="C1058" s="85" t="s">
        <v>2410</v>
      </c>
      <c r="D1058" s="83" t="s">
        <v>1</v>
      </c>
      <c r="E1058" s="83" t="s">
        <v>1</v>
      </c>
      <c r="F1058" s="83" t="s">
        <v>1</v>
      </c>
      <c r="G1058" s="124" t="s">
        <v>1</v>
      </c>
      <c r="H1058" s="169">
        <f t="shared" si="162"/>
        <v>0.05</v>
      </c>
      <c r="I1058" s="170" t="str">
        <f t="shared" si="163"/>
        <v>REMOTA</v>
      </c>
      <c r="J1058" s="292">
        <v>10205839</v>
      </c>
      <c r="K1058" s="221">
        <v>0</v>
      </c>
      <c r="L1058" s="86" t="s">
        <v>139</v>
      </c>
      <c r="M1058" s="188"/>
      <c r="N1058" s="87" t="s">
        <v>405</v>
      </c>
      <c r="O1058" s="188" t="s">
        <v>405</v>
      </c>
      <c r="P1058" s="86" t="s">
        <v>760</v>
      </c>
      <c r="Q1058" s="86" t="s">
        <v>2540</v>
      </c>
      <c r="R1058" s="86" t="s">
        <v>2541</v>
      </c>
      <c r="S1058" s="79">
        <v>43753</v>
      </c>
      <c r="T1058" s="86">
        <v>146212</v>
      </c>
      <c r="U1058" s="86" t="s">
        <v>76</v>
      </c>
      <c r="V1058" s="86"/>
      <c r="W1058" s="171">
        <v>44074</v>
      </c>
      <c r="X1058" s="172" t="e">
        <f>+CONCATENATE(TEXT(#REF!,"yyyy"),"-",TEXT(#REF!,"mm"))</f>
        <v>#REF!</v>
      </c>
      <c r="Y1058" s="173" t="str">
        <f t="shared" si="166"/>
        <v>6</v>
      </c>
      <c r="Z1058" s="172" t="str">
        <f t="shared" si="167"/>
        <v>2020-07</v>
      </c>
      <c r="AA1058" s="170" t="e">
        <f>+VLOOKUP(Z1058,#REF!,2,FALSE)/VLOOKUP(X1058,#REF!,2,FALSE)</f>
        <v>#REF!</v>
      </c>
      <c r="AB1058" s="174" t="e">
        <f t="shared" si="164"/>
        <v>#REF!</v>
      </c>
      <c r="AC1058" s="174" t="e">
        <f t="shared" si="165"/>
        <v>#REF!</v>
      </c>
      <c r="AD1058" s="175" t="e">
        <f>+#REF!+365*Y1058</f>
        <v>#REF!</v>
      </c>
      <c r="AE1058" s="176" t="e">
        <f t="shared" si="168"/>
        <v>#REF!</v>
      </c>
      <c r="AF1058" s="170" t="e">
        <f>+VLOOKUP(CONCATENATE(TEXT(W1058,"yyyy"),"-",TEXT(W1058,"mm")),#REF!,2,0)</f>
        <v>#REF!</v>
      </c>
      <c r="AG1058" s="177" t="e">
        <f>+(AC1058*(1+'INFLAC PROYECTADA'!$B$8)^(AE1058))/((1+DEMANDADO!AF1058)^(AE1058))</f>
        <v>#REF!</v>
      </c>
      <c r="AH1058" s="169">
        <f>(0.2*VLOOKUP(D1058,'%.'!$A$1:$B$4,2,FALSE))+(0.35*VLOOKUP(E1058,'%.'!$A$1:$B$4,2,FALSE))+(0.1*VLOOKUP(F1058,'%.'!$A$1:$B$4,2,FALSE))+(0.35*VLOOKUP(G1058,'%.'!$A$1:$B$4,2,FALSE))</f>
        <v>0.05</v>
      </c>
      <c r="AI1058" s="128" t="str">
        <f t="shared" si="169"/>
        <v>REMOTA</v>
      </c>
      <c r="AJ1058" s="128" t="str">
        <f t="shared" si="170"/>
        <v>No se registra</v>
      </c>
      <c r="AK1058" s="178">
        <f t="shared" si="171"/>
        <v>0</v>
      </c>
    </row>
    <row r="1059" spans="1:37" ht="30" customHeight="1" x14ac:dyDescent="0.25">
      <c r="A1059" s="115">
        <v>1058</v>
      </c>
      <c r="B1059" s="79" t="s">
        <v>688</v>
      </c>
      <c r="C1059" s="85" t="s">
        <v>2411</v>
      </c>
      <c r="D1059" s="83" t="s">
        <v>48</v>
      </c>
      <c r="E1059" s="83" t="s">
        <v>48</v>
      </c>
      <c r="F1059" s="83" t="s">
        <v>48</v>
      </c>
      <c r="G1059" s="124" t="s">
        <v>48</v>
      </c>
      <c r="H1059" s="169">
        <f t="shared" si="162"/>
        <v>0.5</v>
      </c>
      <c r="I1059" s="170" t="str">
        <f t="shared" si="163"/>
        <v>MEDIA</v>
      </c>
      <c r="J1059" s="292">
        <v>2069947300</v>
      </c>
      <c r="K1059" s="221">
        <v>0.5</v>
      </c>
      <c r="L1059" s="86" t="s">
        <v>130</v>
      </c>
      <c r="M1059" s="188"/>
      <c r="N1059" s="87" t="s">
        <v>405</v>
      </c>
      <c r="O1059" s="188" t="s">
        <v>405</v>
      </c>
      <c r="P1059" s="86" t="s">
        <v>753</v>
      </c>
      <c r="Q1059" s="86" t="s">
        <v>2540</v>
      </c>
      <c r="R1059" s="86" t="s">
        <v>2541</v>
      </c>
      <c r="S1059" s="79">
        <v>43753</v>
      </c>
      <c r="T1059" s="86">
        <v>146212</v>
      </c>
      <c r="U1059" s="86" t="s">
        <v>21</v>
      </c>
      <c r="V1059" s="86" t="s">
        <v>2555</v>
      </c>
      <c r="W1059" s="171">
        <v>44074</v>
      </c>
      <c r="X1059" s="172" t="e">
        <f>+CONCATENATE(TEXT(#REF!,"yyyy"),"-",TEXT(#REF!,"mm"))</f>
        <v>#REF!</v>
      </c>
      <c r="Y1059" s="173" t="str">
        <f t="shared" si="166"/>
        <v>7</v>
      </c>
      <c r="Z1059" s="172" t="str">
        <f t="shared" si="167"/>
        <v>2020-07</v>
      </c>
      <c r="AA1059" s="170" t="e">
        <f>+VLOOKUP(Z1059,#REF!,2,FALSE)/VLOOKUP(X1059,#REF!,2,FALSE)</f>
        <v>#REF!</v>
      </c>
      <c r="AB1059" s="174" t="e">
        <f t="shared" si="164"/>
        <v>#REF!</v>
      </c>
      <c r="AC1059" s="174" t="e">
        <f t="shared" si="165"/>
        <v>#REF!</v>
      </c>
      <c r="AD1059" s="175" t="e">
        <f>+#REF!+365*Y1059</f>
        <v>#REF!</v>
      </c>
      <c r="AE1059" s="176" t="e">
        <f t="shared" si="168"/>
        <v>#REF!</v>
      </c>
      <c r="AF1059" s="170" t="e">
        <f>+VLOOKUP(CONCATENATE(TEXT(W1059,"yyyy"),"-",TEXT(W1059,"mm")),#REF!,2,0)</f>
        <v>#REF!</v>
      </c>
      <c r="AG1059" s="177" t="e">
        <f>+(AC1059*(1+'INFLAC PROYECTADA'!$B$8)^(AE1059))/((1+DEMANDADO!AF1059)^(AE1059))</f>
        <v>#REF!</v>
      </c>
      <c r="AH1059" s="169">
        <f>(0.2*VLOOKUP(D1059,'%.'!$A$1:$B$4,2,FALSE))+(0.35*VLOOKUP(E1059,'%.'!$A$1:$B$4,2,FALSE))+(0.1*VLOOKUP(F1059,'%.'!$A$1:$B$4,2,FALSE))+(0.35*VLOOKUP(G1059,'%.'!$A$1:$B$4,2,FALSE))</f>
        <v>0.5</v>
      </c>
      <c r="AI1059" s="128" t="str">
        <f t="shared" si="169"/>
        <v>MEDIA</v>
      </c>
      <c r="AJ1059" s="128" t="str">
        <f t="shared" si="170"/>
        <v>Cuentas de Orden</v>
      </c>
      <c r="AK1059" s="178" t="e">
        <f t="shared" si="171"/>
        <v>#REF!</v>
      </c>
    </row>
    <row r="1060" spans="1:37" ht="30" customHeight="1" x14ac:dyDescent="0.25">
      <c r="A1060" s="115">
        <v>1059</v>
      </c>
      <c r="B1060" s="79" t="s">
        <v>2412</v>
      </c>
      <c r="C1060" s="85" t="s">
        <v>2413</v>
      </c>
      <c r="D1060" s="83" t="s">
        <v>0</v>
      </c>
      <c r="E1060" s="83" t="s">
        <v>0</v>
      </c>
      <c r="F1060" s="83" t="s">
        <v>1</v>
      </c>
      <c r="G1060" s="124" t="s">
        <v>48</v>
      </c>
      <c r="H1060" s="169">
        <f t="shared" si="162"/>
        <v>0.73</v>
      </c>
      <c r="I1060" s="170" t="str">
        <f t="shared" si="163"/>
        <v>ALTA</v>
      </c>
      <c r="J1060" s="292">
        <v>13045833</v>
      </c>
      <c r="K1060" s="221">
        <v>0.5</v>
      </c>
      <c r="L1060" s="86" t="s">
        <v>133</v>
      </c>
      <c r="M1060" s="188"/>
      <c r="N1060" s="87" t="s">
        <v>405</v>
      </c>
      <c r="O1060" s="188" t="s">
        <v>405</v>
      </c>
      <c r="P1060" s="86" t="s">
        <v>760</v>
      </c>
      <c r="Q1060" s="86" t="s">
        <v>2540</v>
      </c>
      <c r="R1060" s="86" t="s">
        <v>2541</v>
      </c>
      <c r="S1060" s="79">
        <v>43753</v>
      </c>
      <c r="T1060" s="86">
        <v>146212</v>
      </c>
      <c r="U1060" s="86" t="s">
        <v>76</v>
      </c>
      <c r="V1060" s="86"/>
      <c r="W1060" s="171">
        <v>44074</v>
      </c>
      <c r="X1060" s="172" t="e">
        <f>+CONCATENATE(TEXT(#REF!,"yyyy"),"-",TEXT(#REF!,"mm"))</f>
        <v>#REF!</v>
      </c>
      <c r="Y1060" s="173" t="str">
        <f t="shared" si="166"/>
        <v>6</v>
      </c>
      <c r="Z1060" s="172" t="str">
        <f t="shared" si="167"/>
        <v>2020-07</v>
      </c>
      <c r="AA1060" s="170" t="e">
        <f>+VLOOKUP(Z1060,#REF!,2,FALSE)/VLOOKUP(X1060,#REF!,2,FALSE)</f>
        <v>#REF!</v>
      </c>
      <c r="AB1060" s="174" t="e">
        <f t="shared" si="164"/>
        <v>#REF!</v>
      </c>
      <c r="AC1060" s="174" t="e">
        <f t="shared" si="165"/>
        <v>#REF!</v>
      </c>
      <c r="AD1060" s="175" t="e">
        <f>+#REF!+365*Y1060</f>
        <v>#REF!</v>
      </c>
      <c r="AE1060" s="176" t="e">
        <f t="shared" si="168"/>
        <v>#REF!</v>
      </c>
      <c r="AF1060" s="170" t="e">
        <f>+VLOOKUP(CONCATENATE(TEXT(W1060,"yyyy"),"-",TEXT(W1060,"mm")),#REF!,2,0)</f>
        <v>#REF!</v>
      </c>
      <c r="AG1060" s="177" t="e">
        <f>+(AC1060*(1+'INFLAC PROYECTADA'!$B$8)^(AE1060))/((1+DEMANDADO!AF1060)^(AE1060))</f>
        <v>#REF!</v>
      </c>
      <c r="AH1060" s="169">
        <f>(0.2*VLOOKUP(D1060,'%.'!$A$1:$B$4,2,FALSE))+(0.35*VLOOKUP(E1060,'%.'!$A$1:$B$4,2,FALSE))+(0.1*VLOOKUP(F1060,'%.'!$A$1:$B$4,2,FALSE))+(0.35*VLOOKUP(G1060,'%.'!$A$1:$B$4,2,FALSE))</f>
        <v>0.73</v>
      </c>
      <c r="AI1060" s="128" t="str">
        <f t="shared" si="169"/>
        <v>ALTA</v>
      </c>
      <c r="AJ1060" s="128" t="str">
        <f t="shared" si="170"/>
        <v>Provisión contable</v>
      </c>
      <c r="AK1060" s="178" t="e">
        <f t="shared" si="171"/>
        <v>#REF!</v>
      </c>
    </row>
    <row r="1061" spans="1:37" ht="30" customHeight="1" x14ac:dyDescent="0.25">
      <c r="A1061" s="115">
        <v>1060</v>
      </c>
      <c r="B1061" s="79" t="s">
        <v>2387</v>
      </c>
      <c r="C1061" s="85" t="s">
        <v>2414</v>
      </c>
      <c r="D1061" s="83" t="s">
        <v>0</v>
      </c>
      <c r="E1061" s="83" t="s">
        <v>0</v>
      </c>
      <c r="F1061" s="83" t="s">
        <v>1</v>
      </c>
      <c r="G1061" s="124" t="s">
        <v>48</v>
      </c>
      <c r="H1061" s="169">
        <f t="shared" si="162"/>
        <v>0.73</v>
      </c>
      <c r="I1061" s="170" t="str">
        <f t="shared" si="163"/>
        <v>ALTA</v>
      </c>
      <c r="J1061" s="292">
        <v>859366200</v>
      </c>
      <c r="K1061" s="221">
        <v>0.3</v>
      </c>
      <c r="L1061" s="86" t="s">
        <v>136</v>
      </c>
      <c r="M1061" s="188">
        <v>165623200</v>
      </c>
      <c r="N1061" s="87" t="s">
        <v>405</v>
      </c>
      <c r="O1061" s="188" t="s">
        <v>405</v>
      </c>
      <c r="P1061" s="86">
        <v>6</v>
      </c>
      <c r="Q1061" s="86" t="s">
        <v>2540</v>
      </c>
      <c r="R1061" s="86" t="s">
        <v>2541</v>
      </c>
      <c r="S1061" s="79">
        <v>43753</v>
      </c>
      <c r="T1061" s="86">
        <v>146212</v>
      </c>
      <c r="U1061" s="86" t="s">
        <v>21</v>
      </c>
      <c r="V1061" s="86"/>
      <c r="W1061" s="171">
        <v>44074</v>
      </c>
      <c r="X1061" s="172" t="e">
        <f>+CONCATENATE(TEXT(#REF!,"yyyy"),"-",TEXT(#REF!,"mm"))</f>
        <v>#REF!</v>
      </c>
      <c r="Y1061" s="173" t="str">
        <f t="shared" si="166"/>
        <v>6</v>
      </c>
      <c r="Z1061" s="172" t="str">
        <f t="shared" si="167"/>
        <v>2020-07</v>
      </c>
      <c r="AA1061" s="170" t="e">
        <f>+VLOOKUP(Z1061,#REF!,2,FALSE)/VLOOKUP(X1061,#REF!,2,FALSE)</f>
        <v>#REF!</v>
      </c>
      <c r="AB1061" s="174" t="e">
        <f t="shared" si="164"/>
        <v>#REF!</v>
      </c>
      <c r="AC1061" s="174" t="e">
        <f t="shared" si="165"/>
        <v>#REF!</v>
      </c>
      <c r="AD1061" s="175" t="e">
        <f>+#REF!+365*Y1061</f>
        <v>#REF!</v>
      </c>
      <c r="AE1061" s="176" t="e">
        <f t="shared" si="168"/>
        <v>#REF!</v>
      </c>
      <c r="AF1061" s="170" t="e">
        <f>+VLOOKUP(CONCATENATE(TEXT(W1061,"yyyy"),"-",TEXT(W1061,"mm")),#REF!,2,0)</f>
        <v>#REF!</v>
      </c>
      <c r="AG1061" s="177" t="e">
        <f>+(AC1061*(1+'INFLAC PROYECTADA'!$B$8)^(AE1061))/((1+DEMANDADO!AF1061)^(AE1061))</f>
        <v>#REF!</v>
      </c>
      <c r="AH1061" s="169">
        <f>(0.2*VLOOKUP(D1061,'%.'!$A$1:$B$4,2,FALSE))+(0.35*VLOOKUP(E1061,'%.'!$A$1:$B$4,2,FALSE))+(0.1*VLOOKUP(F1061,'%.'!$A$1:$B$4,2,FALSE))+(0.35*VLOOKUP(G1061,'%.'!$A$1:$B$4,2,FALSE))</f>
        <v>0.73</v>
      </c>
      <c r="AI1061" s="128" t="str">
        <f t="shared" si="169"/>
        <v>ALTA</v>
      </c>
      <c r="AJ1061" s="128" t="str">
        <f t="shared" si="170"/>
        <v>Provisión contable</v>
      </c>
      <c r="AK1061" s="178">
        <f t="shared" si="171"/>
        <v>165623200</v>
      </c>
    </row>
    <row r="1062" spans="1:37" ht="30" customHeight="1" x14ac:dyDescent="0.25">
      <c r="A1062" s="115">
        <v>1061</v>
      </c>
      <c r="B1062" s="79" t="s">
        <v>2415</v>
      </c>
      <c r="C1062" s="85" t="s">
        <v>2416</v>
      </c>
      <c r="D1062" s="83" t="s">
        <v>48</v>
      </c>
      <c r="E1062" s="83" t="s">
        <v>48</v>
      </c>
      <c r="F1062" s="83" t="s">
        <v>1</v>
      </c>
      <c r="G1062" s="124" t="s">
        <v>48</v>
      </c>
      <c r="H1062" s="169">
        <f t="shared" si="162"/>
        <v>0.45500000000000002</v>
      </c>
      <c r="I1062" s="170" t="str">
        <f t="shared" si="163"/>
        <v>MEDIA</v>
      </c>
      <c r="J1062" s="292">
        <v>360767621</v>
      </c>
      <c r="K1062" s="221">
        <v>1</v>
      </c>
      <c r="L1062" s="86" t="s">
        <v>133</v>
      </c>
      <c r="M1062" s="188"/>
      <c r="N1062" s="87" t="s">
        <v>405</v>
      </c>
      <c r="O1062" s="188" t="s">
        <v>405</v>
      </c>
      <c r="P1062" s="86" t="s">
        <v>760</v>
      </c>
      <c r="Q1062" s="86" t="s">
        <v>2540</v>
      </c>
      <c r="R1062" s="86" t="s">
        <v>2541</v>
      </c>
      <c r="S1062" s="79">
        <v>43753</v>
      </c>
      <c r="T1062" s="86">
        <v>146212</v>
      </c>
      <c r="U1062" s="86" t="s">
        <v>76</v>
      </c>
      <c r="V1062" s="86"/>
      <c r="W1062" s="171">
        <v>44074</v>
      </c>
      <c r="X1062" s="172" t="e">
        <f>+CONCATENATE(TEXT(#REF!,"yyyy"),"-",TEXT(#REF!,"mm"))</f>
        <v>#REF!</v>
      </c>
      <c r="Y1062" s="173" t="str">
        <f t="shared" si="166"/>
        <v>6</v>
      </c>
      <c r="Z1062" s="172" t="str">
        <f t="shared" si="167"/>
        <v>2020-07</v>
      </c>
      <c r="AA1062" s="170" t="e">
        <f>+VLOOKUP(Z1062,#REF!,2,FALSE)/VLOOKUP(X1062,#REF!,2,FALSE)</f>
        <v>#REF!</v>
      </c>
      <c r="AB1062" s="174" t="e">
        <f t="shared" si="164"/>
        <v>#REF!</v>
      </c>
      <c r="AC1062" s="174" t="e">
        <f t="shared" si="165"/>
        <v>#REF!</v>
      </c>
      <c r="AD1062" s="175" t="e">
        <f>+#REF!+365*Y1062</f>
        <v>#REF!</v>
      </c>
      <c r="AE1062" s="176" t="e">
        <f t="shared" si="168"/>
        <v>#REF!</v>
      </c>
      <c r="AF1062" s="170" t="e">
        <f>+VLOOKUP(CONCATENATE(TEXT(W1062,"yyyy"),"-",TEXT(W1062,"mm")),#REF!,2,0)</f>
        <v>#REF!</v>
      </c>
      <c r="AG1062" s="177" t="e">
        <f>+(AC1062*(1+'INFLAC PROYECTADA'!$B$8)^(AE1062))/((1+DEMANDADO!AF1062)^(AE1062))</f>
        <v>#REF!</v>
      </c>
      <c r="AH1062" s="169">
        <f>(0.2*VLOOKUP(D1062,'%.'!$A$1:$B$4,2,FALSE))+(0.35*VLOOKUP(E1062,'%.'!$A$1:$B$4,2,FALSE))+(0.1*VLOOKUP(F1062,'%.'!$A$1:$B$4,2,FALSE))+(0.35*VLOOKUP(G1062,'%.'!$A$1:$B$4,2,FALSE))</f>
        <v>0.45500000000000002</v>
      </c>
      <c r="AI1062" s="128" t="str">
        <f t="shared" si="169"/>
        <v>MEDIA</v>
      </c>
      <c r="AJ1062" s="128" t="str">
        <f t="shared" si="170"/>
        <v>Cuentas de Orden</v>
      </c>
      <c r="AK1062" s="178" t="e">
        <f t="shared" si="171"/>
        <v>#REF!</v>
      </c>
    </row>
    <row r="1063" spans="1:37" ht="30" customHeight="1" x14ac:dyDescent="0.25">
      <c r="A1063" s="115">
        <v>1062</v>
      </c>
      <c r="B1063" s="79" t="s">
        <v>2417</v>
      </c>
      <c r="C1063" s="85" t="s">
        <v>2418</v>
      </c>
      <c r="D1063" s="83" t="s">
        <v>1</v>
      </c>
      <c r="E1063" s="83" t="s">
        <v>1</v>
      </c>
      <c r="F1063" s="83" t="s">
        <v>1</v>
      </c>
      <c r="G1063" s="124" t="s">
        <v>1</v>
      </c>
      <c r="H1063" s="169">
        <f t="shared" si="162"/>
        <v>0.05</v>
      </c>
      <c r="I1063" s="170" t="str">
        <f t="shared" si="163"/>
        <v>REMOTA</v>
      </c>
      <c r="J1063" s="292">
        <v>11277556</v>
      </c>
      <c r="K1063" s="221">
        <v>0</v>
      </c>
      <c r="L1063" s="86" t="s">
        <v>133</v>
      </c>
      <c r="M1063" s="188"/>
      <c r="N1063" s="87" t="s">
        <v>405</v>
      </c>
      <c r="O1063" s="188" t="s">
        <v>405</v>
      </c>
      <c r="P1063" s="86" t="s">
        <v>760</v>
      </c>
      <c r="Q1063" s="86" t="s">
        <v>2540</v>
      </c>
      <c r="R1063" s="86" t="s">
        <v>2541</v>
      </c>
      <c r="S1063" s="79">
        <v>43753</v>
      </c>
      <c r="T1063" s="86">
        <v>146212</v>
      </c>
      <c r="U1063" s="86" t="s">
        <v>171</v>
      </c>
      <c r="V1063" s="86" t="s">
        <v>2556</v>
      </c>
      <c r="W1063" s="171">
        <v>44074</v>
      </c>
      <c r="X1063" s="172" t="e">
        <f>+CONCATENATE(TEXT(#REF!,"yyyy"),"-",TEXT(#REF!,"mm"))</f>
        <v>#REF!</v>
      </c>
      <c r="Y1063" s="173" t="str">
        <f t="shared" si="166"/>
        <v>6</v>
      </c>
      <c r="Z1063" s="172" t="str">
        <f t="shared" si="167"/>
        <v>2020-07</v>
      </c>
      <c r="AA1063" s="170" t="e">
        <f>+VLOOKUP(Z1063,#REF!,2,FALSE)/VLOOKUP(X1063,#REF!,2,FALSE)</f>
        <v>#REF!</v>
      </c>
      <c r="AB1063" s="174" t="e">
        <f t="shared" si="164"/>
        <v>#REF!</v>
      </c>
      <c r="AC1063" s="174" t="e">
        <f t="shared" si="165"/>
        <v>#REF!</v>
      </c>
      <c r="AD1063" s="175" t="e">
        <f>+#REF!+365*Y1063</f>
        <v>#REF!</v>
      </c>
      <c r="AE1063" s="176" t="e">
        <f t="shared" si="168"/>
        <v>#REF!</v>
      </c>
      <c r="AF1063" s="170" t="e">
        <f>+VLOOKUP(CONCATENATE(TEXT(W1063,"yyyy"),"-",TEXT(W1063,"mm")),#REF!,2,0)</f>
        <v>#REF!</v>
      </c>
      <c r="AG1063" s="177" t="e">
        <f>+(AC1063*(1+'INFLAC PROYECTADA'!$B$8)^(AE1063))/((1+DEMANDADO!AF1063)^(AE1063))</f>
        <v>#REF!</v>
      </c>
      <c r="AH1063" s="169">
        <f>(0.2*VLOOKUP(D1063,'%.'!$A$1:$B$4,2,FALSE))+(0.35*VLOOKUP(E1063,'%.'!$A$1:$B$4,2,FALSE))+(0.1*VLOOKUP(F1063,'%.'!$A$1:$B$4,2,FALSE))+(0.35*VLOOKUP(G1063,'%.'!$A$1:$B$4,2,FALSE))</f>
        <v>0.05</v>
      </c>
      <c r="AI1063" s="128" t="str">
        <f t="shared" si="169"/>
        <v>REMOTA</v>
      </c>
      <c r="AJ1063" s="128" t="str">
        <f t="shared" si="170"/>
        <v>No se registra</v>
      </c>
      <c r="AK1063" s="178">
        <f t="shared" si="171"/>
        <v>0</v>
      </c>
    </row>
    <row r="1064" spans="1:37" ht="30" customHeight="1" x14ac:dyDescent="0.25">
      <c r="A1064" s="115">
        <v>1063</v>
      </c>
      <c r="B1064" s="79" t="s">
        <v>2419</v>
      </c>
      <c r="C1064" s="85" t="s">
        <v>2420</v>
      </c>
      <c r="D1064" s="83" t="s">
        <v>0</v>
      </c>
      <c r="E1064" s="83" t="s">
        <v>0</v>
      </c>
      <c r="F1064" s="83" t="s">
        <v>1</v>
      </c>
      <c r="G1064" s="124" t="s">
        <v>0</v>
      </c>
      <c r="H1064" s="169">
        <f t="shared" si="162"/>
        <v>0.90500000000000003</v>
      </c>
      <c r="I1064" s="170" t="str">
        <f t="shared" si="163"/>
        <v>ALTA</v>
      </c>
      <c r="J1064" s="292">
        <v>11458245</v>
      </c>
      <c r="K1064" s="221">
        <v>0.5</v>
      </c>
      <c r="L1064" s="86" t="s">
        <v>136</v>
      </c>
      <c r="M1064" s="188"/>
      <c r="N1064" s="87" t="s">
        <v>405</v>
      </c>
      <c r="O1064" s="188" t="s">
        <v>405</v>
      </c>
      <c r="P1064" s="86" t="s">
        <v>760</v>
      </c>
      <c r="Q1064" s="86" t="s">
        <v>2540</v>
      </c>
      <c r="R1064" s="86" t="s">
        <v>2541</v>
      </c>
      <c r="S1064" s="79">
        <v>43753</v>
      </c>
      <c r="T1064" s="86">
        <v>146212</v>
      </c>
      <c r="U1064" s="86" t="s">
        <v>76</v>
      </c>
      <c r="V1064" s="86" t="s">
        <v>2557</v>
      </c>
      <c r="W1064" s="171">
        <v>44074</v>
      </c>
      <c r="X1064" s="172" t="e">
        <f>+CONCATENATE(TEXT(#REF!,"yyyy"),"-",TEXT(#REF!,"mm"))</f>
        <v>#REF!</v>
      </c>
      <c r="Y1064" s="173" t="str">
        <f t="shared" si="166"/>
        <v>6</v>
      </c>
      <c r="Z1064" s="172" t="str">
        <f t="shared" si="167"/>
        <v>2020-07</v>
      </c>
      <c r="AA1064" s="170" t="e">
        <f>+VLOOKUP(Z1064,#REF!,2,FALSE)/VLOOKUP(X1064,#REF!,2,FALSE)</f>
        <v>#REF!</v>
      </c>
      <c r="AB1064" s="174" t="e">
        <f t="shared" si="164"/>
        <v>#REF!</v>
      </c>
      <c r="AC1064" s="174" t="e">
        <f t="shared" si="165"/>
        <v>#REF!</v>
      </c>
      <c r="AD1064" s="175" t="e">
        <f>+#REF!+365*Y1064</f>
        <v>#REF!</v>
      </c>
      <c r="AE1064" s="176" t="e">
        <f t="shared" si="168"/>
        <v>#REF!</v>
      </c>
      <c r="AF1064" s="170" t="e">
        <f>+VLOOKUP(CONCATENATE(TEXT(W1064,"yyyy"),"-",TEXT(W1064,"mm")),#REF!,2,0)</f>
        <v>#REF!</v>
      </c>
      <c r="AG1064" s="177" t="e">
        <f>+(AC1064*(1+'INFLAC PROYECTADA'!$B$8)^(AE1064))/((1+DEMANDADO!AF1064)^(AE1064))</f>
        <v>#REF!</v>
      </c>
      <c r="AH1064" s="169">
        <f>(0.2*VLOOKUP(D1064,'%.'!$A$1:$B$4,2,FALSE))+(0.35*VLOOKUP(E1064,'%.'!$A$1:$B$4,2,FALSE))+(0.1*VLOOKUP(F1064,'%.'!$A$1:$B$4,2,FALSE))+(0.35*VLOOKUP(G1064,'%.'!$A$1:$B$4,2,FALSE))</f>
        <v>0.90500000000000003</v>
      </c>
      <c r="AI1064" s="128" t="str">
        <f t="shared" si="169"/>
        <v>ALTA</v>
      </c>
      <c r="AJ1064" s="128" t="str">
        <f t="shared" si="170"/>
        <v>Provisión contable</v>
      </c>
      <c r="AK1064" s="178" t="e">
        <f t="shared" si="171"/>
        <v>#REF!</v>
      </c>
    </row>
    <row r="1065" spans="1:37" ht="30" customHeight="1" x14ac:dyDescent="0.25">
      <c r="A1065" s="115">
        <v>1064</v>
      </c>
      <c r="B1065" s="79" t="s">
        <v>688</v>
      </c>
      <c r="C1065" s="85" t="s">
        <v>2421</v>
      </c>
      <c r="D1065" s="83" t="s">
        <v>1</v>
      </c>
      <c r="E1065" s="83" t="s">
        <v>1</v>
      </c>
      <c r="F1065" s="83" t="s">
        <v>1</v>
      </c>
      <c r="G1065" s="124" t="s">
        <v>0</v>
      </c>
      <c r="H1065" s="169">
        <f t="shared" si="162"/>
        <v>0.38249999999999995</v>
      </c>
      <c r="I1065" s="170" t="str">
        <f t="shared" si="163"/>
        <v>MEDIA</v>
      </c>
      <c r="J1065" s="292">
        <v>56919060</v>
      </c>
      <c r="K1065" s="221">
        <v>0.5</v>
      </c>
      <c r="L1065" s="86" t="s">
        <v>133</v>
      </c>
      <c r="M1065" s="188"/>
      <c r="N1065" s="87" t="s">
        <v>405</v>
      </c>
      <c r="O1065" s="188" t="s">
        <v>405</v>
      </c>
      <c r="P1065" s="86" t="s">
        <v>760</v>
      </c>
      <c r="Q1065" s="86" t="s">
        <v>2540</v>
      </c>
      <c r="R1065" s="86" t="s">
        <v>2541</v>
      </c>
      <c r="S1065" s="79">
        <v>43753</v>
      </c>
      <c r="T1065" s="86">
        <v>146212</v>
      </c>
      <c r="U1065" s="86" t="s">
        <v>171</v>
      </c>
      <c r="V1065" s="86" t="s">
        <v>2558</v>
      </c>
      <c r="W1065" s="171">
        <v>44074</v>
      </c>
      <c r="X1065" s="172" t="e">
        <f>+CONCATENATE(TEXT(#REF!,"yyyy"),"-",TEXT(#REF!,"mm"))</f>
        <v>#REF!</v>
      </c>
      <c r="Y1065" s="173" t="str">
        <f t="shared" si="166"/>
        <v>6</v>
      </c>
      <c r="Z1065" s="172" t="str">
        <f t="shared" si="167"/>
        <v>2020-07</v>
      </c>
      <c r="AA1065" s="170" t="e">
        <f>+VLOOKUP(Z1065,#REF!,2,FALSE)/VLOOKUP(X1065,#REF!,2,FALSE)</f>
        <v>#REF!</v>
      </c>
      <c r="AB1065" s="174" t="e">
        <f t="shared" si="164"/>
        <v>#REF!</v>
      </c>
      <c r="AC1065" s="174" t="e">
        <f t="shared" si="165"/>
        <v>#REF!</v>
      </c>
      <c r="AD1065" s="175" t="e">
        <f>+#REF!+365*Y1065</f>
        <v>#REF!</v>
      </c>
      <c r="AE1065" s="176" t="e">
        <f t="shared" si="168"/>
        <v>#REF!</v>
      </c>
      <c r="AF1065" s="170" t="e">
        <f>+VLOOKUP(CONCATENATE(TEXT(W1065,"yyyy"),"-",TEXT(W1065,"mm")),#REF!,2,0)</f>
        <v>#REF!</v>
      </c>
      <c r="AG1065" s="177" t="e">
        <f>+(AC1065*(1+'INFLAC PROYECTADA'!$B$8)^(AE1065))/((1+DEMANDADO!AF1065)^(AE1065))</f>
        <v>#REF!</v>
      </c>
      <c r="AH1065" s="169">
        <f>(0.2*VLOOKUP(D1065,'%.'!$A$1:$B$4,2,FALSE))+(0.35*VLOOKUP(E1065,'%.'!$A$1:$B$4,2,FALSE))+(0.1*VLOOKUP(F1065,'%.'!$A$1:$B$4,2,FALSE))+(0.35*VLOOKUP(G1065,'%.'!$A$1:$B$4,2,FALSE))</f>
        <v>0.38249999999999995</v>
      </c>
      <c r="AI1065" s="128" t="str">
        <f t="shared" si="169"/>
        <v>MEDIA</v>
      </c>
      <c r="AJ1065" s="128" t="str">
        <f t="shared" si="170"/>
        <v>Cuentas de Orden</v>
      </c>
      <c r="AK1065" s="178" t="e">
        <f t="shared" si="171"/>
        <v>#REF!</v>
      </c>
    </row>
    <row r="1066" spans="1:37" ht="30" customHeight="1" x14ac:dyDescent="0.25">
      <c r="A1066" s="115">
        <v>1065</v>
      </c>
      <c r="B1066" s="79" t="s">
        <v>2422</v>
      </c>
      <c r="C1066" s="85" t="s">
        <v>2423</v>
      </c>
      <c r="D1066" s="83" t="s">
        <v>0</v>
      </c>
      <c r="E1066" s="83" t="s">
        <v>0</v>
      </c>
      <c r="F1066" s="83" t="s">
        <v>1</v>
      </c>
      <c r="G1066" s="124" t="s">
        <v>0</v>
      </c>
      <c r="H1066" s="169">
        <f t="shared" si="162"/>
        <v>0.90500000000000003</v>
      </c>
      <c r="I1066" s="170" t="str">
        <f t="shared" si="163"/>
        <v>ALTA</v>
      </c>
      <c r="J1066" s="292">
        <v>35795528</v>
      </c>
      <c r="K1066" s="221">
        <v>0.33</v>
      </c>
      <c r="L1066" s="86" t="s">
        <v>140</v>
      </c>
      <c r="M1066" s="188">
        <v>10764539</v>
      </c>
      <c r="N1066" s="87" t="s">
        <v>405</v>
      </c>
      <c r="O1066" s="188" t="s">
        <v>405</v>
      </c>
      <c r="P1066" s="86" t="s">
        <v>25</v>
      </c>
      <c r="Q1066" s="86" t="s">
        <v>2540</v>
      </c>
      <c r="R1066" s="86" t="s">
        <v>2541</v>
      </c>
      <c r="S1066" s="79">
        <v>43753</v>
      </c>
      <c r="T1066" s="86">
        <v>146212</v>
      </c>
      <c r="U1066" s="86" t="s">
        <v>171</v>
      </c>
      <c r="V1066" s="86" t="s">
        <v>1500</v>
      </c>
      <c r="W1066" s="171">
        <v>44074</v>
      </c>
      <c r="X1066" s="172" t="e">
        <f>+CONCATENATE(TEXT(#REF!,"yyyy"),"-",TEXT(#REF!,"mm"))</f>
        <v>#REF!</v>
      </c>
      <c r="Y1066" s="173" t="str">
        <f t="shared" si="166"/>
        <v>5</v>
      </c>
      <c r="Z1066" s="172" t="str">
        <f t="shared" si="167"/>
        <v>2020-07</v>
      </c>
      <c r="AA1066" s="170" t="e">
        <f>+VLOOKUP(Z1066,#REF!,2,FALSE)/VLOOKUP(X1066,#REF!,2,FALSE)</f>
        <v>#REF!</v>
      </c>
      <c r="AB1066" s="174" t="e">
        <f t="shared" si="164"/>
        <v>#REF!</v>
      </c>
      <c r="AC1066" s="174" t="e">
        <f t="shared" si="165"/>
        <v>#REF!</v>
      </c>
      <c r="AD1066" s="175" t="e">
        <f>+#REF!+365*Y1066</f>
        <v>#REF!</v>
      </c>
      <c r="AE1066" s="176" t="e">
        <f t="shared" si="168"/>
        <v>#REF!</v>
      </c>
      <c r="AF1066" s="170" t="e">
        <f>+VLOOKUP(CONCATENATE(TEXT(W1066,"yyyy"),"-",TEXT(W1066,"mm")),#REF!,2,0)</f>
        <v>#REF!</v>
      </c>
      <c r="AG1066" s="177" t="e">
        <f>+(AC1066*(1+'INFLAC PROYECTADA'!$B$8)^(AE1066))/((1+DEMANDADO!AF1066)^(AE1066))</f>
        <v>#REF!</v>
      </c>
      <c r="AH1066" s="169">
        <f>(0.2*VLOOKUP(D1066,'%.'!$A$1:$B$4,2,FALSE))+(0.35*VLOOKUP(E1066,'%.'!$A$1:$B$4,2,FALSE))+(0.1*VLOOKUP(F1066,'%.'!$A$1:$B$4,2,FALSE))+(0.35*VLOOKUP(G1066,'%.'!$A$1:$B$4,2,FALSE))</f>
        <v>0.90500000000000003</v>
      </c>
      <c r="AI1066" s="128" t="str">
        <f t="shared" si="169"/>
        <v>ALTA</v>
      </c>
      <c r="AJ1066" s="128" t="str">
        <f t="shared" si="170"/>
        <v>Provisión contable</v>
      </c>
      <c r="AK1066" s="178">
        <f t="shared" si="171"/>
        <v>10764539</v>
      </c>
    </row>
    <row r="1067" spans="1:37" ht="30" customHeight="1" x14ac:dyDescent="0.25">
      <c r="A1067" s="115">
        <v>1066</v>
      </c>
      <c r="B1067" s="79" t="s">
        <v>2424</v>
      </c>
      <c r="C1067" s="85" t="s">
        <v>2425</v>
      </c>
      <c r="D1067" s="83" t="s">
        <v>0</v>
      </c>
      <c r="E1067" s="83" t="s">
        <v>0</v>
      </c>
      <c r="F1067" s="83" t="s">
        <v>1</v>
      </c>
      <c r="G1067" s="124" t="s">
        <v>0</v>
      </c>
      <c r="H1067" s="169">
        <f t="shared" si="162"/>
        <v>0.90500000000000003</v>
      </c>
      <c r="I1067" s="170" t="str">
        <f t="shared" si="163"/>
        <v>ALTA</v>
      </c>
      <c r="J1067" s="292">
        <v>16724586</v>
      </c>
      <c r="K1067" s="221">
        <v>0.75</v>
      </c>
      <c r="L1067" s="86" t="s">
        <v>129</v>
      </c>
      <c r="M1067" s="188"/>
      <c r="N1067" s="87" t="s">
        <v>405</v>
      </c>
      <c r="O1067" s="188" t="s">
        <v>405</v>
      </c>
      <c r="P1067" s="86" t="s">
        <v>760</v>
      </c>
      <c r="Q1067" s="86" t="s">
        <v>2540</v>
      </c>
      <c r="R1067" s="86" t="s">
        <v>2541</v>
      </c>
      <c r="S1067" s="79">
        <v>43753</v>
      </c>
      <c r="T1067" s="86">
        <v>146212</v>
      </c>
      <c r="U1067" s="86" t="s">
        <v>171</v>
      </c>
      <c r="V1067" s="86" t="s">
        <v>1500</v>
      </c>
      <c r="W1067" s="171">
        <v>44074</v>
      </c>
      <c r="X1067" s="172" t="e">
        <f>+CONCATENATE(TEXT(#REF!,"yyyy"),"-",TEXT(#REF!,"mm"))</f>
        <v>#REF!</v>
      </c>
      <c r="Y1067" s="173" t="str">
        <f t="shared" si="166"/>
        <v>6</v>
      </c>
      <c r="Z1067" s="172" t="str">
        <f t="shared" si="167"/>
        <v>2020-07</v>
      </c>
      <c r="AA1067" s="170" t="e">
        <f>+VLOOKUP(Z1067,#REF!,2,FALSE)/VLOOKUP(X1067,#REF!,2,FALSE)</f>
        <v>#REF!</v>
      </c>
      <c r="AB1067" s="174" t="e">
        <f t="shared" si="164"/>
        <v>#REF!</v>
      </c>
      <c r="AC1067" s="174" t="e">
        <f t="shared" si="165"/>
        <v>#REF!</v>
      </c>
      <c r="AD1067" s="175" t="e">
        <f>+#REF!+365*Y1067</f>
        <v>#REF!</v>
      </c>
      <c r="AE1067" s="176" t="e">
        <f t="shared" si="168"/>
        <v>#REF!</v>
      </c>
      <c r="AF1067" s="170" t="e">
        <f>+VLOOKUP(CONCATENATE(TEXT(W1067,"yyyy"),"-",TEXT(W1067,"mm")),#REF!,2,0)</f>
        <v>#REF!</v>
      </c>
      <c r="AG1067" s="177" t="e">
        <f>+(AC1067*(1+'INFLAC PROYECTADA'!$B$8)^(AE1067))/((1+DEMANDADO!AF1067)^(AE1067))</f>
        <v>#REF!</v>
      </c>
      <c r="AH1067" s="169">
        <f>(0.2*VLOOKUP(D1067,'%.'!$A$1:$B$4,2,FALSE))+(0.35*VLOOKUP(E1067,'%.'!$A$1:$B$4,2,FALSE))+(0.1*VLOOKUP(F1067,'%.'!$A$1:$B$4,2,FALSE))+(0.35*VLOOKUP(G1067,'%.'!$A$1:$B$4,2,FALSE))</f>
        <v>0.90500000000000003</v>
      </c>
      <c r="AI1067" s="128" t="str">
        <f t="shared" si="169"/>
        <v>ALTA</v>
      </c>
      <c r="AJ1067" s="128" t="str">
        <f t="shared" si="170"/>
        <v>Provisión contable</v>
      </c>
      <c r="AK1067" s="178" t="e">
        <f t="shared" si="171"/>
        <v>#REF!</v>
      </c>
    </row>
    <row r="1068" spans="1:37" ht="30" customHeight="1" x14ac:dyDescent="0.25">
      <c r="A1068" s="115">
        <v>1067</v>
      </c>
      <c r="B1068" s="79" t="s">
        <v>2424</v>
      </c>
      <c r="C1068" s="85" t="s">
        <v>2426</v>
      </c>
      <c r="D1068" s="83" t="s">
        <v>0</v>
      </c>
      <c r="E1068" s="83" t="s">
        <v>0</v>
      </c>
      <c r="F1068" s="83" t="s">
        <v>1</v>
      </c>
      <c r="G1068" s="124" t="s">
        <v>0</v>
      </c>
      <c r="H1068" s="169">
        <f t="shared" si="162"/>
        <v>0.90500000000000003</v>
      </c>
      <c r="I1068" s="170" t="str">
        <f t="shared" si="163"/>
        <v>ALTA</v>
      </c>
      <c r="J1068" s="292">
        <v>37382121</v>
      </c>
      <c r="K1068" s="221">
        <v>0.32</v>
      </c>
      <c r="L1068" s="86" t="s">
        <v>129</v>
      </c>
      <c r="M1068" s="188"/>
      <c r="N1068" s="87" t="s">
        <v>405</v>
      </c>
      <c r="O1068" s="188" t="s">
        <v>405</v>
      </c>
      <c r="P1068" s="86" t="s">
        <v>25</v>
      </c>
      <c r="Q1068" s="86" t="s">
        <v>2540</v>
      </c>
      <c r="R1068" s="86" t="s">
        <v>2541</v>
      </c>
      <c r="S1068" s="79">
        <v>43753</v>
      </c>
      <c r="T1068" s="86">
        <v>146212</v>
      </c>
      <c r="U1068" s="86" t="s">
        <v>171</v>
      </c>
      <c r="V1068" s="86" t="s">
        <v>1500</v>
      </c>
      <c r="W1068" s="171">
        <v>44074</v>
      </c>
      <c r="X1068" s="172" t="e">
        <f>+CONCATENATE(TEXT(#REF!,"yyyy"),"-",TEXT(#REF!,"mm"))</f>
        <v>#REF!</v>
      </c>
      <c r="Y1068" s="173" t="str">
        <f t="shared" si="166"/>
        <v>5</v>
      </c>
      <c r="Z1068" s="172" t="str">
        <f t="shared" si="167"/>
        <v>2020-07</v>
      </c>
      <c r="AA1068" s="170" t="e">
        <f>+VLOOKUP(Z1068,#REF!,2,FALSE)/VLOOKUP(X1068,#REF!,2,FALSE)</f>
        <v>#REF!</v>
      </c>
      <c r="AB1068" s="174" t="e">
        <f t="shared" si="164"/>
        <v>#REF!</v>
      </c>
      <c r="AC1068" s="174" t="e">
        <f t="shared" si="165"/>
        <v>#REF!</v>
      </c>
      <c r="AD1068" s="175" t="e">
        <f>+#REF!+365*Y1068</f>
        <v>#REF!</v>
      </c>
      <c r="AE1068" s="176" t="e">
        <f t="shared" si="168"/>
        <v>#REF!</v>
      </c>
      <c r="AF1068" s="170" t="e">
        <f>+VLOOKUP(CONCATENATE(TEXT(W1068,"yyyy"),"-",TEXT(W1068,"mm")),#REF!,2,0)</f>
        <v>#REF!</v>
      </c>
      <c r="AG1068" s="177" t="e">
        <f>+(AC1068*(1+'INFLAC PROYECTADA'!$B$8)^(AE1068))/((1+DEMANDADO!AF1068)^(AE1068))</f>
        <v>#REF!</v>
      </c>
      <c r="AH1068" s="169">
        <f>(0.2*VLOOKUP(D1068,'%.'!$A$1:$B$4,2,FALSE))+(0.35*VLOOKUP(E1068,'%.'!$A$1:$B$4,2,FALSE))+(0.1*VLOOKUP(F1068,'%.'!$A$1:$B$4,2,FALSE))+(0.35*VLOOKUP(G1068,'%.'!$A$1:$B$4,2,FALSE))</f>
        <v>0.90500000000000003</v>
      </c>
      <c r="AI1068" s="128" t="str">
        <f t="shared" si="169"/>
        <v>ALTA</v>
      </c>
      <c r="AJ1068" s="128" t="str">
        <f t="shared" si="170"/>
        <v>Provisión contable</v>
      </c>
      <c r="AK1068" s="178" t="e">
        <f t="shared" si="171"/>
        <v>#REF!</v>
      </c>
    </row>
    <row r="1069" spans="1:37" ht="30" customHeight="1" x14ac:dyDescent="0.25">
      <c r="A1069" s="115">
        <v>1068</v>
      </c>
      <c r="B1069" s="79" t="s">
        <v>2427</v>
      </c>
      <c r="C1069" s="85" t="s">
        <v>2428</v>
      </c>
      <c r="D1069" s="83" t="s">
        <v>48</v>
      </c>
      <c r="E1069" s="83" t="s">
        <v>48</v>
      </c>
      <c r="F1069" s="83" t="s">
        <v>48</v>
      </c>
      <c r="G1069" s="124" t="s">
        <v>48</v>
      </c>
      <c r="H1069" s="169">
        <f t="shared" si="162"/>
        <v>0.5</v>
      </c>
      <c r="I1069" s="170" t="str">
        <f t="shared" si="163"/>
        <v>MEDIA</v>
      </c>
      <c r="J1069" s="292">
        <v>530861095</v>
      </c>
      <c r="K1069" s="221">
        <v>0.5</v>
      </c>
      <c r="L1069" s="86" t="s">
        <v>133</v>
      </c>
      <c r="M1069" s="188"/>
      <c r="N1069" s="87" t="s">
        <v>405</v>
      </c>
      <c r="O1069" s="188" t="s">
        <v>405</v>
      </c>
      <c r="P1069" s="86" t="s">
        <v>753</v>
      </c>
      <c r="Q1069" s="86" t="s">
        <v>2540</v>
      </c>
      <c r="R1069" s="86" t="s">
        <v>2541</v>
      </c>
      <c r="S1069" s="79">
        <v>43753</v>
      </c>
      <c r="T1069" s="86">
        <v>146212</v>
      </c>
      <c r="U1069" s="86" t="s">
        <v>171</v>
      </c>
      <c r="V1069" s="86" t="s">
        <v>2559</v>
      </c>
      <c r="W1069" s="171">
        <v>44074</v>
      </c>
      <c r="X1069" s="172" t="e">
        <f>+CONCATENATE(TEXT(#REF!,"yyyy"),"-",TEXT(#REF!,"mm"))</f>
        <v>#REF!</v>
      </c>
      <c r="Y1069" s="173" t="str">
        <f t="shared" si="166"/>
        <v>7</v>
      </c>
      <c r="Z1069" s="172" t="str">
        <f t="shared" si="167"/>
        <v>2020-07</v>
      </c>
      <c r="AA1069" s="170" t="e">
        <f>+VLOOKUP(Z1069,#REF!,2,FALSE)/VLOOKUP(X1069,#REF!,2,FALSE)</f>
        <v>#REF!</v>
      </c>
      <c r="AB1069" s="174" t="e">
        <f t="shared" si="164"/>
        <v>#REF!</v>
      </c>
      <c r="AC1069" s="174" t="e">
        <f t="shared" si="165"/>
        <v>#REF!</v>
      </c>
      <c r="AD1069" s="175" t="e">
        <f>+#REF!+365*Y1069</f>
        <v>#REF!</v>
      </c>
      <c r="AE1069" s="176" t="e">
        <f t="shared" si="168"/>
        <v>#REF!</v>
      </c>
      <c r="AF1069" s="170" t="e">
        <f>+VLOOKUP(CONCATENATE(TEXT(W1069,"yyyy"),"-",TEXT(W1069,"mm")),#REF!,2,0)</f>
        <v>#REF!</v>
      </c>
      <c r="AG1069" s="177" t="e">
        <f>+(AC1069*(1+'INFLAC PROYECTADA'!$B$8)^(AE1069))/((1+DEMANDADO!AF1069)^(AE1069))</f>
        <v>#REF!</v>
      </c>
      <c r="AH1069" s="169">
        <f>(0.2*VLOOKUP(D1069,'%.'!$A$1:$B$4,2,FALSE))+(0.35*VLOOKUP(E1069,'%.'!$A$1:$B$4,2,FALSE))+(0.1*VLOOKUP(F1069,'%.'!$A$1:$B$4,2,FALSE))+(0.35*VLOOKUP(G1069,'%.'!$A$1:$B$4,2,FALSE))</f>
        <v>0.5</v>
      </c>
      <c r="AI1069" s="128" t="str">
        <f t="shared" si="169"/>
        <v>MEDIA</v>
      </c>
      <c r="AJ1069" s="128" t="str">
        <f t="shared" si="170"/>
        <v>Cuentas de Orden</v>
      </c>
      <c r="AK1069" s="178" t="e">
        <f t="shared" si="171"/>
        <v>#REF!</v>
      </c>
    </row>
    <row r="1070" spans="1:37" ht="30" customHeight="1" x14ac:dyDescent="0.25">
      <c r="A1070" s="115">
        <v>1069</v>
      </c>
      <c r="B1070" s="79" t="s">
        <v>2429</v>
      </c>
      <c r="C1070" s="85" t="s">
        <v>2430</v>
      </c>
      <c r="D1070" s="83" t="s">
        <v>0</v>
      </c>
      <c r="E1070" s="83" t="s">
        <v>0</v>
      </c>
      <c r="F1070" s="83" t="s">
        <v>1</v>
      </c>
      <c r="G1070" s="124" t="s">
        <v>48</v>
      </c>
      <c r="H1070" s="169">
        <f t="shared" si="162"/>
        <v>0.73</v>
      </c>
      <c r="I1070" s="170" t="str">
        <f t="shared" si="163"/>
        <v>ALTA</v>
      </c>
      <c r="J1070" s="292">
        <v>61357441</v>
      </c>
      <c r="K1070" s="221">
        <v>1</v>
      </c>
      <c r="L1070" s="86" t="s">
        <v>140</v>
      </c>
      <c r="M1070" s="188"/>
      <c r="N1070" s="87" t="s">
        <v>405</v>
      </c>
      <c r="O1070" s="188" t="s">
        <v>405</v>
      </c>
      <c r="P1070" s="86" t="s">
        <v>760</v>
      </c>
      <c r="Q1070" s="86" t="s">
        <v>2540</v>
      </c>
      <c r="R1070" s="86" t="s">
        <v>2541</v>
      </c>
      <c r="S1070" s="79">
        <v>43753</v>
      </c>
      <c r="T1070" s="86">
        <v>146212</v>
      </c>
      <c r="U1070" s="86" t="s">
        <v>186</v>
      </c>
      <c r="V1070" s="86"/>
      <c r="W1070" s="171">
        <v>44074</v>
      </c>
      <c r="X1070" s="172" t="e">
        <f>+CONCATENATE(TEXT(#REF!,"yyyy"),"-",TEXT(#REF!,"mm"))</f>
        <v>#REF!</v>
      </c>
      <c r="Y1070" s="173" t="str">
        <f t="shared" si="166"/>
        <v>6</v>
      </c>
      <c r="Z1070" s="172" t="str">
        <f t="shared" si="167"/>
        <v>2020-07</v>
      </c>
      <c r="AA1070" s="170" t="e">
        <f>+VLOOKUP(Z1070,#REF!,2,FALSE)/VLOOKUP(X1070,#REF!,2,FALSE)</f>
        <v>#REF!</v>
      </c>
      <c r="AB1070" s="174" t="e">
        <f t="shared" si="164"/>
        <v>#REF!</v>
      </c>
      <c r="AC1070" s="174" t="e">
        <f t="shared" si="165"/>
        <v>#REF!</v>
      </c>
      <c r="AD1070" s="175" t="e">
        <f>+#REF!+365*Y1070</f>
        <v>#REF!</v>
      </c>
      <c r="AE1070" s="176" t="e">
        <f t="shared" si="168"/>
        <v>#REF!</v>
      </c>
      <c r="AF1070" s="170" t="e">
        <f>+VLOOKUP(CONCATENATE(TEXT(W1070,"yyyy"),"-",TEXT(W1070,"mm")),#REF!,2,0)</f>
        <v>#REF!</v>
      </c>
      <c r="AG1070" s="177" t="e">
        <f>+(AC1070*(1+'INFLAC PROYECTADA'!$B$8)^(AE1070))/((1+DEMANDADO!AF1070)^(AE1070))</f>
        <v>#REF!</v>
      </c>
      <c r="AH1070" s="169">
        <f>(0.2*VLOOKUP(D1070,'%.'!$A$1:$B$4,2,FALSE))+(0.35*VLOOKUP(E1070,'%.'!$A$1:$B$4,2,FALSE))+(0.1*VLOOKUP(F1070,'%.'!$A$1:$B$4,2,FALSE))+(0.35*VLOOKUP(G1070,'%.'!$A$1:$B$4,2,FALSE))</f>
        <v>0.73</v>
      </c>
      <c r="AI1070" s="128" t="str">
        <f t="shared" si="169"/>
        <v>ALTA</v>
      </c>
      <c r="AJ1070" s="128" t="str">
        <f t="shared" si="170"/>
        <v>Provisión contable</v>
      </c>
      <c r="AK1070" s="178" t="e">
        <f t="shared" si="171"/>
        <v>#REF!</v>
      </c>
    </row>
    <row r="1071" spans="1:37" ht="30" customHeight="1" x14ac:dyDescent="0.25">
      <c r="A1071" s="115">
        <v>1070</v>
      </c>
      <c r="B1071" s="79" t="s">
        <v>2424</v>
      </c>
      <c r="C1071" s="85" t="s">
        <v>2431</v>
      </c>
      <c r="D1071" s="83" t="s">
        <v>0</v>
      </c>
      <c r="E1071" s="83" t="s">
        <v>0</v>
      </c>
      <c r="F1071" s="83" t="s">
        <v>1</v>
      </c>
      <c r="G1071" s="124" t="s">
        <v>0</v>
      </c>
      <c r="H1071" s="169">
        <f t="shared" si="162"/>
        <v>0.90500000000000003</v>
      </c>
      <c r="I1071" s="170" t="str">
        <f t="shared" si="163"/>
        <v>ALTA</v>
      </c>
      <c r="J1071" s="292">
        <v>39774760</v>
      </c>
      <c r="K1071" s="221">
        <v>0.3</v>
      </c>
      <c r="L1071" s="86" t="s">
        <v>129</v>
      </c>
      <c r="M1071" s="188"/>
      <c r="N1071" s="87" t="s">
        <v>405</v>
      </c>
      <c r="O1071" s="188" t="s">
        <v>405</v>
      </c>
      <c r="P1071" s="86" t="s">
        <v>760</v>
      </c>
      <c r="Q1071" s="86" t="s">
        <v>2540</v>
      </c>
      <c r="R1071" s="86" t="s">
        <v>2541</v>
      </c>
      <c r="S1071" s="79">
        <v>43753</v>
      </c>
      <c r="T1071" s="86">
        <v>146212</v>
      </c>
      <c r="U1071" s="86" t="s">
        <v>171</v>
      </c>
      <c r="V1071" s="86" t="s">
        <v>2560</v>
      </c>
      <c r="W1071" s="171">
        <v>44074</v>
      </c>
      <c r="X1071" s="172" t="e">
        <f>+CONCATENATE(TEXT(#REF!,"yyyy"),"-",TEXT(#REF!,"mm"))</f>
        <v>#REF!</v>
      </c>
      <c r="Y1071" s="173" t="str">
        <f t="shared" si="166"/>
        <v>6</v>
      </c>
      <c r="Z1071" s="172" t="str">
        <f t="shared" si="167"/>
        <v>2020-07</v>
      </c>
      <c r="AA1071" s="170" t="e">
        <f>+VLOOKUP(Z1071,#REF!,2,FALSE)/VLOOKUP(X1071,#REF!,2,FALSE)</f>
        <v>#REF!</v>
      </c>
      <c r="AB1071" s="174" t="e">
        <f t="shared" si="164"/>
        <v>#REF!</v>
      </c>
      <c r="AC1071" s="174" t="e">
        <f t="shared" si="165"/>
        <v>#REF!</v>
      </c>
      <c r="AD1071" s="175" t="e">
        <f>+#REF!+365*Y1071</f>
        <v>#REF!</v>
      </c>
      <c r="AE1071" s="176" t="e">
        <f t="shared" si="168"/>
        <v>#REF!</v>
      </c>
      <c r="AF1071" s="170" t="e">
        <f>+VLOOKUP(CONCATENATE(TEXT(W1071,"yyyy"),"-",TEXT(W1071,"mm")),#REF!,2,0)</f>
        <v>#REF!</v>
      </c>
      <c r="AG1071" s="177" t="e">
        <f>+(AC1071*(1+'INFLAC PROYECTADA'!$B$8)^(AE1071))/((1+DEMANDADO!AF1071)^(AE1071))</f>
        <v>#REF!</v>
      </c>
      <c r="AH1071" s="169">
        <f>(0.2*VLOOKUP(D1071,'%.'!$A$1:$B$4,2,FALSE))+(0.35*VLOOKUP(E1071,'%.'!$A$1:$B$4,2,FALSE))+(0.1*VLOOKUP(F1071,'%.'!$A$1:$B$4,2,FALSE))+(0.35*VLOOKUP(G1071,'%.'!$A$1:$B$4,2,FALSE))</f>
        <v>0.90500000000000003</v>
      </c>
      <c r="AI1071" s="128" t="str">
        <f t="shared" si="169"/>
        <v>ALTA</v>
      </c>
      <c r="AJ1071" s="128" t="str">
        <f t="shared" si="170"/>
        <v>Provisión contable</v>
      </c>
      <c r="AK1071" s="178" t="e">
        <f t="shared" si="171"/>
        <v>#REF!</v>
      </c>
    </row>
    <row r="1072" spans="1:37" ht="30" customHeight="1" x14ac:dyDescent="0.25">
      <c r="A1072" s="115">
        <v>1071</v>
      </c>
      <c r="B1072" s="79" t="s">
        <v>2432</v>
      </c>
      <c r="C1072" s="85" t="s">
        <v>2433</v>
      </c>
      <c r="D1072" s="83" t="s">
        <v>1</v>
      </c>
      <c r="E1072" s="83" t="s">
        <v>1</v>
      </c>
      <c r="F1072" s="83" t="s">
        <v>1</v>
      </c>
      <c r="G1072" s="124" t="s">
        <v>1</v>
      </c>
      <c r="H1072" s="169">
        <f t="shared" si="162"/>
        <v>0.05</v>
      </c>
      <c r="I1072" s="170" t="str">
        <f t="shared" si="163"/>
        <v>REMOTA</v>
      </c>
      <c r="J1072" s="292">
        <v>27105716</v>
      </c>
      <c r="K1072" s="221">
        <v>0</v>
      </c>
      <c r="L1072" s="86" t="s">
        <v>133</v>
      </c>
      <c r="M1072" s="188"/>
      <c r="N1072" s="87" t="s">
        <v>405</v>
      </c>
      <c r="O1072" s="188" t="s">
        <v>405</v>
      </c>
      <c r="P1072" s="86" t="s">
        <v>25</v>
      </c>
      <c r="Q1072" s="86" t="s">
        <v>2540</v>
      </c>
      <c r="R1072" s="86" t="s">
        <v>2541</v>
      </c>
      <c r="S1072" s="79">
        <v>43753</v>
      </c>
      <c r="T1072" s="86">
        <v>146212</v>
      </c>
      <c r="U1072" s="86" t="s">
        <v>171</v>
      </c>
      <c r="V1072" s="86" t="s">
        <v>2561</v>
      </c>
      <c r="W1072" s="171">
        <v>44074</v>
      </c>
      <c r="X1072" s="172" t="e">
        <f>+CONCATENATE(TEXT(#REF!,"yyyy"),"-",TEXT(#REF!,"mm"))</f>
        <v>#REF!</v>
      </c>
      <c r="Y1072" s="173" t="str">
        <f t="shared" si="166"/>
        <v>5</v>
      </c>
      <c r="Z1072" s="172" t="str">
        <f t="shared" si="167"/>
        <v>2020-07</v>
      </c>
      <c r="AA1072" s="170" t="e">
        <f>+VLOOKUP(Z1072,#REF!,2,FALSE)/VLOOKUP(X1072,#REF!,2,FALSE)</f>
        <v>#REF!</v>
      </c>
      <c r="AB1072" s="174" t="e">
        <f t="shared" si="164"/>
        <v>#REF!</v>
      </c>
      <c r="AC1072" s="174" t="e">
        <f t="shared" si="165"/>
        <v>#REF!</v>
      </c>
      <c r="AD1072" s="175" t="e">
        <f>+#REF!+365*Y1072</f>
        <v>#REF!</v>
      </c>
      <c r="AE1072" s="176" t="e">
        <f t="shared" si="168"/>
        <v>#REF!</v>
      </c>
      <c r="AF1072" s="170" t="e">
        <f>+VLOOKUP(CONCATENATE(TEXT(W1072,"yyyy"),"-",TEXT(W1072,"mm")),#REF!,2,0)</f>
        <v>#REF!</v>
      </c>
      <c r="AG1072" s="177" t="e">
        <f>+(AC1072*(1+'INFLAC PROYECTADA'!$B$8)^(AE1072))/((1+DEMANDADO!AF1072)^(AE1072))</f>
        <v>#REF!</v>
      </c>
      <c r="AH1072" s="169">
        <f>(0.2*VLOOKUP(D1072,'%.'!$A$1:$B$4,2,FALSE))+(0.35*VLOOKUP(E1072,'%.'!$A$1:$B$4,2,FALSE))+(0.1*VLOOKUP(F1072,'%.'!$A$1:$B$4,2,FALSE))+(0.35*VLOOKUP(G1072,'%.'!$A$1:$B$4,2,FALSE))</f>
        <v>0.05</v>
      </c>
      <c r="AI1072" s="128" t="str">
        <f t="shared" si="169"/>
        <v>REMOTA</v>
      </c>
      <c r="AJ1072" s="128" t="str">
        <f t="shared" si="170"/>
        <v>No se registra</v>
      </c>
      <c r="AK1072" s="178">
        <f t="shared" si="171"/>
        <v>0</v>
      </c>
    </row>
    <row r="1073" spans="1:37" ht="30" customHeight="1" x14ac:dyDescent="0.25">
      <c r="A1073" s="115">
        <v>1072</v>
      </c>
      <c r="B1073" s="79" t="s">
        <v>2434</v>
      </c>
      <c r="C1073" s="85" t="s">
        <v>2435</v>
      </c>
      <c r="D1073" s="83" t="s">
        <v>0</v>
      </c>
      <c r="E1073" s="83" t="s">
        <v>0</v>
      </c>
      <c r="F1073" s="83" t="s">
        <v>1</v>
      </c>
      <c r="G1073" s="124" t="s">
        <v>0</v>
      </c>
      <c r="H1073" s="169">
        <f t="shared" si="162"/>
        <v>0.90500000000000003</v>
      </c>
      <c r="I1073" s="170" t="str">
        <f t="shared" si="163"/>
        <v>ALTA</v>
      </c>
      <c r="J1073" s="292">
        <v>6986916</v>
      </c>
      <c r="K1073" s="221">
        <v>1</v>
      </c>
      <c r="L1073" s="86" t="s">
        <v>133</v>
      </c>
      <c r="M1073" s="188"/>
      <c r="N1073" s="87" t="s">
        <v>405</v>
      </c>
      <c r="O1073" s="188" t="s">
        <v>405</v>
      </c>
      <c r="P1073" s="86" t="s">
        <v>25</v>
      </c>
      <c r="Q1073" s="86" t="s">
        <v>2540</v>
      </c>
      <c r="R1073" s="86" t="s">
        <v>2541</v>
      </c>
      <c r="S1073" s="79">
        <v>43753</v>
      </c>
      <c r="T1073" s="86">
        <v>146212</v>
      </c>
      <c r="U1073" s="86" t="s">
        <v>76</v>
      </c>
      <c r="V1073" s="86" t="s">
        <v>2562</v>
      </c>
      <c r="W1073" s="171">
        <v>44074</v>
      </c>
      <c r="X1073" s="172" t="e">
        <f>+CONCATENATE(TEXT(#REF!,"yyyy"),"-",TEXT(#REF!,"mm"))</f>
        <v>#REF!</v>
      </c>
      <c r="Y1073" s="173" t="str">
        <f t="shared" si="166"/>
        <v>5</v>
      </c>
      <c r="Z1073" s="172" t="str">
        <f t="shared" si="167"/>
        <v>2020-07</v>
      </c>
      <c r="AA1073" s="170" t="e">
        <f>+VLOOKUP(Z1073,#REF!,2,FALSE)/VLOOKUP(X1073,#REF!,2,FALSE)</f>
        <v>#REF!</v>
      </c>
      <c r="AB1073" s="174" t="e">
        <f t="shared" si="164"/>
        <v>#REF!</v>
      </c>
      <c r="AC1073" s="174" t="e">
        <f t="shared" si="165"/>
        <v>#REF!</v>
      </c>
      <c r="AD1073" s="175" t="e">
        <f>+#REF!+365*Y1073</f>
        <v>#REF!</v>
      </c>
      <c r="AE1073" s="176" t="e">
        <f t="shared" si="168"/>
        <v>#REF!</v>
      </c>
      <c r="AF1073" s="170" t="e">
        <f>+VLOOKUP(CONCATENATE(TEXT(W1073,"yyyy"),"-",TEXT(W1073,"mm")),#REF!,2,0)</f>
        <v>#REF!</v>
      </c>
      <c r="AG1073" s="177" t="e">
        <f>+(AC1073*(1+'INFLAC PROYECTADA'!$B$8)^(AE1073))/((1+DEMANDADO!AF1073)^(AE1073))</f>
        <v>#REF!</v>
      </c>
      <c r="AH1073" s="169">
        <f>(0.2*VLOOKUP(D1073,'%.'!$A$1:$B$4,2,FALSE))+(0.35*VLOOKUP(E1073,'%.'!$A$1:$B$4,2,FALSE))+(0.1*VLOOKUP(F1073,'%.'!$A$1:$B$4,2,FALSE))+(0.35*VLOOKUP(G1073,'%.'!$A$1:$B$4,2,FALSE))</f>
        <v>0.90500000000000003</v>
      </c>
      <c r="AI1073" s="128" t="str">
        <f t="shared" si="169"/>
        <v>ALTA</v>
      </c>
      <c r="AJ1073" s="128" t="str">
        <f t="shared" si="170"/>
        <v>Provisión contable</v>
      </c>
      <c r="AK1073" s="178" t="e">
        <f t="shared" si="171"/>
        <v>#REF!</v>
      </c>
    </row>
    <row r="1074" spans="1:37" ht="30" customHeight="1" x14ac:dyDescent="0.25">
      <c r="A1074" s="115">
        <v>1073</v>
      </c>
      <c r="B1074" s="79" t="s">
        <v>2429</v>
      </c>
      <c r="C1074" s="85" t="s">
        <v>2436</v>
      </c>
      <c r="D1074" s="83" t="s">
        <v>48</v>
      </c>
      <c r="E1074" s="83" t="s">
        <v>48</v>
      </c>
      <c r="F1074" s="83" t="s">
        <v>48</v>
      </c>
      <c r="G1074" s="124" t="s">
        <v>48</v>
      </c>
      <c r="H1074" s="169">
        <f t="shared" si="162"/>
        <v>0.5</v>
      </c>
      <c r="I1074" s="170" t="str">
        <f t="shared" si="163"/>
        <v>MEDIA</v>
      </c>
      <c r="J1074" s="292">
        <v>1274012613</v>
      </c>
      <c r="K1074" s="221">
        <v>1</v>
      </c>
      <c r="L1074" s="86" t="s">
        <v>241</v>
      </c>
      <c r="M1074" s="188"/>
      <c r="N1074" s="87" t="s">
        <v>405</v>
      </c>
      <c r="O1074" s="188" t="s">
        <v>405</v>
      </c>
      <c r="P1074" s="86" t="s">
        <v>25</v>
      </c>
      <c r="Q1074" s="86" t="s">
        <v>2540</v>
      </c>
      <c r="R1074" s="86" t="s">
        <v>2541</v>
      </c>
      <c r="S1074" s="79">
        <v>43753</v>
      </c>
      <c r="T1074" s="86">
        <v>146212</v>
      </c>
      <c r="U1074" s="86" t="s">
        <v>171</v>
      </c>
      <c r="V1074" s="86" t="s">
        <v>2563</v>
      </c>
      <c r="W1074" s="171">
        <v>44074</v>
      </c>
      <c r="X1074" s="172" t="e">
        <f>+CONCATENATE(TEXT(#REF!,"yyyy"),"-",TEXT(#REF!,"mm"))</f>
        <v>#REF!</v>
      </c>
      <c r="Y1074" s="173" t="str">
        <f t="shared" si="166"/>
        <v>5</v>
      </c>
      <c r="Z1074" s="172" t="str">
        <f t="shared" si="167"/>
        <v>2020-07</v>
      </c>
      <c r="AA1074" s="170" t="e">
        <f>+VLOOKUP(Z1074,#REF!,2,FALSE)/VLOOKUP(X1074,#REF!,2,FALSE)</f>
        <v>#REF!</v>
      </c>
      <c r="AB1074" s="174" t="e">
        <f t="shared" si="164"/>
        <v>#REF!</v>
      </c>
      <c r="AC1074" s="174" t="e">
        <f t="shared" si="165"/>
        <v>#REF!</v>
      </c>
      <c r="AD1074" s="175" t="e">
        <f>+#REF!+365*Y1074</f>
        <v>#REF!</v>
      </c>
      <c r="AE1074" s="176" t="e">
        <f t="shared" si="168"/>
        <v>#REF!</v>
      </c>
      <c r="AF1074" s="170" t="e">
        <f>+VLOOKUP(CONCATENATE(TEXT(W1074,"yyyy"),"-",TEXT(W1074,"mm")),#REF!,2,0)</f>
        <v>#REF!</v>
      </c>
      <c r="AG1074" s="177" t="e">
        <f>+(AC1074*(1+'INFLAC PROYECTADA'!$B$8)^(AE1074))/((1+DEMANDADO!AF1074)^(AE1074))</f>
        <v>#REF!</v>
      </c>
      <c r="AH1074" s="169">
        <f>(0.2*VLOOKUP(D1074,'%.'!$A$1:$B$4,2,FALSE))+(0.35*VLOOKUP(E1074,'%.'!$A$1:$B$4,2,FALSE))+(0.1*VLOOKUP(F1074,'%.'!$A$1:$B$4,2,FALSE))+(0.35*VLOOKUP(G1074,'%.'!$A$1:$B$4,2,FALSE))</f>
        <v>0.5</v>
      </c>
      <c r="AI1074" s="128" t="str">
        <f t="shared" si="169"/>
        <v>MEDIA</v>
      </c>
      <c r="AJ1074" s="128" t="str">
        <f t="shared" si="170"/>
        <v>Cuentas de Orden</v>
      </c>
      <c r="AK1074" s="178" t="e">
        <f t="shared" si="171"/>
        <v>#REF!</v>
      </c>
    </row>
    <row r="1075" spans="1:37" ht="30" customHeight="1" x14ac:dyDescent="0.25">
      <c r="A1075" s="115">
        <v>1074</v>
      </c>
      <c r="B1075" s="79" t="s">
        <v>1335</v>
      </c>
      <c r="C1075" s="85" t="s">
        <v>2437</v>
      </c>
      <c r="D1075" s="83" t="s">
        <v>0</v>
      </c>
      <c r="E1075" s="83" t="s">
        <v>0</v>
      </c>
      <c r="F1075" s="83" t="s">
        <v>1</v>
      </c>
      <c r="G1075" s="124" t="s">
        <v>0</v>
      </c>
      <c r="H1075" s="169">
        <f t="shared" si="162"/>
        <v>0.90500000000000003</v>
      </c>
      <c r="I1075" s="170" t="str">
        <f t="shared" si="163"/>
        <v>ALTA</v>
      </c>
      <c r="J1075" s="292">
        <v>41569069</v>
      </c>
      <c r="K1075" s="221">
        <v>0.5</v>
      </c>
      <c r="L1075" s="86" t="s">
        <v>134</v>
      </c>
      <c r="M1075" s="188">
        <v>9115573</v>
      </c>
      <c r="N1075" s="87" t="s">
        <v>405</v>
      </c>
      <c r="O1075" s="188" t="s">
        <v>405</v>
      </c>
      <c r="P1075" s="86" t="s">
        <v>25</v>
      </c>
      <c r="Q1075" s="86" t="s">
        <v>2540</v>
      </c>
      <c r="R1075" s="86" t="s">
        <v>2541</v>
      </c>
      <c r="S1075" s="79">
        <v>43753</v>
      </c>
      <c r="T1075" s="86">
        <v>146212</v>
      </c>
      <c r="U1075" s="86" t="s">
        <v>171</v>
      </c>
      <c r="V1075" s="86" t="s">
        <v>1500</v>
      </c>
      <c r="W1075" s="171">
        <v>44074</v>
      </c>
      <c r="X1075" s="172" t="e">
        <f>+CONCATENATE(TEXT(#REF!,"yyyy"),"-",TEXT(#REF!,"mm"))</f>
        <v>#REF!</v>
      </c>
      <c r="Y1075" s="173" t="str">
        <f t="shared" si="166"/>
        <v>5</v>
      </c>
      <c r="Z1075" s="172" t="str">
        <f t="shared" si="167"/>
        <v>2020-07</v>
      </c>
      <c r="AA1075" s="170" t="e">
        <f>+VLOOKUP(Z1075,#REF!,2,FALSE)/VLOOKUP(X1075,#REF!,2,FALSE)</f>
        <v>#REF!</v>
      </c>
      <c r="AB1075" s="174" t="e">
        <f t="shared" si="164"/>
        <v>#REF!</v>
      </c>
      <c r="AC1075" s="174" t="e">
        <f t="shared" si="165"/>
        <v>#REF!</v>
      </c>
      <c r="AD1075" s="175" t="e">
        <f>+#REF!+365*Y1075</f>
        <v>#REF!</v>
      </c>
      <c r="AE1075" s="176" t="e">
        <f t="shared" si="168"/>
        <v>#REF!</v>
      </c>
      <c r="AF1075" s="170" t="e">
        <f>+VLOOKUP(CONCATENATE(TEXT(W1075,"yyyy"),"-",TEXT(W1075,"mm")),#REF!,2,0)</f>
        <v>#REF!</v>
      </c>
      <c r="AG1075" s="177" t="e">
        <f>+(AC1075*(1+'INFLAC PROYECTADA'!$B$8)^(AE1075))/((1+DEMANDADO!AF1075)^(AE1075))</f>
        <v>#REF!</v>
      </c>
      <c r="AH1075" s="169">
        <f>(0.2*VLOOKUP(D1075,'%.'!$A$1:$B$4,2,FALSE))+(0.35*VLOOKUP(E1075,'%.'!$A$1:$B$4,2,FALSE))+(0.1*VLOOKUP(F1075,'%.'!$A$1:$B$4,2,FALSE))+(0.35*VLOOKUP(G1075,'%.'!$A$1:$B$4,2,FALSE))</f>
        <v>0.90500000000000003</v>
      </c>
      <c r="AI1075" s="128" t="str">
        <f t="shared" si="169"/>
        <v>ALTA</v>
      </c>
      <c r="AJ1075" s="128" t="str">
        <f t="shared" si="170"/>
        <v>Provisión contable</v>
      </c>
      <c r="AK1075" s="178">
        <f t="shared" si="171"/>
        <v>9115573</v>
      </c>
    </row>
    <row r="1076" spans="1:37" ht="30" customHeight="1" x14ac:dyDescent="0.25">
      <c r="A1076" s="115">
        <v>1075</v>
      </c>
      <c r="B1076" s="79" t="s">
        <v>2438</v>
      </c>
      <c r="C1076" s="85" t="s">
        <v>2439</v>
      </c>
      <c r="D1076" s="83" t="s">
        <v>48</v>
      </c>
      <c r="E1076" s="83" t="s">
        <v>1</v>
      </c>
      <c r="F1076" s="83" t="s">
        <v>1</v>
      </c>
      <c r="G1076" s="124" t="s">
        <v>48</v>
      </c>
      <c r="H1076" s="169">
        <f t="shared" si="162"/>
        <v>0.29749999999999999</v>
      </c>
      <c r="I1076" s="170" t="str">
        <f t="shared" si="163"/>
        <v>MEDIA</v>
      </c>
      <c r="J1076" s="292">
        <v>2189716788</v>
      </c>
      <c r="K1076" s="221">
        <v>0.5</v>
      </c>
      <c r="L1076" s="86" t="s">
        <v>133</v>
      </c>
      <c r="M1076" s="188"/>
      <c r="N1076" s="87" t="s">
        <v>405</v>
      </c>
      <c r="O1076" s="188" t="s">
        <v>405</v>
      </c>
      <c r="P1076" s="86" t="s">
        <v>760</v>
      </c>
      <c r="Q1076" s="86" t="s">
        <v>2540</v>
      </c>
      <c r="R1076" s="86" t="s">
        <v>2541</v>
      </c>
      <c r="S1076" s="79">
        <v>43753</v>
      </c>
      <c r="T1076" s="86">
        <v>146212</v>
      </c>
      <c r="U1076" s="86" t="s">
        <v>21</v>
      </c>
      <c r="V1076" s="86"/>
      <c r="W1076" s="171">
        <v>44074</v>
      </c>
      <c r="X1076" s="172" t="e">
        <f>+CONCATENATE(TEXT(#REF!,"yyyy"),"-",TEXT(#REF!,"mm"))</f>
        <v>#REF!</v>
      </c>
      <c r="Y1076" s="173" t="str">
        <f t="shared" si="166"/>
        <v>6</v>
      </c>
      <c r="Z1076" s="172" t="str">
        <f t="shared" si="167"/>
        <v>2020-07</v>
      </c>
      <c r="AA1076" s="170" t="e">
        <f>+VLOOKUP(Z1076,#REF!,2,FALSE)/VLOOKUP(X1076,#REF!,2,FALSE)</f>
        <v>#REF!</v>
      </c>
      <c r="AB1076" s="174" t="e">
        <f t="shared" si="164"/>
        <v>#REF!</v>
      </c>
      <c r="AC1076" s="174" t="e">
        <f t="shared" si="165"/>
        <v>#REF!</v>
      </c>
      <c r="AD1076" s="175" t="e">
        <f>+#REF!+365*Y1076</f>
        <v>#REF!</v>
      </c>
      <c r="AE1076" s="176" t="e">
        <f t="shared" si="168"/>
        <v>#REF!</v>
      </c>
      <c r="AF1076" s="170" t="e">
        <f>+VLOOKUP(CONCATENATE(TEXT(W1076,"yyyy"),"-",TEXT(W1076,"mm")),#REF!,2,0)</f>
        <v>#REF!</v>
      </c>
      <c r="AG1076" s="177" t="e">
        <f>+(AC1076*(1+'INFLAC PROYECTADA'!$B$8)^(AE1076))/((1+DEMANDADO!AF1076)^(AE1076))</f>
        <v>#REF!</v>
      </c>
      <c r="AH1076" s="169">
        <f>(0.2*VLOOKUP(D1076,'%.'!$A$1:$B$4,2,FALSE))+(0.35*VLOOKUP(E1076,'%.'!$A$1:$B$4,2,FALSE))+(0.1*VLOOKUP(F1076,'%.'!$A$1:$B$4,2,FALSE))+(0.35*VLOOKUP(G1076,'%.'!$A$1:$B$4,2,FALSE))</f>
        <v>0.29749999999999999</v>
      </c>
      <c r="AI1076" s="128" t="str">
        <f t="shared" si="169"/>
        <v>MEDIA</v>
      </c>
      <c r="AJ1076" s="128" t="str">
        <f t="shared" si="170"/>
        <v>Cuentas de Orden</v>
      </c>
      <c r="AK1076" s="178" t="e">
        <f t="shared" si="171"/>
        <v>#REF!</v>
      </c>
    </row>
    <row r="1077" spans="1:37" ht="30" customHeight="1" x14ac:dyDescent="0.25">
      <c r="A1077" s="115">
        <v>1076</v>
      </c>
      <c r="B1077" s="79" t="s">
        <v>2429</v>
      </c>
      <c r="C1077" s="85" t="s">
        <v>2440</v>
      </c>
      <c r="D1077" s="83" t="s">
        <v>48</v>
      </c>
      <c r="E1077" s="83" t="s">
        <v>48</v>
      </c>
      <c r="F1077" s="83" t="s">
        <v>1</v>
      </c>
      <c r="G1077" s="124" t="s">
        <v>0</v>
      </c>
      <c r="H1077" s="169">
        <f t="shared" si="162"/>
        <v>0.63</v>
      </c>
      <c r="I1077" s="170" t="str">
        <f t="shared" si="163"/>
        <v>ALTA</v>
      </c>
      <c r="J1077" s="292">
        <v>266398805</v>
      </c>
      <c r="K1077" s="221">
        <v>1</v>
      </c>
      <c r="L1077" s="86" t="s">
        <v>131</v>
      </c>
      <c r="M1077" s="188"/>
      <c r="N1077" s="87" t="s">
        <v>405</v>
      </c>
      <c r="O1077" s="188" t="s">
        <v>405</v>
      </c>
      <c r="P1077" s="86" t="s">
        <v>760</v>
      </c>
      <c r="Q1077" s="86" t="s">
        <v>2540</v>
      </c>
      <c r="R1077" s="86" t="s">
        <v>2541</v>
      </c>
      <c r="S1077" s="79">
        <v>43753</v>
      </c>
      <c r="T1077" s="86">
        <v>146212</v>
      </c>
      <c r="U1077" s="86" t="s">
        <v>180</v>
      </c>
      <c r="V1077" s="86"/>
      <c r="W1077" s="171">
        <v>44074</v>
      </c>
      <c r="X1077" s="172" t="e">
        <f>+CONCATENATE(TEXT(#REF!,"yyyy"),"-",TEXT(#REF!,"mm"))</f>
        <v>#REF!</v>
      </c>
      <c r="Y1077" s="173" t="str">
        <f t="shared" si="166"/>
        <v>6</v>
      </c>
      <c r="Z1077" s="172" t="str">
        <f t="shared" si="167"/>
        <v>2020-07</v>
      </c>
      <c r="AA1077" s="170" t="e">
        <f>+VLOOKUP(Z1077,#REF!,2,FALSE)/VLOOKUP(X1077,#REF!,2,FALSE)</f>
        <v>#REF!</v>
      </c>
      <c r="AB1077" s="174" t="e">
        <f t="shared" si="164"/>
        <v>#REF!</v>
      </c>
      <c r="AC1077" s="174" t="e">
        <f t="shared" si="165"/>
        <v>#REF!</v>
      </c>
      <c r="AD1077" s="175" t="e">
        <f>+#REF!+365*Y1077</f>
        <v>#REF!</v>
      </c>
      <c r="AE1077" s="176" t="e">
        <f t="shared" si="168"/>
        <v>#REF!</v>
      </c>
      <c r="AF1077" s="170" t="e">
        <f>+VLOOKUP(CONCATENATE(TEXT(W1077,"yyyy"),"-",TEXT(W1077,"mm")),#REF!,2,0)</f>
        <v>#REF!</v>
      </c>
      <c r="AG1077" s="177" t="e">
        <f>+(AC1077*(1+'INFLAC PROYECTADA'!$B$8)^(AE1077))/((1+DEMANDADO!AF1077)^(AE1077))</f>
        <v>#REF!</v>
      </c>
      <c r="AH1077" s="169">
        <f>(0.2*VLOOKUP(D1077,'%.'!$A$1:$B$4,2,FALSE))+(0.35*VLOOKUP(E1077,'%.'!$A$1:$B$4,2,FALSE))+(0.1*VLOOKUP(F1077,'%.'!$A$1:$B$4,2,FALSE))+(0.35*VLOOKUP(G1077,'%.'!$A$1:$B$4,2,FALSE))</f>
        <v>0.63</v>
      </c>
      <c r="AI1077" s="128" t="str">
        <f t="shared" si="169"/>
        <v>ALTA</v>
      </c>
      <c r="AJ1077" s="128" t="str">
        <f t="shared" si="170"/>
        <v>Provisión contable</v>
      </c>
      <c r="AK1077" s="178" t="e">
        <f t="shared" si="171"/>
        <v>#REF!</v>
      </c>
    </row>
    <row r="1078" spans="1:37" ht="30" customHeight="1" x14ac:dyDescent="0.25">
      <c r="A1078" s="115">
        <v>1077</v>
      </c>
      <c r="B1078" s="79" t="s">
        <v>2441</v>
      </c>
      <c r="C1078" s="85" t="s">
        <v>2442</v>
      </c>
      <c r="D1078" s="83" t="s">
        <v>48</v>
      </c>
      <c r="E1078" s="83" t="s">
        <v>1</v>
      </c>
      <c r="F1078" s="83" t="s">
        <v>1</v>
      </c>
      <c r="G1078" s="124" t="s">
        <v>0</v>
      </c>
      <c r="H1078" s="169">
        <f t="shared" si="162"/>
        <v>0.47249999999999998</v>
      </c>
      <c r="I1078" s="170" t="str">
        <f t="shared" si="163"/>
        <v>MEDIA</v>
      </c>
      <c r="J1078" s="292">
        <v>556176250</v>
      </c>
      <c r="K1078" s="221">
        <v>1</v>
      </c>
      <c r="L1078" s="86" t="s">
        <v>130</v>
      </c>
      <c r="M1078" s="188"/>
      <c r="N1078" s="87" t="s">
        <v>405</v>
      </c>
      <c r="O1078" s="188" t="s">
        <v>405</v>
      </c>
      <c r="P1078" s="86" t="s">
        <v>760</v>
      </c>
      <c r="Q1078" s="86" t="s">
        <v>2540</v>
      </c>
      <c r="R1078" s="86" t="s">
        <v>2541</v>
      </c>
      <c r="S1078" s="79">
        <v>43753</v>
      </c>
      <c r="T1078" s="86">
        <v>146212</v>
      </c>
      <c r="U1078" s="86" t="s">
        <v>170</v>
      </c>
      <c r="V1078" s="86"/>
      <c r="W1078" s="171">
        <v>44074</v>
      </c>
      <c r="X1078" s="172" t="e">
        <f>+CONCATENATE(TEXT(#REF!,"yyyy"),"-",TEXT(#REF!,"mm"))</f>
        <v>#REF!</v>
      </c>
      <c r="Y1078" s="173" t="str">
        <f t="shared" si="166"/>
        <v>6</v>
      </c>
      <c r="Z1078" s="172" t="str">
        <f t="shared" si="167"/>
        <v>2020-07</v>
      </c>
      <c r="AA1078" s="170" t="e">
        <f>+VLOOKUP(Z1078,#REF!,2,FALSE)/VLOOKUP(X1078,#REF!,2,FALSE)</f>
        <v>#REF!</v>
      </c>
      <c r="AB1078" s="174" t="e">
        <f t="shared" si="164"/>
        <v>#REF!</v>
      </c>
      <c r="AC1078" s="174" t="e">
        <f t="shared" si="165"/>
        <v>#REF!</v>
      </c>
      <c r="AD1078" s="175" t="e">
        <f>+#REF!+365*Y1078</f>
        <v>#REF!</v>
      </c>
      <c r="AE1078" s="176" t="e">
        <f t="shared" si="168"/>
        <v>#REF!</v>
      </c>
      <c r="AF1078" s="170" t="e">
        <f>+VLOOKUP(CONCATENATE(TEXT(W1078,"yyyy"),"-",TEXT(W1078,"mm")),#REF!,2,0)</f>
        <v>#REF!</v>
      </c>
      <c r="AG1078" s="177" t="e">
        <f>+(AC1078*(1+'INFLAC PROYECTADA'!$B$8)^(AE1078))/((1+DEMANDADO!AF1078)^(AE1078))</f>
        <v>#REF!</v>
      </c>
      <c r="AH1078" s="169">
        <f>(0.2*VLOOKUP(D1078,'%.'!$A$1:$B$4,2,FALSE))+(0.35*VLOOKUP(E1078,'%.'!$A$1:$B$4,2,FALSE))+(0.1*VLOOKUP(F1078,'%.'!$A$1:$B$4,2,FALSE))+(0.35*VLOOKUP(G1078,'%.'!$A$1:$B$4,2,FALSE))</f>
        <v>0.47249999999999998</v>
      </c>
      <c r="AI1078" s="128" t="str">
        <f t="shared" si="169"/>
        <v>MEDIA</v>
      </c>
      <c r="AJ1078" s="128" t="str">
        <f t="shared" si="170"/>
        <v>Cuentas de Orden</v>
      </c>
      <c r="AK1078" s="178" t="e">
        <f t="shared" si="171"/>
        <v>#REF!</v>
      </c>
    </row>
    <row r="1079" spans="1:37" ht="30" customHeight="1" x14ac:dyDescent="0.25">
      <c r="A1079" s="115">
        <v>1078</v>
      </c>
      <c r="B1079" s="79" t="s">
        <v>2443</v>
      </c>
      <c r="C1079" s="85" t="s">
        <v>2444</v>
      </c>
      <c r="D1079" s="83" t="s">
        <v>1</v>
      </c>
      <c r="E1079" s="83" t="s">
        <v>1</v>
      </c>
      <c r="F1079" s="83" t="s">
        <v>1</v>
      </c>
      <c r="G1079" s="124" t="s">
        <v>1</v>
      </c>
      <c r="H1079" s="169">
        <f t="shared" si="162"/>
        <v>0.05</v>
      </c>
      <c r="I1079" s="170" t="str">
        <f t="shared" si="163"/>
        <v>REMOTA</v>
      </c>
      <c r="J1079" s="292">
        <v>0</v>
      </c>
      <c r="K1079" s="221">
        <v>0</v>
      </c>
      <c r="L1079" s="86" t="s">
        <v>133</v>
      </c>
      <c r="M1079" s="188"/>
      <c r="N1079" s="87" t="s">
        <v>405</v>
      </c>
      <c r="O1079" s="188" t="s">
        <v>405</v>
      </c>
      <c r="P1079" s="86" t="s">
        <v>760</v>
      </c>
      <c r="Q1079" s="86" t="s">
        <v>2540</v>
      </c>
      <c r="R1079" s="86" t="s">
        <v>2541</v>
      </c>
      <c r="S1079" s="79">
        <v>43753</v>
      </c>
      <c r="T1079" s="86">
        <v>146212</v>
      </c>
      <c r="U1079" s="86" t="s">
        <v>21</v>
      </c>
      <c r="V1079" s="86" t="s">
        <v>2564</v>
      </c>
      <c r="W1079" s="171">
        <v>44074</v>
      </c>
      <c r="X1079" s="172" t="e">
        <f>+CONCATENATE(TEXT(#REF!,"yyyy"),"-",TEXT(#REF!,"mm"))</f>
        <v>#REF!</v>
      </c>
      <c r="Y1079" s="173" t="str">
        <f t="shared" si="166"/>
        <v>6</v>
      </c>
      <c r="Z1079" s="172" t="str">
        <f t="shared" si="167"/>
        <v>2020-07</v>
      </c>
      <c r="AA1079" s="170" t="e">
        <f>+VLOOKUP(Z1079,#REF!,2,FALSE)/VLOOKUP(X1079,#REF!,2,FALSE)</f>
        <v>#REF!</v>
      </c>
      <c r="AB1079" s="174" t="e">
        <f t="shared" si="164"/>
        <v>#REF!</v>
      </c>
      <c r="AC1079" s="174" t="e">
        <f t="shared" si="165"/>
        <v>#REF!</v>
      </c>
      <c r="AD1079" s="175" t="e">
        <f>+#REF!+365*Y1079</f>
        <v>#REF!</v>
      </c>
      <c r="AE1079" s="176" t="e">
        <f t="shared" si="168"/>
        <v>#REF!</v>
      </c>
      <c r="AF1079" s="170" t="e">
        <f>+VLOOKUP(CONCATENATE(TEXT(W1079,"yyyy"),"-",TEXT(W1079,"mm")),#REF!,2,0)</f>
        <v>#REF!</v>
      </c>
      <c r="AG1079" s="177" t="e">
        <f>+(AC1079*(1+'INFLAC PROYECTADA'!$B$8)^(AE1079))/((1+DEMANDADO!AF1079)^(AE1079))</f>
        <v>#REF!</v>
      </c>
      <c r="AH1079" s="169">
        <f>(0.2*VLOOKUP(D1079,'%.'!$A$1:$B$4,2,FALSE))+(0.35*VLOOKUP(E1079,'%.'!$A$1:$B$4,2,FALSE))+(0.1*VLOOKUP(F1079,'%.'!$A$1:$B$4,2,FALSE))+(0.35*VLOOKUP(G1079,'%.'!$A$1:$B$4,2,FALSE))</f>
        <v>0.05</v>
      </c>
      <c r="AI1079" s="128" t="str">
        <f t="shared" si="169"/>
        <v>REMOTA</v>
      </c>
      <c r="AJ1079" s="128" t="str">
        <f t="shared" si="170"/>
        <v>No se registra</v>
      </c>
      <c r="AK1079" s="178">
        <f t="shared" si="171"/>
        <v>0</v>
      </c>
    </row>
    <row r="1080" spans="1:37" ht="30" customHeight="1" x14ac:dyDescent="0.25">
      <c r="A1080" s="115">
        <v>1079</v>
      </c>
      <c r="B1080" s="79" t="s">
        <v>2445</v>
      </c>
      <c r="C1080" s="85" t="s">
        <v>2446</v>
      </c>
      <c r="D1080" s="83" t="s">
        <v>1</v>
      </c>
      <c r="E1080" s="83" t="s">
        <v>48</v>
      </c>
      <c r="F1080" s="83" t="s">
        <v>1</v>
      </c>
      <c r="G1080" s="124" t="s">
        <v>1</v>
      </c>
      <c r="H1080" s="169">
        <f t="shared" si="162"/>
        <v>0.20749999999999999</v>
      </c>
      <c r="I1080" s="170" t="str">
        <f t="shared" si="163"/>
        <v>BAJA</v>
      </c>
      <c r="J1080" s="292">
        <v>643000</v>
      </c>
      <c r="K1080" s="221">
        <v>1</v>
      </c>
      <c r="L1080" s="86" t="s">
        <v>133</v>
      </c>
      <c r="M1080" s="188"/>
      <c r="N1080" s="87" t="s">
        <v>405</v>
      </c>
      <c r="O1080" s="188" t="s">
        <v>405</v>
      </c>
      <c r="P1080" s="86" t="s">
        <v>25</v>
      </c>
      <c r="Q1080" s="86" t="s">
        <v>2540</v>
      </c>
      <c r="R1080" s="86" t="s">
        <v>2541</v>
      </c>
      <c r="S1080" s="79">
        <v>43753</v>
      </c>
      <c r="T1080" s="86">
        <v>146212</v>
      </c>
      <c r="U1080" s="86" t="s">
        <v>178</v>
      </c>
      <c r="V1080" s="86"/>
      <c r="W1080" s="171">
        <v>44074</v>
      </c>
      <c r="X1080" s="172" t="e">
        <f>+CONCATENATE(TEXT(#REF!,"yyyy"),"-",TEXT(#REF!,"mm"))</f>
        <v>#REF!</v>
      </c>
      <c r="Y1080" s="173" t="str">
        <f t="shared" si="166"/>
        <v>5</v>
      </c>
      <c r="Z1080" s="172" t="str">
        <f t="shared" si="167"/>
        <v>2020-07</v>
      </c>
      <c r="AA1080" s="170" t="e">
        <f>+VLOOKUP(Z1080,#REF!,2,FALSE)/VLOOKUP(X1080,#REF!,2,FALSE)</f>
        <v>#REF!</v>
      </c>
      <c r="AB1080" s="174" t="e">
        <f t="shared" si="164"/>
        <v>#REF!</v>
      </c>
      <c r="AC1080" s="174" t="e">
        <f t="shared" si="165"/>
        <v>#REF!</v>
      </c>
      <c r="AD1080" s="175" t="e">
        <f>+#REF!+365*Y1080</f>
        <v>#REF!</v>
      </c>
      <c r="AE1080" s="176" t="e">
        <f t="shared" si="168"/>
        <v>#REF!</v>
      </c>
      <c r="AF1080" s="170" t="e">
        <f>+VLOOKUP(CONCATENATE(TEXT(W1080,"yyyy"),"-",TEXT(W1080,"mm")),#REF!,2,0)</f>
        <v>#REF!</v>
      </c>
      <c r="AG1080" s="177" t="e">
        <f>+(AC1080*(1+'INFLAC PROYECTADA'!$B$8)^(AE1080))/((1+DEMANDADO!AF1080)^(AE1080))</f>
        <v>#REF!</v>
      </c>
      <c r="AH1080" s="169">
        <f>(0.2*VLOOKUP(D1080,'%.'!$A$1:$B$4,2,FALSE))+(0.35*VLOOKUP(E1080,'%.'!$A$1:$B$4,2,FALSE))+(0.1*VLOOKUP(F1080,'%.'!$A$1:$B$4,2,FALSE))+(0.35*VLOOKUP(G1080,'%.'!$A$1:$B$4,2,FALSE))</f>
        <v>0.20749999999999999</v>
      </c>
      <c r="AI1080" s="128" t="str">
        <f t="shared" si="169"/>
        <v>BAJA</v>
      </c>
      <c r="AJ1080" s="128" t="str">
        <f t="shared" si="170"/>
        <v>Cuentas de Orden</v>
      </c>
      <c r="AK1080" s="178" t="e">
        <f t="shared" si="171"/>
        <v>#REF!</v>
      </c>
    </row>
    <row r="1081" spans="1:37" ht="30" customHeight="1" x14ac:dyDescent="0.25">
      <c r="A1081" s="115">
        <v>1080</v>
      </c>
      <c r="B1081" s="79" t="s">
        <v>1414</v>
      </c>
      <c r="C1081" s="85" t="s">
        <v>2447</v>
      </c>
      <c r="D1081" s="83" t="s">
        <v>48</v>
      </c>
      <c r="E1081" s="83" t="s">
        <v>48</v>
      </c>
      <c r="F1081" s="83" t="s">
        <v>1</v>
      </c>
      <c r="G1081" s="124" t="s">
        <v>48</v>
      </c>
      <c r="H1081" s="169">
        <f t="shared" si="162"/>
        <v>0.45500000000000002</v>
      </c>
      <c r="I1081" s="170" t="str">
        <f t="shared" si="163"/>
        <v>MEDIA</v>
      </c>
      <c r="J1081" s="292">
        <v>130000000</v>
      </c>
      <c r="K1081" s="221">
        <v>0.2</v>
      </c>
      <c r="L1081" s="86" t="s">
        <v>136</v>
      </c>
      <c r="M1081" s="188">
        <v>27343470</v>
      </c>
      <c r="N1081" s="87" t="s">
        <v>405</v>
      </c>
      <c r="O1081" s="188" t="s">
        <v>405</v>
      </c>
      <c r="P1081" s="86" t="s">
        <v>760</v>
      </c>
      <c r="Q1081" s="86" t="s">
        <v>2540</v>
      </c>
      <c r="R1081" s="86" t="s">
        <v>2541</v>
      </c>
      <c r="S1081" s="79">
        <v>43753</v>
      </c>
      <c r="T1081" s="86">
        <v>146212</v>
      </c>
      <c r="U1081" s="86" t="s">
        <v>171</v>
      </c>
      <c r="V1081" s="86"/>
      <c r="W1081" s="171">
        <v>44074</v>
      </c>
      <c r="X1081" s="172" t="e">
        <f>+CONCATENATE(TEXT(#REF!,"yyyy"),"-",TEXT(#REF!,"mm"))</f>
        <v>#REF!</v>
      </c>
      <c r="Y1081" s="173" t="str">
        <f t="shared" si="166"/>
        <v>6</v>
      </c>
      <c r="Z1081" s="172" t="str">
        <f t="shared" si="167"/>
        <v>2020-07</v>
      </c>
      <c r="AA1081" s="170" t="e">
        <f>+VLOOKUP(Z1081,#REF!,2,FALSE)/VLOOKUP(X1081,#REF!,2,FALSE)</f>
        <v>#REF!</v>
      </c>
      <c r="AB1081" s="174" t="e">
        <f t="shared" si="164"/>
        <v>#REF!</v>
      </c>
      <c r="AC1081" s="174" t="e">
        <f t="shared" si="165"/>
        <v>#REF!</v>
      </c>
      <c r="AD1081" s="175" t="e">
        <f>+#REF!+365*Y1081</f>
        <v>#REF!</v>
      </c>
      <c r="AE1081" s="176" t="e">
        <f t="shared" si="168"/>
        <v>#REF!</v>
      </c>
      <c r="AF1081" s="170" t="e">
        <f>+VLOOKUP(CONCATENATE(TEXT(W1081,"yyyy"),"-",TEXT(W1081,"mm")),#REF!,2,0)</f>
        <v>#REF!</v>
      </c>
      <c r="AG1081" s="177" t="e">
        <f>+(AC1081*(1+'INFLAC PROYECTADA'!$B$8)^(AE1081))/((1+DEMANDADO!AF1081)^(AE1081))</f>
        <v>#REF!</v>
      </c>
      <c r="AH1081" s="169">
        <f>(0.2*VLOOKUP(D1081,'%.'!$A$1:$B$4,2,FALSE))+(0.35*VLOOKUP(E1081,'%.'!$A$1:$B$4,2,FALSE))+(0.1*VLOOKUP(F1081,'%.'!$A$1:$B$4,2,FALSE))+(0.35*VLOOKUP(G1081,'%.'!$A$1:$B$4,2,FALSE))</f>
        <v>0.45500000000000002</v>
      </c>
      <c r="AI1081" s="128" t="str">
        <f t="shared" si="169"/>
        <v>MEDIA</v>
      </c>
      <c r="AJ1081" s="128" t="str">
        <f t="shared" si="170"/>
        <v>Provisión contable</v>
      </c>
      <c r="AK1081" s="178">
        <f t="shared" si="171"/>
        <v>27343470</v>
      </c>
    </row>
    <row r="1082" spans="1:37" ht="30" customHeight="1" x14ac:dyDescent="0.25">
      <c r="A1082" s="115">
        <v>1081</v>
      </c>
      <c r="B1082" s="79" t="s">
        <v>1651</v>
      </c>
      <c r="C1082" s="85" t="s">
        <v>2448</v>
      </c>
      <c r="D1082" s="83" t="s">
        <v>1</v>
      </c>
      <c r="E1082" s="83" t="s">
        <v>1</v>
      </c>
      <c r="F1082" s="83" t="s">
        <v>1</v>
      </c>
      <c r="G1082" s="124" t="s">
        <v>1</v>
      </c>
      <c r="H1082" s="169">
        <f t="shared" si="162"/>
        <v>0.05</v>
      </c>
      <c r="I1082" s="170" t="str">
        <f t="shared" si="163"/>
        <v>REMOTA</v>
      </c>
      <c r="J1082" s="292">
        <v>228766204</v>
      </c>
      <c r="K1082" s="221">
        <v>0</v>
      </c>
      <c r="L1082" s="86" t="s">
        <v>133</v>
      </c>
      <c r="M1082" s="188"/>
      <c r="N1082" s="87" t="s">
        <v>405</v>
      </c>
      <c r="O1082" s="188" t="s">
        <v>405</v>
      </c>
      <c r="P1082" s="86" t="s">
        <v>760</v>
      </c>
      <c r="Q1082" s="86" t="s">
        <v>2540</v>
      </c>
      <c r="R1082" s="86" t="s">
        <v>2541</v>
      </c>
      <c r="S1082" s="79">
        <v>43753</v>
      </c>
      <c r="T1082" s="86">
        <v>146212</v>
      </c>
      <c r="U1082" s="86" t="s">
        <v>76</v>
      </c>
      <c r="V1082" s="86"/>
      <c r="W1082" s="171">
        <v>44074</v>
      </c>
      <c r="X1082" s="172" t="e">
        <f>+CONCATENATE(TEXT(#REF!,"yyyy"),"-",TEXT(#REF!,"mm"))</f>
        <v>#REF!</v>
      </c>
      <c r="Y1082" s="173" t="str">
        <f t="shared" si="166"/>
        <v>6</v>
      </c>
      <c r="Z1082" s="172" t="str">
        <f t="shared" si="167"/>
        <v>2020-07</v>
      </c>
      <c r="AA1082" s="170" t="e">
        <f>+VLOOKUP(Z1082,#REF!,2,FALSE)/VLOOKUP(X1082,#REF!,2,FALSE)</f>
        <v>#REF!</v>
      </c>
      <c r="AB1082" s="174" t="e">
        <f t="shared" si="164"/>
        <v>#REF!</v>
      </c>
      <c r="AC1082" s="174" t="e">
        <f t="shared" si="165"/>
        <v>#REF!</v>
      </c>
      <c r="AD1082" s="175" t="e">
        <f>+#REF!+365*Y1082</f>
        <v>#REF!</v>
      </c>
      <c r="AE1082" s="176" t="e">
        <f t="shared" si="168"/>
        <v>#REF!</v>
      </c>
      <c r="AF1082" s="170" t="e">
        <f>+VLOOKUP(CONCATENATE(TEXT(W1082,"yyyy"),"-",TEXT(W1082,"mm")),#REF!,2,0)</f>
        <v>#REF!</v>
      </c>
      <c r="AG1082" s="177" t="e">
        <f>+(AC1082*(1+'INFLAC PROYECTADA'!$B$8)^(AE1082))/((1+DEMANDADO!AF1082)^(AE1082))</f>
        <v>#REF!</v>
      </c>
      <c r="AH1082" s="169">
        <f>(0.2*VLOOKUP(D1082,'%.'!$A$1:$B$4,2,FALSE))+(0.35*VLOOKUP(E1082,'%.'!$A$1:$B$4,2,FALSE))+(0.1*VLOOKUP(F1082,'%.'!$A$1:$B$4,2,FALSE))+(0.35*VLOOKUP(G1082,'%.'!$A$1:$B$4,2,FALSE))</f>
        <v>0.05</v>
      </c>
      <c r="AI1082" s="128" t="str">
        <f t="shared" si="169"/>
        <v>REMOTA</v>
      </c>
      <c r="AJ1082" s="128" t="str">
        <f t="shared" si="170"/>
        <v>No se registra</v>
      </c>
      <c r="AK1082" s="178">
        <f t="shared" si="171"/>
        <v>0</v>
      </c>
    </row>
    <row r="1083" spans="1:37" ht="30" customHeight="1" x14ac:dyDescent="0.25">
      <c r="A1083" s="115">
        <v>1082</v>
      </c>
      <c r="B1083" s="79" t="s">
        <v>1222</v>
      </c>
      <c r="C1083" s="85" t="s">
        <v>2449</v>
      </c>
      <c r="D1083" s="83" t="s">
        <v>1</v>
      </c>
      <c r="E1083" s="83" t="s">
        <v>48</v>
      </c>
      <c r="F1083" s="83" t="s">
        <v>1</v>
      </c>
      <c r="G1083" s="124" t="s">
        <v>48</v>
      </c>
      <c r="H1083" s="169">
        <f t="shared" si="162"/>
        <v>0.36499999999999999</v>
      </c>
      <c r="I1083" s="170" t="str">
        <f t="shared" si="163"/>
        <v>MEDIA</v>
      </c>
      <c r="J1083" s="292">
        <v>230000000</v>
      </c>
      <c r="K1083" s="221">
        <v>0.6</v>
      </c>
      <c r="L1083" s="86" t="s">
        <v>133</v>
      </c>
      <c r="M1083" s="188"/>
      <c r="N1083" s="87" t="s">
        <v>405</v>
      </c>
      <c r="O1083" s="188" t="s">
        <v>405</v>
      </c>
      <c r="P1083" s="86" t="s">
        <v>781</v>
      </c>
      <c r="Q1083" s="86" t="s">
        <v>2540</v>
      </c>
      <c r="R1083" s="86" t="s">
        <v>2541</v>
      </c>
      <c r="S1083" s="79">
        <v>43753</v>
      </c>
      <c r="T1083" s="86">
        <v>146212</v>
      </c>
      <c r="U1083" s="86" t="s">
        <v>76</v>
      </c>
      <c r="V1083" s="86"/>
      <c r="W1083" s="171">
        <v>44074</v>
      </c>
      <c r="X1083" s="172" t="e">
        <f>+CONCATENATE(TEXT(#REF!,"yyyy"),"-",TEXT(#REF!,"mm"))</f>
        <v>#REF!</v>
      </c>
      <c r="Y1083" s="173" t="str">
        <f t="shared" si="166"/>
        <v>4</v>
      </c>
      <c r="Z1083" s="172" t="str">
        <f t="shared" si="167"/>
        <v>2020-07</v>
      </c>
      <c r="AA1083" s="170" t="e">
        <f>+VLOOKUP(Z1083,#REF!,2,FALSE)/VLOOKUP(X1083,#REF!,2,FALSE)</f>
        <v>#REF!</v>
      </c>
      <c r="AB1083" s="174" t="e">
        <f t="shared" si="164"/>
        <v>#REF!</v>
      </c>
      <c r="AC1083" s="174" t="e">
        <f t="shared" si="165"/>
        <v>#REF!</v>
      </c>
      <c r="AD1083" s="175" t="e">
        <f>+#REF!+365*Y1083</f>
        <v>#REF!</v>
      </c>
      <c r="AE1083" s="176" t="e">
        <f t="shared" si="168"/>
        <v>#REF!</v>
      </c>
      <c r="AF1083" s="170" t="e">
        <f>+VLOOKUP(CONCATENATE(TEXT(W1083,"yyyy"),"-",TEXT(W1083,"mm")),#REF!,2,0)</f>
        <v>#REF!</v>
      </c>
      <c r="AG1083" s="177" t="e">
        <f>+(AC1083*(1+'INFLAC PROYECTADA'!$B$8)^(AE1083))/((1+DEMANDADO!AF1083)^(AE1083))</f>
        <v>#REF!</v>
      </c>
      <c r="AH1083" s="169">
        <f>(0.2*VLOOKUP(D1083,'%.'!$A$1:$B$4,2,FALSE))+(0.35*VLOOKUP(E1083,'%.'!$A$1:$B$4,2,FALSE))+(0.1*VLOOKUP(F1083,'%.'!$A$1:$B$4,2,FALSE))+(0.35*VLOOKUP(G1083,'%.'!$A$1:$B$4,2,FALSE))</f>
        <v>0.36499999999999999</v>
      </c>
      <c r="AI1083" s="128" t="str">
        <f t="shared" si="169"/>
        <v>MEDIA</v>
      </c>
      <c r="AJ1083" s="128" t="str">
        <f t="shared" si="170"/>
        <v>Cuentas de Orden</v>
      </c>
      <c r="AK1083" s="178" t="e">
        <f t="shared" si="171"/>
        <v>#REF!</v>
      </c>
    </row>
    <row r="1084" spans="1:37" ht="30" customHeight="1" x14ac:dyDescent="0.25">
      <c r="A1084" s="115">
        <v>1083</v>
      </c>
      <c r="B1084" s="79" t="s">
        <v>2429</v>
      </c>
      <c r="C1084" s="85" t="s">
        <v>2450</v>
      </c>
      <c r="D1084" s="83" t="s">
        <v>1</v>
      </c>
      <c r="E1084" s="83" t="s">
        <v>1</v>
      </c>
      <c r="F1084" s="83" t="s">
        <v>1</v>
      </c>
      <c r="G1084" s="124" t="s">
        <v>1</v>
      </c>
      <c r="H1084" s="169">
        <f t="shared" si="162"/>
        <v>0.05</v>
      </c>
      <c r="I1084" s="170" t="str">
        <f t="shared" si="163"/>
        <v>REMOTA</v>
      </c>
      <c r="J1084" s="292">
        <v>0</v>
      </c>
      <c r="K1084" s="221">
        <v>0</v>
      </c>
      <c r="L1084" s="86" t="s">
        <v>132</v>
      </c>
      <c r="M1084" s="188"/>
      <c r="N1084" s="87" t="s">
        <v>405</v>
      </c>
      <c r="O1084" s="188" t="s">
        <v>405</v>
      </c>
      <c r="P1084" s="86" t="s">
        <v>781</v>
      </c>
      <c r="Q1084" s="86" t="s">
        <v>2540</v>
      </c>
      <c r="R1084" s="86" t="s">
        <v>2541</v>
      </c>
      <c r="S1084" s="79">
        <v>43753</v>
      </c>
      <c r="T1084" s="86">
        <v>146212</v>
      </c>
      <c r="U1084" s="86" t="s">
        <v>171</v>
      </c>
      <c r="V1084" s="86" t="s">
        <v>2565</v>
      </c>
      <c r="W1084" s="171">
        <v>44074</v>
      </c>
      <c r="X1084" s="172" t="e">
        <f>+CONCATENATE(TEXT(#REF!,"yyyy"),"-",TEXT(#REF!,"mm"))</f>
        <v>#REF!</v>
      </c>
      <c r="Y1084" s="173" t="str">
        <f t="shared" si="166"/>
        <v>4</v>
      </c>
      <c r="Z1084" s="172" t="str">
        <f t="shared" si="167"/>
        <v>2020-07</v>
      </c>
      <c r="AA1084" s="170" t="e">
        <f>+VLOOKUP(Z1084,#REF!,2,FALSE)/VLOOKUP(X1084,#REF!,2,FALSE)</f>
        <v>#REF!</v>
      </c>
      <c r="AB1084" s="174" t="e">
        <f t="shared" si="164"/>
        <v>#REF!</v>
      </c>
      <c r="AC1084" s="174" t="e">
        <f t="shared" si="165"/>
        <v>#REF!</v>
      </c>
      <c r="AD1084" s="175" t="e">
        <f>+#REF!+365*Y1084</f>
        <v>#REF!</v>
      </c>
      <c r="AE1084" s="176" t="e">
        <f t="shared" si="168"/>
        <v>#REF!</v>
      </c>
      <c r="AF1084" s="170" t="e">
        <f>+VLOOKUP(CONCATENATE(TEXT(W1084,"yyyy"),"-",TEXT(W1084,"mm")),#REF!,2,0)</f>
        <v>#REF!</v>
      </c>
      <c r="AG1084" s="177" t="e">
        <f>+(AC1084*(1+'INFLAC PROYECTADA'!$B$8)^(AE1084))/((1+DEMANDADO!AF1084)^(AE1084))</f>
        <v>#REF!</v>
      </c>
      <c r="AH1084" s="169">
        <f>(0.2*VLOOKUP(D1084,'%.'!$A$1:$B$4,2,FALSE))+(0.35*VLOOKUP(E1084,'%.'!$A$1:$B$4,2,FALSE))+(0.1*VLOOKUP(F1084,'%.'!$A$1:$B$4,2,FALSE))+(0.35*VLOOKUP(G1084,'%.'!$A$1:$B$4,2,FALSE))</f>
        <v>0.05</v>
      </c>
      <c r="AI1084" s="128" t="str">
        <f t="shared" si="169"/>
        <v>REMOTA</v>
      </c>
      <c r="AJ1084" s="128" t="str">
        <f t="shared" si="170"/>
        <v>No se registra</v>
      </c>
      <c r="AK1084" s="178">
        <f t="shared" si="171"/>
        <v>0</v>
      </c>
    </row>
    <row r="1085" spans="1:37" ht="30" customHeight="1" x14ac:dyDescent="0.25">
      <c r="A1085" s="115">
        <v>1084</v>
      </c>
      <c r="B1085" s="79" t="s">
        <v>2451</v>
      </c>
      <c r="C1085" s="85" t="s">
        <v>2452</v>
      </c>
      <c r="D1085" s="83" t="s">
        <v>1</v>
      </c>
      <c r="E1085" s="83" t="s">
        <v>1</v>
      </c>
      <c r="F1085" s="83" t="s">
        <v>1</v>
      </c>
      <c r="G1085" s="124" t="s">
        <v>1</v>
      </c>
      <c r="H1085" s="169">
        <f t="shared" si="162"/>
        <v>0.05</v>
      </c>
      <c r="I1085" s="170" t="str">
        <f t="shared" si="163"/>
        <v>REMOTA</v>
      </c>
      <c r="J1085" s="292">
        <v>113918273</v>
      </c>
      <c r="K1085" s="221">
        <v>0</v>
      </c>
      <c r="L1085" s="86" t="s">
        <v>133</v>
      </c>
      <c r="M1085" s="188"/>
      <c r="N1085" s="87" t="s">
        <v>405</v>
      </c>
      <c r="O1085" s="188" t="s">
        <v>405</v>
      </c>
      <c r="P1085" s="86" t="s">
        <v>781</v>
      </c>
      <c r="Q1085" s="86" t="s">
        <v>2540</v>
      </c>
      <c r="R1085" s="86" t="s">
        <v>2541</v>
      </c>
      <c r="S1085" s="79">
        <v>43753</v>
      </c>
      <c r="T1085" s="86">
        <v>146212</v>
      </c>
      <c r="U1085" s="86" t="s">
        <v>76</v>
      </c>
      <c r="V1085" s="86" t="s">
        <v>2566</v>
      </c>
      <c r="W1085" s="171">
        <v>44074</v>
      </c>
      <c r="X1085" s="172" t="e">
        <f>+CONCATENATE(TEXT(#REF!,"yyyy"),"-",TEXT(#REF!,"mm"))</f>
        <v>#REF!</v>
      </c>
      <c r="Y1085" s="173" t="str">
        <f t="shared" si="166"/>
        <v>4</v>
      </c>
      <c r="Z1085" s="172" t="str">
        <f t="shared" si="167"/>
        <v>2020-07</v>
      </c>
      <c r="AA1085" s="170" t="e">
        <f>+VLOOKUP(Z1085,#REF!,2,FALSE)/VLOOKUP(X1085,#REF!,2,FALSE)</f>
        <v>#REF!</v>
      </c>
      <c r="AB1085" s="174" t="e">
        <f t="shared" si="164"/>
        <v>#REF!</v>
      </c>
      <c r="AC1085" s="174" t="e">
        <f t="shared" si="165"/>
        <v>#REF!</v>
      </c>
      <c r="AD1085" s="175" t="e">
        <f>+#REF!+365*Y1085</f>
        <v>#REF!</v>
      </c>
      <c r="AE1085" s="176" t="e">
        <f t="shared" si="168"/>
        <v>#REF!</v>
      </c>
      <c r="AF1085" s="170" t="e">
        <f>+VLOOKUP(CONCATENATE(TEXT(W1085,"yyyy"),"-",TEXT(W1085,"mm")),#REF!,2,0)</f>
        <v>#REF!</v>
      </c>
      <c r="AG1085" s="177" t="e">
        <f>+(AC1085*(1+'INFLAC PROYECTADA'!$B$8)^(AE1085))/((1+DEMANDADO!AF1085)^(AE1085))</f>
        <v>#REF!</v>
      </c>
      <c r="AH1085" s="169">
        <f>(0.2*VLOOKUP(D1085,'%.'!$A$1:$B$4,2,FALSE))+(0.35*VLOOKUP(E1085,'%.'!$A$1:$B$4,2,FALSE))+(0.1*VLOOKUP(F1085,'%.'!$A$1:$B$4,2,FALSE))+(0.35*VLOOKUP(G1085,'%.'!$A$1:$B$4,2,FALSE))</f>
        <v>0.05</v>
      </c>
      <c r="AI1085" s="128" t="str">
        <f t="shared" si="169"/>
        <v>REMOTA</v>
      </c>
      <c r="AJ1085" s="128" t="str">
        <f t="shared" si="170"/>
        <v>No se registra</v>
      </c>
      <c r="AK1085" s="178">
        <f t="shared" si="171"/>
        <v>0</v>
      </c>
    </row>
    <row r="1086" spans="1:37" ht="30" customHeight="1" x14ac:dyDescent="0.25">
      <c r="A1086" s="115">
        <v>1085</v>
      </c>
      <c r="B1086" s="79" t="s">
        <v>1932</v>
      </c>
      <c r="C1086" s="85" t="s">
        <v>2453</v>
      </c>
      <c r="D1086" s="83" t="s">
        <v>48</v>
      </c>
      <c r="E1086" s="83" t="s">
        <v>48</v>
      </c>
      <c r="F1086" s="83" t="s">
        <v>1</v>
      </c>
      <c r="G1086" s="124" t="s">
        <v>48</v>
      </c>
      <c r="H1086" s="169">
        <f t="shared" si="162"/>
        <v>0.45500000000000002</v>
      </c>
      <c r="I1086" s="170" t="str">
        <f t="shared" si="163"/>
        <v>MEDIA</v>
      </c>
      <c r="J1086" s="292">
        <v>100000000</v>
      </c>
      <c r="K1086" s="221">
        <v>1</v>
      </c>
      <c r="L1086" s="86" t="s">
        <v>134</v>
      </c>
      <c r="M1086" s="188">
        <v>4342698</v>
      </c>
      <c r="N1086" s="87" t="s">
        <v>405</v>
      </c>
      <c r="O1086" s="188" t="s">
        <v>405</v>
      </c>
      <c r="P1086" s="86" t="s">
        <v>781</v>
      </c>
      <c r="Q1086" s="86" t="s">
        <v>2540</v>
      </c>
      <c r="R1086" s="86" t="s">
        <v>2541</v>
      </c>
      <c r="S1086" s="79">
        <v>43753</v>
      </c>
      <c r="T1086" s="86">
        <v>146212</v>
      </c>
      <c r="U1086" s="86" t="s">
        <v>76</v>
      </c>
      <c r="V1086" s="86"/>
      <c r="W1086" s="171">
        <v>44074</v>
      </c>
      <c r="X1086" s="172" t="e">
        <f>+CONCATENATE(TEXT(#REF!,"yyyy"),"-",TEXT(#REF!,"mm"))</f>
        <v>#REF!</v>
      </c>
      <c r="Y1086" s="173" t="str">
        <f t="shared" si="166"/>
        <v>4</v>
      </c>
      <c r="Z1086" s="172" t="str">
        <f t="shared" si="167"/>
        <v>2020-07</v>
      </c>
      <c r="AA1086" s="170" t="e">
        <f>+VLOOKUP(Z1086,#REF!,2,FALSE)/VLOOKUP(X1086,#REF!,2,FALSE)</f>
        <v>#REF!</v>
      </c>
      <c r="AB1086" s="174" t="e">
        <f t="shared" si="164"/>
        <v>#REF!</v>
      </c>
      <c r="AC1086" s="174" t="e">
        <f t="shared" si="165"/>
        <v>#REF!</v>
      </c>
      <c r="AD1086" s="175" t="e">
        <f>+#REF!+365*Y1086</f>
        <v>#REF!</v>
      </c>
      <c r="AE1086" s="176" t="e">
        <f t="shared" si="168"/>
        <v>#REF!</v>
      </c>
      <c r="AF1086" s="170" t="e">
        <f>+VLOOKUP(CONCATENATE(TEXT(W1086,"yyyy"),"-",TEXT(W1086,"mm")),#REF!,2,0)</f>
        <v>#REF!</v>
      </c>
      <c r="AG1086" s="177" t="e">
        <f>+(AC1086*(1+'INFLAC PROYECTADA'!$B$8)^(AE1086))/((1+DEMANDADO!AF1086)^(AE1086))</f>
        <v>#REF!</v>
      </c>
      <c r="AH1086" s="169">
        <f>(0.2*VLOOKUP(D1086,'%.'!$A$1:$B$4,2,FALSE))+(0.35*VLOOKUP(E1086,'%.'!$A$1:$B$4,2,FALSE))+(0.1*VLOOKUP(F1086,'%.'!$A$1:$B$4,2,FALSE))+(0.35*VLOOKUP(G1086,'%.'!$A$1:$B$4,2,FALSE))</f>
        <v>0.45500000000000002</v>
      </c>
      <c r="AI1086" s="128" t="str">
        <f t="shared" si="169"/>
        <v>MEDIA</v>
      </c>
      <c r="AJ1086" s="128" t="str">
        <f t="shared" si="170"/>
        <v>Provisión contable</v>
      </c>
      <c r="AK1086" s="178">
        <f t="shared" si="171"/>
        <v>4342698</v>
      </c>
    </row>
    <row r="1087" spans="1:37" ht="30" customHeight="1" x14ac:dyDescent="0.25">
      <c r="A1087" s="115">
        <v>1086</v>
      </c>
      <c r="B1087" s="79" t="s">
        <v>2454</v>
      </c>
      <c r="C1087" s="85" t="s">
        <v>2455</v>
      </c>
      <c r="D1087" s="83" t="s">
        <v>48</v>
      </c>
      <c r="E1087" s="83" t="s">
        <v>48</v>
      </c>
      <c r="F1087" s="83" t="s">
        <v>1</v>
      </c>
      <c r="G1087" s="124" t="s">
        <v>0</v>
      </c>
      <c r="H1087" s="169">
        <f t="shared" si="162"/>
        <v>0.63</v>
      </c>
      <c r="I1087" s="170" t="str">
        <f t="shared" si="163"/>
        <v>ALTA</v>
      </c>
      <c r="J1087" s="292">
        <v>70217368</v>
      </c>
      <c r="K1087" s="221">
        <v>0.5</v>
      </c>
      <c r="L1087" s="86" t="s">
        <v>133</v>
      </c>
      <c r="M1087" s="188"/>
      <c r="N1087" s="87" t="s">
        <v>405</v>
      </c>
      <c r="O1087" s="188" t="s">
        <v>405</v>
      </c>
      <c r="P1087" s="86" t="s">
        <v>781</v>
      </c>
      <c r="Q1087" s="86" t="s">
        <v>2540</v>
      </c>
      <c r="R1087" s="86" t="s">
        <v>2541</v>
      </c>
      <c r="S1087" s="79">
        <v>43753</v>
      </c>
      <c r="T1087" s="86">
        <v>146212</v>
      </c>
      <c r="U1087" s="86" t="s">
        <v>76</v>
      </c>
      <c r="V1087" s="86"/>
      <c r="W1087" s="171">
        <v>44074</v>
      </c>
      <c r="X1087" s="172" t="e">
        <f>+CONCATENATE(TEXT(#REF!,"yyyy"),"-",TEXT(#REF!,"mm"))</f>
        <v>#REF!</v>
      </c>
      <c r="Y1087" s="173" t="str">
        <f t="shared" si="166"/>
        <v>4</v>
      </c>
      <c r="Z1087" s="172" t="str">
        <f t="shared" si="167"/>
        <v>2020-07</v>
      </c>
      <c r="AA1087" s="170" t="e">
        <f>+VLOOKUP(Z1087,#REF!,2,FALSE)/VLOOKUP(X1087,#REF!,2,FALSE)</f>
        <v>#REF!</v>
      </c>
      <c r="AB1087" s="174" t="e">
        <f t="shared" si="164"/>
        <v>#REF!</v>
      </c>
      <c r="AC1087" s="174" t="e">
        <f t="shared" si="165"/>
        <v>#REF!</v>
      </c>
      <c r="AD1087" s="175" t="e">
        <f>+#REF!+365*Y1087</f>
        <v>#REF!</v>
      </c>
      <c r="AE1087" s="176" t="e">
        <f t="shared" si="168"/>
        <v>#REF!</v>
      </c>
      <c r="AF1087" s="170" t="e">
        <f>+VLOOKUP(CONCATENATE(TEXT(W1087,"yyyy"),"-",TEXT(W1087,"mm")),#REF!,2,0)</f>
        <v>#REF!</v>
      </c>
      <c r="AG1087" s="177" t="e">
        <f>+(AC1087*(1+'INFLAC PROYECTADA'!$B$8)^(AE1087))/((1+DEMANDADO!AF1087)^(AE1087))</f>
        <v>#REF!</v>
      </c>
      <c r="AH1087" s="169">
        <f>(0.2*VLOOKUP(D1087,'%.'!$A$1:$B$4,2,FALSE))+(0.35*VLOOKUP(E1087,'%.'!$A$1:$B$4,2,FALSE))+(0.1*VLOOKUP(F1087,'%.'!$A$1:$B$4,2,FALSE))+(0.35*VLOOKUP(G1087,'%.'!$A$1:$B$4,2,FALSE))</f>
        <v>0.63</v>
      </c>
      <c r="AI1087" s="128" t="str">
        <f t="shared" si="169"/>
        <v>ALTA</v>
      </c>
      <c r="AJ1087" s="128" t="str">
        <f t="shared" si="170"/>
        <v>Provisión contable</v>
      </c>
      <c r="AK1087" s="178" t="e">
        <f t="shared" si="171"/>
        <v>#REF!</v>
      </c>
    </row>
    <row r="1088" spans="1:37" ht="30" customHeight="1" x14ac:dyDescent="0.25">
      <c r="A1088" s="115">
        <v>1087</v>
      </c>
      <c r="B1088" s="79" t="s">
        <v>1255</v>
      </c>
      <c r="C1088" s="85" t="s">
        <v>2456</v>
      </c>
      <c r="D1088" s="83" t="s">
        <v>48</v>
      </c>
      <c r="E1088" s="83" t="s">
        <v>48</v>
      </c>
      <c r="F1088" s="83" t="s">
        <v>1</v>
      </c>
      <c r="G1088" s="124" t="s">
        <v>48</v>
      </c>
      <c r="H1088" s="169">
        <f t="shared" si="162"/>
        <v>0.45500000000000002</v>
      </c>
      <c r="I1088" s="170" t="str">
        <f t="shared" si="163"/>
        <v>MEDIA</v>
      </c>
      <c r="J1088" s="292">
        <v>2590000</v>
      </c>
      <c r="K1088" s="221">
        <v>1</v>
      </c>
      <c r="L1088" s="86" t="s">
        <v>134</v>
      </c>
      <c r="M1088" s="188">
        <v>2590000</v>
      </c>
      <c r="N1088" s="87" t="s">
        <v>405</v>
      </c>
      <c r="O1088" s="188" t="s">
        <v>405</v>
      </c>
      <c r="P1088" s="86" t="s">
        <v>781</v>
      </c>
      <c r="Q1088" s="86" t="s">
        <v>2540</v>
      </c>
      <c r="R1088" s="86" t="s">
        <v>2541</v>
      </c>
      <c r="S1088" s="79">
        <v>43753</v>
      </c>
      <c r="T1088" s="86">
        <v>146212</v>
      </c>
      <c r="U1088" s="86" t="s">
        <v>76</v>
      </c>
      <c r="V1088" s="86"/>
      <c r="W1088" s="171">
        <v>44074</v>
      </c>
      <c r="X1088" s="172" t="e">
        <f>+CONCATENATE(TEXT(#REF!,"yyyy"),"-",TEXT(#REF!,"mm"))</f>
        <v>#REF!</v>
      </c>
      <c r="Y1088" s="173" t="str">
        <f t="shared" si="166"/>
        <v>4</v>
      </c>
      <c r="Z1088" s="172" t="str">
        <f t="shared" si="167"/>
        <v>2020-07</v>
      </c>
      <c r="AA1088" s="170" t="e">
        <f>+VLOOKUP(Z1088,#REF!,2,FALSE)/VLOOKUP(X1088,#REF!,2,FALSE)</f>
        <v>#REF!</v>
      </c>
      <c r="AB1088" s="174" t="e">
        <f t="shared" si="164"/>
        <v>#REF!</v>
      </c>
      <c r="AC1088" s="174" t="e">
        <f t="shared" si="165"/>
        <v>#REF!</v>
      </c>
      <c r="AD1088" s="175" t="e">
        <f>+#REF!+365*Y1088</f>
        <v>#REF!</v>
      </c>
      <c r="AE1088" s="176" t="e">
        <f t="shared" si="168"/>
        <v>#REF!</v>
      </c>
      <c r="AF1088" s="170" t="e">
        <f>+VLOOKUP(CONCATENATE(TEXT(W1088,"yyyy"),"-",TEXT(W1088,"mm")),#REF!,2,0)</f>
        <v>#REF!</v>
      </c>
      <c r="AG1088" s="177" t="e">
        <f>+(AC1088*(1+'INFLAC PROYECTADA'!$B$8)^(AE1088))/((1+DEMANDADO!AF1088)^(AE1088))</f>
        <v>#REF!</v>
      </c>
      <c r="AH1088" s="169">
        <f>(0.2*VLOOKUP(D1088,'%.'!$A$1:$B$4,2,FALSE))+(0.35*VLOOKUP(E1088,'%.'!$A$1:$B$4,2,FALSE))+(0.1*VLOOKUP(F1088,'%.'!$A$1:$B$4,2,FALSE))+(0.35*VLOOKUP(G1088,'%.'!$A$1:$B$4,2,FALSE))</f>
        <v>0.45500000000000002</v>
      </c>
      <c r="AI1088" s="128" t="str">
        <f t="shared" si="169"/>
        <v>MEDIA</v>
      </c>
      <c r="AJ1088" s="128" t="str">
        <f t="shared" si="170"/>
        <v>Provisión contable</v>
      </c>
      <c r="AK1088" s="178">
        <f t="shared" si="171"/>
        <v>2590000</v>
      </c>
    </row>
    <row r="1089" spans="1:37" ht="30" customHeight="1" x14ac:dyDescent="0.25">
      <c r="A1089" s="115">
        <v>1088</v>
      </c>
      <c r="B1089" s="79" t="s">
        <v>2457</v>
      </c>
      <c r="C1089" s="85" t="s">
        <v>2458</v>
      </c>
      <c r="D1089" s="83" t="s">
        <v>0</v>
      </c>
      <c r="E1089" s="83" t="s">
        <v>0</v>
      </c>
      <c r="F1089" s="83" t="s">
        <v>1</v>
      </c>
      <c r="G1089" s="124" t="s">
        <v>0</v>
      </c>
      <c r="H1089" s="169">
        <f t="shared" si="162"/>
        <v>0.90500000000000003</v>
      </c>
      <c r="I1089" s="170" t="str">
        <f t="shared" si="163"/>
        <v>ALTA</v>
      </c>
      <c r="J1089" s="292">
        <v>55340055</v>
      </c>
      <c r="K1089" s="221">
        <v>0.5</v>
      </c>
      <c r="L1089" s="86" t="s">
        <v>130</v>
      </c>
      <c r="M1089" s="188"/>
      <c r="N1089" s="87" t="s">
        <v>405</v>
      </c>
      <c r="O1089" s="188" t="s">
        <v>405</v>
      </c>
      <c r="P1089" s="86" t="s">
        <v>25</v>
      </c>
      <c r="Q1089" s="86" t="s">
        <v>2540</v>
      </c>
      <c r="R1089" s="86" t="s">
        <v>2541</v>
      </c>
      <c r="S1089" s="79">
        <v>43753</v>
      </c>
      <c r="T1089" s="86">
        <v>146212</v>
      </c>
      <c r="U1089" s="86" t="s">
        <v>171</v>
      </c>
      <c r="V1089" s="86" t="s">
        <v>1500</v>
      </c>
      <c r="W1089" s="171">
        <v>44074</v>
      </c>
      <c r="X1089" s="172" t="e">
        <f>+CONCATENATE(TEXT(#REF!,"yyyy"),"-",TEXT(#REF!,"mm"))</f>
        <v>#REF!</v>
      </c>
      <c r="Y1089" s="173" t="str">
        <f t="shared" si="166"/>
        <v>5</v>
      </c>
      <c r="Z1089" s="172" t="str">
        <f t="shared" si="167"/>
        <v>2020-07</v>
      </c>
      <c r="AA1089" s="170" t="e">
        <f>+VLOOKUP(Z1089,#REF!,2,FALSE)/VLOOKUP(X1089,#REF!,2,FALSE)</f>
        <v>#REF!</v>
      </c>
      <c r="AB1089" s="174" t="e">
        <f t="shared" si="164"/>
        <v>#REF!</v>
      </c>
      <c r="AC1089" s="174" t="e">
        <f t="shared" si="165"/>
        <v>#REF!</v>
      </c>
      <c r="AD1089" s="175" t="e">
        <f>+#REF!+365*Y1089</f>
        <v>#REF!</v>
      </c>
      <c r="AE1089" s="176" t="e">
        <f t="shared" si="168"/>
        <v>#REF!</v>
      </c>
      <c r="AF1089" s="170" t="e">
        <f>+VLOOKUP(CONCATENATE(TEXT(W1089,"yyyy"),"-",TEXT(W1089,"mm")),#REF!,2,0)</f>
        <v>#REF!</v>
      </c>
      <c r="AG1089" s="177" t="e">
        <f>+(AC1089*(1+'INFLAC PROYECTADA'!$B$8)^(AE1089))/((1+DEMANDADO!AF1089)^(AE1089))</f>
        <v>#REF!</v>
      </c>
      <c r="AH1089" s="169">
        <f>(0.2*VLOOKUP(D1089,'%.'!$A$1:$B$4,2,FALSE))+(0.35*VLOOKUP(E1089,'%.'!$A$1:$B$4,2,FALSE))+(0.1*VLOOKUP(F1089,'%.'!$A$1:$B$4,2,FALSE))+(0.35*VLOOKUP(G1089,'%.'!$A$1:$B$4,2,FALSE))</f>
        <v>0.90500000000000003</v>
      </c>
      <c r="AI1089" s="128" t="str">
        <f t="shared" si="169"/>
        <v>ALTA</v>
      </c>
      <c r="AJ1089" s="128" t="str">
        <f t="shared" si="170"/>
        <v>Provisión contable</v>
      </c>
      <c r="AK1089" s="178" t="e">
        <f t="shared" si="171"/>
        <v>#REF!</v>
      </c>
    </row>
    <row r="1090" spans="1:37" ht="30" customHeight="1" x14ac:dyDescent="0.25">
      <c r="A1090" s="115">
        <v>1089</v>
      </c>
      <c r="B1090" s="79" t="s">
        <v>2443</v>
      </c>
      <c r="C1090" s="85" t="s">
        <v>2459</v>
      </c>
      <c r="D1090" s="83" t="s">
        <v>0</v>
      </c>
      <c r="E1090" s="83" t="s">
        <v>48</v>
      </c>
      <c r="F1090" s="83" t="s">
        <v>1</v>
      </c>
      <c r="G1090" s="124" t="s">
        <v>48</v>
      </c>
      <c r="H1090" s="169">
        <f t="shared" ref="H1090:H1153" si="172">+IFERROR(AH1090,"")</f>
        <v>0.55499999999999994</v>
      </c>
      <c r="I1090" s="170" t="str">
        <f t="shared" ref="I1090:I1153" si="173">+IFERROR(AI1090,"")</f>
        <v>ALTA</v>
      </c>
      <c r="J1090" s="292">
        <v>6190780</v>
      </c>
      <c r="K1090" s="221">
        <v>1</v>
      </c>
      <c r="L1090" s="86" t="s">
        <v>133</v>
      </c>
      <c r="M1090" s="188"/>
      <c r="N1090" s="87" t="s">
        <v>405</v>
      </c>
      <c r="O1090" s="188" t="s">
        <v>405</v>
      </c>
      <c r="P1090" s="86" t="s">
        <v>781</v>
      </c>
      <c r="Q1090" s="86" t="s">
        <v>2540</v>
      </c>
      <c r="R1090" s="86" t="s">
        <v>2541</v>
      </c>
      <c r="S1090" s="79">
        <v>43753</v>
      </c>
      <c r="T1090" s="86">
        <v>146212</v>
      </c>
      <c r="U1090" s="86" t="s">
        <v>171</v>
      </c>
      <c r="V1090" s="86" t="s">
        <v>2567</v>
      </c>
      <c r="W1090" s="171">
        <v>44074</v>
      </c>
      <c r="X1090" s="172" t="e">
        <f>+CONCATENATE(TEXT(#REF!,"yyyy"),"-",TEXT(#REF!,"mm"))</f>
        <v>#REF!</v>
      </c>
      <c r="Y1090" s="173" t="str">
        <f t="shared" si="166"/>
        <v>4</v>
      </c>
      <c r="Z1090" s="172" t="str">
        <f t="shared" si="167"/>
        <v>2020-07</v>
      </c>
      <c r="AA1090" s="170" t="e">
        <f>+VLOOKUP(Z1090,#REF!,2,FALSE)/VLOOKUP(X1090,#REF!,2,FALSE)</f>
        <v>#REF!</v>
      </c>
      <c r="AB1090" s="174" t="e">
        <f t="shared" ref="AB1090:AB1153" si="174">+AA1090*J1090</f>
        <v>#REF!</v>
      </c>
      <c r="AC1090" s="174" t="e">
        <f t="shared" ref="AC1090:AC1153" si="175">+AB1090*K1090</f>
        <v>#REF!</v>
      </c>
      <c r="AD1090" s="175" t="e">
        <f>+#REF!+365*Y1090</f>
        <v>#REF!</v>
      </c>
      <c r="AE1090" s="176" t="e">
        <f t="shared" si="168"/>
        <v>#REF!</v>
      </c>
      <c r="AF1090" s="170" t="e">
        <f>+VLOOKUP(CONCATENATE(TEXT(W1090,"yyyy"),"-",TEXT(W1090,"mm")),#REF!,2,0)</f>
        <v>#REF!</v>
      </c>
      <c r="AG1090" s="177" t="e">
        <f>+(AC1090*(1+'INFLAC PROYECTADA'!$B$8)^(AE1090))/((1+DEMANDADO!AF1090)^(AE1090))</f>
        <v>#REF!</v>
      </c>
      <c r="AH1090" s="169">
        <f>(0.2*VLOOKUP(D1090,'%.'!$A$1:$B$4,2,FALSE))+(0.35*VLOOKUP(E1090,'%.'!$A$1:$B$4,2,FALSE))+(0.1*VLOOKUP(F1090,'%.'!$A$1:$B$4,2,FALSE))+(0.35*VLOOKUP(G1090,'%.'!$A$1:$B$4,2,FALSE))</f>
        <v>0.55499999999999994</v>
      </c>
      <c r="AI1090" s="128" t="str">
        <f t="shared" si="169"/>
        <v>ALTA</v>
      </c>
      <c r="AJ1090" s="128" t="str">
        <f t="shared" si="170"/>
        <v>Provisión contable</v>
      </c>
      <c r="AK1090" s="178" t="e">
        <f t="shared" si="171"/>
        <v>#REF!</v>
      </c>
    </row>
    <row r="1091" spans="1:37" ht="30" customHeight="1" x14ac:dyDescent="0.25">
      <c r="A1091" s="115">
        <v>1090</v>
      </c>
      <c r="B1091" s="79" t="s">
        <v>2460</v>
      </c>
      <c r="C1091" s="85" t="s">
        <v>2461</v>
      </c>
      <c r="D1091" s="83" t="s">
        <v>0</v>
      </c>
      <c r="E1091" s="83" t="s">
        <v>0</v>
      </c>
      <c r="F1091" s="83" t="s">
        <v>1</v>
      </c>
      <c r="G1091" s="124" t="s">
        <v>48</v>
      </c>
      <c r="H1091" s="169">
        <f t="shared" si="172"/>
        <v>0.73</v>
      </c>
      <c r="I1091" s="170" t="str">
        <f t="shared" si="173"/>
        <v>ALTA</v>
      </c>
      <c r="J1091" s="292">
        <v>354104160</v>
      </c>
      <c r="K1091" s="221">
        <v>0.5</v>
      </c>
      <c r="L1091" s="86" t="s">
        <v>130</v>
      </c>
      <c r="M1091" s="188"/>
      <c r="N1091" s="87" t="s">
        <v>405</v>
      </c>
      <c r="O1091" s="188" t="s">
        <v>405</v>
      </c>
      <c r="P1091" s="86" t="s">
        <v>781</v>
      </c>
      <c r="Q1091" s="86" t="s">
        <v>2540</v>
      </c>
      <c r="R1091" s="86" t="s">
        <v>2541</v>
      </c>
      <c r="S1091" s="79">
        <v>43753</v>
      </c>
      <c r="T1091" s="86">
        <v>146212</v>
      </c>
      <c r="U1091" s="86" t="s">
        <v>21</v>
      </c>
      <c r="V1091" s="86"/>
      <c r="W1091" s="171">
        <v>44074</v>
      </c>
      <c r="X1091" s="172" t="e">
        <f>+CONCATENATE(TEXT(#REF!,"yyyy"),"-",TEXT(#REF!,"mm"))</f>
        <v>#REF!</v>
      </c>
      <c r="Y1091" s="173" t="str">
        <f t="shared" ref="Y1091:Y1140" si="176">+TRIM(LEFT(P1091,2))</f>
        <v>4</v>
      </c>
      <c r="Z1091" s="172" t="str">
        <f t="shared" ref="Z1091:Z1140" si="177">CONCATENATE(YEAR(EDATE(W1091,-1)),"-",TEXT(MONTH(EDATE(W1091,-1)),"00"))</f>
        <v>2020-07</v>
      </c>
      <c r="AA1091" s="170" t="e">
        <f>+VLOOKUP(Z1091,#REF!,2,FALSE)/VLOOKUP(X1091,#REF!,2,FALSE)</f>
        <v>#REF!</v>
      </c>
      <c r="AB1091" s="174" t="e">
        <f t="shared" si="174"/>
        <v>#REF!</v>
      </c>
      <c r="AC1091" s="174" t="e">
        <f t="shared" si="175"/>
        <v>#REF!</v>
      </c>
      <c r="AD1091" s="175" t="e">
        <f>+#REF!+365*Y1091</f>
        <v>#REF!</v>
      </c>
      <c r="AE1091" s="176" t="e">
        <f t="shared" ref="AE1091:AE1140" si="178">+(AD1091-W1091)/365</f>
        <v>#REF!</v>
      </c>
      <c r="AF1091" s="170" t="e">
        <f>+VLOOKUP(CONCATENATE(TEXT(W1091,"yyyy"),"-",TEXT(W1091,"mm")),#REF!,2,0)</f>
        <v>#REF!</v>
      </c>
      <c r="AG1091" s="177" t="e">
        <f>+(AC1091*(1+'INFLAC PROYECTADA'!$B$8)^(AE1091))/((1+DEMANDADO!AF1091)^(AE1091))</f>
        <v>#REF!</v>
      </c>
      <c r="AH1091" s="169">
        <f>(0.2*VLOOKUP(D1091,'%.'!$A$1:$B$4,2,FALSE))+(0.35*VLOOKUP(E1091,'%.'!$A$1:$B$4,2,FALSE))+(0.1*VLOOKUP(F1091,'%.'!$A$1:$B$4,2,FALSE))+(0.35*VLOOKUP(G1091,'%.'!$A$1:$B$4,2,FALSE))</f>
        <v>0.73</v>
      </c>
      <c r="AI1091" s="128" t="str">
        <f t="shared" ref="AI1091:AI1154" si="179">+IF(AH1091&gt;0.5,"ALTA",IF(AH1091&gt;0.25,"MEDIA",IF(AH1091&gt;=0.1,"BAJA",IF(AH1091&lt;0.1,"REMOTA"))))</f>
        <v>ALTA</v>
      </c>
      <c r="AJ1091" s="128" t="str">
        <f t="shared" ref="AJ1091:AJ1140" si="180">+IF(M1091&gt;0,"Provisión contable",IF(AH1091&gt;50%,"Provisión contable",IF(AH1091&lt;10%,"No se registra","Cuentas de Orden")))</f>
        <v>Provisión contable</v>
      </c>
      <c r="AK1091" s="178" t="e">
        <f t="shared" ref="AK1091:AK1140" si="181">+IF(M1091&gt;0,M1091,IF(AJ1091="Provisión Contable",AG1091,0)+IF(AJ1091="Cuentas de Orden",AG1091,0))</f>
        <v>#REF!</v>
      </c>
    </row>
    <row r="1092" spans="1:37" ht="30" customHeight="1" x14ac:dyDescent="0.25">
      <c r="A1092" s="115">
        <v>1091</v>
      </c>
      <c r="B1092" s="79" t="s">
        <v>2462</v>
      </c>
      <c r="C1092" s="85" t="s">
        <v>2463</v>
      </c>
      <c r="D1092" s="83" t="s">
        <v>48</v>
      </c>
      <c r="E1092" s="83" t="s">
        <v>48</v>
      </c>
      <c r="F1092" s="83" t="s">
        <v>48</v>
      </c>
      <c r="G1092" s="124" t="s">
        <v>48</v>
      </c>
      <c r="H1092" s="169">
        <f t="shared" si="172"/>
        <v>0.5</v>
      </c>
      <c r="I1092" s="170" t="str">
        <f t="shared" si="173"/>
        <v>MEDIA</v>
      </c>
      <c r="J1092" s="292">
        <v>1358838238</v>
      </c>
      <c r="K1092" s="221">
        <v>0.14000000000000001</v>
      </c>
      <c r="L1092" s="86" t="s">
        <v>135</v>
      </c>
      <c r="M1092" s="188"/>
      <c r="N1092" s="87" t="s">
        <v>405</v>
      </c>
      <c r="O1092" s="188" t="s">
        <v>405</v>
      </c>
      <c r="P1092" s="86" t="s">
        <v>781</v>
      </c>
      <c r="Q1092" s="86" t="s">
        <v>2540</v>
      </c>
      <c r="R1092" s="86" t="s">
        <v>2541</v>
      </c>
      <c r="S1092" s="79">
        <v>43753</v>
      </c>
      <c r="T1092" s="86">
        <v>146212</v>
      </c>
      <c r="U1092" s="86" t="s">
        <v>173</v>
      </c>
      <c r="V1092" s="86"/>
      <c r="W1092" s="171">
        <v>44074</v>
      </c>
      <c r="X1092" s="172" t="e">
        <f>+CONCATENATE(TEXT(#REF!,"yyyy"),"-",TEXT(#REF!,"mm"))</f>
        <v>#REF!</v>
      </c>
      <c r="Y1092" s="173" t="str">
        <f t="shared" si="176"/>
        <v>4</v>
      </c>
      <c r="Z1092" s="172" t="str">
        <f t="shared" si="177"/>
        <v>2020-07</v>
      </c>
      <c r="AA1092" s="170" t="e">
        <f>+VLOOKUP(Z1092,#REF!,2,FALSE)/VLOOKUP(X1092,#REF!,2,FALSE)</f>
        <v>#REF!</v>
      </c>
      <c r="AB1092" s="174" t="e">
        <f t="shared" si="174"/>
        <v>#REF!</v>
      </c>
      <c r="AC1092" s="174" t="e">
        <f t="shared" si="175"/>
        <v>#REF!</v>
      </c>
      <c r="AD1092" s="175" t="e">
        <f>+#REF!+365*Y1092</f>
        <v>#REF!</v>
      </c>
      <c r="AE1092" s="176" t="e">
        <f t="shared" si="178"/>
        <v>#REF!</v>
      </c>
      <c r="AF1092" s="170" t="e">
        <f>+VLOOKUP(CONCATENATE(TEXT(W1092,"yyyy"),"-",TEXT(W1092,"mm")),#REF!,2,0)</f>
        <v>#REF!</v>
      </c>
      <c r="AG1092" s="177" t="e">
        <f>+(AC1092*(1+'INFLAC PROYECTADA'!$B$8)^(AE1092))/((1+DEMANDADO!AF1092)^(AE1092))</f>
        <v>#REF!</v>
      </c>
      <c r="AH1092" s="169">
        <f>(0.2*VLOOKUP(D1092,'%.'!$A$1:$B$4,2,FALSE))+(0.35*VLOOKUP(E1092,'%.'!$A$1:$B$4,2,FALSE))+(0.1*VLOOKUP(F1092,'%.'!$A$1:$B$4,2,FALSE))+(0.35*VLOOKUP(G1092,'%.'!$A$1:$B$4,2,FALSE))</f>
        <v>0.5</v>
      </c>
      <c r="AI1092" s="128" t="str">
        <f t="shared" si="179"/>
        <v>MEDIA</v>
      </c>
      <c r="AJ1092" s="128" t="str">
        <f t="shared" si="180"/>
        <v>Cuentas de Orden</v>
      </c>
      <c r="AK1092" s="178" t="e">
        <f t="shared" si="181"/>
        <v>#REF!</v>
      </c>
    </row>
    <row r="1093" spans="1:37" ht="30" customHeight="1" x14ac:dyDescent="0.25">
      <c r="A1093" s="115">
        <v>1092</v>
      </c>
      <c r="B1093" s="79" t="s">
        <v>2464</v>
      </c>
      <c r="C1093" s="85" t="s">
        <v>2465</v>
      </c>
      <c r="D1093" s="83" t="s">
        <v>48</v>
      </c>
      <c r="E1093" s="83" t="s">
        <v>48</v>
      </c>
      <c r="F1093" s="83" t="s">
        <v>48</v>
      </c>
      <c r="G1093" s="124" t="s">
        <v>48</v>
      </c>
      <c r="H1093" s="169">
        <f t="shared" si="172"/>
        <v>0.5</v>
      </c>
      <c r="I1093" s="170" t="str">
        <f t="shared" si="173"/>
        <v>MEDIA</v>
      </c>
      <c r="J1093" s="292">
        <v>846946289</v>
      </c>
      <c r="K1093" s="221">
        <v>0.14000000000000001</v>
      </c>
      <c r="L1093" s="86" t="s">
        <v>134</v>
      </c>
      <c r="M1093" s="188"/>
      <c r="N1093" s="87" t="s">
        <v>405</v>
      </c>
      <c r="O1093" s="188" t="s">
        <v>405</v>
      </c>
      <c r="P1093" s="86" t="s">
        <v>781</v>
      </c>
      <c r="Q1093" s="86" t="s">
        <v>2540</v>
      </c>
      <c r="R1093" s="86" t="s">
        <v>2541</v>
      </c>
      <c r="S1093" s="79">
        <v>43753</v>
      </c>
      <c r="T1093" s="86">
        <v>146212</v>
      </c>
      <c r="U1093" s="86" t="s">
        <v>173</v>
      </c>
      <c r="V1093" s="86" t="s">
        <v>943</v>
      </c>
      <c r="W1093" s="171">
        <v>44074</v>
      </c>
      <c r="X1093" s="172" t="e">
        <f>+CONCATENATE(TEXT(#REF!,"yyyy"),"-",TEXT(#REF!,"mm"))</f>
        <v>#REF!</v>
      </c>
      <c r="Y1093" s="173" t="str">
        <f t="shared" si="176"/>
        <v>4</v>
      </c>
      <c r="Z1093" s="172" t="str">
        <f t="shared" si="177"/>
        <v>2020-07</v>
      </c>
      <c r="AA1093" s="170" t="e">
        <f>+VLOOKUP(Z1093,#REF!,2,FALSE)/VLOOKUP(X1093,#REF!,2,FALSE)</f>
        <v>#REF!</v>
      </c>
      <c r="AB1093" s="174" t="e">
        <f t="shared" si="174"/>
        <v>#REF!</v>
      </c>
      <c r="AC1093" s="174" t="e">
        <f t="shared" si="175"/>
        <v>#REF!</v>
      </c>
      <c r="AD1093" s="175" t="e">
        <f>+#REF!+365*Y1093</f>
        <v>#REF!</v>
      </c>
      <c r="AE1093" s="176" t="e">
        <f t="shared" si="178"/>
        <v>#REF!</v>
      </c>
      <c r="AF1093" s="170" t="e">
        <f>+VLOOKUP(CONCATENATE(TEXT(W1093,"yyyy"),"-",TEXT(W1093,"mm")),#REF!,2,0)</f>
        <v>#REF!</v>
      </c>
      <c r="AG1093" s="177" t="e">
        <f>+(AC1093*(1+'INFLAC PROYECTADA'!$B$8)^(AE1093))/((1+DEMANDADO!AF1093)^(AE1093))</f>
        <v>#REF!</v>
      </c>
      <c r="AH1093" s="169">
        <f>(0.2*VLOOKUP(D1093,'%.'!$A$1:$B$4,2,FALSE))+(0.35*VLOOKUP(E1093,'%.'!$A$1:$B$4,2,FALSE))+(0.1*VLOOKUP(F1093,'%.'!$A$1:$B$4,2,FALSE))+(0.35*VLOOKUP(G1093,'%.'!$A$1:$B$4,2,FALSE))</f>
        <v>0.5</v>
      </c>
      <c r="AI1093" s="128" t="str">
        <f t="shared" si="179"/>
        <v>MEDIA</v>
      </c>
      <c r="AJ1093" s="128" t="str">
        <f t="shared" si="180"/>
        <v>Cuentas de Orden</v>
      </c>
      <c r="AK1093" s="178" t="e">
        <f t="shared" si="181"/>
        <v>#REF!</v>
      </c>
    </row>
    <row r="1094" spans="1:37" ht="30" customHeight="1" x14ac:dyDescent="0.25">
      <c r="A1094" s="115">
        <v>1093</v>
      </c>
      <c r="B1094" s="79" t="s">
        <v>2466</v>
      </c>
      <c r="C1094" s="85" t="s">
        <v>2467</v>
      </c>
      <c r="D1094" s="83" t="s">
        <v>0</v>
      </c>
      <c r="E1094" s="83" t="s">
        <v>48</v>
      </c>
      <c r="F1094" s="83" t="s">
        <v>48</v>
      </c>
      <c r="G1094" s="124" t="s">
        <v>48</v>
      </c>
      <c r="H1094" s="169">
        <f t="shared" si="172"/>
        <v>0.6</v>
      </c>
      <c r="I1094" s="170" t="str">
        <f t="shared" si="173"/>
        <v>ALTA</v>
      </c>
      <c r="J1094" s="292">
        <v>40655500</v>
      </c>
      <c r="K1094" s="221">
        <v>1</v>
      </c>
      <c r="L1094" s="86" t="s">
        <v>129</v>
      </c>
      <c r="M1094" s="188"/>
      <c r="N1094" s="87" t="s">
        <v>405</v>
      </c>
      <c r="O1094" s="188" t="s">
        <v>405</v>
      </c>
      <c r="P1094" s="86" t="s">
        <v>781</v>
      </c>
      <c r="Q1094" s="86" t="s">
        <v>2540</v>
      </c>
      <c r="R1094" s="86" t="s">
        <v>2541</v>
      </c>
      <c r="S1094" s="79">
        <v>43753</v>
      </c>
      <c r="T1094" s="86">
        <v>146212</v>
      </c>
      <c r="U1094" s="86" t="s">
        <v>177</v>
      </c>
      <c r="V1094" s="86"/>
      <c r="W1094" s="171">
        <v>44074</v>
      </c>
      <c r="X1094" s="172" t="e">
        <f>+CONCATENATE(TEXT(#REF!,"yyyy"),"-",TEXT(#REF!,"mm"))</f>
        <v>#REF!</v>
      </c>
      <c r="Y1094" s="173" t="str">
        <f t="shared" si="176"/>
        <v>4</v>
      </c>
      <c r="Z1094" s="172" t="str">
        <f t="shared" si="177"/>
        <v>2020-07</v>
      </c>
      <c r="AA1094" s="170" t="e">
        <f>+VLOOKUP(Z1094,#REF!,2,FALSE)/VLOOKUP(X1094,#REF!,2,FALSE)</f>
        <v>#REF!</v>
      </c>
      <c r="AB1094" s="174" t="e">
        <f t="shared" si="174"/>
        <v>#REF!</v>
      </c>
      <c r="AC1094" s="174" t="e">
        <f t="shared" si="175"/>
        <v>#REF!</v>
      </c>
      <c r="AD1094" s="175" t="e">
        <f>+#REF!+365*Y1094</f>
        <v>#REF!</v>
      </c>
      <c r="AE1094" s="176" t="e">
        <f t="shared" si="178"/>
        <v>#REF!</v>
      </c>
      <c r="AF1094" s="170" t="e">
        <f>+VLOOKUP(CONCATENATE(TEXT(W1094,"yyyy"),"-",TEXT(W1094,"mm")),#REF!,2,0)</f>
        <v>#REF!</v>
      </c>
      <c r="AG1094" s="177" t="e">
        <f>+(AC1094*(1+'INFLAC PROYECTADA'!$B$8)^(AE1094))/((1+DEMANDADO!AF1094)^(AE1094))</f>
        <v>#REF!</v>
      </c>
      <c r="AH1094" s="169">
        <f>(0.2*VLOOKUP(D1094,'%.'!$A$1:$B$4,2,FALSE))+(0.35*VLOOKUP(E1094,'%.'!$A$1:$B$4,2,FALSE))+(0.1*VLOOKUP(F1094,'%.'!$A$1:$B$4,2,FALSE))+(0.35*VLOOKUP(G1094,'%.'!$A$1:$B$4,2,FALSE))</f>
        <v>0.6</v>
      </c>
      <c r="AI1094" s="128" t="str">
        <f t="shared" si="179"/>
        <v>ALTA</v>
      </c>
      <c r="AJ1094" s="128" t="str">
        <f t="shared" si="180"/>
        <v>Provisión contable</v>
      </c>
      <c r="AK1094" s="178" t="e">
        <f t="shared" si="181"/>
        <v>#REF!</v>
      </c>
    </row>
    <row r="1095" spans="1:37" ht="30" customHeight="1" x14ac:dyDescent="0.25">
      <c r="A1095" s="115">
        <v>1094</v>
      </c>
      <c r="B1095" s="83" t="s">
        <v>1882</v>
      </c>
      <c r="C1095" s="126" t="s">
        <v>2468</v>
      </c>
      <c r="D1095" s="83" t="s">
        <v>48</v>
      </c>
      <c r="E1095" s="83" t="s">
        <v>48</v>
      </c>
      <c r="F1095" s="83" t="s">
        <v>48</v>
      </c>
      <c r="G1095" s="124" t="s">
        <v>48</v>
      </c>
      <c r="H1095" s="169">
        <f t="shared" si="172"/>
        <v>0.5</v>
      </c>
      <c r="I1095" s="170" t="str">
        <f t="shared" si="173"/>
        <v>MEDIA</v>
      </c>
      <c r="J1095" s="292">
        <v>214946100</v>
      </c>
      <c r="K1095" s="221">
        <v>1</v>
      </c>
      <c r="L1095" s="83" t="s">
        <v>138</v>
      </c>
      <c r="M1095" s="188"/>
      <c r="N1095" s="83" t="s">
        <v>405</v>
      </c>
      <c r="O1095" s="189" t="s">
        <v>405</v>
      </c>
      <c r="P1095" s="83" t="s">
        <v>781</v>
      </c>
      <c r="Q1095" s="83" t="s">
        <v>2540</v>
      </c>
      <c r="R1095" s="83" t="s">
        <v>2541</v>
      </c>
      <c r="S1095" s="93">
        <v>43753</v>
      </c>
      <c r="T1095" s="83">
        <v>146212</v>
      </c>
      <c r="U1095" s="83" t="s">
        <v>178</v>
      </c>
      <c r="V1095" s="83" t="s">
        <v>2568</v>
      </c>
      <c r="W1095" s="171">
        <v>44074</v>
      </c>
      <c r="X1095" s="172" t="e">
        <f>+CONCATENATE(TEXT(#REF!,"yyyy"),"-",TEXT(#REF!,"mm"))</f>
        <v>#REF!</v>
      </c>
      <c r="Y1095" s="173" t="str">
        <f t="shared" si="176"/>
        <v>4</v>
      </c>
      <c r="Z1095" s="172" t="str">
        <f t="shared" si="177"/>
        <v>2020-07</v>
      </c>
      <c r="AA1095" s="170" t="e">
        <f>+VLOOKUP(Z1095,#REF!,2,FALSE)/VLOOKUP(X1095,#REF!,2,FALSE)</f>
        <v>#REF!</v>
      </c>
      <c r="AB1095" s="174" t="e">
        <f t="shared" si="174"/>
        <v>#REF!</v>
      </c>
      <c r="AC1095" s="174" t="e">
        <f t="shared" si="175"/>
        <v>#REF!</v>
      </c>
      <c r="AD1095" s="175" t="e">
        <f>+#REF!+365*Y1095</f>
        <v>#REF!</v>
      </c>
      <c r="AE1095" s="176" t="e">
        <f t="shared" si="178"/>
        <v>#REF!</v>
      </c>
      <c r="AF1095" s="170" t="e">
        <f>+VLOOKUP(CONCATENATE(TEXT(W1095,"yyyy"),"-",TEXT(W1095,"mm")),#REF!,2,0)</f>
        <v>#REF!</v>
      </c>
      <c r="AG1095" s="177" t="e">
        <f>+(AC1095*(1+'INFLAC PROYECTADA'!$B$8)^(AE1095))/((1+DEMANDADO!AF1095)^(AE1095))</f>
        <v>#REF!</v>
      </c>
      <c r="AH1095" s="169">
        <f>(0.2*VLOOKUP(D1095,'%.'!$A$1:$B$4,2,FALSE))+(0.35*VLOOKUP(E1095,'%.'!$A$1:$B$4,2,FALSE))+(0.1*VLOOKUP(F1095,'%.'!$A$1:$B$4,2,FALSE))+(0.35*VLOOKUP(G1095,'%.'!$A$1:$B$4,2,FALSE))</f>
        <v>0.5</v>
      </c>
      <c r="AI1095" s="128" t="str">
        <f t="shared" si="179"/>
        <v>MEDIA</v>
      </c>
      <c r="AJ1095" s="128" t="str">
        <f t="shared" si="180"/>
        <v>Cuentas de Orden</v>
      </c>
      <c r="AK1095" s="178" t="e">
        <f t="shared" si="181"/>
        <v>#REF!</v>
      </c>
    </row>
    <row r="1096" spans="1:37" ht="30" customHeight="1" x14ac:dyDescent="0.25">
      <c r="A1096" s="115">
        <v>1095</v>
      </c>
      <c r="B1096" s="83" t="s">
        <v>1864</v>
      </c>
      <c r="C1096" s="126" t="s">
        <v>2469</v>
      </c>
      <c r="D1096" s="83" t="s">
        <v>48</v>
      </c>
      <c r="E1096" s="83" t="s">
        <v>48</v>
      </c>
      <c r="F1096" s="83" t="s">
        <v>48</v>
      </c>
      <c r="G1096" s="124" t="s">
        <v>48</v>
      </c>
      <c r="H1096" s="169">
        <f t="shared" si="172"/>
        <v>0.5</v>
      </c>
      <c r="I1096" s="170" t="str">
        <f t="shared" si="173"/>
        <v>MEDIA</v>
      </c>
      <c r="J1096" s="292">
        <v>0</v>
      </c>
      <c r="K1096" s="221">
        <v>0</v>
      </c>
      <c r="L1096" s="83" t="s">
        <v>149</v>
      </c>
      <c r="M1096" s="188"/>
      <c r="N1096" s="83" t="s">
        <v>405</v>
      </c>
      <c r="O1096" s="189" t="s">
        <v>405</v>
      </c>
      <c r="P1096" s="83">
        <v>3</v>
      </c>
      <c r="Q1096" s="83" t="s">
        <v>2540</v>
      </c>
      <c r="R1096" s="83" t="s">
        <v>2541</v>
      </c>
      <c r="S1096" s="93">
        <v>43753</v>
      </c>
      <c r="T1096" s="83">
        <v>146212</v>
      </c>
      <c r="U1096" s="83" t="s">
        <v>21</v>
      </c>
      <c r="V1096" s="83" t="s">
        <v>2570</v>
      </c>
      <c r="W1096" s="171">
        <v>44074</v>
      </c>
      <c r="X1096" s="172" t="e">
        <f>+CONCATENATE(TEXT(#REF!,"yyyy"),"-",TEXT(#REF!,"mm"))</f>
        <v>#REF!</v>
      </c>
      <c r="Y1096" s="173" t="str">
        <f t="shared" si="176"/>
        <v>3</v>
      </c>
      <c r="Z1096" s="172" t="str">
        <f t="shared" si="177"/>
        <v>2020-07</v>
      </c>
      <c r="AA1096" s="170" t="e">
        <f>+VLOOKUP(Z1096,#REF!,2,FALSE)/VLOOKUP(X1096,#REF!,2,FALSE)</f>
        <v>#REF!</v>
      </c>
      <c r="AB1096" s="174" t="e">
        <f t="shared" si="174"/>
        <v>#REF!</v>
      </c>
      <c r="AC1096" s="174" t="e">
        <f t="shared" si="175"/>
        <v>#REF!</v>
      </c>
      <c r="AD1096" s="175" t="e">
        <f>+#REF!+365*Y1096</f>
        <v>#REF!</v>
      </c>
      <c r="AE1096" s="176" t="e">
        <f t="shared" si="178"/>
        <v>#REF!</v>
      </c>
      <c r="AF1096" s="170" t="e">
        <f>+VLOOKUP(CONCATENATE(TEXT(W1096,"yyyy"),"-",TEXT(W1096,"mm")),#REF!,2,0)</f>
        <v>#REF!</v>
      </c>
      <c r="AG1096" s="177" t="e">
        <f>+(AC1096*(1+'INFLAC PROYECTADA'!$B$8)^(AE1096))/((1+DEMANDADO!AF1096)^(AE1096))</f>
        <v>#REF!</v>
      </c>
      <c r="AH1096" s="169">
        <f>(0.2*VLOOKUP(D1096,'%.'!$A$1:$B$4,2,FALSE))+(0.35*VLOOKUP(E1096,'%.'!$A$1:$B$4,2,FALSE))+(0.1*VLOOKUP(F1096,'%.'!$A$1:$B$4,2,FALSE))+(0.35*VLOOKUP(G1096,'%.'!$A$1:$B$4,2,FALSE))</f>
        <v>0.5</v>
      </c>
      <c r="AI1096" s="128" t="str">
        <f t="shared" si="179"/>
        <v>MEDIA</v>
      </c>
      <c r="AJ1096" s="128" t="str">
        <f t="shared" si="180"/>
        <v>Cuentas de Orden</v>
      </c>
      <c r="AK1096" s="178" t="e">
        <f t="shared" si="181"/>
        <v>#REF!</v>
      </c>
    </row>
    <row r="1097" spans="1:37" ht="30" customHeight="1" x14ac:dyDescent="0.25">
      <c r="A1097" s="115">
        <v>1096</v>
      </c>
      <c r="B1097" s="83" t="s">
        <v>2395</v>
      </c>
      <c r="C1097" s="126" t="s">
        <v>2470</v>
      </c>
      <c r="D1097" s="83" t="s">
        <v>0</v>
      </c>
      <c r="E1097" s="83" t="s">
        <v>48</v>
      </c>
      <c r="F1097" s="83" t="s">
        <v>0</v>
      </c>
      <c r="G1097" s="124" t="s">
        <v>48</v>
      </c>
      <c r="H1097" s="169">
        <f t="shared" si="172"/>
        <v>0.64999999999999991</v>
      </c>
      <c r="I1097" s="170" t="str">
        <f t="shared" si="173"/>
        <v>ALTA</v>
      </c>
      <c r="J1097" s="292">
        <v>95391348</v>
      </c>
      <c r="K1097" s="221">
        <v>0.5</v>
      </c>
      <c r="L1097" s="83" t="s">
        <v>129</v>
      </c>
      <c r="M1097" s="188"/>
      <c r="N1097" s="83" t="s">
        <v>405</v>
      </c>
      <c r="O1097" s="189" t="s">
        <v>405</v>
      </c>
      <c r="P1097" s="83" t="s">
        <v>781</v>
      </c>
      <c r="Q1097" s="83" t="s">
        <v>2540</v>
      </c>
      <c r="R1097" s="83" t="s">
        <v>2541</v>
      </c>
      <c r="S1097" s="93">
        <v>43753</v>
      </c>
      <c r="T1097" s="83">
        <v>146212</v>
      </c>
      <c r="U1097" s="83" t="s">
        <v>171</v>
      </c>
      <c r="V1097" s="83"/>
      <c r="W1097" s="171">
        <v>44074</v>
      </c>
      <c r="X1097" s="172" t="e">
        <f>+CONCATENATE(TEXT(#REF!,"yyyy"),"-",TEXT(#REF!,"mm"))</f>
        <v>#REF!</v>
      </c>
      <c r="Y1097" s="173" t="str">
        <f t="shared" si="176"/>
        <v>4</v>
      </c>
      <c r="Z1097" s="172" t="str">
        <f t="shared" si="177"/>
        <v>2020-07</v>
      </c>
      <c r="AA1097" s="170" t="e">
        <f>+VLOOKUP(Z1097,#REF!,2,FALSE)/VLOOKUP(X1097,#REF!,2,FALSE)</f>
        <v>#REF!</v>
      </c>
      <c r="AB1097" s="174" t="e">
        <f t="shared" si="174"/>
        <v>#REF!</v>
      </c>
      <c r="AC1097" s="174" t="e">
        <f t="shared" si="175"/>
        <v>#REF!</v>
      </c>
      <c r="AD1097" s="175" t="e">
        <f>+#REF!+365*Y1097</f>
        <v>#REF!</v>
      </c>
      <c r="AE1097" s="176" t="e">
        <f t="shared" si="178"/>
        <v>#REF!</v>
      </c>
      <c r="AF1097" s="170" t="e">
        <f>+VLOOKUP(CONCATENATE(TEXT(W1097,"yyyy"),"-",TEXT(W1097,"mm")),#REF!,2,0)</f>
        <v>#REF!</v>
      </c>
      <c r="AG1097" s="177" t="e">
        <f>+(AC1097*(1+'INFLAC PROYECTADA'!$B$8)^(AE1097))/((1+DEMANDADO!AF1097)^(AE1097))</f>
        <v>#REF!</v>
      </c>
      <c r="AH1097" s="169">
        <f>(0.2*VLOOKUP(D1097,'%.'!$A$1:$B$4,2,FALSE))+(0.35*VLOOKUP(E1097,'%.'!$A$1:$B$4,2,FALSE))+(0.1*VLOOKUP(F1097,'%.'!$A$1:$B$4,2,FALSE))+(0.35*VLOOKUP(G1097,'%.'!$A$1:$B$4,2,FALSE))</f>
        <v>0.64999999999999991</v>
      </c>
      <c r="AI1097" s="128" t="str">
        <f t="shared" si="179"/>
        <v>ALTA</v>
      </c>
      <c r="AJ1097" s="128" t="str">
        <f t="shared" si="180"/>
        <v>Provisión contable</v>
      </c>
      <c r="AK1097" s="178" t="e">
        <f t="shared" si="181"/>
        <v>#REF!</v>
      </c>
    </row>
    <row r="1098" spans="1:37" ht="30" customHeight="1" x14ac:dyDescent="0.25">
      <c r="A1098" s="115">
        <v>1097</v>
      </c>
      <c r="B1098" s="83" t="s">
        <v>2471</v>
      </c>
      <c r="C1098" s="126" t="s">
        <v>2472</v>
      </c>
      <c r="D1098" s="83" t="s">
        <v>1</v>
      </c>
      <c r="E1098" s="83" t="s">
        <v>1</v>
      </c>
      <c r="F1098" s="83" t="s">
        <v>1</v>
      </c>
      <c r="G1098" s="124" t="s">
        <v>1</v>
      </c>
      <c r="H1098" s="169">
        <f t="shared" si="172"/>
        <v>0.05</v>
      </c>
      <c r="I1098" s="170" t="str">
        <f t="shared" si="173"/>
        <v>REMOTA</v>
      </c>
      <c r="J1098" s="292">
        <v>19765448</v>
      </c>
      <c r="K1098" s="221">
        <v>0</v>
      </c>
      <c r="L1098" s="83" t="s">
        <v>139</v>
      </c>
      <c r="M1098" s="188"/>
      <c r="N1098" s="83" t="s">
        <v>405</v>
      </c>
      <c r="O1098" s="189" t="s">
        <v>405</v>
      </c>
      <c r="P1098" s="83" t="s">
        <v>792</v>
      </c>
      <c r="Q1098" s="83" t="s">
        <v>2540</v>
      </c>
      <c r="R1098" s="83" t="s">
        <v>2541</v>
      </c>
      <c r="S1098" s="93">
        <v>43753</v>
      </c>
      <c r="T1098" s="83">
        <v>146212</v>
      </c>
      <c r="U1098" s="83" t="s">
        <v>171</v>
      </c>
      <c r="V1098" s="83"/>
      <c r="W1098" s="171">
        <v>44074</v>
      </c>
      <c r="X1098" s="172" t="e">
        <f>+CONCATENATE(TEXT(#REF!,"yyyy"),"-",TEXT(#REF!,"mm"))</f>
        <v>#REF!</v>
      </c>
      <c r="Y1098" s="173" t="str">
        <f t="shared" si="176"/>
        <v>3</v>
      </c>
      <c r="Z1098" s="172" t="str">
        <f t="shared" si="177"/>
        <v>2020-07</v>
      </c>
      <c r="AA1098" s="170" t="e">
        <f>+VLOOKUP(Z1098,#REF!,2,FALSE)/VLOOKUP(X1098,#REF!,2,FALSE)</f>
        <v>#REF!</v>
      </c>
      <c r="AB1098" s="174" t="e">
        <f t="shared" si="174"/>
        <v>#REF!</v>
      </c>
      <c r="AC1098" s="174" t="e">
        <f t="shared" si="175"/>
        <v>#REF!</v>
      </c>
      <c r="AD1098" s="175" t="e">
        <f>+#REF!+365*Y1098</f>
        <v>#REF!</v>
      </c>
      <c r="AE1098" s="176" t="e">
        <f t="shared" si="178"/>
        <v>#REF!</v>
      </c>
      <c r="AF1098" s="170" t="e">
        <f>+VLOOKUP(CONCATENATE(TEXT(W1098,"yyyy"),"-",TEXT(W1098,"mm")),#REF!,2,0)</f>
        <v>#REF!</v>
      </c>
      <c r="AG1098" s="177" t="e">
        <f>+(AC1098*(1+'INFLAC PROYECTADA'!$B$8)^(AE1098))/((1+DEMANDADO!AF1098)^(AE1098))</f>
        <v>#REF!</v>
      </c>
      <c r="AH1098" s="169">
        <f>(0.2*VLOOKUP(D1098,'%.'!$A$1:$B$4,2,FALSE))+(0.35*VLOOKUP(E1098,'%.'!$A$1:$B$4,2,FALSE))+(0.1*VLOOKUP(F1098,'%.'!$A$1:$B$4,2,FALSE))+(0.35*VLOOKUP(G1098,'%.'!$A$1:$B$4,2,FALSE))</f>
        <v>0.05</v>
      </c>
      <c r="AI1098" s="128" t="str">
        <f t="shared" si="179"/>
        <v>REMOTA</v>
      </c>
      <c r="AJ1098" s="128" t="str">
        <f t="shared" si="180"/>
        <v>No se registra</v>
      </c>
      <c r="AK1098" s="178">
        <f t="shared" si="181"/>
        <v>0</v>
      </c>
    </row>
    <row r="1099" spans="1:37" ht="30" customHeight="1" x14ac:dyDescent="0.25">
      <c r="A1099" s="115">
        <v>1098</v>
      </c>
      <c r="B1099" s="83" t="s">
        <v>2473</v>
      </c>
      <c r="C1099" s="126" t="s">
        <v>2474</v>
      </c>
      <c r="D1099" s="83" t="s">
        <v>0</v>
      </c>
      <c r="E1099" s="83" t="s">
        <v>0</v>
      </c>
      <c r="F1099" s="83" t="s">
        <v>48</v>
      </c>
      <c r="G1099" s="124" t="s">
        <v>0</v>
      </c>
      <c r="H1099" s="169">
        <f t="shared" si="172"/>
        <v>0.95000000000000007</v>
      </c>
      <c r="I1099" s="170" t="str">
        <f t="shared" si="173"/>
        <v>ALTA</v>
      </c>
      <c r="J1099" s="292">
        <v>116265236</v>
      </c>
      <c r="K1099" s="221">
        <v>0.5</v>
      </c>
      <c r="L1099" s="83" t="s">
        <v>129</v>
      </c>
      <c r="M1099" s="188"/>
      <c r="N1099" s="83" t="s">
        <v>405</v>
      </c>
      <c r="O1099" s="189" t="s">
        <v>405</v>
      </c>
      <c r="P1099" s="83" t="s">
        <v>792</v>
      </c>
      <c r="Q1099" s="83" t="s">
        <v>2540</v>
      </c>
      <c r="R1099" s="83" t="s">
        <v>2541</v>
      </c>
      <c r="S1099" s="93">
        <v>43753</v>
      </c>
      <c r="T1099" s="83">
        <v>146212</v>
      </c>
      <c r="U1099" s="83" t="s">
        <v>171</v>
      </c>
      <c r="V1099" s="83" t="s">
        <v>1214</v>
      </c>
      <c r="W1099" s="171">
        <v>44074</v>
      </c>
      <c r="X1099" s="172" t="e">
        <f>+CONCATENATE(TEXT(#REF!,"yyyy"),"-",TEXT(#REF!,"mm"))</f>
        <v>#REF!</v>
      </c>
      <c r="Y1099" s="173" t="str">
        <f t="shared" si="176"/>
        <v>3</v>
      </c>
      <c r="Z1099" s="172" t="str">
        <f t="shared" si="177"/>
        <v>2020-07</v>
      </c>
      <c r="AA1099" s="170" t="e">
        <f>+VLOOKUP(Z1099,#REF!,2,FALSE)/VLOOKUP(X1099,#REF!,2,FALSE)</f>
        <v>#REF!</v>
      </c>
      <c r="AB1099" s="174" t="e">
        <f t="shared" si="174"/>
        <v>#REF!</v>
      </c>
      <c r="AC1099" s="174" t="e">
        <f t="shared" si="175"/>
        <v>#REF!</v>
      </c>
      <c r="AD1099" s="175" t="e">
        <f>+#REF!+365*Y1099</f>
        <v>#REF!</v>
      </c>
      <c r="AE1099" s="176" t="e">
        <f t="shared" si="178"/>
        <v>#REF!</v>
      </c>
      <c r="AF1099" s="170" t="e">
        <f>+VLOOKUP(CONCATENATE(TEXT(W1099,"yyyy"),"-",TEXT(W1099,"mm")),#REF!,2,0)</f>
        <v>#REF!</v>
      </c>
      <c r="AG1099" s="177" t="e">
        <f>+(AC1099*(1+'INFLAC PROYECTADA'!$B$8)^(AE1099))/((1+DEMANDADO!AF1099)^(AE1099))</f>
        <v>#REF!</v>
      </c>
      <c r="AH1099" s="169">
        <f>(0.2*VLOOKUP(D1099,'%.'!$A$1:$B$4,2,FALSE))+(0.35*VLOOKUP(E1099,'%.'!$A$1:$B$4,2,FALSE))+(0.1*VLOOKUP(F1099,'%.'!$A$1:$B$4,2,FALSE))+(0.35*VLOOKUP(G1099,'%.'!$A$1:$B$4,2,FALSE))</f>
        <v>0.95000000000000007</v>
      </c>
      <c r="AI1099" s="128" t="str">
        <f t="shared" si="179"/>
        <v>ALTA</v>
      </c>
      <c r="AJ1099" s="128" t="str">
        <f t="shared" si="180"/>
        <v>Provisión contable</v>
      </c>
      <c r="AK1099" s="178" t="e">
        <f t="shared" si="181"/>
        <v>#REF!</v>
      </c>
    </row>
    <row r="1100" spans="1:37" ht="30" customHeight="1" x14ac:dyDescent="0.25">
      <c r="A1100" s="115">
        <v>1099</v>
      </c>
      <c r="B1100" s="83" t="s">
        <v>2475</v>
      </c>
      <c r="C1100" s="126" t="s">
        <v>2476</v>
      </c>
      <c r="D1100" s="83" t="s">
        <v>0</v>
      </c>
      <c r="E1100" s="83" t="s">
        <v>48</v>
      </c>
      <c r="F1100" s="83" t="s">
        <v>48</v>
      </c>
      <c r="G1100" s="124" t="s">
        <v>48</v>
      </c>
      <c r="H1100" s="169">
        <f t="shared" si="172"/>
        <v>0.6</v>
      </c>
      <c r="I1100" s="170" t="str">
        <f t="shared" si="173"/>
        <v>ALTA</v>
      </c>
      <c r="J1100" s="292">
        <v>9849901</v>
      </c>
      <c r="K1100" s="221">
        <v>1</v>
      </c>
      <c r="L1100" s="83" t="s">
        <v>129</v>
      </c>
      <c r="M1100" s="188"/>
      <c r="N1100" s="83" t="s">
        <v>405</v>
      </c>
      <c r="O1100" s="189" t="s">
        <v>405</v>
      </c>
      <c r="P1100" s="83" t="s">
        <v>792</v>
      </c>
      <c r="Q1100" s="83" t="s">
        <v>2540</v>
      </c>
      <c r="R1100" s="83" t="s">
        <v>2541</v>
      </c>
      <c r="S1100" s="93">
        <v>43753</v>
      </c>
      <c r="T1100" s="83">
        <v>146212</v>
      </c>
      <c r="U1100" s="83" t="s">
        <v>171</v>
      </c>
      <c r="V1100" s="83"/>
      <c r="W1100" s="171">
        <v>44074</v>
      </c>
      <c r="X1100" s="172" t="e">
        <f>+CONCATENATE(TEXT(#REF!,"yyyy"),"-",TEXT(#REF!,"mm"))</f>
        <v>#REF!</v>
      </c>
      <c r="Y1100" s="173" t="str">
        <f t="shared" si="176"/>
        <v>3</v>
      </c>
      <c r="Z1100" s="172" t="str">
        <f t="shared" si="177"/>
        <v>2020-07</v>
      </c>
      <c r="AA1100" s="170" t="e">
        <f>+VLOOKUP(Z1100,#REF!,2,FALSE)/VLOOKUP(X1100,#REF!,2,FALSE)</f>
        <v>#REF!</v>
      </c>
      <c r="AB1100" s="174" t="e">
        <f t="shared" si="174"/>
        <v>#REF!</v>
      </c>
      <c r="AC1100" s="174" t="e">
        <f t="shared" si="175"/>
        <v>#REF!</v>
      </c>
      <c r="AD1100" s="175" t="e">
        <f>+#REF!+365*Y1100</f>
        <v>#REF!</v>
      </c>
      <c r="AE1100" s="176" t="e">
        <f t="shared" si="178"/>
        <v>#REF!</v>
      </c>
      <c r="AF1100" s="170" t="e">
        <f>+VLOOKUP(CONCATENATE(TEXT(W1100,"yyyy"),"-",TEXT(W1100,"mm")),#REF!,2,0)</f>
        <v>#REF!</v>
      </c>
      <c r="AG1100" s="177" t="e">
        <f>+(AC1100*(1+'INFLAC PROYECTADA'!$B$8)^(AE1100))/((1+DEMANDADO!AF1100)^(AE1100))</f>
        <v>#REF!</v>
      </c>
      <c r="AH1100" s="169">
        <f>(0.2*VLOOKUP(D1100,'%.'!$A$1:$B$4,2,FALSE))+(0.35*VLOOKUP(E1100,'%.'!$A$1:$B$4,2,FALSE))+(0.1*VLOOKUP(F1100,'%.'!$A$1:$B$4,2,FALSE))+(0.35*VLOOKUP(G1100,'%.'!$A$1:$B$4,2,FALSE))</f>
        <v>0.6</v>
      </c>
      <c r="AI1100" s="128" t="str">
        <f t="shared" si="179"/>
        <v>ALTA</v>
      </c>
      <c r="AJ1100" s="128" t="str">
        <f t="shared" si="180"/>
        <v>Provisión contable</v>
      </c>
      <c r="AK1100" s="178" t="e">
        <f t="shared" si="181"/>
        <v>#REF!</v>
      </c>
    </row>
    <row r="1101" spans="1:37" ht="30" customHeight="1" x14ac:dyDescent="0.25">
      <c r="A1101" s="115">
        <v>1100</v>
      </c>
      <c r="B1101" s="83" t="s">
        <v>2429</v>
      </c>
      <c r="C1101" s="126" t="s">
        <v>2477</v>
      </c>
      <c r="D1101" s="83" t="s">
        <v>1</v>
      </c>
      <c r="E1101" s="83" t="s">
        <v>1</v>
      </c>
      <c r="F1101" s="83" t="s">
        <v>48</v>
      </c>
      <c r="G1101" s="124" t="s">
        <v>1</v>
      </c>
      <c r="H1101" s="169">
        <f t="shared" si="172"/>
        <v>9.5000000000000001E-2</v>
      </c>
      <c r="I1101" s="170" t="str">
        <f t="shared" si="173"/>
        <v>REMOTA</v>
      </c>
      <c r="J1101" s="292">
        <v>0</v>
      </c>
      <c r="K1101" s="221">
        <v>0</v>
      </c>
      <c r="L1101" s="83" t="s">
        <v>131</v>
      </c>
      <c r="M1101" s="188"/>
      <c r="N1101" s="83" t="s">
        <v>405</v>
      </c>
      <c r="O1101" s="189" t="s">
        <v>405</v>
      </c>
      <c r="P1101" s="83" t="s">
        <v>792</v>
      </c>
      <c r="Q1101" s="83" t="s">
        <v>2540</v>
      </c>
      <c r="R1101" s="83" t="s">
        <v>2541</v>
      </c>
      <c r="S1101" s="93">
        <v>43753</v>
      </c>
      <c r="T1101" s="87">
        <v>146212</v>
      </c>
      <c r="U1101" s="83" t="s">
        <v>21</v>
      </c>
      <c r="V1101" s="83" t="s">
        <v>2571</v>
      </c>
      <c r="W1101" s="171">
        <v>44074</v>
      </c>
      <c r="X1101" s="172" t="e">
        <f>+CONCATENATE(TEXT(#REF!,"yyyy"),"-",TEXT(#REF!,"mm"))</f>
        <v>#REF!</v>
      </c>
      <c r="Y1101" s="173" t="str">
        <f t="shared" si="176"/>
        <v>3</v>
      </c>
      <c r="Z1101" s="172" t="str">
        <f t="shared" si="177"/>
        <v>2020-07</v>
      </c>
      <c r="AA1101" s="170" t="e">
        <f>+VLOOKUP(Z1101,#REF!,2,FALSE)/VLOOKUP(X1101,#REF!,2,FALSE)</f>
        <v>#REF!</v>
      </c>
      <c r="AB1101" s="174" t="e">
        <f t="shared" si="174"/>
        <v>#REF!</v>
      </c>
      <c r="AC1101" s="174" t="e">
        <f t="shared" si="175"/>
        <v>#REF!</v>
      </c>
      <c r="AD1101" s="175" t="e">
        <f>+#REF!+365*Y1101</f>
        <v>#REF!</v>
      </c>
      <c r="AE1101" s="176" t="e">
        <f t="shared" si="178"/>
        <v>#REF!</v>
      </c>
      <c r="AF1101" s="170" t="e">
        <f>+VLOOKUP(CONCATENATE(TEXT(W1101,"yyyy"),"-",TEXT(W1101,"mm")),#REF!,2,0)</f>
        <v>#REF!</v>
      </c>
      <c r="AG1101" s="177" t="e">
        <f>+(AC1101*(1+'INFLAC PROYECTADA'!$B$8)^(AE1101))/((1+DEMANDADO!AF1101)^(AE1101))</f>
        <v>#REF!</v>
      </c>
      <c r="AH1101" s="169">
        <f>(0.2*VLOOKUP(D1101,'%.'!$A$1:$B$4,2,FALSE))+(0.35*VLOOKUP(E1101,'%.'!$A$1:$B$4,2,FALSE))+(0.1*VLOOKUP(F1101,'%.'!$A$1:$B$4,2,FALSE))+(0.35*VLOOKUP(G1101,'%.'!$A$1:$B$4,2,FALSE))</f>
        <v>9.5000000000000001E-2</v>
      </c>
      <c r="AI1101" s="128" t="str">
        <f t="shared" si="179"/>
        <v>REMOTA</v>
      </c>
      <c r="AJ1101" s="128" t="str">
        <f t="shared" si="180"/>
        <v>No se registra</v>
      </c>
      <c r="AK1101" s="178">
        <f t="shared" si="181"/>
        <v>0</v>
      </c>
    </row>
    <row r="1102" spans="1:37" ht="30" customHeight="1" x14ac:dyDescent="0.25">
      <c r="A1102" s="115">
        <v>1101</v>
      </c>
      <c r="B1102" s="83" t="s">
        <v>2478</v>
      </c>
      <c r="C1102" s="126" t="s">
        <v>2479</v>
      </c>
      <c r="D1102" s="83" t="s">
        <v>0</v>
      </c>
      <c r="E1102" s="83" t="s">
        <v>0</v>
      </c>
      <c r="F1102" s="83" t="s">
        <v>1</v>
      </c>
      <c r="G1102" s="124" t="s">
        <v>0</v>
      </c>
      <c r="H1102" s="169">
        <f t="shared" si="172"/>
        <v>0.90500000000000003</v>
      </c>
      <c r="I1102" s="170" t="str">
        <f t="shared" si="173"/>
        <v>ALTA</v>
      </c>
      <c r="J1102" s="292">
        <v>38145325</v>
      </c>
      <c r="K1102" s="221">
        <v>0.4</v>
      </c>
      <c r="L1102" s="83" t="s">
        <v>132</v>
      </c>
      <c r="M1102" s="188"/>
      <c r="N1102" s="83" t="s">
        <v>405</v>
      </c>
      <c r="O1102" s="189" t="s">
        <v>405</v>
      </c>
      <c r="P1102" s="83" t="s">
        <v>792</v>
      </c>
      <c r="Q1102" s="83" t="s">
        <v>2540</v>
      </c>
      <c r="R1102" s="83" t="s">
        <v>2541</v>
      </c>
      <c r="S1102" s="93">
        <v>43753</v>
      </c>
      <c r="T1102" s="83">
        <v>146212</v>
      </c>
      <c r="U1102" s="83" t="s">
        <v>171</v>
      </c>
      <c r="V1102" s="83" t="s">
        <v>1214</v>
      </c>
      <c r="W1102" s="171">
        <v>44074</v>
      </c>
      <c r="X1102" s="172" t="e">
        <f>+CONCATENATE(TEXT(#REF!,"yyyy"),"-",TEXT(#REF!,"mm"))</f>
        <v>#REF!</v>
      </c>
      <c r="Y1102" s="173" t="str">
        <f t="shared" si="176"/>
        <v>3</v>
      </c>
      <c r="Z1102" s="172" t="str">
        <f t="shared" si="177"/>
        <v>2020-07</v>
      </c>
      <c r="AA1102" s="170" t="e">
        <f>+VLOOKUP(Z1102,#REF!,2,FALSE)/VLOOKUP(X1102,#REF!,2,FALSE)</f>
        <v>#REF!</v>
      </c>
      <c r="AB1102" s="174" t="e">
        <f t="shared" si="174"/>
        <v>#REF!</v>
      </c>
      <c r="AC1102" s="174" t="e">
        <f t="shared" si="175"/>
        <v>#REF!</v>
      </c>
      <c r="AD1102" s="175" t="e">
        <f>+#REF!+365*Y1102</f>
        <v>#REF!</v>
      </c>
      <c r="AE1102" s="176" t="e">
        <f t="shared" si="178"/>
        <v>#REF!</v>
      </c>
      <c r="AF1102" s="170" t="e">
        <f>+VLOOKUP(CONCATENATE(TEXT(W1102,"yyyy"),"-",TEXT(W1102,"mm")),#REF!,2,0)</f>
        <v>#REF!</v>
      </c>
      <c r="AG1102" s="177" t="e">
        <f>+(AC1102*(1+'INFLAC PROYECTADA'!$B$8)^(AE1102))/((1+DEMANDADO!AF1102)^(AE1102))</f>
        <v>#REF!</v>
      </c>
      <c r="AH1102" s="169">
        <f>(0.2*VLOOKUP(D1102,'%.'!$A$1:$B$4,2,FALSE))+(0.35*VLOOKUP(E1102,'%.'!$A$1:$B$4,2,FALSE))+(0.1*VLOOKUP(F1102,'%.'!$A$1:$B$4,2,FALSE))+(0.35*VLOOKUP(G1102,'%.'!$A$1:$B$4,2,FALSE))</f>
        <v>0.90500000000000003</v>
      </c>
      <c r="AI1102" s="128" t="str">
        <f t="shared" si="179"/>
        <v>ALTA</v>
      </c>
      <c r="AJ1102" s="128" t="str">
        <f t="shared" si="180"/>
        <v>Provisión contable</v>
      </c>
      <c r="AK1102" s="178" t="e">
        <f t="shared" si="181"/>
        <v>#REF!</v>
      </c>
    </row>
    <row r="1103" spans="1:37" ht="30" customHeight="1" x14ac:dyDescent="0.25">
      <c r="A1103" s="115">
        <v>1102</v>
      </c>
      <c r="B1103" s="83" t="s">
        <v>2480</v>
      </c>
      <c r="C1103" s="126" t="s">
        <v>2481</v>
      </c>
      <c r="D1103" s="83" t="s">
        <v>0</v>
      </c>
      <c r="E1103" s="83" t="s">
        <v>0</v>
      </c>
      <c r="F1103" s="83" t="s">
        <v>1</v>
      </c>
      <c r="G1103" s="124" t="s">
        <v>0</v>
      </c>
      <c r="H1103" s="169">
        <f t="shared" si="172"/>
        <v>0.90500000000000003</v>
      </c>
      <c r="I1103" s="170" t="str">
        <f t="shared" si="173"/>
        <v>ALTA</v>
      </c>
      <c r="J1103" s="292">
        <v>116265448</v>
      </c>
      <c r="K1103" s="221">
        <v>0.4</v>
      </c>
      <c r="L1103" s="83" t="s">
        <v>129</v>
      </c>
      <c r="M1103" s="188"/>
      <c r="N1103" s="83" t="s">
        <v>405</v>
      </c>
      <c r="O1103" s="189" t="s">
        <v>405</v>
      </c>
      <c r="P1103" s="83" t="s">
        <v>792</v>
      </c>
      <c r="Q1103" s="83" t="s">
        <v>2540</v>
      </c>
      <c r="R1103" s="83" t="s">
        <v>2541</v>
      </c>
      <c r="S1103" s="93">
        <v>43753</v>
      </c>
      <c r="T1103" s="83">
        <v>146212</v>
      </c>
      <c r="U1103" s="83" t="s">
        <v>171</v>
      </c>
      <c r="V1103" s="83" t="s">
        <v>1214</v>
      </c>
      <c r="W1103" s="171">
        <v>44074</v>
      </c>
      <c r="X1103" s="172" t="e">
        <f>+CONCATENATE(TEXT(#REF!,"yyyy"),"-",TEXT(#REF!,"mm"))</f>
        <v>#REF!</v>
      </c>
      <c r="Y1103" s="173" t="str">
        <f t="shared" si="176"/>
        <v>3</v>
      </c>
      <c r="Z1103" s="172" t="str">
        <f t="shared" si="177"/>
        <v>2020-07</v>
      </c>
      <c r="AA1103" s="170" t="e">
        <f>+VLOOKUP(Z1103,#REF!,2,FALSE)/VLOOKUP(X1103,#REF!,2,FALSE)</f>
        <v>#REF!</v>
      </c>
      <c r="AB1103" s="174" t="e">
        <f t="shared" si="174"/>
        <v>#REF!</v>
      </c>
      <c r="AC1103" s="174" t="e">
        <f t="shared" si="175"/>
        <v>#REF!</v>
      </c>
      <c r="AD1103" s="175" t="e">
        <f>+#REF!+365*Y1103</f>
        <v>#REF!</v>
      </c>
      <c r="AE1103" s="176" t="e">
        <f t="shared" si="178"/>
        <v>#REF!</v>
      </c>
      <c r="AF1103" s="170" t="e">
        <f>+VLOOKUP(CONCATENATE(TEXT(W1103,"yyyy"),"-",TEXT(W1103,"mm")),#REF!,2,0)</f>
        <v>#REF!</v>
      </c>
      <c r="AG1103" s="177" t="e">
        <f>+(AC1103*(1+'INFLAC PROYECTADA'!$B$8)^(AE1103))/((1+DEMANDADO!AF1103)^(AE1103))</f>
        <v>#REF!</v>
      </c>
      <c r="AH1103" s="169">
        <f>(0.2*VLOOKUP(D1103,'%.'!$A$1:$B$4,2,FALSE))+(0.35*VLOOKUP(E1103,'%.'!$A$1:$B$4,2,FALSE))+(0.1*VLOOKUP(F1103,'%.'!$A$1:$B$4,2,FALSE))+(0.35*VLOOKUP(G1103,'%.'!$A$1:$B$4,2,FALSE))</f>
        <v>0.90500000000000003</v>
      </c>
      <c r="AI1103" s="128" t="str">
        <f t="shared" si="179"/>
        <v>ALTA</v>
      </c>
      <c r="AJ1103" s="128" t="str">
        <f t="shared" si="180"/>
        <v>Provisión contable</v>
      </c>
      <c r="AK1103" s="178" t="e">
        <f t="shared" si="181"/>
        <v>#REF!</v>
      </c>
    </row>
    <row r="1104" spans="1:37" ht="30" customHeight="1" x14ac:dyDescent="0.25">
      <c r="A1104" s="115">
        <v>1103</v>
      </c>
      <c r="B1104" s="83" t="s">
        <v>2482</v>
      </c>
      <c r="C1104" s="126" t="s">
        <v>2483</v>
      </c>
      <c r="D1104" s="83" t="s">
        <v>0</v>
      </c>
      <c r="E1104" s="83" t="s">
        <v>0</v>
      </c>
      <c r="F1104" s="83" t="s">
        <v>1</v>
      </c>
      <c r="G1104" s="124" t="s">
        <v>0</v>
      </c>
      <c r="H1104" s="169">
        <f t="shared" si="172"/>
        <v>0.90500000000000003</v>
      </c>
      <c r="I1104" s="170" t="str">
        <f t="shared" si="173"/>
        <v>ALTA</v>
      </c>
      <c r="J1104" s="292">
        <v>38454420</v>
      </c>
      <c r="K1104" s="221">
        <v>0.4</v>
      </c>
      <c r="L1104" s="83" t="s">
        <v>129</v>
      </c>
      <c r="M1104" s="188"/>
      <c r="N1104" s="83" t="s">
        <v>405</v>
      </c>
      <c r="O1104" s="189" t="s">
        <v>405</v>
      </c>
      <c r="P1104" s="83" t="s">
        <v>792</v>
      </c>
      <c r="Q1104" s="83" t="s">
        <v>2540</v>
      </c>
      <c r="R1104" s="83" t="s">
        <v>2541</v>
      </c>
      <c r="S1104" s="93">
        <v>43753</v>
      </c>
      <c r="T1104" s="83">
        <v>146212</v>
      </c>
      <c r="U1104" s="83" t="s">
        <v>171</v>
      </c>
      <c r="V1104" s="83" t="s">
        <v>1214</v>
      </c>
      <c r="W1104" s="171">
        <v>44074</v>
      </c>
      <c r="X1104" s="172" t="e">
        <f>+CONCATENATE(TEXT(#REF!,"yyyy"),"-",TEXT(#REF!,"mm"))</f>
        <v>#REF!</v>
      </c>
      <c r="Y1104" s="173" t="str">
        <f t="shared" si="176"/>
        <v>3</v>
      </c>
      <c r="Z1104" s="172" t="str">
        <f t="shared" si="177"/>
        <v>2020-07</v>
      </c>
      <c r="AA1104" s="170" t="e">
        <f>+VLOOKUP(Z1104,#REF!,2,FALSE)/VLOOKUP(X1104,#REF!,2,FALSE)</f>
        <v>#REF!</v>
      </c>
      <c r="AB1104" s="174" t="e">
        <f t="shared" si="174"/>
        <v>#REF!</v>
      </c>
      <c r="AC1104" s="174" t="e">
        <f t="shared" si="175"/>
        <v>#REF!</v>
      </c>
      <c r="AD1104" s="175" t="e">
        <f>+#REF!+365*Y1104</f>
        <v>#REF!</v>
      </c>
      <c r="AE1104" s="176" t="e">
        <f t="shared" si="178"/>
        <v>#REF!</v>
      </c>
      <c r="AF1104" s="170" t="e">
        <f>+VLOOKUP(CONCATENATE(TEXT(W1104,"yyyy"),"-",TEXT(W1104,"mm")),#REF!,2,0)</f>
        <v>#REF!</v>
      </c>
      <c r="AG1104" s="177" t="e">
        <f>+(AC1104*(1+'INFLAC PROYECTADA'!$B$8)^(AE1104))/((1+DEMANDADO!AF1104)^(AE1104))</f>
        <v>#REF!</v>
      </c>
      <c r="AH1104" s="169">
        <f>(0.2*VLOOKUP(D1104,'%.'!$A$1:$B$4,2,FALSE))+(0.35*VLOOKUP(E1104,'%.'!$A$1:$B$4,2,FALSE))+(0.1*VLOOKUP(F1104,'%.'!$A$1:$B$4,2,FALSE))+(0.35*VLOOKUP(G1104,'%.'!$A$1:$B$4,2,FALSE))</f>
        <v>0.90500000000000003</v>
      </c>
      <c r="AI1104" s="128" t="str">
        <f t="shared" si="179"/>
        <v>ALTA</v>
      </c>
      <c r="AJ1104" s="128" t="str">
        <f t="shared" si="180"/>
        <v>Provisión contable</v>
      </c>
      <c r="AK1104" s="178" t="e">
        <f t="shared" si="181"/>
        <v>#REF!</v>
      </c>
    </row>
    <row r="1105" spans="1:37" ht="30" customHeight="1" x14ac:dyDescent="0.25">
      <c r="A1105" s="115">
        <v>1104</v>
      </c>
      <c r="B1105" s="83" t="s">
        <v>2443</v>
      </c>
      <c r="C1105" s="126" t="s">
        <v>2484</v>
      </c>
      <c r="D1105" s="83" t="s">
        <v>1</v>
      </c>
      <c r="E1105" s="83" t="s">
        <v>1</v>
      </c>
      <c r="F1105" s="83" t="s">
        <v>0</v>
      </c>
      <c r="G1105" s="124" t="s">
        <v>1</v>
      </c>
      <c r="H1105" s="169">
        <f t="shared" si="172"/>
        <v>0.14499999999999999</v>
      </c>
      <c r="I1105" s="170" t="str">
        <f t="shared" si="173"/>
        <v>BAJA</v>
      </c>
      <c r="J1105" s="292">
        <v>50000000</v>
      </c>
      <c r="K1105" s="221">
        <v>1</v>
      </c>
      <c r="L1105" s="83" t="s">
        <v>130</v>
      </c>
      <c r="M1105" s="188"/>
      <c r="N1105" s="83" t="s">
        <v>405</v>
      </c>
      <c r="O1105" s="189" t="s">
        <v>405</v>
      </c>
      <c r="P1105" s="83" t="s">
        <v>792</v>
      </c>
      <c r="Q1105" s="83" t="s">
        <v>2540</v>
      </c>
      <c r="R1105" s="83" t="s">
        <v>2541</v>
      </c>
      <c r="S1105" s="93">
        <v>43753</v>
      </c>
      <c r="T1105" s="83">
        <v>146212</v>
      </c>
      <c r="U1105" s="83" t="s">
        <v>171</v>
      </c>
      <c r="V1105" s="83"/>
      <c r="W1105" s="171">
        <v>44074</v>
      </c>
      <c r="X1105" s="172" t="e">
        <f>+CONCATENATE(TEXT(#REF!,"yyyy"),"-",TEXT(#REF!,"mm"))</f>
        <v>#REF!</v>
      </c>
      <c r="Y1105" s="173" t="str">
        <f t="shared" si="176"/>
        <v>3</v>
      </c>
      <c r="Z1105" s="172" t="str">
        <f t="shared" si="177"/>
        <v>2020-07</v>
      </c>
      <c r="AA1105" s="170" t="e">
        <f>+VLOOKUP(Z1105,#REF!,2,FALSE)/VLOOKUP(X1105,#REF!,2,FALSE)</f>
        <v>#REF!</v>
      </c>
      <c r="AB1105" s="174" t="e">
        <f t="shared" si="174"/>
        <v>#REF!</v>
      </c>
      <c r="AC1105" s="174" t="e">
        <f t="shared" si="175"/>
        <v>#REF!</v>
      </c>
      <c r="AD1105" s="175" t="e">
        <f>+#REF!+365*Y1105</f>
        <v>#REF!</v>
      </c>
      <c r="AE1105" s="176" t="e">
        <f t="shared" si="178"/>
        <v>#REF!</v>
      </c>
      <c r="AF1105" s="170" t="e">
        <f>+VLOOKUP(CONCATENATE(TEXT(W1105,"yyyy"),"-",TEXT(W1105,"mm")),#REF!,2,0)</f>
        <v>#REF!</v>
      </c>
      <c r="AG1105" s="177" t="e">
        <f>+(AC1105*(1+'INFLAC PROYECTADA'!$B$8)^(AE1105))/((1+DEMANDADO!AF1105)^(AE1105))</f>
        <v>#REF!</v>
      </c>
      <c r="AH1105" s="169">
        <f>(0.2*VLOOKUP(D1105,'%.'!$A$1:$B$4,2,FALSE))+(0.35*VLOOKUP(E1105,'%.'!$A$1:$B$4,2,FALSE))+(0.1*VLOOKUP(F1105,'%.'!$A$1:$B$4,2,FALSE))+(0.35*VLOOKUP(G1105,'%.'!$A$1:$B$4,2,FALSE))</f>
        <v>0.14499999999999999</v>
      </c>
      <c r="AI1105" s="128" t="str">
        <f t="shared" si="179"/>
        <v>BAJA</v>
      </c>
      <c r="AJ1105" s="128" t="str">
        <f t="shared" si="180"/>
        <v>Cuentas de Orden</v>
      </c>
      <c r="AK1105" s="178" t="e">
        <f t="shared" si="181"/>
        <v>#REF!</v>
      </c>
    </row>
    <row r="1106" spans="1:37" ht="30" customHeight="1" x14ac:dyDescent="0.25">
      <c r="A1106" s="115">
        <v>1105</v>
      </c>
      <c r="B1106" s="83" t="s">
        <v>2485</v>
      </c>
      <c r="C1106" s="126" t="s">
        <v>2486</v>
      </c>
      <c r="D1106" s="83" t="s">
        <v>0</v>
      </c>
      <c r="E1106" s="83" t="s">
        <v>0</v>
      </c>
      <c r="F1106" s="83" t="s">
        <v>1</v>
      </c>
      <c r="G1106" s="124" t="s">
        <v>0</v>
      </c>
      <c r="H1106" s="169">
        <f t="shared" si="172"/>
        <v>0.90500000000000003</v>
      </c>
      <c r="I1106" s="170" t="str">
        <f t="shared" si="173"/>
        <v>ALTA</v>
      </c>
      <c r="J1106" s="292">
        <v>117818948</v>
      </c>
      <c r="K1106" s="221">
        <v>0.5</v>
      </c>
      <c r="L1106" s="83" t="s">
        <v>129</v>
      </c>
      <c r="M1106" s="188"/>
      <c r="N1106" s="83" t="s">
        <v>405</v>
      </c>
      <c r="O1106" s="189" t="s">
        <v>405</v>
      </c>
      <c r="P1106" s="83" t="s">
        <v>792</v>
      </c>
      <c r="Q1106" s="83" t="s">
        <v>2540</v>
      </c>
      <c r="R1106" s="83" t="s">
        <v>2541</v>
      </c>
      <c r="S1106" s="93">
        <v>43753</v>
      </c>
      <c r="T1106" s="83">
        <v>146212</v>
      </c>
      <c r="U1106" s="83" t="s">
        <v>171</v>
      </c>
      <c r="V1106" s="83" t="s">
        <v>1214</v>
      </c>
      <c r="W1106" s="171">
        <v>44074</v>
      </c>
      <c r="X1106" s="172" t="e">
        <f>+CONCATENATE(TEXT(#REF!,"yyyy"),"-",TEXT(#REF!,"mm"))</f>
        <v>#REF!</v>
      </c>
      <c r="Y1106" s="173" t="str">
        <f t="shared" si="176"/>
        <v>3</v>
      </c>
      <c r="Z1106" s="172" t="str">
        <f t="shared" si="177"/>
        <v>2020-07</v>
      </c>
      <c r="AA1106" s="170" t="e">
        <f>+VLOOKUP(Z1106,#REF!,2,FALSE)/VLOOKUP(X1106,#REF!,2,FALSE)</f>
        <v>#REF!</v>
      </c>
      <c r="AB1106" s="174" t="e">
        <f t="shared" si="174"/>
        <v>#REF!</v>
      </c>
      <c r="AC1106" s="174" t="e">
        <f t="shared" si="175"/>
        <v>#REF!</v>
      </c>
      <c r="AD1106" s="175" t="e">
        <f>+#REF!+365*Y1106</f>
        <v>#REF!</v>
      </c>
      <c r="AE1106" s="176" t="e">
        <f t="shared" si="178"/>
        <v>#REF!</v>
      </c>
      <c r="AF1106" s="170" t="e">
        <f>+VLOOKUP(CONCATENATE(TEXT(W1106,"yyyy"),"-",TEXT(W1106,"mm")),#REF!,2,0)</f>
        <v>#REF!</v>
      </c>
      <c r="AG1106" s="177" t="e">
        <f>+(AC1106*(1+'INFLAC PROYECTADA'!$B$8)^(AE1106))/((1+DEMANDADO!AF1106)^(AE1106))</f>
        <v>#REF!</v>
      </c>
      <c r="AH1106" s="169">
        <f>(0.2*VLOOKUP(D1106,'%.'!$A$1:$B$4,2,FALSE))+(0.35*VLOOKUP(E1106,'%.'!$A$1:$B$4,2,FALSE))+(0.1*VLOOKUP(F1106,'%.'!$A$1:$B$4,2,FALSE))+(0.35*VLOOKUP(G1106,'%.'!$A$1:$B$4,2,FALSE))</f>
        <v>0.90500000000000003</v>
      </c>
      <c r="AI1106" s="128" t="str">
        <f t="shared" si="179"/>
        <v>ALTA</v>
      </c>
      <c r="AJ1106" s="128" t="str">
        <f t="shared" si="180"/>
        <v>Provisión contable</v>
      </c>
      <c r="AK1106" s="178" t="e">
        <f t="shared" si="181"/>
        <v>#REF!</v>
      </c>
    </row>
    <row r="1107" spans="1:37" ht="30" customHeight="1" x14ac:dyDescent="0.25">
      <c r="A1107" s="115">
        <v>1106</v>
      </c>
      <c r="B1107" s="83" t="s">
        <v>2487</v>
      </c>
      <c r="C1107" s="126" t="s">
        <v>2488</v>
      </c>
      <c r="D1107" s="83" t="s">
        <v>0</v>
      </c>
      <c r="E1107" s="83" t="s">
        <v>0</v>
      </c>
      <c r="F1107" s="83" t="s">
        <v>1</v>
      </c>
      <c r="G1107" s="124" t="s">
        <v>0</v>
      </c>
      <c r="H1107" s="169">
        <f t="shared" si="172"/>
        <v>0.90500000000000003</v>
      </c>
      <c r="I1107" s="170" t="str">
        <f t="shared" si="173"/>
        <v>ALTA</v>
      </c>
      <c r="J1107" s="292">
        <v>29747968</v>
      </c>
      <c r="K1107" s="221">
        <v>0.5</v>
      </c>
      <c r="L1107" s="83" t="s">
        <v>129</v>
      </c>
      <c r="M1107" s="188"/>
      <c r="N1107" s="83" t="s">
        <v>405</v>
      </c>
      <c r="O1107" s="189" t="s">
        <v>405</v>
      </c>
      <c r="P1107" s="83" t="s">
        <v>25</v>
      </c>
      <c r="Q1107" s="83" t="s">
        <v>2540</v>
      </c>
      <c r="R1107" s="83" t="s">
        <v>2541</v>
      </c>
      <c r="S1107" s="93">
        <v>43753</v>
      </c>
      <c r="T1107" s="83">
        <v>146212</v>
      </c>
      <c r="U1107" s="83" t="s">
        <v>171</v>
      </c>
      <c r="V1107" s="83" t="s">
        <v>1500</v>
      </c>
      <c r="W1107" s="171">
        <v>44074</v>
      </c>
      <c r="X1107" s="172" t="e">
        <f>+CONCATENATE(TEXT(#REF!,"yyyy"),"-",TEXT(#REF!,"mm"))</f>
        <v>#REF!</v>
      </c>
      <c r="Y1107" s="173" t="str">
        <f t="shared" si="176"/>
        <v>5</v>
      </c>
      <c r="Z1107" s="172" t="str">
        <f t="shared" si="177"/>
        <v>2020-07</v>
      </c>
      <c r="AA1107" s="170" t="e">
        <f>+VLOOKUP(Z1107,#REF!,2,FALSE)/VLOOKUP(X1107,#REF!,2,FALSE)</f>
        <v>#REF!</v>
      </c>
      <c r="AB1107" s="174" t="e">
        <f t="shared" si="174"/>
        <v>#REF!</v>
      </c>
      <c r="AC1107" s="174" t="e">
        <f t="shared" si="175"/>
        <v>#REF!</v>
      </c>
      <c r="AD1107" s="175" t="e">
        <f>+#REF!+365*Y1107</f>
        <v>#REF!</v>
      </c>
      <c r="AE1107" s="176" t="e">
        <f t="shared" si="178"/>
        <v>#REF!</v>
      </c>
      <c r="AF1107" s="170" t="e">
        <f>+VLOOKUP(CONCATENATE(TEXT(W1107,"yyyy"),"-",TEXT(W1107,"mm")),#REF!,2,0)</f>
        <v>#REF!</v>
      </c>
      <c r="AG1107" s="177" t="e">
        <f>+(AC1107*(1+'INFLAC PROYECTADA'!$B$8)^(AE1107))/((1+DEMANDADO!AF1107)^(AE1107))</f>
        <v>#REF!</v>
      </c>
      <c r="AH1107" s="169">
        <f>(0.2*VLOOKUP(D1107,'%.'!$A$1:$B$4,2,FALSE))+(0.35*VLOOKUP(E1107,'%.'!$A$1:$B$4,2,FALSE))+(0.1*VLOOKUP(F1107,'%.'!$A$1:$B$4,2,FALSE))+(0.35*VLOOKUP(G1107,'%.'!$A$1:$B$4,2,FALSE))</f>
        <v>0.90500000000000003</v>
      </c>
      <c r="AI1107" s="128" t="str">
        <f t="shared" si="179"/>
        <v>ALTA</v>
      </c>
      <c r="AJ1107" s="128" t="str">
        <f t="shared" si="180"/>
        <v>Provisión contable</v>
      </c>
      <c r="AK1107" s="178" t="e">
        <f t="shared" si="181"/>
        <v>#REF!</v>
      </c>
    </row>
    <row r="1108" spans="1:37" ht="30" customHeight="1" x14ac:dyDescent="0.25">
      <c r="A1108" s="115">
        <v>1107</v>
      </c>
      <c r="B1108" s="83" t="s">
        <v>2489</v>
      </c>
      <c r="C1108" s="126" t="s">
        <v>2490</v>
      </c>
      <c r="D1108" s="83" t="s">
        <v>1</v>
      </c>
      <c r="E1108" s="83" t="s">
        <v>1</v>
      </c>
      <c r="F1108" s="83" t="s">
        <v>0</v>
      </c>
      <c r="G1108" s="124" t="s">
        <v>1</v>
      </c>
      <c r="H1108" s="169">
        <f t="shared" si="172"/>
        <v>0.14499999999999999</v>
      </c>
      <c r="I1108" s="170" t="str">
        <f t="shared" si="173"/>
        <v>BAJA</v>
      </c>
      <c r="J1108" s="292">
        <v>104432411</v>
      </c>
      <c r="K1108" s="221">
        <v>1</v>
      </c>
      <c r="L1108" s="83" t="s">
        <v>133</v>
      </c>
      <c r="M1108" s="188"/>
      <c r="N1108" s="83" t="s">
        <v>405</v>
      </c>
      <c r="O1108" s="189" t="s">
        <v>405</v>
      </c>
      <c r="P1108" s="83">
        <v>7</v>
      </c>
      <c r="Q1108" s="83" t="s">
        <v>2540</v>
      </c>
      <c r="R1108" s="83" t="s">
        <v>2541</v>
      </c>
      <c r="S1108" s="93">
        <v>43753</v>
      </c>
      <c r="T1108" s="83">
        <v>146212</v>
      </c>
      <c r="U1108" s="83" t="s">
        <v>177</v>
      </c>
      <c r="V1108" s="83"/>
      <c r="W1108" s="171">
        <v>44074</v>
      </c>
      <c r="X1108" s="172" t="e">
        <f>+CONCATENATE(TEXT(#REF!,"yyyy"),"-",TEXT(#REF!,"mm"))</f>
        <v>#REF!</v>
      </c>
      <c r="Y1108" s="173" t="str">
        <f t="shared" si="176"/>
        <v>7</v>
      </c>
      <c r="Z1108" s="172" t="str">
        <f t="shared" si="177"/>
        <v>2020-07</v>
      </c>
      <c r="AA1108" s="170" t="e">
        <f>+VLOOKUP(Z1108,#REF!,2,FALSE)/VLOOKUP(X1108,#REF!,2,FALSE)</f>
        <v>#REF!</v>
      </c>
      <c r="AB1108" s="174" t="e">
        <f t="shared" si="174"/>
        <v>#REF!</v>
      </c>
      <c r="AC1108" s="174" t="e">
        <f t="shared" si="175"/>
        <v>#REF!</v>
      </c>
      <c r="AD1108" s="175" t="e">
        <f>+#REF!+365*Y1108</f>
        <v>#REF!</v>
      </c>
      <c r="AE1108" s="176" t="e">
        <f t="shared" si="178"/>
        <v>#REF!</v>
      </c>
      <c r="AF1108" s="170" t="e">
        <f>+VLOOKUP(CONCATENATE(TEXT(W1108,"yyyy"),"-",TEXT(W1108,"mm")),#REF!,2,0)</f>
        <v>#REF!</v>
      </c>
      <c r="AG1108" s="177" t="e">
        <f>+(AC1108*(1+'INFLAC PROYECTADA'!$B$8)^(AE1108))/((1+DEMANDADO!AF1108)^(AE1108))</f>
        <v>#REF!</v>
      </c>
      <c r="AH1108" s="169">
        <f>(0.2*VLOOKUP(D1108,'%.'!$A$1:$B$4,2,FALSE))+(0.35*VLOOKUP(E1108,'%.'!$A$1:$B$4,2,FALSE))+(0.1*VLOOKUP(F1108,'%.'!$A$1:$B$4,2,FALSE))+(0.35*VLOOKUP(G1108,'%.'!$A$1:$B$4,2,FALSE))</f>
        <v>0.14499999999999999</v>
      </c>
      <c r="AI1108" s="128" t="str">
        <f t="shared" si="179"/>
        <v>BAJA</v>
      </c>
      <c r="AJ1108" s="128" t="str">
        <f t="shared" si="180"/>
        <v>Cuentas de Orden</v>
      </c>
      <c r="AK1108" s="178" t="e">
        <f t="shared" si="181"/>
        <v>#REF!</v>
      </c>
    </row>
    <row r="1109" spans="1:37" ht="30" customHeight="1" x14ac:dyDescent="0.25">
      <c r="A1109" s="115">
        <v>1108</v>
      </c>
      <c r="B1109" s="83" t="s">
        <v>2491</v>
      </c>
      <c r="C1109" s="126" t="s">
        <v>2492</v>
      </c>
      <c r="D1109" s="83" t="s">
        <v>0</v>
      </c>
      <c r="E1109" s="83" t="s">
        <v>0</v>
      </c>
      <c r="F1109" s="83" t="s">
        <v>1</v>
      </c>
      <c r="G1109" s="124" t="s">
        <v>0</v>
      </c>
      <c r="H1109" s="169">
        <f t="shared" si="172"/>
        <v>0.90500000000000003</v>
      </c>
      <c r="I1109" s="170" t="str">
        <f t="shared" si="173"/>
        <v>ALTA</v>
      </c>
      <c r="J1109" s="292">
        <v>262430875</v>
      </c>
      <c r="K1109" s="221">
        <v>0.5</v>
      </c>
      <c r="L1109" s="83" t="s">
        <v>129</v>
      </c>
      <c r="M1109" s="188"/>
      <c r="N1109" s="83" t="s">
        <v>405</v>
      </c>
      <c r="O1109" s="189" t="s">
        <v>405</v>
      </c>
      <c r="P1109" s="83" t="s">
        <v>25</v>
      </c>
      <c r="Q1109" s="83" t="s">
        <v>2540</v>
      </c>
      <c r="R1109" s="83" t="s">
        <v>2541</v>
      </c>
      <c r="S1109" s="93">
        <v>43753</v>
      </c>
      <c r="T1109" s="83">
        <v>146212</v>
      </c>
      <c r="U1109" s="83" t="s">
        <v>177</v>
      </c>
      <c r="V1109" s="83" t="s">
        <v>2572</v>
      </c>
      <c r="W1109" s="171">
        <v>44074</v>
      </c>
      <c r="X1109" s="172" t="e">
        <f>+CONCATENATE(TEXT(#REF!,"yyyy"),"-",TEXT(#REF!,"mm"))</f>
        <v>#REF!</v>
      </c>
      <c r="Y1109" s="173" t="str">
        <f t="shared" si="176"/>
        <v>5</v>
      </c>
      <c r="Z1109" s="172" t="str">
        <f t="shared" si="177"/>
        <v>2020-07</v>
      </c>
      <c r="AA1109" s="170" t="e">
        <f>+VLOOKUP(Z1109,#REF!,2,FALSE)/VLOOKUP(X1109,#REF!,2,FALSE)</f>
        <v>#REF!</v>
      </c>
      <c r="AB1109" s="174" t="e">
        <f t="shared" si="174"/>
        <v>#REF!</v>
      </c>
      <c r="AC1109" s="174" t="e">
        <f t="shared" si="175"/>
        <v>#REF!</v>
      </c>
      <c r="AD1109" s="175" t="e">
        <f>+#REF!+365*Y1109</f>
        <v>#REF!</v>
      </c>
      <c r="AE1109" s="176" t="e">
        <f t="shared" si="178"/>
        <v>#REF!</v>
      </c>
      <c r="AF1109" s="170" t="e">
        <f>+VLOOKUP(CONCATENATE(TEXT(W1109,"yyyy"),"-",TEXT(W1109,"mm")),#REF!,2,0)</f>
        <v>#REF!</v>
      </c>
      <c r="AG1109" s="177" t="e">
        <f>+(AC1109*(1+'INFLAC PROYECTADA'!$B$8)^(AE1109))/((1+DEMANDADO!AF1109)^(AE1109))</f>
        <v>#REF!</v>
      </c>
      <c r="AH1109" s="169">
        <f>(0.2*VLOOKUP(D1109,'%.'!$A$1:$B$4,2,FALSE))+(0.35*VLOOKUP(E1109,'%.'!$A$1:$B$4,2,FALSE))+(0.1*VLOOKUP(F1109,'%.'!$A$1:$B$4,2,FALSE))+(0.35*VLOOKUP(G1109,'%.'!$A$1:$B$4,2,FALSE))</f>
        <v>0.90500000000000003</v>
      </c>
      <c r="AI1109" s="128" t="str">
        <f t="shared" si="179"/>
        <v>ALTA</v>
      </c>
      <c r="AJ1109" s="128" t="str">
        <f t="shared" si="180"/>
        <v>Provisión contable</v>
      </c>
      <c r="AK1109" s="178" t="e">
        <f t="shared" si="181"/>
        <v>#REF!</v>
      </c>
    </row>
    <row r="1110" spans="1:37" ht="30" customHeight="1" x14ac:dyDescent="0.25">
      <c r="A1110" s="115">
        <v>1109</v>
      </c>
      <c r="B1110" s="83" t="s">
        <v>2445</v>
      </c>
      <c r="C1110" s="126" t="s">
        <v>2493</v>
      </c>
      <c r="D1110" s="83" t="s">
        <v>1</v>
      </c>
      <c r="E1110" s="83" t="s">
        <v>1</v>
      </c>
      <c r="F1110" s="83" t="s">
        <v>0</v>
      </c>
      <c r="G1110" s="124" t="s">
        <v>1</v>
      </c>
      <c r="H1110" s="169">
        <f t="shared" si="172"/>
        <v>0.14499999999999999</v>
      </c>
      <c r="I1110" s="170" t="str">
        <f t="shared" si="173"/>
        <v>BAJA</v>
      </c>
      <c r="J1110" s="292">
        <v>23035485</v>
      </c>
      <c r="K1110" s="221">
        <v>0</v>
      </c>
      <c r="L1110" s="83" t="s">
        <v>130</v>
      </c>
      <c r="M1110" s="188"/>
      <c r="N1110" s="83" t="s">
        <v>405</v>
      </c>
      <c r="O1110" s="189" t="s">
        <v>405</v>
      </c>
      <c r="P1110" s="83" t="s">
        <v>792</v>
      </c>
      <c r="Q1110" s="83" t="s">
        <v>2540</v>
      </c>
      <c r="R1110" s="83" t="s">
        <v>2541</v>
      </c>
      <c r="S1110" s="93">
        <v>43753</v>
      </c>
      <c r="T1110" s="83">
        <v>146212</v>
      </c>
      <c r="U1110" s="83" t="s">
        <v>171</v>
      </c>
      <c r="V1110" s="83"/>
      <c r="W1110" s="171">
        <v>44074</v>
      </c>
      <c r="X1110" s="172" t="e">
        <f>+CONCATENATE(TEXT(#REF!,"yyyy"),"-",TEXT(#REF!,"mm"))</f>
        <v>#REF!</v>
      </c>
      <c r="Y1110" s="173" t="str">
        <f t="shared" si="176"/>
        <v>3</v>
      </c>
      <c r="Z1110" s="172" t="str">
        <f t="shared" si="177"/>
        <v>2020-07</v>
      </c>
      <c r="AA1110" s="170" t="e">
        <f>+VLOOKUP(Z1110,#REF!,2,FALSE)/VLOOKUP(X1110,#REF!,2,FALSE)</f>
        <v>#REF!</v>
      </c>
      <c r="AB1110" s="174" t="e">
        <f t="shared" si="174"/>
        <v>#REF!</v>
      </c>
      <c r="AC1110" s="174" t="e">
        <f t="shared" si="175"/>
        <v>#REF!</v>
      </c>
      <c r="AD1110" s="175" t="e">
        <f>+#REF!+365*Y1110</f>
        <v>#REF!</v>
      </c>
      <c r="AE1110" s="176" t="e">
        <f t="shared" si="178"/>
        <v>#REF!</v>
      </c>
      <c r="AF1110" s="170" t="e">
        <f>+VLOOKUP(CONCATENATE(TEXT(W1110,"yyyy"),"-",TEXT(W1110,"mm")),#REF!,2,0)</f>
        <v>#REF!</v>
      </c>
      <c r="AG1110" s="177" t="e">
        <f>+(AC1110*(1+'INFLAC PROYECTADA'!$B$8)^(AE1110))/((1+DEMANDADO!AF1110)^(AE1110))</f>
        <v>#REF!</v>
      </c>
      <c r="AH1110" s="169">
        <f>(0.2*VLOOKUP(D1110,'%.'!$A$1:$B$4,2,FALSE))+(0.35*VLOOKUP(E1110,'%.'!$A$1:$B$4,2,FALSE))+(0.1*VLOOKUP(F1110,'%.'!$A$1:$B$4,2,FALSE))+(0.35*VLOOKUP(G1110,'%.'!$A$1:$B$4,2,FALSE))</f>
        <v>0.14499999999999999</v>
      </c>
      <c r="AI1110" s="128" t="str">
        <f t="shared" si="179"/>
        <v>BAJA</v>
      </c>
      <c r="AJ1110" s="128" t="str">
        <f t="shared" si="180"/>
        <v>Cuentas de Orden</v>
      </c>
      <c r="AK1110" s="178" t="e">
        <f t="shared" si="181"/>
        <v>#REF!</v>
      </c>
    </row>
    <row r="1111" spans="1:37" ht="30" customHeight="1" x14ac:dyDescent="0.25">
      <c r="A1111" s="115">
        <v>1110</v>
      </c>
      <c r="B1111" s="83" t="s">
        <v>2429</v>
      </c>
      <c r="C1111" s="126" t="s">
        <v>2494</v>
      </c>
      <c r="D1111" s="83" t="s">
        <v>1</v>
      </c>
      <c r="E1111" s="83" t="s">
        <v>1</v>
      </c>
      <c r="F1111" s="83" t="s">
        <v>0</v>
      </c>
      <c r="G1111" s="124" t="s">
        <v>1</v>
      </c>
      <c r="H1111" s="169">
        <f t="shared" si="172"/>
        <v>0.14499999999999999</v>
      </c>
      <c r="I1111" s="170" t="str">
        <f t="shared" si="173"/>
        <v>BAJA</v>
      </c>
      <c r="J1111" s="292">
        <v>91613349</v>
      </c>
      <c r="K1111" s="221">
        <v>0</v>
      </c>
      <c r="L1111" s="83" t="s">
        <v>129</v>
      </c>
      <c r="M1111" s="188"/>
      <c r="N1111" s="83" t="s">
        <v>405</v>
      </c>
      <c r="O1111" s="189" t="s">
        <v>405</v>
      </c>
      <c r="P1111" s="83" t="s">
        <v>792</v>
      </c>
      <c r="Q1111" s="83" t="s">
        <v>2540</v>
      </c>
      <c r="R1111" s="83" t="s">
        <v>2541</v>
      </c>
      <c r="S1111" s="93">
        <v>43753</v>
      </c>
      <c r="T1111" s="83">
        <v>146212</v>
      </c>
      <c r="U1111" s="83" t="s">
        <v>171</v>
      </c>
      <c r="V1111" s="83"/>
      <c r="W1111" s="171">
        <v>44074</v>
      </c>
      <c r="X1111" s="172" t="e">
        <f>+CONCATENATE(TEXT(#REF!,"yyyy"),"-",TEXT(#REF!,"mm"))</f>
        <v>#REF!</v>
      </c>
      <c r="Y1111" s="173" t="str">
        <f t="shared" si="176"/>
        <v>3</v>
      </c>
      <c r="Z1111" s="172" t="str">
        <f t="shared" si="177"/>
        <v>2020-07</v>
      </c>
      <c r="AA1111" s="170" t="e">
        <f>+VLOOKUP(Z1111,#REF!,2,FALSE)/VLOOKUP(X1111,#REF!,2,FALSE)</f>
        <v>#REF!</v>
      </c>
      <c r="AB1111" s="174" t="e">
        <f t="shared" si="174"/>
        <v>#REF!</v>
      </c>
      <c r="AC1111" s="174" t="e">
        <f t="shared" si="175"/>
        <v>#REF!</v>
      </c>
      <c r="AD1111" s="175" t="e">
        <f>+#REF!+365*Y1111</f>
        <v>#REF!</v>
      </c>
      <c r="AE1111" s="176" t="e">
        <f t="shared" si="178"/>
        <v>#REF!</v>
      </c>
      <c r="AF1111" s="170" t="e">
        <f>+VLOOKUP(CONCATENATE(TEXT(W1111,"yyyy"),"-",TEXT(W1111,"mm")),#REF!,2,0)</f>
        <v>#REF!</v>
      </c>
      <c r="AG1111" s="177" t="e">
        <f>+(AC1111*(1+'INFLAC PROYECTADA'!$B$8)^(AE1111))/((1+DEMANDADO!AF1111)^(AE1111))</f>
        <v>#REF!</v>
      </c>
      <c r="AH1111" s="169">
        <f>(0.2*VLOOKUP(D1111,'%.'!$A$1:$B$4,2,FALSE))+(0.35*VLOOKUP(E1111,'%.'!$A$1:$B$4,2,FALSE))+(0.1*VLOOKUP(F1111,'%.'!$A$1:$B$4,2,FALSE))+(0.35*VLOOKUP(G1111,'%.'!$A$1:$B$4,2,FALSE))</f>
        <v>0.14499999999999999</v>
      </c>
      <c r="AI1111" s="128" t="str">
        <f t="shared" si="179"/>
        <v>BAJA</v>
      </c>
      <c r="AJ1111" s="128" t="str">
        <f t="shared" si="180"/>
        <v>Cuentas de Orden</v>
      </c>
      <c r="AK1111" s="178" t="e">
        <f t="shared" si="181"/>
        <v>#REF!</v>
      </c>
    </row>
    <row r="1112" spans="1:37" ht="30" customHeight="1" x14ac:dyDescent="0.25">
      <c r="A1112" s="115">
        <v>1111</v>
      </c>
      <c r="B1112" s="83" t="s">
        <v>2495</v>
      </c>
      <c r="C1112" s="126" t="s">
        <v>2496</v>
      </c>
      <c r="D1112" s="83" t="s">
        <v>0</v>
      </c>
      <c r="E1112" s="83" t="s">
        <v>0</v>
      </c>
      <c r="F1112" s="83" t="s">
        <v>1</v>
      </c>
      <c r="G1112" s="124" t="s">
        <v>0</v>
      </c>
      <c r="H1112" s="169">
        <f t="shared" si="172"/>
        <v>0.90500000000000003</v>
      </c>
      <c r="I1112" s="170" t="str">
        <f t="shared" si="173"/>
        <v>ALTA</v>
      </c>
      <c r="J1112" s="292">
        <v>40274543</v>
      </c>
      <c r="K1112" s="221">
        <v>0.33</v>
      </c>
      <c r="L1112" s="83" t="s">
        <v>129</v>
      </c>
      <c r="M1112" s="188"/>
      <c r="N1112" s="83" t="s">
        <v>405</v>
      </c>
      <c r="O1112" s="189" t="s">
        <v>405</v>
      </c>
      <c r="P1112" s="83" t="s">
        <v>792</v>
      </c>
      <c r="Q1112" s="83" t="s">
        <v>2540</v>
      </c>
      <c r="R1112" s="83" t="s">
        <v>2541</v>
      </c>
      <c r="S1112" s="93">
        <v>43753</v>
      </c>
      <c r="T1112" s="83">
        <v>146212</v>
      </c>
      <c r="U1112" s="83" t="s">
        <v>171</v>
      </c>
      <c r="V1112" s="83" t="s">
        <v>2582</v>
      </c>
      <c r="W1112" s="171">
        <v>44074</v>
      </c>
      <c r="X1112" s="172" t="e">
        <f>+CONCATENATE(TEXT(#REF!,"yyyy"),"-",TEXT(#REF!,"mm"))</f>
        <v>#REF!</v>
      </c>
      <c r="Y1112" s="173" t="str">
        <f t="shared" si="176"/>
        <v>3</v>
      </c>
      <c r="Z1112" s="172" t="str">
        <f t="shared" si="177"/>
        <v>2020-07</v>
      </c>
      <c r="AA1112" s="170" t="e">
        <f>+VLOOKUP(Z1112,#REF!,2,FALSE)/VLOOKUP(X1112,#REF!,2,FALSE)</f>
        <v>#REF!</v>
      </c>
      <c r="AB1112" s="174" t="e">
        <f t="shared" si="174"/>
        <v>#REF!</v>
      </c>
      <c r="AC1112" s="174" t="e">
        <f t="shared" si="175"/>
        <v>#REF!</v>
      </c>
      <c r="AD1112" s="175" t="e">
        <f>+#REF!+365*Y1112</f>
        <v>#REF!</v>
      </c>
      <c r="AE1112" s="176" t="e">
        <f t="shared" si="178"/>
        <v>#REF!</v>
      </c>
      <c r="AF1112" s="170" t="e">
        <f>+VLOOKUP(CONCATENATE(TEXT(W1112,"yyyy"),"-",TEXT(W1112,"mm")),#REF!,2,0)</f>
        <v>#REF!</v>
      </c>
      <c r="AG1112" s="177" t="e">
        <f>+(AC1112*(1+'INFLAC PROYECTADA'!$B$8)^(AE1112))/((1+DEMANDADO!AF1112)^(AE1112))</f>
        <v>#REF!</v>
      </c>
      <c r="AH1112" s="169">
        <f>(0.2*VLOOKUP(D1112,'%.'!$A$1:$B$4,2,FALSE))+(0.35*VLOOKUP(E1112,'%.'!$A$1:$B$4,2,FALSE))+(0.1*VLOOKUP(F1112,'%.'!$A$1:$B$4,2,FALSE))+(0.35*VLOOKUP(G1112,'%.'!$A$1:$B$4,2,FALSE))</f>
        <v>0.90500000000000003</v>
      </c>
      <c r="AI1112" s="128" t="str">
        <f t="shared" si="179"/>
        <v>ALTA</v>
      </c>
      <c r="AJ1112" s="128" t="str">
        <f t="shared" si="180"/>
        <v>Provisión contable</v>
      </c>
      <c r="AK1112" s="178" t="e">
        <f t="shared" si="181"/>
        <v>#REF!</v>
      </c>
    </row>
    <row r="1113" spans="1:37" ht="30" customHeight="1" x14ac:dyDescent="0.25">
      <c r="A1113" s="115">
        <v>1112</v>
      </c>
      <c r="B1113" s="83" t="s">
        <v>1640</v>
      </c>
      <c r="C1113" s="126" t="s">
        <v>2497</v>
      </c>
      <c r="D1113" s="83" t="s">
        <v>0</v>
      </c>
      <c r="E1113" s="83" t="s">
        <v>0</v>
      </c>
      <c r="F1113" s="83" t="s">
        <v>1</v>
      </c>
      <c r="G1113" s="124" t="s">
        <v>0</v>
      </c>
      <c r="H1113" s="169">
        <f t="shared" si="172"/>
        <v>0.90500000000000003</v>
      </c>
      <c r="I1113" s="170" t="str">
        <f t="shared" si="173"/>
        <v>ALTA</v>
      </c>
      <c r="J1113" s="292">
        <v>5407333</v>
      </c>
      <c r="K1113" s="221">
        <v>1</v>
      </c>
      <c r="L1113" s="83" t="s">
        <v>132</v>
      </c>
      <c r="M1113" s="188"/>
      <c r="N1113" s="83" t="s">
        <v>405</v>
      </c>
      <c r="O1113" s="189" t="s">
        <v>405</v>
      </c>
      <c r="P1113" s="83" t="s">
        <v>792</v>
      </c>
      <c r="Q1113" s="83" t="s">
        <v>2540</v>
      </c>
      <c r="R1113" s="83" t="s">
        <v>2541</v>
      </c>
      <c r="S1113" s="93">
        <v>43753</v>
      </c>
      <c r="T1113" s="83">
        <v>146212</v>
      </c>
      <c r="U1113" s="83" t="s">
        <v>76</v>
      </c>
      <c r="V1113" s="83"/>
      <c r="W1113" s="171">
        <v>44074</v>
      </c>
      <c r="X1113" s="172" t="e">
        <f>+CONCATENATE(TEXT(#REF!,"yyyy"),"-",TEXT(#REF!,"mm"))</f>
        <v>#REF!</v>
      </c>
      <c r="Y1113" s="173" t="str">
        <f t="shared" si="176"/>
        <v>3</v>
      </c>
      <c r="Z1113" s="172" t="str">
        <f t="shared" si="177"/>
        <v>2020-07</v>
      </c>
      <c r="AA1113" s="170" t="e">
        <f>+VLOOKUP(Z1113,#REF!,2,FALSE)/VLOOKUP(X1113,#REF!,2,FALSE)</f>
        <v>#REF!</v>
      </c>
      <c r="AB1113" s="174" t="e">
        <f t="shared" si="174"/>
        <v>#REF!</v>
      </c>
      <c r="AC1113" s="174" t="e">
        <f t="shared" si="175"/>
        <v>#REF!</v>
      </c>
      <c r="AD1113" s="175" t="e">
        <f>+#REF!+365*Y1113</f>
        <v>#REF!</v>
      </c>
      <c r="AE1113" s="176" t="e">
        <f t="shared" si="178"/>
        <v>#REF!</v>
      </c>
      <c r="AF1113" s="170" t="e">
        <f>+VLOOKUP(CONCATENATE(TEXT(W1113,"yyyy"),"-",TEXT(W1113,"mm")),#REF!,2,0)</f>
        <v>#REF!</v>
      </c>
      <c r="AG1113" s="177" t="e">
        <f>+(AC1113*(1+'INFLAC PROYECTADA'!$B$8)^(AE1113))/((1+DEMANDADO!AF1113)^(AE1113))</f>
        <v>#REF!</v>
      </c>
      <c r="AH1113" s="169">
        <f>(0.2*VLOOKUP(D1113,'%.'!$A$1:$B$4,2,FALSE))+(0.35*VLOOKUP(E1113,'%.'!$A$1:$B$4,2,FALSE))+(0.1*VLOOKUP(F1113,'%.'!$A$1:$B$4,2,FALSE))+(0.35*VLOOKUP(G1113,'%.'!$A$1:$B$4,2,FALSE))</f>
        <v>0.90500000000000003</v>
      </c>
      <c r="AI1113" s="128" t="str">
        <f t="shared" si="179"/>
        <v>ALTA</v>
      </c>
      <c r="AJ1113" s="128" t="str">
        <f t="shared" si="180"/>
        <v>Provisión contable</v>
      </c>
      <c r="AK1113" s="178" t="e">
        <f t="shared" si="181"/>
        <v>#REF!</v>
      </c>
    </row>
    <row r="1114" spans="1:37" ht="30" customHeight="1" x14ac:dyDescent="0.25">
      <c r="A1114" s="115">
        <v>1113</v>
      </c>
      <c r="B1114" s="83" t="s">
        <v>2498</v>
      </c>
      <c r="C1114" s="126" t="s">
        <v>2499</v>
      </c>
      <c r="D1114" s="83" t="s">
        <v>1</v>
      </c>
      <c r="E1114" s="83" t="s">
        <v>1</v>
      </c>
      <c r="F1114" s="83" t="s">
        <v>0</v>
      </c>
      <c r="G1114" s="124" t="s">
        <v>1</v>
      </c>
      <c r="H1114" s="169">
        <f t="shared" si="172"/>
        <v>0.14499999999999999</v>
      </c>
      <c r="I1114" s="170" t="str">
        <f t="shared" si="173"/>
        <v>BAJA</v>
      </c>
      <c r="J1114" s="292">
        <v>600000000</v>
      </c>
      <c r="K1114" s="221">
        <v>0</v>
      </c>
      <c r="L1114" s="83" t="s">
        <v>129</v>
      </c>
      <c r="M1114" s="188"/>
      <c r="N1114" s="83" t="s">
        <v>405</v>
      </c>
      <c r="O1114" s="189" t="s">
        <v>405</v>
      </c>
      <c r="P1114" s="83" t="s">
        <v>792</v>
      </c>
      <c r="Q1114" s="83" t="s">
        <v>2540</v>
      </c>
      <c r="R1114" s="83" t="s">
        <v>2541</v>
      </c>
      <c r="S1114" s="93">
        <v>43753</v>
      </c>
      <c r="T1114" s="83">
        <v>146212</v>
      </c>
      <c r="U1114" s="83" t="s">
        <v>21</v>
      </c>
      <c r="V1114" s="83"/>
      <c r="W1114" s="171">
        <v>44074</v>
      </c>
      <c r="X1114" s="172" t="e">
        <f>+CONCATENATE(TEXT(#REF!,"yyyy"),"-",TEXT(#REF!,"mm"))</f>
        <v>#REF!</v>
      </c>
      <c r="Y1114" s="173" t="str">
        <f t="shared" si="176"/>
        <v>3</v>
      </c>
      <c r="Z1114" s="172" t="str">
        <f t="shared" si="177"/>
        <v>2020-07</v>
      </c>
      <c r="AA1114" s="170" t="e">
        <f>+VLOOKUP(Z1114,#REF!,2,FALSE)/VLOOKUP(X1114,#REF!,2,FALSE)</f>
        <v>#REF!</v>
      </c>
      <c r="AB1114" s="174" t="e">
        <f t="shared" si="174"/>
        <v>#REF!</v>
      </c>
      <c r="AC1114" s="174" t="e">
        <f t="shared" si="175"/>
        <v>#REF!</v>
      </c>
      <c r="AD1114" s="175" t="e">
        <f>+#REF!+365*Y1114</f>
        <v>#REF!</v>
      </c>
      <c r="AE1114" s="176" t="e">
        <f t="shared" si="178"/>
        <v>#REF!</v>
      </c>
      <c r="AF1114" s="170" t="e">
        <f>+VLOOKUP(CONCATENATE(TEXT(W1114,"yyyy"),"-",TEXT(W1114,"mm")),#REF!,2,0)</f>
        <v>#REF!</v>
      </c>
      <c r="AG1114" s="177" t="e">
        <f>+(AC1114*(1+'INFLAC PROYECTADA'!$B$8)^(AE1114))/((1+DEMANDADO!AF1114)^(AE1114))</f>
        <v>#REF!</v>
      </c>
      <c r="AH1114" s="169">
        <f>(0.2*VLOOKUP(D1114,'%.'!$A$1:$B$4,2,FALSE))+(0.35*VLOOKUP(E1114,'%.'!$A$1:$B$4,2,FALSE))+(0.1*VLOOKUP(F1114,'%.'!$A$1:$B$4,2,FALSE))+(0.35*VLOOKUP(G1114,'%.'!$A$1:$B$4,2,FALSE))</f>
        <v>0.14499999999999999</v>
      </c>
      <c r="AI1114" s="128" t="str">
        <f t="shared" si="179"/>
        <v>BAJA</v>
      </c>
      <c r="AJ1114" s="128" t="str">
        <f t="shared" si="180"/>
        <v>Cuentas de Orden</v>
      </c>
      <c r="AK1114" s="178" t="e">
        <f t="shared" si="181"/>
        <v>#REF!</v>
      </c>
    </row>
    <row r="1115" spans="1:37" ht="30" customHeight="1" x14ac:dyDescent="0.25">
      <c r="A1115" s="115">
        <v>1114</v>
      </c>
      <c r="B1115" s="83" t="s">
        <v>2500</v>
      </c>
      <c r="C1115" s="126" t="s">
        <v>2501</v>
      </c>
      <c r="D1115" s="83" t="s">
        <v>1</v>
      </c>
      <c r="E1115" s="83" t="s">
        <v>1</v>
      </c>
      <c r="F1115" s="83" t="s">
        <v>0</v>
      </c>
      <c r="G1115" s="124" t="s">
        <v>1</v>
      </c>
      <c r="H1115" s="169">
        <f t="shared" si="172"/>
        <v>0.14499999999999999</v>
      </c>
      <c r="I1115" s="170" t="str">
        <f t="shared" si="173"/>
        <v>BAJA</v>
      </c>
      <c r="J1115" s="292">
        <v>1075009</v>
      </c>
      <c r="K1115" s="221">
        <v>0</v>
      </c>
      <c r="L1115" s="83" t="s">
        <v>132</v>
      </c>
      <c r="M1115" s="188"/>
      <c r="N1115" s="83" t="s">
        <v>405</v>
      </c>
      <c r="O1115" s="189" t="s">
        <v>405</v>
      </c>
      <c r="P1115" s="83" t="s">
        <v>792</v>
      </c>
      <c r="Q1115" s="83" t="s">
        <v>2540</v>
      </c>
      <c r="R1115" s="83" t="s">
        <v>2541</v>
      </c>
      <c r="S1115" s="93">
        <v>43753</v>
      </c>
      <c r="T1115" s="83">
        <v>146212</v>
      </c>
      <c r="U1115" s="83" t="s">
        <v>76</v>
      </c>
      <c r="V1115" s="83"/>
      <c r="W1115" s="171">
        <v>44074</v>
      </c>
      <c r="X1115" s="172" t="e">
        <f>+CONCATENATE(TEXT(#REF!,"yyyy"),"-",TEXT(#REF!,"mm"))</f>
        <v>#REF!</v>
      </c>
      <c r="Y1115" s="173" t="str">
        <f t="shared" si="176"/>
        <v>3</v>
      </c>
      <c r="Z1115" s="172" t="str">
        <f t="shared" si="177"/>
        <v>2020-07</v>
      </c>
      <c r="AA1115" s="170" t="e">
        <f>+VLOOKUP(Z1115,#REF!,2,FALSE)/VLOOKUP(X1115,#REF!,2,FALSE)</f>
        <v>#REF!</v>
      </c>
      <c r="AB1115" s="174" t="e">
        <f t="shared" si="174"/>
        <v>#REF!</v>
      </c>
      <c r="AC1115" s="174" t="e">
        <f t="shared" si="175"/>
        <v>#REF!</v>
      </c>
      <c r="AD1115" s="175" t="e">
        <f>+#REF!+365*Y1115</f>
        <v>#REF!</v>
      </c>
      <c r="AE1115" s="176" t="e">
        <f t="shared" si="178"/>
        <v>#REF!</v>
      </c>
      <c r="AF1115" s="170" t="e">
        <f>+VLOOKUP(CONCATENATE(TEXT(W1115,"yyyy"),"-",TEXT(W1115,"mm")),#REF!,2,0)</f>
        <v>#REF!</v>
      </c>
      <c r="AG1115" s="177" t="e">
        <f>+(AC1115*(1+'INFLAC PROYECTADA'!$B$8)^(AE1115))/((1+DEMANDADO!AF1115)^(AE1115))</f>
        <v>#REF!</v>
      </c>
      <c r="AH1115" s="169">
        <f>(0.2*VLOOKUP(D1115,'%.'!$A$1:$B$4,2,FALSE))+(0.35*VLOOKUP(E1115,'%.'!$A$1:$B$4,2,FALSE))+(0.1*VLOOKUP(F1115,'%.'!$A$1:$B$4,2,FALSE))+(0.35*VLOOKUP(G1115,'%.'!$A$1:$B$4,2,FALSE))</f>
        <v>0.14499999999999999</v>
      </c>
      <c r="AI1115" s="128" t="str">
        <f t="shared" si="179"/>
        <v>BAJA</v>
      </c>
      <c r="AJ1115" s="128" t="str">
        <f t="shared" si="180"/>
        <v>Cuentas de Orden</v>
      </c>
      <c r="AK1115" s="178" t="e">
        <f t="shared" si="181"/>
        <v>#REF!</v>
      </c>
    </row>
    <row r="1116" spans="1:37" ht="30" customHeight="1" x14ac:dyDescent="0.25">
      <c r="A1116" s="115">
        <v>1115</v>
      </c>
      <c r="B1116" s="79" t="s">
        <v>688</v>
      </c>
      <c r="C1116" s="85" t="s">
        <v>2502</v>
      </c>
      <c r="D1116" s="83" t="s">
        <v>48</v>
      </c>
      <c r="E1116" s="83" t="s">
        <v>48</v>
      </c>
      <c r="F1116" s="83" t="s">
        <v>48</v>
      </c>
      <c r="G1116" s="124" t="s">
        <v>48</v>
      </c>
      <c r="H1116" s="169">
        <f t="shared" si="172"/>
        <v>0.5</v>
      </c>
      <c r="I1116" s="170" t="str">
        <f t="shared" si="173"/>
        <v>MEDIA</v>
      </c>
      <c r="J1116" s="292">
        <v>204300799</v>
      </c>
      <c r="K1116" s="221">
        <v>0.5</v>
      </c>
      <c r="L1116" s="83" t="s">
        <v>130</v>
      </c>
      <c r="M1116" s="188"/>
      <c r="N1116" s="83" t="s">
        <v>405</v>
      </c>
      <c r="O1116" s="189" t="s">
        <v>405</v>
      </c>
      <c r="P1116" s="83" t="s">
        <v>415</v>
      </c>
      <c r="Q1116" s="83" t="s">
        <v>2540</v>
      </c>
      <c r="R1116" s="83" t="s">
        <v>2541</v>
      </c>
      <c r="S1116" s="93">
        <v>43753</v>
      </c>
      <c r="T1116" s="83">
        <v>146212</v>
      </c>
      <c r="U1116" s="83" t="s">
        <v>21</v>
      </c>
      <c r="V1116" s="83" t="s">
        <v>2555</v>
      </c>
      <c r="W1116" s="171">
        <v>44074</v>
      </c>
      <c r="X1116" s="172" t="e">
        <f>+CONCATENATE(TEXT(#REF!,"yyyy"),"-",TEXT(#REF!,"mm"))</f>
        <v>#REF!</v>
      </c>
      <c r="Y1116" s="173" t="str">
        <f t="shared" si="176"/>
        <v>7</v>
      </c>
      <c r="Z1116" s="172" t="str">
        <f t="shared" si="177"/>
        <v>2020-07</v>
      </c>
      <c r="AA1116" s="170" t="e">
        <f>+VLOOKUP(Z1116,#REF!,2,FALSE)/VLOOKUP(X1116,#REF!,2,FALSE)</f>
        <v>#REF!</v>
      </c>
      <c r="AB1116" s="174" t="e">
        <f t="shared" si="174"/>
        <v>#REF!</v>
      </c>
      <c r="AC1116" s="174" t="e">
        <f t="shared" si="175"/>
        <v>#REF!</v>
      </c>
      <c r="AD1116" s="175" t="e">
        <f>+#REF!+365*Y1116</f>
        <v>#REF!</v>
      </c>
      <c r="AE1116" s="176" t="e">
        <f t="shared" si="178"/>
        <v>#REF!</v>
      </c>
      <c r="AF1116" s="170" t="e">
        <f>+VLOOKUP(CONCATENATE(TEXT(W1116,"yyyy"),"-",TEXT(W1116,"mm")),#REF!,2,0)</f>
        <v>#REF!</v>
      </c>
      <c r="AG1116" s="177" t="e">
        <f>+(AC1116*(1+'INFLAC PROYECTADA'!$B$8)^(AE1116))/((1+DEMANDADO!AF1116)^(AE1116))</f>
        <v>#REF!</v>
      </c>
      <c r="AH1116" s="169">
        <f>(0.2*VLOOKUP(D1116,'%.'!$A$1:$B$4,2,FALSE))+(0.35*VLOOKUP(E1116,'%.'!$A$1:$B$4,2,FALSE))+(0.1*VLOOKUP(F1116,'%.'!$A$1:$B$4,2,FALSE))+(0.35*VLOOKUP(G1116,'%.'!$A$1:$B$4,2,FALSE))</f>
        <v>0.5</v>
      </c>
      <c r="AI1116" s="128" t="str">
        <f t="shared" si="179"/>
        <v>MEDIA</v>
      </c>
      <c r="AJ1116" s="128" t="str">
        <f t="shared" si="180"/>
        <v>Cuentas de Orden</v>
      </c>
      <c r="AK1116" s="178" t="e">
        <f t="shared" si="181"/>
        <v>#REF!</v>
      </c>
    </row>
    <row r="1117" spans="1:37" ht="30" customHeight="1" x14ac:dyDescent="0.25">
      <c r="A1117" s="115">
        <v>1116</v>
      </c>
      <c r="B1117" s="83" t="s">
        <v>2503</v>
      </c>
      <c r="C1117" s="126" t="s">
        <v>2504</v>
      </c>
      <c r="D1117" s="83" t="s">
        <v>0</v>
      </c>
      <c r="E1117" s="83" t="s">
        <v>0</v>
      </c>
      <c r="F1117" s="83" t="s">
        <v>1</v>
      </c>
      <c r="G1117" s="124" t="s">
        <v>0</v>
      </c>
      <c r="H1117" s="169">
        <f t="shared" si="172"/>
        <v>0.90500000000000003</v>
      </c>
      <c r="I1117" s="170" t="str">
        <f t="shared" si="173"/>
        <v>ALTA</v>
      </c>
      <c r="J1117" s="292">
        <v>41680765</v>
      </c>
      <c r="K1117" s="221">
        <v>0.3</v>
      </c>
      <c r="L1117" s="83" t="s">
        <v>129</v>
      </c>
      <c r="M1117" s="188"/>
      <c r="N1117" s="83" t="s">
        <v>405</v>
      </c>
      <c r="O1117" s="189" t="s">
        <v>405</v>
      </c>
      <c r="P1117" s="83" t="s">
        <v>407</v>
      </c>
      <c r="Q1117" s="83" t="s">
        <v>2540</v>
      </c>
      <c r="R1117" s="83" t="s">
        <v>2541</v>
      </c>
      <c r="S1117" s="93">
        <v>43753</v>
      </c>
      <c r="T1117" s="83">
        <v>146212</v>
      </c>
      <c r="U1117" s="83" t="s">
        <v>171</v>
      </c>
      <c r="V1117" s="83" t="s">
        <v>1214</v>
      </c>
      <c r="W1117" s="171">
        <v>44074</v>
      </c>
      <c r="X1117" s="172" t="e">
        <f>+CONCATENATE(TEXT(#REF!,"yyyy"),"-",TEXT(#REF!,"mm"))</f>
        <v>#REF!</v>
      </c>
      <c r="Y1117" s="173" t="str">
        <f t="shared" si="176"/>
        <v>3</v>
      </c>
      <c r="Z1117" s="172" t="str">
        <f t="shared" si="177"/>
        <v>2020-07</v>
      </c>
      <c r="AA1117" s="170" t="e">
        <f>+VLOOKUP(Z1117,#REF!,2,FALSE)/VLOOKUP(X1117,#REF!,2,FALSE)</f>
        <v>#REF!</v>
      </c>
      <c r="AB1117" s="174" t="e">
        <f t="shared" si="174"/>
        <v>#REF!</v>
      </c>
      <c r="AC1117" s="174" t="e">
        <f t="shared" si="175"/>
        <v>#REF!</v>
      </c>
      <c r="AD1117" s="175" t="e">
        <f>+#REF!+365*Y1117</f>
        <v>#REF!</v>
      </c>
      <c r="AE1117" s="176" t="e">
        <f t="shared" si="178"/>
        <v>#REF!</v>
      </c>
      <c r="AF1117" s="170" t="e">
        <f>+VLOOKUP(CONCATENATE(TEXT(W1117,"yyyy"),"-",TEXT(W1117,"mm")),#REF!,2,0)</f>
        <v>#REF!</v>
      </c>
      <c r="AG1117" s="177" t="e">
        <f>+(AC1117*(1+'INFLAC PROYECTADA'!$B$8)^(AE1117))/((1+DEMANDADO!AF1117)^(AE1117))</f>
        <v>#REF!</v>
      </c>
      <c r="AH1117" s="169">
        <f>(0.2*VLOOKUP(D1117,'%.'!$A$1:$B$4,2,FALSE))+(0.35*VLOOKUP(E1117,'%.'!$A$1:$B$4,2,FALSE))+(0.1*VLOOKUP(F1117,'%.'!$A$1:$B$4,2,FALSE))+(0.35*VLOOKUP(G1117,'%.'!$A$1:$B$4,2,FALSE))</f>
        <v>0.90500000000000003</v>
      </c>
      <c r="AI1117" s="128" t="str">
        <f t="shared" si="179"/>
        <v>ALTA</v>
      </c>
      <c r="AJ1117" s="128" t="str">
        <f t="shared" si="180"/>
        <v>Provisión contable</v>
      </c>
      <c r="AK1117" s="178" t="e">
        <f t="shared" si="181"/>
        <v>#REF!</v>
      </c>
    </row>
    <row r="1118" spans="1:37" ht="30" customHeight="1" x14ac:dyDescent="0.25">
      <c r="A1118" s="115">
        <v>1117</v>
      </c>
      <c r="B1118" s="83" t="s">
        <v>2505</v>
      </c>
      <c r="C1118" s="126" t="s">
        <v>2506</v>
      </c>
      <c r="D1118" s="83" t="s">
        <v>0</v>
      </c>
      <c r="E1118" s="83" t="s">
        <v>0</v>
      </c>
      <c r="F1118" s="83" t="s">
        <v>1</v>
      </c>
      <c r="G1118" s="124" t="s">
        <v>0</v>
      </c>
      <c r="H1118" s="169">
        <f t="shared" si="172"/>
        <v>0.90500000000000003</v>
      </c>
      <c r="I1118" s="170" t="str">
        <f t="shared" si="173"/>
        <v>ALTA</v>
      </c>
      <c r="J1118" s="292">
        <v>15329422</v>
      </c>
      <c r="K1118" s="221">
        <v>0.8</v>
      </c>
      <c r="L1118" s="83" t="s">
        <v>129</v>
      </c>
      <c r="M1118" s="188"/>
      <c r="N1118" s="83" t="s">
        <v>405</v>
      </c>
      <c r="O1118" s="189" t="s">
        <v>405</v>
      </c>
      <c r="P1118" s="83" t="s">
        <v>407</v>
      </c>
      <c r="Q1118" s="83" t="s">
        <v>2540</v>
      </c>
      <c r="R1118" s="83" t="s">
        <v>2541</v>
      </c>
      <c r="S1118" s="93">
        <v>43753</v>
      </c>
      <c r="T1118" s="83">
        <v>146212</v>
      </c>
      <c r="U1118" s="83" t="s">
        <v>171</v>
      </c>
      <c r="V1118" s="83"/>
      <c r="W1118" s="171">
        <v>44074</v>
      </c>
      <c r="X1118" s="172" t="e">
        <f>+CONCATENATE(TEXT(#REF!,"yyyy"),"-",TEXT(#REF!,"mm"))</f>
        <v>#REF!</v>
      </c>
      <c r="Y1118" s="173" t="str">
        <f t="shared" si="176"/>
        <v>3</v>
      </c>
      <c r="Z1118" s="172" t="str">
        <f t="shared" si="177"/>
        <v>2020-07</v>
      </c>
      <c r="AA1118" s="170" t="e">
        <f>+VLOOKUP(Z1118,#REF!,2,FALSE)/VLOOKUP(X1118,#REF!,2,FALSE)</f>
        <v>#REF!</v>
      </c>
      <c r="AB1118" s="174" t="e">
        <f t="shared" si="174"/>
        <v>#REF!</v>
      </c>
      <c r="AC1118" s="174" t="e">
        <f t="shared" si="175"/>
        <v>#REF!</v>
      </c>
      <c r="AD1118" s="175" t="e">
        <f>+#REF!+365*Y1118</f>
        <v>#REF!</v>
      </c>
      <c r="AE1118" s="176" t="e">
        <f t="shared" si="178"/>
        <v>#REF!</v>
      </c>
      <c r="AF1118" s="170" t="e">
        <f>+VLOOKUP(CONCATENATE(TEXT(W1118,"yyyy"),"-",TEXT(W1118,"mm")),#REF!,2,0)</f>
        <v>#REF!</v>
      </c>
      <c r="AG1118" s="177" t="e">
        <f>+(AC1118*(1+'INFLAC PROYECTADA'!$B$8)^(AE1118))/((1+DEMANDADO!AF1118)^(AE1118))</f>
        <v>#REF!</v>
      </c>
      <c r="AH1118" s="169">
        <f>(0.2*VLOOKUP(D1118,'%.'!$A$1:$B$4,2,FALSE))+(0.35*VLOOKUP(E1118,'%.'!$A$1:$B$4,2,FALSE))+(0.1*VLOOKUP(F1118,'%.'!$A$1:$B$4,2,FALSE))+(0.35*VLOOKUP(G1118,'%.'!$A$1:$B$4,2,FALSE))</f>
        <v>0.90500000000000003</v>
      </c>
      <c r="AI1118" s="128" t="str">
        <f t="shared" si="179"/>
        <v>ALTA</v>
      </c>
      <c r="AJ1118" s="128" t="str">
        <f t="shared" si="180"/>
        <v>Provisión contable</v>
      </c>
      <c r="AK1118" s="178" t="e">
        <f t="shared" si="181"/>
        <v>#REF!</v>
      </c>
    </row>
    <row r="1119" spans="1:37" ht="30" customHeight="1" x14ac:dyDescent="0.25">
      <c r="A1119" s="115">
        <v>1118</v>
      </c>
      <c r="B1119" s="83" t="s">
        <v>1409</v>
      </c>
      <c r="C1119" s="126" t="s">
        <v>2507</v>
      </c>
      <c r="D1119" s="83" t="s">
        <v>0</v>
      </c>
      <c r="E1119" s="83" t="s">
        <v>0</v>
      </c>
      <c r="F1119" s="83" t="s">
        <v>1</v>
      </c>
      <c r="G1119" s="124" t="s">
        <v>0</v>
      </c>
      <c r="H1119" s="169">
        <f t="shared" si="172"/>
        <v>0.90500000000000003</v>
      </c>
      <c r="I1119" s="170" t="str">
        <f t="shared" si="173"/>
        <v>ALTA</v>
      </c>
      <c r="J1119" s="292">
        <v>53000000</v>
      </c>
      <c r="K1119" s="221">
        <v>0.5</v>
      </c>
      <c r="L1119" s="83" t="s">
        <v>133</v>
      </c>
      <c r="M1119" s="188"/>
      <c r="N1119" s="83" t="s">
        <v>405</v>
      </c>
      <c r="O1119" s="189" t="s">
        <v>405</v>
      </c>
      <c r="P1119" s="83" t="s">
        <v>407</v>
      </c>
      <c r="Q1119" s="83" t="s">
        <v>2540</v>
      </c>
      <c r="R1119" s="83" t="s">
        <v>2541</v>
      </c>
      <c r="S1119" s="93">
        <v>43753</v>
      </c>
      <c r="T1119" s="83">
        <v>146212</v>
      </c>
      <c r="U1119" s="83" t="s">
        <v>171</v>
      </c>
      <c r="V1119" s="83" t="s">
        <v>1214</v>
      </c>
      <c r="W1119" s="171">
        <v>44074</v>
      </c>
      <c r="X1119" s="172" t="e">
        <f>+CONCATENATE(TEXT(#REF!,"yyyy"),"-",TEXT(#REF!,"mm"))</f>
        <v>#REF!</v>
      </c>
      <c r="Y1119" s="173" t="str">
        <f t="shared" si="176"/>
        <v>3</v>
      </c>
      <c r="Z1119" s="172" t="str">
        <f t="shared" si="177"/>
        <v>2020-07</v>
      </c>
      <c r="AA1119" s="170" t="e">
        <f>+VLOOKUP(Z1119,#REF!,2,FALSE)/VLOOKUP(X1119,#REF!,2,FALSE)</f>
        <v>#REF!</v>
      </c>
      <c r="AB1119" s="174" t="e">
        <f t="shared" si="174"/>
        <v>#REF!</v>
      </c>
      <c r="AC1119" s="174" t="e">
        <f t="shared" si="175"/>
        <v>#REF!</v>
      </c>
      <c r="AD1119" s="175" t="e">
        <f>+#REF!+365*Y1119</f>
        <v>#REF!</v>
      </c>
      <c r="AE1119" s="176" t="e">
        <f t="shared" si="178"/>
        <v>#REF!</v>
      </c>
      <c r="AF1119" s="170" t="e">
        <f>+VLOOKUP(CONCATENATE(TEXT(W1119,"yyyy"),"-",TEXT(W1119,"mm")),#REF!,2,0)</f>
        <v>#REF!</v>
      </c>
      <c r="AG1119" s="177" t="e">
        <f>+(AC1119*(1+'INFLAC PROYECTADA'!$B$8)^(AE1119))/((1+DEMANDADO!AF1119)^(AE1119))</f>
        <v>#REF!</v>
      </c>
      <c r="AH1119" s="169">
        <f>(0.2*VLOOKUP(D1119,'%.'!$A$1:$B$4,2,FALSE))+(0.35*VLOOKUP(E1119,'%.'!$A$1:$B$4,2,FALSE))+(0.1*VLOOKUP(F1119,'%.'!$A$1:$B$4,2,FALSE))+(0.35*VLOOKUP(G1119,'%.'!$A$1:$B$4,2,FALSE))</f>
        <v>0.90500000000000003</v>
      </c>
      <c r="AI1119" s="128" t="str">
        <f t="shared" si="179"/>
        <v>ALTA</v>
      </c>
      <c r="AJ1119" s="128" t="str">
        <f t="shared" si="180"/>
        <v>Provisión contable</v>
      </c>
      <c r="AK1119" s="178" t="e">
        <f t="shared" si="181"/>
        <v>#REF!</v>
      </c>
    </row>
    <row r="1120" spans="1:37" ht="30" customHeight="1" x14ac:dyDescent="0.25">
      <c r="A1120" s="115">
        <v>1119</v>
      </c>
      <c r="B1120" s="83" t="s">
        <v>2445</v>
      </c>
      <c r="C1120" s="126" t="s">
        <v>2508</v>
      </c>
      <c r="D1120" s="83" t="s">
        <v>0</v>
      </c>
      <c r="E1120" s="83" t="s">
        <v>0</v>
      </c>
      <c r="F1120" s="83" t="s">
        <v>1</v>
      </c>
      <c r="G1120" s="124" t="s">
        <v>0</v>
      </c>
      <c r="H1120" s="169">
        <f t="shared" si="172"/>
        <v>0.90500000000000003</v>
      </c>
      <c r="I1120" s="170" t="str">
        <f t="shared" si="173"/>
        <v>ALTA</v>
      </c>
      <c r="J1120" s="292">
        <v>1069689650</v>
      </c>
      <c r="K1120" s="221">
        <v>0.5</v>
      </c>
      <c r="L1120" s="83" t="s">
        <v>134</v>
      </c>
      <c r="M1120" s="188">
        <v>937184206</v>
      </c>
      <c r="N1120" s="83" t="s">
        <v>405</v>
      </c>
      <c r="O1120" s="189" t="s">
        <v>405</v>
      </c>
      <c r="P1120" s="83" t="s">
        <v>407</v>
      </c>
      <c r="Q1120" s="83" t="s">
        <v>2540</v>
      </c>
      <c r="R1120" s="83" t="s">
        <v>2541</v>
      </c>
      <c r="S1120" s="93">
        <v>43753</v>
      </c>
      <c r="T1120" s="83">
        <v>146212</v>
      </c>
      <c r="U1120" s="83" t="s">
        <v>21</v>
      </c>
      <c r="V1120" s="83" t="s">
        <v>2573</v>
      </c>
      <c r="W1120" s="171">
        <v>44074</v>
      </c>
      <c r="X1120" s="172" t="e">
        <f>+CONCATENATE(TEXT(#REF!,"yyyy"),"-",TEXT(#REF!,"mm"))</f>
        <v>#REF!</v>
      </c>
      <c r="Y1120" s="173" t="str">
        <f t="shared" si="176"/>
        <v>3</v>
      </c>
      <c r="Z1120" s="172" t="str">
        <f t="shared" si="177"/>
        <v>2020-07</v>
      </c>
      <c r="AA1120" s="170" t="e">
        <f>+VLOOKUP(Z1120,#REF!,2,FALSE)/VLOOKUP(X1120,#REF!,2,FALSE)</f>
        <v>#REF!</v>
      </c>
      <c r="AB1120" s="174" t="e">
        <f t="shared" si="174"/>
        <v>#REF!</v>
      </c>
      <c r="AC1120" s="174" t="e">
        <f t="shared" si="175"/>
        <v>#REF!</v>
      </c>
      <c r="AD1120" s="175" t="e">
        <f>+#REF!+365*Y1120</f>
        <v>#REF!</v>
      </c>
      <c r="AE1120" s="176" t="e">
        <f t="shared" si="178"/>
        <v>#REF!</v>
      </c>
      <c r="AF1120" s="170" t="e">
        <f>+VLOOKUP(CONCATENATE(TEXT(W1120,"yyyy"),"-",TEXT(W1120,"mm")),#REF!,2,0)</f>
        <v>#REF!</v>
      </c>
      <c r="AG1120" s="177" t="e">
        <f>+(AC1120*(1+'INFLAC PROYECTADA'!$B$8)^(AE1120))/((1+DEMANDADO!AF1120)^(AE1120))</f>
        <v>#REF!</v>
      </c>
      <c r="AH1120" s="169">
        <f>(0.2*VLOOKUP(D1120,'%.'!$A$1:$B$4,2,FALSE))+(0.35*VLOOKUP(E1120,'%.'!$A$1:$B$4,2,FALSE))+(0.1*VLOOKUP(F1120,'%.'!$A$1:$B$4,2,FALSE))+(0.35*VLOOKUP(G1120,'%.'!$A$1:$B$4,2,FALSE))</f>
        <v>0.90500000000000003</v>
      </c>
      <c r="AI1120" s="128" t="str">
        <f t="shared" si="179"/>
        <v>ALTA</v>
      </c>
      <c r="AJ1120" s="128" t="str">
        <f t="shared" si="180"/>
        <v>Provisión contable</v>
      </c>
      <c r="AK1120" s="178">
        <f t="shared" si="181"/>
        <v>937184206</v>
      </c>
    </row>
    <row r="1121" spans="1:37" ht="30" customHeight="1" x14ac:dyDescent="0.25">
      <c r="A1121" s="115">
        <v>1120</v>
      </c>
      <c r="B1121" s="83" t="s">
        <v>688</v>
      </c>
      <c r="C1121" s="126" t="s">
        <v>2509</v>
      </c>
      <c r="D1121" s="83" t="s">
        <v>0</v>
      </c>
      <c r="E1121" s="83" t="s">
        <v>0</v>
      </c>
      <c r="F1121" s="83" t="s">
        <v>1</v>
      </c>
      <c r="G1121" s="124" t="s">
        <v>0</v>
      </c>
      <c r="H1121" s="169">
        <f t="shared" si="172"/>
        <v>0.90500000000000003</v>
      </c>
      <c r="I1121" s="170" t="str">
        <f t="shared" si="173"/>
        <v>ALTA</v>
      </c>
      <c r="J1121" s="292">
        <v>2945833320</v>
      </c>
      <c r="K1121" s="221">
        <v>0.5</v>
      </c>
      <c r="L1121" s="83" t="s">
        <v>129</v>
      </c>
      <c r="M1121" s="188"/>
      <c r="N1121" s="83" t="s">
        <v>405</v>
      </c>
      <c r="O1121" s="189" t="s">
        <v>405</v>
      </c>
      <c r="P1121" s="83" t="s">
        <v>407</v>
      </c>
      <c r="Q1121" s="83" t="s">
        <v>2540</v>
      </c>
      <c r="R1121" s="83" t="s">
        <v>2541</v>
      </c>
      <c r="S1121" s="93">
        <v>43753</v>
      </c>
      <c r="T1121" s="83">
        <v>146212</v>
      </c>
      <c r="U1121" s="83" t="s">
        <v>21</v>
      </c>
      <c r="V1121" s="83"/>
      <c r="W1121" s="171">
        <v>44074</v>
      </c>
      <c r="X1121" s="172" t="e">
        <f>+CONCATENATE(TEXT(#REF!,"yyyy"),"-",TEXT(#REF!,"mm"))</f>
        <v>#REF!</v>
      </c>
      <c r="Y1121" s="173" t="str">
        <f t="shared" si="176"/>
        <v>3</v>
      </c>
      <c r="Z1121" s="172" t="str">
        <f t="shared" si="177"/>
        <v>2020-07</v>
      </c>
      <c r="AA1121" s="170" t="e">
        <f>+VLOOKUP(Z1121,#REF!,2,FALSE)/VLOOKUP(X1121,#REF!,2,FALSE)</f>
        <v>#REF!</v>
      </c>
      <c r="AB1121" s="174" t="e">
        <f t="shared" si="174"/>
        <v>#REF!</v>
      </c>
      <c r="AC1121" s="174" t="e">
        <f t="shared" si="175"/>
        <v>#REF!</v>
      </c>
      <c r="AD1121" s="175" t="e">
        <f>+#REF!+365*Y1121</f>
        <v>#REF!</v>
      </c>
      <c r="AE1121" s="176" t="e">
        <f t="shared" si="178"/>
        <v>#REF!</v>
      </c>
      <c r="AF1121" s="170" t="e">
        <f>+VLOOKUP(CONCATENATE(TEXT(W1121,"yyyy"),"-",TEXT(W1121,"mm")),#REF!,2,0)</f>
        <v>#REF!</v>
      </c>
      <c r="AG1121" s="177" t="e">
        <f>+(AC1121*(1+'INFLAC PROYECTADA'!$B$8)^(AE1121))/((1+DEMANDADO!AF1121)^(AE1121))</f>
        <v>#REF!</v>
      </c>
      <c r="AH1121" s="169">
        <f>(0.2*VLOOKUP(D1121,'%.'!$A$1:$B$4,2,FALSE))+(0.35*VLOOKUP(E1121,'%.'!$A$1:$B$4,2,FALSE))+(0.1*VLOOKUP(F1121,'%.'!$A$1:$B$4,2,FALSE))+(0.35*VLOOKUP(G1121,'%.'!$A$1:$B$4,2,FALSE))</f>
        <v>0.90500000000000003</v>
      </c>
      <c r="AI1121" s="128" t="str">
        <f t="shared" si="179"/>
        <v>ALTA</v>
      </c>
      <c r="AJ1121" s="128" t="str">
        <f t="shared" si="180"/>
        <v>Provisión contable</v>
      </c>
      <c r="AK1121" s="178" t="e">
        <f t="shared" si="181"/>
        <v>#REF!</v>
      </c>
    </row>
    <row r="1122" spans="1:37" ht="30" customHeight="1" x14ac:dyDescent="0.25">
      <c r="A1122" s="115">
        <v>1121</v>
      </c>
      <c r="B1122" s="83" t="s">
        <v>2510</v>
      </c>
      <c r="C1122" s="126" t="s">
        <v>2511</v>
      </c>
      <c r="D1122" s="83" t="s">
        <v>0</v>
      </c>
      <c r="E1122" s="83" t="s">
        <v>0</v>
      </c>
      <c r="F1122" s="83" t="s">
        <v>1</v>
      </c>
      <c r="G1122" s="124" t="s">
        <v>0</v>
      </c>
      <c r="H1122" s="169">
        <f t="shared" si="172"/>
        <v>0.90500000000000003</v>
      </c>
      <c r="I1122" s="170" t="str">
        <f t="shared" si="173"/>
        <v>ALTA</v>
      </c>
      <c r="J1122" s="292">
        <v>17656725</v>
      </c>
      <c r="K1122" s="221">
        <v>0.5</v>
      </c>
      <c r="L1122" s="83" t="s">
        <v>130</v>
      </c>
      <c r="M1122" s="188"/>
      <c r="N1122" s="83" t="s">
        <v>405</v>
      </c>
      <c r="O1122" s="189" t="s">
        <v>405</v>
      </c>
      <c r="P1122" s="83" t="s">
        <v>1506</v>
      </c>
      <c r="Q1122" s="83" t="s">
        <v>2540</v>
      </c>
      <c r="R1122" s="83" t="s">
        <v>2541</v>
      </c>
      <c r="S1122" s="93">
        <v>43753</v>
      </c>
      <c r="T1122" s="83">
        <v>146212</v>
      </c>
      <c r="U1122" s="83" t="s">
        <v>171</v>
      </c>
      <c r="V1122" s="83" t="s">
        <v>2574</v>
      </c>
      <c r="W1122" s="171">
        <v>44074</v>
      </c>
      <c r="X1122" s="172" t="e">
        <f>+CONCATENATE(TEXT(#REF!,"yyyy"),"-",TEXT(#REF!,"mm"))</f>
        <v>#REF!</v>
      </c>
      <c r="Y1122" s="173" t="str">
        <f t="shared" si="176"/>
        <v>2</v>
      </c>
      <c r="Z1122" s="172" t="str">
        <f t="shared" si="177"/>
        <v>2020-07</v>
      </c>
      <c r="AA1122" s="170" t="e">
        <f>+VLOOKUP(Z1122,#REF!,2,FALSE)/VLOOKUP(X1122,#REF!,2,FALSE)</f>
        <v>#REF!</v>
      </c>
      <c r="AB1122" s="174" t="e">
        <f t="shared" si="174"/>
        <v>#REF!</v>
      </c>
      <c r="AC1122" s="174" t="e">
        <f t="shared" si="175"/>
        <v>#REF!</v>
      </c>
      <c r="AD1122" s="175" t="e">
        <f>+#REF!+365*Y1122</f>
        <v>#REF!</v>
      </c>
      <c r="AE1122" s="176" t="e">
        <f t="shared" si="178"/>
        <v>#REF!</v>
      </c>
      <c r="AF1122" s="170" t="e">
        <f>+VLOOKUP(CONCATENATE(TEXT(W1122,"yyyy"),"-",TEXT(W1122,"mm")),#REF!,2,0)</f>
        <v>#REF!</v>
      </c>
      <c r="AG1122" s="177" t="e">
        <f>+(AC1122*(1+'INFLAC PROYECTADA'!$B$8)^(AE1122))/((1+DEMANDADO!AF1122)^(AE1122))</f>
        <v>#REF!</v>
      </c>
      <c r="AH1122" s="169">
        <f>(0.2*VLOOKUP(D1122,'%.'!$A$1:$B$4,2,FALSE))+(0.35*VLOOKUP(E1122,'%.'!$A$1:$B$4,2,FALSE))+(0.1*VLOOKUP(F1122,'%.'!$A$1:$B$4,2,FALSE))+(0.35*VLOOKUP(G1122,'%.'!$A$1:$B$4,2,FALSE))</f>
        <v>0.90500000000000003</v>
      </c>
      <c r="AI1122" s="128" t="str">
        <f t="shared" si="179"/>
        <v>ALTA</v>
      </c>
      <c r="AJ1122" s="128" t="str">
        <f t="shared" si="180"/>
        <v>Provisión contable</v>
      </c>
      <c r="AK1122" s="178" t="e">
        <f t="shared" si="181"/>
        <v>#REF!</v>
      </c>
    </row>
    <row r="1123" spans="1:37" ht="30" customHeight="1" x14ac:dyDescent="0.25">
      <c r="A1123" s="115">
        <v>1122</v>
      </c>
      <c r="B1123" s="83" t="s">
        <v>688</v>
      </c>
      <c r="C1123" s="126" t="s">
        <v>2512</v>
      </c>
      <c r="D1123" s="83" t="s">
        <v>0</v>
      </c>
      <c r="E1123" s="83" t="s">
        <v>0</v>
      </c>
      <c r="F1123" s="83" t="s">
        <v>1</v>
      </c>
      <c r="G1123" s="124" t="s">
        <v>0</v>
      </c>
      <c r="H1123" s="169">
        <f t="shared" si="172"/>
        <v>0.90500000000000003</v>
      </c>
      <c r="I1123" s="170" t="str">
        <f t="shared" si="173"/>
        <v>ALTA</v>
      </c>
      <c r="J1123" s="292">
        <v>1129428300</v>
      </c>
      <c r="K1123" s="221">
        <v>0</v>
      </c>
      <c r="L1123" s="83" t="s">
        <v>129</v>
      </c>
      <c r="M1123" s="188"/>
      <c r="N1123" s="83" t="s">
        <v>405</v>
      </c>
      <c r="O1123" s="189" t="s">
        <v>405</v>
      </c>
      <c r="P1123" s="83" t="s">
        <v>407</v>
      </c>
      <c r="Q1123" s="83" t="s">
        <v>2540</v>
      </c>
      <c r="R1123" s="83" t="s">
        <v>2541</v>
      </c>
      <c r="S1123" s="93">
        <v>43753</v>
      </c>
      <c r="T1123" s="83">
        <v>146212</v>
      </c>
      <c r="U1123" s="83" t="s">
        <v>178</v>
      </c>
      <c r="V1123" s="83" t="s">
        <v>2575</v>
      </c>
      <c r="W1123" s="171">
        <v>44074</v>
      </c>
      <c r="X1123" s="172" t="e">
        <f>+CONCATENATE(TEXT(#REF!,"yyyy"),"-",TEXT(#REF!,"mm"))</f>
        <v>#REF!</v>
      </c>
      <c r="Y1123" s="173" t="str">
        <f t="shared" si="176"/>
        <v>3</v>
      </c>
      <c r="Z1123" s="172" t="str">
        <f t="shared" si="177"/>
        <v>2020-07</v>
      </c>
      <c r="AA1123" s="170" t="e">
        <f>+VLOOKUP(Z1123,#REF!,2,FALSE)/VLOOKUP(X1123,#REF!,2,FALSE)</f>
        <v>#REF!</v>
      </c>
      <c r="AB1123" s="174" t="e">
        <f t="shared" si="174"/>
        <v>#REF!</v>
      </c>
      <c r="AC1123" s="174" t="e">
        <f t="shared" si="175"/>
        <v>#REF!</v>
      </c>
      <c r="AD1123" s="175" t="e">
        <f>+#REF!+365*Y1123</f>
        <v>#REF!</v>
      </c>
      <c r="AE1123" s="176" t="e">
        <f t="shared" si="178"/>
        <v>#REF!</v>
      </c>
      <c r="AF1123" s="170" t="e">
        <f>+VLOOKUP(CONCATENATE(TEXT(W1123,"yyyy"),"-",TEXT(W1123,"mm")),#REF!,2,0)</f>
        <v>#REF!</v>
      </c>
      <c r="AG1123" s="177" t="e">
        <f>+(AC1123*(1+'INFLAC PROYECTADA'!$B$8)^(AE1123))/((1+DEMANDADO!AF1123)^(AE1123))</f>
        <v>#REF!</v>
      </c>
      <c r="AH1123" s="169">
        <f>(0.2*VLOOKUP(D1123,'%.'!$A$1:$B$4,2,FALSE))+(0.35*VLOOKUP(E1123,'%.'!$A$1:$B$4,2,FALSE))+(0.1*VLOOKUP(F1123,'%.'!$A$1:$B$4,2,FALSE))+(0.35*VLOOKUP(G1123,'%.'!$A$1:$B$4,2,FALSE))</f>
        <v>0.90500000000000003</v>
      </c>
      <c r="AI1123" s="128" t="str">
        <f t="shared" si="179"/>
        <v>ALTA</v>
      </c>
      <c r="AJ1123" s="128" t="str">
        <f t="shared" si="180"/>
        <v>Provisión contable</v>
      </c>
      <c r="AK1123" s="178" t="e">
        <f t="shared" si="181"/>
        <v>#REF!</v>
      </c>
    </row>
    <row r="1124" spans="1:37" ht="30" customHeight="1" x14ac:dyDescent="0.25">
      <c r="A1124" s="115">
        <v>1123</v>
      </c>
      <c r="B1124" s="83" t="s">
        <v>2513</v>
      </c>
      <c r="C1124" s="126" t="s">
        <v>2514</v>
      </c>
      <c r="D1124" s="83" t="s">
        <v>0</v>
      </c>
      <c r="E1124" s="83" t="s">
        <v>0</v>
      </c>
      <c r="F1124" s="83" t="s">
        <v>1</v>
      </c>
      <c r="G1124" s="124" t="s">
        <v>0</v>
      </c>
      <c r="H1124" s="169">
        <f t="shared" si="172"/>
        <v>0.90500000000000003</v>
      </c>
      <c r="I1124" s="170" t="str">
        <f t="shared" si="173"/>
        <v>ALTA</v>
      </c>
      <c r="J1124" s="292">
        <v>16708338</v>
      </c>
      <c r="K1124" s="221">
        <v>0.5</v>
      </c>
      <c r="L1124" s="83" t="s">
        <v>129</v>
      </c>
      <c r="M1124" s="188"/>
      <c r="N1124" s="83" t="s">
        <v>405</v>
      </c>
      <c r="O1124" s="189" t="s">
        <v>405</v>
      </c>
      <c r="P1124" s="83" t="s">
        <v>792</v>
      </c>
      <c r="Q1124" s="83" t="s">
        <v>2540</v>
      </c>
      <c r="R1124" s="83" t="s">
        <v>2541</v>
      </c>
      <c r="S1124" s="93">
        <v>43753</v>
      </c>
      <c r="T1124" s="83">
        <v>146212</v>
      </c>
      <c r="U1124" s="83" t="s">
        <v>171</v>
      </c>
      <c r="V1124" s="83" t="s">
        <v>1214</v>
      </c>
      <c r="W1124" s="171">
        <v>44074</v>
      </c>
      <c r="X1124" s="172" t="e">
        <f>+CONCATENATE(TEXT(#REF!,"yyyy"),"-",TEXT(#REF!,"mm"))</f>
        <v>#REF!</v>
      </c>
      <c r="Y1124" s="173" t="str">
        <f t="shared" si="176"/>
        <v>3</v>
      </c>
      <c r="Z1124" s="172" t="str">
        <f t="shared" si="177"/>
        <v>2020-07</v>
      </c>
      <c r="AA1124" s="170" t="e">
        <f>+VLOOKUP(Z1124,#REF!,2,FALSE)/VLOOKUP(X1124,#REF!,2,FALSE)</f>
        <v>#REF!</v>
      </c>
      <c r="AB1124" s="174" t="e">
        <f t="shared" si="174"/>
        <v>#REF!</v>
      </c>
      <c r="AC1124" s="174" t="e">
        <f t="shared" si="175"/>
        <v>#REF!</v>
      </c>
      <c r="AD1124" s="175" t="e">
        <f>+#REF!+365*Y1124</f>
        <v>#REF!</v>
      </c>
      <c r="AE1124" s="176" t="e">
        <f t="shared" si="178"/>
        <v>#REF!</v>
      </c>
      <c r="AF1124" s="170" t="e">
        <f>+VLOOKUP(CONCATENATE(TEXT(W1124,"yyyy"),"-",TEXT(W1124,"mm")),#REF!,2,0)</f>
        <v>#REF!</v>
      </c>
      <c r="AG1124" s="177" t="e">
        <f>+(AC1124*(1+'INFLAC PROYECTADA'!$B$8)^(AE1124))/((1+DEMANDADO!AF1124)^(AE1124))</f>
        <v>#REF!</v>
      </c>
      <c r="AH1124" s="169">
        <f>(0.2*VLOOKUP(D1124,'%.'!$A$1:$B$4,2,FALSE))+(0.35*VLOOKUP(E1124,'%.'!$A$1:$B$4,2,FALSE))+(0.1*VLOOKUP(F1124,'%.'!$A$1:$B$4,2,FALSE))+(0.35*VLOOKUP(G1124,'%.'!$A$1:$B$4,2,FALSE))</f>
        <v>0.90500000000000003</v>
      </c>
      <c r="AI1124" s="128" t="str">
        <f t="shared" si="179"/>
        <v>ALTA</v>
      </c>
      <c r="AJ1124" s="128" t="str">
        <f t="shared" si="180"/>
        <v>Provisión contable</v>
      </c>
      <c r="AK1124" s="178" t="e">
        <f t="shared" si="181"/>
        <v>#REF!</v>
      </c>
    </row>
    <row r="1125" spans="1:37" ht="30" customHeight="1" x14ac:dyDescent="0.25">
      <c r="A1125" s="115">
        <v>1124</v>
      </c>
      <c r="B1125" s="83" t="s">
        <v>2515</v>
      </c>
      <c r="C1125" s="126" t="s">
        <v>2516</v>
      </c>
      <c r="D1125" s="83" t="s">
        <v>0</v>
      </c>
      <c r="E1125" s="83" t="s">
        <v>0</v>
      </c>
      <c r="F1125" s="83" t="s">
        <v>1</v>
      </c>
      <c r="G1125" s="124" t="s">
        <v>0</v>
      </c>
      <c r="H1125" s="169">
        <f t="shared" si="172"/>
        <v>0.90500000000000003</v>
      </c>
      <c r="I1125" s="170" t="str">
        <f t="shared" si="173"/>
        <v>ALTA</v>
      </c>
      <c r="J1125" s="292">
        <v>95146781</v>
      </c>
      <c r="K1125" s="221">
        <v>0.5</v>
      </c>
      <c r="L1125" s="83" t="s">
        <v>129</v>
      </c>
      <c r="M1125" s="188"/>
      <c r="N1125" s="83" t="s">
        <v>405</v>
      </c>
      <c r="O1125" s="189" t="s">
        <v>405</v>
      </c>
      <c r="P1125" s="83" t="s">
        <v>407</v>
      </c>
      <c r="Q1125" s="83" t="s">
        <v>2540</v>
      </c>
      <c r="R1125" s="83" t="s">
        <v>2541</v>
      </c>
      <c r="S1125" s="93">
        <v>43753</v>
      </c>
      <c r="T1125" s="83">
        <v>146212</v>
      </c>
      <c r="U1125" s="83" t="s">
        <v>178</v>
      </c>
      <c r="V1125" s="83"/>
      <c r="W1125" s="171">
        <v>44074</v>
      </c>
      <c r="X1125" s="172" t="e">
        <f>+CONCATENATE(TEXT(#REF!,"yyyy"),"-",TEXT(#REF!,"mm"))</f>
        <v>#REF!</v>
      </c>
      <c r="Y1125" s="173" t="str">
        <f t="shared" si="176"/>
        <v>3</v>
      </c>
      <c r="Z1125" s="172" t="str">
        <f t="shared" si="177"/>
        <v>2020-07</v>
      </c>
      <c r="AA1125" s="170" t="e">
        <f>+VLOOKUP(Z1125,#REF!,2,FALSE)/VLOOKUP(X1125,#REF!,2,FALSE)</f>
        <v>#REF!</v>
      </c>
      <c r="AB1125" s="174" t="e">
        <f t="shared" si="174"/>
        <v>#REF!</v>
      </c>
      <c r="AC1125" s="174" t="e">
        <f t="shared" si="175"/>
        <v>#REF!</v>
      </c>
      <c r="AD1125" s="175" t="e">
        <f>+#REF!+365*Y1125</f>
        <v>#REF!</v>
      </c>
      <c r="AE1125" s="176" t="e">
        <f t="shared" si="178"/>
        <v>#REF!</v>
      </c>
      <c r="AF1125" s="170" t="e">
        <f>+VLOOKUP(CONCATENATE(TEXT(W1125,"yyyy"),"-",TEXT(W1125,"mm")),#REF!,2,0)</f>
        <v>#REF!</v>
      </c>
      <c r="AG1125" s="177" t="e">
        <f>+(AC1125*(1+'INFLAC PROYECTADA'!$B$8)^(AE1125))/((1+DEMANDADO!AF1125)^(AE1125))</f>
        <v>#REF!</v>
      </c>
      <c r="AH1125" s="169">
        <f>(0.2*VLOOKUP(D1125,'%.'!$A$1:$B$4,2,FALSE))+(0.35*VLOOKUP(E1125,'%.'!$A$1:$B$4,2,FALSE))+(0.1*VLOOKUP(F1125,'%.'!$A$1:$B$4,2,FALSE))+(0.35*VLOOKUP(G1125,'%.'!$A$1:$B$4,2,FALSE))</f>
        <v>0.90500000000000003</v>
      </c>
      <c r="AI1125" s="128" t="str">
        <f t="shared" si="179"/>
        <v>ALTA</v>
      </c>
      <c r="AJ1125" s="128" t="str">
        <f t="shared" si="180"/>
        <v>Provisión contable</v>
      </c>
      <c r="AK1125" s="178" t="e">
        <f t="shared" si="181"/>
        <v>#REF!</v>
      </c>
    </row>
    <row r="1126" spans="1:37" ht="30" customHeight="1" x14ac:dyDescent="0.25">
      <c r="A1126" s="115">
        <v>1125</v>
      </c>
      <c r="B1126" s="83" t="s">
        <v>1651</v>
      </c>
      <c r="C1126" s="126" t="s">
        <v>2517</v>
      </c>
      <c r="D1126" s="83" t="s">
        <v>1</v>
      </c>
      <c r="E1126" s="83" t="s">
        <v>1</v>
      </c>
      <c r="F1126" s="83" t="s">
        <v>0</v>
      </c>
      <c r="G1126" s="124" t="s">
        <v>1</v>
      </c>
      <c r="H1126" s="169">
        <f t="shared" si="172"/>
        <v>0.14499999999999999</v>
      </c>
      <c r="I1126" s="170" t="str">
        <f t="shared" si="173"/>
        <v>BAJA</v>
      </c>
      <c r="J1126" s="292">
        <v>43300477</v>
      </c>
      <c r="K1126" s="221">
        <v>0</v>
      </c>
      <c r="L1126" s="83" t="s">
        <v>129</v>
      </c>
      <c r="M1126" s="188"/>
      <c r="N1126" s="83" t="s">
        <v>405</v>
      </c>
      <c r="O1126" s="189" t="s">
        <v>405</v>
      </c>
      <c r="P1126" s="83" t="s">
        <v>760</v>
      </c>
      <c r="Q1126" s="83" t="s">
        <v>2540</v>
      </c>
      <c r="R1126" s="83" t="s">
        <v>2541</v>
      </c>
      <c r="S1126" s="93">
        <v>43753</v>
      </c>
      <c r="T1126" s="83">
        <v>146212</v>
      </c>
      <c r="U1126" s="83" t="s">
        <v>76</v>
      </c>
      <c r="V1126" s="83"/>
      <c r="W1126" s="171">
        <v>44074</v>
      </c>
      <c r="X1126" s="172" t="e">
        <f>+CONCATENATE(TEXT(#REF!,"yyyy"),"-",TEXT(#REF!,"mm"))</f>
        <v>#REF!</v>
      </c>
      <c r="Y1126" s="173" t="str">
        <f t="shared" si="176"/>
        <v>6</v>
      </c>
      <c r="Z1126" s="172" t="str">
        <f t="shared" si="177"/>
        <v>2020-07</v>
      </c>
      <c r="AA1126" s="170" t="e">
        <f>+VLOOKUP(Z1126,#REF!,2,FALSE)/VLOOKUP(X1126,#REF!,2,FALSE)</f>
        <v>#REF!</v>
      </c>
      <c r="AB1126" s="174" t="e">
        <f t="shared" si="174"/>
        <v>#REF!</v>
      </c>
      <c r="AC1126" s="174" t="e">
        <f t="shared" si="175"/>
        <v>#REF!</v>
      </c>
      <c r="AD1126" s="175" t="e">
        <f>+#REF!+365*Y1126</f>
        <v>#REF!</v>
      </c>
      <c r="AE1126" s="176" t="e">
        <f t="shared" si="178"/>
        <v>#REF!</v>
      </c>
      <c r="AF1126" s="170" t="e">
        <f>+VLOOKUP(CONCATENATE(TEXT(W1126,"yyyy"),"-",TEXT(W1126,"mm")),#REF!,2,0)</f>
        <v>#REF!</v>
      </c>
      <c r="AG1126" s="177" t="e">
        <f>+(AC1126*(1+'INFLAC PROYECTADA'!$B$8)^(AE1126))/((1+DEMANDADO!AF1126)^(AE1126))</f>
        <v>#REF!</v>
      </c>
      <c r="AH1126" s="169">
        <f>(0.2*VLOOKUP(D1126,'%.'!$A$1:$B$4,2,FALSE))+(0.35*VLOOKUP(E1126,'%.'!$A$1:$B$4,2,FALSE))+(0.1*VLOOKUP(F1126,'%.'!$A$1:$B$4,2,FALSE))+(0.35*VLOOKUP(G1126,'%.'!$A$1:$B$4,2,FALSE))</f>
        <v>0.14499999999999999</v>
      </c>
      <c r="AI1126" s="128" t="str">
        <f t="shared" si="179"/>
        <v>BAJA</v>
      </c>
      <c r="AJ1126" s="128" t="str">
        <f t="shared" si="180"/>
        <v>Cuentas de Orden</v>
      </c>
      <c r="AK1126" s="178" t="e">
        <f t="shared" si="181"/>
        <v>#REF!</v>
      </c>
    </row>
    <row r="1127" spans="1:37" ht="30" customHeight="1" x14ac:dyDescent="0.25">
      <c r="A1127" s="115">
        <v>1126</v>
      </c>
      <c r="B1127" s="84" t="s">
        <v>1882</v>
      </c>
      <c r="C1127" s="126" t="s">
        <v>2518</v>
      </c>
      <c r="D1127" s="83" t="s">
        <v>0</v>
      </c>
      <c r="E1127" s="83" t="s">
        <v>0</v>
      </c>
      <c r="F1127" s="83" t="s">
        <v>1</v>
      </c>
      <c r="G1127" s="124" t="s">
        <v>0</v>
      </c>
      <c r="H1127" s="169">
        <f t="shared" si="172"/>
        <v>0.90500000000000003</v>
      </c>
      <c r="I1127" s="170" t="str">
        <f t="shared" si="173"/>
        <v>ALTA</v>
      </c>
      <c r="J1127" s="292">
        <v>0</v>
      </c>
      <c r="K1127" s="221">
        <v>0</v>
      </c>
      <c r="L1127" s="83" t="s">
        <v>128</v>
      </c>
      <c r="M1127" s="188"/>
      <c r="N1127" s="83" t="s">
        <v>405</v>
      </c>
      <c r="O1127" s="189" t="s">
        <v>405</v>
      </c>
      <c r="P1127" s="83" t="s">
        <v>792</v>
      </c>
      <c r="Q1127" s="83" t="s">
        <v>2540</v>
      </c>
      <c r="R1127" s="83" t="s">
        <v>2541</v>
      </c>
      <c r="S1127" s="93">
        <v>43753</v>
      </c>
      <c r="T1127" s="83">
        <v>146212</v>
      </c>
      <c r="U1127" s="83" t="s">
        <v>178</v>
      </c>
      <c r="V1127" s="83" t="s">
        <v>2554</v>
      </c>
      <c r="W1127" s="171">
        <v>44074</v>
      </c>
      <c r="X1127" s="172" t="e">
        <f>+CONCATENATE(TEXT(#REF!,"yyyy"),"-",TEXT(#REF!,"mm"))</f>
        <v>#REF!</v>
      </c>
      <c r="Y1127" s="173" t="str">
        <f t="shared" si="176"/>
        <v>3</v>
      </c>
      <c r="Z1127" s="172" t="str">
        <f t="shared" si="177"/>
        <v>2020-07</v>
      </c>
      <c r="AA1127" s="170" t="e">
        <f>+VLOOKUP(Z1127,#REF!,2,FALSE)/VLOOKUP(X1127,#REF!,2,FALSE)</f>
        <v>#REF!</v>
      </c>
      <c r="AB1127" s="174" t="e">
        <f t="shared" si="174"/>
        <v>#REF!</v>
      </c>
      <c r="AC1127" s="174" t="e">
        <f t="shared" si="175"/>
        <v>#REF!</v>
      </c>
      <c r="AD1127" s="175" t="e">
        <f>+#REF!+365*Y1127</f>
        <v>#REF!</v>
      </c>
      <c r="AE1127" s="176" t="e">
        <f t="shared" si="178"/>
        <v>#REF!</v>
      </c>
      <c r="AF1127" s="170" t="e">
        <f>+VLOOKUP(CONCATENATE(TEXT(W1127,"yyyy"),"-",TEXT(W1127,"mm")),#REF!,2,0)</f>
        <v>#REF!</v>
      </c>
      <c r="AG1127" s="177" t="e">
        <f>+(AC1127*(1+'INFLAC PROYECTADA'!$B$8)^(AE1127))/((1+DEMANDADO!AF1127)^(AE1127))</f>
        <v>#REF!</v>
      </c>
      <c r="AH1127" s="169">
        <f>(0.2*VLOOKUP(D1127,'%.'!$A$1:$B$4,2,FALSE))+(0.35*VLOOKUP(E1127,'%.'!$A$1:$B$4,2,FALSE))+(0.1*VLOOKUP(F1127,'%.'!$A$1:$B$4,2,FALSE))+(0.35*VLOOKUP(G1127,'%.'!$A$1:$B$4,2,FALSE))</f>
        <v>0.90500000000000003</v>
      </c>
      <c r="AI1127" s="128" t="str">
        <f t="shared" si="179"/>
        <v>ALTA</v>
      </c>
      <c r="AJ1127" s="128" t="str">
        <f t="shared" si="180"/>
        <v>Provisión contable</v>
      </c>
      <c r="AK1127" s="178" t="e">
        <f t="shared" si="181"/>
        <v>#REF!</v>
      </c>
    </row>
    <row r="1128" spans="1:37" ht="30" customHeight="1" x14ac:dyDescent="0.25">
      <c r="A1128" s="115">
        <v>1127</v>
      </c>
      <c r="B1128" s="83" t="s">
        <v>2515</v>
      </c>
      <c r="C1128" s="126" t="s">
        <v>2519</v>
      </c>
      <c r="D1128" s="83" t="s">
        <v>1</v>
      </c>
      <c r="E1128" s="83" t="s">
        <v>1</v>
      </c>
      <c r="F1128" s="83" t="s">
        <v>0</v>
      </c>
      <c r="G1128" s="124" t="s">
        <v>1</v>
      </c>
      <c r="H1128" s="169">
        <f t="shared" si="172"/>
        <v>0.14499999999999999</v>
      </c>
      <c r="I1128" s="170" t="str">
        <f t="shared" si="173"/>
        <v>BAJA</v>
      </c>
      <c r="J1128" s="292">
        <v>2787973</v>
      </c>
      <c r="K1128" s="221">
        <v>0</v>
      </c>
      <c r="L1128" s="83" t="s">
        <v>133</v>
      </c>
      <c r="M1128" s="188"/>
      <c r="N1128" s="83" t="s">
        <v>405</v>
      </c>
      <c r="O1128" s="189" t="s">
        <v>405</v>
      </c>
      <c r="P1128" s="83" t="s">
        <v>2569</v>
      </c>
      <c r="Q1128" s="83" t="s">
        <v>2540</v>
      </c>
      <c r="R1128" s="83" t="s">
        <v>2541</v>
      </c>
      <c r="S1128" s="93">
        <v>43753</v>
      </c>
      <c r="T1128" s="83">
        <v>146212</v>
      </c>
      <c r="U1128" s="83" t="s">
        <v>76</v>
      </c>
      <c r="V1128" s="83" t="s">
        <v>2576</v>
      </c>
      <c r="W1128" s="171">
        <v>44074</v>
      </c>
      <c r="X1128" s="172" t="e">
        <f>+CONCATENATE(TEXT(#REF!,"yyyy"),"-",TEXT(#REF!,"mm"))</f>
        <v>#REF!</v>
      </c>
      <c r="Y1128" s="173" t="str">
        <f t="shared" si="176"/>
        <v>2</v>
      </c>
      <c r="Z1128" s="172" t="str">
        <f t="shared" si="177"/>
        <v>2020-07</v>
      </c>
      <c r="AA1128" s="170" t="e">
        <f>+VLOOKUP(Z1128,#REF!,2,FALSE)/VLOOKUP(X1128,#REF!,2,FALSE)</f>
        <v>#REF!</v>
      </c>
      <c r="AB1128" s="174" t="e">
        <f t="shared" si="174"/>
        <v>#REF!</v>
      </c>
      <c r="AC1128" s="174" t="e">
        <f t="shared" si="175"/>
        <v>#REF!</v>
      </c>
      <c r="AD1128" s="175" t="e">
        <f>+#REF!+365*Y1128</f>
        <v>#REF!</v>
      </c>
      <c r="AE1128" s="176" t="e">
        <f t="shared" si="178"/>
        <v>#REF!</v>
      </c>
      <c r="AF1128" s="170" t="e">
        <f>+VLOOKUP(CONCATENATE(TEXT(W1128,"yyyy"),"-",TEXT(W1128,"mm")),#REF!,2,0)</f>
        <v>#REF!</v>
      </c>
      <c r="AG1128" s="177" t="e">
        <f>+(AC1128*(1+'INFLAC PROYECTADA'!$B$8)^(AE1128))/((1+DEMANDADO!AF1128)^(AE1128))</f>
        <v>#REF!</v>
      </c>
      <c r="AH1128" s="169">
        <f>(0.2*VLOOKUP(D1128,'%.'!$A$1:$B$4,2,FALSE))+(0.35*VLOOKUP(E1128,'%.'!$A$1:$B$4,2,FALSE))+(0.1*VLOOKUP(F1128,'%.'!$A$1:$B$4,2,FALSE))+(0.35*VLOOKUP(G1128,'%.'!$A$1:$B$4,2,FALSE))</f>
        <v>0.14499999999999999</v>
      </c>
      <c r="AI1128" s="128" t="str">
        <f t="shared" si="179"/>
        <v>BAJA</v>
      </c>
      <c r="AJ1128" s="128" t="str">
        <f t="shared" si="180"/>
        <v>Cuentas de Orden</v>
      </c>
      <c r="AK1128" s="178" t="e">
        <f t="shared" si="181"/>
        <v>#REF!</v>
      </c>
    </row>
    <row r="1129" spans="1:37" ht="30" customHeight="1" x14ac:dyDescent="0.25">
      <c r="A1129" s="115">
        <v>1128</v>
      </c>
      <c r="B1129" s="83" t="s">
        <v>2520</v>
      </c>
      <c r="C1129" s="126" t="s">
        <v>2521</v>
      </c>
      <c r="D1129" s="83" t="s">
        <v>1</v>
      </c>
      <c r="E1129" s="83" t="s">
        <v>1</v>
      </c>
      <c r="F1129" s="83" t="s">
        <v>48</v>
      </c>
      <c r="G1129" s="124" t="s">
        <v>1</v>
      </c>
      <c r="H1129" s="169">
        <f t="shared" si="172"/>
        <v>9.5000000000000001E-2</v>
      </c>
      <c r="I1129" s="170" t="str">
        <f t="shared" si="173"/>
        <v>REMOTA</v>
      </c>
      <c r="J1129" s="292">
        <v>0</v>
      </c>
      <c r="K1129" s="221">
        <v>0</v>
      </c>
      <c r="L1129" s="83" t="s">
        <v>130</v>
      </c>
      <c r="M1129" s="188"/>
      <c r="N1129" s="83" t="s">
        <v>405</v>
      </c>
      <c r="O1129" s="189" t="s">
        <v>405</v>
      </c>
      <c r="P1129" s="83" t="s">
        <v>2569</v>
      </c>
      <c r="Q1129" s="83" t="s">
        <v>2540</v>
      </c>
      <c r="R1129" s="83" t="s">
        <v>2541</v>
      </c>
      <c r="S1129" s="93">
        <v>43753</v>
      </c>
      <c r="T1129" s="83">
        <v>146212</v>
      </c>
      <c r="U1129" s="83" t="s">
        <v>173</v>
      </c>
      <c r="V1129" s="83" t="s">
        <v>2576</v>
      </c>
      <c r="W1129" s="171">
        <v>44074</v>
      </c>
      <c r="X1129" s="172" t="e">
        <f>+CONCATENATE(TEXT(#REF!,"yyyy"),"-",TEXT(#REF!,"mm"))</f>
        <v>#REF!</v>
      </c>
      <c r="Y1129" s="173" t="str">
        <f t="shared" si="176"/>
        <v>2</v>
      </c>
      <c r="Z1129" s="172" t="str">
        <f t="shared" si="177"/>
        <v>2020-07</v>
      </c>
      <c r="AA1129" s="170" t="e">
        <f>+VLOOKUP(Z1129,#REF!,2,FALSE)/VLOOKUP(X1129,#REF!,2,FALSE)</f>
        <v>#REF!</v>
      </c>
      <c r="AB1129" s="174" t="e">
        <f t="shared" si="174"/>
        <v>#REF!</v>
      </c>
      <c r="AC1129" s="174" t="e">
        <f t="shared" si="175"/>
        <v>#REF!</v>
      </c>
      <c r="AD1129" s="175" t="e">
        <f>+#REF!+365*Y1129</f>
        <v>#REF!</v>
      </c>
      <c r="AE1129" s="176" t="e">
        <f t="shared" si="178"/>
        <v>#REF!</v>
      </c>
      <c r="AF1129" s="170" t="e">
        <f>+VLOOKUP(CONCATENATE(TEXT(W1129,"yyyy"),"-",TEXT(W1129,"mm")),#REF!,2,0)</f>
        <v>#REF!</v>
      </c>
      <c r="AG1129" s="177" t="e">
        <f>+(AC1129*(1+'INFLAC PROYECTADA'!$B$8)^(AE1129))/((1+DEMANDADO!AF1129)^(AE1129))</f>
        <v>#REF!</v>
      </c>
      <c r="AH1129" s="169">
        <f>(0.2*VLOOKUP(D1129,'%.'!$A$1:$B$4,2,FALSE))+(0.35*VLOOKUP(E1129,'%.'!$A$1:$B$4,2,FALSE))+(0.1*VLOOKUP(F1129,'%.'!$A$1:$B$4,2,FALSE))+(0.35*VLOOKUP(G1129,'%.'!$A$1:$B$4,2,FALSE))</f>
        <v>9.5000000000000001E-2</v>
      </c>
      <c r="AI1129" s="128" t="str">
        <f t="shared" si="179"/>
        <v>REMOTA</v>
      </c>
      <c r="AJ1129" s="128" t="str">
        <f t="shared" si="180"/>
        <v>No se registra</v>
      </c>
      <c r="AK1129" s="178">
        <f t="shared" si="181"/>
        <v>0</v>
      </c>
    </row>
    <row r="1130" spans="1:37" ht="30" customHeight="1" x14ac:dyDescent="0.25">
      <c r="A1130" s="115">
        <v>1129</v>
      </c>
      <c r="B1130" s="83" t="s">
        <v>2522</v>
      </c>
      <c r="C1130" s="126" t="s">
        <v>2523</v>
      </c>
      <c r="D1130" s="83" t="s">
        <v>1</v>
      </c>
      <c r="E1130" s="83" t="s">
        <v>1</v>
      </c>
      <c r="F1130" s="83" t="s">
        <v>1</v>
      </c>
      <c r="G1130" s="124" t="s">
        <v>1</v>
      </c>
      <c r="H1130" s="169">
        <f t="shared" si="172"/>
        <v>0.05</v>
      </c>
      <c r="I1130" s="170" t="str">
        <f t="shared" si="173"/>
        <v>REMOTA</v>
      </c>
      <c r="J1130" s="292">
        <v>1295595</v>
      </c>
      <c r="K1130" s="221">
        <v>0</v>
      </c>
      <c r="L1130" s="83" t="s">
        <v>132</v>
      </c>
      <c r="M1130" s="188"/>
      <c r="N1130" s="83" t="s">
        <v>405</v>
      </c>
      <c r="O1130" s="189" t="s">
        <v>405</v>
      </c>
      <c r="P1130" s="83" t="s">
        <v>792</v>
      </c>
      <c r="Q1130" s="83" t="s">
        <v>2540</v>
      </c>
      <c r="R1130" s="83" t="s">
        <v>2541</v>
      </c>
      <c r="S1130" s="93">
        <v>43753</v>
      </c>
      <c r="T1130" s="83">
        <v>146212</v>
      </c>
      <c r="U1130" s="83" t="s">
        <v>76</v>
      </c>
      <c r="V1130" s="83" t="s">
        <v>2576</v>
      </c>
      <c r="W1130" s="171">
        <v>44074</v>
      </c>
      <c r="X1130" s="172" t="e">
        <f>+CONCATENATE(TEXT(#REF!,"yyyy"),"-",TEXT(#REF!,"mm"))</f>
        <v>#REF!</v>
      </c>
      <c r="Y1130" s="173" t="str">
        <f t="shared" si="176"/>
        <v>3</v>
      </c>
      <c r="Z1130" s="172" t="str">
        <f t="shared" si="177"/>
        <v>2020-07</v>
      </c>
      <c r="AA1130" s="170" t="e">
        <f>+VLOOKUP(Z1130,#REF!,2,FALSE)/VLOOKUP(X1130,#REF!,2,FALSE)</f>
        <v>#REF!</v>
      </c>
      <c r="AB1130" s="174" t="e">
        <f t="shared" si="174"/>
        <v>#REF!</v>
      </c>
      <c r="AC1130" s="174" t="e">
        <f t="shared" si="175"/>
        <v>#REF!</v>
      </c>
      <c r="AD1130" s="175" t="e">
        <f>+#REF!+365*Y1130</f>
        <v>#REF!</v>
      </c>
      <c r="AE1130" s="176" t="e">
        <f t="shared" si="178"/>
        <v>#REF!</v>
      </c>
      <c r="AF1130" s="170" t="e">
        <f>+VLOOKUP(CONCATENATE(TEXT(W1130,"yyyy"),"-",TEXT(W1130,"mm")),#REF!,2,0)</f>
        <v>#REF!</v>
      </c>
      <c r="AG1130" s="177" t="e">
        <f>+(AC1130*(1+'INFLAC PROYECTADA'!$B$8)^(AE1130))/((1+DEMANDADO!AF1130)^(AE1130))</f>
        <v>#REF!</v>
      </c>
      <c r="AH1130" s="169">
        <f>(0.2*VLOOKUP(D1130,'%.'!$A$1:$B$4,2,FALSE))+(0.35*VLOOKUP(E1130,'%.'!$A$1:$B$4,2,FALSE))+(0.1*VLOOKUP(F1130,'%.'!$A$1:$B$4,2,FALSE))+(0.35*VLOOKUP(G1130,'%.'!$A$1:$B$4,2,FALSE))</f>
        <v>0.05</v>
      </c>
      <c r="AI1130" s="128" t="str">
        <f t="shared" si="179"/>
        <v>REMOTA</v>
      </c>
      <c r="AJ1130" s="128" t="str">
        <f t="shared" si="180"/>
        <v>No se registra</v>
      </c>
      <c r="AK1130" s="178">
        <f t="shared" si="181"/>
        <v>0</v>
      </c>
    </row>
    <row r="1131" spans="1:37" ht="30" customHeight="1" x14ac:dyDescent="0.25">
      <c r="A1131" s="115">
        <v>1130</v>
      </c>
      <c r="B1131" s="83" t="s">
        <v>2524</v>
      </c>
      <c r="C1131" s="126" t="s">
        <v>2525</v>
      </c>
      <c r="D1131" s="83" t="s">
        <v>1</v>
      </c>
      <c r="E1131" s="83" t="s">
        <v>1</v>
      </c>
      <c r="F1131" s="83" t="s">
        <v>1</v>
      </c>
      <c r="G1131" s="124" t="s">
        <v>1</v>
      </c>
      <c r="H1131" s="169">
        <f t="shared" si="172"/>
        <v>0.05</v>
      </c>
      <c r="I1131" s="170" t="str">
        <f t="shared" si="173"/>
        <v>REMOTA</v>
      </c>
      <c r="J1131" s="292">
        <v>697061</v>
      </c>
      <c r="K1131" s="221">
        <v>0</v>
      </c>
      <c r="L1131" s="83" t="s">
        <v>129</v>
      </c>
      <c r="M1131" s="188"/>
      <c r="N1131" s="83" t="s">
        <v>405</v>
      </c>
      <c r="O1131" s="189" t="s">
        <v>405</v>
      </c>
      <c r="P1131" s="83" t="s">
        <v>2569</v>
      </c>
      <c r="Q1131" s="83" t="s">
        <v>2540</v>
      </c>
      <c r="R1131" s="83" t="s">
        <v>2541</v>
      </c>
      <c r="S1131" s="93">
        <v>43753</v>
      </c>
      <c r="T1131" s="83">
        <v>146212</v>
      </c>
      <c r="U1131" s="83" t="s">
        <v>76</v>
      </c>
      <c r="V1131" s="83" t="s">
        <v>2576</v>
      </c>
      <c r="W1131" s="171">
        <v>44074</v>
      </c>
      <c r="X1131" s="172" t="e">
        <f>+CONCATENATE(TEXT(#REF!,"yyyy"),"-",TEXT(#REF!,"mm"))</f>
        <v>#REF!</v>
      </c>
      <c r="Y1131" s="173" t="str">
        <f t="shared" si="176"/>
        <v>2</v>
      </c>
      <c r="Z1131" s="172" t="str">
        <f t="shared" si="177"/>
        <v>2020-07</v>
      </c>
      <c r="AA1131" s="170" t="e">
        <f>+VLOOKUP(Z1131,#REF!,2,FALSE)/VLOOKUP(X1131,#REF!,2,FALSE)</f>
        <v>#REF!</v>
      </c>
      <c r="AB1131" s="174" t="e">
        <f t="shared" si="174"/>
        <v>#REF!</v>
      </c>
      <c r="AC1131" s="174" t="e">
        <f t="shared" si="175"/>
        <v>#REF!</v>
      </c>
      <c r="AD1131" s="175" t="e">
        <f>+#REF!+365*Y1131</f>
        <v>#REF!</v>
      </c>
      <c r="AE1131" s="176" t="e">
        <f t="shared" si="178"/>
        <v>#REF!</v>
      </c>
      <c r="AF1131" s="170" t="e">
        <f>+VLOOKUP(CONCATENATE(TEXT(W1131,"yyyy"),"-",TEXT(W1131,"mm")),#REF!,2,0)</f>
        <v>#REF!</v>
      </c>
      <c r="AG1131" s="177" t="e">
        <f>+(AC1131*(1+'INFLAC PROYECTADA'!$B$8)^(AE1131))/((1+DEMANDADO!AF1131)^(AE1131))</f>
        <v>#REF!</v>
      </c>
      <c r="AH1131" s="169">
        <f>(0.2*VLOOKUP(D1131,'%.'!$A$1:$B$4,2,FALSE))+(0.35*VLOOKUP(E1131,'%.'!$A$1:$B$4,2,FALSE))+(0.1*VLOOKUP(F1131,'%.'!$A$1:$B$4,2,FALSE))+(0.35*VLOOKUP(G1131,'%.'!$A$1:$B$4,2,FALSE))</f>
        <v>0.05</v>
      </c>
      <c r="AI1131" s="128" t="str">
        <f t="shared" si="179"/>
        <v>REMOTA</v>
      </c>
      <c r="AJ1131" s="128" t="str">
        <f t="shared" si="180"/>
        <v>No se registra</v>
      </c>
      <c r="AK1131" s="178">
        <f t="shared" si="181"/>
        <v>0</v>
      </c>
    </row>
    <row r="1132" spans="1:37" ht="30" customHeight="1" x14ac:dyDescent="0.25">
      <c r="A1132" s="115">
        <v>1131</v>
      </c>
      <c r="B1132" s="83" t="s">
        <v>2526</v>
      </c>
      <c r="C1132" s="126" t="s">
        <v>2527</v>
      </c>
      <c r="D1132" s="83" t="s">
        <v>1</v>
      </c>
      <c r="E1132" s="83" t="s">
        <v>1</v>
      </c>
      <c r="F1132" s="83" t="s">
        <v>48</v>
      </c>
      <c r="G1132" s="124" t="s">
        <v>1</v>
      </c>
      <c r="H1132" s="169">
        <f t="shared" si="172"/>
        <v>9.5000000000000001E-2</v>
      </c>
      <c r="I1132" s="170" t="str">
        <f t="shared" si="173"/>
        <v>REMOTA</v>
      </c>
      <c r="J1132" s="292">
        <v>2722574</v>
      </c>
      <c r="K1132" s="221">
        <v>0</v>
      </c>
      <c r="L1132" s="83" t="s">
        <v>133</v>
      </c>
      <c r="M1132" s="188"/>
      <c r="N1132" s="83" t="s">
        <v>405</v>
      </c>
      <c r="O1132" s="189" t="s">
        <v>405</v>
      </c>
      <c r="P1132" s="83" t="s">
        <v>2569</v>
      </c>
      <c r="Q1132" s="83" t="s">
        <v>2540</v>
      </c>
      <c r="R1132" s="83" t="s">
        <v>2541</v>
      </c>
      <c r="S1132" s="93">
        <v>43753</v>
      </c>
      <c r="T1132" s="83">
        <v>146212</v>
      </c>
      <c r="U1132" s="83" t="s">
        <v>171</v>
      </c>
      <c r="V1132" s="83" t="s">
        <v>2576</v>
      </c>
      <c r="W1132" s="171">
        <v>44074</v>
      </c>
      <c r="X1132" s="172" t="e">
        <f>+CONCATENATE(TEXT(#REF!,"yyyy"),"-",TEXT(#REF!,"mm"))</f>
        <v>#REF!</v>
      </c>
      <c r="Y1132" s="173" t="str">
        <f t="shared" si="176"/>
        <v>2</v>
      </c>
      <c r="Z1132" s="172" t="str">
        <f t="shared" si="177"/>
        <v>2020-07</v>
      </c>
      <c r="AA1132" s="170" t="e">
        <f>+VLOOKUP(Z1132,#REF!,2,FALSE)/VLOOKUP(X1132,#REF!,2,FALSE)</f>
        <v>#REF!</v>
      </c>
      <c r="AB1132" s="174" t="e">
        <f t="shared" si="174"/>
        <v>#REF!</v>
      </c>
      <c r="AC1132" s="174" t="e">
        <f t="shared" si="175"/>
        <v>#REF!</v>
      </c>
      <c r="AD1132" s="175" t="e">
        <f>+#REF!+365*Y1132</f>
        <v>#REF!</v>
      </c>
      <c r="AE1132" s="176" t="e">
        <f t="shared" si="178"/>
        <v>#REF!</v>
      </c>
      <c r="AF1132" s="170" t="e">
        <f>+VLOOKUP(CONCATENATE(TEXT(W1132,"yyyy"),"-",TEXT(W1132,"mm")),#REF!,2,0)</f>
        <v>#REF!</v>
      </c>
      <c r="AG1132" s="177" t="e">
        <f>+(AC1132*(1+'INFLAC PROYECTADA'!$B$8)^(AE1132))/((1+DEMANDADO!AF1132)^(AE1132))</f>
        <v>#REF!</v>
      </c>
      <c r="AH1132" s="169">
        <f>(0.2*VLOOKUP(D1132,'%.'!$A$1:$B$4,2,FALSE))+(0.35*VLOOKUP(E1132,'%.'!$A$1:$B$4,2,FALSE))+(0.1*VLOOKUP(F1132,'%.'!$A$1:$B$4,2,FALSE))+(0.35*VLOOKUP(G1132,'%.'!$A$1:$B$4,2,FALSE))</f>
        <v>9.5000000000000001E-2</v>
      </c>
      <c r="AI1132" s="128" t="str">
        <f t="shared" si="179"/>
        <v>REMOTA</v>
      </c>
      <c r="AJ1132" s="128" t="str">
        <f t="shared" si="180"/>
        <v>No se registra</v>
      </c>
      <c r="AK1132" s="178">
        <f t="shared" si="181"/>
        <v>0</v>
      </c>
    </row>
    <row r="1133" spans="1:37" ht="30" customHeight="1" x14ac:dyDescent="0.25">
      <c r="A1133" s="115">
        <v>1132</v>
      </c>
      <c r="B1133" s="83" t="s">
        <v>2513</v>
      </c>
      <c r="C1133" s="126" t="s">
        <v>2528</v>
      </c>
      <c r="D1133" s="83" t="s">
        <v>1</v>
      </c>
      <c r="E1133" s="83" t="s">
        <v>1</v>
      </c>
      <c r="F1133" s="83" t="s">
        <v>48</v>
      </c>
      <c r="G1133" s="124" t="s">
        <v>1</v>
      </c>
      <c r="H1133" s="169">
        <f t="shared" si="172"/>
        <v>9.5000000000000001E-2</v>
      </c>
      <c r="I1133" s="170" t="str">
        <f t="shared" si="173"/>
        <v>REMOTA</v>
      </c>
      <c r="J1133" s="292">
        <v>2496073</v>
      </c>
      <c r="K1133" s="221">
        <v>0</v>
      </c>
      <c r="L1133" s="83" t="s">
        <v>133</v>
      </c>
      <c r="M1133" s="188"/>
      <c r="N1133" s="83" t="s">
        <v>405</v>
      </c>
      <c r="O1133" s="189" t="s">
        <v>405</v>
      </c>
      <c r="P1133" s="83" t="s">
        <v>2569</v>
      </c>
      <c r="Q1133" s="83" t="s">
        <v>2540</v>
      </c>
      <c r="R1133" s="83" t="s">
        <v>2541</v>
      </c>
      <c r="S1133" s="93">
        <v>43753</v>
      </c>
      <c r="T1133" s="83">
        <v>146212</v>
      </c>
      <c r="U1133" s="83" t="s">
        <v>76</v>
      </c>
      <c r="V1133" s="83" t="s">
        <v>2576</v>
      </c>
      <c r="W1133" s="171">
        <v>44074</v>
      </c>
      <c r="X1133" s="172" t="e">
        <f>+CONCATENATE(TEXT(#REF!,"yyyy"),"-",TEXT(#REF!,"mm"))</f>
        <v>#REF!</v>
      </c>
      <c r="Y1133" s="173" t="str">
        <f t="shared" si="176"/>
        <v>2</v>
      </c>
      <c r="Z1133" s="172" t="str">
        <f t="shared" si="177"/>
        <v>2020-07</v>
      </c>
      <c r="AA1133" s="170" t="e">
        <f>+VLOOKUP(Z1133,#REF!,2,FALSE)/VLOOKUP(X1133,#REF!,2,FALSE)</f>
        <v>#REF!</v>
      </c>
      <c r="AB1133" s="174" t="e">
        <f t="shared" si="174"/>
        <v>#REF!</v>
      </c>
      <c r="AC1133" s="174" t="e">
        <f t="shared" si="175"/>
        <v>#REF!</v>
      </c>
      <c r="AD1133" s="175" t="e">
        <f>+#REF!+365*Y1133</f>
        <v>#REF!</v>
      </c>
      <c r="AE1133" s="176" t="e">
        <f t="shared" si="178"/>
        <v>#REF!</v>
      </c>
      <c r="AF1133" s="170" t="e">
        <f>+VLOOKUP(CONCATENATE(TEXT(W1133,"yyyy"),"-",TEXT(W1133,"mm")),#REF!,2,0)</f>
        <v>#REF!</v>
      </c>
      <c r="AG1133" s="177" t="e">
        <f>+(AC1133*(1+'INFLAC PROYECTADA'!$B$8)^(AE1133))/((1+DEMANDADO!AF1133)^(AE1133))</f>
        <v>#REF!</v>
      </c>
      <c r="AH1133" s="169">
        <f>(0.2*VLOOKUP(D1133,'%.'!$A$1:$B$4,2,FALSE))+(0.35*VLOOKUP(E1133,'%.'!$A$1:$B$4,2,FALSE))+(0.1*VLOOKUP(F1133,'%.'!$A$1:$B$4,2,FALSE))+(0.35*VLOOKUP(G1133,'%.'!$A$1:$B$4,2,FALSE))</f>
        <v>9.5000000000000001E-2</v>
      </c>
      <c r="AI1133" s="128" t="str">
        <f t="shared" si="179"/>
        <v>REMOTA</v>
      </c>
      <c r="AJ1133" s="128" t="str">
        <f t="shared" si="180"/>
        <v>No se registra</v>
      </c>
      <c r="AK1133" s="178">
        <f t="shared" si="181"/>
        <v>0</v>
      </c>
    </row>
    <row r="1134" spans="1:37" ht="30" customHeight="1" x14ac:dyDescent="0.25">
      <c r="A1134" s="115">
        <v>1133</v>
      </c>
      <c r="B1134" s="83" t="s">
        <v>2522</v>
      </c>
      <c r="C1134" s="126" t="s">
        <v>2529</v>
      </c>
      <c r="D1134" s="83" t="s">
        <v>1</v>
      </c>
      <c r="E1134" s="83" t="s">
        <v>1</v>
      </c>
      <c r="F1134" s="83" t="s">
        <v>48</v>
      </c>
      <c r="G1134" s="124" t="s">
        <v>1</v>
      </c>
      <c r="H1134" s="169">
        <f t="shared" si="172"/>
        <v>9.5000000000000001E-2</v>
      </c>
      <c r="I1134" s="170" t="str">
        <f t="shared" si="173"/>
        <v>REMOTA</v>
      </c>
      <c r="J1134" s="292">
        <v>0</v>
      </c>
      <c r="K1134" s="221">
        <v>0</v>
      </c>
      <c r="L1134" s="83" t="s">
        <v>133</v>
      </c>
      <c r="M1134" s="188"/>
      <c r="N1134" s="83" t="s">
        <v>405</v>
      </c>
      <c r="O1134" s="189" t="s">
        <v>405</v>
      </c>
      <c r="P1134" s="83" t="s">
        <v>2569</v>
      </c>
      <c r="Q1134" s="83" t="s">
        <v>2540</v>
      </c>
      <c r="R1134" s="83" t="s">
        <v>2541</v>
      </c>
      <c r="S1134" s="93">
        <v>43753</v>
      </c>
      <c r="T1134" s="83">
        <v>146212</v>
      </c>
      <c r="U1134" s="83" t="s">
        <v>76</v>
      </c>
      <c r="V1134" s="83" t="s">
        <v>2576</v>
      </c>
      <c r="W1134" s="171">
        <v>44074</v>
      </c>
      <c r="X1134" s="172" t="e">
        <f>+CONCATENATE(TEXT(#REF!,"yyyy"),"-",TEXT(#REF!,"mm"))</f>
        <v>#REF!</v>
      </c>
      <c r="Y1134" s="173" t="str">
        <f t="shared" si="176"/>
        <v>2</v>
      </c>
      <c r="Z1134" s="172" t="str">
        <f t="shared" si="177"/>
        <v>2020-07</v>
      </c>
      <c r="AA1134" s="170" t="e">
        <f>+VLOOKUP(Z1134,#REF!,2,FALSE)/VLOOKUP(X1134,#REF!,2,FALSE)</f>
        <v>#REF!</v>
      </c>
      <c r="AB1134" s="174" t="e">
        <f t="shared" si="174"/>
        <v>#REF!</v>
      </c>
      <c r="AC1134" s="174" t="e">
        <f t="shared" si="175"/>
        <v>#REF!</v>
      </c>
      <c r="AD1134" s="175" t="e">
        <f>+#REF!+365*Y1134</f>
        <v>#REF!</v>
      </c>
      <c r="AE1134" s="176" t="e">
        <f t="shared" si="178"/>
        <v>#REF!</v>
      </c>
      <c r="AF1134" s="170" t="e">
        <f>+VLOOKUP(CONCATENATE(TEXT(W1134,"yyyy"),"-",TEXT(W1134,"mm")),#REF!,2,0)</f>
        <v>#REF!</v>
      </c>
      <c r="AG1134" s="177" t="e">
        <f>+(AC1134*(1+'INFLAC PROYECTADA'!$B$8)^(AE1134))/((1+DEMANDADO!AF1134)^(AE1134))</f>
        <v>#REF!</v>
      </c>
      <c r="AH1134" s="169">
        <f>(0.2*VLOOKUP(D1134,'%.'!$A$1:$B$4,2,FALSE))+(0.35*VLOOKUP(E1134,'%.'!$A$1:$B$4,2,FALSE))+(0.1*VLOOKUP(F1134,'%.'!$A$1:$B$4,2,FALSE))+(0.35*VLOOKUP(G1134,'%.'!$A$1:$B$4,2,FALSE))</f>
        <v>9.5000000000000001E-2</v>
      </c>
      <c r="AI1134" s="128" t="str">
        <f t="shared" si="179"/>
        <v>REMOTA</v>
      </c>
      <c r="AJ1134" s="128" t="str">
        <f t="shared" si="180"/>
        <v>No se registra</v>
      </c>
      <c r="AK1134" s="178">
        <f t="shared" si="181"/>
        <v>0</v>
      </c>
    </row>
    <row r="1135" spans="1:37" ht="30" customHeight="1" x14ac:dyDescent="0.25">
      <c r="A1135" s="115">
        <v>1134</v>
      </c>
      <c r="B1135" s="83" t="s">
        <v>2530</v>
      </c>
      <c r="C1135" s="126" t="s">
        <v>2531</v>
      </c>
      <c r="D1135" s="83" t="s">
        <v>48</v>
      </c>
      <c r="E1135" s="83" t="s">
        <v>48</v>
      </c>
      <c r="F1135" s="124" t="s">
        <v>48</v>
      </c>
      <c r="G1135" s="124" t="s">
        <v>48</v>
      </c>
      <c r="H1135" s="169">
        <f t="shared" si="172"/>
        <v>0.5</v>
      </c>
      <c r="I1135" s="170" t="str">
        <f t="shared" si="173"/>
        <v>MEDIA</v>
      </c>
      <c r="J1135" s="292">
        <v>31220574</v>
      </c>
      <c r="K1135" s="221">
        <v>0.14000000000000001</v>
      </c>
      <c r="L1135" s="83" t="s">
        <v>129</v>
      </c>
      <c r="M1135" s="188"/>
      <c r="N1135" s="83" t="s">
        <v>405</v>
      </c>
      <c r="O1135" s="189" t="s">
        <v>405</v>
      </c>
      <c r="P1135" s="83" t="s">
        <v>792</v>
      </c>
      <c r="Q1135" s="83" t="s">
        <v>2540</v>
      </c>
      <c r="R1135" s="83" t="s">
        <v>2541</v>
      </c>
      <c r="S1135" s="93">
        <v>43753</v>
      </c>
      <c r="T1135" s="83">
        <v>146212</v>
      </c>
      <c r="U1135" s="83" t="s">
        <v>173</v>
      </c>
      <c r="V1135" s="83" t="s">
        <v>943</v>
      </c>
      <c r="W1135" s="171">
        <v>44074</v>
      </c>
      <c r="X1135" s="172" t="e">
        <f>+CONCATENATE(TEXT(#REF!,"yyyy"),"-",TEXT(#REF!,"mm"))</f>
        <v>#REF!</v>
      </c>
      <c r="Y1135" s="173" t="str">
        <f t="shared" si="176"/>
        <v>3</v>
      </c>
      <c r="Z1135" s="172" t="str">
        <f t="shared" si="177"/>
        <v>2020-07</v>
      </c>
      <c r="AA1135" s="170" t="e">
        <f>+VLOOKUP(Z1135,#REF!,2,FALSE)/VLOOKUP(X1135,#REF!,2,FALSE)</f>
        <v>#REF!</v>
      </c>
      <c r="AB1135" s="174" t="e">
        <f t="shared" si="174"/>
        <v>#REF!</v>
      </c>
      <c r="AC1135" s="174" t="e">
        <f t="shared" si="175"/>
        <v>#REF!</v>
      </c>
      <c r="AD1135" s="175" t="e">
        <f>+#REF!+365*Y1135</f>
        <v>#REF!</v>
      </c>
      <c r="AE1135" s="176" t="e">
        <f t="shared" si="178"/>
        <v>#REF!</v>
      </c>
      <c r="AF1135" s="170" t="e">
        <f>+VLOOKUP(CONCATENATE(TEXT(W1135,"yyyy"),"-",TEXT(W1135,"mm")),#REF!,2,0)</f>
        <v>#REF!</v>
      </c>
      <c r="AG1135" s="177" t="e">
        <f>+(AC1135*(1+'INFLAC PROYECTADA'!$B$8)^(AE1135))/((1+DEMANDADO!AF1135)^(AE1135))</f>
        <v>#REF!</v>
      </c>
      <c r="AH1135" s="169">
        <f>(0.2*VLOOKUP(D1135,'%.'!$A$1:$B$4,2,FALSE))+(0.35*VLOOKUP(E1135,'%.'!$A$1:$B$4,2,FALSE))+(0.1*VLOOKUP(F1135,'%.'!$A$1:$B$4,2,FALSE))+(0.35*VLOOKUP(G1135,'%.'!$A$1:$B$4,2,FALSE))</f>
        <v>0.5</v>
      </c>
      <c r="AI1135" s="128" t="str">
        <f t="shared" si="179"/>
        <v>MEDIA</v>
      </c>
      <c r="AJ1135" s="128" t="str">
        <f t="shared" si="180"/>
        <v>Cuentas de Orden</v>
      </c>
      <c r="AK1135" s="178" t="e">
        <f t="shared" si="181"/>
        <v>#REF!</v>
      </c>
    </row>
    <row r="1136" spans="1:37" ht="30" customHeight="1" x14ac:dyDescent="0.25">
      <c r="A1136" s="115">
        <v>1135</v>
      </c>
      <c r="B1136" s="83" t="s">
        <v>2532</v>
      </c>
      <c r="C1136" s="126" t="s">
        <v>2533</v>
      </c>
      <c r="D1136" s="83" t="s">
        <v>0</v>
      </c>
      <c r="E1136" s="83" t="s">
        <v>0</v>
      </c>
      <c r="F1136" s="83" t="s">
        <v>0</v>
      </c>
      <c r="G1136" s="124" t="s">
        <v>1</v>
      </c>
      <c r="H1136" s="169">
        <f t="shared" si="172"/>
        <v>0.66749999999999998</v>
      </c>
      <c r="I1136" s="170" t="str">
        <f t="shared" si="173"/>
        <v>ALTA</v>
      </c>
      <c r="J1136" s="292">
        <v>72147876</v>
      </c>
      <c r="K1136" s="221">
        <v>0.9</v>
      </c>
      <c r="L1136" s="83" t="s">
        <v>129</v>
      </c>
      <c r="M1136" s="188"/>
      <c r="N1136" s="83" t="s">
        <v>405</v>
      </c>
      <c r="O1136" s="189" t="s">
        <v>405</v>
      </c>
      <c r="P1136" s="83" t="s">
        <v>792</v>
      </c>
      <c r="Q1136" s="83" t="s">
        <v>2540</v>
      </c>
      <c r="R1136" s="83" t="s">
        <v>2541</v>
      </c>
      <c r="S1136" s="93">
        <v>43753</v>
      </c>
      <c r="T1136" s="83">
        <v>146212</v>
      </c>
      <c r="U1136" s="83" t="s">
        <v>171</v>
      </c>
      <c r="V1136" s="83" t="s">
        <v>2577</v>
      </c>
      <c r="W1136" s="171">
        <v>44074</v>
      </c>
      <c r="X1136" s="172" t="e">
        <f>+CONCATENATE(TEXT(#REF!,"yyyy"),"-",TEXT(#REF!,"mm"))</f>
        <v>#REF!</v>
      </c>
      <c r="Y1136" s="173" t="str">
        <f t="shared" si="176"/>
        <v>3</v>
      </c>
      <c r="Z1136" s="172" t="str">
        <f t="shared" si="177"/>
        <v>2020-07</v>
      </c>
      <c r="AA1136" s="170" t="e">
        <f>+VLOOKUP(Z1136,#REF!,2,FALSE)/VLOOKUP(X1136,#REF!,2,FALSE)</f>
        <v>#REF!</v>
      </c>
      <c r="AB1136" s="174" t="e">
        <f t="shared" si="174"/>
        <v>#REF!</v>
      </c>
      <c r="AC1136" s="174" t="e">
        <f t="shared" si="175"/>
        <v>#REF!</v>
      </c>
      <c r="AD1136" s="175" t="e">
        <f>+#REF!+365*Y1136</f>
        <v>#REF!</v>
      </c>
      <c r="AE1136" s="176" t="e">
        <f t="shared" si="178"/>
        <v>#REF!</v>
      </c>
      <c r="AF1136" s="170" t="e">
        <f>+VLOOKUP(CONCATENATE(TEXT(W1136,"yyyy"),"-",TEXT(W1136,"mm")),#REF!,2,0)</f>
        <v>#REF!</v>
      </c>
      <c r="AG1136" s="177" t="e">
        <f>+(AC1136*(1+'INFLAC PROYECTADA'!$B$8)^(AE1136))/((1+DEMANDADO!AF1136)^(AE1136))</f>
        <v>#REF!</v>
      </c>
      <c r="AH1136" s="169">
        <f>(0.2*VLOOKUP(D1136,'%.'!$A$1:$B$4,2,FALSE))+(0.35*VLOOKUP(E1136,'%.'!$A$1:$B$4,2,FALSE))+(0.1*VLOOKUP(F1136,'%.'!$A$1:$B$4,2,FALSE))+(0.35*VLOOKUP(G1136,'%.'!$A$1:$B$4,2,FALSE))</f>
        <v>0.66749999999999998</v>
      </c>
      <c r="AI1136" s="128" t="str">
        <f t="shared" si="179"/>
        <v>ALTA</v>
      </c>
      <c r="AJ1136" s="128" t="str">
        <f t="shared" si="180"/>
        <v>Provisión contable</v>
      </c>
      <c r="AK1136" s="178" t="e">
        <f t="shared" si="181"/>
        <v>#REF!</v>
      </c>
    </row>
    <row r="1137" spans="1:37" ht="30" customHeight="1" x14ac:dyDescent="0.25">
      <c r="A1137" s="115">
        <v>1136</v>
      </c>
      <c r="B1137" s="83" t="s">
        <v>2526</v>
      </c>
      <c r="C1137" s="126" t="s">
        <v>2534</v>
      </c>
      <c r="D1137" s="83" t="s">
        <v>48</v>
      </c>
      <c r="E1137" s="83" t="s">
        <v>48</v>
      </c>
      <c r="F1137" s="83" t="s">
        <v>48</v>
      </c>
      <c r="G1137" s="124" t="s">
        <v>48</v>
      </c>
      <c r="H1137" s="169">
        <f t="shared" si="172"/>
        <v>0.5</v>
      </c>
      <c r="I1137" s="170" t="str">
        <f t="shared" si="173"/>
        <v>MEDIA</v>
      </c>
      <c r="J1137" s="292">
        <v>57257236</v>
      </c>
      <c r="K1137" s="221">
        <v>0.14000000000000001</v>
      </c>
      <c r="L1137" s="83" t="s">
        <v>128</v>
      </c>
      <c r="M1137" s="188"/>
      <c r="N1137" s="83" t="s">
        <v>405</v>
      </c>
      <c r="O1137" s="189" t="s">
        <v>405</v>
      </c>
      <c r="P1137" s="83" t="s">
        <v>792</v>
      </c>
      <c r="Q1137" s="83" t="s">
        <v>2540</v>
      </c>
      <c r="R1137" s="83" t="s">
        <v>2541</v>
      </c>
      <c r="S1137" s="93">
        <v>43753</v>
      </c>
      <c r="T1137" s="83">
        <v>146212</v>
      </c>
      <c r="U1137" s="83" t="s">
        <v>171</v>
      </c>
      <c r="V1137" s="83" t="s">
        <v>2578</v>
      </c>
      <c r="W1137" s="171">
        <v>44074</v>
      </c>
      <c r="X1137" s="172" t="e">
        <f>+CONCATENATE(TEXT(#REF!,"yyyy"),"-",TEXT(#REF!,"mm"))</f>
        <v>#REF!</v>
      </c>
      <c r="Y1137" s="173" t="str">
        <f t="shared" si="176"/>
        <v>3</v>
      </c>
      <c r="Z1137" s="172" t="str">
        <f t="shared" si="177"/>
        <v>2020-07</v>
      </c>
      <c r="AA1137" s="170" t="e">
        <f>+VLOOKUP(Z1137,#REF!,2,FALSE)/VLOOKUP(X1137,#REF!,2,FALSE)</f>
        <v>#REF!</v>
      </c>
      <c r="AB1137" s="174" t="e">
        <f t="shared" si="174"/>
        <v>#REF!</v>
      </c>
      <c r="AC1137" s="174" t="e">
        <f t="shared" si="175"/>
        <v>#REF!</v>
      </c>
      <c r="AD1137" s="175" t="e">
        <f>+#REF!+365*Y1137</f>
        <v>#REF!</v>
      </c>
      <c r="AE1137" s="176" t="e">
        <f t="shared" si="178"/>
        <v>#REF!</v>
      </c>
      <c r="AF1137" s="170" t="e">
        <f>+VLOOKUP(CONCATENATE(TEXT(W1137,"yyyy"),"-",TEXT(W1137,"mm")),#REF!,2,0)</f>
        <v>#REF!</v>
      </c>
      <c r="AG1137" s="177" t="e">
        <f>+(AC1137*(1+'INFLAC PROYECTADA'!$B$8)^(AE1137))/((1+DEMANDADO!AF1137)^(AE1137))</f>
        <v>#REF!</v>
      </c>
      <c r="AH1137" s="169">
        <f>(0.2*VLOOKUP(D1137,'%.'!$A$1:$B$4,2,FALSE))+(0.35*VLOOKUP(E1137,'%.'!$A$1:$B$4,2,FALSE))+(0.1*VLOOKUP(F1137,'%.'!$A$1:$B$4,2,FALSE))+(0.35*VLOOKUP(G1137,'%.'!$A$1:$B$4,2,FALSE))</f>
        <v>0.5</v>
      </c>
      <c r="AI1137" s="128" t="str">
        <f t="shared" si="179"/>
        <v>MEDIA</v>
      </c>
      <c r="AJ1137" s="128" t="str">
        <f t="shared" si="180"/>
        <v>Cuentas de Orden</v>
      </c>
      <c r="AK1137" s="178" t="e">
        <f t="shared" si="181"/>
        <v>#REF!</v>
      </c>
    </row>
    <row r="1138" spans="1:37" ht="30" customHeight="1" x14ac:dyDescent="0.25">
      <c r="A1138" s="115">
        <v>1137</v>
      </c>
      <c r="B1138" s="83" t="s">
        <v>2535</v>
      </c>
      <c r="C1138" s="126" t="s">
        <v>2536</v>
      </c>
      <c r="D1138" s="83" t="s">
        <v>1</v>
      </c>
      <c r="E1138" s="83" t="s">
        <v>48</v>
      </c>
      <c r="F1138" s="83" t="s">
        <v>1</v>
      </c>
      <c r="G1138" s="124" t="s">
        <v>1</v>
      </c>
      <c r="H1138" s="169">
        <f t="shared" si="172"/>
        <v>0.20749999999999999</v>
      </c>
      <c r="I1138" s="170" t="str">
        <f t="shared" si="173"/>
        <v>BAJA</v>
      </c>
      <c r="J1138" s="292">
        <v>0</v>
      </c>
      <c r="K1138" s="221">
        <v>0</v>
      </c>
      <c r="L1138" s="83" t="s">
        <v>133</v>
      </c>
      <c r="M1138" s="188"/>
      <c r="N1138" s="83" t="s">
        <v>405</v>
      </c>
      <c r="O1138" s="189" t="s">
        <v>405</v>
      </c>
      <c r="P1138" s="83" t="s">
        <v>26</v>
      </c>
      <c r="Q1138" s="83" t="s">
        <v>2540</v>
      </c>
      <c r="R1138" s="83" t="s">
        <v>2541</v>
      </c>
      <c r="S1138" s="93">
        <v>43753</v>
      </c>
      <c r="T1138" s="83">
        <v>146212</v>
      </c>
      <c r="U1138" s="83" t="s">
        <v>21</v>
      </c>
      <c r="V1138" s="83" t="s">
        <v>2579</v>
      </c>
      <c r="W1138" s="171">
        <v>44074</v>
      </c>
      <c r="X1138" s="172" t="e">
        <f>+CONCATENATE(TEXT(#REF!,"yyyy"),"-",TEXT(#REF!,"mm"))</f>
        <v>#REF!</v>
      </c>
      <c r="Y1138" s="173" t="str">
        <f t="shared" si="176"/>
        <v>1</v>
      </c>
      <c r="Z1138" s="172" t="str">
        <f t="shared" si="177"/>
        <v>2020-07</v>
      </c>
      <c r="AA1138" s="170" t="e">
        <f>+VLOOKUP(Z1138,#REF!,2,FALSE)/VLOOKUP(X1138,#REF!,2,FALSE)</f>
        <v>#REF!</v>
      </c>
      <c r="AB1138" s="174" t="e">
        <f t="shared" si="174"/>
        <v>#REF!</v>
      </c>
      <c r="AC1138" s="174" t="e">
        <f t="shared" si="175"/>
        <v>#REF!</v>
      </c>
      <c r="AD1138" s="175" t="e">
        <f>+#REF!+365*Y1138</f>
        <v>#REF!</v>
      </c>
      <c r="AE1138" s="176" t="e">
        <f t="shared" si="178"/>
        <v>#REF!</v>
      </c>
      <c r="AF1138" s="170" t="e">
        <f>+VLOOKUP(CONCATENATE(TEXT(W1138,"yyyy"),"-",TEXT(W1138,"mm")),#REF!,2,0)</f>
        <v>#REF!</v>
      </c>
      <c r="AG1138" s="177" t="e">
        <f>+(AC1138*(1+'INFLAC PROYECTADA'!$B$8)^(AE1138))/((1+DEMANDADO!AF1138)^(AE1138))</f>
        <v>#REF!</v>
      </c>
      <c r="AH1138" s="169">
        <f>(0.2*VLOOKUP(D1138,'%.'!$A$1:$B$4,2,FALSE))+(0.35*VLOOKUP(E1138,'%.'!$A$1:$B$4,2,FALSE))+(0.1*VLOOKUP(F1138,'%.'!$A$1:$B$4,2,FALSE))+(0.35*VLOOKUP(G1138,'%.'!$A$1:$B$4,2,FALSE))</f>
        <v>0.20749999999999999</v>
      </c>
      <c r="AI1138" s="128" t="str">
        <f t="shared" si="179"/>
        <v>BAJA</v>
      </c>
      <c r="AJ1138" s="128" t="str">
        <f t="shared" si="180"/>
        <v>Cuentas de Orden</v>
      </c>
      <c r="AK1138" s="178" t="e">
        <f t="shared" si="181"/>
        <v>#REF!</v>
      </c>
    </row>
    <row r="1139" spans="1:37" ht="30" customHeight="1" x14ac:dyDescent="0.25">
      <c r="A1139" s="115">
        <v>1138</v>
      </c>
      <c r="B1139" s="83" t="s">
        <v>2513</v>
      </c>
      <c r="C1139" s="126" t="s">
        <v>2537</v>
      </c>
      <c r="D1139" s="83" t="s">
        <v>1</v>
      </c>
      <c r="E1139" s="83" t="s">
        <v>1</v>
      </c>
      <c r="F1139" s="83" t="s">
        <v>1</v>
      </c>
      <c r="G1139" s="124" t="s">
        <v>1</v>
      </c>
      <c r="H1139" s="169">
        <f t="shared" si="172"/>
        <v>0.05</v>
      </c>
      <c r="I1139" s="170" t="str">
        <f t="shared" si="173"/>
        <v>REMOTA</v>
      </c>
      <c r="J1139" s="292">
        <v>23719923</v>
      </c>
      <c r="K1139" s="221">
        <v>0.14000000000000001</v>
      </c>
      <c r="L1139" s="83" t="s">
        <v>128</v>
      </c>
      <c r="M1139" s="188"/>
      <c r="N1139" s="83" t="s">
        <v>405</v>
      </c>
      <c r="O1139" s="189" t="s">
        <v>405</v>
      </c>
      <c r="P1139" s="83" t="s">
        <v>792</v>
      </c>
      <c r="Q1139" s="83" t="s">
        <v>2540</v>
      </c>
      <c r="R1139" s="83" t="s">
        <v>2541</v>
      </c>
      <c r="S1139" s="93">
        <v>43753</v>
      </c>
      <c r="T1139" s="83">
        <v>146212</v>
      </c>
      <c r="U1139" s="83" t="s">
        <v>171</v>
      </c>
      <c r="V1139" s="83" t="s">
        <v>2580</v>
      </c>
      <c r="W1139" s="171">
        <v>44074</v>
      </c>
      <c r="X1139" s="172" t="e">
        <f>+CONCATENATE(TEXT(#REF!,"yyyy"),"-",TEXT(#REF!,"mm"))</f>
        <v>#REF!</v>
      </c>
      <c r="Y1139" s="173" t="str">
        <f t="shared" si="176"/>
        <v>3</v>
      </c>
      <c r="Z1139" s="172" t="str">
        <f t="shared" si="177"/>
        <v>2020-07</v>
      </c>
      <c r="AA1139" s="170" t="e">
        <f>+VLOOKUP(Z1139,#REF!,2,FALSE)/VLOOKUP(X1139,#REF!,2,FALSE)</f>
        <v>#REF!</v>
      </c>
      <c r="AB1139" s="174" t="e">
        <f t="shared" si="174"/>
        <v>#REF!</v>
      </c>
      <c r="AC1139" s="174" t="e">
        <f t="shared" si="175"/>
        <v>#REF!</v>
      </c>
      <c r="AD1139" s="175" t="e">
        <f>+#REF!+365*Y1139</f>
        <v>#REF!</v>
      </c>
      <c r="AE1139" s="176" t="e">
        <f t="shared" si="178"/>
        <v>#REF!</v>
      </c>
      <c r="AF1139" s="170" t="e">
        <f>+VLOOKUP(CONCATENATE(TEXT(W1139,"yyyy"),"-",TEXT(W1139,"mm")),#REF!,2,0)</f>
        <v>#REF!</v>
      </c>
      <c r="AG1139" s="177" t="e">
        <f>+(AC1139*(1+'INFLAC PROYECTADA'!$B$8)^(AE1139))/((1+DEMANDADO!AF1139)^(AE1139))</f>
        <v>#REF!</v>
      </c>
      <c r="AH1139" s="169">
        <f>(0.2*VLOOKUP(D1139,'%.'!$A$1:$B$4,2,FALSE))+(0.35*VLOOKUP(E1139,'%.'!$A$1:$B$4,2,FALSE))+(0.1*VLOOKUP(F1139,'%.'!$A$1:$B$4,2,FALSE))+(0.35*VLOOKUP(G1139,'%.'!$A$1:$B$4,2,FALSE))</f>
        <v>0.05</v>
      </c>
      <c r="AI1139" s="128" t="str">
        <f t="shared" si="179"/>
        <v>REMOTA</v>
      </c>
      <c r="AJ1139" s="128" t="str">
        <f t="shared" si="180"/>
        <v>No se registra</v>
      </c>
      <c r="AK1139" s="178">
        <f t="shared" si="181"/>
        <v>0</v>
      </c>
    </row>
    <row r="1140" spans="1:37" ht="30" customHeight="1" x14ac:dyDescent="0.25">
      <c r="A1140" s="115">
        <v>1139</v>
      </c>
      <c r="B1140" s="83" t="s">
        <v>2538</v>
      </c>
      <c r="C1140" s="126" t="s">
        <v>2539</v>
      </c>
      <c r="D1140" s="83" t="s">
        <v>1</v>
      </c>
      <c r="E1140" s="83" t="s">
        <v>1</v>
      </c>
      <c r="F1140" s="83" t="s">
        <v>1</v>
      </c>
      <c r="G1140" s="124" t="s">
        <v>1</v>
      </c>
      <c r="H1140" s="169">
        <f t="shared" si="172"/>
        <v>0.05</v>
      </c>
      <c r="I1140" s="170" t="str">
        <f t="shared" si="173"/>
        <v>REMOTA</v>
      </c>
      <c r="J1140" s="292">
        <v>0</v>
      </c>
      <c r="K1140" s="221">
        <v>0</v>
      </c>
      <c r="L1140" s="83"/>
      <c r="M1140" s="188"/>
      <c r="N1140" s="83"/>
      <c r="O1140" s="189">
        <v>0</v>
      </c>
      <c r="P1140" s="83">
        <v>10</v>
      </c>
      <c r="Q1140" s="83" t="s">
        <v>2540</v>
      </c>
      <c r="R1140" s="83" t="s">
        <v>2541</v>
      </c>
      <c r="S1140" s="93">
        <v>43753</v>
      </c>
      <c r="T1140" s="83">
        <v>146212</v>
      </c>
      <c r="U1140" s="83"/>
      <c r="V1140" s="83"/>
      <c r="W1140" s="171">
        <v>44074</v>
      </c>
      <c r="X1140" s="172" t="e">
        <f>+CONCATENATE(TEXT(#REF!,"yyyy"),"-",TEXT(#REF!,"mm"))</f>
        <v>#REF!</v>
      </c>
      <c r="Y1140" s="173" t="str">
        <f t="shared" si="176"/>
        <v>10</v>
      </c>
      <c r="Z1140" s="172" t="str">
        <f t="shared" si="177"/>
        <v>2020-07</v>
      </c>
      <c r="AA1140" s="170" t="e">
        <f>+VLOOKUP(Z1140,#REF!,2,FALSE)/VLOOKUP(X1140,#REF!,2,FALSE)</f>
        <v>#REF!</v>
      </c>
      <c r="AB1140" s="174" t="e">
        <f t="shared" si="174"/>
        <v>#REF!</v>
      </c>
      <c r="AC1140" s="174" t="e">
        <f t="shared" si="175"/>
        <v>#REF!</v>
      </c>
      <c r="AD1140" s="175" t="e">
        <f>+#REF!+365*Y1140</f>
        <v>#REF!</v>
      </c>
      <c r="AE1140" s="176" t="e">
        <f t="shared" si="178"/>
        <v>#REF!</v>
      </c>
      <c r="AF1140" s="170" t="e">
        <f>+VLOOKUP(CONCATENATE(TEXT(W1140,"yyyy"),"-",TEXT(W1140,"mm")),#REF!,2,0)</f>
        <v>#REF!</v>
      </c>
      <c r="AG1140" s="177" t="e">
        <f>+(AC1140*(1+'INFLAC PROYECTADA'!$B$8)^(AE1140))/((1+DEMANDADO!AF1140)^(AE1140))</f>
        <v>#REF!</v>
      </c>
      <c r="AH1140" s="169">
        <f>(0.2*VLOOKUP(D1140,'%.'!$A$1:$B$4,2,FALSE))+(0.35*VLOOKUP(E1140,'%.'!$A$1:$B$4,2,FALSE))+(0.1*VLOOKUP(F1140,'%.'!$A$1:$B$4,2,FALSE))+(0.35*VLOOKUP(G1140,'%.'!$A$1:$B$4,2,FALSE))</f>
        <v>0.05</v>
      </c>
      <c r="AI1140" s="128" t="str">
        <f t="shared" si="179"/>
        <v>REMOTA</v>
      </c>
      <c r="AJ1140" s="128" t="str">
        <f t="shared" si="180"/>
        <v>No se registra</v>
      </c>
      <c r="AK1140" s="178">
        <f t="shared" si="181"/>
        <v>0</v>
      </c>
    </row>
    <row r="1141" spans="1:37" ht="30" customHeight="1" x14ac:dyDescent="0.25">
      <c r="A1141" s="115">
        <v>1140</v>
      </c>
      <c r="B1141" s="87" t="s">
        <v>2585</v>
      </c>
      <c r="C1141" s="129" t="s">
        <v>2586</v>
      </c>
      <c r="D1141" s="87" t="s">
        <v>0</v>
      </c>
      <c r="E1141" s="87" t="s">
        <v>48</v>
      </c>
      <c r="F1141" s="87" t="s">
        <v>48</v>
      </c>
      <c r="G1141" s="124" t="s">
        <v>0</v>
      </c>
      <c r="H1141" s="169">
        <f t="shared" si="172"/>
        <v>0.77499999999999991</v>
      </c>
      <c r="I1141" s="170" t="str">
        <f t="shared" si="173"/>
        <v>ALTA</v>
      </c>
      <c r="J1141" s="292">
        <v>60344295</v>
      </c>
      <c r="K1141" s="221">
        <v>1</v>
      </c>
      <c r="L1141" s="100" t="s">
        <v>129</v>
      </c>
      <c r="M1141" s="188">
        <v>0</v>
      </c>
      <c r="N1141" s="68" t="s">
        <v>405</v>
      </c>
      <c r="O1141" s="100" t="s">
        <v>405</v>
      </c>
      <c r="P1141" s="100" t="s">
        <v>2693</v>
      </c>
      <c r="Q1141" s="98" t="s">
        <v>215</v>
      </c>
      <c r="R1141" s="100" t="s">
        <v>2694</v>
      </c>
      <c r="S1141" s="122">
        <v>43579</v>
      </c>
      <c r="T1141" s="100">
        <v>218117</v>
      </c>
      <c r="U1141" s="100" t="s">
        <v>171</v>
      </c>
      <c r="V1141" s="98" t="s">
        <v>2695</v>
      </c>
      <c r="W1141" s="171">
        <v>44074</v>
      </c>
      <c r="X1141" s="172" t="e">
        <f>+CONCATENATE(TEXT(#REF!,"yyyy"),"-",TEXT(#REF!,"mm"))</f>
        <v>#REF!</v>
      </c>
      <c r="Y1141" s="173" t="str">
        <f t="shared" ref="Y1141:Y1204" si="182">+TRIM(LEFT(P1141,2))</f>
        <v>4</v>
      </c>
      <c r="Z1141" s="172" t="str">
        <f t="shared" ref="Z1141:Z1204" si="183">CONCATENATE(YEAR(EDATE(W1141,-1)),"-",TEXT(MONTH(EDATE(W1141,-1)),"00"))</f>
        <v>2020-07</v>
      </c>
      <c r="AA1141" s="170" t="e">
        <f>+VLOOKUP(Z1141,#REF!,2,FALSE)/VLOOKUP(X1141,#REF!,2,FALSE)</f>
        <v>#REF!</v>
      </c>
      <c r="AB1141" s="174" t="e">
        <f t="shared" ref="AB1141:AB1204" si="184">+AA1141*J1141</f>
        <v>#REF!</v>
      </c>
      <c r="AC1141" s="174" t="e">
        <f t="shared" ref="AC1141:AC1204" si="185">+AB1141*K1141</f>
        <v>#REF!</v>
      </c>
      <c r="AD1141" s="175" t="e">
        <f>+#REF!+365*Y1141</f>
        <v>#REF!</v>
      </c>
      <c r="AE1141" s="176" t="e">
        <f t="shared" ref="AE1141:AE1204" si="186">+(AD1141-W1141)/365</f>
        <v>#REF!</v>
      </c>
      <c r="AF1141" s="170" t="e">
        <f>+VLOOKUP(CONCATENATE(TEXT(W1141,"yyyy"),"-",TEXT(W1141,"mm")),#REF!,2,0)</f>
        <v>#REF!</v>
      </c>
      <c r="AG1141" s="177" t="e">
        <f>+(AC1141*(1+'INFLAC PROYECTADA'!$B$8)^(AE1141))/((1+DEMANDADO!AF1141)^(AE1141))</f>
        <v>#REF!</v>
      </c>
      <c r="AH1141" s="169">
        <f>(0.2*VLOOKUP(D1141,'%.'!$A$1:$B$4,2,FALSE))+(0.35*VLOOKUP(E1141,'%.'!$A$1:$B$4,2,FALSE))+(0.1*VLOOKUP(F1141,'%.'!$A$1:$B$4,2,FALSE))+(0.35*VLOOKUP(G1141,'%.'!$A$1:$B$4,2,FALSE))</f>
        <v>0.77499999999999991</v>
      </c>
      <c r="AI1141" s="128" t="str">
        <f t="shared" si="179"/>
        <v>ALTA</v>
      </c>
      <c r="AJ1141" s="128" t="str">
        <f t="shared" ref="AJ1141:AJ1204" si="187">+IF(M1141&gt;0,"Provisión contable",IF(AH1141&gt;50%,"Provisión contable",IF(AH1141&lt;10%,"No se registra","Cuentas de Orden")))</f>
        <v>Provisión contable</v>
      </c>
      <c r="AK1141" s="178" t="e">
        <f t="shared" ref="AK1141:AK1204" si="188">+IF(M1141&gt;0,M1141,IF(AJ1141="Provisión Contable",AG1141,0)+IF(AJ1141="Cuentas de Orden",AG1141,0))</f>
        <v>#REF!</v>
      </c>
    </row>
    <row r="1142" spans="1:37" ht="30" customHeight="1" x14ac:dyDescent="0.25">
      <c r="A1142" s="115">
        <v>1141</v>
      </c>
      <c r="B1142" s="83" t="s">
        <v>2585</v>
      </c>
      <c r="C1142" s="126" t="s">
        <v>2587</v>
      </c>
      <c r="D1142" s="83" t="s">
        <v>0</v>
      </c>
      <c r="E1142" s="83" t="s">
        <v>48</v>
      </c>
      <c r="F1142" s="83" t="s">
        <v>48</v>
      </c>
      <c r="G1142" s="124" t="s">
        <v>0</v>
      </c>
      <c r="H1142" s="169">
        <f t="shared" si="172"/>
        <v>0.77499999999999991</v>
      </c>
      <c r="I1142" s="170" t="str">
        <f t="shared" si="173"/>
        <v>ALTA</v>
      </c>
      <c r="J1142" s="292">
        <v>53942800</v>
      </c>
      <c r="K1142" s="221">
        <v>1</v>
      </c>
      <c r="L1142" s="68" t="s">
        <v>129</v>
      </c>
      <c r="M1142" s="188">
        <v>0</v>
      </c>
      <c r="N1142" s="68" t="s">
        <v>405</v>
      </c>
      <c r="O1142" s="100" t="s">
        <v>405</v>
      </c>
      <c r="P1142" s="68" t="s">
        <v>2693</v>
      </c>
      <c r="Q1142" s="81" t="s">
        <v>215</v>
      </c>
      <c r="R1142" s="100" t="s">
        <v>2694</v>
      </c>
      <c r="S1142" s="122">
        <v>43579</v>
      </c>
      <c r="T1142" s="68">
        <v>218117</v>
      </c>
      <c r="U1142" s="68" t="s">
        <v>171</v>
      </c>
      <c r="V1142" s="98" t="s">
        <v>2695</v>
      </c>
      <c r="W1142" s="171">
        <v>44074</v>
      </c>
      <c r="X1142" s="172" t="e">
        <f>+CONCATENATE(TEXT(#REF!,"yyyy"),"-",TEXT(#REF!,"mm"))</f>
        <v>#REF!</v>
      </c>
      <c r="Y1142" s="173" t="str">
        <f t="shared" si="182"/>
        <v>4</v>
      </c>
      <c r="Z1142" s="172" t="str">
        <f t="shared" si="183"/>
        <v>2020-07</v>
      </c>
      <c r="AA1142" s="170" t="e">
        <f>+VLOOKUP(Z1142,#REF!,2,FALSE)/VLOOKUP(X1142,#REF!,2,FALSE)</f>
        <v>#REF!</v>
      </c>
      <c r="AB1142" s="174" t="e">
        <f t="shared" si="184"/>
        <v>#REF!</v>
      </c>
      <c r="AC1142" s="174" t="e">
        <f t="shared" si="185"/>
        <v>#REF!</v>
      </c>
      <c r="AD1142" s="175" t="e">
        <f>+#REF!+365*Y1142</f>
        <v>#REF!</v>
      </c>
      <c r="AE1142" s="176" t="e">
        <f t="shared" si="186"/>
        <v>#REF!</v>
      </c>
      <c r="AF1142" s="170" t="e">
        <f>+VLOOKUP(CONCATENATE(TEXT(W1142,"yyyy"),"-",TEXT(W1142,"mm")),#REF!,2,0)</f>
        <v>#REF!</v>
      </c>
      <c r="AG1142" s="177" t="e">
        <f>+(AC1142*(1+'INFLAC PROYECTADA'!$B$8)^(AE1142))/((1+DEMANDADO!AF1142)^(AE1142))</f>
        <v>#REF!</v>
      </c>
      <c r="AH1142" s="169">
        <f>(0.2*VLOOKUP(D1142,'%.'!$A$1:$B$4,2,FALSE))+(0.35*VLOOKUP(E1142,'%.'!$A$1:$B$4,2,FALSE))+(0.1*VLOOKUP(F1142,'%.'!$A$1:$B$4,2,FALSE))+(0.35*VLOOKUP(G1142,'%.'!$A$1:$B$4,2,FALSE))</f>
        <v>0.77499999999999991</v>
      </c>
      <c r="AI1142" s="128" t="str">
        <f t="shared" si="179"/>
        <v>ALTA</v>
      </c>
      <c r="AJ1142" s="128" t="str">
        <f t="shared" si="187"/>
        <v>Provisión contable</v>
      </c>
      <c r="AK1142" s="178" t="e">
        <f t="shared" si="188"/>
        <v>#REF!</v>
      </c>
    </row>
    <row r="1143" spans="1:37" ht="30" customHeight="1" x14ac:dyDescent="0.25">
      <c r="A1143" s="115">
        <v>1142</v>
      </c>
      <c r="B1143" s="83" t="s">
        <v>2588</v>
      </c>
      <c r="C1143" s="126" t="s">
        <v>2589</v>
      </c>
      <c r="D1143" s="83" t="s">
        <v>0</v>
      </c>
      <c r="E1143" s="83" t="s">
        <v>48</v>
      </c>
      <c r="F1143" s="83" t="s">
        <v>48</v>
      </c>
      <c r="G1143" s="124" t="s">
        <v>0</v>
      </c>
      <c r="H1143" s="169">
        <f t="shared" si="172"/>
        <v>0.77499999999999991</v>
      </c>
      <c r="I1143" s="170" t="str">
        <f t="shared" si="173"/>
        <v>ALTA</v>
      </c>
      <c r="J1143" s="292">
        <v>62737393</v>
      </c>
      <c r="K1143" s="221">
        <v>1</v>
      </c>
      <c r="L1143" s="68" t="s">
        <v>129</v>
      </c>
      <c r="M1143" s="188">
        <v>0</v>
      </c>
      <c r="N1143" s="100" t="s">
        <v>405</v>
      </c>
      <c r="O1143" s="100" t="s">
        <v>405</v>
      </c>
      <c r="P1143" s="68" t="s">
        <v>2693</v>
      </c>
      <c r="Q1143" s="81" t="s">
        <v>215</v>
      </c>
      <c r="R1143" s="100" t="s">
        <v>2694</v>
      </c>
      <c r="S1143" s="122">
        <v>43579</v>
      </c>
      <c r="T1143" s="68">
        <v>218117</v>
      </c>
      <c r="U1143" s="68" t="s">
        <v>171</v>
      </c>
      <c r="V1143" s="98" t="s">
        <v>2695</v>
      </c>
      <c r="W1143" s="171">
        <v>44074</v>
      </c>
      <c r="X1143" s="172" t="e">
        <f>+CONCATENATE(TEXT(#REF!,"yyyy"),"-",TEXT(#REF!,"mm"))</f>
        <v>#REF!</v>
      </c>
      <c r="Y1143" s="173" t="str">
        <f t="shared" si="182"/>
        <v>4</v>
      </c>
      <c r="Z1143" s="172" t="str">
        <f t="shared" si="183"/>
        <v>2020-07</v>
      </c>
      <c r="AA1143" s="170" t="e">
        <f>+VLOOKUP(Z1143,#REF!,2,FALSE)/VLOOKUP(X1143,#REF!,2,FALSE)</f>
        <v>#REF!</v>
      </c>
      <c r="AB1143" s="174" t="e">
        <f t="shared" si="184"/>
        <v>#REF!</v>
      </c>
      <c r="AC1143" s="174" t="e">
        <f t="shared" si="185"/>
        <v>#REF!</v>
      </c>
      <c r="AD1143" s="175" t="e">
        <f>+#REF!+365*Y1143</f>
        <v>#REF!</v>
      </c>
      <c r="AE1143" s="176" t="e">
        <f t="shared" si="186"/>
        <v>#REF!</v>
      </c>
      <c r="AF1143" s="170" t="e">
        <f>+VLOOKUP(CONCATENATE(TEXT(W1143,"yyyy"),"-",TEXT(W1143,"mm")),#REF!,2,0)</f>
        <v>#REF!</v>
      </c>
      <c r="AG1143" s="177" t="e">
        <f>+(AC1143*(1+'INFLAC PROYECTADA'!$B$8)^(AE1143))/((1+DEMANDADO!AF1143)^(AE1143))</f>
        <v>#REF!</v>
      </c>
      <c r="AH1143" s="169">
        <f>(0.2*VLOOKUP(D1143,'%.'!$A$1:$B$4,2,FALSE))+(0.35*VLOOKUP(E1143,'%.'!$A$1:$B$4,2,FALSE))+(0.1*VLOOKUP(F1143,'%.'!$A$1:$B$4,2,FALSE))+(0.35*VLOOKUP(G1143,'%.'!$A$1:$B$4,2,FALSE))</f>
        <v>0.77499999999999991</v>
      </c>
      <c r="AI1143" s="128" t="str">
        <f t="shared" si="179"/>
        <v>ALTA</v>
      </c>
      <c r="AJ1143" s="128" t="str">
        <f t="shared" si="187"/>
        <v>Provisión contable</v>
      </c>
      <c r="AK1143" s="178" t="e">
        <f t="shared" si="188"/>
        <v>#REF!</v>
      </c>
    </row>
    <row r="1144" spans="1:37" ht="30" customHeight="1" x14ac:dyDescent="0.25">
      <c r="A1144" s="115">
        <v>1143</v>
      </c>
      <c r="B1144" s="83" t="s">
        <v>2590</v>
      </c>
      <c r="C1144" s="126" t="s">
        <v>2591</v>
      </c>
      <c r="D1144" s="83" t="s">
        <v>0</v>
      </c>
      <c r="E1144" s="83" t="s">
        <v>48</v>
      </c>
      <c r="F1144" s="83" t="s">
        <v>48</v>
      </c>
      <c r="G1144" s="124" t="s">
        <v>0</v>
      </c>
      <c r="H1144" s="169">
        <f t="shared" si="172"/>
        <v>0.77499999999999991</v>
      </c>
      <c r="I1144" s="170" t="str">
        <f t="shared" si="173"/>
        <v>ALTA</v>
      </c>
      <c r="J1144" s="292">
        <v>64989040</v>
      </c>
      <c r="K1144" s="221">
        <v>1</v>
      </c>
      <c r="L1144" s="68" t="s">
        <v>129</v>
      </c>
      <c r="M1144" s="188">
        <v>0</v>
      </c>
      <c r="N1144" s="100" t="s">
        <v>405</v>
      </c>
      <c r="O1144" s="100" t="s">
        <v>405</v>
      </c>
      <c r="P1144" s="68" t="s">
        <v>2693</v>
      </c>
      <c r="Q1144" s="81" t="s">
        <v>215</v>
      </c>
      <c r="R1144" s="100" t="s">
        <v>2694</v>
      </c>
      <c r="S1144" s="122">
        <v>43579</v>
      </c>
      <c r="T1144" s="68">
        <v>218117</v>
      </c>
      <c r="U1144" s="68" t="s">
        <v>171</v>
      </c>
      <c r="V1144" s="98" t="s">
        <v>2695</v>
      </c>
      <c r="W1144" s="171">
        <v>44074</v>
      </c>
      <c r="X1144" s="172" t="e">
        <f>+CONCATENATE(TEXT(#REF!,"yyyy"),"-",TEXT(#REF!,"mm"))</f>
        <v>#REF!</v>
      </c>
      <c r="Y1144" s="173" t="str">
        <f t="shared" si="182"/>
        <v>4</v>
      </c>
      <c r="Z1144" s="172" t="str">
        <f t="shared" si="183"/>
        <v>2020-07</v>
      </c>
      <c r="AA1144" s="170" t="e">
        <f>+VLOOKUP(Z1144,#REF!,2,FALSE)/VLOOKUP(X1144,#REF!,2,FALSE)</f>
        <v>#REF!</v>
      </c>
      <c r="AB1144" s="174" t="e">
        <f t="shared" si="184"/>
        <v>#REF!</v>
      </c>
      <c r="AC1144" s="174" t="e">
        <f t="shared" si="185"/>
        <v>#REF!</v>
      </c>
      <c r="AD1144" s="175" t="e">
        <f>+#REF!+365*Y1144</f>
        <v>#REF!</v>
      </c>
      <c r="AE1144" s="176" t="e">
        <f t="shared" si="186"/>
        <v>#REF!</v>
      </c>
      <c r="AF1144" s="170" t="e">
        <f>+VLOOKUP(CONCATENATE(TEXT(W1144,"yyyy"),"-",TEXT(W1144,"mm")),#REF!,2,0)</f>
        <v>#REF!</v>
      </c>
      <c r="AG1144" s="177" t="e">
        <f>+(AC1144*(1+'INFLAC PROYECTADA'!$B$8)^(AE1144))/((1+DEMANDADO!AF1144)^(AE1144))</f>
        <v>#REF!</v>
      </c>
      <c r="AH1144" s="169">
        <f>(0.2*VLOOKUP(D1144,'%.'!$A$1:$B$4,2,FALSE))+(0.35*VLOOKUP(E1144,'%.'!$A$1:$B$4,2,FALSE))+(0.1*VLOOKUP(F1144,'%.'!$A$1:$B$4,2,FALSE))+(0.35*VLOOKUP(G1144,'%.'!$A$1:$B$4,2,FALSE))</f>
        <v>0.77499999999999991</v>
      </c>
      <c r="AI1144" s="128" t="str">
        <f t="shared" si="179"/>
        <v>ALTA</v>
      </c>
      <c r="AJ1144" s="128" t="str">
        <f t="shared" si="187"/>
        <v>Provisión contable</v>
      </c>
      <c r="AK1144" s="178" t="e">
        <f t="shared" si="188"/>
        <v>#REF!</v>
      </c>
    </row>
    <row r="1145" spans="1:37" ht="30" customHeight="1" x14ac:dyDescent="0.25">
      <c r="A1145" s="115">
        <v>1144</v>
      </c>
      <c r="B1145" s="83" t="s">
        <v>2592</v>
      </c>
      <c r="C1145" s="126" t="s">
        <v>2593</v>
      </c>
      <c r="D1145" s="83" t="s">
        <v>0</v>
      </c>
      <c r="E1145" s="83" t="s">
        <v>48</v>
      </c>
      <c r="F1145" s="83" t="s">
        <v>48</v>
      </c>
      <c r="G1145" s="124" t="s">
        <v>0</v>
      </c>
      <c r="H1145" s="169">
        <f t="shared" si="172"/>
        <v>0.77499999999999991</v>
      </c>
      <c r="I1145" s="170" t="str">
        <f t="shared" si="173"/>
        <v>ALTA</v>
      </c>
      <c r="J1145" s="292">
        <v>79020195</v>
      </c>
      <c r="K1145" s="221">
        <v>1</v>
      </c>
      <c r="L1145" s="100" t="s">
        <v>129</v>
      </c>
      <c r="M1145" s="188">
        <v>0</v>
      </c>
      <c r="N1145" s="100" t="s">
        <v>405</v>
      </c>
      <c r="O1145" s="100" t="s">
        <v>405</v>
      </c>
      <c r="P1145" s="100" t="s">
        <v>2693</v>
      </c>
      <c r="Q1145" s="98" t="s">
        <v>215</v>
      </c>
      <c r="R1145" s="100" t="s">
        <v>2694</v>
      </c>
      <c r="S1145" s="122">
        <v>43579</v>
      </c>
      <c r="T1145" s="100">
        <v>218117</v>
      </c>
      <c r="U1145" s="100" t="s">
        <v>171</v>
      </c>
      <c r="V1145" s="98" t="s">
        <v>2695</v>
      </c>
      <c r="W1145" s="171">
        <v>44074</v>
      </c>
      <c r="X1145" s="172" t="e">
        <f>+CONCATENATE(TEXT(#REF!,"yyyy"),"-",TEXT(#REF!,"mm"))</f>
        <v>#REF!</v>
      </c>
      <c r="Y1145" s="173" t="str">
        <f t="shared" si="182"/>
        <v>4</v>
      </c>
      <c r="Z1145" s="172" t="str">
        <f t="shared" si="183"/>
        <v>2020-07</v>
      </c>
      <c r="AA1145" s="170" t="e">
        <f>+VLOOKUP(Z1145,#REF!,2,FALSE)/VLOOKUP(X1145,#REF!,2,FALSE)</f>
        <v>#REF!</v>
      </c>
      <c r="AB1145" s="174" t="e">
        <f t="shared" si="184"/>
        <v>#REF!</v>
      </c>
      <c r="AC1145" s="174" t="e">
        <f t="shared" si="185"/>
        <v>#REF!</v>
      </c>
      <c r="AD1145" s="175" t="e">
        <f>+#REF!+365*Y1145</f>
        <v>#REF!</v>
      </c>
      <c r="AE1145" s="176" t="e">
        <f t="shared" si="186"/>
        <v>#REF!</v>
      </c>
      <c r="AF1145" s="170" t="e">
        <f>+VLOOKUP(CONCATENATE(TEXT(W1145,"yyyy"),"-",TEXT(W1145,"mm")),#REF!,2,0)</f>
        <v>#REF!</v>
      </c>
      <c r="AG1145" s="177" t="e">
        <f>+(AC1145*(1+'INFLAC PROYECTADA'!$B$8)^(AE1145))/((1+DEMANDADO!AF1145)^(AE1145))</f>
        <v>#REF!</v>
      </c>
      <c r="AH1145" s="169">
        <f>(0.2*VLOOKUP(D1145,'%.'!$A$1:$B$4,2,FALSE))+(0.35*VLOOKUP(E1145,'%.'!$A$1:$B$4,2,FALSE))+(0.1*VLOOKUP(F1145,'%.'!$A$1:$B$4,2,FALSE))+(0.35*VLOOKUP(G1145,'%.'!$A$1:$B$4,2,FALSE))</f>
        <v>0.77499999999999991</v>
      </c>
      <c r="AI1145" s="128" t="str">
        <f t="shared" si="179"/>
        <v>ALTA</v>
      </c>
      <c r="AJ1145" s="128" t="str">
        <f t="shared" si="187"/>
        <v>Provisión contable</v>
      </c>
      <c r="AK1145" s="178" t="e">
        <f t="shared" si="188"/>
        <v>#REF!</v>
      </c>
    </row>
    <row r="1146" spans="1:37" ht="30" customHeight="1" x14ac:dyDescent="0.25">
      <c r="A1146" s="115">
        <v>1145</v>
      </c>
      <c r="B1146" s="83" t="s">
        <v>2594</v>
      </c>
      <c r="C1146" s="126" t="s">
        <v>2595</v>
      </c>
      <c r="D1146" s="83" t="s">
        <v>1</v>
      </c>
      <c r="E1146" s="83" t="s">
        <v>48</v>
      </c>
      <c r="F1146" s="83" t="s">
        <v>1</v>
      </c>
      <c r="G1146" s="124" t="s">
        <v>1</v>
      </c>
      <c r="H1146" s="169">
        <f t="shared" si="172"/>
        <v>0.20749999999999999</v>
      </c>
      <c r="I1146" s="170" t="str">
        <f t="shared" si="173"/>
        <v>BAJA</v>
      </c>
      <c r="J1146" s="292">
        <v>86279604</v>
      </c>
      <c r="K1146" s="221">
        <v>0</v>
      </c>
      <c r="L1146" s="68" t="s">
        <v>129</v>
      </c>
      <c r="M1146" s="188">
        <v>0</v>
      </c>
      <c r="N1146" s="100" t="s">
        <v>405</v>
      </c>
      <c r="O1146" s="100" t="s">
        <v>405</v>
      </c>
      <c r="P1146" s="68" t="s">
        <v>2693</v>
      </c>
      <c r="Q1146" s="81" t="s">
        <v>215</v>
      </c>
      <c r="R1146" s="100" t="s">
        <v>2694</v>
      </c>
      <c r="S1146" s="122">
        <v>43579</v>
      </c>
      <c r="T1146" s="100">
        <v>218117</v>
      </c>
      <c r="U1146" s="68" t="s">
        <v>168</v>
      </c>
      <c r="V1146" s="81" t="s">
        <v>2696</v>
      </c>
      <c r="W1146" s="171">
        <v>44074</v>
      </c>
      <c r="X1146" s="172" t="e">
        <f>+CONCATENATE(TEXT(#REF!,"yyyy"),"-",TEXT(#REF!,"mm"))</f>
        <v>#REF!</v>
      </c>
      <c r="Y1146" s="173" t="str">
        <f t="shared" si="182"/>
        <v>4</v>
      </c>
      <c r="Z1146" s="172" t="str">
        <f t="shared" si="183"/>
        <v>2020-07</v>
      </c>
      <c r="AA1146" s="170" t="e">
        <f>+VLOOKUP(Z1146,#REF!,2,FALSE)/VLOOKUP(X1146,#REF!,2,FALSE)</f>
        <v>#REF!</v>
      </c>
      <c r="AB1146" s="174" t="e">
        <f t="shared" si="184"/>
        <v>#REF!</v>
      </c>
      <c r="AC1146" s="174" t="e">
        <f t="shared" si="185"/>
        <v>#REF!</v>
      </c>
      <c r="AD1146" s="175" t="e">
        <f>+#REF!+365*Y1146</f>
        <v>#REF!</v>
      </c>
      <c r="AE1146" s="176" t="e">
        <f t="shared" si="186"/>
        <v>#REF!</v>
      </c>
      <c r="AF1146" s="170" t="e">
        <f>+VLOOKUP(CONCATENATE(TEXT(W1146,"yyyy"),"-",TEXT(W1146,"mm")),#REF!,2,0)</f>
        <v>#REF!</v>
      </c>
      <c r="AG1146" s="177" t="e">
        <f>+(AC1146*(1+'INFLAC PROYECTADA'!$B$8)^(AE1146))/((1+DEMANDADO!AF1146)^(AE1146))</f>
        <v>#REF!</v>
      </c>
      <c r="AH1146" s="169">
        <f>(0.2*VLOOKUP(D1146,'%.'!$A$1:$B$4,2,FALSE))+(0.35*VLOOKUP(E1146,'%.'!$A$1:$B$4,2,FALSE))+(0.1*VLOOKUP(F1146,'%.'!$A$1:$B$4,2,FALSE))+(0.35*VLOOKUP(G1146,'%.'!$A$1:$B$4,2,FALSE))</f>
        <v>0.20749999999999999</v>
      </c>
      <c r="AI1146" s="128" t="str">
        <f t="shared" si="179"/>
        <v>BAJA</v>
      </c>
      <c r="AJ1146" s="128" t="str">
        <f t="shared" si="187"/>
        <v>Cuentas de Orden</v>
      </c>
      <c r="AK1146" s="178" t="e">
        <f t="shared" si="188"/>
        <v>#REF!</v>
      </c>
    </row>
    <row r="1147" spans="1:37" ht="30" customHeight="1" x14ac:dyDescent="0.25">
      <c r="A1147" s="115">
        <v>1146</v>
      </c>
      <c r="B1147" s="83" t="s">
        <v>2596</v>
      </c>
      <c r="C1147" s="126" t="s">
        <v>2597</v>
      </c>
      <c r="D1147" s="83" t="s">
        <v>1</v>
      </c>
      <c r="E1147" s="83" t="s">
        <v>48</v>
      </c>
      <c r="F1147" s="83" t="s">
        <v>1</v>
      </c>
      <c r="G1147" s="124" t="s">
        <v>1</v>
      </c>
      <c r="H1147" s="169">
        <f t="shared" si="172"/>
        <v>0.20749999999999999</v>
      </c>
      <c r="I1147" s="170" t="str">
        <f t="shared" si="173"/>
        <v>BAJA</v>
      </c>
      <c r="J1147" s="292">
        <v>298818968</v>
      </c>
      <c r="K1147" s="221">
        <v>0</v>
      </c>
      <c r="L1147" s="68" t="s">
        <v>132</v>
      </c>
      <c r="M1147" s="188">
        <v>0</v>
      </c>
      <c r="N1147" s="100" t="s">
        <v>405</v>
      </c>
      <c r="O1147" s="100" t="s">
        <v>405</v>
      </c>
      <c r="P1147" s="68" t="s">
        <v>1821</v>
      </c>
      <c r="Q1147" s="81" t="s">
        <v>215</v>
      </c>
      <c r="R1147" s="100" t="s">
        <v>2694</v>
      </c>
      <c r="S1147" s="122">
        <v>43579</v>
      </c>
      <c r="T1147" s="100">
        <v>218117</v>
      </c>
      <c r="U1147" s="68" t="s">
        <v>171</v>
      </c>
      <c r="V1147" s="81" t="s">
        <v>2697</v>
      </c>
      <c r="W1147" s="171">
        <v>44074</v>
      </c>
      <c r="X1147" s="172" t="e">
        <f>+CONCATENATE(TEXT(#REF!,"yyyy"),"-",TEXT(#REF!,"mm"))</f>
        <v>#REF!</v>
      </c>
      <c r="Y1147" s="173" t="str">
        <f t="shared" si="182"/>
        <v>4</v>
      </c>
      <c r="Z1147" s="172" t="str">
        <f t="shared" si="183"/>
        <v>2020-07</v>
      </c>
      <c r="AA1147" s="170" t="e">
        <f>+VLOOKUP(Z1147,#REF!,2,FALSE)/VLOOKUP(X1147,#REF!,2,FALSE)</f>
        <v>#REF!</v>
      </c>
      <c r="AB1147" s="174" t="e">
        <f t="shared" si="184"/>
        <v>#REF!</v>
      </c>
      <c r="AC1147" s="174" t="e">
        <f t="shared" si="185"/>
        <v>#REF!</v>
      </c>
      <c r="AD1147" s="175" t="e">
        <f>+#REF!+365*Y1147</f>
        <v>#REF!</v>
      </c>
      <c r="AE1147" s="176" t="e">
        <f t="shared" si="186"/>
        <v>#REF!</v>
      </c>
      <c r="AF1147" s="170" t="e">
        <f>+VLOOKUP(CONCATENATE(TEXT(W1147,"yyyy"),"-",TEXT(W1147,"mm")),#REF!,2,0)</f>
        <v>#REF!</v>
      </c>
      <c r="AG1147" s="177" t="e">
        <f>+(AC1147*(1+'INFLAC PROYECTADA'!$B$8)^(AE1147))/((1+DEMANDADO!AF1147)^(AE1147))</f>
        <v>#REF!</v>
      </c>
      <c r="AH1147" s="169">
        <f>(0.2*VLOOKUP(D1147,'%.'!$A$1:$B$4,2,FALSE))+(0.35*VLOOKUP(E1147,'%.'!$A$1:$B$4,2,FALSE))+(0.1*VLOOKUP(F1147,'%.'!$A$1:$B$4,2,FALSE))+(0.35*VLOOKUP(G1147,'%.'!$A$1:$B$4,2,FALSE))</f>
        <v>0.20749999999999999</v>
      </c>
      <c r="AI1147" s="128" t="str">
        <f t="shared" si="179"/>
        <v>BAJA</v>
      </c>
      <c r="AJ1147" s="128" t="str">
        <f t="shared" si="187"/>
        <v>Cuentas de Orden</v>
      </c>
      <c r="AK1147" s="178" t="e">
        <f t="shared" si="188"/>
        <v>#REF!</v>
      </c>
    </row>
    <row r="1148" spans="1:37" ht="30" customHeight="1" x14ac:dyDescent="0.25">
      <c r="A1148" s="115">
        <v>1147</v>
      </c>
      <c r="B1148" s="83" t="s">
        <v>2598</v>
      </c>
      <c r="C1148" s="126" t="s">
        <v>2599</v>
      </c>
      <c r="D1148" s="83" t="s">
        <v>1</v>
      </c>
      <c r="E1148" s="83" t="s">
        <v>48</v>
      </c>
      <c r="F1148" s="83" t="s">
        <v>1</v>
      </c>
      <c r="G1148" s="124" t="s">
        <v>1</v>
      </c>
      <c r="H1148" s="169">
        <f t="shared" si="172"/>
        <v>0.20749999999999999</v>
      </c>
      <c r="I1148" s="170" t="str">
        <f t="shared" si="173"/>
        <v>BAJA</v>
      </c>
      <c r="J1148" s="292">
        <v>52029961</v>
      </c>
      <c r="K1148" s="221">
        <v>0</v>
      </c>
      <c r="L1148" s="81" t="s">
        <v>130</v>
      </c>
      <c r="M1148" s="188">
        <v>0</v>
      </c>
      <c r="N1148" s="100" t="s">
        <v>405</v>
      </c>
      <c r="O1148" s="100" t="s">
        <v>405</v>
      </c>
      <c r="P1148" s="68" t="s">
        <v>2693</v>
      </c>
      <c r="Q1148" s="81" t="s">
        <v>215</v>
      </c>
      <c r="R1148" s="100" t="s">
        <v>2694</v>
      </c>
      <c r="S1148" s="122">
        <v>43579</v>
      </c>
      <c r="T1148" s="100">
        <v>218117</v>
      </c>
      <c r="U1148" s="68" t="s">
        <v>174</v>
      </c>
      <c r="V1148" s="81" t="s">
        <v>2698</v>
      </c>
      <c r="W1148" s="171">
        <v>44074</v>
      </c>
      <c r="X1148" s="172" t="e">
        <f>+CONCATENATE(TEXT(#REF!,"yyyy"),"-",TEXT(#REF!,"mm"))</f>
        <v>#REF!</v>
      </c>
      <c r="Y1148" s="173" t="str">
        <f t="shared" si="182"/>
        <v>4</v>
      </c>
      <c r="Z1148" s="172" t="str">
        <f t="shared" si="183"/>
        <v>2020-07</v>
      </c>
      <c r="AA1148" s="170" t="e">
        <f>+VLOOKUP(Z1148,#REF!,2,FALSE)/VLOOKUP(X1148,#REF!,2,FALSE)</f>
        <v>#REF!</v>
      </c>
      <c r="AB1148" s="174" t="e">
        <f t="shared" si="184"/>
        <v>#REF!</v>
      </c>
      <c r="AC1148" s="174" t="e">
        <f t="shared" si="185"/>
        <v>#REF!</v>
      </c>
      <c r="AD1148" s="175" t="e">
        <f>+#REF!+365*Y1148</f>
        <v>#REF!</v>
      </c>
      <c r="AE1148" s="176" t="e">
        <f t="shared" si="186"/>
        <v>#REF!</v>
      </c>
      <c r="AF1148" s="170" t="e">
        <f>+VLOOKUP(CONCATENATE(TEXT(W1148,"yyyy"),"-",TEXT(W1148,"mm")),#REF!,2,0)</f>
        <v>#REF!</v>
      </c>
      <c r="AG1148" s="177" t="e">
        <f>+(AC1148*(1+'INFLAC PROYECTADA'!$B$8)^(AE1148))/((1+DEMANDADO!AF1148)^(AE1148))</f>
        <v>#REF!</v>
      </c>
      <c r="AH1148" s="169">
        <f>(0.2*VLOOKUP(D1148,'%.'!$A$1:$B$4,2,FALSE))+(0.35*VLOOKUP(E1148,'%.'!$A$1:$B$4,2,FALSE))+(0.1*VLOOKUP(F1148,'%.'!$A$1:$B$4,2,FALSE))+(0.35*VLOOKUP(G1148,'%.'!$A$1:$B$4,2,FALSE))</f>
        <v>0.20749999999999999</v>
      </c>
      <c r="AI1148" s="128" t="str">
        <f t="shared" si="179"/>
        <v>BAJA</v>
      </c>
      <c r="AJ1148" s="128" t="str">
        <f t="shared" si="187"/>
        <v>Cuentas de Orden</v>
      </c>
      <c r="AK1148" s="178" t="e">
        <f t="shared" si="188"/>
        <v>#REF!</v>
      </c>
    </row>
    <row r="1149" spans="1:37" ht="30" customHeight="1" x14ac:dyDescent="0.25">
      <c r="A1149" s="115">
        <v>1148</v>
      </c>
      <c r="B1149" s="83" t="s">
        <v>2600</v>
      </c>
      <c r="C1149" s="126" t="s">
        <v>2601</v>
      </c>
      <c r="D1149" s="83" t="s">
        <v>48</v>
      </c>
      <c r="E1149" s="83" t="s">
        <v>48</v>
      </c>
      <c r="F1149" s="83" t="s">
        <v>48</v>
      </c>
      <c r="G1149" s="124" t="s">
        <v>0</v>
      </c>
      <c r="H1149" s="169">
        <f t="shared" si="172"/>
        <v>0.67500000000000004</v>
      </c>
      <c r="I1149" s="170" t="str">
        <f t="shared" si="173"/>
        <v>ALTA</v>
      </c>
      <c r="J1149" s="292">
        <v>6899884</v>
      </c>
      <c r="K1149" s="221">
        <v>1</v>
      </c>
      <c r="L1149" s="68" t="s">
        <v>129</v>
      </c>
      <c r="M1149" s="188">
        <v>0</v>
      </c>
      <c r="N1149" s="100" t="s">
        <v>405</v>
      </c>
      <c r="O1149" s="100" t="s">
        <v>405</v>
      </c>
      <c r="P1149" s="68" t="s">
        <v>2693</v>
      </c>
      <c r="Q1149" s="81" t="s">
        <v>215</v>
      </c>
      <c r="R1149" s="100" t="s">
        <v>2694</v>
      </c>
      <c r="S1149" s="122">
        <v>43579</v>
      </c>
      <c r="T1149" s="100">
        <v>218117</v>
      </c>
      <c r="U1149" s="68" t="s">
        <v>171</v>
      </c>
      <c r="V1149" s="81" t="s">
        <v>2699</v>
      </c>
      <c r="W1149" s="171">
        <v>44074</v>
      </c>
      <c r="X1149" s="172" t="e">
        <f>+CONCATENATE(TEXT(#REF!,"yyyy"),"-",TEXT(#REF!,"mm"))</f>
        <v>#REF!</v>
      </c>
      <c r="Y1149" s="173" t="str">
        <f t="shared" si="182"/>
        <v>4</v>
      </c>
      <c r="Z1149" s="172" t="str">
        <f t="shared" si="183"/>
        <v>2020-07</v>
      </c>
      <c r="AA1149" s="170" t="e">
        <f>+VLOOKUP(Z1149,#REF!,2,FALSE)/VLOOKUP(X1149,#REF!,2,FALSE)</f>
        <v>#REF!</v>
      </c>
      <c r="AB1149" s="174" t="e">
        <f t="shared" si="184"/>
        <v>#REF!</v>
      </c>
      <c r="AC1149" s="174" t="e">
        <f t="shared" si="185"/>
        <v>#REF!</v>
      </c>
      <c r="AD1149" s="175" t="e">
        <f>+#REF!+365*Y1149</f>
        <v>#REF!</v>
      </c>
      <c r="AE1149" s="176" t="e">
        <f t="shared" si="186"/>
        <v>#REF!</v>
      </c>
      <c r="AF1149" s="170" t="e">
        <f>+VLOOKUP(CONCATENATE(TEXT(W1149,"yyyy"),"-",TEXT(W1149,"mm")),#REF!,2,0)</f>
        <v>#REF!</v>
      </c>
      <c r="AG1149" s="177" t="e">
        <f>+(AC1149*(1+'INFLAC PROYECTADA'!$B$8)^(AE1149))/((1+DEMANDADO!AF1149)^(AE1149))</f>
        <v>#REF!</v>
      </c>
      <c r="AH1149" s="169">
        <f>(0.2*VLOOKUP(D1149,'%.'!$A$1:$B$4,2,FALSE))+(0.35*VLOOKUP(E1149,'%.'!$A$1:$B$4,2,FALSE))+(0.1*VLOOKUP(F1149,'%.'!$A$1:$B$4,2,FALSE))+(0.35*VLOOKUP(G1149,'%.'!$A$1:$B$4,2,FALSE))</f>
        <v>0.67500000000000004</v>
      </c>
      <c r="AI1149" s="128" t="str">
        <f t="shared" si="179"/>
        <v>ALTA</v>
      </c>
      <c r="AJ1149" s="128" t="str">
        <f t="shared" si="187"/>
        <v>Provisión contable</v>
      </c>
      <c r="AK1149" s="178" t="e">
        <f t="shared" si="188"/>
        <v>#REF!</v>
      </c>
    </row>
    <row r="1150" spans="1:37" ht="30" customHeight="1" x14ac:dyDescent="0.25">
      <c r="A1150" s="115">
        <v>1149</v>
      </c>
      <c r="B1150" s="83" t="s">
        <v>2602</v>
      </c>
      <c r="C1150" s="126" t="s">
        <v>2603</v>
      </c>
      <c r="D1150" s="83" t="s">
        <v>48</v>
      </c>
      <c r="E1150" s="83" t="s">
        <v>48</v>
      </c>
      <c r="F1150" s="83" t="s">
        <v>48</v>
      </c>
      <c r="G1150" s="124" t="s">
        <v>0</v>
      </c>
      <c r="H1150" s="169">
        <f t="shared" si="172"/>
        <v>0.67500000000000004</v>
      </c>
      <c r="I1150" s="170" t="str">
        <f t="shared" si="173"/>
        <v>ALTA</v>
      </c>
      <c r="J1150" s="292">
        <v>58749222</v>
      </c>
      <c r="K1150" s="221">
        <v>1</v>
      </c>
      <c r="L1150" s="68" t="s">
        <v>129</v>
      </c>
      <c r="M1150" s="188">
        <v>0</v>
      </c>
      <c r="N1150" s="100" t="s">
        <v>405</v>
      </c>
      <c r="O1150" s="100" t="s">
        <v>405</v>
      </c>
      <c r="P1150" s="68" t="s">
        <v>2693</v>
      </c>
      <c r="Q1150" s="81" t="s">
        <v>215</v>
      </c>
      <c r="R1150" s="100" t="s">
        <v>2694</v>
      </c>
      <c r="S1150" s="122">
        <v>43579</v>
      </c>
      <c r="T1150" s="100">
        <v>218117</v>
      </c>
      <c r="U1150" s="68" t="s">
        <v>168</v>
      </c>
      <c r="V1150" s="68" t="s">
        <v>2700</v>
      </c>
      <c r="W1150" s="171">
        <v>44074</v>
      </c>
      <c r="X1150" s="172" t="e">
        <f>+CONCATENATE(TEXT(#REF!,"yyyy"),"-",TEXT(#REF!,"mm"))</f>
        <v>#REF!</v>
      </c>
      <c r="Y1150" s="173" t="str">
        <f t="shared" si="182"/>
        <v>4</v>
      </c>
      <c r="Z1150" s="172" t="str">
        <f t="shared" si="183"/>
        <v>2020-07</v>
      </c>
      <c r="AA1150" s="170" t="e">
        <f>+VLOOKUP(Z1150,#REF!,2,FALSE)/VLOOKUP(X1150,#REF!,2,FALSE)</f>
        <v>#REF!</v>
      </c>
      <c r="AB1150" s="174" t="e">
        <f t="shared" si="184"/>
        <v>#REF!</v>
      </c>
      <c r="AC1150" s="174" t="e">
        <f t="shared" si="185"/>
        <v>#REF!</v>
      </c>
      <c r="AD1150" s="175" t="e">
        <f>+#REF!+365*Y1150</f>
        <v>#REF!</v>
      </c>
      <c r="AE1150" s="176" t="e">
        <f t="shared" si="186"/>
        <v>#REF!</v>
      </c>
      <c r="AF1150" s="170" t="e">
        <f>+VLOOKUP(CONCATENATE(TEXT(W1150,"yyyy"),"-",TEXT(W1150,"mm")),#REF!,2,0)</f>
        <v>#REF!</v>
      </c>
      <c r="AG1150" s="177" t="e">
        <f>+(AC1150*(1+'INFLAC PROYECTADA'!$B$8)^(AE1150))/((1+DEMANDADO!AF1150)^(AE1150))</f>
        <v>#REF!</v>
      </c>
      <c r="AH1150" s="169">
        <f>(0.2*VLOOKUP(D1150,'%.'!$A$1:$B$4,2,FALSE))+(0.35*VLOOKUP(E1150,'%.'!$A$1:$B$4,2,FALSE))+(0.1*VLOOKUP(F1150,'%.'!$A$1:$B$4,2,FALSE))+(0.35*VLOOKUP(G1150,'%.'!$A$1:$B$4,2,FALSE))</f>
        <v>0.67500000000000004</v>
      </c>
      <c r="AI1150" s="128" t="str">
        <f t="shared" si="179"/>
        <v>ALTA</v>
      </c>
      <c r="AJ1150" s="128" t="str">
        <f t="shared" si="187"/>
        <v>Provisión contable</v>
      </c>
      <c r="AK1150" s="178" t="e">
        <f t="shared" si="188"/>
        <v>#REF!</v>
      </c>
    </row>
    <row r="1151" spans="1:37" ht="30" customHeight="1" x14ac:dyDescent="0.25">
      <c r="A1151" s="115">
        <v>1150</v>
      </c>
      <c r="B1151" s="83" t="s">
        <v>2596</v>
      </c>
      <c r="C1151" s="126" t="s">
        <v>2604</v>
      </c>
      <c r="D1151" s="83" t="s">
        <v>0</v>
      </c>
      <c r="E1151" s="83" t="s">
        <v>0</v>
      </c>
      <c r="F1151" s="83" t="s">
        <v>0</v>
      </c>
      <c r="G1151" s="124" t="s">
        <v>0</v>
      </c>
      <c r="H1151" s="169">
        <f t="shared" si="172"/>
        <v>1</v>
      </c>
      <c r="I1151" s="170" t="str">
        <f t="shared" si="173"/>
        <v>ALTA</v>
      </c>
      <c r="J1151" s="292">
        <v>4813699</v>
      </c>
      <c r="K1151" s="221">
        <v>1</v>
      </c>
      <c r="L1151" s="68" t="s">
        <v>129</v>
      </c>
      <c r="M1151" s="188">
        <v>0</v>
      </c>
      <c r="N1151" s="100" t="s">
        <v>405</v>
      </c>
      <c r="O1151" s="100" t="s">
        <v>405</v>
      </c>
      <c r="P1151" s="68" t="s">
        <v>2693</v>
      </c>
      <c r="Q1151" s="68" t="s">
        <v>215</v>
      </c>
      <c r="R1151" s="100" t="s">
        <v>2694</v>
      </c>
      <c r="S1151" s="122">
        <v>43579</v>
      </c>
      <c r="T1151" s="100">
        <v>218117</v>
      </c>
      <c r="U1151" s="81" t="s">
        <v>171</v>
      </c>
      <c r="V1151" s="98" t="s">
        <v>2699</v>
      </c>
      <c r="W1151" s="171">
        <v>44074</v>
      </c>
      <c r="X1151" s="172" t="e">
        <f>+CONCATENATE(TEXT(#REF!,"yyyy"),"-",TEXT(#REF!,"mm"))</f>
        <v>#REF!</v>
      </c>
      <c r="Y1151" s="173" t="str">
        <f t="shared" si="182"/>
        <v>4</v>
      </c>
      <c r="Z1151" s="172" t="str">
        <f t="shared" si="183"/>
        <v>2020-07</v>
      </c>
      <c r="AA1151" s="170" t="e">
        <f>+VLOOKUP(Z1151,#REF!,2,FALSE)/VLOOKUP(X1151,#REF!,2,FALSE)</f>
        <v>#REF!</v>
      </c>
      <c r="AB1151" s="174" t="e">
        <f t="shared" si="184"/>
        <v>#REF!</v>
      </c>
      <c r="AC1151" s="174" t="e">
        <f t="shared" si="185"/>
        <v>#REF!</v>
      </c>
      <c r="AD1151" s="175" t="e">
        <f>+#REF!+365*Y1151</f>
        <v>#REF!</v>
      </c>
      <c r="AE1151" s="176" t="e">
        <f t="shared" si="186"/>
        <v>#REF!</v>
      </c>
      <c r="AF1151" s="170" t="e">
        <f>+VLOOKUP(CONCATENATE(TEXT(W1151,"yyyy"),"-",TEXT(W1151,"mm")),#REF!,2,0)</f>
        <v>#REF!</v>
      </c>
      <c r="AG1151" s="177" t="e">
        <f>+(AC1151*(1+'INFLAC PROYECTADA'!$B$8)^(AE1151))/((1+DEMANDADO!AF1151)^(AE1151))</f>
        <v>#REF!</v>
      </c>
      <c r="AH1151" s="169">
        <f>(0.2*VLOOKUP(D1151,'%.'!$A$1:$B$4,2,FALSE))+(0.35*VLOOKUP(E1151,'%.'!$A$1:$B$4,2,FALSE))+(0.1*VLOOKUP(F1151,'%.'!$A$1:$B$4,2,FALSE))+(0.35*VLOOKUP(G1151,'%.'!$A$1:$B$4,2,FALSE))</f>
        <v>1</v>
      </c>
      <c r="AI1151" s="128" t="str">
        <f t="shared" si="179"/>
        <v>ALTA</v>
      </c>
      <c r="AJ1151" s="128" t="str">
        <f t="shared" si="187"/>
        <v>Provisión contable</v>
      </c>
      <c r="AK1151" s="178" t="e">
        <f t="shared" si="188"/>
        <v>#REF!</v>
      </c>
    </row>
    <row r="1152" spans="1:37" ht="30" customHeight="1" x14ac:dyDescent="0.25">
      <c r="A1152" s="115">
        <v>1151</v>
      </c>
      <c r="B1152" s="83" t="s">
        <v>2605</v>
      </c>
      <c r="C1152" s="126" t="s">
        <v>2606</v>
      </c>
      <c r="D1152" s="83" t="s">
        <v>0</v>
      </c>
      <c r="E1152" s="83" t="s">
        <v>0</v>
      </c>
      <c r="F1152" s="83" t="s">
        <v>0</v>
      </c>
      <c r="G1152" s="124" t="s">
        <v>0</v>
      </c>
      <c r="H1152" s="169">
        <f t="shared" si="172"/>
        <v>1</v>
      </c>
      <c r="I1152" s="170" t="str">
        <f t="shared" si="173"/>
        <v>ALTA</v>
      </c>
      <c r="J1152" s="292">
        <v>27622480</v>
      </c>
      <c r="K1152" s="221">
        <v>1</v>
      </c>
      <c r="L1152" s="68" t="s">
        <v>129</v>
      </c>
      <c r="M1152" s="188">
        <v>0</v>
      </c>
      <c r="N1152" s="100" t="s">
        <v>405</v>
      </c>
      <c r="O1152" s="100" t="s">
        <v>405</v>
      </c>
      <c r="P1152" s="68" t="s">
        <v>2693</v>
      </c>
      <c r="Q1152" s="68" t="s">
        <v>215</v>
      </c>
      <c r="R1152" s="100" t="s">
        <v>2694</v>
      </c>
      <c r="S1152" s="122">
        <v>43579</v>
      </c>
      <c r="T1152" s="100">
        <v>218117</v>
      </c>
      <c r="U1152" s="68" t="s">
        <v>171</v>
      </c>
      <c r="V1152" s="98" t="s">
        <v>2699</v>
      </c>
      <c r="W1152" s="171">
        <v>44074</v>
      </c>
      <c r="X1152" s="172" t="e">
        <f>+CONCATENATE(TEXT(#REF!,"yyyy"),"-",TEXT(#REF!,"mm"))</f>
        <v>#REF!</v>
      </c>
      <c r="Y1152" s="173" t="str">
        <f t="shared" si="182"/>
        <v>4</v>
      </c>
      <c r="Z1152" s="172" t="str">
        <f t="shared" si="183"/>
        <v>2020-07</v>
      </c>
      <c r="AA1152" s="170" t="e">
        <f>+VLOOKUP(Z1152,#REF!,2,FALSE)/VLOOKUP(X1152,#REF!,2,FALSE)</f>
        <v>#REF!</v>
      </c>
      <c r="AB1152" s="174" t="e">
        <f t="shared" si="184"/>
        <v>#REF!</v>
      </c>
      <c r="AC1152" s="174" t="e">
        <f t="shared" si="185"/>
        <v>#REF!</v>
      </c>
      <c r="AD1152" s="175" t="e">
        <f>+#REF!+365*Y1152</f>
        <v>#REF!</v>
      </c>
      <c r="AE1152" s="176" t="e">
        <f t="shared" si="186"/>
        <v>#REF!</v>
      </c>
      <c r="AF1152" s="170" t="e">
        <f>+VLOOKUP(CONCATENATE(TEXT(W1152,"yyyy"),"-",TEXT(W1152,"mm")),#REF!,2,0)</f>
        <v>#REF!</v>
      </c>
      <c r="AG1152" s="177" t="e">
        <f>+(AC1152*(1+'INFLAC PROYECTADA'!$B$8)^(AE1152))/((1+DEMANDADO!AF1152)^(AE1152))</f>
        <v>#REF!</v>
      </c>
      <c r="AH1152" s="169">
        <f>(0.2*VLOOKUP(D1152,'%.'!$A$1:$B$4,2,FALSE))+(0.35*VLOOKUP(E1152,'%.'!$A$1:$B$4,2,FALSE))+(0.1*VLOOKUP(F1152,'%.'!$A$1:$B$4,2,FALSE))+(0.35*VLOOKUP(G1152,'%.'!$A$1:$B$4,2,FALSE))</f>
        <v>1</v>
      </c>
      <c r="AI1152" s="128" t="str">
        <f t="shared" si="179"/>
        <v>ALTA</v>
      </c>
      <c r="AJ1152" s="128" t="str">
        <f t="shared" si="187"/>
        <v>Provisión contable</v>
      </c>
      <c r="AK1152" s="178" t="e">
        <f t="shared" si="188"/>
        <v>#REF!</v>
      </c>
    </row>
    <row r="1153" spans="1:37" ht="30" customHeight="1" x14ac:dyDescent="0.25">
      <c r="A1153" s="115">
        <v>1152</v>
      </c>
      <c r="B1153" s="83" t="s">
        <v>2607</v>
      </c>
      <c r="C1153" s="126" t="s">
        <v>2608</v>
      </c>
      <c r="D1153" s="83" t="s">
        <v>0</v>
      </c>
      <c r="E1153" s="83" t="s">
        <v>0</v>
      </c>
      <c r="F1153" s="83" t="s">
        <v>0</v>
      </c>
      <c r="G1153" s="124" t="s">
        <v>0</v>
      </c>
      <c r="H1153" s="169">
        <f t="shared" si="172"/>
        <v>1</v>
      </c>
      <c r="I1153" s="170" t="str">
        <f t="shared" si="173"/>
        <v>ALTA</v>
      </c>
      <c r="J1153" s="292">
        <v>8217454</v>
      </c>
      <c r="K1153" s="221">
        <v>1</v>
      </c>
      <c r="L1153" s="68" t="s">
        <v>129</v>
      </c>
      <c r="M1153" s="188">
        <v>0</v>
      </c>
      <c r="N1153" s="100" t="s">
        <v>405</v>
      </c>
      <c r="O1153" s="100" t="s">
        <v>405</v>
      </c>
      <c r="P1153" s="68" t="s">
        <v>2693</v>
      </c>
      <c r="Q1153" s="68" t="s">
        <v>215</v>
      </c>
      <c r="R1153" s="100" t="s">
        <v>2694</v>
      </c>
      <c r="S1153" s="122">
        <v>43579</v>
      </c>
      <c r="T1153" s="100">
        <v>218117</v>
      </c>
      <c r="U1153" s="68" t="s">
        <v>171</v>
      </c>
      <c r="V1153" s="98" t="s">
        <v>2699</v>
      </c>
      <c r="W1153" s="171">
        <v>44074</v>
      </c>
      <c r="X1153" s="172" t="e">
        <f>+CONCATENATE(TEXT(#REF!,"yyyy"),"-",TEXT(#REF!,"mm"))</f>
        <v>#REF!</v>
      </c>
      <c r="Y1153" s="173" t="str">
        <f t="shared" si="182"/>
        <v>4</v>
      </c>
      <c r="Z1153" s="172" t="str">
        <f t="shared" si="183"/>
        <v>2020-07</v>
      </c>
      <c r="AA1153" s="170" t="e">
        <f>+VLOOKUP(Z1153,#REF!,2,FALSE)/VLOOKUP(X1153,#REF!,2,FALSE)</f>
        <v>#REF!</v>
      </c>
      <c r="AB1153" s="174" t="e">
        <f t="shared" si="184"/>
        <v>#REF!</v>
      </c>
      <c r="AC1153" s="174" t="e">
        <f t="shared" si="185"/>
        <v>#REF!</v>
      </c>
      <c r="AD1153" s="175" t="e">
        <f>+#REF!+365*Y1153</f>
        <v>#REF!</v>
      </c>
      <c r="AE1153" s="176" t="e">
        <f t="shared" si="186"/>
        <v>#REF!</v>
      </c>
      <c r="AF1153" s="170" t="e">
        <f>+VLOOKUP(CONCATENATE(TEXT(W1153,"yyyy"),"-",TEXT(W1153,"mm")),#REF!,2,0)</f>
        <v>#REF!</v>
      </c>
      <c r="AG1153" s="177" t="e">
        <f>+(AC1153*(1+'INFLAC PROYECTADA'!$B$8)^(AE1153))/((1+DEMANDADO!AF1153)^(AE1153))</f>
        <v>#REF!</v>
      </c>
      <c r="AH1153" s="169">
        <f>(0.2*VLOOKUP(D1153,'%.'!$A$1:$B$4,2,FALSE))+(0.35*VLOOKUP(E1153,'%.'!$A$1:$B$4,2,FALSE))+(0.1*VLOOKUP(F1153,'%.'!$A$1:$B$4,2,FALSE))+(0.35*VLOOKUP(G1153,'%.'!$A$1:$B$4,2,FALSE))</f>
        <v>1</v>
      </c>
      <c r="AI1153" s="128" t="str">
        <f t="shared" si="179"/>
        <v>ALTA</v>
      </c>
      <c r="AJ1153" s="128" t="str">
        <f t="shared" si="187"/>
        <v>Provisión contable</v>
      </c>
      <c r="AK1153" s="178" t="e">
        <f t="shared" si="188"/>
        <v>#REF!</v>
      </c>
    </row>
    <row r="1154" spans="1:37" ht="30" customHeight="1" x14ac:dyDescent="0.25">
      <c r="A1154" s="115">
        <v>1153</v>
      </c>
      <c r="B1154" s="83" t="s">
        <v>2609</v>
      </c>
      <c r="C1154" s="126" t="s">
        <v>2610</v>
      </c>
      <c r="D1154" s="83" t="s">
        <v>0</v>
      </c>
      <c r="E1154" s="83" t="s">
        <v>0</v>
      </c>
      <c r="F1154" s="83" t="s">
        <v>0</v>
      </c>
      <c r="G1154" s="124" t="s">
        <v>0</v>
      </c>
      <c r="H1154" s="169">
        <f t="shared" ref="H1154:H1217" si="189">+IFERROR(AH1154,"")</f>
        <v>1</v>
      </c>
      <c r="I1154" s="170" t="str">
        <f t="shared" ref="I1154:I1217" si="190">+IFERROR(AI1154,"")</f>
        <v>ALTA</v>
      </c>
      <c r="J1154" s="292">
        <v>6265731</v>
      </c>
      <c r="K1154" s="221">
        <v>1</v>
      </c>
      <c r="L1154" s="68" t="s">
        <v>129</v>
      </c>
      <c r="M1154" s="188">
        <v>0</v>
      </c>
      <c r="N1154" s="100" t="s">
        <v>405</v>
      </c>
      <c r="O1154" s="100" t="s">
        <v>405</v>
      </c>
      <c r="P1154" s="68" t="s">
        <v>2693</v>
      </c>
      <c r="Q1154" s="68" t="s">
        <v>215</v>
      </c>
      <c r="R1154" s="100" t="s">
        <v>2694</v>
      </c>
      <c r="S1154" s="122">
        <v>43579</v>
      </c>
      <c r="T1154" s="100">
        <v>218117</v>
      </c>
      <c r="U1154" s="68" t="s">
        <v>171</v>
      </c>
      <c r="V1154" s="98" t="s">
        <v>2699</v>
      </c>
      <c r="W1154" s="171">
        <v>44074</v>
      </c>
      <c r="X1154" s="172" t="e">
        <f>+CONCATENATE(TEXT(#REF!,"yyyy"),"-",TEXT(#REF!,"mm"))</f>
        <v>#REF!</v>
      </c>
      <c r="Y1154" s="173" t="str">
        <f t="shared" si="182"/>
        <v>4</v>
      </c>
      <c r="Z1154" s="172" t="str">
        <f t="shared" si="183"/>
        <v>2020-07</v>
      </c>
      <c r="AA1154" s="170" t="e">
        <f>+VLOOKUP(Z1154,#REF!,2,FALSE)/VLOOKUP(X1154,#REF!,2,FALSE)</f>
        <v>#REF!</v>
      </c>
      <c r="AB1154" s="174" t="e">
        <f t="shared" si="184"/>
        <v>#REF!</v>
      </c>
      <c r="AC1154" s="174" t="e">
        <f t="shared" si="185"/>
        <v>#REF!</v>
      </c>
      <c r="AD1154" s="175" t="e">
        <f>+#REF!+365*Y1154</f>
        <v>#REF!</v>
      </c>
      <c r="AE1154" s="176" t="e">
        <f t="shared" si="186"/>
        <v>#REF!</v>
      </c>
      <c r="AF1154" s="170" t="e">
        <f>+VLOOKUP(CONCATENATE(TEXT(W1154,"yyyy"),"-",TEXT(W1154,"mm")),#REF!,2,0)</f>
        <v>#REF!</v>
      </c>
      <c r="AG1154" s="177" t="e">
        <f>+(AC1154*(1+'INFLAC PROYECTADA'!$B$8)^(AE1154))/((1+DEMANDADO!AF1154)^(AE1154))</f>
        <v>#REF!</v>
      </c>
      <c r="AH1154" s="169">
        <f>(0.2*VLOOKUP(D1154,'%.'!$A$1:$B$4,2,FALSE))+(0.35*VLOOKUP(E1154,'%.'!$A$1:$B$4,2,FALSE))+(0.1*VLOOKUP(F1154,'%.'!$A$1:$B$4,2,FALSE))+(0.35*VLOOKUP(G1154,'%.'!$A$1:$B$4,2,FALSE))</f>
        <v>1</v>
      </c>
      <c r="AI1154" s="128" t="str">
        <f t="shared" si="179"/>
        <v>ALTA</v>
      </c>
      <c r="AJ1154" s="128" t="str">
        <f t="shared" si="187"/>
        <v>Provisión contable</v>
      </c>
      <c r="AK1154" s="178" t="e">
        <f t="shared" si="188"/>
        <v>#REF!</v>
      </c>
    </row>
    <row r="1155" spans="1:37" ht="30" customHeight="1" x14ac:dyDescent="0.25">
      <c r="A1155" s="115">
        <v>1154</v>
      </c>
      <c r="B1155" s="83" t="s">
        <v>2609</v>
      </c>
      <c r="C1155" s="126" t="s">
        <v>2611</v>
      </c>
      <c r="D1155" s="83" t="s">
        <v>0</v>
      </c>
      <c r="E1155" s="83" t="s">
        <v>0</v>
      </c>
      <c r="F1155" s="83" t="s">
        <v>0</v>
      </c>
      <c r="G1155" s="124" t="s">
        <v>0</v>
      </c>
      <c r="H1155" s="169">
        <f t="shared" si="189"/>
        <v>1</v>
      </c>
      <c r="I1155" s="170" t="str">
        <f t="shared" si="190"/>
        <v>ALTA</v>
      </c>
      <c r="J1155" s="292">
        <v>8977459</v>
      </c>
      <c r="K1155" s="221">
        <v>1</v>
      </c>
      <c r="L1155" s="68" t="s">
        <v>129</v>
      </c>
      <c r="M1155" s="188">
        <v>0</v>
      </c>
      <c r="N1155" s="100" t="s">
        <v>405</v>
      </c>
      <c r="O1155" s="100" t="s">
        <v>405</v>
      </c>
      <c r="P1155" s="68" t="s">
        <v>2693</v>
      </c>
      <c r="Q1155" s="68" t="s">
        <v>215</v>
      </c>
      <c r="R1155" s="100" t="s">
        <v>2694</v>
      </c>
      <c r="S1155" s="88">
        <v>43579</v>
      </c>
      <c r="T1155" s="100">
        <v>218117</v>
      </c>
      <c r="U1155" s="68" t="s">
        <v>171</v>
      </c>
      <c r="V1155" s="98" t="s">
        <v>2699</v>
      </c>
      <c r="W1155" s="171">
        <v>44074</v>
      </c>
      <c r="X1155" s="172" t="e">
        <f>+CONCATENATE(TEXT(#REF!,"yyyy"),"-",TEXT(#REF!,"mm"))</f>
        <v>#REF!</v>
      </c>
      <c r="Y1155" s="173" t="str">
        <f t="shared" si="182"/>
        <v>4</v>
      </c>
      <c r="Z1155" s="172" t="str">
        <f t="shared" si="183"/>
        <v>2020-07</v>
      </c>
      <c r="AA1155" s="170" t="e">
        <f>+VLOOKUP(Z1155,#REF!,2,FALSE)/VLOOKUP(X1155,#REF!,2,FALSE)</f>
        <v>#REF!</v>
      </c>
      <c r="AB1155" s="174" t="e">
        <f t="shared" si="184"/>
        <v>#REF!</v>
      </c>
      <c r="AC1155" s="174" t="e">
        <f t="shared" si="185"/>
        <v>#REF!</v>
      </c>
      <c r="AD1155" s="175" t="e">
        <f>+#REF!+365*Y1155</f>
        <v>#REF!</v>
      </c>
      <c r="AE1155" s="176" t="e">
        <f t="shared" si="186"/>
        <v>#REF!</v>
      </c>
      <c r="AF1155" s="170" t="e">
        <f>+VLOOKUP(CONCATENATE(TEXT(W1155,"yyyy"),"-",TEXT(W1155,"mm")),#REF!,2,0)</f>
        <v>#REF!</v>
      </c>
      <c r="AG1155" s="177" t="e">
        <f>+(AC1155*(1+'INFLAC PROYECTADA'!$B$8)^(AE1155))/((1+DEMANDADO!AF1155)^(AE1155))</f>
        <v>#REF!</v>
      </c>
      <c r="AH1155" s="169">
        <f>(0.2*VLOOKUP(D1155,'%.'!$A$1:$B$4,2,FALSE))+(0.35*VLOOKUP(E1155,'%.'!$A$1:$B$4,2,FALSE))+(0.1*VLOOKUP(F1155,'%.'!$A$1:$B$4,2,FALSE))+(0.35*VLOOKUP(G1155,'%.'!$A$1:$B$4,2,FALSE))</f>
        <v>1</v>
      </c>
      <c r="AI1155" s="128" t="str">
        <f t="shared" ref="AI1155:AI1218" si="191">+IF(AH1155&gt;0.5,"ALTA",IF(AH1155&gt;0.25,"MEDIA",IF(AH1155&gt;=0.1,"BAJA",IF(AH1155&lt;0.1,"REMOTA"))))</f>
        <v>ALTA</v>
      </c>
      <c r="AJ1155" s="128" t="str">
        <f t="shared" si="187"/>
        <v>Provisión contable</v>
      </c>
      <c r="AK1155" s="178" t="e">
        <f t="shared" si="188"/>
        <v>#REF!</v>
      </c>
    </row>
    <row r="1156" spans="1:37" ht="30" customHeight="1" x14ac:dyDescent="0.25">
      <c r="A1156" s="115">
        <v>1155</v>
      </c>
      <c r="B1156" s="83" t="s">
        <v>2602</v>
      </c>
      <c r="C1156" s="126" t="s">
        <v>2612</v>
      </c>
      <c r="D1156" s="83" t="s">
        <v>1</v>
      </c>
      <c r="E1156" s="83" t="s">
        <v>1</v>
      </c>
      <c r="F1156" s="83" t="s">
        <v>1</v>
      </c>
      <c r="G1156" s="124" t="s">
        <v>1</v>
      </c>
      <c r="H1156" s="169">
        <f t="shared" si="189"/>
        <v>0.05</v>
      </c>
      <c r="I1156" s="170" t="str">
        <f t="shared" si="190"/>
        <v>REMOTA</v>
      </c>
      <c r="J1156" s="292">
        <v>704350000</v>
      </c>
      <c r="K1156" s="221">
        <v>0</v>
      </c>
      <c r="L1156" s="81" t="s">
        <v>133</v>
      </c>
      <c r="M1156" s="188">
        <v>0</v>
      </c>
      <c r="N1156" s="100" t="s">
        <v>405</v>
      </c>
      <c r="O1156" s="100" t="s">
        <v>405</v>
      </c>
      <c r="P1156" s="68" t="s">
        <v>406</v>
      </c>
      <c r="Q1156" s="68" t="s">
        <v>215</v>
      </c>
      <c r="R1156" s="100" t="s">
        <v>2694</v>
      </c>
      <c r="S1156" s="122">
        <v>43579</v>
      </c>
      <c r="T1156" s="100">
        <v>218117</v>
      </c>
      <c r="U1156" s="68" t="s">
        <v>21</v>
      </c>
      <c r="V1156" s="81" t="s">
        <v>2713</v>
      </c>
      <c r="W1156" s="171">
        <v>44074</v>
      </c>
      <c r="X1156" s="172" t="e">
        <f>+CONCATENATE(TEXT(#REF!,"yyyy"),"-",TEXT(#REF!,"mm"))</f>
        <v>#REF!</v>
      </c>
      <c r="Y1156" s="173" t="str">
        <f t="shared" si="182"/>
        <v>8</v>
      </c>
      <c r="Z1156" s="172" t="str">
        <f t="shared" si="183"/>
        <v>2020-07</v>
      </c>
      <c r="AA1156" s="170" t="e">
        <f>+VLOOKUP(Z1156,#REF!,2,FALSE)/VLOOKUP(X1156,#REF!,2,FALSE)</f>
        <v>#REF!</v>
      </c>
      <c r="AB1156" s="174" t="e">
        <f t="shared" si="184"/>
        <v>#REF!</v>
      </c>
      <c r="AC1156" s="174" t="e">
        <f t="shared" si="185"/>
        <v>#REF!</v>
      </c>
      <c r="AD1156" s="175" t="e">
        <f>+#REF!+365*Y1156</f>
        <v>#REF!</v>
      </c>
      <c r="AE1156" s="176" t="e">
        <f t="shared" si="186"/>
        <v>#REF!</v>
      </c>
      <c r="AF1156" s="170" t="e">
        <f>+VLOOKUP(CONCATENATE(TEXT(W1156,"yyyy"),"-",TEXT(W1156,"mm")),#REF!,2,0)</f>
        <v>#REF!</v>
      </c>
      <c r="AG1156" s="177" t="e">
        <f>+(AC1156*(1+'INFLAC PROYECTADA'!$B$8)^(AE1156))/((1+DEMANDADO!AF1156)^(AE1156))</f>
        <v>#REF!</v>
      </c>
      <c r="AH1156" s="169">
        <f>(0.2*VLOOKUP(D1156,'%.'!$A$1:$B$4,2,FALSE))+(0.35*VLOOKUP(E1156,'%.'!$A$1:$B$4,2,FALSE))+(0.1*VLOOKUP(F1156,'%.'!$A$1:$B$4,2,FALSE))+(0.35*VLOOKUP(G1156,'%.'!$A$1:$B$4,2,FALSE))</f>
        <v>0.05</v>
      </c>
      <c r="AI1156" s="128" t="str">
        <f t="shared" si="191"/>
        <v>REMOTA</v>
      </c>
      <c r="AJ1156" s="128" t="str">
        <f t="shared" si="187"/>
        <v>No se registra</v>
      </c>
      <c r="AK1156" s="178">
        <f t="shared" si="188"/>
        <v>0</v>
      </c>
    </row>
    <row r="1157" spans="1:37" ht="30" customHeight="1" x14ac:dyDescent="0.25">
      <c r="A1157" s="115">
        <v>1156</v>
      </c>
      <c r="B1157" s="83" t="s">
        <v>2613</v>
      </c>
      <c r="C1157" s="126" t="s">
        <v>2614</v>
      </c>
      <c r="D1157" s="83" t="s">
        <v>1</v>
      </c>
      <c r="E1157" s="83" t="s">
        <v>1</v>
      </c>
      <c r="F1157" s="83" t="s">
        <v>1</v>
      </c>
      <c r="G1157" s="124" t="s">
        <v>1</v>
      </c>
      <c r="H1157" s="169">
        <f t="shared" si="189"/>
        <v>0.05</v>
      </c>
      <c r="I1157" s="170" t="str">
        <f t="shared" si="190"/>
        <v>REMOTA</v>
      </c>
      <c r="J1157" s="292">
        <v>584264030</v>
      </c>
      <c r="K1157" s="221">
        <v>0</v>
      </c>
      <c r="L1157" s="81" t="s">
        <v>133</v>
      </c>
      <c r="M1157" s="188">
        <v>0</v>
      </c>
      <c r="N1157" s="100" t="s">
        <v>405</v>
      </c>
      <c r="O1157" s="100" t="s">
        <v>405</v>
      </c>
      <c r="P1157" s="68" t="s">
        <v>406</v>
      </c>
      <c r="Q1157" s="68" t="s">
        <v>215</v>
      </c>
      <c r="R1157" s="100" t="s">
        <v>2694</v>
      </c>
      <c r="S1157" s="122">
        <v>43579</v>
      </c>
      <c r="T1157" s="100">
        <v>218117</v>
      </c>
      <c r="U1157" s="68" t="s">
        <v>177</v>
      </c>
      <c r="V1157" s="255" t="s">
        <v>2701</v>
      </c>
      <c r="W1157" s="171">
        <v>44074</v>
      </c>
      <c r="X1157" s="172" t="e">
        <f>+CONCATENATE(TEXT(#REF!,"yyyy"),"-",TEXT(#REF!,"mm"))</f>
        <v>#REF!</v>
      </c>
      <c r="Y1157" s="173" t="str">
        <f t="shared" si="182"/>
        <v>8</v>
      </c>
      <c r="Z1157" s="172" t="str">
        <f t="shared" si="183"/>
        <v>2020-07</v>
      </c>
      <c r="AA1157" s="170" t="e">
        <f>+VLOOKUP(Z1157,#REF!,2,FALSE)/VLOOKUP(X1157,#REF!,2,FALSE)</f>
        <v>#REF!</v>
      </c>
      <c r="AB1157" s="174" t="e">
        <f t="shared" si="184"/>
        <v>#REF!</v>
      </c>
      <c r="AC1157" s="174" t="e">
        <f t="shared" si="185"/>
        <v>#REF!</v>
      </c>
      <c r="AD1157" s="175" t="e">
        <f>+#REF!+365*Y1157</f>
        <v>#REF!</v>
      </c>
      <c r="AE1157" s="176" t="e">
        <f t="shared" si="186"/>
        <v>#REF!</v>
      </c>
      <c r="AF1157" s="170" t="e">
        <f>+VLOOKUP(CONCATENATE(TEXT(W1157,"yyyy"),"-",TEXT(W1157,"mm")),#REF!,2,0)</f>
        <v>#REF!</v>
      </c>
      <c r="AG1157" s="177" t="e">
        <f>+(AC1157*(1+'INFLAC PROYECTADA'!$B$8)^(AE1157))/((1+DEMANDADO!AF1157)^(AE1157))</f>
        <v>#REF!</v>
      </c>
      <c r="AH1157" s="169">
        <f>(0.2*VLOOKUP(D1157,'%.'!$A$1:$B$4,2,FALSE))+(0.35*VLOOKUP(E1157,'%.'!$A$1:$B$4,2,FALSE))+(0.1*VLOOKUP(F1157,'%.'!$A$1:$B$4,2,FALSE))+(0.35*VLOOKUP(G1157,'%.'!$A$1:$B$4,2,FALSE))</f>
        <v>0.05</v>
      </c>
      <c r="AI1157" s="128" t="str">
        <f t="shared" si="191"/>
        <v>REMOTA</v>
      </c>
      <c r="AJ1157" s="128" t="str">
        <f t="shared" si="187"/>
        <v>No se registra</v>
      </c>
      <c r="AK1157" s="178">
        <f t="shared" si="188"/>
        <v>0</v>
      </c>
    </row>
    <row r="1158" spans="1:37" ht="30" customHeight="1" x14ac:dyDescent="0.25">
      <c r="A1158" s="115">
        <v>1157</v>
      </c>
      <c r="B1158" s="83" t="s">
        <v>2590</v>
      </c>
      <c r="C1158" s="126" t="s">
        <v>2615</v>
      </c>
      <c r="D1158" s="83" t="s">
        <v>1</v>
      </c>
      <c r="E1158" s="83" t="s">
        <v>1</v>
      </c>
      <c r="F1158" s="83" t="s">
        <v>1</v>
      </c>
      <c r="G1158" s="124" t="s">
        <v>1</v>
      </c>
      <c r="H1158" s="169">
        <f t="shared" si="189"/>
        <v>0.05</v>
      </c>
      <c r="I1158" s="170" t="str">
        <f t="shared" si="190"/>
        <v>REMOTA</v>
      </c>
      <c r="J1158" s="292">
        <v>2720237</v>
      </c>
      <c r="K1158" s="221">
        <v>0</v>
      </c>
      <c r="L1158" s="81" t="s">
        <v>139</v>
      </c>
      <c r="M1158" s="188">
        <v>0</v>
      </c>
      <c r="N1158" s="100" t="s">
        <v>405</v>
      </c>
      <c r="O1158" s="100" t="s">
        <v>405</v>
      </c>
      <c r="P1158" s="100" t="s">
        <v>510</v>
      </c>
      <c r="Q1158" s="68" t="s">
        <v>215</v>
      </c>
      <c r="R1158" s="100" t="s">
        <v>2694</v>
      </c>
      <c r="S1158" s="122">
        <v>43579</v>
      </c>
      <c r="T1158" s="100">
        <v>218117</v>
      </c>
      <c r="U1158" s="68" t="s">
        <v>171</v>
      </c>
      <c r="V1158" s="98" t="s">
        <v>2713</v>
      </c>
      <c r="W1158" s="171">
        <v>44074</v>
      </c>
      <c r="X1158" s="172" t="e">
        <f>+CONCATENATE(TEXT(#REF!,"yyyy"),"-",TEXT(#REF!,"mm"))</f>
        <v>#REF!</v>
      </c>
      <c r="Y1158" s="173" t="str">
        <f t="shared" si="182"/>
        <v>6</v>
      </c>
      <c r="Z1158" s="172" t="str">
        <f t="shared" si="183"/>
        <v>2020-07</v>
      </c>
      <c r="AA1158" s="170" t="e">
        <f>+VLOOKUP(Z1158,#REF!,2,FALSE)/VLOOKUP(X1158,#REF!,2,FALSE)</f>
        <v>#REF!</v>
      </c>
      <c r="AB1158" s="174" t="e">
        <f t="shared" si="184"/>
        <v>#REF!</v>
      </c>
      <c r="AC1158" s="174" t="e">
        <f t="shared" si="185"/>
        <v>#REF!</v>
      </c>
      <c r="AD1158" s="175" t="e">
        <f>+#REF!+365*Y1158</f>
        <v>#REF!</v>
      </c>
      <c r="AE1158" s="176" t="e">
        <f t="shared" si="186"/>
        <v>#REF!</v>
      </c>
      <c r="AF1158" s="170" t="e">
        <f>+VLOOKUP(CONCATENATE(TEXT(W1158,"yyyy"),"-",TEXT(W1158,"mm")),#REF!,2,0)</f>
        <v>#REF!</v>
      </c>
      <c r="AG1158" s="177" t="e">
        <f>+(AC1158*(1+'INFLAC PROYECTADA'!$B$8)^(AE1158))/((1+DEMANDADO!AF1158)^(AE1158))</f>
        <v>#REF!</v>
      </c>
      <c r="AH1158" s="169">
        <f>(0.2*VLOOKUP(D1158,'%.'!$A$1:$B$4,2,FALSE))+(0.35*VLOOKUP(E1158,'%.'!$A$1:$B$4,2,FALSE))+(0.1*VLOOKUP(F1158,'%.'!$A$1:$B$4,2,FALSE))+(0.35*VLOOKUP(G1158,'%.'!$A$1:$B$4,2,FALSE))</f>
        <v>0.05</v>
      </c>
      <c r="AI1158" s="128" t="str">
        <f t="shared" si="191"/>
        <v>REMOTA</v>
      </c>
      <c r="AJ1158" s="128" t="str">
        <f t="shared" si="187"/>
        <v>No se registra</v>
      </c>
      <c r="AK1158" s="178">
        <f t="shared" si="188"/>
        <v>0</v>
      </c>
    </row>
    <row r="1159" spans="1:37" ht="30" customHeight="1" x14ac:dyDescent="0.25">
      <c r="A1159" s="115">
        <v>1158</v>
      </c>
      <c r="B1159" s="87" t="s">
        <v>2602</v>
      </c>
      <c r="C1159" s="126" t="s">
        <v>2616</v>
      </c>
      <c r="D1159" s="83" t="s">
        <v>1</v>
      </c>
      <c r="E1159" s="83" t="s">
        <v>1</v>
      </c>
      <c r="F1159" s="83" t="s">
        <v>1</v>
      </c>
      <c r="G1159" s="124" t="s">
        <v>1</v>
      </c>
      <c r="H1159" s="169">
        <f t="shared" si="189"/>
        <v>0.05</v>
      </c>
      <c r="I1159" s="170" t="str">
        <f t="shared" si="190"/>
        <v>REMOTA</v>
      </c>
      <c r="J1159" s="292">
        <v>3529220</v>
      </c>
      <c r="K1159" s="221">
        <v>0</v>
      </c>
      <c r="L1159" s="81" t="s">
        <v>138</v>
      </c>
      <c r="M1159" s="188">
        <v>0</v>
      </c>
      <c r="N1159" s="100" t="s">
        <v>405</v>
      </c>
      <c r="O1159" s="100" t="s">
        <v>405</v>
      </c>
      <c r="P1159" s="68" t="s">
        <v>406</v>
      </c>
      <c r="Q1159" s="68" t="s">
        <v>215</v>
      </c>
      <c r="R1159" s="100" t="s">
        <v>2694</v>
      </c>
      <c r="S1159" s="122">
        <v>43579</v>
      </c>
      <c r="T1159" s="100">
        <v>218117</v>
      </c>
      <c r="U1159" s="68" t="s">
        <v>171</v>
      </c>
      <c r="V1159" s="98" t="s">
        <v>2714</v>
      </c>
      <c r="W1159" s="171">
        <v>44074</v>
      </c>
      <c r="X1159" s="172" t="e">
        <f>+CONCATENATE(TEXT(#REF!,"yyyy"),"-",TEXT(#REF!,"mm"))</f>
        <v>#REF!</v>
      </c>
      <c r="Y1159" s="173" t="str">
        <f t="shared" si="182"/>
        <v>8</v>
      </c>
      <c r="Z1159" s="172" t="str">
        <f t="shared" si="183"/>
        <v>2020-07</v>
      </c>
      <c r="AA1159" s="170" t="e">
        <f>+VLOOKUP(Z1159,#REF!,2,FALSE)/VLOOKUP(X1159,#REF!,2,FALSE)</f>
        <v>#REF!</v>
      </c>
      <c r="AB1159" s="174" t="e">
        <f t="shared" si="184"/>
        <v>#REF!</v>
      </c>
      <c r="AC1159" s="174" t="e">
        <f t="shared" si="185"/>
        <v>#REF!</v>
      </c>
      <c r="AD1159" s="175" t="e">
        <f>+#REF!+365*Y1159</f>
        <v>#REF!</v>
      </c>
      <c r="AE1159" s="176" t="e">
        <f t="shared" si="186"/>
        <v>#REF!</v>
      </c>
      <c r="AF1159" s="170" t="e">
        <f>+VLOOKUP(CONCATENATE(TEXT(W1159,"yyyy"),"-",TEXT(W1159,"mm")),#REF!,2,0)</f>
        <v>#REF!</v>
      </c>
      <c r="AG1159" s="177" t="e">
        <f>+(AC1159*(1+'INFLAC PROYECTADA'!$B$8)^(AE1159))/((1+DEMANDADO!AF1159)^(AE1159))</f>
        <v>#REF!</v>
      </c>
      <c r="AH1159" s="169">
        <f>(0.2*VLOOKUP(D1159,'%.'!$A$1:$B$4,2,FALSE))+(0.35*VLOOKUP(E1159,'%.'!$A$1:$B$4,2,FALSE))+(0.1*VLOOKUP(F1159,'%.'!$A$1:$B$4,2,FALSE))+(0.35*VLOOKUP(G1159,'%.'!$A$1:$B$4,2,FALSE))</f>
        <v>0.05</v>
      </c>
      <c r="AI1159" s="128" t="str">
        <f t="shared" si="191"/>
        <v>REMOTA</v>
      </c>
      <c r="AJ1159" s="128" t="str">
        <f t="shared" si="187"/>
        <v>No se registra</v>
      </c>
      <c r="AK1159" s="178">
        <f t="shared" si="188"/>
        <v>0</v>
      </c>
    </row>
    <row r="1160" spans="1:37" ht="30" customHeight="1" x14ac:dyDescent="0.25">
      <c r="A1160" s="115">
        <v>1159</v>
      </c>
      <c r="B1160" s="82" t="s">
        <v>1513</v>
      </c>
      <c r="C1160" s="126" t="s">
        <v>2617</v>
      </c>
      <c r="D1160" s="83" t="s">
        <v>1</v>
      </c>
      <c r="E1160" s="83" t="s">
        <v>1</v>
      </c>
      <c r="F1160" s="83" t="s">
        <v>1</v>
      </c>
      <c r="G1160" s="124" t="s">
        <v>1</v>
      </c>
      <c r="H1160" s="169">
        <f t="shared" si="189"/>
        <v>0.05</v>
      </c>
      <c r="I1160" s="170" t="str">
        <f t="shared" si="190"/>
        <v>REMOTA</v>
      </c>
      <c r="J1160" s="292">
        <v>41629852</v>
      </c>
      <c r="K1160" s="221">
        <v>0</v>
      </c>
      <c r="L1160" s="68" t="s">
        <v>138</v>
      </c>
      <c r="M1160" s="188">
        <v>0</v>
      </c>
      <c r="N1160" s="100" t="s">
        <v>405</v>
      </c>
      <c r="O1160" s="100" t="s">
        <v>405</v>
      </c>
      <c r="P1160" s="68" t="s">
        <v>2702</v>
      </c>
      <c r="Q1160" s="68" t="s">
        <v>215</v>
      </c>
      <c r="R1160" s="68" t="s">
        <v>2694</v>
      </c>
      <c r="S1160" s="122">
        <v>43579</v>
      </c>
      <c r="T1160" s="100">
        <v>218117</v>
      </c>
      <c r="U1160" s="68" t="s">
        <v>171</v>
      </c>
      <c r="V1160" s="98" t="s">
        <v>2715</v>
      </c>
      <c r="W1160" s="171">
        <v>44074</v>
      </c>
      <c r="X1160" s="172" t="e">
        <f>+CONCATENATE(TEXT(#REF!,"yyyy"),"-",TEXT(#REF!,"mm"))</f>
        <v>#REF!</v>
      </c>
      <c r="Y1160" s="173" t="str">
        <f t="shared" si="182"/>
        <v>8</v>
      </c>
      <c r="Z1160" s="172" t="str">
        <f t="shared" si="183"/>
        <v>2020-07</v>
      </c>
      <c r="AA1160" s="170" t="e">
        <f>+VLOOKUP(Z1160,#REF!,2,FALSE)/VLOOKUP(X1160,#REF!,2,FALSE)</f>
        <v>#REF!</v>
      </c>
      <c r="AB1160" s="174" t="e">
        <f t="shared" si="184"/>
        <v>#REF!</v>
      </c>
      <c r="AC1160" s="174" t="e">
        <f t="shared" si="185"/>
        <v>#REF!</v>
      </c>
      <c r="AD1160" s="175" t="e">
        <f>+#REF!+365*Y1160</f>
        <v>#REF!</v>
      </c>
      <c r="AE1160" s="176" t="e">
        <f t="shared" si="186"/>
        <v>#REF!</v>
      </c>
      <c r="AF1160" s="170" t="e">
        <f>+VLOOKUP(CONCATENATE(TEXT(W1160,"yyyy"),"-",TEXT(W1160,"mm")),#REF!,2,0)</f>
        <v>#REF!</v>
      </c>
      <c r="AG1160" s="177" t="e">
        <f>+(AC1160*(1+'INFLAC PROYECTADA'!$B$8)^(AE1160))/((1+DEMANDADO!AF1160)^(AE1160))</f>
        <v>#REF!</v>
      </c>
      <c r="AH1160" s="169">
        <f>(0.2*VLOOKUP(D1160,'%.'!$A$1:$B$4,2,FALSE))+(0.35*VLOOKUP(E1160,'%.'!$A$1:$B$4,2,FALSE))+(0.1*VLOOKUP(F1160,'%.'!$A$1:$B$4,2,FALSE))+(0.35*VLOOKUP(G1160,'%.'!$A$1:$B$4,2,FALSE))</f>
        <v>0.05</v>
      </c>
      <c r="AI1160" s="128" t="str">
        <f t="shared" si="191"/>
        <v>REMOTA</v>
      </c>
      <c r="AJ1160" s="128" t="str">
        <f t="shared" si="187"/>
        <v>No se registra</v>
      </c>
      <c r="AK1160" s="178">
        <f t="shared" si="188"/>
        <v>0</v>
      </c>
    </row>
    <row r="1161" spans="1:37" ht="30" customHeight="1" x14ac:dyDescent="0.25">
      <c r="A1161" s="115">
        <v>1160</v>
      </c>
      <c r="B1161" s="83" t="s">
        <v>2618</v>
      </c>
      <c r="C1161" s="126" t="s">
        <v>2619</v>
      </c>
      <c r="D1161" s="83" t="s">
        <v>1</v>
      </c>
      <c r="E1161" s="83" t="s">
        <v>1</v>
      </c>
      <c r="F1161" s="83" t="s">
        <v>1</v>
      </c>
      <c r="G1161" s="124" t="s">
        <v>1</v>
      </c>
      <c r="H1161" s="169">
        <f t="shared" si="189"/>
        <v>0.05</v>
      </c>
      <c r="I1161" s="170" t="str">
        <f t="shared" si="190"/>
        <v>REMOTA</v>
      </c>
      <c r="J1161" s="292">
        <v>12000000</v>
      </c>
      <c r="K1161" s="221">
        <v>0</v>
      </c>
      <c r="L1161" s="81" t="s">
        <v>138</v>
      </c>
      <c r="M1161" s="188">
        <v>0</v>
      </c>
      <c r="N1161" s="100" t="s">
        <v>405</v>
      </c>
      <c r="O1161" s="100" t="s">
        <v>405</v>
      </c>
      <c r="P1161" s="68" t="s">
        <v>2702</v>
      </c>
      <c r="Q1161" s="68" t="s">
        <v>215</v>
      </c>
      <c r="R1161" s="100" t="s">
        <v>2694</v>
      </c>
      <c r="S1161" s="122">
        <v>43579</v>
      </c>
      <c r="T1161" s="100">
        <v>218117</v>
      </c>
      <c r="U1161" s="68" t="s">
        <v>171</v>
      </c>
      <c r="V1161" s="98" t="s">
        <v>2713</v>
      </c>
      <c r="W1161" s="171">
        <v>44074</v>
      </c>
      <c r="X1161" s="172" t="e">
        <f>+CONCATENATE(TEXT(#REF!,"yyyy"),"-",TEXT(#REF!,"mm"))</f>
        <v>#REF!</v>
      </c>
      <c r="Y1161" s="173" t="str">
        <f t="shared" si="182"/>
        <v>8</v>
      </c>
      <c r="Z1161" s="172" t="str">
        <f t="shared" si="183"/>
        <v>2020-07</v>
      </c>
      <c r="AA1161" s="170" t="e">
        <f>+VLOOKUP(Z1161,#REF!,2,FALSE)/VLOOKUP(X1161,#REF!,2,FALSE)</f>
        <v>#REF!</v>
      </c>
      <c r="AB1161" s="174" t="e">
        <f t="shared" si="184"/>
        <v>#REF!</v>
      </c>
      <c r="AC1161" s="174" t="e">
        <f t="shared" si="185"/>
        <v>#REF!</v>
      </c>
      <c r="AD1161" s="175" t="e">
        <f>+#REF!+365*Y1161</f>
        <v>#REF!</v>
      </c>
      <c r="AE1161" s="176" t="e">
        <f t="shared" si="186"/>
        <v>#REF!</v>
      </c>
      <c r="AF1161" s="170" t="e">
        <f>+VLOOKUP(CONCATENATE(TEXT(W1161,"yyyy"),"-",TEXT(W1161,"mm")),#REF!,2,0)</f>
        <v>#REF!</v>
      </c>
      <c r="AG1161" s="177" t="e">
        <f>+(AC1161*(1+'INFLAC PROYECTADA'!$B$8)^(AE1161))/((1+DEMANDADO!AF1161)^(AE1161))</f>
        <v>#REF!</v>
      </c>
      <c r="AH1161" s="169">
        <f>(0.2*VLOOKUP(D1161,'%.'!$A$1:$B$4,2,FALSE))+(0.35*VLOOKUP(E1161,'%.'!$A$1:$B$4,2,FALSE))+(0.1*VLOOKUP(F1161,'%.'!$A$1:$B$4,2,FALSE))+(0.35*VLOOKUP(G1161,'%.'!$A$1:$B$4,2,FALSE))</f>
        <v>0.05</v>
      </c>
      <c r="AI1161" s="128" t="str">
        <f t="shared" si="191"/>
        <v>REMOTA</v>
      </c>
      <c r="AJ1161" s="128" t="str">
        <f t="shared" si="187"/>
        <v>No se registra</v>
      </c>
      <c r="AK1161" s="178">
        <f t="shared" si="188"/>
        <v>0</v>
      </c>
    </row>
    <row r="1162" spans="1:37" ht="30" customHeight="1" x14ac:dyDescent="0.25">
      <c r="A1162" s="115">
        <v>1161</v>
      </c>
      <c r="B1162" s="82" t="s">
        <v>2620</v>
      </c>
      <c r="C1162" s="126" t="s">
        <v>2621</v>
      </c>
      <c r="D1162" s="83" t="s">
        <v>1</v>
      </c>
      <c r="E1162" s="83" t="s">
        <v>1</v>
      </c>
      <c r="F1162" s="83" t="s">
        <v>1</v>
      </c>
      <c r="G1162" s="124" t="s">
        <v>1</v>
      </c>
      <c r="H1162" s="169">
        <f t="shared" si="189"/>
        <v>0.05</v>
      </c>
      <c r="I1162" s="170" t="str">
        <f t="shared" si="190"/>
        <v>REMOTA</v>
      </c>
      <c r="J1162" s="292">
        <v>5895001</v>
      </c>
      <c r="K1162" s="221">
        <v>0</v>
      </c>
      <c r="L1162" s="81" t="s">
        <v>138</v>
      </c>
      <c r="M1162" s="188">
        <v>0</v>
      </c>
      <c r="N1162" s="100" t="s">
        <v>405</v>
      </c>
      <c r="O1162" s="100" t="s">
        <v>405</v>
      </c>
      <c r="P1162" s="68" t="s">
        <v>2702</v>
      </c>
      <c r="Q1162" s="68" t="s">
        <v>215</v>
      </c>
      <c r="R1162" s="100" t="s">
        <v>2694</v>
      </c>
      <c r="S1162" s="122">
        <v>43579</v>
      </c>
      <c r="T1162" s="100">
        <v>218117</v>
      </c>
      <c r="U1162" s="81" t="s">
        <v>76</v>
      </c>
      <c r="V1162" s="98" t="s">
        <v>2716</v>
      </c>
      <c r="W1162" s="171">
        <v>44074</v>
      </c>
      <c r="X1162" s="172" t="e">
        <f>+CONCATENATE(TEXT(#REF!,"yyyy"),"-",TEXT(#REF!,"mm"))</f>
        <v>#REF!</v>
      </c>
      <c r="Y1162" s="173" t="str">
        <f t="shared" si="182"/>
        <v>8</v>
      </c>
      <c r="Z1162" s="172" t="str">
        <f t="shared" si="183"/>
        <v>2020-07</v>
      </c>
      <c r="AA1162" s="170" t="e">
        <f>+VLOOKUP(Z1162,#REF!,2,FALSE)/VLOOKUP(X1162,#REF!,2,FALSE)</f>
        <v>#REF!</v>
      </c>
      <c r="AB1162" s="174" t="e">
        <f t="shared" si="184"/>
        <v>#REF!</v>
      </c>
      <c r="AC1162" s="174" t="e">
        <f t="shared" si="185"/>
        <v>#REF!</v>
      </c>
      <c r="AD1162" s="175" t="e">
        <f>+#REF!+365*Y1162</f>
        <v>#REF!</v>
      </c>
      <c r="AE1162" s="176" t="e">
        <f t="shared" si="186"/>
        <v>#REF!</v>
      </c>
      <c r="AF1162" s="170" t="e">
        <f>+VLOOKUP(CONCATENATE(TEXT(W1162,"yyyy"),"-",TEXT(W1162,"mm")),#REF!,2,0)</f>
        <v>#REF!</v>
      </c>
      <c r="AG1162" s="177" t="e">
        <f>+(AC1162*(1+'INFLAC PROYECTADA'!$B$8)^(AE1162))/((1+DEMANDADO!AF1162)^(AE1162))</f>
        <v>#REF!</v>
      </c>
      <c r="AH1162" s="169">
        <f>(0.2*VLOOKUP(D1162,'%.'!$A$1:$B$4,2,FALSE))+(0.35*VLOOKUP(E1162,'%.'!$A$1:$B$4,2,FALSE))+(0.1*VLOOKUP(F1162,'%.'!$A$1:$B$4,2,FALSE))+(0.35*VLOOKUP(G1162,'%.'!$A$1:$B$4,2,FALSE))</f>
        <v>0.05</v>
      </c>
      <c r="AI1162" s="128" t="str">
        <f t="shared" si="191"/>
        <v>REMOTA</v>
      </c>
      <c r="AJ1162" s="128" t="str">
        <f t="shared" si="187"/>
        <v>No se registra</v>
      </c>
      <c r="AK1162" s="178">
        <f t="shared" si="188"/>
        <v>0</v>
      </c>
    </row>
    <row r="1163" spans="1:37" ht="30" customHeight="1" x14ac:dyDescent="0.25">
      <c r="A1163" s="115">
        <v>1162</v>
      </c>
      <c r="B1163" s="133" t="s">
        <v>2622</v>
      </c>
      <c r="C1163" s="129" t="s">
        <v>5944</v>
      </c>
      <c r="D1163" s="87" t="s">
        <v>1</v>
      </c>
      <c r="E1163" s="87" t="s">
        <v>1</v>
      </c>
      <c r="F1163" s="87" t="s">
        <v>48</v>
      </c>
      <c r="G1163" s="87" t="s">
        <v>1</v>
      </c>
      <c r="H1163" s="169">
        <f t="shared" si="189"/>
        <v>9.5000000000000001E-2</v>
      </c>
      <c r="I1163" s="170" t="str">
        <f t="shared" si="190"/>
        <v>REMOTA</v>
      </c>
      <c r="J1163" s="292">
        <v>4831991</v>
      </c>
      <c r="K1163" s="221">
        <v>0.1</v>
      </c>
      <c r="L1163" s="100" t="s">
        <v>138</v>
      </c>
      <c r="M1163" s="188">
        <v>0</v>
      </c>
      <c r="N1163" s="100" t="s">
        <v>405</v>
      </c>
      <c r="O1163" s="196">
        <v>0</v>
      </c>
      <c r="P1163" s="86" t="s">
        <v>415</v>
      </c>
      <c r="Q1163" s="100" t="s">
        <v>215</v>
      </c>
      <c r="R1163" s="100" t="s">
        <v>2694</v>
      </c>
      <c r="S1163" s="122">
        <v>43579</v>
      </c>
      <c r="T1163" s="100">
        <v>218117</v>
      </c>
      <c r="U1163" s="86" t="s">
        <v>76</v>
      </c>
      <c r="V1163" s="86" t="s">
        <v>2717</v>
      </c>
      <c r="W1163" s="171">
        <v>44074</v>
      </c>
      <c r="X1163" s="172" t="e">
        <f>+CONCATENATE(TEXT(#REF!,"yyyy"),"-",TEXT(#REF!,"mm"))</f>
        <v>#REF!</v>
      </c>
      <c r="Y1163" s="173" t="str">
        <f t="shared" si="182"/>
        <v>7</v>
      </c>
      <c r="Z1163" s="172" t="str">
        <f t="shared" si="183"/>
        <v>2020-07</v>
      </c>
      <c r="AA1163" s="170" t="e">
        <f>+VLOOKUP(Z1163,#REF!,2,FALSE)/VLOOKUP(X1163,#REF!,2,FALSE)</f>
        <v>#REF!</v>
      </c>
      <c r="AB1163" s="174" t="e">
        <f t="shared" si="184"/>
        <v>#REF!</v>
      </c>
      <c r="AC1163" s="174" t="e">
        <f t="shared" si="185"/>
        <v>#REF!</v>
      </c>
      <c r="AD1163" s="175" t="e">
        <f>+#REF!+365*Y1163</f>
        <v>#REF!</v>
      </c>
      <c r="AE1163" s="176" t="e">
        <f t="shared" si="186"/>
        <v>#REF!</v>
      </c>
      <c r="AF1163" s="170" t="e">
        <f>+VLOOKUP(CONCATENATE(TEXT(W1163,"yyyy"),"-",TEXT(W1163,"mm")),#REF!,2,0)</f>
        <v>#REF!</v>
      </c>
      <c r="AG1163" s="177" t="e">
        <f>+(AC1163*(1+'INFLAC PROYECTADA'!$B$8)^(AE1163))/((1+DEMANDADO!AF1163)^(AE1163))</f>
        <v>#REF!</v>
      </c>
      <c r="AH1163" s="169">
        <f>(0.2*VLOOKUP(D1163,'%.'!$A$1:$B$4,2,FALSE))+(0.35*VLOOKUP(E1163,'%.'!$A$1:$B$4,2,FALSE))+(0.1*VLOOKUP(F1163,'%.'!$A$1:$B$4,2,FALSE))+(0.35*VLOOKUP(G1163,'%.'!$A$1:$B$4,2,FALSE))</f>
        <v>9.5000000000000001E-2</v>
      </c>
      <c r="AI1163" s="128" t="str">
        <f t="shared" si="191"/>
        <v>REMOTA</v>
      </c>
      <c r="AJ1163" s="128" t="str">
        <f t="shared" si="187"/>
        <v>No se registra</v>
      </c>
      <c r="AK1163" s="178">
        <f t="shared" si="188"/>
        <v>0</v>
      </c>
    </row>
    <row r="1164" spans="1:37" ht="30" customHeight="1" x14ac:dyDescent="0.25">
      <c r="A1164" s="115">
        <v>1163</v>
      </c>
      <c r="B1164" s="133" t="s">
        <v>2623</v>
      </c>
      <c r="C1164" s="129" t="s">
        <v>5945</v>
      </c>
      <c r="D1164" s="87" t="s">
        <v>1</v>
      </c>
      <c r="E1164" s="87" t="s">
        <v>1</v>
      </c>
      <c r="F1164" s="87" t="s">
        <v>48</v>
      </c>
      <c r="G1164" s="87" t="s">
        <v>1</v>
      </c>
      <c r="H1164" s="169">
        <f t="shared" si="189"/>
        <v>9.5000000000000001E-2</v>
      </c>
      <c r="I1164" s="170" t="str">
        <f t="shared" si="190"/>
        <v>REMOTA</v>
      </c>
      <c r="J1164" s="292">
        <v>28957068</v>
      </c>
      <c r="K1164" s="221">
        <v>0.1</v>
      </c>
      <c r="L1164" s="100" t="s">
        <v>133</v>
      </c>
      <c r="M1164" s="188">
        <v>0</v>
      </c>
      <c r="N1164" s="100" t="s">
        <v>405</v>
      </c>
      <c r="O1164" s="196">
        <v>0</v>
      </c>
      <c r="P1164" s="86" t="s">
        <v>406</v>
      </c>
      <c r="Q1164" s="100" t="s">
        <v>215</v>
      </c>
      <c r="R1164" s="100" t="s">
        <v>2694</v>
      </c>
      <c r="S1164" s="122">
        <v>43579</v>
      </c>
      <c r="T1164" s="100">
        <v>218117</v>
      </c>
      <c r="U1164" s="86" t="s">
        <v>76</v>
      </c>
      <c r="V1164" s="86" t="s">
        <v>2718</v>
      </c>
      <c r="W1164" s="171">
        <v>44074</v>
      </c>
      <c r="X1164" s="172" t="e">
        <f>+CONCATENATE(TEXT(#REF!,"yyyy"),"-",TEXT(#REF!,"mm"))</f>
        <v>#REF!</v>
      </c>
      <c r="Y1164" s="173" t="str">
        <f t="shared" si="182"/>
        <v>8</v>
      </c>
      <c r="Z1164" s="172" t="str">
        <f t="shared" si="183"/>
        <v>2020-07</v>
      </c>
      <c r="AA1164" s="170" t="e">
        <f>+VLOOKUP(Z1164,#REF!,2,FALSE)/VLOOKUP(X1164,#REF!,2,FALSE)</f>
        <v>#REF!</v>
      </c>
      <c r="AB1164" s="174" t="e">
        <f t="shared" si="184"/>
        <v>#REF!</v>
      </c>
      <c r="AC1164" s="174" t="e">
        <f t="shared" si="185"/>
        <v>#REF!</v>
      </c>
      <c r="AD1164" s="175" t="e">
        <f>+#REF!+365*Y1164</f>
        <v>#REF!</v>
      </c>
      <c r="AE1164" s="176" t="e">
        <f t="shared" si="186"/>
        <v>#REF!</v>
      </c>
      <c r="AF1164" s="170" t="e">
        <f>+VLOOKUP(CONCATENATE(TEXT(W1164,"yyyy"),"-",TEXT(W1164,"mm")),#REF!,2,0)</f>
        <v>#REF!</v>
      </c>
      <c r="AG1164" s="177" t="e">
        <f>+(AC1164*(1+'INFLAC PROYECTADA'!$B$8)^(AE1164))/((1+DEMANDADO!AF1164)^(AE1164))</f>
        <v>#REF!</v>
      </c>
      <c r="AH1164" s="169">
        <f>(0.2*VLOOKUP(D1164,'%.'!$A$1:$B$4,2,FALSE))+(0.35*VLOOKUP(E1164,'%.'!$A$1:$B$4,2,FALSE))+(0.1*VLOOKUP(F1164,'%.'!$A$1:$B$4,2,FALSE))+(0.35*VLOOKUP(G1164,'%.'!$A$1:$B$4,2,FALSE))</f>
        <v>9.5000000000000001E-2</v>
      </c>
      <c r="AI1164" s="128" t="str">
        <f t="shared" si="191"/>
        <v>REMOTA</v>
      </c>
      <c r="AJ1164" s="128" t="str">
        <f t="shared" si="187"/>
        <v>No se registra</v>
      </c>
      <c r="AK1164" s="178">
        <f t="shared" si="188"/>
        <v>0</v>
      </c>
    </row>
    <row r="1165" spans="1:37" ht="30" customHeight="1" x14ac:dyDescent="0.25">
      <c r="A1165" s="115">
        <v>1164</v>
      </c>
      <c r="B1165" s="133" t="s">
        <v>1513</v>
      </c>
      <c r="C1165" s="129" t="s">
        <v>5946</v>
      </c>
      <c r="D1165" s="87" t="s">
        <v>48</v>
      </c>
      <c r="E1165" s="87" t="s">
        <v>48</v>
      </c>
      <c r="F1165" s="87" t="s">
        <v>0</v>
      </c>
      <c r="G1165" s="87" t="s">
        <v>48</v>
      </c>
      <c r="H1165" s="169">
        <f t="shared" si="189"/>
        <v>0.55000000000000004</v>
      </c>
      <c r="I1165" s="170" t="str">
        <f t="shared" si="190"/>
        <v>ALTA</v>
      </c>
      <c r="J1165" s="292">
        <v>3511304200</v>
      </c>
      <c r="K1165" s="221">
        <v>1</v>
      </c>
      <c r="L1165" s="100" t="s">
        <v>132</v>
      </c>
      <c r="M1165" s="188">
        <v>0</v>
      </c>
      <c r="N1165" s="100" t="s">
        <v>405</v>
      </c>
      <c r="O1165" s="196">
        <v>0</v>
      </c>
      <c r="P1165" s="86" t="s">
        <v>406</v>
      </c>
      <c r="Q1165" s="100" t="s">
        <v>215</v>
      </c>
      <c r="R1165" s="100" t="s">
        <v>2694</v>
      </c>
      <c r="S1165" s="122">
        <v>43579</v>
      </c>
      <c r="T1165" s="100">
        <v>218117</v>
      </c>
      <c r="U1165" s="86" t="s">
        <v>178</v>
      </c>
      <c r="V1165" s="86" t="s">
        <v>2719</v>
      </c>
      <c r="W1165" s="171">
        <v>44074</v>
      </c>
      <c r="X1165" s="172" t="e">
        <f>+CONCATENATE(TEXT(#REF!,"yyyy"),"-",TEXT(#REF!,"mm"))</f>
        <v>#REF!</v>
      </c>
      <c r="Y1165" s="173" t="str">
        <f t="shared" si="182"/>
        <v>8</v>
      </c>
      <c r="Z1165" s="172" t="str">
        <f t="shared" si="183"/>
        <v>2020-07</v>
      </c>
      <c r="AA1165" s="170" t="e">
        <f>+VLOOKUP(Z1165,#REF!,2,FALSE)/VLOOKUP(X1165,#REF!,2,FALSE)</f>
        <v>#REF!</v>
      </c>
      <c r="AB1165" s="174" t="e">
        <f t="shared" si="184"/>
        <v>#REF!</v>
      </c>
      <c r="AC1165" s="174" t="e">
        <f t="shared" si="185"/>
        <v>#REF!</v>
      </c>
      <c r="AD1165" s="175" t="e">
        <f>+#REF!+365*Y1165</f>
        <v>#REF!</v>
      </c>
      <c r="AE1165" s="176" t="e">
        <f t="shared" si="186"/>
        <v>#REF!</v>
      </c>
      <c r="AF1165" s="170" t="e">
        <f>+VLOOKUP(CONCATENATE(TEXT(W1165,"yyyy"),"-",TEXT(W1165,"mm")),#REF!,2,0)</f>
        <v>#REF!</v>
      </c>
      <c r="AG1165" s="177" t="e">
        <f>+(AC1165*(1+'INFLAC PROYECTADA'!$B$8)^(AE1165))/((1+DEMANDADO!AF1165)^(AE1165))</f>
        <v>#REF!</v>
      </c>
      <c r="AH1165" s="169">
        <f>(0.2*VLOOKUP(D1165,'%.'!$A$1:$B$4,2,FALSE))+(0.35*VLOOKUP(E1165,'%.'!$A$1:$B$4,2,FALSE))+(0.1*VLOOKUP(F1165,'%.'!$A$1:$B$4,2,FALSE))+(0.35*VLOOKUP(G1165,'%.'!$A$1:$B$4,2,FALSE))</f>
        <v>0.55000000000000004</v>
      </c>
      <c r="AI1165" s="128" t="str">
        <f t="shared" si="191"/>
        <v>ALTA</v>
      </c>
      <c r="AJ1165" s="128" t="str">
        <f t="shared" si="187"/>
        <v>Provisión contable</v>
      </c>
      <c r="AK1165" s="178" t="e">
        <f t="shared" si="188"/>
        <v>#REF!</v>
      </c>
    </row>
    <row r="1166" spans="1:37" ht="30" customHeight="1" x14ac:dyDescent="0.25">
      <c r="A1166" s="115">
        <v>1165</v>
      </c>
      <c r="B1166" s="79" t="s">
        <v>2624</v>
      </c>
      <c r="C1166" s="129" t="s">
        <v>5947</v>
      </c>
      <c r="D1166" s="87" t="s">
        <v>1</v>
      </c>
      <c r="E1166" s="87" t="s">
        <v>1</v>
      </c>
      <c r="F1166" s="87" t="s">
        <v>48</v>
      </c>
      <c r="G1166" s="87" t="s">
        <v>1</v>
      </c>
      <c r="H1166" s="169">
        <f t="shared" si="189"/>
        <v>9.5000000000000001E-2</v>
      </c>
      <c r="I1166" s="170" t="str">
        <f t="shared" si="190"/>
        <v>REMOTA</v>
      </c>
      <c r="J1166" s="292">
        <v>247162208</v>
      </c>
      <c r="K1166" s="221">
        <v>0.1</v>
      </c>
      <c r="L1166" s="100" t="s">
        <v>133</v>
      </c>
      <c r="M1166" s="188">
        <v>0</v>
      </c>
      <c r="N1166" s="100" t="s">
        <v>405</v>
      </c>
      <c r="O1166" s="196">
        <v>0</v>
      </c>
      <c r="P1166" s="86" t="s">
        <v>415</v>
      </c>
      <c r="Q1166" s="100" t="s">
        <v>215</v>
      </c>
      <c r="R1166" s="100" t="s">
        <v>2694</v>
      </c>
      <c r="S1166" s="122">
        <v>43579</v>
      </c>
      <c r="T1166" s="100">
        <v>218117</v>
      </c>
      <c r="U1166" s="86" t="s">
        <v>76</v>
      </c>
      <c r="V1166" s="98" t="s">
        <v>2720</v>
      </c>
      <c r="W1166" s="171">
        <v>44074</v>
      </c>
      <c r="X1166" s="172" t="e">
        <f>+CONCATENATE(TEXT(#REF!,"yyyy"),"-",TEXT(#REF!,"mm"))</f>
        <v>#REF!</v>
      </c>
      <c r="Y1166" s="173" t="str">
        <f t="shared" si="182"/>
        <v>7</v>
      </c>
      <c r="Z1166" s="172" t="str">
        <f t="shared" si="183"/>
        <v>2020-07</v>
      </c>
      <c r="AA1166" s="170" t="e">
        <f>+VLOOKUP(Z1166,#REF!,2,FALSE)/VLOOKUP(X1166,#REF!,2,FALSE)</f>
        <v>#REF!</v>
      </c>
      <c r="AB1166" s="174" t="e">
        <f t="shared" si="184"/>
        <v>#REF!</v>
      </c>
      <c r="AC1166" s="174" t="e">
        <f t="shared" si="185"/>
        <v>#REF!</v>
      </c>
      <c r="AD1166" s="175" t="e">
        <f>+#REF!+365*Y1166</f>
        <v>#REF!</v>
      </c>
      <c r="AE1166" s="176" t="e">
        <f t="shared" si="186"/>
        <v>#REF!</v>
      </c>
      <c r="AF1166" s="170" t="e">
        <f>+VLOOKUP(CONCATENATE(TEXT(W1166,"yyyy"),"-",TEXT(W1166,"mm")),#REF!,2,0)</f>
        <v>#REF!</v>
      </c>
      <c r="AG1166" s="177" t="e">
        <f>+(AC1166*(1+'INFLAC PROYECTADA'!$B$8)^(AE1166))/((1+DEMANDADO!AF1166)^(AE1166))</f>
        <v>#REF!</v>
      </c>
      <c r="AH1166" s="169">
        <f>(0.2*VLOOKUP(D1166,'%.'!$A$1:$B$4,2,FALSE))+(0.35*VLOOKUP(E1166,'%.'!$A$1:$B$4,2,FALSE))+(0.1*VLOOKUP(F1166,'%.'!$A$1:$B$4,2,FALSE))+(0.35*VLOOKUP(G1166,'%.'!$A$1:$B$4,2,FALSE))</f>
        <v>9.5000000000000001E-2</v>
      </c>
      <c r="AI1166" s="128" t="str">
        <f t="shared" si="191"/>
        <v>REMOTA</v>
      </c>
      <c r="AJ1166" s="128" t="str">
        <f t="shared" si="187"/>
        <v>No se registra</v>
      </c>
      <c r="AK1166" s="178">
        <f t="shared" si="188"/>
        <v>0</v>
      </c>
    </row>
    <row r="1167" spans="1:37" ht="30" customHeight="1" x14ac:dyDescent="0.25">
      <c r="A1167" s="115">
        <v>1166</v>
      </c>
      <c r="B1167" s="79" t="s">
        <v>2625</v>
      </c>
      <c r="C1167" s="129" t="s">
        <v>5948</v>
      </c>
      <c r="D1167" s="87" t="s">
        <v>48</v>
      </c>
      <c r="E1167" s="87" t="s">
        <v>48</v>
      </c>
      <c r="F1167" s="87" t="s">
        <v>0</v>
      </c>
      <c r="G1167" s="87" t="s">
        <v>48</v>
      </c>
      <c r="H1167" s="169">
        <f t="shared" si="189"/>
        <v>0.55000000000000004</v>
      </c>
      <c r="I1167" s="170" t="str">
        <f t="shared" si="190"/>
        <v>ALTA</v>
      </c>
      <c r="J1167" s="292">
        <v>23387300</v>
      </c>
      <c r="K1167" s="221">
        <v>1</v>
      </c>
      <c r="L1167" s="100" t="s">
        <v>132</v>
      </c>
      <c r="M1167" s="188">
        <v>0</v>
      </c>
      <c r="N1167" s="100" t="s">
        <v>405</v>
      </c>
      <c r="O1167" s="196">
        <v>0</v>
      </c>
      <c r="P1167" s="86" t="s">
        <v>406</v>
      </c>
      <c r="Q1167" s="100" t="s">
        <v>215</v>
      </c>
      <c r="R1167" s="100" t="s">
        <v>2694</v>
      </c>
      <c r="S1167" s="122">
        <v>43579</v>
      </c>
      <c r="T1167" s="100">
        <v>218117</v>
      </c>
      <c r="U1167" s="86" t="s">
        <v>178</v>
      </c>
      <c r="V1167" s="98" t="s">
        <v>2721</v>
      </c>
      <c r="W1167" s="171">
        <v>44074</v>
      </c>
      <c r="X1167" s="172" t="e">
        <f>+CONCATENATE(TEXT(#REF!,"yyyy"),"-",TEXT(#REF!,"mm"))</f>
        <v>#REF!</v>
      </c>
      <c r="Y1167" s="173" t="str">
        <f t="shared" si="182"/>
        <v>8</v>
      </c>
      <c r="Z1167" s="172" t="str">
        <f t="shared" si="183"/>
        <v>2020-07</v>
      </c>
      <c r="AA1167" s="170" t="e">
        <f>+VLOOKUP(Z1167,#REF!,2,FALSE)/VLOOKUP(X1167,#REF!,2,FALSE)</f>
        <v>#REF!</v>
      </c>
      <c r="AB1167" s="174" t="e">
        <f t="shared" si="184"/>
        <v>#REF!</v>
      </c>
      <c r="AC1167" s="174" t="e">
        <f t="shared" si="185"/>
        <v>#REF!</v>
      </c>
      <c r="AD1167" s="175" t="e">
        <f>+#REF!+365*Y1167</f>
        <v>#REF!</v>
      </c>
      <c r="AE1167" s="176" t="e">
        <f t="shared" si="186"/>
        <v>#REF!</v>
      </c>
      <c r="AF1167" s="170" t="e">
        <f>+VLOOKUP(CONCATENATE(TEXT(W1167,"yyyy"),"-",TEXT(W1167,"mm")),#REF!,2,0)</f>
        <v>#REF!</v>
      </c>
      <c r="AG1167" s="177" t="e">
        <f>+(AC1167*(1+'INFLAC PROYECTADA'!$B$8)^(AE1167))/((1+DEMANDADO!AF1167)^(AE1167))</f>
        <v>#REF!</v>
      </c>
      <c r="AH1167" s="169">
        <f>(0.2*VLOOKUP(D1167,'%.'!$A$1:$B$4,2,FALSE))+(0.35*VLOOKUP(E1167,'%.'!$A$1:$B$4,2,FALSE))+(0.1*VLOOKUP(F1167,'%.'!$A$1:$B$4,2,FALSE))+(0.35*VLOOKUP(G1167,'%.'!$A$1:$B$4,2,FALSE))</f>
        <v>0.55000000000000004</v>
      </c>
      <c r="AI1167" s="128" t="str">
        <f t="shared" si="191"/>
        <v>ALTA</v>
      </c>
      <c r="AJ1167" s="128" t="str">
        <f t="shared" si="187"/>
        <v>Provisión contable</v>
      </c>
      <c r="AK1167" s="178" t="e">
        <f t="shared" si="188"/>
        <v>#REF!</v>
      </c>
    </row>
    <row r="1168" spans="1:37" ht="30" customHeight="1" x14ac:dyDescent="0.25">
      <c r="A1168" s="115">
        <v>1167</v>
      </c>
      <c r="B1168" s="79" t="s">
        <v>2626</v>
      </c>
      <c r="C1168" s="129" t="s">
        <v>5949</v>
      </c>
      <c r="D1168" s="87" t="s">
        <v>1</v>
      </c>
      <c r="E1168" s="87" t="s">
        <v>1</v>
      </c>
      <c r="F1168" s="87" t="s">
        <v>1</v>
      </c>
      <c r="G1168" s="87" t="s">
        <v>1</v>
      </c>
      <c r="H1168" s="169">
        <f t="shared" si="189"/>
        <v>0.05</v>
      </c>
      <c r="I1168" s="170" t="str">
        <f t="shared" si="190"/>
        <v>REMOTA</v>
      </c>
      <c r="J1168" s="292">
        <v>15406818</v>
      </c>
      <c r="K1168" s="221">
        <v>0.5</v>
      </c>
      <c r="L1168" s="100" t="s">
        <v>133</v>
      </c>
      <c r="M1168" s="188">
        <v>0</v>
      </c>
      <c r="N1168" s="100" t="s">
        <v>405</v>
      </c>
      <c r="O1168" s="196">
        <v>0</v>
      </c>
      <c r="P1168" s="86" t="s">
        <v>415</v>
      </c>
      <c r="Q1168" s="100" t="s">
        <v>215</v>
      </c>
      <c r="R1168" s="100" t="s">
        <v>2694</v>
      </c>
      <c r="S1168" s="122">
        <v>43579</v>
      </c>
      <c r="T1168" s="100">
        <v>218117</v>
      </c>
      <c r="U1168" s="86" t="s">
        <v>171</v>
      </c>
      <c r="V1168" s="86" t="s">
        <v>2722</v>
      </c>
      <c r="W1168" s="171">
        <v>44074</v>
      </c>
      <c r="X1168" s="172" t="e">
        <f>+CONCATENATE(TEXT(#REF!,"yyyy"),"-",TEXT(#REF!,"mm"))</f>
        <v>#REF!</v>
      </c>
      <c r="Y1168" s="173" t="str">
        <f t="shared" si="182"/>
        <v>7</v>
      </c>
      <c r="Z1168" s="172" t="str">
        <f t="shared" si="183"/>
        <v>2020-07</v>
      </c>
      <c r="AA1168" s="170" t="e">
        <f>+VLOOKUP(Z1168,#REF!,2,FALSE)/VLOOKUP(X1168,#REF!,2,FALSE)</f>
        <v>#REF!</v>
      </c>
      <c r="AB1168" s="174" t="e">
        <f t="shared" si="184"/>
        <v>#REF!</v>
      </c>
      <c r="AC1168" s="174" t="e">
        <f t="shared" si="185"/>
        <v>#REF!</v>
      </c>
      <c r="AD1168" s="175" t="e">
        <f>+#REF!+365*Y1168</f>
        <v>#REF!</v>
      </c>
      <c r="AE1168" s="176" t="e">
        <f t="shared" si="186"/>
        <v>#REF!</v>
      </c>
      <c r="AF1168" s="170" t="e">
        <f>+VLOOKUP(CONCATENATE(TEXT(W1168,"yyyy"),"-",TEXT(W1168,"mm")),#REF!,2,0)</f>
        <v>#REF!</v>
      </c>
      <c r="AG1168" s="177" t="e">
        <f>+(AC1168*(1+'INFLAC PROYECTADA'!$B$8)^(AE1168))/((1+DEMANDADO!AF1168)^(AE1168))</f>
        <v>#REF!</v>
      </c>
      <c r="AH1168" s="169">
        <f>(0.2*VLOOKUP(D1168,'%.'!$A$1:$B$4,2,FALSE))+(0.35*VLOOKUP(E1168,'%.'!$A$1:$B$4,2,FALSE))+(0.1*VLOOKUP(F1168,'%.'!$A$1:$B$4,2,FALSE))+(0.35*VLOOKUP(G1168,'%.'!$A$1:$B$4,2,FALSE))</f>
        <v>0.05</v>
      </c>
      <c r="AI1168" s="128" t="str">
        <f t="shared" si="191"/>
        <v>REMOTA</v>
      </c>
      <c r="AJ1168" s="128" t="str">
        <f t="shared" si="187"/>
        <v>No se registra</v>
      </c>
      <c r="AK1168" s="178">
        <f t="shared" si="188"/>
        <v>0</v>
      </c>
    </row>
    <row r="1169" spans="1:37" ht="30" customHeight="1" x14ac:dyDescent="0.25">
      <c r="A1169" s="115">
        <v>1168</v>
      </c>
      <c r="B1169" s="79" t="s">
        <v>2627</v>
      </c>
      <c r="C1169" s="129" t="s">
        <v>5950</v>
      </c>
      <c r="D1169" s="87" t="s">
        <v>1</v>
      </c>
      <c r="E1169" s="87" t="s">
        <v>1</v>
      </c>
      <c r="F1169" s="87" t="s">
        <v>48</v>
      </c>
      <c r="G1169" s="87" t="s">
        <v>1</v>
      </c>
      <c r="H1169" s="169">
        <f t="shared" si="189"/>
        <v>9.5000000000000001E-2</v>
      </c>
      <c r="I1169" s="170" t="str">
        <f t="shared" si="190"/>
        <v>REMOTA</v>
      </c>
      <c r="J1169" s="292">
        <v>7136231</v>
      </c>
      <c r="K1169" s="221">
        <v>0.5</v>
      </c>
      <c r="L1169" s="100" t="s">
        <v>129</v>
      </c>
      <c r="M1169" s="188">
        <v>0</v>
      </c>
      <c r="N1169" s="100" t="s">
        <v>405</v>
      </c>
      <c r="O1169" s="196">
        <v>0</v>
      </c>
      <c r="P1169" s="86" t="s">
        <v>415</v>
      </c>
      <c r="Q1169" s="100" t="s">
        <v>215</v>
      </c>
      <c r="R1169" s="100" t="s">
        <v>2694</v>
      </c>
      <c r="S1169" s="122">
        <v>43579</v>
      </c>
      <c r="T1169" s="100">
        <v>218117</v>
      </c>
      <c r="U1169" s="86" t="s">
        <v>76</v>
      </c>
      <c r="V1169" s="86" t="s">
        <v>2723</v>
      </c>
      <c r="W1169" s="171">
        <v>44074</v>
      </c>
      <c r="X1169" s="172" t="e">
        <f>+CONCATENATE(TEXT(#REF!,"yyyy"),"-",TEXT(#REF!,"mm"))</f>
        <v>#REF!</v>
      </c>
      <c r="Y1169" s="173" t="str">
        <f t="shared" si="182"/>
        <v>7</v>
      </c>
      <c r="Z1169" s="172" t="str">
        <f t="shared" si="183"/>
        <v>2020-07</v>
      </c>
      <c r="AA1169" s="170" t="e">
        <f>+VLOOKUP(Z1169,#REF!,2,FALSE)/VLOOKUP(X1169,#REF!,2,FALSE)</f>
        <v>#REF!</v>
      </c>
      <c r="AB1169" s="174" t="e">
        <f t="shared" si="184"/>
        <v>#REF!</v>
      </c>
      <c r="AC1169" s="174" t="e">
        <f t="shared" si="185"/>
        <v>#REF!</v>
      </c>
      <c r="AD1169" s="175" t="e">
        <f>+#REF!+365*Y1169</f>
        <v>#REF!</v>
      </c>
      <c r="AE1169" s="176" t="e">
        <f t="shared" si="186"/>
        <v>#REF!</v>
      </c>
      <c r="AF1169" s="170" t="e">
        <f>+VLOOKUP(CONCATENATE(TEXT(W1169,"yyyy"),"-",TEXT(W1169,"mm")),#REF!,2,0)</f>
        <v>#REF!</v>
      </c>
      <c r="AG1169" s="177" t="e">
        <f>+(AC1169*(1+'INFLAC PROYECTADA'!$B$8)^(AE1169))/((1+DEMANDADO!AF1169)^(AE1169))</f>
        <v>#REF!</v>
      </c>
      <c r="AH1169" s="169">
        <f>(0.2*VLOOKUP(D1169,'%.'!$A$1:$B$4,2,FALSE))+(0.35*VLOOKUP(E1169,'%.'!$A$1:$B$4,2,FALSE))+(0.1*VLOOKUP(F1169,'%.'!$A$1:$B$4,2,FALSE))+(0.35*VLOOKUP(G1169,'%.'!$A$1:$B$4,2,FALSE))</f>
        <v>9.5000000000000001E-2</v>
      </c>
      <c r="AI1169" s="128" t="str">
        <f t="shared" si="191"/>
        <v>REMOTA</v>
      </c>
      <c r="AJ1169" s="128" t="str">
        <f t="shared" si="187"/>
        <v>No se registra</v>
      </c>
      <c r="AK1169" s="178">
        <f t="shared" si="188"/>
        <v>0</v>
      </c>
    </row>
    <row r="1170" spans="1:37" ht="30" customHeight="1" x14ac:dyDescent="0.25">
      <c r="A1170" s="115">
        <v>1169</v>
      </c>
      <c r="B1170" s="133" t="s">
        <v>2628</v>
      </c>
      <c r="C1170" s="129" t="s">
        <v>5951</v>
      </c>
      <c r="D1170" s="87" t="s">
        <v>1</v>
      </c>
      <c r="E1170" s="87" t="s">
        <v>1</v>
      </c>
      <c r="F1170" s="87" t="s">
        <v>48</v>
      </c>
      <c r="G1170" s="87" t="s">
        <v>1</v>
      </c>
      <c r="H1170" s="169">
        <f t="shared" si="189"/>
        <v>9.5000000000000001E-2</v>
      </c>
      <c r="I1170" s="170" t="str">
        <f t="shared" si="190"/>
        <v>REMOTA</v>
      </c>
      <c r="J1170" s="292">
        <v>310782031</v>
      </c>
      <c r="K1170" s="221">
        <v>0.5</v>
      </c>
      <c r="L1170" s="100" t="s">
        <v>129</v>
      </c>
      <c r="M1170" s="188">
        <v>0</v>
      </c>
      <c r="N1170" s="100" t="s">
        <v>405</v>
      </c>
      <c r="O1170" s="196">
        <v>0</v>
      </c>
      <c r="P1170" s="86" t="s">
        <v>415</v>
      </c>
      <c r="Q1170" s="100" t="s">
        <v>215</v>
      </c>
      <c r="R1170" s="100" t="s">
        <v>2694</v>
      </c>
      <c r="S1170" s="122">
        <v>43579</v>
      </c>
      <c r="T1170" s="100">
        <v>218117</v>
      </c>
      <c r="U1170" s="86" t="s">
        <v>171</v>
      </c>
      <c r="V1170" s="86" t="s">
        <v>2724</v>
      </c>
      <c r="W1170" s="171">
        <v>44074</v>
      </c>
      <c r="X1170" s="172" t="e">
        <f>+CONCATENATE(TEXT(#REF!,"yyyy"),"-",TEXT(#REF!,"mm"))</f>
        <v>#REF!</v>
      </c>
      <c r="Y1170" s="173" t="str">
        <f t="shared" si="182"/>
        <v>7</v>
      </c>
      <c r="Z1170" s="172" t="str">
        <f t="shared" si="183"/>
        <v>2020-07</v>
      </c>
      <c r="AA1170" s="170" t="e">
        <f>+VLOOKUP(Z1170,#REF!,2,FALSE)/VLOOKUP(X1170,#REF!,2,FALSE)</f>
        <v>#REF!</v>
      </c>
      <c r="AB1170" s="174" t="e">
        <f t="shared" si="184"/>
        <v>#REF!</v>
      </c>
      <c r="AC1170" s="174" t="e">
        <f t="shared" si="185"/>
        <v>#REF!</v>
      </c>
      <c r="AD1170" s="175" t="e">
        <f>+#REF!+365*Y1170</f>
        <v>#REF!</v>
      </c>
      <c r="AE1170" s="176" t="e">
        <f t="shared" si="186"/>
        <v>#REF!</v>
      </c>
      <c r="AF1170" s="170" t="e">
        <f>+VLOOKUP(CONCATENATE(TEXT(W1170,"yyyy"),"-",TEXT(W1170,"mm")),#REF!,2,0)</f>
        <v>#REF!</v>
      </c>
      <c r="AG1170" s="177" t="e">
        <f>+(AC1170*(1+'INFLAC PROYECTADA'!$B$8)^(AE1170))/((1+DEMANDADO!AF1170)^(AE1170))</f>
        <v>#REF!</v>
      </c>
      <c r="AH1170" s="169">
        <f>(0.2*VLOOKUP(D1170,'%.'!$A$1:$B$4,2,FALSE))+(0.35*VLOOKUP(E1170,'%.'!$A$1:$B$4,2,FALSE))+(0.1*VLOOKUP(F1170,'%.'!$A$1:$B$4,2,FALSE))+(0.35*VLOOKUP(G1170,'%.'!$A$1:$B$4,2,FALSE))</f>
        <v>9.5000000000000001E-2</v>
      </c>
      <c r="AI1170" s="128" t="str">
        <f t="shared" si="191"/>
        <v>REMOTA</v>
      </c>
      <c r="AJ1170" s="128" t="str">
        <f t="shared" si="187"/>
        <v>No se registra</v>
      </c>
      <c r="AK1170" s="178">
        <f t="shared" si="188"/>
        <v>0</v>
      </c>
    </row>
    <row r="1171" spans="1:37" ht="30" customHeight="1" x14ac:dyDescent="0.25">
      <c r="A1171" s="115">
        <v>1170</v>
      </c>
      <c r="B1171" s="79" t="s">
        <v>2629</v>
      </c>
      <c r="C1171" s="129" t="s">
        <v>5952</v>
      </c>
      <c r="D1171" s="87" t="s">
        <v>1</v>
      </c>
      <c r="E1171" s="87" t="s">
        <v>1</v>
      </c>
      <c r="F1171" s="87" t="s">
        <v>48</v>
      </c>
      <c r="G1171" s="87" t="s">
        <v>1</v>
      </c>
      <c r="H1171" s="169">
        <f t="shared" si="189"/>
        <v>9.5000000000000001E-2</v>
      </c>
      <c r="I1171" s="170" t="str">
        <f t="shared" si="190"/>
        <v>REMOTA</v>
      </c>
      <c r="J1171" s="292">
        <v>196304524</v>
      </c>
      <c r="K1171" s="221">
        <v>0.5</v>
      </c>
      <c r="L1171" s="100" t="s">
        <v>129</v>
      </c>
      <c r="M1171" s="188">
        <v>0</v>
      </c>
      <c r="N1171" s="100" t="s">
        <v>405</v>
      </c>
      <c r="O1171" s="196">
        <v>0</v>
      </c>
      <c r="P1171" s="86" t="s">
        <v>415</v>
      </c>
      <c r="Q1171" s="100" t="s">
        <v>215</v>
      </c>
      <c r="R1171" s="100" t="s">
        <v>2694</v>
      </c>
      <c r="S1171" s="122">
        <v>43579</v>
      </c>
      <c r="T1171" s="100">
        <v>218117</v>
      </c>
      <c r="U1171" s="86" t="s">
        <v>76</v>
      </c>
      <c r="V1171" s="86" t="s">
        <v>2725</v>
      </c>
      <c r="W1171" s="171">
        <v>44074</v>
      </c>
      <c r="X1171" s="172" t="e">
        <f>+CONCATENATE(TEXT(#REF!,"yyyy"),"-",TEXT(#REF!,"mm"))</f>
        <v>#REF!</v>
      </c>
      <c r="Y1171" s="173" t="str">
        <f t="shared" si="182"/>
        <v>7</v>
      </c>
      <c r="Z1171" s="172" t="str">
        <f t="shared" si="183"/>
        <v>2020-07</v>
      </c>
      <c r="AA1171" s="170" t="e">
        <f>+VLOOKUP(Z1171,#REF!,2,FALSE)/VLOOKUP(X1171,#REF!,2,FALSE)</f>
        <v>#REF!</v>
      </c>
      <c r="AB1171" s="174" t="e">
        <f t="shared" si="184"/>
        <v>#REF!</v>
      </c>
      <c r="AC1171" s="174" t="e">
        <f t="shared" si="185"/>
        <v>#REF!</v>
      </c>
      <c r="AD1171" s="175" t="e">
        <f>+#REF!+365*Y1171</f>
        <v>#REF!</v>
      </c>
      <c r="AE1171" s="176" t="e">
        <f t="shared" si="186"/>
        <v>#REF!</v>
      </c>
      <c r="AF1171" s="170" t="e">
        <f>+VLOOKUP(CONCATENATE(TEXT(W1171,"yyyy"),"-",TEXT(W1171,"mm")),#REF!,2,0)</f>
        <v>#REF!</v>
      </c>
      <c r="AG1171" s="177" t="e">
        <f>+(AC1171*(1+'INFLAC PROYECTADA'!$B$8)^(AE1171))/((1+DEMANDADO!AF1171)^(AE1171))</f>
        <v>#REF!</v>
      </c>
      <c r="AH1171" s="169">
        <f>(0.2*VLOOKUP(D1171,'%.'!$A$1:$B$4,2,FALSE))+(0.35*VLOOKUP(E1171,'%.'!$A$1:$B$4,2,FALSE))+(0.1*VLOOKUP(F1171,'%.'!$A$1:$B$4,2,FALSE))+(0.35*VLOOKUP(G1171,'%.'!$A$1:$B$4,2,FALSE))</f>
        <v>9.5000000000000001E-2</v>
      </c>
      <c r="AI1171" s="128" t="str">
        <f t="shared" si="191"/>
        <v>REMOTA</v>
      </c>
      <c r="AJ1171" s="128" t="str">
        <f t="shared" si="187"/>
        <v>No se registra</v>
      </c>
      <c r="AK1171" s="178">
        <f t="shared" si="188"/>
        <v>0</v>
      </c>
    </row>
    <row r="1172" spans="1:37" ht="30" customHeight="1" x14ac:dyDescent="0.25">
      <c r="A1172" s="115">
        <v>1171</v>
      </c>
      <c r="B1172" s="133" t="s">
        <v>2630</v>
      </c>
      <c r="C1172" s="129" t="s">
        <v>5953</v>
      </c>
      <c r="D1172" s="87" t="s">
        <v>1</v>
      </c>
      <c r="E1172" s="87" t="s">
        <v>1</v>
      </c>
      <c r="F1172" s="87" t="s">
        <v>48</v>
      </c>
      <c r="G1172" s="87" t="s">
        <v>1</v>
      </c>
      <c r="H1172" s="169">
        <f t="shared" si="189"/>
        <v>9.5000000000000001E-2</v>
      </c>
      <c r="I1172" s="170" t="str">
        <f t="shared" si="190"/>
        <v>REMOTA</v>
      </c>
      <c r="J1172" s="292">
        <v>2000000</v>
      </c>
      <c r="K1172" s="221">
        <v>0.5</v>
      </c>
      <c r="L1172" s="98" t="s">
        <v>130</v>
      </c>
      <c r="M1172" s="188">
        <v>0</v>
      </c>
      <c r="N1172" s="100" t="s">
        <v>405</v>
      </c>
      <c r="O1172" s="196">
        <v>0</v>
      </c>
      <c r="P1172" s="86" t="s">
        <v>415</v>
      </c>
      <c r="Q1172" s="100" t="s">
        <v>215</v>
      </c>
      <c r="R1172" s="100" t="s">
        <v>2694</v>
      </c>
      <c r="S1172" s="122">
        <v>43579</v>
      </c>
      <c r="T1172" s="100">
        <v>218117</v>
      </c>
      <c r="U1172" s="86" t="s">
        <v>76</v>
      </c>
      <c r="V1172" s="86" t="s">
        <v>2726</v>
      </c>
      <c r="W1172" s="171">
        <v>44074</v>
      </c>
      <c r="X1172" s="172" t="e">
        <f>+CONCATENATE(TEXT(#REF!,"yyyy"),"-",TEXT(#REF!,"mm"))</f>
        <v>#REF!</v>
      </c>
      <c r="Y1172" s="173" t="str">
        <f t="shared" si="182"/>
        <v>7</v>
      </c>
      <c r="Z1172" s="172" t="str">
        <f t="shared" si="183"/>
        <v>2020-07</v>
      </c>
      <c r="AA1172" s="170" t="e">
        <f>+VLOOKUP(Z1172,#REF!,2,FALSE)/VLOOKUP(X1172,#REF!,2,FALSE)</f>
        <v>#REF!</v>
      </c>
      <c r="AB1172" s="174" t="e">
        <f t="shared" si="184"/>
        <v>#REF!</v>
      </c>
      <c r="AC1172" s="174" t="e">
        <f t="shared" si="185"/>
        <v>#REF!</v>
      </c>
      <c r="AD1172" s="175" t="e">
        <f>+#REF!+365*Y1172</f>
        <v>#REF!</v>
      </c>
      <c r="AE1172" s="176" t="e">
        <f t="shared" si="186"/>
        <v>#REF!</v>
      </c>
      <c r="AF1172" s="170" t="e">
        <f>+VLOOKUP(CONCATENATE(TEXT(W1172,"yyyy"),"-",TEXT(W1172,"mm")),#REF!,2,0)</f>
        <v>#REF!</v>
      </c>
      <c r="AG1172" s="177" t="e">
        <f>+(AC1172*(1+'INFLAC PROYECTADA'!$B$8)^(AE1172))/((1+DEMANDADO!AF1172)^(AE1172))</f>
        <v>#REF!</v>
      </c>
      <c r="AH1172" s="169">
        <f>(0.2*VLOOKUP(D1172,'%.'!$A$1:$B$4,2,FALSE))+(0.35*VLOOKUP(E1172,'%.'!$A$1:$B$4,2,FALSE))+(0.1*VLOOKUP(F1172,'%.'!$A$1:$B$4,2,FALSE))+(0.35*VLOOKUP(G1172,'%.'!$A$1:$B$4,2,FALSE))</f>
        <v>9.5000000000000001E-2</v>
      </c>
      <c r="AI1172" s="128" t="str">
        <f t="shared" si="191"/>
        <v>REMOTA</v>
      </c>
      <c r="AJ1172" s="128" t="str">
        <f t="shared" si="187"/>
        <v>No se registra</v>
      </c>
      <c r="AK1172" s="178">
        <f t="shared" si="188"/>
        <v>0</v>
      </c>
    </row>
    <row r="1173" spans="1:37" ht="30" customHeight="1" x14ac:dyDescent="0.25">
      <c r="A1173" s="115">
        <v>1172</v>
      </c>
      <c r="B1173" s="133" t="s">
        <v>2631</v>
      </c>
      <c r="C1173" s="129" t="s">
        <v>5954</v>
      </c>
      <c r="D1173" s="87" t="s">
        <v>1</v>
      </c>
      <c r="E1173" s="87" t="s">
        <v>1</v>
      </c>
      <c r="F1173" s="87" t="s">
        <v>48</v>
      </c>
      <c r="G1173" s="87" t="s">
        <v>1</v>
      </c>
      <c r="H1173" s="169">
        <f t="shared" si="189"/>
        <v>9.5000000000000001E-2</v>
      </c>
      <c r="I1173" s="170" t="str">
        <f t="shared" si="190"/>
        <v>REMOTA</v>
      </c>
      <c r="J1173" s="292">
        <v>82811600</v>
      </c>
      <c r="K1173" s="221">
        <v>1</v>
      </c>
      <c r="L1173" s="100" t="s">
        <v>129</v>
      </c>
      <c r="M1173" s="188">
        <v>0</v>
      </c>
      <c r="N1173" s="100" t="s">
        <v>405</v>
      </c>
      <c r="O1173" s="196">
        <v>0</v>
      </c>
      <c r="P1173" s="86" t="s">
        <v>415</v>
      </c>
      <c r="Q1173" s="100" t="s">
        <v>215</v>
      </c>
      <c r="R1173" s="100" t="s">
        <v>2694</v>
      </c>
      <c r="S1173" s="122">
        <v>43579</v>
      </c>
      <c r="T1173" s="100">
        <v>218117</v>
      </c>
      <c r="U1173" s="86" t="s">
        <v>21</v>
      </c>
      <c r="V1173" s="86" t="s">
        <v>2727</v>
      </c>
      <c r="W1173" s="171">
        <v>44074</v>
      </c>
      <c r="X1173" s="172" t="e">
        <f>+CONCATENATE(TEXT(#REF!,"yyyy"),"-",TEXT(#REF!,"mm"))</f>
        <v>#REF!</v>
      </c>
      <c r="Y1173" s="173" t="str">
        <f t="shared" si="182"/>
        <v>7</v>
      </c>
      <c r="Z1173" s="172" t="str">
        <f t="shared" si="183"/>
        <v>2020-07</v>
      </c>
      <c r="AA1173" s="170" t="e">
        <f>+VLOOKUP(Z1173,#REF!,2,FALSE)/VLOOKUP(X1173,#REF!,2,FALSE)</f>
        <v>#REF!</v>
      </c>
      <c r="AB1173" s="174" t="e">
        <f t="shared" si="184"/>
        <v>#REF!</v>
      </c>
      <c r="AC1173" s="174" t="e">
        <f t="shared" si="185"/>
        <v>#REF!</v>
      </c>
      <c r="AD1173" s="175" t="e">
        <f>+#REF!+365*Y1173</f>
        <v>#REF!</v>
      </c>
      <c r="AE1173" s="176" t="e">
        <f t="shared" si="186"/>
        <v>#REF!</v>
      </c>
      <c r="AF1173" s="170" t="e">
        <f>+VLOOKUP(CONCATENATE(TEXT(W1173,"yyyy"),"-",TEXT(W1173,"mm")),#REF!,2,0)</f>
        <v>#REF!</v>
      </c>
      <c r="AG1173" s="177" t="e">
        <f>+(AC1173*(1+'INFLAC PROYECTADA'!$B$8)^(AE1173))/((1+DEMANDADO!AF1173)^(AE1173))</f>
        <v>#REF!</v>
      </c>
      <c r="AH1173" s="169">
        <f>(0.2*VLOOKUP(D1173,'%.'!$A$1:$B$4,2,FALSE))+(0.35*VLOOKUP(E1173,'%.'!$A$1:$B$4,2,FALSE))+(0.1*VLOOKUP(F1173,'%.'!$A$1:$B$4,2,FALSE))+(0.35*VLOOKUP(G1173,'%.'!$A$1:$B$4,2,FALSE))</f>
        <v>9.5000000000000001E-2</v>
      </c>
      <c r="AI1173" s="128" t="str">
        <f t="shared" si="191"/>
        <v>REMOTA</v>
      </c>
      <c r="AJ1173" s="128" t="str">
        <f t="shared" si="187"/>
        <v>No se registra</v>
      </c>
      <c r="AK1173" s="178">
        <f t="shared" si="188"/>
        <v>0</v>
      </c>
    </row>
    <row r="1174" spans="1:37" ht="30" customHeight="1" x14ac:dyDescent="0.25">
      <c r="A1174" s="115">
        <v>1173</v>
      </c>
      <c r="B1174" s="82" t="s">
        <v>2632</v>
      </c>
      <c r="C1174" s="126" t="s">
        <v>2633</v>
      </c>
      <c r="D1174" s="83" t="s">
        <v>1</v>
      </c>
      <c r="E1174" s="83" t="s">
        <v>1</v>
      </c>
      <c r="F1174" s="83" t="s">
        <v>48</v>
      </c>
      <c r="G1174" s="124" t="s">
        <v>1</v>
      </c>
      <c r="H1174" s="169">
        <f t="shared" si="189"/>
        <v>9.5000000000000001E-2</v>
      </c>
      <c r="I1174" s="170" t="str">
        <f t="shared" si="190"/>
        <v>REMOTA</v>
      </c>
      <c r="J1174" s="292">
        <v>906237</v>
      </c>
      <c r="K1174" s="221">
        <v>0.5</v>
      </c>
      <c r="L1174" s="68" t="s">
        <v>129</v>
      </c>
      <c r="M1174" s="188">
        <v>0</v>
      </c>
      <c r="N1174" s="100" t="s">
        <v>405</v>
      </c>
      <c r="O1174" s="199">
        <v>0</v>
      </c>
      <c r="P1174" s="68" t="s">
        <v>2693</v>
      </c>
      <c r="Q1174" s="68" t="s">
        <v>215</v>
      </c>
      <c r="R1174" s="100" t="s">
        <v>2694</v>
      </c>
      <c r="S1174" s="122">
        <v>43579</v>
      </c>
      <c r="T1174" s="100">
        <v>218117</v>
      </c>
      <c r="U1174" s="81" t="s">
        <v>76</v>
      </c>
      <c r="V1174" s="81" t="s">
        <v>2703</v>
      </c>
      <c r="W1174" s="171">
        <v>44074</v>
      </c>
      <c r="X1174" s="172" t="e">
        <f>+CONCATENATE(TEXT(#REF!,"yyyy"),"-",TEXT(#REF!,"mm"))</f>
        <v>#REF!</v>
      </c>
      <c r="Y1174" s="173" t="str">
        <f t="shared" si="182"/>
        <v>4</v>
      </c>
      <c r="Z1174" s="172" t="str">
        <f t="shared" si="183"/>
        <v>2020-07</v>
      </c>
      <c r="AA1174" s="170" t="e">
        <f>+VLOOKUP(Z1174,#REF!,2,FALSE)/VLOOKUP(X1174,#REF!,2,FALSE)</f>
        <v>#REF!</v>
      </c>
      <c r="AB1174" s="174" t="e">
        <f t="shared" si="184"/>
        <v>#REF!</v>
      </c>
      <c r="AC1174" s="174" t="e">
        <f t="shared" si="185"/>
        <v>#REF!</v>
      </c>
      <c r="AD1174" s="175" t="e">
        <f>+#REF!+365*Y1174</f>
        <v>#REF!</v>
      </c>
      <c r="AE1174" s="176" t="e">
        <f t="shared" si="186"/>
        <v>#REF!</v>
      </c>
      <c r="AF1174" s="170" t="e">
        <f>+VLOOKUP(CONCATENATE(TEXT(W1174,"yyyy"),"-",TEXT(W1174,"mm")),#REF!,2,0)</f>
        <v>#REF!</v>
      </c>
      <c r="AG1174" s="177" t="e">
        <f>+(AC1174*(1+'INFLAC PROYECTADA'!$B$8)^(AE1174))/((1+DEMANDADO!AF1174)^(AE1174))</f>
        <v>#REF!</v>
      </c>
      <c r="AH1174" s="169">
        <f>(0.2*VLOOKUP(D1174,'%.'!$A$1:$B$4,2,FALSE))+(0.35*VLOOKUP(E1174,'%.'!$A$1:$B$4,2,FALSE))+(0.1*VLOOKUP(F1174,'%.'!$A$1:$B$4,2,FALSE))+(0.35*VLOOKUP(G1174,'%.'!$A$1:$B$4,2,FALSE))</f>
        <v>9.5000000000000001E-2</v>
      </c>
      <c r="AI1174" s="128" t="str">
        <f t="shared" si="191"/>
        <v>REMOTA</v>
      </c>
      <c r="AJ1174" s="128" t="str">
        <f t="shared" si="187"/>
        <v>No se registra</v>
      </c>
      <c r="AK1174" s="178">
        <f t="shared" si="188"/>
        <v>0</v>
      </c>
    </row>
    <row r="1175" spans="1:37" ht="30" customHeight="1" x14ac:dyDescent="0.25">
      <c r="A1175" s="115">
        <v>1174</v>
      </c>
      <c r="B1175" s="82" t="s">
        <v>2634</v>
      </c>
      <c r="C1175" s="126" t="s">
        <v>2635</v>
      </c>
      <c r="D1175" s="83" t="s">
        <v>1</v>
      </c>
      <c r="E1175" s="83" t="s">
        <v>1</v>
      </c>
      <c r="F1175" s="83" t="s">
        <v>48</v>
      </c>
      <c r="G1175" s="124" t="s">
        <v>1</v>
      </c>
      <c r="H1175" s="169">
        <f t="shared" si="189"/>
        <v>9.5000000000000001E-2</v>
      </c>
      <c r="I1175" s="170" t="str">
        <f t="shared" si="190"/>
        <v>REMOTA</v>
      </c>
      <c r="J1175" s="292">
        <v>11735217</v>
      </c>
      <c r="K1175" s="221">
        <v>0.5</v>
      </c>
      <c r="L1175" s="68" t="s">
        <v>129</v>
      </c>
      <c r="M1175" s="188">
        <f>-M1176</f>
        <v>0</v>
      </c>
      <c r="N1175" s="68" t="s">
        <v>405</v>
      </c>
      <c r="O1175" s="199">
        <v>0</v>
      </c>
      <c r="P1175" s="68" t="s">
        <v>2693</v>
      </c>
      <c r="Q1175" s="68" t="s">
        <v>215</v>
      </c>
      <c r="R1175" s="100" t="s">
        <v>2694</v>
      </c>
      <c r="S1175" s="122">
        <v>43579</v>
      </c>
      <c r="T1175" s="100">
        <v>218117</v>
      </c>
      <c r="U1175" s="68" t="s">
        <v>178</v>
      </c>
      <c r="V1175" s="81" t="s">
        <v>2704</v>
      </c>
      <c r="W1175" s="171">
        <v>44074</v>
      </c>
      <c r="X1175" s="172" t="e">
        <f>+CONCATENATE(TEXT(#REF!,"yyyy"),"-",TEXT(#REF!,"mm"))</f>
        <v>#REF!</v>
      </c>
      <c r="Y1175" s="173" t="str">
        <f t="shared" si="182"/>
        <v>4</v>
      </c>
      <c r="Z1175" s="172" t="str">
        <f t="shared" si="183"/>
        <v>2020-07</v>
      </c>
      <c r="AA1175" s="170" t="e">
        <f>+VLOOKUP(Z1175,#REF!,2,FALSE)/VLOOKUP(X1175,#REF!,2,FALSE)</f>
        <v>#REF!</v>
      </c>
      <c r="AB1175" s="174" t="e">
        <f t="shared" si="184"/>
        <v>#REF!</v>
      </c>
      <c r="AC1175" s="174" t="e">
        <f t="shared" si="185"/>
        <v>#REF!</v>
      </c>
      <c r="AD1175" s="175" t="e">
        <f>+#REF!+365*Y1175</f>
        <v>#REF!</v>
      </c>
      <c r="AE1175" s="176" t="e">
        <f t="shared" si="186"/>
        <v>#REF!</v>
      </c>
      <c r="AF1175" s="170" t="e">
        <f>+VLOOKUP(CONCATENATE(TEXT(W1175,"yyyy"),"-",TEXT(W1175,"mm")),#REF!,2,0)</f>
        <v>#REF!</v>
      </c>
      <c r="AG1175" s="177" t="e">
        <f>+(AC1175*(1+'INFLAC PROYECTADA'!$B$8)^(AE1175))/((1+DEMANDADO!AF1175)^(AE1175))</f>
        <v>#REF!</v>
      </c>
      <c r="AH1175" s="169">
        <f>(0.2*VLOOKUP(D1175,'%.'!$A$1:$B$4,2,FALSE))+(0.35*VLOOKUP(E1175,'%.'!$A$1:$B$4,2,FALSE))+(0.1*VLOOKUP(F1175,'%.'!$A$1:$B$4,2,FALSE))+(0.35*VLOOKUP(G1175,'%.'!$A$1:$B$4,2,FALSE))</f>
        <v>9.5000000000000001E-2</v>
      </c>
      <c r="AI1175" s="128" t="str">
        <f t="shared" si="191"/>
        <v>REMOTA</v>
      </c>
      <c r="AJ1175" s="128" t="str">
        <f t="shared" si="187"/>
        <v>No se registra</v>
      </c>
      <c r="AK1175" s="178">
        <f t="shared" si="188"/>
        <v>0</v>
      </c>
    </row>
    <row r="1176" spans="1:37" ht="30" customHeight="1" x14ac:dyDescent="0.25">
      <c r="A1176" s="115">
        <v>1175</v>
      </c>
      <c r="B1176" s="82" t="s">
        <v>2636</v>
      </c>
      <c r="C1176" s="126" t="s">
        <v>2637</v>
      </c>
      <c r="D1176" s="83" t="s">
        <v>0</v>
      </c>
      <c r="E1176" s="83" t="s">
        <v>48</v>
      </c>
      <c r="F1176" s="83" t="s">
        <v>0</v>
      </c>
      <c r="G1176" s="124" t="s">
        <v>48</v>
      </c>
      <c r="H1176" s="169">
        <f t="shared" si="189"/>
        <v>0.64999999999999991</v>
      </c>
      <c r="I1176" s="170" t="str">
        <f t="shared" si="190"/>
        <v>ALTA</v>
      </c>
      <c r="J1176" s="292">
        <v>81932638</v>
      </c>
      <c r="K1176" s="221">
        <v>1</v>
      </c>
      <c r="L1176" s="68" t="s">
        <v>129</v>
      </c>
      <c r="M1176" s="188">
        <v>0</v>
      </c>
      <c r="N1176" s="68" t="s">
        <v>405</v>
      </c>
      <c r="O1176" s="199">
        <v>0</v>
      </c>
      <c r="P1176" s="68">
        <v>4</v>
      </c>
      <c r="Q1176" s="68" t="s">
        <v>215</v>
      </c>
      <c r="R1176" s="100" t="s">
        <v>2694</v>
      </c>
      <c r="S1176" s="122">
        <v>43579</v>
      </c>
      <c r="T1176" s="100">
        <v>218117</v>
      </c>
      <c r="U1176" s="68" t="s">
        <v>21</v>
      </c>
      <c r="V1176" s="81" t="s">
        <v>2705</v>
      </c>
      <c r="W1176" s="171">
        <v>44074</v>
      </c>
      <c r="X1176" s="172" t="e">
        <f>+CONCATENATE(TEXT(#REF!,"yyyy"),"-",TEXT(#REF!,"mm"))</f>
        <v>#REF!</v>
      </c>
      <c r="Y1176" s="173" t="str">
        <f t="shared" si="182"/>
        <v>4</v>
      </c>
      <c r="Z1176" s="172" t="str">
        <f t="shared" si="183"/>
        <v>2020-07</v>
      </c>
      <c r="AA1176" s="170" t="e">
        <f>+VLOOKUP(Z1176,#REF!,2,FALSE)/VLOOKUP(X1176,#REF!,2,FALSE)</f>
        <v>#REF!</v>
      </c>
      <c r="AB1176" s="174" t="e">
        <f t="shared" si="184"/>
        <v>#REF!</v>
      </c>
      <c r="AC1176" s="174" t="e">
        <f t="shared" si="185"/>
        <v>#REF!</v>
      </c>
      <c r="AD1176" s="175" t="e">
        <f>+#REF!+365*Y1176</f>
        <v>#REF!</v>
      </c>
      <c r="AE1176" s="176" t="e">
        <f t="shared" si="186"/>
        <v>#REF!</v>
      </c>
      <c r="AF1176" s="170" t="e">
        <f>+VLOOKUP(CONCATENATE(TEXT(W1176,"yyyy"),"-",TEXT(W1176,"mm")),#REF!,2,0)</f>
        <v>#REF!</v>
      </c>
      <c r="AG1176" s="177" t="e">
        <f>+(AC1176*(1+'INFLAC PROYECTADA'!$B$8)^(AE1176))/((1+DEMANDADO!AF1176)^(AE1176))</f>
        <v>#REF!</v>
      </c>
      <c r="AH1176" s="169">
        <f>(0.2*VLOOKUP(D1176,'%.'!$A$1:$B$4,2,FALSE))+(0.35*VLOOKUP(E1176,'%.'!$A$1:$B$4,2,FALSE))+(0.1*VLOOKUP(F1176,'%.'!$A$1:$B$4,2,FALSE))+(0.35*VLOOKUP(G1176,'%.'!$A$1:$B$4,2,FALSE))</f>
        <v>0.64999999999999991</v>
      </c>
      <c r="AI1176" s="128" t="str">
        <f t="shared" si="191"/>
        <v>ALTA</v>
      </c>
      <c r="AJ1176" s="128" t="str">
        <f t="shared" si="187"/>
        <v>Provisión contable</v>
      </c>
      <c r="AK1176" s="178" t="e">
        <f t="shared" si="188"/>
        <v>#REF!</v>
      </c>
    </row>
    <row r="1177" spans="1:37" ht="30" customHeight="1" x14ac:dyDescent="0.25">
      <c r="A1177" s="115">
        <v>1176</v>
      </c>
      <c r="B1177" s="82" t="s">
        <v>2638</v>
      </c>
      <c r="C1177" s="126" t="s">
        <v>2639</v>
      </c>
      <c r="D1177" s="83" t="s">
        <v>1</v>
      </c>
      <c r="E1177" s="83" t="s">
        <v>0</v>
      </c>
      <c r="F1177" s="83" t="s">
        <v>1</v>
      </c>
      <c r="G1177" s="124" t="s">
        <v>1</v>
      </c>
      <c r="H1177" s="169">
        <f t="shared" si="189"/>
        <v>0.38250000000000001</v>
      </c>
      <c r="I1177" s="170" t="str">
        <f t="shared" si="190"/>
        <v>MEDIA</v>
      </c>
      <c r="J1177" s="292">
        <v>27605760</v>
      </c>
      <c r="K1177" s="221">
        <v>0.4</v>
      </c>
      <c r="L1177" s="68" t="s">
        <v>132</v>
      </c>
      <c r="M1177" s="188">
        <v>0</v>
      </c>
      <c r="N1177" s="68" t="s">
        <v>405</v>
      </c>
      <c r="O1177" s="199">
        <v>0</v>
      </c>
      <c r="P1177" s="68" t="s">
        <v>2693</v>
      </c>
      <c r="Q1177" s="68" t="s">
        <v>215</v>
      </c>
      <c r="R1177" s="100" t="s">
        <v>2694</v>
      </c>
      <c r="S1177" s="122">
        <v>43579</v>
      </c>
      <c r="T1177" s="100">
        <v>218117</v>
      </c>
      <c r="U1177" s="68" t="s">
        <v>178</v>
      </c>
      <c r="V1177" s="68" t="s">
        <v>2706</v>
      </c>
      <c r="W1177" s="171">
        <v>44074</v>
      </c>
      <c r="X1177" s="172" t="e">
        <f>+CONCATENATE(TEXT(#REF!,"yyyy"),"-",TEXT(#REF!,"mm"))</f>
        <v>#REF!</v>
      </c>
      <c r="Y1177" s="173" t="str">
        <f t="shared" si="182"/>
        <v>4</v>
      </c>
      <c r="Z1177" s="172" t="str">
        <f t="shared" si="183"/>
        <v>2020-07</v>
      </c>
      <c r="AA1177" s="170" t="e">
        <f>+VLOOKUP(Z1177,#REF!,2,FALSE)/VLOOKUP(X1177,#REF!,2,FALSE)</f>
        <v>#REF!</v>
      </c>
      <c r="AB1177" s="174" t="e">
        <f t="shared" si="184"/>
        <v>#REF!</v>
      </c>
      <c r="AC1177" s="174" t="e">
        <f t="shared" si="185"/>
        <v>#REF!</v>
      </c>
      <c r="AD1177" s="175" t="e">
        <f>+#REF!+365*Y1177</f>
        <v>#REF!</v>
      </c>
      <c r="AE1177" s="176" t="e">
        <f t="shared" si="186"/>
        <v>#REF!</v>
      </c>
      <c r="AF1177" s="170" t="e">
        <f>+VLOOKUP(CONCATENATE(TEXT(W1177,"yyyy"),"-",TEXT(W1177,"mm")),#REF!,2,0)</f>
        <v>#REF!</v>
      </c>
      <c r="AG1177" s="177" t="e">
        <f>+(AC1177*(1+'INFLAC PROYECTADA'!$B$8)^(AE1177))/((1+DEMANDADO!AF1177)^(AE1177))</f>
        <v>#REF!</v>
      </c>
      <c r="AH1177" s="169">
        <f>(0.2*VLOOKUP(D1177,'%.'!$A$1:$B$4,2,FALSE))+(0.35*VLOOKUP(E1177,'%.'!$A$1:$B$4,2,FALSE))+(0.1*VLOOKUP(F1177,'%.'!$A$1:$B$4,2,FALSE))+(0.35*VLOOKUP(G1177,'%.'!$A$1:$B$4,2,FALSE))</f>
        <v>0.38250000000000001</v>
      </c>
      <c r="AI1177" s="128" t="str">
        <f t="shared" si="191"/>
        <v>MEDIA</v>
      </c>
      <c r="AJ1177" s="128" t="str">
        <f t="shared" si="187"/>
        <v>Cuentas de Orden</v>
      </c>
      <c r="AK1177" s="178" t="e">
        <f t="shared" si="188"/>
        <v>#REF!</v>
      </c>
    </row>
    <row r="1178" spans="1:37" ht="30" customHeight="1" x14ac:dyDescent="0.25">
      <c r="A1178" s="115">
        <v>1177</v>
      </c>
      <c r="B1178" s="82" t="s">
        <v>2640</v>
      </c>
      <c r="C1178" s="126" t="s">
        <v>2641</v>
      </c>
      <c r="D1178" s="83" t="s">
        <v>0</v>
      </c>
      <c r="E1178" s="83" t="s">
        <v>0</v>
      </c>
      <c r="F1178" s="83" t="s">
        <v>0</v>
      </c>
      <c r="G1178" s="124" t="s">
        <v>0</v>
      </c>
      <c r="H1178" s="169">
        <f t="shared" si="189"/>
        <v>1</v>
      </c>
      <c r="I1178" s="170" t="str">
        <f t="shared" si="190"/>
        <v>ALTA</v>
      </c>
      <c r="J1178" s="292">
        <v>11011578</v>
      </c>
      <c r="K1178" s="221">
        <v>1</v>
      </c>
      <c r="L1178" s="68" t="s">
        <v>129</v>
      </c>
      <c r="M1178" s="188">
        <v>0</v>
      </c>
      <c r="N1178" s="68" t="s">
        <v>405</v>
      </c>
      <c r="O1178" s="199">
        <v>0</v>
      </c>
      <c r="P1178" s="68" t="s">
        <v>2693</v>
      </c>
      <c r="Q1178" s="68" t="s">
        <v>215</v>
      </c>
      <c r="R1178" s="100" t="s">
        <v>2694</v>
      </c>
      <c r="S1178" s="122">
        <v>43579</v>
      </c>
      <c r="T1178" s="100">
        <v>218117</v>
      </c>
      <c r="U1178" s="100" t="s">
        <v>171</v>
      </c>
      <c r="V1178" s="98" t="s">
        <v>2699</v>
      </c>
      <c r="W1178" s="171">
        <v>44074</v>
      </c>
      <c r="X1178" s="172" t="e">
        <f>+CONCATENATE(TEXT(#REF!,"yyyy"),"-",TEXT(#REF!,"mm"))</f>
        <v>#REF!</v>
      </c>
      <c r="Y1178" s="173" t="str">
        <f t="shared" si="182"/>
        <v>4</v>
      </c>
      <c r="Z1178" s="172" t="str">
        <f t="shared" si="183"/>
        <v>2020-07</v>
      </c>
      <c r="AA1178" s="170" t="e">
        <f>+VLOOKUP(Z1178,#REF!,2,FALSE)/VLOOKUP(X1178,#REF!,2,FALSE)</f>
        <v>#REF!</v>
      </c>
      <c r="AB1178" s="174" t="e">
        <f t="shared" si="184"/>
        <v>#REF!</v>
      </c>
      <c r="AC1178" s="174" t="e">
        <f t="shared" si="185"/>
        <v>#REF!</v>
      </c>
      <c r="AD1178" s="175" t="e">
        <f>+#REF!+365*Y1178</f>
        <v>#REF!</v>
      </c>
      <c r="AE1178" s="176" t="e">
        <f t="shared" si="186"/>
        <v>#REF!</v>
      </c>
      <c r="AF1178" s="170" t="e">
        <f>+VLOOKUP(CONCATENATE(TEXT(W1178,"yyyy"),"-",TEXT(W1178,"mm")),#REF!,2,0)</f>
        <v>#REF!</v>
      </c>
      <c r="AG1178" s="177" t="e">
        <f>+(AC1178*(1+'INFLAC PROYECTADA'!$B$8)^(AE1178))/((1+DEMANDADO!AF1178)^(AE1178))</f>
        <v>#REF!</v>
      </c>
      <c r="AH1178" s="169">
        <f>(0.2*VLOOKUP(D1178,'%.'!$A$1:$B$4,2,FALSE))+(0.35*VLOOKUP(E1178,'%.'!$A$1:$B$4,2,FALSE))+(0.1*VLOOKUP(F1178,'%.'!$A$1:$B$4,2,FALSE))+(0.35*VLOOKUP(G1178,'%.'!$A$1:$B$4,2,FALSE))</f>
        <v>1</v>
      </c>
      <c r="AI1178" s="128" t="str">
        <f t="shared" si="191"/>
        <v>ALTA</v>
      </c>
      <c r="AJ1178" s="128" t="str">
        <f t="shared" si="187"/>
        <v>Provisión contable</v>
      </c>
      <c r="AK1178" s="178" t="e">
        <f t="shared" si="188"/>
        <v>#REF!</v>
      </c>
    </row>
    <row r="1179" spans="1:37" ht="30" customHeight="1" x14ac:dyDescent="0.25">
      <c r="A1179" s="115">
        <v>1178</v>
      </c>
      <c r="B1179" s="82" t="s">
        <v>1513</v>
      </c>
      <c r="C1179" s="126" t="s">
        <v>2642</v>
      </c>
      <c r="D1179" s="83" t="s">
        <v>1</v>
      </c>
      <c r="E1179" s="83" t="s">
        <v>1</v>
      </c>
      <c r="F1179" s="83" t="s">
        <v>1</v>
      </c>
      <c r="G1179" s="124" t="s">
        <v>1</v>
      </c>
      <c r="H1179" s="169">
        <f t="shared" si="189"/>
        <v>0.05</v>
      </c>
      <c r="I1179" s="170" t="str">
        <f t="shared" si="190"/>
        <v>REMOTA</v>
      </c>
      <c r="J1179" s="292">
        <v>2728000000</v>
      </c>
      <c r="K1179" s="221">
        <v>0</v>
      </c>
      <c r="L1179" s="68" t="s">
        <v>133</v>
      </c>
      <c r="M1179" s="188">
        <v>0</v>
      </c>
      <c r="N1179" s="68" t="s">
        <v>405</v>
      </c>
      <c r="O1179" s="199">
        <v>0</v>
      </c>
      <c r="P1179" s="68" t="s">
        <v>2702</v>
      </c>
      <c r="Q1179" s="68" t="s">
        <v>215</v>
      </c>
      <c r="R1179" s="100" t="s">
        <v>2694</v>
      </c>
      <c r="S1179" s="122">
        <v>43579</v>
      </c>
      <c r="T1179" s="100">
        <v>218117</v>
      </c>
      <c r="U1179" s="68" t="s">
        <v>21</v>
      </c>
      <c r="V1179" s="256" t="s">
        <v>2728</v>
      </c>
      <c r="W1179" s="171">
        <v>44074</v>
      </c>
      <c r="X1179" s="172" t="e">
        <f>+CONCATENATE(TEXT(#REF!,"yyyy"),"-",TEXT(#REF!,"mm"))</f>
        <v>#REF!</v>
      </c>
      <c r="Y1179" s="173" t="str">
        <f t="shared" si="182"/>
        <v>8</v>
      </c>
      <c r="Z1179" s="172" t="str">
        <f t="shared" si="183"/>
        <v>2020-07</v>
      </c>
      <c r="AA1179" s="170" t="e">
        <f>+VLOOKUP(Z1179,#REF!,2,FALSE)/VLOOKUP(X1179,#REF!,2,FALSE)</f>
        <v>#REF!</v>
      </c>
      <c r="AB1179" s="174" t="e">
        <f t="shared" si="184"/>
        <v>#REF!</v>
      </c>
      <c r="AC1179" s="174" t="e">
        <f t="shared" si="185"/>
        <v>#REF!</v>
      </c>
      <c r="AD1179" s="175" t="e">
        <f>+#REF!+365*Y1179</f>
        <v>#REF!</v>
      </c>
      <c r="AE1179" s="176" t="e">
        <f t="shared" si="186"/>
        <v>#REF!</v>
      </c>
      <c r="AF1179" s="170" t="e">
        <f>+VLOOKUP(CONCATENATE(TEXT(W1179,"yyyy"),"-",TEXT(W1179,"mm")),#REF!,2,0)</f>
        <v>#REF!</v>
      </c>
      <c r="AG1179" s="177" t="e">
        <f>+(AC1179*(1+'INFLAC PROYECTADA'!$B$8)^(AE1179))/((1+DEMANDADO!AF1179)^(AE1179))</f>
        <v>#REF!</v>
      </c>
      <c r="AH1179" s="169">
        <f>(0.2*VLOOKUP(D1179,'%.'!$A$1:$B$4,2,FALSE))+(0.35*VLOOKUP(E1179,'%.'!$A$1:$B$4,2,FALSE))+(0.1*VLOOKUP(F1179,'%.'!$A$1:$B$4,2,FALSE))+(0.35*VLOOKUP(G1179,'%.'!$A$1:$B$4,2,FALSE))</f>
        <v>0.05</v>
      </c>
      <c r="AI1179" s="128" t="str">
        <f t="shared" si="191"/>
        <v>REMOTA</v>
      </c>
      <c r="AJ1179" s="128" t="str">
        <f t="shared" si="187"/>
        <v>No se registra</v>
      </c>
      <c r="AK1179" s="178">
        <f t="shared" si="188"/>
        <v>0</v>
      </c>
    </row>
    <row r="1180" spans="1:37" ht="30" customHeight="1" x14ac:dyDescent="0.25">
      <c r="A1180" s="115">
        <v>1179</v>
      </c>
      <c r="B1180" s="83" t="s">
        <v>2643</v>
      </c>
      <c r="C1180" s="126" t="s">
        <v>2644</v>
      </c>
      <c r="D1180" s="83" t="s">
        <v>1</v>
      </c>
      <c r="E1180" s="83" t="s">
        <v>1</v>
      </c>
      <c r="F1180" s="83" t="s">
        <v>1</v>
      </c>
      <c r="G1180" s="124" t="s">
        <v>1</v>
      </c>
      <c r="H1180" s="169">
        <f t="shared" si="189"/>
        <v>0.05</v>
      </c>
      <c r="I1180" s="170" t="str">
        <f t="shared" si="190"/>
        <v>REMOTA</v>
      </c>
      <c r="J1180" s="292">
        <v>1270502234</v>
      </c>
      <c r="K1180" s="221">
        <v>0</v>
      </c>
      <c r="L1180" s="68" t="s">
        <v>133</v>
      </c>
      <c r="M1180" s="188">
        <v>0</v>
      </c>
      <c r="N1180" s="68" t="s">
        <v>405</v>
      </c>
      <c r="O1180" s="199">
        <v>0</v>
      </c>
      <c r="P1180" s="68">
        <v>10</v>
      </c>
      <c r="Q1180" s="68" t="s">
        <v>215</v>
      </c>
      <c r="R1180" s="100" t="s">
        <v>2694</v>
      </c>
      <c r="S1180" s="122">
        <v>43579</v>
      </c>
      <c r="T1180" s="100">
        <v>218117</v>
      </c>
      <c r="U1180" s="68" t="s">
        <v>21</v>
      </c>
      <c r="V1180" s="81" t="s">
        <v>2729</v>
      </c>
      <c r="W1180" s="171">
        <v>44074</v>
      </c>
      <c r="X1180" s="172" t="e">
        <f>+CONCATENATE(TEXT(#REF!,"yyyy"),"-",TEXT(#REF!,"mm"))</f>
        <v>#REF!</v>
      </c>
      <c r="Y1180" s="173" t="str">
        <f t="shared" si="182"/>
        <v>10</v>
      </c>
      <c r="Z1180" s="172" t="str">
        <f t="shared" si="183"/>
        <v>2020-07</v>
      </c>
      <c r="AA1180" s="170" t="e">
        <f>+VLOOKUP(Z1180,#REF!,2,FALSE)/VLOOKUP(X1180,#REF!,2,FALSE)</f>
        <v>#REF!</v>
      </c>
      <c r="AB1180" s="174" t="e">
        <f t="shared" si="184"/>
        <v>#REF!</v>
      </c>
      <c r="AC1180" s="174" t="e">
        <f t="shared" si="185"/>
        <v>#REF!</v>
      </c>
      <c r="AD1180" s="175" t="e">
        <f>+#REF!+365*Y1180</f>
        <v>#REF!</v>
      </c>
      <c r="AE1180" s="176" t="e">
        <f t="shared" si="186"/>
        <v>#REF!</v>
      </c>
      <c r="AF1180" s="170" t="e">
        <f>+VLOOKUP(CONCATENATE(TEXT(W1180,"yyyy"),"-",TEXT(W1180,"mm")),#REF!,2,0)</f>
        <v>#REF!</v>
      </c>
      <c r="AG1180" s="177" t="e">
        <f>+(AC1180*(1+'INFLAC PROYECTADA'!$B$8)^(AE1180))/((1+DEMANDADO!AF1180)^(AE1180))</f>
        <v>#REF!</v>
      </c>
      <c r="AH1180" s="169">
        <f>(0.2*VLOOKUP(D1180,'%.'!$A$1:$B$4,2,FALSE))+(0.35*VLOOKUP(E1180,'%.'!$A$1:$B$4,2,FALSE))+(0.1*VLOOKUP(F1180,'%.'!$A$1:$B$4,2,FALSE))+(0.35*VLOOKUP(G1180,'%.'!$A$1:$B$4,2,FALSE))</f>
        <v>0.05</v>
      </c>
      <c r="AI1180" s="128" t="str">
        <f t="shared" si="191"/>
        <v>REMOTA</v>
      </c>
      <c r="AJ1180" s="128" t="str">
        <f t="shared" si="187"/>
        <v>No se registra</v>
      </c>
      <c r="AK1180" s="178">
        <f t="shared" si="188"/>
        <v>0</v>
      </c>
    </row>
    <row r="1181" spans="1:37" ht="30" customHeight="1" x14ac:dyDescent="0.25">
      <c r="A1181" s="115">
        <v>1180</v>
      </c>
      <c r="B1181" s="83" t="s">
        <v>2645</v>
      </c>
      <c r="C1181" s="126" t="s">
        <v>2646</v>
      </c>
      <c r="D1181" s="83" t="s">
        <v>1</v>
      </c>
      <c r="E1181" s="83" t="s">
        <v>1</v>
      </c>
      <c r="F1181" s="83" t="s">
        <v>1</v>
      </c>
      <c r="G1181" s="124" t="s">
        <v>48</v>
      </c>
      <c r="H1181" s="169">
        <f t="shared" si="189"/>
        <v>0.20749999999999999</v>
      </c>
      <c r="I1181" s="170" t="str">
        <f t="shared" si="190"/>
        <v>BAJA</v>
      </c>
      <c r="J1181" s="292">
        <v>1889550866</v>
      </c>
      <c r="K1181" s="221">
        <v>0</v>
      </c>
      <c r="L1181" s="68" t="s">
        <v>129</v>
      </c>
      <c r="M1181" s="188">
        <v>0</v>
      </c>
      <c r="N1181" s="68" t="s">
        <v>405</v>
      </c>
      <c r="O1181" s="199">
        <v>0</v>
      </c>
      <c r="P1181" s="68" t="s">
        <v>2707</v>
      </c>
      <c r="Q1181" s="100" t="s">
        <v>215</v>
      </c>
      <c r="R1181" s="100" t="s">
        <v>2694</v>
      </c>
      <c r="S1181" s="122">
        <v>43579</v>
      </c>
      <c r="T1181" s="100">
        <v>218117</v>
      </c>
      <c r="U1181" s="68" t="s">
        <v>182</v>
      </c>
      <c r="V1181" s="81" t="s">
        <v>2708</v>
      </c>
      <c r="W1181" s="171">
        <v>44074</v>
      </c>
      <c r="X1181" s="172" t="e">
        <f>+CONCATENATE(TEXT(#REF!,"yyyy"),"-",TEXT(#REF!,"mm"))</f>
        <v>#REF!</v>
      </c>
      <c r="Y1181" s="173" t="str">
        <f t="shared" si="182"/>
        <v>5</v>
      </c>
      <c r="Z1181" s="172" t="str">
        <f t="shared" si="183"/>
        <v>2020-07</v>
      </c>
      <c r="AA1181" s="170" t="e">
        <f>+VLOOKUP(Z1181,#REF!,2,FALSE)/VLOOKUP(X1181,#REF!,2,FALSE)</f>
        <v>#REF!</v>
      </c>
      <c r="AB1181" s="174" t="e">
        <f t="shared" si="184"/>
        <v>#REF!</v>
      </c>
      <c r="AC1181" s="174" t="e">
        <f t="shared" si="185"/>
        <v>#REF!</v>
      </c>
      <c r="AD1181" s="175" t="e">
        <f>+#REF!+365*Y1181</f>
        <v>#REF!</v>
      </c>
      <c r="AE1181" s="176" t="e">
        <f t="shared" si="186"/>
        <v>#REF!</v>
      </c>
      <c r="AF1181" s="170" t="e">
        <f>+VLOOKUP(CONCATENATE(TEXT(W1181,"yyyy"),"-",TEXT(W1181,"mm")),#REF!,2,0)</f>
        <v>#REF!</v>
      </c>
      <c r="AG1181" s="177" t="e">
        <f>+(AC1181*(1+'INFLAC PROYECTADA'!$B$8)^(AE1181))/((1+DEMANDADO!AF1181)^(AE1181))</f>
        <v>#REF!</v>
      </c>
      <c r="AH1181" s="169">
        <f>(0.2*VLOOKUP(D1181,'%.'!$A$1:$B$4,2,FALSE))+(0.35*VLOOKUP(E1181,'%.'!$A$1:$B$4,2,FALSE))+(0.1*VLOOKUP(F1181,'%.'!$A$1:$B$4,2,FALSE))+(0.35*VLOOKUP(G1181,'%.'!$A$1:$B$4,2,FALSE))</f>
        <v>0.20749999999999999</v>
      </c>
      <c r="AI1181" s="128" t="str">
        <f t="shared" si="191"/>
        <v>BAJA</v>
      </c>
      <c r="AJ1181" s="128" t="str">
        <f t="shared" si="187"/>
        <v>Cuentas de Orden</v>
      </c>
      <c r="AK1181" s="178" t="e">
        <f t="shared" si="188"/>
        <v>#REF!</v>
      </c>
    </row>
    <row r="1182" spans="1:37" ht="30" customHeight="1" x14ac:dyDescent="0.25">
      <c r="A1182" s="115">
        <v>1181</v>
      </c>
      <c r="B1182" s="82" t="s">
        <v>2647</v>
      </c>
      <c r="C1182" s="126" t="s">
        <v>2648</v>
      </c>
      <c r="D1182" s="83" t="s">
        <v>1</v>
      </c>
      <c r="E1182" s="83" t="s">
        <v>1</v>
      </c>
      <c r="F1182" s="83" t="s">
        <v>1</v>
      </c>
      <c r="G1182" s="124" t="s">
        <v>1</v>
      </c>
      <c r="H1182" s="169">
        <f t="shared" si="189"/>
        <v>0.05</v>
      </c>
      <c r="I1182" s="170" t="str">
        <f t="shared" si="190"/>
        <v>REMOTA</v>
      </c>
      <c r="J1182" s="292">
        <v>147243600</v>
      </c>
      <c r="K1182" s="221">
        <v>0</v>
      </c>
      <c r="L1182" s="68" t="s">
        <v>129</v>
      </c>
      <c r="M1182" s="188">
        <v>0</v>
      </c>
      <c r="N1182" s="68" t="s">
        <v>405</v>
      </c>
      <c r="O1182" s="199">
        <v>0</v>
      </c>
      <c r="P1182" s="68" t="s">
        <v>2707</v>
      </c>
      <c r="Q1182" s="100" t="s">
        <v>215</v>
      </c>
      <c r="R1182" s="100" t="s">
        <v>2694</v>
      </c>
      <c r="S1182" s="122">
        <v>43579</v>
      </c>
      <c r="T1182" s="100">
        <v>218117</v>
      </c>
      <c r="U1182" s="68" t="s">
        <v>178</v>
      </c>
      <c r="V1182" s="81" t="s">
        <v>2709</v>
      </c>
      <c r="W1182" s="171">
        <v>44074</v>
      </c>
      <c r="X1182" s="172" t="e">
        <f>+CONCATENATE(TEXT(#REF!,"yyyy"),"-",TEXT(#REF!,"mm"))</f>
        <v>#REF!</v>
      </c>
      <c r="Y1182" s="173" t="str">
        <f t="shared" si="182"/>
        <v>5</v>
      </c>
      <c r="Z1182" s="172" t="str">
        <f t="shared" si="183"/>
        <v>2020-07</v>
      </c>
      <c r="AA1182" s="170" t="e">
        <f>+VLOOKUP(Z1182,#REF!,2,FALSE)/VLOOKUP(X1182,#REF!,2,FALSE)</f>
        <v>#REF!</v>
      </c>
      <c r="AB1182" s="174" t="e">
        <f t="shared" si="184"/>
        <v>#REF!</v>
      </c>
      <c r="AC1182" s="174" t="e">
        <f t="shared" si="185"/>
        <v>#REF!</v>
      </c>
      <c r="AD1182" s="175" t="e">
        <f>+#REF!+365*Y1182</f>
        <v>#REF!</v>
      </c>
      <c r="AE1182" s="176" t="e">
        <f t="shared" si="186"/>
        <v>#REF!</v>
      </c>
      <c r="AF1182" s="170" t="e">
        <f>+VLOOKUP(CONCATENATE(TEXT(W1182,"yyyy"),"-",TEXT(W1182,"mm")),#REF!,2,0)</f>
        <v>#REF!</v>
      </c>
      <c r="AG1182" s="177" t="e">
        <f>+(AC1182*(1+'INFLAC PROYECTADA'!$B$8)^(AE1182))/((1+DEMANDADO!AF1182)^(AE1182))</f>
        <v>#REF!</v>
      </c>
      <c r="AH1182" s="169">
        <f>(0.2*VLOOKUP(D1182,'%.'!$A$1:$B$4,2,FALSE))+(0.35*VLOOKUP(E1182,'%.'!$A$1:$B$4,2,FALSE))+(0.1*VLOOKUP(F1182,'%.'!$A$1:$B$4,2,FALSE))+(0.35*VLOOKUP(G1182,'%.'!$A$1:$B$4,2,FALSE))</f>
        <v>0.05</v>
      </c>
      <c r="AI1182" s="128" t="str">
        <f t="shared" si="191"/>
        <v>REMOTA</v>
      </c>
      <c r="AJ1182" s="128" t="str">
        <f t="shared" si="187"/>
        <v>No se registra</v>
      </c>
      <c r="AK1182" s="178">
        <f t="shared" si="188"/>
        <v>0</v>
      </c>
    </row>
    <row r="1183" spans="1:37" ht="30" customHeight="1" x14ac:dyDescent="0.25">
      <c r="A1183" s="115">
        <v>1182</v>
      </c>
      <c r="B1183" s="82" t="s">
        <v>2649</v>
      </c>
      <c r="C1183" s="126" t="s">
        <v>2650</v>
      </c>
      <c r="D1183" s="83" t="s">
        <v>1</v>
      </c>
      <c r="E1183" s="83" t="s">
        <v>1</v>
      </c>
      <c r="F1183" s="83" t="s">
        <v>1</v>
      </c>
      <c r="G1183" s="124" t="s">
        <v>48</v>
      </c>
      <c r="H1183" s="169">
        <f t="shared" si="189"/>
        <v>0.20749999999999999</v>
      </c>
      <c r="I1183" s="170" t="str">
        <f t="shared" si="190"/>
        <v>BAJA</v>
      </c>
      <c r="J1183" s="292">
        <v>9065561</v>
      </c>
      <c r="K1183" s="221">
        <v>0</v>
      </c>
      <c r="L1183" s="68" t="s">
        <v>129</v>
      </c>
      <c r="M1183" s="188">
        <v>0</v>
      </c>
      <c r="N1183" s="68" t="s">
        <v>1204</v>
      </c>
      <c r="O1183" s="199">
        <v>0</v>
      </c>
      <c r="P1183" s="68" t="s">
        <v>2707</v>
      </c>
      <c r="Q1183" s="68" t="s">
        <v>215</v>
      </c>
      <c r="R1183" s="100" t="s">
        <v>2694</v>
      </c>
      <c r="S1183" s="122">
        <v>43579</v>
      </c>
      <c r="T1183" s="100">
        <v>218117</v>
      </c>
      <c r="U1183" s="81" t="s">
        <v>76</v>
      </c>
      <c r="V1183" s="81" t="s">
        <v>2730</v>
      </c>
      <c r="W1183" s="171">
        <v>44074</v>
      </c>
      <c r="X1183" s="172" t="e">
        <f>+CONCATENATE(TEXT(#REF!,"yyyy"),"-",TEXT(#REF!,"mm"))</f>
        <v>#REF!</v>
      </c>
      <c r="Y1183" s="173" t="str">
        <f t="shared" si="182"/>
        <v>5</v>
      </c>
      <c r="Z1183" s="172" t="str">
        <f t="shared" si="183"/>
        <v>2020-07</v>
      </c>
      <c r="AA1183" s="170" t="e">
        <f>+VLOOKUP(Z1183,#REF!,2,FALSE)/VLOOKUP(X1183,#REF!,2,FALSE)</f>
        <v>#REF!</v>
      </c>
      <c r="AB1183" s="174" t="e">
        <f t="shared" si="184"/>
        <v>#REF!</v>
      </c>
      <c r="AC1183" s="174" t="e">
        <f t="shared" si="185"/>
        <v>#REF!</v>
      </c>
      <c r="AD1183" s="175" t="e">
        <f>+#REF!+365*Y1183</f>
        <v>#REF!</v>
      </c>
      <c r="AE1183" s="176" t="e">
        <f t="shared" si="186"/>
        <v>#REF!</v>
      </c>
      <c r="AF1183" s="170" t="e">
        <f>+VLOOKUP(CONCATENATE(TEXT(W1183,"yyyy"),"-",TEXT(W1183,"mm")),#REF!,2,0)</f>
        <v>#REF!</v>
      </c>
      <c r="AG1183" s="177" t="e">
        <f>+(AC1183*(1+'INFLAC PROYECTADA'!$B$8)^(AE1183))/((1+DEMANDADO!AF1183)^(AE1183))</f>
        <v>#REF!</v>
      </c>
      <c r="AH1183" s="169">
        <f>(0.2*VLOOKUP(D1183,'%.'!$A$1:$B$4,2,FALSE))+(0.35*VLOOKUP(E1183,'%.'!$A$1:$B$4,2,FALSE))+(0.1*VLOOKUP(F1183,'%.'!$A$1:$B$4,2,FALSE))+(0.35*VLOOKUP(G1183,'%.'!$A$1:$B$4,2,FALSE))</f>
        <v>0.20749999999999999</v>
      </c>
      <c r="AI1183" s="128" t="str">
        <f t="shared" si="191"/>
        <v>BAJA</v>
      </c>
      <c r="AJ1183" s="128" t="str">
        <f t="shared" si="187"/>
        <v>Cuentas de Orden</v>
      </c>
      <c r="AK1183" s="178" t="e">
        <f t="shared" si="188"/>
        <v>#REF!</v>
      </c>
    </row>
    <row r="1184" spans="1:37" ht="30" customHeight="1" x14ac:dyDescent="0.25">
      <c r="A1184" s="115">
        <v>1183</v>
      </c>
      <c r="B1184" s="82" t="s">
        <v>1513</v>
      </c>
      <c r="C1184" s="126" t="s">
        <v>2651</v>
      </c>
      <c r="D1184" s="83" t="s">
        <v>1</v>
      </c>
      <c r="E1184" s="83" t="s">
        <v>1</v>
      </c>
      <c r="F1184" s="83" t="s">
        <v>1</v>
      </c>
      <c r="G1184" s="124" t="s">
        <v>48</v>
      </c>
      <c r="H1184" s="169">
        <f t="shared" si="189"/>
        <v>0.20749999999999999</v>
      </c>
      <c r="I1184" s="170" t="str">
        <f t="shared" si="190"/>
        <v>BAJA</v>
      </c>
      <c r="J1184" s="292">
        <v>59840397</v>
      </c>
      <c r="K1184" s="221">
        <v>0</v>
      </c>
      <c r="L1184" s="68" t="s">
        <v>128</v>
      </c>
      <c r="M1184" s="188">
        <v>0</v>
      </c>
      <c r="N1184" s="68" t="s">
        <v>405</v>
      </c>
      <c r="O1184" s="199">
        <v>0</v>
      </c>
      <c r="P1184" s="68" t="s">
        <v>2707</v>
      </c>
      <c r="Q1184" s="68" t="s">
        <v>215</v>
      </c>
      <c r="R1184" s="100" t="s">
        <v>2694</v>
      </c>
      <c r="S1184" s="122">
        <v>43579</v>
      </c>
      <c r="T1184" s="100">
        <v>218117</v>
      </c>
      <c r="U1184" s="98" t="s">
        <v>171</v>
      </c>
      <c r="V1184" s="81" t="s">
        <v>2731</v>
      </c>
      <c r="W1184" s="171">
        <v>44074</v>
      </c>
      <c r="X1184" s="172" t="e">
        <f>+CONCATENATE(TEXT(#REF!,"yyyy"),"-",TEXT(#REF!,"mm"))</f>
        <v>#REF!</v>
      </c>
      <c r="Y1184" s="173" t="str">
        <f t="shared" si="182"/>
        <v>5</v>
      </c>
      <c r="Z1184" s="172" t="str">
        <f t="shared" si="183"/>
        <v>2020-07</v>
      </c>
      <c r="AA1184" s="170" t="e">
        <f>+VLOOKUP(Z1184,#REF!,2,FALSE)/VLOOKUP(X1184,#REF!,2,FALSE)</f>
        <v>#REF!</v>
      </c>
      <c r="AB1184" s="174" t="e">
        <f t="shared" si="184"/>
        <v>#REF!</v>
      </c>
      <c r="AC1184" s="174" t="e">
        <f t="shared" si="185"/>
        <v>#REF!</v>
      </c>
      <c r="AD1184" s="175" t="e">
        <f>+#REF!+365*Y1184</f>
        <v>#REF!</v>
      </c>
      <c r="AE1184" s="176" t="e">
        <f t="shared" si="186"/>
        <v>#REF!</v>
      </c>
      <c r="AF1184" s="170" t="e">
        <f>+VLOOKUP(CONCATENATE(TEXT(W1184,"yyyy"),"-",TEXT(W1184,"mm")),#REF!,2,0)</f>
        <v>#REF!</v>
      </c>
      <c r="AG1184" s="177" t="e">
        <f>+(AC1184*(1+'INFLAC PROYECTADA'!$B$8)^(AE1184))/((1+DEMANDADO!AF1184)^(AE1184))</f>
        <v>#REF!</v>
      </c>
      <c r="AH1184" s="169">
        <f>(0.2*VLOOKUP(D1184,'%.'!$A$1:$B$4,2,FALSE))+(0.35*VLOOKUP(E1184,'%.'!$A$1:$B$4,2,FALSE))+(0.1*VLOOKUP(F1184,'%.'!$A$1:$B$4,2,FALSE))+(0.35*VLOOKUP(G1184,'%.'!$A$1:$B$4,2,FALSE))</f>
        <v>0.20749999999999999</v>
      </c>
      <c r="AI1184" s="128" t="str">
        <f t="shared" si="191"/>
        <v>BAJA</v>
      </c>
      <c r="AJ1184" s="128" t="str">
        <f t="shared" si="187"/>
        <v>Cuentas de Orden</v>
      </c>
      <c r="AK1184" s="178" t="e">
        <f t="shared" si="188"/>
        <v>#REF!</v>
      </c>
    </row>
    <row r="1185" spans="1:37" ht="30" customHeight="1" x14ac:dyDescent="0.25">
      <c r="A1185" s="115">
        <v>1184</v>
      </c>
      <c r="B1185" s="79" t="s">
        <v>2652</v>
      </c>
      <c r="C1185" s="85" t="s">
        <v>2653</v>
      </c>
      <c r="D1185" s="86" t="s">
        <v>1</v>
      </c>
      <c r="E1185" s="86" t="s">
        <v>1</v>
      </c>
      <c r="F1185" s="86" t="s">
        <v>1</v>
      </c>
      <c r="G1185" s="86" t="s">
        <v>1</v>
      </c>
      <c r="H1185" s="169">
        <f t="shared" si="189"/>
        <v>0.05</v>
      </c>
      <c r="I1185" s="170" t="str">
        <f t="shared" si="190"/>
        <v>REMOTA</v>
      </c>
      <c r="J1185" s="292">
        <v>695898000</v>
      </c>
      <c r="K1185" s="221">
        <v>0.5</v>
      </c>
      <c r="L1185" s="86" t="s">
        <v>138</v>
      </c>
      <c r="M1185" s="188"/>
      <c r="N1185" s="86" t="s">
        <v>405</v>
      </c>
      <c r="O1185" s="196"/>
      <c r="P1185" s="86" t="s">
        <v>415</v>
      </c>
      <c r="Q1185" s="86" t="s">
        <v>215</v>
      </c>
      <c r="R1185" s="100" t="s">
        <v>2694</v>
      </c>
      <c r="S1185" s="122">
        <v>43579</v>
      </c>
      <c r="T1185" s="100">
        <v>218117</v>
      </c>
      <c r="U1185" s="86" t="s">
        <v>21</v>
      </c>
      <c r="V1185" s="86" t="s">
        <v>2732</v>
      </c>
      <c r="W1185" s="171">
        <v>44074</v>
      </c>
      <c r="X1185" s="172" t="e">
        <f>+CONCATENATE(TEXT(#REF!,"yyyy"),"-",TEXT(#REF!,"mm"))</f>
        <v>#REF!</v>
      </c>
      <c r="Y1185" s="173" t="str">
        <f t="shared" si="182"/>
        <v>7</v>
      </c>
      <c r="Z1185" s="172" t="str">
        <f t="shared" si="183"/>
        <v>2020-07</v>
      </c>
      <c r="AA1185" s="170" t="e">
        <f>+VLOOKUP(Z1185,#REF!,2,FALSE)/VLOOKUP(X1185,#REF!,2,FALSE)</f>
        <v>#REF!</v>
      </c>
      <c r="AB1185" s="174" t="e">
        <f t="shared" si="184"/>
        <v>#REF!</v>
      </c>
      <c r="AC1185" s="174" t="e">
        <f t="shared" si="185"/>
        <v>#REF!</v>
      </c>
      <c r="AD1185" s="175" t="e">
        <f>+#REF!+365*Y1185</f>
        <v>#REF!</v>
      </c>
      <c r="AE1185" s="176" t="e">
        <f t="shared" si="186"/>
        <v>#REF!</v>
      </c>
      <c r="AF1185" s="170" t="e">
        <f>+VLOOKUP(CONCATENATE(TEXT(W1185,"yyyy"),"-",TEXT(W1185,"mm")),#REF!,2,0)</f>
        <v>#REF!</v>
      </c>
      <c r="AG1185" s="177" t="e">
        <f>+(AC1185*(1+'INFLAC PROYECTADA'!$B$8)^(AE1185))/((1+DEMANDADO!AF1185)^(AE1185))</f>
        <v>#REF!</v>
      </c>
      <c r="AH1185" s="169">
        <f>(0.2*VLOOKUP(D1185,'%.'!$A$1:$B$4,2,FALSE))+(0.35*VLOOKUP(E1185,'%.'!$A$1:$B$4,2,FALSE))+(0.1*VLOOKUP(F1185,'%.'!$A$1:$B$4,2,FALSE))+(0.35*VLOOKUP(G1185,'%.'!$A$1:$B$4,2,FALSE))</f>
        <v>0.05</v>
      </c>
      <c r="AI1185" s="128" t="str">
        <f t="shared" si="191"/>
        <v>REMOTA</v>
      </c>
      <c r="AJ1185" s="128" t="str">
        <f t="shared" si="187"/>
        <v>No se registra</v>
      </c>
      <c r="AK1185" s="178">
        <f t="shared" si="188"/>
        <v>0</v>
      </c>
    </row>
    <row r="1186" spans="1:37" ht="30" customHeight="1" x14ac:dyDescent="0.25">
      <c r="A1186" s="115">
        <v>1185</v>
      </c>
      <c r="B1186" s="79" t="s">
        <v>688</v>
      </c>
      <c r="C1186" s="85" t="s">
        <v>2654</v>
      </c>
      <c r="D1186" s="86" t="s">
        <v>1</v>
      </c>
      <c r="E1186" s="86" t="s">
        <v>1</v>
      </c>
      <c r="F1186" s="86" t="s">
        <v>1</v>
      </c>
      <c r="G1186" s="86" t="s">
        <v>1</v>
      </c>
      <c r="H1186" s="169">
        <f t="shared" si="189"/>
        <v>0.05</v>
      </c>
      <c r="I1186" s="170" t="str">
        <f t="shared" si="190"/>
        <v>REMOTA</v>
      </c>
      <c r="J1186" s="292">
        <v>35708830</v>
      </c>
      <c r="K1186" s="221">
        <v>0</v>
      </c>
      <c r="L1186" s="86" t="s">
        <v>133</v>
      </c>
      <c r="M1186" s="188"/>
      <c r="N1186" s="86" t="s">
        <v>405</v>
      </c>
      <c r="O1186" s="196"/>
      <c r="P1186" s="86" t="s">
        <v>415</v>
      </c>
      <c r="Q1186" s="86" t="s">
        <v>215</v>
      </c>
      <c r="R1186" s="100" t="s">
        <v>2694</v>
      </c>
      <c r="S1186" s="122">
        <v>43579</v>
      </c>
      <c r="T1186" s="100">
        <v>218117</v>
      </c>
      <c r="U1186" s="86" t="s">
        <v>76</v>
      </c>
      <c r="V1186" s="257" t="s">
        <v>2710</v>
      </c>
      <c r="W1186" s="171">
        <v>44074</v>
      </c>
      <c r="X1186" s="172" t="e">
        <f>+CONCATENATE(TEXT(#REF!,"yyyy"),"-",TEXT(#REF!,"mm"))</f>
        <v>#REF!</v>
      </c>
      <c r="Y1186" s="173" t="str">
        <f t="shared" si="182"/>
        <v>7</v>
      </c>
      <c r="Z1186" s="172" t="str">
        <f t="shared" si="183"/>
        <v>2020-07</v>
      </c>
      <c r="AA1186" s="170" t="e">
        <f>+VLOOKUP(Z1186,#REF!,2,FALSE)/VLOOKUP(X1186,#REF!,2,FALSE)</f>
        <v>#REF!</v>
      </c>
      <c r="AB1186" s="174" t="e">
        <f t="shared" si="184"/>
        <v>#REF!</v>
      </c>
      <c r="AC1186" s="174" t="e">
        <f t="shared" si="185"/>
        <v>#REF!</v>
      </c>
      <c r="AD1186" s="175" t="e">
        <f>+#REF!+365*Y1186</f>
        <v>#REF!</v>
      </c>
      <c r="AE1186" s="176" t="e">
        <f t="shared" si="186"/>
        <v>#REF!</v>
      </c>
      <c r="AF1186" s="170" t="e">
        <f>+VLOOKUP(CONCATENATE(TEXT(W1186,"yyyy"),"-",TEXT(W1186,"mm")),#REF!,2,0)</f>
        <v>#REF!</v>
      </c>
      <c r="AG1186" s="177" t="e">
        <f>+(AC1186*(1+'INFLAC PROYECTADA'!$B$8)^(AE1186))/((1+DEMANDADO!AF1186)^(AE1186))</f>
        <v>#REF!</v>
      </c>
      <c r="AH1186" s="169">
        <f>(0.2*VLOOKUP(D1186,'%.'!$A$1:$B$4,2,FALSE))+(0.35*VLOOKUP(E1186,'%.'!$A$1:$B$4,2,FALSE))+(0.1*VLOOKUP(F1186,'%.'!$A$1:$B$4,2,FALSE))+(0.35*VLOOKUP(G1186,'%.'!$A$1:$B$4,2,FALSE))</f>
        <v>0.05</v>
      </c>
      <c r="AI1186" s="128" t="str">
        <f t="shared" si="191"/>
        <v>REMOTA</v>
      </c>
      <c r="AJ1186" s="128" t="str">
        <f t="shared" si="187"/>
        <v>No se registra</v>
      </c>
      <c r="AK1186" s="178">
        <f t="shared" si="188"/>
        <v>0</v>
      </c>
    </row>
    <row r="1187" spans="1:37" ht="30" customHeight="1" x14ac:dyDescent="0.25">
      <c r="A1187" s="115">
        <v>1186</v>
      </c>
      <c r="B1187" s="79" t="s">
        <v>2655</v>
      </c>
      <c r="C1187" s="85" t="s">
        <v>2656</v>
      </c>
      <c r="D1187" s="86" t="s">
        <v>1</v>
      </c>
      <c r="E1187" s="86" t="s">
        <v>1</v>
      </c>
      <c r="F1187" s="86" t="s">
        <v>1</v>
      </c>
      <c r="G1187" s="86" t="s">
        <v>1</v>
      </c>
      <c r="H1187" s="169">
        <f t="shared" si="189"/>
        <v>0.05</v>
      </c>
      <c r="I1187" s="170" t="str">
        <f t="shared" si="190"/>
        <v>REMOTA</v>
      </c>
      <c r="J1187" s="292">
        <v>131966241</v>
      </c>
      <c r="K1187" s="221">
        <v>0</v>
      </c>
      <c r="L1187" s="86" t="s">
        <v>138</v>
      </c>
      <c r="M1187" s="188"/>
      <c r="N1187" s="86" t="s">
        <v>405</v>
      </c>
      <c r="O1187" s="196"/>
      <c r="P1187" s="86" t="s">
        <v>415</v>
      </c>
      <c r="Q1187" s="86" t="s">
        <v>215</v>
      </c>
      <c r="R1187" s="100" t="s">
        <v>2694</v>
      </c>
      <c r="S1187" s="122">
        <v>43579</v>
      </c>
      <c r="T1187" s="100">
        <v>218117</v>
      </c>
      <c r="U1187" s="86" t="s">
        <v>171</v>
      </c>
      <c r="V1187" s="86" t="s">
        <v>2733</v>
      </c>
      <c r="W1187" s="171">
        <v>44074</v>
      </c>
      <c r="X1187" s="172" t="e">
        <f>+CONCATENATE(TEXT(#REF!,"yyyy"),"-",TEXT(#REF!,"mm"))</f>
        <v>#REF!</v>
      </c>
      <c r="Y1187" s="173" t="str">
        <f t="shared" si="182"/>
        <v>7</v>
      </c>
      <c r="Z1187" s="172" t="str">
        <f t="shared" si="183"/>
        <v>2020-07</v>
      </c>
      <c r="AA1187" s="170" t="e">
        <f>+VLOOKUP(Z1187,#REF!,2,FALSE)/VLOOKUP(X1187,#REF!,2,FALSE)</f>
        <v>#REF!</v>
      </c>
      <c r="AB1187" s="174" t="e">
        <f t="shared" si="184"/>
        <v>#REF!</v>
      </c>
      <c r="AC1187" s="174" t="e">
        <f t="shared" si="185"/>
        <v>#REF!</v>
      </c>
      <c r="AD1187" s="175" t="e">
        <f>+#REF!+365*Y1187</f>
        <v>#REF!</v>
      </c>
      <c r="AE1187" s="176" t="e">
        <f t="shared" si="186"/>
        <v>#REF!</v>
      </c>
      <c r="AF1187" s="170" t="e">
        <f>+VLOOKUP(CONCATENATE(TEXT(W1187,"yyyy"),"-",TEXT(W1187,"mm")),#REF!,2,0)</f>
        <v>#REF!</v>
      </c>
      <c r="AG1187" s="177" t="e">
        <f>+(AC1187*(1+'INFLAC PROYECTADA'!$B$8)^(AE1187))/((1+DEMANDADO!AF1187)^(AE1187))</f>
        <v>#REF!</v>
      </c>
      <c r="AH1187" s="169">
        <f>(0.2*VLOOKUP(D1187,'%.'!$A$1:$B$4,2,FALSE))+(0.35*VLOOKUP(E1187,'%.'!$A$1:$B$4,2,FALSE))+(0.1*VLOOKUP(F1187,'%.'!$A$1:$B$4,2,FALSE))+(0.35*VLOOKUP(G1187,'%.'!$A$1:$B$4,2,FALSE))</f>
        <v>0.05</v>
      </c>
      <c r="AI1187" s="128" t="str">
        <f t="shared" si="191"/>
        <v>REMOTA</v>
      </c>
      <c r="AJ1187" s="128" t="str">
        <f t="shared" si="187"/>
        <v>No se registra</v>
      </c>
      <c r="AK1187" s="178">
        <f t="shared" si="188"/>
        <v>0</v>
      </c>
    </row>
    <row r="1188" spans="1:37" ht="30" customHeight="1" x14ac:dyDescent="0.25">
      <c r="A1188" s="115">
        <v>1187</v>
      </c>
      <c r="B1188" s="79" t="s">
        <v>688</v>
      </c>
      <c r="C1188" s="85" t="s">
        <v>2657</v>
      </c>
      <c r="D1188" s="86" t="s">
        <v>1</v>
      </c>
      <c r="E1188" s="86" t="s">
        <v>1</v>
      </c>
      <c r="F1188" s="86" t="s">
        <v>1</v>
      </c>
      <c r="G1188" s="86" t="s">
        <v>1</v>
      </c>
      <c r="H1188" s="169">
        <f t="shared" si="189"/>
        <v>0.05</v>
      </c>
      <c r="I1188" s="170" t="str">
        <f t="shared" si="190"/>
        <v>REMOTA</v>
      </c>
      <c r="J1188" s="292">
        <v>614159700</v>
      </c>
      <c r="K1188" s="221">
        <v>0</v>
      </c>
      <c r="L1188" s="86" t="s">
        <v>131</v>
      </c>
      <c r="M1188" s="188"/>
      <c r="N1188" s="86" t="s">
        <v>405</v>
      </c>
      <c r="O1188" s="196"/>
      <c r="P1188" s="86" t="s">
        <v>415</v>
      </c>
      <c r="Q1188" s="86" t="s">
        <v>215</v>
      </c>
      <c r="R1188" s="100" t="s">
        <v>2694</v>
      </c>
      <c r="S1188" s="122">
        <v>43579</v>
      </c>
      <c r="T1188" s="100">
        <v>218117</v>
      </c>
      <c r="U1188" s="86" t="s">
        <v>171</v>
      </c>
      <c r="V1188" s="86" t="s">
        <v>2734</v>
      </c>
      <c r="W1188" s="171">
        <v>44074</v>
      </c>
      <c r="X1188" s="172" t="e">
        <f>+CONCATENATE(TEXT(#REF!,"yyyy"),"-",TEXT(#REF!,"mm"))</f>
        <v>#REF!</v>
      </c>
      <c r="Y1188" s="173" t="str">
        <f t="shared" si="182"/>
        <v>7</v>
      </c>
      <c r="Z1188" s="172" t="str">
        <f t="shared" si="183"/>
        <v>2020-07</v>
      </c>
      <c r="AA1188" s="170" t="e">
        <f>+VLOOKUP(Z1188,#REF!,2,FALSE)/VLOOKUP(X1188,#REF!,2,FALSE)</f>
        <v>#REF!</v>
      </c>
      <c r="AB1188" s="174" t="e">
        <f t="shared" si="184"/>
        <v>#REF!</v>
      </c>
      <c r="AC1188" s="174" t="e">
        <f t="shared" si="185"/>
        <v>#REF!</v>
      </c>
      <c r="AD1188" s="175" t="e">
        <f>+#REF!+365*Y1188</f>
        <v>#REF!</v>
      </c>
      <c r="AE1188" s="176" t="e">
        <f t="shared" si="186"/>
        <v>#REF!</v>
      </c>
      <c r="AF1188" s="170" t="e">
        <f>+VLOOKUP(CONCATENATE(TEXT(W1188,"yyyy"),"-",TEXT(W1188,"mm")),#REF!,2,0)</f>
        <v>#REF!</v>
      </c>
      <c r="AG1188" s="177" t="e">
        <f>+(AC1188*(1+'INFLAC PROYECTADA'!$B$8)^(AE1188))/((1+DEMANDADO!AF1188)^(AE1188))</f>
        <v>#REF!</v>
      </c>
      <c r="AH1188" s="169">
        <f>(0.2*VLOOKUP(D1188,'%.'!$A$1:$B$4,2,FALSE))+(0.35*VLOOKUP(E1188,'%.'!$A$1:$B$4,2,FALSE))+(0.1*VLOOKUP(F1188,'%.'!$A$1:$B$4,2,FALSE))+(0.35*VLOOKUP(G1188,'%.'!$A$1:$B$4,2,FALSE))</f>
        <v>0.05</v>
      </c>
      <c r="AI1188" s="128" t="str">
        <f t="shared" si="191"/>
        <v>REMOTA</v>
      </c>
      <c r="AJ1188" s="128" t="str">
        <f t="shared" si="187"/>
        <v>No se registra</v>
      </c>
      <c r="AK1188" s="178">
        <f t="shared" si="188"/>
        <v>0</v>
      </c>
    </row>
    <row r="1189" spans="1:37" ht="30" customHeight="1" x14ac:dyDescent="0.25">
      <c r="A1189" s="115">
        <v>1188</v>
      </c>
      <c r="B1189" s="79" t="s">
        <v>2658</v>
      </c>
      <c r="C1189" s="85" t="s">
        <v>2659</v>
      </c>
      <c r="D1189" s="86" t="s">
        <v>1</v>
      </c>
      <c r="E1189" s="86" t="s">
        <v>1</v>
      </c>
      <c r="F1189" s="86" t="s">
        <v>1</v>
      </c>
      <c r="G1189" s="86" t="s">
        <v>1</v>
      </c>
      <c r="H1189" s="169">
        <f t="shared" si="189"/>
        <v>0.05</v>
      </c>
      <c r="I1189" s="170" t="str">
        <f t="shared" si="190"/>
        <v>REMOTA</v>
      </c>
      <c r="J1189" s="292">
        <v>5431891</v>
      </c>
      <c r="K1189" s="221">
        <v>0</v>
      </c>
      <c r="L1189" s="86" t="s">
        <v>138</v>
      </c>
      <c r="M1189" s="188"/>
      <c r="N1189" s="86" t="s">
        <v>405</v>
      </c>
      <c r="O1189" s="196"/>
      <c r="P1189" s="86" t="s">
        <v>415</v>
      </c>
      <c r="Q1189" s="86" t="s">
        <v>215</v>
      </c>
      <c r="R1189" s="100" t="s">
        <v>2694</v>
      </c>
      <c r="S1189" s="122">
        <v>43579</v>
      </c>
      <c r="T1189" s="100">
        <v>218117</v>
      </c>
      <c r="U1189" s="86" t="s">
        <v>76</v>
      </c>
      <c r="V1189" s="86" t="s">
        <v>2735</v>
      </c>
      <c r="W1189" s="171">
        <v>44074</v>
      </c>
      <c r="X1189" s="172" t="e">
        <f>+CONCATENATE(TEXT(#REF!,"yyyy"),"-",TEXT(#REF!,"mm"))</f>
        <v>#REF!</v>
      </c>
      <c r="Y1189" s="173" t="str">
        <f t="shared" si="182"/>
        <v>7</v>
      </c>
      <c r="Z1189" s="172" t="str">
        <f t="shared" si="183"/>
        <v>2020-07</v>
      </c>
      <c r="AA1189" s="170" t="e">
        <f>+VLOOKUP(Z1189,#REF!,2,FALSE)/VLOOKUP(X1189,#REF!,2,FALSE)</f>
        <v>#REF!</v>
      </c>
      <c r="AB1189" s="174" t="e">
        <f t="shared" si="184"/>
        <v>#REF!</v>
      </c>
      <c r="AC1189" s="174" t="e">
        <f t="shared" si="185"/>
        <v>#REF!</v>
      </c>
      <c r="AD1189" s="175" t="e">
        <f>+#REF!+365*Y1189</f>
        <v>#REF!</v>
      </c>
      <c r="AE1189" s="176" t="e">
        <f t="shared" si="186"/>
        <v>#REF!</v>
      </c>
      <c r="AF1189" s="170" t="e">
        <f>+VLOOKUP(CONCATENATE(TEXT(W1189,"yyyy"),"-",TEXT(W1189,"mm")),#REF!,2,0)</f>
        <v>#REF!</v>
      </c>
      <c r="AG1189" s="177" t="e">
        <f>+(AC1189*(1+'INFLAC PROYECTADA'!$B$8)^(AE1189))/((1+DEMANDADO!AF1189)^(AE1189))</f>
        <v>#REF!</v>
      </c>
      <c r="AH1189" s="169">
        <f>(0.2*VLOOKUP(D1189,'%.'!$A$1:$B$4,2,FALSE))+(0.35*VLOOKUP(E1189,'%.'!$A$1:$B$4,2,FALSE))+(0.1*VLOOKUP(F1189,'%.'!$A$1:$B$4,2,FALSE))+(0.35*VLOOKUP(G1189,'%.'!$A$1:$B$4,2,FALSE))</f>
        <v>0.05</v>
      </c>
      <c r="AI1189" s="128" t="str">
        <f t="shared" si="191"/>
        <v>REMOTA</v>
      </c>
      <c r="AJ1189" s="128" t="str">
        <f t="shared" si="187"/>
        <v>No se registra</v>
      </c>
      <c r="AK1189" s="178">
        <f t="shared" si="188"/>
        <v>0</v>
      </c>
    </row>
    <row r="1190" spans="1:37" ht="30" customHeight="1" x14ac:dyDescent="0.25">
      <c r="A1190" s="115">
        <v>1189</v>
      </c>
      <c r="B1190" s="79" t="s">
        <v>2660</v>
      </c>
      <c r="C1190" s="85" t="s">
        <v>2661</v>
      </c>
      <c r="D1190" s="86" t="s">
        <v>0</v>
      </c>
      <c r="E1190" s="86" t="s">
        <v>0</v>
      </c>
      <c r="F1190" s="86" t="s">
        <v>0</v>
      </c>
      <c r="G1190" s="86" t="s">
        <v>0</v>
      </c>
      <c r="H1190" s="169">
        <f t="shared" si="189"/>
        <v>1</v>
      </c>
      <c r="I1190" s="170" t="str">
        <f t="shared" si="190"/>
        <v>ALTA</v>
      </c>
      <c r="J1190" s="292">
        <v>15305980</v>
      </c>
      <c r="K1190" s="221">
        <v>0.33</v>
      </c>
      <c r="L1190" s="86" t="s">
        <v>133</v>
      </c>
      <c r="M1190" s="188"/>
      <c r="N1190" s="86" t="s">
        <v>405</v>
      </c>
      <c r="O1190" s="196"/>
      <c r="P1190" s="86" t="s">
        <v>415</v>
      </c>
      <c r="Q1190" s="86" t="s">
        <v>215</v>
      </c>
      <c r="R1190" s="100" t="s">
        <v>2694</v>
      </c>
      <c r="S1190" s="122">
        <v>43579</v>
      </c>
      <c r="T1190" s="100">
        <v>218117</v>
      </c>
      <c r="U1190" s="86" t="s">
        <v>171</v>
      </c>
      <c r="V1190" s="86" t="s">
        <v>2736</v>
      </c>
      <c r="W1190" s="171">
        <v>44074</v>
      </c>
      <c r="X1190" s="172" t="e">
        <f>+CONCATENATE(TEXT(#REF!,"yyyy"),"-",TEXT(#REF!,"mm"))</f>
        <v>#REF!</v>
      </c>
      <c r="Y1190" s="173" t="str">
        <f t="shared" si="182"/>
        <v>7</v>
      </c>
      <c r="Z1190" s="172" t="str">
        <f t="shared" si="183"/>
        <v>2020-07</v>
      </c>
      <c r="AA1190" s="170" t="e">
        <f>+VLOOKUP(Z1190,#REF!,2,FALSE)/VLOOKUP(X1190,#REF!,2,FALSE)</f>
        <v>#REF!</v>
      </c>
      <c r="AB1190" s="174" t="e">
        <f t="shared" si="184"/>
        <v>#REF!</v>
      </c>
      <c r="AC1190" s="174" t="e">
        <f t="shared" si="185"/>
        <v>#REF!</v>
      </c>
      <c r="AD1190" s="175" t="e">
        <f>+#REF!+365*Y1190</f>
        <v>#REF!</v>
      </c>
      <c r="AE1190" s="176" t="e">
        <f t="shared" si="186"/>
        <v>#REF!</v>
      </c>
      <c r="AF1190" s="170" t="e">
        <f>+VLOOKUP(CONCATENATE(TEXT(W1190,"yyyy"),"-",TEXT(W1190,"mm")),#REF!,2,0)</f>
        <v>#REF!</v>
      </c>
      <c r="AG1190" s="177" t="e">
        <f>+(AC1190*(1+'INFLAC PROYECTADA'!$B$8)^(AE1190))/((1+DEMANDADO!AF1190)^(AE1190))</f>
        <v>#REF!</v>
      </c>
      <c r="AH1190" s="169">
        <f>(0.2*VLOOKUP(D1190,'%.'!$A$1:$B$4,2,FALSE))+(0.35*VLOOKUP(E1190,'%.'!$A$1:$B$4,2,FALSE))+(0.1*VLOOKUP(F1190,'%.'!$A$1:$B$4,2,FALSE))+(0.35*VLOOKUP(G1190,'%.'!$A$1:$B$4,2,FALSE))</f>
        <v>1</v>
      </c>
      <c r="AI1190" s="128" t="str">
        <f t="shared" si="191"/>
        <v>ALTA</v>
      </c>
      <c r="AJ1190" s="128" t="str">
        <f t="shared" si="187"/>
        <v>Provisión contable</v>
      </c>
      <c r="AK1190" s="178" t="e">
        <f t="shared" si="188"/>
        <v>#REF!</v>
      </c>
    </row>
    <row r="1191" spans="1:37" ht="30" customHeight="1" x14ac:dyDescent="0.25">
      <c r="A1191" s="115">
        <v>1190</v>
      </c>
      <c r="B1191" s="79" t="s">
        <v>1397</v>
      </c>
      <c r="C1191" s="129" t="s">
        <v>2662</v>
      </c>
      <c r="D1191" s="86" t="s">
        <v>0</v>
      </c>
      <c r="E1191" s="86" t="s">
        <v>1</v>
      </c>
      <c r="F1191" s="86" t="s">
        <v>1</v>
      </c>
      <c r="G1191" s="86" t="s">
        <v>48</v>
      </c>
      <c r="H1191" s="169">
        <f t="shared" si="189"/>
        <v>0.39749999999999996</v>
      </c>
      <c r="I1191" s="170" t="str">
        <f t="shared" si="190"/>
        <v>MEDIA</v>
      </c>
      <c r="J1191" s="292">
        <v>99886001</v>
      </c>
      <c r="K1191" s="221">
        <v>1</v>
      </c>
      <c r="L1191" s="86" t="s">
        <v>129</v>
      </c>
      <c r="M1191" s="188"/>
      <c r="N1191" s="100" t="s">
        <v>405</v>
      </c>
      <c r="O1191" s="196"/>
      <c r="P1191" s="86" t="s">
        <v>415</v>
      </c>
      <c r="Q1191" s="86" t="s">
        <v>215</v>
      </c>
      <c r="R1191" s="100" t="s">
        <v>2694</v>
      </c>
      <c r="S1191" s="122">
        <v>43579</v>
      </c>
      <c r="T1191" s="100">
        <v>218117</v>
      </c>
      <c r="U1191" s="98" t="s">
        <v>171</v>
      </c>
      <c r="V1191" s="98" t="s">
        <v>2737</v>
      </c>
      <c r="W1191" s="171">
        <v>44074</v>
      </c>
      <c r="X1191" s="172" t="e">
        <f>+CONCATENATE(TEXT(#REF!,"yyyy"),"-",TEXT(#REF!,"mm"))</f>
        <v>#REF!</v>
      </c>
      <c r="Y1191" s="173" t="str">
        <f t="shared" si="182"/>
        <v>7</v>
      </c>
      <c r="Z1191" s="172" t="str">
        <f t="shared" si="183"/>
        <v>2020-07</v>
      </c>
      <c r="AA1191" s="170" t="e">
        <f>+VLOOKUP(Z1191,#REF!,2,FALSE)/VLOOKUP(X1191,#REF!,2,FALSE)</f>
        <v>#REF!</v>
      </c>
      <c r="AB1191" s="174" t="e">
        <f t="shared" si="184"/>
        <v>#REF!</v>
      </c>
      <c r="AC1191" s="174" t="e">
        <f t="shared" si="185"/>
        <v>#REF!</v>
      </c>
      <c r="AD1191" s="175" t="e">
        <f>+#REF!+365*Y1191</f>
        <v>#REF!</v>
      </c>
      <c r="AE1191" s="176" t="e">
        <f t="shared" si="186"/>
        <v>#REF!</v>
      </c>
      <c r="AF1191" s="170" t="e">
        <f>+VLOOKUP(CONCATENATE(TEXT(W1191,"yyyy"),"-",TEXT(W1191,"mm")),#REF!,2,0)</f>
        <v>#REF!</v>
      </c>
      <c r="AG1191" s="177" t="e">
        <f>+(AC1191*(1+'INFLAC PROYECTADA'!$B$8)^(AE1191))/((1+DEMANDADO!AF1191)^(AE1191))</f>
        <v>#REF!</v>
      </c>
      <c r="AH1191" s="169">
        <f>(0.2*VLOOKUP(D1191,'%.'!$A$1:$B$4,2,FALSE))+(0.35*VLOOKUP(E1191,'%.'!$A$1:$B$4,2,FALSE))+(0.1*VLOOKUP(F1191,'%.'!$A$1:$B$4,2,FALSE))+(0.35*VLOOKUP(G1191,'%.'!$A$1:$B$4,2,FALSE))</f>
        <v>0.39749999999999996</v>
      </c>
      <c r="AI1191" s="128" t="str">
        <f t="shared" si="191"/>
        <v>MEDIA</v>
      </c>
      <c r="AJ1191" s="128" t="str">
        <f t="shared" si="187"/>
        <v>Cuentas de Orden</v>
      </c>
      <c r="AK1191" s="178" t="e">
        <f t="shared" si="188"/>
        <v>#REF!</v>
      </c>
    </row>
    <row r="1192" spans="1:37" ht="30" customHeight="1" x14ac:dyDescent="0.25">
      <c r="A1192" s="115">
        <v>1191</v>
      </c>
      <c r="B1192" s="79" t="s">
        <v>688</v>
      </c>
      <c r="C1192" s="129" t="s">
        <v>2663</v>
      </c>
      <c r="D1192" s="86" t="s">
        <v>1</v>
      </c>
      <c r="E1192" s="86" t="s">
        <v>1</v>
      </c>
      <c r="F1192" s="86" t="s">
        <v>1</v>
      </c>
      <c r="G1192" s="86" t="s">
        <v>1</v>
      </c>
      <c r="H1192" s="169">
        <f t="shared" si="189"/>
        <v>0.05</v>
      </c>
      <c r="I1192" s="170" t="str">
        <f t="shared" si="190"/>
        <v>REMOTA</v>
      </c>
      <c r="J1192" s="292">
        <v>62168250</v>
      </c>
      <c r="K1192" s="221">
        <v>0</v>
      </c>
      <c r="L1192" s="86" t="s">
        <v>132</v>
      </c>
      <c r="M1192" s="188"/>
      <c r="N1192" s="86" t="s">
        <v>405</v>
      </c>
      <c r="O1192" s="196"/>
      <c r="P1192" s="86" t="s">
        <v>415</v>
      </c>
      <c r="Q1192" s="86" t="s">
        <v>215</v>
      </c>
      <c r="R1192" s="100" t="s">
        <v>2694</v>
      </c>
      <c r="S1192" s="122">
        <v>43579</v>
      </c>
      <c r="T1192" s="100">
        <v>218117</v>
      </c>
      <c r="U1192" s="86" t="s">
        <v>171</v>
      </c>
      <c r="V1192" s="86" t="s">
        <v>2738</v>
      </c>
      <c r="W1192" s="171">
        <v>44074</v>
      </c>
      <c r="X1192" s="172" t="e">
        <f>+CONCATENATE(TEXT(#REF!,"yyyy"),"-",TEXT(#REF!,"mm"))</f>
        <v>#REF!</v>
      </c>
      <c r="Y1192" s="173" t="str">
        <f t="shared" si="182"/>
        <v>7</v>
      </c>
      <c r="Z1192" s="172" t="str">
        <f t="shared" si="183"/>
        <v>2020-07</v>
      </c>
      <c r="AA1192" s="170" t="e">
        <f>+VLOOKUP(Z1192,#REF!,2,FALSE)/VLOOKUP(X1192,#REF!,2,FALSE)</f>
        <v>#REF!</v>
      </c>
      <c r="AB1192" s="174" t="e">
        <f t="shared" si="184"/>
        <v>#REF!</v>
      </c>
      <c r="AC1192" s="174" t="e">
        <f t="shared" si="185"/>
        <v>#REF!</v>
      </c>
      <c r="AD1192" s="175" t="e">
        <f>+#REF!+365*Y1192</f>
        <v>#REF!</v>
      </c>
      <c r="AE1192" s="176" t="e">
        <f t="shared" si="186"/>
        <v>#REF!</v>
      </c>
      <c r="AF1192" s="170" t="e">
        <f>+VLOOKUP(CONCATENATE(TEXT(W1192,"yyyy"),"-",TEXT(W1192,"mm")),#REF!,2,0)</f>
        <v>#REF!</v>
      </c>
      <c r="AG1192" s="177" t="e">
        <f>+(AC1192*(1+'INFLAC PROYECTADA'!$B$8)^(AE1192))/((1+DEMANDADO!AF1192)^(AE1192))</f>
        <v>#REF!</v>
      </c>
      <c r="AH1192" s="169">
        <f>(0.2*VLOOKUP(D1192,'%.'!$A$1:$B$4,2,FALSE))+(0.35*VLOOKUP(E1192,'%.'!$A$1:$B$4,2,FALSE))+(0.1*VLOOKUP(F1192,'%.'!$A$1:$B$4,2,FALSE))+(0.35*VLOOKUP(G1192,'%.'!$A$1:$B$4,2,FALSE))</f>
        <v>0.05</v>
      </c>
      <c r="AI1192" s="128" t="str">
        <f t="shared" si="191"/>
        <v>REMOTA</v>
      </c>
      <c r="AJ1192" s="128" t="str">
        <f t="shared" si="187"/>
        <v>No se registra</v>
      </c>
      <c r="AK1192" s="178">
        <f t="shared" si="188"/>
        <v>0</v>
      </c>
    </row>
    <row r="1193" spans="1:37" ht="30" customHeight="1" x14ac:dyDescent="0.25">
      <c r="A1193" s="115">
        <v>1192</v>
      </c>
      <c r="B1193" s="79" t="s">
        <v>2618</v>
      </c>
      <c r="C1193" s="85" t="s">
        <v>2664</v>
      </c>
      <c r="D1193" s="86" t="s">
        <v>1</v>
      </c>
      <c r="E1193" s="86" t="s">
        <v>1</v>
      </c>
      <c r="F1193" s="86" t="s">
        <v>1</v>
      </c>
      <c r="G1193" s="86" t="s">
        <v>1</v>
      </c>
      <c r="H1193" s="169">
        <f t="shared" si="189"/>
        <v>0.05</v>
      </c>
      <c r="I1193" s="170" t="str">
        <f t="shared" si="190"/>
        <v>REMOTA</v>
      </c>
      <c r="J1193" s="292">
        <v>28864800</v>
      </c>
      <c r="K1193" s="221">
        <v>0</v>
      </c>
      <c r="L1193" s="86" t="s">
        <v>129</v>
      </c>
      <c r="M1193" s="188"/>
      <c r="N1193" s="86" t="s">
        <v>405</v>
      </c>
      <c r="O1193" s="196"/>
      <c r="P1193" s="86" t="s">
        <v>415</v>
      </c>
      <c r="Q1193" s="86" t="s">
        <v>215</v>
      </c>
      <c r="R1193" s="100" t="s">
        <v>2694</v>
      </c>
      <c r="S1193" s="122">
        <v>43579</v>
      </c>
      <c r="T1193" s="100">
        <v>218117</v>
      </c>
      <c r="U1193" s="86" t="s">
        <v>171</v>
      </c>
      <c r="V1193" s="86" t="s">
        <v>2739</v>
      </c>
      <c r="W1193" s="171">
        <v>44074</v>
      </c>
      <c r="X1193" s="172" t="e">
        <f>+CONCATENATE(TEXT(#REF!,"yyyy"),"-",TEXT(#REF!,"mm"))</f>
        <v>#REF!</v>
      </c>
      <c r="Y1193" s="173" t="str">
        <f t="shared" si="182"/>
        <v>7</v>
      </c>
      <c r="Z1193" s="172" t="str">
        <f t="shared" si="183"/>
        <v>2020-07</v>
      </c>
      <c r="AA1193" s="170" t="e">
        <f>+VLOOKUP(Z1193,#REF!,2,FALSE)/VLOOKUP(X1193,#REF!,2,FALSE)</f>
        <v>#REF!</v>
      </c>
      <c r="AB1193" s="174" t="e">
        <f t="shared" si="184"/>
        <v>#REF!</v>
      </c>
      <c r="AC1193" s="174" t="e">
        <f t="shared" si="185"/>
        <v>#REF!</v>
      </c>
      <c r="AD1193" s="175" t="e">
        <f>+#REF!+365*Y1193</f>
        <v>#REF!</v>
      </c>
      <c r="AE1193" s="176" t="e">
        <f t="shared" si="186"/>
        <v>#REF!</v>
      </c>
      <c r="AF1193" s="170" t="e">
        <f>+VLOOKUP(CONCATENATE(TEXT(W1193,"yyyy"),"-",TEXT(W1193,"mm")),#REF!,2,0)</f>
        <v>#REF!</v>
      </c>
      <c r="AG1193" s="177" t="e">
        <f>+(AC1193*(1+'INFLAC PROYECTADA'!$B$8)^(AE1193))/((1+DEMANDADO!AF1193)^(AE1193))</f>
        <v>#REF!</v>
      </c>
      <c r="AH1193" s="169">
        <f>(0.2*VLOOKUP(D1193,'%.'!$A$1:$B$4,2,FALSE))+(0.35*VLOOKUP(E1193,'%.'!$A$1:$B$4,2,FALSE))+(0.1*VLOOKUP(F1193,'%.'!$A$1:$B$4,2,FALSE))+(0.35*VLOOKUP(G1193,'%.'!$A$1:$B$4,2,FALSE))</f>
        <v>0.05</v>
      </c>
      <c r="AI1193" s="128" t="str">
        <f t="shared" si="191"/>
        <v>REMOTA</v>
      </c>
      <c r="AJ1193" s="128" t="str">
        <f t="shared" si="187"/>
        <v>No se registra</v>
      </c>
      <c r="AK1193" s="178">
        <f t="shared" si="188"/>
        <v>0</v>
      </c>
    </row>
    <row r="1194" spans="1:37" ht="30" customHeight="1" x14ac:dyDescent="0.25">
      <c r="A1194" s="115">
        <v>1193</v>
      </c>
      <c r="B1194" s="79" t="s">
        <v>2665</v>
      </c>
      <c r="C1194" s="129" t="s">
        <v>2666</v>
      </c>
      <c r="D1194" s="87" t="s">
        <v>0</v>
      </c>
      <c r="E1194" s="87" t="s">
        <v>48</v>
      </c>
      <c r="F1194" s="87" t="s">
        <v>48</v>
      </c>
      <c r="G1194" s="124" t="s">
        <v>48</v>
      </c>
      <c r="H1194" s="169">
        <f t="shared" si="189"/>
        <v>0.6</v>
      </c>
      <c r="I1194" s="170" t="str">
        <f t="shared" si="190"/>
        <v>ALTA</v>
      </c>
      <c r="J1194" s="292">
        <v>17232000</v>
      </c>
      <c r="K1194" s="221">
        <v>0.5</v>
      </c>
      <c r="L1194" s="86" t="s">
        <v>132</v>
      </c>
      <c r="M1194" s="188"/>
      <c r="N1194" s="100" t="s">
        <v>405</v>
      </c>
      <c r="O1194" s="196" t="s">
        <v>405</v>
      </c>
      <c r="P1194" s="100" t="s">
        <v>1821</v>
      </c>
      <c r="Q1194" s="86" t="s">
        <v>215</v>
      </c>
      <c r="R1194" s="100" t="s">
        <v>2694</v>
      </c>
      <c r="S1194" s="122">
        <v>43579</v>
      </c>
      <c r="T1194" s="100">
        <v>218117</v>
      </c>
      <c r="U1194" s="98" t="s">
        <v>178</v>
      </c>
      <c r="V1194" s="257" t="s">
        <v>2710</v>
      </c>
      <c r="W1194" s="171">
        <v>44074</v>
      </c>
      <c r="X1194" s="172" t="e">
        <f>+CONCATENATE(TEXT(#REF!,"yyyy"),"-",TEXT(#REF!,"mm"))</f>
        <v>#REF!</v>
      </c>
      <c r="Y1194" s="173" t="str">
        <f t="shared" si="182"/>
        <v>4</v>
      </c>
      <c r="Z1194" s="172" t="str">
        <f t="shared" si="183"/>
        <v>2020-07</v>
      </c>
      <c r="AA1194" s="170" t="e">
        <f>+VLOOKUP(Z1194,#REF!,2,FALSE)/VLOOKUP(X1194,#REF!,2,FALSE)</f>
        <v>#REF!</v>
      </c>
      <c r="AB1194" s="174" t="e">
        <f t="shared" si="184"/>
        <v>#REF!</v>
      </c>
      <c r="AC1194" s="174" t="e">
        <f t="shared" si="185"/>
        <v>#REF!</v>
      </c>
      <c r="AD1194" s="175" t="e">
        <f>+#REF!+365*Y1194</f>
        <v>#REF!</v>
      </c>
      <c r="AE1194" s="176" t="e">
        <f t="shared" si="186"/>
        <v>#REF!</v>
      </c>
      <c r="AF1194" s="170" t="e">
        <f>+VLOOKUP(CONCATENATE(TEXT(W1194,"yyyy"),"-",TEXT(W1194,"mm")),#REF!,2,0)</f>
        <v>#REF!</v>
      </c>
      <c r="AG1194" s="177" t="e">
        <f>+(AC1194*(1+'INFLAC PROYECTADA'!$B$8)^(AE1194))/((1+DEMANDADO!AF1194)^(AE1194))</f>
        <v>#REF!</v>
      </c>
      <c r="AH1194" s="169">
        <f>(0.2*VLOOKUP(D1194,'%.'!$A$1:$B$4,2,FALSE))+(0.35*VLOOKUP(E1194,'%.'!$A$1:$B$4,2,FALSE))+(0.1*VLOOKUP(F1194,'%.'!$A$1:$B$4,2,FALSE))+(0.35*VLOOKUP(G1194,'%.'!$A$1:$B$4,2,FALSE))</f>
        <v>0.6</v>
      </c>
      <c r="AI1194" s="128" t="str">
        <f t="shared" si="191"/>
        <v>ALTA</v>
      </c>
      <c r="AJ1194" s="128" t="str">
        <f t="shared" si="187"/>
        <v>Provisión contable</v>
      </c>
      <c r="AK1194" s="178" t="e">
        <f t="shared" si="188"/>
        <v>#REF!</v>
      </c>
    </row>
    <row r="1195" spans="1:37" ht="30" customHeight="1" x14ac:dyDescent="0.25">
      <c r="A1195" s="115">
        <v>1194</v>
      </c>
      <c r="B1195" s="87" t="s">
        <v>688</v>
      </c>
      <c r="C1195" s="85" t="s">
        <v>2667</v>
      </c>
      <c r="D1195" s="87" t="s">
        <v>48</v>
      </c>
      <c r="E1195" s="87" t="s">
        <v>48</v>
      </c>
      <c r="F1195" s="87" t="s">
        <v>1</v>
      </c>
      <c r="G1195" s="124" t="s">
        <v>1</v>
      </c>
      <c r="H1195" s="169">
        <f t="shared" si="189"/>
        <v>0.29750000000000004</v>
      </c>
      <c r="I1195" s="170" t="str">
        <f t="shared" si="190"/>
        <v>MEDIA</v>
      </c>
      <c r="J1195" s="292">
        <v>10684453676</v>
      </c>
      <c r="K1195" s="221">
        <v>0.1</v>
      </c>
      <c r="L1195" s="86" t="s">
        <v>131</v>
      </c>
      <c r="M1195" s="188"/>
      <c r="N1195" s="100" t="s">
        <v>447</v>
      </c>
      <c r="O1195" s="100" t="s">
        <v>447</v>
      </c>
      <c r="P1195" s="100" t="s">
        <v>448</v>
      </c>
      <c r="Q1195" s="86" t="s">
        <v>215</v>
      </c>
      <c r="R1195" s="100" t="s">
        <v>2694</v>
      </c>
      <c r="S1195" s="122">
        <v>43579</v>
      </c>
      <c r="T1195" s="100">
        <v>218117</v>
      </c>
      <c r="U1195" s="98" t="s">
        <v>177</v>
      </c>
      <c r="V1195" s="257" t="s">
        <v>2710</v>
      </c>
      <c r="W1195" s="171">
        <v>44074</v>
      </c>
      <c r="X1195" s="172" t="e">
        <f>+CONCATENATE(TEXT(#REF!,"yyyy"),"-",TEXT(#REF!,"mm"))</f>
        <v>#REF!</v>
      </c>
      <c r="Y1195" s="173" t="str">
        <f t="shared" si="182"/>
        <v>10</v>
      </c>
      <c r="Z1195" s="172" t="str">
        <f t="shared" si="183"/>
        <v>2020-07</v>
      </c>
      <c r="AA1195" s="170" t="e">
        <f>+VLOOKUP(Z1195,#REF!,2,FALSE)/VLOOKUP(X1195,#REF!,2,FALSE)</f>
        <v>#REF!</v>
      </c>
      <c r="AB1195" s="174" t="e">
        <f t="shared" si="184"/>
        <v>#REF!</v>
      </c>
      <c r="AC1195" s="174" t="e">
        <f t="shared" si="185"/>
        <v>#REF!</v>
      </c>
      <c r="AD1195" s="175" t="e">
        <f>+#REF!+365*Y1195</f>
        <v>#REF!</v>
      </c>
      <c r="AE1195" s="176" t="e">
        <f t="shared" si="186"/>
        <v>#REF!</v>
      </c>
      <c r="AF1195" s="170" t="e">
        <f>+VLOOKUP(CONCATENATE(TEXT(W1195,"yyyy"),"-",TEXT(W1195,"mm")),#REF!,2,0)</f>
        <v>#REF!</v>
      </c>
      <c r="AG1195" s="177" t="e">
        <f>+(AC1195*(1+'INFLAC PROYECTADA'!$B$8)^(AE1195))/((1+DEMANDADO!AF1195)^(AE1195))</f>
        <v>#REF!</v>
      </c>
      <c r="AH1195" s="169">
        <f>(0.2*VLOOKUP(D1195,'%.'!$A$1:$B$4,2,FALSE))+(0.35*VLOOKUP(E1195,'%.'!$A$1:$B$4,2,FALSE))+(0.1*VLOOKUP(F1195,'%.'!$A$1:$B$4,2,FALSE))+(0.35*VLOOKUP(G1195,'%.'!$A$1:$B$4,2,FALSE))</f>
        <v>0.29750000000000004</v>
      </c>
      <c r="AI1195" s="128" t="str">
        <f t="shared" si="191"/>
        <v>MEDIA</v>
      </c>
      <c r="AJ1195" s="128" t="str">
        <f t="shared" si="187"/>
        <v>Cuentas de Orden</v>
      </c>
      <c r="AK1195" s="178" t="e">
        <f t="shared" si="188"/>
        <v>#REF!</v>
      </c>
    </row>
    <row r="1196" spans="1:37" ht="30" customHeight="1" x14ac:dyDescent="0.25">
      <c r="A1196" s="115">
        <v>1195</v>
      </c>
      <c r="B1196" s="79" t="s">
        <v>2668</v>
      </c>
      <c r="C1196" s="129" t="s">
        <v>2669</v>
      </c>
      <c r="D1196" s="86" t="s">
        <v>1</v>
      </c>
      <c r="E1196" s="86" t="s">
        <v>1</v>
      </c>
      <c r="F1196" s="86" t="s">
        <v>1</v>
      </c>
      <c r="G1196" s="86" t="s">
        <v>1</v>
      </c>
      <c r="H1196" s="169">
        <f t="shared" si="189"/>
        <v>0.05</v>
      </c>
      <c r="I1196" s="170" t="str">
        <f t="shared" si="190"/>
        <v>REMOTA</v>
      </c>
      <c r="J1196" s="292">
        <v>324159925</v>
      </c>
      <c r="K1196" s="221">
        <v>0</v>
      </c>
      <c r="L1196" s="86" t="s">
        <v>133</v>
      </c>
      <c r="M1196" s="188"/>
      <c r="N1196" s="100" t="s">
        <v>405</v>
      </c>
      <c r="O1196" s="196" t="s">
        <v>405</v>
      </c>
      <c r="P1196" s="100" t="s">
        <v>1821</v>
      </c>
      <c r="Q1196" s="86" t="s">
        <v>215</v>
      </c>
      <c r="R1196" s="100" t="s">
        <v>2694</v>
      </c>
      <c r="S1196" s="122">
        <v>43579</v>
      </c>
      <c r="T1196" s="100">
        <v>218117</v>
      </c>
      <c r="U1196" s="98" t="s">
        <v>21</v>
      </c>
      <c r="V1196" s="98"/>
      <c r="W1196" s="171">
        <v>44074</v>
      </c>
      <c r="X1196" s="172" t="e">
        <f>+CONCATENATE(TEXT(#REF!,"yyyy"),"-",TEXT(#REF!,"mm"))</f>
        <v>#REF!</v>
      </c>
      <c r="Y1196" s="173" t="str">
        <f t="shared" si="182"/>
        <v>4</v>
      </c>
      <c r="Z1196" s="172" t="str">
        <f t="shared" si="183"/>
        <v>2020-07</v>
      </c>
      <c r="AA1196" s="170" t="e">
        <f>+VLOOKUP(Z1196,#REF!,2,FALSE)/VLOOKUP(X1196,#REF!,2,FALSE)</f>
        <v>#REF!</v>
      </c>
      <c r="AB1196" s="174" t="e">
        <f t="shared" si="184"/>
        <v>#REF!</v>
      </c>
      <c r="AC1196" s="174" t="e">
        <f t="shared" si="185"/>
        <v>#REF!</v>
      </c>
      <c r="AD1196" s="175" t="e">
        <f>+#REF!+365*Y1196</f>
        <v>#REF!</v>
      </c>
      <c r="AE1196" s="176" t="e">
        <f t="shared" si="186"/>
        <v>#REF!</v>
      </c>
      <c r="AF1196" s="170" t="e">
        <f>+VLOOKUP(CONCATENATE(TEXT(W1196,"yyyy"),"-",TEXT(W1196,"mm")),#REF!,2,0)</f>
        <v>#REF!</v>
      </c>
      <c r="AG1196" s="177" t="e">
        <f>+(AC1196*(1+'INFLAC PROYECTADA'!$B$8)^(AE1196))/((1+DEMANDADO!AF1196)^(AE1196))</f>
        <v>#REF!</v>
      </c>
      <c r="AH1196" s="169">
        <f>(0.2*VLOOKUP(D1196,'%.'!$A$1:$B$4,2,FALSE))+(0.35*VLOOKUP(E1196,'%.'!$A$1:$B$4,2,FALSE))+(0.1*VLOOKUP(F1196,'%.'!$A$1:$B$4,2,FALSE))+(0.35*VLOOKUP(G1196,'%.'!$A$1:$B$4,2,FALSE))</f>
        <v>0.05</v>
      </c>
      <c r="AI1196" s="128" t="str">
        <f t="shared" si="191"/>
        <v>REMOTA</v>
      </c>
      <c r="AJ1196" s="128" t="str">
        <f t="shared" si="187"/>
        <v>No se registra</v>
      </c>
      <c r="AK1196" s="178">
        <f t="shared" si="188"/>
        <v>0</v>
      </c>
    </row>
    <row r="1197" spans="1:37" ht="30" customHeight="1" x14ac:dyDescent="0.25">
      <c r="A1197" s="115">
        <v>1196</v>
      </c>
      <c r="B1197" s="79" t="s">
        <v>2670</v>
      </c>
      <c r="C1197" s="129" t="s">
        <v>5955</v>
      </c>
      <c r="D1197" s="79" t="s">
        <v>1</v>
      </c>
      <c r="E1197" s="86" t="s">
        <v>1</v>
      </c>
      <c r="F1197" s="86" t="s">
        <v>48</v>
      </c>
      <c r="G1197" s="86" t="s">
        <v>1</v>
      </c>
      <c r="H1197" s="169">
        <f t="shared" si="189"/>
        <v>9.5000000000000001E-2</v>
      </c>
      <c r="I1197" s="170" t="str">
        <f t="shared" si="190"/>
        <v>REMOTA</v>
      </c>
      <c r="J1197" s="292">
        <v>2600600817</v>
      </c>
      <c r="K1197" s="221">
        <v>0.15</v>
      </c>
      <c r="L1197" s="100" t="s">
        <v>139</v>
      </c>
      <c r="M1197" s="188">
        <v>0</v>
      </c>
      <c r="N1197" s="100" t="s">
        <v>405</v>
      </c>
      <c r="O1197" s="196">
        <v>0</v>
      </c>
      <c r="P1197" s="100">
        <v>15</v>
      </c>
      <c r="Q1197" s="86" t="s">
        <v>215</v>
      </c>
      <c r="R1197" s="100" t="s">
        <v>2694</v>
      </c>
      <c r="S1197" s="122">
        <v>43579</v>
      </c>
      <c r="T1197" s="100">
        <v>218117</v>
      </c>
      <c r="U1197" s="98" t="s">
        <v>171</v>
      </c>
      <c r="V1197" s="98" t="s">
        <v>2740</v>
      </c>
      <c r="W1197" s="171">
        <v>44074</v>
      </c>
      <c r="X1197" s="172" t="e">
        <f>+CONCATENATE(TEXT(#REF!,"yyyy"),"-",TEXT(#REF!,"mm"))</f>
        <v>#REF!</v>
      </c>
      <c r="Y1197" s="173" t="str">
        <f t="shared" si="182"/>
        <v>15</v>
      </c>
      <c r="Z1197" s="172" t="str">
        <f t="shared" si="183"/>
        <v>2020-07</v>
      </c>
      <c r="AA1197" s="170" t="e">
        <f>+VLOOKUP(Z1197,#REF!,2,FALSE)/VLOOKUP(X1197,#REF!,2,FALSE)</f>
        <v>#REF!</v>
      </c>
      <c r="AB1197" s="174" t="e">
        <f t="shared" si="184"/>
        <v>#REF!</v>
      </c>
      <c r="AC1197" s="174" t="e">
        <f t="shared" si="185"/>
        <v>#REF!</v>
      </c>
      <c r="AD1197" s="175" t="e">
        <f>+#REF!+365*Y1197</f>
        <v>#REF!</v>
      </c>
      <c r="AE1197" s="176" t="e">
        <f t="shared" si="186"/>
        <v>#REF!</v>
      </c>
      <c r="AF1197" s="170" t="e">
        <f>+VLOOKUP(CONCATENATE(TEXT(W1197,"yyyy"),"-",TEXT(W1197,"mm")),#REF!,2,0)</f>
        <v>#REF!</v>
      </c>
      <c r="AG1197" s="177" t="e">
        <f>+(AC1197*(1+'INFLAC PROYECTADA'!$B$8)^(AE1197))/((1+DEMANDADO!AF1197)^(AE1197))</f>
        <v>#REF!</v>
      </c>
      <c r="AH1197" s="169">
        <f>(0.2*VLOOKUP(D1197,'%.'!$A$1:$B$4,2,FALSE))+(0.35*VLOOKUP(E1197,'%.'!$A$1:$B$4,2,FALSE))+(0.1*VLOOKUP(F1197,'%.'!$A$1:$B$4,2,FALSE))+(0.35*VLOOKUP(G1197,'%.'!$A$1:$B$4,2,FALSE))</f>
        <v>9.5000000000000001E-2</v>
      </c>
      <c r="AI1197" s="128" t="str">
        <f t="shared" si="191"/>
        <v>REMOTA</v>
      </c>
      <c r="AJ1197" s="128" t="str">
        <f t="shared" si="187"/>
        <v>No se registra</v>
      </c>
      <c r="AK1197" s="178">
        <f t="shared" si="188"/>
        <v>0</v>
      </c>
    </row>
    <row r="1198" spans="1:37" ht="30" customHeight="1" x14ac:dyDescent="0.25">
      <c r="A1198" s="115">
        <v>1197</v>
      </c>
      <c r="B1198" s="79" t="s">
        <v>2671</v>
      </c>
      <c r="C1198" s="129" t="s">
        <v>5956</v>
      </c>
      <c r="D1198" s="79" t="s">
        <v>1</v>
      </c>
      <c r="E1198" s="86" t="s">
        <v>1</v>
      </c>
      <c r="F1198" s="86" t="s">
        <v>48</v>
      </c>
      <c r="G1198" s="86" t="s">
        <v>1</v>
      </c>
      <c r="H1198" s="169">
        <f t="shared" si="189"/>
        <v>9.5000000000000001E-2</v>
      </c>
      <c r="I1198" s="170" t="str">
        <f t="shared" si="190"/>
        <v>REMOTA</v>
      </c>
      <c r="J1198" s="292">
        <v>5667000</v>
      </c>
      <c r="K1198" s="221">
        <v>0.1</v>
      </c>
      <c r="L1198" s="100" t="s">
        <v>139</v>
      </c>
      <c r="M1198" s="188">
        <v>0</v>
      </c>
      <c r="N1198" s="100" t="s">
        <v>405</v>
      </c>
      <c r="O1198" s="196">
        <v>0</v>
      </c>
      <c r="P1198" s="100">
        <v>12</v>
      </c>
      <c r="Q1198" s="86" t="s">
        <v>215</v>
      </c>
      <c r="R1198" s="100" t="s">
        <v>2694</v>
      </c>
      <c r="S1198" s="122">
        <v>43579</v>
      </c>
      <c r="T1198" s="100">
        <v>218117</v>
      </c>
      <c r="U1198" s="98" t="s">
        <v>76</v>
      </c>
      <c r="V1198" s="98" t="s">
        <v>2741</v>
      </c>
      <c r="W1198" s="171">
        <v>44074</v>
      </c>
      <c r="X1198" s="172" t="e">
        <f>+CONCATENATE(TEXT(#REF!,"yyyy"),"-",TEXT(#REF!,"mm"))</f>
        <v>#REF!</v>
      </c>
      <c r="Y1198" s="173" t="str">
        <f t="shared" si="182"/>
        <v>12</v>
      </c>
      <c r="Z1198" s="172" t="str">
        <f t="shared" si="183"/>
        <v>2020-07</v>
      </c>
      <c r="AA1198" s="170" t="e">
        <f>+VLOOKUP(Z1198,#REF!,2,FALSE)/VLOOKUP(X1198,#REF!,2,FALSE)</f>
        <v>#REF!</v>
      </c>
      <c r="AB1198" s="174" t="e">
        <f t="shared" si="184"/>
        <v>#REF!</v>
      </c>
      <c r="AC1198" s="174" t="e">
        <f t="shared" si="185"/>
        <v>#REF!</v>
      </c>
      <c r="AD1198" s="175" t="e">
        <f>+#REF!+365*Y1198</f>
        <v>#REF!</v>
      </c>
      <c r="AE1198" s="176" t="e">
        <f t="shared" si="186"/>
        <v>#REF!</v>
      </c>
      <c r="AF1198" s="170" t="e">
        <f>+VLOOKUP(CONCATENATE(TEXT(W1198,"yyyy"),"-",TEXT(W1198,"mm")),#REF!,2,0)</f>
        <v>#REF!</v>
      </c>
      <c r="AG1198" s="177" t="e">
        <f>+(AC1198*(1+'INFLAC PROYECTADA'!$B$8)^(AE1198))/((1+DEMANDADO!AF1198)^(AE1198))</f>
        <v>#REF!</v>
      </c>
      <c r="AH1198" s="169">
        <f>(0.2*VLOOKUP(D1198,'%.'!$A$1:$B$4,2,FALSE))+(0.35*VLOOKUP(E1198,'%.'!$A$1:$B$4,2,FALSE))+(0.1*VLOOKUP(F1198,'%.'!$A$1:$B$4,2,FALSE))+(0.35*VLOOKUP(G1198,'%.'!$A$1:$B$4,2,FALSE))</f>
        <v>9.5000000000000001E-2</v>
      </c>
      <c r="AI1198" s="128" t="str">
        <f t="shared" si="191"/>
        <v>REMOTA</v>
      </c>
      <c r="AJ1198" s="128" t="str">
        <f t="shared" si="187"/>
        <v>No se registra</v>
      </c>
      <c r="AK1198" s="178">
        <f t="shared" si="188"/>
        <v>0</v>
      </c>
    </row>
    <row r="1199" spans="1:37" ht="30" customHeight="1" x14ac:dyDescent="0.25">
      <c r="A1199" s="115">
        <v>1198</v>
      </c>
      <c r="B1199" s="79" t="s">
        <v>2672</v>
      </c>
      <c r="C1199" s="129" t="s">
        <v>5957</v>
      </c>
      <c r="D1199" s="79" t="s">
        <v>1</v>
      </c>
      <c r="E1199" s="86" t="s">
        <v>1</v>
      </c>
      <c r="F1199" s="86" t="s">
        <v>48</v>
      </c>
      <c r="G1199" s="86" t="s">
        <v>1</v>
      </c>
      <c r="H1199" s="169">
        <f t="shared" si="189"/>
        <v>9.5000000000000001E-2</v>
      </c>
      <c r="I1199" s="170" t="str">
        <f t="shared" si="190"/>
        <v>REMOTA</v>
      </c>
      <c r="J1199" s="292">
        <v>172724335</v>
      </c>
      <c r="K1199" s="221">
        <v>1</v>
      </c>
      <c r="L1199" s="100" t="s">
        <v>139</v>
      </c>
      <c r="M1199" s="188">
        <v>0</v>
      </c>
      <c r="N1199" s="100" t="s">
        <v>405</v>
      </c>
      <c r="O1199" s="196">
        <v>0</v>
      </c>
      <c r="P1199" s="86" t="s">
        <v>415</v>
      </c>
      <c r="Q1199" s="86" t="s">
        <v>215</v>
      </c>
      <c r="R1199" s="100" t="s">
        <v>2694</v>
      </c>
      <c r="S1199" s="122">
        <v>43579</v>
      </c>
      <c r="T1199" s="100">
        <v>218117</v>
      </c>
      <c r="U1199" s="98" t="s">
        <v>171</v>
      </c>
      <c r="V1199" s="98" t="s">
        <v>2742</v>
      </c>
      <c r="W1199" s="171">
        <v>44074</v>
      </c>
      <c r="X1199" s="172" t="e">
        <f>+CONCATENATE(TEXT(#REF!,"yyyy"),"-",TEXT(#REF!,"mm"))</f>
        <v>#REF!</v>
      </c>
      <c r="Y1199" s="173" t="str">
        <f t="shared" si="182"/>
        <v>7</v>
      </c>
      <c r="Z1199" s="172" t="str">
        <f t="shared" si="183"/>
        <v>2020-07</v>
      </c>
      <c r="AA1199" s="170" t="e">
        <f>+VLOOKUP(Z1199,#REF!,2,FALSE)/VLOOKUP(X1199,#REF!,2,FALSE)</f>
        <v>#REF!</v>
      </c>
      <c r="AB1199" s="174" t="e">
        <f t="shared" si="184"/>
        <v>#REF!</v>
      </c>
      <c r="AC1199" s="174" t="e">
        <f t="shared" si="185"/>
        <v>#REF!</v>
      </c>
      <c r="AD1199" s="175" t="e">
        <f>+#REF!+365*Y1199</f>
        <v>#REF!</v>
      </c>
      <c r="AE1199" s="176" t="e">
        <f t="shared" si="186"/>
        <v>#REF!</v>
      </c>
      <c r="AF1199" s="170" t="e">
        <f>+VLOOKUP(CONCATENATE(TEXT(W1199,"yyyy"),"-",TEXT(W1199,"mm")),#REF!,2,0)</f>
        <v>#REF!</v>
      </c>
      <c r="AG1199" s="177" t="e">
        <f>+(AC1199*(1+'INFLAC PROYECTADA'!$B$8)^(AE1199))/((1+DEMANDADO!AF1199)^(AE1199))</f>
        <v>#REF!</v>
      </c>
      <c r="AH1199" s="169">
        <f>(0.2*VLOOKUP(D1199,'%.'!$A$1:$B$4,2,FALSE))+(0.35*VLOOKUP(E1199,'%.'!$A$1:$B$4,2,FALSE))+(0.1*VLOOKUP(F1199,'%.'!$A$1:$B$4,2,FALSE))+(0.35*VLOOKUP(G1199,'%.'!$A$1:$B$4,2,FALSE))</f>
        <v>9.5000000000000001E-2</v>
      </c>
      <c r="AI1199" s="128" t="str">
        <f t="shared" si="191"/>
        <v>REMOTA</v>
      </c>
      <c r="AJ1199" s="128" t="str">
        <f t="shared" si="187"/>
        <v>No se registra</v>
      </c>
      <c r="AK1199" s="178">
        <f t="shared" si="188"/>
        <v>0</v>
      </c>
    </row>
    <row r="1200" spans="1:37" ht="30" customHeight="1" x14ac:dyDescent="0.25">
      <c r="A1200" s="115">
        <v>1199</v>
      </c>
      <c r="B1200" s="79" t="s">
        <v>2672</v>
      </c>
      <c r="C1200" s="129" t="s">
        <v>5958</v>
      </c>
      <c r="D1200" s="79" t="s">
        <v>1</v>
      </c>
      <c r="E1200" s="86" t="s">
        <v>1</v>
      </c>
      <c r="F1200" s="86" t="s">
        <v>48</v>
      </c>
      <c r="G1200" s="86" t="s">
        <v>1</v>
      </c>
      <c r="H1200" s="169">
        <f t="shared" si="189"/>
        <v>9.5000000000000001E-2</v>
      </c>
      <c r="I1200" s="170" t="str">
        <f t="shared" si="190"/>
        <v>REMOTA</v>
      </c>
      <c r="J1200" s="292">
        <v>96281652</v>
      </c>
      <c r="K1200" s="221">
        <v>1</v>
      </c>
      <c r="L1200" s="100" t="s">
        <v>139</v>
      </c>
      <c r="M1200" s="188"/>
      <c r="N1200" s="100" t="s">
        <v>405</v>
      </c>
      <c r="O1200" s="196">
        <v>0</v>
      </c>
      <c r="P1200" s="86" t="s">
        <v>415</v>
      </c>
      <c r="Q1200" s="86" t="s">
        <v>215</v>
      </c>
      <c r="R1200" s="100" t="s">
        <v>2694</v>
      </c>
      <c r="S1200" s="122">
        <v>43579</v>
      </c>
      <c r="T1200" s="100">
        <v>218117</v>
      </c>
      <c r="U1200" s="98" t="s">
        <v>171</v>
      </c>
      <c r="V1200" s="98" t="s">
        <v>2742</v>
      </c>
      <c r="W1200" s="171">
        <v>44074</v>
      </c>
      <c r="X1200" s="172" t="e">
        <f>+CONCATENATE(TEXT(#REF!,"yyyy"),"-",TEXT(#REF!,"mm"))</f>
        <v>#REF!</v>
      </c>
      <c r="Y1200" s="173" t="str">
        <f t="shared" si="182"/>
        <v>7</v>
      </c>
      <c r="Z1200" s="172" t="str">
        <f t="shared" si="183"/>
        <v>2020-07</v>
      </c>
      <c r="AA1200" s="170" t="e">
        <f>+VLOOKUP(Z1200,#REF!,2,FALSE)/VLOOKUP(X1200,#REF!,2,FALSE)</f>
        <v>#REF!</v>
      </c>
      <c r="AB1200" s="174" t="e">
        <f t="shared" si="184"/>
        <v>#REF!</v>
      </c>
      <c r="AC1200" s="174" t="e">
        <f t="shared" si="185"/>
        <v>#REF!</v>
      </c>
      <c r="AD1200" s="175" t="e">
        <f>+#REF!+365*Y1200</f>
        <v>#REF!</v>
      </c>
      <c r="AE1200" s="176" t="e">
        <f t="shared" si="186"/>
        <v>#REF!</v>
      </c>
      <c r="AF1200" s="170" t="e">
        <f>+VLOOKUP(CONCATENATE(TEXT(W1200,"yyyy"),"-",TEXT(W1200,"mm")),#REF!,2,0)</f>
        <v>#REF!</v>
      </c>
      <c r="AG1200" s="177" t="e">
        <f>+(AC1200*(1+'INFLAC PROYECTADA'!$B$8)^(AE1200))/((1+DEMANDADO!AF1200)^(AE1200))</f>
        <v>#REF!</v>
      </c>
      <c r="AH1200" s="169">
        <f>(0.2*VLOOKUP(D1200,'%.'!$A$1:$B$4,2,FALSE))+(0.35*VLOOKUP(E1200,'%.'!$A$1:$B$4,2,FALSE))+(0.1*VLOOKUP(F1200,'%.'!$A$1:$B$4,2,FALSE))+(0.35*VLOOKUP(G1200,'%.'!$A$1:$B$4,2,FALSE))</f>
        <v>9.5000000000000001E-2</v>
      </c>
      <c r="AI1200" s="128" t="str">
        <f t="shared" si="191"/>
        <v>REMOTA</v>
      </c>
      <c r="AJ1200" s="128" t="str">
        <f t="shared" si="187"/>
        <v>No se registra</v>
      </c>
      <c r="AK1200" s="178">
        <f t="shared" si="188"/>
        <v>0</v>
      </c>
    </row>
    <row r="1201" spans="1:37" ht="30" customHeight="1" x14ac:dyDescent="0.25">
      <c r="A1201" s="115">
        <v>1200</v>
      </c>
      <c r="B1201" s="79" t="s">
        <v>2673</v>
      </c>
      <c r="C1201" s="129" t="s">
        <v>5959</v>
      </c>
      <c r="D1201" s="79" t="s">
        <v>1</v>
      </c>
      <c r="E1201" s="86" t="s">
        <v>1</v>
      </c>
      <c r="F1201" s="86" t="s">
        <v>48</v>
      </c>
      <c r="G1201" s="86" t="s">
        <v>1</v>
      </c>
      <c r="H1201" s="169">
        <f t="shared" si="189"/>
        <v>9.5000000000000001E-2</v>
      </c>
      <c r="I1201" s="170" t="str">
        <f t="shared" si="190"/>
        <v>REMOTA</v>
      </c>
      <c r="J1201" s="292">
        <v>31100000</v>
      </c>
      <c r="K1201" s="221">
        <v>0.1</v>
      </c>
      <c r="L1201" s="100" t="s">
        <v>138</v>
      </c>
      <c r="M1201" s="188">
        <v>0</v>
      </c>
      <c r="N1201" s="100" t="s">
        <v>405</v>
      </c>
      <c r="O1201" s="196">
        <v>0</v>
      </c>
      <c r="P1201" s="86" t="s">
        <v>415</v>
      </c>
      <c r="Q1201" s="86" t="s">
        <v>215</v>
      </c>
      <c r="R1201" s="100" t="s">
        <v>2694</v>
      </c>
      <c r="S1201" s="122">
        <v>43579</v>
      </c>
      <c r="T1201" s="100">
        <v>218117</v>
      </c>
      <c r="U1201" s="98" t="s">
        <v>76</v>
      </c>
      <c r="V1201" s="98" t="s">
        <v>2743</v>
      </c>
      <c r="W1201" s="171">
        <v>44074</v>
      </c>
      <c r="X1201" s="172" t="e">
        <f>+CONCATENATE(TEXT(#REF!,"yyyy"),"-",TEXT(#REF!,"mm"))</f>
        <v>#REF!</v>
      </c>
      <c r="Y1201" s="173" t="str">
        <f t="shared" si="182"/>
        <v>7</v>
      </c>
      <c r="Z1201" s="172" t="str">
        <f t="shared" si="183"/>
        <v>2020-07</v>
      </c>
      <c r="AA1201" s="170" t="e">
        <f>+VLOOKUP(Z1201,#REF!,2,FALSE)/VLOOKUP(X1201,#REF!,2,FALSE)</f>
        <v>#REF!</v>
      </c>
      <c r="AB1201" s="174" t="e">
        <f t="shared" si="184"/>
        <v>#REF!</v>
      </c>
      <c r="AC1201" s="174" t="e">
        <f t="shared" si="185"/>
        <v>#REF!</v>
      </c>
      <c r="AD1201" s="175" t="e">
        <f>+#REF!+365*Y1201</f>
        <v>#REF!</v>
      </c>
      <c r="AE1201" s="176" t="e">
        <f t="shared" si="186"/>
        <v>#REF!</v>
      </c>
      <c r="AF1201" s="170" t="e">
        <f>+VLOOKUP(CONCATENATE(TEXT(W1201,"yyyy"),"-",TEXT(W1201,"mm")),#REF!,2,0)</f>
        <v>#REF!</v>
      </c>
      <c r="AG1201" s="177" t="e">
        <f>+(AC1201*(1+'INFLAC PROYECTADA'!$B$8)^(AE1201))/((1+DEMANDADO!AF1201)^(AE1201))</f>
        <v>#REF!</v>
      </c>
      <c r="AH1201" s="169">
        <f>(0.2*VLOOKUP(D1201,'%.'!$A$1:$B$4,2,FALSE))+(0.35*VLOOKUP(E1201,'%.'!$A$1:$B$4,2,FALSE))+(0.1*VLOOKUP(F1201,'%.'!$A$1:$B$4,2,FALSE))+(0.35*VLOOKUP(G1201,'%.'!$A$1:$B$4,2,FALSE))</f>
        <v>9.5000000000000001E-2</v>
      </c>
      <c r="AI1201" s="128" t="str">
        <f t="shared" si="191"/>
        <v>REMOTA</v>
      </c>
      <c r="AJ1201" s="128" t="str">
        <f t="shared" si="187"/>
        <v>No se registra</v>
      </c>
      <c r="AK1201" s="178">
        <f t="shared" si="188"/>
        <v>0</v>
      </c>
    </row>
    <row r="1202" spans="1:37" ht="30" customHeight="1" x14ac:dyDescent="0.25">
      <c r="A1202" s="115">
        <v>1201</v>
      </c>
      <c r="B1202" s="79" t="s">
        <v>2674</v>
      </c>
      <c r="C1202" s="129" t="s">
        <v>5960</v>
      </c>
      <c r="D1202" s="79" t="s">
        <v>1</v>
      </c>
      <c r="E1202" s="86" t="s">
        <v>1</v>
      </c>
      <c r="F1202" s="86" t="s">
        <v>48</v>
      </c>
      <c r="G1202" s="86" t="s">
        <v>1</v>
      </c>
      <c r="H1202" s="169">
        <f t="shared" si="189"/>
        <v>9.5000000000000001E-2</v>
      </c>
      <c r="I1202" s="170" t="str">
        <f t="shared" si="190"/>
        <v>REMOTA</v>
      </c>
      <c r="J1202" s="292">
        <v>19856075</v>
      </c>
      <c r="K1202" s="221">
        <v>0</v>
      </c>
      <c r="L1202" s="100" t="s">
        <v>138</v>
      </c>
      <c r="M1202" s="188">
        <v>0</v>
      </c>
      <c r="N1202" s="100" t="s">
        <v>405</v>
      </c>
      <c r="O1202" s="196">
        <v>0</v>
      </c>
      <c r="P1202" s="86" t="s">
        <v>415</v>
      </c>
      <c r="Q1202" s="86" t="s">
        <v>215</v>
      </c>
      <c r="R1202" s="100" t="s">
        <v>2694</v>
      </c>
      <c r="S1202" s="122">
        <v>43579</v>
      </c>
      <c r="T1202" s="100">
        <v>218117</v>
      </c>
      <c r="U1202" s="98" t="s">
        <v>76</v>
      </c>
      <c r="V1202" s="98" t="s">
        <v>2744</v>
      </c>
      <c r="W1202" s="171">
        <v>44074</v>
      </c>
      <c r="X1202" s="172" t="e">
        <f>+CONCATENATE(TEXT(#REF!,"yyyy"),"-",TEXT(#REF!,"mm"))</f>
        <v>#REF!</v>
      </c>
      <c r="Y1202" s="173" t="str">
        <f t="shared" si="182"/>
        <v>7</v>
      </c>
      <c r="Z1202" s="172" t="str">
        <f t="shared" si="183"/>
        <v>2020-07</v>
      </c>
      <c r="AA1202" s="170" t="e">
        <f>+VLOOKUP(Z1202,#REF!,2,FALSE)/VLOOKUP(X1202,#REF!,2,FALSE)</f>
        <v>#REF!</v>
      </c>
      <c r="AB1202" s="174" t="e">
        <f t="shared" si="184"/>
        <v>#REF!</v>
      </c>
      <c r="AC1202" s="174" t="e">
        <f t="shared" si="185"/>
        <v>#REF!</v>
      </c>
      <c r="AD1202" s="175" t="e">
        <f>+#REF!+365*Y1202</f>
        <v>#REF!</v>
      </c>
      <c r="AE1202" s="176" t="e">
        <f t="shared" si="186"/>
        <v>#REF!</v>
      </c>
      <c r="AF1202" s="170" t="e">
        <f>+VLOOKUP(CONCATENATE(TEXT(W1202,"yyyy"),"-",TEXT(W1202,"mm")),#REF!,2,0)</f>
        <v>#REF!</v>
      </c>
      <c r="AG1202" s="177" t="e">
        <f>+(AC1202*(1+'INFLAC PROYECTADA'!$B$8)^(AE1202))/((1+DEMANDADO!AF1202)^(AE1202))</f>
        <v>#REF!</v>
      </c>
      <c r="AH1202" s="169">
        <f>(0.2*VLOOKUP(D1202,'%.'!$A$1:$B$4,2,FALSE))+(0.35*VLOOKUP(E1202,'%.'!$A$1:$B$4,2,FALSE))+(0.1*VLOOKUP(F1202,'%.'!$A$1:$B$4,2,FALSE))+(0.35*VLOOKUP(G1202,'%.'!$A$1:$B$4,2,FALSE))</f>
        <v>9.5000000000000001E-2</v>
      </c>
      <c r="AI1202" s="128" t="str">
        <f t="shared" si="191"/>
        <v>REMOTA</v>
      </c>
      <c r="AJ1202" s="128" t="str">
        <f t="shared" si="187"/>
        <v>No se registra</v>
      </c>
      <c r="AK1202" s="178">
        <f t="shared" si="188"/>
        <v>0</v>
      </c>
    </row>
    <row r="1203" spans="1:37" ht="30" customHeight="1" x14ac:dyDescent="0.25">
      <c r="A1203" s="115">
        <v>1202</v>
      </c>
      <c r="B1203" s="79" t="s">
        <v>2675</v>
      </c>
      <c r="C1203" s="85" t="s">
        <v>2676</v>
      </c>
      <c r="D1203" s="87" t="s">
        <v>0</v>
      </c>
      <c r="E1203" s="87" t="s">
        <v>1</v>
      </c>
      <c r="F1203" s="87" t="s">
        <v>0</v>
      </c>
      <c r="G1203" s="124" t="s">
        <v>48</v>
      </c>
      <c r="H1203" s="169">
        <f t="shared" si="189"/>
        <v>0.49249999999999999</v>
      </c>
      <c r="I1203" s="170" t="str">
        <f t="shared" si="190"/>
        <v>MEDIA</v>
      </c>
      <c r="J1203" s="292">
        <v>557379740</v>
      </c>
      <c r="K1203" s="221">
        <v>0.5</v>
      </c>
      <c r="L1203" s="86" t="s">
        <v>131</v>
      </c>
      <c r="M1203" s="188">
        <v>0</v>
      </c>
      <c r="N1203" s="86" t="s">
        <v>405</v>
      </c>
      <c r="O1203" s="86" t="s">
        <v>405</v>
      </c>
      <c r="P1203" s="100" t="s">
        <v>448</v>
      </c>
      <c r="Q1203" s="86" t="s">
        <v>215</v>
      </c>
      <c r="R1203" s="100" t="s">
        <v>2694</v>
      </c>
      <c r="S1203" s="122">
        <v>43579</v>
      </c>
      <c r="T1203" s="100">
        <v>218117</v>
      </c>
      <c r="U1203" s="86" t="s">
        <v>21</v>
      </c>
      <c r="V1203" s="86" t="s">
        <v>2745</v>
      </c>
      <c r="W1203" s="171">
        <v>44074</v>
      </c>
      <c r="X1203" s="172" t="e">
        <f>+CONCATENATE(TEXT(#REF!,"yyyy"),"-",TEXT(#REF!,"mm"))</f>
        <v>#REF!</v>
      </c>
      <c r="Y1203" s="173" t="str">
        <f t="shared" si="182"/>
        <v>10</v>
      </c>
      <c r="Z1203" s="172" t="str">
        <f t="shared" si="183"/>
        <v>2020-07</v>
      </c>
      <c r="AA1203" s="170" t="e">
        <f>+VLOOKUP(Z1203,#REF!,2,FALSE)/VLOOKUP(X1203,#REF!,2,FALSE)</f>
        <v>#REF!</v>
      </c>
      <c r="AB1203" s="174" t="e">
        <f t="shared" si="184"/>
        <v>#REF!</v>
      </c>
      <c r="AC1203" s="174" t="e">
        <f t="shared" si="185"/>
        <v>#REF!</v>
      </c>
      <c r="AD1203" s="175" t="e">
        <f>+#REF!+365*Y1203</f>
        <v>#REF!</v>
      </c>
      <c r="AE1203" s="176" t="e">
        <f t="shared" si="186"/>
        <v>#REF!</v>
      </c>
      <c r="AF1203" s="170" t="e">
        <f>+VLOOKUP(CONCATENATE(TEXT(W1203,"yyyy"),"-",TEXT(W1203,"mm")),#REF!,2,0)</f>
        <v>#REF!</v>
      </c>
      <c r="AG1203" s="177" t="e">
        <f>+(AC1203*(1+'INFLAC PROYECTADA'!$B$8)^(AE1203))/((1+DEMANDADO!AF1203)^(AE1203))</f>
        <v>#REF!</v>
      </c>
      <c r="AH1203" s="169">
        <f>(0.2*VLOOKUP(D1203,'%.'!$A$1:$B$4,2,FALSE))+(0.35*VLOOKUP(E1203,'%.'!$A$1:$B$4,2,FALSE))+(0.1*VLOOKUP(F1203,'%.'!$A$1:$B$4,2,FALSE))+(0.35*VLOOKUP(G1203,'%.'!$A$1:$B$4,2,FALSE))</f>
        <v>0.49249999999999999</v>
      </c>
      <c r="AI1203" s="128" t="str">
        <f t="shared" si="191"/>
        <v>MEDIA</v>
      </c>
      <c r="AJ1203" s="128" t="str">
        <f t="shared" si="187"/>
        <v>Cuentas de Orden</v>
      </c>
      <c r="AK1203" s="178" t="e">
        <f t="shared" si="188"/>
        <v>#REF!</v>
      </c>
    </row>
    <row r="1204" spans="1:37" ht="30" customHeight="1" x14ac:dyDescent="0.25">
      <c r="A1204" s="115">
        <v>1203</v>
      </c>
      <c r="B1204" s="85" t="s">
        <v>899</v>
      </c>
      <c r="C1204" s="85" t="s">
        <v>2677</v>
      </c>
      <c r="D1204" s="87" t="s">
        <v>1</v>
      </c>
      <c r="E1204" s="87" t="s">
        <v>1</v>
      </c>
      <c r="F1204" s="87" t="s">
        <v>0</v>
      </c>
      <c r="G1204" s="124" t="s">
        <v>1</v>
      </c>
      <c r="H1204" s="169">
        <f t="shared" si="189"/>
        <v>0.14499999999999999</v>
      </c>
      <c r="I1204" s="170" t="str">
        <f t="shared" si="190"/>
        <v>BAJA</v>
      </c>
      <c r="J1204" s="292">
        <v>379475000</v>
      </c>
      <c r="K1204" s="221">
        <v>0</v>
      </c>
      <c r="L1204" s="254" t="s">
        <v>131</v>
      </c>
      <c r="M1204" s="188">
        <v>0</v>
      </c>
      <c r="N1204" s="86" t="s">
        <v>405</v>
      </c>
      <c r="O1204" s="86" t="s">
        <v>405</v>
      </c>
      <c r="P1204" s="86" t="s">
        <v>2702</v>
      </c>
      <c r="Q1204" s="86" t="s">
        <v>215</v>
      </c>
      <c r="R1204" s="100" t="s">
        <v>2694</v>
      </c>
      <c r="S1204" s="122">
        <v>43579</v>
      </c>
      <c r="T1204" s="100">
        <v>218117</v>
      </c>
      <c r="U1204" s="86" t="s">
        <v>177</v>
      </c>
      <c r="V1204" s="86" t="s">
        <v>2746</v>
      </c>
      <c r="W1204" s="171">
        <v>44074</v>
      </c>
      <c r="X1204" s="172" t="e">
        <f>+CONCATENATE(TEXT(#REF!,"yyyy"),"-",TEXT(#REF!,"mm"))</f>
        <v>#REF!</v>
      </c>
      <c r="Y1204" s="173" t="str">
        <f t="shared" si="182"/>
        <v>8</v>
      </c>
      <c r="Z1204" s="172" t="str">
        <f t="shared" si="183"/>
        <v>2020-07</v>
      </c>
      <c r="AA1204" s="170" t="e">
        <f>+VLOOKUP(Z1204,#REF!,2,FALSE)/VLOOKUP(X1204,#REF!,2,FALSE)</f>
        <v>#REF!</v>
      </c>
      <c r="AB1204" s="174" t="e">
        <f t="shared" si="184"/>
        <v>#REF!</v>
      </c>
      <c r="AC1204" s="174" t="e">
        <f t="shared" si="185"/>
        <v>#REF!</v>
      </c>
      <c r="AD1204" s="175" t="e">
        <f>+#REF!+365*Y1204</f>
        <v>#REF!</v>
      </c>
      <c r="AE1204" s="176" t="e">
        <f t="shared" si="186"/>
        <v>#REF!</v>
      </c>
      <c r="AF1204" s="170" t="e">
        <f>+VLOOKUP(CONCATENATE(TEXT(W1204,"yyyy"),"-",TEXT(W1204,"mm")),#REF!,2,0)</f>
        <v>#REF!</v>
      </c>
      <c r="AG1204" s="177" t="e">
        <f>+(AC1204*(1+'INFLAC PROYECTADA'!$B$8)^(AE1204))/((1+DEMANDADO!AF1204)^(AE1204))</f>
        <v>#REF!</v>
      </c>
      <c r="AH1204" s="169">
        <f>(0.2*VLOOKUP(D1204,'%.'!$A$1:$B$4,2,FALSE))+(0.35*VLOOKUP(E1204,'%.'!$A$1:$B$4,2,FALSE))+(0.1*VLOOKUP(F1204,'%.'!$A$1:$B$4,2,FALSE))+(0.35*VLOOKUP(G1204,'%.'!$A$1:$B$4,2,FALSE))</f>
        <v>0.14499999999999999</v>
      </c>
      <c r="AI1204" s="128" t="str">
        <f t="shared" si="191"/>
        <v>BAJA</v>
      </c>
      <c r="AJ1204" s="128" t="str">
        <f t="shared" si="187"/>
        <v>Cuentas de Orden</v>
      </c>
      <c r="AK1204" s="178" t="e">
        <f t="shared" si="188"/>
        <v>#REF!</v>
      </c>
    </row>
    <row r="1205" spans="1:37" ht="30" customHeight="1" x14ac:dyDescent="0.25">
      <c r="A1205" s="115">
        <v>1204</v>
      </c>
      <c r="B1205" s="85" t="s">
        <v>2678</v>
      </c>
      <c r="C1205" s="85" t="s">
        <v>2679</v>
      </c>
      <c r="D1205" s="87" t="s">
        <v>0</v>
      </c>
      <c r="E1205" s="87" t="s">
        <v>1</v>
      </c>
      <c r="F1205" s="87" t="s">
        <v>1</v>
      </c>
      <c r="G1205" s="124" t="s">
        <v>1</v>
      </c>
      <c r="H1205" s="169">
        <f t="shared" si="189"/>
        <v>0.24</v>
      </c>
      <c r="I1205" s="170" t="str">
        <f t="shared" si="190"/>
        <v>BAJA</v>
      </c>
      <c r="J1205" s="292">
        <v>123082923</v>
      </c>
      <c r="K1205" s="221">
        <v>1</v>
      </c>
      <c r="L1205" s="86" t="s">
        <v>129</v>
      </c>
      <c r="M1205" s="188">
        <v>0</v>
      </c>
      <c r="N1205" s="86" t="s">
        <v>405</v>
      </c>
      <c r="O1205" s="86" t="s">
        <v>405</v>
      </c>
      <c r="P1205" s="133" t="s">
        <v>2702</v>
      </c>
      <c r="Q1205" s="86" t="s">
        <v>215</v>
      </c>
      <c r="R1205" s="100" t="s">
        <v>2694</v>
      </c>
      <c r="S1205" s="122">
        <v>43579</v>
      </c>
      <c r="T1205" s="100">
        <v>218117</v>
      </c>
      <c r="U1205" s="86" t="s">
        <v>179</v>
      </c>
      <c r="V1205" s="79" t="s">
        <v>2747</v>
      </c>
      <c r="W1205" s="171">
        <v>44074</v>
      </c>
      <c r="X1205" s="172" t="e">
        <f>+CONCATENATE(TEXT(#REF!,"yyyy"),"-",TEXT(#REF!,"mm"))</f>
        <v>#REF!</v>
      </c>
      <c r="Y1205" s="173" t="str">
        <f t="shared" ref="Y1205:Y1268" si="192">+TRIM(LEFT(P1205,2))</f>
        <v>8</v>
      </c>
      <c r="Z1205" s="172" t="str">
        <f t="shared" ref="Z1205:Z1268" si="193">CONCATENATE(YEAR(EDATE(W1205,-1)),"-",TEXT(MONTH(EDATE(W1205,-1)),"00"))</f>
        <v>2020-07</v>
      </c>
      <c r="AA1205" s="170" t="e">
        <f>+VLOOKUP(Z1205,#REF!,2,FALSE)/VLOOKUP(X1205,#REF!,2,FALSE)</f>
        <v>#REF!</v>
      </c>
      <c r="AB1205" s="174" t="e">
        <f t="shared" ref="AB1205:AB1268" si="194">+AA1205*J1205</f>
        <v>#REF!</v>
      </c>
      <c r="AC1205" s="174" t="e">
        <f t="shared" ref="AC1205:AC1268" si="195">+AB1205*K1205</f>
        <v>#REF!</v>
      </c>
      <c r="AD1205" s="175" t="e">
        <f>+#REF!+365*Y1205</f>
        <v>#REF!</v>
      </c>
      <c r="AE1205" s="176" t="e">
        <f t="shared" ref="AE1205:AE1268" si="196">+(AD1205-W1205)/365</f>
        <v>#REF!</v>
      </c>
      <c r="AF1205" s="170" t="e">
        <f>+VLOOKUP(CONCATENATE(TEXT(W1205,"yyyy"),"-",TEXT(W1205,"mm")),#REF!,2,0)</f>
        <v>#REF!</v>
      </c>
      <c r="AG1205" s="177" t="e">
        <f>+(AC1205*(1+'INFLAC PROYECTADA'!$B$8)^(AE1205))/((1+DEMANDADO!AF1205)^(AE1205))</f>
        <v>#REF!</v>
      </c>
      <c r="AH1205" s="169">
        <f>(0.2*VLOOKUP(D1205,'%.'!$A$1:$B$4,2,FALSE))+(0.35*VLOOKUP(E1205,'%.'!$A$1:$B$4,2,FALSE))+(0.1*VLOOKUP(F1205,'%.'!$A$1:$B$4,2,FALSE))+(0.35*VLOOKUP(G1205,'%.'!$A$1:$B$4,2,FALSE))</f>
        <v>0.24</v>
      </c>
      <c r="AI1205" s="128" t="str">
        <f t="shared" si="191"/>
        <v>BAJA</v>
      </c>
      <c r="AJ1205" s="128" t="str">
        <f t="shared" ref="AJ1205:AJ1268" si="197">+IF(M1205&gt;0,"Provisión contable",IF(AH1205&gt;50%,"Provisión contable",IF(AH1205&lt;10%,"No se registra","Cuentas de Orden")))</f>
        <v>Cuentas de Orden</v>
      </c>
      <c r="AK1205" s="178" t="e">
        <f t="shared" ref="AK1205:AK1268" si="198">+IF(M1205&gt;0,M1205,IF(AJ1205="Provisión Contable",AG1205,0)+IF(AJ1205="Cuentas de Orden",AG1205,0))</f>
        <v>#REF!</v>
      </c>
    </row>
    <row r="1206" spans="1:37" ht="30" customHeight="1" x14ac:dyDescent="0.25">
      <c r="A1206" s="115">
        <v>1205</v>
      </c>
      <c r="B1206" s="85" t="s">
        <v>2680</v>
      </c>
      <c r="C1206" s="85" t="s">
        <v>2681</v>
      </c>
      <c r="D1206" s="87" t="s">
        <v>1</v>
      </c>
      <c r="E1206" s="87" t="s">
        <v>1</v>
      </c>
      <c r="F1206" s="87" t="s">
        <v>1</v>
      </c>
      <c r="G1206" s="124" t="s">
        <v>1</v>
      </c>
      <c r="H1206" s="169">
        <f t="shared" si="189"/>
        <v>0.05</v>
      </c>
      <c r="I1206" s="170" t="str">
        <f t="shared" si="190"/>
        <v>REMOTA</v>
      </c>
      <c r="J1206" s="292">
        <v>0</v>
      </c>
      <c r="K1206" s="221">
        <v>0</v>
      </c>
      <c r="L1206" s="100" t="s">
        <v>133</v>
      </c>
      <c r="M1206" s="188">
        <v>0</v>
      </c>
      <c r="N1206" s="86" t="s">
        <v>405</v>
      </c>
      <c r="O1206" s="86" t="s">
        <v>405</v>
      </c>
      <c r="P1206" s="86" t="s">
        <v>408</v>
      </c>
      <c r="Q1206" s="86" t="s">
        <v>215</v>
      </c>
      <c r="R1206" s="100" t="s">
        <v>2694</v>
      </c>
      <c r="S1206" s="122">
        <v>43579</v>
      </c>
      <c r="T1206" s="100">
        <v>218117</v>
      </c>
      <c r="U1206" s="86" t="s">
        <v>179</v>
      </c>
      <c r="V1206" s="187" t="s">
        <v>2710</v>
      </c>
      <c r="W1206" s="171">
        <v>44074</v>
      </c>
      <c r="X1206" s="172" t="e">
        <f>+CONCATENATE(TEXT(#REF!,"yyyy"),"-",TEXT(#REF!,"mm"))</f>
        <v>#REF!</v>
      </c>
      <c r="Y1206" s="173" t="str">
        <f t="shared" si="192"/>
        <v>5</v>
      </c>
      <c r="Z1206" s="172" t="str">
        <f t="shared" si="193"/>
        <v>2020-07</v>
      </c>
      <c r="AA1206" s="170" t="e">
        <f>+VLOOKUP(Z1206,#REF!,2,FALSE)/VLOOKUP(X1206,#REF!,2,FALSE)</f>
        <v>#REF!</v>
      </c>
      <c r="AB1206" s="174" t="e">
        <f t="shared" si="194"/>
        <v>#REF!</v>
      </c>
      <c r="AC1206" s="174" t="e">
        <f t="shared" si="195"/>
        <v>#REF!</v>
      </c>
      <c r="AD1206" s="175" t="e">
        <f>+#REF!+365*Y1206</f>
        <v>#REF!</v>
      </c>
      <c r="AE1206" s="176" t="e">
        <f t="shared" si="196"/>
        <v>#REF!</v>
      </c>
      <c r="AF1206" s="170" t="e">
        <f>+VLOOKUP(CONCATENATE(TEXT(W1206,"yyyy"),"-",TEXT(W1206,"mm")),#REF!,2,0)</f>
        <v>#REF!</v>
      </c>
      <c r="AG1206" s="177" t="e">
        <f>+(AC1206*(1+'INFLAC PROYECTADA'!$B$8)^(AE1206))/((1+DEMANDADO!AF1206)^(AE1206))</f>
        <v>#REF!</v>
      </c>
      <c r="AH1206" s="169">
        <f>(0.2*VLOOKUP(D1206,'%.'!$A$1:$B$4,2,FALSE))+(0.35*VLOOKUP(E1206,'%.'!$A$1:$B$4,2,FALSE))+(0.1*VLOOKUP(F1206,'%.'!$A$1:$B$4,2,FALSE))+(0.35*VLOOKUP(G1206,'%.'!$A$1:$B$4,2,FALSE))</f>
        <v>0.05</v>
      </c>
      <c r="AI1206" s="128" t="str">
        <f t="shared" si="191"/>
        <v>REMOTA</v>
      </c>
      <c r="AJ1206" s="128" t="str">
        <f t="shared" si="197"/>
        <v>No se registra</v>
      </c>
      <c r="AK1206" s="178">
        <f t="shared" si="198"/>
        <v>0</v>
      </c>
    </row>
    <row r="1207" spans="1:37" ht="30" customHeight="1" x14ac:dyDescent="0.25">
      <c r="A1207" s="115">
        <v>1206</v>
      </c>
      <c r="B1207" s="85" t="s">
        <v>2682</v>
      </c>
      <c r="C1207" s="85" t="s">
        <v>2683</v>
      </c>
      <c r="D1207" s="87" t="s">
        <v>0</v>
      </c>
      <c r="E1207" s="87" t="s">
        <v>1</v>
      </c>
      <c r="F1207" s="87" t="s">
        <v>1</v>
      </c>
      <c r="G1207" s="124" t="s">
        <v>48</v>
      </c>
      <c r="H1207" s="169">
        <f t="shared" si="189"/>
        <v>0.39749999999999996</v>
      </c>
      <c r="I1207" s="170" t="str">
        <f t="shared" si="190"/>
        <v>MEDIA</v>
      </c>
      <c r="J1207" s="292">
        <v>61453707</v>
      </c>
      <c r="K1207" s="221">
        <v>0</v>
      </c>
      <c r="L1207" s="86" t="s">
        <v>134</v>
      </c>
      <c r="M1207" s="188">
        <v>11827345</v>
      </c>
      <c r="N1207" s="86" t="s">
        <v>405</v>
      </c>
      <c r="O1207" s="86" t="s">
        <v>405</v>
      </c>
      <c r="P1207" s="100" t="s">
        <v>1821</v>
      </c>
      <c r="Q1207" s="86" t="s">
        <v>215</v>
      </c>
      <c r="R1207" s="100" t="s">
        <v>2694</v>
      </c>
      <c r="S1207" s="122">
        <v>43579</v>
      </c>
      <c r="T1207" s="100">
        <v>218117</v>
      </c>
      <c r="U1207" s="86" t="s">
        <v>171</v>
      </c>
      <c r="V1207" s="185" t="s">
        <v>2710</v>
      </c>
      <c r="W1207" s="171">
        <v>44074</v>
      </c>
      <c r="X1207" s="172" t="e">
        <f>+CONCATENATE(TEXT(#REF!,"yyyy"),"-",TEXT(#REF!,"mm"))</f>
        <v>#REF!</v>
      </c>
      <c r="Y1207" s="173" t="str">
        <f t="shared" si="192"/>
        <v>4</v>
      </c>
      <c r="Z1207" s="172" t="str">
        <f t="shared" si="193"/>
        <v>2020-07</v>
      </c>
      <c r="AA1207" s="170" t="e">
        <f>+VLOOKUP(Z1207,#REF!,2,FALSE)/VLOOKUP(X1207,#REF!,2,FALSE)</f>
        <v>#REF!</v>
      </c>
      <c r="AB1207" s="174" t="e">
        <f t="shared" si="194"/>
        <v>#REF!</v>
      </c>
      <c r="AC1207" s="174" t="e">
        <f t="shared" si="195"/>
        <v>#REF!</v>
      </c>
      <c r="AD1207" s="175" t="e">
        <f>+#REF!+365*Y1207</f>
        <v>#REF!</v>
      </c>
      <c r="AE1207" s="176" t="e">
        <f t="shared" si="196"/>
        <v>#REF!</v>
      </c>
      <c r="AF1207" s="170" t="e">
        <f>+VLOOKUP(CONCATENATE(TEXT(W1207,"yyyy"),"-",TEXT(W1207,"mm")),#REF!,2,0)</f>
        <v>#REF!</v>
      </c>
      <c r="AG1207" s="177" t="e">
        <f>+(AC1207*(1+'INFLAC PROYECTADA'!$B$8)^(AE1207))/((1+DEMANDADO!AF1207)^(AE1207))</f>
        <v>#REF!</v>
      </c>
      <c r="AH1207" s="169">
        <f>(0.2*VLOOKUP(D1207,'%.'!$A$1:$B$4,2,FALSE))+(0.35*VLOOKUP(E1207,'%.'!$A$1:$B$4,2,FALSE))+(0.1*VLOOKUP(F1207,'%.'!$A$1:$B$4,2,FALSE))+(0.35*VLOOKUP(G1207,'%.'!$A$1:$B$4,2,FALSE))</f>
        <v>0.39749999999999996</v>
      </c>
      <c r="AI1207" s="128" t="str">
        <f t="shared" si="191"/>
        <v>MEDIA</v>
      </c>
      <c r="AJ1207" s="128" t="str">
        <f t="shared" si="197"/>
        <v>Provisión contable</v>
      </c>
      <c r="AK1207" s="178">
        <f t="shared" si="198"/>
        <v>11827345</v>
      </c>
    </row>
    <row r="1208" spans="1:37" ht="30" customHeight="1" x14ac:dyDescent="0.25">
      <c r="A1208" s="115">
        <v>1207</v>
      </c>
      <c r="B1208" s="85" t="s">
        <v>2684</v>
      </c>
      <c r="C1208" s="85" t="s">
        <v>2685</v>
      </c>
      <c r="D1208" s="87" t="s">
        <v>48</v>
      </c>
      <c r="E1208" s="87" t="s">
        <v>1</v>
      </c>
      <c r="F1208" s="87" t="s">
        <v>1</v>
      </c>
      <c r="G1208" s="124" t="s">
        <v>1</v>
      </c>
      <c r="H1208" s="169">
        <f t="shared" si="189"/>
        <v>0.14000000000000001</v>
      </c>
      <c r="I1208" s="170" t="str">
        <f t="shared" si="190"/>
        <v>BAJA</v>
      </c>
      <c r="J1208" s="292">
        <v>0</v>
      </c>
      <c r="K1208" s="221">
        <v>0</v>
      </c>
      <c r="L1208" s="86" t="s">
        <v>129</v>
      </c>
      <c r="M1208" s="188">
        <v>0</v>
      </c>
      <c r="N1208" s="86" t="s">
        <v>405</v>
      </c>
      <c r="O1208" s="86" t="s">
        <v>405</v>
      </c>
      <c r="P1208" s="86" t="s">
        <v>510</v>
      </c>
      <c r="Q1208" s="86" t="s">
        <v>215</v>
      </c>
      <c r="R1208" s="100" t="s">
        <v>2694</v>
      </c>
      <c r="S1208" s="122">
        <v>43579</v>
      </c>
      <c r="T1208" s="100">
        <v>218117</v>
      </c>
      <c r="U1208" s="86" t="s">
        <v>179</v>
      </c>
      <c r="V1208" s="85" t="s">
        <v>2748</v>
      </c>
      <c r="W1208" s="171">
        <v>44074</v>
      </c>
      <c r="X1208" s="172" t="e">
        <f>+CONCATENATE(TEXT(#REF!,"yyyy"),"-",TEXT(#REF!,"mm"))</f>
        <v>#REF!</v>
      </c>
      <c r="Y1208" s="173" t="str">
        <f t="shared" si="192"/>
        <v>6</v>
      </c>
      <c r="Z1208" s="172" t="str">
        <f t="shared" si="193"/>
        <v>2020-07</v>
      </c>
      <c r="AA1208" s="170" t="e">
        <f>+VLOOKUP(Z1208,#REF!,2,FALSE)/VLOOKUP(X1208,#REF!,2,FALSE)</f>
        <v>#REF!</v>
      </c>
      <c r="AB1208" s="174" t="e">
        <f t="shared" si="194"/>
        <v>#REF!</v>
      </c>
      <c r="AC1208" s="174" t="e">
        <f t="shared" si="195"/>
        <v>#REF!</v>
      </c>
      <c r="AD1208" s="175" t="e">
        <f>+#REF!+365*Y1208</f>
        <v>#REF!</v>
      </c>
      <c r="AE1208" s="176" t="e">
        <f t="shared" si="196"/>
        <v>#REF!</v>
      </c>
      <c r="AF1208" s="170" t="e">
        <f>+VLOOKUP(CONCATENATE(TEXT(W1208,"yyyy"),"-",TEXT(W1208,"mm")),#REF!,2,0)</f>
        <v>#REF!</v>
      </c>
      <c r="AG1208" s="177" t="e">
        <f>+(AC1208*(1+'INFLAC PROYECTADA'!$B$8)^(AE1208))/((1+DEMANDADO!AF1208)^(AE1208))</f>
        <v>#REF!</v>
      </c>
      <c r="AH1208" s="169">
        <f>(0.2*VLOOKUP(D1208,'%.'!$A$1:$B$4,2,FALSE))+(0.35*VLOOKUP(E1208,'%.'!$A$1:$B$4,2,FALSE))+(0.1*VLOOKUP(F1208,'%.'!$A$1:$B$4,2,FALSE))+(0.35*VLOOKUP(G1208,'%.'!$A$1:$B$4,2,FALSE))</f>
        <v>0.14000000000000001</v>
      </c>
      <c r="AI1208" s="128" t="str">
        <f t="shared" si="191"/>
        <v>BAJA</v>
      </c>
      <c r="AJ1208" s="128" t="str">
        <f t="shared" si="197"/>
        <v>Cuentas de Orden</v>
      </c>
      <c r="AK1208" s="178" t="e">
        <f t="shared" si="198"/>
        <v>#REF!</v>
      </c>
    </row>
    <row r="1209" spans="1:37" ht="30" customHeight="1" x14ac:dyDescent="0.25">
      <c r="A1209" s="115">
        <v>1208</v>
      </c>
      <c r="B1209" s="85" t="s">
        <v>967</v>
      </c>
      <c r="C1209" s="85" t="s">
        <v>2686</v>
      </c>
      <c r="D1209" s="87" t="s">
        <v>48</v>
      </c>
      <c r="E1209" s="87" t="s">
        <v>1</v>
      </c>
      <c r="F1209" s="87" t="s">
        <v>48</v>
      </c>
      <c r="G1209" s="124" t="s">
        <v>1</v>
      </c>
      <c r="H1209" s="169">
        <f t="shared" si="189"/>
        <v>0.185</v>
      </c>
      <c r="I1209" s="170" t="str">
        <f t="shared" si="190"/>
        <v>BAJA</v>
      </c>
      <c r="J1209" s="292">
        <v>125711983</v>
      </c>
      <c r="K1209" s="221">
        <v>1</v>
      </c>
      <c r="L1209" s="86" t="s">
        <v>130</v>
      </c>
      <c r="M1209" s="188">
        <v>0</v>
      </c>
      <c r="N1209" s="86" t="s">
        <v>405</v>
      </c>
      <c r="O1209" s="86" t="s">
        <v>405</v>
      </c>
      <c r="P1209" s="86" t="s">
        <v>408</v>
      </c>
      <c r="Q1209" s="86" t="s">
        <v>215</v>
      </c>
      <c r="R1209" s="100" t="s">
        <v>2694</v>
      </c>
      <c r="S1209" s="122">
        <v>43579</v>
      </c>
      <c r="T1209" s="100">
        <v>218117</v>
      </c>
      <c r="U1209" s="86" t="s">
        <v>173</v>
      </c>
      <c r="V1209" s="79" t="s">
        <v>2749</v>
      </c>
      <c r="W1209" s="171">
        <v>44074</v>
      </c>
      <c r="X1209" s="172" t="e">
        <f>+CONCATENATE(TEXT(#REF!,"yyyy"),"-",TEXT(#REF!,"mm"))</f>
        <v>#REF!</v>
      </c>
      <c r="Y1209" s="173" t="str">
        <f t="shared" si="192"/>
        <v>5</v>
      </c>
      <c r="Z1209" s="172" t="str">
        <f t="shared" si="193"/>
        <v>2020-07</v>
      </c>
      <c r="AA1209" s="170" t="e">
        <f>+VLOOKUP(Z1209,#REF!,2,FALSE)/VLOOKUP(X1209,#REF!,2,FALSE)</f>
        <v>#REF!</v>
      </c>
      <c r="AB1209" s="174" t="e">
        <f t="shared" si="194"/>
        <v>#REF!</v>
      </c>
      <c r="AC1209" s="174" t="e">
        <f t="shared" si="195"/>
        <v>#REF!</v>
      </c>
      <c r="AD1209" s="175" t="e">
        <f>+#REF!+365*Y1209</f>
        <v>#REF!</v>
      </c>
      <c r="AE1209" s="176" t="e">
        <f t="shared" si="196"/>
        <v>#REF!</v>
      </c>
      <c r="AF1209" s="170" t="e">
        <f>+VLOOKUP(CONCATENATE(TEXT(W1209,"yyyy"),"-",TEXT(W1209,"mm")),#REF!,2,0)</f>
        <v>#REF!</v>
      </c>
      <c r="AG1209" s="177" t="e">
        <f>+(AC1209*(1+'INFLAC PROYECTADA'!$B$8)^(AE1209))/((1+DEMANDADO!AF1209)^(AE1209))</f>
        <v>#REF!</v>
      </c>
      <c r="AH1209" s="169">
        <f>(0.2*VLOOKUP(D1209,'%.'!$A$1:$B$4,2,FALSE))+(0.35*VLOOKUP(E1209,'%.'!$A$1:$B$4,2,FALSE))+(0.1*VLOOKUP(F1209,'%.'!$A$1:$B$4,2,FALSE))+(0.35*VLOOKUP(G1209,'%.'!$A$1:$B$4,2,FALSE))</f>
        <v>0.185</v>
      </c>
      <c r="AI1209" s="128" t="str">
        <f t="shared" si="191"/>
        <v>BAJA</v>
      </c>
      <c r="AJ1209" s="128" t="str">
        <f t="shared" si="197"/>
        <v>Cuentas de Orden</v>
      </c>
      <c r="AK1209" s="178" t="e">
        <f t="shared" si="198"/>
        <v>#REF!</v>
      </c>
    </row>
    <row r="1210" spans="1:37" ht="30" customHeight="1" x14ac:dyDescent="0.25">
      <c r="A1210" s="115">
        <v>1209</v>
      </c>
      <c r="B1210" s="79" t="s">
        <v>2687</v>
      </c>
      <c r="C1210" s="85" t="s">
        <v>2688</v>
      </c>
      <c r="D1210" s="79" t="s">
        <v>1</v>
      </c>
      <c r="E1210" s="86" t="s">
        <v>1</v>
      </c>
      <c r="F1210" s="86" t="s">
        <v>1</v>
      </c>
      <c r="G1210" s="86" t="s">
        <v>1</v>
      </c>
      <c r="H1210" s="169">
        <f t="shared" si="189"/>
        <v>0.05</v>
      </c>
      <c r="I1210" s="170" t="str">
        <f t="shared" si="190"/>
        <v>REMOTA</v>
      </c>
      <c r="J1210" s="292">
        <v>14975310</v>
      </c>
      <c r="K1210" s="221">
        <v>0</v>
      </c>
      <c r="L1210" s="100" t="s">
        <v>129</v>
      </c>
      <c r="M1210" s="188">
        <v>0</v>
      </c>
      <c r="N1210" s="86" t="s">
        <v>405</v>
      </c>
      <c r="O1210" s="86" t="s">
        <v>405</v>
      </c>
      <c r="P1210" s="86" t="s">
        <v>2707</v>
      </c>
      <c r="Q1210" s="86" t="s">
        <v>215</v>
      </c>
      <c r="R1210" s="100" t="s">
        <v>2694</v>
      </c>
      <c r="S1210" s="122">
        <v>43579</v>
      </c>
      <c r="T1210" s="100">
        <v>218117</v>
      </c>
      <c r="U1210" s="98" t="s">
        <v>173</v>
      </c>
      <c r="V1210" s="98" t="s">
        <v>2750</v>
      </c>
      <c r="W1210" s="171">
        <v>44074</v>
      </c>
      <c r="X1210" s="172" t="e">
        <f>+CONCATENATE(TEXT(#REF!,"yyyy"),"-",TEXT(#REF!,"mm"))</f>
        <v>#REF!</v>
      </c>
      <c r="Y1210" s="173" t="str">
        <f t="shared" si="192"/>
        <v>5</v>
      </c>
      <c r="Z1210" s="172" t="str">
        <f t="shared" si="193"/>
        <v>2020-07</v>
      </c>
      <c r="AA1210" s="170" t="e">
        <f>+VLOOKUP(Z1210,#REF!,2,FALSE)/VLOOKUP(X1210,#REF!,2,FALSE)</f>
        <v>#REF!</v>
      </c>
      <c r="AB1210" s="174" t="e">
        <f t="shared" si="194"/>
        <v>#REF!</v>
      </c>
      <c r="AC1210" s="174" t="e">
        <f t="shared" si="195"/>
        <v>#REF!</v>
      </c>
      <c r="AD1210" s="175" t="e">
        <f>+#REF!+365*Y1210</f>
        <v>#REF!</v>
      </c>
      <c r="AE1210" s="176" t="e">
        <f t="shared" si="196"/>
        <v>#REF!</v>
      </c>
      <c r="AF1210" s="170" t="e">
        <f>+VLOOKUP(CONCATENATE(TEXT(W1210,"yyyy"),"-",TEXT(W1210,"mm")),#REF!,2,0)</f>
        <v>#REF!</v>
      </c>
      <c r="AG1210" s="177" t="e">
        <f>+(AC1210*(1+'INFLAC PROYECTADA'!$B$8)^(AE1210))/((1+DEMANDADO!AF1210)^(AE1210))</f>
        <v>#REF!</v>
      </c>
      <c r="AH1210" s="169">
        <f>(0.2*VLOOKUP(D1210,'%.'!$A$1:$B$4,2,FALSE))+(0.35*VLOOKUP(E1210,'%.'!$A$1:$B$4,2,FALSE))+(0.1*VLOOKUP(F1210,'%.'!$A$1:$B$4,2,FALSE))+(0.35*VLOOKUP(G1210,'%.'!$A$1:$B$4,2,FALSE))</f>
        <v>0.05</v>
      </c>
      <c r="AI1210" s="128" t="str">
        <f t="shared" si="191"/>
        <v>REMOTA</v>
      </c>
      <c r="AJ1210" s="128" t="str">
        <f t="shared" si="197"/>
        <v>No se registra</v>
      </c>
      <c r="AK1210" s="178">
        <f t="shared" si="198"/>
        <v>0</v>
      </c>
    </row>
    <row r="1211" spans="1:37" ht="30" customHeight="1" x14ac:dyDescent="0.25">
      <c r="A1211" s="115">
        <v>1210</v>
      </c>
      <c r="B1211" s="83" t="s">
        <v>2689</v>
      </c>
      <c r="C1211" s="126" t="s">
        <v>2690</v>
      </c>
      <c r="D1211" s="83" t="s">
        <v>48</v>
      </c>
      <c r="E1211" s="83" t="s">
        <v>48</v>
      </c>
      <c r="F1211" s="83" t="s">
        <v>0</v>
      </c>
      <c r="G1211" s="124" t="s">
        <v>48</v>
      </c>
      <c r="H1211" s="169">
        <f t="shared" si="189"/>
        <v>0.55000000000000004</v>
      </c>
      <c r="I1211" s="170" t="str">
        <f t="shared" si="190"/>
        <v>ALTA</v>
      </c>
      <c r="J1211" s="292">
        <v>377365633</v>
      </c>
      <c r="K1211" s="221">
        <v>0</v>
      </c>
      <c r="L1211" s="68" t="s">
        <v>128</v>
      </c>
      <c r="M1211" s="188">
        <v>0</v>
      </c>
      <c r="N1211" s="68" t="s">
        <v>405</v>
      </c>
      <c r="O1211" s="199" t="s">
        <v>405</v>
      </c>
      <c r="P1211" s="68" t="s">
        <v>2707</v>
      </c>
      <c r="Q1211" s="68" t="s">
        <v>215</v>
      </c>
      <c r="R1211" s="100" t="s">
        <v>2694</v>
      </c>
      <c r="S1211" s="122">
        <v>43579</v>
      </c>
      <c r="T1211" s="100">
        <v>218117</v>
      </c>
      <c r="U1211" s="68" t="s">
        <v>21</v>
      </c>
      <c r="V1211" s="81" t="s">
        <v>2711</v>
      </c>
      <c r="W1211" s="171">
        <v>44074</v>
      </c>
      <c r="X1211" s="172" t="e">
        <f>+CONCATENATE(TEXT(#REF!,"yyyy"),"-",TEXT(#REF!,"mm"))</f>
        <v>#REF!</v>
      </c>
      <c r="Y1211" s="173" t="str">
        <f t="shared" si="192"/>
        <v>5</v>
      </c>
      <c r="Z1211" s="172" t="str">
        <f t="shared" si="193"/>
        <v>2020-07</v>
      </c>
      <c r="AA1211" s="170" t="e">
        <f>+VLOOKUP(Z1211,#REF!,2,FALSE)/VLOOKUP(X1211,#REF!,2,FALSE)</f>
        <v>#REF!</v>
      </c>
      <c r="AB1211" s="174" t="e">
        <f t="shared" si="194"/>
        <v>#REF!</v>
      </c>
      <c r="AC1211" s="174" t="e">
        <f t="shared" si="195"/>
        <v>#REF!</v>
      </c>
      <c r="AD1211" s="175" t="e">
        <f>+#REF!+365*Y1211</f>
        <v>#REF!</v>
      </c>
      <c r="AE1211" s="176" t="e">
        <f t="shared" si="196"/>
        <v>#REF!</v>
      </c>
      <c r="AF1211" s="170" t="e">
        <f>+VLOOKUP(CONCATENATE(TEXT(W1211,"yyyy"),"-",TEXT(W1211,"mm")),#REF!,2,0)</f>
        <v>#REF!</v>
      </c>
      <c r="AG1211" s="177" t="e">
        <f>+(AC1211*(1+'INFLAC PROYECTADA'!$B$8)^(AE1211))/((1+DEMANDADO!AF1211)^(AE1211))</f>
        <v>#REF!</v>
      </c>
      <c r="AH1211" s="169">
        <f>(0.2*VLOOKUP(D1211,'%.'!$A$1:$B$4,2,FALSE))+(0.35*VLOOKUP(E1211,'%.'!$A$1:$B$4,2,FALSE))+(0.1*VLOOKUP(F1211,'%.'!$A$1:$B$4,2,FALSE))+(0.35*VLOOKUP(G1211,'%.'!$A$1:$B$4,2,FALSE))</f>
        <v>0.55000000000000004</v>
      </c>
      <c r="AI1211" s="128" t="str">
        <f t="shared" si="191"/>
        <v>ALTA</v>
      </c>
      <c r="AJ1211" s="128" t="str">
        <f t="shared" si="197"/>
        <v>Provisión contable</v>
      </c>
      <c r="AK1211" s="178" t="e">
        <f t="shared" si="198"/>
        <v>#REF!</v>
      </c>
    </row>
    <row r="1212" spans="1:37" ht="30" customHeight="1" x14ac:dyDescent="0.25">
      <c r="A1212" s="115">
        <v>1211</v>
      </c>
      <c r="B1212" s="83" t="s">
        <v>2691</v>
      </c>
      <c r="C1212" s="126" t="s">
        <v>2692</v>
      </c>
      <c r="D1212" s="83" t="s">
        <v>1</v>
      </c>
      <c r="E1212" s="83" t="s">
        <v>1</v>
      </c>
      <c r="F1212" s="83" t="s">
        <v>48</v>
      </c>
      <c r="G1212" s="124" t="s">
        <v>48</v>
      </c>
      <c r="H1212" s="169">
        <f t="shared" si="189"/>
        <v>0.2525</v>
      </c>
      <c r="I1212" s="170" t="str">
        <f t="shared" si="190"/>
        <v>MEDIA</v>
      </c>
      <c r="J1212" s="292">
        <v>121092435</v>
      </c>
      <c r="K1212" s="221">
        <v>0</v>
      </c>
      <c r="L1212" s="68" t="s">
        <v>128</v>
      </c>
      <c r="M1212" s="188">
        <v>0</v>
      </c>
      <c r="N1212" s="68" t="s">
        <v>405</v>
      </c>
      <c r="O1212" s="199" t="s">
        <v>405</v>
      </c>
      <c r="P1212" s="68" t="s">
        <v>408</v>
      </c>
      <c r="Q1212" s="68" t="s">
        <v>215</v>
      </c>
      <c r="R1212" s="100" t="s">
        <v>2694</v>
      </c>
      <c r="S1212" s="122">
        <v>43579</v>
      </c>
      <c r="T1212" s="100">
        <v>218117</v>
      </c>
      <c r="U1212" s="81" t="s">
        <v>76</v>
      </c>
      <c r="V1212" s="81" t="s">
        <v>2712</v>
      </c>
      <c r="W1212" s="171">
        <v>44074</v>
      </c>
      <c r="X1212" s="172" t="e">
        <f>+CONCATENATE(TEXT(#REF!,"yyyy"),"-",TEXT(#REF!,"mm"))</f>
        <v>#REF!</v>
      </c>
      <c r="Y1212" s="173" t="str">
        <f t="shared" si="192"/>
        <v>5</v>
      </c>
      <c r="Z1212" s="172" t="str">
        <f t="shared" si="193"/>
        <v>2020-07</v>
      </c>
      <c r="AA1212" s="170" t="e">
        <f>+VLOOKUP(Z1212,#REF!,2,FALSE)/VLOOKUP(X1212,#REF!,2,FALSE)</f>
        <v>#REF!</v>
      </c>
      <c r="AB1212" s="174" t="e">
        <f t="shared" si="194"/>
        <v>#REF!</v>
      </c>
      <c r="AC1212" s="174" t="e">
        <f t="shared" si="195"/>
        <v>#REF!</v>
      </c>
      <c r="AD1212" s="175" t="e">
        <f>+#REF!+365*Y1212</f>
        <v>#REF!</v>
      </c>
      <c r="AE1212" s="176" t="e">
        <f t="shared" si="196"/>
        <v>#REF!</v>
      </c>
      <c r="AF1212" s="170" t="e">
        <f>+VLOOKUP(CONCATENATE(TEXT(W1212,"yyyy"),"-",TEXT(W1212,"mm")),#REF!,2,0)</f>
        <v>#REF!</v>
      </c>
      <c r="AG1212" s="177" t="e">
        <f>+(AC1212*(1+'INFLAC PROYECTADA'!$B$8)^(AE1212))/((1+DEMANDADO!AF1212)^(AE1212))</f>
        <v>#REF!</v>
      </c>
      <c r="AH1212" s="169">
        <f>(0.2*VLOOKUP(D1212,'%.'!$A$1:$B$4,2,FALSE))+(0.35*VLOOKUP(E1212,'%.'!$A$1:$B$4,2,FALSE))+(0.1*VLOOKUP(F1212,'%.'!$A$1:$B$4,2,FALSE))+(0.35*VLOOKUP(G1212,'%.'!$A$1:$B$4,2,FALSE))</f>
        <v>0.2525</v>
      </c>
      <c r="AI1212" s="128" t="str">
        <f t="shared" si="191"/>
        <v>MEDIA</v>
      </c>
      <c r="AJ1212" s="128" t="str">
        <f t="shared" si="197"/>
        <v>Cuentas de Orden</v>
      </c>
      <c r="AK1212" s="178" t="e">
        <f t="shared" si="198"/>
        <v>#REF!</v>
      </c>
    </row>
    <row r="1213" spans="1:37" ht="30" customHeight="1" x14ac:dyDescent="0.25">
      <c r="A1213" s="115">
        <v>1212</v>
      </c>
      <c r="B1213" s="66" t="s">
        <v>802</v>
      </c>
      <c r="C1213" s="259" t="s">
        <v>2753</v>
      </c>
      <c r="D1213" s="252" t="s">
        <v>1</v>
      </c>
      <c r="E1213" s="252" t="s">
        <v>1</v>
      </c>
      <c r="F1213" s="252" t="s">
        <v>1</v>
      </c>
      <c r="G1213" s="252" t="s">
        <v>1</v>
      </c>
      <c r="H1213" s="169">
        <f t="shared" si="189"/>
        <v>0.05</v>
      </c>
      <c r="I1213" s="170" t="str">
        <f t="shared" si="190"/>
        <v>REMOTA</v>
      </c>
      <c r="J1213" s="292">
        <v>5500687704</v>
      </c>
      <c r="K1213" s="221">
        <v>0</v>
      </c>
      <c r="L1213" s="86" t="s">
        <v>138</v>
      </c>
      <c r="M1213" s="188">
        <v>0</v>
      </c>
      <c r="N1213" s="87" t="s">
        <v>405</v>
      </c>
      <c r="O1213" s="188">
        <v>0</v>
      </c>
      <c r="P1213" s="83">
        <v>21</v>
      </c>
      <c r="Q1213" s="86" t="s">
        <v>2945</v>
      </c>
      <c r="R1213" s="83"/>
      <c r="S1213" s="93">
        <v>43724</v>
      </c>
      <c r="T1213" s="96">
        <v>229259</v>
      </c>
      <c r="U1213" s="83" t="s">
        <v>76</v>
      </c>
      <c r="V1213" s="86" t="s">
        <v>1479</v>
      </c>
      <c r="W1213" s="171">
        <v>44074</v>
      </c>
      <c r="X1213" s="172" t="e">
        <f>+CONCATENATE(TEXT(#REF!,"yyyy"),"-",TEXT(#REF!,"mm"))</f>
        <v>#REF!</v>
      </c>
      <c r="Y1213" s="173" t="str">
        <f t="shared" si="192"/>
        <v>21</v>
      </c>
      <c r="Z1213" s="172" t="str">
        <f t="shared" si="193"/>
        <v>2020-07</v>
      </c>
      <c r="AA1213" s="170" t="e">
        <f>+VLOOKUP(Z1213,#REF!,2,FALSE)/VLOOKUP(X1213,#REF!,2,FALSE)</f>
        <v>#REF!</v>
      </c>
      <c r="AB1213" s="174" t="e">
        <f t="shared" si="194"/>
        <v>#REF!</v>
      </c>
      <c r="AC1213" s="174" t="e">
        <f t="shared" si="195"/>
        <v>#REF!</v>
      </c>
      <c r="AD1213" s="175" t="e">
        <f>+#REF!+365*Y1213</f>
        <v>#REF!</v>
      </c>
      <c r="AE1213" s="176" t="e">
        <f t="shared" si="196"/>
        <v>#REF!</v>
      </c>
      <c r="AF1213" s="170" t="e">
        <f>+VLOOKUP(CONCATENATE(TEXT(W1213,"yyyy"),"-",TEXT(W1213,"mm")),#REF!,2,0)</f>
        <v>#REF!</v>
      </c>
      <c r="AG1213" s="177" t="e">
        <f>+(AC1213*(1+'INFLAC PROYECTADA'!$B$8)^(AE1213))/((1+DEMANDADO!AF1213)^(AE1213))</f>
        <v>#REF!</v>
      </c>
      <c r="AH1213" s="169">
        <f>(0.2*VLOOKUP(D1213,'%.'!$A$1:$B$4,2,FALSE))+(0.35*VLOOKUP(E1213,'%.'!$A$1:$B$4,2,FALSE))+(0.1*VLOOKUP(F1213,'%.'!$A$1:$B$4,2,FALSE))+(0.35*VLOOKUP(G1213,'%.'!$A$1:$B$4,2,FALSE))</f>
        <v>0.05</v>
      </c>
      <c r="AI1213" s="128" t="str">
        <f t="shared" si="191"/>
        <v>REMOTA</v>
      </c>
      <c r="AJ1213" s="128" t="str">
        <f t="shared" si="197"/>
        <v>No se registra</v>
      </c>
      <c r="AK1213" s="178">
        <f t="shared" si="198"/>
        <v>0</v>
      </c>
    </row>
    <row r="1214" spans="1:37" ht="30" customHeight="1" x14ac:dyDescent="0.25">
      <c r="A1214" s="115">
        <v>1213</v>
      </c>
      <c r="B1214" s="66" t="s">
        <v>802</v>
      </c>
      <c r="C1214" s="67" t="s">
        <v>2754</v>
      </c>
      <c r="D1214" s="252" t="s">
        <v>1</v>
      </c>
      <c r="E1214" s="252" t="s">
        <v>1</v>
      </c>
      <c r="F1214" s="252" t="s">
        <v>1</v>
      </c>
      <c r="G1214" s="252" t="s">
        <v>1</v>
      </c>
      <c r="H1214" s="169">
        <f t="shared" si="189"/>
        <v>0.05</v>
      </c>
      <c r="I1214" s="170" t="str">
        <f t="shared" si="190"/>
        <v>REMOTA</v>
      </c>
      <c r="J1214" s="292">
        <v>7000000000</v>
      </c>
      <c r="K1214" s="221">
        <v>0</v>
      </c>
      <c r="L1214" s="86" t="s">
        <v>138</v>
      </c>
      <c r="M1214" s="188">
        <v>0</v>
      </c>
      <c r="N1214" s="87" t="s">
        <v>405</v>
      </c>
      <c r="O1214" s="188">
        <v>0</v>
      </c>
      <c r="P1214" s="83">
        <v>13</v>
      </c>
      <c r="Q1214" s="86" t="s">
        <v>2945</v>
      </c>
      <c r="R1214" s="83"/>
      <c r="S1214" s="93">
        <v>43724</v>
      </c>
      <c r="T1214" s="96">
        <v>229259</v>
      </c>
      <c r="U1214" s="83" t="s">
        <v>21</v>
      </c>
      <c r="V1214" s="86" t="s">
        <v>1479</v>
      </c>
      <c r="W1214" s="171">
        <v>44074</v>
      </c>
      <c r="X1214" s="172" t="e">
        <f>+CONCATENATE(TEXT(#REF!,"yyyy"),"-",TEXT(#REF!,"mm"))</f>
        <v>#REF!</v>
      </c>
      <c r="Y1214" s="173" t="str">
        <f t="shared" si="192"/>
        <v>13</v>
      </c>
      <c r="Z1214" s="172" t="str">
        <f t="shared" si="193"/>
        <v>2020-07</v>
      </c>
      <c r="AA1214" s="170" t="e">
        <f>+VLOOKUP(Z1214,#REF!,2,FALSE)/VLOOKUP(X1214,#REF!,2,FALSE)</f>
        <v>#REF!</v>
      </c>
      <c r="AB1214" s="174" t="e">
        <f t="shared" si="194"/>
        <v>#REF!</v>
      </c>
      <c r="AC1214" s="174" t="e">
        <f t="shared" si="195"/>
        <v>#REF!</v>
      </c>
      <c r="AD1214" s="175" t="e">
        <f>+#REF!+365*Y1214</f>
        <v>#REF!</v>
      </c>
      <c r="AE1214" s="176" t="e">
        <f t="shared" si="196"/>
        <v>#REF!</v>
      </c>
      <c r="AF1214" s="170" t="e">
        <f>+VLOOKUP(CONCATENATE(TEXT(W1214,"yyyy"),"-",TEXT(W1214,"mm")),#REF!,2,0)</f>
        <v>#REF!</v>
      </c>
      <c r="AG1214" s="177" t="e">
        <f>+(AC1214*(1+'INFLAC PROYECTADA'!$B$8)^(AE1214))/((1+DEMANDADO!AF1214)^(AE1214))</f>
        <v>#REF!</v>
      </c>
      <c r="AH1214" s="169">
        <f>(0.2*VLOOKUP(D1214,'%.'!$A$1:$B$4,2,FALSE))+(0.35*VLOOKUP(E1214,'%.'!$A$1:$B$4,2,FALSE))+(0.1*VLOOKUP(F1214,'%.'!$A$1:$B$4,2,FALSE))+(0.35*VLOOKUP(G1214,'%.'!$A$1:$B$4,2,FALSE))</f>
        <v>0.05</v>
      </c>
      <c r="AI1214" s="128" t="str">
        <f t="shared" si="191"/>
        <v>REMOTA</v>
      </c>
      <c r="AJ1214" s="128" t="str">
        <f t="shared" si="197"/>
        <v>No se registra</v>
      </c>
      <c r="AK1214" s="178">
        <f t="shared" si="198"/>
        <v>0</v>
      </c>
    </row>
    <row r="1215" spans="1:37" ht="30" customHeight="1" x14ac:dyDescent="0.25">
      <c r="A1215" s="115">
        <v>1214</v>
      </c>
      <c r="B1215" s="66" t="s">
        <v>2755</v>
      </c>
      <c r="C1215" s="259" t="s">
        <v>2756</v>
      </c>
      <c r="D1215" s="252" t="s">
        <v>1</v>
      </c>
      <c r="E1215" s="252" t="s">
        <v>1</v>
      </c>
      <c r="F1215" s="252" t="s">
        <v>1</v>
      </c>
      <c r="G1215" s="258" t="s">
        <v>1</v>
      </c>
      <c r="H1215" s="169">
        <f t="shared" si="189"/>
        <v>0.05</v>
      </c>
      <c r="I1215" s="170" t="str">
        <f t="shared" si="190"/>
        <v>REMOTA</v>
      </c>
      <c r="J1215" s="292">
        <v>40000000000</v>
      </c>
      <c r="K1215" s="221">
        <v>0</v>
      </c>
      <c r="L1215" s="86" t="s">
        <v>131</v>
      </c>
      <c r="M1215" s="188">
        <v>0</v>
      </c>
      <c r="N1215" s="87" t="s">
        <v>405</v>
      </c>
      <c r="O1215" s="188">
        <v>0</v>
      </c>
      <c r="P1215" s="83">
        <v>12</v>
      </c>
      <c r="Q1215" s="86" t="s">
        <v>2945</v>
      </c>
      <c r="R1215" s="83"/>
      <c r="S1215" s="93">
        <v>43724</v>
      </c>
      <c r="T1215" s="96">
        <v>229259</v>
      </c>
      <c r="U1215" s="83" t="s">
        <v>182</v>
      </c>
      <c r="V1215" s="86" t="s">
        <v>1479</v>
      </c>
      <c r="W1215" s="171">
        <v>44074</v>
      </c>
      <c r="X1215" s="172" t="e">
        <f>+CONCATENATE(TEXT(#REF!,"yyyy"),"-",TEXT(#REF!,"mm"))</f>
        <v>#REF!</v>
      </c>
      <c r="Y1215" s="173" t="str">
        <f t="shared" si="192"/>
        <v>12</v>
      </c>
      <c r="Z1215" s="172" t="str">
        <f t="shared" si="193"/>
        <v>2020-07</v>
      </c>
      <c r="AA1215" s="170" t="e">
        <f>+VLOOKUP(Z1215,#REF!,2,FALSE)/VLOOKUP(X1215,#REF!,2,FALSE)</f>
        <v>#REF!</v>
      </c>
      <c r="AB1215" s="174" t="e">
        <f t="shared" si="194"/>
        <v>#REF!</v>
      </c>
      <c r="AC1215" s="174" t="e">
        <f t="shared" si="195"/>
        <v>#REF!</v>
      </c>
      <c r="AD1215" s="175" t="e">
        <f>+#REF!+365*Y1215</f>
        <v>#REF!</v>
      </c>
      <c r="AE1215" s="176" t="e">
        <f t="shared" si="196"/>
        <v>#REF!</v>
      </c>
      <c r="AF1215" s="170" t="e">
        <f>+VLOOKUP(CONCATENATE(TEXT(W1215,"yyyy"),"-",TEXT(W1215,"mm")),#REF!,2,0)</f>
        <v>#REF!</v>
      </c>
      <c r="AG1215" s="177" t="e">
        <f>+(AC1215*(1+'INFLAC PROYECTADA'!$B$8)^(AE1215))/((1+DEMANDADO!AF1215)^(AE1215))</f>
        <v>#REF!</v>
      </c>
      <c r="AH1215" s="169">
        <f>(0.2*VLOOKUP(D1215,'%.'!$A$1:$B$4,2,FALSE))+(0.35*VLOOKUP(E1215,'%.'!$A$1:$B$4,2,FALSE))+(0.1*VLOOKUP(F1215,'%.'!$A$1:$B$4,2,FALSE))+(0.35*VLOOKUP(G1215,'%.'!$A$1:$B$4,2,FALSE))</f>
        <v>0.05</v>
      </c>
      <c r="AI1215" s="128" t="str">
        <f t="shared" si="191"/>
        <v>REMOTA</v>
      </c>
      <c r="AJ1215" s="128" t="str">
        <f t="shared" si="197"/>
        <v>No se registra</v>
      </c>
      <c r="AK1215" s="178">
        <f t="shared" si="198"/>
        <v>0</v>
      </c>
    </row>
    <row r="1216" spans="1:37" ht="30" customHeight="1" x14ac:dyDescent="0.25">
      <c r="A1216" s="115">
        <v>1215</v>
      </c>
      <c r="B1216" s="66" t="s">
        <v>2757</v>
      </c>
      <c r="C1216" s="67" t="s">
        <v>2758</v>
      </c>
      <c r="D1216" s="252" t="s">
        <v>48</v>
      </c>
      <c r="E1216" s="252" t="s">
        <v>48</v>
      </c>
      <c r="F1216" s="252" t="s">
        <v>48</v>
      </c>
      <c r="G1216" s="258" t="s">
        <v>48</v>
      </c>
      <c r="H1216" s="169">
        <f t="shared" si="189"/>
        <v>0.5</v>
      </c>
      <c r="I1216" s="170" t="str">
        <f t="shared" si="190"/>
        <v>MEDIA</v>
      </c>
      <c r="J1216" s="292">
        <v>321360000</v>
      </c>
      <c r="K1216" s="221">
        <v>0</v>
      </c>
      <c r="L1216" s="97" t="s">
        <v>138</v>
      </c>
      <c r="M1216" s="188">
        <v>0</v>
      </c>
      <c r="N1216" s="87" t="s">
        <v>405</v>
      </c>
      <c r="O1216" s="188">
        <v>0</v>
      </c>
      <c r="P1216" s="83">
        <v>10</v>
      </c>
      <c r="Q1216" s="86" t="s">
        <v>2945</v>
      </c>
      <c r="R1216" s="83"/>
      <c r="S1216" s="93">
        <v>43724</v>
      </c>
      <c r="T1216" s="96">
        <v>229259</v>
      </c>
      <c r="U1216" s="83" t="s">
        <v>182</v>
      </c>
      <c r="V1216" s="83"/>
      <c r="W1216" s="171">
        <v>44074</v>
      </c>
      <c r="X1216" s="172" t="e">
        <f>+CONCATENATE(TEXT(#REF!,"yyyy"),"-",TEXT(#REF!,"mm"))</f>
        <v>#REF!</v>
      </c>
      <c r="Y1216" s="173" t="str">
        <f t="shared" si="192"/>
        <v>10</v>
      </c>
      <c r="Z1216" s="172" t="str">
        <f t="shared" si="193"/>
        <v>2020-07</v>
      </c>
      <c r="AA1216" s="170" t="e">
        <f>+VLOOKUP(Z1216,#REF!,2,FALSE)/VLOOKUP(X1216,#REF!,2,FALSE)</f>
        <v>#REF!</v>
      </c>
      <c r="AB1216" s="174" t="e">
        <f t="shared" si="194"/>
        <v>#REF!</v>
      </c>
      <c r="AC1216" s="174" t="e">
        <f t="shared" si="195"/>
        <v>#REF!</v>
      </c>
      <c r="AD1216" s="175" t="e">
        <f>+#REF!+365*Y1216</f>
        <v>#REF!</v>
      </c>
      <c r="AE1216" s="176" t="e">
        <f t="shared" si="196"/>
        <v>#REF!</v>
      </c>
      <c r="AF1216" s="170" t="e">
        <f>+VLOOKUP(CONCATENATE(TEXT(W1216,"yyyy"),"-",TEXT(W1216,"mm")),#REF!,2,0)</f>
        <v>#REF!</v>
      </c>
      <c r="AG1216" s="177" t="e">
        <f>+(AC1216*(1+'INFLAC PROYECTADA'!$B$8)^(AE1216))/((1+DEMANDADO!AF1216)^(AE1216))</f>
        <v>#REF!</v>
      </c>
      <c r="AH1216" s="169">
        <f>(0.2*VLOOKUP(D1216,'%.'!$A$1:$B$4,2,FALSE))+(0.35*VLOOKUP(E1216,'%.'!$A$1:$B$4,2,FALSE))+(0.1*VLOOKUP(F1216,'%.'!$A$1:$B$4,2,FALSE))+(0.35*VLOOKUP(G1216,'%.'!$A$1:$B$4,2,FALSE))</f>
        <v>0.5</v>
      </c>
      <c r="AI1216" s="128" t="str">
        <f t="shared" si="191"/>
        <v>MEDIA</v>
      </c>
      <c r="AJ1216" s="128" t="str">
        <f t="shared" si="197"/>
        <v>Cuentas de Orden</v>
      </c>
      <c r="AK1216" s="178" t="e">
        <f t="shared" si="198"/>
        <v>#REF!</v>
      </c>
    </row>
    <row r="1217" spans="1:37" ht="30" customHeight="1" x14ac:dyDescent="0.25">
      <c r="A1217" s="115">
        <v>1216</v>
      </c>
      <c r="B1217" s="66" t="s">
        <v>2759</v>
      </c>
      <c r="C1217" s="67" t="s">
        <v>2760</v>
      </c>
      <c r="D1217" s="252" t="s">
        <v>48</v>
      </c>
      <c r="E1217" s="252" t="s">
        <v>48</v>
      </c>
      <c r="F1217" s="252" t="s">
        <v>48</v>
      </c>
      <c r="G1217" s="258" t="s">
        <v>48</v>
      </c>
      <c r="H1217" s="169">
        <f t="shared" si="189"/>
        <v>0.5</v>
      </c>
      <c r="I1217" s="170" t="str">
        <f t="shared" si="190"/>
        <v>MEDIA</v>
      </c>
      <c r="J1217" s="292">
        <v>321360000</v>
      </c>
      <c r="K1217" s="221">
        <v>0</v>
      </c>
      <c r="L1217" s="86" t="s">
        <v>136</v>
      </c>
      <c r="M1217" s="188">
        <v>0</v>
      </c>
      <c r="N1217" s="87" t="s">
        <v>405</v>
      </c>
      <c r="O1217" s="188">
        <v>0</v>
      </c>
      <c r="P1217" s="83">
        <v>11</v>
      </c>
      <c r="Q1217" s="86" t="s">
        <v>2945</v>
      </c>
      <c r="R1217" s="83"/>
      <c r="S1217" s="93">
        <v>43724</v>
      </c>
      <c r="T1217" s="96">
        <v>229259</v>
      </c>
      <c r="U1217" s="83" t="s">
        <v>182</v>
      </c>
      <c r="V1217" s="83"/>
      <c r="W1217" s="171">
        <v>44074</v>
      </c>
      <c r="X1217" s="172" t="e">
        <f>+CONCATENATE(TEXT(#REF!,"yyyy"),"-",TEXT(#REF!,"mm"))</f>
        <v>#REF!</v>
      </c>
      <c r="Y1217" s="173" t="str">
        <f t="shared" si="192"/>
        <v>11</v>
      </c>
      <c r="Z1217" s="172" t="str">
        <f t="shared" si="193"/>
        <v>2020-07</v>
      </c>
      <c r="AA1217" s="170" t="e">
        <f>+VLOOKUP(Z1217,#REF!,2,FALSE)/VLOOKUP(X1217,#REF!,2,FALSE)</f>
        <v>#REF!</v>
      </c>
      <c r="AB1217" s="174" t="e">
        <f t="shared" si="194"/>
        <v>#REF!</v>
      </c>
      <c r="AC1217" s="174" t="e">
        <f t="shared" si="195"/>
        <v>#REF!</v>
      </c>
      <c r="AD1217" s="175" t="e">
        <f>+#REF!+365*Y1217</f>
        <v>#REF!</v>
      </c>
      <c r="AE1217" s="176" t="e">
        <f t="shared" si="196"/>
        <v>#REF!</v>
      </c>
      <c r="AF1217" s="170" t="e">
        <f>+VLOOKUP(CONCATENATE(TEXT(W1217,"yyyy"),"-",TEXT(W1217,"mm")),#REF!,2,0)</f>
        <v>#REF!</v>
      </c>
      <c r="AG1217" s="177" t="e">
        <f>+(AC1217*(1+'INFLAC PROYECTADA'!$B$8)^(AE1217))/((1+DEMANDADO!AF1217)^(AE1217))</f>
        <v>#REF!</v>
      </c>
      <c r="AH1217" s="169">
        <f>(0.2*VLOOKUP(D1217,'%.'!$A$1:$B$4,2,FALSE))+(0.35*VLOOKUP(E1217,'%.'!$A$1:$B$4,2,FALSE))+(0.1*VLOOKUP(F1217,'%.'!$A$1:$B$4,2,FALSE))+(0.35*VLOOKUP(G1217,'%.'!$A$1:$B$4,2,FALSE))</f>
        <v>0.5</v>
      </c>
      <c r="AI1217" s="128" t="str">
        <f t="shared" si="191"/>
        <v>MEDIA</v>
      </c>
      <c r="AJ1217" s="128" t="str">
        <f t="shared" si="197"/>
        <v>Cuentas de Orden</v>
      </c>
      <c r="AK1217" s="178" t="e">
        <f t="shared" si="198"/>
        <v>#REF!</v>
      </c>
    </row>
    <row r="1218" spans="1:37" ht="30" customHeight="1" x14ac:dyDescent="0.25">
      <c r="A1218" s="115">
        <v>1217</v>
      </c>
      <c r="B1218" s="66" t="s">
        <v>802</v>
      </c>
      <c r="C1218" s="67" t="s">
        <v>2761</v>
      </c>
      <c r="D1218" s="252" t="s">
        <v>1</v>
      </c>
      <c r="E1218" s="252" t="s">
        <v>1</v>
      </c>
      <c r="F1218" s="252" t="s">
        <v>1</v>
      </c>
      <c r="G1218" s="258" t="s">
        <v>1</v>
      </c>
      <c r="H1218" s="169">
        <f t="shared" ref="H1218:H1281" si="199">+IFERROR(AH1218,"")</f>
        <v>0.05</v>
      </c>
      <c r="I1218" s="170" t="str">
        <f t="shared" ref="I1218:I1281" si="200">+IFERROR(AI1218,"")</f>
        <v>REMOTA</v>
      </c>
      <c r="J1218" s="292">
        <v>4823838000000</v>
      </c>
      <c r="K1218" s="221">
        <v>0</v>
      </c>
      <c r="L1218" s="86" t="s">
        <v>136</v>
      </c>
      <c r="M1218" s="188">
        <v>0</v>
      </c>
      <c r="N1218" s="87" t="s">
        <v>405</v>
      </c>
      <c r="O1218" s="188">
        <v>0</v>
      </c>
      <c r="P1218" s="83">
        <v>11</v>
      </c>
      <c r="Q1218" s="86" t="s">
        <v>2945</v>
      </c>
      <c r="R1218" s="83"/>
      <c r="S1218" s="93">
        <v>43724</v>
      </c>
      <c r="T1218" s="96">
        <v>229259</v>
      </c>
      <c r="U1218" s="83" t="s">
        <v>182</v>
      </c>
      <c r="V1218" s="83"/>
      <c r="W1218" s="171">
        <v>44074</v>
      </c>
      <c r="X1218" s="172" t="e">
        <f>+CONCATENATE(TEXT(#REF!,"yyyy"),"-",TEXT(#REF!,"mm"))</f>
        <v>#REF!</v>
      </c>
      <c r="Y1218" s="173" t="str">
        <f t="shared" si="192"/>
        <v>11</v>
      </c>
      <c r="Z1218" s="172" t="str">
        <f t="shared" si="193"/>
        <v>2020-07</v>
      </c>
      <c r="AA1218" s="170" t="e">
        <f>+VLOOKUP(Z1218,#REF!,2,FALSE)/VLOOKUP(X1218,#REF!,2,FALSE)</f>
        <v>#REF!</v>
      </c>
      <c r="AB1218" s="174" t="e">
        <f t="shared" si="194"/>
        <v>#REF!</v>
      </c>
      <c r="AC1218" s="174" t="e">
        <f t="shared" si="195"/>
        <v>#REF!</v>
      </c>
      <c r="AD1218" s="175" t="e">
        <f>+#REF!+365*Y1218</f>
        <v>#REF!</v>
      </c>
      <c r="AE1218" s="176" t="e">
        <f t="shared" si="196"/>
        <v>#REF!</v>
      </c>
      <c r="AF1218" s="170" t="e">
        <f>+VLOOKUP(CONCATENATE(TEXT(W1218,"yyyy"),"-",TEXT(W1218,"mm")),#REF!,2,0)</f>
        <v>#REF!</v>
      </c>
      <c r="AG1218" s="177" t="e">
        <f>+(AC1218*(1+'INFLAC PROYECTADA'!$B$8)^(AE1218))/((1+DEMANDADO!AF1218)^(AE1218))</f>
        <v>#REF!</v>
      </c>
      <c r="AH1218" s="169">
        <f>(0.2*VLOOKUP(D1218,'%.'!$A$1:$B$4,2,FALSE))+(0.35*VLOOKUP(E1218,'%.'!$A$1:$B$4,2,FALSE))+(0.1*VLOOKUP(F1218,'%.'!$A$1:$B$4,2,FALSE))+(0.35*VLOOKUP(G1218,'%.'!$A$1:$B$4,2,FALSE))</f>
        <v>0.05</v>
      </c>
      <c r="AI1218" s="128" t="str">
        <f t="shared" si="191"/>
        <v>REMOTA</v>
      </c>
      <c r="AJ1218" s="128" t="str">
        <f t="shared" si="197"/>
        <v>No se registra</v>
      </c>
      <c r="AK1218" s="178">
        <f t="shared" si="198"/>
        <v>0</v>
      </c>
    </row>
    <row r="1219" spans="1:37" ht="30" customHeight="1" x14ac:dyDescent="0.25">
      <c r="A1219" s="115">
        <v>1218</v>
      </c>
      <c r="B1219" s="66" t="s">
        <v>2670</v>
      </c>
      <c r="C1219" s="67" t="s">
        <v>2762</v>
      </c>
      <c r="D1219" s="252" t="s">
        <v>1</v>
      </c>
      <c r="E1219" s="252" t="s">
        <v>1</v>
      </c>
      <c r="F1219" s="252" t="s">
        <v>1</v>
      </c>
      <c r="G1219" s="258" t="s">
        <v>1</v>
      </c>
      <c r="H1219" s="169">
        <f t="shared" si="199"/>
        <v>0.05</v>
      </c>
      <c r="I1219" s="170" t="str">
        <f t="shared" si="200"/>
        <v>REMOTA</v>
      </c>
      <c r="J1219" s="292">
        <v>70000000</v>
      </c>
      <c r="K1219" s="221">
        <v>0</v>
      </c>
      <c r="L1219" s="86" t="s">
        <v>133</v>
      </c>
      <c r="M1219" s="188">
        <v>0</v>
      </c>
      <c r="N1219" s="87" t="s">
        <v>405</v>
      </c>
      <c r="O1219" s="188">
        <v>0</v>
      </c>
      <c r="P1219" s="83">
        <v>9</v>
      </c>
      <c r="Q1219" s="86" t="s">
        <v>2945</v>
      </c>
      <c r="R1219" s="83"/>
      <c r="S1219" s="93">
        <v>43724</v>
      </c>
      <c r="T1219" s="96">
        <v>229259</v>
      </c>
      <c r="U1219" s="83" t="s">
        <v>182</v>
      </c>
      <c r="V1219" s="86" t="s">
        <v>1479</v>
      </c>
      <c r="W1219" s="171">
        <v>44074</v>
      </c>
      <c r="X1219" s="172" t="e">
        <f>+CONCATENATE(TEXT(#REF!,"yyyy"),"-",TEXT(#REF!,"mm"))</f>
        <v>#REF!</v>
      </c>
      <c r="Y1219" s="173" t="str">
        <f t="shared" si="192"/>
        <v>9</v>
      </c>
      <c r="Z1219" s="172" t="str">
        <f t="shared" si="193"/>
        <v>2020-07</v>
      </c>
      <c r="AA1219" s="170" t="e">
        <f>+VLOOKUP(Z1219,#REF!,2,FALSE)/VLOOKUP(X1219,#REF!,2,FALSE)</f>
        <v>#REF!</v>
      </c>
      <c r="AB1219" s="174" t="e">
        <f t="shared" si="194"/>
        <v>#REF!</v>
      </c>
      <c r="AC1219" s="174" t="e">
        <f t="shared" si="195"/>
        <v>#REF!</v>
      </c>
      <c r="AD1219" s="175" t="e">
        <f>+#REF!+365*Y1219</f>
        <v>#REF!</v>
      </c>
      <c r="AE1219" s="176" t="e">
        <f t="shared" si="196"/>
        <v>#REF!</v>
      </c>
      <c r="AF1219" s="170" t="e">
        <f>+VLOOKUP(CONCATENATE(TEXT(W1219,"yyyy"),"-",TEXT(W1219,"mm")),#REF!,2,0)</f>
        <v>#REF!</v>
      </c>
      <c r="AG1219" s="177" t="e">
        <f>+(AC1219*(1+'INFLAC PROYECTADA'!$B$8)^(AE1219))/((1+DEMANDADO!AF1219)^(AE1219))</f>
        <v>#REF!</v>
      </c>
      <c r="AH1219" s="169">
        <f>(0.2*VLOOKUP(D1219,'%.'!$A$1:$B$4,2,FALSE))+(0.35*VLOOKUP(E1219,'%.'!$A$1:$B$4,2,FALSE))+(0.1*VLOOKUP(F1219,'%.'!$A$1:$B$4,2,FALSE))+(0.35*VLOOKUP(G1219,'%.'!$A$1:$B$4,2,FALSE))</f>
        <v>0.05</v>
      </c>
      <c r="AI1219" s="128" t="str">
        <f t="shared" ref="AI1219:AI1282" si="201">+IF(AH1219&gt;0.5,"ALTA",IF(AH1219&gt;0.25,"MEDIA",IF(AH1219&gt;=0.1,"BAJA",IF(AH1219&lt;0.1,"REMOTA"))))</f>
        <v>REMOTA</v>
      </c>
      <c r="AJ1219" s="128" t="str">
        <f t="shared" si="197"/>
        <v>No se registra</v>
      </c>
      <c r="AK1219" s="178">
        <f t="shared" si="198"/>
        <v>0</v>
      </c>
    </row>
    <row r="1220" spans="1:37" ht="30" customHeight="1" x14ac:dyDescent="0.25">
      <c r="A1220" s="115">
        <v>1219</v>
      </c>
      <c r="B1220" s="66" t="s">
        <v>2763</v>
      </c>
      <c r="C1220" s="67" t="s">
        <v>2764</v>
      </c>
      <c r="D1220" s="252" t="s">
        <v>1</v>
      </c>
      <c r="E1220" s="252" t="s">
        <v>48</v>
      </c>
      <c r="F1220" s="252" t="s">
        <v>1</v>
      </c>
      <c r="G1220" s="258" t="s">
        <v>1</v>
      </c>
      <c r="H1220" s="169">
        <f t="shared" si="199"/>
        <v>0.20749999999999999</v>
      </c>
      <c r="I1220" s="170" t="str">
        <f t="shared" si="200"/>
        <v>BAJA</v>
      </c>
      <c r="J1220" s="292">
        <v>91927875</v>
      </c>
      <c r="K1220" s="221">
        <v>0.2</v>
      </c>
      <c r="L1220" s="86" t="s">
        <v>133</v>
      </c>
      <c r="M1220" s="188">
        <v>0</v>
      </c>
      <c r="N1220" s="87" t="s">
        <v>405</v>
      </c>
      <c r="O1220" s="188">
        <v>0</v>
      </c>
      <c r="P1220" s="83">
        <v>10</v>
      </c>
      <c r="Q1220" s="86" t="s">
        <v>2945</v>
      </c>
      <c r="R1220" s="83"/>
      <c r="S1220" s="93">
        <v>43724</v>
      </c>
      <c r="T1220" s="96">
        <v>229259</v>
      </c>
      <c r="U1220" s="83" t="s">
        <v>182</v>
      </c>
      <c r="V1220" s="83"/>
      <c r="W1220" s="171">
        <v>44074</v>
      </c>
      <c r="X1220" s="172" t="e">
        <f>+CONCATENATE(TEXT(#REF!,"yyyy"),"-",TEXT(#REF!,"mm"))</f>
        <v>#REF!</v>
      </c>
      <c r="Y1220" s="173" t="str">
        <f t="shared" si="192"/>
        <v>10</v>
      </c>
      <c r="Z1220" s="172" t="str">
        <f t="shared" si="193"/>
        <v>2020-07</v>
      </c>
      <c r="AA1220" s="170" t="e">
        <f>+VLOOKUP(Z1220,#REF!,2,FALSE)/VLOOKUP(X1220,#REF!,2,FALSE)</f>
        <v>#REF!</v>
      </c>
      <c r="AB1220" s="174" t="e">
        <f t="shared" si="194"/>
        <v>#REF!</v>
      </c>
      <c r="AC1220" s="174" t="e">
        <f t="shared" si="195"/>
        <v>#REF!</v>
      </c>
      <c r="AD1220" s="175" t="e">
        <f>+#REF!+365*Y1220</f>
        <v>#REF!</v>
      </c>
      <c r="AE1220" s="176" t="e">
        <f t="shared" si="196"/>
        <v>#REF!</v>
      </c>
      <c r="AF1220" s="170" t="e">
        <f>+VLOOKUP(CONCATENATE(TEXT(W1220,"yyyy"),"-",TEXT(W1220,"mm")),#REF!,2,0)</f>
        <v>#REF!</v>
      </c>
      <c r="AG1220" s="177" t="e">
        <f>+(AC1220*(1+'INFLAC PROYECTADA'!$B$8)^(AE1220))/((1+DEMANDADO!AF1220)^(AE1220))</f>
        <v>#REF!</v>
      </c>
      <c r="AH1220" s="169">
        <f>(0.2*VLOOKUP(D1220,'%.'!$A$1:$B$4,2,FALSE))+(0.35*VLOOKUP(E1220,'%.'!$A$1:$B$4,2,FALSE))+(0.1*VLOOKUP(F1220,'%.'!$A$1:$B$4,2,FALSE))+(0.35*VLOOKUP(G1220,'%.'!$A$1:$B$4,2,FALSE))</f>
        <v>0.20749999999999999</v>
      </c>
      <c r="AI1220" s="128" t="str">
        <f t="shared" si="201"/>
        <v>BAJA</v>
      </c>
      <c r="AJ1220" s="128" t="str">
        <f t="shared" si="197"/>
        <v>Cuentas de Orden</v>
      </c>
      <c r="AK1220" s="178" t="e">
        <f t="shared" si="198"/>
        <v>#REF!</v>
      </c>
    </row>
    <row r="1221" spans="1:37" ht="30" customHeight="1" x14ac:dyDescent="0.25">
      <c r="A1221" s="115">
        <v>1220</v>
      </c>
      <c r="B1221" s="66" t="s">
        <v>2765</v>
      </c>
      <c r="C1221" s="67" t="s">
        <v>2766</v>
      </c>
      <c r="D1221" s="252" t="s">
        <v>48</v>
      </c>
      <c r="E1221" s="252" t="s">
        <v>48</v>
      </c>
      <c r="F1221" s="252" t="s">
        <v>48</v>
      </c>
      <c r="G1221" s="258" t="s">
        <v>48</v>
      </c>
      <c r="H1221" s="169">
        <f t="shared" si="199"/>
        <v>0.5</v>
      </c>
      <c r="I1221" s="170" t="str">
        <f t="shared" si="200"/>
        <v>MEDIA</v>
      </c>
      <c r="J1221" s="292">
        <v>96676125</v>
      </c>
      <c r="K1221" s="221">
        <v>0.2</v>
      </c>
      <c r="L1221" s="86" t="s">
        <v>131</v>
      </c>
      <c r="M1221" s="188">
        <v>0</v>
      </c>
      <c r="N1221" s="87" t="s">
        <v>405</v>
      </c>
      <c r="O1221" s="188">
        <v>0</v>
      </c>
      <c r="P1221" s="83">
        <v>12</v>
      </c>
      <c r="Q1221" s="86" t="s">
        <v>2945</v>
      </c>
      <c r="R1221" s="83"/>
      <c r="S1221" s="93">
        <v>43724</v>
      </c>
      <c r="T1221" s="96">
        <v>229259</v>
      </c>
      <c r="U1221" s="83" t="s">
        <v>182</v>
      </c>
      <c r="V1221" s="83"/>
      <c r="W1221" s="171">
        <v>44074</v>
      </c>
      <c r="X1221" s="172" t="e">
        <f>+CONCATENATE(TEXT(#REF!,"yyyy"),"-",TEXT(#REF!,"mm"))</f>
        <v>#REF!</v>
      </c>
      <c r="Y1221" s="173" t="str">
        <f t="shared" si="192"/>
        <v>12</v>
      </c>
      <c r="Z1221" s="172" t="str">
        <f t="shared" si="193"/>
        <v>2020-07</v>
      </c>
      <c r="AA1221" s="170" t="e">
        <f>+VLOOKUP(Z1221,#REF!,2,FALSE)/VLOOKUP(X1221,#REF!,2,FALSE)</f>
        <v>#REF!</v>
      </c>
      <c r="AB1221" s="174" t="e">
        <f t="shared" si="194"/>
        <v>#REF!</v>
      </c>
      <c r="AC1221" s="174" t="e">
        <f t="shared" si="195"/>
        <v>#REF!</v>
      </c>
      <c r="AD1221" s="175" t="e">
        <f>+#REF!+365*Y1221</f>
        <v>#REF!</v>
      </c>
      <c r="AE1221" s="176" t="e">
        <f t="shared" si="196"/>
        <v>#REF!</v>
      </c>
      <c r="AF1221" s="170" t="e">
        <f>+VLOOKUP(CONCATENATE(TEXT(W1221,"yyyy"),"-",TEXT(W1221,"mm")),#REF!,2,0)</f>
        <v>#REF!</v>
      </c>
      <c r="AG1221" s="177" t="e">
        <f>+(AC1221*(1+'INFLAC PROYECTADA'!$B$8)^(AE1221))/((1+DEMANDADO!AF1221)^(AE1221))</f>
        <v>#REF!</v>
      </c>
      <c r="AH1221" s="169">
        <f>(0.2*VLOOKUP(D1221,'%.'!$A$1:$B$4,2,FALSE))+(0.35*VLOOKUP(E1221,'%.'!$A$1:$B$4,2,FALSE))+(0.1*VLOOKUP(F1221,'%.'!$A$1:$B$4,2,FALSE))+(0.35*VLOOKUP(G1221,'%.'!$A$1:$B$4,2,FALSE))</f>
        <v>0.5</v>
      </c>
      <c r="AI1221" s="128" t="str">
        <f t="shared" si="201"/>
        <v>MEDIA</v>
      </c>
      <c r="AJ1221" s="128" t="str">
        <f t="shared" si="197"/>
        <v>Cuentas de Orden</v>
      </c>
      <c r="AK1221" s="178" t="e">
        <f t="shared" si="198"/>
        <v>#REF!</v>
      </c>
    </row>
    <row r="1222" spans="1:37" ht="30" customHeight="1" x14ac:dyDescent="0.25">
      <c r="A1222" s="115">
        <v>1221</v>
      </c>
      <c r="B1222" s="66" t="s">
        <v>2767</v>
      </c>
      <c r="C1222" s="67" t="s">
        <v>2768</v>
      </c>
      <c r="D1222" s="252" t="s">
        <v>48</v>
      </c>
      <c r="E1222" s="252" t="s">
        <v>48</v>
      </c>
      <c r="F1222" s="252" t="s">
        <v>48</v>
      </c>
      <c r="G1222" s="258" t="s">
        <v>48</v>
      </c>
      <c r="H1222" s="169">
        <f t="shared" si="199"/>
        <v>0.5</v>
      </c>
      <c r="I1222" s="170" t="str">
        <f t="shared" si="200"/>
        <v>MEDIA</v>
      </c>
      <c r="J1222" s="292">
        <v>56670000</v>
      </c>
      <c r="K1222" s="221">
        <v>0</v>
      </c>
      <c r="L1222" s="86" t="s">
        <v>138</v>
      </c>
      <c r="M1222" s="188">
        <v>0</v>
      </c>
      <c r="N1222" s="87" t="s">
        <v>405</v>
      </c>
      <c r="O1222" s="188">
        <v>0</v>
      </c>
      <c r="P1222" s="83">
        <v>10</v>
      </c>
      <c r="Q1222" s="86" t="s">
        <v>2945</v>
      </c>
      <c r="R1222" s="83"/>
      <c r="S1222" s="93">
        <v>43724</v>
      </c>
      <c r="T1222" s="96">
        <v>229259</v>
      </c>
      <c r="U1222" s="83" t="s">
        <v>182</v>
      </c>
      <c r="V1222" s="83"/>
      <c r="W1222" s="171">
        <v>44074</v>
      </c>
      <c r="X1222" s="172" t="e">
        <f>+CONCATENATE(TEXT(#REF!,"yyyy"),"-",TEXT(#REF!,"mm"))</f>
        <v>#REF!</v>
      </c>
      <c r="Y1222" s="173" t="str">
        <f t="shared" si="192"/>
        <v>10</v>
      </c>
      <c r="Z1222" s="172" t="str">
        <f t="shared" si="193"/>
        <v>2020-07</v>
      </c>
      <c r="AA1222" s="170" t="e">
        <f>+VLOOKUP(Z1222,#REF!,2,FALSE)/VLOOKUP(X1222,#REF!,2,FALSE)</f>
        <v>#REF!</v>
      </c>
      <c r="AB1222" s="174" t="e">
        <f t="shared" si="194"/>
        <v>#REF!</v>
      </c>
      <c r="AC1222" s="174" t="e">
        <f t="shared" si="195"/>
        <v>#REF!</v>
      </c>
      <c r="AD1222" s="175" t="e">
        <f>+#REF!+365*Y1222</f>
        <v>#REF!</v>
      </c>
      <c r="AE1222" s="176" t="e">
        <f t="shared" si="196"/>
        <v>#REF!</v>
      </c>
      <c r="AF1222" s="170" t="e">
        <f>+VLOOKUP(CONCATENATE(TEXT(W1222,"yyyy"),"-",TEXT(W1222,"mm")),#REF!,2,0)</f>
        <v>#REF!</v>
      </c>
      <c r="AG1222" s="177" t="e">
        <f>+(AC1222*(1+'INFLAC PROYECTADA'!$B$8)^(AE1222))/((1+DEMANDADO!AF1222)^(AE1222))</f>
        <v>#REF!</v>
      </c>
      <c r="AH1222" s="169">
        <f>(0.2*VLOOKUP(D1222,'%.'!$A$1:$B$4,2,FALSE))+(0.35*VLOOKUP(E1222,'%.'!$A$1:$B$4,2,FALSE))+(0.1*VLOOKUP(F1222,'%.'!$A$1:$B$4,2,FALSE))+(0.35*VLOOKUP(G1222,'%.'!$A$1:$B$4,2,FALSE))</f>
        <v>0.5</v>
      </c>
      <c r="AI1222" s="128" t="str">
        <f t="shared" si="201"/>
        <v>MEDIA</v>
      </c>
      <c r="AJ1222" s="128" t="str">
        <f t="shared" si="197"/>
        <v>Cuentas de Orden</v>
      </c>
      <c r="AK1222" s="178" t="e">
        <f t="shared" si="198"/>
        <v>#REF!</v>
      </c>
    </row>
    <row r="1223" spans="1:37" ht="30" customHeight="1" x14ac:dyDescent="0.25">
      <c r="A1223" s="115">
        <v>1222</v>
      </c>
      <c r="B1223" s="66" t="s">
        <v>2769</v>
      </c>
      <c r="C1223" s="67" t="s">
        <v>2770</v>
      </c>
      <c r="D1223" s="252" t="s">
        <v>48</v>
      </c>
      <c r="E1223" s="252" t="s">
        <v>48</v>
      </c>
      <c r="F1223" s="252" t="s">
        <v>48</v>
      </c>
      <c r="G1223" s="258" t="s">
        <v>48</v>
      </c>
      <c r="H1223" s="169">
        <f t="shared" si="199"/>
        <v>0.5</v>
      </c>
      <c r="I1223" s="170" t="str">
        <f t="shared" si="200"/>
        <v>MEDIA</v>
      </c>
      <c r="J1223" s="292">
        <v>226680000</v>
      </c>
      <c r="K1223" s="221">
        <v>0.2</v>
      </c>
      <c r="L1223" s="86" t="s">
        <v>138</v>
      </c>
      <c r="M1223" s="188">
        <v>0</v>
      </c>
      <c r="N1223" s="87" t="s">
        <v>405</v>
      </c>
      <c r="O1223" s="188">
        <v>0</v>
      </c>
      <c r="P1223" s="83">
        <v>8</v>
      </c>
      <c r="Q1223" s="86" t="s">
        <v>2945</v>
      </c>
      <c r="R1223" s="83"/>
      <c r="S1223" s="93">
        <v>43724</v>
      </c>
      <c r="T1223" s="96">
        <v>229259</v>
      </c>
      <c r="U1223" s="83" t="s">
        <v>182</v>
      </c>
      <c r="V1223" s="83"/>
      <c r="W1223" s="171">
        <v>44074</v>
      </c>
      <c r="X1223" s="172" t="e">
        <f>+CONCATENATE(TEXT(#REF!,"yyyy"),"-",TEXT(#REF!,"mm"))</f>
        <v>#REF!</v>
      </c>
      <c r="Y1223" s="173" t="str">
        <f t="shared" si="192"/>
        <v>8</v>
      </c>
      <c r="Z1223" s="172" t="str">
        <f t="shared" si="193"/>
        <v>2020-07</v>
      </c>
      <c r="AA1223" s="170" t="e">
        <f>+VLOOKUP(Z1223,#REF!,2,FALSE)/VLOOKUP(X1223,#REF!,2,FALSE)</f>
        <v>#REF!</v>
      </c>
      <c r="AB1223" s="174" t="e">
        <f t="shared" si="194"/>
        <v>#REF!</v>
      </c>
      <c r="AC1223" s="174" t="e">
        <f t="shared" si="195"/>
        <v>#REF!</v>
      </c>
      <c r="AD1223" s="175" t="e">
        <f>+#REF!+365*Y1223</f>
        <v>#REF!</v>
      </c>
      <c r="AE1223" s="176" t="e">
        <f t="shared" si="196"/>
        <v>#REF!</v>
      </c>
      <c r="AF1223" s="170" t="e">
        <f>+VLOOKUP(CONCATENATE(TEXT(W1223,"yyyy"),"-",TEXT(W1223,"mm")),#REF!,2,0)</f>
        <v>#REF!</v>
      </c>
      <c r="AG1223" s="177" t="e">
        <f>+(AC1223*(1+'INFLAC PROYECTADA'!$B$8)^(AE1223))/((1+DEMANDADO!AF1223)^(AE1223))</f>
        <v>#REF!</v>
      </c>
      <c r="AH1223" s="169">
        <f>(0.2*VLOOKUP(D1223,'%.'!$A$1:$B$4,2,FALSE))+(0.35*VLOOKUP(E1223,'%.'!$A$1:$B$4,2,FALSE))+(0.1*VLOOKUP(F1223,'%.'!$A$1:$B$4,2,FALSE))+(0.35*VLOOKUP(G1223,'%.'!$A$1:$B$4,2,FALSE))</f>
        <v>0.5</v>
      </c>
      <c r="AI1223" s="128" t="str">
        <f t="shared" si="201"/>
        <v>MEDIA</v>
      </c>
      <c r="AJ1223" s="128" t="str">
        <f t="shared" si="197"/>
        <v>Cuentas de Orden</v>
      </c>
      <c r="AK1223" s="178" t="e">
        <f t="shared" si="198"/>
        <v>#REF!</v>
      </c>
    </row>
    <row r="1224" spans="1:37" ht="30" customHeight="1" x14ac:dyDescent="0.25">
      <c r="A1224" s="115">
        <v>1223</v>
      </c>
      <c r="B1224" s="66" t="s">
        <v>2755</v>
      </c>
      <c r="C1224" s="67" t="s">
        <v>2771</v>
      </c>
      <c r="D1224" s="252" t="s">
        <v>48</v>
      </c>
      <c r="E1224" s="252" t="s">
        <v>48</v>
      </c>
      <c r="F1224" s="252" t="s">
        <v>48</v>
      </c>
      <c r="G1224" s="258" t="s">
        <v>48</v>
      </c>
      <c r="H1224" s="169">
        <f t="shared" si="199"/>
        <v>0.5</v>
      </c>
      <c r="I1224" s="170" t="str">
        <f t="shared" si="200"/>
        <v>MEDIA</v>
      </c>
      <c r="J1224" s="292">
        <v>206899350</v>
      </c>
      <c r="K1224" s="221">
        <v>0.2</v>
      </c>
      <c r="L1224" s="86" t="s">
        <v>138</v>
      </c>
      <c r="M1224" s="188">
        <v>0</v>
      </c>
      <c r="N1224" s="87" t="s">
        <v>405</v>
      </c>
      <c r="O1224" s="188">
        <v>0</v>
      </c>
      <c r="P1224" s="83">
        <v>10</v>
      </c>
      <c r="Q1224" s="86" t="s">
        <v>2945</v>
      </c>
      <c r="R1224" s="83"/>
      <c r="S1224" s="93">
        <v>43724</v>
      </c>
      <c r="T1224" s="96">
        <v>229259</v>
      </c>
      <c r="U1224" s="83" t="s">
        <v>182</v>
      </c>
      <c r="V1224" s="83"/>
      <c r="W1224" s="171">
        <v>44074</v>
      </c>
      <c r="X1224" s="172" t="e">
        <f>+CONCATENATE(TEXT(#REF!,"yyyy"),"-",TEXT(#REF!,"mm"))</f>
        <v>#REF!</v>
      </c>
      <c r="Y1224" s="173" t="str">
        <f t="shared" si="192"/>
        <v>10</v>
      </c>
      <c r="Z1224" s="172" t="str">
        <f t="shared" si="193"/>
        <v>2020-07</v>
      </c>
      <c r="AA1224" s="170" t="e">
        <f>+VLOOKUP(Z1224,#REF!,2,FALSE)/VLOOKUP(X1224,#REF!,2,FALSE)</f>
        <v>#REF!</v>
      </c>
      <c r="AB1224" s="174" t="e">
        <f t="shared" si="194"/>
        <v>#REF!</v>
      </c>
      <c r="AC1224" s="174" t="e">
        <f t="shared" si="195"/>
        <v>#REF!</v>
      </c>
      <c r="AD1224" s="175" t="e">
        <f>+#REF!+365*Y1224</f>
        <v>#REF!</v>
      </c>
      <c r="AE1224" s="176" t="e">
        <f t="shared" si="196"/>
        <v>#REF!</v>
      </c>
      <c r="AF1224" s="170" t="e">
        <f>+VLOOKUP(CONCATENATE(TEXT(W1224,"yyyy"),"-",TEXT(W1224,"mm")),#REF!,2,0)</f>
        <v>#REF!</v>
      </c>
      <c r="AG1224" s="177" t="e">
        <f>+(AC1224*(1+'INFLAC PROYECTADA'!$B$8)^(AE1224))/((1+DEMANDADO!AF1224)^(AE1224))</f>
        <v>#REF!</v>
      </c>
      <c r="AH1224" s="169">
        <f>(0.2*VLOOKUP(D1224,'%.'!$A$1:$B$4,2,FALSE))+(0.35*VLOOKUP(E1224,'%.'!$A$1:$B$4,2,FALSE))+(0.1*VLOOKUP(F1224,'%.'!$A$1:$B$4,2,FALSE))+(0.35*VLOOKUP(G1224,'%.'!$A$1:$B$4,2,FALSE))</f>
        <v>0.5</v>
      </c>
      <c r="AI1224" s="128" t="str">
        <f t="shared" si="201"/>
        <v>MEDIA</v>
      </c>
      <c r="AJ1224" s="128" t="str">
        <f t="shared" si="197"/>
        <v>Cuentas de Orden</v>
      </c>
      <c r="AK1224" s="178" t="e">
        <f t="shared" si="198"/>
        <v>#REF!</v>
      </c>
    </row>
    <row r="1225" spans="1:37" ht="30" customHeight="1" x14ac:dyDescent="0.25">
      <c r="A1225" s="115">
        <v>1224</v>
      </c>
      <c r="B1225" s="66" t="s">
        <v>2755</v>
      </c>
      <c r="C1225" s="67" t="s">
        <v>2772</v>
      </c>
      <c r="D1225" s="252" t="s">
        <v>48</v>
      </c>
      <c r="E1225" s="252" t="s">
        <v>48</v>
      </c>
      <c r="F1225" s="252" t="s">
        <v>48</v>
      </c>
      <c r="G1225" s="258" t="s">
        <v>48</v>
      </c>
      <c r="H1225" s="169">
        <f t="shared" si="199"/>
        <v>0.5</v>
      </c>
      <c r="I1225" s="170" t="str">
        <f t="shared" si="200"/>
        <v>MEDIA</v>
      </c>
      <c r="J1225" s="292">
        <v>104705250</v>
      </c>
      <c r="K1225" s="221">
        <v>0.2</v>
      </c>
      <c r="L1225" s="86" t="s">
        <v>138</v>
      </c>
      <c r="M1225" s="188">
        <v>0</v>
      </c>
      <c r="N1225" s="87" t="s">
        <v>405</v>
      </c>
      <c r="O1225" s="188">
        <v>0</v>
      </c>
      <c r="P1225" s="83">
        <v>8</v>
      </c>
      <c r="Q1225" s="86" t="s">
        <v>2945</v>
      </c>
      <c r="R1225" s="83"/>
      <c r="S1225" s="93">
        <v>43724</v>
      </c>
      <c r="T1225" s="96">
        <v>229259</v>
      </c>
      <c r="U1225" s="83" t="s">
        <v>182</v>
      </c>
      <c r="V1225" s="83"/>
      <c r="W1225" s="171">
        <v>44074</v>
      </c>
      <c r="X1225" s="172" t="e">
        <f>+CONCATENATE(TEXT(#REF!,"yyyy"),"-",TEXT(#REF!,"mm"))</f>
        <v>#REF!</v>
      </c>
      <c r="Y1225" s="173" t="str">
        <f t="shared" si="192"/>
        <v>8</v>
      </c>
      <c r="Z1225" s="172" t="str">
        <f t="shared" si="193"/>
        <v>2020-07</v>
      </c>
      <c r="AA1225" s="170" t="e">
        <f>+VLOOKUP(Z1225,#REF!,2,FALSE)/VLOOKUP(X1225,#REF!,2,FALSE)</f>
        <v>#REF!</v>
      </c>
      <c r="AB1225" s="174" t="e">
        <f t="shared" si="194"/>
        <v>#REF!</v>
      </c>
      <c r="AC1225" s="174" t="e">
        <f t="shared" si="195"/>
        <v>#REF!</v>
      </c>
      <c r="AD1225" s="175" t="e">
        <f>+#REF!+365*Y1225</f>
        <v>#REF!</v>
      </c>
      <c r="AE1225" s="176" t="e">
        <f t="shared" si="196"/>
        <v>#REF!</v>
      </c>
      <c r="AF1225" s="170" t="e">
        <f>+VLOOKUP(CONCATENATE(TEXT(W1225,"yyyy"),"-",TEXT(W1225,"mm")),#REF!,2,0)</f>
        <v>#REF!</v>
      </c>
      <c r="AG1225" s="177" t="e">
        <f>+(AC1225*(1+'INFLAC PROYECTADA'!$B$8)^(AE1225))/((1+DEMANDADO!AF1225)^(AE1225))</f>
        <v>#REF!</v>
      </c>
      <c r="AH1225" s="169">
        <f>(0.2*VLOOKUP(D1225,'%.'!$A$1:$B$4,2,FALSE))+(0.35*VLOOKUP(E1225,'%.'!$A$1:$B$4,2,FALSE))+(0.1*VLOOKUP(F1225,'%.'!$A$1:$B$4,2,FALSE))+(0.35*VLOOKUP(G1225,'%.'!$A$1:$B$4,2,FALSE))</f>
        <v>0.5</v>
      </c>
      <c r="AI1225" s="128" t="str">
        <f t="shared" si="201"/>
        <v>MEDIA</v>
      </c>
      <c r="AJ1225" s="128" t="str">
        <f t="shared" si="197"/>
        <v>Cuentas de Orden</v>
      </c>
      <c r="AK1225" s="178" t="e">
        <f t="shared" si="198"/>
        <v>#REF!</v>
      </c>
    </row>
    <row r="1226" spans="1:37" ht="30" customHeight="1" x14ac:dyDescent="0.25">
      <c r="A1226" s="115">
        <v>1225</v>
      </c>
      <c r="B1226" s="66" t="s">
        <v>2755</v>
      </c>
      <c r="C1226" s="67" t="s">
        <v>2773</v>
      </c>
      <c r="D1226" s="252" t="s">
        <v>48</v>
      </c>
      <c r="E1226" s="252" t="s">
        <v>48</v>
      </c>
      <c r="F1226" s="252" t="s">
        <v>48</v>
      </c>
      <c r="G1226" s="258" t="s">
        <v>48</v>
      </c>
      <c r="H1226" s="169">
        <f t="shared" si="199"/>
        <v>0.5</v>
      </c>
      <c r="I1226" s="170" t="str">
        <f t="shared" si="200"/>
        <v>MEDIA</v>
      </c>
      <c r="J1226" s="292">
        <v>139122750</v>
      </c>
      <c r="K1226" s="221">
        <v>0.1</v>
      </c>
      <c r="L1226" s="86" t="s">
        <v>131</v>
      </c>
      <c r="M1226" s="188">
        <v>0</v>
      </c>
      <c r="N1226" s="87" t="s">
        <v>405</v>
      </c>
      <c r="O1226" s="188">
        <v>0</v>
      </c>
      <c r="P1226" s="83">
        <v>9</v>
      </c>
      <c r="Q1226" s="86" t="s">
        <v>2945</v>
      </c>
      <c r="R1226" s="83"/>
      <c r="S1226" s="93">
        <v>43724</v>
      </c>
      <c r="T1226" s="96">
        <v>229259</v>
      </c>
      <c r="U1226" s="83" t="s">
        <v>182</v>
      </c>
      <c r="V1226" s="83"/>
      <c r="W1226" s="171">
        <v>44074</v>
      </c>
      <c r="X1226" s="172" t="e">
        <f>+CONCATENATE(TEXT(#REF!,"yyyy"),"-",TEXT(#REF!,"mm"))</f>
        <v>#REF!</v>
      </c>
      <c r="Y1226" s="173" t="str">
        <f t="shared" si="192"/>
        <v>9</v>
      </c>
      <c r="Z1226" s="172" t="str">
        <f t="shared" si="193"/>
        <v>2020-07</v>
      </c>
      <c r="AA1226" s="170" t="e">
        <f>+VLOOKUP(Z1226,#REF!,2,FALSE)/VLOOKUP(X1226,#REF!,2,FALSE)</f>
        <v>#REF!</v>
      </c>
      <c r="AB1226" s="174" t="e">
        <f t="shared" si="194"/>
        <v>#REF!</v>
      </c>
      <c r="AC1226" s="174" t="e">
        <f t="shared" si="195"/>
        <v>#REF!</v>
      </c>
      <c r="AD1226" s="175" t="e">
        <f>+#REF!+365*Y1226</f>
        <v>#REF!</v>
      </c>
      <c r="AE1226" s="176" t="e">
        <f t="shared" si="196"/>
        <v>#REF!</v>
      </c>
      <c r="AF1226" s="170" t="e">
        <f>+VLOOKUP(CONCATENATE(TEXT(W1226,"yyyy"),"-",TEXT(W1226,"mm")),#REF!,2,0)</f>
        <v>#REF!</v>
      </c>
      <c r="AG1226" s="177" t="e">
        <f>+(AC1226*(1+'INFLAC PROYECTADA'!$B$8)^(AE1226))/((1+DEMANDADO!AF1226)^(AE1226))</f>
        <v>#REF!</v>
      </c>
      <c r="AH1226" s="169">
        <f>(0.2*VLOOKUP(D1226,'%.'!$A$1:$B$4,2,FALSE))+(0.35*VLOOKUP(E1226,'%.'!$A$1:$B$4,2,FALSE))+(0.1*VLOOKUP(F1226,'%.'!$A$1:$B$4,2,FALSE))+(0.35*VLOOKUP(G1226,'%.'!$A$1:$B$4,2,FALSE))</f>
        <v>0.5</v>
      </c>
      <c r="AI1226" s="128" t="str">
        <f t="shared" si="201"/>
        <v>MEDIA</v>
      </c>
      <c r="AJ1226" s="128" t="str">
        <f t="shared" si="197"/>
        <v>Cuentas de Orden</v>
      </c>
      <c r="AK1226" s="178" t="e">
        <f t="shared" si="198"/>
        <v>#REF!</v>
      </c>
    </row>
    <row r="1227" spans="1:37" ht="30" customHeight="1" x14ac:dyDescent="0.25">
      <c r="A1227" s="115">
        <v>1226</v>
      </c>
      <c r="B1227" s="66" t="s">
        <v>2774</v>
      </c>
      <c r="C1227" s="67" t="s">
        <v>2775</v>
      </c>
      <c r="D1227" s="252" t="s">
        <v>48</v>
      </c>
      <c r="E1227" s="252" t="s">
        <v>48</v>
      </c>
      <c r="F1227" s="252" t="s">
        <v>48</v>
      </c>
      <c r="G1227" s="258" t="s">
        <v>48</v>
      </c>
      <c r="H1227" s="169">
        <f t="shared" si="199"/>
        <v>0.5</v>
      </c>
      <c r="I1227" s="170" t="str">
        <f t="shared" si="200"/>
        <v>MEDIA</v>
      </c>
      <c r="J1227" s="292">
        <v>71502720</v>
      </c>
      <c r="K1227" s="221">
        <v>0.2</v>
      </c>
      <c r="L1227" s="86" t="s">
        <v>133</v>
      </c>
      <c r="M1227" s="188">
        <v>0</v>
      </c>
      <c r="N1227" s="87" t="s">
        <v>405</v>
      </c>
      <c r="O1227" s="188">
        <v>0</v>
      </c>
      <c r="P1227" s="83">
        <v>9</v>
      </c>
      <c r="Q1227" s="86" t="s">
        <v>2945</v>
      </c>
      <c r="R1227" s="83"/>
      <c r="S1227" s="93">
        <v>43724</v>
      </c>
      <c r="T1227" s="96">
        <v>229259</v>
      </c>
      <c r="U1227" s="83" t="s">
        <v>182</v>
      </c>
      <c r="V1227" s="83"/>
      <c r="W1227" s="171">
        <v>44074</v>
      </c>
      <c r="X1227" s="172" t="e">
        <f>+CONCATENATE(TEXT(#REF!,"yyyy"),"-",TEXT(#REF!,"mm"))</f>
        <v>#REF!</v>
      </c>
      <c r="Y1227" s="173" t="str">
        <f t="shared" si="192"/>
        <v>9</v>
      </c>
      <c r="Z1227" s="172" t="str">
        <f t="shared" si="193"/>
        <v>2020-07</v>
      </c>
      <c r="AA1227" s="170" t="e">
        <f>+VLOOKUP(Z1227,#REF!,2,FALSE)/VLOOKUP(X1227,#REF!,2,FALSE)</f>
        <v>#REF!</v>
      </c>
      <c r="AB1227" s="174" t="e">
        <f t="shared" si="194"/>
        <v>#REF!</v>
      </c>
      <c r="AC1227" s="174" t="e">
        <f t="shared" si="195"/>
        <v>#REF!</v>
      </c>
      <c r="AD1227" s="175" t="e">
        <f>+#REF!+365*Y1227</f>
        <v>#REF!</v>
      </c>
      <c r="AE1227" s="176" t="e">
        <f t="shared" si="196"/>
        <v>#REF!</v>
      </c>
      <c r="AF1227" s="170" t="e">
        <f>+VLOOKUP(CONCATENATE(TEXT(W1227,"yyyy"),"-",TEXT(W1227,"mm")),#REF!,2,0)</f>
        <v>#REF!</v>
      </c>
      <c r="AG1227" s="177" t="e">
        <f>+(AC1227*(1+'INFLAC PROYECTADA'!$B$8)^(AE1227))/((1+DEMANDADO!AF1227)^(AE1227))</f>
        <v>#REF!</v>
      </c>
      <c r="AH1227" s="169">
        <f>(0.2*VLOOKUP(D1227,'%.'!$A$1:$B$4,2,FALSE))+(0.35*VLOOKUP(E1227,'%.'!$A$1:$B$4,2,FALSE))+(0.1*VLOOKUP(F1227,'%.'!$A$1:$B$4,2,FALSE))+(0.35*VLOOKUP(G1227,'%.'!$A$1:$B$4,2,FALSE))</f>
        <v>0.5</v>
      </c>
      <c r="AI1227" s="128" t="str">
        <f t="shared" si="201"/>
        <v>MEDIA</v>
      </c>
      <c r="AJ1227" s="128" t="str">
        <f t="shared" si="197"/>
        <v>Cuentas de Orden</v>
      </c>
      <c r="AK1227" s="178" t="e">
        <f t="shared" si="198"/>
        <v>#REF!</v>
      </c>
    </row>
    <row r="1228" spans="1:37" ht="30" customHeight="1" x14ac:dyDescent="0.25">
      <c r="A1228" s="115">
        <v>1227</v>
      </c>
      <c r="B1228" s="66" t="s">
        <v>2776</v>
      </c>
      <c r="C1228" s="67" t="s">
        <v>2777</v>
      </c>
      <c r="D1228" s="252" t="s">
        <v>48</v>
      </c>
      <c r="E1228" s="252" t="s">
        <v>48</v>
      </c>
      <c r="F1228" s="252" t="s">
        <v>48</v>
      </c>
      <c r="G1228" s="258" t="s">
        <v>48</v>
      </c>
      <c r="H1228" s="169">
        <f t="shared" si="199"/>
        <v>0.5</v>
      </c>
      <c r="I1228" s="170" t="str">
        <f t="shared" si="200"/>
        <v>MEDIA</v>
      </c>
      <c r="J1228" s="292">
        <v>243681000</v>
      </c>
      <c r="K1228" s="221">
        <v>0</v>
      </c>
      <c r="L1228" s="86" t="s">
        <v>138</v>
      </c>
      <c r="M1228" s="188">
        <v>0</v>
      </c>
      <c r="N1228" s="87" t="s">
        <v>405</v>
      </c>
      <c r="O1228" s="188">
        <v>0</v>
      </c>
      <c r="P1228" s="83">
        <v>9</v>
      </c>
      <c r="Q1228" s="86" t="s">
        <v>2945</v>
      </c>
      <c r="R1228" s="83"/>
      <c r="S1228" s="93">
        <v>43724</v>
      </c>
      <c r="T1228" s="96">
        <v>229259</v>
      </c>
      <c r="U1228" s="83" t="s">
        <v>182</v>
      </c>
      <c r="V1228" s="83"/>
      <c r="W1228" s="171">
        <v>44074</v>
      </c>
      <c r="X1228" s="172" t="e">
        <f>+CONCATENATE(TEXT(#REF!,"yyyy"),"-",TEXT(#REF!,"mm"))</f>
        <v>#REF!</v>
      </c>
      <c r="Y1228" s="173" t="str">
        <f t="shared" si="192"/>
        <v>9</v>
      </c>
      <c r="Z1228" s="172" t="str">
        <f t="shared" si="193"/>
        <v>2020-07</v>
      </c>
      <c r="AA1228" s="170" t="e">
        <f>+VLOOKUP(Z1228,#REF!,2,FALSE)/VLOOKUP(X1228,#REF!,2,FALSE)</f>
        <v>#REF!</v>
      </c>
      <c r="AB1228" s="174" t="e">
        <f t="shared" si="194"/>
        <v>#REF!</v>
      </c>
      <c r="AC1228" s="174" t="e">
        <f t="shared" si="195"/>
        <v>#REF!</v>
      </c>
      <c r="AD1228" s="175" t="e">
        <f>+#REF!+365*Y1228</f>
        <v>#REF!</v>
      </c>
      <c r="AE1228" s="176" t="e">
        <f t="shared" si="196"/>
        <v>#REF!</v>
      </c>
      <c r="AF1228" s="170" t="e">
        <f>+VLOOKUP(CONCATENATE(TEXT(W1228,"yyyy"),"-",TEXT(W1228,"mm")),#REF!,2,0)</f>
        <v>#REF!</v>
      </c>
      <c r="AG1228" s="177" t="e">
        <f>+(AC1228*(1+'INFLAC PROYECTADA'!$B$8)^(AE1228))/((1+DEMANDADO!AF1228)^(AE1228))</f>
        <v>#REF!</v>
      </c>
      <c r="AH1228" s="169">
        <f>(0.2*VLOOKUP(D1228,'%.'!$A$1:$B$4,2,FALSE))+(0.35*VLOOKUP(E1228,'%.'!$A$1:$B$4,2,FALSE))+(0.1*VLOOKUP(F1228,'%.'!$A$1:$B$4,2,FALSE))+(0.35*VLOOKUP(G1228,'%.'!$A$1:$B$4,2,FALSE))</f>
        <v>0.5</v>
      </c>
      <c r="AI1228" s="128" t="str">
        <f t="shared" si="201"/>
        <v>MEDIA</v>
      </c>
      <c r="AJ1228" s="128" t="str">
        <f t="shared" si="197"/>
        <v>Cuentas de Orden</v>
      </c>
      <c r="AK1228" s="178" t="e">
        <f t="shared" si="198"/>
        <v>#REF!</v>
      </c>
    </row>
    <row r="1229" spans="1:37" ht="30" customHeight="1" x14ac:dyDescent="0.25">
      <c r="A1229" s="115">
        <v>1228</v>
      </c>
      <c r="B1229" s="66" t="s">
        <v>2759</v>
      </c>
      <c r="C1229" s="67" t="s">
        <v>2778</v>
      </c>
      <c r="D1229" s="252" t="s">
        <v>48</v>
      </c>
      <c r="E1229" s="252" t="s">
        <v>48</v>
      </c>
      <c r="F1229" s="252" t="s">
        <v>48</v>
      </c>
      <c r="G1229" s="258" t="s">
        <v>48</v>
      </c>
      <c r="H1229" s="169">
        <f t="shared" si="199"/>
        <v>0.5</v>
      </c>
      <c r="I1229" s="170" t="str">
        <f t="shared" si="200"/>
        <v>MEDIA</v>
      </c>
      <c r="J1229" s="292">
        <v>131672625</v>
      </c>
      <c r="K1229" s="221">
        <v>0.2</v>
      </c>
      <c r="L1229" s="86" t="s">
        <v>138</v>
      </c>
      <c r="M1229" s="188">
        <v>0</v>
      </c>
      <c r="N1229" s="87" t="s">
        <v>405</v>
      </c>
      <c r="O1229" s="188">
        <v>0</v>
      </c>
      <c r="P1229" s="83">
        <v>10</v>
      </c>
      <c r="Q1229" s="86" t="s">
        <v>2945</v>
      </c>
      <c r="R1229" s="83"/>
      <c r="S1229" s="93">
        <v>43724</v>
      </c>
      <c r="T1229" s="96">
        <v>229259</v>
      </c>
      <c r="U1229" s="83" t="s">
        <v>182</v>
      </c>
      <c r="V1229" s="83"/>
      <c r="W1229" s="171">
        <v>44074</v>
      </c>
      <c r="X1229" s="172" t="e">
        <f>+CONCATENATE(TEXT(#REF!,"yyyy"),"-",TEXT(#REF!,"mm"))</f>
        <v>#REF!</v>
      </c>
      <c r="Y1229" s="173" t="str">
        <f t="shared" si="192"/>
        <v>10</v>
      </c>
      <c r="Z1229" s="172" t="str">
        <f t="shared" si="193"/>
        <v>2020-07</v>
      </c>
      <c r="AA1229" s="170" t="e">
        <f>+VLOOKUP(Z1229,#REF!,2,FALSE)/VLOOKUP(X1229,#REF!,2,FALSE)</f>
        <v>#REF!</v>
      </c>
      <c r="AB1229" s="174" t="e">
        <f t="shared" si="194"/>
        <v>#REF!</v>
      </c>
      <c r="AC1229" s="174" t="e">
        <f t="shared" si="195"/>
        <v>#REF!</v>
      </c>
      <c r="AD1229" s="175" t="e">
        <f>+#REF!+365*Y1229</f>
        <v>#REF!</v>
      </c>
      <c r="AE1229" s="176" t="e">
        <f t="shared" si="196"/>
        <v>#REF!</v>
      </c>
      <c r="AF1229" s="170" t="e">
        <f>+VLOOKUP(CONCATENATE(TEXT(W1229,"yyyy"),"-",TEXT(W1229,"mm")),#REF!,2,0)</f>
        <v>#REF!</v>
      </c>
      <c r="AG1229" s="177" t="e">
        <f>+(AC1229*(1+'INFLAC PROYECTADA'!$B$8)^(AE1229))/((1+DEMANDADO!AF1229)^(AE1229))</f>
        <v>#REF!</v>
      </c>
      <c r="AH1229" s="169">
        <f>(0.2*VLOOKUP(D1229,'%.'!$A$1:$B$4,2,FALSE))+(0.35*VLOOKUP(E1229,'%.'!$A$1:$B$4,2,FALSE))+(0.1*VLOOKUP(F1229,'%.'!$A$1:$B$4,2,FALSE))+(0.35*VLOOKUP(G1229,'%.'!$A$1:$B$4,2,FALSE))</f>
        <v>0.5</v>
      </c>
      <c r="AI1229" s="128" t="str">
        <f t="shared" si="201"/>
        <v>MEDIA</v>
      </c>
      <c r="AJ1229" s="128" t="str">
        <f t="shared" si="197"/>
        <v>Cuentas de Orden</v>
      </c>
      <c r="AK1229" s="178" t="e">
        <f t="shared" si="198"/>
        <v>#REF!</v>
      </c>
    </row>
    <row r="1230" spans="1:37" ht="30" customHeight="1" x14ac:dyDescent="0.25">
      <c r="A1230" s="115">
        <v>1229</v>
      </c>
      <c r="B1230" s="66" t="s">
        <v>2763</v>
      </c>
      <c r="C1230" s="67" t="s">
        <v>2779</v>
      </c>
      <c r="D1230" s="252" t="s">
        <v>48</v>
      </c>
      <c r="E1230" s="252" t="s">
        <v>48</v>
      </c>
      <c r="F1230" s="252" t="s">
        <v>48</v>
      </c>
      <c r="G1230" s="258" t="s">
        <v>48</v>
      </c>
      <c r="H1230" s="169">
        <f t="shared" si="199"/>
        <v>0.5</v>
      </c>
      <c r="I1230" s="170" t="str">
        <f t="shared" si="200"/>
        <v>MEDIA</v>
      </c>
      <c r="J1230" s="292">
        <v>40384500</v>
      </c>
      <c r="K1230" s="221">
        <v>0.1</v>
      </c>
      <c r="L1230" s="86" t="s">
        <v>132</v>
      </c>
      <c r="M1230" s="188">
        <v>0</v>
      </c>
      <c r="N1230" s="87" t="s">
        <v>405</v>
      </c>
      <c r="O1230" s="188">
        <v>0</v>
      </c>
      <c r="P1230" s="83">
        <v>8</v>
      </c>
      <c r="Q1230" s="86" t="s">
        <v>2945</v>
      </c>
      <c r="R1230" s="83"/>
      <c r="S1230" s="93">
        <v>43724</v>
      </c>
      <c r="T1230" s="96">
        <v>229259</v>
      </c>
      <c r="U1230" s="83" t="s">
        <v>182</v>
      </c>
      <c r="V1230" s="83"/>
      <c r="W1230" s="171">
        <v>44074</v>
      </c>
      <c r="X1230" s="172" t="e">
        <f>+CONCATENATE(TEXT(#REF!,"yyyy"),"-",TEXT(#REF!,"mm"))</f>
        <v>#REF!</v>
      </c>
      <c r="Y1230" s="173" t="str">
        <f t="shared" si="192"/>
        <v>8</v>
      </c>
      <c r="Z1230" s="172" t="str">
        <f t="shared" si="193"/>
        <v>2020-07</v>
      </c>
      <c r="AA1230" s="170" t="e">
        <f>+VLOOKUP(Z1230,#REF!,2,FALSE)/VLOOKUP(X1230,#REF!,2,FALSE)</f>
        <v>#REF!</v>
      </c>
      <c r="AB1230" s="174" t="e">
        <f t="shared" si="194"/>
        <v>#REF!</v>
      </c>
      <c r="AC1230" s="174" t="e">
        <f t="shared" si="195"/>
        <v>#REF!</v>
      </c>
      <c r="AD1230" s="175" t="e">
        <f>+#REF!+365*Y1230</f>
        <v>#REF!</v>
      </c>
      <c r="AE1230" s="176" t="e">
        <f t="shared" si="196"/>
        <v>#REF!</v>
      </c>
      <c r="AF1230" s="170" t="e">
        <f>+VLOOKUP(CONCATENATE(TEXT(W1230,"yyyy"),"-",TEXT(W1230,"mm")),#REF!,2,0)</f>
        <v>#REF!</v>
      </c>
      <c r="AG1230" s="177" t="e">
        <f>+(AC1230*(1+'INFLAC PROYECTADA'!$B$8)^(AE1230))/((1+DEMANDADO!AF1230)^(AE1230))</f>
        <v>#REF!</v>
      </c>
      <c r="AH1230" s="169">
        <f>(0.2*VLOOKUP(D1230,'%.'!$A$1:$B$4,2,FALSE))+(0.35*VLOOKUP(E1230,'%.'!$A$1:$B$4,2,FALSE))+(0.1*VLOOKUP(F1230,'%.'!$A$1:$B$4,2,FALSE))+(0.35*VLOOKUP(G1230,'%.'!$A$1:$B$4,2,FALSE))</f>
        <v>0.5</v>
      </c>
      <c r="AI1230" s="128" t="str">
        <f t="shared" si="201"/>
        <v>MEDIA</v>
      </c>
      <c r="AJ1230" s="128" t="str">
        <f t="shared" si="197"/>
        <v>Cuentas de Orden</v>
      </c>
      <c r="AK1230" s="178" t="e">
        <f t="shared" si="198"/>
        <v>#REF!</v>
      </c>
    </row>
    <row r="1231" spans="1:37" ht="30" customHeight="1" x14ac:dyDescent="0.25">
      <c r="A1231" s="115">
        <v>1230</v>
      </c>
      <c r="B1231" s="66" t="s">
        <v>2759</v>
      </c>
      <c r="C1231" s="67" t="s">
        <v>2780</v>
      </c>
      <c r="D1231" s="252" t="s">
        <v>48</v>
      </c>
      <c r="E1231" s="252" t="s">
        <v>48</v>
      </c>
      <c r="F1231" s="252" t="s">
        <v>48</v>
      </c>
      <c r="G1231" s="258" t="s">
        <v>48</v>
      </c>
      <c r="H1231" s="169">
        <f t="shared" si="199"/>
        <v>0.5</v>
      </c>
      <c r="I1231" s="170" t="str">
        <f t="shared" si="200"/>
        <v>MEDIA</v>
      </c>
      <c r="J1231" s="292">
        <v>283350000</v>
      </c>
      <c r="K1231" s="221">
        <v>0</v>
      </c>
      <c r="L1231" s="86" t="s">
        <v>138</v>
      </c>
      <c r="M1231" s="188">
        <v>0</v>
      </c>
      <c r="N1231" s="87" t="s">
        <v>405</v>
      </c>
      <c r="O1231" s="188">
        <v>0</v>
      </c>
      <c r="P1231" s="83">
        <v>9</v>
      </c>
      <c r="Q1231" s="86" t="s">
        <v>2945</v>
      </c>
      <c r="R1231" s="83"/>
      <c r="S1231" s="93">
        <v>43724</v>
      </c>
      <c r="T1231" s="96">
        <v>229259</v>
      </c>
      <c r="U1231" s="83" t="s">
        <v>182</v>
      </c>
      <c r="V1231" s="83"/>
      <c r="W1231" s="171">
        <v>44074</v>
      </c>
      <c r="X1231" s="172" t="e">
        <f>+CONCATENATE(TEXT(#REF!,"yyyy"),"-",TEXT(#REF!,"mm"))</f>
        <v>#REF!</v>
      </c>
      <c r="Y1231" s="173" t="str">
        <f t="shared" si="192"/>
        <v>9</v>
      </c>
      <c r="Z1231" s="172" t="str">
        <f t="shared" si="193"/>
        <v>2020-07</v>
      </c>
      <c r="AA1231" s="170" t="e">
        <f>+VLOOKUP(Z1231,#REF!,2,FALSE)/VLOOKUP(X1231,#REF!,2,FALSE)</f>
        <v>#REF!</v>
      </c>
      <c r="AB1231" s="174" t="e">
        <f t="shared" si="194"/>
        <v>#REF!</v>
      </c>
      <c r="AC1231" s="174" t="e">
        <f t="shared" si="195"/>
        <v>#REF!</v>
      </c>
      <c r="AD1231" s="175" t="e">
        <f>+#REF!+365*Y1231</f>
        <v>#REF!</v>
      </c>
      <c r="AE1231" s="176" t="e">
        <f t="shared" si="196"/>
        <v>#REF!</v>
      </c>
      <c r="AF1231" s="170" t="e">
        <f>+VLOOKUP(CONCATENATE(TEXT(W1231,"yyyy"),"-",TEXT(W1231,"mm")),#REF!,2,0)</f>
        <v>#REF!</v>
      </c>
      <c r="AG1231" s="177" t="e">
        <f>+(AC1231*(1+'INFLAC PROYECTADA'!$B$8)^(AE1231))/((1+DEMANDADO!AF1231)^(AE1231))</f>
        <v>#REF!</v>
      </c>
      <c r="AH1231" s="169">
        <f>(0.2*VLOOKUP(D1231,'%.'!$A$1:$B$4,2,FALSE))+(0.35*VLOOKUP(E1231,'%.'!$A$1:$B$4,2,FALSE))+(0.1*VLOOKUP(F1231,'%.'!$A$1:$B$4,2,FALSE))+(0.35*VLOOKUP(G1231,'%.'!$A$1:$B$4,2,FALSE))</f>
        <v>0.5</v>
      </c>
      <c r="AI1231" s="128" t="str">
        <f t="shared" si="201"/>
        <v>MEDIA</v>
      </c>
      <c r="AJ1231" s="128" t="str">
        <f t="shared" si="197"/>
        <v>Cuentas de Orden</v>
      </c>
      <c r="AK1231" s="178" t="e">
        <f t="shared" si="198"/>
        <v>#REF!</v>
      </c>
    </row>
    <row r="1232" spans="1:37" ht="30" customHeight="1" x14ac:dyDescent="0.25">
      <c r="A1232" s="115">
        <v>1231</v>
      </c>
      <c r="B1232" s="66" t="s">
        <v>2781</v>
      </c>
      <c r="C1232" s="67" t="s">
        <v>2782</v>
      </c>
      <c r="D1232" s="252" t="s">
        <v>48</v>
      </c>
      <c r="E1232" s="252" t="s">
        <v>48</v>
      </c>
      <c r="F1232" s="252" t="s">
        <v>48</v>
      </c>
      <c r="G1232" s="258" t="s">
        <v>48</v>
      </c>
      <c r="H1232" s="169">
        <f t="shared" si="199"/>
        <v>0.5</v>
      </c>
      <c r="I1232" s="170" t="str">
        <f t="shared" si="200"/>
        <v>MEDIA</v>
      </c>
      <c r="J1232" s="292">
        <v>884668949</v>
      </c>
      <c r="K1232" s="221">
        <v>0.2</v>
      </c>
      <c r="L1232" s="86" t="s">
        <v>138</v>
      </c>
      <c r="M1232" s="188">
        <v>0</v>
      </c>
      <c r="N1232" s="87" t="s">
        <v>405</v>
      </c>
      <c r="O1232" s="188">
        <v>0</v>
      </c>
      <c r="P1232" s="83">
        <v>9</v>
      </c>
      <c r="Q1232" s="86" t="s">
        <v>2945</v>
      </c>
      <c r="R1232" s="83"/>
      <c r="S1232" s="93">
        <v>43724</v>
      </c>
      <c r="T1232" s="96">
        <v>229259</v>
      </c>
      <c r="U1232" s="83" t="s">
        <v>182</v>
      </c>
      <c r="V1232" s="83"/>
      <c r="W1232" s="171">
        <v>44074</v>
      </c>
      <c r="X1232" s="172" t="e">
        <f>+CONCATENATE(TEXT(#REF!,"yyyy"),"-",TEXT(#REF!,"mm"))</f>
        <v>#REF!</v>
      </c>
      <c r="Y1232" s="173" t="str">
        <f t="shared" si="192"/>
        <v>9</v>
      </c>
      <c r="Z1232" s="172" t="str">
        <f t="shared" si="193"/>
        <v>2020-07</v>
      </c>
      <c r="AA1232" s="170" t="e">
        <f>+VLOOKUP(Z1232,#REF!,2,FALSE)/VLOOKUP(X1232,#REF!,2,FALSE)</f>
        <v>#REF!</v>
      </c>
      <c r="AB1232" s="174" t="e">
        <f t="shared" si="194"/>
        <v>#REF!</v>
      </c>
      <c r="AC1232" s="174" t="e">
        <f t="shared" si="195"/>
        <v>#REF!</v>
      </c>
      <c r="AD1232" s="175" t="e">
        <f>+#REF!+365*Y1232</f>
        <v>#REF!</v>
      </c>
      <c r="AE1232" s="176" t="e">
        <f t="shared" si="196"/>
        <v>#REF!</v>
      </c>
      <c r="AF1232" s="170" t="e">
        <f>+VLOOKUP(CONCATENATE(TEXT(W1232,"yyyy"),"-",TEXT(W1232,"mm")),#REF!,2,0)</f>
        <v>#REF!</v>
      </c>
      <c r="AG1232" s="177" t="e">
        <f>+(AC1232*(1+'INFLAC PROYECTADA'!$B$8)^(AE1232))/((1+DEMANDADO!AF1232)^(AE1232))</f>
        <v>#REF!</v>
      </c>
      <c r="AH1232" s="169">
        <f>(0.2*VLOOKUP(D1232,'%.'!$A$1:$B$4,2,FALSE))+(0.35*VLOOKUP(E1232,'%.'!$A$1:$B$4,2,FALSE))+(0.1*VLOOKUP(F1232,'%.'!$A$1:$B$4,2,FALSE))+(0.35*VLOOKUP(G1232,'%.'!$A$1:$B$4,2,FALSE))</f>
        <v>0.5</v>
      </c>
      <c r="AI1232" s="128" t="str">
        <f t="shared" si="201"/>
        <v>MEDIA</v>
      </c>
      <c r="AJ1232" s="128" t="str">
        <f t="shared" si="197"/>
        <v>Cuentas de Orden</v>
      </c>
      <c r="AK1232" s="178" t="e">
        <f t="shared" si="198"/>
        <v>#REF!</v>
      </c>
    </row>
    <row r="1233" spans="1:37" ht="30" customHeight="1" x14ac:dyDescent="0.25">
      <c r="A1233" s="115">
        <v>1232</v>
      </c>
      <c r="B1233" s="66" t="s">
        <v>2783</v>
      </c>
      <c r="C1233" s="67" t="s">
        <v>2784</v>
      </c>
      <c r="D1233" s="252" t="s">
        <v>1</v>
      </c>
      <c r="E1233" s="252" t="s">
        <v>1</v>
      </c>
      <c r="F1233" s="252" t="s">
        <v>1</v>
      </c>
      <c r="G1233" s="252" t="s">
        <v>1</v>
      </c>
      <c r="H1233" s="169">
        <f t="shared" si="199"/>
        <v>0.05</v>
      </c>
      <c r="I1233" s="170" t="str">
        <f t="shared" si="200"/>
        <v>REMOTA</v>
      </c>
      <c r="J1233" s="292">
        <v>511866750</v>
      </c>
      <c r="K1233" s="221">
        <v>0</v>
      </c>
      <c r="L1233" s="86" t="s">
        <v>138</v>
      </c>
      <c r="M1233" s="188">
        <v>0</v>
      </c>
      <c r="N1233" s="87" t="s">
        <v>405</v>
      </c>
      <c r="O1233" s="188">
        <v>0</v>
      </c>
      <c r="P1233" s="83">
        <v>9</v>
      </c>
      <c r="Q1233" s="86" t="s">
        <v>2945</v>
      </c>
      <c r="R1233" s="83"/>
      <c r="S1233" s="93">
        <v>43724</v>
      </c>
      <c r="T1233" s="96">
        <v>229259</v>
      </c>
      <c r="U1233" s="83" t="s">
        <v>182</v>
      </c>
      <c r="V1233" s="83"/>
      <c r="W1233" s="171">
        <v>44074</v>
      </c>
      <c r="X1233" s="172" t="e">
        <f>+CONCATENATE(TEXT(#REF!,"yyyy"),"-",TEXT(#REF!,"mm"))</f>
        <v>#REF!</v>
      </c>
      <c r="Y1233" s="173" t="str">
        <f t="shared" si="192"/>
        <v>9</v>
      </c>
      <c r="Z1233" s="172" t="str">
        <f t="shared" si="193"/>
        <v>2020-07</v>
      </c>
      <c r="AA1233" s="170" t="e">
        <f>+VLOOKUP(Z1233,#REF!,2,FALSE)/VLOOKUP(X1233,#REF!,2,FALSE)</f>
        <v>#REF!</v>
      </c>
      <c r="AB1233" s="174" t="e">
        <f t="shared" si="194"/>
        <v>#REF!</v>
      </c>
      <c r="AC1233" s="174" t="e">
        <f t="shared" si="195"/>
        <v>#REF!</v>
      </c>
      <c r="AD1233" s="175" t="e">
        <f>+#REF!+365*Y1233</f>
        <v>#REF!</v>
      </c>
      <c r="AE1233" s="176" t="e">
        <f t="shared" si="196"/>
        <v>#REF!</v>
      </c>
      <c r="AF1233" s="170" t="e">
        <f>+VLOOKUP(CONCATENATE(TEXT(W1233,"yyyy"),"-",TEXT(W1233,"mm")),#REF!,2,0)</f>
        <v>#REF!</v>
      </c>
      <c r="AG1233" s="177" t="e">
        <f>+(AC1233*(1+'INFLAC PROYECTADA'!$B$8)^(AE1233))/((1+DEMANDADO!AF1233)^(AE1233))</f>
        <v>#REF!</v>
      </c>
      <c r="AH1233" s="169">
        <f>(0.2*VLOOKUP(D1233,'%.'!$A$1:$B$4,2,FALSE))+(0.35*VLOOKUP(E1233,'%.'!$A$1:$B$4,2,FALSE))+(0.1*VLOOKUP(F1233,'%.'!$A$1:$B$4,2,FALSE))+(0.35*VLOOKUP(G1233,'%.'!$A$1:$B$4,2,FALSE))</f>
        <v>0.05</v>
      </c>
      <c r="AI1233" s="128" t="str">
        <f t="shared" si="201"/>
        <v>REMOTA</v>
      </c>
      <c r="AJ1233" s="128" t="str">
        <f t="shared" si="197"/>
        <v>No se registra</v>
      </c>
      <c r="AK1233" s="178">
        <f t="shared" si="198"/>
        <v>0</v>
      </c>
    </row>
    <row r="1234" spans="1:37" ht="30" customHeight="1" x14ac:dyDescent="0.25">
      <c r="A1234" s="115">
        <v>1233</v>
      </c>
      <c r="B1234" s="66" t="s">
        <v>2781</v>
      </c>
      <c r="C1234" s="67" t="s">
        <v>2785</v>
      </c>
      <c r="D1234" s="252" t="s">
        <v>48</v>
      </c>
      <c r="E1234" s="252" t="s">
        <v>48</v>
      </c>
      <c r="F1234" s="252" t="s">
        <v>48</v>
      </c>
      <c r="G1234" s="258" t="s">
        <v>48</v>
      </c>
      <c r="H1234" s="169">
        <f t="shared" si="199"/>
        <v>0.5</v>
      </c>
      <c r="I1234" s="170" t="str">
        <f t="shared" si="200"/>
        <v>MEDIA</v>
      </c>
      <c r="J1234" s="292">
        <v>311685000</v>
      </c>
      <c r="K1234" s="221">
        <v>0.2</v>
      </c>
      <c r="L1234" s="86" t="s">
        <v>138</v>
      </c>
      <c r="M1234" s="188">
        <v>0</v>
      </c>
      <c r="N1234" s="87" t="s">
        <v>405</v>
      </c>
      <c r="O1234" s="188">
        <v>0</v>
      </c>
      <c r="P1234" s="83">
        <v>9</v>
      </c>
      <c r="Q1234" s="86" t="s">
        <v>2945</v>
      </c>
      <c r="R1234" s="83"/>
      <c r="S1234" s="93">
        <v>43724</v>
      </c>
      <c r="T1234" s="96">
        <v>229259</v>
      </c>
      <c r="U1234" s="83" t="s">
        <v>182</v>
      </c>
      <c r="V1234" s="83"/>
      <c r="W1234" s="171">
        <v>44074</v>
      </c>
      <c r="X1234" s="172" t="e">
        <f>+CONCATENATE(TEXT(#REF!,"yyyy"),"-",TEXT(#REF!,"mm"))</f>
        <v>#REF!</v>
      </c>
      <c r="Y1234" s="173" t="str">
        <f t="shared" si="192"/>
        <v>9</v>
      </c>
      <c r="Z1234" s="172" t="str">
        <f t="shared" si="193"/>
        <v>2020-07</v>
      </c>
      <c r="AA1234" s="170" t="e">
        <f>+VLOOKUP(Z1234,#REF!,2,FALSE)/VLOOKUP(X1234,#REF!,2,FALSE)</f>
        <v>#REF!</v>
      </c>
      <c r="AB1234" s="174" t="e">
        <f t="shared" si="194"/>
        <v>#REF!</v>
      </c>
      <c r="AC1234" s="174" t="e">
        <f t="shared" si="195"/>
        <v>#REF!</v>
      </c>
      <c r="AD1234" s="175" t="e">
        <f>+#REF!+365*Y1234</f>
        <v>#REF!</v>
      </c>
      <c r="AE1234" s="176" t="e">
        <f t="shared" si="196"/>
        <v>#REF!</v>
      </c>
      <c r="AF1234" s="170" t="e">
        <f>+VLOOKUP(CONCATENATE(TEXT(W1234,"yyyy"),"-",TEXT(W1234,"mm")),#REF!,2,0)</f>
        <v>#REF!</v>
      </c>
      <c r="AG1234" s="177" t="e">
        <f>+(AC1234*(1+'INFLAC PROYECTADA'!$B$8)^(AE1234))/((1+DEMANDADO!AF1234)^(AE1234))</f>
        <v>#REF!</v>
      </c>
      <c r="AH1234" s="169">
        <f>(0.2*VLOOKUP(D1234,'%.'!$A$1:$B$4,2,FALSE))+(0.35*VLOOKUP(E1234,'%.'!$A$1:$B$4,2,FALSE))+(0.1*VLOOKUP(F1234,'%.'!$A$1:$B$4,2,FALSE))+(0.35*VLOOKUP(G1234,'%.'!$A$1:$B$4,2,FALSE))</f>
        <v>0.5</v>
      </c>
      <c r="AI1234" s="128" t="str">
        <f t="shared" si="201"/>
        <v>MEDIA</v>
      </c>
      <c r="AJ1234" s="128" t="str">
        <f t="shared" si="197"/>
        <v>Cuentas de Orden</v>
      </c>
      <c r="AK1234" s="178" t="e">
        <f t="shared" si="198"/>
        <v>#REF!</v>
      </c>
    </row>
    <row r="1235" spans="1:37" ht="30" customHeight="1" x14ac:dyDescent="0.25">
      <c r="A1235" s="115">
        <v>1234</v>
      </c>
      <c r="B1235" s="66" t="s">
        <v>2786</v>
      </c>
      <c r="C1235" s="67" t="s">
        <v>2787</v>
      </c>
      <c r="D1235" s="252" t="s">
        <v>48</v>
      </c>
      <c r="E1235" s="252" t="s">
        <v>48</v>
      </c>
      <c r="F1235" s="252" t="s">
        <v>48</v>
      </c>
      <c r="G1235" s="258" t="s">
        <v>48</v>
      </c>
      <c r="H1235" s="169">
        <f t="shared" si="199"/>
        <v>0.5</v>
      </c>
      <c r="I1235" s="170" t="str">
        <f t="shared" si="200"/>
        <v>MEDIA</v>
      </c>
      <c r="J1235" s="292">
        <v>136700094</v>
      </c>
      <c r="K1235" s="221">
        <v>2E-3</v>
      </c>
      <c r="L1235" s="86" t="s">
        <v>138</v>
      </c>
      <c r="M1235" s="188">
        <v>0</v>
      </c>
      <c r="N1235" s="87" t="s">
        <v>405</v>
      </c>
      <c r="O1235" s="188">
        <v>0</v>
      </c>
      <c r="P1235" s="83">
        <v>9</v>
      </c>
      <c r="Q1235" s="86" t="s">
        <v>2945</v>
      </c>
      <c r="R1235" s="83"/>
      <c r="S1235" s="93">
        <v>43724</v>
      </c>
      <c r="T1235" s="96">
        <v>229259</v>
      </c>
      <c r="U1235" s="83" t="s">
        <v>182</v>
      </c>
      <c r="V1235" s="83"/>
      <c r="W1235" s="171">
        <v>44074</v>
      </c>
      <c r="X1235" s="172" t="e">
        <f>+CONCATENATE(TEXT(#REF!,"yyyy"),"-",TEXT(#REF!,"mm"))</f>
        <v>#REF!</v>
      </c>
      <c r="Y1235" s="173" t="str">
        <f t="shared" si="192"/>
        <v>9</v>
      </c>
      <c r="Z1235" s="172" t="str">
        <f t="shared" si="193"/>
        <v>2020-07</v>
      </c>
      <c r="AA1235" s="170" t="e">
        <f>+VLOOKUP(Z1235,#REF!,2,FALSE)/VLOOKUP(X1235,#REF!,2,FALSE)</f>
        <v>#REF!</v>
      </c>
      <c r="AB1235" s="174" t="e">
        <f t="shared" si="194"/>
        <v>#REF!</v>
      </c>
      <c r="AC1235" s="174" t="e">
        <f t="shared" si="195"/>
        <v>#REF!</v>
      </c>
      <c r="AD1235" s="175" t="e">
        <f>+#REF!+365*Y1235</f>
        <v>#REF!</v>
      </c>
      <c r="AE1235" s="176" t="e">
        <f t="shared" si="196"/>
        <v>#REF!</v>
      </c>
      <c r="AF1235" s="170" t="e">
        <f>+VLOOKUP(CONCATENATE(TEXT(W1235,"yyyy"),"-",TEXT(W1235,"mm")),#REF!,2,0)</f>
        <v>#REF!</v>
      </c>
      <c r="AG1235" s="177" t="e">
        <f>+(AC1235*(1+'INFLAC PROYECTADA'!$B$8)^(AE1235))/((1+DEMANDADO!AF1235)^(AE1235))</f>
        <v>#REF!</v>
      </c>
      <c r="AH1235" s="169">
        <f>(0.2*VLOOKUP(D1235,'%.'!$A$1:$B$4,2,FALSE))+(0.35*VLOOKUP(E1235,'%.'!$A$1:$B$4,2,FALSE))+(0.1*VLOOKUP(F1235,'%.'!$A$1:$B$4,2,FALSE))+(0.35*VLOOKUP(G1235,'%.'!$A$1:$B$4,2,FALSE))</f>
        <v>0.5</v>
      </c>
      <c r="AI1235" s="128" t="str">
        <f t="shared" si="201"/>
        <v>MEDIA</v>
      </c>
      <c r="AJ1235" s="128" t="str">
        <f t="shared" si="197"/>
        <v>Cuentas de Orden</v>
      </c>
      <c r="AK1235" s="178" t="e">
        <f t="shared" si="198"/>
        <v>#REF!</v>
      </c>
    </row>
    <row r="1236" spans="1:37" ht="30" customHeight="1" x14ac:dyDescent="0.25">
      <c r="A1236" s="115">
        <v>1235</v>
      </c>
      <c r="B1236" s="66" t="s">
        <v>2788</v>
      </c>
      <c r="C1236" s="67" t="s">
        <v>2789</v>
      </c>
      <c r="D1236" s="252" t="s">
        <v>48</v>
      </c>
      <c r="E1236" s="252" t="s">
        <v>48</v>
      </c>
      <c r="F1236" s="252" t="s">
        <v>48</v>
      </c>
      <c r="G1236" s="258" t="s">
        <v>48</v>
      </c>
      <c r="H1236" s="169">
        <f t="shared" si="199"/>
        <v>0.5</v>
      </c>
      <c r="I1236" s="170" t="str">
        <f t="shared" si="200"/>
        <v>MEDIA</v>
      </c>
      <c r="J1236" s="292">
        <v>145715319</v>
      </c>
      <c r="K1236" s="221">
        <v>0.15</v>
      </c>
      <c r="L1236" s="86" t="s">
        <v>138</v>
      </c>
      <c r="M1236" s="188">
        <v>0</v>
      </c>
      <c r="N1236" s="87" t="s">
        <v>405</v>
      </c>
      <c r="O1236" s="188">
        <v>0</v>
      </c>
      <c r="P1236" s="83">
        <v>10</v>
      </c>
      <c r="Q1236" s="86" t="s">
        <v>2945</v>
      </c>
      <c r="R1236" s="83"/>
      <c r="S1236" s="93">
        <v>43724</v>
      </c>
      <c r="T1236" s="96">
        <v>229259</v>
      </c>
      <c r="U1236" s="83" t="s">
        <v>182</v>
      </c>
      <c r="V1236" s="83"/>
      <c r="W1236" s="171">
        <v>44074</v>
      </c>
      <c r="X1236" s="172" t="e">
        <f>+CONCATENATE(TEXT(#REF!,"yyyy"),"-",TEXT(#REF!,"mm"))</f>
        <v>#REF!</v>
      </c>
      <c r="Y1236" s="173" t="str">
        <f t="shared" si="192"/>
        <v>10</v>
      </c>
      <c r="Z1236" s="172" t="str">
        <f t="shared" si="193"/>
        <v>2020-07</v>
      </c>
      <c r="AA1236" s="170" t="e">
        <f>+VLOOKUP(Z1236,#REF!,2,FALSE)/VLOOKUP(X1236,#REF!,2,FALSE)</f>
        <v>#REF!</v>
      </c>
      <c r="AB1236" s="174" t="e">
        <f t="shared" si="194"/>
        <v>#REF!</v>
      </c>
      <c r="AC1236" s="174" t="e">
        <f t="shared" si="195"/>
        <v>#REF!</v>
      </c>
      <c r="AD1236" s="175" t="e">
        <f>+#REF!+365*Y1236</f>
        <v>#REF!</v>
      </c>
      <c r="AE1236" s="176" t="e">
        <f t="shared" si="196"/>
        <v>#REF!</v>
      </c>
      <c r="AF1236" s="170" t="e">
        <f>+VLOOKUP(CONCATENATE(TEXT(W1236,"yyyy"),"-",TEXT(W1236,"mm")),#REF!,2,0)</f>
        <v>#REF!</v>
      </c>
      <c r="AG1236" s="177" t="e">
        <f>+(AC1236*(1+'INFLAC PROYECTADA'!$B$8)^(AE1236))/((1+DEMANDADO!AF1236)^(AE1236))</f>
        <v>#REF!</v>
      </c>
      <c r="AH1236" s="169">
        <f>(0.2*VLOOKUP(D1236,'%.'!$A$1:$B$4,2,FALSE))+(0.35*VLOOKUP(E1236,'%.'!$A$1:$B$4,2,FALSE))+(0.1*VLOOKUP(F1236,'%.'!$A$1:$B$4,2,FALSE))+(0.35*VLOOKUP(G1236,'%.'!$A$1:$B$4,2,FALSE))</f>
        <v>0.5</v>
      </c>
      <c r="AI1236" s="128" t="str">
        <f t="shared" si="201"/>
        <v>MEDIA</v>
      </c>
      <c r="AJ1236" s="128" t="str">
        <f t="shared" si="197"/>
        <v>Cuentas de Orden</v>
      </c>
      <c r="AK1236" s="178" t="e">
        <f t="shared" si="198"/>
        <v>#REF!</v>
      </c>
    </row>
    <row r="1237" spans="1:37" ht="30" customHeight="1" x14ac:dyDescent="0.25">
      <c r="A1237" s="115">
        <v>1236</v>
      </c>
      <c r="B1237" s="66" t="s">
        <v>2776</v>
      </c>
      <c r="C1237" s="67" t="s">
        <v>2790</v>
      </c>
      <c r="D1237" s="252" t="s">
        <v>48</v>
      </c>
      <c r="E1237" s="252" t="s">
        <v>48</v>
      </c>
      <c r="F1237" s="252" t="s">
        <v>48</v>
      </c>
      <c r="G1237" s="258" t="s">
        <v>48</v>
      </c>
      <c r="H1237" s="169">
        <f t="shared" si="199"/>
        <v>0.5</v>
      </c>
      <c r="I1237" s="170" t="str">
        <f t="shared" si="200"/>
        <v>MEDIA</v>
      </c>
      <c r="J1237" s="292">
        <v>125575125</v>
      </c>
      <c r="K1237" s="221">
        <v>0</v>
      </c>
      <c r="L1237" s="86" t="s">
        <v>132</v>
      </c>
      <c r="M1237" s="188">
        <v>0</v>
      </c>
      <c r="N1237" s="87" t="s">
        <v>405</v>
      </c>
      <c r="O1237" s="188">
        <v>0</v>
      </c>
      <c r="P1237" s="83">
        <v>10</v>
      </c>
      <c r="Q1237" s="86" t="s">
        <v>2945</v>
      </c>
      <c r="R1237" s="83"/>
      <c r="S1237" s="93">
        <v>43724</v>
      </c>
      <c r="T1237" s="96">
        <v>229259</v>
      </c>
      <c r="U1237" s="83" t="s">
        <v>182</v>
      </c>
      <c r="V1237" s="83"/>
      <c r="W1237" s="171">
        <v>44074</v>
      </c>
      <c r="X1237" s="172" t="e">
        <f>+CONCATENATE(TEXT(#REF!,"yyyy"),"-",TEXT(#REF!,"mm"))</f>
        <v>#REF!</v>
      </c>
      <c r="Y1237" s="173" t="str">
        <f t="shared" si="192"/>
        <v>10</v>
      </c>
      <c r="Z1237" s="172" t="str">
        <f t="shared" si="193"/>
        <v>2020-07</v>
      </c>
      <c r="AA1237" s="170" t="e">
        <f>+VLOOKUP(Z1237,#REF!,2,FALSE)/VLOOKUP(X1237,#REF!,2,FALSE)</f>
        <v>#REF!</v>
      </c>
      <c r="AB1237" s="174" t="e">
        <f t="shared" si="194"/>
        <v>#REF!</v>
      </c>
      <c r="AC1237" s="174" t="e">
        <f t="shared" si="195"/>
        <v>#REF!</v>
      </c>
      <c r="AD1237" s="175" t="e">
        <f>+#REF!+365*Y1237</f>
        <v>#REF!</v>
      </c>
      <c r="AE1237" s="176" t="e">
        <f t="shared" si="196"/>
        <v>#REF!</v>
      </c>
      <c r="AF1237" s="170" t="e">
        <f>+VLOOKUP(CONCATENATE(TEXT(W1237,"yyyy"),"-",TEXT(W1237,"mm")),#REF!,2,0)</f>
        <v>#REF!</v>
      </c>
      <c r="AG1237" s="177" t="e">
        <f>+(AC1237*(1+'INFLAC PROYECTADA'!$B$8)^(AE1237))/((1+DEMANDADO!AF1237)^(AE1237))</f>
        <v>#REF!</v>
      </c>
      <c r="AH1237" s="169">
        <f>(0.2*VLOOKUP(D1237,'%.'!$A$1:$B$4,2,FALSE))+(0.35*VLOOKUP(E1237,'%.'!$A$1:$B$4,2,FALSE))+(0.1*VLOOKUP(F1237,'%.'!$A$1:$B$4,2,FALSE))+(0.35*VLOOKUP(G1237,'%.'!$A$1:$B$4,2,FALSE))</f>
        <v>0.5</v>
      </c>
      <c r="AI1237" s="128" t="str">
        <f t="shared" si="201"/>
        <v>MEDIA</v>
      </c>
      <c r="AJ1237" s="128" t="str">
        <f t="shared" si="197"/>
        <v>Cuentas de Orden</v>
      </c>
      <c r="AK1237" s="178" t="e">
        <f t="shared" si="198"/>
        <v>#REF!</v>
      </c>
    </row>
    <row r="1238" spans="1:37" ht="30" customHeight="1" x14ac:dyDescent="0.25">
      <c r="A1238" s="115">
        <v>1237</v>
      </c>
      <c r="B1238" s="66" t="s">
        <v>2769</v>
      </c>
      <c r="C1238" s="67" t="s">
        <v>2791</v>
      </c>
      <c r="D1238" s="252" t="s">
        <v>48</v>
      </c>
      <c r="E1238" s="252" t="s">
        <v>48</v>
      </c>
      <c r="F1238" s="252" t="s">
        <v>48</v>
      </c>
      <c r="G1238" s="258" t="s">
        <v>48</v>
      </c>
      <c r="H1238" s="169">
        <f t="shared" si="199"/>
        <v>0.5</v>
      </c>
      <c r="I1238" s="170" t="str">
        <f t="shared" si="200"/>
        <v>MEDIA</v>
      </c>
      <c r="J1238" s="292">
        <v>1260196035</v>
      </c>
      <c r="K1238" s="221">
        <v>0</v>
      </c>
      <c r="L1238" s="86" t="s">
        <v>138</v>
      </c>
      <c r="M1238" s="188">
        <v>0</v>
      </c>
      <c r="N1238" s="87" t="s">
        <v>405</v>
      </c>
      <c r="O1238" s="188">
        <v>0</v>
      </c>
      <c r="P1238" s="83">
        <v>9</v>
      </c>
      <c r="Q1238" s="86" t="s">
        <v>2945</v>
      </c>
      <c r="R1238" s="83"/>
      <c r="S1238" s="93">
        <v>43724</v>
      </c>
      <c r="T1238" s="96">
        <v>229259</v>
      </c>
      <c r="U1238" s="83" t="s">
        <v>182</v>
      </c>
      <c r="V1238" s="86" t="s">
        <v>1479</v>
      </c>
      <c r="W1238" s="171">
        <v>44074</v>
      </c>
      <c r="X1238" s="172" t="e">
        <f>+CONCATENATE(TEXT(#REF!,"yyyy"),"-",TEXT(#REF!,"mm"))</f>
        <v>#REF!</v>
      </c>
      <c r="Y1238" s="173" t="str">
        <f t="shared" si="192"/>
        <v>9</v>
      </c>
      <c r="Z1238" s="172" t="str">
        <f t="shared" si="193"/>
        <v>2020-07</v>
      </c>
      <c r="AA1238" s="170" t="e">
        <f>+VLOOKUP(Z1238,#REF!,2,FALSE)/VLOOKUP(X1238,#REF!,2,FALSE)</f>
        <v>#REF!</v>
      </c>
      <c r="AB1238" s="174" t="e">
        <f t="shared" si="194"/>
        <v>#REF!</v>
      </c>
      <c r="AC1238" s="174" t="e">
        <f t="shared" si="195"/>
        <v>#REF!</v>
      </c>
      <c r="AD1238" s="175" t="e">
        <f>+#REF!+365*Y1238</f>
        <v>#REF!</v>
      </c>
      <c r="AE1238" s="176" t="e">
        <f t="shared" si="196"/>
        <v>#REF!</v>
      </c>
      <c r="AF1238" s="170" t="e">
        <f>+VLOOKUP(CONCATENATE(TEXT(W1238,"yyyy"),"-",TEXT(W1238,"mm")),#REF!,2,0)</f>
        <v>#REF!</v>
      </c>
      <c r="AG1238" s="177" t="e">
        <f>+(AC1238*(1+'INFLAC PROYECTADA'!$B$8)^(AE1238))/((1+DEMANDADO!AF1238)^(AE1238))</f>
        <v>#REF!</v>
      </c>
      <c r="AH1238" s="169">
        <f>(0.2*VLOOKUP(D1238,'%.'!$A$1:$B$4,2,FALSE))+(0.35*VLOOKUP(E1238,'%.'!$A$1:$B$4,2,FALSE))+(0.1*VLOOKUP(F1238,'%.'!$A$1:$B$4,2,FALSE))+(0.35*VLOOKUP(G1238,'%.'!$A$1:$B$4,2,FALSE))</f>
        <v>0.5</v>
      </c>
      <c r="AI1238" s="128" t="str">
        <f t="shared" si="201"/>
        <v>MEDIA</v>
      </c>
      <c r="AJ1238" s="128" t="str">
        <f t="shared" si="197"/>
        <v>Cuentas de Orden</v>
      </c>
      <c r="AK1238" s="178" t="e">
        <f t="shared" si="198"/>
        <v>#REF!</v>
      </c>
    </row>
    <row r="1239" spans="1:37" ht="30" customHeight="1" x14ac:dyDescent="0.25">
      <c r="A1239" s="115">
        <v>1238</v>
      </c>
      <c r="B1239" s="66" t="s">
        <v>2774</v>
      </c>
      <c r="C1239" s="67" t="s">
        <v>2792</v>
      </c>
      <c r="D1239" s="252" t="s">
        <v>48</v>
      </c>
      <c r="E1239" s="252" t="s">
        <v>48</v>
      </c>
      <c r="F1239" s="252" t="s">
        <v>48</v>
      </c>
      <c r="G1239" s="258" t="s">
        <v>48</v>
      </c>
      <c r="H1239" s="169">
        <f t="shared" si="199"/>
        <v>0.5</v>
      </c>
      <c r="I1239" s="170" t="str">
        <f t="shared" si="200"/>
        <v>MEDIA</v>
      </c>
      <c r="J1239" s="292">
        <v>39757014</v>
      </c>
      <c r="K1239" s="221">
        <v>0.2</v>
      </c>
      <c r="L1239" s="86" t="s">
        <v>138</v>
      </c>
      <c r="M1239" s="188">
        <v>0</v>
      </c>
      <c r="N1239" s="87" t="s">
        <v>405</v>
      </c>
      <c r="O1239" s="188">
        <v>0</v>
      </c>
      <c r="P1239" s="83">
        <v>9</v>
      </c>
      <c r="Q1239" s="86" t="s">
        <v>2945</v>
      </c>
      <c r="R1239" s="83"/>
      <c r="S1239" s="93">
        <v>43724</v>
      </c>
      <c r="T1239" s="96">
        <v>229259</v>
      </c>
      <c r="U1239" s="83" t="s">
        <v>182</v>
      </c>
      <c r="V1239" s="83"/>
      <c r="W1239" s="171">
        <v>44074</v>
      </c>
      <c r="X1239" s="172" t="e">
        <f>+CONCATENATE(TEXT(#REF!,"yyyy"),"-",TEXT(#REF!,"mm"))</f>
        <v>#REF!</v>
      </c>
      <c r="Y1239" s="173" t="str">
        <f t="shared" si="192"/>
        <v>9</v>
      </c>
      <c r="Z1239" s="172" t="str">
        <f t="shared" si="193"/>
        <v>2020-07</v>
      </c>
      <c r="AA1239" s="170" t="e">
        <f>+VLOOKUP(Z1239,#REF!,2,FALSE)/VLOOKUP(X1239,#REF!,2,FALSE)</f>
        <v>#REF!</v>
      </c>
      <c r="AB1239" s="174" t="e">
        <f t="shared" si="194"/>
        <v>#REF!</v>
      </c>
      <c r="AC1239" s="174" t="e">
        <f t="shared" si="195"/>
        <v>#REF!</v>
      </c>
      <c r="AD1239" s="175" t="e">
        <f>+#REF!+365*Y1239</f>
        <v>#REF!</v>
      </c>
      <c r="AE1239" s="176" t="e">
        <f t="shared" si="196"/>
        <v>#REF!</v>
      </c>
      <c r="AF1239" s="170" t="e">
        <f>+VLOOKUP(CONCATENATE(TEXT(W1239,"yyyy"),"-",TEXT(W1239,"mm")),#REF!,2,0)</f>
        <v>#REF!</v>
      </c>
      <c r="AG1239" s="177" t="e">
        <f>+(AC1239*(1+'INFLAC PROYECTADA'!$B$8)^(AE1239))/((1+DEMANDADO!AF1239)^(AE1239))</f>
        <v>#REF!</v>
      </c>
      <c r="AH1239" s="169">
        <f>(0.2*VLOOKUP(D1239,'%.'!$A$1:$B$4,2,FALSE))+(0.35*VLOOKUP(E1239,'%.'!$A$1:$B$4,2,FALSE))+(0.1*VLOOKUP(F1239,'%.'!$A$1:$B$4,2,FALSE))+(0.35*VLOOKUP(G1239,'%.'!$A$1:$B$4,2,FALSE))</f>
        <v>0.5</v>
      </c>
      <c r="AI1239" s="128" t="str">
        <f t="shared" si="201"/>
        <v>MEDIA</v>
      </c>
      <c r="AJ1239" s="128" t="str">
        <f t="shared" si="197"/>
        <v>Cuentas de Orden</v>
      </c>
      <c r="AK1239" s="178" t="e">
        <f t="shared" si="198"/>
        <v>#REF!</v>
      </c>
    </row>
    <row r="1240" spans="1:37" ht="30" customHeight="1" x14ac:dyDescent="0.25">
      <c r="A1240" s="115">
        <v>1239</v>
      </c>
      <c r="B1240" s="66" t="s">
        <v>2759</v>
      </c>
      <c r="C1240" s="67" t="s">
        <v>2793</v>
      </c>
      <c r="D1240" s="252" t="s">
        <v>48</v>
      </c>
      <c r="E1240" s="252" t="s">
        <v>48</v>
      </c>
      <c r="F1240" s="252" t="s">
        <v>48</v>
      </c>
      <c r="G1240" s="258" t="s">
        <v>48</v>
      </c>
      <c r="H1240" s="169">
        <f t="shared" si="199"/>
        <v>0.5</v>
      </c>
      <c r="I1240" s="170" t="str">
        <f t="shared" si="200"/>
        <v>MEDIA</v>
      </c>
      <c r="J1240" s="292">
        <v>161925563</v>
      </c>
      <c r="K1240" s="221">
        <v>0.3</v>
      </c>
      <c r="L1240" s="86" t="s">
        <v>136</v>
      </c>
      <c r="M1240" s="188">
        <v>0</v>
      </c>
      <c r="N1240" s="87" t="s">
        <v>405</v>
      </c>
      <c r="O1240" s="188">
        <v>0</v>
      </c>
      <c r="P1240" s="83">
        <v>9</v>
      </c>
      <c r="Q1240" s="86" t="s">
        <v>2945</v>
      </c>
      <c r="R1240" s="83"/>
      <c r="S1240" s="93">
        <v>43724</v>
      </c>
      <c r="T1240" s="96">
        <v>229259</v>
      </c>
      <c r="U1240" s="83" t="s">
        <v>182</v>
      </c>
      <c r="V1240" s="83"/>
      <c r="W1240" s="171">
        <v>44074</v>
      </c>
      <c r="X1240" s="172" t="e">
        <f>+CONCATENATE(TEXT(#REF!,"yyyy"),"-",TEXT(#REF!,"mm"))</f>
        <v>#REF!</v>
      </c>
      <c r="Y1240" s="173" t="str">
        <f t="shared" si="192"/>
        <v>9</v>
      </c>
      <c r="Z1240" s="172" t="str">
        <f t="shared" si="193"/>
        <v>2020-07</v>
      </c>
      <c r="AA1240" s="170" t="e">
        <f>+VLOOKUP(Z1240,#REF!,2,FALSE)/VLOOKUP(X1240,#REF!,2,FALSE)</f>
        <v>#REF!</v>
      </c>
      <c r="AB1240" s="174" t="e">
        <f t="shared" si="194"/>
        <v>#REF!</v>
      </c>
      <c r="AC1240" s="174" t="e">
        <f t="shared" si="195"/>
        <v>#REF!</v>
      </c>
      <c r="AD1240" s="175" t="e">
        <f>+#REF!+365*Y1240</f>
        <v>#REF!</v>
      </c>
      <c r="AE1240" s="176" t="e">
        <f t="shared" si="196"/>
        <v>#REF!</v>
      </c>
      <c r="AF1240" s="170" t="e">
        <f>+VLOOKUP(CONCATENATE(TEXT(W1240,"yyyy"),"-",TEXT(W1240,"mm")),#REF!,2,0)</f>
        <v>#REF!</v>
      </c>
      <c r="AG1240" s="177" t="e">
        <f>+(AC1240*(1+'INFLAC PROYECTADA'!$B$8)^(AE1240))/((1+DEMANDADO!AF1240)^(AE1240))</f>
        <v>#REF!</v>
      </c>
      <c r="AH1240" s="169">
        <f>(0.2*VLOOKUP(D1240,'%.'!$A$1:$B$4,2,FALSE))+(0.35*VLOOKUP(E1240,'%.'!$A$1:$B$4,2,FALSE))+(0.1*VLOOKUP(F1240,'%.'!$A$1:$B$4,2,FALSE))+(0.35*VLOOKUP(G1240,'%.'!$A$1:$B$4,2,FALSE))</f>
        <v>0.5</v>
      </c>
      <c r="AI1240" s="128" t="str">
        <f t="shared" si="201"/>
        <v>MEDIA</v>
      </c>
      <c r="AJ1240" s="128" t="str">
        <f t="shared" si="197"/>
        <v>Cuentas de Orden</v>
      </c>
      <c r="AK1240" s="178" t="e">
        <f t="shared" si="198"/>
        <v>#REF!</v>
      </c>
    </row>
    <row r="1241" spans="1:37" ht="30" customHeight="1" x14ac:dyDescent="0.25">
      <c r="A1241" s="115">
        <v>1240</v>
      </c>
      <c r="B1241" s="66" t="s">
        <v>2794</v>
      </c>
      <c r="C1241" s="67" t="s">
        <v>2795</v>
      </c>
      <c r="D1241" s="252" t="s">
        <v>48</v>
      </c>
      <c r="E1241" s="252" t="s">
        <v>48</v>
      </c>
      <c r="F1241" s="252" t="s">
        <v>48</v>
      </c>
      <c r="G1241" s="258" t="s">
        <v>48</v>
      </c>
      <c r="H1241" s="169">
        <f t="shared" si="199"/>
        <v>0.5</v>
      </c>
      <c r="I1241" s="170" t="str">
        <f t="shared" si="200"/>
        <v>MEDIA</v>
      </c>
      <c r="J1241" s="292">
        <v>163566330</v>
      </c>
      <c r="K1241" s="221">
        <v>0</v>
      </c>
      <c r="L1241" s="86" t="s">
        <v>139</v>
      </c>
      <c r="M1241" s="188">
        <v>0</v>
      </c>
      <c r="N1241" s="87" t="s">
        <v>405</v>
      </c>
      <c r="O1241" s="188">
        <v>0</v>
      </c>
      <c r="P1241" s="83">
        <v>9</v>
      </c>
      <c r="Q1241" s="86" t="s">
        <v>2945</v>
      </c>
      <c r="R1241" s="83"/>
      <c r="S1241" s="93">
        <v>43724</v>
      </c>
      <c r="T1241" s="96">
        <v>229259</v>
      </c>
      <c r="U1241" s="83" t="s">
        <v>182</v>
      </c>
      <c r="V1241" s="86" t="s">
        <v>1479</v>
      </c>
      <c r="W1241" s="171">
        <v>44074</v>
      </c>
      <c r="X1241" s="172" t="e">
        <f>+CONCATENATE(TEXT(#REF!,"yyyy"),"-",TEXT(#REF!,"mm"))</f>
        <v>#REF!</v>
      </c>
      <c r="Y1241" s="173" t="str">
        <f t="shared" si="192"/>
        <v>9</v>
      </c>
      <c r="Z1241" s="172" t="str">
        <f t="shared" si="193"/>
        <v>2020-07</v>
      </c>
      <c r="AA1241" s="170" t="e">
        <f>+VLOOKUP(Z1241,#REF!,2,FALSE)/VLOOKUP(X1241,#REF!,2,FALSE)</f>
        <v>#REF!</v>
      </c>
      <c r="AB1241" s="174" t="e">
        <f t="shared" si="194"/>
        <v>#REF!</v>
      </c>
      <c r="AC1241" s="174" t="e">
        <f t="shared" si="195"/>
        <v>#REF!</v>
      </c>
      <c r="AD1241" s="175" t="e">
        <f>+#REF!+365*Y1241</f>
        <v>#REF!</v>
      </c>
      <c r="AE1241" s="176" t="e">
        <f t="shared" si="196"/>
        <v>#REF!</v>
      </c>
      <c r="AF1241" s="170" t="e">
        <f>+VLOOKUP(CONCATENATE(TEXT(W1241,"yyyy"),"-",TEXT(W1241,"mm")),#REF!,2,0)</f>
        <v>#REF!</v>
      </c>
      <c r="AG1241" s="177" t="e">
        <f>+(AC1241*(1+'INFLAC PROYECTADA'!$B$8)^(AE1241))/((1+DEMANDADO!AF1241)^(AE1241))</f>
        <v>#REF!</v>
      </c>
      <c r="AH1241" s="169">
        <f>(0.2*VLOOKUP(D1241,'%.'!$A$1:$B$4,2,FALSE))+(0.35*VLOOKUP(E1241,'%.'!$A$1:$B$4,2,FALSE))+(0.1*VLOOKUP(F1241,'%.'!$A$1:$B$4,2,FALSE))+(0.35*VLOOKUP(G1241,'%.'!$A$1:$B$4,2,FALSE))</f>
        <v>0.5</v>
      </c>
      <c r="AI1241" s="128" t="str">
        <f t="shared" si="201"/>
        <v>MEDIA</v>
      </c>
      <c r="AJ1241" s="128" t="str">
        <f t="shared" si="197"/>
        <v>Cuentas de Orden</v>
      </c>
      <c r="AK1241" s="178" t="e">
        <f t="shared" si="198"/>
        <v>#REF!</v>
      </c>
    </row>
    <row r="1242" spans="1:37" ht="30" customHeight="1" x14ac:dyDescent="0.25">
      <c r="A1242" s="115">
        <v>1241</v>
      </c>
      <c r="B1242" s="66" t="s">
        <v>2794</v>
      </c>
      <c r="C1242" s="67" t="s">
        <v>2796</v>
      </c>
      <c r="D1242" s="252" t="s">
        <v>1</v>
      </c>
      <c r="E1242" s="252" t="s">
        <v>1</v>
      </c>
      <c r="F1242" s="252" t="s">
        <v>1</v>
      </c>
      <c r="G1242" s="258" t="s">
        <v>1</v>
      </c>
      <c r="H1242" s="169">
        <f t="shared" si="199"/>
        <v>0.05</v>
      </c>
      <c r="I1242" s="170" t="str">
        <f t="shared" si="200"/>
        <v>REMOTA</v>
      </c>
      <c r="J1242" s="292">
        <v>16226000</v>
      </c>
      <c r="K1242" s="221">
        <v>0</v>
      </c>
      <c r="L1242" s="86" t="s">
        <v>138</v>
      </c>
      <c r="M1242" s="188">
        <v>0</v>
      </c>
      <c r="N1242" s="87" t="s">
        <v>405</v>
      </c>
      <c r="O1242" s="188">
        <v>0</v>
      </c>
      <c r="P1242" s="83">
        <v>9</v>
      </c>
      <c r="Q1242" s="86" t="s">
        <v>2945</v>
      </c>
      <c r="R1242" s="83"/>
      <c r="S1242" s="93">
        <v>43724</v>
      </c>
      <c r="T1242" s="96">
        <v>229259</v>
      </c>
      <c r="U1242" s="83" t="s">
        <v>177</v>
      </c>
      <c r="V1242" s="86" t="s">
        <v>1479</v>
      </c>
      <c r="W1242" s="171">
        <v>44074</v>
      </c>
      <c r="X1242" s="172" t="e">
        <f>+CONCATENATE(TEXT(#REF!,"yyyy"),"-",TEXT(#REF!,"mm"))</f>
        <v>#REF!</v>
      </c>
      <c r="Y1242" s="173" t="str">
        <f t="shared" si="192"/>
        <v>9</v>
      </c>
      <c r="Z1242" s="172" t="str">
        <f t="shared" si="193"/>
        <v>2020-07</v>
      </c>
      <c r="AA1242" s="170" t="e">
        <f>+VLOOKUP(Z1242,#REF!,2,FALSE)/VLOOKUP(X1242,#REF!,2,FALSE)</f>
        <v>#REF!</v>
      </c>
      <c r="AB1242" s="174" t="e">
        <f t="shared" si="194"/>
        <v>#REF!</v>
      </c>
      <c r="AC1242" s="174" t="e">
        <f t="shared" si="195"/>
        <v>#REF!</v>
      </c>
      <c r="AD1242" s="175" t="e">
        <f>+#REF!+365*Y1242</f>
        <v>#REF!</v>
      </c>
      <c r="AE1242" s="176" t="e">
        <f t="shared" si="196"/>
        <v>#REF!</v>
      </c>
      <c r="AF1242" s="170" t="e">
        <f>+VLOOKUP(CONCATENATE(TEXT(W1242,"yyyy"),"-",TEXT(W1242,"mm")),#REF!,2,0)</f>
        <v>#REF!</v>
      </c>
      <c r="AG1242" s="177" t="e">
        <f>+(AC1242*(1+'INFLAC PROYECTADA'!$B$8)^(AE1242))/((1+DEMANDADO!AF1242)^(AE1242))</f>
        <v>#REF!</v>
      </c>
      <c r="AH1242" s="169">
        <f>(0.2*VLOOKUP(D1242,'%.'!$A$1:$B$4,2,FALSE))+(0.35*VLOOKUP(E1242,'%.'!$A$1:$B$4,2,FALSE))+(0.1*VLOOKUP(F1242,'%.'!$A$1:$B$4,2,FALSE))+(0.35*VLOOKUP(G1242,'%.'!$A$1:$B$4,2,FALSE))</f>
        <v>0.05</v>
      </c>
      <c r="AI1242" s="128" t="str">
        <f t="shared" si="201"/>
        <v>REMOTA</v>
      </c>
      <c r="AJ1242" s="128" t="str">
        <f t="shared" si="197"/>
        <v>No se registra</v>
      </c>
      <c r="AK1242" s="178">
        <f t="shared" si="198"/>
        <v>0</v>
      </c>
    </row>
    <row r="1243" spans="1:37" ht="30" customHeight="1" x14ac:dyDescent="0.25">
      <c r="A1243" s="115">
        <v>1242</v>
      </c>
      <c r="B1243" s="66" t="s">
        <v>2797</v>
      </c>
      <c r="C1243" s="67" t="s">
        <v>2798</v>
      </c>
      <c r="D1243" s="252" t="s">
        <v>1</v>
      </c>
      <c r="E1243" s="252" t="s">
        <v>1</v>
      </c>
      <c r="F1243" s="252" t="s">
        <v>1</v>
      </c>
      <c r="G1243" s="258" t="s">
        <v>1</v>
      </c>
      <c r="H1243" s="169">
        <f t="shared" si="199"/>
        <v>0.05</v>
      </c>
      <c r="I1243" s="170" t="str">
        <f t="shared" si="200"/>
        <v>REMOTA</v>
      </c>
      <c r="J1243" s="292">
        <v>55450000</v>
      </c>
      <c r="K1243" s="221">
        <v>0</v>
      </c>
      <c r="L1243" s="86" t="s">
        <v>138</v>
      </c>
      <c r="M1243" s="188">
        <v>0</v>
      </c>
      <c r="N1243" s="87" t="s">
        <v>405</v>
      </c>
      <c r="O1243" s="188">
        <v>0</v>
      </c>
      <c r="P1243" s="83">
        <v>9</v>
      </c>
      <c r="Q1243" s="86" t="s">
        <v>2945</v>
      </c>
      <c r="R1243" s="83"/>
      <c r="S1243" s="93">
        <v>43724</v>
      </c>
      <c r="T1243" s="96">
        <v>229259</v>
      </c>
      <c r="U1243" s="83" t="s">
        <v>182</v>
      </c>
      <c r="V1243" s="83"/>
      <c r="W1243" s="171">
        <v>44074</v>
      </c>
      <c r="X1243" s="172" t="e">
        <f>+CONCATENATE(TEXT(#REF!,"yyyy"),"-",TEXT(#REF!,"mm"))</f>
        <v>#REF!</v>
      </c>
      <c r="Y1243" s="173" t="str">
        <f t="shared" si="192"/>
        <v>9</v>
      </c>
      <c r="Z1243" s="172" t="str">
        <f t="shared" si="193"/>
        <v>2020-07</v>
      </c>
      <c r="AA1243" s="170" t="e">
        <f>+VLOOKUP(Z1243,#REF!,2,FALSE)/VLOOKUP(X1243,#REF!,2,FALSE)</f>
        <v>#REF!</v>
      </c>
      <c r="AB1243" s="174" t="e">
        <f t="shared" si="194"/>
        <v>#REF!</v>
      </c>
      <c r="AC1243" s="174" t="e">
        <f t="shared" si="195"/>
        <v>#REF!</v>
      </c>
      <c r="AD1243" s="175" t="e">
        <f>+#REF!+365*Y1243</f>
        <v>#REF!</v>
      </c>
      <c r="AE1243" s="176" t="e">
        <f t="shared" si="196"/>
        <v>#REF!</v>
      </c>
      <c r="AF1243" s="170" t="e">
        <f>+VLOOKUP(CONCATENATE(TEXT(W1243,"yyyy"),"-",TEXT(W1243,"mm")),#REF!,2,0)</f>
        <v>#REF!</v>
      </c>
      <c r="AG1243" s="177" t="e">
        <f>+(AC1243*(1+'INFLAC PROYECTADA'!$B$8)^(AE1243))/((1+DEMANDADO!AF1243)^(AE1243))</f>
        <v>#REF!</v>
      </c>
      <c r="AH1243" s="169">
        <f>(0.2*VLOOKUP(D1243,'%.'!$A$1:$B$4,2,FALSE))+(0.35*VLOOKUP(E1243,'%.'!$A$1:$B$4,2,FALSE))+(0.1*VLOOKUP(F1243,'%.'!$A$1:$B$4,2,FALSE))+(0.35*VLOOKUP(G1243,'%.'!$A$1:$B$4,2,FALSE))</f>
        <v>0.05</v>
      </c>
      <c r="AI1243" s="128" t="str">
        <f t="shared" si="201"/>
        <v>REMOTA</v>
      </c>
      <c r="AJ1243" s="128" t="str">
        <f t="shared" si="197"/>
        <v>No se registra</v>
      </c>
      <c r="AK1243" s="178">
        <f t="shared" si="198"/>
        <v>0</v>
      </c>
    </row>
    <row r="1244" spans="1:37" ht="30" customHeight="1" x14ac:dyDescent="0.25">
      <c r="A1244" s="115">
        <v>1243</v>
      </c>
      <c r="B1244" s="66" t="s">
        <v>2797</v>
      </c>
      <c r="C1244" s="67" t="s">
        <v>2799</v>
      </c>
      <c r="D1244" s="252" t="s">
        <v>1</v>
      </c>
      <c r="E1244" s="252" t="s">
        <v>1</v>
      </c>
      <c r="F1244" s="252" t="s">
        <v>1</v>
      </c>
      <c r="G1244" s="258" t="s">
        <v>1</v>
      </c>
      <c r="H1244" s="169">
        <f t="shared" si="199"/>
        <v>0.05</v>
      </c>
      <c r="I1244" s="170" t="str">
        <f t="shared" si="200"/>
        <v>REMOTA</v>
      </c>
      <c r="J1244" s="292">
        <v>235800000</v>
      </c>
      <c r="K1244" s="221">
        <v>0</v>
      </c>
      <c r="L1244" s="86" t="s">
        <v>131</v>
      </c>
      <c r="M1244" s="188">
        <v>0</v>
      </c>
      <c r="N1244" s="87" t="s">
        <v>405</v>
      </c>
      <c r="O1244" s="188">
        <v>0</v>
      </c>
      <c r="P1244" s="83">
        <v>9</v>
      </c>
      <c r="Q1244" s="86" t="s">
        <v>2945</v>
      </c>
      <c r="R1244" s="83"/>
      <c r="S1244" s="93">
        <v>43724</v>
      </c>
      <c r="T1244" s="96">
        <v>229259</v>
      </c>
      <c r="U1244" s="83" t="s">
        <v>21</v>
      </c>
      <c r="V1244" s="83"/>
      <c r="W1244" s="171">
        <v>44074</v>
      </c>
      <c r="X1244" s="172" t="e">
        <f>+CONCATENATE(TEXT(#REF!,"yyyy"),"-",TEXT(#REF!,"mm"))</f>
        <v>#REF!</v>
      </c>
      <c r="Y1244" s="173" t="str">
        <f t="shared" si="192"/>
        <v>9</v>
      </c>
      <c r="Z1244" s="172" t="str">
        <f t="shared" si="193"/>
        <v>2020-07</v>
      </c>
      <c r="AA1244" s="170" t="e">
        <f>+VLOOKUP(Z1244,#REF!,2,FALSE)/VLOOKUP(X1244,#REF!,2,FALSE)</f>
        <v>#REF!</v>
      </c>
      <c r="AB1244" s="174" t="e">
        <f t="shared" si="194"/>
        <v>#REF!</v>
      </c>
      <c r="AC1244" s="174" t="e">
        <f t="shared" si="195"/>
        <v>#REF!</v>
      </c>
      <c r="AD1244" s="175" t="e">
        <f>+#REF!+365*Y1244</f>
        <v>#REF!</v>
      </c>
      <c r="AE1244" s="176" t="e">
        <f t="shared" si="196"/>
        <v>#REF!</v>
      </c>
      <c r="AF1244" s="170" t="e">
        <f>+VLOOKUP(CONCATENATE(TEXT(W1244,"yyyy"),"-",TEXT(W1244,"mm")),#REF!,2,0)</f>
        <v>#REF!</v>
      </c>
      <c r="AG1244" s="177" t="e">
        <f>+(AC1244*(1+'INFLAC PROYECTADA'!$B$8)^(AE1244))/((1+DEMANDADO!AF1244)^(AE1244))</f>
        <v>#REF!</v>
      </c>
      <c r="AH1244" s="169">
        <f>(0.2*VLOOKUP(D1244,'%.'!$A$1:$B$4,2,FALSE))+(0.35*VLOOKUP(E1244,'%.'!$A$1:$B$4,2,FALSE))+(0.1*VLOOKUP(F1244,'%.'!$A$1:$B$4,2,FALSE))+(0.35*VLOOKUP(G1244,'%.'!$A$1:$B$4,2,FALSE))</f>
        <v>0.05</v>
      </c>
      <c r="AI1244" s="128" t="str">
        <f t="shared" si="201"/>
        <v>REMOTA</v>
      </c>
      <c r="AJ1244" s="128" t="str">
        <f t="shared" si="197"/>
        <v>No se registra</v>
      </c>
      <c r="AK1244" s="178">
        <f t="shared" si="198"/>
        <v>0</v>
      </c>
    </row>
    <row r="1245" spans="1:37" ht="30" customHeight="1" x14ac:dyDescent="0.25">
      <c r="A1245" s="115">
        <v>1244</v>
      </c>
      <c r="B1245" s="66" t="s">
        <v>2797</v>
      </c>
      <c r="C1245" s="67" t="s">
        <v>2800</v>
      </c>
      <c r="D1245" s="252" t="s">
        <v>1</v>
      </c>
      <c r="E1245" s="252" t="s">
        <v>1</v>
      </c>
      <c r="F1245" s="252" t="s">
        <v>1</v>
      </c>
      <c r="G1245" s="258" t="s">
        <v>1</v>
      </c>
      <c r="H1245" s="169">
        <f t="shared" si="199"/>
        <v>0.05</v>
      </c>
      <c r="I1245" s="170" t="str">
        <f t="shared" si="200"/>
        <v>REMOTA</v>
      </c>
      <c r="J1245" s="292">
        <v>0</v>
      </c>
      <c r="K1245" s="221">
        <v>0</v>
      </c>
      <c r="L1245" s="86" t="s">
        <v>138</v>
      </c>
      <c r="M1245" s="188">
        <v>0</v>
      </c>
      <c r="N1245" s="87" t="s">
        <v>405</v>
      </c>
      <c r="O1245" s="188">
        <v>0</v>
      </c>
      <c r="P1245" s="83">
        <v>9</v>
      </c>
      <c r="Q1245" s="86" t="s">
        <v>2945</v>
      </c>
      <c r="R1245" s="83"/>
      <c r="S1245" s="93">
        <v>43724</v>
      </c>
      <c r="T1245" s="96">
        <v>229259</v>
      </c>
      <c r="U1245" s="83" t="s">
        <v>21</v>
      </c>
      <c r="V1245" s="86" t="s">
        <v>1479</v>
      </c>
      <c r="W1245" s="171">
        <v>44074</v>
      </c>
      <c r="X1245" s="172" t="e">
        <f>+CONCATENATE(TEXT(#REF!,"yyyy"),"-",TEXT(#REF!,"mm"))</f>
        <v>#REF!</v>
      </c>
      <c r="Y1245" s="173" t="str">
        <f t="shared" si="192"/>
        <v>9</v>
      </c>
      <c r="Z1245" s="172" t="str">
        <f t="shared" si="193"/>
        <v>2020-07</v>
      </c>
      <c r="AA1245" s="170" t="e">
        <f>+VLOOKUP(Z1245,#REF!,2,FALSE)/VLOOKUP(X1245,#REF!,2,FALSE)</f>
        <v>#REF!</v>
      </c>
      <c r="AB1245" s="174" t="e">
        <f t="shared" si="194"/>
        <v>#REF!</v>
      </c>
      <c r="AC1245" s="174" t="e">
        <f t="shared" si="195"/>
        <v>#REF!</v>
      </c>
      <c r="AD1245" s="175" t="e">
        <f>+#REF!+365*Y1245</f>
        <v>#REF!</v>
      </c>
      <c r="AE1245" s="176" t="e">
        <f t="shared" si="196"/>
        <v>#REF!</v>
      </c>
      <c r="AF1245" s="170" t="e">
        <f>+VLOOKUP(CONCATENATE(TEXT(W1245,"yyyy"),"-",TEXT(W1245,"mm")),#REF!,2,0)</f>
        <v>#REF!</v>
      </c>
      <c r="AG1245" s="177" t="e">
        <f>+(AC1245*(1+'INFLAC PROYECTADA'!$B$8)^(AE1245))/((1+DEMANDADO!AF1245)^(AE1245))</f>
        <v>#REF!</v>
      </c>
      <c r="AH1245" s="169">
        <f>(0.2*VLOOKUP(D1245,'%.'!$A$1:$B$4,2,FALSE))+(0.35*VLOOKUP(E1245,'%.'!$A$1:$B$4,2,FALSE))+(0.1*VLOOKUP(F1245,'%.'!$A$1:$B$4,2,FALSE))+(0.35*VLOOKUP(G1245,'%.'!$A$1:$B$4,2,FALSE))</f>
        <v>0.05</v>
      </c>
      <c r="AI1245" s="128" t="str">
        <f t="shared" si="201"/>
        <v>REMOTA</v>
      </c>
      <c r="AJ1245" s="128" t="str">
        <f t="shared" si="197"/>
        <v>No se registra</v>
      </c>
      <c r="AK1245" s="178">
        <f t="shared" si="198"/>
        <v>0</v>
      </c>
    </row>
    <row r="1246" spans="1:37" ht="30" customHeight="1" x14ac:dyDescent="0.25">
      <c r="A1246" s="115">
        <v>1245</v>
      </c>
      <c r="B1246" s="66" t="s">
        <v>2759</v>
      </c>
      <c r="C1246" s="67" t="s">
        <v>2801</v>
      </c>
      <c r="D1246" s="252" t="s">
        <v>48</v>
      </c>
      <c r="E1246" s="252" t="s">
        <v>48</v>
      </c>
      <c r="F1246" s="252" t="s">
        <v>48</v>
      </c>
      <c r="G1246" s="258" t="s">
        <v>48</v>
      </c>
      <c r="H1246" s="169">
        <f t="shared" si="199"/>
        <v>0.5</v>
      </c>
      <c r="I1246" s="170" t="str">
        <f t="shared" si="200"/>
        <v>MEDIA</v>
      </c>
      <c r="J1246" s="292">
        <v>41853167</v>
      </c>
      <c r="K1246" s="221">
        <v>0.2</v>
      </c>
      <c r="L1246" s="86" t="s">
        <v>129</v>
      </c>
      <c r="M1246" s="188">
        <v>0</v>
      </c>
      <c r="N1246" s="87" t="s">
        <v>405</v>
      </c>
      <c r="O1246" s="188">
        <v>0</v>
      </c>
      <c r="P1246" s="83">
        <v>8</v>
      </c>
      <c r="Q1246" s="86" t="s">
        <v>2945</v>
      </c>
      <c r="R1246" s="83"/>
      <c r="S1246" s="93">
        <v>43724</v>
      </c>
      <c r="T1246" s="96">
        <v>229259</v>
      </c>
      <c r="U1246" s="83" t="s">
        <v>21</v>
      </c>
      <c r="V1246" s="83"/>
      <c r="W1246" s="171">
        <v>44074</v>
      </c>
      <c r="X1246" s="172" t="e">
        <f>+CONCATENATE(TEXT(#REF!,"yyyy"),"-",TEXT(#REF!,"mm"))</f>
        <v>#REF!</v>
      </c>
      <c r="Y1246" s="173" t="str">
        <f t="shared" si="192"/>
        <v>8</v>
      </c>
      <c r="Z1246" s="172" t="str">
        <f t="shared" si="193"/>
        <v>2020-07</v>
      </c>
      <c r="AA1246" s="170" t="e">
        <f>+VLOOKUP(Z1246,#REF!,2,FALSE)/VLOOKUP(X1246,#REF!,2,FALSE)</f>
        <v>#REF!</v>
      </c>
      <c r="AB1246" s="174" t="e">
        <f t="shared" si="194"/>
        <v>#REF!</v>
      </c>
      <c r="AC1246" s="174" t="e">
        <f t="shared" si="195"/>
        <v>#REF!</v>
      </c>
      <c r="AD1246" s="175" t="e">
        <f>+#REF!+365*Y1246</f>
        <v>#REF!</v>
      </c>
      <c r="AE1246" s="176" t="e">
        <f t="shared" si="196"/>
        <v>#REF!</v>
      </c>
      <c r="AF1246" s="170" t="e">
        <f>+VLOOKUP(CONCATENATE(TEXT(W1246,"yyyy"),"-",TEXT(W1246,"mm")),#REF!,2,0)</f>
        <v>#REF!</v>
      </c>
      <c r="AG1246" s="177" t="e">
        <f>+(AC1246*(1+'INFLAC PROYECTADA'!$B$8)^(AE1246))/((1+DEMANDADO!AF1246)^(AE1246))</f>
        <v>#REF!</v>
      </c>
      <c r="AH1246" s="169">
        <f>(0.2*VLOOKUP(D1246,'%.'!$A$1:$B$4,2,FALSE))+(0.35*VLOOKUP(E1246,'%.'!$A$1:$B$4,2,FALSE))+(0.1*VLOOKUP(F1246,'%.'!$A$1:$B$4,2,FALSE))+(0.35*VLOOKUP(G1246,'%.'!$A$1:$B$4,2,FALSE))</f>
        <v>0.5</v>
      </c>
      <c r="AI1246" s="128" t="str">
        <f t="shared" si="201"/>
        <v>MEDIA</v>
      </c>
      <c r="AJ1246" s="128" t="str">
        <f t="shared" si="197"/>
        <v>Cuentas de Orden</v>
      </c>
      <c r="AK1246" s="178" t="e">
        <f t="shared" si="198"/>
        <v>#REF!</v>
      </c>
    </row>
    <row r="1247" spans="1:37" ht="30" customHeight="1" x14ac:dyDescent="0.25">
      <c r="A1247" s="115">
        <v>1246</v>
      </c>
      <c r="B1247" s="66" t="s">
        <v>2781</v>
      </c>
      <c r="C1247" s="67" t="s">
        <v>2802</v>
      </c>
      <c r="D1247" s="252" t="s">
        <v>1</v>
      </c>
      <c r="E1247" s="252" t="s">
        <v>1</v>
      </c>
      <c r="F1247" s="252" t="s">
        <v>1</v>
      </c>
      <c r="G1247" s="258" t="s">
        <v>1</v>
      </c>
      <c r="H1247" s="169">
        <f t="shared" si="199"/>
        <v>0.05</v>
      </c>
      <c r="I1247" s="170" t="str">
        <f t="shared" si="200"/>
        <v>REMOTA</v>
      </c>
      <c r="J1247" s="292">
        <v>6750812</v>
      </c>
      <c r="K1247" s="221">
        <v>0</v>
      </c>
      <c r="L1247" s="86" t="s">
        <v>139</v>
      </c>
      <c r="M1247" s="188">
        <v>0</v>
      </c>
      <c r="N1247" s="87" t="s">
        <v>405</v>
      </c>
      <c r="O1247" s="188">
        <v>0</v>
      </c>
      <c r="P1247" s="83">
        <v>8</v>
      </c>
      <c r="Q1247" s="86" t="s">
        <v>2945</v>
      </c>
      <c r="R1247" s="83"/>
      <c r="S1247" s="93">
        <v>43724</v>
      </c>
      <c r="T1247" s="96">
        <v>229259</v>
      </c>
      <c r="U1247" s="83" t="s">
        <v>171</v>
      </c>
      <c r="V1247" s="83"/>
      <c r="W1247" s="171">
        <v>44074</v>
      </c>
      <c r="X1247" s="172" t="e">
        <f>+CONCATENATE(TEXT(#REF!,"yyyy"),"-",TEXT(#REF!,"mm"))</f>
        <v>#REF!</v>
      </c>
      <c r="Y1247" s="173" t="str">
        <f t="shared" si="192"/>
        <v>8</v>
      </c>
      <c r="Z1247" s="172" t="str">
        <f t="shared" si="193"/>
        <v>2020-07</v>
      </c>
      <c r="AA1247" s="170" t="e">
        <f>+VLOOKUP(Z1247,#REF!,2,FALSE)/VLOOKUP(X1247,#REF!,2,FALSE)</f>
        <v>#REF!</v>
      </c>
      <c r="AB1247" s="174" t="e">
        <f t="shared" si="194"/>
        <v>#REF!</v>
      </c>
      <c r="AC1247" s="174" t="e">
        <f t="shared" si="195"/>
        <v>#REF!</v>
      </c>
      <c r="AD1247" s="175" t="e">
        <f>+#REF!+365*Y1247</f>
        <v>#REF!</v>
      </c>
      <c r="AE1247" s="176" t="e">
        <f t="shared" si="196"/>
        <v>#REF!</v>
      </c>
      <c r="AF1247" s="170" t="e">
        <f>+VLOOKUP(CONCATENATE(TEXT(W1247,"yyyy"),"-",TEXT(W1247,"mm")),#REF!,2,0)</f>
        <v>#REF!</v>
      </c>
      <c r="AG1247" s="177" t="e">
        <f>+(AC1247*(1+'INFLAC PROYECTADA'!$B$8)^(AE1247))/((1+DEMANDADO!AF1247)^(AE1247))</f>
        <v>#REF!</v>
      </c>
      <c r="AH1247" s="169">
        <f>(0.2*VLOOKUP(D1247,'%.'!$A$1:$B$4,2,FALSE))+(0.35*VLOOKUP(E1247,'%.'!$A$1:$B$4,2,FALSE))+(0.1*VLOOKUP(F1247,'%.'!$A$1:$B$4,2,FALSE))+(0.35*VLOOKUP(G1247,'%.'!$A$1:$B$4,2,FALSE))</f>
        <v>0.05</v>
      </c>
      <c r="AI1247" s="128" t="str">
        <f t="shared" si="201"/>
        <v>REMOTA</v>
      </c>
      <c r="AJ1247" s="128" t="str">
        <f t="shared" si="197"/>
        <v>No se registra</v>
      </c>
      <c r="AK1247" s="178">
        <f t="shared" si="198"/>
        <v>0</v>
      </c>
    </row>
    <row r="1248" spans="1:37" ht="30" customHeight="1" x14ac:dyDescent="0.25">
      <c r="A1248" s="115">
        <v>1247</v>
      </c>
      <c r="B1248" s="66" t="s">
        <v>802</v>
      </c>
      <c r="C1248" s="67" t="s">
        <v>2803</v>
      </c>
      <c r="D1248" s="252" t="s">
        <v>48</v>
      </c>
      <c r="E1248" s="252" t="s">
        <v>48</v>
      </c>
      <c r="F1248" s="252" t="s">
        <v>48</v>
      </c>
      <c r="G1248" s="258" t="s">
        <v>48</v>
      </c>
      <c r="H1248" s="169">
        <f t="shared" si="199"/>
        <v>0.5</v>
      </c>
      <c r="I1248" s="170" t="str">
        <f t="shared" si="200"/>
        <v>MEDIA</v>
      </c>
      <c r="J1248" s="292">
        <v>2362685347</v>
      </c>
      <c r="K1248" s="221">
        <v>0.15</v>
      </c>
      <c r="L1248" s="86" t="s">
        <v>132</v>
      </c>
      <c r="M1248" s="188">
        <v>0</v>
      </c>
      <c r="N1248" s="87" t="s">
        <v>405</v>
      </c>
      <c r="O1248" s="188">
        <v>0</v>
      </c>
      <c r="P1248" s="83">
        <v>9</v>
      </c>
      <c r="Q1248" s="86" t="s">
        <v>2945</v>
      </c>
      <c r="R1248" s="83"/>
      <c r="S1248" s="93">
        <v>43724</v>
      </c>
      <c r="T1248" s="96">
        <v>229259</v>
      </c>
      <c r="U1248" s="83" t="s">
        <v>182</v>
      </c>
      <c r="V1248" s="83"/>
      <c r="W1248" s="171">
        <v>44074</v>
      </c>
      <c r="X1248" s="172" t="e">
        <f>+CONCATENATE(TEXT(#REF!,"yyyy"),"-",TEXT(#REF!,"mm"))</f>
        <v>#REF!</v>
      </c>
      <c r="Y1248" s="173" t="str">
        <f t="shared" si="192"/>
        <v>9</v>
      </c>
      <c r="Z1248" s="172" t="str">
        <f t="shared" si="193"/>
        <v>2020-07</v>
      </c>
      <c r="AA1248" s="170" t="e">
        <f>+VLOOKUP(Z1248,#REF!,2,FALSE)/VLOOKUP(X1248,#REF!,2,FALSE)</f>
        <v>#REF!</v>
      </c>
      <c r="AB1248" s="174" t="e">
        <f t="shared" si="194"/>
        <v>#REF!</v>
      </c>
      <c r="AC1248" s="174" t="e">
        <f t="shared" si="195"/>
        <v>#REF!</v>
      </c>
      <c r="AD1248" s="175" t="e">
        <f>+#REF!+365*Y1248</f>
        <v>#REF!</v>
      </c>
      <c r="AE1248" s="176" t="e">
        <f t="shared" si="196"/>
        <v>#REF!</v>
      </c>
      <c r="AF1248" s="170" t="e">
        <f>+VLOOKUP(CONCATENATE(TEXT(W1248,"yyyy"),"-",TEXT(W1248,"mm")),#REF!,2,0)</f>
        <v>#REF!</v>
      </c>
      <c r="AG1248" s="177" t="e">
        <f>+(AC1248*(1+'INFLAC PROYECTADA'!$B$8)^(AE1248))/((1+DEMANDADO!AF1248)^(AE1248))</f>
        <v>#REF!</v>
      </c>
      <c r="AH1248" s="169">
        <f>(0.2*VLOOKUP(D1248,'%.'!$A$1:$B$4,2,FALSE))+(0.35*VLOOKUP(E1248,'%.'!$A$1:$B$4,2,FALSE))+(0.1*VLOOKUP(F1248,'%.'!$A$1:$B$4,2,FALSE))+(0.35*VLOOKUP(G1248,'%.'!$A$1:$B$4,2,FALSE))</f>
        <v>0.5</v>
      </c>
      <c r="AI1248" s="128" t="str">
        <f t="shared" si="201"/>
        <v>MEDIA</v>
      </c>
      <c r="AJ1248" s="128" t="str">
        <f t="shared" si="197"/>
        <v>Cuentas de Orden</v>
      </c>
      <c r="AK1248" s="178" t="e">
        <f t="shared" si="198"/>
        <v>#REF!</v>
      </c>
    </row>
    <row r="1249" spans="1:37" ht="30" customHeight="1" x14ac:dyDescent="0.25">
      <c r="A1249" s="115">
        <v>1248</v>
      </c>
      <c r="B1249" s="65" t="s">
        <v>802</v>
      </c>
      <c r="C1249" s="67" t="s">
        <v>2804</v>
      </c>
      <c r="D1249" s="252" t="s">
        <v>48</v>
      </c>
      <c r="E1249" s="252" t="s">
        <v>48</v>
      </c>
      <c r="F1249" s="252" t="s">
        <v>48</v>
      </c>
      <c r="G1249" s="258" t="s">
        <v>48</v>
      </c>
      <c r="H1249" s="169">
        <f t="shared" si="199"/>
        <v>0.5</v>
      </c>
      <c r="I1249" s="170" t="str">
        <f t="shared" si="200"/>
        <v>MEDIA</v>
      </c>
      <c r="J1249" s="292">
        <v>155262000</v>
      </c>
      <c r="K1249" s="221">
        <v>0.1</v>
      </c>
      <c r="L1249" s="87" t="s">
        <v>129</v>
      </c>
      <c r="M1249" s="188">
        <v>0</v>
      </c>
      <c r="N1249" s="87" t="s">
        <v>405</v>
      </c>
      <c r="O1249" s="188">
        <v>0</v>
      </c>
      <c r="P1249" s="86">
        <v>8</v>
      </c>
      <c r="Q1249" s="86" t="s">
        <v>2945</v>
      </c>
      <c r="R1249" s="79"/>
      <c r="S1249" s="93">
        <v>43724</v>
      </c>
      <c r="T1249" s="96">
        <v>229259</v>
      </c>
      <c r="U1249" s="86" t="s">
        <v>182</v>
      </c>
      <c r="V1249" s="86"/>
      <c r="W1249" s="171">
        <v>44074</v>
      </c>
      <c r="X1249" s="172" t="e">
        <f>+CONCATENATE(TEXT(#REF!,"yyyy"),"-",TEXT(#REF!,"mm"))</f>
        <v>#REF!</v>
      </c>
      <c r="Y1249" s="173" t="str">
        <f t="shared" si="192"/>
        <v>8</v>
      </c>
      <c r="Z1249" s="172" t="str">
        <f t="shared" si="193"/>
        <v>2020-07</v>
      </c>
      <c r="AA1249" s="170" t="e">
        <f>+VLOOKUP(Z1249,#REF!,2,FALSE)/VLOOKUP(X1249,#REF!,2,FALSE)</f>
        <v>#REF!</v>
      </c>
      <c r="AB1249" s="174" t="e">
        <f t="shared" si="194"/>
        <v>#REF!</v>
      </c>
      <c r="AC1249" s="174" t="e">
        <f t="shared" si="195"/>
        <v>#REF!</v>
      </c>
      <c r="AD1249" s="175" t="e">
        <f>+#REF!+365*Y1249</f>
        <v>#REF!</v>
      </c>
      <c r="AE1249" s="176" t="e">
        <f t="shared" si="196"/>
        <v>#REF!</v>
      </c>
      <c r="AF1249" s="170" t="e">
        <f>+VLOOKUP(CONCATENATE(TEXT(W1249,"yyyy"),"-",TEXT(W1249,"mm")),#REF!,2,0)</f>
        <v>#REF!</v>
      </c>
      <c r="AG1249" s="177" t="e">
        <f>+(AC1249*(1+'INFLAC PROYECTADA'!$B$8)^(AE1249))/((1+DEMANDADO!AF1249)^(AE1249))</f>
        <v>#REF!</v>
      </c>
      <c r="AH1249" s="169">
        <f>(0.2*VLOOKUP(D1249,'%.'!$A$1:$B$4,2,FALSE))+(0.35*VLOOKUP(E1249,'%.'!$A$1:$B$4,2,FALSE))+(0.1*VLOOKUP(F1249,'%.'!$A$1:$B$4,2,FALSE))+(0.35*VLOOKUP(G1249,'%.'!$A$1:$B$4,2,FALSE))</f>
        <v>0.5</v>
      </c>
      <c r="AI1249" s="128" t="str">
        <f t="shared" si="201"/>
        <v>MEDIA</v>
      </c>
      <c r="AJ1249" s="128" t="str">
        <f t="shared" si="197"/>
        <v>Cuentas de Orden</v>
      </c>
      <c r="AK1249" s="178" t="e">
        <f t="shared" si="198"/>
        <v>#REF!</v>
      </c>
    </row>
    <row r="1250" spans="1:37" ht="30" customHeight="1" x14ac:dyDescent="0.25">
      <c r="A1250" s="115">
        <v>1249</v>
      </c>
      <c r="B1250" s="66" t="s">
        <v>2805</v>
      </c>
      <c r="C1250" s="67" t="s">
        <v>2806</v>
      </c>
      <c r="D1250" s="252" t="s">
        <v>1</v>
      </c>
      <c r="E1250" s="252" t="s">
        <v>1</v>
      </c>
      <c r="F1250" s="252" t="s">
        <v>1</v>
      </c>
      <c r="G1250" s="258" t="s">
        <v>1</v>
      </c>
      <c r="H1250" s="169">
        <f t="shared" si="199"/>
        <v>0.05</v>
      </c>
      <c r="I1250" s="170" t="str">
        <f t="shared" si="200"/>
        <v>REMOTA</v>
      </c>
      <c r="J1250" s="292">
        <v>13741361</v>
      </c>
      <c r="K1250" s="221">
        <v>0</v>
      </c>
      <c r="L1250" s="86" t="s">
        <v>138</v>
      </c>
      <c r="M1250" s="188">
        <v>0</v>
      </c>
      <c r="N1250" s="87" t="s">
        <v>405</v>
      </c>
      <c r="O1250" s="188">
        <v>0</v>
      </c>
      <c r="P1250" s="83">
        <v>7</v>
      </c>
      <c r="Q1250" s="86" t="s">
        <v>2945</v>
      </c>
      <c r="R1250" s="83"/>
      <c r="S1250" s="93">
        <v>43724</v>
      </c>
      <c r="T1250" s="96">
        <v>229259</v>
      </c>
      <c r="U1250" s="83" t="s">
        <v>171</v>
      </c>
      <c r="V1250" s="83"/>
      <c r="W1250" s="171">
        <v>44074</v>
      </c>
      <c r="X1250" s="172" t="e">
        <f>+CONCATENATE(TEXT(#REF!,"yyyy"),"-",TEXT(#REF!,"mm"))</f>
        <v>#REF!</v>
      </c>
      <c r="Y1250" s="173" t="str">
        <f t="shared" si="192"/>
        <v>7</v>
      </c>
      <c r="Z1250" s="172" t="str">
        <f t="shared" si="193"/>
        <v>2020-07</v>
      </c>
      <c r="AA1250" s="170" t="e">
        <f>+VLOOKUP(Z1250,#REF!,2,FALSE)/VLOOKUP(X1250,#REF!,2,FALSE)</f>
        <v>#REF!</v>
      </c>
      <c r="AB1250" s="174" t="e">
        <f t="shared" si="194"/>
        <v>#REF!</v>
      </c>
      <c r="AC1250" s="174" t="e">
        <f t="shared" si="195"/>
        <v>#REF!</v>
      </c>
      <c r="AD1250" s="175" t="e">
        <f>+#REF!+365*Y1250</f>
        <v>#REF!</v>
      </c>
      <c r="AE1250" s="176" t="e">
        <f t="shared" si="196"/>
        <v>#REF!</v>
      </c>
      <c r="AF1250" s="170" t="e">
        <f>+VLOOKUP(CONCATENATE(TEXT(W1250,"yyyy"),"-",TEXT(W1250,"mm")),#REF!,2,0)</f>
        <v>#REF!</v>
      </c>
      <c r="AG1250" s="177" t="e">
        <f>+(AC1250*(1+'INFLAC PROYECTADA'!$B$8)^(AE1250))/((1+DEMANDADO!AF1250)^(AE1250))</f>
        <v>#REF!</v>
      </c>
      <c r="AH1250" s="169">
        <f>(0.2*VLOOKUP(D1250,'%.'!$A$1:$B$4,2,FALSE))+(0.35*VLOOKUP(E1250,'%.'!$A$1:$B$4,2,FALSE))+(0.1*VLOOKUP(F1250,'%.'!$A$1:$B$4,2,FALSE))+(0.35*VLOOKUP(G1250,'%.'!$A$1:$B$4,2,FALSE))</f>
        <v>0.05</v>
      </c>
      <c r="AI1250" s="128" t="str">
        <f t="shared" si="201"/>
        <v>REMOTA</v>
      </c>
      <c r="AJ1250" s="128" t="str">
        <f t="shared" si="197"/>
        <v>No se registra</v>
      </c>
      <c r="AK1250" s="178">
        <f t="shared" si="198"/>
        <v>0</v>
      </c>
    </row>
    <row r="1251" spans="1:37" ht="30" customHeight="1" x14ac:dyDescent="0.25">
      <c r="A1251" s="115">
        <v>1250</v>
      </c>
      <c r="B1251" s="66" t="s">
        <v>2807</v>
      </c>
      <c r="C1251" s="67" t="s">
        <v>2808</v>
      </c>
      <c r="D1251" s="252" t="s">
        <v>48</v>
      </c>
      <c r="E1251" s="252" t="s">
        <v>1</v>
      </c>
      <c r="F1251" s="252" t="s">
        <v>1</v>
      </c>
      <c r="G1251" s="258" t="s">
        <v>48</v>
      </c>
      <c r="H1251" s="169">
        <f t="shared" si="199"/>
        <v>0.29749999999999999</v>
      </c>
      <c r="I1251" s="170" t="str">
        <f t="shared" si="200"/>
        <v>MEDIA</v>
      </c>
      <c r="J1251" s="292">
        <v>4630375</v>
      </c>
      <c r="K1251" s="221">
        <v>0</v>
      </c>
      <c r="L1251" s="86" t="s">
        <v>132</v>
      </c>
      <c r="M1251" s="188">
        <v>0</v>
      </c>
      <c r="N1251" s="87" t="s">
        <v>405</v>
      </c>
      <c r="O1251" s="188">
        <v>0</v>
      </c>
      <c r="P1251" s="83">
        <v>8</v>
      </c>
      <c r="Q1251" s="86" t="s">
        <v>2945</v>
      </c>
      <c r="R1251" s="83"/>
      <c r="S1251" s="93">
        <v>43724</v>
      </c>
      <c r="T1251" s="96">
        <v>229259</v>
      </c>
      <c r="U1251" s="83" t="s">
        <v>177</v>
      </c>
      <c r="V1251" s="83"/>
      <c r="W1251" s="171">
        <v>44074</v>
      </c>
      <c r="X1251" s="172" t="e">
        <f>+CONCATENATE(TEXT(#REF!,"yyyy"),"-",TEXT(#REF!,"mm"))</f>
        <v>#REF!</v>
      </c>
      <c r="Y1251" s="173" t="str">
        <f t="shared" si="192"/>
        <v>8</v>
      </c>
      <c r="Z1251" s="172" t="str">
        <f t="shared" si="193"/>
        <v>2020-07</v>
      </c>
      <c r="AA1251" s="170" t="e">
        <f>+VLOOKUP(Z1251,#REF!,2,FALSE)/VLOOKUP(X1251,#REF!,2,FALSE)</f>
        <v>#REF!</v>
      </c>
      <c r="AB1251" s="174" t="e">
        <f t="shared" si="194"/>
        <v>#REF!</v>
      </c>
      <c r="AC1251" s="174" t="e">
        <f t="shared" si="195"/>
        <v>#REF!</v>
      </c>
      <c r="AD1251" s="175" t="e">
        <f>+#REF!+365*Y1251</f>
        <v>#REF!</v>
      </c>
      <c r="AE1251" s="176" t="e">
        <f t="shared" si="196"/>
        <v>#REF!</v>
      </c>
      <c r="AF1251" s="170" t="e">
        <f>+VLOOKUP(CONCATENATE(TEXT(W1251,"yyyy"),"-",TEXT(W1251,"mm")),#REF!,2,0)</f>
        <v>#REF!</v>
      </c>
      <c r="AG1251" s="177" t="e">
        <f>+(AC1251*(1+'INFLAC PROYECTADA'!$B$8)^(AE1251))/((1+DEMANDADO!AF1251)^(AE1251))</f>
        <v>#REF!</v>
      </c>
      <c r="AH1251" s="169">
        <f>(0.2*VLOOKUP(D1251,'%.'!$A$1:$B$4,2,FALSE))+(0.35*VLOOKUP(E1251,'%.'!$A$1:$B$4,2,FALSE))+(0.1*VLOOKUP(F1251,'%.'!$A$1:$B$4,2,FALSE))+(0.35*VLOOKUP(G1251,'%.'!$A$1:$B$4,2,FALSE))</f>
        <v>0.29749999999999999</v>
      </c>
      <c r="AI1251" s="128" t="str">
        <f t="shared" si="201"/>
        <v>MEDIA</v>
      </c>
      <c r="AJ1251" s="128" t="str">
        <f t="shared" si="197"/>
        <v>Cuentas de Orden</v>
      </c>
      <c r="AK1251" s="178" t="e">
        <f t="shared" si="198"/>
        <v>#REF!</v>
      </c>
    </row>
    <row r="1252" spans="1:37" ht="30" customHeight="1" x14ac:dyDescent="0.25">
      <c r="A1252" s="115">
        <v>1251</v>
      </c>
      <c r="B1252" s="66" t="s">
        <v>2774</v>
      </c>
      <c r="C1252" s="67" t="s">
        <v>2809</v>
      </c>
      <c r="D1252" s="252" t="s">
        <v>48</v>
      </c>
      <c r="E1252" s="252" t="s">
        <v>48</v>
      </c>
      <c r="F1252" s="252" t="s">
        <v>48</v>
      </c>
      <c r="G1252" s="258" t="s">
        <v>48</v>
      </c>
      <c r="H1252" s="169">
        <f t="shared" si="199"/>
        <v>0.5</v>
      </c>
      <c r="I1252" s="170" t="str">
        <f t="shared" si="200"/>
        <v>MEDIA</v>
      </c>
      <c r="J1252" s="292">
        <v>152180633</v>
      </c>
      <c r="K1252" s="221">
        <v>0.2</v>
      </c>
      <c r="L1252" s="86" t="s">
        <v>138</v>
      </c>
      <c r="M1252" s="188">
        <v>0</v>
      </c>
      <c r="N1252" s="87" t="s">
        <v>405</v>
      </c>
      <c r="O1252" s="188">
        <v>0</v>
      </c>
      <c r="P1252" s="83">
        <v>7</v>
      </c>
      <c r="Q1252" s="86" t="s">
        <v>2945</v>
      </c>
      <c r="R1252" s="83"/>
      <c r="S1252" s="93">
        <v>43724</v>
      </c>
      <c r="T1252" s="96">
        <v>229259</v>
      </c>
      <c r="U1252" s="83" t="s">
        <v>182</v>
      </c>
      <c r="V1252" s="83"/>
      <c r="W1252" s="171">
        <v>44074</v>
      </c>
      <c r="X1252" s="172" t="e">
        <f>+CONCATENATE(TEXT(#REF!,"yyyy"),"-",TEXT(#REF!,"mm"))</f>
        <v>#REF!</v>
      </c>
      <c r="Y1252" s="173" t="str">
        <f t="shared" si="192"/>
        <v>7</v>
      </c>
      <c r="Z1252" s="172" t="str">
        <f t="shared" si="193"/>
        <v>2020-07</v>
      </c>
      <c r="AA1252" s="170" t="e">
        <f>+VLOOKUP(Z1252,#REF!,2,FALSE)/VLOOKUP(X1252,#REF!,2,FALSE)</f>
        <v>#REF!</v>
      </c>
      <c r="AB1252" s="174" t="e">
        <f t="shared" si="194"/>
        <v>#REF!</v>
      </c>
      <c r="AC1252" s="174" t="e">
        <f t="shared" si="195"/>
        <v>#REF!</v>
      </c>
      <c r="AD1252" s="175" t="e">
        <f>+#REF!+365*Y1252</f>
        <v>#REF!</v>
      </c>
      <c r="AE1252" s="176" t="e">
        <f t="shared" si="196"/>
        <v>#REF!</v>
      </c>
      <c r="AF1252" s="170" t="e">
        <f>+VLOOKUP(CONCATENATE(TEXT(W1252,"yyyy"),"-",TEXT(W1252,"mm")),#REF!,2,0)</f>
        <v>#REF!</v>
      </c>
      <c r="AG1252" s="177" t="e">
        <f>+(AC1252*(1+'INFLAC PROYECTADA'!$B$8)^(AE1252))/((1+DEMANDADO!AF1252)^(AE1252))</f>
        <v>#REF!</v>
      </c>
      <c r="AH1252" s="169">
        <f>(0.2*VLOOKUP(D1252,'%.'!$A$1:$B$4,2,FALSE))+(0.35*VLOOKUP(E1252,'%.'!$A$1:$B$4,2,FALSE))+(0.1*VLOOKUP(F1252,'%.'!$A$1:$B$4,2,FALSE))+(0.35*VLOOKUP(G1252,'%.'!$A$1:$B$4,2,FALSE))</f>
        <v>0.5</v>
      </c>
      <c r="AI1252" s="128" t="str">
        <f t="shared" si="201"/>
        <v>MEDIA</v>
      </c>
      <c r="AJ1252" s="128" t="str">
        <f t="shared" si="197"/>
        <v>Cuentas de Orden</v>
      </c>
      <c r="AK1252" s="178" t="e">
        <f t="shared" si="198"/>
        <v>#REF!</v>
      </c>
    </row>
    <row r="1253" spans="1:37" ht="30" customHeight="1" x14ac:dyDescent="0.25">
      <c r="A1253" s="115">
        <v>1252</v>
      </c>
      <c r="B1253" s="66" t="s">
        <v>802</v>
      </c>
      <c r="C1253" s="67" t="s">
        <v>2810</v>
      </c>
      <c r="D1253" s="252" t="s">
        <v>48</v>
      </c>
      <c r="E1253" s="252" t="s">
        <v>48</v>
      </c>
      <c r="F1253" s="252" t="s">
        <v>48</v>
      </c>
      <c r="G1253" s="258" t="s">
        <v>48</v>
      </c>
      <c r="H1253" s="169">
        <f t="shared" si="199"/>
        <v>0.5</v>
      </c>
      <c r="I1253" s="170" t="str">
        <f t="shared" si="200"/>
        <v>MEDIA</v>
      </c>
      <c r="J1253" s="292">
        <v>504000000</v>
      </c>
      <c r="K1253" s="221">
        <v>0.2</v>
      </c>
      <c r="L1253" s="86" t="s">
        <v>132</v>
      </c>
      <c r="M1253" s="188">
        <v>0</v>
      </c>
      <c r="N1253" s="87" t="s">
        <v>405</v>
      </c>
      <c r="O1253" s="188">
        <v>0</v>
      </c>
      <c r="P1253" s="83">
        <v>7</v>
      </c>
      <c r="Q1253" s="86" t="s">
        <v>2945</v>
      </c>
      <c r="R1253" s="83"/>
      <c r="S1253" s="93">
        <v>43724</v>
      </c>
      <c r="T1253" s="96">
        <v>229259</v>
      </c>
      <c r="U1253" s="83" t="s">
        <v>182</v>
      </c>
      <c r="V1253" s="83"/>
      <c r="W1253" s="171">
        <v>44074</v>
      </c>
      <c r="X1253" s="172" t="e">
        <f>+CONCATENATE(TEXT(#REF!,"yyyy"),"-",TEXT(#REF!,"mm"))</f>
        <v>#REF!</v>
      </c>
      <c r="Y1253" s="173" t="str">
        <f t="shared" si="192"/>
        <v>7</v>
      </c>
      <c r="Z1253" s="172" t="str">
        <f t="shared" si="193"/>
        <v>2020-07</v>
      </c>
      <c r="AA1253" s="170" t="e">
        <f>+VLOOKUP(Z1253,#REF!,2,FALSE)/VLOOKUP(X1253,#REF!,2,FALSE)</f>
        <v>#REF!</v>
      </c>
      <c r="AB1253" s="174" t="e">
        <f t="shared" si="194"/>
        <v>#REF!</v>
      </c>
      <c r="AC1253" s="174" t="e">
        <f t="shared" si="195"/>
        <v>#REF!</v>
      </c>
      <c r="AD1253" s="175" t="e">
        <f>+#REF!+365*Y1253</f>
        <v>#REF!</v>
      </c>
      <c r="AE1253" s="176" t="e">
        <f t="shared" si="196"/>
        <v>#REF!</v>
      </c>
      <c r="AF1253" s="170" t="e">
        <f>+VLOOKUP(CONCATENATE(TEXT(W1253,"yyyy"),"-",TEXT(W1253,"mm")),#REF!,2,0)</f>
        <v>#REF!</v>
      </c>
      <c r="AG1253" s="177" t="e">
        <f>+(AC1253*(1+'INFLAC PROYECTADA'!$B$8)^(AE1253))/((1+DEMANDADO!AF1253)^(AE1253))</f>
        <v>#REF!</v>
      </c>
      <c r="AH1253" s="169">
        <f>(0.2*VLOOKUP(D1253,'%.'!$A$1:$B$4,2,FALSE))+(0.35*VLOOKUP(E1253,'%.'!$A$1:$B$4,2,FALSE))+(0.1*VLOOKUP(F1253,'%.'!$A$1:$B$4,2,FALSE))+(0.35*VLOOKUP(G1253,'%.'!$A$1:$B$4,2,FALSE))</f>
        <v>0.5</v>
      </c>
      <c r="AI1253" s="128" t="str">
        <f t="shared" si="201"/>
        <v>MEDIA</v>
      </c>
      <c r="AJ1253" s="128" t="str">
        <f t="shared" si="197"/>
        <v>Cuentas de Orden</v>
      </c>
      <c r="AK1253" s="178" t="e">
        <f t="shared" si="198"/>
        <v>#REF!</v>
      </c>
    </row>
    <row r="1254" spans="1:37" ht="30" customHeight="1" x14ac:dyDescent="0.25">
      <c r="A1254" s="115">
        <v>1253</v>
      </c>
      <c r="B1254" s="66" t="s">
        <v>2776</v>
      </c>
      <c r="C1254" s="67" t="s">
        <v>2811</v>
      </c>
      <c r="D1254" s="252" t="s">
        <v>1</v>
      </c>
      <c r="E1254" s="252" t="s">
        <v>1</v>
      </c>
      <c r="F1254" s="252" t="s">
        <v>1</v>
      </c>
      <c r="G1254" s="258" t="s">
        <v>1</v>
      </c>
      <c r="H1254" s="169">
        <f t="shared" si="199"/>
        <v>0.05</v>
      </c>
      <c r="I1254" s="170" t="str">
        <f t="shared" si="200"/>
        <v>REMOTA</v>
      </c>
      <c r="J1254" s="292">
        <v>30000000</v>
      </c>
      <c r="K1254" s="221">
        <v>0</v>
      </c>
      <c r="L1254" s="86" t="s">
        <v>138</v>
      </c>
      <c r="M1254" s="188">
        <v>0</v>
      </c>
      <c r="N1254" s="87" t="s">
        <v>405</v>
      </c>
      <c r="O1254" s="188">
        <v>0</v>
      </c>
      <c r="P1254" s="83">
        <v>7</v>
      </c>
      <c r="Q1254" s="86" t="s">
        <v>2945</v>
      </c>
      <c r="R1254" s="83"/>
      <c r="S1254" s="93">
        <v>43724</v>
      </c>
      <c r="T1254" s="96">
        <v>229259</v>
      </c>
      <c r="U1254" s="83" t="s">
        <v>171</v>
      </c>
      <c r="V1254" s="83"/>
      <c r="W1254" s="171">
        <v>44074</v>
      </c>
      <c r="X1254" s="172" t="e">
        <f>+CONCATENATE(TEXT(#REF!,"yyyy"),"-",TEXT(#REF!,"mm"))</f>
        <v>#REF!</v>
      </c>
      <c r="Y1254" s="173" t="str">
        <f t="shared" si="192"/>
        <v>7</v>
      </c>
      <c r="Z1254" s="172" t="str">
        <f t="shared" si="193"/>
        <v>2020-07</v>
      </c>
      <c r="AA1254" s="170" t="e">
        <f>+VLOOKUP(Z1254,#REF!,2,FALSE)/VLOOKUP(X1254,#REF!,2,FALSE)</f>
        <v>#REF!</v>
      </c>
      <c r="AB1254" s="174" t="e">
        <f t="shared" si="194"/>
        <v>#REF!</v>
      </c>
      <c r="AC1254" s="174" t="e">
        <f t="shared" si="195"/>
        <v>#REF!</v>
      </c>
      <c r="AD1254" s="175" t="e">
        <f>+#REF!+365*Y1254</f>
        <v>#REF!</v>
      </c>
      <c r="AE1254" s="176" t="e">
        <f t="shared" si="196"/>
        <v>#REF!</v>
      </c>
      <c r="AF1254" s="170" t="e">
        <f>+VLOOKUP(CONCATENATE(TEXT(W1254,"yyyy"),"-",TEXT(W1254,"mm")),#REF!,2,0)</f>
        <v>#REF!</v>
      </c>
      <c r="AG1254" s="177" t="e">
        <f>+(AC1254*(1+'INFLAC PROYECTADA'!$B$8)^(AE1254))/((1+DEMANDADO!AF1254)^(AE1254))</f>
        <v>#REF!</v>
      </c>
      <c r="AH1254" s="169">
        <f>(0.2*VLOOKUP(D1254,'%.'!$A$1:$B$4,2,FALSE))+(0.35*VLOOKUP(E1254,'%.'!$A$1:$B$4,2,FALSE))+(0.1*VLOOKUP(F1254,'%.'!$A$1:$B$4,2,FALSE))+(0.35*VLOOKUP(G1254,'%.'!$A$1:$B$4,2,FALSE))</f>
        <v>0.05</v>
      </c>
      <c r="AI1254" s="128" t="str">
        <f t="shared" si="201"/>
        <v>REMOTA</v>
      </c>
      <c r="AJ1254" s="128" t="str">
        <f t="shared" si="197"/>
        <v>No se registra</v>
      </c>
      <c r="AK1254" s="178">
        <f t="shared" si="198"/>
        <v>0</v>
      </c>
    </row>
    <row r="1255" spans="1:37" ht="30" customHeight="1" x14ac:dyDescent="0.25">
      <c r="A1255" s="115">
        <v>1254</v>
      </c>
      <c r="B1255" s="66" t="s">
        <v>2781</v>
      </c>
      <c r="C1255" s="67" t="s">
        <v>2812</v>
      </c>
      <c r="D1255" s="252" t="s">
        <v>48</v>
      </c>
      <c r="E1255" s="252" t="s">
        <v>48</v>
      </c>
      <c r="F1255" s="252" t="s">
        <v>48</v>
      </c>
      <c r="G1255" s="258" t="s">
        <v>48</v>
      </c>
      <c r="H1255" s="169">
        <f t="shared" si="199"/>
        <v>0.5</v>
      </c>
      <c r="I1255" s="170" t="str">
        <f t="shared" si="200"/>
        <v>MEDIA</v>
      </c>
      <c r="J1255" s="292">
        <v>82399034</v>
      </c>
      <c r="K1255" s="221">
        <v>0</v>
      </c>
      <c r="L1255" s="97" t="s">
        <v>133</v>
      </c>
      <c r="M1255" s="188">
        <v>0</v>
      </c>
      <c r="N1255" s="87" t="s">
        <v>405</v>
      </c>
      <c r="O1255" s="188">
        <v>0</v>
      </c>
      <c r="P1255" s="83">
        <v>8</v>
      </c>
      <c r="Q1255" s="86" t="s">
        <v>2945</v>
      </c>
      <c r="R1255" s="83"/>
      <c r="S1255" s="93">
        <v>43724</v>
      </c>
      <c r="T1255" s="96">
        <v>229259</v>
      </c>
      <c r="U1255" s="83" t="s">
        <v>182</v>
      </c>
      <c r="V1255" s="83"/>
      <c r="W1255" s="171">
        <v>44074</v>
      </c>
      <c r="X1255" s="172" t="e">
        <f>+CONCATENATE(TEXT(#REF!,"yyyy"),"-",TEXT(#REF!,"mm"))</f>
        <v>#REF!</v>
      </c>
      <c r="Y1255" s="173" t="str">
        <f t="shared" si="192"/>
        <v>8</v>
      </c>
      <c r="Z1255" s="172" t="str">
        <f t="shared" si="193"/>
        <v>2020-07</v>
      </c>
      <c r="AA1255" s="170" t="e">
        <f>+VLOOKUP(Z1255,#REF!,2,FALSE)/VLOOKUP(X1255,#REF!,2,FALSE)</f>
        <v>#REF!</v>
      </c>
      <c r="AB1255" s="174" t="e">
        <f t="shared" si="194"/>
        <v>#REF!</v>
      </c>
      <c r="AC1255" s="174" t="e">
        <f t="shared" si="195"/>
        <v>#REF!</v>
      </c>
      <c r="AD1255" s="175" t="e">
        <f>+#REF!+365*Y1255</f>
        <v>#REF!</v>
      </c>
      <c r="AE1255" s="176" t="e">
        <f t="shared" si="196"/>
        <v>#REF!</v>
      </c>
      <c r="AF1255" s="170" t="e">
        <f>+VLOOKUP(CONCATENATE(TEXT(W1255,"yyyy"),"-",TEXT(W1255,"mm")),#REF!,2,0)</f>
        <v>#REF!</v>
      </c>
      <c r="AG1255" s="177" t="e">
        <f>+(AC1255*(1+'INFLAC PROYECTADA'!$B$8)^(AE1255))/((1+DEMANDADO!AF1255)^(AE1255))</f>
        <v>#REF!</v>
      </c>
      <c r="AH1255" s="169">
        <f>(0.2*VLOOKUP(D1255,'%.'!$A$1:$B$4,2,FALSE))+(0.35*VLOOKUP(E1255,'%.'!$A$1:$B$4,2,FALSE))+(0.1*VLOOKUP(F1255,'%.'!$A$1:$B$4,2,FALSE))+(0.35*VLOOKUP(G1255,'%.'!$A$1:$B$4,2,FALSE))</f>
        <v>0.5</v>
      </c>
      <c r="AI1255" s="128" t="str">
        <f t="shared" si="201"/>
        <v>MEDIA</v>
      </c>
      <c r="AJ1255" s="128" t="str">
        <f t="shared" si="197"/>
        <v>Cuentas de Orden</v>
      </c>
      <c r="AK1255" s="178" t="e">
        <f t="shared" si="198"/>
        <v>#REF!</v>
      </c>
    </row>
    <row r="1256" spans="1:37" ht="30" customHeight="1" x14ac:dyDescent="0.25">
      <c r="A1256" s="115">
        <v>1255</v>
      </c>
      <c r="B1256" s="66" t="s">
        <v>2813</v>
      </c>
      <c r="C1256" s="67" t="s">
        <v>2814</v>
      </c>
      <c r="D1256" s="252" t="s">
        <v>48</v>
      </c>
      <c r="E1256" s="252" t="s">
        <v>48</v>
      </c>
      <c r="F1256" s="252" t="s">
        <v>48</v>
      </c>
      <c r="G1256" s="258" t="s">
        <v>48</v>
      </c>
      <c r="H1256" s="169">
        <f t="shared" si="199"/>
        <v>0.5</v>
      </c>
      <c r="I1256" s="170" t="str">
        <f t="shared" si="200"/>
        <v>MEDIA</v>
      </c>
      <c r="J1256" s="292">
        <v>120855821</v>
      </c>
      <c r="K1256" s="221">
        <v>0.2</v>
      </c>
      <c r="L1256" s="86" t="s">
        <v>138</v>
      </c>
      <c r="M1256" s="188">
        <v>0</v>
      </c>
      <c r="N1256" s="87" t="s">
        <v>405</v>
      </c>
      <c r="O1256" s="188">
        <v>0</v>
      </c>
      <c r="P1256" s="83">
        <v>7</v>
      </c>
      <c r="Q1256" s="86" t="s">
        <v>2945</v>
      </c>
      <c r="R1256" s="83"/>
      <c r="S1256" s="93">
        <v>43724</v>
      </c>
      <c r="T1256" s="96">
        <v>229259</v>
      </c>
      <c r="U1256" s="83" t="s">
        <v>182</v>
      </c>
      <c r="V1256" s="83"/>
      <c r="W1256" s="171">
        <v>44074</v>
      </c>
      <c r="X1256" s="172" t="e">
        <f>+CONCATENATE(TEXT(#REF!,"yyyy"),"-",TEXT(#REF!,"mm"))</f>
        <v>#REF!</v>
      </c>
      <c r="Y1256" s="173" t="str">
        <f t="shared" si="192"/>
        <v>7</v>
      </c>
      <c r="Z1256" s="172" t="str">
        <f t="shared" si="193"/>
        <v>2020-07</v>
      </c>
      <c r="AA1256" s="170" t="e">
        <f>+VLOOKUP(Z1256,#REF!,2,FALSE)/VLOOKUP(X1256,#REF!,2,FALSE)</f>
        <v>#REF!</v>
      </c>
      <c r="AB1256" s="174" t="e">
        <f t="shared" si="194"/>
        <v>#REF!</v>
      </c>
      <c r="AC1256" s="174" t="e">
        <f t="shared" si="195"/>
        <v>#REF!</v>
      </c>
      <c r="AD1256" s="175" t="e">
        <f>+#REF!+365*Y1256</f>
        <v>#REF!</v>
      </c>
      <c r="AE1256" s="176" t="e">
        <f t="shared" si="196"/>
        <v>#REF!</v>
      </c>
      <c r="AF1256" s="170" t="e">
        <f>+VLOOKUP(CONCATENATE(TEXT(W1256,"yyyy"),"-",TEXT(W1256,"mm")),#REF!,2,0)</f>
        <v>#REF!</v>
      </c>
      <c r="AG1256" s="177" t="e">
        <f>+(AC1256*(1+'INFLAC PROYECTADA'!$B$8)^(AE1256))/((1+DEMANDADO!AF1256)^(AE1256))</f>
        <v>#REF!</v>
      </c>
      <c r="AH1256" s="169">
        <f>(0.2*VLOOKUP(D1256,'%.'!$A$1:$B$4,2,FALSE))+(0.35*VLOOKUP(E1256,'%.'!$A$1:$B$4,2,FALSE))+(0.1*VLOOKUP(F1256,'%.'!$A$1:$B$4,2,FALSE))+(0.35*VLOOKUP(G1256,'%.'!$A$1:$B$4,2,FALSE))</f>
        <v>0.5</v>
      </c>
      <c r="AI1256" s="128" t="str">
        <f t="shared" si="201"/>
        <v>MEDIA</v>
      </c>
      <c r="AJ1256" s="128" t="str">
        <f t="shared" si="197"/>
        <v>Cuentas de Orden</v>
      </c>
      <c r="AK1256" s="178" t="e">
        <f t="shared" si="198"/>
        <v>#REF!</v>
      </c>
    </row>
    <row r="1257" spans="1:37" ht="30" customHeight="1" x14ac:dyDescent="0.25">
      <c r="A1257" s="115">
        <v>1256</v>
      </c>
      <c r="B1257" s="66" t="s">
        <v>802</v>
      </c>
      <c r="C1257" s="67" t="s">
        <v>2815</v>
      </c>
      <c r="D1257" s="252" t="s">
        <v>48</v>
      </c>
      <c r="E1257" s="252" t="s">
        <v>48</v>
      </c>
      <c r="F1257" s="252" t="s">
        <v>48</v>
      </c>
      <c r="G1257" s="258" t="s">
        <v>48</v>
      </c>
      <c r="H1257" s="169">
        <f t="shared" si="199"/>
        <v>0.5</v>
      </c>
      <c r="I1257" s="170" t="str">
        <f t="shared" si="200"/>
        <v>MEDIA</v>
      </c>
      <c r="J1257" s="292">
        <v>0</v>
      </c>
      <c r="K1257" s="221">
        <v>0</v>
      </c>
      <c r="L1257" s="86" t="s">
        <v>131</v>
      </c>
      <c r="M1257" s="188">
        <v>0</v>
      </c>
      <c r="N1257" s="87" t="s">
        <v>405</v>
      </c>
      <c r="O1257" s="188">
        <v>0</v>
      </c>
      <c r="P1257" s="83">
        <v>7</v>
      </c>
      <c r="Q1257" s="86" t="s">
        <v>2945</v>
      </c>
      <c r="R1257" s="83"/>
      <c r="S1257" s="93">
        <v>43724</v>
      </c>
      <c r="T1257" s="96">
        <v>229259</v>
      </c>
      <c r="U1257" s="83" t="s">
        <v>182</v>
      </c>
      <c r="V1257" s="83"/>
      <c r="W1257" s="171">
        <v>44074</v>
      </c>
      <c r="X1257" s="172" t="e">
        <f>+CONCATENATE(TEXT(#REF!,"yyyy"),"-",TEXT(#REF!,"mm"))</f>
        <v>#REF!</v>
      </c>
      <c r="Y1257" s="173" t="str">
        <f t="shared" si="192"/>
        <v>7</v>
      </c>
      <c r="Z1257" s="172" t="str">
        <f t="shared" si="193"/>
        <v>2020-07</v>
      </c>
      <c r="AA1257" s="170" t="e">
        <f>+VLOOKUP(Z1257,#REF!,2,FALSE)/VLOOKUP(X1257,#REF!,2,FALSE)</f>
        <v>#REF!</v>
      </c>
      <c r="AB1257" s="174" t="e">
        <f t="shared" si="194"/>
        <v>#REF!</v>
      </c>
      <c r="AC1257" s="174" t="e">
        <f t="shared" si="195"/>
        <v>#REF!</v>
      </c>
      <c r="AD1257" s="175" t="e">
        <f>+#REF!+365*Y1257</f>
        <v>#REF!</v>
      </c>
      <c r="AE1257" s="176" t="e">
        <f t="shared" si="196"/>
        <v>#REF!</v>
      </c>
      <c r="AF1257" s="170" t="e">
        <f>+VLOOKUP(CONCATENATE(TEXT(W1257,"yyyy"),"-",TEXT(W1257,"mm")),#REF!,2,0)</f>
        <v>#REF!</v>
      </c>
      <c r="AG1257" s="177" t="e">
        <f>+(AC1257*(1+'INFLAC PROYECTADA'!$B$8)^(AE1257))/((1+DEMANDADO!AF1257)^(AE1257))</f>
        <v>#REF!</v>
      </c>
      <c r="AH1257" s="169">
        <f>(0.2*VLOOKUP(D1257,'%.'!$A$1:$B$4,2,FALSE))+(0.35*VLOOKUP(E1257,'%.'!$A$1:$B$4,2,FALSE))+(0.1*VLOOKUP(F1257,'%.'!$A$1:$B$4,2,FALSE))+(0.35*VLOOKUP(G1257,'%.'!$A$1:$B$4,2,FALSE))</f>
        <v>0.5</v>
      </c>
      <c r="AI1257" s="128" t="str">
        <f t="shared" si="201"/>
        <v>MEDIA</v>
      </c>
      <c r="AJ1257" s="128" t="str">
        <f t="shared" si="197"/>
        <v>Cuentas de Orden</v>
      </c>
      <c r="AK1257" s="178" t="e">
        <f t="shared" si="198"/>
        <v>#REF!</v>
      </c>
    </row>
    <row r="1258" spans="1:37" ht="30" customHeight="1" x14ac:dyDescent="0.25">
      <c r="A1258" s="115">
        <v>1257</v>
      </c>
      <c r="B1258" s="66" t="s">
        <v>2816</v>
      </c>
      <c r="C1258" s="67" t="s">
        <v>2817</v>
      </c>
      <c r="D1258" s="252" t="s">
        <v>48</v>
      </c>
      <c r="E1258" s="252" t="s">
        <v>48</v>
      </c>
      <c r="F1258" s="252" t="s">
        <v>48</v>
      </c>
      <c r="G1258" s="258" t="s">
        <v>48</v>
      </c>
      <c r="H1258" s="169">
        <f t="shared" si="199"/>
        <v>0.5</v>
      </c>
      <c r="I1258" s="170" t="str">
        <f t="shared" si="200"/>
        <v>MEDIA</v>
      </c>
      <c r="J1258" s="292">
        <v>159270727</v>
      </c>
      <c r="K1258" s="221">
        <v>0.15</v>
      </c>
      <c r="L1258" s="86" t="s">
        <v>132</v>
      </c>
      <c r="M1258" s="188">
        <v>0</v>
      </c>
      <c r="N1258" s="87" t="s">
        <v>405</v>
      </c>
      <c r="O1258" s="188">
        <v>0</v>
      </c>
      <c r="P1258" s="83">
        <v>7</v>
      </c>
      <c r="Q1258" s="86" t="s">
        <v>2945</v>
      </c>
      <c r="R1258" s="83"/>
      <c r="S1258" s="93">
        <v>43724</v>
      </c>
      <c r="T1258" s="96">
        <v>229259</v>
      </c>
      <c r="U1258" s="83" t="s">
        <v>21</v>
      </c>
      <c r="V1258" s="83"/>
      <c r="W1258" s="171">
        <v>44074</v>
      </c>
      <c r="X1258" s="172" t="e">
        <f>+CONCATENATE(TEXT(#REF!,"yyyy"),"-",TEXT(#REF!,"mm"))</f>
        <v>#REF!</v>
      </c>
      <c r="Y1258" s="173" t="str">
        <f t="shared" si="192"/>
        <v>7</v>
      </c>
      <c r="Z1258" s="172" t="str">
        <f t="shared" si="193"/>
        <v>2020-07</v>
      </c>
      <c r="AA1258" s="170" t="e">
        <f>+VLOOKUP(Z1258,#REF!,2,FALSE)/VLOOKUP(X1258,#REF!,2,FALSE)</f>
        <v>#REF!</v>
      </c>
      <c r="AB1258" s="174" t="e">
        <f t="shared" si="194"/>
        <v>#REF!</v>
      </c>
      <c r="AC1258" s="174" t="e">
        <f t="shared" si="195"/>
        <v>#REF!</v>
      </c>
      <c r="AD1258" s="175" t="e">
        <f>+#REF!+365*Y1258</f>
        <v>#REF!</v>
      </c>
      <c r="AE1258" s="176" t="e">
        <f t="shared" si="196"/>
        <v>#REF!</v>
      </c>
      <c r="AF1258" s="170" t="e">
        <f>+VLOOKUP(CONCATENATE(TEXT(W1258,"yyyy"),"-",TEXT(W1258,"mm")),#REF!,2,0)</f>
        <v>#REF!</v>
      </c>
      <c r="AG1258" s="177" t="e">
        <f>+(AC1258*(1+'INFLAC PROYECTADA'!$B$8)^(AE1258))/((1+DEMANDADO!AF1258)^(AE1258))</f>
        <v>#REF!</v>
      </c>
      <c r="AH1258" s="169">
        <f>(0.2*VLOOKUP(D1258,'%.'!$A$1:$B$4,2,FALSE))+(0.35*VLOOKUP(E1258,'%.'!$A$1:$B$4,2,FALSE))+(0.1*VLOOKUP(F1258,'%.'!$A$1:$B$4,2,FALSE))+(0.35*VLOOKUP(G1258,'%.'!$A$1:$B$4,2,FALSE))</f>
        <v>0.5</v>
      </c>
      <c r="AI1258" s="128" t="str">
        <f t="shared" si="201"/>
        <v>MEDIA</v>
      </c>
      <c r="AJ1258" s="128" t="str">
        <f t="shared" si="197"/>
        <v>Cuentas de Orden</v>
      </c>
      <c r="AK1258" s="178" t="e">
        <f t="shared" si="198"/>
        <v>#REF!</v>
      </c>
    </row>
    <row r="1259" spans="1:37" ht="30" customHeight="1" x14ac:dyDescent="0.25">
      <c r="A1259" s="115">
        <v>1258</v>
      </c>
      <c r="B1259" s="66" t="s">
        <v>2755</v>
      </c>
      <c r="C1259" s="67" t="s">
        <v>2818</v>
      </c>
      <c r="D1259" s="252" t="s">
        <v>1</v>
      </c>
      <c r="E1259" s="252" t="s">
        <v>1</v>
      </c>
      <c r="F1259" s="252" t="s">
        <v>1</v>
      </c>
      <c r="G1259" s="258" t="s">
        <v>1</v>
      </c>
      <c r="H1259" s="169">
        <f t="shared" si="199"/>
        <v>0.05</v>
      </c>
      <c r="I1259" s="170" t="str">
        <f t="shared" si="200"/>
        <v>REMOTA</v>
      </c>
      <c r="J1259" s="292">
        <v>9822393</v>
      </c>
      <c r="K1259" s="221">
        <v>0</v>
      </c>
      <c r="L1259" s="86" t="s">
        <v>138</v>
      </c>
      <c r="M1259" s="188">
        <v>0</v>
      </c>
      <c r="N1259" s="87" t="s">
        <v>405</v>
      </c>
      <c r="O1259" s="188">
        <v>0</v>
      </c>
      <c r="P1259" s="83">
        <v>6</v>
      </c>
      <c r="Q1259" s="86" t="s">
        <v>2945</v>
      </c>
      <c r="R1259" s="83"/>
      <c r="S1259" s="93">
        <v>43724</v>
      </c>
      <c r="T1259" s="96">
        <v>229259</v>
      </c>
      <c r="U1259" s="83" t="s">
        <v>171</v>
      </c>
      <c r="V1259" s="83"/>
      <c r="W1259" s="171">
        <v>44074</v>
      </c>
      <c r="X1259" s="172" t="e">
        <f>+CONCATENATE(TEXT(#REF!,"yyyy"),"-",TEXT(#REF!,"mm"))</f>
        <v>#REF!</v>
      </c>
      <c r="Y1259" s="173" t="str">
        <f t="shared" si="192"/>
        <v>6</v>
      </c>
      <c r="Z1259" s="172" t="str">
        <f t="shared" si="193"/>
        <v>2020-07</v>
      </c>
      <c r="AA1259" s="170" t="e">
        <f>+VLOOKUP(Z1259,#REF!,2,FALSE)/VLOOKUP(X1259,#REF!,2,FALSE)</f>
        <v>#REF!</v>
      </c>
      <c r="AB1259" s="174" t="e">
        <f t="shared" si="194"/>
        <v>#REF!</v>
      </c>
      <c r="AC1259" s="174" t="e">
        <f t="shared" si="195"/>
        <v>#REF!</v>
      </c>
      <c r="AD1259" s="175" t="e">
        <f>+#REF!+365*Y1259</f>
        <v>#REF!</v>
      </c>
      <c r="AE1259" s="176" t="e">
        <f t="shared" si="196"/>
        <v>#REF!</v>
      </c>
      <c r="AF1259" s="170" t="e">
        <f>+VLOOKUP(CONCATENATE(TEXT(W1259,"yyyy"),"-",TEXT(W1259,"mm")),#REF!,2,0)</f>
        <v>#REF!</v>
      </c>
      <c r="AG1259" s="177" t="e">
        <f>+(AC1259*(1+'INFLAC PROYECTADA'!$B$8)^(AE1259))/((1+DEMANDADO!AF1259)^(AE1259))</f>
        <v>#REF!</v>
      </c>
      <c r="AH1259" s="169">
        <f>(0.2*VLOOKUP(D1259,'%.'!$A$1:$B$4,2,FALSE))+(0.35*VLOOKUP(E1259,'%.'!$A$1:$B$4,2,FALSE))+(0.1*VLOOKUP(F1259,'%.'!$A$1:$B$4,2,FALSE))+(0.35*VLOOKUP(G1259,'%.'!$A$1:$B$4,2,FALSE))</f>
        <v>0.05</v>
      </c>
      <c r="AI1259" s="128" t="str">
        <f t="shared" si="201"/>
        <v>REMOTA</v>
      </c>
      <c r="AJ1259" s="128" t="str">
        <f t="shared" si="197"/>
        <v>No se registra</v>
      </c>
      <c r="AK1259" s="178">
        <f t="shared" si="198"/>
        <v>0</v>
      </c>
    </row>
    <row r="1260" spans="1:37" ht="30" customHeight="1" x14ac:dyDescent="0.25">
      <c r="A1260" s="115">
        <v>1259</v>
      </c>
      <c r="B1260" s="66" t="s">
        <v>2819</v>
      </c>
      <c r="C1260" s="67" t="s">
        <v>2820</v>
      </c>
      <c r="D1260" s="252" t="s">
        <v>48</v>
      </c>
      <c r="E1260" s="252" t="s">
        <v>48</v>
      </c>
      <c r="F1260" s="252" t="s">
        <v>48</v>
      </c>
      <c r="G1260" s="258" t="s">
        <v>48</v>
      </c>
      <c r="H1260" s="169">
        <f t="shared" si="199"/>
        <v>0.5</v>
      </c>
      <c r="I1260" s="170" t="str">
        <f t="shared" si="200"/>
        <v>MEDIA</v>
      </c>
      <c r="J1260" s="292">
        <v>53214232000</v>
      </c>
      <c r="K1260" s="221">
        <v>0.15</v>
      </c>
      <c r="L1260" s="86" t="s">
        <v>133</v>
      </c>
      <c r="M1260" s="188">
        <v>0</v>
      </c>
      <c r="N1260" s="87" t="s">
        <v>405</v>
      </c>
      <c r="O1260" s="188">
        <v>0</v>
      </c>
      <c r="P1260" s="83">
        <v>7</v>
      </c>
      <c r="Q1260" s="86" t="s">
        <v>2945</v>
      </c>
      <c r="R1260" s="83"/>
      <c r="S1260" s="93">
        <v>43724</v>
      </c>
      <c r="T1260" s="96">
        <v>229259</v>
      </c>
      <c r="U1260" s="83" t="s">
        <v>182</v>
      </c>
      <c r="V1260" s="83"/>
      <c r="W1260" s="171">
        <v>44074</v>
      </c>
      <c r="X1260" s="172" t="e">
        <f>+CONCATENATE(TEXT(#REF!,"yyyy"),"-",TEXT(#REF!,"mm"))</f>
        <v>#REF!</v>
      </c>
      <c r="Y1260" s="173" t="str">
        <f t="shared" si="192"/>
        <v>7</v>
      </c>
      <c r="Z1260" s="172" t="str">
        <f t="shared" si="193"/>
        <v>2020-07</v>
      </c>
      <c r="AA1260" s="170" t="e">
        <f>+VLOOKUP(Z1260,#REF!,2,FALSE)/VLOOKUP(X1260,#REF!,2,FALSE)</f>
        <v>#REF!</v>
      </c>
      <c r="AB1260" s="174" t="e">
        <f t="shared" si="194"/>
        <v>#REF!</v>
      </c>
      <c r="AC1260" s="174" t="e">
        <f t="shared" si="195"/>
        <v>#REF!</v>
      </c>
      <c r="AD1260" s="175" t="e">
        <f>+#REF!+365*Y1260</f>
        <v>#REF!</v>
      </c>
      <c r="AE1260" s="176" t="e">
        <f t="shared" si="196"/>
        <v>#REF!</v>
      </c>
      <c r="AF1260" s="170" t="e">
        <f>+VLOOKUP(CONCATENATE(TEXT(W1260,"yyyy"),"-",TEXT(W1260,"mm")),#REF!,2,0)</f>
        <v>#REF!</v>
      </c>
      <c r="AG1260" s="177" t="e">
        <f>+(AC1260*(1+'INFLAC PROYECTADA'!$B$8)^(AE1260))/((1+DEMANDADO!AF1260)^(AE1260))</f>
        <v>#REF!</v>
      </c>
      <c r="AH1260" s="169">
        <f>(0.2*VLOOKUP(D1260,'%.'!$A$1:$B$4,2,FALSE))+(0.35*VLOOKUP(E1260,'%.'!$A$1:$B$4,2,FALSE))+(0.1*VLOOKUP(F1260,'%.'!$A$1:$B$4,2,FALSE))+(0.35*VLOOKUP(G1260,'%.'!$A$1:$B$4,2,FALSE))</f>
        <v>0.5</v>
      </c>
      <c r="AI1260" s="128" t="str">
        <f t="shared" si="201"/>
        <v>MEDIA</v>
      </c>
      <c r="AJ1260" s="128" t="str">
        <f t="shared" si="197"/>
        <v>Cuentas de Orden</v>
      </c>
      <c r="AK1260" s="178" t="e">
        <f t="shared" si="198"/>
        <v>#REF!</v>
      </c>
    </row>
    <row r="1261" spans="1:37" ht="30" customHeight="1" x14ac:dyDescent="0.25">
      <c r="A1261" s="115">
        <v>1260</v>
      </c>
      <c r="B1261" s="66" t="s">
        <v>2670</v>
      </c>
      <c r="C1261" s="67" t="s">
        <v>2821</v>
      </c>
      <c r="D1261" s="252" t="s">
        <v>48</v>
      </c>
      <c r="E1261" s="252" t="s">
        <v>48</v>
      </c>
      <c r="F1261" s="252" t="s">
        <v>48</v>
      </c>
      <c r="G1261" s="258" t="s">
        <v>48</v>
      </c>
      <c r="H1261" s="169">
        <f t="shared" si="199"/>
        <v>0.5</v>
      </c>
      <c r="I1261" s="170" t="str">
        <f t="shared" si="200"/>
        <v>MEDIA</v>
      </c>
      <c r="J1261" s="292">
        <v>0</v>
      </c>
      <c r="K1261" s="221">
        <v>0</v>
      </c>
      <c r="L1261" s="86" t="s">
        <v>132</v>
      </c>
      <c r="M1261" s="188">
        <v>0</v>
      </c>
      <c r="N1261" s="87" t="s">
        <v>405</v>
      </c>
      <c r="O1261" s="188">
        <v>0</v>
      </c>
      <c r="P1261" s="83">
        <v>7</v>
      </c>
      <c r="Q1261" s="86" t="s">
        <v>2945</v>
      </c>
      <c r="R1261" s="83"/>
      <c r="S1261" s="93">
        <v>43724</v>
      </c>
      <c r="T1261" s="96">
        <v>229259</v>
      </c>
      <c r="U1261" s="83" t="s">
        <v>182</v>
      </c>
      <c r="V1261" s="83"/>
      <c r="W1261" s="171">
        <v>44074</v>
      </c>
      <c r="X1261" s="172" t="e">
        <f>+CONCATENATE(TEXT(#REF!,"yyyy"),"-",TEXT(#REF!,"mm"))</f>
        <v>#REF!</v>
      </c>
      <c r="Y1261" s="173" t="str">
        <f t="shared" si="192"/>
        <v>7</v>
      </c>
      <c r="Z1261" s="172" t="str">
        <f t="shared" si="193"/>
        <v>2020-07</v>
      </c>
      <c r="AA1261" s="170" t="e">
        <f>+VLOOKUP(Z1261,#REF!,2,FALSE)/VLOOKUP(X1261,#REF!,2,FALSE)</f>
        <v>#REF!</v>
      </c>
      <c r="AB1261" s="174" t="e">
        <f t="shared" si="194"/>
        <v>#REF!</v>
      </c>
      <c r="AC1261" s="174" t="e">
        <f t="shared" si="195"/>
        <v>#REF!</v>
      </c>
      <c r="AD1261" s="175" t="e">
        <f>+#REF!+365*Y1261</f>
        <v>#REF!</v>
      </c>
      <c r="AE1261" s="176" t="e">
        <f t="shared" si="196"/>
        <v>#REF!</v>
      </c>
      <c r="AF1261" s="170" t="e">
        <f>+VLOOKUP(CONCATENATE(TEXT(W1261,"yyyy"),"-",TEXT(W1261,"mm")),#REF!,2,0)</f>
        <v>#REF!</v>
      </c>
      <c r="AG1261" s="177" t="e">
        <f>+(AC1261*(1+'INFLAC PROYECTADA'!$B$8)^(AE1261))/((1+DEMANDADO!AF1261)^(AE1261))</f>
        <v>#REF!</v>
      </c>
      <c r="AH1261" s="169">
        <f>(0.2*VLOOKUP(D1261,'%.'!$A$1:$B$4,2,FALSE))+(0.35*VLOOKUP(E1261,'%.'!$A$1:$B$4,2,FALSE))+(0.1*VLOOKUP(F1261,'%.'!$A$1:$B$4,2,FALSE))+(0.35*VLOOKUP(G1261,'%.'!$A$1:$B$4,2,FALSE))</f>
        <v>0.5</v>
      </c>
      <c r="AI1261" s="128" t="str">
        <f t="shared" si="201"/>
        <v>MEDIA</v>
      </c>
      <c r="AJ1261" s="128" t="str">
        <f t="shared" si="197"/>
        <v>Cuentas de Orden</v>
      </c>
      <c r="AK1261" s="178" t="e">
        <f t="shared" si="198"/>
        <v>#REF!</v>
      </c>
    </row>
    <row r="1262" spans="1:37" ht="30" customHeight="1" x14ac:dyDescent="0.25">
      <c r="A1262" s="115">
        <v>1261</v>
      </c>
      <c r="B1262" s="66" t="s">
        <v>2822</v>
      </c>
      <c r="C1262" s="67" t="s">
        <v>2823</v>
      </c>
      <c r="D1262" s="252" t="s">
        <v>1</v>
      </c>
      <c r="E1262" s="252" t="s">
        <v>1</v>
      </c>
      <c r="F1262" s="252" t="s">
        <v>1</v>
      </c>
      <c r="G1262" s="258" t="s">
        <v>1</v>
      </c>
      <c r="H1262" s="169">
        <f t="shared" si="199"/>
        <v>0.05</v>
      </c>
      <c r="I1262" s="170" t="str">
        <f t="shared" si="200"/>
        <v>REMOTA</v>
      </c>
      <c r="J1262" s="292">
        <v>579915000</v>
      </c>
      <c r="K1262" s="221">
        <v>0</v>
      </c>
      <c r="L1262" s="86" t="s">
        <v>138</v>
      </c>
      <c r="M1262" s="188">
        <v>0</v>
      </c>
      <c r="N1262" s="87" t="s">
        <v>405</v>
      </c>
      <c r="O1262" s="188">
        <v>0</v>
      </c>
      <c r="P1262" s="83">
        <v>6</v>
      </c>
      <c r="Q1262" s="86" t="s">
        <v>2945</v>
      </c>
      <c r="R1262" s="83"/>
      <c r="S1262" s="93">
        <v>43724</v>
      </c>
      <c r="T1262" s="96">
        <v>229259</v>
      </c>
      <c r="U1262" s="83" t="s">
        <v>177</v>
      </c>
      <c r="V1262" s="83"/>
      <c r="W1262" s="171">
        <v>44074</v>
      </c>
      <c r="X1262" s="172" t="e">
        <f>+CONCATENATE(TEXT(#REF!,"yyyy"),"-",TEXT(#REF!,"mm"))</f>
        <v>#REF!</v>
      </c>
      <c r="Y1262" s="173" t="str">
        <f t="shared" si="192"/>
        <v>6</v>
      </c>
      <c r="Z1262" s="172" t="str">
        <f t="shared" si="193"/>
        <v>2020-07</v>
      </c>
      <c r="AA1262" s="170" t="e">
        <f>+VLOOKUP(Z1262,#REF!,2,FALSE)/VLOOKUP(X1262,#REF!,2,FALSE)</f>
        <v>#REF!</v>
      </c>
      <c r="AB1262" s="174" t="e">
        <f t="shared" si="194"/>
        <v>#REF!</v>
      </c>
      <c r="AC1262" s="174" t="e">
        <f t="shared" si="195"/>
        <v>#REF!</v>
      </c>
      <c r="AD1262" s="175" t="e">
        <f>+#REF!+365*Y1262</f>
        <v>#REF!</v>
      </c>
      <c r="AE1262" s="176" t="e">
        <f t="shared" si="196"/>
        <v>#REF!</v>
      </c>
      <c r="AF1262" s="170" t="e">
        <f>+VLOOKUP(CONCATENATE(TEXT(W1262,"yyyy"),"-",TEXT(W1262,"mm")),#REF!,2,0)</f>
        <v>#REF!</v>
      </c>
      <c r="AG1262" s="177" t="e">
        <f>+(AC1262*(1+'INFLAC PROYECTADA'!$B$8)^(AE1262))/((1+DEMANDADO!AF1262)^(AE1262))</f>
        <v>#REF!</v>
      </c>
      <c r="AH1262" s="169">
        <f>(0.2*VLOOKUP(D1262,'%.'!$A$1:$B$4,2,FALSE))+(0.35*VLOOKUP(E1262,'%.'!$A$1:$B$4,2,FALSE))+(0.1*VLOOKUP(F1262,'%.'!$A$1:$B$4,2,FALSE))+(0.35*VLOOKUP(G1262,'%.'!$A$1:$B$4,2,FALSE))</f>
        <v>0.05</v>
      </c>
      <c r="AI1262" s="128" t="str">
        <f t="shared" si="201"/>
        <v>REMOTA</v>
      </c>
      <c r="AJ1262" s="128" t="str">
        <f t="shared" si="197"/>
        <v>No se registra</v>
      </c>
      <c r="AK1262" s="178">
        <f t="shared" si="198"/>
        <v>0</v>
      </c>
    </row>
    <row r="1263" spans="1:37" ht="30" customHeight="1" x14ac:dyDescent="0.25">
      <c r="A1263" s="115">
        <v>1262</v>
      </c>
      <c r="B1263" s="252" t="s">
        <v>802</v>
      </c>
      <c r="C1263" s="259" t="s">
        <v>2824</v>
      </c>
      <c r="D1263" s="252" t="s">
        <v>1</v>
      </c>
      <c r="E1263" s="252" t="s">
        <v>1</v>
      </c>
      <c r="F1263" s="252" t="s">
        <v>1</v>
      </c>
      <c r="G1263" s="258" t="s">
        <v>1</v>
      </c>
      <c r="H1263" s="169">
        <f t="shared" si="199"/>
        <v>0.05</v>
      </c>
      <c r="I1263" s="170" t="str">
        <f t="shared" si="200"/>
        <v>REMOTA</v>
      </c>
      <c r="J1263" s="292">
        <v>0</v>
      </c>
      <c r="K1263" s="221">
        <v>0</v>
      </c>
      <c r="L1263" s="83" t="s">
        <v>132</v>
      </c>
      <c r="M1263" s="188">
        <v>0</v>
      </c>
      <c r="N1263" s="83" t="s">
        <v>405</v>
      </c>
      <c r="O1263" s="188">
        <v>0</v>
      </c>
      <c r="P1263" s="86">
        <v>6</v>
      </c>
      <c r="Q1263" s="86" t="s">
        <v>2945</v>
      </c>
      <c r="R1263" s="79"/>
      <c r="S1263" s="93">
        <v>43724</v>
      </c>
      <c r="T1263" s="96">
        <v>229259</v>
      </c>
      <c r="U1263" s="86" t="s">
        <v>182</v>
      </c>
      <c r="V1263" s="86"/>
      <c r="W1263" s="171">
        <v>44074</v>
      </c>
      <c r="X1263" s="172" t="e">
        <f>+CONCATENATE(TEXT(#REF!,"yyyy"),"-",TEXT(#REF!,"mm"))</f>
        <v>#REF!</v>
      </c>
      <c r="Y1263" s="173" t="str">
        <f t="shared" si="192"/>
        <v>6</v>
      </c>
      <c r="Z1263" s="172" t="str">
        <f t="shared" si="193"/>
        <v>2020-07</v>
      </c>
      <c r="AA1263" s="170" t="e">
        <f>+VLOOKUP(Z1263,#REF!,2,FALSE)/VLOOKUP(X1263,#REF!,2,FALSE)</f>
        <v>#REF!</v>
      </c>
      <c r="AB1263" s="174" t="e">
        <f t="shared" si="194"/>
        <v>#REF!</v>
      </c>
      <c r="AC1263" s="174" t="e">
        <f t="shared" si="195"/>
        <v>#REF!</v>
      </c>
      <c r="AD1263" s="175" t="e">
        <f>+#REF!+365*Y1263</f>
        <v>#REF!</v>
      </c>
      <c r="AE1263" s="176" t="e">
        <f t="shared" si="196"/>
        <v>#REF!</v>
      </c>
      <c r="AF1263" s="170" t="e">
        <f>+VLOOKUP(CONCATENATE(TEXT(W1263,"yyyy"),"-",TEXT(W1263,"mm")),#REF!,2,0)</f>
        <v>#REF!</v>
      </c>
      <c r="AG1263" s="177" t="e">
        <f>+(AC1263*(1+'INFLAC PROYECTADA'!$B$8)^(AE1263))/((1+DEMANDADO!AF1263)^(AE1263))</f>
        <v>#REF!</v>
      </c>
      <c r="AH1263" s="169">
        <f>(0.2*VLOOKUP(D1263,'%.'!$A$1:$B$4,2,FALSE))+(0.35*VLOOKUP(E1263,'%.'!$A$1:$B$4,2,FALSE))+(0.1*VLOOKUP(F1263,'%.'!$A$1:$B$4,2,FALSE))+(0.35*VLOOKUP(G1263,'%.'!$A$1:$B$4,2,FALSE))</f>
        <v>0.05</v>
      </c>
      <c r="AI1263" s="128" t="str">
        <f t="shared" si="201"/>
        <v>REMOTA</v>
      </c>
      <c r="AJ1263" s="128" t="str">
        <f t="shared" si="197"/>
        <v>No se registra</v>
      </c>
      <c r="AK1263" s="178">
        <f t="shared" si="198"/>
        <v>0</v>
      </c>
    </row>
    <row r="1264" spans="1:37" ht="30" customHeight="1" x14ac:dyDescent="0.25">
      <c r="A1264" s="115">
        <v>1263</v>
      </c>
      <c r="B1264" s="66" t="s">
        <v>802</v>
      </c>
      <c r="C1264" s="67" t="s">
        <v>2825</v>
      </c>
      <c r="D1264" s="252" t="s">
        <v>48</v>
      </c>
      <c r="E1264" s="252" t="s">
        <v>48</v>
      </c>
      <c r="F1264" s="252" t="s">
        <v>48</v>
      </c>
      <c r="G1264" s="258" t="s">
        <v>48</v>
      </c>
      <c r="H1264" s="169">
        <f t="shared" si="199"/>
        <v>0.5</v>
      </c>
      <c r="I1264" s="170" t="str">
        <f t="shared" si="200"/>
        <v>MEDIA</v>
      </c>
      <c r="J1264" s="292">
        <v>438016800</v>
      </c>
      <c r="K1264" s="221">
        <v>0.15</v>
      </c>
      <c r="L1264" s="86" t="s">
        <v>134</v>
      </c>
      <c r="M1264" s="188">
        <v>0</v>
      </c>
      <c r="N1264" s="87" t="s">
        <v>405</v>
      </c>
      <c r="O1264" s="188">
        <v>0</v>
      </c>
      <c r="P1264" s="83">
        <v>6</v>
      </c>
      <c r="Q1264" s="86" t="s">
        <v>2945</v>
      </c>
      <c r="R1264" s="83"/>
      <c r="S1264" s="93">
        <v>43724</v>
      </c>
      <c r="T1264" s="96">
        <v>229259</v>
      </c>
      <c r="U1264" s="83" t="s">
        <v>178</v>
      </c>
      <c r="V1264" s="83"/>
      <c r="W1264" s="171">
        <v>44074</v>
      </c>
      <c r="X1264" s="172" t="e">
        <f>+CONCATENATE(TEXT(#REF!,"yyyy"),"-",TEXT(#REF!,"mm"))</f>
        <v>#REF!</v>
      </c>
      <c r="Y1264" s="173" t="str">
        <f t="shared" si="192"/>
        <v>6</v>
      </c>
      <c r="Z1264" s="172" t="str">
        <f t="shared" si="193"/>
        <v>2020-07</v>
      </c>
      <c r="AA1264" s="170" t="e">
        <f>+VLOOKUP(Z1264,#REF!,2,FALSE)/VLOOKUP(X1264,#REF!,2,FALSE)</f>
        <v>#REF!</v>
      </c>
      <c r="AB1264" s="174" t="e">
        <f t="shared" si="194"/>
        <v>#REF!</v>
      </c>
      <c r="AC1264" s="174" t="e">
        <f t="shared" si="195"/>
        <v>#REF!</v>
      </c>
      <c r="AD1264" s="175" t="e">
        <f>+#REF!+365*Y1264</f>
        <v>#REF!</v>
      </c>
      <c r="AE1264" s="176" t="e">
        <f t="shared" si="196"/>
        <v>#REF!</v>
      </c>
      <c r="AF1264" s="170" t="e">
        <f>+VLOOKUP(CONCATENATE(TEXT(W1264,"yyyy"),"-",TEXT(W1264,"mm")),#REF!,2,0)</f>
        <v>#REF!</v>
      </c>
      <c r="AG1264" s="177" t="e">
        <f>+(AC1264*(1+'INFLAC PROYECTADA'!$B$8)^(AE1264))/((1+DEMANDADO!AF1264)^(AE1264))</f>
        <v>#REF!</v>
      </c>
      <c r="AH1264" s="169">
        <f>(0.2*VLOOKUP(D1264,'%.'!$A$1:$B$4,2,FALSE))+(0.35*VLOOKUP(E1264,'%.'!$A$1:$B$4,2,FALSE))+(0.1*VLOOKUP(F1264,'%.'!$A$1:$B$4,2,FALSE))+(0.35*VLOOKUP(G1264,'%.'!$A$1:$B$4,2,FALSE))</f>
        <v>0.5</v>
      </c>
      <c r="AI1264" s="128" t="str">
        <f t="shared" si="201"/>
        <v>MEDIA</v>
      </c>
      <c r="AJ1264" s="128" t="str">
        <f t="shared" si="197"/>
        <v>Cuentas de Orden</v>
      </c>
      <c r="AK1264" s="178" t="e">
        <f t="shared" si="198"/>
        <v>#REF!</v>
      </c>
    </row>
    <row r="1265" spans="1:37" ht="30" customHeight="1" x14ac:dyDescent="0.25">
      <c r="A1265" s="115">
        <v>1264</v>
      </c>
      <c r="B1265" s="65" t="s">
        <v>2826</v>
      </c>
      <c r="C1265" s="67" t="s">
        <v>2827</v>
      </c>
      <c r="D1265" s="252" t="s">
        <v>48</v>
      </c>
      <c r="E1265" s="252" t="s">
        <v>48</v>
      </c>
      <c r="F1265" s="252" t="s">
        <v>48</v>
      </c>
      <c r="G1265" s="258" t="s">
        <v>48</v>
      </c>
      <c r="H1265" s="169">
        <f t="shared" si="199"/>
        <v>0.5</v>
      </c>
      <c r="I1265" s="170" t="str">
        <f t="shared" si="200"/>
        <v>MEDIA</v>
      </c>
      <c r="J1265" s="292">
        <v>0</v>
      </c>
      <c r="K1265" s="221">
        <v>0</v>
      </c>
      <c r="L1265" s="87" t="s">
        <v>132</v>
      </c>
      <c r="M1265" s="188">
        <v>0</v>
      </c>
      <c r="N1265" s="87" t="s">
        <v>405</v>
      </c>
      <c r="O1265" s="188">
        <v>0</v>
      </c>
      <c r="P1265" s="86">
        <v>8</v>
      </c>
      <c r="Q1265" s="86" t="s">
        <v>2945</v>
      </c>
      <c r="R1265" s="79"/>
      <c r="S1265" s="93">
        <v>43724</v>
      </c>
      <c r="T1265" s="96">
        <v>229259</v>
      </c>
      <c r="U1265" s="86" t="s">
        <v>182</v>
      </c>
      <c r="V1265" s="86"/>
      <c r="W1265" s="171">
        <v>44074</v>
      </c>
      <c r="X1265" s="172" t="e">
        <f>+CONCATENATE(TEXT(#REF!,"yyyy"),"-",TEXT(#REF!,"mm"))</f>
        <v>#REF!</v>
      </c>
      <c r="Y1265" s="173" t="str">
        <f t="shared" si="192"/>
        <v>8</v>
      </c>
      <c r="Z1265" s="172" t="str">
        <f t="shared" si="193"/>
        <v>2020-07</v>
      </c>
      <c r="AA1265" s="170" t="e">
        <f>+VLOOKUP(Z1265,#REF!,2,FALSE)/VLOOKUP(X1265,#REF!,2,FALSE)</f>
        <v>#REF!</v>
      </c>
      <c r="AB1265" s="174" t="e">
        <f t="shared" si="194"/>
        <v>#REF!</v>
      </c>
      <c r="AC1265" s="174" t="e">
        <f t="shared" si="195"/>
        <v>#REF!</v>
      </c>
      <c r="AD1265" s="175" t="e">
        <f>+#REF!+365*Y1265</f>
        <v>#REF!</v>
      </c>
      <c r="AE1265" s="176" t="e">
        <f t="shared" si="196"/>
        <v>#REF!</v>
      </c>
      <c r="AF1265" s="170" t="e">
        <f>+VLOOKUP(CONCATENATE(TEXT(W1265,"yyyy"),"-",TEXT(W1265,"mm")),#REF!,2,0)</f>
        <v>#REF!</v>
      </c>
      <c r="AG1265" s="177" t="e">
        <f>+(AC1265*(1+'INFLAC PROYECTADA'!$B$8)^(AE1265))/((1+DEMANDADO!AF1265)^(AE1265))</f>
        <v>#REF!</v>
      </c>
      <c r="AH1265" s="169">
        <f>(0.2*VLOOKUP(D1265,'%.'!$A$1:$B$4,2,FALSE))+(0.35*VLOOKUP(E1265,'%.'!$A$1:$B$4,2,FALSE))+(0.1*VLOOKUP(F1265,'%.'!$A$1:$B$4,2,FALSE))+(0.35*VLOOKUP(G1265,'%.'!$A$1:$B$4,2,FALSE))</f>
        <v>0.5</v>
      </c>
      <c r="AI1265" s="128" t="str">
        <f t="shared" si="201"/>
        <v>MEDIA</v>
      </c>
      <c r="AJ1265" s="128" t="str">
        <f t="shared" si="197"/>
        <v>Cuentas de Orden</v>
      </c>
      <c r="AK1265" s="178" t="e">
        <f t="shared" si="198"/>
        <v>#REF!</v>
      </c>
    </row>
    <row r="1266" spans="1:37" ht="30" customHeight="1" x14ac:dyDescent="0.25">
      <c r="A1266" s="115">
        <v>1265</v>
      </c>
      <c r="B1266" s="65" t="s">
        <v>2826</v>
      </c>
      <c r="C1266" s="67" t="s">
        <v>2828</v>
      </c>
      <c r="D1266" s="252" t="s">
        <v>1</v>
      </c>
      <c r="E1266" s="252" t="s">
        <v>1</v>
      </c>
      <c r="F1266" s="252" t="s">
        <v>1</v>
      </c>
      <c r="G1266" s="258" t="s">
        <v>1</v>
      </c>
      <c r="H1266" s="169">
        <f t="shared" si="199"/>
        <v>0.05</v>
      </c>
      <c r="I1266" s="170" t="str">
        <f t="shared" si="200"/>
        <v>REMOTA</v>
      </c>
      <c r="J1266" s="292">
        <v>8000000</v>
      </c>
      <c r="K1266" s="221">
        <v>0</v>
      </c>
      <c r="L1266" s="87" t="s">
        <v>138</v>
      </c>
      <c r="M1266" s="188">
        <v>0</v>
      </c>
      <c r="N1266" s="87" t="s">
        <v>405</v>
      </c>
      <c r="O1266" s="188">
        <v>0</v>
      </c>
      <c r="P1266" s="83">
        <v>6</v>
      </c>
      <c r="Q1266" s="86" t="s">
        <v>2945</v>
      </c>
      <c r="R1266" s="83"/>
      <c r="S1266" s="93">
        <v>43724</v>
      </c>
      <c r="T1266" s="96">
        <v>229259</v>
      </c>
      <c r="U1266" s="83" t="s">
        <v>171</v>
      </c>
      <c r="V1266" s="83"/>
      <c r="W1266" s="171">
        <v>44074</v>
      </c>
      <c r="X1266" s="172" t="e">
        <f>+CONCATENATE(TEXT(#REF!,"yyyy"),"-",TEXT(#REF!,"mm"))</f>
        <v>#REF!</v>
      </c>
      <c r="Y1266" s="173" t="str">
        <f t="shared" si="192"/>
        <v>6</v>
      </c>
      <c r="Z1266" s="172" t="str">
        <f t="shared" si="193"/>
        <v>2020-07</v>
      </c>
      <c r="AA1266" s="170" t="e">
        <f>+VLOOKUP(Z1266,#REF!,2,FALSE)/VLOOKUP(X1266,#REF!,2,FALSE)</f>
        <v>#REF!</v>
      </c>
      <c r="AB1266" s="174" t="e">
        <f t="shared" si="194"/>
        <v>#REF!</v>
      </c>
      <c r="AC1266" s="174" t="e">
        <f t="shared" si="195"/>
        <v>#REF!</v>
      </c>
      <c r="AD1266" s="175" t="e">
        <f>+#REF!+365*Y1266</f>
        <v>#REF!</v>
      </c>
      <c r="AE1266" s="176" t="e">
        <f t="shared" si="196"/>
        <v>#REF!</v>
      </c>
      <c r="AF1266" s="170" t="e">
        <f>+VLOOKUP(CONCATENATE(TEXT(W1266,"yyyy"),"-",TEXT(W1266,"mm")),#REF!,2,0)</f>
        <v>#REF!</v>
      </c>
      <c r="AG1266" s="177" t="e">
        <f>+(AC1266*(1+'INFLAC PROYECTADA'!$B$8)^(AE1266))/((1+DEMANDADO!AF1266)^(AE1266))</f>
        <v>#REF!</v>
      </c>
      <c r="AH1266" s="169">
        <f>(0.2*VLOOKUP(D1266,'%.'!$A$1:$B$4,2,FALSE))+(0.35*VLOOKUP(E1266,'%.'!$A$1:$B$4,2,FALSE))+(0.1*VLOOKUP(F1266,'%.'!$A$1:$B$4,2,FALSE))+(0.35*VLOOKUP(G1266,'%.'!$A$1:$B$4,2,FALSE))</f>
        <v>0.05</v>
      </c>
      <c r="AI1266" s="128" t="str">
        <f t="shared" si="201"/>
        <v>REMOTA</v>
      </c>
      <c r="AJ1266" s="128" t="str">
        <f t="shared" si="197"/>
        <v>No se registra</v>
      </c>
      <c r="AK1266" s="178">
        <f t="shared" si="198"/>
        <v>0</v>
      </c>
    </row>
    <row r="1267" spans="1:37" ht="30" customHeight="1" x14ac:dyDescent="0.25">
      <c r="A1267" s="115">
        <v>1266</v>
      </c>
      <c r="B1267" s="66" t="s">
        <v>802</v>
      </c>
      <c r="C1267" s="67" t="s">
        <v>2829</v>
      </c>
      <c r="D1267" s="252" t="s">
        <v>48</v>
      </c>
      <c r="E1267" s="252" t="s">
        <v>48</v>
      </c>
      <c r="F1267" s="252" t="s">
        <v>48</v>
      </c>
      <c r="G1267" s="258" t="s">
        <v>48</v>
      </c>
      <c r="H1267" s="169">
        <f t="shared" si="199"/>
        <v>0.5</v>
      </c>
      <c r="I1267" s="170" t="str">
        <f t="shared" si="200"/>
        <v>MEDIA</v>
      </c>
      <c r="J1267" s="292">
        <v>2486334</v>
      </c>
      <c r="K1267" s="221">
        <v>0.15</v>
      </c>
      <c r="L1267" s="86" t="s">
        <v>132</v>
      </c>
      <c r="M1267" s="188">
        <v>0</v>
      </c>
      <c r="N1267" s="87" t="s">
        <v>405</v>
      </c>
      <c r="O1267" s="188">
        <v>0</v>
      </c>
      <c r="P1267" s="83">
        <v>6</v>
      </c>
      <c r="Q1267" s="86" t="s">
        <v>2945</v>
      </c>
      <c r="R1267" s="83"/>
      <c r="S1267" s="93">
        <v>43724</v>
      </c>
      <c r="T1267" s="96">
        <v>229259</v>
      </c>
      <c r="U1267" s="83" t="s">
        <v>182</v>
      </c>
      <c r="V1267" s="83"/>
      <c r="W1267" s="171">
        <v>44074</v>
      </c>
      <c r="X1267" s="172" t="e">
        <f>+CONCATENATE(TEXT(#REF!,"yyyy"),"-",TEXT(#REF!,"mm"))</f>
        <v>#REF!</v>
      </c>
      <c r="Y1267" s="173" t="str">
        <f t="shared" si="192"/>
        <v>6</v>
      </c>
      <c r="Z1267" s="172" t="str">
        <f t="shared" si="193"/>
        <v>2020-07</v>
      </c>
      <c r="AA1267" s="170" t="e">
        <f>+VLOOKUP(Z1267,#REF!,2,FALSE)/VLOOKUP(X1267,#REF!,2,FALSE)</f>
        <v>#REF!</v>
      </c>
      <c r="AB1267" s="174" t="e">
        <f t="shared" si="194"/>
        <v>#REF!</v>
      </c>
      <c r="AC1267" s="174" t="e">
        <f t="shared" si="195"/>
        <v>#REF!</v>
      </c>
      <c r="AD1267" s="175" t="e">
        <f>+#REF!+365*Y1267</f>
        <v>#REF!</v>
      </c>
      <c r="AE1267" s="176" t="e">
        <f t="shared" si="196"/>
        <v>#REF!</v>
      </c>
      <c r="AF1267" s="170" t="e">
        <f>+VLOOKUP(CONCATENATE(TEXT(W1267,"yyyy"),"-",TEXT(W1267,"mm")),#REF!,2,0)</f>
        <v>#REF!</v>
      </c>
      <c r="AG1267" s="177" t="e">
        <f>+(AC1267*(1+'INFLAC PROYECTADA'!$B$8)^(AE1267))/((1+DEMANDADO!AF1267)^(AE1267))</f>
        <v>#REF!</v>
      </c>
      <c r="AH1267" s="169">
        <f>(0.2*VLOOKUP(D1267,'%.'!$A$1:$B$4,2,FALSE))+(0.35*VLOOKUP(E1267,'%.'!$A$1:$B$4,2,FALSE))+(0.1*VLOOKUP(F1267,'%.'!$A$1:$B$4,2,FALSE))+(0.35*VLOOKUP(G1267,'%.'!$A$1:$B$4,2,FALSE))</f>
        <v>0.5</v>
      </c>
      <c r="AI1267" s="128" t="str">
        <f t="shared" si="201"/>
        <v>MEDIA</v>
      </c>
      <c r="AJ1267" s="128" t="str">
        <f t="shared" si="197"/>
        <v>Cuentas de Orden</v>
      </c>
      <c r="AK1267" s="178" t="e">
        <f t="shared" si="198"/>
        <v>#REF!</v>
      </c>
    </row>
    <row r="1268" spans="1:37" ht="30" customHeight="1" x14ac:dyDescent="0.25">
      <c r="A1268" s="115">
        <v>1267</v>
      </c>
      <c r="B1268" s="65" t="s">
        <v>2830</v>
      </c>
      <c r="C1268" s="67" t="s">
        <v>2831</v>
      </c>
      <c r="D1268" s="252" t="s">
        <v>0</v>
      </c>
      <c r="E1268" s="252" t="s">
        <v>0</v>
      </c>
      <c r="F1268" s="252" t="s">
        <v>0</v>
      </c>
      <c r="G1268" s="258" t="s">
        <v>0</v>
      </c>
      <c r="H1268" s="169">
        <f t="shared" si="199"/>
        <v>1</v>
      </c>
      <c r="I1268" s="170" t="str">
        <f t="shared" si="200"/>
        <v>ALTA</v>
      </c>
      <c r="J1268" s="292">
        <v>16000000</v>
      </c>
      <c r="K1268" s="221">
        <v>0.15</v>
      </c>
      <c r="L1268" s="87" t="s">
        <v>130</v>
      </c>
      <c r="M1268" s="188">
        <v>0</v>
      </c>
      <c r="N1268" s="87" t="s">
        <v>405</v>
      </c>
      <c r="O1268" s="188">
        <v>0</v>
      </c>
      <c r="P1268" s="86">
        <v>5</v>
      </c>
      <c r="Q1268" s="86" t="s">
        <v>2945</v>
      </c>
      <c r="R1268" s="79"/>
      <c r="S1268" s="93">
        <v>43724</v>
      </c>
      <c r="T1268" s="96">
        <v>229259</v>
      </c>
      <c r="U1268" s="86" t="s">
        <v>171</v>
      </c>
      <c r="V1268" s="86"/>
      <c r="W1268" s="171">
        <v>44074</v>
      </c>
      <c r="X1268" s="172" t="e">
        <f>+CONCATENATE(TEXT(#REF!,"yyyy"),"-",TEXT(#REF!,"mm"))</f>
        <v>#REF!</v>
      </c>
      <c r="Y1268" s="173" t="str">
        <f t="shared" si="192"/>
        <v>5</v>
      </c>
      <c r="Z1268" s="172" t="str">
        <f t="shared" si="193"/>
        <v>2020-07</v>
      </c>
      <c r="AA1268" s="170" t="e">
        <f>+VLOOKUP(Z1268,#REF!,2,FALSE)/VLOOKUP(X1268,#REF!,2,FALSE)</f>
        <v>#REF!</v>
      </c>
      <c r="AB1268" s="174" t="e">
        <f t="shared" si="194"/>
        <v>#REF!</v>
      </c>
      <c r="AC1268" s="174" t="e">
        <f t="shared" si="195"/>
        <v>#REF!</v>
      </c>
      <c r="AD1268" s="175" t="e">
        <f>+#REF!+365*Y1268</f>
        <v>#REF!</v>
      </c>
      <c r="AE1268" s="176" t="e">
        <f t="shared" si="196"/>
        <v>#REF!</v>
      </c>
      <c r="AF1268" s="170" t="e">
        <f>+VLOOKUP(CONCATENATE(TEXT(W1268,"yyyy"),"-",TEXT(W1268,"mm")),#REF!,2,0)</f>
        <v>#REF!</v>
      </c>
      <c r="AG1268" s="177" t="e">
        <f>+(AC1268*(1+'INFLAC PROYECTADA'!$B$8)^(AE1268))/((1+DEMANDADO!AF1268)^(AE1268))</f>
        <v>#REF!</v>
      </c>
      <c r="AH1268" s="169">
        <f>(0.2*VLOOKUP(D1268,'%.'!$A$1:$B$4,2,FALSE))+(0.35*VLOOKUP(E1268,'%.'!$A$1:$B$4,2,FALSE))+(0.1*VLOOKUP(F1268,'%.'!$A$1:$B$4,2,FALSE))+(0.35*VLOOKUP(G1268,'%.'!$A$1:$B$4,2,FALSE))</f>
        <v>1</v>
      </c>
      <c r="AI1268" s="128" t="str">
        <f t="shared" si="201"/>
        <v>ALTA</v>
      </c>
      <c r="AJ1268" s="128" t="str">
        <f t="shared" si="197"/>
        <v>Provisión contable</v>
      </c>
      <c r="AK1268" s="178" t="e">
        <f t="shared" si="198"/>
        <v>#REF!</v>
      </c>
    </row>
    <row r="1269" spans="1:37" ht="30" customHeight="1" x14ac:dyDescent="0.25">
      <c r="A1269" s="115">
        <v>1268</v>
      </c>
      <c r="B1269" s="65" t="s">
        <v>2670</v>
      </c>
      <c r="C1269" s="67" t="s">
        <v>2832</v>
      </c>
      <c r="D1269" s="252" t="s">
        <v>48</v>
      </c>
      <c r="E1269" s="252" t="s">
        <v>48</v>
      </c>
      <c r="F1269" s="252" t="s">
        <v>48</v>
      </c>
      <c r="G1269" s="252" t="s">
        <v>48</v>
      </c>
      <c r="H1269" s="169">
        <f t="shared" si="199"/>
        <v>0.5</v>
      </c>
      <c r="I1269" s="170" t="str">
        <f t="shared" si="200"/>
        <v>MEDIA</v>
      </c>
      <c r="J1269" s="292">
        <v>128870000</v>
      </c>
      <c r="K1269" s="221">
        <v>0</v>
      </c>
      <c r="L1269" s="87" t="s">
        <v>129</v>
      </c>
      <c r="M1269" s="188">
        <v>0</v>
      </c>
      <c r="N1269" s="87" t="s">
        <v>405</v>
      </c>
      <c r="O1269" s="188">
        <v>0</v>
      </c>
      <c r="P1269" s="86">
        <v>5</v>
      </c>
      <c r="Q1269" s="86" t="s">
        <v>2945</v>
      </c>
      <c r="R1269" s="79"/>
      <c r="S1269" s="93">
        <v>43724</v>
      </c>
      <c r="T1269" s="96">
        <v>229259</v>
      </c>
      <c r="U1269" s="86" t="s">
        <v>182</v>
      </c>
      <c r="V1269" s="86"/>
      <c r="W1269" s="171">
        <v>44074</v>
      </c>
      <c r="X1269" s="172" t="e">
        <f>+CONCATENATE(TEXT(#REF!,"yyyy"),"-",TEXT(#REF!,"mm"))</f>
        <v>#REF!</v>
      </c>
      <c r="Y1269" s="173" t="str">
        <f t="shared" ref="Y1269:Y1332" si="202">+TRIM(LEFT(P1269,2))</f>
        <v>5</v>
      </c>
      <c r="Z1269" s="172" t="str">
        <f t="shared" ref="Z1269:Z1332" si="203">CONCATENATE(YEAR(EDATE(W1269,-1)),"-",TEXT(MONTH(EDATE(W1269,-1)),"00"))</f>
        <v>2020-07</v>
      </c>
      <c r="AA1269" s="170" t="e">
        <f>+VLOOKUP(Z1269,#REF!,2,FALSE)/VLOOKUP(X1269,#REF!,2,FALSE)</f>
        <v>#REF!</v>
      </c>
      <c r="AB1269" s="174" t="e">
        <f t="shared" ref="AB1269:AB1332" si="204">+AA1269*J1269</f>
        <v>#REF!</v>
      </c>
      <c r="AC1269" s="174" t="e">
        <f t="shared" ref="AC1269:AC1332" si="205">+AB1269*K1269</f>
        <v>#REF!</v>
      </c>
      <c r="AD1269" s="175" t="e">
        <f>+#REF!+365*Y1269</f>
        <v>#REF!</v>
      </c>
      <c r="AE1269" s="176" t="e">
        <f t="shared" ref="AE1269:AE1332" si="206">+(AD1269-W1269)/365</f>
        <v>#REF!</v>
      </c>
      <c r="AF1269" s="170" t="e">
        <f>+VLOOKUP(CONCATENATE(TEXT(W1269,"yyyy"),"-",TEXT(W1269,"mm")),#REF!,2,0)</f>
        <v>#REF!</v>
      </c>
      <c r="AG1269" s="177" t="e">
        <f>+(AC1269*(1+'INFLAC PROYECTADA'!$B$8)^(AE1269))/((1+DEMANDADO!AF1269)^(AE1269))</f>
        <v>#REF!</v>
      </c>
      <c r="AH1269" s="169">
        <f>(0.2*VLOOKUP(D1269,'%.'!$A$1:$B$4,2,FALSE))+(0.35*VLOOKUP(E1269,'%.'!$A$1:$B$4,2,FALSE))+(0.1*VLOOKUP(F1269,'%.'!$A$1:$B$4,2,FALSE))+(0.35*VLOOKUP(G1269,'%.'!$A$1:$B$4,2,FALSE))</f>
        <v>0.5</v>
      </c>
      <c r="AI1269" s="128" t="str">
        <f t="shared" si="201"/>
        <v>MEDIA</v>
      </c>
      <c r="AJ1269" s="128" t="str">
        <f t="shared" ref="AJ1269:AJ1332" si="207">+IF(M1269&gt;0,"Provisión contable",IF(AH1269&gt;50%,"Provisión contable",IF(AH1269&lt;10%,"No se registra","Cuentas de Orden")))</f>
        <v>Cuentas de Orden</v>
      </c>
      <c r="AK1269" s="178" t="e">
        <f t="shared" ref="AK1269:AK1332" si="208">+IF(M1269&gt;0,M1269,IF(AJ1269="Provisión Contable",AG1269,0)+IF(AJ1269="Cuentas de Orden",AG1269,0))</f>
        <v>#REF!</v>
      </c>
    </row>
    <row r="1270" spans="1:37" ht="30" customHeight="1" x14ac:dyDescent="0.25">
      <c r="A1270" s="115">
        <v>1269</v>
      </c>
      <c r="B1270" s="65" t="s">
        <v>2670</v>
      </c>
      <c r="C1270" s="67" t="s">
        <v>2833</v>
      </c>
      <c r="D1270" s="252" t="s">
        <v>48</v>
      </c>
      <c r="E1270" s="252" t="s">
        <v>48</v>
      </c>
      <c r="F1270" s="252" t="s">
        <v>48</v>
      </c>
      <c r="G1270" s="252" t="s">
        <v>48</v>
      </c>
      <c r="H1270" s="169">
        <f t="shared" si="199"/>
        <v>0.5</v>
      </c>
      <c r="I1270" s="170" t="str">
        <f t="shared" si="200"/>
        <v>MEDIA</v>
      </c>
      <c r="J1270" s="292">
        <v>976000000</v>
      </c>
      <c r="K1270" s="221">
        <v>0</v>
      </c>
      <c r="L1270" s="87" t="s">
        <v>132</v>
      </c>
      <c r="M1270" s="188">
        <v>0</v>
      </c>
      <c r="N1270" s="87" t="s">
        <v>405</v>
      </c>
      <c r="O1270" s="188">
        <v>0</v>
      </c>
      <c r="P1270" s="86">
        <v>5</v>
      </c>
      <c r="Q1270" s="86" t="s">
        <v>2945</v>
      </c>
      <c r="R1270" s="79"/>
      <c r="S1270" s="93">
        <v>43724</v>
      </c>
      <c r="T1270" s="96">
        <v>229259</v>
      </c>
      <c r="U1270" s="86" t="s">
        <v>182</v>
      </c>
      <c r="V1270" s="86" t="s">
        <v>1479</v>
      </c>
      <c r="W1270" s="171">
        <v>44074</v>
      </c>
      <c r="X1270" s="172" t="e">
        <f>+CONCATENATE(TEXT(#REF!,"yyyy"),"-",TEXT(#REF!,"mm"))</f>
        <v>#REF!</v>
      </c>
      <c r="Y1270" s="173" t="str">
        <f t="shared" si="202"/>
        <v>5</v>
      </c>
      <c r="Z1270" s="172" t="str">
        <f t="shared" si="203"/>
        <v>2020-07</v>
      </c>
      <c r="AA1270" s="170" t="e">
        <f>+VLOOKUP(Z1270,#REF!,2,FALSE)/VLOOKUP(X1270,#REF!,2,FALSE)</f>
        <v>#REF!</v>
      </c>
      <c r="AB1270" s="174" t="e">
        <f t="shared" si="204"/>
        <v>#REF!</v>
      </c>
      <c r="AC1270" s="174" t="e">
        <f t="shared" si="205"/>
        <v>#REF!</v>
      </c>
      <c r="AD1270" s="175" t="e">
        <f>+#REF!+365*Y1270</f>
        <v>#REF!</v>
      </c>
      <c r="AE1270" s="176" t="e">
        <f t="shared" si="206"/>
        <v>#REF!</v>
      </c>
      <c r="AF1270" s="170" t="e">
        <f>+VLOOKUP(CONCATENATE(TEXT(W1270,"yyyy"),"-",TEXT(W1270,"mm")),#REF!,2,0)</f>
        <v>#REF!</v>
      </c>
      <c r="AG1270" s="177" t="e">
        <f>+(AC1270*(1+'INFLAC PROYECTADA'!$B$8)^(AE1270))/((1+DEMANDADO!AF1270)^(AE1270))</f>
        <v>#REF!</v>
      </c>
      <c r="AH1270" s="169">
        <f>(0.2*VLOOKUP(D1270,'%.'!$A$1:$B$4,2,FALSE))+(0.35*VLOOKUP(E1270,'%.'!$A$1:$B$4,2,FALSE))+(0.1*VLOOKUP(F1270,'%.'!$A$1:$B$4,2,FALSE))+(0.35*VLOOKUP(G1270,'%.'!$A$1:$B$4,2,FALSE))</f>
        <v>0.5</v>
      </c>
      <c r="AI1270" s="128" t="str">
        <f t="shared" si="201"/>
        <v>MEDIA</v>
      </c>
      <c r="AJ1270" s="128" t="str">
        <f t="shared" si="207"/>
        <v>Cuentas de Orden</v>
      </c>
      <c r="AK1270" s="178" t="e">
        <f t="shared" si="208"/>
        <v>#REF!</v>
      </c>
    </row>
    <row r="1271" spans="1:37" ht="30" customHeight="1" x14ac:dyDescent="0.25">
      <c r="A1271" s="115">
        <v>1270</v>
      </c>
      <c r="B1271" s="65" t="s">
        <v>2834</v>
      </c>
      <c r="C1271" s="67" t="s">
        <v>2835</v>
      </c>
      <c r="D1271" s="252" t="s">
        <v>48</v>
      </c>
      <c r="E1271" s="252" t="s">
        <v>48</v>
      </c>
      <c r="F1271" s="252" t="s">
        <v>48</v>
      </c>
      <c r="G1271" s="252" t="s">
        <v>48</v>
      </c>
      <c r="H1271" s="169">
        <f t="shared" si="199"/>
        <v>0.5</v>
      </c>
      <c r="I1271" s="170" t="str">
        <f t="shared" si="200"/>
        <v>MEDIA</v>
      </c>
      <c r="J1271" s="292">
        <v>5113011</v>
      </c>
      <c r="K1271" s="221">
        <v>0</v>
      </c>
      <c r="L1271" s="87" t="s">
        <v>132</v>
      </c>
      <c r="M1271" s="188">
        <v>0</v>
      </c>
      <c r="N1271" s="87" t="s">
        <v>405</v>
      </c>
      <c r="O1271" s="188">
        <v>0</v>
      </c>
      <c r="P1271" s="86">
        <v>5</v>
      </c>
      <c r="Q1271" s="86" t="s">
        <v>2945</v>
      </c>
      <c r="R1271" s="79"/>
      <c r="S1271" s="93">
        <v>43724</v>
      </c>
      <c r="T1271" s="96">
        <v>229259</v>
      </c>
      <c r="U1271" s="86" t="s">
        <v>182</v>
      </c>
      <c r="V1271" s="86" t="s">
        <v>1479</v>
      </c>
      <c r="W1271" s="171">
        <v>44074</v>
      </c>
      <c r="X1271" s="172" t="e">
        <f>+CONCATENATE(TEXT(#REF!,"yyyy"),"-",TEXT(#REF!,"mm"))</f>
        <v>#REF!</v>
      </c>
      <c r="Y1271" s="173" t="str">
        <f t="shared" si="202"/>
        <v>5</v>
      </c>
      <c r="Z1271" s="172" t="str">
        <f t="shared" si="203"/>
        <v>2020-07</v>
      </c>
      <c r="AA1271" s="170" t="e">
        <f>+VLOOKUP(Z1271,#REF!,2,FALSE)/VLOOKUP(X1271,#REF!,2,FALSE)</f>
        <v>#REF!</v>
      </c>
      <c r="AB1271" s="174" t="e">
        <f t="shared" si="204"/>
        <v>#REF!</v>
      </c>
      <c r="AC1271" s="174" t="e">
        <f t="shared" si="205"/>
        <v>#REF!</v>
      </c>
      <c r="AD1271" s="175" t="e">
        <f>+#REF!+365*Y1271</f>
        <v>#REF!</v>
      </c>
      <c r="AE1271" s="176" t="e">
        <f t="shared" si="206"/>
        <v>#REF!</v>
      </c>
      <c r="AF1271" s="170" t="e">
        <f>+VLOOKUP(CONCATENATE(TEXT(W1271,"yyyy"),"-",TEXT(W1271,"mm")),#REF!,2,0)</f>
        <v>#REF!</v>
      </c>
      <c r="AG1271" s="177" t="e">
        <f>+(AC1271*(1+'INFLAC PROYECTADA'!$B$8)^(AE1271))/((1+DEMANDADO!AF1271)^(AE1271))</f>
        <v>#REF!</v>
      </c>
      <c r="AH1271" s="169">
        <f>(0.2*VLOOKUP(D1271,'%.'!$A$1:$B$4,2,FALSE))+(0.35*VLOOKUP(E1271,'%.'!$A$1:$B$4,2,FALSE))+(0.1*VLOOKUP(F1271,'%.'!$A$1:$B$4,2,FALSE))+(0.35*VLOOKUP(G1271,'%.'!$A$1:$B$4,2,FALSE))</f>
        <v>0.5</v>
      </c>
      <c r="AI1271" s="128" t="str">
        <f t="shared" si="201"/>
        <v>MEDIA</v>
      </c>
      <c r="AJ1271" s="128" t="str">
        <f t="shared" si="207"/>
        <v>Cuentas de Orden</v>
      </c>
      <c r="AK1271" s="178" t="e">
        <f t="shared" si="208"/>
        <v>#REF!</v>
      </c>
    </row>
    <row r="1272" spans="1:37" ht="30" customHeight="1" x14ac:dyDescent="0.25">
      <c r="A1272" s="115">
        <v>1271</v>
      </c>
      <c r="B1272" s="65" t="s">
        <v>2836</v>
      </c>
      <c r="C1272" s="67" t="s">
        <v>2837</v>
      </c>
      <c r="D1272" s="252" t="s">
        <v>48</v>
      </c>
      <c r="E1272" s="252" t="s">
        <v>48</v>
      </c>
      <c r="F1272" s="252" t="s">
        <v>48</v>
      </c>
      <c r="G1272" s="252" t="s">
        <v>48</v>
      </c>
      <c r="H1272" s="169">
        <f t="shared" si="199"/>
        <v>0.5</v>
      </c>
      <c r="I1272" s="170" t="str">
        <f t="shared" si="200"/>
        <v>MEDIA</v>
      </c>
      <c r="J1272" s="292">
        <v>400000000</v>
      </c>
      <c r="K1272" s="221">
        <v>0</v>
      </c>
      <c r="L1272" s="87" t="s">
        <v>131</v>
      </c>
      <c r="M1272" s="188">
        <v>0</v>
      </c>
      <c r="N1272" s="87" t="s">
        <v>405</v>
      </c>
      <c r="O1272" s="188">
        <v>0</v>
      </c>
      <c r="P1272" s="86">
        <v>5</v>
      </c>
      <c r="Q1272" s="86" t="s">
        <v>2945</v>
      </c>
      <c r="R1272" s="79"/>
      <c r="S1272" s="93">
        <v>43724</v>
      </c>
      <c r="T1272" s="96">
        <v>229259</v>
      </c>
      <c r="U1272" s="86" t="s">
        <v>182</v>
      </c>
      <c r="V1272" s="86" t="s">
        <v>1479</v>
      </c>
      <c r="W1272" s="171">
        <v>44074</v>
      </c>
      <c r="X1272" s="172" t="e">
        <f>+CONCATENATE(TEXT(#REF!,"yyyy"),"-",TEXT(#REF!,"mm"))</f>
        <v>#REF!</v>
      </c>
      <c r="Y1272" s="173" t="str">
        <f t="shared" si="202"/>
        <v>5</v>
      </c>
      <c r="Z1272" s="172" t="str">
        <f t="shared" si="203"/>
        <v>2020-07</v>
      </c>
      <c r="AA1272" s="170" t="e">
        <f>+VLOOKUP(Z1272,#REF!,2,FALSE)/VLOOKUP(X1272,#REF!,2,FALSE)</f>
        <v>#REF!</v>
      </c>
      <c r="AB1272" s="174" t="e">
        <f t="shared" si="204"/>
        <v>#REF!</v>
      </c>
      <c r="AC1272" s="174" t="e">
        <f t="shared" si="205"/>
        <v>#REF!</v>
      </c>
      <c r="AD1272" s="175" t="e">
        <f>+#REF!+365*Y1272</f>
        <v>#REF!</v>
      </c>
      <c r="AE1272" s="176" t="e">
        <f t="shared" si="206"/>
        <v>#REF!</v>
      </c>
      <c r="AF1272" s="170" t="e">
        <f>+VLOOKUP(CONCATENATE(TEXT(W1272,"yyyy"),"-",TEXT(W1272,"mm")),#REF!,2,0)</f>
        <v>#REF!</v>
      </c>
      <c r="AG1272" s="177" t="e">
        <f>+(AC1272*(1+'INFLAC PROYECTADA'!$B$8)^(AE1272))/((1+DEMANDADO!AF1272)^(AE1272))</f>
        <v>#REF!</v>
      </c>
      <c r="AH1272" s="169">
        <f>(0.2*VLOOKUP(D1272,'%.'!$A$1:$B$4,2,FALSE))+(0.35*VLOOKUP(E1272,'%.'!$A$1:$B$4,2,FALSE))+(0.1*VLOOKUP(F1272,'%.'!$A$1:$B$4,2,FALSE))+(0.35*VLOOKUP(G1272,'%.'!$A$1:$B$4,2,FALSE))</f>
        <v>0.5</v>
      </c>
      <c r="AI1272" s="128" t="str">
        <f t="shared" si="201"/>
        <v>MEDIA</v>
      </c>
      <c r="AJ1272" s="128" t="str">
        <f t="shared" si="207"/>
        <v>Cuentas de Orden</v>
      </c>
      <c r="AK1272" s="178" t="e">
        <f t="shared" si="208"/>
        <v>#REF!</v>
      </c>
    </row>
    <row r="1273" spans="1:37" ht="30" customHeight="1" x14ac:dyDescent="0.25">
      <c r="A1273" s="115">
        <v>1272</v>
      </c>
      <c r="B1273" s="65" t="s">
        <v>2838</v>
      </c>
      <c r="C1273" s="67" t="s">
        <v>2839</v>
      </c>
      <c r="D1273" s="252" t="s">
        <v>1</v>
      </c>
      <c r="E1273" s="252" t="s">
        <v>1</v>
      </c>
      <c r="F1273" s="252" t="s">
        <v>1</v>
      </c>
      <c r="G1273" s="252" t="s">
        <v>1</v>
      </c>
      <c r="H1273" s="169">
        <f t="shared" si="199"/>
        <v>0.05</v>
      </c>
      <c r="I1273" s="170" t="str">
        <f t="shared" si="200"/>
        <v>REMOTA</v>
      </c>
      <c r="J1273" s="292">
        <v>350000000</v>
      </c>
      <c r="K1273" s="221">
        <v>0</v>
      </c>
      <c r="L1273" s="87" t="s">
        <v>130</v>
      </c>
      <c r="M1273" s="188">
        <v>0</v>
      </c>
      <c r="N1273" s="87" t="s">
        <v>405</v>
      </c>
      <c r="O1273" s="188">
        <v>0</v>
      </c>
      <c r="P1273" s="86">
        <v>5</v>
      </c>
      <c r="Q1273" s="86" t="s">
        <v>2945</v>
      </c>
      <c r="R1273" s="79"/>
      <c r="S1273" s="93">
        <v>43724</v>
      </c>
      <c r="T1273" s="96">
        <v>229259</v>
      </c>
      <c r="U1273" s="86" t="s">
        <v>182</v>
      </c>
      <c r="V1273" s="86" t="s">
        <v>2946</v>
      </c>
      <c r="W1273" s="171">
        <v>44074</v>
      </c>
      <c r="X1273" s="172" t="e">
        <f>+CONCATENATE(TEXT(#REF!,"yyyy"),"-",TEXT(#REF!,"mm"))</f>
        <v>#REF!</v>
      </c>
      <c r="Y1273" s="173" t="str">
        <f t="shared" si="202"/>
        <v>5</v>
      </c>
      <c r="Z1273" s="172" t="str">
        <f t="shared" si="203"/>
        <v>2020-07</v>
      </c>
      <c r="AA1273" s="170" t="e">
        <f>+VLOOKUP(Z1273,#REF!,2,FALSE)/VLOOKUP(X1273,#REF!,2,FALSE)</f>
        <v>#REF!</v>
      </c>
      <c r="AB1273" s="174" t="e">
        <f t="shared" si="204"/>
        <v>#REF!</v>
      </c>
      <c r="AC1273" s="174" t="e">
        <f t="shared" si="205"/>
        <v>#REF!</v>
      </c>
      <c r="AD1273" s="175" t="e">
        <f>+#REF!+365*Y1273</f>
        <v>#REF!</v>
      </c>
      <c r="AE1273" s="176" t="e">
        <f t="shared" si="206"/>
        <v>#REF!</v>
      </c>
      <c r="AF1273" s="170" t="e">
        <f>+VLOOKUP(CONCATENATE(TEXT(W1273,"yyyy"),"-",TEXT(W1273,"mm")),#REF!,2,0)</f>
        <v>#REF!</v>
      </c>
      <c r="AG1273" s="177" t="e">
        <f>+(AC1273*(1+'INFLAC PROYECTADA'!$B$8)^(AE1273))/((1+DEMANDADO!AF1273)^(AE1273))</f>
        <v>#REF!</v>
      </c>
      <c r="AH1273" s="169">
        <f>(0.2*VLOOKUP(D1273,'%.'!$A$1:$B$4,2,FALSE))+(0.35*VLOOKUP(E1273,'%.'!$A$1:$B$4,2,FALSE))+(0.1*VLOOKUP(F1273,'%.'!$A$1:$B$4,2,FALSE))+(0.35*VLOOKUP(G1273,'%.'!$A$1:$B$4,2,FALSE))</f>
        <v>0.05</v>
      </c>
      <c r="AI1273" s="128" t="str">
        <f t="shared" si="201"/>
        <v>REMOTA</v>
      </c>
      <c r="AJ1273" s="128" t="str">
        <f t="shared" si="207"/>
        <v>No se registra</v>
      </c>
      <c r="AK1273" s="178">
        <f t="shared" si="208"/>
        <v>0</v>
      </c>
    </row>
    <row r="1274" spans="1:37" ht="30" customHeight="1" x14ac:dyDescent="0.25">
      <c r="A1274" s="115">
        <v>1273</v>
      </c>
      <c r="B1274" s="65" t="s">
        <v>2767</v>
      </c>
      <c r="C1274" s="67" t="s">
        <v>2840</v>
      </c>
      <c r="D1274" s="252" t="s">
        <v>1</v>
      </c>
      <c r="E1274" s="252" t="s">
        <v>1</v>
      </c>
      <c r="F1274" s="252" t="s">
        <v>1</v>
      </c>
      <c r="G1274" s="258" t="s">
        <v>1</v>
      </c>
      <c r="H1274" s="169">
        <f t="shared" si="199"/>
        <v>0.05</v>
      </c>
      <c r="I1274" s="170" t="str">
        <f t="shared" si="200"/>
        <v>REMOTA</v>
      </c>
      <c r="J1274" s="292">
        <v>0</v>
      </c>
      <c r="K1274" s="221">
        <v>0</v>
      </c>
      <c r="L1274" s="87" t="s">
        <v>138</v>
      </c>
      <c r="M1274" s="188">
        <v>0</v>
      </c>
      <c r="N1274" s="87" t="s">
        <v>405</v>
      </c>
      <c r="O1274" s="188">
        <v>0</v>
      </c>
      <c r="P1274" s="86">
        <v>5</v>
      </c>
      <c r="Q1274" s="86" t="s">
        <v>2945</v>
      </c>
      <c r="R1274" s="79"/>
      <c r="S1274" s="93">
        <v>43724</v>
      </c>
      <c r="T1274" s="96">
        <v>229259</v>
      </c>
      <c r="U1274" s="86" t="s">
        <v>171</v>
      </c>
      <c r="V1274" s="86" t="s">
        <v>2947</v>
      </c>
      <c r="W1274" s="171">
        <v>44074</v>
      </c>
      <c r="X1274" s="172" t="e">
        <f>+CONCATENATE(TEXT(#REF!,"yyyy"),"-",TEXT(#REF!,"mm"))</f>
        <v>#REF!</v>
      </c>
      <c r="Y1274" s="173" t="str">
        <f t="shared" si="202"/>
        <v>5</v>
      </c>
      <c r="Z1274" s="172" t="str">
        <f t="shared" si="203"/>
        <v>2020-07</v>
      </c>
      <c r="AA1274" s="170" t="e">
        <f>+VLOOKUP(Z1274,#REF!,2,FALSE)/VLOOKUP(X1274,#REF!,2,FALSE)</f>
        <v>#REF!</v>
      </c>
      <c r="AB1274" s="174" t="e">
        <f t="shared" si="204"/>
        <v>#REF!</v>
      </c>
      <c r="AC1274" s="174" t="e">
        <f t="shared" si="205"/>
        <v>#REF!</v>
      </c>
      <c r="AD1274" s="175" t="e">
        <f>+#REF!+365*Y1274</f>
        <v>#REF!</v>
      </c>
      <c r="AE1274" s="176" t="e">
        <f t="shared" si="206"/>
        <v>#REF!</v>
      </c>
      <c r="AF1274" s="170" t="e">
        <f>+VLOOKUP(CONCATENATE(TEXT(W1274,"yyyy"),"-",TEXT(W1274,"mm")),#REF!,2,0)</f>
        <v>#REF!</v>
      </c>
      <c r="AG1274" s="177" t="e">
        <f>+(AC1274*(1+'INFLAC PROYECTADA'!$B$8)^(AE1274))/((1+DEMANDADO!AF1274)^(AE1274))</f>
        <v>#REF!</v>
      </c>
      <c r="AH1274" s="169">
        <f>(0.2*VLOOKUP(D1274,'%.'!$A$1:$B$4,2,FALSE))+(0.35*VLOOKUP(E1274,'%.'!$A$1:$B$4,2,FALSE))+(0.1*VLOOKUP(F1274,'%.'!$A$1:$B$4,2,FALSE))+(0.35*VLOOKUP(G1274,'%.'!$A$1:$B$4,2,FALSE))</f>
        <v>0.05</v>
      </c>
      <c r="AI1274" s="128" t="str">
        <f t="shared" si="201"/>
        <v>REMOTA</v>
      </c>
      <c r="AJ1274" s="128" t="str">
        <f t="shared" si="207"/>
        <v>No se registra</v>
      </c>
      <c r="AK1274" s="178">
        <f t="shared" si="208"/>
        <v>0</v>
      </c>
    </row>
    <row r="1275" spans="1:37" ht="30" customHeight="1" x14ac:dyDescent="0.25">
      <c r="A1275" s="115">
        <v>1274</v>
      </c>
      <c r="B1275" s="65" t="s">
        <v>2841</v>
      </c>
      <c r="C1275" s="67" t="s">
        <v>2842</v>
      </c>
      <c r="D1275" s="252" t="s">
        <v>48</v>
      </c>
      <c r="E1275" s="252" t="s">
        <v>48</v>
      </c>
      <c r="F1275" s="252" t="s">
        <v>48</v>
      </c>
      <c r="G1275" s="258" t="s">
        <v>48</v>
      </c>
      <c r="H1275" s="169">
        <f t="shared" si="199"/>
        <v>0.5</v>
      </c>
      <c r="I1275" s="170" t="str">
        <f t="shared" si="200"/>
        <v>MEDIA</v>
      </c>
      <c r="J1275" s="292">
        <v>314816000</v>
      </c>
      <c r="K1275" s="221">
        <v>0.15</v>
      </c>
      <c r="L1275" s="87" t="s">
        <v>133</v>
      </c>
      <c r="M1275" s="188">
        <v>0</v>
      </c>
      <c r="N1275" s="87" t="s">
        <v>405</v>
      </c>
      <c r="O1275" s="188">
        <v>0</v>
      </c>
      <c r="P1275" s="86">
        <v>8</v>
      </c>
      <c r="Q1275" s="86" t="s">
        <v>2945</v>
      </c>
      <c r="R1275" s="79"/>
      <c r="S1275" s="93">
        <v>43724</v>
      </c>
      <c r="T1275" s="96">
        <v>229259</v>
      </c>
      <c r="U1275" s="86" t="s">
        <v>182</v>
      </c>
      <c r="V1275" s="86"/>
      <c r="W1275" s="171">
        <v>44074</v>
      </c>
      <c r="X1275" s="172" t="e">
        <f>+CONCATENATE(TEXT(#REF!,"yyyy"),"-",TEXT(#REF!,"mm"))</f>
        <v>#REF!</v>
      </c>
      <c r="Y1275" s="173" t="str">
        <f t="shared" si="202"/>
        <v>8</v>
      </c>
      <c r="Z1275" s="172" t="str">
        <f t="shared" si="203"/>
        <v>2020-07</v>
      </c>
      <c r="AA1275" s="170" t="e">
        <f>+VLOOKUP(Z1275,#REF!,2,FALSE)/VLOOKUP(X1275,#REF!,2,FALSE)</f>
        <v>#REF!</v>
      </c>
      <c r="AB1275" s="174" t="e">
        <f t="shared" si="204"/>
        <v>#REF!</v>
      </c>
      <c r="AC1275" s="174" t="e">
        <f t="shared" si="205"/>
        <v>#REF!</v>
      </c>
      <c r="AD1275" s="175" t="e">
        <f>+#REF!+365*Y1275</f>
        <v>#REF!</v>
      </c>
      <c r="AE1275" s="176" t="e">
        <f t="shared" si="206"/>
        <v>#REF!</v>
      </c>
      <c r="AF1275" s="170" t="e">
        <f>+VLOOKUP(CONCATENATE(TEXT(W1275,"yyyy"),"-",TEXT(W1275,"mm")),#REF!,2,0)</f>
        <v>#REF!</v>
      </c>
      <c r="AG1275" s="177" t="e">
        <f>+(AC1275*(1+'INFLAC PROYECTADA'!$B$8)^(AE1275))/((1+DEMANDADO!AF1275)^(AE1275))</f>
        <v>#REF!</v>
      </c>
      <c r="AH1275" s="169">
        <f>(0.2*VLOOKUP(D1275,'%.'!$A$1:$B$4,2,FALSE))+(0.35*VLOOKUP(E1275,'%.'!$A$1:$B$4,2,FALSE))+(0.1*VLOOKUP(F1275,'%.'!$A$1:$B$4,2,FALSE))+(0.35*VLOOKUP(G1275,'%.'!$A$1:$B$4,2,FALSE))</f>
        <v>0.5</v>
      </c>
      <c r="AI1275" s="128" t="str">
        <f t="shared" si="201"/>
        <v>MEDIA</v>
      </c>
      <c r="AJ1275" s="128" t="str">
        <f t="shared" si="207"/>
        <v>Cuentas de Orden</v>
      </c>
      <c r="AK1275" s="178" t="e">
        <f t="shared" si="208"/>
        <v>#REF!</v>
      </c>
    </row>
    <row r="1276" spans="1:37" ht="30" customHeight="1" x14ac:dyDescent="0.25">
      <c r="A1276" s="115">
        <v>1275</v>
      </c>
      <c r="B1276" s="65" t="s">
        <v>2843</v>
      </c>
      <c r="C1276" s="67" t="s">
        <v>2844</v>
      </c>
      <c r="D1276" s="252" t="s">
        <v>0</v>
      </c>
      <c r="E1276" s="252" t="s">
        <v>0</v>
      </c>
      <c r="F1276" s="252" t="s">
        <v>0</v>
      </c>
      <c r="G1276" s="252" t="s">
        <v>0</v>
      </c>
      <c r="H1276" s="169">
        <f t="shared" si="199"/>
        <v>1</v>
      </c>
      <c r="I1276" s="170" t="str">
        <f t="shared" si="200"/>
        <v>ALTA</v>
      </c>
      <c r="J1276" s="292">
        <v>17000000</v>
      </c>
      <c r="K1276" s="221">
        <v>0</v>
      </c>
      <c r="L1276" s="87" t="s">
        <v>147</v>
      </c>
      <c r="M1276" s="188">
        <v>0</v>
      </c>
      <c r="N1276" s="87" t="s">
        <v>405</v>
      </c>
      <c r="O1276" s="188">
        <v>0</v>
      </c>
      <c r="P1276" s="86">
        <v>5</v>
      </c>
      <c r="Q1276" s="86" t="s">
        <v>2945</v>
      </c>
      <c r="R1276" s="79"/>
      <c r="S1276" s="93">
        <v>43724</v>
      </c>
      <c r="T1276" s="96">
        <v>229259</v>
      </c>
      <c r="U1276" s="86" t="s">
        <v>171</v>
      </c>
      <c r="V1276" s="86"/>
      <c r="W1276" s="171">
        <v>44074</v>
      </c>
      <c r="X1276" s="172" t="e">
        <f>+CONCATENATE(TEXT(#REF!,"yyyy"),"-",TEXT(#REF!,"mm"))</f>
        <v>#REF!</v>
      </c>
      <c r="Y1276" s="173" t="str">
        <f t="shared" si="202"/>
        <v>5</v>
      </c>
      <c r="Z1276" s="172" t="str">
        <f t="shared" si="203"/>
        <v>2020-07</v>
      </c>
      <c r="AA1276" s="170" t="e">
        <f>+VLOOKUP(Z1276,#REF!,2,FALSE)/VLOOKUP(X1276,#REF!,2,FALSE)</f>
        <v>#REF!</v>
      </c>
      <c r="AB1276" s="174" t="e">
        <f t="shared" si="204"/>
        <v>#REF!</v>
      </c>
      <c r="AC1276" s="174" t="e">
        <f t="shared" si="205"/>
        <v>#REF!</v>
      </c>
      <c r="AD1276" s="175" t="e">
        <f>+#REF!+365*Y1276</f>
        <v>#REF!</v>
      </c>
      <c r="AE1276" s="176" t="e">
        <f t="shared" si="206"/>
        <v>#REF!</v>
      </c>
      <c r="AF1276" s="170" t="e">
        <f>+VLOOKUP(CONCATENATE(TEXT(W1276,"yyyy"),"-",TEXT(W1276,"mm")),#REF!,2,0)</f>
        <v>#REF!</v>
      </c>
      <c r="AG1276" s="177" t="e">
        <f>+(AC1276*(1+'INFLAC PROYECTADA'!$B$8)^(AE1276))/((1+DEMANDADO!AF1276)^(AE1276))</f>
        <v>#REF!</v>
      </c>
      <c r="AH1276" s="169">
        <f>(0.2*VLOOKUP(D1276,'%.'!$A$1:$B$4,2,FALSE))+(0.35*VLOOKUP(E1276,'%.'!$A$1:$B$4,2,FALSE))+(0.1*VLOOKUP(F1276,'%.'!$A$1:$B$4,2,FALSE))+(0.35*VLOOKUP(G1276,'%.'!$A$1:$B$4,2,FALSE))</f>
        <v>1</v>
      </c>
      <c r="AI1276" s="128" t="str">
        <f t="shared" si="201"/>
        <v>ALTA</v>
      </c>
      <c r="AJ1276" s="128" t="str">
        <f t="shared" si="207"/>
        <v>Provisión contable</v>
      </c>
      <c r="AK1276" s="178" t="e">
        <f t="shared" si="208"/>
        <v>#REF!</v>
      </c>
    </row>
    <row r="1277" spans="1:37" ht="30" customHeight="1" x14ac:dyDescent="0.25">
      <c r="A1277" s="115">
        <v>1276</v>
      </c>
      <c r="B1277" s="65" t="s">
        <v>2769</v>
      </c>
      <c r="C1277" s="67" t="s">
        <v>2845</v>
      </c>
      <c r="D1277" s="252" t="s">
        <v>1</v>
      </c>
      <c r="E1277" s="252" t="s">
        <v>1</v>
      </c>
      <c r="F1277" s="252" t="s">
        <v>1</v>
      </c>
      <c r="G1277" s="258" t="s">
        <v>1</v>
      </c>
      <c r="H1277" s="169">
        <f t="shared" si="199"/>
        <v>0.05</v>
      </c>
      <c r="I1277" s="170" t="str">
        <f t="shared" si="200"/>
        <v>REMOTA</v>
      </c>
      <c r="J1277" s="292">
        <v>1132000000</v>
      </c>
      <c r="K1277" s="221">
        <v>0</v>
      </c>
      <c r="L1277" s="87" t="s">
        <v>133</v>
      </c>
      <c r="M1277" s="188">
        <v>0</v>
      </c>
      <c r="N1277" s="87" t="s">
        <v>405</v>
      </c>
      <c r="O1277" s="188">
        <v>0</v>
      </c>
      <c r="P1277" s="86">
        <v>7</v>
      </c>
      <c r="Q1277" s="86" t="s">
        <v>2945</v>
      </c>
      <c r="R1277" s="79"/>
      <c r="S1277" s="93">
        <v>43724</v>
      </c>
      <c r="T1277" s="96">
        <v>229259</v>
      </c>
      <c r="U1277" s="86" t="s">
        <v>182</v>
      </c>
      <c r="V1277" s="86" t="s">
        <v>1479</v>
      </c>
      <c r="W1277" s="171">
        <v>44074</v>
      </c>
      <c r="X1277" s="172" t="e">
        <f>+CONCATENATE(TEXT(#REF!,"yyyy"),"-",TEXT(#REF!,"mm"))</f>
        <v>#REF!</v>
      </c>
      <c r="Y1277" s="173" t="str">
        <f t="shared" si="202"/>
        <v>7</v>
      </c>
      <c r="Z1277" s="172" t="str">
        <f t="shared" si="203"/>
        <v>2020-07</v>
      </c>
      <c r="AA1277" s="170" t="e">
        <f>+VLOOKUP(Z1277,#REF!,2,FALSE)/VLOOKUP(X1277,#REF!,2,FALSE)</f>
        <v>#REF!</v>
      </c>
      <c r="AB1277" s="174" t="e">
        <f t="shared" si="204"/>
        <v>#REF!</v>
      </c>
      <c r="AC1277" s="174" t="e">
        <f t="shared" si="205"/>
        <v>#REF!</v>
      </c>
      <c r="AD1277" s="175" t="e">
        <f>+#REF!+365*Y1277</f>
        <v>#REF!</v>
      </c>
      <c r="AE1277" s="176" t="e">
        <f t="shared" si="206"/>
        <v>#REF!</v>
      </c>
      <c r="AF1277" s="170" t="e">
        <f>+VLOOKUP(CONCATENATE(TEXT(W1277,"yyyy"),"-",TEXT(W1277,"mm")),#REF!,2,0)</f>
        <v>#REF!</v>
      </c>
      <c r="AG1277" s="177" t="e">
        <f>+(AC1277*(1+'INFLAC PROYECTADA'!$B$8)^(AE1277))/((1+DEMANDADO!AF1277)^(AE1277))</f>
        <v>#REF!</v>
      </c>
      <c r="AH1277" s="169">
        <f>(0.2*VLOOKUP(D1277,'%.'!$A$1:$B$4,2,FALSE))+(0.35*VLOOKUP(E1277,'%.'!$A$1:$B$4,2,FALSE))+(0.1*VLOOKUP(F1277,'%.'!$A$1:$B$4,2,FALSE))+(0.35*VLOOKUP(G1277,'%.'!$A$1:$B$4,2,FALSE))</f>
        <v>0.05</v>
      </c>
      <c r="AI1277" s="128" t="str">
        <f t="shared" si="201"/>
        <v>REMOTA</v>
      </c>
      <c r="AJ1277" s="128" t="str">
        <f t="shared" si="207"/>
        <v>No se registra</v>
      </c>
      <c r="AK1277" s="178">
        <f t="shared" si="208"/>
        <v>0</v>
      </c>
    </row>
    <row r="1278" spans="1:37" ht="30" customHeight="1" x14ac:dyDescent="0.25">
      <c r="A1278" s="115">
        <v>1277</v>
      </c>
      <c r="B1278" s="65" t="s">
        <v>2797</v>
      </c>
      <c r="C1278" s="67" t="s">
        <v>2846</v>
      </c>
      <c r="D1278" s="252" t="s">
        <v>1</v>
      </c>
      <c r="E1278" s="252" t="s">
        <v>1</v>
      </c>
      <c r="F1278" s="252" t="s">
        <v>1</v>
      </c>
      <c r="G1278" s="258" t="s">
        <v>1</v>
      </c>
      <c r="H1278" s="169">
        <f t="shared" si="199"/>
        <v>0.05</v>
      </c>
      <c r="I1278" s="170" t="str">
        <f t="shared" si="200"/>
        <v>REMOTA</v>
      </c>
      <c r="J1278" s="292">
        <v>628003000</v>
      </c>
      <c r="K1278" s="221">
        <v>0</v>
      </c>
      <c r="L1278" s="87" t="s">
        <v>129</v>
      </c>
      <c r="M1278" s="188">
        <v>0</v>
      </c>
      <c r="N1278" s="87" t="s">
        <v>405</v>
      </c>
      <c r="O1278" s="188">
        <v>0</v>
      </c>
      <c r="P1278" s="86">
        <v>7</v>
      </c>
      <c r="Q1278" s="86" t="s">
        <v>2945</v>
      </c>
      <c r="R1278" s="79"/>
      <c r="S1278" s="93">
        <v>43724</v>
      </c>
      <c r="T1278" s="96">
        <v>229259</v>
      </c>
      <c r="U1278" s="86" t="s">
        <v>182</v>
      </c>
      <c r="V1278" s="86" t="s">
        <v>1479</v>
      </c>
      <c r="W1278" s="171">
        <v>44074</v>
      </c>
      <c r="X1278" s="172" t="e">
        <f>+CONCATENATE(TEXT(#REF!,"yyyy"),"-",TEXT(#REF!,"mm"))</f>
        <v>#REF!</v>
      </c>
      <c r="Y1278" s="173" t="str">
        <f t="shared" si="202"/>
        <v>7</v>
      </c>
      <c r="Z1278" s="172" t="str">
        <f t="shared" si="203"/>
        <v>2020-07</v>
      </c>
      <c r="AA1278" s="170" t="e">
        <f>+VLOOKUP(Z1278,#REF!,2,FALSE)/VLOOKUP(X1278,#REF!,2,FALSE)</f>
        <v>#REF!</v>
      </c>
      <c r="AB1278" s="174" t="e">
        <f t="shared" si="204"/>
        <v>#REF!</v>
      </c>
      <c r="AC1278" s="174" t="e">
        <f t="shared" si="205"/>
        <v>#REF!</v>
      </c>
      <c r="AD1278" s="175" t="e">
        <f>+#REF!+365*Y1278</f>
        <v>#REF!</v>
      </c>
      <c r="AE1278" s="176" t="e">
        <f t="shared" si="206"/>
        <v>#REF!</v>
      </c>
      <c r="AF1278" s="170" t="e">
        <f>+VLOOKUP(CONCATENATE(TEXT(W1278,"yyyy"),"-",TEXT(W1278,"mm")),#REF!,2,0)</f>
        <v>#REF!</v>
      </c>
      <c r="AG1278" s="177" t="e">
        <f>+(AC1278*(1+'INFLAC PROYECTADA'!$B$8)^(AE1278))/((1+DEMANDADO!AF1278)^(AE1278))</f>
        <v>#REF!</v>
      </c>
      <c r="AH1278" s="169">
        <f>(0.2*VLOOKUP(D1278,'%.'!$A$1:$B$4,2,FALSE))+(0.35*VLOOKUP(E1278,'%.'!$A$1:$B$4,2,FALSE))+(0.1*VLOOKUP(F1278,'%.'!$A$1:$B$4,2,FALSE))+(0.35*VLOOKUP(G1278,'%.'!$A$1:$B$4,2,FALSE))</f>
        <v>0.05</v>
      </c>
      <c r="AI1278" s="128" t="str">
        <f t="shared" si="201"/>
        <v>REMOTA</v>
      </c>
      <c r="AJ1278" s="128" t="str">
        <f t="shared" si="207"/>
        <v>No se registra</v>
      </c>
      <c r="AK1278" s="178">
        <f t="shared" si="208"/>
        <v>0</v>
      </c>
    </row>
    <row r="1279" spans="1:37" ht="30" customHeight="1" x14ac:dyDescent="0.25">
      <c r="A1279" s="115">
        <v>1278</v>
      </c>
      <c r="B1279" s="65" t="s">
        <v>2847</v>
      </c>
      <c r="C1279" s="67" t="s">
        <v>2848</v>
      </c>
      <c r="D1279" s="252" t="s">
        <v>1</v>
      </c>
      <c r="E1279" s="252" t="s">
        <v>1</v>
      </c>
      <c r="F1279" s="252" t="s">
        <v>1</v>
      </c>
      <c r="G1279" s="258" t="s">
        <v>1</v>
      </c>
      <c r="H1279" s="169">
        <f t="shared" si="199"/>
        <v>0.05</v>
      </c>
      <c r="I1279" s="170" t="str">
        <f t="shared" si="200"/>
        <v>REMOTA</v>
      </c>
      <c r="J1279" s="292">
        <v>1200000000</v>
      </c>
      <c r="K1279" s="221">
        <v>0</v>
      </c>
      <c r="L1279" s="87" t="s">
        <v>131</v>
      </c>
      <c r="M1279" s="188">
        <v>0</v>
      </c>
      <c r="N1279" s="87" t="s">
        <v>405</v>
      </c>
      <c r="O1279" s="188">
        <v>0</v>
      </c>
      <c r="P1279" s="86">
        <v>7</v>
      </c>
      <c r="Q1279" s="86" t="s">
        <v>2945</v>
      </c>
      <c r="R1279" s="79"/>
      <c r="S1279" s="93">
        <v>43724</v>
      </c>
      <c r="T1279" s="96">
        <v>229259</v>
      </c>
      <c r="U1279" s="86" t="s">
        <v>182</v>
      </c>
      <c r="V1279" s="86" t="s">
        <v>1479</v>
      </c>
      <c r="W1279" s="171">
        <v>44074</v>
      </c>
      <c r="X1279" s="172" t="e">
        <f>+CONCATENATE(TEXT(#REF!,"yyyy"),"-",TEXT(#REF!,"mm"))</f>
        <v>#REF!</v>
      </c>
      <c r="Y1279" s="173" t="str">
        <f t="shared" si="202"/>
        <v>7</v>
      </c>
      <c r="Z1279" s="172" t="str">
        <f t="shared" si="203"/>
        <v>2020-07</v>
      </c>
      <c r="AA1279" s="170" t="e">
        <f>+VLOOKUP(Z1279,#REF!,2,FALSE)/VLOOKUP(X1279,#REF!,2,FALSE)</f>
        <v>#REF!</v>
      </c>
      <c r="AB1279" s="174" t="e">
        <f t="shared" si="204"/>
        <v>#REF!</v>
      </c>
      <c r="AC1279" s="174" t="e">
        <f t="shared" si="205"/>
        <v>#REF!</v>
      </c>
      <c r="AD1279" s="175" t="e">
        <f>+#REF!+365*Y1279</f>
        <v>#REF!</v>
      </c>
      <c r="AE1279" s="176" t="e">
        <f t="shared" si="206"/>
        <v>#REF!</v>
      </c>
      <c r="AF1279" s="170" t="e">
        <f>+VLOOKUP(CONCATENATE(TEXT(W1279,"yyyy"),"-",TEXT(W1279,"mm")),#REF!,2,0)</f>
        <v>#REF!</v>
      </c>
      <c r="AG1279" s="177" t="e">
        <f>+(AC1279*(1+'INFLAC PROYECTADA'!$B$8)^(AE1279))/((1+DEMANDADO!AF1279)^(AE1279))</f>
        <v>#REF!</v>
      </c>
      <c r="AH1279" s="169">
        <f>(0.2*VLOOKUP(D1279,'%.'!$A$1:$B$4,2,FALSE))+(0.35*VLOOKUP(E1279,'%.'!$A$1:$B$4,2,FALSE))+(0.1*VLOOKUP(F1279,'%.'!$A$1:$B$4,2,FALSE))+(0.35*VLOOKUP(G1279,'%.'!$A$1:$B$4,2,FALSE))</f>
        <v>0.05</v>
      </c>
      <c r="AI1279" s="128" t="str">
        <f t="shared" si="201"/>
        <v>REMOTA</v>
      </c>
      <c r="AJ1279" s="128" t="str">
        <f t="shared" si="207"/>
        <v>No se registra</v>
      </c>
      <c r="AK1279" s="178">
        <f t="shared" si="208"/>
        <v>0</v>
      </c>
    </row>
    <row r="1280" spans="1:37" ht="30" customHeight="1" x14ac:dyDescent="0.25">
      <c r="A1280" s="115">
        <v>1279</v>
      </c>
      <c r="B1280" s="65" t="s">
        <v>2834</v>
      </c>
      <c r="C1280" s="67" t="s">
        <v>2849</v>
      </c>
      <c r="D1280" s="252" t="s">
        <v>1</v>
      </c>
      <c r="E1280" s="252" t="s">
        <v>1</v>
      </c>
      <c r="F1280" s="252" t="s">
        <v>1</v>
      </c>
      <c r="G1280" s="258" t="s">
        <v>1</v>
      </c>
      <c r="H1280" s="169">
        <f t="shared" si="199"/>
        <v>0.05</v>
      </c>
      <c r="I1280" s="170" t="str">
        <f t="shared" si="200"/>
        <v>REMOTA</v>
      </c>
      <c r="J1280" s="292">
        <v>33000000</v>
      </c>
      <c r="K1280" s="221">
        <v>0</v>
      </c>
      <c r="L1280" s="87" t="s">
        <v>138</v>
      </c>
      <c r="M1280" s="188">
        <v>0</v>
      </c>
      <c r="N1280" s="87" t="s">
        <v>405</v>
      </c>
      <c r="O1280" s="188">
        <v>0</v>
      </c>
      <c r="P1280" s="86">
        <v>6</v>
      </c>
      <c r="Q1280" s="86" t="s">
        <v>2945</v>
      </c>
      <c r="R1280" s="79"/>
      <c r="S1280" s="93">
        <v>43724</v>
      </c>
      <c r="T1280" s="96">
        <v>229259</v>
      </c>
      <c r="U1280" s="86" t="s">
        <v>182</v>
      </c>
      <c r="V1280" s="86" t="s">
        <v>1479</v>
      </c>
      <c r="W1280" s="171">
        <v>44074</v>
      </c>
      <c r="X1280" s="172" t="e">
        <f>+CONCATENATE(TEXT(#REF!,"yyyy"),"-",TEXT(#REF!,"mm"))</f>
        <v>#REF!</v>
      </c>
      <c r="Y1280" s="173" t="str">
        <f t="shared" si="202"/>
        <v>6</v>
      </c>
      <c r="Z1280" s="172" t="str">
        <f t="shared" si="203"/>
        <v>2020-07</v>
      </c>
      <c r="AA1280" s="170" t="e">
        <f>+VLOOKUP(Z1280,#REF!,2,FALSE)/VLOOKUP(X1280,#REF!,2,FALSE)</f>
        <v>#REF!</v>
      </c>
      <c r="AB1280" s="174" t="e">
        <f t="shared" si="204"/>
        <v>#REF!</v>
      </c>
      <c r="AC1280" s="174" t="e">
        <f t="shared" si="205"/>
        <v>#REF!</v>
      </c>
      <c r="AD1280" s="175" t="e">
        <f>+#REF!+365*Y1280</f>
        <v>#REF!</v>
      </c>
      <c r="AE1280" s="176" t="e">
        <f t="shared" si="206"/>
        <v>#REF!</v>
      </c>
      <c r="AF1280" s="170" t="e">
        <f>+VLOOKUP(CONCATENATE(TEXT(W1280,"yyyy"),"-",TEXT(W1280,"mm")),#REF!,2,0)</f>
        <v>#REF!</v>
      </c>
      <c r="AG1280" s="177" t="e">
        <f>+(AC1280*(1+'INFLAC PROYECTADA'!$B$8)^(AE1280))/((1+DEMANDADO!AF1280)^(AE1280))</f>
        <v>#REF!</v>
      </c>
      <c r="AH1280" s="169">
        <f>(0.2*VLOOKUP(D1280,'%.'!$A$1:$B$4,2,FALSE))+(0.35*VLOOKUP(E1280,'%.'!$A$1:$B$4,2,FALSE))+(0.1*VLOOKUP(F1280,'%.'!$A$1:$B$4,2,FALSE))+(0.35*VLOOKUP(G1280,'%.'!$A$1:$B$4,2,FALSE))</f>
        <v>0.05</v>
      </c>
      <c r="AI1280" s="128" t="str">
        <f t="shared" si="201"/>
        <v>REMOTA</v>
      </c>
      <c r="AJ1280" s="128" t="str">
        <f t="shared" si="207"/>
        <v>No se registra</v>
      </c>
      <c r="AK1280" s="178">
        <f t="shared" si="208"/>
        <v>0</v>
      </c>
    </row>
    <row r="1281" spans="1:37" ht="30" customHeight="1" x14ac:dyDescent="0.25">
      <c r="A1281" s="115">
        <v>1280</v>
      </c>
      <c r="B1281" s="65" t="s">
        <v>2850</v>
      </c>
      <c r="C1281" s="67" t="s">
        <v>2851</v>
      </c>
      <c r="D1281" s="252" t="s">
        <v>1</v>
      </c>
      <c r="E1281" s="252" t="s">
        <v>1</v>
      </c>
      <c r="F1281" s="252" t="s">
        <v>1</v>
      </c>
      <c r="G1281" s="258" t="s">
        <v>1</v>
      </c>
      <c r="H1281" s="169">
        <f t="shared" si="199"/>
        <v>0.05</v>
      </c>
      <c r="I1281" s="170" t="str">
        <f t="shared" si="200"/>
        <v>REMOTA</v>
      </c>
      <c r="J1281" s="292">
        <v>752000000</v>
      </c>
      <c r="K1281" s="221">
        <v>0</v>
      </c>
      <c r="L1281" s="87" t="s">
        <v>138</v>
      </c>
      <c r="M1281" s="188">
        <v>0</v>
      </c>
      <c r="N1281" s="87" t="s">
        <v>405</v>
      </c>
      <c r="O1281" s="188">
        <v>0</v>
      </c>
      <c r="P1281" s="86">
        <v>6</v>
      </c>
      <c r="Q1281" s="86" t="s">
        <v>2945</v>
      </c>
      <c r="R1281" s="79"/>
      <c r="S1281" s="93">
        <v>43724</v>
      </c>
      <c r="T1281" s="96">
        <v>229259</v>
      </c>
      <c r="U1281" s="86" t="s">
        <v>182</v>
      </c>
      <c r="V1281" s="86" t="s">
        <v>1479</v>
      </c>
      <c r="W1281" s="171">
        <v>44074</v>
      </c>
      <c r="X1281" s="172" t="e">
        <f>+CONCATENATE(TEXT(#REF!,"yyyy"),"-",TEXT(#REF!,"mm"))</f>
        <v>#REF!</v>
      </c>
      <c r="Y1281" s="173" t="str">
        <f t="shared" si="202"/>
        <v>6</v>
      </c>
      <c r="Z1281" s="172" t="str">
        <f t="shared" si="203"/>
        <v>2020-07</v>
      </c>
      <c r="AA1281" s="170" t="e">
        <f>+VLOOKUP(Z1281,#REF!,2,FALSE)/VLOOKUP(X1281,#REF!,2,FALSE)</f>
        <v>#REF!</v>
      </c>
      <c r="AB1281" s="174" t="e">
        <f t="shared" si="204"/>
        <v>#REF!</v>
      </c>
      <c r="AC1281" s="174" t="e">
        <f t="shared" si="205"/>
        <v>#REF!</v>
      </c>
      <c r="AD1281" s="175" t="e">
        <f>+#REF!+365*Y1281</f>
        <v>#REF!</v>
      </c>
      <c r="AE1281" s="176" t="e">
        <f t="shared" si="206"/>
        <v>#REF!</v>
      </c>
      <c r="AF1281" s="170" t="e">
        <f>+VLOOKUP(CONCATENATE(TEXT(W1281,"yyyy"),"-",TEXT(W1281,"mm")),#REF!,2,0)</f>
        <v>#REF!</v>
      </c>
      <c r="AG1281" s="177" t="e">
        <f>+(AC1281*(1+'INFLAC PROYECTADA'!$B$8)^(AE1281))/((1+DEMANDADO!AF1281)^(AE1281))</f>
        <v>#REF!</v>
      </c>
      <c r="AH1281" s="169">
        <f>(0.2*VLOOKUP(D1281,'%.'!$A$1:$B$4,2,FALSE))+(0.35*VLOOKUP(E1281,'%.'!$A$1:$B$4,2,FALSE))+(0.1*VLOOKUP(F1281,'%.'!$A$1:$B$4,2,FALSE))+(0.35*VLOOKUP(G1281,'%.'!$A$1:$B$4,2,FALSE))</f>
        <v>0.05</v>
      </c>
      <c r="AI1281" s="128" t="str">
        <f t="shared" si="201"/>
        <v>REMOTA</v>
      </c>
      <c r="AJ1281" s="128" t="str">
        <f t="shared" si="207"/>
        <v>No se registra</v>
      </c>
      <c r="AK1281" s="178">
        <f t="shared" si="208"/>
        <v>0</v>
      </c>
    </row>
    <row r="1282" spans="1:37" ht="30" customHeight="1" x14ac:dyDescent="0.25">
      <c r="A1282" s="115">
        <v>1281</v>
      </c>
      <c r="B1282" s="66" t="s">
        <v>2852</v>
      </c>
      <c r="C1282" s="67" t="s">
        <v>2853</v>
      </c>
      <c r="D1282" s="252" t="s">
        <v>48</v>
      </c>
      <c r="E1282" s="252" t="s">
        <v>48</v>
      </c>
      <c r="F1282" s="252" t="s">
        <v>48</v>
      </c>
      <c r="G1282" s="252" t="s">
        <v>48</v>
      </c>
      <c r="H1282" s="169">
        <f t="shared" ref="H1282:H1345" si="209">+IFERROR(AH1282,"")</f>
        <v>0.5</v>
      </c>
      <c r="I1282" s="170" t="str">
        <f t="shared" ref="I1282:I1345" si="210">+IFERROR(AI1282,"")</f>
        <v>MEDIA</v>
      </c>
      <c r="J1282" s="292">
        <v>276000000</v>
      </c>
      <c r="K1282" s="221">
        <v>0</v>
      </c>
      <c r="L1282" s="86" t="s">
        <v>129</v>
      </c>
      <c r="M1282" s="188">
        <v>0</v>
      </c>
      <c r="N1282" s="87" t="s">
        <v>405</v>
      </c>
      <c r="O1282" s="188">
        <v>0</v>
      </c>
      <c r="P1282" s="83">
        <v>7</v>
      </c>
      <c r="Q1282" s="86" t="s">
        <v>2945</v>
      </c>
      <c r="R1282" s="83"/>
      <c r="S1282" s="93">
        <v>43724</v>
      </c>
      <c r="T1282" s="96">
        <v>229259</v>
      </c>
      <c r="U1282" s="86" t="s">
        <v>182</v>
      </c>
      <c r="V1282" s="86" t="s">
        <v>1479</v>
      </c>
      <c r="W1282" s="171">
        <v>44074</v>
      </c>
      <c r="X1282" s="172" t="e">
        <f>+CONCATENATE(TEXT(#REF!,"yyyy"),"-",TEXT(#REF!,"mm"))</f>
        <v>#REF!</v>
      </c>
      <c r="Y1282" s="173" t="str">
        <f t="shared" si="202"/>
        <v>7</v>
      </c>
      <c r="Z1282" s="172" t="str">
        <f t="shared" si="203"/>
        <v>2020-07</v>
      </c>
      <c r="AA1282" s="170" t="e">
        <f>+VLOOKUP(Z1282,#REF!,2,FALSE)/VLOOKUP(X1282,#REF!,2,FALSE)</f>
        <v>#REF!</v>
      </c>
      <c r="AB1282" s="174" t="e">
        <f t="shared" si="204"/>
        <v>#REF!</v>
      </c>
      <c r="AC1282" s="174" t="e">
        <f t="shared" si="205"/>
        <v>#REF!</v>
      </c>
      <c r="AD1282" s="175" t="e">
        <f>+#REF!+365*Y1282</f>
        <v>#REF!</v>
      </c>
      <c r="AE1282" s="176" t="e">
        <f t="shared" si="206"/>
        <v>#REF!</v>
      </c>
      <c r="AF1282" s="170" t="e">
        <f>+VLOOKUP(CONCATENATE(TEXT(W1282,"yyyy"),"-",TEXT(W1282,"mm")),#REF!,2,0)</f>
        <v>#REF!</v>
      </c>
      <c r="AG1282" s="177" t="e">
        <f>+(AC1282*(1+'INFLAC PROYECTADA'!$B$8)^(AE1282))/((1+DEMANDADO!AF1282)^(AE1282))</f>
        <v>#REF!</v>
      </c>
      <c r="AH1282" s="169">
        <f>(0.2*VLOOKUP(D1282,'%.'!$A$1:$B$4,2,FALSE))+(0.35*VLOOKUP(E1282,'%.'!$A$1:$B$4,2,FALSE))+(0.1*VLOOKUP(F1282,'%.'!$A$1:$B$4,2,FALSE))+(0.35*VLOOKUP(G1282,'%.'!$A$1:$B$4,2,FALSE))</f>
        <v>0.5</v>
      </c>
      <c r="AI1282" s="128" t="str">
        <f t="shared" si="201"/>
        <v>MEDIA</v>
      </c>
      <c r="AJ1282" s="128" t="str">
        <f t="shared" si="207"/>
        <v>Cuentas de Orden</v>
      </c>
      <c r="AK1282" s="178" t="e">
        <f t="shared" si="208"/>
        <v>#REF!</v>
      </c>
    </row>
    <row r="1283" spans="1:37" ht="30" customHeight="1" x14ac:dyDescent="0.25">
      <c r="A1283" s="115">
        <v>1282</v>
      </c>
      <c r="B1283" s="66" t="s">
        <v>2854</v>
      </c>
      <c r="C1283" s="67" t="s">
        <v>2855</v>
      </c>
      <c r="D1283" s="252" t="s">
        <v>48</v>
      </c>
      <c r="E1283" s="252" t="s">
        <v>48</v>
      </c>
      <c r="F1283" s="252" t="s">
        <v>48</v>
      </c>
      <c r="G1283" s="252" t="s">
        <v>48</v>
      </c>
      <c r="H1283" s="169">
        <f t="shared" si="209"/>
        <v>0.5</v>
      </c>
      <c r="I1283" s="170" t="str">
        <f t="shared" si="210"/>
        <v>MEDIA</v>
      </c>
      <c r="J1283" s="292">
        <v>900000000</v>
      </c>
      <c r="K1283" s="221">
        <v>0</v>
      </c>
      <c r="L1283" s="86" t="s">
        <v>131</v>
      </c>
      <c r="M1283" s="188">
        <v>0</v>
      </c>
      <c r="N1283" s="87" t="s">
        <v>405</v>
      </c>
      <c r="O1283" s="188">
        <v>0</v>
      </c>
      <c r="P1283" s="83">
        <v>7</v>
      </c>
      <c r="Q1283" s="86" t="s">
        <v>2945</v>
      </c>
      <c r="R1283" s="83"/>
      <c r="S1283" s="93">
        <v>43724</v>
      </c>
      <c r="T1283" s="96">
        <v>229259</v>
      </c>
      <c r="U1283" s="86" t="s">
        <v>182</v>
      </c>
      <c r="V1283" s="86" t="s">
        <v>1479</v>
      </c>
      <c r="W1283" s="171">
        <v>44074</v>
      </c>
      <c r="X1283" s="172" t="e">
        <f>+CONCATENATE(TEXT(#REF!,"yyyy"),"-",TEXT(#REF!,"mm"))</f>
        <v>#REF!</v>
      </c>
      <c r="Y1283" s="173" t="str">
        <f t="shared" si="202"/>
        <v>7</v>
      </c>
      <c r="Z1283" s="172" t="str">
        <f t="shared" si="203"/>
        <v>2020-07</v>
      </c>
      <c r="AA1283" s="170" t="e">
        <f>+VLOOKUP(Z1283,#REF!,2,FALSE)/VLOOKUP(X1283,#REF!,2,FALSE)</f>
        <v>#REF!</v>
      </c>
      <c r="AB1283" s="174" t="e">
        <f t="shared" si="204"/>
        <v>#REF!</v>
      </c>
      <c r="AC1283" s="174" t="e">
        <f t="shared" si="205"/>
        <v>#REF!</v>
      </c>
      <c r="AD1283" s="175" t="e">
        <f>+#REF!+365*Y1283</f>
        <v>#REF!</v>
      </c>
      <c r="AE1283" s="176" t="e">
        <f t="shared" si="206"/>
        <v>#REF!</v>
      </c>
      <c r="AF1283" s="170" t="e">
        <f>+VLOOKUP(CONCATENATE(TEXT(W1283,"yyyy"),"-",TEXT(W1283,"mm")),#REF!,2,0)</f>
        <v>#REF!</v>
      </c>
      <c r="AG1283" s="177" t="e">
        <f>+(AC1283*(1+'INFLAC PROYECTADA'!$B$8)^(AE1283))/((1+DEMANDADO!AF1283)^(AE1283))</f>
        <v>#REF!</v>
      </c>
      <c r="AH1283" s="169">
        <f>(0.2*VLOOKUP(D1283,'%.'!$A$1:$B$4,2,FALSE))+(0.35*VLOOKUP(E1283,'%.'!$A$1:$B$4,2,FALSE))+(0.1*VLOOKUP(F1283,'%.'!$A$1:$B$4,2,FALSE))+(0.35*VLOOKUP(G1283,'%.'!$A$1:$B$4,2,FALSE))</f>
        <v>0.5</v>
      </c>
      <c r="AI1283" s="128" t="str">
        <f t="shared" ref="AI1283:AI1346" si="211">+IF(AH1283&gt;0.5,"ALTA",IF(AH1283&gt;0.25,"MEDIA",IF(AH1283&gt;=0.1,"BAJA",IF(AH1283&lt;0.1,"REMOTA"))))</f>
        <v>MEDIA</v>
      </c>
      <c r="AJ1283" s="128" t="str">
        <f t="shared" si="207"/>
        <v>Cuentas de Orden</v>
      </c>
      <c r="AK1283" s="178" t="e">
        <f t="shared" si="208"/>
        <v>#REF!</v>
      </c>
    </row>
    <row r="1284" spans="1:37" ht="30" customHeight="1" x14ac:dyDescent="0.25">
      <c r="A1284" s="115">
        <v>1283</v>
      </c>
      <c r="B1284" s="252" t="s">
        <v>2856</v>
      </c>
      <c r="C1284" s="259" t="s">
        <v>2857</v>
      </c>
      <c r="D1284" s="252" t="s">
        <v>48</v>
      </c>
      <c r="E1284" s="252" t="s">
        <v>48</v>
      </c>
      <c r="F1284" s="252" t="s">
        <v>48</v>
      </c>
      <c r="G1284" s="258" t="s">
        <v>48</v>
      </c>
      <c r="H1284" s="169">
        <f t="shared" si="209"/>
        <v>0.5</v>
      </c>
      <c r="I1284" s="170" t="str">
        <f t="shared" si="210"/>
        <v>MEDIA</v>
      </c>
      <c r="J1284" s="292">
        <v>737717000</v>
      </c>
      <c r="K1284" s="221">
        <v>0</v>
      </c>
      <c r="L1284" s="83" t="s">
        <v>131</v>
      </c>
      <c r="M1284" s="188">
        <v>0</v>
      </c>
      <c r="N1284" s="87" t="s">
        <v>405</v>
      </c>
      <c r="O1284" s="188">
        <v>0</v>
      </c>
      <c r="P1284" s="86">
        <v>8</v>
      </c>
      <c r="Q1284" s="86" t="s">
        <v>2945</v>
      </c>
      <c r="R1284" s="79"/>
      <c r="S1284" s="93">
        <v>43724</v>
      </c>
      <c r="T1284" s="96">
        <v>229259</v>
      </c>
      <c r="U1284" s="86" t="s">
        <v>171</v>
      </c>
      <c r="V1284" s="86"/>
      <c r="W1284" s="171">
        <v>44074</v>
      </c>
      <c r="X1284" s="172" t="e">
        <f>+CONCATENATE(TEXT(#REF!,"yyyy"),"-",TEXT(#REF!,"mm"))</f>
        <v>#REF!</v>
      </c>
      <c r="Y1284" s="173" t="str">
        <f t="shared" si="202"/>
        <v>8</v>
      </c>
      <c r="Z1284" s="172" t="str">
        <f t="shared" si="203"/>
        <v>2020-07</v>
      </c>
      <c r="AA1284" s="170" t="e">
        <f>+VLOOKUP(Z1284,#REF!,2,FALSE)/VLOOKUP(X1284,#REF!,2,FALSE)</f>
        <v>#REF!</v>
      </c>
      <c r="AB1284" s="174" t="e">
        <f t="shared" si="204"/>
        <v>#REF!</v>
      </c>
      <c r="AC1284" s="174" t="e">
        <f t="shared" si="205"/>
        <v>#REF!</v>
      </c>
      <c r="AD1284" s="175" t="e">
        <f>+#REF!+365*Y1284</f>
        <v>#REF!</v>
      </c>
      <c r="AE1284" s="176" t="e">
        <f t="shared" si="206"/>
        <v>#REF!</v>
      </c>
      <c r="AF1284" s="170" t="e">
        <f>+VLOOKUP(CONCATENATE(TEXT(W1284,"yyyy"),"-",TEXT(W1284,"mm")),#REF!,2,0)</f>
        <v>#REF!</v>
      </c>
      <c r="AG1284" s="177" t="e">
        <f>+(AC1284*(1+'INFLAC PROYECTADA'!$B$8)^(AE1284))/((1+DEMANDADO!AF1284)^(AE1284))</f>
        <v>#REF!</v>
      </c>
      <c r="AH1284" s="169">
        <f>(0.2*VLOOKUP(D1284,'%.'!$A$1:$B$4,2,FALSE))+(0.35*VLOOKUP(E1284,'%.'!$A$1:$B$4,2,FALSE))+(0.1*VLOOKUP(F1284,'%.'!$A$1:$B$4,2,FALSE))+(0.35*VLOOKUP(G1284,'%.'!$A$1:$B$4,2,FALSE))</f>
        <v>0.5</v>
      </c>
      <c r="AI1284" s="128" t="str">
        <f t="shared" si="211"/>
        <v>MEDIA</v>
      </c>
      <c r="AJ1284" s="128" t="str">
        <f t="shared" si="207"/>
        <v>Cuentas de Orden</v>
      </c>
      <c r="AK1284" s="178" t="e">
        <f t="shared" si="208"/>
        <v>#REF!</v>
      </c>
    </row>
    <row r="1285" spans="1:37" ht="30" customHeight="1" x14ac:dyDescent="0.25">
      <c r="A1285" s="115">
        <v>1284</v>
      </c>
      <c r="B1285" s="252" t="s">
        <v>2858</v>
      </c>
      <c r="C1285" s="259" t="s">
        <v>2859</v>
      </c>
      <c r="D1285" s="252" t="s">
        <v>1</v>
      </c>
      <c r="E1285" s="252" t="s">
        <v>1</v>
      </c>
      <c r="F1285" s="252" t="s">
        <v>1</v>
      </c>
      <c r="G1285" s="252" t="s">
        <v>1</v>
      </c>
      <c r="H1285" s="169">
        <f t="shared" si="209"/>
        <v>0.05</v>
      </c>
      <c r="I1285" s="170" t="str">
        <f t="shared" si="210"/>
        <v>REMOTA</v>
      </c>
      <c r="J1285" s="292">
        <v>193000000</v>
      </c>
      <c r="K1285" s="221">
        <v>0</v>
      </c>
      <c r="L1285" s="83" t="s">
        <v>132</v>
      </c>
      <c r="M1285" s="188">
        <v>0</v>
      </c>
      <c r="N1285" s="87" t="s">
        <v>405</v>
      </c>
      <c r="O1285" s="188">
        <v>0</v>
      </c>
      <c r="P1285" s="86">
        <v>6</v>
      </c>
      <c r="Q1285" s="86" t="s">
        <v>2945</v>
      </c>
      <c r="R1285" s="79"/>
      <c r="S1285" s="93">
        <v>43724</v>
      </c>
      <c r="T1285" s="96">
        <v>229259</v>
      </c>
      <c r="U1285" s="86" t="s">
        <v>182</v>
      </c>
      <c r="V1285" s="86" t="s">
        <v>1479</v>
      </c>
      <c r="W1285" s="171">
        <v>44074</v>
      </c>
      <c r="X1285" s="172" t="e">
        <f>+CONCATENATE(TEXT(#REF!,"yyyy"),"-",TEXT(#REF!,"mm"))</f>
        <v>#REF!</v>
      </c>
      <c r="Y1285" s="173" t="str">
        <f t="shared" si="202"/>
        <v>6</v>
      </c>
      <c r="Z1285" s="172" t="str">
        <f t="shared" si="203"/>
        <v>2020-07</v>
      </c>
      <c r="AA1285" s="170" t="e">
        <f>+VLOOKUP(Z1285,#REF!,2,FALSE)/VLOOKUP(X1285,#REF!,2,FALSE)</f>
        <v>#REF!</v>
      </c>
      <c r="AB1285" s="174" t="e">
        <f t="shared" si="204"/>
        <v>#REF!</v>
      </c>
      <c r="AC1285" s="174" t="e">
        <f t="shared" si="205"/>
        <v>#REF!</v>
      </c>
      <c r="AD1285" s="175" t="e">
        <f>+#REF!+365*Y1285</f>
        <v>#REF!</v>
      </c>
      <c r="AE1285" s="176" t="e">
        <f t="shared" si="206"/>
        <v>#REF!</v>
      </c>
      <c r="AF1285" s="170" t="e">
        <f>+VLOOKUP(CONCATENATE(TEXT(W1285,"yyyy"),"-",TEXT(W1285,"mm")),#REF!,2,0)</f>
        <v>#REF!</v>
      </c>
      <c r="AG1285" s="177" t="e">
        <f>+(AC1285*(1+'INFLAC PROYECTADA'!$B$8)^(AE1285))/((1+DEMANDADO!AF1285)^(AE1285))</f>
        <v>#REF!</v>
      </c>
      <c r="AH1285" s="169">
        <f>(0.2*VLOOKUP(D1285,'%.'!$A$1:$B$4,2,FALSE))+(0.35*VLOOKUP(E1285,'%.'!$A$1:$B$4,2,FALSE))+(0.1*VLOOKUP(F1285,'%.'!$A$1:$B$4,2,FALSE))+(0.35*VLOOKUP(G1285,'%.'!$A$1:$B$4,2,FALSE))</f>
        <v>0.05</v>
      </c>
      <c r="AI1285" s="128" t="str">
        <f t="shared" si="211"/>
        <v>REMOTA</v>
      </c>
      <c r="AJ1285" s="128" t="str">
        <f t="shared" si="207"/>
        <v>No se registra</v>
      </c>
      <c r="AK1285" s="178">
        <f t="shared" si="208"/>
        <v>0</v>
      </c>
    </row>
    <row r="1286" spans="1:37" ht="30" customHeight="1" x14ac:dyDescent="0.25">
      <c r="A1286" s="115">
        <v>1285</v>
      </c>
      <c r="B1286" s="252" t="s">
        <v>2858</v>
      </c>
      <c r="C1286" s="259" t="s">
        <v>2860</v>
      </c>
      <c r="D1286" s="252" t="s">
        <v>1</v>
      </c>
      <c r="E1286" s="252" t="s">
        <v>1</v>
      </c>
      <c r="F1286" s="252" t="s">
        <v>1</v>
      </c>
      <c r="G1286" s="252" t="s">
        <v>1</v>
      </c>
      <c r="H1286" s="169">
        <f t="shared" si="209"/>
        <v>0.05</v>
      </c>
      <c r="I1286" s="170" t="str">
        <f t="shared" si="210"/>
        <v>REMOTA</v>
      </c>
      <c r="J1286" s="292">
        <v>0</v>
      </c>
      <c r="K1286" s="221">
        <v>0</v>
      </c>
      <c r="L1286" s="83" t="s">
        <v>131</v>
      </c>
      <c r="M1286" s="188">
        <v>0</v>
      </c>
      <c r="N1286" s="87" t="s">
        <v>405</v>
      </c>
      <c r="O1286" s="188">
        <v>0</v>
      </c>
      <c r="P1286" s="86">
        <v>7</v>
      </c>
      <c r="Q1286" s="86" t="s">
        <v>2945</v>
      </c>
      <c r="R1286" s="79"/>
      <c r="S1286" s="93">
        <v>43724</v>
      </c>
      <c r="T1286" s="96">
        <v>229259</v>
      </c>
      <c r="U1286" s="86" t="s">
        <v>182</v>
      </c>
      <c r="V1286" s="86" t="s">
        <v>1479</v>
      </c>
      <c r="W1286" s="171">
        <v>44074</v>
      </c>
      <c r="X1286" s="172" t="e">
        <f>+CONCATENATE(TEXT(#REF!,"yyyy"),"-",TEXT(#REF!,"mm"))</f>
        <v>#REF!</v>
      </c>
      <c r="Y1286" s="173" t="str">
        <f t="shared" si="202"/>
        <v>7</v>
      </c>
      <c r="Z1286" s="172" t="str">
        <f t="shared" si="203"/>
        <v>2020-07</v>
      </c>
      <c r="AA1286" s="170" t="e">
        <f>+VLOOKUP(Z1286,#REF!,2,FALSE)/VLOOKUP(X1286,#REF!,2,FALSE)</f>
        <v>#REF!</v>
      </c>
      <c r="AB1286" s="174" t="e">
        <f t="shared" si="204"/>
        <v>#REF!</v>
      </c>
      <c r="AC1286" s="174" t="e">
        <f t="shared" si="205"/>
        <v>#REF!</v>
      </c>
      <c r="AD1286" s="175" t="e">
        <f>+#REF!+365*Y1286</f>
        <v>#REF!</v>
      </c>
      <c r="AE1286" s="176" t="e">
        <f t="shared" si="206"/>
        <v>#REF!</v>
      </c>
      <c r="AF1286" s="170" t="e">
        <f>+VLOOKUP(CONCATENATE(TEXT(W1286,"yyyy"),"-",TEXT(W1286,"mm")),#REF!,2,0)</f>
        <v>#REF!</v>
      </c>
      <c r="AG1286" s="177" t="e">
        <f>+(AC1286*(1+'INFLAC PROYECTADA'!$B$8)^(AE1286))/((1+DEMANDADO!AF1286)^(AE1286))</f>
        <v>#REF!</v>
      </c>
      <c r="AH1286" s="169">
        <f>(0.2*VLOOKUP(D1286,'%.'!$A$1:$B$4,2,FALSE))+(0.35*VLOOKUP(E1286,'%.'!$A$1:$B$4,2,FALSE))+(0.1*VLOOKUP(F1286,'%.'!$A$1:$B$4,2,FALSE))+(0.35*VLOOKUP(G1286,'%.'!$A$1:$B$4,2,FALSE))</f>
        <v>0.05</v>
      </c>
      <c r="AI1286" s="128" t="str">
        <f t="shared" si="211"/>
        <v>REMOTA</v>
      </c>
      <c r="AJ1286" s="128" t="str">
        <f t="shared" si="207"/>
        <v>No se registra</v>
      </c>
      <c r="AK1286" s="178">
        <f t="shared" si="208"/>
        <v>0</v>
      </c>
    </row>
    <row r="1287" spans="1:37" ht="30" customHeight="1" x14ac:dyDescent="0.25">
      <c r="A1287" s="115">
        <v>1286</v>
      </c>
      <c r="B1287" s="252" t="s">
        <v>2858</v>
      </c>
      <c r="C1287" s="259" t="s">
        <v>2861</v>
      </c>
      <c r="D1287" s="252" t="s">
        <v>48</v>
      </c>
      <c r="E1287" s="252" t="s">
        <v>48</v>
      </c>
      <c r="F1287" s="252" t="s">
        <v>48</v>
      </c>
      <c r="G1287" s="252" t="s">
        <v>48</v>
      </c>
      <c r="H1287" s="169">
        <f t="shared" si="209"/>
        <v>0.5</v>
      </c>
      <c r="I1287" s="170" t="str">
        <f t="shared" si="210"/>
        <v>MEDIA</v>
      </c>
      <c r="J1287" s="292">
        <v>1000000000</v>
      </c>
      <c r="K1287" s="221">
        <v>0</v>
      </c>
      <c r="L1287" s="83" t="s">
        <v>129</v>
      </c>
      <c r="M1287" s="188">
        <v>0</v>
      </c>
      <c r="N1287" s="87" t="s">
        <v>405</v>
      </c>
      <c r="O1287" s="188">
        <v>0</v>
      </c>
      <c r="P1287" s="86">
        <v>7</v>
      </c>
      <c r="Q1287" s="86" t="s">
        <v>2945</v>
      </c>
      <c r="R1287" s="79"/>
      <c r="S1287" s="93">
        <v>43724</v>
      </c>
      <c r="T1287" s="96">
        <v>229259</v>
      </c>
      <c r="U1287" s="86" t="s">
        <v>182</v>
      </c>
      <c r="V1287" s="86" t="s">
        <v>1479</v>
      </c>
      <c r="W1287" s="171">
        <v>44074</v>
      </c>
      <c r="X1287" s="172" t="e">
        <f>+CONCATENATE(TEXT(#REF!,"yyyy"),"-",TEXT(#REF!,"mm"))</f>
        <v>#REF!</v>
      </c>
      <c r="Y1287" s="173" t="str">
        <f t="shared" si="202"/>
        <v>7</v>
      </c>
      <c r="Z1287" s="172" t="str">
        <f t="shared" si="203"/>
        <v>2020-07</v>
      </c>
      <c r="AA1287" s="170" t="e">
        <f>+VLOOKUP(Z1287,#REF!,2,FALSE)/VLOOKUP(X1287,#REF!,2,FALSE)</f>
        <v>#REF!</v>
      </c>
      <c r="AB1287" s="174" t="e">
        <f t="shared" si="204"/>
        <v>#REF!</v>
      </c>
      <c r="AC1287" s="174" t="e">
        <f t="shared" si="205"/>
        <v>#REF!</v>
      </c>
      <c r="AD1287" s="175" t="e">
        <f>+#REF!+365*Y1287</f>
        <v>#REF!</v>
      </c>
      <c r="AE1287" s="176" t="e">
        <f t="shared" si="206"/>
        <v>#REF!</v>
      </c>
      <c r="AF1287" s="170" t="e">
        <f>+VLOOKUP(CONCATENATE(TEXT(W1287,"yyyy"),"-",TEXT(W1287,"mm")),#REF!,2,0)</f>
        <v>#REF!</v>
      </c>
      <c r="AG1287" s="177" t="e">
        <f>+(AC1287*(1+'INFLAC PROYECTADA'!$B$8)^(AE1287))/((1+DEMANDADO!AF1287)^(AE1287))</f>
        <v>#REF!</v>
      </c>
      <c r="AH1287" s="169">
        <f>(0.2*VLOOKUP(D1287,'%.'!$A$1:$B$4,2,FALSE))+(0.35*VLOOKUP(E1287,'%.'!$A$1:$B$4,2,FALSE))+(0.1*VLOOKUP(F1287,'%.'!$A$1:$B$4,2,FALSE))+(0.35*VLOOKUP(G1287,'%.'!$A$1:$B$4,2,FALSE))</f>
        <v>0.5</v>
      </c>
      <c r="AI1287" s="128" t="str">
        <f t="shared" si="211"/>
        <v>MEDIA</v>
      </c>
      <c r="AJ1287" s="128" t="str">
        <f t="shared" si="207"/>
        <v>Cuentas de Orden</v>
      </c>
      <c r="AK1287" s="178" t="e">
        <f t="shared" si="208"/>
        <v>#REF!</v>
      </c>
    </row>
    <row r="1288" spans="1:37" ht="30" customHeight="1" x14ac:dyDescent="0.25">
      <c r="A1288" s="115">
        <v>1287</v>
      </c>
      <c r="B1288" s="252" t="s">
        <v>2858</v>
      </c>
      <c r="C1288" s="259" t="s">
        <v>2862</v>
      </c>
      <c r="D1288" s="252" t="s">
        <v>1</v>
      </c>
      <c r="E1288" s="252" t="s">
        <v>1</v>
      </c>
      <c r="F1288" s="252" t="s">
        <v>1</v>
      </c>
      <c r="G1288" s="252" t="s">
        <v>1</v>
      </c>
      <c r="H1288" s="169">
        <f t="shared" si="209"/>
        <v>0.05</v>
      </c>
      <c r="I1288" s="170" t="str">
        <f t="shared" si="210"/>
        <v>REMOTA</v>
      </c>
      <c r="J1288" s="292">
        <v>194000000</v>
      </c>
      <c r="K1288" s="221">
        <v>0</v>
      </c>
      <c r="L1288" s="83" t="s">
        <v>132</v>
      </c>
      <c r="M1288" s="188">
        <v>0</v>
      </c>
      <c r="N1288" s="87" t="s">
        <v>405</v>
      </c>
      <c r="O1288" s="188">
        <v>0</v>
      </c>
      <c r="P1288" s="86">
        <v>6</v>
      </c>
      <c r="Q1288" s="86" t="s">
        <v>2945</v>
      </c>
      <c r="R1288" s="79"/>
      <c r="S1288" s="93">
        <v>43724</v>
      </c>
      <c r="T1288" s="96">
        <v>229259</v>
      </c>
      <c r="U1288" s="86" t="s">
        <v>182</v>
      </c>
      <c r="V1288" s="86" t="s">
        <v>1479</v>
      </c>
      <c r="W1288" s="171">
        <v>44074</v>
      </c>
      <c r="X1288" s="172" t="e">
        <f>+CONCATENATE(TEXT(#REF!,"yyyy"),"-",TEXT(#REF!,"mm"))</f>
        <v>#REF!</v>
      </c>
      <c r="Y1288" s="173" t="str">
        <f t="shared" si="202"/>
        <v>6</v>
      </c>
      <c r="Z1288" s="172" t="str">
        <f t="shared" si="203"/>
        <v>2020-07</v>
      </c>
      <c r="AA1288" s="170" t="e">
        <f>+VLOOKUP(Z1288,#REF!,2,FALSE)/VLOOKUP(X1288,#REF!,2,FALSE)</f>
        <v>#REF!</v>
      </c>
      <c r="AB1288" s="174" t="e">
        <f t="shared" si="204"/>
        <v>#REF!</v>
      </c>
      <c r="AC1288" s="174" t="e">
        <f t="shared" si="205"/>
        <v>#REF!</v>
      </c>
      <c r="AD1288" s="175" t="e">
        <f>+#REF!+365*Y1288</f>
        <v>#REF!</v>
      </c>
      <c r="AE1288" s="176" t="e">
        <f t="shared" si="206"/>
        <v>#REF!</v>
      </c>
      <c r="AF1288" s="170" t="e">
        <f>+VLOOKUP(CONCATENATE(TEXT(W1288,"yyyy"),"-",TEXT(W1288,"mm")),#REF!,2,0)</f>
        <v>#REF!</v>
      </c>
      <c r="AG1288" s="177" t="e">
        <f>+(AC1288*(1+'INFLAC PROYECTADA'!$B$8)^(AE1288))/((1+DEMANDADO!AF1288)^(AE1288))</f>
        <v>#REF!</v>
      </c>
      <c r="AH1288" s="169">
        <f>(0.2*VLOOKUP(D1288,'%.'!$A$1:$B$4,2,FALSE))+(0.35*VLOOKUP(E1288,'%.'!$A$1:$B$4,2,FALSE))+(0.1*VLOOKUP(F1288,'%.'!$A$1:$B$4,2,FALSE))+(0.35*VLOOKUP(G1288,'%.'!$A$1:$B$4,2,FALSE))</f>
        <v>0.05</v>
      </c>
      <c r="AI1288" s="128" t="str">
        <f t="shared" si="211"/>
        <v>REMOTA</v>
      </c>
      <c r="AJ1288" s="128" t="str">
        <f t="shared" si="207"/>
        <v>No se registra</v>
      </c>
      <c r="AK1288" s="178">
        <f t="shared" si="208"/>
        <v>0</v>
      </c>
    </row>
    <row r="1289" spans="1:37" ht="30" customHeight="1" x14ac:dyDescent="0.25">
      <c r="A1289" s="115">
        <v>1288</v>
      </c>
      <c r="B1289" s="252" t="s">
        <v>2858</v>
      </c>
      <c r="C1289" s="259" t="s">
        <v>2863</v>
      </c>
      <c r="D1289" s="252" t="s">
        <v>1</v>
      </c>
      <c r="E1289" s="252" t="s">
        <v>1</v>
      </c>
      <c r="F1289" s="252" t="s">
        <v>1</v>
      </c>
      <c r="G1289" s="252" t="s">
        <v>1</v>
      </c>
      <c r="H1289" s="169">
        <f t="shared" si="209"/>
        <v>0.05</v>
      </c>
      <c r="I1289" s="170" t="str">
        <f t="shared" si="210"/>
        <v>REMOTA</v>
      </c>
      <c r="J1289" s="292">
        <v>0</v>
      </c>
      <c r="K1289" s="221">
        <v>0</v>
      </c>
      <c r="L1289" s="83" t="s">
        <v>132</v>
      </c>
      <c r="M1289" s="188">
        <v>0</v>
      </c>
      <c r="N1289" s="87" t="s">
        <v>405</v>
      </c>
      <c r="O1289" s="188">
        <v>0</v>
      </c>
      <c r="P1289" s="86">
        <v>5</v>
      </c>
      <c r="Q1289" s="86" t="s">
        <v>2945</v>
      </c>
      <c r="R1289" s="79"/>
      <c r="S1289" s="93">
        <v>43724</v>
      </c>
      <c r="T1289" s="96">
        <v>229259</v>
      </c>
      <c r="U1289" s="86" t="s">
        <v>182</v>
      </c>
      <c r="V1289" s="86" t="s">
        <v>1479</v>
      </c>
      <c r="W1289" s="171">
        <v>44074</v>
      </c>
      <c r="X1289" s="172" t="e">
        <f>+CONCATENATE(TEXT(#REF!,"yyyy"),"-",TEXT(#REF!,"mm"))</f>
        <v>#REF!</v>
      </c>
      <c r="Y1289" s="173" t="str">
        <f t="shared" si="202"/>
        <v>5</v>
      </c>
      <c r="Z1289" s="172" t="str">
        <f t="shared" si="203"/>
        <v>2020-07</v>
      </c>
      <c r="AA1289" s="170" t="e">
        <f>+VLOOKUP(Z1289,#REF!,2,FALSE)/VLOOKUP(X1289,#REF!,2,FALSE)</f>
        <v>#REF!</v>
      </c>
      <c r="AB1289" s="174" t="e">
        <f t="shared" si="204"/>
        <v>#REF!</v>
      </c>
      <c r="AC1289" s="174" t="e">
        <f t="shared" si="205"/>
        <v>#REF!</v>
      </c>
      <c r="AD1289" s="175" t="e">
        <f>+#REF!+365*Y1289</f>
        <v>#REF!</v>
      </c>
      <c r="AE1289" s="176" t="e">
        <f t="shared" si="206"/>
        <v>#REF!</v>
      </c>
      <c r="AF1289" s="170" t="e">
        <f>+VLOOKUP(CONCATENATE(TEXT(W1289,"yyyy"),"-",TEXT(W1289,"mm")),#REF!,2,0)</f>
        <v>#REF!</v>
      </c>
      <c r="AG1289" s="177" t="e">
        <f>+(AC1289*(1+'INFLAC PROYECTADA'!$B$8)^(AE1289))/((1+DEMANDADO!AF1289)^(AE1289))</f>
        <v>#REF!</v>
      </c>
      <c r="AH1289" s="169">
        <f>(0.2*VLOOKUP(D1289,'%.'!$A$1:$B$4,2,FALSE))+(0.35*VLOOKUP(E1289,'%.'!$A$1:$B$4,2,FALSE))+(0.1*VLOOKUP(F1289,'%.'!$A$1:$B$4,2,FALSE))+(0.35*VLOOKUP(G1289,'%.'!$A$1:$B$4,2,FALSE))</f>
        <v>0.05</v>
      </c>
      <c r="AI1289" s="128" t="str">
        <f t="shared" si="211"/>
        <v>REMOTA</v>
      </c>
      <c r="AJ1289" s="128" t="str">
        <f t="shared" si="207"/>
        <v>No se registra</v>
      </c>
      <c r="AK1289" s="178">
        <f t="shared" si="208"/>
        <v>0</v>
      </c>
    </row>
    <row r="1290" spans="1:37" ht="30" customHeight="1" x14ac:dyDescent="0.25">
      <c r="A1290" s="115">
        <v>1289</v>
      </c>
      <c r="B1290" s="65" t="s">
        <v>2864</v>
      </c>
      <c r="C1290" s="67" t="s">
        <v>2865</v>
      </c>
      <c r="D1290" s="252" t="s">
        <v>48</v>
      </c>
      <c r="E1290" s="252" t="s">
        <v>48</v>
      </c>
      <c r="F1290" s="252" t="s">
        <v>48</v>
      </c>
      <c r="G1290" s="258" t="s">
        <v>48</v>
      </c>
      <c r="H1290" s="169">
        <f t="shared" si="209"/>
        <v>0.5</v>
      </c>
      <c r="I1290" s="170" t="str">
        <f t="shared" si="210"/>
        <v>MEDIA</v>
      </c>
      <c r="J1290" s="292">
        <v>45952200</v>
      </c>
      <c r="K1290" s="221">
        <v>0</v>
      </c>
      <c r="L1290" s="87" t="s">
        <v>144</v>
      </c>
      <c r="M1290" s="188">
        <v>0</v>
      </c>
      <c r="N1290" s="87" t="s">
        <v>405</v>
      </c>
      <c r="O1290" s="188">
        <v>0</v>
      </c>
      <c r="P1290" s="86">
        <v>7</v>
      </c>
      <c r="Q1290" s="86" t="s">
        <v>2945</v>
      </c>
      <c r="R1290" s="79"/>
      <c r="S1290" s="93">
        <v>43724</v>
      </c>
      <c r="T1290" s="96">
        <v>229259</v>
      </c>
      <c r="U1290" s="86" t="s">
        <v>182</v>
      </c>
      <c r="V1290" s="86"/>
      <c r="W1290" s="171">
        <v>44074</v>
      </c>
      <c r="X1290" s="172" t="e">
        <f>+CONCATENATE(TEXT(#REF!,"yyyy"),"-",TEXT(#REF!,"mm"))</f>
        <v>#REF!</v>
      </c>
      <c r="Y1290" s="173" t="str">
        <f t="shared" si="202"/>
        <v>7</v>
      </c>
      <c r="Z1290" s="172" t="str">
        <f t="shared" si="203"/>
        <v>2020-07</v>
      </c>
      <c r="AA1290" s="170" t="e">
        <f>+VLOOKUP(Z1290,#REF!,2,FALSE)/VLOOKUP(X1290,#REF!,2,FALSE)</f>
        <v>#REF!</v>
      </c>
      <c r="AB1290" s="174" t="e">
        <f t="shared" si="204"/>
        <v>#REF!</v>
      </c>
      <c r="AC1290" s="174" t="e">
        <f t="shared" si="205"/>
        <v>#REF!</v>
      </c>
      <c r="AD1290" s="175" t="e">
        <f>+#REF!+365*Y1290</f>
        <v>#REF!</v>
      </c>
      <c r="AE1290" s="176" t="e">
        <f t="shared" si="206"/>
        <v>#REF!</v>
      </c>
      <c r="AF1290" s="170" t="e">
        <f>+VLOOKUP(CONCATENATE(TEXT(W1290,"yyyy"),"-",TEXT(W1290,"mm")),#REF!,2,0)</f>
        <v>#REF!</v>
      </c>
      <c r="AG1290" s="177" t="e">
        <f>+(AC1290*(1+'INFLAC PROYECTADA'!$B$8)^(AE1290))/((1+DEMANDADO!AF1290)^(AE1290))</f>
        <v>#REF!</v>
      </c>
      <c r="AH1290" s="169">
        <f>(0.2*VLOOKUP(D1290,'%.'!$A$1:$B$4,2,FALSE))+(0.35*VLOOKUP(E1290,'%.'!$A$1:$B$4,2,FALSE))+(0.1*VLOOKUP(F1290,'%.'!$A$1:$B$4,2,FALSE))+(0.35*VLOOKUP(G1290,'%.'!$A$1:$B$4,2,FALSE))</f>
        <v>0.5</v>
      </c>
      <c r="AI1290" s="128" t="str">
        <f t="shared" si="211"/>
        <v>MEDIA</v>
      </c>
      <c r="AJ1290" s="128" t="str">
        <f t="shared" si="207"/>
        <v>Cuentas de Orden</v>
      </c>
      <c r="AK1290" s="178" t="e">
        <f t="shared" si="208"/>
        <v>#REF!</v>
      </c>
    </row>
    <row r="1291" spans="1:37" ht="30" customHeight="1" x14ac:dyDescent="0.25">
      <c r="A1291" s="115">
        <v>1290</v>
      </c>
      <c r="B1291" s="252" t="s">
        <v>2866</v>
      </c>
      <c r="C1291" s="259" t="s">
        <v>2867</v>
      </c>
      <c r="D1291" s="252" t="s">
        <v>1</v>
      </c>
      <c r="E1291" s="252" t="s">
        <v>1</v>
      </c>
      <c r="F1291" s="252" t="s">
        <v>1</v>
      </c>
      <c r="G1291" s="252" t="s">
        <v>1</v>
      </c>
      <c r="H1291" s="169">
        <f t="shared" si="209"/>
        <v>0.05</v>
      </c>
      <c r="I1291" s="170" t="str">
        <f t="shared" si="210"/>
        <v>REMOTA</v>
      </c>
      <c r="J1291" s="292">
        <v>19044363</v>
      </c>
      <c r="K1291" s="221">
        <v>0</v>
      </c>
      <c r="L1291" s="83" t="s">
        <v>242</v>
      </c>
      <c r="M1291" s="188">
        <v>0</v>
      </c>
      <c r="N1291" s="87" t="s">
        <v>405</v>
      </c>
      <c r="O1291" s="188">
        <v>0</v>
      </c>
      <c r="P1291" s="86">
        <v>4</v>
      </c>
      <c r="Q1291" s="86" t="s">
        <v>2945</v>
      </c>
      <c r="R1291" s="79"/>
      <c r="S1291" s="93">
        <v>43724</v>
      </c>
      <c r="T1291" s="96">
        <v>229259</v>
      </c>
      <c r="U1291" s="86" t="s">
        <v>182</v>
      </c>
      <c r="V1291" s="86" t="s">
        <v>1479</v>
      </c>
      <c r="W1291" s="171">
        <v>44074</v>
      </c>
      <c r="X1291" s="172" t="e">
        <f>+CONCATENATE(TEXT(#REF!,"yyyy"),"-",TEXT(#REF!,"mm"))</f>
        <v>#REF!</v>
      </c>
      <c r="Y1291" s="173" t="str">
        <f t="shared" si="202"/>
        <v>4</v>
      </c>
      <c r="Z1291" s="172" t="str">
        <f t="shared" si="203"/>
        <v>2020-07</v>
      </c>
      <c r="AA1291" s="170" t="e">
        <f>+VLOOKUP(Z1291,#REF!,2,FALSE)/VLOOKUP(X1291,#REF!,2,FALSE)</f>
        <v>#REF!</v>
      </c>
      <c r="AB1291" s="174" t="e">
        <f t="shared" si="204"/>
        <v>#REF!</v>
      </c>
      <c r="AC1291" s="174" t="e">
        <f t="shared" si="205"/>
        <v>#REF!</v>
      </c>
      <c r="AD1291" s="175" t="e">
        <f>+#REF!+365*Y1291</f>
        <v>#REF!</v>
      </c>
      <c r="AE1291" s="176" t="e">
        <f t="shared" si="206"/>
        <v>#REF!</v>
      </c>
      <c r="AF1291" s="170" t="e">
        <f>+VLOOKUP(CONCATENATE(TEXT(W1291,"yyyy"),"-",TEXT(W1291,"mm")),#REF!,2,0)</f>
        <v>#REF!</v>
      </c>
      <c r="AG1291" s="177" t="e">
        <f>+(AC1291*(1+'INFLAC PROYECTADA'!$B$8)^(AE1291))/((1+DEMANDADO!AF1291)^(AE1291))</f>
        <v>#REF!</v>
      </c>
      <c r="AH1291" s="169">
        <f>(0.2*VLOOKUP(D1291,'%.'!$A$1:$B$4,2,FALSE))+(0.35*VLOOKUP(E1291,'%.'!$A$1:$B$4,2,FALSE))+(0.1*VLOOKUP(F1291,'%.'!$A$1:$B$4,2,FALSE))+(0.35*VLOOKUP(G1291,'%.'!$A$1:$B$4,2,FALSE))</f>
        <v>0.05</v>
      </c>
      <c r="AI1291" s="128" t="str">
        <f t="shared" si="211"/>
        <v>REMOTA</v>
      </c>
      <c r="AJ1291" s="128" t="str">
        <f t="shared" si="207"/>
        <v>No se registra</v>
      </c>
      <c r="AK1291" s="178">
        <f t="shared" si="208"/>
        <v>0</v>
      </c>
    </row>
    <row r="1292" spans="1:37" ht="30" customHeight="1" x14ac:dyDescent="0.25">
      <c r="A1292" s="115">
        <v>1291</v>
      </c>
      <c r="B1292" s="65" t="s">
        <v>2868</v>
      </c>
      <c r="C1292" s="67" t="s">
        <v>2869</v>
      </c>
      <c r="D1292" s="252" t="s">
        <v>0</v>
      </c>
      <c r="E1292" s="252" t="s">
        <v>0</v>
      </c>
      <c r="F1292" s="252" t="s">
        <v>0</v>
      </c>
      <c r="G1292" s="258" t="s">
        <v>0</v>
      </c>
      <c r="H1292" s="169">
        <f t="shared" si="209"/>
        <v>1</v>
      </c>
      <c r="I1292" s="170" t="str">
        <f t="shared" si="210"/>
        <v>ALTA</v>
      </c>
      <c r="J1292" s="292">
        <v>26953044</v>
      </c>
      <c r="K1292" s="221">
        <v>0.25</v>
      </c>
      <c r="L1292" s="87" t="s">
        <v>129</v>
      </c>
      <c r="M1292" s="188">
        <v>0</v>
      </c>
      <c r="N1292" s="87" t="s">
        <v>405</v>
      </c>
      <c r="O1292" s="188">
        <v>0</v>
      </c>
      <c r="P1292" s="86">
        <v>8</v>
      </c>
      <c r="Q1292" s="86" t="s">
        <v>2945</v>
      </c>
      <c r="R1292" s="79"/>
      <c r="S1292" s="93">
        <v>43724</v>
      </c>
      <c r="T1292" s="92">
        <v>67940</v>
      </c>
      <c r="U1292" s="86" t="s">
        <v>177</v>
      </c>
      <c r="V1292" s="86" t="s">
        <v>2948</v>
      </c>
      <c r="W1292" s="171">
        <v>44074</v>
      </c>
      <c r="X1292" s="172" t="e">
        <f>+CONCATENATE(TEXT(#REF!,"yyyy"),"-",TEXT(#REF!,"mm"))</f>
        <v>#REF!</v>
      </c>
      <c r="Y1292" s="173" t="str">
        <f t="shared" si="202"/>
        <v>8</v>
      </c>
      <c r="Z1292" s="172" t="str">
        <f t="shared" si="203"/>
        <v>2020-07</v>
      </c>
      <c r="AA1292" s="170" t="e">
        <f>+VLOOKUP(Z1292,#REF!,2,FALSE)/VLOOKUP(X1292,#REF!,2,FALSE)</f>
        <v>#REF!</v>
      </c>
      <c r="AB1292" s="174" t="e">
        <f t="shared" si="204"/>
        <v>#REF!</v>
      </c>
      <c r="AC1292" s="174" t="e">
        <f t="shared" si="205"/>
        <v>#REF!</v>
      </c>
      <c r="AD1292" s="175" t="e">
        <f>+#REF!+365*Y1292</f>
        <v>#REF!</v>
      </c>
      <c r="AE1292" s="176" t="e">
        <f t="shared" si="206"/>
        <v>#REF!</v>
      </c>
      <c r="AF1292" s="170" t="e">
        <f>+VLOOKUP(CONCATENATE(TEXT(W1292,"yyyy"),"-",TEXT(W1292,"mm")),#REF!,2,0)</f>
        <v>#REF!</v>
      </c>
      <c r="AG1292" s="177" t="e">
        <f>+(AC1292*(1+'INFLAC PROYECTADA'!$B$8)^(AE1292))/((1+DEMANDADO!AF1292)^(AE1292))</f>
        <v>#REF!</v>
      </c>
      <c r="AH1292" s="169">
        <f>(0.2*VLOOKUP(D1292,'%.'!$A$1:$B$4,2,FALSE))+(0.35*VLOOKUP(E1292,'%.'!$A$1:$B$4,2,FALSE))+(0.1*VLOOKUP(F1292,'%.'!$A$1:$B$4,2,FALSE))+(0.35*VLOOKUP(G1292,'%.'!$A$1:$B$4,2,FALSE))</f>
        <v>1</v>
      </c>
      <c r="AI1292" s="128" t="str">
        <f t="shared" si="211"/>
        <v>ALTA</v>
      </c>
      <c r="AJ1292" s="128" t="str">
        <f t="shared" si="207"/>
        <v>Provisión contable</v>
      </c>
      <c r="AK1292" s="178" t="e">
        <f t="shared" si="208"/>
        <v>#REF!</v>
      </c>
    </row>
    <row r="1293" spans="1:37" ht="30" customHeight="1" x14ac:dyDescent="0.25">
      <c r="A1293" s="115">
        <v>1292</v>
      </c>
      <c r="B1293" s="65" t="s">
        <v>802</v>
      </c>
      <c r="C1293" s="67" t="s">
        <v>2870</v>
      </c>
      <c r="D1293" s="252" t="s">
        <v>48</v>
      </c>
      <c r="E1293" s="252" t="s">
        <v>48</v>
      </c>
      <c r="F1293" s="252" t="s">
        <v>48</v>
      </c>
      <c r="G1293" s="258" t="s">
        <v>48</v>
      </c>
      <c r="H1293" s="169">
        <f t="shared" si="209"/>
        <v>0.5</v>
      </c>
      <c r="I1293" s="170" t="str">
        <f t="shared" si="210"/>
        <v>MEDIA</v>
      </c>
      <c r="J1293" s="292">
        <v>360000000</v>
      </c>
      <c r="K1293" s="221">
        <v>0.2</v>
      </c>
      <c r="L1293" s="87" t="s">
        <v>132</v>
      </c>
      <c r="M1293" s="188">
        <v>0</v>
      </c>
      <c r="N1293" s="87" t="s">
        <v>405</v>
      </c>
      <c r="O1293" s="188">
        <v>0</v>
      </c>
      <c r="P1293" s="86">
        <v>7</v>
      </c>
      <c r="Q1293" s="86" t="s">
        <v>2945</v>
      </c>
      <c r="R1293" s="79"/>
      <c r="S1293" s="93">
        <v>43724</v>
      </c>
      <c r="T1293" s="96">
        <v>229259</v>
      </c>
      <c r="U1293" s="86" t="s">
        <v>182</v>
      </c>
      <c r="V1293" s="86"/>
      <c r="W1293" s="171">
        <v>44074</v>
      </c>
      <c r="X1293" s="172" t="e">
        <f>+CONCATENATE(TEXT(#REF!,"yyyy"),"-",TEXT(#REF!,"mm"))</f>
        <v>#REF!</v>
      </c>
      <c r="Y1293" s="173" t="str">
        <f t="shared" si="202"/>
        <v>7</v>
      </c>
      <c r="Z1293" s="172" t="str">
        <f t="shared" si="203"/>
        <v>2020-07</v>
      </c>
      <c r="AA1293" s="170" t="e">
        <f>+VLOOKUP(Z1293,#REF!,2,FALSE)/VLOOKUP(X1293,#REF!,2,FALSE)</f>
        <v>#REF!</v>
      </c>
      <c r="AB1293" s="174" t="e">
        <f t="shared" si="204"/>
        <v>#REF!</v>
      </c>
      <c r="AC1293" s="174" t="e">
        <f t="shared" si="205"/>
        <v>#REF!</v>
      </c>
      <c r="AD1293" s="175" t="e">
        <f>+#REF!+365*Y1293</f>
        <v>#REF!</v>
      </c>
      <c r="AE1293" s="176" t="e">
        <f t="shared" si="206"/>
        <v>#REF!</v>
      </c>
      <c r="AF1293" s="170" t="e">
        <f>+VLOOKUP(CONCATENATE(TEXT(W1293,"yyyy"),"-",TEXT(W1293,"mm")),#REF!,2,0)</f>
        <v>#REF!</v>
      </c>
      <c r="AG1293" s="177" t="e">
        <f>+(AC1293*(1+'INFLAC PROYECTADA'!$B$8)^(AE1293))/((1+DEMANDADO!AF1293)^(AE1293))</f>
        <v>#REF!</v>
      </c>
      <c r="AH1293" s="169">
        <f>(0.2*VLOOKUP(D1293,'%.'!$A$1:$B$4,2,FALSE))+(0.35*VLOOKUP(E1293,'%.'!$A$1:$B$4,2,FALSE))+(0.1*VLOOKUP(F1293,'%.'!$A$1:$B$4,2,FALSE))+(0.35*VLOOKUP(G1293,'%.'!$A$1:$B$4,2,FALSE))</f>
        <v>0.5</v>
      </c>
      <c r="AI1293" s="128" t="str">
        <f t="shared" si="211"/>
        <v>MEDIA</v>
      </c>
      <c r="AJ1293" s="128" t="str">
        <f t="shared" si="207"/>
        <v>Cuentas de Orden</v>
      </c>
      <c r="AK1293" s="178" t="e">
        <f t="shared" si="208"/>
        <v>#REF!</v>
      </c>
    </row>
    <row r="1294" spans="1:37" ht="30" customHeight="1" x14ac:dyDescent="0.25">
      <c r="A1294" s="115">
        <v>1293</v>
      </c>
      <c r="B1294" s="65" t="s">
        <v>2765</v>
      </c>
      <c r="C1294" s="67" t="s">
        <v>2871</v>
      </c>
      <c r="D1294" s="252" t="s">
        <v>48</v>
      </c>
      <c r="E1294" s="252" t="s">
        <v>48</v>
      </c>
      <c r="F1294" s="252" t="s">
        <v>48</v>
      </c>
      <c r="G1294" s="258" t="s">
        <v>48</v>
      </c>
      <c r="H1294" s="169">
        <f t="shared" si="209"/>
        <v>0.5</v>
      </c>
      <c r="I1294" s="170" t="str">
        <f t="shared" si="210"/>
        <v>MEDIA</v>
      </c>
      <c r="J1294" s="292">
        <v>5000000</v>
      </c>
      <c r="K1294" s="221">
        <v>0</v>
      </c>
      <c r="L1294" s="87" t="s">
        <v>131</v>
      </c>
      <c r="M1294" s="188">
        <v>0</v>
      </c>
      <c r="N1294" s="87" t="s">
        <v>405</v>
      </c>
      <c r="O1294" s="188">
        <v>0</v>
      </c>
      <c r="P1294" s="86">
        <v>8</v>
      </c>
      <c r="Q1294" s="86" t="s">
        <v>2945</v>
      </c>
      <c r="R1294" s="79"/>
      <c r="S1294" s="93">
        <v>43724</v>
      </c>
      <c r="T1294" s="96">
        <v>229259</v>
      </c>
      <c r="U1294" s="86" t="s">
        <v>182</v>
      </c>
      <c r="V1294" s="86"/>
      <c r="W1294" s="171">
        <v>44074</v>
      </c>
      <c r="X1294" s="172" t="e">
        <f>+CONCATENATE(TEXT(#REF!,"yyyy"),"-",TEXT(#REF!,"mm"))</f>
        <v>#REF!</v>
      </c>
      <c r="Y1294" s="173" t="str">
        <f t="shared" si="202"/>
        <v>8</v>
      </c>
      <c r="Z1294" s="172" t="str">
        <f t="shared" si="203"/>
        <v>2020-07</v>
      </c>
      <c r="AA1294" s="170" t="e">
        <f>+VLOOKUP(Z1294,#REF!,2,FALSE)/VLOOKUP(X1294,#REF!,2,FALSE)</f>
        <v>#REF!</v>
      </c>
      <c r="AB1294" s="174" t="e">
        <f t="shared" si="204"/>
        <v>#REF!</v>
      </c>
      <c r="AC1294" s="174" t="e">
        <f t="shared" si="205"/>
        <v>#REF!</v>
      </c>
      <c r="AD1294" s="175" t="e">
        <f>+#REF!+365*Y1294</f>
        <v>#REF!</v>
      </c>
      <c r="AE1294" s="176" t="e">
        <f t="shared" si="206"/>
        <v>#REF!</v>
      </c>
      <c r="AF1294" s="170" t="e">
        <f>+VLOOKUP(CONCATENATE(TEXT(W1294,"yyyy"),"-",TEXT(W1294,"mm")),#REF!,2,0)</f>
        <v>#REF!</v>
      </c>
      <c r="AG1294" s="177" t="e">
        <f>+(AC1294*(1+'INFLAC PROYECTADA'!$B$8)^(AE1294))/((1+DEMANDADO!AF1294)^(AE1294))</f>
        <v>#REF!</v>
      </c>
      <c r="AH1294" s="169">
        <f>(0.2*VLOOKUP(D1294,'%.'!$A$1:$B$4,2,FALSE))+(0.35*VLOOKUP(E1294,'%.'!$A$1:$B$4,2,FALSE))+(0.1*VLOOKUP(F1294,'%.'!$A$1:$B$4,2,FALSE))+(0.35*VLOOKUP(G1294,'%.'!$A$1:$B$4,2,FALSE))</f>
        <v>0.5</v>
      </c>
      <c r="AI1294" s="128" t="str">
        <f t="shared" si="211"/>
        <v>MEDIA</v>
      </c>
      <c r="AJ1294" s="128" t="str">
        <f t="shared" si="207"/>
        <v>Cuentas de Orden</v>
      </c>
      <c r="AK1294" s="178" t="e">
        <f t="shared" si="208"/>
        <v>#REF!</v>
      </c>
    </row>
    <row r="1295" spans="1:37" ht="30" customHeight="1" x14ac:dyDescent="0.25">
      <c r="A1295" s="115">
        <v>1294</v>
      </c>
      <c r="B1295" s="65" t="s">
        <v>2767</v>
      </c>
      <c r="C1295" s="67" t="s">
        <v>2872</v>
      </c>
      <c r="D1295" s="252" t="s">
        <v>48</v>
      </c>
      <c r="E1295" s="252" t="s">
        <v>48</v>
      </c>
      <c r="F1295" s="252" t="s">
        <v>48</v>
      </c>
      <c r="G1295" s="252" t="s">
        <v>48</v>
      </c>
      <c r="H1295" s="169">
        <f t="shared" si="209"/>
        <v>0.5</v>
      </c>
      <c r="I1295" s="170" t="str">
        <f t="shared" si="210"/>
        <v>MEDIA</v>
      </c>
      <c r="J1295" s="292">
        <v>0</v>
      </c>
      <c r="K1295" s="221">
        <v>0</v>
      </c>
      <c r="L1295" s="87" t="s">
        <v>136</v>
      </c>
      <c r="M1295" s="188">
        <v>0</v>
      </c>
      <c r="N1295" s="87" t="s">
        <v>405</v>
      </c>
      <c r="O1295" s="188">
        <v>0</v>
      </c>
      <c r="P1295" s="86">
        <v>5</v>
      </c>
      <c r="Q1295" s="86" t="s">
        <v>2945</v>
      </c>
      <c r="R1295" s="79"/>
      <c r="S1295" s="93">
        <v>43724</v>
      </c>
      <c r="T1295" s="96">
        <v>229259</v>
      </c>
      <c r="U1295" s="86" t="s">
        <v>178</v>
      </c>
      <c r="V1295" s="86" t="s">
        <v>1479</v>
      </c>
      <c r="W1295" s="171">
        <v>44074</v>
      </c>
      <c r="X1295" s="172" t="e">
        <f>+CONCATENATE(TEXT(#REF!,"yyyy"),"-",TEXT(#REF!,"mm"))</f>
        <v>#REF!</v>
      </c>
      <c r="Y1295" s="173" t="str">
        <f t="shared" si="202"/>
        <v>5</v>
      </c>
      <c r="Z1295" s="172" t="str">
        <f t="shared" si="203"/>
        <v>2020-07</v>
      </c>
      <c r="AA1295" s="170" t="e">
        <f>+VLOOKUP(Z1295,#REF!,2,FALSE)/VLOOKUP(X1295,#REF!,2,FALSE)</f>
        <v>#REF!</v>
      </c>
      <c r="AB1295" s="174" t="e">
        <f t="shared" si="204"/>
        <v>#REF!</v>
      </c>
      <c r="AC1295" s="174" t="e">
        <f t="shared" si="205"/>
        <v>#REF!</v>
      </c>
      <c r="AD1295" s="175" t="e">
        <f>+#REF!+365*Y1295</f>
        <v>#REF!</v>
      </c>
      <c r="AE1295" s="176" t="e">
        <f t="shared" si="206"/>
        <v>#REF!</v>
      </c>
      <c r="AF1295" s="170" t="e">
        <f>+VLOOKUP(CONCATENATE(TEXT(W1295,"yyyy"),"-",TEXT(W1295,"mm")),#REF!,2,0)</f>
        <v>#REF!</v>
      </c>
      <c r="AG1295" s="177" t="e">
        <f>+(AC1295*(1+'INFLAC PROYECTADA'!$B$8)^(AE1295))/((1+DEMANDADO!AF1295)^(AE1295))</f>
        <v>#REF!</v>
      </c>
      <c r="AH1295" s="169">
        <f>(0.2*VLOOKUP(D1295,'%.'!$A$1:$B$4,2,FALSE))+(0.35*VLOOKUP(E1295,'%.'!$A$1:$B$4,2,FALSE))+(0.1*VLOOKUP(F1295,'%.'!$A$1:$B$4,2,FALSE))+(0.35*VLOOKUP(G1295,'%.'!$A$1:$B$4,2,FALSE))</f>
        <v>0.5</v>
      </c>
      <c r="AI1295" s="128" t="str">
        <f t="shared" si="211"/>
        <v>MEDIA</v>
      </c>
      <c r="AJ1295" s="128" t="str">
        <f t="shared" si="207"/>
        <v>Cuentas de Orden</v>
      </c>
      <c r="AK1295" s="178" t="e">
        <f t="shared" si="208"/>
        <v>#REF!</v>
      </c>
    </row>
    <row r="1296" spans="1:37" ht="30" customHeight="1" x14ac:dyDescent="0.25">
      <c r="A1296" s="115">
        <v>1295</v>
      </c>
      <c r="B1296" s="252" t="s">
        <v>2786</v>
      </c>
      <c r="C1296" s="259" t="s">
        <v>2873</v>
      </c>
      <c r="D1296" s="252" t="s">
        <v>48</v>
      </c>
      <c r="E1296" s="252" t="s">
        <v>48</v>
      </c>
      <c r="F1296" s="252" t="s">
        <v>48</v>
      </c>
      <c r="G1296" s="258" t="s">
        <v>48</v>
      </c>
      <c r="H1296" s="169">
        <f t="shared" si="209"/>
        <v>0.5</v>
      </c>
      <c r="I1296" s="170" t="str">
        <f t="shared" si="210"/>
        <v>MEDIA</v>
      </c>
      <c r="J1296" s="292">
        <v>200150994</v>
      </c>
      <c r="K1296" s="221">
        <v>0.1</v>
      </c>
      <c r="L1296" s="87" t="s">
        <v>130</v>
      </c>
      <c r="M1296" s="188">
        <v>0</v>
      </c>
      <c r="N1296" s="87" t="s">
        <v>405</v>
      </c>
      <c r="O1296" s="188">
        <v>0</v>
      </c>
      <c r="P1296" s="86">
        <v>8</v>
      </c>
      <c r="Q1296" s="86" t="s">
        <v>2945</v>
      </c>
      <c r="R1296" s="79"/>
      <c r="S1296" s="93">
        <v>43724</v>
      </c>
      <c r="T1296" s="96">
        <v>229259</v>
      </c>
      <c r="U1296" s="86" t="s">
        <v>182</v>
      </c>
      <c r="V1296" s="86"/>
      <c r="W1296" s="171">
        <v>44074</v>
      </c>
      <c r="X1296" s="172" t="e">
        <f>+CONCATENATE(TEXT(#REF!,"yyyy"),"-",TEXT(#REF!,"mm"))</f>
        <v>#REF!</v>
      </c>
      <c r="Y1296" s="173" t="str">
        <f t="shared" si="202"/>
        <v>8</v>
      </c>
      <c r="Z1296" s="172" t="str">
        <f t="shared" si="203"/>
        <v>2020-07</v>
      </c>
      <c r="AA1296" s="170" t="e">
        <f>+VLOOKUP(Z1296,#REF!,2,FALSE)/VLOOKUP(X1296,#REF!,2,FALSE)</f>
        <v>#REF!</v>
      </c>
      <c r="AB1296" s="174" t="e">
        <f t="shared" si="204"/>
        <v>#REF!</v>
      </c>
      <c r="AC1296" s="174" t="e">
        <f t="shared" si="205"/>
        <v>#REF!</v>
      </c>
      <c r="AD1296" s="175" t="e">
        <f>+#REF!+365*Y1296</f>
        <v>#REF!</v>
      </c>
      <c r="AE1296" s="176" t="e">
        <f t="shared" si="206"/>
        <v>#REF!</v>
      </c>
      <c r="AF1296" s="170" t="e">
        <f>+VLOOKUP(CONCATENATE(TEXT(W1296,"yyyy"),"-",TEXT(W1296,"mm")),#REF!,2,0)</f>
        <v>#REF!</v>
      </c>
      <c r="AG1296" s="177" t="e">
        <f>+(AC1296*(1+'INFLAC PROYECTADA'!$B$8)^(AE1296))/((1+DEMANDADO!AF1296)^(AE1296))</f>
        <v>#REF!</v>
      </c>
      <c r="AH1296" s="169">
        <f>(0.2*VLOOKUP(D1296,'%.'!$A$1:$B$4,2,FALSE))+(0.35*VLOOKUP(E1296,'%.'!$A$1:$B$4,2,FALSE))+(0.1*VLOOKUP(F1296,'%.'!$A$1:$B$4,2,FALSE))+(0.35*VLOOKUP(G1296,'%.'!$A$1:$B$4,2,FALSE))</f>
        <v>0.5</v>
      </c>
      <c r="AI1296" s="128" t="str">
        <f t="shared" si="211"/>
        <v>MEDIA</v>
      </c>
      <c r="AJ1296" s="128" t="str">
        <f t="shared" si="207"/>
        <v>Cuentas de Orden</v>
      </c>
      <c r="AK1296" s="178" t="e">
        <f t="shared" si="208"/>
        <v>#REF!</v>
      </c>
    </row>
    <row r="1297" spans="1:37" ht="30" customHeight="1" x14ac:dyDescent="0.25">
      <c r="A1297" s="115">
        <v>1296</v>
      </c>
      <c r="B1297" s="252" t="s">
        <v>2852</v>
      </c>
      <c r="C1297" s="259" t="s">
        <v>2874</v>
      </c>
      <c r="D1297" s="252" t="s">
        <v>48</v>
      </c>
      <c r="E1297" s="252" t="s">
        <v>48</v>
      </c>
      <c r="F1297" s="252" t="s">
        <v>48</v>
      </c>
      <c r="G1297" s="258" t="s">
        <v>48</v>
      </c>
      <c r="H1297" s="169">
        <f t="shared" si="209"/>
        <v>0.5</v>
      </c>
      <c r="I1297" s="170" t="str">
        <f t="shared" si="210"/>
        <v>MEDIA</v>
      </c>
      <c r="J1297" s="292">
        <v>566000000</v>
      </c>
      <c r="K1297" s="221">
        <v>0</v>
      </c>
      <c r="L1297" s="83" t="s">
        <v>131</v>
      </c>
      <c r="M1297" s="188">
        <v>0</v>
      </c>
      <c r="N1297" s="87" t="s">
        <v>405</v>
      </c>
      <c r="O1297" s="188">
        <v>0</v>
      </c>
      <c r="P1297" s="86">
        <v>8</v>
      </c>
      <c r="Q1297" s="86" t="s">
        <v>2945</v>
      </c>
      <c r="R1297" s="79"/>
      <c r="S1297" s="93">
        <v>43724</v>
      </c>
      <c r="T1297" s="96">
        <v>229259</v>
      </c>
      <c r="U1297" s="86" t="s">
        <v>182</v>
      </c>
      <c r="V1297" s="86" t="s">
        <v>1479</v>
      </c>
      <c r="W1297" s="171">
        <v>44074</v>
      </c>
      <c r="X1297" s="172" t="e">
        <f>+CONCATENATE(TEXT(#REF!,"yyyy"),"-",TEXT(#REF!,"mm"))</f>
        <v>#REF!</v>
      </c>
      <c r="Y1297" s="173" t="str">
        <f t="shared" si="202"/>
        <v>8</v>
      </c>
      <c r="Z1297" s="172" t="str">
        <f t="shared" si="203"/>
        <v>2020-07</v>
      </c>
      <c r="AA1297" s="170" t="e">
        <f>+VLOOKUP(Z1297,#REF!,2,FALSE)/VLOOKUP(X1297,#REF!,2,FALSE)</f>
        <v>#REF!</v>
      </c>
      <c r="AB1297" s="174" t="e">
        <f t="shared" si="204"/>
        <v>#REF!</v>
      </c>
      <c r="AC1297" s="174" t="e">
        <f t="shared" si="205"/>
        <v>#REF!</v>
      </c>
      <c r="AD1297" s="175" t="e">
        <f>+#REF!+365*Y1297</f>
        <v>#REF!</v>
      </c>
      <c r="AE1297" s="176" t="e">
        <f t="shared" si="206"/>
        <v>#REF!</v>
      </c>
      <c r="AF1297" s="170" t="e">
        <f>+VLOOKUP(CONCATENATE(TEXT(W1297,"yyyy"),"-",TEXT(W1297,"mm")),#REF!,2,0)</f>
        <v>#REF!</v>
      </c>
      <c r="AG1297" s="177" t="e">
        <f>+(AC1297*(1+'INFLAC PROYECTADA'!$B$8)^(AE1297))/((1+DEMANDADO!AF1297)^(AE1297))</f>
        <v>#REF!</v>
      </c>
      <c r="AH1297" s="169">
        <f>(0.2*VLOOKUP(D1297,'%.'!$A$1:$B$4,2,FALSE))+(0.35*VLOOKUP(E1297,'%.'!$A$1:$B$4,2,FALSE))+(0.1*VLOOKUP(F1297,'%.'!$A$1:$B$4,2,FALSE))+(0.35*VLOOKUP(G1297,'%.'!$A$1:$B$4,2,FALSE))</f>
        <v>0.5</v>
      </c>
      <c r="AI1297" s="128" t="str">
        <f t="shared" si="211"/>
        <v>MEDIA</v>
      </c>
      <c r="AJ1297" s="128" t="str">
        <f t="shared" si="207"/>
        <v>Cuentas de Orden</v>
      </c>
      <c r="AK1297" s="178" t="e">
        <f t="shared" si="208"/>
        <v>#REF!</v>
      </c>
    </row>
    <row r="1298" spans="1:37" ht="30" customHeight="1" x14ac:dyDescent="0.25">
      <c r="A1298" s="115">
        <v>1297</v>
      </c>
      <c r="B1298" s="252" t="s">
        <v>2805</v>
      </c>
      <c r="C1298" s="259" t="s">
        <v>2875</v>
      </c>
      <c r="D1298" s="252" t="s">
        <v>48</v>
      </c>
      <c r="E1298" s="252" t="s">
        <v>48</v>
      </c>
      <c r="F1298" s="252" t="s">
        <v>48</v>
      </c>
      <c r="G1298" s="258" t="s">
        <v>48</v>
      </c>
      <c r="H1298" s="169">
        <f t="shared" si="209"/>
        <v>0.5</v>
      </c>
      <c r="I1298" s="170" t="str">
        <f t="shared" si="210"/>
        <v>MEDIA</v>
      </c>
      <c r="J1298" s="292">
        <v>1557000000</v>
      </c>
      <c r="K1298" s="221">
        <v>0</v>
      </c>
      <c r="L1298" s="83" t="s">
        <v>129</v>
      </c>
      <c r="M1298" s="188">
        <v>0</v>
      </c>
      <c r="N1298" s="87" t="s">
        <v>405</v>
      </c>
      <c r="O1298" s="188">
        <v>0</v>
      </c>
      <c r="P1298" s="86">
        <v>8</v>
      </c>
      <c r="Q1298" s="86" t="s">
        <v>2945</v>
      </c>
      <c r="R1298" s="79"/>
      <c r="S1298" s="93">
        <v>43724</v>
      </c>
      <c r="T1298" s="96">
        <v>229259</v>
      </c>
      <c r="U1298" s="86" t="s">
        <v>182</v>
      </c>
      <c r="V1298" s="86"/>
      <c r="W1298" s="171">
        <v>44074</v>
      </c>
      <c r="X1298" s="172" t="e">
        <f>+CONCATENATE(TEXT(#REF!,"yyyy"),"-",TEXT(#REF!,"mm"))</f>
        <v>#REF!</v>
      </c>
      <c r="Y1298" s="173" t="str">
        <f t="shared" si="202"/>
        <v>8</v>
      </c>
      <c r="Z1298" s="172" t="str">
        <f t="shared" si="203"/>
        <v>2020-07</v>
      </c>
      <c r="AA1298" s="170" t="e">
        <f>+VLOOKUP(Z1298,#REF!,2,FALSE)/VLOOKUP(X1298,#REF!,2,FALSE)</f>
        <v>#REF!</v>
      </c>
      <c r="AB1298" s="174" t="e">
        <f t="shared" si="204"/>
        <v>#REF!</v>
      </c>
      <c r="AC1298" s="174" t="e">
        <f t="shared" si="205"/>
        <v>#REF!</v>
      </c>
      <c r="AD1298" s="175" t="e">
        <f>+#REF!+365*Y1298</f>
        <v>#REF!</v>
      </c>
      <c r="AE1298" s="176" t="e">
        <f t="shared" si="206"/>
        <v>#REF!</v>
      </c>
      <c r="AF1298" s="170" t="e">
        <f>+VLOOKUP(CONCATENATE(TEXT(W1298,"yyyy"),"-",TEXT(W1298,"mm")),#REF!,2,0)</f>
        <v>#REF!</v>
      </c>
      <c r="AG1298" s="177" t="e">
        <f>+(AC1298*(1+'INFLAC PROYECTADA'!$B$8)^(AE1298))/((1+DEMANDADO!AF1298)^(AE1298))</f>
        <v>#REF!</v>
      </c>
      <c r="AH1298" s="169">
        <f>(0.2*VLOOKUP(D1298,'%.'!$A$1:$B$4,2,FALSE))+(0.35*VLOOKUP(E1298,'%.'!$A$1:$B$4,2,FALSE))+(0.1*VLOOKUP(F1298,'%.'!$A$1:$B$4,2,FALSE))+(0.35*VLOOKUP(G1298,'%.'!$A$1:$B$4,2,FALSE))</f>
        <v>0.5</v>
      </c>
      <c r="AI1298" s="128" t="str">
        <f t="shared" si="211"/>
        <v>MEDIA</v>
      </c>
      <c r="AJ1298" s="128" t="str">
        <f t="shared" si="207"/>
        <v>Cuentas de Orden</v>
      </c>
      <c r="AK1298" s="178" t="e">
        <f t="shared" si="208"/>
        <v>#REF!</v>
      </c>
    </row>
    <row r="1299" spans="1:37" ht="30" customHeight="1" x14ac:dyDescent="0.25">
      <c r="A1299" s="115">
        <v>1298</v>
      </c>
      <c r="B1299" s="65" t="s">
        <v>2876</v>
      </c>
      <c r="C1299" s="67" t="s">
        <v>2877</v>
      </c>
      <c r="D1299" s="252" t="s">
        <v>48</v>
      </c>
      <c r="E1299" s="252" t="s">
        <v>48</v>
      </c>
      <c r="F1299" s="252" t="s">
        <v>48</v>
      </c>
      <c r="G1299" s="258" t="s">
        <v>48</v>
      </c>
      <c r="H1299" s="169">
        <f t="shared" si="209"/>
        <v>0.5</v>
      </c>
      <c r="I1299" s="170" t="str">
        <f t="shared" si="210"/>
        <v>MEDIA</v>
      </c>
      <c r="J1299" s="292">
        <v>450000000</v>
      </c>
      <c r="K1299" s="221">
        <v>0</v>
      </c>
      <c r="L1299" s="83" t="s">
        <v>129</v>
      </c>
      <c r="M1299" s="188">
        <v>0</v>
      </c>
      <c r="N1299" s="87" t="s">
        <v>405</v>
      </c>
      <c r="O1299" s="188">
        <v>0</v>
      </c>
      <c r="P1299" s="86">
        <v>6</v>
      </c>
      <c r="Q1299" s="86" t="s">
        <v>2945</v>
      </c>
      <c r="R1299" s="79"/>
      <c r="S1299" s="93">
        <v>43724</v>
      </c>
      <c r="T1299" s="96">
        <v>229259</v>
      </c>
      <c r="U1299" s="86" t="s">
        <v>182</v>
      </c>
      <c r="V1299" s="86"/>
      <c r="W1299" s="171">
        <v>44074</v>
      </c>
      <c r="X1299" s="172" t="e">
        <f>+CONCATENATE(TEXT(#REF!,"yyyy"),"-",TEXT(#REF!,"mm"))</f>
        <v>#REF!</v>
      </c>
      <c r="Y1299" s="173" t="str">
        <f t="shared" si="202"/>
        <v>6</v>
      </c>
      <c r="Z1299" s="172" t="str">
        <f t="shared" si="203"/>
        <v>2020-07</v>
      </c>
      <c r="AA1299" s="170" t="e">
        <f>+VLOOKUP(Z1299,#REF!,2,FALSE)/VLOOKUP(X1299,#REF!,2,FALSE)</f>
        <v>#REF!</v>
      </c>
      <c r="AB1299" s="174" t="e">
        <f t="shared" si="204"/>
        <v>#REF!</v>
      </c>
      <c r="AC1299" s="174" t="e">
        <f t="shared" si="205"/>
        <v>#REF!</v>
      </c>
      <c r="AD1299" s="175" t="e">
        <f>+#REF!+365*Y1299</f>
        <v>#REF!</v>
      </c>
      <c r="AE1299" s="176" t="e">
        <f t="shared" si="206"/>
        <v>#REF!</v>
      </c>
      <c r="AF1299" s="170" t="e">
        <f>+VLOOKUP(CONCATENATE(TEXT(W1299,"yyyy"),"-",TEXT(W1299,"mm")),#REF!,2,0)</f>
        <v>#REF!</v>
      </c>
      <c r="AG1299" s="177" t="e">
        <f>+(AC1299*(1+'INFLAC PROYECTADA'!$B$8)^(AE1299))/((1+DEMANDADO!AF1299)^(AE1299))</f>
        <v>#REF!</v>
      </c>
      <c r="AH1299" s="169">
        <f>(0.2*VLOOKUP(D1299,'%.'!$A$1:$B$4,2,FALSE))+(0.35*VLOOKUP(E1299,'%.'!$A$1:$B$4,2,FALSE))+(0.1*VLOOKUP(F1299,'%.'!$A$1:$B$4,2,FALSE))+(0.35*VLOOKUP(G1299,'%.'!$A$1:$B$4,2,FALSE))</f>
        <v>0.5</v>
      </c>
      <c r="AI1299" s="128" t="str">
        <f t="shared" si="211"/>
        <v>MEDIA</v>
      </c>
      <c r="AJ1299" s="128" t="str">
        <f t="shared" si="207"/>
        <v>Cuentas de Orden</v>
      </c>
      <c r="AK1299" s="178" t="e">
        <f t="shared" si="208"/>
        <v>#REF!</v>
      </c>
    </row>
    <row r="1300" spans="1:37" ht="30" customHeight="1" x14ac:dyDescent="0.25">
      <c r="A1300" s="115">
        <v>1299</v>
      </c>
      <c r="B1300" s="252" t="s">
        <v>2878</v>
      </c>
      <c r="C1300" s="259" t="s">
        <v>2879</v>
      </c>
      <c r="D1300" s="252" t="s">
        <v>48</v>
      </c>
      <c r="E1300" s="252" t="s">
        <v>48</v>
      </c>
      <c r="F1300" s="252" t="s">
        <v>48</v>
      </c>
      <c r="G1300" s="258" t="s">
        <v>48</v>
      </c>
      <c r="H1300" s="169">
        <f t="shared" si="209"/>
        <v>0.5</v>
      </c>
      <c r="I1300" s="170" t="str">
        <f t="shared" si="210"/>
        <v>MEDIA</v>
      </c>
      <c r="J1300" s="292">
        <v>240000000</v>
      </c>
      <c r="K1300" s="221">
        <v>0</v>
      </c>
      <c r="L1300" s="83" t="s">
        <v>129</v>
      </c>
      <c r="M1300" s="188">
        <v>0</v>
      </c>
      <c r="N1300" s="83" t="s">
        <v>405</v>
      </c>
      <c r="O1300" s="188">
        <v>0</v>
      </c>
      <c r="P1300" s="86">
        <v>8</v>
      </c>
      <c r="Q1300" s="86" t="s">
        <v>2945</v>
      </c>
      <c r="R1300" s="79"/>
      <c r="S1300" s="93">
        <v>43724</v>
      </c>
      <c r="T1300" s="96">
        <v>229259</v>
      </c>
      <c r="U1300" s="86" t="s">
        <v>182</v>
      </c>
      <c r="V1300" s="86"/>
      <c r="W1300" s="171">
        <v>44074</v>
      </c>
      <c r="X1300" s="172" t="e">
        <f>+CONCATENATE(TEXT(#REF!,"yyyy"),"-",TEXT(#REF!,"mm"))</f>
        <v>#REF!</v>
      </c>
      <c r="Y1300" s="173" t="str">
        <f t="shared" si="202"/>
        <v>8</v>
      </c>
      <c r="Z1300" s="172" t="str">
        <f t="shared" si="203"/>
        <v>2020-07</v>
      </c>
      <c r="AA1300" s="170" t="e">
        <f>+VLOOKUP(Z1300,#REF!,2,FALSE)/VLOOKUP(X1300,#REF!,2,FALSE)</f>
        <v>#REF!</v>
      </c>
      <c r="AB1300" s="174" t="e">
        <f t="shared" si="204"/>
        <v>#REF!</v>
      </c>
      <c r="AC1300" s="174" t="e">
        <f t="shared" si="205"/>
        <v>#REF!</v>
      </c>
      <c r="AD1300" s="175" t="e">
        <f>+#REF!+365*Y1300</f>
        <v>#REF!</v>
      </c>
      <c r="AE1300" s="176" t="e">
        <f t="shared" si="206"/>
        <v>#REF!</v>
      </c>
      <c r="AF1300" s="170" t="e">
        <f>+VLOOKUP(CONCATENATE(TEXT(W1300,"yyyy"),"-",TEXT(W1300,"mm")),#REF!,2,0)</f>
        <v>#REF!</v>
      </c>
      <c r="AG1300" s="177" t="e">
        <f>+(AC1300*(1+'INFLAC PROYECTADA'!$B$8)^(AE1300))/((1+DEMANDADO!AF1300)^(AE1300))</f>
        <v>#REF!</v>
      </c>
      <c r="AH1300" s="169">
        <f>(0.2*VLOOKUP(D1300,'%.'!$A$1:$B$4,2,FALSE))+(0.35*VLOOKUP(E1300,'%.'!$A$1:$B$4,2,FALSE))+(0.1*VLOOKUP(F1300,'%.'!$A$1:$B$4,2,FALSE))+(0.35*VLOOKUP(G1300,'%.'!$A$1:$B$4,2,FALSE))</f>
        <v>0.5</v>
      </c>
      <c r="AI1300" s="128" t="str">
        <f t="shared" si="211"/>
        <v>MEDIA</v>
      </c>
      <c r="AJ1300" s="128" t="str">
        <f t="shared" si="207"/>
        <v>Cuentas de Orden</v>
      </c>
      <c r="AK1300" s="178" t="e">
        <f t="shared" si="208"/>
        <v>#REF!</v>
      </c>
    </row>
    <row r="1301" spans="1:37" ht="30" customHeight="1" x14ac:dyDescent="0.25">
      <c r="A1301" s="115">
        <v>1300</v>
      </c>
      <c r="B1301" s="252" t="s">
        <v>2847</v>
      </c>
      <c r="C1301" s="259" t="s">
        <v>2880</v>
      </c>
      <c r="D1301" s="252" t="s">
        <v>48</v>
      </c>
      <c r="E1301" s="252" t="s">
        <v>48</v>
      </c>
      <c r="F1301" s="252" t="s">
        <v>48</v>
      </c>
      <c r="G1301" s="258" t="s">
        <v>48</v>
      </c>
      <c r="H1301" s="169">
        <f t="shared" si="209"/>
        <v>0.5</v>
      </c>
      <c r="I1301" s="170" t="str">
        <f t="shared" si="210"/>
        <v>MEDIA</v>
      </c>
      <c r="J1301" s="292">
        <v>1051689355</v>
      </c>
      <c r="K1301" s="221">
        <v>0.1</v>
      </c>
      <c r="L1301" s="83" t="s">
        <v>129</v>
      </c>
      <c r="M1301" s="188">
        <v>0</v>
      </c>
      <c r="N1301" s="83" t="s">
        <v>405</v>
      </c>
      <c r="O1301" s="188">
        <v>0</v>
      </c>
      <c r="P1301" s="86">
        <v>8</v>
      </c>
      <c r="Q1301" s="86" t="s">
        <v>2945</v>
      </c>
      <c r="R1301" s="79"/>
      <c r="S1301" s="93">
        <v>43724</v>
      </c>
      <c r="T1301" s="96">
        <v>229259</v>
      </c>
      <c r="U1301" s="86" t="s">
        <v>182</v>
      </c>
      <c r="V1301" s="86"/>
      <c r="W1301" s="171">
        <v>44074</v>
      </c>
      <c r="X1301" s="172" t="e">
        <f>+CONCATENATE(TEXT(#REF!,"yyyy"),"-",TEXT(#REF!,"mm"))</f>
        <v>#REF!</v>
      </c>
      <c r="Y1301" s="173" t="str">
        <f t="shared" si="202"/>
        <v>8</v>
      </c>
      <c r="Z1301" s="172" t="str">
        <f t="shared" si="203"/>
        <v>2020-07</v>
      </c>
      <c r="AA1301" s="170" t="e">
        <f>+VLOOKUP(Z1301,#REF!,2,FALSE)/VLOOKUP(X1301,#REF!,2,FALSE)</f>
        <v>#REF!</v>
      </c>
      <c r="AB1301" s="174" t="e">
        <f t="shared" si="204"/>
        <v>#REF!</v>
      </c>
      <c r="AC1301" s="174" t="e">
        <f t="shared" si="205"/>
        <v>#REF!</v>
      </c>
      <c r="AD1301" s="175" t="e">
        <f>+#REF!+365*Y1301</f>
        <v>#REF!</v>
      </c>
      <c r="AE1301" s="176" t="e">
        <f t="shared" si="206"/>
        <v>#REF!</v>
      </c>
      <c r="AF1301" s="170" t="e">
        <f>+VLOOKUP(CONCATENATE(TEXT(W1301,"yyyy"),"-",TEXT(W1301,"mm")),#REF!,2,0)</f>
        <v>#REF!</v>
      </c>
      <c r="AG1301" s="177" t="e">
        <f>+(AC1301*(1+'INFLAC PROYECTADA'!$B$8)^(AE1301))/((1+DEMANDADO!AF1301)^(AE1301))</f>
        <v>#REF!</v>
      </c>
      <c r="AH1301" s="169">
        <f>(0.2*VLOOKUP(D1301,'%.'!$A$1:$B$4,2,FALSE))+(0.35*VLOOKUP(E1301,'%.'!$A$1:$B$4,2,FALSE))+(0.1*VLOOKUP(F1301,'%.'!$A$1:$B$4,2,FALSE))+(0.35*VLOOKUP(G1301,'%.'!$A$1:$B$4,2,FALSE))</f>
        <v>0.5</v>
      </c>
      <c r="AI1301" s="128" t="str">
        <f t="shared" si="211"/>
        <v>MEDIA</v>
      </c>
      <c r="AJ1301" s="128" t="str">
        <f t="shared" si="207"/>
        <v>Cuentas de Orden</v>
      </c>
      <c r="AK1301" s="178" t="e">
        <f t="shared" si="208"/>
        <v>#REF!</v>
      </c>
    </row>
    <row r="1302" spans="1:37" ht="30" customHeight="1" x14ac:dyDescent="0.25">
      <c r="A1302" s="115">
        <v>1301</v>
      </c>
      <c r="B1302" s="252" t="s">
        <v>2876</v>
      </c>
      <c r="C1302" s="259" t="s">
        <v>2881</v>
      </c>
      <c r="D1302" s="252" t="s">
        <v>1</v>
      </c>
      <c r="E1302" s="252" t="s">
        <v>1</v>
      </c>
      <c r="F1302" s="252" t="s">
        <v>1</v>
      </c>
      <c r="G1302" s="258" t="s">
        <v>1</v>
      </c>
      <c r="H1302" s="169">
        <f t="shared" si="209"/>
        <v>0.05</v>
      </c>
      <c r="I1302" s="170" t="str">
        <f t="shared" si="210"/>
        <v>REMOTA</v>
      </c>
      <c r="J1302" s="292">
        <v>0</v>
      </c>
      <c r="K1302" s="221">
        <v>0</v>
      </c>
      <c r="L1302" s="83" t="s">
        <v>144</v>
      </c>
      <c r="M1302" s="188">
        <v>0</v>
      </c>
      <c r="N1302" s="83" t="s">
        <v>511</v>
      </c>
      <c r="O1302" s="188">
        <v>0</v>
      </c>
      <c r="P1302" s="86">
        <v>5</v>
      </c>
      <c r="Q1302" s="86" t="s">
        <v>2945</v>
      </c>
      <c r="R1302" s="79"/>
      <c r="S1302" s="93">
        <v>43724</v>
      </c>
      <c r="T1302" s="96">
        <v>229259</v>
      </c>
      <c r="U1302" s="86" t="s">
        <v>178</v>
      </c>
      <c r="V1302" s="86"/>
      <c r="W1302" s="171">
        <v>44074</v>
      </c>
      <c r="X1302" s="172" t="e">
        <f>+CONCATENATE(TEXT(#REF!,"yyyy"),"-",TEXT(#REF!,"mm"))</f>
        <v>#REF!</v>
      </c>
      <c r="Y1302" s="173" t="str">
        <f t="shared" si="202"/>
        <v>5</v>
      </c>
      <c r="Z1302" s="172" t="str">
        <f t="shared" si="203"/>
        <v>2020-07</v>
      </c>
      <c r="AA1302" s="170" t="e">
        <f>+VLOOKUP(Z1302,#REF!,2,FALSE)/VLOOKUP(X1302,#REF!,2,FALSE)</f>
        <v>#REF!</v>
      </c>
      <c r="AB1302" s="174" t="e">
        <f t="shared" si="204"/>
        <v>#REF!</v>
      </c>
      <c r="AC1302" s="174" t="e">
        <f t="shared" si="205"/>
        <v>#REF!</v>
      </c>
      <c r="AD1302" s="175" t="e">
        <f>+#REF!+365*Y1302</f>
        <v>#REF!</v>
      </c>
      <c r="AE1302" s="176" t="e">
        <f t="shared" si="206"/>
        <v>#REF!</v>
      </c>
      <c r="AF1302" s="170" t="e">
        <f>+VLOOKUP(CONCATENATE(TEXT(W1302,"yyyy"),"-",TEXT(W1302,"mm")),#REF!,2,0)</f>
        <v>#REF!</v>
      </c>
      <c r="AG1302" s="177" t="e">
        <f>+(AC1302*(1+'INFLAC PROYECTADA'!$B$8)^(AE1302))/((1+DEMANDADO!AF1302)^(AE1302))</f>
        <v>#REF!</v>
      </c>
      <c r="AH1302" s="169">
        <f>(0.2*VLOOKUP(D1302,'%.'!$A$1:$B$4,2,FALSE))+(0.35*VLOOKUP(E1302,'%.'!$A$1:$B$4,2,FALSE))+(0.1*VLOOKUP(F1302,'%.'!$A$1:$B$4,2,FALSE))+(0.35*VLOOKUP(G1302,'%.'!$A$1:$B$4,2,FALSE))</f>
        <v>0.05</v>
      </c>
      <c r="AI1302" s="128" t="str">
        <f t="shared" si="211"/>
        <v>REMOTA</v>
      </c>
      <c r="AJ1302" s="128" t="str">
        <f t="shared" si="207"/>
        <v>No se registra</v>
      </c>
      <c r="AK1302" s="178">
        <f t="shared" si="208"/>
        <v>0</v>
      </c>
    </row>
    <row r="1303" spans="1:37" ht="30" customHeight="1" x14ac:dyDescent="0.25">
      <c r="A1303" s="115">
        <v>1302</v>
      </c>
      <c r="B1303" s="252" t="s">
        <v>2876</v>
      </c>
      <c r="C1303" s="259" t="s">
        <v>2882</v>
      </c>
      <c r="D1303" s="252" t="s">
        <v>48</v>
      </c>
      <c r="E1303" s="252" t="s">
        <v>48</v>
      </c>
      <c r="F1303" s="252" t="s">
        <v>48</v>
      </c>
      <c r="G1303" s="258" t="s">
        <v>1</v>
      </c>
      <c r="H1303" s="169">
        <f t="shared" si="209"/>
        <v>0.34250000000000003</v>
      </c>
      <c r="I1303" s="170" t="str">
        <f t="shared" si="210"/>
        <v>MEDIA</v>
      </c>
      <c r="J1303" s="292">
        <v>0</v>
      </c>
      <c r="K1303" s="221">
        <v>0</v>
      </c>
      <c r="L1303" s="83" t="s">
        <v>132</v>
      </c>
      <c r="M1303" s="188">
        <v>0</v>
      </c>
      <c r="N1303" s="83" t="s">
        <v>511</v>
      </c>
      <c r="O1303" s="188">
        <v>0</v>
      </c>
      <c r="P1303" s="86">
        <v>5</v>
      </c>
      <c r="Q1303" s="86" t="s">
        <v>2945</v>
      </c>
      <c r="R1303" s="79"/>
      <c r="S1303" s="93">
        <v>43724</v>
      </c>
      <c r="T1303" s="96">
        <v>229259</v>
      </c>
      <c r="U1303" s="86" t="s">
        <v>178</v>
      </c>
      <c r="V1303" s="86"/>
      <c r="W1303" s="171">
        <v>44074</v>
      </c>
      <c r="X1303" s="172" t="e">
        <f>+CONCATENATE(TEXT(#REF!,"yyyy"),"-",TEXT(#REF!,"mm"))</f>
        <v>#REF!</v>
      </c>
      <c r="Y1303" s="173" t="str">
        <f t="shared" si="202"/>
        <v>5</v>
      </c>
      <c r="Z1303" s="172" t="str">
        <f t="shared" si="203"/>
        <v>2020-07</v>
      </c>
      <c r="AA1303" s="170" t="e">
        <f>+VLOOKUP(Z1303,#REF!,2,FALSE)/VLOOKUP(X1303,#REF!,2,FALSE)</f>
        <v>#REF!</v>
      </c>
      <c r="AB1303" s="174" t="e">
        <f t="shared" si="204"/>
        <v>#REF!</v>
      </c>
      <c r="AC1303" s="174" t="e">
        <f t="shared" si="205"/>
        <v>#REF!</v>
      </c>
      <c r="AD1303" s="175" t="e">
        <f>+#REF!+365*Y1303</f>
        <v>#REF!</v>
      </c>
      <c r="AE1303" s="176" t="e">
        <f t="shared" si="206"/>
        <v>#REF!</v>
      </c>
      <c r="AF1303" s="170" t="e">
        <f>+VLOOKUP(CONCATENATE(TEXT(W1303,"yyyy"),"-",TEXT(W1303,"mm")),#REF!,2,0)</f>
        <v>#REF!</v>
      </c>
      <c r="AG1303" s="177" t="e">
        <f>+(AC1303*(1+'INFLAC PROYECTADA'!$B$8)^(AE1303))/((1+DEMANDADO!AF1303)^(AE1303))</f>
        <v>#REF!</v>
      </c>
      <c r="AH1303" s="169">
        <f>(0.2*VLOOKUP(D1303,'%.'!$A$1:$B$4,2,FALSE))+(0.35*VLOOKUP(E1303,'%.'!$A$1:$B$4,2,FALSE))+(0.1*VLOOKUP(F1303,'%.'!$A$1:$B$4,2,FALSE))+(0.35*VLOOKUP(G1303,'%.'!$A$1:$B$4,2,FALSE))</f>
        <v>0.34250000000000003</v>
      </c>
      <c r="AI1303" s="128" t="str">
        <f t="shared" si="211"/>
        <v>MEDIA</v>
      </c>
      <c r="AJ1303" s="128" t="str">
        <f t="shared" si="207"/>
        <v>Cuentas de Orden</v>
      </c>
      <c r="AK1303" s="178" t="e">
        <f t="shared" si="208"/>
        <v>#REF!</v>
      </c>
    </row>
    <row r="1304" spans="1:37" ht="30" customHeight="1" x14ac:dyDescent="0.25">
      <c r="A1304" s="115">
        <v>1303</v>
      </c>
      <c r="B1304" s="252" t="s">
        <v>2670</v>
      </c>
      <c r="C1304" s="259" t="s">
        <v>2883</v>
      </c>
      <c r="D1304" s="252" t="s">
        <v>48</v>
      </c>
      <c r="E1304" s="252" t="s">
        <v>48</v>
      </c>
      <c r="F1304" s="252" t="s">
        <v>48</v>
      </c>
      <c r="G1304" s="258" t="s">
        <v>48</v>
      </c>
      <c r="H1304" s="169">
        <f t="shared" si="209"/>
        <v>0.5</v>
      </c>
      <c r="I1304" s="170" t="str">
        <f t="shared" si="210"/>
        <v>MEDIA</v>
      </c>
      <c r="J1304" s="292">
        <v>2483000000</v>
      </c>
      <c r="K1304" s="221">
        <v>0.15</v>
      </c>
      <c r="L1304" s="87" t="s">
        <v>133</v>
      </c>
      <c r="M1304" s="188">
        <v>0</v>
      </c>
      <c r="N1304" s="87" t="s">
        <v>405</v>
      </c>
      <c r="O1304" s="188">
        <v>0</v>
      </c>
      <c r="P1304" s="86">
        <v>8</v>
      </c>
      <c r="Q1304" s="86" t="s">
        <v>2945</v>
      </c>
      <c r="R1304" s="79"/>
      <c r="S1304" s="93">
        <v>43724</v>
      </c>
      <c r="T1304" s="96">
        <v>229259</v>
      </c>
      <c r="U1304" s="86" t="s">
        <v>182</v>
      </c>
      <c r="V1304" s="86" t="s">
        <v>2949</v>
      </c>
      <c r="W1304" s="171">
        <v>44074</v>
      </c>
      <c r="X1304" s="172" t="e">
        <f>+CONCATENATE(TEXT(#REF!,"yyyy"),"-",TEXT(#REF!,"mm"))</f>
        <v>#REF!</v>
      </c>
      <c r="Y1304" s="173" t="str">
        <f t="shared" si="202"/>
        <v>8</v>
      </c>
      <c r="Z1304" s="172" t="str">
        <f t="shared" si="203"/>
        <v>2020-07</v>
      </c>
      <c r="AA1304" s="170" t="e">
        <f>+VLOOKUP(Z1304,#REF!,2,FALSE)/VLOOKUP(X1304,#REF!,2,FALSE)</f>
        <v>#REF!</v>
      </c>
      <c r="AB1304" s="174" t="e">
        <f t="shared" si="204"/>
        <v>#REF!</v>
      </c>
      <c r="AC1304" s="174" t="e">
        <f t="shared" si="205"/>
        <v>#REF!</v>
      </c>
      <c r="AD1304" s="175" t="e">
        <f>+#REF!+365*Y1304</f>
        <v>#REF!</v>
      </c>
      <c r="AE1304" s="176" t="e">
        <f t="shared" si="206"/>
        <v>#REF!</v>
      </c>
      <c r="AF1304" s="170" t="e">
        <f>+VLOOKUP(CONCATENATE(TEXT(W1304,"yyyy"),"-",TEXT(W1304,"mm")),#REF!,2,0)</f>
        <v>#REF!</v>
      </c>
      <c r="AG1304" s="177" t="e">
        <f>+(AC1304*(1+'INFLAC PROYECTADA'!$B$8)^(AE1304))/((1+DEMANDADO!AF1304)^(AE1304))</f>
        <v>#REF!</v>
      </c>
      <c r="AH1304" s="169">
        <f>(0.2*VLOOKUP(D1304,'%.'!$A$1:$B$4,2,FALSE))+(0.35*VLOOKUP(E1304,'%.'!$A$1:$B$4,2,FALSE))+(0.1*VLOOKUP(F1304,'%.'!$A$1:$B$4,2,FALSE))+(0.35*VLOOKUP(G1304,'%.'!$A$1:$B$4,2,FALSE))</f>
        <v>0.5</v>
      </c>
      <c r="AI1304" s="128" t="str">
        <f t="shared" si="211"/>
        <v>MEDIA</v>
      </c>
      <c r="AJ1304" s="128" t="str">
        <f t="shared" si="207"/>
        <v>Cuentas de Orden</v>
      </c>
      <c r="AK1304" s="178" t="e">
        <f t="shared" si="208"/>
        <v>#REF!</v>
      </c>
    </row>
    <row r="1305" spans="1:37" ht="30" customHeight="1" x14ac:dyDescent="0.25">
      <c r="A1305" s="115">
        <v>1304</v>
      </c>
      <c r="B1305" s="65" t="s">
        <v>2836</v>
      </c>
      <c r="C1305" s="259" t="s">
        <v>2884</v>
      </c>
      <c r="D1305" s="252" t="s">
        <v>48</v>
      </c>
      <c r="E1305" s="252" t="s">
        <v>48</v>
      </c>
      <c r="F1305" s="252" t="s">
        <v>48</v>
      </c>
      <c r="G1305" s="252" t="s">
        <v>48</v>
      </c>
      <c r="H1305" s="169">
        <f t="shared" si="209"/>
        <v>0.5</v>
      </c>
      <c r="I1305" s="170" t="str">
        <f t="shared" si="210"/>
        <v>MEDIA</v>
      </c>
      <c r="J1305" s="292">
        <v>147543400</v>
      </c>
      <c r="K1305" s="221">
        <v>0</v>
      </c>
      <c r="L1305" s="83" t="s">
        <v>144</v>
      </c>
      <c r="M1305" s="188">
        <v>0</v>
      </c>
      <c r="N1305" s="87" t="s">
        <v>405</v>
      </c>
      <c r="O1305" s="188">
        <v>0</v>
      </c>
      <c r="P1305" s="86">
        <v>6</v>
      </c>
      <c r="Q1305" s="86" t="s">
        <v>2945</v>
      </c>
      <c r="R1305" s="79"/>
      <c r="S1305" s="93">
        <v>43724</v>
      </c>
      <c r="T1305" s="96">
        <v>229259</v>
      </c>
      <c r="U1305" s="86" t="s">
        <v>182</v>
      </c>
      <c r="V1305" s="86"/>
      <c r="W1305" s="171">
        <v>44074</v>
      </c>
      <c r="X1305" s="172" t="e">
        <f>+CONCATENATE(TEXT(#REF!,"yyyy"),"-",TEXT(#REF!,"mm"))</f>
        <v>#REF!</v>
      </c>
      <c r="Y1305" s="173" t="str">
        <f t="shared" si="202"/>
        <v>6</v>
      </c>
      <c r="Z1305" s="172" t="str">
        <f t="shared" si="203"/>
        <v>2020-07</v>
      </c>
      <c r="AA1305" s="170" t="e">
        <f>+VLOOKUP(Z1305,#REF!,2,FALSE)/VLOOKUP(X1305,#REF!,2,FALSE)</f>
        <v>#REF!</v>
      </c>
      <c r="AB1305" s="174" t="e">
        <f t="shared" si="204"/>
        <v>#REF!</v>
      </c>
      <c r="AC1305" s="174" t="e">
        <f t="shared" si="205"/>
        <v>#REF!</v>
      </c>
      <c r="AD1305" s="175" t="e">
        <f>+#REF!+365*Y1305</f>
        <v>#REF!</v>
      </c>
      <c r="AE1305" s="176" t="e">
        <f t="shared" si="206"/>
        <v>#REF!</v>
      </c>
      <c r="AF1305" s="170" t="e">
        <f>+VLOOKUP(CONCATENATE(TEXT(W1305,"yyyy"),"-",TEXT(W1305,"mm")),#REF!,2,0)</f>
        <v>#REF!</v>
      </c>
      <c r="AG1305" s="177" t="e">
        <f>+(AC1305*(1+'INFLAC PROYECTADA'!$B$8)^(AE1305))/((1+DEMANDADO!AF1305)^(AE1305))</f>
        <v>#REF!</v>
      </c>
      <c r="AH1305" s="169">
        <f>(0.2*VLOOKUP(D1305,'%.'!$A$1:$B$4,2,FALSE))+(0.35*VLOOKUP(E1305,'%.'!$A$1:$B$4,2,FALSE))+(0.1*VLOOKUP(F1305,'%.'!$A$1:$B$4,2,FALSE))+(0.35*VLOOKUP(G1305,'%.'!$A$1:$B$4,2,FALSE))</f>
        <v>0.5</v>
      </c>
      <c r="AI1305" s="128" t="str">
        <f t="shared" si="211"/>
        <v>MEDIA</v>
      </c>
      <c r="AJ1305" s="128" t="str">
        <f t="shared" si="207"/>
        <v>Cuentas de Orden</v>
      </c>
      <c r="AK1305" s="178" t="e">
        <f t="shared" si="208"/>
        <v>#REF!</v>
      </c>
    </row>
    <row r="1306" spans="1:37" ht="30" customHeight="1" x14ac:dyDescent="0.25">
      <c r="A1306" s="115">
        <v>1305</v>
      </c>
      <c r="B1306" s="252" t="s">
        <v>2885</v>
      </c>
      <c r="C1306" s="259" t="s">
        <v>2886</v>
      </c>
      <c r="D1306" s="252" t="s">
        <v>48</v>
      </c>
      <c r="E1306" s="252" t="s">
        <v>48</v>
      </c>
      <c r="F1306" s="252" t="s">
        <v>48</v>
      </c>
      <c r="G1306" s="258" t="s">
        <v>1</v>
      </c>
      <c r="H1306" s="169">
        <f t="shared" si="209"/>
        <v>0.34250000000000003</v>
      </c>
      <c r="I1306" s="170" t="str">
        <f t="shared" si="210"/>
        <v>MEDIA</v>
      </c>
      <c r="J1306" s="292">
        <v>768346642</v>
      </c>
      <c r="K1306" s="221">
        <v>0</v>
      </c>
      <c r="L1306" s="83" t="s">
        <v>130</v>
      </c>
      <c r="M1306" s="188">
        <v>0</v>
      </c>
      <c r="N1306" s="83" t="s">
        <v>405</v>
      </c>
      <c r="O1306" s="188">
        <v>0</v>
      </c>
      <c r="P1306" s="86">
        <v>5</v>
      </c>
      <c r="Q1306" s="86" t="s">
        <v>2945</v>
      </c>
      <c r="R1306" s="79"/>
      <c r="S1306" s="93">
        <v>43724</v>
      </c>
      <c r="T1306" s="96">
        <v>229259</v>
      </c>
      <c r="U1306" s="86" t="s">
        <v>182</v>
      </c>
      <c r="V1306" s="86"/>
      <c r="W1306" s="171">
        <v>44074</v>
      </c>
      <c r="X1306" s="172" t="e">
        <f>+CONCATENATE(TEXT(#REF!,"yyyy"),"-",TEXT(#REF!,"mm"))</f>
        <v>#REF!</v>
      </c>
      <c r="Y1306" s="173" t="str">
        <f t="shared" si="202"/>
        <v>5</v>
      </c>
      <c r="Z1306" s="172" t="str">
        <f t="shared" si="203"/>
        <v>2020-07</v>
      </c>
      <c r="AA1306" s="170" t="e">
        <f>+VLOOKUP(Z1306,#REF!,2,FALSE)/VLOOKUP(X1306,#REF!,2,FALSE)</f>
        <v>#REF!</v>
      </c>
      <c r="AB1306" s="174" t="e">
        <f t="shared" si="204"/>
        <v>#REF!</v>
      </c>
      <c r="AC1306" s="174" t="e">
        <f t="shared" si="205"/>
        <v>#REF!</v>
      </c>
      <c r="AD1306" s="175" t="e">
        <f>+#REF!+365*Y1306</f>
        <v>#REF!</v>
      </c>
      <c r="AE1306" s="176" t="e">
        <f t="shared" si="206"/>
        <v>#REF!</v>
      </c>
      <c r="AF1306" s="170" t="e">
        <f>+VLOOKUP(CONCATENATE(TEXT(W1306,"yyyy"),"-",TEXT(W1306,"mm")),#REF!,2,0)</f>
        <v>#REF!</v>
      </c>
      <c r="AG1306" s="177" t="e">
        <f>+(AC1306*(1+'INFLAC PROYECTADA'!$B$8)^(AE1306))/((1+DEMANDADO!AF1306)^(AE1306))</f>
        <v>#REF!</v>
      </c>
      <c r="AH1306" s="169">
        <f>(0.2*VLOOKUP(D1306,'%.'!$A$1:$B$4,2,FALSE))+(0.35*VLOOKUP(E1306,'%.'!$A$1:$B$4,2,FALSE))+(0.1*VLOOKUP(F1306,'%.'!$A$1:$B$4,2,FALSE))+(0.35*VLOOKUP(G1306,'%.'!$A$1:$B$4,2,FALSE))</f>
        <v>0.34250000000000003</v>
      </c>
      <c r="AI1306" s="128" t="str">
        <f t="shared" si="211"/>
        <v>MEDIA</v>
      </c>
      <c r="AJ1306" s="128" t="str">
        <f t="shared" si="207"/>
        <v>Cuentas de Orden</v>
      </c>
      <c r="AK1306" s="178" t="e">
        <f t="shared" si="208"/>
        <v>#REF!</v>
      </c>
    </row>
    <row r="1307" spans="1:37" ht="30" customHeight="1" x14ac:dyDescent="0.25">
      <c r="A1307" s="115">
        <v>1306</v>
      </c>
      <c r="B1307" s="252" t="s">
        <v>2887</v>
      </c>
      <c r="C1307" s="259" t="s">
        <v>2888</v>
      </c>
      <c r="D1307" s="65" t="s">
        <v>48</v>
      </c>
      <c r="E1307" s="252" t="s">
        <v>48</v>
      </c>
      <c r="F1307" s="252" t="s">
        <v>48</v>
      </c>
      <c r="G1307" s="258" t="s">
        <v>48</v>
      </c>
      <c r="H1307" s="169">
        <f t="shared" si="209"/>
        <v>0.5</v>
      </c>
      <c r="I1307" s="170" t="str">
        <f t="shared" si="210"/>
        <v>MEDIA</v>
      </c>
      <c r="J1307" s="292">
        <v>2773724445</v>
      </c>
      <c r="K1307" s="221">
        <v>0</v>
      </c>
      <c r="L1307" s="83" t="s">
        <v>144</v>
      </c>
      <c r="M1307" s="188">
        <v>0</v>
      </c>
      <c r="N1307" s="87" t="s">
        <v>405</v>
      </c>
      <c r="O1307" s="188">
        <v>0</v>
      </c>
      <c r="P1307" s="86">
        <v>8</v>
      </c>
      <c r="Q1307" s="86" t="s">
        <v>2945</v>
      </c>
      <c r="R1307" s="79"/>
      <c r="S1307" s="93">
        <v>43724</v>
      </c>
      <c r="T1307" s="96">
        <v>229259</v>
      </c>
      <c r="U1307" s="86" t="s">
        <v>182</v>
      </c>
      <c r="V1307" s="86"/>
      <c r="W1307" s="171">
        <v>44074</v>
      </c>
      <c r="X1307" s="172" t="e">
        <f>+CONCATENATE(TEXT(#REF!,"yyyy"),"-",TEXT(#REF!,"mm"))</f>
        <v>#REF!</v>
      </c>
      <c r="Y1307" s="173" t="str">
        <f t="shared" si="202"/>
        <v>8</v>
      </c>
      <c r="Z1307" s="172" t="str">
        <f t="shared" si="203"/>
        <v>2020-07</v>
      </c>
      <c r="AA1307" s="170" t="e">
        <f>+VLOOKUP(Z1307,#REF!,2,FALSE)/VLOOKUP(X1307,#REF!,2,FALSE)</f>
        <v>#REF!</v>
      </c>
      <c r="AB1307" s="174" t="e">
        <f t="shared" si="204"/>
        <v>#REF!</v>
      </c>
      <c r="AC1307" s="174" t="e">
        <f t="shared" si="205"/>
        <v>#REF!</v>
      </c>
      <c r="AD1307" s="175" t="e">
        <f>+#REF!+365*Y1307</f>
        <v>#REF!</v>
      </c>
      <c r="AE1307" s="176" t="e">
        <f t="shared" si="206"/>
        <v>#REF!</v>
      </c>
      <c r="AF1307" s="170" t="e">
        <f>+VLOOKUP(CONCATENATE(TEXT(W1307,"yyyy"),"-",TEXT(W1307,"mm")),#REF!,2,0)</f>
        <v>#REF!</v>
      </c>
      <c r="AG1307" s="177" t="e">
        <f>+(AC1307*(1+'INFLAC PROYECTADA'!$B$8)^(AE1307))/((1+DEMANDADO!AF1307)^(AE1307))</f>
        <v>#REF!</v>
      </c>
      <c r="AH1307" s="169">
        <f>(0.2*VLOOKUP(D1307,'%.'!$A$1:$B$4,2,FALSE))+(0.35*VLOOKUP(E1307,'%.'!$A$1:$B$4,2,FALSE))+(0.1*VLOOKUP(F1307,'%.'!$A$1:$B$4,2,FALSE))+(0.35*VLOOKUP(G1307,'%.'!$A$1:$B$4,2,FALSE))</f>
        <v>0.5</v>
      </c>
      <c r="AI1307" s="128" t="str">
        <f t="shared" si="211"/>
        <v>MEDIA</v>
      </c>
      <c r="AJ1307" s="128" t="str">
        <f t="shared" si="207"/>
        <v>Cuentas de Orden</v>
      </c>
      <c r="AK1307" s="178" t="e">
        <f t="shared" si="208"/>
        <v>#REF!</v>
      </c>
    </row>
    <row r="1308" spans="1:37" ht="30" customHeight="1" x14ac:dyDescent="0.25">
      <c r="A1308" s="115">
        <v>1307</v>
      </c>
      <c r="B1308" s="65" t="s">
        <v>2889</v>
      </c>
      <c r="C1308" s="67" t="s">
        <v>2890</v>
      </c>
      <c r="D1308" s="65" t="s">
        <v>48</v>
      </c>
      <c r="E1308" s="252" t="s">
        <v>48</v>
      </c>
      <c r="F1308" s="252" t="s">
        <v>48</v>
      </c>
      <c r="G1308" s="258" t="s">
        <v>48</v>
      </c>
      <c r="H1308" s="169">
        <f t="shared" si="209"/>
        <v>0.5</v>
      </c>
      <c r="I1308" s="170" t="str">
        <f t="shared" si="210"/>
        <v>MEDIA</v>
      </c>
      <c r="J1308" s="292">
        <v>78124200</v>
      </c>
      <c r="K1308" s="221">
        <v>0</v>
      </c>
      <c r="L1308" s="83" t="s">
        <v>144</v>
      </c>
      <c r="M1308" s="188">
        <v>0</v>
      </c>
      <c r="N1308" s="87" t="s">
        <v>405</v>
      </c>
      <c r="O1308" s="188">
        <v>0</v>
      </c>
      <c r="P1308" s="86">
        <v>6</v>
      </c>
      <c r="Q1308" s="86" t="s">
        <v>2945</v>
      </c>
      <c r="R1308" s="79"/>
      <c r="S1308" s="93">
        <v>43724</v>
      </c>
      <c r="T1308" s="96">
        <v>229259</v>
      </c>
      <c r="U1308" s="86" t="s">
        <v>182</v>
      </c>
      <c r="V1308" s="86" t="s">
        <v>1479</v>
      </c>
      <c r="W1308" s="171">
        <v>44074</v>
      </c>
      <c r="X1308" s="172" t="e">
        <f>+CONCATENATE(TEXT(#REF!,"yyyy"),"-",TEXT(#REF!,"mm"))</f>
        <v>#REF!</v>
      </c>
      <c r="Y1308" s="173" t="str">
        <f t="shared" si="202"/>
        <v>6</v>
      </c>
      <c r="Z1308" s="172" t="str">
        <f t="shared" si="203"/>
        <v>2020-07</v>
      </c>
      <c r="AA1308" s="170" t="e">
        <f>+VLOOKUP(Z1308,#REF!,2,FALSE)/VLOOKUP(X1308,#REF!,2,FALSE)</f>
        <v>#REF!</v>
      </c>
      <c r="AB1308" s="174" t="e">
        <f t="shared" si="204"/>
        <v>#REF!</v>
      </c>
      <c r="AC1308" s="174" t="e">
        <f t="shared" si="205"/>
        <v>#REF!</v>
      </c>
      <c r="AD1308" s="175" t="e">
        <f>+#REF!+365*Y1308</f>
        <v>#REF!</v>
      </c>
      <c r="AE1308" s="176" t="e">
        <f t="shared" si="206"/>
        <v>#REF!</v>
      </c>
      <c r="AF1308" s="170" t="e">
        <f>+VLOOKUP(CONCATENATE(TEXT(W1308,"yyyy"),"-",TEXT(W1308,"mm")),#REF!,2,0)</f>
        <v>#REF!</v>
      </c>
      <c r="AG1308" s="177" t="e">
        <f>+(AC1308*(1+'INFLAC PROYECTADA'!$B$8)^(AE1308))/((1+DEMANDADO!AF1308)^(AE1308))</f>
        <v>#REF!</v>
      </c>
      <c r="AH1308" s="169">
        <f>(0.2*VLOOKUP(D1308,'%.'!$A$1:$B$4,2,FALSE))+(0.35*VLOOKUP(E1308,'%.'!$A$1:$B$4,2,FALSE))+(0.1*VLOOKUP(F1308,'%.'!$A$1:$B$4,2,FALSE))+(0.35*VLOOKUP(G1308,'%.'!$A$1:$B$4,2,FALSE))</f>
        <v>0.5</v>
      </c>
      <c r="AI1308" s="128" t="str">
        <f t="shared" si="211"/>
        <v>MEDIA</v>
      </c>
      <c r="AJ1308" s="128" t="str">
        <f t="shared" si="207"/>
        <v>Cuentas de Orden</v>
      </c>
      <c r="AK1308" s="178" t="e">
        <f t="shared" si="208"/>
        <v>#REF!</v>
      </c>
    </row>
    <row r="1309" spans="1:37" ht="30" customHeight="1" x14ac:dyDescent="0.25">
      <c r="A1309" s="115">
        <v>1308</v>
      </c>
      <c r="B1309" s="252" t="s">
        <v>2891</v>
      </c>
      <c r="C1309" s="259" t="s">
        <v>2892</v>
      </c>
      <c r="D1309" s="65" t="s">
        <v>48</v>
      </c>
      <c r="E1309" s="252" t="s">
        <v>48</v>
      </c>
      <c r="F1309" s="252" t="s">
        <v>48</v>
      </c>
      <c r="G1309" s="258" t="s">
        <v>48</v>
      </c>
      <c r="H1309" s="169">
        <f t="shared" si="209"/>
        <v>0.5</v>
      </c>
      <c r="I1309" s="170" t="str">
        <f t="shared" si="210"/>
        <v>MEDIA</v>
      </c>
      <c r="J1309" s="292">
        <v>61454000</v>
      </c>
      <c r="K1309" s="221">
        <v>0</v>
      </c>
      <c r="L1309" s="83" t="s">
        <v>129</v>
      </c>
      <c r="M1309" s="188">
        <v>0</v>
      </c>
      <c r="N1309" s="87" t="s">
        <v>405</v>
      </c>
      <c r="O1309" s="188">
        <v>0</v>
      </c>
      <c r="P1309" s="86">
        <v>4</v>
      </c>
      <c r="Q1309" s="86" t="s">
        <v>2945</v>
      </c>
      <c r="R1309" s="79"/>
      <c r="S1309" s="93">
        <v>43724</v>
      </c>
      <c r="T1309" s="96">
        <v>229259</v>
      </c>
      <c r="U1309" s="86" t="s">
        <v>171</v>
      </c>
      <c r="V1309" s="86"/>
      <c r="W1309" s="171">
        <v>44074</v>
      </c>
      <c r="X1309" s="172" t="e">
        <f>+CONCATENATE(TEXT(#REF!,"yyyy"),"-",TEXT(#REF!,"mm"))</f>
        <v>#REF!</v>
      </c>
      <c r="Y1309" s="173" t="str">
        <f t="shared" si="202"/>
        <v>4</v>
      </c>
      <c r="Z1309" s="172" t="str">
        <f t="shared" si="203"/>
        <v>2020-07</v>
      </c>
      <c r="AA1309" s="170" t="e">
        <f>+VLOOKUP(Z1309,#REF!,2,FALSE)/VLOOKUP(X1309,#REF!,2,FALSE)</f>
        <v>#REF!</v>
      </c>
      <c r="AB1309" s="174" t="e">
        <f t="shared" si="204"/>
        <v>#REF!</v>
      </c>
      <c r="AC1309" s="174" t="e">
        <f t="shared" si="205"/>
        <v>#REF!</v>
      </c>
      <c r="AD1309" s="175" t="e">
        <f>+#REF!+365*Y1309</f>
        <v>#REF!</v>
      </c>
      <c r="AE1309" s="176" t="e">
        <f t="shared" si="206"/>
        <v>#REF!</v>
      </c>
      <c r="AF1309" s="170" t="e">
        <f>+VLOOKUP(CONCATENATE(TEXT(W1309,"yyyy"),"-",TEXT(W1309,"mm")),#REF!,2,0)</f>
        <v>#REF!</v>
      </c>
      <c r="AG1309" s="177" t="e">
        <f>+(AC1309*(1+'INFLAC PROYECTADA'!$B$8)^(AE1309))/((1+DEMANDADO!AF1309)^(AE1309))</f>
        <v>#REF!</v>
      </c>
      <c r="AH1309" s="169">
        <f>(0.2*VLOOKUP(D1309,'%.'!$A$1:$B$4,2,FALSE))+(0.35*VLOOKUP(E1309,'%.'!$A$1:$B$4,2,FALSE))+(0.1*VLOOKUP(F1309,'%.'!$A$1:$B$4,2,FALSE))+(0.35*VLOOKUP(G1309,'%.'!$A$1:$B$4,2,FALSE))</f>
        <v>0.5</v>
      </c>
      <c r="AI1309" s="128" t="str">
        <f t="shared" si="211"/>
        <v>MEDIA</v>
      </c>
      <c r="AJ1309" s="128" t="str">
        <f t="shared" si="207"/>
        <v>Cuentas de Orden</v>
      </c>
      <c r="AK1309" s="178" t="e">
        <f t="shared" si="208"/>
        <v>#REF!</v>
      </c>
    </row>
    <row r="1310" spans="1:37" ht="33" customHeight="1" x14ac:dyDescent="0.25">
      <c r="A1310" s="115">
        <v>1309</v>
      </c>
      <c r="B1310" s="252" t="s">
        <v>2786</v>
      </c>
      <c r="C1310" s="259" t="s">
        <v>2893</v>
      </c>
      <c r="D1310" s="252" t="s">
        <v>1</v>
      </c>
      <c r="E1310" s="252" t="s">
        <v>1</v>
      </c>
      <c r="F1310" s="252" t="s">
        <v>1</v>
      </c>
      <c r="G1310" s="258" t="s">
        <v>1</v>
      </c>
      <c r="H1310" s="169">
        <f t="shared" si="209"/>
        <v>0.05</v>
      </c>
      <c r="I1310" s="170" t="str">
        <f t="shared" si="210"/>
        <v>REMOTA</v>
      </c>
      <c r="J1310" s="292">
        <v>186596136</v>
      </c>
      <c r="K1310" s="221">
        <v>0</v>
      </c>
      <c r="L1310" s="83" t="s">
        <v>129</v>
      </c>
      <c r="M1310" s="188">
        <v>0</v>
      </c>
      <c r="N1310" s="83" t="s">
        <v>405</v>
      </c>
      <c r="O1310" s="188">
        <v>0</v>
      </c>
      <c r="P1310" s="86">
        <v>5</v>
      </c>
      <c r="Q1310" s="86" t="s">
        <v>2945</v>
      </c>
      <c r="R1310" s="86"/>
      <c r="S1310" s="93">
        <v>43724</v>
      </c>
      <c r="T1310" s="96">
        <v>229259</v>
      </c>
      <c r="U1310" s="86" t="s">
        <v>21</v>
      </c>
      <c r="V1310" s="86"/>
      <c r="W1310" s="171">
        <v>44074</v>
      </c>
      <c r="X1310" s="172" t="e">
        <f>+CONCATENATE(TEXT(#REF!,"yyyy"),"-",TEXT(#REF!,"mm"))</f>
        <v>#REF!</v>
      </c>
      <c r="Y1310" s="173" t="str">
        <f t="shared" si="202"/>
        <v>5</v>
      </c>
      <c r="Z1310" s="172" t="str">
        <f t="shared" si="203"/>
        <v>2020-07</v>
      </c>
      <c r="AA1310" s="170" t="e">
        <f>+VLOOKUP(Z1310,#REF!,2,FALSE)/VLOOKUP(X1310,#REF!,2,FALSE)</f>
        <v>#REF!</v>
      </c>
      <c r="AB1310" s="174" t="e">
        <f t="shared" si="204"/>
        <v>#REF!</v>
      </c>
      <c r="AC1310" s="174" t="e">
        <f t="shared" si="205"/>
        <v>#REF!</v>
      </c>
      <c r="AD1310" s="175" t="e">
        <f>+#REF!+365*Y1310</f>
        <v>#REF!</v>
      </c>
      <c r="AE1310" s="176" t="e">
        <f t="shared" si="206"/>
        <v>#REF!</v>
      </c>
      <c r="AF1310" s="170" t="e">
        <f>+VLOOKUP(CONCATENATE(TEXT(W1310,"yyyy"),"-",TEXT(W1310,"mm")),#REF!,2,0)</f>
        <v>#REF!</v>
      </c>
      <c r="AG1310" s="177" t="e">
        <f>+(AC1310*(1+'INFLAC PROYECTADA'!$B$8)^(AE1310))/((1+DEMANDADO!AF1310)^(AE1310))</f>
        <v>#REF!</v>
      </c>
      <c r="AH1310" s="169">
        <f>(0.2*VLOOKUP(D1310,'%.'!$A$1:$B$4,2,FALSE))+(0.35*VLOOKUP(E1310,'%.'!$A$1:$B$4,2,FALSE))+(0.1*VLOOKUP(F1310,'%.'!$A$1:$B$4,2,FALSE))+(0.35*VLOOKUP(G1310,'%.'!$A$1:$B$4,2,FALSE))</f>
        <v>0.05</v>
      </c>
      <c r="AI1310" s="128" t="str">
        <f t="shared" si="211"/>
        <v>REMOTA</v>
      </c>
      <c r="AJ1310" s="128" t="str">
        <f t="shared" si="207"/>
        <v>No se registra</v>
      </c>
      <c r="AK1310" s="178">
        <f t="shared" si="208"/>
        <v>0</v>
      </c>
    </row>
    <row r="1311" spans="1:37" ht="30" customHeight="1" x14ac:dyDescent="0.25">
      <c r="A1311" s="115">
        <v>1310</v>
      </c>
      <c r="B1311" s="252" t="s">
        <v>2894</v>
      </c>
      <c r="C1311" s="259" t="s">
        <v>2895</v>
      </c>
      <c r="D1311" s="252" t="s">
        <v>48</v>
      </c>
      <c r="E1311" s="252" t="s">
        <v>48</v>
      </c>
      <c r="F1311" s="252" t="s">
        <v>48</v>
      </c>
      <c r="G1311" s="258" t="s">
        <v>48</v>
      </c>
      <c r="H1311" s="169">
        <f t="shared" si="209"/>
        <v>0.5</v>
      </c>
      <c r="I1311" s="170" t="str">
        <f t="shared" si="210"/>
        <v>MEDIA</v>
      </c>
      <c r="J1311" s="292">
        <v>33197169</v>
      </c>
      <c r="K1311" s="221">
        <v>0</v>
      </c>
      <c r="L1311" s="83" t="s">
        <v>129</v>
      </c>
      <c r="M1311" s="188">
        <v>0</v>
      </c>
      <c r="N1311" s="83" t="s">
        <v>405</v>
      </c>
      <c r="O1311" s="188">
        <v>0</v>
      </c>
      <c r="P1311" s="86">
        <v>5</v>
      </c>
      <c r="Q1311" s="86" t="s">
        <v>2945</v>
      </c>
      <c r="R1311" s="79"/>
      <c r="S1311" s="93">
        <v>43724</v>
      </c>
      <c r="T1311" s="96">
        <v>229259</v>
      </c>
      <c r="U1311" s="86" t="s">
        <v>182</v>
      </c>
      <c r="V1311" s="86"/>
      <c r="W1311" s="171">
        <v>44074</v>
      </c>
      <c r="X1311" s="172" t="e">
        <f>+CONCATENATE(TEXT(#REF!,"yyyy"),"-",TEXT(#REF!,"mm"))</f>
        <v>#REF!</v>
      </c>
      <c r="Y1311" s="173" t="str">
        <f t="shared" si="202"/>
        <v>5</v>
      </c>
      <c r="Z1311" s="172" t="str">
        <f t="shared" si="203"/>
        <v>2020-07</v>
      </c>
      <c r="AA1311" s="170" t="e">
        <f>+VLOOKUP(Z1311,#REF!,2,FALSE)/VLOOKUP(X1311,#REF!,2,FALSE)</f>
        <v>#REF!</v>
      </c>
      <c r="AB1311" s="174" t="e">
        <f t="shared" si="204"/>
        <v>#REF!</v>
      </c>
      <c r="AC1311" s="174" t="e">
        <f t="shared" si="205"/>
        <v>#REF!</v>
      </c>
      <c r="AD1311" s="175" t="e">
        <f>+#REF!+365*Y1311</f>
        <v>#REF!</v>
      </c>
      <c r="AE1311" s="176" t="e">
        <f t="shared" si="206"/>
        <v>#REF!</v>
      </c>
      <c r="AF1311" s="170" t="e">
        <f>+VLOOKUP(CONCATENATE(TEXT(W1311,"yyyy"),"-",TEXT(W1311,"mm")),#REF!,2,0)</f>
        <v>#REF!</v>
      </c>
      <c r="AG1311" s="177" t="e">
        <f>+(AC1311*(1+'INFLAC PROYECTADA'!$B$8)^(AE1311))/((1+DEMANDADO!AF1311)^(AE1311))</f>
        <v>#REF!</v>
      </c>
      <c r="AH1311" s="169">
        <f>(0.2*VLOOKUP(D1311,'%.'!$A$1:$B$4,2,FALSE))+(0.35*VLOOKUP(E1311,'%.'!$A$1:$B$4,2,FALSE))+(0.1*VLOOKUP(F1311,'%.'!$A$1:$B$4,2,FALSE))+(0.35*VLOOKUP(G1311,'%.'!$A$1:$B$4,2,FALSE))</f>
        <v>0.5</v>
      </c>
      <c r="AI1311" s="128" t="str">
        <f t="shared" si="211"/>
        <v>MEDIA</v>
      </c>
      <c r="AJ1311" s="128" t="str">
        <f t="shared" si="207"/>
        <v>Cuentas de Orden</v>
      </c>
      <c r="AK1311" s="178" t="e">
        <f t="shared" si="208"/>
        <v>#REF!</v>
      </c>
    </row>
    <row r="1312" spans="1:37" ht="30" customHeight="1" x14ac:dyDescent="0.25">
      <c r="A1312" s="115">
        <v>1311</v>
      </c>
      <c r="B1312" s="65" t="s">
        <v>2896</v>
      </c>
      <c r="C1312" s="67" t="s">
        <v>2897</v>
      </c>
      <c r="D1312" s="252" t="s">
        <v>48</v>
      </c>
      <c r="E1312" s="252" t="s">
        <v>48</v>
      </c>
      <c r="F1312" s="252" t="s">
        <v>48</v>
      </c>
      <c r="G1312" s="258" t="s">
        <v>1</v>
      </c>
      <c r="H1312" s="169">
        <f t="shared" si="209"/>
        <v>0.34250000000000003</v>
      </c>
      <c r="I1312" s="170" t="str">
        <f t="shared" si="210"/>
        <v>MEDIA</v>
      </c>
      <c r="J1312" s="292">
        <v>320595924</v>
      </c>
      <c r="K1312" s="221">
        <v>0</v>
      </c>
      <c r="L1312" s="87" t="s">
        <v>129</v>
      </c>
      <c r="M1312" s="188">
        <v>0</v>
      </c>
      <c r="N1312" s="87" t="s">
        <v>405</v>
      </c>
      <c r="O1312" s="188">
        <v>0</v>
      </c>
      <c r="P1312" s="86">
        <v>5</v>
      </c>
      <c r="Q1312" s="86" t="s">
        <v>2945</v>
      </c>
      <c r="R1312" s="79"/>
      <c r="S1312" s="93">
        <v>43724</v>
      </c>
      <c r="T1312" s="96">
        <v>229259</v>
      </c>
      <c r="U1312" s="86" t="s">
        <v>182</v>
      </c>
      <c r="V1312" s="86"/>
      <c r="W1312" s="171">
        <v>44074</v>
      </c>
      <c r="X1312" s="172" t="e">
        <f>+CONCATENATE(TEXT(#REF!,"yyyy"),"-",TEXT(#REF!,"mm"))</f>
        <v>#REF!</v>
      </c>
      <c r="Y1312" s="173" t="str">
        <f t="shared" si="202"/>
        <v>5</v>
      </c>
      <c r="Z1312" s="172" t="str">
        <f t="shared" si="203"/>
        <v>2020-07</v>
      </c>
      <c r="AA1312" s="170" t="e">
        <f>+VLOOKUP(Z1312,#REF!,2,FALSE)/VLOOKUP(X1312,#REF!,2,FALSE)</f>
        <v>#REF!</v>
      </c>
      <c r="AB1312" s="174" t="e">
        <f t="shared" si="204"/>
        <v>#REF!</v>
      </c>
      <c r="AC1312" s="174" t="e">
        <f t="shared" si="205"/>
        <v>#REF!</v>
      </c>
      <c r="AD1312" s="175" t="e">
        <f>+#REF!+365*Y1312</f>
        <v>#REF!</v>
      </c>
      <c r="AE1312" s="176" t="e">
        <f t="shared" si="206"/>
        <v>#REF!</v>
      </c>
      <c r="AF1312" s="170" t="e">
        <f>+VLOOKUP(CONCATENATE(TEXT(W1312,"yyyy"),"-",TEXT(W1312,"mm")),#REF!,2,0)</f>
        <v>#REF!</v>
      </c>
      <c r="AG1312" s="177" t="e">
        <f>+(AC1312*(1+'INFLAC PROYECTADA'!$B$8)^(AE1312))/((1+DEMANDADO!AF1312)^(AE1312))</f>
        <v>#REF!</v>
      </c>
      <c r="AH1312" s="169">
        <f>(0.2*VLOOKUP(D1312,'%.'!$A$1:$B$4,2,FALSE))+(0.35*VLOOKUP(E1312,'%.'!$A$1:$B$4,2,FALSE))+(0.1*VLOOKUP(F1312,'%.'!$A$1:$B$4,2,FALSE))+(0.35*VLOOKUP(G1312,'%.'!$A$1:$B$4,2,FALSE))</f>
        <v>0.34250000000000003</v>
      </c>
      <c r="AI1312" s="128" t="str">
        <f t="shared" si="211"/>
        <v>MEDIA</v>
      </c>
      <c r="AJ1312" s="128" t="str">
        <f t="shared" si="207"/>
        <v>Cuentas de Orden</v>
      </c>
      <c r="AK1312" s="178" t="e">
        <f t="shared" si="208"/>
        <v>#REF!</v>
      </c>
    </row>
    <row r="1313" spans="1:37" ht="30" customHeight="1" x14ac:dyDescent="0.25">
      <c r="A1313" s="115">
        <v>1312</v>
      </c>
      <c r="B1313" s="65" t="s">
        <v>2776</v>
      </c>
      <c r="C1313" s="67" t="s">
        <v>2898</v>
      </c>
      <c r="D1313" s="252" t="s">
        <v>1</v>
      </c>
      <c r="E1313" s="252" t="s">
        <v>48</v>
      </c>
      <c r="F1313" s="252" t="s">
        <v>1</v>
      </c>
      <c r="G1313" s="258" t="s">
        <v>1</v>
      </c>
      <c r="H1313" s="169">
        <f t="shared" si="209"/>
        <v>0.20749999999999999</v>
      </c>
      <c r="I1313" s="170" t="str">
        <f t="shared" si="210"/>
        <v>BAJA</v>
      </c>
      <c r="J1313" s="292">
        <v>2400000</v>
      </c>
      <c r="K1313" s="221">
        <v>0</v>
      </c>
      <c r="L1313" s="87" t="s">
        <v>138</v>
      </c>
      <c r="M1313" s="188">
        <v>0</v>
      </c>
      <c r="N1313" s="87" t="s">
        <v>405</v>
      </c>
      <c r="O1313" s="188">
        <v>0</v>
      </c>
      <c r="P1313" s="86">
        <v>3</v>
      </c>
      <c r="Q1313" s="86" t="s">
        <v>2945</v>
      </c>
      <c r="R1313" s="79"/>
      <c r="S1313" s="93">
        <v>43724</v>
      </c>
      <c r="T1313" s="96">
        <v>229259</v>
      </c>
      <c r="U1313" s="86" t="s">
        <v>76</v>
      </c>
      <c r="V1313" s="86" t="s">
        <v>2950</v>
      </c>
      <c r="W1313" s="171">
        <v>44074</v>
      </c>
      <c r="X1313" s="172" t="e">
        <f>+CONCATENATE(TEXT(#REF!,"yyyy"),"-",TEXT(#REF!,"mm"))</f>
        <v>#REF!</v>
      </c>
      <c r="Y1313" s="173" t="str">
        <f t="shared" si="202"/>
        <v>3</v>
      </c>
      <c r="Z1313" s="172" t="str">
        <f t="shared" si="203"/>
        <v>2020-07</v>
      </c>
      <c r="AA1313" s="170" t="e">
        <f>+VLOOKUP(Z1313,#REF!,2,FALSE)/VLOOKUP(X1313,#REF!,2,FALSE)</f>
        <v>#REF!</v>
      </c>
      <c r="AB1313" s="174" t="e">
        <f t="shared" si="204"/>
        <v>#REF!</v>
      </c>
      <c r="AC1313" s="174" t="e">
        <f t="shared" si="205"/>
        <v>#REF!</v>
      </c>
      <c r="AD1313" s="175" t="e">
        <f>+#REF!+365*Y1313</f>
        <v>#REF!</v>
      </c>
      <c r="AE1313" s="176" t="e">
        <f t="shared" si="206"/>
        <v>#REF!</v>
      </c>
      <c r="AF1313" s="170" t="e">
        <f>+VLOOKUP(CONCATENATE(TEXT(W1313,"yyyy"),"-",TEXT(W1313,"mm")),#REF!,2,0)</f>
        <v>#REF!</v>
      </c>
      <c r="AG1313" s="177" t="e">
        <f>+(AC1313*(1+'INFLAC PROYECTADA'!$B$8)^(AE1313))/((1+DEMANDADO!AF1313)^(AE1313))</f>
        <v>#REF!</v>
      </c>
      <c r="AH1313" s="169">
        <f>(0.2*VLOOKUP(D1313,'%.'!$A$1:$B$4,2,FALSE))+(0.35*VLOOKUP(E1313,'%.'!$A$1:$B$4,2,FALSE))+(0.1*VLOOKUP(F1313,'%.'!$A$1:$B$4,2,FALSE))+(0.35*VLOOKUP(G1313,'%.'!$A$1:$B$4,2,FALSE))</f>
        <v>0.20749999999999999</v>
      </c>
      <c r="AI1313" s="128" t="str">
        <f t="shared" si="211"/>
        <v>BAJA</v>
      </c>
      <c r="AJ1313" s="128" t="str">
        <f t="shared" si="207"/>
        <v>Cuentas de Orden</v>
      </c>
      <c r="AK1313" s="178" t="e">
        <f t="shared" si="208"/>
        <v>#REF!</v>
      </c>
    </row>
    <row r="1314" spans="1:37" ht="30" customHeight="1" x14ac:dyDescent="0.25">
      <c r="A1314" s="115">
        <v>1313</v>
      </c>
      <c r="B1314" s="65" t="s">
        <v>2834</v>
      </c>
      <c r="C1314" s="67" t="s">
        <v>2899</v>
      </c>
      <c r="D1314" s="252" t="s">
        <v>1</v>
      </c>
      <c r="E1314" s="252" t="s">
        <v>48</v>
      </c>
      <c r="F1314" s="252" t="s">
        <v>1</v>
      </c>
      <c r="G1314" s="258" t="s">
        <v>1</v>
      </c>
      <c r="H1314" s="169">
        <f t="shared" si="209"/>
        <v>0.20749999999999999</v>
      </c>
      <c r="I1314" s="170" t="str">
        <f t="shared" si="210"/>
        <v>BAJA</v>
      </c>
      <c r="J1314" s="292">
        <v>1500000</v>
      </c>
      <c r="K1314" s="221">
        <v>0</v>
      </c>
      <c r="L1314" s="87" t="s">
        <v>129</v>
      </c>
      <c r="M1314" s="188">
        <v>0</v>
      </c>
      <c r="N1314" s="87" t="s">
        <v>405</v>
      </c>
      <c r="O1314" s="188">
        <v>0</v>
      </c>
      <c r="P1314" s="86">
        <v>4</v>
      </c>
      <c r="Q1314" s="86" t="s">
        <v>2945</v>
      </c>
      <c r="R1314" s="79"/>
      <c r="S1314" s="93">
        <v>43724</v>
      </c>
      <c r="T1314" s="96">
        <v>229259</v>
      </c>
      <c r="U1314" s="86" t="s">
        <v>76</v>
      </c>
      <c r="V1314" s="86" t="s">
        <v>2950</v>
      </c>
      <c r="W1314" s="171">
        <v>44074</v>
      </c>
      <c r="X1314" s="172" t="e">
        <f>+CONCATENATE(TEXT(#REF!,"yyyy"),"-",TEXT(#REF!,"mm"))</f>
        <v>#REF!</v>
      </c>
      <c r="Y1314" s="173" t="str">
        <f t="shared" si="202"/>
        <v>4</v>
      </c>
      <c r="Z1314" s="172" t="str">
        <f t="shared" si="203"/>
        <v>2020-07</v>
      </c>
      <c r="AA1314" s="170" t="e">
        <f>+VLOOKUP(Z1314,#REF!,2,FALSE)/VLOOKUP(X1314,#REF!,2,FALSE)</f>
        <v>#REF!</v>
      </c>
      <c r="AB1314" s="174" t="e">
        <f t="shared" si="204"/>
        <v>#REF!</v>
      </c>
      <c r="AC1314" s="174" t="e">
        <f t="shared" si="205"/>
        <v>#REF!</v>
      </c>
      <c r="AD1314" s="175" t="e">
        <f>+#REF!+365*Y1314</f>
        <v>#REF!</v>
      </c>
      <c r="AE1314" s="176" t="e">
        <f t="shared" si="206"/>
        <v>#REF!</v>
      </c>
      <c r="AF1314" s="170" t="e">
        <f>+VLOOKUP(CONCATENATE(TEXT(W1314,"yyyy"),"-",TEXT(W1314,"mm")),#REF!,2,0)</f>
        <v>#REF!</v>
      </c>
      <c r="AG1314" s="177" t="e">
        <f>+(AC1314*(1+'INFLAC PROYECTADA'!$B$8)^(AE1314))/((1+DEMANDADO!AF1314)^(AE1314))</f>
        <v>#REF!</v>
      </c>
      <c r="AH1314" s="169">
        <f>(0.2*VLOOKUP(D1314,'%.'!$A$1:$B$4,2,FALSE))+(0.35*VLOOKUP(E1314,'%.'!$A$1:$B$4,2,FALSE))+(0.1*VLOOKUP(F1314,'%.'!$A$1:$B$4,2,FALSE))+(0.35*VLOOKUP(G1314,'%.'!$A$1:$B$4,2,FALSE))</f>
        <v>0.20749999999999999</v>
      </c>
      <c r="AI1314" s="128" t="str">
        <f t="shared" si="211"/>
        <v>BAJA</v>
      </c>
      <c r="AJ1314" s="128" t="str">
        <f t="shared" si="207"/>
        <v>Cuentas de Orden</v>
      </c>
      <c r="AK1314" s="178" t="e">
        <f t="shared" si="208"/>
        <v>#REF!</v>
      </c>
    </row>
    <row r="1315" spans="1:37" ht="30" customHeight="1" x14ac:dyDescent="0.25">
      <c r="A1315" s="115">
        <v>1314</v>
      </c>
      <c r="B1315" s="252" t="s">
        <v>2900</v>
      </c>
      <c r="C1315" s="259" t="s">
        <v>2901</v>
      </c>
      <c r="D1315" s="65" t="s">
        <v>1</v>
      </c>
      <c r="E1315" s="65" t="s">
        <v>1</v>
      </c>
      <c r="F1315" s="65" t="s">
        <v>1</v>
      </c>
      <c r="G1315" s="65" t="s">
        <v>1</v>
      </c>
      <c r="H1315" s="169">
        <f t="shared" si="209"/>
        <v>0.05</v>
      </c>
      <c r="I1315" s="170" t="str">
        <f t="shared" si="210"/>
        <v>REMOTA</v>
      </c>
      <c r="J1315" s="292">
        <v>365521000</v>
      </c>
      <c r="K1315" s="221">
        <v>0</v>
      </c>
      <c r="L1315" s="83" t="s">
        <v>129</v>
      </c>
      <c r="M1315" s="188">
        <v>0</v>
      </c>
      <c r="N1315" s="83" t="s">
        <v>405</v>
      </c>
      <c r="O1315" s="188">
        <v>0</v>
      </c>
      <c r="P1315" s="86">
        <v>4</v>
      </c>
      <c r="Q1315" s="86" t="s">
        <v>2945</v>
      </c>
      <c r="R1315" s="79"/>
      <c r="S1315" s="93">
        <v>43724</v>
      </c>
      <c r="T1315" s="96">
        <v>229259</v>
      </c>
      <c r="U1315" s="86" t="s">
        <v>76</v>
      </c>
      <c r="V1315" s="86" t="s">
        <v>1479</v>
      </c>
      <c r="W1315" s="171">
        <v>44074</v>
      </c>
      <c r="X1315" s="172" t="e">
        <f>+CONCATENATE(TEXT(#REF!,"yyyy"),"-",TEXT(#REF!,"mm"))</f>
        <v>#REF!</v>
      </c>
      <c r="Y1315" s="173" t="str">
        <f t="shared" si="202"/>
        <v>4</v>
      </c>
      <c r="Z1315" s="172" t="str">
        <f t="shared" si="203"/>
        <v>2020-07</v>
      </c>
      <c r="AA1315" s="170" t="e">
        <f>+VLOOKUP(Z1315,#REF!,2,FALSE)/VLOOKUP(X1315,#REF!,2,FALSE)</f>
        <v>#REF!</v>
      </c>
      <c r="AB1315" s="174" t="e">
        <f t="shared" si="204"/>
        <v>#REF!</v>
      </c>
      <c r="AC1315" s="174" t="e">
        <f t="shared" si="205"/>
        <v>#REF!</v>
      </c>
      <c r="AD1315" s="175" t="e">
        <f>+#REF!+365*Y1315</f>
        <v>#REF!</v>
      </c>
      <c r="AE1315" s="176" t="e">
        <f t="shared" si="206"/>
        <v>#REF!</v>
      </c>
      <c r="AF1315" s="170" t="e">
        <f>+VLOOKUP(CONCATENATE(TEXT(W1315,"yyyy"),"-",TEXT(W1315,"mm")),#REF!,2,0)</f>
        <v>#REF!</v>
      </c>
      <c r="AG1315" s="177" t="e">
        <f>+(AC1315*(1+'INFLAC PROYECTADA'!$B$8)^(AE1315))/((1+DEMANDADO!AF1315)^(AE1315))</f>
        <v>#REF!</v>
      </c>
      <c r="AH1315" s="169">
        <f>(0.2*VLOOKUP(D1315,'%.'!$A$1:$B$4,2,FALSE))+(0.35*VLOOKUP(E1315,'%.'!$A$1:$B$4,2,FALSE))+(0.1*VLOOKUP(F1315,'%.'!$A$1:$B$4,2,FALSE))+(0.35*VLOOKUP(G1315,'%.'!$A$1:$B$4,2,FALSE))</f>
        <v>0.05</v>
      </c>
      <c r="AI1315" s="128" t="str">
        <f t="shared" si="211"/>
        <v>REMOTA</v>
      </c>
      <c r="AJ1315" s="128" t="str">
        <f t="shared" si="207"/>
        <v>No se registra</v>
      </c>
      <c r="AK1315" s="178">
        <f t="shared" si="208"/>
        <v>0</v>
      </c>
    </row>
    <row r="1316" spans="1:37" ht="30" customHeight="1" x14ac:dyDescent="0.25">
      <c r="A1316" s="115">
        <v>1315</v>
      </c>
      <c r="B1316" s="252" t="s">
        <v>2902</v>
      </c>
      <c r="C1316" s="259" t="s">
        <v>2903</v>
      </c>
      <c r="D1316" s="252" t="s">
        <v>48</v>
      </c>
      <c r="E1316" s="252" t="s">
        <v>48</v>
      </c>
      <c r="F1316" s="252" t="s">
        <v>48</v>
      </c>
      <c r="G1316" s="252" t="s">
        <v>48</v>
      </c>
      <c r="H1316" s="169">
        <f t="shared" si="209"/>
        <v>0.5</v>
      </c>
      <c r="I1316" s="170" t="str">
        <f t="shared" si="210"/>
        <v>MEDIA</v>
      </c>
      <c r="J1316" s="292">
        <v>124374869</v>
      </c>
      <c r="K1316" s="221">
        <v>0</v>
      </c>
      <c r="L1316" s="83" t="s">
        <v>129</v>
      </c>
      <c r="M1316" s="188">
        <v>0</v>
      </c>
      <c r="N1316" s="83" t="s">
        <v>405</v>
      </c>
      <c r="O1316" s="188">
        <v>0</v>
      </c>
      <c r="P1316" s="86">
        <v>5</v>
      </c>
      <c r="Q1316" s="86" t="s">
        <v>2945</v>
      </c>
      <c r="R1316" s="79"/>
      <c r="S1316" s="93">
        <v>43724</v>
      </c>
      <c r="T1316" s="96">
        <v>229259</v>
      </c>
      <c r="U1316" s="86" t="s">
        <v>182</v>
      </c>
      <c r="V1316" s="86"/>
      <c r="W1316" s="171">
        <v>44074</v>
      </c>
      <c r="X1316" s="172" t="e">
        <f>+CONCATENATE(TEXT(#REF!,"yyyy"),"-",TEXT(#REF!,"mm"))</f>
        <v>#REF!</v>
      </c>
      <c r="Y1316" s="173" t="str">
        <f t="shared" si="202"/>
        <v>5</v>
      </c>
      <c r="Z1316" s="172" t="str">
        <f t="shared" si="203"/>
        <v>2020-07</v>
      </c>
      <c r="AA1316" s="170" t="e">
        <f>+VLOOKUP(Z1316,#REF!,2,FALSE)/VLOOKUP(X1316,#REF!,2,FALSE)</f>
        <v>#REF!</v>
      </c>
      <c r="AB1316" s="174" t="e">
        <f t="shared" si="204"/>
        <v>#REF!</v>
      </c>
      <c r="AC1316" s="174" t="e">
        <f t="shared" si="205"/>
        <v>#REF!</v>
      </c>
      <c r="AD1316" s="175" t="e">
        <f>+#REF!+365*Y1316</f>
        <v>#REF!</v>
      </c>
      <c r="AE1316" s="176" t="e">
        <f t="shared" si="206"/>
        <v>#REF!</v>
      </c>
      <c r="AF1316" s="170" t="e">
        <f>+VLOOKUP(CONCATENATE(TEXT(W1316,"yyyy"),"-",TEXT(W1316,"mm")),#REF!,2,0)</f>
        <v>#REF!</v>
      </c>
      <c r="AG1316" s="177" t="e">
        <f>+(AC1316*(1+'INFLAC PROYECTADA'!$B$8)^(AE1316))/((1+DEMANDADO!AF1316)^(AE1316))</f>
        <v>#REF!</v>
      </c>
      <c r="AH1316" s="169">
        <f>(0.2*VLOOKUP(D1316,'%.'!$A$1:$B$4,2,FALSE))+(0.35*VLOOKUP(E1316,'%.'!$A$1:$B$4,2,FALSE))+(0.1*VLOOKUP(F1316,'%.'!$A$1:$B$4,2,FALSE))+(0.35*VLOOKUP(G1316,'%.'!$A$1:$B$4,2,FALSE))</f>
        <v>0.5</v>
      </c>
      <c r="AI1316" s="128" t="str">
        <f t="shared" si="211"/>
        <v>MEDIA</v>
      </c>
      <c r="AJ1316" s="128" t="str">
        <f t="shared" si="207"/>
        <v>Cuentas de Orden</v>
      </c>
      <c r="AK1316" s="178" t="e">
        <f t="shared" si="208"/>
        <v>#REF!</v>
      </c>
    </row>
    <row r="1317" spans="1:37" ht="30" customHeight="1" x14ac:dyDescent="0.25">
      <c r="A1317" s="115">
        <v>1316</v>
      </c>
      <c r="B1317" s="252" t="s">
        <v>2904</v>
      </c>
      <c r="C1317" s="259" t="s">
        <v>2905</v>
      </c>
      <c r="D1317" s="252" t="s">
        <v>48</v>
      </c>
      <c r="E1317" s="252" t="s">
        <v>48</v>
      </c>
      <c r="F1317" s="252" t="s">
        <v>48</v>
      </c>
      <c r="G1317" s="252" t="s">
        <v>48</v>
      </c>
      <c r="H1317" s="169">
        <f t="shared" si="209"/>
        <v>0.5</v>
      </c>
      <c r="I1317" s="170" t="str">
        <f t="shared" si="210"/>
        <v>MEDIA</v>
      </c>
      <c r="J1317" s="292">
        <v>7812000</v>
      </c>
      <c r="K1317" s="221">
        <v>0</v>
      </c>
      <c r="L1317" s="83" t="s">
        <v>130</v>
      </c>
      <c r="M1317" s="188">
        <v>0</v>
      </c>
      <c r="N1317" s="83" t="s">
        <v>511</v>
      </c>
      <c r="O1317" s="188">
        <v>0</v>
      </c>
      <c r="P1317" s="86">
        <v>4</v>
      </c>
      <c r="Q1317" s="86" t="s">
        <v>2945</v>
      </c>
      <c r="R1317" s="79"/>
      <c r="S1317" s="93">
        <v>43724</v>
      </c>
      <c r="T1317" s="96">
        <v>229259</v>
      </c>
      <c r="U1317" s="86" t="s">
        <v>182</v>
      </c>
      <c r="V1317" s="86" t="s">
        <v>1479</v>
      </c>
      <c r="W1317" s="171">
        <v>44074</v>
      </c>
      <c r="X1317" s="172" t="e">
        <f>+CONCATENATE(TEXT(#REF!,"yyyy"),"-",TEXT(#REF!,"mm"))</f>
        <v>#REF!</v>
      </c>
      <c r="Y1317" s="173" t="str">
        <f t="shared" si="202"/>
        <v>4</v>
      </c>
      <c r="Z1317" s="172" t="str">
        <f t="shared" si="203"/>
        <v>2020-07</v>
      </c>
      <c r="AA1317" s="170" t="e">
        <f>+VLOOKUP(Z1317,#REF!,2,FALSE)/VLOOKUP(X1317,#REF!,2,FALSE)</f>
        <v>#REF!</v>
      </c>
      <c r="AB1317" s="174" t="e">
        <f t="shared" si="204"/>
        <v>#REF!</v>
      </c>
      <c r="AC1317" s="174" t="e">
        <f t="shared" si="205"/>
        <v>#REF!</v>
      </c>
      <c r="AD1317" s="175" t="e">
        <f>+#REF!+365*Y1317</f>
        <v>#REF!</v>
      </c>
      <c r="AE1317" s="176" t="e">
        <f t="shared" si="206"/>
        <v>#REF!</v>
      </c>
      <c r="AF1317" s="170" t="e">
        <f>+VLOOKUP(CONCATENATE(TEXT(W1317,"yyyy"),"-",TEXT(W1317,"mm")),#REF!,2,0)</f>
        <v>#REF!</v>
      </c>
      <c r="AG1317" s="177" t="e">
        <f>+(AC1317*(1+'INFLAC PROYECTADA'!$B$8)^(AE1317))/((1+DEMANDADO!AF1317)^(AE1317))</f>
        <v>#REF!</v>
      </c>
      <c r="AH1317" s="169">
        <f>(0.2*VLOOKUP(D1317,'%.'!$A$1:$B$4,2,FALSE))+(0.35*VLOOKUP(E1317,'%.'!$A$1:$B$4,2,FALSE))+(0.1*VLOOKUP(F1317,'%.'!$A$1:$B$4,2,FALSE))+(0.35*VLOOKUP(G1317,'%.'!$A$1:$B$4,2,FALSE))</f>
        <v>0.5</v>
      </c>
      <c r="AI1317" s="128" t="str">
        <f t="shared" si="211"/>
        <v>MEDIA</v>
      </c>
      <c r="AJ1317" s="128" t="str">
        <f t="shared" si="207"/>
        <v>Cuentas de Orden</v>
      </c>
      <c r="AK1317" s="178" t="e">
        <f t="shared" si="208"/>
        <v>#REF!</v>
      </c>
    </row>
    <row r="1318" spans="1:37" ht="30" customHeight="1" x14ac:dyDescent="0.25">
      <c r="A1318" s="115">
        <v>1317</v>
      </c>
      <c r="B1318" s="252" t="s">
        <v>2813</v>
      </c>
      <c r="C1318" s="259" t="s">
        <v>2906</v>
      </c>
      <c r="D1318" s="252" t="s">
        <v>1</v>
      </c>
      <c r="E1318" s="252" t="s">
        <v>48</v>
      </c>
      <c r="F1318" s="252" t="s">
        <v>1</v>
      </c>
      <c r="G1318" s="258" t="s">
        <v>1</v>
      </c>
      <c r="H1318" s="169">
        <f t="shared" si="209"/>
        <v>0.20749999999999999</v>
      </c>
      <c r="I1318" s="170" t="str">
        <f t="shared" si="210"/>
        <v>BAJA</v>
      </c>
      <c r="J1318" s="292">
        <v>3000000</v>
      </c>
      <c r="K1318" s="221">
        <v>0</v>
      </c>
      <c r="L1318" s="83" t="s">
        <v>138</v>
      </c>
      <c r="M1318" s="188">
        <v>0</v>
      </c>
      <c r="N1318" s="83" t="s">
        <v>405</v>
      </c>
      <c r="O1318" s="188">
        <v>0</v>
      </c>
      <c r="P1318" s="86">
        <v>3</v>
      </c>
      <c r="Q1318" s="86" t="s">
        <v>2945</v>
      </c>
      <c r="R1318" s="79"/>
      <c r="S1318" s="93">
        <v>43724</v>
      </c>
      <c r="T1318" s="96">
        <v>229259</v>
      </c>
      <c r="U1318" s="86" t="s">
        <v>76</v>
      </c>
      <c r="V1318" s="86" t="s">
        <v>2950</v>
      </c>
      <c r="W1318" s="171">
        <v>44074</v>
      </c>
      <c r="X1318" s="172" t="e">
        <f>+CONCATENATE(TEXT(#REF!,"yyyy"),"-",TEXT(#REF!,"mm"))</f>
        <v>#REF!</v>
      </c>
      <c r="Y1318" s="173" t="str">
        <f t="shared" si="202"/>
        <v>3</v>
      </c>
      <c r="Z1318" s="172" t="str">
        <f t="shared" si="203"/>
        <v>2020-07</v>
      </c>
      <c r="AA1318" s="170" t="e">
        <f>+VLOOKUP(Z1318,#REF!,2,FALSE)/VLOOKUP(X1318,#REF!,2,FALSE)</f>
        <v>#REF!</v>
      </c>
      <c r="AB1318" s="174" t="e">
        <f t="shared" si="204"/>
        <v>#REF!</v>
      </c>
      <c r="AC1318" s="174" t="e">
        <f t="shared" si="205"/>
        <v>#REF!</v>
      </c>
      <c r="AD1318" s="175" t="e">
        <f>+#REF!+365*Y1318</f>
        <v>#REF!</v>
      </c>
      <c r="AE1318" s="176" t="e">
        <f t="shared" si="206"/>
        <v>#REF!</v>
      </c>
      <c r="AF1318" s="170" t="e">
        <f>+VLOOKUP(CONCATENATE(TEXT(W1318,"yyyy"),"-",TEXT(W1318,"mm")),#REF!,2,0)</f>
        <v>#REF!</v>
      </c>
      <c r="AG1318" s="177" t="e">
        <f>+(AC1318*(1+'INFLAC PROYECTADA'!$B$8)^(AE1318))/((1+DEMANDADO!AF1318)^(AE1318))</f>
        <v>#REF!</v>
      </c>
      <c r="AH1318" s="169">
        <f>(0.2*VLOOKUP(D1318,'%.'!$A$1:$B$4,2,FALSE))+(0.35*VLOOKUP(E1318,'%.'!$A$1:$B$4,2,FALSE))+(0.1*VLOOKUP(F1318,'%.'!$A$1:$B$4,2,FALSE))+(0.35*VLOOKUP(G1318,'%.'!$A$1:$B$4,2,FALSE))</f>
        <v>0.20749999999999999</v>
      </c>
      <c r="AI1318" s="128" t="str">
        <f t="shared" si="211"/>
        <v>BAJA</v>
      </c>
      <c r="AJ1318" s="128" t="str">
        <f t="shared" si="207"/>
        <v>Cuentas de Orden</v>
      </c>
      <c r="AK1318" s="178" t="e">
        <f t="shared" si="208"/>
        <v>#REF!</v>
      </c>
    </row>
    <row r="1319" spans="1:37" ht="30" customHeight="1" x14ac:dyDescent="0.25">
      <c r="A1319" s="115">
        <v>1318</v>
      </c>
      <c r="B1319" s="252" t="s">
        <v>2907</v>
      </c>
      <c r="C1319" s="259" t="s">
        <v>2908</v>
      </c>
      <c r="D1319" s="252" t="s">
        <v>1</v>
      </c>
      <c r="E1319" s="252" t="s">
        <v>48</v>
      </c>
      <c r="F1319" s="252" t="s">
        <v>1</v>
      </c>
      <c r="G1319" s="258" t="s">
        <v>1</v>
      </c>
      <c r="H1319" s="169">
        <f t="shared" si="209"/>
        <v>0.20749999999999999</v>
      </c>
      <c r="I1319" s="170" t="str">
        <f t="shared" si="210"/>
        <v>BAJA</v>
      </c>
      <c r="J1319" s="292">
        <v>2500000</v>
      </c>
      <c r="K1319" s="221">
        <v>0</v>
      </c>
      <c r="L1319" s="83" t="s">
        <v>132</v>
      </c>
      <c r="M1319" s="188">
        <v>0</v>
      </c>
      <c r="N1319" s="83" t="s">
        <v>405</v>
      </c>
      <c r="O1319" s="188">
        <v>0</v>
      </c>
      <c r="P1319" s="86">
        <v>4</v>
      </c>
      <c r="Q1319" s="86" t="s">
        <v>2945</v>
      </c>
      <c r="R1319" s="79"/>
      <c r="S1319" s="93">
        <v>43724</v>
      </c>
      <c r="T1319" s="96">
        <v>229259</v>
      </c>
      <c r="U1319" s="86" t="s">
        <v>76</v>
      </c>
      <c r="V1319" s="86" t="s">
        <v>2950</v>
      </c>
      <c r="W1319" s="171">
        <v>44074</v>
      </c>
      <c r="X1319" s="172" t="e">
        <f>+CONCATENATE(TEXT(#REF!,"yyyy"),"-",TEXT(#REF!,"mm"))</f>
        <v>#REF!</v>
      </c>
      <c r="Y1319" s="173" t="str">
        <f t="shared" si="202"/>
        <v>4</v>
      </c>
      <c r="Z1319" s="172" t="str">
        <f t="shared" si="203"/>
        <v>2020-07</v>
      </c>
      <c r="AA1319" s="170" t="e">
        <f>+VLOOKUP(Z1319,#REF!,2,FALSE)/VLOOKUP(X1319,#REF!,2,FALSE)</f>
        <v>#REF!</v>
      </c>
      <c r="AB1319" s="174" t="e">
        <f t="shared" si="204"/>
        <v>#REF!</v>
      </c>
      <c r="AC1319" s="174" t="e">
        <f t="shared" si="205"/>
        <v>#REF!</v>
      </c>
      <c r="AD1319" s="175" t="e">
        <f>+#REF!+365*Y1319</f>
        <v>#REF!</v>
      </c>
      <c r="AE1319" s="176" t="e">
        <f t="shared" si="206"/>
        <v>#REF!</v>
      </c>
      <c r="AF1319" s="170" t="e">
        <f>+VLOOKUP(CONCATENATE(TEXT(W1319,"yyyy"),"-",TEXT(W1319,"mm")),#REF!,2,0)</f>
        <v>#REF!</v>
      </c>
      <c r="AG1319" s="177" t="e">
        <f>+(AC1319*(1+'INFLAC PROYECTADA'!$B$8)^(AE1319))/((1+DEMANDADO!AF1319)^(AE1319))</f>
        <v>#REF!</v>
      </c>
      <c r="AH1319" s="169">
        <f>(0.2*VLOOKUP(D1319,'%.'!$A$1:$B$4,2,FALSE))+(0.35*VLOOKUP(E1319,'%.'!$A$1:$B$4,2,FALSE))+(0.1*VLOOKUP(F1319,'%.'!$A$1:$B$4,2,FALSE))+(0.35*VLOOKUP(G1319,'%.'!$A$1:$B$4,2,FALSE))</f>
        <v>0.20749999999999999</v>
      </c>
      <c r="AI1319" s="128" t="str">
        <f t="shared" si="211"/>
        <v>BAJA</v>
      </c>
      <c r="AJ1319" s="128" t="str">
        <f t="shared" si="207"/>
        <v>Cuentas de Orden</v>
      </c>
      <c r="AK1319" s="178" t="e">
        <f t="shared" si="208"/>
        <v>#REF!</v>
      </c>
    </row>
    <row r="1320" spans="1:37" ht="30" customHeight="1" x14ac:dyDescent="0.25">
      <c r="A1320" s="115">
        <v>1319</v>
      </c>
      <c r="B1320" s="252" t="s">
        <v>2907</v>
      </c>
      <c r="C1320" s="259" t="s">
        <v>2909</v>
      </c>
      <c r="D1320" s="252" t="s">
        <v>1</v>
      </c>
      <c r="E1320" s="252" t="s">
        <v>1</v>
      </c>
      <c r="F1320" s="252" t="s">
        <v>1</v>
      </c>
      <c r="G1320" s="258" t="s">
        <v>1</v>
      </c>
      <c r="H1320" s="169">
        <f t="shared" si="209"/>
        <v>0.05</v>
      </c>
      <c r="I1320" s="170" t="str">
        <f t="shared" si="210"/>
        <v>REMOTA</v>
      </c>
      <c r="J1320" s="292">
        <v>1500000</v>
      </c>
      <c r="K1320" s="221">
        <v>0</v>
      </c>
      <c r="L1320" s="83" t="s">
        <v>133</v>
      </c>
      <c r="M1320" s="188">
        <v>0</v>
      </c>
      <c r="N1320" s="83" t="s">
        <v>405</v>
      </c>
      <c r="O1320" s="188">
        <v>0</v>
      </c>
      <c r="P1320" s="86">
        <v>3</v>
      </c>
      <c r="Q1320" s="86" t="s">
        <v>2945</v>
      </c>
      <c r="R1320" s="79"/>
      <c r="S1320" s="93">
        <v>43724</v>
      </c>
      <c r="T1320" s="96">
        <v>229259</v>
      </c>
      <c r="U1320" s="86" t="s">
        <v>76</v>
      </c>
      <c r="V1320" s="86" t="s">
        <v>2950</v>
      </c>
      <c r="W1320" s="171">
        <v>44074</v>
      </c>
      <c r="X1320" s="172" t="e">
        <f>+CONCATENATE(TEXT(#REF!,"yyyy"),"-",TEXT(#REF!,"mm"))</f>
        <v>#REF!</v>
      </c>
      <c r="Y1320" s="173" t="str">
        <f t="shared" si="202"/>
        <v>3</v>
      </c>
      <c r="Z1320" s="172" t="str">
        <f t="shared" si="203"/>
        <v>2020-07</v>
      </c>
      <c r="AA1320" s="170" t="e">
        <f>+VLOOKUP(Z1320,#REF!,2,FALSE)/VLOOKUP(X1320,#REF!,2,FALSE)</f>
        <v>#REF!</v>
      </c>
      <c r="AB1320" s="174" t="e">
        <f t="shared" si="204"/>
        <v>#REF!</v>
      </c>
      <c r="AC1320" s="174" t="e">
        <f t="shared" si="205"/>
        <v>#REF!</v>
      </c>
      <c r="AD1320" s="175" t="e">
        <f>+#REF!+365*Y1320</f>
        <v>#REF!</v>
      </c>
      <c r="AE1320" s="176" t="e">
        <f t="shared" si="206"/>
        <v>#REF!</v>
      </c>
      <c r="AF1320" s="170" t="e">
        <f>+VLOOKUP(CONCATENATE(TEXT(W1320,"yyyy"),"-",TEXT(W1320,"mm")),#REF!,2,0)</f>
        <v>#REF!</v>
      </c>
      <c r="AG1320" s="177" t="e">
        <f>+(AC1320*(1+'INFLAC PROYECTADA'!$B$8)^(AE1320))/((1+DEMANDADO!AF1320)^(AE1320))</f>
        <v>#REF!</v>
      </c>
      <c r="AH1320" s="169">
        <f>(0.2*VLOOKUP(D1320,'%.'!$A$1:$B$4,2,FALSE))+(0.35*VLOOKUP(E1320,'%.'!$A$1:$B$4,2,FALSE))+(0.1*VLOOKUP(F1320,'%.'!$A$1:$B$4,2,FALSE))+(0.35*VLOOKUP(G1320,'%.'!$A$1:$B$4,2,FALSE))</f>
        <v>0.05</v>
      </c>
      <c r="AI1320" s="128" t="str">
        <f t="shared" si="211"/>
        <v>REMOTA</v>
      </c>
      <c r="AJ1320" s="128" t="str">
        <f t="shared" si="207"/>
        <v>No se registra</v>
      </c>
      <c r="AK1320" s="178">
        <f t="shared" si="208"/>
        <v>0</v>
      </c>
    </row>
    <row r="1321" spans="1:37" ht="30" customHeight="1" x14ac:dyDescent="0.25">
      <c r="A1321" s="115">
        <v>1320</v>
      </c>
      <c r="B1321" s="252" t="s">
        <v>2876</v>
      </c>
      <c r="C1321" s="259" t="s">
        <v>2910</v>
      </c>
      <c r="D1321" s="252" t="s">
        <v>48</v>
      </c>
      <c r="E1321" s="252" t="s">
        <v>48</v>
      </c>
      <c r="F1321" s="252" t="s">
        <v>48</v>
      </c>
      <c r="G1321" s="258" t="s">
        <v>48</v>
      </c>
      <c r="H1321" s="169">
        <f t="shared" si="209"/>
        <v>0.5</v>
      </c>
      <c r="I1321" s="170" t="str">
        <f t="shared" si="210"/>
        <v>MEDIA</v>
      </c>
      <c r="J1321" s="292">
        <v>5535447041</v>
      </c>
      <c r="K1321" s="221">
        <v>0.15</v>
      </c>
      <c r="L1321" s="83" t="s">
        <v>129</v>
      </c>
      <c r="M1321" s="188">
        <v>0</v>
      </c>
      <c r="N1321" s="83" t="s">
        <v>405</v>
      </c>
      <c r="O1321" s="188">
        <v>0</v>
      </c>
      <c r="P1321" s="86">
        <v>8</v>
      </c>
      <c r="Q1321" s="86" t="s">
        <v>2945</v>
      </c>
      <c r="R1321" s="79"/>
      <c r="S1321" s="93">
        <v>43724</v>
      </c>
      <c r="T1321" s="96">
        <v>229259</v>
      </c>
      <c r="U1321" s="86" t="s">
        <v>182</v>
      </c>
      <c r="V1321" s="86"/>
      <c r="W1321" s="171">
        <v>44074</v>
      </c>
      <c r="X1321" s="172" t="e">
        <f>+CONCATENATE(TEXT(#REF!,"yyyy"),"-",TEXT(#REF!,"mm"))</f>
        <v>#REF!</v>
      </c>
      <c r="Y1321" s="173" t="str">
        <f t="shared" si="202"/>
        <v>8</v>
      </c>
      <c r="Z1321" s="172" t="str">
        <f t="shared" si="203"/>
        <v>2020-07</v>
      </c>
      <c r="AA1321" s="170" t="e">
        <f>+VLOOKUP(Z1321,#REF!,2,FALSE)/VLOOKUP(X1321,#REF!,2,FALSE)</f>
        <v>#REF!</v>
      </c>
      <c r="AB1321" s="174" t="e">
        <f t="shared" si="204"/>
        <v>#REF!</v>
      </c>
      <c r="AC1321" s="174" t="e">
        <f t="shared" si="205"/>
        <v>#REF!</v>
      </c>
      <c r="AD1321" s="175" t="e">
        <f>+#REF!+365*Y1321</f>
        <v>#REF!</v>
      </c>
      <c r="AE1321" s="176" t="e">
        <f t="shared" si="206"/>
        <v>#REF!</v>
      </c>
      <c r="AF1321" s="170" t="e">
        <f>+VLOOKUP(CONCATENATE(TEXT(W1321,"yyyy"),"-",TEXT(W1321,"mm")),#REF!,2,0)</f>
        <v>#REF!</v>
      </c>
      <c r="AG1321" s="177" t="e">
        <f>+(AC1321*(1+'INFLAC PROYECTADA'!$B$8)^(AE1321))/((1+DEMANDADO!AF1321)^(AE1321))</f>
        <v>#REF!</v>
      </c>
      <c r="AH1321" s="169">
        <f>(0.2*VLOOKUP(D1321,'%.'!$A$1:$B$4,2,FALSE))+(0.35*VLOOKUP(E1321,'%.'!$A$1:$B$4,2,FALSE))+(0.1*VLOOKUP(F1321,'%.'!$A$1:$B$4,2,FALSE))+(0.35*VLOOKUP(G1321,'%.'!$A$1:$B$4,2,FALSE))</f>
        <v>0.5</v>
      </c>
      <c r="AI1321" s="128" t="str">
        <f t="shared" si="211"/>
        <v>MEDIA</v>
      </c>
      <c r="AJ1321" s="128" t="str">
        <f t="shared" si="207"/>
        <v>Cuentas de Orden</v>
      </c>
      <c r="AK1321" s="178" t="e">
        <f t="shared" si="208"/>
        <v>#REF!</v>
      </c>
    </row>
    <row r="1322" spans="1:37" ht="30" customHeight="1" x14ac:dyDescent="0.25">
      <c r="A1322" s="115">
        <v>1321</v>
      </c>
      <c r="B1322" s="252" t="s">
        <v>2876</v>
      </c>
      <c r="C1322" s="259" t="s">
        <v>2911</v>
      </c>
      <c r="D1322" s="252" t="s">
        <v>0</v>
      </c>
      <c r="E1322" s="252" t="s">
        <v>0</v>
      </c>
      <c r="F1322" s="252" t="s">
        <v>0</v>
      </c>
      <c r="G1322" s="258" t="s">
        <v>0</v>
      </c>
      <c r="H1322" s="169">
        <f t="shared" si="209"/>
        <v>1</v>
      </c>
      <c r="I1322" s="170" t="str">
        <f t="shared" si="210"/>
        <v>ALTA</v>
      </c>
      <c r="J1322" s="292">
        <v>1685521441</v>
      </c>
      <c r="K1322" s="221">
        <v>0.1</v>
      </c>
      <c r="L1322" s="83" t="s">
        <v>129</v>
      </c>
      <c r="M1322" s="188">
        <v>0</v>
      </c>
      <c r="N1322" s="87" t="s">
        <v>405</v>
      </c>
      <c r="O1322" s="188">
        <v>0</v>
      </c>
      <c r="P1322" s="86">
        <v>8</v>
      </c>
      <c r="Q1322" s="86" t="s">
        <v>2945</v>
      </c>
      <c r="R1322" s="79"/>
      <c r="S1322" s="93">
        <v>43724</v>
      </c>
      <c r="T1322" s="96">
        <v>229259</v>
      </c>
      <c r="U1322" s="86" t="s">
        <v>21</v>
      </c>
      <c r="V1322" s="86"/>
      <c r="W1322" s="171">
        <v>44074</v>
      </c>
      <c r="X1322" s="172" t="e">
        <f>+CONCATENATE(TEXT(#REF!,"yyyy"),"-",TEXT(#REF!,"mm"))</f>
        <v>#REF!</v>
      </c>
      <c r="Y1322" s="173" t="str">
        <f t="shared" si="202"/>
        <v>8</v>
      </c>
      <c r="Z1322" s="172" t="str">
        <f t="shared" si="203"/>
        <v>2020-07</v>
      </c>
      <c r="AA1322" s="170" t="e">
        <f>+VLOOKUP(Z1322,#REF!,2,FALSE)/VLOOKUP(X1322,#REF!,2,FALSE)</f>
        <v>#REF!</v>
      </c>
      <c r="AB1322" s="174" t="e">
        <f t="shared" si="204"/>
        <v>#REF!</v>
      </c>
      <c r="AC1322" s="174" t="e">
        <f t="shared" si="205"/>
        <v>#REF!</v>
      </c>
      <c r="AD1322" s="175" t="e">
        <f>+#REF!+365*Y1322</f>
        <v>#REF!</v>
      </c>
      <c r="AE1322" s="176" t="e">
        <f t="shared" si="206"/>
        <v>#REF!</v>
      </c>
      <c r="AF1322" s="170" t="e">
        <f>+VLOOKUP(CONCATENATE(TEXT(W1322,"yyyy"),"-",TEXT(W1322,"mm")),#REF!,2,0)</f>
        <v>#REF!</v>
      </c>
      <c r="AG1322" s="177" t="e">
        <f>+(AC1322*(1+'INFLAC PROYECTADA'!$B$8)^(AE1322))/((1+DEMANDADO!AF1322)^(AE1322))</f>
        <v>#REF!</v>
      </c>
      <c r="AH1322" s="169">
        <f>(0.2*VLOOKUP(D1322,'%.'!$A$1:$B$4,2,FALSE))+(0.35*VLOOKUP(E1322,'%.'!$A$1:$B$4,2,FALSE))+(0.1*VLOOKUP(F1322,'%.'!$A$1:$B$4,2,FALSE))+(0.35*VLOOKUP(G1322,'%.'!$A$1:$B$4,2,FALSE))</f>
        <v>1</v>
      </c>
      <c r="AI1322" s="128" t="str">
        <f t="shared" si="211"/>
        <v>ALTA</v>
      </c>
      <c r="AJ1322" s="128" t="str">
        <f t="shared" si="207"/>
        <v>Provisión contable</v>
      </c>
      <c r="AK1322" s="178" t="e">
        <f t="shared" si="208"/>
        <v>#REF!</v>
      </c>
    </row>
    <row r="1323" spans="1:37" ht="30" customHeight="1" x14ac:dyDescent="0.25">
      <c r="A1323" s="115">
        <v>1322</v>
      </c>
      <c r="B1323" s="252" t="s">
        <v>2876</v>
      </c>
      <c r="C1323" s="259" t="s">
        <v>2912</v>
      </c>
      <c r="D1323" s="252" t="s">
        <v>48</v>
      </c>
      <c r="E1323" s="252" t="s">
        <v>48</v>
      </c>
      <c r="F1323" s="252" t="s">
        <v>48</v>
      </c>
      <c r="G1323" s="258" t="s">
        <v>48</v>
      </c>
      <c r="H1323" s="169">
        <f t="shared" si="209"/>
        <v>0.5</v>
      </c>
      <c r="I1323" s="170" t="str">
        <f t="shared" si="210"/>
        <v>MEDIA</v>
      </c>
      <c r="J1323" s="292">
        <v>20102386000</v>
      </c>
      <c r="K1323" s="221">
        <v>0</v>
      </c>
      <c r="L1323" s="83" t="s">
        <v>129</v>
      </c>
      <c r="M1323" s="188">
        <v>0</v>
      </c>
      <c r="N1323" s="87" t="s">
        <v>405</v>
      </c>
      <c r="O1323" s="188">
        <v>0</v>
      </c>
      <c r="P1323" s="86">
        <v>5</v>
      </c>
      <c r="Q1323" s="86" t="s">
        <v>2945</v>
      </c>
      <c r="R1323" s="79"/>
      <c r="S1323" s="93">
        <v>43724</v>
      </c>
      <c r="T1323" s="96">
        <v>229259</v>
      </c>
      <c r="U1323" s="86" t="s">
        <v>182</v>
      </c>
      <c r="V1323" s="86" t="s">
        <v>1479</v>
      </c>
      <c r="W1323" s="171">
        <v>44074</v>
      </c>
      <c r="X1323" s="172" t="e">
        <f>+CONCATENATE(TEXT(#REF!,"yyyy"),"-",TEXT(#REF!,"mm"))</f>
        <v>#REF!</v>
      </c>
      <c r="Y1323" s="173" t="str">
        <f t="shared" si="202"/>
        <v>5</v>
      </c>
      <c r="Z1323" s="172" t="str">
        <f t="shared" si="203"/>
        <v>2020-07</v>
      </c>
      <c r="AA1323" s="170" t="e">
        <f>+VLOOKUP(Z1323,#REF!,2,FALSE)/VLOOKUP(X1323,#REF!,2,FALSE)</f>
        <v>#REF!</v>
      </c>
      <c r="AB1323" s="174" t="e">
        <f t="shared" si="204"/>
        <v>#REF!</v>
      </c>
      <c r="AC1323" s="174" t="e">
        <f t="shared" si="205"/>
        <v>#REF!</v>
      </c>
      <c r="AD1323" s="175" t="e">
        <f>+#REF!+365*Y1323</f>
        <v>#REF!</v>
      </c>
      <c r="AE1323" s="176" t="e">
        <f t="shared" si="206"/>
        <v>#REF!</v>
      </c>
      <c r="AF1323" s="170" t="e">
        <f>+VLOOKUP(CONCATENATE(TEXT(W1323,"yyyy"),"-",TEXT(W1323,"mm")),#REF!,2,0)</f>
        <v>#REF!</v>
      </c>
      <c r="AG1323" s="177" t="e">
        <f>+(AC1323*(1+'INFLAC PROYECTADA'!$B$8)^(AE1323))/((1+DEMANDADO!AF1323)^(AE1323))</f>
        <v>#REF!</v>
      </c>
      <c r="AH1323" s="169">
        <f>(0.2*VLOOKUP(D1323,'%.'!$A$1:$B$4,2,FALSE))+(0.35*VLOOKUP(E1323,'%.'!$A$1:$B$4,2,FALSE))+(0.1*VLOOKUP(F1323,'%.'!$A$1:$B$4,2,FALSE))+(0.35*VLOOKUP(G1323,'%.'!$A$1:$B$4,2,FALSE))</f>
        <v>0.5</v>
      </c>
      <c r="AI1323" s="128" t="str">
        <f t="shared" si="211"/>
        <v>MEDIA</v>
      </c>
      <c r="AJ1323" s="128" t="str">
        <f t="shared" si="207"/>
        <v>Cuentas de Orden</v>
      </c>
      <c r="AK1323" s="178" t="e">
        <f t="shared" si="208"/>
        <v>#REF!</v>
      </c>
    </row>
    <row r="1324" spans="1:37" ht="30" customHeight="1" x14ac:dyDescent="0.25">
      <c r="A1324" s="115">
        <v>1323</v>
      </c>
      <c r="B1324" s="66" t="s">
        <v>2876</v>
      </c>
      <c r="C1324" s="67" t="s">
        <v>2913</v>
      </c>
      <c r="D1324" s="252" t="s">
        <v>48</v>
      </c>
      <c r="E1324" s="252" t="s">
        <v>48</v>
      </c>
      <c r="F1324" s="252" t="s">
        <v>48</v>
      </c>
      <c r="G1324" s="258" t="s">
        <v>48</v>
      </c>
      <c r="H1324" s="169">
        <f t="shared" si="209"/>
        <v>0.5</v>
      </c>
      <c r="I1324" s="170" t="str">
        <f t="shared" si="210"/>
        <v>MEDIA</v>
      </c>
      <c r="J1324" s="292">
        <v>0</v>
      </c>
      <c r="K1324" s="221">
        <v>0</v>
      </c>
      <c r="L1324" s="86" t="s">
        <v>129</v>
      </c>
      <c r="M1324" s="188">
        <v>0</v>
      </c>
      <c r="N1324" s="87" t="s">
        <v>405</v>
      </c>
      <c r="O1324" s="188">
        <v>0</v>
      </c>
      <c r="P1324" s="83">
        <v>9</v>
      </c>
      <c r="Q1324" s="86" t="s">
        <v>2945</v>
      </c>
      <c r="R1324" s="83"/>
      <c r="S1324" s="93">
        <v>43724</v>
      </c>
      <c r="T1324" s="96">
        <v>229259</v>
      </c>
      <c r="U1324" s="83" t="s">
        <v>182</v>
      </c>
      <c r="V1324" s="83"/>
      <c r="W1324" s="171">
        <v>44074</v>
      </c>
      <c r="X1324" s="172" t="e">
        <f>+CONCATENATE(TEXT(#REF!,"yyyy"),"-",TEXT(#REF!,"mm"))</f>
        <v>#REF!</v>
      </c>
      <c r="Y1324" s="173" t="str">
        <f t="shared" si="202"/>
        <v>9</v>
      </c>
      <c r="Z1324" s="172" t="str">
        <f t="shared" si="203"/>
        <v>2020-07</v>
      </c>
      <c r="AA1324" s="170" t="e">
        <f>+VLOOKUP(Z1324,#REF!,2,FALSE)/VLOOKUP(X1324,#REF!,2,FALSE)</f>
        <v>#REF!</v>
      </c>
      <c r="AB1324" s="174" t="e">
        <f t="shared" si="204"/>
        <v>#REF!</v>
      </c>
      <c r="AC1324" s="174" t="e">
        <f t="shared" si="205"/>
        <v>#REF!</v>
      </c>
      <c r="AD1324" s="175" t="e">
        <f>+#REF!+365*Y1324</f>
        <v>#REF!</v>
      </c>
      <c r="AE1324" s="176" t="e">
        <f t="shared" si="206"/>
        <v>#REF!</v>
      </c>
      <c r="AF1324" s="170" t="e">
        <f>+VLOOKUP(CONCATENATE(TEXT(W1324,"yyyy"),"-",TEXT(W1324,"mm")),#REF!,2,0)</f>
        <v>#REF!</v>
      </c>
      <c r="AG1324" s="177" t="e">
        <f>+(AC1324*(1+'INFLAC PROYECTADA'!$B$8)^(AE1324))/((1+DEMANDADO!AF1324)^(AE1324))</f>
        <v>#REF!</v>
      </c>
      <c r="AH1324" s="169">
        <f>(0.2*VLOOKUP(D1324,'%.'!$A$1:$B$4,2,FALSE))+(0.35*VLOOKUP(E1324,'%.'!$A$1:$B$4,2,FALSE))+(0.1*VLOOKUP(F1324,'%.'!$A$1:$B$4,2,FALSE))+(0.35*VLOOKUP(G1324,'%.'!$A$1:$B$4,2,FALSE))</f>
        <v>0.5</v>
      </c>
      <c r="AI1324" s="128" t="str">
        <f t="shared" si="211"/>
        <v>MEDIA</v>
      </c>
      <c r="AJ1324" s="128" t="str">
        <f t="shared" si="207"/>
        <v>Cuentas de Orden</v>
      </c>
      <c r="AK1324" s="178" t="e">
        <f t="shared" si="208"/>
        <v>#REF!</v>
      </c>
    </row>
    <row r="1325" spans="1:37" ht="30" customHeight="1" x14ac:dyDescent="0.25">
      <c r="A1325" s="115">
        <v>1324</v>
      </c>
      <c r="B1325" s="252" t="s">
        <v>2914</v>
      </c>
      <c r="C1325" s="259" t="s">
        <v>2915</v>
      </c>
      <c r="D1325" s="252" t="s">
        <v>48</v>
      </c>
      <c r="E1325" s="252" t="s">
        <v>48</v>
      </c>
      <c r="F1325" s="252" t="s">
        <v>48</v>
      </c>
      <c r="G1325" s="258" t="s">
        <v>48</v>
      </c>
      <c r="H1325" s="169">
        <f t="shared" si="209"/>
        <v>0.5</v>
      </c>
      <c r="I1325" s="170" t="str">
        <f t="shared" si="210"/>
        <v>MEDIA</v>
      </c>
      <c r="J1325" s="292">
        <v>41000000</v>
      </c>
      <c r="K1325" s="221">
        <v>0</v>
      </c>
      <c r="L1325" s="83" t="s">
        <v>129</v>
      </c>
      <c r="M1325" s="188">
        <v>0</v>
      </c>
      <c r="N1325" s="83" t="s">
        <v>405</v>
      </c>
      <c r="O1325" s="188">
        <v>0</v>
      </c>
      <c r="P1325" s="86">
        <v>3</v>
      </c>
      <c r="Q1325" s="86" t="s">
        <v>2945</v>
      </c>
      <c r="R1325" s="79"/>
      <c r="S1325" s="93">
        <v>43724</v>
      </c>
      <c r="T1325" s="96">
        <v>229259</v>
      </c>
      <c r="U1325" s="86" t="s">
        <v>171</v>
      </c>
      <c r="V1325" s="86"/>
      <c r="W1325" s="171">
        <v>44074</v>
      </c>
      <c r="X1325" s="172" t="e">
        <f>+CONCATENATE(TEXT(#REF!,"yyyy"),"-",TEXT(#REF!,"mm"))</f>
        <v>#REF!</v>
      </c>
      <c r="Y1325" s="173" t="str">
        <f t="shared" si="202"/>
        <v>3</v>
      </c>
      <c r="Z1325" s="172" t="str">
        <f t="shared" si="203"/>
        <v>2020-07</v>
      </c>
      <c r="AA1325" s="170" t="e">
        <f>+VLOOKUP(Z1325,#REF!,2,FALSE)/VLOOKUP(X1325,#REF!,2,FALSE)</f>
        <v>#REF!</v>
      </c>
      <c r="AB1325" s="174" t="e">
        <f t="shared" si="204"/>
        <v>#REF!</v>
      </c>
      <c r="AC1325" s="174" t="e">
        <f t="shared" si="205"/>
        <v>#REF!</v>
      </c>
      <c r="AD1325" s="175" t="e">
        <f>+#REF!+365*Y1325</f>
        <v>#REF!</v>
      </c>
      <c r="AE1325" s="176" t="e">
        <f t="shared" si="206"/>
        <v>#REF!</v>
      </c>
      <c r="AF1325" s="170" t="e">
        <f>+VLOOKUP(CONCATENATE(TEXT(W1325,"yyyy"),"-",TEXT(W1325,"mm")),#REF!,2,0)</f>
        <v>#REF!</v>
      </c>
      <c r="AG1325" s="177" t="e">
        <f>+(AC1325*(1+'INFLAC PROYECTADA'!$B$8)^(AE1325))/((1+DEMANDADO!AF1325)^(AE1325))</f>
        <v>#REF!</v>
      </c>
      <c r="AH1325" s="169">
        <f>(0.2*VLOOKUP(D1325,'%.'!$A$1:$B$4,2,FALSE))+(0.35*VLOOKUP(E1325,'%.'!$A$1:$B$4,2,FALSE))+(0.1*VLOOKUP(F1325,'%.'!$A$1:$B$4,2,FALSE))+(0.35*VLOOKUP(G1325,'%.'!$A$1:$B$4,2,FALSE))</f>
        <v>0.5</v>
      </c>
      <c r="AI1325" s="128" t="str">
        <f t="shared" si="211"/>
        <v>MEDIA</v>
      </c>
      <c r="AJ1325" s="128" t="str">
        <f t="shared" si="207"/>
        <v>Cuentas de Orden</v>
      </c>
      <c r="AK1325" s="178" t="e">
        <f t="shared" si="208"/>
        <v>#REF!</v>
      </c>
    </row>
    <row r="1326" spans="1:37" ht="30" customHeight="1" x14ac:dyDescent="0.25">
      <c r="A1326" s="115">
        <v>1325</v>
      </c>
      <c r="B1326" s="252" t="s">
        <v>2836</v>
      </c>
      <c r="C1326" s="259" t="s">
        <v>2916</v>
      </c>
      <c r="D1326" s="252" t="s">
        <v>48</v>
      </c>
      <c r="E1326" s="252" t="s">
        <v>48</v>
      </c>
      <c r="F1326" s="252" t="s">
        <v>48</v>
      </c>
      <c r="G1326" s="258" t="s">
        <v>48</v>
      </c>
      <c r="H1326" s="169">
        <f t="shared" si="209"/>
        <v>0.5</v>
      </c>
      <c r="I1326" s="170" t="str">
        <f t="shared" si="210"/>
        <v>MEDIA</v>
      </c>
      <c r="J1326" s="292">
        <v>10649653</v>
      </c>
      <c r="K1326" s="221">
        <v>0</v>
      </c>
      <c r="L1326" s="83" t="s">
        <v>129</v>
      </c>
      <c r="M1326" s="188">
        <v>0</v>
      </c>
      <c r="N1326" s="83" t="s">
        <v>405</v>
      </c>
      <c r="O1326" s="188">
        <v>0</v>
      </c>
      <c r="P1326" s="86">
        <v>5</v>
      </c>
      <c r="Q1326" s="86" t="s">
        <v>2945</v>
      </c>
      <c r="R1326" s="79"/>
      <c r="S1326" s="93">
        <v>43724</v>
      </c>
      <c r="T1326" s="96">
        <v>229259</v>
      </c>
      <c r="U1326" s="86" t="s">
        <v>171</v>
      </c>
      <c r="V1326" s="86"/>
      <c r="W1326" s="171">
        <v>44074</v>
      </c>
      <c r="X1326" s="172" t="e">
        <f>+CONCATENATE(TEXT(#REF!,"yyyy"),"-",TEXT(#REF!,"mm"))</f>
        <v>#REF!</v>
      </c>
      <c r="Y1326" s="173" t="str">
        <f t="shared" si="202"/>
        <v>5</v>
      </c>
      <c r="Z1326" s="172" t="str">
        <f t="shared" si="203"/>
        <v>2020-07</v>
      </c>
      <c r="AA1326" s="170" t="e">
        <f>+VLOOKUP(Z1326,#REF!,2,FALSE)/VLOOKUP(X1326,#REF!,2,FALSE)</f>
        <v>#REF!</v>
      </c>
      <c r="AB1326" s="174" t="e">
        <f t="shared" si="204"/>
        <v>#REF!</v>
      </c>
      <c r="AC1326" s="174" t="e">
        <f t="shared" si="205"/>
        <v>#REF!</v>
      </c>
      <c r="AD1326" s="175" t="e">
        <f>+#REF!+365*Y1326</f>
        <v>#REF!</v>
      </c>
      <c r="AE1326" s="176" t="e">
        <f t="shared" si="206"/>
        <v>#REF!</v>
      </c>
      <c r="AF1326" s="170" t="e">
        <f>+VLOOKUP(CONCATENATE(TEXT(W1326,"yyyy"),"-",TEXT(W1326,"mm")),#REF!,2,0)</f>
        <v>#REF!</v>
      </c>
      <c r="AG1326" s="177" t="e">
        <f>+(AC1326*(1+'INFLAC PROYECTADA'!$B$8)^(AE1326))/((1+DEMANDADO!AF1326)^(AE1326))</f>
        <v>#REF!</v>
      </c>
      <c r="AH1326" s="169">
        <f>(0.2*VLOOKUP(D1326,'%.'!$A$1:$B$4,2,FALSE))+(0.35*VLOOKUP(E1326,'%.'!$A$1:$B$4,2,FALSE))+(0.1*VLOOKUP(F1326,'%.'!$A$1:$B$4,2,FALSE))+(0.35*VLOOKUP(G1326,'%.'!$A$1:$B$4,2,FALSE))</f>
        <v>0.5</v>
      </c>
      <c r="AI1326" s="128" t="str">
        <f t="shared" si="211"/>
        <v>MEDIA</v>
      </c>
      <c r="AJ1326" s="128" t="str">
        <f t="shared" si="207"/>
        <v>Cuentas de Orden</v>
      </c>
      <c r="AK1326" s="178" t="e">
        <f t="shared" si="208"/>
        <v>#REF!</v>
      </c>
    </row>
    <row r="1327" spans="1:37" ht="30" customHeight="1" x14ac:dyDescent="0.25">
      <c r="A1327" s="115">
        <v>1326</v>
      </c>
      <c r="B1327" s="252" t="s">
        <v>2805</v>
      </c>
      <c r="C1327" s="259" t="s">
        <v>2917</v>
      </c>
      <c r="D1327" s="252" t="s">
        <v>48</v>
      </c>
      <c r="E1327" s="252" t="s">
        <v>48</v>
      </c>
      <c r="F1327" s="252" t="s">
        <v>48</v>
      </c>
      <c r="G1327" s="258" t="s">
        <v>48</v>
      </c>
      <c r="H1327" s="169">
        <f t="shared" si="209"/>
        <v>0.5</v>
      </c>
      <c r="I1327" s="170" t="str">
        <f t="shared" si="210"/>
        <v>MEDIA</v>
      </c>
      <c r="J1327" s="292">
        <v>22000000</v>
      </c>
      <c r="K1327" s="221">
        <v>0</v>
      </c>
      <c r="L1327" s="83" t="s">
        <v>129</v>
      </c>
      <c r="M1327" s="188">
        <v>0</v>
      </c>
      <c r="N1327" s="83" t="s">
        <v>405</v>
      </c>
      <c r="O1327" s="188">
        <v>0</v>
      </c>
      <c r="P1327" s="86">
        <v>3</v>
      </c>
      <c r="Q1327" s="86" t="s">
        <v>2945</v>
      </c>
      <c r="R1327" s="79"/>
      <c r="S1327" s="93">
        <v>43724</v>
      </c>
      <c r="T1327" s="96">
        <v>229259</v>
      </c>
      <c r="U1327" s="86" t="s">
        <v>178</v>
      </c>
      <c r="V1327" s="86"/>
      <c r="W1327" s="171">
        <v>44074</v>
      </c>
      <c r="X1327" s="172" t="e">
        <f>+CONCATENATE(TEXT(#REF!,"yyyy"),"-",TEXT(#REF!,"mm"))</f>
        <v>#REF!</v>
      </c>
      <c r="Y1327" s="173" t="str">
        <f t="shared" si="202"/>
        <v>3</v>
      </c>
      <c r="Z1327" s="172" t="str">
        <f t="shared" si="203"/>
        <v>2020-07</v>
      </c>
      <c r="AA1327" s="170" t="e">
        <f>+VLOOKUP(Z1327,#REF!,2,FALSE)/VLOOKUP(X1327,#REF!,2,FALSE)</f>
        <v>#REF!</v>
      </c>
      <c r="AB1327" s="174" t="e">
        <f t="shared" si="204"/>
        <v>#REF!</v>
      </c>
      <c r="AC1327" s="174" t="e">
        <f t="shared" si="205"/>
        <v>#REF!</v>
      </c>
      <c r="AD1327" s="175" t="e">
        <f>+#REF!+365*Y1327</f>
        <v>#REF!</v>
      </c>
      <c r="AE1327" s="176" t="e">
        <f t="shared" si="206"/>
        <v>#REF!</v>
      </c>
      <c r="AF1327" s="170" t="e">
        <f>+VLOOKUP(CONCATENATE(TEXT(W1327,"yyyy"),"-",TEXT(W1327,"mm")),#REF!,2,0)</f>
        <v>#REF!</v>
      </c>
      <c r="AG1327" s="177" t="e">
        <f>+(AC1327*(1+'INFLAC PROYECTADA'!$B$8)^(AE1327))/((1+DEMANDADO!AF1327)^(AE1327))</f>
        <v>#REF!</v>
      </c>
      <c r="AH1327" s="169">
        <f>(0.2*VLOOKUP(D1327,'%.'!$A$1:$B$4,2,FALSE))+(0.35*VLOOKUP(E1327,'%.'!$A$1:$B$4,2,FALSE))+(0.1*VLOOKUP(F1327,'%.'!$A$1:$B$4,2,FALSE))+(0.35*VLOOKUP(G1327,'%.'!$A$1:$B$4,2,FALSE))</f>
        <v>0.5</v>
      </c>
      <c r="AI1327" s="128" t="str">
        <f t="shared" si="211"/>
        <v>MEDIA</v>
      </c>
      <c r="AJ1327" s="128" t="str">
        <f t="shared" si="207"/>
        <v>Cuentas de Orden</v>
      </c>
      <c r="AK1327" s="178" t="e">
        <f t="shared" si="208"/>
        <v>#REF!</v>
      </c>
    </row>
    <row r="1328" spans="1:37" ht="30" customHeight="1" x14ac:dyDescent="0.25">
      <c r="A1328" s="115">
        <v>1327</v>
      </c>
      <c r="B1328" s="252" t="s">
        <v>2918</v>
      </c>
      <c r="C1328" s="259" t="s">
        <v>2919</v>
      </c>
      <c r="D1328" s="252" t="s">
        <v>48</v>
      </c>
      <c r="E1328" s="252" t="s">
        <v>48</v>
      </c>
      <c r="F1328" s="252" t="s">
        <v>48</v>
      </c>
      <c r="G1328" s="258" t="s">
        <v>48</v>
      </c>
      <c r="H1328" s="169">
        <f t="shared" si="209"/>
        <v>0.5</v>
      </c>
      <c r="I1328" s="170" t="str">
        <f t="shared" si="210"/>
        <v>MEDIA</v>
      </c>
      <c r="J1328" s="292">
        <v>0</v>
      </c>
      <c r="K1328" s="221">
        <v>0</v>
      </c>
      <c r="L1328" s="83" t="s">
        <v>128</v>
      </c>
      <c r="M1328" s="188">
        <v>0</v>
      </c>
      <c r="N1328" s="83" t="s">
        <v>405</v>
      </c>
      <c r="O1328" s="188">
        <v>0</v>
      </c>
      <c r="P1328" s="86">
        <v>3</v>
      </c>
      <c r="Q1328" s="86" t="s">
        <v>2945</v>
      </c>
      <c r="R1328" s="79"/>
      <c r="S1328" s="93">
        <v>43724</v>
      </c>
      <c r="T1328" s="96">
        <v>229259</v>
      </c>
      <c r="U1328" s="86" t="s">
        <v>76</v>
      </c>
      <c r="V1328" s="86"/>
      <c r="W1328" s="171">
        <v>44074</v>
      </c>
      <c r="X1328" s="172" t="e">
        <f>+CONCATENATE(TEXT(#REF!,"yyyy"),"-",TEXT(#REF!,"mm"))</f>
        <v>#REF!</v>
      </c>
      <c r="Y1328" s="173" t="str">
        <f t="shared" si="202"/>
        <v>3</v>
      </c>
      <c r="Z1328" s="172" t="str">
        <f t="shared" si="203"/>
        <v>2020-07</v>
      </c>
      <c r="AA1328" s="170" t="e">
        <f>+VLOOKUP(Z1328,#REF!,2,FALSE)/VLOOKUP(X1328,#REF!,2,FALSE)</f>
        <v>#REF!</v>
      </c>
      <c r="AB1328" s="174" t="e">
        <f t="shared" si="204"/>
        <v>#REF!</v>
      </c>
      <c r="AC1328" s="174" t="e">
        <f t="shared" si="205"/>
        <v>#REF!</v>
      </c>
      <c r="AD1328" s="175" t="e">
        <f>+#REF!+365*Y1328</f>
        <v>#REF!</v>
      </c>
      <c r="AE1328" s="176" t="e">
        <f t="shared" si="206"/>
        <v>#REF!</v>
      </c>
      <c r="AF1328" s="170" t="e">
        <f>+VLOOKUP(CONCATENATE(TEXT(W1328,"yyyy"),"-",TEXT(W1328,"mm")),#REF!,2,0)</f>
        <v>#REF!</v>
      </c>
      <c r="AG1328" s="177" t="e">
        <f>+(AC1328*(1+'INFLAC PROYECTADA'!$B$8)^(AE1328))/((1+DEMANDADO!AF1328)^(AE1328))</f>
        <v>#REF!</v>
      </c>
      <c r="AH1328" s="169">
        <f>(0.2*VLOOKUP(D1328,'%.'!$A$1:$B$4,2,FALSE))+(0.35*VLOOKUP(E1328,'%.'!$A$1:$B$4,2,FALSE))+(0.1*VLOOKUP(F1328,'%.'!$A$1:$B$4,2,FALSE))+(0.35*VLOOKUP(G1328,'%.'!$A$1:$B$4,2,FALSE))</f>
        <v>0.5</v>
      </c>
      <c r="AI1328" s="128" t="str">
        <f t="shared" si="211"/>
        <v>MEDIA</v>
      </c>
      <c r="AJ1328" s="128" t="str">
        <f t="shared" si="207"/>
        <v>Cuentas de Orden</v>
      </c>
      <c r="AK1328" s="178" t="e">
        <f t="shared" si="208"/>
        <v>#REF!</v>
      </c>
    </row>
    <row r="1329" spans="1:37" ht="30" customHeight="1" x14ac:dyDescent="0.25">
      <c r="A1329" s="115">
        <v>1328</v>
      </c>
      <c r="B1329" s="252" t="s">
        <v>2876</v>
      </c>
      <c r="C1329" s="259" t="s">
        <v>2920</v>
      </c>
      <c r="D1329" s="252" t="s">
        <v>1</v>
      </c>
      <c r="E1329" s="252" t="s">
        <v>1</v>
      </c>
      <c r="F1329" s="252" t="s">
        <v>1</v>
      </c>
      <c r="G1329" s="258" t="s">
        <v>48</v>
      </c>
      <c r="H1329" s="169">
        <f t="shared" si="209"/>
        <v>0.20749999999999999</v>
      </c>
      <c r="I1329" s="170" t="str">
        <f t="shared" si="210"/>
        <v>BAJA</v>
      </c>
      <c r="J1329" s="292">
        <v>208188210</v>
      </c>
      <c r="K1329" s="221">
        <v>0</v>
      </c>
      <c r="L1329" s="83" t="s">
        <v>129</v>
      </c>
      <c r="M1329" s="188">
        <v>0</v>
      </c>
      <c r="N1329" s="83" t="s">
        <v>405</v>
      </c>
      <c r="O1329" s="188">
        <v>0</v>
      </c>
      <c r="P1329" s="86">
        <v>5</v>
      </c>
      <c r="Q1329" s="86" t="s">
        <v>2945</v>
      </c>
      <c r="R1329" s="79"/>
      <c r="S1329" s="93">
        <v>43724</v>
      </c>
      <c r="T1329" s="96">
        <v>229259</v>
      </c>
      <c r="U1329" s="86" t="s">
        <v>21</v>
      </c>
      <c r="V1329" s="86"/>
      <c r="W1329" s="171">
        <v>44074</v>
      </c>
      <c r="X1329" s="172" t="e">
        <f>+CONCATENATE(TEXT(#REF!,"yyyy"),"-",TEXT(#REF!,"mm"))</f>
        <v>#REF!</v>
      </c>
      <c r="Y1329" s="173" t="str">
        <f t="shared" si="202"/>
        <v>5</v>
      </c>
      <c r="Z1329" s="172" t="str">
        <f t="shared" si="203"/>
        <v>2020-07</v>
      </c>
      <c r="AA1329" s="170" t="e">
        <f>+VLOOKUP(Z1329,#REF!,2,FALSE)/VLOOKUP(X1329,#REF!,2,FALSE)</f>
        <v>#REF!</v>
      </c>
      <c r="AB1329" s="174" t="e">
        <f t="shared" si="204"/>
        <v>#REF!</v>
      </c>
      <c r="AC1329" s="174" t="e">
        <f t="shared" si="205"/>
        <v>#REF!</v>
      </c>
      <c r="AD1329" s="175" t="e">
        <f>+#REF!+365*Y1329</f>
        <v>#REF!</v>
      </c>
      <c r="AE1329" s="176" t="e">
        <f t="shared" si="206"/>
        <v>#REF!</v>
      </c>
      <c r="AF1329" s="170" t="e">
        <f>+VLOOKUP(CONCATENATE(TEXT(W1329,"yyyy"),"-",TEXT(W1329,"mm")),#REF!,2,0)</f>
        <v>#REF!</v>
      </c>
      <c r="AG1329" s="177" t="e">
        <f>+(AC1329*(1+'INFLAC PROYECTADA'!$B$8)^(AE1329))/((1+DEMANDADO!AF1329)^(AE1329))</f>
        <v>#REF!</v>
      </c>
      <c r="AH1329" s="169">
        <f>(0.2*VLOOKUP(D1329,'%.'!$A$1:$B$4,2,FALSE))+(0.35*VLOOKUP(E1329,'%.'!$A$1:$B$4,2,FALSE))+(0.1*VLOOKUP(F1329,'%.'!$A$1:$B$4,2,FALSE))+(0.35*VLOOKUP(G1329,'%.'!$A$1:$B$4,2,FALSE))</f>
        <v>0.20749999999999999</v>
      </c>
      <c r="AI1329" s="128" t="str">
        <f t="shared" si="211"/>
        <v>BAJA</v>
      </c>
      <c r="AJ1329" s="128" t="str">
        <f t="shared" si="207"/>
        <v>Cuentas de Orden</v>
      </c>
      <c r="AK1329" s="178" t="e">
        <f t="shared" si="208"/>
        <v>#REF!</v>
      </c>
    </row>
    <row r="1330" spans="1:37" ht="30" customHeight="1" x14ac:dyDescent="0.25">
      <c r="A1330" s="115">
        <v>1329</v>
      </c>
      <c r="B1330" s="252" t="s">
        <v>2921</v>
      </c>
      <c r="C1330" s="259" t="s">
        <v>2922</v>
      </c>
      <c r="D1330" s="252" t="s">
        <v>1</v>
      </c>
      <c r="E1330" s="252" t="s">
        <v>48</v>
      </c>
      <c r="F1330" s="252" t="s">
        <v>48</v>
      </c>
      <c r="G1330" s="258" t="s">
        <v>48</v>
      </c>
      <c r="H1330" s="169">
        <f t="shared" si="209"/>
        <v>0.41</v>
      </c>
      <c r="I1330" s="170" t="str">
        <f t="shared" si="210"/>
        <v>MEDIA</v>
      </c>
      <c r="J1330" s="292">
        <v>79000000</v>
      </c>
      <c r="K1330" s="221">
        <v>0</v>
      </c>
      <c r="L1330" s="83" t="s">
        <v>129</v>
      </c>
      <c r="M1330" s="188">
        <v>0</v>
      </c>
      <c r="N1330" s="83" t="s">
        <v>405</v>
      </c>
      <c r="O1330" s="188">
        <v>0</v>
      </c>
      <c r="P1330" s="86">
        <v>3</v>
      </c>
      <c r="Q1330" s="86" t="s">
        <v>2945</v>
      </c>
      <c r="R1330" s="79"/>
      <c r="S1330" s="93">
        <v>43724</v>
      </c>
      <c r="T1330" s="96">
        <v>229259</v>
      </c>
      <c r="U1330" s="86" t="s">
        <v>180</v>
      </c>
      <c r="V1330" s="86"/>
      <c r="W1330" s="171">
        <v>44074</v>
      </c>
      <c r="X1330" s="172" t="e">
        <f>+CONCATENATE(TEXT(#REF!,"yyyy"),"-",TEXT(#REF!,"mm"))</f>
        <v>#REF!</v>
      </c>
      <c r="Y1330" s="173" t="str">
        <f t="shared" si="202"/>
        <v>3</v>
      </c>
      <c r="Z1330" s="172" t="str">
        <f t="shared" si="203"/>
        <v>2020-07</v>
      </c>
      <c r="AA1330" s="170" t="e">
        <f>+VLOOKUP(Z1330,#REF!,2,FALSE)/VLOOKUP(X1330,#REF!,2,FALSE)</f>
        <v>#REF!</v>
      </c>
      <c r="AB1330" s="174" t="e">
        <f t="shared" si="204"/>
        <v>#REF!</v>
      </c>
      <c r="AC1330" s="174" t="e">
        <f t="shared" si="205"/>
        <v>#REF!</v>
      </c>
      <c r="AD1330" s="175" t="e">
        <f>+#REF!+365*Y1330</f>
        <v>#REF!</v>
      </c>
      <c r="AE1330" s="176" t="e">
        <f t="shared" si="206"/>
        <v>#REF!</v>
      </c>
      <c r="AF1330" s="170" t="e">
        <f>+VLOOKUP(CONCATENATE(TEXT(W1330,"yyyy"),"-",TEXT(W1330,"mm")),#REF!,2,0)</f>
        <v>#REF!</v>
      </c>
      <c r="AG1330" s="177" t="e">
        <f>+(AC1330*(1+'INFLAC PROYECTADA'!$B$8)^(AE1330))/((1+DEMANDADO!AF1330)^(AE1330))</f>
        <v>#REF!</v>
      </c>
      <c r="AH1330" s="169">
        <f>(0.2*VLOOKUP(D1330,'%.'!$A$1:$B$4,2,FALSE))+(0.35*VLOOKUP(E1330,'%.'!$A$1:$B$4,2,FALSE))+(0.1*VLOOKUP(F1330,'%.'!$A$1:$B$4,2,FALSE))+(0.35*VLOOKUP(G1330,'%.'!$A$1:$B$4,2,FALSE))</f>
        <v>0.41</v>
      </c>
      <c r="AI1330" s="128" t="str">
        <f t="shared" si="211"/>
        <v>MEDIA</v>
      </c>
      <c r="AJ1330" s="128" t="str">
        <f t="shared" si="207"/>
        <v>Cuentas de Orden</v>
      </c>
      <c r="AK1330" s="178" t="e">
        <f t="shared" si="208"/>
        <v>#REF!</v>
      </c>
    </row>
    <row r="1331" spans="1:37" ht="30" customHeight="1" x14ac:dyDescent="0.25">
      <c r="A1331" s="115">
        <v>1330</v>
      </c>
      <c r="B1331" s="252" t="s">
        <v>2923</v>
      </c>
      <c r="C1331" s="259" t="s">
        <v>2924</v>
      </c>
      <c r="D1331" s="252" t="s">
        <v>48</v>
      </c>
      <c r="E1331" s="252" t="s">
        <v>48</v>
      </c>
      <c r="F1331" s="252" t="s">
        <v>48</v>
      </c>
      <c r="G1331" s="258" t="s">
        <v>48</v>
      </c>
      <c r="H1331" s="169">
        <f t="shared" si="209"/>
        <v>0.5</v>
      </c>
      <c r="I1331" s="170" t="str">
        <f t="shared" si="210"/>
        <v>MEDIA</v>
      </c>
      <c r="J1331" s="292">
        <v>2145000</v>
      </c>
      <c r="K1331" s="221">
        <v>0</v>
      </c>
      <c r="L1331" s="83" t="s">
        <v>129</v>
      </c>
      <c r="M1331" s="188">
        <v>0</v>
      </c>
      <c r="N1331" s="83" t="s">
        <v>405</v>
      </c>
      <c r="O1331" s="188">
        <v>0</v>
      </c>
      <c r="P1331" s="86">
        <v>3</v>
      </c>
      <c r="Q1331" s="86" t="s">
        <v>2945</v>
      </c>
      <c r="R1331" s="79"/>
      <c r="S1331" s="93">
        <v>43724</v>
      </c>
      <c r="T1331" s="96">
        <v>229259</v>
      </c>
      <c r="U1331" s="86" t="s">
        <v>178</v>
      </c>
      <c r="V1331" s="86"/>
      <c r="W1331" s="171">
        <v>44074</v>
      </c>
      <c r="X1331" s="172" t="e">
        <f>+CONCATENATE(TEXT(#REF!,"yyyy"),"-",TEXT(#REF!,"mm"))</f>
        <v>#REF!</v>
      </c>
      <c r="Y1331" s="173" t="str">
        <f t="shared" si="202"/>
        <v>3</v>
      </c>
      <c r="Z1331" s="172" t="str">
        <f t="shared" si="203"/>
        <v>2020-07</v>
      </c>
      <c r="AA1331" s="170" t="e">
        <f>+VLOOKUP(Z1331,#REF!,2,FALSE)/VLOOKUP(X1331,#REF!,2,FALSE)</f>
        <v>#REF!</v>
      </c>
      <c r="AB1331" s="174" t="e">
        <f t="shared" si="204"/>
        <v>#REF!</v>
      </c>
      <c r="AC1331" s="174" t="e">
        <f t="shared" si="205"/>
        <v>#REF!</v>
      </c>
      <c r="AD1331" s="175" t="e">
        <f>+#REF!+365*Y1331</f>
        <v>#REF!</v>
      </c>
      <c r="AE1331" s="176" t="e">
        <f t="shared" si="206"/>
        <v>#REF!</v>
      </c>
      <c r="AF1331" s="170" t="e">
        <f>+VLOOKUP(CONCATENATE(TEXT(W1331,"yyyy"),"-",TEXT(W1331,"mm")),#REF!,2,0)</f>
        <v>#REF!</v>
      </c>
      <c r="AG1331" s="177" t="e">
        <f>+(AC1331*(1+'INFLAC PROYECTADA'!$B$8)^(AE1331))/((1+DEMANDADO!AF1331)^(AE1331))</f>
        <v>#REF!</v>
      </c>
      <c r="AH1331" s="169">
        <f>(0.2*VLOOKUP(D1331,'%.'!$A$1:$B$4,2,FALSE))+(0.35*VLOOKUP(E1331,'%.'!$A$1:$B$4,2,FALSE))+(0.1*VLOOKUP(F1331,'%.'!$A$1:$B$4,2,FALSE))+(0.35*VLOOKUP(G1331,'%.'!$A$1:$B$4,2,FALSE))</f>
        <v>0.5</v>
      </c>
      <c r="AI1331" s="128" t="str">
        <f t="shared" si="211"/>
        <v>MEDIA</v>
      </c>
      <c r="AJ1331" s="128" t="str">
        <f t="shared" si="207"/>
        <v>Cuentas de Orden</v>
      </c>
      <c r="AK1331" s="178" t="e">
        <f t="shared" si="208"/>
        <v>#REF!</v>
      </c>
    </row>
    <row r="1332" spans="1:37" ht="30" customHeight="1" x14ac:dyDescent="0.25">
      <c r="A1332" s="115">
        <v>1331</v>
      </c>
      <c r="B1332" s="252" t="s">
        <v>2834</v>
      </c>
      <c r="C1332" s="259" t="s">
        <v>2925</v>
      </c>
      <c r="D1332" s="252" t="s">
        <v>1</v>
      </c>
      <c r="E1332" s="252" t="s">
        <v>1</v>
      </c>
      <c r="F1332" s="252" t="s">
        <v>1</v>
      </c>
      <c r="G1332" s="258" t="s">
        <v>1</v>
      </c>
      <c r="H1332" s="169">
        <f t="shared" si="209"/>
        <v>0.05</v>
      </c>
      <c r="I1332" s="170" t="str">
        <f t="shared" si="210"/>
        <v>REMOTA</v>
      </c>
      <c r="J1332" s="292">
        <v>1100000</v>
      </c>
      <c r="K1332" s="221">
        <v>0</v>
      </c>
      <c r="L1332" s="83" t="s">
        <v>129</v>
      </c>
      <c r="M1332" s="188">
        <v>0</v>
      </c>
      <c r="N1332" s="83" t="s">
        <v>405</v>
      </c>
      <c r="O1332" s="188">
        <v>0</v>
      </c>
      <c r="P1332" s="86">
        <v>3</v>
      </c>
      <c r="Q1332" s="86" t="s">
        <v>2945</v>
      </c>
      <c r="R1332" s="79"/>
      <c r="S1332" s="93">
        <v>43724</v>
      </c>
      <c r="T1332" s="96">
        <v>229259</v>
      </c>
      <c r="U1332" s="86" t="s">
        <v>76</v>
      </c>
      <c r="V1332" s="86" t="s">
        <v>2950</v>
      </c>
      <c r="W1332" s="171">
        <v>44074</v>
      </c>
      <c r="X1332" s="172" t="e">
        <f>+CONCATENATE(TEXT(#REF!,"yyyy"),"-",TEXT(#REF!,"mm"))</f>
        <v>#REF!</v>
      </c>
      <c r="Y1332" s="173" t="str">
        <f t="shared" si="202"/>
        <v>3</v>
      </c>
      <c r="Z1332" s="172" t="str">
        <f t="shared" si="203"/>
        <v>2020-07</v>
      </c>
      <c r="AA1332" s="170" t="e">
        <f>+VLOOKUP(Z1332,#REF!,2,FALSE)/VLOOKUP(X1332,#REF!,2,FALSE)</f>
        <v>#REF!</v>
      </c>
      <c r="AB1332" s="174" t="e">
        <f t="shared" si="204"/>
        <v>#REF!</v>
      </c>
      <c r="AC1332" s="174" t="e">
        <f t="shared" si="205"/>
        <v>#REF!</v>
      </c>
      <c r="AD1332" s="175" t="e">
        <f>+#REF!+365*Y1332</f>
        <v>#REF!</v>
      </c>
      <c r="AE1332" s="176" t="e">
        <f t="shared" si="206"/>
        <v>#REF!</v>
      </c>
      <c r="AF1332" s="170" t="e">
        <f>+VLOOKUP(CONCATENATE(TEXT(W1332,"yyyy"),"-",TEXT(W1332,"mm")),#REF!,2,0)</f>
        <v>#REF!</v>
      </c>
      <c r="AG1332" s="177" t="e">
        <f>+(AC1332*(1+'INFLAC PROYECTADA'!$B$8)^(AE1332))/((1+DEMANDADO!AF1332)^(AE1332))</f>
        <v>#REF!</v>
      </c>
      <c r="AH1332" s="169">
        <f>(0.2*VLOOKUP(D1332,'%.'!$A$1:$B$4,2,FALSE))+(0.35*VLOOKUP(E1332,'%.'!$A$1:$B$4,2,FALSE))+(0.1*VLOOKUP(F1332,'%.'!$A$1:$B$4,2,FALSE))+(0.35*VLOOKUP(G1332,'%.'!$A$1:$B$4,2,FALSE))</f>
        <v>0.05</v>
      </c>
      <c r="AI1332" s="128" t="str">
        <f t="shared" si="211"/>
        <v>REMOTA</v>
      </c>
      <c r="AJ1332" s="128" t="str">
        <f t="shared" si="207"/>
        <v>No se registra</v>
      </c>
      <c r="AK1332" s="178">
        <f t="shared" si="208"/>
        <v>0</v>
      </c>
    </row>
    <row r="1333" spans="1:37" ht="30" customHeight="1" x14ac:dyDescent="0.25">
      <c r="A1333" s="115">
        <v>1332</v>
      </c>
      <c r="B1333" s="252" t="s">
        <v>2847</v>
      </c>
      <c r="C1333" s="259" t="s">
        <v>2926</v>
      </c>
      <c r="D1333" s="252" t="s">
        <v>48</v>
      </c>
      <c r="E1333" s="252" t="s">
        <v>48</v>
      </c>
      <c r="F1333" s="252" t="s">
        <v>48</v>
      </c>
      <c r="G1333" s="258" t="s">
        <v>48</v>
      </c>
      <c r="H1333" s="169">
        <f t="shared" si="209"/>
        <v>0.5</v>
      </c>
      <c r="I1333" s="170" t="str">
        <f t="shared" si="210"/>
        <v>MEDIA</v>
      </c>
      <c r="J1333" s="292">
        <v>10675000</v>
      </c>
      <c r="K1333" s="221">
        <v>0</v>
      </c>
      <c r="L1333" s="83" t="s">
        <v>129</v>
      </c>
      <c r="M1333" s="188">
        <v>0</v>
      </c>
      <c r="N1333" s="83" t="s">
        <v>405</v>
      </c>
      <c r="O1333" s="188">
        <v>0</v>
      </c>
      <c r="P1333" s="86">
        <v>4</v>
      </c>
      <c r="Q1333" s="86" t="s">
        <v>2945</v>
      </c>
      <c r="R1333" s="79"/>
      <c r="S1333" s="93">
        <v>43724</v>
      </c>
      <c r="T1333" s="96">
        <v>229259</v>
      </c>
      <c r="U1333" s="86" t="s">
        <v>178</v>
      </c>
      <c r="V1333" s="86" t="s">
        <v>2951</v>
      </c>
      <c r="W1333" s="171">
        <v>44074</v>
      </c>
      <c r="X1333" s="172" t="e">
        <f>+CONCATENATE(TEXT(#REF!,"yyyy"),"-",TEXT(#REF!,"mm"))</f>
        <v>#REF!</v>
      </c>
      <c r="Y1333" s="173" t="str">
        <f t="shared" ref="Y1333:Y1396" si="212">+TRIM(LEFT(P1333,2))</f>
        <v>4</v>
      </c>
      <c r="Z1333" s="172" t="str">
        <f t="shared" ref="Z1333:Z1396" si="213">CONCATENATE(YEAR(EDATE(W1333,-1)),"-",TEXT(MONTH(EDATE(W1333,-1)),"00"))</f>
        <v>2020-07</v>
      </c>
      <c r="AA1333" s="170" t="e">
        <f>+VLOOKUP(Z1333,#REF!,2,FALSE)/VLOOKUP(X1333,#REF!,2,FALSE)</f>
        <v>#REF!</v>
      </c>
      <c r="AB1333" s="174" t="e">
        <f t="shared" ref="AB1333:AB1396" si="214">+AA1333*J1333</f>
        <v>#REF!</v>
      </c>
      <c r="AC1333" s="174" t="e">
        <f t="shared" ref="AC1333:AC1396" si="215">+AB1333*K1333</f>
        <v>#REF!</v>
      </c>
      <c r="AD1333" s="175" t="e">
        <f>+#REF!+365*Y1333</f>
        <v>#REF!</v>
      </c>
      <c r="AE1333" s="176" t="e">
        <f t="shared" ref="AE1333:AE1396" si="216">+(AD1333-W1333)/365</f>
        <v>#REF!</v>
      </c>
      <c r="AF1333" s="170" t="e">
        <f>+VLOOKUP(CONCATENATE(TEXT(W1333,"yyyy"),"-",TEXT(W1333,"mm")),#REF!,2,0)</f>
        <v>#REF!</v>
      </c>
      <c r="AG1333" s="177" t="e">
        <f>+(AC1333*(1+'INFLAC PROYECTADA'!$B$8)^(AE1333))/((1+DEMANDADO!AF1333)^(AE1333))</f>
        <v>#REF!</v>
      </c>
      <c r="AH1333" s="169">
        <f>(0.2*VLOOKUP(D1333,'%.'!$A$1:$B$4,2,FALSE))+(0.35*VLOOKUP(E1333,'%.'!$A$1:$B$4,2,FALSE))+(0.1*VLOOKUP(F1333,'%.'!$A$1:$B$4,2,FALSE))+(0.35*VLOOKUP(G1333,'%.'!$A$1:$B$4,2,FALSE))</f>
        <v>0.5</v>
      </c>
      <c r="AI1333" s="128" t="str">
        <f t="shared" si="211"/>
        <v>MEDIA</v>
      </c>
      <c r="AJ1333" s="128" t="str">
        <f t="shared" ref="AJ1333:AJ1396" si="217">+IF(M1333&gt;0,"Provisión contable",IF(AH1333&gt;50%,"Provisión contable",IF(AH1333&lt;10%,"No se registra","Cuentas de Orden")))</f>
        <v>Cuentas de Orden</v>
      </c>
      <c r="AK1333" s="178" t="e">
        <f t="shared" ref="AK1333:AK1396" si="218">+IF(M1333&gt;0,M1333,IF(AJ1333="Provisión Contable",AG1333,0)+IF(AJ1333="Cuentas de Orden",AG1333,0))</f>
        <v>#REF!</v>
      </c>
    </row>
    <row r="1334" spans="1:37" ht="30" customHeight="1" x14ac:dyDescent="0.25">
      <c r="A1334" s="115">
        <v>1333</v>
      </c>
      <c r="B1334" s="252" t="s">
        <v>2759</v>
      </c>
      <c r="C1334" s="259" t="s">
        <v>2927</v>
      </c>
      <c r="D1334" s="252" t="s">
        <v>48</v>
      </c>
      <c r="E1334" s="252" t="s">
        <v>48</v>
      </c>
      <c r="F1334" s="252" t="s">
        <v>48</v>
      </c>
      <c r="G1334" s="258" t="s">
        <v>48</v>
      </c>
      <c r="H1334" s="169">
        <f t="shared" si="209"/>
        <v>0.5</v>
      </c>
      <c r="I1334" s="170" t="str">
        <f t="shared" si="210"/>
        <v>MEDIA</v>
      </c>
      <c r="J1334" s="292">
        <v>10675000</v>
      </c>
      <c r="K1334" s="221">
        <v>0</v>
      </c>
      <c r="L1334" s="83" t="s">
        <v>129</v>
      </c>
      <c r="M1334" s="188">
        <v>0</v>
      </c>
      <c r="N1334" s="83" t="s">
        <v>405</v>
      </c>
      <c r="O1334" s="188">
        <v>0</v>
      </c>
      <c r="P1334" s="86">
        <v>4</v>
      </c>
      <c r="Q1334" s="86" t="s">
        <v>2945</v>
      </c>
      <c r="R1334" s="79"/>
      <c r="S1334" s="93">
        <v>43724</v>
      </c>
      <c r="T1334" s="96">
        <v>229259</v>
      </c>
      <c r="U1334" s="86" t="s">
        <v>178</v>
      </c>
      <c r="V1334" s="86" t="s">
        <v>2951</v>
      </c>
      <c r="W1334" s="171">
        <v>44074</v>
      </c>
      <c r="X1334" s="172" t="e">
        <f>+CONCATENATE(TEXT(#REF!,"yyyy"),"-",TEXT(#REF!,"mm"))</f>
        <v>#REF!</v>
      </c>
      <c r="Y1334" s="173" t="str">
        <f t="shared" si="212"/>
        <v>4</v>
      </c>
      <c r="Z1334" s="172" t="str">
        <f t="shared" si="213"/>
        <v>2020-07</v>
      </c>
      <c r="AA1334" s="170" t="e">
        <f>+VLOOKUP(Z1334,#REF!,2,FALSE)/VLOOKUP(X1334,#REF!,2,FALSE)</f>
        <v>#REF!</v>
      </c>
      <c r="AB1334" s="174" t="e">
        <f t="shared" si="214"/>
        <v>#REF!</v>
      </c>
      <c r="AC1334" s="174" t="e">
        <f t="shared" si="215"/>
        <v>#REF!</v>
      </c>
      <c r="AD1334" s="175" t="e">
        <f>+#REF!+365*Y1334</f>
        <v>#REF!</v>
      </c>
      <c r="AE1334" s="176" t="e">
        <f t="shared" si="216"/>
        <v>#REF!</v>
      </c>
      <c r="AF1334" s="170" t="e">
        <f>+VLOOKUP(CONCATENATE(TEXT(W1334,"yyyy"),"-",TEXT(W1334,"mm")),#REF!,2,0)</f>
        <v>#REF!</v>
      </c>
      <c r="AG1334" s="177" t="e">
        <f>+(AC1334*(1+'INFLAC PROYECTADA'!$B$8)^(AE1334))/((1+DEMANDADO!AF1334)^(AE1334))</f>
        <v>#REF!</v>
      </c>
      <c r="AH1334" s="169">
        <f>(0.2*VLOOKUP(D1334,'%.'!$A$1:$B$4,2,FALSE))+(0.35*VLOOKUP(E1334,'%.'!$A$1:$B$4,2,FALSE))+(0.1*VLOOKUP(F1334,'%.'!$A$1:$B$4,2,FALSE))+(0.35*VLOOKUP(G1334,'%.'!$A$1:$B$4,2,FALSE))</f>
        <v>0.5</v>
      </c>
      <c r="AI1334" s="128" t="str">
        <f t="shared" si="211"/>
        <v>MEDIA</v>
      </c>
      <c r="AJ1334" s="128" t="str">
        <f t="shared" si="217"/>
        <v>Cuentas de Orden</v>
      </c>
      <c r="AK1334" s="178" t="e">
        <f t="shared" si="218"/>
        <v>#REF!</v>
      </c>
    </row>
    <row r="1335" spans="1:37" ht="30" customHeight="1" x14ac:dyDescent="0.25">
      <c r="A1335" s="115">
        <v>1334</v>
      </c>
      <c r="B1335" s="252" t="s">
        <v>2755</v>
      </c>
      <c r="C1335" s="259" t="s">
        <v>2928</v>
      </c>
      <c r="D1335" s="252" t="s">
        <v>48</v>
      </c>
      <c r="E1335" s="252" t="s">
        <v>48</v>
      </c>
      <c r="F1335" s="252" t="s">
        <v>48</v>
      </c>
      <c r="G1335" s="258" t="s">
        <v>48</v>
      </c>
      <c r="H1335" s="169">
        <f t="shared" si="209"/>
        <v>0.5</v>
      </c>
      <c r="I1335" s="170" t="str">
        <f t="shared" si="210"/>
        <v>MEDIA</v>
      </c>
      <c r="J1335" s="292">
        <v>3743503</v>
      </c>
      <c r="K1335" s="221">
        <v>0</v>
      </c>
      <c r="L1335" s="83" t="s">
        <v>129</v>
      </c>
      <c r="M1335" s="188">
        <v>0</v>
      </c>
      <c r="N1335" s="83" t="s">
        <v>405</v>
      </c>
      <c r="O1335" s="189">
        <v>2879618</v>
      </c>
      <c r="P1335" s="86">
        <v>4</v>
      </c>
      <c r="Q1335" s="86" t="s">
        <v>2945</v>
      </c>
      <c r="R1335" s="79"/>
      <c r="S1335" s="93">
        <v>43724</v>
      </c>
      <c r="T1335" s="96">
        <v>229259</v>
      </c>
      <c r="U1335" s="86" t="s">
        <v>178</v>
      </c>
      <c r="V1335" s="86"/>
      <c r="W1335" s="171">
        <v>44074</v>
      </c>
      <c r="X1335" s="172" t="e">
        <f>+CONCATENATE(TEXT(#REF!,"yyyy"),"-",TEXT(#REF!,"mm"))</f>
        <v>#REF!</v>
      </c>
      <c r="Y1335" s="173" t="str">
        <f t="shared" si="212"/>
        <v>4</v>
      </c>
      <c r="Z1335" s="172" t="str">
        <f t="shared" si="213"/>
        <v>2020-07</v>
      </c>
      <c r="AA1335" s="170" t="e">
        <f>+VLOOKUP(Z1335,#REF!,2,FALSE)/VLOOKUP(X1335,#REF!,2,FALSE)</f>
        <v>#REF!</v>
      </c>
      <c r="AB1335" s="174" t="e">
        <f t="shared" si="214"/>
        <v>#REF!</v>
      </c>
      <c r="AC1335" s="174" t="e">
        <f t="shared" si="215"/>
        <v>#REF!</v>
      </c>
      <c r="AD1335" s="175" t="e">
        <f>+#REF!+365*Y1335</f>
        <v>#REF!</v>
      </c>
      <c r="AE1335" s="176" t="e">
        <f t="shared" si="216"/>
        <v>#REF!</v>
      </c>
      <c r="AF1335" s="170" t="e">
        <f>+VLOOKUP(CONCATENATE(TEXT(W1335,"yyyy"),"-",TEXT(W1335,"mm")),#REF!,2,0)</f>
        <v>#REF!</v>
      </c>
      <c r="AG1335" s="177" t="e">
        <f>+(AC1335*(1+'INFLAC PROYECTADA'!$B$8)^(AE1335))/((1+DEMANDADO!AF1335)^(AE1335))</f>
        <v>#REF!</v>
      </c>
      <c r="AH1335" s="169">
        <f>(0.2*VLOOKUP(D1335,'%.'!$A$1:$B$4,2,FALSE))+(0.35*VLOOKUP(E1335,'%.'!$A$1:$B$4,2,FALSE))+(0.1*VLOOKUP(F1335,'%.'!$A$1:$B$4,2,FALSE))+(0.35*VLOOKUP(G1335,'%.'!$A$1:$B$4,2,FALSE))</f>
        <v>0.5</v>
      </c>
      <c r="AI1335" s="128" t="str">
        <f t="shared" si="211"/>
        <v>MEDIA</v>
      </c>
      <c r="AJ1335" s="128" t="str">
        <f t="shared" si="217"/>
        <v>Cuentas de Orden</v>
      </c>
      <c r="AK1335" s="178" t="e">
        <f t="shared" si="218"/>
        <v>#REF!</v>
      </c>
    </row>
    <row r="1336" spans="1:37" ht="30" customHeight="1" x14ac:dyDescent="0.25">
      <c r="A1336" s="115">
        <v>1335</v>
      </c>
      <c r="B1336" s="252" t="s">
        <v>2852</v>
      </c>
      <c r="C1336" s="259" t="s">
        <v>2929</v>
      </c>
      <c r="D1336" s="252" t="s">
        <v>1</v>
      </c>
      <c r="E1336" s="252" t="s">
        <v>48</v>
      </c>
      <c r="F1336" s="252" t="s">
        <v>1</v>
      </c>
      <c r="G1336" s="258" t="s">
        <v>1</v>
      </c>
      <c r="H1336" s="169">
        <f t="shared" si="209"/>
        <v>0.20749999999999999</v>
      </c>
      <c r="I1336" s="170" t="str">
        <f t="shared" si="210"/>
        <v>BAJA</v>
      </c>
      <c r="J1336" s="292">
        <v>4710231862</v>
      </c>
      <c r="K1336" s="221">
        <v>0</v>
      </c>
      <c r="L1336" s="83" t="s">
        <v>128</v>
      </c>
      <c r="M1336" s="188">
        <v>0</v>
      </c>
      <c r="N1336" s="83" t="s">
        <v>405</v>
      </c>
      <c r="O1336" s="189">
        <v>0</v>
      </c>
      <c r="P1336" s="86">
        <v>5</v>
      </c>
      <c r="Q1336" s="86" t="s">
        <v>2945</v>
      </c>
      <c r="R1336" s="79"/>
      <c r="S1336" s="93">
        <v>43724</v>
      </c>
      <c r="T1336" s="96">
        <v>229259</v>
      </c>
      <c r="U1336" s="86" t="s">
        <v>21</v>
      </c>
      <c r="V1336" s="86"/>
      <c r="W1336" s="171">
        <v>44074</v>
      </c>
      <c r="X1336" s="172" t="e">
        <f>+CONCATENATE(TEXT(#REF!,"yyyy"),"-",TEXT(#REF!,"mm"))</f>
        <v>#REF!</v>
      </c>
      <c r="Y1336" s="173" t="str">
        <f t="shared" si="212"/>
        <v>5</v>
      </c>
      <c r="Z1336" s="172" t="str">
        <f t="shared" si="213"/>
        <v>2020-07</v>
      </c>
      <c r="AA1336" s="170" t="e">
        <f>+VLOOKUP(Z1336,#REF!,2,FALSE)/VLOOKUP(X1336,#REF!,2,FALSE)</f>
        <v>#REF!</v>
      </c>
      <c r="AB1336" s="174" t="e">
        <f t="shared" si="214"/>
        <v>#REF!</v>
      </c>
      <c r="AC1336" s="174" t="e">
        <f t="shared" si="215"/>
        <v>#REF!</v>
      </c>
      <c r="AD1336" s="175" t="e">
        <f>+#REF!+365*Y1336</f>
        <v>#REF!</v>
      </c>
      <c r="AE1336" s="176" t="e">
        <f t="shared" si="216"/>
        <v>#REF!</v>
      </c>
      <c r="AF1336" s="170" t="e">
        <f>+VLOOKUP(CONCATENATE(TEXT(W1336,"yyyy"),"-",TEXT(W1336,"mm")),#REF!,2,0)</f>
        <v>#REF!</v>
      </c>
      <c r="AG1336" s="177" t="e">
        <f>+(AC1336*(1+'INFLAC PROYECTADA'!$B$8)^(AE1336))/((1+DEMANDADO!AF1336)^(AE1336))</f>
        <v>#REF!</v>
      </c>
      <c r="AH1336" s="169">
        <f>(0.2*VLOOKUP(D1336,'%.'!$A$1:$B$4,2,FALSE))+(0.35*VLOOKUP(E1336,'%.'!$A$1:$B$4,2,FALSE))+(0.1*VLOOKUP(F1336,'%.'!$A$1:$B$4,2,FALSE))+(0.35*VLOOKUP(G1336,'%.'!$A$1:$B$4,2,FALSE))</f>
        <v>0.20749999999999999</v>
      </c>
      <c r="AI1336" s="128" t="str">
        <f t="shared" si="211"/>
        <v>BAJA</v>
      </c>
      <c r="AJ1336" s="128" t="str">
        <f t="shared" si="217"/>
        <v>Cuentas de Orden</v>
      </c>
      <c r="AK1336" s="178" t="e">
        <f t="shared" si="218"/>
        <v>#REF!</v>
      </c>
    </row>
    <row r="1337" spans="1:37" ht="30" customHeight="1" x14ac:dyDescent="0.25">
      <c r="A1337" s="115">
        <v>1336</v>
      </c>
      <c r="B1337" s="252" t="s">
        <v>2876</v>
      </c>
      <c r="C1337" s="259" t="s">
        <v>2930</v>
      </c>
      <c r="D1337" s="252" t="s">
        <v>48</v>
      </c>
      <c r="E1337" s="252" t="s">
        <v>48</v>
      </c>
      <c r="F1337" s="252" t="s">
        <v>48</v>
      </c>
      <c r="G1337" s="258" t="s">
        <v>48</v>
      </c>
      <c r="H1337" s="169">
        <f t="shared" si="209"/>
        <v>0.5</v>
      </c>
      <c r="I1337" s="170" t="str">
        <f t="shared" si="210"/>
        <v>MEDIA</v>
      </c>
      <c r="J1337" s="292">
        <v>0</v>
      </c>
      <c r="K1337" s="221">
        <v>0</v>
      </c>
      <c r="L1337" s="83" t="s">
        <v>131</v>
      </c>
      <c r="M1337" s="188">
        <v>0</v>
      </c>
      <c r="N1337" s="83" t="s">
        <v>405</v>
      </c>
      <c r="O1337" s="188">
        <v>0</v>
      </c>
      <c r="P1337" s="86">
        <v>7</v>
      </c>
      <c r="Q1337" s="86" t="s">
        <v>2945</v>
      </c>
      <c r="R1337" s="79"/>
      <c r="S1337" s="93">
        <v>43724</v>
      </c>
      <c r="T1337" s="96">
        <v>229259</v>
      </c>
      <c r="U1337" s="86" t="s">
        <v>182</v>
      </c>
      <c r="V1337" s="86"/>
      <c r="W1337" s="171">
        <v>44074</v>
      </c>
      <c r="X1337" s="172" t="e">
        <f>+CONCATENATE(TEXT(#REF!,"yyyy"),"-",TEXT(#REF!,"mm"))</f>
        <v>#REF!</v>
      </c>
      <c r="Y1337" s="173" t="str">
        <f t="shared" si="212"/>
        <v>7</v>
      </c>
      <c r="Z1337" s="172" t="str">
        <f t="shared" si="213"/>
        <v>2020-07</v>
      </c>
      <c r="AA1337" s="170" t="e">
        <f>+VLOOKUP(Z1337,#REF!,2,FALSE)/VLOOKUP(X1337,#REF!,2,FALSE)</f>
        <v>#REF!</v>
      </c>
      <c r="AB1337" s="174" t="e">
        <f t="shared" si="214"/>
        <v>#REF!</v>
      </c>
      <c r="AC1337" s="174" t="e">
        <f t="shared" si="215"/>
        <v>#REF!</v>
      </c>
      <c r="AD1337" s="175" t="e">
        <f>+#REF!+365*Y1337</f>
        <v>#REF!</v>
      </c>
      <c r="AE1337" s="176" t="e">
        <f t="shared" si="216"/>
        <v>#REF!</v>
      </c>
      <c r="AF1337" s="170" t="e">
        <f>+VLOOKUP(CONCATENATE(TEXT(W1337,"yyyy"),"-",TEXT(W1337,"mm")),#REF!,2,0)</f>
        <v>#REF!</v>
      </c>
      <c r="AG1337" s="177" t="e">
        <f>+(AC1337*(1+'INFLAC PROYECTADA'!$B$8)^(AE1337))/((1+DEMANDADO!AF1337)^(AE1337))</f>
        <v>#REF!</v>
      </c>
      <c r="AH1337" s="169">
        <f>(0.2*VLOOKUP(D1337,'%.'!$A$1:$B$4,2,FALSE))+(0.35*VLOOKUP(E1337,'%.'!$A$1:$B$4,2,FALSE))+(0.1*VLOOKUP(F1337,'%.'!$A$1:$B$4,2,FALSE))+(0.35*VLOOKUP(G1337,'%.'!$A$1:$B$4,2,FALSE))</f>
        <v>0.5</v>
      </c>
      <c r="AI1337" s="128" t="str">
        <f t="shared" si="211"/>
        <v>MEDIA</v>
      </c>
      <c r="AJ1337" s="128" t="str">
        <f t="shared" si="217"/>
        <v>Cuentas de Orden</v>
      </c>
      <c r="AK1337" s="178" t="e">
        <f t="shared" si="218"/>
        <v>#REF!</v>
      </c>
    </row>
    <row r="1338" spans="1:37" ht="30" customHeight="1" x14ac:dyDescent="0.25">
      <c r="A1338" s="115">
        <v>1337</v>
      </c>
      <c r="B1338" s="252" t="s">
        <v>2931</v>
      </c>
      <c r="C1338" s="259" t="s">
        <v>2932</v>
      </c>
      <c r="D1338" s="252" t="s">
        <v>0</v>
      </c>
      <c r="E1338" s="252" t="s">
        <v>0</v>
      </c>
      <c r="F1338" s="252" t="s">
        <v>0</v>
      </c>
      <c r="G1338" s="258" t="s">
        <v>0</v>
      </c>
      <c r="H1338" s="169">
        <f t="shared" si="209"/>
        <v>1</v>
      </c>
      <c r="I1338" s="170" t="str">
        <f t="shared" si="210"/>
        <v>ALTA</v>
      </c>
      <c r="J1338" s="292">
        <v>0</v>
      </c>
      <c r="K1338" s="221">
        <v>0</v>
      </c>
      <c r="L1338" s="83" t="s">
        <v>129</v>
      </c>
      <c r="M1338" s="188">
        <v>0</v>
      </c>
      <c r="N1338" s="83" t="s">
        <v>405</v>
      </c>
      <c r="O1338" s="188">
        <v>0</v>
      </c>
      <c r="P1338" s="86">
        <v>4</v>
      </c>
      <c r="Q1338" s="86" t="s">
        <v>2945</v>
      </c>
      <c r="R1338" s="79"/>
      <c r="S1338" s="93">
        <v>43724</v>
      </c>
      <c r="T1338" s="96">
        <v>229259</v>
      </c>
      <c r="U1338" s="86" t="s">
        <v>76</v>
      </c>
      <c r="V1338" s="86"/>
      <c r="W1338" s="171">
        <v>44074</v>
      </c>
      <c r="X1338" s="172" t="e">
        <f>+CONCATENATE(TEXT(#REF!,"yyyy"),"-",TEXT(#REF!,"mm"))</f>
        <v>#REF!</v>
      </c>
      <c r="Y1338" s="173" t="str">
        <f t="shared" si="212"/>
        <v>4</v>
      </c>
      <c r="Z1338" s="172" t="str">
        <f t="shared" si="213"/>
        <v>2020-07</v>
      </c>
      <c r="AA1338" s="170" t="e">
        <f>+VLOOKUP(Z1338,#REF!,2,FALSE)/VLOOKUP(X1338,#REF!,2,FALSE)</f>
        <v>#REF!</v>
      </c>
      <c r="AB1338" s="174" t="e">
        <f t="shared" si="214"/>
        <v>#REF!</v>
      </c>
      <c r="AC1338" s="174" t="e">
        <f t="shared" si="215"/>
        <v>#REF!</v>
      </c>
      <c r="AD1338" s="175" t="e">
        <f>+#REF!+365*Y1338</f>
        <v>#REF!</v>
      </c>
      <c r="AE1338" s="176" t="e">
        <f t="shared" si="216"/>
        <v>#REF!</v>
      </c>
      <c r="AF1338" s="170" t="e">
        <f>+VLOOKUP(CONCATENATE(TEXT(W1338,"yyyy"),"-",TEXT(W1338,"mm")),#REF!,2,0)</f>
        <v>#REF!</v>
      </c>
      <c r="AG1338" s="177" t="e">
        <f>+(AC1338*(1+'INFLAC PROYECTADA'!$B$8)^(AE1338))/((1+DEMANDADO!AF1338)^(AE1338))</f>
        <v>#REF!</v>
      </c>
      <c r="AH1338" s="169">
        <f>(0.2*VLOOKUP(D1338,'%.'!$A$1:$B$4,2,FALSE))+(0.35*VLOOKUP(E1338,'%.'!$A$1:$B$4,2,FALSE))+(0.1*VLOOKUP(F1338,'%.'!$A$1:$B$4,2,FALSE))+(0.35*VLOOKUP(G1338,'%.'!$A$1:$B$4,2,FALSE))</f>
        <v>1</v>
      </c>
      <c r="AI1338" s="128" t="str">
        <f t="shared" si="211"/>
        <v>ALTA</v>
      </c>
      <c r="AJ1338" s="128" t="str">
        <f t="shared" si="217"/>
        <v>Provisión contable</v>
      </c>
      <c r="AK1338" s="178" t="e">
        <f t="shared" si="218"/>
        <v>#REF!</v>
      </c>
    </row>
    <row r="1339" spans="1:37" ht="30" customHeight="1" x14ac:dyDescent="0.25">
      <c r="A1339" s="115">
        <v>1338</v>
      </c>
      <c r="B1339" s="252" t="s">
        <v>2876</v>
      </c>
      <c r="C1339" s="259" t="s">
        <v>2933</v>
      </c>
      <c r="D1339" s="252" t="s">
        <v>1</v>
      </c>
      <c r="E1339" s="252" t="s">
        <v>1</v>
      </c>
      <c r="F1339" s="252" t="s">
        <v>1</v>
      </c>
      <c r="G1339" s="258" t="s">
        <v>48</v>
      </c>
      <c r="H1339" s="169">
        <f t="shared" si="209"/>
        <v>0.20749999999999999</v>
      </c>
      <c r="I1339" s="170" t="str">
        <f t="shared" si="210"/>
        <v>BAJA</v>
      </c>
      <c r="J1339" s="292">
        <v>0</v>
      </c>
      <c r="K1339" s="221">
        <v>0</v>
      </c>
      <c r="L1339" s="83" t="s">
        <v>129</v>
      </c>
      <c r="M1339" s="188">
        <v>0</v>
      </c>
      <c r="N1339" s="83" t="s">
        <v>405</v>
      </c>
      <c r="O1339" s="188">
        <v>0</v>
      </c>
      <c r="P1339" s="86">
        <v>4</v>
      </c>
      <c r="Q1339" s="86" t="s">
        <v>2945</v>
      </c>
      <c r="R1339" s="79"/>
      <c r="S1339" s="93">
        <v>43724</v>
      </c>
      <c r="T1339" s="96">
        <v>229259</v>
      </c>
      <c r="U1339" s="86" t="s">
        <v>21</v>
      </c>
      <c r="V1339" s="86"/>
      <c r="W1339" s="171">
        <v>44074</v>
      </c>
      <c r="X1339" s="172" t="e">
        <f>+CONCATENATE(TEXT(#REF!,"yyyy"),"-",TEXT(#REF!,"mm"))</f>
        <v>#REF!</v>
      </c>
      <c r="Y1339" s="173" t="str">
        <f t="shared" si="212"/>
        <v>4</v>
      </c>
      <c r="Z1339" s="172" t="str">
        <f t="shared" si="213"/>
        <v>2020-07</v>
      </c>
      <c r="AA1339" s="170" t="e">
        <f>+VLOOKUP(Z1339,#REF!,2,FALSE)/VLOOKUP(X1339,#REF!,2,FALSE)</f>
        <v>#REF!</v>
      </c>
      <c r="AB1339" s="174" t="e">
        <f t="shared" si="214"/>
        <v>#REF!</v>
      </c>
      <c r="AC1339" s="174" t="e">
        <f t="shared" si="215"/>
        <v>#REF!</v>
      </c>
      <c r="AD1339" s="175" t="e">
        <f>+#REF!+365*Y1339</f>
        <v>#REF!</v>
      </c>
      <c r="AE1339" s="176" t="e">
        <f t="shared" si="216"/>
        <v>#REF!</v>
      </c>
      <c r="AF1339" s="170" t="e">
        <f>+VLOOKUP(CONCATENATE(TEXT(W1339,"yyyy"),"-",TEXT(W1339,"mm")),#REF!,2,0)</f>
        <v>#REF!</v>
      </c>
      <c r="AG1339" s="177" t="e">
        <f>+(AC1339*(1+'INFLAC PROYECTADA'!$B$8)^(AE1339))/((1+DEMANDADO!AF1339)^(AE1339))</f>
        <v>#REF!</v>
      </c>
      <c r="AH1339" s="169">
        <f>(0.2*VLOOKUP(D1339,'%.'!$A$1:$B$4,2,FALSE))+(0.35*VLOOKUP(E1339,'%.'!$A$1:$B$4,2,FALSE))+(0.1*VLOOKUP(F1339,'%.'!$A$1:$B$4,2,FALSE))+(0.35*VLOOKUP(G1339,'%.'!$A$1:$B$4,2,FALSE))</f>
        <v>0.20749999999999999</v>
      </c>
      <c r="AI1339" s="128" t="str">
        <f t="shared" si="211"/>
        <v>BAJA</v>
      </c>
      <c r="AJ1339" s="128" t="str">
        <f t="shared" si="217"/>
        <v>Cuentas de Orden</v>
      </c>
      <c r="AK1339" s="178" t="e">
        <f t="shared" si="218"/>
        <v>#REF!</v>
      </c>
    </row>
    <row r="1340" spans="1:37" ht="30" customHeight="1" x14ac:dyDescent="0.25">
      <c r="A1340" s="115">
        <v>1339</v>
      </c>
      <c r="B1340" s="252" t="s">
        <v>2934</v>
      </c>
      <c r="C1340" s="259" t="s">
        <v>2935</v>
      </c>
      <c r="D1340" s="252" t="s">
        <v>1</v>
      </c>
      <c r="E1340" s="252" t="s">
        <v>1</v>
      </c>
      <c r="F1340" s="252" t="s">
        <v>1</v>
      </c>
      <c r="G1340" s="258" t="s">
        <v>1</v>
      </c>
      <c r="H1340" s="169">
        <f t="shared" si="209"/>
        <v>0.05</v>
      </c>
      <c r="I1340" s="170" t="str">
        <f t="shared" si="210"/>
        <v>REMOTA</v>
      </c>
      <c r="J1340" s="292">
        <v>0</v>
      </c>
      <c r="K1340" s="221">
        <v>0</v>
      </c>
      <c r="L1340" s="83" t="s">
        <v>129</v>
      </c>
      <c r="M1340" s="188">
        <v>0</v>
      </c>
      <c r="N1340" s="83" t="s">
        <v>405</v>
      </c>
      <c r="O1340" s="188">
        <v>0</v>
      </c>
      <c r="P1340" s="86">
        <v>3</v>
      </c>
      <c r="Q1340" s="86" t="s">
        <v>2945</v>
      </c>
      <c r="R1340" s="79"/>
      <c r="S1340" s="93">
        <v>43724</v>
      </c>
      <c r="T1340" s="96">
        <v>229.25899999999999</v>
      </c>
      <c r="U1340" s="86" t="s">
        <v>76</v>
      </c>
      <c r="V1340" s="86"/>
      <c r="W1340" s="171">
        <v>44074</v>
      </c>
      <c r="X1340" s="172" t="e">
        <f>+CONCATENATE(TEXT(#REF!,"yyyy"),"-",TEXT(#REF!,"mm"))</f>
        <v>#REF!</v>
      </c>
      <c r="Y1340" s="173" t="str">
        <f t="shared" si="212"/>
        <v>3</v>
      </c>
      <c r="Z1340" s="172" t="str">
        <f t="shared" si="213"/>
        <v>2020-07</v>
      </c>
      <c r="AA1340" s="170" t="e">
        <f>+VLOOKUP(Z1340,#REF!,2,FALSE)/VLOOKUP(X1340,#REF!,2,FALSE)</f>
        <v>#REF!</v>
      </c>
      <c r="AB1340" s="174" t="e">
        <f t="shared" si="214"/>
        <v>#REF!</v>
      </c>
      <c r="AC1340" s="174" t="e">
        <f t="shared" si="215"/>
        <v>#REF!</v>
      </c>
      <c r="AD1340" s="175" t="e">
        <f>+#REF!+365*Y1340</f>
        <v>#REF!</v>
      </c>
      <c r="AE1340" s="176" t="e">
        <f t="shared" si="216"/>
        <v>#REF!</v>
      </c>
      <c r="AF1340" s="170" t="e">
        <f>+VLOOKUP(CONCATENATE(TEXT(W1340,"yyyy"),"-",TEXT(W1340,"mm")),#REF!,2,0)</f>
        <v>#REF!</v>
      </c>
      <c r="AG1340" s="177" t="e">
        <f>+(AC1340*(1+'INFLAC PROYECTADA'!$B$8)^(AE1340))/((1+DEMANDADO!AF1340)^(AE1340))</f>
        <v>#REF!</v>
      </c>
      <c r="AH1340" s="169">
        <f>(0.2*VLOOKUP(D1340,'%.'!$A$1:$B$4,2,FALSE))+(0.35*VLOOKUP(E1340,'%.'!$A$1:$B$4,2,FALSE))+(0.1*VLOOKUP(F1340,'%.'!$A$1:$B$4,2,FALSE))+(0.35*VLOOKUP(G1340,'%.'!$A$1:$B$4,2,FALSE))</f>
        <v>0.05</v>
      </c>
      <c r="AI1340" s="128" t="str">
        <f t="shared" si="211"/>
        <v>REMOTA</v>
      </c>
      <c r="AJ1340" s="128" t="str">
        <f t="shared" si="217"/>
        <v>No se registra</v>
      </c>
      <c r="AK1340" s="178">
        <f t="shared" si="218"/>
        <v>0</v>
      </c>
    </row>
    <row r="1341" spans="1:37" ht="30" customHeight="1" x14ac:dyDescent="0.25">
      <c r="A1341" s="115">
        <v>1340</v>
      </c>
      <c r="B1341" s="252" t="s">
        <v>2876</v>
      </c>
      <c r="C1341" s="259" t="s">
        <v>2936</v>
      </c>
      <c r="D1341" s="252" t="s">
        <v>1</v>
      </c>
      <c r="E1341" s="252" t="s">
        <v>1</v>
      </c>
      <c r="F1341" s="252" t="s">
        <v>1</v>
      </c>
      <c r="G1341" s="258" t="s">
        <v>1</v>
      </c>
      <c r="H1341" s="169">
        <f t="shared" si="209"/>
        <v>0.05</v>
      </c>
      <c r="I1341" s="170" t="str">
        <f t="shared" si="210"/>
        <v>REMOTA</v>
      </c>
      <c r="J1341" s="292">
        <v>0</v>
      </c>
      <c r="K1341" s="221">
        <v>0</v>
      </c>
      <c r="L1341" s="83" t="s">
        <v>133</v>
      </c>
      <c r="M1341" s="188">
        <v>0</v>
      </c>
      <c r="N1341" s="83" t="s">
        <v>405</v>
      </c>
      <c r="O1341" s="188">
        <v>0</v>
      </c>
      <c r="P1341" s="86">
        <v>3</v>
      </c>
      <c r="Q1341" s="86" t="s">
        <v>2945</v>
      </c>
      <c r="R1341" s="79"/>
      <c r="S1341" s="93">
        <v>43724</v>
      </c>
      <c r="T1341" s="96">
        <v>229259</v>
      </c>
      <c r="U1341" s="86" t="s">
        <v>182</v>
      </c>
      <c r="V1341" s="86"/>
      <c r="W1341" s="171">
        <v>44074</v>
      </c>
      <c r="X1341" s="172" t="e">
        <f>+CONCATENATE(TEXT(#REF!,"yyyy"),"-",TEXT(#REF!,"mm"))</f>
        <v>#REF!</v>
      </c>
      <c r="Y1341" s="173" t="str">
        <f t="shared" si="212"/>
        <v>3</v>
      </c>
      <c r="Z1341" s="172" t="str">
        <f t="shared" si="213"/>
        <v>2020-07</v>
      </c>
      <c r="AA1341" s="170" t="e">
        <f>+VLOOKUP(Z1341,#REF!,2,FALSE)/VLOOKUP(X1341,#REF!,2,FALSE)</f>
        <v>#REF!</v>
      </c>
      <c r="AB1341" s="174" t="e">
        <f t="shared" si="214"/>
        <v>#REF!</v>
      </c>
      <c r="AC1341" s="174" t="e">
        <f t="shared" si="215"/>
        <v>#REF!</v>
      </c>
      <c r="AD1341" s="175" t="e">
        <f>+#REF!+365*Y1341</f>
        <v>#REF!</v>
      </c>
      <c r="AE1341" s="176" t="e">
        <f t="shared" si="216"/>
        <v>#REF!</v>
      </c>
      <c r="AF1341" s="170" t="e">
        <f>+VLOOKUP(CONCATENATE(TEXT(W1341,"yyyy"),"-",TEXT(W1341,"mm")),#REF!,2,0)</f>
        <v>#REF!</v>
      </c>
      <c r="AG1341" s="177" t="e">
        <f>+(AC1341*(1+'INFLAC PROYECTADA'!$B$8)^(AE1341))/((1+DEMANDADO!AF1341)^(AE1341))</f>
        <v>#REF!</v>
      </c>
      <c r="AH1341" s="169">
        <f>(0.2*VLOOKUP(D1341,'%.'!$A$1:$B$4,2,FALSE))+(0.35*VLOOKUP(E1341,'%.'!$A$1:$B$4,2,FALSE))+(0.1*VLOOKUP(F1341,'%.'!$A$1:$B$4,2,FALSE))+(0.35*VLOOKUP(G1341,'%.'!$A$1:$B$4,2,FALSE))</f>
        <v>0.05</v>
      </c>
      <c r="AI1341" s="128" t="str">
        <f t="shared" si="211"/>
        <v>REMOTA</v>
      </c>
      <c r="AJ1341" s="128" t="str">
        <f t="shared" si="217"/>
        <v>No se registra</v>
      </c>
      <c r="AK1341" s="178">
        <f t="shared" si="218"/>
        <v>0</v>
      </c>
    </row>
    <row r="1342" spans="1:37" ht="30" customHeight="1" x14ac:dyDescent="0.25">
      <c r="A1342" s="115">
        <v>1341</v>
      </c>
      <c r="B1342" s="252" t="s">
        <v>2876</v>
      </c>
      <c r="C1342" s="259" t="s">
        <v>2937</v>
      </c>
      <c r="D1342" s="252" t="s">
        <v>1</v>
      </c>
      <c r="E1342" s="252" t="s">
        <v>48</v>
      </c>
      <c r="F1342" s="252" t="s">
        <v>48</v>
      </c>
      <c r="G1342" s="258" t="s">
        <v>48</v>
      </c>
      <c r="H1342" s="169">
        <f t="shared" si="209"/>
        <v>0.41</v>
      </c>
      <c r="I1342" s="170" t="str">
        <f t="shared" si="210"/>
        <v>MEDIA</v>
      </c>
      <c r="J1342" s="292">
        <v>2100000000</v>
      </c>
      <c r="K1342" s="221">
        <v>0</v>
      </c>
      <c r="L1342" s="83" t="s">
        <v>128</v>
      </c>
      <c r="M1342" s="188">
        <v>0</v>
      </c>
      <c r="N1342" s="83" t="s">
        <v>405</v>
      </c>
      <c r="O1342" s="188">
        <v>0</v>
      </c>
      <c r="P1342" s="86">
        <v>5</v>
      </c>
      <c r="Q1342" s="86" t="s">
        <v>2945</v>
      </c>
      <c r="R1342" s="79"/>
      <c r="S1342" s="93">
        <v>43724</v>
      </c>
      <c r="T1342" s="96">
        <v>229259</v>
      </c>
      <c r="U1342" s="86" t="s">
        <v>177</v>
      </c>
      <c r="V1342" s="86" t="s">
        <v>2952</v>
      </c>
      <c r="W1342" s="171">
        <v>44074</v>
      </c>
      <c r="X1342" s="172" t="e">
        <f>+CONCATENATE(TEXT(#REF!,"yyyy"),"-",TEXT(#REF!,"mm"))</f>
        <v>#REF!</v>
      </c>
      <c r="Y1342" s="173" t="str">
        <f t="shared" si="212"/>
        <v>5</v>
      </c>
      <c r="Z1342" s="172" t="str">
        <f t="shared" si="213"/>
        <v>2020-07</v>
      </c>
      <c r="AA1342" s="170" t="e">
        <f>+VLOOKUP(Z1342,#REF!,2,FALSE)/VLOOKUP(X1342,#REF!,2,FALSE)</f>
        <v>#REF!</v>
      </c>
      <c r="AB1342" s="174" t="e">
        <f t="shared" si="214"/>
        <v>#REF!</v>
      </c>
      <c r="AC1342" s="174" t="e">
        <f t="shared" si="215"/>
        <v>#REF!</v>
      </c>
      <c r="AD1342" s="175" t="e">
        <f>+#REF!+365*Y1342</f>
        <v>#REF!</v>
      </c>
      <c r="AE1342" s="176" t="e">
        <f t="shared" si="216"/>
        <v>#REF!</v>
      </c>
      <c r="AF1342" s="170" t="e">
        <f>+VLOOKUP(CONCATENATE(TEXT(W1342,"yyyy"),"-",TEXT(W1342,"mm")),#REF!,2,0)</f>
        <v>#REF!</v>
      </c>
      <c r="AG1342" s="177" t="e">
        <f>+(AC1342*(1+'INFLAC PROYECTADA'!$B$8)^(AE1342))/((1+DEMANDADO!AF1342)^(AE1342))</f>
        <v>#REF!</v>
      </c>
      <c r="AH1342" s="169">
        <f>(0.2*VLOOKUP(D1342,'%.'!$A$1:$B$4,2,FALSE))+(0.35*VLOOKUP(E1342,'%.'!$A$1:$B$4,2,FALSE))+(0.1*VLOOKUP(F1342,'%.'!$A$1:$B$4,2,FALSE))+(0.35*VLOOKUP(G1342,'%.'!$A$1:$B$4,2,FALSE))</f>
        <v>0.41</v>
      </c>
      <c r="AI1342" s="128" t="str">
        <f t="shared" si="211"/>
        <v>MEDIA</v>
      </c>
      <c r="AJ1342" s="128" t="str">
        <f t="shared" si="217"/>
        <v>Cuentas de Orden</v>
      </c>
      <c r="AK1342" s="178" t="e">
        <f t="shared" si="218"/>
        <v>#REF!</v>
      </c>
    </row>
    <row r="1343" spans="1:37" ht="30" customHeight="1" x14ac:dyDescent="0.25">
      <c r="A1343" s="115">
        <v>1342</v>
      </c>
      <c r="B1343" s="252" t="s">
        <v>2876</v>
      </c>
      <c r="C1343" s="259" t="s">
        <v>2938</v>
      </c>
      <c r="D1343" s="252" t="s">
        <v>48</v>
      </c>
      <c r="E1343" s="252" t="s">
        <v>48</v>
      </c>
      <c r="F1343" s="252" t="s">
        <v>48</v>
      </c>
      <c r="G1343" s="260" t="s">
        <v>48</v>
      </c>
      <c r="H1343" s="169">
        <f t="shared" si="209"/>
        <v>0.5</v>
      </c>
      <c r="I1343" s="170" t="str">
        <f t="shared" si="210"/>
        <v>MEDIA</v>
      </c>
      <c r="J1343" s="292">
        <v>0</v>
      </c>
      <c r="K1343" s="221">
        <v>0</v>
      </c>
      <c r="L1343" s="83" t="s">
        <v>129</v>
      </c>
      <c r="M1343" s="188">
        <v>0</v>
      </c>
      <c r="N1343" s="83" t="s">
        <v>1204</v>
      </c>
      <c r="O1343" s="188">
        <v>0</v>
      </c>
      <c r="P1343" s="83">
        <v>4</v>
      </c>
      <c r="Q1343" s="86" t="s">
        <v>2945</v>
      </c>
      <c r="R1343" s="83"/>
      <c r="S1343" s="93">
        <v>43724</v>
      </c>
      <c r="T1343" s="96">
        <v>229259</v>
      </c>
      <c r="U1343" s="83" t="s">
        <v>178</v>
      </c>
      <c r="V1343" s="83"/>
      <c r="W1343" s="171">
        <v>44074</v>
      </c>
      <c r="X1343" s="172" t="e">
        <f>+CONCATENATE(TEXT(#REF!,"yyyy"),"-",TEXT(#REF!,"mm"))</f>
        <v>#REF!</v>
      </c>
      <c r="Y1343" s="173" t="str">
        <f t="shared" si="212"/>
        <v>4</v>
      </c>
      <c r="Z1343" s="172" t="str">
        <f t="shared" si="213"/>
        <v>2020-07</v>
      </c>
      <c r="AA1343" s="170" t="e">
        <f>+VLOOKUP(Z1343,#REF!,2,FALSE)/VLOOKUP(X1343,#REF!,2,FALSE)</f>
        <v>#REF!</v>
      </c>
      <c r="AB1343" s="174" t="e">
        <f t="shared" si="214"/>
        <v>#REF!</v>
      </c>
      <c r="AC1343" s="174" t="e">
        <f t="shared" si="215"/>
        <v>#REF!</v>
      </c>
      <c r="AD1343" s="175" t="e">
        <f>+#REF!+365*Y1343</f>
        <v>#REF!</v>
      </c>
      <c r="AE1343" s="176" t="e">
        <f t="shared" si="216"/>
        <v>#REF!</v>
      </c>
      <c r="AF1343" s="170" t="e">
        <f>+VLOOKUP(CONCATENATE(TEXT(W1343,"yyyy"),"-",TEXT(W1343,"mm")),#REF!,2,0)</f>
        <v>#REF!</v>
      </c>
      <c r="AG1343" s="177" t="e">
        <f>+(AC1343*(1+'INFLAC PROYECTADA'!$B$8)^(AE1343))/((1+DEMANDADO!AF1343)^(AE1343))</f>
        <v>#REF!</v>
      </c>
      <c r="AH1343" s="169">
        <f>(0.2*VLOOKUP(D1343,'%.'!$A$1:$B$4,2,FALSE))+(0.35*VLOOKUP(E1343,'%.'!$A$1:$B$4,2,FALSE))+(0.1*VLOOKUP(F1343,'%.'!$A$1:$B$4,2,FALSE))+(0.35*VLOOKUP(G1343,'%.'!$A$1:$B$4,2,FALSE))</f>
        <v>0.5</v>
      </c>
      <c r="AI1343" s="128" t="str">
        <f t="shared" si="211"/>
        <v>MEDIA</v>
      </c>
      <c r="AJ1343" s="128" t="str">
        <f t="shared" si="217"/>
        <v>Cuentas de Orden</v>
      </c>
      <c r="AK1343" s="178" t="e">
        <f t="shared" si="218"/>
        <v>#REF!</v>
      </c>
    </row>
    <row r="1344" spans="1:37" ht="30" customHeight="1" x14ac:dyDescent="0.25">
      <c r="A1344" s="115">
        <v>1343</v>
      </c>
      <c r="B1344" s="252" t="s">
        <v>2774</v>
      </c>
      <c r="C1344" s="259" t="s">
        <v>2939</v>
      </c>
      <c r="D1344" s="252" t="s">
        <v>48</v>
      </c>
      <c r="E1344" s="252" t="s">
        <v>48</v>
      </c>
      <c r="F1344" s="252" t="s">
        <v>48</v>
      </c>
      <c r="G1344" s="260" t="s">
        <v>48</v>
      </c>
      <c r="H1344" s="169">
        <f t="shared" si="209"/>
        <v>0.5</v>
      </c>
      <c r="I1344" s="170" t="str">
        <f t="shared" si="210"/>
        <v>MEDIA</v>
      </c>
      <c r="J1344" s="292">
        <v>43890100</v>
      </c>
      <c r="K1344" s="221">
        <v>0</v>
      </c>
      <c r="L1344" s="83" t="s">
        <v>128</v>
      </c>
      <c r="M1344" s="188">
        <v>0</v>
      </c>
      <c r="N1344" s="83" t="s">
        <v>405</v>
      </c>
      <c r="O1344" s="189">
        <v>0</v>
      </c>
      <c r="P1344" s="83">
        <v>3</v>
      </c>
      <c r="Q1344" s="83" t="s">
        <v>2945</v>
      </c>
      <c r="R1344" s="83"/>
      <c r="S1344" s="93">
        <v>43724</v>
      </c>
      <c r="T1344" s="96">
        <v>229259</v>
      </c>
      <c r="U1344" s="83" t="s">
        <v>76</v>
      </c>
      <c r="V1344" s="82" t="s">
        <v>2953</v>
      </c>
      <c r="W1344" s="171">
        <v>44074</v>
      </c>
      <c r="X1344" s="172" t="e">
        <f>+CONCATENATE(TEXT(#REF!,"yyyy"),"-",TEXT(#REF!,"mm"))</f>
        <v>#REF!</v>
      </c>
      <c r="Y1344" s="173" t="str">
        <f t="shared" si="212"/>
        <v>3</v>
      </c>
      <c r="Z1344" s="172" t="str">
        <f t="shared" si="213"/>
        <v>2020-07</v>
      </c>
      <c r="AA1344" s="170" t="e">
        <f>+VLOOKUP(Z1344,#REF!,2,FALSE)/VLOOKUP(X1344,#REF!,2,FALSE)</f>
        <v>#REF!</v>
      </c>
      <c r="AB1344" s="174" t="e">
        <f t="shared" si="214"/>
        <v>#REF!</v>
      </c>
      <c r="AC1344" s="174" t="e">
        <f t="shared" si="215"/>
        <v>#REF!</v>
      </c>
      <c r="AD1344" s="175" t="e">
        <f>+#REF!+365*Y1344</f>
        <v>#REF!</v>
      </c>
      <c r="AE1344" s="176" t="e">
        <f t="shared" si="216"/>
        <v>#REF!</v>
      </c>
      <c r="AF1344" s="170" t="e">
        <f>+VLOOKUP(CONCATENATE(TEXT(W1344,"yyyy"),"-",TEXT(W1344,"mm")),#REF!,2,0)</f>
        <v>#REF!</v>
      </c>
      <c r="AG1344" s="177" t="e">
        <f>+(AC1344*(1+'INFLAC PROYECTADA'!$B$8)^(AE1344))/((1+DEMANDADO!AF1344)^(AE1344))</f>
        <v>#REF!</v>
      </c>
      <c r="AH1344" s="169">
        <f>(0.2*VLOOKUP(D1344,'%.'!$A$1:$B$4,2,FALSE))+(0.35*VLOOKUP(E1344,'%.'!$A$1:$B$4,2,FALSE))+(0.1*VLOOKUP(F1344,'%.'!$A$1:$B$4,2,FALSE))+(0.35*VLOOKUP(G1344,'%.'!$A$1:$B$4,2,FALSE))</f>
        <v>0.5</v>
      </c>
      <c r="AI1344" s="128" t="str">
        <f t="shared" si="211"/>
        <v>MEDIA</v>
      </c>
      <c r="AJ1344" s="128" t="str">
        <f t="shared" si="217"/>
        <v>Cuentas de Orden</v>
      </c>
      <c r="AK1344" s="178" t="e">
        <f t="shared" si="218"/>
        <v>#REF!</v>
      </c>
    </row>
    <row r="1345" spans="1:37" ht="30" customHeight="1" x14ac:dyDescent="0.25">
      <c r="A1345" s="115">
        <v>1344</v>
      </c>
      <c r="B1345" s="252" t="s">
        <v>2786</v>
      </c>
      <c r="C1345" s="259" t="s">
        <v>2940</v>
      </c>
      <c r="D1345" s="252" t="s">
        <v>48</v>
      </c>
      <c r="E1345" s="252" t="s">
        <v>48</v>
      </c>
      <c r="F1345" s="252" t="s">
        <v>48</v>
      </c>
      <c r="G1345" s="260" t="s">
        <v>48</v>
      </c>
      <c r="H1345" s="169">
        <f t="shared" si="209"/>
        <v>0.5</v>
      </c>
      <c r="I1345" s="170" t="str">
        <f t="shared" si="210"/>
        <v>MEDIA</v>
      </c>
      <c r="J1345" s="292">
        <v>13384907</v>
      </c>
      <c r="K1345" s="221">
        <v>0</v>
      </c>
      <c r="L1345" s="83" t="s">
        <v>128</v>
      </c>
      <c r="M1345" s="188">
        <v>0</v>
      </c>
      <c r="N1345" s="83" t="s">
        <v>405</v>
      </c>
      <c r="O1345" s="189">
        <v>0</v>
      </c>
      <c r="P1345" s="83">
        <v>3</v>
      </c>
      <c r="Q1345" s="83" t="s">
        <v>2945</v>
      </c>
      <c r="R1345" s="83"/>
      <c r="S1345" s="93">
        <v>43724</v>
      </c>
      <c r="T1345" s="96">
        <v>229259</v>
      </c>
      <c r="U1345" s="83" t="s">
        <v>171</v>
      </c>
      <c r="V1345" s="83"/>
      <c r="W1345" s="171">
        <v>44074</v>
      </c>
      <c r="X1345" s="172" t="e">
        <f>+CONCATENATE(TEXT(#REF!,"yyyy"),"-",TEXT(#REF!,"mm"))</f>
        <v>#REF!</v>
      </c>
      <c r="Y1345" s="173" t="str">
        <f t="shared" si="212"/>
        <v>3</v>
      </c>
      <c r="Z1345" s="172" t="str">
        <f t="shared" si="213"/>
        <v>2020-07</v>
      </c>
      <c r="AA1345" s="170" t="e">
        <f>+VLOOKUP(Z1345,#REF!,2,FALSE)/VLOOKUP(X1345,#REF!,2,FALSE)</f>
        <v>#REF!</v>
      </c>
      <c r="AB1345" s="174" t="e">
        <f t="shared" si="214"/>
        <v>#REF!</v>
      </c>
      <c r="AC1345" s="174" t="e">
        <f t="shared" si="215"/>
        <v>#REF!</v>
      </c>
      <c r="AD1345" s="175" t="e">
        <f>+#REF!+365*Y1345</f>
        <v>#REF!</v>
      </c>
      <c r="AE1345" s="176" t="e">
        <f t="shared" si="216"/>
        <v>#REF!</v>
      </c>
      <c r="AF1345" s="170" t="e">
        <f>+VLOOKUP(CONCATENATE(TEXT(W1345,"yyyy"),"-",TEXT(W1345,"mm")),#REF!,2,0)</f>
        <v>#REF!</v>
      </c>
      <c r="AG1345" s="177" t="e">
        <f>+(AC1345*(1+'INFLAC PROYECTADA'!$B$8)^(AE1345))/((1+DEMANDADO!AF1345)^(AE1345))</f>
        <v>#REF!</v>
      </c>
      <c r="AH1345" s="169">
        <f>(0.2*VLOOKUP(D1345,'%.'!$A$1:$B$4,2,FALSE))+(0.35*VLOOKUP(E1345,'%.'!$A$1:$B$4,2,FALSE))+(0.1*VLOOKUP(F1345,'%.'!$A$1:$B$4,2,FALSE))+(0.35*VLOOKUP(G1345,'%.'!$A$1:$B$4,2,FALSE))</f>
        <v>0.5</v>
      </c>
      <c r="AI1345" s="128" t="str">
        <f t="shared" si="211"/>
        <v>MEDIA</v>
      </c>
      <c r="AJ1345" s="128" t="str">
        <f t="shared" si="217"/>
        <v>Cuentas de Orden</v>
      </c>
      <c r="AK1345" s="178" t="e">
        <f t="shared" si="218"/>
        <v>#REF!</v>
      </c>
    </row>
    <row r="1346" spans="1:37" ht="30" customHeight="1" x14ac:dyDescent="0.25">
      <c r="A1346" s="115">
        <v>1345</v>
      </c>
      <c r="B1346" s="65" t="s">
        <v>2941</v>
      </c>
      <c r="C1346" s="259" t="s">
        <v>2942</v>
      </c>
      <c r="D1346" s="252" t="s">
        <v>48</v>
      </c>
      <c r="E1346" s="252" t="s">
        <v>48</v>
      </c>
      <c r="F1346" s="252" t="s">
        <v>48</v>
      </c>
      <c r="G1346" s="258" t="s">
        <v>48</v>
      </c>
      <c r="H1346" s="169">
        <f t="shared" ref="H1346:H1409" si="219">+IFERROR(AH1346,"")</f>
        <v>0.5</v>
      </c>
      <c r="I1346" s="170" t="str">
        <f t="shared" ref="I1346:I1409" si="220">+IFERROR(AI1346,"")</f>
        <v>MEDIA</v>
      </c>
      <c r="J1346" s="292">
        <v>0</v>
      </c>
      <c r="K1346" s="221">
        <v>0</v>
      </c>
      <c r="L1346" s="87" t="s">
        <v>129</v>
      </c>
      <c r="M1346" s="188">
        <v>0</v>
      </c>
      <c r="N1346" s="87" t="s">
        <v>405</v>
      </c>
      <c r="O1346" s="188">
        <v>0</v>
      </c>
      <c r="P1346" s="86">
        <v>3</v>
      </c>
      <c r="Q1346" s="83" t="s">
        <v>2945</v>
      </c>
      <c r="R1346" s="79"/>
      <c r="S1346" s="93">
        <v>43724</v>
      </c>
      <c r="T1346" s="96">
        <v>229259</v>
      </c>
      <c r="U1346" s="86" t="s">
        <v>76</v>
      </c>
      <c r="V1346" s="86" t="s">
        <v>2954</v>
      </c>
      <c r="W1346" s="171">
        <v>44074</v>
      </c>
      <c r="X1346" s="172" t="e">
        <f>+CONCATENATE(TEXT(#REF!,"yyyy"),"-",TEXT(#REF!,"mm"))</f>
        <v>#REF!</v>
      </c>
      <c r="Y1346" s="173" t="str">
        <f t="shared" si="212"/>
        <v>3</v>
      </c>
      <c r="Z1346" s="172" t="str">
        <f t="shared" si="213"/>
        <v>2020-07</v>
      </c>
      <c r="AA1346" s="170" t="e">
        <f>+VLOOKUP(Z1346,#REF!,2,FALSE)/VLOOKUP(X1346,#REF!,2,FALSE)</f>
        <v>#REF!</v>
      </c>
      <c r="AB1346" s="174" t="e">
        <f t="shared" si="214"/>
        <v>#REF!</v>
      </c>
      <c r="AC1346" s="174" t="e">
        <f t="shared" si="215"/>
        <v>#REF!</v>
      </c>
      <c r="AD1346" s="175" t="e">
        <f>+#REF!+365*Y1346</f>
        <v>#REF!</v>
      </c>
      <c r="AE1346" s="176" t="e">
        <f t="shared" si="216"/>
        <v>#REF!</v>
      </c>
      <c r="AF1346" s="170" t="e">
        <f>+VLOOKUP(CONCATENATE(TEXT(W1346,"yyyy"),"-",TEXT(W1346,"mm")),#REF!,2,0)</f>
        <v>#REF!</v>
      </c>
      <c r="AG1346" s="177" t="e">
        <f>+(AC1346*(1+'INFLAC PROYECTADA'!$B$8)^(AE1346))/((1+DEMANDADO!AF1346)^(AE1346))</f>
        <v>#REF!</v>
      </c>
      <c r="AH1346" s="169">
        <f>(0.2*VLOOKUP(D1346,'%.'!$A$1:$B$4,2,FALSE))+(0.35*VLOOKUP(E1346,'%.'!$A$1:$B$4,2,FALSE))+(0.1*VLOOKUP(F1346,'%.'!$A$1:$B$4,2,FALSE))+(0.35*VLOOKUP(G1346,'%.'!$A$1:$B$4,2,FALSE))</f>
        <v>0.5</v>
      </c>
      <c r="AI1346" s="128" t="str">
        <f t="shared" si="211"/>
        <v>MEDIA</v>
      </c>
      <c r="AJ1346" s="128" t="str">
        <f t="shared" si="217"/>
        <v>Cuentas de Orden</v>
      </c>
      <c r="AK1346" s="178" t="e">
        <f t="shared" si="218"/>
        <v>#REF!</v>
      </c>
    </row>
    <row r="1347" spans="1:37" ht="30" customHeight="1" x14ac:dyDescent="0.25">
      <c r="A1347" s="115">
        <v>1346</v>
      </c>
      <c r="B1347" s="252" t="s">
        <v>2850</v>
      </c>
      <c r="C1347" s="259" t="s">
        <v>2943</v>
      </c>
      <c r="D1347" s="252" t="s">
        <v>1</v>
      </c>
      <c r="E1347" s="252" t="s">
        <v>1</v>
      </c>
      <c r="F1347" s="252" t="s">
        <v>1</v>
      </c>
      <c r="G1347" s="258" t="s">
        <v>1</v>
      </c>
      <c r="H1347" s="169">
        <f t="shared" si="219"/>
        <v>0.05</v>
      </c>
      <c r="I1347" s="170" t="str">
        <f t="shared" si="220"/>
        <v>REMOTA</v>
      </c>
      <c r="J1347" s="292">
        <v>526681800</v>
      </c>
      <c r="K1347" s="221">
        <v>0</v>
      </c>
      <c r="L1347" s="87" t="s">
        <v>128</v>
      </c>
      <c r="M1347" s="188">
        <v>0</v>
      </c>
      <c r="N1347" s="87" t="s">
        <v>405</v>
      </c>
      <c r="O1347" s="188">
        <v>0</v>
      </c>
      <c r="P1347" s="86">
        <v>5</v>
      </c>
      <c r="Q1347" s="83" t="s">
        <v>2945</v>
      </c>
      <c r="R1347" s="79"/>
      <c r="S1347" s="93">
        <v>43724</v>
      </c>
      <c r="T1347" s="96">
        <v>229259</v>
      </c>
      <c r="U1347" s="86" t="s">
        <v>177</v>
      </c>
      <c r="V1347" s="86"/>
      <c r="W1347" s="171">
        <v>44074</v>
      </c>
      <c r="X1347" s="172" t="e">
        <f>+CONCATENATE(TEXT(#REF!,"yyyy"),"-",TEXT(#REF!,"mm"))</f>
        <v>#REF!</v>
      </c>
      <c r="Y1347" s="173" t="str">
        <f t="shared" si="212"/>
        <v>5</v>
      </c>
      <c r="Z1347" s="172" t="str">
        <f t="shared" si="213"/>
        <v>2020-07</v>
      </c>
      <c r="AA1347" s="170" t="e">
        <f>+VLOOKUP(Z1347,#REF!,2,FALSE)/VLOOKUP(X1347,#REF!,2,FALSE)</f>
        <v>#REF!</v>
      </c>
      <c r="AB1347" s="174" t="e">
        <f t="shared" si="214"/>
        <v>#REF!</v>
      </c>
      <c r="AC1347" s="174" t="e">
        <f t="shared" si="215"/>
        <v>#REF!</v>
      </c>
      <c r="AD1347" s="175" t="e">
        <f>+#REF!+365*Y1347</f>
        <v>#REF!</v>
      </c>
      <c r="AE1347" s="176" t="e">
        <f t="shared" si="216"/>
        <v>#REF!</v>
      </c>
      <c r="AF1347" s="170" t="e">
        <f>+VLOOKUP(CONCATENATE(TEXT(W1347,"yyyy"),"-",TEXT(W1347,"mm")),#REF!,2,0)</f>
        <v>#REF!</v>
      </c>
      <c r="AG1347" s="177" t="e">
        <f>+(AC1347*(1+'INFLAC PROYECTADA'!$B$8)^(AE1347))/((1+DEMANDADO!AF1347)^(AE1347))</f>
        <v>#REF!</v>
      </c>
      <c r="AH1347" s="169">
        <f>(0.2*VLOOKUP(D1347,'%.'!$A$1:$B$4,2,FALSE))+(0.35*VLOOKUP(E1347,'%.'!$A$1:$B$4,2,FALSE))+(0.1*VLOOKUP(F1347,'%.'!$A$1:$B$4,2,FALSE))+(0.35*VLOOKUP(G1347,'%.'!$A$1:$B$4,2,FALSE))</f>
        <v>0.05</v>
      </c>
      <c r="AI1347" s="128" t="str">
        <f t="shared" ref="AI1347:AI1410" si="221">+IF(AH1347&gt;0.5,"ALTA",IF(AH1347&gt;0.25,"MEDIA",IF(AH1347&gt;=0.1,"BAJA",IF(AH1347&lt;0.1,"REMOTA"))))</f>
        <v>REMOTA</v>
      </c>
      <c r="AJ1347" s="128" t="str">
        <f t="shared" si="217"/>
        <v>No se registra</v>
      </c>
      <c r="AK1347" s="178">
        <f t="shared" si="218"/>
        <v>0</v>
      </c>
    </row>
    <row r="1348" spans="1:37" ht="30" customHeight="1" x14ac:dyDescent="0.25">
      <c r="A1348" s="115">
        <v>1347</v>
      </c>
      <c r="B1348" s="65" t="s">
        <v>2813</v>
      </c>
      <c r="C1348" s="259" t="s">
        <v>2944</v>
      </c>
      <c r="D1348" s="252" t="s">
        <v>48</v>
      </c>
      <c r="E1348" s="252" t="s">
        <v>48</v>
      </c>
      <c r="F1348" s="252" t="s">
        <v>1</v>
      </c>
      <c r="G1348" s="260" t="s">
        <v>48</v>
      </c>
      <c r="H1348" s="169">
        <f t="shared" si="219"/>
        <v>0.45500000000000002</v>
      </c>
      <c r="I1348" s="170" t="str">
        <f t="shared" si="220"/>
        <v>MEDIA</v>
      </c>
      <c r="J1348" s="292">
        <v>42234354</v>
      </c>
      <c r="K1348" s="221">
        <v>0</v>
      </c>
      <c r="L1348" s="83" t="s">
        <v>128</v>
      </c>
      <c r="M1348" s="188">
        <v>0</v>
      </c>
      <c r="N1348" s="83" t="s">
        <v>405</v>
      </c>
      <c r="O1348" s="85" t="s">
        <v>5984</v>
      </c>
      <c r="P1348" s="83">
        <v>4</v>
      </c>
      <c r="Q1348" s="83" t="s">
        <v>2945</v>
      </c>
      <c r="R1348" s="83"/>
      <c r="S1348" s="93">
        <v>43724</v>
      </c>
      <c r="T1348" s="96">
        <v>229259</v>
      </c>
      <c r="U1348" s="86" t="s">
        <v>21</v>
      </c>
      <c r="V1348" s="83"/>
      <c r="W1348" s="171">
        <v>44074</v>
      </c>
      <c r="X1348" s="172" t="e">
        <f>+CONCATENATE(TEXT(#REF!,"yyyy"),"-",TEXT(#REF!,"mm"))</f>
        <v>#REF!</v>
      </c>
      <c r="Y1348" s="173" t="str">
        <f t="shared" si="212"/>
        <v>4</v>
      </c>
      <c r="Z1348" s="172" t="str">
        <f t="shared" si="213"/>
        <v>2020-07</v>
      </c>
      <c r="AA1348" s="170" t="e">
        <f>+VLOOKUP(Z1348,#REF!,2,FALSE)/VLOOKUP(X1348,#REF!,2,FALSE)</f>
        <v>#REF!</v>
      </c>
      <c r="AB1348" s="174" t="e">
        <f t="shared" si="214"/>
        <v>#REF!</v>
      </c>
      <c r="AC1348" s="174" t="e">
        <f t="shared" si="215"/>
        <v>#REF!</v>
      </c>
      <c r="AD1348" s="175" t="e">
        <f>+#REF!+365*Y1348</f>
        <v>#REF!</v>
      </c>
      <c r="AE1348" s="176" t="e">
        <f t="shared" si="216"/>
        <v>#REF!</v>
      </c>
      <c r="AF1348" s="170" t="e">
        <f>+VLOOKUP(CONCATENATE(TEXT(W1348,"yyyy"),"-",TEXT(W1348,"mm")),#REF!,2,0)</f>
        <v>#REF!</v>
      </c>
      <c r="AG1348" s="177" t="e">
        <f>+(AC1348*(1+'INFLAC PROYECTADA'!$B$8)^(AE1348))/((1+DEMANDADO!AF1348)^(AE1348))</f>
        <v>#REF!</v>
      </c>
      <c r="AH1348" s="169">
        <f>(0.2*VLOOKUP(D1348,'%.'!$A$1:$B$4,2,FALSE))+(0.35*VLOOKUP(E1348,'%.'!$A$1:$B$4,2,FALSE))+(0.1*VLOOKUP(F1348,'%.'!$A$1:$B$4,2,FALSE))+(0.35*VLOOKUP(G1348,'%.'!$A$1:$B$4,2,FALSE))</f>
        <v>0.45500000000000002</v>
      </c>
      <c r="AI1348" s="128" t="str">
        <f t="shared" si="221"/>
        <v>MEDIA</v>
      </c>
      <c r="AJ1348" s="128" t="str">
        <f t="shared" si="217"/>
        <v>Cuentas de Orden</v>
      </c>
      <c r="AK1348" s="178" t="e">
        <f t="shared" si="218"/>
        <v>#REF!</v>
      </c>
    </row>
    <row r="1349" spans="1:37" ht="30" customHeight="1" x14ac:dyDescent="0.25">
      <c r="A1349" s="115">
        <v>1348</v>
      </c>
      <c r="B1349" s="82" t="s">
        <v>2955</v>
      </c>
      <c r="C1349" s="126" t="s">
        <v>2956</v>
      </c>
      <c r="D1349" s="83" t="s">
        <v>1</v>
      </c>
      <c r="E1349" s="83" t="s">
        <v>1</v>
      </c>
      <c r="F1349" s="83" t="s">
        <v>1</v>
      </c>
      <c r="G1349" s="124" t="s">
        <v>1</v>
      </c>
      <c r="H1349" s="169">
        <f t="shared" si="219"/>
        <v>0.05</v>
      </c>
      <c r="I1349" s="170" t="str">
        <f t="shared" si="220"/>
        <v>REMOTA</v>
      </c>
      <c r="J1349" s="292">
        <v>6000000</v>
      </c>
      <c r="K1349" s="221">
        <v>0</v>
      </c>
      <c r="L1349" s="83" t="s">
        <v>153</v>
      </c>
      <c r="M1349" s="188">
        <v>0</v>
      </c>
      <c r="N1349" s="83" t="s">
        <v>447</v>
      </c>
      <c r="O1349" s="189" t="s">
        <v>447</v>
      </c>
      <c r="P1349" s="83" t="s">
        <v>742</v>
      </c>
      <c r="Q1349" s="83" t="s">
        <v>3184</v>
      </c>
      <c r="R1349" s="83">
        <v>3285</v>
      </c>
      <c r="S1349" s="93">
        <v>40716</v>
      </c>
      <c r="T1349" s="83">
        <v>127022</v>
      </c>
      <c r="U1349" s="82" t="s">
        <v>76</v>
      </c>
      <c r="V1349" s="82" t="s">
        <v>943</v>
      </c>
      <c r="W1349" s="171">
        <v>44074</v>
      </c>
      <c r="X1349" s="172" t="e">
        <f>+CONCATENATE(TEXT(#REF!,"yyyy"),"-",TEXT(#REF!,"mm"))</f>
        <v>#REF!</v>
      </c>
      <c r="Y1349" s="173" t="str">
        <f t="shared" si="212"/>
        <v>12</v>
      </c>
      <c r="Z1349" s="172" t="str">
        <f t="shared" si="213"/>
        <v>2020-07</v>
      </c>
      <c r="AA1349" s="170" t="e">
        <f>+VLOOKUP(Z1349,#REF!,2,FALSE)/VLOOKUP(X1349,#REF!,2,FALSE)</f>
        <v>#REF!</v>
      </c>
      <c r="AB1349" s="174" t="e">
        <f t="shared" si="214"/>
        <v>#REF!</v>
      </c>
      <c r="AC1349" s="174" t="e">
        <f t="shared" si="215"/>
        <v>#REF!</v>
      </c>
      <c r="AD1349" s="175" t="e">
        <f>+#REF!+365*Y1349</f>
        <v>#REF!</v>
      </c>
      <c r="AE1349" s="176" t="e">
        <f t="shared" si="216"/>
        <v>#REF!</v>
      </c>
      <c r="AF1349" s="170" t="e">
        <f>+VLOOKUP(CONCATENATE(TEXT(W1349,"yyyy"),"-",TEXT(W1349,"mm")),#REF!,2,0)</f>
        <v>#REF!</v>
      </c>
      <c r="AG1349" s="177" t="e">
        <f>+(AC1349*(1+'INFLAC PROYECTADA'!$B$8)^(AE1349))/((1+DEMANDADO!AF1349)^(AE1349))</f>
        <v>#REF!</v>
      </c>
      <c r="AH1349" s="169">
        <f>(0.2*VLOOKUP(D1349,'%.'!$A$1:$B$4,2,FALSE))+(0.35*VLOOKUP(E1349,'%.'!$A$1:$B$4,2,FALSE))+(0.1*VLOOKUP(F1349,'%.'!$A$1:$B$4,2,FALSE))+(0.35*VLOOKUP(G1349,'%.'!$A$1:$B$4,2,FALSE))</f>
        <v>0.05</v>
      </c>
      <c r="AI1349" s="128" t="str">
        <f t="shared" si="221"/>
        <v>REMOTA</v>
      </c>
      <c r="AJ1349" s="128" t="str">
        <f t="shared" si="217"/>
        <v>No se registra</v>
      </c>
      <c r="AK1349" s="178">
        <f t="shared" si="218"/>
        <v>0</v>
      </c>
    </row>
    <row r="1350" spans="1:37" ht="30" customHeight="1" x14ac:dyDescent="0.25">
      <c r="A1350" s="115">
        <v>1349</v>
      </c>
      <c r="B1350" s="82" t="s">
        <v>2957</v>
      </c>
      <c r="C1350" s="126" t="s">
        <v>2958</v>
      </c>
      <c r="D1350" s="83" t="s">
        <v>1</v>
      </c>
      <c r="E1350" s="83" t="s">
        <v>1</v>
      </c>
      <c r="F1350" s="83" t="s">
        <v>1</v>
      </c>
      <c r="G1350" s="124" t="s">
        <v>1</v>
      </c>
      <c r="H1350" s="169">
        <f t="shared" si="219"/>
        <v>0.05</v>
      </c>
      <c r="I1350" s="170" t="str">
        <f t="shared" si="220"/>
        <v>REMOTA</v>
      </c>
      <c r="J1350" s="292">
        <v>280000000</v>
      </c>
      <c r="K1350" s="221">
        <v>0</v>
      </c>
      <c r="L1350" s="82" t="s">
        <v>139</v>
      </c>
      <c r="M1350" s="188">
        <v>0</v>
      </c>
      <c r="N1350" s="83" t="s">
        <v>447</v>
      </c>
      <c r="O1350" s="189" t="s">
        <v>447</v>
      </c>
      <c r="P1350" s="83" t="s">
        <v>1739</v>
      </c>
      <c r="Q1350" s="83" t="s">
        <v>3184</v>
      </c>
      <c r="R1350" s="83">
        <v>3285</v>
      </c>
      <c r="S1350" s="93">
        <v>40716</v>
      </c>
      <c r="T1350" s="83">
        <v>127022</v>
      </c>
      <c r="U1350" s="82" t="s">
        <v>21</v>
      </c>
      <c r="V1350" s="82"/>
      <c r="W1350" s="171">
        <v>44074</v>
      </c>
      <c r="X1350" s="172" t="e">
        <f>+CONCATENATE(TEXT(#REF!,"yyyy"),"-",TEXT(#REF!,"mm"))</f>
        <v>#REF!</v>
      </c>
      <c r="Y1350" s="173" t="str">
        <f t="shared" si="212"/>
        <v>13</v>
      </c>
      <c r="Z1350" s="172" t="str">
        <f t="shared" si="213"/>
        <v>2020-07</v>
      </c>
      <c r="AA1350" s="170" t="e">
        <f>+VLOOKUP(Z1350,#REF!,2,FALSE)/VLOOKUP(X1350,#REF!,2,FALSE)</f>
        <v>#REF!</v>
      </c>
      <c r="AB1350" s="174" t="e">
        <f t="shared" si="214"/>
        <v>#REF!</v>
      </c>
      <c r="AC1350" s="174" t="e">
        <f t="shared" si="215"/>
        <v>#REF!</v>
      </c>
      <c r="AD1350" s="175" t="e">
        <f>+#REF!+365*Y1350</f>
        <v>#REF!</v>
      </c>
      <c r="AE1350" s="176" t="e">
        <f t="shared" si="216"/>
        <v>#REF!</v>
      </c>
      <c r="AF1350" s="170" t="e">
        <f>+VLOOKUP(CONCATENATE(TEXT(W1350,"yyyy"),"-",TEXT(W1350,"mm")),#REF!,2,0)</f>
        <v>#REF!</v>
      </c>
      <c r="AG1350" s="177" t="e">
        <f>+(AC1350*(1+'INFLAC PROYECTADA'!$B$8)^(AE1350))/((1+DEMANDADO!AF1350)^(AE1350))</f>
        <v>#REF!</v>
      </c>
      <c r="AH1350" s="169">
        <f>(0.2*VLOOKUP(D1350,'%.'!$A$1:$B$4,2,FALSE))+(0.35*VLOOKUP(E1350,'%.'!$A$1:$B$4,2,FALSE))+(0.1*VLOOKUP(F1350,'%.'!$A$1:$B$4,2,FALSE))+(0.35*VLOOKUP(G1350,'%.'!$A$1:$B$4,2,FALSE))</f>
        <v>0.05</v>
      </c>
      <c r="AI1350" s="128" t="str">
        <f t="shared" si="221"/>
        <v>REMOTA</v>
      </c>
      <c r="AJ1350" s="128" t="str">
        <f t="shared" si="217"/>
        <v>No se registra</v>
      </c>
      <c r="AK1350" s="178">
        <f t="shared" si="218"/>
        <v>0</v>
      </c>
    </row>
    <row r="1351" spans="1:37" ht="30" customHeight="1" x14ac:dyDescent="0.25">
      <c r="A1351" s="115">
        <v>1350</v>
      </c>
      <c r="B1351" s="82" t="s">
        <v>2959</v>
      </c>
      <c r="C1351" s="126" t="s">
        <v>2960</v>
      </c>
      <c r="D1351" s="83" t="s">
        <v>1</v>
      </c>
      <c r="E1351" s="83" t="s">
        <v>1</v>
      </c>
      <c r="F1351" s="83" t="s">
        <v>1</v>
      </c>
      <c r="G1351" s="124" t="s">
        <v>1</v>
      </c>
      <c r="H1351" s="169">
        <f t="shared" si="219"/>
        <v>0.05</v>
      </c>
      <c r="I1351" s="170" t="str">
        <f t="shared" si="220"/>
        <v>REMOTA</v>
      </c>
      <c r="J1351" s="292">
        <v>10000000</v>
      </c>
      <c r="K1351" s="221">
        <v>0</v>
      </c>
      <c r="L1351" s="83" t="s">
        <v>153</v>
      </c>
      <c r="M1351" s="188">
        <v>0</v>
      </c>
      <c r="N1351" s="83" t="s">
        <v>447</v>
      </c>
      <c r="O1351" s="189" t="s">
        <v>447</v>
      </c>
      <c r="P1351" s="83" t="s">
        <v>1739</v>
      </c>
      <c r="Q1351" s="83" t="s">
        <v>3184</v>
      </c>
      <c r="R1351" s="83">
        <v>3285</v>
      </c>
      <c r="S1351" s="93">
        <v>40716</v>
      </c>
      <c r="T1351" s="83">
        <v>127022</v>
      </c>
      <c r="U1351" s="82" t="s">
        <v>21</v>
      </c>
      <c r="V1351" s="82"/>
      <c r="W1351" s="171">
        <v>44074</v>
      </c>
      <c r="X1351" s="172" t="e">
        <f>+CONCATENATE(TEXT(#REF!,"yyyy"),"-",TEXT(#REF!,"mm"))</f>
        <v>#REF!</v>
      </c>
      <c r="Y1351" s="173" t="str">
        <f t="shared" si="212"/>
        <v>13</v>
      </c>
      <c r="Z1351" s="172" t="str">
        <f t="shared" si="213"/>
        <v>2020-07</v>
      </c>
      <c r="AA1351" s="170" t="e">
        <f>+VLOOKUP(Z1351,#REF!,2,FALSE)/VLOOKUP(X1351,#REF!,2,FALSE)</f>
        <v>#REF!</v>
      </c>
      <c r="AB1351" s="174" t="e">
        <f t="shared" si="214"/>
        <v>#REF!</v>
      </c>
      <c r="AC1351" s="174" t="e">
        <f t="shared" si="215"/>
        <v>#REF!</v>
      </c>
      <c r="AD1351" s="175" t="e">
        <f>+#REF!+365*Y1351</f>
        <v>#REF!</v>
      </c>
      <c r="AE1351" s="176" t="e">
        <f t="shared" si="216"/>
        <v>#REF!</v>
      </c>
      <c r="AF1351" s="170" t="e">
        <f>+VLOOKUP(CONCATENATE(TEXT(W1351,"yyyy"),"-",TEXT(W1351,"mm")),#REF!,2,0)</f>
        <v>#REF!</v>
      </c>
      <c r="AG1351" s="177" t="e">
        <f>+(AC1351*(1+'INFLAC PROYECTADA'!$B$8)^(AE1351))/((1+DEMANDADO!AF1351)^(AE1351))</f>
        <v>#REF!</v>
      </c>
      <c r="AH1351" s="169">
        <f>(0.2*VLOOKUP(D1351,'%.'!$A$1:$B$4,2,FALSE))+(0.35*VLOOKUP(E1351,'%.'!$A$1:$B$4,2,FALSE))+(0.1*VLOOKUP(F1351,'%.'!$A$1:$B$4,2,FALSE))+(0.35*VLOOKUP(G1351,'%.'!$A$1:$B$4,2,FALSE))</f>
        <v>0.05</v>
      </c>
      <c r="AI1351" s="128" t="str">
        <f t="shared" si="221"/>
        <v>REMOTA</v>
      </c>
      <c r="AJ1351" s="128" t="str">
        <f t="shared" si="217"/>
        <v>No se registra</v>
      </c>
      <c r="AK1351" s="178">
        <f t="shared" si="218"/>
        <v>0</v>
      </c>
    </row>
    <row r="1352" spans="1:37" ht="30" customHeight="1" x14ac:dyDescent="0.25">
      <c r="A1352" s="115">
        <v>1351</v>
      </c>
      <c r="B1352" s="82" t="s">
        <v>2961</v>
      </c>
      <c r="C1352" s="126" t="s">
        <v>2962</v>
      </c>
      <c r="D1352" s="83" t="s">
        <v>1</v>
      </c>
      <c r="E1352" s="83" t="s">
        <v>1</v>
      </c>
      <c r="F1352" s="83" t="s">
        <v>1</v>
      </c>
      <c r="G1352" s="124" t="s">
        <v>1</v>
      </c>
      <c r="H1352" s="169">
        <f t="shared" si="219"/>
        <v>0.05</v>
      </c>
      <c r="I1352" s="170" t="str">
        <f t="shared" si="220"/>
        <v>REMOTA</v>
      </c>
      <c r="J1352" s="292">
        <v>10000000</v>
      </c>
      <c r="K1352" s="221">
        <v>0</v>
      </c>
      <c r="L1352" s="82" t="s">
        <v>131</v>
      </c>
      <c r="M1352" s="188">
        <v>0</v>
      </c>
      <c r="N1352" s="83" t="s">
        <v>447</v>
      </c>
      <c r="O1352" s="189" t="s">
        <v>447</v>
      </c>
      <c r="P1352" s="83" t="s">
        <v>742</v>
      </c>
      <c r="Q1352" s="83" t="s">
        <v>3184</v>
      </c>
      <c r="R1352" s="83">
        <v>3285</v>
      </c>
      <c r="S1352" s="93">
        <v>40716</v>
      </c>
      <c r="T1352" s="83">
        <v>127022</v>
      </c>
      <c r="U1352" s="83" t="s">
        <v>21</v>
      </c>
      <c r="V1352" s="83"/>
      <c r="W1352" s="171">
        <v>44074</v>
      </c>
      <c r="X1352" s="172" t="e">
        <f>+CONCATENATE(TEXT(#REF!,"yyyy"),"-",TEXT(#REF!,"mm"))</f>
        <v>#REF!</v>
      </c>
      <c r="Y1352" s="173" t="str">
        <f t="shared" si="212"/>
        <v>12</v>
      </c>
      <c r="Z1352" s="172" t="str">
        <f t="shared" si="213"/>
        <v>2020-07</v>
      </c>
      <c r="AA1352" s="170" t="e">
        <f>+VLOOKUP(Z1352,#REF!,2,FALSE)/VLOOKUP(X1352,#REF!,2,FALSE)</f>
        <v>#REF!</v>
      </c>
      <c r="AB1352" s="174" t="e">
        <f t="shared" si="214"/>
        <v>#REF!</v>
      </c>
      <c r="AC1352" s="174" t="e">
        <f t="shared" si="215"/>
        <v>#REF!</v>
      </c>
      <c r="AD1352" s="175" t="e">
        <f>+#REF!+365*Y1352</f>
        <v>#REF!</v>
      </c>
      <c r="AE1352" s="176" t="e">
        <f t="shared" si="216"/>
        <v>#REF!</v>
      </c>
      <c r="AF1352" s="170" t="e">
        <f>+VLOOKUP(CONCATENATE(TEXT(W1352,"yyyy"),"-",TEXT(W1352,"mm")),#REF!,2,0)</f>
        <v>#REF!</v>
      </c>
      <c r="AG1352" s="177" t="e">
        <f>+(AC1352*(1+'INFLAC PROYECTADA'!$B$8)^(AE1352))/((1+DEMANDADO!AF1352)^(AE1352))</f>
        <v>#REF!</v>
      </c>
      <c r="AH1352" s="169">
        <f>(0.2*VLOOKUP(D1352,'%.'!$A$1:$B$4,2,FALSE))+(0.35*VLOOKUP(E1352,'%.'!$A$1:$B$4,2,FALSE))+(0.1*VLOOKUP(F1352,'%.'!$A$1:$B$4,2,FALSE))+(0.35*VLOOKUP(G1352,'%.'!$A$1:$B$4,2,FALSE))</f>
        <v>0.05</v>
      </c>
      <c r="AI1352" s="128" t="str">
        <f t="shared" si="221"/>
        <v>REMOTA</v>
      </c>
      <c r="AJ1352" s="128" t="str">
        <f t="shared" si="217"/>
        <v>No se registra</v>
      </c>
      <c r="AK1352" s="178">
        <f t="shared" si="218"/>
        <v>0</v>
      </c>
    </row>
    <row r="1353" spans="1:37" ht="30" customHeight="1" x14ac:dyDescent="0.25">
      <c r="A1353" s="115">
        <v>1352</v>
      </c>
      <c r="B1353" s="82" t="s">
        <v>2959</v>
      </c>
      <c r="C1353" s="126" t="s">
        <v>2963</v>
      </c>
      <c r="D1353" s="83" t="s">
        <v>1</v>
      </c>
      <c r="E1353" s="83" t="s">
        <v>1</v>
      </c>
      <c r="F1353" s="83" t="s">
        <v>1</v>
      </c>
      <c r="G1353" s="124" t="s">
        <v>1</v>
      </c>
      <c r="H1353" s="169">
        <f t="shared" si="219"/>
        <v>0.05</v>
      </c>
      <c r="I1353" s="170" t="str">
        <f t="shared" si="220"/>
        <v>REMOTA</v>
      </c>
      <c r="J1353" s="292">
        <v>15000000</v>
      </c>
      <c r="K1353" s="221">
        <v>0</v>
      </c>
      <c r="L1353" s="83" t="s">
        <v>153</v>
      </c>
      <c r="M1353" s="188">
        <v>0</v>
      </c>
      <c r="N1353" s="83" t="s">
        <v>447</v>
      </c>
      <c r="O1353" s="189" t="s">
        <v>447</v>
      </c>
      <c r="P1353" s="83" t="s">
        <v>742</v>
      </c>
      <c r="Q1353" s="83" t="s">
        <v>3184</v>
      </c>
      <c r="R1353" s="83">
        <v>3285</v>
      </c>
      <c r="S1353" s="93">
        <v>40716</v>
      </c>
      <c r="T1353" s="83">
        <v>127022</v>
      </c>
      <c r="U1353" s="83" t="s">
        <v>21</v>
      </c>
      <c r="V1353" s="83" t="s">
        <v>2576</v>
      </c>
      <c r="W1353" s="171">
        <v>44074</v>
      </c>
      <c r="X1353" s="172" t="e">
        <f>+CONCATENATE(TEXT(#REF!,"yyyy"),"-",TEXT(#REF!,"mm"))</f>
        <v>#REF!</v>
      </c>
      <c r="Y1353" s="173" t="str">
        <f t="shared" si="212"/>
        <v>12</v>
      </c>
      <c r="Z1353" s="172" t="str">
        <f t="shared" si="213"/>
        <v>2020-07</v>
      </c>
      <c r="AA1353" s="170" t="e">
        <f>+VLOOKUP(Z1353,#REF!,2,FALSE)/VLOOKUP(X1353,#REF!,2,FALSE)</f>
        <v>#REF!</v>
      </c>
      <c r="AB1353" s="174" t="e">
        <f t="shared" si="214"/>
        <v>#REF!</v>
      </c>
      <c r="AC1353" s="174" t="e">
        <f t="shared" si="215"/>
        <v>#REF!</v>
      </c>
      <c r="AD1353" s="175" t="e">
        <f>+#REF!+365*Y1353</f>
        <v>#REF!</v>
      </c>
      <c r="AE1353" s="176" t="e">
        <f t="shared" si="216"/>
        <v>#REF!</v>
      </c>
      <c r="AF1353" s="170" t="e">
        <f>+VLOOKUP(CONCATENATE(TEXT(W1353,"yyyy"),"-",TEXT(W1353,"mm")),#REF!,2,0)</f>
        <v>#REF!</v>
      </c>
      <c r="AG1353" s="177" t="e">
        <f>+(AC1353*(1+'INFLAC PROYECTADA'!$B$8)^(AE1353))/((1+DEMANDADO!AF1353)^(AE1353))</f>
        <v>#REF!</v>
      </c>
      <c r="AH1353" s="169">
        <f>(0.2*VLOOKUP(D1353,'%.'!$A$1:$B$4,2,FALSE))+(0.35*VLOOKUP(E1353,'%.'!$A$1:$B$4,2,FALSE))+(0.1*VLOOKUP(F1353,'%.'!$A$1:$B$4,2,FALSE))+(0.35*VLOOKUP(G1353,'%.'!$A$1:$B$4,2,FALSE))</f>
        <v>0.05</v>
      </c>
      <c r="AI1353" s="128" t="str">
        <f t="shared" si="221"/>
        <v>REMOTA</v>
      </c>
      <c r="AJ1353" s="128" t="str">
        <f t="shared" si="217"/>
        <v>No se registra</v>
      </c>
      <c r="AK1353" s="178">
        <f t="shared" si="218"/>
        <v>0</v>
      </c>
    </row>
    <row r="1354" spans="1:37" ht="30" customHeight="1" x14ac:dyDescent="0.25">
      <c r="A1354" s="115">
        <v>1353</v>
      </c>
      <c r="B1354" s="82" t="s">
        <v>2959</v>
      </c>
      <c r="C1354" s="126" t="s">
        <v>2964</v>
      </c>
      <c r="D1354" s="83" t="s">
        <v>1</v>
      </c>
      <c r="E1354" s="83" t="s">
        <v>1</v>
      </c>
      <c r="F1354" s="83" t="s">
        <v>1</v>
      </c>
      <c r="G1354" s="124" t="s">
        <v>1</v>
      </c>
      <c r="H1354" s="169">
        <f t="shared" si="219"/>
        <v>0.05</v>
      </c>
      <c r="I1354" s="170" t="str">
        <f t="shared" si="220"/>
        <v>REMOTA</v>
      </c>
      <c r="J1354" s="292">
        <v>10000000</v>
      </c>
      <c r="K1354" s="221">
        <v>5</v>
      </c>
      <c r="L1354" s="82" t="s">
        <v>140</v>
      </c>
      <c r="M1354" s="188">
        <v>0</v>
      </c>
      <c r="N1354" s="83" t="s">
        <v>447</v>
      </c>
      <c r="O1354" s="189" t="s">
        <v>447</v>
      </c>
      <c r="P1354" s="83" t="s">
        <v>742</v>
      </c>
      <c r="Q1354" s="83" t="s">
        <v>3184</v>
      </c>
      <c r="R1354" s="83">
        <v>3285</v>
      </c>
      <c r="S1354" s="93">
        <v>40716</v>
      </c>
      <c r="T1354" s="83">
        <v>127022</v>
      </c>
      <c r="U1354" s="82" t="s">
        <v>76</v>
      </c>
      <c r="V1354" s="83" t="s">
        <v>2576</v>
      </c>
      <c r="W1354" s="171">
        <v>44074</v>
      </c>
      <c r="X1354" s="172" t="e">
        <f>+CONCATENATE(TEXT(#REF!,"yyyy"),"-",TEXT(#REF!,"mm"))</f>
        <v>#REF!</v>
      </c>
      <c r="Y1354" s="173" t="str">
        <f t="shared" si="212"/>
        <v>12</v>
      </c>
      <c r="Z1354" s="172" t="str">
        <f t="shared" si="213"/>
        <v>2020-07</v>
      </c>
      <c r="AA1354" s="170" t="e">
        <f>+VLOOKUP(Z1354,#REF!,2,FALSE)/VLOOKUP(X1354,#REF!,2,FALSE)</f>
        <v>#REF!</v>
      </c>
      <c r="AB1354" s="174" t="e">
        <f t="shared" si="214"/>
        <v>#REF!</v>
      </c>
      <c r="AC1354" s="174" t="e">
        <f t="shared" si="215"/>
        <v>#REF!</v>
      </c>
      <c r="AD1354" s="175" t="e">
        <f>+#REF!+365*Y1354</f>
        <v>#REF!</v>
      </c>
      <c r="AE1354" s="176" t="e">
        <f t="shared" si="216"/>
        <v>#REF!</v>
      </c>
      <c r="AF1354" s="170" t="e">
        <f>+VLOOKUP(CONCATENATE(TEXT(W1354,"yyyy"),"-",TEXT(W1354,"mm")),#REF!,2,0)</f>
        <v>#REF!</v>
      </c>
      <c r="AG1354" s="177" t="e">
        <f>+(AC1354*(1+'INFLAC PROYECTADA'!$B$8)^(AE1354))/((1+DEMANDADO!AF1354)^(AE1354))</f>
        <v>#REF!</v>
      </c>
      <c r="AH1354" s="169">
        <f>(0.2*VLOOKUP(D1354,'%.'!$A$1:$B$4,2,FALSE))+(0.35*VLOOKUP(E1354,'%.'!$A$1:$B$4,2,FALSE))+(0.1*VLOOKUP(F1354,'%.'!$A$1:$B$4,2,FALSE))+(0.35*VLOOKUP(G1354,'%.'!$A$1:$B$4,2,FALSE))</f>
        <v>0.05</v>
      </c>
      <c r="AI1354" s="128" t="str">
        <f t="shared" si="221"/>
        <v>REMOTA</v>
      </c>
      <c r="AJ1354" s="128" t="str">
        <f t="shared" si="217"/>
        <v>No se registra</v>
      </c>
      <c r="AK1354" s="178">
        <f t="shared" si="218"/>
        <v>0</v>
      </c>
    </row>
    <row r="1355" spans="1:37" ht="30" customHeight="1" x14ac:dyDescent="0.25">
      <c r="A1355" s="115">
        <v>1354</v>
      </c>
      <c r="B1355" s="82" t="s">
        <v>2965</v>
      </c>
      <c r="C1355" s="126" t="s">
        <v>2966</v>
      </c>
      <c r="D1355" s="83" t="s">
        <v>1</v>
      </c>
      <c r="E1355" s="83" t="s">
        <v>1</v>
      </c>
      <c r="F1355" s="83" t="s">
        <v>1</v>
      </c>
      <c r="G1355" s="124" t="s">
        <v>1</v>
      </c>
      <c r="H1355" s="169">
        <f t="shared" si="219"/>
        <v>0.05</v>
      </c>
      <c r="I1355" s="170" t="str">
        <f t="shared" si="220"/>
        <v>REMOTA</v>
      </c>
      <c r="J1355" s="292">
        <v>168000000</v>
      </c>
      <c r="K1355" s="221">
        <v>0</v>
      </c>
      <c r="L1355" s="82" t="s">
        <v>131</v>
      </c>
      <c r="M1355" s="188">
        <v>0</v>
      </c>
      <c r="N1355" s="83" t="s">
        <v>447</v>
      </c>
      <c r="O1355" s="189" t="s">
        <v>447</v>
      </c>
      <c r="P1355" s="83" t="s">
        <v>742</v>
      </c>
      <c r="Q1355" s="83" t="s">
        <v>3184</v>
      </c>
      <c r="R1355" s="83">
        <v>3285</v>
      </c>
      <c r="S1355" s="93">
        <v>40716</v>
      </c>
      <c r="T1355" s="83">
        <v>127022</v>
      </c>
      <c r="U1355" s="83" t="s">
        <v>21</v>
      </c>
      <c r="V1355" s="83">
        <f ca="1">D1355:V1355</f>
        <v>0</v>
      </c>
      <c r="W1355" s="171">
        <v>44074</v>
      </c>
      <c r="X1355" s="172" t="e">
        <f>+CONCATENATE(TEXT(#REF!,"yyyy"),"-",TEXT(#REF!,"mm"))</f>
        <v>#REF!</v>
      </c>
      <c r="Y1355" s="173" t="str">
        <f t="shared" si="212"/>
        <v>12</v>
      </c>
      <c r="Z1355" s="172" t="str">
        <f t="shared" si="213"/>
        <v>2020-07</v>
      </c>
      <c r="AA1355" s="170" t="e">
        <f>+VLOOKUP(Z1355,#REF!,2,FALSE)/VLOOKUP(X1355,#REF!,2,FALSE)</f>
        <v>#REF!</v>
      </c>
      <c r="AB1355" s="174" t="e">
        <f t="shared" si="214"/>
        <v>#REF!</v>
      </c>
      <c r="AC1355" s="174" t="e">
        <f t="shared" si="215"/>
        <v>#REF!</v>
      </c>
      <c r="AD1355" s="175" t="e">
        <f>+#REF!+365*Y1355</f>
        <v>#REF!</v>
      </c>
      <c r="AE1355" s="176" t="e">
        <f t="shared" si="216"/>
        <v>#REF!</v>
      </c>
      <c r="AF1355" s="170" t="e">
        <f>+VLOOKUP(CONCATENATE(TEXT(W1355,"yyyy"),"-",TEXT(W1355,"mm")),#REF!,2,0)</f>
        <v>#REF!</v>
      </c>
      <c r="AG1355" s="177" t="e">
        <f>+(AC1355*(1+'INFLAC PROYECTADA'!$B$8)^(AE1355))/((1+DEMANDADO!AF1355)^(AE1355))</f>
        <v>#REF!</v>
      </c>
      <c r="AH1355" s="169">
        <f>(0.2*VLOOKUP(D1355,'%.'!$A$1:$B$4,2,FALSE))+(0.35*VLOOKUP(E1355,'%.'!$A$1:$B$4,2,FALSE))+(0.1*VLOOKUP(F1355,'%.'!$A$1:$B$4,2,FALSE))+(0.35*VLOOKUP(G1355,'%.'!$A$1:$B$4,2,FALSE))</f>
        <v>0.05</v>
      </c>
      <c r="AI1355" s="128" t="str">
        <f t="shared" si="221"/>
        <v>REMOTA</v>
      </c>
      <c r="AJ1355" s="128" t="str">
        <f t="shared" si="217"/>
        <v>No se registra</v>
      </c>
      <c r="AK1355" s="178">
        <f t="shared" si="218"/>
        <v>0</v>
      </c>
    </row>
    <row r="1356" spans="1:37" ht="30" customHeight="1" x14ac:dyDescent="0.25">
      <c r="A1356" s="115">
        <v>1355</v>
      </c>
      <c r="B1356" s="82" t="s">
        <v>2959</v>
      </c>
      <c r="C1356" s="126" t="s">
        <v>2967</v>
      </c>
      <c r="D1356" s="83" t="s">
        <v>1</v>
      </c>
      <c r="E1356" s="83" t="s">
        <v>1</v>
      </c>
      <c r="F1356" s="83" t="s">
        <v>1</v>
      </c>
      <c r="G1356" s="124" t="s">
        <v>1</v>
      </c>
      <c r="H1356" s="169">
        <f t="shared" si="219"/>
        <v>0.05</v>
      </c>
      <c r="I1356" s="170" t="str">
        <f t="shared" si="220"/>
        <v>REMOTA</v>
      </c>
      <c r="J1356" s="292">
        <v>11000000</v>
      </c>
      <c r="K1356" s="221">
        <v>0</v>
      </c>
      <c r="L1356" s="83" t="s">
        <v>153</v>
      </c>
      <c r="M1356" s="188">
        <v>0</v>
      </c>
      <c r="N1356" s="83" t="s">
        <v>447</v>
      </c>
      <c r="O1356" s="189" t="s">
        <v>447</v>
      </c>
      <c r="P1356" s="83" t="s">
        <v>742</v>
      </c>
      <c r="Q1356" s="83" t="s">
        <v>3184</v>
      </c>
      <c r="R1356" s="83">
        <v>3285</v>
      </c>
      <c r="S1356" s="93">
        <v>40716</v>
      </c>
      <c r="T1356" s="83">
        <v>127022</v>
      </c>
      <c r="U1356" s="82" t="s">
        <v>76</v>
      </c>
      <c r="V1356" s="82" t="s">
        <v>3185</v>
      </c>
      <c r="W1356" s="171">
        <v>44074</v>
      </c>
      <c r="X1356" s="172" t="e">
        <f>+CONCATENATE(TEXT(#REF!,"yyyy"),"-",TEXT(#REF!,"mm"))</f>
        <v>#REF!</v>
      </c>
      <c r="Y1356" s="173" t="str">
        <f t="shared" si="212"/>
        <v>12</v>
      </c>
      <c r="Z1356" s="172" t="str">
        <f t="shared" si="213"/>
        <v>2020-07</v>
      </c>
      <c r="AA1356" s="170" t="e">
        <f>+VLOOKUP(Z1356,#REF!,2,FALSE)/VLOOKUP(X1356,#REF!,2,FALSE)</f>
        <v>#REF!</v>
      </c>
      <c r="AB1356" s="174" t="e">
        <f t="shared" si="214"/>
        <v>#REF!</v>
      </c>
      <c r="AC1356" s="174" t="e">
        <f t="shared" si="215"/>
        <v>#REF!</v>
      </c>
      <c r="AD1356" s="175" t="e">
        <f>+#REF!+365*Y1356</f>
        <v>#REF!</v>
      </c>
      <c r="AE1356" s="176" t="e">
        <f t="shared" si="216"/>
        <v>#REF!</v>
      </c>
      <c r="AF1356" s="170" t="e">
        <f>+VLOOKUP(CONCATENATE(TEXT(W1356,"yyyy"),"-",TEXT(W1356,"mm")),#REF!,2,0)</f>
        <v>#REF!</v>
      </c>
      <c r="AG1356" s="177" t="e">
        <f>+(AC1356*(1+'INFLAC PROYECTADA'!$B$8)^(AE1356))/((1+DEMANDADO!AF1356)^(AE1356))</f>
        <v>#REF!</v>
      </c>
      <c r="AH1356" s="169">
        <f>(0.2*VLOOKUP(D1356,'%.'!$A$1:$B$4,2,FALSE))+(0.35*VLOOKUP(E1356,'%.'!$A$1:$B$4,2,FALSE))+(0.1*VLOOKUP(F1356,'%.'!$A$1:$B$4,2,FALSE))+(0.35*VLOOKUP(G1356,'%.'!$A$1:$B$4,2,FALSE))</f>
        <v>0.05</v>
      </c>
      <c r="AI1356" s="128" t="str">
        <f t="shared" si="221"/>
        <v>REMOTA</v>
      </c>
      <c r="AJ1356" s="128" t="str">
        <f t="shared" si="217"/>
        <v>No se registra</v>
      </c>
      <c r="AK1356" s="178">
        <f t="shared" si="218"/>
        <v>0</v>
      </c>
    </row>
    <row r="1357" spans="1:37" ht="30" customHeight="1" x14ac:dyDescent="0.25">
      <c r="A1357" s="115">
        <v>1356</v>
      </c>
      <c r="B1357" s="82" t="s">
        <v>2959</v>
      </c>
      <c r="C1357" s="126" t="s">
        <v>2968</v>
      </c>
      <c r="D1357" s="83" t="s">
        <v>1</v>
      </c>
      <c r="E1357" s="83" t="s">
        <v>1</v>
      </c>
      <c r="F1357" s="83" t="s">
        <v>1</v>
      </c>
      <c r="G1357" s="124" t="s">
        <v>1</v>
      </c>
      <c r="H1357" s="169">
        <f t="shared" si="219"/>
        <v>0.05</v>
      </c>
      <c r="I1357" s="170" t="str">
        <f t="shared" si="220"/>
        <v>REMOTA</v>
      </c>
      <c r="J1357" s="292">
        <v>10700000</v>
      </c>
      <c r="K1357" s="221">
        <v>0</v>
      </c>
      <c r="L1357" s="83" t="s">
        <v>153</v>
      </c>
      <c r="M1357" s="188">
        <v>0</v>
      </c>
      <c r="N1357" s="83" t="s">
        <v>447</v>
      </c>
      <c r="O1357" s="189" t="s">
        <v>447</v>
      </c>
      <c r="P1357" s="83">
        <v>10</v>
      </c>
      <c r="Q1357" s="83" t="s">
        <v>3184</v>
      </c>
      <c r="R1357" s="83">
        <v>3285</v>
      </c>
      <c r="S1357" s="93">
        <v>40716</v>
      </c>
      <c r="T1357" s="83">
        <v>127022</v>
      </c>
      <c r="U1357" s="82" t="s">
        <v>76</v>
      </c>
      <c r="V1357" s="83" t="s">
        <v>2576</v>
      </c>
      <c r="W1357" s="171">
        <v>44074</v>
      </c>
      <c r="X1357" s="172" t="e">
        <f>+CONCATENATE(TEXT(#REF!,"yyyy"),"-",TEXT(#REF!,"mm"))</f>
        <v>#REF!</v>
      </c>
      <c r="Y1357" s="173" t="str">
        <f t="shared" si="212"/>
        <v>10</v>
      </c>
      <c r="Z1357" s="172" t="str">
        <f t="shared" si="213"/>
        <v>2020-07</v>
      </c>
      <c r="AA1357" s="170" t="e">
        <f>+VLOOKUP(Z1357,#REF!,2,FALSE)/VLOOKUP(X1357,#REF!,2,FALSE)</f>
        <v>#REF!</v>
      </c>
      <c r="AB1357" s="174" t="e">
        <f t="shared" si="214"/>
        <v>#REF!</v>
      </c>
      <c r="AC1357" s="174" t="e">
        <f t="shared" si="215"/>
        <v>#REF!</v>
      </c>
      <c r="AD1357" s="175" t="e">
        <f>+#REF!+365*Y1357</f>
        <v>#REF!</v>
      </c>
      <c r="AE1357" s="176" t="e">
        <f t="shared" si="216"/>
        <v>#REF!</v>
      </c>
      <c r="AF1357" s="170" t="e">
        <f>+VLOOKUP(CONCATENATE(TEXT(W1357,"yyyy"),"-",TEXT(W1357,"mm")),#REF!,2,0)</f>
        <v>#REF!</v>
      </c>
      <c r="AG1357" s="177" t="e">
        <f>+(AC1357*(1+'INFLAC PROYECTADA'!$B$8)^(AE1357))/((1+DEMANDADO!AF1357)^(AE1357))</f>
        <v>#REF!</v>
      </c>
      <c r="AH1357" s="169">
        <f>(0.2*VLOOKUP(D1357,'%.'!$A$1:$B$4,2,FALSE))+(0.35*VLOOKUP(E1357,'%.'!$A$1:$B$4,2,FALSE))+(0.1*VLOOKUP(F1357,'%.'!$A$1:$B$4,2,FALSE))+(0.35*VLOOKUP(G1357,'%.'!$A$1:$B$4,2,FALSE))</f>
        <v>0.05</v>
      </c>
      <c r="AI1357" s="128" t="str">
        <f t="shared" si="221"/>
        <v>REMOTA</v>
      </c>
      <c r="AJ1357" s="128" t="str">
        <f t="shared" si="217"/>
        <v>No se registra</v>
      </c>
      <c r="AK1357" s="178">
        <f t="shared" si="218"/>
        <v>0</v>
      </c>
    </row>
    <row r="1358" spans="1:37" ht="30" customHeight="1" x14ac:dyDescent="0.25">
      <c r="A1358" s="115">
        <v>1357</v>
      </c>
      <c r="B1358" s="82" t="s">
        <v>2969</v>
      </c>
      <c r="C1358" s="126" t="s">
        <v>2970</v>
      </c>
      <c r="D1358" s="83" t="s">
        <v>1</v>
      </c>
      <c r="E1358" s="83" t="s">
        <v>1</v>
      </c>
      <c r="F1358" s="83" t="s">
        <v>1</v>
      </c>
      <c r="G1358" s="124" t="s">
        <v>1</v>
      </c>
      <c r="H1358" s="169">
        <f t="shared" si="219"/>
        <v>0.05</v>
      </c>
      <c r="I1358" s="170" t="str">
        <f t="shared" si="220"/>
        <v>REMOTA</v>
      </c>
      <c r="J1358" s="292">
        <v>10000000</v>
      </c>
      <c r="K1358" s="221">
        <v>0</v>
      </c>
      <c r="L1358" s="83" t="s">
        <v>153</v>
      </c>
      <c r="M1358" s="188">
        <v>0</v>
      </c>
      <c r="N1358" s="83" t="s">
        <v>447</v>
      </c>
      <c r="O1358" s="189" t="s">
        <v>447</v>
      </c>
      <c r="P1358" s="83">
        <v>12</v>
      </c>
      <c r="Q1358" s="83" t="s">
        <v>3184</v>
      </c>
      <c r="R1358" s="83">
        <v>3285</v>
      </c>
      <c r="S1358" s="93">
        <v>40716</v>
      </c>
      <c r="T1358" s="83">
        <v>127022</v>
      </c>
      <c r="U1358" s="82" t="s">
        <v>76</v>
      </c>
      <c r="V1358" s="83" t="s">
        <v>2576</v>
      </c>
      <c r="W1358" s="171">
        <v>44074</v>
      </c>
      <c r="X1358" s="172" t="e">
        <f>+CONCATENATE(TEXT(#REF!,"yyyy"),"-",TEXT(#REF!,"mm"))</f>
        <v>#REF!</v>
      </c>
      <c r="Y1358" s="173" t="str">
        <f t="shared" si="212"/>
        <v>12</v>
      </c>
      <c r="Z1358" s="172" t="str">
        <f t="shared" si="213"/>
        <v>2020-07</v>
      </c>
      <c r="AA1358" s="170" t="e">
        <f>+VLOOKUP(Z1358,#REF!,2,FALSE)/VLOOKUP(X1358,#REF!,2,FALSE)</f>
        <v>#REF!</v>
      </c>
      <c r="AB1358" s="174" t="e">
        <f t="shared" si="214"/>
        <v>#REF!</v>
      </c>
      <c r="AC1358" s="174" t="e">
        <f t="shared" si="215"/>
        <v>#REF!</v>
      </c>
      <c r="AD1358" s="175" t="e">
        <f>+#REF!+365*Y1358</f>
        <v>#REF!</v>
      </c>
      <c r="AE1358" s="176" t="e">
        <f t="shared" si="216"/>
        <v>#REF!</v>
      </c>
      <c r="AF1358" s="170" t="e">
        <f>+VLOOKUP(CONCATENATE(TEXT(W1358,"yyyy"),"-",TEXT(W1358,"mm")),#REF!,2,0)</f>
        <v>#REF!</v>
      </c>
      <c r="AG1358" s="177" t="e">
        <f>+(AC1358*(1+'INFLAC PROYECTADA'!$B$8)^(AE1358))/((1+DEMANDADO!AF1358)^(AE1358))</f>
        <v>#REF!</v>
      </c>
      <c r="AH1358" s="169">
        <f>(0.2*VLOOKUP(D1358,'%.'!$A$1:$B$4,2,FALSE))+(0.35*VLOOKUP(E1358,'%.'!$A$1:$B$4,2,FALSE))+(0.1*VLOOKUP(F1358,'%.'!$A$1:$B$4,2,FALSE))+(0.35*VLOOKUP(G1358,'%.'!$A$1:$B$4,2,FALSE))</f>
        <v>0.05</v>
      </c>
      <c r="AI1358" s="128" t="str">
        <f t="shared" si="221"/>
        <v>REMOTA</v>
      </c>
      <c r="AJ1358" s="128" t="str">
        <f t="shared" si="217"/>
        <v>No se registra</v>
      </c>
      <c r="AK1358" s="178">
        <f t="shared" si="218"/>
        <v>0</v>
      </c>
    </row>
    <row r="1359" spans="1:37" ht="30" customHeight="1" x14ac:dyDescent="0.25">
      <c r="A1359" s="115">
        <v>1358</v>
      </c>
      <c r="B1359" s="82" t="s">
        <v>2971</v>
      </c>
      <c r="C1359" s="126" t="s">
        <v>2972</v>
      </c>
      <c r="D1359" s="83" t="s">
        <v>1</v>
      </c>
      <c r="E1359" s="83" t="s">
        <v>1</v>
      </c>
      <c r="F1359" s="83" t="s">
        <v>1</v>
      </c>
      <c r="G1359" s="124" t="s">
        <v>1</v>
      </c>
      <c r="H1359" s="169">
        <f t="shared" si="219"/>
        <v>0.05</v>
      </c>
      <c r="I1359" s="170" t="str">
        <f t="shared" si="220"/>
        <v>REMOTA</v>
      </c>
      <c r="J1359" s="292">
        <v>10000000</v>
      </c>
      <c r="K1359" s="221">
        <v>0</v>
      </c>
      <c r="L1359" s="82" t="s">
        <v>133</v>
      </c>
      <c r="M1359" s="188">
        <v>0</v>
      </c>
      <c r="N1359" s="83" t="s">
        <v>447</v>
      </c>
      <c r="O1359" s="189" t="s">
        <v>447</v>
      </c>
      <c r="P1359" s="83">
        <v>10</v>
      </c>
      <c r="Q1359" s="83" t="s">
        <v>3184</v>
      </c>
      <c r="R1359" s="83">
        <v>3285</v>
      </c>
      <c r="S1359" s="93">
        <v>40716</v>
      </c>
      <c r="T1359" s="83">
        <v>127022</v>
      </c>
      <c r="U1359" s="83" t="s">
        <v>21</v>
      </c>
      <c r="V1359" s="82" t="s">
        <v>3186</v>
      </c>
      <c r="W1359" s="171">
        <v>44074</v>
      </c>
      <c r="X1359" s="172" t="e">
        <f>+CONCATENATE(TEXT(#REF!,"yyyy"),"-",TEXT(#REF!,"mm"))</f>
        <v>#REF!</v>
      </c>
      <c r="Y1359" s="173" t="str">
        <f t="shared" si="212"/>
        <v>10</v>
      </c>
      <c r="Z1359" s="172" t="str">
        <f t="shared" si="213"/>
        <v>2020-07</v>
      </c>
      <c r="AA1359" s="170" t="e">
        <f>+VLOOKUP(Z1359,#REF!,2,FALSE)/VLOOKUP(X1359,#REF!,2,FALSE)</f>
        <v>#REF!</v>
      </c>
      <c r="AB1359" s="174" t="e">
        <f t="shared" si="214"/>
        <v>#REF!</v>
      </c>
      <c r="AC1359" s="174" t="e">
        <f t="shared" si="215"/>
        <v>#REF!</v>
      </c>
      <c r="AD1359" s="175" t="e">
        <f>+#REF!+365*Y1359</f>
        <v>#REF!</v>
      </c>
      <c r="AE1359" s="176" t="e">
        <f t="shared" si="216"/>
        <v>#REF!</v>
      </c>
      <c r="AF1359" s="170" t="e">
        <f>+VLOOKUP(CONCATENATE(TEXT(W1359,"yyyy"),"-",TEXT(W1359,"mm")),#REF!,2,0)</f>
        <v>#REF!</v>
      </c>
      <c r="AG1359" s="177" t="e">
        <f>+(AC1359*(1+'INFLAC PROYECTADA'!$B$8)^(AE1359))/((1+DEMANDADO!AF1359)^(AE1359))</f>
        <v>#REF!</v>
      </c>
      <c r="AH1359" s="169">
        <f>(0.2*VLOOKUP(D1359,'%.'!$A$1:$B$4,2,FALSE))+(0.35*VLOOKUP(E1359,'%.'!$A$1:$B$4,2,FALSE))+(0.1*VLOOKUP(F1359,'%.'!$A$1:$B$4,2,FALSE))+(0.35*VLOOKUP(G1359,'%.'!$A$1:$B$4,2,FALSE))</f>
        <v>0.05</v>
      </c>
      <c r="AI1359" s="128" t="str">
        <f t="shared" si="221"/>
        <v>REMOTA</v>
      </c>
      <c r="AJ1359" s="128" t="str">
        <f t="shared" si="217"/>
        <v>No se registra</v>
      </c>
      <c r="AK1359" s="178">
        <f t="shared" si="218"/>
        <v>0</v>
      </c>
    </row>
    <row r="1360" spans="1:37" ht="30" customHeight="1" x14ac:dyDescent="0.25">
      <c r="A1360" s="115">
        <v>1359</v>
      </c>
      <c r="B1360" s="82" t="s">
        <v>2973</v>
      </c>
      <c r="C1360" s="126" t="s">
        <v>2974</v>
      </c>
      <c r="D1360" s="83" t="s">
        <v>1</v>
      </c>
      <c r="E1360" s="83" t="s">
        <v>1</v>
      </c>
      <c r="F1360" s="83" t="s">
        <v>1</v>
      </c>
      <c r="G1360" s="124" t="s">
        <v>1</v>
      </c>
      <c r="H1360" s="169">
        <f t="shared" si="219"/>
        <v>0.05</v>
      </c>
      <c r="I1360" s="170" t="str">
        <f t="shared" si="220"/>
        <v>REMOTA</v>
      </c>
      <c r="J1360" s="292">
        <v>21215304</v>
      </c>
      <c r="K1360" s="221">
        <v>0</v>
      </c>
      <c r="L1360" s="83" t="s">
        <v>129</v>
      </c>
      <c r="M1360" s="188">
        <v>0</v>
      </c>
      <c r="N1360" s="83" t="s">
        <v>447</v>
      </c>
      <c r="O1360" s="189" t="s">
        <v>447</v>
      </c>
      <c r="P1360" s="83" t="s">
        <v>742</v>
      </c>
      <c r="Q1360" s="83" t="s">
        <v>3184</v>
      </c>
      <c r="R1360" s="83">
        <v>3285</v>
      </c>
      <c r="S1360" s="93">
        <v>40716</v>
      </c>
      <c r="T1360" s="83">
        <v>127022</v>
      </c>
      <c r="U1360" s="83" t="s">
        <v>21</v>
      </c>
      <c r="V1360" s="82" t="s">
        <v>3187</v>
      </c>
      <c r="W1360" s="171">
        <v>44074</v>
      </c>
      <c r="X1360" s="172" t="e">
        <f>+CONCATENATE(TEXT(#REF!,"yyyy"),"-",TEXT(#REF!,"mm"))</f>
        <v>#REF!</v>
      </c>
      <c r="Y1360" s="173" t="str">
        <f t="shared" si="212"/>
        <v>12</v>
      </c>
      <c r="Z1360" s="172" t="str">
        <f t="shared" si="213"/>
        <v>2020-07</v>
      </c>
      <c r="AA1360" s="170" t="e">
        <f>+VLOOKUP(Z1360,#REF!,2,FALSE)/VLOOKUP(X1360,#REF!,2,FALSE)</f>
        <v>#REF!</v>
      </c>
      <c r="AB1360" s="174" t="e">
        <f t="shared" si="214"/>
        <v>#REF!</v>
      </c>
      <c r="AC1360" s="174" t="e">
        <f t="shared" si="215"/>
        <v>#REF!</v>
      </c>
      <c r="AD1360" s="175" t="e">
        <f>+#REF!+365*Y1360</f>
        <v>#REF!</v>
      </c>
      <c r="AE1360" s="176" t="e">
        <f t="shared" si="216"/>
        <v>#REF!</v>
      </c>
      <c r="AF1360" s="170" t="e">
        <f>+VLOOKUP(CONCATENATE(TEXT(W1360,"yyyy"),"-",TEXT(W1360,"mm")),#REF!,2,0)</f>
        <v>#REF!</v>
      </c>
      <c r="AG1360" s="177" t="e">
        <f>+(AC1360*(1+'INFLAC PROYECTADA'!$B$8)^(AE1360))/((1+DEMANDADO!AF1360)^(AE1360))</f>
        <v>#REF!</v>
      </c>
      <c r="AH1360" s="169">
        <f>(0.2*VLOOKUP(D1360,'%.'!$A$1:$B$4,2,FALSE))+(0.35*VLOOKUP(E1360,'%.'!$A$1:$B$4,2,FALSE))+(0.1*VLOOKUP(F1360,'%.'!$A$1:$B$4,2,FALSE))+(0.35*VLOOKUP(G1360,'%.'!$A$1:$B$4,2,FALSE))</f>
        <v>0.05</v>
      </c>
      <c r="AI1360" s="128" t="str">
        <f t="shared" si="221"/>
        <v>REMOTA</v>
      </c>
      <c r="AJ1360" s="128" t="str">
        <f t="shared" si="217"/>
        <v>No se registra</v>
      </c>
      <c r="AK1360" s="178">
        <f t="shared" si="218"/>
        <v>0</v>
      </c>
    </row>
    <row r="1361" spans="1:37" ht="30" customHeight="1" x14ac:dyDescent="0.25">
      <c r="A1361" s="115">
        <v>1360</v>
      </c>
      <c r="B1361" s="82" t="s">
        <v>2975</v>
      </c>
      <c r="C1361" s="126" t="s">
        <v>2976</v>
      </c>
      <c r="D1361" s="83" t="s">
        <v>1</v>
      </c>
      <c r="E1361" s="83" t="s">
        <v>1</v>
      </c>
      <c r="F1361" s="83" t="s">
        <v>1</v>
      </c>
      <c r="G1361" s="124" t="s">
        <v>1</v>
      </c>
      <c r="H1361" s="169">
        <f t="shared" si="219"/>
        <v>0.05</v>
      </c>
      <c r="I1361" s="170" t="str">
        <f t="shared" si="220"/>
        <v>REMOTA</v>
      </c>
      <c r="J1361" s="292">
        <v>23243243</v>
      </c>
      <c r="K1361" s="221">
        <v>0</v>
      </c>
      <c r="L1361" s="82" t="s">
        <v>131</v>
      </c>
      <c r="M1361" s="188">
        <v>0</v>
      </c>
      <c r="N1361" s="83" t="s">
        <v>447</v>
      </c>
      <c r="O1361" s="189" t="s">
        <v>447</v>
      </c>
      <c r="P1361" s="83" t="s">
        <v>787</v>
      </c>
      <c r="Q1361" s="83" t="s">
        <v>3184</v>
      </c>
      <c r="R1361" s="83">
        <v>3285</v>
      </c>
      <c r="S1361" s="93">
        <v>40716</v>
      </c>
      <c r="T1361" s="83">
        <v>127022</v>
      </c>
      <c r="U1361" s="83" t="s">
        <v>170</v>
      </c>
      <c r="V1361" s="82" t="s">
        <v>3216</v>
      </c>
      <c r="W1361" s="171">
        <v>44074</v>
      </c>
      <c r="X1361" s="172" t="e">
        <f>+CONCATENATE(TEXT(#REF!,"yyyy"),"-",TEXT(#REF!,"mm"))</f>
        <v>#REF!</v>
      </c>
      <c r="Y1361" s="173" t="str">
        <f t="shared" si="212"/>
        <v>11</v>
      </c>
      <c r="Z1361" s="172" t="str">
        <f t="shared" si="213"/>
        <v>2020-07</v>
      </c>
      <c r="AA1361" s="170" t="e">
        <f>+VLOOKUP(Z1361,#REF!,2,FALSE)/VLOOKUP(X1361,#REF!,2,FALSE)</f>
        <v>#REF!</v>
      </c>
      <c r="AB1361" s="174" t="e">
        <f t="shared" si="214"/>
        <v>#REF!</v>
      </c>
      <c r="AC1361" s="174" t="e">
        <f t="shared" si="215"/>
        <v>#REF!</v>
      </c>
      <c r="AD1361" s="175" t="e">
        <f>+#REF!+365*Y1361</f>
        <v>#REF!</v>
      </c>
      <c r="AE1361" s="176" t="e">
        <f t="shared" si="216"/>
        <v>#REF!</v>
      </c>
      <c r="AF1361" s="170" t="e">
        <f>+VLOOKUP(CONCATENATE(TEXT(W1361,"yyyy"),"-",TEXT(W1361,"mm")),#REF!,2,0)</f>
        <v>#REF!</v>
      </c>
      <c r="AG1361" s="177" t="e">
        <f>+(AC1361*(1+'INFLAC PROYECTADA'!$B$8)^(AE1361))/((1+DEMANDADO!AF1361)^(AE1361))</f>
        <v>#REF!</v>
      </c>
      <c r="AH1361" s="169">
        <f>(0.2*VLOOKUP(D1361,'%.'!$A$1:$B$4,2,FALSE))+(0.35*VLOOKUP(E1361,'%.'!$A$1:$B$4,2,FALSE))+(0.1*VLOOKUP(F1361,'%.'!$A$1:$B$4,2,FALSE))+(0.35*VLOOKUP(G1361,'%.'!$A$1:$B$4,2,FALSE))</f>
        <v>0.05</v>
      </c>
      <c r="AI1361" s="128" t="str">
        <f t="shared" si="221"/>
        <v>REMOTA</v>
      </c>
      <c r="AJ1361" s="128" t="str">
        <f t="shared" si="217"/>
        <v>No se registra</v>
      </c>
      <c r="AK1361" s="178">
        <f t="shared" si="218"/>
        <v>0</v>
      </c>
    </row>
    <row r="1362" spans="1:37" ht="30" customHeight="1" x14ac:dyDescent="0.25">
      <c r="A1362" s="115">
        <v>1361</v>
      </c>
      <c r="B1362" s="82" t="s">
        <v>2977</v>
      </c>
      <c r="C1362" s="126" t="s">
        <v>2978</v>
      </c>
      <c r="D1362" s="83" t="s">
        <v>48</v>
      </c>
      <c r="E1362" s="83" t="s">
        <v>1</v>
      </c>
      <c r="F1362" s="83" t="s">
        <v>0</v>
      </c>
      <c r="G1362" s="124" t="s">
        <v>1</v>
      </c>
      <c r="H1362" s="169">
        <f t="shared" si="219"/>
        <v>0.23500000000000001</v>
      </c>
      <c r="I1362" s="170" t="str">
        <f t="shared" si="220"/>
        <v>BAJA</v>
      </c>
      <c r="J1362" s="292">
        <v>111000000</v>
      </c>
      <c r="K1362" s="221">
        <v>0.1</v>
      </c>
      <c r="L1362" s="82" t="s">
        <v>134</v>
      </c>
      <c r="M1362" s="188">
        <v>156953555</v>
      </c>
      <c r="N1362" s="83" t="s">
        <v>447</v>
      </c>
      <c r="O1362" s="189" t="s">
        <v>447</v>
      </c>
      <c r="P1362" s="83" t="s">
        <v>787</v>
      </c>
      <c r="Q1362" s="83" t="s">
        <v>3184</v>
      </c>
      <c r="R1362" s="83">
        <v>3285</v>
      </c>
      <c r="S1362" s="93">
        <v>40716</v>
      </c>
      <c r="T1362" s="83">
        <v>127022</v>
      </c>
      <c r="U1362" s="83" t="s">
        <v>170</v>
      </c>
      <c r="V1362" s="82" t="s">
        <v>3216</v>
      </c>
      <c r="W1362" s="171">
        <v>44074</v>
      </c>
      <c r="X1362" s="172" t="e">
        <f>+CONCATENATE(TEXT(#REF!,"yyyy"),"-",TEXT(#REF!,"mm"))</f>
        <v>#REF!</v>
      </c>
      <c r="Y1362" s="173" t="str">
        <f t="shared" si="212"/>
        <v>11</v>
      </c>
      <c r="Z1362" s="172" t="str">
        <f t="shared" si="213"/>
        <v>2020-07</v>
      </c>
      <c r="AA1362" s="170" t="e">
        <f>+VLOOKUP(Z1362,#REF!,2,FALSE)/VLOOKUP(X1362,#REF!,2,FALSE)</f>
        <v>#REF!</v>
      </c>
      <c r="AB1362" s="174" t="e">
        <f t="shared" si="214"/>
        <v>#REF!</v>
      </c>
      <c r="AC1362" s="174" t="e">
        <f t="shared" si="215"/>
        <v>#REF!</v>
      </c>
      <c r="AD1362" s="175" t="e">
        <f>+#REF!+365*Y1362</f>
        <v>#REF!</v>
      </c>
      <c r="AE1362" s="176" t="e">
        <f t="shared" si="216"/>
        <v>#REF!</v>
      </c>
      <c r="AF1362" s="170" t="e">
        <f>+VLOOKUP(CONCATENATE(TEXT(W1362,"yyyy"),"-",TEXT(W1362,"mm")),#REF!,2,0)</f>
        <v>#REF!</v>
      </c>
      <c r="AG1362" s="177" t="e">
        <f>+(AC1362*(1+'INFLAC PROYECTADA'!$B$8)^(AE1362))/((1+DEMANDADO!AF1362)^(AE1362))</f>
        <v>#REF!</v>
      </c>
      <c r="AH1362" s="169">
        <f>(0.2*VLOOKUP(D1362,'%.'!$A$1:$B$4,2,FALSE))+(0.35*VLOOKUP(E1362,'%.'!$A$1:$B$4,2,FALSE))+(0.1*VLOOKUP(F1362,'%.'!$A$1:$B$4,2,FALSE))+(0.35*VLOOKUP(G1362,'%.'!$A$1:$B$4,2,FALSE))</f>
        <v>0.23500000000000001</v>
      </c>
      <c r="AI1362" s="128" t="str">
        <f t="shared" si="221"/>
        <v>BAJA</v>
      </c>
      <c r="AJ1362" s="128" t="str">
        <f t="shared" si="217"/>
        <v>Provisión contable</v>
      </c>
      <c r="AK1362" s="178">
        <f t="shared" si="218"/>
        <v>156953555</v>
      </c>
    </row>
    <row r="1363" spans="1:37" ht="30" customHeight="1" x14ac:dyDescent="0.25">
      <c r="A1363" s="115">
        <v>1362</v>
      </c>
      <c r="B1363" s="82" t="s">
        <v>2957</v>
      </c>
      <c r="C1363" s="126" t="s">
        <v>2979</v>
      </c>
      <c r="D1363" s="83" t="s">
        <v>1</v>
      </c>
      <c r="E1363" s="83" t="s">
        <v>48</v>
      </c>
      <c r="F1363" s="83" t="s">
        <v>1</v>
      </c>
      <c r="G1363" s="124" t="s">
        <v>48</v>
      </c>
      <c r="H1363" s="169">
        <f t="shared" si="219"/>
        <v>0.36499999999999999</v>
      </c>
      <c r="I1363" s="170" t="str">
        <f t="shared" si="220"/>
        <v>MEDIA</v>
      </c>
      <c r="J1363" s="292">
        <v>4597666687</v>
      </c>
      <c r="K1363" s="221">
        <v>0.1</v>
      </c>
      <c r="L1363" s="82" t="s">
        <v>134</v>
      </c>
      <c r="M1363" s="188">
        <v>5684975106</v>
      </c>
      <c r="N1363" s="83" t="s">
        <v>447</v>
      </c>
      <c r="O1363" s="189" t="s">
        <v>447</v>
      </c>
      <c r="P1363" s="82" t="s">
        <v>2265</v>
      </c>
      <c r="Q1363" s="83" t="s">
        <v>3184</v>
      </c>
      <c r="R1363" s="83">
        <v>3285</v>
      </c>
      <c r="S1363" s="93">
        <v>40716</v>
      </c>
      <c r="T1363" s="83">
        <v>127022</v>
      </c>
      <c r="U1363" s="82" t="s">
        <v>185</v>
      </c>
      <c r="V1363" s="83" t="s">
        <v>3188</v>
      </c>
      <c r="W1363" s="171">
        <v>44074</v>
      </c>
      <c r="X1363" s="172" t="e">
        <f>+CONCATENATE(TEXT(#REF!,"yyyy"),"-",TEXT(#REF!,"mm"))</f>
        <v>#REF!</v>
      </c>
      <c r="Y1363" s="173" t="str">
        <f t="shared" si="212"/>
        <v>20</v>
      </c>
      <c r="Z1363" s="172" t="str">
        <f t="shared" si="213"/>
        <v>2020-07</v>
      </c>
      <c r="AA1363" s="170" t="e">
        <f>+VLOOKUP(Z1363,#REF!,2,FALSE)/VLOOKUP(X1363,#REF!,2,FALSE)</f>
        <v>#REF!</v>
      </c>
      <c r="AB1363" s="174" t="e">
        <f t="shared" si="214"/>
        <v>#REF!</v>
      </c>
      <c r="AC1363" s="174" t="e">
        <f t="shared" si="215"/>
        <v>#REF!</v>
      </c>
      <c r="AD1363" s="175" t="e">
        <f>+#REF!+365*Y1363</f>
        <v>#REF!</v>
      </c>
      <c r="AE1363" s="176" t="e">
        <f t="shared" si="216"/>
        <v>#REF!</v>
      </c>
      <c r="AF1363" s="170" t="e">
        <f>+VLOOKUP(CONCATENATE(TEXT(W1363,"yyyy"),"-",TEXT(W1363,"mm")),#REF!,2,0)</f>
        <v>#REF!</v>
      </c>
      <c r="AG1363" s="177" t="e">
        <f>+(AC1363*(1+'INFLAC PROYECTADA'!$B$8)^(AE1363))/((1+DEMANDADO!AF1363)^(AE1363))</f>
        <v>#REF!</v>
      </c>
      <c r="AH1363" s="169">
        <f>(0.2*VLOOKUP(D1363,'%.'!$A$1:$B$4,2,FALSE))+(0.35*VLOOKUP(E1363,'%.'!$A$1:$B$4,2,FALSE))+(0.1*VLOOKUP(F1363,'%.'!$A$1:$B$4,2,FALSE))+(0.35*VLOOKUP(G1363,'%.'!$A$1:$B$4,2,FALSE))</f>
        <v>0.36499999999999999</v>
      </c>
      <c r="AI1363" s="128" t="str">
        <f t="shared" si="221"/>
        <v>MEDIA</v>
      </c>
      <c r="AJ1363" s="128" t="str">
        <f t="shared" si="217"/>
        <v>Provisión contable</v>
      </c>
      <c r="AK1363" s="178">
        <f t="shared" si="218"/>
        <v>5684975106</v>
      </c>
    </row>
    <row r="1364" spans="1:37" ht="30" customHeight="1" x14ac:dyDescent="0.25">
      <c r="A1364" s="115">
        <v>1363</v>
      </c>
      <c r="B1364" s="82" t="s">
        <v>2980</v>
      </c>
      <c r="C1364" s="126" t="s">
        <v>2981</v>
      </c>
      <c r="D1364" s="83" t="s">
        <v>1</v>
      </c>
      <c r="E1364" s="83" t="s">
        <v>48</v>
      </c>
      <c r="F1364" s="83" t="s">
        <v>1</v>
      </c>
      <c r="G1364" s="124" t="s">
        <v>48</v>
      </c>
      <c r="H1364" s="169">
        <f t="shared" si="219"/>
        <v>0.36499999999999999</v>
      </c>
      <c r="I1364" s="170" t="str">
        <f t="shared" si="220"/>
        <v>MEDIA</v>
      </c>
      <c r="J1364" s="292">
        <v>1000000000</v>
      </c>
      <c r="K1364" s="221">
        <v>0.2</v>
      </c>
      <c r="L1364" s="83" t="s">
        <v>129</v>
      </c>
      <c r="M1364" s="188">
        <v>0</v>
      </c>
      <c r="N1364" s="83" t="s">
        <v>447</v>
      </c>
      <c r="O1364" s="189" t="s">
        <v>447</v>
      </c>
      <c r="P1364" s="82" t="s">
        <v>3189</v>
      </c>
      <c r="Q1364" s="83" t="s">
        <v>3184</v>
      </c>
      <c r="R1364" s="83">
        <v>3285</v>
      </c>
      <c r="S1364" s="93">
        <v>40716</v>
      </c>
      <c r="T1364" s="83">
        <v>127022</v>
      </c>
      <c r="U1364" s="82" t="s">
        <v>185</v>
      </c>
      <c r="V1364" s="83" t="s">
        <v>3188</v>
      </c>
      <c r="W1364" s="171">
        <v>44074</v>
      </c>
      <c r="X1364" s="172" t="e">
        <f>+CONCATENATE(TEXT(#REF!,"yyyy"),"-",TEXT(#REF!,"mm"))</f>
        <v>#REF!</v>
      </c>
      <c r="Y1364" s="173" t="str">
        <f t="shared" si="212"/>
        <v>22</v>
      </c>
      <c r="Z1364" s="172" t="str">
        <f t="shared" si="213"/>
        <v>2020-07</v>
      </c>
      <c r="AA1364" s="170" t="e">
        <f>+VLOOKUP(Z1364,#REF!,2,FALSE)/VLOOKUP(X1364,#REF!,2,FALSE)</f>
        <v>#REF!</v>
      </c>
      <c r="AB1364" s="174" t="e">
        <f t="shared" si="214"/>
        <v>#REF!</v>
      </c>
      <c r="AC1364" s="174" t="e">
        <f t="shared" si="215"/>
        <v>#REF!</v>
      </c>
      <c r="AD1364" s="175" t="e">
        <f>+#REF!+365*Y1364</f>
        <v>#REF!</v>
      </c>
      <c r="AE1364" s="176" t="e">
        <f t="shared" si="216"/>
        <v>#REF!</v>
      </c>
      <c r="AF1364" s="170" t="e">
        <f>+VLOOKUP(CONCATENATE(TEXT(W1364,"yyyy"),"-",TEXT(W1364,"mm")),#REF!,2,0)</f>
        <v>#REF!</v>
      </c>
      <c r="AG1364" s="177" t="e">
        <f>+(AC1364*(1+'INFLAC PROYECTADA'!$B$8)^(AE1364))/((1+DEMANDADO!AF1364)^(AE1364))</f>
        <v>#REF!</v>
      </c>
      <c r="AH1364" s="169">
        <f>(0.2*VLOOKUP(D1364,'%.'!$A$1:$B$4,2,FALSE))+(0.35*VLOOKUP(E1364,'%.'!$A$1:$B$4,2,FALSE))+(0.1*VLOOKUP(F1364,'%.'!$A$1:$B$4,2,FALSE))+(0.35*VLOOKUP(G1364,'%.'!$A$1:$B$4,2,FALSE))</f>
        <v>0.36499999999999999</v>
      </c>
      <c r="AI1364" s="128" t="str">
        <f t="shared" si="221"/>
        <v>MEDIA</v>
      </c>
      <c r="AJ1364" s="128" t="str">
        <f t="shared" si="217"/>
        <v>Cuentas de Orden</v>
      </c>
      <c r="AK1364" s="178" t="e">
        <f t="shared" si="218"/>
        <v>#REF!</v>
      </c>
    </row>
    <row r="1365" spans="1:37" ht="30" customHeight="1" x14ac:dyDescent="0.25">
      <c r="A1365" s="115">
        <v>1364</v>
      </c>
      <c r="B1365" s="82" t="s">
        <v>2982</v>
      </c>
      <c r="C1365" s="126" t="s">
        <v>2983</v>
      </c>
      <c r="D1365" s="83" t="s">
        <v>1</v>
      </c>
      <c r="E1365" s="83" t="s">
        <v>1</v>
      </c>
      <c r="F1365" s="83" t="s">
        <v>1</v>
      </c>
      <c r="G1365" s="124" t="s">
        <v>1</v>
      </c>
      <c r="H1365" s="169">
        <f t="shared" si="219"/>
        <v>0.05</v>
      </c>
      <c r="I1365" s="170" t="str">
        <f t="shared" si="220"/>
        <v>REMOTA</v>
      </c>
      <c r="J1365" s="292">
        <v>74700000</v>
      </c>
      <c r="K1365" s="221">
        <v>0</v>
      </c>
      <c r="L1365" s="82" t="s">
        <v>139</v>
      </c>
      <c r="M1365" s="188">
        <v>0</v>
      </c>
      <c r="N1365" s="83" t="s">
        <v>447</v>
      </c>
      <c r="O1365" s="189" t="s">
        <v>447</v>
      </c>
      <c r="P1365" s="83" t="s">
        <v>22</v>
      </c>
      <c r="Q1365" s="83" t="s">
        <v>3184</v>
      </c>
      <c r="R1365" s="83">
        <v>3285</v>
      </c>
      <c r="S1365" s="93">
        <v>40716</v>
      </c>
      <c r="T1365" s="83">
        <v>127022</v>
      </c>
      <c r="U1365" s="83" t="s">
        <v>171</v>
      </c>
      <c r="V1365" s="83" t="s">
        <v>1458</v>
      </c>
      <c r="W1365" s="171">
        <v>44074</v>
      </c>
      <c r="X1365" s="172" t="e">
        <f>+CONCATENATE(TEXT(#REF!,"yyyy"),"-",TEXT(#REF!,"mm"))</f>
        <v>#REF!</v>
      </c>
      <c r="Y1365" s="173" t="str">
        <f t="shared" si="212"/>
        <v>10</v>
      </c>
      <c r="Z1365" s="172" t="str">
        <f t="shared" si="213"/>
        <v>2020-07</v>
      </c>
      <c r="AA1365" s="170" t="e">
        <f>+VLOOKUP(Z1365,#REF!,2,FALSE)/VLOOKUP(X1365,#REF!,2,FALSE)</f>
        <v>#REF!</v>
      </c>
      <c r="AB1365" s="174" t="e">
        <f t="shared" si="214"/>
        <v>#REF!</v>
      </c>
      <c r="AC1365" s="174" t="e">
        <f t="shared" si="215"/>
        <v>#REF!</v>
      </c>
      <c r="AD1365" s="175" t="e">
        <f>+#REF!+365*Y1365</f>
        <v>#REF!</v>
      </c>
      <c r="AE1365" s="176" t="e">
        <f t="shared" si="216"/>
        <v>#REF!</v>
      </c>
      <c r="AF1365" s="170" t="e">
        <f>+VLOOKUP(CONCATENATE(TEXT(W1365,"yyyy"),"-",TEXT(W1365,"mm")),#REF!,2,0)</f>
        <v>#REF!</v>
      </c>
      <c r="AG1365" s="177" t="e">
        <f>+(AC1365*(1+'INFLAC PROYECTADA'!$B$8)^(AE1365))/((1+DEMANDADO!AF1365)^(AE1365))</f>
        <v>#REF!</v>
      </c>
      <c r="AH1365" s="169">
        <f>(0.2*VLOOKUP(D1365,'%.'!$A$1:$B$4,2,FALSE))+(0.35*VLOOKUP(E1365,'%.'!$A$1:$B$4,2,FALSE))+(0.1*VLOOKUP(F1365,'%.'!$A$1:$B$4,2,FALSE))+(0.35*VLOOKUP(G1365,'%.'!$A$1:$B$4,2,FALSE))</f>
        <v>0.05</v>
      </c>
      <c r="AI1365" s="128" t="str">
        <f t="shared" si="221"/>
        <v>REMOTA</v>
      </c>
      <c r="AJ1365" s="128" t="str">
        <f t="shared" si="217"/>
        <v>No se registra</v>
      </c>
      <c r="AK1365" s="178">
        <f t="shared" si="218"/>
        <v>0</v>
      </c>
    </row>
    <row r="1366" spans="1:37" ht="30" customHeight="1" x14ac:dyDescent="0.25">
      <c r="A1366" s="115">
        <v>1365</v>
      </c>
      <c r="B1366" s="82" t="s">
        <v>2984</v>
      </c>
      <c r="C1366" s="126" t="s">
        <v>2985</v>
      </c>
      <c r="D1366" s="83" t="s">
        <v>1</v>
      </c>
      <c r="E1366" s="83" t="s">
        <v>1</v>
      </c>
      <c r="F1366" s="83" t="s">
        <v>1</v>
      </c>
      <c r="G1366" s="124" t="s">
        <v>1</v>
      </c>
      <c r="H1366" s="169">
        <f t="shared" si="219"/>
        <v>0.05</v>
      </c>
      <c r="I1366" s="170" t="str">
        <f t="shared" si="220"/>
        <v>REMOTA</v>
      </c>
      <c r="J1366" s="292">
        <v>366720000</v>
      </c>
      <c r="K1366" s="221">
        <v>0</v>
      </c>
      <c r="L1366" s="83" t="s">
        <v>129</v>
      </c>
      <c r="M1366" s="188">
        <v>0</v>
      </c>
      <c r="N1366" s="83" t="s">
        <v>447</v>
      </c>
      <c r="O1366" s="189" t="s">
        <v>447</v>
      </c>
      <c r="P1366" s="83" t="s">
        <v>742</v>
      </c>
      <c r="Q1366" s="83" t="s">
        <v>3184</v>
      </c>
      <c r="R1366" s="83">
        <v>3285</v>
      </c>
      <c r="S1366" s="93">
        <v>40716</v>
      </c>
      <c r="T1366" s="83">
        <v>127022</v>
      </c>
      <c r="U1366" s="83" t="s">
        <v>21</v>
      </c>
      <c r="V1366" s="82" t="s">
        <v>3190</v>
      </c>
      <c r="W1366" s="171">
        <v>44074</v>
      </c>
      <c r="X1366" s="172" t="e">
        <f>+CONCATENATE(TEXT(#REF!,"yyyy"),"-",TEXT(#REF!,"mm"))</f>
        <v>#REF!</v>
      </c>
      <c r="Y1366" s="173" t="str">
        <f t="shared" si="212"/>
        <v>12</v>
      </c>
      <c r="Z1366" s="172" t="str">
        <f t="shared" si="213"/>
        <v>2020-07</v>
      </c>
      <c r="AA1366" s="170" t="e">
        <f>+VLOOKUP(Z1366,#REF!,2,FALSE)/VLOOKUP(X1366,#REF!,2,FALSE)</f>
        <v>#REF!</v>
      </c>
      <c r="AB1366" s="174" t="e">
        <f t="shared" si="214"/>
        <v>#REF!</v>
      </c>
      <c r="AC1366" s="174" t="e">
        <f t="shared" si="215"/>
        <v>#REF!</v>
      </c>
      <c r="AD1366" s="175" t="e">
        <f>+#REF!+365*Y1366</f>
        <v>#REF!</v>
      </c>
      <c r="AE1366" s="176" t="e">
        <f t="shared" si="216"/>
        <v>#REF!</v>
      </c>
      <c r="AF1366" s="170" t="e">
        <f>+VLOOKUP(CONCATENATE(TEXT(W1366,"yyyy"),"-",TEXT(W1366,"mm")),#REF!,2,0)</f>
        <v>#REF!</v>
      </c>
      <c r="AG1366" s="177" t="e">
        <f>+(AC1366*(1+'INFLAC PROYECTADA'!$B$8)^(AE1366))/((1+DEMANDADO!AF1366)^(AE1366))</f>
        <v>#REF!</v>
      </c>
      <c r="AH1366" s="169">
        <f>(0.2*VLOOKUP(D1366,'%.'!$A$1:$B$4,2,FALSE))+(0.35*VLOOKUP(E1366,'%.'!$A$1:$B$4,2,FALSE))+(0.1*VLOOKUP(F1366,'%.'!$A$1:$B$4,2,FALSE))+(0.35*VLOOKUP(G1366,'%.'!$A$1:$B$4,2,FALSE))</f>
        <v>0.05</v>
      </c>
      <c r="AI1366" s="128" t="str">
        <f t="shared" si="221"/>
        <v>REMOTA</v>
      </c>
      <c r="AJ1366" s="128" t="str">
        <f t="shared" si="217"/>
        <v>No se registra</v>
      </c>
      <c r="AK1366" s="178">
        <f t="shared" si="218"/>
        <v>0</v>
      </c>
    </row>
    <row r="1367" spans="1:37" ht="30" customHeight="1" x14ac:dyDescent="0.25">
      <c r="A1367" s="115">
        <v>1366</v>
      </c>
      <c r="B1367" s="82" t="s">
        <v>2957</v>
      </c>
      <c r="C1367" s="126" t="s">
        <v>2986</v>
      </c>
      <c r="D1367" s="83" t="s">
        <v>1</v>
      </c>
      <c r="E1367" s="83" t="s">
        <v>1</v>
      </c>
      <c r="F1367" s="83" t="s">
        <v>1</v>
      </c>
      <c r="G1367" s="124" t="s">
        <v>1</v>
      </c>
      <c r="H1367" s="169">
        <f t="shared" si="219"/>
        <v>0.05</v>
      </c>
      <c r="I1367" s="170" t="str">
        <f t="shared" si="220"/>
        <v>REMOTA</v>
      </c>
      <c r="J1367" s="292">
        <v>252879664</v>
      </c>
      <c r="K1367" s="221">
        <v>0</v>
      </c>
      <c r="L1367" s="82" t="s">
        <v>133</v>
      </c>
      <c r="M1367" s="188">
        <v>0</v>
      </c>
      <c r="N1367" s="83" t="s">
        <v>447</v>
      </c>
      <c r="O1367" s="189" t="s">
        <v>447</v>
      </c>
      <c r="P1367" s="83" t="s">
        <v>22</v>
      </c>
      <c r="Q1367" s="83" t="s">
        <v>3184</v>
      </c>
      <c r="R1367" s="83">
        <v>3285</v>
      </c>
      <c r="S1367" s="93">
        <v>40716</v>
      </c>
      <c r="T1367" s="83">
        <v>127022</v>
      </c>
      <c r="U1367" s="82" t="s">
        <v>76</v>
      </c>
      <c r="V1367" s="82" t="s">
        <v>3191</v>
      </c>
      <c r="W1367" s="171">
        <v>44074</v>
      </c>
      <c r="X1367" s="172" t="e">
        <f>+CONCATENATE(TEXT(#REF!,"yyyy"),"-",TEXT(#REF!,"mm"))</f>
        <v>#REF!</v>
      </c>
      <c r="Y1367" s="173" t="str">
        <f t="shared" si="212"/>
        <v>10</v>
      </c>
      <c r="Z1367" s="172" t="str">
        <f t="shared" si="213"/>
        <v>2020-07</v>
      </c>
      <c r="AA1367" s="170" t="e">
        <f>+VLOOKUP(Z1367,#REF!,2,FALSE)/VLOOKUP(X1367,#REF!,2,FALSE)</f>
        <v>#REF!</v>
      </c>
      <c r="AB1367" s="174" t="e">
        <f t="shared" si="214"/>
        <v>#REF!</v>
      </c>
      <c r="AC1367" s="174" t="e">
        <f t="shared" si="215"/>
        <v>#REF!</v>
      </c>
      <c r="AD1367" s="175" t="e">
        <f>+#REF!+365*Y1367</f>
        <v>#REF!</v>
      </c>
      <c r="AE1367" s="176" t="e">
        <f t="shared" si="216"/>
        <v>#REF!</v>
      </c>
      <c r="AF1367" s="170" t="e">
        <f>+VLOOKUP(CONCATENATE(TEXT(W1367,"yyyy"),"-",TEXT(W1367,"mm")),#REF!,2,0)</f>
        <v>#REF!</v>
      </c>
      <c r="AG1367" s="177" t="e">
        <f>+(AC1367*(1+'INFLAC PROYECTADA'!$B$8)^(AE1367))/((1+DEMANDADO!AF1367)^(AE1367))</f>
        <v>#REF!</v>
      </c>
      <c r="AH1367" s="169">
        <f>(0.2*VLOOKUP(D1367,'%.'!$A$1:$B$4,2,FALSE))+(0.35*VLOOKUP(E1367,'%.'!$A$1:$B$4,2,FALSE))+(0.1*VLOOKUP(F1367,'%.'!$A$1:$B$4,2,FALSE))+(0.35*VLOOKUP(G1367,'%.'!$A$1:$B$4,2,FALSE))</f>
        <v>0.05</v>
      </c>
      <c r="AI1367" s="128" t="str">
        <f t="shared" si="221"/>
        <v>REMOTA</v>
      </c>
      <c r="AJ1367" s="128" t="str">
        <f t="shared" si="217"/>
        <v>No se registra</v>
      </c>
      <c r="AK1367" s="178">
        <f t="shared" si="218"/>
        <v>0</v>
      </c>
    </row>
    <row r="1368" spans="1:37" ht="30" customHeight="1" x14ac:dyDescent="0.25">
      <c r="A1368" s="115">
        <v>1367</v>
      </c>
      <c r="B1368" s="82" t="s">
        <v>2987</v>
      </c>
      <c r="C1368" s="126" t="s">
        <v>2988</v>
      </c>
      <c r="D1368" s="83" t="s">
        <v>1</v>
      </c>
      <c r="E1368" s="83" t="s">
        <v>1</v>
      </c>
      <c r="F1368" s="83" t="s">
        <v>1</v>
      </c>
      <c r="G1368" s="124" t="s">
        <v>1</v>
      </c>
      <c r="H1368" s="169">
        <f t="shared" si="219"/>
        <v>0.05</v>
      </c>
      <c r="I1368" s="170" t="str">
        <f t="shared" si="220"/>
        <v>REMOTA</v>
      </c>
      <c r="J1368" s="292">
        <v>634345670</v>
      </c>
      <c r="K1368" s="221">
        <v>0</v>
      </c>
      <c r="L1368" s="82" t="s">
        <v>130</v>
      </c>
      <c r="M1368" s="188">
        <v>0</v>
      </c>
      <c r="N1368" s="83" t="s">
        <v>447</v>
      </c>
      <c r="O1368" s="189" t="s">
        <v>447</v>
      </c>
      <c r="P1368" s="83" t="s">
        <v>745</v>
      </c>
      <c r="Q1368" s="83" t="s">
        <v>3184</v>
      </c>
      <c r="R1368" s="83">
        <v>3285</v>
      </c>
      <c r="S1368" s="93">
        <v>40716</v>
      </c>
      <c r="T1368" s="83">
        <v>127022</v>
      </c>
      <c r="U1368" s="83" t="s">
        <v>170</v>
      </c>
      <c r="V1368" s="82" t="s">
        <v>3217</v>
      </c>
      <c r="W1368" s="171">
        <v>44074</v>
      </c>
      <c r="X1368" s="172" t="e">
        <f>+CONCATENATE(TEXT(#REF!,"yyyy"),"-",TEXT(#REF!,"mm"))</f>
        <v>#REF!</v>
      </c>
      <c r="Y1368" s="173" t="str">
        <f t="shared" si="212"/>
        <v>9</v>
      </c>
      <c r="Z1368" s="172" t="str">
        <f t="shared" si="213"/>
        <v>2020-07</v>
      </c>
      <c r="AA1368" s="170" t="e">
        <f>+VLOOKUP(Z1368,#REF!,2,FALSE)/VLOOKUP(X1368,#REF!,2,FALSE)</f>
        <v>#REF!</v>
      </c>
      <c r="AB1368" s="174" t="e">
        <f t="shared" si="214"/>
        <v>#REF!</v>
      </c>
      <c r="AC1368" s="174" t="e">
        <f t="shared" si="215"/>
        <v>#REF!</v>
      </c>
      <c r="AD1368" s="175" t="e">
        <f>+#REF!+365*Y1368</f>
        <v>#REF!</v>
      </c>
      <c r="AE1368" s="176" t="e">
        <f t="shared" si="216"/>
        <v>#REF!</v>
      </c>
      <c r="AF1368" s="170" t="e">
        <f>+VLOOKUP(CONCATENATE(TEXT(W1368,"yyyy"),"-",TEXT(W1368,"mm")),#REF!,2,0)</f>
        <v>#REF!</v>
      </c>
      <c r="AG1368" s="177" t="e">
        <f>+(AC1368*(1+'INFLAC PROYECTADA'!$B$8)^(AE1368))/((1+DEMANDADO!AF1368)^(AE1368))</f>
        <v>#REF!</v>
      </c>
      <c r="AH1368" s="169">
        <f>(0.2*VLOOKUP(D1368,'%.'!$A$1:$B$4,2,FALSE))+(0.35*VLOOKUP(E1368,'%.'!$A$1:$B$4,2,FALSE))+(0.1*VLOOKUP(F1368,'%.'!$A$1:$B$4,2,FALSE))+(0.35*VLOOKUP(G1368,'%.'!$A$1:$B$4,2,FALSE))</f>
        <v>0.05</v>
      </c>
      <c r="AI1368" s="128" t="str">
        <f t="shared" si="221"/>
        <v>REMOTA</v>
      </c>
      <c r="AJ1368" s="128" t="str">
        <f t="shared" si="217"/>
        <v>No se registra</v>
      </c>
      <c r="AK1368" s="178">
        <f t="shared" si="218"/>
        <v>0</v>
      </c>
    </row>
    <row r="1369" spans="1:37" ht="30" customHeight="1" x14ac:dyDescent="0.25">
      <c r="A1369" s="115">
        <v>1368</v>
      </c>
      <c r="B1369" s="82" t="s">
        <v>2989</v>
      </c>
      <c r="C1369" s="126" t="s">
        <v>2990</v>
      </c>
      <c r="D1369" s="83" t="s">
        <v>1</v>
      </c>
      <c r="E1369" s="83" t="s">
        <v>1</v>
      </c>
      <c r="F1369" s="83" t="s">
        <v>1</v>
      </c>
      <c r="G1369" s="124" t="s">
        <v>1</v>
      </c>
      <c r="H1369" s="169">
        <f t="shared" si="219"/>
        <v>0.05</v>
      </c>
      <c r="I1369" s="170" t="str">
        <f t="shared" si="220"/>
        <v>REMOTA</v>
      </c>
      <c r="J1369" s="292">
        <v>20848714</v>
      </c>
      <c r="K1369" s="221">
        <v>0</v>
      </c>
      <c r="L1369" s="82" t="s">
        <v>133</v>
      </c>
      <c r="M1369" s="188">
        <v>0</v>
      </c>
      <c r="N1369" s="83" t="s">
        <v>447</v>
      </c>
      <c r="O1369" s="189" t="s">
        <v>447</v>
      </c>
      <c r="P1369" s="83" t="s">
        <v>22</v>
      </c>
      <c r="Q1369" s="83" t="s">
        <v>3184</v>
      </c>
      <c r="R1369" s="83">
        <v>3285</v>
      </c>
      <c r="S1369" s="93">
        <v>40716</v>
      </c>
      <c r="T1369" s="83">
        <v>127022</v>
      </c>
      <c r="U1369" s="83" t="s">
        <v>170</v>
      </c>
      <c r="V1369" s="82" t="s">
        <v>3217</v>
      </c>
      <c r="W1369" s="171">
        <v>44074</v>
      </c>
      <c r="X1369" s="172" t="e">
        <f>+CONCATENATE(TEXT(#REF!,"yyyy"),"-",TEXT(#REF!,"mm"))</f>
        <v>#REF!</v>
      </c>
      <c r="Y1369" s="173" t="str">
        <f t="shared" si="212"/>
        <v>10</v>
      </c>
      <c r="Z1369" s="172" t="str">
        <f t="shared" si="213"/>
        <v>2020-07</v>
      </c>
      <c r="AA1369" s="170" t="e">
        <f>+VLOOKUP(Z1369,#REF!,2,FALSE)/VLOOKUP(X1369,#REF!,2,FALSE)</f>
        <v>#REF!</v>
      </c>
      <c r="AB1369" s="174" t="e">
        <f t="shared" si="214"/>
        <v>#REF!</v>
      </c>
      <c r="AC1369" s="174" t="e">
        <f t="shared" si="215"/>
        <v>#REF!</v>
      </c>
      <c r="AD1369" s="175" t="e">
        <f>+#REF!+365*Y1369</f>
        <v>#REF!</v>
      </c>
      <c r="AE1369" s="176" t="e">
        <f t="shared" si="216"/>
        <v>#REF!</v>
      </c>
      <c r="AF1369" s="170" t="e">
        <f>+VLOOKUP(CONCATENATE(TEXT(W1369,"yyyy"),"-",TEXT(W1369,"mm")),#REF!,2,0)</f>
        <v>#REF!</v>
      </c>
      <c r="AG1369" s="177" t="e">
        <f>+(AC1369*(1+'INFLAC PROYECTADA'!$B$8)^(AE1369))/((1+DEMANDADO!AF1369)^(AE1369))</f>
        <v>#REF!</v>
      </c>
      <c r="AH1369" s="169">
        <f>(0.2*VLOOKUP(D1369,'%.'!$A$1:$B$4,2,FALSE))+(0.35*VLOOKUP(E1369,'%.'!$A$1:$B$4,2,FALSE))+(0.1*VLOOKUP(F1369,'%.'!$A$1:$B$4,2,FALSE))+(0.35*VLOOKUP(G1369,'%.'!$A$1:$B$4,2,FALSE))</f>
        <v>0.05</v>
      </c>
      <c r="AI1369" s="128" t="str">
        <f t="shared" si="221"/>
        <v>REMOTA</v>
      </c>
      <c r="AJ1369" s="128" t="str">
        <f t="shared" si="217"/>
        <v>No se registra</v>
      </c>
      <c r="AK1369" s="178">
        <f t="shared" si="218"/>
        <v>0</v>
      </c>
    </row>
    <row r="1370" spans="1:37" ht="30" customHeight="1" x14ac:dyDescent="0.25">
      <c r="A1370" s="115">
        <v>1369</v>
      </c>
      <c r="B1370" s="82" t="s">
        <v>2991</v>
      </c>
      <c r="C1370" s="126" t="s">
        <v>2992</v>
      </c>
      <c r="D1370" s="83" t="s">
        <v>1</v>
      </c>
      <c r="E1370" s="83" t="s">
        <v>1</v>
      </c>
      <c r="F1370" s="83" t="s">
        <v>1</v>
      </c>
      <c r="G1370" s="124" t="s">
        <v>1</v>
      </c>
      <c r="H1370" s="169">
        <f t="shared" si="219"/>
        <v>0.05</v>
      </c>
      <c r="I1370" s="170" t="str">
        <f t="shared" si="220"/>
        <v>REMOTA</v>
      </c>
      <c r="J1370" s="292">
        <v>185712343</v>
      </c>
      <c r="K1370" s="221">
        <v>0</v>
      </c>
      <c r="L1370" s="82" t="s">
        <v>133</v>
      </c>
      <c r="M1370" s="188">
        <v>0</v>
      </c>
      <c r="N1370" s="83" t="s">
        <v>447</v>
      </c>
      <c r="O1370" s="189" t="s">
        <v>447</v>
      </c>
      <c r="P1370" s="83" t="s">
        <v>745</v>
      </c>
      <c r="Q1370" s="83" t="s">
        <v>3184</v>
      </c>
      <c r="R1370" s="83">
        <v>3285</v>
      </c>
      <c r="S1370" s="93">
        <v>40716</v>
      </c>
      <c r="T1370" s="83">
        <v>127022</v>
      </c>
      <c r="U1370" s="83" t="s">
        <v>168</v>
      </c>
      <c r="V1370" s="83" t="s">
        <v>3192</v>
      </c>
      <c r="W1370" s="171">
        <v>44074</v>
      </c>
      <c r="X1370" s="172" t="e">
        <f>+CONCATENATE(TEXT(#REF!,"yyyy"),"-",TEXT(#REF!,"mm"))</f>
        <v>#REF!</v>
      </c>
      <c r="Y1370" s="173" t="str">
        <f t="shared" si="212"/>
        <v>9</v>
      </c>
      <c r="Z1370" s="172" t="str">
        <f t="shared" si="213"/>
        <v>2020-07</v>
      </c>
      <c r="AA1370" s="170" t="e">
        <f>+VLOOKUP(Z1370,#REF!,2,FALSE)/VLOOKUP(X1370,#REF!,2,FALSE)</f>
        <v>#REF!</v>
      </c>
      <c r="AB1370" s="174" t="e">
        <f t="shared" si="214"/>
        <v>#REF!</v>
      </c>
      <c r="AC1370" s="174" t="e">
        <f t="shared" si="215"/>
        <v>#REF!</v>
      </c>
      <c r="AD1370" s="175" t="e">
        <f>+#REF!+365*Y1370</f>
        <v>#REF!</v>
      </c>
      <c r="AE1370" s="176" t="e">
        <f t="shared" si="216"/>
        <v>#REF!</v>
      </c>
      <c r="AF1370" s="170" t="e">
        <f>+VLOOKUP(CONCATENATE(TEXT(W1370,"yyyy"),"-",TEXT(W1370,"mm")),#REF!,2,0)</f>
        <v>#REF!</v>
      </c>
      <c r="AG1370" s="177" t="e">
        <f>+(AC1370*(1+'INFLAC PROYECTADA'!$B$8)^(AE1370))/((1+DEMANDADO!AF1370)^(AE1370))</f>
        <v>#REF!</v>
      </c>
      <c r="AH1370" s="169">
        <f>(0.2*VLOOKUP(D1370,'%.'!$A$1:$B$4,2,FALSE))+(0.35*VLOOKUP(E1370,'%.'!$A$1:$B$4,2,FALSE))+(0.1*VLOOKUP(F1370,'%.'!$A$1:$B$4,2,FALSE))+(0.35*VLOOKUP(G1370,'%.'!$A$1:$B$4,2,FALSE))</f>
        <v>0.05</v>
      </c>
      <c r="AI1370" s="128" t="str">
        <f t="shared" si="221"/>
        <v>REMOTA</v>
      </c>
      <c r="AJ1370" s="128" t="str">
        <f t="shared" si="217"/>
        <v>No se registra</v>
      </c>
      <c r="AK1370" s="178">
        <f t="shared" si="218"/>
        <v>0</v>
      </c>
    </row>
    <row r="1371" spans="1:37" ht="30" customHeight="1" x14ac:dyDescent="0.25">
      <c r="A1371" s="115">
        <v>1370</v>
      </c>
      <c r="B1371" s="82" t="s">
        <v>2989</v>
      </c>
      <c r="C1371" s="126" t="s">
        <v>2993</v>
      </c>
      <c r="D1371" s="83" t="s">
        <v>1</v>
      </c>
      <c r="E1371" s="83" t="s">
        <v>1</v>
      </c>
      <c r="F1371" s="83" t="s">
        <v>1</v>
      </c>
      <c r="G1371" s="124" t="s">
        <v>1</v>
      </c>
      <c r="H1371" s="169">
        <f t="shared" si="219"/>
        <v>0.05</v>
      </c>
      <c r="I1371" s="170" t="str">
        <f t="shared" si="220"/>
        <v>REMOTA</v>
      </c>
      <c r="J1371" s="292">
        <v>7240517</v>
      </c>
      <c r="K1371" s="221">
        <v>0</v>
      </c>
      <c r="L1371" s="82" t="s">
        <v>133</v>
      </c>
      <c r="M1371" s="188">
        <v>0</v>
      </c>
      <c r="N1371" s="83" t="s">
        <v>447</v>
      </c>
      <c r="O1371" s="189" t="s">
        <v>447</v>
      </c>
      <c r="P1371" s="83" t="s">
        <v>465</v>
      </c>
      <c r="Q1371" s="83" t="s">
        <v>3184</v>
      </c>
      <c r="R1371" s="83">
        <v>3285</v>
      </c>
      <c r="S1371" s="93">
        <v>40716</v>
      </c>
      <c r="T1371" s="83">
        <v>127022</v>
      </c>
      <c r="U1371" s="82" t="s">
        <v>76</v>
      </c>
      <c r="V1371" s="82" t="s">
        <v>3218</v>
      </c>
      <c r="W1371" s="171">
        <v>44074</v>
      </c>
      <c r="X1371" s="172" t="e">
        <f>+CONCATENATE(TEXT(#REF!,"yyyy"),"-",TEXT(#REF!,"mm"))</f>
        <v>#REF!</v>
      </c>
      <c r="Y1371" s="173" t="str">
        <f t="shared" si="212"/>
        <v>8</v>
      </c>
      <c r="Z1371" s="172" t="str">
        <f t="shared" si="213"/>
        <v>2020-07</v>
      </c>
      <c r="AA1371" s="170" t="e">
        <f>+VLOOKUP(Z1371,#REF!,2,FALSE)/VLOOKUP(X1371,#REF!,2,FALSE)</f>
        <v>#REF!</v>
      </c>
      <c r="AB1371" s="174" t="e">
        <f t="shared" si="214"/>
        <v>#REF!</v>
      </c>
      <c r="AC1371" s="174" t="e">
        <f t="shared" si="215"/>
        <v>#REF!</v>
      </c>
      <c r="AD1371" s="175" t="e">
        <f>+#REF!+365*Y1371</f>
        <v>#REF!</v>
      </c>
      <c r="AE1371" s="176" t="e">
        <f t="shared" si="216"/>
        <v>#REF!</v>
      </c>
      <c r="AF1371" s="170" t="e">
        <f>+VLOOKUP(CONCATENATE(TEXT(W1371,"yyyy"),"-",TEXT(W1371,"mm")),#REF!,2,0)</f>
        <v>#REF!</v>
      </c>
      <c r="AG1371" s="177" t="e">
        <f>+(AC1371*(1+'INFLAC PROYECTADA'!$B$8)^(AE1371))/((1+DEMANDADO!AF1371)^(AE1371))</f>
        <v>#REF!</v>
      </c>
      <c r="AH1371" s="169">
        <f>(0.2*VLOOKUP(D1371,'%.'!$A$1:$B$4,2,FALSE))+(0.35*VLOOKUP(E1371,'%.'!$A$1:$B$4,2,FALSE))+(0.1*VLOOKUP(F1371,'%.'!$A$1:$B$4,2,FALSE))+(0.35*VLOOKUP(G1371,'%.'!$A$1:$B$4,2,FALSE))</f>
        <v>0.05</v>
      </c>
      <c r="AI1371" s="128" t="str">
        <f t="shared" si="221"/>
        <v>REMOTA</v>
      </c>
      <c r="AJ1371" s="128" t="str">
        <f t="shared" si="217"/>
        <v>No se registra</v>
      </c>
      <c r="AK1371" s="178">
        <f t="shared" si="218"/>
        <v>0</v>
      </c>
    </row>
    <row r="1372" spans="1:37" ht="30" customHeight="1" x14ac:dyDescent="0.25">
      <c r="A1372" s="115">
        <v>1371</v>
      </c>
      <c r="B1372" s="82" t="s">
        <v>2994</v>
      </c>
      <c r="C1372" s="126" t="s">
        <v>2995</v>
      </c>
      <c r="D1372" s="83" t="s">
        <v>1</v>
      </c>
      <c r="E1372" s="83" t="s">
        <v>1</v>
      </c>
      <c r="F1372" s="83" t="s">
        <v>1</v>
      </c>
      <c r="G1372" s="124" t="s">
        <v>1</v>
      </c>
      <c r="H1372" s="169">
        <f t="shared" si="219"/>
        <v>0.05</v>
      </c>
      <c r="I1372" s="170" t="str">
        <f t="shared" si="220"/>
        <v>REMOTA</v>
      </c>
      <c r="J1372" s="292">
        <v>13186682</v>
      </c>
      <c r="K1372" s="221">
        <v>0</v>
      </c>
      <c r="L1372" s="82" t="s">
        <v>139</v>
      </c>
      <c r="M1372" s="188">
        <v>0</v>
      </c>
      <c r="N1372" s="83" t="s">
        <v>447</v>
      </c>
      <c r="O1372" s="189" t="s">
        <v>447</v>
      </c>
      <c r="P1372" s="83" t="s">
        <v>465</v>
      </c>
      <c r="Q1372" s="83" t="s">
        <v>3184</v>
      </c>
      <c r="R1372" s="83">
        <v>3285</v>
      </c>
      <c r="S1372" s="93">
        <v>40716</v>
      </c>
      <c r="T1372" s="83">
        <v>127022</v>
      </c>
      <c r="U1372" s="82" t="s">
        <v>76</v>
      </c>
      <c r="V1372" s="82" t="s">
        <v>3219</v>
      </c>
      <c r="W1372" s="171">
        <v>44074</v>
      </c>
      <c r="X1372" s="172" t="e">
        <f>+CONCATENATE(TEXT(#REF!,"yyyy"),"-",TEXT(#REF!,"mm"))</f>
        <v>#REF!</v>
      </c>
      <c r="Y1372" s="173" t="str">
        <f t="shared" si="212"/>
        <v>8</v>
      </c>
      <c r="Z1372" s="172" t="str">
        <f t="shared" si="213"/>
        <v>2020-07</v>
      </c>
      <c r="AA1372" s="170" t="e">
        <f>+VLOOKUP(Z1372,#REF!,2,FALSE)/VLOOKUP(X1372,#REF!,2,FALSE)</f>
        <v>#REF!</v>
      </c>
      <c r="AB1372" s="174" t="e">
        <f t="shared" si="214"/>
        <v>#REF!</v>
      </c>
      <c r="AC1372" s="174" t="e">
        <f t="shared" si="215"/>
        <v>#REF!</v>
      </c>
      <c r="AD1372" s="175" t="e">
        <f>+#REF!+365*Y1372</f>
        <v>#REF!</v>
      </c>
      <c r="AE1372" s="176" t="e">
        <f t="shared" si="216"/>
        <v>#REF!</v>
      </c>
      <c r="AF1372" s="170" t="e">
        <f>+VLOOKUP(CONCATENATE(TEXT(W1372,"yyyy"),"-",TEXT(W1372,"mm")),#REF!,2,0)</f>
        <v>#REF!</v>
      </c>
      <c r="AG1372" s="177" t="e">
        <f>+(AC1372*(1+'INFLAC PROYECTADA'!$B$8)^(AE1372))/((1+DEMANDADO!AF1372)^(AE1372))</f>
        <v>#REF!</v>
      </c>
      <c r="AH1372" s="169">
        <f>(0.2*VLOOKUP(D1372,'%.'!$A$1:$B$4,2,FALSE))+(0.35*VLOOKUP(E1372,'%.'!$A$1:$B$4,2,FALSE))+(0.1*VLOOKUP(F1372,'%.'!$A$1:$B$4,2,FALSE))+(0.35*VLOOKUP(G1372,'%.'!$A$1:$B$4,2,FALSE))</f>
        <v>0.05</v>
      </c>
      <c r="AI1372" s="128" t="str">
        <f t="shared" si="221"/>
        <v>REMOTA</v>
      </c>
      <c r="AJ1372" s="128" t="str">
        <f t="shared" si="217"/>
        <v>No se registra</v>
      </c>
      <c r="AK1372" s="178">
        <f t="shared" si="218"/>
        <v>0</v>
      </c>
    </row>
    <row r="1373" spans="1:37" ht="30" customHeight="1" x14ac:dyDescent="0.25">
      <c r="A1373" s="115">
        <v>1372</v>
      </c>
      <c r="B1373" s="82" t="s">
        <v>2996</v>
      </c>
      <c r="C1373" s="126" t="s">
        <v>2997</v>
      </c>
      <c r="D1373" s="83" t="s">
        <v>1</v>
      </c>
      <c r="E1373" s="83" t="s">
        <v>1</v>
      </c>
      <c r="F1373" s="83" t="s">
        <v>1</v>
      </c>
      <c r="G1373" s="124" t="s">
        <v>1</v>
      </c>
      <c r="H1373" s="169">
        <f t="shared" si="219"/>
        <v>0.05</v>
      </c>
      <c r="I1373" s="170" t="str">
        <f t="shared" si="220"/>
        <v>REMOTA</v>
      </c>
      <c r="J1373" s="292">
        <v>13741361</v>
      </c>
      <c r="K1373" s="221">
        <v>0</v>
      </c>
      <c r="L1373" s="82" t="s">
        <v>133</v>
      </c>
      <c r="M1373" s="188">
        <v>0</v>
      </c>
      <c r="N1373" s="83" t="s">
        <v>447</v>
      </c>
      <c r="O1373" s="189" t="s">
        <v>447</v>
      </c>
      <c r="P1373" s="83" t="s">
        <v>465</v>
      </c>
      <c r="Q1373" s="83" t="s">
        <v>3184</v>
      </c>
      <c r="R1373" s="83">
        <v>3285</v>
      </c>
      <c r="S1373" s="93">
        <v>40716</v>
      </c>
      <c r="T1373" s="83">
        <v>127022</v>
      </c>
      <c r="U1373" s="82" t="s">
        <v>76</v>
      </c>
      <c r="V1373" s="82" t="s">
        <v>3220</v>
      </c>
      <c r="W1373" s="171">
        <v>44074</v>
      </c>
      <c r="X1373" s="172" t="e">
        <f>+CONCATENATE(TEXT(#REF!,"yyyy"),"-",TEXT(#REF!,"mm"))</f>
        <v>#REF!</v>
      </c>
      <c r="Y1373" s="173" t="str">
        <f t="shared" si="212"/>
        <v>8</v>
      </c>
      <c r="Z1373" s="172" t="str">
        <f t="shared" si="213"/>
        <v>2020-07</v>
      </c>
      <c r="AA1373" s="170" t="e">
        <f>+VLOOKUP(Z1373,#REF!,2,FALSE)/VLOOKUP(X1373,#REF!,2,FALSE)</f>
        <v>#REF!</v>
      </c>
      <c r="AB1373" s="174" t="e">
        <f t="shared" si="214"/>
        <v>#REF!</v>
      </c>
      <c r="AC1373" s="174" t="e">
        <f t="shared" si="215"/>
        <v>#REF!</v>
      </c>
      <c r="AD1373" s="175" t="e">
        <f>+#REF!+365*Y1373</f>
        <v>#REF!</v>
      </c>
      <c r="AE1373" s="176" t="e">
        <f t="shared" si="216"/>
        <v>#REF!</v>
      </c>
      <c r="AF1373" s="170" t="e">
        <f>+VLOOKUP(CONCATENATE(TEXT(W1373,"yyyy"),"-",TEXT(W1373,"mm")),#REF!,2,0)</f>
        <v>#REF!</v>
      </c>
      <c r="AG1373" s="177" t="e">
        <f>+(AC1373*(1+'INFLAC PROYECTADA'!$B$8)^(AE1373))/((1+DEMANDADO!AF1373)^(AE1373))</f>
        <v>#REF!</v>
      </c>
      <c r="AH1373" s="169">
        <f>(0.2*VLOOKUP(D1373,'%.'!$A$1:$B$4,2,FALSE))+(0.35*VLOOKUP(E1373,'%.'!$A$1:$B$4,2,FALSE))+(0.1*VLOOKUP(F1373,'%.'!$A$1:$B$4,2,FALSE))+(0.35*VLOOKUP(G1373,'%.'!$A$1:$B$4,2,FALSE))</f>
        <v>0.05</v>
      </c>
      <c r="AI1373" s="128" t="str">
        <f t="shared" si="221"/>
        <v>REMOTA</v>
      </c>
      <c r="AJ1373" s="128" t="str">
        <f t="shared" si="217"/>
        <v>No se registra</v>
      </c>
      <c r="AK1373" s="178">
        <f t="shared" si="218"/>
        <v>0</v>
      </c>
    </row>
    <row r="1374" spans="1:37" ht="30" customHeight="1" x14ac:dyDescent="0.25">
      <c r="A1374" s="115">
        <v>1373</v>
      </c>
      <c r="B1374" s="82" t="s">
        <v>2998</v>
      </c>
      <c r="C1374" s="126" t="s">
        <v>2999</v>
      </c>
      <c r="D1374" s="83" t="s">
        <v>1</v>
      </c>
      <c r="E1374" s="83" t="s">
        <v>1</v>
      </c>
      <c r="F1374" s="83" t="s">
        <v>1</v>
      </c>
      <c r="G1374" s="124" t="s">
        <v>1</v>
      </c>
      <c r="H1374" s="169">
        <f t="shared" si="219"/>
        <v>0.05</v>
      </c>
      <c r="I1374" s="170" t="str">
        <f t="shared" si="220"/>
        <v>REMOTA</v>
      </c>
      <c r="J1374" s="292">
        <v>13342000</v>
      </c>
      <c r="K1374" s="221">
        <v>0</v>
      </c>
      <c r="L1374" s="82" t="s">
        <v>129</v>
      </c>
      <c r="M1374" s="188">
        <v>0</v>
      </c>
      <c r="N1374" s="83" t="s">
        <v>447</v>
      </c>
      <c r="O1374" s="189" t="s">
        <v>447</v>
      </c>
      <c r="P1374" s="83" t="s">
        <v>760</v>
      </c>
      <c r="Q1374" s="83" t="s">
        <v>3184</v>
      </c>
      <c r="R1374" s="83">
        <v>3285</v>
      </c>
      <c r="S1374" s="93">
        <v>40716</v>
      </c>
      <c r="T1374" s="83">
        <v>127022</v>
      </c>
      <c r="U1374" s="83" t="s">
        <v>178</v>
      </c>
      <c r="V1374" s="82" t="s">
        <v>3221</v>
      </c>
      <c r="W1374" s="171">
        <v>44074</v>
      </c>
      <c r="X1374" s="172" t="e">
        <f>+CONCATENATE(TEXT(#REF!,"yyyy"),"-",TEXT(#REF!,"mm"))</f>
        <v>#REF!</v>
      </c>
      <c r="Y1374" s="173" t="str">
        <f t="shared" si="212"/>
        <v>6</v>
      </c>
      <c r="Z1374" s="172" t="str">
        <f t="shared" si="213"/>
        <v>2020-07</v>
      </c>
      <c r="AA1374" s="170" t="e">
        <f>+VLOOKUP(Z1374,#REF!,2,FALSE)/VLOOKUP(X1374,#REF!,2,FALSE)</f>
        <v>#REF!</v>
      </c>
      <c r="AB1374" s="174" t="e">
        <f t="shared" si="214"/>
        <v>#REF!</v>
      </c>
      <c r="AC1374" s="174" t="e">
        <f t="shared" si="215"/>
        <v>#REF!</v>
      </c>
      <c r="AD1374" s="175" t="e">
        <f>+#REF!+365*Y1374</f>
        <v>#REF!</v>
      </c>
      <c r="AE1374" s="176" t="e">
        <f t="shared" si="216"/>
        <v>#REF!</v>
      </c>
      <c r="AF1374" s="170" t="e">
        <f>+VLOOKUP(CONCATENATE(TEXT(W1374,"yyyy"),"-",TEXT(W1374,"mm")),#REF!,2,0)</f>
        <v>#REF!</v>
      </c>
      <c r="AG1374" s="177" t="e">
        <f>+(AC1374*(1+'INFLAC PROYECTADA'!$B$8)^(AE1374))/((1+DEMANDADO!AF1374)^(AE1374))</f>
        <v>#REF!</v>
      </c>
      <c r="AH1374" s="169">
        <f>(0.2*VLOOKUP(D1374,'%.'!$A$1:$B$4,2,FALSE))+(0.35*VLOOKUP(E1374,'%.'!$A$1:$B$4,2,FALSE))+(0.1*VLOOKUP(F1374,'%.'!$A$1:$B$4,2,FALSE))+(0.35*VLOOKUP(G1374,'%.'!$A$1:$B$4,2,FALSE))</f>
        <v>0.05</v>
      </c>
      <c r="AI1374" s="128" t="str">
        <f t="shared" si="221"/>
        <v>REMOTA</v>
      </c>
      <c r="AJ1374" s="128" t="str">
        <f t="shared" si="217"/>
        <v>No se registra</v>
      </c>
      <c r="AK1374" s="178">
        <f t="shared" si="218"/>
        <v>0</v>
      </c>
    </row>
    <row r="1375" spans="1:37" ht="30" customHeight="1" x14ac:dyDescent="0.25">
      <c r="A1375" s="115">
        <v>1374</v>
      </c>
      <c r="B1375" s="82" t="s">
        <v>3000</v>
      </c>
      <c r="C1375" s="126" t="s">
        <v>3001</v>
      </c>
      <c r="D1375" s="83" t="s">
        <v>1</v>
      </c>
      <c r="E1375" s="83" t="s">
        <v>1</v>
      </c>
      <c r="F1375" s="83" t="s">
        <v>1</v>
      </c>
      <c r="G1375" s="124" t="s">
        <v>1</v>
      </c>
      <c r="H1375" s="169">
        <f t="shared" si="219"/>
        <v>0.05</v>
      </c>
      <c r="I1375" s="170" t="str">
        <f t="shared" si="220"/>
        <v>REMOTA</v>
      </c>
      <c r="J1375" s="292">
        <v>7244623</v>
      </c>
      <c r="K1375" s="221">
        <v>0</v>
      </c>
      <c r="L1375" s="82" t="s">
        <v>139</v>
      </c>
      <c r="M1375" s="188">
        <v>0</v>
      </c>
      <c r="N1375" s="83" t="s">
        <v>447</v>
      </c>
      <c r="O1375" s="189" t="s">
        <v>447</v>
      </c>
      <c r="P1375" s="83" t="s">
        <v>465</v>
      </c>
      <c r="Q1375" s="83" t="s">
        <v>3184</v>
      </c>
      <c r="R1375" s="83">
        <v>3285</v>
      </c>
      <c r="S1375" s="93">
        <v>40716</v>
      </c>
      <c r="T1375" s="83">
        <v>127022</v>
      </c>
      <c r="U1375" s="83" t="s">
        <v>171</v>
      </c>
      <c r="V1375" s="82" t="s">
        <v>3222</v>
      </c>
      <c r="W1375" s="171">
        <v>44074</v>
      </c>
      <c r="X1375" s="172" t="e">
        <f>+CONCATENATE(TEXT(#REF!,"yyyy"),"-",TEXT(#REF!,"mm"))</f>
        <v>#REF!</v>
      </c>
      <c r="Y1375" s="173" t="str">
        <f t="shared" si="212"/>
        <v>8</v>
      </c>
      <c r="Z1375" s="172" t="str">
        <f t="shared" si="213"/>
        <v>2020-07</v>
      </c>
      <c r="AA1375" s="170" t="e">
        <f>+VLOOKUP(Z1375,#REF!,2,FALSE)/VLOOKUP(X1375,#REF!,2,FALSE)</f>
        <v>#REF!</v>
      </c>
      <c r="AB1375" s="174" t="e">
        <f t="shared" si="214"/>
        <v>#REF!</v>
      </c>
      <c r="AC1375" s="174" t="e">
        <f t="shared" si="215"/>
        <v>#REF!</v>
      </c>
      <c r="AD1375" s="175" t="e">
        <f>+#REF!+365*Y1375</f>
        <v>#REF!</v>
      </c>
      <c r="AE1375" s="176" t="e">
        <f t="shared" si="216"/>
        <v>#REF!</v>
      </c>
      <c r="AF1375" s="170" t="e">
        <f>+VLOOKUP(CONCATENATE(TEXT(W1375,"yyyy"),"-",TEXT(W1375,"mm")),#REF!,2,0)</f>
        <v>#REF!</v>
      </c>
      <c r="AG1375" s="177" t="e">
        <f>+(AC1375*(1+'INFLAC PROYECTADA'!$B$8)^(AE1375))/((1+DEMANDADO!AF1375)^(AE1375))</f>
        <v>#REF!</v>
      </c>
      <c r="AH1375" s="169">
        <f>(0.2*VLOOKUP(D1375,'%.'!$A$1:$B$4,2,FALSE))+(0.35*VLOOKUP(E1375,'%.'!$A$1:$B$4,2,FALSE))+(0.1*VLOOKUP(F1375,'%.'!$A$1:$B$4,2,FALSE))+(0.35*VLOOKUP(G1375,'%.'!$A$1:$B$4,2,FALSE))</f>
        <v>0.05</v>
      </c>
      <c r="AI1375" s="128" t="str">
        <f t="shared" si="221"/>
        <v>REMOTA</v>
      </c>
      <c r="AJ1375" s="128" t="str">
        <f t="shared" si="217"/>
        <v>No se registra</v>
      </c>
      <c r="AK1375" s="178">
        <f t="shared" si="218"/>
        <v>0</v>
      </c>
    </row>
    <row r="1376" spans="1:37" ht="30" customHeight="1" x14ac:dyDescent="0.25">
      <c r="A1376" s="115">
        <v>1375</v>
      </c>
      <c r="B1376" s="82" t="s">
        <v>3002</v>
      </c>
      <c r="C1376" s="126" t="s">
        <v>3003</v>
      </c>
      <c r="D1376" s="83" t="s">
        <v>1</v>
      </c>
      <c r="E1376" s="83" t="s">
        <v>1</v>
      </c>
      <c r="F1376" s="83" t="s">
        <v>1</v>
      </c>
      <c r="G1376" s="124" t="s">
        <v>1</v>
      </c>
      <c r="H1376" s="169">
        <f t="shared" si="219"/>
        <v>0.05</v>
      </c>
      <c r="I1376" s="170" t="str">
        <f t="shared" si="220"/>
        <v>REMOTA</v>
      </c>
      <c r="J1376" s="292">
        <v>5289200000</v>
      </c>
      <c r="K1376" s="221">
        <v>0</v>
      </c>
      <c r="L1376" s="82" t="s">
        <v>130</v>
      </c>
      <c r="M1376" s="188">
        <v>0</v>
      </c>
      <c r="N1376" s="83" t="s">
        <v>447</v>
      </c>
      <c r="O1376" s="189" t="s">
        <v>447</v>
      </c>
      <c r="P1376" s="83" t="s">
        <v>22</v>
      </c>
      <c r="Q1376" s="83" t="s">
        <v>3184</v>
      </c>
      <c r="R1376" s="83">
        <v>3285</v>
      </c>
      <c r="S1376" s="93">
        <v>40716</v>
      </c>
      <c r="T1376" s="83">
        <v>127022</v>
      </c>
      <c r="U1376" s="83" t="s">
        <v>21</v>
      </c>
      <c r="V1376" s="82" t="s">
        <v>3223</v>
      </c>
      <c r="W1376" s="171">
        <v>44074</v>
      </c>
      <c r="X1376" s="172" t="e">
        <f>+CONCATENATE(TEXT(#REF!,"yyyy"),"-",TEXT(#REF!,"mm"))</f>
        <v>#REF!</v>
      </c>
      <c r="Y1376" s="173" t="str">
        <f t="shared" si="212"/>
        <v>10</v>
      </c>
      <c r="Z1376" s="172" t="str">
        <f t="shared" si="213"/>
        <v>2020-07</v>
      </c>
      <c r="AA1376" s="170" t="e">
        <f>+VLOOKUP(Z1376,#REF!,2,FALSE)/VLOOKUP(X1376,#REF!,2,FALSE)</f>
        <v>#REF!</v>
      </c>
      <c r="AB1376" s="174" t="e">
        <f t="shared" si="214"/>
        <v>#REF!</v>
      </c>
      <c r="AC1376" s="174" t="e">
        <f t="shared" si="215"/>
        <v>#REF!</v>
      </c>
      <c r="AD1376" s="175" t="e">
        <f>+#REF!+365*Y1376</f>
        <v>#REF!</v>
      </c>
      <c r="AE1376" s="176" t="e">
        <f t="shared" si="216"/>
        <v>#REF!</v>
      </c>
      <c r="AF1376" s="170" t="e">
        <f>+VLOOKUP(CONCATENATE(TEXT(W1376,"yyyy"),"-",TEXT(W1376,"mm")),#REF!,2,0)</f>
        <v>#REF!</v>
      </c>
      <c r="AG1376" s="177" t="e">
        <f>+(AC1376*(1+'INFLAC PROYECTADA'!$B$8)^(AE1376))/((1+DEMANDADO!AF1376)^(AE1376))</f>
        <v>#REF!</v>
      </c>
      <c r="AH1376" s="169">
        <f>(0.2*VLOOKUP(D1376,'%.'!$A$1:$B$4,2,FALSE))+(0.35*VLOOKUP(E1376,'%.'!$A$1:$B$4,2,FALSE))+(0.1*VLOOKUP(F1376,'%.'!$A$1:$B$4,2,FALSE))+(0.35*VLOOKUP(G1376,'%.'!$A$1:$B$4,2,FALSE))</f>
        <v>0.05</v>
      </c>
      <c r="AI1376" s="128" t="str">
        <f t="shared" si="221"/>
        <v>REMOTA</v>
      </c>
      <c r="AJ1376" s="128" t="str">
        <f t="shared" si="217"/>
        <v>No se registra</v>
      </c>
      <c r="AK1376" s="178">
        <f t="shared" si="218"/>
        <v>0</v>
      </c>
    </row>
    <row r="1377" spans="1:37" ht="30" customHeight="1" x14ac:dyDescent="0.25">
      <c r="A1377" s="115">
        <v>1376</v>
      </c>
      <c r="B1377" s="82" t="s">
        <v>3004</v>
      </c>
      <c r="C1377" s="126" t="s">
        <v>3005</v>
      </c>
      <c r="D1377" s="83" t="s">
        <v>1</v>
      </c>
      <c r="E1377" s="83" t="s">
        <v>1</v>
      </c>
      <c r="F1377" s="83" t="s">
        <v>1</v>
      </c>
      <c r="G1377" s="124" t="s">
        <v>1</v>
      </c>
      <c r="H1377" s="169">
        <f t="shared" si="219"/>
        <v>0.05</v>
      </c>
      <c r="I1377" s="170" t="str">
        <f t="shared" si="220"/>
        <v>REMOTA</v>
      </c>
      <c r="J1377" s="292">
        <v>523480804</v>
      </c>
      <c r="K1377" s="221">
        <v>0</v>
      </c>
      <c r="L1377" s="82" t="s">
        <v>130</v>
      </c>
      <c r="M1377" s="188">
        <v>0</v>
      </c>
      <c r="N1377" s="83" t="s">
        <v>447</v>
      </c>
      <c r="O1377" s="189" t="s">
        <v>447</v>
      </c>
      <c r="P1377" s="83" t="s">
        <v>22</v>
      </c>
      <c r="Q1377" s="83" t="s">
        <v>3184</v>
      </c>
      <c r="R1377" s="83">
        <v>3285</v>
      </c>
      <c r="S1377" s="93">
        <v>40716</v>
      </c>
      <c r="T1377" s="83">
        <v>127022</v>
      </c>
      <c r="U1377" s="83" t="s">
        <v>177</v>
      </c>
      <c r="V1377" s="82" t="s">
        <v>3193</v>
      </c>
      <c r="W1377" s="171">
        <v>44074</v>
      </c>
      <c r="X1377" s="172" t="e">
        <f>+CONCATENATE(TEXT(#REF!,"yyyy"),"-",TEXT(#REF!,"mm"))</f>
        <v>#REF!</v>
      </c>
      <c r="Y1377" s="173" t="str">
        <f t="shared" si="212"/>
        <v>10</v>
      </c>
      <c r="Z1377" s="172" t="str">
        <f t="shared" si="213"/>
        <v>2020-07</v>
      </c>
      <c r="AA1377" s="170" t="e">
        <f>+VLOOKUP(Z1377,#REF!,2,FALSE)/VLOOKUP(X1377,#REF!,2,FALSE)</f>
        <v>#REF!</v>
      </c>
      <c r="AB1377" s="174" t="e">
        <f t="shared" si="214"/>
        <v>#REF!</v>
      </c>
      <c r="AC1377" s="174" t="e">
        <f t="shared" si="215"/>
        <v>#REF!</v>
      </c>
      <c r="AD1377" s="175" t="e">
        <f>+#REF!+365*Y1377</f>
        <v>#REF!</v>
      </c>
      <c r="AE1377" s="176" t="e">
        <f t="shared" si="216"/>
        <v>#REF!</v>
      </c>
      <c r="AF1377" s="170" t="e">
        <f>+VLOOKUP(CONCATENATE(TEXT(W1377,"yyyy"),"-",TEXT(W1377,"mm")),#REF!,2,0)</f>
        <v>#REF!</v>
      </c>
      <c r="AG1377" s="177" t="e">
        <f>+(AC1377*(1+'INFLAC PROYECTADA'!$B$8)^(AE1377))/((1+DEMANDADO!AF1377)^(AE1377))</f>
        <v>#REF!</v>
      </c>
      <c r="AH1377" s="169">
        <f>(0.2*VLOOKUP(D1377,'%.'!$A$1:$B$4,2,FALSE))+(0.35*VLOOKUP(E1377,'%.'!$A$1:$B$4,2,FALSE))+(0.1*VLOOKUP(F1377,'%.'!$A$1:$B$4,2,FALSE))+(0.35*VLOOKUP(G1377,'%.'!$A$1:$B$4,2,FALSE))</f>
        <v>0.05</v>
      </c>
      <c r="AI1377" s="128" t="str">
        <f t="shared" si="221"/>
        <v>REMOTA</v>
      </c>
      <c r="AJ1377" s="128" t="str">
        <f t="shared" si="217"/>
        <v>No se registra</v>
      </c>
      <c r="AK1377" s="178">
        <f t="shared" si="218"/>
        <v>0</v>
      </c>
    </row>
    <row r="1378" spans="1:37" ht="30" customHeight="1" x14ac:dyDescent="0.25">
      <c r="A1378" s="115">
        <v>1377</v>
      </c>
      <c r="B1378" s="82" t="s">
        <v>2973</v>
      </c>
      <c r="C1378" s="126" t="s">
        <v>3006</v>
      </c>
      <c r="D1378" s="83" t="s">
        <v>1</v>
      </c>
      <c r="E1378" s="83" t="s">
        <v>1</v>
      </c>
      <c r="F1378" s="83" t="s">
        <v>1</v>
      </c>
      <c r="G1378" s="124" t="s">
        <v>1</v>
      </c>
      <c r="H1378" s="169">
        <f t="shared" si="219"/>
        <v>0.05</v>
      </c>
      <c r="I1378" s="170" t="str">
        <f t="shared" si="220"/>
        <v>REMOTA</v>
      </c>
      <c r="J1378" s="292">
        <v>12021000</v>
      </c>
      <c r="K1378" s="221">
        <v>0</v>
      </c>
      <c r="L1378" s="82" t="s">
        <v>133</v>
      </c>
      <c r="M1378" s="188">
        <v>0</v>
      </c>
      <c r="N1378" s="83" t="s">
        <v>447</v>
      </c>
      <c r="O1378" s="189" t="s">
        <v>447</v>
      </c>
      <c r="P1378" s="83" t="s">
        <v>465</v>
      </c>
      <c r="Q1378" s="83" t="s">
        <v>3184</v>
      </c>
      <c r="R1378" s="83">
        <v>3285</v>
      </c>
      <c r="S1378" s="93">
        <v>40716</v>
      </c>
      <c r="T1378" s="83">
        <v>127022</v>
      </c>
      <c r="U1378" s="83" t="s">
        <v>177</v>
      </c>
      <c r="V1378" s="82" t="s">
        <v>3224</v>
      </c>
      <c r="W1378" s="171">
        <v>44074</v>
      </c>
      <c r="X1378" s="172" t="e">
        <f>+CONCATENATE(TEXT(#REF!,"yyyy"),"-",TEXT(#REF!,"mm"))</f>
        <v>#REF!</v>
      </c>
      <c r="Y1378" s="173" t="str">
        <f t="shared" si="212"/>
        <v>8</v>
      </c>
      <c r="Z1378" s="172" t="str">
        <f t="shared" si="213"/>
        <v>2020-07</v>
      </c>
      <c r="AA1378" s="170" t="e">
        <f>+VLOOKUP(Z1378,#REF!,2,FALSE)/VLOOKUP(X1378,#REF!,2,FALSE)</f>
        <v>#REF!</v>
      </c>
      <c r="AB1378" s="174" t="e">
        <f t="shared" si="214"/>
        <v>#REF!</v>
      </c>
      <c r="AC1378" s="174" t="e">
        <f t="shared" si="215"/>
        <v>#REF!</v>
      </c>
      <c r="AD1378" s="175" t="e">
        <f>+#REF!+365*Y1378</f>
        <v>#REF!</v>
      </c>
      <c r="AE1378" s="176" t="e">
        <f t="shared" si="216"/>
        <v>#REF!</v>
      </c>
      <c r="AF1378" s="170" t="e">
        <f>+VLOOKUP(CONCATENATE(TEXT(W1378,"yyyy"),"-",TEXT(W1378,"mm")),#REF!,2,0)</f>
        <v>#REF!</v>
      </c>
      <c r="AG1378" s="177" t="e">
        <f>+(AC1378*(1+'INFLAC PROYECTADA'!$B$8)^(AE1378))/((1+DEMANDADO!AF1378)^(AE1378))</f>
        <v>#REF!</v>
      </c>
      <c r="AH1378" s="169">
        <f>(0.2*VLOOKUP(D1378,'%.'!$A$1:$B$4,2,FALSE))+(0.35*VLOOKUP(E1378,'%.'!$A$1:$B$4,2,FALSE))+(0.1*VLOOKUP(F1378,'%.'!$A$1:$B$4,2,FALSE))+(0.35*VLOOKUP(G1378,'%.'!$A$1:$B$4,2,FALSE))</f>
        <v>0.05</v>
      </c>
      <c r="AI1378" s="128" t="str">
        <f t="shared" si="221"/>
        <v>REMOTA</v>
      </c>
      <c r="AJ1378" s="128" t="str">
        <f t="shared" si="217"/>
        <v>No se registra</v>
      </c>
      <c r="AK1378" s="178">
        <f t="shared" si="218"/>
        <v>0</v>
      </c>
    </row>
    <row r="1379" spans="1:37" ht="30" customHeight="1" x14ac:dyDescent="0.25">
      <c r="A1379" s="115">
        <v>1378</v>
      </c>
      <c r="B1379" s="82" t="s">
        <v>2977</v>
      </c>
      <c r="C1379" s="126" t="s">
        <v>3007</v>
      </c>
      <c r="D1379" s="83" t="s">
        <v>1</v>
      </c>
      <c r="E1379" s="83" t="s">
        <v>1</v>
      </c>
      <c r="F1379" s="83" t="s">
        <v>1</v>
      </c>
      <c r="G1379" s="124" t="s">
        <v>1</v>
      </c>
      <c r="H1379" s="169">
        <f t="shared" si="219"/>
        <v>0.05</v>
      </c>
      <c r="I1379" s="170" t="str">
        <f t="shared" si="220"/>
        <v>REMOTA</v>
      </c>
      <c r="J1379" s="292">
        <v>265275000</v>
      </c>
      <c r="K1379" s="221">
        <v>0</v>
      </c>
      <c r="L1379" s="82" t="s">
        <v>133</v>
      </c>
      <c r="M1379" s="188">
        <v>0</v>
      </c>
      <c r="N1379" s="83" t="s">
        <v>447</v>
      </c>
      <c r="O1379" s="189" t="s">
        <v>447</v>
      </c>
      <c r="P1379" s="83" t="s">
        <v>465</v>
      </c>
      <c r="Q1379" s="83" t="s">
        <v>3184</v>
      </c>
      <c r="R1379" s="83">
        <v>3285</v>
      </c>
      <c r="S1379" s="93">
        <v>40716</v>
      </c>
      <c r="T1379" s="83">
        <v>127022</v>
      </c>
      <c r="U1379" s="83" t="s">
        <v>177</v>
      </c>
      <c r="V1379" s="82" t="s">
        <v>3224</v>
      </c>
      <c r="W1379" s="171">
        <v>44074</v>
      </c>
      <c r="X1379" s="172" t="e">
        <f>+CONCATENATE(TEXT(#REF!,"yyyy"),"-",TEXT(#REF!,"mm"))</f>
        <v>#REF!</v>
      </c>
      <c r="Y1379" s="173" t="str">
        <f t="shared" si="212"/>
        <v>8</v>
      </c>
      <c r="Z1379" s="172" t="str">
        <f t="shared" si="213"/>
        <v>2020-07</v>
      </c>
      <c r="AA1379" s="170" t="e">
        <f>+VLOOKUP(Z1379,#REF!,2,FALSE)/VLOOKUP(X1379,#REF!,2,FALSE)</f>
        <v>#REF!</v>
      </c>
      <c r="AB1379" s="174" t="e">
        <f t="shared" si="214"/>
        <v>#REF!</v>
      </c>
      <c r="AC1379" s="174" t="e">
        <f t="shared" si="215"/>
        <v>#REF!</v>
      </c>
      <c r="AD1379" s="175" t="e">
        <f>+#REF!+365*Y1379</f>
        <v>#REF!</v>
      </c>
      <c r="AE1379" s="176" t="e">
        <f t="shared" si="216"/>
        <v>#REF!</v>
      </c>
      <c r="AF1379" s="170" t="e">
        <f>+VLOOKUP(CONCATENATE(TEXT(W1379,"yyyy"),"-",TEXT(W1379,"mm")),#REF!,2,0)</f>
        <v>#REF!</v>
      </c>
      <c r="AG1379" s="177" t="e">
        <f>+(AC1379*(1+'INFLAC PROYECTADA'!$B$8)^(AE1379))/((1+DEMANDADO!AF1379)^(AE1379))</f>
        <v>#REF!</v>
      </c>
      <c r="AH1379" s="169">
        <f>(0.2*VLOOKUP(D1379,'%.'!$A$1:$B$4,2,FALSE))+(0.35*VLOOKUP(E1379,'%.'!$A$1:$B$4,2,FALSE))+(0.1*VLOOKUP(F1379,'%.'!$A$1:$B$4,2,FALSE))+(0.35*VLOOKUP(G1379,'%.'!$A$1:$B$4,2,FALSE))</f>
        <v>0.05</v>
      </c>
      <c r="AI1379" s="128" t="str">
        <f t="shared" si="221"/>
        <v>REMOTA</v>
      </c>
      <c r="AJ1379" s="128" t="str">
        <f t="shared" si="217"/>
        <v>No se registra</v>
      </c>
      <c r="AK1379" s="178">
        <f t="shared" si="218"/>
        <v>0</v>
      </c>
    </row>
    <row r="1380" spans="1:37" ht="30" customHeight="1" x14ac:dyDescent="0.25">
      <c r="A1380" s="115">
        <v>1379</v>
      </c>
      <c r="B1380" s="82" t="s">
        <v>2987</v>
      </c>
      <c r="C1380" s="126" t="s">
        <v>3008</v>
      </c>
      <c r="D1380" s="83" t="s">
        <v>1</v>
      </c>
      <c r="E1380" s="83" t="s">
        <v>1</v>
      </c>
      <c r="F1380" s="83" t="s">
        <v>1</v>
      </c>
      <c r="G1380" s="124" t="s">
        <v>1</v>
      </c>
      <c r="H1380" s="169">
        <f t="shared" si="219"/>
        <v>0.05</v>
      </c>
      <c r="I1380" s="170" t="str">
        <f t="shared" si="220"/>
        <v>REMOTA</v>
      </c>
      <c r="J1380" s="292">
        <v>70952220</v>
      </c>
      <c r="K1380" s="221">
        <v>0</v>
      </c>
      <c r="L1380" s="82" t="s">
        <v>133</v>
      </c>
      <c r="M1380" s="188">
        <v>0</v>
      </c>
      <c r="N1380" s="83" t="s">
        <v>447</v>
      </c>
      <c r="O1380" s="189" t="s">
        <v>447</v>
      </c>
      <c r="P1380" s="83" t="s">
        <v>745</v>
      </c>
      <c r="Q1380" s="83" t="s">
        <v>3184</v>
      </c>
      <c r="R1380" s="83">
        <v>3285</v>
      </c>
      <c r="S1380" s="93">
        <v>40716</v>
      </c>
      <c r="T1380" s="83">
        <v>127022</v>
      </c>
      <c r="U1380" s="83" t="s">
        <v>171</v>
      </c>
      <c r="V1380" s="82" t="s">
        <v>3194</v>
      </c>
      <c r="W1380" s="171">
        <v>44074</v>
      </c>
      <c r="X1380" s="172" t="e">
        <f>+CONCATENATE(TEXT(#REF!,"yyyy"),"-",TEXT(#REF!,"mm"))</f>
        <v>#REF!</v>
      </c>
      <c r="Y1380" s="173" t="str">
        <f t="shared" si="212"/>
        <v>9</v>
      </c>
      <c r="Z1380" s="172" t="str">
        <f t="shared" si="213"/>
        <v>2020-07</v>
      </c>
      <c r="AA1380" s="170" t="e">
        <f>+VLOOKUP(Z1380,#REF!,2,FALSE)/VLOOKUP(X1380,#REF!,2,FALSE)</f>
        <v>#REF!</v>
      </c>
      <c r="AB1380" s="174" t="e">
        <f t="shared" si="214"/>
        <v>#REF!</v>
      </c>
      <c r="AC1380" s="174" t="e">
        <f t="shared" si="215"/>
        <v>#REF!</v>
      </c>
      <c r="AD1380" s="175" t="e">
        <f>+#REF!+365*Y1380</f>
        <v>#REF!</v>
      </c>
      <c r="AE1380" s="176" t="e">
        <f t="shared" si="216"/>
        <v>#REF!</v>
      </c>
      <c r="AF1380" s="170" t="e">
        <f>+VLOOKUP(CONCATENATE(TEXT(W1380,"yyyy"),"-",TEXT(W1380,"mm")),#REF!,2,0)</f>
        <v>#REF!</v>
      </c>
      <c r="AG1380" s="177" t="e">
        <f>+(AC1380*(1+'INFLAC PROYECTADA'!$B$8)^(AE1380))/((1+DEMANDADO!AF1380)^(AE1380))</f>
        <v>#REF!</v>
      </c>
      <c r="AH1380" s="169">
        <f>(0.2*VLOOKUP(D1380,'%.'!$A$1:$B$4,2,FALSE))+(0.35*VLOOKUP(E1380,'%.'!$A$1:$B$4,2,FALSE))+(0.1*VLOOKUP(F1380,'%.'!$A$1:$B$4,2,FALSE))+(0.35*VLOOKUP(G1380,'%.'!$A$1:$B$4,2,FALSE))</f>
        <v>0.05</v>
      </c>
      <c r="AI1380" s="128" t="str">
        <f t="shared" si="221"/>
        <v>REMOTA</v>
      </c>
      <c r="AJ1380" s="128" t="str">
        <f t="shared" si="217"/>
        <v>No se registra</v>
      </c>
      <c r="AK1380" s="178">
        <f t="shared" si="218"/>
        <v>0</v>
      </c>
    </row>
    <row r="1381" spans="1:37" ht="30" customHeight="1" x14ac:dyDescent="0.25">
      <c r="A1381" s="115">
        <v>1380</v>
      </c>
      <c r="B1381" s="82" t="s">
        <v>3009</v>
      </c>
      <c r="C1381" s="126" t="s">
        <v>3010</v>
      </c>
      <c r="D1381" s="83" t="s">
        <v>1</v>
      </c>
      <c r="E1381" s="83" t="s">
        <v>1</v>
      </c>
      <c r="F1381" s="83" t="s">
        <v>1</v>
      </c>
      <c r="G1381" s="124" t="s">
        <v>1</v>
      </c>
      <c r="H1381" s="169">
        <f t="shared" si="219"/>
        <v>0.05</v>
      </c>
      <c r="I1381" s="170" t="str">
        <f t="shared" si="220"/>
        <v>REMOTA</v>
      </c>
      <c r="J1381" s="292">
        <v>26684645</v>
      </c>
      <c r="K1381" s="221">
        <v>0</v>
      </c>
      <c r="L1381" s="82" t="s">
        <v>133</v>
      </c>
      <c r="M1381" s="188">
        <v>0</v>
      </c>
      <c r="N1381" s="83" t="s">
        <v>447</v>
      </c>
      <c r="O1381" s="189" t="s">
        <v>447</v>
      </c>
      <c r="P1381" s="83" t="s">
        <v>465</v>
      </c>
      <c r="Q1381" s="83" t="s">
        <v>3184</v>
      </c>
      <c r="R1381" s="83">
        <v>3285</v>
      </c>
      <c r="S1381" s="93">
        <v>40716</v>
      </c>
      <c r="T1381" s="83">
        <v>127022</v>
      </c>
      <c r="U1381" s="83" t="s">
        <v>21</v>
      </c>
      <c r="V1381" s="82" t="s">
        <v>3225</v>
      </c>
      <c r="W1381" s="171">
        <v>44074</v>
      </c>
      <c r="X1381" s="172" t="e">
        <f>+CONCATENATE(TEXT(#REF!,"yyyy"),"-",TEXT(#REF!,"mm"))</f>
        <v>#REF!</v>
      </c>
      <c r="Y1381" s="173" t="str">
        <f t="shared" si="212"/>
        <v>8</v>
      </c>
      <c r="Z1381" s="172" t="str">
        <f t="shared" si="213"/>
        <v>2020-07</v>
      </c>
      <c r="AA1381" s="170" t="e">
        <f>+VLOOKUP(Z1381,#REF!,2,FALSE)/VLOOKUP(X1381,#REF!,2,FALSE)</f>
        <v>#REF!</v>
      </c>
      <c r="AB1381" s="174" t="e">
        <f t="shared" si="214"/>
        <v>#REF!</v>
      </c>
      <c r="AC1381" s="174" t="e">
        <f t="shared" si="215"/>
        <v>#REF!</v>
      </c>
      <c r="AD1381" s="175" t="e">
        <f>+#REF!+365*Y1381</f>
        <v>#REF!</v>
      </c>
      <c r="AE1381" s="176" t="e">
        <f t="shared" si="216"/>
        <v>#REF!</v>
      </c>
      <c r="AF1381" s="170" t="e">
        <f>+VLOOKUP(CONCATENATE(TEXT(W1381,"yyyy"),"-",TEXT(W1381,"mm")),#REF!,2,0)</f>
        <v>#REF!</v>
      </c>
      <c r="AG1381" s="177" t="e">
        <f>+(AC1381*(1+'INFLAC PROYECTADA'!$B$8)^(AE1381))/((1+DEMANDADO!AF1381)^(AE1381))</f>
        <v>#REF!</v>
      </c>
      <c r="AH1381" s="169">
        <f>(0.2*VLOOKUP(D1381,'%.'!$A$1:$B$4,2,FALSE))+(0.35*VLOOKUP(E1381,'%.'!$A$1:$B$4,2,FALSE))+(0.1*VLOOKUP(F1381,'%.'!$A$1:$B$4,2,FALSE))+(0.35*VLOOKUP(G1381,'%.'!$A$1:$B$4,2,FALSE))</f>
        <v>0.05</v>
      </c>
      <c r="AI1381" s="128" t="str">
        <f t="shared" si="221"/>
        <v>REMOTA</v>
      </c>
      <c r="AJ1381" s="128" t="str">
        <f t="shared" si="217"/>
        <v>No se registra</v>
      </c>
      <c r="AK1381" s="178">
        <f t="shared" si="218"/>
        <v>0</v>
      </c>
    </row>
    <row r="1382" spans="1:37" ht="30" customHeight="1" x14ac:dyDescent="0.25">
      <c r="A1382" s="115">
        <v>1381</v>
      </c>
      <c r="B1382" s="82" t="s">
        <v>3011</v>
      </c>
      <c r="C1382" s="126" t="s">
        <v>3012</v>
      </c>
      <c r="D1382" s="83" t="s">
        <v>1</v>
      </c>
      <c r="E1382" s="83" t="s">
        <v>1</v>
      </c>
      <c r="F1382" s="83" t="s">
        <v>1</v>
      </c>
      <c r="G1382" s="124" t="s">
        <v>1</v>
      </c>
      <c r="H1382" s="169">
        <f t="shared" si="219"/>
        <v>0.05</v>
      </c>
      <c r="I1382" s="170" t="str">
        <f t="shared" si="220"/>
        <v>REMOTA</v>
      </c>
      <c r="J1382" s="292">
        <v>161862400</v>
      </c>
      <c r="K1382" s="221">
        <v>0</v>
      </c>
      <c r="L1382" s="82" t="s">
        <v>133</v>
      </c>
      <c r="M1382" s="188">
        <v>0</v>
      </c>
      <c r="N1382" s="83" t="s">
        <v>447</v>
      </c>
      <c r="O1382" s="189" t="s">
        <v>447</v>
      </c>
      <c r="P1382" s="83" t="s">
        <v>465</v>
      </c>
      <c r="Q1382" s="83" t="s">
        <v>3184</v>
      </c>
      <c r="R1382" s="83">
        <v>3285</v>
      </c>
      <c r="S1382" s="93">
        <v>40716</v>
      </c>
      <c r="T1382" s="83">
        <v>127022</v>
      </c>
      <c r="U1382" s="82" t="s">
        <v>76</v>
      </c>
      <c r="V1382" s="83" t="s">
        <v>3192</v>
      </c>
      <c r="W1382" s="171">
        <v>44074</v>
      </c>
      <c r="X1382" s="172" t="e">
        <f>+CONCATENATE(TEXT(#REF!,"yyyy"),"-",TEXT(#REF!,"mm"))</f>
        <v>#REF!</v>
      </c>
      <c r="Y1382" s="173" t="str">
        <f t="shared" si="212"/>
        <v>8</v>
      </c>
      <c r="Z1382" s="172" t="str">
        <f t="shared" si="213"/>
        <v>2020-07</v>
      </c>
      <c r="AA1382" s="170" t="e">
        <f>+VLOOKUP(Z1382,#REF!,2,FALSE)/VLOOKUP(X1382,#REF!,2,FALSE)</f>
        <v>#REF!</v>
      </c>
      <c r="AB1382" s="174" t="e">
        <f t="shared" si="214"/>
        <v>#REF!</v>
      </c>
      <c r="AC1382" s="174" t="e">
        <f t="shared" si="215"/>
        <v>#REF!</v>
      </c>
      <c r="AD1382" s="175" t="e">
        <f>+#REF!+365*Y1382</f>
        <v>#REF!</v>
      </c>
      <c r="AE1382" s="176" t="e">
        <f t="shared" si="216"/>
        <v>#REF!</v>
      </c>
      <c r="AF1382" s="170" t="e">
        <f>+VLOOKUP(CONCATENATE(TEXT(W1382,"yyyy"),"-",TEXT(W1382,"mm")),#REF!,2,0)</f>
        <v>#REF!</v>
      </c>
      <c r="AG1382" s="177" t="e">
        <f>+(AC1382*(1+'INFLAC PROYECTADA'!$B$8)^(AE1382))/((1+DEMANDADO!AF1382)^(AE1382))</f>
        <v>#REF!</v>
      </c>
      <c r="AH1382" s="169">
        <f>(0.2*VLOOKUP(D1382,'%.'!$A$1:$B$4,2,FALSE))+(0.35*VLOOKUP(E1382,'%.'!$A$1:$B$4,2,FALSE))+(0.1*VLOOKUP(F1382,'%.'!$A$1:$B$4,2,FALSE))+(0.35*VLOOKUP(G1382,'%.'!$A$1:$B$4,2,FALSE))</f>
        <v>0.05</v>
      </c>
      <c r="AI1382" s="128" t="str">
        <f t="shared" si="221"/>
        <v>REMOTA</v>
      </c>
      <c r="AJ1382" s="128" t="str">
        <f t="shared" si="217"/>
        <v>No se registra</v>
      </c>
      <c r="AK1382" s="178">
        <f t="shared" si="218"/>
        <v>0</v>
      </c>
    </row>
    <row r="1383" spans="1:37" ht="30" customHeight="1" x14ac:dyDescent="0.25">
      <c r="A1383" s="115">
        <v>1382</v>
      </c>
      <c r="B1383" s="82" t="s">
        <v>3013</v>
      </c>
      <c r="C1383" s="126" t="s">
        <v>3014</v>
      </c>
      <c r="D1383" s="83" t="s">
        <v>1</v>
      </c>
      <c r="E1383" s="83" t="s">
        <v>1</v>
      </c>
      <c r="F1383" s="83" t="s">
        <v>1</v>
      </c>
      <c r="G1383" s="124" t="s">
        <v>1</v>
      </c>
      <c r="H1383" s="169">
        <f t="shared" si="219"/>
        <v>0.05</v>
      </c>
      <c r="I1383" s="170" t="str">
        <f t="shared" si="220"/>
        <v>REMOTA</v>
      </c>
      <c r="J1383" s="292">
        <v>17886676</v>
      </c>
      <c r="K1383" s="221">
        <v>0</v>
      </c>
      <c r="L1383" s="82" t="s">
        <v>133</v>
      </c>
      <c r="M1383" s="188">
        <v>0</v>
      </c>
      <c r="N1383" s="83" t="s">
        <v>447</v>
      </c>
      <c r="O1383" s="189" t="s">
        <v>447</v>
      </c>
      <c r="P1383" s="83" t="s">
        <v>465</v>
      </c>
      <c r="Q1383" s="83" t="s">
        <v>3184</v>
      </c>
      <c r="R1383" s="83">
        <v>3285</v>
      </c>
      <c r="S1383" s="93">
        <v>40716</v>
      </c>
      <c r="T1383" s="83">
        <v>127022</v>
      </c>
      <c r="U1383" s="82" t="s">
        <v>76</v>
      </c>
      <c r="V1383" s="82" t="s">
        <v>3226</v>
      </c>
      <c r="W1383" s="171">
        <v>44074</v>
      </c>
      <c r="X1383" s="172" t="e">
        <f>+CONCATENATE(TEXT(#REF!,"yyyy"),"-",TEXT(#REF!,"mm"))</f>
        <v>#REF!</v>
      </c>
      <c r="Y1383" s="173" t="str">
        <f t="shared" si="212"/>
        <v>8</v>
      </c>
      <c r="Z1383" s="172" t="str">
        <f t="shared" si="213"/>
        <v>2020-07</v>
      </c>
      <c r="AA1383" s="170" t="e">
        <f>+VLOOKUP(Z1383,#REF!,2,FALSE)/VLOOKUP(X1383,#REF!,2,FALSE)</f>
        <v>#REF!</v>
      </c>
      <c r="AB1383" s="174" t="e">
        <f t="shared" si="214"/>
        <v>#REF!</v>
      </c>
      <c r="AC1383" s="174" t="e">
        <f t="shared" si="215"/>
        <v>#REF!</v>
      </c>
      <c r="AD1383" s="175" t="e">
        <f>+#REF!+365*Y1383</f>
        <v>#REF!</v>
      </c>
      <c r="AE1383" s="176" t="e">
        <f t="shared" si="216"/>
        <v>#REF!</v>
      </c>
      <c r="AF1383" s="170" t="e">
        <f>+VLOOKUP(CONCATENATE(TEXT(W1383,"yyyy"),"-",TEXT(W1383,"mm")),#REF!,2,0)</f>
        <v>#REF!</v>
      </c>
      <c r="AG1383" s="177" t="e">
        <f>+(AC1383*(1+'INFLAC PROYECTADA'!$B$8)^(AE1383))/((1+DEMANDADO!AF1383)^(AE1383))</f>
        <v>#REF!</v>
      </c>
      <c r="AH1383" s="169">
        <f>(0.2*VLOOKUP(D1383,'%.'!$A$1:$B$4,2,FALSE))+(0.35*VLOOKUP(E1383,'%.'!$A$1:$B$4,2,FALSE))+(0.1*VLOOKUP(F1383,'%.'!$A$1:$B$4,2,FALSE))+(0.35*VLOOKUP(G1383,'%.'!$A$1:$B$4,2,FALSE))</f>
        <v>0.05</v>
      </c>
      <c r="AI1383" s="128" t="str">
        <f t="shared" si="221"/>
        <v>REMOTA</v>
      </c>
      <c r="AJ1383" s="128" t="str">
        <f t="shared" si="217"/>
        <v>No se registra</v>
      </c>
      <c r="AK1383" s="178">
        <f t="shared" si="218"/>
        <v>0</v>
      </c>
    </row>
    <row r="1384" spans="1:37" ht="30" customHeight="1" x14ac:dyDescent="0.25">
      <c r="A1384" s="115">
        <v>1383</v>
      </c>
      <c r="B1384" s="82" t="s">
        <v>3015</v>
      </c>
      <c r="C1384" s="126" t="s">
        <v>3016</v>
      </c>
      <c r="D1384" s="83" t="s">
        <v>1</v>
      </c>
      <c r="E1384" s="83" t="s">
        <v>1</v>
      </c>
      <c r="F1384" s="83" t="s">
        <v>1</v>
      </c>
      <c r="G1384" s="124" t="s">
        <v>1</v>
      </c>
      <c r="H1384" s="169">
        <f t="shared" si="219"/>
        <v>0.05</v>
      </c>
      <c r="I1384" s="170" t="str">
        <f t="shared" si="220"/>
        <v>REMOTA</v>
      </c>
      <c r="J1384" s="292">
        <v>10000000</v>
      </c>
      <c r="K1384" s="221">
        <v>0</v>
      </c>
      <c r="L1384" s="82" t="s">
        <v>133</v>
      </c>
      <c r="M1384" s="188">
        <v>0</v>
      </c>
      <c r="N1384" s="83" t="s">
        <v>447</v>
      </c>
      <c r="O1384" s="189" t="s">
        <v>447</v>
      </c>
      <c r="P1384" s="83" t="s">
        <v>465</v>
      </c>
      <c r="Q1384" s="83" t="s">
        <v>3184</v>
      </c>
      <c r="R1384" s="83">
        <v>3285</v>
      </c>
      <c r="S1384" s="93">
        <v>40716</v>
      </c>
      <c r="T1384" s="83">
        <v>127022</v>
      </c>
      <c r="U1384" s="82" t="s">
        <v>76</v>
      </c>
      <c r="V1384" s="83" t="s">
        <v>3192</v>
      </c>
      <c r="W1384" s="171">
        <v>44074</v>
      </c>
      <c r="X1384" s="172" t="e">
        <f>+CONCATENATE(TEXT(#REF!,"yyyy"),"-",TEXT(#REF!,"mm"))</f>
        <v>#REF!</v>
      </c>
      <c r="Y1384" s="173" t="str">
        <f t="shared" si="212"/>
        <v>8</v>
      </c>
      <c r="Z1384" s="172" t="str">
        <f t="shared" si="213"/>
        <v>2020-07</v>
      </c>
      <c r="AA1384" s="170" t="e">
        <f>+VLOOKUP(Z1384,#REF!,2,FALSE)/VLOOKUP(X1384,#REF!,2,FALSE)</f>
        <v>#REF!</v>
      </c>
      <c r="AB1384" s="174" t="e">
        <f t="shared" si="214"/>
        <v>#REF!</v>
      </c>
      <c r="AC1384" s="174" t="e">
        <f t="shared" si="215"/>
        <v>#REF!</v>
      </c>
      <c r="AD1384" s="175" t="e">
        <f>+#REF!+365*Y1384</f>
        <v>#REF!</v>
      </c>
      <c r="AE1384" s="176" t="e">
        <f t="shared" si="216"/>
        <v>#REF!</v>
      </c>
      <c r="AF1384" s="170" t="e">
        <f>+VLOOKUP(CONCATENATE(TEXT(W1384,"yyyy"),"-",TEXT(W1384,"mm")),#REF!,2,0)</f>
        <v>#REF!</v>
      </c>
      <c r="AG1384" s="177" t="e">
        <f>+(AC1384*(1+'INFLAC PROYECTADA'!$B$8)^(AE1384))/((1+DEMANDADO!AF1384)^(AE1384))</f>
        <v>#REF!</v>
      </c>
      <c r="AH1384" s="169">
        <f>(0.2*VLOOKUP(D1384,'%.'!$A$1:$B$4,2,FALSE))+(0.35*VLOOKUP(E1384,'%.'!$A$1:$B$4,2,FALSE))+(0.1*VLOOKUP(F1384,'%.'!$A$1:$B$4,2,FALSE))+(0.35*VLOOKUP(G1384,'%.'!$A$1:$B$4,2,FALSE))</f>
        <v>0.05</v>
      </c>
      <c r="AI1384" s="128" t="str">
        <f t="shared" si="221"/>
        <v>REMOTA</v>
      </c>
      <c r="AJ1384" s="128" t="str">
        <f t="shared" si="217"/>
        <v>No se registra</v>
      </c>
      <c r="AK1384" s="178">
        <f t="shared" si="218"/>
        <v>0</v>
      </c>
    </row>
    <row r="1385" spans="1:37" ht="30" customHeight="1" x14ac:dyDescent="0.25">
      <c r="A1385" s="115">
        <v>1384</v>
      </c>
      <c r="B1385" s="82" t="s">
        <v>2987</v>
      </c>
      <c r="C1385" s="126" t="s">
        <v>3017</v>
      </c>
      <c r="D1385" s="83" t="s">
        <v>1</v>
      </c>
      <c r="E1385" s="83" t="s">
        <v>1</v>
      </c>
      <c r="F1385" s="83" t="s">
        <v>1</v>
      </c>
      <c r="G1385" s="124" t="s">
        <v>1</v>
      </c>
      <c r="H1385" s="169">
        <f t="shared" si="219"/>
        <v>0.05</v>
      </c>
      <c r="I1385" s="170" t="str">
        <f t="shared" si="220"/>
        <v>REMOTA</v>
      </c>
      <c r="J1385" s="292">
        <v>60000000</v>
      </c>
      <c r="K1385" s="221">
        <v>0</v>
      </c>
      <c r="L1385" s="82" t="s">
        <v>133</v>
      </c>
      <c r="M1385" s="188">
        <v>0</v>
      </c>
      <c r="N1385" s="83" t="s">
        <v>447</v>
      </c>
      <c r="O1385" s="189" t="s">
        <v>447</v>
      </c>
      <c r="P1385" s="83" t="s">
        <v>465</v>
      </c>
      <c r="Q1385" s="83" t="s">
        <v>3184</v>
      </c>
      <c r="R1385" s="83">
        <v>3285</v>
      </c>
      <c r="S1385" s="93">
        <v>40716</v>
      </c>
      <c r="T1385" s="83">
        <v>127022</v>
      </c>
      <c r="U1385" s="82" t="s">
        <v>76</v>
      </c>
      <c r="V1385" s="83" t="s">
        <v>3192</v>
      </c>
      <c r="W1385" s="171">
        <v>44074</v>
      </c>
      <c r="X1385" s="172" t="e">
        <f>+CONCATENATE(TEXT(#REF!,"yyyy"),"-",TEXT(#REF!,"mm"))</f>
        <v>#REF!</v>
      </c>
      <c r="Y1385" s="173" t="str">
        <f t="shared" si="212"/>
        <v>8</v>
      </c>
      <c r="Z1385" s="172" t="str">
        <f t="shared" si="213"/>
        <v>2020-07</v>
      </c>
      <c r="AA1385" s="170" t="e">
        <f>+VLOOKUP(Z1385,#REF!,2,FALSE)/VLOOKUP(X1385,#REF!,2,FALSE)</f>
        <v>#REF!</v>
      </c>
      <c r="AB1385" s="174" t="e">
        <f t="shared" si="214"/>
        <v>#REF!</v>
      </c>
      <c r="AC1385" s="174" t="e">
        <f t="shared" si="215"/>
        <v>#REF!</v>
      </c>
      <c r="AD1385" s="175" t="e">
        <f>+#REF!+365*Y1385</f>
        <v>#REF!</v>
      </c>
      <c r="AE1385" s="176" t="e">
        <f t="shared" si="216"/>
        <v>#REF!</v>
      </c>
      <c r="AF1385" s="170" t="e">
        <f>+VLOOKUP(CONCATENATE(TEXT(W1385,"yyyy"),"-",TEXT(W1385,"mm")),#REF!,2,0)</f>
        <v>#REF!</v>
      </c>
      <c r="AG1385" s="177" t="e">
        <f>+(AC1385*(1+'INFLAC PROYECTADA'!$B$8)^(AE1385))/((1+DEMANDADO!AF1385)^(AE1385))</f>
        <v>#REF!</v>
      </c>
      <c r="AH1385" s="169">
        <f>(0.2*VLOOKUP(D1385,'%.'!$A$1:$B$4,2,FALSE))+(0.35*VLOOKUP(E1385,'%.'!$A$1:$B$4,2,FALSE))+(0.1*VLOOKUP(F1385,'%.'!$A$1:$B$4,2,FALSE))+(0.35*VLOOKUP(G1385,'%.'!$A$1:$B$4,2,FALSE))</f>
        <v>0.05</v>
      </c>
      <c r="AI1385" s="128" t="str">
        <f t="shared" si="221"/>
        <v>REMOTA</v>
      </c>
      <c r="AJ1385" s="128" t="str">
        <f t="shared" si="217"/>
        <v>No se registra</v>
      </c>
      <c r="AK1385" s="178">
        <f t="shared" si="218"/>
        <v>0</v>
      </c>
    </row>
    <row r="1386" spans="1:37" ht="30" customHeight="1" x14ac:dyDescent="0.25">
      <c r="A1386" s="115">
        <v>1385</v>
      </c>
      <c r="B1386" s="82" t="s">
        <v>3018</v>
      </c>
      <c r="C1386" s="126" t="s">
        <v>3019</v>
      </c>
      <c r="D1386" s="83" t="s">
        <v>1</v>
      </c>
      <c r="E1386" s="83" t="s">
        <v>1</v>
      </c>
      <c r="F1386" s="83" t="s">
        <v>1</v>
      </c>
      <c r="G1386" s="124" t="s">
        <v>1</v>
      </c>
      <c r="H1386" s="169">
        <f t="shared" si="219"/>
        <v>0.05</v>
      </c>
      <c r="I1386" s="170" t="str">
        <f t="shared" si="220"/>
        <v>REMOTA</v>
      </c>
      <c r="J1386" s="292">
        <v>1260000000</v>
      </c>
      <c r="K1386" s="221">
        <v>0</v>
      </c>
      <c r="L1386" s="83" t="s">
        <v>129</v>
      </c>
      <c r="M1386" s="188">
        <v>0</v>
      </c>
      <c r="N1386" s="83" t="s">
        <v>447</v>
      </c>
      <c r="O1386" s="189" t="s">
        <v>447</v>
      </c>
      <c r="P1386" s="83" t="s">
        <v>22</v>
      </c>
      <c r="Q1386" s="83" t="s">
        <v>3184</v>
      </c>
      <c r="R1386" s="83">
        <v>3285</v>
      </c>
      <c r="S1386" s="93">
        <v>40716</v>
      </c>
      <c r="T1386" s="83">
        <v>127022</v>
      </c>
      <c r="U1386" s="83" t="s">
        <v>21</v>
      </c>
      <c r="V1386" s="82" t="s">
        <v>3227</v>
      </c>
      <c r="W1386" s="171">
        <v>44074</v>
      </c>
      <c r="X1386" s="172" t="e">
        <f>+CONCATENATE(TEXT(#REF!,"yyyy"),"-",TEXT(#REF!,"mm"))</f>
        <v>#REF!</v>
      </c>
      <c r="Y1386" s="173" t="str">
        <f t="shared" si="212"/>
        <v>10</v>
      </c>
      <c r="Z1386" s="172" t="str">
        <f t="shared" si="213"/>
        <v>2020-07</v>
      </c>
      <c r="AA1386" s="170" t="e">
        <f>+VLOOKUP(Z1386,#REF!,2,FALSE)/VLOOKUP(X1386,#REF!,2,FALSE)</f>
        <v>#REF!</v>
      </c>
      <c r="AB1386" s="174" t="e">
        <f t="shared" si="214"/>
        <v>#REF!</v>
      </c>
      <c r="AC1386" s="174" t="e">
        <f t="shared" si="215"/>
        <v>#REF!</v>
      </c>
      <c r="AD1386" s="175" t="e">
        <f>+#REF!+365*Y1386</f>
        <v>#REF!</v>
      </c>
      <c r="AE1386" s="176" t="e">
        <f t="shared" si="216"/>
        <v>#REF!</v>
      </c>
      <c r="AF1386" s="170" t="e">
        <f>+VLOOKUP(CONCATENATE(TEXT(W1386,"yyyy"),"-",TEXT(W1386,"mm")),#REF!,2,0)</f>
        <v>#REF!</v>
      </c>
      <c r="AG1386" s="177" t="e">
        <f>+(AC1386*(1+'INFLAC PROYECTADA'!$B$8)^(AE1386))/((1+DEMANDADO!AF1386)^(AE1386))</f>
        <v>#REF!</v>
      </c>
      <c r="AH1386" s="169">
        <f>(0.2*VLOOKUP(D1386,'%.'!$A$1:$B$4,2,FALSE))+(0.35*VLOOKUP(E1386,'%.'!$A$1:$B$4,2,FALSE))+(0.1*VLOOKUP(F1386,'%.'!$A$1:$B$4,2,FALSE))+(0.35*VLOOKUP(G1386,'%.'!$A$1:$B$4,2,FALSE))</f>
        <v>0.05</v>
      </c>
      <c r="AI1386" s="128" t="str">
        <f t="shared" si="221"/>
        <v>REMOTA</v>
      </c>
      <c r="AJ1386" s="128" t="str">
        <f t="shared" si="217"/>
        <v>No se registra</v>
      </c>
      <c r="AK1386" s="178">
        <f t="shared" si="218"/>
        <v>0</v>
      </c>
    </row>
    <row r="1387" spans="1:37" ht="30" customHeight="1" x14ac:dyDescent="0.25">
      <c r="A1387" s="115">
        <v>1386</v>
      </c>
      <c r="B1387" s="82" t="s">
        <v>2977</v>
      </c>
      <c r="C1387" s="126" t="s">
        <v>3020</v>
      </c>
      <c r="D1387" s="83" t="s">
        <v>1</v>
      </c>
      <c r="E1387" s="83" t="s">
        <v>1</v>
      </c>
      <c r="F1387" s="83" t="s">
        <v>1</v>
      </c>
      <c r="G1387" s="124" t="s">
        <v>1</v>
      </c>
      <c r="H1387" s="169">
        <f t="shared" si="219"/>
        <v>0.05</v>
      </c>
      <c r="I1387" s="170" t="str">
        <f t="shared" si="220"/>
        <v>REMOTA</v>
      </c>
      <c r="J1387" s="292">
        <v>24174187</v>
      </c>
      <c r="K1387" s="221">
        <v>0</v>
      </c>
      <c r="L1387" s="82" t="s">
        <v>133</v>
      </c>
      <c r="M1387" s="188">
        <v>0</v>
      </c>
      <c r="N1387" s="83" t="s">
        <v>447</v>
      </c>
      <c r="O1387" s="189" t="s">
        <v>447</v>
      </c>
      <c r="P1387" s="83" t="s">
        <v>753</v>
      </c>
      <c r="Q1387" s="83" t="s">
        <v>3184</v>
      </c>
      <c r="R1387" s="83">
        <v>3285</v>
      </c>
      <c r="S1387" s="93">
        <v>40716</v>
      </c>
      <c r="T1387" s="83">
        <v>127022</v>
      </c>
      <c r="U1387" s="82" t="s">
        <v>76</v>
      </c>
      <c r="V1387" s="82" t="s">
        <v>3220</v>
      </c>
      <c r="W1387" s="171">
        <v>44074</v>
      </c>
      <c r="X1387" s="172" t="e">
        <f>+CONCATENATE(TEXT(#REF!,"yyyy"),"-",TEXT(#REF!,"mm"))</f>
        <v>#REF!</v>
      </c>
      <c r="Y1387" s="173" t="str">
        <f t="shared" si="212"/>
        <v>7</v>
      </c>
      <c r="Z1387" s="172" t="str">
        <f t="shared" si="213"/>
        <v>2020-07</v>
      </c>
      <c r="AA1387" s="170" t="e">
        <f>+VLOOKUP(Z1387,#REF!,2,FALSE)/VLOOKUP(X1387,#REF!,2,FALSE)</f>
        <v>#REF!</v>
      </c>
      <c r="AB1387" s="174" t="e">
        <f t="shared" si="214"/>
        <v>#REF!</v>
      </c>
      <c r="AC1387" s="174" t="e">
        <f t="shared" si="215"/>
        <v>#REF!</v>
      </c>
      <c r="AD1387" s="175" t="e">
        <f>+#REF!+365*Y1387</f>
        <v>#REF!</v>
      </c>
      <c r="AE1387" s="176" t="e">
        <f t="shared" si="216"/>
        <v>#REF!</v>
      </c>
      <c r="AF1387" s="170" t="e">
        <f>+VLOOKUP(CONCATENATE(TEXT(W1387,"yyyy"),"-",TEXT(W1387,"mm")),#REF!,2,0)</f>
        <v>#REF!</v>
      </c>
      <c r="AG1387" s="177" t="e">
        <f>+(AC1387*(1+'INFLAC PROYECTADA'!$B$8)^(AE1387))/((1+DEMANDADO!AF1387)^(AE1387))</f>
        <v>#REF!</v>
      </c>
      <c r="AH1387" s="169">
        <f>(0.2*VLOOKUP(D1387,'%.'!$A$1:$B$4,2,FALSE))+(0.35*VLOOKUP(E1387,'%.'!$A$1:$B$4,2,FALSE))+(0.1*VLOOKUP(F1387,'%.'!$A$1:$B$4,2,FALSE))+(0.35*VLOOKUP(G1387,'%.'!$A$1:$B$4,2,FALSE))</f>
        <v>0.05</v>
      </c>
      <c r="AI1387" s="128" t="str">
        <f t="shared" si="221"/>
        <v>REMOTA</v>
      </c>
      <c r="AJ1387" s="128" t="str">
        <f t="shared" si="217"/>
        <v>No se registra</v>
      </c>
      <c r="AK1387" s="178">
        <f t="shared" si="218"/>
        <v>0</v>
      </c>
    </row>
    <row r="1388" spans="1:37" ht="30" customHeight="1" x14ac:dyDescent="0.25">
      <c r="A1388" s="115">
        <v>1387</v>
      </c>
      <c r="B1388" s="82" t="s">
        <v>2996</v>
      </c>
      <c r="C1388" s="126" t="s">
        <v>3021</v>
      </c>
      <c r="D1388" s="83" t="s">
        <v>1</v>
      </c>
      <c r="E1388" s="83" t="s">
        <v>1</v>
      </c>
      <c r="F1388" s="83" t="s">
        <v>1</v>
      </c>
      <c r="G1388" s="124" t="s">
        <v>1</v>
      </c>
      <c r="H1388" s="169">
        <f t="shared" si="219"/>
        <v>0.05</v>
      </c>
      <c r="I1388" s="170" t="str">
        <f t="shared" si="220"/>
        <v>REMOTA</v>
      </c>
      <c r="J1388" s="292">
        <v>7846272</v>
      </c>
      <c r="K1388" s="221">
        <v>0</v>
      </c>
      <c r="L1388" s="82" t="s">
        <v>133</v>
      </c>
      <c r="M1388" s="188">
        <v>0</v>
      </c>
      <c r="N1388" s="83" t="s">
        <v>447</v>
      </c>
      <c r="O1388" s="189" t="s">
        <v>447</v>
      </c>
      <c r="P1388" s="83" t="s">
        <v>753</v>
      </c>
      <c r="Q1388" s="83" t="s">
        <v>3184</v>
      </c>
      <c r="R1388" s="83">
        <v>3285</v>
      </c>
      <c r="S1388" s="93">
        <v>40716</v>
      </c>
      <c r="T1388" s="83">
        <v>127022</v>
      </c>
      <c r="U1388" s="82" t="s">
        <v>76</v>
      </c>
      <c r="V1388" s="82" t="s">
        <v>3228</v>
      </c>
      <c r="W1388" s="171">
        <v>44074</v>
      </c>
      <c r="X1388" s="172" t="e">
        <f>+CONCATENATE(TEXT(#REF!,"yyyy"),"-",TEXT(#REF!,"mm"))</f>
        <v>#REF!</v>
      </c>
      <c r="Y1388" s="173" t="str">
        <f t="shared" si="212"/>
        <v>7</v>
      </c>
      <c r="Z1388" s="172" t="str">
        <f t="shared" si="213"/>
        <v>2020-07</v>
      </c>
      <c r="AA1388" s="170" t="e">
        <f>+VLOOKUP(Z1388,#REF!,2,FALSE)/VLOOKUP(X1388,#REF!,2,FALSE)</f>
        <v>#REF!</v>
      </c>
      <c r="AB1388" s="174" t="e">
        <f t="shared" si="214"/>
        <v>#REF!</v>
      </c>
      <c r="AC1388" s="174" t="e">
        <f t="shared" si="215"/>
        <v>#REF!</v>
      </c>
      <c r="AD1388" s="175" t="e">
        <f>+#REF!+365*Y1388</f>
        <v>#REF!</v>
      </c>
      <c r="AE1388" s="176" t="e">
        <f t="shared" si="216"/>
        <v>#REF!</v>
      </c>
      <c r="AF1388" s="170" t="e">
        <f>+VLOOKUP(CONCATENATE(TEXT(W1388,"yyyy"),"-",TEXT(W1388,"mm")),#REF!,2,0)</f>
        <v>#REF!</v>
      </c>
      <c r="AG1388" s="177" t="e">
        <f>+(AC1388*(1+'INFLAC PROYECTADA'!$B$8)^(AE1388))/((1+DEMANDADO!AF1388)^(AE1388))</f>
        <v>#REF!</v>
      </c>
      <c r="AH1388" s="169">
        <f>(0.2*VLOOKUP(D1388,'%.'!$A$1:$B$4,2,FALSE))+(0.35*VLOOKUP(E1388,'%.'!$A$1:$B$4,2,FALSE))+(0.1*VLOOKUP(F1388,'%.'!$A$1:$B$4,2,FALSE))+(0.35*VLOOKUP(G1388,'%.'!$A$1:$B$4,2,FALSE))</f>
        <v>0.05</v>
      </c>
      <c r="AI1388" s="128" t="str">
        <f t="shared" si="221"/>
        <v>REMOTA</v>
      </c>
      <c r="AJ1388" s="128" t="str">
        <f t="shared" si="217"/>
        <v>No se registra</v>
      </c>
      <c r="AK1388" s="178">
        <f t="shared" si="218"/>
        <v>0</v>
      </c>
    </row>
    <row r="1389" spans="1:37" ht="30" customHeight="1" x14ac:dyDescent="0.25">
      <c r="A1389" s="115">
        <v>1388</v>
      </c>
      <c r="B1389" s="82" t="s">
        <v>2977</v>
      </c>
      <c r="C1389" s="126" t="s">
        <v>3022</v>
      </c>
      <c r="D1389" s="83" t="s">
        <v>1</v>
      </c>
      <c r="E1389" s="83" t="s">
        <v>1</v>
      </c>
      <c r="F1389" s="83" t="s">
        <v>1</v>
      </c>
      <c r="G1389" s="124" t="s">
        <v>1</v>
      </c>
      <c r="H1389" s="169">
        <f t="shared" si="219"/>
        <v>0.05</v>
      </c>
      <c r="I1389" s="170" t="str">
        <f t="shared" si="220"/>
        <v>REMOTA</v>
      </c>
      <c r="J1389" s="292">
        <v>34395940</v>
      </c>
      <c r="K1389" s="221">
        <v>0</v>
      </c>
      <c r="L1389" s="82" t="s">
        <v>133</v>
      </c>
      <c r="M1389" s="188">
        <v>0</v>
      </c>
      <c r="N1389" s="83" t="s">
        <v>447</v>
      </c>
      <c r="O1389" s="189" t="s">
        <v>447</v>
      </c>
      <c r="P1389" s="83" t="s">
        <v>760</v>
      </c>
      <c r="Q1389" s="83" t="s">
        <v>3184</v>
      </c>
      <c r="R1389" s="83">
        <v>3285</v>
      </c>
      <c r="S1389" s="93">
        <v>40716</v>
      </c>
      <c r="T1389" s="83">
        <v>127022</v>
      </c>
      <c r="U1389" s="83" t="s">
        <v>171</v>
      </c>
      <c r="V1389" s="82" t="s">
        <v>3229</v>
      </c>
      <c r="W1389" s="171">
        <v>44074</v>
      </c>
      <c r="X1389" s="172" t="e">
        <f>+CONCATENATE(TEXT(#REF!,"yyyy"),"-",TEXT(#REF!,"mm"))</f>
        <v>#REF!</v>
      </c>
      <c r="Y1389" s="173" t="str">
        <f t="shared" si="212"/>
        <v>6</v>
      </c>
      <c r="Z1389" s="172" t="str">
        <f t="shared" si="213"/>
        <v>2020-07</v>
      </c>
      <c r="AA1389" s="170" t="e">
        <f>+VLOOKUP(Z1389,#REF!,2,FALSE)/VLOOKUP(X1389,#REF!,2,FALSE)</f>
        <v>#REF!</v>
      </c>
      <c r="AB1389" s="174" t="e">
        <f t="shared" si="214"/>
        <v>#REF!</v>
      </c>
      <c r="AC1389" s="174" t="e">
        <f t="shared" si="215"/>
        <v>#REF!</v>
      </c>
      <c r="AD1389" s="175" t="e">
        <f>+#REF!+365*Y1389</f>
        <v>#REF!</v>
      </c>
      <c r="AE1389" s="176" t="e">
        <f t="shared" si="216"/>
        <v>#REF!</v>
      </c>
      <c r="AF1389" s="170" t="e">
        <f>+VLOOKUP(CONCATENATE(TEXT(W1389,"yyyy"),"-",TEXT(W1389,"mm")),#REF!,2,0)</f>
        <v>#REF!</v>
      </c>
      <c r="AG1389" s="177" t="e">
        <f>+(AC1389*(1+'INFLAC PROYECTADA'!$B$8)^(AE1389))/((1+DEMANDADO!AF1389)^(AE1389))</f>
        <v>#REF!</v>
      </c>
      <c r="AH1389" s="169">
        <f>(0.2*VLOOKUP(D1389,'%.'!$A$1:$B$4,2,FALSE))+(0.35*VLOOKUP(E1389,'%.'!$A$1:$B$4,2,FALSE))+(0.1*VLOOKUP(F1389,'%.'!$A$1:$B$4,2,FALSE))+(0.35*VLOOKUP(G1389,'%.'!$A$1:$B$4,2,FALSE))</f>
        <v>0.05</v>
      </c>
      <c r="AI1389" s="128" t="str">
        <f t="shared" si="221"/>
        <v>REMOTA</v>
      </c>
      <c r="AJ1389" s="128" t="str">
        <f t="shared" si="217"/>
        <v>No se registra</v>
      </c>
      <c r="AK1389" s="178">
        <f t="shared" si="218"/>
        <v>0</v>
      </c>
    </row>
    <row r="1390" spans="1:37" ht="30" customHeight="1" x14ac:dyDescent="0.25">
      <c r="A1390" s="115">
        <v>1389</v>
      </c>
      <c r="B1390" s="82" t="s">
        <v>3023</v>
      </c>
      <c r="C1390" s="126" t="s">
        <v>3024</v>
      </c>
      <c r="D1390" s="83" t="s">
        <v>1</v>
      </c>
      <c r="E1390" s="83" t="s">
        <v>1</v>
      </c>
      <c r="F1390" s="83" t="s">
        <v>1</v>
      </c>
      <c r="G1390" s="124" t="s">
        <v>1</v>
      </c>
      <c r="H1390" s="169">
        <f t="shared" si="219"/>
        <v>0.05</v>
      </c>
      <c r="I1390" s="170" t="str">
        <f t="shared" si="220"/>
        <v>REMOTA</v>
      </c>
      <c r="J1390" s="292">
        <v>3591796100</v>
      </c>
      <c r="K1390" s="221">
        <v>0</v>
      </c>
      <c r="L1390" s="82" t="s">
        <v>132</v>
      </c>
      <c r="M1390" s="188">
        <v>0</v>
      </c>
      <c r="N1390" s="83" t="s">
        <v>447</v>
      </c>
      <c r="O1390" s="189" t="s">
        <v>447</v>
      </c>
      <c r="P1390" s="83" t="s">
        <v>753</v>
      </c>
      <c r="Q1390" s="83" t="s">
        <v>3184</v>
      </c>
      <c r="R1390" s="83">
        <v>3285</v>
      </c>
      <c r="S1390" s="93">
        <v>40716</v>
      </c>
      <c r="T1390" s="83">
        <v>127022</v>
      </c>
      <c r="U1390" s="83" t="s">
        <v>21</v>
      </c>
      <c r="V1390" s="82" t="s">
        <v>3230</v>
      </c>
      <c r="W1390" s="171">
        <v>44074</v>
      </c>
      <c r="X1390" s="172" t="e">
        <f>+CONCATENATE(TEXT(#REF!,"yyyy"),"-",TEXT(#REF!,"mm"))</f>
        <v>#REF!</v>
      </c>
      <c r="Y1390" s="173" t="str">
        <f t="shared" si="212"/>
        <v>7</v>
      </c>
      <c r="Z1390" s="172" t="str">
        <f t="shared" si="213"/>
        <v>2020-07</v>
      </c>
      <c r="AA1390" s="170" t="e">
        <f>+VLOOKUP(Z1390,#REF!,2,FALSE)/VLOOKUP(X1390,#REF!,2,FALSE)</f>
        <v>#REF!</v>
      </c>
      <c r="AB1390" s="174" t="e">
        <f t="shared" si="214"/>
        <v>#REF!</v>
      </c>
      <c r="AC1390" s="174" t="e">
        <f t="shared" si="215"/>
        <v>#REF!</v>
      </c>
      <c r="AD1390" s="175" t="e">
        <f>+#REF!+365*Y1390</f>
        <v>#REF!</v>
      </c>
      <c r="AE1390" s="176" t="e">
        <f t="shared" si="216"/>
        <v>#REF!</v>
      </c>
      <c r="AF1390" s="170" t="e">
        <f>+VLOOKUP(CONCATENATE(TEXT(W1390,"yyyy"),"-",TEXT(W1390,"mm")),#REF!,2,0)</f>
        <v>#REF!</v>
      </c>
      <c r="AG1390" s="177" t="e">
        <f>+(AC1390*(1+'INFLAC PROYECTADA'!$B$8)^(AE1390))/((1+DEMANDADO!AF1390)^(AE1390))</f>
        <v>#REF!</v>
      </c>
      <c r="AH1390" s="169">
        <f>(0.2*VLOOKUP(D1390,'%.'!$A$1:$B$4,2,FALSE))+(0.35*VLOOKUP(E1390,'%.'!$A$1:$B$4,2,FALSE))+(0.1*VLOOKUP(F1390,'%.'!$A$1:$B$4,2,FALSE))+(0.35*VLOOKUP(G1390,'%.'!$A$1:$B$4,2,FALSE))</f>
        <v>0.05</v>
      </c>
      <c r="AI1390" s="128" t="str">
        <f t="shared" si="221"/>
        <v>REMOTA</v>
      </c>
      <c r="AJ1390" s="128" t="str">
        <f t="shared" si="217"/>
        <v>No se registra</v>
      </c>
      <c r="AK1390" s="178">
        <f t="shared" si="218"/>
        <v>0</v>
      </c>
    </row>
    <row r="1391" spans="1:37" ht="30" customHeight="1" x14ac:dyDescent="0.25">
      <c r="A1391" s="115">
        <v>1390</v>
      </c>
      <c r="B1391" s="82" t="s">
        <v>3025</v>
      </c>
      <c r="C1391" s="126" t="s">
        <v>3026</v>
      </c>
      <c r="D1391" s="83" t="s">
        <v>1</v>
      </c>
      <c r="E1391" s="83" t="s">
        <v>1</v>
      </c>
      <c r="F1391" s="83" t="s">
        <v>1</v>
      </c>
      <c r="G1391" s="124" t="s">
        <v>1</v>
      </c>
      <c r="H1391" s="169">
        <f t="shared" si="219"/>
        <v>0.05</v>
      </c>
      <c r="I1391" s="170" t="str">
        <f t="shared" si="220"/>
        <v>REMOTA</v>
      </c>
      <c r="J1391" s="292">
        <v>2275000</v>
      </c>
      <c r="K1391" s="221">
        <v>0</v>
      </c>
      <c r="L1391" s="82" t="s">
        <v>133</v>
      </c>
      <c r="M1391" s="188">
        <v>0</v>
      </c>
      <c r="N1391" s="83" t="s">
        <v>447</v>
      </c>
      <c r="O1391" s="189" t="s">
        <v>447</v>
      </c>
      <c r="P1391" s="83" t="s">
        <v>753</v>
      </c>
      <c r="Q1391" s="83" t="s">
        <v>3184</v>
      </c>
      <c r="R1391" s="83">
        <v>3285</v>
      </c>
      <c r="S1391" s="93">
        <v>40716</v>
      </c>
      <c r="T1391" s="83">
        <v>127022</v>
      </c>
      <c r="U1391" s="83" t="s">
        <v>171</v>
      </c>
      <c r="V1391" s="82" t="s">
        <v>3231</v>
      </c>
      <c r="W1391" s="171">
        <v>44074</v>
      </c>
      <c r="X1391" s="172" t="e">
        <f>+CONCATENATE(TEXT(#REF!,"yyyy"),"-",TEXT(#REF!,"mm"))</f>
        <v>#REF!</v>
      </c>
      <c r="Y1391" s="173" t="str">
        <f t="shared" si="212"/>
        <v>7</v>
      </c>
      <c r="Z1391" s="172" t="str">
        <f t="shared" si="213"/>
        <v>2020-07</v>
      </c>
      <c r="AA1391" s="170" t="e">
        <f>+VLOOKUP(Z1391,#REF!,2,FALSE)/VLOOKUP(X1391,#REF!,2,FALSE)</f>
        <v>#REF!</v>
      </c>
      <c r="AB1391" s="174" t="e">
        <f t="shared" si="214"/>
        <v>#REF!</v>
      </c>
      <c r="AC1391" s="174" t="e">
        <f t="shared" si="215"/>
        <v>#REF!</v>
      </c>
      <c r="AD1391" s="175" t="e">
        <f>+#REF!+365*Y1391</f>
        <v>#REF!</v>
      </c>
      <c r="AE1391" s="176" t="e">
        <f t="shared" si="216"/>
        <v>#REF!</v>
      </c>
      <c r="AF1391" s="170" t="e">
        <f>+VLOOKUP(CONCATENATE(TEXT(W1391,"yyyy"),"-",TEXT(W1391,"mm")),#REF!,2,0)</f>
        <v>#REF!</v>
      </c>
      <c r="AG1391" s="177" t="e">
        <f>+(AC1391*(1+'INFLAC PROYECTADA'!$B$8)^(AE1391))/((1+DEMANDADO!AF1391)^(AE1391))</f>
        <v>#REF!</v>
      </c>
      <c r="AH1391" s="169">
        <f>(0.2*VLOOKUP(D1391,'%.'!$A$1:$B$4,2,FALSE))+(0.35*VLOOKUP(E1391,'%.'!$A$1:$B$4,2,FALSE))+(0.1*VLOOKUP(F1391,'%.'!$A$1:$B$4,2,FALSE))+(0.35*VLOOKUP(G1391,'%.'!$A$1:$B$4,2,FALSE))</f>
        <v>0.05</v>
      </c>
      <c r="AI1391" s="128" t="str">
        <f t="shared" si="221"/>
        <v>REMOTA</v>
      </c>
      <c r="AJ1391" s="128" t="str">
        <f t="shared" si="217"/>
        <v>No se registra</v>
      </c>
      <c r="AK1391" s="178">
        <f t="shared" si="218"/>
        <v>0</v>
      </c>
    </row>
    <row r="1392" spans="1:37" ht="30" customHeight="1" x14ac:dyDescent="0.25">
      <c r="A1392" s="115">
        <v>1391</v>
      </c>
      <c r="B1392" s="82" t="s">
        <v>3027</v>
      </c>
      <c r="C1392" s="126" t="s">
        <v>3028</v>
      </c>
      <c r="D1392" s="83" t="s">
        <v>1</v>
      </c>
      <c r="E1392" s="83" t="s">
        <v>1</v>
      </c>
      <c r="F1392" s="83" t="s">
        <v>1</v>
      </c>
      <c r="G1392" s="124" t="s">
        <v>1</v>
      </c>
      <c r="H1392" s="169">
        <f t="shared" si="219"/>
        <v>0.05</v>
      </c>
      <c r="I1392" s="170" t="str">
        <f t="shared" si="220"/>
        <v>REMOTA</v>
      </c>
      <c r="J1392" s="292">
        <v>21215304</v>
      </c>
      <c r="K1392" s="221">
        <v>0</v>
      </c>
      <c r="L1392" s="82" t="s">
        <v>133</v>
      </c>
      <c r="M1392" s="188">
        <v>0</v>
      </c>
      <c r="N1392" s="83" t="s">
        <v>447</v>
      </c>
      <c r="O1392" s="189" t="s">
        <v>447</v>
      </c>
      <c r="P1392" s="83" t="s">
        <v>753</v>
      </c>
      <c r="Q1392" s="83" t="s">
        <v>3184</v>
      </c>
      <c r="R1392" s="83">
        <v>3285</v>
      </c>
      <c r="S1392" s="93">
        <v>40716</v>
      </c>
      <c r="T1392" s="83">
        <v>127022</v>
      </c>
      <c r="U1392" s="83" t="s">
        <v>171</v>
      </c>
      <c r="V1392" s="82" t="s">
        <v>3222</v>
      </c>
      <c r="W1392" s="171">
        <v>44074</v>
      </c>
      <c r="X1392" s="172" t="e">
        <f>+CONCATENATE(TEXT(#REF!,"yyyy"),"-",TEXT(#REF!,"mm"))</f>
        <v>#REF!</v>
      </c>
      <c r="Y1392" s="173" t="str">
        <f t="shared" si="212"/>
        <v>7</v>
      </c>
      <c r="Z1392" s="172" t="str">
        <f t="shared" si="213"/>
        <v>2020-07</v>
      </c>
      <c r="AA1392" s="170" t="e">
        <f>+VLOOKUP(Z1392,#REF!,2,FALSE)/VLOOKUP(X1392,#REF!,2,FALSE)</f>
        <v>#REF!</v>
      </c>
      <c r="AB1392" s="174" t="e">
        <f t="shared" si="214"/>
        <v>#REF!</v>
      </c>
      <c r="AC1392" s="174" t="e">
        <f t="shared" si="215"/>
        <v>#REF!</v>
      </c>
      <c r="AD1392" s="175" t="e">
        <f>+#REF!+365*Y1392</f>
        <v>#REF!</v>
      </c>
      <c r="AE1392" s="176" t="e">
        <f t="shared" si="216"/>
        <v>#REF!</v>
      </c>
      <c r="AF1392" s="170" t="e">
        <f>+VLOOKUP(CONCATENATE(TEXT(W1392,"yyyy"),"-",TEXT(W1392,"mm")),#REF!,2,0)</f>
        <v>#REF!</v>
      </c>
      <c r="AG1392" s="177" t="e">
        <f>+(AC1392*(1+'INFLAC PROYECTADA'!$B$8)^(AE1392))/((1+DEMANDADO!AF1392)^(AE1392))</f>
        <v>#REF!</v>
      </c>
      <c r="AH1392" s="169">
        <f>(0.2*VLOOKUP(D1392,'%.'!$A$1:$B$4,2,FALSE))+(0.35*VLOOKUP(E1392,'%.'!$A$1:$B$4,2,FALSE))+(0.1*VLOOKUP(F1392,'%.'!$A$1:$B$4,2,FALSE))+(0.35*VLOOKUP(G1392,'%.'!$A$1:$B$4,2,FALSE))</f>
        <v>0.05</v>
      </c>
      <c r="AI1392" s="128" t="str">
        <f t="shared" si="221"/>
        <v>REMOTA</v>
      </c>
      <c r="AJ1392" s="128" t="str">
        <f t="shared" si="217"/>
        <v>No se registra</v>
      </c>
      <c r="AK1392" s="178">
        <f t="shared" si="218"/>
        <v>0</v>
      </c>
    </row>
    <row r="1393" spans="1:37" ht="30" customHeight="1" x14ac:dyDescent="0.25">
      <c r="A1393" s="115">
        <v>1392</v>
      </c>
      <c r="B1393" s="82" t="s">
        <v>3029</v>
      </c>
      <c r="C1393" s="126" t="s">
        <v>3030</v>
      </c>
      <c r="D1393" s="83" t="s">
        <v>0</v>
      </c>
      <c r="E1393" s="83" t="s">
        <v>0</v>
      </c>
      <c r="F1393" s="83" t="s">
        <v>0</v>
      </c>
      <c r="G1393" s="124" t="s">
        <v>0</v>
      </c>
      <c r="H1393" s="169">
        <f t="shared" si="219"/>
        <v>1</v>
      </c>
      <c r="I1393" s="170" t="str">
        <f t="shared" si="220"/>
        <v>ALTA</v>
      </c>
      <c r="J1393" s="292">
        <v>30240000</v>
      </c>
      <c r="K1393" s="221">
        <v>0.09</v>
      </c>
      <c r="L1393" s="82" t="s">
        <v>136</v>
      </c>
      <c r="M1393" s="188">
        <v>2418897</v>
      </c>
      <c r="N1393" s="83" t="s">
        <v>447</v>
      </c>
      <c r="O1393" s="189" t="s">
        <v>447</v>
      </c>
      <c r="P1393" s="83" t="s">
        <v>753</v>
      </c>
      <c r="Q1393" s="83" t="s">
        <v>3184</v>
      </c>
      <c r="R1393" s="83">
        <v>3285</v>
      </c>
      <c r="S1393" s="93">
        <v>40716</v>
      </c>
      <c r="T1393" s="83">
        <v>127022</v>
      </c>
      <c r="U1393" s="82" t="s">
        <v>76</v>
      </c>
      <c r="V1393" s="82" t="s">
        <v>3232</v>
      </c>
      <c r="W1393" s="171">
        <v>44074</v>
      </c>
      <c r="X1393" s="172" t="e">
        <f>+CONCATENATE(TEXT(#REF!,"yyyy"),"-",TEXT(#REF!,"mm"))</f>
        <v>#REF!</v>
      </c>
      <c r="Y1393" s="173" t="str">
        <f t="shared" si="212"/>
        <v>7</v>
      </c>
      <c r="Z1393" s="172" t="str">
        <f t="shared" si="213"/>
        <v>2020-07</v>
      </c>
      <c r="AA1393" s="170" t="e">
        <f>+VLOOKUP(Z1393,#REF!,2,FALSE)/VLOOKUP(X1393,#REF!,2,FALSE)</f>
        <v>#REF!</v>
      </c>
      <c r="AB1393" s="174" t="e">
        <f t="shared" si="214"/>
        <v>#REF!</v>
      </c>
      <c r="AC1393" s="174" t="e">
        <f t="shared" si="215"/>
        <v>#REF!</v>
      </c>
      <c r="AD1393" s="175" t="e">
        <f>+#REF!+365*Y1393</f>
        <v>#REF!</v>
      </c>
      <c r="AE1393" s="176" t="e">
        <f t="shared" si="216"/>
        <v>#REF!</v>
      </c>
      <c r="AF1393" s="170" t="e">
        <f>+VLOOKUP(CONCATENATE(TEXT(W1393,"yyyy"),"-",TEXT(W1393,"mm")),#REF!,2,0)</f>
        <v>#REF!</v>
      </c>
      <c r="AG1393" s="177" t="e">
        <f>+(AC1393*(1+'INFLAC PROYECTADA'!$B$8)^(AE1393))/((1+DEMANDADO!AF1393)^(AE1393))</f>
        <v>#REF!</v>
      </c>
      <c r="AH1393" s="169">
        <f>(0.2*VLOOKUP(D1393,'%.'!$A$1:$B$4,2,FALSE))+(0.35*VLOOKUP(E1393,'%.'!$A$1:$B$4,2,FALSE))+(0.1*VLOOKUP(F1393,'%.'!$A$1:$B$4,2,FALSE))+(0.35*VLOOKUP(G1393,'%.'!$A$1:$B$4,2,FALSE))</f>
        <v>1</v>
      </c>
      <c r="AI1393" s="128" t="str">
        <f t="shared" si="221"/>
        <v>ALTA</v>
      </c>
      <c r="AJ1393" s="128" t="str">
        <f t="shared" si="217"/>
        <v>Provisión contable</v>
      </c>
      <c r="AK1393" s="178">
        <f t="shared" si="218"/>
        <v>2418897</v>
      </c>
    </row>
    <row r="1394" spans="1:37" ht="30" customHeight="1" x14ac:dyDescent="0.25">
      <c r="A1394" s="115">
        <v>1393</v>
      </c>
      <c r="B1394" s="82" t="s">
        <v>3031</v>
      </c>
      <c r="C1394" s="126" t="s">
        <v>3032</v>
      </c>
      <c r="D1394" s="83" t="s">
        <v>0</v>
      </c>
      <c r="E1394" s="83" t="s">
        <v>48</v>
      </c>
      <c r="F1394" s="83" t="s">
        <v>0</v>
      </c>
      <c r="G1394" s="124" t="s">
        <v>48</v>
      </c>
      <c r="H1394" s="169">
        <f t="shared" si="219"/>
        <v>0.64999999999999991</v>
      </c>
      <c r="I1394" s="170" t="str">
        <f t="shared" si="220"/>
        <v>ALTA</v>
      </c>
      <c r="J1394" s="292">
        <v>79751334</v>
      </c>
      <c r="K1394" s="221">
        <v>1</v>
      </c>
      <c r="L1394" s="83" t="s">
        <v>132</v>
      </c>
      <c r="M1394" s="188">
        <v>0</v>
      </c>
      <c r="N1394" s="83" t="s">
        <v>447</v>
      </c>
      <c r="O1394" s="189" t="s">
        <v>447</v>
      </c>
      <c r="P1394" s="83" t="s">
        <v>465</v>
      </c>
      <c r="Q1394" s="83" t="s">
        <v>3184</v>
      </c>
      <c r="R1394" s="83">
        <v>3285</v>
      </c>
      <c r="S1394" s="93">
        <v>40716</v>
      </c>
      <c r="T1394" s="83">
        <v>127022</v>
      </c>
      <c r="U1394" s="82" t="s">
        <v>76</v>
      </c>
      <c r="V1394" s="83" t="s">
        <v>3192</v>
      </c>
      <c r="W1394" s="171">
        <v>44074</v>
      </c>
      <c r="X1394" s="172" t="e">
        <f>+CONCATENATE(TEXT(#REF!,"yyyy"),"-",TEXT(#REF!,"mm"))</f>
        <v>#REF!</v>
      </c>
      <c r="Y1394" s="173" t="str">
        <f t="shared" si="212"/>
        <v>8</v>
      </c>
      <c r="Z1394" s="172" t="str">
        <f t="shared" si="213"/>
        <v>2020-07</v>
      </c>
      <c r="AA1394" s="170" t="e">
        <f>+VLOOKUP(Z1394,#REF!,2,FALSE)/VLOOKUP(X1394,#REF!,2,FALSE)</f>
        <v>#REF!</v>
      </c>
      <c r="AB1394" s="174" t="e">
        <f t="shared" si="214"/>
        <v>#REF!</v>
      </c>
      <c r="AC1394" s="174" t="e">
        <f t="shared" si="215"/>
        <v>#REF!</v>
      </c>
      <c r="AD1394" s="175" t="e">
        <f>+#REF!+365*Y1394</f>
        <v>#REF!</v>
      </c>
      <c r="AE1394" s="176" t="e">
        <f t="shared" si="216"/>
        <v>#REF!</v>
      </c>
      <c r="AF1394" s="170" t="e">
        <f>+VLOOKUP(CONCATENATE(TEXT(W1394,"yyyy"),"-",TEXT(W1394,"mm")),#REF!,2,0)</f>
        <v>#REF!</v>
      </c>
      <c r="AG1394" s="177" t="e">
        <f>+(AC1394*(1+'INFLAC PROYECTADA'!$B$8)^(AE1394))/((1+DEMANDADO!AF1394)^(AE1394))</f>
        <v>#REF!</v>
      </c>
      <c r="AH1394" s="169">
        <f>(0.2*VLOOKUP(D1394,'%.'!$A$1:$B$4,2,FALSE))+(0.35*VLOOKUP(E1394,'%.'!$A$1:$B$4,2,FALSE))+(0.1*VLOOKUP(F1394,'%.'!$A$1:$B$4,2,FALSE))+(0.35*VLOOKUP(G1394,'%.'!$A$1:$B$4,2,FALSE))</f>
        <v>0.64999999999999991</v>
      </c>
      <c r="AI1394" s="128" t="str">
        <f t="shared" si="221"/>
        <v>ALTA</v>
      </c>
      <c r="AJ1394" s="128" t="str">
        <f t="shared" si="217"/>
        <v>Provisión contable</v>
      </c>
      <c r="AK1394" s="178" t="e">
        <f t="shared" si="218"/>
        <v>#REF!</v>
      </c>
    </row>
    <row r="1395" spans="1:37" ht="30" customHeight="1" x14ac:dyDescent="0.25">
      <c r="A1395" s="115">
        <v>1394</v>
      </c>
      <c r="B1395" s="82" t="s">
        <v>3009</v>
      </c>
      <c r="C1395" s="126" t="s">
        <v>3033</v>
      </c>
      <c r="D1395" s="83" t="s">
        <v>1</v>
      </c>
      <c r="E1395" s="83" t="s">
        <v>1</v>
      </c>
      <c r="F1395" s="83" t="s">
        <v>1</v>
      </c>
      <c r="G1395" s="124" t="s">
        <v>1</v>
      </c>
      <c r="H1395" s="169">
        <f t="shared" si="219"/>
        <v>0.05</v>
      </c>
      <c r="I1395" s="170" t="str">
        <f t="shared" si="220"/>
        <v>REMOTA</v>
      </c>
      <c r="J1395" s="292">
        <v>29140000</v>
      </c>
      <c r="K1395" s="221">
        <v>0</v>
      </c>
      <c r="L1395" s="82" t="s">
        <v>134</v>
      </c>
      <c r="M1395" s="188">
        <v>0</v>
      </c>
      <c r="N1395" s="83" t="s">
        <v>447</v>
      </c>
      <c r="O1395" s="189" t="s">
        <v>447</v>
      </c>
      <c r="P1395" s="83" t="s">
        <v>753</v>
      </c>
      <c r="Q1395" s="83" t="s">
        <v>3184</v>
      </c>
      <c r="R1395" s="83">
        <v>3285</v>
      </c>
      <c r="S1395" s="93">
        <v>40716</v>
      </c>
      <c r="T1395" s="83">
        <v>127022</v>
      </c>
      <c r="U1395" s="82" t="s">
        <v>76</v>
      </c>
      <c r="V1395" s="83" t="s">
        <v>3192</v>
      </c>
      <c r="W1395" s="171">
        <v>44074</v>
      </c>
      <c r="X1395" s="172" t="e">
        <f>+CONCATENATE(TEXT(#REF!,"yyyy"),"-",TEXT(#REF!,"mm"))</f>
        <v>#REF!</v>
      </c>
      <c r="Y1395" s="173" t="str">
        <f t="shared" si="212"/>
        <v>7</v>
      </c>
      <c r="Z1395" s="172" t="str">
        <f t="shared" si="213"/>
        <v>2020-07</v>
      </c>
      <c r="AA1395" s="170" t="e">
        <f>+VLOOKUP(Z1395,#REF!,2,FALSE)/VLOOKUP(X1395,#REF!,2,FALSE)</f>
        <v>#REF!</v>
      </c>
      <c r="AB1395" s="174" t="e">
        <f t="shared" si="214"/>
        <v>#REF!</v>
      </c>
      <c r="AC1395" s="174" t="e">
        <f t="shared" si="215"/>
        <v>#REF!</v>
      </c>
      <c r="AD1395" s="175" t="e">
        <f>+#REF!+365*Y1395</f>
        <v>#REF!</v>
      </c>
      <c r="AE1395" s="176" t="e">
        <f t="shared" si="216"/>
        <v>#REF!</v>
      </c>
      <c r="AF1395" s="170" t="e">
        <f>+VLOOKUP(CONCATENATE(TEXT(W1395,"yyyy"),"-",TEXT(W1395,"mm")),#REF!,2,0)</f>
        <v>#REF!</v>
      </c>
      <c r="AG1395" s="177" t="e">
        <f>+(AC1395*(1+'INFLAC PROYECTADA'!$B$8)^(AE1395))/((1+DEMANDADO!AF1395)^(AE1395))</f>
        <v>#REF!</v>
      </c>
      <c r="AH1395" s="169">
        <f>(0.2*VLOOKUP(D1395,'%.'!$A$1:$B$4,2,FALSE))+(0.35*VLOOKUP(E1395,'%.'!$A$1:$B$4,2,FALSE))+(0.1*VLOOKUP(F1395,'%.'!$A$1:$B$4,2,FALSE))+(0.35*VLOOKUP(G1395,'%.'!$A$1:$B$4,2,FALSE))</f>
        <v>0.05</v>
      </c>
      <c r="AI1395" s="128" t="str">
        <f t="shared" si="221"/>
        <v>REMOTA</v>
      </c>
      <c r="AJ1395" s="128" t="str">
        <f t="shared" si="217"/>
        <v>No se registra</v>
      </c>
      <c r="AK1395" s="178">
        <f t="shared" si="218"/>
        <v>0</v>
      </c>
    </row>
    <row r="1396" spans="1:37" ht="30" customHeight="1" x14ac:dyDescent="0.25">
      <c r="A1396" s="115">
        <v>1395</v>
      </c>
      <c r="B1396" s="82" t="s">
        <v>3034</v>
      </c>
      <c r="C1396" s="126" t="s">
        <v>3035</v>
      </c>
      <c r="D1396" s="83" t="s">
        <v>1</v>
      </c>
      <c r="E1396" s="83" t="s">
        <v>1</v>
      </c>
      <c r="F1396" s="83" t="s">
        <v>1</v>
      </c>
      <c r="G1396" s="124" t="s">
        <v>1</v>
      </c>
      <c r="H1396" s="169">
        <f t="shared" si="219"/>
        <v>0.05</v>
      </c>
      <c r="I1396" s="170" t="str">
        <f t="shared" si="220"/>
        <v>REMOTA</v>
      </c>
      <c r="J1396" s="292">
        <v>10000000</v>
      </c>
      <c r="K1396" s="221">
        <v>0</v>
      </c>
      <c r="L1396" s="82" t="s">
        <v>133</v>
      </c>
      <c r="M1396" s="188">
        <v>0</v>
      </c>
      <c r="N1396" s="83" t="s">
        <v>447</v>
      </c>
      <c r="O1396" s="189" t="s">
        <v>447</v>
      </c>
      <c r="P1396" s="83" t="s">
        <v>753</v>
      </c>
      <c r="Q1396" s="83" t="s">
        <v>3184</v>
      </c>
      <c r="R1396" s="83">
        <v>3285</v>
      </c>
      <c r="S1396" s="93">
        <v>40716</v>
      </c>
      <c r="T1396" s="83">
        <v>127022</v>
      </c>
      <c r="U1396" s="83" t="s">
        <v>171</v>
      </c>
      <c r="V1396" s="82" t="s">
        <v>3233</v>
      </c>
      <c r="W1396" s="171">
        <v>44074</v>
      </c>
      <c r="X1396" s="172" t="e">
        <f>+CONCATENATE(TEXT(#REF!,"yyyy"),"-",TEXT(#REF!,"mm"))</f>
        <v>#REF!</v>
      </c>
      <c r="Y1396" s="173" t="str">
        <f t="shared" si="212"/>
        <v>7</v>
      </c>
      <c r="Z1396" s="172" t="str">
        <f t="shared" si="213"/>
        <v>2020-07</v>
      </c>
      <c r="AA1396" s="170" t="e">
        <f>+VLOOKUP(Z1396,#REF!,2,FALSE)/VLOOKUP(X1396,#REF!,2,FALSE)</f>
        <v>#REF!</v>
      </c>
      <c r="AB1396" s="174" t="e">
        <f t="shared" si="214"/>
        <v>#REF!</v>
      </c>
      <c r="AC1396" s="174" t="e">
        <f t="shared" si="215"/>
        <v>#REF!</v>
      </c>
      <c r="AD1396" s="175" t="e">
        <f>+#REF!+365*Y1396</f>
        <v>#REF!</v>
      </c>
      <c r="AE1396" s="176" t="e">
        <f t="shared" si="216"/>
        <v>#REF!</v>
      </c>
      <c r="AF1396" s="170" t="e">
        <f>+VLOOKUP(CONCATENATE(TEXT(W1396,"yyyy"),"-",TEXT(W1396,"mm")),#REF!,2,0)</f>
        <v>#REF!</v>
      </c>
      <c r="AG1396" s="177" t="e">
        <f>+(AC1396*(1+'INFLAC PROYECTADA'!$B$8)^(AE1396))/((1+DEMANDADO!AF1396)^(AE1396))</f>
        <v>#REF!</v>
      </c>
      <c r="AH1396" s="169">
        <f>(0.2*VLOOKUP(D1396,'%.'!$A$1:$B$4,2,FALSE))+(0.35*VLOOKUP(E1396,'%.'!$A$1:$B$4,2,FALSE))+(0.1*VLOOKUP(F1396,'%.'!$A$1:$B$4,2,FALSE))+(0.35*VLOOKUP(G1396,'%.'!$A$1:$B$4,2,FALSE))</f>
        <v>0.05</v>
      </c>
      <c r="AI1396" s="128" t="str">
        <f t="shared" si="221"/>
        <v>REMOTA</v>
      </c>
      <c r="AJ1396" s="128" t="str">
        <f t="shared" si="217"/>
        <v>No se registra</v>
      </c>
      <c r="AK1396" s="178">
        <f t="shared" si="218"/>
        <v>0</v>
      </c>
    </row>
    <row r="1397" spans="1:37" ht="30" customHeight="1" x14ac:dyDescent="0.25">
      <c r="A1397" s="115">
        <v>1396</v>
      </c>
      <c r="B1397" s="82" t="s">
        <v>3036</v>
      </c>
      <c r="C1397" s="126" t="s">
        <v>3037</v>
      </c>
      <c r="D1397" s="83" t="s">
        <v>1</v>
      </c>
      <c r="E1397" s="83" t="s">
        <v>1</v>
      </c>
      <c r="F1397" s="83" t="s">
        <v>1</v>
      </c>
      <c r="G1397" s="124" t="s">
        <v>1</v>
      </c>
      <c r="H1397" s="169">
        <f t="shared" si="219"/>
        <v>0.05</v>
      </c>
      <c r="I1397" s="170" t="str">
        <f t="shared" si="220"/>
        <v>REMOTA</v>
      </c>
      <c r="J1397" s="292">
        <v>19400000</v>
      </c>
      <c r="K1397" s="221">
        <v>0</v>
      </c>
      <c r="L1397" s="82" t="s">
        <v>133</v>
      </c>
      <c r="M1397" s="188">
        <v>0</v>
      </c>
      <c r="N1397" s="83" t="s">
        <v>447</v>
      </c>
      <c r="O1397" s="189" t="s">
        <v>447</v>
      </c>
      <c r="P1397" s="83" t="s">
        <v>753</v>
      </c>
      <c r="Q1397" s="83" t="s">
        <v>3184</v>
      </c>
      <c r="R1397" s="83">
        <v>3282</v>
      </c>
      <c r="S1397" s="93">
        <v>40716</v>
      </c>
      <c r="T1397" s="83">
        <v>127022</v>
      </c>
      <c r="U1397" s="83" t="s">
        <v>171</v>
      </c>
      <c r="V1397" s="82" t="s">
        <v>3234</v>
      </c>
      <c r="W1397" s="171">
        <v>44074</v>
      </c>
      <c r="X1397" s="172" t="e">
        <f>+CONCATENATE(TEXT(#REF!,"yyyy"),"-",TEXT(#REF!,"mm"))</f>
        <v>#REF!</v>
      </c>
      <c r="Y1397" s="173" t="str">
        <f t="shared" ref="Y1397:Y1460" si="222">+TRIM(LEFT(P1397,2))</f>
        <v>7</v>
      </c>
      <c r="Z1397" s="172" t="str">
        <f t="shared" ref="Z1397:Z1460" si="223">CONCATENATE(YEAR(EDATE(W1397,-1)),"-",TEXT(MONTH(EDATE(W1397,-1)),"00"))</f>
        <v>2020-07</v>
      </c>
      <c r="AA1397" s="170" t="e">
        <f>+VLOOKUP(Z1397,#REF!,2,FALSE)/VLOOKUP(X1397,#REF!,2,FALSE)</f>
        <v>#REF!</v>
      </c>
      <c r="AB1397" s="174" t="e">
        <f t="shared" ref="AB1397:AB1460" si="224">+AA1397*J1397</f>
        <v>#REF!</v>
      </c>
      <c r="AC1397" s="174" t="e">
        <f t="shared" ref="AC1397:AC1460" si="225">+AB1397*K1397</f>
        <v>#REF!</v>
      </c>
      <c r="AD1397" s="175" t="e">
        <f>+#REF!+365*Y1397</f>
        <v>#REF!</v>
      </c>
      <c r="AE1397" s="176" t="e">
        <f t="shared" ref="AE1397:AE1460" si="226">+(AD1397-W1397)/365</f>
        <v>#REF!</v>
      </c>
      <c r="AF1397" s="170" t="e">
        <f>+VLOOKUP(CONCATENATE(TEXT(W1397,"yyyy"),"-",TEXT(W1397,"mm")),#REF!,2,0)</f>
        <v>#REF!</v>
      </c>
      <c r="AG1397" s="177" t="e">
        <f>+(AC1397*(1+'INFLAC PROYECTADA'!$B$8)^(AE1397))/((1+DEMANDADO!AF1397)^(AE1397))</f>
        <v>#REF!</v>
      </c>
      <c r="AH1397" s="169">
        <f>(0.2*VLOOKUP(D1397,'%.'!$A$1:$B$4,2,FALSE))+(0.35*VLOOKUP(E1397,'%.'!$A$1:$B$4,2,FALSE))+(0.1*VLOOKUP(F1397,'%.'!$A$1:$B$4,2,FALSE))+(0.35*VLOOKUP(G1397,'%.'!$A$1:$B$4,2,FALSE))</f>
        <v>0.05</v>
      </c>
      <c r="AI1397" s="128" t="str">
        <f t="shared" si="221"/>
        <v>REMOTA</v>
      </c>
      <c r="AJ1397" s="128" t="str">
        <f t="shared" ref="AJ1397:AJ1460" si="227">+IF(M1397&gt;0,"Provisión contable",IF(AH1397&gt;50%,"Provisión contable",IF(AH1397&lt;10%,"No se registra","Cuentas de Orden")))</f>
        <v>No se registra</v>
      </c>
      <c r="AK1397" s="178">
        <f t="shared" ref="AK1397:AK1460" si="228">+IF(M1397&gt;0,M1397,IF(AJ1397="Provisión Contable",AG1397,0)+IF(AJ1397="Cuentas de Orden",AG1397,0))</f>
        <v>0</v>
      </c>
    </row>
    <row r="1398" spans="1:37" ht="30" customHeight="1" x14ac:dyDescent="0.25">
      <c r="A1398" s="115">
        <v>1397</v>
      </c>
      <c r="B1398" s="82" t="s">
        <v>3038</v>
      </c>
      <c r="C1398" s="126" t="s">
        <v>3039</v>
      </c>
      <c r="D1398" s="83" t="s">
        <v>1</v>
      </c>
      <c r="E1398" s="83" t="s">
        <v>1</v>
      </c>
      <c r="F1398" s="83" t="s">
        <v>1</v>
      </c>
      <c r="G1398" s="124" t="s">
        <v>1</v>
      </c>
      <c r="H1398" s="169">
        <f t="shared" si="219"/>
        <v>0.05</v>
      </c>
      <c r="I1398" s="170" t="str">
        <f t="shared" si="220"/>
        <v>REMOTA</v>
      </c>
      <c r="J1398" s="292">
        <v>10000000</v>
      </c>
      <c r="K1398" s="221">
        <v>0</v>
      </c>
      <c r="L1398" s="82" t="s">
        <v>133</v>
      </c>
      <c r="M1398" s="188">
        <v>0</v>
      </c>
      <c r="N1398" s="83" t="s">
        <v>447</v>
      </c>
      <c r="O1398" s="189" t="s">
        <v>447</v>
      </c>
      <c r="P1398" s="83" t="s">
        <v>753</v>
      </c>
      <c r="Q1398" s="83" t="s">
        <v>3184</v>
      </c>
      <c r="R1398" s="83">
        <v>3285</v>
      </c>
      <c r="S1398" s="93">
        <v>40716</v>
      </c>
      <c r="T1398" s="83">
        <v>127022</v>
      </c>
      <c r="U1398" s="82" t="s">
        <v>76</v>
      </c>
      <c r="V1398" s="82" t="s">
        <v>3220</v>
      </c>
      <c r="W1398" s="171">
        <v>44074</v>
      </c>
      <c r="X1398" s="172" t="e">
        <f>+CONCATENATE(TEXT(#REF!,"yyyy"),"-",TEXT(#REF!,"mm"))</f>
        <v>#REF!</v>
      </c>
      <c r="Y1398" s="173" t="str">
        <f t="shared" si="222"/>
        <v>7</v>
      </c>
      <c r="Z1398" s="172" t="str">
        <f t="shared" si="223"/>
        <v>2020-07</v>
      </c>
      <c r="AA1398" s="170" t="e">
        <f>+VLOOKUP(Z1398,#REF!,2,FALSE)/VLOOKUP(X1398,#REF!,2,FALSE)</f>
        <v>#REF!</v>
      </c>
      <c r="AB1398" s="174" t="e">
        <f t="shared" si="224"/>
        <v>#REF!</v>
      </c>
      <c r="AC1398" s="174" t="e">
        <f t="shared" si="225"/>
        <v>#REF!</v>
      </c>
      <c r="AD1398" s="175" t="e">
        <f>+#REF!+365*Y1398</f>
        <v>#REF!</v>
      </c>
      <c r="AE1398" s="176" t="e">
        <f t="shared" si="226"/>
        <v>#REF!</v>
      </c>
      <c r="AF1398" s="170" t="e">
        <f>+VLOOKUP(CONCATENATE(TEXT(W1398,"yyyy"),"-",TEXT(W1398,"mm")),#REF!,2,0)</f>
        <v>#REF!</v>
      </c>
      <c r="AG1398" s="177" t="e">
        <f>+(AC1398*(1+'INFLAC PROYECTADA'!$B$8)^(AE1398))/((1+DEMANDADO!AF1398)^(AE1398))</f>
        <v>#REF!</v>
      </c>
      <c r="AH1398" s="169">
        <f>(0.2*VLOOKUP(D1398,'%.'!$A$1:$B$4,2,FALSE))+(0.35*VLOOKUP(E1398,'%.'!$A$1:$B$4,2,FALSE))+(0.1*VLOOKUP(F1398,'%.'!$A$1:$B$4,2,FALSE))+(0.35*VLOOKUP(G1398,'%.'!$A$1:$B$4,2,FALSE))</f>
        <v>0.05</v>
      </c>
      <c r="AI1398" s="128" t="str">
        <f t="shared" si="221"/>
        <v>REMOTA</v>
      </c>
      <c r="AJ1398" s="128" t="str">
        <f t="shared" si="227"/>
        <v>No se registra</v>
      </c>
      <c r="AK1398" s="178">
        <f t="shared" si="228"/>
        <v>0</v>
      </c>
    </row>
    <row r="1399" spans="1:37" ht="30" customHeight="1" x14ac:dyDescent="0.25">
      <c r="A1399" s="115">
        <v>1398</v>
      </c>
      <c r="B1399" s="82" t="s">
        <v>3040</v>
      </c>
      <c r="C1399" s="126" t="s">
        <v>3041</v>
      </c>
      <c r="D1399" s="83" t="s">
        <v>1</v>
      </c>
      <c r="E1399" s="83" t="s">
        <v>1</v>
      </c>
      <c r="F1399" s="83" t="s">
        <v>1</v>
      </c>
      <c r="G1399" s="124" t="s">
        <v>1</v>
      </c>
      <c r="H1399" s="169">
        <f t="shared" si="219"/>
        <v>0.05</v>
      </c>
      <c r="I1399" s="170" t="str">
        <f t="shared" si="220"/>
        <v>REMOTA</v>
      </c>
      <c r="J1399" s="292">
        <v>2275000</v>
      </c>
      <c r="K1399" s="221">
        <v>0</v>
      </c>
      <c r="L1399" s="82" t="s">
        <v>139</v>
      </c>
      <c r="M1399" s="188">
        <v>0</v>
      </c>
      <c r="N1399" s="83" t="s">
        <v>447</v>
      </c>
      <c r="O1399" s="189" t="s">
        <v>447</v>
      </c>
      <c r="P1399" s="83" t="s">
        <v>753</v>
      </c>
      <c r="Q1399" s="83" t="s">
        <v>3184</v>
      </c>
      <c r="R1399" s="83">
        <v>3285</v>
      </c>
      <c r="S1399" s="93">
        <v>40716</v>
      </c>
      <c r="T1399" s="83">
        <v>127022</v>
      </c>
      <c r="U1399" s="83" t="s">
        <v>171</v>
      </c>
      <c r="V1399" s="82" t="s">
        <v>3235</v>
      </c>
      <c r="W1399" s="171">
        <v>44074</v>
      </c>
      <c r="X1399" s="172" t="e">
        <f>+CONCATENATE(TEXT(#REF!,"yyyy"),"-",TEXT(#REF!,"mm"))</f>
        <v>#REF!</v>
      </c>
      <c r="Y1399" s="173" t="str">
        <f t="shared" si="222"/>
        <v>7</v>
      </c>
      <c r="Z1399" s="172" t="str">
        <f t="shared" si="223"/>
        <v>2020-07</v>
      </c>
      <c r="AA1399" s="170" t="e">
        <f>+VLOOKUP(Z1399,#REF!,2,FALSE)/VLOOKUP(X1399,#REF!,2,FALSE)</f>
        <v>#REF!</v>
      </c>
      <c r="AB1399" s="174" t="e">
        <f t="shared" si="224"/>
        <v>#REF!</v>
      </c>
      <c r="AC1399" s="174" t="e">
        <f t="shared" si="225"/>
        <v>#REF!</v>
      </c>
      <c r="AD1399" s="175" t="e">
        <f>+#REF!+365*Y1399</f>
        <v>#REF!</v>
      </c>
      <c r="AE1399" s="176" t="e">
        <f t="shared" si="226"/>
        <v>#REF!</v>
      </c>
      <c r="AF1399" s="170" t="e">
        <f>+VLOOKUP(CONCATENATE(TEXT(W1399,"yyyy"),"-",TEXT(W1399,"mm")),#REF!,2,0)</f>
        <v>#REF!</v>
      </c>
      <c r="AG1399" s="177" t="e">
        <f>+(AC1399*(1+'INFLAC PROYECTADA'!$B$8)^(AE1399))/((1+DEMANDADO!AF1399)^(AE1399))</f>
        <v>#REF!</v>
      </c>
      <c r="AH1399" s="169">
        <f>(0.2*VLOOKUP(D1399,'%.'!$A$1:$B$4,2,FALSE))+(0.35*VLOOKUP(E1399,'%.'!$A$1:$B$4,2,FALSE))+(0.1*VLOOKUP(F1399,'%.'!$A$1:$B$4,2,FALSE))+(0.35*VLOOKUP(G1399,'%.'!$A$1:$B$4,2,FALSE))</f>
        <v>0.05</v>
      </c>
      <c r="AI1399" s="128" t="str">
        <f t="shared" si="221"/>
        <v>REMOTA</v>
      </c>
      <c r="AJ1399" s="128" t="str">
        <f t="shared" si="227"/>
        <v>No se registra</v>
      </c>
      <c r="AK1399" s="178">
        <f t="shared" si="228"/>
        <v>0</v>
      </c>
    </row>
    <row r="1400" spans="1:37" ht="30" customHeight="1" x14ac:dyDescent="0.25">
      <c r="A1400" s="115">
        <v>1399</v>
      </c>
      <c r="B1400" s="82" t="s">
        <v>2977</v>
      </c>
      <c r="C1400" s="126" t="s">
        <v>3042</v>
      </c>
      <c r="D1400" s="83" t="s">
        <v>0</v>
      </c>
      <c r="E1400" s="83" t="s">
        <v>0</v>
      </c>
      <c r="F1400" s="83" t="s">
        <v>0</v>
      </c>
      <c r="G1400" s="124" t="s">
        <v>0</v>
      </c>
      <c r="H1400" s="169">
        <f t="shared" si="219"/>
        <v>1</v>
      </c>
      <c r="I1400" s="170" t="str">
        <f t="shared" si="220"/>
        <v>ALTA</v>
      </c>
      <c r="J1400" s="292">
        <v>28849268</v>
      </c>
      <c r="K1400" s="221">
        <v>5</v>
      </c>
      <c r="L1400" s="82" t="s">
        <v>133</v>
      </c>
      <c r="M1400" s="188">
        <v>178548812</v>
      </c>
      <c r="N1400" s="83" t="s">
        <v>447</v>
      </c>
      <c r="O1400" s="189" t="s">
        <v>447</v>
      </c>
      <c r="P1400" s="83" t="s">
        <v>465</v>
      </c>
      <c r="Q1400" s="83" t="s">
        <v>3184</v>
      </c>
      <c r="R1400" s="83">
        <v>3285</v>
      </c>
      <c r="S1400" s="93">
        <v>40716</v>
      </c>
      <c r="T1400" s="83">
        <v>127022</v>
      </c>
      <c r="U1400" s="83" t="s">
        <v>171</v>
      </c>
      <c r="V1400" s="83" t="s">
        <v>3192</v>
      </c>
      <c r="W1400" s="171">
        <v>44074</v>
      </c>
      <c r="X1400" s="172" t="e">
        <f>+CONCATENATE(TEXT(#REF!,"yyyy"),"-",TEXT(#REF!,"mm"))</f>
        <v>#REF!</v>
      </c>
      <c r="Y1400" s="173" t="str">
        <f t="shared" si="222"/>
        <v>8</v>
      </c>
      <c r="Z1400" s="172" t="str">
        <f t="shared" si="223"/>
        <v>2020-07</v>
      </c>
      <c r="AA1400" s="170" t="e">
        <f>+VLOOKUP(Z1400,#REF!,2,FALSE)/VLOOKUP(X1400,#REF!,2,FALSE)</f>
        <v>#REF!</v>
      </c>
      <c r="AB1400" s="174" t="e">
        <f t="shared" si="224"/>
        <v>#REF!</v>
      </c>
      <c r="AC1400" s="174" t="e">
        <f t="shared" si="225"/>
        <v>#REF!</v>
      </c>
      <c r="AD1400" s="175" t="e">
        <f>+#REF!+365*Y1400</f>
        <v>#REF!</v>
      </c>
      <c r="AE1400" s="176" t="e">
        <f t="shared" si="226"/>
        <v>#REF!</v>
      </c>
      <c r="AF1400" s="170" t="e">
        <f>+VLOOKUP(CONCATENATE(TEXT(W1400,"yyyy"),"-",TEXT(W1400,"mm")),#REF!,2,0)</f>
        <v>#REF!</v>
      </c>
      <c r="AG1400" s="177" t="e">
        <f>+(AC1400*(1+'INFLAC PROYECTADA'!$B$8)^(AE1400))/((1+DEMANDADO!AF1400)^(AE1400))</f>
        <v>#REF!</v>
      </c>
      <c r="AH1400" s="169">
        <f>(0.2*VLOOKUP(D1400,'%.'!$A$1:$B$4,2,FALSE))+(0.35*VLOOKUP(E1400,'%.'!$A$1:$B$4,2,FALSE))+(0.1*VLOOKUP(F1400,'%.'!$A$1:$B$4,2,FALSE))+(0.35*VLOOKUP(G1400,'%.'!$A$1:$B$4,2,FALSE))</f>
        <v>1</v>
      </c>
      <c r="AI1400" s="128" t="str">
        <f t="shared" si="221"/>
        <v>ALTA</v>
      </c>
      <c r="AJ1400" s="128" t="str">
        <f t="shared" si="227"/>
        <v>Provisión contable</v>
      </c>
      <c r="AK1400" s="178">
        <f t="shared" si="228"/>
        <v>178548812</v>
      </c>
    </row>
    <row r="1401" spans="1:37" ht="30" customHeight="1" x14ac:dyDescent="0.25">
      <c r="A1401" s="115">
        <v>1400</v>
      </c>
      <c r="B1401" s="82" t="s">
        <v>3043</v>
      </c>
      <c r="C1401" s="126" t="s">
        <v>3044</v>
      </c>
      <c r="D1401" s="83" t="s">
        <v>48</v>
      </c>
      <c r="E1401" s="83" t="s">
        <v>1</v>
      </c>
      <c r="F1401" s="83" t="s">
        <v>48</v>
      </c>
      <c r="G1401" s="124" t="s">
        <v>48</v>
      </c>
      <c r="H1401" s="169">
        <f t="shared" si="219"/>
        <v>0.34250000000000003</v>
      </c>
      <c r="I1401" s="170" t="str">
        <f t="shared" si="220"/>
        <v>MEDIA</v>
      </c>
      <c r="J1401" s="292">
        <v>468102480</v>
      </c>
      <c r="K1401" s="221">
        <v>0.7</v>
      </c>
      <c r="L1401" s="82" t="s">
        <v>133</v>
      </c>
      <c r="M1401" s="188">
        <v>0</v>
      </c>
      <c r="N1401" s="83" t="s">
        <v>447</v>
      </c>
      <c r="O1401" s="189" t="s">
        <v>447</v>
      </c>
      <c r="P1401" s="83" t="s">
        <v>760</v>
      </c>
      <c r="Q1401" s="83" t="s">
        <v>3184</v>
      </c>
      <c r="R1401" s="83">
        <v>3285</v>
      </c>
      <c r="S1401" s="93">
        <v>40716</v>
      </c>
      <c r="T1401" s="83">
        <v>127022</v>
      </c>
      <c r="U1401" s="83" t="s">
        <v>21</v>
      </c>
      <c r="V1401" s="82" t="s">
        <v>3236</v>
      </c>
      <c r="W1401" s="171">
        <v>44074</v>
      </c>
      <c r="X1401" s="172" t="e">
        <f>+CONCATENATE(TEXT(#REF!,"yyyy"),"-",TEXT(#REF!,"mm"))</f>
        <v>#REF!</v>
      </c>
      <c r="Y1401" s="173" t="str">
        <f t="shared" si="222"/>
        <v>6</v>
      </c>
      <c r="Z1401" s="172" t="str">
        <f t="shared" si="223"/>
        <v>2020-07</v>
      </c>
      <c r="AA1401" s="170" t="e">
        <f>+VLOOKUP(Z1401,#REF!,2,FALSE)/VLOOKUP(X1401,#REF!,2,FALSE)</f>
        <v>#REF!</v>
      </c>
      <c r="AB1401" s="174" t="e">
        <f t="shared" si="224"/>
        <v>#REF!</v>
      </c>
      <c r="AC1401" s="174" t="e">
        <f t="shared" si="225"/>
        <v>#REF!</v>
      </c>
      <c r="AD1401" s="175" t="e">
        <f>+#REF!+365*Y1401</f>
        <v>#REF!</v>
      </c>
      <c r="AE1401" s="176" t="e">
        <f t="shared" si="226"/>
        <v>#REF!</v>
      </c>
      <c r="AF1401" s="170" t="e">
        <f>+VLOOKUP(CONCATENATE(TEXT(W1401,"yyyy"),"-",TEXT(W1401,"mm")),#REF!,2,0)</f>
        <v>#REF!</v>
      </c>
      <c r="AG1401" s="177" t="e">
        <f>+(AC1401*(1+'INFLAC PROYECTADA'!$B$8)^(AE1401))/((1+DEMANDADO!AF1401)^(AE1401))</f>
        <v>#REF!</v>
      </c>
      <c r="AH1401" s="169">
        <f>(0.2*VLOOKUP(D1401,'%.'!$A$1:$B$4,2,FALSE))+(0.35*VLOOKUP(E1401,'%.'!$A$1:$B$4,2,FALSE))+(0.1*VLOOKUP(F1401,'%.'!$A$1:$B$4,2,FALSE))+(0.35*VLOOKUP(G1401,'%.'!$A$1:$B$4,2,FALSE))</f>
        <v>0.34250000000000003</v>
      </c>
      <c r="AI1401" s="128" t="str">
        <f t="shared" si="221"/>
        <v>MEDIA</v>
      </c>
      <c r="AJ1401" s="128" t="str">
        <f t="shared" si="227"/>
        <v>Cuentas de Orden</v>
      </c>
      <c r="AK1401" s="178" t="e">
        <f t="shared" si="228"/>
        <v>#REF!</v>
      </c>
    </row>
    <row r="1402" spans="1:37" ht="30" customHeight="1" x14ac:dyDescent="0.25">
      <c r="A1402" s="115">
        <v>1401</v>
      </c>
      <c r="B1402" s="82" t="s">
        <v>3045</v>
      </c>
      <c r="C1402" s="126" t="s">
        <v>3046</v>
      </c>
      <c r="D1402" s="83" t="s">
        <v>1</v>
      </c>
      <c r="E1402" s="83" t="s">
        <v>1</v>
      </c>
      <c r="F1402" s="83" t="s">
        <v>1</v>
      </c>
      <c r="G1402" s="124" t="s">
        <v>1</v>
      </c>
      <c r="H1402" s="169">
        <f t="shared" si="219"/>
        <v>0.05</v>
      </c>
      <c r="I1402" s="170" t="str">
        <f t="shared" si="220"/>
        <v>REMOTA</v>
      </c>
      <c r="J1402" s="292">
        <v>300000000</v>
      </c>
      <c r="K1402" s="221">
        <v>0</v>
      </c>
      <c r="L1402" s="82" t="s">
        <v>133</v>
      </c>
      <c r="M1402" s="188">
        <v>0</v>
      </c>
      <c r="N1402" s="83" t="s">
        <v>447</v>
      </c>
      <c r="O1402" s="189" t="s">
        <v>447</v>
      </c>
      <c r="P1402" s="83" t="s">
        <v>465</v>
      </c>
      <c r="Q1402" s="83" t="s">
        <v>3184</v>
      </c>
      <c r="R1402" s="83">
        <v>3285</v>
      </c>
      <c r="S1402" s="93">
        <v>40716</v>
      </c>
      <c r="T1402" s="83">
        <v>127022</v>
      </c>
      <c r="U1402" s="83" t="s">
        <v>177</v>
      </c>
      <c r="V1402" s="82"/>
      <c r="W1402" s="171">
        <v>44074</v>
      </c>
      <c r="X1402" s="172" t="e">
        <f>+CONCATENATE(TEXT(#REF!,"yyyy"),"-",TEXT(#REF!,"mm"))</f>
        <v>#REF!</v>
      </c>
      <c r="Y1402" s="173" t="str">
        <f t="shared" si="222"/>
        <v>8</v>
      </c>
      <c r="Z1402" s="172" t="str">
        <f t="shared" si="223"/>
        <v>2020-07</v>
      </c>
      <c r="AA1402" s="170" t="e">
        <f>+VLOOKUP(Z1402,#REF!,2,FALSE)/VLOOKUP(X1402,#REF!,2,FALSE)</f>
        <v>#REF!</v>
      </c>
      <c r="AB1402" s="174" t="e">
        <f t="shared" si="224"/>
        <v>#REF!</v>
      </c>
      <c r="AC1402" s="174" t="e">
        <f t="shared" si="225"/>
        <v>#REF!</v>
      </c>
      <c r="AD1402" s="175" t="e">
        <f>+#REF!+365*Y1402</f>
        <v>#REF!</v>
      </c>
      <c r="AE1402" s="176" t="e">
        <f t="shared" si="226"/>
        <v>#REF!</v>
      </c>
      <c r="AF1402" s="170" t="e">
        <f>+VLOOKUP(CONCATENATE(TEXT(W1402,"yyyy"),"-",TEXT(W1402,"mm")),#REF!,2,0)</f>
        <v>#REF!</v>
      </c>
      <c r="AG1402" s="177" t="e">
        <f>+(AC1402*(1+'INFLAC PROYECTADA'!$B$8)^(AE1402))/((1+DEMANDADO!AF1402)^(AE1402))</f>
        <v>#REF!</v>
      </c>
      <c r="AH1402" s="169">
        <f>(0.2*VLOOKUP(D1402,'%.'!$A$1:$B$4,2,FALSE))+(0.35*VLOOKUP(E1402,'%.'!$A$1:$B$4,2,FALSE))+(0.1*VLOOKUP(F1402,'%.'!$A$1:$B$4,2,FALSE))+(0.35*VLOOKUP(G1402,'%.'!$A$1:$B$4,2,FALSE))</f>
        <v>0.05</v>
      </c>
      <c r="AI1402" s="128" t="str">
        <f t="shared" si="221"/>
        <v>REMOTA</v>
      </c>
      <c r="AJ1402" s="128" t="str">
        <f t="shared" si="227"/>
        <v>No se registra</v>
      </c>
      <c r="AK1402" s="178">
        <f t="shared" si="228"/>
        <v>0</v>
      </c>
    </row>
    <row r="1403" spans="1:37" ht="30" customHeight="1" x14ac:dyDescent="0.25">
      <c r="A1403" s="115">
        <v>1402</v>
      </c>
      <c r="B1403" s="82" t="s">
        <v>3047</v>
      </c>
      <c r="C1403" s="126" t="s">
        <v>3048</v>
      </c>
      <c r="D1403" s="83" t="s">
        <v>1</v>
      </c>
      <c r="E1403" s="83" t="s">
        <v>1</v>
      </c>
      <c r="F1403" s="83" t="s">
        <v>1</v>
      </c>
      <c r="G1403" s="124" t="s">
        <v>1</v>
      </c>
      <c r="H1403" s="169">
        <f t="shared" si="219"/>
        <v>0.05</v>
      </c>
      <c r="I1403" s="170" t="str">
        <f t="shared" si="220"/>
        <v>REMOTA</v>
      </c>
      <c r="J1403" s="292">
        <v>12499210</v>
      </c>
      <c r="K1403" s="221">
        <v>0</v>
      </c>
      <c r="L1403" s="83" t="s">
        <v>129</v>
      </c>
      <c r="M1403" s="188">
        <v>0</v>
      </c>
      <c r="N1403" s="83" t="s">
        <v>447</v>
      </c>
      <c r="O1403" s="189" t="s">
        <v>447</v>
      </c>
      <c r="P1403" s="83" t="s">
        <v>753</v>
      </c>
      <c r="Q1403" s="83" t="s">
        <v>3184</v>
      </c>
      <c r="R1403" s="83">
        <v>3285</v>
      </c>
      <c r="S1403" s="93">
        <v>40716</v>
      </c>
      <c r="T1403" s="83">
        <v>127022</v>
      </c>
      <c r="U1403" s="83" t="s">
        <v>168</v>
      </c>
      <c r="V1403" s="83" t="s">
        <v>3192</v>
      </c>
      <c r="W1403" s="171">
        <v>44074</v>
      </c>
      <c r="X1403" s="172" t="e">
        <f>+CONCATENATE(TEXT(#REF!,"yyyy"),"-",TEXT(#REF!,"mm"))</f>
        <v>#REF!</v>
      </c>
      <c r="Y1403" s="173" t="str">
        <f t="shared" si="222"/>
        <v>7</v>
      </c>
      <c r="Z1403" s="172" t="str">
        <f t="shared" si="223"/>
        <v>2020-07</v>
      </c>
      <c r="AA1403" s="170" t="e">
        <f>+VLOOKUP(Z1403,#REF!,2,FALSE)/VLOOKUP(X1403,#REF!,2,FALSE)</f>
        <v>#REF!</v>
      </c>
      <c r="AB1403" s="174" t="e">
        <f t="shared" si="224"/>
        <v>#REF!</v>
      </c>
      <c r="AC1403" s="174" t="e">
        <f t="shared" si="225"/>
        <v>#REF!</v>
      </c>
      <c r="AD1403" s="175" t="e">
        <f>+#REF!+365*Y1403</f>
        <v>#REF!</v>
      </c>
      <c r="AE1403" s="176" t="e">
        <f t="shared" si="226"/>
        <v>#REF!</v>
      </c>
      <c r="AF1403" s="170" t="e">
        <f>+VLOOKUP(CONCATENATE(TEXT(W1403,"yyyy"),"-",TEXT(W1403,"mm")),#REF!,2,0)</f>
        <v>#REF!</v>
      </c>
      <c r="AG1403" s="177" t="e">
        <f>+(AC1403*(1+'INFLAC PROYECTADA'!$B$8)^(AE1403))/((1+DEMANDADO!AF1403)^(AE1403))</f>
        <v>#REF!</v>
      </c>
      <c r="AH1403" s="169">
        <f>(0.2*VLOOKUP(D1403,'%.'!$A$1:$B$4,2,FALSE))+(0.35*VLOOKUP(E1403,'%.'!$A$1:$B$4,2,FALSE))+(0.1*VLOOKUP(F1403,'%.'!$A$1:$B$4,2,FALSE))+(0.35*VLOOKUP(G1403,'%.'!$A$1:$B$4,2,FALSE))</f>
        <v>0.05</v>
      </c>
      <c r="AI1403" s="128" t="str">
        <f t="shared" si="221"/>
        <v>REMOTA</v>
      </c>
      <c r="AJ1403" s="128" t="str">
        <f t="shared" si="227"/>
        <v>No se registra</v>
      </c>
      <c r="AK1403" s="178">
        <f t="shared" si="228"/>
        <v>0</v>
      </c>
    </row>
    <row r="1404" spans="1:37" ht="30" customHeight="1" x14ac:dyDescent="0.25">
      <c r="A1404" s="115">
        <v>1403</v>
      </c>
      <c r="B1404" s="82" t="s">
        <v>3043</v>
      </c>
      <c r="C1404" s="126" t="s">
        <v>3049</v>
      </c>
      <c r="D1404" s="83" t="s">
        <v>1</v>
      </c>
      <c r="E1404" s="83" t="s">
        <v>1</v>
      </c>
      <c r="F1404" s="83" t="s">
        <v>1</v>
      </c>
      <c r="G1404" s="124" t="s">
        <v>1</v>
      </c>
      <c r="H1404" s="169">
        <f t="shared" si="219"/>
        <v>0.05</v>
      </c>
      <c r="I1404" s="170" t="str">
        <f t="shared" si="220"/>
        <v>REMOTA</v>
      </c>
      <c r="J1404" s="292">
        <v>14191247</v>
      </c>
      <c r="K1404" s="221">
        <v>0</v>
      </c>
      <c r="L1404" s="82" t="s">
        <v>139</v>
      </c>
      <c r="M1404" s="188">
        <v>0</v>
      </c>
      <c r="N1404" s="83" t="s">
        <v>447</v>
      </c>
      <c r="O1404" s="189" t="s">
        <v>447</v>
      </c>
      <c r="P1404" s="83" t="s">
        <v>760</v>
      </c>
      <c r="Q1404" s="83" t="s">
        <v>3184</v>
      </c>
      <c r="R1404" s="83">
        <v>3285</v>
      </c>
      <c r="S1404" s="93">
        <v>40716</v>
      </c>
      <c r="T1404" s="83">
        <v>127022</v>
      </c>
      <c r="U1404" s="82" t="s">
        <v>76</v>
      </c>
      <c r="V1404" s="83" t="s">
        <v>3192</v>
      </c>
      <c r="W1404" s="171">
        <v>44074</v>
      </c>
      <c r="X1404" s="172" t="e">
        <f>+CONCATENATE(TEXT(#REF!,"yyyy"),"-",TEXT(#REF!,"mm"))</f>
        <v>#REF!</v>
      </c>
      <c r="Y1404" s="173" t="str">
        <f t="shared" si="222"/>
        <v>6</v>
      </c>
      <c r="Z1404" s="172" t="str">
        <f t="shared" si="223"/>
        <v>2020-07</v>
      </c>
      <c r="AA1404" s="170" t="e">
        <f>+VLOOKUP(Z1404,#REF!,2,FALSE)/VLOOKUP(X1404,#REF!,2,FALSE)</f>
        <v>#REF!</v>
      </c>
      <c r="AB1404" s="174" t="e">
        <f t="shared" si="224"/>
        <v>#REF!</v>
      </c>
      <c r="AC1404" s="174" t="e">
        <f t="shared" si="225"/>
        <v>#REF!</v>
      </c>
      <c r="AD1404" s="175" t="e">
        <f>+#REF!+365*Y1404</f>
        <v>#REF!</v>
      </c>
      <c r="AE1404" s="176" t="e">
        <f t="shared" si="226"/>
        <v>#REF!</v>
      </c>
      <c r="AF1404" s="170" t="e">
        <f>+VLOOKUP(CONCATENATE(TEXT(W1404,"yyyy"),"-",TEXT(W1404,"mm")),#REF!,2,0)</f>
        <v>#REF!</v>
      </c>
      <c r="AG1404" s="177" t="e">
        <f>+(AC1404*(1+'INFLAC PROYECTADA'!$B$8)^(AE1404))/((1+DEMANDADO!AF1404)^(AE1404))</f>
        <v>#REF!</v>
      </c>
      <c r="AH1404" s="169">
        <f>(0.2*VLOOKUP(D1404,'%.'!$A$1:$B$4,2,FALSE))+(0.35*VLOOKUP(E1404,'%.'!$A$1:$B$4,2,FALSE))+(0.1*VLOOKUP(F1404,'%.'!$A$1:$B$4,2,FALSE))+(0.35*VLOOKUP(G1404,'%.'!$A$1:$B$4,2,FALSE))</f>
        <v>0.05</v>
      </c>
      <c r="AI1404" s="128" t="str">
        <f t="shared" si="221"/>
        <v>REMOTA</v>
      </c>
      <c r="AJ1404" s="128" t="str">
        <f t="shared" si="227"/>
        <v>No se registra</v>
      </c>
      <c r="AK1404" s="178">
        <f t="shared" si="228"/>
        <v>0</v>
      </c>
    </row>
    <row r="1405" spans="1:37" ht="30" customHeight="1" x14ac:dyDescent="0.25">
      <c r="A1405" s="115">
        <v>1404</v>
      </c>
      <c r="B1405" s="82" t="s">
        <v>3050</v>
      </c>
      <c r="C1405" s="126" t="s">
        <v>3051</v>
      </c>
      <c r="D1405" s="83" t="s">
        <v>0</v>
      </c>
      <c r="E1405" s="83" t="s">
        <v>0</v>
      </c>
      <c r="F1405" s="83" t="s">
        <v>0</v>
      </c>
      <c r="G1405" s="124" t="s">
        <v>0</v>
      </c>
      <c r="H1405" s="169">
        <f t="shared" si="219"/>
        <v>1</v>
      </c>
      <c r="I1405" s="170" t="str">
        <f t="shared" si="220"/>
        <v>ALTA</v>
      </c>
      <c r="J1405" s="292">
        <v>14582651</v>
      </c>
      <c r="K1405" s="221">
        <v>0.7</v>
      </c>
      <c r="L1405" s="83" t="s">
        <v>129</v>
      </c>
      <c r="M1405" s="188">
        <v>0</v>
      </c>
      <c r="N1405" s="83" t="s">
        <v>447</v>
      </c>
      <c r="O1405" s="189" t="s">
        <v>447</v>
      </c>
      <c r="P1405" s="83" t="s">
        <v>465</v>
      </c>
      <c r="Q1405" s="83" t="s">
        <v>3184</v>
      </c>
      <c r="R1405" s="83">
        <v>3285</v>
      </c>
      <c r="S1405" s="93">
        <v>40716</v>
      </c>
      <c r="T1405" s="83">
        <v>127022</v>
      </c>
      <c r="U1405" s="83" t="s">
        <v>171</v>
      </c>
      <c r="V1405" s="82" t="s">
        <v>1500</v>
      </c>
      <c r="W1405" s="171">
        <v>44074</v>
      </c>
      <c r="X1405" s="172" t="e">
        <f>+CONCATENATE(TEXT(#REF!,"yyyy"),"-",TEXT(#REF!,"mm"))</f>
        <v>#REF!</v>
      </c>
      <c r="Y1405" s="173" t="str">
        <f t="shared" si="222"/>
        <v>8</v>
      </c>
      <c r="Z1405" s="172" t="str">
        <f t="shared" si="223"/>
        <v>2020-07</v>
      </c>
      <c r="AA1405" s="170" t="e">
        <f>+VLOOKUP(Z1405,#REF!,2,FALSE)/VLOOKUP(X1405,#REF!,2,FALSE)</f>
        <v>#REF!</v>
      </c>
      <c r="AB1405" s="174" t="e">
        <f t="shared" si="224"/>
        <v>#REF!</v>
      </c>
      <c r="AC1405" s="174" t="e">
        <f t="shared" si="225"/>
        <v>#REF!</v>
      </c>
      <c r="AD1405" s="175" t="e">
        <f>+#REF!+365*Y1405</f>
        <v>#REF!</v>
      </c>
      <c r="AE1405" s="176" t="e">
        <f t="shared" si="226"/>
        <v>#REF!</v>
      </c>
      <c r="AF1405" s="170" t="e">
        <f>+VLOOKUP(CONCATENATE(TEXT(W1405,"yyyy"),"-",TEXT(W1405,"mm")),#REF!,2,0)</f>
        <v>#REF!</v>
      </c>
      <c r="AG1405" s="177" t="e">
        <f>+(AC1405*(1+'INFLAC PROYECTADA'!$B$8)^(AE1405))/((1+DEMANDADO!AF1405)^(AE1405))</f>
        <v>#REF!</v>
      </c>
      <c r="AH1405" s="169">
        <f>(0.2*VLOOKUP(D1405,'%.'!$A$1:$B$4,2,FALSE))+(0.35*VLOOKUP(E1405,'%.'!$A$1:$B$4,2,FALSE))+(0.1*VLOOKUP(F1405,'%.'!$A$1:$B$4,2,FALSE))+(0.35*VLOOKUP(G1405,'%.'!$A$1:$B$4,2,FALSE))</f>
        <v>1</v>
      </c>
      <c r="AI1405" s="128" t="str">
        <f t="shared" si="221"/>
        <v>ALTA</v>
      </c>
      <c r="AJ1405" s="128" t="str">
        <f t="shared" si="227"/>
        <v>Provisión contable</v>
      </c>
      <c r="AK1405" s="178" t="e">
        <f t="shared" si="228"/>
        <v>#REF!</v>
      </c>
    </row>
    <row r="1406" spans="1:37" ht="30" customHeight="1" x14ac:dyDescent="0.25">
      <c r="A1406" s="115">
        <v>1405</v>
      </c>
      <c r="B1406" s="82" t="s">
        <v>1513</v>
      </c>
      <c r="C1406" s="126" t="s">
        <v>3052</v>
      </c>
      <c r="D1406" s="83" t="s">
        <v>0</v>
      </c>
      <c r="E1406" s="83" t="s">
        <v>0</v>
      </c>
      <c r="F1406" s="83" t="s">
        <v>0</v>
      </c>
      <c r="G1406" s="124" t="s">
        <v>0</v>
      </c>
      <c r="H1406" s="169">
        <f t="shared" si="219"/>
        <v>1</v>
      </c>
      <c r="I1406" s="170" t="str">
        <f t="shared" si="220"/>
        <v>ALTA</v>
      </c>
      <c r="J1406" s="292">
        <v>259802903</v>
      </c>
      <c r="K1406" s="221">
        <v>1.2</v>
      </c>
      <c r="L1406" s="82" t="s">
        <v>132</v>
      </c>
      <c r="M1406" s="188">
        <v>0</v>
      </c>
      <c r="N1406" s="83" t="s">
        <v>447</v>
      </c>
      <c r="O1406" s="189" t="s">
        <v>447</v>
      </c>
      <c r="P1406" s="83" t="s">
        <v>753</v>
      </c>
      <c r="Q1406" s="83" t="s">
        <v>3184</v>
      </c>
      <c r="R1406" s="83">
        <v>3285</v>
      </c>
      <c r="S1406" s="93">
        <v>40716</v>
      </c>
      <c r="T1406" s="83">
        <v>127022</v>
      </c>
      <c r="U1406" s="82" t="s">
        <v>76</v>
      </c>
      <c r="V1406" s="82" t="s">
        <v>3237</v>
      </c>
      <c r="W1406" s="171">
        <v>44074</v>
      </c>
      <c r="X1406" s="172" t="e">
        <f>+CONCATENATE(TEXT(#REF!,"yyyy"),"-",TEXT(#REF!,"mm"))</f>
        <v>#REF!</v>
      </c>
      <c r="Y1406" s="173" t="str">
        <f t="shared" si="222"/>
        <v>7</v>
      </c>
      <c r="Z1406" s="172" t="str">
        <f t="shared" si="223"/>
        <v>2020-07</v>
      </c>
      <c r="AA1406" s="170" t="e">
        <f>+VLOOKUP(Z1406,#REF!,2,FALSE)/VLOOKUP(X1406,#REF!,2,FALSE)</f>
        <v>#REF!</v>
      </c>
      <c r="AB1406" s="174" t="e">
        <f t="shared" si="224"/>
        <v>#REF!</v>
      </c>
      <c r="AC1406" s="174" t="e">
        <f t="shared" si="225"/>
        <v>#REF!</v>
      </c>
      <c r="AD1406" s="175" t="e">
        <f>+#REF!+365*Y1406</f>
        <v>#REF!</v>
      </c>
      <c r="AE1406" s="176" t="e">
        <f t="shared" si="226"/>
        <v>#REF!</v>
      </c>
      <c r="AF1406" s="170" t="e">
        <f>+VLOOKUP(CONCATENATE(TEXT(W1406,"yyyy"),"-",TEXT(W1406,"mm")),#REF!,2,0)</f>
        <v>#REF!</v>
      </c>
      <c r="AG1406" s="177" t="e">
        <f>+(AC1406*(1+'INFLAC PROYECTADA'!$B$8)^(AE1406))/((1+DEMANDADO!AF1406)^(AE1406))</f>
        <v>#REF!</v>
      </c>
      <c r="AH1406" s="169">
        <f>(0.2*VLOOKUP(D1406,'%.'!$A$1:$B$4,2,FALSE))+(0.35*VLOOKUP(E1406,'%.'!$A$1:$B$4,2,FALSE))+(0.1*VLOOKUP(F1406,'%.'!$A$1:$B$4,2,FALSE))+(0.35*VLOOKUP(G1406,'%.'!$A$1:$B$4,2,FALSE))</f>
        <v>1</v>
      </c>
      <c r="AI1406" s="128" t="str">
        <f t="shared" si="221"/>
        <v>ALTA</v>
      </c>
      <c r="AJ1406" s="128" t="str">
        <f t="shared" si="227"/>
        <v>Provisión contable</v>
      </c>
      <c r="AK1406" s="178" t="e">
        <f t="shared" si="228"/>
        <v>#REF!</v>
      </c>
    </row>
    <row r="1407" spans="1:37" ht="30" customHeight="1" x14ac:dyDescent="0.25">
      <c r="A1407" s="115">
        <v>1406</v>
      </c>
      <c r="B1407" s="82" t="s">
        <v>3013</v>
      </c>
      <c r="C1407" s="126" t="s">
        <v>3053</v>
      </c>
      <c r="D1407" s="83" t="s">
        <v>48</v>
      </c>
      <c r="E1407" s="83" t="s">
        <v>48</v>
      </c>
      <c r="F1407" s="83" t="s">
        <v>48</v>
      </c>
      <c r="G1407" s="124" t="s">
        <v>48</v>
      </c>
      <c r="H1407" s="169">
        <f t="shared" si="219"/>
        <v>0.5</v>
      </c>
      <c r="I1407" s="170" t="str">
        <f t="shared" si="220"/>
        <v>MEDIA</v>
      </c>
      <c r="J1407" s="292">
        <v>85054200</v>
      </c>
      <c r="K1407" s="221">
        <v>1</v>
      </c>
      <c r="L1407" s="82" t="s">
        <v>136</v>
      </c>
      <c r="M1407" s="188">
        <v>0</v>
      </c>
      <c r="N1407" s="83" t="s">
        <v>447</v>
      </c>
      <c r="O1407" s="189" t="s">
        <v>447</v>
      </c>
      <c r="P1407" s="83" t="s">
        <v>753</v>
      </c>
      <c r="Q1407" s="83" t="s">
        <v>3184</v>
      </c>
      <c r="R1407" s="83">
        <v>3285</v>
      </c>
      <c r="S1407" s="93">
        <v>40716</v>
      </c>
      <c r="T1407" s="83">
        <v>127022</v>
      </c>
      <c r="U1407" s="82" t="s">
        <v>76</v>
      </c>
      <c r="V1407" s="83" t="s">
        <v>3192</v>
      </c>
      <c r="W1407" s="171">
        <v>44074</v>
      </c>
      <c r="X1407" s="172" t="e">
        <f>+CONCATENATE(TEXT(#REF!,"yyyy"),"-",TEXT(#REF!,"mm"))</f>
        <v>#REF!</v>
      </c>
      <c r="Y1407" s="173" t="str">
        <f t="shared" si="222"/>
        <v>7</v>
      </c>
      <c r="Z1407" s="172" t="str">
        <f t="shared" si="223"/>
        <v>2020-07</v>
      </c>
      <c r="AA1407" s="170" t="e">
        <f>+VLOOKUP(Z1407,#REF!,2,FALSE)/VLOOKUP(X1407,#REF!,2,FALSE)</f>
        <v>#REF!</v>
      </c>
      <c r="AB1407" s="174" t="e">
        <f t="shared" si="224"/>
        <v>#REF!</v>
      </c>
      <c r="AC1407" s="174" t="e">
        <f t="shared" si="225"/>
        <v>#REF!</v>
      </c>
      <c r="AD1407" s="175" t="e">
        <f>+#REF!+365*Y1407</f>
        <v>#REF!</v>
      </c>
      <c r="AE1407" s="176" t="e">
        <f t="shared" si="226"/>
        <v>#REF!</v>
      </c>
      <c r="AF1407" s="170" t="e">
        <f>+VLOOKUP(CONCATENATE(TEXT(W1407,"yyyy"),"-",TEXT(W1407,"mm")),#REF!,2,0)</f>
        <v>#REF!</v>
      </c>
      <c r="AG1407" s="177" t="e">
        <f>+(AC1407*(1+'INFLAC PROYECTADA'!$B$8)^(AE1407))/((1+DEMANDADO!AF1407)^(AE1407))</f>
        <v>#REF!</v>
      </c>
      <c r="AH1407" s="169">
        <f>(0.2*VLOOKUP(D1407,'%.'!$A$1:$B$4,2,FALSE))+(0.35*VLOOKUP(E1407,'%.'!$A$1:$B$4,2,FALSE))+(0.1*VLOOKUP(F1407,'%.'!$A$1:$B$4,2,FALSE))+(0.35*VLOOKUP(G1407,'%.'!$A$1:$B$4,2,FALSE))</f>
        <v>0.5</v>
      </c>
      <c r="AI1407" s="128" t="str">
        <f t="shared" si="221"/>
        <v>MEDIA</v>
      </c>
      <c r="AJ1407" s="128" t="str">
        <f t="shared" si="227"/>
        <v>Cuentas de Orden</v>
      </c>
      <c r="AK1407" s="178" t="e">
        <f t="shared" si="228"/>
        <v>#REF!</v>
      </c>
    </row>
    <row r="1408" spans="1:37" ht="30" customHeight="1" x14ac:dyDescent="0.25">
      <c r="A1408" s="115">
        <v>1407</v>
      </c>
      <c r="B1408" s="82" t="s">
        <v>3054</v>
      </c>
      <c r="C1408" s="126" t="s">
        <v>3055</v>
      </c>
      <c r="D1408" s="83" t="s">
        <v>1</v>
      </c>
      <c r="E1408" s="83" t="s">
        <v>1</v>
      </c>
      <c r="F1408" s="83" t="s">
        <v>1</v>
      </c>
      <c r="G1408" s="124" t="s">
        <v>1</v>
      </c>
      <c r="H1408" s="169">
        <f t="shared" si="219"/>
        <v>0.05</v>
      </c>
      <c r="I1408" s="170" t="str">
        <f t="shared" si="220"/>
        <v>REMOTA</v>
      </c>
      <c r="J1408" s="292">
        <v>10000000</v>
      </c>
      <c r="K1408" s="221">
        <v>0</v>
      </c>
      <c r="L1408" s="82" t="s">
        <v>133</v>
      </c>
      <c r="M1408" s="188">
        <v>0</v>
      </c>
      <c r="N1408" s="83" t="s">
        <v>447</v>
      </c>
      <c r="O1408" s="189" t="s">
        <v>447</v>
      </c>
      <c r="P1408" s="83" t="s">
        <v>25</v>
      </c>
      <c r="Q1408" s="83" t="s">
        <v>3184</v>
      </c>
      <c r="R1408" s="83">
        <v>3285</v>
      </c>
      <c r="S1408" s="93">
        <v>40716</v>
      </c>
      <c r="T1408" s="83">
        <v>127022</v>
      </c>
      <c r="U1408" s="83" t="s">
        <v>171</v>
      </c>
      <c r="V1408" s="82" t="s">
        <v>3238</v>
      </c>
      <c r="W1408" s="171">
        <v>44074</v>
      </c>
      <c r="X1408" s="172" t="e">
        <f>+CONCATENATE(TEXT(#REF!,"yyyy"),"-",TEXT(#REF!,"mm"))</f>
        <v>#REF!</v>
      </c>
      <c r="Y1408" s="173" t="str">
        <f t="shared" si="222"/>
        <v>5</v>
      </c>
      <c r="Z1408" s="172" t="str">
        <f t="shared" si="223"/>
        <v>2020-07</v>
      </c>
      <c r="AA1408" s="170" t="e">
        <f>+VLOOKUP(Z1408,#REF!,2,FALSE)/VLOOKUP(X1408,#REF!,2,FALSE)</f>
        <v>#REF!</v>
      </c>
      <c r="AB1408" s="174" t="e">
        <f t="shared" si="224"/>
        <v>#REF!</v>
      </c>
      <c r="AC1408" s="174" t="e">
        <f t="shared" si="225"/>
        <v>#REF!</v>
      </c>
      <c r="AD1408" s="175" t="e">
        <f>+#REF!+365*Y1408</f>
        <v>#REF!</v>
      </c>
      <c r="AE1408" s="176" t="e">
        <f t="shared" si="226"/>
        <v>#REF!</v>
      </c>
      <c r="AF1408" s="170" t="e">
        <f>+VLOOKUP(CONCATENATE(TEXT(W1408,"yyyy"),"-",TEXT(W1408,"mm")),#REF!,2,0)</f>
        <v>#REF!</v>
      </c>
      <c r="AG1408" s="177" t="e">
        <f>+(AC1408*(1+'INFLAC PROYECTADA'!$B$8)^(AE1408))/((1+DEMANDADO!AF1408)^(AE1408))</f>
        <v>#REF!</v>
      </c>
      <c r="AH1408" s="169">
        <f>(0.2*VLOOKUP(D1408,'%.'!$A$1:$B$4,2,FALSE))+(0.35*VLOOKUP(E1408,'%.'!$A$1:$B$4,2,FALSE))+(0.1*VLOOKUP(F1408,'%.'!$A$1:$B$4,2,FALSE))+(0.35*VLOOKUP(G1408,'%.'!$A$1:$B$4,2,FALSE))</f>
        <v>0.05</v>
      </c>
      <c r="AI1408" s="128" t="str">
        <f t="shared" si="221"/>
        <v>REMOTA</v>
      </c>
      <c r="AJ1408" s="128" t="str">
        <f t="shared" si="227"/>
        <v>No se registra</v>
      </c>
      <c r="AK1408" s="178">
        <f t="shared" si="228"/>
        <v>0</v>
      </c>
    </row>
    <row r="1409" spans="1:37" ht="30" customHeight="1" x14ac:dyDescent="0.25">
      <c r="A1409" s="115">
        <v>1408</v>
      </c>
      <c r="B1409" s="82" t="s">
        <v>3056</v>
      </c>
      <c r="C1409" s="126" t="s">
        <v>3057</v>
      </c>
      <c r="D1409" s="83" t="s">
        <v>1</v>
      </c>
      <c r="E1409" s="83" t="s">
        <v>1</v>
      </c>
      <c r="F1409" s="83" t="s">
        <v>1</v>
      </c>
      <c r="G1409" s="124" t="s">
        <v>1</v>
      </c>
      <c r="H1409" s="169">
        <f t="shared" si="219"/>
        <v>0.05</v>
      </c>
      <c r="I1409" s="170" t="str">
        <f t="shared" si="220"/>
        <v>REMOTA</v>
      </c>
      <c r="J1409" s="292">
        <v>675000</v>
      </c>
      <c r="K1409" s="221">
        <v>0</v>
      </c>
      <c r="L1409" s="82" t="s">
        <v>134</v>
      </c>
      <c r="M1409" s="188">
        <v>0</v>
      </c>
      <c r="N1409" s="83" t="s">
        <v>447</v>
      </c>
      <c r="O1409" s="189" t="s">
        <v>447</v>
      </c>
      <c r="P1409" s="83" t="s">
        <v>753</v>
      </c>
      <c r="Q1409" s="83" t="s">
        <v>3184</v>
      </c>
      <c r="R1409" s="83">
        <v>3285</v>
      </c>
      <c r="S1409" s="93">
        <v>40716</v>
      </c>
      <c r="T1409" s="83">
        <v>127022</v>
      </c>
      <c r="U1409" s="83" t="s">
        <v>178</v>
      </c>
      <c r="V1409" s="82" t="s">
        <v>3239</v>
      </c>
      <c r="W1409" s="171">
        <v>44074</v>
      </c>
      <c r="X1409" s="172" t="e">
        <f>+CONCATENATE(TEXT(#REF!,"yyyy"),"-",TEXT(#REF!,"mm"))</f>
        <v>#REF!</v>
      </c>
      <c r="Y1409" s="173" t="str">
        <f t="shared" si="222"/>
        <v>7</v>
      </c>
      <c r="Z1409" s="172" t="str">
        <f t="shared" si="223"/>
        <v>2020-07</v>
      </c>
      <c r="AA1409" s="170" t="e">
        <f>+VLOOKUP(Z1409,#REF!,2,FALSE)/VLOOKUP(X1409,#REF!,2,FALSE)</f>
        <v>#REF!</v>
      </c>
      <c r="AB1409" s="174" t="e">
        <f t="shared" si="224"/>
        <v>#REF!</v>
      </c>
      <c r="AC1409" s="174" t="e">
        <f t="shared" si="225"/>
        <v>#REF!</v>
      </c>
      <c r="AD1409" s="175" t="e">
        <f>+#REF!+365*Y1409</f>
        <v>#REF!</v>
      </c>
      <c r="AE1409" s="176" t="e">
        <f t="shared" si="226"/>
        <v>#REF!</v>
      </c>
      <c r="AF1409" s="170" t="e">
        <f>+VLOOKUP(CONCATENATE(TEXT(W1409,"yyyy"),"-",TEXT(W1409,"mm")),#REF!,2,0)</f>
        <v>#REF!</v>
      </c>
      <c r="AG1409" s="177" t="e">
        <f>+(AC1409*(1+'INFLAC PROYECTADA'!$B$8)^(AE1409))/((1+DEMANDADO!AF1409)^(AE1409))</f>
        <v>#REF!</v>
      </c>
      <c r="AH1409" s="169">
        <f>(0.2*VLOOKUP(D1409,'%.'!$A$1:$B$4,2,FALSE))+(0.35*VLOOKUP(E1409,'%.'!$A$1:$B$4,2,FALSE))+(0.1*VLOOKUP(F1409,'%.'!$A$1:$B$4,2,FALSE))+(0.35*VLOOKUP(G1409,'%.'!$A$1:$B$4,2,FALSE))</f>
        <v>0.05</v>
      </c>
      <c r="AI1409" s="128" t="str">
        <f t="shared" si="221"/>
        <v>REMOTA</v>
      </c>
      <c r="AJ1409" s="128" t="str">
        <f t="shared" si="227"/>
        <v>No se registra</v>
      </c>
      <c r="AK1409" s="178">
        <f t="shared" si="228"/>
        <v>0</v>
      </c>
    </row>
    <row r="1410" spans="1:37" ht="30" customHeight="1" x14ac:dyDescent="0.25">
      <c r="A1410" s="115">
        <v>1409</v>
      </c>
      <c r="B1410" s="82" t="s">
        <v>3043</v>
      </c>
      <c r="C1410" s="126" t="s">
        <v>3058</v>
      </c>
      <c r="D1410" s="83" t="s">
        <v>1</v>
      </c>
      <c r="E1410" s="83" t="s">
        <v>1</v>
      </c>
      <c r="F1410" s="83" t="s">
        <v>1</v>
      </c>
      <c r="G1410" s="124" t="s">
        <v>1</v>
      </c>
      <c r="H1410" s="169">
        <f t="shared" ref="H1410:H1473" si="229">+IFERROR(AH1410,"")</f>
        <v>0.05</v>
      </c>
      <c r="I1410" s="170" t="str">
        <f t="shared" ref="I1410:I1473" si="230">+IFERROR(AI1410,"")</f>
        <v>REMOTA</v>
      </c>
      <c r="J1410" s="292">
        <v>8386000</v>
      </c>
      <c r="K1410" s="221">
        <v>0</v>
      </c>
      <c r="L1410" s="82" t="s">
        <v>133</v>
      </c>
      <c r="M1410" s="188">
        <v>0</v>
      </c>
      <c r="N1410" s="83" t="s">
        <v>447</v>
      </c>
      <c r="O1410" s="189" t="s">
        <v>447</v>
      </c>
      <c r="P1410" s="83" t="s">
        <v>753</v>
      </c>
      <c r="Q1410" s="83" t="s">
        <v>3184</v>
      </c>
      <c r="R1410" s="83">
        <v>3285</v>
      </c>
      <c r="S1410" s="93">
        <v>40716</v>
      </c>
      <c r="T1410" s="83">
        <v>127022</v>
      </c>
      <c r="U1410" s="83" t="s">
        <v>178</v>
      </c>
      <c r="V1410" s="82" t="s">
        <v>3240</v>
      </c>
      <c r="W1410" s="171">
        <v>44074</v>
      </c>
      <c r="X1410" s="172" t="e">
        <f>+CONCATENATE(TEXT(#REF!,"yyyy"),"-",TEXT(#REF!,"mm"))</f>
        <v>#REF!</v>
      </c>
      <c r="Y1410" s="173" t="str">
        <f t="shared" si="222"/>
        <v>7</v>
      </c>
      <c r="Z1410" s="172" t="str">
        <f t="shared" si="223"/>
        <v>2020-07</v>
      </c>
      <c r="AA1410" s="170" t="e">
        <f>+VLOOKUP(Z1410,#REF!,2,FALSE)/VLOOKUP(X1410,#REF!,2,FALSE)</f>
        <v>#REF!</v>
      </c>
      <c r="AB1410" s="174" t="e">
        <f t="shared" si="224"/>
        <v>#REF!</v>
      </c>
      <c r="AC1410" s="174" t="e">
        <f t="shared" si="225"/>
        <v>#REF!</v>
      </c>
      <c r="AD1410" s="175" t="e">
        <f>+#REF!+365*Y1410</f>
        <v>#REF!</v>
      </c>
      <c r="AE1410" s="176" t="e">
        <f t="shared" si="226"/>
        <v>#REF!</v>
      </c>
      <c r="AF1410" s="170" t="e">
        <f>+VLOOKUP(CONCATENATE(TEXT(W1410,"yyyy"),"-",TEXT(W1410,"mm")),#REF!,2,0)</f>
        <v>#REF!</v>
      </c>
      <c r="AG1410" s="177" t="e">
        <f>+(AC1410*(1+'INFLAC PROYECTADA'!$B$8)^(AE1410))/((1+DEMANDADO!AF1410)^(AE1410))</f>
        <v>#REF!</v>
      </c>
      <c r="AH1410" s="169">
        <f>(0.2*VLOOKUP(D1410,'%.'!$A$1:$B$4,2,FALSE))+(0.35*VLOOKUP(E1410,'%.'!$A$1:$B$4,2,FALSE))+(0.1*VLOOKUP(F1410,'%.'!$A$1:$B$4,2,FALSE))+(0.35*VLOOKUP(G1410,'%.'!$A$1:$B$4,2,FALSE))</f>
        <v>0.05</v>
      </c>
      <c r="AI1410" s="128" t="str">
        <f t="shared" si="221"/>
        <v>REMOTA</v>
      </c>
      <c r="AJ1410" s="128" t="str">
        <f t="shared" si="227"/>
        <v>No se registra</v>
      </c>
      <c r="AK1410" s="178">
        <f t="shared" si="228"/>
        <v>0</v>
      </c>
    </row>
    <row r="1411" spans="1:37" ht="30" customHeight="1" x14ac:dyDescent="0.25">
      <c r="A1411" s="115">
        <v>1410</v>
      </c>
      <c r="B1411" s="82" t="s">
        <v>3056</v>
      </c>
      <c r="C1411" s="126" t="s">
        <v>3059</v>
      </c>
      <c r="D1411" s="83" t="s">
        <v>48</v>
      </c>
      <c r="E1411" s="83" t="s">
        <v>1</v>
      </c>
      <c r="F1411" s="83" t="s">
        <v>1</v>
      </c>
      <c r="G1411" s="124" t="s">
        <v>1</v>
      </c>
      <c r="H1411" s="169">
        <f t="shared" si="229"/>
        <v>0.14000000000000001</v>
      </c>
      <c r="I1411" s="170" t="str">
        <f t="shared" si="230"/>
        <v>BAJA</v>
      </c>
      <c r="J1411" s="292">
        <v>3063861</v>
      </c>
      <c r="K1411" s="221">
        <v>1.5</v>
      </c>
      <c r="L1411" s="82" t="s">
        <v>134</v>
      </c>
      <c r="M1411" s="188">
        <v>0</v>
      </c>
      <c r="N1411" s="83" t="s">
        <v>447</v>
      </c>
      <c r="O1411" s="189" t="s">
        <v>447</v>
      </c>
      <c r="P1411" s="83" t="s">
        <v>753</v>
      </c>
      <c r="Q1411" s="83" t="s">
        <v>3184</v>
      </c>
      <c r="R1411" s="83">
        <v>3285</v>
      </c>
      <c r="S1411" s="93">
        <v>40716</v>
      </c>
      <c r="T1411" s="83">
        <v>127022</v>
      </c>
      <c r="U1411" s="83" t="s">
        <v>178</v>
      </c>
      <c r="V1411" s="82" t="s">
        <v>3241</v>
      </c>
      <c r="W1411" s="171">
        <v>44074</v>
      </c>
      <c r="X1411" s="172" t="e">
        <f>+CONCATENATE(TEXT(#REF!,"yyyy"),"-",TEXT(#REF!,"mm"))</f>
        <v>#REF!</v>
      </c>
      <c r="Y1411" s="173" t="str">
        <f t="shared" si="222"/>
        <v>7</v>
      </c>
      <c r="Z1411" s="172" t="str">
        <f t="shared" si="223"/>
        <v>2020-07</v>
      </c>
      <c r="AA1411" s="170" t="e">
        <f>+VLOOKUP(Z1411,#REF!,2,FALSE)/VLOOKUP(X1411,#REF!,2,FALSE)</f>
        <v>#REF!</v>
      </c>
      <c r="AB1411" s="174" t="e">
        <f t="shared" si="224"/>
        <v>#REF!</v>
      </c>
      <c r="AC1411" s="174" t="e">
        <f t="shared" si="225"/>
        <v>#REF!</v>
      </c>
      <c r="AD1411" s="175" t="e">
        <f>+#REF!+365*Y1411</f>
        <v>#REF!</v>
      </c>
      <c r="AE1411" s="176" t="e">
        <f t="shared" si="226"/>
        <v>#REF!</v>
      </c>
      <c r="AF1411" s="170" t="e">
        <f>+VLOOKUP(CONCATENATE(TEXT(W1411,"yyyy"),"-",TEXT(W1411,"mm")),#REF!,2,0)</f>
        <v>#REF!</v>
      </c>
      <c r="AG1411" s="177" t="e">
        <f>+(AC1411*(1+'INFLAC PROYECTADA'!$B$8)^(AE1411))/((1+DEMANDADO!AF1411)^(AE1411))</f>
        <v>#REF!</v>
      </c>
      <c r="AH1411" s="169">
        <f>(0.2*VLOOKUP(D1411,'%.'!$A$1:$B$4,2,FALSE))+(0.35*VLOOKUP(E1411,'%.'!$A$1:$B$4,2,FALSE))+(0.1*VLOOKUP(F1411,'%.'!$A$1:$B$4,2,FALSE))+(0.35*VLOOKUP(G1411,'%.'!$A$1:$B$4,2,FALSE))</f>
        <v>0.14000000000000001</v>
      </c>
      <c r="AI1411" s="128" t="str">
        <f t="shared" ref="AI1411:AI1474" si="231">+IF(AH1411&gt;0.5,"ALTA",IF(AH1411&gt;0.25,"MEDIA",IF(AH1411&gt;=0.1,"BAJA",IF(AH1411&lt;0.1,"REMOTA"))))</f>
        <v>BAJA</v>
      </c>
      <c r="AJ1411" s="128" t="str">
        <f t="shared" si="227"/>
        <v>Cuentas de Orden</v>
      </c>
      <c r="AK1411" s="178" t="e">
        <f t="shared" si="228"/>
        <v>#REF!</v>
      </c>
    </row>
    <row r="1412" spans="1:37" ht="30" customHeight="1" x14ac:dyDescent="0.25">
      <c r="A1412" s="115">
        <v>1411</v>
      </c>
      <c r="B1412" s="82" t="s">
        <v>3060</v>
      </c>
      <c r="C1412" s="126" t="s">
        <v>3061</v>
      </c>
      <c r="D1412" s="83" t="s">
        <v>1</v>
      </c>
      <c r="E1412" s="83" t="s">
        <v>1</v>
      </c>
      <c r="F1412" s="83" t="s">
        <v>1</v>
      </c>
      <c r="G1412" s="124" t="s">
        <v>1</v>
      </c>
      <c r="H1412" s="169">
        <f t="shared" si="229"/>
        <v>0.05</v>
      </c>
      <c r="I1412" s="170" t="str">
        <f t="shared" si="230"/>
        <v>REMOTA</v>
      </c>
      <c r="J1412" s="292">
        <v>1700000</v>
      </c>
      <c r="K1412" s="221">
        <v>0</v>
      </c>
      <c r="L1412" s="82" t="s">
        <v>133</v>
      </c>
      <c r="M1412" s="188">
        <v>0</v>
      </c>
      <c r="N1412" s="83" t="s">
        <v>447</v>
      </c>
      <c r="O1412" s="189" t="s">
        <v>447</v>
      </c>
      <c r="P1412" s="83" t="s">
        <v>465</v>
      </c>
      <c r="Q1412" s="83" t="s">
        <v>3184</v>
      </c>
      <c r="R1412" s="83">
        <v>3285</v>
      </c>
      <c r="S1412" s="93">
        <v>40716</v>
      </c>
      <c r="T1412" s="83">
        <v>127022</v>
      </c>
      <c r="U1412" s="82" t="s">
        <v>76</v>
      </c>
      <c r="V1412" s="82" t="s">
        <v>3242</v>
      </c>
      <c r="W1412" s="171">
        <v>44074</v>
      </c>
      <c r="X1412" s="172" t="e">
        <f>+CONCATENATE(TEXT(#REF!,"yyyy"),"-",TEXT(#REF!,"mm"))</f>
        <v>#REF!</v>
      </c>
      <c r="Y1412" s="173" t="str">
        <f t="shared" si="222"/>
        <v>8</v>
      </c>
      <c r="Z1412" s="172" t="str">
        <f t="shared" si="223"/>
        <v>2020-07</v>
      </c>
      <c r="AA1412" s="170" t="e">
        <f>+VLOOKUP(Z1412,#REF!,2,FALSE)/VLOOKUP(X1412,#REF!,2,FALSE)</f>
        <v>#REF!</v>
      </c>
      <c r="AB1412" s="174" t="e">
        <f t="shared" si="224"/>
        <v>#REF!</v>
      </c>
      <c r="AC1412" s="174" t="e">
        <f t="shared" si="225"/>
        <v>#REF!</v>
      </c>
      <c r="AD1412" s="175" t="e">
        <f>+#REF!+365*Y1412</f>
        <v>#REF!</v>
      </c>
      <c r="AE1412" s="176" t="e">
        <f t="shared" si="226"/>
        <v>#REF!</v>
      </c>
      <c r="AF1412" s="170" t="e">
        <f>+VLOOKUP(CONCATENATE(TEXT(W1412,"yyyy"),"-",TEXT(W1412,"mm")),#REF!,2,0)</f>
        <v>#REF!</v>
      </c>
      <c r="AG1412" s="177" t="e">
        <f>+(AC1412*(1+'INFLAC PROYECTADA'!$B$8)^(AE1412))/((1+DEMANDADO!AF1412)^(AE1412))</f>
        <v>#REF!</v>
      </c>
      <c r="AH1412" s="169">
        <f>(0.2*VLOOKUP(D1412,'%.'!$A$1:$B$4,2,FALSE))+(0.35*VLOOKUP(E1412,'%.'!$A$1:$B$4,2,FALSE))+(0.1*VLOOKUP(F1412,'%.'!$A$1:$B$4,2,FALSE))+(0.35*VLOOKUP(G1412,'%.'!$A$1:$B$4,2,FALSE))</f>
        <v>0.05</v>
      </c>
      <c r="AI1412" s="128" t="str">
        <f t="shared" si="231"/>
        <v>REMOTA</v>
      </c>
      <c r="AJ1412" s="128" t="str">
        <f t="shared" si="227"/>
        <v>No se registra</v>
      </c>
      <c r="AK1412" s="178">
        <f t="shared" si="228"/>
        <v>0</v>
      </c>
    </row>
    <row r="1413" spans="1:37" ht="30" customHeight="1" x14ac:dyDescent="0.25">
      <c r="A1413" s="115">
        <v>1412</v>
      </c>
      <c r="B1413" s="82" t="s">
        <v>3062</v>
      </c>
      <c r="C1413" s="126" t="s">
        <v>3063</v>
      </c>
      <c r="D1413" s="83" t="s">
        <v>1</v>
      </c>
      <c r="E1413" s="83" t="s">
        <v>1</v>
      </c>
      <c r="F1413" s="83" t="s">
        <v>1</v>
      </c>
      <c r="G1413" s="124" t="s">
        <v>1</v>
      </c>
      <c r="H1413" s="169">
        <f t="shared" si="229"/>
        <v>0.05</v>
      </c>
      <c r="I1413" s="170" t="str">
        <f t="shared" si="230"/>
        <v>REMOTA</v>
      </c>
      <c r="J1413" s="292">
        <v>12000000</v>
      </c>
      <c r="K1413" s="221">
        <v>0</v>
      </c>
      <c r="L1413" s="82" t="s">
        <v>139</v>
      </c>
      <c r="M1413" s="188">
        <v>0</v>
      </c>
      <c r="N1413" s="83" t="s">
        <v>447</v>
      </c>
      <c r="O1413" s="189" t="s">
        <v>447</v>
      </c>
      <c r="P1413" s="83" t="s">
        <v>753</v>
      </c>
      <c r="Q1413" s="83" t="s">
        <v>3184</v>
      </c>
      <c r="R1413" s="83">
        <v>3285</v>
      </c>
      <c r="S1413" s="93">
        <v>40716</v>
      </c>
      <c r="T1413" s="83">
        <v>127022</v>
      </c>
      <c r="U1413" s="82" t="s">
        <v>76</v>
      </c>
      <c r="V1413" s="82" t="s">
        <v>3242</v>
      </c>
      <c r="W1413" s="171">
        <v>44074</v>
      </c>
      <c r="X1413" s="172" t="e">
        <f>+CONCATENATE(TEXT(#REF!,"yyyy"),"-",TEXT(#REF!,"mm"))</f>
        <v>#REF!</v>
      </c>
      <c r="Y1413" s="173" t="str">
        <f t="shared" si="222"/>
        <v>7</v>
      </c>
      <c r="Z1413" s="172" t="str">
        <f t="shared" si="223"/>
        <v>2020-07</v>
      </c>
      <c r="AA1413" s="170" t="e">
        <f>+VLOOKUP(Z1413,#REF!,2,FALSE)/VLOOKUP(X1413,#REF!,2,FALSE)</f>
        <v>#REF!</v>
      </c>
      <c r="AB1413" s="174" t="e">
        <f t="shared" si="224"/>
        <v>#REF!</v>
      </c>
      <c r="AC1413" s="174" t="e">
        <f t="shared" si="225"/>
        <v>#REF!</v>
      </c>
      <c r="AD1413" s="175" t="e">
        <f>+#REF!+365*Y1413</f>
        <v>#REF!</v>
      </c>
      <c r="AE1413" s="176" t="e">
        <f t="shared" si="226"/>
        <v>#REF!</v>
      </c>
      <c r="AF1413" s="170" t="e">
        <f>+VLOOKUP(CONCATENATE(TEXT(W1413,"yyyy"),"-",TEXT(W1413,"mm")),#REF!,2,0)</f>
        <v>#REF!</v>
      </c>
      <c r="AG1413" s="177" t="e">
        <f>+(AC1413*(1+'INFLAC PROYECTADA'!$B$8)^(AE1413))/((1+DEMANDADO!AF1413)^(AE1413))</f>
        <v>#REF!</v>
      </c>
      <c r="AH1413" s="169">
        <f>(0.2*VLOOKUP(D1413,'%.'!$A$1:$B$4,2,FALSE))+(0.35*VLOOKUP(E1413,'%.'!$A$1:$B$4,2,FALSE))+(0.1*VLOOKUP(F1413,'%.'!$A$1:$B$4,2,FALSE))+(0.35*VLOOKUP(G1413,'%.'!$A$1:$B$4,2,FALSE))</f>
        <v>0.05</v>
      </c>
      <c r="AI1413" s="128" t="str">
        <f t="shared" si="231"/>
        <v>REMOTA</v>
      </c>
      <c r="AJ1413" s="128" t="str">
        <f t="shared" si="227"/>
        <v>No se registra</v>
      </c>
      <c r="AK1413" s="178">
        <f t="shared" si="228"/>
        <v>0</v>
      </c>
    </row>
    <row r="1414" spans="1:37" ht="30" customHeight="1" x14ac:dyDescent="0.25">
      <c r="A1414" s="115">
        <v>1413</v>
      </c>
      <c r="B1414" s="82" t="s">
        <v>3064</v>
      </c>
      <c r="C1414" s="126" t="s">
        <v>3065</v>
      </c>
      <c r="D1414" s="83" t="s">
        <v>48</v>
      </c>
      <c r="E1414" s="83" t="s">
        <v>1</v>
      </c>
      <c r="F1414" s="83" t="s">
        <v>1</v>
      </c>
      <c r="G1414" s="124" t="s">
        <v>1</v>
      </c>
      <c r="H1414" s="169">
        <f t="shared" si="229"/>
        <v>0.14000000000000001</v>
      </c>
      <c r="I1414" s="170" t="str">
        <f t="shared" si="230"/>
        <v>BAJA</v>
      </c>
      <c r="J1414" s="292">
        <v>86460112</v>
      </c>
      <c r="K1414" s="221">
        <v>1</v>
      </c>
      <c r="L1414" s="83" t="s">
        <v>132</v>
      </c>
      <c r="M1414" s="188">
        <v>0</v>
      </c>
      <c r="N1414" s="83" t="s">
        <v>447</v>
      </c>
      <c r="O1414" s="189" t="s">
        <v>447</v>
      </c>
      <c r="P1414" s="83" t="s">
        <v>465</v>
      </c>
      <c r="Q1414" s="83" t="s">
        <v>3184</v>
      </c>
      <c r="R1414" s="83">
        <v>3285</v>
      </c>
      <c r="S1414" s="93">
        <v>40716</v>
      </c>
      <c r="T1414" s="83">
        <v>127022</v>
      </c>
      <c r="U1414" s="82" t="s">
        <v>76</v>
      </c>
      <c r="V1414" s="83"/>
      <c r="W1414" s="171">
        <v>44074</v>
      </c>
      <c r="X1414" s="172" t="e">
        <f>+CONCATENATE(TEXT(#REF!,"yyyy"),"-",TEXT(#REF!,"mm"))</f>
        <v>#REF!</v>
      </c>
      <c r="Y1414" s="173" t="str">
        <f t="shared" si="222"/>
        <v>8</v>
      </c>
      <c r="Z1414" s="172" t="str">
        <f t="shared" si="223"/>
        <v>2020-07</v>
      </c>
      <c r="AA1414" s="170" t="e">
        <f>+VLOOKUP(Z1414,#REF!,2,FALSE)/VLOOKUP(X1414,#REF!,2,FALSE)</f>
        <v>#REF!</v>
      </c>
      <c r="AB1414" s="174" t="e">
        <f t="shared" si="224"/>
        <v>#REF!</v>
      </c>
      <c r="AC1414" s="174" t="e">
        <f t="shared" si="225"/>
        <v>#REF!</v>
      </c>
      <c r="AD1414" s="175" t="e">
        <f>+#REF!+365*Y1414</f>
        <v>#REF!</v>
      </c>
      <c r="AE1414" s="176" t="e">
        <f t="shared" si="226"/>
        <v>#REF!</v>
      </c>
      <c r="AF1414" s="170" t="e">
        <f>+VLOOKUP(CONCATENATE(TEXT(W1414,"yyyy"),"-",TEXT(W1414,"mm")),#REF!,2,0)</f>
        <v>#REF!</v>
      </c>
      <c r="AG1414" s="177" t="e">
        <f>+(AC1414*(1+'INFLAC PROYECTADA'!$B$8)^(AE1414))/((1+DEMANDADO!AF1414)^(AE1414))</f>
        <v>#REF!</v>
      </c>
      <c r="AH1414" s="169">
        <f>(0.2*VLOOKUP(D1414,'%.'!$A$1:$B$4,2,FALSE))+(0.35*VLOOKUP(E1414,'%.'!$A$1:$B$4,2,FALSE))+(0.1*VLOOKUP(F1414,'%.'!$A$1:$B$4,2,FALSE))+(0.35*VLOOKUP(G1414,'%.'!$A$1:$B$4,2,FALSE))</f>
        <v>0.14000000000000001</v>
      </c>
      <c r="AI1414" s="128" t="str">
        <f t="shared" si="231"/>
        <v>BAJA</v>
      </c>
      <c r="AJ1414" s="128" t="str">
        <f t="shared" si="227"/>
        <v>Cuentas de Orden</v>
      </c>
      <c r="AK1414" s="178" t="e">
        <f t="shared" si="228"/>
        <v>#REF!</v>
      </c>
    </row>
    <row r="1415" spans="1:37" ht="30" customHeight="1" x14ac:dyDescent="0.25">
      <c r="A1415" s="115">
        <v>1414</v>
      </c>
      <c r="B1415" s="82" t="s">
        <v>3066</v>
      </c>
      <c r="C1415" s="126" t="s">
        <v>3067</v>
      </c>
      <c r="D1415" s="83" t="s">
        <v>0</v>
      </c>
      <c r="E1415" s="83" t="s">
        <v>0</v>
      </c>
      <c r="F1415" s="83" t="s">
        <v>0</v>
      </c>
      <c r="G1415" s="124" t="s">
        <v>0</v>
      </c>
      <c r="H1415" s="169">
        <f t="shared" si="229"/>
        <v>1</v>
      </c>
      <c r="I1415" s="170" t="str">
        <f t="shared" si="230"/>
        <v>ALTA</v>
      </c>
      <c r="J1415" s="292">
        <v>24605059</v>
      </c>
      <c r="K1415" s="221">
        <v>0.15</v>
      </c>
      <c r="L1415" s="83" t="s">
        <v>129</v>
      </c>
      <c r="M1415" s="188">
        <v>0</v>
      </c>
      <c r="N1415" s="83" t="s">
        <v>447</v>
      </c>
      <c r="O1415" s="189" t="s">
        <v>447</v>
      </c>
      <c r="P1415" s="83" t="s">
        <v>465</v>
      </c>
      <c r="Q1415" s="83" t="s">
        <v>3184</v>
      </c>
      <c r="R1415" s="83">
        <v>3282</v>
      </c>
      <c r="S1415" s="93">
        <v>40716</v>
      </c>
      <c r="T1415" s="83">
        <v>127022</v>
      </c>
      <c r="U1415" s="83" t="s">
        <v>171</v>
      </c>
      <c r="V1415" s="83" t="s">
        <v>3192</v>
      </c>
      <c r="W1415" s="171">
        <v>44074</v>
      </c>
      <c r="X1415" s="172" t="e">
        <f>+CONCATENATE(TEXT(#REF!,"yyyy"),"-",TEXT(#REF!,"mm"))</f>
        <v>#REF!</v>
      </c>
      <c r="Y1415" s="173" t="str">
        <f t="shared" si="222"/>
        <v>8</v>
      </c>
      <c r="Z1415" s="172" t="str">
        <f t="shared" si="223"/>
        <v>2020-07</v>
      </c>
      <c r="AA1415" s="170" t="e">
        <f>+VLOOKUP(Z1415,#REF!,2,FALSE)/VLOOKUP(X1415,#REF!,2,FALSE)</f>
        <v>#REF!</v>
      </c>
      <c r="AB1415" s="174" t="e">
        <f t="shared" si="224"/>
        <v>#REF!</v>
      </c>
      <c r="AC1415" s="174" t="e">
        <f t="shared" si="225"/>
        <v>#REF!</v>
      </c>
      <c r="AD1415" s="175" t="e">
        <f>+#REF!+365*Y1415</f>
        <v>#REF!</v>
      </c>
      <c r="AE1415" s="176" t="e">
        <f t="shared" si="226"/>
        <v>#REF!</v>
      </c>
      <c r="AF1415" s="170" t="e">
        <f>+VLOOKUP(CONCATENATE(TEXT(W1415,"yyyy"),"-",TEXT(W1415,"mm")),#REF!,2,0)</f>
        <v>#REF!</v>
      </c>
      <c r="AG1415" s="177" t="e">
        <f>+(AC1415*(1+'INFLAC PROYECTADA'!$B$8)^(AE1415))/((1+DEMANDADO!AF1415)^(AE1415))</f>
        <v>#REF!</v>
      </c>
      <c r="AH1415" s="169">
        <f>(0.2*VLOOKUP(D1415,'%.'!$A$1:$B$4,2,FALSE))+(0.35*VLOOKUP(E1415,'%.'!$A$1:$B$4,2,FALSE))+(0.1*VLOOKUP(F1415,'%.'!$A$1:$B$4,2,FALSE))+(0.35*VLOOKUP(G1415,'%.'!$A$1:$B$4,2,FALSE))</f>
        <v>1</v>
      </c>
      <c r="AI1415" s="128" t="str">
        <f t="shared" si="231"/>
        <v>ALTA</v>
      </c>
      <c r="AJ1415" s="128" t="str">
        <f t="shared" si="227"/>
        <v>Provisión contable</v>
      </c>
      <c r="AK1415" s="178" t="e">
        <f t="shared" si="228"/>
        <v>#REF!</v>
      </c>
    </row>
    <row r="1416" spans="1:37" ht="30" customHeight="1" x14ac:dyDescent="0.25">
      <c r="A1416" s="115">
        <v>1415</v>
      </c>
      <c r="B1416" s="82" t="s">
        <v>3068</v>
      </c>
      <c r="C1416" s="126" t="s">
        <v>3069</v>
      </c>
      <c r="D1416" s="83" t="s">
        <v>1</v>
      </c>
      <c r="E1416" s="83" t="s">
        <v>1</v>
      </c>
      <c r="F1416" s="83" t="s">
        <v>1</v>
      </c>
      <c r="G1416" s="124" t="s">
        <v>1</v>
      </c>
      <c r="H1416" s="169">
        <f t="shared" si="229"/>
        <v>0.05</v>
      </c>
      <c r="I1416" s="170" t="str">
        <f t="shared" si="230"/>
        <v>REMOTA</v>
      </c>
      <c r="J1416" s="292">
        <v>13000000</v>
      </c>
      <c r="K1416" s="221">
        <v>0</v>
      </c>
      <c r="L1416" s="82" t="s">
        <v>133</v>
      </c>
      <c r="M1416" s="188">
        <v>0</v>
      </c>
      <c r="N1416" s="83" t="s">
        <v>447</v>
      </c>
      <c r="O1416" s="189" t="s">
        <v>447</v>
      </c>
      <c r="P1416" s="83" t="s">
        <v>465</v>
      </c>
      <c r="Q1416" s="83" t="s">
        <v>3184</v>
      </c>
      <c r="R1416" s="83">
        <v>3282</v>
      </c>
      <c r="S1416" s="93">
        <v>40716</v>
      </c>
      <c r="T1416" s="83">
        <v>127022</v>
      </c>
      <c r="U1416" s="82" t="s">
        <v>76</v>
      </c>
      <c r="V1416" s="83" t="s">
        <v>3192</v>
      </c>
      <c r="W1416" s="171">
        <v>44074</v>
      </c>
      <c r="X1416" s="172" t="e">
        <f>+CONCATENATE(TEXT(#REF!,"yyyy"),"-",TEXT(#REF!,"mm"))</f>
        <v>#REF!</v>
      </c>
      <c r="Y1416" s="173" t="str">
        <f t="shared" si="222"/>
        <v>8</v>
      </c>
      <c r="Z1416" s="172" t="str">
        <f t="shared" si="223"/>
        <v>2020-07</v>
      </c>
      <c r="AA1416" s="170" t="e">
        <f>+VLOOKUP(Z1416,#REF!,2,FALSE)/VLOOKUP(X1416,#REF!,2,FALSE)</f>
        <v>#REF!</v>
      </c>
      <c r="AB1416" s="174" t="e">
        <f t="shared" si="224"/>
        <v>#REF!</v>
      </c>
      <c r="AC1416" s="174" t="e">
        <f t="shared" si="225"/>
        <v>#REF!</v>
      </c>
      <c r="AD1416" s="175" t="e">
        <f>+#REF!+365*Y1416</f>
        <v>#REF!</v>
      </c>
      <c r="AE1416" s="176" t="e">
        <f t="shared" si="226"/>
        <v>#REF!</v>
      </c>
      <c r="AF1416" s="170" t="e">
        <f>+VLOOKUP(CONCATENATE(TEXT(W1416,"yyyy"),"-",TEXT(W1416,"mm")),#REF!,2,0)</f>
        <v>#REF!</v>
      </c>
      <c r="AG1416" s="177" t="e">
        <f>+(AC1416*(1+'INFLAC PROYECTADA'!$B$8)^(AE1416))/((1+DEMANDADO!AF1416)^(AE1416))</f>
        <v>#REF!</v>
      </c>
      <c r="AH1416" s="169">
        <f>(0.2*VLOOKUP(D1416,'%.'!$A$1:$B$4,2,FALSE))+(0.35*VLOOKUP(E1416,'%.'!$A$1:$B$4,2,FALSE))+(0.1*VLOOKUP(F1416,'%.'!$A$1:$B$4,2,FALSE))+(0.35*VLOOKUP(G1416,'%.'!$A$1:$B$4,2,FALSE))</f>
        <v>0.05</v>
      </c>
      <c r="AI1416" s="128" t="str">
        <f t="shared" si="231"/>
        <v>REMOTA</v>
      </c>
      <c r="AJ1416" s="128" t="str">
        <f t="shared" si="227"/>
        <v>No se registra</v>
      </c>
      <c r="AK1416" s="178">
        <f t="shared" si="228"/>
        <v>0</v>
      </c>
    </row>
    <row r="1417" spans="1:37" ht="30" customHeight="1" x14ac:dyDescent="0.25">
      <c r="A1417" s="115">
        <v>1416</v>
      </c>
      <c r="B1417" s="82" t="s">
        <v>3070</v>
      </c>
      <c r="C1417" s="126" t="s">
        <v>3071</v>
      </c>
      <c r="D1417" s="83" t="s">
        <v>0</v>
      </c>
      <c r="E1417" s="83" t="s">
        <v>0</v>
      </c>
      <c r="F1417" s="83" t="s">
        <v>0</v>
      </c>
      <c r="G1417" s="124" t="s">
        <v>0</v>
      </c>
      <c r="H1417" s="169">
        <f t="shared" si="229"/>
        <v>1</v>
      </c>
      <c r="I1417" s="170" t="str">
        <f t="shared" si="230"/>
        <v>ALTA</v>
      </c>
      <c r="J1417" s="292">
        <v>270000000</v>
      </c>
      <c r="K1417" s="221">
        <v>0.3</v>
      </c>
      <c r="L1417" s="82" t="s">
        <v>134</v>
      </c>
      <c r="M1417" s="188">
        <v>135000000</v>
      </c>
      <c r="N1417" s="83" t="s">
        <v>447</v>
      </c>
      <c r="O1417" s="189" t="s">
        <v>447</v>
      </c>
      <c r="P1417" s="83" t="s">
        <v>465</v>
      </c>
      <c r="Q1417" s="83" t="s">
        <v>3184</v>
      </c>
      <c r="R1417" s="83">
        <v>3282</v>
      </c>
      <c r="S1417" s="93">
        <v>40716</v>
      </c>
      <c r="T1417" s="83">
        <v>127022</v>
      </c>
      <c r="U1417" s="83" t="s">
        <v>21</v>
      </c>
      <c r="V1417" s="83" t="s">
        <v>3192</v>
      </c>
      <c r="W1417" s="171">
        <v>44074</v>
      </c>
      <c r="X1417" s="172" t="e">
        <f>+CONCATENATE(TEXT(#REF!,"yyyy"),"-",TEXT(#REF!,"mm"))</f>
        <v>#REF!</v>
      </c>
      <c r="Y1417" s="173" t="str">
        <f t="shared" si="222"/>
        <v>8</v>
      </c>
      <c r="Z1417" s="172" t="str">
        <f t="shared" si="223"/>
        <v>2020-07</v>
      </c>
      <c r="AA1417" s="170" t="e">
        <f>+VLOOKUP(Z1417,#REF!,2,FALSE)/VLOOKUP(X1417,#REF!,2,FALSE)</f>
        <v>#REF!</v>
      </c>
      <c r="AB1417" s="174" t="e">
        <f t="shared" si="224"/>
        <v>#REF!</v>
      </c>
      <c r="AC1417" s="174" t="e">
        <f t="shared" si="225"/>
        <v>#REF!</v>
      </c>
      <c r="AD1417" s="175" t="e">
        <f>+#REF!+365*Y1417</f>
        <v>#REF!</v>
      </c>
      <c r="AE1417" s="176" t="e">
        <f t="shared" si="226"/>
        <v>#REF!</v>
      </c>
      <c r="AF1417" s="170" t="e">
        <f>+VLOOKUP(CONCATENATE(TEXT(W1417,"yyyy"),"-",TEXT(W1417,"mm")),#REF!,2,0)</f>
        <v>#REF!</v>
      </c>
      <c r="AG1417" s="177" t="e">
        <f>+(AC1417*(1+'INFLAC PROYECTADA'!$B$8)^(AE1417))/((1+DEMANDADO!AF1417)^(AE1417))</f>
        <v>#REF!</v>
      </c>
      <c r="AH1417" s="169">
        <f>(0.2*VLOOKUP(D1417,'%.'!$A$1:$B$4,2,FALSE))+(0.35*VLOOKUP(E1417,'%.'!$A$1:$B$4,2,FALSE))+(0.1*VLOOKUP(F1417,'%.'!$A$1:$B$4,2,FALSE))+(0.35*VLOOKUP(G1417,'%.'!$A$1:$B$4,2,FALSE))</f>
        <v>1</v>
      </c>
      <c r="AI1417" s="128" t="str">
        <f t="shared" si="231"/>
        <v>ALTA</v>
      </c>
      <c r="AJ1417" s="128" t="str">
        <f t="shared" si="227"/>
        <v>Provisión contable</v>
      </c>
      <c r="AK1417" s="178">
        <f t="shared" si="228"/>
        <v>135000000</v>
      </c>
    </row>
    <row r="1418" spans="1:37" ht="30" customHeight="1" x14ac:dyDescent="0.25">
      <c r="A1418" s="115">
        <v>1417</v>
      </c>
      <c r="B1418" s="82" t="s">
        <v>3072</v>
      </c>
      <c r="C1418" s="126" t="s">
        <v>3073</v>
      </c>
      <c r="D1418" s="83" t="s">
        <v>1</v>
      </c>
      <c r="E1418" s="83" t="s">
        <v>1</v>
      </c>
      <c r="F1418" s="83" t="s">
        <v>1</v>
      </c>
      <c r="G1418" s="124" t="s">
        <v>1</v>
      </c>
      <c r="H1418" s="169">
        <f t="shared" si="229"/>
        <v>0.05</v>
      </c>
      <c r="I1418" s="170" t="str">
        <f t="shared" si="230"/>
        <v>REMOTA</v>
      </c>
      <c r="J1418" s="292">
        <v>4700000000</v>
      </c>
      <c r="K1418" s="221">
        <v>0</v>
      </c>
      <c r="L1418" s="83" t="s">
        <v>129</v>
      </c>
      <c r="M1418" s="188">
        <v>0</v>
      </c>
      <c r="N1418" s="83" t="s">
        <v>447</v>
      </c>
      <c r="O1418" s="189" t="s">
        <v>447</v>
      </c>
      <c r="P1418" s="83" t="s">
        <v>3195</v>
      </c>
      <c r="Q1418" s="83" t="s">
        <v>3184</v>
      </c>
      <c r="R1418" s="83">
        <v>3282</v>
      </c>
      <c r="S1418" s="93">
        <v>40716</v>
      </c>
      <c r="T1418" s="83">
        <v>127022</v>
      </c>
      <c r="U1418" s="83" t="s">
        <v>177</v>
      </c>
      <c r="V1418" s="83" t="s">
        <v>3192</v>
      </c>
      <c r="W1418" s="171">
        <v>44074</v>
      </c>
      <c r="X1418" s="172" t="e">
        <f>+CONCATENATE(TEXT(#REF!,"yyyy"),"-",TEXT(#REF!,"mm"))</f>
        <v>#REF!</v>
      </c>
      <c r="Y1418" s="173" t="str">
        <f t="shared" si="222"/>
        <v>8</v>
      </c>
      <c r="Z1418" s="172" t="str">
        <f t="shared" si="223"/>
        <v>2020-07</v>
      </c>
      <c r="AA1418" s="170" t="e">
        <f>+VLOOKUP(Z1418,#REF!,2,FALSE)/VLOOKUP(X1418,#REF!,2,FALSE)</f>
        <v>#REF!</v>
      </c>
      <c r="AB1418" s="174" t="e">
        <f t="shared" si="224"/>
        <v>#REF!</v>
      </c>
      <c r="AC1418" s="174" t="e">
        <f t="shared" si="225"/>
        <v>#REF!</v>
      </c>
      <c r="AD1418" s="175" t="e">
        <f>+#REF!+365*Y1418</f>
        <v>#REF!</v>
      </c>
      <c r="AE1418" s="176" t="e">
        <f t="shared" si="226"/>
        <v>#REF!</v>
      </c>
      <c r="AF1418" s="170" t="e">
        <f>+VLOOKUP(CONCATENATE(TEXT(W1418,"yyyy"),"-",TEXT(W1418,"mm")),#REF!,2,0)</f>
        <v>#REF!</v>
      </c>
      <c r="AG1418" s="177" t="e">
        <f>+(AC1418*(1+'INFLAC PROYECTADA'!$B$8)^(AE1418))/((1+DEMANDADO!AF1418)^(AE1418))</f>
        <v>#REF!</v>
      </c>
      <c r="AH1418" s="169">
        <f>(0.2*VLOOKUP(D1418,'%.'!$A$1:$B$4,2,FALSE))+(0.35*VLOOKUP(E1418,'%.'!$A$1:$B$4,2,FALSE))+(0.1*VLOOKUP(F1418,'%.'!$A$1:$B$4,2,FALSE))+(0.35*VLOOKUP(G1418,'%.'!$A$1:$B$4,2,FALSE))</f>
        <v>0.05</v>
      </c>
      <c r="AI1418" s="128" t="str">
        <f t="shared" si="231"/>
        <v>REMOTA</v>
      </c>
      <c r="AJ1418" s="128" t="str">
        <f t="shared" si="227"/>
        <v>No se registra</v>
      </c>
      <c r="AK1418" s="178">
        <f t="shared" si="228"/>
        <v>0</v>
      </c>
    </row>
    <row r="1419" spans="1:37" ht="30" customHeight="1" x14ac:dyDescent="0.25">
      <c r="A1419" s="115">
        <v>1418</v>
      </c>
      <c r="B1419" s="82" t="s">
        <v>3074</v>
      </c>
      <c r="C1419" s="126" t="s">
        <v>3075</v>
      </c>
      <c r="D1419" s="83" t="s">
        <v>1</v>
      </c>
      <c r="E1419" s="83" t="s">
        <v>1</v>
      </c>
      <c r="F1419" s="83" t="s">
        <v>1</v>
      </c>
      <c r="G1419" s="124" t="s">
        <v>1</v>
      </c>
      <c r="H1419" s="169">
        <f t="shared" si="229"/>
        <v>0.05</v>
      </c>
      <c r="I1419" s="170" t="str">
        <f t="shared" si="230"/>
        <v>REMOTA</v>
      </c>
      <c r="J1419" s="292">
        <v>418000000</v>
      </c>
      <c r="K1419" s="221">
        <v>0</v>
      </c>
      <c r="L1419" s="82" t="s">
        <v>133</v>
      </c>
      <c r="M1419" s="188">
        <v>0</v>
      </c>
      <c r="N1419" s="83" t="s">
        <v>447</v>
      </c>
      <c r="O1419" s="189" t="s">
        <v>447</v>
      </c>
      <c r="P1419" s="83" t="s">
        <v>753</v>
      </c>
      <c r="Q1419" s="83" t="s">
        <v>3184</v>
      </c>
      <c r="R1419" s="83">
        <v>3282</v>
      </c>
      <c r="S1419" s="93">
        <v>40716</v>
      </c>
      <c r="T1419" s="83">
        <v>127022</v>
      </c>
      <c r="U1419" s="83" t="s">
        <v>21</v>
      </c>
      <c r="V1419" s="83" t="s">
        <v>3192</v>
      </c>
      <c r="W1419" s="171">
        <v>44074</v>
      </c>
      <c r="X1419" s="172" t="e">
        <f>+CONCATENATE(TEXT(#REF!,"yyyy"),"-",TEXT(#REF!,"mm"))</f>
        <v>#REF!</v>
      </c>
      <c r="Y1419" s="173" t="str">
        <f t="shared" si="222"/>
        <v>7</v>
      </c>
      <c r="Z1419" s="172" t="str">
        <f t="shared" si="223"/>
        <v>2020-07</v>
      </c>
      <c r="AA1419" s="170" t="e">
        <f>+VLOOKUP(Z1419,#REF!,2,FALSE)/VLOOKUP(X1419,#REF!,2,FALSE)</f>
        <v>#REF!</v>
      </c>
      <c r="AB1419" s="174" t="e">
        <f t="shared" si="224"/>
        <v>#REF!</v>
      </c>
      <c r="AC1419" s="174" t="e">
        <f t="shared" si="225"/>
        <v>#REF!</v>
      </c>
      <c r="AD1419" s="175" t="e">
        <f>+#REF!+365*Y1419</f>
        <v>#REF!</v>
      </c>
      <c r="AE1419" s="176" t="e">
        <f t="shared" si="226"/>
        <v>#REF!</v>
      </c>
      <c r="AF1419" s="170" t="e">
        <f>+VLOOKUP(CONCATENATE(TEXT(W1419,"yyyy"),"-",TEXT(W1419,"mm")),#REF!,2,0)</f>
        <v>#REF!</v>
      </c>
      <c r="AG1419" s="177" t="e">
        <f>+(AC1419*(1+'INFLAC PROYECTADA'!$B$8)^(AE1419))/((1+DEMANDADO!AF1419)^(AE1419))</f>
        <v>#REF!</v>
      </c>
      <c r="AH1419" s="169">
        <f>(0.2*VLOOKUP(D1419,'%.'!$A$1:$B$4,2,FALSE))+(0.35*VLOOKUP(E1419,'%.'!$A$1:$B$4,2,FALSE))+(0.1*VLOOKUP(F1419,'%.'!$A$1:$B$4,2,FALSE))+(0.35*VLOOKUP(G1419,'%.'!$A$1:$B$4,2,FALSE))</f>
        <v>0.05</v>
      </c>
      <c r="AI1419" s="128" t="str">
        <f t="shared" si="231"/>
        <v>REMOTA</v>
      </c>
      <c r="AJ1419" s="128" t="str">
        <f t="shared" si="227"/>
        <v>No se registra</v>
      </c>
      <c r="AK1419" s="178">
        <f t="shared" si="228"/>
        <v>0</v>
      </c>
    </row>
    <row r="1420" spans="1:37" ht="30" customHeight="1" x14ac:dyDescent="0.25">
      <c r="A1420" s="115">
        <v>1419</v>
      </c>
      <c r="B1420" s="82" t="s">
        <v>3076</v>
      </c>
      <c r="C1420" s="126" t="s">
        <v>3077</v>
      </c>
      <c r="D1420" s="83" t="s">
        <v>1</v>
      </c>
      <c r="E1420" s="83" t="s">
        <v>1</v>
      </c>
      <c r="F1420" s="83" t="s">
        <v>1</v>
      </c>
      <c r="G1420" s="124" t="s">
        <v>1</v>
      </c>
      <c r="H1420" s="169">
        <f t="shared" si="229"/>
        <v>0.05</v>
      </c>
      <c r="I1420" s="170" t="str">
        <f t="shared" si="230"/>
        <v>REMOTA</v>
      </c>
      <c r="J1420" s="292">
        <v>110657550</v>
      </c>
      <c r="K1420" s="221">
        <v>0</v>
      </c>
      <c r="L1420" s="83" t="s">
        <v>129</v>
      </c>
      <c r="M1420" s="188">
        <v>0</v>
      </c>
      <c r="N1420" s="83" t="s">
        <v>447</v>
      </c>
      <c r="O1420" s="189" t="s">
        <v>447</v>
      </c>
      <c r="P1420" s="83" t="s">
        <v>753</v>
      </c>
      <c r="Q1420" s="83" t="s">
        <v>3184</v>
      </c>
      <c r="R1420" s="83">
        <v>3282</v>
      </c>
      <c r="S1420" s="93">
        <v>40716</v>
      </c>
      <c r="T1420" s="83">
        <v>127022</v>
      </c>
      <c r="U1420" s="83" t="s">
        <v>170</v>
      </c>
      <c r="V1420" s="82" t="s">
        <v>3243</v>
      </c>
      <c r="W1420" s="171">
        <v>44074</v>
      </c>
      <c r="X1420" s="172" t="e">
        <f>+CONCATENATE(TEXT(#REF!,"yyyy"),"-",TEXT(#REF!,"mm"))</f>
        <v>#REF!</v>
      </c>
      <c r="Y1420" s="173" t="str">
        <f t="shared" si="222"/>
        <v>7</v>
      </c>
      <c r="Z1420" s="172" t="str">
        <f t="shared" si="223"/>
        <v>2020-07</v>
      </c>
      <c r="AA1420" s="170" t="e">
        <f>+VLOOKUP(Z1420,#REF!,2,FALSE)/VLOOKUP(X1420,#REF!,2,FALSE)</f>
        <v>#REF!</v>
      </c>
      <c r="AB1420" s="174" t="e">
        <f t="shared" si="224"/>
        <v>#REF!</v>
      </c>
      <c r="AC1420" s="174" t="e">
        <f t="shared" si="225"/>
        <v>#REF!</v>
      </c>
      <c r="AD1420" s="175" t="e">
        <f>+#REF!+365*Y1420</f>
        <v>#REF!</v>
      </c>
      <c r="AE1420" s="176" t="e">
        <f t="shared" si="226"/>
        <v>#REF!</v>
      </c>
      <c r="AF1420" s="170" t="e">
        <f>+VLOOKUP(CONCATENATE(TEXT(W1420,"yyyy"),"-",TEXT(W1420,"mm")),#REF!,2,0)</f>
        <v>#REF!</v>
      </c>
      <c r="AG1420" s="177" t="e">
        <f>+(AC1420*(1+'INFLAC PROYECTADA'!$B$8)^(AE1420))/((1+DEMANDADO!AF1420)^(AE1420))</f>
        <v>#REF!</v>
      </c>
      <c r="AH1420" s="169">
        <f>(0.2*VLOOKUP(D1420,'%.'!$A$1:$B$4,2,FALSE))+(0.35*VLOOKUP(E1420,'%.'!$A$1:$B$4,2,FALSE))+(0.1*VLOOKUP(F1420,'%.'!$A$1:$B$4,2,FALSE))+(0.35*VLOOKUP(G1420,'%.'!$A$1:$B$4,2,FALSE))</f>
        <v>0.05</v>
      </c>
      <c r="AI1420" s="128" t="str">
        <f t="shared" si="231"/>
        <v>REMOTA</v>
      </c>
      <c r="AJ1420" s="128" t="str">
        <f t="shared" si="227"/>
        <v>No se registra</v>
      </c>
      <c r="AK1420" s="178">
        <f t="shared" si="228"/>
        <v>0</v>
      </c>
    </row>
    <row r="1421" spans="1:37" ht="30" customHeight="1" x14ac:dyDescent="0.25">
      <c r="A1421" s="115">
        <v>1420</v>
      </c>
      <c r="B1421" s="82" t="s">
        <v>2984</v>
      </c>
      <c r="C1421" s="126" t="s">
        <v>3078</v>
      </c>
      <c r="D1421" s="83" t="s">
        <v>0</v>
      </c>
      <c r="E1421" s="83" t="s">
        <v>0</v>
      </c>
      <c r="F1421" s="83" t="s">
        <v>0</v>
      </c>
      <c r="G1421" s="124" t="s">
        <v>0</v>
      </c>
      <c r="H1421" s="169">
        <f t="shared" si="229"/>
        <v>1</v>
      </c>
      <c r="I1421" s="170" t="str">
        <f t="shared" si="230"/>
        <v>ALTA</v>
      </c>
      <c r="J1421" s="292">
        <v>607292000</v>
      </c>
      <c r="K1421" s="221">
        <v>0.33</v>
      </c>
      <c r="L1421" s="82" t="s">
        <v>130</v>
      </c>
      <c r="M1421" s="188"/>
      <c r="N1421" s="83" t="s">
        <v>447</v>
      </c>
      <c r="O1421" s="189" t="s">
        <v>447</v>
      </c>
      <c r="P1421" s="83" t="s">
        <v>753</v>
      </c>
      <c r="Q1421" s="83" t="s">
        <v>3184</v>
      </c>
      <c r="R1421" s="83">
        <v>3285</v>
      </c>
      <c r="S1421" s="93">
        <v>40716</v>
      </c>
      <c r="T1421" s="83">
        <v>127022</v>
      </c>
      <c r="U1421" s="83" t="s">
        <v>171</v>
      </c>
      <c r="V1421" s="82" t="s">
        <v>3244</v>
      </c>
      <c r="W1421" s="171">
        <v>44074</v>
      </c>
      <c r="X1421" s="172" t="e">
        <f>+CONCATENATE(TEXT(#REF!,"yyyy"),"-",TEXT(#REF!,"mm"))</f>
        <v>#REF!</v>
      </c>
      <c r="Y1421" s="173" t="str">
        <f t="shared" si="222"/>
        <v>7</v>
      </c>
      <c r="Z1421" s="172" t="str">
        <f t="shared" si="223"/>
        <v>2020-07</v>
      </c>
      <c r="AA1421" s="170" t="e">
        <f>+VLOOKUP(Z1421,#REF!,2,FALSE)/VLOOKUP(X1421,#REF!,2,FALSE)</f>
        <v>#REF!</v>
      </c>
      <c r="AB1421" s="174" t="e">
        <f t="shared" si="224"/>
        <v>#REF!</v>
      </c>
      <c r="AC1421" s="174" t="e">
        <f t="shared" si="225"/>
        <v>#REF!</v>
      </c>
      <c r="AD1421" s="175" t="e">
        <f>+#REF!+365*Y1421</f>
        <v>#REF!</v>
      </c>
      <c r="AE1421" s="176" t="e">
        <f t="shared" si="226"/>
        <v>#REF!</v>
      </c>
      <c r="AF1421" s="170" t="e">
        <f>+VLOOKUP(CONCATENATE(TEXT(W1421,"yyyy"),"-",TEXT(W1421,"mm")),#REF!,2,0)</f>
        <v>#REF!</v>
      </c>
      <c r="AG1421" s="177" t="e">
        <f>+(AC1421*(1+'INFLAC PROYECTADA'!$B$8)^(AE1421))/((1+DEMANDADO!AF1421)^(AE1421))</f>
        <v>#REF!</v>
      </c>
      <c r="AH1421" s="169">
        <f>(0.2*VLOOKUP(D1421,'%.'!$A$1:$B$4,2,FALSE))+(0.35*VLOOKUP(E1421,'%.'!$A$1:$B$4,2,FALSE))+(0.1*VLOOKUP(F1421,'%.'!$A$1:$B$4,2,FALSE))+(0.35*VLOOKUP(G1421,'%.'!$A$1:$B$4,2,FALSE))</f>
        <v>1</v>
      </c>
      <c r="AI1421" s="128" t="str">
        <f t="shared" si="231"/>
        <v>ALTA</v>
      </c>
      <c r="AJ1421" s="128" t="str">
        <f t="shared" si="227"/>
        <v>Provisión contable</v>
      </c>
      <c r="AK1421" s="178" t="e">
        <f t="shared" si="228"/>
        <v>#REF!</v>
      </c>
    </row>
    <row r="1422" spans="1:37" ht="30" customHeight="1" x14ac:dyDescent="0.25">
      <c r="A1422" s="115">
        <v>1421</v>
      </c>
      <c r="B1422" s="82" t="s">
        <v>3079</v>
      </c>
      <c r="C1422" s="126" t="s">
        <v>3080</v>
      </c>
      <c r="D1422" s="83" t="s">
        <v>1</v>
      </c>
      <c r="E1422" s="83" t="s">
        <v>1</v>
      </c>
      <c r="F1422" s="83" t="s">
        <v>1</v>
      </c>
      <c r="G1422" s="124" t="s">
        <v>1</v>
      </c>
      <c r="H1422" s="169">
        <f t="shared" si="229"/>
        <v>0.05</v>
      </c>
      <c r="I1422" s="170" t="str">
        <f t="shared" si="230"/>
        <v>REMOTA</v>
      </c>
      <c r="J1422" s="292">
        <v>15000000</v>
      </c>
      <c r="K1422" s="221">
        <v>0</v>
      </c>
      <c r="L1422" s="83" t="s">
        <v>129</v>
      </c>
      <c r="M1422" s="188">
        <v>0</v>
      </c>
      <c r="N1422" s="83" t="s">
        <v>447</v>
      </c>
      <c r="O1422" s="189" t="s">
        <v>447</v>
      </c>
      <c r="P1422" s="83" t="s">
        <v>753</v>
      </c>
      <c r="Q1422" s="83" t="s">
        <v>3184</v>
      </c>
      <c r="R1422" s="83">
        <v>3282</v>
      </c>
      <c r="S1422" s="93">
        <v>40716</v>
      </c>
      <c r="T1422" s="83">
        <v>127022</v>
      </c>
      <c r="U1422" s="83" t="s">
        <v>171</v>
      </c>
      <c r="V1422" s="82" t="s">
        <v>3245</v>
      </c>
      <c r="W1422" s="171">
        <v>44074</v>
      </c>
      <c r="X1422" s="172" t="e">
        <f>+CONCATENATE(TEXT(#REF!,"yyyy"),"-",TEXT(#REF!,"mm"))</f>
        <v>#REF!</v>
      </c>
      <c r="Y1422" s="173" t="str">
        <f t="shared" si="222"/>
        <v>7</v>
      </c>
      <c r="Z1422" s="172" t="str">
        <f t="shared" si="223"/>
        <v>2020-07</v>
      </c>
      <c r="AA1422" s="170" t="e">
        <f>+VLOOKUP(Z1422,#REF!,2,FALSE)/VLOOKUP(X1422,#REF!,2,FALSE)</f>
        <v>#REF!</v>
      </c>
      <c r="AB1422" s="174" t="e">
        <f t="shared" si="224"/>
        <v>#REF!</v>
      </c>
      <c r="AC1422" s="174" t="e">
        <f t="shared" si="225"/>
        <v>#REF!</v>
      </c>
      <c r="AD1422" s="175" t="e">
        <f>+#REF!+365*Y1422</f>
        <v>#REF!</v>
      </c>
      <c r="AE1422" s="176" t="e">
        <f t="shared" si="226"/>
        <v>#REF!</v>
      </c>
      <c r="AF1422" s="170" t="e">
        <f>+VLOOKUP(CONCATENATE(TEXT(W1422,"yyyy"),"-",TEXT(W1422,"mm")),#REF!,2,0)</f>
        <v>#REF!</v>
      </c>
      <c r="AG1422" s="177" t="e">
        <f>+(AC1422*(1+'INFLAC PROYECTADA'!$B$8)^(AE1422))/((1+DEMANDADO!AF1422)^(AE1422))</f>
        <v>#REF!</v>
      </c>
      <c r="AH1422" s="169">
        <f>(0.2*VLOOKUP(D1422,'%.'!$A$1:$B$4,2,FALSE))+(0.35*VLOOKUP(E1422,'%.'!$A$1:$B$4,2,FALSE))+(0.1*VLOOKUP(F1422,'%.'!$A$1:$B$4,2,FALSE))+(0.35*VLOOKUP(G1422,'%.'!$A$1:$B$4,2,FALSE))</f>
        <v>0.05</v>
      </c>
      <c r="AI1422" s="128" t="str">
        <f t="shared" si="231"/>
        <v>REMOTA</v>
      </c>
      <c r="AJ1422" s="128" t="str">
        <f t="shared" si="227"/>
        <v>No se registra</v>
      </c>
      <c r="AK1422" s="178">
        <f t="shared" si="228"/>
        <v>0</v>
      </c>
    </row>
    <row r="1423" spans="1:37" ht="30" customHeight="1" x14ac:dyDescent="0.25">
      <c r="A1423" s="115">
        <v>1422</v>
      </c>
      <c r="B1423" s="82" t="s">
        <v>3081</v>
      </c>
      <c r="C1423" s="126" t="s">
        <v>3082</v>
      </c>
      <c r="D1423" s="83" t="s">
        <v>0</v>
      </c>
      <c r="E1423" s="83" t="s">
        <v>0</v>
      </c>
      <c r="F1423" s="83" t="s">
        <v>0</v>
      </c>
      <c r="G1423" s="124" t="s">
        <v>0</v>
      </c>
      <c r="H1423" s="169">
        <f t="shared" si="229"/>
        <v>1</v>
      </c>
      <c r="I1423" s="170" t="str">
        <f t="shared" si="230"/>
        <v>ALTA</v>
      </c>
      <c r="J1423" s="292">
        <v>15000000</v>
      </c>
      <c r="K1423" s="221">
        <v>0.6</v>
      </c>
      <c r="L1423" s="82" t="s">
        <v>134</v>
      </c>
      <c r="M1423" s="188">
        <v>10000000</v>
      </c>
      <c r="N1423" s="83" t="s">
        <v>447</v>
      </c>
      <c r="O1423" s="189" t="s">
        <v>447</v>
      </c>
      <c r="P1423" s="83" t="s">
        <v>760</v>
      </c>
      <c r="Q1423" s="83" t="s">
        <v>3184</v>
      </c>
      <c r="R1423" s="83">
        <v>3282</v>
      </c>
      <c r="S1423" s="93">
        <v>40716</v>
      </c>
      <c r="T1423" s="83">
        <v>127022</v>
      </c>
      <c r="U1423" s="82" t="s">
        <v>76</v>
      </c>
      <c r="V1423" s="82" t="s">
        <v>3245</v>
      </c>
      <c r="W1423" s="171">
        <v>44074</v>
      </c>
      <c r="X1423" s="172" t="e">
        <f>+CONCATENATE(TEXT(#REF!,"yyyy"),"-",TEXT(#REF!,"mm"))</f>
        <v>#REF!</v>
      </c>
      <c r="Y1423" s="173" t="str">
        <f t="shared" si="222"/>
        <v>6</v>
      </c>
      <c r="Z1423" s="172" t="str">
        <f t="shared" si="223"/>
        <v>2020-07</v>
      </c>
      <c r="AA1423" s="170" t="e">
        <f>+VLOOKUP(Z1423,#REF!,2,FALSE)/VLOOKUP(X1423,#REF!,2,FALSE)</f>
        <v>#REF!</v>
      </c>
      <c r="AB1423" s="174" t="e">
        <f t="shared" si="224"/>
        <v>#REF!</v>
      </c>
      <c r="AC1423" s="174" t="e">
        <f t="shared" si="225"/>
        <v>#REF!</v>
      </c>
      <c r="AD1423" s="175" t="e">
        <f>+#REF!+365*Y1423</f>
        <v>#REF!</v>
      </c>
      <c r="AE1423" s="176" t="e">
        <f t="shared" si="226"/>
        <v>#REF!</v>
      </c>
      <c r="AF1423" s="170" t="e">
        <f>+VLOOKUP(CONCATENATE(TEXT(W1423,"yyyy"),"-",TEXT(W1423,"mm")),#REF!,2,0)</f>
        <v>#REF!</v>
      </c>
      <c r="AG1423" s="177" t="e">
        <f>+(AC1423*(1+'INFLAC PROYECTADA'!$B$8)^(AE1423))/((1+DEMANDADO!AF1423)^(AE1423))</f>
        <v>#REF!</v>
      </c>
      <c r="AH1423" s="169">
        <f>(0.2*VLOOKUP(D1423,'%.'!$A$1:$B$4,2,FALSE))+(0.35*VLOOKUP(E1423,'%.'!$A$1:$B$4,2,FALSE))+(0.1*VLOOKUP(F1423,'%.'!$A$1:$B$4,2,FALSE))+(0.35*VLOOKUP(G1423,'%.'!$A$1:$B$4,2,FALSE))</f>
        <v>1</v>
      </c>
      <c r="AI1423" s="128" t="str">
        <f t="shared" si="231"/>
        <v>ALTA</v>
      </c>
      <c r="AJ1423" s="128" t="str">
        <f t="shared" si="227"/>
        <v>Provisión contable</v>
      </c>
      <c r="AK1423" s="178">
        <f t="shared" si="228"/>
        <v>10000000</v>
      </c>
    </row>
    <row r="1424" spans="1:37" ht="30" customHeight="1" x14ac:dyDescent="0.25">
      <c r="A1424" s="115">
        <v>1423</v>
      </c>
      <c r="B1424" s="82" t="s">
        <v>3083</v>
      </c>
      <c r="C1424" s="126" t="s">
        <v>3084</v>
      </c>
      <c r="D1424" s="83" t="s">
        <v>1</v>
      </c>
      <c r="E1424" s="83" t="s">
        <v>1</v>
      </c>
      <c r="F1424" s="83" t="s">
        <v>1</v>
      </c>
      <c r="G1424" s="124" t="s">
        <v>1</v>
      </c>
      <c r="H1424" s="169">
        <f t="shared" si="229"/>
        <v>0.05</v>
      </c>
      <c r="I1424" s="170" t="str">
        <f t="shared" si="230"/>
        <v>REMOTA</v>
      </c>
      <c r="J1424" s="292">
        <v>6783197</v>
      </c>
      <c r="K1424" s="221">
        <v>0</v>
      </c>
      <c r="L1424" s="82" t="s">
        <v>133</v>
      </c>
      <c r="M1424" s="188">
        <v>0</v>
      </c>
      <c r="N1424" s="83" t="s">
        <v>447</v>
      </c>
      <c r="O1424" s="189" t="s">
        <v>447</v>
      </c>
      <c r="P1424" s="83" t="s">
        <v>792</v>
      </c>
      <c r="Q1424" s="83" t="s">
        <v>3184</v>
      </c>
      <c r="R1424" s="83">
        <v>3285</v>
      </c>
      <c r="S1424" s="93">
        <v>40716</v>
      </c>
      <c r="T1424" s="83">
        <v>127022</v>
      </c>
      <c r="U1424" s="82" t="s">
        <v>76</v>
      </c>
      <c r="V1424" s="82" t="s">
        <v>3246</v>
      </c>
      <c r="W1424" s="171">
        <v>44074</v>
      </c>
      <c r="X1424" s="172" t="e">
        <f>+CONCATENATE(TEXT(#REF!,"yyyy"),"-",TEXT(#REF!,"mm"))</f>
        <v>#REF!</v>
      </c>
      <c r="Y1424" s="173" t="str">
        <f t="shared" si="222"/>
        <v>3</v>
      </c>
      <c r="Z1424" s="172" t="str">
        <f t="shared" si="223"/>
        <v>2020-07</v>
      </c>
      <c r="AA1424" s="170" t="e">
        <f>+VLOOKUP(Z1424,#REF!,2,FALSE)/VLOOKUP(X1424,#REF!,2,FALSE)</f>
        <v>#REF!</v>
      </c>
      <c r="AB1424" s="174" t="e">
        <f t="shared" si="224"/>
        <v>#REF!</v>
      </c>
      <c r="AC1424" s="174" t="e">
        <f t="shared" si="225"/>
        <v>#REF!</v>
      </c>
      <c r="AD1424" s="175" t="e">
        <f>+#REF!+365*Y1424</f>
        <v>#REF!</v>
      </c>
      <c r="AE1424" s="176" t="e">
        <f t="shared" si="226"/>
        <v>#REF!</v>
      </c>
      <c r="AF1424" s="170" t="e">
        <f>+VLOOKUP(CONCATENATE(TEXT(W1424,"yyyy"),"-",TEXT(W1424,"mm")),#REF!,2,0)</f>
        <v>#REF!</v>
      </c>
      <c r="AG1424" s="177" t="e">
        <f>+(AC1424*(1+'INFLAC PROYECTADA'!$B$8)^(AE1424))/((1+DEMANDADO!AF1424)^(AE1424))</f>
        <v>#REF!</v>
      </c>
      <c r="AH1424" s="169">
        <f>(0.2*VLOOKUP(D1424,'%.'!$A$1:$B$4,2,FALSE))+(0.35*VLOOKUP(E1424,'%.'!$A$1:$B$4,2,FALSE))+(0.1*VLOOKUP(F1424,'%.'!$A$1:$B$4,2,FALSE))+(0.35*VLOOKUP(G1424,'%.'!$A$1:$B$4,2,FALSE))</f>
        <v>0.05</v>
      </c>
      <c r="AI1424" s="128" t="str">
        <f t="shared" si="231"/>
        <v>REMOTA</v>
      </c>
      <c r="AJ1424" s="128" t="str">
        <f t="shared" si="227"/>
        <v>No se registra</v>
      </c>
      <c r="AK1424" s="178">
        <f t="shared" si="228"/>
        <v>0</v>
      </c>
    </row>
    <row r="1425" spans="1:37" ht="30" customHeight="1" x14ac:dyDescent="0.25">
      <c r="A1425" s="115">
        <v>1424</v>
      </c>
      <c r="B1425" s="82" t="s">
        <v>3085</v>
      </c>
      <c r="C1425" s="126" t="s">
        <v>3086</v>
      </c>
      <c r="D1425" s="83" t="s">
        <v>48</v>
      </c>
      <c r="E1425" s="83" t="s">
        <v>48</v>
      </c>
      <c r="F1425" s="83" t="s">
        <v>1</v>
      </c>
      <c r="G1425" s="124" t="s">
        <v>48</v>
      </c>
      <c r="H1425" s="169">
        <f t="shared" si="229"/>
        <v>0.45500000000000002</v>
      </c>
      <c r="I1425" s="170" t="str">
        <f t="shared" si="230"/>
        <v>MEDIA</v>
      </c>
      <c r="J1425" s="292">
        <v>955975000</v>
      </c>
      <c r="K1425" s="221">
        <v>0.7</v>
      </c>
      <c r="L1425" s="82" t="s">
        <v>130</v>
      </c>
      <c r="M1425" s="188">
        <v>0</v>
      </c>
      <c r="N1425" s="83" t="s">
        <v>447</v>
      </c>
      <c r="O1425" s="189" t="s">
        <v>447</v>
      </c>
      <c r="P1425" s="83" t="s">
        <v>760</v>
      </c>
      <c r="Q1425" s="83" t="s">
        <v>3184</v>
      </c>
      <c r="R1425" s="83">
        <v>3285</v>
      </c>
      <c r="S1425" s="93">
        <v>40716</v>
      </c>
      <c r="T1425" s="83">
        <v>127022</v>
      </c>
      <c r="U1425" s="83" t="s">
        <v>21</v>
      </c>
      <c r="V1425" s="83"/>
      <c r="W1425" s="171">
        <v>44074</v>
      </c>
      <c r="X1425" s="172" t="e">
        <f>+CONCATENATE(TEXT(#REF!,"yyyy"),"-",TEXT(#REF!,"mm"))</f>
        <v>#REF!</v>
      </c>
      <c r="Y1425" s="173" t="str">
        <f t="shared" si="222"/>
        <v>6</v>
      </c>
      <c r="Z1425" s="172" t="str">
        <f t="shared" si="223"/>
        <v>2020-07</v>
      </c>
      <c r="AA1425" s="170" t="e">
        <f>+VLOOKUP(Z1425,#REF!,2,FALSE)/VLOOKUP(X1425,#REF!,2,FALSE)</f>
        <v>#REF!</v>
      </c>
      <c r="AB1425" s="174" t="e">
        <f t="shared" si="224"/>
        <v>#REF!</v>
      </c>
      <c r="AC1425" s="174" t="e">
        <f t="shared" si="225"/>
        <v>#REF!</v>
      </c>
      <c r="AD1425" s="175" t="e">
        <f>+#REF!+365*Y1425</f>
        <v>#REF!</v>
      </c>
      <c r="AE1425" s="176" t="e">
        <f t="shared" si="226"/>
        <v>#REF!</v>
      </c>
      <c r="AF1425" s="170" t="e">
        <f>+VLOOKUP(CONCATENATE(TEXT(W1425,"yyyy"),"-",TEXT(W1425,"mm")),#REF!,2,0)</f>
        <v>#REF!</v>
      </c>
      <c r="AG1425" s="177" t="e">
        <f>+(AC1425*(1+'INFLAC PROYECTADA'!$B$8)^(AE1425))/((1+DEMANDADO!AF1425)^(AE1425))</f>
        <v>#REF!</v>
      </c>
      <c r="AH1425" s="169">
        <f>(0.2*VLOOKUP(D1425,'%.'!$A$1:$B$4,2,FALSE))+(0.35*VLOOKUP(E1425,'%.'!$A$1:$B$4,2,FALSE))+(0.1*VLOOKUP(F1425,'%.'!$A$1:$B$4,2,FALSE))+(0.35*VLOOKUP(G1425,'%.'!$A$1:$B$4,2,FALSE))</f>
        <v>0.45500000000000002</v>
      </c>
      <c r="AI1425" s="128" t="str">
        <f t="shared" si="231"/>
        <v>MEDIA</v>
      </c>
      <c r="AJ1425" s="128" t="str">
        <f t="shared" si="227"/>
        <v>Cuentas de Orden</v>
      </c>
      <c r="AK1425" s="178" t="e">
        <f t="shared" si="228"/>
        <v>#REF!</v>
      </c>
    </row>
    <row r="1426" spans="1:37" ht="30" customHeight="1" x14ac:dyDescent="0.25">
      <c r="A1426" s="115">
        <v>1425</v>
      </c>
      <c r="B1426" s="82" t="s">
        <v>3087</v>
      </c>
      <c r="C1426" s="126" t="s">
        <v>3088</v>
      </c>
      <c r="D1426" s="83" t="s">
        <v>0</v>
      </c>
      <c r="E1426" s="83" t="s">
        <v>48</v>
      </c>
      <c r="F1426" s="83" t="s">
        <v>1</v>
      </c>
      <c r="G1426" s="124" t="s">
        <v>1</v>
      </c>
      <c r="H1426" s="169">
        <f t="shared" si="229"/>
        <v>0.39750000000000002</v>
      </c>
      <c r="I1426" s="170" t="str">
        <f t="shared" si="230"/>
        <v>MEDIA</v>
      </c>
      <c r="J1426" s="292">
        <v>241713867</v>
      </c>
      <c r="K1426" s="221">
        <v>0.4</v>
      </c>
      <c r="L1426" s="82" t="s">
        <v>130</v>
      </c>
      <c r="M1426" s="188">
        <v>0</v>
      </c>
      <c r="N1426" s="83" t="s">
        <v>447</v>
      </c>
      <c r="O1426" s="189" t="s">
        <v>447</v>
      </c>
      <c r="P1426" s="83" t="s">
        <v>753</v>
      </c>
      <c r="Q1426" s="83" t="s">
        <v>3184</v>
      </c>
      <c r="R1426" s="83">
        <v>3285</v>
      </c>
      <c r="S1426" s="93">
        <v>40716</v>
      </c>
      <c r="T1426" s="83">
        <v>127022</v>
      </c>
      <c r="U1426" s="83" t="s">
        <v>178</v>
      </c>
      <c r="V1426" s="82" t="s">
        <v>3247</v>
      </c>
      <c r="W1426" s="171">
        <v>44074</v>
      </c>
      <c r="X1426" s="172" t="e">
        <f>+CONCATENATE(TEXT(#REF!,"yyyy"),"-",TEXT(#REF!,"mm"))</f>
        <v>#REF!</v>
      </c>
      <c r="Y1426" s="173" t="str">
        <f t="shared" si="222"/>
        <v>7</v>
      </c>
      <c r="Z1426" s="172" t="str">
        <f t="shared" si="223"/>
        <v>2020-07</v>
      </c>
      <c r="AA1426" s="170" t="e">
        <f>+VLOOKUP(Z1426,#REF!,2,FALSE)/VLOOKUP(X1426,#REF!,2,FALSE)</f>
        <v>#REF!</v>
      </c>
      <c r="AB1426" s="174" t="e">
        <f t="shared" si="224"/>
        <v>#REF!</v>
      </c>
      <c r="AC1426" s="174" t="e">
        <f t="shared" si="225"/>
        <v>#REF!</v>
      </c>
      <c r="AD1426" s="175" t="e">
        <f>+#REF!+365*Y1426</f>
        <v>#REF!</v>
      </c>
      <c r="AE1426" s="176" t="e">
        <f t="shared" si="226"/>
        <v>#REF!</v>
      </c>
      <c r="AF1426" s="170" t="e">
        <f>+VLOOKUP(CONCATENATE(TEXT(W1426,"yyyy"),"-",TEXT(W1426,"mm")),#REF!,2,0)</f>
        <v>#REF!</v>
      </c>
      <c r="AG1426" s="177" t="e">
        <f>+(AC1426*(1+'INFLAC PROYECTADA'!$B$8)^(AE1426))/((1+DEMANDADO!AF1426)^(AE1426))</f>
        <v>#REF!</v>
      </c>
      <c r="AH1426" s="169">
        <f>(0.2*VLOOKUP(D1426,'%.'!$A$1:$B$4,2,FALSE))+(0.35*VLOOKUP(E1426,'%.'!$A$1:$B$4,2,FALSE))+(0.1*VLOOKUP(F1426,'%.'!$A$1:$B$4,2,FALSE))+(0.35*VLOOKUP(G1426,'%.'!$A$1:$B$4,2,FALSE))</f>
        <v>0.39750000000000002</v>
      </c>
      <c r="AI1426" s="128" t="str">
        <f t="shared" si="231"/>
        <v>MEDIA</v>
      </c>
      <c r="AJ1426" s="128" t="str">
        <f t="shared" si="227"/>
        <v>Cuentas de Orden</v>
      </c>
      <c r="AK1426" s="178" t="e">
        <f t="shared" si="228"/>
        <v>#REF!</v>
      </c>
    </row>
    <row r="1427" spans="1:37" ht="30" customHeight="1" x14ac:dyDescent="0.25">
      <c r="A1427" s="115">
        <v>1426</v>
      </c>
      <c r="B1427" s="82" t="s">
        <v>3089</v>
      </c>
      <c r="C1427" s="126" t="s">
        <v>3090</v>
      </c>
      <c r="D1427" s="83" t="s">
        <v>1</v>
      </c>
      <c r="E1427" s="83" t="s">
        <v>1</v>
      </c>
      <c r="F1427" s="83" t="s">
        <v>1</v>
      </c>
      <c r="G1427" s="124" t="s">
        <v>1</v>
      </c>
      <c r="H1427" s="169">
        <f t="shared" si="229"/>
        <v>0.05</v>
      </c>
      <c r="I1427" s="170" t="str">
        <f t="shared" si="230"/>
        <v>REMOTA</v>
      </c>
      <c r="J1427" s="292">
        <v>78124200</v>
      </c>
      <c r="K1427" s="221">
        <v>0</v>
      </c>
      <c r="L1427" s="82" t="s">
        <v>129</v>
      </c>
      <c r="M1427" s="188">
        <v>0</v>
      </c>
      <c r="N1427" s="83" t="s">
        <v>447</v>
      </c>
      <c r="O1427" s="189" t="s">
        <v>447</v>
      </c>
      <c r="P1427" s="83" t="s">
        <v>760</v>
      </c>
      <c r="Q1427" s="83" t="s">
        <v>3184</v>
      </c>
      <c r="R1427" s="83">
        <v>3285</v>
      </c>
      <c r="S1427" s="93">
        <v>40716</v>
      </c>
      <c r="T1427" s="83">
        <v>127022</v>
      </c>
      <c r="U1427" s="83" t="s">
        <v>171</v>
      </c>
      <c r="V1427" s="82" t="s">
        <v>3248</v>
      </c>
      <c r="W1427" s="171">
        <v>44074</v>
      </c>
      <c r="X1427" s="172" t="e">
        <f>+CONCATENATE(TEXT(#REF!,"yyyy"),"-",TEXT(#REF!,"mm"))</f>
        <v>#REF!</v>
      </c>
      <c r="Y1427" s="173" t="str">
        <f t="shared" si="222"/>
        <v>6</v>
      </c>
      <c r="Z1427" s="172" t="str">
        <f t="shared" si="223"/>
        <v>2020-07</v>
      </c>
      <c r="AA1427" s="170" t="e">
        <f>+VLOOKUP(Z1427,#REF!,2,FALSE)/VLOOKUP(X1427,#REF!,2,FALSE)</f>
        <v>#REF!</v>
      </c>
      <c r="AB1427" s="174" t="e">
        <f t="shared" si="224"/>
        <v>#REF!</v>
      </c>
      <c r="AC1427" s="174" t="e">
        <f t="shared" si="225"/>
        <v>#REF!</v>
      </c>
      <c r="AD1427" s="175" t="e">
        <f>+#REF!+365*Y1427</f>
        <v>#REF!</v>
      </c>
      <c r="AE1427" s="176" t="e">
        <f t="shared" si="226"/>
        <v>#REF!</v>
      </c>
      <c r="AF1427" s="170" t="e">
        <f>+VLOOKUP(CONCATENATE(TEXT(W1427,"yyyy"),"-",TEXT(W1427,"mm")),#REF!,2,0)</f>
        <v>#REF!</v>
      </c>
      <c r="AG1427" s="177" t="e">
        <f>+(AC1427*(1+'INFLAC PROYECTADA'!$B$8)^(AE1427))/((1+DEMANDADO!AF1427)^(AE1427))</f>
        <v>#REF!</v>
      </c>
      <c r="AH1427" s="169">
        <f>(0.2*VLOOKUP(D1427,'%.'!$A$1:$B$4,2,FALSE))+(0.35*VLOOKUP(E1427,'%.'!$A$1:$B$4,2,FALSE))+(0.1*VLOOKUP(F1427,'%.'!$A$1:$B$4,2,FALSE))+(0.35*VLOOKUP(G1427,'%.'!$A$1:$B$4,2,FALSE))</f>
        <v>0.05</v>
      </c>
      <c r="AI1427" s="128" t="str">
        <f t="shared" si="231"/>
        <v>REMOTA</v>
      </c>
      <c r="AJ1427" s="128" t="str">
        <f t="shared" si="227"/>
        <v>No se registra</v>
      </c>
      <c r="AK1427" s="178">
        <f t="shared" si="228"/>
        <v>0</v>
      </c>
    </row>
    <row r="1428" spans="1:37" ht="30" customHeight="1" x14ac:dyDescent="0.25">
      <c r="A1428" s="115">
        <v>1427</v>
      </c>
      <c r="B1428" s="82" t="s">
        <v>3091</v>
      </c>
      <c r="C1428" s="126" t="s">
        <v>3092</v>
      </c>
      <c r="D1428" s="83" t="s">
        <v>1</v>
      </c>
      <c r="E1428" s="83" t="s">
        <v>1</v>
      </c>
      <c r="F1428" s="83" t="s">
        <v>1</v>
      </c>
      <c r="G1428" s="124" t="s">
        <v>1</v>
      </c>
      <c r="H1428" s="169">
        <f t="shared" si="229"/>
        <v>0.05</v>
      </c>
      <c r="I1428" s="170" t="str">
        <f t="shared" si="230"/>
        <v>REMOTA</v>
      </c>
      <c r="J1428" s="292">
        <v>2022464</v>
      </c>
      <c r="K1428" s="221">
        <v>0</v>
      </c>
      <c r="L1428" s="83" t="s">
        <v>128</v>
      </c>
      <c r="M1428" s="188">
        <v>0</v>
      </c>
      <c r="N1428" s="83" t="s">
        <v>447</v>
      </c>
      <c r="O1428" s="189" t="s">
        <v>447</v>
      </c>
      <c r="P1428" s="83" t="s">
        <v>753</v>
      </c>
      <c r="Q1428" s="83" t="s">
        <v>3184</v>
      </c>
      <c r="R1428" s="83">
        <v>3285</v>
      </c>
      <c r="S1428" s="93">
        <v>40716</v>
      </c>
      <c r="T1428" s="83">
        <v>127022</v>
      </c>
      <c r="U1428" s="82" t="s">
        <v>76</v>
      </c>
      <c r="V1428" s="83" t="s">
        <v>3192</v>
      </c>
      <c r="W1428" s="171">
        <v>44074</v>
      </c>
      <c r="X1428" s="172" t="e">
        <f>+CONCATENATE(TEXT(#REF!,"yyyy"),"-",TEXT(#REF!,"mm"))</f>
        <v>#REF!</v>
      </c>
      <c r="Y1428" s="173" t="str">
        <f t="shared" si="222"/>
        <v>7</v>
      </c>
      <c r="Z1428" s="172" t="str">
        <f t="shared" si="223"/>
        <v>2020-07</v>
      </c>
      <c r="AA1428" s="170" t="e">
        <f>+VLOOKUP(Z1428,#REF!,2,FALSE)/VLOOKUP(X1428,#REF!,2,FALSE)</f>
        <v>#REF!</v>
      </c>
      <c r="AB1428" s="174" t="e">
        <f t="shared" si="224"/>
        <v>#REF!</v>
      </c>
      <c r="AC1428" s="174" t="e">
        <f t="shared" si="225"/>
        <v>#REF!</v>
      </c>
      <c r="AD1428" s="175" t="e">
        <f>+#REF!+365*Y1428</f>
        <v>#REF!</v>
      </c>
      <c r="AE1428" s="176" t="e">
        <f t="shared" si="226"/>
        <v>#REF!</v>
      </c>
      <c r="AF1428" s="170" t="e">
        <f>+VLOOKUP(CONCATENATE(TEXT(W1428,"yyyy"),"-",TEXT(W1428,"mm")),#REF!,2,0)</f>
        <v>#REF!</v>
      </c>
      <c r="AG1428" s="177" t="e">
        <f>+(AC1428*(1+'INFLAC PROYECTADA'!$B$8)^(AE1428))/((1+DEMANDADO!AF1428)^(AE1428))</f>
        <v>#REF!</v>
      </c>
      <c r="AH1428" s="169">
        <f>(0.2*VLOOKUP(D1428,'%.'!$A$1:$B$4,2,FALSE))+(0.35*VLOOKUP(E1428,'%.'!$A$1:$B$4,2,FALSE))+(0.1*VLOOKUP(F1428,'%.'!$A$1:$B$4,2,FALSE))+(0.35*VLOOKUP(G1428,'%.'!$A$1:$B$4,2,FALSE))</f>
        <v>0.05</v>
      </c>
      <c r="AI1428" s="128" t="str">
        <f t="shared" si="231"/>
        <v>REMOTA</v>
      </c>
      <c r="AJ1428" s="128" t="str">
        <f t="shared" si="227"/>
        <v>No se registra</v>
      </c>
      <c r="AK1428" s="178">
        <f t="shared" si="228"/>
        <v>0</v>
      </c>
    </row>
    <row r="1429" spans="1:37" ht="30" customHeight="1" x14ac:dyDescent="0.25">
      <c r="A1429" s="115">
        <v>1428</v>
      </c>
      <c r="B1429" s="82" t="s">
        <v>3093</v>
      </c>
      <c r="C1429" s="126" t="s">
        <v>3094</v>
      </c>
      <c r="D1429" s="83" t="s">
        <v>0</v>
      </c>
      <c r="E1429" s="83" t="s">
        <v>48</v>
      </c>
      <c r="F1429" s="83" t="s">
        <v>1</v>
      </c>
      <c r="G1429" s="124" t="s">
        <v>1</v>
      </c>
      <c r="H1429" s="169">
        <f t="shared" si="229"/>
        <v>0.39750000000000002</v>
      </c>
      <c r="I1429" s="170" t="str">
        <f t="shared" si="230"/>
        <v>MEDIA</v>
      </c>
      <c r="J1429" s="292">
        <v>25100000</v>
      </c>
      <c r="K1429" s="221">
        <v>0.4</v>
      </c>
      <c r="L1429" s="82" t="s">
        <v>130</v>
      </c>
      <c r="M1429" s="188">
        <v>0</v>
      </c>
      <c r="N1429" s="83" t="s">
        <v>447</v>
      </c>
      <c r="O1429" s="189" t="s">
        <v>447</v>
      </c>
      <c r="P1429" s="83" t="s">
        <v>753</v>
      </c>
      <c r="Q1429" s="83" t="s">
        <v>3184</v>
      </c>
      <c r="R1429" s="83">
        <v>3285</v>
      </c>
      <c r="S1429" s="93">
        <v>40716</v>
      </c>
      <c r="T1429" s="83">
        <v>127022</v>
      </c>
      <c r="U1429" s="83" t="s">
        <v>178</v>
      </c>
      <c r="V1429" s="82" t="s">
        <v>3249</v>
      </c>
      <c r="W1429" s="171">
        <v>44074</v>
      </c>
      <c r="X1429" s="172" t="e">
        <f>+CONCATENATE(TEXT(#REF!,"yyyy"),"-",TEXT(#REF!,"mm"))</f>
        <v>#REF!</v>
      </c>
      <c r="Y1429" s="173" t="str">
        <f t="shared" si="222"/>
        <v>7</v>
      </c>
      <c r="Z1429" s="172" t="str">
        <f t="shared" si="223"/>
        <v>2020-07</v>
      </c>
      <c r="AA1429" s="170" t="e">
        <f>+VLOOKUP(Z1429,#REF!,2,FALSE)/VLOOKUP(X1429,#REF!,2,FALSE)</f>
        <v>#REF!</v>
      </c>
      <c r="AB1429" s="174" t="e">
        <f t="shared" si="224"/>
        <v>#REF!</v>
      </c>
      <c r="AC1429" s="174" t="e">
        <f t="shared" si="225"/>
        <v>#REF!</v>
      </c>
      <c r="AD1429" s="175" t="e">
        <f>+#REF!+365*Y1429</f>
        <v>#REF!</v>
      </c>
      <c r="AE1429" s="176" t="e">
        <f t="shared" si="226"/>
        <v>#REF!</v>
      </c>
      <c r="AF1429" s="170" t="e">
        <f>+VLOOKUP(CONCATENATE(TEXT(W1429,"yyyy"),"-",TEXT(W1429,"mm")),#REF!,2,0)</f>
        <v>#REF!</v>
      </c>
      <c r="AG1429" s="177" t="e">
        <f>+(AC1429*(1+'INFLAC PROYECTADA'!$B$8)^(AE1429))/((1+DEMANDADO!AF1429)^(AE1429))</f>
        <v>#REF!</v>
      </c>
      <c r="AH1429" s="169">
        <f>(0.2*VLOOKUP(D1429,'%.'!$A$1:$B$4,2,FALSE))+(0.35*VLOOKUP(E1429,'%.'!$A$1:$B$4,2,FALSE))+(0.1*VLOOKUP(F1429,'%.'!$A$1:$B$4,2,FALSE))+(0.35*VLOOKUP(G1429,'%.'!$A$1:$B$4,2,FALSE))</f>
        <v>0.39750000000000002</v>
      </c>
      <c r="AI1429" s="128" t="str">
        <f t="shared" si="231"/>
        <v>MEDIA</v>
      </c>
      <c r="AJ1429" s="128" t="str">
        <f t="shared" si="227"/>
        <v>Cuentas de Orden</v>
      </c>
      <c r="AK1429" s="178" t="e">
        <f t="shared" si="228"/>
        <v>#REF!</v>
      </c>
    </row>
    <row r="1430" spans="1:37" ht="30" customHeight="1" x14ac:dyDescent="0.25">
      <c r="A1430" s="115">
        <v>1429</v>
      </c>
      <c r="B1430" s="82" t="s">
        <v>3095</v>
      </c>
      <c r="C1430" s="126" t="s">
        <v>3096</v>
      </c>
      <c r="D1430" s="83" t="s">
        <v>1</v>
      </c>
      <c r="E1430" s="83" t="s">
        <v>1</v>
      </c>
      <c r="F1430" s="83" t="s">
        <v>1</v>
      </c>
      <c r="G1430" s="124" t="s">
        <v>1</v>
      </c>
      <c r="H1430" s="169">
        <f t="shared" si="229"/>
        <v>0.05</v>
      </c>
      <c r="I1430" s="170" t="str">
        <f t="shared" si="230"/>
        <v>REMOTA</v>
      </c>
      <c r="J1430" s="292">
        <v>13590276</v>
      </c>
      <c r="K1430" s="221">
        <v>0</v>
      </c>
      <c r="L1430" s="82" t="s">
        <v>136</v>
      </c>
      <c r="M1430" s="188">
        <v>0</v>
      </c>
      <c r="N1430" s="83" t="s">
        <v>447</v>
      </c>
      <c r="O1430" s="189" t="s">
        <v>447</v>
      </c>
      <c r="P1430" s="83" t="s">
        <v>25</v>
      </c>
      <c r="Q1430" s="83" t="s">
        <v>3184</v>
      </c>
      <c r="R1430" s="83">
        <v>3285</v>
      </c>
      <c r="S1430" s="93">
        <v>40716</v>
      </c>
      <c r="T1430" s="83">
        <v>127022</v>
      </c>
      <c r="U1430" s="83" t="s">
        <v>171</v>
      </c>
      <c r="V1430" s="82" t="s">
        <v>3196</v>
      </c>
      <c r="W1430" s="171">
        <v>44074</v>
      </c>
      <c r="X1430" s="172" t="e">
        <f>+CONCATENATE(TEXT(#REF!,"yyyy"),"-",TEXT(#REF!,"mm"))</f>
        <v>#REF!</v>
      </c>
      <c r="Y1430" s="173" t="str">
        <f t="shared" si="222"/>
        <v>5</v>
      </c>
      <c r="Z1430" s="172" t="str">
        <f t="shared" si="223"/>
        <v>2020-07</v>
      </c>
      <c r="AA1430" s="170" t="e">
        <f>+VLOOKUP(Z1430,#REF!,2,FALSE)/VLOOKUP(X1430,#REF!,2,FALSE)</f>
        <v>#REF!</v>
      </c>
      <c r="AB1430" s="174" t="e">
        <f t="shared" si="224"/>
        <v>#REF!</v>
      </c>
      <c r="AC1430" s="174" t="e">
        <f t="shared" si="225"/>
        <v>#REF!</v>
      </c>
      <c r="AD1430" s="175" t="e">
        <f>+#REF!+365*Y1430</f>
        <v>#REF!</v>
      </c>
      <c r="AE1430" s="176" t="e">
        <f t="shared" si="226"/>
        <v>#REF!</v>
      </c>
      <c r="AF1430" s="170" t="e">
        <f>+VLOOKUP(CONCATENATE(TEXT(W1430,"yyyy"),"-",TEXT(W1430,"mm")),#REF!,2,0)</f>
        <v>#REF!</v>
      </c>
      <c r="AG1430" s="177" t="e">
        <f>+(AC1430*(1+'INFLAC PROYECTADA'!$B$8)^(AE1430))/((1+DEMANDADO!AF1430)^(AE1430))</f>
        <v>#REF!</v>
      </c>
      <c r="AH1430" s="169">
        <f>(0.2*VLOOKUP(D1430,'%.'!$A$1:$B$4,2,FALSE))+(0.35*VLOOKUP(E1430,'%.'!$A$1:$B$4,2,FALSE))+(0.1*VLOOKUP(F1430,'%.'!$A$1:$B$4,2,FALSE))+(0.35*VLOOKUP(G1430,'%.'!$A$1:$B$4,2,FALSE))</f>
        <v>0.05</v>
      </c>
      <c r="AI1430" s="128" t="str">
        <f t="shared" si="231"/>
        <v>REMOTA</v>
      </c>
      <c r="AJ1430" s="128" t="str">
        <f t="shared" si="227"/>
        <v>No se registra</v>
      </c>
      <c r="AK1430" s="178">
        <f t="shared" si="228"/>
        <v>0</v>
      </c>
    </row>
    <row r="1431" spans="1:37" ht="30" customHeight="1" x14ac:dyDescent="0.25">
      <c r="A1431" s="115">
        <v>1430</v>
      </c>
      <c r="B1431" s="82" t="s">
        <v>3062</v>
      </c>
      <c r="C1431" s="126" t="s">
        <v>3097</v>
      </c>
      <c r="D1431" s="83" t="s">
        <v>1</v>
      </c>
      <c r="E1431" s="83" t="s">
        <v>1</v>
      </c>
      <c r="F1431" s="83" t="s">
        <v>1</v>
      </c>
      <c r="G1431" s="124" t="s">
        <v>1</v>
      </c>
      <c r="H1431" s="169">
        <f t="shared" si="229"/>
        <v>0.05</v>
      </c>
      <c r="I1431" s="170" t="str">
        <f t="shared" si="230"/>
        <v>REMOTA</v>
      </c>
      <c r="J1431" s="292">
        <v>13569444</v>
      </c>
      <c r="K1431" s="221">
        <v>0</v>
      </c>
      <c r="L1431" s="83" t="s">
        <v>129</v>
      </c>
      <c r="M1431" s="188">
        <v>0</v>
      </c>
      <c r="N1431" s="83" t="s">
        <v>447</v>
      </c>
      <c r="O1431" s="189" t="s">
        <v>447</v>
      </c>
      <c r="P1431" s="83" t="s">
        <v>25</v>
      </c>
      <c r="Q1431" s="83" t="s">
        <v>3184</v>
      </c>
      <c r="R1431" s="83">
        <v>3285</v>
      </c>
      <c r="S1431" s="93">
        <v>40716</v>
      </c>
      <c r="T1431" s="83">
        <v>127022</v>
      </c>
      <c r="U1431" s="83" t="s">
        <v>171</v>
      </c>
      <c r="V1431" s="82" t="s">
        <v>3196</v>
      </c>
      <c r="W1431" s="171">
        <v>44074</v>
      </c>
      <c r="X1431" s="172" t="e">
        <f>+CONCATENATE(TEXT(#REF!,"yyyy"),"-",TEXT(#REF!,"mm"))</f>
        <v>#REF!</v>
      </c>
      <c r="Y1431" s="173" t="str">
        <f t="shared" si="222"/>
        <v>5</v>
      </c>
      <c r="Z1431" s="172" t="str">
        <f t="shared" si="223"/>
        <v>2020-07</v>
      </c>
      <c r="AA1431" s="170" t="e">
        <f>+VLOOKUP(Z1431,#REF!,2,FALSE)/VLOOKUP(X1431,#REF!,2,FALSE)</f>
        <v>#REF!</v>
      </c>
      <c r="AB1431" s="174" t="e">
        <f t="shared" si="224"/>
        <v>#REF!</v>
      </c>
      <c r="AC1431" s="174" t="e">
        <f t="shared" si="225"/>
        <v>#REF!</v>
      </c>
      <c r="AD1431" s="175" t="e">
        <f>+#REF!+365*Y1431</f>
        <v>#REF!</v>
      </c>
      <c r="AE1431" s="176" t="e">
        <f t="shared" si="226"/>
        <v>#REF!</v>
      </c>
      <c r="AF1431" s="170" t="e">
        <f>+VLOOKUP(CONCATENATE(TEXT(W1431,"yyyy"),"-",TEXT(W1431,"mm")),#REF!,2,0)</f>
        <v>#REF!</v>
      </c>
      <c r="AG1431" s="177" t="e">
        <f>+(AC1431*(1+'INFLAC PROYECTADA'!$B$8)^(AE1431))/((1+DEMANDADO!AF1431)^(AE1431))</f>
        <v>#REF!</v>
      </c>
      <c r="AH1431" s="169">
        <f>(0.2*VLOOKUP(D1431,'%.'!$A$1:$B$4,2,FALSE))+(0.35*VLOOKUP(E1431,'%.'!$A$1:$B$4,2,FALSE))+(0.1*VLOOKUP(F1431,'%.'!$A$1:$B$4,2,FALSE))+(0.35*VLOOKUP(G1431,'%.'!$A$1:$B$4,2,FALSE))</f>
        <v>0.05</v>
      </c>
      <c r="AI1431" s="128" t="str">
        <f t="shared" si="231"/>
        <v>REMOTA</v>
      </c>
      <c r="AJ1431" s="128" t="str">
        <f t="shared" si="227"/>
        <v>No se registra</v>
      </c>
      <c r="AK1431" s="178">
        <f t="shared" si="228"/>
        <v>0</v>
      </c>
    </row>
    <row r="1432" spans="1:37" ht="30" customHeight="1" x14ac:dyDescent="0.25">
      <c r="A1432" s="115">
        <v>1431</v>
      </c>
      <c r="B1432" s="82" t="s">
        <v>3098</v>
      </c>
      <c r="C1432" s="126" t="s">
        <v>3099</v>
      </c>
      <c r="D1432" s="83" t="s">
        <v>1</v>
      </c>
      <c r="E1432" s="83" t="s">
        <v>1</v>
      </c>
      <c r="F1432" s="83" t="s">
        <v>1</v>
      </c>
      <c r="G1432" s="124" t="s">
        <v>1</v>
      </c>
      <c r="H1432" s="169">
        <f t="shared" si="229"/>
        <v>0.05</v>
      </c>
      <c r="I1432" s="170" t="str">
        <f t="shared" si="230"/>
        <v>REMOTA</v>
      </c>
      <c r="J1432" s="292">
        <v>18414858</v>
      </c>
      <c r="K1432" s="221">
        <v>0</v>
      </c>
      <c r="L1432" s="82" t="s">
        <v>130</v>
      </c>
      <c r="M1432" s="188">
        <v>0</v>
      </c>
      <c r="N1432" s="83" t="s">
        <v>447</v>
      </c>
      <c r="O1432" s="189" t="s">
        <v>447</v>
      </c>
      <c r="P1432" s="83" t="s">
        <v>25</v>
      </c>
      <c r="Q1432" s="83" t="s">
        <v>3184</v>
      </c>
      <c r="R1432" s="83">
        <v>3285</v>
      </c>
      <c r="S1432" s="93">
        <v>40716</v>
      </c>
      <c r="T1432" s="83">
        <v>127022</v>
      </c>
      <c r="U1432" s="83" t="s">
        <v>171</v>
      </c>
      <c r="V1432" s="82" t="s">
        <v>3196</v>
      </c>
      <c r="W1432" s="171">
        <v>44074</v>
      </c>
      <c r="X1432" s="172" t="e">
        <f>+CONCATENATE(TEXT(#REF!,"yyyy"),"-",TEXT(#REF!,"mm"))</f>
        <v>#REF!</v>
      </c>
      <c r="Y1432" s="173" t="str">
        <f t="shared" si="222"/>
        <v>5</v>
      </c>
      <c r="Z1432" s="172" t="str">
        <f t="shared" si="223"/>
        <v>2020-07</v>
      </c>
      <c r="AA1432" s="170" t="e">
        <f>+VLOOKUP(Z1432,#REF!,2,FALSE)/VLOOKUP(X1432,#REF!,2,FALSE)</f>
        <v>#REF!</v>
      </c>
      <c r="AB1432" s="174" t="e">
        <f t="shared" si="224"/>
        <v>#REF!</v>
      </c>
      <c r="AC1432" s="174" t="e">
        <f t="shared" si="225"/>
        <v>#REF!</v>
      </c>
      <c r="AD1432" s="175" t="e">
        <f>+#REF!+365*Y1432</f>
        <v>#REF!</v>
      </c>
      <c r="AE1432" s="176" t="e">
        <f t="shared" si="226"/>
        <v>#REF!</v>
      </c>
      <c r="AF1432" s="170" t="e">
        <f>+VLOOKUP(CONCATENATE(TEXT(W1432,"yyyy"),"-",TEXT(W1432,"mm")),#REF!,2,0)</f>
        <v>#REF!</v>
      </c>
      <c r="AG1432" s="177" t="e">
        <f>+(AC1432*(1+'INFLAC PROYECTADA'!$B$8)^(AE1432))/((1+DEMANDADO!AF1432)^(AE1432))</f>
        <v>#REF!</v>
      </c>
      <c r="AH1432" s="169">
        <f>(0.2*VLOOKUP(D1432,'%.'!$A$1:$B$4,2,FALSE))+(0.35*VLOOKUP(E1432,'%.'!$A$1:$B$4,2,FALSE))+(0.1*VLOOKUP(F1432,'%.'!$A$1:$B$4,2,FALSE))+(0.35*VLOOKUP(G1432,'%.'!$A$1:$B$4,2,FALSE))</f>
        <v>0.05</v>
      </c>
      <c r="AI1432" s="128" t="str">
        <f t="shared" si="231"/>
        <v>REMOTA</v>
      </c>
      <c r="AJ1432" s="128" t="str">
        <f t="shared" si="227"/>
        <v>No se registra</v>
      </c>
      <c r="AK1432" s="178">
        <f t="shared" si="228"/>
        <v>0</v>
      </c>
    </row>
    <row r="1433" spans="1:37" ht="30" customHeight="1" x14ac:dyDescent="0.25">
      <c r="A1433" s="115">
        <v>1432</v>
      </c>
      <c r="B1433" s="82" t="s">
        <v>3100</v>
      </c>
      <c r="C1433" s="126" t="s">
        <v>3101</v>
      </c>
      <c r="D1433" s="83" t="s">
        <v>1</v>
      </c>
      <c r="E1433" s="83" t="s">
        <v>1</v>
      </c>
      <c r="F1433" s="83" t="s">
        <v>1</v>
      </c>
      <c r="G1433" s="124" t="s">
        <v>1</v>
      </c>
      <c r="H1433" s="169">
        <f t="shared" si="229"/>
        <v>0.05</v>
      </c>
      <c r="I1433" s="170" t="str">
        <f t="shared" si="230"/>
        <v>REMOTA</v>
      </c>
      <c r="J1433" s="292">
        <v>8330742</v>
      </c>
      <c r="K1433" s="221">
        <v>0</v>
      </c>
      <c r="L1433" s="83" t="s">
        <v>149</v>
      </c>
      <c r="M1433" s="188">
        <v>0</v>
      </c>
      <c r="N1433" s="83" t="s">
        <v>447</v>
      </c>
      <c r="O1433" s="189" t="s">
        <v>447</v>
      </c>
      <c r="P1433" s="83" t="s">
        <v>25</v>
      </c>
      <c r="Q1433" s="83" t="s">
        <v>3184</v>
      </c>
      <c r="R1433" s="83">
        <v>3285</v>
      </c>
      <c r="S1433" s="93">
        <v>40716</v>
      </c>
      <c r="T1433" s="83">
        <v>127022</v>
      </c>
      <c r="U1433" s="83" t="s">
        <v>171</v>
      </c>
      <c r="V1433" s="82" t="s">
        <v>3197</v>
      </c>
      <c r="W1433" s="171">
        <v>44074</v>
      </c>
      <c r="X1433" s="172" t="e">
        <f>+CONCATENATE(TEXT(#REF!,"yyyy"),"-",TEXT(#REF!,"mm"))</f>
        <v>#REF!</v>
      </c>
      <c r="Y1433" s="173" t="str">
        <f t="shared" si="222"/>
        <v>5</v>
      </c>
      <c r="Z1433" s="172" t="str">
        <f t="shared" si="223"/>
        <v>2020-07</v>
      </c>
      <c r="AA1433" s="170" t="e">
        <f>+VLOOKUP(Z1433,#REF!,2,FALSE)/VLOOKUP(X1433,#REF!,2,FALSE)</f>
        <v>#REF!</v>
      </c>
      <c r="AB1433" s="174" t="e">
        <f t="shared" si="224"/>
        <v>#REF!</v>
      </c>
      <c r="AC1433" s="174" t="e">
        <f t="shared" si="225"/>
        <v>#REF!</v>
      </c>
      <c r="AD1433" s="175" t="e">
        <f>+#REF!+365*Y1433</f>
        <v>#REF!</v>
      </c>
      <c r="AE1433" s="176" t="e">
        <f t="shared" si="226"/>
        <v>#REF!</v>
      </c>
      <c r="AF1433" s="170" t="e">
        <f>+VLOOKUP(CONCATENATE(TEXT(W1433,"yyyy"),"-",TEXT(W1433,"mm")),#REF!,2,0)</f>
        <v>#REF!</v>
      </c>
      <c r="AG1433" s="177" t="e">
        <f>+(AC1433*(1+'INFLAC PROYECTADA'!$B$8)^(AE1433))/((1+DEMANDADO!AF1433)^(AE1433))</f>
        <v>#REF!</v>
      </c>
      <c r="AH1433" s="169">
        <f>(0.2*VLOOKUP(D1433,'%.'!$A$1:$B$4,2,FALSE))+(0.35*VLOOKUP(E1433,'%.'!$A$1:$B$4,2,FALSE))+(0.1*VLOOKUP(F1433,'%.'!$A$1:$B$4,2,FALSE))+(0.35*VLOOKUP(G1433,'%.'!$A$1:$B$4,2,FALSE))</f>
        <v>0.05</v>
      </c>
      <c r="AI1433" s="128" t="str">
        <f t="shared" si="231"/>
        <v>REMOTA</v>
      </c>
      <c r="AJ1433" s="128" t="str">
        <f t="shared" si="227"/>
        <v>No se registra</v>
      </c>
      <c r="AK1433" s="178">
        <f t="shared" si="228"/>
        <v>0</v>
      </c>
    </row>
    <row r="1434" spans="1:37" ht="30" customHeight="1" x14ac:dyDescent="0.25">
      <c r="A1434" s="115">
        <v>1433</v>
      </c>
      <c r="B1434" s="82" t="s">
        <v>3102</v>
      </c>
      <c r="C1434" s="126" t="s">
        <v>1577</v>
      </c>
      <c r="D1434" s="83" t="s">
        <v>0</v>
      </c>
      <c r="E1434" s="83" t="s">
        <v>0</v>
      </c>
      <c r="F1434" s="83" t="s">
        <v>0</v>
      </c>
      <c r="G1434" s="124" t="s">
        <v>0</v>
      </c>
      <c r="H1434" s="169">
        <f t="shared" si="229"/>
        <v>1</v>
      </c>
      <c r="I1434" s="170" t="str">
        <f t="shared" si="230"/>
        <v>ALTA</v>
      </c>
      <c r="J1434" s="292">
        <v>168632704</v>
      </c>
      <c r="K1434" s="221">
        <v>0.21</v>
      </c>
      <c r="L1434" s="83" t="s">
        <v>129</v>
      </c>
      <c r="M1434" s="188">
        <v>0</v>
      </c>
      <c r="N1434" s="83" t="s">
        <v>447</v>
      </c>
      <c r="O1434" s="189" t="s">
        <v>447</v>
      </c>
      <c r="P1434" s="83" t="s">
        <v>465</v>
      </c>
      <c r="Q1434" s="83" t="s">
        <v>3184</v>
      </c>
      <c r="R1434" s="83">
        <v>3285</v>
      </c>
      <c r="S1434" s="93">
        <v>40716</v>
      </c>
      <c r="T1434" s="83">
        <v>127022</v>
      </c>
      <c r="U1434" s="83" t="s">
        <v>171</v>
      </c>
      <c r="V1434" s="82" t="s">
        <v>3250</v>
      </c>
      <c r="W1434" s="171">
        <v>44074</v>
      </c>
      <c r="X1434" s="172" t="e">
        <f>+CONCATENATE(TEXT(#REF!,"yyyy"),"-",TEXT(#REF!,"mm"))</f>
        <v>#REF!</v>
      </c>
      <c r="Y1434" s="173" t="str">
        <f t="shared" si="222"/>
        <v>8</v>
      </c>
      <c r="Z1434" s="172" t="str">
        <f t="shared" si="223"/>
        <v>2020-07</v>
      </c>
      <c r="AA1434" s="170" t="e">
        <f>+VLOOKUP(Z1434,#REF!,2,FALSE)/VLOOKUP(X1434,#REF!,2,FALSE)</f>
        <v>#REF!</v>
      </c>
      <c r="AB1434" s="174" t="e">
        <f t="shared" si="224"/>
        <v>#REF!</v>
      </c>
      <c r="AC1434" s="174" t="e">
        <f t="shared" si="225"/>
        <v>#REF!</v>
      </c>
      <c r="AD1434" s="175" t="e">
        <f>+#REF!+365*Y1434</f>
        <v>#REF!</v>
      </c>
      <c r="AE1434" s="176" t="e">
        <f t="shared" si="226"/>
        <v>#REF!</v>
      </c>
      <c r="AF1434" s="170" t="e">
        <f>+VLOOKUP(CONCATENATE(TEXT(W1434,"yyyy"),"-",TEXT(W1434,"mm")),#REF!,2,0)</f>
        <v>#REF!</v>
      </c>
      <c r="AG1434" s="177" t="e">
        <f>+(AC1434*(1+'INFLAC PROYECTADA'!$B$8)^(AE1434))/((1+DEMANDADO!AF1434)^(AE1434))</f>
        <v>#REF!</v>
      </c>
      <c r="AH1434" s="169">
        <f>(0.2*VLOOKUP(D1434,'%.'!$A$1:$B$4,2,FALSE))+(0.35*VLOOKUP(E1434,'%.'!$A$1:$B$4,2,FALSE))+(0.1*VLOOKUP(F1434,'%.'!$A$1:$B$4,2,FALSE))+(0.35*VLOOKUP(G1434,'%.'!$A$1:$B$4,2,FALSE))</f>
        <v>1</v>
      </c>
      <c r="AI1434" s="128" t="str">
        <f t="shared" si="231"/>
        <v>ALTA</v>
      </c>
      <c r="AJ1434" s="128" t="str">
        <f t="shared" si="227"/>
        <v>Provisión contable</v>
      </c>
      <c r="AK1434" s="178" t="e">
        <f t="shared" si="228"/>
        <v>#REF!</v>
      </c>
    </row>
    <row r="1435" spans="1:37" ht="30" customHeight="1" x14ac:dyDescent="0.25">
      <c r="A1435" s="115">
        <v>1434</v>
      </c>
      <c r="B1435" s="82" t="s">
        <v>3102</v>
      </c>
      <c r="C1435" s="126" t="s">
        <v>3103</v>
      </c>
      <c r="D1435" s="83" t="s">
        <v>0</v>
      </c>
      <c r="E1435" s="83" t="s">
        <v>0</v>
      </c>
      <c r="F1435" s="83" t="s">
        <v>0</v>
      </c>
      <c r="G1435" s="124" t="s">
        <v>0</v>
      </c>
      <c r="H1435" s="169">
        <f t="shared" si="229"/>
        <v>1</v>
      </c>
      <c r="I1435" s="170" t="str">
        <f t="shared" si="230"/>
        <v>ALTA</v>
      </c>
      <c r="J1435" s="292">
        <v>64318695</v>
      </c>
      <c r="K1435" s="221">
        <v>1</v>
      </c>
      <c r="L1435" s="82" t="s">
        <v>130</v>
      </c>
      <c r="M1435" s="188">
        <v>0</v>
      </c>
      <c r="N1435" s="83" t="s">
        <v>447</v>
      </c>
      <c r="O1435" s="189" t="s">
        <v>447</v>
      </c>
      <c r="P1435" s="83" t="s">
        <v>753</v>
      </c>
      <c r="Q1435" s="83" t="s">
        <v>3184</v>
      </c>
      <c r="R1435" s="83">
        <v>3285</v>
      </c>
      <c r="S1435" s="93">
        <v>40716</v>
      </c>
      <c r="T1435" s="83">
        <v>127022</v>
      </c>
      <c r="U1435" s="83" t="s">
        <v>171</v>
      </c>
      <c r="V1435" s="82" t="s">
        <v>3251</v>
      </c>
      <c r="W1435" s="171">
        <v>44074</v>
      </c>
      <c r="X1435" s="172" t="e">
        <f>+CONCATENATE(TEXT(#REF!,"yyyy"),"-",TEXT(#REF!,"mm"))</f>
        <v>#REF!</v>
      </c>
      <c r="Y1435" s="173" t="str">
        <f t="shared" si="222"/>
        <v>7</v>
      </c>
      <c r="Z1435" s="172" t="str">
        <f t="shared" si="223"/>
        <v>2020-07</v>
      </c>
      <c r="AA1435" s="170" t="e">
        <f>+VLOOKUP(Z1435,#REF!,2,FALSE)/VLOOKUP(X1435,#REF!,2,FALSE)</f>
        <v>#REF!</v>
      </c>
      <c r="AB1435" s="174" t="e">
        <f t="shared" si="224"/>
        <v>#REF!</v>
      </c>
      <c r="AC1435" s="174" t="e">
        <f t="shared" si="225"/>
        <v>#REF!</v>
      </c>
      <c r="AD1435" s="175" t="e">
        <f>+#REF!+365*Y1435</f>
        <v>#REF!</v>
      </c>
      <c r="AE1435" s="176" t="e">
        <f t="shared" si="226"/>
        <v>#REF!</v>
      </c>
      <c r="AF1435" s="170" t="e">
        <f>+VLOOKUP(CONCATENATE(TEXT(W1435,"yyyy"),"-",TEXT(W1435,"mm")),#REF!,2,0)</f>
        <v>#REF!</v>
      </c>
      <c r="AG1435" s="177" t="e">
        <f>+(AC1435*(1+'INFLAC PROYECTADA'!$B$8)^(AE1435))/((1+DEMANDADO!AF1435)^(AE1435))</f>
        <v>#REF!</v>
      </c>
      <c r="AH1435" s="169">
        <f>(0.2*VLOOKUP(D1435,'%.'!$A$1:$B$4,2,FALSE))+(0.35*VLOOKUP(E1435,'%.'!$A$1:$B$4,2,FALSE))+(0.1*VLOOKUP(F1435,'%.'!$A$1:$B$4,2,FALSE))+(0.35*VLOOKUP(G1435,'%.'!$A$1:$B$4,2,FALSE))</f>
        <v>1</v>
      </c>
      <c r="AI1435" s="128" t="str">
        <f t="shared" si="231"/>
        <v>ALTA</v>
      </c>
      <c r="AJ1435" s="128" t="str">
        <f t="shared" si="227"/>
        <v>Provisión contable</v>
      </c>
      <c r="AK1435" s="178" t="e">
        <f t="shared" si="228"/>
        <v>#REF!</v>
      </c>
    </row>
    <row r="1436" spans="1:37" ht="30" customHeight="1" x14ac:dyDescent="0.25">
      <c r="A1436" s="115">
        <v>1435</v>
      </c>
      <c r="B1436" s="82" t="s">
        <v>3104</v>
      </c>
      <c r="C1436" s="126" t="s">
        <v>3105</v>
      </c>
      <c r="D1436" s="83" t="s">
        <v>1</v>
      </c>
      <c r="E1436" s="83" t="s">
        <v>1</v>
      </c>
      <c r="F1436" s="83" t="s">
        <v>1</v>
      </c>
      <c r="G1436" s="124" t="s">
        <v>1</v>
      </c>
      <c r="H1436" s="169">
        <f t="shared" si="229"/>
        <v>0.05</v>
      </c>
      <c r="I1436" s="170" t="str">
        <f t="shared" si="230"/>
        <v>REMOTA</v>
      </c>
      <c r="J1436" s="292">
        <v>9849901</v>
      </c>
      <c r="K1436" s="221">
        <v>0</v>
      </c>
      <c r="L1436" s="82" t="s">
        <v>130</v>
      </c>
      <c r="M1436" s="188">
        <v>0</v>
      </c>
      <c r="N1436" s="83" t="s">
        <v>447</v>
      </c>
      <c r="O1436" s="189" t="s">
        <v>447</v>
      </c>
      <c r="P1436" s="83" t="s">
        <v>25</v>
      </c>
      <c r="Q1436" s="83" t="s">
        <v>3184</v>
      </c>
      <c r="R1436" s="83">
        <v>3285</v>
      </c>
      <c r="S1436" s="93">
        <v>40716</v>
      </c>
      <c r="T1436" s="83">
        <v>127022</v>
      </c>
      <c r="U1436" s="82" t="s">
        <v>171</v>
      </c>
      <c r="V1436" s="82" t="s">
        <v>3252</v>
      </c>
      <c r="W1436" s="171">
        <v>44074</v>
      </c>
      <c r="X1436" s="172" t="e">
        <f>+CONCATENATE(TEXT(#REF!,"yyyy"),"-",TEXT(#REF!,"mm"))</f>
        <v>#REF!</v>
      </c>
      <c r="Y1436" s="173" t="str">
        <f t="shared" si="222"/>
        <v>5</v>
      </c>
      <c r="Z1436" s="172" t="str">
        <f t="shared" si="223"/>
        <v>2020-07</v>
      </c>
      <c r="AA1436" s="170" t="e">
        <f>+VLOOKUP(Z1436,#REF!,2,FALSE)/VLOOKUP(X1436,#REF!,2,FALSE)</f>
        <v>#REF!</v>
      </c>
      <c r="AB1436" s="174" t="e">
        <f t="shared" si="224"/>
        <v>#REF!</v>
      </c>
      <c r="AC1436" s="174" t="e">
        <f t="shared" si="225"/>
        <v>#REF!</v>
      </c>
      <c r="AD1436" s="175" t="e">
        <f>+#REF!+365*Y1436</f>
        <v>#REF!</v>
      </c>
      <c r="AE1436" s="176" t="e">
        <f t="shared" si="226"/>
        <v>#REF!</v>
      </c>
      <c r="AF1436" s="170" t="e">
        <f>+VLOOKUP(CONCATENATE(TEXT(W1436,"yyyy"),"-",TEXT(W1436,"mm")),#REF!,2,0)</f>
        <v>#REF!</v>
      </c>
      <c r="AG1436" s="177" t="e">
        <f>+(AC1436*(1+'INFLAC PROYECTADA'!$B$8)^(AE1436))/((1+DEMANDADO!AF1436)^(AE1436))</f>
        <v>#REF!</v>
      </c>
      <c r="AH1436" s="169">
        <f>(0.2*VLOOKUP(D1436,'%.'!$A$1:$B$4,2,FALSE))+(0.35*VLOOKUP(E1436,'%.'!$A$1:$B$4,2,FALSE))+(0.1*VLOOKUP(F1436,'%.'!$A$1:$B$4,2,FALSE))+(0.35*VLOOKUP(G1436,'%.'!$A$1:$B$4,2,FALSE))</f>
        <v>0.05</v>
      </c>
      <c r="AI1436" s="128" t="str">
        <f t="shared" si="231"/>
        <v>REMOTA</v>
      </c>
      <c r="AJ1436" s="128" t="str">
        <f t="shared" si="227"/>
        <v>No se registra</v>
      </c>
      <c r="AK1436" s="178">
        <f t="shared" si="228"/>
        <v>0</v>
      </c>
    </row>
    <row r="1437" spans="1:37" ht="30" customHeight="1" x14ac:dyDescent="0.25">
      <c r="A1437" s="115">
        <v>1436</v>
      </c>
      <c r="B1437" s="82" t="s">
        <v>3106</v>
      </c>
      <c r="C1437" s="126" t="s">
        <v>3107</v>
      </c>
      <c r="D1437" s="83" t="s">
        <v>1</v>
      </c>
      <c r="E1437" s="83" t="s">
        <v>1</v>
      </c>
      <c r="F1437" s="83" t="s">
        <v>1</v>
      </c>
      <c r="G1437" s="124" t="s">
        <v>1</v>
      </c>
      <c r="H1437" s="169">
        <f t="shared" si="229"/>
        <v>0.05</v>
      </c>
      <c r="I1437" s="170" t="str">
        <f t="shared" si="230"/>
        <v>REMOTA</v>
      </c>
      <c r="J1437" s="292">
        <v>9849901</v>
      </c>
      <c r="K1437" s="221">
        <v>0</v>
      </c>
      <c r="L1437" s="83" t="s">
        <v>132</v>
      </c>
      <c r="M1437" s="188">
        <v>0</v>
      </c>
      <c r="N1437" s="83" t="s">
        <v>447</v>
      </c>
      <c r="O1437" s="189" t="s">
        <v>447</v>
      </c>
      <c r="P1437" s="83" t="s">
        <v>760</v>
      </c>
      <c r="Q1437" s="83" t="s">
        <v>3184</v>
      </c>
      <c r="R1437" s="83">
        <v>3285</v>
      </c>
      <c r="S1437" s="93">
        <v>40716</v>
      </c>
      <c r="T1437" s="83">
        <v>127022</v>
      </c>
      <c r="U1437" s="82" t="s">
        <v>171</v>
      </c>
      <c r="V1437" s="82" t="s">
        <v>3252</v>
      </c>
      <c r="W1437" s="171">
        <v>44074</v>
      </c>
      <c r="X1437" s="172" t="e">
        <f>+CONCATENATE(TEXT(#REF!,"yyyy"),"-",TEXT(#REF!,"mm"))</f>
        <v>#REF!</v>
      </c>
      <c r="Y1437" s="173" t="str">
        <f t="shared" si="222"/>
        <v>6</v>
      </c>
      <c r="Z1437" s="172" t="str">
        <f t="shared" si="223"/>
        <v>2020-07</v>
      </c>
      <c r="AA1437" s="170" t="e">
        <f>+VLOOKUP(Z1437,#REF!,2,FALSE)/VLOOKUP(X1437,#REF!,2,FALSE)</f>
        <v>#REF!</v>
      </c>
      <c r="AB1437" s="174" t="e">
        <f t="shared" si="224"/>
        <v>#REF!</v>
      </c>
      <c r="AC1437" s="174" t="e">
        <f t="shared" si="225"/>
        <v>#REF!</v>
      </c>
      <c r="AD1437" s="175" t="e">
        <f>+#REF!+365*Y1437</f>
        <v>#REF!</v>
      </c>
      <c r="AE1437" s="176" t="e">
        <f t="shared" si="226"/>
        <v>#REF!</v>
      </c>
      <c r="AF1437" s="170" t="e">
        <f>+VLOOKUP(CONCATENATE(TEXT(W1437,"yyyy"),"-",TEXT(W1437,"mm")),#REF!,2,0)</f>
        <v>#REF!</v>
      </c>
      <c r="AG1437" s="177" t="e">
        <f>+(AC1437*(1+'INFLAC PROYECTADA'!$B$8)^(AE1437))/((1+DEMANDADO!AF1437)^(AE1437))</f>
        <v>#REF!</v>
      </c>
      <c r="AH1437" s="169">
        <f>(0.2*VLOOKUP(D1437,'%.'!$A$1:$B$4,2,FALSE))+(0.35*VLOOKUP(E1437,'%.'!$A$1:$B$4,2,FALSE))+(0.1*VLOOKUP(F1437,'%.'!$A$1:$B$4,2,FALSE))+(0.35*VLOOKUP(G1437,'%.'!$A$1:$B$4,2,FALSE))</f>
        <v>0.05</v>
      </c>
      <c r="AI1437" s="128" t="str">
        <f t="shared" si="231"/>
        <v>REMOTA</v>
      </c>
      <c r="AJ1437" s="128" t="str">
        <f t="shared" si="227"/>
        <v>No se registra</v>
      </c>
      <c r="AK1437" s="178">
        <f t="shared" si="228"/>
        <v>0</v>
      </c>
    </row>
    <row r="1438" spans="1:37" ht="30" customHeight="1" x14ac:dyDescent="0.25">
      <c r="A1438" s="115">
        <v>1437</v>
      </c>
      <c r="B1438" s="82" t="s">
        <v>3108</v>
      </c>
      <c r="C1438" s="126" t="s">
        <v>3109</v>
      </c>
      <c r="D1438" s="83" t="s">
        <v>1</v>
      </c>
      <c r="E1438" s="83" t="s">
        <v>1</v>
      </c>
      <c r="F1438" s="83" t="s">
        <v>1</v>
      </c>
      <c r="G1438" s="124" t="s">
        <v>1</v>
      </c>
      <c r="H1438" s="169">
        <f t="shared" si="229"/>
        <v>0.05</v>
      </c>
      <c r="I1438" s="170" t="str">
        <f t="shared" si="230"/>
        <v>REMOTA</v>
      </c>
      <c r="J1438" s="292">
        <v>8000000</v>
      </c>
      <c r="K1438" s="221">
        <v>0</v>
      </c>
      <c r="L1438" s="82" t="s">
        <v>133</v>
      </c>
      <c r="M1438" s="188">
        <v>0</v>
      </c>
      <c r="N1438" s="83" t="s">
        <v>447</v>
      </c>
      <c r="O1438" s="189" t="s">
        <v>447</v>
      </c>
      <c r="P1438" s="83" t="s">
        <v>760</v>
      </c>
      <c r="Q1438" s="83" t="s">
        <v>3184</v>
      </c>
      <c r="R1438" s="83">
        <v>3285</v>
      </c>
      <c r="S1438" s="93">
        <v>40716</v>
      </c>
      <c r="T1438" s="83">
        <v>127022</v>
      </c>
      <c r="U1438" s="82" t="s">
        <v>76</v>
      </c>
      <c r="V1438" s="82" t="s">
        <v>3253</v>
      </c>
      <c r="W1438" s="171">
        <v>44074</v>
      </c>
      <c r="X1438" s="172" t="e">
        <f>+CONCATENATE(TEXT(#REF!,"yyyy"),"-",TEXT(#REF!,"mm"))</f>
        <v>#REF!</v>
      </c>
      <c r="Y1438" s="173" t="str">
        <f t="shared" si="222"/>
        <v>6</v>
      </c>
      <c r="Z1438" s="172" t="str">
        <f t="shared" si="223"/>
        <v>2020-07</v>
      </c>
      <c r="AA1438" s="170" t="e">
        <f>+VLOOKUP(Z1438,#REF!,2,FALSE)/VLOOKUP(X1438,#REF!,2,FALSE)</f>
        <v>#REF!</v>
      </c>
      <c r="AB1438" s="174" t="e">
        <f t="shared" si="224"/>
        <v>#REF!</v>
      </c>
      <c r="AC1438" s="174" t="e">
        <f t="shared" si="225"/>
        <v>#REF!</v>
      </c>
      <c r="AD1438" s="175" t="e">
        <f>+#REF!+365*Y1438</f>
        <v>#REF!</v>
      </c>
      <c r="AE1438" s="176" t="e">
        <f t="shared" si="226"/>
        <v>#REF!</v>
      </c>
      <c r="AF1438" s="170" t="e">
        <f>+VLOOKUP(CONCATENATE(TEXT(W1438,"yyyy"),"-",TEXT(W1438,"mm")),#REF!,2,0)</f>
        <v>#REF!</v>
      </c>
      <c r="AG1438" s="177" t="e">
        <f>+(AC1438*(1+'INFLAC PROYECTADA'!$B$8)^(AE1438))/((1+DEMANDADO!AF1438)^(AE1438))</f>
        <v>#REF!</v>
      </c>
      <c r="AH1438" s="169">
        <f>(0.2*VLOOKUP(D1438,'%.'!$A$1:$B$4,2,FALSE))+(0.35*VLOOKUP(E1438,'%.'!$A$1:$B$4,2,FALSE))+(0.1*VLOOKUP(F1438,'%.'!$A$1:$B$4,2,FALSE))+(0.35*VLOOKUP(G1438,'%.'!$A$1:$B$4,2,FALSE))</f>
        <v>0.05</v>
      </c>
      <c r="AI1438" s="128" t="str">
        <f t="shared" si="231"/>
        <v>REMOTA</v>
      </c>
      <c r="AJ1438" s="128" t="str">
        <f t="shared" si="227"/>
        <v>No se registra</v>
      </c>
      <c r="AK1438" s="178">
        <f t="shared" si="228"/>
        <v>0</v>
      </c>
    </row>
    <row r="1439" spans="1:37" ht="30" customHeight="1" x14ac:dyDescent="0.25">
      <c r="A1439" s="115">
        <v>1438</v>
      </c>
      <c r="B1439" s="82" t="s">
        <v>3110</v>
      </c>
      <c r="C1439" s="126" t="s">
        <v>3111</v>
      </c>
      <c r="D1439" s="83" t="s">
        <v>1</v>
      </c>
      <c r="E1439" s="83" t="s">
        <v>1</v>
      </c>
      <c r="F1439" s="83" t="s">
        <v>1</v>
      </c>
      <c r="G1439" s="124" t="s">
        <v>1</v>
      </c>
      <c r="H1439" s="169">
        <f t="shared" si="229"/>
        <v>0.05</v>
      </c>
      <c r="I1439" s="170" t="str">
        <f t="shared" si="230"/>
        <v>REMOTA</v>
      </c>
      <c r="J1439" s="292">
        <v>3000000</v>
      </c>
      <c r="K1439" s="221">
        <v>0</v>
      </c>
      <c r="L1439" s="83" t="s">
        <v>132</v>
      </c>
      <c r="M1439" s="188">
        <v>0</v>
      </c>
      <c r="N1439" s="83" t="s">
        <v>447</v>
      </c>
      <c r="O1439" s="189" t="s">
        <v>447</v>
      </c>
      <c r="P1439" s="83" t="s">
        <v>760</v>
      </c>
      <c r="Q1439" s="83" t="s">
        <v>3184</v>
      </c>
      <c r="R1439" s="83">
        <v>3285</v>
      </c>
      <c r="S1439" s="93">
        <v>40716</v>
      </c>
      <c r="T1439" s="83">
        <v>127022</v>
      </c>
      <c r="U1439" s="83" t="s">
        <v>171</v>
      </c>
      <c r="V1439" s="82" t="s">
        <v>3198</v>
      </c>
      <c r="W1439" s="171">
        <v>44074</v>
      </c>
      <c r="X1439" s="172" t="e">
        <f>+CONCATENATE(TEXT(#REF!,"yyyy"),"-",TEXT(#REF!,"mm"))</f>
        <v>#REF!</v>
      </c>
      <c r="Y1439" s="173" t="str">
        <f t="shared" si="222"/>
        <v>6</v>
      </c>
      <c r="Z1439" s="172" t="str">
        <f t="shared" si="223"/>
        <v>2020-07</v>
      </c>
      <c r="AA1439" s="170" t="e">
        <f>+VLOOKUP(Z1439,#REF!,2,FALSE)/VLOOKUP(X1439,#REF!,2,FALSE)</f>
        <v>#REF!</v>
      </c>
      <c r="AB1439" s="174" t="e">
        <f t="shared" si="224"/>
        <v>#REF!</v>
      </c>
      <c r="AC1439" s="174" t="e">
        <f t="shared" si="225"/>
        <v>#REF!</v>
      </c>
      <c r="AD1439" s="175" t="e">
        <f>+#REF!+365*Y1439</f>
        <v>#REF!</v>
      </c>
      <c r="AE1439" s="176" t="e">
        <f t="shared" si="226"/>
        <v>#REF!</v>
      </c>
      <c r="AF1439" s="170" t="e">
        <f>+VLOOKUP(CONCATENATE(TEXT(W1439,"yyyy"),"-",TEXT(W1439,"mm")),#REF!,2,0)</f>
        <v>#REF!</v>
      </c>
      <c r="AG1439" s="177" t="e">
        <f>+(AC1439*(1+'INFLAC PROYECTADA'!$B$8)^(AE1439))/((1+DEMANDADO!AF1439)^(AE1439))</f>
        <v>#REF!</v>
      </c>
      <c r="AH1439" s="169">
        <f>(0.2*VLOOKUP(D1439,'%.'!$A$1:$B$4,2,FALSE))+(0.35*VLOOKUP(E1439,'%.'!$A$1:$B$4,2,FALSE))+(0.1*VLOOKUP(F1439,'%.'!$A$1:$B$4,2,FALSE))+(0.35*VLOOKUP(G1439,'%.'!$A$1:$B$4,2,FALSE))</f>
        <v>0.05</v>
      </c>
      <c r="AI1439" s="128" t="str">
        <f t="shared" si="231"/>
        <v>REMOTA</v>
      </c>
      <c r="AJ1439" s="128" t="str">
        <f t="shared" si="227"/>
        <v>No se registra</v>
      </c>
      <c r="AK1439" s="178">
        <f t="shared" si="228"/>
        <v>0</v>
      </c>
    </row>
    <row r="1440" spans="1:37" ht="30" customHeight="1" x14ac:dyDescent="0.25">
      <c r="A1440" s="115">
        <v>1439</v>
      </c>
      <c r="B1440" s="82" t="s">
        <v>3112</v>
      </c>
      <c r="C1440" s="126" t="s">
        <v>3113</v>
      </c>
      <c r="D1440" s="83" t="s">
        <v>48</v>
      </c>
      <c r="E1440" s="83" t="s">
        <v>48</v>
      </c>
      <c r="F1440" s="83" t="s">
        <v>48</v>
      </c>
      <c r="G1440" s="124" t="s">
        <v>48</v>
      </c>
      <c r="H1440" s="169">
        <f t="shared" si="229"/>
        <v>0.5</v>
      </c>
      <c r="I1440" s="170" t="str">
        <f t="shared" si="230"/>
        <v>MEDIA</v>
      </c>
      <c r="J1440" s="292">
        <v>92734768</v>
      </c>
      <c r="K1440" s="221">
        <v>0.4</v>
      </c>
      <c r="L1440" s="82" t="s">
        <v>129</v>
      </c>
      <c r="M1440" s="188">
        <v>0</v>
      </c>
      <c r="N1440" s="83" t="s">
        <v>447</v>
      </c>
      <c r="O1440" s="189" t="s">
        <v>447</v>
      </c>
      <c r="P1440" s="83" t="s">
        <v>760</v>
      </c>
      <c r="Q1440" s="83" t="s">
        <v>3184</v>
      </c>
      <c r="R1440" s="83">
        <v>3282</v>
      </c>
      <c r="S1440" s="93">
        <v>40716</v>
      </c>
      <c r="T1440" s="83">
        <v>127022</v>
      </c>
      <c r="U1440" s="82" t="s">
        <v>171</v>
      </c>
      <c r="V1440" s="83" t="s">
        <v>3192</v>
      </c>
      <c r="W1440" s="171">
        <v>44074</v>
      </c>
      <c r="X1440" s="172" t="e">
        <f>+CONCATENATE(TEXT(#REF!,"yyyy"),"-",TEXT(#REF!,"mm"))</f>
        <v>#REF!</v>
      </c>
      <c r="Y1440" s="173" t="str">
        <f t="shared" si="222"/>
        <v>6</v>
      </c>
      <c r="Z1440" s="172" t="str">
        <f t="shared" si="223"/>
        <v>2020-07</v>
      </c>
      <c r="AA1440" s="170" t="e">
        <f>+VLOOKUP(Z1440,#REF!,2,FALSE)/VLOOKUP(X1440,#REF!,2,FALSE)</f>
        <v>#REF!</v>
      </c>
      <c r="AB1440" s="174" t="e">
        <f t="shared" si="224"/>
        <v>#REF!</v>
      </c>
      <c r="AC1440" s="174" t="e">
        <f t="shared" si="225"/>
        <v>#REF!</v>
      </c>
      <c r="AD1440" s="175" t="e">
        <f>+#REF!+365*Y1440</f>
        <v>#REF!</v>
      </c>
      <c r="AE1440" s="176" t="e">
        <f t="shared" si="226"/>
        <v>#REF!</v>
      </c>
      <c r="AF1440" s="170" t="e">
        <f>+VLOOKUP(CONCATENATE(TEXT(W1440,"yyyy"),"-",TEXT(W1440,"mm")),#REF!,2,0)</f>
        <v>#REF!</v>
      </c>
      <c r="AG1440" s="177" t="e">
        <f>+(AC1440*(1+'INFLAC PROYECTADA'!$B$8)^(AE1440))/((1+DEMANDADO!AF1440)^(AE1440))</f>
        <v>#REF!</v>
      </c>
      <c r="AH1440" s="169">
        <f>(0.2*VLOOKUP(D1440,'%.'!$A$1:$B$4,2,FALSE))+(0.35*VLOOKUP(E1440,'%.'!$A$1:$B$4,2,FALSE))+(0.1*VLOOKUP(F1440,'%.'!$A$1:$B$4,2,FALSE))+(0.35*VLOOKUP(G1440,'%.'!$A$1:$B$4,2,FALSE))</f>
        <v>0.5</v>
      </c>
      <c r="AI1440" s="128" t="str">
        <f t="shared" si="231"/>
        <v>MEDIA</v>
      </c>
      <c r="AJ1440" s="128" t="str">
        <f t="shared" si="227"/>
        <v>Cuentas de Orden</v>
      </c>
      <c r="AK1440" s="178" t="e">
        <f t="shared" si="228"/>
        <v>#REF!</v>
      </c>
    </row>
    <row r="1441" spans="1:37" ht="30" customHeight="1" x14ac:dyDescent="0.25">
      <c r="A1441" s="115">
        <v>1440</v>
      </c>
      <c r="B1441" s="82" t="s">
        <v>3114</v>
      </c>
      <c r="C1441" s="126" t="s">
        <v>3115</v>
      </c>
      <c r="D1441" s="83" t="s">
        <v>1</v>
      </c>
      <c r="E1441" s="83" t="s">
        <v>1</v>
      </c>
      <c r="F1441" s="83" t="s">
        <v>1</v>
      </c>
      <c r="G1441" s="124" t="s">
        <v>1</v>
      </c>
      <c r="H1441" s="169">
        <f t="shared" si="229"/>
        <v>0.05</v>
      </c>
      <c r="I1441" s="170" t="str">
        <f t="shared" si="230"/>
        <v>REMOTA</v>
      </c>
      <c r="J1441" s="292">
        <v>10033536</v>
      </c>
      <c r="K1441" s="221">
        <v>0</v>
      </c>
      <c r="L1441" s="83" t="s">
        <v>133</v>
      </c>
      <c r="M1441" s="188">
        <v>0</v>
      </c>
      <c r="N1441" s="83" t="s">
        <v>447</v>
      </c>
      <c r="O1441" s="189" t="s">
        <v>447</v>
      </c>
      <c r="P1441" s="83" t="s">
        <v>760</v>
      </c>
      <c r="Q1441" s="83" t="s">
        <v>3184</v>
      </c>
      <c r="R1441" s="83">
        <v>3282</v>
      </c>
      <c r="S1441" s="93">
        <v>40716</v>
      </c>
      <c r="T1441" s="83">
        <v>127022</v>
      </c>
      <c r="U1441" s="83" t="s">
        <v>171</v>
      </c>
      <c r="V1441" s="82" t="s">
        <v>3199</v>
      </c>
      <c r="W1441" s="171">
        <v>44074</v>
      </c>
      <c r="X1441" s="172" t="e">
        <f>+CONCATENATE(TEXT(#REF!,"yyyy"),"-",TEXT(#REF!,"mm"))</f>
        <v>#REF!</v>
      </c>
      <c r="Y1441" s="173" t="str">
        <f t="shared" si="222"/>
        <v>6</v>
      </c>
      <c r="Z1441" s="172" t="str">
        <f t="shared" si="223"/>
        <v>2020-07</v>
      </c>
      <c r="AA1441" s="170" t="e">
        <f>+VLOOKUP(Z1441,#REF!,2,FALSE)/VLOOKUP(X1441,#REF!,2,FALSE)</f>
        <v>#REF!</v>
      </c>
      <c r="AB1441" s="174" t="e">
        <f t="shared" si="224"/>
        <v>#REF!</v>
      </c>
      <c r="AC1441" s="174" t="e">
        <f t="shared" si="225"/>
        <v>#REF!</v>
      </c>
      <c r="AD1441" s="175" t="e">
        <f>+#REF!+365*Y1441</f>
        <v>#REF!</v>
      </c>
      <c r="AE1441" s="176" t="e">
        <f t="shared" si="226"/>
        <v>#REF!</v>
      </c>
      <c r="AF1441" s="170" t="e">
        <f>+VLOOKUP(CONCATENATE(TEXT(W1441,"yyyy"),"-",TEXT(W1441,"mm")),#REF!,2,0)</f>
        <v>#REF!</v>
      </c>
      <c r="AG1441" s="177" t="e">
        <f>+(AC1441*(1+'INFLAC PROYECTADA'!$B$8)^(AE1441))/((1+DEMANDADO!AF1441)^(AE1441))</f>
        <v>#REF!</v>
      </c>
      <c r="AH1441" s="169">
        <f>(0.2*VLOOKUP(D1441,'%.'!$A$1:$B$4,2,FALSE))+(0.35*VLOOKUP(E1441,'%.'!$A$1:$B$4,2,FALSE))+(0.1*VLOOKUP(F1441,'%.'!$A$1:$B$4,2,FALSE))+(0.35*VLOOKUP(G1441,'%.'!$A$1:$B$4,2,FALSE))</f>
        <v>0.05</v>
      </c>
      <c r="AI1441" s="128" t="str">
        <f t="shared" si="231"/>
        <v>REMOTA</v>
      </c>
      <c r="AJ1441" s="128" t="str">
        <f t="shared" si="227"/>
        <v>No se registra</v>
      </c>
      <c r="AK1441" s="178">
        <f t="shared" si="228"/>
        <v>0</v>
      </c>
    </row>
    <row r="1442" spans="1:37" ht="30" customHeight="1" x14ac:dyDescent="0.25">
      <c r="A1442" s="115">
        <v>1441</v>
      </c>
      <c r="B1442" s="82" t="s">
        <v>3116</v>
      </c>
      <c r="C1442" s="126" t="s">
        <v>3117</v>
      </c>
      <c r="D1442" s="83" t="s">
        <v>48</v>
      </c>
      <c r="E1442" s="83" t="s">
        <v>48</v>
      </c>
      <c r="F1442" s="83" t="s">
        <v>48</v>
      </c>
      <c r="G1442" s="124" t="s">
        <v>48</v>
      </c>
      <c r="H1442" s="169">
        <f t="shared" si="229"/>
        <v>0.5</v>
      </c>
      <c r="I1442" s="170" t="str">
        <f t="shared" si="230"/>
        <v>MEDIA</v>
      </c>
      <c r="J1442" s="292">
        <v>68500000</v>
      </c>
      <c r="K1442" s="221">
        <v>0.4</v>
      </c>
      <c r="L1442" s="82" t="s">
        <v>130</v>
      </c>
      <c r="M1442" s="188">
        <v>0</v>
      </c>
      <c r="N1442" s="83" t="s">
        <v>447</v>
      </c>
      <c r="O1442" s="189" t="s">
        <v>447</v>
      </c>
      <c r="P1442" s="83" t="s">
        <v>760</v>
      </c>
      <c r="Q1442" s="83" t="s">
        <v>3184</v>
      </c>
      <c r="R1442" s="83">
        <v>3282</v>
      </c>
      <c r="S1442" s="93">
        <v>40716</v>
      </c>
      <c r="T1442" s="83">
        <v>127022</v>
      </c>
      <c r="U1442" s="83" t="s">
        <v>171</v>
      </c>
      <c r="V1442" s="83" t="s">
        <v>3192</v>
      </c>
      <c r="W1442" s="171">
        <v>44074</v>
      </c>
      <c r="X1442" s="172" t="e">
        <f>+CONCATENATE(TEXT(#REF!,"yyyy"),"-",TEXT(#REF!,"mm"))</f>
        <v>#REF!</v>
      </c>
      <c r="Y1442" s="173" t="str">
        <f t="shared" si="222"/>
        <v>6</v>
      </c>
      <c r="Z1442" s="172" t="str">
        <f t="shared" si="223"/>
        <v>2020-07</v>
      </c>
      <c r="AA1442" s="170" t="e">
        <f>+VLOOKUP(Z1442,#REF!,2,FALSE)/VLOOKUP(X1442,#REF!,2,FALSE)</f>
        <v>#REF!</v>
      </c>
      <c r="AB1442" s="174" t="e">
        <f t="shared" si="224"/>
        <v>#REF!</v>
      </c>
      <c r="AC1442" s="174" t="e">
        <f t="shared" si="225"/>
        <v>#REF!</v>
      </c>
      <c r="AD1442" s="175" t="e">
        <f>+#REF!+365*Y1442</f>
        <v>#REF!</v>
      </c>
      <c r="AE1442" s="176" t="e">
        <f t="shared" si="226"/>
        <v>#REF!</v>
      </c>
      <c r="AF1442" s="170" t="e">
        <f>+VLOOKUP(CONCATENATE(TEXT(W1442,"yyyy"),"-",TEXT(W1442,"mm")),#REF!,2,0)</f>
        <v>#REF!</v>
      </c>
      <c r="AG1442" s="177" t="e">
        <f>+(AC1442*(1+'INFLAC PROYECTADA'!$B$8)^(AE1442))/((1+DEMANDADO!AF1442)^(AE1442))</f>
        <v>#REF!</v>
      </c>
      <c r="AH1442" s="169">
        <f>(0.2*VLOOKUP(D1442,'%.'!$A$1:$B$4,2,FALSE))+(0.35*VLOOKUP(E1442,'%.'!$A$1:$B$4,2,FALSE))+(0.1*VLOOKUP(F1442,'%.'!$A$1:$B$4,2,FALSE))+(0.35*VLOOKUP(G1442,'%.'!$A$1:$B$4,2,FALSE))</f>
        <v>0.5</v>
      </c>
      <c r="AI1442" s="128" t="str">
        <f t="shared" si="231"/>
        <v>MEDIA</v>
      </c>
      <c r="AJ1442" s="128" t="str">
        <f t="shared" si="227"/>
        <v>Cuentas de Orden</v>
      </c>
      <c r="AK1442" s="178" t="e">
        <f t="shared" si="228"/>
        <v>#REF!</v>
      </c>
    </row>
    <row r="1443" spans="1:37" ht="30" customHeight="1" x14ac:dyDescent="0.25">
      <c r="A1443" s="115">
        <v>1442</v>
      </c>
      <c r="B1443" s="82" t="s">
        <v>3118</v>
      </c>
      <c r="C1443" s="126" t="s">
        <v>3119</v>
      </c>
      <c r="D1443" s="83" t="s">
        <v>48</v>
      </c>
      <c r="E1443" s="83" t="s">
        <v>48</v>
      </c>
      <c r="F1443" s="83" t="s">
        <v>48</v>
      </c>
      <c r="G1443" s="124" t="s">
        <v>48</v>
      </c>
      <c r="H1443" s="169">
        <f t="shared" si="229"/>
        <v>0.5</v>
      </c>
      <c r="I1443" s="170" t="str">
        <f t="shared" si="230"/>
        <v>MEDIA</v>
      </c>
      <c r="J1443" s="292">
        <v>75320461</v>
      </c>
      <c r="K1443" s="221">
        <v>0.4</v>
      </c>
      <c r="L1443" s="82" t="s">
        <v>131</v>
      </c>
      <c r="M1443" s="188">
        <v>0</v>
      </c>
      <c r="N1443" s="83" t="s">
        <v>447</v>
      </c>
      <c r="O1443" s="189" t="s">
        <v>447</v>
      </c>
      <c r="P1443" s="83" t="s">
        <v>781</v>
      </c>
      <c r="Q1443" s="83" t="s">
        <v>3184</v>
      </c>
      <c r="R1443" s="83">
        <v>3282</v>
      </c>
      <c r="S1443" s="93">
        <v>40716</v>
      </c>
      <c r="T1443" s="83">
        <v>127022</v>
      </c>
      <c r="U1443" s="83" t="s">
        <v>171</v>
      </c>
      <c r="V1443" s="83" t="s">
        <v>3192</v>
      </c>
      <c r="W1443" s="171">
        <v>44074</v>
      </c>
      <c r="X1443" s="172" t="e">
        <f>+CONCATENATE(TEXT(#REF!,"yyyy"),"-",TEXT(#REF!,"mm"))</f>
        <v>#REF!</v>
      </c>
      <c r="Y1443" s="173" t="str">
        <f t="shared" si="222"/>
        <v>4</v>
      </c>
      <c r="Z1443" s="172" t="str">
        <f t="shared" si="223"/>
        <v>2020-07</v>
      </c>
      <c r="AA1443" s="170" t="e">
        <f>+VLOOKUP(Z1443,#REF!,2,FALSE)/VLOOKUP(X1443,#REF!,2,FALSE)</f>
        <v>#REF!</v>
      </c>
      <c r="AB1443" s="174" t="e">
        <f t="shared" si="224"/>
        <v>#REF!</v>
      </c>
      <c r="AC1443" s="174" t="e">
        <f t="shared" si="225"/>
        <v>#REF!</v>
      </c>
      <c r="AD1443" s="175" t="e">
        <f>+#REF!+365*Y1443</f>
        <v>#REF!</v>
      </c>
      <c r="AE1443" s="176" t="e">
        <f t="shared" si="226"/>
        <v>#REF!</v>
      </c>
      <c r="AF1443" s="170" t="e">
        <f>+VLOOKUP(CONCATENATE(TEXT(W1443,"yyyy"),"-",TEXT(W1443,"mm")),#REF!,2,0)</f>
        <v>#REF!</v>
      </c>
      <c r="AG1443" s="177" t="e">
        <f>+(AC1443*(1+'INFLAC PROYECTADA'!$B$8)^(AE1443))/((1+DEMANDADO!AF1443)^(AE1443))</f>
        <v>#REF!</v>
      </c>
      <c r="AH1443" s="169">
        <f>(0.2*VLOOKUP(D1443,'%.'!$A$1:$B$4,2,FALSE))+(0.35*VLOOKUP(E1443,'%.'!$A$1:$B$4,2,FALSE))+(0.1*VLOOKUP(F1443,'%.'!$A$1:$B$4,2,FALSE))+(0.35*VLOOKUP(G1443,'%.'!$A$1:$B$4,2,FALSE))</f>
        <v>0.5</v>
      </c>
      <c r="AI1443" s="128" t="str">
        <f t="shared" si="231"/>
        <v>MEDIA</v>
      </c>
      <c r="AJ1443" s="128" t="str">
        <f t="shared" si="227"/>
        <v>Cuentas de Orden</v>
      </c>
      <c r="AK1443" s="178" t="e">
        <f t="shared" si="228"/>
        <v>#REF!</v>
      </c>
    </row>
    <row r="1444" spans="1:37" ht="30" customHeight="1" x14ac:dyDescent="0.25">
      <c r="A1444" s="115">
        <v>1443</v>
      </c>
      <c r="B1444" s="82" t="s">
        <v>3120</v>
      </c>
      <c r="C1444" s="126" t="s">
        <v>3121</v>
      </c>
      <c r="D1444" s="83" t="s">
        <v>48</v>
      </c>
      <c r="E1444" s="83" t="s">
        <v>48</v>
      </c>
      <c r="F1444" s="83" t="s">
        <v>48</v>
      </c>
      <c r="G1444" s="124" t="s">
        <v>48</v>
      </c>
      <c r="H1444" s="169">
        <f t="shared" si="229"/>
        <v>0.5</v>
      </c>
      <c r="I1444" s="170" t="str">
        <f t="shared" si="230"/>
        <v>MEDIA</v>
      </c>
      <c r="J1444" s="292">
        <v>75320461</v>
      </c>
      <c r="K1444" s="221">
        <v>0.4</v>
      </c>
      <c r="L1444" s="82" t="s">
        <v>133</v>
      </c>
      <c r="M1444" s="188">
        <v>0</v>
      </c>
      <c r="N1444" s="83" t="s">
        <v>447</v>
      </c>
      <c r="O1444" s="189" t="s">
        <v>447</v>
      </c>
      <c r="P1444" s="83" t="s">
        <v>760</v>
      </c>
      <c r="Q1444" s="83" t="s">
        <v>3184</v>
      </c>
      <c r="R1444" s="83">
        <v>3282</v>
      </c>
      <c r="S1444" s="93">
        <v>40716</v>
      </c>
      <c r="T1444" s="83">
        <v>127022</v>
      </c>
      <c r="U1444" s="83" t="s">
        <v>171</v>
      </c>
      <c r="V1444" s="83" t="s">
        <v>3192</v>
      </c>
      <c r="W1444" s="171">
        <v>44074</v>
      </c>
      <c r="X1444" s="172" t="e">
        <f>+CONCATENATE(TEXT(#REF!,"yyyy"),"-",TEXT(#REF!,"mm"))</f>
        <v>#REF!</v>
      </c>
      <c r="Y1444" s="173" t="str">
        <f t="shared" si="222"/>
        <v>6</v>
      </c>
      <c r="Z1444" s="172" t="str">
        <f t="shared" si="223"/>
        <v>2020-07</v>
      </c>
      <c r="AA1444" s="170" t="e">
        <f>+VLOOKUP(Z1444,#REF!,2,FALSE)/VLOOKUP(X1444,#REF!,2,FALSE)</f>
        <v>#REF!</v>
      </c>
      <c r="AB1444" s="174" t="e">
        <f t="shared" si="224"/>
        <v>#REF!</v>
      </c>
      <c r="AC1444" s="174" t="e">
        <f t="shared" si="225"/>
        <v>#REF!</v>
      </c>
      <c r="AD1444" s="175" t="e">
        <f>+#REF!+365*Y1444</f>
        <v>#REF!</v>
      </c>
      <c r="AE1444" s="176" t="e">
        <f t="shared" si="226"/>
        <v>#REF!</v>
      </c>
      <c r="AF1444" s="170" t="e">
        <f>+VLOOKUP(CONCATENATE(TEXT(W1444,"yyyy"),"-",TEXT(W1444,"mm")),#REF!,2,0)</f>
        <v>#REF!</v>
      </c>
      <c r="AG1444" s="177" t="e">
        <f>+(AC1444*(1+'INFLAC PROYECTADA'!$B$8)^(AE1444))/((1+DEMANDADO!AF1444)^(AE1444))</f>
        <v>#REF!</v>
      </c>
      <c r="AH1444" s="169">
        <f>(0.2*VLOOKUP(D1444,'%.'!$A$1:$B$4,2,FALSE))+(0.35*VLOOKUP(E1444,'%.'!$A$1:$B$4,2,FALSE))+(0.1*VLOOKUP(F1444,'%.'!$A$1:$B$4,2,FALSE))+(0.35*VLOOKUP(G1444,'%.'!$A$1:$B$4,2,FALSE))</f>
        <v>0.5</v>
      </c>
      <c r="AI1444" s="128" t="str">
        <f t="shared" si="231"/>
        <v>MEDIA</v>
      </c>
      <c r="AJ1444" s="128" t="str">
        <f t="shared" si="227"/>
        <v>Cuentas de Orden</v>
      </c>
      <c r="AK1444" s="178" t="e">
        <f t="shared" si="228"/>
        <v>#REF!</v>
      </c>
    </row>
    <row r="1445" spans="1:37" ht="30" customHeight="1" x14ac:dyDescent="0.25">
      <c r="A1445" s="115">
        <v>1444</v>
      </c>
      <c r="B1445" s="82" t="s">
        <v>3120</v>
      </c>
      <c r="C1445" s="126" t="s">
        <v>3122</v>
      </c>
      <c r="D1445" s="83" t="s">
        <v>48</v>
      </c>
      <c r="E1445" s="83" t="s">
        <v>48</v>
      </c>
      <c r="F1445" s="83" t="s">
        <v>48</v>
      </c>
      <c r="G1445" s="124" t="s">
        <v>48</v>
      </c>
      <c r="H1445" s="169">
        <f t="shared" si="229"/>
        <v>0.5</v>
      </c>
      <c r="I1445" s="170" t="str">
        <f t="shared" si="230"/>
        <v>MEDIA</v>
      </c>
      <c r="J1445" s="292">
        <v>75320461</v>
      </c>
      <c r="K1445" s="221">
        <v>0.4</v>
      </c>
      <c r="L1445" s="83" t="s">
        <v>129</v>
      </c>
      <c r="M1445" s="188">
        <v>0</v>
      </c>
      <c r="N1445" s="83" t="s">
        <v>447</v>
      </c>
      <c r="O1445" s="189" t="s">
        <v>447</v>
      </c>
      <c r="P1445" s="83" t="s">
        <v>760</v>
      </c>
      <c r="Q1445" s="83" t="s">
        <v>3184</v>
      </c>
      <c r="R1445" s="83">
        <v>3282</v>
      </c>
      <c r="S1445" s="93">
        <v>40716</v>
      </c>
      <c r="T1445" s="83">
        <v>127022</v>
      </c>
      <c r="U1445" s="83" t="s">
        <v>171</v>
      </c>
      <c r="V1445" s="83" t="s">
        <v>3192</v>
      </c>
      <c r="W1445" s="171">
        <v>44074</v>
      </c>
      <c r="X1445" s="172" t="e">
        <f>+CONCATENATE(TEXT(#REF!,"yyyy"),"-",TEXT(#REF!,"mm"))</f>
        <v>#REF!</v>
      </c>
      <c r="Y1445" s="173" t="str">
        <f t="shared" si="222"/>
        <v>6</v>
      </c>
      <c r="Z1445" s="172" t="str">
        <f t="shared" si="223"/>
        <v>2020-07</v>
      </c>
      <c r="AA1445" s="170" t="e">
        <f>+VLOOKUP(Z1445,#REF!,2,FALSE)/VLOOKUP(X1445,#REF!,2,FALSE)</f>
        <v>#REF!</v>
      </c>
      <c r="AB1445" s="174" t="e">
        <f t="shared" si="224"/>
        <v>#REF!</v>
      </c>
      <c r="AC1445" s="174" t="e">
        <f t="shared" si="225"/>
        <v>#REF!</v>
      </c>
      <c r="AD1445" s="175" t="e">
        <f>+#REF!+365*Y1445</f>
        <v>#REF!</v>
      </c>
      <c r="AE1445" s="176" t="e">
        <f t="shared" si="226"/>
        <v>#REF!</v>
      </c>
      <c r="AF1445" s="170" t="e">
        <f>+VLOOKUP(CONCATENATE(TEXT(W1445,"yyyy"),"-",TEXT(W1445,"mm")),#REF!,2,0)</f>
        <v>#REF!</v>
      </c>
      <c r="AG1445" s="177" t="e">
        <f>+(AC1445*(1+'INFLAC PROYECTADA'!$B$8)^(AE1445))/((1+DEMANDADO!AF1445)^(AE1445))</f>
        <v>#REF!</v>
      </c>
      <c r="AH1445" s="169">
        <f>(0.2*VLOOKUP(D1445,'%.'!$A$1:$B$4,2,FALSE))+(0.35*VLOOKUP(E1445,'%.'!$A$1:$B$4,2,FALSE))+(0.1*VLOOKUP(F1445,'%.'!$A$1:$B$4,2,FALSE))+(0.35*VLOOKUP(G1445,'%.'!$A$1:$B$4,2,FALSE))</f>
        <v>0.5</v>
      </c>
      <c r="AI1445" s="128" t="str">
        <f t="shared" si="231"/>
        <v>MEDIA</v>
      </c>
      <c r="AJ1445" s="128" t="str">
        <f t="shared" si="227"/>
        <v>Cuentas de Orden</v>
      </c>
      <c r="AK1445" s="178" t="e">
        <f t="shared" si="228"/>
        <v>#REF!</v>
      </c>
    </row>
    <row r="1446" spans="1:37" ht="30" customHeight="1" x14ac:dyDescent="0.25">
      <c r="A1446" s="115">
        <v>1445</v>
      </c>
      <c r="B1446" s="82" t="s">
        <v>3123</v>
      </c>
      <c r="C1446" s="126" t="s">
        <v>3124</v>
      </c>
      <c r="D1446" s="83" t="s">
        <v>48</v>
      </c>
      <c r="E1446" s="83" t="s">
        <v>48</v>
      </c>
      <c r="F1446" s="83" t="s">
        <v>48</v>
      </c>
      <c r="G1446" s="124" t="s">
        <v>48</v>
      </c>
      <c r="H1446" s="169">
        <f t="shared" si="229"/>
        <v>0.5</v>
      </c>
      <c r="I1446" s="170" t="str">
        <f t="shared" si="230"/>
        <v>MEDIA</v>
      </c>
      <c r="J1446" s="292">
        <v>75320461</v>
      </c>
      <c r="K1446" s="221">
        <v>0.4</v>
      </c>
      <c r="L1446" s="83" t="s">
        <v>129</v>
      </c>
      <c r="M1446" s="188">
        <v>0</v>
      </c>
      <c r="N1446" s="83" t="s">
        <v>447</v>
      </c>
      <c r="O1446" s="189" t="s">
        <v>447</v>
      </c>
      <c r="P1446" s="83" t="s">
        <v>760</v>
      </c>
      <c r="Q1446" s="83" t="s">
        <v>3184</v>
      </c>
      <c r="R1446" s="83">
        <v>3282</v>
      </c>
      <c r="S1446" s="93">
        <v>40716</v>
      </c>
      <c r="T1446" s="83">
        <v>127022</v>
      </c>
      <c r="U1446" s="83" t="s">
        <v>171</v>
      </c>
      <c r="V1446" s="83" t="s">
        <v>3192</v>
      </c>
      <c r="W1446" s="171">
        <v>44074</v>
      </c>
      <c r="X1446" s="172" t="e">
        <f>+CONCATENATE(TEXT(#REF!,"yyyy"),"-",TEXT(#REF!,"mm"))</f>
        <v>#REF!</v>
      </c>
      <c r="Y1446" s="173" t="str">
        <f t="shared" si="222"/>
        <v>6</v>
      </c>
      <c r="Z1446" s="172" t="str">
        <f t="shared" si="223"/>
        <v>2020-07</v>
      </c>
      <c r="AA1446" s="170" t="e">
        <f>+VLOOKUP(Z1446,#REF!,2,FALSE)/VLOOKUP(X1446,#REF!,2,FALSE)</f>
        <v>#REF!</v>
      </c>
      <c r="AB1446" s="174" t="e">
        <f t="shared" si="224"/>
        <v>#REF!</v>
      </c>
      <c r="AC1446" s="174" t="e">
        <f t="shared" si="225"/>
        <v>#REF!</v>
      </c>
      <c r="AD1446" s="175" t="e">
        <f>+#REF!+365*Y1446</f>
        <v>#REF!</v>
      </c>
      <c r="AE1446" s="176" t="e">
        <f t="shared" si="226"/>
        <v>#REF!</v>
      </c>
      <c r="AF1446" s="170" t="e">
        <f>+VLOOKUP(CONCATENATE(TEXT(W1446,"yyyy"),"-",TEXT(W1446,"mm")),#REF!,2,0)</f>
        <v>#REF!</v>
      </c>
      <c r="AG1446" s="177" t="e">
        <f>+(AC1446*(1+'INFLAC PROYECTADA'!$B$8)^(AE1446))/((1+DEMANDADO!AF1446)^(AE1446))</f>
        <v>#REF!</v>
      </c>
      <c r="AH1446" s="169">
        <f>(0.2*VLOOKUP(D1446,'%.'!$A$1:$B$4,2,FALSE))+(0.35*VLOOKUP(E1446,'%.'!$A$1:$B$4,2,FALSE))+(0.1*VLOOKUP(F1446,'%.'!$A$1:$B$4,2,FALSE))+(0.35*VLOOKUP(G1446,'%.'!$A$1:$B$4,2,FALSE))</f>
        <v>0.5</v>
      </c>
      <c r="AI1446" s="128" t="str">
        <f t="shared" si="231"/>
        <v>MEDIA</v>
      </c>
      <c r="AJ1446" s="128" t="str">
        <f t="shared" si="227"/>
        <v>Cuentas de Orden</v>
      </c>
      <c r="AK1446" s="178" t="e">
        <f t="shared" si="228"/>
        <v>#REF!</v>
      </c>
    </row>
    <row r="1447" spans="1:37" ht="30" customHeight="1" x14ac:dyDescent="0.25">
      <c r="A1447" s="115">
        <v>1446</v>
      </c>
      <c r="B1447" s="82" t="s">
        <v>3125</v>
      </c>
      <c r="C1447" s="126" t="s">
        <v>3126</v>
      </c>
      <c r="D1447" s="83" t="s">
        <v>48</v>
      </c>
      <c r="E1447" s="83" t="s">
        <v>48</v>
      </c>
      <c r="F1447" s="83" t="s">
        <v>48</v>
      </c>
      <c r="G1447" s="124" t="s">
        <v>48</v>
      </c>
      <c r="H1447" s="169">
        <f t="shared" si="229"/>
        <v>0.5</v>
      </c>
      <c r="I1447" s="170" t="str">
        <f t="shared" si="230"/>
        <v>MEDIA</v>
      </c>
      <c r="J1447" s="292">
        <v>41680765</v>
      </c>
      <c r="K1447" s="221">
        <v>0.4</v>
      </c>
      <c r="L1447" s="83" t="s">
        <v>129</v>
      </c>
      <c r="M1447" s="188">
        <v>0</v>
      </c>
      <c r="N1447" s="83" t="s">
        <v>447</v>
      </c>
      <c r="O1447" s="189" t="s">
        <v>447</v>
      </c>
      <c r="P1447" s="83" t="s">
        <v>760</v>
      </c>
      <c r="Q1447" s="83" t="s">
        <v>3184</v>
      </c>
      <c r="R1447" s="83">
        <v>3282</v>
      </c>
      <c r="S1447" s="93">
        <v>40716</v>
      </c>
      <c r="T1447" s="83">
        <v>127022</v>
      </c>
      <c r="U1447" s="83" t="s">
        <v>171</v>
      </c>
      <c r="V1447" s="83" t="s">
        <v>3192</v>
      </c>
      <c r="W1447" s="171">
        <v>44074</v>
      </c>
      <c r="X1447" s="172" t="e">
        <f>+CONCATENATE(TEXT(#REF!,"yyyy"),"-",TEXT(#REF!,"mm"))</f>
        <v>#REF!</v>
      </c>
      <c r="Y1447" s="173" t="str">
        <f t="shared" si="222"/>
        <v>6</v>
      </c>
      <c r="Z1447" s="172" t="str">
        <f t="shared" si="223"/>
        <v>2020-07</v>
      </c>
      <c r="AA1447" s="170" t="e">
        <f>+VLOOKUP(Z1447,#REF!,2,FALSE)/VLOOKUP(X1447,#REF!,2,FALSE)</f>
        <v>#REF!</v>
      </c>
      <c r="AB1447" s="174" t="e">
        <f t="shared" si="224"/>
        <v>#REF!</v>
      </c>
      <c r="AC1447" s="174" t="e">
        <f t="shared" si="225"/>
        <v>#REF!</v>
      </c>
      <c r="AD1447" s="175" t="e">
        <f>+#REF!+365*Y1447</f>
        <v>#REF!</v>
      </c>
      <c r="AE1447" s="176" t="e">
        <f t="shared" si="226"/>
        <v>#REF!</v>
      </c>
      <c r="AF1447" s="170" t="e">
        <f>+VLOOKUP(CONCATENATE(TEXT(W1447,"yyyy"),"-",TEXT(W1447,"mm")),#REF!,2,0)</f>
        <v>#REF!</v>
      </c>
      <c r="AG1447" s="177" t="e">
        <f>+(AC1447*(1+'INFLAC PROYECTADA'!$B$8)^(AE1447))/((1+DEMANDADO!AF1447)^(AE1447))</f>
        <v>#REF!</v>
      </c>
      <c r="AH1447" s="169">
        <f>(0.2*VLOOKUP(D1447,'%.'!$A$1:$B$4,2,FALSE))+(0.35*VLOOKUP(E1447,'%.'!$A$1:$B$4,2,FALSE))+(0.1*VLOOKUP(F1447,'%.'!$A$1:$B$4,2,FALSE))+(0.35*VLOOKUP(G1447,'%.'!$A$1:$B$4,2,FALSE))</f>
        <v>0.5</v>
      </c>
      <c r="AI1447" s="128" t="str">
        <f t="shared" si="231"/>
        <v>MEDIA</v>
      </c>
      <c r="AJ1447" s="128" t="str">
        <f t="shared" si="227"/>
        <v>Cuentas de Orden</v>
      </c>
      <c r="AK1447" s="178" t="e">
        <f t="shared" si="228"/>
        <v>#REF!</v>
      </c>
    </row>
    <row r="1448" spans="1:37" ht="30" customHeight="1" x14ac:dyDescent="0.25">
      <c r="A1448" s="115">
        <v>1447</v>
      </c>
      <c r="B1448" s="82" t="s">
        <v>3125</v>
      </c>
      <c r="C1448" s="126" t="s">
        <v>3127</v>
      </c>
      <c r="D1448" s="83" t="s">
        <v>48</v>
      </c>
      <c r="E1448" s="83" t="s">
        <v>48</v>
      </c>
      <c r="F1448" s="83" t="s">
        <v>48</v>
      </c>
      <c r="G1448" s="124" t="s">
        <v>48</v>
      </c>
      <c r="H1448" s="169">
        <f t="shared" si="229"/>
        <v>0.5</v>
      </c>
      <c r="I1448" s="170" t="str">
        <f t="shared" si="230"/>
        <v>MEDIA</v>
      </c>
      <c r="J1448" s="292">
        <v>41680765</v>
      </c>
      <c r="K1448" s="221">
        <v>0.4</v>
      </c>
      <c r="L1448" s="83" t="s">
        <v>128</v>
      </c>
      <c r="M1448" s="188">
        <v>0</v>
      </c>
      <c r="N1448" s="83" t="s">
        <v>447</v>
      </c>
      <c r="O1448" s="189" t="s">
        <v>447</v>
      </c>
      <c r="P1448" s="83" t="s">
        <v>760</v>
      </c>
      <c r="Q1448" s="83" t="s">
        <v>3184</v>
      </c>
      <c r="R1448" s="83">
        <v>3282</v>
      </c>
      <c r="S1448" s="93">
        <v>40716</v>
      </c>
      <c r="T1448" s="83">
        <v>127022</v>
      </c>
      <c r="U1448" s="83" t="s">
        <v>171</v>
      </c>
      <c r="V1448" s="83" t="s">
        <v>3192</v>
      </c>
      <c r="W1448" s="171">
        <v>44074</v>
      </c>
      <c r="X1448" s="172" t="e">
        <f>+CONCATENATE(TEXT(#REF!,"yyyy"),"-",TEXT(#REF!,"mm"))</f>
        <v>#REF!</v>
      </c>
      <c r="Y1448" s="173" t="str">
        <f t="shared" si="222"/>
        <v>6</v>
      </c>
      <c r="Z1448" s="172" t="str">
        <f t="shared" si="223"/>
        <v>2020-07</v>
      </c>
      <c r="AA1448" s="170" t="e">
        <f>+VLOOKUP(Z1448,#REF!,2,FALSE)/VLOOKUP(X1448,#REF!,2,FALSE)</f>
        <v>#REF!</v>
      </c>
      <c r="AB1448" s="174" t="e">
        <f t="shared" si="224"/>
        <v>#REF!</v>
      </c>
      <c r="AC1448" s="174" t="e">
        <f t="shared" si="225"/>
        <v>#REF!</v>
      </c>
      <c r="AD1448" s="175" t="e">
        <f>+#REF!+365*Y1448</f>
        <v>#REF!</v>
      </c>
      <c r="AE1448" s="176" t="e">
        <f t="shared" si="226"/>
        <v>#REF!</v>
      </c>
      <c r="AF1448" s="170" t="e">
        <f>+VLOOKUP(CONCATENATE(TEXT(W1448,"yyyy"),"-",TEXT(W1448,"mm")),#REF!,2,0)</f>
        <v>#REF!</v>
      </c>
      <c r="AG1448" s="177" t="e">
        <f>+(AC1448*(1+'INFLAC PROYECTADA'!$B$8)^(AE1448))/((1+DEMANDADO!AF1448)^(AE1448))</f>
        <v>#REF!</v>
      </c>
      <c r="AH1448" s="169">
        <f>(0.2*VLOOKUP(D1448,'%.'!$A$1:$B$4,2,FALSE))+(0.35*VLOOKUP(E1448,'%.'!$A$1:$B$4,2,FALSE))+(0.1*VLOOKUP(F1448,'%.'!$A$1:$B$4,2,FALSE))+(0.35*VLOOKUP(G1448,'%.'!$A$1:$B$4,2,FALSE))</f>
        <v>0.5</v>
      </c>
      <c r="AI1448" s="128" t="str">
        <f t="shared" si="231"/>
        <v>MEDIA</v>
      </c>
      <c r="AJ1448" s="128" t="str">
        <f t="shared" si="227"/>
        <v>Cuentas de Orden</v>
      </c>
      <c r="AK1448" s="178" t="e">
        <f t="shared" si="228"/>
        <v>#REF!</v>
      </c>
    </row>
    <row r="1449" spans="1:37" ht="30" customHeight="1" x14ac:dyDescent="0.25">
      <c r="A1449" s="115">
        <v>1448</v>
      </c>
      <c r="B1449" s="82" t="s">
        <v>3100</v>
      </c>
      <c r="C1449" s="126" t="s">
        <v>3128</v>
      </c>
      <c r="D1449" s="83" t="s">
        <v>1</v>
      </c>
      <c r="E1449" s="83" t="s">
        <v>1</v>
      </c>
      <c r="F1449" s="83" t="s">
        <v>1</v>
      </c>
      <c r="G1449" s="124" t="s">
        <v>1</v>
      </c>
      <c r="H1449" s="169">
        <f t="shared" si="229"/>
        <v>0.05</v>
      </c>
      <c r="I1449" s="170" t="str">
        <f t="shared" si="230"/>
        <v>REMOTA</v>
      </c>
      <c r="J1449" s="292">
        <v>170491569</v>
      </c>
      <c r="K1449" s="221">
        <v>0</v>
      </c>
      <c r="L1449" s="82" t="s">
        <v>130</v>
      </c>
      <c r="M1449" s="188">
        <v>0</v>
      </c>
      <c r="N1449" s="83" t="s">
        <v>447</v>
      </c>
      <c r="O1449" s="189" t="s">
        <v>447</v>
      </c>
      <c r="P1449" s="83" t="s">
        <v>760</v>
      </c>
      <c r="Q1449" s="83" t="s">
        <v>3184</v>
      </c>
      <c r="R1449" s="83">
        <v>3285</v>
      </c>
      <c r="S1449" s="93">
        <v>40716</v>
      </c>
      <c r="T1449" s="83">
        <v>127022</v>
      </c>
      <c r="U1449" s="83" t="s">
        <v>178</v>
      </c>
      <c r="V1449" s="82" t="s">
        <v>3200</v>
      </c>
      <c r="W1449" s="171">
        <v>44074</v>
      </c>
      <c r="X1449" s="172" t="e">
        <f>+CONCATENATE(TEXT(#REF!,"yyyy"),"-",TEXT(#REF!,"mm"))</f>
        <v>#REF!</v>
      </c>
      <c r="Y1449" s="173" t="str">
        <f t="shared" si="222"/>
        <v>6</v>
      </c>
      <c r="Z1449" s="172" t="str">
        <f t="shared" si="223"/>
        <v>2020-07</v>
      </c>
      <c r="AA1449" s="170" t="e">
        <f>+VLOOKUP(Z1449,#REF!,2,FALSE)/VLOOKUP(X1449,#REF!,2,FALSE)</f>
        <v>#REF!</v>
      </c>
      <c r="AB1449" s="174" t="e">
        <f t="shared" si="224"/>
        <v>#REF!</v>
      </c>
      <c r="AC1449" s="174" t="e">
        <f t="shared" si="225"/>
        <v>#REF!</v>
      </c>
      <c r="AD1449" s="175" t="e">
        <f>+#REF!+365*Y1449</f>
        <v>#REF!</v>
      </c>
      <c r="AE1449" s="176" t="e">
        <f t="shared" si="226"/>
        <v>#REF!</v>
      </c>
      <c r="AF1449" s="170" t="e">
        <f>+VLOOKUP(CONCATENATE(TEXT(W1449,"yyyy"),"-",TEXT(W1449,"mm")),#REF!,2,0)</f>
        <v>#REF!</v>
      </c>
      <c r="AG1449" s="177" t="e">
        <f>+(AC1449*(1+'INFLAC PROYECTADA'!$B$8)^(AE1449))/((1+DEMANDADO!AF1449)^(AE1449))</f>
        <v>#REF!</v>
      </c>
      <c r="AH1449" s="169">
        <f>(0.2*VLOOKUP(D1449,'%.'!$A$1:$B$4,2,FALSE))+(0.35*VLOOKUP(E1449,'%.'!$A$1:$B$4,2,FALSE))+(0.1*VLOOKUP(F1449,'%.'!$A$1:$B$4,2,FALSE))+(0.35*VLOOKUP(G1449,'%.'!$A$1:$B$4,2,FALSE))</f>
        <v>0.05</v>
      </c>
      <c r="AI1449" s="128" t="str">
        <f t="shared" si="231"/>
        <v>REMOTA</v>
      </c>
      <c r="AJ1449" s="128" t="str">
        <f t="shared" si="227"/>
        <v>No se registra</v>
      </c>
      <c r="AK1449" s="178">
        <f t="shared" si="228"/>
        <v>0</v>
      </c>
    </row>
    <row r="1450" spans="1:37" ht="30" customHeight="1" x14ac:dyDescent="0.25">
      <c r="A1450" s="115">
        <v>1449</v>
      </c>
      <c r="B1450" s="82" t="s">
        <v>3087</v>
      </c>
      <c r="C1450" s="126" t="s">
        <v>3129</v>
      </c>
      <c r="D1450" s="83" t="s">
        <v>1</v>
      </c>
      <c r="E1450" s="83" t="s">
        <v>1</v>
      </c>
      <c r="F1450" s="83" t="s">
        <v>1</v>
      </c>
      <c r="G1450" s="124" t="s">
        <v>1</v>
      </c>
      <c r="H1450" s="169">
        <f t="shared" si="229"/>
        <v>0.05</v>
      </c>
      <c r="I1450" s="170" t="str">
        <f t="shared" si="230"/>
        <v>REMOTA</v>
      </c>
      <c r="J1450" s="292">
        <v>0</v>
      </c>
      <c r="K1450" s="221">
        <v>0</v>
      </c>
      <c r="L1450" s="83" t="s">
        <v>129</v>
      </c>
      <c r="M1450" s="188">
        <v>0</v>
      </c>
      <c r="N1450" s="83" t="s">
        <v>447</v>
      </c>
      <c r="O1450" s="189" t="s">
        <v>447</v>
      </c>
      <c r="P1450" s="83" t="s">
        <v>753</v>
      </c>
      <c r="Q1450" s="83" t="s">
        <v>3184</v>
      </c>
      <c r="R1450" s="83">
        <v>3285</v>
      </c>
      <c r="S1450" s="93">
        <v>40716</v>
      </c>
      <c r="T1450" s="83">
        <v>127022</v>
      </c>
      <c r="U1450" s="83" t="s">
        <v>166</v>
      </c>
      <c r="V1450" s="82" t="s">
        <v>3201</v>
      </c>
      <c r="W1450" s="171">
        <v>44074</v>
      </c>
      <c r="X1450" s="172" t="e">
        <f>+CONCATENATE(TEXT(#REF!,"yyyy"),"-",TEXT(#REF!,"mm"))</f>
        <v>#REF!</v>
      </c>
      <c r="Y1450" s="173" t="str">
        <f t="shared" si="222"/>
        <v>7</v>
      </c>
      <c r="Z1450" s="172" t="str">
        <f t="shared" si="223"/>
        <v>2020-07</v>
      </c>
      <c r="AA1450" s="170" t="e">
        <f>+VLOOKUP(Z1450,#REF!,2,FALSE)/VLOOKUP(X1450,#REF!,2,FALSE)</f>
        <v>#REF!</v>
      </c>
      <c r="AB1450" s="174" t="e">
        <f t="shared" si="224"/>
        <v>#REF!</v>
      </c>
      <c r="AC1450" s="174" t="e">
        <f t="shared" si="225"/>
        <v>#REF!</v>
      </c>
      <c r="AD1450" s="175" t="e">
        <f>+#REF!+365*Y1450</f>
        <v>#REF!</v>
      </c>
      <c r="AE1450" s="176" t="e">
        <f t="shared" si="226"/>
        <v>#REF!</v>
      </c>
      <c r="AF1450" s="170" t="e">
        <f>+VLOOKUP(CONCATENATE(TEXT(W1450,"yyyy"),"-",TEXT(W1450,"mm")),#REF!,2,0)</f>
        <v>#REF!</v>
      </c>
      <c r="AG1450" s="177" t="e">
        <f>+(AC1450*(1+'INFLAC PROYECTADA'!$B$8)^(AE1450))/((1+DEMANDADO!AF1450)^(AE1450))</f>
        <v>#REF!</v>
      </c>
      <c r="AH1450" s="169">
        <f>(0.2*VLOOKUP(D1450,'%.'!$A$1:$B$4,2,FALSE))+(0.35*VLOOKUP(E1450,'%.'!$A$1:$B$4,2,FALSE))+(0.1*VLOOKUP(F1450,'%.'!$A$1:$B$4,2,FALSE))+(0.35*VLOOKUP(G1450,'%.'!$A$1:$B$4,2,FALSE))</f>
        <v>0.05</v>
      </c>
      <c r="AI1450" s="128" t="str">
        <f t="shared" si="231"/>
        <v>REMOTA</v>
      </c>
      <c r="AJ1450" s="128" t="str">
        <f t="shared" si="227"/>
        <v>No se registra</v>
      </c>
      <c r="AK1450" s="178">
        <f t="shared" si="228"/>
        <v>0</v>
      </c>
    </row>
    <row r="1451" spans="1:37" ht="30" customHeight="1" x14ac:dyDescent="0.25">
      <c r="A1451" s="115">
        <v>1450</v>
      </c>
      <c r="B1451" s="82" t="s">
        <v>3130</v>
      </c>
      <c r="C1451" s="126" t="s">
        <v>3131</v>
      </c>
      <c r="D1451" s="83" t="s">
        <v>1</v>
      </c>
      <c r="E1451" s="83" t="s">
        <v>1</v>
      </c>
      <c r="F1451" s="83" t="s">
        <v>1</v>
      </c>
      <c r="G1451" s="124" t="s">
        <v>1</v>
      </c>
      <c r="H1451" s="169">
        <f t="shared" si="229"/>
        <v>0.05</v>
      </c>
      <c r="I1451" s="170" t="str">
        <f t="shared" si="230"/>
        <v>REMOTA</v>
      </c>
      <c r="J1451" s="292">
        <v>31968625</v>
      </c>
      <c r="K1451" s="221">
        <v>0</v>
      </c>
      <c r="L1451" s="83" t="s">
        <v>132</v>
      </c>
      <c r="M1451" s="188">
        <v>0</v>
      </c>
      <c r="N1451" s="83" t="s">
        <v>447</v>
      </c>
      <c r="O1451" s="189" t="s">
        <v>447</v>
      </c>
      <c r="P1451" s="83" t="s">
        <v>753</v>
      </c>
      <c r="Q1451" s="83" t="s">
        <v>3184</v>
      </c>
      <c r="R1451" s="83">
        <v>3285</v>
      </c>
      <c r="S1451" s="93">
        <v>40716</v>
      </c>
      <c r="T1451" s="83">
        <v>127022</v>
      </c>
      <c r="U1451" s="82" t="s">
        <v>76</v>
      </c>
      <c r="V1451" s="83" t="s">
        <v>3192</v>
      </c>
      <c r="W1451" s="171">
        <v>44074</v>
      </c>
      <c r="X1451" s="172" t="e">
        <f>+CONCATENATE(TEXT(#REF!,"yyyy"),"-",TEXT(#REF!,"mm"))</f>
        <v>#REF!</v>
      </c>
      <c r="Y1451" s="173" t="str">
        <f t="shared" si="222"/>
        <v>7</v>
      </c>
      <c r="Z1451" s="172" t="str">
        <f t="shared" si="223"/>
        <v>2020-07</v>
      </c>
      <c r="AA1451" s="170" t="e">
        <f>+VLOOKUP(Z1451,#REF!,2,FALSE)/VLOOKUP(X1451,#REF!,2,FALSE)</f>
        <v>#REF!</v>
      </c>
      <c r="AB1451" s="174" t="e">
        <f t="shared" si="224"/>
        <v>#REF!</v>
      </c>
      <c r="AC1451" s="174" t="e">
        <f t="shared" si="225"/>
        <v>#REF!</v>
      </c>
      <c r="AD1451" s="175" t="e">
        <f>+#REF!+365*Y1451</f>
        <v>#REF!</v>
      </c>
      <c r="AE1451" s="176" t="e">
        <f t="shared" si="226"/>
        <v>#REF!</v>
      </c>
      <c r="AF1451" s="170" t="e">
        <f>+VLOOKUP(CONCATENATE(TEXT(W1451,"yyyy"),"-",TEXT(W1451,"mm")),#REF!,2,0)</f>
        <v>#REF!</v>
      </c>
      <c r="AG1451" s="177" t="e">
        <f>+(AC1451*(1+'INFLAC PROYECTADA'!$B$8)^(AE1451))/((1+DEMANDADO!AF1451)^(AE1451))</f>
        <v>#REF!</v>
      </c>
      <c r="AH1451" s="169">
        <f>(0.2*VLOOKUP(D1451,'%.'!$A$1:$B$4,2,FALSE))+(0.35*VLOOKUP(E1451,'%.'!$A$1:$B$4,2,FALSE))+(0.1*VLOOKUP(F1451,'%.'!$A$1:$B$4,2,FALSE))+(0.35*VLOOKUP(G1451,'%.'!$A$1:$B$4,2,FALSE))</f>
        <v>0.05</v>
      </c>
      <c r="AI1451" s="128" t="str">
        <f t="shared" si="231"/>
        <v>REMOTA</v>
      </c>
      <c r="AJ1451" s="128" t="str">
        <f t="shared" si="227"/>
        <v>No se registra</v>
      </c>
      <c r="AK1451" s="178">
        <f t="shared" si="228"/>
        <v>0</v>
      </c>
    </row>
    <row r="1452" spans="1:37" ht="30" customHeight="1" x14ac:dyDescent="0.25">
      <c r="A1452" s="115">
        <v>1451</v>
      </c>
      <c r="B1452" s="82" t="s">
        <v>3116</v>
      </c>
      <c r="C1452" s="126" t="s">
        <v>3132</v>
      </c>
      <c r="D1452" s="83" t="s">
        <v>1</v>
      </c>
      <c r="E1452" s="83" t="s">
        <v>1</v>
      </c>
      <c r="F1452" s="83" t="s">
        <v>1</v>
      </c>
      <c r="G1452" s="124" t="s">
        <v>1</v>
      </c>
      <c r="H1452" s="169">
        <f t="shared" si="229"/>
        <v>0.05</v>
      </c>
      <c r="I1452" s="170" t="str">
        <f t="shared" si="230"/>
        <v>REMOTA</v>
      </c>
      <c r="J1452" s="292">
        <v>37000000</v>
      </c>
      <c r="K1452" s="221">
        <v>0</v>
      </c>
      <c r="L1452" s="82" t="s">
        <v>133</v>
      </c>
      <c r="M1452" s="188">
        <v>0</v>
      </c>
      <c r="N1452" s="83" t="s">
        <v>447</v>
      </c>
      <c r="O1452" s="189" t="s">
        <v>447</v>
      </c>
      <c r="P1452" s="82" t="s">
        <v>760</v>
      </c>
      <c r="Q1452" s="83" t="s">
        <v>3184</v>
      </c>
      <c r="R1452" s="83">
        <v>3285</v>
      </c>
      <c r="S1452" s="93">
        <v>40716</v>
      </c>
      <c r="T1452" s="83">
        <v>127022</v>
      </c>
      <c r="U1452" s="83" t="s">
        <v>171</v>
      </c>
      <c r="V1452" s="83" t="s">
        <v>3192</v>
      </c>
      <c r="W1452" s="171">
        <v>44074</v>
      </c>
      <c r="X1452" s="172" t="e">
        <f>+CONCATENATE(TEXT(#REF!,"yyyy"),"-",TEXT(#REF!,"mm"))</f>
        <v>#REF!</v>
      </c>
      <c r="Y1452" s="173" t="str">
        <f t="shared" si="222"/>
        <v>6</v>
      </c>
      <c r="Z1452" s="172" t="str">
        <f t="shared" si="223"/>
        <v>2020-07</v>
      </c>
      <c r="AA1452" s="170" t="e">
        <f>+VLOOKUP(Z1452,#REF!,2,FALSE)/VLOOKUP(X1452,#REF!,2,FALSE)</f>
        <v>#REF!</v>
      </c>
      <c r="AB1452" s="174" t="e">
        <f t="shared" si="224"/>
        <v>#REF!</v>
      </c>
      <c r="AC1452" s="174" t="e">
        <f t="shared" si="225"/>
        <v>#REF!</v>
      </c>
      <c r="AD1452" s="175" t="e">
        <f>+#REF!+365*Y1452</f>
        <v>#REF!</v>
      </c>
      <c r="AE1452" s="176" t="e">
        <f t="shared" si="226"/>
        <v>#REF!</v>
      </c>
      <c r="AF1452" s="170" t="e">
        <f>+VLOOKUP(CONCATENATE(TEXT(W1452,"yyyy"),"-",TEXT(W1452,"mm")),#REF!,2,0)</f>
        <v>#REF!</v>
      </c>
      <c r="AG1452" s="177" t="e">
        <f>+(AC1452*(1+'INFLAC PROYECTADA'!$B$8)^(AE1452))/((1+DEMANDADO!AF1452)^(AE1452))</f>
        <v>#REF!</v>
      </c>
      <c r="AH1452" s="169">
        <f>(0.2*VLOOKUP(D1452,'%.'!$A$1:$B$4,2,FALSE))+(0.35*VLOOKUP(E1452,'%.'!$A$1:$B$4,2,FALSE))+(0.1*VLOOKUP(F1452,'%.'!$A$1:$B$4,2,FALSE))+(0.35*VLOOKUP(G1452,'%.'!$A$1:$B$4,2,FALSE))</f>
        <v>0.05</v>
      </c>
      <c r="AI1452" s="128" t="str">
        <f t="shared" si="231"/>
        <v>REMOTA</v>
      </c>
      <c r="AJ1452" s="128" t="str">
        <f t="shared" si="227"/>
        <v>No se registra</v>
      </c>
      <c r="AK1452" s="178">
        <f t="shared" si="228"/>
        <v>0</v>
      </c>
    </row>
    <row r="1453" spans="1:37" ht="30" customHeight="1" x14ac:dyDescent="0.25">
      <c r="A1453" s="115">
        <v>1452</v>
      </c>
      <c r="B1453" s="82" t="s">
        <v>3130</v>
      </c>
      <c r="C1453" s="126" t="s">
        <v>3133</v>
      </c>
      <c r="D1453" s="83" t="s">
        <v>1</v>
      </c>
      <c r="E1453" s="83" t="s">
        <v>1</v>
      </c>
      <c r="F1453" s="83" t="s">
        <v>1</v>
      </c>
      <c r="G1453" s="124" t="s">
        <v>1</v>
      </c>
      <c r="H1453" s="169">
        <f t="shared" si="229"/>
        <v>0.05</v>
      </c>
      <c r="I1453" s="170" t="str">
        <f t="shared" si="230"/>
        <v>REMOTA</v>
      </c>
      <c r="J1453" s="292">
        <v>0</v>
      </c>
      <c r="K1453" s="221">
        <v>0</v>
      </c>
      <c r="L1453" s="82" t="s">
        <v>133</v>
      </c>
      <c r="M1453" s="188">
        <v>0</v>
      </c>
      <c r="N1453" s="83" t="s">
        <v>447</v>
      </c>
      <c r="O1453" s="189" t="s">
        <v>447</v>
      </c>
      <c r="P1453" s="83" t="s">
        <v>1448</v>
      </c>
      <c r="Q1453" s="83" t="s">
        <v>3184</v>
      </c>
      <c r="R1453" s="83">
        <v>3285</v>
      </c>
      <c r="S1453" s="93">
        <v>40716</v>
      </c>
      <c r="T1453" s="83">
        <v>127022</v>
      </c>
      <c r="U1453" s="83" t="s">
        <v>174</v>
      </c>
      <c r="V1453" s="82" t="s">
        <v>3202</v>
      </c>
      <c r="W1453" s="171">
        <v>44074</v>
      </c>
      <c r="X1453" s="172" t="e">
        <f>+CONCATENATE(TEXT(#REF!,"yyyy"),"-",TEXT(#REF!,"mm"))</f>
        <v>#REF!</v>
      </c>
      <c r="Y1453" s="173" t="str">
        <f t="shared" si="222"/>
        <v>15</v>
      </c>
      <c r="Z1453" s="172" t="str">
        <f t="shared" si="223"/>
        <v>2020-07</v>
      </c>
      <c r="AA1453" s="170" t="e">
        <f>+VLOOKUP(Z1453,#REF!,2,FALSE)/VLOOKUP(X1453,#REF!,2,FALSE)</f>
        <v>#REF!</v>
      </c>
      <c r="AB1453" s="174" t="e">
        <f t="shared" si="224"/>
        <v>#REF!</v>
      </c>
      <c r="AC1453" s="174" t="e">
        <f t="shared" si="225"/>
        <v>#REF!</v>
      </c>
      <c r="AD1453" s="175" t="e">
        <f>+#REF!+365*Y1453</f>
        <v>#REF!</v>
      </c>
      <c r="AE1453" s="176" t="e">
        <f t="shared" si="226"/>
        <v>#REF!</v>
      </c>
      <c r="AF1453" s="170" t="e">
        <f>+VLOOKUP(CONCATENATE(TEXT(W1453,"yyyy"),"-",TEXT(W1453,"mm")),#REF!,2,0)</f>
        <v>#REF!</v>
      </c>
      <c r="AG1453" s="177" t="e">
        <f>+(AC1453*(1+'INFLAC PROYECTADA'!$B$8)^(AE1453))/((1+DEMANDADO!AF1453)^(AE1453))</f>
        <v>#REF!</v>
      </c>
      <c r="AH1453" s="169">
        <f>(0.2*VLOOKUP(D1453,'%.'!$A$1:$B$4,2,FALSE))+(0.35*VLOOKUP(E1453,'%.'!$A$1:$B$4,2,FALSE))+(0.1*VLOOKUP(F1453,'%.'!$A$1:$B$4,2,FALSE))+(0.35*VLOOKUP(G1453,'%.'!$A$1:$B$4,2,FALSE))</f>
        <v>0.05</v>
      </c>
      <c r="AI1453" s="128" t="str">
        <f t="shared" si="231"/>
        <v>REMOTA</v>
      </c>
      <c r="AJ1453" s="128" t="str">
        <f t="shared" si="227"/>
        <v>No se registra</v>
      </c>
      <c r="AK1453" s="178">
        <f t="shared" si="228"/>
        <v>0</v>
      </c>
    </row>
    <row r="1454" spans="1:37" ht="30" customHeight="1" x14ac:dyDescent="0.25">
      <c r="A1454" s="115">
        <v>1453</v>
      </c>
      <c r="B1454" s="82" t="s">
        <v>3134</v>
      </c>
      <c r="C1454" s="126" t="s">
        <v>3135</v>
      </c>
      <c r="D1454" s="83" t="s">
        <v>1</v>
      </c>
      <c r="E1454" s="83" t="s">
        <v>1</v>
      </c>
      <c r="F1454" s="83" t="s">
        <v>1</v>
      </c>
      <c r="G1454" s="124" t="s">
        <v>1</v>
      </c>
      <c r="H1454" s="169">
        <f t="shared" si="229"/>
        <v>0.05</v>
      </c>
      <c r="I1454" s="170" t="str">
        <f t="shared" si="230"/>
        <v>REMOTA</v>
      </c>
      <c r="J1454" s="292">
        <v>19000000</v>
      </c>
      <c r="K1454" s="221">
        <v>0</v>
      </c>
      <c r="L1454" s="82" t="s">
        <v>133</v>
      </c>
      <c r="M1454" s="188">
        <v>0</v>
      </c>
      <c r="N1454" s="83" t="s">
        <v>447</v>
      </c>
      <c r="O1454" s="189" t="s">
        <v>447</v>
      </c>
      <c r="P1454" s="83" t="s">
        <v>787</v>
      </c>
      <c r="Q1454" s="83" t="s">
        <v>3184</v>
      </c>
      <c r="R1454" s="83">
        <v>3285</v>
      </c>
      <c r="S1454" s="93">
        <v>40716</v>
      </c>
      <c r="T1454" s="83">
        <v>127022</v>
      </c>
      <c r="U1454" s="83" t="s">
        <v>21</v>
      </c>
      <c r="V1454" s="83" t="s">
        <v>3192</v>
      </c>
      <c r="W1454" s="171">
        <v>44074</v>
      </c>
      <c r="X1454" s="172" t="e">
        <f>+CONCATENATE(TEXT(#REF!,"yyyy"),"-",TEXT(#REF!,"mm"))</f>
        <v>#REF!</v>
      </c>
      <c r="Y1454" s="173" t="str">
        <f t="shared" si="222"/>
        <v>11</v>
      </c>
      <c r="Z1454" s="172" t="str">
        <f t="shared" si="223"/>
        <v>2020-07</v>
      </c>
      <c r="AA1454" s="170" t="e">
        <f>+VLOOKUP(Z1454,#REF!,2,FALSE)/VLOOKUP(X1454,#REF!,2,FALSE)</f>
        <v>#REF!</v>
      </c>
      <c r="AB1454" s="174" t="e">
        <f t="shared" si="224"/>
        <v>#REF!</v>
      </c>
      <c r="AC1454" s="174" t="e">
        <f t="shared" si="225"/>
        <v>#REF!</v>
      </c>
      <c r="AD1454" s="175" t="e">
        <f>+#REF!+365*Y1454</f>
        <v>#REF!</v>
      </c>
      <c r="AE1454" s="176" t="e">
        <f t="shared" si="226"/>
        <v>#REF!</v>
      </c>
      <c r="AF1454" s="170" t="e">
        <f>+VLOOKUP(CONCATENATE(TEXT(W1454,"yyyy"),"-",TEXT(W1454,"mm")),#REF!,2,0)</f>
        <v>#REF!</v>
      </c>
      <c r="AG1454" s="177" t="e">
        <f>+(AC1454*(1+'INFLAC PROYECTADA'!$B$8)^(AE1454))/((1+DEMANDADO!AF1454)^(AE1454))</f>
        <v>#REF!</v>
      </c>
      <c r="AH1454" s="169">
        <f>(0.2*VLOOKUP(D1454,'%.'!$A$1:$B$4,2,FALSE))+(0.35*VLOOKUP(E1454,'%.'!$A$1:$B$4,2,FALSE))+(0.1*VLOOKUP(F1454,'%.'!$A$1:$B$4,2,FALSE))+(0.35*VLOOKUP(G1454,'%.'!$A$1:$B$4,2,FALSE))</f>
        <v>0.05</v>
      </c>
      <c r="AI1454" s="128" t="str">
        <f t="shared" si="231"/>
        <v>REMOTA</v>
      </c>
      <c r="AJ1454" s="128" t="str">
        <f t="shared" si="227"/>
        <v>No se registra</v>
      </c>
      <c r="AK1454" s="178">
        <f t="shared" si="228"/>
        <v>0</v>
      </c>
    </row>
    <row r="1455" spans="1:37" ht="30" customHeight="1" x14ac:dyDescent="0.25">
      <c r="A1455" s="115">
        <v>1454</v>
      </c>
      <c r="B1455" s="82" t="s">
        <v>3136</v>
      </c>
      <c r="C1455" s="126" t="s">
        <v>3137</v>
      </c>
      <c r="D1455" s="83" t="s">
        <v>48</v>
      </c>
      <c r="E1455" s="83" t="s">
        <v>0</v>
      </c>
      <c r="F1455" s="83" t="s">
        <v>1</v>
      </c>
      <c r="G1455" s="124" t="s">
        <v>1</v>
      </c>
      <c r="H1455" s="169">
        <f t="shared" si="229"/>
        <v>0.47249999999999998</v>
      </c>
      <c r="I1455" s="170" t="str">
        <f t="shared" si="230"/>
        <v>MEDIA</v>
      </c>
      <c r="J1455" s="292">
        <v>263392527</v>
      </c>
      <c r="K1455" s="221">
        <v>0.6</v>
      </c>
      <c r="L1455" s="83" t="s">
        <v>129</v>
      </c>
      <c r="M1455" s="188">
        <v>0</v>
      </c>
      <c r="N1455" s="83" t="s">
        <v>447</v>
      </c>
      <c r="O1455" s="189" t="s">
        <v>447</v>
      </c>
      <c r="P1455" s="83" t="s">
        <v>22</v>
      </c>
      <c r="Q1455" s="83" t="s">
        <v>3184</v>
      </c>
      <c r="R1455" s="83">
        <v>3285</v>
      </c>
      <c r="S1455" s="93">
        <v>40716</v>
      </c>
      <c r="T1455" s="83">
        <v>127022</v>
      </c>
      <c r="U1455" s="83" t="s">
        <v>182</v>
      </c>
      <c r="V1455" s="83" t="s">
        <v>3192</v>
      </c>
      <c r="W1455" s="171">
        <v>44074</v>
      </c>
      <c r="X1455" s="172" t="e">
        <f>+CONCATENATE(TEXT(#REF!,"yyyy"),"-",TEXT(#REF!,"mm"))</f>
        <v>#REF!</v>
      </c>
      <c r="Y1455" s="173" t="str">
        <f t="shared" si="222"/>
        <v>10</v>
      </c>
      <c r="Z1455" s="172" t="str">
        <f t="shared" si="223"/>
        <v>2020-07</v>
      </c>
      <c r="AA1455" s="170" t="e">
        <f>+VLOOKUP(Z1455,#REF!,2,FALSE)/VLOOKUP(X1455,#REF!,2,FALSE)</f>
        <v>#REF!</v>
      </c>
      <c r="AB1455" s="174" t="e">
        <f t="shared" si="224"/>
        <v>#REF!</v>
      </c>
      <c r="AC1455" s="174" t="e">
        <f t="shared" si="225"/>
        <v>#REF!</v>
      </c>
      <c r="AD1455" s="175" t="e">
        <f>+#REF!+365*Y1455</f>
        <v>#REF!</v>
      </c>
      <c r="AE1455" s="176" t="e">
        <f t="shared" si="226"/>
        <v>#REF!</v>
      </c>
      <c r="AF1455" s="170" t="e">
        <f>+VLOOKUP(CONCATENATE(TEXT(W1455,"yyyy"),"-",TEXT(W1455,"mm")),#REF!,2,0)</f>
        <v>#REF!</v>
      </c>
      <c r="AG1455" s="177" t="e">
        <f>+(AC1455*(1+'INFLAC PROYECTADA'!$B$8)^(AE1455))/((1+DEMANDADO!AF1455)^(AE1455))</f>
        <v>#REF!</v>
      </c>
      <c r="AH1455" s="169">
        <f>(0.2*VLOOKUP(D1455,'%.'!$A$1:$B$4,2,FALSE))+(0.35*VLOOKUP(E1455,'%.'!$A$1:$B$4,2,FALSE))+(0.1*VLOOKUP(F1455,'%.'!$A$1:$B$4,2,FALSE))+(0.35*VLOOKUP(G1455,'%.'!$A$1:$B$4,2,FALSE))</f>
        <v>0.47249999999999998</v>
      </c>
      <c r="AI1455" s="128" t="str">
        <f t="shared" si="231"/>
        <v>MEDIA</v>
      </c>
      <c r="AJ1455" s="128" t="str">
        <f t="shared" si="227"/>
        <v>Cuentas de Orden</v>
      </c>
      <c r="AK1455" s="178" t="e">
        <f t="shared" si="228"/>
        <v>#REF!</v>
      </c>
    </row>
    <row r="1456" spans="1:37" ht="30" customHeight="1" x14ac:dyDescent="0.25">
      <c r="A1456" s="115">
        <v>1455</v>
      </c>
      <c r="B1456" s="250" t="s">
        <v>688</v>
      </c>
      <c r="C1456" s="85" t="s">
        <v>3138</v>
      </c>
      <c r="D1456" s="87" t="s">
        <v>48</v>
      </c>
      <c r="E1456" s="87" t="s">
        <v>48</v>
      </c>
      <c r="F1456" s="87" t="s">
        <v>48</v>
      </c>
      <c r="G1456" s="124" t="s">
        <v>48</v>
      </c>
      <c r="H1456" s="169">
        <f t="shared" si="229"/>
        <v>0.5</v>
      </c>
      <c r="I1456" s="170" t="str">
        <f t="shared" si="230"/>
        <v>MEDIA</v>
      </c>
      <c r="J1456" s="292">
        <v>1780303279</v>
      </c>
      <c r="K1456" s="221">
        <v>1</v>
      </c>
      <c r="L1456" s="86" t="s">
        <v>149</v>
      </c>
      <c r="M1456" s="188">
        <v>0</v>
      </c>
      <c r="N1456" s="87" t="s">
        <v>447</v>
      </c>
      <c r="O1456" s="87" t="s">
        <v>447</v>
      </c>
      <c r="P1456" s="87" t="s">
        <v>745</v>
      </c>
      <c r="Q1456" s="83" t="s">
        <v>3184</v>
      </c>
      <c r="R1456" s="86">
        <v>3285</v>
      </c>
      <c r="S1456" s="93">
        <v>40716</v>
      </c>
      <c r="T1456" s="83">
        <v>127022</v>
      </c>
      <c r="U1456" s="87" t="s">
        <v>21</v>
      </c>
      <c r="V1456" s="235" t="s">
        <v>3203</v>
      </c>
      <c r="W1456" s="171">
        <v>44074</v>
      </c>
      <c r="X1456" s="172" t="e">
        <f>+CONCATENATE(TEXT(#REF!,"yyyy"),"-",TEXT(#REF!,"mm"))</f>
        <v>#REF!</v>
      </c>
      <c r="Y1456" s="173" t="str">
        <f t="shared" si="222"/>
        <v>9</v>
      </c>
      <c r="Z1456" s="172" t="str">
        <f t="shared" si="223"/>
        <v>2020-07</v>
      </c>
      <c r="AA1456" s="170" t="e">
        <f>+VLOOKUP(Z1456,#REF!,2,FALSE)/VLOOKUP(X1456,#REF!,2,FALSE)</f>
        <v>#REF!</v>
      </c>
      <c r="AB1456" s="174" t="e">
        <f t="shared" si="224"/>
        <v>#REF!</v>
      </c>
      <c r="AC1456" s="174" t="e">
        <f t="shared" si="225"/>
        <v>#REF!</v>
      </c>
      <c r="AD1456" s="175" t="e">
        <f>+#REF!+365*Y1456</f>
        <v>#REF!</v>
      </c>
      <c r="AE1456" s="176" t="e">
        <f t="shared" si="226"/>
        <v>#REF!</v>
      </c>
      <c r="AF1456" s="170" t="e">
        <f>+VLOOKUP(CONCATENATE(TEXT(W1456,"yyyy"),"-",TEXT(W1456,"mm")),#REF!,2,0)</f>
        <v>#REF!</v>
      </c>
      <c r="AG1456" s="177" t="e">
        <f>+(AC1456*(1+'INFLAC PROYECTADA'!$B$8)^(AE1456))/((1+DEMANDADO!AF1456)^(AE1456))</f>
        <v>#REF!</v>
      </c>
      <c r="AH1456" s="169">
        <f>(0.2*VLOOKUP(D1456,'%.'!$A$1:$B$4,2,FALSE))+(0.35*VLOOKUP(E1456,'%.'!$A$1:$B$4,2,FALSE))+(0.1*VLOOKUP(F1456,'%.'!$A$1:$B$4,2,FALSE))+(0.35*VLOOKUP(G1456,'%.'!$A$1:$B$4,2,FALSE))</f>
        <v>0.5</v>
      </c>
      <c r="AI1456" s="128" t="str">
        <f t="shared" si="231"/>
        <v>MEDIA</v>
      </c>
      <c r="AJ1456" s="128" t="str">
        <f t="shared" si="227"/>
        <v>Cuentas de Orden</v>
      </c>
      <c r="AK1456" s="178" t="e">
        <f t="shared" si="228"/>
        <v>#REF!</v>
      </c>
    </row>
    <row r="1457" spans="1:37" ht="30" customHeight="1" x14ac:dyDescent="0.25">
      <c r="A1457" s="115">
        <v>1456</v>
      </c>
      <c r="B1457" s="250" t="s">
        <v>3139</v>
      </c>
      <c r="C1457" s="85" t="s">
        <v>3140</v>
      </c>
      <c r="D1457" s="87" t="s">
        <v>48</v>
      </c>
      <c r="E1457" s="87" t="s">
        <v>48</v>
      </c>
      <c r="F1457" s="87" t="s">
        <v>0</v>
      </c>
      <c r="G1457" s="124" t="s">
        <v>0</v>
      </c>
      <c r="H1457" s="169">
        <f t="shared" si="229"/>
        <v>0.72499999999999998</v>
      </c>
      <c r="I1457" s="170" t="str">
        <f t="shared" si="230"/>
        <v>ALTA</v>
      </c>
      <c r="J1457" s="292">
        <v>384591444</v>
      </c>
      <c r="K1457" s="221">
        <v>1</v>
      </c>
      <c r="L1457" s="86" t="s">
        <v>136</v>
      </c>
      <c r="M1457" s="188">
        <v>67938230</v>
      </c>
      <c r="N1457" s="87" t="s">
        <v>447</v>
      </c>
      <c r="O1457" s="87" t="s">
        <v>447</v>
      </c>
      <c r="P1457" s="87" t="s">
        <v>465</v>
      </c>
      <c r="Q1457" s="83" t="s">
        <v>3184</v>
      </c>
      <c r="R1457" s="86">
        <v>3285</v>
      </c>
      <c r="S1457" s="93">
        <v>40716</v>
      </c>
      <c r="T1457" s="83">
        <v>127022</v>
      </c>
      <c r="U1457" s="87" t="s">
        <v>21</v>
      </c>
      <c r="V1457" s="86" t="s">
        <v>3192</v>
      </c>
      <c r="W1457" s="171">
        <v>44074</v>
      </c>
      <c r="X1457" s="172" t="e">
        <f>+CONCATENATE(TEXT(#REF!,"yyyy"),"-",TEXT(#REF!,"mm"))</f>
        <v>#REF!</v>
      </c>
      <c r="Y1457" s="173" t="str">
        <f t="shared" si="222"/>
        <v>8</v>
      </c>
      <c r="Z1457" s="172" t="str">
        <f t="shared" si="223"/>
        <v>2020-07</v>
      </c>
      <c r="AA1457" s="170" t="e">
        <f>+VLOOKUP(Z1457,#REF!,2,FALSE)/VLOOKUP(X1457,#REF!,2,FALSE)</f>
        <v>#REF!</v>
      </c>
      <c r="AB1457" s="174" t="e">
        <f t="shared" si="224"/>
        <v>#REF!</v>
      </c>
      <c r="AC1457" s="174" t="e">
        <f t="shared" si="225"/>
        <v>#REF!</v>
      </c>
      <c r="AD1457" s="175" t="e">
        <f>+#REF!+365*Y1457</f>
        <v>#REF!</v>
      </c>
      <c r="AE1457" s="176" t="e">
        <f t="shared" si="226"/>
        <v>#REF!</v>
      </c>
      <c r="AF1457" s="170" t="e">
        <f>+VLOOKUP(CONCATENATE(TEXT(W1457,"yyyy"),"-",TEXT(W1457,"mm")),#REF!,2,0)</f>
        <v>#REF!</v>
      </c>
      <c r="AG1457" s="177" t="e">
        <f>+(AC1457*(1+'INFLAC PROYECTADA'!$B$8)^(AE1457))/((1+DEMANDADO!AF1457)^(AE1457))</f>
        <v>#REF!</v>
      </c>
      <c r="AH1457" s="169">
        <f>(0.2*VLOOKUP(D1457,'%.'!$A$1:$B$4,2,FALSE))+(0.35*VLOOKUP(E1457,'%.'!$A$1:$B$4,2,FALSE))+(0.1*VLOOKUP(F1457,'%.'!$A$1:$B$4,2,FALSE))+(0.35*VLOOKUP(G1457,'%.'!$A$1:$B$4,2,FALSE))</f>
        <v>0.72499999999999998</v>
      </c>
      <c r="AI1457" s="128" t="str">
        <f t="shared" si="231"/>
        <v>ALTA</v>
      </c>
      <c r="AJ1457" s="128" t="str">
        <f t="shared" si="227"/>
        <v>Provisión contable</v>
      </c>
      <c r="AK1457" s="178">
        <f t="shared" si="228"/>
        <v>67938230</v>
      </c>
    </row>
    <row r="1458" spans="1:37" ht="30" customHeight="1" x14ac:dyDescent="0.25">
      <c r="A1458" s="115">
        <v>1457</v>
      </c>
      <c r="B1458" s="250" t="s">
        <v>1927</v>
      </c>
      <c r="C1458" s="85" t="s">
        <v>3141</v>
      </c>
      <c r="D1458" s="87" t="s">
        <v>48</v>
      </c>
      <c r="E1458" s="87" t="s">
        <v>48</v>
      </c>
      <c r="F1458" s="87" t="s">
        <v>1</v>
      </c>
      <c r="G1458" s="124" t="s">
        <v>48</v>
      </c>
      <c r="H1458" s="169">
        <f t="shared" si="229"/>
        <v>0.45500000000000002</v>
      </c>
      <c r="I1458" s="170" t="str">
        <f t="shared" si="230"/>
        <v>MEDIA</v>
      </c>
      <c r="J1458" s="292">
        <v>0</v>
      </c>
      <c r="K1458" s="221">
        <v>0</v>
      </c>
      <c r="L1458" s="86" t="s">
        <v>132</v>
      </c>
      <c r="M1458" s="188"/>
      <c r="N1458" s="87" t="s">
        <v>447</v>
      </c>
      <c r="O1458" s="87" t="s">
        <v>447</v>
      </c>
      <c r="P1458" s="87" t="s">
        <v>465</v>
      </c>
      <c r="Q1458" s="83" t="s">
        <v>3184</v>
      </c>
      <c r="R1458" s="86">
        <v>3285</v>
      </c>
      <c r="S1458" s="93">
        <v>40716</v>
      </c>
      <c r="T1458" s="83">
        <v>127022</v>
      </c>
      <c r="U1458" s="87" t="s">
        <v>178</v>
      </c>
      <c r="V1458" s="86" t="s">
        <v>3204</v>
      </c>
      <c r="W1458" s="171">
        <v>44074</v>
      </c>
      <c r="X1458" s="172" t="e">
        <f>+CONCATENATE(TEXT(#REF!,"yyyy"),"-",TEXT(#REF!,"mm"))</f>
        <v>#REF!</v>
      </c>
      <c r="Y1458" s="173" t="str">
        <f t="shared" si="222"/>
        <v>8</v>
      </c>
      <c r="Z1458" s="172" t="str">
        <f t="shared" si="223"/>
        <v>2020-07</v>
      </c>
      <c r="AA1458" s="170" t="e">
        <f>+VLOOKUP(Z1458,#REF!,2,FALSE)/VLOOKUP(X1458,#REF!,2,FALSE)</f>
        <v>#REF!</v>
      </c>
      <c r="AB1458" s="174" t="e">
        <f t="shared" si="224"/>
        <v>#REF!</v>
      </c>
      <c r="AC1458" s="174" t="e">
        <f t="shared" si="225"/>
        <v>#REF!</v>
      </c>
      <c r="AD1458" s="175" t="e">
        <f>+#REF!+365*Y1458</f>
        <v>#REF!</v>
      </c>
      <c r="AE1458" s="176" t="e">
        <f t="shared" si="226"/>
        <v>#REF!</v>
      </c>
      <c r="AF1458" s="170" t="e">
        <f>+VLOOKUP(CONCATENATE(TEXT(W1458,"yyyy"),"-",TEXT(W1458,"mm")),#REF!,2,0)</f>
        <v>#REF!</v>
      </c>
      <c r="AG1458" s="177" t="e">
        <f>+(AC1458*(1+'INFLAC PROYECTADA'!$B$8)^(AE1458))/((1+DEMANDADO!AF1458)^(AE1458))</f>
        <v>#REF!</v>
      </c>
      <c r="AH1458" s="169">
        <f>(0.2*VLOOKUP(D1458,'%.'!$A$1:$B$4,2,FALSE))+(0.35*VLOOKUP(E1458,'%.'!$A$1:$B$4,2,FALSE))+(0.1*VLOOKUP(F1458,'%.'!$A$1:$B$4,2,FALSE))+(0.35*VLOOKUP(G1458,'%.'!$A$1:$B$4,2,FALSE))</f>
        <v>0.45500000000000002</v>
      </c>
      <c r="AI1458" s="128" t="str">
        <f t="shared" si="231"/>
        <v>MEDIA</v>
      </c>
      <c r="AJ1458" s="128" t="str">
        <f t="shared" si="227"/>
        <v>Cuentas de Orden</v>
      </c>
      <c r="AK1458" s="178" t="e">
        <f t="shared" si="228"/>
        <v>#REF!</v>
      </c>
    </row>
    <row r="1459" spans="1:37" ht="30" customHeight="1" x14ac:dyDescent="0.25">
      <c r="A1459" s="115">
        <v>1458</v>
      </c>
      <c r="B1459" s="82" t="s">
        <v>3142</v>
      </c>
      <c r="C1459" s="126" t="s">
        <v>3143</v>
      </c>
      <c r="D1459" s="83" t="s">
        <v>48</v>
      </c>
      <c r="E1459" s="83" t="s">
        <v>48</v>
      </c>
      <c r="F1459" s="83" t="s">
        <v>48</v>
      </c>
      <c r="G1459" s="124" t="s">
        <v>48</v>
      </c>
      <c r="H1459" s="169">
        <f t="shared" si="229"/>
        <v>0.5</v>
      </c>
      <c r="I1459" s="170" t="str">
        <f t="shared" si="230"/>
        <v>MEDIA</v>
      </c>
      <c r="J1459" s="292">
        <v>455000000</v>
      </c>
      <c r="K1459" s="221">
        <v>0.4</v>
      </c>
      <c r="L1459" s="83" t="s">
        <v>129</v>
      </c>
      <c r="M1459" s="188">
        <v>0</v>
      </c>
      <c r="N1459" s="83" t="s">
        <v>447</v>
      </c>
      <c r="O1459" s="189" t="s">
        <v>447</v>
      </c>
      <c r="P1459" s="83" t="s">
        <v>760</v>
      </c>
      <c r="Q1459" s="83" t="s">
        <v>3184</v>
      </c>
      <c r="R1459" s="83">
        <v>3285</v>
      </c>
      <c r="S1459" s="93">
        <v>40716</v>
      </c>
      <c r="T1459" s="83">
        <v>127022</v>
      </c>
      <c r="U1459" s="83" t="s">
        <v>171</v>
      </c>
      <c r="V1459" s="82" t="s">
        <v>3205</v>
      </c>
      <c r="W1459" s="171">
        <v>44074</v>
      </c>
      <c r="X1459" s="172" t="e">
        <f>+CONCATENATE(TEXT(#REF!,"yyyy"),"-",TEXT(#REF!,"mm"))</f>
        <v>#REF!</v>
      </c>
      <c r="Y1459" s="173" t="str">
        <f t="shared" si="222"/>
        <v>6</v>
      </c>
      <c r="Z1459" s="172" t="str">
        <f t="shared" si="223"/>
        <v>2020-07</v>
      </c>
      <c r="AA1459" s="170" t="e">
        <f>+VLOOKUP(Z1459,#REF!,2,FALSE)/VLOOKUP(X1459,#REF!,2,FALSE)</f>
        <v>#REF!</v>
      </c>
      <c r="AB1459" s="174" t="e">
        <f t="shared" si="224"/>
        <v>#REF!</v>
      </c>
      <c r="AC1459" s="174" t="e">
        <f t="shared" si="225"/>
        <v>#REF!</v>
      </c>
      <c r="AD1459" s="175" t="e">
        <f>+#REF!+365*Y1459</f>
        <v>#REF!</v>
      </c>
      <c r="AE1459" s="176" t="e">
        <f t="shared" si="226"/>
        <v>#REF!</v>
      </c>
      <c r="AF1459" s="170" t="e">
        <f>+VLOOKUP(CONCATENATE(TEXT(W1459,"yyyy"),"-",TEXT(W1459,"mm")),#REF!,2,0)</f>
        <v>#REF!</v>
      </c>
      <c r="AG1459" s="177" t="e">
        <f>+(AC1459*(1+'INFLAC PROYECTADA'!$B$8)^(AE1459))/((1+DEMANDADO!AF1459)^(AE1459))</f>
        <v>#REF!</v>
      </c>
      <c r="AH1459" s="169">
        <f>(0.2*VLOOKUP(D1459,'%.'!$A$1:$B$4,2,FALSE))+(0.35*VLOOKUP(E1459,'%.'!$A$1:$B$4,2,FALSE))+(0.1*VLOOKUP(F1459,'%.'!$A$1:$B$4,2,FALSE))+(0.35*VLOOKUP(G1459,'%.'!$A$1:$B$4,2,FALSE))</f>
        <v>0.5</v>
      </c>
      <c r="AI1459" s="128" t="str">
        <f t="shared" si="231"/>
        <v>MEDIA</v>
      </c>
      <c r="AJ1459" s="128" t="str">
        <f t="shared" si="227"/>
        <v>Cuentas de Orden</v>
      </c>
      <c r="AK1459" s="178" t="e">
        <f t="shared" si="228"/>
        <v>#REF!</v>
      </c>
    </row>
    <row r="1460" spans="1:37" ht="30" customHeight="1" x14ac:dyDescent="0.25">
      <c r="A1460" s="115">
        <v>1459</v>
      </c>
      <c r="B1460" s="82" t="s">
        <v>3144</v>
      </c>
      <c r="C1460" s="126" t="s">
        <v>3145</v>
      </c>
      <c r="D1460" s="83" t="s">
        <v>1</v>
      </c>
      <c r="E1460" s="83" t="s">
        <v>1</v>
      </c>
      <c r="F1460" s="83" t="s">
        <v>1</v>
      </c>
      <c r="G1460" s="124" t="s">
        <v>1</v>
      </c>
      <c r="H1460" s="169">
        <f t="shared" si="229"/>
        <v>0.05</v>
      </c>
      <c r="I1460" s="170" t="str">
        <f t="shared" si="230"/>
        <v>REMOTA</v>
      </c>
      <c r="J1460" s="292">
        <v>546424</v>
      </c>
      <c r="K1460" s="221">
        <v>0</v>
      </c>
      <c r="L1460" s="82" t="s">
        <v>133</v>
      </c>
      <c r="M1460" s="188">
        <v>0</v>
      </c>
      <c r="N1460" s="83" t="s">
        <v>447</v>
      </c>
      <c r="O1460" s="189" t="s">
        <v>447</v>
      </c>
      <c r="P1460" s="83" t="s">
        <v>760</v>
      </c>
      <c r="Q1460" s="83" t="s">
        <v>3184</v>
      </c>
      <c r="R1460" s="83">
        <v>3285</v>
      </c>
      <c r="S1460" s="93">
        <v>40716</v>
      </c>
      <c r="T1460" s="83">
        <v>127022</v>
      </c>
      <c r="U1460" s="83" t="s">
        <v>178</v>
      </c>
      <c r="V1460" s="82" t="s">
        <v>3221</v>
      </c>
      <c r="W1460" s="171">
        <v>44074</v>
      </c>
      <c r="X1460" s="172" t="e">
        <f>+CONCATENATE(TEXT(#REF!,"yyyy"),"-",TEXT(#REF!,"mm"))</f>
        <v>#REF!</v>
      </c>
      <c r="Y1460" s="173" t="str">
        <f t="shared" si="222"/>
        <v>6</v>
      </c>
      <c r="Z1460" s="172" t="str">
        <f t="shared" si="223"/>
        <v>2020-07</v>
      </c>
      <c r="AA1460" s="170" t="e">
        <f>+VLOOKUP(Z1460,#REF!,2,FALSE)/VLOOKUP(X1460,#REF!,2,FALSE)</f>
        <v>#REF!</v>
      </c>
      <c r="AB1460" s="174" t="e">
        <f t="shared" si="224"/>
        <v>#REF!</v>
      </c>
      <c r="AC1460" s="174" t="e">
        <f t="shared" si="225"/>
        <v>#REF!</v>
      </c>
      <c r="AD1460" s="175" t="e">
        <f>+#REF!+365*Y1460</f>
        <v>#REF!</v>
      </c>
      <c r="AE1460" s="176" t="e">
        <f t="shared" si="226"/>
        <v>#REF!</v>
      </c>
      <c r="AF1460" s="170" t="e">
        <f>+VLOOKUP(CONCATENATE(TEXT(W1460,"yyyy"),"-",TEXT(W1460,"mm")),#REF!,2,0)</f>
        <v>#REF!</v>
      </c>
      <c r="AG1460" s="177" t="e">
        <f>+(AC1460*(1+'INFLAC PROYECTADA'!$B$8)^(AE1460))/((1+DEMANDADO!AF1460)^(AE1460))</f>
        <v>#REF!</v>
      </c>
      <c r="AH1460" s="169">
        <f>(0.2*VLOOKUP(D1460,'%.'!$A$1:$B$4,2,FALSE))+(0.35*VLOOKUP(E1460,'%.'!$A$1:$B$4,2,FALSE))+(0.1*VLOOKUP(F1460,'%.'!$A$1:$B$4,2,FALSE))+(0.35*VLOOKUP(G1460,'%.'!$A$1:$B$4,2,FALSE))</f>
        <v>0.05</v>
      </c>
      <c r="AI1460" s="128" t="str">
        <f t="shared" si="231"/>
        <v>REMOTA</v>
      </c>
      <c r="AJ1460" s="128" t="str">
        <f t="shared" si="227"/>
        <v>No se registra</v>
      </c>
      <c r="AK1460" s="178">
        <f t="shared" si="228"/>
        <v>0</v>
      </c>
    </row>
    <row r="1461" spans="1:37" ht="30" customHeight="1" x14ac:dyDescent="0.25">
      <c r="A1461" s="115">
        <v>1460</v>
      </c>
      <c r="B1461" s="82" t="s">
        <v>3146</v>
      </c>
      <c r="C1461" s="126" t="s">
        <v>3147</v>
      </c>
      <c r="D1461" s="83" t="s">
        <v>1</v>
      </c>
      <c r="E1461" s="83" t="s">
        <v>1</v>
      </c>
      <c r="F1461" s="83" t="s">
        <v>1</v>
      </c>
      <c r="G1461" s="124" t="s">
        <v>1</v>
      </c>
      <c r="H1461" s="169">
        <f t="shared" si="229"/>
        <v>0.05</v>
      </c>
      <c r="I1461" s="170" t="str">
        <f t="shared" si="230"/>
        <v>REMOTA</v>
      </c>
      <c r="J1461" s="292">
        <v>4880000</v>
      </c>
      <c r="K1461" s="221">
        <v>0</v>
      </c>
      <c r="L1461" s="82" t="s">
        <v>129</v>
      </c>
      <c r="M1461" s="188">
        <v>0</v>
      </c>
      <c r="N1461" s="83" t="s">
        <v>447</v>
      </c>
      <c r="O1461" s="189" t="s">
        <v>447</v>
      </c>
      <c r="P1461" s="83" t="s">
        <v>760</v>
      </c>
      <c r="Q1461" s="83" t="s">
        <v>3184</v>
      </c>
      <c r="R1461" s="83">
        <v>3285</v>
      </c>
      <c r="S1461" s="93">
        <v>40716</v>
      </c>
      <c r="T1461" s="83">
        <v>127022</v>
      </c>
      <c r="U1461" s="83" t="s">
        <v>178</v>
      </c>
      <c r="V1461" s="82" t="s">
        <v>3221</v>
      </c>
      <c r="W1461" s="171">
        <v>44074</v>
      </c>
      <c r="X1461" s="172" t="e">
        <f>+CONCATENATE(TEXT(#REF!,"yyyy"),"-",TEXT(#REF!,"mm"))</f>
        <v>#REF!</v>
      </c>
      <c r="Y1461" s="173" t="str">
        <f t="shared" ref="Y1461:Y1524" si="232">+TRIM(LEFT(P1461,2))</f>
        <v>6</v>
      </c>
      <c r="Z1461" s="172" t="str">
        <f t="shared" ref="Z1461:Z1524" si="233">CONCATENATE(YEAR(EDATE(W1461,-1)),"-",TEXT(MONTH(EDATE(W1461,-1)),"00"))</f>
        <v>2020-07</v>
      </c>
      <c r="AA1461" s="170" t="e">
        <f>+VLOOKUP(Z1461,#REF!,2,FALSE)/VLOOKUP(X1461,#REF!,2,FALSE)</f>
        <v>#REF!</v>
      </c>
      <c r="AB1461" s="174" t="e">
        <f t="shared" ref="AB1461:AB1524" si="234">+AA1461*J1461</f>
        <v>#REF!</v>
      </c>
      <c r="AC1461" s="174" t="e">
        <f t="shared" ref="AC1461:AC1524" si="235">+AB1461*K1461</f>
        <v>#REF!</v>
      </c>
      <c r="AD1461" s="175" t="e">
        <f>+#REF!+365*Y1461</f>
        <v>#REF!</v>
      </c>
      <c r="AE1461" s="176" t="e">
        <f t="shared" ref="AE1461:AE1524" si="236">+(AD1461-W1461)/365</f>
        <v>#REF!</v>
      </c>
      <c r="AF1461" s="170" t="e">
        <f>+VLOOKUP(CONCATENATE(TEXT(W1461,"yyyy"),"-",TEXT(W1461,"mm")),#REF!,2,0)</f>
        <v>#REF!</v>
      </c>
      <c r="AG1461" s="177" t="e">
        <f>+(AC1461*(1+'INFLAC PROYECTADA'!$B$8)^(AE1461))/((1+DEMANDADO!AF1461)^(AE1461))</f>
        <v>#REF!</v>
      </c>
      <c r="AH1461" s="169">
        <f>(0.2*VLOOKUP(D1461,'%.'!$A$1:$B$4,2,FALSE))+(0.35*VLOOKUP(E1461,'%.'!$A$1:$B$4,2,FALSE))+(0.1*VLOOKUP(F1461,'%.'!$A$1:$B$4,2,FALSE))+(0.35*VLOOKUP(G1461,'%.'!$A$1:$B$4,2,FALSE))</f>
        <v>0.05</v>
      </c>
      <c r="AI1461" s="128" t="str">
        <f t="shared" si="231"/>
        <v>REMOTA</v>
      </c>
      <c r="AJ1461" s="128" t="str">
        <f t="shared" ref="AJ1461:AJ1524" si="237">+IF(M1461&gt;0,"Provisión contable",IF(AH1461&gt;50%,"Provisión contable",IF(AH1461&lt;10%,"No se registra","Cuentas de Orden")))</f>
        <v>No se registra</v>
      </c>
      <c r="AK1461" s="178">
        <f t="shared" ref="AK1461:AK1524" si="238">+IF(M1461&gt;0,M1461,IF(AJ1461="Provisión Contable",AG1461,0)+IF(AJ1461="Cuentas de Orden",AG1461,0))</f>
        <v>0</v>
      </c>
    </row>
    <row r="1462" spans="1:37" ht="30" customHeight="1" x14ac:dyDescent="0.25">
      <c r="A1462" s="115">
        <v>1461</v>
      </c>
      <c r="B1462" s="82" t="s">
        <v>1927</v>
      </c>
      <c r="C1462" s="126" t="s">
        <v>3148</v>
      </c>
      <c r="D1462" s="83" t="s">
        <v>1</v>
      </c>
      <c r="E1462" s="83" t="s">
        <v>1</v>
      </c>
      <c r="F1462" s="83" t="s">
        <v>1</v>
      </c>
      <c r="G1462" s="124" t="s">
        <v>1</v>
      </c>
      <c r="H1462" s="169">
        <f t="shared" si="229"/>
        <v>0.05</v>
      </c>
      <c r="I1462" s="170" t="str">
        <f t="shared" si="230"/>
        <v>REMOTA</v>
      </c>
      <c r="J1462" s="292">
        <v>5000000000</v>
      </c>
      <c r="K1462" s="221">
        <v>0</v>
      </c>
      <c r="L1462" s="83" t="s">
        <v>129</v>
      </c>
      <c r="M1462" s="188">
        <v>0</v>
      </c>
      <c r="N1462" s="83" t="s">
        <v>447</v>
      </c>
      <c r="O1462" s="189" t="s">
        <v>447</v>
      </c>
      <c r="P1462" s="83" t="s">
        <v>753</v>
      </c>
      <c r="Q1462" s="83" t="s">
        <v>3184</v>
      </c>
      <c r="R1462" s="83">
        <v>3285</v>
      </c>
      <c r="S1462" s="93">
        <v>40716</v>
      </c>
      <c r="T1462" s="83">
        <v>127022</v>
      </c>
      <c r="U1462" s="83" t="s">
        <v>174</v>
      </c>
      <c r="V1462" s="82" t="s">
        <v>3206</v>
      </c>
      <c r="W1462" s="171">
        <v>44074</v>
      </c>
      <c r="X1462" s="172" t="e">
        <f>+CONCATENATE(TEXT(#REF!,"yyyy"),"-",TEXT(#REF!,"mm"))</f>
        <v>#REF!</v>
      </c>
      <c r="Y1462" s="173" t="str">
        <f t="shared" si="232"/>
        <v>7</v>
      </c>
      <c r="Z1462" s="172" t="str">
        <f t="shared" si="233"/>
        <v>2020-07</v>
      </c>
      <c r="AA1462" s="170" t="e">
        <f>+VLOOKUP(Z1462,#REF!,2,FALSE)/VLOOKUP(X1462,#REF!,2,FALSE)</f>
        <v>#REF!</v>
      </c>
      <c r="AB1462" s="174" t="e">
        <f t="shared" si="234"/>
        <v>#REF!</v>
      </c>
      <c r="AC1462" s="174" t="e">
        <f t="shared" si="235"/>
        <v>#REF!</v>
      </c>
      <c r="AD1462" s="175" t="e">
        <f>+#REF!+365*Y1462</f>
        <v>#REF!</v>
      </c>
      <c r="AE1462" s="176" t="e">
        <f t="shared" si="236"/>
        <v>#REF!</v>
      </c>
      <c r="AF1462" s="170" t="e">
        <f>+VLOOKUP(CONCATENATE(TEXT(W1462,"yyyy"),"-",TEXT(W1462,"mm")),#REF!,2,0)</f>
        <v>#REF!</v>
      </c>
      <c r="AG1462" s="177" t="e">
        <f>+(AC1462*(1+'INFLAC PROYECTADA'!$B$8)^(AE1462))/((1+DEMANDADO!AF1462)^(AE1462))</f>
        <v>#REF!</v>
      </c>
      <c r="AH1462" s="169">
        <f>(0.2*VLOOKUP(D1462,'%.'!$A$1:$B$4,2,FALSE))+(0.35*VLOOKUP(E1462,'%.'!$A$1:$B$4,2,FALSE))+(0.1*VLOOKUP(F1462,'%.'!$A$1:$B$4,2,FALSE))+(0.35*VLOOKUP(G1462,'%.'!$A$1:$B$4,2,FALSE))</f>
        <v>0.05</v>
      </c>
      <c r="AI1462" s="128" t="str">
        <f t="shared" si="231"/>
        <v>REMOTA</v>
      </c>
      <c r="AJ1462" s="128" t="str">
        <f t="shared" si="237"/>
        <v>No se registra</v>
      </c>
      <c r="AK1462" s="178">
        <f t="shared" si="238"/>
        <v>0</v>
      </c>
    </row>
    <row r="1463" spans="1:37" ht="30" customHeight="1" x14ac:dyDescent="0.25">
      <c r="A1463" s="115">
        <v>1462</v>
      </c>
      <c r="B1463" s="82" t="s">
        <v>3047</v>
      </c>
      <c r="C1463" s="126" t="s">
        <v>3149</v>
      </c>
      <c r="D1463" s="83" t="s">
        <v>48</v>
      </c>
      <c r="E1463" s="83" t="s">
        <v>48</v>
      </c>
      <c r="F1463" s="83" t="s">
        <v>48</v>
      </c>
      <c r="G1463" s="124" t="s">
        <v>48</v>
      </c>
      <c r="H1463" s="169">
        <f t="shared" si="229"/>
        <v>0.5</v>
      </c>
      <c r="I1463" s="170" t="str">
        <f t="shared" si="230"/>
        <v>MEDIA</v>
      </c>
      <c r="J1463" s="292">
        <v>389598480</v>
      </c>
      <c r="K1463" s="221">
        <v>0.4</v>
      </c>
      <c r="L1463" s="83" t="s">
        <v>128</v>
      </c>
      <c r="M1463" s="188">
        <v>0</v>
      </c>
      <c r="N1463" s="83" t="s">
        <v>447</v>
      </c>
      <c r="O1463" s="189" t="s">
        <v>447</v>
      </c>
      <c r="P1463" s="83" t="s">
        <v>753</v>
      </c>
      <c r="Q1463" s="83" t="s">
        <v>3184</v>
      </c>
      <c r="R1463" s="83">
        <v>3285</v>
      </c>
      <c r="S1463" s="93">
        <v>40716</v>
      </c>
      <c r="T1463" s="83">
        <v>127022</v>
      </c>
      <c r="U1463" s="83" t="s">
        <v>21</v>
      </c>
      <c r="V1463" s="83" t="s">
        <v>3192</v>
      </c>
      <c r="W1463" s="171">
        <v>44074</v>
      </c>
      <c r="X1463" s="172" t="e">
        <f>+CONCATENATE(TEXT(#REF!,"yyyy"),"-",TEXT(#REF!,"mm"))</f>
        <v>#REF!</v>
      </c>
      <c r="Y1463" s="173" t="str">
        <f t="shared" si="232"/>
        <v>7</v>
      </c>
      <c r="Z1463" s="172" t="str">
        <f t="shared" si="233"/>
        <v>2020-07</v>
      </c>
      <c r="AA1463" s="170" t="e">
        <f>+VLOOKUP(Z1463,#REF!,2,FALSE)/VLOOKUP(X1463,#REF!,2,FALSE)</f>
        <v>#REF!</v>
      </c>
      <c r="AB1463" s="174" t="e">
        <f t="shared" si="234"/>
        <v>#REF!</v>
      </c>
      <c r="AC1463" s="174" t="e">
        <f t="shared" si="235"/>
        <v>#REF!</v>
      </c>
      <c r="AD1463" s="175" t="e">
        <f>+#REF!+365*Y1463</f>
        <v>#REF!</v>
      </c>
      <c r="AE1463" s="176" t="e">
        <f t="shared" si="236"/>
        <v>#REF!</v>
      </c>
      <c r="AF1463" s="170" t="e">
        <f>+VLOOKUP(CONCATENATE(TEXT(W1463,"yyyy"),"-",TEXT(W1463,"mm")),#REF!,2,0)</f>
        <v>#REF!</v>
      </c>
      <c r="AG1463" s="177" t="e">
        <f>+(AC1463*(1+'INFLAC PROYECTADA'!$B$8)^(AE1463))/((1+DEMANDADO!AF1463)^(AE1463))</f>
        <v>#REF!</v>
      </c>
      <c r="AH1463" s="169">
        <f>(0.2*VLOOKUP(D1463,'%.'!$A$1:$B$4,2,FALSE))+(0.35*VLOOKUP(E1463,'%.'!$A$1:$B$4,2,FALSE))+(0.1*VLOOKUP(F1463,'%.'!$A$1:$B$4,2,FALSE))+(0.35*VLOOKUP(G1463,'%.'!$A$1:$B$4,2,FALSE))</f>
        <v>0.5</v>
      </c>
      <c r="AI1463" s="128" t="str">
        <f t="shared" si="231"/>
        <v>MEDIA</v>
      </c>
      <c r="AJ1463" s="128" t="str">
        <f t="shared" si="237"/>
        <v>Cuentas de Orden</v>
      </c>
      <c r="AK1463" s="178" t="e">
        <f t="shared" si="238"/>
        <v>#REF!</v>
      </c>
    </row>
    <row r="1464" spans="1:37" ht="30" customHeight="1" x14ac:dyDescent="0.25">
      <c r="A1464" s="115">
        <v>1463</v>
      </c>
      <c r="B1464" s="82" t="s">
        <v>3150</v>
      </c>
      <c r="C1464" s="126" t="s">
        <v>3151</v>
      </c>
      <c r="D1464" s="83" t="s">
        <v>48</v>
      </c>
      <c r="E1464" s="83" t="s">
        <v>48</v>
      </c>
      <c r="F1464" s="83" t="s">
        <v>48</v>
      </c>
      <c r="G1464" s="124" t="s">
        <v>48</v>
      </c>
      <c r="H1464" s="169">
        <f t="shared" si="229"/>
        <v>0.5</v>
      </c>
      <c r="I1464" s="170" t="str">
        <f t="shared" si="230"/>
        <v>MEDIA</v>
      </c>
      <c r="J1464" s="292">
        <v>200000000</v>
      </c>
      <c r="K1464" s="221">
        <v>0.3</v>
      </c>
      <c r="L1464" s="83" t="s">
        <v>129</v>
      </c>
      <c r="M1464" s="188">
        <v>0</v>
      </c>
      <c r="N1464" s="83" t="s">
        <v>447</v>
      </c>
      <c r="O1464" s="189" t="s">
        <v>447</v>
      </c>
      <c r="P1464" s="83" t="s">
        <v>753</v>
      </c>
      <c r="Q1464" s="83" t="s">
        <v>3184</v>
      </c>
      <c r="R1464" s="83">
        <v>3285</v>
      </c>
      <c r="S1464" s="93">
        <v>40716</v>
      </c>
      <c r="T1464" s="83">
        <v>127022</v>
      </c>
      <c r="U1464" s="83" t="s">
        <v>21</v>
      </c>
      <c r="V1464" s="83" t="s">
        <v>3192</v>
      </c>
      <c r="W1464" s="171">
        <v>44074</v>
      </c>
      <c r="X1464" s="172" t="e">
        <f>+CONCATENATE(TEXT(#REF!,"yyyy"),"-",TEXT(#REF!,"mm"))</f>
        <v>#REF!</v>
      </c>
      <c r="Y1464" s="173" t="str">
        <f t="shared" si="232"/>
        <v>7</v>
      </c>
      <c r="Z1464" s="172" t="str">
        <f t="shared" si="233"/>
        <v>2020-07</v>
      </c>
      <c r="AA1464" s="170" t="e">
        <f>+VLOOKUP(Z1464,#REF!,2,FALSE)/VLOOKUP(X1464,#REF!,2,FALSE)</f>
        <v>#REF!</v>
      </c>
      <c r="AB1464" s="174" t="e">
        <f t="shared" si="234"/>
        <v>#REF!</v>
      </c>
      <c r="AC1464" s="174" t="e">
        <f t="shared" si="235"/>
        <v>#REF!</v>
      </c>
      <c r="AD1464" s="175" t="e">
        <f>+#REF!+365*Y1464</f>
        <v>#REF!</v>
      </c>
      <c r="AE1464" s="176" t="e">
        <f t="shared" si="236"/>
        <v>#REF!</v>
      </c>
      <c r="AF1464" s="170" t="e">
        <f>+VLOOKUP(CONCATENATE(TEXT(W1464,"yyyy"),"-",TEXT(W1464,"mm")),#REF!,2,0)</f>
        <v>#REF!</v>
      </c>
      <c r="AG1464" s="177" t="e">
        <f>+(AC1464*(1+'INFLAC PROYECTADA'!$B$8)^(AE1464))/((1+DEMANDADO!AF1464)^(AE1464))</f>
        <v>#REF!</v>
      </c>
      <c r="AH1464" s="169">
        <f>(0.2*VLOOKUP(D1464,'%.'!$A$1:$B$4,2,FALSE))+(0.35*VLOOKUP(E1464,'%.'!$A$1:$B$4,2,FALSE))+(0.1*VLOOKUP(F1464,'%.'!$A$1:$B$4,2,FALSE))+(0.35*VLOOKUP(G1464,'%.'!$A$1:$B$4,2,FALSE))</f>
        <v>0.5</v>
      </c>
      <c r="AI1464" s="128" t="str">
        <f t="shared" si="231"/>
        <v>MEDIA</v>
      </c>
      <c r="AJ1464" s="128" t="str">
        <f t="shared" si="237"/>
        <v>Cuentas de Orden</v>
      </c>
      <c r="AK1464" s="178" t="e">
        <f t="shared" si="238"/>
        <v>#REF!</v>
      </c>
    </row>
    <row r="1465" spans="1:37" ht="30" customHeight="1" x14ac:dyDescent="0.25">
      <c r="A1465" s="115">
        <v>1464</v>
      </c>
      <c r="B1465" s="82" t="s">
        <v>3152</v>
      </c>
      <c r="C1465" s="126" t="s">
        <v>3153</v>
      </c>
      <c r="D1465" s="83" t="s">
        <v>48</v>
      </c>
      <c r="E1465" s="83" t="s">
        <v>48</v>
      </c>
      <c r="F1465" s="83" t="s">
        <v>48</v>
      </c>
      <c r="G1465" s="124" t="s">
        <v>48</v>
      </c>
      <c r="H1465" s="169">
        <f t="shared" si="229"/>
        <v>0.5</v>
      </c>
      <c r="I1465" s="170" t="str">
        <f t="shared" si="230"/>
        <v>MEDIA</v>
      </c>
      <c r="J1465" s="292">
        <v>38000000</v>
      </c>
      <c r="K1465" s="221">
        <v>0.3</v>
      </c>
      <c r="L1465" s="83" t="s">
        <v>129</v>
      </c>
      <c r="M1465" s="188">
        <v>0</v>
      </c>
      <c r="N1465" s="83" t="s">
        <v>447</v>
      </c>
      <c r="O1465" s="189" t="s">
        <v>447</v>
      </c>
      <c r="P1465" s="83" t="s">
        <v>760</v>
      </c>
      <c r="Q1465" s="83" t="s">
        <v>3184</v>
      </c>
      <c r="R1465" s="83">
        <v>3282</v>
      </c>
      <c r="S1465" s="93">
        <v>40716</v>
      </c>
      <c r="T1465" s="83">
        <v>127022</v>
      </c>
      <c r="U1465" s="83" t="s">
        <v>171</v>
      </c>
      <c r="V1465" s="83" t="s">
        <v>3192</v>
      </c>
      <c r="W1465" s="171">
        <v>44074</v>
      </c>
      <c r="X1465" s="172" t="e">
        <f>+CONCATENATE(TEXT(#REF!,"yyyy"),"-",TEXT(#REF!,"mm"))</f>
        <v>#REF!</v>
      </c>
      <c r="Y1465" s="173" t="str">
        <f t="shared" si="232"/>
        <v>6</v>
      </c>
      <c r="Z1465" s="172" t="str">
        <f t="shared" si="233"/>
        <v>2020-07</v>
      </c>
      <c r="AA1465" s="170" t="e">
        <f>+VLOOKUP(Z1465,#REF!,2,FALSE)/VLOOKUP(X1465,#REF!,2,FALSE)</f>
        <v>#REF!</v>
      </c>
      <c r="AB1465" s="174" t="e">
        <f t="shared" si="234"/>
        <v>#REF!</v>
      </c>
      <c r="AC1465" s="174" t="e">
        <f t="shared" si="235"/>
        <v>#REF!</v>
      </c>
      <c r="AD1465" s="175" t="e">
        <f>+#REF!+365*Y1465</f>
        <v>#REF!</v>
      </c>
      <c r="AE1465" s="176" t="e">
        <f t="shared" si="236"/>
        <v>#REF!</v>
      </c>
      <c r="AF1465" s="170" t="e">
        <f>+VLOOKUP(CONCATENATE(TEXT(W1465,"yyyy"),"-",TEXT(W1465,"mm")),#REF!,2,0)</f>
        <v>#REF!</v>
      </c>
      <c r="AG1465" s="177" t="e">
        <f>+(AC1465*(1+'INFLAC PROYECTADA'!$B$8)^(AE1465))/((1+DEMANDADO!AF1465)^(AE1465))</f>
        <v>#REF!</v>
      </c>
      <c r="AH1465" s="169">
        <f>(0.2*VLOOKUP(D1465,'%.'!$A$1:$B$4,2,FALSE))+(0.35*VLOOKUP(E1465,'%.'!$A$1:$B$4,2,FALSE))+(0.1*VLOOKUP(F1465,'%.'!$A$1:$B$4,2,FALSE))+(0.35*VLOOKUP(G1465,'%.'!$A$1:$B$4,2,FALSE))</f>
        <v>0.5</v>
      </c>
      <c r="AI1465" s="128" t="str">
        <f t="shared" si="231"/>
        <v>MEDIA</v>
      </c>
      <c r="AJ1465" s="128" t="str">
        <f t="shared" si="237"/>
        <v>Cuentas de Orden</v>
      </c>
      <c r="AK1465" s="178" t="e">
        <f t="shared" si="238"/>
        <v>#REF!</v>
      </c>
    </row>
    <row r="1466" spans="1:37" ht="30" customHeight="1" x14ac:dyDescent="0.25">
      <c r="A1466" s="115">
        <v>1465</v>
      </c>
      <c r="B1466" s="82" t="s">
        <v>3093</v>
      </c>
      <c r="C1466" s="126" t="s">
        <v>3154</v>
      </c>
      <c r="D1466" s="83" t="s">
        <v>1</v>
      </c>
      <c r="E1466" s="83" t="s">
        <v>1</v>
      </c>
      <c r="F1466" s="83" t="s">
        <v>1</v>
      </c>
      <c r="G1466" s="124" t="s">
        <v>1</v>
      </c>
      <c r="H1466" s="169">
        <f t="shared" si="229"/>
        <v>0.05</v>
      </c>
      <c r="I1466" s="170" t="str">
        <f t="shared" si="230"/>
        <v>REMOTA</v>
      </c>
      <c r="J1466" s="292">
        <v>8822401</v>
      </c>
      <c r="K1466" s="221">
        <v>0</v>
      </c>
      <c r="L1466" s="83" t="s">
        <v>129</v>
      </c>
      <c r="M1466" s="188">
        <v>0</v>
      </c>
      <c r="N1466" s="83" t="s">
        <v>447</v>
      </c>
      <c r="O1466" s="189" t="s">
        <v>447</v>
      </c>
      <c r="P1466" s="83" t="s">
        <v>760</v>
      </c>
      <c r="Q1466" s="83" t="s">
        <v>3184</v>
      </c>
      <c r="R1466" s="83">
        <v>3282</v>
      </c>
      <c r="S1466" s="93">
        <v>40716</v>
      </c>
      <c r="T1466" s="83">
        <v>127022</v>
      </c>
      <c r="U1466" s="83" t="s">
        <v>171</v>
      </c>
      <c r="V1466" s="82" t="s">
        <v>3207</v>
      </c>
      <c r="W1466" s="171">
        <v>44074</v>
      </c>
      <c r="X1466" s="172" t="e">
        <f>+CONCATENATE(TEXT(#REF!,"yyyy"),"-",TEXT(#REF!,"mm"))</f>
        <v>#REF!</v>
      </c>
      <c r="Y1466" s="173" t="str">
        <f t="shared" si="232"/>
        <v>6</v>
      </c>
      <c r="Z1466" s="172" t="str">
        <f t="shared" si="233"/>
        <v>2020-07</v>
      </c>
      <c r="AA1466" s="170" t="e">
        <f>+VLOOKUP(Z1466,#REF!,2,FALSE)/VLOOKUP(X1466,#REF!,2,FALSE)</f>
        <v>#REF!</v>
      </c>
      <c r="AB1466" s="174" t="e">
        <f t="shared" si="234"/>
        <v>#REF!</v>
      </c>
      <c r="AC1466" s="174" t="e">
        <f t="shared" si="235"/>
        <v>#REF!</v>
      </c>
      <c r="AD1466" s="175" t="e">
        <f>+#REF!+365*Y1466</f>
        <v>#REF!</v>
      </c>
      <c r="AE1466" s="176" t="e">
        <f t="shared" si="236"/>
        <v>#REF!</v>
      </c>
      <c r="AF1466" s="170" t="e">
        <f>+VLOOKUP(CONCATENATE(TEXT(W1466,"yyyy"),"-",TEXT(W1466,"mm")),#REF!,2,0)</f>
        <v>#REF!</v>
      </c>
      <c r="AG1466" s="177" t="e">
        <f>+(AC1466*(1+'INFLAC PROYECTADA'!$B$8)^(AE1466))/((1+DEMANDADO!AF1466)^(AE1466))</f>
        <v>#REF!</v>
      </c>
      <c r="AH1466" s="169">
        <f>(0.2*VLOOKUP(D1466,'%.'!$A$1:$B$4,2,FALSE))+(0.35*VLOOKUP(E1466,'%.'!$A$1:$B$4,2,FALSE))+(0.1*VLOOKUP(F1466,'%.'!$A$1:$B$4,2,FALSE))+(0.35*VLOOKUP(G1466,'%.'!$A$1:$B$4,2,FALSE))</f>
        <v>0.05</v>
      </c>
      <c r="AI1466" s="128" t="str">
        <f t="shared" si="231"/>
        <v>REMOTA</v>
      </c>
      <c r="AJ1466" s="128" t="str">
        <f t="shared" si="237"/>
        <v>No se registra</v>
      </c>
      <c r="AK1466" s="178">
        <f t="shared" si="238"/>
        <v>0</v>
      </c>
    </row>
    <row r="1467" spans="1:37" ht="30" customHeight="1" x14ac:dyDescent="0.25">
      <c r="A1467" s="115">
        <v>1466</v>
      </c>
      <c r="B1467" s="82" t="s">
        <v>2994</v>
      </c>
      <c r="C1467" s="126" t="s">
        <v>3155</v>
      </c>
      <c r="D1467" s="83" t="s">
        <v>1</v>
      </c>
      <c r="E1467" s="83" t="s">
        <v>1</v>
      </c>
      <c r="F1467" s="83" t="s">
        <v>1</v>
      </c>
      <c r="G1467" s="124" t="s">
        <v>1</v>
      </c>
      <c r="H1467" s="169">
        <f t="shared" si="229"/>
        <v>0.05</v>
      </c>
      <c r="I1467" s="170" t="str">
        <f t="shared" si="230"/>
        <v>REMOTA</v>
      </c>
      <c r="J1467" s="292">
        <v>9403464</v>
      </c>
      <c r="K1467" s="221">
        <v>0</v>
      </c>
      <c r="L1467" s="83" t="s">
        <v>129</v>
      </c>
      <c r="M1467" s="188">
        <v>0</v>
      </c>
      <c r="N1467" s="83" t="s">
        <v>447</v>
      </c>
      <c r="O1467" s="189" t="s">
        <v>447</v>
      </c>
      <c r="P1467" s="83" t="s">
        <v>760</v>
      </c>
      <c r="Q1467" s="83" t="s">
        <v>3184</v>
      </c>
      <c r="R1467" s="83">
        <v>3282</v>
      </c>
      <c r="S1467" s="93">
        <v>40716</v>
      </c>
      <c r="T1467" s="83">
        <v>127022</v>
      </c>
      <c r="U1467" s="83" t="s">
        <v>171</v>
      </c>
      <c r="V1467" s="82" t="s">
        <v>3207</v>
      </c>
      <c r="W1467" s="171">
        <v>44074</v>
      </c>
      <c r="X1467" s="172" t="e">
        <f>+CONCATENATE(TEXT(#REF!,"yyyy"),"-",TEXT(#REF!,"mm"))</f>
        <v>#REF!</v>
      </c>
      <c r="Y1467" s="173" t="str">
        <f t="shared" si="232"/>
        <v>6</v>
      </c>
      <c r="Z1467" s="172" t="str">
        <f t="shared" si="233"/>
        <v>2020-07</v>
      </c>
      <c r="AA1467" s="170" t="e">
        <f>+VLOOKUP(Z1467,#REF!,2,FALSE)/VLOOKUP(X1467,#REF!,2,FALSE)</f>
        <v>#REF!</v>
      </c>
      <c r="AB1467" s="174" t="e">
        <f t="shared" si="234"/>
        <v>#REF!</v>
      </c>
      <c r="AC1467" s="174" t="e">
        <f t="shared" si="235"/>
        <v>#REF!</v>
      </c>
      <c r="AD1467" s="175" t="e">
        <f>+#REF!+365*Y1467</f>
        <v>#REF!</v>
      </c>
      <c r="AE1467" s="176" t="e">
        <f t="shared" si="236"/>
        <v>#REF!</v>
      </c>
      <c r="AF1467" s="170" t="e">
        <f>+VLOOKUP(CONCATENATE(TEXT(W1467,"yyyy"),"-",TEXT(W1467,"mm")),#REF!,2,0)</f>
        <v>#REF!</v>
      </c>
      <c r="AG1467" s="177" t="e">
        <f>+(AC1467*(1+'INFLAC PROYECTADA'!$B$8)^(AE1467))/((1+DEMANDADO!AF1467)^(AE1467))</f>
        <v>#REF!</v>
      </c>
      <c r="AH1467" s="169">
        <f>(0.2*VLOOKUP(D1467,'%.'!$A$1:$B$4,2,FALSE))+(0.35*VLOOKUP(E1467,'%.'!$A$1:$B$4,2,FALSE))+(0.1*VLOOKUP(F1467,'%.'!$A$1:$B$4,2,FALSE))+(0.35*VLOOKUP(G1467,'%.'!$A$1:$B$4,2,FALSE))</f>
        <v>0.05</v>
      </c>
      <c r="AI1467" s="128" t="str">
        <f t="shared" si="231"/>
        <v>REMOTA</v>
      </c>
      <c r="AJ1467" s="128" t="str">
        <f t="shared" si="237"/>
        <v>No se registra</v>
      </c>
      <c r="AK1467" s="178">
        <f t="shared" si="238"/>
        <v>0</v>
      </c>
    </row>
    <row r="1468" spans="1:37" ht="30" customHeight="1" x14ac:dyDescent="0.25">
      <c r="A1468" s="115">
        <v>1467</v>
      </c>
      <c r="B1468" s="82" t="s">
        <v>2996</v>
      </c>
      <c r="C1468" s="126" t="s">
        <v>3156</v>
      </c>
      <c r="D1468" s="83" t="s">
        <v>1</v>
      </c>
      <c r="E1468" s="83" t="s">
        <v>1</v>
      </c>
      <c r="F1468" s="83" t="s">
        <v>1</v>
      </c>
      <c r="G1468" s="124" t="s">
        <v>1</v>
      </c>
      <c r="H1468" s="169">
        <f t="shared" si="229"/>
        <v>0.05</v>
      </c>
      <c r="I1468" s="170" t="str">
        <f t="shared" si="230"/>
        <v>REMOTA</v>
      </c>
      <c r="J1468" s="292">
        <v>4648501</v>
      </c>
      <c r="K1468" s="221">
        <v>0</v>
      </c>
      <c r="L1468" s="83" t="s">
        <v>129</v>
      </c>
      <c r="M1468" s="188">
        <v>0</v>
      </c>
      <c r="N1468" s="83" t="s">
        <v>447</v>
      </c>
      <c r="O1468" s="189" t="s">
        <v>447</v>
      </c>
      <c r="P1468" s="83" t="s">
        <v>760</v>
      </c>
      <c r="Q1468" s="83" t="s">
        <v>3184</v>
      </c>
      <c r="R1468" s="83">
        <v>3282</v>
      </c>
      <c r="S1468" s="93">
        <v>40716</v>
      </c>
      <c r="T1468" s="83">
        <v>127022</v>
      </c>
      <c r="U1468" s="83" t="s">
        <v>171</v>
      </c>
      <c r="V1468" s="82" t="s">
        <v>3207</v>
      </c>
      <c r="W1468" s="171">
        <v>44074</v>
      </c>
      <c r="X1468" s="172" t="e">
        <f>+CONCATENATE(TEXT(#REF!,"yyyy"),"-",TEXT(#REF!,"mm"))</f>
        <v>#REF!</v>
      </c>
      <c r="Y1468" s="173" t="str">
        <f t="shared" si="232"/>
        <v>6</v>
      </c>
      <c r="Z1468" s="172" t="str">
        <f t="shared" si="233"/>
        <v>2020-07</v>
      </c>
      <c r="AA1468" s="170" t="e">
        <f>+VLOOKUP(Z1468,#REF!,2,FALSE)/VLOOKUP(X1468,#REF!,2,FALSE)</f>
        <v>#REF!</v>
      </c>
      <c r="AB1468" s="174" t="e">
        <f t="shared" si="234"/>
        <v>#REF!</v>
      </c>
      <c r="AC1468" s="174" t="e">
        <f t="shared" si="235"/>
        <v>#REF!</v>
      </c>
      <c r="AD1468" s="175" t="e">
        <f>+#REF!+365*Y1468</f>
        <v>#REF!</v>
      </c>
      <c r="AE1468" s="176" t="e">
        <f t="shared" si="236"/>
        <v>#REF!</v>
      </c>
      <c r="AF1468" s="170" t="e">
        <f>+VLOOKUP(CONCATENATE(TEXT(W1468,"yyyy"),"-",TEXT(W1468,"mm")),#REF!,2,0)</f>
        <v>#REF!</v>
      </c>
      <c r="AG1468" s="177" t="e">
        <f>+(AC1468*(1+'INFLAC PROYECTADA'!$B$8)^(AE1468))/((1+DEMANDADO!AF1468)^(AE1468))</f>
        <v>#REF!</v>
      </c>
      <c r="AH1468" s="169">
        <f>(0.2*VLOOKUP(D1468,'%.'!$A$1:$B$4,2,FALSE))+(0.35*VLOOKUP(E1468,'%.'!$A$1:$B$4,2,FALSE))+(0.1*VLOOKUP(F1468,'%.'!$A$1:$B$4,2,FALSE))+(0.35*VLOOKUP(G1468,'%.'!$A$1:$B$4,2,FALSE))</f>
        <v>0.05</v>
      </c>
      <c r="AI1468" s="128" t="str">
        <f t="shared" si="231"/>
        <v>REMOTA</v>
      </c>
      <c r="AJ1468" s="128" t="str">
        <f t="shared" si="237"/>
        <v>No se registra</v>
      </c>
      <c r="AK1468" s="178">
        <f t="shared" si="238"/>
        <v>0</v>
      </c>
    </row>
    <row r="1469" spans="1:37" ht="30" customHeight="1" x14ac:dyDescent="0.25">
      <c r="A1469" s="115">
        <v>1468</v>
      </c>
      <c r="B1469" s="82" t="s">
        <v>3070</v>
      </c>
      <c r="C1469" s="126" t="s">
        <v>3157</v>
      </c>
      <c r="D1469" s="83" t="s">
        <v>1</v>
      </c>
      <c r="E1469" s="83" t="s">
        <v>1</v>
      </c>
      <c r="F1469" s="83" t="s">
        <v>1</v>
      </c>
      <c r="G1469" s="124" t="s">
        <v>1</v>
      </c>
      <c r="H1469" s="169">
        <f t="shared" si="229"/>
        <v>0.05</v>
      </c>
      <c r="I1469" s="170" t="str">
        <f t="shared" si="230"/>
        <v>REMOTA</v>
      </c>
      <c r="J1469" s="292">
        <v>1500000000</v>
      </c>
      <c r="K1469" s="221">
        <v>0</v>
      </c>
      <c r="L1469" s="83" t="s">
        <v>129</v>
      </c>
      <c r="M1469" s="188">
        <v>0</v>
      </c>
      <c r="N1469" s="83" t="s">
        <v>447</v>
      </c>
      <c r="O1469" s="189" t="s">
        <v>447</v>
      </c>
      <c r="P1469" s="83" t="s">
        <v>760</v>
      </c>
      <c r="Q1469" s="83" t="s">
        <v>3184</v>
      </c>
      <c r="R1469" s="83">
        <v>3282</v>
      </c>
      <c r="S1469" s="93">
        <v>40716</v>
      </c>
      <c r="T1469" s="83">
        <v>127022</v>
      </c>
      <c r="U1469" s="82" t="s">
        <v>173</v>
      </c>
      <c r="V1469" s="82" t="s">
        <v>3208</v>
      </c>
      <c r="W1469" s="171">
        <v>44074</v>
      </c>
      <c r="X1469" s="172" t="e">
        <f>+CONCATENATE(TEXT(#REF!,"yyyy"),"-",TEXT(#REF!,"mm"))</f>
        <v>#REF!</v>
      </c>
      <c r="Y1469" s="173" t="str">
        <f t="shared" si="232"/>
        <v>6</v>
      </c>
      <c r="Z1469" s="172" t="str">
        <f t="shared" si="233"/>
        <v>2020-07</v>
      </c>
      <c r="AA1469" s="170" t="e">
        <f>+VLOOKUP(Z1469,#REF!,2,FALSE)/VLOOKUP(X1469,#REF!,2,FALSE)</f>
        <v>#REF!</v>
      </c>
      <c r="AB1469" s="174" t="e">
        <f t="shared" si="234"/>
        <v>#REF!</v>
      </c>
      <c r="AC1469" s="174" t="e">
        <f t="shared" si="235"/>
        <v>#REF!</v>
      </c>
      <c r="AD1469" s="175" t="e">
        <f>+#REF!+365*Y1469</f>
        <v>#REF!</v>
      </c>
      <c r="AE1469" s="176" t="e">
        <f t="shared" si="236"/>
        <v>#REF!</v>
      </c>
      <c r="AF1469" s="170" t="e">
        <f>+VLOOKUP(CONCATENATE(TEXT(W1469,"yyyy"),"-",TEXT(W1469,"mm")),#REF!,2,0)</f>
        <v>#REF!</v>
      </c>
      <c r="AG1469" s="177" t="e">
        <f>+(AC1469*(1+'INFLAC PROYECTADA'!$B$8)^(AE1469))/((1+DEMANDADO!AF1469)^(AE1469))</f>
        <v>#REF!</v>
      </c>
      <c r="AH1469" s="169">
        <f>(0.2*VLOOKUP(D1469,'%.'!$A$1:$B$4,2,FALSE))+(0.35*VLOOKUP(E1469,'%.'!$A$1:$B$4,2,FALSE))+(0.1*VLOOKUP(F1469,'%.'!$A$1:$B$4,2,FALSE))+(0.35*VLOOKUP(G1469,'%.'!$A$1:$B$4,2,FALSE))</f>
        <v>0.05</v>
      </c>
      <c r="AI1469" s="128" t="str">
        <f t="shared" si="231"/>
        <v>REMOTA</v>
      </c>
      <c r="AJ1469" s="128" t="str">
        <f t="shared" si="237"/>
        <v>No se registra</v>
      </c>
      <c r="AK1469" s="178">
        <f t="shared" si="238"/>
        <v>0</v>
      </c>
    </row>
    <row r="1470" spans="1:37" ht="30" customHeight="1" x14ac:dyDescent="0.25">
      <c r="A1470" s="115">
        <v>1469</v>
      </c>
      <c r="B1470" s="82" t="s">
        <v>688</v>
      </c>
      <c r="C1470" s="126" t="s">
        <v>3158</v>
      </c>
      <c r="D1470" s="83" t="s">
        <v>1</v>
      </c>
      <c r="E1470" s="83" t="s">
        <v>48</v>
      </c>
      <c r="F1470" s="83" t="s">
        <v>1</v>
      </c>
      <c r="G1470" s="124" t="s">
        <v>48</v>
      </c>
      <c r="H1470" s="169">
        <f t="shared" si="229"/>
        <v>0.36499999999999999</v>
      </c>
      <c r="I1470" s="170" t="str">
        <f t="shared" si="230"/>
        <v>MEDIA</v>
      </c>
      <c r="J1470" s="292">
        <v>654725270</v>
      </c>
      <c r="K1470" s="221">
        <v>0.1</v>
      </c>
      <c r="L1470" s="83" t="s">
        <v>129</v>
      </c>
      <c r="M1470" s="188">
        <v>0</v>
      </c>
      <c r="N1470" s="83" t="s">
        <v>447</v>
      </c>
      <c r="O1470" s="189" t="s">
        <v>447</v>
      </c>
      <c r="P1470" s="83">
        <v>8</v>
      </c>
      <c r="Q1470" s="83" t="s">
        <v>3184</v>
      </c>
      <c r="R1470" s="83">
        <v>3282</v>
      </c>
      <c r="S1470" s="93">
        <v>40716</v>
      </c>
      <c r="T1470" s="83">
        <v>127022</v>
      </c>
      <c r="U1470" s="83" t="s">
        <v>166</v>
      </c>
      <c r="V1470" s="82" t="s">
        <v>3209</v>
      </c>
      <c r="W1470" s="171">
        <v>44074</v>
      </c>
      <c r="X1470" s="172" t="e">
        <f>+CONCATENATE(TEXT(#REF!,"yyyy"),"-",TEXT(#REF!,"mm"))</f>
        <v>#REF!</v>
      </c>
      <c r="Y1470" s="173" t="str">
        <f t="shared" si="232"/>
        <v>8</v>
      </c>
      <c r="Z1470" s="172" t="str">
        <f t="shared" si="233"/>
        <v>2020-07</v>
      </c>
      <c r="AA1470" s="170" t="e">
        <f>+VLOOKUP(Z1470,#REF!,2,FALSE)/VLOOKUP(X1470,#REF!,2,FALSE)</f>
        <v>#REF!</v>
      </c>
      <c r="AB1470" s="174" t="e">
        <f t="shared" si="234"/>
        <v>#REF!</v>
      </c>
      <c r="AC1470" s="174" t="e">
        <f t="shared" si="235"/>
        <v>#REF!</v>
      </c>
      <c r="AD1470" s="175" t="e">
        <f>+#REF!+365*Y1470</f>
        <v>#REF!</v>
      </c>
      <c r="AE1470" s="176" t="e">
        <f t="shared" si="236"/>
        <v>#REF!</v>
      </c>
      <c r="AF1470" s="170" t="e">
        <f>+VLOOKUP(CONCATENATE(TEXT(W1470,"yyyy"),"-",TEXT(W1470,"mm")),#REF!,2,0)</f>
        <v>#REF!</v>
      </c>
      <c r="AG1470" s="177" t="e">
        <f>+(AC1470*(1+'INFLAC PROYECTADA'!$B$8)^(AE1470))/((1+DEMANDADO!AF1470)^(AE1470))</f>
        <v>#REF!</v>
      </c>
      <c r="AH1470" s="169">
        <f>(0.2*VLOOKUP(D1470,'%.'!$A$1:$B$4,2,FALSE))+(0.35*VLOOKUP(E1470,'%.'!$A$1:$B$4,2,FALSE))+(0.1*VLOOKUP(F1470,'%.'!$A$1:$B$4,2,FALSE))+(0.35*VLOOKUP(G1470,'%.'!$A$1:$B$4,2,FALSE))</f>
        <v>0.36499999999999999</v>
      </c>
      <c r="AI1470" s="128" t="str">
        <f t="shared" si="231"/>
        <v>MEDIA</v>
      </c>
      <c r="AJ1470" s="128" t="str">
        <f t="shared" si="237"/>
        <v>Cuentas de Orden</v>
      </c>
      <c r="AK1470" s="178" t="e">
        <f t="shared" si="238"/>
        <v>#REF!</v>
      </c>
    </row>
    <row r="1471" spans="1:37" ht="30" customHeight="1" x14ac:dyDescent="0.25">
      <c r="A1471" s="115">
        <v>1470</v>
      </c>
      <c r="B1471" s="82" t="s">
        <v>688</v>
      </c>
      <c r="C1471" s="126" t="s">
        <v>3159</v>
      </c>
      <c r="D1471" s="83" t="s">
        <v>1</v>
      </c>
      <c r="E1471" s="83" t="s">
        <v>1</v>
      </c>
      <c r="F1471" s="83" t="s">
        <v>1</v>
      </c>
      <c r="G1471" s="124" t="s">
        <v>1</v>
      </c>
      <c r="H1471" s="169">
        <f t="shared" si="229"/>
        <v>0.05</v>
      </c>
      <c r="I1471" s="170" t="str">
        <f t="shared" si="230"/>
        <v>REMOTA</v>
      </c>
      <c r="J1471" s="292">
        <v>324000000</v>
      </c>
      <c r="K1471" s="221">
        <v>0</v>
      </c>
      <c r="L1471" s="83" t="s">
        <v>129</v>
      </c>
      <c r="M1471" s="188">
        <v>0</v>
      </c>
      <c r="N1471" s="83" t="s">
        <v>447</v>
      </c>
      <c r="O1471" s="189" t="s">
        <v>447</v>
      </c>
      <c r="P1471" s="83">
        <v>8</v>
      </c>
      <c r="Q1471" s="83" t="s">
        <v>3184</v>
      </c>
      <c r="R1471" s="83">
        <v>3282</v>
      </c>
      <c r="S1471" s="93">
        <v>40716</v>
      </c>
      <c r="T1471" s="83">
        <v>127022</v>
      </c>
      <c r="U1471" s="83" t="s">
        <v>171</v>
      </c>
      <c r="V1471" s="82" t="s">
        <v>3210</v>
      </c>
      <c r="W1471" s="171">
        <v>44074</v>
      </c>
      <c r="X1471" s="172" t="e">
        <f>+CONCATENATE(TEXT(#REF!,"yyyy"),"-",TEXT(#REF!,"mm"))</f>
        <v>#REF!</v>
      </c>
      <c r="Y1471" s="173" t="str">
        <f t="shared" si="232"/>
        <v>8</v>
      </c>
      <c r="Z1471" s="172" t="str">
        <f t="shared" si="233"/>
        <v>2020-07</v>
      </c>
      <c r="AA1471" s="170" t="e">
        <f>+VLOOKUP(Z1471,#REF!,2,FALSE)/VLOOKUP(X1471,#REF!,2,FALSE)</f>
        <v>#REF!</v>
      </c>
      <c r="AB1471" s="174" t="e">
        <f t="shared" si="234"/>
        <v>#REF!</v>
      </c>
      <c r="AC1471" s="174" t="e">
        <f t="shared" si="235"/>
        <v>#REF!</v>
      </c>
      <c r="AD1471" s="175" t="e">
        <f>+#REF!+365*Y1471</f>
        <v>#REF!</v>
      </c>
      <c r="AE1471" s="176" t="e">
        <f t="shared" si="236"/>
        <v>#REF!</v>
      </c>
      <c r="AF1471" s="170" t="e">
        <f>+VLOOKUP(CONCATENATE(TEXT(W1471,"yyyy"),"-",TEXT(W1471,"mm")),#REF!,2,0)</f>
        <v>#REF!</v>
      </c>
      <c r="AG1471" s="177" t="e">
        <f>+(AC1471*(1+'INFLAC PROYECTADA'!$B$8)^(AE1471))/((1+DEMANDADO!AF1471)^(AE1471))</f>
        <v>#REF!</v>
      </c>
      <c r="AH1471" s="169">
        <f>(0.2*VLOOKUP(D1471,'%.'!$A$1:$B$4,2,FALSE))+(0.35*VLOOKUP(E1471,'%.'!$A$1:$B$4,2,FALSE))+(0.1*VLOOKUP(F1471,'%.'!$A$1:$B$4,2,FALSE))+(0.35*VLOOKUP(G1471,'%.'!$A$1:$B$4,2,FALSE))</f>
        <v>0.05</v>
      </c>
      <c r="AI1471" s="128" t="str">
        <f t="shared" si="231"/>
        <v>REMOTA</v>
      </c>
      <c r="AJ1471" s="128" t="str">
        <f t="shared" si="237"/>
        <v>No se registra</v>
      </c>
      <c r="AK1471" s="178">
        <f t="shared" si="238"/>
        <v>0</v>
      </c>
    </row>
    <row r="1472" spans="1:37" ht="30" customHeight="1" x14ac:dyDescent="0.25">
      <c r="A1472" s="115">
        <v>1471</v>
      </c>
      <c r="B1472" s="82" t="s">
        <v>3160</v>
      </c>
      <c r="C1472" s="126" t="s">
        <v>3161</v>
      </c>
      <c r="D1472" s="83" t="s">
        <v>1</v>
      </c>
      <c r="E1472" s="83" t="s">
        <v>1</v>
      </c>
      <c r="F1472" s="83" t="s">
        <v>1</v>
      </c>
      <c r="G1472" s="124" t="s">
        <v>1</v>
      </c>
      <c r="H1472" s="169">
        <f t="shared" si="229"/>
        <v>0.05</v>
      </c>
      <c r="I1472" s="170" t="str">
        <f t="shared" si="230"/>
        <v>REMOTA</v>
      </c>
      <c r="J1472" s="292">
        <v>7091518</v>
      </c>
      <c r="K1472" s="221">
        <v>0</v>
      </c>
      <c r="L1472" s="83" t="s">
        <v>129</v>
      </c>
      <c r="M1472" s="188">
        <v>0</v>
      </c>
      <c r="N1472" s="83" t="s">
        <v>447</v>
      </c>
      <c r="O1472" s="189" t="s">
        <v>447</v>
      </c>
      <c r="P1472" s="83">
        <v>6</v>
      </c>
      <c r="Q1472" s="83" t="s">
        <v>3184</v>
      </c>
      <c r="R1472" s="83">
        <v>3282</v>
      </c>
      <c r="S1472" s="93">
        <v>40716</v>
      </c>
      <c r="T1472" s="83">
        <v>127022</v>
      </c>
      <c r="U1472" s="82" t="s">
        <v>168</v>
      </c>
      <c r="V1472" s="83" t="s">
        <v>3192</v>
      </c>
      <c r="W1472" s="171">
        <v>44074</v>
      </c>
      <c r="X1472" s="172" t="e">
        <f>+CONCATENATE(TEXT(#REF!,"yyyy"),"-",TEXT(#REF!,"mm"))</f>
        <v>#REF!</v>
      </c>
      <c r="Y1472" s="173" t="str">
        <f t="shared" si="232"/>
        <v>6</v>
      </c>
      <c r="Z1472" s="172" t="str">
        <f t="shared" si="233"/>
        <v>2020-07</v>
      </c>
      <c r="AA1472" s="170" t="e">
        <f>+VLOOKUP(Z1472,#REF!,2,FALSE)/VLOOKUP(X1472,#REF!,2,FALSE)</f>
        <v>#REF!</v>
      </c>
      <c r="AB1472" s="174" t="e">
        <f t="shared" si="234"/>
        <v>#REF!</v>
      </c>
      <c r="AC1472" s="174" t="e">
        <f t="shared" si="235"/>
        <v>#REF!</v>
      </c>
      <c r="AD1472" s="175" t="e">
        <f>+#REF!+365*Y1472</f>
        <v>#REF!</v>
      </c>
      <c r="AE1472" s="176" t="e">
        <f t="shared" si="236"/>
        <v>#REF!</v>
      </c>
      <c r="AF1472" s="170" t="e">
        <f>+VLOOKUP(CONCATENATE(TEXT(W1472,"yyyy"),"-",TEXT(W1472,"mm")),#REF!,2,0)</f>
        <v>#REF!</v>
      </c>
      <c r="AG1472" s="177" t="e">
        <f>+(AC1472*(1+'INFLAC PROYECTADA'!$B$8)^(AE1472))/((1+DEMANDADO!AF1472)^(AE1472))</f>
        <v>#REF!</v>
      </c>
      <c r="AH1472" s="169">
        <f>(0.2*VLOOKUP(D1472,'%.'!$A$1:$B$4,2,FALSE))+(0.35*VLOOKUP(E1472,'%.'!$A$1:$B$4,2,FALSE))+(0.1*VLOOKUP(F1472,'%.'!$A$1:$B$4,2,FALSE))+(0.35*VLOOKUP(G1472,'%.'!$A$1:$B$4,2,FALSE))</f>
        <v>0.05</v>
      </c>
      <c r="AI1472" s="128" t="str">
        <f t="shared" si="231"/>
        <v>REMOTA</v>
      </c>
      <c r="AJ1472" s="128" t="str">
        <f t="shared" si="237"/>
        <v>No se registra</v>
      </c>
      <c r="AK1472" s="178">
        <f t="shared" si="238"/>
        <v>0</v>
      </c>
    </row>
    <row r="1473" spans="1:37" ht="30" customHeight="1" x14ac:dyDescent="0.25">
      <c r="A1473" s="115">
        <v>1472</v>
      </c>
      <c r="B1473" s="82" t="s">
        <v>3068</v>
      </c>
      <c r="C1473" s="126" t="s">
        <v>3162</v>
      </c>
      <c r="D1473" s="83" t="s">
        <v>48</v>
      </c>
      <c r="E1473" s="83" t="s">
        <v>48</v>
      </c>
      <c r="F1473" s="83" t="s">
        <v>48</v>
      </c>
      <c r="G1473" s="124" t="s">
        <v>0</v>
      </c>
      <c r="H1473" s="169">
        <f t="shared" si="229"/>
        <v>0.67500000000000004</v>
      </c>
      <c r="I1473" s="170" t="str">
        <f t="shared" si="230"/>
        <v>ALTA</v>
      </c>
      <c r="J1473" s="292">
        <v>14548500</v>
      </c>
      <c r="K1473" s="221">
        <v>0.9</v>
      </c>
      <c r="L1473" s="83" t="s">
        <v>129</v>
      </c>
      <c r="M1473" s="188">
        <v>0</v>
      </c>
      <c r="N1473" s="83" t="s">
        <v>447</v>
      </c>
      <c r="O1473" s="189" t="s">
        <v>447</v>
      </c>
      <c r="P1473" s="83">
        <v>6</v>
      </c>
      <c r="Q1473" s="83" t="s">
        <v>3184</v>
      </c>
      <c r="R1473" s="83">
        <v>3282</v>
      </c>
      <c r="S1473" s="93">
        <v>40716</v>
      </c>
      <c r="T1473" s="83">
        <v>127022</v>
      </c>
      <c r="U1473" s="82" t="s">
        <v>171</v>
      </c>
      <c r="V1473" s="83" t="s">
        <v>3192</v>
      </c>
      <c r="W1473" s="171">
        <v>44074</v>
      </c>
      <c r="X1473" s="172" t="e">
        <f>+CONCATENATE(TEXT(#REF!,"yyyy"),"-",TEXT(#REF!,"mm"))</f>
        <v>#REF!</v>
      </c>
      <c r="Y1473" s="173" t="str">
        <f t="shared" si="232"/>
        <v>6</v>
      </c>
      <c r="Z1473" s="172" t="str">
        <f t="shared" si="233"/>
        <v>2020-07</v>
      </c>
      <c r="AA1473" s="170" t="e">
        <f>+VLOOKUP(Z1473,#REF!,2,FALSE)/VLOOKUP(X1473,#REF!,2,FALSE)</f>
        <v>#REF!</v>
      </c>
      <c r="AB1473" s="174" t="e">
        <f t="shared" si="234"/>
        <v>#REF!</v>
      </c>
      <c r="AC1473" s="174" t="e">
        <f t="shared" si="235"/>
        <v>#REF!</v>
      </c>
      <c r="AD1473" s="175" t="e">
        <f>+#REF!+365*Y1473</f>
        <v>#REF!</v>
      </c>
      <c r="AE1473" s="176" t="e">
        <f t="shared" si="236"/>
        <v>#REF!</v>
      </c>
      <c r="AF1473" s="170" t="e">
        <f>+VLOOKUP(CONCATENATE(TEXT(W1473,"yyyy"),"-",TEXT(W1473,"mm")),#REF!,2,0)</f>
        <v>#REF!</v>
      </c>
      <c r="AG1473" s="177" t="e">
        <f>+(AC1473*(1+'INFLAC PROYECTADA'!$B$8)^(AE1473))/((1+DEMANDADO!AF1473)^(AE1473))</f>
        <v>#REF!</v>
      </c>
      <c r="AH1473" s="169">
        <f>(0.2*VLOOKUP(D1473,'%.'!$A$1:$B$4,2,FALSE))+(0.35*VLOOKUP(E1473,'%.'!$A$1:$B$4,2,FALSE))+(0.1*VLOOKUP(F1473,'%.'!$A$1:$B$4,2,FALSE))+(0.35*VLOOKUP(G1473,'%.'!$A$1:$B$4,2,FALSE))</f>
        <v>0.67500000000000004</v>
      </c>
      <c r="AI1473" s="128" t="str">
        <f t="shared" si="231"/>
        <v>ALTA</v>
      </c>
      <c r="AJ1473" s="128" t="str">
        <f t="shared" si="237"/>
        <v>Provisión contable</v>
      </c>
      <c r="AK1473" s="178" t="e">
        <f t="shared" si="238"/>
        <v>#REF!</v>
      </c>
    </row>
    <row r="1474" spans="1:37" ht="30" customHeight="1" x14ac:dyDescent="0.25">
      <c r="A1474" s="115">
        <v>1473</v>
      </c>
      <c r="B1474" s="82" t="s">
        <v>3098</v>
      </c>
      <c r="C1474" s="126" t="s">
        <v>3163</v>
      </c>
      <c r="D1474" s="83" t="s">
        <v>1</v>
      </c>
      <c r="E1474" s="83" t="s">
        <v>48</v>
      </c>
      <c r="F1474" s="83" t="s">
        <v>1</v>
      </c>
      <c r="G1474" s="124" t="s">
        <v>1</v>
      </c>
      <c r="H1474" s="169">
        <f t="shared" ref="H1474:H1537" si="239">+IFERROR(AH1474,"")</f>
        <v>0.20749999999999999</v>
      </c>
      <c r="I1474" s="170" t="str">
        <f t="shared" ref="I1474:I1537" si="240">+IFERROR(AI1474,"")</f>
        <v>BAJA</v>
      </c>
      <c r="J1474" s="292">
        <v>1600000000</v>
      </c>
      <c r="K1474" s="221">
        <v>0.1</v>
      </c>
      <c r="L1474" s="83" t="s">
        <v>128</v>
      </c>
      <c r="M1474" s="188">
        <v>0</v>
      </c>
      <c r="N1474" s="83" t="s">
        <v>447</v>
      </c>
      <c r="O1474" s="189" t="s">
        <v>447</v>
      </c>
      <c r="P1474" s="83">
        <v>8</v>
      </c>
      <c r="Q1474" s="83" t="s">
        <v>3184</v>
      </c>
      <c r="R1474" s="83">
        <v>3282</v>
      </c>
      <c r="S1474" s="93">
        <v>40716</v>
      </c>
      <c r="T1474" s="83">
        <v>127022</v>
      </c>
      <c r="U1474" s="82" t="s">
        <v>182</v>
      </c>
      <c r="V1474" s="83" t="s">
        <v>3192</v>
      </c>
      <c r="W1474" s="171">
        <v>44074</v>
      </c>
      <c r="X1474" s="172" t="e">
        <f>+CONCATENATE(TEXT(#REF!,"yyyy"),"-",TEXT(#REF!,"mm"))</f>
        <v>#REF!</v>
      </c>
      <c r="Y1474" s="173" t="str">
        <f t="shared" si="232"/>
        <v>8</v>
      </c>
      <c r="Z1474" s="172" t="str">
        <f t="shared" si="233"/>
        <v>2020-07</v>
      </c>
      <c r="AA1474" s="170" t="e">
        <f>+VLOOKUP(Z1474,#REF!,2,FALSE)/VLOOKUP(X1474,#REF!,2,FALSE)</f>
        <v>#REF!</v>
      </c>
      <c r="AB1474" s="174" t="e">
        <f t="shared" si="234"/>
        <v>#REF!</v>
      </c>
      <c r="AC1474" s="174" t="e">
        <f t="shared" si="235"/>
        <v>#REF!</v>
      </c>
      <c r="AD1474" s="175" t="e">
        <f>+#REF!+365*Y1474</f>
        <v>#REF!</v>
      </c>
      <c r="AE1474" s="176" t="e">
        <f t="shared" si="236"/>
        <v>#REF!</v>
      </c>
      <c r="AF1474" s="170" t="e">
        <f>+VLOOKUP(CONCATENATE(TEXT(W1474,"yyyy"),"-",TEXT(W1474,"mm")),#REF!,2,0)</f>
        <v>#REF!</v>
      </c>
      <c r="AG1474" s="177" t="e">
        <f>+(AC1474*(1+'INFLAC PROYECTADA'!$B$8)^(AE1474))/((1+DEMANDADO!AF1474)^(AE1474))</f>
        <v>#REF!</v>
      </c>
      <c r="AH1474" s="169">
        <f>(0.2*VLOOKUP(D1474,'%.'!$A$1:$B$4,2,FALSE))+(0.35*VLOOKUP(E1474,'%.'!$A$1:$B$4,2,FALSE))+(0.1*VLOOKUP(F1474,'%.'!$A$1:$B$4,2,FALSE))+(0.35*VLOOKUP(G1474,'%.'!$A$1:$B$4,2,FALSE))</f>
        <v>0.20749999999999999</v>
      </c>
      <c r="AI1474" s="128" t="str">
        <f t="shared" si="231"/>
        <v>BAJA</v>
      </c>
      <c r="AJ1474" s="128" t="str">
        <f t="shared" si="237"/>
        <v>Cuentas de Orden</v>
      </c>
      <c r="AK1474" s="178" t="e">
        <f t="shared" si="238"/>
        <v>#REF!</v>
      </c>
    </row>
    <row r="1475" spans="1:37" ht="30" customHeight="1" x14ac:dyDescent="0.25">
      <c r="A1475" s="115">
        <v>1474</v>
      </c>
      <c r="B1475" s="82" t="s">
        <v>3116</v>
      </c>
      <c r="C1475" s="126" t="s">
        <v>3164</v>
      </c>
      <c r="D1475" s="83" t="s">
        <v>1</v>
      </c>
      <c r="E1475" s="83" t="s">
        <v>1</v>
      </c>
      <c r="F1475" s="83" t="s">
        <v>1</v>
      </c>
      <c r="G1475" s="124" t="s">
        <v>1</v>
      </c>
      <c r="H1475" s="169">
        <f t="shared" si="239"/>
        <v>0.05</v>
      </c>
      <c r="I1475" s="170" t="str">
        <f t="shared" si="240"/>
        <v>REMOTA</v>
      </c>
      <c r="J1475" s="292">
        <v>22025000</v>
      </c>
      <c r="K1475" s="221">
        <v>0</v>
      </c>
      <c r="L1475" s="83" t="s">
        <v>129</v>
      </c>
      <c r="M1475" s="188">
        <v>0</v>
      </c>
      <c r="N1475" s="83" t="s">
        <v>447</v>
      </c>
      <c r="O1475" s="189" t="s">
        <v>447</v>
      </c>
      <c r="P1475" s="83">
        <v>4</v>
      </c>
      <c r="Q1475" s="83" t="s">
        <v>3184</v>
      </c>
      <c r="R1475" s="83">
        <v>3282</v>
      </c>
      <c r="S1475" s="93">
        <v>40716</v>
      </c>
      <c r="T1475" s="83">
        <v>127022</v>
      </c>
      <c r="U1475" s="82" t="s">
        <v>171</v>
      </c>
      <c r="V1475" s="83" t="s">
        <v>3192</v>
      </c>
      <c r="W1475" s="171">
        <v>44074</v>
      </c>
      <c r="X1475" s="172" t="e">
        <f>+CONCATENATE(TEXT(#REF!,"yyyy"),"-",TEXT(#REF!,"mm"))</f>
        <v>#REF!</v>
      </c>
      <c r="Y1475" s="173" t="str">
        <f t="shared" si="232"/>
        <v>4</v>
      </c>
      <c r="Z1475" s="172" t="str">
        <f t="shared" si="233"/>
        <v>2020-07</v>
      </c>
      <c r="AA1475" s="170" t="e">
        <f>+VLOOKUP(Z1475,#REF!,2,FALSE)/VLOOKUP(X1475,#REF!,2,FALSE)</f>
        <v>#REF!</v>
      </c>
      <c r="AB1475" s="174" t="e">
        <f t="shared" si="234"/>
        <v>#REF!</v>
      </c>
      <c r="AC1475" s="174" t="e">
        <f t="shared" si="235"/>
        <v>#REF!</v>
      </c>
      <c r="AD1475" s="175" t="e">
        <f>+#REF!+365*Y1475</f>
        <v>#REF!</v>
      </c>
      <c r="AE1475" s="176" t="e">
        <f t="shared" si="236"/>
        <v>#REF!</v>
      </c>
      <c r="AF1475" s="170" t="e">
        <f>+VLOOKUP(CONCATENATE(TEXT(W1475,"yyyy"),"-",TEXT(W1475,"mm")),#REF!,2,0)</f>
        <v>#REF!</v>
      </c>
      <c r="AG1475" s="177" t="e">
        <f>+(AC1475*(1+'INFLAC PROYECTADA'!$B$8)^(AE1475))/((1+DEMANDADO!AF1475)^(AE1475))</f>
        <v>#REF!</v>
      </c>
      <c r="AH1475" s="169">
        <f>(0.2*VLOOKUP(D1475,'%.'!$A$1:$B$4,2,FALSE))+(0.35*VLOOKUP(E1475,'%.'!$A$1:$B$4,2,FALSE))+(0.1*VLOOKUP(F1475,'%.'!$A$1:$B$4,2,FALSE))+(0.35*VLOOKUP(G1475,'%.'!$A$1:$B$4,2,FALSE))</f>
        <v>0.05</v>
      </c>
      <c r="AI1475" s="128" t="str">
        <f t="shared" ref="AI1475:AI1538" si="241">+IF(AH1475&gt;0.5,"ALTA",IF(AH1475&gt;0.25,"MEDIA",IF(AH1475&gt;=0.1,"BAJA",IF(AH1475&lt;0.1,"REMOTA"))))</f>
        <v>REMOTA</v>
      </c>
      <c r="AJ1475" s="128" t="str">
        <f t="shared" si="237"/>
        <v>No se registra</v>
      </c>
      <c r="AK1475" s="178">
        <f t="shared" si="238"/>
        <v>0</v>
      </c>
    </row>
    <row r="1476" spans="1:37" ht="30" customHeight="1" x14ac:dyDescent="0.25">
      <c r="A1476" s="115">
        <v>1475</v>
      </c>
      <c r="B1476" s="82" t="s">
        <v>3068</v>
      </c>
      <c r="C1476" s="126" t="s">
        <v>3165</v>
      </c>
      <c r="D1476" s="83" t="s">
        <v>48</v>
      </c>
      <c r="E1476" s="83" t="s">
        <v>48</v>
      </c>
      <c r="F1476" s="83" t="s">
        <v>1</v>
      </c>
      <c r="G1476" s="124" t="s">
        <v>48</v>
      </c>
      <c r="H1476" s="169">
        <f t="shared" si="239"/>
        <v>0.45500000000000002</v>
      </c>
      <c r="I1476" s="170" t="str">
        <f t="shared" si="240"/>
        <v>MEDIA</v>
      </c>
      <c r="J1476" s="292">
        <v>22385807</v>
      </c>
      <c r="K1476" s="221">
        <v>0.3</v>
      </c>
      <c r="L1476" s="83" t="s">
        <v>128</v>
      </c>
      <c r="M1476" s="188">
        <v>0</v>
      </c>
      <c r="N1476" s="83" t="s">
        <v>447</v>
      </c>
      <c r="O1476" s="189" t="s">
        <v>447</v>
      </c>
      <c r="P1476" s="83">
        <v>4</v>
      </c>
      <c r="Q1476" s="83" t="s">
        <v>3184</v>
      </c>
      <c r="R1476" s="83">
        <v>3282</v>
      </c>
      <c r="S1476" s="93">
        <v>40716</v>
      </c>
      <c r="T1476" s="83">
        <v>127022</v>
      </c>
      <c r="U1476" s="82" t="s">
        <v>76</v>
      </c>
      <c r="V1476" s="83" t="s">
        <v>3192</v>
      </c>
      <c r="W1476" s="171">
        <v>44074</v>
      </c>
      <c r="X1476" s="172" t="e">
        <f>+CONCATENATE(TEXT(#REF!,"yyyy"),"-",TEXT(#REF!,"mm"))</f>
        <v>#REF!</v>
      </c>
      <c r="Y1476" s="173" t="str">
        <f t="shared" si="232"/>
        <v>4</v>
      </c>
      <c r="Z1476" s="172" t="str">
        <f t="shared" si="233"/>
        <v>2020-07</v>
      </c>
      <c r="AA1476" s="170" t="e">
        <f>+VLOOKUP(Z1476,#REF!,2,FALSE)/VLOOKUP(X1476,#REF!,2,FALSE)</f>
        <v>#REF!</v>
      </c>
      <c r="AB1476" s="174" t="e">
        <f t="shared" si="234"/>
        <v>#REF!</v>
      </c>
      <c r="AC1476" s="174" t="e">
        <f t="shared" si="235"/>
        <v>#REF!</v>
      </c>
      <c r="AD1476" s="175" t="e">
        <f>+#REF!+365*Y1476</f>
        <v>#REF!</v>
      </c>
      <c r="AE1476" s="176" t="e">
        <f t="shared" si="236"/>
        <v>#REF!</v>
      </c>
      <c r="AF1476" s="170" t="e">
        <f>+VLOOKUP(CONCATENATE(TEXT(W1476,"yyyy"),"-",TEXT(W1476,"mm")),#REF!,2,0)</f>
        <v>#REF!</v>
      </c>
      <c r="AG1476" s="177" t="e">
        <f>+(AC1476*(1+'INFLAC PROYECTADA'!$B$8)^(AE1476))/((1+DEMANDADO!AF1476)^(AE1476))</f>
        <v>#REF!</v>
      </c>
      <c r="AH1476" s="169">
        <f>(0.2*VLOOKUP(D1476,'%.'!$A$1:$B$4,2,FALSE))+(0.35*VLOOKUP(E1476,'%.'!$A$1:$B$4,2,FALSE))+(0.1*VLOOKUP(F1476,'%.'!$A$1:$B$4,2,FALSE))+(0.35*VLOOKUP(G1476,'%.'!$A$1:$B$4,2,FALSE))</f>
        <v>0.45500000000000002</v>
      </c>
      <c r="AI1476" s="128" t="str">
        <f t="shared" si="241"/>
        <v>MEDIA</v>
      </c>
      <c r="AJ1476" s="128" t="str">
        <f t="shared" si="237"/>
        <v>Cuentas de Orden</v>
      </c>
      <c r="AK1476" s="178" t="e">
        <f t="shared" si="238"/>
        <v>#REF!</v>
      </c>
    </row>
    <row r="1477" spans="1:37" ht="30" customHeight="1" x14ac:dyDescent="0.25">
      <c r="A1477" s="115">
        <v>1476</v>
      </c>
      <c r="B1477" s="82" t="s">
        <v>3166</v>
      </c>
      <c r="C1477" s="126" t="s">
        <v>3167</v>
      </c>
      <c r="D1477" s="83" t="s">
        <v>0</v>
      </c>
      <c r="E1477" s="83" t="s">
        <v>0</v>
      </c>
      <c r="F1477" s="83" t="s">
        <v>0</v>
      </c>
      <c r="G1477" s="124" t="s">
        <v>0</v>
      </c>
      <c r="H1477" s="169">
        <f t="shared" si="239"/>
        <v>1</v>
      </c>
      <c r="I1477" s="170" t="str">
        <f t="shared" si="240"/>
        <v>ALTA</v>
      </c>
      <c r="J1477" s="292">
        <v>1</v>
      </c>
      <c r="K1477" s="221">
        <v>1</v>
      </c>
      <c r="L1477" s="83" t="s">
        <v>128</v>
      </c>
      <c r="M1477" s="188">
        <v>0</v>
      </c>
      <c r="N1477" s="83" t="s">
        <v>447</v>
      </c>
      <c r="O1477" s="189" t="s">
        <v>447</v>
      </c>
      <c r="P1477" s="83">
        <v>4</v>
      </c>
      <c r="Q1477" s="83" t="s">
        <v>3184</v>
      </c>
      <c r="R1477" s="83">
        <v>3282</v>
      </c>
      <c r="S1477" s="93">
        <v>40716</v>
      </c>
      <c r="T1477" s="83">
        <v>127022</v>
      </c>
      <c r="U1477" s="82" t="s">
        <v>76</v>
      </c>
      <c r="V1477" s="82" t="s">
        <v>3211</v>
      </c>
      <c r="W1477" s="171">
        <v>44074</v>
      </c>
      <c r="X1477" s="172" t="e">
        <f>+CONCATENATE(TEXT(#REF!,"yyyy"),"-",TEXT(#REF!,"mm"))</f>
        <v>#REF!</v>
      </c>
      <c r="Y1477" s="173" t="str">
        <f t="shared" si="232"/>
        <v>4</v>
      </c>
      <c r="Z1477" s="172" t="str">
        <f t="shared" si="233"/>
        <v>2020-07</v>
      </c>
      <c r="AA1477" s="170" t="e">
        <f>+VLOOKUP(Z1477,#REF!,2,FALSE)/VLOOKUP(X1477,#REF!,2,FALSE)</f>
        <v>#REF!</v>
      </c>
      <c r="AB1477" s="174" t="e">
        <f t="shared" si="234"/>
        <v>#REF!</v>
      </c>
      <c r="AC1477" s="174" t="e">
        <f t="shared" si="235"/>
        <v>#REF!</v>
      </c>
      <c r="AD1477" s="175" t="e">
        <f>+#REF!+365*Y1477</f>
        <v>#REF!</v>
      </c>
      <c r="AE1477" s="176" t="e">
        <f t="shared" si="236"/>
        <v>#REF!</v>
      </c>
      <c r="AF1477" s="170" t="e">
        <f>+VLOOKUP(CONCATENATE(TEXT(W1477,"yyyy"),"-",TEXT(W1477,"mm")),#REF!,2,0)</f>
        <v>#REF!</v>
      </c>
      <c r="AG1477" s="177" t="e">
        <f>+(AC1477*(1+'INFLAC PROYECTADA'!$B$8)^(AE1477))/((1+DEMANDADO!AF1477)^(AE1477))</f>
        <v>#REF!</v>
      </c>
      <c r="AH1477" s="169">
        <f>(0.2*VLOOKUP(D1477,'%.'!$A$1:$B$4,2,FALSE))+(0.35*VLOOKUP(E1477,'%.'!$A$1:$B$4,2,FALSE))+(0.1*VLOOKUP(F1477,'%.'!$A$1:$B$4,2,FALSE))+(0.35*VLOOKUP(G1477,'%.'!$A$1:$B$4,2,FALSE))</f>
        <v>1</v>
      </c>
      <c r="AI1477" s="128" t="str">
        <f t="shared" si="241"/>
        <v>ALTA</v>
      </c>
      <c r="AJ1477" s="128" t="str">
        <f t="shared" si="237"/>
        <v>Provisión contable</v>
      </c>
      <c r="AK1477" s="178" t="e">
        <f t="shared" si="238"/>
        <v>#REF!</v>
      </c>
    </row>
    <row r="1478" spans="1:37" ht="30" customHeight="1" x14ac:dyDescent="0.25">
      <c r="A1478" s="115">
        <v>1477</v>
      </c>
      <c r="B1478" s="82" t="s">
        <v>2957</v>
      </c>
      <c r="C1478" s="126" t="s">
        <v>3168</v>
      </c>
      <c r="D1478" s="83" t="s">
        <v>1</v>
      </c>
      <c r="E1478" s="83" t="s">
        <v>1</v>
      </c>
      <c r="F1478" s="83" t="s">
        <v>1</v>
      </c>
      <c r="G1478" s="124" t="s">
        <v>1</v>
      </c>
      <c r="H1478" s="169">
        <f t="shared" si="239"/>
        <v>0.05</v>
      </c>
      <c r="I1478" s="170" t="str">
        <f t="shared" si="240"/>
        <v>REMOTA</v>
      </c>
      <c r="J1478" s="292">
        <v>1</v>
      </c>
      <c r="K1478" s="221">
        <v>0</v>
      </c>
      <c r="L1478" s="83" t="s">
        <v>128</v>
      </c>
      <c r="M1478" s="188">
        <v>0</v>
      </c>
      <c r="N1478" s="83" t="s">
        <v>447</v>
      </c>
      <c r="O1478" s="189" t="s">
        <v>447</v>
      </c>
      <c r="P1478" s="83">
        <v>4</v>
      </c>
      <c r="Q1478" s="83" t="s">
        <v>3184</v>
      </c>
      <c r="R1478" s="83">
        <v>3282</v>
      </c>
      <c r="S1478" s="93">
        <v>40716</v>
      </c>
      <c r="T1478" s="83">
        <v>127022</v>
      </c>
      <c r="U1478" s="82" t="s">
        <v>184</v>
      </c>
      <c r="V1478" s="82" t="s">
        <v>3212</v>
      </c>
      <c r="W1478" s="171">
        <v>44074</v>
      </c>
      <c r="X1478" s="172" t="e">
        <f>+CONCATENATE(TEXT(#REF!,"yyyy"),"-",TEXT(#REF!,"mm"))</f>
        <v>#REF!</v>
      </c>
      <c r="Y1478" s="173" t="str">
        <f t="shared" si="232"/>
        <v>4</v>
      </c>
      <c r="Z1478" s="172" t="str">
        <f t="shared" si="233"/>
        <v>2020-07</v>
      </c>
      <c r="AA1478" s="170" t="e">
        <f>+VLOOKUP(Z1478,#REF!,2,FALSE)/VLOOKUP(X1478,#REF!,2,FALSE)</f>
        <v>#REF!</v>
      </c>
      <c r="AB1478" s="174" t="e">
        <f t="shared" si="234"/>
        <v>#REF!</v>
      </c>
      <c r="AC1478" s="174" t="e">
        <f t="shared" si="235"/>
        <v>#REF!</v>
      </c>
      <c r="AD1478" s="175" t="e">
        <f>+#REF!+365*Y1478</f>
        <v>#REF!</v>
      </c>
      <c r="AE1478" s="176" t="e">
        <f t="shared" si="236"/>
        <v>#REF!</v>
      </c>
      <c r="AF1478" s="170" t="e">
        <f>+VLOOKUP(CONCATENATE(TEXT(W1478,"yyyy"),"-",TEXT(W1478,"mm")),#REF!,2,0)</f>
        <v>#REF!</v>
      </c>
      <c r="AG1478" s="177" t="e">
        <f>+(AC1478*(1+'INFLAC PROYECTADA'!$B$8)^(AE1478))/((1+DEMANDADO!AF1478)^(AE1478))</f>
        <v>#REF!</v>
      </c>
      <c r="AH1478" s="169">
        <f>(0.2*VLOOKUP(D1478,'%.'!$A$1:$B$4,2,FALSE))+(0.35*VLOOKUP(E1478,'%.'!$A$1:$B$4,2,FALSE))+(0.1*VLOOKUP(F1478,'%.'!$A$1:$B$4,2,FALSE))+(0.35*VLOOKUP(G1478,'%.'!$A$1:$B$4,2,FALSE))</f>
        <v>0.05</v>
      </c>
      <c r="AI1478" s="128" t="str">
        <f t="shared" si="241"/>
        <v>REMOTA</v>
      </c>
      <c r="AJ1478" s="128" t="str">
        <f t="shared" si="237"/>
        <v>No se registra</v>
      </c>
      <c r="AK1478" s="178">
        <f t="shared" si="238"/>
        <v>0</v>
      </c>
    </row>
    <row r="1479" spans="1:37" ht="30" customHeight="1" x14ac:dyDescent="0.25">
      <c r="A1479" s="115">
        <v>1478</v>
      </c>
      <c r="B1479" s="82" t="s">
        <v>3134</v>
      </c>
      <c r="C1479" s="126" t="s">
        <v>3169</v>
      </c>
      <c r="D1479" s="83" t="s">
        <v>0</v>
      </c>
      <c r="E1479" s="83" t="s">
        <v>0</v>
      </c>
      <c r="F1479" s="83" t="s">
        <v>0</v>
      </c>
      <c r="G1479" s="124" t="s">
        <v>0</v>
      </c>
      <c r="H1479" s="169">
        <f t="shared" si="239"/>
        <v>1</v>
      </c>
      <c r="I1479" s="170" t="str">
        <f t="shared" si="240"/>
        <v>ALTA</v>
      </c>
      <c r="J1479" s="292">
        <v>126273199</v>
      </c>
      <c r="K1479" s="221">
        <v>1</v>
      </c>
      <c r="L1479" s="83" t="s">
        <v>128</v>
      </c>
      <c r="M1479" s="188">
        <v>0</v>
      </c>
      <c r="N1479" s="83" t="s">
        <v>447</v>
      </c>
      <c r="O1479" s="189" t="s">
        <v>447</v>
      </c>
      <c r="P1479" s="83">
        <v>6</v>
      </c>
      <c r="Q1479" s="83" t="s">
        <v>3184</v>
      </c>
      <c r="R1479" s="83">
        <v>3282</v>
      </c>
      <c r="S1479" s="93">
        <v>40716</v>
      </c>
      <c r="T1479" s="83">
        <v>127022</v>
      </c>
      <c r="U1479" s="82" t="s">
        <v>76</v>
      </c>
      <c r="V1479" s="82" t="s">
        <v>3192</v>
      </c>
      <c r="W1479" s="171">
        <v>44074</v>
      </c>
      <c r="X1479" s="172" t="e">
        <f>+CONCATENATE(TEXT(#REF!,"yyyy"),"-",TEXT(#REF!,"mm"))</f>
        <v>#REF!</v>
      </c>
      <c r="Y1479" s="173" t="str">
        <f t="shared" si="232"/>
        <v>6</v>
      </c>
      <c r="Z1479" s="172" t="str">
        <f t="shared" si="233"/>
        <v>2020-07</v>
      </c>
      <c r="AA1479" s="170" t="e">
        <f>+VLOOKUP(Z1479,#REF!,2,FALSE)/VLOOKUP(X1479,#REF!,2,FALSE)</f>
        <v>#REF!</v>
      </c>
      <c r="AB1479" s="174" t="e">
        <f t="shared" si="234"/>
        <v>#REF!</v>
      </c>
      <c r="AC1479" s="174" t="e">
        <f t="shared" si="235"/>
        <v>#REF!</v>
      </c>
      <c r="AD1479" s="175" t="e">
        <f>+#REF!+365*Y1479</f>
        <v>#REF!</v>
      </c>
      <c r="AE1479" s="176" t="e">
        <f t="shared" si="236"/>
        <v>#REF!</v>
      </c>
      <c r="AF1479" s="170" t="e">
        <f>+VLOOKUP(CONCATENATE(TEXT(W1479,"yyyy"),"-",TEXT(W1479,"mm")),#REF!,2,0)</f>
        <v>#REF!</v>
      </c>
      <c r="AG1479" s="177" t="e">
        <f>+(AC1479*(1+'INFLAC PROYECTADA'!$B$8)^(AE1479))/((1+DEMANDADO!AF1479)^(AE1479))</f>
        <v>#REF!</v>
      </c>
      <c r="AH1479" s="169">
        <f>(0.2*VLOOKUP(D1479,'%.'!$A$1:$B$4,2,FALSE))+(0.35*VLOOKUP(E1479,'%.'!$A$1:$B$4,2,FALSE))+(0.1*VLOOKUP(F1479,'%.'!$A$1:$B$4,2,FALSE))+(0.35*VLOOKUP(G1479,'%.'!$A$1:$B$4,2,FALSE))</f>
        <v>1</v>
      </c>
      <c r="AI1479" s="128" t="str">
        <f t="shared" si="241"/>
        <v>ALTA</v>
      </c>
      <c r="AJ1479" s="128" t="str">
        <f t="shared" si="237"/>
        <v>Provisión contable</v>
      </c>
      <c r="AK1479" s="178" t="e">
        <f t="shared" si="238"/>
        <v>#REF!</v>
      </c>
    </row>
    <row r="1480" spans="1:37" ht="30" customHeight="1" x14ac:dyDescent="0.25">
      <c r="A1480" s="115">
        <v>1479</v>
      </c>
      <c r="B1480" s="82" t="s">
        <v>3170</v>
      </c>
      <c r="C1480" s="126" t="s">
        <v>3171</v>
      </c>
      <c r="D1480" s="83" t="s">
        <v>0</v>
      </c>
      <c r="E1480" s="83" t="s">
        <v>0</v>
      </c>
      <c r="F1480" s="83" t="s">
        <v>0</v>
      </c>
      <c r="G1480" s="124" t="s">
        <v>0</v>
      </c>
      <c r="H1480" s="169">
        <f t="shared" si="239"/>
        <v>1</v>
      </c>
      <c r="I1480" s="170" t="str">
        <f t="shared" si="240"/>
        <v>ALTA</v>
      </c>
      <c r="J1480" s="292">
        <v>15000000</v>
      </c>
      <c r="K1480" s="221">
        <v>1</v>
      </c>
      <c r="L1480" s="83" t="s">
        <v>129</v>
      </c>
      <c r="M1480" s="188">
        <v>0</v>
      </c>
      <c r="N1480" s="83" t="s">
        <v>447</v>
      </c>
      <c r="O1480" s="189" t="s">
        <v>447</v>
      </c>
      <c r="P1480" s="83">
        <v>6</v>
      </c>
      <c r="Q1480" s="83" t="s">
        <v>3184</v>
      </c>
      <c r="R1480" s="83">
        <v>3282</v>
      </c>
      <c r="S1480" s="93">
        <v>40716</v>
      </c>
      <c r="T1480" s="83">
        <v>127022</v>
      </c>
      <c r="U1480" s="82" t="s">
        <v>76</v>
      </c>
      <c r="V1480" s="82" t="s">
        <v>3192</v>
      </c>
      <c r="W1480" s="171">
        <v>44074</v>
      </c>
      <c r="X1480" s="172" t="e">
        <f>+CONCATENATE(TEXT(#REF!,"yyyy"),"-",TEXT(#REF!,"mm"))</f>
        <v>#REF!</v>
      </c>
      <c r="Y1480" s="173" t="str">
        <f t="shared" si="232"/>
        <v>6</v>
      </c>
      <c r="Z1480" s="172" t="str">
        <f t="shared" si="233"/>
        <v>2020-07</v>
      </c>
      <c r="AA1480" s="170" t="e">
        <f>+VLOOKUP(Z1480,#REF!,2,FALSE)/VLOOKUP(X1480,#REF!,2,FALSE)</f>
        <v>#REF!</v>
      </c>
      <c r="AB1480" s="174" t="e">
        <f t="shared" si="234"/>
        <v>#REF!</v>
      </c>
      <c r="AC1480" s="174" t="e">
        <f t="shared" si="235"/>
        <v>#REF!</v>
      </c>
      <c r="AD1480" s="175" t="e">
        <f>+#REF!+365*Y1480</f>
        <v>#REF!</v>
      </c>
      <c r="AE1480" s="176" t="e">
        <f t="shared" si="236"/>
        <v>#REF!</v>
      </c>
      <c r="AF1480" s="170" t="e">
        <f>+VLOOKUP(CONCATENATE(TEXT(W1480,"yyyy"),"-",TEXT(W1480,"mm")),#REF!,2,0)</f>
        <v>#REF!</v>
      </c>
      <c r="AG1480" s="177" t="e">
        <f>+(AC1480*(1+'INFLAC PROYECTADA'!$B$8)^(AE1480))/((1+DEMANDADO!AF1480)^(AE1480))</f>
        <v>#REF!</v>
      </c>
      <c r="AH1480" s="169">
        <f>(0.2*VLOOKUP(D1480,'%.'!$A$1:$B$4,2,FALSE))+(0.35*VLOOKUP(E1480,'%.'!$A$1:$B$4,2,FALSE))+(0.1*VLOOKUP(F1480,'%.'!$A$1:$B$4,2,FALSE))+(0.35*VLOOKUP(G1480,'%.'!$A$1:$B$4,2,FALSE))</f>
        <v>1</v>
      </c>
      <c r="AI1480" s="128" t="str">
        <f t="shared" si="241"/>
        <v>ALTA</v>
      </c>
      <c r="AJ1480" s="128" t="str">
        <f t="shared" si="237"/>
        <v>Provisión contable</v>
      </c>
      <c r="AK1480" s="178" t="e">
        <f t="shared" si="238"/>
        <v>#REF!</v>
      </c>
    </row>
    <row r="1481" spans="1:37" ht="30" customHeight="1" x14ac:dyDescent="0.25">
      <c r="A1481" s="115">
        <v>1480</v>
      </c>
      <c r="B1481" s="82" t="s">
        <v>3172</v>
      </c>
      <c r="C1481" s="126" t="s">
        <v>3173</v>
      </c>
      <c r="D1481" s="83" t="s">
        <v>0</v>
      </c>
      <c r="E1481" s="83" t="s">
        <v>0</v>
      </c>
      <c r="F1481" s="83" t="s">
        <v>0</v>
      </c>
      <c r="G1481" s="124" t="s">
        <v>0</v>
      </c>
      <c r="H1481" s="169">
        <f t="shared" si="239"/>
        <v>1</v>
      </c>
      <c r="I1481" s="170" t="str">
        <f t="shared" si="240"/>
        <v>ALTA</v>
      </c>
      <c r="J1481" s="292">
        <v>20000000</v>
      </c>
      <c r="K1481" s="221">
        <v>1</v>
      </c>
      <c r="L1481" s="83" t="s">
        <v>129</v>
      </c>
      <c r="M1481" s="188">
        <v>0</v>
      </c>
      <c r="N1481" s="83" t="s">
        <v>447</v>
      </c>
      <c r="O1481" s="189" t="s">
        <v>447</v>
      </c>
      <c r="P1481" s="83">
        <v>6</v>
      </c>
      <c r="Q1481" s="83" t="s">
        <v>3184</v>
      </c>
      <c r="R1481" s="83">
        <v>3282</v>
      </c>
      <c r="S1481" s="93">
        <v>40716</v>
      </c>
      <c r="T1481" s="83">
        <v>127022</v>
      </c>
      <c r="U1481" s="82" t="s">
        <v>76</v>
      </c>
      <c r="V1481" s="82" t="s">
        <v>3192</v>
      </c>
      <c r="W1481" s="171">
        <v>44074</v>
      </c>
      <c r="X1481" s="172" t="e">
        <f>+CONCATENATE(TEXT(#REF!,"yyyy"),"-",TEXT(#REF!,"mm"))</f>
        <v>#REF!</v>
      </c>
      <c r="Y1481" s="173" t="str">
        <f t="shared" si="232"/>
        <v>6</v>
      </c>
      <c r="Z1481" s="172" t="str">
        <f t="shared" si="233"/>
        <v>2020-07</v>
      </c>
      <c r="AA1481" s="170" t="e">
        <f>+VLOOKUP(Z1481,#REF!,2,FALSE)/VLOOKUP(X1481,#REF!,2,FALSE)</f>
        <v>#REF!</v>
      </c>
      <c r="AB1481" s="174" t="e">
        <f t="shared" si="234"/>
        <v>#REF!</v>
      </c>
      <c r="AC1481" s="174" t="e">
        <f t="shared" si="235"/>
        <v>#REF!</v>
      </c>
      <c r="AD1481" s="175" t="e">
        <f>+#REF!+365*Y1481</f>
        <v>#REF!</v>
      </c>
      <c r="AE1481" s="176" t="e">
        <f t="shared" si="236"/>
        <v>#REF!</v>
      </c>
      <c r="AF1481" s="170" t="e">
        <f>+VLOOKUP(CONCATENATE(TEXT(W1481,"yyyy"),"-",TEXT(W1481,"mm")),#REF!,2,0)</f>
        <v>#REF!</v>
      </c>
      <c r="AG1481" s="177" t="e">
        <f>+(AC1481*(1+'INFLAC PROYECTADA'!$B$8)^(AE1481))/((1+DEMANDADO!AF1481)^(AE1481))</f>
        <v>#REF!</v>
      </c>
      <c r="AH1481" s="169">
        <f>(0.2*VLOOKUP(D1481,'%.'!$A$1:$B$4,2,FALSE))+(0.35*VLOOKUP(E1481,'%.'!$A$1:$B$4,2,FALSE))+(0.1*VLOOKUP(F1481,'%.'!$A$1:$B$4,2,FALSE))+(0.35*VLOOKUP(G1481,'%.'!$A$1:$B$4,2,FALSE))</f>
        <v>1</v>
      </c>
      <c r="AI1481" s="128" t="str">
        <f t="shared" si="241"/>
        <v>ALTA</v>
      </c>
      <c r="AJ1481" s="128" t="str">
        <f t="shared" si="237"/>
        <v>Provisión contable</v>
      </c>
      <c r="AK1481" s="178" t="e">
        <f t="shared" si="238"/>
        <v>#REF!</v>
      </c>
    </row>
    <row r="1482" spans="1:37" ht="30" customHeight="1" x14ac:dyDescent="0.25">
      <c r="A1482" s="115">
        <v>1481</v>
      </c>
      <c r="B1482" s="82" t="s">
        <v>3174</v>
      </c>
      <c r="C1482" s="126" t="s">
        <v>3175</v>
      </c>
      <c r="D1482" s="83" t="s">
        <v>48</v>
      </c>
      <c r="E1482" s="83" t="s">
        <v>48</v>
      </c>
      <c r="F1482" s="83" t="s">
        <v>48</v>
      </c>
      <c r="G1482" s="124" t="s">
        <v>0</v>
      </c>
      <c r="H1482" s="169">
        <f t="shared" si="239"/>
        <v>0.67500000000000004</v>
      </c>
      <c r="I1482" s="170" t="str">
        <f t="shared" si="240"/>
        <v>ALTA</v>
      </c>
      <c r="J1482" s="292">
        <v>14548500</v>
      </c>
      <c r="K1482" s="221">
        <v>0.9</v>
      </c>
      <c r="L1482" s="83" t="s">
        <v>129</v>
      </c>
      <c r="M1482" s="188">
        <v>0</v>
      </c>
      <c r="N1482" s="83" t="s">
        <v>447</v>
      </c>
      <c r="O1482" s="189" t="s">
        <v>447</v>
      </c>
      <c r="P1482" s="83">
        <v>6</v>
      </c>
      <c r="Q1482" s="83" t="s">
        <v>3184</v>
      </c>
      <c r="R1482" s="83">
        <v>3282</v>
      </c>
      <c r="S1482" s="93">
        <v>40716</v>
      </c>
      <c r="T1482" s="83">
        <v>127022</v>
      </c>
      <c r="U1482" s="82" t="s">
        <v>171</v>
      </c>
      <c r="V1482" s="83" t="s">
        <v>3192</v>
      </c>
      <c r="W1482" s="171">
        <v>44074</v>
      </c>
      <c r="X1482" s="172" t="e">
        <f>+CONCATENATE(TEXT(#REF!,"yyyy"),"-",TEXT(#REF!,"mm"))</f>
        <v>#REF!</v>
      </c>
      <c r="Y1482" s="173" t="str">
        <f t="shared" si="232"/>
        <v>6</v>
      </c>
      <c r="Z1482" s="172" t="str">
        <f t="shared" si="233"/>
        <v>2020-07</v>
      </c>
      <c r="AA1482" s="170" t="e">
        <f>+VLOOKUP(Z1482,#REF!,2,FALSE)/VLOOKUP(X1482,#REF!,2,FALSE)</f>
        <v>#REF!</v>
      </c>
      <c r="AB1482" s="174" t="e">
        <f t="shared" si="234"/>
        <v>#REF!</v>
      </c>
      <c r="AC1482" s="174" t="e">
        <f t="shared" si="235"/>
        <v>#REF!</v>
      </c>
      <c r="AD1482" s="175" t="e">
        <f>+#REF!+365*Y1482</f>
        <v>#REF!</v>
      </c>
      <c r="AE1482" s="176" t="e">
        <f t="shared" si="236"/>
        <v>#REF!</v>
      </c>
      <c r="AF1482" s="170" t="e">
        <f>+VLOOKUP(CONCATENATE(TEXT(W1482,"yyyy"),"-",TEXT(W1482,"mm")),#REF!,2,0)</f>
        <v>#REF!</v>
      </c>
      <c r="AG1482" s="177" t="e">
        <f>+(AC1482*(1+'INFLAC PROYECTADA'!$B$8)^(AE1482))/((1+DEMANDADO!AF1482)^(AE1482))</f>
        <v>#REF!</v>
      </c>
      <c r="AH1482" s="169">
        <f>(0.2*VLOOKUP(D1482,'%.'!$A$1:$B$4,2,FALSE))+(0.35*VLOOKUP(E1482,'%.'!$A$1:$B$4,2,FALSE))+(0.1*VLOOKUP(F1482,'%.'!$A$1:$B$4,2,FALSE))+(0.35*VLOOKUP(G1482,'%.'!$A$1:$B$4,2,FALSE))</f>
        <v>0.67500000000000004</v>
      </c>
      <c r="AI1482" s="128" t="str">
        <f t="shared" si="241"/>
        <v>ALTA</v>
      </c>
      <c r="AJ1482" s="128" t="str">
        <f t="shared" si="237"/>
        <v>Provisión contable</v>
      </c>
      <c r="AK1482" s="178" t="e">
        <f t="shared" si="238"/>
        <v>#REF!</v>
      </c>
    </row>
    <row r="1483" spans="1:37" ht="30" customHeight="1" x14ac:dyDescent="0.25">
      <c r="A1483" s="115">
        <v>1482</v>
      </c>
      <c r="B1483" s="82" t="s">
        <v>688</v>
      </c>
      <c r="C1483" s="126" t="s">
        <v>3176</v>
      </c>
      <c r="D1483" s="83" t="s">
        <v>48</v>
      </c>
      <c r="E1483" s="83" t="s">
        <v>48</v>
      </c>
      <c r="F1483" s="83" t="s">
        <v>48</v>
      </c>
      <c r="G1483" s="124" t="s">
        <v>48</v>
      </c>
      <c r="H1483" s="169">
        <f t="shared" si="239"/>
        <v>0.5</v>
      </c>
      <c r="I1483" s="170" t="str">
        <f t="shared" si="240"/>
        <v>MEDIA</v>
      </c>
      <c r="J1483" s="292">
        <v>0</v>
      </c>
      <c r="K1483" s="221">
        <v>0.1</v>
      </c>
      <c r="L1483" s="83" t="s">
        <v>128</v>
      </c>
      <c r="M1483" s="188">
        <v>0</v>
      </c>
      <c r="N1483" s="83" t="s">
        <v>447</v>
      </c>
      <c r="O1483" s="189" t="s">
        <v>447</v>
      </c>
      <c r="P1483" s="83">
        <v>6</v>
      </c>
      <c r="Q1483" s="83" t="s">
        <v>3184</v>
      </c>
      <c r="R1483" s="83">
        <v>3282</v>
      </c>
      <c r="S1483" s="93">
        <v>40716</v>
      </c>
      <c r="T1483" s="83">
        <v>127022</v>
      </c>
      <c r="U1483" s="82"/>
      <c r="V1483" s="83" t="s">
        <v>3192</v>
      </c>
      <c r="W1483" s="171">
        <v>44074</v>
      </c>
      <c r="X1483" s="172" t="e">
        <f>+CONCATENATE(TEXT(#REF!,"yyyy"),"-",TEXT(#REF!,"mm"))</f>
        <v>#REF!</v>
      </c>
      <c r="Y1483" s="173" t="str">
        <f t="shared" si="232"/>
        <v>6</v>
      </c>
      <c r="Z1483" s="172" t="str">
        <f t="shared" si="233"/>
        <v>2020-07</v>
      </c>
      <c r="AA1483" s="170" t="e">
        <f>+VLOOKUP(Z1483,#REF!,2,FALSE)/VLOOKUP(X1483,#REF!,2,FALSE)</f>
        <v>#REF!</v>
      </c>
      <c r="AB1483" s="174" t="e">
        <f t="shared" si="234"/>
        <v>#REF!</v>
      </c>
      <c r="AC1483" s="174" t="e">
        <f t="shared" si="235"/>
        <v>#REF!</v>
      </c>
      <c r="AD1483" s="175" t="e">
        <f>+#REF!+365*Y1483</f>
        <v>#REF!</v>
      </c>
      <c r="AE1483" s="176" t="e">
        <f t="shared" si="236"/>
        <v>#REF!</v>
      </c>
      <c r="AF1483" s="170" t="e">
        <f>+VLOOKUP(CONCATENATE(TEXT(W1483,"yyyy"),"-",TEXT(W1483,"mm")),#REF!,2,0)</f>
        <v>#REF!</v>
      </c>
      <c r="AG1483" s="177" t="e">
        <f>+(AC1483*(1+'INFLAC PROYECTADA'!$B$8)^(AE1483))/((1+DEMANDADO!AF1483)^(AE1483))</f>
        <v>#REF!</v>
      </c>
      <c r="AH1483" s="169">
        <f>(0.2*VLOOKUP(D1483,'%.'!$A$1:$B$4,2,FALSE))+(0.35*VLOOKUP(E1483,'%.'!$A$1:$B$4,2,FALSE))+(0.1*VLOOKUP(F1483,'%.'!$A$1:$B$4,2,FALSE))+(0.35*VLOOKUP(G1483,'%.'!$A$1:$B$4,2,FALSE))</f>
        <v>0.5</v>
      </c>
      <c r="AI1483" s="128" t="str">
        <f t="shared" si="241"/>
        <v>MEDIA</v>
      </c>
      <c r="AJ1483" s="128" t="str">
        <f t="shared" si="237"/>
        <v>Cuentas de Orden</v>
      </c>
      <c r="AK1483" s="178" t="e">
        <f t="shared" si="238"/>
        <v>#REF!</v>
      </c>
    </row>
    <row r="1484" spans="1:37" ht="30" customHeight="1" x14ac:dyDescent="0.25">
      <c r="A1484" s="115">
        <v>1483</v>
      </c>
      <c r="B1484" s="82" t="s">
        <v>2957</v>
      </c>
      <c r="C1484" s="126" t="s">
        <v>3177</v>
      </c>
      <c r="D1484" s="83" t="s">
        <v>1</v>
      </c>
      <c r="E1484" s="83" t="s">
        <v>1</v>
      </c>
      <c r="F1484" s="83" t="s">
        <v>1</v>
      </c>
      <c r="G1484" s="124" t="s">
        <v>1</v>
      </c>
      <c r="H1484" s="169">
        <f t="shared" si="239"/>
        <v>0.05</v>
      </c>
      <c r="I1484" s="170" t="str">
        <f t="shared" si="240"/>
        <v>REMOTA</v>
      </c>
      <c r="J1484" s="292">
        <v>1</v>
      </c>
      <c r="K1484" s="221">
        <v>0</v>
      </c>
      <c r="L1484" s="83" t="s">
        <v>129</v>
      </c>
      <c r="M1484" s="188">
        <v>0</v>
      </c>
      <c r="N1484" s="83" t="s">
        <v>447</v>
      </c>
      <c r="O1484" s="189" t="s">
        <v>447</v>
      </c>
      <c r="P1484" s="83">
        <v>2</v>
      </c>
      <c r="Q1484" s="83" t="s">
        <v>3184</v>
      </c>
      <c r="R1484" s="83">
        <v>3282</v>
      </c>
      <c r="S1484" s="93">
        <v>40716</v>
      </c>
      <c r="T1484" s="83">
        <v>127022</v>
      </c>
      <c r="U1484" s="82" t="s">
        <v>184</v>
      </c>
      <c r="V1484" s="82" t="s">
        <v>3212</v>
      </c>
      <c r="W1484" s="171">
        <v>44074</v>
      </c>
      <c r="X1484" s="172" t="e">
        <f>+CONCATENATE(TEXT(#REF!,"yyyy"),"-",TEXT(#REF!,"mm"))</f>
        <v>#REF!</v>
      </c>
      <c r="Y1484" s="173" t="str">
        <f t="shared" si="232"/>
        <v>2</v>
      </c>
      <c r="Z1484" s="172" t="str">
        <f t="shared" si="233"/>
        <v>2020-07</v>
      </c>
      <c r="AA1484" s="170" t="e">
        <f>+VLOOKUP(Z1484,#REF!,2,FALSE)/VLOOKUP(X1484,#REF!,2,FALSE)</f>
        <v>#REF!</v>
      </c>
      <c r="AB1484" s="174" t="e">
        <f t="shared" si="234"/>
        <v>#REF!</v>
      </c>
      <c r="AC1484" s="174" t="e">
        <f t="shared" si="235"/>
        <v>#REF!</v>
      </c>
      <c r="AD1484" s="175" t="e">
        <f>+#REF!+365*Y1484</f>
        <v>#REF!</v>
      </c>
      <c r="AE1484" s="176" t="e">
        <f t="shared" si="236"/>
        <v>#REF!</v>
      </c>
      <c r="AF1484" s="170" t="e">
        <f>+VLOOKUP(CONCATENATE(TEXT(W1484,"yyyy"),"-",TEXT(W1484,"mm")),#REF!,2,0)</f>
        <v>#REF!</v>
      </c>
      <c r="AG1484" s="177" t="e">
        <f>+(AC1484*(1+'INFLAC PROYECTADA'!$B$8)^(AE1484))/((1+DEMANDADO!AF1484)^(AE1484))</f>
        <v>#REF!</v>
      </c>
      <c r="AH1484" s="169">
        <f>(0.2*VLOOKUP(D1484,'%.'!$A$1:$B$4,2,FALSE))+(0.35*VLOOKUP(E1484,'%.'!$A$1:$B$4,2,FALSE))+(0.1*VLOOKUP(F1484,'%.'!$A$1:$B$4,2,FALSE))+(0.35*VLOOKUP(G1484,'%.'!$A$1:$B$4,2,FALSE))</f>
        <v>0.05</v>
      </c>
      <c r="AI1484" s="128" t="str">
        <f t="shared" si="241"/>
        <v>REMOTA</v>
      </c>
      <c r="AJ1484" s="128" t="str">
        <f t="shared" si="237"/>
        <v>No se registra</v>
      </c>
      <c r="AK1484" s="178">
        <f t="shared" si="238"/>
        <v>0</v>
      </c>
    </row>
    <row r="1485" spans="1:37" ht="30" customHeight="1" x14ac:dyDescent="0.25">
      <c r="A1485" s="115">
        <v>1484</v>
      </c>
      <c r="B1485" s="82" t="s">
        <v>3062</v>
      </c>
      <c r="C1485" s="126" t="s">
        <v>3178</v>
      </c>
      <c r="D1485" s="83" t="s">
        <v>1</v>
      </c>
      <c r="E1485" s="83" t="s">
        <v>48</v>
      </c>
      <c r="F1485" s="83" t="s">
        <v>1</v>
      </c>
      <c r="G1485" s="124" t="s">
        <v>1</v>
      </c>
      <c r="H1485" s="169">
        <f t="shared" si="239"/>
        <v>0.20749999999999999</v>
      </c>
      <c r="I1485" s="170" t="str">
        <f t="shared" si="240"/>
        <v>BAJA</v>
      </c>
      <c r="J1485" s="292">
        <v>390000000</v>
      </c>
      <c r="K1485" s="221">
        <v>0.1</v>
      </c>
      <c r="L1485" s="83" t="s">
        <v>129</v>
      </c>
      <c r="M1485" s="188">
        <v>0</v>
      </c>
      <c r="N1485" s="83" t="s">
        <v>447</v>
      </c>
      <c r="O1485" s="189" t="s">
        <v>447</v>
      </c>
      <c r="P1485" s="83">
        <v>7</v>
      </c>
      <c r="Q1485" s="83" t="s">
        <v>3184</v>
      </c>
      <c r="R1485" s="83">
        <v>3282</v>
      </c>
      <c r="S1485" s="93">
        <v>40716</v>
      </c>
      <c r="T1485" s="83">
        <v>127022</v>
      </c>
      <c r="U1485" s="82" t="s">
        <v>182</v>
      </c>
      <c r="V1485" s="82" t="s">
        <v>3213</v>
      </c>
      <c r="W1485" s="171">
        <v>44074</v>
      </c>
      <c r="X1485" s="172" t="e">
        <f>+CONCATENATE(TEXT(#REF!,"yyyy"),"-",TEXT(#REF!,"mm"))</f>
        <v>#REF!</v>
      </c>
      <c r="Y1485" s="173" t="str">
        <f t="shared" si="232"/>
        <v>7</v>
      </c>
      <c r="Z1485" s="172" t="str">
        <f t="shared" si="233"/>
        <v>2020-07</v>
      </c>
      <c r="AA1485" s="170" t="e">
        <f>+VLOOKUP(Z1485,#REF!,2,FALSE)/VLOOKUP(X1485,#REF!,2,FALSE)</f>
        <v>#REF!</v>
      </c>
      <c r="AB1485" s="174" t="e">
        <f t="shared" si="234"/>
        <v>#REF!</v>
      </c>
      <c r="AC1485" s="174" t="e">
        <f t="shared" si="235"/>
        <v>#REF!</v>
      </c>
      <c r="AD1485" s="175" t="e">
        <f>+#REF!+365*Y1485</f>
        <v>#REF!</v>
      </c>
      <c r="AE1485" s="176" t="e">
        <f t="shared" si="236"/>
        <v>#REF!</v>
      </c>
      <c r="AF1485" s="170" t="e">
        <f>+VLOOKUP(CONCATENATE(TEXT(W1485,"yyyy"),"-",TEXT(W1485,"mm")),#REF!,2,0)</f>
        <v>#REF!</v>
      </c>
      <c r="AG1485" s="177" t="e">
        <f>+(AC1485*(1+'INFLAC PROYECTADA'!$B$8)^(AE1485))/((1+DEMANDADO!AF1485)^(AE1485))</f>
        <v>#REF!</v>
      </c>
      <c r="AH1485" s="169">
        <f>(0.2*VLOOKUP(D1485,'%.'!$A$1:$B$4,2,FALSE))+(0.35*VLOOKUP(E1485,'%.'!$A$1:$B$4,2,FALSE))+(0.1*VLOOKUP(F1485,'%.'!$A$1:$B$4,2,FALSE))+(0.35*VLOOKUP(G1485,'%.'!$A$1:$B$4,2,FALSE))</f>
        <v>0.20749999999999999</v>
      </c>
      <c r="AI1485" s="128" t="str">
        <f t="shared" si="241"/>
        <v>BAJA</v>
      </c>
      <c r="AJ1485" s="128" t="str">
        <f t="shared" si="237"/>
        <v>Cuentas de Orden</v>
      </c>
      <c r="AK1485" s="178" t="e">
        <f t="shared" si="238"/>
        <v>#REF!</v>
      </c>
    </row>
    <row r="1486" spans="1:37" ht="30" customHeight="1" x14ac:dyDescent="0.25">
      <c r="A1486" s="115">
        <v>1485</v>
      </c>
      <c r="B1486" s="82" t="s">
        <v>3025</v>
      </c>
      <c r="C1486" s="126" t="s">
        <v>3179</v>
      </c>
      <c r="D1486" s="83" t="s">
        <v>1</v>
      </c>
      <c r="E1486" s="83" t="s">
        <v>1</v>
      </c>
      <c r="F1486" s="83" t="s">
        <v>1</v>
      </c>
      <c r="G1486" s="124" t="s">
        <v>1</v>
      </c>
      <c r="H1486" s="169">
        <f t="shared" si="239"/>
        <v>0.05</v>
      </c>
      <c r="I1486" s="170" t="str">
        <f t="shared" si="240"/>
        <v>REMOTA</v>
      </c>
      <c r="J1486" s="292">
        <v>8398148</v>
      </c>
      <c r="K1486" s="221">
        <v>0</v>
      </c>
      <c r="L1486" s="82" t="s">
        <v>128</v>
      </c>
      <c r="M1486" s="188">
        <v>0</v>
      </c>
      <c r="N1486" s="83" t="s">
        <v>447</v>
      </c>
      <c r="O1486" s="189" t="s">
        <v>447</v>
      </c>
      <c r="P1486" s="83" t="s">
        <v>760</v>
      </c>
      <c r="Q1486" s="83" t="s">
        <v>3184</v>
      </c>
      <c r="R1486" s="83">
        <v>3285</v>
      </c>
      <c r="S1486" s="93">
        <v>40716</v>
      </c>
      <c r="T1486" s="83">
        <v>127022</v>
      </c>
      <c r="U1486" s="83" t="s">
        <v>178</v>
      </c>
      <c r="V1486" s="82" t="s">
        <v>3254</v>
      </c>
      <c r="W1486" s="171">
        <v>44074</v>
      </c>
      <c r="X1486" s="172" t="e">
        <f>+CONCATENATE(TEXT(#REF!,"yyyy"),"-",TEXT(#REF!,"mm"))</f>
        <v>#REF!</v>
      </c>
      <c r="Y1486" s="173" t="str">
        <f t="shared" si="232"/>
        <v>6</v>
      </c>
      <c r="Z1486" s="172" t="str">
        <f t="shared" si="233"/>
        <v>2020-07</v>
      </c>
      <c r="AA1486" s="170" t="e">
        <f>+VLOOKUP(Z1486,#REF!,2,FALSE)/VLOOKUP(X1486,#REF!,2,FALSE)</f>
        <v>#REF!</v>
      </c>
      <c r="AB1486" s="174" t="e">
        <f t="shared" si="234"/>
        <v>#REF!</v>
      </c>
      <c r="AC1486" s="174" t="e">
        <f t="shared" si="235"/>
        <v>#REF!</v>
      </c>
      <c r="AD1486" s="175" t="e">
        <f>+#REF!+365*Y1486</f>
        <v>#REF!</v>
      </c>
      <c r="AE1486" s="176" t="e">
        <f t="shared" si="236"/>
        <v>#REF!</v>
      </c>
      <c r="AF1486" s="170" t="e">
        <f>+VLOOKUP(CONCATENATE(TEXT(W1486,"yyyy"),"-",TEXT(W1486,"mm")),#REF!,2,0)</f>
        <v>#REF!</v>
      </c>
      <c r="AG1486" s="177" t="e">
        <f>+(AC1486*(1+'INFLAC PROYECTADA'!$B$8)^(AE1486))/((1+DEMANDADO!AF1486)^(AE1486))</f>
        <v>#REF!</v>
      </c>
      <c r="AH1486" s="169">
        <f>(0.2*VLOOKUP(D1486,'%.'!$A$1:$B$4,2,FALSE))+(0.35*VLOOKUP(E1486,'%.'!$A$1:$B$4,2,FALSE))+(0.1*VLOOKUP(F1486,'%.'!$A$1:$B$4,2,FALSE))+(0.35*VLOOKUP(G1486,'%.'!$A$1:$B$4,2,FALSE))</f>
        <v>0.05</v>
      </c>
      <c r="AI1486" s="128" t="str">
        <f t="shared" si="241"/>
        <v>REMOTA</v>
      </c>
      <c r="AJ1486" s="128" t="str">
        <f t="shared" si="237"/>
        <v>No se registra</v>
      </c>
      <c r="AK1486" s="178">
        <f t="shared" si="238"/>
        <v>0</v>
      </c>
    </row>
    <row r="1487" spans="1:37" ht="30" customHeight="1" x14ac:dyDescent="0.25">
      <c r="A1487" s="115">
        <v>1486</v>
      </c>
      <c r="B1487" s="82" t="s">
        <v>3180</v>
      </c>
      <c r="C1487" s="126" t="s">
        <v>3181</v>
      </c>
      <c r="D1487" s="83" t="s">
        <v>1</v>
      </c>
      <c r="E1487" s="83" t="s">
        <v>1</v>
      </c>
      <c r="F1487" s="83" t="s">
        <v>1</v>
      </c>
      <c r="G1487" s="124" t="s">
        <v>1</v>
      </c>
      <c r="H1487" s="169">
        <f t="shared" si="239"/>
        <v>0.05</v>
      </c>
      <c r="I1487" s="170" t="str">
        <f t="shared" si="240"/>
        <v>REMOTA</v>
      </c>
      <c r="J1487" s="292">
        <v>146160000</v>
      </c>
      <c r="K1487" s="221">
        <v>0</v>
      </c>
      <c r="L1487" s="82" t="s">
        <v>129</v>
      </c>
      <c r="M1487" s="188">
        <v>0</v>
      </c>
      <c r="N1487" s="83" t="s">
        <v>447</v>
      </c>
      <c r="O1487" s="189" t="s">
        <v>447</v>
      </c>
      <c r="P1487" s="82" t="s">
        <v>760</v>
      </c>
      <c r="Q1487" s="83" t="s">
        <v>3184</v>
      </c>
      <c r="R1487" s="83">
        <v>3285</v>
      </c>
      <c r="S1487" s="93">
        <v>40716</v>
      </c>
      <c r="T1487" s="83">
        <v>127022</v>
      </c>
      <c r="U1487" s="83" t="s">
        <v>171</v>
      </c>
      <c r="V1487" s="82" t="s">
        <v>3214</v>
      </c>
      <c r="W1487" s="171">
        <v>44074</v>
      </c>
      <c r="X1487" s="172" t="e">
        <f>+CONCATENATE(TEXT(#REF!,"yyyy"),"-",TEXT(#REF!,"mm"))</f>
        <v>#REF!</v>
      </c>
      <c r="Y1487" s="173" t="str">
        <f t="shared" si="232"/>
        <v>6</v>
      </c>
      <c r="Z1487" s="172" t="str">
        <f t="shared" si="233"/>
        <v>2020-07</v>
      </c>
      <c r="AA1487" s="170" t="e">
        <f>+VLOOKUP(Z1487,#REF!,2,FALSE)/VLOOKUP(X1487,#REF!,2,FALSE)</f>
        <v>#REF!</v>
      </c>
      <c r="AB1487" s="174" t="e">
        <f t="shared" si="234"/>
        <v>#REF!</v>
      </c>
      <c r="AC1487" s="174" t="e">
        <f t="shared" si="235"/>
        <v>#REF!</v>
      </c>
      <c r="AD1487" s="175" t="e">
        <f>+#REF!+365*Y1487</f>
        <v>#REF!</v>
      </c>
      <c r="AE1487" s="176" t="e">
        <f t="shared" si="236"/>
        <v>#REF!</v>
      </c>
      <c r="AF1487" s="170" t="e">
        <f>+VLOOKUP(CONCATENATE(TEXT(W1487,"yyyy"),"-",TEXT(W1487,"mm")),#REF!,2,0)</f>
        <v>#REF!</v>
      </c>
      <c r="AG1487" s="177" t="e">
        <f>+(AC1487*(1+'INFLAC PROYECTADA'!$B$8)^(AE1487))/((1+DEMANDADO!AF1487)^(AE1487))</f>
        <v>#REF!</v>
      </c>
      <c r="AH1487" s="169">
        <f>(0.2*VLOOKUP(D1487,'%.'!$A$1:$B$4,2,FALSE))+(0.35*VLOOKUP(E1487,'%.'!$A$1:$B$4,2,FALSE))+(0.1*VLOOKUP(F1487,'%.'!$A$1:$B$4,2,FALSE))+(0.35*VLOOKUP(G1487,'%.'!$A$1:$B$4,2,FALSE))</f>
        <v>0.05</v>
      </c>
      <c r="AI1487" s="128" t="str">
        <f t="shared" si="241"/>
        <v>REMOTA</v>
      </c>
      <c r="AJ1487" s="128" t="str">
        <f t="shared" si="237"/>
        <v>No se registra</v>
      </c>
      <c r="AK1487" s="178">
        <f t="shared" si="238"/>
        <v>0</v>
      </c>
    </row>
    <row r="1488" spans="1:37" ht="30" customHeight="1" x14ac:dyDescent="0.25">
      <c r="A1488" s="115">
        <v>1487</v>
      </c>
      <c r="B1488" s="82" t="s">
        <v>2987</v>
      </c>
      <c r="C1488" s="126" t="s">
        <v>3182</v>
      </c>
      <c r="D1488" s="83" t="s">
        <v>1</v>
      </c>
      <c r="E1488" s="83" t="s">
        <v>1</v>
      </c>
      <c r="F1488" s="83" t="s">
        <v>1</v>
      </c>
      <c r="G1488" s="124" t="s">
        <v>1</v>
      </c>
      <c r="H1488" s="169">
        <f t="shared" si="239"/>
        <v>0.05</v>
      </c>
      <c r="I1488" s="170" t="str">
        <f t="shared" si="240"/>
        <v>REMOTA</v>
      </c>
      <c r="J1488" s="292">
        <v>9403464</v>
      </c>
      <c r="K1488" s="221">
        <v>0</v>
      </c>
      <c r="L1488" s="83" t="s">
        <v>128</v>
      </c>
      <c r="M1488" s="188">
        <v>0</v>
      </c>
      <c r="N1488" s="83" t="s">
        <v>447</v>
      </c>
      <c r="O1488" s="189" t="s">
        <v>447</v>
      </c>
      <c r="P1488" s="83" t="s">
        <v>760</v>
      </c>
      <c r="Q1488" s="83" t="s">
        <v>3184</v>
      </c>
      <c r="R1488" s="83">
        <v>3282</v>
      </c>
      <c r="S1488" s="93">
        <v>40716</v>
      </c>
      <c r="T1488" s="83">
        <v>127022</v>
      </c>
      <c r="U1488" s="83" t="s">
        <v>171</v>
      </c>
      <c r="V1488" s="82" t="s">
        <v>3207</v>
      </c>
      <c r="W1488" s="171">
        <v>44074</v>
      </c>
      <c r="X1488" s="172" t="e">
        <f>+CONCATENATE(TEXT(#REF!,"yyyy"),"-",TEXT(#REF!,"mm"))</f>
        <v>#REF!</v>
      </c>
      <c r="Y1488" s="173" t="str">
        <f t="shared" si="232"/>
        <v>6</v>
      </c>
      <c r="Z1488" s="172" t="str">
        <f t="shared" si="233"/>
        <v>2020-07</v>
      </c>
      <c r="AA1488" s="170" t="e">
        <f>+VLOOKUP(Z1488,#REF!,2,FALSE)/VLOOKUP(X1488,#REF!,2,FALSE)</f>
        <v>#REF!</v>
      </c>
      <c r="AB1488" s="174" t="e">
        <f t="shared" si="234"/>
        <v>#REF!</v>
      </c>
      <c r="AC1488" s="174" t="e">
        <f t="shared" si="235"/>
        <v>#REF!</v>
      </c>
      <c r="AD1488" s="175" t="e">
        <f>+#REF!+365*Y1488</f>
        <v>#REF!</v>
      </c>
      <c r="AE1488" s="176" t="e">
        <f t="shared" si="236"/>
        <v>#REF!</v>
      </c>
      <c r="AF1488" s="170" t="e">
        <f>+VLOOKUP(CONCATENATE(TEXT(W1488,"yyyy"),"-",TEXT(W1488,"mm")),#REF!,2,0)</f>
        <v>#REF!</v>
      </c>
      <c r="AG1488" s="177" t="e">
        <f>+(AC1488*(1+'INFLAC PROYECTADA'!$B$8)^(AE1488))/((1+DEMANDADO!AF1488)^(AE1488))</f>
        <v>#REF!</v>
      </c>
      <c r="AH1488" s="169">
        <f>(0.2*VLOOKUP(D1488,'%.'!$A$1:$B$4,2,FALSE))+(0.35*VLOOKUP(E1488,'%.'!$A$1:$B$4,2,FALSE))+(0.1*VLOOKUP(F1488,'%.'!$A$1:$B$4,2,FALSE))+(0.35*VLOOKUP(G1488,'%.'!$A$1:$B$4,2,FALSE))</f>
        <v>0.05</v>
      </c>
      <c r="AI1488" s="128" t="str">
        <f t="shared" si="241"/>
        <v>REMOTA</v>
      </c>
      <c r="AJ1488" s="128" t="str">
        <f t="shared" si="237"/>
        <v>No se registra</v>
      </c>
      <c r="AK1488" s="178">
        <f t="shared" si="238"/>
        <v>0</v>
      </c>
    </row>
    <row r="1489" spans="1:37" ht="30" customHeight="1" x14ac:dyDescent="0.25">
      <c r="A1489" s="115">
        <v>1488</v>
      </c>
      <c r="B1489" s="82" t="s">
        <v>3027</v>
      </c>
      <c r="C1489" s="126" t="s">
        <v>3183</v>
      </c>
      <c r="D1489" s="83" t="s">
        <v>1</v>
      </c>
      <c r="E1489" s="83" t="s">
        <v>1</v>
      </c>
      <c r="F1489" s="83" t="s">
        <v>1</v>
      </c>
      <c r="G1489" s="124" t="s">
        <v>1</v>
      </c>
      <c r="H1489" s="169">
        <f t="shared" si="239"/>
        <v>0.05</v>
      </c>
      <c r="I1489" s="170" t="str">
        <f t="shared" si="240"/>
        <v>REMOTA</v>
      </c>
      <c r="J1489" s="292">
        <v>58827171</v>
      </c>
      <c r="K1489" s="221">
        <v>0</v>
      </c>
      <c r="L1489" s="82" t="s">
        <v>128</v>
      </c>
      <c r="M1489" s="188">
        <v>0</v>
      </c>
      <c r="N1489" s="83" t="s">
        <v>447</v>
      </c>
      <c r="O1489" s="189" t="s">
        <v>447</v>
      </c>
      <c r="P1489" s="82" t="s">
        <v>760</v>
      </c>
      <c r="Q1489" s="83" t="s">
        <v>3184</v>
      </c>
      <c r="R1489" s="83">
        <v>3285</v>
      </c>
      <c r="S1489" s="93">
        <v>40716</v>
      </c>
      <c r="T1489" s="83">
        <v>127022</v>
      </c>
      <c r="U1489" s="83" t="s">
        <v>76</v>
      </c>
      <c r="V1489" s="82" t="s">
        <v>3215</v>
      </c>
      <c r="W1489" s="171">
        <v>44074</v>
      </c>
      <c r="X1489" s="172" t="e">
        <f>+CONCATENATE(TEXT(#REF!,"yyyy"),"-",TEXT(#REF!,"mm"))</f>
        <v>#REF!</v>
      </c>
      <c r="Y1489" s="173" t="str">
        <f t="shared" si="232"/>
        <v>6</v>
      </c>
      <c r="Z1489" s="172" t="str">
        <f t="shared" si="233"/>
        <v>2020-07</v>
      </c>
      <c r="AA1489" s="170" t="e">
        <f>+VLOOKUP(Z1489,#REF!,2,FALSE)/VLOOKUP(X1489,#REF!,2,FALSE)</f>
        <v>#REF!</v>
      </c>
      <c r="AB1489" s="174" t="e">
        <f t="shared" si="234"/>
        <v>#REF!</v>
      </c>
      <c r="AC1489" s="174" t="e">
        <f t="shared" si="235"/>
        <v>#REF!</v>
      </c>
      <c r="AD1489" s="175" t="e">
        <f>+#REF!+365*Y1489</f>
        <v>#REF!</v>
      </c>
      <c r="AE1489" s="176" t="e">
        <f t="shared" si="236"/>
        <v>#REF!</v>
      </c>
      <c r="AF1489" s="170" t="e">
        <f>+VLOOKUP(CONCATENATE(TEXT(W1489,"yyyy"),"-",TEXT(W1489,"mm")),#REF!,2,0)</f>
        <v>#REF!</v>
      </c>
      <c r="AG1489" s="177" t="e">
        <f>+(AC1489*(1+'INFLAC PROYECTADA'!$B$8)^(AE1489))/((1+DEMANDADO!AF1489)^(AE1489))</f>
        <v>#REF!</v>
      </c>
      <c r="AH1489" s="169">
        <f>(0.2*VLOOKUP(D1489,'%.'!$A$1:$B$4,2,FALSE))+(0.35*VLOOKUP(E1489,'%.'!$A$1:$B$4,2,FALSE))+(0.1*VLOOKUP(F1489,'%.'!$A$1:$B$4,2,FALSE))+(0.35*VLOOKUP(G1489,'%.'!$A$1:$B$4,2,FALSE))</f>
        <v>0.05</v>
      </c>
      <c r="AI1489" s="128" t="str">
        <f t="shared" si="241"/>
        <v>REMOTA</v>
      </c>
      <c r="AJ1489" s="128" t="str">
        <f t="shared" si="237"/>
        <v>No se registra</v>
      </c>
      <c r="AK1489" s="178">
        <f t="shared" si="238"/>
        <v>0</v>
      </c>
    </row>
    <row r="1490" spans="1:37" ht="30" customHeight="1" x14ac:dyDescent="0.25">
      <c r="A1490" s="115">
        <v>1489</v>
      </c>
      <c r="B1490" s="83" t="s">
        <v>3255</v>
      </c>
      <c r="C1490" s="126" t="s">
        <v>3256</v>
      </c>
      <c r="D1490" s="83" t="s">
        <v>48</v>
      </c>
      <c r="E1490" s="83" t="s">
        <v>48</v>
      </c>
      <c r="F1490" s="83" t="s">
        <v>1</v>
      </c>
      <c r="G1490" s="124" t="s">
        <v>48</v>
      </c>
      <c r="H1490" s="169">
        <f t="shared" si="239"/>
        <v>0.45500000000000002</v>
      </c>
      <c r="I1490" s="170" t="str">
        <f t="shared" si="240"/>
        <v>MEDIA</v>
      </c>
      <c r="J1490" s="292">
        <v>1817809</v>
      </c>
      <c r="K1490" s="221">
        <v>0.65</v>
      </c>
      <c r="L1490" s="68" t="s">
        <v>138</v>
      </c>
      <c r="M1490" s="188">
        <v>0</v>
      </c>
      <c r="N1490" s="68">
        <v>0</v>
      </c>
      <c r="O1490" s="199">
        <v>0</v>
      </c>
      <c r="P1490" s="68">
        <v>8</v>
      </c>
      <c r="Q1490" s="68" t="s">
        <v>161</v>
      </c>
      <c r="R1490" s="68" t="s">
        <v>3509</v>
      </c>
      <c r="S1490" s="88">
        <v>43671</v>
      </c>
      <c r="T1490" s="68">
        <v>157.02099999999999</v>
      </c>
      <c r="U1490" s="81" t="s">
        <v>76</v>
      </c>
      <c r="V1490" s="81" t="s">
        <v>3510</v>
      </c>
      <c r="W1490" s="171">
        <v>44074</v>
      </c>
      <c r="X1490" s="172" t="e">
        <f>+CONCATENATE(TEXT(#REF!,"yyyy"),"-",TEXT(#REF!,"mm"))</f>
        <v>#REF!</v>
      </c>
      <c r="Y1490" s="173" t="str">
        <f t="shared" si="232"/>
        <v>8</v>
      </c>
      <c r="Z1490" s="172" t="str">
        <f t="shared" si="233"/>
        <v>2020-07</v>
      </c>
      <c r="AA1490" s="170" t="e">
        <f>+VLOOKUP(Z1490,#REF!,2,FALSE)/VLOOKUP(X1490,#REF!,2,FALSE)</f>
        <v>#REF!</v>
      </c>
      <c r="AB1490" s="174" t="e">
        <f t="shared" si="234"/>
        <v>#REF!</v>
      </c>
      <c r="AC1490" s="174" t="e">
        <f t="shared" si="235"/>
        <v>#REF!</v>
      </c>
      <c r="AD1490" s="175" t="e">
        <f>+#REF!+365*Y1490</f>
        <v>#REF!</v>
      </c>
      <c r="AE1490" s="176" t="e">
        <f t="shared" si="236"/>
        <v>#REF!</v>
      </c>
      <c r="AF1490" s="170" t="e">
        <f>+VLOOKUP(CONCATENATE(TEXT(W1490,"yyyy"),"-",TEXT(W1490,"mm")),#REF!,2,0)</f>
        <v>#REF!</v>
      </c>
      <c r="AG1490" s="177" t="e">
        <f>+(AC1490*(1+'INFLAC PROYECTADA'!$B$8)^(AE1490))/((1+DEMANDADO!AF1490)^(AE1490))</f>
        <v>#REF!</v>
      </c>
      <c r="AH1490" s="169">
        <f>(0.2*VLOOKUP(D1490,'%.'!$A$1:$B$4,2,FALSE))+(0.35*VLOOKUP(E1490,'%.'!$A$1:$B$4,2,FALSE))+(0.1*VLOOKUP(F1490,'%.'!$A$1:$B$4,2,FALSE))+(0.35*VLOOKUP(G1490,'%.'!$A$1:$B$4,2,FALSE))</f>
        <v>0.45500000000000002</v>
      </c>
      <c r="AI1490" s="128" t="str">
        <f t="shared" si="241"/>
        <v>MEDIA</v>
      </c>
      <c r="AJ1490" s="128" t="str">
        <f t="shared" si="237"/>
        <v>Cuentas de Orden</v>
      </c>
      <c r="AK1490" s="178" t="e">
        <f t="shared" si="238"/>
        <v>#REF!</v>
      </c>
    </row>
    <row r="1491" spans="1:37" ht="30" customHeight="1" x14ac:dyDescent="0.25">
      <c r="A1491" s="115">
        <v>1490</v>
      </c>
      <c r="B1491" s="83" t="s">
        <v>3257</v>
      </c>
      <c r="C1491" s="126" t="s">
        <v>3258</v>
      </c>
      <c r="D1491" s="83" t="s">
        <v>1</v>
      </c>
      <c r="E1491" s="83" t="s">
        <v>1</v>
      </c>
      <c r="F1491" s="83" t="s">
        <v>1</v>
      </c>
      <c r="G1491" s="124" t="s">
        <v>1</v>
      </c>
      <c r="H1491" s="169">
        <f t="shared" si="239"/>
        <v>0.05</v>
      </c>
      <c r="I1491" s="170" t="str">
        <f t="shared" si="240"/>
        <v>REMOTA</v>
      </c>
      <c r="J1491" s="292">
        <v>3561504480</v>
      </c>
      <c r="K1491" s="221">
        <v>0</v>
      </c>
      <c r="L1491" s="81" t="s">
        <v>130</v>
      </c>
      <c r="M1491" s="188">
        <v>0</v>
      </c>
      <c r="N1491" s="68" t="s">
        <v>3511</v>
      </c>
      <c r="O1491" s="199">
        <v>0</v>
      </c>
      <c r="P1491" s="68">
        <v>8</v>
      </c>
      <c r="Q1491" s="68" t="s">
        <v>161</v>
      </c>
      <c r="R1491" s="68" t="s">
        <v>3509</v>
      </c>
      <c r="S1491" s="88">
        <v>43671</v>
      </c>
      <c r="T1491" s="68">
        <v>157.02099999999999</v>
      </c>
      <c r="U1491" s="81" t="s">
        <v>178</v>
      </c>
      <c r="V1491" s="81" t="s">
        <v>3512</v>
      </c>
      <c r="W1491" s="171">
        <v>44074</v>
      </c>
      <c r="X1491" s="172" t="e">
        <f>+CONCATENATE(TEXT(#REF!,"yyyy"),"-",TEXT(#REF!,"mm"))</f>
        <v>#REF!</v>
      </c>
      <c r="Y1491" s="173" t="str">
        <f t="shared" si="232"/>
        <v>8</v>
      </c>
      <c r="Z1491" s="172" t="str">
        <f t="shared" si="233"/>
        <v>2020-07</v>
      </c>
      <c r="AA1491" s="170" t="e">
        <f>+VLOOKUP(Z1491,#REF!,2,FALSE)/VLOOKUP(X1491,#REF!,2,FALSE)</f>
        <v>#REF!</v>
      </c>
      <c r="AB1491" s="174" t="e">
        <f t="shared" si="234"/>
        <v>#REF!</v>
      </c>
      <c r="AC1491" s="174" t="e">
        <f t="shared" si="235"/>
        <v>#REF!</v>
      </c>
      <c r="AD1491" s="175" t="e">
        <f>+#REF!+365*Y1491</f>
        <v>#REF!</v>
      </c>
      <c r="AE1491" s="176" t="e">
        <f t="shared" si="236"/>
        <v>#REF!</v>
      </c>
      <c r="AF1491" s="170" t="e">
        <f>+VLOOKUP(CONCATENATE(TEXT(W1491,"yyyy"),"-",TEXT(W1491,"mm")),#REF!,2,0)</f>
        <v>#REF!</v>
      </c>
      <c r="AG1491" s="177" t="e">
        <f>+(AC1491*(1+'INFLAC PROYECTADA'!$B$8)^(AE1491))/((1+DEMANDADO!AF1491)^(AE1491))</f>
        <v>#REF!</v>
      </c>
      <c r="AH1491" s="169">
        <f>(0.2*VLOOKUP(D1491,'%.'!$A$1:$B$4,2,FALSE))+(0.35*VLOOKUP(E1491,'%.'!$A$1:$B$4,2,FALSE))+(0.1*VLOOKUP(F1491,'%.'!$A$1:$B$4,2,FALSE))+(0.35*VLOOKUP(G1491,'%.'!$A$1:$B$4,2,FALSE))</f>
        <v>0.05</v>
      </c>
      <c r="AI1491" s="128" t="str">
        <f t="shared" si="241"/>
        <v>REMOTA</v>
      </c>
      <c r="AJ1491" s="128" t="str">
        <f t="shared" si="237"/>
        <v>No se registra</v>
      </c>
      <c r="AK1491" s="178">
        <f t="shared" si="238"/>
        <v>0</v>
      </c>
    </row>
    <row r="1492" spans="1:37" ht="30" customHeight="1" x14ac:dyDescent="0.25">
      <c r="A1492" s="115">
        <v>1491</v>
      </c>
      <c r="B1492" s="83" t="s">
        <v>3259</v>
      </c>
      <c r="C1492" s="126" t="s">
        <v>3260</v>
      </c>
      <c r="D1492" s="83" t="s">
        <v>1</v>
      </c>
      <c r="E1492" s="83" t="s">
        <v>48</v>
      </c>
      <c r="F1492" s="83" t="s">
        <v>1</v>
      </c>
      <c r="G1492" s="124" t="s">
        <v>48</v>
      </c>
      <c r="H1492" s="169">
        <f t="shared" si="239"/>
        <v>0.36499999999999999</v>
      </c>
      <c r="I1492" s="170" t="str">
        <f t="shared" si="240"/>
        <v>MEDIA</v>
      </c>
      <c r="J1492" s="292">
        <v>16792739</v>
      </c>
      <c r="K1492" s="221">
        <v>0.6</v>
      </c>
      <c r="L1492" s="81" t="s">
        <v>140</v>
      </c>
      <c r="M1492" s="188">
        <v>0</v>
      </c>
      <c r="N1492" s="68" t="s">
        <v>405</v>
      </c>
      <c r="O1492" s="199">
        <v>0</v>
      </c>
      <c r="P1492" s="68">
        <v>7</v>
      </c>
      <c r="Q1492" s="68" t="s">
        <v>161</v>
      </c>
      <c r="R1492" s="68" t="s">
        <v>3509</v>
      </c>
      <c r="S1492" s="88">
        <v>43671</v>
      </c>
      <c r="T1492" s="68">
        <v>157.02099999999999</v>
      </c>
      <c r="U1492" s="81" t="s">
        <v>76</v>
      </c>
      <c r="V1492" s="81" t="s">
        <v>3513</v>
      </c>
      <c r="W1492" s="171">
        <v>44074</v>
      </c>
      <c r="X1492" s="172" t="e">
        <f>+CONCATENATE(TEXT(#REF!,"yyyy"),"-",TEXT(#REF!,"mm"))</f>
        <v>#REF!</v>
      </c>
      <c r="Y1492" s="173" t="str">
        <f t="shared" si="232"/>
        <v>7</v>
      </c>
      <c r="Z1492" s="172" t="str">
        <f t="shared" si="233"/>
        <v>2020-07</v>
      </c>
      <c r="AA1492" s="170" t="e">
        <f>+VLOOKUP(Z1492,#REF!,2,FALSE)/VLOOKUP(X1492,#REF!,2,FALSE)</f>
        <v>#REF!</v>
      </c>
      <c r="AB1492" s="174" t="e">
        <f t="shared" si="234"/>
        <v>#REF!</v>
      </c>
      <c r="AC1492" s="174" t="e">
        <f t="shared" si="235"/>
        <v>#REF!</v>
      </c>
      <c r="AD1492" s="175" t="e">
        <f>+#REF!+365*Y1492</f>
        <v>#REF!</v>
      </c>
      <c r="AE1492" s="176" t="e">
        <f t="shared" si="236"/>
        <v>#REF!</v>
      </c>
      <c r="AF1492" s="170" t="e">
        <f>+VLOOKUP(CONCATENATE(TEXT(W1492,"yyyy"),"-",TEXT(W1492,"mm")),#REF!,2,0)</f>
        <v>#REF!</v>
      </c>
      <c r="AG1492" s="177" t="e">
        <f>+(AC1492*(1+'INFLAC PROYECTADA'!$B$8)^(AE1492))/((1+DEMANDADO!AF1492)^(AE1492))</f>
        <v>#REF!</v>
      </c>
      <c r="AH1492" s="169">
        <f>(0.2*VLOOKUP(D1492,'%.'!$A$1:$B$4,2,FALSE))+(0.35*VLOOKUP(E1492,'%.'!$A$1:$B$4,2,FALSE))+(0.1*VLOOKUP(F1492,'%.'!$A$1:$B$4,2,FALSE))+(0.35*VLOOKUP(G1492,'%.'!$A$1:$B$4,2,FALSE))</f>
        <v>0.36499999999999999</v>
      </c>
      <c r="AI1492" s="128" t="str">
        <f t="shared" si="241"/>
        <v>MEDIA</v>
      </c>
      <c r="AJ1492" s="128" t="str">
        <f t="shared" si="237"/>
        <v>Cuentas de Orden</v>
      </c>
      <c r="AK1492" s="178" t="e">
        <f t="shared" si="238"/>
        <v>#REF!</v>
      </c>
    </row>
    <row r="1493" spans="1:37" ht="30" customHeight="1" x14ac:dyDescent="0.25">
      <c r="A1493" s="115">
        <v>1492</v>
      </c>
      <c r="B1493" s="83" t="s">
        <v>3261</v>
      </c>
      <c r="C1493" s="126" t="s">
        <v>3262</v>
      </c>
      <c r="D1493" s="83" t="s">
        <v>1</v>
      </c>
      <c r="E1493" s="83" t="s">
        <v>1</v>
      </c>
      <c r="F1493" s="83" t="s">
        <v>1</v>
      </c>
      <c r="G1493" s="124" t="s">
        <v>1</v>
      </c>
      <c r="H1493" s="169">
        <f t="shared" si="239"/>
        <v>0.05</v>
      </c>
      <c r="I1493" s="170" t="str">
        <f t="shared" si="240"/>
        <v>REMOTA</v>
      </c>
      <c r="J1493" s="292">
        <v>2269900000</v>
      </c>
      <c r="K1493" s="221">
        <v>0</v>
      </c>
      <c r="L1493" s="68" t="s">
        <v>132</v>
      </c>
      <c r="M1493" s="188">
        <v>0</v>
      </c>
      <c r="N1493" s="68" t="s">
        <v>405</v>
      </c>
      <c r="O1493" s="199">
        <v>0</v>
      </c>
      <c r="P1493" s="68">
        <v>10</v>
      </c>
      <c r="Q1493" s="68" t="s">
        <v>161</v>
      </c>
      <c r="R1493" s="68" t="s">
        <v>3509</v>
      </c>
      <c r="S1493" s="88">
        <v>43671</v>
      </c>
      <c r="T1493" s="68">
        <v>157.02099999999999</v>
      </c>
      <c r="U1493" s="81" t="s">
        <v>170</v>
      </c>
      <c r="V1493" s="81" t="s">
        <v>3514</v>
      </c>
      <c r="W1493" s="171">
        <v>44074</v>
      </c>
      <c r="X1493" s="172" t="e">
        <f>+CONCATENATE(TEXT(#REF!,"yyyy"),"-",TEXT(#REF!,"mm"))</f>
        <v>#REF!</v>
      </c>
      <c r="Y1493" s="173" t="str">
        <f t="shared" si="232"/>
        <v>10</v>
      </c>
      <c r="Z1493" s="172" t="str">
        <f t="shared" si="233"/>
        <v>2020-07</v>
      </c>
      <c r="AA1493" s="170" t="e">
        <f>+VLOOKUP(Z1493,#REF!,2,FALSE)/VLOOKUP(X1493,#REF!,2,FALSE)</f>
        <v>#REF!</v>
      </c>
      <c r="AB1493" s="174" t="e">
        <f t="shared" si="234"/>
        <v>#REF!</v>
      </c>
      <c r="AC1493" s="174" t="e">
        <f t="shared" si="235"/>
        <v>#REF!</v>
      </c>
      <c r="AD1493" s="175" t="e">
        <f>+#REF!+365*Y1493</f>
        <v>#REF!</v>
      </c>
      <c r="AE1493" s="176" t="e">
        <f t="shared" si="236"/>
        <v>#REF!</v>
      </c>
      <c r="AF1493" s="170" t="e">
        <f>+VLOOKUP(CONCATENATE(TEXT(W1493,"yyyy"),"-",TEXT(W1493,"mm")),#REF!,2,0)</f>
        <v>#REF!</v>
      </c>
      <c r="AG1493" s="177" t="e">
        <f>+(AC1493*(1+'INFLAC PROYECTADA'!$B$8)^(AE1493))/((1+DEMANDADO!AF1493)^(AE1493))</f>
        <v>#REF!</v>
      </c>
      <c r="AH1493" s="169">
        <f>(0.2*VLOOKUP(D1493,'%.'!$A$1:$B$4,2,FALSE))+(0.35*VLOOKUP(E1493,'%.'!$A$1:$B$4,2,FALSE))+(0.1*VLOOKUP(F1493,'%.'!$A$1:$B$4,2,FALSE))+(0.35*VLOOKUP(G1493,'%.'!$A$1:$B$4,2,FALSE))</f>
        <v>0.05</v>
      </c>
      <c r="AI1493" s="128" t="str">
        <f t="shared" si="241"/>
        <v>REMOTA</v>
      </c>
      <c r="AJ1493" s="128" t="str">
        <f t="shared" si="237"/>
        <v>No se registra</v>
      </c>
      <c r="AK1493" s="178">
        <f t="shared" si="238"/>
        <v>0</v>
      </c>
    </row>
    <row r="1494" spans="1:37" ht="30" customHeight="1" x14ac:dyDescent="0.25">
      <c r="A1494" s="115">
        <v>1493</v>
      </c>
      <c r="B1494" s="83" t="s">
        <v>3263</v>
      </c>
      <c r="C1494" s="126" t="s">
        <v>3264</v>
      </c>
      <c r="D1494" s="83" t="s">
        <v>1</v>
      </c>
      <c r="E1494" s="83" t="s">
        <v>1</v>
      </c>
      <c r="F1494" s="83" t="s">
        <v>1</v>
      </c>
      <c r="G1494" s="124" t="s">
        <v>1</v>
      </c>
      <c r="H1494" s="169">
        <f t="shared" si="239"/>
        <v>0.05</v>
      </c>
      <c r="I1494" s="170" t="str">
        <f t="shared" si="240"/>
        <v>REMOTA</v>
      </c>
      <c r="J1494" s="292">
        <v>36525124</v>
      </c>
      <c r="K1494" s="221">
        <v>0</v>
      </c>
      <c r="L1494" s="81" t="s">
        <v>139</v>
      </c>
      <c r="M1494" s="188">
        <v>0</v>
      </c>
      <c r="N1494" s="68" t="s">
        <v>405</v>
      </c>
      <c r="O1494" s="199">
        <v>0</v>
      </c>
      <c r="P1494" s="68">
        <v>8</v>
      </c>
      <c r="Q1494" s="68" t="s">
        <v>161</v>
      </c>
      <c r="R1494" s="68" t="s">
        <v>3509</v>
      </c>
      <c r="S1494" s="88">
        <v>43671</v>
      </c>
      <c r="T1494" s="68">
        <v>157.02099999999999</v>
      </c>
      <c r="U1494" s="81" t="s">
        <v>171</v>
      </c>
      <c r="V1494" s="81" t="s">
        <v>3515</v>
      </c>
      <c r="W1494" s="171">
        <v>44074</v>
      </c>
      <c r="X1494" s="172" t="e">
        <f>+CONCATENATE(TEXT(#REF!,"yyyy"),"-",TEXT(#REF!,"mm"))</f>
        <v>#REF!</v>
      </c>
      <c r="Y1494" s="173" t="str">
        <f t="shared" si="232"/>
        <v>8</v>
      </c>
      <c r="Z1494" s="172" t="str">
        <f t="shared" si="233"/>
        <v>2020-07</v>
      </c>
      <c r="AA1494" s="170" t="e">
        <f>+VLOOKUP(Z1494,#REF!,2,FALSE)/VLOOKUP(X1494,#REF!,2,FALSE)</f>
        <v>#REF!</v>
      </c>
      <c r="AB1494" s="174" t="e">
        <f t="shared" si="234"/>
        <v>#REF!</v>
      </c>
      <c r="AC1494" s="174" t="e">
        <f t="shared" si="235"/>
        <v>#REF!</v>
      </c>
      <c r="AD1494" s="175" t="e">
        <f>+#REF!+365*Y1494</f>
        <v>#REF!</v>
      </c>
      <c r="AE1494" s="176" t="e">
        <f t="shared" si="236"/>
        <v>#REF!</v>
      </c>
      <c r="AF1494" s="170" t="e">
        <f>+VLOOKUP(CONCATENATE(TEXT(W1494,"yyyy"),"-",TEXT(W1494,"mm")),#REF!,2,0)</f>
        <v>#REF!</v>
      </c>
      <c r="AG1494" s="177" t="e">
        <f>+(AC1494*(1+'INFLAC PROYECTADA'!$B$8)^(AE1494))/((1+DEMANDADO!AF1494)^(AE1494))</f>
        <v>#REF!</v>
      </c>
      <c r="AH1494" s="169">
        <f>(0.2*VLOOKUP(D1494,'%.'!$A$1:$B$4,2,FALSE))+(0.35*VLOOKUP(E1494,'%.'!$A$1:$B$4,2,FALSE))+(0.1*VLOOKUP(F1494,'%.'!$A$1:$B$4,2,FALSE))+(0.35*VLOOKUP(G1494,'%.'!$A$1:$B$4,2,FALSE))</f>
        <v>0.05</v>
      </c>
      <c r="AI1494" s="128" t="str">
        <f t="shared" si="241"/>
        <v>REMOTA</v>
      </c>
      <c r="AJ1494" s="128" t="str">
        <f t="shared" si="237"/>
        <v>No se registra</v>
      </c>
      <c r="AK1494" s="178">
        <f t="shared" si="238"/>
        <v>0</v>
      </c>
    </row>
    <row r="1495" spans="1:37" ht="30" customHeight="1" x14ac:dyDescent="0.25">
      <c r="A1495" s="115">
        <v>1494</v>
      </c>
      <c r="B1495" s="83" t="s">
        <v>274</v>
      </c>
      <c r="C1495" s="126" t="s">
        <v>3265</v>
      </c>
      <c r="D1495" s="83" t="s">
        <v>1</v>
      </c>
      <c r="E1495" s="83" t="s">
        <v>1</v>
      </c>
      <c r="F1495" s="83" t="s">
        <v>1</v>
      </c>
      <c r="G1495" s="124" t="s">
        <v>1</v>
      </c>
      <c r="H1495" s="169">
        <f t="shared" si="239"/>
        <v>0.05</v>
      </c>
      <c r="I1495" s="170" t="str">
        <f t="shared" si="240"/>
        <v>REMOTA</v>
      </c>
      <c r="J1495" s="292">
        <v>1143396328</v>
      </c>
      <c r="K1495" s="221">
        <v>0</v>
      </c>
      <c r="L1495" s="68" t="s">
        <v>132</v>
      </c>
      <c r="M1495" s="188">
        <v>0</v>
      </c>
      <c r="N1495" s="68" t="s">
        <v>405</v>
      </c>
      <c r="O1495" s="199">
        <v>0</v>
      </c>
      <c r="P1495" s="68">
        <v>8</v>
      </c>
      <c r="Q1495" s="68" t="s">
        <v>161</v>
      </c>
      <c r="R1495" s="68" t="s">
        <v>3509</v>
      </c>
      <c r="S1495" s="88">
        <v>43671</v>
      </c>
      <c r="T1495" s="68">
        <v>157.02099999999999</v>
      </c>
      <c r="U1495" s="81" t="s">
        <v>21</v>
      </c>
      <c r="V1495" s="81" t="s">
        <v>3516</v>
      </c>
      <c r="W1495" s="171">
        <v>44074</v>
      </c>
      <c r="X1495" s="172" t="e">
        <f>+CONCATENATE(TEXT(#REF!,"yyyy"),"-",TEXT(#REF!,"mm"))</f>
        <v>#REF!</v>
      </c>
      <c r="Y1495" s="173" t="str">
        <f t="shared" si="232"/>
        <v>8</v>
      </c>
      <c r="Z1495" s="172" t="str">
        <f t="shared" si="233"/>
        <v>2020-07</v>
      </c>
      <c r="AA1495" s="170" t="e">
        <f>+VLOOKUP(Z1495,#REF!,2,FALSE)/VLOOKUP(X1495,#REF!,2,FALSE)</f>
        <v>#REF!</v>
      </c>
      <c r="AB1495" s="174" t="e">
        <f t="shared" si="234"/>
        <v>#REF!</v>
      </c>
      <c r="AC1495" s="174" t="e">
        <f t="shared" si="235"/>
        <v>#REF!</v>
      </c>
      <c r="AD1495" s="175" t="e">
        <f>+#REF!+365*Y1495</f>
        <v>#REF!</v>
      </c>
      <c r="AE1495" s="176" t="e">
        <f t="shared" si="236"/>
        <v>#REF!</v>
      </c>
      <c r="AF1495" s="170" t="e">
        <f>+VLOOKUP(CONCATENATE(TEXT(W1495,"yyyy"),"-",TEXT(W1495,"mm")),#REF!,2,0)</f>
        <v>#REF!</v>
      </c>
      <c r="AG1495" s="177" t="e">
        <f>+(AC1495*(1+'INFLAC PROYECTADA'!$B$8)^(AE1495))/((1+DEMANDADO!AF1495)^(AE1495))</f>
        <v>#REF!</v>
      </c>
      <c r="AH1495" s="169">
        <f>(0.2*VLOOKUP(D1495,'%.'!$A$1:$B$4,2,FALSE))+(0.35*VLOOKUP(E1495,'%.'!$A$1:$B$4,2,FALSE))+(0.1*VLOOKUP(F1495,'%.'!$A$1:$B$4,2,FALSE))+(0.35*VLOOKUP(G1495,'%.'!$A$1:$B$4,2,FALSE))</f>
        <v>0.05</v>
      </c>
      <c r="AI1495" s="128" t="str">
        <f t="shared" si="241"/>
        <v>REMOTA</v>
      </c>
      <c r="AJ1495" s="128" t="str">
        <f t="shared" si="237"/>
        <v>No se registra</v>
      </c>
      <c r="AK1495" s="178">
        <f t="shared" si="238"/>
        <v>0</v>
      </c>
    </row>
    <row r="1496" spans="1:37" ht="30" customHeight="1" x14ac:dyDescent="0.25">
      <c r="A1496" s="115">
        <v>1495</v>
      </c>
      <c r="B1496" s="83" t="s">
        <v>3266</v>
      </c>
      <c r="C1496" s="126" t="s">
        <v>3267</v>
      </c>
      <c r="D1496" s="83" t="s">
        <v>1</v>
      </c>
      <c r="E1496" s="83" t="s">
        <v>1</v>
      </c>
      <c r="F1496" s="83" t="s">
        <v>1</v>
      </c>
      <c r="G1496" s="124" t="s">
        <v>1</v>
      </c>
      <c r="H1496" s="169">
        <f t="shared" si="239"/>
        <v>0.05</v>
      </c>
      <c r="I1496" s="170" t="str">
        <f t="shared" si="240"/>
        <v>REMOTA</v>
      </c>
      <c r="J1496" s="292">
        <v>6359931798</v>
      </c>
      <c r="K1496" s="221">
        <v>0</v>
      </c>
      <c r="L1496" s="81" t="s">
        <v>135</v>
      </c>
      <c r="M1496" s="188">
        <v>0</v>
      </c>
      <c r="N1496" s="68" t="s">
        <v>405</v>
      </c>
      <c r="O1496" s="199">
        <v>0</v>
      </c>
      <c r="P1496" s="68">
        <v>12</v>
      </c>
      <c r="Q1496" s="68" t="s">
        <v>161</v>
      </c>
      <c r="R1496" s="68" t="s">
        <v>3509</v>
      </c>
      <c r="S1496" s="88">
        <v>43671</v>
      </c>
      <c r="T1496" s="68">
        <v>157.02099999999999</v>
      </c>
      <c r="U1496" s="81" t="s">
        <v>21</v>
      </c>
      <c r="V1496" s="81" t="s">
        <v>3517</v>
      </c>
      <c r="W1496" s="171">
        <v>44074</v>
      </c>
      <c r="X1496" s="172" t="e">
        <f>+CONCATENATE(TEXT(#REF!,"yyyy"),"-",TEXT(#REF!,"mm"))</f>
        <v>#REF!</v>
      </c>
      <c r="Y1496" s="173" t="str">
        <f t="shared" si="232"/>
        <v>12</v>
      </c>
      <c r="Z1496" s="172" t="str">
        <f t="shared" si="233"/>
        <v>2020-07</v>
      </c>
      <c r="AA1496" s="170" t="e">
        <f>+VLOOKUP(Z1496,#REF!,2,FALSE)/VLOOKUP(X1496,#REF!,2,FALSE)</f>
        <v>#REF!</v>
      </c>
      <c r="AB1496" s="174" t="e">
        <f t="shared" si="234"/>
        <v>#REF!</v>
      </c>
      <c r="AC1496" s="174" t="e">
        <f t="shared" si="235"/>
        <v>#REF!</v>
      </c>
      <c r="AD1496" s="175" t="e">
        <f>+#REF!+365*Y1496</f>
        <v>#REF!</v>
      </c>
      <c r="AE1496" s="176" t="e">
        <f t="shared" si="236"/>
        <v>#REF!</v>
      </c>
      <c r="AF1496" s="170" t="e">
        <f>+VLOOKUP(CONCATENATE(TEXT(W1496,"yyyy"),"-",TEXT(W1496,"mm")),#REF!,2,0)</f>
        <v>#REF!</v>
      </c>
      <c r="AG1496" s="177" t="e">
        <f>+(AC1496*(1+'INFLAC PROYECTADA'!$B$8)^(AE1496))/((1+DEMANDADO!AF1496)^(AE1496))</f>
        <v>#REF!</v>
      </c>
      <c r="AH1496" s="169">
        <f>(0.2*VLOOKUP(D1496,'%.'!$A$1:$B$4,2,FALSE))+(0.35*VLOOKUP(E1496,'%.'!$A$1:$B$4,2,FALSE))+(0.1*VLOOKUP(F1496,'%.'!$A$1:$B$4,2,FALSE))+(0.35*VLOOKUP(G1496,'%.'!$A$1:$B$4,2,FALSE))</f>
        <v>0.05</v>
      </c>
      <c r="AI1496" s="128" t="str">
        <f t="shared" si="241"/>
        <v>REMOTA</v>
      </c>
      <c r="AJ1496" s="128" t="str">
        <f t="shared" si="237"/>
        <v>No se registra</v>
      </c>
      <c r="AK1496" s="178">
        <f t="shared" si="238"/>
        <v>0</v>
      </c>
    </row>
    <row r="1497" spans="1:37" ht="30" customHeight="1" x14ac:dyDescent="0.25">
      <c r="A1497" s="115">
        <v>1496</v>
      </c>
      <c r="B1497" s="83" t="s">
        <v>3268</v>
      </c>
      <c r="C1497" s="126" t="s">
        <v>3269</v>
      </c>
      <c r="D1497" s="83" t="s">
        <v>0</v>
      </c>
      <c r="E1497" s="83" t="s">
        <v>48</v>
      </c>
      <c r="F1497" s="83" t="s">
        <v>1</v>
      </c>
      <c r="G1497" s="124" t="s">
        <v>0</v>
      </c>
      <c r="H1497" s="169">
        <f t="shared" si="239"/>
        <v>0.73</v>
      </c>
      <c r="I1497" s="170" t="str">
        <f t="shared" si="240"/>
        <v>ALTA</v>
      </c>
      <c r="J1497" s="292">
        <v>170010000</v>
      </c>
      <c r="K1497" s="221">
        <v>0.65</v>
      </c>
      <c r="L1497" s="81" t="s">
        <v>138</v>
      </c>
      <c r="M1497" s="188">
        <v>111795660</v>
      </c>
      <c r="N1497" s="68" t="s">
        <v>405</v>
      </c>
      <c r="O1497" s="199">
        <v>0</v>
      </c>
      <c r="P1497" s="68">
        <v>8</v>
      </c>
      <c r="Q1497" s="68" t="s">
        <v>161</v>
      </c>
      <c r="R1497" s="68" t="s">
        <v>3509</v>
      </c>
      <c r="S1497" s="88">
        <v>43671</v>
      </c>
      <c r="T1497" s="68">
        <v>157.02099999999999</v>
      </c>
      <c r="U1497" s="81" t="s">
        <v>21</v>
      </c>
      <c r="V1497" s="81" t="s">
        <v>3518</v>
      </c>
      <c r="W1497" s="171">
        <v>44074</v>
      </c>
      <c r="X1497" s="172" t="e">
        <f>+CONCATENATE(TEXT(#REF!,"yyyy"),"-",TEXT(#REF!,"mm"))</f>
        <v>#REF!</v>
      </c>
      <c r="Y1497" s="173" t="str">
        <f t="shared" si="232"/>
        <v>8</v>
      </c>
      <c r="Z1497" s="172" t="str">
        <f t="shared" si="233"/>
        <v>2020-07</v>
      </c>
      <c r="AA1497" s="170" t="e">
        <f>+VLOOKUP(Z1497,#REF!,2,FALSE)/VLOOKUP(X1497,#REF!,2,FALSE)</f>
        <v>#REF!</v>
      </c>
      <c r="AB1497" s="174" t="e">
        <f t="shared" si="234"/>
        <v>#REF!</v>
      </c>
      <c r="AC1497" s="174" t="e">
        <f t="shared" si="235"/>
        <v>#REF!</v>
      </c>
      <c r="AD1497" s="175" t="e">
        <f>+#REF!+365*Y1497</f>
        <v>#REF!</v>
      </c>
      <c r="AE1497" s="176" t="e">
        <f t="shared" si="236"/>
        <v>#REF!</v>
      </c>
      <c r="AF1497" s="170" t="e">
        <f>+VLOOKUP(CONCATENATE(TEXT(W1497,"yyyy"),"-",TEXT(W1497,"mm")),#REF!,2,0)</f>
        <v>#REF!</v>
      </c>
      <c r="AG1497" s="177" t="e">
        <f>+(AC1497*(1+'INFLAC PROYECTADA'!$B$8)^(AE1497))/((1+DEMANDADO!AF1497)^(AE1497))</f>
        <v>#REF!</v>
      </c>
      <c r="AH1497" s="169">
        <f>(0.2*VLOOKUP(D1497,'%.'!$A$1:$B$4,2,FALSE))+(0.35*VLOOKUP(E1497,'%.'!$A$1:$B$4,2,FALSE))+(0.1*VLOOKUP(F1497,'%.'!$A$1:$B$4,2,FALSE))+(0.35*VLOOKUP(G1497,'%.'!$A$1:$B$4,2,FALSE))</f>
        <v>0.73</v>
      </c>
      <c r="AI1497" s="128" t="str">
        <f t="shared" si="241"/>
        <v>ALTA</v>
      </c>
      <c r="AJ1497" s="128" t="str">
        <f t="shared" si="237"/>
        <v>Provisión contable</v>
      </c>
      <c r="AK1497" s="178">
        <f t="shared" si="238"/>
        <v>111795660</v>
      </c>
    </row>
    <row r="1498" spans="1:37" ht="30" customHeight="1" x14ac:dyDescent="0.25">
      <c r="A1498" s="115">
        <v>1497</v>
      </c>
      <c r="B1498" s="83" t="s">
        <v>3270</v>
      </c>
      <c r="C1498" s="126" t="s">
        <v>3271</v>
      </c>
      <c r="D1498" s="83" t="s">
        <v>1</v>
      </c>
      <c r="E1498" s="83" t="s">
        <v>1</v>
      </c>
      <c r="F1498" s="83" t="s">
        <v>1</v>
      </c>
      <c r="G1498" s="124" t="s">
        <v>1</v>
      </c>
      <c r="H1498" s="169">
        <f t="shared" si="239"/>
        <v>0.05</v>
      </c>
      <c r="I1498" s="170" t="str">
        <f t="shared" si="240"/>
        <v>REMOTA</v>
      </c>
      <c r="J1498" s="292">
        <v>600000000</v>
      </c>
      <c r="K1498" s="221">
        <v>0</v>
      </c>
      <c r="L1498" s="68" t="s">
        <v>132</v>
      </c>
      <c r="M1498" s="188">
        <v>0</v>
      </c>
      <c r="N1498" s="68" t="s">
        <v>405</v>
      </c>
      <c r="O1498" s="199">
        <v>0</v>
      </c>
      <c r="P1498" s="68">
        <v>10</v>
      </c>
      <c r="Q1498" s="68" t="s">
        <v>161</v>
      </c>
      <c r="R1498" s="68" t="s">
        <v>3509</v>
      </c>
      <c r="S1498" s="88">
        <v>43671</v>
      </c>
      <c r="T1498" s="68">
        <v>157.02099999999999</v>
      </c>
      <c r="U1498" s="81" t="s">
        <v>21</v>
      </c>
      <c r="V1498" s="81" t="s">
        <v>3519</v>
      </c>
      <c r="W1498" s="171">
        <v>44074</v>
      </c>
      <c r="X1498" s="172" t="e">
        <f>+CONCATENATE(TEXT(#REF!,"yyyy"),"-",TEXT(#REF!,"mm"))</f>
        <v>#REF!</v>
      </c>
      <c r="Y1498" s="173" t="str">
        <f t="shared" si="232"/>
        <v>10</v>
      </c>
      <c r="Z1498" s="172" t="str">
        <f t="shared" si="233"/>
        <v>2020-07</v>
      </c>
      <c r="AA1498" s="170" t="e">
        <f>+VLOOKUP(Z1498,#REF!,2,FALSE)/VLOOKUP(X1498,#REF!,2,FALSE)</f>
        <v>#REF!</v>
      </c>
      <c r="AB1498" s="174" t="e">
        <f t="shared" si="234"/>
        <v>#REF!</v>
      </c>
      <c r="AC1498" s="174" t="e">
        <f t="shared" si="235"/>
        <v>#REF!</v>
      </c>
      <c r="AD1498" s="175" t="e">
        <f>+#REF!+365*Y1498</f>
        <v>#REF!</v>
      </c>
      <c r="AE1498" s="176" t="e">
        <f t="shared" si="236"/>
        <v>#REF!</v>
      </c>
      <c r="AF1498" s="170" t="e">
        <f>+VLOOKUP(CONCATENATE(TEXT(W1498,"yyyy"),"-",TEXT(W1498,"mm")),#REF!,2,0)</f>
        <v>#REF!</v>
      </c>
      <c r="AG1498" s="177" t="e">
        <f>+(AC1498*(1+'INFLAC PROYECTADA'!$B$8)^(AE1498))/((1+DEMANDADO!AF1498)^(AE1498))</f>
        <v>#REF!</v>
      </c>
      <c r="AH1498" s="169">
        <f>(0.2*VLOOKUP(D1498,'%.'!$A$1:$B$4,2,FALSE))+(0.35*VLOOKUP(E1498,'%.'!$A$1:$B$4,2,FALSE))+(0.1*VLOOKUP(F1498,'%.'!$A$1:$B$4,2,FALSE))+(0.35*VLOOKUP(G1498,'%.'!$A$1:$B$4,2,FALSE))</f>
        <v>0.05</v>
      </c>
      <c r="AI1498" s="128" t="str">
        <f t="shared" si="241"/>
        <v>REMOTA</v>
      </c>
      <c r="AJ1498" s="128" t="str">
        <f t="shared" si="237"/>
        <v>No se registra</v>
      </c>
      <c r="AK1498" s="178">
        <f t="shared" si="238"/>
        <v>0</v>
      </c>
    </row>
    <row r="1499" spans="1:37" ht="30" customHeight="1" x14ac:dyDescent="0.25">
      <c r="A1499" s="115">
        <v>1498</v>
      </c>
      <c r="B1499" s="82" t="s">
        <v>3272</v>
      </c>
      <c r="C1499" s="126" t="s">
        <v>3273</v>
      </c>
      <c r="D1499" s="83" t="s">
        <v>1</v>
      </c>
      <c r="E1499" s="83" t="s">
        <v>1</v>
      </c>
      <c r="F1499" s="83" t="s">
        <v>1</v>
      </c>
      <c r="G1499" s="124" t="s">
        <v>1</v>
      </c>
      <c r="H1499" s="169">
        <f t="shared" si="239"/>
        <v>0.05</v>
      </c>
      <c r="I1499" s="170" t="str">
        <f t="shared" si="240"/>
        <v>REMOTA</v>
      </c>
      <c r="J1499" s="292">
        <v>50000000</v>
      </c>
      <c r="K1499" s="221">
        <v>0</v>
      </c>
      <c r="L1499" s="68" t="s">
        <v>132</v>
      </c>
      <c r="M1499" s="188">
        <v>0</v>
      </c>
      <c r="N1499" s="68" t="s">
        <v>405</v>
      </c>
      <c r="O1499" s="199">
        <v>0</v>
      </c>
      <c r="P1499" s="68">
        <v>11</v>
      </c>
      <c r="Q1499" s="68" t="s">
        <v>161</v>
      </c>
      <c r="R1499" s="68" t="s">
        <v>3509</v>
      </c>
      <c r="S1499" s="88">
        <v>43671</v>
      </c>
      <c r="T1499" s="68">
        <v>157.02099999999999</v>
      </c>
      <c r="U1499" s="81" t="s">
        <v>182</v>
      </c>
      <c r="V1499" s="81" t="s">
        <v>3520</v>
      </c>
      <c r="W1499" s="171">
        <v>44074</v>
      </c>
      <c r="X1499" s="172" t="e">
        <f>+CONCATENATE(TEXT(#REF!,"yyyy"),"-",TEXT(#REF!,"mm"))</f>
        <v>#REF!</v>
      </c>
      <c r="Y1499" s="173" t="str">
        <f t="shared" si="232"/>
        <v>11</v>
      </c>
      <c r="Z1499" s="172" t="str">
        <f t="shared" si="233"/>
        <v>2020-07</v>
      </c>
      <c r="AA1499" s="170" t="e">
        <f>+VLOOKUP(Z1499,#REF!,2,FALSE)/VLOOKUP(X1499,#REF!,2,FALSE)</f>
        <v>#REF!</v>
      </c>
      <c r="AB1499" s="174" t="e">
        <f t="shared" si="234"/>
        <v>#REF!</v>
      </c>
      <c r="AC1499" s="174" t="e">
        <f t="shared" si="235"/>
        <v>#REF!</v>
      </c>
      <c r="AD1499" s="175" t="e">
        <f>+#REF!+365*Y1499</f>
        <v>#REF!</v>
      </c>
      <c r="AE1499" s="176" t="e">
        <f t="shared" si="236"/>
        <v>#REF!</v>
      </c>
      <c r="AF1499" s="170" t="e">
        <f>+VLOOKUP(CONCATENATE(TEXT(W1499,"yyyy"),"-",TEXT(W1499,"mm")),#REF!,2,0)</f>
        <v>#REF!</v>
      </c>
      <c r="AG1499" s="177" t="e">
        <f>+(AC1499*(1+'INFLAC PROYECTADA'!$B$8)^(AE1499))/((1+DEMANDADO!AF1499)^(AE1499))</f>
        <v>#REF!</v>
      </c>
      <c r="AH1499" s="169">
        <f>(0.2*VLOOKUP(D1499,'%.'!$A$1:$B$4,2,FALSE))+(0.35*VLOOKUP(E1499,'%.'!$A$1:$B$4,2,FALSE))+(0.1*VLOOKUP(F1499,'%.'!$A$1:$B$4,2,FALSE))+(0.35*VLOOKUP(G1499,'%.'!$A$1:$B$4,2,FALSE))</f>
        <v>0.05</v>
      </c>
      <c r="AI1499" s="128" t="str">
        <f t="shared" si="241"/>
        <v>REMOTA</v>
      </c>
      <c r="AJ1499" s="128" t="str">
        <f t="shared" si="237"/>
        <v>No se registra</v>
      </c>
      <c r="AK1499" s="178">
        <f t="shared" si="238"/>
        <v>0</v>
      </c>
    </row>
    <row r="1500" spans="1:37" ht="30" customHeight="1" x14ac:dyDescent="0.25">
      <c r="A1500" s="115">
        <v>1499</v>
      </c>
      <c r="B1500" s="83" t="s">
        <v>3274</v>
      </c>
      <c r="C1500" s="126" t="s">
        <v>3275</v>
      </c>
      <c r="D1500" s="83" t="s">
        <v>1</v>
      </c>
      <c r="E1500" s="83" t="s">
        <v>1</v>
      </c>
      <c r="F1500" s="83" t="s">
        <v>1</v>
      </c>
      <c r="G1500" s="124" t="s">
        <v>1</v>
      </c>
      <c r="H1500" s="169">
        <f t="shared" si="239"/>
        <v>0.05</v>
      </c>
      <c r="I1500" s="170" t="str">
        <f t="shared" si="240"/>
        <v>REMOTA</v>
      </c>
      <c r="J1500" s="292">
        <v>0</v>
      </c>
      <c r="K1500" s="221">
        <v>0</v>
      </c>
      <c r="L1500" s="68" t="s">
        <v>131</v>
      </c>
      <c r="M1500" s="188">
        <v>0</v>
      </c>
      <c r="N1500" s="68" t="s">
        <v>986</v>
      </c>
      <c r="O1500" s="199">
        <v>0</v>
      </c>
      <c r="P1500" s="68">
        <v>9</v>
      </c>
      <c r="Q1500" s="68" t="s">
        <v>161</v>
      </c>
      <c r="R1500" s="68" t="s">
        <v>3509</v>
      </c>
      <c r="S1500" s="88">
        <v>43671</v>
      </c>
      <c r="T1500" s="68">
        <v>157.02099999999999</v>
      </c>
      <c r="U1500" s="81" t="s">
        <v>21</v>
      </c>
      <c r="V1500" s="81" t="s">
        <v>3521</v>
      </c>
      <c r="W1500" s="171">
        <v>44074</v>
      </c>
      <c r="X1500" s="172" t="e">
        <f>+CONCATENATE(TEXT(#REF!,"yyyy"),"-",TEXT(#REF!,"mm"))</f>
        <v>#REF!</v>
      </c>
      <c r="Y1500" s="173" t="str">
        <f t="shared" si="232"/>
        <v>9</v>
      </c>
      <c r="Z1500" s="172" t="str">
        <f t="shared" si="233"/>
        <v>2020-07</v>
      </c>
      <c r="AA1500" s="170" t="e">
        <f>+VLOOKUP(Z1500,#REF!,2,FALSE)/VLOOKUP(X1500,#REF!,2,FALSE)</f>
        <v>#REF!</v>
      </c>
      <c r="AB1500" s="174" t="e">
        <f t="shared" si="234"/>
        <v>#REF!</v>
      </c>
      <c r="AC1500" s="174" t="e">
        <f t="shared" si="235"/>
        <v>#REF!</v>
      </c>
      <c r="AD1500" s="175" t="e">
        <f>+#REF!+365*Y1500</f>
        <v>#REF!</v>
      </c>
      <c r="AE1500" s="176" t="e">
        <f t="shared" si="236"/>
        <v>#REF!</v>
      </c>
      <c r="AF1500" s="170" t="e">
        <f>+VLOOKUP(CONCATENATE(TEXT(W1500,"yyyy"),"-",TEXT(W1500,"mm")),#REF!,2,0)</f>
        <v>#REF!</v>
      </c>
      <c r="AG1500" s="177" t="e">
        <f>+(AC1500*(1+'INFLAC PROYECTADA'!$B$8)^(AE1500))/((1+DEMANDADO!AF1500)^(AE1500))</f>
        <v>#REF!</v>
      </c>
      <c r="AH1500" s="169">
        <f>(0.2*VLOOKUP(D1500,'%.'!$A$1:$B$4,2,FALSE))+(0.35*VLOOKUP(E1500,'%.'!$A$1:$B$4,2,FALSE))+(0.1*VLOOKUP(F1500,'%.'!$A$1:$B$4,2,FALSE))+(0.35*VLOOKUP(G1500,'%.'!$A$1:$B$4,2,FALSE))</f>
        <v>0.05</v>
      </c>
      <c r="AI1500" s="128" t="str">
        <f t="shared" si="241"/>
        <v>REMOTA</v>
      </c>
      <c r="AJ1500" s="128" t="str">
        <f t="shared" si="237"/>
        <v>No se registra</v>
      </c>
      <c r="AK1500" s="178">
        <f t="shared" si="238"/>
        <v>0</v>
      </c>
    </row>
    <row r="1501" spans="1:37" ht="30" customHeight="1" x14ac:dyDescent="0.25">
      <c r="A1501" s="115">
        <v>1500</v>
      </c>
      <c r="B1501" s="83" t="s">
        <v>3276</v>
      </c>
      <c r="C1501" s="126" t="s">
        <v>3277</v>
      </c>
      <c r="D1501" s="83" t="s">
        <v>0</v>
      </c>
      <c r="E1501" s="83" t="s">
        <v>48</v>
      </c>
      <c r="F1501" s="83" t="s">
        <v>1</v>
      </c>
      <c r="G1501" s="124" t="s">
        <v>48</v>
      </c>
      <c r="H1501" s="169">
        <f t="shared" si="239"/>
        <v>0.55499999999999994</v>
      </c>
      <c r="I1501" s="170" t="str">
        <f t="shared" si="240"/>
        <v>ALTA</v>
      </c>
      <c r="J1501" s="292">
        <v>630779165</v>
      </c>
      <c r="K1501" s="221">
        <v>0.5</v>
      </c>
      <c r="L1501" s="81" t="s">
        <v>134</v>
      </c>
      <c r="M1501" s="188">
        <v>630779165</v>
      </c>
      <c r="N1501" s="68" t="s">
        <v>405</v>
      </c>
      <c r="O1501" s="199">
        <v>0</v>
      </c>
      <c r="P1501" s="68">
        <v>11</v>
      </c>
      <c r="Q1501" s="68" t="s">
        <v>161</v>
      </c>
      <c r="R1501" s="68" t="s">
        <v>3509</v>
      </c>
      <c r="S1501" s="88">
        <v>43671</v>
      </c>
      <c r="T1501" s="68">
        <v>157.02099999999999</v>
      </c>
      <c r="U1501" s="81" t="s">
        <v>21</v>
      </c>
      <c r="V1501" s="81" t="s">
        <v>3522</v>
      </c>
      <c r="W1501" s="171">
        <v>44074</v>
      </c>
      <c r="X1501" s="172" t="e">
        <f>+CONCATENATE(TEXT(#REF!,"yyyy"),"-",TEXT(#REF!,"mm"))</f>
        <v>#REF!</v>
      </c>
      <c r="Y1501" s="173" t="str">
        <f t="shared" si="232"/>
        <v>11</v>
      </c>
      <c r="Z1501" s="172" t="str">
        <f t="shared" si="233"/>
        <v>2020-07</v>
      </c>
      <c r="AA1501" s="170" t="e">
        <f>+VLOOKUP(Z1501,#REF!,2,FALSE)/VLOOKUP(X1501,#REF!,2,FALSE)</f>
        <v>#REF!</v>
      </c>
      <c r="AB1501" s="174" t="e">
        <f t="shared" si="234"/>
        <v>#REF!</v>
      </c>
      <c r="AC1501" s="174" t="e">
        <f t="shared" si="235"/>
        <v>#REF!</v>
      </c>
      <c r="AD1501" s="175" t="e">
        <f>+#REF!+365*Y1501</f>
        <v>#REF!</v>
      </c>
      <c r="AE1501" s="176" t="e">
        <f t="shared" si="236"/>
        <v>#REF!</v>
      </c>
      <c r="AF1501" s="170" t="e">
        <f>+VLOOKUP(CONCATENATE(TEXT(W1501,"yyyy"),"-",TEXT(W1501,"mm")),#REF!,2,0)</f>
        <v>#REF!</v>
      </c>
      <c r="AG1501" s="177" t="e">
        <f>+(AC1501*(1+'INFLAC PROYECTADA'!$B$8)^(AE1501))/((1+DEMANDADO!AF1501)^(AE1501))</f>
        <v>#REF!</v>
      </c>
      <c r="AH1501" s="169">
        <f>(0.2*VLOOKUP(D1501,'%.'!$A$1:$B$4,2,FALSE))+(0.35*VLOOKUP(E1501,'%.'!$A$1:$B$4,2,FALSE))+(0.1*VLOOKUP(F1501,'%.'!$A$1:$B$4,2,FALSE))+(0.35*VLOOKUP(G1501,'%.'!$A$1:$B$4,2,FALSE))</f>
        <v>0.55499999999999994</v>
      </c>
      <c r="AI1501" s="128" t="str">
        <f t="shared" si="241"/>
        <v>ALTA</v>
      </c>
      <c r="AJ1501" s="128" t="str">
        <f t="shared" si="237"/>
        <v>Provisión contable</v>
      </c>
      <c r="AK1501" s="178">
        <f t="shared" si="238"/>
        <v>630779165</v>
      </c>
    </row>
    <row r="1502" spans="1:37" ht="30" customHeight="1" x14ac:dyDescent="0.25">
      <c r="A1502" s="115">
        <v>1501</v>
      </c>
      <c r="B1502" s="83" t="s">
        <v>284</v>
      </c>
      <c r="C1502" s="126" t="s">
        <v>3278</v>
      </c>
      <c r="D1502" s="83" t="s">
        <v>1</v>
      </c>
      <c r="E1502" s="83" t="s">
        <v>1</v>
      </c>
      <c r="F1502" s="83" t="s">
        <v>1</v>
      </c>
      <c r="G1502" s="124" t="s">
        <v>1</v>
      </c>
      <c r="H1502" s="169">
        <f t="shared" si="239"/>
        <v>0.05</v>
      </c>
      <c r="I1502" s="170" t="str">
        <f t="shared" si="240"/>
        <v>REMOTA</v>
      </c>
      <c r="J1502" s="292">
        <v>173311867</v>
      </c>
      <c r="K1502" s="221">
        <v>0</v>
      </c>
      <c r="L1502" s="81" t="s">
        <v>139</v>
      </c>
      <c r="M1502" s="188">
        <v>0</v>
      </c>
      <c r="N1502" s="68" t="s">
        <v>405</v>
      </c>
      <c r="O1502" s="199">
        <v>0</v>
      </c>
      <c r="P1502" s="68">
        <v>8</v>
      </c>
      <c r="Q1502" s="68" t="s">
        <v>161</v>
      </c>
      <c r="R1502" s="68" t="s">
        <v>3509</v>
      </c>
      <c r="S1502" s="88">
        <v>43671</v>
      </c>
      <c r="T1502" s="68">
        <v>157.02099999999999</v>
      </c>
      <c r="U1502" s="68" t="s">
        <v>184</v>
      </c>
      <c r="V1502" s="81" t="s">
        <v>3523</v>
      </c>
      <c r="W1502" s="171">
        <v>44074</v>
      </c>
      <c r="X1502" s="172" t="e">
        <f>+CONCATENATE(TEXT(#REF!,"yyyy"),"-",TEXT(#REF!,"mm"))</f>
        <v>#REF!</v>
      </c>
      <c r="Y1502" s="173" t="str">
        <f t="shared" si="232"/>
        <v>8</v>
      </c>
      <c r="Z1502" s="172" t="str">
        <f t="shared" si="233"/>
        <v>2020-07</v>
      </c>
      <c r="AA1502" s="170" t="e">
        <f>+VLOOKUP(Z1502,#REF!,2,FALSE)/VLOOKUP(X1502,#REF!,2,FALSE)</f>
        <v>#REF!</v>
      </c>
      <c r="AB1502" s="174" t="e">
        <f t="shared" si="234"/>
        <v>#REF!</v>
      </c>
      <c r="AC1502" s="174" t="e">
        <f t="shared" si="235"/>
        <v>#REF!</v>
      </c>
      <c r="AD1502" s="175" t="e">
        <f>+#REF!+365*Y1502</f>
        <v>#REF!</v>
      </c>
      <c r="AE1502" s="176" t="e">
        <f t="shared" si="236"/>
        <v>#REF!</v>
      </c>
      <c r="AF1502" s="170" t="e">
        <f>+VLOOKUP(CONCATENATE(TEXT(W1502,"yyyy"),"-",TEXT(W1502,"mm")),#REF!,2,0)</f>
        <v>#REF!</v>
      </c>
      <c r="AG1502" s="177" t="e">
        <f>+(AC1502*(1+'INFLAC PROYECTADA'!$B$8)^(AE1502))/((1+DEMANDADO!AF1502)^(AE1502))</f>
        <v>#REF!</v>
      </c>
      <c r="AH1502" s="169">
        <f>(0.2*VLOOKUP(D1502,'%.'!$A$1:$B$4,2,FALSE))+(0.35*VLOOKUP(E1502,'%.'!$A$1:$B$4,2,FALSE))+(0.1*VLOOKUP(F1502,'%.'!$A$1:$B$4,2,FALSE))+(0.35*VLOOKUP(G1502,'%.'!$A$1:$B$4,2,FALSE))</f>
        <v>0.05</v>
      </c>
      <c r="AI1502" s="128" t="str">
        <f t="shared" si="241"/>
        <v>REMOTA</v>
      </c>
      <c r="AJ1502" s="128" t="str">
        <f t="shared" si="237"/>
        <v>No se registra</v>
      </c>
      <c r="AK1502" s="178">
        <f t="shared" si="238"/>
        <v>0</v>
      </c>
    </row>
    <row r="1503" spans="1:37" ht="30" customHeight="1" x14ac:dyDescent="0.25">
      <c r="A1503" s="115">
        <v>1502</v>
      </c>
      <c r="B1503" s="83" t="s">
        <v>3279</v>
      </c>
      <c r="C1503" s="126" t="s">
        <v>3280</v>
      </c>
      <c r="D1503" s="83" t="s">
        <v>1</v>
      </c>
      <c r="E1503" s="83" t="s">
        <v>1</v>
      </c>
      <c r="F1503" s="83" t="s">
        <v>1</v>
      </c>
      <c r="G1503" s="124" t="s">
        <v>1</v>
      </c>
      <c r="H1503" s="169">
        <f t="shared" si="239"/>
        <v>0.05</v>
      </c>
      <c r="I1503" s="170" t="str">
        <f t="shared" si="240"/>
        <v>REMOTA</v>
      </c>
      <c r="J1503" s="292">
        <v>677747161</v>
      </c>
      <c r="K1503" s="221">
        <v>0</v>
      </c>
      <c r="L1503" s="81" t="s">
        <v>133</v>
      </c>
      <c r="M1503" s="188">
        <v>0</v>
      </c>
      <c r="N1503" s="68" t="s">
        <v>3511</v>
      </c>
      <c r="O1503" s="199">
        <v>0</v>
      </c>
      <c r="P1503" s="68">
        <v>11</v>
      </c>
      <c r="Q1503" s="68" t="s">
        <v>161</v>
      </c>
      <c r="R1503" s="68" t="s">
        <v>3509</v>
      </c>
      <c r="S1503" s="88">
        <v>43671</v>
      </c>
      <c r="T1503" s="68">
        <v>157.02099999999999</v>
      </c>
      <c r="U1503" s="68" t="s">
        <v>21</v>
      </c>
      <c r="V1503" s="81" t="s">
        <v>3524</v>
      </c>
      <c r="W1503" s="171">
        <v>44074</v>
      </c>
      <c r="X1503" s="172" t="e">
        <f>+CONCATENATE(TEXT(#REF!,"yyyy"),"-",TEXT(#REF!,"mm"))</f>
        <v>#REF!</v>
      </c>
      <c r="Y1503" s="173" t="str">
        <f t="shared" si="232"/>
        <v>11</v>
      </c>
      <c r="Z1503" s="172" t="str">
        <f t="shared" si="233"/>
        <v>2020-07</v>
      </c>
      <c r="AA1503" s="170" t="e">
        <f>+VLOOKUP(Z1503,#REF!,2,FALSE)/VLOOKUP(X1503,#REF!,2,FALSE)</f>
        <v>#REF!</v>
      </c>
      <c r="AB1503" s="174" t="e">
        <f t="shared" si="234"/>
        <v>#REF!</v>
      </c>
      <c r="AC1503" s="174" t="e">
        <f t="shared" si="235"/>
        <v>#REF!</v>
      </c>
      <c r="AD1503" s="175" t="e">
        <f>+#REF!+365*Y1503</f>
        <v>#REF!</v>
      </c>
      <c r="AE1503" s="176" t="e">
        <f t="shared" si="236"/>
        <v>#REF!</v>
      </c>
      <c r="AF1503" s="170" t="e">
        <f>+VLOOKUP(CONCATENATE(TEXT(W1503,"yyyy"),"-",TEXT(W1503,"mm")),#REF!,2,0)</f>
        <v>#REF!</v>
      </c>
      <c r="AG1503" s="177" t="e">
        <f>+(AC1503*(1+'INFLAC PROYECTADA'!$B$8)^(AE1503))/((1+DEMANDADO!AF1503)^(AE1503))</f>
        <v>#REF!</v>
      </c>
      <c r="AH1503" s="169">
        <f>(0.2*VLOOKUP(D1503,'%.'!$A$1:$B$4,2,FALSE))+(0.35*VLOOKUP(E1503,'%.'!$A$1:$B$4,2,FALSE))+(0.1*VLOOKUP(F1503,'%.'!$A$1:$B$4,2,FALSE))+(0.35*VLOOKUP(G1503,'%.'!$A$1:$B$4,2,FALSE))</f>
        <v>0.05</v>
      </c>
      <c r="AI1503" s="128" t="str">
        <f t="shared" si="241"/>
        <v>REMOTA</v>
      </c>
      <c r="AJ1503" s="128" t="str">
        <f t="shared" si="237"/>
        <v>No se registra</v>
      </c>
      <c r="AK1503" s="178">
        <f t="shared" si="238"/>
        <v>0</v>
      </c>
    </row>
    <row r="1504" spans="1:37" ht="30" customHeight="1" x14ac:dyDescent="0.25">
      <c r="A1504" s="115">
        <v>1503</v>
      </c>
      <c r="B1504" s="83" t="s">
        <v>3281</v>
      </c>
      <c r="C1504" s="126" t="s">
        <v>3282</v>
      </c>
      <c r="D1504" s="83" t="s">
        <v>48</v>
      </c>
      <c r="E1504" s="83" t="s">
        <v>48</v>
      </c>
      <c r="F1504" s="83" t="s">
        <v>1</v>
      </c>
      <c r="G1504" s="124" t="s">
        <v>1</v>
      </c>
      <c r="H1504" s="169">
        <f t="shared" si="239"/>
        <v>0.29750000000000004</v>
      </c>
      <c r="I1504" s="170" t="str">
        <f t="shared" si="240"/>
        <v>MEDIA</v>
      </c>
      <c r="J1504" s="292">
        <v>2849240521</v>
      </c>
      <c r="K1504" s="221">
        <v>0.5</v>
      </c>
      <c r="L1504" s="68" t="s">
        <v>132</v>
      </c>
      <c r="M1504" s="188">
        <v>0</v>
      </c>
      <c r="N1504" s="68" t="s">
        <v>405</v>
      </c>
      <c r="O1504" s="199">
        <v>0</v>
      </c>
      <c r="P1504" s="68">
        <v>20</v>
      </c>
      <c r="Q1504" s="68" t="s">
        <v>161</v>
      </c>
      <c r="R1504" s="68" t="s">
        <v>3509</v>
      </c>
      <c r="S1504" s="88">
        <v>43671</v>
      </c>
      <c r="T1504" s="68">
        <v>157.02099999999999</v>
      </c>
      <c r="U1504" s="68" t="s">
        <v>21</v>
      </c>
      <c r="V1504" s="81" t="s">
        <v>3525</v>
      </c>
      <c r="W1504" s="171">
        <v>44074</v>
      </c>
      <c r="X1504" s="172" t="e">
        <f>+CONCATENATE(TEXT(#REF!,"yyyy"),"-",TEXT(#REF!,"mm"))</f>
        <v>#REF!</v>
      </c>
      <c r="Y1504" s="173" t="str">
        <f t="shared" si="232"/>
        <v>20</v>
      </c>
      <c r="Z1504" s="172" t="str">
        <f t="shared" si="233"/>
        <v>2020-07</v>
      </c>
      <c r="AA1504" s="170" t="e">
        <f>+VLOOKUP(Z1504,#REF!,2,FALSE)/VLOOKUP(X1504,#REF!,2,FALSE)</f>
        <v>#REF!</v>
      </c>
      <c r="AB1504" s="174" t="e">
        <f t="shared" si="234"/>
        <v>#REF!</v>
      </c>
      <c r="AC1504" s="174" t="e">
        <f t="shared" si="235"/>
        <v>#REF!</v>
      </c>
      <c r="AD1504" s="175" t="e">
        <f>+#REF!+365*Y1504</f>
        <v>#REF!</v>
      </c>
      <c r="AE1504" s="176" t="e">
        <f t="shared" si="236"/>
        <v>#REF!</v>
      </c>
      <c r="AF1504" s="170" t="e">
        <f>+VLOOKUP(CONCATENATE(TEXT(W1504,"yyyy"),"-",TEXT(W1504,"mm")),#REF!,2,0)</f>
        <v>#REF!</v>
      </c>
      <c r="AG1504" s="177" t="e">
        <f>+(AC1504*(1+'INFLAC PROYECTADA'!$B$8)^(AE1504))/((1+DEMANDADO!AF1504)^(AE1504))</f>
        <v>#REF!</v>
      </c>
      <c r="AH1504" s="169">
        <f>(0.2*VLOOKUP(D1504,'%.'!$A$1:$B$4,2,FALSE))+(0.35*VLOOKUP(E1504,'%.'!$A$1:$B$4,2,FALSE))+(0.1*VLOOKUP(F1504,'%.'!$A$1:$B$4,2,FALSE))+(0.35*VLOOKUP(G1504,'%.'!$A$1:$B$4,2,FALSE))</f>
        <v>0.29750000000000004</v>
      </c>
      <c r="AI1504" s="128" t="str">
        <f t="shared" si="241"/>
        <v>MEDIA</v>
      </c>
      <c r="AJ1504" s="128" t="str">
        <f t="shared" si="237"/>
        <v>Cuentas de Orden</v>
      </c>
      <c r="AK1504" s="178" t="e">
        <f t="shared" si="238"/>
        <v>#REF!</v>
      </c>
    </row>
    <row r="1505" spans="1:37" ht="30" customHeight="1" x14ac:dyDescent="0.25">
      <c r="A1505" s="115">
        <v>1504</v>
      </c>
      <c r="B1505" s="82" t="s">
        <v>3283</v>
      </c>
      <c r="C1505" s="126" t="s">
        <v>3284</v>
      </c>
      <c r="D1505" s="83" t="s">
        <v>1</v>
      </c>
      <c r="E1505" s="83" t="s">
        <v>1</v>
      </c>
      <c r="F1505" s="83" t="s">
        <v>1</v>
      </c>
      <c r="G1505" s="124" t="s">
        <v>1</v>
      </c>
      <c r="H1505" s="169">
        <f t="shared" si="239"/>
        <v>0.05</v>
      </c>
      <c r="I1505" s="170" t="str">
        <f t="shared" si="240"/>
        <v>REMOTA</v>
      </c>
      <c r="J1505" s="292">
        <v>500000000</v>
      </c>
      <c r="K1505" s="221">
        <v>0</v>
      </c>
      <c r="L1505" s="68" t="s">
        <v>131</v>
      </c>
      <c r="M1505" s="188">
        <v>0</v>
      </c>
      <c r="N1505" s="68" t="s">
        <v>405</v>
      </c>
      <c r="O1505" s="199">
        <v>0</v>
      </c>
      <c r="P1505" s="68">
        <v>9</v>
      </c>
      <c r="Q1505" s="68" t="s">
        <v>161</v>
      </c>
      <c r="R1505" s="68" t="s">
        <v>3509</v>
      </c>
      <c r="S1505" s="88">
        <v>43671</v>
      </c>
      <c r="T1505" s="68">
        <v>157.02099999999999</v>
      </c>
      <c r="U1505" s="68" t="s">
        <v>170</v>
      </c>
      <c r="V1505" s="81" t="s">
        <v>3526</v>
      </c>
      <c r="W1505" s="171">
        <v>44074</v>
      </c>
      <c r="X1505" s="172" t="e">
        <f>+CONCATENATE(TEXT(#REF!,"yyyy"),"-",TEXT(#REF!,"mm"))</f>
        <v>#REF!</v>
      </c>
      <c r="Y1505" s="173" t="str">
        <f t="shared" si="232"/>
        <v>9</v>
      </c>
      <c r="Z1505" s="172" t="str">
        <f t="shared" si="233"/>
        <v>2020-07</v>
      </c>
      <c r="AA1505" s="170" t="e">
        <f>+VLOOKUP(Z1505,#REF!,2,FALSE)/VLOOKUP(X1505,#REF!,2,FALSE)</f>
        <v>#REF!</v>
      </c>
      <c r="AB1505" s="174" t="e">
        <f t="shared" si="234"/>
        <v>#REF!</v>
      </c>
      <c r="AC1505" s="174" t="e">
        <f t="shared" si="235"/>
        <v>#REF!</v>
      </c>
      <c r="AD1505" s="175" t="e">
        <f>+#REF!+365*Y1505</f>
        <v>#REF!</v>
      </c>
      <c r="AE1505" s="176" t="e">
        <f t="shared" si="236"/>
        <v>#REF!</v>
      </c>
      <c r="AF1505" s="170" t="e">
        <f>+VLOOKUP(CONCATENATE(TEXT(W1505,"yyyy"),"-",TEXT(W1505,"mm")),#REF!,2,0)</f>
        <v>#REF!</v>
      </c>
      <c r="AG1505" s="177" t="e">
        <f>+(AC1505*(1+'INFLAC PROYECTADA'!$B$8)^(AE1505))/((1+DEMANDADO!AF1505)^(AE1505))</f>
        <v>#REF!</v>
      </c>
      <c r="AH1505" s="169">
        <f>(0.2*VLOOKUP(D1505,'%.'!$A$1:$B$4,2,FALSE))+(0.35*VLOOKUP(E1505,'%.'!$A$1:$B$4,2,FALSE))+(0.1*VLOOKUP(F1505,'%.'!$A$1:$B$4,2,FALSE))+(0.35*VLOOKUP(G1505,'%.'!$A$1:$B$4,2,FALSE))</f>
        <v>0.05</v>
      </c>
      <c r="AI1505" s="128" t="str">
        <f t="shared" si="241"/>
        <v>REMOTA</v>
      </c>
      <c r="AJ1505" s="128" t="str">
        <f t="shared" si="237"/>
        <v>No se registra</v>
      </c>
      <c r="AK1505" s="178">
        <f t="shared" si="238"/>
        <v>0</v>
      </c>
    </row>
    <row r="1506" spans="1:37" ht="30" customHeight="1" x14ac:dyDescent="0.25">
      <c r="A1506" s="115">
        <v>1505</v>
      </c>
      <c r="B1506" s="83" t="s">
        <v>3285</v>
      </c>
      <c r="C1506" s="126" t="s">
        <v>3286</v>
      </c>
      <c r="D1506" s="83" t="s">
        <v>48</v>
      </c>
      <c r="E1506" s="83" t="s">
        <v>48</v>
      </c>
      <c r="F1506" s="83" t="s">
        <v>1</v>
      </c>
      <c r="G1506" s="124" t="s">
        <v>48</v>
      </c>
      <c r="H1506" s="169">
        <f t="shared" si="239"/>
        <v>0.45500000000000002</v>
      </c>
      <c r="I1506" s="170" t="str">
        <f t="shared" si="240"/>
        <v>MEDIA</v>
      </c>
      <c r="J1506" s="292">
        <v>13766874</v>
      </c>
      <c r="K1506" s="221">
        <v>0.28000000000000003</v>
      </c>
      <c r="L1506" s="81" t="s">
        <v>138</v>
      </c>
      <c r="M1506" s="188">
        <v>3917123</v>
      </c>
      <c r="N1506" s="68" t="s">
        <v>405</v>
      </c>
      <c r="O1506" s="199">
        <v>0</v>
      </c>
      <c r="P1506" s="68">
        <v>8</v>
      </c>
      <c r="Q1506" s="68" t="s">
        <v>161</v>
      </c>
      <c r="R1506" s="68" t="s">
        <v>3509</v>
      </c>
      <c r="S1506" s="88">
        <v>43671</v>
      </c>
      <c r="T1506" s="68">
        <v>157.02099999999999</v>
      </c>
      <c r="U1506" s="81" t="s">
        <v>76</v>
      </c>
      <c r="V1506" s="81" t="s">
        <v>3527</v>
      </c>
      <c r="W1506" s="171">
        <v>44074</v>
      </c>
      <c r="X1506" s="172" t="e">
        <f>+CONCATENATE(TEXT(#REF!,"yyyy"),"-",TEXT(#REF!,"mm"))</f>
        <v>#REF!</v>
      </c>
      <c r="Y1506" s="173" t="str">
        <f t="shared" si="232"/>
        <v>8</v>
      </c>
      <c r="Z1506" s="172" t="str">
        <f t="shared" si="233"/>
        <v>2020-07</v>
      </c>
      <c r="AA1506" s="170" t="e">
        <f>+VLOOKUP(Z1506,#REF!,2,FALSE)/VLOOKUP(X1506,#REF!,2,FALSE)</f>
        <v>#REF!</v>
      </c>
      <c r="AB1506" s="174" t="e">
        <f t="shared" si="234"/>
        <v>#REF!</v>
      </c>
      <c r="AC1506" s="174" t="e">
        <f t="shared" si="235"/>
        <v>#REF!</v>
      </c>
      <c r="AD1506" s="175" t="e">
        <f>+#REF!+365*Y1506</f>
        <v>#REF!</v>
      </c>
      <c r="AE1506" s="176" t="e">
        <f t="shared" si="236"/>
        <v>#REF!</v>
      </c>
      <c r="AF1506" s="170" t="e">
        <f>+VLOOKUP(CONCATENATE(TEXT(W1506,"yyyy"),"-",TEXT(W1506,"mm")),#REF!,2,0)</f>
        <v>#REF!</v>
      </c>
      <c r="AG1506" s="177" t="e">
        <f>+(AC1506*(1+'INFLAC PROYECTADA'!$B$8)^(AE1506))/((1+DEMANDADO!AF1506)^(AE1506))</f>
        <v>#REF!</v>
      </c>
      <c r="AH1506" s="169">
        <f>(0.2*VLOOKUP(D1506,'%.'!$A$1:$B$4,2,FALSE))+(0.35*VLOOKUP(E1506,'%.'!$A$1:$B$4,2,FALSE))+(0.1*VLOOKUP(F1506,'%.'!$A$1:$B$4,2,FALSE))+(0.35*VLOOKUP(G1506,'%.'!$A$1:$B$4,2,FALSE))</f>
        <v>0.45500000000000002</v>
      </c>
      <c r="AI1506" s="128" t="str">
        <f t="shared" si="241"/>
        <v>MEDIA</v>
      </c>
      <c r="AJ1506" s="128" t="str">
        <f t="shared" si="237"/>
        <v>Provisión contable</v>
      </c>
      <c r="AK1506" s="178">
        <f t="shared" si="238"/>
        <v>3917123</v>
      </c>
    </row>
    <row r="1507" spans="1:37" ht="30" customHeight="1" x14ac:dyDescent="0.25">
      <c r="A1507" s="115">
        <v>1506</v>
      </c>
      <c r="B1507" s="83" t="s">
        <v>3287</v>
      </c>
      <c r="C1507" s="126" t="s">
        <v>3288</v>
      </c>
      <c r="D1507" s="83" t="s">
        <v>1</v>
      </c>
      <c r="E1507" s="83" t="s">
        <v>1</v>
      </c>
      <c r="F1507" s="83" t="s">
        <v>1</v>
      </c>
      <c r="G1507" s="124" t="s">
        <v>1</v>
      </c>
      <c r="H1507" s="169">
        <f t="shared" si="239"/>
        <v>0.05</v>
      </c>
      <c r="I1507" s="170" t="str">
        <f t="shared" si="240"/>
        <v>REMOTA</v>
      </c>
      <c r="J1507" s="292">
        <v>57987284</v>
      </c>
      <c r="K1507" s="221">
        <v>0</v>
      </c>
      <c r="L1507" s="68" t="s">
        <v>153</v>
      </c>
      <c r="M1507" s="188">
        <v>0</v>
      </c>
      <c r="N1507" s="68" t="s">
        <v>405</v>
      </c>
      <c r="O1507" s="199" t="s">
        <v>405</v>
      </c>
      <c r="P1507" s="68">
        <v>10</v>
      </c>
      <c r="Q1507" s="68" t="s">
        <v>161</v>
      </c>
      <c r="R1507" s="68" t="s">
        <v>3509</v>
      </c>
      <c r="S1507" s="88">
        <v>43671</v>
      </c>
      <c r="T1507" s="68">
        <v>157.02099999999999</v>
      </c>
      <c r="U1507" s="81" t="s">
        <v>76</v>
      </c>
      <c r="V1507" s="81" t="s">
        <v>3528</v>
      </c>
      <c r="W1507" s="171">
        <v>44074</v>
      </c>
      <c r="X1507" s="172" t="e">
        <f>+CONCATENATE(TEXT(#REF!,"yyyy"),"-",TEXT(#REF!,"mm"))</f>
        <v>#REF!</v>
      </c>
      <c r="Y1507" s="173" t="str">
        <f t="shared" si="232"/>
        <v>10</v>
      </c>
      <c r="Z1507" s="172" t="str">
        <f t="shared" si="233"/>
        <v>2020-07</v>
      </c>
      <c r="AA1507" s="170" t="e">
        <f>+VLOOKUP(Z1507,#REF!,2,FALSE)/VLOOKUP(X1507,#REF!,2,FALSE)</f>
        <v>#REF!</v>
      </c>
      <c r="AB1507" s="174" t="e">
        <f t="shared" si="234"/>
        <v>#REF!</v>
      </c>
      <c r="AC1507" s="174" t="e">
        <f t="shared" si="235"/>
        <v>#REF!</v>
      </c>
      <c r="AD1507" s="175" t="e">
        <f>+#REF!+365*Y1507</f>
        <v>#REF!</v>
      </c>
      <c r="AE1507" s="176" t="e">
        <f t="shared" si="236"/>
        <v>#REF!</v>
      </c>
      <c r="AF1507" s="170" t="e">
        <f>+VLOOKUP(CONCATENATE(TEXT(W1507,"yyyy"),"-",TEXT(W1507,"mm")),#REF!,2,0)</f>
        <v>#REF!</v>
      </c>
      <c r="AG1507" s="177" t="e">
        <f>+(AC1507*(1+'INFLAC PROYECTADA'!$B$8)^(AE1507))/((1+DEMANDADO!AF1507)^(AE1507))</f>
        <v>#REF!</v>
      </c>
      <c r="AH1507" s="169">
        <f>(0.2*VLOOKUP(D1507,'%.'!$A$1:$B$4,2,FALSE))+(0.35*VLOOKUP(E1507,'%.'!$A$1:$B$4,2,FALSE))+(0.1*VLOOKUP(F1507,'%.'!$A$1:$B$4,2,FALSE))+(0.35*VLOOKUP(G1507,'%.'!$A$1:$B$4,2,FALSE))</f>
        <v>0.05</v>
      </c>
      <c r="AI1507" s="128" t="str">
        <f t="shared" si="241"/>
        <v>REMOTA</v>
      </c>
      <c r="AJ1507" s="128" t="str">
        <f t="shared" si="237"/>
        <v>No se registra</v>
      </c>
      <c r="AK1507" s="178">
        <f t="shared" si="238"/>
        <v>0</v>
      </c>
    </row>
    <row r="1508" spans="1:37" ht="30" customHeight="1" x14ac:dyDescent="0.25">
      <c r="A1508" s="115">
        <v>1507</v>
      </c>
      <c r="B1508" s="83" t="s">
        <v>3255</v>
      </c>
      <c r="C1508" s="126" t="s">
        <v>3289</v>
      </c>
      <c r="D1508" s="83" t="s">
        <v>1</v>
      </c>
      <c r="E1508" s="83" t="s">
        <v>1</v>
      </c>
      <c r="F1508" s="83" t="s">
        <v>1</v>
      </c>
      <c r="G1508" s="124" t="s">
        <v>1</v>
      </c>
      <c r="H1508" s="169">
        <f t="shared" si="239"/>
        <v>0.05</v>
      </c>
      <c r="I1508" s="170" t="str">
        <f t="shared" si="240"/>
        <v>REMOTA</v>
      </c>
      <c r="J1508" s="292">
        <v>920858831</v>
      </c>
      <c r="K1508" s="221">
        <v>0</v>
      </c>
      <c r="L1508" s="81" t="s">
        <v>133</v>
      </c>
      <c r="M1508" s="188">
        <v>0</v>
      </c>
      <c r="N1508" s="68" t="s">
        <v>405</v>
      </c>
      <c r="O1508" s="199">
        <v>0</v>
      </c>
      <c r="P1508" s="68">
        <v>7</v>
      </c>
      <c r="Q1508" s="68" t="s">
        <v>161</v>
      </c>
      <c r="R1508" s="68" t="s">
        <v>3509</v>
      </c>
      <c r="S1508" s="88">
        <v>43671</v>
      </c>
      <c r="T1508" s="68">
        <v>157.02099999999999</v>
      </c>
      <c r="U1508" s="68" t="s">
        <v>177</v>
      </c>
      <c r="V1508" s="81" t="s">
        <v>3529</v>
      </c>
      <c r="W1508" s="171">
        <v>44074</v>
      </c>
      <c r="X1508" s="172" t="e">
        <f>+CONCATENATE(TEXT(#REF!,"yyyy"),"-",TEXT(#REF!,"mm"))</f>
        <v>#REF!</v>
      </c>
      <c r="Y1508" s="173" t="str">
        <f t="shared" si="232"/>
        <v>7</v>
      </c>
      <c r="Z1508" s="172" t="str">
        <f t="shared" si="233"/>
        <v>2020-07</v>
      </c>
      <c r="AA1508" s="170" t="e">
        <f>+VLOOKUP(Z1508,#REF!,2,FALSE)/VLOOKUP(X1508,#REF!,2,FALSE)</f>
        <v>#REF!</v>
      </c>
      <c r="AB1508" s="174" t="e">
        <f t="shared" si="234"/>
        <v>#REF!</v>
      </c>
      <c r="AC1508" s="174" t="e">
        <f t="shared" si="235"/>
        <v>#REF!</v>
      </c>
      <c r="AD1508" s="175" t="e">
        <f>+#REF!+365*Y1508</f>
        <v>#REF!</v>
      </c>
      <c r="AE1508" s="176" t="e">
        <f t="shared" si="236"/>
        <v>#REF!</v>
      </c>
      <c r="AF1508" s="170" t="e">
        <f>+VLOOKUP(CONCATENATE(TEXT(W1508,"yyyy"),"-",TEXT(W1508,"mm")),#REF!,2,0)</f>
        <v>#REF!</v>
      </c>
      <c r="AG1508" s="177" t="e">
        <f>+(AC1508*(1+'INFLAC PROYECTADA'!$B$8)^(AE1508))/((1+DEMANDADO!AF1508)^(AE1508))</f>
        <v>#REF!</v>
      </c>
      <c r="AH1508" s="169">
        <f>(0.2*VLOOKUP(D1508,'%.'!$A$1:$B$4,2,FALSE))+(0.35*VLOOKUP(E1508,'%.'!$A$1:$B$4,2,FALSE))+(0.1*VLOOKUP(F1508,'%.'!$A$1:$B$4,2,FALSE))+(0.35*VLOOKUP(G1508,'%.'!$A$1:$B$4,2,FALSE))</f>
        <v>0.05</v>
      </c>
      <c r="AI1508" s="128" t="str">
        <f t="shared" si="241"/>
        <v>REMOTA</v>
      </c>
      <c r="AJ1508" s="128" t="str">
        <f t="shared" si="237"/>
        <v>No se registra</v>
      </c>
      <c r="AK1508" s="178">
        <f t="shared" si="238"/>
        <v>0</v>
      </c>
    </row>
    <row r="1509" spans="1:37" ht="30" customHeight="1" x14ac:dyDescent="0.25">
      <c r="A1509" s="115">
        <v>1508</v>
      </c>
      <c r="B1509" s="83" t="s">
        <v>3290</v>
      </c>
      <c r="C1509" s="126" t="s">
        <v>3291</v>
      </c>
      <c r="D1509" s="83" t="s">
        <v>1</v>
      </c>
      <c r="E1509" s="83" t="s">
        <v>1</v>
      </c>
      <c r="F1509" s="83" t="s">
        <v>1</v>
      </c>
      <c r="G1509" s="124" t="s">
        <v>1</v>
      </c>
      <c r="H1509" s="169">
        <f t="shared" si="239"/>
        <v>0.05</v>
      </c>
      <c r="I1509" s="170" t="str">
        <f t="shared" si="240"/>
        <v>REMOTA</v>
      </c>
      <c r="J1509" s="292">
        <v>940429579</v>
      </c>
      <c r="K1509" s="221">
        <v>0</v>
      </c>
      <c r="L1509" s="81" t="s">
        <v>133</v>
      </c>
      <c r="M1509" s="188">
        <v>0</v>
      </c>
      <c r="N1509" s="68" t="s">
        <v>405</v>
      </c>
      <c r="O1509" s="199">
        <v>0</v>
      </c>
      <c r="P1509" s="68">
        <v>7</v>
      </c>
      <c r="Q1509" s="68" t="s">
        <v>161</v>
      </c>
      <c r="R1509" s="68" t="s">
        <v>3509</v>
      </c>
      <c r="S1509" s="88">
        <v>43671</v>
      </c>
      <c r="T1509" s="68">
        <v>157.02099999999999</v>
      </c>
      <c r="U1509" s="68" t="s">
        <v>177</v>
      </c>
      <c r="V1509" s="81" t="s">
        <v>3530</v>
      </c>
      <c r="W1509" s="171">
        <v>44074</v>
      </c>
      <c r="X1509" s="172" t="e">
        <f>+CONCATENATE(TEXT(#REF!,"yyyy"),"-",TEXT(#REF!,"mm"))</f>
        <v>#REF!</v>
      </c>
      <c r="Y1509" s="173" t="str">
        <f t="shared" si="232"/>
        <v>7</v>
      </c>
      <c r="Z1509" s="172" t="str">
        <f t="shared" si="233"/>
        <v>2020-07</v>
      </c>
      <c r="AA1509" s="170" t="e">
        <f>+VLOOKUP(Z1509,#REF!,2,FALSE)/VLOOKUP(X1509,#REF!,2,FALSE)</f>
        <v>#REF!</v>
      </c>
      <c r="AB1509" s="174" t="e">
        <f t="shared" si="234"/>
        <v>#REF!</v>
      </c>
      <c r="AC1509" s="174" t="e">
        <f t="shared" si="235"/>
        <v>#REF!</v>
      </c>
      <c r="AD1509" s="175" t="e">
        <f>+#REF!+365*Y1509</f>
        <v>#REF!</v>
      </c>
      <c r="AE1509" s="176" t="e">
        <f t="shared" si="236"/>
        <v>#REF!</v>
      </c>
      <c r="AF1509" s="170" t="e">
        <f>+VLOOKUP(CONCATENATE(TEXT(W1509,"yyyy"),"-",TEXT(W1509,"mm")),#REF!,2,0)</f>
        <v>#REF!</v>
      </c>
      <c r="AG1509" s="177" t="e">
        <f>+(AC1509*(1+'INFLAC PROYECTADA'!$B$8)^(AE1509))/((1+DEMANDADO!AF1509)^(AE1509))</f>
        <v>#REF!</v>
      </c>
      <c r="AH1509" s="169">
        <f>(0.2*VLOOKUP(D1509,'%.'!$A$1:$B$4,2,FALSE))+(0.35*VLOOKUP(E1509,'%.'!$A$1:$B$4,2,FALSE))+(0.1*VLOOKUP(F1509,'%.'!$A$1:$B$4,2,FALSE))+(0.35*VLOOKUP(G1509,'%.'!$A$1:$B$4,2,FALSE))</f>
        <v>0.05</v>
      </c>
      <c r="AI1509" s="128" t="str">
        <f t="shared" si="241"/>
        <v>REMOTA</v>
      </c>
      <c r="AJ1509" s="128" t="str">
        <f t="shared" si="237"/>
        <v>No se registra</v>
      </c>
      <c r="AK1509" s="178">
        <f t="shared" si="238"/>
        <v>0</v>
      </c>
    </row>
    <row r="1510" spans="1:37" ht="30" customHeight="1" x14ac:dyDescent="0.25">
      <c r="A1510" s="115">
        <v>1509</v>
      </c>
      <c r="B1510" s="83" t="s">
        <v>3292</v>
      </c>
      <c r="C1510" s="126" t="s">
        <v>3293</v>
      </c>
      <c r="D1510" s="83" t="s">
        <v>1</v>
      </c>
      <c r="E1510" s="83" t="s">
        <v>1</v>
      </c>
      <c r="F1510" s="83" t="s">
        <v>1</v>
      </c>
      <c r="G1510" s="124" t="s">
        <v>1</v>
      </c>
      <c r="H1510" s="169">
        <f t="shared" si="239"/>
        <v>0.05</v>
      </c>
      <c r="I1510" s="170" t="str">
        <f t="shared" si="240"/>
        <v>REMOTA</v>
      </c>
      <c r="J1510" s="292">
        <v>230816748</v>
      </c>
      <c r="K1510" s="221">
        <v>0</v>
      </c>
      <c r="L1510" s="81" t="s">
        <v>133</v>
      </c>
      <c r="M1510" s="188">
        <v>0</v>
      </c>
      <c r="N1510" s="68" t="s">
        <v>405</v>
      </c>
      <c r="O1510" s="199">
        <v>0</v>
      </c>
      <c r="P1510" s="68">
        <v>8</v>
      </c>
      <c r="Q1510" s="68" t="s">
        <v>161</v>
      </c>
      <c r="R1510" s="68" t="s">
        <v>3509</v>
      </c>
      <c r="S1510" s="88">
        <v>43671</v>
      </c>
      <c r="T1510" s="68">
        <v>157.02099999999999</v>
      </c>
      <c r="U1510" s="68" t="s">
        <v>178</v>
      </c>
      <c r="V1510" s="81" t="s">
        <v>3531</v>
      </c>
      <c r="W1510" s="171">
        <v>44074</v>
      </c>
      <c r="X1510" s="172" t="e">
        <f>+CONCATENATE(TEXT(#REF!,"yyyy"),"-",TEXT(#REF!,"mm"))</f>
        <v>#REF!</v>
      </c>
      <c r="Y1510" s="173" t="str">
        <f t="shared" si="232"/>
        <v>8</v>
      </c>
      <c r="Z1510" s="172" t="str">
        <f t="shared" si="233"/>
        <v>2020-07</v>
      </c>
      <c r="AA1510" s="170" t="e">
        <f>+VLOOKUP(Z1510,#REF!,2,FALSE)/VLOOKUP(X1510,#REF!,2,FALSE)</f>
        <v>#REF!</v>
      </c>
      <c r="AB1510" s="174" t="e">
        <f t="shared" si="234"/>
        <v>#REF!</v>
      </c>
      <c r="AC1510" s="174" t="e">
        <f t="shared" si="235"/>
        <v>#REF!</v>
      </c>
      <c r="AD1510" s="175" t="e">
        <f>+#REF!+365*Y1510</f>
        <v>#REF!</v>
      </c>
      <c r="AE1510" s="176" t="e">
        <f t="shared" si="236"/>
        <v>#REF!</v>
      </c>
      <c r="AF1510" s="170" t="e">
        <f>+VLOOKUP(CONCATENATE(TEXT(W1510,"yyyy"),"-",TEXT(W1510,"mm")),#REF!,2,0)</f>
        <v>#REF!</v>
      </c>
      <c r="AG1510" s="177" t="e">
        <f>+(AC1510*(1+'INFLAC PROYECTADA'!$B$8)^(AE1510))/((1+DEMANDADO!AF1510)^(AE1510))</f>
        <v>#REF!</v>
      </c>
      <c r="AH1510" s="169">
        <f>(0.2*VLOOKUP(D1510,'%.'!$A$1:$B$4,2,FALSE))+(0.35*VLOOKUP(E1510,'%.'!$A$1:$B$4,2,FALSE))+(0.1*VLOOKUP(F1510,'%.'!$A$1:$B$4,2,FALSE))+(0.35*VLOOKUP(G1510,'%.'!$A$1:$B$4,2,FALSE))</f>
        <v>0.05</v>
      </c>
      <c r="AI1510" s="128" t="str">
        <f t="shared" si="241"/>
        <v>REMOTA</v>
      </c>
      <c r="AJ1510" s="128" t="str">
        <f t="shared" si="237"/>
        <v>No se registra</v>
      </c>
      <c r="AK1510" s="178">
        <f t="shared" si="238"/>
        <v>0</v>
      </c>
    </row>
    <row r="1511" spans="1:37" ht="30" customHeight="1" x14ac:dyDescent="0.25">
      <c r="A1511" s="115">
        <v>1510</v>
      </c>
      <c r="B1511" s="83" t="s">
        <v>3294</v>
      </c>
      <c r="C1511" s="126" t="s">
        <v>3295</v>
      </c>
      <c r="D1511" s="83" t="s">
        <v>1</v>
      </c>
      <c r="E1511" s="83" t="s">
        <v>1</v>
      </c>
      <c r="F1511" s="83" t="s">
        <v>1</v>
      </c>
      <c r="G1511" s="124" t="s">
        <v>1</v>
      </c>
      <c r="H1511" s="169">
        <f t="shared" si="239"/>
        <v>0.05</v>
      </c>
      <c r="I1511" s="170" t="str">
        <f t="shared" si="240"/>
        <v>REMOTA</v>
      </c>
      <c r="J1511" s="292">
        <v>0</v>
      </c>
      <c r="K1511" s="221">
        <v>0</v>
      </c>
      <c r="L1511" s="81" t="s">
        <v>133</v>
      </c>
      <c r="M1511" s="188">
        <v>0</v>
      </c>
      <c r="N1511" s="68" t="s">
        <v>405</v>
      </c>
      <c r="O1511" s="199">
        <v>0</v>
      </c>
      <c r="P1511" s="68">
        <v>6</v>
      </c>
      <c r="Q1511" s="68" t="s">
        <v>161</v>
      </c>
      <c r="R1511" s="68" t="s">
        <v>3509</v>
      </c>
      <c r="S1511" s="88">
        <v>43671</v>
      </c>
      <c r="T1511" s="68">
        <v>157.02099999999999</v>
      </c>
      <c r="U1511" s="68" t="s">
        <v>182</v>
      </c>
      <c r="V1511" s="81" t="s">
        <v>3532</v>
      </c>
      <c r="W1511" s="171">
        <v>44074</v>
      </c>
      <c r="X1511" s="172" t="e">
        <f>+CONCATENATE(TEXT(#REF!,"yyyy"),"-",TEXT(#REF!,"mm"))</f>
        <v>#REF!</v>
      </c>
      <c r="Y1511" s="173" t="str">
        <f t="shared" si="232"/>
        <v>6</v>
      </c>
      <c r="Z1511" s="172" t="str">
        <f t="shared" si="233"/>
        <v>2020-07</v>
      </c>
      <c r="AA1511" s="170" t="e">
        <f>+VLOOKUP(Z1511,#REF!,2,FALSE)/VLOOKUP(X1511,#REF!,2,FALSE)</f>
        <v>#REF!</v>
      </c>
      <c r="AB1511" s="174" t="e">
        <f t="shared" si="234"/>
        <v>#REF!</v>
      </c>
      <c r="AC1511" s="174" t="e">
        <f t="shared" si="235"/>
        <v>#REF!</v>
      </c>
      <c r="AD1511" s="175" t="e">
        <f>+#REF!+365*Y1511</f>
        <v>#REF!</v>
      </c>
      <c r="AE1511" s="176" t="e">
        <f t="shared" si="236"/>
        <v>#REF!</v>
      </c>
      <c r="AF1511" s="170" t="e">
        <f>+VLOOKUP(CONCATENATE(TEXT(W1511,"yyyy"),"-",TEXT(W1511,"mm")),#REF!,2,0)</f>
        <v>#REF!</v>
      </c>
      <c r="AG1511" s="177" t="e">
        <f>+(AC1511*(1+'INFLAC PROYECTADA'!$B$8)^(AE1511))/((1+DEMANDADO!AF1511)^(AE1511))</f>
        <v>#REF!</v>
      </c>
      <c r="AH1511" s="169">
        <f>(0.2*VLOOKUP(D1511,'%.'!$A$1:$B$4,2,FALSE))+(0.35*VLOOKUP(E1511,'%.'!$A$1:$B$4,2,FALSE))+(0.1*VLOOKUP(F1511,'%.'!$A$1:$B$4,2,FALSE))+(0.35*VLOOKUP(G1511,'%.'!$A$1:$B$4,2,FALSE))</f>
        <v>0.05</v>
      </c>
      <c r="AI1511" s="128" t="str">
        <f t="shared" si="241"/>
        <v>REMOTA</v>
      </c>
      <c r="AJ1511" s="128" t="str">
        <f t="shared" si="237"/>
        <v>No se registra</v>
      </c>
      <c r="AK1511" s="178">
        <f t="shared" si="238"/>
        <v>0</v>
      </c>
    </row>
    <row r="1512" spans="1:37" ht="30" customHeight="1" x14ac:dyDescent="0.25">
      <c r="A1512" s="115">
        <v>1511</v>
      </c>
      <c r="B1512" s="83" t="s">
        <v>3296</v>
      </c>
      <c r="C1512" s="126" t="s">
        <v>3297</v>
      </c>
      <c r="D1512" s="83" t="s">
        <v>1</v>
      </c>
      <c r="E1512" s="83" t="s">
        <v>1</v>
      </c>
      <c r="F1512" s="83" t="s">
        <v>1</v>
      </c>
      <c r="G1512" s="124" t="s">
        <v>1</v>
      </c>
      <c r="H1512" s="169">
        <f t="shared" si="239"/>
        <v>0.05</v>
      </c>
      <c r="I1512" s="170" t="str">
        <f t="shared" si="240"/>
        <v>REMOTA</v>
      </c>
      <c r="J1512" s="292">
        <v>24282436</v>
      </c>
      <c r="K1512" s="221">
        <v>0</v>
      </c>
      <c r="L1512" s="81" t="s">
        <v>138</v>
      </c>
      <c r="M1512" s="188">
        <v>0</v>
      </c>
      <c r="N1512" s="68" t="s">
        <v>405</v>
      </c>
      <c r="O1512" s="199">
        <v>0</v>
      </c>
      <c r="P1512" s="68">
        <v>7</v>
      </c>
      <c r="Q1512" s="68" t="s">
        <v>161</v>
      </c>
      <c r="R1512" s="68" t="s">
        <v>3509</v>
      </c>
      <c r="S1512" s="88">
        <v>43671</v>
      </c>
      <c r="T1512" s="68">
        <v>157.02099999999999</v>
      </c>
      <c r="U1512" s="81" t="s">
        <v>76</v>
      </c>
      <c r="V1512" s="81" t="s">
        <v>3533</v>
      </c>
      <c r="W1512" s="171">
        <v>44074</v>
      </c>
      <c r="X1512" s="172" t="e">
        <f>+CONCATENATE(TEXT(#REF!,"yyyy"),"-",TEXT(#REF!,"mm"))</f>
        <v>#REF!</v>
      </c>
      <c r="Y1512" s="173" t="str">
        <f t="shared" si="232"/>
        <v>7</v>
      </c>
      <c r="Z1512" s="172" t="str">
        <f t="shared" si="233"/>
        <v>2020-07</v>
      </c>
      <c r="AA1512" s="170" t="e">
        <f>+VLOOKUP(Z1512,#REF!,2,FALSE)/VLOOKUP(X1512,#REF!,2,FALSE)</f>
        <v>#REF!</v>
      </c>
      <c r="AB1512" s="174" t="e">
        <f t="shared" si="234"/>
        <v>#REF!</v>
      </c>
      <c r="AC1512" s="174" t="e">
        <f t="shared" si="235"/>
        <v>#REF!</v>
      </c>
      <c r="AD1512" s="175" t="e">
        <f>+#REF!+365*Y1512</f>
        <v>#REF!</v>
      </c>
      <c r="AE1512" s="176" t="e">
        <f t="shared" si="236"/>
        <v>#REF!</v>
      </c>
      <c r="AF1512" s="170" t="e">
        <f>+VLOOKUP(CONCATENATE(TEXT(W1512,"yyyy"),"-",TEXT(W1512,"mm")),#REF!,2,0)</f>
        <v>#REF!</v>
      </c>
      <c r="AG1512" s="177" t="e">
        <f>+(AC1512*(1+'INFLAC PROYECTADA'!$B$8)^(AE1512))/((1+DEMANDADO!AF1512)^(AE1512))</f>
        <v>#REF!</v>
      </c>
      <c r="AH1512" s="169">
        <f>(0.2*VLOOKUP(D1512,'%.'!$A$1:$B$4,2,FALSE))+(0.35*VLOOKUP(E1512,'%.'!$A$1:$B$4,2,FALSE))+(0.1*VLOOKUP(F1512,'%.'!$A$1:$B$4,2,FALSE))+(0.35*VLOOKUP(G1512,'%.'!$A$1:$B$4,2,FALSE))</f>
        <v>0.05</v>
      </c>
      <c r="AI1512" s="128" t="str">
        <f t="shared" si="241"/>
        <v>REMOTA</v>
      </c>
      <c r="AJ1512" s="128" t="str">
        <f t="shared" si="237"/>
        <v>No se registra</v>
      </c>
      <c r="AK1512" s="178">
        <f t="shared" si="238"/>
        <v>0</v>
      </c>
    </row>
    <row r="1513" spans="1:37" ht="30" customHeight="1" x14ac:dyDescent="0.25">
      <c r="A1513" s="115">
        <v>1512</v>
      </c>
      <c r="B1513" s="83" t="s">
        <v>3266</v>
      </c>
      <c r="C1513" s="126" t="s">
        <v>3298</v>
      </c>
      <c r="D1513" s="83" t="s">
        <v>1</v>
      </c>
      <c r="E1513" s="83" t="s">
        <v>1</v>
      </c>
      <c r="F1513" s="83" t="s">
        <v>1</v>
      </c>
      <c r="G1513" s="124" t="s">
        <v>1</v>
      </c>
      <c r="H1513" s="169">
        <f t="shared" si="239"/>
        <v>0.05</v>
      </c>
      <c r="I1513" s="170" t="str">
        <f t="shared" si="240"/>
        <v>REMOTA</v>
      </c>
      <c r="J1513" s="292">
        <v>369200000</v>
      </c>
      <c r="K1513" s="221">
        <v>0</v>
      </c>
      <c r="L1513" s="81" t="s">
        <v>133</v>
      </c>
      <c r="M1513" s="188">
        <v>0</v>
      </c>
      <c r="N1513" s="68" t="s">
        <v>405</v>
      </c>
      <c r="O1513" s="199">
        <v>0</v>
      </c>
      <c r="P1513" s="68">
        <v>13</v>
      </c>
      <c r="Q1513" s="68" t="s">
        <v>161</v>
      </c>
      <c r="R1513" s="68" t="s">
        <v>3509</v>
      </c>
      <c r="S1513" s="88">
        <v>43671</v>
      </c>
      <c r="T1513" s="68">
        <v>157.02099999999999</v>
      </c>
      <c r="U1513" s="68" t="s">
        <v>21</v>
      </c>
      <c r="V1513" s="81" t="s">
        <v>3534</v>
      </c>
      <c r="W1513" s="171">
        <v>44074</v>
      </c>
      <c r="X1513" s="172" t="e">
        <f>+CONCATENATE(TEXT(#REF!,"yyyy"),"-",TEXT(#REF!,"mm"))</f>
        <v>#REF!</v>
      </c>
      <c r="Y1513" s="173" t="str">
        <f t="shared" si="232"/>
        <v>13</v>
      </c>
      <c r="Z1513" s="172" t="str">
        <f t="shared" si="233"/>
        <v>2020-07</v>
      </c>
      <c r="AA1513" s="170" t="e">
        <f>+VLOOKUP(Z1513,#REF!,2,FALSE)/VLOOKUP(X1513,#REF!,2,FALSE)</f>
        <v>#REF!</v>
      </c>
      <c r="AB1513" s="174" t="e">
        <f t="shared" si="234"/>
        <v>#REF!</v>
      </c>
      <c r="AC1513" s="174" t="e">
        <f t="shared" si="235"/>
        <v>#REF!</v>
      </c>
      <c r="AD1513" s="175" t="e">
        <f>+#REF!+365*Y1513</f>
        <v>#REF!</v>
      </c>
      <c r="AE1513" s="176" t="e">
        <f t="shared" si="236"/>
        <v>#REF!</v>
      </c>
      <c r="AF1513" s="170" t="e">
        <f>+VLOOKUP(CONCATENATE(TEXT(W1513,"yyyy"),"-",TEXT(W1513,"mm")),#REF!,2,0)</f>
        <v>#REF!</v>
      </c>
      <c r="AG1513" s="177" t="e">
        <f>+(AC1513*(1+'INFLAC PROYECTADA'!$B$8)^(AE1513))/((1+DEMANDADO!AF1513)^(AE1513))</f>
        <v>#REF!</v>
      </c>
      <c r="AH1513" s="169">
        <f>(0.2*VLOOKUP(D1513,'%.'!$A$1:$B$4,2,FALSE))+(0.35*VLOOKUP(E1513,'%.'!$A$1:$B$4,2,FALSE))+(0.1*VLOOKUP(F1513,'%.'!$A$1:$B$4,2,FALSE))+(0.35*VLOOKUP(G1513,'%.'!$A$1:$B$4,2,FALSE))</f>
        <v>0.05</v>
      </c>
      <c r="AI1513" s="128" t="str">
        <f t="shared" si="241"/>
        <v>REMOTA</v>
      </c>
      <c r="AJ1513" s="128" t="str">
        <f t="shared" si="237"/>
        <v>No se registra</v>
      </c>
      <c r="AK1513" s="178">
        <f t="shared" si="238"/>
        <v>0</v>
      </c>
    </row>
    <row r="1514" spans="1:37" ht="30" customHeight="1" x14ac:dyDescent="0.25">
      <c r="A1514" s="115">
        <v>1513</v>
      </c>
      <c r="B1514" s="82" t="s">
        <v>3299</v>
      </c>
      <c r="C1514" s="126" t="s">
        <v>3300</v>
      </c>
      <c r="D1514" s="83" t="s">
        <v>1</v>
      </c>
      <c r="E1514" s="83" t="s">
        <v>1</v>
      </c>
      <c r="F1514" s="83" t="s">
        <v>1</v>
      </c>
      <c r="G1514" s="124" t="s">
        <v>1</v>
      </c>
      <c r="H1514" s="169">
        <f t="shared" si="239"/>
        <v>0.05</v>
      </c>
      <c r="I1514" s="170" t="str">
        <f t="shared" si="240"/>
        <v>REMOTA</v>
      </c>
      <c r="J1514" s="292">
        <v>300000000</v>
      </c>
      <c r="K1514" s="221">
        <v>0</v>
      </c>
      <c r="L1514" s="81" t="s">
        <v>133</v>
      </c>
      <c r="M1514" s="188">
        <v>0</v>
      </c>
      <c r="N1514" s="68" t="s">
        <v>405</v>
      </c>
      <c r="O1514" s="199">
        <v>0</v>
      </c>
      <c r="P1514" s="68">
        <v>12</v>
      </c>
      <c r="Q1514" s="68" t="s">
        <v>161</v>
      </c>
      <c r="R1514" s="68" t="s">
        <v>3509</v>
      </c>
      <c r="S1514" s="88">
        <v>43671</v>
      </c>
      <c r="T1514" s="68">
        <v>157.02099999999999</v>
      </c>
      <c r="U1514" s="68" t="s">
        <v>21</v>
      </c>
      <c r="V1514" s="81" t="s">
        <v>3535</v>
      </c>
      <c r="W1514" s="171">
        <v>44074</v>
      </c>
      <c r="X1514" s="172" t="e">
        <f>+CONCATENATE(TEXT(#REF!,"yyyy"),"-",TEXT(#REF!,"mm"))</f>
        <v>#REF!</v>
      </c>
      <c r="Y1514" s="173" t="str">
        <f t="shared" si="232"/>
        <v>12</v>
      </c>
      <c r="Z1514" s="172" t="str">
        <f t="shared" si="233"/>
        <v>2020-07</v>
      </c>
      <c r="AA1514" s="170" t="e">
        <f>+VLOOKUP(Z1514,#REF!,2,FALSE)/VLOOKUP(X1514,#REF!,2,FALSE)</f>
        <v>#REF!</v>
      </c>
      <c r="AB1514" s="174" t="e">
        <f t="shared" si="234"/>
        <v>#REF!</v>
      </c>
      <c r="AC1514" s="174" t="e">
        <f t="shared" si="235"/>
        <v>#REF!</v>
      </c>
      <c r="AD1514" s="175" t="e">
        <f>+#REF!+365*Y1514</f>
        <v>#REF!</v>
      </c>
      <c r="AE1514" s="176" t="e">
        <f t="shared" si="236"/>
        <v>#REF!</v>
      </c>
      <c r="AF1514" s="170" t="e">
        <f>+VLOOKUP(CONCATENATE(TEXT(W1514,"yyyy"),"-",TEXT(W1514,"mm")),#REF!,2,0)</f>
        <v>#REF!</v>
      </c>
      <c r="AG1514" s="177" t="e">
        <f>+(AC1514*(1+'INFLAC PROYECTADA'!$B$8)^(AE1514))/((1+DEMANDADO!AF1514)^(AE1514))</f>
        <v>#REF!</v>
      </c>
      <c r="AH1514" s="169">
        <f>(0.2*VLOOKUP(D1514,'%.'!$A$1:$B$4,2,FALSE))+(0.35*VLOOKUP(E1514,'%.'!$A$1:$B$4,2,FALSE))+(0.1*VLOOKUP(F1514,'%.'!$A$1:$B$4,2,FALSE))+(0.35*VLOOKUP(G1514,'%.'!$A$1:$B$4,2,FALSE))</f>
        <v>0.05</v>
      </c>
      <c r="AI1514" s="128" t="str">
        <f t="shared" si="241"/>
        <v>REMOTA</v>
      </c>
      <c r="AJ1514" s="128" t="str">
        <f t="shared" si="237"/>
        <v>No se registra</v>
      </c>
      <c r="AK1514" s="178">
        <f t="shared" si="238"/>
        <v>0</v>
      </c>
    </row>
    <row r="1515" spans="1:37" ht="30" customHeight="1" x14ac:dyDescent="0.25">
      <c r="A1515" s="115">
        <v>1514</v>
      </c>
      <c r="B1515" s="83" t="s">
        <v>3301</v>
      </c>
      <c r="C1515" s="126" t="s">
        <v>3302</v>
      </c>
      <c r="D1515" s="83" t="s">
        <v>1</v>
      </c>
      <c r="E1515" s="83" t="s">
        <v>1</v>
      </c>
      <c r="F1515" s="83" t="s">
        <v>1</v>
      </c>
      <c r="G1515" s="124" t="s">
        <v>1</v>
      </c>
      <c r="H1515" s="169">
        <f t="shared" si="239"/>
        <v>0.05</v>
      </c>
      <c r="I1515" s="170" t="str">
        <f t="shared" si="240"/>
        <v>REMOTA</v>
      </c>
      <c r="J1515" s="292">
        <v>530000000</v>
      </c>
      <c r="K1515" s="221">
        <v>0</v>
      </c>
      <c r="L1515" s="81" t="s">
        <v>136</v>
      </c>
      <c r="M1515" s="188">
        <v>0</v>
      </c>
      <c r="N1515" s="68" t="s">
        <v>405</v>
      </c>
      <c r="O1515" s="199">
        <v>0</v>
      </c>
      <c r="P1515" s="68">
        <v>10</v>
      </c>
      <c r="Q1515" s="68" t="s">
        <v>161</v>
      </c>
      <c r="R1515" s="68" t="s">
        <v>3509</v>
      </c>
      <c r="S1515" s="88">
        <v>43671</v>
      </c>
      <c r="T1515" s="68">
        <v>157.02099999999999</v>
      </c>
      <c r="U1515" s="68" t="s">
        <v>21</v>
      </c>
      <c r="V1515" s="81" t="s">
        <v>3536</v>
      </c>
      <c r="W1515" s="171">
        <v>44074</v>
      </c>
      <c r="X1515" s="172" t="e">
        <f>+CONCATENATE(TEXT(#REF!,"yyyy"),"-",TEXT(#REF!,"mm"))</f>
        <v>#REF!</v>
      </c>
      <c r="Y1515" s="173" t="str">
        <f t="shared" si="232"/>
        <v>10</v>
      </c>
      <c r="Z1515" s="172" t="str">
        <f t="shared" si="233"/>
        <v>2020-07</v>
      </c>
      <c r="AA1515" s="170" t="e">
        <f>+VLOOKUP(Z1515,#REF!,2,FALSE)/VLOOKUP(X1515,#REF!,2,FALSE)</f>
        <v>#REF!</v>
      </c>
      <c r="AB1515" s="174" t="e">
        <f t="shared" si="234"/>
        <v>#REF!</v>
      </c>
      <c r="AC1515" s="174" t="e">
        <f t="shared" si="235"/>
        <v>#REF!</v>
      </c>
      <c r="AD1515" s="175" t="e">
        <f>+#REF!+365*Y1515</f>
        <v>#REF!</v>
      </c>
      <c r="AE1515" s="176" t="e">
        <f t="shared" si="236"/>
        <v>#REF!</v>
      </c>
      <c r="AF1515" s="170" t="e">
        <f>+VLOOKUP(CONCATENATE(TEXT(W1515,"yyyy"),"-",TEXT(W1515,"mm")),#REF!,2,0)</f>
        <v>#REF!</v>
      </c>
      <c r="AG1515" s="177" t="e">
        <f>+(AC1515*(1+'INFLAC PROYECTADA'!$B$8)^(AE1515))/((1+DEMANDADO!AF1515)^(AE1515))</f>
        <v>#REF!</v>
      </c>
      <c r="AH1515" s="169">
        <f>(0.2*VLOOKUP(D1515,'%.'!$A$1:$B$4,2,FALSE))+(0.35*VLOOKUP(E1515,'%.'!$A$1:$B$4,2,FALSE))+(0.1*VLOOKUP(F1515,'%.'!$A$1:$B$4,2,FALSE))+(0.35*VLOOKUP(G1515,'%.'!$A$1:$B$4,2,FALSE))</f>
        <v>0.05</v>
      </c>
      <c r="AI1515" s="128" t="str">
        <f t="shared" si="241"/>
        <v>REMOTA</v>
      </c>
      <c r="AJ1515" s="128" t="str">
        <f t="shared" si="237"/>
        <v>No se registra</v>
      </c>
      <c r="AK1515" s="178">
        <f t="shared" si="238"/>
        <v>0</v>
      </c>
    </row>
    <row r="1516" spans="1:37" ht="30" customHeight="1" x14ac:dyDescent="0.25">
      <c r="A1516" s="115">
        <v>1515</v>
      </c>
      <c r="B1516" s="83" t="s">
        <v>3303</v>
      </c>
      <c r="C1516" s="126" t="s">
        <v>3304</v>
      </c>
      <c r="D1516" s="83" t="s">
        <v>1</v>
      </c>
      <c r="E1516" s="83" t="s">
        <v>1</v>
      </c>
      <c r="F1516" s="83" t="s">
        <v>1</v>
      </c>
      <c r="G1516" s="124" t="s">
        <v>1</v>
      </c>
      <c r="H1516" s="169">
        <f t="shared" si="239"/>
        <v>0.05</v>
      </c>
      <c r="I1516" s="170" t="str">
        <f t="shared" si="240"/>
        <v>REMOTA</v>
      </c>
      <c r="J1516" s="292">
        <v>95808102</v>
      </c>
      <c r="K1516" s="221">
        <v>0</v>
      </c>
      <c r="L1516" s="81" t="s">
        <v>133</v>
      </c>
      <c r="M1516" s="188">
        <v>0</v>
      </c>
      <c r="N1516" s="68" t="s">
        <v>405</v>
      </c>
      <c r="O1516" s="199">
        <v>0</v>
      </c>
      <c r="P1516" s="68">
        <v>7</v>
      </c>
      <c r="Q1516" s="68" t="s">
        <v>161</v>
      </c>
      <c r="R1516" s="68" t="s">
        <v>3509</v>
      </c>
      <c r="S1516" s="88">
        <v>43671</v>
      </c>
      <c r="T1516" s="68">
        <v>157.02099999999999</v>
      </c>
      <c r="U1516" s="68" t="s">
        <v>171</v>
      </c>
      <c r="V1516" s="81" t="s">
        <v>3537</v>
      </c>
      <c r="W1516" s="171">
        <v>44074</v>
      </c>
      <c r="X1516" s="172" t="e">
        <f>+CONCATENATE(TEXT(#REF!,"yyyy"),"-",TEXT(#REF!,"mm"))</f>
        <v>#REF!</v>
      </c>
      <c r="Y1516" s="173" t="str">
        <f t="shared" si="232"/>
        <v>7</v>
      </c>
      <c r="Z1516" s="172" t="str">
        <f t="shared" si="233"/>
        <v>2020-07</v>
      </c>
      <c r="AA1516" s="170" t="e">
        <f>+VLOOKUP(Z1516,#REF!,2,FALSE)/VLOOKUP(X1516,#REF!,2,FALSE)</f>
        <v>#REF!</v>
      </c>
      <c r="AB1516" s="174" t="e">
        <f t="shared" si="234"/>
        <v>#REF!</v>
      </c>
      <c r="AC1516" s="174" t="e">
        <f t="shared" si="235"/>
        <v>#REF!</v>
      </c>
      <c r="AD1516" s="175" t="e">
        <f>+#REF!+365*Y1516</f>
        <v>#REF!</v>
      </c>
      <c r="AE1516" s="176" t="e">
        <f t="shared" si="236"/>
        <v>#REF!</v>
      </c>
      <c r="AF1516" s="170" t="e">
        <f>+VLOOKUP(CONCATENATE(TEXT(W1516,"yyyy"),"-",TEXT(W1516,"mm")),#REF!,2,0)</f>
        <v>#REF!</v>
      </c>
      <c r="AG1516" s="177" t="e">
        <f>+(AC1516*(1+'INFLAC PROYECTADA'!$B$8)^(AE1516))/((1+DEMANDADO!AF1516)^(AE1516))</f>
        <v>#REF!</v>
      </c>
      <c r="AH1516" s="169">
        <f>(0.2*VLOOKUP(D1516,'%.'!$A$1:$B$4,2,FALSE))+(0.35*VLOOKUP(E1516,'%.'!$A$1:$B$4,2,FALSE))+(0.1*VLOOKUP(F1516,'%.'!$A$1:$B$4,2,FALSE))+(0.35*VLOOKUP(G1516,'%.'!$A$1:$B$4,2,FALSE))</f>
        <v>0.05</v>
      </c>
      <c r="AI1516" s="128" t="str">
        <f t="shared" si="241"/>
        <v>REMOTA</v>
      </c>
      <c r="AJ1516" s="128" t="str">
        <f t="shared" si="237"/>
        <v>No se registra</v>
      </c>
      <c r="AK1516" s="178">
        <f t="shared" si="238"/>
        <v>0</v>
      </c>
    </row>
    <row r="1517" spans="1:37" ht="30" customHeight="1" x14ac:dyDescent="0.25">
      <c r="A1517" s="115">
        <v>1516</v>
      </c>
      <c r="B1517" s="83" t="s">
        <v>3305</v>
      </c>
      <c r="C1517" s="126" t="s">
        <v>3306</v>
      </c>
      <c r="D1517" s="83" t="s">
        <v>1</v>
      </c>
      <c r="E1517" s="83" t="s">
        <v>1</v>
      </c>
      <c r="F1517" s="83" t="s">
        <v>1</v>
      </c>
      <c r="G1517" s="124" t="s">
        <v>1</v>
      </c>
      <c r="H1517" s="169">
        <f t="shared" si="239"/>
        <v>0.05</v>
      </c>
      <c r="I1517" s="170" t="str">
        <f t="shared" si="240"/>
        <v>REMOTA</v>
      </c>
      <c r="J1517" s="292">
        <v>7644623</v>
      </c>
      <c r="K1517" s="221">
        <v>0</v>
      </c>
      <c r="L1517" s="81" t="s">
        <v>139</v>
      </c>
      <c r="M1517" s="188">
        <v>0</v>
      </c>
      <c r="N1517" s="68" t="s">
        <v>405</v>
      </c>
      <c r="O1517" s="199">
        <v>0</v>
      </c>
      <c r="P1517" s="68">
        <v>7</v>
      </c>
      <c r="Q1517" s="68" t="s">
        <v>161</v>
      </c>
      <c r="R1517" s="68" t="s">
        <v>3509</v>
      </c>
      <c r="S1517" s="88">
        <v>43671</v>
      </c>
      <c r="T1517" s="68">
        <v>157.02099999999999</v>
      </c>
      <c r="U1517" s="68" t="s">
        <v>171</v>
      </c>
      <c r="V1517" s="81" t="s">
        <v>3538</v>
      </c>
      <c r="W1517" s="171">
        <v>44074</v>
      </c>
      <c r="X1517" s="172" t="e">
        <f>+CONCATENATE(TEXT(#REF!,"yyyy"),"-",TEXT(#REF!,"mm"))</f>
        <v>#REF!</v>
      </c>
      <c r="Y1517" s="173" t="str">
        <f t="shared" si="232"/>
        <v>7</v>
      </c>
      <c r="Z1517" s="172" t="str">
        <f t="shared" si="233"/>
        <v>2020-07</v>
      </c>
      <c r="AA1517" s="170" t="e">
        <f>+VLOOKUP(Z1517,#REF!,2,FALSE)/VLOOKUP(X1517,#REF!,2,FALSE)</f>
        <v>#REF!</v>
      </c>
      <c r="AB1517" s="174" t="e">
        <f t="shared" si="234"/>
        <v>#REF!</v>
      </c>
      <c r="AC1517" s="174" t="e">
        <f t="shared" si="235"/>
        <v>#REF!</v>
      </c>
      <c r="AD1517" s="175" t="e">
        <f>+#REF!+365*Y1517</f>
        <v>#REF!</v>
      </c>
      <c r="AE1517" s="176" t="e">
        <f t="shared" si="236"/>
        <v>#REF!</v>
      </c>
      <c r="AF1517" s="170" t="e">
        <f>+VLOOKUP(CONCATENATE(TEXT(W1517,"yyyy"),"-",TEXT(W1517,"mm")),#REF!,2,0)</f>
        <v>#REF!</v>
      </c>
      <c r="AG1517" s="177" t="e">
        <f>+(AC1517*(1+'INFLAC PROYECTADA'!$B$8)^(AE1517))/((1+DEMANDADO!AF1517)^(AE1517))</f>
        <v>#REF!</v>
      </c>
      <c r="AH1517" s="169">
        <f>(0.2*VLOOKUP(D1517,'%.'!$A$1:$B$4,2,FALSE))+(0.35*VLOOKUP(E1517,'%.'!$A$1:$B$4,2,FALSE))+(0.1*VLOOKUP(F1517,'%.'!$A$1:$B$4,2,FALSE))+(0.35*VLOOKUP(G1517,'%.'!$A$1:$B$4,2,FALSE))</f>
        <v>0.05</v>
      </c>
      <c r="AI1517" s="128" t="str">
        <f t="shared" si="241"/>
        <v>REMOTA</v>
      </c>
      <c r="AJ1517" s="128" t="str">
        <f t="shared" si="237"/>
        <v>No se registra</v>
      </c>
      <c r="AK1517" s="178">
        <f t="shared" si="238"/>
        <v>0</v>
      </c>
    </row>
    <row r="1518" spans="1:37" ht="30" customHeight="1" x14ac:dyDescent="0.25">
      <c r="A1518" s="115">
        <v>1517</v>
      </c>
      <c r="B1518" s="83" t="s">
        <v>3307</v>
      </c>
      <c r="C1518" s="126" t="s">
        <v>3308</v>
      </c>
      <c r="D1518" s="83" t="s">
        <v>1</v>
      </c>
      <c r="E1518" s="83" t="s">
        <v>1</v>
      </c>
      <c r="F1518" s="83" t="s">
        <v>1</v>
      </c>
      <c r="G1518" s="124" t="s">
        <v>1</v>
      </c>
      <c r="H1518" s="169">
        <f t="shared" si="239"/>
        <v>0.05</v>
      </c>
      <c r="I1518" s="170" t="str">
        <f t="shared" si="240"/>
        <v>REMOTA</v>
      </c>
      <c r="J1518" s="292">
        <v>0</v>
      </c>
      <c r="K1518" s="221">
        <v>0</v>
      </c>
      <c r="L1518" s="68" t="s">
        <v>131</v>
      </c>
      <c r="M1518" s="188">
        <v>0</v>
      </c>
      <c r="N1518" s="68" t="s">
        <v>405</v>
      </c>
      <c r="O1518" s="199">
        <v>0</v>
      </c>
      <c r="P1518" s="68">
        <v>7</v>
      </c>
      <c r="Q1518" s="68" t="s">
        <v>161</v>
      </c>
      <c r="R1518" s="68" t="s">
        <v>3509</v>
      </c>
      <c r="S1518" s="88">
        <v>43671</v>
      </c>
      <c r="T1518" s="68">
        <v>157.02099999999999</v>
      </c>
      <c r="U1518" s="68" t="s">
        <v>182</v>
      </c>
      <c r="V1518" s="81" t="s">
        <v>3539</v>
      </c>
      <c r="W1518" s="171">
        <v>44074</v>
      </c>
      <c r="X1518" s="172" t="e">
        <f>+CONCATENATE(TEXT(#REF!,"yyyy"),"-",TEXT(#REF!,"mm"))</f>
        <v>#REF!</v>
      </c>
      <c r="Y1518" s="173" t="str">
        <f t="shared" si="232"/>
        <v>7</v>
      </c>
      <c r="Z1518" s="172" t="str">
        <f t="shared" si="233"/>
        <v>2020-07</v>
      </c>
      <c r="AA1518" s="170" t="e">
        <f>+VLOOKUP(Z1518,#REF!,2,FALSE)/VLOOKUP(X1518,#REF!,2,FALSE)</f>
        <v>#REF!</v>
      </c>
      <c r="AB1518" s="174" t="e">
        <f t="shared" si="234"/>
        <v>#REF!</v>
      </c>
      <c r="AC1518" s="174" t="e">
        <f t="shared" si="235"/>
        <v>#REF!</v>
      </c>
      <c r="AD1518" s="175" t="e">
        <f>+#REF!+365*Y1518</f>
        <v>#REF!</v>
      </c>
      <c r="AE1518" s="176" t="e">
        <f t="shared" si="236"/>
        <v>#REF!</v>
      </c>
      <c r="AF1518" s="170" t="e">
        <f>+VLOOKUP(CONCATENATE(TEXT(W1518,"yyyy"),"-",TEXT(W1518,"mm")),#REF!,2,0)</f>
        <v>#REF!</v>
      </c>
      <c r="AG1518" s="177" t="e">
        <f>+(AC1518*(1+'INFLAC PROYECTADA'!$B$8)^(AE1518))/((1+DEMANDADO!AF1518)^(AE1518))</f>
        <v>#REF!</v>
      </c>
      <c r="AH1518" s="169">
        <f>(0.2*VLOOKUP(D1518,'%.'!$A$1:$B$4,2,FALSE))+(0.35*VLOOKUP(E1518,'%.'!$A$1:$B$4,2,FALSE))+(0.1*VLOOKUP(F1518,'%.'!$A$1:$B$4,2,FALSE))+(0.35*VLOOKUP(G1518,'%.'!$A$1:$B$4,2,FALSE))</f>
        <v>0.05</v>
      </c>
      <c r="AI1518" s="128" t="str">
        <f t="shared" si="241"/>
        <v>REMOTA</v>
      </c>
      <c r="AJ1518" s="128" t="str">
        <f t="shared" si="237"/>
        <v>No se registra</v>
      </c>
      <c r="AK1518" s="178">
        <f t="shared" si="238"/>
        <v>0</v>
      </c>
    </row>
    <row r="1519" spans="1:37" ht="30" customHeight="1" x14ac:dyDescent="0.25">
      <c r="A1519" s="115">
        <v>1518</v>
      </c>
      <c r="B1519" s="83" t="s">
        <v>3307</v>
      </c>
      <c r="C1519" s="126" t="s">
        <v>3309</v>
      </c>
      <c r="D1519" s="83" t="s">
        <v>1</v>
      </c>
      <c r="E1519" s="83" t="s">
        <v>1</v>
      </c>
      <c r="F1519" s="83" t="s">
        <v>1</v>
      </c>
      <c r="G1519" s="124" t="s">
        <v>1</v>
      </c>
      <c r="H1519" s="169">
        <f t="shared" si="239"/>
        <v>0.05</v>
      </c>
      <c r="I1519" s="170" t="str">
        <f t="shared" si="240"/>
        <v>REMOTA</v>
      </c>
      <c r="J1519" s="292">
        <v>0</v>
      </c>
      <c r="K1519" s="221">
        <v>0</v>
      </c>
      <c r="L1519" s="81" t="s">
        <v>133</v>
      </c>
      <c r="M1519" s="188">
        <v>0</v>
      </c>
      <c r="N1519" s="68" t="s">
        <v>405</v>
      </c>
      <c r="O1519" s="199">
        <v>0</v>
      </c>
      <c r="P1519" s="68">
        <v>7</v>
      </c>
      <c r="Q1519" s="68" t="s">
        <v>161</v>
      </c>
      <c r="R1519" s="68" t="s">
        <v>3509</v>
      </c>
      <c r="S1519" s="88">
        <v>43671</v>
      </c>
      <c r="T1519" s="68">
        <v>157.02099999999999</v>
      </c>
      <c r="U1519" s="68" t="s">
        <v>182</v>
      </c>
      <c r="V1519" s="81" t="s">
        <v>3540</v>
      </c>
      <c r="W1519" s="171">
        <v>44074</v>
      </c>
      <c r="X1519" s="172" t="e">
        <f>+CONCATENATE(TEXT(#REF!,"yyyy"),"-",TEXT(#REF!,"mm"))</f>
        <v>#REF!</v>
      </c>
      <c r="Y1519" s="173" t="str">
        <f t="shared" si="232"/>
        <v>7</v>
      </c>
      <c r="Z1519" s="172" t="str">
        <f t="shared" si="233"/>
        <v>2020-07</v>
      </c>
      <c r="AA1519" s="170" t="e">
        <f>+VLOOKUP(Z1519,#REF!,2,FALSE)/VLOOKUP(X1519,#REF!,2,FALSE)</f>
        <v>#REF!</v>
      </c>
      <c r="AB1519" s="174" t="e">
        <f t="shared" si="234"/>
        <v>#REF!</v>
      </c>
      <c r="AC1519" s="174" t="e">
        <f t="shared" si="235"/>
        <v>#REF!</v>
      </c>
      <c r="AD1519" s="175" t="e">
        <f>+#REF!+365*Y1519</f>
        <v>#REF!</v>
      </c>
      <c r="AE1519" s="176" t="e">
        <f t="shared" si="236"/>
        <v>#REF!</v>
      </c>
      <c r="AF1519" s="170" t="e">
        <f>+VLOOKUP(CONCATENATE(TEXT(W1519,"yyyy"),"-",TEXT(W1519,"mm")),#REF!,2,0)</f>
        <v>#REF!</v>
      </c>
      <c r="AG1519" s="177" t="e">
        <f>+(AC1519*(1+'INFLAC PROYECTADA'!$B$8)^(AE1519))/((1+DEMANDADO!AF1519)^(AE1519))</f>
        <v>#REF!</v>
      </c>
      <c r="AH1519" s="169">
        <f>(0.2*VLOOKUP(D1519,'%.'!$A$1:$B$4,2,FALSE))+(0.35*VLOOKUP(E1519,'%.'!$A$1:$B$4,2,FALSE))+(0.1*VLOOKUP(F1519,'%.'!$A$1:$B$4,2,FALSE))+(0.35*VLOOKUP(G1519,'%.'!$A$1:$B$4,2,FALSE))</f>
        <v>0.05</v>
      </c>
      <c r="AI1519" s="128" t="str">
        <f t="shared" si="241"/>
        <v>REMOTA</v>
      </c>
      <c r="AJ1519" s="128" t="str">
        <f t="shared" si="237"/>
        <v>No se registra</v>
      </c>
      <c r="AK1519" s="178">
        <f t="shared" si="238"/>
        <v>0</v>
      </c>
    </row>
    <row r="1520" spans="1:37" ht="30" customHeight="1" x14ac:dyDescent="0.25">
      <c r="A1520" s="115">
        <v>1519</v>
      </c>
      <c r="B1520" s="83" t="s">
        <v>3310</v>
      </c>
      <c r="C1520" s="126" t="s">
        <v>3311</v>
      </c>
      <c r="D1520" s="83" t="s">
        <v>1</v>
      </c>
      <c r="E1520" s="83" t="s">
        <v>1</v>
      </c>
      <c r="F1520" s="83" t="s">
        <v>1</v>
      </c>
      <c r="G1520" s="124" t="s">
        <v>1</v>
      </c>
      <c r="H1520" s="169">
        <f t="shared" si="239"/>
        <v>0.05</v>
      </c>
      <c r="I1520" s="170" t="str">
        <f t="shared" si="240"/>
        <v>REMOTA</v>
      </c>
      <c r="J1520" s="292">
        <v>0</v>
      </c>
      <c r="K1520" s="221">
        <v>0</v>
      </c>
      <c r="L1520" s="81" t="s">
        <v>133</v>
      </c>
      <c r="M1520" s="188">
        <v>0</v>
      </c>
      <c r="N1520" s="68" t="s">
        <v>405</v>
      </c>
      <c r="O1520" s="199">
        <v>0</v>
      </c>
      <c r="P1520" s="68">
        <v>7</v>
      </c>
      <c r="Q1520" s="68" t="s">
        <v>161</v>
      </c>
      <c r="R1520" s="68" t="s">
        <v>3509</v>
      </c>
      <c r="S1520" s="88">
        <v>43671</v>
      </c>
      <c r="T1520" s="68">
        <v>157.02099999999999</v>
      </c>
      <c r="U1520" s="68" t="s">
        <v>182</v>
      </c>
      <c r="V1520" s="81" t="s">
        <v>3541</v>
      </c>
      <c r="W1520" s="171">
        <v>44074</v>
      </c>
      <c r="X1520" s="172" t="e">
        <f>+CONCATENATE(TEXT(#REF!,"yyyy"),"-",TEXT(#REF!,"mm"))</f>
        <v>#REF!</v>
      </c>
      <c r="Y1520" s="173" t="str">
        <f t="shared" si="232"/>
        <v>7</v>
      </c>
      <c r="Z1520" s="172" t="str">
        <f t="shared" si="233"/>
        <v>2020-07</v>
      </c>
      <c r="AA1520" s="170" t="e">
        <f>+VLOOKUP(Z1520,#REF!,2,FALSE)/VLOOKUP(X1520,#REF!,2,FALSE)</f>
        <v>#REF!</v>
      </c>
      <c r="AB1520" s="174" t="e">
        <f t="shared" si="234"/>
        <v>#REF!</v>
      </c>
      <c r="AC1520" s="174" t="e">
        <f t="shared" si="235"/>
        <v>#REF!</v>
      </c>
      <c r="AD1520" s="175" t="e">
        <f>+#REF!+365*Y1520</f>
        <v>#REF!</v>
      </c>
      <c r="AE1520" s="176" t="e">
        <f t="shared" si="236"/>
        <v>#REF!</v>
      </c>
      <c r="AF1520" s="170" t="e">
        <f>+VLOOKUP(CONCATENATE(TEXT(W1520,"yyyy"),"-",TEXT(W1520,"mm")),#REF!,2,0)</f>
        <v>#REF!</v>
      </c>
      <c r="AG1520" s="177" t="e">
        <f>+(AC1520*(1+'INFLAC PROYECTADA'!$B$8)^(AE1520))/((1+DEMANDADO!AF1520)^(AE1520))</f>
        <v>#REF!</v>
      </c>
      <c r="AH1520" s="169">
        <f>(0.2*VLOOKUP(D1520,'%.'!$A$1:$B$4,2,FALSE))+(0.35*VLOOKUP(E1520,'%.'!$A$1:$B$4,2,FALSE))+(0.1*VLOOKUP(F1520,'%.'!$A$1:$B$4,2,FALSE))+(0.35*VLOOKUP(G1520,'%.'!$A$1:$B$4,2,FALSE))</f>
        <v>0.05</v>
      </c>
      <c r="AI1520" s="128" t="str">
        <f t="shared" si="241"/>
        <v>REMOTA</v>
      </c>
      <c r="AJ1520" s="128" t="str">
        <f t="shared" si="237"/>
        <v>No se registra</v>
      </c>
      <c r="AK1520" s="178">
        <f t="shared" si="238"/>
        <v>0</v>
      </c>
    </row>
    <row r="1521" spans="1:37" ht="30" customHeight="1" x14ac:dyDescent="0.25">
      <c r="A1521" s="115">
        <v>1520</v>
      </c>
      <c r="B1521" s="83" t="s">
        <v>3312</v>
      </c>
      <c r="C1521" s="126" t="s">
        <v>3313</v>
      </c>
      <c r="D1521" s="83" t="s">
        <v>1</v>
      </c>
      <c r="E1521" s="83" t="s">
        <v>1</v>
      </c>
      <c r="F1521" s="83" t="s">
        <v>1</v>
      </c>
      <c r="G1521" s="124" t="s">
        <v>1</v>
      </c>
      <c r="H1521" s="169">
        <f t="shared" si="239"/>
        <v>0.05</v>
      </c>
      <c r="I1521" s="170" t="str">
        <f t="shared" si="240"/>
        <v>REMOTA</v>
      </c>
      <c r="J1521" s="292">
        <v>0</v>
      </c>
      <c r="K1521" s="221">
        <v>0</v>
      </c>
      <c r="L1521" s="81" t="s">
        <v>133</v>
      </c>
      <c r="M1521" s="188">
        <v>0</v>
      </c>
      <c r="N1521" s="68" t="s">
        <v>405</v>
      </c>
      <c r="O1521" s="199">
        <v>0</v>
      </c>
      <c r="P1521" s="68">
        <v>7</v>
      </c>
      <c r="Q1521" s="68" t="s">
        <v>161</v>
      </c>
      <c r="R1521" s="68" t="s">
        <v>3509</v>
      </c>
      <c r="S1521" s="88">
        <v>43671</v>
      </c>
      <c r="T1521" s="68">
        <v>157.02099999999999</v>
      </c>
      <c r="U1521" s="68" t="s">
        <v>182</v>
      </c>
      <c r="V1521" s="81" t="s">
        <v>3542</v>
      </c>
      <c r="W1521" s="171">
        <v>44074</v>
      </c>
      <c r="X1521" s="172" t="e">
        <f>+CONCATENATE(TEXT(#REF!,"yyyy"),"-",TEXT(#REF!,"mm"))</f>
        <v>#REF!</v>
      </c>
      <c r="Y1521" s="173" t="str">
        <f t="shared" si="232"/>
        <v>7</v>
      </c>
      <c r="Z1521" s="172" t="str">
        <f t="shared" si="233"/>
        <v>2020-07</v>
      </c>
      <c r="AA1521" s="170" t="e">
        <f>+VLOOKUP(Z1521,#REF!,2,FALSE)/VLOOKUP(X1521,#REF!,2,FALSE)</f>
        <v>#REF!</v>
      </c>
      <c r="AB1521" s="174" t="e">
        <f t="shared" si="234"/>
        <v>#REF!</v>
      </c>
      <c r="AC1521" s="174" t="e">
        <f t="shared" si="235"/>
        <v>#REF!</v>
      </c>
      <c r="AD1521" s="175" t="e">
        <f>+#REF!+365*Y1521</f>
        <v>#REF!</v>
      </c>
      <c r="AE1521" s="176" t="e">
        <f t="shared" si="236"/>
        <v>#REF!</v>
      </c>
      <c r="AF1521" s="170" t="e">
        <f>+VLOOKUP(CONCATENATE(TEXT(W1521,"yyyy"),"-",TEXT(W1521,"mm")),#REF!,2,0)</f>
        <v>#REF!</v>
      </c>
      <c r="AG1521" s="177" t="e">
        <f>+(AC1521*(1+'INFLAC PROYECTADA'!$B$8)^(AE1521))/((1+DEMANDADO!AF1521)^(AE1521))</f>
        <v>#REF!</v>
      </c>
      <c r="AH1521" s="169">
        <f>(0.2*VLOOKUP(D1521,'%.'!$A$1:$B$4,2,FALSE))+(0.35*VLOOKUP(E1521,'%.'!$A$1:$B$4,2,FALSE))+(0.1*VLOOKUP(F1521,'%.'!$A$1:$B$4,2,FALSE))+(0.35*VLOOKUP(G1521,'%.'!$A$1:$B$4,2,FALSE))</f>
        <v>0.05</v>
      </c>
      <c r="AI1521" s="128" t="str">
        <f t="shared" si="241"/>
        <v>REMOTA</v>
      </c>
      <c r="AJ1521" s="128" t="str">
        <f t="shared" si="237"/>
        <v>No se registra</v>
      </c>
      <c r="AK1521" s="178">
        <f t="shared" si="238"/>
        <v>0</v>
      </c>
    </row>
    <row r="1522" spans="1:37" ht="30" customHeight="1" x14ac:dyDescent="0.25">
      <c r="A1522" s="115">
        <v>1521</v>
      </c>
      <c r="B1522" s="83" t="s">
        <v>3314</v>
      </c>
      <c r="C1522" s="126" t="s">
        <v>3315</v>
      </c>
      <c r="D1522" s="83" t="s">
        <v>1</v>
      </c>
      <c r="E1522" s="83" t="s">
        <v>1</v>
      </c>
      <c r="F1522" s="83" t="s">
        <v>1</v>
      </c>
      <c r="G1522" s="124" t="s">
        <v>1</v>
      </c>
      <c r="H1522" s="169">
        <f t="shared" si="239"/>
        <v>0.05</v>
      </c>
      <c r="I1522" s="170" t="str">
        <f t="shared" si="240"/>
        <v>REMOTA</v>
      </c>
      <c r="J1522" s="292">
        <v>6146364</v>
      </c>
      <c r="K1522" s="221">
        <v>0</v>
      </c>
      <c r="L1522" s="81" t="s">
        <v>138</v>
      </c>
      <c r="M1522" s="188">
        <v>0</v>
      </c>
      <c r="N1522" s="68" t="s">
        <v>405</v>
      </c>
      <c r="O1522" s="199">
        <v>0</v>
      </c>
      <c r="P1522" s="68">
        <v>7</v>
      </c>
      <c r="Q1522" s="68" t="s">
        <v>161</v>
      </c>
      <c r="R1522" s="68" t="s">
        <v>3509</v>
      </c>
      <c r="S1522" s="88">
        <v>43671</v>
      </c>
      <c r="T1522" s="68">
        <v>157.02099999999999</v>
      </c>
      <c r="U1522" s="68" t="s">
        <v>171</v>
      </c>
      <c r="V1522" s="81" t="s">
        <v>3543</v>
      </c>
      <c r="W1522" s="171">
        <v>44074</v>
      </c>
      <c r="X1522" s="172" t="e">
        <f>+CONCATENATE(TEXT(#REF!,"yyyy"),"-",TEXT(#REF!,"mm"))</f>
        <v>#REF!</v>
      </c>
      <c r="Y1522" s="173" t="str">
        <f t="shared" si="232"/>
        <v>7</v>
      </c>
      <c r="Z1522" s="172" t="str">
        <f t="shared" si="233"/>
        <v>2020-07</v>
      </c>
      <c r="AA1522" s="170" t="e">
        <f>+VLOOKUP(Z1522,#REF!,2,FALSE)/VLOOKUP(X1522,#REF!,2,FALSE)</f>
        <v>#REF!</v>
      </c>
      <c r="AB1522" s="174" t="e">
        <f t="shared" si="234"/>
        <v>#REF!</v>
      </c>
      <c r="AC1522" s="174" t="e">
        <f t="shared" si="235"/>
        <v>#REF!</v>
      </c>
      <c r="AD1522" s="175" t="e">
        <f>+#REF!+365*Y1522</f>
        <v>#REF!</v>
      </c>
      <c r="AE1522" s="176" t="e">
        <f t="shared" si="236"/>
        <v>#REF!</v>
      </c>
      <c r="AF1522" s="170" t="e">
        <f>+VLOOKUP(CONCATENATE(TEXT(W1522,"yyyy"),"-",TEXT(W1522,"mm")),#REF!,2,0)</f>
        <v>#REF!</v>
      </c>
      <c r="AG1522" s="177" t="e">
        <f>+(AC1522*(1+'INFLAC PROYECTADA'!$B$8)^(AE1522))/((1+DEMANDADO!AF1522)^(AE1522))</f>
        <v>#REF!</v>
      </c>
      <c r="AH1522" s="169">
        <f>(0.2*VLOOKUP(D1522,'%.'!$A$1:$B$4,2,FALSE))+(0.35*VLOOKUP(E1522,'%.'!$A$1:$B$4,2,FALSE))+(0.1*VLOOKUP(F1522,'%.'!$A$1:$B$4,2,FALSE))+(0.35*VLOOKUP(G1522,'%.'!$A$1:$B$4,2,FALSE))</f>
        <v>0.05</v>
      </c>
      <c r="AI1522" s="128" t="str">
        <f t="shared" si="241"/>
        <v>REMOTA</v>
      </c>
      <c r="AJ1522" s="128" t="str">
        <f t="shared" si="237"/>
        <v>No se registra</v>
      </c>
      <c r="AK1522" s="178">
        <f t="shared" si="238"/>
        <v>0</v>
      </c>
    </row>
    <row r="1523" spans="1:37" ht="30" customHeight="1" x14ac:dyDescent="0.25">
      <c r="A1523" s="115">
        <v>1522</v>
      </c>
      <c r="B1523" s="83" t="s">
        <v>3316</v>
      </c>
      <c r="C1523" s="126" t="s">
        <v>3317</v>
      </c>
      <c r="D1523" s="83" t="s">
        <v>1</v>
      </c>
      <c r="E1523" s="83" t="s">
        <v>1</v>
      </c>
      <c r="F1523" s="83" t="s">
        <v>1</v>
      </c>
      <c r="G1523" s="124" t="s">
        <v>1</v>
      </c>
      <c r="H1523" s="169">
        <f t="shared" si="239"/>
        <v>0.05</v>
      </c>
      <c r="I1523" s="170" t="str">
        <f t="shared" si="240"/>
        <v>REMOTA</v>
      </c>
      <c r="J1523" s="292">
        <v>33179631</v>
      </c>
      <c r="K1523" s="221">
        <v>0</v>
      </c>
      <c r="L1523" s="68" t="s">
        <v>133</v>
      </c>
      <c r="M1523" s="188">
        <v>0</v>
      </c>
      <c r="N1523" s="68" t="s">
        <v>405</v>
      </c>
      <c r="O1523" s="199">
        <v>0</v>
      </c>
      <c r="P1523" s="68">
        <v>7</v>
      </c>
      <c r="Q1523" s="68" t="s">
        <v>161</v>
      </c>
      <c r="R1523" s="68" t="s">
        <v>3509</v>
      </c>
      <c r="S1523" s="88">
        <v>43671</v>
      </c>
      <c r="T1523" s="68">
        <v>157.02099999999999</v>
      </c>
      <c r="U1523" s="68" t="s">
        <v>171</v>
      </c>
      <c r="V1523" s="81" t="s">
        <v>3544</v>
      </c>
      <c r="W1523" s="171">
        <v>44074</v>
      </c>
      <c r="X1523" s="172" t="e">
        <f>+CONCATENATE(TEXT(#REF!,"yyyy"),"-",TEXT(#REF!,"mm"))</f>
        <v>#REF!</v>
      </c>
      <c r="Y1523" s="173" t="str">
        <f t="shared" si="232"/>
        <v>7</v>
      </c>
      <c r="Z1523" s="172" t="str">
        <f t="shared" si="233"/>
        <v>2020-07</v>
      </c>
      <c r="AA1523" s="170" t="e">
        <f>+VLOOKUP(Z1523,#REF!,2,FALSE)/VLOOKUP(X1523,#REF!,2,FALSE)</f>
        <v>#REF!</v>
      </c>
      <c r="AB1523" s="174" t="e">
        <f t="shared" si="234"/>
        <v>#REF!</v>
      </c>
      <c r="AC1523" s="174" t="e">
        <f t="shared" si="235"/>
        <v>#REF!</v>
      </c>
      <c r="AD1523" s="175" t="e">
        <f>+#REF!+365*Y1523</f>
        <v>#REF!</v>
      </c>
      <c r="AE1523" s="176" t="e">
        <f t="shared" si="236"/>
        <v>#REF!</v>
      </c>
      <c r="AF1523" s="170" t="e">
        <f>+VLOOKUP(CONCATENATE(TEXT(W1523,"yyyy"),"-",TEXT(W1523,"mm")),#REF!,2,0)</f>
        <v>#REF!</v>
      </c>
      <c r="AG1523" s="177" t="e">
        <f>+(AC1523*(1+'INFLAC PROYECTADA'!$B$8)^(AE1523))/((1+DEMANDADO!AF1523)^(AE1523))</f>
        <v>#REF!</v>
      </c>
      <c r="AH1523" s="169">
        <f>(0.2*VLOOKUP(D1523,'%.'!$A$1:$B$4,2,FALSE))+(0.35*VLOOKUP(E1523,'%.'!$A$1:$B$4,2,FALSE))+(0.1*VLOOKUP(F1523,'%.'!$A$1:$B$4,2,FALSE))+(0.35*VLOOKUP(G1523,'%.'!$A$1:$B$4,2,FALSE))</f>
        <v>0.05</v>
      </c>
      <c r="AI1523" s="128" t="str">
        <f t="shared" si="241"/>
        <v>REMOTA</v>
      </c>
      <c r="AJ1523" s="128" t="str">
        <f t="shared" si="237"/>
        <v>No se registra</v>
      </c>
      <c r="AK1523" s="178">
        <f t="shared" si="238"/>
        <v>0</v>
      </c>
    </row>
    <row r="1524" spans="1:37" ht="30" customHeight="1" x14ac:dyDescent="0.25">
      <c r="A1524" s="115">
        <v>1523</v>
      </c>
      <c r="B1524" s="83" t="s">
        <v>3318</v>
      </c>
      <c r="C1524" s="126" t="s">
        <v>3319</v>
      </c>
      <c r="D1524" s="83" t="s">
        <v>1</v>
      </c>
      <c r="E1524" s="83" t="s">
        <v>1</v>
      </c>
      <c r="F1524" s="83" t="s">
        <v>1</v>
      </c>
      <c r="G1524" s="124" t="s">
        <v>1</v>
      </c>
      <c r="H1524" s="169">
        <f t="shared" si="239"/>
        <v>0.05</v>
      </c>
      <c r="I1524" s="170" t="str">
        <f t="shared" si="240"/>
        <v>REMOTA</v>
      </c>
      <c r="J1524" s="292">
        <v>7244623</v>
      </c>
      <c r="K1524" s="221">
        <v>0</v>
      </c>
      <c r="L1524" s="68" t="s">
        <v>138</v>
      </c>
      <c r="M1524" s="188">
        <v>0</v>
      </c>
      <c r="N1524" s="68" t="s">
        <v>405</v>
      </c>
      <c r="O1524" s="199">
        <v>0</v>
      </c>
      <c r="P1524" s="68">
        <v>7</v>
      </c>
      <c r="Q1524" s="68" t="s">
        <v>161</v>
      </c>
      <c r="R1524" s="68" t="s">
        <v>3509</v>
      </c>
      <c r="S1524" s="88">
        <v>43671</v>
      </c>
      <c r="T1524" s="68">
        <v>157.02099999999999</v>
      </c>
      <c r="U1524" s="68" t="s">
        <v>171</v>
      </c>
      <c r="V1524" s="81" t="s">
        <v>3545</v>
      </c>
      <c r="W1524" s="171">
        <v>44074</v>
      </c>
      <c r="X1524" s="172" t="e">
        <f>+CONCATENATE(TEXT(#REF!,"yyyy"),"-",TEXT(#REF!,"mm"))</f>
        <v>#REF!</v>
      </c>
      <c r="Y1524" s="173" t="str">
        <f t="shared" si="232"/>
        <v>7</v>
      </c>
      <c r="Z1524" s="172" t="str">
        <f t="shared" si="233"/>
        <v>2020-07</v>
      </c>
      <c r="AA1524" s="170" t="e">
        <f>+VLOOKUP(Z1524,#REF!,2,FALSE)/VLOOKUP(X1524,#REF!,2,FALSE)</f>
        <v>#REF!</v>
      </c>
      <c r="AB1524" s="174" t="e">
        <f t="shared" si="234"/>
        <v>#REF!</v>
      </c>
      <c r="AC1524" s="174" t="e">
        <f t="shared" si="235"/>
        <v>#REF!</v>
      </c>
      <c r="AD1524" s="175" t="e">
        <f>+#REF!+365*Y1524</f>
        <v>#REF!</v>
      </c>
      <c r="AE1524" s="176" t="e">
        <f t="shared" si="236"/>
        <v>#REF!</v>
      </c>
      <c r="AF1524" s="170" t="e">
        <f>+VLOOKUP(CONCATENATE(TEXT(W1524,"yyyy"),"-",TEXT(W1524,"mm")),#REF!,2,0)</f>
        <v>#REF!</v>
      </c>
      <c r="AG1524" s="177" t="e">
        <f>+(AC1524*(1+'INFLAC PROYECTADA'!$B$8)^(AE1524))/((1+DEMANDADO!AF1524)^(AE1524))</f>
        <v>#REF!</v>
      </c>
      <c r="AH1524" s="169">
        <f>(0.2*VLOOKUP(D1524,'%.'!$A$1:$B$4,2,FALSE))+(0.35*VLOOKUP(E1524,'%.'!$A$1:$B$4,2,FALSE))+(0.1*VLOOKUP(F1524,'%.'!$A$1:$B$4,2,FALSE))+(0.35*VLOOKUP(G1524,'%.'!$A$1:$B$4,2,FALSE))</f>
        <v>0.05</v>
      </c>
      <c r="AI1524" s="128" t="str">
        <f t="shared" si="241"/>
        <v>REMOTA</v>
      </c>
      <c r="AJ1524" s="128" t="str">
        <f t="shared" si="237"/>
        <v>No se registra</v>
      </c>
      <c r="AK1524" s="178">
        <f t="shared" si="238"/>
        <v>0</v>
      </c>
    </row>
    <row r="1525" spans="1:37" ht="30" customHeight="1" x14ac:dyDescent="0.25">
      <c r="A1525" s="115">
        <v>1524</v>
      </c>
      <c r="B1525" s="83" t="s">
        <v>3320</v>
      </c>
      <c r="C1525" s="126" t="s">
        <v>3321</v>
      </c>
      <c r="D1525" s="83" t="s">
        <v>1</v>
      </c>
      <c r="E1525" s="83" t="s">
        <v>1</v>
      </c>
      <c r="F1525" s="83" t="s">
        <v>1</v>
      </c>
      <c r="G1525" s="124" t="s">
        <v>1</v>
      </c>
      <c r="H1525" s="169">
        <f t="shared" si="239"/>
        <v>0.05</v>
      </c>
      <c r="I1525" s="170" t="str">
        <f t="shared" si="240"/>
        <v>REMOTA</v>
      </c>
      <c r="J1525" s="292">
        <v>7411549</v>
      </c>
      <c r="K1525" s="221">
        <v>0</v>
      </c>
      <c r="L1525" s="68" t="s">
        <v>133</v>
      </c>
      <c r="M1525" s="188">
        <v>0</v>
      </c>
      <c r="N1525" s="68" t="s">
        <v>405</v>
      </c>
      <c r="O1525" s="199">
        <v>0</v>
      </c>
      <c r="P1525" s="68">
        <v>7</v>
      </c>
      <c r="Q1525" s="68" t="s">
        <v>161</v>
      </c>
      <c r="R1525" s="68" t="s">
        <v>3509</v>
      </c>
      <c r="S1525" s="88">
        <v>43671</v>
      </c>
      <c r="T1525" s="68">
        <v>157.02099999999999</v>
      </c>
      <c r="U1525" s="68" t="s">
        <v>171</v>
      </c>
      <c r="V1525" s="81" t="s">
        <v>3546</v>
      </c>
      <c r="W1525" s="171">
        <v>44074</v>
      </c>
      <c r="X1525" s="172" t="e">
        <f>+CONCATENATE(TEXT(#REF!,"yyyy"),"-",TEXT(#REF!,"mm"))</f>
        <v>#REF!</v>
      </c>
      <c r="Y1525" s="173" t="str">
        <f t="shared" ref="Y1525:Y1588" si="242">+TRIM(LEFT(P1525,2))</f>
        <v>7</v>
      </c>
      <c r="Z1525" s="172" t="str">
        <f t="shared" ref="Z1525:Z1588" si="243">CONCATENATE(YEAR(EDATE(W1525,-1)),"-",TEXT(MONTH(EDATE(W1525,-1)),"00"))</f>
        <v>2020-07</v>
      </c>
      <c r="AA1525" s="170" t="e">
        <f>+VLOOKUP(Z1525,#REF!,2,FALSE)/VLOOKUP(X1525,#REF!,2,FALSE)</f>
        <v>#REF!</v>
      </c>
      <c r="AB1525" s="174" t="e">
        <f t="shared" ref="AB1525:AB1588" si="244">+AA1525*J1525</f>
        <v>#REF!</v>
      </c>
      <c r="AC1525" s="174" t="e">
        <f t="shared" ref="AC1525:AC1588" si="245">+AB1525*K1525</f>
        <v>#REF!</v>
      </c>
      <c r="AD1525" s="175" t="e">
        <f>+#REF!+365*Y1525</f>
        <v>#REF!</v>
      </c>
      <c r="AE1525" s="176" t="e">
        <f t="shared" ref="AE1525:AE1588" si="246">+(AD1525-W1525)/365</f>
        <v>#REF!</v>
      </c>
      <c r="AF1525" s="170" t="e">
        <f>+VLOOKUP(CONCATENATE(TEXT(W1525,"yyyy"),"-",TEXT(W1525,"mm")),#REF!,2,0)</f>
        <v>#REF!</v>
      </c>
      <c r="AG1525" s="177" t="e">
        <f>+(AC1525*(1+'INFLAC PROYECTADA'!$B$8)^(AE1525))/((1+DEMANDADO!AF1525)^(AE1525))</f>
        <v>#REF!</v>
      </c>
      <c r="AH1525" s="169">
        <f>(0.2*VLOOKUP(D1525,'%.'!$A$1:$B$4,2,FALSE))+(0.35*VLOOKUP(E1525,'%.'!$A$1:$B$4,2,FALSE))+(0.1*VLOOKUP(F1525,'%.'!$A$1:$B$4,2,FALSE))+(0.35*VLOOKUP(G1525,'%.'!$A$1:$B$4,2,FALSE))</f>
        <v>0.05</v>
      </c>
      <c r="AI1525" s="128" t="str">
        <f t="shared" si="241"/>
        <v>REMOTA</v>
      </c>
      <c r="AJ1525" s="128" t="str">
        <f t="shared" ref="AJ1525:AJ1588" si="247">+IF(M1525&gt;0,"Provisión contable",IF(AH1525&gt;50%,"Provisión contable",IF(AH1525&lt;10%,"No se registra","Cuentas de Orden")))</f>
        <v>No se registra</v>
      </c>
      <c r="AK1525" s="178">
        <f t="shared" ref="AK1525:AK1588" si="248">+IF(M1525&gt;0,M1525,IF(AJ1525="Provisión Contable",AG1525,0)+IF(AJ1525="Cuentas de Orden",AG1525,0))</f>
        <v>0</v>
      </c>
    </row>
    <row r="1526" spans="1:37" ht="30" customHeight="1" x14ac:dyDescent="0.25">
      <c r="A1526" s="115">
        <v>1525</v>
      </c>
      <c r="B1526" s="83" t="s">
        <v>3322</v>
      </c>
      <c r="C1526" s="126" t="s">
        <v>3323</v>
      </c>
      <c r="D1526" s="83" t="s">
        <v>1</v>
      </c>
      <c r="E1526" s="83" t="s">
        <v>1</v>
      </c>
      <c r="F1526" s="83" t="s">
        <v>1</v>
      </c>
      <c r="G1526" s="124" t="s">
        <v>1</v>
      </c>
      <c r="H1526" s="169">
        <f t="shared" si="239"/>
        <v>0.05</v>
      </c>
      <c r="I1526" s="170" t="str">
        <f t="shared" si="240"/>
        <v>REMOTA</v>
      </c>
      <c r="J1526" s="292">
        <v>13707744</v>
      </c>
      <c r="K1526" s="221">
        <v>0</v>
      </c>
      <c r="L1526" s="68" t="s">
        <v>138</v>
      </c>
      <c r="M1526" s="188">
        <v>0</v>
      </c>
      <c r="N1526" s="68" t="s">
        <v>405</v>
      </c>
      <c r="O1526" s="199">
        <v>0</v>
      </c>
      <c r="P1526" s="68">
        <v>6</v>
      </c>
      <c r="Q1526" s="68" t="s">
        <v>161</v>
      </c>
      <c r="R1526" s="68" t="s">
        <v>3509</v>
      </c>
      <c r="S1526" s="88">
        <v>43671</v>
      </c>
      <c r="T1526" s="68">
        <v>157.02099999999999</v>
      </c>
      <c r="U1526" s="68" t="s">
        <v>171</v>
      </c>
      <c r="V1526" s="81" t="s">
        <v>3547</v>
      </c>
      <c r="W1526" s="171">
        <v>44074</v>
      </c>
      <c r="X1526" s="172" t="e">
        <f>+CONCATENATE(TEXT(#REF!,"yyyy"),"-",TEXT(#REF!,"mm"))</f>
        <v>#REF!</v>
      </c>
      <c r="Y1526" s="173" t="str">
        <f t="shared" si="242"/>
        <v>6</v>
      </c>
      <c r="Z1526" s="172" t="str">
        <f t="shared" si="243"/>
        <v>2020-07</v>
      </c>
      <c r="AA1526" s="170" t="e">
        <f>+VLOOKUP(Z1526,#REF!,2,FALSE)/VLOOKUP(X1526,#REF!,2,FALSE)</f>
        <v>#REF!</v>
      </c>
      <c r="AB1526" s="174" t="e">
        <f t="shared" si="244"/>
        <v>#REF!</v>
      </c>
      <c r="AC1526" s="174" t="e">
        <f t="shared" si="245"/>
        <v>#REF!</v>
      </c>
      <c r="AD1526" s="175" t="e">
        <f>+#REF!+365*Y1526</f>
        <v>#REF!</v>
      </c>
      <c r="AE1526" s="176" t="e">
        <f t="shared" si="246"/>
        <v>#REF!</v>
      </c>
      <c r="AF1526" s="170" t="e">
        <f>+VLOOKUP(CONCATENATE(TEXT(W1526,"yyyy"),"-",TEXT(W1526,"mm")),#REF!,2,0)</f>
        <v>#REF!</v>
      </c>
      <c r="AG1526" s="177" t="e">
        <f>+(AC1526*(1+'INFLAC PROYECTADA'!$B$8)^(AE1526))/((1+DEMANDADO!AF1526)^(AE1526))</f>
        <v>#REF!</v>
      </c>
      <c r="AH1526" s="169">
        <f>(0.2*VLOOKUP(D1526,'%.'!$A$1:$B$4,2,FALSE))+(0.35*VLOOKUP(E1526,'%.'!$A$1:$B$4,2,FALSE))+(0.1*VLOOKUP(F1526,'%.'!$A$1:$B$4,2,FALSE))+(0.35*VLOOKUP(G1526,'%.'!$A$1:$B$4,2,FALSE))</f>
        <v>0.05</v>
      </c>
      <c r="AI1526" s="128" t="str">
        <f t="shared" si="241"/>
        <v>REMOTA</v>
      </c>
      <c r="AJ1526" s="128" t="str">
        <f t="shared" si="247"/>
        <v>No se registra</v>
      </c>
      <c r="AK1526" s="178">
        <f t="shared" si="248"/>
        <v>0</v>
      </c>
    </row>
    <row r="1527" spans="1:37" ht="30" customHeight="1" x14ac:dyDescent="0.25">
      <c r="A1527" s="115">
        <v>1526</v>
      </c>
      <c r="B1527" s="83" t="s">
        <v>3324</v>
      </c>
      <c r="C1527" s="126" t="s">
        <v>3325</v>
      </c>
      <c r="D1527" s="83" t="s">
        <v>1</v>
      </c>
      <c r="E1527" s="83" t="s">
        <v>1</v>
      </c>
      <c r="F1527" s="83" t="s">
        <v>1</v>
      </c>
      <c r="G1527" s="124" t="s">
        <v>1</v>
      </c>
      <c r="H1527" s="169">
        <f t="shared" si="239"/>
        <v>0.05</v>
      </c>
      <c r="I1527" s="170" t="str">
        <f t="shared" si="240"/>
        <v>REMOTA</v>
      </c>
      <c r="J1527" s="292">
        <v>512815149</v>
      </c>
      <c r="K1527" s="221">
        <v>0</v>
      </c>
      <c r="L1527" s="81" t="s">
        <v>133</v>
      </c>
      <c r="M1527" s="188">
        <v>0</v>
      </c>
      <c r="N1527" s="68" t="s">
        <v>405</v>
      </c>
      <c r="O1527" s="199">
        <v>0</v>
      </c>
      <c r="P1527" s="68">
        <v>7</v>
      </c>
      <c r="Q1527" s="68" t="s">
        <v>161</v>
      </c>
      <c r="R1527" s="68" t="s">
        <v>3509</v>
      </c>
      <c r="S1527" s="88">
        <v>43671</v>
      </c>
      <c r="T1527" s="68">
        <v>157.02099999999999</v>
      </c>
      <c r="U1527" s="68" t="s">
        <v>177</v>
      </c>
      <c r="V1527" s="81" t="s">
        <v>3548</v>
      </c>
      <c r="W1527" s="171">
        <v>44074</v>
      </c>
      <c r="X1527" s="172" t="e">
        <f>+CONCATENATE(TEXT(#REF!,"yyyy"),"-",TEXT(#REF!,"mm"))</f>
        <v>#REF!</v>
      </c>
      <c r="Y1527" s="173" t="str">
        <f t="shared" si="242"/>
        <v>7</v>
      </c>
      <c r="Z1527" s="172" t="str">
        <f t="shared" si="243"/>
        <v>2020-07</v>
      </c>
      <c r="AA1527" s="170" t="e">
        <f>+VLOOKUP(Z1527,#REF!,2,FALSE)/VLOOKUP(X1527,#REF!,2,FALSE)</f>
        <v>#REF!</v>
      </c>
      <c r="AB1527" s="174" t="e">
        <f t="shared" si="244"/>
        <v>#REF!</v>
      </c>
      <c r="AC1527" s="174" t="e">
        <f t="shared" si="245"/>
        <v>#REF!</v>
      </c>
      <c r="AD1527" s="175" t="e">
        <f>+#REF!+365*Y1527</f>
        <v>#REF!</v>
      </c>
      <c r="AE1527" s="176" t="e">
        <f t="shared" si="246"/>
        <v>#REF!</v>
      </c>
      <c r="AF1527" s="170" t="e">
        <f>+VLOOKUP(CONCATENATE(TEXT(W1527,"yyyy"),"-",TEXT(W1527,"mm")),#REF!,2,0)</f>
        <v>#REF!</v>
      </c>
      <c r="AG1527" s="177" t="e">
        <f>+(AC1527*(1+'INFLAC PROYECTADA'!$B$8)^(AE1527))/((1+DEMANDADO!AF1527)^(AE1527))</f>
        <v>#REF!</v>
      </c>
      <c r="AH1527" s="169">
        <f>(0.2*VLOOKUP(D1527,'%.'!$A$1:$B$4,2,FALSE))+(0.35*VLOOKUP(E1527,'%.'!$A$1:$B$4,2,FALSE))+(0.1*VLOOKUP(F1527,'%.'!$A$1:$B$4,2,FALSE))+(0.35*VLOOKUP(G1527,'%.'!$A$1:$B$4,2,FALSE))</f>
        <v>0.05</v>
      </c>
      <c r="AI1527" s="128" t="str">
        <f t="shared" si="241"/>
        <v>REMOTA</v>
      </c>
      <c r="AJ1527" s="128" t="str">
        <f t="shared" si="247"/>
        <v>No se registra</v>
      </c>
      <c r="AK1527" s="178">
        <f t="shared" si="248"/>
        <v>0</v>
      </c>
    </row>
    <row r="1528" spans="1:37" ht="30" customHeight="1" x14ac:dyDescent="0.25">
      <c r="A1528" s="115">
        <v>1527</v>
      </c>
      <c r="B1528" s="83" t="s">
        <v>3326</v>
      </c>
      <c r="C1528" s="126" t="s">
        <v>3327</v>
      </c>
      <c r="D1528" s="83" t="s">
        <v>1</v>
      </c>
      <c r="E1528" s="83" t="s">
        <v>1</v>
      </c>
      <c r="F1528" s="83" t="s">
        <v>1</v>
      </c>
      <c r="G1528" s="124" t="s">
        <v>1</v>
      </c>
      <c r="H1528" s="169">
        <f t="shared" si="239"/>
        <v>0.05</v>
      </c>
      <c r="I1528" s="170" t="str">
        <f t="shared" si="240"/>
        <v>REMOTA</v>
      </c>
      <c r="J1528" s="292">
        <v>1549202848</v>
      </c>
      <c r="K1528" s="221">
        <v>0</v>
      </c>
      <c r="L1528" s="68" t="s">
        <v>131</v>
      </c>
      <c r="M1528" s="188">
        <v>0</v>
      </c>
      <c r="N1528" s="68" t="s">
        <v>405</v>
      </c>
      <c r="O1528" s="199">
        <v>0</v>
      </c>
      <c r="P1528" s="68">
        <v>8</v>
      </c>
      <c r="Q1528" s="68" t="s">
        <v>161</v>
      </c>
      <c r="R1528" s="68" t="s">
        <v>3509</v>
      </c>
      <c r="S1528" s="88">
        <v>43671</v>
      </c>
      <c r="T1528" s="68">
        <v>157.02099999999999</v>
      </c>
      <c r="U1528" s="68" t="s">
        <v>170</v>
      </c>
      <c r="V1528" s="81" t="s">
        <v>3549</v>
      </c>
      <c r="W1528" s="171">
        <v>44074</v>
      </c>
      <c r="X1528" s="172" t="e">
        <f>+CONCATENATE(TEXT(#REF!,"yyyy"),"-",TEXT(#REF!,"mm"))</f>
        <v>#REF!</v>
      </c>
      <c r="Y1528" s="173" t="str">
        <f t="shared" si="242"/>
        <v>8</v>
      </c>
      <c r="Z1528" s="172" t="str">
        <f t="shared" si="243"/>
        <v>2020-07</v>
      </c>
      <c r="AA1528" s="170" t="e">
        <f>+VLOOKUP(Z1528,#REF!,2,FALSE)/VLOOKUP(X1528,#REF!,2,FALSE)</f>
        <v>#REF!</v>
      </c>
      <c r="AB1528" s="174" t="e">
        <f t="shared" si="244"/>
        <v>#REF!</v>
      </c>
      <c r="AC1528" s="174" t="e">
        <f t="shared" si="245"/>
        <v>#REF!</v>
      </c>
      <c r="AD1528" s="175" t="e">
        <f>+#REF!+365*Y1528</f>
        <v>#REF!</v>
      </c>
      <c r="AE1528" s="176" t="e">
        <f t="shared" si="246"/>
        <v>#REF!</v>
      </c>
      <c r="AF1528" s="170" t="e">
        <f>+VLOOKUP(CONCATENATE(TEXT(W1528,"yyyy"),"-",TEXT(W1528,"mm")),#REF!,2,0)</f>
        <v>#REF!</v>
      </c>
      <c r="AG1528" s="177" t="e">
        <f>+(AC1528*(1+'INFLAC PROYECTADA'!$B$8)^(AE1528))/((1+DEMANDADO!AF1528)^(AE1528))</f>
        <v>#REF!</v>
      </c>
      <c r="AH1528" s="169">
        <f>(0.2*VLOOKUP(D1528,'%.'!$A$1:$B$4,2,FALSE))+(0.35*VLOOKUP(E1528,'%.'!$A$1:$B$4,2,FALSE))+(0.1*VLOOKUP(F1528,'%.'!$A$1:$B$4,2,FALSE))+(0.35*VLOOKUP(G1528,'%.'!$A$1:$B$4,2,FALSE))</f>
        <v>0.05</v>
      </c>
      <c r="AI1528" s="128" t="str">
        <f t="shared" si="241"/>
        <v>REMOTA</v>
      </c>
      <c r="AJ1528" s="128" t="str">
        <f t="shared" si="247"/>
        <v>No se registra</v>
      </c>
      <c r="AK1528" s="178">
        <f t="shared" si="248"/>
        <v>0</v>
      </c>
    </row>
    <row r="1529" spans="1:37" ht="30" customHeight="1" x14ac:dyDescent="0.25">
      <c r="A1529" s="115">
        <v>1528</v>
      </c>
      <c r="B1529" s="83" t="s">
        <v>3257</v>
      </c>
      <c r="C1529" s="126" t="s">
        <v>3328</v>
      </c>
      <c r="D1529" s="83" t="s">
        <v>1</v>
      </c>
      <c r="E1529" s="83" t="s">
        <v>1</v>
      </c>
      <c r="F1529" s="83" t="s">
        <v>1</v>
      </c>
      <c r="G1529" s="124" t="s">
        <v>1</v>
      </c>
      <c r="H1529" s="169">
        <f t="shared" si="239"/>
        <v>0.05</v>
      </c>
      <c r="I1529" s="170" t="str">
        <f t="shared" si="240"/>
        <v>REMOTA</v>
      </c>
      <c r="J1529" s="292">
        <v>3068134</v>
      </c>
      <c r="K1529" s="221">
        <v>0</v>
      </c>
      <c r="L1529" s="81" t="s">
        <v>133</v>
      </c>
      <c r="M1529" s="188">
        <v>0</v>
      </c>
      <c r="N1529" s="68" t="s">
        <v>405</v>
      </c>
      <c r="O1529" s="199">
        <v>0</v>
      </c>
      <c r="P1529" s="68">
        <v>6</v>
      </c>
      <c r="Q1529" s="68" t="s">
        <v>161</v>
      </c>
      <c r="R1529" s="68" t="s">
        <v>3509</v>
      </c>
      <c r="S1529" s="88">
        <v>43671</v>
      </c>
      <c r="T1529" s="68">
        <v>157.02099999999999</v>
      </c>
      <c r="U1529" s="68" t="s">
        <v>3550</v>
      </c>
      <c r="V1529" s="81" t="s">
        <v>3551</v>
      </c>
      <c r="W1529" s="171">
        <v>44074</v>
      </c>
      <c r="X1529" s="172" t="e">
        <f>+CONCATENATE(TEXT(#REF!,"yyyy"),"-",TEXT(#REF!,"mm"))</f>
        <v>#REF!</v>
      </c>
      <c r="Y1529" s="173" t="str">
        <f t="shared" si="242"/>
        <v>6</v>
      </c>
      <c r="Z1529" s="172" t="str">
        <f t="shared" si="243"/>
        <v>2020-07</v>
      </c>
      <c r="AA1529" s="170" t="e">
        <f>+VLOOKUP(Z1529,#REF!,2,FALSE)/VLOOKUP(X1529,#REF!,2,FALSE)</f>
        <v>#REF!</v>
      </c>
      <c r="AB1529" s="174" t="e">
        <f t="shared" si="244"/>
        <v>#REF!</v>
      </c>
      <c r="AC1529" s="174" t="e">
        <f t="shared" si="245"/>
        <v>#REF!</v>
      </c>
      <c r="AD1529" s="175" t="e">
        <f>+#REF!+365*Y1529</f>
        <v>#REF!</v>
      </c>
      <c r="AE1529" s="176" t="e">
        <f t="shared" si="246"/>
        <v>#REF!</v>
      </c>
      <c r="AF1529" s="170" t="e">
        <f>+VLOOKUP(CONCATENATE(TEXT(W1529,"yyyy"),"-",TEXT(W1529,"mm")),#REF!,2,0)</f>
        <v>#REF!</v>
      </c>
      <c r="AG1529" s="177" t="e">
        <f>+(AC1529*(1+'INFLAC PROYECTADA'!$B$8)^(AE1529))/((1+DEMANDADO!AF1529)^(AE1529))</f>
        <v>#REF!</v>
      </c>
      <c r="AH1529" s="169">
        <f>(0.2*VLOOKUP(D1529,'%.'!$A$1:$B$4,2,FALSE))+(0.35*VLOOKUP(E1529,'%.'!$A$1:$B$4,2,FALSE))+(0.1*VLOOKUP(F1529,'%.'!$A$1:$B$4,2,FALSE))+(0.35*VLOOKUP(G1529,'%.'!$A$1:$B$4,2,FALSE))</f>
        <v>0.05</v>
      </c>
      <c r="AI1529" s="128" t="str">
        <f t="shared" si="241"/>
        <v>REMOTA</v>
      </c>
      <c r="AJ1529" s="128" t="str">
        <f t="shared" si="247"/>
        <v>No se registra</v>
      </c>
      <c r="AK1529" s="178">
        <f t="shared" si="248"/>
        <v>0</v>
      </c>
    </row>
    <row r="1530" spans="1:37" ht="30" customHeight="1" x14ac:dyDescent="0.25">
      <c r="A1530" s="115">
        <v>1529</v>
      </c>
      <c r="B1530" s="83" t="s">
        <v>3329</v>
      </c>
      <c r="C1530" s="126" t="s">
        <v>3330</v>
      </c>
      <c r="D1530" s="83" t="s">
        <v>1</v>
      </c>
      <c r="E1530" s="83" t="s">
        <v>1</v>
      </c>
      <c r="F1530" s="83" t="s">
        <v>1</v>
      </c>
      <c r="G1530" s="124" t="s">
        <v>1</v>
      </c>
      <c r="H1530" s="169">
        <f t="shared" si="239"/>
        <v>0.05</v>
      </c>
      <c r="I1530" s="170" t="str">
        <f t="shared" si="240"/>
        <v>REMOTA</v>
      </c>
      <c r="J1530" s="292">
        <v>95700324</v>
      </c>
      <c r="K1530" s="221">
        <v>0</v>
      </c>
      <c r="L1530" s="81" t="s">
        <v>139</v>
      </c>
      <c r="M1530" s="188">
        <v>0</v>
      </c>
      <c r="N1530" s="68">
        <v>0</v>
      </c>
      <c r="O1530" s="199" t="s">
        <v>405</v>
      </c>
      <c r="P1530" s="68">
        <v>6</v>
      </c>
      <c r="Q1530" s="68" t="s">
        <v>161</v>
      </c>
      <c r="R1530" s="68" t="s">
        <v>3509</v>
      </c>
      <c r="S1530" s="88">
        <v>43671</v>
      </c>
      <c r="T1530" s="68">
        <v>157.02099999999999</v>
      </c>
      <c r="U1530" s="81" t="s">
        <v>76</v>
      </c>
      <c r="V1530" s="81" t="s">
        <v>3552</v>
      </c>
      <c r="W1530" s="171">
        <v>44074</v>
      </c>
      <c r="X1530" s="172" t="e">
        <f>+CONCATENATE(TEXT(#REF!,"yyyy"),"-",TEXT(#REF!,"mm"))</f>
        <v>#REF!</v>
      </c>
      <c r="Y1530" s="173" t="str">
        <f t="shared" si="242"/>
        <v>6</v>
      </c>
      <c r="Z1530" s="172" t="str">
        <f t="shared" si="243"/>
        <v>2020-07</v>
      </c>
      <c r="AA1530" s="170" t="e">
        <f>+VLOOKUP(Z1530,#REF!,2,FALSE)/VLOOKUP(X1530,#REF!,2,FALSE)</f>
        <v>#REF!</v>
      </c>
      <c r="AB1530" s="174" t="e">
        <f t="shared" si="244"/>
        <v>#REF!</v>
      </c>
      <c r="AC1530" s="174" t="e">
        <f t="shared" si="245"/>
        <v>#REF!</v>
      </c>
      <c r="AD1530" s="175" t="e">
        <f>+#REF!+365*Y1530</f>
        <v>#REF!</v>
      </c>
      <c r="AE1530" s="176" t="e">
        <f t="shared" si="246"/>
        <v>#REF!</v>
      </c>
      <c r="AF1530" s="170" t="e">
        <f>+VLOOKUP(CONCATENATE(TEXT(W1530,"yyyy"),"-",TEXT(W1530,"mm")),#REF!,2,0)</f>
        <v>#REF!</v>
      </c>
      <c r="AG1530" s="177" t="e">
        <f>+(AC1530*(1+'INFLAC PROYECTADA'!$B$8)^(AE1530))/((1+DEMANDADO!AF1530)^(AE1530))</f>
        <v>#REF!</v>
      </c>
      <c r="AH1530" s="169">
        <f>(0.2*VLOOKUP(D1530,'%.'!$A$1:$B$4,2,FALSE))+(0.35*VLOOKUP(E1530,'%.'!$A$1:$B$4,2,FALSE))+(0.1*VLOOKUP(F1530,'%.'!$A$1:$B$4,2,FALSE))+(0.35*VLOOKUP(G1530,'%.'!$A$1:$B$4,2,FALSE))</f>
        <v>0.05</v>
      </c>
      <c r="AI1530" s="128" t="str">
        <f t="shared" si="241"/>
        <v>REMOTA</v>
      </c>
      <c r="AJ1530" s="128" t="str">
        <f t="shared" si="247"/>
        <v>No se registra</v>
      </c>
      <c r="AK1530" s="178">
        <f t="shared" si="248"/>
        <v>0</v>
      </c>
    </row>
    <row r="1531" spans="1:37" ht="30" customHeight="1" x14ac:dyDescent="0.25">
      <c r="A1531" s="115">
        <v>1530</v>
      </c>
      <c r="B1531" s="83" t="s">
        <v>3331</v>
      </c>
      <c r="C1531" s="126" t="s">
        <v>3332</v>
      </c>
      <c r="D1531" s="83" t="s">
        <v>1</v>
      </c>
      <c r="E1531" s="83" t="s">
        <v>1</v>
      </c>
      <c r="F1531" s="83" t="s">
        <v>1</v>
      </c>
      <c r="G1531" s="124" t="s">
        <v>1</v>
      </c>
      <c r="H1531" s="169">
        <f t="shared" si="239"/>
        <v>0.05</v>
      </c>
      <c r="I1531" s="170" t="str">
        <f t="shared" si="240"/>
        <v>REMOTA</v>
      </c>
      <c r="J1531" s="292">
        <v>1173216</v>
      </c>
      <c r="K1531" s="221">
        <v>0</v>
      </c>
      <c r="L1531" s="81" t="s">
        <v>133</v>
      </c>
      <c r="M1531" s="188">
        <v>0</v>
      </c>
      <c r="N1531" s="68" t="s">
        <v>405</v>
      </c>
      <c r="O1531" s="199">
        <v>0</v>
      </c>
      <c r="P1531" s="68">
        <v>6</v>
      </c>
      <c r="Q1531" s="68" t="s">
        <v>161</v>
      </c>
      <c r="R1531" s="68" t="s">
        <v>3509</v>
      </c>
      <c r="S1531" s="88">
        <v>43671</v>
      </c>
      <c r="T1531" s="68">
        <v>157.02099999999999</v>
      </c>
      <c r="U1531" s="68" t="s">
        <v>76</v>
      </c>
      <c r="V1531" s="81" t="s">
        <v>3553</v>
      </c>
      <c r="W1531" s="171">
        <v>44074</v>
      </c>
      <c r="X1531" s="172" t="e">
        <f>+CONCATENATE(TEXT(#REF!,"yyyy"),"-",TEXT(#REF!,"mm"))</f>
        <v>#REF!</v>
      </c>
      <c r="Y1531" s="173" t="str">
        <f t="shared" si="242"/>
        <v>6</v>
      </c>
      <c r="Z1531" s="172" t="str">
        <f t="shared" si="243"/>
        <v>2020-07</v>
      </c>
      <c r="AA1531" s="170" t="e">
        <f>+VLOOKUP(Z1531,#REF!,2,FALSE)/VLOOKUP(X1531,#REF!,2,FALSE)</f>
        <v>#REF!</v>
      </c>
      <c r="AB1531" s="174" t="e">
        <f t="shared" si="244"/>
        <v>#REF!</v>
      </c>
      <c r="AC1531" s="174" t="e">
        <f t="shared" si="245"/>
        <v>#REF!</v>
      </c>
      <c r="AD1531" s="175" t="e">
        <f>+#REF!+365*Y1531</f>
        <v>#REF!</v>
      </c>
      <c r="AE1531" s="176" t="e">
        <f t="shared" si="246"/>
        <v>#REF!</v>
      </c>
      <c r="AF1531" s="170" t="e">
        <f>+VLOOKUP(CONCATENATE(TEXT(W1531,"yyyy"),"-",TEXT(W1531,"mm")),#REF!,2,0)</f>
        <v>#REF!</v>
      </c>
      <c r="AG1531" s="177" t="e">
        <f>+(AC1531*(1+'INFLAC PROYECTADA'!$B$8)^(AE1531))/((1+DEMANDADO!AF1531)^(AE1531))</f>
        <v>#REF!</v>
      </c>
      <c r="AH1531" s="169">
        <f>(0.2*VLOOKUP(D1531,'%.'!$A$1:$B$4,2,FALSE))+(0.35*VLOOKUP(E1531,'%.'!$A$1:$B$4,2,FALSE))+(0.1*VLOOKUP(F1531,'%.'!$A$1:$B$4,2,FALSE))+(0.35*VLOOKUP(G1531,'%.'!$A$1:$B$4,2,FALSE))</f>
        <v>0.05</v>
      </c>
      <c r="AI1531" s="128" t="str">
        <f t="shared" si="241"/>
        <v>REMOTA</v>
      </c>
      <c r="AJ1531" s="128" t="str">
        <f t="shared" si="247"/>
        <v>No se registra</v>
      </c>
      <c r="AK1531" s="178">
        <f t="shared" si="248"/>
        <v>0</v>
      </c>
    </row>
    <row r="1532" spans="1:37" ht="30" customHeight="1" x14ac:dyDescent="0.25">
      <c r="A1532" s="115">
        <v>1531</v>
      </c>
      <c r="B1532" s="83" t="s">
        <v>3333</v>
      </c>
      <c r="C1532" s="126" t="s">
        <v>3334</v>
      </c>
      <c r="D1532" s="83" t="s">
        <v>1</v>
      </c>
      <c r="E1532" s="83" t="s">
        <v>1</v>
      </c>
      <c r="F1532" s="83" t="s">
        <v>1</v>
      </c>
      <c r="G1532" s="124" t="s">
        <v>1</v>
      </c>
      <c r="H1532" s="169">
        <f t="shared" si="239"/>
        <v>0.05</v>
      </c>
      <c r="I1532" s="170" t="str">
        <f t="shared" si="240"/>
        <v>REMOTA</v>
      </c>
      <c r="J1532" s="292">
        <v>7733124</v>
      </c>
      <c r="K1532" s="221">
        <v>0</v>
      </c>
      <c r="L1532" s="81" t="s">
        <v>133</v>
      </c>
      <c r="M1532" s="188"/>
      <c r="N1532" s="68" t="s">
        <v>405</v>
      </c>
      <c r="O1532" s="199">
        <v>0</v>
      </c>
      <c r="P1532" s="68">
        <v>6</v>
      </c>
      <c r="Q1532" s="68" t="s">
        <v>161</v>
      </c>
      <c r="R1532" s="68" t="s">
        <v>3509</v>
      </c>
      <c r="S1532" s="88">
        <v>43671</v>
      </c>
      <c r="T1532" s="68">
        <v>157.02099999999999</v>
      </c>
      <c r="U1532" s="68" t="s">
        <v>76</v>
      </c>
      <c r="V1532" s="81" t="s">
        <v>3554</v>
      </c>
      <c r="W1532" s="171">
        <v>44074</v>
      </c>
      <c r="X1532" s="172" t="e">
        <f>+CONCATENATE(TEXT(#REF!,"yyyy"),"-",TEXT(#REF!,"mm"))</f>
        <v>#REF!</v>
      </c>
      <c r="Y1532" s="173" t="str">
        <f t="shared" si="242"/>
        <v>6</v>
      </c>
      <c r="Z1532" s="172" t="str">
        <f t="shared" si="243"/>
        <v>2020-07</v>
      </c>
      <c r="AA1532" s="170" t="e">
        <f>+VLOOKUP(Z1532,#REF!,2,FALSE)/VLOOKUP(X1532,#REF!,2,FALSE)</f>
        <v>#REF!</v>
      </c>
      <c r="AB1532" s="174" t="e">
        <f t="shared" si="244"/>
        <v>#REF!</v>
      </c>
      <c r="AC1532" s="174" t="e">
        <f t="shared" si="245"/>
        <v>#REF!</v>
      </c>
      <c r="AD1532" s="175" t="e">
        <f>+#REF!+365*Y1532</f>
        <v>#REF!</v>
      </c>
      <c r="AE1532" s="176" t="e">
        <f t="shared" si="246"/>
        <v>#REF!</v>
      </c>
      <c r="AF1532" s="170" t="e">
        <f>+VLOOKUP(CONCATENATE(TEXT(W1532,"yyyy"),"-",TEXT(W1532,"mm")),#REF!,2,0)</f>
        <v>#REF!</v>
      </c>
      <c r="AG1532" s="177" t="e">
        <f>+(AC1532*(1+'INFLAC PROYECTADA'!$B$8)^(AE1532))/((1+DEMANDADO!AF1532)^(AE1532))</f>
        <v>#REF!</v>
      </c>
      <c r="AH1532" s="169">
        <f>(0.2*VLOOKUP(D1532,'%.'!$A$1:$B$4,2,FALSE))+(0.35*VLOOKUP(E1532,'%.'!$A$1:$B$4,2,FALSE))+(0.1*VLOOKUP(F1532,'%.'!$A$1:$B$4,2,FALSE))+(0.35*VLOOKUP(G1532,'%.'!$A$1:$B$4,2,FALSE))</f>
        <v>0.05</v>
      </c>
      <c r="AI1532" s="128" t="str">
        <f t="shared" si="241"/>
        <v>REMOTA</v>
      </c>
      <c r="AJ1532" s="128" t="str">
        <f t="shared" si="247"/>
        <v>No se registra</v>
      </c>
      <c r="AK1532" s="178">
        <f t="shared" si="248"/>
        <v>0</v>
      </c>
    </row>
    <row r="1533" spans="1:37" ht="30" customHeight="1" x14ac:dyDescent="0.25">
      <c r="A1533" s="115">
        <v>1532</v>
      </c>
      <c r="B1533" s="83" t="s">
        <v>3335</v>
      </c>
      <c r="C1533" s="126" t="s">
        <v>3336</v>
      </c>
      <c r="D1533" s="83" t="s">
        <v>1</v>
      </c>
      <c r="E1533" s="83" t="s">
        <v>1</v>
      </c>
      <c r="F1533" s="83" t="s">
        <v>1</v>
      </c>
      <c r="G1533" s="124" t="s">
        <v>1</v>
      </c>
      <c r="H1533" s="169">
        <f t="shared" si="239"/>
        <v>0.05</v>
      </c>
      <c r="I1533" s="170" t="str">
        <f t="shared" si="240"/>
        <v>REMOTA</v>
      </c>
      <c r="J1533" s="292">
        <v>1486381</v>
      </c>
      <c r="K1533" s="221">
        <v>0</v>
      </c>
      <c r="L1533" s="81" t="s">
        <v>139</v>
      </c>
      <c r="M1533" s="188">
        <v>0</v>
      </c>
      <c r="N1533" s="68" t="s">
        <v>405</v>
      </c>
      <c r="O1533" s="199">
        <v>0</v>
      </c>
      <c r="P1533" s="68">
        <v>6</v>
      </c>
      <c r="Q1533" s="68" t="s">
        <v>161</v>
      </c>
      <c r="R1533" s="68" t="s">
        <v>3509</v>
      </c>
      <c r="S1533" s="88">
        <v>43671</v>
      </c>
      <c r="T1533" s="68">
        <v>157.02099999999999</v>
      </c>
      <c r="U1533" s="68" t="s">
        <v>3555</v>
      </c>
      <c r="V1533" s="81" t="s">
        <v>3556</v>
      </c>
      <c r="W1533" s="171">
        <v>44074</v>
      </c>
      <c r="X1533" s="172" t="e">
        <f>+CONCATENATE(TEXT(#REF!,"yyyy"),"-",TEXT(#REF!,"mm"))</f>
        <v>#REF!</v>
      </c>
      <c r="Y1533" s="173" t="str">
        <f t="shared" si="242"/>
        <v>6</v>
      </c>
      <c r="Z1533" s="172" t="str">
        <f t="shared" si="243"/>
        <v>2020-07</v>
      </c>
      <c r="AA1533" s="170" t="e">
        <f>+VLOOKUP(Z1533,#REF!,2,FALSE)/VLOOKUP(X1533,#REF!,2,FALSE)</f>
        <v>#REF!</v>
      </c>
      <c r="AB1533" s="174" t="e">
        <f t="shared" si="244"/>
        <v>#REF!</v>
      </c>
      <c r="AC1533" s="174" t="e">
        <f t="shared" si="245"/>
        <v>#REF!</v>
      </c>
      <c r="AD1533" s="175" t="e">
        <f>+#REF!+365*Y1533</f>
        <v>#REF!</v>
      </c>
      <c r="AE1533" s="176" t="e">
        <f t="shared" si="246"/>
        <v>#REF!</v>
      </c>
      <c r="AF1533" s="170" t="e">
        <f>+VLOOKUP(CONCATENATE(TEXT(W1533,"yyyy"),"-",TEXT(W1533,"mm")),#REF!,2,0)</f>
        <v>#REF!</v>
      </c>
      <c r="AG1533" s="177" t="e">
        <f>+(AC1533*(1+'INFLAC PROYECTADA'!$B$8)^(AE1533))/((1+DEMANDADO!AF1533)^(AE1533))</f>
        <v>#REF!</v>
      </c>
      <c r="AH1533" s="169">
        <f>(0.2*VLOOKUP(D1533,'%.'!$A$1:$B$4,2,FALSE))+(0.35*VLOOKUP(E1533,'%.'!$A$1:$B$4,2,FALSE))+(0.1*VLOOKUP(F1533,'%.'!$A$1:$B$4,2,FALSE))+(0.35*VLOOKUP(G1533,'%.'!$A$1:$B$4,2,FALSE))</f>
        <v>0.05</v>
      </c>
      <c r="AI1533" s="128" t="str">
        <f t="shared" si="241"/>
        <v>REMOTA</v>
      </c>
      <c r="AJ1533" s="128" t="str">
        <f t="shared" si="247"/>
        <v>No se registra</v>
      </c>
      <c r="AK1533" s="178">
        <f t="shared" si="248"/>
        <v>0</v>
      </c>
    </row>
    <row r="1534" spans="1:37" ht="30" customHeight="1" x14ac:dyDescent="0.25">
      <c r="A1534" s="115">
        <v>1533</v>
      </c>
      <c r="B1534" s="83" t="s">
        <v>3337</v>
      </c>
      <c r="C1534" s="126" t="s">
        <v>3338</v>
      </c>
      <c r="D1534" s="83" t="s">
        <v>1</v>
      </c>
      <c r="E1534" s="83" t="s">
        <v>1</v>
      </c>
      <c r="F1534" s="83" t="s">
        <v>1</v>
      </c>
      <c r="G1534" s="124" t="s">
        <v>1</v>
      </c>
      <c r="H1534" s="169">
        <f t="shared" si="239"/>
        <v>0.05</v>
      </c>
      <c r="I1534" s="170" t="str">
        <f t="shared" si="240"/>
        <v>REMOTA</v>
      </c>
      <c r="J1534" s="292">
        <v>7370146</v>
      </c>
      <c r="K1534" s="221">
        <v>0</v>
      </c>
      <c r="L1534" s="81" t="s">
        <v>133</v>
      </c>
      <c r="M1534" s="188">
        <v>0</v>
      </c>
      <c r="N1534" s="68" t="s">
        <v>405</v>
      </c>
      <c r="O1534" s="199">
        <v>0</v>
      </c>
      <c r="P1534" s="68">
        <v>6</v>
      </c>
      <c r="Q1534" s="68" t="s">
        <v>161</v>
      </c>
      <c r="R1534" s="68" t="s">
        <v>3509</v>
      </c>
      <c r="S1534" s="88">
        <v>43671</v>
      </c>
      <c r="T1534" s="68">
        <v>157.02099999999999</v>
      </c>
      <c r="U1534" s="68" t="s">
        <v>2297</v>
      </c>
      <c r="V1534" s="81" t="s">
        <v>3557</v>
      </c>
      <c r="W1534" s="171">
        <v>44074</v>
      </c>
      <c r="X1534" s="172" t="e">
        <f>+CONCATENATE(TEXT(#REF!,"yyyy"),"-",TEXT(#REF!,"mm"))</f>
        <v>#REF!</v>
      </c>
      <c r="Y1534" s="173" t="str">
        <f t="shared" si="242"/>
        <v>6</v>
      </c>
      <c r="Z1534" s="172" t="str">
        <f t="shared" si="243"/>
        <v>2020-07</v>
      </c>
      <c r="AA1534" s="170" t="e">
        <f>+VLOOKUP(Z1534,#REF!,2,FALSE)/VLOOKUP(X1534,#REF!,2,FALSE)</f>
        <v>#REF!</v>
      </c>
      <c r="AB1534" s="174" t="e">
        <f t="shared" si="244"/>
        <v>#REF!</v>
      </c>
      <c r="AC1534" s="174" t="e">
        <f t="shared" si="245"/>
        <v>#REF!</v>
      </c>
      <c r="AD1534" s="175" t="e">
        <f>+#REF!+365*Y1534</f>
        <v>#REF!</v>
      </c>
      <c r="AE1534" s="176" t="e">
        <f t="shared" si="246"/>
        <v>#REF!</v>
      </c>
      <c r="AF1534" s="170" t="e">
        <f>+VLOOKUP(CONCATENATE(TEXT(W1534,"yyyy"),"-",TEXT(W1534,"mm")),#REF!,2,0)</f>
        <v>#REF!</v>
      </c>
      <c r="AG1534" s="177" t="e">
        <f>+(AC1534*(1+'INFLAC PROYECTADA'!$B$8)^(AE1534))/((1+DEMANDADO!AF1534)^(AE1534))</f>
        <v>#REF!</v>
      </c>
      <c r="AH1534" s="169">
        <f>(0.2*VLOOKUP(D1534,'%.'!$A$1:$B$4,2,FALSE))+(0.35*VLOOKUP(E1534,'%.'!$A$1:$B$4,2,FALSE))+(0.1*VLOOKUP(F1534,'%.'!$A$1:$B$4,2,FALSE))+(0.35*VLOOKUP(G1534,'%.'!$A$1:$B$4,2,FALSE))</f>
        <v>0.05</v>
      </c>
      <c r="AI1534" s="128" t="str">
        <f t="shared" si="241"/>
        <v>REMOTA</v>
      </c>
      <c r="AJ1534" s="128" t="str">
        <f t="shared" si="247"/>
        <v>No se registra</v>
      </c>
      <c r="AK1534" s="178">
        <f t="shared" si="248"/>
        <v>0</v>
      </c>
    </row>
    <row r="1535" spans="1:37" ht="30" customHeight="1" x14ac:dyDescent="0.25">
      <c r="A1535" s="115">
        <v>1534</v>
      </c>
      <c r="B1535" s="83" t="s">
        <v>3318</v>
      </c>
      <c r="C1535" s="126" t="s">
        <v>3339</v>
      </c>
      <c r="D1535" s="83" t="s">
        <v>48</v>
      </c>
      <c r="E1535" s="83" t="s">
        <v>1</v>
      </c>
      <c r="F1535" s="83" t="s">
        <v>1</v>
      </c>
      <c r="G1535" s="124" t="s">
        <v>48</v>
      </c>
      <c r="H1535" s="169">
        <f t="shared" si="239"/>
        <v>0.29749999999999999</v>
      </c>
      <c r="I1535" s="170" t="str">
        <f t="shared" si="240"/>
        <v>MEDIA</v>
      </c>
      <c r="J1535" s="292">
        <v>132897140</v>
      </c>
      <c r="K1535" s="221">
        <v>0.3</v>
      </c>
      <c r="L1535" s="68" t="s">
        <v>132</v>
      </c>
      <c r="M1535" s="188">
        <v>0</v>
      </c>
      <c r="N1535" s="68" t="s">
        <v>405</v>
      </c>
      <c r="O1535" s="199">
        <v>0</v>
      </c>
      <c r="P1535" s="68">
        <v>6</v>
      </c>
      <c r="Q1535" s="68" t="s">
        <v>161</v>
      </c>
      <c r="R1535" s="68" t="s">
        <v>3509</v>
      </c>
      <c r="S1535" s="88">
        <v>43671</v>
      </c>
      <c r="T1535" s="68">
        <v>157.02099999999999</v>
      </c>
      <c r="U1535" s="68" t="s">
        <v>177</v>
      </c>
      <c r="V1535" s="81" t="s">
        <v>3558</v>
      </c>
      <c r="W1535" s="171">
        <v>44074</v>
      </c>
      <c r="X1535" s="172" t="e">
        <f>+CONCATENATE(TEXT(#REF!,"yyyy"),"-",TEXT(#REF!,"mm"))</f>
        <v>#REF!</v>
      </c>
      <c r="Y1535" s="173" t="str">
        <f t="shared" si="242"/>
        <v>6</v>
      </c>
      <c r="Z1535" s="172" t="str">
        <f t="shared" si="243"/>
        <v>2020-07</v>
      </c>
      <c r="AA1535" s="170" t="e">
        <f>+VLOOKUP(Z1535,#REF!,2,FALSE)/VLOOKUP(X1535,#REF!,2,FALSE)</f>
        <v>#REF!</v>
      </c>
      <c r="AB1535" s="174" t="e">
        <f t="shared" si="244"/>
        <v>#REF!</v>
      </c>
      <c r="AC1535" s="174" t="e">
        <f t="shared" si="245"/>
        <v>#REF!</v>
      </c>
      <c r="AD1535" s="175" t="e">
        <f>+#REF!+365*Y1535</f>
        <v>#REF!</v>
      </c>
      <c r="AE1535" s="176" t="e">
        <f t="shared" si="246"/>
        <v>#REF!</v>
      </c>
      <c r="AF1535" s="170" t="e">
        <f>+VLOOKUP(CONCATENATE(TEXT(W1535,"yyyy"),"-",TEXT(W1535,"mm")),#REF!,2,0)</f>
        <v>#REF!</v>
      </c>
      <c r="AG1535" s="177" t="e">
        <f>+(AC1535*(1+'INFLAC PROYECTADA'!$B$8)^(AE1535))/((1+DEMANDADO!AF1535)^(AE1535))</f>
        <v>#REF!</v>
      </c>
      <c r="AH1535" s="169">
        <f>(0.2*VLOOKUP(D1535,'%.'!$A$1:$B$4,2,FALSE))+(0.35*VLOOKUP(E1535,'%.'!$A$1:$B$4,2,FALSE))+(0.1*VLOOKUP(F1535,'%.'!$A$1:$B$4,2,FALSE))+(0.35*VLOOKUP(G1535,'%.'!$A$1:$B$4,2,FALSE))</f>
        <v>0.29749999999999999</v>
      </c>
      <c r="AI1535" s="128" t="str">
        <f t="shared" si="241"/>
        <v>MEDIA</v>
      </c>
      <c r="AJ1535" s="128" t="str">
        <f t="shared" si="247"/>
        <v>Cuentas de Orden</v>
      </c>
      <c r="AK1535" s="178" t="e">
        <f t="shared" si="248"/>
        <v>#REF!</v>
      </c>
    </row>
    <row r="1536" spans="1:37" ht="30" customHeight="1" x14ac:dyDescent="0.25">
      <c r="A1536" s="115">
        <v>1535</v>
      </c>
      <c r="B1536" s="83" t="s">
        <v>3340</v>
      </c>
      <c r="C1536" s="126" t="s">
        <v>3341</v>
      </c>
      <c r="D1536" s="83" t="s">
        <v>1</v>
      </c>
      <c r="E1536" s="83" t="s">
        <v>1</v>
      </c>
      <c r="F1536" s="83" t="s">
        <v>1</v>
      </c>
      <c r="G1536" s="124" t="s">
        <v>1</v>
      </c>
      <c r="H1536" s="169">
        <f t="shared" si="239"/>
        <v>0.05</v>
      </c>
      <c r="I1536" s="170" t="str">
        <f t="shared" si="240"/>
        <v>REMOTA</v>
      </c>
      <c r="J1536" s="292">
        <v>3524890</v>
      </c>
      <c r="K1536" s="221">
        <v>0</v>
      </c>
      <c r="L1536" s="81" t="s">
        <v>133</v>
      </c>
      <c r="M1536" s="188">
        <v>0</v>
      </c>
      <c r="N1536" s="68" t="s">
        <v>405</v>
      </c>
      <c r="O1536" s="199">
        <v>0</v>
      </c>
      <c r="P1536" s="68">
        <v>7</v>
      </c>
      <c r="Q1536" s="68" t="s">
        <v>161</v>
      </c>
      <c r="R1536" s="68" t="s">
        <v>3509</v>
      </c>
      <c r="S1536" s="88">
        <v>43671</v>
      </c>
      <c r="T1536" s="68">
        <v>157.02099999999999</v>
      </c>
      <c r="U1536" s="81" t="s">
        <v>3559</v>
      </c>
      <c r="V1536" s="81" t="s">
        <v>3560</v>
      </c>
      <c r="W1536" s="171">
        <v>44074</v>
      </c>
      <c r="X1536" s="172" t="e">
        <f>+CONCATENATE(TEXT(#REF!,"yyyy"),"-",TEXT(#REF!,"mm"))</f>
        <v>#REF!</v>
      </c>
      <c r="Y1536" s="173" t="str">
        <f t="shared" si="242"/>
        <v>7</v>
      </c>
      <c r="Z1536" s="172" t="str">
        <f t="shared" si="243"/>
        <v>2020-07</v>
      </c>
      <c r="AA1536" s="170" t="e">
        <f>+VLOOKUP(Z1536,#REF!,2,FALSE)/VLOOKUP(X1536,#REF!,2,FALSE)</f>
        <v>#REF!</v>
      </c>
      <c r="AB1536" s="174" t="e">
        <f t="shared" si="244"/>
        <v>#REF!</v>
      </c>
      <c r="AC1536" s="174" t="e">
        <f t="shared" si="245"/>
        <v>#REF!</v>
      </c>
      <c r="AD1536" s="175" t="e">
        <f>+#REF!+365*Y1536</f>
        <v>#REF!</v>
      </c>
      <c r="AE1536" s="176" t="e">
        <f t="shared" si="246"/>
        <v>#REF!</v>
      </c>
      <c r="AF1536" s="170" t="e">
        <f>+VLOOKUP(CONCATENATE(TEXT(W1536,"yyyy"),"-",TEXT(W1536,"mm")),#REF!,2,0)</f>
        <v>#REF!</v>
      </c>
      <c r="AG1536" s="177" t="e">
        <f>+(AC1536*(1+'INFLAC PROYECTADA'!$B$8)^(AE1536))/((1+DEMANDADO!AF1536)^(AE1536))</f>
        <v>#REF!</v>
      </c>
      <c r="AH1536" s="169">
        <f>(0.2*VLOOKUP(D1536,'%.'!$A$1:$B$4,2,FALSE))+(0.35*VLOOKUP(E1536,'%.'!$A$1:$B$4,2,FALSE))+(0.1*VLOOKUP(F1536,'%.'!$A$1:$B$4,2,FALSE))+(0.35*VLOOKUP(G1536,'%.'!$A$1:$B$4,2,FALSE))</f>
        <v>0.05</v>
      </c>
      <c r="AI1536" s="128" t="str">
        <f t="shared" si="241"/>
        <v>REMOTA</v>
      </c>
      <c r="AJ1536" s="128" t="str">
        <f t="shared" si="247"/>
        <v>No se registra</v>
      </c>
      <c r="AK1536" s="178">
        <f t="shared" si="248"/>
        <v>0</v>
      </c>
    </row>
    <row r="1537" spans="1:37" ht="30" customHeight="1" x14ac:dyDescent="0.25">
      <c r="A1537" s="115">
        <v>1536</v>
      </c>
      <c r="B1537" s="83" t="s">
        <v>3340</v>
      </c>
      <c r="C1537" s="126" t="s">
        <v>3342</v>
      </c>
      <c r="D1537" s="83" t="s">
        <v>1</v>
      </c>
      <c r="E1537" s="83" t="s">
        <v>1</v>
      </c>
      <c r="F1537" s="83" t="s">
        <v>1</v>
      </c>
      <c r="G1537" s="124" t="s">
        <v>1</v>
      </c>
      <c r="H1537" s="169">
        <f t="shared" si="239"/>
        <v>0.05</v>
      </c>
      <c r="I1537" s="170" t="str">
        <f t="shared" si="240"/>
        <v>REMOTA</v>
      </c>
      <c r="J1537" s="292">
        <v>4406500</v>
      </c>
      <c r="K1537" s="221">
        <v>0</v>
      </c>
      <c r="L1537" s="68" t="s">
        <v>139</v>
      </c>
      <c r="M1537" s="188">
        <v>0</v>
      </c>
      <c r="N1537" s="68" t="s">
        <v>405</v>
      </c>
      <c r="O1537" s="199">
        <v>0</v>
      </c>
      <c r="P1537" s="68">
        <v>7</v>
      </c>
      <c r="Q1537" s="68" t="s">
        <v>161</v>
      </c>
      <c r="R1537" s="68" t="s">
        <v>3509</v>
      </c>
      <c r="S1537" s="88">
        <v>43671</v>
      </c>
      <c r="T1537" s="68">
        <v>157.02099999999999</v>
      </c>
      <c r="U1537" s="68" t="s">
        <v>3561</v>
      </c>
      <c r="V1537" s="81" t="s">
        <v>3562</v>
      </c>
      <c r="W1537" s="171">
        <v>44074</v>
      </c>
      <c r="X1537" s="172" t="e">
        <f>+CONCATENATE(TEXT(#REF!,"yyyy"),"-",TEXT(#REF!,"mm"))</f>
        <v>#REF!</v>
      </c>
      <c r="Y1537" s="173" t="str">
        <f t="shared" si="242"/>
        <v>7</v>
      </c>
      <c r="Z1537" s="172" t="str">
        <f t="shared" si="243"/>
        <v>2020-07</v>
      </c>
      <c r="AA1537" s="170" t="e">
        <f>+VLOOKUP(Z1537,#REF!,2,FALSE)/VLOOKUP(X1537,#REF!,2,FALSE)</f>
        <v>#REF!</v>
      </c>
      <c r="AB1537" s="174" t="e">
        <f t="shared" si="244"/>
        <v>#REF!</v>
      </c>
      <c r="AC1537" s="174" t="e">
        <f t="shared" si="245"/>
        <v>#REF!</v>
      </c>
      <c r="AD1537" s="175" t="e">
        <f>+#REF!+365*Y1537</f>
        <v>#REF!</v>
      </c>
      <c r="AE1537" s="176" t="e">
        <f t="shared" si="246"/>
        <v>#REF!</v>
      </c>
      <c r="AF1537" s="170" t="e">
        <f>+VLOOKUP(CONCATENATE(TEXT(W1537,"yyyy"),"-",TEXT(W1537,"mm")),#REF!,2,0)</f>
        <v>#REF!</v>
      </c>
      <c r="AG1537" s="177" t="e">
        <f>+(AC1537*(1+'INFLAC PROYECTADA'!$B$8)^(AE1537))/((1+DEMANDADO!AF1537)^(AE1537))</f>
        <v>#REF!</v>
      </c>
      <c r="AH1537" s="169">
        <f>(0.2*VLOOKUP(D1537,'%.'!$A$1:$B$4,2,FALSE))+(0.35*VLOOKUP(E1537,'%.'!$A$1:$B$4,2,FALSE))+(0.1*VLOOKUP(F1537,'%.'!$A$1:$B$4,2,FALSE))+(0.35*VLOOKUP(G1537,'%.'!$A$1:$B$4,2,FALSE))</f>
        <v>0.05</v>
      </c>
      <c r="AI1537" s="128" t="str">
        <f t="shared" si="241"/>
        <v>REMOTA</v>
      </c>
      <c r="AJ1537" s="128" t="str">
        <f t="shared" si="247"/>
        <v>No se registra</v>
      </c>
      <c r="AK1537" s="178">
        <f t="shared" si="248"/>
        <v>0</v>
      </c>
    </row>
    <row r="1538" spans="1:37" ht="30" customHeight="1" x14ac:dyDescent="0.25">
      <c r="A1538" s="115">
        <v>1537</v>
      </c>
      <c r="B1538" s="83" t="s">
        <v>3301</v>
      </c>
      <c r="C1538" s="126" t="s">
        <v>3343</v>
      </c>
      <c r="D1538" s="83" t="s">
        <v>1</v>
      </c>
      <c r="E1538" s="83" t="s">
        <v>1</v>
      </c>
      <c r="F1538" s="83" t="s">
        <v>1</v>
      </c>
      <c r="G1538" s="124" t="s">
        <v>1</v>
      </c>
      <c r="H1538" s="169">
        <f t="shared" ref="H1538:H1601" si="249">+IFERROR(AH1538,"")</f>
        <v>0.05</v>
      </c>
      <c r="I1538" s="170" t="str">
        <f t="shared" ref="I1538:I1601" si="250">+IFERROR(AI1538,"")</f>
        <v>REMOTA</v>
      </c>
      <c r="J1538" s="292">
        <v>108276000</v>
      </c>
      <c r="K1538" s="221">
        <v>0</v>
      </c>
      <c r="L1538" s="81" t="s">
        <v>130</v>
      </c>
      <c r="M1538" s="188">
        <v>0</v>
      </c>
      <c r="N1538" s="68" t="s">
        <v>405</v>
      </c>
      <c r="O1538" s="199">
        <v>0</v>
      </c>
      <c r="P1538" s="68">
        <v>7</v>
      </c>
      <c r="Q1538" s="68" t="s">
        <v>161</v>
      </c>
      <c r="R1538" s="68" t="s">
        <v>3509</v>
      </c>
      <c r="S1538" s="88">
        <v>43671</v>
      </c>
      <c r="T1538" s="68">
        <v>157.02099999999999</v>
      </c>
      <c r="U1538" s="68" t="s">
        <v>171</v>
      </c>
      <c r="V1538" s="81" t="s">
        <v>3563</v>
      </c>
      <c r="W1538" s="171">
        <v>44074</v>
      </c>
      <c r="X1538" s="172" t="e">
        <f>+CONCATENATE(TEXT(#REF!,"yyyy"),"-",TEXT(#REF!,"mm"))</f>
        <v>#REF!</v>
      </c>
      <c r="Y1538" s="173" t="str">
        <f t="shared" si="242"/>
        <v>7</v>
      </c>
      <c r="Z1538" s="172" t="str">
        <f t="shared" si="243"/>
        <v>2020-07</v>
      </c>
      <c r="AA1538" s="170" t="e">
        <f>+VLOOKUP(Z1538,#REF!,2,FALSE)/VLOOKUP(X1538,#REF!,2,FALSE)</f>
        <v>#REF!</v>
      </c>
      <c r="AB1538" s="174" t="e">
        <f t="shared" si="244"/>
        <v>#REF!</v>
      </c>
      <c r="AC1538" s="174" t="e">
        <f t="shared" si="245"/>
        <v>#REF!</v>
      </c>
      <c r="AD1538" s="175" t="e">
        <f>+#REF!+365*Y1538</f>
        <v>#REF!</v>
      </c>
      <c r="AE1538" s="176" t="e">
        <f t="shared" si="246"/>
        <v>#REF!</v>
      </c>
      <c r="AF1538" s="170" t="e">
        <f>+VLOOKUP(CONCATENATE(TEXT(W1538,"yyyy"),"-",TEXT(W1538,"mm")),#REF!,2,0)</f>
        <v>#REF!</v>
      </c>
      <c r="AG1538" s="177" t="e">
        <f>+(AC1538*(1+'INFLAC PROYECTADA'!$B$8)^(AE1538))/((1+DEMANDADO!AF1538)^(AE1538))</f>
        <v>#REF!</v>
      </c>
      <c r="AH1538" s="169">
        <f>(0.2*VLOOKUP(D1538,'%.'!$A$1:$B$4,2,FALSE))+(0.35*VLOOKUP(E1538,'%.'!$A$1:$B$4,2,FALSE))+(0.1*VLOOKUP(F1538,'%.'!$A$1:$B$4,2,FALSE))+(0.35*VLOOKUP(G1538,'%.'!$A$1:$B$4,2,FALSE))</f>
        <v>0.05</v>
      </c>
      <c r="AI1538" s="128" t="str">
        <f t="shared" si="241"/>
        <v>REMOTA</v>
      </c>
      <c r="AJ1538" s="128" t="str">
        <f t="shared" si="247"/>
        <v>No se registra</v>
      </c>
      <c r="AK1538" s="178">
        <f t="shared" si="248"/>
        <v>0</v>
      </c>
    </row>
    <row r="1539" spans="1:37" ht="30" customHeight="1" x14ac:dyDescent="0.25">
      <c r="A1539" s="115">
        <v>1538</v>
      </c>
      <c r="B1539" s="83" t="s">
        <v>3303</v>
      </c>
      <c r="C1539" s="126" t="s">
        <v>3344</v>
      </c>
      <c r="D1539" s="83" t="s">
        <v>1</v>
      </c>
      <c r="E1539" s="83" t="s">
        <v>1</v>
      </c>
      <c r="F1539" s="83" t="s">
        <v>1</v>
      </c>
      <c r="G1539" s="124" t="s">
        <v>1</v>
      </c>
      <c r="H1539" s="169">
        <f t="shared" si="249"/>
        <v>0.05</v>
      </c>
      <c r="I1539" s="170" t="str">
        <f t="shared" si="250"/>
        <v>REMOTA</v>
      </c>
      <c r="J1539" s="292">
        <v>8812236</v>
      </c>
      <c r="K1539" s="221">
        <v>0</v>
      </c>
      <c r="L1539" s="81" t="s">
        <v>133</v>
      </c>
      <c r="M1539" s="188">
        <v>0</v>
      </c>
      <c r="N1539" s="68" t="s">
        <v>405</v>
      </c>
      <c r="O1539" s="199">
        <v>0</v>
      </c>
      <c r="P1539" s="68">
        <v>6</v>
      </c>
      <c r="Q1539" s="68" t="s">
        <v>161</v>
      </c>
      <c r="R1539" s="68" t="s">
        <v>3509</v>
      </c>
      <c r="S1539" s="88">
        <v>43671</v>
      </c>
      <c r="T1539" s="68">
        <v>157.02099999999999</v>
      </c>
      <c r="U1539" s="68" t="s">
        <v>3550</v>
      </c>
      <c r="V1539" s="81" t="s">
        <v>3564</v>
      </c>
      <c r="W1539" s="171">
        <v>44074</v>
      </c>
      <c r="X1539" s="172" t="e">
        <f>+CONCATENATE(TEXT(#REF!,"yyyy"),"-",TEXT(#REF!,"mm"))</f>
        <v>#REF!</v>
      </c>
      <c r="Y1539" s="173" t="str">
        <f t="shared" si="242"/>
        <v>6</v>
      </c>
      <c r="Z1539" s="172" t="str">
        <f t="shared" si="243"/>
        <v>2020-07</v>
      </c>
      <c r="AA1539" s="170" t="e">
        <f>+VLOOKUP(Z1539,#REF!,2,FALSE)/VLOOKUP(X1539,#REF!,2,FALSE)</f>
        <v>#REF!</v>
      </c>
      <c r="AB1539" s="174" t="e">
        <f t="shared" si="244"/>
        <v>#REF!</v>
      </c>
      <c r="AC1539" s="174" t="e">
        <f t="shared" si="245"/>
        <v>#REF!</v>
      </c>
      <c r="AD1539" s="175" t="e">
        <f>+#REF!+365*Y1539</f>
        <v>#REF!</v>
      </c>
      <c r="AE1539" s="176" t="e">
        <f t="shared" si="246"/>
        <v>#REF!</v>
      </c>
      <c r="AF1539" s="170" t="e">
        <f>+VLOOKUP(CONCATENATE(TEXT(W1539,"yyyy"),"-",TEXT(W1539,"mm")),#REF!,2,0)</f>
        <v>#REF!</v>
      </c>
      <c r="AG1539" s="177" t="e">
        <f>+(AC1539*(1+'INFLAC PROYECTADA'!$B$8)^(AE1539))/((1+DEMANDADO!AF1539)^(AE1539))</f>
        <v>#REF!</v>
      </c>
      <c r="AH1539" s="169">
        <f>(0.2*VLOOKUP(D1539,'%.'!$A$1:$B$4,2,FALSE))+(0.35*VLOOKUP(E1539,'%.'!$A$1:$B$4,2,FALSE))+(0.1*VLOOKUP(F1539,'%.'!$A$1:$B$4,2,FALSE))+(0.35*VLOOKUP(G1539,'%.'!$A$1:$B$4,2,FALSE))</f>
        <v>0.05</v>
      </c>
      <c r="AI1539" s="128" t="str">
        <f t="shared" ref="AI1539:AI1602" si="251">+IF(AH1539&gt;0.5,"ALTA",IF(AH1539&gt;0.25,"MEDIA",IF(AH1539&gt;=0.1,"BAJA",IF(AH1539&lt;0.1,"REMOTA"))))</f>
        <v>REMOTA</v>
      </c>
      <c r="AJ1539" s="128" t="str">
        <f t="shared" si="247"/>
        <v>No se registra</v>
      </c>
      <c r="AK1539" s="178">
        <f t="shared" si="248"/>
        <v>0</v>
      </c>
    </row>
    <row r="1540" spans="1:37" ht="30" customHeight="1" x14ac:dyDescent="0.25">
      <c r="A1540" s="115">
        <v>1539</v>
      </c>
      <c r="B1540" s="83" t="s">
        <v>3345</v>
      </c>
      <c r="C1540" s="126" t="s">
        <v>3346</v>
      </c>
      <c r="D1540" s="83" t="s">
        <v>1</v>
      </c>
      <c r="E1540" s="83" t="s">
        <v>1</v>
      </c>
      <c r="F1540" s="83" t="s">
        <v>1</v>
      </c>
      <c r="G1540" s="124" t="s">
        <v>1</v>
      </c>
      <c r="H1540" s="169">
        <f t="shared" si="249"/>
        <v>0.05</v>
      </c>
      <c r="I1540" s="170" t="str">
        <f t="shared" si="250"/>
        <v>REMOTA</v>
      </c>
      <c r="J1540" s="292">
        <v>1876625</v>
      </c>
      <c r="K1540" s="221">
        <v>0</v>
      </c>
      <c r="L1540" s="68" t="s">
        <v>139</v>
      </c>
      <c r="M1540" s="188">
        <v>0</v>
      </c>
      <c r="N1540" s="68" t="s">
        <v>405</v>
      </c>
      <c r="O1540" s="199">
        <v>0</v>
      </c>
      <c r="P1540" s="68">
        <v>7</v>
      </c>
      <c r="Q1540" s="68" t="s">
        <v>161</v>
      </c>
      <c r="R1540" s="68" t="s">
        <v>3509</v>
      </c>
      <c r="S1540" s="88">
        <v>43671</v>
      </c>
      <c r="T1540" s="68">
        <v>157.02099999999999</v>
      </c>
      <c r="U1540" s="68" t="s">
        <v>3550</v>
      </c>
      <c r="V1540" s="81" t="s">
        <v>3565</v>
      </c>
      <c r="W1540" s="171">
        <v>44074</v>
      </c>
      <c r="X1540" s="172" t="e">
        <f>+CONCATENATE(TEXT(#REF!,"yyyy"),"-",TEXT(#REF!,"mm"))</f>
        <v>#REF!</v>
      </c>
      <c r="Y1540" s="173" t="str">
        <f t="shared" si="242"/>
        <v>7</v>
      </c>
      <c r="Z1540" s="172" t="str">
        <f t="shared" si="243"/>
        <v>2020-07</v>
      </c>
      <c r="AA1540" s="170" t="e">
        <f>+VLOOKUP(Z1540,#REF!,2,FALSE)/VLOOKUP(X1540,#REF!,2,FALSE)</f>
        <v>#REF!</v>
      </c>
      <c r="AB1540" s="174" t="e">
        <f t="shared" si="244"/>
        <v>#REF!</v>
      </c>
      <c r="AC1540" s="174" t="e">
        <f t="shared" si="245"/>
        <v>#REF!</v>
      </c>
      <c r="AD1540" s="175" t="e">
        <f>+#REF!+365*Y1540</f>
        <v>#REF!</v>
      </c>
      <c r="AE1540" s="176" t="e">
        <f t="shared" si="246"/>
        <v>#REF!</v>
      </c>
      <c r="AF1540" s="170" t="e">
        <f>+VLOOKUP(CONCATENATE(TEXT(W1540,"yyyy"),"-",TEXT(W1540,"mm")),#REF!,2,0)</f>
        <v>#REF!</v>
      </c>
      <c r="AG1540" s="177" t="e">
        <f>+(AC1540*(1+'INFLAC PROYECTADA'!$B$8)^(AE1540))/((1+DEMANDADO!AF1540)^(AE1540))</f>
        <v>#REF!</v>
      </c>
      <c r="AH1540" s="169">
        <f>(0.2*VLOOKUP(D1540,'%.'!$A$1:$B$4,2,FALSE))+(0.35*VLOOKUP(E1540,'%.'!$A$1:$B$4,2,FALSE))+(0.1*VLOOKUP(F1540,'%.'!$A$1:$B$4,2,FALSE))+(0.35*VLOOKUP(G1540,'%.'!$A$1:$B$4,2,FALSE))</f>
        <v>0.05</v>
      </c>
      <c r="AI1540" s="128" t="str">
        <f t="shared" si="251"/>
        <v>REMOTA</v>
      </c>
      <c r="AJ1540" s="128" t="str">
        <f t="shared" si="247"/>
        <v>No se registra</v>
      </c>
      <c r="AK1540" s="178">
        <f t="shared" si="248"/>
        <v>0</v>
      </c>
    </row>
    <row r="1541" spans="1:37" ht="30" customHeight="1" x14ac:dyDescent="0.25">
      <c r="A1541" s="115">
        <v>1540</v>
      </c>
      <c r="B1541" s="83" t="s">
        <v>3257</v>
      </c>
      <c r="C1541" s="126" t="s">
        <v>3347</v>
      </c>
      <c r="D1541" s="83" t="s">
        <v>1</v>
      </c>
      <c r="E1541" s="83" t="s">
        <v>1</v>
      </c>
      <c r="F1541" s="83" t="s">
        <v>1</v>
      </c>
      <c r="G1541" s="124" t="s">
        <v>1</v>
      </c>
      <c r="H1541" s="169">
        <f t="shared" si="249"/>
        <v>0.05</v>
      </c>
      <c r="I1541" s="170" t="str">
        <f t="shared" si="250"/>
        <v>REMOTA</v>
      </c>
      <c r="J1541" s="292">
        <v>2966725</v>
      </c>
      <c r="K1541" s="221">
        <v>0</v>
      </c>
      <c r="L1541" s="68" t="s">
        <v>138</v>
      </c>
      <c r="M1541" s="188">
        <v>0</v>
      </c>
      <c r="N1541" s="68" t="s">
        <v>405</v>
      </c>
      <c r="O1541" s="199">
        <v>0</v>
      </c>
      <c r="P1541" s="68">
        <v>7</v>
      </c>
      <c r="Q1541" s="68" t="s">
        <v>161</v>
      </c>
      <c r="R1541" s="68" t="s">
        <v>3509</v>
      </c>
      <c r="S1541" s="88">
        <v>43671</v>
      </c>
      <c r="T1541" s="68">
        <v>157.02099999999999</v>
      </c>
      <c r="U1541" s="68" t="s">
        <v>3550</v>
      </c>
      <c r="V1541" s="81" t="s">
        <v>3566</v>
      </c>
      <c r="W1541" s="171">
        <v>44074</v>
      </c>
      <c r="X1541" s="172" t="e">
        <f>+CONCATENATE(TEXT(#REF!,"yyyy"),"-",TEXT(#REF!,"mm"))</f>
        <v>#REF!</v>
      </c>
      <c r="Y1541" s="173" t="str">
        <f t="shared" si="242"/>
        <v>7</v>
      </c>
      <c r="Z1541" s="172" t="str">
        <f t="shared" si="243"/>
        <v>2020-07</v>
      </c>
      <c r="AA1541" s="170" t="e">
        <f>+VLOOKUP(Z1541,#REF!,2,FALSE)/VLOOKUP(X1541,#REF!,2,FALSE)</f>
        <v>#REF!</v>
      </c>
      <c r="AB1541" s="174" t="e">
        <f t="shared" si="244"/>
        <v>#REF!</v>
      </c>
      <c r="AC1541" s="174" t="e">
        <f t="shared" si="245"/>
        <v>#REF!</v>
      </c>
      <c r="AD1541" s="175" t="e">
        <f>+#REF!+365*Y1541</f>
        <v>#REF!</v>
      </c>
      <c r="AE1541" s="176" t="e">
        <f t="shared" si="246"/>
        <v>#REF!</v>
      </c>
      <c r="AF1541" s="170" t="e">
        <f>+VLOOKUP(CONCATENATE(TEXT(W1541,"yyyy"),"-",TEXT(W1541,"mm")),#REF!,2,0)</f>
        <v>#REF!</v>
      </c>
      <c r="AG1541" s="177" t="e">
        <f>+(AC1541*(1+'INFLAC PROYECTADA'!$B$8)^(AE1541))/((1+DEMANDADO!AF1541)^(AE1541))</f>
        <v>#REF!</v>
      </c>
      <c r="AH1541" s="169">
        <f>(0.2*VLOOKUP(D1541,'%.'!$A$1:$B$4,2,FALSE))+(0.35*VLOOKUP(E1541,'%.'!$A$1:$B$4,2,FALSE))+(0.1*VLOOKUP(F1541,'%.'!$A$1:$B$4,2,FALSE))+(0.35*VLOOKUP(G1541,'%.'!$A$1:$B$4,2,FALSE))</f>
        <v>0.05</v>
      </c>
      <c r="AI1541" s="128" t="str">
        <f t="shared" si="251"/>
        <v>REMOTA</v>
      </c>
      <c r="AJ1541" s="128" t="str">
        <f t="shared" si="247"/>
        <v>No se registra</v>
      </c>
      <c r="AK1541" s="178">
        <f t="shared" si="248"/>
        <v>0</v>
      </c>
    </row>
    <row r="1542" spans="1:37" ht="30" customHeight="1" x14ac:dyDescent="0.25">
      <c r="A1542" s="115">
        <v>1541</v>
      </c>
      <c r="B1542" s="83" t="s">
        <v>3348</v>
      </c>
      <c r="C1542" s="126" t="s">
        <v>3349</v>
      </c>
      <c r="D1542" s="83" t="s">
        <v>1</v>
      </c>
      <c r="E1542" s="83" t="s">
        <v>1</v>
      </c>
      <c r="F1542" s="83" t="s">
        <v>1</v>
      </c>
      <c r="G1542" s="124" t="s">
        <v>1</v>
      </c>
      <c r="H1542" s="169">
        <f t="shared" si="249"/>
        <v>0.05</v>
      </c>
      <c r="I1542" s="170" t="str">
        <f t="shared" si="250"/>
        <v>REMOTA</v>
      </c>
      <c r="J1542" s="292">
        <v>2456715</v>
      </c>
      <c r="K1542" s="221">
        <v>0</v>
      </c>
      <c r="L1542" s="68" t="s">
        <v>138</v>
      </c>
      <c r="M1542" s="188">
        <v>0</v>
      </c>
      <c r="N1542" s="68" t="s">
        <v>405</v>
      </c>
      <c r="O1542" s="199">
        <v>0</v>
      </c>
      <c r="P1542" s="68">
        <v>7</v>
      </c>
      <c r="Q1542" s="68" t="s">
        <v>161</v>
      </c>
      <c r="R1542" s="68" t="s">
        <v>3509</v>
      </c>
      <c r="S1542" s="88">
        <v>43671</v>
      </c>
      <c r="T1542" s="68">
        <v>157.02099999999999</v>
      </c>
      <c r="U1542" s="68" t="s">
        <v>3567</v>
      </c>
      <c r="V1542" s="81" t="s">
        <v>3568</v>
      </c>
      <c r="W1542" s="171">
        <v>44074</v>
      </c>
      <c r="X1542" s="172" t="e">
        <f>+CONCATENATE(TEXT(#REF!,"yyyy"),"-",TEXT(#REF!,"mm"))</f>
        <v>#REF!</v>
      </c>
      <c r="Y1542" s="173" t="str">
        <f t="shared" si="242"/>
        <v>7</v>
      </c>
      <c r="Z1542" s="172" t="str">
        <f t="shared" si="243"/>
        <v>2020-07</v>
      </c>
      <c r="AA1542" s="170" t="e">
        <f>+VLOOKUP(Z1542,#REF!,2,FALSE)/VLOOKUP(X1542,#REF!,2,FALSE)</f>
        <v>#REF!</v>
      </c>
      <c r="AB1542" s="174" t="e">
        <f t="shared" si="244"/>
        <v>#REF!</v>
      </c>
      <c r="AC1542" s="174" t="e">
        <f t="shared" si="245"/>
        <v>#REF!</v>
      </c>
      <c r="AD1542" s="175" t="e">
        <f>+#REF!+365*Y1542</f>
        <v>#REF!</v>
      </c>
      <c r="AE1542" s="176" t="e">
        <f t="shared" si="246"/>
        <v>#REF!</v>
      </c>
      <c r="AF1542" s="170" t="e">
        <f>+VLOOKUP(CONCATENATE(TEXT(W1542,"yyyy"),"-",TEXT(W1542,"mm")),#REF!,2,0)</f>
        <v>#REF!</v>
      </c>
      <c r="AG1542" s="177" t="e">
        <f>+(AC1542*(1+'INFLAC PROYECTADA'!$B$8)^(AE1542))/((1+DEMANDADO!AF1542)^(AE1542))</f>
        <v>#REF!</v>
      </c>
      <c r="AH1542" s="169">
        <f>(0.2*VLOOKUP(D1542,'%.'!$A$1:$B$4,2,FALSE))+(0.35*VLOOKUP(E1542,'%.'!$A$1:$B$4,2,FALSE))+(0.1*VLOOKUP(F1542,'%.'!$A$1:$B$4,2,FALSE))+(0.35*VLOOKUP(G1542,'%.'!$A$1:$B$4,2,FALSE))</f>
        <v>0.05</v>
      </c>
      <c r="AI1542" s="128" t="str">
        <f t="shared" si="251"/>
        <v>REMOTA</v>
      </c>
      <c r="AJ1542" s="128" t="str">
        <f t="shared" si="247"/>
        <v>No se registra</v>
      </c>
      <c r="AK1542" s="178">
        <f t="shared" si="248"/>
        <v>0</v>
      </c>
    </row>
    <row r="1543" spans="1:37" ht="30" customHeight="1" x14ac:dyDescent="0.25">
      <c r="A1543" s="115">
        <v>1542</v>
      </c>
      <c r="B1543" s="83" t="s">
        <v>3350</v>
      </c>
      <c r="C1543" s="126" t="s">
        <v>3351</v>
      </c>
      <c r="D1543" s="83" t="s">
        <v>1</v>
      </c>
      <c r="E1543" s="83" t="s">
        <v>48</v>
      </c>
      <c r="F1543" s="83" t="s">
        <v>1</v>
      </c>
      <c r="G1543" s="124" t="s">
        <v>1</v>
      </c>
      <c r="H1543" s="169">
        <f t="shared" si="249"/>
        <v>0.20749999999999999</v>
      </c>
      <c r="I1543" s="170" t="str">
        <f t="shared" si="250"/>
        <v>BAJA</v>
      </c>
      <c r="J1543" s="292">
        <v>124683711</v>
      </c>
      <c r="K1543" s="221">
        <v>0.3</v>
      </c>
      <c r="L1543" s="68" t="s">
        <v>133</v>
      </c>
      <c r="M1543" s="188">
        <v>0</v>
      </c>
      <c r="N1543" s="68" t="s">
        <v>405</v>
      </c>
      <c r="O1543" s="199">
        <v>0</v>
      </c>
      <c r="P1543" s="68">
        <v>7</v>
      </c>
      <c r="Q1543" s="68" t="s">
        <v>161</v>
      </c>
      <c r="R1543" s="68" t="s">
        <v>3509</v>
      </c>
      <c r="S1543" s="88">
        <v>43671</v>
      </c>
      <c r="T1543" s="68">
        <v>157.02099999999999</v>
      </c>
      <c r="U1543" s="68" t="s">
        <v>3569</v>
      </c>
      <c r="V1543" s="81" t="s">
        <v>3570</v>
      </c>
      <c r="W1543" s="171">
        <v>44074</v>
      </c>
      <c r="X1543" s="172" t="e">
        <f>+CONCATENATE(TEXT(#REF!,"yyyy"),"-",TEXT(#REF!,"mm"))</f>
        <v>#REF!</v>
      </c>
      <c r="Y1543" s="173" t="str">
        <f t="shared" si="242"/>
        <v>7</v>
      </c>
      <c r="Z1543" s="172" t="str">
        <f t="shared" si="243"/>
        <v>2020-07</v>
      </c>
      <c r="AA1543" s="170" t="e">
        <f>+VLOOKUP(Z1543,#REF!,2,FALSE)/VLOOKUP(X1543,#REF!,2,FALSE)</f>
        <v>#REF!</v>
      </c>
      <c r="AB1543" s="174" t="e">
        <f t="shared" si="244"/>
        <v>#REF!</v>
      </c>
      <c r="AC1543" s="174" t="e">
        <f t="shared" si="245"/>
        <v>#REF!</v>
      </c>
      <c r="AD1543" s="175" t="e">
        <f>+#REF!+365*Y1543</f>
        <v>#REF!</v>
      </c>
      <c r="AE1543" s="176" t="e">
        <f t="shared" si="246"/>
        <v>#REF!</v>
      </c>
      <c r="AF1543" s="170" t="e">
        <f>+VLOOKUP(CONCATENATE(TEXT(W1543,"yyyy"),"-",TEXT(W1543,"mm")),#REF!,2,0)</f>
        <v>#REF!</v>
      </c>
      <c r="AG1543" s="177" t="e">
        <f>+(AC1543*(1+'INFLAC PROYECTADA'!$B$8)^(AE1543))/((1+DEMANDADO!AF1543)^(AE1543))</f>
        <v>#REF!</v>
      </c>
      <c r="AH1543" s="169">
        <f>(0.2*VLOOKUP(D1543,'%.'!$A$1:$B$4,2,FALSE))+(0.35*VLOOKUP(E1543,'%.'!$A$1:$B$4,2,FALSE))+(0.1*VLOOKUP(F1543,'%.'!$A$1:$B$4,2,FALSE))+(0.35*VLOOKUP(G1543,'%.'!$A$1:$B$4,2,FALSE))</f>
        <v>0.20749999999999999</v>
      </c>
      <c r="AI1543" s="128" t="str">
        <f t="shared" si="251"/>
        <v>BAJA</v>
      </c>
      <c r="AJ1543" s="128" t="str">
        <f t="shared" si="247"/>
        <v>Cuentas de Orden</v>
      </c>
      <c r="AK1543" s="178" t="e">
        <f t="shared" si="248"/>
        <v>#REF!</v>
      </c>
    </row>
    <row r="1544" spans="1:37" ht="30" customHeight="1" x14ac:dyDescent="0.25">
      <c r="A1544" s="115">
        <v>1543</v>
      </c>
      <c r="B1544" s="83" t="s">
        <v>3352</v>
      </c>
      <c r="C1544" s="126" t="s">
        <v>3353</v>
      </c>
      <c r="D1544" s="83" t="s">
        <v>1</v>
      </c>
      <c r="E1544" s="83" t="s">
        <v>1</v>
      </c>
      <c r="F1544" s="83" t="s">
        <v>1</v>
      </c>
      <c r="G1544" s="124" t="s">
        <v>1</v>
      </c>
      <c r="H1544" s="169">
        <f t="shared" si="249"/>
        <v>0.05</v>
      </c>
      <c r="I1544" s="170" t="str">
        <f t="shared" si="250"/>
        <v>REMOTA</v>
      </c>
      <c r="J1544" s="292">
        <v>193305000</v>
      </c>
      <c r="K1544" s="221">
        <v>0</v>
      </c>
      <c r="L1544" s="68" t="s">
        <v>131</v>
      </c>
      <c r="M1544" s="188">
        <v>0</v>
      </c>
      <c r="N1544" s="68" t="s">
        <v>405</v>
      </c>
      <c r="O1544" s="199">
        <v>0</v>
      </c>
      <c r="P1544" s="68">
        <v>6</v>
      </c>
      <c r="Q1544" s="68" t="s">
        <v>161</v>
      </c>
      <c r="R1544" s="68" t="s">
        <v>3509</v>
      </c>
      <c r="S1544" s="88">
        <v>43671</v>
      </c>
      <c r="T1544" s="68">
        <v>157.02099999999999</v>
      </c>
      <c r="U1544" s="68" t="s">
        <v>3569</v>
      </c>
      <c r="V1544" s="81" t="s">
        <v>3571</v>
      </c>
      <c r="W1544" s="171">
        <v>44074</v>
      </c>
      <c r="X1544" s="172" t="e">
        <f>+CONCATENATE(TEXT(#REF!,"yyyy"),"-",TEXT(#REF!,"mm"))</f>
        <v>#REF!</v>
      </c>
      <c r="Y1544" s="173" t="str">
        <f t="shared" si="242"/>
        <v>6</v>
      </c>
      <c r="Z1544" s="172" t="str">
        <f t="shared" si="243"/>
        <v>2020-07</v>
      </c>
      <c r="AA1544" s="170" t="e">
        <f>+VLOOKUP(Z1544,#REF!,2,FALSE)/VLOOKUP(X1544,#REF!,2,FALSE)</f>
        <v>#REF!</v>
      </c>
      <c r="AB1544" s="174" t="e">
        <f t="shared" si="244"/>
        <v>#REF!</v>
      </c>
      <c r="AC1544" s="174" t="e">
        <f t="shared" si="245"/>
        <v>#REF!</v>
      </c>
      <c r="AD1544" s="175" t="e">
        <f>+#REF!+365*Y1544</f>
        <v>#REF!</v>
      </c>
      <c r="AE1544" s="176" t="e">
        <f t="shared" si="246"/>
        <v>#REF!</v>
      </c>
      <c r="AF1544" s="170" t="e">
        <f>+VLOOKUP(CONCATENATE(TEXT(W1544,"yyyy"),"-",TEXT(W1544,"mm")),#REF!,2,0)</f>
        <v>#REF!</v>
      </c>
      <c r="AG1544" s="177" t="e">
        <f>+(AC1544*(1+'INFLAC PROYECTADA'!$B$8)^(AE1544))/((1+DEMANDADO!AF1544)^(AE1544))</f>
        <v>#REF!</v>
      </c>
      <c r="AH1544" s="169">
        <f>(0.2*VLOOKUP(D1544,'%.'!$A$1:$B$4,2,FALSE))+(0.35*VLOOKUP(E1544,'%.'!$A$1:$B$4,2,FALSE))+(0.1*VLOOKUP(F1544,'%.'!$A$1:$B$4,2,FALSE))+(0.35*VLOOKUP(G1544,'%.'!$A$1:$B$4,2,FALSE))</f>
        <v>0.05</v>
      </c>
      <c r="AI1544" s="128" t="str">
        <f t="shared" si="251"/>
        <v>REMOTA</v>
      </c>
      <c r="AJ1544" s="128" t="str">
        <f t="shared" si="247"/>
        <v>No se registra</v>
      </c>
      <c r="AK1544" s="178">
        <f t="shared" si="248"/>
        <v>0</v>
      </c>
    </row>
    <row r="1545" spans="1:37" ht="30" customHeight="1" x14ac:dyDescent="0.25">
      <c r="A1545" s="115">
        <v>1544</v>
      </c>
      <c r="B1545" s="83" t="s">
        <v>3331</v>
      </c>
      <c r="C1545" s="126" t="s">
        <v>3354</v>
      </c>
      <c r="D1545" s="83" t="s">
        <v>1</v>
      </c>
      <c r="E1545" s="83" t="s">
        <v>1</v>
      </c>
      <c r="F1545" s="83" t="s">
        <v>1</v>
      </c>
      <c r="G1545" s="124" t="s">
        <v>1</v>
      </c>
      <c r="H1545" s="169">
        <f t="shared" si="249"/>
        <v>0.05</v>
      </c>
      <c r="I1545" s="170" t="str">
        <f t="shared" si="250"/>
        <v>REMOTA</v>
      </c>
      <c r="J1545" s="292">
        <v>4125132</v>
      </c>
      <c r="K1545" s="221">
        <v>0</v>
      </c>
      <c r="L1545" s="81" t="s">
        <v>136</v>
      </c>
      <c r="M1545" s="188">
        <v>0</v>
      </c>
      <c r="N1545" s="68" t="s">
        <v>405</v>
      </c>
      <c r="O1545" s="199">
        <v>0</v>
      </c>
      <c r="P1545" s="68">
        <v>6</v>
      </c>
      <c r="Q1545" s="68" t="s">
        <v>161</v>
      </c>
      <c r="R1545" s="68" t="s">
        <v>3509</v>
      </c>
      <c r="S1545" s="88">
        <v>43671</v>
      </c>
      <c r="T1545" s="68">
        <v>157.02099999999999</v>
      </c>
      <c r="U1545" s="68" t="s">
        <v>3567</v>
      </c>
      <c r="V1545" s="81" t="s">
        <v>3572</v>
      </c>
      <c r="W1545" s="171">
        <v>44074</v>
      </c>
      <c r="X1545" s="172" t="e">
        <f>+CONCATENATE(TEXT(#REF!,"yyyy"),"-",TEXT(#REF!,"mm"))</f>
        <v>#REF!</v>
      </c>
      <c r="Y1545" s="173" t="str">
        <f t="shared" si="242"/>
        <v>6</v>
      </c>
      <c r="Z1545" s="172" t="str">
        <f t="shared" si="243"/>
        <v>2020-07</v>
      </c>
      <c r="AA1545" s="170" t="e">
        <f>+VLOOKUP(Z1545,#REF!,2,FALSE)/VLOOKUP(X1545,#REF!,2,FALSE)</f>
        <v>#REF!</v>
      </c>
      <c r="AB1545" s="174" t="e">
        <f t="shared" si="244"/>
        <v>#REF!</v>
      </c>
      <c r="AC1545" s="174" t="e">
        <f t="shared" si="245"/>
        <v>#REF!</v>
      </c>
      <c r="AD1545" s="175" t="e">
        <f>+#REF!+365*Y1545</f>
        <v>#REF!</v>
      </c>
      <c r="AE1545" s="176" t="e">
        <f t="shared" si="246"/>
        <v>#REF!</v>
      </c>
      <c r="AF1545" s="170" t="e">
        <f>+VLOOKUP(CONCATENATE(TEXT(W1545,"yyyy"),"-",TEXT(W1545,"mm")),#REF!,2,0)</f>
        <v>#REF!</v>
      </c>
      <c r="AG1545" s="177" t="e">
        <f>+(AC1545*(1+'INFLAC PROYECTADA'!$B$8)^(AE1545))/((1+DEMANDADO!AF1545)^(AE1545))</f>
        <v>#REF!</v>
      </c>
      <c r="AH1545" s="169">
        <f>(0.2*VLOOKUP(D1545,'%.'!$A$1:$B$4,2,FALSE))+(0.35*VLOOKUP(E1545,'%.'!$A$1:$B$4,2,FALSE))+(0.1*VLOOKUP(F1545,'%.'!$A$1:$B$4,2,FALSE))+(0.35*VLOOKUP(G1545,'%.'!$A$1:$B$4,2,FALSE))</f>
        <v>0.05</v>
      </c>
      <c r="AI1545" s="128" t="str">
        <f t="shared" si="251"/>
        <v>REMOTA</v>
      </c>
      <c r="AJ1545" s="128" t="str">
        <f t="shared" si="247"/>
        <v>No se registra</v>
      </c>
      <c r="AK1545" s="178">
        <f t="shared" si="248"/>
        <v>0</v>
      </c>
    </row>
    <row r="1546" spans="1:37" ht="30" customHeight="1" x14ac:dyDescent="0.25">
      <c r="A1546" s="115">
        <v>1545</v>
      </c>
      <c r="B1546" s="83" t="s">
        <v>3355</v>
      </c>
      <c r="C1546" s="126" t="s">
        <v>3356</v>
      </c>
      <c r="D1546" s="83" t="s">
        <v>48</v>
      </c>
      <c r="E1546" s="83" t="s">
        <v>1</v>
      </c>
      <c r="F1546" s="83" t="s">
        <v>1</v>
      </c>
      <c r="G1546" s="124" t="s">
        <v>1</v>
      </c>
      <c r="H1546" s="169">
        <f t="shared" si="249"/>
        <v>0.14000000000000001</v>
      </c>
      <c r="I1546" s="170" t="str">
        <f t="shared" si="250"/>
        <v>BAJA</v>
      </c>
      <c r="J1546" s="292">
        <v>884676180</v>
      </c>
      <c r="K1546" s="221">
        <v>0.2</v>
      </c>
      <c r="L1546" s="81" t="s">
        <v>130</v>
      </c>
      <c r="M1546" s="188">
        <v>0</v>
      </c>
      <c r="N1546" s="68" t="s">
        <v>405</v>
      </c>
      <c r="O1546" s="199">
        <v>0</v>
      </c>
      <c r="P1546" s="68">
        <v>7</v>
      </c>
      <c r="Q1546" s="68" t="s">
        <v>161</v>
      </c>
      <c r="R1546" s="68" t="s">
        <v>3509</v>
      </c>
      <c r="S1546" s="88">
        <v>43671</v>
      </c>
      <c r="T1546" s="68">
        <v>157.02099999999999</v>
      </c>
      <c r="U1546" s="68" t="s">
        <v>3569</v>
      </c>
      <c r="V1546" s="81" t="s">
        <v>3573</v>
      </c>
      <c r="W1546" s="171">
        <v>44074</v>
      </c>
      <c r="X1546" s="172" t="e">
        <f>+CONCATENATE(TEXT(#REF!,"yyyy"),"-",TEXT(#REF!,"mm"))</f>
        <v>#REF!</v>
      </c>
      <c r="Y1546" s="173" t="str">
        <f t="shared" si="242"/>
        <v>7</v>
      </c>
      <c r="Z1546" s="172" t="str">
        <f t="shared" si="243"/>
        <v>2020-07</v>
      </c>
      <c r="AA1546" s="170" t="e">
        <f>+VLOOKUP(Z1546,#REF!,2,FALSE)/VLOOKUP(X1546,#REF!,2,FALSE)</f>
        <v>#REF!</v>
      </c>
      <c r="AB1546" s="174" t="e">
        <f t="shared" si="244"/>
        <v>#REF!</v>
      </c>
      <c r="AC1546" s="174" t="e">
        <f t="shared" si="245"/>
        <v>#REF!</v>
      </c>
      <c r="AD1546" s="175" t="e">
        <f>+#REF!+365*Y1546</f>
        <v>#REF!</v>
      </c>
      <c r="AE1546" s="176" t="e">
        <f t="shared" si="246"/>
        <v>#REF!</v>
      </c>
      <c r="AF1546" s="170" t="e">
        <f>+VLOOKUP(CONCATENATE(TEXT(W1546,"yyyy"),"-",TEXT(W1546,"mm")),#REF!,2,0)</f>
        <v>#REF!</v>
      </c>
      <c r="AG1546" s="177" t="e">
        <f>+(AC1546*(1+'INFLAC PROYECTADA'!$B$8)^(AE1546))/((1+DEMANDADO!AF1546)^(AE1546))</f>
        <v>#REF!</v>
      </c>
      <c r="AH1546" s="169">
        <f>(0.2*VLOOKUP(D1546,'%.'!$A$1:$B$4,2,FALSE))+(0.35*VLOOKUP(E1546,'%.'!$A$1:$B$4,2,FALSE))+(0.1*VLOOKUP(F1546,'%.'!$A$1:$B$4,2,FALSE))+(0.35*VLOOKUP(G1546,'%.'!$A$1:$B$4,2,FALSE))</f>
        <v>0.14000000000000001</v>
      </c>
      <c r="AI1546" s="128" t="str">
        <f t="shared" si="251"/>
        <v>BAJA</v>
      </c>
      <c r="AJ1546" s="128" t="str">
        <f t="shared" si="247"/>
        <v>Cuentas de Orden</v>
      </c>
      <c r="AK1546" s="178" t="e">
        <f t="shared" si="248"/>
        <v>#REF!</v>
      </c>
    </row>
    <row r="1547" spans="1:37" ht="30" customHeight="1" x14ac:dyDescent="0.25">
      <c r="A1547" s="115">
        <v>1546</v>
      </c>
      <c r="B1547" s="83" t="s">
        <v>3357</v>
      </c>
      <c r="C1547" s="126" t="s">
        <v>3358</v>
      </c>
      <c r="D1547" s="83" t="s">
        <v>1</v>
      </c>
      <c r="E1547" s="83" t="s">
        <v>1</v>
      </c>
      <c r="F1547" s="83" t="s">
        <v>1</v>
      </c>
      <c r="G1547" s="124" t="s">
        <v>1</v>
      </c>
      <c r="H1547" s="169">
        <f t="shared" si="249"/>
        <v>0.05</v>
      </c>
      <c r="I1547" s="170" t="str">
        <f t="shared" si="250"/>
        <v>REMOTA</v>
      </c>
      <c r="J1547" s="292">
        <v>758399400</v>
      </c>
      <c r="K1547" s="221">
        <v>0</v>
      </c>
      <c r="L1547" s="81" t="s">
        <v>131</v>
      </c>
      <c r="M1547" s="188">
        <v>0</v>
      </c>
      <c r="N1547" s="68" t="s">
        <v>405</v>
      </c>
      <c r="O1547" s="199">
        <v>0</v>
      </c>
      <c r="P1547" s="68">
        <v>7</v>
      </c>
      <c r="Q1547" s="68" t="s">
        <v>161</v>
      </c>
      <c r="R1547" s="68" t="s">
        <v>3509</v>
      </c>
      <c r="S1547" s="88">
        <v>43671</v>
      </c>
      <c r="T1547" s="68">
        <v>157.02099999999999</v>
      </c>
      <c r="U1547" s="68" t="s">
        <v>3569</v>
      </c>
      <c r="V1547" s="81" t="s">
        <v>3574</v>
      </c>
      <c r="W1547" s="171">
        <v>44074</v>
      </c>
      <c r="X1547" s="172" t="e">
        <f>+CONCATENATE(TEXT(#REF!,"yyyy"),"-",TEXT(#REF!,"mm"))</f>
        <v>#REF!</v>
      </c>
      <c r="Y1547" s="173" t="str">
        <f t="shared" si="242"/>
        <v>7</v>
      </c>
      <c r="Z1547" s="172" t="str">
        <f t="shared" si="243"/>
        <v>2020-07</v>
      </c>
      <c r="AA1547" s="170" t="e">
        <f>+VLOOKUP(Z1547,#REF!,2,FALSE)/VLOOKUP(X1547,#REF!,2,FALSE)</f>
        <v>#REF!</v>
      </c>
      <c r="AB1547" s="174" t="e">
        <f t="shared" si="244"/>
        <v>#REF!</v>
      </c>
      <c r="AC1547" s="174" t="e">
        <f t="shared" si="245"/>
        <v>#REF!</v>
      </c>
      <c r="AD1547" s="175" t="e">
        <f>+#REF!+365*Y1547</f>
        <v>#REF!</v>
      </c>
      <c r="AE1547" s="176" t="e">
        <f t="shared" si="246"/>
        <v>#REF!</v>
      </c>
      <c r="AF1547" s="170" t="e">
        <f>+VLOOKUP(CONCATENATE(TEXT(W1547,"yyyy"),"-",TEXT(W1547,"mm")),#REF!,2,0)</f>
        <v>#REF!</v>
      </c>
      <c r="AG1547" s="177" t="e">
        <f>+(AC1547*(1+'INFLAC PROYECTADA'!$B$8)^(AE1547))/((1+DEMANDADO!AF1547)^(AE1547))</f>
        <v>#REF!</v>
      </c>
      <c r="AH1547" s="169">
        <f>(0.2*VLOOKUP(D1547,'%.'!$A$1:$B$4,2,FALSE))+(0.35*VLOOKUP(E1547,'%.'!$A$1:$B$4,2,FALSE))+(0.1*VLOOKUP(F1547,'%.'!$A$1:$B$4,2,FALSE))+(0.35*VLOOKUP(G1547,'%.'!$A$1:$B$4,2,FALSE))</f>
        <v>0.05</v>
      </c>
      <c r="AI1547" s="128" t="str">
        <f t="shared" si="251"/>
        <v>REMOTA</v>
      </c>
      <c r="AJ1547" s="128" t="str">
        <f t="shared" si="247"/>
        <v>No se registra</v>
      </c>
      <c r="AK1547" s="178">
        <f t="shared" si="248"/>
        <v>0</v>
      </c>
    </row>
    <row r="1548" spans="1:37" ht="30" customHeight="1" x14ac:dyDescent="0.25">
      <c r="A1548" s="115">
        <v>1547</v>
      </c>
      <c r="B1548" s="83" t="s">
        <v>3359</v>
      </c>
      <c r="C1548" s="126" t="s">
        <v>3360</v>
      </c>
      <c r="D1548" s="83" t="s">
        <v>0</v>
      </c>
      <c r="E1548" s="83" t="s">
        <v>48</v>
      </c>
      <c r="F1548" s="83" t="s">
        <v>1</v>
      </c>
      <c r="G1548" s="124" t="s">
        <v>0</v>
      </c>
      <c r="H1548" s="169">
        <f t="shared" si="249"/>
        <v>0.73</v>
      </c>
      <c r="I1548" s="170" t="str">
        <f t="shared" si="250"/>
        <v>ALTA</v>
      </c>
      <c r="J1548" s="292">
        <v>56125232</v>
      </c>
      <c r="K1548" s="221">
        <v>0.7</v>
      </c>
      <c r="L1548" s="81" t="s">
        <v>130</v>
      </c>
      <c r="M1548" s="188">
        <v>0</v>
      </c>
      <c r="N1548" s="68" t="s">
        <v>405</v>
      </c>
      <c r="O1548" s="199">
        <v>0</v>
      </c>
      <c r="P1548" s="68">
        <v>7</v>
      </c>
      <c r="Q1548" s="68" t="s">
        <v>161</v>
      </c>
      <c r="R1548" s="68" t="s">
        <v>3509</v>
      </c>
      <c r="S1548" s="88">
        <v>43671</v>
      </c>
      <c r="T1548" s="68">
        <v>157.02099999999999</v>
      </c>
      <c r="U1548" s="68" t="s">
        <v>3575</v>
      </c>
      <c r="V1548" s="81" t="s">
        <v>3576</v>
      </c>
      <c r="W1548" s="171">
        <v>44074</v>
      </c>
      <c r="X1548" s="172" t="e">
        <f>+CONCATENATE(TEXT(#REF!,"yyyy"),"-",TEXT(#REF!,"mm"))</f>
        <v>#REF!</v>
      </c>
      <c r="Y1548" s="173" t="str">
        <f t="shared" si="242"/>
        <v>7</v>
      </c>
      <c r="Z1548" s="172" t="str">
        <f t="shared" si="243"/>
        <v>2020-07</v>
      </c>
      <c r="AA1548" s="170" t="e">
        <f>+VLOOKUP(Z1548,#REF!,2,FALSE)/VLOOKUP(X1548,#REF!,2,FALSE)</f>
        <v>#REF!</v>
      </c>
      <c r="AB1548" s="174" t="e">
        <f t="shared" si="244"/>
        <v>#REF!</v>
      </c>
      <c r="AC1548" s="174" t="e">
        <f t="shared" si="245"/>
        <v>#REF!</v>
      </c>
      <c r="AD1548" s="175" t="e">
        <f>+#REF!+365*Y1548</f>
        <v>#REF!</v>
      </c>
      <c r="AE1548" s="176" t="e">
        <f t="shared" si="246"/>
        <v>#REF!</v>
      </c>
      <c r="AF1548" s="170" t="e">
        <f>+VLOOKUP(CONCATENATE(TEXT(W1548,"yyyy"),"-",TEXT(W1548,"mm")),#REF!,2,0)</f>
        <v>#REF!</v>
      </c>
      <c r="AG1548" s="177" t="e">
        <f>+(AC1548*(1+'INFLAC PROYECTADA'!$B$8)^(AE1548))/((1+DEMANDADO!AF1548)^(AE1548))</f>
        <v>#REF!</v>
      </c>
      <c r="AH1548" s="169">
        <f>(0.2*VLOOKUP(D1548,'%.'!$A$1:$B$4,2,FALSE))+(0.35*VLOOKUP(E1548,'%.'!$A$1:$B$4,2,FALSE))+(0.1*VLOOKUP(F1548,'%.'!$A$1:$B$4,2,FALSE))+(0.35*VLOOKUP(G1548,'%.'!$A$1:$B$4,2,FALSE))</f>
        <v>0.73</v>
      </c>
      <c r="AI1548" s="128" t="str">
        <f t="shared" si="251"/>
        <v>ALTA</v>
      </c>
      <c r="AJ1548" s="128" t="str">
        <f t="shared" si="247"/>
        <v>Provisión contable</v>
      </c>
      <c r="AK1548" s="178" t="e">
        <f t="shared" si="248"/>
        <v>#REF!</v>
      </c>
    </row>
    <row r="1549" spans="1:37" ht="30" customHeight="1" x14ac:dyDescent="0.25">
      <c r="A1549" s="115">
        <v>1548</v>
      </c>
      <c r="B1549" s="83" t="s">
        <v>3301</v>
      </c>
      <c r="C1549" s="126" t="s">
        <v>3361</v>
      </c>
      <c r="D1549" s="83" t="s">
        <v>1</v>
      </c>
      <c r="E1549" s="83" t="s">
        <v>1</v>
      </c>
      <c r="F1549" s="83" t="s">
        <v>1</v>
      </c>
      <c r="G1549" s="124" t="s">
        <v>1</v>
      </c>
      <c r="H1549" s="169">
        <f t="shared" si="249"/>
        <v>0.05</v>
      </c>
      <c r="I1549" s="170" t="str">
        <f t="shared" si="250"/>
        <v>REMOTA</v>
      </c>
      <c r="J1549" s="292">
        <v>193305000</v>
      </c>
      <c r="K1549" s="221">
        <v>0</v>
      </c>
      <c r="L1549" s="81" t="s">
        <v>131</v>
      </c>
      <c r="M1549" s="188">
        <v>0</v>
      </c>
      <c r="N1549" s="68" t="s">
        <v>405</v>
      </c>
      <c r="O1549" s="199">
        <v>0</v>
      </c>
      <c r="P1549" s="68">
        <v>6</v>
      </c>
      <c r="Q1549" s="68" t="s">
        <v>161</v>
      </c>
      <c r="R1549" s="68" t="s">
        <v>3509</v>
      </c>
      <c r="S1549" s="88">
        <v>43671</v>
      </c>
      <c r="T1549" s="68">
        <v>157.02099999999999</v>
      </c>
      <c r="U1549" s="68" t="s">
        <v>3569</v>
      </c>
      <c r="V1549" s="81" t="s">
        <v>3577</v>
      </c>
      <c r="W1549" s="171">
        <v>44074</v>
      </c>
      <c r="X1549" s="172" t="e">
        <f>+CONCATENATE(TEXT(#REF!,"yyyy"),"-",TEXT(#REF!,"mm"))</f>
        <v>#REF!</v>
      </c>
      <c r="Y1549" s="173" t="str">
        <f t="shared" si="242"/>
        <v>6</v>
      </c>
      <c r="Z1549" s="172" t="str">
        <f t="shared" si="243"/>
        <v>2020-07</v>
      </c>
      <c r="AA1549" s="170" t="e">
        <f>+VLOOKUP(Z1549,#REF!,2,FALSE)/VLOOKUP(X1549,#REF!,2,FALSE)</f>
        <v>#REF!</v>
      </c>
      <c r="AB1549" s="174" t="e">
        <f t="shared" si="244"/>
        <v>#REF!</v>
      </c>
      <c r="AC1549" s="174" t="e">
        <f t="shared" si="245"/>
        <v>#REF!</v>
      </c>
      <c r="AD1549" s="175" t="e">
        <f>+#REF!+365*Y1549</f>
        <v>#REF!</v>
      </c>
      <c r="AE1549" s="176" t="e">
        <f t="shared" si="246"/>
        <v>#REF!</v>
      </c>
      <c r="AF1549" s="170" t="e">
        <f>+VLOOKUP(CONCATENATE(TEXT(W1549,"yyyy"),"-",TEXT(W1549,"mm")),#REF!,2,0)</f>
        <v>#REF!</v>
      </c>
      <c r="AG1549" s="177" t="e">
        <f>+(AC1549*(1+'INFLAC PROYECTADA'!$B$8)^(AE1549))/((1+DEMANDADO!AF1549)^(AE1549))</f>
        <v>#REF!</v>
      </c>
      <c r="AH1549" s="169">
        <f>(0.2*VLOOKUP(D1549,'%.'!$A$1:$B$4,2,FALSE))+(0.35*VLOOKUP(E1549,'%.'!$A$1:$B$4,2,FALSE))+(0.1*VLOOKUP(F1549,'%.'!$A$1:$B$4,2,FALSE))+(0.35*VLOOKUP(G1549,'%.'!$A$1:$B$4,2,FALSE))</f>
        <v>0.05</v>
      </c>
      <c r="AI1549" s="128" t="str">
        <f t="shared" si="251"/>
        <v>REMOTA</v>
      </c>
      <c r="AJ1549" s="128" t="str">
        <f t="shared" si="247"/>
        <v>No se registra</v>
      </c>
      <c r="AK1549" s="178">
        <f t="shared" si="248"/>
        <v>0</v>
      </c>
    </row>
    <row r="1550" spans="1:37" ht="30" customHeight="1" x14ac:dyDescent="0.25">
      <c r="A1550" s="115">
        <v>1549</v>
      </c>
      <c r="B1550" s="83" t="s">
        <v>3362</v>
      </c>
      <c r="C1550" s="126" t="s">
        <v>3363</v>
      </c>
      <c r="D1550" s="83" t="s">
        <v>0</v>
      </c>
      <c r="E1550" s="83" t="s">
        <v>48</v>
      </c>
      <c r="F1550" s="83" t="s">
        <v>48</v>
      </c>
      <c r="G1550" s="124" t="s">
        <v>0</v>
      </c>
      <c r="H1550" s="169">
        <f t="shared" si="249"/>
        <v>0.77499999999999991</v>
      </c>
      <c r="I1550" s="170" t="str">
        <f t="shared" si="250"/>
        <v>ALTA</v>
      </c>
      <c r="J1550" s="292">
        <v>53806966</v>
      </c>
      <c r="K1550" s="221">
        <v>0.15</v>
      </c>
      <c r="L1550" s="81" t="s">
        <v>130</v>
      </c>
      <c r="M1550" s="188">
        <v>0</v>
      </c>
      <c r="N1550" s="68" t="s">
        <v>405</v>
      </c>
      <c r="O1550" s="199">
        <v>0</v>
      </c>
      <c r="P1550" s="68">
        <v>6</v>
      </c>
      <c r="Q1550" s="68" t="s">
        <v>161</v>
      </c>
      <c r="R1550" s="68" t="s">
        <v>3509</v>
      </c>
      <c r="S1550" s="88">
        <v>43671</v>
      </c>
      <c r="T1550" s="68">
        <v>157.02099999999999</v>
      </c>
      <c r="U1550" s="68" t="s">
        <v>3578</v>
      </c>
      <c r="V1550" s="81" t="s">
        <v>3579</v>
      </c>
      <c r="W1550" s="171">
        <v>44074</v>
      </c>
      <c r="X1550" s="172" t="e">
        <f>+CONCATENATE(TEXT(#REF!,"yyyy"),"-",TEXT(#REF!,"mm"))</f>
        <v>#REF!</v>
      </c>
      <c r="Y1550" s="173" t="str">
        <f t="shared" si="242"/>
        <v>6</v>
      </c>
      <c r="Z1550" s="172" t="str">
        <f t="shared" si="243"/>
        <v>2020-07</v>
      </c>
      <c r="AA1550" s="170" t="e">
        <f>+VLOOKUP(Z1550,#REF!,2,FALSE)/VLOOKUP(X1550,#REF!,2,FALSE)</f>
        <v>#REF!</v>
      </c>
      <c r="AB1550" s="174" t="e">
        <f t="shared" si="244"/>
        <v>#REF!</v>
      </c>
      <c r="AC1550" s="174" t="e">
        <f t="shared" si="245"/>
        <v>#REF!</v>
      </c>
      <c r="AD1550" s="175" t="e">
        <f>+#REF!+365*Y1550</f>
        <v>#REF!</v>
      </c>
      <c r="AE1550" s="176" t="e">
        <f t="shared" si="246"/>
        <v>#REF!</v>
      </c>
      <c r="AF1550" s="170" t="e">
        <f>+VLOOKUP(CONCATENATE(TEXT(W1550,"yyyy"),"-",TEXT(W1550,"mm")),#REF!,2,0)</f>
        <v>#REF!</v>
      </c>
      <c r="AG1550" s="177" t="e">
        <f>+(AC1550*(1+'INFLAC PROYECTADA'!$B$8)^(AE1550))/((1+DEMANDADO!AF1550)^(AE1550))</f>
        <v>#REF!</v>
      </c>
      <c r="AH1550" s="169">
        <f>(0.2*VLOOKUP(D1550,'%.'!$A$1:$B$4,2,FALSE))+(0.35*VLOOKUP(E1550,'%.'!$A$1:$B$4,2,FALSE))+(0.1*VLOOKUP(F1550,'%.'!$A$1:$B$4,2,FALSE))+(0.35*VLOOKUP(G1550,'%.'!$A$1:$B$4,2,FALSE))</f>
        <v>0.77499999999999991</v>
      </c>
      <c r="AI1550" s="128" t="str">
        <f t="shared" si="251"/>
        <v>ALTA</v>
      </c>
      <c r="AJ1550" s="128" t="str">
        <f t="shared" si="247"/>
        <v>Provisión contable</v>
      </c>
      <c r="AK1550" s="178" t="e">
        <f t="shared" si="248"/>
        <v>#REF!</v>
      </c>
    </row>
    <row r="1551" spans="1:37" ht="30" customHeight="1" x14ac:dyDescent="0.25">
      <c r="A1551" s="115">
        <v>1550</v>
      </c>
      <c r="B1551" s="83" t="s">
        <v>3364</v>
      </c>
      <c r="C1551" s="126" t="s">
        <v>3365</v>
      </c>
      <c r="D1551" s="83" t="s">
        <v>1</v>
      </c>
      <c r="E1551" s="83" t="s">
        <v>1</v>
      </c>
      <c r="F1551" s="83" t="s">
        <v>1</v>
      </c>
      <c r="G1551" s="124" t="s">
        <v>1</v>
      </c>
      <c r="H1551" s="169">
        <f t="shared" si="249"/>
        <v>0.05</v>
      </c>
      <c r="I1551" s="170" t="str">
        <f t="shared" si="250"/>
        <v>REMOTA</v>
      </c>
      <c r="J1551" s="292">
        <v>10974000</v>
      </c>
      <c r="K1551" s="221">
        <v>0</v>
      </c>
      <c r="L1551" s="81" t="s">
        <v>133</v>
      </c>
      <c r="M1551" s="188">
        <v>0</v>
      </c>
      <c r="N1551" s="68" t="s">
        <v>405</v>
      </c>
      <c r="O1551" s="199">
        <v>0</v>
      </c>
      <c r="P1551" s="68">
        <v>6</v>
      </c>
      <c r="Q1551" s="68" t="s">
        <v>161</v>
      </c>
      <c r="R1551" s="68" t="s">
        <v>3509</v>
      </c>
      <c r="S1551" s="88">
        <v>43671</v>
      </c>
      <c r="T1551" s="68">
        <v>157.02099999999999</v>
      </c>
      <c r="U1551" s="68" t="s">
        <v>3580</v>
      </c>
      <c r="V1551" s="81" t="s">
        <v>3581</v>
      </c>
      <c r="W1551" s="171">
        <v>44074</v>
      </c>
      <c r="X1551" s="172" t="e">
        <f>+CONCATENATE(TEXT(#REF!,"yyyy"),"-",TEXT(#REF!,"mm"))</f>
        <v>#REF!</v>
      </c>
      <c r="Y1551" s="173" t="str">
        <f t="shared" si="242"/>
        <v>6</v>
      </c>
      <c r="Z1551" s="172" t="str">
        <f t="shared" si="243"/>
        <v>2020-07</v>
      </c>
      <c r="AA1551" s="170" t="e">
        <f>+VLOOKUP(Z1551,#REF!,2,FALSE)/VLOOKUP(X1551,#REF!,2,FALSE)</f>
        <v>#REF!</v>
      </c>
      <c r="AB1551" s="174" t="e">
        <f t="shared" si="244"/>
        <v>#REF!</v>
      </c>
      <c r="AC1551" s="174" t="e">
        <f t="shared" si="245"/>
        <v>#REF!</v>
      </c>
      <c r="AD1551" s="175" t="e">
        <f>+#REF!+365*Y1551</f>
        <v>#REF!</v>
      </c>
      <c r="AE1551" s="176" t="e">
        <f t="shared" si="246"/>
        <v>#REF!</v>
      </c>
      <c r="AF1551" s="170" t="e">
        <f>+VLOOKUP(CONCATENATE(TEXT(W1551,"yyyy"),"-",TEXT(W1551,"mm")),#REF!,2,0)</f>
        <v>#REF!</v>
      </c>
      <c r="AG1551" s="177" t="e">
        <f>+(AC1551*(1+'INFLAC PROYECTADA'!$B$8)^(AE1551))/((1+DEMANDADO!AF1551)^(AE1551))</f>
        <v>#REF!</v>
      </c>
      <c r="AH1551" s="169">
        <f>(0.2*VLOOKUP(D1551,'%.'!$A$1:$B$4,2,FALSE))+(0.35*VLOOKUP(E1551,'%.'!$A$1:$B$4,2,FALSE))+(0.1*VLOOKUP(F1551,'%.'!$A$1:$B$4,2,FALSE))+(0.35*VLOOKUP(G1551,'%.'!$A$1:$B$4,2,FALSE))</f>
        <v>0.05</v>
      </c>
      <c r="AI1551" s="128" t="str">
        <f t="shared" si="251"/>
        <v>REMOTA</v>
      </c>
      <c r="AJ1551" s="128" t="str">
        <f t="shared" si="247"/>
        <v>No se registra</v>
      </c>
      <c r="AK1551" s="178">
        <f t="shared" si="248"/>
        <v>0</v>
      </c>
    </row>
    <row r="1552" spans="1:37" ht="30" customHeight="1" x14ac:dyDescent="0.25">
      <c r="A1552" s="115">
        <v>1551</v>
      </c>
      <c r="B1552" s="83" t="s">
        <v>3366</v>
      </c>
      <c r="C1552" s="126" t="s">
        <v>3367</v>
      </c>
      <c r="D1552" s="83" t="s">
        <v>48</v>
      </c>
      <c r="E1552" s="83" t="s">
        <v>48</v>
      </c>
      <c r="F1552" s="83" t="s">
        <v>48</v>
      </c>
      <c r="G1552" s="124" t="s">
        <v>48</v>
      </c>
      <c r="H1552" s="169">
        <f t="shared" si="249"/>
        <v>0.5</v>
      </c>
      <c r="I1552" s="170" t="str">
        <f t="shared" si="250"/>
        <v>MEDIA</v>
      </c>
      <c r="J1552" s="292">
        <v>14686847</v>
      </c>
      <c r="K1552" s="221">
        <v>0.2</v>
      </c>
      <c r="L1552" s="68" t="s">
        <v>132</v>
      </c>
      <c r="M1552" s="188">
        <v>0</v>
      </c>
      <c r="N1552" s="68" t="s">
        <v>405</v>
      </c>
      <c r="O1552" s="199">
        <v>0</v>
      </c>
      <c r="P1552" s="68">
        <v>6</v>
      </c>
      <c r="Q1552" s="68" t="s">
        <v>161</v>
      </c>
      <c r="R1552" s="68" t="s">
        <v>3509</v>
      </c>
      <c r="S1552" s="88">
        <v>43671</v>
      </c>
      <c r="T1552" s="68">
        <v>157.02099999999999</v>
      </c>
      <c r="U1552" s="68" t="s">
        <v>3582</v>
      </c>
      <c r="V1552" s="81" t="s">
        <v>3583</v>
      </c>
      <c r="W1552" s="171">
        <v>44074</v>
      </c>
      <c r="X1552" s="172" t="e">
        <f>+CONCATENATE(TEXT(#REF!,"yyyy"),"-",TEXT(#REF!,"mm"))</f>
        <v>#REF!</v>
      </c>
      <c r="Y1552" s="173" t="str">
        <f t="shared" si="242"/>
        <v>6</v>
      </c>
      <c r="Z1552" s="172" t="str">
        <f t="shared" si="243"/>
        <v>2020-07</v>
      </c>
      <c r="AA1552" s="170" t="e">
        <f>+VLOOKUP(Z1552,#REF!,2,FALSE)/VLOOKUP(X1552,#REF!,2,FALSE)</f>
        <v>#REF!</v>
      </c>
      <c r="AB1552" s="174" t="e">
        <f t="shared" si="244"/>
        <v>#REF!</v>
      </c>
      <c r="AC1552" s="174" t="e">
        <f t="shared" si="245"/>
        <v>#REF!</v>
      </c>
      <c r="AD1552" s="175" t="e">
        <f>+#REF!+365*Y1552</f>
        <v>#REF!</v>
      </c>
      <c r="AE1552" s="176" t="e">
        <f t="shared" si="246"/>
        <v>#REF!</v>
      </c>
      <c r="AF1552" s="170" t="e">
        <f>+VLOOKUP(CONCATENATE(TEXT(W1552,"yyyy"),"-",TEXT(W1552,"mm")),#REF!,2,0)</f>
        <v>#REF!</v>
      </c>
      <c r="AG1552" s="177" t="e">
        <f>+(AC1552*(1+'INFLAC PROYECTADA'!$B$8)^(AE1552))/((1+DEMANDADO!AF1552)^(AE1552))</f>
        <v>#REF!</v>
      </c>
      <c r="AH1552" s="169">
        <f>(0.2*VLOOKUP(D1552,'%.'!$A$1:$B$4,2,FALSE))+(0.35*VLOOKUP(E1552,'%.'!$A$1:$B$4,2,FALSE))+(0.1*VLOOKUP(F1552,'%.'!$A$1:$B$4,2,FALSE))+(0.35*VLOOKUP(G1552,'%.'!$A$1:$B$4,2,FALSE))</f>
        <v>0.5</v>
      </c>
      <c r="AI1552" s="128" t="str">
        <f t="shared" si="251"/>
        <v>MEDIA</v>
      </c>
      <c r="AJ1552" s="128" t="str">
        <f t="shared" si="247"/>
        <v>Cuentas de Orden</v>
      </c>
      <c r="AK1552" s="178" t="e">
        <f t="shared" si="248"/>
        <v>#REF!</v>
      </c>
    </row>
    <row r="1553" spans="1:37" ht="30" customHeight="1" x14ac:dyDescent="0.25">
      <c r="A1553" s="115">
        <v>1552</v>
      </c>
      <c r="B1553" s="83" t="s">
        <v>3257</v>
      </c>
      <c r="C1553" s="126" t="s">
        <v>3368</v>
      </c>
      <c r="D1553" s="83" t="s">
        <v>1</v>
      </c>
      <c r="E1553" s="83" t="s">
        <v>1</v>
      </c>
      <c r="F1553" s="83" t="s">
        <v>1</v>
      </c>
      <c r="G1553" s="124" t="s">
        <v>1</v>
      </c>
      <c r="H1553" s="169">
        <f t="shared" si="249"/>
        <v>0.05</v>
      </c>
      <c r="I1553" s="170" t="str">
        <f t="shared" si="250"/>
        <v>REMOTA</v>
      </c>
      <c r="J1553" s="292">
        <v>1843107253</v>
      </c>
      <c r="K1553" s="221">
        <v>0</v>
      </c>
      <c r="L1553" s="68" t="s">
        <v>129</v>
      </c>
      <c r="M1553" s="188">
        <v>0</v>
      </c>
      <c r="N1553" s="68" t="s">
        <v>405</v>
      </c>
      <c r="O1553" s="199">
        <v>0</v>
      </c>
      <c r="P1553" s="68">
        <v>6</v>
      </c>
      <c r="Q1553" s="68" t="s">
        <v>161</v>
      </c>
      <c r="R1553" s="68" t="s">
        <v>3509</v>
      </c>
      <c r="S1553" s="88">
        <v>43671</v>
      </c>
      <c r="T1553" s="68">
        <v>157.02099999999999</v>
      </c>
      <c r="U1553" s="68" t="s">
        <v>3569</v>
      </c>
      <c r="V1553" s="81" t="s">
        <v>3584</v>
      </c>
      <c r="W1553" s="171">
        <v>44074</v>
      </c>
      <c r="X1553" s="172" t="e">
        <f>+CONCATENATE(TEXT(#REF!,"yyyy"),"-",TEXT(#REF!,"mm"))</f>
        <v>#REF!</v>
      </c>
      <c r="Y1553" s="173" t="str">
        <f t="shared" si="242"/>
        <v>6</v>
      </c>
      <c r="Z1553" s="172" t="str">
        <f t="shared" si="243"/>
        <v>2020-07</v>
      </c>
      <c r="AA1553" s="170" t="e">
        <f>+VLOOKUP(Z1553,#REF!,2,FALSE)/VLOOKUP(X1553,#REF!,2,FALSE)</f>
        <v>#REF!</v>
      </c>
      <c r="AB1553" s="174" t="e">
        <f t="shared" si="244"/>
        <v>#REF!</v>
      </c>
      <c r="AC1553" s="174" t="e">
        <f t="shared" si="245"/>
        <v>#REF!</v>
      </c>
      <c r="AD1553" s="175" t="e">
        <f>+#REF!+365*Y1553</f>
        <v>#REF!</v>
      </c>
      <c r="AE1553" s="176" t="e">
        <f t="shared" si="246"/>
        <v>#REF!</v>
      </c>
      <c r="AF1553" s="170" t="e">
        <f>+VLOOKUP(CONCATENATE(TEXT(W1553,"yyyy"),"-",TEXT(W1553,"mm")),#REF!,2,0)</f>
        <v>#REF!</v>
      </c>
      <c r="AG1553" s="177" t="e">
        <f>+(AC1553*(1+'INFLAC PROYECTADA'!$B$8)^(AE1553))/((1+DEMANDADO!AF1553)^(AE1553))</f>
        <v>#REF!</v>
      </c>
      <c r="AH1553" s="169">
        <f>(0.2*VLOOKUP(D1553,'%.'!$A$1:$B$4,2,FALSE))+(0.35*VLOOKUP(E1553,'%.'!$A$1:$B$4,2,FALSE))+(0.1*VLOOKUP(F1553,'%.'!$A$1:$B$4,2,FALSE))+(0.35*VLOOKUP(G1553,'%.'!$A$1:$B$4,2,FALSE))</f>
        <v>0.05</v>
      </c>
      <c r="AI1553" s="128" t="str">
        <f t="shared" si="251"/>
        <v>REMOTA</v>
      </c>
      <c r="AJ1553" s="128" t="str">
        <f t="shared" si="247"/>
        <v>No se registra</v>
      </c>
      <c r="AK1553" s="178">
        <f t="shared" si="248"/>
        <v>0</v>
      </c>
    </row>
    <row r="1554" spans="1:37" ht="30" customHeight="1" x14ac:dyDescent="0.25">
      <c r="A1554" s="115">
        <v>1553</v>
      </c>
      <c r="B1554" s="83" t="s">
        <v>3324</v>
      </c>
      <c r="C1554" s="126" t="s">
        <v>3369</v>
      </c>
      <c r="D1554" s="83" t="s">
        <v>48</v>
      </c>
      <c r="E1554" s="83" t="s">
        <v>48</v>
      </c>
      <c r="F1554" s="83" t="s">
        <v>48</v>
      </c>
      <c r="G1554" s="124" t="s">
        <v>48</v>
      </c>
      <c r="H1554" s="169">
        <f t="shared" si="249"/>
        <v>0.5</v>
      </c>
      <c r="I1554" s="170" t="str">
        <f t="shared" si="250"/>
        <v>MEDIA</v>
      </c>
      <c r="J1554" s="292">
        <v>2010317772</v>
      </c>
      <c r="K1554" s="221">
        <v>0.3</v>
      </c>
      <c r="L1554" s="68" t="s">
        <v>149</v>
      </c>
      <c r="M1554" s="188">
        <v>0</v>
      </c>
      <c r="N1554" s="68" t="s">
        <v>405</v>
      </c>
      <c r="O1554" s="199">
        <v>0</v>
      </c>
      <c r="P1554" s="68">
        <v>6</v>
      </c>
      <c r="Q1554" s="68" t="s">
        <v>161</v>
      </c>
      <c r="R1554" s="68" t="s">
        <v>3509</v>
      </c>
      <c r="S1554" s="88">
        <v>43671</v>
      </c>
      <c r="T1554" s="68">
        <v>157.02099999999999</v>
      </c>
      <c r="U1554" s="81" t="s">
        <v>3585</v>
      </c>
      <c r="V1554" s="81" t="s">
        <v>3586</v>
      </c>
      <c r="W1554" s="171">
        <v>44074</v>
      </c>
      <c r="X1554" s="172" t="e">
        <f>+CONCATENATE(TEXT(#REF!,"yyyy"),"-",TEXT(#REF!,"mm"))</f>
        <v>#REF!</v>
      </c>
      <c r="Y1554" s="173" t="str">
        <f t="shared" si="242"/>
        <v>6</v>
      </c>
      <c r="Z1554" s="172" t="str">
        <f t="shared" si="243"/>
        <v>2020-07</v>
      </c>
      <c r="AA1554" s="170" t="e">
        <f>+VLOOKUP(Z1554,#REF!,2,FALSE)/VLOOKUP(X1554,#REF!,2,FALSE)</f>
        <v>#REF!</v>
      </c>
      <c r="AB1554" s="174" t="e">
        <f t="shared" si="244"/>
        <v>#REF!</v>
      </c>
      <c r="AC1554" s="174" t="e">
        <f t="shared" si="245"/>
        <v>#REF!</v>
      </c>
      <c r="AD1554" s="175" t="e">
        <f>+#REF!+365*Y1554</f>
        <v>#REF!</v>
      </c>
      <c r="AE1554" s="176" t="e">
        <f t="shared" si="246"/>
        <v>#REF!</v>
      </c>
      <c r="AF1554" s="170" t="e">
        <f>+VLOOKUP(CONCATENATE(TEXT(W1554,"yyyy"),"-",TEXT(W1554,"mm")),#REF!,2,0)</f>
        <v>#REF!</v>
      </c>
      <c r="AG1554" s="177" t="e">
        <f>+(AC1554*(1+'INFLAC PROYECTADA'!$B$8)^(AE1554))/((1+DEMANDADO!AF1554)^(AE1554))</f>
        <v>#REF!</v>
      </c>
      <c r="AH1554" s="169">
        <f>(0.2*VLOOKUP(D1554,'%.'!$A$1:$B$4,2,FALSE))+(0.35*VLOOKUP(E1554,'%.'!$A$1:$B$4,2,FALSE))+(0.1*VLOOKUP(F1554,'%.'!$A$1:$B$4,2,FALSE))+(0.35*VLOOKUP(G1554,'%.'!$A$1:$B$4,2,FALSE))</f>
        <v>0.5</v>
      </c>
      <c r="AI1554" s="128" t="str">
        <f t="shared" si="251"/>
        <v>MEDIA</v>
      </c>
      <c r="AJ1554" s="128" t="str">
        <f t="shared" si="247"/>
        <v>Cuentas de Orden</v>
      </c>
      <c r="AK1554" s="178" t="e">
        <f t="shared" si="248"/>
        <v>#REF!</v>
      </c>
    </row>
    <row r="1555" spans="1:37" ht="30" customHeight="1" x14ac:dyDescent="0.25">
      <c r="A1555" s="115">
        <v>1554</v>
      </c>
      <c r="B1555" s="83" t="s">
        <v>3370</v>
      </c>
      <c r="C1555" s="126" t="s">
        <v>3371</v>
      </c>
      <c r="D1555" s="83" t="s">
        <v>1</v>
      </c>
      <c r="E1555" s="83" t="s">
        <v>1</v>
      </c>
      <c r="F1555" s="83" t="s">
        <v>1</v>
      </c>
      <c r="G1555" s="124" t="s">
        <v>1</v>
      </c>
      <c r="H1555" s="169">
        <f t="shared" si="249"/>
        <v>0.05</v>
      </c>
      <c r="I1555" s="170" t="str">
        <f t="shared" si="250"/>
        <v>REMOTA</v>
      </c>
      <c r="J1555" s="292">
        <v>2456715</v>
      </c>
      <c r="K1555" s="221">
        <v>0</v>
      </c>
      <c r="L1555" s="68" t="s">
        <v>138</v>
      </c>
      <c r="M1555" s="188">
        <v>0</v>
      </c>
      <c r="N1555" s="68" t="s">
        <v>405</v>
      </c>
      <c r="O1555" s="199">
        <v>0</v>
      </c>
      <c r="P1555" s="68">
        <v>6</v>
      </c>
      <c r="Q1555" s="68" t="s">
        <v>161</v>
      </c>
      <c r="R1555" s="68" t="s">
        <v>3509</v>
      </c>
      <c r="S1555" s="88">
        <v>43671</v>
      </c>
      <c r="T1555" s="68">
        <v>157.02099999999999</v>
      </c>
      <c r="U1555" s="81" t="s">
        <v>3587</v>
      </c>
      <c r="V1555" s="81" t="s">
        <v>3551</v>
      </c>
      <c r="W1555" s="171">
        <v>44074</v>
      </c>
      <c r="X1555" s="172" t="e">
        <f>+CONCATENATE(TEXT(#REF!,"yyyy"),"-",TEXT(#REF!,"mm"))</f>
        <v>#REF!</v>
      </c>
      <c r="Y1555" s="173" t="str">
        <f t="shared" si="242"/>
        <v>6</v>
      </c>
      <c r="Z1555" s="172" t="str">
        <f t="shared" si="243"/>
        <v>2020-07</v>
      </c>
      <c r="AA1555" s="170" t="e">
        <f>+VLOOKUP(Z1555,#REF!,2,FALSE)/VLOOKUP(X1555,#REF!,2,FALSE)</f>
        <v>#REF!</v>
      </c>
      <c r="AB1555" s="174" t="e">
        <f t="shared" si="244"/>
        <v>#REF!</v>
      </c>
      <c r="AC1555" s="174" t="e">
        <f t="shared" si="245"/>
        <v>#REF!</v>
      </c>
      <c r="AD1555" s="175" t="e">
        <f>+#REF!+365*Y1555</f>
        <v>#REF!</v>
      </c>
      <c r="AE1555" s="176" t="e">
        <f t="shared" si="246"/>
        <v>#REF!</v>
      </c>
      <c r="AF1555" s="170" t="e">
        <f>+VLOOKUP(CONCATENATE(TEXT(W1555,"yyyy"),"-",TEXT(W1555,"mm")),#REF!,2,0)</f>
        <v>#REF!</v>
      </c>
      <c r="AG1555" s="177" t="e">
        <f>+(AC1555*(1+'INFLAC PROYECTADA'!$B$8)^(AE1555))/((1+DEMANDADO!AF1555)^(AE1555))</f>
        <v>#REF!</v>
      </c>
      <c r="AH1555" s="169">
        <f>(0.2*VLOOKUP(D1555,'%.'!$A$1:$B$4,2,FALSE))+(0.35*VLOOKUP(E1555,'%.'!$A$1:$B$4,2,FALSE))+(0.1*VLOOKUP(F1555,'%.'!$A$1:$B$4,2,FALSE))+(0.35*VLOOKUP(G1555,'%.'!$A$1:$B$4,2,FALSE))</f>
        <v>0.05</v>
      </c>
      <c r="AI1555" s="128" t="str">
        <f t="shared" si="251"/>
        <v>REMOTA</v>
      </c>
      <c r="AJ1555" s="128" t="str">
        <f t="shared" si="247"/>
        <v>No se registra</v>
      </c>
      <c r="AK1555" s="178">
        <f t="shared" si="248"/>
        <v>0</v>
      </c>
    </row>
    <row r="1556" spans="1:37" ht="30" customHeight="1" x14ac:dyDescent="0.25">
      <c r="A1556" s="115">
        <v>1555</v>
      </c>
      <c r="B1556" s="83" t="s">
        <v>3257</v>
      </c>
      <c r="C1556" s="126" t="s">
        <v>2163</v>
      </c>
      <c r="D1556" s="83" t="s">
        <v>48</v>
      </c>
      <c r="E1556" s="83" t="s">
        <v>48</v>
      </c>
      <c r="F1556" s="83" t="s">
        <v>1</v>
      </c>
      <c r="G1556" s="124" t="s">
        <v>0</v>
      </c>
      <c r="H1556" s="169">
        <f t="shared" si="249"/>
        <v>0.63</v>
      </c>
      <c r="I1556" s="170" t="str">
        <f t="shared" si="250"/>
        <v>ALTA</v>
      </c>
      <c r="J1556" s="292">
        <v>24325474</v>
      </c>
      <c r="K1556" s="221">
        <v>0.25</v>
      </c>
      <c r="L1556" s="81" t="s">
        <v>134</v>
      </c>
      <c r="M1556" s="188">
        <v>6081369</v>
      </c>
      <c r="N1556" s="68" t="s">
        <v>405</v>
      </c>
      <c r="O1556" s="199">
        <v>0</v>
      </c>
      <c r="P1556" s="68">
        <v>6</v>
      </c>
      <c r="Q1556" s="68" t="s">
        <v>161</v>
      </c>
      <c r="R1556" s="68" t="s">
        <v>3509</v>
      </c>
      <c r="S1556" s="88">
        <v>43671</v>
      </c>
      <c r="T1556" s="68">
        <v>157.02099999999999</v>
      </c>
      <c r="U1556" s="81" t="s">
        <v>3587</v>
      </c>
      <c r="V1556" s="81" t="s">
        <v>3588</v>
      </c>
      <c r="W1556" s="171">
        <v>44074</v>
      </c>
      <c r="X1556" s="172" t="e">
        <f>+CONCATENATE(TEXT(#REF!,"yyyy"),"-",TEXT(#REF!,"mm"))</f>
        <v>#REF!</v>
      </c>
      <c r="Y1556" s="173" t="str">
        <f t="shared" si="242"/>
        <v>6</v>
      </c>
      <c r="Z1556" s="172" t="str">
        <f t="shared" si="243"/>
        <v>2020-07</v>
      </c>
      <c r="AA1556" s="170" t="e">
        <f>+VLOOKUP(Z1556,#REF!,2,FALSE)/VLOOKUP(X1556,#REF!,2,FALSE)</f>
        <v>#REF!</v>
      </c>
      <c r="AB1556" s="174" t="e">
        <f t="shared" si="244"/>
        <v>#REF!</v>
      </c>
      <c r="AC1556" s="174" t="e">
        <f t="shared" si="245"/>
        <v>#REF!</v>
      </c>
      <c r="AD1556" s="175" t="e">
        <f>+#REF!+365*Y1556</f>
        <v>#REF!</v>
      </c>
      <c r="AE1556" s="176" t="e">
        <f t="shared" si="246"/>
        <v>#REF!</v>
      </c>
      <c r="AF1556" s="170" t="e">
        <f>+VLOOKUP(CONCATENATE(TEXT(W1556,"yyyy"),"-",TEXT(W1556,"mm")),#REF!,2,0)</f>
        <v>#REF!</v>
      </c>
      <c r="AG1556" s="177" t="e">
        <f>+(AC1556*(1+'INFLAC PROYECTADA'!$B$8)^(AE1556))/((1+DEMANDADO!AF1556)^(AE1556))</f>
        <v>#REF!</v>
      </c>
      <c r="AH1556" s="169">
        <f>(0.2*VLOOKUP(D1556,'%.'!$A$1:$B$4,2,FALSE))+(0.35*VLOOKUP(E1556,'%.'!$A$1:$B$4,2,FALSE))+(0.1*VLOOKUP(F1556,'%.'!$A$1:$B$4,2,FALSE))+(0.35*VLOOKUP(G1556,'%.'!$A$1:$B$4,2,FALSE))</f>
        <v>0.63</v>
      </c>
      <c r="AI1556" s="128" t="str">
        <f t="shared" si="251"/>
        <v>ALTA</v>
      </c>
      <c r="AJ1556" s="128" t="str">
        <f t="shared" si="247"/>
        <v>Provisión contable</v>
      </c>
      <c r="AK1556" s="178">
        <f t="shared" si="248"/>
        <v>6081369</v>
      </c>
    </row>
    <row r="1557" spans="1:37" ht="30" customHeight="1" x14ac:dyDescent="0.25">
      <c r="A1557" s="115">
        <v>1556</v>
      </c>
      <c r="B1557" s="83" t="s">
        <v>3372</v>
      </c>
      <c r="C1557" s="126" t="s">
        <v>3373</v>
      </c>
      <c r="D1557" s="83" t="s">
        <v>1</v>
      </c>
      <c r="E1557" s="83" t="s">
        <v>1</v>
      </c>
      <c r="F1557" s="83" t="s">
        <v>1</v>
      </c>
      <c r="G1557" s="124" t="s">
        <v>1</v>
      </c>
      <c r="H1557" s="169">
        <f t="shared" si="249"/>
        <v>0.05</v>
      </c>
      <c r="I1557" s="170" t="str">
        <f t="shared" si="250"/>
        <v>REMOTA</v>
      </c>
      <c r="J1557" s="292">
        <v>1318120061</v>
      </c>
      <c r="K1557" s="221">
        <v>0</v>
      </c>
      <c r="L1557" s="81" t="s">
        <v>134</v>
      </c>
      <c r="M1557" s="188">
        <v>382132004</v>
      </c>
      <c r="N1557" s="68" t="s">
        <v>405</v>
      </c>
      <c r="O1557" s="199">
        <v>0</v>
      </c>
      <c r="P1557" s="68">
        <v>6</v>
      </c>
      <c r="Q1557" s="68" t="s">
        <v>161</v>
      </c>
      <c r="R1557" s="68" t="s">
        <v>3509</v>
      </c>
      <c r="S1557" s="88">
        <v>43671</v>
      </c>
      <c r="T1557" s="68">
        <v>157.02099999999999</v>
      </c>
      <c r="U1557" s="81" t="s">
        <v>3589</v>
      </c>
      <c r="V1557" s="81" t="s">
        <v>3590</v>
      </c>
      <c r="W1557" s="171">
        <v>44074</v>
      </c>
      <c r="X1557" s="172" t="e">
        <f>+CONCATENATE(TEXT(#REF!,"yyyy"),"-",TEXT(#REF!,"mm"))</f>
        <v>#REF!</v>
      </c>
      <c r="Y1557" s="173" t="str">
        <f t="shared" si="242"/>
        <v>6</v>
      </c>
      <c r="Z1557" s="172" t="str">
        <f t="shared" si="243"/>
        <v>2020-07</v>
      </c>
      <c r="AA1557" s="170" t="e">
        <f>+VLOOKUP(Z1557,#REF!,2,FALSE)/VLOOKUP(X1557,#REF!,2,FALSE)</f>
        <v>#REF!</v>
      </c>
      <c r="AB1557" s="174" t="e">
        <f t="shared" si="244"/>
        <v>#REF!</v>
      </c>
      <c r="AC1557" s="174" t="e">
        <f t="shared" si="245"/>
        <v>#REF!</v>
      </c>
      <c r="AD1557" s="175" t="e">
        <f>+#REF!+365*Y1557</f>
        <v>#REF!</v>
      </c>
      <c r="AE1557" s="176" t="e">
        <f t="shared" si="246"/>
        <v>#REF!</v>
      </c>
      <c r="AF1557" s="170" t="e">
        <f>+VLOOKUP(CONCATENATE(TEXT(W1557,"yyyy"),"-",TEXT(W1557,"mm")),#REF!,2,0)</f>
        <v>#REF!</v>
      </c>
      <c r="AG1557" s="177" t="e">
        <f>+(AC1557*(1+'INFLAC PROYECTADA'!$B$8)^(AE1557))/((1+DEMANDADO!AF1557)^(AE1557))</f>
        <v>#REF!</v>
      </c>
      <c r="AH1557" s="169">
        <f>(0.2*VLOOKUP(D1557,'%.'!$A$1:$B$4,2,FALSE))+(0.35*VLOOKUP(E1557,'%.'!$A$1:$B$4,2,FALSE))+(0.1*VLOOKUP(F1557,'%.'!$A$1:$B$4,2,FALSE))+(0.35*VLOOKUP(G1557,'%.'!$A$1:$B$4,2,FALSE))</f>
        <v>0.05</v>
      </c>
      <c r="AI1557" s="128" t="str">
        <f t="shared" si="251"/>
        <v>REMOTA</v>
      </c>
      <c r="AJ1557" s="128" t="str">
        <f t="shared" si="247"/>
        <v>Provisión contable</v>
      </c>
      <c r="AK1557" s="178">
        <f t="shared" si="248"/>
        <v>382132004</v>
      </c>
    </row>
    <row r="1558" spans="1:37" ht="30" customHeight="1" x14ac:dyDescent="0.25">
      <c r="A1558" s="115">
        <v>1557</v>
      </c>
      <c r="B1558" s="83" t="s">
        <v>3374</v>
      </c>
      <c r="C1558" s="126" t="s">
        <v>3375</v>
      </c>
      <c r="D1558" s="83" t="s">
        <v>1</v>
      </c>
      <c r="E1558" s="83" t="s">
        <v>1</v>
      </c>
      <c r="F1558" s="83" t="s">
        <v>1</v>
      </c>
      <c r="G1558" s="124" t="s">
        <v>1</v>
      </c>
      <c r="H1558" s="169">
        <f t="shared" si="249"/>
        <v>0.05</v>
      </c>
      <c r="I1558" s="170" t="str">
        <f t="shared" si="250"/>
        <v>REMOTA</v>
      </c>
      <c r="J1558" s="292">
        <v>722181763</v>
      </c>
      <c r="K1558" s="221">
        <v>0</v>
      </c>
      <c r="L1558" s="81" t="s">
        <v>136</v>
      </c>
      <c r="M1558" s="188">
        <v>0</v>
      </c>
      <c r="N1558" s="68" t="s">
        <v>405</v>
      </c>
      <c r="O1558" s="199">
        <v>0</v>
      </c>
      <c r="P1558" s="68">
        <v>6</v>
      </c>
      <c r="Q1558" s="68" t="s">
        <v>161</v>
      </c>
      <c r="R1558" s="68" t="s">
        <v>3509</v>
      </c>
      <c r="S1558" s="88">
        <v>43671</v>
      </c>
      <c r="T1558" s="68">
        <v>157.02099999999999</v>
      </c>
      <c r="U1558" s="81" t="s">
        <v>3591</v>
      </c>
      <c r="V1558" s="81" t="s">
        <v>3592</v>
      </c>
      <c r="W1558" s="171">
        <v>44074</v>
      </c>
      <c r="X1558" s="172" t="e">
        <f>+CONCATENATE(TEXT(#REF!,"yyyy"),"-",TEXT(#REF!,"mm"))</f>
        <v>#REF!</v>
      </c>
      <c r="Y1558" s="173" t="str">
        <f t="shared" si="242"/>
        <v>6</v>
      </c>
      <c r="Z1558" s="172" t="str">
        <f t="shared" si="243"/>
        <v>2020-07</v>
      </c>
      <c r="AA1558" s="170" t="e">
        <f>+VLOOKUP(Z1558,#REF!,2,FALSE)/VLOOKUP(X1558,#REF!,2,FALSE)</f>
        <v>#REF!</v>
      </c>
      <c r="AB1558" s="174" t="e">
        <f t="shared" si="244"/>
        <v>#REF!</v>
      </c>
      <c r="AC1558" s="174" t="e">
        <f t="shared" si="245"/>
        <v>#REF!</v>
      </c>
      <c r="AD1558" s="175" t="e">
        <f>+#REF!+365*Y1558</f>
        <v>#REF!</v>
      </c>
      <c r="AE1558" s="176" t="e">
        <f t="shared" si="246"/>
        <v>#REF!</v>
      </c>
      <c r="AF1558" s="170" t="e">
        <f>+VLOOKUP(CONCATENATE(TEXT(W1558,"yyyy"),"-",TEXT(W1558,"mm")),#REF!,2,0)</f>
        <v>#REF!</v>
      </c>
      <c r="AG1558" s="177" t="e">
        <f>+(AC1558*(1+'INFLAC PROYECTADA'!$B$8)^(AE1558))/((1+DEMANDADO!AF1558)^(AE1558))</f>
        <v>#REF!</v>
      </c>
      <c r="AH1558" s="169">
        <f>(0.2*VLOOKUP(D1558,'%.'!$A$1:$B$4,2,FALSE))+(0.35*VLOOKUP(E1558,'%.'!$A$1:$B$4,2,FALSE))+(0.1*VLOOKUP(F1558,'%.'!$A$1:$B$4,2,FALSE))+(0.35*VLOOKUP(G1558,'%.'!$A$1:$B$4,2,FALSE))</f>
        <v>0.05</v>
      </c>
      <c r="AI1558" s="128" t="str">
        <f t="shared" si="251"/>
        <v>REMOTA</v>
      </c>
      <c r="AJ1558" s="128" t="str">
        <f t="shared" si="247"/>
        <v>No se registra</v>
      </c>
      <c r="AK1558" s="178">
        <f t="shared" si="248"/>
        <v>0</v>
      </c>
    </row>
    <row r="1559" spans="1:37" ht="30" customHeight="1" x14ac:dyDescent="0.25">
      <c r="A1559" s="115">
        <v>1558</v>
      </c>
      <c r="B1559" s="83" t="s">
        <v>313</v>
      </c>
      <c r="C1559" s="126" t="s">
        <v>3376</v>
      </c>
      <c r="D1559" s="83" t="s">
        <v>0</v>
      </c>
      <c r="E1559" s="83" t="s">
        <v>48</v>
      </c>
      <c r="F1559" s="83" t="s">
        <v>1</v>
      </c>
      <c r="G1559" s="124" t="s">
        <v>48</v>
      </c>
      <c r="H1559" s="169">
        <f t="shared" si="249"/>
        <v>0.55499999999999994</v>
      </c>
      <c r="I1559" s="170" t="str">
        <f t="shared" si="250"/>
        <v>ALTA</v>
      </c>
      <c r="J1559" s="292">
        <v>0</v>
      </c>
      <c r="K1559" s="221">
        <v>0.6</v>
      </c>
      <c r="L1559" s="68" t="s">
        <v>129</v>
      </c>
      <c r="M1559" s="188">
        <v>0</v>
      </c>
      <c r="N1559" s="68" t="s">
        <v>405</v>
      </c>
      <c r="O1559" s="199">
        <v>0</v>
      </c>
      <c r="P1559" s="68">
        <v>6</v>
      </c>
      <c r="Q1559" s="68" t="s">
        <v>161</v>
      </c>
      <c r="R1559" s="68" t="s">
        <v>3509</v>
      </c>
      <c r="S1559" s="88">
        <v>43671</v>
      </c>
      <c r="T1559" s="68">
        <v>157.02099999999999</v>
      </c>
      <c r="U1559" s="81" t="s">
        <v>3591</v>
      </c>
      <c r="V1559" s="81" t="s">
        <v>3593</v>
      </c>
      <c r="W1559" s="171">
        <v>44074</v>
      </c>
      <c r="X1559" s="172" t="e">
        <f>+CONCATENATE(TEXT(#REF!,"yyyy"),"-",TEXT(#REF!,"mm"))</f>
        <v>#REF!</v>
      </c>
      <c r="Y1559" s="173" t="str">
        <f t="shared" si="242"/>
        <v>6</v>
      </c>
      <c r="Z1559" s="172" t="str">
        <f t="shared" si="243"/>
        <v>2020-07</v>
      </c>
      <c r="AA1559" s="170" t="e">
        <f>+VLOOKUP(Z1559,#REF!,2,FALSE)/VLOOKUP(X1559,#REF!,2,FALSE)</f>
        <v>#REF!</v>
      </c>
      <c r="AB1559" s="174" t="e">
        <f t="shared" si="244"/>
        <v>#REF!</v>
      </c>
      <c r="AC1559" s="174" t="e">
        <f t="shared" si="245"/>
        <v>#REF!</v>
      </c>
      <c r="AD1559" s="175" t="e">
        <f>+#REF!+365*Y1559</f>
        <v>#REF!</v>
      </c>
      <c r="AE1559" s="176" t="e">
        <f t="shared" si="246"/>
        <v>#REF!</v>
      </c>
      <c r="AF1559" s="170" t="e">
        <f>+VLOOKUP(CONCATENATE(TEXT(W1559,"yyyy"),"-",TEXT(W1559,"mm")),#REF!,2,0)</f>
        <v>#REF!</v>
      </c>
      <c r="AG1559" s="177" t="e">
        <f>+(AC1559*(1+'INFLAC PROYECTADA'!$B$8)^(AE1559))/((1+DEMANDADO!AF1559)^(AE1559))</f>
        <v>#REF!</v>
      </c>
      <c r="AH1559" s="169">
        <f>(0.2*VLOOKUP(D1559,'%.'!$A$1:$B$4,2,FALSE))+(0.35*VLOOKUP(E1559,'%.'!$A$1:$B$4,2,FALSE))+(0.1*VLOOKUP(F1559,'%.'!$A$1:$B$4,2,FALSE))+(0.35*VLOOKUP(G1559,'%.'!$A$1:$B$4,2,FALSE))</f>
        <v>0.55499999999999994</v>
      </c>
      <c r="AI1559" s="128" t="str">
        <f t="shared" si="251"/>
        <v>ALTA</v>
      </c>
      <c r="AJ1559" s="128" t="str">
        <f t="shared" si="247"/>
        <v>Provisión contable</v>
      </c>
      <c r="AK1559" s="178" t="e">
        <f t="shared" si="248"/>
        <v>#REF!</v>
      </c>
    </row>
    <row r="1560" spans="1:37" ht="30" customHeight="1" x14ac:dyDescent="0.25">
      <c r="A1560" s="115">
        <v>1559</v>
      </c>
      <c r="B1560" s="83" t="s">
        <v>3377</v>
      </c>
      <c r="C1560" s="126" t="s">
        <v>3378</v>
      </c>
      <c r="D1560" s="83" t="s">
        <v>1</v>
      </c>
      <c r="E1560" s="83" t="s">
        <v>1</v>
      </c>
      <c r="F1560" s="83" t="s">
        <v>1</v>
      </c>
      <c r="G1560" s="124" t="s">
        <v>1</v>
      </c>
      <c r="H1560" s="169">
        <f t="shared" si="249"/>
        <v>0.05</v>
      </c>
      <c r="I1560" s="170" t="str">
        <f t="shared" si="250"/>
        <v>REMOTA</v>
      </c>
      <c r="J1560" s="292">
        <v>0</v>
      </c>
      <c r="K1560" s="221">
        <v>0</v>
      </c>
      <c r="L1560" s="81" t="s">
        <v>139</v>
      </c>
      <c r="M1560" s="188">
        <v>0</v>
      </c>
      <c r="N1560" s="68" t="s">
        <v>405</v>
      </c>
      <c r="O1560" s="199">
        <v>0</v>
      </c>
      <c r="P1560" s="68">
        <v>10</v>
      </c>
      <c r="Q1560" s="68" t="s">
        <v>161</v>
      </c>
      <c r="R1560" s="68" t="s">
        <v>3509</v>
      </c>
      <c r="S1560" s="88">
        <v>43671</v>
      </c>
      <c r="T1560" s="68">
        <v>157.02099999999999</v>
      </c>
      <c r="U1560" s="81" t="s">
        <v>3594</v>
      </c>
      <c r="V1560" s="81" t="s">
        <v>3595</v>
      </c>
      <c r="W1560" s="171">
        <v>44074</v>
      </c>
      <c r="X1560" s="172" t="e">
        <f>+CONCATENATE(TEXT(#REF!,"yyyy"),"-",TEXT(#REF!,"mm"))</f>
        <v>#REF!</v>
      </c>
      <c r="Y1560" s="173" t="str">
        <f t="shared" si="242"/>
        <v>10</v>
      </c>
      <c r="Z1560" s="172" t="str">
        <f t="shared" si="243"/>
        <v>2020-07</v>
      </c>
      <c r="AA1560" s="170" t="e">
        <f>+VLOOKUP(Z1560,#REF!,2,FALSE)/VLOOKUP(X1560,#REF!,2,FALSE)</f>
        <v>#REF!</v>
      </c>
      <c r="AB1560" s="174" t="e">
        <f t="shared" si="244"/>
        <v>#REF!</v>
      </c>
      <c r="AC1560" s="174" t="e">
        <f t="shared" si="245"/>
        <v>#REF!</v>
      </c>
      <c r="AD1560" s="175" t="e">
        <f>+#REF!+365*Y1560</f>
        <v>#REF!</v>
      </c>
      <c r="AE1560" s="176" t="e">
        <f t="shared" si="246"/>
        <v>#REF!</v>
      </c>
      <c r="AF1560" s="170" t="e">
        <f>+VLOOKUP(CONCATENATE(TEXT(W1560,"yyyy"),"-",TEXT(W1560,"mm")),#REF!,2,0)</f>
        <v>#REF!</v>
      </c>
      <c r="AG1560" s="177" t="e">
        <f>+(AC1560*(1+'INFLAC PROYECTADA'!$B$8)^(AE1560))/((1+DEMANDADO!AF1560)^(AE1560))</f>
        <v>#REF!</v>
      </c>
      <c r="AH1560" s="169">
        <f>(0.2*VLOOKUP(D1560,'%.'!$A$1:$B$4,2,FALSE))+(0.35*VLOOKUP(E1560,'%.'!$A$1:$B$4,2,FALSE))+(0.1*VLOOKUP(F1560,'%.'!$A$1:$B$4,2,FALSE))+(0.35*VLOOKUP(G1560,'%.'!$A$1:$B$4,2,FALSE))</f>
        <v>0.05</v>
      </c>
      <c r="AI1560" s="128" t="str">
        <f t="shared" si="251"/>
        <v>REMOTA</v>
      </c>
      <c r="AJ1560" s="128" t="str">
        <f t="shared" si="247"/>
        <v>No se registra</v>
      </c>
      <c r="AK1560" s="178">
        <f t="shared" si="248"/>
        <v>0</v>
      </c>
    </row>
    <row r="1561" spans="1:37" ht="30" customHeight="1" x14ac:dyDescent="0.25">
      <c r="A1561" s="115">
        <v>1560</v>
      </c>
      <c r="B1561" s="83" t="s">
        <v>3379</v>
      </c>
      <c r="C1561" s="126" t="s">
        <v>3380</v>
      </c>
      <c r="D1561" s="83" t="s">
        <v>1</v>
      </c>
      <c r="E1561" s="83" t="s">
        <v>1</v>
      </c>
      <c r="F1561" s="83" t="s">
        <v>1</v>
      </c>
      <c r="G1561" s="124" t="s">
        <v>1</v>
      </c>
      <c r="H1561" s="169">
        <f t="shared" si="249"/>
        <v>0.05</v>
      </c>
      <c r="I1561" s="170" t="str">
        <f t="shared" si="250"/>
        <v>REMOTA</v>
      </c>
      <c r="J1561" s="292">
        <v>206836200</v>
      </c>
      <c r="K1561" s="221">
        <v>0</v>
      </c>
      <c r="L1561" s="81" t="s">
        <v>132</v>
      </c>
      <c r="M1561" s="188">
        <v>0</v>
      </c>
      <c r="N1561" s="68" t="s">
        <v>405</v>
      </c>
      <c r="O1561" s="199">
        <v>0</v>
      </c>
      <c r="P1561" s="68">
        <v>6</v>
      </c>
      <c r="Q1561" s="68" t="s">
        <v>161</v>
      </c>
      <c r="R1561" s="68" t="s">
        <v>3509</v>
      </c>
      <c r="S1561" s="88">
        <v>43671</v>
      </c>
      <c r="T1561" s="68">
        <v>157.02099999999999</v>
      </c>
      <c r="U1561" s="81" t="s">
        <v>3591</v>
      </c>
      <c r="V1561" s="81" t="s">
        <v>3596</v>
      </c>
      <c r="W1561" s="171">
        <v>44074</v>
      </c>
      <c r="X1561" s="172" t="e">
        <f>+CONCATENATE(TEXT(#REF!,"yyyy"),"-",TEXT(#REF!,"mm"))</f>
        <v>#REF!</v>
      </c>
      <c r="Y1561" s="173" t="str">
        <f t="shared" si="242"/>
        <v>6</v>
      </c>
      <c r="Z1561" s="172" t="str">
        <f t="shared" si="243"/>
        <v>2020-07</v>
      </c>
      <c r="AA1561" s="170" t="e">
        <f>+VLOOKUP(Z1561,#REF!,2,FALSE)/VLOOKUP(X1561,#REF!,2,FALSE)</f>
        <v>#REF!</v>
      </c>
      <c r="AB1561" s="174" t="e">
        <f t="shared" si="244"/>
        <v>#REF!</v>
      </c>
      <c r="AC1561" s="174" t="e">
        <f t="shared" si="245"/>
        <v>#REF!</v>
      </c>
      <c r="AD1561" s="175" t="e">
        <f>+#REF!+365*Y1561</f>
        <v>#REF!</v>
      </c>
      <c r="AE1561" s="176" t="e">
        <f t="shared" si="246"/>
        <v>#REF!</v>
      </c>
      <c r="AF1561" s="170" t="e">
        <f>+VLOOKUP(CONCATENATE(TEXT(W1561,"yyyy"),"-",TEXT(W1561,"mm")),#REF!,2,0)</f>
        <v>#REF!</v>
      </c>
      <c r="AG1561" s="177" t="e">
        <f>+(AC1561*(1+'INFLAC PROYECTADA'!$B$8)^(AE1561))/((1+DEMANDADO!AF1561)^(AE1561))</f>
        <v>#REF!</v>
      </c>
      <c r="AH1561" s="169">
        <f>(0.2*VLOOKUP(D1561,'%.'!$A$1:$B$4,2,FALSE))+(0.35*VLOOKUP(E1561,'%.'!$A$1:$B$4,2,FALSE))+(0.1*VLOOKUP(F1561,'%.'!$A$1:$B$4,2,FALSE))+(0.35*VLOOKUP(G1561,'%.'!$A$1:$B$4,2,FALSE))</f>
        <v>0.05</v>
      </c>
      <c r="AI1561" s="128" t="str">
        <f t="shared" si="251"/>
        <v>REMOTA</v>
      </c>
      <c r="AJ1561" s="128" t="str">
        <f t="shared" si="247"/>
        <v>No se registra</v>
      </c>
      <c r="AK1561" s="178">
        <f t="shared" si="248"/>
        <v>0</v>
      </c>
    </row>
    <row r="1562" spans="1:37" ht="30" customHeight="1" x14ac:dyDescent="0.25">
      <c r="A1562" s="115">
        <v>1561</v>
      </c>
      <c r="B1562" s="83" t="s">
        <v>3318</v>
      </c>
      <c r="C1562" s="126" t="s">
        <v>3381</v>
      </c>
      <c r="D1562" s="83" t="s">
        <v>1</v>
      </c>
      <c r="E1562" s="83" t="s">
        <v>1</v>
      </c>
      <c r="F1562" s="83" t="s">
        <v>1</v>
      </c>
      <c r="G1562" s="124" t="s">
        <v>1</v>
      </c>
      <c r="H1562" s="169">
        <f t="shared" si="249"/>
        <v>0.05</v>
      </c>
      <c r="I1562" s="170" t="str">
        <f t="shared" si="250"/>
        <v>REMOTA</v>
      </c>
      <c r="J1562" s="292">
        <v>49799969</v>
      </c>
      <c r="K1562" s="221">
        <v>0</v>
      </c>
      <c r="L1562" s="81" t="s">
        <v>130</v>
      </c>
      <c r="M1562" s="188">
        <v>0</v>
      </c>
      <c r="N1562" s="68" t="s">
        <v>986</v>
      </c>
      <c r="O1562" s="199">
        <v>0</v>
      </c>
      <c r="P1562" s="68">
        <v>6</v>
      </c>
      <c r="Q1562" s="68" t="s">
        <v>161</v>
      </c>
      <c r="R1562" s="68" t="s">
        <v>3509</v>
      </c>
      <c r="S1562" s="88">
        <v>43671</v>
      </c>
      <c r="T1562" s="68">
        <v>157.02099999999999</v>
      </c>
      <c r="U1562" s="81" t="s">
        <v>3580</v>
      </c>
      <c r="V1562" s="81" t="s">
        <v>3597</v>
      </c>
      <c r="W1562" s="171">
        <v>44074</v>
      </c>
      <c r="X1562" s="172" t="e">
        <f>+CONCATENATE(TEXT(#REF!,"yyyy"),"-",TEXT(#REF!,"mm"))</f>
        <v>#REF!</v>
      </c>
      <c r="Y1562" s="173" t="str">
        <f t="shared" si="242"/>
        <v>6</v>
      </c>
      <c r="Z1562" s="172" t="str">
        <f t="shared" si="243"/>
        <v>2020-07</v>
      </c>
      <c r="AA1562" s="170" t="e">
        <f>+VLOOKUP(Z1562,#REF!,2,FALSE)/VLOOKUP(X1562,#REF!,2,FALSE)</f>
        <v>#REF!</v>
      </c>
      <c r="AB1562" s="174" t="e">
        <f t="shared" si="244"/>
        <v>#REF!</v>
      </c>
      <c r="AC1562" s="174" t="e">
        <f t="shared" si="245"/>
        <v>#REF!</v>
      </c>
      <c r="AD1562" s="175" t="e">
        <f>+#REF!+365*Y1562</f>
        <v>#REF!</v>
      </c>
      <c r="AE1562" s="176" t="e">
        <f t="shared" si="246"/>
        <v>#REF!</v>
      </c>
      <c r="AF1562" s="170" t="e">
        <f>+VLOOKUP(CONCATENATE(TEXT(W1562,"yyyy"),"-",TEXT(W1562,"mm")),#REF!,2,0)</f>
        <v>#REF!</v>
      </c>
      <c r="AG1562" s="177" t="e">
        <f>+(AC1562*(1+'INFLAC PROYECTADA'!$B$8)^(AE1562))/((1+DEMANDADO!AF1562)^(AE1562))</f>
        <v>#REF!</v>
      </c>
      <c r="AH1562" s="169">
        <f>(0.2*VLOOKUP(D1562,'%.'!$A$1:$B$4,2,FALSE))+(0.35*VLOOKUP(E1562,'%.'!$A$1:$B$4,2,FALSE))+(0.1*VLOOKUP(F1562,'%.'!$A$1:$B$4,2,FALSE))+(0.35*VLOOKUP(G1562,'%.'!$A$1:$B$4,2,FALSE))</f>
        <v>0.05</v>
      </c>
      <c r="AI1562" s="128" t="str">
        <f t="shared" si="251"/>
        <v>REMOTA</v>
      </c>
      <c r="AJ1562" s="128" t="str">
        <f t="shared" si="247"/>
        <v>No se registra</v>
      </c>
      <c r="AK1562" s="178">
        <f t="shared" si="248"/>
        <v>0</v>
      </c>
    </row>
    <row r="1563" spans="1:37" ht="30" customHeight="1" x14ac:dyDescent="0.25">
      <c r="A1563" s="115">
        <v>1562</v>
      </c>
      <c r="B1563" s="83" t="s">
        <v>3382</v>
      </c>
      <c r="C1563" s="126" t="s">
        <v>3383</v>
      </c>
      <c r="D1563" s="83" t="s">
        <v>1</v>
      </c>
      <c r="E1563" s="83" t="s">
        <v>1</v>
      </c>
      <c r="F1563" s="83" t="s">
        <v>1</v>
      </c>
      <c r="G1563" s="124" t="s">
        <v>1</v>
      </c>
      <c r="H1563" s="169">
        <f t="shared" si="249"/>
        <v>0.05</v>
      </c>
      <c r="I1563" s="170" t="str">
        <f t="shared" si="250"/>
        <v>REMOTA</v>
      </c>
      <c r="J1563" s="292">
        <v>14754345</v>
      </c>
      <c r="K1563" s="221">
        <v>0</v>
      </c>
      <c r="L1563" s="68" t="s">
        <v>133</v>
      </c>
      <c r="M1563" s="188">
        <v>0</v>
      </c>
      <c r="N1563" s="68" t="s">
        <v>986</v>
      </c>
      <c r="O1563" s="199">
        <v>0</v>
      </c>
      <c r="P1563" s="68">
        <v>5</v>
      </c>
      <c r="Q1563" s="68" t="s">
        <v>161</v>
      </c>
      <c r="R1563" s="68" t="s">
        <v>3509</v>
      </c>
      <c r="S1563" s="88">
        <v>43671</v>
      </c>
      <c r="T1563" s="68">
        <v>157.02099999999999</v>
      </c>
      <c r="U1563" s="81" t="s">
        <v>3598</v>
      </c>
      <c r="V1563" s="81" t="s">
        <v>3599</v>
      </c>
      <c r="W1563" s="171">
        <v>44074</v>
      </c>
      <c r="X1563" s="172" t="e">
        <f>+CONCATENATE(TEXT(#REF!,"yyyy"),"-",TEXT(#REF!,"mm"))</f>
        <v>#REF!</v>
      </c>
      <c r="Y1563" s="173" t="str">
        <f t="shared" si="242"/>
        <v>5</v>
      </c>
      <c r="Z1563" s="172" t="str">
        <f t="shared" si="243"/>
        <v>2020-07</v>
      </c>
      <c r="AA1563" s="170" t="e">
        <f>+VLOOKUP(Z1563,#REF!,2,FALSE)/VLOOKUP(X1563,#REF!,2,FALSE)</f>
        <v>#REF!</v>
      </c>
      <c r="AB1563" s="174" t="e">
        <f t="shared" si="244"/>
        <v>#REF!</v>
      </c>
      <c r="AC1563" s="174" t="e">
        <f t="shared" si="245"/>
        <v>#REF!</v>
      </c>
      <c r="AD1563" s="175" t="e">
        <f>+#REF!+365*Y1563</f>
        <v>#REF!</v>
      </c>
      <c r="AE1563" s="176" t="e">
        <f t="shared" si="246"/>
        <v>#REF!</v>
      </c>
      <c r="AF1563" s="170" t="e">
        <f>+VLOOKUP(CONCATENATE(TEXT(W1563,"yyyy"),"-",TEXT(W1563,"mm")),#REF!,2,0)</f>
        <v>#REF!</v>
      </c>
      <c r="AG1563" s="177" t="e">
        <f>+(AC1563*(1+'INFLAC PROYECTADA'!$B$8)^(AE1563))/((1+DEMANDADO!AF1563)^(AE1563))</f>
        <v>#REF!</v>
      </c>
      <c r="AH1563" s="169">
        <f>(0.2*VLOOKUP(D1563,'%.'!$A$1:$B$4,2,FALSE))+(0.35*VLOOKUP(E1563,'%.'!$A$1:$B$4,2,FALSE))+(0.1*VLOOKUP(F1563,'%.'!$A$1:$B$4,2,FALSE))+(0.35*VLOOKUP(G1563,'%.'!$A$1:$B$4,2,FALSE))</f>
        <v>0.05</v>
      </c>
      <c r="AI1563" s="128" t="str">
        <f t="shared" si="251"/>
        <v>REMOTA</v>
      </c>
      <c r="AJ1563" s="128" t="str">
        <f t="shared" si="247"/>
        <v>No se registra</v>
      </c>
      <c r="AK1563" s="178">
        <f t="shared" si="248"/>
        <v>0</v>
      </c>
    </row>
    <row r="1564" spans="1:37" ht="30" customHeight="1" x14ac:dyDescent="0.25">
      <c r="A1564" s="115">
        <v>1563</v>
      </c>
      <c r="B1564" s="83" t="s">
        <v>3255</v>
      </c>
      <c r="C1564" s="126" t="s">
        <v>3384</v>
      </c>
      <c r="D1564" s="83" t="s">
        <v>1</v>
      </c>
      <c r="E1564" s="83" t="s">
        <v>1</v>
      </c>
      <c r="F1564" s="83" t="s">
        <v>1</v>
      </c>
      <c r="G1564" s="124" t="s">
        <v>1</v>
      </c>
      <c r="H1564" s="169">
        <f t="shared" si="249"/>
        <v>0.05</v>
      </c>
      <c r="I1564" s="170" t="str">
        <f t="shared" si="250"/>
        <v>REMOTA</v>
      </c>
      <c r="J1564" s="292">
        <v>360000000</v>
      </c>
      <c r="K1564" s="221">
        <v>0</v>
      </c>
      <c r="L1564" s="81" t="s">
        <v>130</v>
      </c>
      <c r="M1564" s="188">
        <v>0</v>
      </c>
      <c r="N1564" s="68" t="s">
        <v>3511</v>
      </c>
      <c r="O1564" s="199">
        <v>0</v>
      </c>
      <c r="P1564" s="68">
        <v>7</v>
      </c>
      <c r="Q1564" s="68" t="s">
        <v>161</v>
      </c>
      <c r="R1564" s="68" t="s">
        <v>3509</v>
      </c>
      <c r="S1564" s="88">
        <v>43671</v>
      </c>
      <c r="T1564" s="68">
        <v>157.02099999999999</v>
      </c>
      <c r="U1564" s="81" t="s">
        <v>3591</v>
      </c>
      <c r="V1564" s="81" t="s">
        <v>3600</v>
      </c>
      <c r="W1564" s="171">
        <v>44074</v>
      </c>
      <c r="X1564" s="172" t="e">
        <f>+CONCATENATE(TEXT(#REF!,"yyyy"),"-",TEXT(#REF!,"mm"))</f>
        <v>#REF!</v>
      </c>
      <c r="Y1564" s="173" t="str">
        <f t="shared" si="242"/>
        <v>7</v>
      </c>
      <c r="Z1564" s="172" t="str">
        <f t="shared" si="243"/>
        <v>2020-07</v>
      </c>
      <c r="AA1564" s="170" t="e">
        <f>+VLOOKUP(Z1564,#REF!,2,FALSE)/VLOOKUP(X1564,#REF!,2,FALSE)</f>
        <v>#REF!</v>
      </c>
      <c r="AB1564" s="174" t="e">
        <f t="shared" si="244"/>
        <v>#REF!</v>
      </c>
      <c r="AC1564" s="174" t="e">
        <f t="shared" si="245"/>
        <v>#REF!</v>
      </c>
      <c r="AD1564" s="175" t="e">
        <f>+#REF!+365*Y1564</f>
        <v>#REF!</v>
      </c>
      <c r="AE1564" s="176" t="e">
        <f t="shared" si="246"/>
        <v>#REF!</v>
      </c>
      <c r="AF1564" s="170" t="e">
        <f>+VLOOKUP(CONCATENATE(TEXT(W1564,"yyyy"),"-",TEXT(W1564,"mm")),#REF!,2,0)</f>
        <v>#REF!</v>
      </c>
      <c r="AG1564" s="177" t="e">
        <f>+(AC1564*(1+'INFLAC PROYECTADA'!$B$8)^(AE1564))/((1+DEMANDADO!AF1564)^(AE1564))</f>
        <v>#REF!</v>
      </c>
      <c r="AH1564" s="169">
        <f>(0.2*VLOOKUP(D1564,'%.'!$A$1:$B$4,2,FALSE))+(0.35*VLOOKUP(E1564,'%.'!$A$1:$B$4,2,FALSE))+(0.1*VLOOKUP(F1564,'%.'!$A$1:$B$4,2,FALSE))+(0.35*VLOOKUP(G1564,'%.'!$A$1:$B$4,2,FALSE))</f>
        <v>0.05</v>
      </c>
      <c r="AI1564" s="128" t="str">
        <f t="shared" si="251"/>
        <v>REMOTA</v>
      </c>
      <c r="AJ1564" s="128" t="str">
        <f t="shared" si="247"/>
        <v>No se registra</v>
      </c>
      <c r="AK1564" s="178">
        <f t="shared" si="248"/>
        <v>0</v>
      </c>
    </row>
    <row r="1565" spans="1:37" ht="30" customHeight="1" x14ac:dyDescent="0.25">
      <c r="A1565" s="115">
        <v>1564</v>
      </c>
      <c r="B1565" s="83" t="s">
        <v>3301</v>
      </c>
      <c r="C1565" s="126" t="s">
        <v>3385</v>
      </c>
      <c r="D1565" s="83" t="s">
        <v>1</v>
      </c>
      <c r="E1565" s="83" t="s">
        <v>1</v>
      </c>
      <c r="F1565" s="83" t="s">
        <v>1</v>
      </c>
      <c r="G1565" s="124" t="s">
        <v>1</v>
      </c>
      <c r="H1565" s="169">
        <f t="shared" si="249"/>
        <v>0.05</v>
      </c>
      <c r="I1565" s="170" t="str">
        <f t="shared" si="250"/>
        <v>REMOTA</v>
      </c>
      <c r="J1565" s="292">
        <v>84763281</v>
      </c>
      <c r="K1565" s="221">
        <v>0</v>
      </c>
      <c r="L1565" s="68" t="s">
        <v>132</v>
      </c>
      <c r="M1565" s="188">
        <v>0</v>
      </c>
      <c r="N1565" s="68" t="s">
        <v>405</v>
      </c>
      <c r="O1565" s="199">
        <v>0</v>
      </c>
      <c r="P1565" s="68">
        <v>6</v>
      </c>
      <c r="Q1565" s="68" t="s">
        <v>161</v>
      </c>
      <c r="R1565" s="68" t="s">
        <v>3509</v>
      </c>
      <c r="S1565" s="88">
        <v>43671</v>
      </c>
      <c r="T1565" s="68">
        <v>157.02099999999999</v>
      </c>
      <c r="U1565" s="81" t="s">
        <v>3580</v>
      </c>
      <c r="V1565" s="81" t="s">
        <v>3601</v>
      </c>
      <c r="W1565" s="171">
        <v>44074</v>
      </c>
      <c r="X1565" s="172" t="e">
        <f>+CONCATENATE(TEXT(#REF!,"yyyy"),"-",TEXT(#REF!,"mm"))</f>
        <v>#REF!</v>
      </c>
      <c r="Y1565" s="173" t="str">
        <f t="shared" si="242"/>
        <v>6</v>
      </c>
      <c r="Z1565" s="172" t="str">
        <f t="shared" si="243"/>
        <v>2020-07</v>
      </c>
      <c r="AA1565" s="170" t="e">
        <f>+VLOOKUP(Z1565,#REF!,2,FALSE)/VLOOKUP(X1565,#REF!,2,FALSE)</f>
        <v>#REF!</v>
      </c>
      <c r="AB1565" s="174" t="e">
        <f t="shared" si="244"/>
        <v>#REF!</v>
      </c>
      <c r="AC1565" s="174" t="e">
        <f t="shared" si="245"/>
        <v>#REF!</v>
      </c>
      <c r="AD1565" s="175" t="e">
        <f>+#REF!+365*Y1565</f>
        <v>#REF!</v>
      </c>
      <c r="AE1565" s="176" t="e">
        <f t="shared" si="246"/>
        <v>#REF!</v>
      </c>
      <c r="AF1565" s="170" t="e">
        <f>+VLOOKUP(CONCATENATE(TEXT(W1565,"yyyy"),"-",TEXT(W1565,"mm")),#REF!,2,0)</f>
        <v>#REF!</v>
      </c>
      <c r="AG1565" s="177" t="e">
        <f>+(AC1565*(1+'INFLAC PROYECTADA'!$B$8)^(AE1565))/((1+DEMANDADO!AF1565)^(AE1565))</f>
        <v>#REF!</v>
      </c>
      <c r="AH1565" s="169">
        <f>(0.2*VLOOKUP(D1565,'%.'!$A$1:$B$4,2,FALSE))+(0.35*VLOOKUP(E1565,'%.'!$A$1:$B$4,2,FALSE))+(0.1*VLOOKUP(F1565,'%.'!$A$1:$B$4,2,FALSE))+(0.35*VLOOKUP(G1565,'%.'!$A$1:$B$4,2,FALSE))</f>
        <v>0.05</v>
      </c>
      <c r="AI1565" s="128" t="str">
        <f t="shared" si="251"/>
        <v>REMOTA</v>
      </c>
      <c r="AJ1565" s="128" t="str">
        <f t="shared" si="247"/>
        <v>No se registra</v>
      </c>
      <c r="AK1565" s="178">
        <f t="shared" si="248"/>
        <v>0</v>
      </c>
    </row>
    <row r="1566" spans="1:37" ht="30" customHeight="1" x14ac:dyDescent="0.25">
      <c r="A1566" s="115">
        <v>1565</v>
      </c>
      <c r="B1566" s="83" t="s">
        <v>3386</v>
      </c>
      <c r="C1566" s="126" t="s">
        <v>3387</v>
      </c>
      <c r="D1566" s="83" t="s">
        <v>1</v>
      </c>
      <c r="E1566" s="83" t="s">
        <v>1</v>
      </c>
      <c r="F1566" s="83" t="s">
        <v>1</v>
      </c>
      <c r="G1566" s="124" t="s">
        <v>1</v>
      </c>
      <c r="H1566" s="169">
        <f t="shared" si="249"/>
        <v>0.05</v>
      </c>
      <c r="I1566" s="170" t="str">
        <f t="shared" si="250"/>
        <v>REMOTA</v>
      </c>
      <c r="J1566" s="292">
        <v>206836200</v>
      </c>
      <c r="K1566" s="221">
        <v>0</v>
      </c>
      <c r="L1566" s="81" t="s">
        <v>131</v>
      </c>
      <c r="M1566" s="188">
        <v>0</v>
      </c>
      <c r="N1566" s="68" t="s">
        <v>511</v>
      </c>
      <c r="O1566" s="199">
        <v>0</v>
      </c>
      <c r="P1566" s="68">
        <v>6</v>
      </c>
      <c r="Q1566" s="68" t="s">
        <v>161</v>
      </c>
      <c r="R1566" s="68" t="s">
        <v>3509</v>
      </c>
      <c r="S1566" s="88">
        <v>43671</v>
      </c>
      <c r="T1566" s="68">
        <v>157.02099999999999</v>
      </c>
      <c r="U1566" s="81" t="s">
        <v>3591</v>
      </c>
      <c r="V1566" s="81" t="s">
        <v>3602</v>
      </c>
      <c r="W1566" s="171">
        <v>44074</v>
      </c>
      <c r="X1566" s="172" t="e">
        <f>+CONCATENATE(TEXT(#REF!,"yyyy"),"-",TEXT(#REF!,"mm"))</f>
        <v>#REF!</v>
      </c>
      <c r="Y1566" s="173" t="str">
        <f t="shared" si="242"/>
        <v>6</v>
      </c>
      <c r="Z1566" s="172" t="str">
        <f t="shared" si="243"/>
        <v>2020-07</v>
      </c>
      <c r="AA1566" s="170" t="e">
        <f>+VLOOKUP(Z1566,#REF!,2,FALSE)/VLOOKUP(X1566,#REF!,2,FALSE)</f>
        <v>#REF!</v>
      </c>
      <c r="AB1566" s="174" t="e">
        <f t="shared" si="244"/>
        <v>#REF!</v>
      </c>
      <c r="AC1566" s="174" t="e">
        <f t="shared" si="245"/>
        <v>#REF!</v>
      </c>
      <c r="AD1566" s="175" t="e">
        <f>+#REF!+365*Y1566</f>
        <v>#REF!</v>
      </c>
      <c r="AE1566" s="176" t="e">
        <f t="shared" si="246"/>
        <v>#REF!</v>
      </c>
      <c r="AF1566" s="170" t="e">
        <f>+VLOOKUP(CONCATENATE(TEXT(W1566,"yyyy"),"-",TEXT(W1566,"mm")),#REF!,2,0)</f>
        <v>#REF!</v>
      </c>
      <c r="AG1566" s="177" t="e">
        <f>+(AC1566*(1+'INFLAC PROYECTADA'!$B$8)^(AE1566))/((1+DEMANDADO!AF1566)^(AE1566))</f>
        <v>#REF!</v>
      </c>
      <c r="AH1566" s="169">
        <f>(0.2*VLOOKUP(D1566,'%.'!$A$1:$B$4,2,FALSE))+(0.35*VLOOKUP(E1566,'%.'!$A$1:$B$4,2,FALSE))+(0.1*VLOOKUP(F1566,'%.'!$A$1:$B$4,2,FALSE))+(0.35*VLOOKUP(G1566,'%.'!$A$1:$B$4,2,FALSE))</f>
        <v>0.05</v>
      </c>
      <c r="AI1566" s="128" t="str">
        <f t="shared" si="251"/>
        <v>REMOTA</v>
      </c>
      <c r="AJ1566" s="128" t="str">
        <f t="shared" si="247"/>
        <v>No se registra</v>
      </c>
      <c r="AK1566" s="178">
        <f t="shared" si="248"/>
        <v>0</v>
      </c>
    </row>
    <row r="1567" spans="1:37" ht="30" customHeight="1" x14ac:dyDescent="0.25">
      <c r="A1567" s="115">
        <v>1566</v>
      </c>
      <c r="B1567" s="83" t="s">
        <v>3301</v>
      </c>
      <c r="C1567" s="126" t="s">
        <v>3388</v>
      </c>
      <c r="D1567" s="83" t="s">
        <v>1</v>
      </c>
      <c r="E1567" s="83" t="s">
        <v>1</v>
      </c>
      <c r="F1567" s="83" t="s">
        <v>1</v>
      </c>
      <c r="G1567" s="124" t="s">
        <v>1</v>
      </c>
      <c r="H1567" s="169">
        <f t="shared" si="249"/>
        <v>0.05</v>
      </c>
      <c r="I1567" s="170" t="str">
        <f t="shared" si="250"/>
        <v>REMOTA</v>
      </c>
      <c r="J1567" s="292">
        <v>206836200</v>
      </c>
      <c r="K1567" s="221">
        <v>0</v>
      </c>
      <c r="L1567" s="81" t="s">
        <v>130</v>
      </c>
      <c r="M1567" s="188">
        <v>0</v>
      </c>
      <c r="N1567" s="68" t="s">
        <v>405</v>
      </c>
      <c r="O1567" s="199">
        <v>0</v>
      </c>
      <c r="P1567" s="68">
        <v>6</v>
      </c>
      <c r="Q1567" s="68" t="s">
        <v>161</v>
      </c>
      <c r="R1567" s="68" t="s">
        <v>3509</v>
      </c>
      <c r="S1567" s="88">
        <v>43671</v>
      </c>
      <c r="T1567" s="68">
        <v>157.02099999999999</v>
      </c>
      <c r="U1567" s="81" t="s">
        <v>3591</v>
      </c>
      <c r="V1567" s="81" t="s">
        <v>3603</v>
      </c>
      <c r="W1567" s="171">
        <v>44074</v>
      </c>
      <c r="X1567" s="172" t="e">
        <f>+CONCATENATE(TEXT(#REF!,"yyyy"),"-",TEXT(#REF!,"mm"))</f>
        <v>#REF!</v>
      </c>
      <c r="Y1567" s="173" t="str">
        <f t="shared" si="242"/>
        <v>6</v>
      </c>
      <c r="Z1567" s="172" t="str">
        <f t="shared" si="243"/>
        <v>2020-07</v>
      </c>
      <c r="AA1567" s="170" t="e">
        <f>+VLOOKUP(Z1567,#REF!,2,FALSE)/VLOOKUP(X1567,#REF!,2,FALSE)</f>
        <v>#REF!</v>
      </c>
      <c r="AB1567" s="174" t="e">
        <f t="shared" si="244"/>
        <v>#REF!</v>
      </c>
      <c r="AC1567" s="174" t="e">
        <f t="shared" si="245"/>
        <v>#REF!</v>
      </c>
      <c r="AD1567" s="175" t="e">
        <f>+#REF!+365*Y1567</f>
        <v>#REF!</v>
      </c>
      <c r="AE1567" s="176" t="e">
        <f t="shared" si="246"/>
        <v>#REF!</v>
      </c>
      <c r="AF1567" s="170" t="e">
        <f>+VLOOKUP(CONCATENATE(TEXT(W1567,"yyyy"),"-",TEXT(W1567,"mm")),#REF!,2,0)</f>
        <v>#REF!</v>
      </c>
      <c r="AG1567" s="177" t="e">
        <f>+(AC1567*(1+'INFLAC PROYECTADA'!$B$8)^(AE1567))/((1+DEMANDADO!AF1567)^(AE1567))</f>
        <v>#REF!</v>
      </c>
      <c r="AH1567" s="169">
        <f>(0.2*VLOOKUP(D1567,'%.'!$A$1:$B$4,2,FALSE))+(0.35*VLOOKUP(E1567,'%.'!$A$1:$B$4,2,FALSE))+(0.1*VLOOKUP(F1567,'%.'!$A$1:$B$4,2,FALSE))+(0.35*VLOOKUP(G1567,'%.'!$A$1:$B$4,2,FALSE))</f>
        <v>0.05</v>
      </c>
      <c r="AI1567" s="128" t="str">
        <f t="shared" si="251"/>
        <v>REMOTA</v>
      </c>
      <c r="AJ1567" s="128" t="str">
        <f t="shared" si="247"/>
        <v>No se registra</v>
      </c>
      <c r="AK1567" s="178">
        <f t="shared" si="248"/>
        <v>0</v>
      </c>
    </row>
    <row r="1568" spans="1:37" ht="30" customHeight="1" x14ac:dyDescent="0.25">
      <c r="A1568" s="115">
        <v>1567</v>
      </c>
      <c r="B1568" s="83" t="s">
        <v>3389</v>
      </c>
      <c r="C1568" s="126" t="s">
        <v>3390</v>
      </c>
      <c r="D1568" s="83" t="s">
        <v>1</v>
      </c>
      <c r="E1568" s="83" t="s">
        <v>1</v>
      </c>
      <c r="F1568" s="83" t="s">
        <v>1</v>
      </c>
      <c r="G1568" s="124" t="s">
        <v>1</v>
      </c>
      <c r="H1568" s="169">
        <f t="shared" si="249"/>
        <v>0.05</v>
      </c>
      <c r="I1568" s="170" t="str">
        <f t="shared" si="250"/>
        <v>REMOTA</v>
      </c>
      <c r="J1568" s="292">
        <v>13699728</v>
      </c>
      <c r="K1568" s="221">
        <v>0</v>
      </c>
      <c r="L1568" s="68" t="s">
        <v>129</v>
      </c>
      <c r="M1568" s="188">
        <v>0</v>
      </c>
      <c r="N1568" s="68" t="s">
        <v>405</v>
      </c>
      <c r="O1568" s="199">
        <v>0</v>
      </c>
      <c r="P1568" s="68">
        <v>6</v>
      </c>
      <c r="Q1568" s="68" t="s">
        <v>161</v>
      </c>
      <c r="R1568" s="68" t="s">
        <v>3509</v>
      </c>
      <c r="S1568" s="88">
        <v>43671</v>
      </c>
      <c r="T1568" s="68">
        <v>157.02099999999999</v>
      </c>
      <c r="U1568" s="81" t="s">
        <v>171</v>
      </c>
      <c r="V1568" s="81" t="s">
        <v>3604</v>
      </c>
      <c r="W1568" s="171">
        <v>44074</v>
      </c>
      <c r="X1568" s="172" t="e">
        <f>+CONCATENATE(TEXT(#REF!,"yyyy"),"-",TEXT(#REF!,"mm"))</f>
        <v>#REF!</v>
      </c>
      <c r="Y1568" s="173" t="str">
        <f t="shared" si="242"/>
        <v>6</v>
      </c>
      <c r="Z1568" s="172" t="str">
        <f t="shared" si="243"/>
        <v>2020-07</v>
      </c>
      <c r="AA1568" s="170" t="e">
        <f>+VLOOKUP(Z1568,#REF!,2,FALSE)/VLOOKUP(X1568,#REF!,2,FALSE)</f>
        <v>#REF!</v>
      </c>
      <c r="AB1568" s="174" t="e">
        <f t="shared" si="244"/>
        <v>#REF!</v>
      </c>
      <c r="AC1568" s="174" t="e">
        <f t="shared" si="245"/>
        <v>#REF!</v>
      </c>
      <c r="AD1568" s="175" t="e">
        <f>+#REF!+365*Y1568</f>
        <v>#REF!</v>
      </c>
      <c r="AE1568" s="176" t="e">
        <f t="shared" si="246"/>
        <v>#REF!</v>
      </c>
      <c r="AF1568" s="170" t="e">
        <f>+VLOOKUP(CONCATENATE(TEXT(W1568,"yyyy"),"-",TEXT(W1568,"mm")),#REF!,2,0)</f>
        <v>#REF!</v>
      </c>
      <c r="AG1568" s="177" t="e">
        <f>+(AC1568*(1+'INFLAC PROYECTADA'!$B$8)^(AE1568))/((1+DEMANDADO!AF1568)^(AE1568))</f>
        <v>#REF!</v>
      </c>
      <c r="AH1568" s="169">
        <f>(0.2*VLOOKUP(D1568,'%.'!$A$1:$B$4,2,FALSE))+(0.35*VLOOKUP(E1568,'%.'!$A$1:$B$4,2,FALSE))+(0.1*VLOOKUP(F1568,'%.'!$A$1:$B$4,2,FALSE))+(0.35*VLOOKUP(G1568,'%.'!$A$1:$B$4,2,FALSE))</f>
        <v>0.05</v>
      </c>
      <c r="AI1568" s="128" t="str">
        <f t="shared" si="251"/>
        <v>REMOTA</v>
      </c>
      <c r="AJ1568" s="128" t="str">
        <f t="shared" si="247"/>
        <v>No se registra</v>
      </c>
      <c r="AK1568" s="178">
        <f t="shared" si="248"/>
        <v>0</v>
      </c>
    </row>
    <row r="1569" spans="1:37" ht="30" customHeight="1" x14ac:dyDescent="0.25">
      <c r="A1569" s="115">
        <v>1568</v>
      </c>
      <c r="B1569" s="83" t="s">
        <v>308</v>
      </c>
      <c r="C1569" s="126" t="s">
        <v>3391</v>
      </c>
      <c r="D1569" s="83" t="s">
        <v>1</v>
      </c>
      <c r="E1569" s="83" t="s">
        <v>1</v>
      </c>
      <c r="F1569" s="83" t="s">
        <v>1</v>
      </c>
      <c r="G1569" s="124" t="s">
        <v>1</v>
      </c>
      <c r="H1569" s="169">
        <f t="shared" si="249"/>
        <v>0.05</v>
      </c>
      <c r="I1569" s="170" t="str">
        <f t="shared" si="250"/>
        <v>REMOTA</v>
      </c>
      <c r="J1569" s="292">
        <v>19277173</v>
      </c>
      <c r="K1569" s="221">
        <v>0</v>
      </c>
      <c r="L1569" s="81" t="s">
        <v>133</v>
      </c>
      <c r="M1569" s="188">
        <v>0</v>
      </c>
      <c r="N1569" s="68" t="s">
        <v>405</v>
      </c>
      <c r="O1569" s="199">
        <v>0</v>
      </c>
      <c r="P1569" s="68">
        <v>6</v>
      </c>
      <c r="Q1569" s="68" t="s">
        <v>161</v>
      </c>
      <c r="R1569" s="68" t="s">
        <v>3509</v>
      </c>
      <c r="S1569" s="88">
        <v>43671</v>
      </c>
      <c r="T1569" s="68">
        <v>157.02099999999999</v>
      </c>
      <c r="U1569" s="81" t="s">
        <v>3605</v>
      </c>
      <c r="V1569" s="81" t="s">
        <v>3606</v>
      </c>
      <c r="W1569" s="171">
        <v>44074</v>
      </c>
      <c r="X1569" s="172" t="e">
        <f>+CONCATENATE(TEXT(#REF!,"yyyy"),"-",TEXT(#REF!,"mm"))</f>
        <v>#REF!</v>
      </c>
      <c r="Y1569" s="173" t="str">
        <f t="shared" si="242"/>
        <v>6</v>
      </c>
      <c r="Z1569" s="172" t="str">
        <f t="shared" si="243"/>
        <v>2020-07</v>
      </c>
      <c r="AA1569" s="170" t="e">
        <f>+VLOOKUP(Z1569,#REF!,2,FALSE)/VLOOKUP(X1569,#REF!,2,FALSE)</f>
        <v>#REF!</v>
      </c>
      <c r="AB1569" s="174" t="e">
        <f t="shared" si="244"/>
        <v>#REF!</v>
      </c>
      <c r="AC1569" s="174" t="e">
        <f t="shared" si="245"/>
        <v>#REF!</v>
      </c>
      <c r="AD1569" s="175" t="e">
        <f>+#REF!+365*Y1569</f>
        <v>#REF!</v>
      </c>
      <c r="AE1569" s="176" t="e">
        <f t="shared" si="246"/>
        <v>#REF!</v>
      </c>
      <c r="AF1569" s="170" t="e">
        <f>+VLOOKUP(CONCATENATE(TEXT(W1569,"yyyy"),"-",TEXT(W1569,"mm")),#REF!,2,0)</f>
        <v>#REF!</v>
      </c>
      <c r="AG1569" s="177" t="e">
        <f>+(AC1569*(1+'INFLAC PROYECTADA'!$B$8)^(AE1569))/((1+DEMANDADO!AF1569)^(AE1569))</f>
        <v>#REF!</v>
      </c>
      <c r="AH1569" s="169">
        <f>(0.2*VLOOKUP(D1569,'%.'!$A$1:$B$4,2,FALSE))+(0.35*VLOOKUP(E1569,'%.'!$A$1:$B$4,2,FALSE))+(0.1*VLOOKUP(F1569,'%.'!$A$1:$B$4,2,FALSE))+(0.35*VLOOKUP(G1569,'%.'!$A$1:$B$4,2,FALSE))</f>
        <v>0.05</v>
      </c>
      <c r="AI1569" s="128" t="str">
        <f t="shared" si="251"/>
        <v>REMOTA</v>
      </c>
      <c r="AJ1569" s="128" t="str">
        <f t="shared" si="247"/>
        <v>No se registra</v>
      </c>
      <c r="AK1569" s="178">
        <f t="shared" si="248"/>
        <v>0</v>
      </c>
    </row>
    <row r="1570" spans="1:37" ht="30" customHeight="1" x14ac:dyDescent="0.25">
      <c r="A1570" s="115">
        <v>1569</v>
      </c>
      <c r="B1570" s="83" t="s">
        <v>3392</v>
      </c>
      <c r="C1570" s="126" t="s">
        <v>3393</v>
      </c>
      <c r="D1570" s="83" t="s">
        <v>1</v>
      </c>
      <c r="E1570" s="83" t="s">
        <v>1</v>
      </c>
      <c r="F1570" s="83" t="s">
        <v>1</v>
      </c>
      <c r="G1570" s="124" t="s">
        <v>1</v>
      </c>
      <c r="H1570" s="169">
        <f t="shared" si="249"/>
        <v>0.05</v>
      </c>
      <c r="I1570" s="170" t="str">
        <f t="shared" si="250"/>
        <v>REMOTA</v>
      </c>
      <c r="J1570" s="292">
        <v>75964143</v>
      </c>
      <c r="K1570" s="221">
        <v>0</v>
      </c>
      <c r="L1570" s="81" t="s">
        <v>133</v>
      </c>
      <c r="M1570" s="188">
        <v>0</v>
      </c>
      <c r="N1570" s="68" t="s">
        <v>405</v>
      </c>
      <c r="O1570" s="199">
        <v>0</v>
      </c>
      <c r="P1570" s="68">
        <v>6</v>
      </c>
      <c r="Q1570" s="68" t="s">
        <v>161</v>
      </c>
      <c r="R1570" s="68" t="s">
        <v>3509</v>
      </c>
      <c r="S1570" s="88">
        <v>43671</v>
      </c>
      <c r="T1570" s="68">
        <v>157.02099999999999</v>
      </c>
      <c r="U1570" s="81" t="s">
        <v>3607</v>
      </c>
      <c r="V1570" s="81" t="s">
        <v>3608</v>
      </c>
      <c r="W1570" s="171">
        <v>44074</v>
      </c>
      <c r="X1570" s="172" t="e">
        <f>+CONCATENATE(TEXT(#REF!,"yyyy"),"-",TEXT(#REF!,"mm"))</f>
        <v>#REF!</v>
      </c>
      <c r="Y1570" s="173" t="str">
        <f t="shared" si="242"/>
        <v>6</v>
      </c>
      <c r="Z1570" s="172" t="str">
        <f t="shared" si="243"/>
        <v>2020-07</v>
      </c>
      <c r="AA1570" s="170" t="e">
        <f>+VLOOKUP(Z1570,#REF!,2,FALSE)/VLOOKUP(X1570,#REF!,2,FALSE)</f>
        <v>#REF!</v>
      </c>
      <c r="AB1570" s="174" t="e">
        <f t="shared" si="244"/>
        <v>#REF!</v>
      </c>
      <c r="AC1570" s="174" t="e">
        <f t="shared" si="245"/>
        <v>#REF!</v>
      </c>
      <c r="AD1570" s="175" t="e">
        <f>+#REF!+365*Y1570</f>
        <v>#REF!</v>
      </c>
      <c r="AE1570" s="176" t="e">
        <f t="shared" si="246"/>
        <v>#REF!</v>
      </c>
      <c r="AF1570" s="170" t="e">
        <f>+VLOOKUP(CONCATENATE(TEXT(W1570,"yyyy"),"-",TEXT(W1570,"mm")),#REF!,2,0)</f>
        <v>#REF!</v>
      </c>
      <c r="AG1570" s="177" t="e">
        <f>+(AC1570*(1+'INFLAC PROYECTADA'!$B$8)^(AE1570))/((1+DEMANDADO!AF1570)^(AE1570))</f>
        <v>#REF!</v>
      </c>
      <c r="AH1570" s="169">
        <f>(0.2*VLOOKUP(D1570,'%.'!$A$1:$B$4,2,FALSE))+(0.35*VLOOKUP(E1570,'%.'!$A$1:$B$4,2,FALSE))+(0.1*VLOOKUP(F1570,'%.'!$A$1:$B$4,2,FALSE))+(0.35*VLOOKUP(G1570,'%.'!$A$1:$B$4,2,FALSE))</f>
        <v>0.05</v>
      </c>
      <c r="AI1570" s="128" t="str">
        <f t="shared" si="251"/>
        <v>REMOTA</v>
      </c>
      <c r="AJ1570" s="128" t="str">
        <f t="shared" si="247"/>
        <v>No se registra</v>
      </c>
      <c r="AK1570" s="178">
        <f t="shared" si="248"/>
        <v>0</v>
      </c>
    </row>
    <row r="1571" spans="1:37" ht="30" customHeight="1" x14ac:dyDescent="0.25">
      <c r="A1571" s="115">
        <v>1570</v>
      </c>
      <c r="B1571" s="83" t="s">
        <v>3394</v>
      </c>
      <c r="C1571" s="126" t="s">
        <v>3395</v>
      </c>
      <c r="D1571" s="83" t="s">
        <v>1</v>
      </c>
      <c r="E1571" s="83" t="s">
        <v>1</v>
      </c>
      <c r="F1571" s="83" t="s">
        <v>1</v>
      </c>
      <c r="G1571" s="124" t="s">
        <v>1</v>
      </c>
      <c r="H1571" s="169">
        <f t="shared" si="249"/>
        <v>0.05</v>
      </c>
      <c r="I1571" s="170" t="str">
        <f t="shared" si="250"/>
        <v>REMOTA</v>
      </c>
      <c r="J1571" s="292">
        <v>112948440</v>
      </c>
      <c r="K1571" s="221">
        <v>0</v>
      </c>
      <c r="L1571" s="68" t="s">
        <v>129</v>
      </c>
      <c r="M1571" s="188">
        <v>0</v>
      </c>
      <c r="N1571" s="68" t="s">
        <v>405</v>
      </c>
      <c r="O1571" s="199">
        <v>0</v>
      </c>
      <c r="P1571" s="68">
        <v>6</v>
      </c>
      <c r="Q1571" s="68" t="s">
        <v>161</v>
      </c>
      <c r="R1571" s="68" t="s">
        <v>3509</v>
      </c>
      <c r="S1571" s="88">
        <v>43671</v>
      </c>
      <c r="T1571" s="68">
        <v>157.02099999999999</v>
      </c>
      <c r="U1571" s="81" t="s">
        <v>3594</v>
      </c>
      <c r="V1571" s="81" t="s">
        <v>3609</v>
      </c>
      <c r="W1571" s="171">
        <v>44074</v>
      </c>
      <c r="X1571" s="172" t="e">
        <f>+CONCATENATE(TEXT(#REF!,"yyyy"),"-",TEXT(#REF!,"mm"))</f>
        <v>#REF!</v>
      </c>
      <c r="Y1571" s="173" t="str">
        <f t="shared" si="242"/>
        <v>6</v>
      </c>
      <c r="Z1571" s="172" t="str">
        <f t="shared" si="243"/>
        <v>2020-07</v>
      </c>
      <c r="AA1571" s="170" t="e">
        <f>+VLOOKUP(Z1571,#REF!,2,FALSE)/VLOOKUP(X1571,#REF!,2,FALSE)</f>
        <v>#REF!</v>
      </c>
      <c r="AB1571" s="174" t="e">
        <f t="shared" si="244"/>
        <v>#REF!</v>
      </c>
      <c r="AC1571" s="174" t="e">
        <f t="shared" si="245"/>
        <v>#REF!</v>
      </c>
      <c r="AD1571" s="175" t="e">
        <f>+#REF!+365*Y1571</f>
        <v>#REF!</v>
      </c>
      <c r="AE1571" s="176" t="e">
        <f t="shared" si="246"/>
        <v>#REF!</v>
      </c>
      <c r="AF1571" s="170" t="e">
        <f>+VLOOKUP(CONCATENATE(TEXT(W1571,"yyyy"),"-",TEXT(W1571,"mm")),#REF!,2,0)</f>
        <v>#REF!</v>
      </c>
      <c r="AG1571" s="177" t="e">
        <f>+(AC1571*(1+'INFLAC PROYECTADA'!$B$8)^(AE1571))/((1+DEMANDADO!AF1571)^(AE1571))</f>
        <v>#REF!</v>
      </c>
      <c r="AH1571" s="169">
        <f>(0.2*VLOOKUP(D1571,'%.'!$A$1:$B$4,2,FALSE))+(0.35*VLOOKUP(E1571,'%.'!$A$1:$B$4,2,FALSE))+(0.1*VLOOKUP(F1571,'%.'!$A$1:$B$4,2,FALSE))+(0.35*VLOOKUP(G1571,'%.'!$A$1:$B$4,2,FALSE))</f>
        <v>0.05</v>
      </c>
      <c r="AI1571" s="128" t="str">
        <f t="shared" si="251"/>
        <v>REMOTA</v>
      </c>
      <c r="AJ1571" s="128" t="str">
        <f t="shared" si="247"/>
        <v>No se registra</v>
      </c>
      <c r="AK1571" s="178">
        <f t="shared" si="248"/>
        <v>0</v>
      </c>
    </row>
    <row r="1572" spans="1:37" ht="30" customHeight="1" x14ac:dyDescent="0.25">
      <c r="A1572" s="115">
        <v>1571</v>
      </c>
      <c r="B1572" s="83" t="s">
        <v>3396</v>
      </c>
      <c r="C1572" s="126" t="s">
        <v>3397</v>
      </c>
      <c r="D1572" s="83" t="s">
        <v>1</v>
      </c>
      <c r="E1572" s="83" t="s">
        <v>1</v>
      </c>
      <c r="F1572" s="83" t="s">
        <v>1</v>
      </c>
      <c r="G1572" s="124" t="s">
        <v>1</v>
      </c>
      <c r="H1572" s="169">
        <f t="shared" si="249"/>
        <v>0.05</v>
      </c>
      <c r="I1572" s="170" t="str">
        <f t="shared" si="250"/>
        <v>REMOTA</v>
      </c>
      <c r="J1572" s="292">
        <v>360000000</v>
      </c>
      <c r="K1572" s="221">
        <v>0</v>
      </c>
      <c r="L1572" s="81" t="s">
        <v>131</v>
      </c>
      <c r="M1572" s="188">
        <v>0</v>
      </c>
      <c r="N1572" s="68" t="s">
        <v>405</v>
      </c>
      <c r="O1572" s="199">
        <v>0</v>
      </c>
      <c r="P1572" s="68">
        <v>6</v>
      </c>
      <c r="Q1572" s="68" t="s">
        <v>161</v>
      </c>
      <c r="R1572" s="68" t="s">
        <v>3509</v>
      </c>
      <c r="S1572" s="88">
        <v>43671</v>
      </c>
      <c r="T1572" s="68">
        <v>157.02099999999999</v>
      </c>
      <c r="U1572" s="81" t="s">
        <v>3569</v>
      </c>
      <c r="V1572" s="81" t="s">
        <v>3610</v>
      </c>
      <c r="W1572" s="171">
        <v>44074</v>
      </c>
      <c r="X1572" s="172" t="e">
        <f>+CONCATENATE(TEXT(#REF!,"yyyy"),"-",TEXT(#REF!,"mm"))</f>
        <v>#REF!</v>
      </c>
      <c r="Y1572" s="173" t="str">
        <f t="shared" si="242"/>
        <v>6</v>
      </c>
      <c r="Z1572" s="172" t="str">
        <f t="shared" si="243"/>
        <v>2020-07</v>
      </c>
      <c r="AA1572" s="170" t="e">
        <f>+VLOOKUP(Z1572,#REF!,2,FALSE)/VLOOKUP(X1572,#REF!,2,FALSE)</f>
        <v>#REF!</v>
      </c>
      <c r="AB1572" s="174" t="e">
        <f t="shared" si="244"/>
        <v>#REF!</v>
      </c>
      <c r="AC1572" s="174" t="e">
        <f t="shared" si="245"/>
        <v>#REF!</v>
      </c>
      <c r="AD1572" s="175" t="e">
        <f>+#REF!+365*Y1572</f>
        <v>#REF!</v>
      </c>
      <c r="AE1572" s="176" t="e">
        <f t="shared" si="246"/>
        <v>#REF!</v>
      </c>
      <c r="AF1572" s="170" t="e">
        <f>+VLOOKUP(CONCATENATE(TEXT(W1572,"yyyy"),"-",TEXT(W1572,"mm")),#REF!,2,0)</f>
        <v>#REF!</v>
      </c>
      <c r="AG1572" s="177" t="e">
        <f>+(AC1572*(1+'INFLAC PROYECTADA'!$B$8)^(AE1572))/((1+DEMANDADO!AF1572)^(AE1572))</f>
        <v>#REF!</v>
      </c>
      <c r="AH1572" s="169">
        <f>(0.2*VLOOKUP(D1572,'%.'!$A$1:$B$4,2,FALSE))+(0.35*VLOOKUP(E1572,'%.'!$A$1:$B$4,2,FALSE))+(0.1*VLOOKUP(F1572,'%.'!$A$1:$B$4,2,FALSE))+(0.35*VLOOKUP(G1572,'%.'!$A$1:$B$4,2,FALSE))</f>
        <v>0.05</v>
      </c>
      <c r="AI1572" s="128" t="str">
        <f t="shared" si="251"/>
        <v>REMOTA</v>
      </c>
      <c r="AJ1572" s="128" t="str">
        <f t="shared" si="247"/>
        <v>No se registra</v>
      </c>
      <c r="AK1572" s="178">
        <f t="shared" si="248"/>
        <v>0</v>
      </c>
    </row>
    <row r="1573" spans="1:37" ht="30" customHeight="1" x14ac:dyDescent="0.25">
      <c r="A1573" s="115">
        <v>1572</v>
      </c>
      <c r="B1573" s="83" t="s">
        <v>3398</v>
      </c>
      <c r="C1573" s="126" t="s">
        <v>3399</v>
      </c>
      <c r="D1573" s="83" t="s">
        <v>1</v>
      </c>
      <c r="E1573" s="83" t="s">
        <v>1</v>
      </c>
      <c r="F1573" s="83" t="s">
        <v>1</v>
      </c>
      <c r="G1573" s="124" t="s">
        <v>1</v>
      </c>
      <c r="H1573" s="169">
        <f t="shared" si="249"/>
        <v>0.05</v>
      </c>
      <c r="I1573" s="170" t="str">
        <f t="shared" si="250"/>
        <v>REMOTA</v>
      </c>
      <c r="J1573" s="292">
        <v>451807400</v>
      </c>
      <c r="K1573" s="221">
        <v>0</v>
      </c>
      <c r="L1573" s="68" t="s">
        <v>129</v>
      </c>
      <c r="M1573" s="188">
        <v>0</v>
      </c>
      <c r="N1573" s="68" t="s">
        <v>405</v>
      </c>
      <c r="O1573" s="199">
        <v>0</v>
      </c>
      <c r="P1573" s="68">
        <v>6</v>
      </c>
      <c r="Q1573" s="68" t="s">
        <v>161</v>
      </c>
      <c r="R1573" s="68" t="s">
        <v>3509</v>
      </c>
      <c r="S1573" s="88">
        <v>43671</v>
      </c>
      <c r="T1573" s="68">
        <v>157.02099999999999</v>
      </c>
      <c r="U1573" s="81" t="s">
        <v>3569</v>
      </c>
      <c r="V1573" s="81" t="s">
        <v>3611</v>
      </c>
      <c r="W1573" s="171">
        <v>44074</v>
      </c>
      <c r="X1573" s="172" t="e">
        <f>+CONCATENATE(TEXT(#REF!,"yyyy"),"-",TEXT(#REF!,"mm"))</f>
        <v>#REF!</v>
      </c>
      <c r="Y1573" s="173" t="str">
        <f t="shared" si="242"/>
        <v>6</v>
      </c>
      <c r="Z1573" s="172" t="str">
        <f t="shared" si="243"/>
        <v>2020-07</v>
      </c>
      <c r="AA1573" s="170" t="e">
        <f>+VLOOKUP(Z1573,#REF!,2,FALSE)/VLOOKUP(X1573,#REF!,2,FALSE)</f>
        <v>#REF!</v>
      </c>
      <c r="AB1573" s="174" t="e">
        <f t="shared" si="244"/>
        <v>#REF!</v>
      </c>
      <c r="AC1573" s="174" t="e">
        <f t="shared" si="245"/>
        <v>#REF!</v>
      </c>
      <c r="AD1573" s="175" t="e">
        <f>+#REF!+365*Y1573</f>
        <v>#REF!</v>
      </c>
      <c r="AE1573" s="176" t="e">
        <f t="shared" si="246"/>
        <v>#REF!</v>
      </c>
      <c r="AF1573" s="170" t="e">
        <f>+VLOOKUP(CONCATENATE(TEXT(W1573,"yyyy"),"-",TEXT(W1573,"mm")),#REF!,2,0)</f>
        <v>#REF!</v>
      </c>
      <c r="AG1573" s="177" t="e">
        <f>+(AC1573*(1+'INFLAC PROYECTADA'!$B$8)^(AE1573))/((1+DEMANDADO!AF1573)^(AE1573))</f>
        <v>#REF!</v>
      </c>
      <c r="AH1573" s="169">
        <f>(0.2*VLOOKUP(D1573,'%.'!$A$1:$B$4,2,FALSE))+(0.35*VLOOKUP(E1573,'%.'!$A$1:$B$4,2,FALSE))+(0.1*VLOOKUP(F1573,'%.'!$A$1:$B$4,2,FALSE))+(0.35*VLOOKUP(G1573,'%.'!$A$1:$B$4,2,FALSE))</f>
        <v>0.05</v>
      </c>
      <c r="AI1573" s="128" t="str">
        <f t="shared" si="251"/>
        <v>REMOTA</v>
      </c>
      <c r="AJ1573" s="128" t="str">
        <f t="shared" si="247"/>
        <v>No se registra</v>
      </c>
      <c r="AK1573" s="178">
        <f t="shared" si="248"/>
        <v>0</v>
      </c>
    </row>
    <row r="1574" spans="1:37" ht="30" customHeight="1" x14ac:dyDescent="0.25">
      <c r="A1574" s="115">
        <v>1573</v>
      </c>
      <c r="B1574" s="83" t="s">
        <v>3400</v>
      </c>
      <c r="C1574" s="126" t="s">
        <v>3401</v>
      </c>
      <c r="D1574" s="83" t="s">
        <v>1</v>
      </c>
      <c r="E1574" s="83" t="s">
        <v>1</v>
      </c>
      <c r="F1574" s="83" t="s">
        <v>1</v>
      </c>
      <c r="G1574" s="124" t="s">
        <v>1</v>
      </c>
      <c r="H1574" s="169">
        <f t="shared" si="249"/>
        <v>0.05</v>
      </c>
      <c r="I1574" s="170" t="str">
        <f t="shared" si="250"/>
        <v>REMOTA</v>
      </c>
      <c r="J1574" s="292">
        <v>792534572</v>
      </c>
      <c r="K1574" s="221">
        <v>0</v>
      </c>
      <c r="L1574" s="81" t="s">
        <v>149</v>
      </c>
      <c r="M1574" s="188">
        <v>0</v>
      </c>
      <c r="N1574" s="68" t="s">
        <v>405</v>
      </c>
      <c r="O1574" s="199">
        <v>0</v>
      </c>
      <c r="P1574" s="68">
        <v>6</v>
      </c>
      <c r="Q1574" s="68" t="s">
        <v>161</v>
      </c>
      <c r="R1574" s="68" t="s">
        <v>3509</v>
      </c>
      <c r="S1574" s="88">
        <v>43671</v>
      </c>
      <c r="T1574" s="68">
        <v>157.02099999999999</v>
      </c>
      <c r="U1574" s="81" t="s">
        <v>3569</v>
      </c>
      <c r="V1574" s="81" t="s">
        <v>3612</v>
      </c>
      <c r="W1574" s="171">
        <v>44074</v>
      </c>
      <c r="X1574" s="172" t="e">
        <f>+CONCATENATE(TEXT(#REF!,"yyyy"),"-",TEXT(#REF!,"mm"))</f>
        <v>#REF!</v>
      </c>
      <c r="Y1574" s="173" t="str">
        <f t="shared" si="242"/>
        <v>6</v>
      </c>
      <c r="Z1574" s="172" t="str">
        <f t="shared" si="243"/>
        <v>2020-07</v>
      </c>
      <c r="AA1574" s="170" t="e">
        <f>+VLOOKUP(Z1574,#REF!,2,FALSE)/VLOOKUP(X1574,#REF!,2,FALSE)</f>
        <v>#REF!</v>
      </c>
      <c r="AB1574" s="174" t="e">
        <f t="shared" si="244"/>
        <v>#REF!</v>
      </c>
      <c r="AC1574" s="174" t="e">
        <f t="shared" si="245"/>
        <v>#REF!</v>
      </c>
      <c r="AD1574" s="175" t="e">
        <f>+#REF!+365*Y1574</f>
        <v>#REF!</v>
      </c>
      <c r="AE1574" s="176" t="e">
        <f t="shared" si="246"/>
        <v>#REF!</v>
      </c>
      <c r="AF1574" s="170" t="e">
        <f>+VLOOKUP(CONCATENATE(TEXT(W1574,"yyyy"),"-",TEXT(W1574,"mm")),#REF!,2,0)</f>
        <v>#REF!</v>
      </c>
      <c r="AG1574" s="177" t="e">
        <f>+(AC1574*(1+'INFLAC PROYECTADA'!$B$8)^(AE1574))/((1+DEMANDADO!AF1574)^(AE1574))</f>
        <v>#REF!</v>
      </c>
      <c r="AH1574" s="169">
        <f>(0.2*VLOOKUP(D1574,'%.'!$A$1:$B$4,2,FALSE))+(0.35*VLOOKUP(E1574,'%.'!$A$1:$B$4,2,FALSE))+(0.1*VLOOKUP(F1574,'%.'!$A$1:$B$4,2,FALSE))+(0.35*VLOOKUP(G1574,'%.'!$A$1:$B$4,2,FALSE))</f>
        <v>0.05</v>
      </c>
      <c r="AI1574" s="128" t="str">
        <f t="shared" si="251"/>
        <v>REMOTA</v>
      </c>
      <c r="AJ1574" s="128" t="str">
        <f t="shared" si="247"/>
        <v>No se registra</v>
      </c>
      <c r="AK1574" s="178">
        <f t="shared" si="248"/>
        <v>0</v>
      </c>
    </row>
    <row r="1575" spans="1:37" ht="30" customHeight="1" x14ac:dyDescent="0.25">
      <c r="A1575" s="115">
        <v>1574</v>
      </c>
      <c r="B1575" s="83" t="s">
        <v>3402</v>
      </c>
      <c r="C1575" s="126" t="s">
        <v>3403</v>
      </c>
      <c r="D1575" s="83" t="s">
        <v>1</v>
      </c>
      <c r="E1575" s="83" t="s">
        <v>1</v>
      </c>
      <c r="F1575" s="83" t="s">
        <v>1</v>
      </c>
      <c r="G1575" s="124" t="s">
        <v>1</v>
      </c>
      <c r="H1575" s="169">
        <f t="shared" si="249"/>
        <v>0.05</v>
      </c>
      <c r="I1575" s="170" t="str">
        <f t="shared" si="250"/>
        <v>REMOTA</v>
      </c>
      <c r="J1575" s="292">
        <v>4584132</v>
      </c>
      <c r="K1575" s="221">
        <v>0</v>
      </c>
      <c r="L1575" s="68" t="s">
        <v>130</v>
      </c>
      <c r="M1575" s="188">
        <v>0</v>
      </c>
      <c r="N1575" s="68" t="s">
        <v>405</v>
      </c>
      <c r="O1575" s="199">
        <v>0</v>
      </c>
      <c r="P1575" s="68">
        <v>6</v>
      </c>
      <c r="Q1575" s="68" t="s">
        <v>161</v>
      </c>
      <c r="R1575" s="68" t="s">
        <v>3509</v>
      </c>
      <c r="S1575" s="88">
        <v>43671</v>
      </c>
      <c r="T1575" s="68">
        <v>157.02099999999999</v>
      </c>
      <c r="U1575" s="81" t="s">
        <v>171</v>
      </c>
      <c r="V1575" s="81" t="s">
        <v>3613</v>
      </c>
      <c r="W1575" s="171">
        <v>44074</v>
      </c>
      <c r="X1575" s="172" t="e">
        <f>+CONCATENATE(TEXT(#REF!,"yyyy"),"-",TEXT(#REF!,"mm"))</f>
        <v>#REF!</v>
      </c>
      <c r="Y1575" s="173" t="str">
        <f t="shared" si="242"/>
        <v>6</v>
      </c>
      <c r="Z1575" s="172" t="str">
        <f t="shared" si="243"/>
        <v>2020-07</v>
      </c>
      <c r="AA1575" s="170" t="e">
        <f>+VLOOKUP(Z1575,#REF!,2,FALSE)/VLOOKUP(X1575,#REF!,2,FALSE)</f>
        <v>#REF!</v>
      </c>
      <c r="AB1575" s="174" t="e">
        <f t="shared" si="244"/>
        <v>#REF!</v>
      </c>
      <c r="AC1575" s="174" t="e">
        <f t="shared" si="245"/>
        <v>#REF!</v>
      </c>
      <c r="AD1575" s="175" t="e">
        <f>+#REF!+365*Y1575</f>
        <v>#REF!</v>
      </c>
      <c r="AE1575" s="176" t="e">
        <f t="shared" si="246"/>
        <v>#REF!</v>
      </c>
      <c r="AF1575" s="170" t="e">
        <f>+VLOOKUP(CONCATENATE(TEXT(W1575,"yyyy"),"-",TEXT(W1575,"mm")),#REF!,2,0)</f>
        <v>#REF!</v>
      </c>
      <c r="AG1575" s="177" t="e">
        <f>+(AC1575*(1+'INFLAC PROYECTADA'!$B$8)^(AE1575))/((1+DEMANDADO!AF1575)^(AE1575))</f>
        <v>#REF!</v>
      </c>
      <c r="AH1575" s="169">
        <f>(0.2*VLOOKUP(D1575,'%.'!$A$1:$B$4,2,FALSE))+(0.35*VLOOKUP(E1575,'%.'!$A$1:$B$4,2,FALSE))+(0.1*VLOOKUP(F1575,'%.'!$A$1:$B$4,2,FALSE))+(0.35*VLOOKUP(G1575,'%.'!$A$1:$B$4,2,FALSE))</f>
        <v>0.05</v>
      </c>
      <c r="AI1575" s="128" t="str">
        <f t="shared" si="251"/>
        <v>REMOTA</v>
      </c>
      <c r="AJ1575" s="128" t="str">
        <f t="shared" si="247"/>
        <v>No se registra</v>
      </c>
      <c r="AK1575" s="178">
        <f t="shared" si="248"/>
        <v>0</v>
      </c>
    </row>
    <row r="1576" spans="1:37" ht="30" customHeight="1" x14ac:dyDescent="0.25">
      <c r="A1576" s="115">
        <v>1575</v>
      </c>
      <c r="B1576" s="83" t="s">
        <v>3404</v>
      </c>
      <c r="C1576" s="126" t="s">
        <v>3405</v>
      </c>
      <c r="D1576" s="83" t="s">
        <v>48</v>
      </c>
      <c r="E1576" s="83" t="s">
        <v>48</v>
      </c>
      <c r="F1576" s="83" t="s">
        <v>1</v>
      </c>
      <c r="G1576" s="124" t="s">
        <v>48</v>
      </c>
      <c r="H1576" s="169">
        <f t="shared" si="249"/>
        <v>0.45500000000000002</v>
      </c>
      <c r="I1576" s="170" t="str">
        <f t="shared" si="250"/>
        <v>MEDIA</v>
      </c>
      <c r="J1576" s="292">
        <v>56660880</v>
      </c>
      <c r="K1576" s="221">
        <v>0</v>
      </c>
      <c r="L1576" s="81" t="s">
        <v>134</v>
      </c>
      <c r="M1576" s="188">
        <v>52153164</v>
      </c>
      <c r="N1576" s="68" t="s">
        <v>405</v>
      </c>
      <c r="O1576" s="199">
        <v>0</v>
      </c>
      <c r="P1576" s="68">
        <v>6</v>
      </c>
      <c r="Q1576" s="68" t="s">
        <v>161</v>
      </c>
      <c r="R1576" s="68" t="s">
        <v>3509</v>
      </c>
      <c r="S1576" s="88">
        <v>43671</v>
      </c>
      <c r="T1576" s="68">
        <v>157.02099999999999</v>
      </c>
      <c r="U1576" s="81" t="s">
        <v>171</v>
      </c>
      <c r="V1576" s="81" t="s">
        <v>3614</v>
      </c>
      <c r="W1576" s="171">
        <v>44074</v>
      </c>
      <c r="X1576" s="172" t="e">
        <f>+CONCATENATE(TEXT(#REF!,"yyyy"),"-",TEXT(#REF!,"mm"))</f>
        <v>#REF!</v>
      </c>
      <c r="Y1576" s="173" t="str">
        <f t="shared" si="242"/>
        <v>6</v>
      </c>
      <c r="Z1576" s="172" t="str">
        <f t="shared" si="243"/>
        <v>2020-07</v>
      </c>
      <c r="AA1576" s="170" t="e">
        <f>+VLOOKUP(Z1576,#REF!,2,FALSE)/VLOOKUP(X1576,#REF!,2,FALSE)</f>
        <v>#REF!</v>
      </c>
      <c r="AB1576" s="174" t="e">
        <f t="shared" si="244"/>
        <v>#REF!</v>
      </c>
      <c r="AC1576" s="174" t="e">
        <f t="shared" si="245"/>
        <v>#REF!</v>
      </c>
      <c r="AD1576" s="175" t="e">
        <f>+#REF!+365*Y1576</f>
        <v>#REF!</v>
      </c>
      <c r="AE1576" s="176" t="e">
        <f t="shared" si="246"/>
        <v>#REF!</v>
      </c>
      <c r="AF1576" s="170" t="e">
        <f>+VLOOKUP(CONCATENATE(TEXT(W1576,"yyyy"),"-",TEXT(W1576,"mm")),#REF!,2,0)</f>
        <v>#REF!</v>
      </c>
      <c r="AG1576" s="177" t="e">
        <f>+(AC1576*(1+'INFLAC PROYECTADA'!$B$8)^(AE1576))/((1+DEMANDADO!AF1576)^(AE1576))</f>
        <v>#REF!</v>
      </c>
      <c r="AH1576" s="169">
        <f>(0.2*VLOOKUP(D1576,'%.'!$A$1:$B$4,2,FALSE))+(0.35*VLOOKUP(E1576,'%.'!$A$1:$B$4,2,FALSE))+(0.1*VLOOKUP(F1576,'%.'!$A$1:$B$4,2,FALSE))+(0.35*VLOOKUP(G1576,'%.'!$A$1:$B$4,2,FALSE))</f>
        <v>0.45500000000000002</v>
      </c>
      <c r="AI1576" s="128" t="str">
        <f t="shared" si="251"/>
        <v>MEDIA</v>
      </c>
      <c r="AJ1576" s="128" t="str">
        <f t="shared" si="247"/>
        <v>Provisión contable</v>
      </c>
      <c r="AK1576" s="178">
        <f t="shared" si="248"/>
        <v>52153164</v>
      </c>
    </row>
    <row r="1577" spans="1:37" ht="30" customHeight="1" x14ac:dyDescent="0.25">
      <c r="A1577" s="115">
        <v>1576</v>
      </c>
      <c r="B1577" s="83" t="s">
        <v>3406</v>
      </c>
      <c r="C1577" s="126" t="s">
        <v>3407</v>
      </c>
      <c r="D1577" s="83" t="s">
        <v>1</v>
      </c>
      <c r="E1577" s="83" t="s">
        <v>1</v>
      </c>
      <c r="F1577" s="83" t="s">
        <v>48</v>
      </c>
      <c r="G1577" s="124" t="s">
        <v>48</v>
      </c>
      <c r="H1577" s="169">
        <f t="shared" si="249"/>
        <v>0.2525</v>
      </c>
      <c r="I1577" s="170" t="str">
        <f t="shared" si="250"/>
        <v>MEDIA</v>
      </c>
      <c r="J1577" s="292">
        <v>89298399</v>
      </c>
      <c r="K1577" s="221">
        <v>0.45</v>
      </c>
      <c r="L1577" s="81" t="s">
        <v>134</v>
      </c>
      <c r="M1577" s="188">
        <v>37500000</v>
      </c>
      <c r="N1577" s="68" t="s">
        <v>405</v>
      </c>
      <c r="O1577" s="199">
        <v>0</v>
      </c>
      <c r="P1577" s="68">
        <v>5</v>
      </c>
      <c r="Q1577" s="68" t="s">
        <v>161</v>
      </c>
      <c r="R1577" s="68" t="s">
        <v>3509</v>
      </c>
      <c r="S1577" s="88">
        <v>43671</v>
      </c>
      <c r="T1577" s="68">
        <v>157.02099999999999</v>
      </c>
      <c r="U1577" s="81" t="s">
        <v>171</v>
      </c>
      <c r="V1577" s="81" t="s">
        <v>3615</v>
      </c>
      <c r="W1577" s="171">
        <v>44074</v>
      </c>
      <c r="X1577" s="172" t="e">
        <f>+CONCATENATE(TEXT(#REF!,"yyyy"),"-",TEXT(#REF!,"mm"))</f>
        <v>#REF!</v>
      </c>
      <c r="Y1577" s="173" t="str">
        <f t="shared" si="242"/>
        <v>5</v>
      </c>
      <c r="Z1577" s="172" t="str">
        <f t="shared" si="243"/>
        <v>2020-07</v>
      </c>
      <c r="AA1577" s="170" t="e">
        <f>+VLOOKUP(Z1577,#REF!,2,FALSE)/VLOOKUP(X1577,#REF!,2,FALSE)</f>
        <v>#REF!</v>
      </c>
      <c r="AB1577" s="174" t="e">
        <f t="shared" si="244"/>
        <v>#REF!</v>
      </c>
      <c r="AC1577" s="174" t="e">
        <f t="shared" si="245"/>
        <v>#REF!</v>
      </c>
      <c r="AD1577" s="175" t="e">
        <f>+#REF!+365*Y1577</f>
        <v>#REF!</v>
      </c>
      <c r="AE1577" s="176" t="e">
        <f t="shared" si="246"/>
        <v>#REF!</v>
      </c>
      <c r="AF1577" s="170" t="e">
        <f>+VLOOKUP(CONCATENATE(TEXT(W1577,"yyyy"),"-",TEXT(W1577,"mm")),#REF!,2,0)</f>
        <v>#REF!</v>
      </c>
      <c r="AG1577" s="177" t="e">
        <f>+(AC1577*(1+'INFLAC PROYECTADA'!$B$8)^(AE1577))/((1+DEMANDADO!AF1577)^(AE1577))</f>
        <v>#REF!</v>
      </c>
      <c r="AH1577" s="169">
        <f>(0.2*VLOOKUP(D1577,'%.'!$A$1:$B$4,2,FALSE))+(0.35*VLOOKUP(E1577,'%.'!$A$1:$B$4,2,FALSE))+(0.1*VLOOKUP(F1577,'%.'!$A$1:$B$4,2,FALSE))+(0.35*VLOOKUP(G1577,'%.'!$A$1:$B$4,2,FALSE))</f>
        <v>0.2525</v>
      </c>
      <c r="AI1577" s="128" t="str">
        <f t="shared" si="251"/>
        <v>MEDIA</v>
      </c>
      <c r="AJ1577" s="128" t="str">
        <f t="shared" si="247"/>
        <v>Provisión contable</v>
      </c>
      <c r="AK1577" s="178">
        <f t="shared" si="248"/>
        <v>37500000</v>
      </c>
    </row>
    <row r="1578" spans="1:37" ht="30" customHeight="1" x14ac:dyDescent="0.25">
      <c r="A1578" s="115">
        <v>1577</v>
      </c>
      <c r="B1578" s="83" t="s">
        <v>3408</v>
      </c>
      <c r="C1578" s="126" t="s">
        <v>3409</v>
      </c>
      <c r="D1578" s="83" t="s">
        <v>48</v>
      </c>
      <c r="E1578" s="83" t="s">
        <v>48</v>
      </c>
      <c r="F1578" s="83" t="s">
        <v>1</v>
      </c>
      <c r="G1578" s="124" t="s">
        <v>48</v>
      </c>
      <c r="H1578" s="169">
        <f t="shared" si="249"/>
        <v>0.45500000000000002</v>
      </c>
      <c r="I1578" s="170" t="str">
        <f t="shared" si="250"/>
        <v>MEDIA</v>
      </c>
      <c r="J1578" s="292">
        <v>53150315</v>
      </c>
      <c r="K1578" s="221">
        <v>0.3</v>
      </c>
      <c r="L1578" s="81" t="s">
        <v>134</v>
      </c>
      <c r="M1578" s="188">
        <v>16288977</v>
      </c>
      <c r="N1578" s="68" t="s">
        <v>405</v>
      </c>
      <c r="O1578" s="199">
        <v>0</v>
      </c>
      <c r="P1578" s="68">
        <v>5</v>
      </c>
      <c r="Q1578" s="68" t="s">
        <v>161</v>
      </c>
      <c r="R1578" s="68" t="s">
        <v>3509</v>
      </c>
      <c r="S1578" s="88">
        <v>43671</v>
      </c>
      <c r="T1578" s="68">
        <v>157.02099999999999</v>
      </c>
      <c r="U1578" s="68" t="s">
        <v>171</v>
      </c>
      <c r="V1578" s="81" t="s">
        <v>3616</v>
      </c>
      <c r="W1578" s="171">
        <v>44074</v>
      </c>
      <c r="X1578" s="172" t="e">
        <f>+CONCATENATE(TEXT(#REF!,"yyyy"),"-",TEXT(#REF!,"mm"))</f>
        <v>#REF!</v>
      </c>
      <c r="Y1578" s="173" t="str">
        <f t="shared" si="242"/>
        <v>5</v>
      </c>
      <c r="Z1578" s="172" t="str">
        <f t="shared" si="243"/>
        <v>2020-07</v>
      </c>
      <c r="AA1578" s="170" t="e">
        <f>+VLOOKUP(Z1578,#REF!,2,FALSE)/VLOOKUP(X1578,#REF!,2,FALSE)</f>
        <v>#REF!</v>
      </c>
      <c r="AB1578" s="174" t="e">
        <f t="shared" si="244"/>
        <v>#REF!</v>
      </c>
      <c r="AC1578" s="174" t="e">
        <f t="shared" si="245"/>
        <v>#REF!</v>
      </c>
      <c r="AD1578" s="175" t="e">
        <f>+#REF!+365*Y1578</f>
        <v>#REF!</v>
      </c>
      <c r="AE1578" s="176" t="e">
        <f t="shared" si="246"/>
        <v>#REF!</v>
      </c>
      <c r="AF1578" s="170" t="e">
        <f>+VLOOKUP(CONCATENATE(TEXT(W1578,"yyyy"),"-",TEXT(W1578,"mm")),#REF!,2,0)</f>
        <v>#REF!</v>
      </c>
      <c r="AG1578" s="177" t="e">
        <f>+(AC1578*(1+'INFLAC PROYECTADA'!$B$8)^(AE1578))/((1+DEMANDADO!AF1578)^(AE1578))</f>
        <v>#REF!</v>
      </c>
      <c r="AH1578" s="169">
        <f>(0.2*VLOOKUP(D1578,'%.'!$A$1:$B$4,2,FALSE))+(0.35*VLOOKUP(E1578,'%.'!$A$1:$B$4,2,FALSE))+(0.1*VLOOKUP(F1578,'%.'!$A$1:$B$4,2,FALSE))+(0.35*VLOOKUP(G1578,'%.'!$A$1:$B$4,2,FALSE))</f>
        <v>0.45500000000000002</v>
      </c>
      <c r="AI1578" s="128" t="str">
        <f t="shared" si="251"/>
        <v>MEDIA</v>
      </c>
      <c r="AJ1578" s="128" t="str">
        <f t="shared" si="247"/>
        <v>Provisión contable</v>
      </c>
      <c r="AK1578" s="178">
        <f t="shared" si="248"/>
        <v>16288977</v>
      </c>
    </row>
    <row r="1579" spans="1:37" ht="30" customHeight="1" x14ac:dyDescent="0.25">
      <c r="A1579" s="115">
        <v>1578</v>
      </c>
      <c r="B1579" s="83" t="s">
        <v>3408</v>
      </c>
      <c r="C1579" s="126" t="s">
        <v>3410</v>
      </c>
      <c r="D1579" s="83" t="s">
        <v>48</v>
      </c>
      <c r="E1579" s="83" t="s">
        <v>48</v>
      </c>
      <c r="F1579" s="83" t="s">
        <v>1</v>
      </c>
      <c r="G1579" s="124" t="s">
        <v>48</v>
      </c>
      <c r="H1579" s="169">
        <f t="shared" si="249"/>
        <v>0.45500000000000002</v>
      </c>
      <c r="I1579" s="170" t="str">
        <f t="shared" si="250"/>
        <v>MEDIA</v>
      </c>
      <c r="J1579" s="292">
        <v>54464773</v>
      </c>
      <c r="K1579" s="221">
        <v>0.3</v>
      </c>
      <c r="L1579" s="68" t="s">
        <v>129</v>
      </c>
      <c r="M1579" s="188">
        <v>0</v>
      </c>
      <c r="N1579" s="68" t="s">
        <v>405</v>
      </c>
      <c r="O1579" s="199">
        <v>0</v>
      </c>
      <c r="P1579" s="68">
        <v>5</v>
      </c>
      <c r="Q1579" s="68" t="s">
        <v>161</v>
      </c>
      <c r="R1579" s="68" t="s">
        <v>3509</v>
      </c>
      <c r="S1579" s="88">
        <v>43671</v>
      </c>
      <c r="T1579" s="68">
        <v>157.02099999999999</v>
      </c>
      <c r="U1579" s="68" t="s">
        <v>171</v>
      </c>
      <c r="V1579" s="81" t="s">
        <v>3617</v>
      </c>
      <c r="W1579" s="171">
        <v>44074</v>
      </c>
      <c r="X1579" s="172" t="e">
        <f>+CONCATENATE(TEXT(#REF!,"yyyy"),"-",TEXT(#REF!,"mm"))</f>
        <v>#REF!</v>
      </c>
      <c r="Y1579" s="173" t="str">
        <f t="shared" si="242"/>
        <v>5</v>
      </c>
      <c r="Z1579" s="172" t="str">
        <f t="shared" si="243"/>
        <v>2020-07</v>
      </c>
      <c r="AA1579" s="170" t="e">
        <f>+VLOOKUP(Z1579,#REF!,2,FALSE)/VLOOKUP(X1579,#REF!,2,FALSE)</f>
        <v>#REF!</v>
      </c>
      <c r="AB1579" s="174" t="e">
        <f t="shared" si="244"/>
        <v>#REF!</v>
      </c>
      <c r="AC1579" s="174" t="e">
        <f t="shared" si="245"/>
        <v>#REF!</v>
      </c>
      <c r="AD1579" s="175" t="e">
        <f>+#REF!+365*Y1579</f>
        <v>#REF!</v>
      </c>
      <c r="AE1579" s="176" t="e">
        <f t="shared" si="246"/>
        <v>#REF!</v>
      </c>
      <c r="AF1579" s="170" t="e">
        <f>+VLOOKUP(CONCATENATE(TEXT(W1579,"yyyy"),"-",TEXT(W1579,"mm")),#REF!,2,0)</f>
        <v>#REF!</v>
      </c>
      <c r="AG1579" s="177" t="e">
        <f>+(AC1579*(1+'INFLAC PROYECTADA'!$B$8)^(AE1579))/((1+DEMANDADO!AF1579)^(AE1579))</f>
        <v>#REF!</v>
      </c>
      <c r="AH1579" s="169">
        <f>(0.2*VLOOKUP(D1579,'%.'!$A$1:$B$4,2,FALSE))+(0.35*VLOOKUP(E1579,'%.'!$A$1:$B$4,2,FALSE))+(0.1*VLOOKUP(F1579,'%.'!$A$1:$B$4,2,FALSE))+(0.35*VLOOKUP(G1579,'%.'!$A$1:$B$4,2,FALSE))</f>
        <v>0.45500000000000002</v>
      </c>
      <c r="AI1579" s="128" t="str">
        <f t="shared" si="251"/>
        <v>MEDIA</v>
      </c>
      <c r="AJ1579" s="128" t="str">
        <f t="shared" si="247"/>
        <v>Cuentas de Orden</v>
      </c>
      <c r="AK1579" s="178" t="e">
        <f t="shared" si="248"/>
        <v>#REF!</v>
      </c>
    </row>
    <row r="1580" spans="1:37" ht="30" customHeight="1" x14ac:dyDescent="0.25">
      <c r="A1580" s="115">
        <v>1579</v>
      </c>
      <c r="B1580" s="83" t="s">
        <v>3408</v>
      </c>
      <c r="C1580" s="126" t="s">
        <v>3411</v>
      </c>
      <c r="D1580" s="83" t="s">
        <v>48</v>
      </c>
      <c r="E1580" s="83" t="s">
        <v>48</v>
      </c>
      <c r="F1580" s="83" t="s">
        <v>1</v>
      </c>
      <c r="G1580" s="124" t="s">
        <v>48</v>
      </c>
      <c r="H1580" s="169">
        <f t="shared" si="249"/>
        <v>0.45500000000000002</v>
      </c>
      <c r="I1580" s="170" t="str">
        <f t="shared" si="250"/>
        <v>MEDIA</v>
      </c>
      <c r="J1580" s="292">
        <v>51491401</v>
      </c>
      <c r="K1580" s="221">
        <v>0.3</v>
      </c>
      <c r="L1580" s="68" t="s">
        <v>129</v>
      </c>
      <c r="M1580" s="188">
        <v>0</v>
      </c>
      <c r="N1580" s="68" t="s">
        <v>405</v>
      </c>
      <c r="O1580" s="199">
        <v>0</v>
      </c>
      <c r="P1580" s="68">
        <v>5</v>
      </c>
      <c r="Q1580" s="68" t="s">
        <v>161</v>
      </c>
      <c r="R1580" s="68" t="s">
        <v>3509</v>
      </c>
      <c r="S1580" s="88">
        <v>43671</v>
      </c>
      <c r="T1580" s="68">
        <v>157.02099999999999</v>
      </c>
      <c r="U1580" s="68" t="s">
        <v>171</v>
      </c>
      <c r="V1580" s="81" t="s">
        <v>3617</v>
      </c>
      <c r="W1580" s="171">
        <v>44074</v>
      </c>
      <c r="X1580" s="172" t="e">
        <f>+CONCATENATE(TEXT(#REF!,"yyyy"),"-",TEXT(#REF!,"mm"))</f>
        <v>#REF!</v>
      </c>
      <c r="Y1580" s="173" t="str">
        <f t="shared" si="242"/>
        <v>5</v>
      </c>
      <c r="Z1580" s="172" t="str">
        <f t="shared" si="243"/>
        <v>2020-07</v>
      </c>
      <c r="AA1580" s="170" t="e">
        <f>+VLOOKUP(Z1580,#REF!,2,FALSE)/VLOOKUP(X1580,#REF!,2,FALSE)</f>
        <v>#REF!</v>
      </c>
      <c r="AB1580" s="174" t="e">
        <f t="shared" si="244"/>
        <v>#REF!</v>
      </c>
      <c r="AC1580" s="174" t="e">
        <f t="shared" si="245"/>
        <v>#REF!</v>
      </c>
      <c r="AD1580" s="175" t="e">
        <f>+#REF!+365*Y1580</f>
        <v>#REF!</v>
      </c>
      <c r="AE1580" s="176" t="e">
        <f t="shared" si="246"/>
        <v>#REF!</v>
      </c>
      <c r="AF1580" s="170" t="e">
        <f>+VLOOKUP(CONCATENATE(TEXT(W1580,"yyyy"),"-",TEXT(W1580,"mm")),#REF!,2,0)</f>
        <v>#REF!</v>
      </c>
      <c r="AG1580" s="177" t="e">
        <f>+(AC1580*(1+'INFLAC PROYECTADA'!$B$8)^(AE1580))/((1+DEMANDADO!AF1580)^(AE1580))</f>
        <v>#REF!</v>
      </c>
      <c r="AH1580" s="169">
        <f>(0.2*VLOOKUP(D1580,'%.'!$A$1:$B$4,2,FALSE))+(0.35*VLOOKUP(E1580,'%.'!$A$1:$B$4,2,FALSE))+(0.1*VLOOKUP(F1580,'%.'!$A$1:$B$4,2,FALSE))+(0.35*VLOOKUP(G1580,'%.'!$A$1:$B$4,2,FALSE))</f>
        <v>0.45500000000000002</v>
      </c>
      <c r="AI1580" s="128" t="str">
        <f t="shared" si="251"/>
        <v>MEDIA</v>
      </c>
      <c r="AJ1580" s="128" t="str">
        <f t="shared" si="247"/>
        <v>Cuentas de Orden</v>
      </c>
      <c r="AK1580" s="178" t="e">
        <f t="shared" si="248"/>
        <v>#REF!</v>
      </c>
    </row>
    <row r="1581" spans="1:37" ht="30" customHeight="1" x14ac:dyDescent="0.25">
      <c r="A1581" s="115">
        <v>1580</v>
      </c>
      <c r="B1581" s="83" t="s">
        <v>3412</v>
      </c>
      <c r="C1581" s="126" t="s">
        <v>3413</v>
      </c>
      <c r="D1581" s="83" t="s">
        <v>48</v>
      </c>
      <c r="E1581" s="83" t="s">
        <v>48</v>
      </c>
      <c r="F1581" s="83" t="s">
        <v>1</v>
      </c>
      <c r="G1581" s="124" t="s">
        <v>1</v>
      </c>
      <c r="H1581" s="169">
        <f t="shared" si="249"/>
        <v>0.29750000000000004</v>
      </c>
      <c r="I1581" s="170" t="str">
        <f t="shared" si="250"/>
        <v>MEDIA</v>
      </c>
      <c r="J1581" s="292">
        <v>1306939437</v>
      </c>
      <c r="K1581" s="221">
        <v>0.33329999999999999</v>
      </c>
      <c r="L1581" s="68" t="s">
        <v>134</v>
      </c>
      <c r="M1581" s="188">
        <v>721242400</v>
      </c>
      <c r="N1581" s="68" t="s">
        <v>405</v>
      </c>
      <c r="O1581" s="199">
        <v>0</v>
      </c>
      <c r="P1581" s="68">
        <v>6</v>
      </c>
      <c r="Q1581" s="68" t="s">
        <v>161</v>
      </c>
      <c r="R1581" s="68" t="s">
        <v>3509</v>
      </c>
      <c r="S1581" s="88">
        <v>43671</v>
      </c>
      <c r="T1581" s="68">
        <v>157.02099999999999</v>
      </c>
      <c r="U1581" s="68" t="s">
        <v>182</v>
      </c>
      <c r="V1581" s="81" t="s">
        <v>3618</v>
      </c>
      <c r="W1581" s="171">
        <v>44074</v>
      </c>
      <c r="X1581" s="172" t="e">
        <f>+CONCATENATE(TEXT(#REF!,"yyyy"),"-",TEXT(#REF!,"mm"))</f>
        <v>#REF!</v>
      </c>
      <c r="Y1581" s="173" t="str">
        <f t="shared" si="242"/>
        <v>6</v>
      </c>
      <c r="Z1581" s="172" t="str">
        <f t="shared" si="243"/>
        <v>2020-07</v>
      </c>
      <c r="AA1581" s="170" t="e">
        <f>+VLOOKUP(Z1581,#REF!,2,FALSE)/VLOOKUP(X1581,#REF!,2,FALSE)</f>
        <v>#REF!</v>
      </c>
      <c r="AB1581" s="174" t="e">
        <f t="shared" si="244"/>
        <v>#REF!</v>
      </c>
      <c r="AC1581" s="174" t="e">
        <f t="shared" si="245"/>
        <v>#REF!</v>
      </c>
      <c r="AD1581" s="175" t="e">
        <f>+#REF!+365*Y1581</f>
        <v>#REF!</v>
      </c>
      <c r="AE1581" s="176" t="e">
        <f t="shared" si="246"/>
        <v>#REF!</v>
      </c>
      <c r="AF1581" s="170" t="e">
        <f>+VLOOKUP(CONCATENATE(TEXT(W1581,"yyyy"),"-",TEXT(W1581,"mm")),#REF!,2,0)</f>
        <v>#REF!</v>
      </c>
      <c r="AG1581" s="177" t="e">
        <f>+(AC1581*(1+'INFLAC PROYECTADA'!$B$8)^(AE1581))/((1+DEMANDADO!AF1581)^(AE1581))</f>
        <v>#REF!</v>
      </c>
      <c r="AH1581" s="169">
        <f>(0.2*VLOOKUP(D1581,'%.'!$A$1:$B$4,2,FALSE))+(0.35*VLOOKUP(E1581,'%.'!$A$1:$B$4,2,FALSE))+(0.1*VLOOKUP(F1581,'%.'!$A$1:$B$4,2,FALSE))+(0.35*VLOOKUP(G1581,'%.'!$A$1:$B$4,2,FALSE))</f>
        <v>0.29750000000000004</v>
      </c>
      <c r="AI1581" s="128" t="str">
        <f t="shared" si="251"/>
        <v>MEDIA</v>
      </c>
      <c r="AJ1581" s="128" t="str">
        <f t="shared" si="247"/>
        <v>Provisión contable</v>
      </c>
      <c r="AK1581" s="178">
        <f t="shared" si="248"/>
        <v>721242400</v>
      </c>
    </row>
    <row r="1582" spans="1:37" ht="30" customHeight="1" x14ac:dyDescent="0.25">
      <c r="A1582" s="115">
        <v>1581</v>
      </c>
      <c r="B1582" s="83" t="s">
        <v>3414</v>
      </c>
      <c r="C1582" s="126" t="s">
        <v>3415</v>
      </c>
      <c r="D1582" s="83" t="s">
        <v>1</v>
      </c>
      <c r="E1582" s="83" t="s">
        <v>1</v>
      </c>
      <c r="F1582" s="83" t="s">
        <v>1</v>
      </c>
      <c r="G1582" s="124" t="s">
        <v>1</v>
      </c>
      <c r="H1582" s="169">
        <f t="shared" si="249"/>
        <v>0.05</v>
      </c>
      <c r="I1582" s="170" t="str">
        <f t="shared" si="250"/>
        <v>REMOTA</v>
      </c>
      <c r="J1582" s="292">
        <v>1237365726</v>
      </c>
      <c r="K1582" s="221">
        <v>0</v>
      </c>
      <c r="L1582" s="68" t="s">
        <v>131</v>
      </c>
      <c r="M1582" s="188">
        <v>0</v>
      </c>
      <c r="N1582" s="68" t="s">
        <v>405</v>
      </c>
      <c r="O1582" s="199">
        <v>0</v>
      </c>
      <c r="P1582" s="68">
        <v>6</v>
      </c>
      <c r="Q1582" s="68" t="s">
        <v>161</v>
      </c>
      <c r="R1582" s="68" t="s">
        <v>3509</v>
      </c>
      <c r="S1582" s="88">
        <v>43671</v>
      </c>
      <c r="T1582" s="68">
        <v>157.02099999999999</v>
      </c>
      <c r="U1582" s="68" t="s">
        <v>182</v>
      </c>
      <c r="V1582" s="81" t="s">
        <v>3619</v>
      </c>
      <c r="W1582" s="171">
        <v>44074</v>
      </c>
      <c r="X1582" s="172" t="e">
        <f>+CONCATENATE(TEXT(#REF!,"yyyy"),"-",TEXT(#REF!,"mm"))</f>
        <v>#REF!</v>
      </c>
      <c r="Y1582" s="173" t="str">
        <f t="shared" si="242"/>
        <v>6</v>
      </c>
      <c r="Z1582" s="172" t="str">
        <f t="shared" si="243"/>
        <v>2020-07</v>
      </c>
      <c r="AA1582" s="170" t="e">
        <f>+VLOOKUP(Z1582,#REF!,2,FALSE)/VLOOKUP(X1582,#REF!,2,FALSE)</f>
        <v>#REF!</v>
      </c>
      <c r="AB1582" s="174" t="e">
        <f t="shared" si="244"/>
        <v>#REF!</v>
      </c>
      <c r="AC1582" s="174" t="e">
        <f t="shared" si="245"/>
        <v>#REF!</v>
      </c>
      <c r="AD1582" s="175" t="e">
        <f>+#REF!+365*Y1582</f>
        <v>#REF!</v>
      </c>
      <c r="AE1582" s="176" t="e">
        <f t="shared" si="246"/>
        <v>#REF!</v>
      </c>
      <c r="AF1582" s="170" t="e">
        <f>+VLOOKUP(CONCATENATE(TEXT(W1582,"yyyy"),"-",TEXT(W1582,"mm")),#REF!,2,0)</f>
        <v>#REF!</v>
      </c>
      <c r="AG1582" s="177" t="e">
        <f>+(AC1582*(1+'INFLAC PROYECTADA'!$B$8)^(AE1582))/((1+DEMANDADO!AF1582)^(AE1582))</f>
        <v>#REF!</v>
      </c>
      <c r="AH1582" s="169">
        <f>(0.2*VLOOKUP(D1582,'%.'!$A$1:$B$4,2,FALSE))+(0.35*VLOOKUP(E1582,'%.'!$A$1:$B$4,2,FALSE))+(0.1*VLOOKUP(F1582,'%.'!$A$1:$B$4,2,FALSE))+(0.35*VLOOKUP(G1582,'%.'!$A$1:$B$4,2,FALSE))</f>
        <v>0.05</v>
      </c>
      <c r="AI1582" s="128" t="str">
        <f t="shared" si="251"/>
        <v>REMOTA</v>
      </c>
      <c r="AJ1582" s="128" t="str">
        <f t="shared" si="247"/>
        <v>No se registra</v>
      </c>
      <c r="AK1582" s="178">
        <f t="shared" si="248"/>
        <v>0</v>
      </c>
    </row>
    <row r="1583" spans="1:37" ht="30" customHeight="1" x14ac:dyDescent="0.25">
      <c r="A1583" s="115">
        <v>1582</v>
      </c>
      <c r="B1583" s="83" t="s">
        <v>3301</v>
      </c>
      <c r="C1583" s="126" t="s">
        <v>3416</v>
      </c>
      <c r="D1583" s="83" t="s">
        <v>1</v>
      </c>
      <c r="E1583" s="83" t="s">
        <v>1</v>
      </c>
      <c r="F1583" s="83" t="s">
        <v>1</v>
      </c>
      <c r="G1583" s="124" t="s">
        <v>1</v>
      </c>
      <c r="H1583" s="169">
        <f t="shared" si="249"/>
        <v>0.05</v>
      </c>
      <c r="I1583" s="170" t="str">
        <f t="shared" si="250"/>
        <v>REMOTA</v>
      </c>
      <c r="J1583" s="292">
        <v>2915556363</v>
      </c>
      <c r="K1583" s="221">
        <v>0</v>
      </c>
      <c r="L1583" s="81" t="s">
        <v>131</v>
      </c>
      <c r="M1583" s="188">
        <v>0</v>
      </c>
      <c r="N1583" s="68" t="s">
        <v>3511</v>
      </c>
      <c r="O1583" s="199">
        <v>0</v>
      </c>
      <c r="P1583" s="68">
        <v>5</v>
      </c>
      <c r="Q1583" s="68" t="s">
        <v>161</v>
      </c>
      <c r="R1583" s="68" t="s">
        <v>3509</v>
      </c>
      <c r="S1583" s="88">
        <v>43671</v>
      </c>
      <c r="T1583" s="68">
        <v>157.02099999999999</v>
      </c>
      <c r="U1583" s="68" t="s">
        <v>182</v>
      </c>
      <c r="V1583" s="81" t="s">
        <v>3620</v>
      </c>
      <c r="W1583" s="171">
        <v>44074</v>
      </c>
      <c r="X1583" s="172" t="e">
        <f>+CONCATENATE(TEXT(#REF!,"yyyy"),"-",TEXT(#REF!,"mm"))</f>
        <v>#REF!</v>
      </c>
      <c r="Y1583" s="173" t="str">
        <f t="shared" si="242"/>
        <v>5</v>
      </c>
      <c r="Z1583" s="172" t="str">
        <f t="shared" si="243"/>
        <v>2020-07</v>
      </c>
      <c r="AA1583" s="170" t="e">
        <f>+VLOOKUP(Z1583,#REF!,2,FALSE)/VLOOKUP(X1583,#REF!,2,FALSE)</f>
        <v>#REF!</v>
      </c>
      <c r="AB1583" s="174" t="e">
        <f t="shared" si="244"/>
        <v>#REF!</v>
      </c>
      <c r="AC1583" s="174" t="e">
        <f t="shared" si="245"/>
        <v>#REF!</v>
      </c>
      <c r="AD1583" s="175" t="e">
        <f>+#REF!+365*Y1583</f>
        <v>#REF!</v>
      </c>
      <c r="AE1583" s="176" t="e">
        <f t="shared" si="246"/>
        <v>#REF!</v>
      </c>
      <c r="AF1583" s="170" t="e">
        <f>+VLOOKUP(CONCATENATE(TEXT(W1583,"yyyy"),"-",TEXT(W1583,"mm")),#REF!,2,0)</f>
        <v>#REF!</v>
      </c>
      <c r="AG1583" s="177" t="e">
        <f>+(AC1583*(1+'INFLAC PROYECTADA'!$B$8)^(AE1583))/((1+DEMANDADO!AF1583)^(AE1583))</f>
        <v>#REF!</v>
      </c>
      <c r="AH1583" s="169">
        <f>(0.2*VLOOKUP(D1583,'%.'!$A$1:$B$4,2,FALSE))+(0.35*VLOOKUP(E1583,'%.'!$A$1:$B$4,2,FALSE))+(0.1*VLOOKUP(F1583,'%.'!$A$1:$B$4,2,FALSE))+(0.35*VLOOKUP(G1583,'%.'!$A$1:$B$4,2,FALSE))</f>
        <v>0.05</v>
      </c>
      <c r="AI1583" s="128" t="str">
        <f t="shared" si="251"/>
        <v>REMOTA</v>
      </c>
      <c r="AJ1583" s="128" t="str">
        <f t="shared" si="247"/>
        <v>No se registra</v>
      </c>
      <c r="AK1583" s="178">
        <f t="shared" si="248"/>
        <v>0</v>
      </c>
    </row>
    <row r="1584" spans="1:37" ht="30" customHeight="1" x14ac:dyDescent="0.25">
      <c r="A1584" s="115">
        <v>1583</v>
      </c>
      <c r="B1584" s="83" t="s">
        <v>3290</v>
      </c>
      <c r="C1584" s="126" t="s">
        <v>3417</v>
      </c>
      <c r="D1584" s="83" t="s">
        <v>1</v>
      </c>
      <c r="E1584" s="83" t="s">
        <v>1</v>
      </c>
      <c r="F1584" s="83" t="s">
        <v>1</v>
      </c>
      <c r="G1584" s="124" t="s">
        <v>1</v>
      </c>
      <c r="H1584" s="169">
        <f t="shared" si="249"/>
        <v>0.05</v>
      </c>
      <c r="I1584" s="170" t="str">
        <f t="shared" si="250"/>
        <v>REMOTA</v>
      </c>
      <c r="J1584" s="292">
        <v>944277760</v>
      </c>
      <c r="K1584" s="221">
        <v>0</v>
      </c>
      <c r="L1584" s="81" t="s">
        <v>130</v>
      </c>
      <c r="M1584" s="188">
        <v>0</v>
      </c>
      <c r="N1584" s="68" t="s">
        <v>405</v>
      </c>
      <c r="O1584" s="199">
        <v>0</v>
      </c>
      <c r="P1584" s="68">
        <v>6</v>
      </c>
      <c r="Q1584" s="68" t="s">
        <v>161</v>
      </c>
      <c r="R1584" s="68" t="s">
        <v>3509</v>
      </c>
      <c r="S1584" s="88">
        <v>43671</v>
      </c>
      <c r="T1584" s="68">
        <v>157.02099999999999</v>
      </c>
      <c r="U1584" s="68" t="s">
        <v>3621</v>
      </c>
      <c r="V1584" s="81" t="s">
        <v>3622</v>
      </c>
      <c r="W1584" s="171">
        <v>44074</v>
      </c>
      <c r="X1584" s="172" t="e">
        <f>+CONCATENATE(TEXT(#REF!,"yyyy"),"-",TEXT(#REF!,"mm"))</f>
        <v>#REF!</v>
      </c>
      <c r="Y1584" s="173" t="str">
        <f t="shared" si="242"/>
        <v>6</v>
      </c>
      <c r="Z1584" s="172" t="str">
        <f t="shared" si="243"/>
        <v>2020-07</v>
      </c>
      <c r="AA1584" s="170" t="e">
        <f>+VLOOKUP(Z1584,#REF!,2,FALSE)/VLOOKUP(X1584,#REF!,2,FALSE)</f>
        <v>#REF!</v>
      </c>
      <c r="AB1584" s="174" t="e">
        <f t="shared" si="244"/>
        <v>#REF!</v>
      </c>
      <c r="AC1584" s="174" t="e">
        <f t="shared" si="245"/>
        <v>#REF!</v>
      </c>
      <c r="AD1584" s="175" t="e">
        <f>+#REF!+365*Y1584</f>
        <v>#REF!</v>
      </c>
      <c r="AE1584" s="176" t="e">
        <f t="shared" si="246"/>
        <v>#REF!</v>
      </c>
      <c r="AF1584" s="170" t="e">
        <f>+VLOOKUP(CONCATENATE(TEXT(W1584,"yyyy"),"-",TEXT(W1584,"mm")),#REF!,2,0)</f>
        <v>#REF!</v>
      </c>
      <c r="AG1584" s="177" t="e">
        <f>+(AC1584*(1+'INFLAC PROYECTADA'!$B$8)^(AE1584))/((1+DEMANDADO!AF1584)^(AE1584))</f>
        <v>#REF!</v>
      </c>
      <c r="AH1584" s="169">
        <f>(0.2*VLOOKUP(D1584,'%.'!$A$1:$B$4,2,FALSE))+(0.35*VLOOKUP(E1584,'%.'!$A$1:$B$4,2,FALSE))+(0.1*VLOOKUP(F1584,'%.'!$A$1:$B$4,2,FALSE))+(0.35*VLOOKUP(G1584,'%.'!$A$1:$B$4,2,FALSE))</f>
        <v>0.05</v>
      </c>
      <c r="AI1584" s="128" t="str">
        <f t="shared" si="251"/>
        <v>REMOTA</v>
      </c>
      <c r="AJ1584" s="128" t="str">
        <f t="shared" si="247"/>
        <v>No se registra</v>
      </c>
      <c r="AK1584" s="178">
        <f t="shared" si="248"/>
        <v>0</v>
      </c>
    </row>
    <row r="1585" spans="1:37" ht="30" customHeight="1" x14ac:dyDescent="0.25">
      <c r="A1585" s="115">
        <v>1584</v>
      </c>
      <c r="B1585" s="83" t="s">
        <v>3418</v>
      </c>
      <c r="C1585" s="126" t="s">
        <v>3419</v>
      </c>
      <c r="D1585" s="83" t="s">
        <v>48</v>
      </c>
      <c r="E1585" s="83" t="s">
        <v>48</v>
      </c>
      <c r="F1585" s="83" t="s">
        <v>1</v>
      </c>
      <c r="G1585" s="124" t="s">
        <v>1</v>
      </c>
      <c r="H1585" s="169">
        <f t="shared" si="249"/>
        <v>0.29750000000000004</v>
      </c>
      <c r="I1585" s="170" t="str">
        <f t="shared" si="250"/>
        <v>MEDIA</v>
      </c>
      <c r="J1585" s="292">
        <v>14699242</v>
      </c>
      <c r="K1585" s="221">
        <v>0.3</v>
      </c>
      <c r="L1585" s="81" t="s">
        <v>133</v>
      </c>
      <c r="M1585" s="188">
        <v>0</v>
      </c>
      <c r="N1585" s="68" t="s">
        <v>405</v>
      </c>
      <c r="O1585" s="199">
        <v>0</v>
      </c>
      <c r="P1585" s="68">
        <v>5</v>
      </c>
      <c r="Q1585" s="68" t="s">
        <v>161</v>
      </c>
      <c r="R1585" s="68" t="s">
        <v>3509</v>
      </c>
      <c r="S1585" s="88">
        <v>43671</v>
      </c>
      <c r="T1585" s="68">
        <v>157.02099999999999</v>
      </c>
      <c r="U1585" s="68" t="s">
        <v>171</v>
      </c>
      <c r="V1585" s="81" t="s">
        <v>3623</v>
      </c>
      <c r="W1585" s="171">
        <v>44074</v>
      </c>
      <c r="X1585" s="172" t="e">
        <f>+CONCATENATE(TEXT(#REF!,"yyyy"),"-",TEXT(#REF!,"mm"))</f>
        <v>#REF!</v>
      </c>
      <c r="Y1585" s="173" t="str">
        <f t="shared" si="242"/>
        <v>5</v>
      </c>
      <c r="Z1585" s="172" t="str">
        <f t="shared" si="243"/>
        <v>2020-07</v>
      </c>
      <c r="AA1585" s="170" t="e">
        <f>+VLOOKUP(Z1585,#REF!,2,FALSE)/VLOOKUP(X1585,#REF!,2,FALSE)</f>
        <v>#REF!</v>
      </c>
      <c r="AB1585" s="174" t="e">
        <f t="shared" si="244"/>
        <v>#REF!</v>
      </c>
      <c r="AC1585" s="174" t="e">
        <f t="shared" si="245"/>
        <v>#REF!</v>
      </c>
      <c r="AD1585" s="175" t="e">
        <f>+#REF!+365*Y1585</f>
        <v>#REF!</v>
      </c>
      <c r="AE1585" s="176" t="e">
        <f t="shared" si="246"/>
        <v>#REF!</v>
      </c>
      <c r="AF1585" s="170" t="e">
        <f>+VLOOKUP(CONCATENATE(TEXT(W1585,"yyyy"),"-",TEXT(W1585,"mm")),#REF!,2,0)</f>
        <v>#REF!</v>
      </c>
      <c r="AG1585" s="177" t="e">
        <f>+(AC1585*(1+'INFLAC PROYECTADA'!$B$8)^(AE1585))/((1+DEMANDADO!AF1585)^(AE1585))</f>
        <v>#REF!</v>
      </c>
      <c r="AH1585" s="169">
        <f>(0.2*VLOOKUP(D1585,'%.'!$A$1:$B$4,2,FALSE))+(0.35*VLOOKUP(E1585,'%.'!$A$1:$B$4,2,FALSE))+(0.1*VLOOKUP(F1585,'%.'!$A$1:$B$4,2,FALSE))+(0.35*VLOOKUP(G1585,'%.'!$A$1:$B$4,2,FALSE))</f>
        <v>0.29750000000000004</v>
      </c>
      <c r="AI1585" s="128" t="str">
        <f t="shared" si="251"/>
        <v>MEDIA</v>
      </c>
      <c r="AJ1585" s="128" t="str">
        <f t="shared" si="247"/>
        <v>Cuentas de Orden</v>
      </c>
      <c r="AK1585" s="178" t="e">
        <f t="shared" si="248"/>
        <v>#REF!</v>
      </c>
    </row>
    <row r="1586" spans="1:37" ht="30" customHeight="1" x14ac:dyDescent="0.25">
      <c r="A1586" s="115">
        <v>1585</v>
      </c>
      <c r="B1586" s="83" t="s">
        <v>3420</v>
      </c>
      <c r="C1586" s="126" t="s">
        <v>3421</v>
      </c>
      <c r="D1586" s="83" t="s">
        <v>1</v>
      </c>
      <c r="E1586" s="83" t="s">
        <v>1</v>
      </c>
      <c r="F1586" s="83" t="s">
        <v>1</v>
      </c>
      <c r="G1586" s="124" t="s">
        <v>1</v>
      </c>
      <c r="H1586" s="169">
        <f t="shared" si="249"/>
        <v>0.05</v>
      </c>
      <c r="I1586" s="170" t="str">
        <f t="shared" si="250"/>
        <v>REMOTA</v>
      </c>
      <c r="J1586" s="292">
        <v>12887000</v>
      </c>
      <c r="K1586" s="221">
        <v>0</v>
      </c>
      <c r="L1586" s="81" t="s">
        <v>133</v>
      </c>
      <c r="M1586" s="188">
        <v>0</v>
      </c>
      <c r="N1586" s="68" t="s">
        <v>405</v>
      </c>
      <c r="O1586" s="199">
        <v>0</v>
      </c>
      <c r="P1586" s="68">
        <v>5</v>
      </c>
      <c r="Q1586" s="68" t="s">
        <v>161</v>
      </c>
      <c r="R1586" s="68" t="s">
        <v>3509</v>
      </c>
      <c r="S1586" s="88">
        <v>43671</v>
      </c>
      <c r="T1586" s="68">
        <v>157.02099999999999</v>
      </c>
      <c r="U1586" s="68" t="s">
        <v>171</v>
      </c>
      <c r="V1586" s="81" t="s">
        <v>3624</v>
      </c>
      <c r="W1586" s="171">
        <v>44074</v>
      </c>
      <c r="X1586" s="172" t="e">
        <f>+CONCATENATE(TEXT(#REF!,"yyyy"),"-",TEXT(#REF!,"mm"))</f>
        <v>#REF!</v>
      </c>
      <c r="Y1586" s="173" t="str">
        <f t="shared" si="242"/>
        <v>5</v>
      </c>
      <c r="Z1586" s="172" t="str">
        <f t="shared" si="243"/>
        <v>2020-07</v>
      </c>
      <c r="AA1586" s="170" t="e">
        <f>+VLOOKUP(Z1586,#REF!,2,FALSE)/VLOOKUP(X1586,#REF!,2,FALSE)</f>
        <v>#REF!</v>
      </c>
      <c r="AB1586" s="174" t="e">
        <f t="shared" si="244"/>
        <v>#REF!</v>
      </c>
      <c r="AC1586" s="174" t="e">
        <f t="shared" si="245"/>
        <v>#REF!</v>
      </c>
      <c r="AD1586" s="175" t="e">
        <f>+#REF!+365*Y1586</f>
        <v>#REF!</v>
      </c>
      <c r="AE1586" s="176" t="e">
        <f t="shared" si="246"/>
        <v>#REF!</v>
      </c>
      <c r="AF1586" s="170" t="e">
        <f>+VLOOKUP(CONCATENATE(TEXT(W1586,"yyyy"),"-",TEXT(W1586,"mm")),#REF!,2,0)</f>
        <v>#REF!</v>
      </c>
      <c r="AG1586" s="177" t="e">
        <f>+(AC1586*(1+'INFLAC PROYECTADA'!$B$8)^(AE1586))/((1+DEMANDADO!AF1586)^(AE1586))</f>
        <v>#REF!</v>
      </c>
      <c r="AH1586" s="169">
        <f>(0.2*VLOOKUP(D1586,'%.'!$A$1:$B$4,2,FALSE))+(0.35*VLOOKUP(E1586,'%.'!$A$1:$B$4,2,FALSE))+(0.1*VLOOKUP(F1586,'%.'!$A$1:$B$4,2,FALSE))+(0.35*VLOOKUP(G1586,'%.'!$A$1:$B$4,2,FALSE))</f>
        <v>0.05</v>
      </c>
      <c r="AI1586" s="128" t="str">
        <f t="shared" si="251"/>
        <v>REMOTA</v>
      </c>
      <c r="AJ1586" s="128" t="str">
        <f t="shared" si="247"/>
        <v>No se registra</v>
      </c>
      <c r="AK1586" s="178">
        <f t="shared" si="248"/>
        <v>0</v>
      </c>
    </row>
    <row r="1587" spans="1:37" ht="30" customHeight="1" x14ac:dyDescent="0.25">
      <c r="A1587" s="115">
        <v>1586</v>
      </c>
      <c r="B1587" s="83" t="s">
        <v>3422</v>
      </c>
      <c r="C1587" s="126" t="s">
        <v>3423</v>
      </c>
      <c r="D1587" s="83" t="s">
        <v>1</v>
      </c>
      <c r="E1587" s="83" t="s">
        <v>1</v>
      </c>
      <c r="F1587" s="83" t="s">
        <v>1</v>
      </c>
      <c r="G1587" s="124" t="s">
        <v>1</v>
      </c>
      <c r="H1587" s="169">
        <f t="shared" si="249"/>
        <v>0.05</v>
      </c>
      <c r="I1587" s="170" t="str">
        <f t="shared" si="250"/>
        <v>REMOTA</v>
      </c>
      <c r="J1587" s="292">
        <v>11790000</v>
      </c>
      <c r="K1587" s="221">
        <v>0</v>
      </c>
      <c r="L1587" s="81" t="s">
        <v>133</v>
      </c>
      <c r="M1587" s="188">
        <v>0</v>
      </c>
      <c r="N1587" s="68" t="s">
        <v>405</v>
      </c>
      <c r="O1587" s="199">
        <v>0</v>
      </c>
      <c r="P1587" s="68">
        <v>5</v>
      </c>
      <c r="Q1587" s="68" t="s">
        <v>161</v>
      </c>
      <c r="R1587" s="68" t="s">
        <v>3509</v>
      </c>
      <c r="S1587" s="88">
        <v>43671</v>
      </c>
      <c r="T1587" s="68">
        <v>157.02099999999999</v>
      </c>
      <c r="U1587" s="68" t="s">
        <v>171</v>
      </c>
      <c r="V1587" s="81" t="s">
        <v>3625</v>
      </c>
      <c r="W1587" s="171">
        <v>44074</v>
      </c>
      <c r="X1587" s="172" t="e">
        <f>+CONCATENATE(TEXT(#REF!,"yyyy"),"-",TEXT(#REF!,"mm"))</f>
        <v>#REF!</v>
      </c>
      <c r="Y1587" s="173" t="str">
        <f t="shared" si="242"/>
        <v>5</v>
      </c>
      <c r="Z1587" s="172" t="str">
        <f t="shared" si="243"/>
        <v>2020-07</v>
      </c>
      <c r="AA1587" s="170" t="e">
        <f>+VLOOKUP(Z1587,#REF!,2,FALSE)/VLOOKUP(X1587,#REF!,2,FALSE)</f>
        <v>#REF!</v>
      </c>
      <c r="AB1587" s="174" t="e">
        <f t="shared" si="244"/>
        <v>#REF!</v>
      </c>
      <c r="AC1587" s="174" t="e">
        <f t="shared" si="245"/>
        <v>#REF!</v>
      </c>
      <c r="AD1587" s="175" t="e">
        <f>+#REF!+365*Y1587</f>
        <v>#REF!</v>
      </c>
      <c r="AE1587" s="176" t="e">
        <f t="shared" si="246"/>
        <v>#REF!</v>
      </c>
      <c r="AF1587" s="170" t="e">
        <f>+VLOOKUP(CONCATENATE(TEXT(W1587,"yyyy"),"-",TEXT(W1587,"mm")),#REF!,2,0)</f>
        <v>#REF!</v>
      </c>
      <c r="AG1587" s="177" t="e">
        <f>+(AC1587*(1+'INFLAC PROYECTADA'!$B$8)^(AE1587))/((1+DEMANDADO!AF1587)^(AE1587))</f>
        <v>#REF!</v>
      </c>
      <c r="AH1587" s="169">
        <f>(0.2*VLOOKUP(D1587,'%.'!$A$1:$B$4,2,FALSE))+(0.35*VLOOKUP(E1587,'%.'!$A$1:$B$4,2,FALSE))+(0.1*VLOOKUP(F1587,'%.'!$A$1:$B$4,2,FALSE))+(0.35*VLOOKUP(G1587,'%.'!$A$1:$B$4,2,FALSE))</f>
        <v>0.05</v>
      </c>
      <c r="AI1587" s="128" t="str">
        <f t="shared" si="251"/>
        <v>REMOTA</v>
      </c>
      <c r="AJ1587" s="128" t="str">
        <f t="shared" si="247"/>
        <v>No se registra</v>
      </c>
      <c r="AK1587" s="178">
        <f t="shared" si="248"/>
        <v>0</v>
      </c>
    </row>
    <row r="1588" spans="1:37" ht="30" customHeight="1" x14ac:dyDescent="0.25">
      <c r="A1588" s="115">
        <v>1587</v>
      </c>
      <c r="B1588" s="83" t="s">
        <v>3424</v>
      </c>
      <c r="C1588" s="126" t="s">
        <v>3425</v>
      </c>
      <c r="D1588" s="83" t="s">
        <v>1</v>
      </c>
      <c r="E1588" s="83" t="s">
        <v>1</v>
      </c>
      <c r="F1588" s="83" t="s">
        <v>1</v>
      </c>
      <c r="G1588" s="124" t="s">
        <v>1</v>
      </c>
      <c r="H1588" s="169">
        <f t="shared" si="249"/>
        <v>0.05</v>
      </c>
      <c r="I1588" s="170" t="str">
        <f t="shared" si="250"/>
        <v>REMOTA</v>
      </c>
      <c r="J1588" s="292">
        <v>61443482</v>
      </c>
      <c r="K1588" s="221">
        <v>0</v>
      </c>
      <c r="L1588" s="68" t="s">
        <v>129</v>
      </c>
      <c r="M1588" s="188">
        <v>0</v>
      </c>
      <c r="N1588" s="68" t="s">
        <v>405</v>
      </c>
      <c r="O1588" s="199">
        <v>0</v>
      </c>
      <c r="P1588" s="68">
        <v>5</v>
      </c>
      <c r="Q1588" s="68" t="s">
        <v>161</v>
      </c>
      <c r="R1588" s="68" t="s">
        <v>3509</v>
      </c>
      <c r="S1588" s="88">
        <v>43671</v>
      </c>
      <c r="T1588" s="68">
        <v>157.02099999999999</v>
      </c>
      <c r="U1588" s="68" t="s">
        <v>171</v>
      </c>
      <c r="V1588" s="81" t="s">
        <v>3626</v>
      </c>
      <c r="W1588" s="171">
        <v>44074</v>
      </c>
      <c r="X1588" s="172" t="e">
        <f>+CONCATENATE(TEXT(#REF!,"yyyy"),"-",TEXT(#REF!,"mm"))</f>
        <v>#REF!</v>
      </c>
      <c r="Y1588" s="173" t="str">
        <f t="shared" si="242"/>
        <v>5</v>
      </c>
      <c r="Z1588" s="172" t="str">
        <f t="shared" si="243"/>
        <v>2020-07</v>
      </c>
      <c r="AA1588" s="170" t="e">
        <f>+VLOOKUP(Z1588,#REF!,2,FALSE)/VLOOKUP(X1588,#REF!,2,FALSE)</f>
        <v>#REF!</v>
      </c>
      <c r="AB1588" s="174" t="e">
        <f t="shared" si="244"/>
        <v>#REF!</v>
      </c>
      <c r="AC1588" s="174" t="e">
        <f t="shared" si="245"/>
        <v>#REF!</v>
      </c>
      <c r="AD1588" s="175" t="e">
        <f>+#REF!+365*Y1588</f>
        <v>#REF!</v>
      </c>
      <c r="AE1588" s="176" t="e">
        <f t="shared" si="246"/>
        <v>#REF!</v>
      </c>
      <c r="AF1588" s="170" t="e">
        <f>+VLOOKUP(CONCATENATE(TEXT(W1588,"yyyy"),"-",TEXT(W1588,"mm")),#REF!,2,0)</f>
        <v>#REF!</v>
      </c>
      <c r="AG1588" s="177" t="e">
        <f>+(AC1588*(1+'INFLAC PROYECTADA'!$B$8)^(AE1588))/((1+DEMANDADO!AF1588)^(AE1588))</f>
        <v>#REF!</v>
      </c>
      <c r="AH1588" s="169">
        <f>(0.2*VLOOKUP(D1588,'%.'!$A$1:$B$4,2,FALSE))+(0.35*VLOOKUP(E1588,'%.'!$A$1:$B$4,2,FALSE))+(0.1*VLOOKUP(F1588,'%.'!$A$1:$B$4,2,FALSE))+(0.35*VLOOKUP(G1588,'%.'!$A$1:$B$4,2,FALSE))</f>
        <v>0.05</v>
      </c>
      <c r="AI1588" s="128" t="str">
        <f t="shared" si="251"/>
        <v>REMOTA</v>
      </c>
      <c r="AJ1588" s="128" t="str">
        <f t="shared" si="247"/>
        <v>No se registra</v>
      </c>
      <c r="AK1588" s="178">
        <f t="shared" si="248"/>
        <v>0</v>
      </c>
    </row>
    <row r="1589" spans="1:37" ht="30" customHeight="1" x14ac:dyDescent="0.25">
      <c r="A1589" s="115">
        <v>1588</v>
      </c>
      <c r="B1589" s="83" t="s">
        <v>3301</v>
      </c>
      <c r="C1589" s="126" t="s">
        <v>3426</v>
      </c>
      <c r="D1589" s="83" t="s">
        <v>1</v>
      </c>
      <c r="E1589" s="83" t="s">
        <v>1</v>
      </c>
      <c r="F1589" s="83" t="s">
        <v>1</v>
      </c>
      <c r="G1589" s="124" t="s">
        <v>1</v>
      </c>
      <c r="H1589" s="169">
        <f t="shared" si="249"/>
        <v>0.05</v>
      </c>
      <c r="I1589" s="170" t="str">
        <f t="shared" si="250"/>
        <v>REMOTA</v>
      </c>
      <c r="J1589" s="292">
        <v>0</v>
      </c>
      <c r="K1589" s="221">
        <v>0</v>
      </c>
      <c r="L1589" s="81" t="s">
        <v>130</v>
      </c>
      <c r="M1589" s="188">
        <v>0</v>
      </c>
      <c r="N1589" s="68" t="s">
        <v>405</v>
      </c>
      <c r="O1589" s="199">
        <v>0</v>
      </c>
      <c r="P1589" s="68">
        <v>5</v>
      </c>
      <c r="Q1589" s="68" t="s">
        <v>161</v>
      </c>
      <c r="R1589" s="68" t="s">
        <v>3509</v>
      </c>
      <c r="S1589" s="88">
        <v>43671</v>
      </c>
      <c r="T1589" s="68">
        <v>157.02099999999999</v>
      </c>
      <c r="U1589" s="68" t="s">
        <v>182</v>
      </c>
      <c r="V1589" s="81" t="s">
        <v>3627</v>
      </c>
      <c r="W1589" s="171">
        <v>44074</v>
      </c>
      <c r="X1589" s="172" t="e">
        <f>+CONCATENATE(TEXT(#REF!,"yyyy"),"-",TEXT(#REF!,"mm"))</f>
        <v>#REF!</v>
      </c>
      <c r="Y1589" s="173" t="str">
        <f t="shared" ref="Y1589:Y1652" si="252">+TRIM(LEFT(P1589,2))</f>
        <v>5</v>
      </c>
      <c r="Z1589" s="172" t="str">
        <f t="shared" ref="Z1589:Z1652" si="253">CONCATENATE(YEAR(EDATE(W1589,-1)),"-",TEXT(MONTH(EDATE(W1589,-1)),"00"))</f>
        <v>2020-07</v>
      </c>
      <c r="AA1589" s="170" t="e">
        <f>+VLOOKUP(Z1589,#REF!,2,FALSE)/VLOOKUP(X1589,#REF!,2,FALSE)</f>
        <v>#REF!</v>
      </c>
      <c r="AB1589" s="174" t="e">
        <f t="shared" ref="AB1589:AB1652" si="254">+AA1589*J1589</f>
        <v>#REF!</v>
      </c>
      <c r="AC1589" s="174" t="e">
        <f t="shared" ref="AC1589:AC1652" si="255">+AB1589*K1589</f>
        <v>#REF!</v>
      </c>
      <c r="AD1589" s="175" t="e">
        <f>+#REF!+365*Y1589</f>
        <v>#REF!</v>
      </c>
      <c r="AE1589" s="176" t="e">
        <f t="shared" ref="AE1589:AE1652" si="256">+(AD1589-W1589)/365</f>
        <v>#REF!</v>
      </c>
      <c r="AF1589" s="170" t="e">
        <f>+VLOOKUP(CONCATENATE(TEXT(W1589,"yyyy"),"-",TEXT(W1589,"mm")),#REF!,2,0)</f>
        <v>#REF!</v>
      </c>
      <c r="AG1589" s="177" t="e">
        <f>+(AC1589*(1+'INFLAC PROYECTADA'!$B$8)^(AE1589))/((1+DEMANDADO!AF1589)^(AE1589))</f>
        <v>#REF!</v>
      </c>
      <c r="AH1589" s="169">
        <f>(0.2*VLOOKUP(D1589,'%.'!$A$1:$B$4,2,FALSE))+(0.35*VLOOKUP(E1589,'%.'!$A$1:$B$4,2,FALSE))+(0.1*VLOOKUP(F1589,'%.'!$A$1:$B$4,2,FALSE))+(0.35*VLOOKUP(G1589,'%.'!$A$1:$B$4,2,FALSE))</f>
        <v>0.05</v>
      </c>
      <c r="AI1589" s="128" t="str">
        <f t="shared" si="251"/>
        <v>REMOTA</v>
      </c>
      <c r="AJ1589" s="128" t="str">
        <f t="shared" ref="AJ1589:AJ1652" si="257">+IF(M1589&gt;0,"Provisión contable",IF(AH1589&gt;50%,"Provisión contable",IF(AH1589&lt;10%,"No se registra","Cuentas de Orden")))</f>
        <v>No se registra</v>
      </c>
      <c r="AK1589" s="178">
        <f t="shared" ref="AK1589:AK1652" si="258">+IF(M1589&gt;0,M1589,IF(AJ1589="Provisión Contable",AG1589,0)+IF(AJ1589="Cuentas de Orden",AG1589,0))</f>
        <v>0</v>
      </c>
    </row>
    <row r="1590" spans="1:37" ht="30" customHeight="1" x14ac:dyDescent="0.25">
      <c r="A1590" s="115">
        <v>1589</v>
      </c>
      <c r="B1590" s="83" t="s">
        <v>3427</v>
      </c>
      <c r="C1590" s="126" t="s">
        <v>3428</v>
      </c>
      <c r="D1590" s="83" t="s">
        <v>1</v>
      </c>
      <c r="E1590" s="83" t="s">
        <v>1</v>
      </c>
      <c r="F1590" s="83" t="s">
        <v>1</v>
      </c>
      <c r="G1590" s="124" t="s">
        <v>1</v>
      </c>
      <c r="H1590" s="169">
        <f t="shared" si="249"/>
        <v>0.05</v>
      </c>
      <c r="I1590" s="170" t="str">
        <f t="shared" si="250"/>
        <v>REMOTA</v>
      </c>
      <c r="J1590" s="292">
        <v>743742384</v>
      </c>
      <c r="K1590" s="221">
        <v>0</v>
      </c>
      <c r="L1590" s="68" t="s">
        <v>128</v>
      </c>
      <c r="M1590" s="188">
        <v>0</v>
      </c>
      <c r="N1590" s="68" t="s">
        <v>405</v>
      </c>
      <c r="O1590" s="199">
        <v>0</v>
      </c>
      <c r="P1590" s="68">
        <v>5</v>
      </c>
      <c r="Q1590" s="68" t="s">
        <v>161</v>
      </c>
      <c r="R1590" s="68" t="s">
        <v>3509</v>
      </c>
      <c r="S1590" s="88">
        <v>43671</v>
      </c>
      <c r="T1590" s="68">
        <v>157.02099999999999</v>
      </c>
      <c r="U1590" s="68" t="s">
        <v>182</v>
      </c>
      <c r="V1590" s="81" t="s">
        <v>3628</v>
      </c>
      <c r="W1590" s="171">
        <v>44074</v>
      </c>
      <c r="X1590" s="172" t="e">
        <f>+CONCATENATE(TEXT(#REF!,"yyyy"),"-",TEXT(#REF!,"mm"))</f>
        <v>#REF!</v>
      </c>
      <c r="Y1590" s="173" t="str">
        <f t="shared" si="252"/>
        <v>5</v>
      </c>
      <c r="Z1590" s="172" t="str">
        <f t="shared" si="253"/>
        <v>2020-07</v>
      </c>
      <c r="AA1590" s="170" t="e">
        <f>+VLOOKUP(Z1590,#REF!,2,FALSE)/VLOOKUP(X1590,#REF!,2,FALSE)</f>
        <v>#REF!</v>
      </c>
      <c r="AB1590" s="174" t="e">
        <f t="shared" si="254"/>
        <v>#REF!</v>
      </c>
      <c r="AC1590" s="174" t="e">
        <f t="shared" si="255"/>
        <v>#REF!</v>
      </c>
      <c r="AD1590" s="175" t="e">
        <f>+#REF!+365*Y1590</f>
        <v>#REF!</v>
      </c>
      <c r="AE1590" s="176" t="e">
        <f t="shared" si="256"/>
        <v>#REF!</v>
      </c>
      <c r="AF1590" s="170" t="e">
        <f>+VLOOKUP(CONCATENATE(TEXT(W1590,"yyyy"),"-",TEXT(W1590,"mm")),#REF!,2,0)</f>
        <v>#REF!</v>
      </c>
      <c r="AG1590" s="177" t="e">
        <f>+(AC1590*(1+'INFLAC PROYECTADA'!$B$8)^(AE1590))/((1+DEMANDADO!AF1590)^(AE1590))</f>
        <v>#REF!</v>
      </c>
      <c r="AH1590" s="169">
        <f>(0.2*VLOOKUP(D1590,'%.'!$A$1:$B$4,2,FALSE))+(0.35*VLOOKUP(E1590,'%.'!$A$1:$B$4,2,FALSE))+(0.1*VLOOKUP(F1590,'%.'!$A$1:$B$4,2,FALSE))+(0.35*VLOOKUP(G1590,'%.'!$A$1:$B$4,2,FALSE))</f>
        <v>0.05</v>
      </c>
      <c r="AI1590" s="128" t="str">
        <f t="shared" si="251"/>
        <v>REMOTA</v>
      </c>
      <c r="AJ1590" s="128" t="str">
        <f t="shared" si="257"/>
        <v>No se registra</v>
      </c>
      <c r="AK1590" s="178">
        <f t="shared" si="258"/>
        <v>0</v>
      </c>
    </row>
    <row r="1591" spans="1:37" ht="30" customHeight="1" x14ac:dyDescent="0.25">
      <c r="A1591" s="115">
        <v>1590</v>
      </c>
      <c r="B1591" s="83" t="s">
        <v>3429</v>
      </c>
      <c r="C1591" s="126" t="s">
        <v>3430</v>
      </c>
      <c r="D1591" s="83" t="s">
        <v>1</v>
      </c>
      <c r="E1591" s="83" t="s">
        <v>1</v>
      </c>
      <c r="F1591" s="83" t="s">
        <v>1</v>
      </c>
      <c r="G1591" s="124" t="s">
        <v>1</v>
      </c>
      <c r="H1591" s="169">
        <f t="shared" si="249"/>
        <v>0.05</v>
      </c>
      <c r="I1591" s="170" t="str">
        <f t="shared" si="250"/>
        <v>REMOTA</v>
      </c>
      <c r="J1591" s="292">
        <v>9849901</v>
      </c>
      <c r="K1591" s="221">
        <v>0</v>
      </c>
      <c r="L1591" s="68" t="s">
        <v>128</v>
      </c>
      <c r="M1591" s="188">
        <v>0</v>
      </c>
      <c r="N1591" s="68" t="s">
        <v>405</v>
      </c>
      <c r="O1591" s="199">
        <v>0</v>
      </c>
      <c r="P1591" s="68">
        <v>5</v>
      </c>
      <c r="Q1591" s="68" t="s">
        <v>161</v>
      </c>
      <c r="R1591" s="68" t="s">
        <v>3509</v>
      </c>
      <c r="S1591" s="88">
        <v>43671</v>
      </c>
      <c r="T1591" s="68">
        <v>157.02099999999999</v>
      </c>
      <c r="U1591" s="68" t="s">
        <v>171</v>
      </c>
      <c r="V1591" s="81" t="s">
        <v>3629</v>
      </c>
      <c r="W1591" s="171">
        <v>44074</v>
      </c>
      <c r="X1591" s="172" t="e">
        <f>+CONCATENATE(TEXT(#REF!,"yyyy"),"-",TEXT(#REF!,"mm"))</f>
        <v>#REF!</v>
      </c>
      <c r="Y1591" s="173" t="str">
        <f t="shared" si="252"/>
        <v>5</v>
      </c>
      <c r="Z1591" s="172" t="str">
        <f t="shared" si="253"/>
        <v>2020-07</v>
      </c>
      <c r="AA1591" s="170" t="e">
        <f>+VLOOKUP(Z1591,#REF!,2,FALSE)/VLOOKUP(X1591,#REF!,2,FALSE)</f>
        <v>#REF!</v>
      </c>
      <c r="AB1591" s="174" t="e">
        <f t="shared" si="254"/>
        <v>#REF!</v>
      </c>
      <c r="AC1591" s="174" t="e">
        <f t="shared" si="255"/>
        <v>#REF!</v>
      </c>
      <c r="AD1591" s="175" t="e">
        <f>+#REF!+365*Y1591</f>
        <v>#REF!</v>
      </c>
      <c r="AE1591" s="176" t="e">
        <f t="shared" si="256"/>
        <v>#REF!</v>
      </c>
      <c r="AF1591" s="170" t="e">
        <f>+VLOOKUP(CONCATENATE(TEXT(W1591,"yyyy"),"-",TEXT(W1591,"mm")),#REF!,2,0)</f>
        <v>#REF!</v>
      </c>
      <c r="AG1591" s="177" t="e">
        <f>+(AC1591*(1+'INFLAC PROYECTADA'!$B$8)^(AE1591))/((1+DEMANDADO!AF1591)^(AE1591))</f>
        <v>#REF!</v>
      </c>
      <c r="AH1591" s="169">
        <f>(0.2*VLOOKUP(D1591,'%.'!$A$1:$B$4,2,FALSE))+(0.35*VLOOKUP(E1591,'%.'!$A$1:$B$4,2,FALSE))+(0.1*VLOOKUP(F1591,'%.'!$A$1:$B$4,2,FALSE))+(0.35*VLOOKUP(G1591,'%.'!$A$1:$B$4,2,FALSE))</f>
        <v>0.05</v>
      </c>
      <c r="AI1591" s="128" t="str">
        <f t="shared" si="251"/>
        <v>REMOTA</v>
      </c>
      <c r="AJ1591" s="128" t="str">
        <f t="shared" si="257"/>
        <v>No se registra</v>
      </c>
      <c r="AK1591" s="178">
        <f t="shared" si="258"/>
        <v>0</v>
      </c>
    </row>
    <row r="1592" spans="1:37" ht="30" customHeight="1" x14ac:dyDescent="0.25">
      <c r="A1592" s="115">
        <v>1591</v>
      </c>
      <c r="B1592" s="83" t="s">
        <v>3382</v>
      </c>
      <c r="C1592" s="126" t="s">
        <v>3431</v>
      </c>
      <c r="D1592" s="83" t="s">
        <v>1</v>
      </c>
      <c r="E1592" s="83" t="s">
        <v>1</v>
      </c>
      <c r="F1592" s="83" t="s">
        <v>1</v>
      </c>
      <c r="G1592" s="124" t="s">
        <v>48</v>
      </c>
      <c r="H1592" s="169">
        <f t="shared" si="249"/>
        <v>0.20749999999999999</v>
      </c>
      <c r="I1592" s="170" t="str">
        <f t="shared" si="250"/>
        <v>BAJA</v>
      </c>
      <c r="J1592" s="292">
        <v>57911458</v>
      </c>
      <c r="K1592" s="221">
        <v>0.3</v>
      </c>
      <c r="L1592" s="68" t="s">
        <v>129</v>
      </c>
      <c r="M1592" s="188">
        <v>0</v>
      </c>
      <c r="N1592" s="68" t="s">
        <v>405</v>
      </c>
      <c r="O1592" s="199">
        <v>0</v>
      </c>
      <c r="P1592" s="68">
        <v>5</v>
      </c>
      <c r="Q1592" s="68" t="s">
        <v>161</v>
      </c>
      <c r="R1592" s="68" t="s">
        <v>3509</v>
      </c>
      <c r="S1592" s="88">
        <v>43671</v>
      </c>
      <c r="T1592" s="68">
        <v>157.02099999999999</v>
      </c>
      <c r="U1592" s="68" t="s">
        <v>171</v>
      </c>
      <c r="V1592" s="81" t="s">
        <v>3630</v>
      </c>
      <c r="W1592" s="171">
        <v>44074</v>
      </c>
      <c r="X1592" s="172" t="e">
        <f>+CONCATENATE(TEXT(#REF!,"yyyy"),"-",TEXT(#REF!,"mm"))</f>
        <v>#REF!</v>
      </c>
      <c r="Y1592" s="173" t="str">
        <f t="shared" si="252"/>
        <v>5</v>
      </c>
      <c r="Z1592" s="172" t="str">
        <f t="shared" si="253"/>
        <v>2020-07</v>
      </c>
      <c r="AA1592" s="170" t="e">
        <f>+VLOOKUP(Z1592,#REF!,2,FALSE)/VLOOKUP(X1592,#REF!,2,FALSE)</f>
        <v>#REF!</v>
      </c>
      <c r="AB1592" s="174" t="e">
        <f t="shared" si="254"/>
        <v>#REF!</v>
      </c>
      <c r="AC1592" s="174" t="e">
        <f t="shared" si="255"/>
        <v>#REF!</v>
      </c>
      <c r="AD1592" s="175" t="e">
        <f>+#REF!+365*Y1592</f>
        <v>#REF!</v>
      </c>
      <c r="AE1592" s="176" t="e">
        <f t="shared" si="256"/>
        <v>#REF!</v>
      </c>
      <c r="AF1592" s="170" t="e">
        <f>+VLOOKUP(CONCATENATE(TEXT(W1592,"yyyy"),"-",TEXT(W1592,"mm")),#REF!,2,0)</f>
        <v>#REF!</v>
      </c>
      <c r="AG1592" s="177" t="e">
        <f>+(AC1592*(1+'INFLAC PROYECTADA'!$B$8)^(AE1592))/((1+DEMANDADO!AF1592)^(AE1592))</f>
        <v>#REF!</v>
      </c>
      <c r="AH1592" s="169">
        <f>(0.2*VLOOKUP(D1592,'%.'!$A$1:$B$4,2,FALSE))+(0.35*VLOOKUP(E1592,'%.'!$A$1:$B$4,2,FALSE))+(0.1*VLOOKUP(F1592,'%.'!$A$1:$B$4,2,FALSE))+(0.35*VLOOKUP(G1592,'%.'!$A$1:$B$4,2,FALSE))</f>
        <v>0.20749999999999999</v>
      </c>
      <c r="AI1592" s="128" t="str">
        <f t="shared" si="251"/>
        <v>BAJA</v>
      </c>
      <c r="AJ1592" s="128" t="str">
        <f t="shared" si="257"/>
        <v>Cuentas de Orden</v>
      </c>
      <c r="AK1592" s="178" t="e">
        <f t="shared" si="258"/>
        <v>#REF!</v>
      </c>
    </row>
    <row r="1593" spans="1:37" ht="30" customHeight="1" x14ac:dyDescent="0.25">
      <c r="A1593" s="115">
        <v>1592</v>
      </c>
      <c r="B1593" s="83" t="s">
        <v>3350</v>
      </c>
      <c r="C1593" s="126" t="s">
        <v>3432</v>
      </c>
      <c r="D1593" s="83" t="s">
        <v>1</v>
      </c>
      <c r="E1593" s="83" t="s">
        <v>1</v>
      </c>
      <c r="F1593" s="83" t="s">
        <v>1</v>
      </c>
      <c r="G1593" s="124" t="s">
        <v>1</v>
      </c>
      <c r="H1593" s="169">
        <f t="shared" si="249"/>
        <v>0.05</v>
      </c>
      <c r="I1593" s="170" t="str">
        <f t="shared" si="250"/>
        <v>REMOTA</v>
      </c>
      <c r="J1593" s="292">
        <v>68945400</v>
      </c>
      <c r="K1593" s="221">
        <v>0</v>
      </c>
      <c r="L1593" s="68" t="s">
        <v>132</v>
      </c>
      <c r="M1593" s="188">
        <v>0</v>
      </c>
      <c r="N1593" s="68" t="s">
        <v>405</v>
      </c>
      <c r="O1593" s="199">
        <v>0</v>
      </c>
      <c r="P1593" s="68">
        <v>5</v>
      </c>
      <c r="Q1593" s="68" t="s">
        <v>161</v>
      </c>
      <c r="R1593" s="68" t="s">
        <v>3509</v>
      </c>
      <c r="S1593" s="88">
        <v>43671</v>
      </c>
      <c r="T1593" s="68">
        <v>157.02099999999999</v>
      </c>
      <c r="U1593" s="68" t="s">
        <v>182</v>
      </c>
      <c r="V1593" s="81" t="s">
        <v>3631</v>
      </c>
      <c r="W1593" s="171">
        <v>44074</v>
      </c>
      <c r="X1593" s="172" t="e">
        <f>+CONCATENATE(TEXT(#REF!,"yyyy"),"-",TEXT(#REF!,"mm"))</f>
        <v>#REF!</v>
      </c>
      <c r="Y1593" s="173" t="str">
        <f t="shared" si="252"/>
        <v>5</v>
      </c>
      <c r="Z1593" s="172" t="str">
        <f t="shared" si="253"/>
        <v>2020-07</v>
      </c>
      <c r="AA1593" s="170" t="e">
        <f>+VLOOKUP(Z1593,#REF!,2,FALSE)/VLOOKUP(X1593,#REF!,2,FALSE)</f>
        <v>#REF!</v>
      </c>
      <c r="AB1593" s="174" t="e">
        <f t="shared" si="254"/>
        <v>#REF!</v>
      </c>
      <c r="AC1593" s="174" t="e">
        <f t="shared" si="255"/>
        <v>#REF!</v>
      </c>
      <c r="AD1593" s="175" t="e">
        <f>+#REF!+365*Y1593</f>
        <v>#REF!</v>
      </c>
      <c r="AE1593" s="176" t="e">
        <f t="shared" si="256"/>
        <v>#REF!</v>
      </c>
      <c r="AF1593" s="170" t="e">
        <f>+VLOOKUP(CONCATENATE(TEXT(W1593,"yyyy"),"-",TEXT(W1593,"mm")),#REF!,2,0)</f>
        <v>#REF!</v>
      </c>
      <c r="AG1593" s="177" t="e">
        <f>+(AC1593*(1+'INFLAC PROYECTADA'!$B$8)^(AE1593))/((1+DEMANDADO!AF1593)^(AE1593))</f>
        <v>#REF!</v>
      </c>
      <c r="AH1593" s="169">
        <f>(0.2*VLOOKUP(D1593,'%.'!$A$1:$B$4,2,FALSE))+(0.35*VLOOKUP(E1593,'%.'!$A$1:$B$4,2,FALSE))+(0.1*VLOOKUP(F1593,'%.'!$A$1:$B$4,2,FALSE))+(0.35*VLOOKUP(G1593,'%.'!$A$1:$B$4,2,FALSE))</f>
        <v>0.05</v>
      </c>
      <c r="AI1593" s="128" t="str">
        <f t="shared" si="251"/>
        <v>REMOTA</v>
      </c>
      <c r="AJ1593" s="128" t="str">
        <f t="shared" si="257"/>
        <v>No se registra</v>
      </c>
      <c r="AK1593" s="178">
        <f t="shared" si="258"/>
        <v>0</v>
      </c>
    </row>
    <row r="1594" spans="1:37" ht="30" customHeight="1" x14ac:dyDescent="0.25">
      <c r="A1594" s="115">
        <v>1593</v>
      </c>
      <c r="B1594" s="83" t="s">
        <v>3433</v>
      </c>
      <c r="C1594" s="126" t="s">
        <v>3434</v>
      </c>
      <c r="D1594" s="83" t="s">
        <v>1</v>
      </c>
      <c r="E1594" s="83" t="s">
        <v>1</v>
      </c>
      <c r="F1594" s="83" t="s">
        <v>1</v>
      </c>
      <c r="G1594" s="124" t="s">
        <v>1</v>
      </c>
      <c r="H1594" s="169">
        <f t="shared" si="249"/>
        <v>0.05</v>
      </c>
      <c r="I1594" s="170" t="str">
        <f t="shared" si="250"/>
        <v>REMOTA</v>
      </c>
      <c r="J1594" s="292">
        <v>10523250</v>
      </c>
      <c r="K1594" s="221">
        <v>0</v>
      </c>
      <c r="L1594" s="68" t="s">
        <v>129</v>
      </c>
      <c r="M1594" s="188">
        <v>0</v>
      </c>
      <c r="N1594" s="68" t="s">
        <v>405</v>
      </c>
      <c r="O1594" s="199">
        <v>0</v>
      </c>
      <c r="P1594" s="68">
        <v>5</v>
      </c>
      <c r="Q1594" s="68" t="s">
        <v>161</v>
      </c>
      <c r="R1594" s="68" t="s">
        <v>3509</v>
      </c>
      <c r="S1594" s="88">
        <v>43671</v>
      </c>
      <c r="T1594" s="68">
        <v>157.02099999999999</v>
      </c>
      <c r="U1594" s="68" t="s">
        <v>171</v>
      </c>
      <c r="V1594" s="81" t="s">
        <v>3632</v>
      </c>
      <c r="W1594" s="171">
        <v>44074</v>
      </c>
      <c r="X1594" s="172" t="e">
        <f>+CONCATENATE(TEXT(#REF!,"yyyy"),"-",TEXT(#REF!,"mm"))</f>
        <v>#REF!</v>
      </c>
      <c r="Y1594" s="173" t="str">
        <f t="shared" si="252"/>
        <v>5</v>
      </c>
      <c r="Z1594" s="172" t="str">
        <f t="shared" si="253"/>
        <v>2020-07</v>
      </c>
      <c r="AA1594" s="170" t="e">
        <f>+VLOOKUP(Z1594,#REF!,2,FALSE)/VLOOKUP(X1594,#REF!,2,FALSE)</f>
        <v>#REF!</v>
      </c>
      <c r="AB1594" s="174" t="e">
        <f t="shared" si="254"/>
        <v>#REF!</v>
      </c>
      <c r="AC1594" s="174" t="e">
        <f t="shared" si="255"/>
        <v>#REF!</v>
      </c>
      <c r="AD1594" s="175" t="e">
        <f>+#REF!+365*Y1594</f>
        <v>#REF!</v>
      </c>
      <c r="AE1594" s="176" t="e">
        <f t="shared" si="256"/>
        <v>#REF!</v>
      </c>
      <c r="AF1594" s="170" t="e">
        <f>+VLOOKUP(CONCATENATE(TEXT(W1594,"yyyy"),"-",TEXT(W1594,"mm")),#REF!,2,0)</f>
        <v>#REF!</v>
      </c>
      <c r="AG1594" s="177" t="e">
        <f>+(AC1594*(1+'INFLAC PROYECTADA'!$B$8)^(AE1594))/((1+DEMANDADO!AF1594)^(AE1594))</f>
        <v>#REF!</v>
      </c>
      <c r="AH1594" s="169">
        <f>(0.2*VLOOKUP(D1594,'%.'!$A$1:$B$4,2,FALSE))+(0.35*VLOOKUP(E1594,'%.'!$A$1:$B$4,2,FALSE))+(0.1*VLOOKUP(F1594,'%.'!$A$1:$B$4,2,FALSE))+(0.35*VLOOKUP(G1594,'%.'!$A$1:$B$4,2,FALSE))</f>
        <v>0.05</v>
      </c>
      <c r="AI1594" s="128" t="str">
        <f t="shared" si="251"/>
        <v>REMOTA</v>
      </c>
      <c r="AJ1594" s="128" t="str">
        <f t="shared" si="257"/>
        <v>No se registra</v>
      </c>
      <c r="AK1594" s="178">
        <f t="shared" si="258"/>
        <v>0</v>
      </c>
    </row>
    <row r="1595" spans="1:37" ht="30" customHeight="1" x14ac:dyDescent="0.25">
      <c r="A1595" s="115">
        <v>1594</v>
      </c>
      <c r="B1595" s="83" t="s">
        <v>3435</v>
      </c>
      <c r="C1595" s="126" t="s">
        <v>3436</v>
      </c>
      <c r="D1595" s="83" t="s">
        <v>1</v>
      </c>
      <c r="E1595" s="83" t="s">
        <v>1</v>
      </c>
      <c r="F1595" s="83" t="s">
        <v>1</v>
      </c>
      <c r="G1595" s="124" t="s">
        <v>1</v>
      </c>
      <c r="H1595" s="169">
        <f t="shared" si="249"/>
        <v>0.05</v>
      </c>
      <c r="I1595" s="170" t="str">
        <f t="shared" si="250"/>
        <v>REMOTA</v>
      </c>
      <c r="J1595" s="292">
        <v>753307482</v>
      </c>
      <c r="K1595" s="221">
        <v>0</v>
      </c>
      <c r="L1595" s="68" t="s">
        <v>129</v>
      </c>
      <c r="M1595" s="188">
        <v>0</v>
      </c>
      <c r="N1595" s="68" t="s">
        <v>405</v>
      </c>
      <c r="O1595" s="199">
        <v>0</v>
      </c>
      <c r="P1595" s="68">
        <v>5</v>
      </c>
      <c r="Q1595" s="68" t="s">
        <v>161</v>
      </c>
      <c r="R1595" s="68" t="s">
        <v>3509</v>
      </c>
      <c r="S1595" s="88">
        <v>43671</v>
      </c>
      <c r="T1595" s="68">
        <v>157.02099999999999</v>
      </c>
      <c r="U1595" s="68" t="s">
        <v>174</v>
      </c>
      <c r="V1595" s="81" t="s">
        <v>3633</v>
      </c>
      <c r="W1595" s="171">
        <v>44074</v>
      </c>
      <c r="X1595" s="172" t="e">
        <f>+CONCATENATE(TEXT(#REF!,"yyyy"),"-",TEXT(#REF!,"mm"))</f>
        <v>#REF!</v>
      </c>
      <c r="Y1595" s="173" t="str">
        <f t="shared" si="252"/>
        <v>5</v>
      </c>
      <c r="Z1595" s="172" t="str">
        <f t="shared" si="253"/>
        <v>2020-07</v>
      </c>
      <c r="AA1595" s="170" t="e">
        <f>+VLOOKUP(Z1595,#REF!,2,FALSE)/VLOOKUP(X1595,#REF!,2,FALSE)</f>
        <v>#REF!</v>
      </c>
      <c r="AB1595" s="174" t="e">
        <f t="shared" si="254"/>
        <v>#REF!</v>
      </c>
      <c r="AC1595" s="174" t="e">
        <f t="shared" si="255"/>
        <v>#REF!</v>
      </c>
      <c r="AD1595" s="175" t="e">
        <f>+#REF!+365*Y1595</f>
        <v>#REF!</v>
      </c>
      <c r="AE1595" s="176" t="e">
        <f t="shared" si="256"/>
        <v>#REF!</v>
      </c>
      <c r="AF1595" s="170" t="e">
        <f>+VLOOKUP(CONCATENATE(TEXT(W1595,"yyyy"),"-",TEXT(W1595,"mm")),#REF!,2,0)</f>
        <v>#REF!</v>
      </c>
      <c r="AG1595" s="177" t="e">
        <f>+(AC1595*(1+'INFLAC PROYECTADA'!$B$8)^(AE1595))/((1+DEMANDADO!AF1595)^(AE1595))</f>
        <v>#REF!</v>
      </c>
      <c r="AH1595" s="169">
        <f>(0.2*VLOOKUP(D1595,'%.'!$A$1:$B$4,2,FALSE))+(0.35*VLOOKUP(E1595,'%.'!$A$1:$B$4,2,FALSE))+(0.1*VLOOKUP(F1595,'%.'!$A$1:$B$4,2,FALSE))+(0.35*VLOOKUP(G1595,'%.'!$A$1:$B$4,2,FALSE))</f>
        <v>0.05</v>
      </c>
      <c r="AI1595" s="128" t="str">
        <f t="shared" si="251"/>
        <v>REMOTA</v>
      </c>
      <c r="AJ1595" s="128" t="str">
        <f t="shared" si="257"/>
        <v>No se registra</v>
      </c>
      <c r="AK1595" s="178">
        <f t="shared" si="258"/>
        <v>0</v>
      </c>
    </row>
    <row r="1596" spans="1:37" ht="30" customHeight="1" x14ac:dyDescent="0.25">
      <c r="A1596" s="115">
        <v>1595</v>
      </c>
      <c r="B1596" s="83" t="s">
        <v>3340</v>
      </c>
      <c r="C1596" s="126" t="s">
        <v>3437</v>
      </c>
      <c r="D1596" s="83" t="s">
        <v>1</v>
      </c>
      <c r="E1596" s="83" t="s">
        <v>1</v>
      </c>
      <c r="F1596" s="83" t="s">
        <v>1</v>
      </c>
      <c r="G1596" s="124" t="s">
        <v>1</v>
      </c>
      <c r="H1596" s="169">
        <f t="shared" si="249"/>
        <v>0.05</v>
      </c>
      <c r="I1596" s="170" t="str">
        <f t="shared" si="250"/>
        <v>REMOTA</v>
      </c>
      <c r="J1596" s="292">
        <v>778655454</v>
      </c>
      <c r="K1596" s="221">
        <v>0</v>
      </c>
      <c r="L1596" s="68" t="s">
        <v>129</v>
      </c>
      <c r="M1596" s="188">
        <v>0</v>
      </c>
      <c r="N1596" s="68" t="s">
        <v>405</v>
      </c>
      <c r="O1596" s="199">
        <v>0</v>
      </c>
      <c r="P1596" s="68">
        <v>5</v>
      </c>
      <c r="Q1596" s="68" t="s">
        <v>161</v>
      </c>
      <c r="R1596" s="68" t="s">
        <v>3509</v>
      </c>
      <c r="S1596" s="88">
        <v>43671</v>
      </c>
      <c r="T1596" s="68">
        <v>157.02099999999999</v>
      </c>
      <c r="U1596" s="68" t="s">
        <v>182</v>
      </c>
      <c r="V1596" s="81" t="s">
        <v>3634</v>
      </c>
      <c r="W1596" s="171">
        <v>44074</v>
      </c>
      <c r="X1596" s="172" t="e">
        <f>+CONCATENATE(TEXT(#REF!,"yyyy"),"-",TEXT(#REF!,"mm"))</f>
        <v>#REF!</v>
      </c>
      <c r="Y1596" s="173" t="str">
        <f t="shared" si="252"/>
        <v>5</v>
      </c>
      <c r="Z1596" s="172" t="str">
        <f t="shared" si="253"/>
        <v>2020-07</v>
      </c>
      <c r="AA1596" s="170" t="e">
        <f>+VLOOKUP(Z1596,#REF!,2,FALSE)/VLOOKUP(X1596,#REF!,2,FALSE)</f>
        <v>#REF!</v>
      </c>
      <c r="AB1596" s="174" t="e">
        <f t="shared" si="254"/>
        <v>#REF!</v>
      </c>
      <c r="AC1596" s="174" t="e">
        <f t="shared" si="255"/>
        <v>#REF!</v>
      </c>
      <c r="AD1596" s="175" t="e">
        <f>+#REF!+365*Y1596</f>
        <v>#REF!</v>
      </c>
      <c r="AE1596" s="176" t="e">
        <f t="shared" si="256"/>
        <v>#REF!</v>
      </c>
      <c r="AF1596" s="170" t="e">
        <f>+VLOOKUP(CONCATENATE(TEXT(W1596,"yyyy"),"-",TEXT(W1596,"mm")),#REF!,2,0)</f>
        <v>#REF!</v>
      </c>
      <c r="AG1596" s="177" t="e">
        <f>+(AC1596*(1+'INFLAC PROYECTADA'!$B$8)^(AE1596))/((1+DEMANDADO!AF1596)^(AE1596))</f>
        <v>#REF!</v>
      </c>
      <c r="AH1596" s="169">
        <f>(0.2*VLOOKUP(D1596,'%.'!$A$1:$B$4,2,FALSE))+(0.35*VLOOKUP(E1596,'%.'!$A$1:$B$4,2,FALSE))+(0.1*VLOOKUP(F1596,'%.'!$A$1:$B$4,2,FALSE))+(0.35*VLOOKUP(G1596,'%.'!$A$1:$B$4,2,FALSE))</f>
        <v>0.05</v>
      </c>
      <c r="AI1596" s="128" t="str">
        <f t="shared" si="251"/>
        <v>REMOTA</v>
      </c>
      <c r="AJ1596" s="128" t="str">
        <f t="shared" si="257"/>
        <v>No se registra</v>
      </c>
      <c r="AK1596" s="178">
        <f t="shared" si="258"/>
        <v>0</v>
      </c>
    </row>
    <row r="1597" spans="1:37" ht="30" customHeight="1" x14ac:dyDescent="0.25">
      <c r="A1597" s="115">
        <v>1596</v>
      </c>
      <c r="B1597" s="83" t="s">
        <v>3301</v>
      </c>
      <c r="C1597" s="126" t="s">
        <v>3438</v>
      </c>
      <c r="D1597" s="83" t="s">
        <v>48</v>
      </c>
      <c r="E1597" s="83" t="s">
        <v>48</v>
      </c>
      <c r="F1597" s="83" t="s">
        <v>1</v>
      </c>
      <c r="G1597" s="124" t="s">
        <v>48</v>
      </c>
      <c r="H1597" s="169">
        <f t="shared" si="249"/>
        <v>0.45500000000000002</v>
      </c>
      <c r="I1597" s="170" t="str">
        <f t="shared" si="250"/>
        <v>MEDIA</v>
      </c>
      <c r="J1597" s="292">
        <v>2843140684</v>
      </c>
      <c r="K1597" s="221">
        <v>0.7</v>
      </c>
      <c r="L1597" s="68" t="s">
        <v>129</v>
      </c>
      <c r="M1597" s="188">
        <v>0</v>
      </c>
      <c r="N1597" s="68" t="s">
        <v>405</v>
      </c>
      <c r="O1597" s="199">
        <v>0</v>
      </c>
      <c r="P1597" s="68">
        <v>8</v>
      </c>
      <c r="Q1597" s="68" t="s">
        <v>161</v>
      </c>
      <c r="R1597" s="68" t="s">
        <v>3509</v>
      </c>
      <c r="S1597" s="88">
        <v>43671</v>
      </c>
      <c r="T1597" s="68">
        <v>157.02099999999999</v>
      </c>
      <c r="U1597" s="68" t="s">
        <v>171</v>
      </c>
      <c r="V1597" s="81" t="s">
        <v>3635</v>
      </c>
      <c r="W1597" s="171">
        <v>44074</v>
      </c>
      <c r="X1597" s="172" t="e">
        <f>+CONCATENATE(TEXT(#REF!,"yyyy"),"-",TEXT(#REF!,"mm"))</f>
        <v>#REF!</v>
      </c>
      <c r="Y1597" s="173" t="str">
        <f t="shared" si="252"/>
        <v>8</v>
      </c>
      <c r="Z1597" s="172" t="str">
        <f t="shared" si="253"/>
        <v>2020-07</v>
      </c>
      <c r="AA1597" s="170" t="e">
        <f>+VLOOKUP(Z1597,#REF!,2,FALSE)/VLOOKUP(X1597,#REF!,2,FALSE)</f>
        <v>#REF!</v>
      </c>
      <c r="AB1597" s="174" t="e">
        <f t="shared" si="254"/>
        <v>#REF!</v>
      </c>
      <c r="AC1597" s="174" t="e">
        <f t="shared" si="255"/>
        <v>#REF!</v>
      </c>
      <c r="AD1597" s="175" t="e">
        <f>+#REF!+365*Y1597</f>
        <v>#REF!</v>
      </c>
      <c r="AE1597" s="176" t="e">
        <f t="shared" si="256"/>
        <v>#REF!</v>
      </c>
      <c r="AF1597" s="170" t="e">
        <f>+VLOOKUP(CONCATENATE(TEXT(W1597,"yyyy"),"-",TEXT(W1597,"mm")),#REF!,2,0)</f>
        <v>#REF!</v>
      </c>
      <c r="AG1597" s="177" t="e">
        <f>+(AC1597*(1+'INFLAC PROYECTADA'!$B$8)^(AE1597))/((1+DEMANDADO!AF1597)^(AE1597))</f>
        <v>#REF!</v>
      </c>
      <c r="AH1597" s="169">
        <f>(0.2*VLOOKUP(D1597,'%.'!$A$1:$B$4,2,FALSE))+(0.35*VLOOKUP(E1597,'%.'!$A$1:$B$4,2,FALSE))+(0.1*VLOOKUP(F1597,'%.'!$A$1:$B$4,2,FALSE))+(0.35*VLOOKUP(G1597,'%.'!$A$1:$B$4,2,FALSE))</f>
        <v>0.45500000000000002</v>
      </c>
      <c r="AI1597" s="128" t="str">
        <f t="shared" si="251"/>
        <v>MEDIA</v>
      </c>
      <c r="AJ1597" s="128" t="str">
        <f t="shared" si="257"/>
        <v>Cuentas de Orden</v>
      </c>
      <c r="AK1597" s="178" t="e">
        <f t="shared" si="258"/>
        <v>#REF!</v>
      </c>
    </row>
    <row r="1598" spans="1:37" ht="30" customHeight="1" x14ac:dyDescent="0.25">
      <c r="A1598" s="115">
        <v>1597</v>
      </c>
      <c r="B1598" s="83" t="s">
        <v>3439</v>
      </c>
      <c r="C1598" s="126" t="s">
        <v>3440</v>
      </c>
      <c r="D1598" s="83" t="s">
        <v>1</v>
      </c>
      <c r="E1598" s="83" t="s">
        <v>1</v>
      </c>
      <c r="F1598" s="83" t="s">
        <v>1</v>
      </c>
      <c r="G1598" s="124" t="s">
        <v>1</v>
      </c>
      <c r="H1598" s="169">
        <f t="shared" si="249"/>
        <v>0.05</v>
      </c>
      <c r="I1598" s="170" t="str">
        <f t="shared" si="250"/>
        <v>REMOTA</v>
      </c>
      <c r="J1598" s="292">
        <v>15000000</v>
      </c>
      <c r="K1598" s="221">
        <v>0</v>
      </c>
      <c r="L1598" s="81" t="s">
        <v>138</v>
      </c>
      <c r="M1598" s="188">
        <v>0</v>
      </c>
      <c r="N1598" s="68" t="s">
        <v>405</v>
      </c>
      <c r="O1598" s="199">
        <v>0</v>
      </c>
      <c r="P1598" s="68">
        <v>6</v>
      </c>
      <c r="Q1598" s="68" t="s">
        <v>161</v>
      </c>
      <c r="R1598" s="68" t="s">
        <v>3509</v>
      </c>
      <c r="S1598" s="88">
        <v>43671</v>
      </c>
      <c r="T1598" s="68">
        <v>157.02099999999999</v>
      </c>
      <c r="U1598" s="68" t="s">
        <v>171</v>
      </c>
      <c r="V1598" s="81" t="s">
        <v>3636</v>
      </c>
      <c r="W1598" s="171">
        <v>44074</v>
      </c>
      <c r="X1598" s="172" t="e">
        <f>+CONCATENATE(TEXT(#REF!,"yyyy"),"-",TEXT(#REF!,"mm"))</f>
        <v>#REF!</v>
      </c>
      <c r="Y1598" s="173" t="str">
        <f t="shared" si="252"/>
        <v>6</v>
      </c>
      <c r="Z1598" s="172" t="str">
        <f t="shared" si="253"/>
        <v>2020-07</v>
      </c>
      <c r="AA1598" s="170" t="e">
        <f>+VLOOKUP(Z1598,#REF!,2,FALSE)/VLOOKUP(X1598,#REF!,2,FALSE)</f>
        <v>#REF!</v>
      </c>
      <c r="AB1598" s="174" t="e">
        <f t="shared" si="254"/>
        <v>#REF!</v>
      </c>
      <c r="AC1598" s="174" t="e">
        <f t="shared" si="255"/>
        <v>#REF!</v>
      </c>
      <c r="AD1598" s="175" t="e">
        <f>+#REF!+365*Y1598</f>
        <v>#REF!</v>
      </c>
      <c r="AE1598" s="176" t="e">
        <f t="shared" si="256"/>
        <v>#REF!</v>
      </c>
      <c r="AF1598" s="170" t="e">
        <f>+VLOOKUP(CONCATENATE(TEXT(W1598,"yyyy"),"-",TEXT(W1598,"mm")),#REF!,2,0)</f>
        <v>#REF!</v>
      </c>
      <c r="AG1598" s="177" t="e">
        <f>+(AC1598*(1+'INFLAC PROYECTADA'!$B$8)^(AE1598))/((1+DEMANDADO!AF1598)^(AE1598))</f>
        <v>#REF!</v>
      </c>
      <c r="AH1598" s="169">
        <f>(0.2*VLOOKUP(D1598,'%.'!$A$1:$B$4,2,FALSE))+(0.35*VLOOKUP(E1598,'%.'!$A$1:$B$4,2,FALSE))+(0.1*VLOOKUP(F1598,'%.'!$A$1:$B$4,2,FALSE))+(0.35*VLOOKUP(G1598,'%.'!$A$1:$B$4,2,FALSE))</f>
        <v>0.05</v>
      </c>
      <c r="AI1598" s="128" t="str">
        <f t="shared" si="251"/>
        <v>REMOTA</v>
      </c>
      <c r="AJ1598" s="128" t="str">
        <f t="shared" si="257"/>
        <v>No se registra</v>
      </c>
      <c r="AK1598" s="178">
        <f t="shared" si="258"/>
        <v>0</v>
      </c>
    </row>
    <row r="1599" spans="1:37" ht="30" customHeight="1" x14ac:dyDescent="0.25">
      <c r="A1599" s="115">
        <v>1598</v>
      </c>
      <c r="B1599" s="83" t="s">
        <v>3441</v>
      </c>
      <c r="C1599" s="126" t="s">
        <v>3442</v>
      </c>
      <c r="D1599" s="83" t="s">
        <v>0</v>
      </c>
      <c r="E1599" s="83" t="s">
        <v>0</v>
      </c>
      <c r="F1599" s="83" t="s">
        <v>48</v>
      </c>
      <c r="G1599" s="124" t="s">
        <v>0</v>
      </c>
      <c r="H1599" s="169">
        <f t="shared" si="249"/>
        <v>0.95000000000000007</v>
      </c>
      <c r="I1599" s="170" t="str">
        <f t="shared" si="250"/>
        <v>ALTA</v>
      </c>
      <c r="J1599" s="292">
        <v>72773488</v>
      </c>
      <c r="K1599" s="221">
        <v>1</v>
      </c>
      <c r="L1599" s="81" t="s">
        <v>131</v>
      </c>
      <c r="M1599" s="188">
        <v>0</v>
      </c>
      <c r="N1599" s="68" t="s">
        <v>405</v>
      </c>
      <c r="O1599" s="199">
        <v>0</v>
      </c>
      <c r="P1599" s="68">
        <v>6</v>
      </c>
      <c r="Q1599" s="68" t="s">
        <v>161</v>
      </c>
      <c r="R1599" s="68" t="s">
        <v>3509</v>
      </c>
      <c r="S1599" s="88">
        <v>43671</v>
      </c>
      <c r="T1599" s="68">
        <v>157.02099999999999</v>
      </c>
      <c r="U1599" s="81" t="s">
        <v>76</v>
      </c>
      <c r="V1599" s="81" t="s">
        <v>3637</v>
      </c>
      <c r="W1599" s="171">
        <v>44074</v>
      </c>
      <c r="X1599" s="172" t="e">
        <f>+CONCATENATE(TEXT(#REF!,"yyyy"),"-",TEXT(#REF!,"mm"))</f>
        <v>#REF!</v>
      </c>
      <c r="Y1599" s="173" t="str">
        <f t="shared" si="252"/>
        <v>6</v>
      </c>
      <c r="Z1599" s="172" t="str">
        <f t="shared" si="253"/>
        <v>2020-07</v>
      </c>
      <c r="AA1599" s="170" t="e">
        <f>+VLOOKUP(Z1599,#REF!,2,FALSE)/VLOOKUP(X1599,#REF!,2,FALSE)</f>
        <v>#REF!</v>
      </c>
      <c r="AB1599" s="174" t="e">
        <f t="shared" si="254"/>
        <v>#REF!</v>
      </c>
      <c r="AC1599" s="174" t="e">
        <f t="shared" si="255"/>
        <v>#REF!</v>
      </c>
      <c r="AD1599" s="175" t="e">
        <f>+#REF!+365*Y1599</f>
        <v>#REF!</v>
      </c>
      <c r="AE1599" s="176" t="e">
        <f t="shared" si="256"/>
        <v>#REF!</v>
      </c>
      <c r="AF1599" s="170" t="e">
        <f>+VLOOKUP(CONCATENATE(TEXT(W1599,"yyyy"),"-",TEXT(W1599,"mm")),#REF!,2,0)</f>
        <v>#REF!</v>
      </c>
      <c r="AG1599" s="177" t="e">
        <f>+(AC1599*(1+'INFLAC PROYECTADA'!$B$8)^(AE1599))/((1+DEMANDADO!AF1599)^(AE1599))</f>
        <v>#REF!</v>
      </c>
      <c r="AH1599" s="169">
        <f>(0.2*VLOOKUP(D1599,'%.'!$A$1:$B$4,2,FALSE))+(0.35*VLOOKUP(E1599,'%.'!$A$1:$B$4,2,FALSE))+(0.1*VLOOKUP(F1599,'%.'!$A$1:$B$4,2,FALSE))+(0.35*VLOOKUP(G1599,'%.'!$A$1:$B$4,2,FALSE))</f>
        <v>0.95000000000000007</v>
      </c>
      <c r="AI1599" s="128" t="str">
        <f t="shared" si="251"/>
        <v>ALTA</v>
      </c>
      <c r="AJ1599" s="128" t="str">
        <f t="shared" si="257"/>
        <v>Provisión contable</v>
      </c>
      <c r="AK1599" s="178" t="e">
        <f t="shared" si="258"/>
        <v>#REF!</v>
      </c>
    </row>
    <row r="1600" spans="1:37" ht="30" customHeight="1" x14ac:dyDescent="0.25">
      <c r="A1600" s="115">
        <v>1599</v>
      </c>
      <c r="B1600" s="83" t="s">
        <v>3443</v>
      </c>
      <c r="C1600" s="126" t="s">
        <v>3444</v>
      </c>
      <c r="D1600" s="83" t="s">
        <v>0</v>
      </c>
      <c r="E1600" s="83" t="s">
        <v>48</v>
      </c>
      <c r="F1600" s="83" t="s">
        <v>1</v>
      </c>
      <c r="G1600" s="124" t="s">
        <v>48</v>
      </c>
      <c r="H1600" s="169">
        <f t="shared" si="249"/>
        <v>0.55499999999999994</v>
      </c>
      <c r="I1600" s="170" t="str">
        <f t="shared" si="250"/>
        <v>ALTA</v>
      </c>
      <c r="J1600" s="292">
        <v>186824891</v>
      </c>
      <c r="K1600" s="221">
        <v>0.8</v>
      </c>
      <c r="L1600" s="81" t="s">
        <v>130</v>
      </c>
      <c r="M1600" s="188">
        <v>0</v>
      </c>
      <c r="N1600" s="68" t="s">
        <v>405</v>
      </c>
      <c r="O1600" s="199">
        <v>0</v>
      </c>
      <c r="P1600" s="68">
        <v>6</v>
      </c>
      <c r="Q1600" s="68" t="s">
        <v>161</v>
      </c>
      <c r="R1600" s="68" t="s">
        <v>3509</v>
      </c>
      <c r="S1600" s="88">
        <v>43671</v>
      </c>
      <c r="T1600" s="68">
        <v>157.02099999999999</v>
      </c>
      <c r="U1600" s="81" t="s">
        <v>76</v>
      </c>
      <c r="V1600" s="81" t="s">
        <v>3638</v>
      </c>
      <c r="W1600" s="171">
        <v>44074</v>
      </c>
      <c r="X1600" s="172" t="e">
        <f>+CONCATENATE(TEXT(#REF!,"yyyy"),"-",TEXT(#REF!,"mm"))</f>
        <v>#REF!</v>
      </c>
      <c r="Y1600" s="173" t="str">
        <f t="shared" si="252"/>
        <v>6</v>
      </c>
      <c r="Z1600" s="172" t="str">
        <f t="shared" si="253"/>
        <v>2020-07</v>
      </c>
      <c r="AA1600" s="170" t="e">
        <f>+VLOOKUP(Z1600,#REF!,2,FALSE)/VLOOKUP(X1600,#REF!,2,FALSE)</f>
        <v>#REF!</v>
      </c>
      <c r="AB1600" s="174" t="e">
        <f t="shared" si="254"/>
        <v>#REF!</v>
      </c>
      <c r="AC1600" s="174" t="e">
        <f t="shared" si="255"/>
        <v>#REF!</v>
      </c>
      <c r="AD1600" s="175" t="e">
        <f>+#REF!+365*Y1600</f>
        <v>#REF!</v>
      </c>
      <c r="AE1600" s="176" t="e">
        <f t="shared" si="256"/>
        <v>#REF!</v>
      </c>
      <c r="AF1600" s="170" t="e">
        <f>+VLOOKUP(CONCATENATE(TEXT(W1600,"yyyy"),"-",TEXT(W1600,"mm")),#REF!,2,0)</f>
        <v>#REF!</v>
      </c>
      <c r="AG1600" s="177" t="e">
        <f>+(AC1600*(1+'INFLAC PROYECTADA'!$B$8)^(AE1600))/((1+DEMANDADO!AF1600)^(AE1600))</f>
        <v>#REF!</v>
      </c>
      <c r="AH1600" s="169">
        <f>(0.2*VLOOKUP(D1600,'%.'!$A$1:$B$4,2,FALSE))+(0.35*VLOOKUP(E1600,'%.'!$A$1:$B$4,2,FALSE))+(0.1*VLOOKUP(F1600,'%.'!$A$1:$B$4,2,FALSE))+(0.35*VLOOKUP(G1600,'%.'!$A$1:$B$4,2,FALSE))</f>
        <v>0.55499999999999994</v>
      </c>
      <c r="AI1600" s="128" t="str">
        <f t="shared" si="251"/>
        <v>ALTA</v>
      </c>
      <c r="AJ1600" s="128" t="str">
        <f t="shared" si="257"/>
        <v>Provisión contable</v>
      </c>
      <c r="AK1600" s="178" t="e">
        <f t="shared" si="258"/>
        <v>#REF!</v>
      </c>
    </row>
    <row r="1601" spans="1:37" ht="30" customHeight="1" x14ac:dyDescent="0.25">
      <c r="A1601" s="115">
        <v>1600</v>
      </c>
      <c r="B1601" s="83" t="s">
        <v>3301</v>
      </c>
      <c r="C1601" s="126" t="s">
        <v>3445</v>
      </c>
      <c r="D1601" s="83" t="s">
        <v>1</v>
      </c>
      <c r="E1601" s="83" t="s">
        <v>1</v>
      </c>
      <c r="F1601" s="83" t="s">
        <v>1</v>
      </c>
      <c r="G1601" s="124" t="s">
        <v>1</v>
      </c>
      <c r="H1601" s="169">
        <f t="shared" si="249"/>
        <v>0.05</v>
      </c>
      <c r="I1601" s="170" t="str">
        <f t="shared" si="250"/>
        <v>REMOTA</v>
      </c>
      <c r="J1601" s="292">
        <v>0</v>
      </c>
      <c r="K1601" s="221">
        <v>0</v>
      </c>
      <c r="L1601" s="68" t="s">
        <v>128</v>
      </c>
      <c r="M1601" s="188">
        <v>0</v>
      </c>
      <c r="N1601" s="68" t="s">
        <v>405</v>
      </c>
      <c r="O1601" s="199">
        <v>0</v>
      </c>
      <c r="P1601" s="68">
        <v>6</v>
      </c>
      <c r="Q1601" s="68" t="s">
        <v>161</v>
      </c>
      <c r="R1601" s="68" t="s">
        <v>3509</v>
      </c>
      <c r="S1601" s="88">
        <v>43671</v>
      </c>
      <c r="T1601" s="68">
        <v>157.02099999999999</v>
      </c>
      <c r="U1601" s="68" t="s">
        <v>182</v>
      </c>
      <c r="V1601" s="81" t="s">
        <v>3639</v>
      </c>
      <c r="W1601" s="171">
        <v>44074</v>
      </c>
      <c r="X1601" s="172" t="e">
        <f>+CONCATENATE(TEXT(#REF!,"yyyy"),"-",TEXT(#REF!,"mm"))</f>
        <v>#REF!</v>
      </c>
      <c r="Y1601" s="173" t="str">
        <f t="shared" si="252"/>
        <v>6</v>
      </c>
      <c r="Z1601" s="172" t="str">
        <f t="shared" si="253"/>
        <v>2020-07</v>
      </c>
      <c r="AA1601" s="170" t="e">
        <f>+VLOOKUP(Z1601,#REF!,2,FALSE)/VLOOKUP(X1601,#REF!,2,FALSE)</f>
        <v>#REF!</v>
      </c>
      <c r="AB1601" s="174" t="e">
        <f t="shared" si="254"/>
        <v>#REF!</v>
      </c>
      <c r="AC1601" s="174" t="e">
        <f t="shared" si="255"/>
        <v>#REF!</v>
      </c>
      <c r="AD1601" s="175" t="e">
        <f>+#REF!+365*Y1601</f>
        <v>#REF!</v>
      </c>
      <c r="AE1601" s="176" t="e">
        <f t="shared" si="256"/>
        <v>#REF!</v>
      </c>
      <c r="AF1601" s="170" t="e">
        <f>+VLOOKUP(CONCATENATE(TEXT(W1601,"yyyy"),"-",TEXT(W1601,"mm")),#REF!,2,0)</f>
        <v>#REF!</v>
      </c>
      <c r="AG1601" s="177" t="e">
        <f>+(AC1601*(1+'INFLAC PROYECTADA'!$B$8)^(AE1601))/((1+DEMANDADO!AF1601)^(AE1601))</f>
        <v>#REF!</v>
      </c>
      <c r="AH1601" s="169">
        <f>(0.2*VLOOKUP(D1601,'%.'!$A$1:$B$4,2,FALSE))+(0.35*VLOOKUP(E1601,'%.'!$A$1:$B$4,2,FALSE))+(0.1*VLOOKUP(F1601,'%.'!$A$1:$B$4,2,FALSE))+(0.35*VLOOKUP(G1601,'%.'!$A$1:$B$4,2,FALSE))</f>
        <v>0.05</v>
      </c>
      <c r="AI1601" s="128" t="str">
        <f t="shared" si="251"/>
        <v>REMOTA</v>
      </c>
      <c r="AJ1601" s="128" t="str">
        <f t="shared" si="257"/>
        <v>No se registra</v>
      </c>
      <c r="AK1601" s="178">
        <f t="shared" si="258"/>
        <v>0</v>
      </c>
    </row>
    <row r="1602" spans="1:37" ht="30" customHeight="1" x14ac:dyDescent="0.25">
      <c r="A1602" s="115">
        <v>1601</v>
      </c>
      <c r="B1602" s="83" t="s">
        <v>3446</v>
      </c>
      <c r="C1602" s="126" t="s">
        <v>3447</v>
      </c>
      <c r="D1602" s="83" t="s">
        <v>1</v>
      </c>
      <c r="E1602" s="83" t="s">
        <v>1</v>
      </c>
      <c r="F1602" s="83" t="s">
        <v>1</v>
      </c>
      <c r="G1602" s="124" t="s">
        <v>1</v>
      </c>
      <c r="H1602" s="169">
        <f t="shared" ref="H1602:H1665" si="259">+IFERROR(AH1602,"")</f>
        <v>0.05</v>
      </c>
      <c r="I1602" s="170" t="str">
        <f t="shared" ref="I1602:I1665" si="260">+IFERROR(AI1602,"")</f>
        <v>REMOTA</v>
      </c>
      <c r="J1602" s="292">
        <v>471145200</v>
      </c>
      <c r="K1602" s="221">
        <v>0</v>
      </c>
      <c r="L1602" s="68" t="s">
        <v>128</v>
      </c>
      <c r="M1602" s="188">
        <v>0</v>
      </c>
      <c r="N1602" s="68" t="s">
        <v>405</v>
      </c>
      <c r="O1602" s="199">
        <v>0</v>
      </c>
      <c r="P1602" s="68">
        <v>5</v>
      </c>
      <c r="Q1602" s="68" t="s">
        <v>161</v>
      </c>
      <c r="R1602" s="68" t="s">
        <v>3509</v>
      </c>
      <c r="S1602" s="88">
        <v>43671</v>
      </c>
      <c r="T1602" s="68">
        <v>157.02099999999999</v>
      </c>
      <c r="U1602" s="68" t="s">
        <v>182</v>
      </c>
      <c r="V1602" s="81" t="s">
        <v>3640</v>
      </c>
      <c r="W1602" s="171">
        <v>44074</v>
      </c>
      <c r="X1602" s="172" t="e">
        <f>+CONCATENATE(TEXT(#REF!,"yyyy"),"-",TEXT(#REF!,"mm"))</f>
        <v>#REF!</v>
      </c>
      <c r="Y1602" s="173" t="str">
        <f t="shared" si="252"/>
        <v>5</v>
      </c>
      <c r="Z1602" s="172" t="str">
        <f t="shared" si="253"/>
        <v>2020-07</v>
      </c>
      <c r="AA1602" s="170" t="e">
        <f>+VLOOKUP(Z1602,#REF!,2,FALSE)/VLOOKUP(X1602,#REF!,2,FALSE)</f>
        <v>#REF!</v>
      </c>
      <c r="AB1602" s="174" t="e">
        <f t="shared" si="254"/>
        <v>#REF!</v>
      </c>
      <c r="AC1602" s="174" t="e">
        <f t="shared" si="255"/>
        <v>#REF!</v>
      </c>
      <c r="AD1602" s="175" t="e">
        <f>+#REF!+365*Y1602</f>
        <v>#REF!</v>
      </c>
      <c r="AE1602" s="176" t="e">
        <f t="shared" si="256"/>
        <v>#REF!</v>
      </c>
      <c r="AF1602" s="170" t="e">
        <f>+VLOOKUP(CONCATENATE(TEXT(W1602,"yyyy"),"-",TEXT(W1602,"mm")),#REF!,2,0)</f>
        <v>#REF!</v>
      </c>
      <c r="AG1602" s="177" t="e">
        <f>+(AC1602*(1+'INFLAC PROYECTADA'!$B$8)^(AE1602))/((1+DEMANDADO!AF1602)^(AE1602))</f>
        <v>#REF!</v>
      </c>
      <c r="AH1602" s="169">
        <f>(0.2*VLOOKUP(D1602,'%.'!$A$1:$B$4,2,FALSE))+(0.35*VLOOKUP(E1602,'%.'!$A$1:$B$4,2,FALSE))+(0.1*VLOOKUP(F1602,'%.'!$A$1:$B$4,2,FALSE))+(0.35*VLOOKUP(G1602,'%.'!$A$1:$B$4,2,FALSE))</f>
        <v>0.05</v>
      </c>
      <c r="AI1602" s="128" t="str">
        <f t="shared" si="251"/>
        <v>REMOTA</v>
      </c>
      <c r="AJ1602" s="128" t="str">
        <f t="shared" si="257"/>
        <v>No se registra</v>
      </c>
      <c r="AK1602" s="178">
        <f t="shared" si="258"/>
        <v>0</v>
      </c>
    </row>
    <row r="1603" spans="1:37" ht="30" customHeight="1" x14ac:dyDescent="0.25">
      <c r="A1603" s="115">
        <v>1602</v>
      </c>
      <c r="B1603" s="83" t="s">
        <v>3448</v>
      </c>
      <c r="C1603" s="126" t="s">
        <v>3449</v>
      </c>
      <c r="D1603" s="83" t="s">
        <v>1</v>
      </c>
      <c r="E1603" s="83" t="s">
        <v>1</v>
      </c>
      <c r="F1603" s="83" t="s">
        <v>1</v>
      </c>
      <c r="G1603" s="124" t="s">
        <v>1</v>
      </c>
      <c r="H1603" s="169">
        <f t="shared" si="259"/>
        <v>0.05</v>
      </c>
      <c r="I1603" s="170" t="str">
        <f t="shared" si="260"/>
        <v>REMOTA</v>
      </c>
      <c r="J1603" s="292">
        <v>17934800</v>
      </c>
      <c r="K1603" s="221">
        <v>0</v>
      </c>
      <c r="L1603" s="68" t="s">
        <v>128</v>
      </c>
      <c r="M1603" s="188">
        <v>0</v>
      </c>
      <c r="N1603" s="68" t="s">
        <v>405</v>
      </c>
      <c r="O1603" s="199">
        <v>0</v>
      </c>
      <c r="P1603" s="68">
        <v>6</v>
      </c>
      <c r="Q1603" s="68" t="s">
        <v>161</v>
      </c>
      <c r="R1603" s="68" t="s">
        <v>3509</v>
      </c>
      <c r="S1603" s="88">
        <v>43671</v>
      </c>
      <c r="T1603" s="68">
        <v>157.02099999999999</v>
      </c>
      <c r="U1603" s="68" t="s">
        <v>171</v>
      </c>
      <c r="V1603" s="81" t="s">
        <v>3641</v>
      </c>
      <c r="W1603" s="171">
        <v>44074</v>
      </c>
      <c r="X1603" s="172" t="e">
        <f>+CONCATENATE(TEXT(#REF!,"yyyy"),"-",TEXT(#REF!,"mm"))</f>
        <v>#REF!</v>
      </c>
      <c r="Y1603" s="173" t="str">
        <f t="shared" si="252"/>
        <v>6</v>
      </c>
      <c r="Z1603" s="172" t="str">
        <f t="shared" si="253"/>
        <v>2020-07</v>
      </c>
      <c r="AA1603" s="170" t="e">
        <f>+VLOOKUP(Z1603,#REF!,2,FALSE)/VLOOKUP(X1603,#REF!,2,FALSE)</f>
        <v>#REF!</v>
      </c>
      <c r="AB1603" s="174" t="e">
        <f t="shared" si="254"/>
        <v>#REF!</v>
      </c>
      <c r="AC1603" s="174" t="e">
        <f t="shared" si="255"/>
        <v>#REF!</v>
      </c>
      <c r="AD1603" s="175" t="e">
        <f>+#REF!+365*Y1603</f>
        <v>#REF!</v>
      </c>
      <c r="AE1603" s="176" t="e">
        <f t="shared" si="256"/>
        <v>#REF!</v>
      </c>
      <c r="AF1603" s="170" t="e">
        <f>+VLOOKUP(CONCATENATE(TEXT(W1603,"yyyy"),"-",TEXT(W1603,"mm")),#REF!,2,0)</f>
        <v>#REF!</v>
      </c>
      <c r="AG1603" s="177" t="e">
        <f>+(AC1603*(1+'INFLAC PROYECTADA'!$B$8)^(AE1603))/((1+DEMANDADO!AF1603)^(AE1603))</f>
        <v>#REF!</v>
      </c>
      <c r="AH1603" s="169">
        <f>(0.2*VLOOKUP(D1603,'%.'!$A$1:$B$4,2,FALSE))+(0.35*VLOOKUP(E1603,'%.'!$A$1:$B$4,2,FALSE))+(0.1*VLOOKUP(F1603,'%.'!$A$1:$B$4,2,FALSE))+(0.35*VLOOKUP(G1603,'%.'!$A$1:$B$4,2,FALSE))</f>
        <v>0.05</v>
      </c>
      <c r="AI1603" s="128" t="str">
        <f t="shared" ref="AI1603:AI1666" si="261">+IF(AH1603&gt;0.5,"ALTA",IF(AH1603&gt;0.25,"MEDIA",IF(AH1603&gt;=0.1,"BAJA",IF(AH1603&lt;0.1,"REMOTA"))))</f>
        <v>REMOTA</v>
      </c>
      <c r="AJ1603" s="128" t="str">
        <f t="shared" si="257"/>
        <v>No se registra</v>
      </c>
      <c r="AK1603" s="178">
        <f t="shared" si="258"/>
        <v>0</v>
      </c>
    </row>
    <row r="1604" spans="1:37" ht="30" customHeight="1" x14ac:dyDescent="0.25">
      <c r="A1604" s="115">
        <v>1603</v>
      </c>
      <c r="B1604" s="83" t="s">
        <v>3450</v>
      </c>
      <c r="C1604" s="126" t="s">
        <v>3451</v>
      </c>
      <c r="D1604" s="83" t="s">
        <v>1</v>
      </c>
      <c r="E1604" s="83" t="s">
        <v>1</v>
      </c>
      <c r="F1604" s="83" t="s">
        <v>1</v>
      </c>
      <c r="G1604" s="124" t="s">
        <v>1</v>
      </c>
      <c r="H1604" s="169">
        <f t="shared" si="259"/>
        <v>0.05</v>
      </c>
      <c r="I1604" s="170" t="str">
        <f t="shared" si="260"/>
        <v>REMOTA</v>
      </c>
      <c r="J1604" s="292">
        <v>9662000</v>
      </c>
      <c r="K1604" s="221">
        <v>0</v>
      </c>
      <c r="L1604" s="81" t="s">
        <v>133</v>
      </c>
      <c r="M1604" s="188">
        <v>0</v>
      </c>
      <c r="N1604" s="68" t="s">
        <v>405</v>
      </c>
      <c r="O1604" s="199">
        <v>0</v>
      </c>
      <c r="P1604" s="68">
        <v>6</v>
      </c>
      <c r="Q1604" s="68" t="s">
        <v>161</v>
      </c>
      <c r="R1604" s="68" t="s">
        <v>3509</v>
      </c>
      <c r="S1604" s="88">
        <v>43671</v>
      </c>
      <c r="T1604" s="68">
        <v>157.02099999999999</v>
      </c>
      <c r="U1604" s="68" t="s">
        <v>171</v>
      </c>
      <c r="V1604" s="81" t="s">
        <v>3642</v>
      </c>
      <c r="W1604" s="171">
        <v>44074</v>
      </c>
      <c r="X1604" s="172" t="e">
        <f>+CONCATENATE(TEXT(#REF!,"yyyy"),"-",TEXT(#REF!,"mm"))</f>
        <v>#REF!</v>
      </c>
      <c r="Y1604" s="173" t="str">
        <f t="shared" si="252"/>
        <v>6</v>
      </c>
      <c r="Z1604" s="172" t="str">
        <f t="shared" si="253"/>
        <v>2020-07</v>
      </c>
      <c r="AA1604" s="170" t="e">
        <f>+VLOOKUP(Z1604,#REF!,2,FALSE)/VLOOKUP(X1604,#REF!,2,FALSE)</f>
        <v>#REF!</v>
      </c>
      <c r="AB1604" s="174" t="e">
        <f t="shared" si="254"/>
        <v>#REF!</v>
      </c>
      <c r="AC1604" s="174" t="e">
        <f t="shared" si="255"/>
        <v>#REF!</v>
      </c>
      <c r="AD1604" s="175" t="e">
        <f>+#REF!+365*Y1604</f>
        <v>#REF!</v>
      </c>
      <c r="AE1604" s="176" t="e">
        <f t="shared" si="256"/>
        <v>#REF!</v>
      </c>
      <c r="AF1604" s="170" t="e">
        <f>+VLOOKUP(CONCATENATE(TEXT(W1604,"yyyy"),"-",TEXT(W1604,"mm")),#REF!,2,0)</f>
        <v>#REF!</v>
      </c>
      <c r="AG1604" s="177" t="e">
        <f>+(AC1604*(1+'INFLAC PROYECTADA'!$B$8)^(AE1604))/((1+DEMANDADO!AF1604)^(AE1604))</f>
        <v>#REF!</v>
      </c>
      <c r="AH1604" s="169">
        <f>(0.2*VLOOKUP(D1604,'%.'!$A$1:$B$4,2,FALSE))+(0.35*VLOOKUP(E1604,'%.'!$A$1:$B$4,2,FALSE))+(0.1*VLOOKUP(F1604,'%.'!$A$1:$B$4,2,FALSE))+(0.35*VLOOKUP(G1604,'%.'!$A$1:$B$4,2,FALSE))</f>
        <v>0.05</v>
      </c>
      <c r="AI1604" s="128" t="str">
        <f t="shared" si="261"/>
        <v>REMOTA</v>
      </c>
      <c r="AJ1604" s="128" t="str">
        <f t="shared" si="257"/>
        <v>No se registra</v>
      </c>
      <c r="AK1604" s="178">
        <f t="shared" si="258"/>
        <v>0</v>
      </c>
    </row>
    <row r="1605" spans="1:37" ht="30" customHeight="1" x14ac:dyDescent="0.25">
      <c r="A1605" s="115">
        <v>1604</v>
      </c>
      <c r="B1605" s="83" t="s">
        <v>3452</v>
      </c>
      <c r="C1605" s="126" t="s">
        <v>3453</v>
      </c>
      <c r="D1605" s="83" t="s">
        <v>1</v>
      </c>
      <c r="E1605" s="83" t="s">
        <v>1</v>
      </c>
      <c r="F1605" s="83" t="s">
        <v>1</v>
      </c>
      <c r="G1605" s="124" t="s">
        <v>1</v>
      </c>
      <c r="H1605" s="169">
        <f t="shared" si="259"/>
        <v>0.05</v>
      </c>
      <c r="I1605" s="170" t="str">
        <f t="shared" si="260"/>
        <v>REMOTA</v>
      </c>
      <c r="J1605" s="292">
        <v>390000000</v>
      </c>
      <c r="K1605" s="221">
        <v>0</v>
      </c>
      <c r="L1605" s="68" t="s">
        <v>129</v>
      </c>
      <c r="M1605" s="188">
        <v>0</v>
      </c>
      <c r="N1605" s="68" t="s">
        <v>405</v>
      </c>
      <c r="O1605" s="199">
        <v>0</v>
      </c>
      <c r="P1605" s="68">
        <v>6</v>
      </c>
      <c r="Q1605" s="68" t="s">
        <v>161</v>
      </c>
      <c r="R1605" s="68" t="s">
        <v>3509</v>
      </c>
      <c r="S1605" s="88">
        <v>43671</v>
      </c>
      <c r="T1605" s="68">
        <v>157.02099999999999</v>
      </c>
      <c r="U1605" s="68" t="s">
        <v>182</v>
      </c>
      <c r="V1605" s="81" t="s">
        <v>3643</v>
      </c>
      <c r="W1605" s="171">
        <v>44074</v>
      </c>
      <c r="X1605" s="172" t="e">
        <f>+CONCATENATE(TEXT(#REF!,"yyyy"),"-",TEXT(#REF!,"mm"))</f>
        <v>#REF!</v>
      </c>
      <c r="Y1605" s="173" t="str">
        <f t="shared" si="252"/>
        <v>6</v>
      </c>
      <c r="Z1605" s="172" t="str">
        <f t="shared" si="253"/>
        <v>2020-07</v>
      </c>
      <c r="AA1605" s="170" t="e">
        <f>+VLOOKUP(Z1605,#REF!,2,FALSE)/VLOOKUP(X1605,#REF!,2,FALSE)</f>
        <v>#REF!</v>
      </c>
      <c r="AB1605" s="174" t="e">
        <f t="shared" si="254"/>
        <v>#REF!</v>
      </c>
      <c r="AC1605" s="174" t="e">
        <f t="shared" si="255"/>
        <v>#REF!</v>
      </c>
      <c r="AD1605" s="175" t="e">
        <f>+#REF!+365*Y1605</f>
        <v>#REF!</v>
      </c>
      <c r="AE1605" s="176" t="e">
        <f t="shared" si="256"/>
        <v>#REF!</v>
      </c>
      <c r="AF1605" s="170" t="e">
        <f>+VLOOKUP(CONCATENATE(TEXT(W1605,"yyyy"),"-",TEXT(W1605,"mm")),#REF!,2,0)</f>
        <v>#REF!</v>
      </c>
      <c r="AG1605" s="177" t="e">
        <f>+(AC1605*(1+'INFLAC PROYECTADA'!$B$8)^(AE1605))/((1+DEMANDADO!AF1605)^(AE1605))</f>
        <v>#REF!</v>
      </c>
      <c r="AH1605" s="169">
        <f>(0.2*VLOOKUP(D1605,'%.'!$A$1:$B$4,2,FALSE))+(0.35*VLOOKUP(E1605,'%.'!$A$1:$B$4,2,FALSE))+(0.1*VLOOKUP(F1605,'%.'!$A$1:$B$4,2,FALSE))+(0.35*VLOOKUP(G1605,'%.'!$A$1:$B$4,2,FALSE))</f>
        <v>0.05</v>
      </c>
      <c r="AI1605" s="128" t="str">
        <f t="shared" si="261"/>
        <v>REMOTA</v>
      </c>
      <c r="AJ1605" s="128" t="str">
        <f t="shared" si="257"/>
        <v>No se registra</v>
      </c>
      <c r="AK1605" s="178">
        <f t="shared" si="258"/>
        <v>0</v>
      </c>
    </row>
    <row r="1606" spans="1:37" ht="30" customHeight="1" x14ac:dyDescent="0.25">
      <c r="A1606" s="115">
        <v>1605</v>
      </c>
      <c r="B1606" s="83" t="s">
        <v>3301</v>
      </c>
      <c r="C1606" s="126" t="s">
        <v>3454</v>
      </c>
      <c r="D1606" s="83" t="s">
        <v>1</v>
      </c>
      <c r="E1606" s="83" t="s">
        <v>1</v>
      </c>
      <c r="F1606" s="83" t="s">
        <v>1</v>
      </c>
      <c r="G1606" s="124" t="s">
        <v>1</v>
      </c>
      <c r="H1606" s="169">
        <f t="shared" si="259"/>
        <v>0.05</v>
      </c>
      <c r="I1606" s="170" t="str">
        <f t="shared" si="260"/>
        <v>REMOTA</v>
      </c>
      <c r="J1606" s="292">
        <v>1156359988</v>
      </c>
      <c r="K1606" s="221">
        <v>0</v>
      </c>
      <c r="L1606" s="81" t="s">
        <v>138</v>
      </c>
      <c r="M1606" s="188">
        <v>0</v>
      </c>
      <c r="N1606" s="68" t="s">
        <v>405</v>
      </c>
      <c r="O1606" s="199">
        <v>0</v>
      </c>
      <c r="P1606" s="68">
        <v>25</v>
      </c>
      <c r="Q1606" s="68" t="s">
        <v>161</v>
      </c>
      <c r="R1606" s="68" t="s">
        <v>3509</v>
      </c>
      <c r="S1606" s="88">
        <v>43671</v>
      </c>
      <c r="T1606" s="68">
        <v>157.02099999999999</v>
      </c>
      <c r="U1606" s="68" t="s">
        <v>21</v>
      </c>
      <c r="V1606" s="81" t="s">
        <v>3644</v>
      </c>
      <c r="W1606" s="171">
        <v>44074</v>
      </c>
      <c r="X1606" s="172" t="e">
        <f>+CONCATENATE(TEXT(#REF!,"yyyy"),"-",TEXT(#REF!,"mm"))</f>
        <v>#REF!</v>
      </c>
      <c r="Y1606" s="173" t="str">
        <f t="shared" si="252"/>
        <v>25</v>
      </c>
      <c r="Z1606" s="172" t="str">
        <f t="shared" si="253"/>
        <v>2020-07</v>
      </c>
      <c r="AA1606" s="170" t="e">
        <f>+VLOOKUP(Z1606,#REF!,2,FALSE)/VLOOKUP(X1606,#REF!,2,FALSE)</f>
        <v>#REF!</v>
      </c>
      <c r="AB1606" s="174" t="e">
        <f t="shared" si="254"/>
        <v>#REF!</v>
      </c>
      <c r="AC1606" s="174" t="e">
        <f t="shared" si="255"/>
        <v>#REF!</v>
      </c>
      <c r="AD1606" s="175" t="e">
        <f>+#REF!+365*Y1606</f>
        <v>#REF!</v>
      </c>
      <c r="AE1606" s="176" t="e">
        <f t="shared" si="256"/>
        <v>#REF!</v>
      </c>
      <c r="AF1606" s="170" t="e">
        <f>+VLOOKUP(CONCATENATE(TEXT(W1606,"yyyy"),"-",TEXT(W1606,"mm")),#REF!,2,0)</f>
        <v>#REF!</v>
      </c>
      <c r="AG1606" s="177" t="e">
        <f>+(AC1606*(1+'INFLAC PROYECTADA'!$B$8)^(AE1606))/((1+DEMANDADO!AF1606)^(AE1606))</f>
        <v>#REF!</v>
      </c>
      <c r="AH1606" s="169">
        <f>(0.2*VLOOKUP(D1606,'%.'!$A$1:$B$4,2,FALSE))+(0.35*VLOOKUP(E1606,'%.'!$A$1:$B$4,2,FALSE))+(0.1*VLOOKUP(F1606,'%.'!$A$1:$B$4,2,FALSE))+(0.35*VLOOKUP(G1606,'%.'!$A$1:$B$4,2,FALSE))</f>
        <v>0.05</v>
      </c>
      <c r="AI1606" s="128" t="str">
        <f t="shared" si="261"/>
        <v>REMOTA</v>
      </c>
      <c r="AJ1606" s="128" t="str">
        <f t="shared" si="257"/>
        <v>No se registra</v>
      </c>
      <c r="AK1606" s="178">
        <f t="shared" si="258"/>
        <v>0</v>
      </c>
    </row>
    <row r="1607" spans="1:37" ht="30" customHeight="1" x14ac:dyDescent="0.25">
      <c r="A1607" s="115">
        <v>1606</v>
      </c>
      <c r="B1607" s="83" t="s">
        <v>3455</v>
      </c>
      <c r="C1607" s="126" t="s">
        <v>3456</v>
      </c>
      <c r="D1607" s="83" t="s">
        <v>1</v>
      </c>
      <c r="E1607" s="83" t="s">
        <v>1</v>
      </c>
      <c r="F1607" s="83" t="s">
        <v>1</v>
      </c>
      <c r="G1607" s="124" t="s">
        <v>1</v>
      </c>
      <c r="H1607" s="169">
        <f t="shared" si="259"/>
        <v>0.05</v>
      </c>
      <c r="I1607" s="170" t="str">
        <f t="shared" si="260"/>
        <v>REMOTA</v>
      </c>
      <c r="J1607" s="292">
        <v>280574937</v>
      </c>
      <c r="K1607" s="221">
        <v>0</v>
      </c>
      <c r="L1607" s="81" t="s">
        <v>133</v>
      </c>
      <c r="M1607" s="188">
        <v>0</v>
      </c>
      <c r="N1607" s="68" t="s">
        <v>405</v>
      </c>
      <c r="O1607" s="199">
        <v>0</v>
      </c>
      <c r="P1607" s="68">
        <v>8</v>
      </c>
      <c r="Q1607" s="68" t="s">
        <v>161</v>
      </c>
      <c r="R1607" s="68" t="s">
        <v>3509</v>
      </c>
      <c r="S1607" s="88">
        <v>43671</v>
      </c>
      <c r="T1607" s="68">
        <v>157.02099999999999</v>
      </c>
      <c r="U1607" s="81" t="s">
        <v>76</v>
      </c>
      <c r="V1607" s="81" t="s">
        <v>3645</v>
      </c>
      <c r="W1607" s="171">
        <v>44074</v>
      </c>
      <c r="X1607" s="172" t="e">
        <f>+CONCATENATE(TEXT(#REF!,"yyyy"),"-",TEXT(#REF!,"mm"))</f>
        <v>#REF!</v>
      </c>
      <c r="Y1607" s="173" t="str">
        <f t="shared" si="252"/>
        <v>8</v>
      </c>
      <c r="Z1607" s="172" t="str">
        <f t="shared" si="253"/>
        <v>2020-07</v>
      </c>
      <c r="AA1607" s="170" t="e">
        <f>+VLOOKUP(Z1607,#REF!,2,FALSE)/VLOOKUP(X1607,#REF!,2,FALSE)</f>
        <v>#REF!</v>
      </c>
      <c r="AB1607" s="174" t="e">
        <f t="shared" si="254"/>
        <v>#REF!</v>
      </c>
      <c r="AC1607" s="174" t="e">
        <f t="shared" si="255"/>
        <v>#REF!</v>
      </c>
      <c r="AD1607" s="175" t="e">
        <f>+#REF!+365*Y1607</f>
        <v>#REF!</v>
      </c>
      <c r="AE1607" s="176" t="e">
        <f t="shared" si="256"/>
        <v>#REF!</v>
      </c>
      <c r="AF1607" s="170" t="e">
        <f>+VLOOKUP(CONCATENATE(TEXT(W1607,"yyyy"),"-",TEXT(W1607,"mm")),#REF!,2,0)</f>
        <v>#REF!</v>
      </c>
      <c r="AG1607" s="177" t="e">
        <f>+(AC1607*(1+'INFLAC PROYECTADA'!$B$8)^(AE1607))/((1+DEMANDADO!AF1607)^(AE1607))</f>
        <v>#REF!</v>
      </c>
      <c r="AH1607" s="169">
        <f>(0.2*VLOOKUP(D1607,'%.'!$A$1:$B$4,2,FALSE))+(0.35*VLOOKUP(E1607,'%.'!$A$1:$B$4,2,FALSE))+(0.1*VLOOKUP(F1607,'%.'!$A$1:$B$4,2,FALSE))+(0.35*VLOOKUP(G1607,'%.'!$A$1:$B$4,2,FALSE))</f>
        <v>0.05</v>
      </c>
      <c r="AI1607" s="128" t="str">
        <f t="shared" si="261"/>
        <v>REMOTA</v>
      </c>
      <c r="AJ1607" s="128" t="str">
        <f t="shared" si="257"/>
        <v>No se registra</v>
      </c>
      <c r="AK1607" s="178">
        <f t="shared" si="258"/>
        <v>0</v>
      </c>
    </row>
    <row r="1608" spans="1:37" ht="30" customHeight="1" x14ac:dyDescent="0.25">
      <c r="A1608" s="115">
        <v>1607</v>
      </c>
      <c r="B1608" s="83" t="s">
        <v>3457</v>
      </c>
      <c r="C1608" s="126" t="s">
        <v>3458</v>
      </c>
      <c r="D1608" s="83" t="s">
        <v>1</v>
      </c>
      <c r="E1608" s="83" t="s">
        <v>1</v>
      </c>
      <c r="F1608" s="83" t="s">
        <v>1</v>
      </c>
      <c r="G1608" s="124" t="s">
        <v>1</v>
      </c>
      <c r="H1608" s="169">
        <f t="shared" si="259"/>
        <v>0.05</v>
      </c>
      <c r="I1608" s="170" t="str">
        <f t="shared" si="260"/>
        <v>REMOTA</v>
      </c>
      <c r="J1608" s="292">
        <v>5000000</v>
      </c>
      <c r="K1608" s="221">
        <v>0</v>
      </c>
      <c r="L1608" s="68" t="s">
        <v>133</v>
      </c>
      <c r="M1608" s="188">
        <v>0</v>
      </c>
      <c r="N1608" s="68" t="s">
        <v>405</v>
      </c>
      <c r="O1608" s="199">
        <v>0</v>
      </c>
      <c r="P1608" s="68">
        <v>7</v>
      </c>
      <c r="Q1608" s="68" t="s">
        <v>161</v>
      </c>
      <c r="R1608" s="68" t="s">
        <v>3509</v>
      </c>
      <c r="S1608" s="88">
        <v>43671</v>
      </c>
      <c r="T1608" s="68">
        <v>157.02099999999999</v>
      </c>
      <c r="U1608" s="81" t="s">
        <v>76</v>
      </c>
      <c r="V1608" s="81" t="s">
        <v>3646</v>
      </c>
      <c r="W1608" s="171">
        <v>44074</v>
      </c>
      <c r="X1608" s="172" t="e">
        <f>+CONCATENATE(TEXT(#REF!,"yyyy"),"-",TEXT(#REF!,"mm"))</f>
        <v>#REF!</v>
      </c>
      <c r="Y1608" s="173" t="str">
        <f t="shared" si="252"/>
        <v>7</v>
      </c>
      <c r="Z1608" s="172" t="str">
        <f t="shared" si="253"/>
        <v>2020-07</v>
      </c>
      <c r="AA1608" s="170" t="e">
        <f>+VLOOKUP(Z1608,#REF!,2,FALSE)/VLOOKUP(X1608,#REF!,2,FALSE)</f>
        <v>#REF!</v>
      </c>
      <c r="AB1608" s="174" t="e">
        <f t="shared" si="254"/>
        <v>#REF!</v>
      </c>
      <c r="AC1608" s="174" t="e">
        <f t="shared" si="255"/>
        <v>#REF!</v>
      </c>
      <c r="AD1608" s="175" t="e">
        <f>+#REF!+365*Y1608</f>
        <v>#REF!</v>
      </c>
      <c r="AE1608" s="176" t="e">
        <f t="shared" si="256"/>
        <v>#REF!</v>
      </c>
      <c r="AF1608" s="170" t="e">
        <f>+VLOOKUP(CONCATENATE(TEXT(W1608,"yyyy"),"-",TEXT(W1608,"mm")),#REF!,2,0)</f>
        <v>#REF!</v>
      </c>
      <c r="AG1608" s="177" t="e">
        <f>+(AC1608*(1+'INFLAC PROYECTADA'!$B$8)^(AE1608))/((1+DEMANDADO!AF1608)^(AE1608))</f>
        <v>#REF!</v>
      </c>
      <c r="AH1608" s="169">
        <f>(0.2*VLOOKUP(D1608,'%.'!$A$1:$B$4,2,FALSE))+(0.35*VLOOKUP(E1608,'%.'!$A$1:$B$4,2,FALSE))+(0.1*VLOOKUP(F1608,'%.'!$A$1:$B$4,2,FALSE))+(0.35*VLOOKUP(G1608,'%.'!$A$1:$B$4,2,FALSE))</f>
        <v>0.05</v>
      </c>
      <c r="AI1608" s="128" t="str">
        <f t="shared" si="261"/>
        <v>REMOTA</v>
      </c>
      <c r="AJ1608" s="128" t="str">
        <f t="shared" si="257"/>
        <v>No se registra</v>
      </c>
      <c r="AK1608" s="178">
        <f t="shared" si="258"/>
        <v>0</v>
      </c>
    </row>
    <row r="1609" spans="1:37" ht="30" customHeight="1" x14ac:dyDescent="0.25">
      <c r="A1609" s="115">
        <v>1608</v>
      </c>
      <c r="B1609" s="83" t="s">
        <v>3459</v>
      </c>
      <c r="C1609" s="126" t="s">
        <v>3460</v>
      </c>
      <c r="D1609" s="83" t="s">
        <v>48</v>
      </c>
      <c r="E1609" s="83" t="s">
        <v>48</v>
      </c>
      <c r="F1609" s="83" t="s">
        <v>1</v>
      </c>
      <c r="G1609" s="124" t="s">
        <v>48</v>
      </c>
      <c r="H1609" s="169">
        <f t="shared" si="259"/>
        <v>0.45500000000000002</v>
      </c>
      <c r="I1609" s="170" t="str">
        <f t="shared" si="260"/>
        <v>MEDIA</v>
      </c>
      <c r="J1609" s="292">
        <v>165291099</v>
      </c>
      <c r="K1609" s="221">
        <v>0</v>
      </c>
      <c r="L1609" s="81" t="s">
        <v>134</v>
      </c>
      <c r="M1609" s="188">
        <v>0</v>
      </c>
      <c r="N1609" s="68" t="s">
        <v>405</v>
      </c>
      <c r="O1609" s="199">
        <v>0</v>
      </c>
      <c r="P1609" s="68">
        <v>8</v>
      </c>
      <c r="Q1609" s="68" t="s">
        <v>161</v>
      </c>
      <c r="R1609" s="68" t="s">
        <v>3509</v>
      </c>
      <c r="S1609" s="88">
        <v>43671</v>
      </c>
      <c r="T1609" s="68">
        <v>157.02099999999999</v>
      </c>
      <c r="U1609" s="81" t="s">
        <v>173</v>
      </c>
      <c r="V1609" s="81" t="s">
        <v>3647</v>
      </c>
      <c r="W1609" s="171">
        <v>44074</v>
      </c>
      <c r="X1609" s="172" t="e">
        <f>+CONCATENATE(TEXT(#REF!,"yyyy"),"-",TEXT(#REF!,"mm"))</f>
        <v>#REF!</v>
      </c>
      <c r="Y1609" s="173" t="str">
        <f t="shared" si="252"/>
        <v>8</v>
      </c>
      <c r="Z1609" s="172" t="str">
        <f t="shared" si="253"/>
        <v>2020-07</v>
      </c>
      <c r="AA1609" s="170" t="e">
        <f>+VLOOKUP(Z1609,#REF!,2,FALSE)/VLOOKUP(X1609,#REF!,2,FALSE)</f>
        <v>#REF!</v>
      </c>
      <c r="AB1609" s="174" t="e">
        <f t="shared" si="254"/>
        <v>#REF!</v>
      </c>
      <c r="AC1609" s="174" t="e">
        <f t="shared" si="255"/>
        <v>#REF!</v>
      </c>
      <c r="AD1609" s="175" t="e">
        <f>+#REF!+365*Y1609</f>
        <v>#REF!</v>
      </c>
      <c r="AE1609" s="176" t="e">
        <f t="shared" si="256"/>
        <v>#REF!</v>
      </c>
      <c r="AF1609" s="170" t="e">
        <f>+VLOOKUP(CONCATENATE(TEXT(W1609,"yyyy"),"-",TEXT(W1609,"mm")),#REF!,2,0)</f>
        <v>#REF!</v>
      </c>
      <c r="AG1609" s="177" t="e">
        <f>+(AC1609*(1+'INFLAC PROYECTADA'!$B$8)^(AE1609))/((1+DEMANDADO!AF1609)^(AE1609))</f>
        <v>#REF!</v>
      </c>
      <c r="AH1609" s="169">
        <f>(0.2*VLOOKUP(D1609,'%.'!$A$1:$B$4,2,FALSE))+(0.35*VLOOKUP(E1609,'%.'!$A$1:$B$4,2,FALSE))+(0.1*VLOOKUP(F1609,'%.'!$A$1:$B$4,2,FALSE))+(0.35*VLOOKUP(G1609,'%.'!$A$1:$B$4,2,FALSE))</f>
        <v>0.45500000000000002</v>
      </c>
      <c r="AI1609" s="128" t="str">
        <f t="shared" si="261"/>
        <v>MEDIA</v>
      </c>
      <c r="AJ1609" s="128" t="str">
        <f t="shared" si="257"/>
        <v>Cuentas de Orden</v>
      </c>
      <c r="AK1609" s="178" t="e">
        <f t="shared" si="258"/>
        <v>#REF!</v>
      </c>
    </row>
    <row r="1610" spans="1:37" ht="30" customHeight="1" x14ac:dyDescent="0.25">
      <c r="A1610" s="115">
        <v>1609</v>
      </c>
      <c r="B1610" s="83" t="s">
        <v>3301</v>
      </c>
      <c r="C1610" s="126" t="s">
        <v>3461</v>
      </c>
      <c r="D1610" s="83" t="s">
        <v>48</v>
      </c>
      <c r="E1610" s="83" t="s">
        <v>48</v>
      </c>
      <c r="F1610" s="83" t="s">
        <v>1</v>
      </c>
      <c r="G1610" s="124" t="s">
        <v>0</v>
      </c>
      <c r="H1610" s="169">
        <f t="shared" si="259"/>
        <v>0.63</v>
      </c>
      <c r="I1610" s="170" t="str">
        <f t="shared" si="260"/>
        <v>ALTA</v>
      </c>
      <c r="J1610" s="292">
        <v>18126230810</v>
      </c>
      <c r="K1610" s="221">
        <v>0.5</v>
      </c>
      <c r="L1610" s="68" t="s">
        <v>129</v>
      </c>
      <c r="M1610" s="188">
        <v>0</v>
      </c>
      <c r="N1610" s="68" t="s">
        <v>405</v>
      </c>
      <c r="O1610" s="199">
        <v>0</v>
      </c>
      <c r="P1610" s="68">
        <v>7</v>
      </c>
      <c r="Q1610" s="68" t="s">
        <v>161</v>
      </c>
      <c r="R1610" s="68" t="s">
        <v>3509</v>
      </c>
      <c r="S1610" s="88">
        <v>43671</v>
      </c>
      <c r="T1610" s="68">
        <v>157.02099999999999</v>
      </c>
      <c r="U1610" s="68" t="s">
        <v>21</v>
      </c>
      <c r="V1610" s="81" t="s">
        <v>3648</v>
      </c>
      <c r="W1610" s="171">
        <v>44074</v>
      </c>
      <c r="X1610" s="172" t="e">
        <f>+CONCATENATE(TEXT(#REF!,"yyyy"),"-",TEXT(#REF!,"mm"))</f>
        <v>#REF!</v>
      </c>
      <c r="Y1610" s="173" t="str">
        <f t="shared" si="252"/>
        <v>7</v>
      </c>
      <c r="Z1610" s="172" t="str">
        <f t="shared" si="253"/>
        <v>2020-07</v>
      </c>
      <c r="AA1610" s="170" t="e">
        <f>+VLOOKUP(Z1610,#REF!,2,FALSE)/VLOOKUP(X1610,#REF!,2,FALSE)</f>
        <v>#REF!</v>
      </c>
      <c r="AB1610" s="174" t="e">
        <f t="shared" si="254"/>
        <v>#REF!</v>
      </c>
      <c r="AC1610" s="174" t="e">
        <f t="shared" si="255"/>
        <v>#REF!</v>
      </c>
      <c r="AD1610" s="175" t="e">
        <f>+#REF!+365*Y1610</f>
        <v>#REF!</v>
      </c>
      <c r="AE1610" s="176" t="e">
        <f t="shared" si="256"/>
        <v>#REF!</v>
      </c>
      <c r="AF1610" s="170" t="e">
        <f>+VLOOKUP(CONCATENATE(TEXT(W1610,"yyyy"),"-",TEXT(W1610,"mm")),#REF!,2,0)</f>
        <v>#REF!</v>
      </c>
      <c r="AG1610" s="177" t="e">
        <f>+(AC1610*(1+'INFLAC PROYECTADA'!$B$8)^(AE1610))/((1+DEMANDADO!AF1610)^(AE1610))</f>
        <v>#REF!</v>
      </c>
      <c r="AH1610" s="169">
        <f>(0.2*VLOOKUP(D1610,'%.'!$A$1:$B$4,2,FALSE))+(0.35*VLOOKUP(E1610,'%.'!$A$1:$B$4,2,FALSE))+(0.1*VLOOKUP(F1610,'%.'!$A$1:$B$4,2,FALSE))+(0.35*VLOOKUP(G1610,'%.'!$A$1:$B$4,2,FALSE))</f>
        <v>0.63</v>
      </c>
      <c r="AI1610" s="128" t="str">
        <f t="shared" si="261"/>
        <v>ALTA</v>
      </c>
      <c r="AJ1610" s="128" t="str">
        <f t="shared" si="257"/>
        <v>Provisión contable</v>
      </c>
      <c r="AK1610" s="178" t="e">
        <f t="shared" si="258"/>
        <v>#REF!</v>
      </c>
    </row>
    <row r="1611" spans="1:37" ht="30" customHeight="1" x14ac:dyDescent="0.25">
      <c r="A1611" s="115">
        <v>1610</v>
      </c>
      <c r="B1611" s="83" t="s">
        <v>3462</v>
      </c>
      <c r="C1611" s="126" t="s">
        <v>3463</v>
      </c>
      <c r="D1611" s="83" t="s">
        <v>1</v>
      </c>
      <c r="E1611" s="83" t="s">
        <v>1</v>
      </c>
      <c r="F1611" s="83" t="s">
        <v>1</v>
      </c>
      <c r="G1611" s="124" t="s">
        <v>1</v>
      </c>
      <c r="H1611" s="169">
        <f t="shared" si="259"/>
        <v>0.05</v>
      </c>
      <c r="I1611" s="170" t="str">
        <f t="shared" si="260"/>
        <v>REMOTA</v>
      </c>
      <c r="J1611" s="292">
        <v>40019984</v>
      </c>
      <c r="K1611" s="221">
        <v>0</v>
      </c>
      <c r="L1611" s="68" t="s">
        <v>133</v>
      </c>
      <c r="M1611" s="188">
        <v>0</v>
      </c>
      <c r="N1611" s="68" t="s">
        <v>405</v>
      </c>
      <c r="O1611" s="199">
        <v>0</v>
      </c>
      <c r="P1611" s="68">
        <v>6</v>
      </c>
      <c r="Q1611" s="68" t="s">
        <v>161</v>
      </c>
      <c r="R1611" s="68" t="s">
        <v>3509</v>
      </c>
      <c r="S1611" s="88">
        <v>43671</v>
      </c>
      <c r="T1611" s="68">
        <v>157.02099999999999</v>
      </c>
      <c r="U1611" s="68" t="s">
        <v>171</v>
      </c>
      <c r="V1611" s="81" t="s">
        <v>3649</v>
      </c>
      <c r="W1611" s="171">
        <v>44074</v>
      </c>
      <c r="X1611" s="172" t="e">
        <f>+CONCATENATE(TEXT(#REF!,"yyyy"),"-",TEXT(#REF!,"mm"))</f>
        <v>#REF!</v>
      </c>
      <c r="Y1611" s="173" t="str">
        <f t="shared" si="252"/>
        <v>6</v>
      </c>
      <c r="Z1611" s="172" t="str">
        <f t="shared" si="253"/>
        <v>2020-07</v>
      </c>
      <c r="AA1611" s="170" t="e">
        <f>+VLOOKUP(Z1611,#REF!,2,FALSE)/VLOOKUP(X1611,#REF!,2,FALSE)</f>
        <v>#REF!</v>
      </c>
      <c r="AB1611" s="174" t="e">
        <f t="shared" si="254"/>
        <v>#REF!</v>
      </c>
      <c r="AC1611" s="174" t="e">
        <f t="shared" si="255"/>
        <v>#REF!</v>
      </c>
      <c r="AD1611" s="175" t="e">
        <f>+#REF!+365*Y1611</f>
        <v>#REF!</v>
      </c>
      <c r="AE1611" s="176" t="e">
        <f t="shared" si="256"/>
        <v>#REF!</v>
      </c>
      <c r="AF1611" s="170" t="e">
        <f>+VLOOKUP(CONCATENATE(TEXT(W1611,"yyyy"),"-",TEXT(W1611,"mm")),#REF!,2,0)</f>
        <v>#REF!</v>
      </c>
      <c r="AG1611" s="177" t="e">
        <f>+(AC1611*(1+'INFLAC PROYECTADA'!$B$8)^(AE1611))/((1+DEMANDADO!AF1611)^(AE1611))</f>
        <v>#REF!</v>
      </c>
      <c r="AH1611" s="169">
        <f>(0.2*VLOOKUP(D1611,'%.'!$A$1:$B$4,2,FALSE))+(0.35*VLOOKUP(E1611,'%.'!$A$1:$B$4,2,FALSE))+(0.1*VLOOKUP(F1611,'%.'!$A$1:$B$4,2,FALSE))+(0.35*VLOOKUP(G1611,'%.'!$A$1:$B$4,2,FALSE))</f>
        <v>0.05</v>
      </c>
      <c r="AI1611" s="128" t="str">
        <f t="shared" si="261"/>
        <v>REMOTA</v>
      </c>
      <c r="AJ1611" s="128" t="str">
        <f t="shared" si="257"/>
        <v>No se registra</v>
      </c>
      <c r="AK1611" s="178">
        <f t="shared" si="258"/>
        <v>0</v>
      </c>
    </row>
    <row r="1612" spans="1:37" ht="30" customHeight="1" x14ac:dyDescent="0.25">
      <c r="A1612" s="115">
        <v>1611</v>
      </c>
      <c r="B1612" s="83" t="s">
        <v>3412</v>
      </c>
      <c r="C1612" s="126" t="s">
        <v>3464</v>
      </c>
      <c r="D1612" s="83" t="s">
        <v>48</v>
      </c>
      <c r="E1612" s="83" t="s">
        <v>1</v>
      </c>
      <c r="F1612" s="83" t="s">
        <v>1</v>
      </c>
      <c r="G1612" s="124" t="s">
        <v>48</v>
      </c>
      <c r="H1612" s="169">
        <f t="shared" si="259"/>
        <v>0.29749999999999999</v>
      </c>
      <c r="I1612" s="170" t="str">
        <f t="shared" si="260"/>
        <v>MEDIA</v>
      </c>
      <c r="J1612" s="292">
        <v>348523480</v>
      </c>
      <c r="K1612" s="221">
        <v>0</v>
      </c>
      <c r="L1612" s="81" t="s">
        <v>130</v>
      </c>
      <c r="M1612" s="188">
        <v>0</v>
      </c>
      <c r="N1612" s="68" t="s">
        <v>405</v>
      </c>
      <c r="O1612" s="199">
        <v>0</v>
      </c>
      <c r="P1612" s="68">
        <v>6</v>
      </c>
      <c r="Q1612" s="68" t="s">
        <v>161</v>
      </c>
      <c r="R1612" s="68" t="s">
        <v>3509</v>
      </c>
      <c r="S1612" s="88">
        <v>43671</v>
      </c>
      <c r="T1612" s="68">
        <v>157.02099999999999</v>
      </c>
      <c r="U1612" s="68" t="s">
        <v>21</v>
      </c>
      <c r="V1612" s="81" t="s">
        <v>3650</v>
      </c>
      <c r="W1612" s="171">
        <v>44074</v>
      </c>
      <c r="X1612" s="172" t="e">
        <f>+CONCATENATE(TEXT(#REF!,"yyyy"),"-",TEXT(#REF!,"mm"))</f>
        <v>#REF!</v>
      </c>
      <c r="Y1612" s="173" t="str">
        <f t="shared" si="252"/>
        <v>6</v>
      </c>
      <c r="Z1612" s="172" t="str">
        <f t="shared" si="253"/>
        <v>2020-07</v>
      </c>
      <c r="AA1612" s="170" t="e">
        <f>+VLOOKUP(Z1612,#REF!,2,FALSE)/VLOOKUP(X1612,#REF!,2,FALSE)</f>
        <v>#REF!</v>
      </c>
      <c r="AB1612" s="174" t="e">
        <f t="shared" si="254"/>
        <v>#REF!</v>
      </c>
      <c r="AC1612" s="174" t="e">
        <f t="shared" si="255"/>
        <v>#REF!</v>
      </c>
      <c r="AD1612" s="175" t="e">
        <f>+#REF!+365*Y1612</f>
        <v>#REF!</v>
      </c>
      <c r="AE1612" s="176" t="e">
        <f t="shared" si="256"/>
        <v>#REF!</v>
      </c>
      <c r="AF1612" s="170" t="e">
        <f>+VLOOKUP(CONCATENATE(TEXT(W1612,"yyyy"),"-",TEXT(W1612,"mm")),#REF!,2,0)</f>
        <v>#REF!</v>
      </c>
      <c r="AG1612" s="177" t="e">
        <f>+(AC1612*(1+'INFLAC PROYECTADA'!$B$8)^(AE1612))/((1+DEMANDADO!AF1612)^(AE1612))</f>
        <v>#REF!</v>
      </c>
      <c r="AH1612" s="169">
        <f>(0.2*VLOOKUP(D1612,'%.'!$A$1:$B$4,2,FALSE))+(0.35*VLOOKUP(E1612,'%.'!$A$1:$B$4,2,FALSE))+(0.1*VLOOKUP(F1612,'%.'!$A$1:$B$4,2,FALSE))+(0.35*VLOOKUP(G1612,'%.'!$A$1:$B$4,2,FALSE))</f>
        <v>0.29749999999999999</v>
      </c>
      <c r="AI1612" s="128" t="str">
        <f t="shared" si="261"/>
        <v>MEDIA</v>
      </c>
      <c r="AJ1612" s="128" t="str">
        <f t="shared" si="257"/>
        <v>Cuentas de Orden</v>
      </c>
      <c r="AK1612" s="178" t="e">
        <f t="shared" si="258"/>
        <v>#REF!</v>
      </c>
    </row>
    <row r="1613" spans="1:37" ht="30" customHeight="1" x14ac:dyDescent="0.25">
      <c r="A1613" s="115">
        <v>1612</v>
      </c>
      <c r="B1613" s="83" t="s">
        <v>3465</v>
      </c>
      <c r="C1613" s="126" t="s">
        <v>3466</v>
      </c>
      <c r="D1613" s="83" t="s">
        <v>1</v>
      </c>
      <c r="E1613" s="83" t="s">
        <v>48</v>
      </c>
      <c r="F1613" s="83" t="s">
        <v>1</v>
      </c>
      <c r="G1613" s="124" t="s">
        <v>48</v>
      </c>
      <c r="H1613" s="169">
        <f t="shared" si="259"/>
        <v>0.36499999999999999</v>
      </c>
      <c r="I1613" s="170" t="str">
        <f t="shared" si="260"/>
        <v>MEDIA</v>
      </c>
      <c r="J1613" s="292">
        <v>132243748</v>
      </c>
      <c r="K1613" s="221">
        <v>0</v>
      </c>
      <c r="L1613" s="81" t="s">
        <v>131</v>
      </c>
      <c r="M1613" s="188">
        <v>0</v>
      </c>
      <c r="N1613" s="68" t="s">
        <v>405</v>
      </c>
      <c r="O1613" s="199">
        <v>0</v>
      </c>
      <c r="P1613" s="68">
        <v>6</v>
      </c>
      <c r="Q1613" s="68" t="s">
        <v>161</v>
      </c>
      <c r="R1613" s="68" t="s">
        <v>3509</v>
      </c>
      <c r="S1613" s="88">
        <v>43671</v>
      </c>
      <c r="T1613" s="68">
        <v>157.02099999999999</v>
      </c>
      <c r="U1613" s="81" t="s">
        <v>173</v>
      </c>
      <c r="V1613" s="81" t="s">
        <v>3651</v>
      </c>
      <c r="W1613" s="171">
        <v>44074</v>
      </c>
      <c r="X1613" s="172" t="e">
        <f>+CONCATENATE(TEXT(#REF!,"yyyy"),"-",TEXT(#REF!,"mm"))</f>
        <v>#REF!</v>
      </c>
      <c r="Y1613" s="173" t="str">
        <f t="shared" si="252"/>
        <v>6</v>
      </c>
      <c r="Z1613" s="172" t="str">
        <f t="shared" si="253"/>
        <v>2020-07</v>
      </c>
      <c r="AA1613" s="170" t="e">
        <f>+VLOOKUP(Z1613,#REF!,2,FALSE)/VLOOKUP(X1613,#REF!,2,FALSE)</f>
        <v>#REF!</v>
      </c>
      <c r="AB1613" s="174" t="e">
        <f t="shared" si="254"/>
        <v>#REF!</v>
      </c>
      <c r="AC1613" s="174" t="e">
        <f t="shared" si="255"/>
        <v>#REF!</v>
      </c>
      <c r="AD1613" s="175" t="e">
        <f>+#REF!+365*Y1613</f>
        <v>#REF!</v>
      </c>
      <c r="AE1613" s="176" t="e">
        <f t="shared" si="256"/>
        <v>#REF!</v>
      </c>
      <c r="AF1613" s="170" t="e">
        <f>+VLOOKUP(CONCATENATE(TEXT(W1613,"yyyy"),"-",TEXT(W1613,"mm")),#REF!,2,0)</f>
        <v>#REF!</v>
      </c>
      <c r="AG1613" s="177" t="e">
        <f>+(AC1613*(1+'INFLAC PROYECTADA'!$B$8)^(AE1613))/((1+DEMANDADO!AF1613)^(AE1613))</f>
        <v>#REF!</v>
      </c>
      <c r="AH1613" s="169">
        <f>(0.2*VLOOKUP(D1613,'%.'!$A$1:$B$4,2,FALSE))+(0.35*VLOOKUP(E1613,'%.'!$A$1:$B$4,2,FALSE))+(0.1*VLOOKUP(F1613,'%.'!$A$1:$B$4,2,FALSE))+(0.35*VLOOKUP(G1613,'%.'!$A$1:$B$4,2,FALSE))</f>
        <v>0.36499999999999999</v>
      </c>
      <c r="AI1613" s="128" t="str">
        <f t="shared" si="261"/>
        <v>MEDIA</v>
      </c>
      <c r="AJ1613" s="128" t="str">
        <f t="shared" si="257"/>
        <v>Cuentas de Orden</v>
      </c>
      <c r="AK1613" s="178" t="e">
        <f t="shared" si="258"/>
        <v>#REF!</v>
      </c>
    </row>
    <row r="1614" spans="1:37" ht="30" customHeight="1" x14ac:dyDescent="0.25">
      <c r="A1614" s="115">
        <v>1613</v>
      </c>
      <c r="B1614" s="83" t="s">
        <v>3467</v>
      </c>
      <c r="C1614" s="126" t="s">
        <v>3468</v>
      </c>
      <c r="D1614" s="83" t="s">
        <v>1</v>
      </c>
      <c r="E1614" s="83" t="s">
        <v>1</v>
      </c>
      <c r="F1614" s="83" t="s">
        <v>1</v>
      </c>
      <c r="G1614" s="124" t="s">
        <v>1</v>
      </c>
      <c r="H1614" s="169">
        <f t="shared" si="259"/>
        <v>0.05</v>
      </c>
      <c r="I1614" s="170" t="str">
        <f t="shared" si="260"/>
        <v>REMOTA</v>
      </c>
      <c r="J1614" s="292">
        <v>34948995</v>
      </c>
      <c r="K1614" s="221">
        <v>0</v>
      </c>
      <c r="L1614" s="81" t="s">
        <v>133</v>
      </c>
      <c r="M1614" s="188">
        <v>0</v>
      </c>
      <c r="N1614" s="68" t="s">
        <v>405</v>
      </c>
      <c r="O1614" s="199">
        <v>0</v>
      </c>
      <c r="P1614" s="68">
        <v>5</v>
      </c>
      <c r="Q1614" s="68" t="s">
        <v>161</v>
      </c>
      <c r="R1614" s="68" t="s">
        <v>3509</v>
      </c>
      <c r="S1614" s="88">
        <v>43671</v>
      </c>
      <c r="T1614" s="68">
        <v>157.02099999999999</v>
      </c>
      <c r="U1614" s="68" t="s">
        <v>171</v>
      </c>
      <c r="V1614" s="81" t="s">
        <v>3652</v>
      </c>
      <c r="W1614" s="171">
        <v>44074</v>
      </c>
      <c r="X1614" s="172" t="e">
        <f>+CONCATENATE(TEXT(#REF!,"yyyy"),"-",TEXT(#REF!,"mm"))</f>
        <v>#REF!</v>
      </c>
      <c r="Y1614" s="173" t="str">
        <f t="shared" si="252"/>
        <v>5</v>
      </c>
      <c r="Z1614" s="172" t="str">
        <f t="shared" si="253"/>
        <v>2020-07</v>
      </c>
      <c r="AA1614" s="170" t="e">
        <f>+VLOOKUP(Z1614,#REF!,2,FALSE)/VLOOKUP(X1614,#REF!,2,FALSE)</f>
        <v>#REF!</v>
      </c>
      <c r="AB1614" s="174" t="e">
        <f t="shared" si="254"/>
        <v>#REF!</v>
      </c>
      <c r="AC1614" s="174" t="e">
        <f t="shared" si="255"/>
        <v>#REF!</v>
      </c>
      <c r="AD1614" s="175" t="e">
        <f>+#REF!+365*Y1614</f>
        <v>#REF!</v>
      </c>
      <c r="AE1614" s="176" t="e">
        <f t="shared" si="256"/>
        <v>#REF!</v>
      </c>
      <c r="AF1614" s="170" t="e">
        <f>+VLOOKUP(CONCATENATE(TEXT(W1614,"yyyy"),"-",TEXT(W1614,"mm")),#REF!,2,0)</f>
        <v>#REF!</v>
      </c>
      <c r="AG1614" s="177" t="e">
        <f>+(AC1614*(1+'INFLAC PROYECTADA'!$B$8)^(AE1614))/((1+DEMANDADO!AF1614)^(AE1614))</f>
        <v>#REF!</v>
      </c>
      <c r="AH1614" s="169">
        <f>(0.2*VLOOKUP(D1614,'%.'!$A$1:$B$4,2,FALSE))+(0.35*VLOOKUP(E1614,'%.'!$A$1:$B$4,2,FALSE))+(0.1*VLOOKUP(F1614,'%.'!$A$1:$B$4,2,FALSE))+(0.35*VLOOKUP(G1614,'%.'!$A$1:$B$4,2,FALSE))</f>
        <v>0.05</v>
      </c>
      <c r="AI1614" s="128" t="str">
        <f t="shared" si="261"/>
        <v>REMOTA</v>
      </c>
      <c r="AJ1614" s="128" t="str">
        <f t="shared" si="257"/>
        <v>No se registra</v>
      </c>
      <c r="AK1614" s="178">
        <f t="shared" si="258"/>
        <v>0</v>
      </c>
    </row>
    <row r="1615" spans="1:37" ht="30" customHeight="1" x14ac:dyDescent="0.25">
      <c r="A1615" s="115">
        <v>1614</v>
      </c>
      <c r="B1615" s="83" t="s">
        <v>3467</v>
      </c>
      <c r="C1615" s="126" t="s">
        <v>3469</v>
      </c>
      <c r="D1615" s="83" t="s">
        <v>1</v>
      </c>
      <c r="E1615" s="83" t="s">
        <v>1</v>
      </c>
      <c r="F1615" s="83" t="s">
        <v>1</v>
      </c>
      <c r="G1615" s="124" t="s">
        <v>1</v>
      </c>
      <c r="H1615" s="169">
        <f t="shared" si="259"/>
        <v>0.05</v>
      </c>
      <c r="I1615" s="170" t="str">
        <f t="shared" si="260"/>
        <v>REMOTA</v>
      </c>
      <c r="J1615" s="292">
        <v>49490334</v>
      </c>
      <c r="K1615" s="221">
        <v>0</v>
      </c>
      <c r="L1615" s="81" t="s">
        <v>133</v>
      </c>
      <c r="M1615" s="188">
        <v>0</v>
      </c>
      <c r="N1615" s="68" t="s">
        <v>405</v>
      </c>
      <c r="O1615" s="199">
        <v>0</v>
      </c>
      <c r="P1615" s="68">
        <v>5</v>
      </c>
      <c r="Q1615" s="68" t="s">
        <v>161</v>
      </c>
      <c r="R1615" s="68" t="s">
        <v>3509</v>
      </c>
      <c r="S1615" s="88">
        <v>43671</v>
      </c>
      <c r="T1615" s="68">
        <v>157.02099999999999</v>
      </c>
      <c r="U1615" s="68" t="s">
        <v>171</v>
      </c>
      <c r="V1615" s="81" t="s">
        <v>3653</v>
      </c>
      <c r="W1615" s="171">
        <v>44074</v>
      </c>
      <c r="X1615" s="172" t="e">
        <f>+CONCATENATE(TEXT(#REF!,"yyyy"),"-",TEXT(#REF!,"mm"))</f>
        <v>#REF!</v>
      </c>
      <c r="Y1615" s="173" t="str">
        <f t="shared" si="252"/>
        <v>5</v>
      </c>
      <c r="Z1615" s="172" t="str">
        <f t="shared" si="253"/>
        <v>2020-07</v>
      </c>
      <c r="AA1615" s="170" t="e">
        <f>+VLOOKUP(Z1615,#REF!,2,FALSE)/VLOOKUP(X1615,#REF!,2,FALSE)</f>
        <v>#REF!</v>
      </c>
      <c r="AB1615" s="174" t="e">
        <f t="shared" si="254"/>
        <v>#REF!</v>
      </c>
      <c r="AC1615" s="174" t="e">
        <f t="shared" si="255"/>
        <v>#REF!</v>
      </c>
      <c r="AD1615" s="175" t="e">
        <f>+#REF!+365*Y1615</f>
        <v>#REF!</v>
      </c>
      <c r="AE1615" s="176" t="e">
        <f t="shared" si="256"/>
        <v>#REF!</v>
      </c>
      <c r="AF1615" s="170" t="e">
        <f>+VLOOKUP(CONCATENATE(TEXT(W1615,"yyyy"),"-",TEXT(W1615,"mm")),#REF!,2,0)</f>
        <v>#REF!</v>
      </c>
      <c r="AG1615" s="177" t="e">
        <f>+(AC1615*(1+'INFLAC PROYECTADA'!$B$8)^(AE1615))/((1+DEMANDADO!AF1615)^(AE1615))</f>
        <v>#REF!</v>
      </c>
      <c r="AH1615" s="169">
        <f>(0.2*VLOOKUP(D1615,'%.'!$A$1:$B$4,2,FALSE))+(0.35*VLOOKUP(E1615,'%.'!$A$1:$B$4,2,FALSE))+(0.1*VLOOKUP(F1615,'%.'!$A$1:$B$4,2,FALSE))+(0.35*VLOOKUP(G1615,'%.'!$A$1:$B$4,2,FALSE))</f>
        <v>0.05</v>
      </c>
      <c r="AI1615" s="128" t="str">
        <f t="shared" si="261"/>
        <v>REMOTA</v>
      </c>
      <c r="AJ1615" s="128" t="str">
        <f t="shared" si="257"/>
        <v>No se registra</v>
      </c>
      <c r="AK1615" s="178">
        <f t="shared" si="258"/>
        <v>0</v>
      </c>
    </row>
    <row r="1616" spans="1:37" ht="30" customHeight="1" x14ac:dyDescent="0.25">
      <c r="A1616" s="115">
        <v>1615</v>
      </c>
      <c r="B1616" s="83" t="s">
        <v>3470</v>
      </c>
      <c r="C1616" s="126" t="s">
        <v>3471</v>
      </c>
      <c r="D1616" s="83" t="s">
        <v>48</v>
      </c>
      <c r="E1616" s="83" t="s">
        <v>48</v>
      </c>
      <c r="F1616" s="83" t="s">
        <v>48</v>
      </c>
      <c r="G1616" s="124" t="s">
        <v>48</v>
      </c>
      <c r="H1616" s="169">
        <f t="shared" si="259"/>
        <v>0.5</v>
      </c>
      <c r="I1616" s="170" t="str">
        <f t="shared" si="260"/>
        <v>MEDIA</v>
      </c>
      <c r="J1616" s="292">
        <v>42687512</v>
      </c>
      <c r="K1616" s="221">
        <v>0</v>
      </c>
      <c r="L1616" s="68" t="s">
        <v>129</v>
      </c>
      <c r="M1616" s="188">
        <v>0</v>
      </c>
      <c r="N1616" s="68" t="s">
        <v>405</v>
      </c>
      <c r="O1616" s="199">
        <v>0</v>
      </c>
      <c r="P1616" s="68">
        <v>4</v>
      </c>
      <c r="Q1616" s="68" t="s">
        <v>161</v>
      </c>
      <c r="R1616" s="68" t="s">
        <v>3509</v>
      </c>
      <c r="S1616" s="88">
        <v>43671</v>
      </c>
      <c r="T1616" s="68">
        <v>157.02099999999999</v>
      </c>
      <c r="U1616" s="68" t="s">
        <v>171</v>
      </c>
      <c r="V1616" s="81" t="s">
        <v>3654</v>
      </c>
      <c r="W1616" s="171">
        <v>44074</v>
      </c>
      <c r="X1616" s="172" t="e">
        <f>+CONCATENATE(TEXT(#REF!,"yyyy"),"-",TEXT(#REF!,"mm"))</f>
        <v>#REF!</v>
      </c>
      <c r="Y1616" s="173" t="str">
        <f t="shared" si="252"/>
        <v>4</v>
      </c>
      <c r="Z1616" s="172" t="str">
        <f t="shared" si="253"/>
        <v>2020-07</v>
      </c>
      <c r="AA1616" s="170" t="e">
        <f>+VLOOKUP(Z1616,#REF!,2,FALSE)/VLOOKUP(X1616,#REF!,2,FALSE)</f>
        <v>#REF!</v>
      </c>
      <c r="AB1616" s="174" t="e">
        <f t="shared" si="254"/>
        <v>#REF!</v>
      </c>
      <c r="AC1616" s="174" t="e">
        <f t="shared" si="255"/>
        <v>#REF!</v>
      </c>
      <c r="AD1616" s="175" t="e">
        <f>+#REF!+365*Y1616</f>
        <v>#REF!</v>
      </c>
      <c r="AE1616" s="176" t="e">
        <f t="shared" si="256"/>
        <v>#REF!</v>
      </c>
      <c r="AF1616" s="170" t="e">
        <f>+VLOOKUP(CONCATENATE(TEXT(W1616,"yyyy"),"-",TEXT(W1616,"mm")),#REF!,2,0)</f>
        <v>#REF!</v>
      </c>
      <c r="AG1616" s="177" t="e">
        <f>+(AC1616*(1+'INFLAC PROYECTADA'!$B$8)^(AE1616))/((1+DEMANDADO!AF1616)^(AE1616))</f>
        <v>#REF!</v>
      </c>
      <c r="AH1616" s="169">
        <f>(0.2*VLOOKUP(D1616,'%.'!$A$1:$B$4,2,FALSE))+(0.35*VLOOKUP(E1616,'%.'!$A$1:$B$4,2,FALSE))+(0.1*VLOOKUP(F1616,'%.'!$A$1:$B$4,2,FALSE))+(0.35*VLOOKUP(G1616,'%.'!$A$1:$B$4,2,FALSE))</f>
        <v>0.5</v>
      </c>
      <c r="AI1616" s="128" t="str">
        <f t="shared" si="261"/>
        <v>MEDIA</v>
      </c>
      <c r="AJ1616" s="128" t="str">
        <f t="shared" si="257"/>
        <v>Cuentas de Orden</v>
      </c>
      <c r="AK1616" s="178" t="e">
        <f t="shared" si="258"/>
        <v>#REF!</v>
      </c>
    </row>
    <row r="1617" spans="1:37" ht="30" customHeight="1" x14ac:dyDescent="0.25">
      <c r="A1617" s="115">
        <v>1616</v>
      </c>
      <c r="B1617" s="83" t="s">
        <v>3340</v>
      </c>
      <c r="C1617" s="126" t="s">
        <v>3472</v>
      </c>
      <c r="D1617" s="83" t="s">
        <v>48</v>
      </c>
      <c r="E1617" s="83" t="s">
        <v>1</v>
      </c>
      <c r="F1617" s="83" t="s">
        <v>1</v>
      </c>
      <c r="G1617" s="124" t="s">
        <v>1</v>
      </c>
      <c r="H1617" s="169">
        <f t="shared" si="259"/>
        <v>0.14000000000000001</v>
      </c>
      <c r="I1617" s="170" t="str">
        <f t="shared" si="260"/>
        <v>BAJA</v>
      </c>
      <c r="J1617" s="292">
        <v>227428257</v>
      </c>
      <c r="K1617" s="221">
        <v>0</v>
      </c>
      <c r="L1617" s="68" t="s">
        <v>129</v>
      </c>
      <c r="M1617" s="188">
        <v>0</v>
      </c>
      <c r="N1617" s="68" t="s">
        <v>405</v>
      </c>
      <c r="O1617" s="199">
        <v>0</v>
      </c>
      <c r="P1617" s="68">
        <v>6</v>
      </c>
      <c r="Q1617" s="68" t="s">
        <v>161</v>
      </c>
      <c r="R1617" s="68" t="s">
        <v>3509</v>
      </c>
      <c r="S1617" s="88">
        <v>43671</v>
      </c>
      <c r="T1617" s="68">
        <v>157.02099999999999</v>
      </c>
      <c r="U1617" s="68" t="s">
        <v>182</v>
      </c>
      <c r="V1617" s="81" t="s">
        <v>3655</v>
      </c>
      <c r="W1617" s="171">
        <v>44074</v>
      </c>
      <c r="X1617" s="172" t="e">
        <f>+CONCATENATE(TEXT(#REF!,"yyyy"),"-",TEXT(#REF!,"mm"))</f>
        <v>#REF!</v>
      </c>
      <c r="Y1617" s="173" t="str">
        <f t="shared" si="252"/>
        <v>6</v>
      </c>
      <c r="Z1617" s="172" t="str">
        <f t="shared" si="253"/>
        <v>2020-07</v>
      </c>
      <c r="AA1617" s="170" t="e">
        <f>+VLOOKUP(Z1617,#REF!,2,FALSE)/VLOOKUP(X1617,#REF!,2,FALSE)</f>
        <v>#REF!</v>
      </c>
      <c r="AB1617" s="174" t="e">
        <f t="shared" si="254"/>
        <v>#REF!</v>
      </c>
      <c r="AC1617" s="174" t="e">
        <f t="shared" si="255"/>
        <v>#REF!</v>
      </c>
      <c r="AD1617" s="175" t="e">
        <f>+#REF!+365*Y1617</f>
        <v>#REF!</v>
      </c>
      <c r="AE1617" s="176" t="e">
        <f t="shared" si="256"/>
        <v>#REF!</v>
      </c>
      <c r="AF1617" s="170" t="e">
        <f>+VLOOKUP(CONCATENATE(TEXT(W1617,"yyyy"),"-",TEXT(W1617,"mm")),#REF!,2,0)</f>
        <v>#REF!</v>
      </c>
      <c r="AG1617" s="177" t="e">
        <f>+(AC1617*(1+'INFLAC PROYECTADA'!$B$8)^(AE1617))/((1+DEMANDADO!AF1617)^(AE1617))</f>
        <v>#REF!</v>
      </c>
      <c r="AH1617" s="169">
        <f>(0.2*VLOOKUP(D1617,'%.'!$A$1:$B$4,2,FALSE))+(0.35*VLOOKUP(E1617,'%.'!$A$1:$B$4,2,FALSE))+(0.1*VLOOKUP(F1617,'%.'!$A$1:$B$4,2,FALSE))+(0.35*VLOOKUP(G1617,'%.'!$A$1:$B$4,2,FALSE))</f>
        <v>0.14000000000000001</v>
      </c>
      <c r="AI1617" s="128" t="str">
        <f t="shared" si="261"/>
        <v>BAJA</v>
      </c>
      <c r="AJ1617" s="128" t="str">
        <f t="shared" si="257"/>
        <v>Cuentas de Orden</v>
      </c>
      <c r="AK1617" s="178" t="e">
        <f t="shared" si="258"/>
        <v>#REF!</v>
      </c>
    </row>
    <row r="1618" spans="1:37" ht="30" customHeight="1" x14ac:dyDescent="0.25">
      <c r="A1618" s="115">
        <v>1617</v>
      </c>
      <c r="B1618" s="83" t="s">
        <v>3318</v>
      </c>
      <c r="C1618" s="126" t="s">
        <v>3473</v>
      </c>
      <c r="D1618" s="83" t="s">
        <v>1</v>
      </c>
      <c r="E1618" s="83" t="s">
        <v>1</v>
      </c>
      <c r="F1618" s="83" t="s">
        <v>1</v>
      </c>
      <c r="G1618" s="124" t="s">
        <v>1</v>
      </c>
      <c r="H1618" s="169">
        <f t="shared" si="259"/>
        <v>0.05</v>
      </c>
      <c r="I1618" s="170" t="str">
        <f t="shared" si="260"/>
        <v>REMOTA</v>
      </c>
      <c r="J1618" s="292">
        <v>35921468</v>
      </c>
      <c r="K1618" s="221">
        <v>0</v>
      </c>
      <c r="L1618" s="68" t="s">
        <v>129</v>
      </c>
      <c r="M1618" s="188">
        <v>0</v>
      </c>
      <c r="N1618" s="68" t="s">
        <v>405</v>
      </c>
      <c r="O1618" s="199">
        <v>0</v>
      </c>
      <c r="P1618" s="68">
        <v>5</v>
      </c>
      <c r="Q1618" s="68" t="s">
        <v>161</v>
      </c>
      <c r="R1618" s="68" t="s">
        <v>3509</v>
      </c>
      <c r="S1618" s="88">
        <v>43671</v>
      </c>
      <c r="T1618" s="68">
        <v>157.02099999999999</v>
      </c>
      <c r="U1618" s="68" t="s">
        <v>171</v>
      </c>
      <c r="V1618" s="81" t="s">
        <v>3656</v>
      </c>
      <c r="W1618" s="171">
        <v>44074</v>
      </c>
      <c r="X1618" s="172" t="e">
        <f>+CONCATENATE(TEXT(#REF!,"yyyy"),"-",TEXT(#REF!,"mm"))</f>
        <v>#REF!</v>
      </c>
      <c r="Y1618" s="173" t="str">
        <f t="shared" si="252"/>
        <v>5</v>
      </c>
      <c r="Z1618" s="172" t="str">
        <f t="shared" si="253"/>
        <v>2020-07</v>
      </c>
      <c r="AA1618" s="170" t="e">
        <f>+VLOOKUP(Z1618,#REF!,2,FALSE)/VLOOKUP(X1618,#REF!,2,FALSE)</f>
        <v>#REF!</v>
      </c>
      <c r="AB1618" s="174" t="e">
        <f t="shared" si="254"/>
        <v>#REF!</v>
      </c>
      <c r="AC1618" s="174" t="e">
        <f t="shared" si="255"/>
        <v>#REF!</v>
      </c>
      <c r="AD1618" s="175" t="e">
        <f>+#REF!+365*Y1618</f>
        <v>#REF!</v>
      </c>
      <c r="AE1618" s="176" t="e">
        <f t="shared" si="256"/>
        <v>#REF!</v>
      </c>
      <c r="AF1618" s="170" t="e">
        <f>+VLOOKUP(CONCATENATE(TEXT(W1618,"yyyy"),"-",TEXT(W1618,"mm")),#REF!,2,0)</f>
        <v>#REF!</v>
      </c>
      <c r="AG1618" s="177" t="e">
        <f>+(AC1618*(1+'INFLAC PROYECTADA'!$B$8)^(AE1618))/((1+DEMANDADO!AF1618)^(AE1618))</f>
        <v>#REF!</v>
      </c>
      <c r="AH1618" s="169">
        <f>(0.2*VLOOKUP(D1618,'%.'!$A$1:$B$4,2,FALSE))+(0.35*VLOOKUP(E1618,'%.'!$A$1:$B$4,2,FALSE))+(0.1*VLOOKUP(F1618,'%.'!$A$1:$B$4,2,FALSE))+(0.35*VLOOKUP(G1618,'%.'!$A$1:$B$4,2,FALSE))</f>
        <v>0.05</v>
      </c>
      <c r="AI1618" s="128" t="str">
        <f t="shared" si="261"/>
        <v>REMOTA</v>
      </c>
      <c r="AJ1618" s="128" t="str">
        <f t="shared" si="257"/>
        <v>No se registra</v>
      </c>
      <c r="AK1618" s="178">
        <f t="shared" si="258"/>
        <v>0</v>
      </c>
    </row>
    <row r="1619" spans="1:37" ht="30" customHeight="1" x14ac:dyDescent="0.25">
      <c r="A1619" s="115">
        <v>1618</v>
      </c>
      <c r="B1619" s="83" t="s">
        <v>3412</v>
      </c>
      <c r="C1619" s="126" t="s">
        <v>3474</v>
      </c>
      <c r="D1619" s="83" t="s">
        <v>48</v>
      </c>
      <c r="E1619" s="83" t="s">
        <v>1</v>
      </c>
      <c r="F1619" s="83" t="s">
        <v>1</v>
      </c>
      <c r="G1619" s="124" t="s">
        <v>1</v>
      </c>
      <c r="H1619" s="169">
        <f t="shared" si="259"/>
        <v>0.14000000000000001</v>
      </c>
      <c r="I1619" s="170" t="str">
        <f t="shared" si="260"/>
        <v>BAJA</v>
      </c>
      <c r="J1619" s="292">
        <v>315000000</v>
      </c>
      <c r="K1619" s="221">
        <v>0</v>
      </c>
      <c r="L1619" s="81" t="s">
        <v>139</v>
      </c>
      <c r="M1619" s="188">
        <v>0</v>
      </c>
      <c r="N1619" s="68" t="s">
        <v>511</v>
      </c>
      <c r="O1619" s="199">
        <v>0</v>
      </c>
      <c r="P1619" s="68">
        <v>3</v>
      </c>
      <c r="Q1619" s="68" t="s">
        <v>161</v>
      </c>
      <c r="R1619" s="68" t="s">
        <v>3509</v>
      </c>
      <c r="S1619" s="88">
        <v>43671</v>
      </c>
      <c r="T1619" s="68">
        <v>157.02099999999999</v>
      </c>
      <c r="U1619" s="81" t="s">
        <v>183</v>
      </c>
      <c r="V1619" s="81" t="s">
        <v>3657</v>
      </c>
      <c r="W1619" s="171">
        <v>44074</v>
      </c>
      <c r="X1619" s="172" t="e">
        <f>+CONCATENATE(TEXT(#REF!,"yyyy"),"-",TEXT(#REF!,"mm"))</f>
        <v>#REF!</v>
      </c>
      <c r="Y1619" s="173" t="str">
        <f t="shared" si="252"/>
        <v>3</v>
      </c>
      <c r="Z1619" s="172" t="str">
        <f t="shared" si="253"/>
        <v>2020-07</v>
      </c>
      <c r="AA1619" s="170" t="e">
        <f>+VLOOKUP(Z1619,#REF!,2,FALSE)/VLOOKUP(X1619,#REF!,2,FALSE)</f>
        <v>#REF!</v>
      </c>
      <c r="AB1619" s="174" t="e">
        <f t="shared" si="254"/>
        <v>#REF!</v>
      </c>
      <c r="AC1619" s="174" t="e">
        <f t="shared" si="255"/>
        <v>#REF!</v>
      </c>
      <c r="AD1619" s="175" t="e">
        <f>+#REF!+365*Y1619</f>
        <v>#REF!</v>
      </c>
      <c r="AE1619" s="176" t="e">
        <f t="shared" si="256"/>
        <v>#REF!</v>
      </c>
      <c r="AF1619" s="170" t="e">
        <f>+VLOOKUP(CONCATENATE(TEXT(W1619,"yyyy"),"-",TEXT(W1619,"mm")),#REF!,2,0)</f>
        <v>#REF!</v>
      </c>
      <c r="AG1619" s="177" t="e">
        <f>+(AC1619*(1+'INFLAC PROYECTADA'!$B$8)^(AE1619))/((1+DEMANDADO!AF1619)^(AE1619))</f>
        <v>#REF!</v>
      </c>
      <c r="AH1619" s="169">
        <f>(0.2*VLOOKUP(D1619,'%.'!$A$1:$B$4,2,FALSE))+(0.35*VLOOKUP(E1619,'%.'!$A$1:$B$4,2,FALSE))+(0.1*VLOOKUP(F1619,'%.'!$A$1:$B$4,2,FALSE))+(0.35*VLOOKUP(G1619,'%.'!$A$1:$B$4,2,FALSE))</f>
        <v>0.14000000000000001</v>
      </c>
      <c r="AI1619" s="128" t="str">
        <f t="shared" si="261"/>
        <v>BAJA</v>
      </c>
      <c r="AJ1619" s="128" t="str">
        <f t="shared" si="257"/>
        <v>Cuentas de Orden</v>
      </c>
      <c r="AK1619" s="178" t="e">
        <f t="shared" si="258"/>
        <v>#REF!</v>
      </c>
    </row>
    <row r="1620" spans="1:37" ht="30" customHeight="1" x14ac:dyDescent="0.25">
      <c r="A1620" s="115">
        <v>1619</v>
      </c>
      <c r="B1620" s="83" t="s">
        <v>3301</v>
      </c>
      <c r="C1620" s="126" t="s">
        <v>3475</v>
      </c>
      <c r="D1620" s="83" t="s">
        <v>48</v>
      </c>
      <c r="E1620" s="83" t="s">
        <v>48</v>
      </c>
      <c r="F1620" s="83" t="s">
        <v>1</v>
      </c>
      <c r="G1620" s="124" t="s">
        <v>48</v>
      </c>
      <c r="H1620" s="169">
        <f t="shared" si="259"/>
        <v>0.45500000000000002</v>
      </c>
      <c r="I1620" s="170" t="str">
        <f t="shared" si="260"/>
        <v>MEDIA</v>
      </c>
      <c r="J1620" s="292">
        <v>1673880850</v>
      </c>
      <c r="K1620" s="221">
        <v>0</v>
      </c>
      <c r="L1620" s="68" t="s">
        <v>129</v>
      </c>
      <c r="M1620" s="188">
        <v>0</v>
      </c>
      <c r="N1620" s="68">
        <v>0</v>
      </c>
      <c r="O1620" s="199">
        <v>0</v>
      </c>
      <c r="P1620" s="68">
        <v>6</v>
      </c>
      <c r="Q1620" s="68" t="s">
        <v>161</v>
      </c>
      <c r="R1620" s="68" t="s">
        <v>3509</v>
      </c>
      <c r="S1620" s="88">
        <v>43671</v>
      </c>
      <c r="T1620" s="68">
        <v>157.02099999999999</v>
      </c>
      <c r="U1620" s="68" t="s">
        <v>21</v>
      </c>
      <c r="V1620" s="81" t="s">
        <v>3658</v>
      </c>
      <c r="W1620" s="171">
        <v>44074</v>
      </c>
      <c r="X1620" s="172" t="e">
        <f>+CONCATENATE(TEXT(#REF!,"yyyy"),"-",TEXT(#REF!,"mm"))</f>
        <v>#REF!</v>
      </c>
      <c r="Y1620" s="173" t="str">
        <f t="shared" si="252"/>
        <v>6</v>
      </c>
      <c r="Z1620" s="172" t="str">
        <f t="shared" si="253"/>
        <v>2020-07</v>
      </c>
      <c r="AA1620" s="170" t="e">
        <f>+VLOOKUP(Z1620,#REF!,2,FALSE)/VLOOKUP(X1620,#REF!,2,FALSE)</f>
        <v>#REF!</v>
      </c>
      <c r="AB1620" s="174" t="e">
        <f t="shared" si="254"/>
        <v>#REF!</v>
      </c>
      <c r="AC1620" s="174" t="e">
        <f t="shared" si="255"/>
        <v>#REF!</v>
      </c>
      <c r="AD1620" s="175" t="e">
        <f>+#REF!+365*Y1620</f>
        <v>#REF!</v>
      </c>
      <c r="AE1620" s="176" t="e">
        <f t="shared" si="256"/>
        <v>#REF!</v>
      </c>
      <c r="AF1620" s="170" t="e">
        <f>+VLOOKUP(CONCATENATE(TEXT(W1620,"yyyy"),"-",TEXT(W1620,"mm")),#REF!,2,0)</f>
        <v>#REF!</v>
      </c>
      <c r="AG1620" s="177" t="e">
        <f>+(AC1620*(1+'INFLAC PROYECTADA'!$B$8)^(AE1620))/((1+DEMANDADO!AF1620)^(AE1620))</f>
        <v>#REF!</v>
      </c>
      <c r="AH1620" s="169">
        <f>(0.2*VLOOKUP(D1620,'%.'!$A$1:$B$4,2,FALSE))+(0.35*VLOOKUP(E1620,'%.'!$A$1:$B$4,2,FALSE))+(0.1*VLOOKUP(F1620,'%.'!$A$1:$B$4,2,FALSE))+(0.35*VLOOKUP(G1620,'%.'!$A$1:$B$4,2,FALSE))</f>
        <v>0.45500000000000002</v>
      </c>
      <c r="AI1620" s="128" t="str">
        <f t="shared" si="261"/>
        <v>MEDIA</v>
      </c>
      <c r="AJ1620" s="128" t="str">
        <f t="shared" si="257"/>
        <v>Cuentas de Orden</v>
      </c>
      <c r="AK1620" s="178" t="e">
        <f t="shared" si="258"/>
        <v>#REF!</v>
      </c>
    </row>
    <row r="1621" spans="1:37" ht="30" customHeight="1" x14ac:dyDescent="0.25">
      <c r="A1621" s="115">
        <v>1620</v>
      </c>
      <c r="B1621" s="83" t="s">
        <v>291</v>
      </c>
      <c r="C1621" s="126" t="s">
        <v>3476</v>
      </c>
      <c r="D1621" s="83" t="s">
        <v>1</v>
      </c>
      <c r="E1621" s="83" t="s">
        <v>48</v>
      </c>
      <c r="F1621" s="83" t="s">
        <v>1</v>
      </c>
      <c r="G1621" s="124" t="s">
        <v>1</v>
      </c>
      <c r="H1621" s="169">
        <f t="shared" si="259"/>
        <v>0.20749999999999999</v>
      </c>
      <c r="I1621" s="170" t="str">
        <f t="shared" si="260"/>
        <v>BAJA</v>
      </c>
      <c r="J1621" s="292">
        <v>47905922</v>
      </c>
      <c r="K1621" s="221">
        <v>0</v>
      </c>
      <c r="L1621" s="68" t="s">
        <v>129</v>
      </c>
      <c r="M1621" s="188">
        <v>0</v>
      </c>
      <c r="N1621" s="68" t="s">
        <v>405</v>
      </c>
      <c r="O1621" s="199">
        <v>0</v>
      </c>
      <c r="P1621" s="68">
        <v>6</v>
      </c>
      <c r="Q1621" s="68" t="s">
        <v>161</v>
      </c>
      <c r="R1621" s="68" t="s">
        <v>3509</v>
      </c>
      <c r="S1621" s="88">
        <v>43671</v>
      </c>
      <c r="T1621" s="68">
        <v>157.02099999999999</v>
      </c>
      <c r="U1621" s="68" t="s">
        <v>21</v>
      </c>
      <c r="V1621" s="81" t="s">
        <v>3659</v>
      </c>
      <c r="W1621" s="171">
        <v>44074</v>
      </c>
      <c r="X1621" s="172" t="e">
        <f>+CONCATENATE(TEXT(#REF!,"yyyy"),"-",TEXT(#REF!,"mm"))</f>
        <v>#REF!</v>
      </c>
      <c r="Y1621" s="173" t="str">
        <f t="shared" si="252"/>
        <v>6</v>
      </c>
      <c r="Z1621" s="172" t="str">
        <f t="shared" si="253"/>
        <v>2020-07</v>
      </c>
      <c r="AA1621" s="170" t="e">
        <f>+VLOOKUP(Z1621,#REF!,2,FALSE)/VLOOKUP(X1621,#REF!,2,FALSE)</f>
        <v>#REF!</v>
      </c>
      <c r="AB1621" s="174" t="e">
        <f t="shared" si="254"/>
        <v>#REF!</v>
      </c>
      <c r="AC1621" s="174" t="e">
        <f t="shared" si="255"/>
        <v>#REF!</v>
      </c>
      <c r="AD1621" s="175" t="e">
        <f>+#REF!+365*Y1621</f>
        <v>#REF!</v>
      </c>
      <c r="AE1621" s="176" t="e">
        <f t="shared" si="256"/>
        <v>#REF!</v>
      </c>
      <c r="AF1621" s="170" t="e">
        <f>+VLOOKUP(CONCATENATE(TEXT(W1621,"yyyy"),"-",TEXT(W1621,"mm")),#REF!,2,0)</f>
        <v>#REF!</v>
      </c>
      <c r="AG1621" s="177" t="e">
        <f>+(AC1621*(1+'INFLAC PROYECTADA'!$B$8)^(AE1621))/((1+DEMANDADO!AF1621)^(AE1621))</f>
        <v>#REF!</v>
      </c>
      <c r="AH1621" s="169">
        <f>(0.2*VLOOKUP(D1621,'%.'!$A$1:$B$4,2,FALSE))+(0.35*VLOOKUP(E1621,'%.'!$A$1:$B$4,2,FALSE))+(0.1*VLOOKUP(F1621,'%.'!$A$1:$B$4,2,FALSE))+(0.35*VLOOKUP(G1621,'%.'!$A$1:$B$4,2,FALSE))</f>
        <v>0.20749999999999999</v>
      </c>
      <c r="AI1621" s="128" t="str">
        <f t="shared" si="261"/>
        <v>BAJA</v>
      </c>
      <c r="AJ1621" s="128" t="str">
        <f t="shared" si="257"/>
        <v>Cuentas de Orden</v>
      </c>
      <c r="AK1621" s="178" t="e">
        <f t="shared" si="258"/>
        <v>#REF!</v>
      </c>
    </row>
    <row r="1622" spans="1:37" ht="30" customHeight="1" x14ac:dyDescent="0.25">
      <c r="A1622" s="115">
        <v>1621</v>
      </c>
      <c r="B1622" s="83" t="s">
        <v>3450</v>
      </c>
      <c r="C1622" s="126" t="s">
        <v>3477</v>
      </c>
      <c r="D1622" s="83" t="s">
        <v>1</v>
      </c>
      <c r="E1622" s="83" t="s">
        <v>1</v>
      </c>
      <c r="F1622" s="83" t="s">
        <v>1</v>
      </c>
      <c r="G1622" s="124" t="s">
        <v>1</v>
      </c>
      <c r="H1622" s="169">
        <f t="shared" si="259"/>
        <v>0.05</v>
      </c>
      <c r="I1622" s="170" t="str">
        <f t="shared" si="260"/>
        <v>REMOTA</v>
      </c>
      <c r="J1622" s="292">
        <v>390000000</v>
      </c>
      <c r="K1622" s="221">
        <v>0</v>
      </c>
      <c r="L1622" s="68" t="s">
        <v>128</v>
      </c>
      <c r="M1622" s="188">
        <v>0</v>
      </c>
      <c r="N1622" s="68" t="s">
        <v>405</v>
      </c>
      <c r="O1622" s="199">
        <v>0</v>
      </c>
      <c r="P1622" s="68">
        <v>5</v>
      </c>
      <c r="Q1622" s="68" t="s">
        <v>161</v>
      </c>
      <c r="R1622" s="68" t="s">
        <v>3509</v>
      </c>
      <c r="S1622" s="88">
        <v>43671</v>
      </c>
      <c r="T1622" s="68">
        <v>157.02099999999999</v>
      </c>
      <c r="U1622" s="68" t="s">
        <v>182</v>
      </c>
      <c r="V1622" s="81" t="s">
        <v>3660</v>
      </c>
      <c r="W1622" s="171">
        <v>44074</v>
      </c>
      <c r="X1622" s="172" t="e">
        <f>+CONCATENATE(TEXT(#REF!,"yyyy"),"-",TEXT(#REF!,"mm"))</f>
        <v>#REF!</v>
      </c>
      <c r="Y1622" s="173" t="str">
        <f t="shared" si="252"/>
        <v>5</v>
      </c>
      <c r="Z1622" s="172" t="str">
        <f t="shared" si="253"/>
        <v>2020-07</v>
      </c>
      <c r="AA1622" s="170" t="e">
        <f>+VLOOKUP(Z1622,#REF!,2,FALSE)/VLOOKUP(X1622,#REF!,2,FALSE)</f>
        <v>#REF!</v>
      </c>
      <c r="AB1622" s="174" t="e">
        <f t="shared" si="254"/>
        <v>#REF!</v>
      </c>
      <c r="AC1622" s="174" t="e">
        <f t="shared" si="255"/>
        <v>#REF!</v>
      </c>
      <c r="AD1622" s="175" t="e">
        <f>+#REF!+365*Y1622</f>
        <v>#REF!</v>
      </c>
      <c r="AE1622" s="176" t="e">
        <f t="shared" si="256"/>
        <v>#REF!</v>
      </c>
      <c r="AF1622" s="170" t="e">
        <f>+VLOOKUP(CONCATENATE(TEXT(W1622,"yyyy"),"-",TEXT(W1622,"mm")),#REF!,2,0)</f>
        <v>#REF!</v>
      </c>
      <c r="AG1622" s="177" t="e">
        <f>+(AC1622*(1+'INFLAC PROYECTADA'!$B$8)^(AE1622))/((1+DEMANDADO!AF1622)^(AE1622))</f>
        <v>#REF!</v>
      </c>
      <c r="AH1622" s="169">
        <f>(0.2*VLOOKUP(D1622,'%.'!$A$1:$B$4,2,FALSE))+(0.35*VLOOKUP(E1622,'%.'!$A$1:$B$4,2,FALSE))+(0.1*VLOOKUP(F1622,'%.'!$A$1:$B$4,2,FALSE))+(0.35*VLOOKUP(G1622,'%.'!$A$1:$B$4,2,FALSE))</f>
        <v>0.05</v>
      </c>
      <c r="AI1622" s="128" t="str">
        <f t="shared" si="261"/>
        <v>REMOTA</v>
      </c>
      <c r="AJ1622" s="128" t="str">
        <f t="shared" si="257"/>
        <v>No se registra</v>
      </c>
      <c r="AK1622" s="178">
        <f t="shared" si="258"/>
        <v>0</v>
      </c>
    </row>
    <row r="1623" spans="1:37" ht="30" customHeight="1" x14ac:dyDescent="0.25">
      <c r="A1623" s="115">
        <v>1622</v>
      </c>
      <c r="B1623" s="83" t="s">
        <v>3478</v>
      </c>
      <c r="C1623" s="126" t="s">
        <v>3479</v>
      </c>
      <c r="D1623" s="83" t="s">
        <v>1</v>
      </c>
      <c r="E1623" s="83" t="s">
        <v>48</v>
      </c>
      <c r="F1623" s="83" t="s">
        <v>1</v>
      </c>
      <c r="G1623" s="124" t="s">
        <v>1</v>
      </c>
      <c r="H1623" s="169">
        <f t="shared" si="259"/>
        <v>0.20749999999999999</v>
      </c>
      <c r="I1623" s="170" t="str">
        <f t="shared" si="260"/>
        <v>BAJA</v>
      </c>
      <c r="J1623" s="292">
        <v>68930440</v>
      </c>
      <c r="K1623" s="221">
        <v>0</v>
      </c>
      <c r="L1623" s="68" t="s">
        <v>129</v>
      </c>
      <c r="M1623" s="188">
        <v>0</v>
      </c>
      <c r="N1623" s="68" t="s">
        <v>405</v>
      </c>
      <c r="O1623" s="199">
        <v>0</v>
      </c>
      <c r="P1623" s="68">
        <v>6</v>
      </c>
      <c r="Q1623" s="68" t="s">
        <v>161</v>
      </c>
      <c r="R1623" s="68" t="s">
        <v>3509</v>
      </c>
      <c r="S1623" s="88">
        <v>43671</v>
      </c>
      <c r="T1623" s="68">
        <v>157.02099999999999</v>
      </c>
      <c r="U1623" s="68" t="s">
        <v>21</v>
      </c>
      <c r="V1623" s="81" t="s">
        <v>3661</v>
      </c>
      <c r="W1623" s="171">
        <v>44074</v>
      </c>
      <c r="X1623" s="172" t="e">
        <f>+CONCATENATE(TEXT(#REF!,"yyyy"),"-",TEXT(#REF!,"mm"))</f>
        <v>#REF!</v>
      </c>
      <c r="Y1623" s="173" t="str">
        <f t="shared" si="252"/>
        <v>6</v>
      </c>
      <c r="Z1623" s="172" t="str">
        <f t="shared" si="253"/>
        <v>2020-07</v>
      </c>
      <c r="AA1623" s="170" t="e">
        <f>+VLOOKUP(Z1623,#REF!,2,FALSE)/VLOOKUP(X1623,#REF!,2,FALSE)</f>
        <v>#REF!</v>
      </c>
      <c r="AB1623" s="174" t="e">
        <f t="shared" si="254"/>
        <v>#REF!</v>
      </c>
      <c r="AC1623" s="174" t="e">
        <f t="shared" si="255"/>
        <v>#REF!</v>
      </c>
      <c r="AD1623" s="175" t="e">
        <f>+#REF!+365*Y1623</f>
        <v>#REF!</v>
      </c>
      <c r="AE1623" s="176" t="e">
        <f t="shared" si="256"/>
        <v>#REF!</v>
      </c>
      <c r="AF1623" s="170" t="e">
        <f>+VLOOKUP(CONCATENATE(TEXT(W1623,"yyyy"),"-",TEXT(W1623,"mm")),#REF!,2,0)</f>
        <v>#REF!</v>
      </c>
      <c r="AG1623" s="177" t="e">
        <f>+(AC1623*(1+'INFLAC PROYECTADA'!$B$8)^(AE1623))/((1+DEMANDADO!AF1623)^(AE1623))</f>
        <v>#REF!</v>
      </c>
      <c r="AH1623" s="169">
        <f>(0.2*VLOOKUP(D1623,'%.'!$A$1:$B$4,2,FALSE))+(0.35*VLOOKUP(E1623,'%.'!$A$1:$B$4,2,FALSE))+(0.1*VLOOKUP(F1623,'%.'!$A$1:$B$4,2,FALSE))+(0.35*VLOOKUP(G1623,'%.'!$A$1:$B$4,2,FALSE))</f>
        <v>0.20749999999999999</v>
      </c>
      <c r="AI1623" s="128" t="str">
        <f t="shared" si="261"/>
        <v>BAJA</v>
      </c>
      <c r="AJ1623" s="128" t="str">
        <f t="shared" si="257"/>
        <v>Cuentas de Orden</v>
      </c>
      <c r="AK1623" s="178" t="e">
        <f t="shared" si="258"/>
        <v>#REF!</v>
      </c>
    </row>
    <row r="1624" spans="1:37" ht="30" customHeight="1" x14ac:dyDescent="0.25">
      <c r="A1624" s="115">
        <v>1623</v>
      </c>
      <c r="B1624" s="83" t="s">
        <v>3301</v>
      </c>
      <c r="C1624" s="126" t="s">
        <v>3480</v>
      </c>
      <c r="D1624" s="83" t="s">
        <v>1</v>
      </c>
      <c r="E1624" s="83" t="s">
        <v>1</v>
      </c>
      <c r="F1624" s="83" t="s">
        <v>1</v>
      </c>
      <c r="G1624" s="124" t="s">
        <v>1</v>
      </c>
      <c r="H1624" s="169">
        <f t="shared" si="259"/>
        <v>0.05</v>
      </c>
      <c r="I1624" s="170" t="str">
        <f t="shared" si="260"/>
        <v>REMOTA</v>
      </c>
      <c r="J1624" s="292">
        <v>7006239388</v>
      </c>
      <c r="K1624" s="221">
        <v>0</v>
      </c>
      <c r="L1624" s="68" t="s">
        <v>129</v>
      </c>
      <c r="M1624" s="188">
        <v>0</v>
      </c>
      <c r="N1624" s="68" t="s">
        <v>405</v>
      </c>
      <c r="O1624" s="199">
        <v>0</v>
      </c>
      <c r="P1624" s="68">
        <v>5</v>
      </c>
      <c r="Q1624" s="68" t="s">
        <v>161</v>
      </c>
      <c r="R1624" s="68" t="s">
        <v>3509</v>
      </c>
      <c r="S1624" s="88">
        <v>43671</v>
      </c>
      <c r="T1624" s="68">
        <v>157.02099999999999</v>
      </c>
      <c r="U1624" s="68" t="s">
        <v>182</v>
      </c>
      <c r="V1624" s="81" t="s">
        <v>3662</v>
      </c>
      <c r="W1624" s="171">
        <v>44074</v>
      </c>
      <c r="X1624" s="172" t="e">
        <f>+CONCATENATE(TEXT(#REF!,"yyyy"),"-",TEXT(#REF!,"mm"))</f>
        <v>#REF!</v>
      </c>
      <c r="Y1624" s="173" t="str">
        <f t="shared" si="252"/>
        <v>5</v>
      </c>
      <c r="Z1624" s="172" t="str">
        <f t="shared" si="253"/>
        <v>2020-07</v>
      </c>
      <c r="AA1624" s="170" t="e">
        <f>+VLOOKUP(Z1624,#REF!,2,FALSE)/VLOOKUP(X1624,#REF!,2,FALSE)</f>
        <v>#REF!</v>
      </c>
      <c r="AB1624" s="174" t="e">
        <f t="shared" si="254"/>
        <v>#REF!</v>
      </c>
      <c r="AC1624" s="174" t="e">
        <f t="shared" si="255"/>
        <v>#REF!</v>
      </c>
      <c r="AD1624" s="175" t="e">
        <f>+#REF!+365*Y1624</f>
        <v>#REF!</v>
      </c>
      <c r="AE1624" s="176" t="e">
        <f t="shared" si="256"/>
        <v>#REF!</v>
      </c>
      <c r="AF1624" s="170" t="e">
        <f>+VLOOKUP(CONCATENATE(TEXT(W1624,"yyyy"),"-",TEXT(W1624,"mm")),#REF!,2,0)</f>
        <v>#REF!</v>
      </c>
      <c r="AG1624" s="177" t="e">
        <f>+(AC1624*(1+'INFLAC PROYECTADA'!$B$8)^(AE1624))/((1+DEMANDADO!AF1624)^(AE1624))</f>
        <v>#REF!</v>
      </c>
      <c r="AH1624" s="169">
        <f>(0.2*VLOOKUP(D1624,'%.'!$A$1:$B$4,2,FALSE))+(0.35*VLOOKUP(E1624,'%.'!$A$1:$B$4,2,FALSE))+(0.1*VLOOKUP(F1624,'%.'!$A$1:$B$4,2,FALSE))+(0.35*VLOOKUP(G1624,'%.'!$A$1:$B$4,2,FALSE))</f>
        <v>0.05</v>
      </c>
      <c r="AI1624" s="128" t="str">
        <f t="shared" si="261"/>
        <v>REMOTA</v>
      </c>
      <c r="AJ1624" s="128" t="str">
        <f t="shared" si="257"/>
        <v>No se registra</v>
      </c>
      <c r="AK1624" s="178">
        <f t="shared" si="258"/>
        <v>0</v>
      </c>
    </row>
    <row r="1625" spans="1:37" ht="30" customHeight="1" x14ac:dyDescent="0.25">
      <c r="A1625" s="115">
        <v>1624</v>
      </c>
      <c r="B1625" s="83" t="s">
        <v>3481</v>
      </c>
      <c r="C1625" s="126" t="s">
        <v>3482</v>
      </c>
      <c r="D1625" s="83" t="s">
        <v>48</v>
      </c>
      <c r="E1625" s="83" t="s">
        <v>48</v>
      </c>
      <c r="F1625" s="83" t="s">
        <v>1</v>
      </c>
      <c r="G1625" s="124" t="s">
        <v>48</v>
      </c>
      <c r="H1625" s="169">
        <f t="shared" si="259"/>
        <v>0.45500000000000002</v>
      </c>
      <c r="I1625" s="170" t="str">
        <f t="shared" si="260"/>
        <v>MEDIA</v>
      </c>
      <c r="J1625" s="292">
        <v>8235000</v>
      </c>
      <c r="K1625" s="221">
        <v>0</v>
      </c>
      <c r="L1625" s="68" t="s">
        <v>129</v>
      </c>
      <c r="M1625" s="188">
        <v>0</v>
      </c>
      <c r="N1625" s="68" t="s">
        <v>405</v>
      </c>
      <c r="O1625" s="199">
        <v>0</v>
      </c>
      <c r="P1625" s="68">
        <v>6</v>
      </c>
      <c r="Q1625" s="68" t="s">
        <v>161</v>
      </c>
      <c r="R1625" s="68" t="s">
        <v>3509</v>
      </c>
      <c r="S1625" s="88">
        <v>43671</v>
      </c>
      <c r="T1625" s="68">
        <v>157.02099999999999</v>
      </c>
      <c r="U1625" s="68" t="s">
        <v>178</v>
      </c>
      <c r="V1625" s="81" t="s">
        <v>3663</v>
      </c>
      <c r="W1625" s="171">
        <v>44074</v>
      </c>
      <c r="X1625" s="172" t="e">
        <f>+CONCATENATE(TEXT(#REF!,"yyyy"),"-",TEXT(#REF!,"mm"))</f>
        <v>#REF!</v>
      </c>
      <c r="Y1625" s="173" t="str">
        <f t="shared" si="252"/>
        <v>6</v>
      </c>
      <c r="Z1625" s="172" t="str">
        <f t="shared" si="253"/>
        <v>2020-07</v>
      </c>
      <c r="AA1625" s="170" t="e">
        <f>+VLOOKUP(Z1625,#REF!,2,FALSE)/VLOOKUP(X1625,#REF!,2,FALSE)</f>
        <v>#REF!</v>
      </c>
      <c r="AB1625" s="174" t="e">
        <f t="shared" si="254"/>
        <v>#REF!</v>
      </c>
      <c r="AC1625" s="174" t="e">
        <f t="shared" si="255"/>
        <v>#REF!</v>
      </c>
      <c r="AD1625" s="175" t="e">
        <f>+#REF!+365*Y1625</f>
        <v>#REF!</v>
      </c>
      <c r="AE1625" s="176" t="e">
        <f t="shared" si="256"/>
        <v>#REF!</v>
      </c>
      <c r="AF1625" s="170" t="e">
        <f>+VLOOKUP(CONCATENATE(TEXT(W1625,"yyyy"),"-",TEXT(W1625,"mm")),#REF!,2,0)</f>
        <v>#REF!</v>
      </c>
      <c r="AG1625" s="177" t="e">
        <f>+(AC1625*(1+'INFLAC PROYECTADA'!$B$8)^(AE1625))/((1+DEMANDADO!AF1625)^(AE1625))</f>
        <v>#REF!</v>
      </c>
      <c r="AH1625" s="169">
        <f>(0.2*VLOOKUP(D1625,'%.'!$A$1:$B$4,2,FALSE))+(0.35*VLOOKUP(E1625,'%.'!$A$1:$B$4,2,FALSE))+(0.1*VLOOKUP(F1625,'%.'!$A$1:$B$4,2,FALSE))+(0.35*VLOOKUP(G1625,'%.'!$A$1:$B$4,2,FALSE))</f>
        <v>0.45500000000000002</v>
      </c>
      <c r="AI1625" s="128" t="str">
        <f t="shared" si="261"/>
        <v>MEDIA</v>
      </c>
      <c r="AJ1625" s="128" t="str">
        <f t="shared" si="257"/>
        <v>Cuentas de Orden</v>
      </c>
      <c r="AK1625" s="178" t="e">
        <f t="shared" si="258"/>
        <v>#REF!</v>
      </c>
    </row>
    <row r="1626" spans="1:37" ht="30" customHeight="1" x14ac:dyDescent="0.25">
      <c r="A1626" s="115">
        <v>1625</v>
      </c>
      <c r="B1626" s="83" t="s">
        <v>3303</v>
      </c>
      <c r="C1626" s="126" t="s">
        <v>3483</v>
      </c>
      <c r="D1626" s="83" t="s">
        <v>1</v>
      </c>
      <c r="E1626" s="83" t="s">
        <v>1</v>
      </c>
      <c r="F1626" s="83" t="s">
        <v>1</v>
      </c>
      <c r="G1626" s="124" t="s">
        <v>1</v>
      </c>
      <c r="H1626" s="169">
        <f t="shared" si="259"/>
        <v>0.05</v>
      </c>
      <c r="I1626" s="170" t="str">
        <f t="shared" si="260"/>
        <v>REMOTA</v>
      </c>
      <c r="J1626" s="292">
        <v>2782868</v>
      </c>
      <c r="K1626" s="221">
        <v>0</v>
      </c>
      <c r="L1626" s="68" t="s">
        <v>129</v>
      </c>
      <c r="M1626" s="188">
        <v>0</v>
      </c>
      <c r="N1626" s="68" t="s">
        <v>405</v>
      </c>
      <c r="O1626" s="199">
        <v>0</v>
      </c>
      <c r="P1626" s="68">
        <v>5</v>
      </c>
      <c r="Q1626" s="68" t="s">
        <v>161</v>
      </c>
      <c r="R1626" s="68" t="s">
        <v>3509</v>
      </c>
      <c r="S1626" s="88">
        <v>43671</v>
      </c>
      <c r="T1626" s="68">
        <v>157.02099999999999</v>
      </c>
      <c r="U1626" s="68" t="s">
        <v>171</v>
      </c>
      <c r="V1626" s="81" t="s">
        <v>3664</v>
      </c>
      <c r="W1626" s="171">
        <v>44074</v>
      </c>
      <c r="X1626" s="172" t="e">
        <f>+CONCATENATE(TEXT(#REF!,"yyyy"),"-",TEXT(#REF!,"mm"))</f>
        <v>#REF!</v>
      </c>
      <c r="Y1626" s="173" t="str">
        <f t="shared" si="252"/>
        <v>5</v>
      </c>
      <c r="Z1626" s="172" t="str">
        <f t="shared" si="253"/>
        <v>2020-07</v>
      </c>
      <c r="AA1626" s="170" t="e">
        <f>+VLOOKUP(Z1626,#REF!,2,FALSE)/VLOOKUP(X1626,#REF!,2,FALSE)</f>
        <v>#REF!</v>
      </c>
      <c r="AB1626" s="174" t="e">
        <f t="shared" si="254"/>
        <v>#REF!</v>
      </c>
      <c r="AC1626" s="174" t="e">
        <f t="shared" si="255"/>
        <v>#REF!</v>
      </c>
      <c r="AD1626" s="175" t="e">
        <f>+#REF!+365*Y1626</f>
        <v>#REF!</v>
      </c>
      <c r="AE1626" s="176" t="e">
        <f t="shared" si="256"/>
        <v>#REF!</v>
      </c>
      <c r="AF1626" s="170" t="e">
        <f>+VLOOKUP(CONCATENATE(TEXT(W1626,"yyyy"),"-",TEXT(W1626,"mm")),#REF!,2,0)</f>
        <v>#REF!</v>
      </c>
      <c r="AG1626" s="177" t="e">
        <f>+(AC1626*(1+'INFLAC PROYECTADA'!$B$8)^(AE1626))/((1+DEMANDADO!AF1626)^(AE1626))</f>
        <v>#REF!</v>
      </c>
      <c r="AH1626" s="169">
        <f>(0.2*VLOOKUP(D1626,'%.'!$A$1:$B$4,2,FALSE))+(0.35*VLOOKUP(E1626,'%.'!$A$1:$B$4,2,FALSE))+(0.1*VLOOKUP(F1626,'%.'!$A$1:$B$4,2,FALSE))+(0.35*VLOOKUP(G1626,'%.'!$A$1:$B$4,2,FALSE))</f>
        <v>0.05</v>
      </c>
      <c r="AI1626" s="128" t="str">
        <f t="shared" si="261"/>
        <v>REMOTA</v>
      </c>
      <c r="AJ1626" s="128" t="str">
        <f t="shared" si="257"/>
        <v>No se registra</v>
      </c>
      <c r="AK1626" s="178">
        <f t="shared" si="258"/>
        <v>0</v>
      </c>
    </row>
    <row r="1627" spans="1:37" ht="30" customHeight="1" x14ac:dyDescent="0.25">
      <c r="A1627" s="115">
        <v>1626</v>
      </c>
      <c r="B1627" s="83" t="s">
        <v>3484</v>
      </c>
      <c r="C1627" s="126" t="s">
        <v>3485</v>
      </c>
      <c r="D1627" s="83" t="s">
        <v>1</v>
      </c>
      <c r="E1627" s="83" t="s">
        <v>1</v>
      </c>
      <c r="F1627" s="83" t="s">
        <v>1</v>
      </c>
      <c r="G1627" s="124" t="s">
        <v>1</v>
      </c>
      <c r="H1627" s="169">
        <f t="shared" si="259"/>
        <v>0.05</v>
      </c>
      <c r="I1627" s="170" t="str">
        <f t="shared" si="260"/>
        <v>REMOTA</v>
      </c>
      <c r="J1627" s="292">
        <v>3860350</v>
      </c>
      <c r="K1627" s="221">
        <v>0</v>
      </c>
      <c r="L1627" s="68" t="s">
        <v>129</v>
      </c>
      <c r="M1627" s="188">
        <v>0</v>
      </c>
      <c r="N1627" s="68" t="s">
        <v>405</v>
      </c>
      <c r="O1627" s="199">
        <v>0</v>
      </c>
      <c r="P1627" s="68">
        <v>5</v>
      </c>
      <c r="Q1627" s="68" t="s">
        <v>161</v>
      </c>
      <c r="R1627" s="68" t="s">
        <v>3509</v>
      </c>
      <c r="S1627" s="88">
        <v>43671</v>
      </c>
      <c r="T1627" s="68">
        <v>157.02099999999999</v>
      </c>
      <c r="U1627" s="68" t="s">
        <v>171</v>
      </c>
      <c r="V1627" s="81" t="s">
        <v>3665</v>
      </c>
      <c r="W1627" s="171">
        <v>44074</v>
      </c>
      <c r="X1627" s="172" t="e">
        <f>+CONCATENATE(TEXT(#REF!,"yyyy"),"-",TEXT(#REF!,"mm"))</f>
        <v>#REF!</v>
      </c>
      <c r="Y1627" s="173" t="str">
        <f t="shared" si="252"/>
        <v>5</v>
      </c>
      <c r="Z1627" s="172" t="str">
        <f t="shared" si="253"/>
        <v>2020-07</v>
      </c>
      <c r="AA1627" s="170" t="e">
        <f>+VLOOKUP(Z1627,#REF!,2,FALSE)/VLOOKUP(X1627,#REF!,2,FALSE)</f>
        <v>#REF!</v>
      </c>
      <c r="AB1627" s="174" t="e">
        <f t="shared" si="254"/>
        <v>#REF!</v>
      </c>
      <c r="AC1627" s="174" t="e">
        <f t="shared" si="255"/>
        <v>#REF!</v>
      </c>
      <c r="AD1627" s="175" t="e">
        <f>+#REF!+365*Y1627</f>
        <v>#REF!</v>
      </c>
      <c r="AE1627" s="176" t="e">
        <f t="shared" si="256"/>
        <v>#REF!</v>
      </c>
      <c r="AF1627" s="170" t="e">
        <f>+VLOOKUP(CONCATENATE(TEXT(W1627,"yyyy"),"-",TEXT(W1627,"mm")),#REF!,2,0)</f>
        <v>#REF!</v>
      </c>
      <c r="AG1627" s="177" t="e">
        <f>+(AC1627*(1+'INFLAC PROYECTADA'!$B$8)^(AE1627))/((1+DEMANDADO!AF1627)^(AE1627))</f>
        <v>#REF!</v>
      </c>
      <c r="AH1627" s="169">
        <f>(0.2*VLOOKUP(D1627,'%.'!$A$1:$B$4,2,FALSE))+(0.35*VLOOKUP(E1627,'%.'!$A$1:$B$4,2,FALSE))+(0.1*VLOOKUP(F1627,'%.'!$A$1:$B$4,2,FALSE))+(0.35*VLOOKUP(G1627,'%.'!$A$1:$B$4,2,FALSE))</f>
        <v>0.05</v>
      </c>
      <c r="AI1627" s="128" t="str">
        <f t="shared" si="261"/>
        <v>REMOTA</v>
      </c>
      <c r="AJ1627" s="128" t="str">
        <f t="shared" si="257"/>
        <v>No se registra</v>
      </c>
      <c r="AK1627" s="178">
        <f t="shared" si="258"/>
        <v>0</v>
      </c>
    </row>
    <row r="1628" spans="1:37" ht="30" customHeight="1" x14ac:dyDescent="0.25">
      <c r="A1628" s="115">
        <v>1627</v>
      </c>
      <c r="B1628" s="83" t="s">
        <v>3486</v>
      </c>
      <c r="C1628" s="126" t="s">
        <v>3487</v>
      </c>
      <c r="D1628" s="83" t="s">
        <v>1</v>
      </c>
      <c r="E1628" s="83" t="s">
        <v>1</v>
      </c>
      <c r="F1628" s="83" t="s">
        <v>1</v>
      </c>
      <c r="G1628" s="124" t="s">
        <v>48</v>
      </c>
      <c r="H1628" s="169">
        <f t="shared" si="259"/>
        <v>0.20749999999999999</v>
      </c>
      <c r="I1628" s="170" t="str">
        <f t="shared" si="260"/>
        <v>BAJA</v>
      </c>
      <c r="J1628" s="292">
        <v>5490000</v>
      </c>
      <c r="K1628" s="221">
        <v>0</v>
      </c>
      <c r="L1628" s="68" t="s">
        <v>129</v>
      </c>
      <c r="M1628" s="188">
        <v>0</v>
      </c>
      <c r="N1628" s="68" t="s">
        <v>405</v>
      </c>
      <c r="O1628" s="199">
        <v>0</v>
      </c>
      <c r="P1628" s="68">
        <v>5</v>
      </c>
      <c r="Q1628" s="68" t="s">
        <v>161</v>
      </c>
      <c r="R1628" s="68" t="s">
        <v>3509</v>
      </c>
      <c r="S1628" s="88">
        <v>43671</v>
      </c>
      <c r="T1628" s="68">
        <v>157.02099999999999</v>
      </c>
      <c r="U1628" s="68" t="s">
        <v>178</v>
      </c>
      <c r="V1628" s="81" t="s">
        <v>3666</v>
      </c>
      <c r="W1628" s="171">
        <v>44074</v>
      </c>
      <c r="X1628" s="172" t="e">
        <f>+CONCATENATE(TEXT(#REF!,"yyyy"),"-",TEXT(#REF!,"mm"))</f>
        <v>#REF!</v>
      </c>
      <c r="Y1628" s="173" t="str">
        <f t="shared" si="252"/>
        <v>5</v>
      </c>
      <c r="Z1628" s="172" t="str">
        <f t="shared" si="253"/>
        <v>2020-07</v>
      </c>
      <c r="AA1628" s="170" t="e">
        <f>+VLOOKUP(Z1628,#REF!,2,FALSE)/VLOOKUP(X1628,#REF!,2,FALSE)</f>
        <v>#REF!</v>
      </c>
      <c r="AB1628" s="174" t="e">
        <f t="shared" si="254"/>
        <v>#REF!</v>
      </c>
      <c r="AC1628" s="174" t="e">
        <f t="shared" si="255"/>
        <v>#REF!</v>
      </c>
      <c r="AD1628" s="175" t="e">
        <f>+#REF!+365*Y1628</f>
        <v>#REF!</v>
      </c>
      <c r="AE1628" s="176" t="e">
        <f t="shared" si="256"/>
        <v>#REF!</v>
      </c>
      <c r="AF1628" s="170" t="e">
        <f>+VLOOKUP(CONCATENATE(TEXT(W1628,"yyyy"),"-",TEXT(W1628,"mm")),#REF!,2,0)</f>
        <v>#REF!</v>
      </c>
      <c r="AG1628" s="177" t="e">
        <f>+(AC1628*(1+'INFLAC PROYECTADA'!$B$8)^(AE1628))/((1+DEMANDADO!AF1628)^(AE1628))</f>
        <v>#REF!</v>
      </c>
      <c r="AH1628" s="169">
        <f>(0.2*VLOOKUP(D1628,'%.'!$A$1:$B$4,2,FALSE))+(0.35*VLOOKUP(E1628,'%.'!$A$1:$B$4,2,FALSE))+(0.1*VLOOKUP(F1628,'%.'!$A$1:$B$4,2,FALSE))+(0.35*VLOOKUP(G1628,'%.'!$A$1:$B$4,2,FALSE))</f>
        <v>0.20749999999999999</v>
      </c>
      <c r="AI1628" s="128" t="str">
        <f t="shared" si="261"/>
        <v>BAJA</v>
      </c>
      <c r="AJ1628" s="128" t="str">
        <f t="shared" si="257"/>
        <v>Cuentas de Orden</v>
      </c>
      <c r="AK1628" s="178" t="e">
        <f t="shared" si="258"/>
        <v>#REF!</v>
      </c>
    </row>
    <row r="1629" spans="1:37" ht="30" customHeight="1" x14ac:dyDescent="0.25">
      <c r="A1629" s="115">
        <v>1628</v>
      </c>
      <c r="B1629" s="83" t="s">
        <v>3488</v>
      </c>
      <c r="C1629" s="126" t="s">
        <v>3489</v>
      </c>
      <c r="D1629" s="83" t="s">
        <v>1</v>
      </c>
      <c r="E1629" s="83" t="s">
        <v>1</v>
      </c>
      <c r="F1629" s="83" t="s">
        <v>1</v>
      </c>
      <c r="G1629" s="124" t="s">
        <v>1</v>
      </c>
      <c r="H1629" s="169">
        <f t="shared" si="259"/>
        <v>0.05</v>
      </c>
      <c r="I1629" s="170" t="str">
        <f t="shared" si="260"/>
        <v>REMOTA</v>
      </c>
      <c r="J1629" s="292">
        <v>76000000</v>
      </c>
      <c r="K1629" s="221">
        <v>0</v>
      </c>
      <c r="L1629" s="68" t="s">
        <v>129</v>
      </c>
      <c r="M1629" s="188">
        <v>0</v>
      </c>
      <c r="N1629" s="68" t="s">
        <v>405</v>
      </c>
      <c r="O1629" s="199">
        <v>0</v>
      </c>
      <c r="P1629" s="68">
        <v>5</v>
      </c>
      <c r="Q1629" s="68" t="s">
        <v>161</v>
      </c>
      <c r="R1629" s="68" t="s">
        <v>3509</v>
      </c>
      <c r="S1629" s="88">
        <v>43671</v>
      </c>
      <c r="T1629" s="68">
        <v>157.02099999999999</v>
      </c>
      <c r="U1629" s="68" t="s">
        <v>171</v>
      </c>
      <c r="V1629" s="81" t="s">
        <v>3654</v>
      </c>
      <c r="W1629" s="171">
        <v>44074</v>
      </c>
      <c r="X1629" s="172" t="e">
        <f>+CONCATENATE(TEXT(#REF!,"yyyy"),"-",TEXT(#REF!,"mm"))</f>
        <v>#REF!</v>
      </c>
      <c r="Y1629" s="173" t="str">
        <f t="shared" si="252"/>
        <v>5</v>
      </c>
      <c r="Z1629" s="172" t="str">
        <f t="shared" si="253"/>
        <v>2020-07</v>
      </c>
      <c r="AA1629" s="170" t="e">
        <f>+VLOOKUP(Z1629,#REF!,2,FALSE)/VLOOKUP(X1629,#REF!,2,FALSE)</f>
        <v>#REF!</v>
      </c>
      <c r="AB1629" s="174" t="e">
        <f t="shared" si="254"/>
        <v>#REF!</v>
      </c>
      <c r="AC1629" s="174" t="e">
        <f t="shared" si="255"/>
        <v>#REF!</v>
      </c>
      <c r="AD1629" s="175" t="e">
        <f>+#REF!+365*Y1629</f>
        <v>#REF!</v>
      </c>
      <c r="AE1629" s="176" t="e">
        <f t="shared" si="256"/>
        <v>#REF!</v>
      </c>
      <c r="AF1629" s="170" t="e">
        <f>+VLOOKUP(CONCATENATE(TEXT(W1629,"yyyy"),"-",TEXT(W1629,"mm")),#REF!,2,0)</f>
        <v>#REF!</v>
      </c>
      <c r="AG1629" s="177" t="e">
        <f>+(AC1629*(1+'INFLAC PROYECTADA'!$B$8)^(AE1629))/((1+DEMANDADO!AF1629)^(AE1629))</f>
        <v>#REF!</v>
      </c>
      <c r="AH1629" s="169">
        <f>(0.2*VLOOKUP(D1629,'%.'!$A$1:$B$4,2,FALSE))+(0.35*VLOOKUP(E1629,'%.'!$A$1:$B$4,2,FALSE))+(0.1*VLOOKUP(F1629,'%.'!$A$1:$B$4,2,FALSE))+(0.35*VLOOKUP(G1629,'%.'!$A$1:$B$4,2,FALSE))</f>
        <v>0.05</v>
      </c>
      <c r="AI1629" s="128" t="str">
        <f t="shared" si="261"/>
        <v>REMOTA</v>
      </c>
      <c r="AJ1629" s="128" t="str">
        <f t="shared" si="257"/>
        <v>No se registra</v>
      </c>
      <c r="AK1629" s="178">
        <f t="shared" si="258"/>
        <v>0</v>
      </c>
    </row>
    <row r="1630" spans="1:37" ht="30" customHeight="1" x14ac:dyDescent="0.25">
      <c r="A1630" s="115">
        <v>1629</v>
      </c>
      <c r="B1630" s="83" t="s">
        <v>3486</v>
      </c>
      <c r="C1630" s="126" t="s">
        <v>3490</v>
      </c>
      <c r="D1630" s="83" t="s">
        <v>1</v>
      </c>
      <c r="E1630" s="83" t="s">
        <v>1</v>
      </c>
      <c r="F1630" s="83" t="s">
        <v>1</v>
      </c>
      <c r="G1630" s="124" t="s">
        <v>1</v>
      </c>
      <c r="H1630" s="169">
        <f t="shared" si="259"/>
        <v>0.05</v>
      </c>
      <c r="I1630" s="170" t="str">
        <f t="shared" si="260"/>
        <v>REMOTA</v>
      </c>
      <c r="J1630" s="292">
        <v>14030000</v>
      </c>
      <c r="K1630" s="221">
        <v>0</v>
      </c>
      <c r="L1630" s="68" t="s">
        <v>129</v>
      </c>
      <c r="M1630" s="188">
        <v>0</v>
      </c>
      <c r="N1630" s="68" t="s">
        <v>405</v>
      </c>
      <c r="O1630" s="199">
        <v>0</v>
      </c>
      <c r="P1630" s="68">
        <v>5</v>
      </c>
      <c r="Q1630" s="68" t="s">
        <v>161</v>
      </c>
      <c r="R1630" s="68" t="s">
        <v>3509</v>
      </c>
      <c r="S1630" s="88">
        <v>43671</v>
      </c>
      <c r="T1630" s="68">
        <v>157.02099999999999</v>
      </c>
      <c r="U1630" s="68" t="s">
        <v>178</v>
      </c>
      <c r="V1630" s="81" t="s">
        <v>3667</v>
      </c>
      <c r="W1630" s="171">
        <v>44074</v>
      </c>
      <c r="X1630" s="172" t="e">
        <f>+CONCATENATE(TEXT(#REF!,"yyyy"),"-",TEXT(#REF!,"mm"))</f>
        <v>#REF!</v>
      </c>
      <c r="Y1630" s="173" t="str">
        <f t="shared" si="252"/>
        <v>5</v>
      </c>
      <c r="Z1630" s="172" t="str">
        <f t="shared" si="253"/>
        <v>2020-07</v>
      </c>
      <c r="AA1630" s="170" t="e">
        <f>+VLOOKUP(Z1630,#REF!,2,FALSE)/VLOOKUP(X1630,#REF!,2,FALSE)</f>
        <v>#REF!</v>
      </c>
      <c r="AB1630" s="174" t="e">
        <f t="shared" si="254"/>
        <v>#REF!</v>
      </c>
      <c r="AC1630" s="174" t="e">
        <f t="shared" si="255"/>
        <v>#REF!</v>
      </c>
      <c r="AD1630" s="175" t="e">
        <f>+#REF!+365*Y1630</f>
        <v>#REF!</v>
      </c>
      <c r="AE1630" s="176" t="e">
        <f t="shared" si="256"/>
        <v>#REF!</v>
      </c>
      <c r="AF1630" s="170" t="e">
        <f>+VLOOKUP(CONCATENATE(TEXT(W1630,"yyyy"),"-",TEXT(W1630,"mm")),#REF!,2,0)</f>
        <v>#REF!</v>
      </c>
      <c r="AG1630" s="177" t="e">
        <f>+(AC1630*(1+'INFLAC PROYECTADA'!$B$8)^(AE1630))/((1+DEMANDADO!AF1630)^(AE1630))</f>
        <v>#REF!</v>
      </c>
      <c r="AH1630" s="169">
        <f>(0.2*VLOOKUP(D1630,'%.'!$A$1:$B$4,2,FALSE))+(0.35*VLOOKUP(E1630,'%.'!$A$1:$B$4,2,FALSE))+(0.1*VLOOKUP(F1630,'%.'!$A$1:$B$4,2,FALSE))+(0.35*VLOOKUP(G1630,'%.'!$A$1:$B$4,2,FALSE))</f>
        <v>0.05</v>
      </c>
      <c r="AI1630" s="128" t="str">
        <f t="shared" si="261"/>
        <v>REMOTA</v>
      </c>
      <c r="AJ1630" s="128" t="str">
        <f t="shared" si="257"/>
        <v>No se registra</v>
      </c>
      <c r="AK1630" s="178">
        <f t="shared" si="258"/>
        <v>0</v>
      </c>
    </row>
    <row r="1631" spans="1:37" ht="30" customHeight="1" x14ac:dyDescent="0.25">
      <c r="A1631" s="115">
        <v>1630</v>
      </c>
      <c r="B1631" s="83" t="s">
        <v>3491</v>
      </c>
      <c r="C1631" s="126" t="s">
        <v>3492</v>
      </c>
      <c r="D1631" s="83" t="s">
        <v>1</v>
      </c>
      <c r="E1631" s="83" t="s">
        <v>1</v>
      </c>
      <c r="F1631" s="83" t="s">
        <v>1</v>
      </c>
      <c r="G1631" s="124" t="s">
        <v>1</v>
      </c>
      <c r="H1631" s="169">
        <f t="shared" si="259"/>
        <v>0.05</v>
      </c>
      <c r="I1631" s="170" t="str">
        <f t="shared" si="260"/>
        <v>REMOTA</v>
      </c>
      <c r="J1631" s="292">
        <v>9172926</v>
      </c>
      <c r="K1631" s="221">
        <v>0</v>
      </c>
      <c r="L1631" s="68" t="s">
        <v>128</v>
      </c>
      <c r="M1631" s="188">
        <v>0</v>
      </c>
      <c r="N1631" s="68" t="s">
        <v>405</v>
      </c>
      <c r="O1631" s="199">
        <v>0</v>
      </c>
      <c r="P1631" s="68">
        <v>5</v>
      </c>
      <c r="Q1631" s="68" t="s">
        <v>161</v>
      </c>
      <c r="R1631" s="68" t="s">
        <v>3509</v>
      </c>
      <c r="S1631" s="88">
        <v>43671</v>
      </c>
      <c r="T1631" s="68">
        <v>157.02099999999999</v>
      </c>
      <c r="U1631" s="68" t="s">
        <v>171</v>
      </c>
      <c r="V1631" s="81" t="s">
        <v>3668</v>
      </c>
      <c r="W1631" s="171">
        <v>44074</v>
      </c>
      <c r="X1631" s="172" t="e">
        <f>+CONCATENATE(TEXT(#REF!,"yyyy"),"-",TEXT(#REF!,"mm"))</f>
        <v>#REF!</v>
      </c>
      <c r="Y1631" s="173" t="str">
        <f t="shared" si="252"/>
        <v>5</v>
      </c>
      <c r="Z1631" s="172" t="str">
        <f t="shared" si="253"/>
        <v>2020-07</v>
      </c>
      <c r="AA1631" s="170" t="e">
        <f>+VLOOKUP(Z1631,#REF!,2,FALSE)/VLOOKUP(X1631,#REF!,2,FALSE)</f>
        <v>#REF!</v>
      </c>
      <c r="AB1631" s="174" t="e">
        <f t="shared" si="254"/>
        <v>#REF!</v>
      </c>
      <c r="AC1631" s="174" t="e">
        <f t="shared" si="255"/>
        <v>#REF!</v>
      </c>
      <c r="AD1631" s="175" t="e">
        <f>+#REF!+365*Y1631</f>
        <v>#REF!</v>
      </c>
      <c r="AE1631" s="176" t="e">
        <f t="shared" si="256"/>
        <v>#REF!</v>
      </c>
      <c r="AF1631" s="170" t="e">
        <f>+VLOOKUP(CONCATENATE(TEXT(W1631,"yyyy"),"-",TEXT(W1631,"mm")),#REF!,2,0)</f>
        <v>#REF!</v>
      </c>
      <c r="AG1631" s="177" t="e">
        <f>+(AC1631*(1+'INFLAC PROYECTADA'!$B$8)^(AE1631))/((1+DEMANDADO!AF1631)^(AE1631))</f>
        <v>#REF!</v>
      </c>
      <c r="AH1631" s="169">
        <f>(0.2*VLOOKUP(D1631,'%.'!$A$1:$B$4,2,FALSE))+(0.35*VLOOKUP(E1631,'%.'!$A$1:$B$4,2,FALSE))+(0.1*VLOOKUP(F1631,'%.'!$A$1:$B$4,2,FALSE))+(0.35*VLOOKUP(G1631,'%.'!$A$1:$B$4,2,FALSE))</f>
        <v>0.05</v>
      </c>
      <c r="AI1631" s="128" t="str">
        <f t="shared" si="261"/>
        <v>REMOTA</v>
      </c>
      <c r="AJ1631" s="128" t="str">
        <f t="shared" si="257"/>
        <v>No se registra</v>
      </c>
      <c r="AK1631" s="178">
        <f t="shared" si="258"/>
        <v>0</v>
      </c>
    </row>
    <row r="1632" spans="1:37" ht="30" customHeight="1" x14ac:dyDescent="0.25">
      <c r="A1632" s="115">
        <v>1631</v>
      </c>
      <c r="B1632" s="83" t="s">
        <v>3493</v>
      </c>
      <c r="C1632" s="126" t="s">
        <v>3494</v>
      </c>
      <c r="D1632" s="83" t="s">
        <v>1</v>
      </c>
      <c r="E1632" s="83" t="s">
        <v>1</v>
      </c>
      <c r="F1632" s="83" t="s">
        <v>1</v>
      </c>
      <c r="G1632" s="124" t="s">
        <v>1</v>
      </c>
      <c r="H1632" s="169">
        <f t="shared" si="259"/>
        <v>0.05</v>
      </c>
      <c r="I1632" s="170" t="str">
        <f t="shared" si="260"/>
        <v>REMOTA</v>
      </c>
      <c r="J1632" s="292">
        <v>10861275</v>
      </c>
      <c r="K1632" s="221">
        <v>0</v>
      </c>
      <c r="L1632" s="68" t="s">
        <v>128</v>
      </c>
      <c r="M1632" s="188">
        <v>0</v>
      </c>
      <c r="N1632" s="68" t="s">
        <v>405</v>
      </c>
      <c r="O1632" s="199">
        <v>0</v>
      </c>
      <c r="P1632" s="68">
        <v>5</v>
      </c>
      <c r="Q1632" s="68" t="s">
        <v>161</v>
      </c>
      <c r="R1632" s="68" t="s">
        <v>3509</v>
      </c>
      <c r="S1632" s="88">
        <v>43671</v>
      </c>
      <c r="T1632" s="68">
        <v>157.02099999999999</v>
      </c>
      <c r="U1632" s="68" t="s">
        <v>171</v>
      </c>
      <c r="V1632" s="81" t="s">
        <v>3669</v>
      </c>
      <c r="W1632" s="171">
        <v>44074</v>
      </c>
      <c r="X1632" s="172" t="e">
        <f>+CONCATENATE(TEXT(#REF!,"yyyy"),"-",TEXT(#REF!,"mm"))</f>
        <v>#REF!</v>
      </c>
      <c r="Y1632" s="173" t="str">
        <f t="shared" si="252"/>
        <v>5</v>
      </c>
      <c r="Z1632" s="172" t="str">
        <f t="shared" si="253"/>
        <v>2020-07</v>
      </c>
      <c r="AA1632" s="170" t="e">
        <f>+VLOOKUP(Z1632,#REF!,2,FALSE)/VLOOKUP(X1632,#REF!,2,FALSE)</f>
        <v>#REF!</v>
      </c>
      <c r="AB1632" s="174" t="e">
        <f t="shared" si="254"/>
        <v>#REF!</v>
      </c>
      <c r="AC1632" s="174" t="e">
        <f t="shared" si="255"/>
        <v>#REF!</v>
      </c>
      <c r="AD1632" s="175" t="e">
        <f>+#REF!+365*Y1632</f>
        <v>#REF!</v>
      </c>
      <c r="AE1632" s="176" t="e">
        <f t="shared" si="256"/>
        <v>#REF!</v>
      </c>
      <c r="AF1632" s="170" t="e">
        <f>+VLOOKUP(CONCATENATE(TEXT(W1632,"yyyy"),"-",TEXT(W1632,"mm")),#REF!,2,0)</f>
        <v>#REF!</v>
      </c>
      <c r="AG1632" s="177" t="e">
        <f>+(AC1632*(1+'INFLAC PROYECTADA'!$B$8)^(AE1632))/((1+DEMANDADO!AF1632)^(AE1632))</f>
        <v>#REF!</v>
      </c>
      <c r="AH1632" s="169">
        <f>(0.2*VLOOKUP(D1632,'%.'!$A$1:$B$4,2,FALSE))+(0.35*VLOOKUP(E1632,'%.'!$A$1:$B$4,2,FALSE))+(0.1*VLOOKUP(F1632,'%.'!$A$1:$B$4,2,FALSE))+(0.35*VLOOKUP(G1632,'%.'!$A$1:$B$4,2,FALSE))</f>
        <v>0.05</v>
      </c>
      <c r="AI1632" s="128" t="str">
        <f t="shared" si="261"/>
        <v>REMOTA</v>
      </c>
      <c r="AJ1632" s="128" t="str">
        <f t="shared" si="257"/>
        <v>No se registra</v>
      </c>
      <c r="AK1632" s="178">
        <f t="shared" si="258"/>
        <v>0</v>
      </c>
    </row>
    <row r="1633" spans="1:37" ht="30" customHeight="1" x14ac:dyDescent="0.25">
      <c r="A1633" s="115">
        <v>1632</v>
      </c>
      <c r="B1633" s="83" t="s">
        <v>3495</v>
      </c>
      <c r="C1633" s="126" t="s">
        <v>3496</v>
      </c>
      <c r="D1633" s="83" t="s">
        <v>1</v>
      </c>
      <c r="E1633" s="83" t="s">
        <v>1</v>
      </c>
      <c r="F1633" s="83" t="s">
        <v>1</v>
      </c>
      <c r="G1633" s="124" t="s">
        <v>1</v>
      </c>
      <c r="H1633" s="169">
        <f t="shared" si="259"/>
        <v>0.05</v>
      </c>
      <c r="I1633" s="170" t="str">
        <f t="shared" si="260"/>
        <v>REMOTA</v>
      </c>
      <c r="J1633" s="292">
        <v>41319387</v>
      </c>
      <c r="K1633" s="221">
        <v>0</v>
      </c>
      <c r="L1633" s="68" t="s">
        <v>129</v>
      </c>
      <c r="M1633" s="188">
        <v>0</v>
      </c>
      <c r="N1633" s="68" t="s">
        <v>405</v>
      </c>
      <c r="O1633" s="199">
        <v>0</v>
      </c>
      <c r="P1633" s="68">
        <v>5</v>
      </c>
      <c r="Q1633" s="68" t="s">
        <v>161</v>
      </c>
      <c r="R1633" s="68" t="s">
        <v>3509</v>
      </c>
      <c r="S1633" s="88">
        <v>43671</v>
      </c>
      <c r="T1633" s="68">
        <v>157.02099999999999</v>
      </c>
      <c r="U1633" s="68" t="s">
        <v>171</v>
      </c>
      <c r="V1633" s="81" t="s">
        <v>3670</v>
      </c>
      <c r="W1633" s="171">
        <v>44074</v>
      </c>
      <c r="X1633" s="172" t="e">
        <f>+CONCATENATE(TEXT(#REF!,"yyyy"),"-",TEXT(#REF!,"mm"))</f>
        <v>#REF!</v>
      </c>
      <c r="Y1633" s="173" t="str">
        <f t="shared" si="252"/>
        <v>5</v>
      </c>
      <c r="Z1633" s="172" t="str">
        <f t="shared" si="253"/>
        <v>2020-07</v>
      </c>
      <c r="AA1633" s="170" t="e">
        <f>+VLOOKUP(Z1633,#REF!,2,FALSE)/VLOOKUP(X1633,#REF!,2,FALSE)</f>
        <v>#REF!</v>
      </c>
      <c r="AB1633" s="174" t="e">
        <f t="shared" si="254"/>
        <v>#REF!</v>
      </c>
      <c r="AC1633" s="174" t="e">
        <f t="shared" si="255"/>
        <v>#REF!</v>
      </c>
      <c r="AD1633" s="175" t="e">
        <f>+#REF!+365*Y1633</f>
        <v>#REF!</v>
      </c>
      <c r="AE1633" s="176" t="e">
        <f t="shared" si="256"/>
        <v>#REF!</v>
      </c>
      <c r="AF1633" s="170" t="e">
        <f>+VLOOKUP(CONCATENATE(TEXT(W1633,"yyyy"),"-",TEXT(W1633,"mm")),#REF!,2,0)</f>
        <v>#REF!</v>
      </c>
      <c r="AG1633" s="177" t="e">
        <f>+(AC1633*(1+'INFLAC PROYECTADA'!$B$8)^(AE1633))/((1+DEMANDADO!AF1633)^(AE1633))</f>
        <v>#REF!</v>
      </c>
      <c r="AH1633" s="169">
        <f>(0.2*VLOOKUP(D1633,'%.'!$A$1:$B$4,2,FALSE))+(0.35*VLOOKUP(E1633,'%.'!$A$1:$B$4,2,FALSE))+(0.1*VLOOKUP(F1633,'%.'!$A$1:$B$4,2,FALSE))+(0.35*VLOOKUP(G1633,'%.'!$A$1:$B$4,2,FALSE))</f>
        <v>0.05</v>
      </c>
      <c r="AI1633" s="128" t="str">
        <f t="shared" si="261"/>
        <v>REMOTA</v>
      </c>
      <c r="AJ1633" s="128" t="str">
        <f t="shared" si="257"/>
        <v>No se registra</v>
      </c>
      <c r="AK1633" s="178">
        <f t="shared" si="258"/>
        <v>0</v>
      </c>
    </row>
    <row r="1634" spans="1:37" ht="30" customHeight="1" x14ac:dyDescent="0.25">
      <c r="A1634" s="115">
        <v>1633</v>
      </c>
      <c r="B1634" s="83" t="s">
        <v>3495</v>
      </c>
      <c r="C1634" s="126" t="s">
        <v>3497</v>
      </c>
      <c r="D1634" s="83" t="s">
        <v>1</v>
      </c>
      <c r="E1634" s="83" t="s">
        <v>1</v>
      </c>
      <c r="F1634" s="83" t="s">
        <v>1</v>
      </c>
      <c r="G1634" s="124" t="s">
        <v>1</v>
      </c>
      <c r="H1634" s="169">
        <f t="shared" si="259"/>
        <v>0.05</v>
      </c>
      <c r="I1634" s="170" t="str">
        <f t="shared" si="260"/>
        <v>REMOTA</v>
      </c>
      <c r="J1634" s="292">
        <v>258372192</v>
      </c>
      <c r="K1634" s="221">
        <v>0</v>
      </c>
      <c r="L1634" s="68" t="s">
        <v>129</v>
      </c>
      <c r="M1634" s="188">
        <v>0</v>
      </c>
      <c r="N1634" s="68" t="s">
        <v>405</v>
      </c>
      <c r="O1634" s="199">
        <v>0</v>
      </c>
      <c r="P1634" s="68">
        <v>6</v>
      </c>
      <c r="Q1634" s="68" t="s">
        <v>161</v>
      </c>
      <c r="R1634" s="68" t="s">
        <v>3509</v>
      </c>
      <c r="S1634" s="88">
        <v>43671</v>
      </c>
      <c r="T1634" s="68">
        <v>157.02099999999999</v>
      </c>
      <c r="U1634" s="68" t="s">
        <v>171</v>
      </c>
      <c r="V1634" s="81" t="s">
        <v>3671</v>
      </c>
      <c r="W1634" s="171">
        <v>44074</v>
      </c>
      <c r="X1634" s="172" t="e">
        <f>+CONCATENATE(TEXT(#REF!,"yyyy"),"-",TEXT(#REF!,"mm"))</f>
        <v>#REF!</v>
      </c>
      <c r="Y1634" s="173" t="str">
        <f t="shared" si="252"/>
        <v>6</v>
      </c>
      <c r="Z1634" s="172" t="str">
        <f t="shared" si="253"/>
        <v>2020-07</v>
      </c>
      <c r="AA1634" s="170" t="e">
        <f>+VLOOKUP(Z1634,#REF!,2,FALSE)/VLOOKUP(X1634,#REF!,2,FALSE)</f>
        <v>#REF!</v>
      </c>
      <c r="AB1634" s="174" t="e">
        <f t="shared" si="254"/>
        <v>#REF!</v>
      </c>
      <c r="AC1634" s="174" t="e">
        <f t="shared" si="255"/>
        <v>#REF!</v>
      </c>
      <c r="AD1634" s="175" t="e">
        <f>+#REF!+365*Y1634</f>
        <v>#REF!</v>
      </c>
      <c r="AE1634" s="176" t="e">
        <f t="shared" si="256"/>
        <v>#REF!</v>
      </c>
      <c r="AF1634" s="170" t="e">
        <f>+VLOOKUP(CONCATENATE(TEXT(W1634,"yyyy"),"-",TEXT(W1634,"mm")),#REF!,2,0)</f>
        <v>#REF!</v>
      </c>
      <c r="AG1634" s="177" t="e">
        <f>+(AC1634*(1+'INFLAC PROYECTADA'!$B$8)^(AE1634))/((1+DEMANDADO!AF1634)^(AE1634))</f>
        <v>#REF!</v>
      </c>
      <c r="AH1634" s="169">
        <f>(0.2*VLOOKUP(D1634,'%.'!$A$1:$B$4,2,FALSE))+(0.35*VLOOKUP(E1634,'%.'!$A$1:$B$4,2,FALSE))+(0.1*VLOOKUP(F1634,'%.'!$A$1:$B$4,2,FALSE))+(0.35*VLOOKUP(G1634,'%.'!$A$1:$B$4,2,FALSE))</f>
        <v>0.05</v>
      </c>
      <c r="AI1634" s="128" t="str">
        <f t="shared" si="261"/>
        <v>REMOTA</v>
      </c>
      <c r="AJ1634" s="128" t="str">
        <f t="shared" si="257"/>
        <v>No se registra</v>
      </c>
      <c r="AK1634" s="178">
        <f t="shared" si="258"/>
        <v>0</v>
      </c>
    </row>
    <row r="1635" spans="1:37" ht="30" customHeight="1" x14ac:dyDescent="0.25">
      <c r="A1635" s="115">
        <v>1634</v>
      </c>
      <c r="B1635" s="83" t="s">
        <v>3498</v>
      </c>
      <c r="C1635" s="126" t="s">
        <v>3499</v>
      </c>
      <c r="D1635" s="83" t="s">
        <v>1</v>
      </c>
      <c r="E1635" s="83" t="s">
        <v>48</v>
      </c>
      <c r="F1635" s="83" t="s">
        <v>1</v>
      </c>
      <c r="G1635" s="124" t="s">
        <v>48</v>
      </c>
      <c r="H1635" s="169">
        <f t="shared" si="259"/>
        <v>0.36499999999999999</v>
      </c>
      <c r="I1635" s="170" t="str">
        <f t="shared" si="260"/>
        <v>MEDIA</v>
      </c>
      <c r="J1635" s="292">
        <v>0</v>
      </c>
      <c r="K1635" s="221">
        <v>0</v>
      </c>
      <c r="L1635" s="68" t="s">
        <v>128</v>
      </c>
      <c r="M1635" s="188">
        <v>0</v>
      </c>
      <c r="N1635" s="68" t="s">
        <v>405</v>
      </c>
      <c r="O1635" s="199">
        <v>0</v>
      </c>
      <c r="P1635" s="68">
        <v>5</v>
      </c>
      <c r="Q1635" s="68" t="s">
        <v>161</v>
      </c>
      <c r="R1635" s="68" t="s">
        <v>3509</v>
      </c>
      <c r="S1635" s="88">
        <v>43671</v>
      </c>
      <c r="T1635" s="68">
        <v>157.02099999999999</v>
      </c>
      <c r="U1635" s="68" t="s">
        <v>171</v>
      </c>
      <c r="V1635" s="81" t="s">
        <v>3672</v>
      </c>
      <c r="W1635" s="171">
        <v>44074</v>
      </c>
      <c r="X1635" s="172" t="e">
        <f>+CONCATENATE(TEXT(#REF!,"yyyy"),"-",TEXT(#REF!,"mm"))</f>
        <v>#REF!</v>
      </c>
      <c r="Y1635" s="173" t="str">
        <f t="shared" si="252"/>
        <v>5</v>
      </c>
      <c r="Z1635" s="172" t="str">
        <f t="shared" si="253"/>
        <v>2020-07</v>
      </c>
      <c r="AA1635" s="170" t="e">
        <f>+VLOOKUP(Z1635,#REF!,2,FALSE)/VLOOKUP(X1635,#REF!,2,FALSE)</f>
        <v>#REF!</v>
      </c>
      <c r="AB1635" s="174" t="e">
        <f t="shared" si="254"/>
        <v>#REF!</v>
      </c>
      <c r="AC1635" s="174" t="e">
        <f t="shared" si="255"/>
        <v>#REF!</v>
      </c>
      <c r="AD1635" s="175" t="e">
        <f>+#REF!+365*Y1635</f>
        <v>#REF!</v>
      </c>
      <c r="AE1635" s="176" t="e">
        <f t="shared" si="256"/>
        <v>#REF!</v>
      </c>
      <c r="AF1635" s="170" t="e">
        <f>+VLOOKUP(CONCATENATE(TEXT(W1635,"yyyy"),"-",TEXT(W1635,"mm")),#REF!,2,0)</f>
        <v>#REF!</v>
      </c>
      <c r="AG1635" s="177" t="e">
        <f>+(AC1635*(1+'INFLAC PROYECTADA'!$B$8)^(AE1635))/((1+DEMANDADO!AF1635)^(AE1635))</f>
        <v>#REF!</v>
      </c>
      <c r="AH1635" s="169">
        <f>(0.2*VLOOKUP(D1635,'%.'!$A$1:$B$4,2,FALSE))+(0.35*VLOOKUP(E1635,'%.'!$A$1:$B$4,2,FALSE))+(0.1*VLOOKUP(F1635,'%.'!$A$1:$B$4,2,FALSE))+(0.35*VLOOKUP(G1635,'%.'!$A$1:$B$4,2,FALSE))</f>
        <v>0.36499999999999999</v>
      </c>
      <c r="AI1635" s="128" t="str">
        <f t="shared" si="261"/>
        <v>MEDIA</v>
      </c>
      <c r="AJ1635" s="128" t="str">
        <f t="shared" si="257"/>
        <v>Cuentas de Orden</v>
      </c>
      <c r="AK1635" s="178" t="e">
        <f t="shared" si="258"/>
        <v>#REF!</v>
      </c>
    </row>
    <row r="1636" spans="1:37" ht="30" customHeight="1" x14ac:dyDescent="0.25">
      <c r="A1636" s="115">
        <v>1635</v>
      </c>
      <c r="B1636" s="83" t="s">
        <v>3500</v>
      </c>
      <c r="C1636" s="126" t="s">
        <v>3501</v>
      </c>
      <c r="D1636" s="83" t="s">
        <v>1</v>
      </c>
      <c r="E1636" s="83" t="s">
        <v>1</v>
      </c>
      <c r="F1636" s="83" t="s">
        <v>1</v>
      </c>
      <c r="G1636" s="124" t="s">
        <v>1</v>
      </c>
      <c r="H1636" s="169">
        <f t="shared" si="259"/>
        <v>0.05</v>
      </c>
      <c r="I1636" s="170" t="str">
        <f t="shared" si="260"/>
        <v>REMOTA</v>
      </c>
      <c r="J1636" s="292">
        <v>22945074</v>
      </c>
      <c r="K1636" s="221">
        <v>0</v>
      </c>
      <c r="L1636" s="68" t="s">
        <v>129</v>
      </c>
      <c r="M1636" s="188">
        <v>0</v>
      </c>
      <c r="N1636" s="68" t="s">
        <v>405</v>
      </c>
      <c r="O1636" s="199">
        <v>0</v>
      </c>
      <c r="P1636" s="68">
        <v>5</v>
      </c>
      <c r="Q1636" s="68" t="s">
        <v>161</v>
      </c>
      <c r="R1636" s="68" t="s">
        <v>3509</v>
      </c>
      <c r="S1636" s="88">
        <v>43671</v>
      </c>
      <c r="T1636" s="68">
        <v>157.02099999999999</v>
      </c>
      <c r="U1636" s="81" t="s">
        <v>76</v>
      </c>
      <c r="V1636" s="81" t="s">
        <v>3673</v>
      </c>
      <c r="W1636" s="171">
        <v>44074</v>
      </c>
      <c r="X1636" s="172" t="e">
        <f>+CONCATENATE(TEXT(#REF!,"yyyy"),"-",TEXT(#REF!,"mm"))</f>
        <v>#REF!</v>
      </c>
      <c r="Y1636" s="173" t="str">
        <f t="shared" si="252"/>
        <v>5</v>
      </c>
      <c r="Z1636" s="172" t="str">
        <f t="shared" si="253"/>
        <v>2020-07</v>
      </c>
      <c r="AA1636" s="170" t="e">
        <f>+VLOOKUP(Z1636,#REF!,2,FALSE)/VLOOKUP(X1636,#REF!,2,FALSE)</f>
        <v>#REF!</v>
      </c>
      <c r="AB1636" s="174" t="e">
        <f t="shared" si="254"/>
        <v>#REF!</v>
      </c>
      <c r="AC1636" s="174" t="e">
        <f t="shared" si="255"/>
        <v>#REF!</v>
      </c>
      <c r="AD1636" s="175" t="e">
        <f>+#REF!+365*Y1636</f>
        <v>#REF!</v>
      </c>
      <c r="AE1636" s="176" t="e">
        <f t="shared" si="256"/>
        <v>#REF!</v>
      </c>
      <c r="AF1636" s="170" t="e">
        <f>+VLOOKUP(CONCATENATE(TEXT(W1636,"yyyy"),"-",TEXT(W1636,"mm")),#REF!,2,0)</f>
        <v>#REF!</v>
      </c>
      <c r="AG1636" s="177" t="e">
        <f>+(AC1636*(1+'INFLAC PROYECTADA'!$B$8)^(AE1636))/((1+DEMANDADO!AF1636)^(AE1636))</f>
        <v>#REF!</v>
      </c>
      <c r="AH1636" s="169">
        <f>(0.2*VLOOKUP(D1636,'%.'!$A$1:$B$4,2,FALSE))+(0.35*VLOOKUP(E1636,'%.'!$A$1:$B$4,2,FALSE))+(0.1*VLOOKUP(F1636,'%.'!$A$1:$B$4,2,FALSE))+(0.35*VLOOKUP(G1636,'%.'!$A$1:$B$4,2,FALSE))</f>
        <v>0.05</v>
      </c>
      <c r="AI1636" s="128" t="str">
        <f t="shared" si="261"/>
        <v>REMOTA</v>
      </c>
      <c r="AJ1636" s="128" t="str">
        <f t="shared" si="257"/>
        <v>No se registra</v>
      </c>
      <c r="AK1636" s="178">
        <f t="shared" si="258"/>
        <v>0</v>
      </c>
    </row>
    <row r="1637" spans="1:37" ht="30" customHeight="1" x14ac:dyDescent="0.25">
      <c r="A1637" s="115">
        <v>1636</v>
      </c>
      <c r="B1637" s="83" t="s">
        <v>3301</v>
      </c>
      <c r="C1637" s="126" t="s">
        <v>3502</v>
      </c>
      <c r="D1637" s="83" t="s">
        <v>1</v>
      </c>
      <c r="E1637" s="83" t="s">
        <v>1</v>
      </c>
      <c r="F1637" s="83" t="s">
        <v>1</v>
      </c>
      <c r="G1637" s="124" t="s">
        <v>1</v>
      </c>
      <c r="H1637" s="169">
        <f t="shared" si="259"/>
        <v>0.05</v>
      </c>
      <c r="I1637" s="170" t="str">
        <f t="shared" si="260"/>
        <v>REMOTA</v>
      </c>
      <c r="J1637" s="292">
        <v>5269214481</v>
      </c>
      <c r="K1637" s="221">
        <v>0</v>
      </c>
      <c r="L1637" s="68" t="s">
        <v>129</v>
      </c>
      <c r="M1637" s="188">
        <v>0</v>
      </c>
      <c r="N1637" s="68" t="s">
        <v>405</v>
      </c>
      <c r="O1637" s="199">
        <v>0</v>
      </c>
      <c r="P1637" s="68">
        <v>3</v>
      </c>
      <c r="Q1637" s="68" t="s">
        <v>161</v>
      </c>
      <c r="R1637" s="68" t="s">
        <v>3509</v>
      </c>
      <c r="S1637" s="88">
        <v>43671</v>
      </c>
      <c r="T1637" s="68">
        <v>157.02099999999999</v>
      </c>
      <c r="U1637" s="81" t="s">
        <v>76</v>
      </c>
      <c r="V1637" s="81" t="s">
        <v>3674</v>
      </c>
      <c r="W1637" s="171">
        <v>44074</v>
      </c>
      <c r="X1637" s="172" t="e">
        <f>+CONCATENATE(TEXT(#REF!,"yyyy"),"-",TEXT(#REF!,"mm"))</f>
        <v>#REF!</v>
      </c>
      <c r="Y1637" s="173" t="str">
        <f t="shared" si="252"/>
        <v>3</v>
      </c>
      <c r="Z1637" s="172" t="str">
        <f t="shared" si="253"/>
        <v>2020-07</v>
      </c>
      <c r="AA1637" s="170" t="e">
        <f>+VLOOKUP(Z1637,#REF!,2,FALSE)/VLOOKUP(X1637,#REF!,2,FALSE)</f>
        <v>#REF!</v>
      </c>
      <c r="AB1637" s="174" t="e">
        <f t="shared" si="254"/>
        <v>#REF!</v>
      </c>
      <c r="AC1637" s="174" t="e">
        <f t="shared" si="255"/>
        <v>#REF!</v>
      </c>
      <c r="AD1637" s="175" t="e">
        <f>+#REF!+365*Y1637</f>
        <v>#REF!</v>
      </c>
      <c r="AE1637" s="176" t="e">
        <f t="shared" si="256"/>
        <v>#REF!</v>
      </c>
      <c r="AF1637" s="170" t="e">
        <f>+VLOOKUP(CONCATENATE(TEXT(W1637,"yyyy"),"-",TEXT(W1637,"mm")),#REF!,2,0)</f>
        <v>#REF!</v>
      </c>
      <c r="AG1637" s="177" t="e">
        <f>+(AC1637*(1+'INFLAC PROYECTADA'!$B$8)^(AE1637))/((1+DEMANDADO!AF1637)^(AE1637))</f>
        <v>#REF!</v>
      </c>
      <c r="AH1637" s="169">
        <f>(0.2*VLOOKUP(D1637,'%.'!$A$1:$B$4,2,FALSE))+(0.35*VLOOKUP(E1637,'%.'!$A$1:$B$4,2,FALSE))+(0.1*VLOOKUP(F1637,'%.'!$A$1:$B$4,2,FALSE))+(0.35*VLOOKUP(G1637,'%.'!$A$1:$B$4,2,FALSE))</f>
        <v>0.05</v>
      </c>
      <c r="AI1637" s="128" t="str">
        <f t="shared" si="261"/>
        <v>REMOTA</v>
      </c>
      <c r="AJ1637" s="128" t="str">
        <f t="shared" si="257"/>
        <v>No se registra</v>
      </c>
      <c r="AK1637" s="178">
        <f t="shared" si="258"/>
        <v>0</v>
      </c>
    </row>
    <row r="1638" spans="1:37" ht="30" customHeight="1" x14ac:dyDescent="0.25">
      <c r="A1638" s="115">
        <v>1637</v>
      </c>
      <c r="B1638" s="83" t="s">
        <v>3429</v>
      </c>
      <c r="C1638" s="126" t="s">
        <v>3503</v>
      </c>
      <c r="D1638" s="83" t="s">
        <v>1</v>
      </c>
      <c r="E1638" s="83" t="s">
        <v>1</v>
      </c>
      <c r="F1638" s="83" t="s">
        <v>1</v>
      </c>
      <c r="G1638" s="124" t="s">
        <v>1</v>
      </c>
      <c r="H1638" s="169">
        <f t="shared" si="259"/>
        <v>0.05</v>
      </c>
      <c r="I1638" s="170" t="str">
        <f t="shared" si="260"/>
        <v>REMOTA</v>
      </c>
      <c r="J1638" s="292">
        <v>282371003</v>
      </c>
      <c r="K1638" s="221">
        <v>0</v>
      </c>
      <c r="L1638" s="68" t="s">
        <v>129</v>
      </c>
      <c r="M1638" s="188">
        <v>0</v>
      </c>
      <c r="N1638" s="68" t="s">
        <v>405</v>
      </c>
      <c r="O1638" s="199">
        <v>0</v>
      </c>
      <c r="P1638" s="68">
        <v>6</v>
      </c>
      <c r="Q1638" s="68" t="s">
        <v>161</v>
      </c>
      <c r="R1638" s="68" t="s">
        <v>3509</v>
      </c>
      <c r="S1638" s="88">
        <v>43671</v>
      </c>
      <c r="T1638" s="68">
        <v>157.02099999999999</v>
      </c>
      <c r="U1638" s="68" t="s">
        <v>178</v>
      </c>
      <c r="V1638" s="81" t="s">
        <v>3675</v>
      </c>
      <c r="W1638" s="171">
        <v>44074</v>
      </c>
      <c r="X1638" s="172" t="e">
        <f>+CONCATENATE(TEXT(#REF!,"yyyy"),"-",TEXT(#REF!,"mm"))</f>
        <v>#REF!</v>
      </c>
      <c r="Y1638" s="173" t="str">
        <f t="shared" si="252"/>
        <v>6</v>
      </c>
      <c r="Z1638" s="172" t="str">
        <f t="shared" si="253"/>
        <v>2020-07</v>
      </c>
      <c r="AA1638" s="170" t="e">
        <f>+VLOOKUP(Z1638,#REF!,2,FALSE)/VLOOKUP(X1638,#REF!,2,FALSE)</f>
        <v>#REF!</v>
      </c>
      <c r="AB1638" s="174" t="e">
        <f t="shared" si="254"/>
        <v>#REF!</v>
      </c>
      <c r="AC1638" s="174" t="e">
        <f t="shared" si="255"/>
        <v>#REF!</v>
      </c>
      <c r="AD1638" s="175" t="e">
        <f>+#REF!+365*Y1638</f>
        <v>#REF!</v>
      </c>
      <c r="AE1638" s="176" t="e">
        <f t="shared" si="256"/>
        <v>#REF!</v>
      </c>
      <c r="AF1638" s="170" t="e">
        <f>+VLOOKUP(CONCATENATE(TEXT(W1638,"yyyy"),"-",TEXT(W1638,"mm")),#REF!,2,0)</f>
        <v>#REF!</v>
      </c>
      <c r="AG1638" s="177" t="e">
        <f>+(AC1638*(1+'INFLAC PROYECTADA'!$B$8)^(AE1638))/((1+DEMANDADO!AF1638)^(AE1638))</f>
        <v>#REF!</v>
      </c>
      <c r="AH1638" s="169">
        <f>(0.2*VLOOKUP(D1638,'%.'!$A$1:$B$4,2,FALSE))+(0.35*VLOOKUP(E1638,'%.'!$A$1:$B$4,2,FALSE))+(0.1*VLOOKUP(F1638,'%.'!$A$1:$B$4,2,FALSE))+(0.35*VLOOKUP(G1638,'%.'!$A$1:$B$4,2,FALSE))</f>
        <v>0.05</v>
      </c>
      <c r="AI1638" s="128" t="str">
        <f t="shared" si="261"/>
        <v>REMOTA</v>
      </c>
      <c r="AJ1638" s="128" t="str">
        <f t="shared" si="257"/>
        <v>No se registra</v>
      </c>
      <c r="AK1638" s="178">
        <f t="shared" si="258"/>
        <v>0</v>
      </c>
    </row>
    <row r="1639" spans="1:37" ht="30" customHeight="1" x14ac:dyDescent="0.25">
      <c r="A1639" s="115">
        <v>1638</v>
      </c>
      <c r="B1639" s="83" t="s">
        <v>3504</v>
      </c>
      <c r="C1639" s="126" t="s">
        <v>3505</v>
      </c>
      <c r="D1639" s="83" t="s">
        <v>1</v>
      </c>
      <c r="E1639" s="83" t="s">
        <v>1</v>
      </c>
      <c r="F1639" s="83" t="s">
        <v>1</v>
      </c>
      <c r="G1639" s="124" t="s">
        <v>1</v>
      </c>
      <c r="H1639" s="169">
        <f t="shared" si="259"/>
        <v>0.05</v>
      </c>
      <c r="I1639" s="170" t="str">
        <f t="shared" si="260"/>
        <v>REMOTA</v>
      </c>
      <c r="J1639" s="292">
        <v>51554190</v>
      </c>
      <c r="K1639" s="221">
        <v>0</v>
      </c>
      <c r="L1639" s="68" t="s">
        <v>129</v>
      </c>
      <c r="M1639" s="188">
        <v>0</v>
      </c>
      <c r="N1639" s="68" t="s">
        <v>405</v>
      </c>
      <c r="O1639" s="199">
        <v>0</v>
      </c>
      <c r="P1639" s="68">
        <v>6</v>
      </c>
      <c r="Q1639" s="68" t="s">
        <v>161</v>
      </c>
      <c r="R1639" s="68" t="s">
        <v>3509</v>
      </c>
      <c r="S1639" s="88">
        <v>43671</v>
      </c>
      <c r="T1639" s="68">
        <v>157.02099999999999</v>
      </c>
      <c r="U1639" s="68" t="s">
        <v>21</v>
      </c>
      <c r="V1639" s="81" t="s">
        <v>3676</v>
      </c>
      <c r="W1639" s="171">
        <v>44074</v>
      </c>
      <c r="X1639" s="172" t="e">
        <f>+CONCATENATE(TEXT(#REF!,"yyyy"),"-",TEXT(#REF!,"mm"))</f>
        <v>#REF!</v>
      </c>
      <c r="Y1639" s="173" t="str">
        <f t="shared" si="252"/>
        <v>6</v>
      </c>
      <c r="Z1639" s="172" t="str">
        <f t="shared" si="253"/>
        <v>2020-07</v>
      </c>
      <c r="AA1639" s="170" t="e">
        <f>+VLOOKUP(Z1639,#REF!,2,FALSE)/VLOOKUP(X1639,#REF!,2,FALSE)</f>
        <v>#REF!</v>
      </c>
      <c r="AB1639" s="174" t="e">
        <f t="shared" si="254"/>
        <v>#REF!</v>
      </c>
      <c r="AC1639" s="174" t="e">
        <f t="shared" si="255"/>
        <v>#REF!</v>
      </c>
      <c r="AD1639" s="175" t="e">
        <f>+#REF!+365*Y1639</f>
        <v>#REF!</v>
      </c>
      <c r="AE1639" s="176" t="e">
        <f t="shared" si="256"/>
        <v>#REF!</v>
      </c>
      <c r="AF1639" s="170" t="e">
        <f>+VLOOKUP(CONCATENATE(TEXT(W1639,"yyyy"),"-",TEXT(W1639,"mm")),#REF!,2,0)</f>
        <v>#REF!</v>
      </c>
      <c r="AG1639" s="177" t="e">
        <f>+(AC1639*(1+'INFLAC PROYECTADA'!$B$8)^(AE1639))/((1+DEMANDADO!AF1639)^(AE1639))</f>
        <v>#REF!</v>
      </c>
      <c r="AH1639" s="169">
        <f>(0.2*VLOOKUP(D1639,'%.'!$A$1:$B$4,2,FALSE))+(0.35*VLOOKUP(E1639,'%.'!$A$1:$B$4,2,FALSE))+(0.1*VLOOKUP(F1639,'%.'!$A$1:$B$4,2,FALSE))+(0.35*VLOOKUP(G1639,'%.'!$A$1:$B$4,2,FALSE))</f>
        <v>0.05</v>
      </c>
      <c r="AI1639" s="128" t="str">
        <f t="shared" si="261"/>
        <v>REMOTA</v>
      </c>
      <c r="AJ1639" s="128" t="str">
        <f t="shared" si="257"/>
        <v>No se registra</v>
      </c>
      <c r="AK1639" s="178">
        <f t="shared" si="258"/>
        <v>0</v>
      </c>
    </row>
    <row r="1640" spans="1:37" ht="30" customHeight="1" x14ac:dyDescent="0.25">
      <c r="A1640" s="115">
        <v>1639</v>
      </c>
      <c r="B1640" s="83" t="s">
        <v>3301</v>
      </c>
      <c r="C1640" s="126" t="s">
        <v>3506</v>
      </c>
      <c r="D1640" s="83" t="s">
        <v>1</v>
      </c>
      <c r="E1640" s="83" t="s">
        <v>1</v>
      </c>
      <c r="F1640" s="83" t="s">
        <v>1</v>
      </c>
      <c r="G1640" s="124" t="s">
        <v>1</v>
      </c>
      <c r="H1640" s="169">
        <f t="shared" si="259"/>
        <v>0.05</v>
      </c>
      <c r="I1640" s="170" t="str">
        <f t="shared" si="260"/>
        <v>REMOTA</v>
      </c>
      <c r="J1640" s="292">
        <v>448298291</v>
      </c>
      <c r="K1640" s="221">
        <v>0</v>
      </c>
      <c r="L1640" s="68" t="s">
        <v>129</v>
      </c>
      <c r="M1640" s="188">
        <v>0</v>
      </c>
      <c r="N1640" s="68" t="s">
        <v>405</v>
      </c>
      <c r="O1640" s="199">
        <v>0</v>
      </c>
      <c r="P1640" s="68">
        <v>7</v>
      </c>
      <c r="Q1640" s="68" t="s">
        <v>161</v>
      </c>
      <c r="R1640" s="68" t="s">
        <v>3509</v>
      </c>
      <c r="S1640" s="88">
        <v>43671</v>
      </c>
      <c r="T1640" s="68">
        <v>157.02099999999999</v>
      </c>
      <c r="U1640" s="81" t="s">
        <v>186</v>
      </c>
      <c r="V1640" s="81" t="s">
        <v>3677</v>
      </c>
      <c r="W1640" s="171">
        <v>44074</v>
      </c>
      <c r="X1640" s="172" t="e">
        <f>+CONCATENATE(TEXT(#REF!,"yyyy"),"-",TEXT(#REF!,"mm"))</f>
        <v>#REF!</v>
      </c>
      <c r="Y1640" s="173" t="str">
        <f t="shared" si="252"/>
        <v>7</v>
      </c>
      <c r="Z1640" s="172" t="str">
        <f t="shared" si="253"/>
        <v>2020-07</v>
      </c>
      <c r="AA1640" s="170" t="e">
        <f>+VLOOKUP(Z1640,#REF!,2,FALSE)/VLOOKUP(X1640,#REF!,2,FALSE)</f>
        <v>#REF!</v>
      </c>
      <c r="AB1640" s="174" t="e">
        <f t="shared" si="254"/>
        <v>#REF!</v>
      </c>
      <c r="AC1640" s="174" t="e">
        <f t="shared" si="255"/>
        <v>#REF!</v>
      </c>
      <c r="AD1640" s="175" t="e">
        <f>+#REF!+365*Y1640</f>
        <v>#REF!</v>
      </c>
      <c r="AE1640" s="176" t="e">
        <f t="shared" si="256"/>
        <v>#REF!</v>
      </c>
      <c r="AF1640" s="170" t="e">
        <f>+VLOOKUP(CONCATENATE(TEXT(W1640,"yyyy"),"-",TEXT(W1640,"mm")),#REF!,2,0)</f>
        <v>#REF!</v>
      </c>
      <c r="AG1640" s="177" t="e">
        <f>+(AC1640*(1+'INFLAC PROYECTADA'!$B$8)^(AE1640))/((1+DEMANDADO!AF1640)^(AE1640))</f>
        <v>#REF!</v>
      </c>
      <c r="AH1640" s="169">
        <f>(0.2*VLOOKUP(D1640,'%.'!$A$1:$B$4,2,FALSE))+(0.35*VLOOKUP(E1640,'%.'!$A$1:$B$4,2,FALSE))+(0.1*VLOOKUP(F1640,'%.'!$A$1:$B$4,2,FALSE))+(0.35*VLOOKUP(G1640,'%.'!$A$1:$B$4,2,FALSE))</f>
        <v>0.05</v>
      </c>
      <c r="AI1640" s="128" t="str">
        <f t="shared" si="261"/>
        <v>REMOTA</v>
      </c>
      <c r="AJ1640" s="128" t="str">
        <f t="shared" si="257"/>
        <v>No se registra</v>
      </c>
      <c r="AK1640" s="178">
        <f t="shared" si="258"/>
        <v>0</v>
      </c>
    </row>
    <row r="1641" spans="1:37" ht="30" customHeight="1" x14ac:dyDescent="0.25">
      <c r="A1641" s="115">
        <v>1640</v>
      </c>
      <c r="B1641" s="83" t="s">
        <v>3507</v>
      </c>
      <c r="C1641" s="126" t="s">
        <v>3508</v>
      </c>
      <c r="D1641" s="83" t="s">
        <v>1</v>
      </c>
      <c r="E1641" s="83" t="s">
        <v>1</v>
      </c>
      <c r="F1641" s="83" t="s">
        <v>1</v>
      </c>
      <c r="G1641" s="124" t="s">
        <v>1</v>
      </c>
      <c r="H1641" s="169">
        <f t="shared" si="259"/>
        <v>0.05</v>
      </c>
      <c r="I1641" s="170" t="str">
        <f t="shared" si="260"/>
        <v>REMOTA</v>
      </c>
      <c r="J1641" s="292">
        <v>19291.2</v>
      </c>
      <c r="K1641" s="221">
        <v>0</v>
      </c>
      <c r="L1641" s="68" t="s">
        <v>128</v>
      </c>
      <c r="M1641" s="188">
        <v>0</v>
      </c>
      <c r="N1641" s="68" t="s">
        <v>405</v>
      </c>
      <c r="O1641" s="199">
        <v>0</v>
      </c>
      <c r="P1641" s="68">
        <v>6</v>
      </c>
      <c r="Q1641" s="68" t="s">
        <v>161</v>
      </c>
      <c r="R1641" s="68" t="s">
        <v>3509</v>
      </c>
      <c r="S1641" s="88">
        <v>43671</v>
      </c>
      <c r="T1641" s="68">
        <v>157.02099999999999</v>
      </c>
      <c r="U1641" s="68" t="s">
        <v>178</v>
      </c>
      <c r="V1641" s="81" t="s">
        <v>3678</v>
      </c>
      <c r="W1641" s="171">
        <v>44074</v>
      </c>
      <c r="X1641" s="172" t="e">
        <f>+CONCATENATE(TEXT(#REF!,"yyyy"),"-",TEXT(#REF!,"mm"))</f>
        <v>#REF!</v>
      </c>
      <c r="Y1641" s="173" t="str">
        <f t="shared" si="252"/>
        <v>6</v>
      </c>
      <c r="Z1641" s="172" t="str">
        <f t="shared" si="253"/>
        <v>2020-07</v>
      </c>
      <c r="AA1641" s="170" t="e">
        <f>+VLOOKUP(Z1641,#REF!,2,FALSE)/VLOOKUP(X1641,#REF!,2,FALSE)</f>
        <v>#REF!</v>
      </c>
      <c r="AB1641" s="174" t="e">
        <f t="shared" si="254"/>
        <v>#REF!</v>
      </c>
      <c r="AC1641" s="174" t="e">
        <f t="shared" si="255"/>
        <v>#REF!</v>
      </c>
      <c r="AD1641" s="175" t="e">
        <f>+#REF!+365*Y1641</f>
        <v>#REF!</v>
      </c>
      <c r="AE1641" s="176" t="e">
        <f t="shared" si="256"/>
        <v>#REF!</v>
      </c>
      <c r="AF1641" s="170" t="e">
        <f>+VLOOKUP(CONCATENATE(TEXT(W1641,"yyyy"),"-",TEXT(W1641,"mm")),#REF!,2,0)</f>
        <v>#REF!</v>
      </c>
      <c r="AG1641" s="177" t="e">
        <f>+(AC1641*(1+'INFLAC PROYECTADA'!$B$8)^(AE1641))/((1+DEMANDADO!AF1641)^(AE1641))</f>
        <v>#REF!</v>
      </c>
      <c r="AH1641" s="169">
        <f>(0.2*VLOOKUP(D1641,'%.'!$A$1:$B$4,2,FALSE))+(0.35*VLOOKUP(E1641,'%.'!$A$1:$B$4,2,FALSE))+(0.1*VLOOKUP(F1641,'%.'!$A$1:$B$4,2,FALSE))+(0.35*VLOOKUP(G1641,'%.'!$A$1:$B$4,2,FALSE))</f>
        <v>0.05</v>
      </c>
      <c r="AI1641" s="128" t="str">
        <f t="shared" si="261"/>
        <v>REMOTA</v>
      </c>
      <c r="AJ1641" s="128" t="str">
        <f t="shared" si="257"/>
        <v>No se registra</v>
      </c>
      <c r="AK1641" s="178">
        <f t="shared" si="258"/>
        <v>0</v>
      </c>
    </row>
    <row r="1642" spans="1:37" ht="30" customHeight="1" x14ac:dyDescent="0.25">
      <c r="A1642" s="115">
        <v>1641</v>
      </c>
      <c r="B1642" s="79" t="s">
        <v>802</v>
      </c>
      <c r="C1642" s="85" t="s">
        <v>3679</v>
      </c>
      <c r="D1642" s="81" t="s">
        <v>1</v>
      </c>
      <c r="E1642" s="81" t="s">
        <v>1</v>
      </c>
      <c r="F1642" s="81" t="s">
        <v>1</v>
      </c>
      <c r="G1642" s="261" t="s">
        <v>1</v>
      </c>
      <c r="H1642" s="169">
        <f t="shared" si="259"/>
        <v>0.05</v>
      </c>
      <c r="I1642" s="170" t="str">
        <f t="shared" si="260"/>
        <v>REMOTA</v>
      </c>
      <c r="J1642" s="292">
        <v>0</v>
      </c>
      <c r="K1642" s="221">
        <v>0</v>
      </c>
      <c r="L1642" s="82" t="s">
        <v>149</v>
      </c>
      <c r="M1642" s="188">
        <v>0</v>
      </c>
      <c r="N1642" s="82" t="s">
        <v>405</v>
      </c>
      <c r="O1642" s="111" t="s">
        <v>405</v>
      </c>
      <c r="P1642" s="82">
        <v>4</v>
      </c>
      <c r="Q1642" s="82" t="s">
        <v>3812</v>
      </c>
      <c r="R1642" s="82"/>
      <c r="S1642" s="82"/>
      <c r="T1642" s="82">
        <v>88367</v>
      </c>
      <c r="U1642" s="82" t="s">
        <v>177</v>
      </c>
      <c r="V1642" s="82" t="s">
        <v>3813</v>
      </c>
      <c r="W1642" s="171">
        <v>44074</v>
      </c>
      <c r="X1642" s="172" t="e">
        <f>+CONCATENATE(TEXT(#REF!,"yyyy"),"-",TEXT(#REF!,"mm"))</f>
        <v>#REF!</v>
      </c>
      <c r="Y1642" s="173" t="str">
        <f t="shared" si="252"/>
        <v>4</v>
      </c>
      <c r="Z1642" s="172" t="str">
        <f t="shared" si="253"/>
        <v>2020-07</v>
      </c>
      <c r="AA1642" s="170" t="e">
        <f>+VLOOKUP(Z1642,#REF!,2,FALSE)/VLOOKUP(X1642,#REF!,2,FALSE)</f>
        <v>#REF!</v>
      </c>
      <c r="AB1642" s="174" t="e">
        <f t="shared" si="254"/>
        <v>#REF!</v>
      </c>
      <c r="AC1642" s="174" t="e">
        <f t="shared" si="255"/>
        <v>#REF!</v>
      </c>
      <c r="AD1642" s="175" t="e">
        <f>+#REF!+365*Y1642</f>
        <v>#REF!</v>
      </c>
      <c r="AE1642" s="176" t="e">
        <f t="shared" si="256"/>
        <v>#REF!</v>
      </c>
      <c r="AF1642" s="170" t="e">
        <f>+VLOOKUP(CONCATENATE(TEXT(W1642,"yyyy"),"-",TEXT(W1642,"mm")),#REF!,2,0)</f>
        <v>#REF!</v>
      </c>
      <c r="AG1642" s="177" t="e">
        <f>+(AC1642*(1+'INFLAC PROYECTADA'!$B$8)^(AE1642))/((1+DEMANDADO!AF1642)^(AE1642))</f>
        <v>#REF!</v>
      </c>
      <c r="AH1642" s="169">
        <f>(0.2*VLOOKUP(D1642,'%.'!$A$1:$B$4,2,FALSE))+(0.35*VLOOKUP(E1642,'%.'!$A$1:$B$4,2,FALSE))+(0.1*VLOOKUP(F1642,'%.'!$A$1:$B$4,2,FALSE))+(0.35*VLOOKUP(G1642,'%.'!$A$1:$B$4,2,FALSE))</f>
        <v>0.05</v>
      </c>
      <c r="AI1642" s="128" t="str">
        <f t="shared" si="261"/>
        <v>REMOTA</v>
      </c>
      <c r="AJ1642" s="128" t="str">
        <f t="shared" si="257"/>
        <v>No se registra</v>
      </c>
      <c r="AK1642" s="178">
        <f t="shared" si="258"/>
        <v>0</v>
      </c>
    </row>
    <row r="1643" spans="1:37" ht="30" customHeight="1" x14ac:dyDescent="0.25">
      <c r="A1643" s="115">
        <v>1642</v>
      </c>
      <c r="B1643" s="79" t="s">
        <v>802</v>
      </c>
      <c r="C1643" s="85" t="s">
        <v>3680</v>
      </c>
      <c r="D1643" s="262" t="s">
        <v>1</v>
      </c>
      <c r="E1643" s="81" t="s">
        <v>1</v>
      </c>
      <c r="F1643" s="81" t="s">
        <v>1</v>
      </c>
      <c r="G1643" s="261" t="s">
        <v>1</v>
      </c>
      <c r="H1643" s="169">
        <f t="shared" si="259"/>
        <v>0.05</v>
      </c>
      <c r="I1643" s="170" t="str">
        <f t="shared" si="260"/>
        <v>REMOTA</v>
      </c>
      <c r="J1643" s="292">
        <v>1631321943</v>
      </c>
      <c r="K1643" s="221">
        <v>0</v>
      </c>
      <c r="L1643" s="82" t="s">
        <v>133</v>
      </c>
      <c r="M1643" s="188">
        <v>0</v>
      </c>
      <c r="N1643" s="86" t="s">
        <v>405</v>
      </c>
      <c r="O1643" s="201" t="s">
        <v>405</v>
      </c>
      <c r="P1643" s="86">
        <v>4</v>
      </c>
      <c r="Q1643" s="82" t="s">
        <v>3812</v>
      </c>
      <c r="R1643" s="86"/>
      <c r="S1643" s="86"/>
      <c r="T1643" s="86">
        <v>88367</v>
      </c>
      <c r="U1643" s="86" t="s">
        <v>177</v>
      </c>
      <c r="V1643" s="86" t="s">
        <v>3814</v>
      </c>
      <c r="W1643" s="171">
        <v>44074</v>
      </c>
      <c r="X1643" s="172" t="e">
        <f>+CONCATENATE(TEXT(#REF!,"yyyy"),"-",TEXT(#REF!,"mm"))</f>
        <v>#REF!</v>
      </c>
      <c r="Y1643" s="173" t="str">
        <f t="shared" si="252"/>
        <v>4</v>
      </c>
      <c r="Z1643" s="172" t="str">
        <f t="shared" si="253"/>
        <v>2020-07</v>
      </c>
      <c r="AA1643" s="170" t="e">
        <f>+VLOOKUP(Z1643,#REF!,2,FALSE)/VLOOKUP(X1643,#REF!,2,FALSE)</f>
        <v>#REF!</v>
      </c>
      <c r="AB1643" s="174" t="e">
        <f t="shared" si="254"/>
        <v>#REF!</v>
      </c>
      <c r="AC1643" s="174" t="e">
        <f t="shared" si="255"/>
        <v>#REF!</v>
      </c>
      <c r="AD1643" s="175" t="e">
        <f>+#REF!+365*Y1643</f>
        <v>#REF!</v>
      </c>
      <c r="AE1643" s="176" t="e">
        <f t="shared" si="256"/>
        <v>#REF!</v>
      </c>
      <c r="AF1643" s="170" t="e">
        <f>+VLOOKUP(CONCATENATE(TEXT(W1643,"yyyy"),"-",TEXT(W1643,"mm")),#REF!,2,0)</f>
        <v>#REF!</v>
      </c>
      <c r="AG1643" s="177" t="e">
        <f>+(AC1643*(1+'INFLAC PROYECTADA'!$B$8)^(AE1643))/((1+DEMANDADO!AF1643)^(AE1643))</f>
        <v>#REF!</v>
      </c>
      <c r="AH1643" s="169">
        <f>(0.2*VLOOKUP(D1643,'%.'!$A$1:$B$4,2,FALSE))+(0.35*VLOOKUP(E1643,'%.'!$A$1:$B$4,2,FALSE))+(0.1*VLOOKUP(F1643,'%.'!$A$1:$B$4,2,FALSE))+(0.35*VLOOKUP(G1643,'%.'!$A$1:$B$4,2,FALSE))</f>
        <v>0.05</v>
      </c>
      <c r="AI1643" s="128" t="str">
        <f t="shared" si="261"/>
        <v>REMOTA</v>
      </c>
      <c r="AJ1643" s="128" t="str">
        <f t="shared" si="257"/>
        <v>No se registra</v>
      </c>
      <c r="AK1643" s="178">
        <f t="shared" si="258"/>
        <v>0</v>
      </c>
    </row>
    <row r="1644" spans="1:37" ht="30" customHeight="1" x14ac:dyDescent="0.25">
      <c r="A1644" s="115">
        <v>1643</v>
      </c>
      <c r="B1644" s="79" t="s">
        <v>802</v>
      </c>
      <c r="C1644" s="85" t="s">
        <v>3681</v>
      </c>
      <c r="D1644" s="262" t="s">
        <v>1</v>
      </c>
      <c r="E1644" s="81" t="s">
        <v>1</v>
      </c>
      <c r="F1644" s="81" t="s">
        <v>1</v>
      </c>
      <c r="G1644" s="261" t="s">
        <v>1</v>
      </c>
      <c r="H1644" s="169">
        <f t="shared" si="259"/>
        <v>0.05</v>
      </c>
      <c r="I1644" s="170" t="str">
        <f t="shared" si="260"/>
        <v>REMOTA</v>
      </c>
      <c r="J1644" s="292">
        <v>78790362</v>
      </c>
      <c r="K1644" s="221">
        <v>0</v>
      </c>
      <c r="L1644" s="82" t="s">
        <v>149</v>
      </c>
      <c r="M1644" s="188"/>
      <c r="N1644" s="86" t="s">
        <v>405</v>
      </c>
      <c r="O1644" s="201" t="s">
        <v>405</v>
      </c>
      <c r="P1644" s="86">
        <v>4</v>
      </c>
      <c r="Q1644" s="82" t="s">
        <v>3812</v>
      </c>
      <c r="R1644" s="86"/>
      <c r="S1644" s="86"/>
      <c r="T1644" s="86">
        <v>88367</v>
      </c>
      <c r="U1644" s="86" t="s">
        <v>171</v>
      </c>
      <c r="V1644" s="82" t="s">
        <v>2296</v>
      </c>
      <c r="W1644" s="171">
        <v>44074</v>
      </c>
      <c r="X1644" s="172" t="e">
        <f>+CONCATENATE(TEXT(#REF!,"yyyy"),"-",TEXT(#REF!,"mm"))</f>
        <v>#REF!</v>
      </c>
      <c r="Y1644" s="173" t="str">
        <f t="shared" si="252"/>
        <v>4</v>
      </c>
      <c r="Z1644" s="172" t="str">
        <f t="shared" si="253"/>
        <v>2020-07</v>
      </c>
      <c r="AA1644" s="170" t="e">
        <f>+VLOOKUP(Z1644,#REF!,2,FALSE)/VLOOKUP(X1644,#REF!,2,FALSE)</f>
        <v>#REF!</v>
      </c>
      <c r="AB1644" s="174" t="e">
        <f t="shared" si="254"/>
        <v>#REF!</v>
      </c>
      <c r="AC1644" s="174" t="e">
        <f t="shared" si="255"/>
        <v>#REF!</v>
      </c>
      <c r="AD1644" s="175" t="e">
        <f>+#REF!+365*Y1644</f>
        <v>#REF!</v>
      </c>
      <c r="AE1644" s="176" t="e">
        <f t="shared" si="256"/>
        <v>#REF!</v>
      </c>
      <c r="AF1644" s="170" t="e">
        <f>+VLOOKUP(CONCATENATE(TEXT(W1644,"yyyy"),"-",TEXT(W1644,"mm")),#REF!,2,0)</f>
        <v>#REF!</v>
      </c>
      <c r="AG1644" s="177" t="e">
        <f>+(AC1644*(1+'INFLAC PROYECTADA'!$B$8)^(AE1644))/((1+DEMANDADO!AF1644)^(AE1644))</f>
        <v>#REF!</v>
      </c>
      <c r="AH1644" s="169">
        <f>(0.2*VLOOKUP(D1644,'%.'!$A$1:$B$4,2,FALSE))+(0.35*VLOOKUP(E1644,'%.'!$A$1:$B$4,2,FALSE))+(0.1*VLOOKUP(F1644,'%.'!$A$1:$B$4,2,FALSE))+(0.35*VLOOKUP(G1644,'%.'!$A$1:$B$4,2,FALSE))</f>
        <v>0.05</v>
      </c>
      <c r="AI1644" s="128" t="str">
        <f t="shared" si="261"/>
        <v>REMOTA</v>
      </c>
      <c r="AJ1644" s="128" t="str">
        <f t="shared" si="257"/>
        <v>No se registra</v>
      </c>
      <c r="AK1644" s="178">
        <f t="shared" si="258"/>
        <v>0</v>
      </c>
    </row>
    <row r="1645" spans="1:37" ht="30" customHeight="1" x14ac:dyDescent="0.25">
      <c r="A1645" s="115">
        <v>1644</v>
      </c>
      <c r="B1645" s="79" t="s">
        <v>802</v>
      </c>
      <c r="C1645" s="85" t="s">
        <v>3682</v>
      </c>
      <c r="D1645" s="81" t="s">
        <v>1</v>
      </c>
      <c r="E1645" s="81" t="s">
        <v>1</v>
      </c>
      <c r="F1645" s="81" t="s">
        <v>1</v>
      </c>
      <c r="G1645" s="261" t="s">
        <v>1</v>
      </c>
      <c r="H1645" s="169">
        <f t="shared" si="259"/>
        <v>0.05</v>
      </c>
      <c r="I1645" s="170" t="str">
        <f t="shared" si="260"/>
        <v>REMOTA</v>
      </c>
      <c r="J1645" s="292">
        <v>88251725</v>
      </c>
      <c r="K1645" s="221">
        <v>0</v>
      </c>
      <c r="L1645" s="82" t="s">
        <v>131</v>
      </c>
      <c r="M1645" s="188"/>
      <c r="N1645" s="82" t="s">
        <v>405</v>
      </c>
      <c r="O1645" s="111" t="s">
        <v>405</v>
      </c>
      <c r="P1645" s="82">
        <v>7</v>
      </c>
      <c r="Q1645" s="82" t="s">
        <v>3812</v>
      </c>
      <c r="R1645" s="82"/>
      <c r="S1645" s="82"/>
      <c r="T1645" s="82">
        <v>88367</v>
      </c>
      <c r="U1645" s="82" t="s">
        <v>171</v>
      </c>
      <c r="V1645" s="86" t="s">
        <v>3815</v>
      </c>
      <c r="W1645" s="171">
        <v>44074</v>
      </c>
      <c r="X1645" s="172" t="e">
        <f>+CONCATENATE(TEXT(#REF!,"yyyy"),"-",TEXT(#REF!,"mm"))</f>
        <v>#REF!</v>
      </c>
      <c r="Y1645" s="173" t="str">
        <f t="shared" si="252"/>
        <v>7</v>
      </c>
      <c r="Z1645" s="172" t="str">
        <f t="shared" si="253"/>
        <v>2020-07</v>
      </c>
      <c r="AA1645" s="170" t="e">
        <f>+VLOOKUP(Z1645,#REF!,2,FALSE)/VLOOKUP(X1645,#REF!,2,FALSE)</f>
        <v>#REF!</v>
      </c>
      <c r="AB1645" s="174" t="e">
        <f t="shared" si="254"/>
        <v>#REF!</v>
      </c>
      <c r="AC1645" s="174" t="e">
        <f t="shared" si="255"/>
        <v>#REF!</v>
      </c>
      <c r="AD1645" s="175" t="e">
        <f>+#REF!+365*Y1645</f>
        <v>#REF!</v>
      </c>
      <c r="AE1645" s="176" t="e">
        <f t="shared" si="256"/>
        <v>#REF!</v>
      </c>
      <c r="AF1645" s="170" t="e">
        <f>+VLOOKUP(CONCATENATE(TEXT(W1645,"yyyy"),"-",TEXT(W1645,"mm")),#REF!,2,0)</f>
        <v>#REF!</v>
      </c>
      <c r="AG1645" s="177" t="e">
        <f>+(AC1645*(1+'INFLAC PROYECTADA'!$B$8)^(AE1645))/((1+DEMANDADO!AF1645)^(AE1645))</f>
        <v>#REF!</v>
      </c>
      <c r="AH1645" s="169">
        <f>(0.2*VLOOKUP(D1645,'%.'!$A$1:$B$4,2,FALSE))+(0.35*VLOOKUP(E1645,'%.'!$A$1:$B$4,2,FALSE))+(0.1*VLOOKUP(F1645,'%.'!$A$1:$B$4,2,FALSE))+(0.35*VLOOKUP(G1645,'%.'!$A$1:$B$4,2,FALSE))</f>
        <v>0.05</v>
      </c>
      <c r="AI1645" s="128" t="str">
        <f t="shared" si="261"/>
        <v>REMOTA</v>
      </c>
      <c r="AJ1645" s="128" t="str">
        <f t="shared" si="257"/>
        <v>No se registra</v>
      </c>
      <c r="AK1645" s="178">
        <f t="shared" si="258"/>
        <v>0</v>
      </c>
    </row>
    <row r="1646" spans="1:37" ht="30" customHeight="1" x14ac:dyDescent="0.25">
      <c r="A1646" s="115">
        <v>1645</v>
      </c>
      <c r="B1646" s="79" t="s">
        <v>802</v>
      </c>
      <c r="C1646" s="85" t="s">
        <v>3683</v>
      </c>
      <c r="D1646" s="81" t="s">
        <v>1</v>
      </c>
      <c r="E1646" s="81" t="s">
        <v>1</v>
      </c>
      <c r="F1646" s="81" t="s">
        <v>1</v>
      </c>
      <c r="G1646" s="261" t="s">
        <v>1</v>
      </c>
      <c r="H1646" s="169">
        <f t="shared" si="259"/>
        <v>0.05</v>
      </c>
      <c r="I1646" s="170" t="str">
        <f t="shared" si="260"/>
        <v>REMOTA</v>
      </c>
      <c r="J1646" s="292">
        <v>57732055</v>
      </c>
      <c r="K1646" s="221">
        <v>0</v>
      </c>
      <c r="L1646" s="82" t="s">
        <v>149</v>
      </c>
      <c r="M1646" s="188"/>
      <c r="N1646" s="82" t="s">
        <v>405</v>
      </c>
      <c r="O1646" s="111" t="s">
        <v>405</v>
      </c>
      <c r="P1646" s="82">
        <v>4</v>
      </c>
      <c r="Q1646" s="82" t="s">
        <v>3812</v>
      </c>
      <c r="R1646" s="82"/>
      <c r="S1646" s="82"/>
      <c r="T1646" s="82">
        <v>88367</v>
      </c>
      <c r="U1646" s="86" t="s">
        <v>171</v>
      </c>
      <c r="V1646" s="82" t="s">
        <v>3816</v>
      </c>
      <c r="W1646" s="171">
        <v>44074</v>
      </c>
      <c r="X1646" s="172" t="e">
        <f>+CONCATENATE(TEXT(#REF!,"yyyy"),"-",TEXT(#REF!,"mm"))</f>
        <v>#REF!</v>
      </c>
      <c r="Y1646" s="173" t="str">
        <f t="shared" si="252"/>
        <v>4</v>
      </c>
      <c r="Z1646" s="172" t="str">
        <f t="shared" si="253"/>
        <v>2020-07</v>
      </c>
      <c r="AA1646" s="170" t="e">
        <f>+VLOOKUP(Z1646,#REF!,2,FALSE)/VLOOKUP(X1646,#REF!,2,FALSE)</f>
        <v>#REF!</v>
      </c>
      <c r="AB1646" s="174" t="e">
        <f t="shared" si="254"/>
        <v>#REF!</v>
      </c>
      <c r="AC1646" s="174" t="e">
        <f t="shared" si="255"/>
        <v>#REF!</v>
      </c>
      <c r="AD1646" s="175" t="e">
        <f>+#REF!+365*Y1646</f>
        <v>#REF!</v>
      </c>
      <c r="AE1646" s="176" t="e">
        <f t="shared" si="256"/>
        <v>#REF!</v>
      </c>
      <c r="AF1646" s="170" t="e">
        <f>+VLOOKUP(CONCATENATE(TEXT(W1646,"yyyy"),"-",TEXT(W1646,"mm")),#REF!,2,0)</f>
        <v>#REF!</v>
      </c>
      <c r="AG1646" s="177" t="e">
        <f>+(AC1646*(1+'INFLAC PROYECTADA'!$B$8)^(AE1646))/((1+DEMANDADO!AF1646)^(AE1646))</f>
        <v>#REF!</v>
      </c>
      <c r="AH1646" s="169">
        <f>(0.2*VLOOKUP(D1646,'%.'!$A$1:$B$4,2,FALSE))+(0.35*VLOOKUP(E1646,'%.'!$A$1:$B$4,2,FALSE))+(0.1*VLOOKUP(F1646,'%.'!$A$1:$B$4,2,FALSE))+(0.35*VLOOKUP(G1646,'%.'!$A$1:$B$4,2,FALSE))</f>
        <v>0.05</v>
      </c>
      <c r="AI1646" s="128" t="str">
        <f t="shared" si="261"/>
        <v>REMOTA</v>
      </c>
      <c r="AJ1646" s="128" t="str">
        <f t="shared" si="257"/>
        <v>No se registra</v>
      </c>
      <c r="AK1646" s="178">
        <f t="shared" si="258"/>
        <v>0</v>
      </c>
    </row>
    <row r="1647" spans="1:37" ht="30" customHeight="1" x14ac:dyDescent="0.25">
      <c r="A1647" s="115">
        <v>1646</v>
      </c>
      <c r="B1647" s="79" t="s">
        <v>802</v>
      </c>
      <c r="C1647" s="85" t="s">
        <v>3684</v>
      </c>
      <c r="D1647" s="262" t="s">
        <v>1</v>
      </c>
      <c r="E1647" s="81" t="s">
        <v>1</v>
      </c>
      <c r="F1647" s="81" t="s">
        <v>1</v>
      </c>
      <c r="G1647" s="261" t="s">
        <v>1</v>
      </c>
      <c r="H1647" s="169">
        <f t="shared" si="259"/>
        <v>0.05</v>
      </c>
      <c r="I1647" s="170" t="str">
        <f t="shared" si="260"/>
        <v>REMOTA</v>
      </c>
      <c r="J1647" s="292">
        <v>417675000</v>
      </c>
      <c r="K1647" s="221">
        <v>0</v>
      </c>
      <c r="L1647" s="86" t="s">
        <v>149</v>
      </c>
      <c r="M1647" s="188"/>
      <c r="N1647" s="82" t="s">
        <v>405</v>
      </c>
      <c r="O1647" s="111" t="s">
        <v>405</v>
      </c>
      <c r="P1647" s="82">
        <v>4</v>
      </c>
      <c r="Q1647" s="82" t="s">
        <v>3812</v>
      </c>
      <c r="R1647" s="82"/>
      <c r="S1647" s="82"/>
      <c r="T1647" s="82">
        <v>88367</v>
      </c>
      <c r="U1647" s="82" t="s">
        <v>178</v>
      </c>
      <c r="V1647" s="82" t="s">
        <v>3817</v>
      </c>
      <c r="W1647" s="171">
        <v>44074</v>
      </c>
      <c r="X1647" s="172" t="e">
        <f>+CONCATENATE(TEXT(#REF!,"yyyy"),"-",TEXT(#REF!,"mm"))</f>
        <v>#REF!</v>
      </c>
      <c r="Y1647" s="173" t="str">
        <f t="shared" si="252"/>
        <v>4</v>
      </c>
      <c r="Z1647" s="172" t="str">
        <f t="shared" si="253"/>
        <v>2020-07</v>
      </c>
      <c r="AA1647" s="170" t="e">
        <f>+VLOOKUP(Z1647,#REF!,2,FALSE)/VLOOKUP(X1647,#REF!,2,FALSE)</f>
        <v>#REF!</v>
      </c>
      <c r="AB1647" s="174" t="e">
        <f t="shared" si="254"/>
        <v>#REF!</v>
      </c>
      <c r="AC1647" s="174" t="e">
        <f t="shared" si="255"/>
        <v>#REF!</v>
      </c>
      <c r="AD1647" s="175" t="e">
        <f>+#REF!+365*Y1647</f>
        <v>#REF!</v>
      </c>
      <c r="AE1647" s="176" t="e">
        <f t="shared" si="256"/>
        <v>#REF!</v>
      </c>
      <c r="AF1647" s="170" t="e">
        <f>+VLOOKUP(CONCATENATE(TEXT(W1647,"yyyy"),"-",TEXT(W1647,"mm")),#REF!,2,0)</f>
        <v>#REF!</v>
      </c>
      <c r="AG1647" s="177" t="e">
        <f>+(AC1647*(1+'INFLAC PROYECTADA'!$B$8)^(AE1647))/((1+DEMANDADO!AF1647)^(AE1647))</f>
        <v>#REF!</v>
      </c>
      <c r="AH1647" s="169">
        <f>(0.2*VLOOKUP(D1647,'%.'!$A$1:$B$4,2,FALSE))+(0.35*VLOOKUP(E1647,'%.'!$A$1:$B$4,2,FALSE))+(0.1*VLOOKUP(F1647,'%.'!$A$1:$B$4,2,FALSE))+(0.35*VLOOKUP(G1647,'%.'!$A$1:$B$4,2,FALSE))</f>
        <v>0.05</v>
      </c>
      <c r="AI1647" s="128" t="str">
        <f t="shared" si="261"/>
        <v>REMOTA</v>
      </c>
      <c r="AJ1647" s="128" t="str">
        <f t="shared" si="257"/>
        <v>No se registra</v>
      </c>
      <c r="AK1647" s="178">
        <f t="shared" si="258"/>
        <v>0</v>
      </c>
    </row>
    <row r="1648" spans="1:37" ht="30" customHeight="1" x14ac:dyDescent="0.25">
      <c r="A1648" s="115">
        <v>1647</v>
      </c>
      <c r="B1648" s="79" t="s">
        <v>802</v>
      </c>
      <c r="C1648" s="85" t="s">
        <v>3685</v>
      </c>
      <c r="D1648" s="81" t="s">
        <v>1</v>
      </c>
      <c r="E1648" s="81" t="s">
        <v>1</v>
      </c>
      <c r="F1648" s="81" t="s">
        <v>1</v>
      </c>
      <c r="G1648" s="261" t="s">
        <v>1</v>
      </c>
      <c r="H1648" s="169">
        <f t="shared" si="259"/>
        <v>0.05</v>
      </c>
      <c r="I1648" s="170" t="str">
        <f t="shared" si="260"/>
        <v>REMOTA</v>
      </c>
      <c r="J1648" s="292">
        <v>0</v>
      </c>
      <c r="K1648" s="221">
        <v>0</v>
      </c>
      <c r="L1648" s="82" t="s">
        <v>149</v>
      </c>
      <c r="M1648" s="188"/>
      <c r="N1648" s="82" t="s">
        <v>405</v>
      </c>
      <c r="O1648" s="111" t="s">
        <v>405</v>
      </c>
      <c r="P1648" s="82">
        <v>4</v>
      </c>
      <c r="Q1648" s="82" t="s">
        <v>3812</v>
      </c>
      <c r="R1648" s="82"/>
      <c r="S1648" s="82"/>
      <c r="T1648" s="82"/>
      <c r="U1648" s="82" t="s">
        <v>177</v>
      </c>
      <c r="V1648" s="82" t="s">
        <v>3818</v>
      </c>
      <c r="W1648" s="171">
        <v>44074</v>
      </c>
      <c r="X1648" s="172" t="e">
        <f>+CONCATENATE(TEXT(#REF!,"yyyy"),"-",TEXT(#REF!,"mm"))</f>
        <v>#REF!</v>
      </c>
      <c r="Y1648" s="173" t="str">
        <f t="shared" si="252"/>
        <v>4</v>
      </c>
      <c r="Z1648" s="172" t="str">
        <f t="shared" si="253"/>
        <v>2020-07</v>
      </c>
      <c r="AA1648" s="170" t="e">
        <f>+VLOOKUP(Z1648,#REF!,2,FALSE)/VLOOKUP(X1648,#REF!,2,FALSE)</f>
        <v>#REF!</v>
      </c>
      <c r="AB1648" s="174" t="e">
        <f t="shared" si="254"/>
        <v>#REF!</v>
      </c>
      <c r="AC1648" s="174" t="e">
        <f t="shared" si="255"/>
        <v>#REF!</v>
      </c>
      <c r="AD1648" s="175" t="e">
        <f>+#REF!+365*Y1648</f>
        <v>#REF!</v>
      </c>
      <c r="AE1648" s="176" t="e">
        <f t="shared" si="256"/>
        <v>#REF!</v>
      </c>
      <c r="AF1648" s="170" t="e">
        <f>+VLOOKUP(CONCATENATE(TEXT(W1648,"yyyy"),"-",TEXT(W1648,"mm")),#REF!,2,0)</f>
        <v>#REF!</v>
      </c>
      <c r="AG1648" s="177" t="e">
        <f>+(AC1648*(1+'INFLAC PROYECTADA'!$B$8)^(AE1648))/((1+DEMANDADO!AF1648)^(AE1648))</f>
        <v>#REF!</v>
      </c>
      <c r="AH1648" s="169">
        <f>(0.2*VLOOKUP(D1648,'%.'!$A$1:$B$4,2,FALSE))+(0.35*VLOOKUP(E1648,'%.'!$A$1:$B$4,2,FALSE))+(0.1*VLOOKUP(F1648,'%.'!$A$1:$B$4,2,FALSE))+(0.35*VLOOKUP(G1648,'%.'!$A$1:$B$4,2,FALSE))</f>
        <v>0.05</v>
      </c>
      <c r="AI1648" s="128" t="str">
        <f t="shared" si="261"/>
        <v>REMOTA</v>
      </c>
      <c r="AJ1648" s="128" t="str">
        <f t="shared" si="257"/>
        <v>No se registra</v>
      </c>
      <c r="AK1648" s="178">
        <f t="shared" si="258"/>
        <v>0</v>
      </c>
    </row>
    <row r="1649" spans="1:37" ht="30" customHeight="1" x14ac:dyDescent="0.25">
      <c r="A1649" s="115">
        <v>1648</v>
      </c>
      <c r="B1649" s="79" t="s">
        <v>802</v>
      </c>
      <c r="C1649" s="94" t="s">
        <v>3686</v>
      </c>
      <c r="D1649" s="81" t="s">
        <v>1</v>
      </c>
      <c r="E1649" s="81" t="s">
        <v>1</v>
      </c>
      <c r="F1649" s="81" t="s">
        <v>1</v>
      </c>
      <c r="G1649" s="261" t="s">
        <v>1</v>
      </c>
      <c r="H1649" s="169">
        <f t="shared" si="259"/>
        <v>0.05</v>
      </c>
      <c r="I1649" s="170" t="str">
        <f t="shared" si="260"/>
        <v>REMOTA</v>
      </c>
      <c r="J1649" s="292">
        <v>1168384057</v>
      </c>
      <c r="K1649" s="221">
        <v>0</v>
      </c>
      <c r="L1649" s="82" t="s">
        <v>130</v>
      </c>
      <c r="M1649" s="188"/>
      <c r="N1649" s="82" t="s">
        <v>405</v>
      </c>
      <c r="O1649" s="111" t="s">
        <v>405</v>
      </c>
      <c r="P1649" s="82" t="s">
        <v>407</v>
      </c>
      <c r="Q1649" s="82" t="s">
        <v>3812</v>
      </c>
      <c r="R1649" s="82"/>
      <c r="S1649" s="82"/>
      <c r="T1649" s="82">
        <v>88367</v>
      </c>
      <c r="U1649" s="82" t="s">
        <v>182</v>
      </c>
      <c r="V1649" s="82" t="s">
        <v>3819</v>
      </c>
      <c r="W1649" s="171">
        <v>44074</v>
      </c>
      <c r="X1649" s="172" t="e">
        <f>+CONCATENATE(TEXT(#REF!,"yyyy"),"-",TEXT(#REF!,"mm"))</f>
        <v>#REF!</v>
      </c>
      <c r="Y1649" s="173" t="str">
        <f t="shared" si="252"/>
        <v>3</v>
      </c>
      <c r="Z1649" s="172" t="str">
        <f t="shared" si="253"/>
        <v>2020-07</v>
      </c>
      <c r="AA1649" s="170" t="e">
        <f>+VLOOKUP(Z1649,#REF!,2,FALSE)/VLOOKUP(X1649,#REF!,2,FALSE)</f>
        <v>#REF!</v>
      </c>
      <c r="AB1649" s="174" t="e">
        <f t="shared" si="254"/>
        <v>#REF!</v>
      </c>
      <c r="AC1649" s="174" t="e">
        <f t="shared" si="255"/>
        <v>#REF!</v>
      </c>
      <c r="AD1649" s="175" t="e">
        <f>+#REF!+365*Y1649</f>
        <v>#REF!</v>
      </c>
      <c r="AE1649" s="176" t="e">
        <f t="shared" si="256"/>
        <v>#REF!</v>
      </c>
      <c r="AF1649" s="170" t="e">
        <f>+VLOOKUP(CONCATENATE(TEXT(W1649,"yyyy"),"-",TEXT(W1649,"mm")),#REF!,2,0)</f>
        <v>#REF!</v>
      </c>
      <c r="AG1649" s="177" t="e">
        <f>+(AC1649*(1+'INFLAC PROYECTADA'!$B$8)^(AE1649))/((1+DEMANDADO!AF1649)^(AE1649))</f>
        <v>#REF!</v>
      </c>
      <c r="AH1649" s="169">
        <f>(0.2*VLOOKUP(D1649,'%.'!$A$1:$B$4,2,FALSE))+(0.35*VLOOKUP(E1649,'%.'!$A$1:$B$4,2,FALSE))+(0.1*VLOOKUP(F1649,'%.'!$A$1:$B$4,2,FALSE))+(0.35*VLOOKUP(G1649,'%.'!$A$1:$B$4,2,FALSE))</f>
        <v>0.05</v>
      </c>
      <c r="AI1649" s="128" t="str">
        <f t="shared" si="261"/>
        <v>REMOTA</v>
      </c>
      <c r="AJ1649" s="128" t="str">
        <f t="shared" si="257"/>
        <v>No se registra</v>
      </c>
      <c r="AK1649" s="178">
        <f t="shared" si="258"/>
        <v>0</v>
      </c>
    </row>
    <row r="1650" spans="1:37" ht="30" customHeight="1" x14ac:dyDescent="0.25">
      <c r="A1650" s="115">
        <v>1649</v>
      </c>
      <c r="B1650" s="79" t="s">
        <v>802</v>
      </c>
      <c r="C1650" s="94" t="s">
        <v>3687</v>
      </c>
      <c r="D1650" s="81" t="s">
        <v>1</v>
      </c>
      <c r="E1650" s="81" t="s">
        <v>1</v>
      </c>
      <c r="F1650" s="81" t="s">
        <v>1</v>
      </c>
      <c r="G1650" s="261" t="s">
        <v>1</v>
      </c>
      <c r="H1650" s="169">
        <f t="shared" si="259"/>
        <v>0.05</v>
      </c>
      <c r="I1650" s="170" t="str">
        <f t="shared" si="260"/>
        <v>REMOTA</v>
      </c>
      <c r="J1650" s="292">
        <v>0</v>
      </c>
      <c r="K1650" s="221">
        <v>0</v>
      </c>
      <c r="L1650" s="82" t="s">
        <v>131</v>
      </c>
      <c r="M1650" s="188"/>
      <c r="N1650" s="82" t="s">
        <v>405</v>
      </c>
      <c r="O1650" s="111" t="s">
        <v>405</v>
      </c>
      <c r="P1650" s="82" t="s">
        <v>407</v>
      </c>
      <c r="Q1650" s="82" t="s">
        <v>3812</v>
      </c>
      <c r="R1650" s="82"/>
      <c r="S1650" s="82"/>
      <c r="T1650" s="82">
        <v>88367</v>
      </c>
      <c r="U1650" s="82" t="s">
        <v>182</v>
      </c>
      <c r="V1650" s="82" t="s">
        <v>3820</v>
      </c>
      <c r="W1650" s="171">
        <v>44074</v>
      </c>
      <c r="X1650" s="172" t="e">
        <f>+CONCATENATE(TEXT(#REF!,"yyyy"),"-",TEXT(#REF!,"mm"))</f>
        <v>#REF!</v>
      </c>
      <c r="Y1650" s="173" t="str">
        <f t="shared" si="252"/>
        <v>3</v>
      </c>
      <c r="Z1650" s="172" t="str">
        <f t="shared" si="253"/>
        <v>2020-07</v>
      </c>
      <c r="AA1650" s="170" t="e">
        <f>+VLOOKUP(Z1650,#REF!,2,FALSE)/VLOOKUP(X1650,#REF!,2,FALSE)</f>
        <v>#REF!</v>
      </c>
      <c r="AB1650" s="174" t="e">
        <f t="shared" si="254"/>
        <v>#REF!</v>
      </c>
      <c r="AC1650" s="174" t="e">
        <f t="shared" si="255"/>
        <v>#REF!</v>
      </c>
      <c r="AD1650" s="175" t="e">
        <f>+#REF!+365*Y1650</f>
        <v>#REF!</v>
      </c>
      <c r="AE1650" s="176" t="e">
        <f t="shared" si="256"/>
        <v>#REF!</v>
      </c>
      <c r="AF1650" s="170" t="e">
        <f>+VLOOKUP(CONCATENATE(TEXT(W1650,"yyyy"),"-",TEXT(W1650,"mm")),#REF!,2,0)</f>
        <v>#REF!</v>
      </c>
      <c r="AG1650" s="177" t="e">
        <f>+(AC1650*(1+'INFLAC PROYECTADA'!$B$8)^(AE1650))/((1+DEMANDADO!AF1650)^(AE1650))</f>
        <v>#REF!</v>
      </c>
      <c r="AH1650" s="169">
        <f>(0.2*VLOOKUP(D1650,'%.'!$A$1:$B$4,2,FALSE))+(0.35*VLOOKUP(E1650,'%.'!$A$1:$B$4,2,FALSE))+(0.1*VLOOKUP(F1650,'%.'!$A$1:$B$4,2,FALSE))+(0.35*VLOOKUP(G1650,'%.'!$A$1:$B$4,2,FALSE))</f>
        <v>0.05</v>
      </c>
      <c r="AI1650" s="128" t="str">
        <f t="shared" si="261"/>
        <v>REMOTA</v>
      </c>
      <c r="AJ1650" s="128" t="str">
        <f t="shared" si="257"/>
        <v>No se registra</v>
      </c>
      <c r="AK1650" s="178">
        <f t="shared" si="258"/>
        <v>0</v>
      </c>
    </row>
    <row r="1651" spans="1:37" ht="30" customHeight="1" x14ac:dyDescent="0.25">
      <c r="A1651" s="115">
        <v>1650</v>
      </c>
      <c r="B1651" s="79" t="s">
        <v>3688</v>
      </c>
      <c r="C1651" s="85" t="s">
        <v>3689</v>
      </c>
      <c r="D1651" s="262" t="s">
        <v>1</v>
      </c>
      <c r="E1651" s="81" t="s">
        <v>1</v>
      </c>
      <c r="F1651" s="81" t="s">
        <v>1</v>
      </c>
      <c r="G1651" s="261" t="s">
        <v>1</v>
      </c>
      <c r="H1651" s="169">
        <f t="shared" si="259"/>
        <v>0.05</v>
      </c>
      <c r="I1651" s="170" t="str">
        <f t="shared" si="260"/>
        <v>REMOTA</v>
      </c>
      <c r="J1651" s="292">
        <v>1915000</v>
      </c>
      <c r="K1651" s="221">
        <v>0</v>
      </c>
      <c r="L1651" s="86" t="s">
        <v>134</v>
      </c>
      <c r="M1651" s="188"/>
      <c r="N1651" s="82" t="s">
        <v>405</v>
      </c>
      <c r="O1651" s="111" t="s">
        <v>405</v>
      </c>
      <c r="P1651" s="82">
        <v>5</v>
      </c>
      <c r="Q1651" s="82" t="s">
        <v>3812</v>
      </c>
      <c r="R1651" s="82"/>
      <c r="S1651" s="82"/>
      <c r="T1651" s="82">
        <v>88367</v>
      </c>
      <c r="U1651" s="82" t="s">
        <v>178</v>
      </c>
      <c r="V1651" s="82" t="s">
        <v>3817</v>
      </c>
      <c r="W1651" s="171">
        <v>44074</v>
      </c>
      <c r="X1651" s="172" t="e">
        <f>+CONCATENATE(TEXT(#REF!,"yyyy"),"-",TEXT(#REF!,"mm"))</f>
        <v>#REF!</v>
      </c>
      <c r="Y1651" s="173" t="str">
        <f t="shared" si="252"/>
        <v>5</v>
      </c>
      <c r="Z1651" s="172" t="str">
        <f t="shared" si="253"/>
        <v>2020-07</v>
      </c>
      <c r="AA1651" s="170" t="e">
        <f>+VLOOKUP(Z1651,#REF!,2,FALSE)/VLOOKUP(X1651,#REF!,2,FALSE)</f>
        <v>#REF!</v>
      </c>
      <c r="AB1651" s="174" t="e">
        <f t="shared" si="254"/>
        <v>#REF!</v>
      </c>
      <c r="AC1651" s="174" t="e">
        <f t="shared" si="255"/>
        <v>#REF!</v>
      </c>
      <c r="AD1651" s="175" t="e">
        <f>+#REF!+365*Y1651</f>
        <v>#REF!</v>
      </c>
      <c r="AE1651" s="176" t="e">
        <f t="shared" si="256"/>
        <v>#REF!</v>
      </c>
      <c r="AF1651" s="170" t="e">
        <f>+VLOOKUP(CONCATENATE(TEXT(W1651,"yyyy"),"-",TEXT(W1651,"mm")),#REF!,2,0)</f>
        <v>#REF!</v>
      </c>
      <c r="AG1651" s="177" t="e">
        <f>+(AC1651*(1+'INFLAC PROYECTADA'!$B$8)^(AE1651))/((1+DEMANDADO!AF1651)^(AE1651))</f>
        <v>#REF!</v>
      </c>
      <c r="AH1651" s="169">
        <f>(0.2*VLOOKUP(D1651,'%.'!$A$1:$B$4,2,FALSE))+(0.35*VLOOKUP(E1651,'%.'!$A$1:$B$4,2,FALSE))+(0.1*VLOOKUP(F1651,'%.'!$A$1:$B$4,2,FALSE))+(0.35*VLOOKUP(G1651,'%.'!$A$1:$B$4,2,FALSE))</f>
        <v>0.05</v>
      </c>
      <c r="AI1651" s="128" t="str">
        <f t="shared" si="261"/>
        <v>REMOTA</v>
      </c>
      <c r="AJ1651" s="128" t="str">
        <f t="shared" si="257"/>
        <v>No se registra</v>
      </c>
      <c r="AK1651" s="178">
        <f t="shared" si="258"/>
        <v>0</v>
      </c>
    </row>
    <row r="1652" spans="1:37" ht="30" customHeight="1" x14ac:dyDescent="0.25">
      <c r="A1652" s="115">
        <v>1651</v>
      </c>
      <c r="B1652" s="79" t="s">
        <v>3688</v>
      </c>
      <c r="C1652" s="85" t="s">
        <v>3690</v>
      </c>
      <c r="D1652" s="262" t="s">
        <v>1</v>
      </c>
      <c r="E1652" s="81" t="s">
        <v>1</v>
      </c>
      <c r="F1652" s="81" t="s">
        <v>1</v>
      </c>
      <c r="G1652" s="261" t="s">
        <v>1</v>
      </c>
      <c r="H1652" s="169">
        <f t="shared" si="259"/>
        <v>0.05</v>
      </c>
      <c r="I1652" s="170" t="str">
        <f t="shared" si="260"/>
        <v>REMOTA</v>
      </c>
      <c r="J1652" s="292">
        <v>502509448</v>
      </c>
      <c r="K1652" s="221">
        <v>0</v>
      </c>
      <c r="L1652" s="86" t="s">
        <v>134</v>
      </c>
      <c r="M1652" s="188"/>
      <c r="N1652" s="82" t="s">
        <v>405</v>
      </c>
      <c r="O1652" s="111" t="s">
        <v>405</v>
      </c>
      <c r="P1652" s="82">
        <v>5</v>
      </c>
      <c r="Q1652" s="82" t="s">
        <v>3812</v>
      </c>
      <c r="R1652" s="82"/>
      <c r="S1652" s="82"/>
      <c r="T1652" s="82">
        <v>88367</v>
      </c>
      <c r="U1652" s="82" t="s">
        <v>21</v>
      </c>
      <c r="V1652" s="82" t="s">
        <v>3821</v>
      </c>
      <c r="W1652" s="171">
        <v>44074</v>
      </c>
      <c r="X1652" s="172" t="e">
        <f>+CONCATENATE(TEXT(#REF!,"yyyy"),"-",TEXT(#REF!,"mm"))</f>
        <v>#REF!</v>
      </c>
      <c r="Y1652" s="173" t="str">
        <f t="shared" si="252"/>
        <v>5</v>
      </c>
      <c r="Z1652" s="172" t="str">
        <f t="shared" si="253"/>
        <v>2020-07</v>
      </c>
      <c r="AA1652" s="170" t="e">
        <f>+VLOOKUP(Z1652,#REF!,2,FALSE)/VLOOKUP(X1652,#REF!,2,FALSE)</f>
        <v>#REF!</v>
      </c>
      <c r="AB1652" s="174" t="e">
        <f t="shared" si="254"/>
        <v>#REF!</v>
      </c>
      <c r="AC1652" s="174" t="e">
        <f t="shared" si="255"/>
        <v>#REF!</v>
      </c>
      <c r="AD1652" s="175" t="e">
        <f>+#REF!+365*Y1652</f>
        <v>#REF!</v>
      </c>
      <c r="AE1652" s="176" t="e">
        <f t="shared" si="256"/>
        <v>#REF!</v>
      </c>
      <c r="AF1652" s="170" t="e">
        <f>+VLOOKUP(CONCATENATE(TEXT(W1652,"yyyy"),"-",TEXT(W1652,"mm")),#REF!,2,0)</f>
        <v>#REF!</v>
      </c>
      <c r="AG1652" s="177" t="e">
        <f>+(AC1652*(1+'INFLAC PROYECTADA'!$B$8)^(AE1652))/((1+DEMANDADO!AF1652)^(AE1652))</f>
        <v>#REF!</v>
      </c>
      <c r="AH1652" s="169">
        <f>(0.2*VLOOKUP(D1652,'%.'!$A$1:$B$4,2,FALSE))+(0.35*VLOOKUP(E1652,'%.'!$A$1:$B$4,2,FALSE))+(0.1*VLOOKUP(F1652,'%.'!$A$1:$B$4,2,FALSE))+(0.35*VLOOKUP(G1652,'%.'!$A$1:$B$4,2,FALSE))</f>
        <v>0.05</v>
      </c>
      <c r="AI1652" s="128" t="str">
        <f t="shared" si="261"/>
        <v>REMOTA</v>
      </c>
      <c r="AJ1652" s="128" t="str">
        <f t="shared" si="257"/>
        <v>No se registra</v>
      </c>
      <c r="AK1652" s="178">
        <f t="shared" si="258"/>
        <v>0</v>
      </c>
    </row>
    <row r="1653" spans="1:37" ht="30" customHeight="1" x14ac:dyDescent="0.25">
      <c r="A1653" s="115">
        <v>1652</v>
      </c>
      <c r="B1653" s="79" t="s">
        <v>3691</v>
      </c>
      <c r="C1653" s="85" t="s">
        <v>3692</v>
      </c>
      <c r="D1653" s="262" t="s">
        <v>1</v>
      </c>
      <c r="E1653" s="98" t="s">
        <v>1</v>
      </c>
      <c r="F1653" s="81" t="s">
        <v>1</v>
      </c>
      <c r="G1653" s="261" t="s">
        <v>1</v>
      </c>
      <c r="H1653" s="169">
        <f t="shared" si="259"/>
        <v>0.05</v>
      </c>
      <c r="I1653" s="170" t="str">
        <f t="shared" si="260"/>
        <v>REMOTA</v>
      </c>
      <c r="J1653" s="292">
        <v>3313585</v>
      </c>
      <c r="K1653" s="221">
        <v>0</v>
      </c>
      <c r="L1653" s="86" t="s">
        <v>133</v>
      </c>
      <c r="M1653" s="188"/>
      <c r="N1653" s="82" t="s">
        <v>405</v>
      </c>
      <c r="O1653" s="111" t="s">
        <v>405</v>
      </c>
      <c r="P1653" s="82">
        <v>4</v>
      </c>
      <c r="Q1653" s="82" t="s">
        <v>3812</v>
      </c>
      <c r="R1653" s="82"/>
      <c r="S1653" s="82"/>
      <c r="T1653" s="82">
        <v>88367</v>
      </c>
      <c r="U1653" s="82" t="s">
        <v>76</v>
      </c>
      <c r="V1653" s="82"/>
      <c r="W1653" s="171">
        <v>44074</v>
      </c>
      <c r="X1653" s="172" t="e">
        <f>+CONCATENATE(TEXT(#REF!,"yyyy"),"-",TEXT(#REF!,"mm"))</f>
        <v>#REF!</v>
      </c>
      <c r="Y1653" s="173" t="str">
        <f t="shared" ref="Y1653:Y1716" si="262">+TRIM(LEFT(P1653,2))</f>
        <v>4</v>
      </c>
      <c r="Z1653" s="172" t="str">
        <f t="shared" ref="Z1653:Z1716" si="263">CONCATENATE(YEAR(EDATE(W1653,-1)),"-",TEXT(MONTH(EDATE(W1653,-1)),"00"))</f>
        <v>2020-07</v>
      </c>
      <c r="AA1653" s="170" t="e">
        <f>+VLOOKUP(Z1653,#REF!,2,FALSE)/VLOOKUP(X1653,#REF!,2,FALSE)</f>
        <v>#REF!</v>
      </c>
      <c r="AB1653" s="174" t="e">
        <f t="shared" ref="AB1653:AB1716" si="264">+AA1653*J1653</f>
        <v>#REF!</v>
      </c>
      <c r="AC1653" s="174" t="e">
        <f t="shared" ref="AC1653:AC1716" si="265">+AB1653*K1653</f>
        <v>#REF!</v>
      </c>
      <c r="AD1653" s="175" t="e">
        <f>+#REF!+365*Y1653</f>
        <v>#REF!</v>
      </c>
      <c r="AE1653" s="176" t="e">
        <f t="shared" ref="AE1653:AE1716" si="266">+(AD1653-W1653)/365</f>
        <v>#REF!</v>
      </c>
      <c r="AF1653" s="170" t="e">
        <f>+VLOOKUP(CONCATENATE(TEXT(W1653,"yyyy"),"-",TEXT(W1653,"mm")),#REF!,2,0)</f>
        <v>#REF!</v>
      </c>
      <c r="AG1653" s="177" t="e">
        <f>+(AC1653*(1+'INFLAC PROYECTADA'!$B$8)^(AE1653))/((1+DEMANDADO!AF1653)^(AE1653))</f>
        <v>#REF!</v>
      </c>
      <c r="AH1653" s="169">
        <f>(0.2*VLOOKUP(D1653,'%.'!$A$1:$B$4,2,FALSE))+(0.35*VLOOKUP(E1653,'%.'!$A$1:$B$4,2,FALSE))+(0.1*VLOOKUP(F1653,'%.'!$A$1:$B$4,2,FALSE))+(0.35*VLOOKUP(G1653,'%.'!$A$1:$B$4,2,FALSE))</f>
        <v>0.05</v>
      </c>
      <c r="AI1653" s="128" t="str">
        <f t="shared" si="261"/>
        <v>REMOTA</v>
      </c>
      <c r="AJ1653" s="128" t="str">
        <f t="shared" ref="AJ1653:AJ1716" si="267">+IF(M1653&gt;0,"Provisión contable",IF(AH1653&gt;50%,"Provisión contable",IF(AH1653&lt;10%,"No se registra","Cuentas de Orden")))</f>
        <v>No se registra</v>
      </c>
      <c r="AK1653" s="178">
        <f t="shared" ref="AK1653:AK1716" si="268">+IF(M1653&gt;0,M1653,IF(AJ1653="Provisión Contable",AG1653,0)+IF(AJ1653="Cuentas de Orden",AG1653,0))</f>
        <v>0</v>
      </c>
    </row>
    <row r="1654" spans="1:37" ht="30" customHeight="1" x14ac:dyDescent="0.25">
      <c r="A1654" s="115">
        <v>1653</v>
      </c>
      <c r="B1654" s="79" t="s">
        <v>3691</v>
      </c>
      <c r="C1654" s="85" t="s">
        <v>3693</v>
      </c>
      <c r="D1654" s="262" t="s">
        <v>1</v>
      </c>
      <c r="E1654" s="98" t="s">
        <v>1</v>
      </c>
      <c r="F1654" s="263" t="s">
        <v>1</v>
      </c>
      <c r="G1654" s="261" t="s">
        <v>1</v>
      </c>
      <c r="H1654" s="169">
        <f t="shared" si="259"/>
        <v>0.05</v>
      </c>
      <c r="I1654" s="170" t="str">
        <f t="shared" si="260"/>
        <v>REMOTA</v>
      </c>
      <c r="J1654" s="292">
        <v>136327824</v>
      </c>
      <c r="K1654" s="221">
        <v>0</v>
      </c>
      <c r="L1654" s="86" t="s">
        <v>149</v>
      </c>
      <c r="M1654" s="188"/>
      <c r="N1654" s="82" t="s">
        <v>405</v>
      </c>
      <c r="O1654" s="111" t="s">
        <v>405</v>
      </c>
      <c r="P1654" s="82">
        <v>4</v>
      </c>
      <c r="Q1654" s="82" t="s">
        <v>3812</v>
      </c>
      <c r="R1654" s="82"/>
      <c r="S1654" s="82"/>
      <c r="T1654" s="82">
        <v>88367</v>
      </c>
      <c r="U1654" s="86" t="s">
        <v>21</v>
      </c>
      <c r="V1654" s="86" t="s">
        <v>3822</v>
      </c>
      <c r="W1654" s="171">
        <v>44074</v>
      </c>
      <c r="X1654" s="172" t="e">
        <f>+CONCATENATE(TEXT(#REF!,"yyyy"),"-",TEXT(#REF!,"mm"))</f>
        <v>#REF!</v>
      </c>
      <c r="Y1654" s="173" t="str">
        <f t="shared" si="262"/>
        <v>4</v>
      </c>
      <c r="Z1654" s="172" t="str">
        <f t="shared" si="263"/>
        <v>2020-07</v>
      </c>
      <c r="AA1654" s="170" t="e">
        <f>+VLOOKUP(Z1654,#REF!,2,FALSE)/VLOOKUP(X1654,#REF!,2,FALSE)</f>
        <v>#REF!</v>
      </c>
      <c r="AB1654" s="174" t="e">
        <f t="shared" si="264"/>
        <v>#REF!</v>
      </c>
      <c r="AC1654" s="174" t="e">
        <f t="shared" si="265"/>
        <v>#REF!</v>
      </c>
      <c r="AD1654" s="175" t="e">
        <f>+#REF!+365*Y1654</f>
        <v>#REF!</v>
      </c>
      <c r="AE1654" s="176" t="e">
        <f t="shared" si="266"/>
        <v>#REF!</v>
      </c>
      <c r="AF1654" s="170" t="e">
        <f>+VLOOKUP(CONCATENATE(TEXT(W1654,"yyyy"),"-",TEXT(W1654,"mm")),#REF!,2,0)</f>
        <v>#REF!</v>
      </c>
      <c r="AG1654" s="177" t="e">
        <f>+(AC1654*(1+'INFLAC PROYECTADA'!$B$8)^(AE1654))/((1+DEMANDADO!AF1654)^(AE1654))</f>
        <v>#REF!</v>
      </c>
      <c r="AH1654" s="169">
        <f>(0.2*VLOOKUP(D1654,'%.'!$A$1:$B$4,2,FALSE))+(0.35*VLOOKUP(E1654,'%.'!$A$1:$B$4,2,FALSE))+(0.1*VLOOKUP(F1654,'%.'!$A$1:$B$4,2,FALSE))+(0.35*VLOOKUP(G1654,'%.'!$A$1:$B$4,2,FALSE))</f>
        <v>0.05</v>
      </c>
      <c r="AI1654" s="128" t="str">
        <f t="shared" si="261"/>
        <v>REMOTA</v>
      </c>
      <c r="AJ1654" s="128" t="str">
        <f t="shared" si="267"/>
        <v>No se registra</v>
      </c>
      <c r="AK1654" s="178">
        <f t="shared" si="268"/>
        <v>0</v>
      </c>
    </row>
    <row r="1655" spans="1:37" ht="30" customHeight="1" x14ac:dyDescent="0.25">
      <c r="A1655" s="115">
        <v>1654</v>
      </c>
      <c r="B1655" s="79" t="s">
        <v>3691</v>
      </c>
      <c r="C1655" s="85" t="s">
        <v>3694</v>
      </c>
      <c r="D1655" s="81" t="s">
        <v>1</v>
      </c>
      <c r="E1655" s="81" t="s">
        <v>1</v>
      </c>
      <c r="F1655" s="81" t="s">
        <v>1</v>
      </c>
      <c r="G1655" s="261" t="s">
        <v>1</v>
      </c>
      <c r="H1655" s="169">
        <f t="shared" si="259"/>
        <v>0.05</v>
      </c>
      <c r="I1655" s="170" t="str">
        <f t="shared" si="260"/>
        <v>REMOTA</v>
      </c>
      <c r="J1655" s="292">
        <v>25000000</v>
      </c>
      <c r="K1655" s="221">
        <v>0</v>
      </c>
      <c r="L1655" s="86" t="s">
        <v>133</v>
      </c>
      <c r="M1655" s="188"/>
      <c r="N1655" s="82" t="s">
        <v>405</v>
      </c>
      <c r="O1655" s="111" t="s">
        <v>405</v>
      </c>
      <c r="P1655" s="82">
        <v>4</v>
      </c>
      <c r="Q1655" s="82" t="s">
        <v>3812</v>
      </c>
      <c r="R1655" s="82"/>
      <c r="S1655" s="82"/>
      <c r="T1655" s="82">
        <v>88367</v>
      </c>
      <c r="U1655" s="82" t="s">
        <v>177</v>
      </c>
      <c r="V1655" s="82"/>
      <c r="W1655" s="171">
        <v>44074</v>
      </c>
      <c r="X1655" s="172" t="e">
        <f>+CONCATENATE(TEXT(#REF!,"yyyy"),"-",TEXT(#REF!,"mm"))</f>
        <v>#REF!</v>
      </c>
      <c r="Y1655" s="173" t="str">
        <f t="shared" si="262"/>
        <v>4</v>
      </c>
      <c r="Z1655" s="172" t="str">
        <f t="shared" si="263"/>
        <v>2020-07</v>
      </c>
      <c r="AA1655" s="170" t="e">
        <f>+VLOOKUP(Z1655,#REF!,2,FALSE)/VLOOKUP(X1655,#REF!,2,FALSE)</f>
        <v>#REF!</v>
      </c>
      <c r="AB1655" s="174" t="e">
        <f t="shared" si="264"/>
        <v>#REF!</v>
      </c>
      <c r="AC1655" s="174" t="e">
        <f t="shared" si="265"/>
        <v>#REF!</v>
      </c>
      <c r="AD1655" s="175" t="e">
        <f>+#REF!+365*Y1655</f>
        <v>#REF!</v>
      </c>
      <c r="AE1655" s="176" t="e">
        <f t="shared" si="266"/>
        <v>#REF!</v>
      </c>
      <c r="AF1655" s="170" t="e">
        <f>+VLOOKUP(CONCATENATE(TEXT(W1655,"yyyy"),"-",TEXT(W1655,"mm")),#REF!,2,0)</f>
        <v>#REF!</v>
      </c>
      <c r="AG1655" s="177" t="e">
        <f>+(AC1655*(1+'INFLAC PROYECTADA'!$B$8)^(AE1655))/((1+DEMANDADO!AF1655)^(AE1655))</f>
        <v>#REF!</v>
      </c>
      <c r="AH1655" s="169">
        <f>(0.2*VLOOKUP(D1655,'%.'!$A$1:$B$4,2,FALSE))+(0.35*VLOOKUP(E1655,'%.'!$A$1:$B$4,2,FALSE))+(0.1*VLOOKUP(F1655,'%.'!$A$1:$B$4,2,FALSE))+(0.35*VLOOKUP(G1655,'%.'!$A$1:$B$4,2,FALSE))</f>
        <v>0.05</v>
      </c>
      <c r="AI1655" s="128" t="str">
        <f t="shared" si="261"/>
        <v>REMOTA</v>
      </c>
      <c r="AJ1655" s="128" t="str">
        <f t="shared" si="267"/>
        <v>No se registra</v>
      </c>
      <c r="AK1655" s="178">
        <f t="shared" si="268"/>
        <v>0</v>
      </c>
    </row>
    <row r="1656" spans="1:37" ht="30" customHeight="1" x14ac:dyDescent="0.25">
      <c r="A1656" s="115">
        <v>1655</v>
      </c>
      <c r="B1656" s="79" t="s">
        <v>3691</v>
      </c>
      <c r="C1656" s="85" t="s">
        <v>3695</v>
      </c>
      <c r="D1656" s="262" t="s">
        <v>1</v>
      </c>
      <c r="E1656" s="81" t="s">
        <v>1</v>
      </c>
      <c r="F1656" s="81" t="s">
        <v>1</v>
      </c>
      <c r="G1656" s="261" t="s">
        <v>1</v>
      </c>
      <c r="H1656" s="169">
        <f t="shared" si="259"/>
        <v>0.05</v>
      </c>
      <c r="I1656" s="170" t="str">
        <f t="shared" si="260"/>
        <v>REMOTA</v>
      </c>
      <c r="J1656" s="292">
        <v>368858500</v>
      </c>
      <c r="K1656" s="221">
        <v>0</v>
      </c>
      <c r="L1656" s="86" t="s">
        <v>133</v>
      </c>
      <c r="M1656" s="188"/>
      <c r="N1656" s="82" t="s">
        <v>405</v>
      </c>
      <c r="O1656" s="111" t="s">
        <v>405</v>
      </c>
      <c r="P1656" s="82">
        <v>4</v>
      </c>
      <c r="Q1656" s="82" t="s">
        <v>3812</v>
      </c>
      <c r="R1656" s="82"/>
      <c r="S1656" s="82"/>
      <c r="T1656" s="82">
        <v>88367</v>
      </c>
      <c r="U1656" s="86" t="s">
        <v>177</v>
      </c>
      <c r="V1656" s="82"/>
      <c r="W1656" s="171">
        <v>44074</v>
      </c>
      <c r="X1656" s="172" t="e">
        <f>+CONCATENATE(TEXT(#REF!,"yyyy"),"-",TEXT(#REF!,"mm"))</f>
        <v>#REF!</v>
      </c>
      <c r="Y1656" s="173" t="str">
        <f t="shared" si="262"/>
        <v>4</v>
      </c>
      <c r="Z1656" s="172" t="str">
        <f t="shared" si="263"/>
        <v>2020-07</v>
      </c>
      <c r="AA1656" s="170" t="e">
        <f>+VLOOKUP(Z1656,#REF!,2,FALSE)/VLOOKUP(X1656,#REF!,2,FALSE)</f>
        <v>#REF!</v>
      </c>
      <c r="AB1656" s="174" t="e">
        <f t="shared" si="264"/>
        <v>#REF!</v>
      </c>
      <c r="AC1656" s="174" t="e">
        <f t="shared" si="265"/>
        <v>#REF!</v>
      </c>
      <c r="AD1656" s="175" t="e">
        <f>+#REF!+365*Y1656</f>
        <v>#REF!</v>
      </c>
      <c r="AE1656" s="176" t="e">
        <f t="shared" si="266"/>
        <v>#REF!</v>
      </c>
      <c r="AF1656" s="170" t="e">
        <f>+VLOOKUP(CONCATENATE(TEXT(W1656,"yyyy"),"-",TEXT(W1656,"mm")),#REF!,2,0)</f>
        <v>#REF!</v>
      </c>
      <c r="AG1656" s="177" t="e">
        <f>+(AC1656*(1+'INFLAC PROYECTADA'!$B$8)^(AE1656))/((1+DEMANDADO!AF1656)^(AE1656))</f>
        <v>#REF!</v>
      </c>
      <c r="AH1656" s="169">
        <f>(0.2*VLOOKUP(D1656,'%.'!$A$1:$B$4,2,FALSE))+(0.35*VLOOKUP(E1656,'%.'!$A$1:$B$4,2,FALSE))+(0.1*VLOOKUP(F1656,'%.'!$A$1:$B$4,2,FALSE))+(0.35*VLOOKUP(G1656,'%.'!$A$1:$B$4,2,FALSE))</f>
        <v>0.05</v>
      </c>
      <c r="AI1656" s="128" t="str">
        <f t="shared" si="261"/>
        <v>REMOTA</v>
      </c>
      <c r="AJ1656" s="128" t="str">
        <f t="shared" si="267"/>
        <v>No se registra</v>
      </c>
      <c r="AK1656" s="178">
        <f t="shared" si="268"/>
        <v>0</v>
      </c>
    </row>
    <row r="1657" spans="1:37" ht="30" customHeight="1" x14ac:dyDescent="0.25">
      <c r="A1657" s="115">
        <v>1656</v>
      </c>
      <c r="B1657" s="79" t="s">
        <v>3691</v>
      </c>
      <c r="C1657" s="85" t="s">
        <v>3696</v>
      </c>
      <c r="D1657" s="262" t="s">
        <v>1</v>
      </c>
      <c r="E1657" s="98" t="s">
        <v>1</v>
      </c>
      <c r="F1657" s="98" t="s">
        <v>1</v>
      </c>
      <c r="G1657" s="261" t="s">
        <v>1</v>
      </c>
      <c r="H1657" s="169">
        <f t="shared" si="259"/>
        <v>0.05</v>
      </c>
      <c r="I1657" s="170" t="str">
        <f t="shared" si="260"/>
        <v>REMOTA</v>
      </c>
      <c r="J1657" s="292">
        <v>3445000000</v>
      </c>
      <c r="K1657" s="221">
        <v>0</v>
      </c>
      <c r="L1657" s="82" t="s">
        <v>149</v>
      </c>
      <c r="M1657" s="188"/>
      <c r="N1657" s="82" t="s">
        <v>405</v>
      </c>
      <c r="O1657" s="111" t="s">
        <v>405</v>
      </c>
      <c r="P1657" s="82">
        <v>4</v>
      </c>
      <c r="Q1657" s="82" t="s">
        <v>3812</v>
      </c>
      <c r="R1657" s="82"/>
      <c r="S1657" s="82"/>
      <c r="T1657" s="82">
        <v>88367</v>
      </c>
      <c r="U1657" s="86" t="s">
        <v>76</v>
      </c>
      <c r="V1657" s="82" t="s">
        <v>3823</v>
      </c>
      <c r="W1657" s="171">
        <v>44074</v>
      </c>
      <c r="X1657" s="172" t="e">
        <f>+CONCATENATE(TEXT(#REF!,"yyyy"),"-",TEXT(#REF!,"mm"))</f>
        <v>#REF!</v>
      </c>
      <c r="Y1657" s="173" t="str">
        <f t="shared" si="262"/>
        <v>4</v>
      </c>
      <c r="Z1657" s="172" t="str">
        <f t="shared" si="263"/>
        <v>2020-07</v>
      </c>
      <c r="AA1657" s="170" t="e">
        <f>+VLOOKUP(Z1657,#REF!,2,FALSE)/VLOOKUP(X1657,#REF!,2,FALSE)</f>
        <v>#REF!</v>
      </c>
      <c r="AB1657" s="174" t="e">
        <f t="shared" si="264"/>
        <v>#REF!</v>
      </c>
      <c r="AC1657" s="174" t="e">
        <f t="shared" si="265"/>
        <v>#REF!</v>
      </c>
      <c r="AD1657" s="175" t="e">
        <f>+#REF!+365*Y1657</f>
        <v>#REF!</v>
      </c>
      <c r="AE1657" s="176" t="e">
        <f t="shared" si="266"/>
        <v>#REF!</v>
      </c>
      <c r="AF1657" s="170" t="e">
        <f>+VLOOKUP(CONCATENATE(TEXT(W1657,"yyyy"),"-",TEXT(W1657,"mm")),#REF!,2,0)</f>
        <v>#REF!</v>
      </c>
      <c r="AG1657" s="177" t="e">
        <f>+(AC1657*(1+'INFLAC PROYECTADA'!$B$8)^(AE1657))/((1+DEMANDADO!AF1657)^(AE1657))</f>
        <v>#REF!</v>
      </c>
      <c r="AH1657" s="169">
        <f>(0.2*VLOOKUP(D1657,'%.'!$A$1:$B$4,2,FALSE))+(0.35*VLOOKUP(E1657,'%.'!$A$1:$B$4,2,FALSE))+(0.1*VLOOKUP(F1657,'%.'!$A$1:$B$4,2,FALSE))+(0.35*VLOOKUP(G1657,'%.'!$A$1:$B$4,2,FALSE))</f>
        <v>0.05</v>
      </c>
      <c r="AI1657" s="128" t="str">
        <f t="shared" si="261"/>
        <v>REMOTA</v>
      </c>
      <c r="AJ1657" s="128" t="str">
        <f t="shared" si="267"/>
        <v>No se registra</v>
      </c>
      <c r="AK1657" s="178">
        <f t="shared" si="268"/>
        <v>0</v>
      </c>
    </row>
    <row r="1658" spans="1:37" ht="30" customHeight="1" x14ac:dyDescent="0.25">
      <c r="A1658" s="115">
        <v>1657</v>
      </c>
      <c r="B1658" s="79" t="s">
        <v>3691</v>
      </c>
      <c r="C1658" s="85" t="s">
        <v>3697</v>
      </c>
      <c r="D1658" s="264" t="s">
        <v>48</v>
      </c>
      <c r="E1658" s="81" t="s">
        <v>48</v>
      </c>
      <c r="F1658" s="81" t="s">
        <v>48</v>
      </c>
      <c r="G1658" s="261" t="s">
        <v>48</v>
      </c>
      <c r="H1658" s="169">
        <f t="shared" si="259"/>
        <v>0.5</v>
      </c>
      <c r="I1658" s="170" t="str">
        <f t="shared" si="260"/>
        <v>MEDIA</v>
      </c>
      <c r="J1658" s="292">
        <v>343939900</v>
      </c>
      <c r="K1658" s="221">
        <v>1</v>
      </c>
      <c r="L1658" s="82" t="s">
        <v>134</v>
      </c>
      <c r="M1658" s="188"/>
      <c r="N1658" s="82" t="s">
        <v>405</v>
      </c>
      <c r="O1658" s="111" t="s">
        <v>405</v>
      </c>
      <c r="P1658" s="82" t="s">
        <v>407</v>
      </c>
      <c r="Q1658" s="82" t="s">
        <v>3812</v>
      </c>
      <c r="R1658" s="82"/>
      <c r="S1658" s="82"/>
      <c r="T1658" s="82">
        <v>88367</v>
      </c>
      <c r="U1658" s="82" t="s">
        <v>178</v>
      </c>
      <c r="V1658" s="82" t="s">
        <v>3823</v>
      </c>
      <c r="W1658" s="171">
        <v>44074</v>
      </c>
      <c r="X1658" s="172" t="e">
        <f>+CONCATENATE(TEXT(#REF!,"yyyy"),"-",TEXT(#REF!,"mm"))</f>
        <v>#REF!</v>
      </c>
      <c r="Y1658" s="173" t="str">
        <f t="shared" si="262"/>
        <v>3</v>
      </c>
      <c r="Z1658" s="172" t="str">
        <f t="shared" si="263"/>
        <v>2020-07</v>
      </c>
      <c r="AA1658" s="170" t="e">
        <f>+VLOOKUP(Z1658,#REF!,2,FALSE)/VLOOKUP(X1658,#REF!,2,FALSE)</f>
        <v>#REF!</v>
      </c>
      <c r="AB1658" s="174" t="e">
        <f t="shared" si="264"/>
        <v>#REF!</v>
      </c>
      <c r="AC1658" s="174" t="e">
        <f t="shared" si="265"/>
        <v>#REF!</v>
      </c>
      <c r="AD1658" s="175" t="e">
        <f>+#REF!+365*Y1658</f>
        <v>#REF!</v>
      </c>
      <c r="AE1658" s="176" t="e">
        <f t="shared" si="266"/>
        <v>#REF!</v>
      </c>
      <c r="AF1658" s="170" t="e">
        <f>+VLOOKUP(CONCATENATE(TEXT(W1658,"yyyy"),"-",TEXT(W1658,"mm")),#REF!,2,0)</f>
        <v>#REF!</v>
      </c>
      <c r="AG1658" s="177" t="e">
        <f>+(AC1658*(1+'INFLAC PROYECTADA'!$B$8)^(AE1658))/((1+DEMANDADO!AF1658)^(AE1658))</f>
        <v>#REF!</v>
      </c>
      <c r="AH1658" s="169">
        <f>(0.2*VLOOKUP(D1658,'%.'!$A$1:$B$4,2,FALSE))+(0.35*VLOOKUP(E1658,'%.'!$A$1:$B$4,2,FALSE))+(0.1*VLOOKUP(F1658,'%.'!$A$1:$B$4,2,FALSE))+(0.35*VLOOKUP(G1658,'%.'!$A$1:$B$4,2,FALSE))</f>
        <v>0.5</v>
      </c>
      <c r="AI1658" s="128" t="str">
        <f t="shared" si="261"/>
        <v>MEDIA</v>
      </c>
      <c r="AJ1658" s="128" t="str">
        <f t="shared" si="267"/>
        <v>Cuentas de Orden</v>
      </c>
      <c r="AK1658" s="178" t="e">
        <f t="shared" si="268"/>
        <v>#REF!</v>
      </c>
    </row>
    <row r="1659" spans="1:37" ht="30" customHeight="1" x14ac:dyDescent="0.25">
      <c r="A1659" s="115">
        <v>1658</v>
      </c>
      <c r="B1659" s="79" t="s">
        <v>3691</v>
      </c>
      <c r="C1659" s="94" t="s">
        <v>3698</v>
      </c>
      <c r="D1659" s="81" t="s">
        <v>0</v>
      </c>
      <c r="E1659" s="81" t="s">
        <v>0</v>
      </c>
      <c r="F1659" s="81" t="s">
        <v>0</v>
      </c>
      <c r="G1659" s="261" t="s">
        <v>0</v>
      </c>
      <c r="H1659" s="169">
        <f t="shared" si="259"/>
        <v>1</v>
      </c>
      <c r="I1659" s="170" t="str">
        <f t="shared" si="260"/>
        <v>ALTA</v>
      </c>
      <c r="J1659" s="292">
        <v>144717938</v>
      </c>
      <c r="K1659" s="221">
        <v>0.5</v>
      </c>
      <c r="L1659" s="86" t="s">
        <v>134</v>
      </c>
      <c r="M1659" s="188"/>
      <c r="N1659" s="82" t="s">
        <v>405</v>
      </c>
      <c r="O1659" s="111" t="s">
        <v>405</v>
      </c>
      <c r="P1659" s="82">
        <v>7</v>
      </c>
      <c r="Q1659" s="82" t="s">
        <v>3812</v>
      </c>
      <c r="R1659" s="82"/>
      <c r="S1659" s="82"/>
      <c r="T1659" s="82">
        <v>88367</v>
      </c>
      <c r="U1659" s="86" t="s">
        <v>21</v>
      </c>
      <c r="V1659" s="82" t="s">
        <v>3824</v>
      </c>
      <c r="W1659" s="171">
        <v>44074</v>
      </c>
      <c r="X1659" s="172" t="e">
        <f>+CONCATENATE(TEXT(#REF!,"yyyy"),"-",TEXT(#REF!,"mm"))</f>
        <v>#REF!</v>
      </c>
      <c r="Y1659" s="173" t="str">
        <f t="shared" si="262"/>
        <v>7</v>
      </c>
      <c r="Z1659" s="172" t="str">
        <f t="shared" si="263"/>
        <v>2020-07</v>
      </c>
      <c r="AA1659" s="170" t="e">
        <f>+VLOOKUP(Z1659,#REF!,2,FALSE)/VLOOKUP(X1659,#REF!,2,FALSE)</f>
        <v>#REF!</v>
      </c>
      <c r="AB1659" s="174" t="e">
        <f t="shared" si="264"/>
        <v>#REF!</v>
      </c>
      <c r="AC1659" s="174" t="e">
        <f t="shared" si="265"/>
        <v>#REF!</v>
      </c>
      <c r="AD1659" s="175" t="e">
        <f>+#REF!+365*Y1659</f>
        <v>#REF!</v>
      </c>
      <c r="AE1659" s="176" t="e">
        <f t="shared" si="266"/>
        <v>#REF!</v>
      </c>
      <c r="AF1659" s="170" t="e">
        <f>+VLOOKUP(CONCATENATE(TEXT(W1659,"yyyy"),"-",TEXT(W1659,"mm")),#REF!,2,0)</f>
        <v>#REF!</v>
      </c>
      <c r="AG1659" s="177" t="e">
        <f>+(AC1659*(1+'INFLAC PROYECTADA'!$B$8)^(AE1659))/((1+DEMANDADO!AF1659)^(AE1659))</f>
        <v>#REF!</v>
      </c>
      <c r="AH1659" s="169">
        <f>(0.2*VLOOKUP(D1659,'%.'!$A$1:$B$4,2,FALSE))+(0.35*VLOOKUP(E1659,'%.'!$A$1:$B$4,2,FALSE))+(0.1*VLOOKUP(F1659,'%.'!$A$1:$B$4,2,FALSE))+(0.35*VLOOKUP(G1659,'%.'!$A$1:$B$4,2,FALSE))</f>
        <v>1</v>
      </c>
      <c r="AI1659" s="128" t="str">
        <f t="shared" si="261"/>
        <v>ALTA</v>
      </c>
      <c r="AJ1659" s="128" t="str">
        <f t="shared" si="267"/>
        <v>Provisión contable</v>
      </c>
      <c r="AK1659" s="178" t="e">
        <f t="shared" si="268"/>
        <v>#REF!</v>
      </c>
    </row>
    <row r="1660" spans="1:37" ht="30" customHeight="1" x14ac:dyDescent="0.25">
      <c r="A1660" s="115">
        <v>1659</v>
      </c>
      <c r="B1660" s="79" t="s">
        <v>3691</v>
      </c>
      <c r="C1660" s="94" t="s">
        <v>3699</v>
      </c>
      <c r="D1660" s="81" t="s">
        <v>1</v>
      </c>
      <c r="E1660" s="81" t="s">
        <v>1</v>
      </c>
      <c r="F1660" s="81" t="s">
        <v>1</v>
      </c>
      <c r="G1660" s="261" t="s">
        <v>1</v>
      </c>
      <c r="H1660" s="169">
        <f t="shared" si="259"/>
        <v>0.05</v>
      </c>
      <c r="I1660" s="170" t="str">
        <f t="shared" si="260"/>
        <v>REMOTA</v>
      </c>
      <c r="J1660" s="292">
        <v>370802302</v>
      </c>
      <c r="K1660" s="221">
        <v>0</v>
      </c>
      <c r="L1660" s="82" t="s">
        <v>130</v>
      </c>
      <c r="M1660" s="188"/>
      <c r="N1660" s="82" t="s">
        <v>405</v>
      </c>
      <c r="O1660" s="111" t="s">
        <v>405</v>
      </c>
      <c r="P1660" s="82">
        <v>4</v>
      </c>
      <c r="Q1660" s="82" t="s">
        <v>3812</v>
      </c>
      <c r="R1660" s="82"/>
      <c r="S1660" s="82"/>
      <c r="T1660" s="82">
        <v>88367</v>
      </c>
      <c r="U1660" s="82" t="s">
        <v>182</v>
      </c>
      <c r="V1660" s="82" t="s">
        <v>3825</v>
      </c>
      <c r="W1660" s="171">
        <v>44074</v>
      </c>
      <c r="X1660" s="172" t="e">
        <f>+CONCATENATE(TEXT(#REF!,"yyyy"),"-",TEXT(#REF!,"mm"))</f>
        <v>#REF!</v>
      </c>
      <c r="Y1660" s="173" t="str">
        <f t="shared" si="262"/>
        <v>4</v>
      </c>
      <c r="Z1660" s="172" t="str">
        <f t="shared" si="263"/>
        <v>2020-07</v>
      </c>
      <c r="AA1660" s="170" t="e">
        <f>+VLOOKUP(Z1660,#REF!,2,FALSE)/VLOOKUP(X1660,#REF!,2,FALSE)</f>
        <v>#REF!</v>
      </c>
      <c r="AB1660" s="174" t="e">
        <f t="shared" si="264"/>
        <v>#REF!</v>
      </c>
      <c r="AC1660" s="174" t="e">
        <f t="shared" si="265"/>
        <v>#REF!</v>
      </c>
      <c r="AD1660" s="175" t="e">
        <f>+#REF!+365*Y1660</f>
        <v>#REF!</v>
      </c>
      <c r="AE1660" s="176" t="e">
        <f t="shared" si="266"/>
        <v>#REF!</v>
      </c>
      <c r="AF1660" s="170" t="e">
        <f>+VLOOKUP(CONCATENATE(TEXT(W1660,"yyyy"),"-",TEXT(W1660,"mm")),#REF!,2,0)</f>
        <v>#REF!</v>
      </c>
      <c r="AG1660" s="177" t="e">
        <f>+(AC1660*(1+'INFLAC PROYECTADA'!$B$8)^(AE1660))/((1+DEMANDADO!AF1660)^(AE1660))</f>
        <v>#REF!</v>
      </c>
      <c r="AH1660" s="169">
        <f>(0.2*VLOOKUP(D1660,'%.'!$A$1:$B$4,2,FALSE))+(0.35*VLOOKUP(E1660,'%.'!$A$1:$B$4,2,FALSE))+(0.1*VLOOKUP(F1660,'%.'!$A$1:$B$4,2,FALSE))+(0.35*VLOOKUP(G1660,'%.'!$A$1:$B$4,2,FALSE))</f>
        <v>0.05</v>
      </c>
      <c r="AI1660" s="128" t="str">
        <f t="shared" si="261"/>
        <v>REMOTA</v>
      </c>
      <c r="AJ1660" s="128" t="str">
        <f t="shared" si="267"/>
        <v>No se registra</v>
      </c>
      <c r="AK1660" s="178">
        <f t="shared" si="268"/>
        <v>0</v>
      </c>
    </row>
    <row r="1661" spans="1:37" ht="30" customHeight="1" x14ac:dyDescent="0.25">
      <c r="A1661" s="115">
        <v>1660</v>
      </c>
      <c r="B1661" s="79" t="s">
        <v>3691</v>
      </c>
      <c r="C1661" s="94" t="s">
        <v>3700</v>
      </c>
      <c r="D1661" s="98" t="s">
        <v>1</v>
      </c>
      <c r="E1661" s="98" t="s">
        <v>1</v>
      </c>
      <c r="F1661" s="98" t="s">
        <v>1</v>
      </c>
      <c r="G1661" s="261" t="s">
        <v>1</v>
      </c>
      <c r="H1661" s="169">
        <f t="shared" si="259"/>
        <v>0.05</v>
      </c>
      <c r="I1661" s="170" t="str">
        <f t="shared" si="260"/>
        <v>REMOTA</v>
      </c>
      <c r="J1661" s="292">
        <v>0</v>
      </c>
      <c r="K1661" s="221">
        <v>0</v>
      </c>
      <c r="L1661" s="86" t="s">
        <v>131</v>
      </c>
      <c r="M1661" s="188"/>
      <c r="N1661" s="86" t="s">
        <v>405</v>
      </c>
      <c r="O1661" s="201" t="s">
        <v>405</v>
      </c>
      <c r="P1661" s="82" t="s">
        <v>407</v>
      </c>
      <c r="Q1661" s="82" t="s">
        <v>3812</v>
      </c>
      <c r="R1661" s="86"/>
      <c r="S1661" s="86"/>
      <c r="T1661" s="86"/>
      <c r="U1661" s="86" t="s">
        <v>177</v>
      </c>
      <c r="V1661" s="86" t="s">
        <v>3818</v>
      </c>
      <c r="W1661" s="171">
        <v>44074</v>
      </c>
      <c r="X1661" s="172" t="e">
        <f>+CONCATENATE(TEXT(#REF!,"yyyy"),"-",TEXT(#REF!,"mm"))</f>
        <v>#REF!</v>
      </c>
      <c r="Y1661" s="173" t="str">
        <f t="shared" si="262"/>
        <v>3</v>
      </c>
      <c r="Z1661" s="172" t="str">
        <f t="shared" si="263"/>
        <v>2020-07</v>
      </c>
      <c r="AA1661" s="170" t="e">
        <f>+VLOOKUP(Z1661,#REF!,2,FALSE)/VLOOKUP(X1661,#REF!,2,FALSE)</f>
        <v>#REF!</v>
      </c>
      <c r="AB1661" s="174" t="e">
        <f t="shared" si="264"/>
        <v>#REF!</v>
      </c>
      <c r="AC1661" s="174" t="e">
        <f t="shared" si="265"/>
        <v>#REF!</v>
      </c>
      <c r="AD1661" s="175" t="e">
        <f>+#REF!+365*Y1661</f>
        <v>#REF!</v>
      </c>
      <c r="AE1661" s="176" t="e">
        <f t="shared" si="266"/>
        <v>#REF!</v>
      </c>
      <c r="AF1661" s="170" t="e">
        <f>+VLOOKUP(CONCATENATE(TEXT(W1661,"yyyy"),"-",TEXT(W1661,"mm")),#REF!,2,0)</f>
        <v>#REF!</v>
      </c>
      <c r="AG1661" s="177" t="e">
        <f>+(AC1661*(1+'INFLAC PROYECTADA'!$B$8)^(AE1661))/((1+DEMANDADO!AF1661)^(AE1661))</f>
        <v>#REF!</v>
      </c>
      <c r="AH1661" s="169">
        <f>(0.2*VLOOKUP(D1661,'%.'!$A$1:$B$4,2,FALSE))+(0.35*VLOOKUP(E1661,'%.'!$A$1:$B$4,2,FALSE))+(0.1*VLOOKUP(F1661,'%.'!$A$1:$B$4,2,FALSE))+(0.35*VLOOKUP(G1661,'%.'!$A$1:$B$4,2,FALSE))</f>
        <v>0.05</v>
      </c>
      <c r="AI1661" s="128" t="str">
        <f t="shared" si="261"/>
        <v>REMOTA</v>
      </c>
      <c r="AJ1661" s="128" t="str">
        <f t="shared" si="267"/>
        <v>No se registra</v>
      </c>
      <c r="AK1661" s="178">
        <f t="shared" si="268"/>
        <v>0</v>
      </c>
    </row>
    <row r="1662" spans="1:37" ht="30" customHeight="1" x14ac:dyDescent="0.25">
      <c r="A1662" s="115">
        <v>1661</v>
      </c>
      <c r="B1662" s="79" t="s">
        <v>3691</v>
      </c>
      <c r="C1662" s="94" t="s">
        <v>3701</v>
      </c>
      <c r="D1662" s="81" t="s">
        <v>1</v>
      </c>
      <c r="E1662" s="81" t="s">
        <v>1</v>
      </c>
      <c r="F1662" s="81" t="s">
        <v>1</v>
      </c>
      <c r="G1662" s="261" t="s">
        <v>1</v>
      </c>
      <c r="H1662" s="169">
        <f t="shared" si="259"/>
        <v>0.05</v>
      </c>
      <c r="I1662" s="170" t="str">
        <f t="shared" si="260"/>
        <v>REMOTA</v>
      </c>
      <c r="J1662" s="292">
        <v>8549837355</v>
      </c>
      <c r="K1662" s="221">
        <v>0</v>
      </c>
      <c r="L1662" s="82" t="s">
        <v>130</v>
      </c>
      <c r="M1662" s="188"/>
      <c r="N1662" s="82" t="s">
        <v>405</v>
      </c>
      <c r="O1662" s="111" t="s">
        <v>405</v>
      </c>
      <c r="P1662" s="82" t="s">
        <v>407</v>
      </c>
      <c r="Q1662" s="82" t="s">
        <v>3812</v>
      </c>
      <c r="R1662" s="82"/>
      <c r="S1662" s="82"/>
      <c r="T1662" s="82">
        <v>88367</v>
      </c>
      <c r="U1662" s="82" t="s">
        <v>182</v>
      </c>
      <c r="V1662" s="86" t="s">
        <v>3819</v>
      </c>
      <c r="W1662" s="171">
        <v>44074</v>
      </c>
      <c r="X1662" s="172" t="e">
        <f>+CONCATENATE(TEXT(#REF!,"yyyy"),"-",TEXT(#REF!,"mm"))</f>
        <v>#REF!</v>
      </c>
      <c r="Y1662" s="173" t="str">
        <f t="shared" si="262"/>
        <v>3</v>
      </c>
      <c r="Z1662" s="172" t="str">
        <f t="shared" si="263"/>
        <v>2020-07</v>
      </c>
      <c r="AA1662" s="170" t="e">
        <f>+VLOOKUP(Z1662,#REF!,2,FALSE)/VLOOKUP(X1662,#REF!,2,FALSE)</f>
        <v>#REF!</v>
      </c>
      <c r="AB1662" s="174" t="e">
        <f t="shared" si="264"/>
        <v>#REF!</v>
      </c>
      <c r="AC1662" s="174" t="e">
        <f t="shared" si="265"/>
        <v>#REF!</v>
      </c>
      <c r="AD1662" s="175" t="e">
        <f>+#REF!+365*Y1662</f>
        <v>#REF!</v>
      </c>
      <c r="AE1662" s="176" t="e">
        <f t="shared" si="266"/>
        <v>#REF!</v>
      </c>
      <c r="AF1662" s="170" t="e">
        <f>+VLOOKUP(CONCATENATE(TEXT(W1662,"yyyy"),"-",TEXT(W1662,"mm")),#REF!,2,0)</f>
        <v>#REF!</v>
      </c>
      <c r="AG1662" s="177" t="e">
        <f>+(AC1662*(1+'INFLAC PROYECTADA'!$B$8)^(AE1662))/((1+DEMANDADO!AF1662)^(AE1662))</f>
        <v>#REF!</v>
      </c>
      <c r="AH1662" s="169">
        <f>(0.2*VLOOKUP(D1662,'%.'!$A$1:$B$4,2,FALSE))+(0.35*VLOOKUP(E1662,'%.'!$A$1:$B$4,2,FALSE))+(0.1*VLOOKUP(F1662,'%.'!$A$1:$B$4,2,FALSE))+(0.35*VLOOKUP(G1662,'%.'!$A$1:$B$4,2,FALSE))</f>
        <v>0.05</v>
      </c>
      <c r="AI1662" s="128" t="str">
        <f t="shared" si="261"/>
        <v>REMOTA</v>
      </c>
      <c r="AJ1662" s="128" t="str">
        <f t="shared" si="267"/>
        <v>No se registra</v>
      </c>
      <c r="AK1662" s="178">
        <f t="shared" si="268"/>
        <v>0</v>
      </c>
    </row>
    <row r="1663" spans="1:37" ht="30" customHeight="1" x14ac:dyDescent="0.25">
      <c r="A1663" s="115">
        <v>1662</v>
      </c>
      <c r="B1663" s="79" t="s">
        <v>3789</v>
      </c>
      <c r="C1663" s="85" t="s">
        <v>3702</v>
      </c>
      <c r="D1663" s="262" t="s">
        <v>0</v>
      </c>
      <c r="E1663" s="81" t="s">
        <v>0</v>
      </c>
      <c r="F1663" s="81" t="s">
        <v>0</v>
      </c>
      <c r="G1663" s="261" t="s">
        <v>0</v>
      </c>
      <c r="H1663" s="169">
        <f t="shared" si="259"/>
        <v>1</v>
      </c>
      <c r="I1663" s="170" t="str">
        <f t="shared" si="260"/>
        <v>ALTA</v>
      </c>
      <c r="J1663" s="292">
        <v>103531715</v>
      </c>
      <c r="K1663" s="221">
        <v>0.3</v>
      </c>
      <c r="L1663" s="82" t="s">
        <v>133</v>
      </c>
      <c r="M1663" s="188"/>
      <c r="N1663" s="82" t="s">
        <v>405</v>
      </c>
      <c r="O1663" s="111" t="s">
        <v>405</v>
      </c>
      <c r="P1663" s="82">
        <v>4</v>
      </c>
      <c r="Q1663" s="82" t="s">
        <v>3812</v>
      </c>
      <c r="R1663" s="82"/>
      <c r="S1663" s="82"/>
      <c r="T1663" s="82">
        <v>88367</v>
      </c>
      <c r="U1663" s="82" t="s">
        <v>171</v>
      </c>
      <c r="V1663" s="82" t="s">
        <v>3826</v>
      </c>
      <c r="W1663" s="171">
        <v>44074</v>
      </c>
      <c r="X1663" s="172" t="e">
        <f>+CONCATENATE(TEXT(#REF!,"yyyy"),"-",TEXT(#REF!,"mm"))</f>
        <v>#REF!</v>
      </c>
      <c r="Y1663" s="173" t="str">
        <f t="shared" si="262"/>
        <v>4</v>
      </c>
      <c r="Z1663" s="172" t="str">
        <f t="shared" si="263"/>
        <v>2020-07</v>
      </c>
      <c r="AA1663" s="170" t="e">
        <f>+VLOOKUP(Z1663,#REF!,2,FALSE)/VLOOKUP(X1663,#REF!,2,FALSE)</f>
        <v>#REF!</v>
      </c>
      <c r="AB1663" s="174" t="e">
        <f t="shared" si="264"/>
        <v>#REF!</v>
      </c>
      <c r="AC1663" s="174" t="e">
        <f t="shared" si="265"/>
        <v>#REF!</v>
      </c>
      <c r="AD1663" s="175" t="e">
        <f>+#REF!+365*Y1663</f>
        <v>#REF!</v>
      </c>
      <c r="AE1663" s="176" t="e">
        <f t="shared" si="266"/>
        <v>#REF!</v>
      </c>
      <c r="AF1663" s="170" t="e">
        <f>+VLOOKUP(CONCATENATE(TEXT(W1663,"yyyy"),"-",TEXT(W1663,"mm")),#REF!,2,0)</f>
        <v>#REF!</v>
      </c>
      <c r="AG1663" s="177" t="e">
        <f>+(AC1663*(1+'INFLAC PROYECTADA'!$B$8)^(AE1663))/((1+DEMANDADO!AF1663)^(AE1663))</f>
        <v>#REF!</v>
      </c>
      <c r="AH1663" s="169">
        <f>(0.2*VLOOKUP(D1663,'%.'!$A$1:$B$4,2,FALSE))+(0.35*VLOOKUP(E1663,'%.'!$A$1:$B$4,2,FALSE))+(0.1*VLOOKUP(F1663,'%.'!$A$1:$B$4,2,FALSE))+(0.35*VLOOKUP(G1663,'%.'!$A$1:$B$4,2,FALSE))</f>
        <v>1</v>
      </c>
      <c r="AI1663" s="128" t="str">
        <f t="shared" si="261"/>
        <v>ALTA</v>
      </c>
      <c r="AJ1663" s="128" t="str">
        <f t="shared" si="267"/>
        <v>Provisión contable</v>
      </c>
      <c r="AK1663" s="178" t="e">
        <f t="shared" si="268"/>
        <v>#REF!</v>
      </c>
    </row>
    <row r="1664" spans="1:37" ht="30" customHeight="1" x14ac:dyDescent="0.25">
      <c r="A1664" s="115">
        <v>1663</v>
      </c>
      <c r="B1664" s="79" t="s">
        <v>3789</v>
      </c>
      <c r="C1664" s="94" t="s">
        <v>3703</v>
      </c>
      <c r="D1664" s="81" t="s">
        <v>0</v>
      </c>
      <c r="E1664" s="81" t="s">
        <v>0</v>
      </c>
      <c r="F1664" s="81" t="s">
        <v>0</v>
      </c>
      <c r="G1664" s="261" t="s">
        <v>0</v>
      </c>
      <c r="H1664" s="169">
        <f t="shared" si="259"/>
        <v>1</v>
      </c>
      <c r="I1664" s="170" t="str">
        <f t="shared" si="260"/>
        <v>ALTA</v>
      </c>
      <c r="J1664" s="292">
        <v>53296152</v>
      </c>
      <c r="K1664" s="221">
        <v>0.3</v>
      </c>
      <c r="L1664" s="82" t="s">
        <v>129</v>
      </c>
      <c r="M1664" s="188"/>
      <c r="N1664" s="82" t="s">
        <v>405</v>
      </c>
      <c r="O1664" s="111" t="s">
        <v>405</v>
      </c>
      <c r="P1664" s="82">
        <v>4</v>
      </c>
      <c r="Q1664" s="82" t="s">
        <v>3812</v>
      </c>
      <c r="R1664" s="82"/>
      <c r="S1664" s="82"/>
      <c r="T1664" s="86">
        <v>88367</v>
      </c>
      <c r="U1664" s="86" t="s">
        <v>171</v>
      </c>
      <c r="V1664" s="86" t="s">
        <v>3826</v>
      </c>
      <c r="W1664" s="171">
        <v>44074</v>
      </c>
      <c r="X1664" s="172" t="e">
        <f>+CONCATENATE(TEXT(#REF!,"yyyy"),"-",TEXT(#REF!,"mm"))</f>
        <v>#REF!</v>
      </c>
      <c r="Y1664" s="173" t="str">
        <f t="shared" si="262"/>
        <v>4</v>
      </c>
      <c r="Z1664" s="172" t="str">
        <f t="shared" si="263"/>
        <v>2020-07</v>
      </c>
      <c r="AA1664" s="170" t="e">
        <f>+VLOOKUP(Z1664,#REF!,2,FALSE)/VLOOKUP(X1664,#REF!,2,FALSE)</f>
        <v>#REF!</v>
      </c>
      <c r="AB1664" s="174" t="e">
        <f t="shared" si="264"/>
        <v>#REF!</v>
      </c>
      <c r="AC1664" s="174" t="e">
        <f t="shared" si="265"/>
        <v>#REF!</v>
      </c>
      <c r="AD1664" s="175" t="e">
        <f>+#REF!+365*Y1664</f>
        <v>#REF!</v>
      </c>
      <c r="AE1664" s="176" t="e">
        <f t="shared" si="266"/>
        <v>#REF!</v>
      </c>
      <c r="AF1664" s="170" t="e">
        <f>+VLOOKUP(CONCATENATE(TEXT(W1664,"yyyy"),"-",TEXT(W1664,"mm")),#REF!,2,0)</f>
        <v>#REF!</v>
      </c>
      <c r="AG1664" s="177" t="e">
        <f>+(AC1664*(1+'INFLAC PROYECTADA'!$B$8)^(AE1664))/((1+DEMANDADO!AF1664)^(AE1664))</f>
        <v>#REF!</v>
      </c>
      <c r="AH1664" s="169">
        <f>(0.2*VLOOKUP(D1664,'%.'!$A$1:$B$4,2,FALSE))+(0.35*VLOOKUP(E1664,'%.'!$A$1:$B$4,2,FALSE))+(0.1*VLOOKUP(F1664,'%.'!$A$1:$B$4,2,FALSE))+(0.35*VLOOKUP(G1664,'%.'!$A$1:$B$4,2,FALSE))</f>
        <v>1</v>
      </c>
      <c r="AI1664" s="128" t="str">
        <f t="shared" si="261"/>
        <v>ALTA</v>
      </c>
      <c r="AJ1664" s="128" t="str">
        <f t="shared" si="267"/>
        <v>Provisión contable</v>
      </c>
      <c r="AK1664" s="178" t="e">
        <f t="shared" si="268"/>
        <v>#REF!</v>
      </c>
    </row>
    <row r="1665" spans="1:37" ht="30" customHeight="1" x14ac:dyDescent="0.25">
      <c r="A1665" s="115">
        <v>1664</v>
      </c>
      <c r="B1665" s="79" t="s">
        <v>3789</v>
      </c>
      <c r="C1665" s="94" t="s">
        <v>3704</v>
      </c>
      <c r="D1665" s="81" t="s">
        <v>1</v>
      </c>
      <c r="E1665" s="81" t="s">
        <v>1</v>
      </c>
      <c r="F1665" s="81" t="s">
        <v>1</v>
      </c>
      <c r="G1665" s="261" t="s">
        <v>1</v>
      </c>
      <c r="H1665" s="169">
        <f t="shared" si="259"/>
        <v>0.05</v>
      </c>
      <c r="I1665" s="170" t="str">
        <f t="shared" si="260"/>
        <v>REMOTA</v>
      </c>
      <c r="J1665" s="292">
        <v>14975310</v>
      </c>
      <c r="K1665" s="221">
        <v>0</v>
      </c>
      <c r="L1665" s="86" t="s">
        <v>134</v>
      </c>
      <c r="M1665" s="188"/>
      <c r="N1665" s="82" t="s">
        <v>405</v>
      </c>
      <c r="O1665" s="111" t="s">
        <v>405</v>
      </c>
      <c r="P1665" s="82" t="s">
        <v>407</v>
      </c>
      <c r="Q1665" s="82" t="s">
        <v>3812</v>
      </c>
      <c r="R1665" s="82"/>
      <c r="S1665" s="82"/>
      <c r="T1665" s="82">
        <v>88367</v>
      </c>
      <c r="U1665" s="82" t="s">
        <v>178</v>
      </c>
      <c r="V1665" s="82" t="s">
        <v>3827</v>
      </c>
      <c r="W1665" s="171">
        <v>44074</v>
      </c>
      <c r="X1665" s="172" t="e">
        <f>+CONCATENATE(TEXT(#REF!,"yyyy"),"-",TEXT(#REF!,"mm"))</f>
        <v>#REF!</v>
      </c>
      <c r="Y1665" s="173" t="str">
        <f t="shared" si="262"/>
        <v>3</v>
      </c>
      <c r="Z1665" s="172" t="str">
        <f t="shared" si="263"/>
        <v>2020-07</v>
      </c>
      <c r="AA1665" s="170" t="e">
        <f>+VLOOKUP(Z1665,#REF!,2,FALSE)/VLOOKUP(X1665,#REF!,2,FALSE)</f>
        <v>#REF!</v>
      </c>
      <c r="AB1665" s="174" t="e">
        <f t="shared" si="264"/>
        <v>#REF!</v>
      </c>
      <c r="AC1665" s="174" t="e">
        <f t="shared" si="265"/>
        <v>#REF!</v>
      </c>
      <c r="AD1665" s="175" t="e">
        <f>+#REF!+365*Y1665</f>
        <v>#REF!</v>
      </c>
      <c r="AE1665" s="176" t="e">
        <f t="shared" si="266"/>
        <v>#REF!</v>
      </c>
      <c r="AF1665" s="170" t="e">
        <f>+VLOOKUP(CONCATENATE(TEXT(W1665,"yyyy"),"-",TEXT(W1665,"mm")),#REF!,2,0)</f>
        <v>#REF!</v>
      </c>
      <c r="AG1665" s="177" t="e">
        <f>+(AC1665*(1+'INFLAC PROYECTADA'!$B$8)^(AE1665))/((1+DEMANDADO!AF1665)^(AE1665))</f>
        <v>#REF!</v>
      </c>
      <c r="AH1665" s="169">
        <f>(0.2*VLOOKUP(D1665,'%.'!$A$1:$B$4,2,FALSE))+(0.35*VLOOKUP(E1665,'%.'!$A$1:$B$4,2,FALSE))+(0.1*VLOOKUP(F1665,'%.'!$A$1:$B$4,2,FALSE))+(0.35*VLOOKUP(G1665,'%.'!$A$1:$B$4,2,FALSE))</f>
        <v>0.05</v>
      </c>
      <c r="AI1665" s="128" t="str">
        <f t="shared" si="261"/>
        <v>REMOTA</v>
      </c>
      <c r="AJ1665" s="128" t="str">
        <f t="shared" si="267"/>
        <v>No se registra</v>
      </c>
      <c r="AK1665" s="178">
        <f t="shared" si="268"/>
        <v>0</v>
      </c>
    </row>
    <row r="1666" spans="1:37" ht="30" customHeight="1" x14ac:dyDescent="0.25">
      <c r="A1666" s="115">
        <v>1665</v>
      </c>
      <c r="B1666" s="79" t="s">
        <v>3789</v>
      </c>
      <c r="C1666" s="94" t="s">
        <v>3705</v>
      </c>
      <c r="D1666" s="98" t="s">
        <v>1</v>
      </c>
      <c r="E1666" s="98" t="s">
        <v>1</v>
      </c>
      <c r="F1666" s="98" t="s">
        <v>1</v>
      </c>
      <c r="G1666" s="261" t="s">
        <v>1</v>
      </c>
      <c r="H1666" s="169">
        <f t="shared" ref="H1666:H1729" si="269">+IFERROR(AH1666,"")</f>
        <v>0.05</v>
      </c>
      <c r="I1666" s="170" t="str">
        <f t="shared" ref="I1666:I1729" si="270">+IFERROR(AI1666,"")</f>
        <v>REMOTA</v>
      </c>
      <c r="J1666" s="292">
        <v>131196794</v>
      </c>
      <c r="K1666" s="221">
        <v>0</v>
      </c>
      <c r="L1666" s="86" t="s">
        <v>134</v>
      </c>
      <c r="M1666" s="188"/>
      <c r="N1666" s="82" t="s">
        <v>405</v>
      </c>
      <c r="O1666" s="111" t="s">
        <v>405</v>
      </c>
      <c r="P1666" s="82">
        <v>4</v>
      </c>
      <c r="Q1666" s="82" t="s">
        <v>3812</v>
      </c>
      <c r="R1666" s="82"/>
      <c r="S1666" s="82"/>
      <c r="T1666" s="86">
        <v>88367</v>
      </c>
      <c r="U1666" s="86" t="s">
        <v>178</v>
      </c>
      <c r="V1666" s="86" t="s">
        <v>3827</v>
      </c>
      <c r="W1666" s="171">
        <v>44074</v>
      </c>
      <c r="X1666" s="172" t="e">
        <f>+CONCATENATE(TEXT(#REF!,"yyyy"),"-",TEXT(#REF!,"mm"))</f>
        <v>#REF!</v>
      </c>
      <c r="Y1666" s="173" t="str">
        <f t="shared" si="262"/>
        <v>4</v>
      </c>
      <c r="Z1666" s="172" t="str">
        <f t="shared" si="263"/>
        <v>2020-07</v>
      </c>
      <c r="AA1666" s="170" t="e">
        <f>+VLOOKUP(Z1666,#REF!,2,FALSE)/VLOOKUP(X1666,#REF!,2,FALSE)</f>
        <v>#REF!</v>
      </c>
      <c r="AB1666" s="174" t="e">
        <f t="shared" si="264"/>
        <v>#REF!</v>
      </c>
      <c r="AC1666" s="174" t="e">
        <f t="shared" si="265"/>
        <v>#REF!</v>
      </c>
      <c r="AD1666" s="175" t="e">
        <f>+#REF!+365*Y1666</f>
        <v>#REF!</v>
      </c>
      <c r="AE1666" s="176" t="e">
        <f t="shared" si="266"/>
        <v>#REF!</v>
      </c>
      <c r="AF1666" s="170" t="e">
        <f>+VLOOKUP(CONCATENATE(TEXT(W1666,"yyyy"),"-",TEXT(W1666,"mm")),#REF!,2,0)</f>
        <v>#REF!</v>
      </c>
      <c r="AG1666" s="177" t="e">
        <f>+(AC1666*(1+'INFLAC PROYECTADA'!$B$8)^(AE1666))/((1+DEMANDADO!AF1666)^(AE1666))</f>
        <v>#REF!</v>
      </c>
      <c r="AH1666" s="169">
        <f>(0.2*VLOOKUP(D1666,'%.'!$A$1:$B$4,2,FALSE))+(0.35*VLOOKUP(E1666,'%.'!$A$1:$B$4,2,FALSE))+(0.1*VLOOKUP(F1666,'%.'!$A$1:$B$4,2,FALSE))+(0.35*VLOOKUP(G1666,'%.'!$A$1:$B$4,2,FALSE))</f>
        <v>0.05</v>
      </c>
      <c r="AI1666" s="128" t="str">
        <f t="shared" si="261"/>
        <v>REMOTA</v>
      </c>
      <c r="AJ1666" s="128" t="str">
        <f t="shared" si="267"/>
        <v>No se registra</v>
      </c>
      <c r="AK1666" s="178">
        <f t="shared" si="268"/>
        <v>0</v>
      </c>
    </row>
    <row r="1667" spans="1:37" ht="30" customHeight="1" x14ac:dyDescent="0.25">
      <c r="A1667" s="115">
        <v>1666</v>
      </c>
      <c r="B1667" s="79" t="s">
        <v>3790</v>
      </c>
      <c r="C1667" s="85" t="s">
        <v>3706</v>
      </c>
      <c r="D1667" s="92" t="s">
        <v>1</v>
      </c>
      <c r="E1667" s="81" t="s">
        <v>1</v>
      </c>
      <c r="F1667" s="81" t="s">
        <v>1</v>
      </c>
      <c r="G1667" s="261" t="s">
        <v>1</v>
      </c>
      <c r="H1667" s="169">
        <f t="shared" si="269"/>
        <v>0.05</v>
      </c>
      <c r="I1667" s="170" t="str">
        <f t="shared" si="270"/>
        <v>REMOTA</v>
      </c>
      <c r="J1667" s="292">
        <v>58000000</v>
      </c>
      <c r="K1667" s="221">
        <v>0</v>
      </c>
      <c r="L1667" s="82" t="s">
        <v>129</v>
      </c>
      <c r="M1667" s="188"/>
      <c r="N1667" s="82" t="s">
        <v>405</v>
      </c>
      <c r="O1667" s="111" t="s">
        <v>405</v>
      </c>
      <c r="P1667" s="82">
        <v>4</v>
      </c>
      <c r="Q1667" s="82" t="s">
        <v>3812</v>
      </c>
      <c r="R1667" s="82"/>
      <c r="S1667" s="82"/>
      <c r="T1667" s="82">
        <v>88367</v>
      </c>
      <c r="U1667" s="82" t="s">
        <v>179</v>
      </c>
      <c r="V1667" s="82" t="s">
        <v>3828</v>
      </c>
      <c r="W1667" s="171">
        <v>44074</v>
      </c>
      <c r="X1667" s="172" t="e">
        <f>+CONCATENATE(TEXT(#REF!,"yyyy"),"-",TEXT(#REF!,"mm"))</f>
        <v>#REF!</v>
      </c>
      <c r="Y1667" s="173" t="str">
        <f t="shared" si="262"/>
        <v>4</v>
      </c>
      <c r="Z1667" s="172" t="str">
        <f t="shared" si="263"/>
        <v>2020-07</v>
      </c>
      <c r="AA1667" s="170" t="e">
        <f>+VLOOKUP(Z1667,#REF!,2,FALSE)/VLOOKUP(X1667,#REF!,2,FALSE)</f>
        <v>#REF!</v>
      </c>
      <c r="AB1667" s="174" t="e">
        <f t="shared" si="264"/>
        <v>#REF!</v>
      </c>
      <c r="AC1667" s="174" t="e">
        <f t="shared" si="265"/>
        <v>#REF!</v>
      </c>
      <c r="AD1667" s="175" t="e">
        <f>+#REF!+365*Y1667</f>
        <v>#REF!</v>
      </c>
      <c r="AE1667" s="176" t="e">
        <f t="shared" si="266"/>
        <v>#REF!</v>
      </c>
      <c r="AF1667" s="170" t="e">
        <f>+VLOOKUP(CONCATENATE(TEXT(W1667,"yyyy"),"-",TEXT(W1667,"mm")),#REF!,2,0)</f>
        <v>#REF!</v>
      </c>
      <c r="AG1667" s="177" t="e">
        <f>+(AC1667*(1+'INFLAC PROYECTADA'!$B$8)^(AE1667))/((1+DEMANDADO!AF1667)^(AE1667))</f>
        <v>#REF!</v>
      </c>
      <c r="AH1667" s="169">
        <f>(0.2*VLOOKUP(D1667,'%.'!$A$1:$B$4,2,FALSE))+(0.35*VLOOKUP(E1667,'%.'!$A$1:$B$4,2,FALSE))+(0.1*VLOOKUP(F1667,'%.'!$A$1:$B$4,2,FALSE))+(0.35*VLOOKUP(G1667,'%.'!$A$1:$B$4,2,FALSE))</f>
        <v>0.05</v>
      </c>
      <c r="AI1667" s="128" t="str">
        <f t="shared" ref="AI1667:AI1730" si="271">+IF(AH1667&gt;0.5,"ALTA",IF(AH1667&gt;0.25,"MEDIA",IF(AH1667&gt;=0.1,"BAJA",IF(AH1667&lt;0.1,"REMOTA"))))</f>
        <v>REMOTA</v>
      </c>
      <c r="AJ1667" s="128" t="str">
        <f t="shared" si="267"/>
        <v>No se registra</v>
      </c>
      <c r="AK1667" s="178">
        <f t="shared" si="268"/>
        <v>0</v>
      </c>
    </row>
    <row r="1668" spans="1:37" ht="30" customHeight="1" x14ac:dyDescent="0.25">
      <c r="A1668" s="115">
        <v>1667</v>
      </c>
      <c r="B1668" s="79" t="s">
        <v>3791</v>
      </c>
      <c r="C1668" s="85" t="s">
        <v>3707</v>
      </c>
      <c r="D1668" s="81" t="s">
        <v>1</v>
      </c>
      <c r="E1668" s="81" t="s">
        <v>1</v>
      </c>
      <c r="F1668" s="81" t="s">
        <v>1</v>
      </c>
      <c r="G1668" s="261" t="s">
        <v>1</v>
      </c>
      <c r="H1668" s="169">
        <f t="shared" si="269"/>
        <v>0.05</v>
      </c>
      <c r="I1668" s="170" t="str">
        <f t="shared" si="270"/>
        <v>REMOTA</v>
      </c>
      <c r="J1668" s="292">
        <v>29416704</v>
      </c>
      <c r="K1668" s="221">
        <v>0</v>
      </c>
      <c r="L1668" s="86" t="s">
        <v>130</v>
      </c>
      <c r="M1668" s="188"/>
      <c r="N1668" s="86" t="s">
        <v>405</v>
      </c>
      <c r="O1668" s="201" t="s">
        <v>405</v>
      </c>
      <c r="P1668" s="82">
        <v>4</v>
      </c>
      <c r="Q1668" s="82" t="s">
        <v>3812</v>
      </c>
      <c r="R1668" s="86"/>
      <c r="S1668" s="86"/>
      <c r="T1668" s="86">
        <v>88367</v>
      </c>
      <c r="U1668" s="86" t="s">
        <v>179</v>
      </c>
      <c r="V1668" s="86" t="s">
        <v>3828</v>
      </c>
      <c r="W1668" s="171">
        <v>44074</v>
      </c>
      <c r="X1668" s="172" t="e">
        <f>+CONCATENATE(TEXT(#REF!,"yyyy"),"-",TEXT(#REF!,"mm"))</f>
        <v>#REF!</v>
      </c>
      <c r="Y1668" s="173" t="str">
        <f t="shared" si="262"/>
        <v>4</v>
      </c>
      <c r="Z1668" s="172" t="str">
        <f t="shared" si="263"/>
        <v>2020-07</v>
      </c>
      <c r="AA1668" s="170" t="e">
        <f>+VLOOKUP(Z1668,#REF!,2,FALSE)/VLOOKUP(X1668,#REF!,2,FALSE)</f>
        <v>#REF!</v>
      </c>
      <c r="AB1668" s="174" t="e">
        <f t="shared" si="264"/>
        <v>#REF!</v>
      </c>
      <c r="AC1668" s="174" t="e">
        <f t="shared" si="265"/>
        <v>#REF!</v>
      </c>
      <c r="AD1668" s="175" t="e">
        <f>+#REF!+365*Y1668</f>
        <v>#REF!</v>
      </c>
      <c r="AE1668" s="176" t="e">
        <f t="shared" si="266"/>
        <v>#REF!</v>
      </c>
      <c r="AF1668" s="170" t="e">
        <f>+VLOOKUP(CONCATENATE(TEXT(W1668,"yyyy"),"-",TEXT(W1668,"mm")),#REF!,2,0)</f>
        <v>#REF!</v>
      </c>
      <c r="AG1668" s="177" t="e">
        <f>+(AC1668*(1+'INFLAC PROYECTADA'!$B$8)^(AE1668))/((1+DEMANDADO!AF1668)^(AE1668))</f>
        <v>#REF!</v>
      </c>
      <c r="AH1668" s="169">
        <f>(0.2*VLOOKUP(D1668,'%.'!$A$1:$B$4,2,FALSE))+(0.35*VLOOKUP(E1668,'%.'!$A$1:$B$4,2,FALSE))+(0.1*VLOOKUP(F1668,'%.'!$A$1:$B$4,2,FALSE))+(0.35*VLOOKUP(G1668,'%.'!$A$1:$B$4,2,FALSE))</f>
        <v>0.05</v>
      </c>
      <c r="AI1668" s="128" t="str">
        <f t="shared" si="271"/>
        <v>REMOTA</v>
      </c>
      <c r="AJ1668" s="128" t="str">
        <f t="shared" si="267"/>
        <v>No se registra</v>
      </c>
      <c r="AK1668" s="178">
        <f t="shared" si="268"/>
        <v>0</v>
      </c>
    </row>
    <row r="1669" spans="1:37" ht="30" customHeight="1" x14ac:dyDescent="0.25">
      <c r="A1669" s="115">
        <v>1668</v>
      </c>
      <c r="B1669" s="79" t="s">
        <v>3792</v>
      </c>
      <c r="C1669" s="85" t="s">
        <v>3708</v>
      </c>
      <c r="D1669" s="81" t="s">
        <v>1</v>
      </c>
      <c r="E1669" s="81" t="s">
        <v>1</v>
      </c>
      <c r="F1669" s="81" t="s">
        <v>1</v>
      </c>
      <c r="G1669" s="261" t="s">
        <v>1</v>
      </c>
      <c r="H1669" s="169">
        <f t="shared" si="269"/>
        <v>0.05</v>
      </c>
      <c r="I1669" s="170" t="str">
        <f t="shared" si="270"/>
        <v>REMOTA</v>
      </c>
      <c r="J1669" s="292">
        <v>0</v>
      </c>
      <c r="K1669" s="221">
        <v>0</v>
      </c>
      <c r="L1669" s="82" t="s">
        <v>149</v>
      </c>
      <c r="M1669" s="188"/>
      <c r="N1669" s="82" t="s">
        <v>405</v>
      </c>
      <c r="O1669" s="111" t="s">
        <v>405</v>
      </c>
      <c r="P1669" s="82" t="s">
        <v>407</v>
      </c>
      <c r="Q1669" s="82" t="s">
        <v>3812</v>
      </c>
      <c r="R1669" s="82"/>
      <c r="S1669" s="82"/>
      <c r="T1669" s="82">
        <v>88367</v>
      </c>
      <c r="U1669" s="82" t="s">
        <v>177</v>
      </c>
      <c r="V1669" s="82" t="s">
        <v>3829</v>
      </c>
      <c r="W1669" s="171">
        <v>44074</v>
      </c>
      <c r="X1669" s="172" t="e">
        <f>+CONCATENATE(TEXT(#REF!,"yyyy"),"-",TEXT(#REF!,"mm"))</f>
        <v>#REF!</v>
      </c>
      <c r="Y1669" s="173" t="str">
        <f t="shared" si="262"/>
        <v>3</v>
      </c>
      <c r="Z1669" s="172" t="str">
        <f t="shared" si="263"/>
        <v>2020-07</v>
      </c>
      <c r="AA1669" s="170" t="e">
        <f>+VLOOKUP(Z1669,#REF!,2,FALSE)/VLOOKUP(X1669,#REF!,2,FALSE)</f>
        <v>#REF!</v>
      </c>
      <c r="AB1669" s="174" t="e">
        <f t="shared" si="264"/>
        <v>#REF!</v>
      </c>
      <c r="AC1669" s="174" t="e">
        <f t="shared" si="265"/>
        <v>#REF!</v>
      </c>
      <c r="AD1669" s="175" t="e">
        <f>+#REF!+365*Y1669</f>
        <v>#REF!</v>
      </c>
      <c r="AE1669" s="176" t="e">
        <f t="shared" si="266"/>
        <v>#REF!</v>
      </c>
      <c r="AF1669" s="170" t="e">
        <f>+VLOOKUP(CONCATENATE(TEXT(W1669,"yyyy"),"-",TEXT(W1669,"mm")),#REF!,2,0)</f>
        <v>#REF!</v>
      </c>
      <c r="AG1669" s="177" t="e">
        <f>+(AC1669*(1+'INFLAC PROYECTADA'!$B$8)^(AE1669))/((1+DEMANDADO!AF1669)^(AE1669))</f>
        <v>#REF!</v>
      </c>
      <c r="AH1669" s="169">
        <f>(0.2*VLOOKUP(D1669,'%.'!$A$1:$B$4,2,FALSE))+(0.35*VLOOKUP(E1669,'%.'!$A$1:$B$4,2,FALSE))+(0.1*VLOOKUP(F1669,'%.'!$A$1:$B$4,2,FALSE))+(0.35*VLOOKUP(G1669,'%.'!$A$1:$B$4,2,FALSE))</f>
        <v>0.05</v>
      </c>
      <c r="AI1669" s="128" t="str">
        <f t="shared" si="271"/>
        <v>REMOTA</v>
      </c>
      <c r="AJ1669" s="128" t="str">
        <f t="shared" si="267"/>
        <v>No se registra</v>
      </c>
      <c r="AK1669" s="178">
        <f t="shared" si="268"/>
        <v>0</v>
      </c>
    </row>
    <row r="1670" spans="1:37" ht="30" customHeight="1" x14ac:dyDescent="0.25">
      <c r="A1670" s="115">
        <v>1669</v>
      </c>
      <c r="B1670" s="79" t="s">
        <v>3793</v>
      </c>
      <c r="C1670" s="85" t="s">
        <v>3709</v>
      </c>
      <c r="D1670" s="98" t="s">
        <v>1</v>
      </c>
      <c r="E1670" s="98" t="s">
        <v>1</v>
      </c>
      <c r="F1670" s="98" t="s">
        <v>1</v>
      </c>
      <c r="G1670" s="261" t="s">
        <v>1</v>
      </c>
      <c r="H1670" s="169">
        <f t="shared" si="269"/>
        <v>0.05</v>
      </c>
      <c r="I1670" s="170" t="str">
        <f t="shared" si="270"/>
        <v>REMOTA</v>
      </c>
      <c r="J1670" s="292">
        <v>0</v>
      </c>
      <c r="K1670" s="221">
        <v>0</v>
      </c>
      <c r="L1670" s="86" t="s">
        <v>149</v>
      </c>
      <c r="M1670" s="188"/>
      <c r="N1670" s="86" t="s">
        <v>405</v>
      </c>
      <c r="O1670" s="111" t="s">
        <v>405</v>
      </c>
      <c r="P1670" s="82">
        <v>7</v>
      </c>
      <c r="Q1670" s="82" t="s">
        <v>3812</v>
      </c>
      <c r="R1670" s="86"/>
      <c r="S1670" s="86"/>
      <c r="T1670" s="86">
        <v>88367</v>
      </c>
      <c r="U1670" s="86" t="s">
        <v>177</v>
      </c>
      <c r="V1670" s="86" t="s">
        <v>3829</v>
      </c>
      <c r="W1670" s="171">
        <v>44074</v>
      </c>
      <c r="X1670" s="172" t="e">
        <f>+CONCATENATE(TEXT(#REF!,"yyyy"),"-",TEXT(#REF!,"mm"))</f>
        <v>#REF!</v>
      </c>
      <c r="Y1670" s="173" t="str">
        <f t="shared" si="262"/>
        <v>7</v>
      </c>
      <c r="Z1670" s="172" t="str">
        <f t="shared" si="263"/>
        <v>2020-07</v>
      </c>
      <c r="AA1670" s="170" t="e">
        <f>+VLOOKUP(Z1670,#REF!,2,FALSE)/VLOOKUP(X1670,#REF!,2,FALSE)</f>
        <v>#REF!</v>
      </c>
      <c r="AB1670" s="174" t="e">
        <f t="shared" si="264"/>
        <v>#REF!</v>
      </c>
      <c r="AC1670" s="174" t="e">
        <f t="shared" si="265"/>
        <v>#REF!</v>
      </c>
      <c r="AD1670" s="175" t="e">
        <f>+#REF!+365*Y1670</f>
        <v>#REF!</v>
      </c>
      <c r="AE1670" s="176" t="e">
        <f t="shared" si="266"/>
        <v>#REF!</v>
      </c>
      <c r="AF1670" s="170" t="e">
        <f>+VLOOKUP(CONCATENATE(TEXT(W1670,"yyyy"),"-",TEXT(W1670,"mm")),#REF!,2,0)</f>
        <v>#REF!</v>
      </c>
      <c r="AG1670" s="177" t="e">
        <f>+(AC1670*(1+'INFLAC PROYECTADA'!$B$8)^(AE1670))/((1+DEMANDADO!AF1670)^(AE1670))</f>
        <v>#REF!</v>
      </c>
      <c r="AH1670" s="169">
        <f>(0.2*VLOOKUP(D1670,'%.'!$A$1:$B$4,2,FALSE))+(0.35*VLOOKUP(E1670,'%.'!$A$1:$B$4,2,FALSE))+(0.1*VLOOKUP(F1670,'%.'!$A$1:$B$4,2,FALSE))+(0.35*VLOOKUP(G1670,'%.'!$A$1:$B$4,2,FALSE))</f>
        <v>0.05</v>
      </c>
      <c r="AI1670" s="128" t="str">
        <f t="shared" si="271"/>
        <v>REMOTA</v>
      </c>
      <c r="AJ1670" s="128" t="str">
        <f t="shared" si="267"/>
        <v>No se registra</v>
      </c>
      <c r="AK1670" s="178">
        <f t="shared" si="268"/>
        <v>0</v>
      </c>
    </row>
    <row r="1671" spans="1:37" ht="30" customHeight="1" x14ac:dyDescent="0.25">
      <c r="A1671" s="115">
        <v>1670</v>
      </c>
      <c r="B1671" s="98" t="s">
        <v>3794</v>
      </c>
      <c r="C1671" s="85" t="s">
        <v>3795</v>
      </c>
      <c r="D1671" s="81" t="s">
        <v>1</v>
      </c>
      <c r="E1671" s="81" t="s">
        <v>1</v>
      </c>
      <c r="F1671" s="81" t="s">
        <v>1</v>
      </c>
      <c r="G1671" s="261" t="s">
        <v>1</v>
      </c>
      <c r="H1671" s="169">
        <f t="shared" si="269"/>
        <v>0.05</v>
      </c>
      <c r="I1671" s="170" t="str">
        <f t="shared" si="270"/>
        <v>REMOTA</v>
      </c>
      <c r="J1671" s="292">
        <v>0</v>
      </c>
      <c r="K1671" s="221">
        <v>0</v>
      </c>
      <c r="L1671" s="82" t="s">
        <v>149</v>
      </c>
      <c r="M1671" s="188"/>
      <c r="N1671" s="82" t="s">
        <v>405</v>
      </c>
      <c r="O1671" s="111" t="s">
        <v>405</v>
      </c>
      <c r="P1671" s="82">
        <v>5</v>
      </c>
      <c r="Q1671" s="82" t="s">
        <v>3812</v>
      </c>
      <c r="R1671" s="82"/>
      <c r="S1671" s="82"/>
      <c r="T1671" s="86">
        <v>88367</v>
      </c>
      <c r="U1671" s="86" t="s">
        <v>186</v>
      </c>
      <c r="V1671" s="86" t="s">
        <v>3830</v>
      </c>
      <c r="W1671" s="171">
        <v>44074</v>
      </c>
      <c r="X1671" s="172" t="e">
        <f>+CONCATENATE(TEXT(#REF!,"yyyy"),"-",TEXT(#REF!,"mm"))</f>
        <v>#REF!</v>
      </c>
      <c r="Y1671" s="173" t="str">
        <f t="shared" si="262"/>
        <v>5</v>
      </c>
      <c r="Z1671" s="172" t="str">
        <f t="shared" si="263"/>
        <v>2020-07</v>
      </c>
      <c r="AA1671" s="170" t="e">
        <f>+VLOOKUP(Z1671,#REF!,2,FALSE)/VLOOKUP(X1671,#REF!,2,FALSE)</f>
        <v>#REF!</v>
      </c>
      <c r="AB1671" s="174" t="e">
        <f t="shared" si="264"/>
        <v>#REF!</v>
      </c>
      <c r="AC1671" s="174" t="e">
        <f t="shared" si="265"/>
        <v>#REF!</v>
      </c>
      <c r="AD1671" s="175" t="e">
        <f>+#REF!+365*Y1671</f>
        <v>#REF!</v>
      </c>
      <c r="AE1671" s="176" t="e">
        <f t="shared" si="266"/>
        <v>#REF!</v>
      </c>
      <c r="AF1671" s="170" t="e">
        <f>+VLOOKUP(CONCATENATE(TEXT(W1671,"yyyy"),"-",TEXT(W1671,"mm")),#REF!,2,0)</f>
        <v>#REF!</v>
      </c>
      <c r="AG1671" s="177" t="e">
        <f>+(AC1671*(1+'INFLAC PROYECTADA'!$B$8)^(AE1671))/((1+DEMANDADO!AF1671)^(AE1671))</f>
        <v>#REF!</v>
      </c>
      <c r="AH1671" s="169">
        <f>(0.2*VLOOKUP(D1671,'%.'!$A$1:$B$4,2,FALSE))+(0.35*VLOOKUP(E1671,'%.'!$A$1:$B$4,2,FALSE))+(0.1*VLOOKUP(F1671,'%.'!$A$1:$B$4,2,FALSE))+(0.35*VLOOKUP(G1671,'%.'!$A$1:$B$4,2,FALSE))</f>
        <v>0.05</v>
      </c>
      <c r="AI1671" s="128" t="str">
        <f t="shared" si="271"/>
        <v>REMOTA</v>
      </c>
      <c r="AJ1671" s="128" t="str">
        <f t="shared" si="267"/>
        <v>No se registra</v>
      </c>
      <c r="AK1671" s="178">
        <f t="shared" si="268"/>
        <v>0</v>
      </c>
    </row>
    <row r="1672" spans="1:37" ht="30" customHeight="1" x14ac:dyDescent="0.25">
      <c r="A1672" s="115">
        <v>1671</v>
      </c>
      <c r="B1672" s="79" t="s">
        <v>3691</v>
      </c>
      <c r="C1672" s="99" t="s">
        <v>3710</v>
      </c>
      <c r="D1672" s="98" t="s">
        <v>1</v>
      </c>
      <c r="E1672" s="98" t="s">
        <v>1</v>
      </c>
      <c r="F1672" s="98" t="s">
        <v>1</v>
      </c>
      <c r="G1672" s="261" t="s">
        <v>1</v>
      </c>
      <c r="H1672" s="169">
        <f t="shared" si="269"/>
        <v>0.05</v>
      </c>
      <c r="I1672" s="170" t="str">
        <f t="shared" si="270"/>
        <v>REMOTA</v>
      </c>
      <c r="J1672" s="292">
        <v>303668100</v>
      </c>
      <c r="K1672" s="221">
        <v>0</v>
      </c>
      <c r="L1672" s="82" t="s">
        <v>130</v>
      </c>
      <c r="M1672" s="188"/>
      <c r="N1672" s="82" t="s">
        <v>405</v>
      </c>
      <c r="O1672" s="111" t="s">
        <v>405</v>
      </c>
      <c r="P1672" s="82">
        <v>4</v>
      </c>
      <c r="Q1672" s="82" t="s">
        <v>3812</v>
      </c>
      <c r="R1672" s="82"/>
      <c r="S1672" s="82"/>
      <c r="T1672" s="86">
        <v>88367</v>
      </c>
      <c r="U1672" s="86" t="s">
        <v>182</v>
      </c>
      <c r="V1672" s="86" t="s">
        <v>3825</v>
      </c>
      <c r="W1672" s="171">
        <v>44074</v>
      </c>
      <c r="X1672" s="172" t="e">
        <f>+CONCATENATE(TEXT(#REF!,"yyyy"),"-",TEXT(#REF!,"mm"))</f>
        <v>#REF!</v>
      </c>
      <c r="Y1672" s="173" t="str">
        <f t="shared" si="262"/>
        <v>4</v>
      </c>
      <c r="Z1672" s="172" t="str">
        <f t="shared" si="263"/>
        <v>2020-07</v>
      </c>
      <c r="AA1672" s="170" t="e">
        <f>+VLOOKUP(Z1672,#REF!,2,FALSE)/VLOOKUP(X1672,#REF!,2,FALSE)</f>
        <v>#REF!</v>
      </c>
      <c r="AB1672" s="174" t="e">
        <f t="shared" si="264"/>
        <v>#REF!</v>
      </c>
      <c r="AC1672" s="174" t="e">
        <f t="shared" si="265"/>
        <v>#REF!</v>
      </c>
      <c r="AD1672" s="175" t="e">
        <f>+#REF!+365*Y1672</f>
        <v>#REF!</v>
      </c>
      <c r="AE1672" s="176" t="e">
        <f t="shared" si="266"/>
        <v>#REF!</v>
      </c>
      <c r="AF1672" s="170" t="e">
        <f>+VLOOKUP(CONCATENATE(TEXT(W1672,"yyyy"),"-",TEXT(W1672,"mm")),#REF!,2,0)</f>
        <v>#REF!</v>
      </c>
      <c r="AG1672" s="177" t="e">
        <f>+(AC1672*(1+'INFLAC PROYECTADA'!$B$8)^(AE1672))/((1+DEMANDADO!AF1672)^(AE1672))</f>
        <v>#REF!</v>
      </c>
      <c r="AH1672" s="169">
        <f>(0.2*VLOOKUP(D1672,'%.'!$A$1:$B$4,2,FALSE))+(0.35*VLOOKUP(E1672,'%.'!$A$1:$B$4,2,FALSE))+(0.1*VLOOKUP(F1672,'%.'!$A$1:$B$4,2,FALSE))+(0.35*VLOOKUP(G1672,'%.'!$A$1:$B$4,2,FALSE))</f>
        <v>0.05</v>
      </c>
      <c r="AI1672" s="128" t="str">
        <f t="shared" si="271"/>
        <v>REMOTA</v>
      </c>
      <c r="AJ1672" s="128" t="str">
        <f t="shared" si="267"/>
        <v>No se registra</v>
      </c>
      <c r="AK1672" s="178">
        <f t="shared" si="268"/>
        <v>0</v>
      </c>
    </row>
    <row r="1673" spans="1:37" ht="30" customHeight="1" x14ac:dyDescent="0.25">
      <c r="A1673" s="115">
        <v>1672</v>
      </c>
      <c r="B1673" s="79" t="s">
        <v>3691</v>
      </c>
      <c r="C1673" s="99" t="s">
        <v>3711</v>
      </c>
      <c r="D1673" s="98" t="s">
        <v>1</v>
      </c>
      <c r="E1673" s="98" t="s">
        <v>1</v>
      </c>
      <c r="F1673" s="98" t="s">
        <v>1</v>
      </c>
      <c r="G1673" s="261" t="s">
        <v>1</v>
      </c>
      <c r="H1673" s="169">
        <f t="shared" si="269"/>
        <v>0.05</v>
      </c>
      <c r="I1673" s="170" t="str">
        <f t="shared" si="270"/>
        <v>REMOTA</v>
      </c>
      <c r="J1673" s="292">
        <v>86214603</v>
      </c>
      <c r="K1673" s="221">
        <v>0</v>
      </c>
      <c r="L1673" s="86" t="s">
        <v>130</v>
      </c>
      <c r="M1673" s="188"/>
      <c r="N1673" s="86" t="s">
        <v>405</v>
      </c>
      <c r="O1673" s="111" t="s">
        <v>405</v>
      </c>
      <c r="P1673" s="82" t="s">
        <v>407</v>
      </c>
      <c r="Q1673" s="82" t="s">
        <v>3812</v>
      </c>
      <c r="R1673" s="86"/>
      <c r="S1673" s="86"/>
      <c r="T1673" s="86">
        <v>88367</v>
      </c>
      <c r="U1673" s="86" t="s">
        <v>171</v>
      </c>
      <c r="V1673" s="86"/>
      <c r="W1673" s="171">
        <v>44074</v>
      </c>
      <c r="X1673" s="172" t="e">
        <f>+CONCATENATE(TEXT(#REF!,"yyyy"),"-",TEXT(#REF!,"mm"))</f>
        <v>#REF!</v>
      </c>
      <c r="Y1673" s="173" t="str">
        <f t="shared" si="262"/>
        <v>3</v>
      </c>
      <c r="Z1673" s="172" t="str">
        <f t="shared" si="263"/>
        <v>2020-07</v>
      </c>
      <c r="AA1673" s="170" t="e">
        <f>+VLOOKUP(Z1673,#REF!,2,FALSE)/VLOOKUP(X1673,#REF!,2,FALSE)</f>
        <v>#REF!</v>
      </c>
      <c r="AB1673" s="174" t="e">
        <f t="shared" si="264"/>
        <v>#REF!</v>
      </c>
      <c r="AC1673" s="174" t="e">
        <f t="shared" si="265"/>
        <v>#REF!</v>
      </c>
      <c r="AD1673" s="175" t="e">
        <f>+#REF!+365*Y1673</f>
        <v>#REF!</v>
      </c>
      <c r="AE1673" s="176" t="e">
        <f t="shared" si="266"/>
        <v>#REF!</v>
      </c>
      <c r="AF1673" s="170" t="e">
        <f>+VLOOKUP(CONCATENATE(TEXT(W1673,"yyyy"),"-",TEXT(W1673,"mm")),#REF!,2,0)</f>
        <v>#REF!</v>
      </c>
      <c r="AG1673" s="177" t="e">
        <f>+(AC1673*(1+'INFLAC PROYECTADA'!$B$8)^(AE1673))/((1+DEMANDADO!AF1673)^(AE1673))</f>
        <v>#REF!</v>
      </c>
      <c r="AH1673" s="169">
        <f>(0.2*VLOOKUP(D1673,'%.'!$A$1:$B$4,2,FALSE))+(0.35*VLOOKUP(E1673,'%.'!$A$1:$B$4,2,FALSE))+(0.1*VLOOKUP(F1673,'%.'!$A$1:$B$4,2,FALSE))+(0.35*VLOOKUP(G1673,'%.'!$A$1:$B$4,2,FALSE))</f>
        <v>0.05</v>
      </c>
      <c r="AI1673" s="128" t="str">
        <f t="shared" si="271"/>
        <v>REMOTA</v>
      </c>
      <c r="AJ1673" s="128" t="str">
        <f t="shared" si="267"/>
        <v>No se registra</v>
      </c>
      <c r="AK1673" s="178">
        <f t="shared" si="268"/>
        <v>0</v>
      </c>
    </row>
    <row r="1674" spans="1:37" ht="30" customHeight="1" x14ac:dyDescent="0.25">
      <c r="A1674" s="115">
        <v>1673</v>
      </c>
      <c r="B1674" s="79" t="s">
        <v>3789</v>
      </c>
      <c r="C1674" s="94" t="s">
        <v>3796</v>
      </c>
      <c r="D1674" s="81" t="s">
        <v>48</v>
      </c>
      <c r="E1674" s="81" t="s">
        <v>48</v>
      </c>
      <c r="F1674" s="81" t="s">
        <v>48</v>
      </c>
      <c r="G1674" s="261" t="s">
        <v>48</v>
      </c>
      <c r="H1674" s="169">
        <f t="shared" si="269"/>
        <v>0.5</v>
      </c>
      <c r="I1674" s="170" t="str">
        <f t="shared" si="270"/>
        <v>MEDIA</v>
      </c>
      <c r="J1674" s="292">
        <v>27133330</v>
      </c>
      <c r="K1674" s="221">
        <v>0.2</v>
      </c>
      <c r="L1674" s="82" t="s">
        <v>133</v>
      </c>
      <c r="M1674" s="188"/>
      <c r="N1674" s="82" t="s">
        <v>405</v>
      </c>
      <c r="O1674" s="111" t="s">
        <v>405</v>
      </c>
      <c r="P1674" s="82" t="s">
        <v>407</v>
      </c>
      <c r="Q1674" s="82" t="s">
        <v>3812</v>
      </c>
      <c r="R1674" s="82"/>
      <c r="S1674" s="82"/>
      <c r="T1674" s="82">
        <v>88367</v>
      </c>
      <c r="U1674" s="82" t="s">
        <v>171</v>
      </c>
      <c r="V1674" s="82" t="s">
        <v>3831</v>
      </c>
      <c r="W1674" s="171">
        <v>44074</v>
      </c>
      <c r="X1674" s="172" t="e">
        <f>+CONCATENATE(TEXT(#REF!,"yyyy"),"-",TEXT(#REF!,"mm"))</f>
        <v>#REF!</v>
      </c>
      <c r="Y1674" s="173" t="str">
        <f t="shared" si="262"/>
        <v>3</v>
      </c>
      <c r="Z1674" s="172" t="str">
        <f t="shared" si="263"/>
        <v>2020-07</v>
      </c>
      <c r="AA1674" s="170" t="e">
        <f>+VLOOKUP(Z1674,#REF!,2,FALSE)/VLOOKUP(X1674,#REF!,2,FALSE)</f>
        <v>#REF!</v>
      </c>
      <c r="AB1674" s="174" t="e">
        <f t="shared" si="264"/>
        <v>#REF!</v>
      </c>
      <c r="AC1674" s="174" t="e">
        <f t="shared" si="265"/>
        <v>#REF!</v>
      </c>
      <c r="AD1674" s="175" t="e">
        <f>+#REF!+365*Y1674</f>
        <v>#REF!</v>
      </c>
      <c r="AE1674" s="176" t="e">
        <f t="shared" si="266"/>
        <v>#REF!</v>
      </c>
      <c r="AF1674" s="170" t="e">
        <f>+VLOOKUP(CONCATENATE(TEXT(W1674,"yyyy"),"-",TEXT(W1674,"mm")),#REF!,2,0)</f>
        <v>#REF!</v>
      </c>
      <c r="AG1674" s="177" t="e">
        <f>+(AC1674*(1+'INFLAC PROYECTADA'!$B$8)^(AE1674))/((1+DEMANDADO!AF1674)^(AE1674))</f>
        <v>#REF!</v>
      </c>
      <c r="AH1674" s="169">
        <f>(0.2*VLOOKUP(D1674,'%.'!$A$1:$B$4,2,FALSE))+(0.35*VLOOKUP(E1674,'%.'!$A$1:$B$4,2,FALSE))+(0.1*VLOOKUP(F1674,'%.'!$A$1:$B$4,2,FALSE))+(0.35*VLOOKUP(G1674,'%.'!$A$1:$B$4,2,FALSE))</f>
        <v>0.5</v>
      </c>
      <c r="AI1674" s="128" t="str">
        <f t="shared" si="271"/>
        <v>MEDIA</v>
      </c>
      <c r="AJ1674" s="128" t="str">
        <f t="shared" si="267"/>
        <v>Cuentas de Orden</v>
      </c>
      <c r="AK1674" s="178" t="e">
        <f t="shared" si="268"/>
        <v>#REF!</v>
      </c>
    </row>
    <row r="1675" spans="1:37" ht="30" customHeight="1" x14ac:dyDescent="0.25">
      <c r="A1675" s="115">
        <v>1674</v>
      </c>
      <c r="B1675" s="79" t="s">
        <v>3797</v>
      </c>
      <c r="C1675" s="99" t="s">
        <v>3798</v>
      </c>
      <c r="D1675" s="81" t="s">
        <v>0</v>
      </c>
      <c r="E1675" s="81" t="s">
        <v>0</v>
      </c>
      <c r="F1675" s="81" t="s">
        <v>0</v>
      </c>
      <c r="G1675" s="261" t="s">
        <v>0</v>
      </c>
      <c r="H1675" s="169">
        <f t="shared" si="269"/>
        <v>1</v>
      </c>
      <c r="I1675" s="170" t="str">
        <f t="shared" si="270"/>
        <v>ALTA</v>
      </c>
      <c r="J1675" s="292">
        <v>34634070</v>
      </c>
      <c r="K1675" s="221">
        <v>0.2</v>
      </c>
      <c r="L1675" s="82" t="s">
        <v>129</v>
      </c>
      <c r="M1675" s="188"/>
      <c r="N1675" s="82" t="s">
        <v>405</v>
      </c>
      <c r="O1675" s="111" t="s">
        <v>405</v>
      </c>
      <c r="P1675" s="82" t="s">
        <v>407</v>
      </c>
      <c r="Q1675" s="82" t="s">
        <v>3812</v>
      </c>
      <c r="R1675" s="82"/>
      <c r="S1675" s="82"/>
      <c r="T1675" s="82">
        <v>88367</v>
      </c>
      <c r="U1675" s="82" t="s">
        <v>171</v>
      </c>
      <c r="V1675" s="82"/>
      <c r="W1675" s="171">
        <v>44074</v>
      </c>
      <c r="X1675" s="172" t="e">
        <f>+CONCATENATE(TEXT(#REF!,"yyyy"),"-",TEXT(#REF!,"mm"))</f>
        <v>#REF!</v>
      </c>
      <c r="Y1675" s="173" t="str">
        <f t="shared" si="262"/>
        <v>3</v>
      </c>
      <c r="Z1675" s="172" t="str">
        <f t="shared" si="263"/>
        <v>2020-07</v>
      </c>
      <c r="AA1675" s="170" t="e">
        <f>+VLOOKUP(Z1675,#REF!,2,FALSE)/VLOOKUP(X1675,#REF!,2,FALSE)</f>
        <v>#REF!</v>
      </c>
      <c r="AB1675" s="174" t="e">
        <f t="shared" si="264"/>
        <v>#REF!</v>
      </c>
      <c r="AC1675" s="174" t="e">
        <f t="shared" si="265"/>
        <v>#REF!</v>
      </c>
      <c r="AD1675" s="175" t="e">
        <f>+#REF!+365*Y1675</f>
        <v>#REF!</v>
      </c>
      <c r="AE1675" s="176" t="e">
        <f t="shared" si="266"/>
        <v>#REF!</v>
      </c>
      <c r="AF1675" s="170" t="e">
        <f>+VLOOKUP(CONCATENATE(TEXT(W1675,"yyyy"),"-",TEXT(W1675,"mm")),#REF!,2,0)</f>
        <v>#REF!</v>
      </c>
      <c r="AG1675" s="177" t="e">
        <f>+(AC1675*(1+'INFLAC PROYECTADA'!$B$8)^(AE1675))/((1+DEMANDADO!AF1675)^(AE1675))</f>
        <v>#REF!</v>
      </c>
      <c r="AH1675" s="169">
        <f>(0.2*VLOOKUP(D1675,'%.'!$A$1:$B$4,2,FALSE))+(0.35*VLOOKUP(E1675,'%.'!$A$1:$B$4,2,FALSE))+(0.1*VLOOKUP(F1675,'%.'!$A$1:$B$4,2,FALSE))+(0.35*VLOOKUP(G1675,'%.'!$A$1:$B$4,2,FALSE))</f>
        <v>1</v>
      </c>
      <c r="AI1675" s="128" t="str">
        <f t="shared" si="271"/>
        <v>ALTA</v>
      </c>
      <c r="AJ1675" s="128" t="str">
        <f t="shared" si="267"/>
        <v>Provisión contable</v>
      </c>
      <c r="AK1675" s="178" t="e">
        <f t="shared" si="268"/>
        <v>#REF!</v>
      </c>
    </row>
    <row r="1676" spans="1:37" ht="30" customHeight="1" x14ac:dyDescent="0.25">
      <c r="A1676" s="115">
        <v>1675</v>
      </c>
      <c r="B1676" s="79" t="s">
        <v>3797</v>
      </c>
      <c r="C1676" s="99" t="s">
        <v>3799</v>
      </c>
      <c r="D1676" s="81" t="s">
        <v>0</v>
      </c>
      <c r="E1676" s="81" t="s">
        <v>0</v>
      </c>
      <c r="F1676" s="81" t="s">
        <v>0</v>
      </c>
      <c r="G1676" s="261" t="s">
        <v>0</v>
      </c>
      <c r="H1676" s="169">
        <f t="shared" si="269"/>
        <v>1</v>
      </c>
      <c r="I1676" s="170" t="str">
        <f t="shared" si="270"/>
        <v>ALTA</v>
      </c>
      <c r="J1676" s="292">
        <v>34634070</v>
      </c>
      <c r="K1676" s="221">
        <v>0.2</v>
      </c>
      <c r="L1676" s="82" t="s">
        <v>129</v>
      </c>
      <c r="M1676" s="188"/>
      <c r="N1676" s="82" t="s">
        <v>405</v>
      </c>
      <c r="O1676" s="111" t="s">
        <v>405</v>
      </c>
      <c r="P1676" s="82" t="s">
        <v>407</v>
      </c>
      <c r="Q1676" s="82" t="s">
        <v>3812</v>
      </c>
      <c r="R1676" s="82"/>
      <c r="S1676" s="82"/>
      <c r="T1676" s="82">
        <v>88367</v>
      </c>
      <c r="U1676" s="82" t="s">
        <v>171</v>
      </c>
      <c r="V1676" s="82"/>
      <c r="W1676" s="171">
        <v>44074</v>
      </c>
      <c r="X1676" s="172" t="e">
        <f>+CONCATENATE(TEXT(#REF!,"yyyy"),"-",TEXT(#REF!,"mm"))</f>
        <v>#REF!</v>
      </c>
      <c r="Y1676" s="173" t="str">
        <f t="shared" si="262"/>
        <v>3</v>
      </c>
      <c r="Z1676" s="172" t="str">
        <f t="shared" si="263"/>
        <v>2020-07</v>
      </c>
      <c r="AA1676" s="170" t="e">
        <f>+VLOOKUP(Z1676,#REF!,2,FALSE)/VLOOKUP(X1676,#REF!,2,FALSE)</f>
        <v>#REF!</v>
      </c>
      <c r="AB1676" s="174" t="e">
        <f t="shared" si="264"/>
        <v>#REF!</v>
      </c>
      <c r="AC1676" s="174" t="e">
        <f t="shared" si="265"/>
        <v>#REF!</v>
      </c>
      <c r="AD1676" s="175" t="e">
        <f>+#REF!+365*Y1676</f>
        <v>#REF!</v>
      </c>
      <c r="AE1676" s="176" t="e">
        <f t="shared" si="266"/>
        <v>#REF!</v>
      </c>
      <c r="AF1676" s="170" t="e">
        <f>+VLOOKUP(CONCATENATE(TEXT(W1676,"yyyy"),"-",TEXT(W1676,"mm")),#REF!,2,0)</f>
        <v>#REF!</v>
      </c>
      <c r="AG1676" s="177" t="e">
        <f>+(AC1676*(1+'INFLAC PROYECTADA'!$B$8)^(AE1676))/((1+DEMANDADO!AF1676)^(AE1676))</f>
        <v>#REF!</v>
      </c>
      <c r="AH1676" s="169">
        <f>(0.2*VLOOKUP(D1676,'%.'!$A$1:$B$4,2,FALSE))+(0.35*VLOOKUP(E1676,'%.'!$A$1:$B$4,2,FALSE))+(0.1*VLOOKUP(F1676,'%.'!$A$1:$B$4,2,FALSE))+(0.35*VLOOKUP(G1676,'%.'!$A$1:$B$4,2,FALSE))</f>
        <v>1</v>
      </c>
      <c r="AI1676" s="128" t="str">
        <f t="shared" si="271"/>
        <v>ALTA</v>
      </c>
      <c r="AJ1676" s="128" t="str">
        <f t="shared" si="267"/>
        <v>Provisión contable</v>
      </c>
      <c r="AK1676" s="178" t="e">
        <f t="shared" si="268"/>
        <v>#REF!</v>
      </c>
    </row>
    <row r="1677" spans="1:37" ht="30" customHeight="1" x14ac:dyDescent="0.25">
      <c r="A1677" s="115">
        <v>1676</v>
      </c>
      <c r="B1677" s="79" t="s">
        <v>3797</v>
      </c>
      <c r="C1677" s="99" t="s">
        <v>3800</v>
      </c>
      <c r="D1677" s="81" t="s">
        <v>0</v>
      </c>
      <c r="E1677" s="81" t="s">
        <v>0</v>
      </c>
      <c r="F1677" s="81" t="s">
        <v>0</v>
      </c>
      <c r="G1677" s="261" t="s">
        <v>0</v>
      </c>
      <c r="H1677" s="169">
        <f t="shared" si="269"/>
        <v>1</v>
      </c>
      <c r="I1677" s="170" t="str">
        <f t="shared" si="270"/>
        <v>ALTA</v>
      </c>
      <c r="J1677" s="292">
        <v>36304514</v>
      </c>
      <c r="K1677" s="221">
        <v>0.2</v>
      </c>
      <c r="L1677" s="86" t="s">
        <v>129</v>
      </c>
      <c r="M1677" s="188"/>
      <c r="N1677" s="86" t="s">
        <v>405</v>
      </c>
      <c r="O1677" s="111" t="s">
        <v>405</v>
      </c>
      <c r="P1677" s="82">
        <v>4</v>
      </c>
      <c r="Q1677" s="82" t="s">
        <v>3812</v>
      </c>
      <c r="R1677" s="86"/>
      <c r="S1677" s="86"/>
      <c r="T1677" s="86">
        <v>88367</v>
      </c>
      <c r="U1677" s="86" t="s">
        <v>171</v>
      </c>
      <c r="V1677" s="82"/>
      <c r="W1677" s="171">
        <v>44074</v>
      </c>
      <c r="X1677" s="172" t="e">
        <f>+CONCATENATE(TEXT(#REF!,"yyyy"),"-",TEXT(#REF!,"mm"))</f>
        <v>#REF!</v>
      </c>
      <c r="Y1677" s="173" t="str">
        <f t="shared" si="262"/>
        <v>4</v>
      </c>
      <c r="Z1677" s="172" t="str">
        <f t="shared" si="263"/>
        <v>2020-07</v>
      </c>
      <c r="AA1677" s="170" t="e">
        <f>+VLOOKUP(Z1677,#REF!,2,FALSE)/VLOOKUP(X1677,#REF!,2,FALSE)</f>
        <v>#REF!</v>
      </c>
      <c r="AB1677" s="174" t="e">
        <f t="shared" si="264"/>
        <v>#REF!</v>
      </c>
      <c r="AC1677" s="174" t="e">
        <f t="shared" si="265"/>
        <v>#REF!</v>
      </c>
      <c r="AD1677" s="175" t="e">
        <f>+#REF!+365*Y1677</f>
        <v>#REF!</v>
      </c>
      <c r="AE1677" s="176" t="e">
        <f t="shared" si="266"/>
        <v>#REF!</v>
      </c>
      <c r="AF1677" s="170" t="e">
        <f>+VLOOKUP(CONCATENATE(TEXT(W1677,"yyyy"),"-",TEXT(W1677,"mm")),#REF!,2,0)</f>
        <v>#REF!</v>
      </c>
      <c r="AG1677" s="177" t="e">
        <f>+(AC1677*(1+'INFLAC PROYECTADA'!$B$8)^(AE1677))/((1+DEMANDADO!AF1677)^(AE1677))</f>
        <v>#REF!</v>
      </c>
      <c r="AH1677" s="169">
        <f>(0.2*VLOOKUP(D1677,'%.'!$A$1:$B$4,2,FALSE))+(0.35*VLOOKUP(E1677,'%.'!$A$1:$B$4,2,FALSE))+(0.1*VLOOKUP(F1677,'%.'!$A$1:$B$4,2,FALSE))+(0.35*VLOOKUP(G1677,'%.'!$A$1:$B$4,2,FALSE))</f>
        <v>1</v>
      </c>
      <c r="AI1677" s="128" t="str">
        <f t="shared" si="271"/>
        <v>ALTA</v>
      </c>
      <c r="AJ1677" s="128" t="str">
        <f t="shared" si="267"/>
        <v>Provisión contable</v>
      </c>
      <c r="AK1677" s="178" t="e">
        <f t="shared" si="268"/>
        <v>#REF!</v>
      </c>
    </row>
    <row r="1678" spans="1:37" ht="30" customHeight="1" x14ac:dyDescent="0.25">
      <c r="A1678" s="115">
        <v>1677</v>
      </c>
      <c r="B1678" s="79" t="s">
        <v>3797</v>
      </c>
      <c r="C1678" s="99" t="s">
        <v>3801</v>
      </c>
      <c r="D1678" s="81" t="s">
        <v>0</v>
      </c>
      <c r="E1678" s="81" t="s">
        <v>0</v>
      </c>
      <c r="F1678" s="81" t="s">
        <v>0</v>
      </c>
      <c r="G1678" s="261" t="s">
        <v>0</v>
      </c>
      <c r="H1678" s="169">
        <f t="shared" si="269"/>
        <v>1</v>
      </c>
      <c r="I1678" s="170" t="str">
        <f t="shared" si="270"/>
        <v>ALTA</v>
      </c>
      <c r="J1678" s="292">
        <v>36289778</v>
      </c>
      <c r="K1678" s="221">
        <v>0.2</v>
      </c>
      <c r="L1678" s="86" t="s">
        <v>129</v>
      </c>
      <c r="M1678" s="188"/>
      <c r="N1678" s="86" t="s">
        <v>405</v>
      </c>
      <c r="O1678" s="111" t="s">
        <v>405</v>
      </c>
      <c r="P1678" s="82" t="s">
        <v>407</v>
      </c>
      <c r="Q1678" s="82" t="s">
        <v>3812</v>
      </c>
      <c r="R1678" s="86"/>
      <c r="S1678" s="86"/>
      <c r="T1678" s="86">
        <v>88367</v>
      </c>
      <c r="U1678" s="86" t="s">
        <v>171</v>
      </c>
      <c r="V1678" s="82"/>
      <c r="W1678" s="171">
        <v>44074</v>
      </c>
      <c r="X1678" s="172" t="e">
        <f>+CONCATENATE(TEXT(#REF!,"yyyy"),"-",TEXT(#REF!,"mm"))</f>
        <v>#REF!</v>
      </c>
      <c r="Y1678" s="173" t="str">
        <f t="shared" si="262"/>
        <v>3</v>
      </c>
      <c r="Z1678" s="172" t="str">
        <f t="shared" si="263"/>
        <v>2020-07</v>
      </c>
      <c r="AA1678" s="170" t="e">
        <f>+VLOOKUP(Z1678,#REF!,2,FALSE)/VLOOKUP(X1678,#REF!,2,FALSE)</f>
        <v>#REF!</v>
      </c>
      <c r="AB1678" s="174" t="e">
        <f t="shared" si="264"/>
        <v>#REF!</v>
      </c>
      <c r="AC1678" s="174" t="e">
        <f t="shared" si="265"/>
        <v>#REF!</v>
      </c>
      <c r="AD1678" s="175" t="e">
        <f>+#REF!+365*Y1678</f>
        <v>#REF!</v>
      </c>
      <c r="AE1678" s="176" t="e">
        <f t="shared" si="266"/>
        <v>#REF!</v>
      </c>
      <c r="AF1678" s="170" t="e">
        <f>+VLOOKUP(CONCATENATE(TEXT(W1678,"yyyy"),"-",TEXT(W1678,"mm")),#REF!,2,0)</f>
        <v>#REF!</v>
      </c>
      <c r="AG1678" s="177" t="e">
        <f>+(AC1678*(1+'INFLAC PROYECTADA'!$B$8)^(AE1678))/((1+DEMANDADO!AF1678)^(AE1678))</f>
        <v>#REF!</v>
      </c>
      <c r="AH1678" s="169">
        <f>(0.2*VLOOKUP(D1678,'%.'!$A$1:$B$4,2,FALSE))+(0.35*VLOOKUP(E1678,'%.'!$A$1:$B$4,2,FALSE))+(0.1*VLOOKUP(F1678,'%.'!$A$1:$B$4,2,FALSE))+(0.35*VLOOKUP(G1678,'%.'!$A$1:$B$4,2,FALSE))</f>
        <v>1</v>
      </c>
      <c r="AI1678" s="128" t="str">
        <f t="shared" si="271"/>
        <v>ALTA</v>
      </c>
      <c r="AJ1678" s="128" t="str">
        <f t="shared" si="267"/>
        <v>Provisión contable</v>
      </c>
      <c r="AK1678" s="178" t="e">
        <f t="shared" si="268"/>
        <v>#REF!</v>
      </c>
    </row>
    <row r="1679" spans="1:37" ht="30" customHeight="1" x14ac:dyDescent="0.25">
      <c r="A1679" s="115">
        <v>1678</v>
      </c>
      <c r="B1679" s="79" t="s">
        <v>3797</v>
      </c>
      <c r="C1679" s="99" t="s">
        <v>3802</v>
      </c>
      <c r="D1679" s="81" t="s">
        <v>0</v>
      </c>
      <c r="E1679" s="81" t="s">
        <v>0</v>
      </c>
      <c r="F1679" s="81" t="s">
        <v>0</v>
      </c>
      <c r="G1679" s="261" t="s">
        <v>0</v>
      </c>
      <c r="H1679" s="169">
        <f t="shared" si="269"/>
        <v>1</v>
      </c>
      <c r="I1679" s="170" t="str">
        <f t="shared" si="270"/>
        <v>ALTA</v>
      </c>
      <c r="J1679" s="292">
        <v>45213366</v>
      </c>
      <c r="K1679" s="221">
        <v>0.2</v>
      </c>
      <c r="L1679" s="86" t="s">
        <v>129</v>
      </c>
      <c r="M1679" s="188"/>
      <c r="N1679" s="86" t="s">
        <v>405</v>
      </c>
      <c r="O1679" s="111" t="s">
        <v>405</v>
      </c>
      <c r="P1679" s="82">
        <v>4</v>
      </c>
      <c r="Q1679" s="82" t="s">
        <v>3812</v>
      </c>
      <c r="R1679" s="86"/>
      <c r="S1679" s="86"/>
      <c r="T1679" s="86">
        <v>88367</v>
      </c>
      <c r="U1679" s="86" t="s">
        <v>171</v>
      </c>
      <c r="V1679" s="82"/>
      <c r="W1679" s="171">
        <v>44074</v>
      </c>
      <c r="X1679" s="172" t="e">
        <f>+CONCATENATE(TEXT(#REF!,"yyyy"),"-",TEXT(#REF!,"mm"))</f>
        <v>#REF!</v>
      </c>
      <c r="Y1679" s="173" t="str">
        <f t="shared" si="262"/>
        <v>4</v>
      </c>
      <c r="Z1679" s="172" t="str">
        <f t="shared" si="263"/>
        <v>2020-07</v>
      </c>
      <c r="AA1679" s="170" t="e">
        <f>+VLOOKUP(Z1679,#REF!,2,FALSE)/VLOOKUP(X1679,#REF!,2,FALSE)</f>
        <v>#REF!</v>
      </c>
      <c r="AB1679" s="174" t="e">
        <f t="shared" si="264"/>
        <v>#REF!</v>
      </c>
      <c r="AC1679" s="174" t="e">
        <f t="shared" si="265"/>
        <v>#REF!</v>
      </c>
      <c r="AD1679" s="175" t="e">
        <f>+#REF!+365*Y1679</f>
        <v>#REF!</v>
      </c>
      <c r="AE1679" s="176" t="e">
        <f t="shared" si="266"/>
        <v>#REF!</v>
      </c>
      <c r="AF1679" s="170" t="e">
        <f>+VLOOKUP(CONCATENATE(TEXT(W1679,"yyyy"),"-",TEXT(W1679,"mm")),#REF!,2,0)</f>
        <v>#REF!</v>
      </c>
      <c r="AG1679" s="177" t="e">
        <f>+(AC1679*(1+'INFLAC PROYECTADA'!$B$8)^(AE1679))/((1+DEMANDADO!AF1679)^(AE1679))</f>
        <v>#REF!</v>
      </c>
      <c r="AH1679" s="169">
        <f>(0.2*VLOOKUP(D1679,'%.'!$A$1:$B$4,2,FALSE))+(0.35*VLOOKUP(E1679,'%.'!$A$1:$B$4,2,FALSE))+(0.1*VLOOKUP(F1679,'%.'!$A$1:$B$4,2,FALSE))+(0.35*VLOOKUP(G1679,'%.'!$A$1:$B$4,2,FALSE))</f>
        <v>1</v>
      </c>
      <c r="AI1679" s="128" t="str">
        <f t="shared" si="271"/>
        <v>ALTA</v>
      </c>
      <c r="AJ1679" s="128" t="str">
        <f t="shared" si="267"/>
        <v>Provisión contable</v>
      </c>
      <c r="AK1679" s="178" t="e">
        <f t="shared" si="268"/>
        <v>#REF!</v>
      </c>
    </row>
    <row r="1680" spans="1:37" ht="30" customHeight="1" x14ac:dyDescent="0.25">
      <c r="A1680" s="115">
        <v>1679</v>
      </c>
      <c r="B1680" s="79" t="s">
        <v>3797</v>
      </c>
      <c r="C1680" s="99" t="s">
        <v>3803</v>
      </c>
      <c r="D1680" s="81" t="s">
        <v>0</v>
      </c>
      <c r="E1680" s="81" t="s">
        <v>0</v>
      </c>
      <c r="F1680" s="81" t="s">
        <v>0</v>
      </c>
      <c r="G1680" s="261" t="s">
        <v>0</v>
      </c>
      <c r="H1680" s="169">
        <f t="shared" si="269"/>
        <v>1</v>
      </c>
      <c r="I1680" s="170" t="str">
        <f t="shared" si="270"/>
        <v>ALTA</v>
      </c>
      <c r="J1680" s="292">
        <v>43221749</v>
      </c>
      <c r="K1680" s="221">
        <v>0.2</v>
      </c>
      <c r="L1680" s="86" t="s">
        <v>129</v>
      </c>
      <c r="M1680" s="188"/>
      <c r="N1680" s="86" t="s">
        <v>405</v>
      </c>
      <c r="O1680" s="111" t="s">
        <v>405</v>
      </c>
      <c r="P1680" s="82">
        <v>4</v>
      </c>
      <c r="Q1680" s="82" t="s">
        <v>3812</v>
      </c>
      <c r="R1680" s="86"/>
      <c r="S1680" s="86"/>
      <c r="T1680" s="86">
        <v>88367</v>
      </c>
      <c r="U1680" s="86" t="s">
        <v>171</v>
      </c>
      <c r="V1680" s="82"/>
      <c r="W1680" s="171">
        <v>44074</v>
      </c>
      <c r="X1680" s="172" t="e">
        <f>+CONCATENATE(TEXT(#REF!,"yyyy"),"-",TEXT(#REF!,"mm"))</f>
        <v>#REF!</v>
      </c>
      <c r="Y1680" s="173" t="str">
        <f t="shared" si="262"/>
        <v>4</v>
      </c>
      <c r="Z1680" s="172" t="str">
        <f t="shared" si="263"/>
        <v>2020-07</v>
      </c>
      <c r="AA1680" s="170" t="e">
        <f>+VLOOKUP(Z1680,#REF!,2,FALSE)/VLOOKUP(X1680,#REF!,2,FALSE)</f>
        <v>#REF!</v>
      </c>
      <c r="AB1680" s="174" t="e">
        <f t="shared" si="264"/>
        <v>#REF!</v>
      </c>
      <c r="AC1680" s="174" t="e">
        <f t="shared" si="265"/>
        <v>#REF!</v>
      </c>
      <c r="AD1680" s="175" t="e">
        <f>+#REF!+365*Y1680</f>
        <v>#REF!</v>
      </c>
      <c r="AE1680" s="176" t="e">
        <f t="shared" si="266"/>
        <v>#REF!</v>
      </c>
      <c r="AF1680" s="170" t="e">
        <f>+VLOOKUP(CONCATENATE(TEXT(W1680,"yyyy"),"-",TEXT(W1680,"mm")),#REF!,2,0)</f>
        <v>#REF!</v>
      </c>
      <c r="AG1680" s="177" t="e">
        <f>+(AC1680*(1+'INFLAC PROYECTADA'!$B$8)^(AE1680))/((1+DEMANDADO!AF1680)^(AE1680))</f>
        <v>#REF!</v>
      </c>
      <c r="AH1680" s="169">
        <f>(0.2*VLOOKUP(D1680,'%.'!$A$1:$B$4,2,FALSE))+(0.35*VLOOKUP(E1680,'%.'!$A$1:$B$4,2,FALSE))+(0.1*VLOOKUP(F1680,'%.'!$A$1:$B$4,2,FALSE))+(0.35*VLOOKUP(G1680,'%.'!$A$1:$B$4,2,FALSE))</f>
        <v>1</v>
      </c>
      <c r="AI1680" s="128" t="str">
        <f t="shared" si="271"/>
        <v>ALTA</v>
      </c>
      <c r="AJ1680" s="128" t="str">
        <f t="shared" si="267"/>
        <v>Provisión contable</v>
      </c>
      <c r="AK1680" s="178" t="e">
        <f t="shared" si="268"/>
        <v>#REF!</v>
      </c>
    </row>
    <row r="1681" spans="1:37" ht="30" customHeight="1" x14ac:dyDescent="0.25">
      <c r="A1681" s="115">
        <v>1680</v>
      </c>
      <c r="B1681" s="79" t="s">
        <v>3789</v>
      </c>
      <c r="C1681" s="99" t="s">
        <v>3804</v>
      </c>
      <c r="D1681" s="81" t="s">
        <v>48</v>
      </c>
      <c r="E1681" s="81" t="s">
        <v>48</v>
      </c>
      <c r="F1681" s="81" t="s">
        <v>48</v>
      </c>
      <c r="G1681" s="261" t="s">
        <v>48</v>
      </c>
      <c r="H1681" s="169">
        <f t="shared" si="269"/>
        <v>0.5</v>
      </c>
      <c r="I1681" s="170" t="str">
        <f t="shared" si="270"/>
        <v>MEDIA</v>
      </c>
      <c r="J1681" s="292">
        <v>53657079</v>
      </c>
      <c r="K1681" s="221">
        <v>0.3</v>
      </c>
      <c r="L1681" s="82" t="s">
        <v>130</v>
      </c>
      <c r="M1681" s="188"/>
      <c r="N1681" s="82" t="s">
        <v>405</v>
      </c>
      <c r="O1681" s="111" t="s">
        <v>405</v>
      </c>
      <c r="P1681" s="82" t="s">
        <v>407</v>
      </c>
      <c r="Q1681" s="82" t="s">
        <v>3812</v>
      </c>
      <c r="R1681" s="82"/>
      <c r="S1681" s="82"/>
      <c r="T1681" s="82">
        <v>88367</v>
      </c>
      <c r="U1681" s="82" t="s">
        <v>171</v>
      </c>
      <c r="V1681" s="82"/>
      <c r="W1681" s="171">
        <v>44074</v>
      </c>
      <c r="X1681" s="172" t="e">
        <f>+CONCATENATE(TEXT(#REF!,"yyyy"),"-",TEXT(#REF!,"mm"))</f>
        <v>#REF!</v>
      </c>
      <c r="Y1681" s="173" t="str">
        <f t="shared" si="262"/>
        <v>3</v>
      </c>
      <c r="Z1681" s="172" t="str">
        <f t="shared" si="263"/>
        <v>2020-07</v>
      </c>
      <c r="AA1681" s="170" t="e">
        <f>+VLOOKUP(Z1681,#REF!,2,FALSE)/VLOOKUP(X1681,#REF!,2,FALSE)</f>
        <v>#REF!</v>
      </c>
      <c r="AB1681" s="174" t="e">
        <f t="shared" si="264"/>
        <v>#REF!</v>
      </c>
      <c r="AC1681" s="174" t="e">
        <f t="shared" si="265"/>
        <v>#REF!</v>
      </c>
      <c r="AD1681" s="175" t="e">
        <f>+#REF!+365*Y1681</f>
        <v>#REF!</v>
      </c>
      <c r="AE1681" s="176" t="e">
        <f t="shared" si="266"/>
        <v>#REF!</v>
      </c>
      <c r="AF1681" s="170" t="e">
        <f>+VLOOKUP(CONCATENATE(TEXT(W1681,"yyyy"),"-",TEXT(W1681,"mm")),#REF!,2,0)</f>
        <v>#REF!</v>
      </c>
      <c r="AG1681" s="177" t="e">
        <f>+(AC1681*(1+'INFLAC PROYECTADA'!$B$8)^(AE1681))/((1+DEMANDADO!AF1681)^(AE1681))</f>
        <v>#REF!</v>
      </c>
      <c r="AH1681" s="169">
        <f>(0.2*VLOOKUP(D1681,'%.'!$A$1:$B$4,2,FALSE))+(0.35*VLOOKUP(E1681,'%.'!$A$1:$B$4,2,FALSE))+(0.1*VLOOKUP(F1681,'%.'!$A$1:$B$4,2,FALSE))+(0.35*VLOOKUP(G1681,'%.'!$A$1:$B$4,2,FALSE))</f>
        <v>0.5</v>
      </c>
      <c r="AI1681" s="128" t="str">
        <f t="shared" si="271"/>
        <v>MEDIA</v>
      </c>
      <c r="AJ1681" s="128" t="str">
        <f t="shared" si="267"/>
        <v>Cuentas de Orden</v>
      </c>
      <c r="AK1681" s="178" t="e">
        <f t="shared" si="268"/>
        <v>#REF!</v>
      </c>
    </row>
    <row r="1682" spans="1:37" ht="30" customHeight="1" x14ac:dyDescent="0.25">
      <c r="A1682" s="115">
        <v>1681</v>
      </c>
      <c r="B1682" s="81" t="s">
        <v>3691</v>
      </c>
      <c r="C1682" s="94" t="s">
        <v>3712</v>
      </c>
      <c r="D1682" s="81" t="s">
        <v>48</v>
      </c>
      <c r="E1682" s="81" t="s">
        <v>48</v>
      </c>
      <c r="F1682" s="81" t="s">
        <v>48</v>
      </c>
      <c r="G1682" s="261" t="s">
        <v>48</v>
      </c>
      <c r="H1682" s="169">
        <f t="shared" si="269"/>
        <v>0.5</v>
      </c>
      <c r="I1682" s="170" t="str">
        <f t="shared" si="270"/>
        <v>MEDIA</v>
      </c>
      <c r="J1682" s="292">
        <v>20161272</v>
      </c>
      <c r="K1682" s="221">
        <v>1</v>
      </c>
      <c r="L1682" s="82" t="s">
        <v>132</v>
      </c>
      <c r="M1682" s="188"/>
      <c r="N1682" s="82" t="s">
        <v>405</v>
      </c>
      <c r="O1682" s="111" t="s">
        <v>405</v>
      </c>
      <c r="P1682" s="82" t="s">
        <v>407</v>
      </c>
      <c r="Q1682" s="82" t="s">
        <v>3812</v>
      </c>
      <c r="R1682" s="82"/>
      <c r="S1682" s="82"/>
      <c r="T1682" s="82">
        <v>88367</v>
      </c>
      <c r="U1682" s="82" t="s">
        <v>178</v>
      </c>
      <c r="V1682" s="82"/>
      <c r="W1682" s="171">
        <v>44074</v>
      </c>
      <c r="X1682" s="172" t="e">
        <f>+CONCATENATE(TEXT(#REF!,"yyyy"),"-",TEXT(#REF!,"mm"))</f>
        <v>#REF!</v>
      </c>
      <c r="Y1682" s="173" t="str">
        <f t="shared" si="262"/>
        <v>3</v>
      </c>
      <c r="Z1682" s="172" t="str">
        <f t="shared" si="263"/>
        <v>2020-07</v>
      </c>
      <c r="AA1682" s="170" t="e">
        <f>+VLOOKUP(Z1682,#REF!,2,FALSE)/VLOOKUP(X1682,#REF!,2,FALSE)</f>
        <v>#REF!</v>
      </c>
      <c r="AB1682" s="174" t="e">
        <f t="shared" si="264"/>
        <v>#REF!</v>
      </c>
      <c r="AC1682" s="174" t="e">
        <f t="shared" si="265"/>
        <v>#REF!</v>
      </c>
      <c r="AD1682" s="175" t="e">
        <f>+#REF!+365*Y1682</f>
        <v>#REF!</v>
      </c>
      <c r="AE1682" s="176" t="e">
        <f t="shared" si="266"/>
        <v>#REF!</v>
      </c>
      <c r="AF1682" s="170" t="e">
        <f>+VLOOKUP(CONCATENATE(TEXT(W1682,"yyyy"),"-",TEXT(W1682,"mm")),#REF!,2,0)</f>
        <v>#REF!</v>
      </c>
      <c r="AG1682" s="177" t="e">
        <f>+(AC1682*(1+'INFLAC PROYECTADA'!$B$8)^(AE1682))/((1+DEMANDADO!AF1682)^(AE1682))</f>
        <v>#REF!</v>
      </c>
      <c r="AH1682" s="169">
        <f>(0.2*VLOOKUP(D1682,'%.'!$A$1:$B$4,2,FALSE))+(0.35*VLOOKUP(E1682,'%.'!$A$1:$B$4,2,FALSE))+(0.1*VLOOKUP(F1682,'%.'!$A$1:$B$4,2,FALSE))+(0.35*VLOOKUP(G1682,'%.'!$A$1:$B$4,2,FALSE))</f>
        <v>0.5</v>
      </c>
      <c r="AI1682" s="128" t="str">
        <f t="shared" si="271"/>
        <v>MEDIA</v>
      </c>
      <c r="AJ1682" s="128" t="str">
        <f t="shared" si="267"/>
        <v>Cuentas de Orden</v>
      </c>
      <c r="AK1682" s="178" t="e">
        <f t="shared" si="268"/>
        <v>#REF!</v>
      </c>
    </row>
    <row r="1683" spans="1:37" ht="30" customHeight="1" x14ac:dyDescent="0.25">
      <c r="A1683" s="115">
        <v>1682</v>
      </c>
      <c r="B1683" s="79" t="s">
        <v>3789</v>
      </c>
      <c r="C1683" s="99" t="s">
        <v>3713</v>
      </c>
      <c r="D1683" s="81" t="s">
        <v>48</v>
      </c>
      <c r="E1683" s="81" t="s">
        <v>48</v>
      </c>
      <c r="F1683" s="81" t="s">
        <v>48</v>
      </c>
      <c r="G1683" s="261" t="s">
        <v>48</v>
      </c>
      <c r="H1683" s="169">
        <f t="shared" si="269"/>
        <v>0.5</v>
      </c>
      <c r="I1683" s="170" t="str">
        <f t="shared" si="270"/>
        <v>MEDIA</v>
      </c>
      <c r="J1683" s="292">
        <v>62661986</v>
      </c>
      <c r="K1683" s="221">
        <v>0.2</v>
      </c>
      <c r="L1683" s="82" t="s">
        <v>131</v>
      </c>
      <c r="M1683" s="188"/>
      <c r="N1683" s="82" t="s">
        <v>405</v>
      </c>
      <c r="O1683" s="111" t="s">
        <v>405</v>
      </c>
      <c r="P1683" s="82" t="s">
        <v>407</v>
      </c>
      <c r="Q1683" s="82" t="s">
        <v>3812</v>
      </c>
      <c r="R1683" s="82"/>
      <c r="S1683" s="82"/>
      <c r="T1683" s="82">
        <v>88367</v>
      </c>
      <c r="U1683" s="82" t="s">
        <v>171</v>
      </c>
      <c r="V1683" s="82"/>
      <c r="W1683" s="171">
        <v>44074</v>
      </c>
      <c r="X1683" s="172" t="e">
        <f>+CONCATENATE(TEXT(#REF!,"yyyy"),"-",TEXT(#REF!,"mm"))</f>
        <v>#REF!</v>
      </c>
      <c r="Y1683" s="173" t="str">
        <f t="shared" si="262"/>
        <v>3</v>
      </c>
      <c r="Z1683" s="172" t="str">
        <f t="shared" si="263"/>
        <v>2020-07</v>
      </c>
      <c r="AA1683" s="170" t="e">
        <f>+VLOOKUP(Z1683,#REF!,2,FALSE)/VLOOKUP(X1683,#REF!,2,FALSE)</f>
        <v>#REF!</v>
      </c>
      <c r="AB1683" s="174" t="e">
        <f t="shared" si="264"/>
        <v>#REF!</v>
      </c>
      <c r="AC1683" s="174" t="e">
        <f t="shared" si="265"/>
        <v>#REF!</v>
      </c>
      <c r="AD1683" s="175" t="e">
        <f>+#REF!+365*Y1683</f>
        <v>#REF!</v>
      </c>
      <c r="AE1683" s="176" t="e">
        <f t="shared" si="266"/>
        <v>#REF!</v>
      </c>
      <c r="AF1683" s="170" t="e">
        <f>+VLOOKUP(CONCATENATE(TEXT(W1683,"yyyy"),"-",TEXT(W1683,"mm")),#REF!,2,0)</f>
        <v>#REF!</v>
      </c>
      <c r="AG1683" s="177" t="e">
        <f>+(AC1683*(1+'INFLAC PROYECTADA'!$B$8)^(AE1683))/((1+DEMANDADO!AF1683)^(AE1683))</f>
        <v>#REF!</v>
      </c>
      <c r="AH1683" s="169">
        <f>(0.2*VLOOKUP(D1683,'%.'!$A$1:$B$4,2,FALSE))+(0.35*VLOOKUP(E1683,'%.'!$A$1:$B$4,2,FALSE))+(0.1*VLOOKUP(F1683,'%.'!$A$1:$B$4,2,FALSE))+(0.35*VLOOKUP(G1683,'%.'!$A$1:$B$4,2,FALSE))</f>
        <v>0.5</v>
      </c>
      <c r="AI1683" s="128" t="str">
        <f t="shared" si="271"/>
        <v>MEDIA</v>
      </c>
      <c r="AJ1683" s="128" t="str">
        <f t="shared" si="267"/>
        <v>Cuentas de Orden</v>
      </c>
      <c r="AK1683" s="178" t="e">
        <f t="shared" si="268"/>
        <v>#REF!</v>
      </c>
    </row>
    <row r="1684" spans="1:37" ht="30" customHeight="1" x14ac:dyDescent="0.25">
      <c r="A1684" s="115">
        <v>1683</v>
      </c>
      <c r="B1684" s="81" t="s">
        <v>3805</v>
      </c>
      <c r="C1684" s="94" t="s">
        <v>3714</v>
      </c>
      <c r="D1684" s="81" t="s">
        <v>1</v>
      </c>
      <c r="E1684" s="81" t="s">
        <v>1</v>
      </c>
      <c r="F1684" s="81" t="s">
        <v>1</v>
      </c>
      <c r="G1684" s="261" t="s">
        <v>1</v>
      </c>
      <c r="H1684" s="169">
        <f t="shared" si="269"/>
        <v>0.05</v>
      </c>
      <c r="I1684" s="170" t="str">
        <f t="shared" si="270"/>
        <v>REMOTA</v>
      </c>
      <c r="J1684" s="292">
        <v>0</v>
      </c>
      <c r="K1684" s="221">
        <v>0</v>
      </c>
      <c r="L1684" s="82" t="s">
        <v>131</v>
      </c>
      <c r="M1684" s="188"/>
      <c r="N1684" s="82" t="s">
        <v>405</v>
      </c>
      <c r="O1684" s="111" t="s">
        <v>405</v>
      </c>
      <c r="P1684" s="82">
        <v>5</v>
      </c>
      <c r="Q1684" s="82" t="s">
        <v>3812</v>
      </c>
      <c r="R1684" s="82"/>
      <c r="S1684" s="82"/>
      <c r="T1684" s="82">
        <v>88367</v>
      </c>
      <c r="U1684" s="82" t="s">
        <v>177</v>
      </c>
      <c r="V1684" s="82"/>
      <c r="W1684" s="171">
        <v>44074</v>
      </c>
      <c r="X1684" s="172" t="e">
        <f>+CONCATENATE(TEXT(#REF!,"yyyy"),"-",TEXT(#REF!,"mm"))</f>
        <v>#REF!</v>
      </c>
      <c r="Y1684" s="173" t="str">
        <f t="shared" si="262"/>
        <v>5</v>
      </c>
      <c r="Z1684" s="172" t="str">
        <f t="shared" si="263"/>
        <v>2020-07</v>
      </c>
      <c r="AA1684" s="170" t="e">
        <f>+VLOOKUP(Z1684,#REF!,2,FALSE)/VLOOKUP(X1684,#REF!,2,FALSE)</f>
        <v>#REF!</v>
      </c>
      <c r="AB1684" s="174" t="e">
        <f t="shared" si="264"/>
        <v>#REF!</v>
      </c>
      <c r="AC1684" s="174" t="e">
        <f t="shared" si="265"/>
        <v>#REF!</v>
      </c>
      <c r="AD1684" s="175" t="e">
        <f>+#REF!+365*Y1684</f>
        <v>#REF!</v>
      </c>
      <c r="AE1684" s="176" t="e">
        <f t="shared" si="266"/>
        <v>#REF!</v>
      </c>
      <c r="AF1684" s="170" t="e">
        <f>+VLOOKUP(CONCATENATE(TEXT(W1684,"yyyy"),"-",TEXT(W1684,"mm")),#REF!,2,0)</f>
        <v>#REF!</v>
      </c>
      <c r="AG1684" s="177" t="e">
        <f>+(AC1684*(1+'INFLAC PROYECTADA'!$B$8)^(AE1684))/((1+DEMANDADO!AF1684)^(AE1684))</f>
        <v>#REF!</v>
      </c>
      <c r="AH1684" s="169">
        <f>(0.2*VLOOKUP(D1684,'%.'!$A$1:$B$4,2,FALSE))+(0.35*VLOOKUP(E1684,'%.'!$A$1:$B$4,2,FALSE))+(0.1*VLOOKUP(F1684,'%.'!$A$1:$B$4,2,FALSE))+(0.35*VLOOKUP(G1684,'%.'!$A$1:$B$4,2,FALSE))</f>
        <v>0.05</v>
      </c>
      <c r="AI1684" s="128" t="str">
        <f t="shared" si="271"/>
        <v>REMOTA</v>
      </c>
      <c r="AJ1684" s="128" t="str">
        <f t="shared" si="267"/>
        <v>No se registra</v>
      </c>
      <c r="AK1684" s="178">
        <f t="shared" si="268"/>
        <v>0</v>
      </c>
    </row>
    <row r="1685" spans="1:37" ht="30" customHeight="1" x14ac:dyDescent="0.25">
      <c r="A1685" s="115">
        <v>1684</v>
      </c>
      <c r="B1685" s="81" t="s">
        <v>3691</v>
      </c>
      <c r="C1685" s="94" t="s">
        <v>3715</v>
      </c>
      <c r="D1685" s="81" t="s">
        <v>1</v>
      </c>
      <c r="E1685" s="81" t="s">
        <v>1</v>
      </c>
      <c r="F1685" s="81" t="s">
        <v>1</v>
      </c>
      <c r="G1685" s="261" t="s">
        <v>1</v>
      </c>
      <c r="H1685" s="169">
        <f t="shared" si="269"/>
        <v>0.05</v>
      </c>
      <c r="I1685" s="170" t="str">
        <f t="shared" si="270"/>
        <v>REMOTA</v>
      </c>
      <c r="J1685" s="292">
        <v>145935655</v>
      </c>
      <c r="K1685" s="221">
        <v>0</v>
      </c>
      <c r="L1685" s="82" t="s">
        <v>131</v>
      </c>
      <c r="M1685" s="188"/>
      <c r="N1685" s="82" t="s">
        <v>405</v>
      </c>
      <c r="O1685" s="111" t="s">
        <v>405</v>
      </c>
      <c r="P1685" s="82" t="s">
        <v>407</v>
      </c>
      <c r="Q1685" s="82" t="s">
        <v>3812</v>
      </c>
      <c r="R1685" s="82"/>
      <c r="S1685" s="82"/>
      <c r="T1685" s="82">
        <v>88367</v>
      </c>
      <c r="U1685" s="82" t="s">
        <v>171</v>
      </c>
      <c r="V1685" s="82"/>
      <c r="W1685" s="171">
        <v>44074</v>
      </c>
      <c r="X1685" s="172" t="e">
        <f>+CONCATENATE(TEXT(#REF!,"yyyy"),"-",TEXT(#REF!,"mm"))</f>
        <v>#REF!</v>
      </c>
      <c r="Y1685" s="173" t="str">
        <f t="shared" si="262"/>
        <v>3</v>
      </c>
      <c r="Z1685" s="172" t="str">
        <f t="shared" si="263"/>
        <v>2020-07</v>
      </c>
      <c r="AA1685" s="170" t="e">
        <f>+VLOOKUP(Z1685,#REF!,2,FALSE)/VLOOKUP(X1685,#REF!,2,FALSE)</f>
        <v>#REF!</v>
      </c>
      <c r="AB1685" s="174" t="e">
        <f t="shared" si="264"/>
        <v>#REF!</v>
      </c>
      <c r="AC1685" s="174" t="e">
        <f t="shared" si="265"/>
        <v>#REF!</v>
      </c>
      <c r="AD1685" s="175" t="e">
        <f>+#REF!+365*Y1685</f>
        <v>#REF!</v>
      </c>
      <c r="AE1685" s="176" t="e">
        <f t="shared" si="266"/>
        <v>#REF!</v>
      </c>
      <c r="AF1685" s="170" t="e">
        <f>+VLOOKUP(CONCATENATE(TEXT(W1685,"yyyy"),"-",TEXT(W1685,"mm")),#REF!,2,0)</f>
        <v>#REF!</v>
      </c>
      <c r="AG1685" s="177" t="e">
        <f>+(AC1685*(1+'INFLAC PROYECTADA'!$B$8)^(AE1685))/((1+DEMANDADO!AF1685)^(AE1685))</f>
        <v>#REF!</v>
      </c>
      <c r="AH1685" s="169">
        <f>(0.2*VLOOKUP(D1685,'%.'!$A$1:$B$4,2,FALSE))+(0.35*VLOOKUP(E1685,'%.'!$A$1:$B$4,2,FALSE))+(0.1*VLOOKUP(F1685,'%.'!$A$1:$B$4,2,FALSE))+(0.35*VLOOKUP(G1685,'%.'!$A$1:$B$4,2,FALSE))</f>
        <v>0.05</v>
      </c>
      <c r="AI1685" s="128" t="str">
        <f t="shared" si="271"/>
        <v>REMOTA</v>
      </c>
      <c r="AJ1685" s="128" t="str">
        <f t="shared" si="267"/>
        <v>No se registra</v>
      </c>
      <c r="AK1685" s="178">
        <f t="shared" si="268"/>
        <v>0</v>
      </c>
    </row>
    <row r="1686" spans="1:37" ht="30" customHeight="1" x14ac:dyDescent="0.25">
      <c r="A1686" s="115">
        <v>1685</v>
      </c>
      <c r="B1686" s="81" t="s">
        <v>3691</v>
      </c>
      <c r="C1686" s="94" t="s">
        <v>3716</v>
      </c>
      <c r="D1686" s="81" t="s">
        <v>1</v>
      </c>
      <c r="E1686" s="81" t="s">
        <v>1</v>
      </c>
      <c r="F1686" s="81" t="s">
        <v>1</v>
      </c>
      <c r="G1686" s="261" t="s">
        <v>1</v>
      </c>
      <c r="H1686" s="169">
        <f t="shared" si="269"/>
        <v>0.05</v>
      </c>
      <c r="I1686" s="170" t="str">
        <f t="shared" si="270"/>
        <v>REMOTA</v>
      </c>
      <c r="J1686" s="292">
        <v>718759707</v>
      </c>
      <c r="K1686" s="221">
        <v>0</v>
      </c>
      <c r="L1686" s="82" t="s">
        <v>131</v>
      </c>
      <c r="M1686" s="188"/>
      <c r="N1686" s="82" t="s">
        <v>405</v>
      </c>
      <c r="O1686" s="111" t="s">
        <v>405</v>
      </c>
      <c r="P1686" s="82" t="s">
        <v>407</v>
      </c>
      <c r="Q1686" s="82" t="s">
        <v>3812</v>
      </c>
      <c r="R1686" s="82"/>
      <c r="S1686" s="82"/>
      <c r="T1686" s="82">
        <v>88367</v>
      </c>
      <c r="U1686" s="82" t="s">
        <v>21</v>
      </c>
      <c r="V1686" s="82"/>
      <c r="W1686" s="171">
        <v>44074</v>
      </c>
      <c r="X1686" s="172" t="e">
        <f>+CONCATENATE(TEXT(#REF!,"yyyy"),"-",TEXT(#REF!,"mm"))</f>
        <v>#REF!</v>
      </c>
      <c r="Y1686" s="173" t="str">
        <f t="shared" si="262"/>
        <v>3</v>
      </c>
      <c r="Z1686" s="172" t="str">
        <f t="shared" si="263"/>
        <v>2020-07</v>
      </c>
      <c r="AA1686" s="170" t="e">
        <f>+VLOOKUP(Z1686,#REF!,2,FALSE)/VLOOKUP(X1686,#REF!,2,FALSE)</f>
        <v>#REF!</v>
      </c>
      <c r="AB1686" s="174" t="e">
        <f t="shared" si="264"/>
        <v>#REF!</v>
      </c>
      <c r="AC1686" s="174" t="e">
        <f t="shared" si="265"/>
        <v>#REF!</v>
      </c>
      <c r="AD1686" s="175" t="e">
        <f>+#REF!+365*Y1686</f>
        <v>#REF!</v>
      </c>
      <c r="AE1686" s="176" t="e">
        <f t="shared" si="266"/>
        <v>#REF!</v>
      </c>
      <c r="AF1686" s="170" t="e">
        <f>+VLOOKUP(CONCATENATE(TEXT(W1686,"yyyy"),"-",TEXT(W1686,"mm")),#REF!,2,0)</f>
        <v>#REF!</v>
      </c>
      <c r="AG1686" s="177" t="e">
        <f>+(AC1686*(1+'INFLAC PROYECTADA'!$B$8)^(AE1686))/((1+DEMANDADO!AF1686)^(AE1686))</f>
        <v>#REF!</v>
      </c>
      <c r="AH1686" s="169">
        <f>(0.2*VLOOKUP(D1686,'%.'!$A$1:$B$4,2,FALSE))+(0.35*VLOOKUP(E1686,'%.'!$A$1:$B$4,2,FALSE))+(0.1*VLOOKUP(F1686,'%.'!$A$1:$B$4,2,FALSE))+(0.35*VLOOKUP(G1686,'%.'!$A$1:$B$4,2,FALSE))</f>
        <v>0.05</v>
      </c>
      <c r="AI1686" s="128" t="str">
        <f t="shared" si="271"/>
        <v>REMOTA</v>
      </c>
      <c r="AJ1686" s="128" t="str">
        <f t="shared" si="267"/>
        <v>No se registra</v>
      </c>
      <c r="AK1686" s="178">
        <f t="shared" si="268"/>
        <v>0</v>
      </c>
    </row>
    <row r="1687" spans="1:37" ht="30" customHeight="1" x14ac:dyDescent="0.25">
      <c r="A1687" s="115">
        <v>1686</v>
      </c>
      <c r="B1687" s="81" t="s">
        <v>3691</v>
      </c>
      <c r="C1687" s="94" t="s">
        <v>3717</v>
      </c>
      <c r="D1687" s="81" t="s">
        <v>48</v>
      </c>
      <c r="E1687" s="81" t="s">
        <v>48</v>
      </c>
      <c r="F1687" s="81" t="s">
        <v>48</v>
      </c>
      <c r="G1687" s="261" t="s">
        <v>48</v>
      </c>
      <c r="H1687" s="169">
        <f t="shared" si="269"/>
        <v>0.5</v>
      </c>
      <c r="I1687" s="170" t="str">
        <f t="shared" si="270"/>
        <v>MEDIA</v>
      </c>
      <c r="J1687" s="292">
        <v>198125124</v>
      </c>
      <c r="K1687" s="221">
        <v>0.1</v>
      </c>
      <c r="L1687" s="82" t="s">
        <v>130</v>
      </c>
      <c r="M1687" s="188"/>
      <c r="N1687" s="82" t="s">
        <v>405</v>
      </c>
      <c r="O1687" s="111" t="s">
        <v>405</v>
      </c>
      <c r="P1687" s="82" t="s">
        <v>407</v>
      </c>
      <c r="Q1687" s="82" t="s">
        <v>3812</v>
      </c>
      <c r="R1687" s="82"/>
      <c r="S1687" s="82"/>
      <c r="T1687" s="82">
        <v>88367</v>
      </c>
      <c r="U1687" s="82" t="s">
        <v>171</v>
      </c>
      <c r="V1687" s="82"/>
      <c r="W1687" s="171">
        <v>44074</v>
      </c>
      <c r="X1687" s="172" t="e">
        <f>+CONCATENATE(TEXT(#REF!,"yyyy"),"-",TEXT(#REF!,"mm"))</f>
        <v>#REF!</v>
      </c>
      <c r="Y1687" s="173" t="str">
        <f t="shared" si="262"/>
        <v>3</v>
      </c>
      <c r="Z1687" s="172" t="str">
        <f t="shared" si="263"/>
        <v>2020-07</v>
      </c>
      <c r="AA1687" s="170" t="e">
        <f>+VLOOKUP(Z1687,#REF!,2,FALSE)/VLOOKUP(X1687,#REF!,2,FALSE)</f>
        <v>#REF!</v>
      </c>
      <c r="AB1687" s="174" t="e">
        <f t="shared" si="264"/>
        <v>#REF!</v>
      </c>
      <c r="AC1687" s="174" t="e">
        <f t="shared" si="265"/>
        <v>#REF!</v>
      </c>
      <c r="AD1687" s="175" t="e">
        <f>+#REF!+365*Y1687</f>
        <v>#REF!</v>
      </c>
      <c r="AE1687" s="176" t="e">
        <f t="shared" si="266"/>
        <v>#REF!</v>
      </c>
      <c r="AF1687" s="170" t="e">
        <f>+VLOOKUP(CONCATENATE(TEXT(W1687,"yyyy"),"-",TEXT(W1687,"mm")),#REF!,2,0)</f>
        <v>#REF!</v>
      </c>
      <c r="AG1687" s="177" t="e">
        <f>+(AC1687*(1+'INFLAC PROYECTADA'!$B$8)^(AE1687))/((1+DEMANDADO!AF1687)^(AE1687))</f>
        <v>#REF!</v>
      </c>
      <c r="AH1687" s="169">
        <f>(0.2*VLOOKUP(D1687,'%.'!$A$1:$B$4,2,FALSE))+(0.35*VLOOKUP(E1687,'%.'!$A$1:$B$4,2,FALSE))+(0.1*VLOOKUP(F1687,'%.'!$A$1:$B$4,2,FALSE))+(0.35*VLOOKUP(G1687,'%.'!$A$1:$B$4,2,FALSE))</f>
        <v>0.5</v>
      </c>
      <c r="AI1687" s="128" t="str">
        <f t="shared" si="271"/>
        <v>MEDIA</v>
      </c>
      <c r="AJ1687" s="128" t="str">
        <f t="shared" si="267"/>
        <v>Cuentas de Orden</v>
      </c>
      <c r="AK1687" s="178" t="e">
        <f t="shared" si="268"/>
        <v>#REF!</v>
      </c>
    </row>
    <row r="1688" spans="1:37" ht="30" customHeight="1" x14ac:dyDescent="0.25">
      <c r="A1688" s="115">
        <v>1687</v>
      </c>
      <c r="B1688" s="79" t="s">
        <v>3806</v>
      </c>
      <c r="C1688" s="94" t="s">
        <v>3718</v>
      </c>
      <c r="D1688" s="81" t="s">
        <v>1</v>
      </c>
      <c r="E1688" s="81" t="s">
        <v>1</v>
      </c>
      <c r="F1688" s="81" t="s">
        <v>1</v>
      </c>
      <c r="G1688" s="261" t="s">
        <v>1</v>
      </c>
      <c r="H1688" s="169">
        <f t="shared" si="269"/>
        <v>0.05</v>
      </c>
      <c r="I1688" s="170" t="str">
        <f t="shared" si="270"/>
        <v>REMOTA</v>
      </c>
      <c r="J1688" s="292">
        <v>0</v>
      </c>
      <c r="K1688" s="221">
        <v>0</v>
      </c>
      <c r="L1688" s="82" t="s">
        <v>129</v>
      </c>
      <c r="M1688" s="188"/>
      <c r="N1688" s="82" t="s">
        <v>405</v>
      </c>
      <c r="O1688" s="111" t="s">
        <v>405</v>
      </c>
      <c r="P1688" s="82" t="s">
        <v>407</v>
      </c>
      <c r="Q1688" s="82" t="s">
        <v>3812</v>
      </c>
      <c r="R1688" s="82"/>
      <c r="S1688" s="82"/>
      <c r="T1688" s="82">
        <v>88367</v>
      </c>
      <c r="U1688" s="82" t="s">
        <v>21</v>
      </c>
      <c r="V1688" s="82" t="s">
        <v>3829</v>
      </c>
      <c r="W1688" s="171">
        <v>44074</v>
      </c>
      <c r="X1688" s="172" t="e">
        <f>+CONCATENATE(TEXT(#REF!,"yyyy"),"-",TEXT(#REF!,"mm"))</f>
        <v>#REF!</v>
      </c>
      <c r="Y1688" s="173" t="str">
        <f t="shared" si="262"/>
        <v>3</v>
      </c>
      <c r="Z1688" s="172" t="str">
        <f t="shared" si="263"/>
        <v>2020-07</v>
      </c>
      <c r="AA1688" s="170" t="e">
        <f>+VLOOKUP(Z1688,#REF!,2,FALSE)/VLOOKUP(X1688,#REF!,2,FALSE)</f>
        <v>#REF!</v>
      </c>
      <c r="AB1688" s="174" t="e">
        <f t="shared" si="264"/>
        <v>#REF!</v>
      </c>
      <c r="AC1688" s="174" t="e">
        <f t="shared" si="265"/>
        <v>#REF!</v>
      </c>
      <c r="AD1688" s="175" t="e">
        <f>+#REF!+365*Y1688</f>
        <v>#REF!</v>
      </c>
      <c r="AE1688" s="176" t="e">
        <f t="shared" si="266"/>
        <v>#REF!</v>
      </c>
      <c r="AF1688" s="170" t="e">
        <f>+VLOOKUP(CONCATENATE(TEXT(W1688,"yyyy"),"-",TEXT(W1688,"mm")),#REF!,2,0)</f>
        <v>#REF!</v>
      </c>
      <c r="AG1688" s="177" t="e">
        <f>+(AC1688*(1+'INFLAC PROYECTADA'!$B$8)^(AE1688))/((1+DEMANDADO!AF1688)^(AE1688))</f>
        <v>#REF!</v>
      </c>
      <c r="AH1688" s="169">
        <f>(0.2*VLOOKUP(D1688,'%.'!$A$1:$B$4,2,FALSE))+(0.35*VLOOKUP(E1688,'%.'!$A$1:$B$4,2,FALSE))+(0.1*VLOOKUP(F1688,'%.'!$A$1:$B$4,2,FALSE))+(0.35*VLOOKUP(G1688,'%.'!$A$1:$B$4,2,FALSE))</f>
        <v>0.05</v>
      </c>
      <c r="AI1688" s="128" t="str">
        <f t="shared" si="271"/>
        <v>REMOTA</v>
      </c>
      <c r="AJ1688" s="128" t="str">
        <f t="shared" si="267"/>
        <v>No se registra</v>
      </c>
      <c r="AK1688" s="178">
        <f t="shared" si="268"/>
        <v>0</v>
      </c>
    </row>
    <row r="1689" spans="1:37" ht="30" customHeight="1" x14ac:dyDescent="0.25">
      <c r="A1689" s="115">
        <v>1688</v>
      </c>
      <c r="B1689" s="81" t="s">
        <v>3719</v>
      </c>
      <c r="C1689" s="94" t="s">
        <v>3720</v>
      </c>
      <c r="D1689" s="81" t="s">
        <v>1</v>
      </c>
      <c r="E1689" s="81" t="s">
        <v>1</v>
      </c>
      <c r="F1689" s="81" t="s">
        <v>1</v>
      </c>
      <c r="G1689" s="261" t="s">
        <v>1</v>
      </c>
      <c r="H1689" s="169">
        <f t="shared" si="269"/>
        <v>0.05</v>
      </c>
      <c r="I1689" s="170" t="str">
        <f t="shared" si="270"/>
        <v>REMOTA</v>
      </c>
      <c r="J1689" s="292">
        <v>0</v>
      </c>
      <c r="K1689" s="221">
        <v>0</v>
      </c>
      <c r="L1689" s="82" t="s">
        <v>131</v>
      </c>
      <c r="M1689" s="188"/>
      <c r="N1689" s="82" t="s">
        <v>405</v>
      </c>
      <c r="O1689" s="111" t="s">
        <v>405</v>
      </c>
      <c r="P1689" s="82" t="s">
        <v>407</v>
      </c>
      <c r="Q1689" s="82" t="s">
        <v>3812</v>
      </c>
      <c r="R1689" s="82"/>
      <c r="S1689" s="82"/>
      <c r="T1689" s="82">
        <v>88367</v>
      </c>
      <c r="U1689" s="82" t="s">
        <v>21</v>
      </c>
      <c r="V1689" s="82"/>
      <c r="W1689" s="171">
        <v>44074</v>
      </c>
      <c r="X1689" s="172" t="e">
        <f>+CONCATENATE(TEXT(#REF!,"yyyy"),"-",TEXT(#REF!,"mm"))</f>
        <v>#REF!</v>
      </c>
      <c r="Y1689" s="173" t="str">
        <f t="shared" si="262"/>
        <v>3</v>
      </c>
      <c r="Z1689" s="172" t="str">
        <f t="shared" si="263"/>
        <v>2020-07</v>
      </c>
      <c r="AA1689" s="170" t="e">
        <f>+VLOOKUP(Z1689,#REF!,2,FALSE)/VLOOKUP(X1689,#REF!,2,FALSE)</f>
        <v>#REF!</v>
      </c>
      <c r="AB1689" s="174" t="e">
        <f t="shared" si="264"/>
        <v>#REF!</v>
      </c>
      <c r="AC1689" s="174" t="e">
        <f t="shared" si="265"/>
        <v>#REF!</v>
      </c>
      <c r="AD1689" s="175" t="e">
        <f>+#REF!+365*Y1689</f>
        <v>#REF!</v>
      </c>
      <c r="AE1689" s="176" t="e">
        <f t="shared" si="266"/>
        <v>#REF!</v>
      </c>
      <c r="AF1689" s="170" t="e">
        <f>+VLOOKUP(CONCATENATE(TEXT(W1689,"yyyy"),"-",TEXT(W1689,"mm")),#REF!,2,0)</f>
        <v>#REF!</v>
      </c>
      <c r="AG1689" s="177" t="e">
        <f>+(AC1689*(1+'INFLAC PROYECTADA'!$B$8)^(AE1689))/((1+DEMANDADO!AF1689)^(AE1689))</f>
        <v>#REF!</v>
      </c>
      <c r="AH1689" s="169">
        <f>(0.2*VLOOKUP(D1689,'%.'!$A$1:$B$4,2,FALSE))+(0.35*VLOOKUP(E1689,'%.'!$A$1:$B$4,2,FALSE))+(0.1*VLOOKUP(F1689,'%.'!$A$1:$B$4,2,FALSE))+(0.35*VLOOKUP(G1689,'%.'!$A$1:$B$4,2,FALSE))</f>
        <v>0.05</v>
      </c>
      <c r="AI1689" s="128" t="str">
        <f t="shared" si="271"/>
        <v>REMOTA</v>
      </c>
      <c r="AJ1689" s="128" t="str">
        <f t="shared" si="267"/>
        <v>No se registra</v>
      </c>
      <c r="AK1689" s="178">
        <f t="shared" si="268"/>
        <v>0</v>
      </c>
    </row>
    <row r="1690" spans="1:37" ht="30" customHeight="1" x14ac:dyDescent="0.25">
      <c r="A1690" s="115">
        <v>1689</v>
      </c>
      <c r="B1690" s="79" t="s">
        <v>3789</v>
      </c>
      <c r="C1690" s="94" t="s">
        <v>3721</v>
      </c>
      <c r="D1690" s="81" t="s">
        <v>1</v>
      </c>
      <c r="E1690" s="81" t="s">
        <v>1</v>
      </c>
      <c r="F1690" s="81" t="s">
        <v>1</v>
      </c>
      <c r="G1690" s="261" t="s">
        <v>1</v>
      </c>
      <c r="H1690" s="169">
        <f t="shared" si="269"/>
        <v>0.05</v>
      </c>
      <c r="I1690" s="170" t="str">
        <f t="shared" si="270"/>
        <v>REMOTA</v>
      </c>
      <c r="J1690" s="292">
        <v>574371406</v>
      </c>
      <c r="K1690" s="221">
        <v>0</v>
      </c>
      <c r="L1690" s="82" t="s">
        <v>130</v>
      </c>
      <c r="M1690" s="188"/>
      <c r="N1690" s="82" t="s">
        <v>405</v>
      </c>
      <c r="O1690" s="111" t="s">
        <v>405</v>
      </c>
      <c r="P1690" s="82">
        <v>3</v>
      </c>
      <c r="Q1690" s="82" t="s">
        <v>3812</v>
      </c>
      <c r="R1690" s="82"/>
      <c r="S1690" s="82"/>
      <c r="T1690" s="82">
        <v>88367</v>
      </c>
      <c r="U1690" s="82" t="s">
        <v>178</v>
      </c>
      <c r="V1690" s="82"/>
      <c r="W1690" s="171">
        <v>44074</v>
      </c>
      <c r="X1690" s="172" t="e">
        <f>+CONCATENATE(TEXT(#REF!,"yyyy"),"-",TEXT(#REF!,"mm"))</f>
        <v>#REF!</v>
      </c>
      <c r="Y1690" s="173" t="str">
        <f t="shared" si="262"/>
        <v>3</v>
      </c>
      <c r="Z1690" s="172" t="str">
        <f t="shared" si="263"/>
        <v>2020-07</v>
      </c>
      <c r="AA1690" s="170" t="e">
        <f>+VLOOKUP(Z1690,#REF!,2,FALSE)/VLOOKUP(X1690,#REF!,2,FALSE)</f>
        <v>#REF!</v>
      </c>
      <c r="AB1690" s="174" t="e">
        <f t="shared" si="264"/>
        <v>#REF!</v>
      </c>
      <c r="AC1690" s="174" t="e">
        <f t="shared" si="265"/>
        <v>#REF!</v>
      </c>
      <c r="AD1690" s="175" t="e">
        <f>+#REF!+365*Y1690</f>
        <v>#REF!</v>
      </c>
      <c r="AE1690" s="176" t="e">
        <f t="shared" si="266"/>
        <v>#REF!</v>
      </c>
      <c r="AF1690" s="170" t="e">
        <f>+VLOOKUP(CONCATENATE(TEXT(W1690,"yyyy"),"-",TEXT(W1690,"mm")),#REF!,2,0)</f>
        <v>#REF!</v>
      </c>
      <c r="AG1690" s="177" t="e">
        <f>+(AC1690*(1+'INFLAC PROYECTADA'!$B$8)^(AE1690))/((1+DEMANDADO!AF1690)^(AE1690))</f>
        <v>#REF!</v>
      </c>
      <c r="AH1690" s="169">
        <f>(0.2*VLOOKUP(D1690,'%.'!$A$1:$B$4,2,FALSE))+(0.35*VLOOKUP(E1690,'%.'!$A$1:$B$4,2,FALSE))+(0.1*VLOOKUP(F1690,'%.'!$A$1:$B$4,2,FALSE))+(0.35*VLOOKUP(G1690,'%.'!$A$1:$B$4,2,FALSE))</f>
        <v>0.05</v>
      </c>
      <c r="AI1690" s="128" t="str">
        <f t="shared" si="271"/>
        <v>REMOTA</v>
      </c>
      <c r="AJ1690" s="128" t="str">
        <f t="shared" si="267"/>
        <v>No se registra</v>
      </c>
      <c r="AK1690" s="178">
        <f t="shared" si="268"/>
        <v>0</v>
      </c>
    </row>
    <row r="1691" spans="1:37" ht="30" customHeight="1" x14ac:dyDescent="0.25">
      <c r="A1691" s="115">
        <v>1690</v>
      </c>
      <c r="B1691" s="81" t="s">
        <v>3722</v>
      </c>
      <c r="C1691" s="94" t="s">
        <v>3723</v>
      </c>
      <c r="D1691" s="81" t="s">
        <v>0</v>
      </c>
      <c r="E1691" s="81" t="s">
        <v>0</v>
      </c>
      <c r="F1691" s="81" t="s">
        <v>0</v>
      </c>
      <c r="G1691" s="261" t="s">
        <v>0</v>
      </c>
      <c r="H1691" s="169">
        <f t="shared" si="269"/>
        <v>1</v>
      </c>
      <c r="I1691" s="170" t="str">
        <f t="shared" si="270"/>
        <v>ALTA</v>
      </c>
      <c r="J1691" s="292">
        <v>34634070</v>
      </c>
      <c r="K1691" s="221">
        <v>0.2</v>
      </c>
      <c r="L1691" s="82" t="s">
        <v>131</v>
      </c>
      <c r="M1691" s="188"/>
      <c r="N1691" s="82" t="s">
        <v>405</v>
      </c>
      <c r="O1691" s="111" t="s">
        <v>405</v>
      </c>
      <c r="P1691" s="82" t="s">
        <v>407</v>
      </c>
      <c r="Q1691" s="82" t="s">
        <v>3812</v>
      </c>
      <c r="R1691" s="82"/>
      <c r="S1691" s="82"/>
      <c r="T1691" s="82">
        <v>88367</v>
      </c>
      <c r="U1691" s="82" t="s">
        <v>171</v>
      </c>
      <c r="V1691" s="82"/>
      <c r="W1691" s="171">
        <v>44074</v>
      </c>
      <c r="X1691" s="172" t="e">
        <f>+CONCATENATE(TEXT(#REF!,"yyyy"),"-",TEXT(#REF!,"mm"))</f>
        <v>#REF!</v>
      </c>
      <c r="Y1691" s="173" t="str">
        <f t="shared" si="262"/>
        <v>3</v>
      </c>
      <c r="Z1691" s="172" t="str">
        <f t="shared" si="263"/>
        <v>2020-07</v>
      </c>
      <c r="AA1691" s="170" t="e">
        <f>+VLOOKUP(Z1691,#REF!,2,FALSE)/VLOOKUP(X1691,#REF!,2,FALSE)</f>
        <v>#REF!</v>
      </c>
      <c r="AB1691" s="174" t="e">
        <f t="shared" si="264"/>
        <v>#REF!</v>
      </c>
      <c r="AC1691" s="174" t="e">
        <f t="shared" si="265"/>
        <v>#REF!</v>
      </c>
      <c r="AD1691" s="175" t="e">
        <f>+#REF!+365*Y1691</f>
        <v>#REF!</v>
      </c>
      <c r="AE1691" s="176" t="e">
        <f t="shared" si="266"/>
        <v>#REF!</v>
      </c>
      <c r="AF1691" s="170" t="e">
        <f>+VLOOKUP(CONCATENATE(TEXT(W1691,"yyyy"),"-",TEXT(W1691,"mm")),#REF!,2,0)</f>
        <v>#REF!</v>
      </c>
      <c r="AG1691" s="177" t="e">
        <f>+(AC1691*(1+'INFLAC PROYECTADA'!$B$8)^(AE1691))/((1+DEMANDADO!AF1691)^(AE1691))</f>
        <v>#REF!</v>
      </c>
      <c r="AH1691" s="169">
        <f>(0.2*VLOOKUP(D1691,'%.'!$A$1:$B$4,2,FALSE))+(0.35*VLOOKUP(E1691,'%.'!$A$1:$B$4,2,FALSE))+(0.1*VLOOKUP(F1691,'%.'!$A$1:$B$4,2,FALSE))+(0.35*VLOOKUP(G1691,'%.'!$A$1:$B$4,2,FALSE))</f>
        <v>1</v>
      </c>
      <c r="AI1691" s="128" t="str">
        <f t="shared" si="271"/>
        <v>ALTA</v>
      </c>
      <c r="AJ1691" s="128" t="str">
        <f t="shared" si="267"/>
        <v>Provisión contable</v>
      </c>
      <c r="AK1691" s="178" t="e">
        <f t="shared" si="268"/>
        <v>#REF!</v>
      </c>
    </row>
    <row r="1692" spans="1:37" ht="30" customHeight="1" x14ac:dyDescent="0.25">
      <c r="A1692" s="115">
        <v>1691</v>
      </c>
      <c r="B1692" s="79" t="s">
        <v>3789</v>
      </c>
      <c r="C1692" s="94" t="s">
        <v>3724</v>
      </c>
      <c r="D1692" s="81" t="s">
        <v>1</v>
      </c>
      <c r="E1692" s="81" t="s">
        <v>1</v>
      </c>
      <c r="F1692" s="81" t="s">
        <v>1</v>
      </c>
      <c r="G1692" s="261" t="s">
        <v>1</v>
      </c>
      <c r="H1692" s="169">
        <f t="shared" si="269"/>
        <v>0.05</v>
      </c>
      <c r="I1692" s="170" t="str">
        <f t="shared" si="270"/>
        <v>REMOTA</v>
      </c>
      <c r="J1692" s="292">
        <v>418127</v>
      </c>
      <c r="K1692" s="221">
        <v>0.1</v>
      </c>
      <c r="L1692" s="82" t="s">
        <v>134</v>
      </c>
      <c r="M1692" s="188"/>
      <c r="N1692" s="82" t="s">
        <v>405</v>
      </c>
      <c r="O1692" s="111" t="s">
        <v>405</v>
      </c>
      <c r="P1692" s="82">
        <v>3</v>
      </c>
      <c r="Q1692" s="82" t="s">
        <v>3812</v>
      </c>
      <c r="R1692" s="82"/>
      <c r="S1692" s="82"/>
      <c r="T1692" s="82">
        <v>88367</v>
      </c>
      <c r="U1692" s="82" t="s">
        <v>76</v>
      </c>
      <c r="V1692" s="82"/>
      <c r="W1692" s="171">
        <v>44074</v>
      </c>
      <c r="X1692" s="172" t="e">
        <f>+CONCATENATE(TEXT(#REF!,"yyyy"),"-",TEXT(#REF!,"mm"))</f>
        <v>#REF!</v>
      </c>
      <c r="Y1692" s="173" t="str">
        <f t="shared" si="262"/>
        <v>3</v>
      </c>
      <c r="Z1692" s="172" t="str">
        <f t="shared" si="263"/>
        <v>2020-07</v>
      </c>
      <c r="AA1692" s="170" t="e">
        <f>+VLOOKUP(Z1692,#REF!,2,FALSE)/VLOOKUP(X1692,#REF!,2,FALSE)</f>
        <v>#REF!</v>
      </c>
      <c r="AB1692" s="174" t="e">
        <f t="shared" si="264"/>
        <v>#REF!</v>
      </c>
      <c r="AC1692" s="174" t="e">
        <f t="shared" si="265"/>
        <v>#REF!</v>
      </c>
      <c r="AD1692" s="175" t="e">
        <f>+#REF!+365*Y1692</f>
        <v>#REF!</v>
      </c>
      <c r="AE1692" s="176" t="e">
        <f t="shared" si="266"/>
        <v>#REF!</v>
      </c>
      <c r="AF1692" s="170" t="e">
        <f>+VLOOKUP(CONCATENATE(TEXT(W1692,"yyyy"),"-",TEXT(W1692,"mm")),#REF!,2,0)</f>
        <v>#REF!</v>
      </c>
      <c r="AG1692" s="177" t="e">
        <f>+(AC1692*(1+'INFLAC PROYECTADA'!$B$8)^(AE1692))/((1+DEMANDADO!AF1692)^(AE1692))</f>
        <v>#REF!</v>
      </c>
      <c r="AH1692" s="169">
        <f>(0.2*VLOOKUP(D1692,'%.'!$A$1:$B$4,2,FALSE))+(0.35*VLOOKUP(E1692,'%.'!$A$1:$B$4,2,FALSE))+(0.1*VLOOKUP(F1692,'%.'!$A$1:$B$4,2,FALSE))+(0.35*VLOOKUP(G1692,'%.'!$A$1:$B$4,2,FALSE))</f>
        <v>0.05</v>
      </c>
      <c r="AI1692" s="128" t="str">
        <f t="shared" si="271"/>
        <v>REMOTA</v>
      </c>
      <c r="AJ1692" s="128" t="str">
        <f t="shared" si="267"/>
        <v>No se registra</v>
      </c>
      <c r="AK1692" s="178">
        <f t="shared" si="268"/>
        <v>0</v>
      </c>
    </row>
    <row r="1693" spans="1:37" ht="30" customHeight="1" x14ac:dyDescent="0.25">
      <c r="A1693" s="115">
        <v>1692</v>
      </c>
      <c r="B1693" s="79" t="s">
        <v>3789</v>
      </c>
      <c r="C1693" s="94" t="s">
        <v>3725</v>
      </c>
      <c r="D1693" s="81" t="s">
        <v>1</v>
      </c>
      <c r="E1693" s="81" t="s">
        <v>1</v>
      </c>
      <c r="F1693" s="81" t="s">
        <v>1</v>
      </c>
      <c r="G1693" s="261" t="s">
        <v>1</v>
      </c>
      <c r="H1693" s="169">
        <f t="shared" si="269"/>
        <v>0.05</v>
      </c>
      <c r="I1693" s="170" t="str">
        <f t="shared" si="270"/>
        <v>REMOTA</v>
      </c>
      <c r="J1693" s="292">
        <v>5105588377</v>
      </c>
      <c r="K1693" s="221">
        <v>0</v>
      </c>
      <c r="L1693" s="82" t="s">
        <v>134</v>
      </c>
      <c r="M1693" s="188"/>
      <c r="N1693" s="82" t="s">
        <v>405</v>
      </c>
      <c r="O1693" s="111" t="s">
        <v>405</v>
      </c>
      <c r="P1693" s="82">
        <v>3</v>
      </c>
      <c r="Q1693" s="82" t="s">
        <v>3812</v>
      </c>
      <c r="R1693" s="82"/>
      <c r="S1693" s="82"/>
      <c r="T1693" s="82">
        <v>88367</v>
      </c>
      <c r="U1693" s="82" t="s">
        <v>76</v>
      </c>
      <c r="V1693" s="82"/>
      <c r="W1693" s="171">
        <v>44074</v>
      </c>
      <c r="X1693" s="172" t="e">
        <f>+CONCATENATE(TEXT(#REF!,"yyyy"),"-",TEXT(#REF!,"mm"))</f>
        <v>#REF!</v>
      </c>
      <c r="Y1693" s="173" t="str">
        <f t="shared" si="262"/>
        <v>3</v>
      </c>
      <c r="Z1693" s="172" t="str">
        <f t="shared" si="263"/>
        <v>2020-07</v>
      </c>
      <c r="AA1693" s="170" t="e">
        <f>+VLOOKUP(Z1693,#REF!,2,FALSE)/VLOOKUP(X1693,#REF!,2,FALSE)</f>
        <v>#REF!</v>
      </c>
      <c r="AB1693" s="174" t="e">
        <f t="shared" si="264"/>
        <v>#REF!</v>
      </c>
      <c r="AC1693" s="174" t="e">
        <f t="shared" si="265"/>
        <v>#REF!</v>
      </c>
      <c r="AD1693" s="175" t="e">
        <f>+#REF!+365*Y1693</f>
        <v>#REF!</v>
      </c>
      <c r="AE1693" s="176" t="e">
        <f t="shared" si="266"/>
        <v>#REF!</v>
      </c>
      <c r="AF1693" s="170" t="e">
        <f>+VLOOKUP(CONCATENATE(TEXT(W1693,"yyyy"),"-",TEXT(W1693,"mm")),#REF!,2,0)</f>
        <v>#REF!</v>
      </c>
      <c r="AG1693" s="177" t="e">
        <f>+(AC1693*(1+'INFLAC PROYECTADA'!$B$8)^(AE1693))/((1+DEMANDADO!AF1693)^(AE1693))</f>
        <v>#REF!</v>
      </c>
      <c r="AH1693" s="169">
        <f>(0.2*VLOOKUP(D1693,'%.'!$A$1:$B$4,2,FALSE))+(0.35*VLOOKUP(E1693,'%.'!$A$1:$B$4,2,FALSE))+(0.1*VLOOKUP(F1693,'%.'!$A$1:$B$4,2,FALSE))+(0.35*VLOOKUP(G1693,'%.'!$A$1:$B$4,2,FALSE))</f>
        <v>0.05</v>
      </c>
      <c r="AI1693" s="128" t="str">
        <f t="shared" si="271"/>
        <v>REMOTA</v>
      </c>
      <c r="AJ1693" s="128" t="str">
        <f t="shared" si="267"/>
        <v>No se registra</v>
      </c>
      <c r="AK1693" s="178">
        <f t="shared" si="268"/>
        <v>0</v>
      </c>
    </row>
    <row r="1694" spans="1:37" ht="30" customHeight="1" x14ac:dyDescent="0.25">
      <c r="A1694" s="115">
        <v>1693</v>
      </c>
      <c r="B1694" s="81" t="s">
        <v>3722</v>
      </c>
      <c r="C1694" s="94" t="s">
        <v>3726</v>
      </c>
      <c r="D1694" s="81" t="s">
        <v>1</v>
      </c>
      <c r="E1694" s="81" t="s">
        <v>1</v>
      </c>
      <c r="F1694" s="81" t="s">
        <v>1</v>
      </c>
      <c r="G1694" s="261" t="s">
        <v>1</v>
      </c>
      <c r="H1694" s="169">
        <f t="shared" si="269"/>
        <v>0.05</v>
      </c>
      <c r="I1694" s="170" t="str">
        <f t="shared" si="270"/>
        <v>REMOTA</v>
      </c>
      <c r="J1694" s="292">
        <v>25383708</v>
      </c>
      <c r="K1694" s="221">
        <v>0</v>
      </c>
      <c r="L1694" s="82" t="s">
        <v>130</v>
      </c>
      <c r="M1694" s="188"/>
      <c r="N1694" s="82" t="s">
        <v>405</v>
      </c>
      <c r="O1694" s="111" t="s">
        <v>405</v>
      </c>
      <c r="P1694" s="82">
        <v>3</v>
      </c>
      <c r="Q1694" s="82" t="s">
        <v>3812</v>
      </c>
      <c r="R1694" s="82"/>
      <c r="S1694" s="82"/>
      <c r="T1694" s="82">
        <v>8367</v>
      </c>
      <c r="U1694" s="82" t="s">
        <v>76</v>
      </c>
      <c r="V1694" s="82"/>
      <c r="W1694" s="171">
        <v>44074</v>
      </c>
      <c r="X1694" s="172" t="e">
        <f>+CONCATENATE(TEXT(#REF!,"yyyy"),"-",TEXT(#REF!,"mm"))</f>
        <v>#REF!</v>
      </c>
      <c r="Y1694" s="173" t="str">
        <f t="shared" si="262"/>
        <v>3</v>
      </c>
      <c r="Z1694" s="172" t="str">
        <f t="shared" si="263"/>
        <v>2020-07</v>
      </c>
      <c r="AA1694" s="170" t="e">
        <f>+VLOOKUP(Z1694,#REF!,2,FALSE)/VLOOKUP(X1694,#REF!,2,FALSE)</f>
        <v>#REF!</v>
      </c>
      <c r="AB1694" s="174" t="e">
        <f t="shared" si="264"/>
        <v>#REF!</v>
      </c>
      <c r="AC1694" s="174" t="e">
        <f t="shared" si="265"/>
        <v>#REF!</v>
      </c>
      <c r="AD1694" s="175" t="e">
        <f>+#REF!+365*Y1694</f>
        <v>#REF!</v>
      </c>
      <c r="AE1694" s="176" t="e">
        <f t="shared" si="266"/>
        <v>#REF!</v>
      </c>
      <c r="AF1694" s="170" t="e">
        <f>+VLOOKUP(CONCATENATE(TEXT(W1694,"yyyy"),"-",TEXT(W1694,"mm")),#REF!,2,0)</f>
        <v>#REF!</v>
      </c>
      <c r="AG1694" s="177" t="e">
        <f>+(AC1694*(1+'INFLAC PROYECTADA'!$B$8)^(AE1694))/((1+DEMANDADO!AF1694)^(AE1694))</f>
        <v>#REF!</v>
      </c>
      <c r="AH1694" s="169">
        <f>(0.2*VLOOKUP(D1694,'%.'!$A$1:$B$4,2,FALSE))+(0.35*VLOOKUP(E1694,'%.'!$A$1:$B$4,2,FALSE))+(0.1*VLOOKUP(F1694,'%.'!$A$1:$B$4,2,FALSE))+(0.35*VLOOKUP(G1694,'%.'!$A$1:$B$4,2,FALSE))</f>
        <v>0.05</v>
      </c>
      <c r="AI1694" s="128" t="str">
        <f t="shared" si="271"/>
        <v>REMOTA</v>
      </c>
      <c r="AJ1694" s="128" t="str">
        <f t="shared" si="267"/>
        <v>No se registra</v>
      </c>
      <c r="AK1694" s="178">
        <f t="shared" si="268"/>
        <v>0</v>
      </c>
    </row>
    <row r="1695" spans="1:37" ht="30" customHeight="1" x14ac:dyDescent="0.25">
      <c r="A1695" s="115">
        <v>1694</v>
      </c>
      <c r="B1695" s="81" t="s">
        <v>3722</v>
      </c>
      <c r="C1695" s="94" t="s">
        <v>3727</v>
      </c>
      <c r="D1695" s="81" t="s">
        <v>1</v>
      </c>
      <c r="E1695" s="81" t="s">
        <v>1</v>
      </c>
      <c r="F1695" s="81" t="s">
        <v>1</v>
      </c>
      <c r="G1695" s="261" t="s">
        <v>1</v>
      </c>
      <c r="H1695" s="169">
        <f t="shared" si="269"/>
        <v>0.05</v>
      </c>
      <c r="I1695" s="170" t="str">
        <f t="shared" si="270"/>
        <v>REMOTA</v>
      </c>
      <c r="J1695" s="292">
        <v>154000000</v>
      </c>
      <c r="K1695" s="221">
        <v>0</v>
      </c>
      <c r="L1695" s="82" t="s">
        <v>131</v>
      </c>
      <c r="M1695" s="188"/>
      <c r="N1695" s="82" t="s">
        <v>405</v>
      </c>
      <c r="O1695" s="111" t="s">
        <v>405</v>
      </c>
      <c r="P1695" s="82" t="s">
        <v>407</v>
      </c>
      <c r="Q1695" s="82" t="s">
        <v>3812</v>
      </c>
      <c r="R1695" s="82"/>
      <c r="S1695" s="82"/>
      <c r="T1695" s="82">
        <v>88367</v>
      </c>
      <c r="U1695" s="82" t="s">
        <v>165</v>
      </c>
      <c r="V1695" s="82"/>
      <c r="W1695" s="171">
        <v>44074</v>
      </c>
      <c r="X1695" s="172" t="e">
        <f>+CONCATENATE(TEXT(#REF!,"yyyy"),"-",TEXT(#REF!,"mm"))</f>
        <v>#REF!</v>
      </c>
      <c r="Y1695" s="173" t="str">
        <f t="shared" si="262"/>
        <v>3</v>
      </c>
      <c r="Z1695" s="172" t="str">
        <f t="shared" si="263"/>
        <v>2020-07</v>
      </c>
      <c r="AA1695" s="170" t="e">
        <f>+VLOOKUP(Z1695,#REF!,2,FALSE)/VLOOKUP(X1695,#REF!,2,FALSE)</f>
        <v>#REF!</v>
      </c>
      <c r="AB1695" s="174" t="e">
        <f t="shared" si="264"/>
        <v>#REF!</v>
      </c>
      <c r="AC1695" s="174" t="e">
        <f t="shared" si="265"/>
        <v>#REF!</v>
      </c>
      <c r="AD1695" s="175" t="e">
        <f>+#REF!+365*Y1695</f>
        <v>#REF!</v>
      </c>
      <c r="AE1695" s="176" t="e">
        <f t="shared" si="266"/>
        <v>#REF!</v>
      </c>
      <c r="AF1695" s="170" t="e">
        <f>+VLOOKUP(CONCATENATE(TEXT(W1695,"yyyy"),"-",TEXT(W1695,"mm")),#REF!,2,0)</f>
        <v>#REF!</v>
      </c>
      <c r="AG1695" s="177" t="e">
        <f>+(AC1695*(1+'INFLAC PROYECTADA'!$B$8)^(AE1695))/((1+DEMANDADO!AF1695)^(AE1695))</f>
        <v>#REF!</v>
      </c>
      <c r="AH1695" s="169">
        <f>(0.2*VLOOKUP(D1695,'%.'!$A$1:$B$4,2,FALSE))+(0.35*VLOOKUP(E1695,'%.'!$A$1:$B$4,2,FALSE))+(0.1*VLOOKUP(F1695,'%.'!$A$1:$B$4,2,FALSE))+(0.35*VLOOKUP(G1695,'%.'!$A$1:$B$4,2,FALSE))</f>
        <v>0.05</v>
      </c>
      <c r="AI1695" s="128" t="str">
        <f t="shared" si="271"/>
        <v>REMOTA</v>
      </c>
      <c r="AJ1695" s="128" t="str">
        <f t="shared" si="267"/>
        <v>No se registra</v>
      </c>
      <c r="AK1695" s="178">
        <f t="shared" si="268"/>
        <v>0</v>
      </c>
    </row>
    <row r="1696" spans="1:37" ht="30" customHeight="1" x14ac:dyDescent="0.25">
      <c r="A1696" s="115">
        <v>1695</v>
      </c>
      <c r="B1696" s="81" t="s">
        <v>3722</v>
      </c>
      <c r="C1696" s="94" t="s">
        <v>3728</v>
      </c>
      <c r="D1696" s="81" t="s">
        <v>1</v>
      </c>
      <c r="E1696" s="81" t="s">
        <v>1</v>
      </c>
      <c r="F1696" s="81" t="s">
        <v>1</v>
      </c>
      <c r="G1696" s="261" t="s">
        <v>1</v>
      </c>
      <c r="H1696" s="169">
        <f t="shared" si="269"/>
        <v>0.05</v>
      </c>
      <c r="I1696" s="170" t="str">
        <f t="shared" si="270"/>
        <v>REMOTA</v>
      </c>
      <c r="J1696" s="292">
        <v>11203920</v>
      </c>
      <c r="K1696" s="221">
        <v>0</v>
      </c>
      <c r="L1696" s="82" t="s">
        <v>130</v>
      </c>
      <c r="M1696" s="188"/>
      <c r="N1696" s="82" t="s">
        <v>405</v>
      </c>
      <c r="O1696" s="111" t="s">
        <v>405</v>
      </c>
      <c r="P1696" s="82" t="s">
        <v>407</v>
      </c>
      <c r="Q1696" s="82" t="s">
        <v>3812</v>
      </c>
      <c r="R1696" s="82"/>
      <c r="S1696" s="82"/>
      <c r="T1696" s="82">
        <v>88367</v>
      </c>
      <c r="U1696" s="82" t="s">
        <v>171</v>
      </c>
      <c r="V1696" s="82"/>
      <c r="W1696" s="171">
        <v>44074</v>
      </c>
      <c r="X1696" s="172" t="e">
        <f>+CONCATENATE(TEXT(#REF!,"yyyy"),"-",TEXT(#REF!,"mm"))</f>
        <v>#REF!</v>
      </c>
      <c r="Y1696" s="173" t="str">
        <f t="shared" si="262"/>
        <v>3</v>
      </c>
      <c r="Z1696" s="172" t="str">
        <f t="shared" si="263"/>
        <v>2020-07</v>
      </c>
      <c r="AA1696" s="170" t="e">
        <f>+VLOOKUP(Z1696,#REF!,2,FALSE)/VLOOKUP(X1696,#REF!,2,FALSE)</f>
        <v>#REF!</v>
      </c>
      <c r="AB1696" s="174" t="e">
        <f t="shared" si="264"/>
        <v>#REF!</v>
      </c>
      <c r="AC1696" s="174" t="e">
        <f t="shared" si="265"/>
        <v>#REF!</v>
      </c>
      <c r="AD1696" s="175" t="e">
        <f>+#REF!+365*Y1696</f>
        <v>#REF!</v>
      </c>
      <c r="AE1696" s="176" t="e">
        <f t="shared" si="266"/>
        <v>#REF!</v>
      </c>
      <c r="AF1696" s="170" t="e">
        <f>+VLOOKUP(CONCATENATE(TEXT(W1696,"yyyy"),"-",TEXT(W1696,"mm")),#REF!,2,0)</f>
        <v>#REF!</v>
      </c>
      <c r="AG1696" s="177" t="e">
        <f>+(AC1696*(1+'INFLAC PROYECTADA'!$B$8)^(AE1696))/((1+DEMANDADO!AF1696)^(AE1696))</f>
        <v>#REF!</v>
      </c>
      <c r="AH1696" s="169">
        <f>(0.2*VLOOKUP(D1696,'%.'!$A$1:$B$4,2,FALSE))+(0.35*VLOOKUP(E1696,'%.'!$A$1:$B$4,2,FALSE))+(0.1*VLOOKUP(F1696,'%.'!$A$1:$B$4,2,FALSE))+(0.35*VLOOKUP(G1696,'%.'!$A$1:$B$4,2,FALSE))</f>
        <v>0.05</v>
      </c>
      <c r="AI1696" s="128" t="str">
        <f t="shared" si="271"/>
        <v>REMOTA</v>
      </c>
      <c r="AJ1696" s="128" t="str">
        <f t="shared" si="267"/>
        <v>No se registra</v>
      </c>
      <c r="AK1696" s="178">
        <f t="shared" si="268"/>
        <v>0</v>
      </c>
    </row>
    <row r="1697" spans="1:37" ht="30" customHeight="1" x14ac:dyDescent="0.25">
      <c r="A1697" s="115">
        <v>1696</v>
      </c>
      <c r="B1697" s="81" t="s">
        <v>3722</v>
      </c>
      <c r="C1697" s="94" t="s">
        <v>3729</v>
      </c>
      <c r="D1697" s="81" t="s">
        <v>1</v>
      </c>
      <c r="E1697" s="81" t="s">
        <v>1</v>
      </c>
      <c r="F1697" s="81" t="s">
        <v>1</v>
      </c>
      <c r="G1697" s="261" t="s">
        <v>1</v>
      </c>
      <c r="H1697" s="169">
        <f t="shared" si="269"/>
        <v>0.05</v>
      </c>
      <c r="I1697" s="170" t="str">
        <f t="shared" si="270"/>
        <v>REMOTA</v>
      </c>
      <c r="J1697" s="292">
        <v>81732480</v>
      </c>
      <c r="K1697" s="221">
        <v>0</v>
      </c>
      <c r="L1697" s="82" t="s">
        <v>130</v>
      </c>
      <c r="M1697" s="188"/>
      <c r="N1697" s="82" t="s">
        <v>405</v>
      </c>
      <c r="O1697" s="111" t="s">
        <v>405</v>
      </c>
      <c r="P1697" s="82" t="s">
        <v>407</v>
      </c>
      <c r="Q1697" s="82" t="s">
        <v>3812</v>
      </c>
      <c r="R1697" s="82"/>
      <c r="S1697" s="82"/>
      <c r="T1697" s="82">
        <v>88367</v>
      </c>
      <c r="U1697" s="82" t="s">
        <v>76</v>
      </c>
      <c r="V1697" s="82"/>
      <c r="W1697" s="171">
        <v>44074</v>
      </c>
      <c r="X1697" s="172" t="e">
        <f>+CONCATENATE(TEXT(#REF!,"yyyy"),"-",TEXT(#REF!,"mm"))</f>
        <v>#REF!</v>
      </c>
      <c r="Y1697" s="173" t="str">
        <f t="shared" si="262"/>
        <v>3</v>
      </c>
      <c r="Z1697" s="172" t="str">
        <f t="shared" si="263"/>
        <v>2020-07</v>
      </c>
      <c r="AA1697" s="170" t="e">
        <f>+VLOOKUP(Z1697,#REF!,2,FALSE)/VLOOKUP(X1697,#REF!,2,FALSE)</f>
        <v>#REF!</v>
      </c>
      <c r="AB1697" s="174" t="e">
        <f t="shared" si="264"/>
        <v>#REF!</v>
      </c>
      <c r="AC1697" s="174" t="e">
        <f t="shared" si="265"/>
        <v>#REF!</v>
      </c>
      <c r="AD1697" s="175" t="e">
        <f>+#REF!+365*Y1697</f>
        <v>#REF!</v>
      </c>
      <c r="AE1697" s="176" t="e">
        <f t="shared" si="266"/>
        <v>#REF!</v>
      </c>
      <c r="AF1697" s="170" t="e">
        <f>+VLOOKUP(CONCATENATE(TEXT(W1697,"yyyy"),"-",TEXT(W1697,"mm")),#REF!,2,0)</f>
        <v>#REF!</v>
      </c>
      <c r="AG1697" s="177" t="e">
        <f>+(AC1697*(1+'INFLAC PROYECTADA'!$B$8)^(AE1697))/((1+DEMANDADO!AF1697)^(AE1697))</f>
        <v>#REF!</v>
      </c>
      <c r="AH1697" s="169">
        <f>(0.2*VLOOKUP(D1697,'%.'!$A$1:$B$4,2,FALSE))+(0.35*VLOOKUP(E1697,'%.'!$A$1:$B$4,2,FALSE))+(0.1*VLOOKUP(F1697,'%.'!$A$1:$B$4,2,FALSE))+(0.35*VLOOKUP(G1697,'%.'!$A$1:$B$4,2,FALSE))</f>
        <v>0.05</v>
      </c>
      <c r="AI1697" s="128" t="str">
        <f t="shared" si="271"/>
        <v>REMOTA</v>
      </c>
      <c r="AJ1697" s="128" t="str">
        <f t="shared" si="267"/>
        <v>No se registra</v>
      </c>
      <c r="AK1697" s="178">
        <f t="shared" si="268"/>
        <v>0</v>
      </c>
    </row>
    <row r="1698" spans="1:37" ht="30" customHeight="1" x14ac:dyDescent="0.25">
      <c r="A1698" s="115">
        <v>1697</v>
      </c>
      <c r="B1698" s="81" t="s">
        <v>3722</v>
      </c>
      <c r="C1698" s="94" t="s">
        <v>3730</v>
      </c>
      <c r="D1698" s="81" t="s">
        <v>1</v>
      </c>
      <c r="E1698" s="81" t="s">
        <v>1</v>
      </c>
      <c r="F1698" s="81" t="s">
        <v>1</v>
      </c>
      <c r="G1698" s="261" t="s">
        <v>1</v>
      </c>
      <c r="H1698" s="169">
        <f t="shared" si="269"/>
        <v>0.05</v>
      </c>
      <c r="I1698" s="170" t="str">
        <f t="shared" si="270"/>
        <v>REMOTA</v>
      </c>
      <c r="J1698" s="292">
        <v>31510493</v>
      </c>
      <c r="K1698" s="221">
        <v>0</v>
      </c>
      <c r="L1698" s="82" t="s">
        <v>130</v>
      </c>
      <c r="M1698" s="188"/>
      <c r="N1698" s="82" t="s">
        <v>405</v>
      </c>
      <c r="O1698" s="111" t="s">
        <v>405</v>
      </c>
      <c r="P1698" s="82" t="s">
        <v>407</v>
      </c>
      <c r="Q1698" s="82" t="s">
        <v>3812</v>
      </c>
      <c r="R1698" s="82"/>
      <c r="S1698" s="82"/>
      <c r="T1698" s="82">
        <v>88367</v>
      </c>
      <c r="U1698" s="82" t="s">
        <v>76</v>
      </c>
      <c r="V1698" s="82"/>
      <c r="W1698" s="171">
        <v>44074</v>
      </c>
      <c r="X1698" s="172" t="e">
        <f>+CONCATENATE(TEXT(#REF!,"yyyy"),"-",TEXT(#REF!,"mm"))</f>
        <v>#REF!</v>
      </c>
      <c r="Y1698" s="173" t="str">
        <f t="shared" si="262"/>
        <v>3</v>
      </c>
      <c r="Z1698" s="172" t="str">
        <f t="shared" si="263"/>
        <v>2020-07</v>
      </c>
      <c r="AA1698" s="170" t="e">
        <f>+VLOOKUP(Z1698,#REF!,2,FALSE)/VLOOKUP(X1698,#REF!,2,FALSE)</f>
        <v>#REF!</v>
      </c>
      <c r="AB1698" s="174" t="e">
        <f t="shared" si="264"/>
        <v>#REF!</v>
      </c>
      <c r="AC1698" s="174" t="e">
        <f t="shared" si="265"/>
        <v>#REF!</v>
      </c>
      <c r="AD1698" s="175" t="e">
        <f>+#REF!+365*Y1698</f>
        <v>#REF!</v>
      </c>
      <c r="AE1698" s="176" t="e">
        <f t="shared" si="266"/>
        <v>#REF!</v>
      </c>
      <c r="AF1698" s="170" t="e">
        <f>+VLOOKUP(CONCATENATE(TEXT(W1698,"yyyy"),"-",TEXT(W1698,"mm")),#REF!,2,0)</f>
        <v>#REF!</v>
      </c>
      <c r="AG1698" s="177" t="e">
        <f>+(AC1698*(1+'INFLAC PROYECTADA'!$B$8)^(AE1698))/((1+DEMANDADO!AF1698)^(AE1698))</f>
        <v>#REF!</v>
      </c>
      <c r="AH1698" s="169">
        <f>(0.2*VLOOKUP(D1698,'%.'!$A$1:$B$4,2,FALSE))+(0.35*VLOOKUP(E1698,'%.'!$A$1:$B$4,2,FALSE))+(0.1*VLOOKUP(F1698,'%.'!$A$1:$B$4,2,FALSE))+(0.35*VLOOKUP(G1698,'%.'!$A$1:$B$4,2,FALSE))</f>
        <v>0.05</v>
      </c>
      <c r="AI1698" s="128" t="str">
        <f t="shared" si="271"/>
        <v>REMOTA</v>
      </c>
      <c r="AJ1698" s="128" t="str">
        <f t="shared" si="267"/>
        <v>No se registra</v>
      </c>
      <c r="AK1698" s="178">
        <f t="shared" si="268"/>
        <v>0</v>
      </c>
    </row>
    <row r="1699" spans="1:37" ht="30" customHeight="1" x14ac:dyDescent="0.25">
      <c r="A1699" s="115">
        <v>1698</v>
      </c>
      <c r="B1699" s="81" t="s">
        <v>3722</v>
      </c>
      <c r="C1699" s="94" t="s">
        <v>3731</v>
      </c>
      <c r="D1699" s="81" t="s">
        <v>1</v>
      </c>
      <c r="E1699" s="81" t="s">
        <v>1</v>
      </c>
      <c r="F1699" s="81" t="s">
        <v>1</v>
      </c>
      <c r="G1699" s="261" t="s">
        <v>1</v>
      </c>
      <c r="H1699" s="169">
        <f t="shared" si="269"/>
        <v>0.05</v>
      </c>
      <c r="I1699" s="170" t="str">
        <f t="shared" si="270"/>
        <v>REMOTA</v>
      </c>
      <c r="J1699" s="292">
        <v>15666966</v>
      </c>
      <c r="K1699" s="221">
        <v>0</v>
      </c>
      <c r="L1699" s="82" t="s">
        <v>130</v>
      </c>
      <c r="M1699" s="188"/>
      <c r="N1699" s="82" t="s">
        <v>405</v>
      </c>
      <c r="O1699" s="111" t="s">
        <v>405</v>
      </c>
      <c r="P1699" s="82" t="s">
        <v>407</v>
      </c>
      <c r="Q1699" s="82" t="s">
        <v>3812</v>
      </c>
      <c r="R1699" s="82"/>
      <c r="S1699" s="82"/>
      <c r="T1699" s="82">
        <v>88367</v>
      </c>
      <c r="U1699" s="82" t="s">
        <v>171</v>
      </c>
      <c r="V1699" s="82"/>
      <c r="W1699" s="171">
        <v>44074</v>
      </c>
      <c r="X1699" s="172" t="e">
        <f>+CONCATENATE(TEXT(#REF!,"yyyy"),"-",TEXT(#REF!,"mm"))</f>
        <v>#REF!</v>
      </c>
      <c r="Y1699" s="173" t="str">
        <f t="shared" si="262"/>
        <v>3</v>
      </c>
      <c r="Z1699" s="172" t="str">
        <f t="shared" si="263"/>
        <v>2020-07</v>
      </c>
      <c r="AA1699" s="170" t="e">
        <f>+VLOOKUP(Z1699,#REF!,2,FALSE)/VLOOKUP(X1699,#REF!,2,FALSE)</f>
        <v>#REF!</v>
      </c>
      <c r="AB1699" s="174" t="e">
        <f t="shared" si="264"/>
        <v>#REF!</v>
      </c>
      <c r="AC1699" s="174" t="e">
        <f t="shared" si="265"/>
        <v>#REF!</v>
      </c>
      <c r="AD1699" s="175" t="e">
        <f>+#REF!+365*Y1699</f>
        <v>#REF!</v>
      </c>
      <c r="AE1699" s="176" t="e">
        <f t="shared" si="266"/>
        <v>#REF!</v>
      </c>
      <c r="AF1699" s="170" t="e">
        <f>+VLOOKUP(CONCATENATE(TEXT(W1699,"yyyy"),"-",TEXT(W1699,"mm")),#REF!,2,0)</f>
        <v>#REF!</v>
      </c>
      <c r="AG1699" s="177" t="e">
        <f>+(AC1699*(1+'INFLAC PROYECTADA'!$B$8)^(AE1699))/((1+DEMANDADO!AF1699)^(AE1699))</f>
        <v>#REF!</v>
      </c>
      <c r="AH1699" s="169">
        <f>(0.2*VLOOKUP(D1699,'%.'!$A$1:$B$4,2,FALSE))+(0.35*VLOOKUP(E1699,'%.'!$A$1:$B$4,2,FALSE))+(0.1*VLOOKUP(F1699,'%.'!$A$1:$B$4,2,FALSE))+(0.35*VLOOKUP(G1699,'%.'!$A$1:$B$4,2,FALSE))</f>
        <v>0.05</v>
      </c>
      <c r="AI1699" s="128" t="str">
        <f t="shared" si="271"/>
        <v>REMOTA</v>
      </c>
      <c r="AJ1699" s="128" t="str">
        <f t="shared" si="267"/>
        <v>No se registra</v>
      </c>
      <c r="AK1699" s="178">
        <f t="shared" si="268"/>
        <v>0</v>
      </c>
    </row>
    <row r="1700" spans="1:37" ht="30" customHeight="1" x14ac:dyDescent="0.25">
      <c r="A1700" s="115">
        <v>1699</v>
      </c>
      <c r="B1700" s="79" t="s">
        <v>3789</v>
      </c>
      <c r="C1700" s="94" t="s">
        <v>3732</v>
      </c>
      <c r="D1700" s="81" t="s">
        <v>1</v>
      </c>
      <c r="E1700" s="81" t="s">
        <v>1</v>
      </c>
      <c r="F1700" s="81" t="s">
        <v>1</v>
      </c>
      <c r="G1700" s="261" t="s">
        <v>1</v>
      </c>
      <c r="H1700" s="169">
        <f t="shared" si="269"/>
        <v>0.05</v>
      </c>
      <c r="I1700" s="170" t="str">
        <f t="shared" si="270"/>
        <v>REMOTA</v>
      </c>
      <c r="J1700" s="292">
        <v>2266800</v>
      </c>
      <c r="K1700" s="221">
        <v>0</v>
      </c>
      <c r="L1700" s="82" t="s">
        <v>130</v>
      </c>
      <c r="M1700" s="188"/>
      <c r="N1700" s="82" t="s">
        <v>405</v>
      </c>
      <c r="O1700" s="111" t="s">
        <v>405</v>
      </c>
      <c r="P1700" s="82">
        <v>3</v>
      </c>
      <c r="Q1700" s="82" t="s">
        <v>3812</v>
      </c>
      <c r="R1700" s="82"/>
      <c r="S1700" s="82"/>
      <c r="T1700" s="82">
        <v>88367</v>
      </c>
      <c r="U1700" s="82" t="s">
        <v>76</v>
      </c>
      <c r="V1700" s="82"/>
      <c r="W1700" s="171">
        <v>44074</v>
      </c>
      <c r="X1700" s="172" t="e">
        <f>+CONCATENATE(TEXT(#REF!,"yyyy"),"-",TEXT(#REF!,"mm"))</f>
        <v>#REF!</v>
      </c>
      <c r="Y1700" s="173" t="str">
        <f t="shared" si="262"/>
        <v>3</v>
      </c>
      <c r="Z1700" s="172" t="str">
        <f t="shared" si="263"/>
        <v>2020-07</v>
      </c>
      <c r="AA1700" s="170" t="e">
        <f>+VLOOKUP(Z1700,#REF!,2,FALSE)/VLOOKUP(X1700,#REF!,2,FALSE)</f>
        <v>#REF!</v>
      </c>
      <c r="AB1700" s="174" t="e">
        <f t="shared" si="264"/>
        <v>#REF!</v>
      </c>
      <c r="AC1700" s="174" t="e">
        <f t="shared" si="265"/>
        <v>#REF!</v>
      </c>
      <c r="AD1700" s="175" t="e">
        <f>+#REF!+365*Y1700</f>
        <v>#REF!</v>
      </c>
      <c r="AE1700" s="176" t="e">
        <f t="shared" si="266"/>
        <v>#REF!</v>
      </c>
      <c r="AF1700" s="170" t="e">
        <f>+VLOOKUP(CONCATENATE(TEXT(W1700,"yyyy"),"-",TEXT(W1700,"mm")),#REF!,2,0)</f>
        <v>#REF!</v>
      </c>
      <c r="AG1700" s="177" t="e">
        <f>+(AC1700*(1+'INFLAC PROYECTADA'!$B$8)^(AE1700))/((1+DEMANDADO!AF1700)^(AE1700))</f>
        <v>#REF!</v>
      </c>
      <c r="AH1700" s="169">
        <f>(0.2*VLOOKUP(D1700,'%.'!$A$1:$B$4,2,FALSE))+(0.35*VLOOKUP(E1700,'%.'!$A$1:$B$4,2,FALSE))+(0.1*VLOOKUP(F1700,'%.'!$A$1:$B$4,2,FALSE))+(0.35*VLOOKUP(G1700,'%.'!$A$1:$B$4,2,FALSE))</f>
        <v>0.05</v>
      </c>
      <c r="AI1700" s="128" t="str">
        <f t="shared" si="271"/>
        <v>REMOTA</v>
      </c>
      <c r="AJ1700" s="128" t="str">
        <f t="shared" si="267"/>
        <v>No se registra</v>
      </c>
      <c r="AK1700" s="178">
        <f t="shared" si="268"/>
        <v>0</v>
      </c>
    </row>
    <row r="1701" spans="1:37" ht="30" customHeight="1" x14ac:dyDescent="0.25">
      <c r="A1701" s="115">
        <v>1700</v>
      </c>
      <c r="B1701" s="81" t="s">
        <v>3722</v>
      </c>
      <c r="C1701" s="94" t="s">
        <v>3733</v>
      </c>
      <c r="D1701" s="81" t="s">
        <v>1</v>
      </c>
      <c r="E1701" s="81" t="s">
        <v>1</v>
      </c>
      <c r="F1701" s="81" t="s">
        <v>1</v>
      </c>
      <c r="G1701" s="261" t="s">
        <v>1</v>
      </c>
      <c r="H1701" s="169">
        <f t="shared" si="269"/>
        <v>0.05</v>
      </c>
      <c r="I1701" s="170" t="str">
        <f t="shared" si="270"/>
        <v>REMOTA</v>
      </c>
      <c r="J1701" s="292">
        <v>7972364</v>
      </c>
      <c r="K1701" s="221">
        <v>0</v>
      </c>
      <c r="L1701" s="82" t="s">
        <v>131</v>
      </c>
      <c r="M1701" s="188"/>
      <c r="N1701" s="82" t="s">
        <v>405</v>
      </c>
      <c r="O1701" s="111" t="s">
        <v>405</v>
      </c>
      <c r="P1701" s="82">
        <v>3</v>
      </c>
      <c r="Q1701" s="82" t="s">
        <v>3812</v>
      </c>
      <c r="R1701" s="82"/>
      <c r="S1701" s="82"/>
      <c r="T1701" s="82">
        <v>88367</v>
      </c>
      <c r="U1701" s="82" t="s">
        <v>76</v>
      </c>
      <c r="V1701" s="82"/>
      <c r="W1701" s="171">
        <v>44074</v>
      </c>
      <c r="X1701" s="172" t="e">
        <f>+CONCATENATE(TEXT(#REF!,"yyyy"),"-",TEXT(#REF!,"mm"))</f>
        <v>#REF!</v>
      </c>
      <c r="Y1701" s="173" t="str">
        <f t="shared" si="262"/>
        <v>3</v>
      </c>
      <c r="Z1701" s="172" t="str">
        <f t="shared" si="263"/>
        <v>2020-07</v>
      </c>
      <c r="AA1701" s="170" t="e">
        <f>+VLOOKUP(Z1701,#REF!,2,FALSE)/VLOOKUP(X1701,#REF!,2,FALSE)</f>
        <v>#REF!</v>
      </c>
      <c r="AB1701" s="174" t="e">
        <f t="shared" si="264"/>
        <v>#REF!</v>
      </c>
      <c r="AC1701" s="174" t="e">
        <f t="shared" si="265"/>
        <v>#REF!</v>
      </c>
      <c r="AD1701" s="175" t="e">
        <f>+#REF!+365*Y1701</f>
        <v>#REF!</v>
      </c>
      <c r="AE1701" s="176" t="e">
        <f t="shared" si="266"/>
        <v>#REF!</v>
      </c>
      <c r="AF1701" s="170" t="e">
        <f>+VLOOKUP(CONCATENATE(TEXT(W1701,"yyyy"),"-",TEXT(W1701,"mm")),#REF!,2,0)</f>
        <v>#REF!</v>
      </c>
      <c r="AG1701" s="177" t="e">
        <f>+(AC1701*(1+'INFLAC PROYECTADA'!$B$8)^(AE1701))/((1+DEMANDADO!AF1701)^(AE1701))</f>
        <v>#REF!</v>
      </c>
      <c r="AH1701" s="169">
        <f>(0.2*VLOOKUP(D1701,'%.'!$A$1:$B$4,2,FALSE))+(0.35*VLOOKUP(E1701,'%.'!$A$1:$B$4,2,FALSE))+(0.1*VLOOKUP(F1701,'%.'!$A$1:$B$4,2,FALSE))+(0.35*VLOOKUP(G1701,'%.'!$A$1:$B$4,2,FALSE))</f>
        <v>0.05</v>
      </c>
      <c r="AI1701" s="128" t="str">
        <f t="shared" si="271"/>
        <v>REMOTA</v>
      </c>
      <c r="AJ1701" s="128" t="str">
        <f t="shared" si="267"/>
        <v>No se registra</v>
      </c>
      <c r="AK1701" s="178">
        <f t="shared" si="268"/>
        <v>0</v>
      </c>
    </row>
    <row r="1702" spans="1:37" ht="30" customHeight="1" x14ac:dyDescent="0.25">
      <c r="A1702" s="115">
        <v>1701</v>
      </c>
      <c r="B1702" s="79" t="s">
        <v>3807</v>
      </c>
      <c r="C1702" s="94" t="s">
        <v>3734</v>
      </c>
      <c r="D1702" s="81" t="s">
        <v>1</v>
      </c>
      <c r="E1702" s="81" t="s">
        <v>1</v>
      </c>
      <c r="F1702" s="81" t="s">
        <v>1</v>
      </c>
      <c r="G1702" s="261" t="s">
        <v>1</v>
      </c>
      <c r="H1702" s="169">
        <f t="shared" si="269"/>
        <v>0.05</v>
      </c>
      <c r="I1702" s="170" t="str">
        <f t="shared" si="270"/>
        <v>REMOTA</v>
      </c>
      <c r="J1702" s="292">
        <v>453000000</v>
      </c>
      <c r="K1702" s="221">
        <v>0</v>
      </c>
      <c r="L1702" s="82" t="s">
        <v>130</v>
      </c>
      <c r="M1702" s="188"/>
      <c r="N1702" s="82" t="s">
        <v>405</v>
      </c>
      <c r="O1702" s="111" t="s">
        <v>405</v>
      </c>
      <c r="P1702" s="82">
        <v>3</v>
      </c>
      <c r="Q1702" s="82" t="s">
        <v>3812</v>
      </c>
      <c r="R1702" s="82"/>
      <c r="S1702" s="82"/>
      <c r="T1702" s="82">
        <v>88367</v>
      </c>
      <c r="U1702" s="82" t="s">
        <v>180</v>
      </c>
      <c r="V1702" s="82"/>
      <c r="W1702" s="171">
        <v>44074</v>
      </c>
      <c r="X1702" s="172" t="e">
        <f>+CONCATENATE(TEXT(#REF!,"yyyy"),"-",TEXT(#REF!,"mm"))</f>
        <v>#REF!</v>
      </c>
      <c r="Y1702" s="173" t="str">
        <f t="shared" si="262"/>
        <v>3</v>
      </c>
      <c r="Z1702" s="172" t="str">
        <f t="shared" si="263"/>
        <v>2020-07</v>
      </c>
      <c r="AA1702" s="170" t="e">
        <f>+VLOOKUP(Z1702,#REF!,2,FALSE)/VLOOKUP(X1702,#REF!,2,FALSE)</f>
        <v>#REF!</v>
      </c>
      <c r="AB1702" s="174" t="e">
        <f t="shared" si="264"/>
        <v>#REF!</v>
      </c>
      <c r="AC1702" s="174" t="e">
        <f t="shared" si="265"/>
        <v>#REF!</v>
      </c>
      <c r="AD1702" s="175" t="e">
        <f>+#REF!+365*Y1702</f>
        <v>#REF!</v>
      </c>
      <c r="AE1702" s="176" t="e">
        <f t="shared" si="266"/>
        <v>#REF!</v>
      </c>
      <c r="AF1702" s="170" t="e">
        <f>+VLOOKUP(CONCATENATE(TEXT(W1702,"yyyy"),"-",TEXT(W1702,"mm")),#REF!,2,0)</f>
        <v>#REF!</v>
      </c>
      <c r="AG1702" s="177" t="e">
        <f>+(AC1702*(1+'INFLAC PROYECTADA'!$B$8)^(AE1702))/((1+DEMANDADO!AF1702)^(AE1702))</f>
        <v>#REF!</v>
      </c>
      <c r="AH1702" s="169">
        <f>(0.2*VLOOKUP(D1702,'%.'!$A$1:$B$4,2,FALSE))+(0.35*VLOOKUP(E1702,'%.'!$A$1:$B$4,2,FALSE))+(0.1*VLOOKUP(F1702,'%.'!$A$1:$B$4,2,FALSE))+(0.35*VLOOKUP(G1702,'%.'!$A$1:$B$4,2,FALSE))</f>
        <v>0.05</v>
      </c>
      <c r="AI1702" s="128" t="str">
        <f t="shared" si="271"/>
        <v>REMOTA</v>
      </c>
      <c r="AJ1702" s="128" t="str">
        <f t="shared" si="267"/>
        <v>No se registra</v>
      </c>
      <c r="AK1702" s="178">
        <f t="shared" si="268"/>
        <v>0</v>
      </c>
    </row>
    <row r="1703" spans="1:37" ht="30" customHeight="1" x14ac:dyDescent="0.25">
      <c r="A1703" s="115">
        <v>1702</v>
      </c>
      <c r="B1703" s="81" t="s">
        <v>3722</v>
      </c>
      <c r="C1703" s="94" t="s">
        <v>3735</v>
      </c>
      <c r="D1703" s="81" t="s">
        <v>1</v>
      </c>
      <c r="E1703" s="81" t="s">
        <v>1</v>
      </c>
      <c r="F1703" s="81" t="s">
        <v>1</v>
      </c>
      <c r="G1703" s="261" t="s">
        <v>1</v>
      </c>
      <c r="H1703" s="169">
        <f t="shared" si="269"/>
        <v>0.05</v>
      </c>
      <c r="I1703" s="170" t="str">
        <f t="shared" si="270"/>
        <v>REMOTA</v>
      </c>
      <c r="J1703" s="292">
        <v>29932000</v>
      </c>
      <c r="K1703" s="221">
        <v>0</v>
      </c>
      <c r="L1703" s="82" t="s">
        <v>130</v>
      </c>
      <c r="M1703" s="188"/>
      <c r="N1703" s="82" t="s">
        <v>405</v>
      </c>
      <c r="O1703" s="111" t="s">
        <v>405</v>
      </c>
      <c r="P1703" s="82">
        <v>3</v>
      </c>
      <c r="Q1703" s="82" t="s">
        <v>3812</v>
      </c>
      <c r="R1703" s="82"/>
      <c r="S1703" s="82"/>
      <c r="T1703" s="82">
        <v>88367</v>
      </c>
      <c r="U1703" s="82" t="s">
        <v>178</v>
      </c>
      <c r="V1703" s="82"/>
      <c r="W1703" s="171">
        <v>44074</v>
      </c>
      <c r="X1703" s="172" t="e">
        <f>+CONCATENATE(TEXT(#REF!,"yyyy"),"-",TEXT(#REF!,"mm"))</f>
        <v>#REF!</v>
      </c>
      <c r="Y1703" s="173" t="str">
        <f t="shared" si="262"/>
        <v>3</v>
      </c>
      <c r="Z1703" s="172" t="str">
        <f t="shared" si="263"/>
        <v>2020-07</v>
      </c>
      <c r="AA1703" s="170" t="e">
        <f>+VLOOKUP(Z1703,#REF!,2,FALSE)/VLOOKUP(X1703,#REF!,2,FALSE)</f>
        <v>#REF!</v>
      </c>
      <c r="AB1703" s="174" t="e">
        <f t="shared" si="264"/>
        <v>#REF!</v>
      </c>
      <c r="AC1703" s="174" t="e">
        <f t="shared" si="265"/>
        <v>#REF!</v>
      </c>
      <c r="AD1703" s="175" t="e">
        <f>+#REF!+365*Y1703</f>
        <v>#REF!</v>
      </c>
      <c r="AE1703" s="176" t="e">
        <f t="shared" si="266"/>
        <v>#REF!</v>
      </c>
      <c r="AF1703" s="170" t="e">
        <f>+VLOOKUP(CONCATENATE(TEXT(W1703,"yyyy"),"-",TEXT(W1703,"mm")),#REF!,2,0)</f>
        <v>#REF!</v>
      </c>
      <c r="AG1703" s="177" t="e">
        <f>+(AC1703*(1+'INFLAC PROYECTADA'!$B$8)^(AE1703))/((1+DEMANDADO!AF1703)^(AE1703))</f>
        <v>#REF!</v>
      </c>
      <c r="AH1703" s="169">
        <f>(0.2*VLOOKUP(D1703,'%.'!$A$1:$B$4,2,FALSE))+(0.35*VLOOKUP(E1703,'%.'!$A$1:$B$4,2,FALSE))+(0.1*VLOOKUP(F1703,'%.'!$A$1:$B$4,2,FALSE))+(0.35*VLOOKUP(G1703,'%.'!$A$1:$B$4,2,FALSE))</f>
        <v>0.05</v>
      </c>
      <c r="AI1703" s="128" t="str">
        <f t="shared" si="271"/>
        <v>REMOTA</v>
      </c>
      <c r="AJ1703" s="128" t="str">
        <f t="shared" si="267"/>
        <v>No se registra</v>
      </c>
      <c r="AK1703" s="178">
        <f t="shared" si="268"/>
        <v>0</v>
      </c>
    </row>
    <row r="1704" spans="1:37" ht="30" customHeight="1" x14ac:dyDescent="0.25">
      <c r="A1704" s="115">
        <v>1703</v>
      </c>
      <c r="B1704" s="79" t="s">
        <v>802</v>
      </c>
      <c r="C1704" s="94" t="s">
        <v>3736</v>
      </c>
      <c r="D1704" s="81" t="s">
        <v>1</v>
      </c>
      <c r="E1704" s="81" t="s">
        <v>1</v>
      </c>
      <c r="F1704" s="81" t="s">
        <v>1</v>
      </c>
      <c r="G1704" s="261" t="s">
        <v>1</v>
      </c>
      <c r="H1704" s="169">
        <f t="shared" si="269"/>
        <v>0.05</v>
      </c>
      <c r="I1704" s="170" t="str">
        <f t="shared" si="270"/>
        <v>REMOTA</v>
      </c>
      <c r="J1704" s="292">
        <v>2216336840</v>
      </c>
      <c r="K1704" s="221">
        <v>0</v>
      </c>
      <c r="L1704" s="82" t="s">
        <v>130</v>
      </c>
      <c r="M1704" s="188"/>
      <c r="N1704" s="82" t="s">
        <v>405</v>
      </c>
      <c r="O1704" s="111" t="s">
        <v>405</v>
      </c>
      <c r="P1704" s="82">
        <v>3</v>
      </c>
      <c r="Q1704" s="82" t="s">
        <v>3812</v>
      </c>
      <c r="R1704" s="82"/>
      <c r="S1704" s="82"/>
      <c r="T1704" s="82">
        <v>88367</v>
      </c>
      <c r="U1704" s="82" t="s">
        <v>171</v>
      </c>
      <c r="V1704" s="82"/>
      <c r="W1704" s="171">
        <v>44074</v>
      </c>
      <c r="X1704" s="172" t="e">
        <f>+CONCATENATE(TEXT(#REF!,"yyyy"),"-",TEXT(#REF!,"mm"))</f>
        <v>#REF!</v>
      </c>
      <c r="Y1704" s="173" t="str">
        <f t="shared" si="262"/>
        <v>3</v>
      </c>
      <c r="Z1704" s="172" t="str">
        <f t="shared" si="263"/>
        <v>2020-07</v>
      </c>
      <c r="AA1704" s="170" t="e">
        <f>+VLOOKUP(Z1704,#REF!,2,FALSE)/VLOOKUP(X1704,#REF!,2,FALSE)</f>
        <v>#REF!</v>
      </c>
      <c r="AB1704" s="174" t="e">
        <f t="shared" si="264"/>
        <v>#REF!</v>
      </c>
      <c r="AC1704" s="174" t="e">
        <f t="shared" si="265"/>
        <v>#REF!</v>
      </c>
      <c r="AD1704" s="175" t="e">
        <f>+#REF!+365*Y1704</f>
        <v>#REF!</v>
      </c>
      <c r="AE1704" s="176" t="e">
        <f t="shared" si="266"/>
        <v>#REF!</v>
      </c>
      <c r="AF1704" s="170" t="e">
        <f>+VLOOKUP(CONCATENATE(TEXT(W1704,"yyyy"),"-",TEXT(W1704,"mm")),#REF!,2,0)</f>
        <v>#REF!</v>
      </c>
      <c r="AG1704" s="177" t="e">
        <f>+(AC1704*(1+'INFLAC PROYECTADA'!$B$8)^(AE1704))/((1+DEMANDADO!AF1704)^(AE1704))</f>
        <v>#REF!</v>
      </c>
      <c r="AH1704" s="169">
        <f>(0.2*VLOOKUP(D1704,'%.'!$A$1:$B$4,2,FALSE))+(0.35*VLOOKUP(E1704,'%.'!$A$1:$B$4,2,FALSE))+(0.1*VLOOKUP(F1704,'%.'!$A$1:$B$4,2,FALSE))+(0.35*VLOOKUP(G1704,'%.'!$A$1:$B$4,2,FALSE))</f>
        <v>0.05</v>
      </c>
      <c r="AI1704" s="128" t="str">
        <f t="shared" si="271"/>
        <v>REMOTA</v>
      </c>
      <c r="AJ1704" s="128" t="str">
        <f t="shared" si="267"/>
        <v>No se registra</v>
      </c>
      <c r="AK1704" s="178">
        <f t="shared" si="268"/>
        <v>0</v>
      </c>
    </row>
    <row r="1705" spans="1:37" ht="30" customHeight="1" x14ac:dyDescent="0.25">
      <c r="A1705" s="115">
        <v>1704</v>
      </c>
      <c r="B1705" s="79" t="s">
        <v>802</v>
      </c>
      <c r="C1705" s="94" t="s">
        <v>3737</v>
      </c>
      <c r="D1705" s="81" t="s">
        <v>1</v>
      </c>
      <c r="E1705" s="81" t="s">
        <v>1</v>
      </c>
      <c r="F1705" s="81" t="s">
        <v>1</v>
      </c>
      <c r="G1705" s="261" t="s">
        <v>1</v>
      </c>
      <c r="H1705" s="169">
        <f t="shared" si="269"/>
        <v>0.05</v>
      </c>
      <c r="I1705" s="170" t="str">
        <f t="shared" si="270"/>
        <v>REMOTA</v>
      </c>
      <c r="J1705" s="292">
        <v>61170081</v>
      </c>
      <c r="K1705" s="221">
        <v>0</v>
      </c>
      <c r="L1705" s="82" t="s">
        <v>131</v>
      </c>
      <c r="M1705" s="188"/>
      <c r="N1705" s="82" t="s">
        <v>405</v>
      </c>
      <c r="O1705" s="111" t="s">
        <v>405</v>
      </c>
      <c r="P1705" s="82" t="s">
        <v>407</v>
      </c>
      <c r="Q1705" s="82" t="s">
        <v>3812</v>
      </c>
      <c r="R1705" s="82"/>
      <c r="S1705" s="82"/>
      <c r="T1705" s="82">
        <v>8367</v>
      </c>
      <c r="U1705" s="82" t="s">
        <v>76</v>
      </c>
      <c r="V1705" s="82"/>
      <c r="W1705" s="171">
        <v>44074</v>
      </c>
      <c r="X1705" s="172" t="e">
        <f>+CONCATENATE(TEXT(#REF!,"yyyy"),"-",TEXT(#REF!,"mm"))</f>
        <v>#REF!</v>
      </c>
      <c r="Y1705" s="173" t="str">
        <f t="shared" si="262"/>
        <v>3</v>
      </c>
      <c r="Z1705" s="172" t="str">
        <f t="shared" si="263"/>
        <v>2020-07</v>
      </c>
      <c r="AA1705" s="170" t="e">
        <f>+VLOOKUP(Z1705,#REF!,2,FALSE)/VLOOKUP(X1705,#REF!,2,FALSE)</f>
        <v>#REF!</v>
      </c>
      <c r="AB1705" s="174" t="e">
        <f t="shared" si="264"/>
        <v>#REF!</v>
      </c>
      <c r="AC1705" s="174" t="e">
        <f t="shared" si="265"/>
        <v>#REF!</v>
      </c>
      <c r="AD1705" s="175" t="e">
        <f>+#REF!+365*Y1705</f>
        <v>#REF!</v>
      </c>
      <c r="AE1705" s="176" t="e">
        <f t="shared" si="266"/>
        <v>#REF!</v>
      </c>
      <c r="AF1705" s="170" t="e">
        <f>+VLOOKUP(CONCATENATE(TEXT(W1705,"yyyy"),"-",TEXT(W1705,"mm")),#REF!,2,0)</f>
        <v>#REF!</v>
      </c>
      <c r="AG1705" s="177" t="e">
        <f>+(AC1705*(1+'INFLAC PROYECTADA'!$B$8)^(AE1705))/((1+DEMANDADO!AF1705)^(AE1705))</f>
        <v>#REF!</v>
      </c>
      <c r="AH1705" s="169">
        <f>(0.2*VLOOKUP(D1705,'%.'!$A$1:$B$4,2,FALSE))+(0.35*VLOOKUP(E1705,'%.'!$A$1:$B$4,2,FALSE))+(0.1*VLOOKUP(F1705,'%.'!$A$1:$B$4,2,FALSE))+(0.35*VLOOKUP(G1705,'%.'!$A$1:$B$4,2,FALSE))</f>
        <v>0.05</v>
      </c>
      <c r="AI1705" s="128" t="str">
        <f t="shared" si="271"/>
        <v>REMOTA</v>
      </c>
      <c r="AJ1705" s="128" t="str">
        <f t="shared" si="267"/>
        <v>No se registra</v>
      </c>
      <c r="AK1705" s="178">
        <f t="shared" si="268"/>
        <v>0</v>
      </c>
    </row>
    <row r="1706" spans="1:37" ht="30" customHeight="1" x14ac:dyDescent="0.25">
      <c r="A1706" s="115">
        <v>1705</v>
      </c>
      <c r="B1706" s="81" t="s">
        <v>3722</v>
      </c>
      <c r="C1706" s="94" t="s">
        <v>3738</v>
      </c>
      <c r="D1706" s="81" t="s">
        <v>1</v>
      </c>
      <c r="E1706" s="81" t="s">
        <v>1</v>
      </c>
      <c r="F1706" s="81" t="s">
        <v>1</v>
      </c>
      <c r="G1706" s="261" t="s">
        <v>1</v>
      </c>
      <c r="H1706" s="169">
        <f t="shared" si="269"/>
        <v>0.05</v>
      </c>
      <c r="I1706" s="170" t="str">
        <f t="shared" si="270"/>
        <v>REMOTA</v>
      </c>
      <c r="J1706" s="292">
        <v>0</v>
      </c>
      <c r="K1706" s="221">
        <v>0</v>
      </c>
      <c r="L1706" s="82" t="s">
        <v>131</v>
      </c>
      <c r="M1706" s="188"/>
      <c r="N1706" s="82" t="s">
        <v>405</v>
      </c>
      <c r="O1706" s="111" t="s">
        <v>405</v>
      </c>
      <c r="P1706" s="82" t="s">
        <v>407</v>
      </c>
      <c r="Q1706" s="82" t="s">
        <v>3812</v>
      </c>
      <c r="R1706" s="82"/>
      <c r="S1706" s="82"/>
      <c r="T1706" s="82">
        <v>88367</v>
      </c>
      <c r="U1706" s="82" t="s">
        <v>184</v>
      </c>
      <c r="V1706" s="82"/>
      <c r="W1706" s="171">
        <v>44074</v>
      </c>
      <c r="X1706" s="172" t="e">
        <f>+CONCATENATE(TEXT(#REF!,"yyyy"),"-",TEXT(#REF!,"mm"))</f>
        <v>#REF!</v>
      </c>
      <c r="Y1706" s="173" t="str">
        <f t="shared" si="262"/>
        <v>3</v>
      </c>
      <c r="Z1706" s="172" t="str">
        <f t="shared" si="263"/>
        <v>2020-07</v>
      </c>
      <c r="AA1706" s="170" t="e">
        <f>+VLOOKUP(Z1706,#REF!,2,FALSE)/VLOOKUP(X1706,#REF!,2,FALSE)</f>
        <v>#REF!</v>
      </c>
      <c r="AB1706" s="174" t="e">
        <f t="shared" si="264"/>
        <v>#REF!</v>
      </c>
      <c r="AC1706" s="174" t="e">
        <f t="shared" si="265"/>
        <v>#REF!</v>
      </c>
      <c r="AD1706" s="175" t="e">
        <f>+#REF!+365*Y1706</f>
        <v>#REF!</v>
      </c>
      <c r="AE1706" s="176" t="e">
        <f t="shared" si="266"/>
        <v>#REF!</v>
      </c>
      <c r="AF1706" s="170" t="e">
        <f>+VLOOKUP(CONCATENATE(TEXT(W1706,"yyyy"),"-",TEXT(W1706,"mm")),#REF!,2,0)</f>
        <v>#REF!</v>
      </c>
      <c r="AG1706" s="177" t="e">
        <f>+(AC1706*(1+'INFLAC PROYECTADA'!$B$8)^(AE1706))/((1+DEMANDADO!AF1706)^(AE1706))</f>
        <v>#REF!</v>
      </c>
      <c r="AH1706" s="169">
        <f>(0.2*VLOOKUP(D1706,'%.'!$A$1:$B$4,2,FALSE))+(0.35*VLOOKUP(E1706,'%.'!$A$1:$B$4,2,FALSE))+(0.1*VLOOKUP(F1706,'%.'!$A$1:$B$4,2,FALSE))+(0.35*VLOOKUP(G1706,'%.'!$A$1:$B$4,2,FALSE))</f>
        <v>0.05</v>
      </c>
      <c r="AI1706" s="128" t="str">
        <f t="shared" si="271"/>
        <v>REMOTA</v>
      </c>
      <c r="AJ1706" s="128" t="str">
        <f t="shared" si="267"/>
        <v>No se registra</v>
      </c>
      <c r="AK1706" s="178">
        <f t="shared" si="268"/>
        <v>0</v>
      </c>
    </row>
    <row r="1707" spans="1:37" ht="30" customHeight="1" x14ac:dyDescent="0.25">
      <c r="A1707" s="115">
        <v>1706</v>
      </c>
      <c r="B1707" s="81" t="s">
        <v>3722</v>
      </c>
      <c r="C1707" s="94" t="s">
        <v>3739</v>
      </c>
      <c r="D1707" s="81" t="s">
        <v>48</v>
      </c>
      <c r="E1707" s="81" t="s">
        <v>48</v>
      </c>
      <c r="F1707" s="81" t="s">
        <v>48</v>
      </c>
      <c r="G1707" s="261" t="s">
        <v>48</v>
      </c>
      <c r="H1707" s="169">
        <f t="shared" si="269"/>
        <v>0.5</v>
      </c>
      <c r="I1707" s="170" t="str">
        <f t="shared" si="270"/>
        <v>MEDIA</v>
      </c>
      <c r="J1707" s="292">
        <v>38410536</v>
      </c>
      <c r="K1707" s="221">
        <v>0</v>
      </c>
      <c r="L1707" s="82" t="s">
        <v>130</v>
      </c>
      <c r="M1707" s="188"/>
      <c r="N1707" s="82" t="s">
        <v>405</v>
      </c>
      <c r="O1707" s="111" t="s">
        <v>405</v>
      </c>
      <c r="P1707" s="82" t="s">
        <v>407</v>
      </c>
      <c r="Q1707" s="82" t="s">
        <v>3812</v>
      </c>
      <c r="R1707" s="82"/>
      <c r="S1707" s="82"/>
      <c r="T1707" s="82">
        <v>88367</v>
      </c>
      <c r="U1707" s="82" t="s">
        <v>171</v>
      </c>
      <c r="V1707" s="82"/>
      <c r="W1707" s="171">
        <v>44074</v>
      </c>
      <c r="X1707" s="172" t="e">
        <f>+CONCATENATE(TEXT(#REF!,"yyyy"),"-",TEXT(#REF!,"mm"))</f>
        <v>#REF!</v>
      </c>
      <c r="Y1707" s="173" t="str">
        <f t="shared" si="262"/>
        <v>3</v>
      </c>
      <c r="Z1707" s="172" t="str">
        <f t="shared" si="263"/>
        <v>2020-07</v>
      </c>
      <c r="AA1707" s="170" t="e">
        <f>+VLOOKUP(Z1707,#REF!,2,FALSE)/VLOOKUP(X1707,#REF!,2,FALSE)</f>
        <v>#REF!</v>
      </c>
      <c r="AB1707" s="174" t="e">
        <f t="shared" si="264"/>
        <v>#REF!</v>
      </c>
      <c r="AC1707" s="174" t="e">
        <f t="shared" si="265"/>
        <v>#REF!</v>
      </c>
      <c r="AD1707" s="175" t="e">
        <f>+#REF!+365*Y1707</f>
        <v>#REF!</v>
      </c>
      <c r="AE1707" s="176" t="e">
        <f t="shared" si="266"/>
        <v>#REF!</v>
      </c>
      <c r="AF1707" s="170" t="e">
        <f>+VLOOKUP(CONCATENATE(TEXT(W1707,"yyyy"),"-",TEXT(W1707,"mm")),#REF!,2,0)</f>
        <v>#REF!</v>
      </c>
      <c r="AG1707" s="177" t="e">
        <f>+(AC1707*(1+'INFLAC PROYECTADA'!$B$8)^(AE1707))/((1+DEMANDADO!AF1707)^(AE1707))</f>
        <v>#REF!</v>
      </c>
      <c r="AH1707" s="169">
        <f>(0.2*VLOOKUP(D1707,'%.'!$A$1:$B$4,2,FALSE))+(0.35*VLOOKUP(E1707,'%.'!$A$1:$B$4,2,FALSE))+(0.1*VLOOKUP(F1707,'%.'!$A$1:$B$4,2,FALSE))+(0.35*VLOOKUP(G1707,'%.'!$A$1:$B$4,2,FALSE))</f>
        <v>0.5</v>
      </c>
      <c r="AI1707" s="128" t="str">
        <f t="shared" si="271"/>
        <v>MEDIA</v>
      </c>
      <c r="AJ1707" s="128" t="str">
        <f t="shared" si="267"/>
        <v>Cuentas de Orden</v>
      </c>
      <c r="AK1707" s="178" t="e">
        <f t="shared" si="268"/>
        <v>#REF!</v>
      </c>
    </row>
    <row r="1708" spans="1:37" ht="30" customHeight="1" x14ac:dyDescent="0.25">
      <c r="A1708" s="115">
        <v>1707</v>
      </c>
      <c r="B1708" s="79" t="s">
        <v>802</v>
      </c>
      <c r="C1708" s="94" t="s">
        <v>3740</v>
      </c>
      <c r="D1708" s="81" t="s">
        <v>48</v>
      </c>
      <c r="E1708" s="81" t="s">
        <v>48</v>
      </c>
      <c r="F1708" s="81" t="s">
        <v>48</v>
      </c>
      <c r="G1708" s="261" t="s">
        <v>48</v>
      </c>
      <c r="H1708" s="169">
        <f t="shared" si="269"/>
        <v>0.5</v>
      </c>
      <c r="I1708" s="170" t="str">
        <f t="shared" si="270"/>
        <v>MEDIA</v>
      </c>
      <c r="J1708" s="292">
        <v>0</v>
      </c>
      <c r="K1708" s="221">
        <v>0</v>
      </c>
      <c r="L1708" s="82" t="s">
        <v>130</v>
      </c>
      <c r="M1708" s="188"/>
      <c r="N1708" s="82" t="s">
        <v>405</v>
      </c>
      <c r="O1708" s="111" t="s">
        <v>405</v>
      </c>
      <c r="P1708" s="82" t="s">
        <v>407</v>
      </c>
      <c r="Q1708" s="82" t="s">
        <v>3812</v>
      </c>
      <c r="R1708" s="82"/>
      <c r="S1708" s="82"/>
      <c r="T1708" s="82">
        <v>88367</v>
      </c>
      <c r="U1708" s="82" t="s">
        <v>21</v>
      </c>
      <c r="V1708" s="82"/>
      <c r="W1708" s="171">
        <v>44074</v>
      </c>
      <c r="X1708" s="172" t="e">
        <f>+CONCATENATE(TEXT(#REF!,"yyyy"),"-",TEXT(#REF!,"mm"))</f>
        <v>#REF!</v>
      </c>
      <c r="Y1708" s="173" t="str">
        <f t="shared" si="262"/>
        <v>3</v>
      </c>
      <c r="Z1708" s="172" t="str">
        <f t="shared" si="263"/>
        <v>2020-07</v>
      </c>
      <c r="AA1708" s="170" t="e">
        <f>+VLOOKUP(Z1708,#REF!,2,FALSE)/VLOOKUP(X1708,#REF!,2,FALSE)</f>
        <v>#REF!</v>
      </c>
      <c r="AB1708" s="174" t="e">
        <f t="shared" si="264"/>
        <v>#REF!</v>
      </c>
      <c r="AC1708" s="174" t="e">
        <f t="shared" si="265"/>
        <v>#REF!</v>
      </c>
      <c r="AD1708" s="175" t="e">
        <f>+#REF!+365*Y1708</f>
        <v>#REF!</v>
      </c>
      <c r="AE1708" s="176" t="e">
        <f t="shared" si="266"/>
        <v>#REF!</v>
      </c>
      <c r="AF1708" s="170" t="e">
        <f>+VLOOKUP(CONCATENATE(TEXT(W1708,"yyyy"),"-",TEXT(W1708,"mm")),#REF!,2,0)</f>
        <v>#REF!</v>
      </c>
      <c r="AG1708" s="177" t="e">
        <f>+(AC1708*(1+'INFLAC PROYECTADA'!$B$8)^(AE1708))/((1+DEMANDADO!AF1708)^(AE1708))</f>
        <v>#REF!</v>
      </c>
      <c r="AH1708" s="169">
        <f>(0.2*VLOOKUP(D1708,'%.'!$A$1:$B$4,2,FALSE))+(0.35*VLOOKUP(E1708,'%.'!$A$1:$B$4,2,FALSE))+(0.1*VLOOKUP(F1708,'%.'!$A$1:$B$4,2,FALSE))+(0.35*VLOOKUP(G1708,'%.'!$A$1:$B$4,2,FALSE))</f>
        <v>0.5</v>
      </c>
      <c r="AI1708" s="128" t="str">
        <f t="shared" si="271"/>
        <v>MEDIA</v>
      </c>
      <c r="AJ1708" s="128" t="str">
        <f t="shared" si="267"/>
        <v>Cuentas de Orden</v>
      </c>
      <c r="AK1708" s="178" t="e">
        <f t="shared" si="268"/>
        <v>#REF!</v>
      </c>
    </row>
    <row r="1709" spans="1:37" ht="30" customHeight="1" x14ac:dyDescent="0.25">
      <c r="A1709" s="115">
        <v>1708</v>
      </c>
      <c r="B1709" s="81" t="s">
        <v>3808</v>
      </c>
      <c r="C1709" s="94" t="s">
        <v>3741</v>
      </c>
      <c r="D1709" s="81" t="s">
        <v>1</v>
      </c>
      <c r="E1709" s="81" t="s">
        <v>1</v>
      </c>
      <c r="F1709" s="81" t="s">
        <v>1</v>
      </c>
      <c r="G1709" s="261" t="s">
        <v>1</v>
      </c>
      <c r="H1709" s="169">
        <f t="shared" si="269"/>
        <v>0.05</v>
      </c>
      <c r="I1709" s="170" t="str">
        <f t="shared" si="270"/>
        <v>REMOTA</v>
      </c>
      <c r="J1709" s="292">
        <v>273455381</v>
      </c>
      <c r="K1709" s="221">
        <v>0</v>
      </c>
      <c r="L1709" s="82" t="s">
        <v>130</v>
      </c>
      <c r="M1709" s="188"/>
      <c r="N1709" s="82" t="s">
        <v>405</v>
      </c>
      <c r="O1709" s="111" t="s">
        <v>405</v>
      </c>
      <c r="P1709" s="82" t="s">
        <v>407</v>
      </c>
      <c r="Q1709" s="82" t="s">
        <v>3812</v>
      </c>
      <c r="R1709" s="82"/>
      <c r="S1709" s="82"/>
      <c r="T1709" s="82">
        <v>88367</v>
      </c>
      <c r="U1709" s="82" t="s">
        <v>171</v>
      </c>
      <c r="V1709" s="82" t="s">
        <v>3832</v>
      </c>
      <c r="W1709" s="171">
        <v>44074</v>
      </c>
      <c r="X1709" s="172" t="e">
        <f>+CONCATENATE(TEXT(#REF!,"yyyy"),"-",TEXT(#REF!,"mm"))</f>
        <v>#REF!</v>
      </c>
      <c r="Y1709" s="173" t="str">
        <f t="shared" si="262"/>
        <v>3</v>
      </c>
      <c r="Z1709" s="172" t="str">
        <f t="shared" si="263"/>
        <v>2020-07</v>
      </c>
      <c r="AA1709" s="170" t="e">
        <f>+VLOOKUP(Z1709,#REF!,2,FALSE)/VLOOKUP(X1709,#REF!,2,FALSE)</f>
        <v>#REF!</v>
      </c>
      <c r="AB1709" s="174" t="e">
        <f t="shared" si="264"/>
        <v>#REF!</v>
      </c>
      <c r="AC1709" s="174" t="e">
        <f t="shared" si="265"/>
        <v>#REF!</v>
      </c>
      <c r="AD1709" s="175" t="e">
        <f>+#REF!+365*Y1709</f>
        <v>#REF!</v>
      </c>
      <c r="AE1709" s="176" t="e">
        <f t="shared" si="266"/>
        <v>#REF!</v>
      </c>
      <c r="AF1709" s="170" t="e">
        <f>+VLOOKUP(CONCATENATE(TEXT(W1709,"yyyy"),"-",TEXT(W1709,"mm")),#REF!,2,0)</f>
        <v>#REF!</v>
      </c>
      <c r="AG1709" s="177" t="e">
        <f>+(AC1709*(1+'INFLAC PROYECTADA'!$B$8)^(AE1709))/((1+DEMANDADO!AF1709)^(AE1709))</f>
        <v>#REF!</v>
      </c>
      <c r="AH1709" s="169">
        <f>(0.2*VLOOKUP(D1709,'%.'!$A$1:$B$4,2,FALSE))+(0.35*VLOOKUP(E1709,'%.'!$A$1:$B$4,2,FALSE))+(0.1*VLOOKUP(F1709,'%.'!$A$1:$B$4,2,FALSE))+(0.35*VLOOKUP(G1709,'%.'!$A$1:$B$4,2,FALSE))</f>
        <v>0.05</v>
      </c>
      <c r="AI1709" s="128" t="str">
        <f t="shared" si="271"/>
        <v>REMOTA</v>
      </c>
      <c r="AJ1709" s="128" t="str">
        <f t="shared" si="267"/>
        <v>No se registra</v>
      </c>
      <c r="AK1709" s="178">
        <f t="shared" si="268"/>
        <v>0</v>
      </c>
    </row>
    <row r="1710" spans="1:37" ht="30" customHeight="1" x14ac:dyDescent="0.25">
      <c r="A1710" s="115">
        <v>1709</v>
      </c>
      <c r="B1710" s="81" t="s">
        <v>3722</v>
      </c>
      <c r="C1710" s="94" t="s">
        <v>3742</v>
      </c>
      <c r="D1710" s="81" t="s">
        <v>1</v>
      </c>
      <c r="E1710" s="81" t="s">
        <v>1</v>
      </c>
      <c r="F1710" s="81" t="s">
        <v>1</v>
      </c>
      <c r="G1710" s="261" t="s">
        <v>1</v>
      </c>
      <c r="H1710" s="169">
        <f t="shared" si="269"/>
        <v>0.05</v>
      </c>
      <c r="I1710" s="170" t="str">
        <f t="shared" si="270"/>
        <v>REMOTA</v>
      </c>
      <c r="J1710" s="292">
        <v>372484075</v>
      </c>
      <c r="K1710" s="221">
        <v>0</v>
      </c>
      <c r="L1710" s="82" t="s">
        <v>130</v>
      </c>
      <c r="M1710" s="188"/>
      <c r="N1710" s="82" t="s">
        <v>405</v>
      </c>
      <c r="O1710" s="111" t="s">
        <v>405</v>
      </c>
      <c r="P1710" s="82" t="s">
        <v>407</v>
      </c>
      <c r="Q1710" s="82" t="s">
        <v>3812</v>
      </c>
      <c r="R1710" s="82"/>
      <c r="S1710" s="82"/>
      <c r="T1710" s="82">
        <v>88367</v>
      </c>
      <c r="U1710" s="82" t="s">
        <v>182</v>
      </c>
      <c r="V1710" s="82"/>
      <c r="W1710" s="171">
        <v>44074</v>
      </c>
      <c r="X1710" s="172" t="e">
        <f>+CONCATENATE(TEXT(#REF!,"yyyy"),"-",TEXT(#REF!,"mm"))</f>
        <v>#REF!</v>
      </c>
      <c r="Y1710" s="173" t="str">
        <f t="shared" si="262"/>
        <v>3</v>
      </c>
      <c r="Z1710" s="172" t="str">
        <f t="shared" si="263"/>
        <v>2020-07</v>
      </c>
      <c r="AA1710" s="170" t="e">
        <f>+VLOOKUP(Z1710,#REF!,2,FALSE)/VLOOKUP(X1710,#REF!,2,FALSE)</f>
        <v>#REF!</v>
      </c>
      <c r="AB1710" s="174" t="e">
        <f t="shared" si="264"/>
        <v>#REF!</v>
      </c>
      <c r="AC1710" s="174" t="e">
        <f t="shared" si="265"/>
        <v>#REF!</v>
      </c>
      <c r="AD1710" s="175" t="e">
        <f>+#REF!+365*Y1710</f>
        <v>#REF!</v>
      </c>
      <c r="AE1710" s="176" t="e">
        <f t="shared" si="266"/>
        <v>#REF!</v>
      </c>
      <c r="AF1710" s="170" t="e">
        <f>+VLOOKUP(CONCATENATE(TEXT(W1710,"yyyy"),"-",TEXT(W1710,"mm")),#REF!,2,0)</f>
        <v>#REF!</v>
      </c>
      <c r="AG1710" s="177" t="e">
        <f>+(AC1710*(1+'INFLAC PROYECTADA'!$B$8)^(AE1710))/((1+DEMANDADO!AF1710)^(AE1710))</f>
        <v>#REF!</v>
      </c>
      <c r="AH1710" s="169">
        <f>(0.2*VLOOKUP(D1710,'%.'!$A$1:$B$4,2,FALSE))+(0.35*VLOOKUP(E1710,'%.'!$A$1:$B$4,2,FALSE))+(0.1*VLOOKUP(F1710,'%.'!$A$1:$B$4,2,FALSE))+(0.35*VLOOKUP(G1710,'%.'!$A$1:$B$4,2,FALSE))</f>
        <v>0.05</v>
      </c>
      <c r="AI1710" s="128" t="str">
        <f t="shared" si="271"/>
        <v>REMOTA</v>
      </c>
      <c r="AJ1710" s="128" t="str">
        <f t="shared" si="267"/>
        <v>No se registra</v>
      </c>
      <c r="AK1710" s="178">
        <f t="shared" si="268"/>
        <v>0</v>
      </c>
    </row>
    <row r="1711" spans="1:37" ht="30" customHeight="1" x14ac:dyDescent="0.25">
      <c r="A1711" s="115">
        <v>1710</v>
      </c>
      <c r="B1711" s="79" t="s">
        <v>802</v>
      </c>
      <c r="C1711" s="94" t="s">
        <v>3743</v>
      </c>
      <c r="D1711" s="81" t="s">
        <v>1</v>
      </c>
      <c r="E1711" s="81" t="s">
        <v>1</v>
      </c>
      <c r="F1711" s="81" t="s">
        <v>1</v>
      </c>
      <c r="G1711" s="261" t="s">
        <v>1</v>
      </c>
      <c r="H1711" s="169">
        <f t="shared" si="269"/>
        <v>0.05</v>
      </c>
      <c r="I1711" s="170" t="str">
        <f t="shared" si="270"/>
        <v>REMOTA</v>
      </c>
      <c r="J1711" s="292">
        <v>3053861435</v>
      </c>
      <c r="K1711" s="221">
        <v>0</v>
      </c>
      <c r="L1711" s="82" t="s">
        <v>130</v>
      </c>
      <c r="M1711" s="188"/>
      <c r="N1711" s="82" t="s">
        <v>405</v>
      </c>
      <c r="O1711" s="111" t="s">
        <v>405</v>
      </c>
      <c r="P1711" s="82" t="s">
        <v>407</v>
      </c>
      <c r="Q1711" s="82" t="s">
        <v>3812</v>
      </c>
      <c r="R1711" s="82"/>
      <c r="S1711" s="82"/>
      <c r="T1711" s="82">
        <v>88367</v>
      </c>
      <c r="U1711" s="82" t="s">
        <v>174</v>
      </c>
      <c r="V1711" s="82" t="s">
        <v>3833</v>
      </c>
      <c r="W1711" s="171">
        <v>44074</v>
      </c>
      <c r="X1711" s="172" t="e">
        <f>+CONCATENATE(TEXT(#REF!,"yyyy"),"-",TEXT(#REF!,"mm"))</f>
        <v>#REF!</v>
      </c>
      <c r="Y1711" s="173" t="str">
        <f t="shared" si="262"/>
        <v>3</v>
      </c>
      <c r="Z1711" s="172" t="str">
        <f t="shared" si="263"/>
        <v>2020-07</v>
      </c>
      <c r="AA1711" s="170" t="e">
        <f>+VLOOKUP(Z1711,#REF!,2,FALSE)/VLOOKUP(X1711,#REF!,2,FALSE)</f>
        <v>#REF!</v>
      </c>
      <c r="AB1711" s="174" t="e">
        <f t="shared" si="264"/>
        <v>#REF!</v>
      </c>
      <c r="AC1711" s="174" t="e">
        <f t="shared" si="265"/>
        <v>#REF!</v>
      </c>
      <c r="AD1711" s="175" t="e">
        <f>+#REF!+365*Y1711</f>
        <v>#REF!</v>
      </c>
      <c r="AE1711" s="176" t="e">
        <f t="shared" si="266"/>
        <v>#REF!</v>
      </c>
      <c r="AF1711" s="170" t="e">
        <f>+VLOOKUP(CONCATENATE(TEXT(W1711,"yyyy"),"-",TEXT(W1711,"mm")),#REF!,2,0)</f>
        <v>#REF!</v>
      </c>
      <c r="AG1711" s="177" t="e">
        <f>+(AC1711*(1+'INFLAC PROYECTADA'!$B$8)^(AE1711))/((1+DEMANDADO!AF1711)^(AE1711))</f>
        <v>#REF!</v>
      </c>
      <c r="AH1711" s="169">
        <f>(0.2*VLOOKUP(D1711,'%.'!$A$1:$B$4,2,FALSE))+(0.35*VLOOKUP(E1711,'%.'!$A$1:$B$4,2,FALSE))+(0.1*VLOOKUP(F1711,'%.'!$A$1:$B$4,2,FALSE))+(0.35*VLOOKUP(G1711,'%.'!$A$1:$B$4,2,FALSE))</f>
        <v>0.05</v>
      </c>
      <c r="AI1711" s="128" t="str">
        <f t="shared" si="271"/>
        <v>REMOTA</v>
      </c>
      <c r="AJ1711" s="128" t="str">
        <f t="shared" si="267"/>
        <v>No se registra</v>
      </c>
      <c r="AK1711" s="178">
        <f t="shared" si="268"/>
        <v>0</v>
      </c>
    </row>
    <row r="1712" spans="1:37" ht="30" customHeight="1" x14ac:dyDescent="0.25">
      <c r="A1712" s="115">
        <v>1711</v>
      </c>
      <c r="B1712" s="79" t="s">
        <v>3809</v>
      </c>
      <c r="C1712" s="94" t="s">
        <v>3744</v>
      </c>
      <c r="D1712" s="81" t="s">
        <v>1</v>
      </c>
      <c r="E1712" s="81" t="s">
        <v>1</v>
      </c>
      <c r="F1712" s="81" t="s">
        <v>1</v>
      </c>
      <c r="G1712" s="261" t="s">
        <v>1</v>
      </c>
      <c r="H1712" s="169">
        <f t="shared" si="269"/>
        <v>0.05</v>
      </c>
      <c r="I1712" s="170" t="str">
        <f t="shared" si="270"/>
        <v>REMOTA</v>
      </c>
      <c r="J1712" s="292">
        <v>51421173</v>
      </c>
      <c r="K1712" s="221">
        <v>0</v>
      </c>
      <c r="L1712" s="82" t="s">
        <v>131</v>
      </c>
      <c r="M1712" s="188"/>
      <c r="N1712" s="82" t="s">
        <v>405</v>
      </c>
      <c r="O1712" s="111" t="s">
        <v>405</v>
      </c>
      <c r="P1712" s="82" t="s">
        <v>407</v>
      </c>
      <c r="Q1712" s="82" t="s">
        <v>3812</v>
      </c>
      <c r="R1712" s="82"/>
      <c r="S1712" s="82"/>
      <c r="T1712" s="82">
        <v>88367</v>
      </c>
      <c r="U1712" s="82" t="s">
        <v>171</v>
      </c>
      <c r="V1712" s="82"/>
      <c r="W1712" s="171">
        <v>44074</v>
      </c>
      <c r="X1712" s="172" t="e">
        <f>+CONCATENATE(TEXT(#REF!,"yyyy"),"-",TEXT(#REF!,"mm"))</f>
        <v>#REF!</v>
      </c>
      <c r="Y1712" s="173" t="str">
        <f t="shared" si="262"/>
        <v>3</v>
      </c>
      <c r="Z1712" s="172" t="str">
        <f t="shared" si="263"/>
        <v>2020-07</v>
      </c>
      <c r="AA1712" s="170" t="e">
        <f>+VLOOKUP(Z1712,#REF!,2,FALSE)/VLOOKUP(X1712,#REF!,2,FALSE)</f>
        <v>#REF!</v>
      </c>
      <c r="AB1712" s="174" t="e">
        <f t="shared" si="264"/>
        <v>#REF!</v>
      </c>
      <c r="AC1712" s="174" t="e">
        <f t="shared" si="265"/>
        <v>#REF!</v>
      </c>
      <c r="AD1712" s="175" t="e">
        <f>+#REF!+365*Y1712</f>
        <v>#REF!</v>
      </c>
      <c r="AE1712" s="176" t="e">
        <f t="shared" si="266"/>
        <v>#REF!</v>
      </c>
      <c r="AF1712" s="170" t="e">
        <f>+VLOOKUP(CONCATENATE(TEXT(W1712,"yyyy"),"-",TEXT(W1712,"mm")),#REF!,2,0)</f>
        <v>#REF!</v>
      </c>
      <c r="AG1712" s="177" t="e">
        <f>+(AC1712*(1+'INFLAC PROYECTADA'!$B$8)^(AE1712))/((1+DEMANDADO!AF1712)^(AE1712))</f>
        <v>#REF!</v>
      </c>
      <c r="AH1712" s="169">
        <f>(0.2*VLOOKUP(D1712,'%.'!$A$1:$B$4,2,FALSE))+(0.35*VLOOKUP(E1712,'%.'!$A$1:$B$4,2,FALSE))+(0.1*VLOOKUP(F1712,'%.'!$A$1:$B$4,2,FALSE))+(0.35*VLOOKUP(G1712,'%.'!$A$1:$B$4,2,FALSE))</f>
        <v>0.05</v>
      </c>
      <c r="AI1712" s="128" t="str">
        <f t="shared" si="271"/>
        <v>REMOTA</v>
      </c>
      <c r="AJ1712" s="128" t="str">
        <f t="shared" si="267"/>
        <v>No se registra</v>
      </c>
      <c r="AK1712" s="178">
        <f t="shared" si="268"/>
        <v>0</v>
      </c>
    </row>
    <row r="1713" spans="1:37" ht="30" customHeight="1" x14ac:dyDescent="0.25">
      <c r="A1713" s="115">
        <v>1712</v>
      </c>
      <c r="B1713" s="79" t="s">
        <v>3809</v>
      </c>
      <c r="C1713" s="94" t="s">
        <v>3745</v>
      </c>
      <c r="D1713" s="81" t="s">
        <v>1</v>
      </c>
      <c r="E1713" s="81" t="s">
        <v>1</v>
      </c>
      <c r="F1713" s="81" t="s">
        <v>1</v>
      </c>
      <c r="G1713" s="261" t="s">
        <v>1</v>
      </c>
      <c r="H1713" s="169">
        <f t="shared" si="269"/>
        <v>0.05</v>
      </c>
      <c r="I1713" s="170" t="str">
        <f t="shared" si="270"/>
        <v>REMOTA</v>
      </c>
      <c r="J1713" s="292">
        <v>49994381</v>
      </c>
      <c r="K1713" s="221">
        <v>0</v>
      </c>
      <c r="L1713" s="82" t="s">
        <v>131</v>
      </c>
      <c r="M1713" s="188"/>
      <c r="N1713" s="82" t="s">
        <v>405</v>
      </c>
      <c r="O1713" s="111" t="s">
        <v>405</v>
      </c>
      <c r="P1713" s="82" t="s">
        <v>407</v>
      </c>
      <c r="Q1713" s="82" t="s">
        <v>3812</v>
      </c>
      <c r="R1713" s="82"/>
      <c r="S1713" s="82"/>
      <c r="T1713" s="82">
        <v>88367</v>
      </c>
      <c r="U1713" s="82" t="s">
        <v>171</v>
      </c>
      <c r="V1713" s="82"/>
      <c r="W1713" s="171">
        <v>44074</v>
      </c>
      <c r="X1713" s="172" t="e">
        <f>+CONCATENATE(TEXT(#REF!,"yyyy"),"-",TEXT(#REF!,"mm"))</f>
        <v>#REF!</v>
      </c>
      <c r="Y1713" s="173" t="str">
        <f t="shared" si="262"/>
        <v>3</v>
      </c>
      <c r="Z1713" s="172" t="str">
        <f t="shared" si="263"/>
        <v>2020-07</v>
      </c>
      <c r="AA1713" s="170" t="e">
        <f>+VLOOKUP(Z1713,#REF!,2,FALSE)/VLOOKUP(X1713,#REF!,2,FALSE)</f>
        <v>#REF!</v>
      </c>
      <c r="AB1713" s="174" t="e">
        <f t="shared" si="264"/>
        <v>#REF!</v>
      </c>
      <c r="AC1713" s="174" t="e">
        <f t="shared" si="265"/>
        <v>#REF!</v>
      </c>
      <c r="AD1713" s="175" t="e">
        <f>+#REF!+365*Y1713</f>
        <v>#REF!</v>
      </c>
      <c r="AE1713" s="176" t="e">
        <f t="shared" si="266"/>
        <v>#REF!</v>
      </c>
      <c r="AF1713" s="170" t="e">
        <f>+VLOOKUP(CONCATENATE(TEXT(W1713,"yyyy"),"-",TEXT(W1713,"mm")),#REF!,2,0)</f>
        <v>#REF!</v>
      </c>
      <c r="AG1713" s="177" t="e">
        <f>+(AC1713*(1+'INFLAC PROYECTADA'!$B$8)^(AE1713))/((1+DEMANDADO!AF1713)^(AE1713))</f>
        <v>#REF!</v>
      </c>
      <c r="AH1713" s="169">
        <f>(0.2*VLOOKUP(D1713,'%.'!$A$1:$B$4,2,FALSE))+(0.35*VLOOKUP(E1713,'%.'!$A$1:$B$4,2,FALSE))+(0.1*VLOOKUP(F1713,'%.'!$A$1:$B$4,2,FALSE))+(0.35*VLOOKUP(G1713,'%.'!$A$1:$B$4,2,FALSE))</f>
        <v>0.05</v>
      </c>
      <c r="AI1713" s="128" t="str">
        <f t="shared" si="271"/>
        <v>REMOTA</v>
      </c>
      <c r="AJ1713" s="128" t="str">
        <f t="shared" si="267"/>
        <v>No se registra</v>
      </c>
      <c r="AK1713" s="178">
        <f t="shared" si="268"/>
        <v>0</v>
      </c>
    </row>
    <row r="1714" spans="1:37" ht="30" customHeight="1" x14ac:dyDescent="0.25">
      <c r="A1714" s="115">
        <v>1713</v>
      </c>
      <c r="B1714" s="79" t="s">
        <v>802</v>
      </c>
      <c r="C1714" s="94" t="s">
        <v>3746</v>
      </c>
      <c r="D1714" s="81" t="s">
        <v>1</v>
      </c>
      <c r="E1714" s="81" t="s">
        <v>1</v>
      </c>
      <c r="F1714" s="81" t="s">
        <v>1</v>
      </c>
      <c r="G1714" s="261" t="s">
        <v>1</v>
      </c>
      <c r="H1714" s="169">
        <f t="shared" si="269"/>
        <v>0.05</v>
      </c>
      <c r="I1714" s="170" t="str">
        <f t="shared" si="270"/>
        <v>REMOTA</v>
      </c>
      <c r="J1714" s="292">
        <v>0</v>
      </c>
      <c r="K1714" s="221">
        <v>0</v>
      </c>
      <c r="L1714" s="82" t="s">
        <v>132</v>
      </c>
      <c r="M1714" s="188"/>
      <c r="N1714" s="82" t="s">
        <v>405</v>
      </c>
      <c r="O1714" s="111" t="s">
        <v>405</v>
      </c>
      <c r="P1714" s="82" t="s">
        <v>407</v>
      </c>
      <c r="Q1714" s="82" t="s">
        <v>3812</v>
      </c>
      <c r="R1714" s="82"/>
      <c r="S1714" s="82"/>
      <c r="T1714" s="82">
        <v>88367</v>
      </c>
      <c r="U1714" s="82" t="s">
        <v>166</v>
      </c>
      <c r="V1714" s="82" t="s">
        <v>3834</v>
      </c>
      <c r="W1714" s="171">
        <v>44074</v>
      </c>
      <c r="X1714" s="172" t="e">
        <f>+CONCATENATE(TEXT(#REF!,"yyyy"),"-",TEXT(#REF!,"mm"))</f>
        <v>#REF!</v>
      </c>
      <c r="Y1714" s="173" t="str">
        <f t="shared" si="262"/>
        <v>3</v>
      </c>
      <c r="Z1714" s="172" t="str">
        <f t="shared" si="263"/>
        <v>2020-07</v>
      </c>
      <c r="AA1714" s="170" t="e">
        <f>+VLOOKUP(Z1714,#REF!,2,FALSE)/VLOOKUP(X1714,#REF!,2,FALSE)</f>
        <v>#REF!</v>
      </c>
      <c r="AB1714" s="174" t="e">
        <f t="shared" si="264"/>
        <v>#REF!</v>
      </c>
      <c r="AC1714" s="174" t="e">
        <f t="shared" si="265"/>
        <v>#REF!</v>
      </c>
      <c r="AD1714" s="175" t="e">
        <f>+#REF!+365*Y1714</f>
        <v>#REF!</v>
      </c>
      <c r="AE1714" s="176" t="e">
        <f t="shared" si="266"/>
        <v>#REF!</v>
      </c>
      <c r="AF1714" s="170" t="e">
        <f>+VLOOKUP(CONCATENATE(TEXT(W1714,"yyyy"),"-",TEXT(W1714,"mm")),#REF!,2,0)</f>
        <v>#REF!</v>
      </c>
      <c r="AG1714" s="177" t="e">
        <f>+(AC1714*(1+'INFLAC PROYECTADA'!$B$8)^(AE1714))/((1+DEMANDADO!AF1714)^(AE1714))</f>
        <v>#REF!</v>
      </c>
      <c r="AH1714" s="169">
        <f>(0.2*VLOOKUP(D1714,'%.'!$A$1:$B$4,2,FALSE))+(0.35*VLOOKUP(E1714,'%.'!$A$1:$B$4,2,FALSE))+(0.1*VLOOKUP(F1714,'%.'!$A$1:$B$4,2,FALSE))+(0.35*VLOOKUP(G1714,'%.'!$A$1:$B$4,2,FALSE))</f>
        <v>0.05</v>
      </c>
      <c r="AI1714" s="128" t="str">
        <f t="shared" si="271"/>
        <v>REMOTA</v>
      </c>
      <c r="AJ1714" s="128" t="str">
        <f t="shared" si="267"/>
        <v>No se registra</v>
      </c>
      <c r="AK1714" s="178">
        <f t="shared" si="268"/>
        <v>0</v>
      </c>
    </row>
    <row r="1715" spans="1:37" ht="30" customHeight="1" x14ac:dyDescent="0.25">
      <c r="A1715" s="115">
        <v>1714</v>
      </c>
      <c r="B1715" s="98" t="s">
        <v>3810</v>
      </c>
      <c r="C1715" s="99" t="s">
        <v>3747</v>
      </c>
      <c r="D1715" s="81" t="s">
        <v>1</v>
      </c>
      <c r="E1715" s="81" t="s">
        <v>1</v>
      </c>
      <c r="F1715" s="81" t="s">
        <v>1</v>
      </c>
      <c r="G1715" s="261" t="s">
        <v>1</v>
      </c>
      <c r="H1715" s="169">
        <f t="shared" si="269"/>
        <v>0.05</v>
      </c>
      <c r="I1715" s="170" t="str">
        <f t="shared" si="270"/>
        <v>REMOTA</v>
      </c>
      <c r="J1715" s="292">
        <v>37009996</v>
      </c>
      <c r="K1715" s="221">
        <v>0</v>
      </c>
      <c r="L1715" s="82" t="s">
        <v>130</v>
      </c>
      <c r="M1715" s="188"/>
      <c r="N1715" s="82" t="s">
        <v>405</v>
      </c>
      <c r="O1715" s="111" t="s">
        <v>405</v>
      </c>
      <c r="P1715" s="82" t="s">
        <v>407</v>
      </c>
      <c r="Q1715" s="82" t="s">
        <v>3812</v>
      </c>
      <c r="R1715" s="82"/>
      <c r="S1715" s="82"/>
      <c r="T1715" s="82">
        <v>88367</v>
      </c>
      <c r="U1715" s="82" t="s">
        <v>171</v>
      </c>
      <c r="V1715" s="82"/>
      <c r="W1715" s="171">
        <v>44074</v>
      </c>
      <c r="X1715" s="172" t="e">
        <f>+CONCATENATE(TEXT(#REF!,"yyyy"),"-",TEXT(#REF!,"mm"))</f>
        <v>#REF!</v>
      </c>
      <c r="Y1715" s="173" t="str">
        <f t="shared" si="262"/>
        <v>3</v>
      </c>
      <c r="Z1715" s="172" t="str">
        <f t="shared" si="263"/>
        <v>2020-07</v>
      </c>
      <c r="AA1715" s="170" t="e">
        <f>+VLOOKUP(Z1715,#REF!,2,FALSE)/VLOOKUP(X1715,#REF!,2,FALSE)</f>
        <v>#REF!</v>
      </c>
      <c r="AB1715" s="174" t="e">
        <f t="shared" si="264"/>
        <v>#REF!</v>
      </c>
      <c r="AC1715" s="174" t="e">
        <f t="shared" si="265"/>
        <v>#REF!</v>
      </c>
      <c r="AD1715" s="175" t="e">
        <f>+#REF!+365*Y1715</f>
        <v>#REF!</v>
      </c>
      <c r="AE1715" s="176" t="e">
        <f t="shared" si="266"/>
        <v>#REF!</v>
      </c>
      <c r="AF1715" s="170" t="e">
        <f>+VLOOKUP(CONCATENATE(TEXT(W1715,"yyyy"),"-",TEXT(W1715,"mm")),#REF!,2,0)</f>
        <v>#REF!</v>
      </c>
      <c r="AG1715" s="177" t="e">
        <f>+(AC1715*(1+'INFLAC PROYECTADA'!$B$8)^(AE1715))/((1+DEMANDADO!AF1715)^(AE1715))</f>
        <v>#REF!</v>
      </c>
      <c r="AH1715" s="169">
        <f>(0.2*VLOOKUP(D1715,'%.'!$A$1:$B$4,2,FALSE))+(0.35*VLOOKUP(E1715,'%.'!$A$1:$B$4,2,FALSE))+(0.1*VLOOKUP(F1715,'%.'!$A$1:$B$4,2,FALSE))+(0.35*VLOOKUP(G1715,'%.'!$A$1:$B$4,2,FALSE))</f>
        <v>0.05</v>
      </c>
      <c r="AI1715" s="128" t="str">
        <f t="shared" si="271"/>
        <v>REMOTA</v>
      </c>
      <c r="AJ1715" s="128" t="str">
        <f t="shared" si="267"/>
        <v>No se registra</v>
      </c>
      <c r="AK1715" s="178">
        <f t="shared" si="268"/>
        <v>0</v>
      </c>
    </row>
    <row r="1716" spans="1:37" ht="30" customHeight="1" x14ac:dyDescent="0.25">
      <c r="A1716" s="115">
        <v>1715</v>
      </c>
      <c r="B1716" s="98" t="s">
        <v>3810</v>
      </c>
      <c r="C1716" s="99" t="s">
        <v>3748</v>
      </c>
      <c r="D1716" s="81" t="s">
        <v>1</v>
      </c>
      <c r="E1716" s="81" t="s">
        <v>1</v>
      </c>
      <c r="F1716" s="81" t="s">
        <v>1</v>
      </c>
      <c r="G1716" s="261" t="s">
        <v>1</v>
      </c>
      <c r="H1716" s="169">
        <f t="shared" si="269"/>
        <v>0.05</v>
      </c>
      <c r="I1716" s="170" t="str">
        <f t="shared" si="270"/>
        <v>REMOTA</v>
      </c>
      <c r="J1716" s="292">
        <v>57710059</v>
      </c>
      <c r="K1716" s="221">
        <v>0</v>
      </c>
      <c r="L1716" s="82" t="s">
        <v>130</v>
      </c>
      <c r="M1716" s="188"/>
      <c r="N1716" s="82" t="s">
        <v>405</v>
      </c>
      <c r="O1716" s="111" t="s">
        <v>405</v>
      </c>
      <c r="P1716" s="82" t="s">
        <v>407</v>
      </c>
      <c r="Q1716" s="82" t="s">
        <v>3812</v>
      </c>
      <c r="R1716" s="82"/>
      <c r="S1716" s="82"/>
      <c r="T1716" s="82">
        <v>88367</v>
      </c>
      <c r="U1716" s="82" t="s">
        <v>171</v>
      </c>
      <c r="V1716" s="82"/>
      <c r="W1716" s="171">
        <v>44074</v>
      </c>
      <c r="X1716" s="172" t="e">
        <f>+CONCATENATE(TEXT(#REF!,"yyyy"),"-",TEXT(#REF!,"mm"))</f>
        <v>#REF!</v>
      </c>
      <c r="Y1716" s="173" t="str">
        <f t="shared" si="262"/>
        <v>3</v>
      </c>
      <c r="Z1716" s="172" t="str">
        <f t="shared" si="263"/>
        <v>2020-07</v>
      </c>
      <c r="AA1716" s="170" t="e">
        <f>+VLOOKUP(Z1716,#REF!,2,FALSE)/VLOOKUP(X1716,#REF!,2,FALSE)</f>
        <v>#REF!</v>
      </c>
      <c r="AB1716" s="174" t="e">
        <f t="shared" si="264"/>
        <v>#REF!</v>
      </c>
      <c r="AC1716" s="174" t="e">
        <f t="shared" si="265"/>
        <v>#REF!</v>
      </c>
      <c r="AD1716" s="175" t="e">
        <f>+#REF!+365*Y1716</f>
        <v>#REF!</v>
      </c>
      <c r="AE1716" s="176" t="e">
        <f t="shared" si="266"/>
        <v>#REF!</v>
      </c>
      <c r="AF1716" s="170" t="e">
        <f>+VLOOKUP(CONCATENATE(TEXT(W1716,"yyyy"),"-",TEXT(W1716,"mm")),#REF!,2,0)</f>
        <v>#REF!</v>
      </c>
      <c r="AG1716" s="177" t="e">
        <f>+(AC1716*(1+'INFLAC PROYECTADA'!$B$8)^(AE1716))/((1+DEMANDADO!AF1716)^(AE1716))</f>
        <v>#REF!</v>
      </c>
      <c r="AH1716" s="169">
        <f>(0.2*VLOOKUP(D1716,'%.'!$A$1:$B$4,2,FALSE))+(0.35*VLOOKUP(E1716,'%.'!$A$1:$B$4,2,FALSE))+(0.1*VLOOKUP(F1716,'%.'!$A$1:$B$4,2,FALSE))+(0.35*VLOOKUP(G1716,'%.'!$A$1:$B$4,2,FALSE))</f>
        <v>0.05</v>
      </c>
      <c r="AI1716" s="128" t="str">
        <f t="shared" si="271"/>
        <v>REMOTA</v>
      </c>
      <c r="AJ1716" s="128" t="str">
        <f t="shared" si="267"/>
        <v>No se registra</v>
      </c>
      <c r="AK1716" s="178">
        <f t="shared" si="268"/>
        <v>0</v>
      </c>
    </row>
    <row r="1717" spans="1:37" ht="30" customHeight="1" x14ac:dyDescent="0.25">
      <c r="A1717" s="115">
        <v>1716</v>
      </c>
      <c r="B1717" s="98" t="s">
        <v>3810</v>
      </c>
      <c r="C1717" s="99" t="s">
        <v>3749</v>
      </c>
      <c r="D1717" s="81" t="s">
        <v>1</v>
      </c>
      <c r="E1717" s="81" t="s">
        <v>1</v>
      </c>
      <c r="F1717" s="81" t="s">
        <v>1</v>
      </c>
      <c r="G1717" s="261" t="s">
        <v>1</v>
      </c>
      <c r="H1717" s="169">
        <f t="shared" si="269"/>
        <v>0.05</v>
      </c>
      <c r="I1717" s="170" t="str">
        <f t="shared" si="270"/>
        <v>REMOTA</v>
      </c>
      <c r="J1717" s="292">
        <v>57852333</v>
      </c>
      <c r="K1717" s="221">
        <v>0</v>
      </c>
      <c r="L1717" s="82" t="s">
        <v>130</v>
      </c>
      <c r="M1717" s="188"/>
      <c r="N1717" s="82" t="s">
        <v>405</v>
      </c>
      <c r="O1717" s="111" t="s">
        <v>405</v>
      </c>
      <c r="P1717" s="82" t="s">
        <v>407</v>
      </c>
      <c r="Q1717" s="82" t="s">
        <v>3812</v>
      </c>
      <c r="R1717" s="82"/>
      <c r="S1717" s="82"/>
      <c r="T1717" s="82">
        <v>88367</v>
      </c>
      <c r="U1717" s="82" t="s">
        <v>171</v>
      </c>
      <c r="V1717" s="82"/>
      <c r="W1717" s="171">
        <v>44074</v>
      </c>
      <c r="X1717" s="172" t="e">
        <f>+CONCATENATE(TEXT(#REF!,"yyyy"),"-",TEXT(#REF!,"mm"))</f>
        <v>#REF!</v>
      </c>
      <c r="Y1717" s="173" t="str">
        <f t="shared" ref="Y1717:Y1780" si="272">+TRIM(LEFT(P1717,2))</f>
        <v>3</v>
      </c>
      <c r="Z1717" s="172" t="str">
        <f t="shared" ref="Z1717:Z1780" si="273">CONCATENATE(YEAR(EDATE(W1717,-1)),"-",TEXT(MONTH(EDATE(W1717,-1)),"00"))</f>
        <v>2020-07</v>
      </c>
      <c r="AA1717" s="170" t="e">
        <f>+VLOOKUP(Z1717,#REF!,2,FALSE)/VLOOKUP(X1717,#REF!,2,FALSE)</f>
        <v>#REF!</v>
      </c>
      <c r="AB1717" s="174" t="e">
        <f t="shared" ref="AB1717:AB1780" si="274">+AA1717*J1717</f>
        <v>#REF!</v>
      </c>
      <c r="AC1717" s="174" t="e">
        <f t="shared" ref="AC1717:AC1780" si="275">+AB1717*K1717</f>
        <v>#REF!</v>
      </c>
      <c r="AD1717" s="175" t="e">
        <f>+#REF!+365*Y1717</f>
        <v>#REF!</v>
      </c>
      <c r="AE1717" s="176" t="e">
        <f t="shared" ref="AE1717:AE1780" si="276">+(AD1717-W1717)/365</f>
        <v>#REF!</v>
      </c>
      <c r="AF1717" s="170" t="e">
        <f>+VLOOKUP(CONCATENATE(TEXT(W1717,"yyyy"),"-",TEXT(W1717,"mm")),#REF!,2,0)</f>
        <v>#REF!</v>
      </c>
      <c r="AG1717" s="177" t="e">
        <f>+(AC1717*(1+'INFLAC PROYECTADA'!$B$8)^(AE1717))/((1+DEMANDADO!AF1717)^(AE1717))</f>
        <v>#REF!</v>
      </c>
      <c r="AH1717" s="169">
        <f>(0.2*VLOOKUP(D1717,'%.'!$A$1:$B$4,2,FALSE))+(0.35*VLOOKUP(E1717,'%.'!$A$1:$B$4,2,FALSE))+(0.1*VLOOKUP(F1717,'%.'!$A$1:$B$4,2,FALSE))+(0.35*VLOOKUP(G1717,'%.'!$A$1:$B$4,2,FALSE))</f>
        <v>0.05</v>
      </c>
      <c r="AI1717" s="128" t="str">
        <f t="shared" si="271"/>
        <v>REMOTA</v>
      </c>
      <c r="AJ1717" s="128" t="str">
        <f t="shared" ref="AJ1717:AJ1780" si="277">+IF(M1717&gt;0,"Provisión contable",IF(AH1717&gt;50%,"Provisión contable",IF(AH1717&lt;10%,"No se registra","Cuentas de Orden")))</f>
        <v>No se registra</v>
      </c>
      <c r="AK1717" s="178">
        <f t="shared" ref="AK1717:AK1780" si="278">+IF(M1717&gt;0,M1717,IF(AJ1717="Provisión Contable",AG1717,0)+IF(AJ1717="Cuentas de Orden",AG1717,0))</f>
        <v>0</v>
      </c>
    </row>
    <row r="1718" spans="1:37" ht="30" customHeight="1" x14ac:dyDescent="0.25">
      <c r="A1718" s="115">
        <v>1717</v>
      </c>
      <c r="B1718" s="79" t="s">
        <v>3809</v>
      </c>
      <c r="C1718" s="94" t="s">
        <v>3750</v>
      </c>
      <c r="D1718" s="81" t="s">
        <v>1</v>
      </c>
      <c r="E1718" s="81" t="s">
        <v>1</v>
      </c>
      <c r="F1718" s="81" t="s">
        <v>1</v>
      </c>
      <c r="G1718" s="261" t="s">
        <v>48</v>
      </c>
      <c r="H1718" s="169">
        <f t="shared" si="269"/>
        <v>0.20749999999999999</v>
      </c>
      <c r="I1718" s="170" t="str">
        <f t="shared" si="270"/>
        <v>BAJA</v>
      </c>
      <c r="J1718" s="292">
        <v>8655994</v>
      </c>
      <c r="K1718" s="221">
        <v>0.8</v>
      </c>
      <c r="L1718" s="82" t="s">
        <v>129</v>
      </c>
      <c r="M1718" s="188"/>
      <c r="N1718" s="82"/>
      <c r="O1718" s="111"/>
      <c r="P1718" s="82" t="s">
        <v>407</v>
      </c>
      <c r="Q1718" s="82" t="s">
        <v>3812</v>
      </c>
      <c r="R1718" s="82"/>
      <c r="S1718" s="82"/>
      <c r="T1718" s="82">
        <v>88367</v>
      </c>
      <c r="U1718" s="82" t="s">
        <v>171</v>
      </c>
      <c r="V1718" s="82"/>
      <c r="W1718" s="171">
        <v>44074</v>
      </c>
      <c r="X1718" s="172" t="e">
        <f>+CONCATENATE(TEXT(#REF!,"yyyy"),"-",TEXT(#REF!,"mm"))</f>
        <v>#REF!</v>
      </c>
      <c r="Y1718" s="173" t="str">
        <f t="shared" si="272"/>
        <v>3</v>
      </c>
      <c r="Z1718" s="172" t="str">
        <f t="shared" si="273"/>
        <v>2020-07</v>
      </c>
      <c r="AA1718" s="170" t="e">
        <f>+VLOOKUP(Z1718,#REF!,2,FALSE)/VLOOKUP(X1718,#REF!,2,FALSE)</f>
        <v>#REF!</v>
      </c>
      <c r="AB1718" s="174" t="e">
        <f t="shared" si="274"/>
        <v>#REF!</v>
      </c>
      <c r="AC1718" s="174" t="e">
        <f t="shared" si="275"/>
        <v>#REF!</v>
      </c>
      <c r="AD1718" s="175" t="e">
        <f>+#REF!+365*Y1718</f>
        <v>#REF!</v>
      </c>
      <c r="AE1718" s="176" t="e">
        <f t="shared" si="276"/>
        <v>#REF!</v>
      </c>
      <c r="AF1718" s="170" t="e">
        <f>+VLOOKUP(CONCATENATE(TEXT(W1718,"yyyy"),"-",TEXT(W1718,"mm")),#REF!,2,0)</f>
        <v>#REF!</v>
      </c>
      <c r="AG1718" s="177" t="e">
        <f>+(AC1718*(1+'INFLAC PROYECTADA'!$B$8)^(AE1718))/((1+DEMANDADO!AF1718)^(AE1718))</f>
        <v>#REF!</v>
      </c>
      <c r="AH1718" s="169">
        <f>(0.2*VLOOKUP(D1718,'%.'!$A$1:$B$4,2,FALSE))+(0.35*VLOOKUP(E1718,'%.'!$A$1:$B$4,2,FALSE))+(0.1*VLOOKUP(F1718,'%.'!$A$1:$B$4,2,FALSE))+(0.35*VLOOKUP(G1718,'%.'!$A$1:$B$4,2,FALSE))</f>
        <v>0.20749999999999999</v>
      </c>
      <c r="AI1718" s="128" t="str">
        <f t="shared" si="271"/>
        <v>BAJA</v>
      </c>
      <c r="AJ1718" s="128" t="str">
        <f t="shared" si="277"/>
        <v>Cuentas de Orden</v>
      </c>
      <c r="AK1718" s="178" t="e">
        <f t="shared" si="278"/>
        <v>#REF!</v>
      </c>
    </row>
    <row r="1719" spans="1:37" ht="30" customHeight="1" x14ac:dyDescent="0.25">
      <c r="A1719" s="115">
        <v>1718</v>
      </c>
      <c r="B1719" s="79" t="s">
        <v>3789</v>
      </c>
      <c r="C1719" s="94" t="s">
        <v>3751</v>
      </c>
      <c r="D1719" s="81" t="s">
        <v>1</v>
      </c>
      <c r="E1719" s="81" t="s">
        <v>1</v>
      </c>
      <c r="F1719" s="81" t="s">
        <v>1</v>
      </c>
      <c r="G1719" s="261" t="s">
        <v>1</v>
      </c>
      <c r="H1719" s="169">
        <f t="shared" si="269"/>
        <v>0.05</v>
      </c>
      <c r="I1719" s="170" t="str">
        <f t="shared" si="270"/>
        <v>REMOTA</v>
      </c>
      <c r="J1719" s="292">
        <v>2266800</v>
      </c>
      <c r="K1719" s="221">
        <v>0</v>
      </c>
      <c r="L1719" s="82" t="s">
        <v>130</v>
      </c>
      <c r="M1719" s="188"/>
      <c r="N1719" s="82" t="s">
        <v>405</v>
      </c>
      <c r="O1719" s="111" t="s">
        <v>405</v>
      </c>
      <c r="P1719" s="82" t="s">
        <v>407</v>
      </c>
      <c r="Q1719" s="82" t="s">
        <v>3812</v>
      </c>
      <c r="R1719" s="82"/>
      <c r="S1719" s="82"/>
      <c r="T1719" s="82">
        <v>88367</v>
      </c>
      <c r="U1719" s="82" t="s">
        <v>76</v>
      </c>
      <c r="V1719" s="82"/>
      <c r="W1719" s="171">
        <v>44074</v>
      </c>
      <c r="X1719" s="172" t="e">
        <f>+CONCATENATE(TEXT(#REF!,"yyyy"),"-",TEXT(#REF!,"mm"))</f>
        <v>#REF!</v>
      </c>
      <c r="Y1719" s="173" t="str">
        <f t="shared" si="272"/>
        <v>3</v>
      </c>
      <c r="Z1719" s="172" t="str">
        <f t="shared" si="273"/>
        <v>2020-07</v>
      </c>
      <c r="AA1719" s="170" t="e">
        <f>+VLOOKUP(Z1719,#REF!,2,FALSE)/VLOOKUP(X1719,#REF!,2,FALSE)</f>
        <v>#REF!</v>
      </c>
      <c r="AB1719" s="174" t="e">
        <f t="shared" si="274"/>
        <v>#REF!</v>
      </c>
      <c r="AC1719" s="174" t="e">
        <f t="shared" si="275"/>
        <v>#REF!</v>
      </c>
      <c r="AD1719" s="175" t="e">
        <f>+#REF!+365*Y1719</f>
        <v>#REF!</v>
      </c>
      <c r="AE1719" s="176" t="e">
        <f t="shared" si="276"/>
        <v>#REF!</v>
      </c>
      <c r="AF1719" s="170" t="e">
        <f>+VLOOKUP(CONCATENATE(TEXT(W1719,"yyyy"),"-",TEXT(W1719,"mm")),#REF!,2,0)</f>
        <v>#REF!</v>
      </c>
      <c r="AG1719" s="177" t="e">
        <f>+(AC1719*(1+'INFLAC PROYECTADA'!$B$8)^(AE1719))/((1+DEMANDADO!AF1719)^(AE1719))</f>
        <v>#REF!</v>
      </c>
      <c r="AH1719" s="169">
        <f>(0.2*VLOOKUP(D1719,'%.'!$A$1:$B$4,2,FALSE))+(0.35*VLOOKUP(E1719,'%.'!$A$1:$B$4,2,FALSE))+(0.1*VLOOKUP(F1719,'%.'!$A$1:$B$4,2,FALSE))+(0.35*VLOOKUP(G1719,'%.'!$A$1:$B$4,2,FALSE))</f>
        <v>0.05</v>
      </c>
      <c r="AI1719" s="128" t="str">
        <f t="shared" si="271"/>
        <v>REMOTA</v>
      </c>
      <c r="AJ1719" s="128" t="str">
        <f t="shared" si="277"/>
        <v>No se registra</v>
      </c>
      <c r="AK1719" s="178">
        <f t="shared" si="278"/>
        <v>0</v>
      </c>
    </row>
    <row r="1720" spans="1:37" ht="30" customHeight="1" x14ac:dyDescent="0.25">
      <c r="A1720" s="115">
        <v>1719</v>
      </c>
      <c r="B1720" s="81" t="s">
        <v>3752</v>
      </c>
      <c r="C1720" s="94" t="s">
        <v>3753</v>
      </c>
      <c r="D1720" s="81" t="s">
        <v>1</v>
      </c>
      <c r="E1720" s="81" t="s">
        <v>1</v>
      </c>
      <c r="F1720" s="81" t="s">
        <v>1</v>
      </c>
      <c r="G1720" s="261" t="s">
        <v>1</v>
      </c>
      <c r="H1720" s="169">
        <f t="shared" si="269"/>
        <v>0.05</v>
      </c>
      <c r="I1720" s="170" t="str">
        <f t="shared" si="270"/>
        <v>REMOTA</v>
      </c>
      <c r="J1720" s="292">
        <v>0</v>
      </c>
      <c r="K1720" s="221">
        <v>0</v>
      </c>
      <c r="L1720" s="82" t="s">
        <v>130</v>
      </c>
      <c r="M1720" s="188"/>
      <c r="N1720" s="82" t="s">
        <v>405</v>
      </c>
      <c r="O1720" s="111" t="s">
        <v>405</v>
      </c>
      <c r="P1720" s="82" t="s">
        <v>407</v>
      </c>
      <c r="Q1720" s="82" t="s">
        <v>3812</v>
      </c>
      <c r="R1720" s="82"/>
      <c r="S1720" s="82"/>
      <c r="T1720" s="82">
        <v>88367</v>
      </c>
      <c r="U1720" s="82" t="s">
        <v>171</v>
      </c>
      <c r="V1720" s="82"/>
      <c r="W1720" s="171">
        <v>44074</v>
      </c>
      <c r="X1720" s="172" t="e">
        <f>+CONCATENATE(TEXT(#REF!,"yyyy"),"-",TEXT(#REF!,"mm"))</f>
        <v>#REF!</v>
      </c>
      <c r="Y1720" s="173" t="str">
        <f t="shared" si="272"/>
        <v>3</v>
      </c>
      <c r="Z1720" s="172" t="str">
        <f t="shared" si="273"/>
        <v>2020-07</v>
      </c>
      <c r="AA1720" s="170" t="e">
        <f>+VLOOKUP(Z1720,#REF!,2,FALSE)/VLOOKUP(X1720,#REF!,2,FALSE)</f>
        <v>#REF!</v>
      </c>
      <c r="AB1720" s="174" t="e">
        <f t="shared" si="274"/>
        <v>#REF!</v>
      </c>
      <c r="AC1720" s="174" t="e">
        <f t="shared" si="275"/>
        <v>#REF!</v>
      </c>
      <c r="AD1720" s="175" t="e">
        <f>+#REF!+365*Y1720</f>
        <v>#REF!</v>
      </c>
      <c r="AE1720" s="176" t="e">
        <f t="shared" si="276"/>
        <v>#REF!</v>
      </c>
      <c r="AF1720" s="170" t="e">
        <f>+VLOOKUP(CONCATENATE(TEXT(W1720,"yyyy"),"-",TEXT(W1720,"mm")),#REF!,2,0)</f>
        <v>#REF!</v>
      </c>
      <c r="AG1720" s="177" t="e">
        <f>+(AC1720*(1+'INFLAC PROYECTADA'!$B$8)^(AE1720))/((1+DEMANDADO!AF1720)^(AE1720))</f>
        <v>#REF!</v>
      </c>
      <c r="AH1720" s="169">
        <f>(0.2*VLOOKUP(D1720,'%.'!$A$1:$B$4,2,FALSE))+(0.35*VLOOKUP(E1720,'%.'!$A$1:$B$4,2,FALSE))+(0.1*VLOOKUP(F1720,'%.'!$A$1:$B$4,2,FALSE))+(0.35*VLOOKUP(G1720,'%.'!$A$1:$B$4,2,FALSE))</f>
        <v>0.05</v>
      </c>
      <c r="AI1720" s="128" t="str">
        <f t="shared" si="271"/>
        <v>REMOTA</v>
      </c>
      <c r="AJ1720" s="128" t="str">
        <f t="shared" si="277"/>
        <v>No se registra</v>
      </c>
      <c r="AK1720" s="178">
        <f t="shared" si="278"/>
        <v>0</v>
      </c>
    </row>
    <row r="1721" spans="1:37" ht="30" customHeight="1" x14ac:dyDescent="0.25">
      <c r="A1721" s="115">
        <v>1720</v>
      </c>
      <c r="B1721" s="81" t="s">
        <v>3811</v>
      </c>
      <c r="C1721" s="94" t="s">
        <v>3754</v>
      </c>
      <c r="D1721" s="81" t="s">
        <v>1</v>
      </c>
      <c r="E1721" s="81" t="s">
        <v>1</v>
      </c>
      <c r="F1721" s="81" t="s">
        <v>1</v>
      </c>
      <c r="G1721" s="261" t="s">
        <v>1</v>
      </c>
      <c r="H1721" s="169">
        <f t="shared" si="269"/>
        <v>0.05</v>
      </c>
      <c r="I1721" s="170" t="str">
        <f t="shared" si="270"/>
        <v>REMOTA</v>
      </c>
      <c r="J1721" s="292">
        <v>0</v>
      </c>
      <c r="K1721" s="221">
        <v>0</v>
      </c>
      <c r="L1721" s="82" t="s">
        <v>130</v>
      </c>
      <c r="M1721" s="188"/>
      <c r="N1721" s="82" t="s">
        <v>405</v>
      </c>
      <c r="O1721" s="111" t="s">
        <v>405</v>
      </c>
      <c r="P1721" s="82" t="s">
        <v>407</v>
      </c>
      <c r="Q1721" s="82" t="s">
        <v>3812</v>
      </c>
      <c r="R1721" s="82"/>
      <c r="S1721" s="82"/>
      <c r="T1721" s="82">
        <v>88367</v>
      </c>
      <c r="U1721" s="82" t="s">
        <v>171</v>
      </c>
      <c r="V1721" s="82"/>
      <c r="W1721" s="171">
        <v>44074</v>
      </c>
      <c r="X1721" s="172" t="e">
        <f>+CONCATENATE(TEXT(#REF!,"yyyy"),"-",TEXT(#REF!,"mm"))</f>
        <v>#REF!</v>
      </c>
      <c r="Y1721" s="173" t="str">
        <f t="shared" si="272"/>
        <v>3</v>
      </c>
      <c r="Z1721" s="172" t="str">
        <f t="shared" si="273"/>
        <v>2020-07</v>
      </c>
      <c r="AA1721" s="170" t="e">
        <f>+VLOOKUP(Z1721,#REF!,2,FALSE)/VLOOKUP(X1721,#REF!,2,FALSE)</f>
        <v>#REF!</v>
      </c>
      <c r="AB1721" s="174" t="e">
        <f t="shared" si="274"/>
        <v>#REF!</v>
      </c>
      <c r="AC1721" s="174" t="e">
        <f t="shared" si="275"/>
        <v>#REF!</v>
      </c>
      <c r="AD1721" s="175" t="e">
        <f>+#REF!+365*Y1721</f>
        <v>#REF!</v>
      </c>
      <c r="AE1721" s="176" t="e">
        <f t="shared" si="276"/>
        <v>#REF!</v>
      </c>
      <c r="AF1721" s="170" t="e">
        <f>+VLOOKUP(CONCATENATE(TEXT(W1721,"yyyy"),"-",TEXT(W1721,"mm")),#REF!,2,0)</f>
        <v>#REF!</v>
      </c>
      <c r="AG1721" s="177" t="e">
        <f>+(AC1721*(1+'INFLAC PROYECTADA'!$B$8)^(AE1721))/((1+DEMANDADO!AF1721)^(AE1721))</f>
        <v>#REF!</v>
      </c>
      <c r="AH1721" s="169">
        <f>(0.2*VLOOKUP(D1721,'%.'!$A$1:$B$4,2,FALSE))+(0.35*VLOOKUP(E1721,'%.'!$A$1:$B$4,2,FALSE))+(0.1*VLOOKUP(F1721,'%.'!$A$1:$B$4,2,FALSE))+(0.35*VLOOKUP(G1721,'%.'!$A$1:$B$4,2,FALSE))</f>
        <v>0.05</v>
      </c>
      <c r="AI1721" s="128" t="str">
        <f t="shared" si="271"/>
        <v>REMOTA</v>
      </c>
      <c r="AJ1721" s="128" t="str">
        <f t="shared" si="277"/>
        <v>No se registra</v>
      </c>
      <c r="AK1721" s="178">
        <f t="shared" si="278"/>
        <v>0</v>
      </c>
    </row>
    <row r="1722" spans="1:37" ht="30" customHeight="1" x14ac:dyDescent="0.25">
      <c r="A1722" s="115">
        <v>1721</v>
      </c>
      <c r="B1722" s="79" t="s">
        <v>802</v>
      </c>
      <c r="C1722" s="94" t="s">
        <v>3755</v>
      </c>
      <c r="D1722" s="81" t="s">
        <v>1</v>
      </c>
      <c r="E1722" s="81" t="s">
        <v>1</v>
      </c>
      <c r="F1722" s="81" t="s">
        <v>1</v>
      </c>
      <c r="G1722" s="261" t="s">
        <v>1</v>
      </c>
      <c r="H1722" s="169">
        <f t="shared" si="269"/>
        <v>0.05</v>
      </c>
      <c r="I1722" s="170" t="str">
        <f t="shared" si="270"/>
        <v>REMOTA</v>
      </c>
      <c r="J1722" s="292">
        <v>0</v>
      </c>
      <c r="K1722" s="221">
        <v>0</v>
      </c>
      <c r="L1722" s="82" t="s">
        <v>129</v>
      </c>
      <c r="M1722" s="188"/>
      <c r="N1722" s="82" t="s">
        <v>405</v>
      </c>
      <c r="O1722" s="111" t="s">
        <v>405</v>
      </c>
      <c r="P1722" s="82" t="s">
        <v>407</v>
      </c>
      <c r="Q1722" s="82" t="s">
        <v>3812</v>
      </c>
      <c r="R1722" s="82"/>
      <c r="S1722" s="82"/>
      <c r="T1722" s="82">
        <v>88367</v>
      </c>
      <c r="U1722" s="82" t="s">
        <v>21</v>
      </c>
      <c r="V1722" s="82"/>
      <c r="W1722" s="171">
        <v>44074</v>
      </c>
      <c r="X1722" s="172" t="e">
        <f>+CONCATENATE(TEXT(#REF!,"yyyy"),"-",TEXT(#REF!,"mm"))</f>
        <v>#REF!</v>
      </c>
      <c r="Y1722" s="173" t="str">
        <f t="shared" si="272"/>
        <v>3</v>
      </c>
      <c r="Z1722" s="172" t="str">
        <f t="shared" si="273"/>
        <v>2020-07</v>
      </c>
      <c r="AA1722" s="170" t="e">
        <f>+VLOOKUP(Z1722,#REF!,2,FALSE)/VLOOKUP(X1722,#REF!,2,FALSE)</f>
        <v>#REF!</v>
      </c>
      <c r="AB1722" s="174" t="e">
        <f t="shared" si="274"/>
        <v>#REF!</v>
      </c>
      <c r="AC1722" s="174" t="e">
        <f t="shared" si="275"/>
        <v>#REF!</v>
      </c>
      <c r="AD1722" s="175" t="e">
        <f>+#REF!+365*Y1722</f>
        <v>#REF!</v>
      </c>
      <c r="AE1722" s="176" t="e">
        <f t="shared" si="276"/>
        <v>#REF!</v>
      </c>
      <c r="AF1722" s="170" t="e">
        <f>+VLOOKUP(CONCATENATE(TEXT(W1722,"yyyy"),"-",TEXT(W1722,"mm")),#REF!,2,0)</f>
        <v>#REF!</v>
      </c>
      <c r="AG1722" s="177" t="e">
        <f>+(AC1722*(1+'INFLAC PROYECTADA'!$B$8)^(AE1722))/((1+DEMANDADO!AF1722)^(AE1722))</f>
        <v>#REF!</v>
      </c>
      <c r="AH1722" s="169">
        <f>(0.2*VLOOKUP(D1722,'%.'!$A$1:$B$4,2,FALSE))+(0.35*VLOOKUP(E1722,'%.'!$A$1:$B$4,2,FALSE))+(0.1*VLOOKUP(F1722,'%.'!$A$1:$B$4,2,FALSE))+(0.35*VLOOKUP(G1722,'%.'!$A$1:$B$4,2,FALSE))</f>
        <v>0.05</v>
      </c>
      <c r="AI1722" s="128" t="str">
        <f t="shared" si="271"/>
        <v>REMOTA</v>
      </c>
      <c r="AJ1722" s="128" t="str">
        <f t="shared" si="277"/>
        <v>No se registra</v>
      </c>
      <c r="AK1722" s="178">
        <f t="shared" si="278"/>
        <v>0</v>
      </c>
    </row>
    <row r="1723" spans="1:37" ht="30" customHeight="1" x14ac:dyDescent="0.25">
      <c r="A1723" s="115">
        <v>1722</v>
      </c>
      <c r="B1723" s="79" t="s">
        <v>3789</v>
      </c>
      <c r="C1723" s="94" t="s">
        <v>3756</v>
      </c>
      <c r="D1723" s="81" t="s">
        <v>1</v>
      </c>
      <c r="E1723" s="81" t="s">
        <v>1</v>
      </c>
      <c r="F1723" s="81" t="s">
        <v>1</v>
      </c>
      <c r="G1723" s="261" t="s">
        <v>1</v>
      </c>
      <c r="H1723" s="169">
        <f t="shared" si="269"/>
        <v>0.05</v>
      </c>
      <c r="I1723" s="170" t="str">
        <f t="shared" si="270"/>
        <v>REMOTA</v>
      </c>
      <c r="J1723" s="292">
        <v>0</v>
      </c>
      <c r="K1723" s="221">
        <v>0</v>
      </c>
      <c r="L1723" s="82" t="s">
        <v>131</v>
      </c>
      <c r="M1723" s="188"/>
      <c r="N1723" s="82" t="s">
        <v>405</v>
      </c>
      <c r="O1723" s="111" t="s">
        <v>405</v>
      </c>
      <c r="P1723" s="82" t="s">
        <v>407</v>
      </c>
      <c r="Q1723" s="82" t="s">
        <v>3812</v>
      </c>
      <c r="R1723" s="82"/>
      <c r="S1723" s="82"/>
      <c r="T1723" s="82">
        <v>88367</v>
      </c>
      <c r="U1723" s="82" t="s">
        <v>76</v>
      </c>
      <c r="V1723" s="82"/>
      <c r="W1723" s="171">
        <v>44074</v>
      </c>
      <c r="X1723" s="172" t="e">
        <f>+CONCATENATE(TEXT(#REF!,"yyyy"),"-",TEXT(#REF!,"mm"))</f>
        <v>#REF!</v>
      </c>
      <c r="Y1723" s="173" t="str">
        <f t="shared" si="272"/>
        <v>3</v>
      </c>
      <c r="Z1723" s="172" t="str">
        <f t="shared" si="273"/>
        <v>2020-07</v>
      </c>
      <c r="AA1723" s="170" t="e">
        <f>+VLOOKUP(Z1723,#REF!,2,FALSE)/VLOOKUP(X1723,#REF!,2,FALSE)</f>
        <v>#REF!</v>
      </c>
      <c r="AB1723" s="174" t="e">
        <f t="shared" si="274"/>
        <v>#REF!</v>
      </c>
      <c r="AC1723" s="174" t="e">
        <f t="shared" si="275"/>
        <v>#REF!</v>
      </c>
      <c r="AD1723" s="175" t="e">
        <f>+#REF!+365*Y1723</f>
        <v>#REF!</v>
      </c>
      <c r="AE1723" s="176" t="e">
        <f t="shared" si="276"/>
        <v>#REF!</v>
      </c>
      <c r="AF1723" s="170" t="e">
        <f>+VLOOKUP(CONCATENATE(TEXT(W1723,"yyyy"),"-",TEXT(W1723,"mm")),#REF!,2,0)</f>
        <v>#REF!</v>
      </c>
      <c r="AG1723" s="177" t="e">
        <f>+(AC1723*(1+'INFLAC PROYECTADA'!$B$8)^(AE1723))/((1+DEMANDADO!AF1723)^(AE1723))</f>
        <v>#REF!</v>
      </c>
      <c r="AH1723" s="169">
        <f>(0.2*VLOOKUP(D1723,'%.'!$A$1:$B$4,2,FALSE))+(0.35*VLOOKUP(E1723,'%.'!$A$1:$B$4,2,FALSE))+(0.1*VLOOKUP(F1723,'%.'!$A$1:$B$4,2,FALSE))+(0.35*VLOOKUP(G1723,'%.'!$A$1:$B$4,2,FALSE))</f>
        <v>0.05</v>
      </c>
      <c r="AI1723" s="128" t="str">
        <f t="shared" si="271"/>
        <v>REMOTA</v>
      </c>
      <c r="AJ1723" s="128" t="str">
        <f t="shared" si="277"/>
        <v>No se registra</v>
      </c>
      <c r="AK1723" s="178">
        <f t="shared" si="278"/>
        <v>0</v>
      </c>
    </row>
    <row r="1724" spans="1:37" ht="30" customHeight="1" x14ac:dyDescent="0.25">
      <c r="A1724" s="115">
        <v>1723</v>
      </c>
      <c r="B1724" s="81" t="s">
        <v>3752</v>
      </c>
      <c r="C1724" s="94" t="s">
        <v>3757</v>
      </c>
      <c r="D1724" s="81" t="s">
        <v>1</v>
      </c>
      <c r="E1724" s="81" t="s">
        <v>1</v>
      </c>
      <c r="F1724" s="81" t="s">
        <v>1</v>
      </c>
      <c r="G1724" s="261" t="s">
        <v>1</v>
      </c>
      <c r="H1724" s="169">
        <f t="shared" si="269"/>
        <v>0.05</v>
      </c>
      <c r="I1724" s="170" t="str">
        <f t="shared" si="270"/>
        <v>REMOTA</v>
      </c>
      <c r="J1724" s="292">
        <v>0</v>
      </c>
      <c r="K1724" s="221">
        <v>0</v>
      </c>
      <c r="L1724" s="82" t="s">
        <v>129</v>
      </c>
      <c r="M1724" s="188"/>
      <c r="N1724" s="82" t="s">
        <v>405</v>
      </c>
      <c r="O1724" s="111" t="s">
        <v>405</v>
      </c>
      <c r="P1724" s="82" t="s">
        <v>407</v>
      </c>
      <c r="Q1724" s="82" t="s">
        <v>3812</v>
      </c>
      <c r="R1724" s="82"/>
      <c r="S1724" s="82"/>
      <c r="T1724" s="82">
        <v>88367</v>
      </c>
      <c r="U1724" s="82" t="s">
        <v>171</v>
      </c>
      <c r="V1724" s="82"/>
      <c r="W1724" s="171">
        <v>44074</v>
      </c>
      <c r="X1724" s="172" t="e">
        <f>+CONCATENATE(TEXT(#REF!,"yyyy"),"-",TEXT(#REF!,"mm"))</f>
        <v>#REF!</v>
      </c>
      <c r="Y1724" s="173" t="str">
        <f t="shared" si="272"/>
        <v>3</v>
      </c>
      <c r="Z1724" s="172" t="str">
        <f t="shared" si="273"/>
        <v>2020-07</v>
      </c>
      <c r="AA1724" s="170" t="e">
        <f>+VLOOKUP(Z1724,#REF!,2,FALSE)/VLOOKUP(X1724,#REF!,2,FALSE)</f>
        <v>#REF!</v>
      </c>
      <c r="AB1724" s="174" t="e">
        <f t="shared" si="274"/>
        <v>#REF!</v>
      </c>
      <c r="AC1724" s="174" t="e">
        <f t="shared" si="275"/>
        <v>#REF!</v>
      </c>
      <c r="AD1724" s="175" t="e">
        <f>+#REF!+365*Y1724</f>
        <v>#REF!</v>
      </c>
      <c r="AE1724" s="176" t="e">
        <f t="shared" si="276"/>
        <v>#REF!</v>
      </c>
      <c r="AF1724" s="170" t="e">
        <f>+VLOOKUP(CONCATENATE(TEXT(W1724,"yyyy"),"-",TEXT(W1724,"mm")),#REF!,2,0)</f>
        <v>#REF!</v>
      </c>
      <c r="AG1724" s="177" t="e">
        <f>+(AC1724*(1+'INFLAC PROYECTADA'!$B$8)^(AE1724))/((1+DEMANDADO!AF1724)^(AE1724))</f>
        <v>#REF!</v>
      </c>
      <c r="AH1724" s="169">
        <f>(0.2*VLOOKUP(D1724,'%.'!$A$1:$B$4,2,FALSE))+(0.35*VLOOKUP(E1724,'%.'!$A$1:$B$4,2,FALSE))+(0.1*VLOOKUP(F1724,'%.'!$A$1:$B$4,2,FALSE))+(0.35*VLOOKUP(G1724,'%.'!$A$1:$B$4,2,FALSE))</f>
        <v>0.05</v>
      </c>
      <c r="AI1724" s="128" t="str">
        <f t="shared" si="271"/>
        <v>REMOTA</v>
      </c>
      <c r="AJ1724" s="128" t="str">
        <f t="shared" si="277"/>
        <v>No se registra</v>
      </c>
      <c r="AK1724" s="178">
        <f t="shared" si="278"/>
        <v>0</v>
      </c>
    </row>
    <row r="1725" spans="1:37" ht="30" customHeight="1" x14ac:dyDescent="0.25">
      <c r="A1725" s="115">
        <v>1724</v>
      </c>
      <c r="B1725" s="79" t="s">
        <v>802</v>
      </c>
      <c r="C1725" s="94" t="s">
        <v>3758</v>
      </c>
      <c r="D1725" s="81" t="s">
        <v>1</v>
      </c>
      <c r="E1725" s="81" t="s">
        <v>1</v>
      </c>
      <c r="F1725" s="81" t="s">
        <v>1</v>
      </c>
      <c r="G1725" s="261" t="s">
        <v>1</v>
      </c>
      <c r="H1725" s="169">
        <f t="shared" si="269"/>
        <v>0.05</v>
      </c>
      <c r="I1725" s="170" t="str">
        <f t="shared" si="270"/>
        <v>REMOTA</v>
      </c>
      <c r="J1725" s="292">
        <v>0</v>
      </c>
      <c r="K1725" s="221">
        <v>0</v>
      </c>
      <c r="L1725" s="82" t="s">
        <v>129</v>
      </c>
      <c r="M1725" s="188"/>
      <c r="N1725" s="82" t="s">
        <v>405</v>
      </c>
      <c r="O1725" s="111" t="s">
        <v>405</v>
      </c>
      <c r="P1725" s="82" t="s">
        <v>407</v>
      </c>
      <c r="Q1725" s="82" t="s">
        <v>3812</v>
      </c>
      <c r="R1725" s="82"/>
      <c r="S1725" s="82"/>
      <c r="T1725" s="82">
        <v>88367</v>
      </c>
      <c r="U1725" s="82" t="s">
        <v>21</v>
      </c>
      <c r="V1725" s="82"/>
      <c r="W1725" s="171">
        <v>44074</v>
      </c>
      <c r="X1725" s="172" t="e">
        <f>+CONCATENATE(TEXT(#REF!,"yyyy"),"-",TEXT(#REF!,"mm"))</f>
        <v>#REF!</v>
      </c>
      <c r="Y1725" s="173" t="str">
        <f t="shared" si="272"/>
        <v>3</v>
      </c>
      <c r="Z1725" s="172" t="str">
        <f t="shared" si="273"/>
        <v>2020-07</v>
      </c>
      <c r="AA1725" s="170" t="e">
        <f>+VLOOKUP(Z1725,#REF!,2,FALSE)/VLOOKUP(X1725,#REF!,2,FALSE)</f>
        <v>#REF!</v>
      </c>
      <c r="AB1725" s="174" t="e">
        <f t="shared" si="274"/>
        <v>#REF!</v>
      </c>
      <c r="AC1725" s="174" t="e">
        <f t="shared" si="275"/>
        <v>#REF!</v>
      </c>
      <c r="AD1725" s="175" t="e">
        <f>+#REF!+365*Y1725</f>
        <v>#REF!</v>
      </c>
      <c r="AE1725" s="176" t="e">
        <f t="shared" si="276"/>
        <v>#REF!</v>
      </c>
      <c r="AF1725" s="170" t="e">
        <f>+VLOOKUP(CONCATENATE(TEXT(W1725,"yyyy"),"-",TEXT(W1725,"mm")),#REF!,2,0)</f>
        <v>#REF!</v>
      </c>
      <c r="AG1725" s="177" t="e">
        <f>+(AC1725*(1+'INFLAC PROYECTADA'!$B$8)^(AE1725))/((1+DEMANDADO!AF1725)^(AE1725))</f>
        <v>#REF!</v>
      </c>
      <c r="AH1725" s="169">
        <f>(0.2*VLOOKUP(D1725,'%.'!$A$1:$B$4,2,FALSE))+(0.35*VLOOKUP(E1725,'%.'!$A$1:$B$4,2,FALSE))+(0.1*VLOOKUP(F1725,'%.'!$A$1:$B$4,2,FALSE))+(0.35*VLOOKUP(G1725,'%.'!$A$1:$B$4,2,FALSE))</f>
        <v>0.05</v>
      </c>
      <c r="AI1725" s="128" t="str">
        <f t="shared" si="271"/>
        <v>REMOTA</v>
      </c>
      <c r="AJ1725" s="128" t="str">
        <f t="shared" si="277"/>
        <v>No se registra</v>
      </c>
      <c r="AK1725" s="178">
        <f t="shared" si="278"/>
        <v>0</v>
      </c>
    </row>
    <row r="1726" spans="1:37" ht="30" customHeight="1" x14ac:dyDescent="0.25">
      <c r="A1726" s="115">
        <v>1725</v>
      </c>
      <c r="B1726" s="81" t="s">
        <v>3752</v>
      </c>
      <c r="C1726" s="94" t="s">
        <v>3759</v>
      </c>
      <c r="D1726" s="81" t="s">
        <v>1</v>
      </c>
      <c r="E1726" s="81" t="s">
        <v>1</v>
      </c>
      <c r="F1726" s="81" t="s">
        <v>1</v>
      </c>
      <c r="G1726" s="261" t="s">
        <v>1</v>
      </c>
      <c r="H1726" s="169">
        <f t="shared" si="269"/>
        <v>0.05</v>
      </c>
      <c r="I1726" s="170" t="str">
        <f t="shared" si="270"/>
        <v>REMOTA</v>
      </c>
      <c r="J1726" s="292">
        <v>38410536</v>
      </c>
      <c r="K1726" s="221">
        <v>0</v>
      </c>
      <c r="L1726" s="82" t="s">
        <v>130</v>
      </c>
      <c r="M1726" s="188"/>
      <c r="N1726" s="82" t="s">
        <v>405</v>
      </c>
      <c r="O1726" s="111" t="s">
        <v>405</v>
      </c>
      <c r="P1726" s="82" t="s">
        <v>407</v>
      </c>
      <c r="Q1726" s="82" t="s">
        <v>3812</v>
      </c>
      <c r="R1726" s="82"/>
      <c r="S1726" s="82"/>
      <c r="T1726" s="82">
        <v>88367</v>
      </c>
      <c r="U1726" s="82" t="s">
        <v>171</v>
      </c>
      <c r="V1726" s="82"/>
      <c r="W1726" s="171">
        <v>44074</v>
      </c>
      <c r="X1726" s="172" t="e">
        <f>+CONCATENATE(TEXT(#REF!,"yyyy"),"-",TEXT(#REF!,"mm"))</f>
        <v>#REF!</v>
      </c>
      <c r="Y1726" s="173" t="str">
        <f t="shared" si="272"/>
        <v>3</v>
      </c>
      <c r="Z1726" s="172" t="str">
        <f t="shared" si="273"/>
        <v>2020-07</v>
      </c>
      <c r="AA1726" s="170" t="e">
        <f>+VLOOKUP(Z1726,#REF!,2,FALSE)/VLOOKUP(X1726,#REF!,2,FALSE)</f>
        <v>#REF!</v>
      </c>
      <c r="AB1726" s="174" t="e">
        <f t="shared" si="274"/>
        <v>#REF!</v>
      </c>
      <c r="AC1726" s="174" t="e">
        <f t="shared" si="275"/>
        <v>#REF!</v>
      </c>
      <c r="AD1726" s="175" t="e">
        <f>+#REF!+365*Y1726</f>
        <v>#REF!</v>
      </c>
      <c r="AE1726" s="176" t="e">
        <f t="shared" si="276"/>
        <v>#REF!</v>
      </c>
      <c r="AF1726" s="170" t="e">
        <f>+VLOOKUP(CONCATENATE(TEXT(W1726,"yyyy"),"-",TEXT(W1726,"mm")),#REF!,2,0)</f>
        <v>#REF!</v>
      </c>
      <c r="AG1726" s="177" t="e">
        <f>+(AC1726*(1+'INFLAC PROYECTADA'!$B$8)^(AE1726))/((1+DEMANDADO!AF1726)^(AE1726))</f>
        <v>#REF!</v>
      </c>
      <c r="AH1726" s="169">
        <f>(0.2*VLOOKUP(D1726,'%.'!$A$1:$B$4,2,FALSE))+(0.35*VLOOKUP(E1726,'%.'!$A$1:$B$4,2,FALSE))+(0.1*VLOOKUP(F1726,'%.'!$A$1:$B$4,2,FALSE))+(0.35*VLOOKUP(G1726,'%.'!$A$1:$B$4,2,FALSE))</f>
        <v>0.05</v>
      </c>
      <c r="AI1726" s="128" t="str">
        <f t="shared" si="271"/>
        <v>REMOTA</v>
      </c>
      <c r="AJ1726" s="128" t="str">
        <f t="shared" si="277"/>
        <v>No se registra</v>
      </c>
      <c r="AK1726" s="178">
        <f t="shared" si="278"/>
        <v>0</v>
      </c>
    </row>
    <row r="1727" spans="1:37" ht="30" customHeight="1" x14ac:dyDescent="0.25">
      <c r="A1727" s="115">
        <v>1726</v>
      </c>
      <c r="B1727" s="81" t="s">
        <v>3752</v>
      </c>
      <c r="C1727" s="94" t="s">
        <v>3760</v>
      </c>
      <c r="D1727" s="81" t="s">
        <v>1</v>
      </c>
      <c r="E1727" s="81" t="s">
        <v>1</v>
      </c>
      <c r="F1727" s="81" t="s">
        <v>1</v>
      </c>
      <c r="G1727" s="261" t="s">
        <v>1</v>
      </c>
      <c r="H1727" s="169">
        <f t="shared" si="269"/>
        <v>0.05</v>
      </c>
      <c r="I1727" s="170" t="str">
        <f t="shared" si="270"/>
        <v>REMOTA</v>
      </c>
      <c r="J1727" s="292">
        <v>86582241</v>
      </c>
      <c r="K1727" s="221">
        <v>0</v>
      </c>
      <c r="L1727" s="82" t="s">
        <v>130</v>
      </c>
      <c r="M1727" s="188"/>
      <c r="N1727" s="82" t="s">
        <v>405</v>
      </c>
      <c r="O1727" s="111" t="s">
        <v>405</v>
      </c>
      <c r="P1727" s="82" t="s">
        <v>407</v>
      </c>
      <c r="Q1727" s="82" t="s">
        <v>3812</v>
      </c>
      <c r="R1727" s="82"/>
      <c r="S1727" s="82"/>
      <c r="T1727" s="82">
        <v>88367</v>
      </c>
      <c r="U1727" s="82" t="s">
        <v>171</v>
      </c>
      <c r="V1727" s="82"/>
      <c r="W1727" s="171">
        <v>44074</v>
      </c>
      <c r="X1727" s="172" t="e">
        <f>+CONCATENATE(TEXT(#REF!,"yyyy"),"-",TEXT(#REF!,"mm"))</f>
        <v>#REF!</v>
      </c>
      <c r="Y1727" s="173" t="str">
        <f t="shared" si="272"/>
        <v>3</v>
      </c>
      <c r="Z1727" s="172" t="str">
        <f t="shared" si="273"/>
        <v>2020-07</v>
      </c>
      <c r="AA1727" s="170" t="e">
        <f>+VLOOKUP(Z1727,#REF!,2,FALSE)/VLOOKUP(X1727,#REF!,2,FALSE)</f>
        <v>#REF!</v>
      </c>
      <c r="AB1727" s="174" t="e">
        <f t="shared" si="274"/>
        <v>#REF!</v>
      </c>
      <c r="AC1727" s="174" t="e">
        <f t="shared" si="275"/>
        <v>#REF!</v>
      </c>
      <c r="AD1727" s="175" t="e">
        <f>+#REF!+365*Y1727</f>
        <v>#REF!</v>
      </c>
      <c r="AE1727" s="176" t="e">
        <f t="shared" si="276"/>
        <v>#REF!</v>
      </c>
      <c r="AF1727" s="170" t="e">
        <f>+VLOOKUP(CONCATENATE(TEXT(W1727,"yyyy"),"-",TEXT(W1727,"mm")),#REF!,2,0)</f>
        <v>#REF!</v>
      </c>
      <c r="AG1727" s="177" t="e">
        <f>+(AC1727*(1+'INFLAC PROYECTADA'!$B$8)^(AE1727))/((1+DEMANDADO!AF1727)^(AE1727))</f>
        <v>#REF!</v>
      </c>
      <c r="AH1727" s="169">
        <f>(0.2*VLOOKUP(D1727,'%.'!$A$1:$B$4,2,FALSE))+(0.35*VLOOKUP(E1727,'%.'!$A$1:$B$4,2,FALSE))+(0.1*VLOOKUP(F1727,'%.'!$A$1:$B$4,2,FALSE))+(0.35*VLOOKUP(G1727,'%.'!$A$1:$B$4,2,FALSE))</f>
        <v>0.05</v>
      </c>
      <c r="AI1727" s="128" t="str">
        <f t="shared" si="271"/>
        <v>REMOTA</v>
      </c>
      <c r="AJ1727" s="128" t="str">
        <f t="shared" si="277"/>
        <v>No se registra</v>
      </c>
      <c r="AK1727" s="178">
        <f t="shared" si="278"/>
        <v>0</v>
      </c>
    </row>
    <row r="1728" spans="1:37" ht="30" customHeight="1" x14ac:dyDescent="0.25">
      <c r="A1728" s="115">
        <v>1727</v>
      </c>
      <c r="B1728" s="81" t="s">
        <v>3811</v>
      </c>
      <c r="C1728" s="94" t="s">
        <v>3761</v>
      </c>
      <c r="D1728" s="81" t="s">
        <v>1</v>
      </c>
      <c r="E1728" s="81" t="s">
        <v>1</v>
      </c>
      <c r="F1728" s="81" t="s">
        <v>1</v>
      </c>
      <c r="G1728" s="261" t="s">
        <v>1</v>
      </c>
      <c r="H1728" s="169">
        <f t="shared" si="269"/>
        <v>0.05</v>
      </c>
      <c r="I1728" s="170" t="str">
        <f t="shared" si="270"/>
        <v>REMOTA</v>
      </c>
      <c r="J1728" s="292">
        <v>0</v>
      </c>
      <c r="K1728" s="221">
        <v>0</v>
      </c>
      <c r="L1728" s="82" t="s">
        <v>130</v>
      </c>
      <c r="M1728" s="188"/>
      <c r="N1728" s="82" t="s">
        <v>405</v>
      </c>
      <c r="O1728" s="111" t="s">
        <v>405</v>
      </c>
      <c r="P1728" s="82" t="s">
        <v>407</v>
      </c>
      <c r="Q1728" s="82" t="s">
        <v>3812</v>
      </c>
      <c r="R1728" s="82"/>
      <c r="S1728" s="82"/>
      <c r="T1728" s="82">
        <v>88367</v>
      </c>
      <c r="U1728" s="82" t="s">
        <v>171</v>
      </c>
      <c r="V1728" s="82" t="s">
        <v>3835</v>
      </c>
      <c r="W1728" s="171">
        <v>44074</v>
      </c>
      <c r="X1728" s="172" t="e">
        <f>+CONCATENATE(TEXT(#REF!,"yyyy"),"-",TEXT(#REF!,"mm"))</f>
        <v>#REF!</v>
      </c>
      <c r="Y1728" s="173" t="str">
        <f t="shared" si="272"/>
        <v>3</v>
      </c>
      <c r="Z1728" s="172" t="str">
        <f t="shared" si="273"/>
        <v>2020-07</v>
      </c>
      <c r="AA1728" s="170" t="e">
        <f>+VLOOKUP(Z1728,#REF!,2,FALSE)/VLOOKUP(X1728,#REF!,2,FALSE)</f>
        <v>#REF!</v>
      </c>
      <c r="AB1728" s="174" t="e">
        <f t="shared" si="274"/>
        <v>#REF!</v>
      </c>
      <c r="AC1728" s="174" t="e">
        <f t="shared" si="275"/>
        <v>#REF!</v>
      </c>
      <c r="AD1728" s="175" t="e">
        <f>+#REF!+365*Y1728</f>
        <v>#REF!</v>
      </c>
      <c r="AE1728" s="176" t="e">
        <f t="shared" si="276"/>
        <v>#REF!</v>
      </c>
      <c r="AF1728" s="170" t="e">
        <f>+VLOOKUP(CONCATENATE(TEXT(W1728,"yyyy"),"-",TEXT(W1728,"mm")),#REF!,2,0)</f>
        <v>#REF!</v>
      </c>
      <c r="AG1728" s="177" t="e">
        <f>+(AC1728*(1+'INFLAC PROYECTADA'!$B$8)^(AE1728))/((1+DEMANDADO!AF1728)^(AE1728))</f>
        <v>#REF!</v>
      </c>
      <c r="AH1728" s="169">
        <f>(0.2*VLOOKUP(D1728,'%.'!$A$1:$B$4,2,FALSE))+(0.35*VLOOKUP(E1728,'%.'!$A$1:$B$4,2,FALSE))+(0.1*VLOOKUP(F1728,'%.'!$A$1:$B$4,2,FALSE))+(0.35*VLOOKUP(G1728,'%.'!$A$1:$B$4,2,FALSE))</f>
        <v>0.05</v>
      </c>
      <c r="AI1728" s="128" t="str">
        <f t="shared" si="271"/>
        <v>REMOTA</v>
      </c>
      <c r="AJ1728" s="128" t="str">
        <f t="shared" si="277"/>
        <v>No se registra</v>
      </c>
      <c r="AK1728" s="178">
        <f t="shared" si="278"/>
        <v>0</v>
      </c>
    </row>
    <row r="1729" spans="1:37" ht="30" customHeight="1" x14ac:dyDescent="0.25">
      <c r="A1729" s="115">
        <v>1728</v>
      </c>
      <c r="B1729" s="81" t="s">
        <v>3752</v>
      </c>
      <c r="C1729" s="94" t="s">
        <v>3762</v>
      </c>
      <c r="D1729" s="81" t="s">
        <v>1</v>
      </c>
      <c r="E1729" s="81" t="s">
        <v>1</v>
      </c>
      <c r="F1729" s="81" t="s">
        <v>1</v>
      </c>
      <c r="G1729" s="261" t="s">
        <v>1</v>
      </c>
      <c r="H1729" s="169">
        <f t="shared" si="269"/>
        <v>0.05</v>
      </c>
      <c r="I1729" s="170" t="str">
        <f t="shared" si="270"/>
        <v>REMOTA</v>
      </c>
      <c r="J1729" s="292">
        <v>10675000</v>
      </c>
      <c r="K1729" s="221">
        <v>0</v>
      </c>
      <c r="L1729" s="82" t="s">
        <v>130</v>
      </c>
      <c r="M1729" s="188"/>
      <c r="N1729" s="82" t="s">
        <v>405</v>
      </c>
      <c r="O1729" s="111" t="s">
        <v>405</v>
      </c>
      <c r="P1729" s="82" t="s">
        <v>407</v>
      </c>
      <c r="Q1729" s="82" t="s">
        <v>3812</v>
      </c>
      <c r="R1729" s="82"/>
      <c r="S1729" s="82"/>
      <c r="T1729" s="82">
        <v>88367</v>
      </c>
      <c r="U1729" s="82" t="s">
        <v>178</v>
      </c>
      <c r="V1729" s="82"/>
      <c r="W1729" s="171">
        <v>44074</v>
      </c>
      <c r="X1729" s="172" t="e">
        <f>+CONCATENATE(TEXT(#REF!,"yyyy"),"-",TEXT(#REF!,"mm"))</f>
        <v>#REF!</v>
      </c>
      <c r="Y1729" s="173" t="str">
        <f t="shared" si="272"/>
        <v>3</v>
      </c>
      <c r="Z1729" s="172" t="str">
        <f t="shared" si="273"/>
        <v>2020-07</v>
      </c>
      <c r="AA1729" s="170" t="e">
        <f>+VLOOKUP(Z1729,#REF!,2,FALSE)/VLOOKUP(X1729,#REF!,2,FALSE)</f>
        <v>#REF!</v>
      </c>
      <c r="AB1729" s="174" t="e">
        <f t="shared" si="274"/>
        <v>#REF!</v>
      </c>
      <c r="AC1729" s="174" t="e">
        <f t="shared" si="275"/>
        <v>#REF!</v>
      </c>
      <c r="AD1729" s="175" t="e">
        <f>+#REF!+365*Y1729</f>
        <v>#REF!</v>
      </c>
      <c r="AE1729" s="176" t="e">
        <f t="shared" si="276"/>
        <v>#REF!</v>
      </c>
      <c r="AF1729" s="170" t="e">
        <f>+VLOOKUP(CONCATENATE(TEXT(W1729,"yyyy"),"-",TEXT(W1729,"mm")),#REF!,2,0)</f>
        <v>#REF!</v>
      </c>
      <c r="AG1729" s="177" t="e">
        <f>+(AC1729*(1+'INFLAC PROYECTADA'!$B$8)^(AE1729))/((1+DEMANDADO!AF1729)^(AE1729))</f>
        <v>#REF!</v>
      </c>
      <c r="AH1729" s="169">
        <f>(0.2*VLOOKUP(D1729,'%.'!$A$1:$B$4,2,FALSE))+(0.35*VLOOKUP(E1729,'%.'!$A$1:$B$4,2,FALSE))+(0.1*VLOOKUP(F1729,'%.'!$A$1:$B$4,2,FALSE))+(0.35*VLOOKUP(G1729,'%.'!$A$1:$B$4,2,FALSE))</f>
        <v>0.05</v>
      </c>
      <c r="AI1729" s="128" t="str">
        <f t="shared" si="271"/>
        <v>REMOTA</v>
      </c>
      <c r="AJ1729" s="128" t="str">
        <f t="shared" si="277"/>
        <v>No se registra</v>
      </c>
      <c r="AK1729" s="178">
        <f t="shared" si="278"/>
        <v>0</v>
      </c>
    </row>
    <row r="1730" spans="1:37" ht="30" customHeight="1" x14ac:dyDescent="0.25">
      <c r="A1730" s="115">
        <v>1729</v>
      </c>
      <c r="B1730" s="79" t="s">
        <v>3789</v>
      </c>
      <c r="C1730" s="94" t="s">
        <v>3763</v>
      </c>
      <c r="D1730" s="81" t="s">
        <v>1</v>
      </c>
      <c r="E1730" s="81" t="s">
        <v>1</v>
      </c>
      <c r="F1730" s="81" t="s">
        <v>1</v>
      </c>
      <c r="G1730" s="261" t="s">
        <v>1</v>
      </c>
      <c r="H1730" s="169">
        <f t="shared" ref="H1730:H1793" si="279">+IFERROR(AH1730,"")</f>
        <v>0.05</v>
      </c>
      <c r="I1730" s="170" t="str">
        <f t="shared" ref="I1730:I1793" si="280">+IFERROR(AI1730,"")</f>
        <v>REMOTA</v>
      </c>
      <c r="J1730" s="292">
        <v>14975310</v>
      </c>
      <c r="K1730" s="221">
        <v>0</v>
      </c>
      <c r="L1730" s="86" t="s">
        <v>130</v>
      </c>
      <c r="M1730" s="188"/>
      <c r="N1730" s="82" t="s">
        <v>405</v>
      </c>
      <c r="O1730" s="111" t="s">
        <v>405</v>
      </c>
      <c r="P1730" s="82" t="s">
        <v>407</v>
      </c>
      <c r="Q1730" s="82" t="s">
        <v>3812</v>
      </c>
      <c r="R1730" s="82"/>
      <c r="S1730" s="82"/>
      <c r="T1730" s="82">
        <v>88367</v>
      </c>
      <c r="U1730" s="82" t="s">
        <v>178</v>
      </c>
      <c r="V1730" s="82" t="s">
        <v>3827</v>
      </c>
      <c r="W1730" s="171">
        <v>44074</v>
      </c>
      <c r="X1730" s="172" t="e">
        <f>+CONCATENATE(TEXT(#REF!,"yyyy"),"-",TEXT(#REF!,"mm"))</f>
        <v>#REF!</v>
      </c>
      <c r="Y1730" s="173" t="str">
        <f t="shared" si="272"/>
        <v>3</v>
      </c>
      <c r="Z1730" s="172" t="str">
        <f t="shared" si="273"/>
        <v>2020-07</v>
      </c>
      <c r="AA1730" s="170" t="e">
        <f>+VLOOKUP(Z1730,#REF!,2,FALSE)/VLOOKUP(X1730,#REF!,2,FALSE)</f>
        <v>#REF!</v>
      </c>
      <c r="AB1730" s="174" t="e">
        <f t="shared" si="274"/>
        <v>#REF!</v>
      </c>
      <c r="AC1730" s="174" t="e">
        <f t="shared" si="275"/>
        <v>#REF!</v>
      </c>
      <c r="AD1730" s="175" t="e">
        <f>+#REF!+365*Y1730</f>
        <v>#REF!</v>
      </c>
      <c r="AE1730" s="176" t="e">
        <f t="shared" si="276"/>
        <v>#REF!</v>
      </c>
      <c r="AF1730" s="170" t="e">
        <f>+VLOOKUP(CONCATENATE(TEXT(W1730,"yyyy"),"-",TEXT(W1730,"mm")),#REF!,2,0)</f>
        <v>#REF!</v>
      </c>
      <c r="AG1730" s="177" t="e">
        <f>+(AC1730*(1+'INFLAC PROYECTADA'!$B$8)^(AE1730))/((1+DEMANDADO!AF1730)^(AE1730))</f>
        <v>#REF!</v>
      </c>
      <c r="AH1730" s="169">
        <f>(0.2*VLOOKUP(D1730,'%.'!$A$1:$B$4,2,FALSE))+(0.35*VLOOKUP(E1730,'%.'!$A$1:$B$4,2,FALSE))+(0.1*VLOOKUP(F1730,'%.'!$A$1:$B$4,2,FALSE))+(0.35*VLOOKUP(G1730,'%.'!$A$1:$B$4,2,FALSE))</f>
        <v>0.05</v>
      </c>
      <c r="AI1730" s="128" t="str">
        <f t="shared" si="271"/>
        <v>REMOTA</v>
      </c>
      <c r="AJ1730" s="128" t="str">
        <f t="shared" si="277"/>
        <v>No se registra</v>
      </c>
      <c r="AK1730" s="178">
        <f t="shared" si="278"/>
        <v>0</v>
      </c>
    </row>
    <row r="1731" spans="1:37" ht="30" customHeight="1" x14ac:dyDescent="0.25">
      <c r="A1731" s="115">
        <v>1730</v>
      </c>
      <c r="B1731" s="81" t="s">
        <v>3752</v>
      </c>
      <c r="C1731" s="94" t="s">
        <v>3764</v>
      </c>
      <c r="D1731" s="81" t="s">
        <v>1</v>
      </c>
      <c r="E1731" s="81" t="s">
        <v>1</v>
      </c>
      <c r="F1731" s="81" t="s">
        <v>1</v>
      </c>
      <c r="G1731" s="261" t="s">
        <v>1</v>
      </c>
      <c r="H1731" s="169">
        <f t="shared" si="279"/>
        <v>0.05</v>
      </c>
      <c r="I1731" s="170" t="str">
        <f t="shared" si="280"/>
        <v>REMOTA</v>
      </c>
      <c r="J1731" s="292">
        <v>0</v>
      </c>
      <c r="K1731" s="221">
        <v>0</v>
      </c>
      <c r="L1731" s="82" t="s">
        <v>130</v>
      </c>
      <c r="M1731" s="188"/>
      <c r="N1731" s="82" t="s">
        <v>405</v>
      </c>
      <c r="O1731" s="111" t="s">
        <v>405</v>
      </c>
      <c r="P1731" s="82" t="s">
        <v>407</v>
      </c>
      <c r="Q1731" s="82" t="s">
        <v>3812</v>
      </c>
      <c r="R1731" s="82"/>
      <c r="S1731" s="82"/>
      <c r="T1731" s="82">
        <v>88367</v>
      </c>
      <c r="U1731" s="82" t="s">
        <v>21</v>
      </c>
      <c r="V1731" s="82"/>
      <c r="W1731" s="171">
        <v>44074</v>
      </c>
      <c r="X1731" s="172" t="e">
        <f>+CONCATENATE(TEXT(#REF!,"yyyy"),"-",TEXT(#REF!,"mm"))</f>
        <v>#REF!</v>
      </c>
      <c r="Y1731" s="173" t="str">
        <f t="shared" si="272"/>
        <v>3</v>
      </c>
      <c r="Z1731" s="172" t="str">
        <f t="shared" si="273"/>
        <v>2020-07</v>
      </c>
      <c r="AA1731" s="170" t="e">
        <f>+VLOOKUP(Z1731,#REF!,2,FALSE)/VLOOKUP(X1731,#REF!,2,FALSE)</f>
        <v>#REF!</v>
      </c>
      <c r="AB1731" s="174" t="e">
        <f t="shared" si="274"/>
        <v>#REF!</v>
      </c>
      <c r="AC1731" s="174" t="e">
        <f t="shared" si="275"/>
        <v>#REF!</v>
      </c>
      <c r="AD1731" s="175" t="e">
        <f>+#REF!+365*Y1731</f>
        <v>#REF!</v>
      </c>
      <c r="AE1731" s="176" t="e">
        <f t="shared" si="276"/>
        <v>#REF!</v>
      </c>
      <c r="AF1731" s="170" t="e">
        <f>+VLOOKUP(CONCATENATE(TEXT(W1731,"yyyy"),"-",TEXT(W1731,"mm")),#REF!,2,0)</f>
        <v>#REF!</v>
      </c>
      <c r="AG1731" s="177" t="e">
        <f>+(AC1731*(1+'INFLAC PROYECTADA'!$B$8)^(AE1731))/((1+DEMANDADO!AF1731)^(AE1731))</f>
        <v>#REF!</v>
      </c>
      <c r="AH1731" s="169">
        <f>(0.2*VLOOKUP(D1731,'%.'!$A$1:$B$4,2,FALSE))+(0.35*VLOOKUP(E1731,'%.'!$A$1:$B$4,2,FALSE))+(0.1*VLOOKUP(F1731,'%.'!$A$1:$B$4,2,FALSE))+(0.35*VLOOKUP(G1731,'%.'!$A$1:$B$4,2,FALSE))</f>
        <v>0.05</v>
      </c>
      <c r="AI1731" s="128" t="str">
        <f t="shared" ref="AI1731:AI1794" si="281">+IF(AH1731&gt;0.5,"ALTA",IF(AH1731&gt;0.25,"MEDIA",IF(AH1731&gt;=0.1,"BAJA",IF(AH1731&lt;0.1,"REMOTA"))))</f>
        <v>REMOTA</v>
      </c>
      <c r="AJ1731" s="128" t="str">
        <f t="shared" si="277"/>
        <v>No se registra</v>
      </c>
      <c r="AK1731" s="178">
        <f t="shared" si="278"/>
        <v>0</v>
      </c>
    </row>
    <row r="1732" spans="1:37" ht="30" customHeight="1" x14ac:dyDescent="0.25">
      <c r="A1732" s="115">
        <v>1731</v>
      </c>
      <c r="B1732" s="81" t="s">
        <v>3752</v>
      </c>
      <c r="C1732" s="94" t="s">
        <v>3765</v>
      </c>
      <c r="D1732" s="81" t="s">
        <v>1</v>
      </c>
      <c r="E1732" s="81" t="s">
        <v>1</v>
      </c>
      <c r="F1732" s="81" t="s">
        <v>1</v>
      </c>
      <c r="G1732" s="261" t="s">
        <v>1</v>
      </c>
      <c r="H1732" s="169">
        <f t="shared" si="279"/>
        <v>0.05</v>
      </c>
      <c r="I1732" s="170" t="str">
        <f t="shared" si="280"/>
        <v>REMOTA</v>
      </c>
      <c r="J1732" s="292">
        <v>10675000</v>
      </c>
      <c r="K1732" s="221">
        <v>0</v>
      </c>
      <c r="L1732" s="82" t="s">
        <v>130</v>
      </c>
      <c r="M1732" s="188"/>
      <c r="N1732" s="82" t="s">
        <v>405</v>
      </c>
      <c r="O1732" s="111" t="s">
        <v>405</v>
      </c>
      <c r="P1732" s="82" t="s">
        <v>407</v>
      </c>
      <c r="Q1732" s="82" t="s">
        <v>3812</v>
      </c>
      <c r="R1732" s="82"/>
      <c r="S1732" s="82"/>
      <c r="T1732" s="82">
        <v>88367</v>
      </c>
      <c r="U1732" s="82" t="s">
        <v>178</v>
      </c>
      <c r="V1732" s="82"/>
      <c r="W1732" s="171">
        <v>44074</v>
      </c>
      <c r="X1732" s="172" t="e">
        <f>+CONCATENATE(TEXT(#REF!,"yyyy"),"-",TEXT(#REF!,"mm"))</f>
        <v>#REF!</v>
      </c>
      <c r="Y1732" s="173" t="str">
        <f t="shared" si="272"/>
        <v>3</v>
      </c>
      <c r="Z1732" s="172" t="str">
        <f t="shared" si="273"/>
        <v>2020-07</v>
      </c>
      <c r="AA1732" s="170" t="e">
        <f>+VLOOKUP(Z1732,#REF!,2,FALSE)/VLOOKUP(X1732,#REF!,2,FALSE)</f>
        <v>#REF!</v>
      </c>
      <c r="AB1732" s="174" t="e">
        <f t="shared" si="274"/>
        <v>#REF!</v>
      </c>
      <c r="AC1732" s="174" t="e">
        <f t="shared" si="275"/>
        <v>#REF!</v>
      </c>
      <c r="AD1732" s="175" t="e">
        <f>+#REF!+365*Y1732</f>
        <v>#REF!</v>
      </c>
      <c r="AE1732" s="176" t="e">
        <f t="shared" si="276"/>
        <v>#REF!</v>
      </c>
      <c r="AF1732" s="170" t="e">
        <f>+VLOOKUP(CONCATENATE(TEXT(W1732,"yyyy"),"-",TEXT(W1732,"mm")),#REF!,2,0)</f>
        <v>#REF!</v>
      </c>
      <c r="AG1732" s="177" t="e">
        <f>+(AC1732*(1+'INFLAC PROYECTADA'!$B$8)^(AE1732))/((1+DEMANDADO!AF1732)^(AE1732))</f>
        <v>#REF!</v>
      </c>
      <c r="AH1732" s="169">
        <f>(0.2*VLOOKUP(D1732,'%.'!$A$1:$B$4,2,FALSE))+(0.35*VLOOKUP(E1732,'%.'!$A$1:$B$4,2,FALSE))+(0.1*VLOOKUP(F1732,'%.'!$A$1:$B$4,2,FALSE))+(0.35*VLOOKUP(G1732,'%.'!$A$1:$B$4,2,FALSE))</f>
        <v>0.05</v>
      </c>
      <c r="AI1732" s="128" t="str">
        <f t="shared" si="281"/>
        <v>REMOTA</v>
      </c>
      <c r="AJ1732" s="128" t="str">
        <f t="shared" si="277"/>
        <v>No se registra</v>
      </c>
      <c r="AK1732" s="178">
        <f t="shared" si="278"/>
        <v>0</v>
      </c>
    </row>
    <row r="1733" spans="1:37" ht="30" customHeight="1" x14ac:dyDescent="0.25">
      <c r="A1733" s="115">
        <v>1732</v>
      </c>
      <c r="B1733" s="79" t="s">
        <v>3789</v>
      </c>
      <c r="C1733" s="94" t="s">
        <v>3766</v>
      </c>
      <c r="D1733" s="81" t="s">
        <v>1</v>
      </c>
      <c r="E1733" s="81" t="s">
        <v>1</v>
      </c>
      <c r="F1733" s="81" t="s">
        <v>1</v>
      </c>
      <c r="G1733" s="261" t="s">
        <v>1</v>
      </c>
      <c r="H1733" s="169">
        <f t="shared" si="279"/>
        <v>0.05</v>
      </c>
      <c r="I1733" s="170" t="str">
        <f t="shared" si="280"/>
        <v>REMOTA</v>
      </c>
      <c r="J1733" s="292">
        <v>32928723</v>
      </c>
      <c r="K1733" s="221">
        <v>0</v>
      </c>
      <c r="L1733" s="82" t="s">
        <v>129</v>
      </c>
      <c r="M1733" s="188"/>
      <c r="N1733" s="82" t="s">
        <v>405</v>
      </c>
      <c r="O1733" s="111" t="s">
        <v>405</v>
      </c>
      <c r="P1733" s="82" t="s">
        <v>407</v>
      </c>
      <c r="Q1733" s="82" t="s">
        <v>3812</v>
      </c>
      <c r="R1733" s="82"/>
      <c r="S1733" s="82"/>
      <c r="T1733" s="82">
        <v>88367</v>
      </c>
      <c r="U1733" s="82" t="s">
        <v>76</v>
      </c>
      <c r="V1733" s="82"/>
      <c r="W1733" s="171">
        <v>44074</v>
      </c>
      <c r="X1733" s="172" t="e">
        <f>+CONCATENATE(TEXT(#REF!,"yyyy"),"-",TEXT(#REF!,"mm"))</f>
        <v>#REF!</v>
      </c>
      <c r="Y1733" s="173" t="str">
        <f t="shared" si="272"/>
        <v>3</v>
      </c>
      <c r="Z1733" s="172" t="str">
        <f t="shared" si="273"/>
        <v>2020-07</v>
      </c>
      <c r="AA1733" s="170" t="e">
        <f>+VLOOKUP(Z1733,#REF!,2,FALSE)/VLOOKUP(X1733,#REF!,2,FALSE)</f>
        <v>#REF!</v>
      </c>
      <c r="AB1733" s="174" t="e">
        <f t="shared" si="274"/>
        <v>#REF!</v>
      </c>
      <c r="AC1733" s="174" t="e">
        <f t="shared" si="275"/>
        <v>#REF!</v>
      </c>
      <c r="AD1733" s="175" t="e">
        <f>+#REF!+365*Y1733</f>
        <v>#REF!</v>
      </c>
      <c r="AE1733" s="176" t="e">
        <f t="shared" si="276"/>
        <v>#REF!</v>
      </c>
      <c r="AF1733" s="170" t="e">
        <f>+VLOOKUP(CONCATENATE(TEXT(W1733,"yyyy"),"-",TEXT(W1733,"mm")),#REF!,2,0)</f>
        <v>#REF!</v>
      </c>
      <c r="AG1733" s="177" t="e">
        <f>+(AC1733*(1+'INFLAC PROYECTADA'!$B$8)^(AE1733))/((1+DEMANDADO!AF1733)^(AE1733))</f>
        <v>#REF!</v>
      </c>
      <c r="AH1733" s="169">
        <f>(0.2*VLOOKUP(D1733,'%.'!$A$1:$B$4,2,FALSE))+(0.35*VLOOKUP(E1733,'%.'!$A$1:$B$4,2,FALSE))+(0.1*VLOOKUP(F1733,'%.'!$A$1:$B$4,2,FALSE))+(0.35*VLOOKUP(G1733,'%.'!$A$1:$B$4,2,FALSE))</f>
        <v>0.05</v>
      </c>
      <c r="AI1733" s="128" t="str">
        <f t="shared" si="281"/>
        <v>REMOTA</v>
      </c>
      <c r="AJ1733" s="128" t="str">
        <f t="shared" si="277"/>
        <v>No se registra</v>
      </c>
      <c r="AK1733" s="178">
        <f t="shared" si="278"/>
        <v>0</v>
      </c>
    </row>
    <row r="1734" spans="1:37" ht="30" customHeight="1" x14ac:dyDescent="0.25">
      <c r="A1734" s="115">
        <v>1733</v>
      </c>
      <c r="B1734" s="79" t="s">
        <v>3691</v>
      </c>
      <c r="C1734" s="85" t="s">
        <v>3767</v>
      </c>
      <c r="D1734" s="262" t="s">
        <v>1</v>
      </c>
      <c r="E1734" s="98" t="s">
        <v>1</v>
      </c>
      <c r="F1734" s="98" t="s">
        <v>1</v>
      </c>
      <c r="G1734" s="261" t="s">
        <v>1</v>
      </c>
      <c r="H1734" s="169">
        <f t="shared" si="279"/>
        <v>0.05</v>
      </c>
      <c r="I1734" s="170" t="str">
        <f t="shared" si="280"/>
        <v>REMOTA</v>
      </c>
      <c r="J1734" s="292">
        <v>124073920</v>
      </c>
      <c r="K1734" s="221">
        <v>0</v>
      </c>
      <c r="L1734" s="82" t="s">
        <v>131</v>
      </c>
      <c r="M1734" s="188"/>
      <c r="N1734" s="82" t="s">
        <v>405</v>
      </c>
      <c r="O1734" s="111" t="s">
        <v>405</v>
      </c>
      <c r="P1734" s="82" t="s">
        <v>407</v>
      </c>
      <c r="Q1734" s="82" t="s">
        <v>3812</v>
      </c>
      <c r="R1734" s="82"/>
      <c r="S1734" s="82"/>
      <c r="T1734" s="82">
        <v>88367</v>
      </c>
      <c r="U1734" s="82" t="s">
        <v>178</v>
      </c>
      <c r="V1734" s="82"/>
      <c r="W1734" s="171">
        <v>44074</v>
      </c>
      <c r="X1734" s="172" t="e">
        <f>+CONCATENATE(TEXT(#REF!,"yyyy"),"-",TEXT(#REF!,"mm"))</f>
        <v>#REF!</v>
      </c>
      <c r="Y1734" s="173" t="str">
        <f t="shared" si="272"/>
        <v>3</v>
      </c>
      <c r="Z1734" s="172" t="str">
        <f t="shared" si="273"/>
        <v>2020-07</v>
      </c>
      <c r="AA1734" s="170" t="e">
        <f>+VLOOKUP(Z1734,#REF!,2,FALSE)/VLOOKUP(X1734,#REF!,2,FALSE)</f>
        <v>#REF!</v>
      </c>
      <c r="AB1734" s="174" t="e">
        <f t="shared" si="274"/>
        <v>#REF!</v>
      </c>
      <c r="AC1734" s="174" t="e">
        <f t="shared" si="275"/>
        <v>#REF!</v>
      </c>
      <c r="AD1734" s="175" t="e">
        <f>+#REF!+365*Y1734</f>
        <v>#REF!</v>
      </c>
      <c r="AE1734" s="176" t="e">
        <f t="shared" si="276"/>
        <v>#REF!</v>
      </c>
      <c r="AF1734" s="170" t="e">
        <f>+VLOOKUP(CONCATENATE(TEXT(W1734,"yyyy"),"-",TEXT(W1734,"mm")),#REF!,2,0)</f>
        <v>#REF!</v>
      </c>
      <c r="AG1734" s="177" t="e">
        <f>+(AC1734*(1+'INFLAC PROYECTADA'!$B$8)^(AE1734))/((1+DEMANDADO!AF1734)^(AE1734))</f>
        <v>#REF!</v>
      </c>
      <c r="AH1734" s="169">
        <f>(0.2*VLOOKUP(D1734,'%.'!$A$1:$B$4,2,FALSE))+(0.35*VLOOKUP(E1734,'%.'!$A$1:$B$4,2,FALSE))+(0.1*VLOOKUP(F1734,'%.'!$A$1:$B$4,2,FALSE))+(0.35*VLOOKUP(G1734,'%.'!$A$1:$B$4,2,FALSE))</f>
        <v>0.05</v>
      </c>
      <c r="AI1734" s="128" t="str">
        <f t="shared" si="281"/>
        <v>REMOTA</v>
      </c>
      <c r="AJ1734" s="128" t="str">
        <f t="shared" si="277"/>
        <v>No se registra</v>
      </c>
      <c r="AK1734" s="178">
        <f t="shared" si="278"/>
        <v>0</v>
      </c>
    </row>
    <row r="1735" spans="1:37" ht="30" customHeight="1" x14ac:dyDescent="0.25">
      <c r="A1735" s="115">
        <v>1734</v>
      </c>
      <c r="B1735" s="81" t="s">
        <v>3752</v>
      </c>
      <c r="C1735" s="94" t="s">
        <v>3768</v>
      </c>
      <c r="D1735" s="81" t="s">
        <v>1</v>
      </c>
      <c r="E1735" s="81" t="s">
        <v>1</v>
      </c>
      <c r="F1735" s="81" t="s">
        <v>1</v>
      </c>
      <c r="G1735" s="261" t="s">
        <v>1</v>
      </c>
      <c r="H1735" s="169">
        <f t="shared" si="279"/>
        <v>0.05</v>
      </c>
      <c r="I1735" s="170" t="str">
        <f t="shared" si="280"/>
        <v>REMOTA</v>
      </c>
      <c r="J1735" s="292">
        <v>4888000</v>
      </c>
      <c r="K1735" s="221">
        <v>0</v>
      </c>
      <c r="L1735" s="82" t="s">
        <v>133</v>
      </c>
      <c r="M1735" s="188"/>
      <c r="N1735" s="82" t="s">
        <v>405</v>
      </c>
      <c r="O1735" s="111" t="s">
        <v>405</v>
      </c>
      <c r="P1735" s="82" t="s">
        <v>407</v>
      </c>
      <c r="Q1735" s="82" t="s">
        <v>3812</v>
      </c>
      <c r="R1735" s="82"/>
      <c r="S1735" s="82"/>
      <c r="T1735" s="82">
        <v>88367</v>
      </c>
      <c r="U1735" s="82" t="s">
        <v>178</v>
      </c>
      <c r="V1735" s="82" t="s">
        <v>3835</v>
      </c>
      <c r="W1735" s="171">
        <v>44074</v>
      </c>
      <c r="X1735" s="172" t="e">
        <f>+CONCATENATE(TEXT(#REF!,"yyyy"),"-",TEXT(#REF!,"mm"))</f>
        <v>#REF!</v>
      </c>
      <c r="Y1735" s="173" t="str">
        <f t="shared" si="272"/>
        <v>3</v>
      </c>
      <c r="Z1735" s="172" t="str">
        <f t="shared" si="273"/>
        <v>2020-07</v>
      </c>
      <c r="AA1735" s="170" t="e">
        <f>+VLOOKUP(Z1735,#REF!,2,FALSE)/VLOOKUP(X1735,#REF!,2,FALSE)</f>
        <v>#REF!</v>
      </c>
      <c r="AB1735" s="174" t="e">
        <f t="shared" si="274"/>
        <v>#REF!</v>
      </c>
      <c r="AC1735" s="174" t="e">
        <f t="shared" si="275"/>
        <v>#REF!</v>
      </c>
      <c r="AD1735" s="175" t="e">
        <f>+#REF!+365*Y1735</f>
        <v>#REF!</v>
      </c>
      <c r="AE1735" s="176" t="e">
        <f t="shared" si="276"/>
        <v>#REF!</v>
      </c>
      <c r="AF1735" s="170" t="e">
        <f>+VLOOKUP(CONCATENATE(TEXT(W1735,"yyyy"),"-",TEXT(W1735,"mm")),#REF!,2,0)</f>
        <v>#REF!</v>
      </c>
      <c r="AG1735" s="177" t="e">
        <f>+(AC1735*(1+'INFLAC PROYECTADA'!$B$8)^(AE1735))/((1+DEMANDADO!AF1735)^(AE1735))</f>
        <v>#REF!</v>
      </c>
      <c r="AH1735" s="169">
        <f>(0.2*VLOOKUP(D1735,'%.'!$A$1:$B$4,2,FALSE))+(0.35*VLOOKUP(E1735,'%.'!$A$1:$B$4,2,FALSE))+(0.1*VLOOKUP(F1735,'%.'!$A$1:$B$4,2,FALSE))+(0.35*VLOOKUP(G1735,'%.'!$A$1:$B$4,2,FALSE))</f>
        <v>0.05</v>
      </c>
      <c r="AI1735" s="128" t="str">
        <f t="shared" si="281"/>
        <v>REMOTA</v>
      </c>
      <c r="AJ1735" s="128" t="str">
        <f t="shared" si="277"/>
        <v>No se registra</v>
      </c>
      <c r="AK1735" s="178">
        <f t="shared" si="278"/>
        <v>0</v>
      </c>
    </row>
    <row r="1736" spans="1:37" ht="30" customHeight="1" x14ac:dyDescent="0.25">
      <c r="A1736" s="115">
        <v>1735</v>
      </c>
      <c r="B1736" s="81" t="s">
        <v>3752</v>
      </c>
      <c r="C1736" s="94" t="s">
        <v>3769</v>
      </c>
      <c r="D1736" s="81" t="s">
        <v>1</v>
      </c>
      <c r="E1736" s="81" t="s">
        <v>1</v>
      </c>
      <c r="F1736" s="81" t="s">
        <v>1</v>
      </c>
      <c r="G1736" s="261" t="s">
        <v>1</v>
      </c>
      <c r="H1736" s="169">
        <f t="shared" si="279"/>
        <v>0.05</v>
      </c>
      <c r="I1736" s="170" t="str">
        <f t="shared" si="280"/>
        <v>REMOTA</v>
      </c>
      <c r="J1736" s="292">
        <v>12392000</v>
      </c>
      <c r="K1736" s="221">
        <v>0</v>
      </c>
      <c r="L1736" s="82" t="s">
        <v>129</v>
      </c>
      <c r="M1736" s="188"/>
      <c r="N1736" s="82" t="s">
        <v>405</v>
      </c>
      <c r="O1736" s="111" t="s">
        <v>405</v>
      </c>
      <c r="P1736" s="82" t="s">
        <v>407</v>
      </c>
      <c r="Q1736" s="82" t="s">
        <v>3812</v>
      </c>
      <c r="R1736" s="82"/>
      <c r="S1736" s="82"/>
      <c r="T1736" s="82">
        <v>88367</v>
      </c>
      <c r="U1736" s="82" t="s">
        <v>178</v>
      </c>
      <c r="V1736" s="82"/>
      <c r="W1736" s="171">
        <v>44074</v>
      </c>
      <c r="X1736" s="172" t="e">
        <f>+CONCATENATE(TEXT(#REF!,"yyyy"),"-",TEXT(#REF!,"mm"))</f>
        <v>#REF!</v>
      </c>
      <c r="Y1736" s="173" t="str">
        <f t="shared" si="272"/>
        <v>3</v>
      </c>
      <c r="Z1736" s="172" t="str">
        <f t="shared" si="273"/>
        <v>2020-07</v>
      </c>
      <c r="AA1736" s="170" t="e">
        <f>+VLOOKUP(Z1736,#REF!,2,FALSE)/VLOOKUP(X1736,#REF!,2,FALSE)</f>
        <v>#REF!</v>
      </c>
      <c r="AB1736" s="174" t="e">
        <f t="shared" si="274"/>
        <v>#REF!</v>
      </c>
      <c r="AC1736" s="174" t="e">
        <f t="shared" si="275"/>
        <v>#REF!</v>
      </c>
      <c r="AD1736" s="175" t="e">
        <f>+#REF!+365*Y1736</f>
        <v>#REF!</v>
      </c>
      <c r="AE1736" s="176" t="e">
        <f t="shared" si="276"/>
        <v>#REF!</v>
      </c>
      <c r="AF1736" s="170" t="e">
        <f>+VLOOKUP(CONCATENATE(TEXT(W1736,"yyyy"),"-",TEXT(W1736,"mm")),#REF!,2,0)</f>
        <v>#REF!</v>
      </c>
      <c r="AG1736" s="177" t="e">
        <f>+(AC1736*(1+'INFLAC PROYECTADA'!$B$8)^(AE1736))/((1+DEMANDADO!AF1736)^(AE1736))</f>
        <v>#REF!</v>
      </c>
      <c r="AH1736" s="169">
        <f>(0.2*VLOOKUP(D1736,'%.'!$A$1:$B$4,2,FALSE))+(0.35*VLOOKUP(E1736,'%.'!$A$1:$B$4,2,FALSE))+(0.1*VLOOKUP(F1736,'%.'!$A$1:$B$4,2,FALSE))+(0.35*VLOOKUP(G1736,'%.'!$A$1:$B$4,2,FALSE))</f>
        <v>0.05</v>
      </c>
      <c r="AI1736" s="128" t="str">
        <f t="shared" si="281"/>
        <v>REMOTA</v>
      </c>
      <c r="AJ1736" s="128" t="str">
        <f t="shared" si="277"/>
        <v>No se registra</v>
      </c>
      <c r="AK1736" s="178">
        <f t="shared" si="278"/>
        <v>0</v>
      </c>
    </row>
    <row r="1737" spans="1:37" ht="30" customHeight="1" x14ac:dyDescent="0.25">
      <c r="A1737" s="115">
        <v>1736</v>
      </c>
      <c r="B1737" s="81" t="s">
        <v>3811</v>
      </c>
      <c r="C1737" s="94" t="s">
        <v>3770</v>
      </c>
      <c r="D1737" s="81" t="s">
        <v>1</v>
      </c>
      <c r="E1737" s="81" t="s">
        <v>1</v>
      </c>
      <c r="F1737" s="81" t="s">
        <v>1</v>
      </c>
      <c r="G1737" s="261" t="s">
        <v>1</v>
      </c>
      <c r="H1737" s="169">
        <f t="shared" si="279"/>
        <v>0.05</v>
      </c>
      <c r="I1737" s="170" t="str">
        <f t="shared" si="280"/>
        <v>REMOTA</v>
      </c>
      <c r="J1737" s="292">
        <v>0</v>
      </c>
      <c r="K1737" s="221">
        <v>0</v>
      </c>
      <c r="L1737" s="82" t="s">
        <v>130</v>
      </c>
      <c r="M1737" s="188"/>
      <c r="N1737" s="82" t="s">
        <v>405</v>
      </c>
      <c r="O1737" s="111" t="s">
        <v>405</v>
      </c>
      <c r="P1737" s="82" t="s">
        <v>407</v>
      </c>
      <c r="Q1737" s="82" t="s">
        <v>3812</v>
      </c>
      <c r="R1737" s="82"/>
      <c r="S1737" s="82"/>
      <c r="T1737" s="82">
        <v>88367</v>
      </c>
      <c r="U1737" s="82" t="s">
        <v>171</v>
      </c>
      <c r="V1737" s="82" t="s">
        <v>3835</v>
      </c>
      <c r="W1737" s="171">
        <v>44074</v>
      </c>
      <c r="X1737" s="172" t="e">
        <f>+CONCATENATE(TEXT(#REF!,"yyyy"),"-",TEXT(#REF!,"mm"))</f>
        <v>#REF!</v>
      </c>
      <c r="Y1737" s="173" t="str">
        <f t="shared" si="272"/>
        <v>3</v>
      </c>
      <c r="Z1737" s="172" t="str">
        <f t="shared" si="273"/>
        <v>2020-07</v>
      </c>
      <c r="AA1737" s="170" t="e">
        <f>+VLOOKUP(Z1737,#REF!,2,FALSE)/VLOOKUP(X1737,#REF!,2,FALSE)</f>
        <v>#REF!</v>
      </c>
      <c r="AB1737" s="174" t="e">
        <f t="shared" si="274"/>
        <v>#REF!</v>
      </c>
      <c r="AC1737" s="174" t="e">
        <f t="shared" si="275"/>
        <v>#REF!</v>
      </c>
      <c r="AD1737" s="175" t="e">
        <f>+#REF!+365*Y1737</f>
        <v>#REF!</v>
      </c>
      <c r="AE1737" s="176" t="e">
        <f t="shared" si="276"/>
        <v>#REF!</v>
      </c>
      <c r="AF1737" s="170" t="e">
        <f>+VLOOKUP(CONCATENATE(TEXT(W1737,"yyyy"),"-",TEXT(W1737,"mm")),#REF!,2,0)</f>
        <v>#REF!</v>
      </c>
      <c r="AG1737" s="177" t="e">
        <f>+(AC1737*(1+'INFLAC PROYECTADA'!$B$8)^(AE1737))/((1+DEMANDADO!AF1737)^(AE1737))</f>
        <v>#REF!</v>
      </c>
      <c r="AH1737" s="169">
        <f>(0.2*VLOOKUP(D1737,'%.'!$A$1:$B$4,2,FALSE))+(0.35*VLOOKUP(E1737,'%.'!$A$1:$B$4,2,FALSE))+(0.1*VLOOKUP(F1737,'%.'!$A$1:$B$4,2,FALSE))+(0.35*VLOOKUP(G1737,'%.'!$A$1:$B$4,2,FALSE))</f>
        <v>0.05</v>
      </c>
      <c r="AI1737" s="128" t="str">
        <f t="shared" si="281"/>
        <v>REMOTA</v>
      </c>
      <c r="AJ1737" s="128" t="str">
        <f t="shared" si="277"/>
        <v>No se registra</v>
      </c>
      <c r="AK1737" s="178">
        <f t="shared" si="278"/>
        <v>0</v>
      </c>
    </row>
    <row r="1738" spans="1:37" ht="30" customHeight="1" x14ac:dyDescent="0.25">
      <c r="A1738" s="115">
        <v>1737</v>
      </c>
      <c r="B1738" s="79" t="s">
        <v>3789</v>
      </c>
      <c r="C1738" s="99" t="s">
        <v>3771</v>
      </c>
      <c r="D1738" s="81" t="s">
        <v>48</v>
      </c>
      <c r="E1738" s="81" t="s">
        <v>48</v>
      </c>
      <c r="F1738" s="81" t="s">
        <v>48</v>
      </c>
      <c r="G1738" s="261" t="s">
        <v>48</v>
      </c>
      <c r="H1738" s="169">
        <f t="shared" si="279"/>
        <v>0.5</v>
      </c>
      <c r="I1738" s="170" t="str">
        <f t="shared" si="280"/>
        <v>MEDIA</v>
      </c>
      <c r="J1738" s="292">
        <v>62661986</v>
      </c>
      <c r="K1738" s="221">
        <v>0.2</v>
      </c>
      <c r="L1738" s="82" t="s">
        <v>130</v>
      </c>
      <c r="M1738" s="188"/>
      <c r="N1738" s="82" t="s">
        <v>405</v>
      </c>
      <c r="O1738" s="111" t="s">
        <v>405</v>
      </c>
      <c r="P1738" s="82" t="s">
        <v>407</v>
      </c>
      <c r="Q1738" s="82" t="s">
        <v>3812</v>
      </c>
      <c r="R1738" s="82"/>
      <c r="S1738" s="82"/>
      <c r="T1738" s="82">
        <v>88367</v>
      </c>
      <c r="U1738" s="82" t="s">
        <v>171</v>
      </c>
      <c r="V1738" s="82"/>
      <c r="W1738" s="171">
        <v>44074</v>
      </c>
      <c r="X1738" s="172" t="e">
        <f>+CONCATENATE(TEXT(#REF!,"yyyy"),"-",TEXT(#REF!,"mm"))</f>
        <v>#REF!</v>
      </c>
      <c r="Y1738" s="173" t="str">
        <f t="shared" si="272"/>
        <v>3</v>
      </c>
      <c r="Z1738" s="172" t="str">
        <f t="shared" si="273"/>
        <v>2020-07</v>
      </c>
      <c r="AA1738" s="170" t="e">
        <f>+VLOOKUP(Z1738,#REF!,2,FALSE)/VLOOKUP(X1738,#REF!,2,FALSE)</f>
        <v>#REF!</v>
      </c>
      <c r="AB1738" s="174" t="e">
        <f t="shared" si="274"/>
        <v>#REF!</v>
      </c>
      <c r="AC1738" s="174" t="e">
        <f t="shared" si="275"/>
        <v>#REF!</v>
      </c>
      <c r="AD1738" s="175" t="e">
        <f>+#REF!+365*Y1738</f>
        <v>#REF!</v>
      </c>
      <c r="AE1738" s="176" t="e">
        <f t="shared" si="276"/>
        <v>#REF!</v>
      </c>
      <c r="AF1738" s="170" t="e">
        <f>+VLOOKUP(CONCATENATE(TEXT(W1738,"yyyy"),"-",TEXT(W1738,"mm")),#REF!,2,0)</f>
        <v>#REF!</v>
      </c>
      <c r="AG1738" s="177" t="e">
        <f>+(AC1738*(1+'INFLAC PROYECTADA'!$B$8)^(AE1738))/((1+DEMANDADO!AF1738)^(AE1738))</f>
        <v>#REF!</v>
      </c>
      <c r="AH1738" s="169">
        <f>(0.2*VLOOKUP(D1738,'%.'!$A$1:$B$4,2,FALSE))+(0.35*VLOOKUP(E1738,'%.'!$A$1:$B$4,2,FALSE))+(0.1*VLOOKUP(F1738,'%.'!$A$1:$B$4,2,FALSE))+(0.35*VLOOKUP(G1738,'%.'!$A$1:$B$4,2,FALSE))</f>
        <v>0.5</v>
      </c>
      <c r="AI1738" s="128" t="str">
        <f t="shared" si="281"/>
        <v>MEDIA</v>
      </c>
      <c r="AJ1738" s="128" t="str">
        <f t="shared" si="277"/>
        <v>Cuentas de Orden</v>
      </c>
      <c r="AK1738" s="178" t="e">
        <f t="shared" si="278"/>
        <v>#REF!</v>
      </c>
    </row>
    <row r="1739" spans="1:37" ht="30" customHeight="1" x14ac:dyDescent="0.25">
      <c r="A1739" s="115">
        <v>1738</v>
      </c>
      <c r="B1739" s="81" t="s">
        <v>3752</v>
      </c>
      <c r="C1739" s="94" t="s">
        <v>3772</v>
      </c>
      <c r="D1739" s="81" t="s">
        <v>1</v>
      </c>
      <c r="E1739" s="81" t="s">
        <v>1</v>
      </c>
      <c r="F1739" s="81" t="s">
        <v>1</v>
      </c>
      <c r="G1739" s="261" t="s">
        <v>1</v>
      </c>
      <c r="H1739" s="169">
        <f t="shared" si="279"/>
        <v>0.05</v>
      </c>
      <c r="I1739" s="170" t="str">
        <f t="shared" si="280"/>
        <v>REMOTA</v>
      </c>
      <c r="J1739" s="292">
        <v>0</v>
      </c>
      <c r="K1739" s="221">
        <v>0</v>
      </c>
      <c r="L1739" s="82" t="s">
        <v>129</v>
      </c>
      <c r="M1739" s="188"/>
      <c r="N1739" s="82" t="s">
        <v>405</v>
      </c>
      <c r="O1739" s="111" t="s">
        <v>405</v>
      </c>
      <c r="P1739" s="82" t="s">
        <v>407</v>
      </c>
      <c r="Q1739" s="82" t="s">
        <v>3812</v>
      </c>
      <c r="R1739" s="82"/>
      <c r="S1739" s="82"/>
      <c r="T1739" s="82">
        <v>88367</v>
      </c>
      <c r="U1739" s="82" t="s">
        <v>171</v>
      </c>
      <c r="V1739" s="82"/>
      <c r="W1739" s="171">
        <v>44074</v>
      </c>
      <c r="X1739" s="172" t="e">
        <f>+CONCATENATE(TEXT(#REF!,"yyyy"),"-",TEXT(#REF!,"mm"))</f>
        <v>#REF!</v>
      </c>
      <c r="Y1739" s="173" t="str">
        <f t="shared" si="272"/>
        <v>3</v>
      </c>
      <c r="Z1739" s="172" t="str">
        <f t="shared" si="273"/>
        <v>2020-07</v>
      </c>
      <c r="AA1739" s="170" t="e">
        <f>+VLOOKUP(Z1739,#REF!,2,FALSE)/VLOOKUP(X1739,#REF!,2,FALSE)</f>
        <v>#REF!</v>
      </c>
      <c r="AB1739" s="174" t="e">
        <f t="shared" si="274"/>
        <v>#REF!</v>
      </c>
      <c r="AC1739" s="174" t="e">
        <f t="shared" si="275"/>
        <v>#REF!</v>
      </c>
      <c r="AD1739" s="175" t="e">
        <f>+#REF!+365*Y1739</f>
        <v>#REF!</v>
      </c>
      <c r="AE1739" s="176" t="e">
        <f t="shared" si="276"/>
        <v>#REF!</v>
      </c>
      <c r="AF1739" s="170" t="e">
        <f>+VLOOKUP(CONCATENATE(TEXT(W1739,"yyyy"),"-",TEXT(W1739,"mm")),#REF!,2,0)</f>
        <v>#REF!</v>
      </c>
      <c r="AG1739" s="177" t="e">
        <f>+(AC1739*(1+'INFLAC PROYECTADA'!$B$8)^(AE1739))/((1+DEMANDADO!AF1739)^(AE1739))</f>
        <v>#REF!</v>
      </c>
      <c r="AH1739" s="169">
        <f>(0.2*VLOOKUP(D1739,'%.'!$A$1:$B$4,2,FALSE))+(0.35*VLOOKUP(E1739,'%.'!$A$1:$B$4,2,FALSE))+(0.1*VLOOKUP(F1739,'%.'!$A$1:$B$4,2,FALSE))+(0.35*VLOOKUP(G1739,'%.'!$A$1:$B$4,2,FALSE))</f>
        <v>0.05</v>
      </c>
      <c r="AI1739" s="128" t="str">
        <f t="shared" si="281"/>
        <v>REMOTA</v>
      </c>
      <c r="AJ1739" s="128" t="str">
        <f t="shared" si="277"/>
        <v>No se registra</v>
      </c>
      <c r="AK1739" s="178">
        <f t="shared" si="278"/>
        <v>0</v>
      </c>
    </row>
    <row r="1740" spans="1:37" ht="30" customHeight="1" x14ac:dyDescent="0.25">
      <c r="A1740" s="115">
        <v>1739</v>
      </c>
      <c r="B1740" s="81" t="s">
        <v>3752</v>
      </c>
      <c r="C1740" s="94" t="s">
        <v>3773</v>
      </c>
      <c r="D1740" s="81" t="s">
        <v>1</v>
      </c>
      <c r="E1740" s="81" t="s">
        <v>1</v>
      </c>
      <c r="F1740" s="81" t="s">
        <v>1</v>
      </c>
      <c r="G1740" s="261" t="s">
        <v>1</v>
      </c>
      <c r="H1740" s="169">
        <f t="shared" si="279"/>
        <v>0.05</v>
      </c>
      <c r="I1740" s="170" t="str">
        <f t="shared" si="280"/>
        <v>REMOTA</v>
      </c>
      <c r="J1740" s="292">
        <v>0</v>
      </c>
      <c r="K1740" s="221">
        <v>0</v>
      </c>
      <c r="L1740" s="82" t="s">
        <v>129</v>
      </c>
      <c r="M1740" s="188"/>
      <c r="N1740" s="82" t="s">
        <v>405</v>
      </c>
      <c r="O1740" s="111" t="s">
        <v>405</v>
      </c>
      <c r="P1740" s="82" t="s">
        <v>407</v>
      </c>
      <c r="Q1740" s="82" t="s">
        <v>3812</v>
      </c>
      <c r="R1740" s="82"/>
      <c r="S1740" s="82"/>
      <c r="T1740" s="82">
        <v>88367</v>
      </c>
      <c r="U1740" s="82" t="s">
        <v>171</v>
      </c>
      <c r="V1740" s="82"/>
      <c r="W1740" s="171">
        <v>44074</v>
      </c>
      <c r="X1740" s="172" t="e">
        <f>+CONCATENATE(TEXT(#REF!,"yyyy"),"-",TEXT(#REF!,"mm"))</f>
        <v>#REF!</v>
      </c>
      <c r="Y1740" s="173" t="str">
        <f t="shared" si="272"/>
        <v>3</v>
      </c>
      <c r="Z1740" s="172" t="str">
        <f t="shared" si="273"/>
        <v>2020-07</v>
      </c>
      <c r="AA1740" s="170" t="e">
        <f>+VLOOKUP(Z1740,#REF!,2,FALSE)/VLOOKUP(X1740,#REF!,2,FALSE)</f>
        <v>#REF!</v>
      </c>
      <c r="AB1740" s="174" t="e">
        <f t="shared" si="274"/>
        <v>#REF!</v>
      </c>
      <c r="AC1740" s="174" t="e">
        <f t="shared" si="275"/>
        <v>#REF!</v>
      </c>
      <c r="AD1740" s="175" t="e">
        <f>+#REF!+365*Y1740</f>
        <v>#REF!</v>
      </c>
      <c r="AE1740" s="176" t="e">
        <f t="shared" si="276"/>
        <v>#REF!</v>
      </c>
      <c r="AF1740" s="170" t="e">
        <f>+VLOOKUP(CONCATENATE(TEXT(W1740,"yyyy"),"-",TEXT(W1740,"mm")),#REF!,2,0)</f>
        <v>#REF!</v>
      </c>
      <c r="AG1740" s="177" t="e">
        <f>+(AC1740*(1+'INFLAC PROYECTADA'!$B$8)^(AE1740))/((1+DEMANDADO!AF1740)^(AE1740))</f>
        <v>#REF!</v>
      </c>
      <c r="AH1740" s="169">
        <f>(0.2*VLOOKUP(D1740,'%.'!$A$1:$B$4,2,FALSE))+(0.35*VLOOKUP(E1740,'%.'!$A$1:$B$4,2,FALSE))+(0.1*VLOOKUP(F1740,'%.'!$A$1:$B$4,2,FALSE))+(0.35*VLOOKUP(G1740,'%.'!$A$1:$B$4,2,FALSE))</f>
        <v>0.05</v>
      </c>
      <c r="AI1740" s="128" t="str">
        <f t="shared" si="281"/>
        <v>REMOTA</v>
      </c>
      <c r="AJ1740" s="128" t="str">
        <f t="shared" si="277"/>
        <v>No se registra</v>
      </c>
      <c r="AK1740" s="178">
        <f t="shared" si="278"/>
        <v>0</v>
      </c>
    </row>
    <row r="1741" spans="1:37" ht="30" customHeight="1" x14ac:dyDescent="0.25">
      <c r="A1741" s="115">
        <v>1740</v>
      </c>
      <c r="B1741" s="81" t="s">
        <v>3752</v>
      </c>
      <c r="C1741" s="94" t="s">
        <v>3774</v>
      </c>
      <c r="D1741" s="81" t="s">
        <v>1</v>
      </c>
      <c r="E1741" s="81" t="s">
        <v>1</v>
      </c>
      <c r="F1741" s="81" t="s">
        <v>1</v>
      </c>
      <c r="G1741" s="261" t="s">
        <v>1</v>
      </c>
      <c r="H1741" s="169">
        <f t="shared" si="279"/>
        <v>0.05</v>
      </c>
      <c r="I1741" s="170" t="str">
        <f t="shared" si="280"/>
        <v>REMOTA</v>
      </c>
      <c r="J1741" s="292">
        <v>0</v>
      </c>
      <c r="K1741" s="221">
        <v>0</v>
      </c>
      <c r="L1741" s="82" t="s">
        <v>129</v>
      </c>
      <c r="M1741" s="188"/>
      <c r="N1741" s="82" t="s">
        <v>405</v>
      </c>
      <c r="O1741" s="111" t="s">
        <v>405</v>
      </c>
      <c r="P1741" s="82" t="s">
        <v>407</v>
      </c>
      <c r="Q1741" s="82" t="s">
        <v>3812</v>
      </c>
      <c r="R1741" s="82"/>
      <c r="S1741" s="82"/>
      <c r="T1741" s="82">
        <v>88367</v>
      </c>
      <c r="U1741" s="82" t="s">
        <v>171</v>
      </c>
      <c r="V1741" s="82"/>
      <c r="W1741" s="171">
        <v>44074</v>
      </c>
      <c r="X1741" s="172" t="e">
        <f>+CONCATENATE(TEXT(#REF!,"yyyy"),"-",TEXT(#REF!,"mm"))</f>
        <v>#REF!</v>
      </c>
      <c r="Y1741" s="173" t="str">
        <f t="shared" si="272"/>
        <v>3</v>
      </c>
      <c r="Z1741" s="172" t="str">
        <f t="shared" si="273"/>
        <v>2020-07</v>
      </c>
      <c r="AA1741" s="170" t="e">
        <f>+VLOOKUP(Z1741,#REF!,2,FALSE)/VLOOKUP(X1741,#REF!,2,FALSE)</f>
        <v>#REF!</v>
      </c>
      <c r="AB1741" s="174" t="e">
        <f t="shared" si="274"/>
        <v>#REF!</v>
      </c>
      <c r="AC1741" s="174" t="e">
        <f t="shared" si="275"/>
        <v>#REF!</v>
      </c>
      <c r="AD1741" s="175" t="e">
        <f>+#REF!+365*Y1741</f>
        <v>#REF!</v>
      </c>
      <c r="AE1741" s="176" t="e">
        <f t="shared" si="276"/>
        <v>#REF!</v>
      </c>
      <c r="AF1741" s="170" t="e">
        <f>+VLOOKUP(CONCATENATE(TEXT(W1741,"yyyy"),"-",TEXT(W1741,"mm")),#REF!,2,0)</f>
        <v>#REF!</v>
      </c>
      <c r="AG1741" s="177" t="e">
        <f>+(AC1741*(1+'INFLAC PROYECTADA'!$B$8)^(AE1741))/((1+DEMANDADO!AF1741)^(AE1741))</f>
        <v>#REF!</v>
      </c>
      <c r="AH1741" s="169">
        <f>(0.2*VLOOKUP(D1741,'%.'!$A$1:$B$4,2,FALSE))+(0.35*VLOOKUP(E1741,'%.'!$A$1:$B$4,2,FALSE))+(0.1*VLOOKUP(F1741,'%.'!$A$1:$B$4,2,FALSE))+(0.35*VLOOKUP(G1741,'%.'!$A$1:$B$4,2,FALSE))</f>
        <v>0.05</v>
      </c>
      <c r="AI1741" s="128" t="str">
        <f t="shared" si="281"/>
        <v>REMOTA</v>
      </c>
      <c r="AJ1741" s="128" t="str">
        <f t="shared" si="277"/>
        <v>No se registra</v>
      </c>
      <c r="AK1741" s="178">
        <f t="shared" si="278"/>
        <v>0</v>
      </c>
    </row>
    <row r="1742" spans="1:37" ht="30" customHeight="1" x14ac:dyDescent="0.25">
      <c r="A1742" s="115">
        <v>1741</v>
      </c>
      <c r="B1742" s="79" t="s">
        <v>3789</v>
      </c>
      <c r="C1742" s="94" t="s">
        <v>3775</v>
      </c>
      <c r="D1742" s="81" t="s">
        <v>1</v>
      </c>
      <c r="E1742" s="81" t="s">
        <v>1</v>
      </c>
      <c r="F1742" s="81" t="s">
        <v>1</v>
      </c>
      <c r="G1742" s="261" t="s">
        <v>1</v>
      </c>
      <c r="H1742" s="169">
        <f t="shared" si="279"/>
        <v>0.05</v>
      </c>
      <c r="I1742" s="170" t="str">
        <f t="shared" si="280"/>
        <v>REMOTA</v>
      </c>
      <c r="J1742" s="292">
        <v>175807264</v>
      </c>
      <c r="K1742" s="221">
        <v>0</v>
      </c>
      <c r="L1742" s="82" t="s">
        <v>129</v>
      </c>
      <c r="M1742" s="188"/>
      <c r="N1742" s="82" t="s">
        <v>405</v>
      </c>
      <c r="O1742" s="111" t="s">
        <v>405</v>
      </c>
      <c r="P1742" s="82" t="s">
        <v>407</v>
      </c>
      <c r="Q1742" s="82" t="s">
        <v>3812</v>
      </c>
      <c r="R1742" s="82"/>
      <c r="S1742" s="82"/>
      <c r="T1742" s="82">
        <v>88367</v>
      </c>
      <c r="U1742" s="82" t="s">
        <v>76</v>
      </c>
      <c r="V1742" s="82"/>
      <c r="W1742" s="171">
        <v>44074</v>
      </c>
      <c r="X1742" s="172" t="e">
        <f>+CONCATENATE(TEXT(#REF!,"yyyy"),"-",TEXT(#REF!,"mm"))</f>
        <v>#REF!</v>
      </c>
      <c r="Y1742" s="173" t="str">
        <f t="shared" si="272"/>
        <v>3</v>
      </c>
      <c r="Z1742" s="172" t="str">
        <f t="shared" si="273"/>
        <v>2020-07</v>
      </c>
      <c r="AA1742" s="170" t="e">
        <f>+VLOOKUP(Z1742,#REF!,2,FALSE)/VLOOKUP(X1742,#REF!,2,FALSE)</f>
        <v>#REF!</v>
      </c>
      <c r="AB1742" s="174" t="e">
        <f t="shared" si="274"/>
        <v>#REF!</v>
      </c>
      <c r="AC1742" s="174" t="e">
        <f t="shared" si="275"/>
        <v>#REF!</v>
      </c>
      <c r="AD1742" s="175" t="e">
        <f>+#REF!+365*Y1742</f>
        <v>#REF!</v>
      </c>
      <c r="AE1742" s="176" t="e">
        <f t="shared" si="276"/>
        <v>#REF!</v>
      </c>
      <c r="AF1742" s="170" t="e">
        <f>+VLOOKUP(CONCATENATE(TEXT(W1742,"yyyy"),"-",TEXT(W1742,"mm")),#REF!,2,0)</f>
        <v>#REF!</v>
      </c>
      <c r="AG1742" s="177" t="e">
        <f>+(AC1742*(1+'INFLAC PROYECTADA'!$B$8)^(AE1742))/((1+DEMANDADO!AF1742)^(AE1742))</f>
        <v>#REF!</v>
      </c>
      <c r="AH1742" s="169">
        <f>(0.2*VLOOKUP(D1742,'%.'!$A$1:$B$4,2,FALSE))+(0.35*VLOOKUP(E1742,'%.'!$A$1:$B$4,2,FALSE))+(0.1*VLOOKUP(F1742,'%.'!$A$1:$B$4,2,FALSE))+(0.35*VLOOKUP(G1742,'%.'!$A$1:$B$4,2,FALSE))</f>
        <v>0.05</v>
      </c>
      <c r="AI1742" s="128" t="str">
        <f t="shared" si="281"/>
        <v>REMOTA</v>
      </c>
      <c r="AJ1742" s="128" t="str">
        <f t="shared" si="277"/>
        <v>No se registra</v>
      </c>
      <c r="AK1742" s="178">
        <f t="shared" si="278"/>
        <v>0</v>
      </c>
    </row>
    <row r="1743" spans="1:37" ht="30" customHeight="1" x14ac:dyDescent="0.25">
      <c r="A1743" s="115">
        <v>1742</v>
      </c>
      <c r="B1743" s="79" t="s">
        <v>802</v>
      </c>
      <c r="C1743" s="94" t="s">
        <v>3776</v>
      </c>
      <c r="D1743" s="81" t="s">
        <v>1</v>
      </c>
      <c r="E1743" s="81" t="s">
        <v>1</v>
      </c>
      <c r="F1743" s="81" t="s">
        <v>1</v>
      </c>
      <c r="G1743" s="261" t="s">
        <v>1</v>
      </c>
      <c r="H1743" s="169">
        <f t="shared" si="279"/>
        <v>0.05</v>
      </c>
      <c r="I1743" s="170" t="str">
        <f t="shared" si="280"/>
        <v>REMOTA</v>
      </c>
      <c r="J1743" s="292">
        <v>0</v>
      </c>
      <c r="K1743" s="221">
        <v>0</v>
      </c>
      <c r="L1743" s="82" t="s">
        <v>129</v>
      </c>
      <c r="M1743" s="188"/>
      <c r="N1743" s="82" t="s">
        <v>405</v>
      </c>
      <c r="O1743" s="111" t="s">
        <v>405</v>
      </c>
      <c r="P1743" s="82" t="s">
        <v>407</v>
      </c>
      <c r="Q1743" s="82" t="s">
        <v>3812</v>
      </c>
      <c r="R1743" s="82"/>
      <c r="S1743" s="82"/>
      <c r="T1743" s="82">
        <v>88367</v>
      </c>
      <c r="U1743" s="82" t="s">
        <v>170</v>
      </c>
      <c r="V1743" s="82"/>
      <c r="W1743" s="171">
        <v>44074</v>
      </c>
      <c r="X1743" s="172" t="e">
        <f>+CONCATENATE(TEXT(#REF!,"yyyy"),"-",TEXT(#REF!,"mm"))</f>
        <v>#REF!</v>
      </c>
      <c r="Y1743" s="173" t="str">
        <f t="shared" si="272"/>
        <v>3</v>
      </c>
      <c r="Z1743" s="172" t="str">
        <f t="shared" si="273"/>
        <v>2020-07</v>
      </c>
      <c r="AA1743" s="170" t="e">
        <f>+VLOOKUP(Z1743,#REF!,2,FALSE)/VLOOKUP(X1743,#REF!,2,FALSE)</f>
        <v>#REF!</v>
      </c>
      <c r="AB1743" s="174" t="e">
        <f t="shared" si="274"/>
        <v>#REF!</v>
      </c>
      <c r="AC1743" s="174" t="e">
        <f t="shared" si="275"/>
        <v>#REF!</v>
      </c>
      <c r="AD1743" s="175" t="e">
        <f>+#REF!+365*Y1743</f>
        <v>#REF!</v>
      </c>
      <c r="AE1743" s="176" t="e">
        <f t="shared" si="276"/>
        <v>#REF!</v>
      </c>
      <c r="AF1743" s="170" t="e">
        <f>+VLOOKUP(CONCATENATE(TEXT(W1743,"yyyy"),"-",TEXT(W1743,"mm")),#REF!,2,0)</f>
        <v>#REF!</v>
      </c>
      <c r="AG1743" s="177" t="e">
        <f>+(AC1743*(1+'INFLAC PROYECTADA'!$B$8)^(AE1743))/((1+DEMANDADO!AF1743)^(AE1743))</f>
        <v>#REF!</v>
      </c>
      <c r="AH1743" s="169">
        <f>(0.2*VLOOKUP(D1743,'%.'!$A$1:$B$4,2,FALSE))+(0.35*VLOOKUP(E1743,'%.'!$A$1:$B$4,2,FALSE))+(0.1*VLOOKUP(F1743,'%.'!$A$1:$B$4,2,FALSE))+(0.35*VLOOKUP(G1743,'%.'!$A$1:$B$4,2,FALSE))</f>
        <v>0.05</v>
      </c>
      <c r="AI1743" s="128" t="str">
        <f t="shared" si="281"/>
        <v>REMOTA</v>
      </c>
      <c r="AJ1743" s="128" t="str">
        <f t="shared" si="277"/>
        <v>No se registra</v>
      </c>
      <c r="AK1743" s="178">
        <f t="shared" si="278"/>
        <v>0</v>
      </c>
    </row>
    <row r="1744" spans="1:37" ht="30" customHeight="1" x14ac:dyDescent="0.25">
      <c r="A1744" s="115">
        <v>1743</v>
      </c>
      <c r="B1744" s="81" t="s">
        <v>3752</v>
      </c>
      <c r="C1744" s="94" t="s">
        <v>3777</v>
      </c>
      <c r="D1744" s="81" t="s">
        <v>1</v>
      </c>
      <c r="E1744" s="81" t="s">
        <v>1</v>
      </c>
      <c r="F1744" s="81" t="s">
        <v>1</v>
      </c>
      <c r="G1744" s="261" t="s">
        <v>1</v>
      </c>
      <c r="H1744" s="169">
        <f t="shared" si="279"/>
        <v>0.05</v>
      </c>
      <c r="I1744" s="170" t="str">
        <f t="shared" si="280"/>
        <v>REMOTA</v>
      </c>
      <c r="J1744" s="292">
        <v>0</v>
      </c>
      <c r="K1744" s="221">
        <v>0</v>
      </c>
      <c r="L1744" s="82" t="s">
        <v>129</v>
      </c>
      <c r="M1744" s="188"/>
      <c r="N1744" s="82" t="s">
        <v>405</v>
      </c>
      <c r="O1744" s="111" t="s">
        <v>405</v>
      </c>
      <c r="P1744" s="82" t="s">
        <v>407</v>
      </c>
      <c r="Q1744" s="82" t="s">
        <v>3812</v>
      </c>
      <c r="R1744" s="82"/>
      <c r="S1744" s="82"/>
      <c r="T1744" s="82">
        <v>88367</v>
      </c>
      <c r="U1744" s="82" t="s">
        <v>171</v>
      </c>
      <c r="V1744" s="82"/>
      <c r="W1744" s="171">
        <v>44074</v>
      </c>
      <c r="X1744" s="172" t="e">
        <f>+CONCATENATE(TEXT(#REF!,"yyyy"),"-",TEXT(#REF!,"mm"))</f>
        <v>#REF!</v>
      </c>
      <c r="Y1744" s="173" t="str">
        <f t="shared" si="272"/>
        <v>3</v>
      </c>
      <c r="Z1744" s="172" t="str">
        <f t="shared" si="273"/>
        <v>2020-07</v>
      </c>
      <c r="AA1744" s="170" t="e">
        <f>+VLOOKUP(Z1744,#REF!,2,FALSE)/VLOOKUP(X1744,#REF!,2,FALSE)</f>
        <v>#REF!</v>
      </c>
      <c r="AB1744" s="174" t="e">
        <f t="shared" si="274"/>
        <v>#REF!</v>
      </c>
      <c r="AC1744" s="174" t="e">
        <f t="shared" si="275"/>
        <v>#REF!</v>
      </c>
      <c r="AD1744" s="175" t="e">
        <f>+#REF!+365*Y1744</f>
        <v>#REF!</v>
      </c>
      <c r="AE1744" s="176" t="e">
        <f t="shared" si="276"/>
        <v>#REF!</v>
      </c>
      <c r="AF1744" s="170" t="e">
        <f>+VLOOKUP(CONCATENATE(TEXT(W1744,"yyyy"),"-",TEXT(W1744,"mm")),#REF!,2,0)</f>
        <v>#REF!</v>
      </c>
      <c r="AG1744" s="177" t="e">
        <f>+(AC1744*(1+'INFLAC PROYECTADA'!$B$8)^(AE1744))/((1+DEMANDADO!AF1744)^(AE1744))</f>
        <v>#REF!</v>
      </c>
      <c r="AH1744" s="169">
        <f>(0.2*VLOOKUP(D1744,'%.'!$A$1:$B$4,2,FALSE))+(0.35*VLOOKUP(E1744,'%.'!$A$1:$B$4,2,FALSE))+(0.1*VLOOKUP(F1744,'%.'!$A$1:$B$4,2,FALSE))+(0.35*VLOOKUP(G1744,'%.'!$A$1:$B$4,2,FALSE))</f>
        <v>0.05</v>
      </c>
      <c r="AI1744" s="128" t="str">
        <f t="shared" si="281"/>
        <v>REMOTA</v>
      </c>
      <c r="AJ1744" s="128" t="str">
        <f t="shared" si="277"/>
        <v>No se registra</v>
      </c>
      <c r="AK1744" s="178">
        <f t="shared" si="278"/>
        <v>0</v>
      </c>
    </row>
    <row r="1745" spans="1:37" ht="30" customHeight="1" x14ac:dyDescent="0.25">
      <c r="A1745" s="115">
        <v>1744</v>
      </c>
      <c r="B1745" s="81" t="s">
        <v>3752</v>
      </c>
      <c r="C1745" s="94" t="s">
        <v>3778</v>
      </c>
      <c r="D1745" s="81" t="s">
        <v>1</v>
      </c>
      <c r="E1745" s="81" t="s">
        <v>1</v>
      </c>
      <c r="F1745" s="81" t="s">
        <v>1</v>
      </c>
      <c r="G1745" s="261" t="s">
        <v>1</v>
      </c>
      <c r="H1745" s="169">
        <f t="shared" si="279"/>
        <v>0.05</v>
      </c>
      <c r="I1745" s="170" t="str">
        <f t="shared" si="280"/>
        <v>REMOTA</v>
      </c>
      <c r="J1745" s="292">
        <v>5490000</v>
      </c>
      <c r="K1745" s="221">
        <v>0</v>
      </c>
      <c r="L1745" s="82" t="s">
        <v>129</v>
      </c>
      <c r="M1745" s="188"/>
      <c r="N1745" s="82" t="s">
        <v>405</v>
      </c>
      <c r="O1745" s="111" t="s">
        <v>405</v>
      </c>
      <c r="P1745" s="82" t="s">
        <v>407</v>
      </c>
      <c r="Q1745" s="82" t="s">
        <v>3812</v>
      </c>
      <c r="R1745" s="82"/>
      <c r="S1745" s="82"/>
      <c r="T1745" s="82">
        <v>88367</v>
      </c>
      <c r="U1745" s="82" t="s">
        <v>178</v>
      </c>
      <c r="V1745" s="82"/>
      <c r="W1745" s="171">
        <v>44074</v>
      </c>
      <c r="X1745" s="172" t="e">
        <f>+CONCATENATE(TEXT(#REF!,"yyyy"),"-",TEXT(#REF!,"mm"))</f>
        <v>#REF!</v>
      </c>
      <c r="Y1745" s="173" t="str">
        <f t="shared" si="272"/>
        <v>3</v>
      </c>
      <c r="Z1745" s="172" t="str">
        <f t="shared" si="273"/>
        <v>2020-07</v>
      </c>
      <c r="AA1745" s="170" t="e">
        <f>+VLOOKUP(Z1745,#REF!,2,FALSE)/VLOOKUP(X1745,#REF!,2,FALSE)</f>
        <v>#REF!</v>
      </c>
      <c r="AB1745" s="174" t="e">
        <f t="shared" si="274"/>
        <v>#REF!</v>
      </c>
      <c r="AC1745" s="174" t="e">
        <f t="shared" si="275"/>
        <v>#REF!</v>
      </c>
      <c r="AD1745" s="175" t="e">
        <f>+#REF!+365*Y1745</f>
        <v>#REF!</v>
      </c>
      <c r="AE1745" s="176" t="e">
        <f t="shared" si="276"/>
        <v>#REF!</v>
      </c>
      <c r="AF1745" s="170" t="e">
        <f>+VLOOKUP(CONCATENATE(TEXT(W1745,"yyyy"),"-",TEXT(W1745,"mm")),#REF!,2,0)</f>
        <v>#REF!</v>
      </c>
      <c r="AG1745" s="177" t="e">
        <f>+(AC1745*(1+'INFLAC PROYECTADA'!$B$8)^(AE1745))/((1+DEMANDADO!AF1745)^(AE1745))</f>
        <v>#REF!</v>
      </c>
      <c r="AH1745" s="169">
        <f>(0.2*VLOOKUP(D1745,'%.'!$A$1:$B$4,2,FALSE))+(0.35*VLOOKUP(E1745,'%.'!$A$1:$B$4,2,FALSE))+(0.1*VLOOKUP(F1745,'%.'!$A$1:$B$4,2,FALSE))+(0.35*VLOOKUP(G1745,'%.'!$A$1:$B$4,2,FALSE))</f>
        <v>0.05</v>
      </c>
      <c r="AI1745" s="128" t="str">
        <f t="shared" si="281"/>
        <v>REMOTA</v>
      </c>
      <c r="AJ1745" s="128" t="str">
        <f t="shared" si="277"/>
        <v>No se registra</v>
      </c>
      <c r="AK1745" s="178">
        <f t="shared" si="278"/>
        <v>0</v>
      </c>
    </row>
    <row r="1746" spans="1:37" ht="30" customHeight="1" x14ac:dyDescent="0.25">
      <c r="A1746" s="115">
        <v>1745</v>
      </c>
      <c r="B1746" s="81" t="s">
        <v>3752</v>
      </c>
      <c r="C1746" s="94" t="s">
        <v>3779</v>
      </c>
      <c r="D1746" s="81" t="s">
        <v>1</v>
      </c>
      <c r="E1746" s="81" t="s">
        <v>1</v>
      </c>
      <c r="F1746" s="81" t="s">
        <v>1</v>
      </c>
      <c r="G1746" s="261" t="s">
        <v>1</v>
      </c>
      <c r="H1746" s="169">
        <f t="shared" si="279"/>
        <v>0.05</v>
      </c>
      <c r="I1746" s="170" t="str">
        <f t="shared" si="280"/>
        <v>REMOTA</v>
      </c>
      <c r="J1746" s="292">
        <v>5490000</v>
      </c>
      <c r="K1746" s="221">
        <v>0</v>
      </c>
      <c r="L1746" s="82" t="s">
        <v>129</v>
      </c>
      <c r="M1746" s="188"/>
      <c r="N1746" s="82" t="s">
        <v>405</v>
      </c>
      <c r="O1746" s="111" t="s">
        <v>405</v>
      </c>
      <c r="P1746" s="82" t="s">
        <v>407</v>
      </c>
      <c r="Q1746" s="82" t="s">
        <v>3812</v>
      </c>
      <c r="R1746" s="82"/>
      <c r="S1746" s="82"/>
      <c r="T1746" s="82">
        <v>88367</v>
      </c>
      <c r="U1746" s="82" t="s">
        <v>170</v>
      </c>
      <c r="V1746" s="82" t="s">
        <v>3836</v>
      </c>
      <c r="W1746" s="171">
        <v>44074</v>
      </c>
      <c r="X1746" s="172" t="e">
        <f>+CONCATENATE(TEXT(#REF!,"yyyy"),"-",TEXT(#REF!,"mm"))</f>
        <v>#REF!</v>
      </c>
      <c r="Y1746" s="173" t="str">
        <f t="shared" si="272"/>
        <v>3</v>
      </c>
      <c r="Z1746" s="172" t="str">
        <f t="shared" si="273"/>
        <v>2020-07</v>
      </c>
      <c r="AA1746" s="170" t="e">
        <f>+VLOOKUP(Z1746,#REF!,2,FALSE)/VLOOKUP(X1746,#REF!,2,FALSE)</f>
        <v>#REF!</v>
      </c>
      <c r="AB1746" s="174" t="e">
        <f t="shared" si="274"/>
        <v>#REF!</v>
      </c>
      <c r="AC1746" s="174" t="e">
        <f t="shared" si="275"/>
        <v>#REF!</v>
      </c>
      <c r="AD1746" s="175" t="e">
        <f>+#REF!+365*Y1746</f>
        <v>#REF!</v>
      </c>
      <c r="AE1746" s="176" t="e">
        <f t="shared" si="276"/>
        <v>#REF!</v>
      </c>
      <c r="AF1746" s="170" t="e">
        <f>+VLOOKUP(CONCATENATE(TEXT(W1746,"yyyy"),"-",TEXT(W1746,"mm")),#REF!,2,0)</f>
        <v>#REF!</v>
      </c>
      <c r="AG1746" s="177" t="e">
        <f>+(AC1746*(1+'INFLAC PROYECTADA'!$B$8)^(AE1746))/((1+DEMANDADO!AF1746)^(AE1746))</f>
        <v>#REF!</v>
      </c>
      <c r="AH1746" s="169">
        <f>(0.2*VLOOKUP(D1746,'%.'!$A$1:$B$4,2,FALSE))+(0.35*VLOOKUP(E1746,'%.'!$A$1:$B$4,2,FALSE))+(0.1*VLOOKUP(F1746,'%.'!$A$1:$B$4,2,FALSE))+(0.35*VLOOKUP(G1746,'%.'!$A$1:$B$4,2,FALSE))</f>
        <v>0.05</v>
      </c>
      <c r="AI1746" s="128" t="str">
        <f t="shared" si="281"/>
        <v>REMOTA</v>
      </c>
      <c r="AJ1746" s="128" t="str">
        <f t="shared" si="277"/>
        <v>No se registra</v>
      </c>
      <c r="AK1746" s="178">
        <f t="shared" si="278"/>
        <v>0</v>
      </c>
    </row>
    <row r="1747" spans="1:37" ht="30" customHeight="1" x14ac:dyDescent="0.25">
      <c r="A1747" s="115">
        <v>1746</v>
      </c>
      <c r="B1747" s="81" t="s">
        <v>3752</v>
      </c>
      <c r="C1747" s="94" t="s">
        <v>3780</v>
      </c>
      <c r="D1747" s="81" t="s">
        <v>1</v>
      </c>
      <c r="E1747" s="81" t="s">
        <v>1</v>
      </c>
      <c r="F1747" s="81" t="s">
        <v>1</v>
      </c>
      <c r="G1747" s="261" t="s">
        <v>1</v>
      </c>
      <c r="H1747" s="169">
        <f t="shared" si="279"/>
        <v>0.05</v>
      </c>
      <c r="I1747" s="170" t="str">
        <f t="shared" si="280"/>
        <v>REMOTA</v>
      </c>
      <c r="J1747" s="292">
        <v>6712097</v>
      </c>
      <c r="K1747" s="221">
        <v>0</v>
      </c>
      <c r="L1747" s="82" t="s">
        <v>129</v>
      </c>
      <c r="M1747" s="188"/>
      <c r="N1747" s="82" t="s">
        <v>405</v>
      </c>
      <c r="O1747" s="111" t="s">
        <v>405</v>
      </c>
      <c r="P1747" s="82" t="s">
        <v>3837</v>
      </c>
      <c r="Q1747" s="82" t="s">
        <v>3812</v>
      </c>
      <c r="R1747" s="82"/>
      <c r="S1747" s="82"/>
      <c r="T1747" s="82">
        <v>88367</v>
      </c>
      <c r="U1747" s="82" t="s">
        <v>171</v>
      </c>
      <c r="V1747" s="82"/>
      <c r="W1747" s="171">
        <v>44074</v>
      </c>
      <c r="X1747" s="172" t="e">
        <f>+CONCATENATE(TEXT(#REF!,"yyyy"),"-",TEXT(#REF!,"mm"))</f>
        <v>#REF!</v>
      </c>
      <c r="Y1747" s="173" t="str">
        <f t="shared" si="272"/>
        <v>3</v>
      </c>
      <c r="Z1747" s="172" t="str">
        <f t="shared" si="273"/>
        <v>2020-07</v>
      </c>
      <c r="AA1747" s="170" t="e">
        <f>+VLOOKUP(Z1747,#REF!,2,FALSE)/VLOOKUP(X1747,#REF!,2,FALSE)</f>
        <v>#REF!</v>
      </c>
      <c r="AB1747" s="174" t="e">
        <f t="shared" si="274"/>
        <v>#REF!</v>
      </c>
      <c r="AC1747" s="174" t="e">
        <f t="shared" si="275"/>
        <v>#REF!</v>
      </c>
      <c r="AD1747" s="175" t="e">
        <f>+#REF!+365*Y1747</f>
        <v>#REF!</v>
      </c>
      <c r="AE1747" s="176" t="e">
        <f t="shared" si="276"/>
        <v>#REF!</v>
      </c>
      <c r="AF1747" s="170" t="e">
        <f>+VLOOKUP(CONCATENATE(TEXT(W1747,"yyyy"),"-",TEXT(W1747,"mm")),#REF!,2,0)</f>
        <v>#REF!</v>
      </c>
      <c r="AG1747" s="177" t="e">
        <f>+(AC1747*(1+'INFLAC PROYECTADA'!$B$8)^(AE1747))/((1+DEMANDADO!AF1747)^(AE1747))</f>
        <v>#REF!</v>
      </c>
      <c r="AH1747" s="169">
        <f>(0.2*VLOOKUP(D1747,'%.'!$A$1:$B$4,2,FALSE))+(0.35*VLOOKUP(E1747,'%.'!$A$1:$B$4,2,FALSE))+(0.1*VLOOKUP(F1747,'%.'!$A$1:$B$4,2,FALSE))+(0.35*VLOOKUP(G1747,'%.'!$A$1:$B$4,2,FALSE))</f>
        <v>0.05</v>
      </c>
      <c r="AI1747" s="128" t="str">
        <f t="shared" si="281"/>
        <v>REMOTA</v>
      </c>
      <c r="AJ1747" s="128" t="str">
        <f t="shared" si="277"/>
        <v>No se registra</v>
      </c>
      <c r="AK1747" s="178">
        <f t="shared" si="278"/>
        <v>0</v>
      </c>
    </row>
    <row r="1748" spans="1:37" ht="30" customHeight="1" x14ac:dyDescent="0.25">
      <c r="A1748" s="115">
        <v>1747</v>
      </c>
      <c r="B1748" s="81" t="s">
        <v>3719</v>
      </c>
      <c r="C1748" s="94" t="s">
        <v>3781</v>
      </c>
      <c r="D1748" s="81" t="s">
        <v>1</v>
      </c>
      <c r="E1748" s="81" t="s">
        <v>1</v>
      </c>
      <c r="F1748" s="81" t="s">
        <v>1</v>
      </c>
      <c r="G1748" s="261" t="s">
        <v>1</v>
      </c>
      <c r="H1748" s="169">
        <f t="shared" si="279"/>
        <v>0.05</v>
      </c>
      <c r="I1748" s="170" t="str">
        <f t="shared" si="280"/>
        <v>REMOTA</v>
      </c>
      <c r="J1748" s="292">
        <v>0</v>
      </c>
      <c r="K1748" s="221">
        <v>0</v>
      </c>
      <c r="L1748" s="82" t="s">
        <v>129</v>
      </c>
      <c r="M1748" s="188"/>
      <c r="N1748" s="82" t="s">
        <v>405</v>
      </c>
      <c r="O1748" s="111" t="s">
        <v>405</v>
      </c>
      <c r="P1748" s="82" t="s">
        <v>407</v>
      </c>
      <c r="Q1748" s="82" t="s">
        <v>3812</v>
      </c>
      <c r="R1748" s="82"/>
      <c r="S1748" s="82"/>
      <c r="T1748" s="82">
        <v>88367</v>
      </c>
      <c r="U1748" s="82" t="s">
        <v>21</v>
      </c>
      <c r="V1748" s="82" t="s">
        <v>3838</v>
      </c>
      <c r="W1748" s="171">
        <v>44074</v>
      </c>
      <c r="X1748" s="172" t="e">
        <f>+CONCATENATE(TEXT(#REF!,"yyyy"),"-",TEXT(#REF!,"mm"))</f>
        <v>#REF!</v>
      </c>
      <c r="Y1748" s="173" t="str">
        <f t="shared" si="272"/>
        <v>3</v>
      </c>
      <c r="Z1748" s="172" t="str">
        <f t="shared" si="273"/>
        <v>2020-07</v>
      </c>
      <c r="AA1748" s="170" t="e">
        <f>+VLOOKUP(Z1748,#REF!,2,FALSE)/VLOOKUP(X1748,#REF!,2,FALSE)</f>
        <v>#REF!</v>
      </c>
      <c r="AB1748" s="174" t="e">
        <f t="shared" si="274"/>
        <v>#REF!</v>
      </c>
      <c r="AC1748" s="174" t="e">
        <f t="shared" si="275"/>
        <v>#REF!</v>
      </c>
      <c r="AD1748" s="175" t="e">
        <f>+#REF!+365*Y1748</f>
        <v>#REF!</v>
      </c>
      <c r="AE1748" s="176" t="e">
        <f t="shared" si="276"/>
        <v>#REF!</v>
      </c>
      <c r="AF1748" s="170" t="e">
        <f>+VLOOKUP(CONCATENATE(TEXT(W1748,"yyyy"),"-",TEXT(W1748,"mm")),#REF!,2,0)</f>
        <v>#REF!</v>
      </c>
      <c r="AG1748" s="177" t="e">
        <f>+(AC1748*(1+'INFLAC PROYECTADA'!$B$8)^(AE1748))/((1+DEMANDADO!AF1748)^(AE1748))</f>
        <v>#REF!</v>
      </c>
      <c r="AH1748" s="169">
        <f>(0.2*VLOOKUP(D1748,'%.'!$A$1:$B$4,2,FALSE))+(0.35*VLOOKUP(E1748,'%.'!$A$1:$B$4,2,FALSE))+(0.1*VLOOKUP(F1748,'%.'!$A$1:$B$4,2,FALSE))+(0.35*VLOOKUP(G1748,'%.'!$A$1:$B$4,2,FALSE))</f>
        <v>0.05</v>
      </c>
      <c r="AI1748" s="128" t="str">
        <f t="shared" si="281"/>
        <v>REMOTA</v>
      </c>
      <c r="AJ1748" s="128" t="str">
        <f t="shared" si="277"/>
        <v>No se registra</v>
      </c>
      <c r="AK1748" s="178">
        <f t="shared" si="278"/>
        <v>0</v>
      </c>
    </row>
    <row r="1749" spans="1:37" ht="30" customHeight="1" x14ac:dyDescent="0.25">
      <c r="A1749" s="115">
        <v>1748</v>
      </c>
      <c r="B1749" s="81" t="s">
        <v>3752</v>
      </c>
      <c r="C1749" s="94" t="s">
        <v>3782</v>
      </c>
      <c r="D1749" s="81" t="s">
        <v>1</v>
      </c>
      <c r="E1749" s="81" t="s">
        <v>1</v>
      </c>
      <c r="F1749" s="81" t="s">
        <v>1</v>
      </c>
      <c r="G1749" s="261" t="s">
        <v>1</v>
      </c>
      <c r="H1749" s="169">
        <f t="shared" si="279"/>
        <v>0.05</v>
      </c>
      <c r="I1749" s="170" t="str">
        <f t="shared" si="280"/>
        <v>REMOTA</v>
      </c>
      <c r="J1749" s="292">
        <v>0</v>
      </c>
      <c r="K1749" s="221">
        <v>0</v>
      </c>
      <c r="L1749" s="82" t="s">
        <v>129</v>
      </c>
      <c r="M1749" s="188"/>
      <c r="N1749" s="82" t="s">
        <v>405</v>
      </c>
      <c r="O1749" s="111" t="s">
        <v>405</v>
      </c>
      <c r="P1749" s="82" t="s">
        <v>407</v>
      </c>
      <c r="Q1749" s="82" t="s">
        <v>3812</v>
      </c>
      <c r="R1749" s="82"/>
      <c r="S1749" s="82"/>
      <c r="T1749" s="82">
        <v>88367</v>
      </c>
      <c r="U1749" s="82" t="s">
        <v>171</v>
      </c>
      <c r="V1749" s="82"/>
      <c r="W1749" s="171">
        <v>44074</v>
      </c>
      <c r="X1749" s="172" t="e">
        <f>+CONCATENATE(TEXT(#REF!,"yyyy"),"-",TEXT(#REF!,"mm"))</f>
        <v>#REF!</v>
      </c>
      <c r="Y1749" s="173" t="str">
        <f t="shared" si="272"/>
        <v>3</v>
      </c>
      <c r="Z1749" s="172" t="str">
        <f t="shared" si="273"/>
        <v>2020-07</v>
      </c>
      <c r="AA1749" s="170" t="e">
        <f>+VLOOKUP(Z1749,#REF!,2,FALSE)/VLOOKUP(X1749,#REF!,2,FALSE)</f>
        <v>#REF!</v>
      </c>
      <c r="AB1749" s="174" t="e">
        <f t="shared" si="274"/>
        <v>#REF!</v>
      </c>
      <c r="AC1749" s="174" t="e">
        <f t="shared" si="275"/>
        <v>#REF!</v>
      </c>
      <c r="AD1749" s="175" t="e">
        <f>+#REF!+365*Y1749</f>
        <v>#REF!</v>
      </c>
      <c r="AE1749" s="176" t="e">
        <f t="shared" si="276"/>
        <v>#REF!</v>
      </c>
      <c r="AF1749" s="170" t="e">
        <f>+VLOOKUP(CONCATENATE(TEXT(W1749,"yyyy"),"-",TEXT(W1749,"mm")),#REF!,2,0)</f>
        <v>#REF!</v>
      </c>
      <c r="AG1749" s="177" t="e">
        <f>+(AC1749*(1+'INFLAC PROYECTADA'!$B$8)^(AE1749))/((1+DEMANDADO!AF1749)^(AE1749))</f>
        <v>#REF!</v>
      </c>
      <c r="AH1749" s="169">
        <f>(0.2*VLOOKUP(D1749,'%.'!$A$1:$B$4,2,FALSE))+(0.35*VLOOKUP(E1749,'%.'!$A$1:$B$4,2,FALSE))+(0.1*VLOOKUP(F1749,'%.'!$A$1:$B$4,2,FALSE))+(0.35*VLOOKUP(G1749,'%.'!$A$1:$B$4,2,FALSE))</f>
        <v>0.05</v>
      </c>
      <c r="AI1749" s="128" t="str">
        <f t="shared" si="281"/>
        <v>REMOTA</v>
      </c>
      <c r="AJ1749" s="128" t="str">
        <f t="shared" si="277"/>
        <v>No se registra</v>
      </c>
      <c r="AK1749" s="178">
        <f t="shared" si="278"/>
        <v>0</v>
      </c>
    </row>
    <row r="1750" spans="1:37" ht="30" customHeight="1" x14ac:dyDescent="0.25">
      <c r="A1750" s="115">
        <v>1749</v>
      </c>
      <c r="B1750" s="81" t="s">
        <v>3752</v>
      </c>
      <c r="C1750" s="94" t="s">
        <v>3783</v>
      </c>
      <c r="D1750" s="81" t="s">
        <v>1</v>
      </c>
      <c r="E1750" s="81" t="s">
        <v>1</v>
      </c>
      <c r="F1750" s="81" t="s">
        <v>1</v>
      </c>
      <c r="G1750" s="261" t="s">
        <v>1</v>
      </c>
      <c r="H1750" s="169">
        <f t="shared" si="279"/>
        <v>0.05</v>
      </c>
      <c r="I1750" s="170" t="str">
        <f t="shared" si="280"/>
        <v>REMOTA</v>
      </c>
      <c r="J1750" s="292">
        <v>57864000</v>
      </c>
      <c r="K1750" s="221">
        <v>0</v>
      </c>
      <c r="L1750" s="82" t="s">
        <v>129</v>
      </c>
      <c r="M1750" s="188"/>
      <c r="N1750" s="82" t="s">
        <v>405</v>
      </c>
      <c r="O1750" s="111" t="s">
        <v>405</v>
      </c>
      <c r="P1750" s="82" t="s">
        <v>407</v>
      </c>
      <c r="Q1750" s="82" t="s">
        <v>3812</v>
      </c>
      <c r="R1750" s="82"/>
      <c r="S1750" s="82"/>
      <c r="T1750" s="82">
        <v>88367</v>
      </c>
      <c r="U1750" s="82" t="s">
        <v>171</v>
      </c>
      <c r="V1750" s="82"/>
      <c r="W1750" s="171">
        <v>44074</v>
      </c>
      <c r="X1750" s="172" t="e">
        <f>+CONCATENATE(TEXT(#REF!,"yyyy"),"-",TEXT(#REF!,"mm"))</f>
        <v>#REF!</v>
      </c>
      <c r="Y1750" s="173" t="str">
        <f t="shared" si="272"/>
        <v>3</v>
      </c>
      <c r="Z1750" s="172" t="str">
        <f t="shared" si="273"/>
        <v>2020-07</v>
      </c>
      <c r="AA1750" s="170" t="e">
        <f>+VLOOKUP(Z1750,#REF!,2,FALSE)/VLOOKUP(X1750,#REF!,2,FALSE)</f>
        <v>#REF!</v>
      </c>
      <c r="AB1750" s="174" t="e">
        <f t="shared" si="274"/>
        <v>#REF!</v>
      </c>
      <c r="AC1750" s="174" t="e">
        <f t="shared" si="275"/>
        <v>#REF!</v>
      </c>
      <c r="AD1750" s="175" t="e">
        <f>+#REF!+365*Y1750</f>
        <v>#REF!</v>
      </c>
      <c r="AE1750" s="176" t="e">
        <f t="shared" si="276"/>
        <v>#REF!</v>
      </c>
      <c r="AF1750" s="170" t="e">
        <f>+VLOOKUP(CONCATENATE(TEXT(W1750,"yyyy"),"-",TEXT(W1750,"mm")),#REF!,2,0)</f>
        <v>#REF!</v>
      </c>
      <c r="AG1750" s="177" t="e">
        <f>+(AC1750*(1+'INFLAC PROYECTADA'!$B$8)^(AE1750))/((1+DEMANDADO!AF1750)^(AE1750))</f>
        <v>#REF!</v>
      </c>
      <c r="AH1750" s="169">
        <f>(0.2*VLOOKUP(D1750,'%.'!$A$1:$B$4,2,FALSE))+(0.35*VLOOKUP(E1750,'%.'!$A$1:$B$4,2,FALSE))+(0.1*VLOOKUP(F1750,'%.'!$A$1:$B$4,2,FALSE))+(0.35*VLOOKUP(G1750,'%.'!$A$1:$B$4,2,FALSE))</f>
        <v>0.05</v>
      </c>
      <c r="AI1750" s="128" t="str">
        <f t="shared" si="281"/>
        <v>REMOTA</v>
      </c>
      <c r="AJ1750" s="128" t="str">
        <f t="shared" si="277"/>
        <v>No se registra</v>
      </c>
      <c r="AK1750" s="178">
        <f t="shared" si="278"/>
        <v>0</v>
      </c>
    </row>
    <row r="1751" spans="1:37" ht="30" customHeight="1" x14ac:dyDescent="0.25">
      <c r="A1751" s="115">
        <v>1750</v>
      </c>
      <c r="B1751" s="81" t="s">
        <v>3752</v>
      </c>
      <c r="C1751" s="94" t="s">
        <v>3784</v>
      </c>
      <c r="D1751" s="81" t="s">
        <v>1</v>
      </c>
      <c r="E1751" s="81" t="s">
        <v>1</v>
      </c>
      <c r="F1751" s="81" t="s">
        <v>1</v>
      </c>
      <c r="G1751" s="261" t="s">
        <v>1</v>
      </c>
      <c r="H1751" s="169">
        <f t="shared" si="279"/>
        <v>0.05</v>
      </c>
      <c r="I1751" s="170" t="str">
        <f t="shared" si="280"/>
        <v>REMOTA</v>
      </c>
      <c r="J1751" s="292">
        <v>0</v>
      </c>
      <c r="K1751" s="221">
        <v>0</v>
      </c>
      <c r="L1751" s="82" t="s">
        <v>129</v>
      </c>
      <c r="M1751" s="188"/>
      <c r="N1751" s="82" t="s">
        <v>511</v>
      </c>
      <c r="O1751" s="111" t="s">
        <v>405</v>
      </c>
      <c r="P1751" s="82" t="s">
        <v>407</v>
      </c>
      <c r="Q1751" s="82" t="s">
        <v>3812</v>
      </c>
      <c r="R1751" s="82"/>
      <c r="S1751" s="82"/>
      <c r="T1751" s="82">
        <v>88367</v>
      </c>
      <c r="U1751" s="82" t="s">
        <v>21</v>
      </c>
      <c r="V1751" s="82" t="s">
        <v>121</v>
      </c>
      <c r="W1751" s="171">
        <v>44074</v>
      </c>
      <c r="X1751" s="172" t="e">
        <f>+CONCATENATE(TEXT(#REF!,"yyyy"),"-",TEXT(#REF!,"mm"))</f>
        <v>#REF!</v>
      </c>
      <c r="Y1751" s="173" t="str">
        <f t="shared" si="272"/>
        <v>3</v>
      </c>
      <c r="Z1751" s="172" t="str">
        <f t="shared" si="273"/>
        <v>2020-07</v>
      </c>
      <c r="AA1751" s="170" t="e">
        <f>+VLOOKUP(Z1751,#REF!,2,FALSE)/VLOOKUP(X1751,#REF!,2,FALSE)</f>
        <v>#REF!</v>
      </c>
      <c r="AB1751" s="174" t="e">
        <f t="shared" si="274"/>
        <v>#REF!</v>
      </c>
      <c r="AC1751" s="174" t="e">
        <f t="shared" si="275"/>
        <v>#REF!</v>
      </c>
      <c r="AD1751" s="175" t="e">
        <f>+#REF!+365*Y1751</f>
        <v>#REF!</v>
      </c>
      <c r="AE1751" s="176" t="e">
        <f t="shared" si="276"/>
        <v>#REF!</v>
      </c>
      <c r="AF1751" s="170" t="e">
        <f>+VLOOKUP(CONCATENATE(TEXT(W1751,"yyyy"),"-",TEXT(W1751,"mm")),#REF!,2,0)</f>
        <v>#REF!</v>
      </c>
      <c r="AG1751" s="177" t="e">
        <f>+(AC1751*(1+'INFLAC PROYECTADA'!$B$8)^(AE1751))/((1+DEMANDADO!AF1751)^(AE1751))</f>
        <v>#REF!</v>
      </c>
      <c r="AH1751" s="169">
        <f>(0.2*VLOOKUP(D1751,'%.'!$A$1:$B$4,2,FALSE))+(0.35*VLOOKUP(E1751,'%.'!$A$1:$B$4,2,FALSE))+(0.1*VLOOKUP(F1751,'%.'!$A$1:$B$4,2,FALSE))+(0.35*VLOOKUP(G1751,'%.'!$A$1:$B$4,2,FALSE))</f>
        <v>0.05</v>
      </c>
      <c r="AI1751" s="128" t="str">
        <f t="shared" si="281"/>
        <v>REMOTA</v>
      </c>
      <c r="AJ1751" s="128" t="str">
        <f t="shared" si="277"/>
        <v>No se registra</v>
      </c>
      <c r="AK1751" s="178">
        <f t="shared" si="278"/>
        <v>0</v>
      </c>
    </row>
    <row r="1752" spans="1:37" ht="30" customHeight="1" x14ac:dyDescent="0.25">
      <c r="A1752" s="115">
        <v>1751</v>
      </c>
      <c r="B1752" s="79" t="s">
        <v>3789</v>
      </c>
      <c r="C1752" s="94" t="s">
        <v>3785</v>
      </c>
      <c r="D1752" s="81" t="s">
        <v>1</v>
      </c>
      <c r="E1752" s="81" t="s">
        <v>1</v>
      </c>
      <c r="F1752" s="81" t="s">
        <v>1</v>
      </c>
      <c r="G1752" s="261" t="s">
        <v>1</v>
      </c>
      <c r="H1752" s="169">
        <f t="shared" si="279"/>
        <v>0.05</v>
      </c>
      <c r="I1752" s="170" t="str">
        <f t="shared" si="280"/>
        <v>REMOTA</v>
      </c>
      <c r="J1752" s="292">
        <v>2718048</v>
      </c>
      <c r="K1752" s="221">
        <v>0</v>
      </c>
      <c r="L1752" s="82" t="s">
        <v>129</v>
      </c>
      <c r="M1752" s="188"/>
      <c r="N1752" s="82" t="s">
        <v>405</v>
      </c>
      <c r="O1752" s="111" t="s">
        <v>405</v>
      </c>
      <c r="P1752" s="82" t="s">
        <v>407</v>
      </c>
      <c r="Q1752" s="82" t="s">
        <v>3812</v>
      </c>
      <c r="R1752" s="82"/>
      <c r="S1752" s="82"/>
      <c r="T1752" s="82">
        <v>88367</v>
      </c>
      <c r="U1752" s="82" t="s">
        <v>76</v>
      </c>
      <c r="V1752" s="82" t="s">
        <v>3839</v>
      </c>
      <c r="W1752" s="171">
        <v>44074</v>
      </c>
      <c r="X1752" s="172" t="e">
        <f>+CONCATENATE(TEXT(#REF!,"yyyy"),"-",TEXT(#REF!,"mm"))</f>
        <v>#REF!</v>
      </c>
      <c r="Y1752" s="173" t="str">
        <f t="shared" si="272"/>
        <v>3</v>
      </c>
      <c r="Z1752" s="172" t="str">
        <f t="shared" si="273"/>
        <v>2020-07</v>
      </c>
      <c r="AA1752" s="170" t="e">
        <f>+VLOOKUP(Z1752,#REF!,2,FALSE)/VLOOKUP(X1752,#REF!,2,FALSE)</f>
        <v>#REF!</v>
      </c>
      <c r="AB1752" s="174" t="e">
        <f t="shared" si="274"/>
        <v>#REF!</v>
      </c>
      <c r="AC1752" s="174" t="e">
        <f t="shared" si="275"/>
        <v>#REF!</v>
      </c>
      <c r="AD1752" s="175" t="e">
        <f>+#REF!+365*Y1752</f>
        <v>#REF!</v>
      </c>
      <c r="AE1752" s="176" t="e">
        <f t="shared" si="276"/>
        <v>#REF!</v>
      </c>
      <c r="AF1752" s="170" t="e">
        <f>+VLOOKUP(CONCATENATE(TEXT(W1752,"yyyy"),"-",TEXT(W1752,"mm")),#REF!,2,0)</f>
        <v>#REF!</v>
      </c>
      <c r="AG1752" s="177" t="e">
        <f>+(AC1752*(1+'INFLAC PROYECTADA'!$B$8)^(AE1752))/((1+DEMANDADO!AF1752)^(AE1752))</f>
        <v>#REF!</v>
      </c>
      <c r="AH1752" s="169">
        <f>(0.2*VLOOKUP(D1752,'%.'!$A$1:$B$4,2,FALSE))+(0.35*VLOOKUP(E1752,'%.'!$A$1:$B$4,2,FALSE))+(0.1*VLOOKUP(F1752,'%.'!$A$1:$B$4,2,FALSE))+(0.35*VLOOKUP(G1752,'%.'!$A$1:$B$4,2,FALSE))</f>
        <v>0.05</v>
      </c>
      <c r="AI1752" s="128" t="str">
        <f t="shared" si="281"/>
        <v>REMOTA</v>
      </c>
      <c r="AJ1752" s="128" t="str">
        <f t="shared" si="277"/>
        <v>No se registra</v>
      </c>
      <c r="AK1752" s="178">
        <f t="shared" si="278"/>
        <v>0</v>
      </c>
    </row>
    <row r="1753" spans="1:37" ht="30" customHeight="1" x14ac:dyDescent="0.25">
      <c r="A1753" s="115">
        <v>1752</v>
      </c>
      <c r="B1753" s="79" t="s">
        <v>3789</v>
      </c>
      <c r="C1753" s="94" t="s">
        <v>3786</v>
      </c>
      <c r="D1753" s="81" t="s">
        <v>1</v>
      </c>
      <c r="E1753" s="81" t="s">
        <v>1</v>
      </c>
      <c r="F1753" s="81" t="s">
        <v>1</v>
      </c>
      <c r="G1753" s="261" t="s">
        <v>1</v>
      </c>
      <c r="H1753" s="169">
        <f t="shared" si="279"/>
        <v>0.05</v>
      </c>
      <c r="I1753" s="170" t="str">
        <f t="shared" si="280"/>
        <v>REMOTA</v>
      </c>
      <c r="J1753" s="292">
        <v>2718048</v>
      </c>
      <c r="K1753" s="221">
        <v>0</v>
      </c>
      <c r="L1753" s="82" t="s">
        <v>129</v>
      </c>
      <c r="M1753" s="188"/>
      <c r="N1753" s="82" t="s">
        <v>405</v>
      </c>
      <c r="O1753" s="111" t="s">
        <v>405</v>
      </c>
      <c r="P1753" s="82" t="s">
        <v>407</v>
      </c>
      <c r="Q1753" s="82" t="s">
        <v>3812</v>
      </c>
      <c r="R1753" s="82"/>
      <c r="S1753" s="82"/>
      <c r="T1753" s="82">
        <v>88367</v>
      </c>
      <c r="U1753" s="82" t="s">
        <v>76</v>
      </c>
      <c r="V1753" s="82" t="s">
        <v>3839</v>
      </c>
      <c r="W1753" s="171">
        <v>44074</v>
      </c>
      <c r="X1753" s="172" t="e">
        <f>+CONCATENATE(TEXT(#REF!,"yyyy"),"-",TEXT(#REF!,"mm"))</f>
        <v>#REF!</v>
      </c>
      <c r="Y1753" s="173" t="str">
        <f t="shared" si="272"/>
        <v>3</v>
      </c>
      <c r="Z1753" s="172" t="str">
        <f t="shared" si="273"/>
        <v>2020-07</v>
      </c>
      <c r="AA1753" s="170" t="e">
        <f>+VLOOKUP(Z1753,#REF!,2,FALSE)/VLOOKUP(X1753,#REF!,2,FALSE)</f>
        <v>#REF!</v>
      </c>
      <c r="AB1753" s="174" t="e">
        <f t="shared" si="274"/>
        <v>#REF!</v>
      </c>
      <c r="AC1753" s="174" t="e">
        <f t="shared" si="275"/>
        <v>#REF!</v>
      </c>
      <c r="AD1753" s="175" t="e">
        <f>+#REF!+365*Y1753</f>
        <v>#REF!</v>
      </c>
      <c r="AE1753" s="176" t="e">
        <f t="shared" si="276"/>
        <v>#REF!</v>
      </c>
      <c r="AF1753" s="170" t="e">
        <f>+VLOOKUP(CONCATENATE(TEXT(W1753,"yyyy"),"-",TEXT(W1753,"mm")),#REF!,2,0)</f>
        <v>#REF!</v>
      </c>
      <c r="AG1753" s="177" t="e">
        <f>+(AC1753*(1+'INFLAC PROYECTADA'!$B$8)^(AE1753))/((1+DEMANDADO!AF1753)^(AE1753))</f>
        <v>#REF!</v>
      </c>
      <c r="AH1753" s="169">
        <f>(0.2*VLOOKUP(D1753,'%.'!$A$1:$B$4,2,FALSE))+(0.35*VLOOKUP(E1753,'%.'!$A$1:$B$4,2,FALSE))+(0.1*VLOOKUP(F1753,'%.'!$A$1:$B$4,2,FALSE))+(0.35*VLOOKUP(G1753,'%.'!$A$1:$B$4,2,FALSE))</f>
        <v>0.05</v>
      </c>
      <c r="AI1753" s="128" t="str">
        <f t="shared" si="281"/>
        <v>REMOTA</v>
      </c>
      <c r="AJ1753" s="128" t="str">
        <f t="shared" si="277"/>
        <v>No se registra</v>
      </c>
      <c r="AK1753" s="178">
        <f t="shared" si="278"/>
        <v>0</v>
      </c>
    </row>
    <row r="1754" spans="1:37" ht="30" customHeight="1" x14ac:dyDescent="0.25">
      <c r="A1754" s="115">
        <v>1753</v>
      </c>
      <c r="B1754" s="81" t="s">
        <v>3752</v>
      </c>
      <c r="C1754" s="94" t="s">
        <v>3787</v>
      </c>
      <c r="D1754" s="81" t="s">
        <v>1</v>
      </c>
      <c r="E1754" s="81" t="s">
        <v>1</v>
      </c>
      <c r="F1754" s="81" t="s">
        <v>1</v>
      </c>
      <c r="G1754" s="261" t="s">
        <v>1</v>
      </c>
      <c r="H1754" s="169">
        <f t="shared" si="279"/>
        <v>0.05</v>
      </c>
      <c r="I1754" s="170" t="str">
        <f t="shared" si="280"/>
        <v>REMOTA</v>
      </c>
      <c r="J1754" s="292">
        <v>0</v>
      </c>
      <c r="K1754" s="221">
        <v>0</v>
      </c>
      <c r="L1754" s="82" t="s">
        <v>129</v>
      </c>
      <c r="M1754" s="188"/>
      <c r="N1754" s="82" t="s">
        <v>405</v>
      </c>
      <c r="O1754" s="111" t="s">
        <v>405</v>
      </c>
      <c r="P1754" s="82" t="s">
        <v>3840</v>
      </c>
      <c r="Q1754" s="82" t="s">
        <v>3812</v>
      </c>
      <c r="R1754" s="82"/>
      <c r="S1754" s="82"/>
      <c r="T1754" s="82">
        <v>88.367000000000004</v>
      </c>
      <c r="U1754" s="82" t="s">
        <v>184</v>
      </c>
      <c r="V1754" s="82"/>
      <c r="W1754" s="171">
        <v>44074</v>
      </c>
      <c r="X1754" s="172" t="e">
        <f>+CONCATENATE(TEXT(#REF!,"yyyy"),"-",TEXT(#REF!,"mm"))</f>
        <v>#REF!</v>
      </c>
      <c r="Y1754" s="173" t="str">
        <f t="shared" si="272"/>
        <v>1</v>
      </c>
      <c r="Z1754" s="172" t="str">
        <f t="shared" si="273"/>
        <v>2020-07</v>
      </c>
      <c r="AA1754" s="170" t="e">
        <f>+VLOOKUP(Z1754,#REF!,2,FALSE)/VLOOKUP(X1754,#REF!,2,FALSE)</f>
        <v>#REF!</v>
      </c>
      <c r="AB1754" s="174" t="e">
        <f t="shared" si="274"/>
        <v>#REF!</v>
      </c>
      <c r="AC1754" s="174" t="e">
        <f t="shared" si="275"/>
        <v>#REF!</v>
      </c>
      <c r="AD1754" s="175" t="e">
        <f>+#REF!+365*Y1754</f>
        <v>#REF!</v>
      </c>
      <c r="AE1754" s="176" t="e">
        <f t="shared" si="276"/>
        <v>#REF!</v>
      </c>
      <c r="AF1754" s="170" t="e">
        <f>+VLOOKUP(CONCATENATE(TEXT(W1754,"yyyy"),"-",TEXT(W1754,"mm")),#REF!,2,0)</f>
        <v>#REF!</v>
      </c>
      <c r="AG1754" s="177" t="e">
        <f>+(AC1754*(1+'INFLAC PROYECTADA'!$B$8)^(AE1754))/((1+DEMANDADO!AF1754)^(AE1754))</f>
        <v>#REF!</v>
      </c>
      <c r="AH1754" s="169">
        <f>(0.2*VLOOKUP(D1754,'%.'!$A$1:$B$4,2,FALSE))+(0.35*VLOOKUP(E1754,'%.'!$A$1:$B$4,2,FALSE))+(0.1*VLOOKUP(F1754,'%.'!$A$1:$B$4,2,FALSE))+(0.35*VLOOKUP(G1754,'%.'!$A$1:$B$4,2,FALSE))</f>
        <v>0.05</v>
      </c>
      <c r="AI1754" s="128" t="str">
        <f t="shared" si="281"/>
        <v>REMOTA</v>
      </c>
      <c r="AJ1754" s="128" t="str">
        <f t="shared" si="277"/>
        <v>No se registra</v>
      </c>
      <c r="AK1754" s="178">
        <f t="shared" si="278"/>
        <v>0</v>
      </c>
    </row>
    <row r="1755" spans="1:37" ht="30" customHeight="1" x14ac:dyDescent="0.25">
      <c r="A1755" s="115">
        <v>1754</v>
      </c>
      <c r="B1755" s="81" t="s">
        <v>3752</v>
      </c>
      <c r="C1755" s="94" t="s">
        <v>3788</v>
      </c>
      <c r="D1755" s="81" t="s">
        <v>1</v>
      </c>
      <c r="E1755" s="81" t="s">
        <v>1</v>
      </c>
      <c r="F1755" s="81" t="s">
        <v>1</v>
      </c>
      <c r="G1755" s="261" t="s">
        <v>1</v>
      </c>
      <c r="H1755" s="169">
        <f t="shared" si="279"/>
        <v>0.05</v>
      </c>
      <c r="I1755" s="170" t="str">
        <f t="shared" si="280"/>
        <v>REMOTA</v>
      </c>
      <c r="J1755" s="292">
        <v>0</v>
      </c>
      <c r="K1755" s="221">
        <v>0</v>
      </c>
      <c r="L1755" s="82" t="s">
        <v>129</v>
      </c>
      <c r="M1755" s="188"/>
      <c r="N1755" s="82" t="s">
        <v>405</v>
      </c>
      <c r="O1755" s="111" t="s">
        <v>405</v>
      </c>
      <c r="P1755" s="82" t="s">
        <v>407</v>
      </c>
      <c r="Q1755" s="82" t="s">
        <v>3812</v>
      </c>
      <c r="R1755" s="82"/>
      <c r="S1755" s="82"/>
      <c r="T1755" s="82">
        <v>88367</v>
      </c>
      <c r="U1755" s="82" t="s">
        <v>171</v>
      </c>
      <c r="V1755" s="82"/>
      <c r="W1755" s="171">
        <v>44074</v>
      </c>
      <c r="X1755" s="172" t="e">
        <f>+CONCATENATE(TEXT(#REF!,"yyyy"),"-",TEXT(#REF!,"mm"))</f>
        <v>#REF!</v>
      </c>
      <c r="Y1755" s="173" t="str">
        <f t="shared" si="272"/>
        <v>3</v>
      </c>
      <c r="Z1755" s="172" t="str">
        <f t="shared" si="273"/>
        <v>2020-07</v>
      </c>
      <c r="AA1755" s="170" t="e">
        <f>+VLOOKUP(Z1755,#REF!,2,FALSE)/VLOOKUP(X1755,#REF!,2,FALSE)</f>
        <v>#REF!</v>
      </c>
      <c r="AB1755" s="174" t="e">
        <f t="shared" si="274"/>
        <v>#REF!</v>
      </c>
      <c r="AC1755" s="174" t="e">
        <f t="shared" si="275"/>
        <v>#REF!</v>
      </c>
      <c r="AD1755" s="175" t="e">
        <f>+#REF!+365*Y1755</f>
        <v>#REF!</v>
      </c>
      <c r="AE1755" s="176" t="e">
        <f t="shared" si="276"/>
        <v>#REF!</v>
      </c>
      <c r="AF1755" s="170" t="e">
        <f>+VLOOKUP(CONCATENATE(TEXT(W1755,"yyyy"),"-",TEXT(W1755,"mm")),#REF!,2,0)</f>
        <v>#REF!</v>
      </c>
      <c r="AG1755" s="177" t="e">
        <f>+(AC1755*(1+'INFLAC PROYECTADA'!$B$8)^(AE1755))/((1+DEMANDADO!AF1755)^(AE1755))</f>
        <v>#REF!</v>
      </c>
      <c r="AH1755" s="169">
        <f>(0.2*VLOOKUP(D1755,'%.'!$A$1:$B$4,2,FALSE))+(0.35*VLOOKUP(E1755,'%.'!$A$1:$B$4,2,FALSE))+(0.1*VLOOKUP(F1755,'%.'!$A$1:$B$4,2,FALSE))+(0.35*VLOOKUP(G1755,'%.'!$A$1:$B$4,2,FALSE))</f>
        <v>0.05</v>
      </c>
      <c r="AI1755" s="128" t="str">
        <f t="shared" si="281"/>
        <v>REMOTA</v>
      </c>
      <c r="AJ1755" s="128" t="str">
        <f t="shared" si="277"/>
        <v>No se registra</v>
      </c>
      <c r="AK1755" s="178">
        <f t="shared" si="278"/>
        <v>0</v>
      </c>
    </row>
    <row r="1756" spans="1:37" ht="30" customHeight="1" x14ac:dyDescent="0.25">
      <c r="A1756" s="115">
        <v>1755</v>
      </c>
      <c r="B1756" s="90" t="s">
        <v>3841</v>
      </c>
      <c r="C1756" s="126" t="s">
        <v>3842</v>
      </c>
      <c r="D1756" s="83" t="s">
        <v>48</v>
      </c>
      <c r="E1756" s="83" t="s">
        <v>48</v>
      </c>
      <c r="F1756" s="83" t="s">
        <v>1</v>
      </c>
      <c r="G1756" s="124" t="s">
        <v>48</v>
      </c>
      <c r="H1756" s="169">
        <f t="shared" si="279"/>
        <v>0.45500000000000002</v>
      </c>
      <c r="I1756" s="170" t="str">
        <f t="shared" si="280"/>
        <v>MEDIA</v>
      </c>
      <c r="J1756" s="292">
        <v>258510848</v>
      </c>
      <c r="K1756" s="221">
        <v>0.8</v>
      </c>
      <c r="L1756" s="196" t="s">
        <v>129</v>
      </c>
      <c r="M1756" s="188"/>
      <c r="N1756" s="68"/>
      <c r="O1756" s="199"/>
      <c r="P1756" s="68">
        <v>3</v>
      </c>
      <c r="Q1756" s="68" t="s">
        <v>1147</v>
      </c>
      <c r="R1756" s="68"/>
      <c r="S1756" s="88">
        <v>40462</v>
      </c>
      <c r="T1756" s="68">
        <v>102693</v>
      </c>
      <c r="U1756" s="68" t="s">
        <v>76</v>
      </c>
      <c r="V1756" s="68" t="s">
        <v>3915</v>
      </c>
      <c r="W1756" s="171">
        <v>44074</v>
      </c>
      <c r="X1756" s="172" t="e">
        <f>+CONCATENATE(TEXT(#REF!,"yyyy"),"-",TEXT(#REF!,"mm"))</f>
        <v>#REF!</v>
      </c>
      <c r="Y1756" s="173" t="str">
        <f t="shared" si="272"/>
        <v>3</v>
      </c>
      <c r="Z1756" s="172" t="str">
        <f t="shared" si="273"/>
        <v>2020-07</v>
      </c>
      <c r="AA1756" s="170" t="e">
        <f>+VLOOKUP(Z1756,#REF!,2,FALSE)/VLOOKUP(X1756,#REF!,2,FALSE)</f>
        <v>#REF!</v>
      </c>
      <c r="AB1756" s="174" t="e">
        <f t="shared" si="274"/>
        <v>#REF!</v>
      </c>
      <c r="AC1756" s="174" t="e">
        <f t="shared" si="275"/>
        <v>#REF!</v>
      </c>
      <c r="AD1756" s="175" t="e">
        <f>+#REF!+365*Y1756</f>
        <v>#REF!</v>
      </c>
      <c r="AE1756" s="176" t="e">
        <f t="shared" si="276"/>
        <v>#REF!</v>
      </c>
      <c r="AF1756" s="170" t="e">
        <f>+VLOOKUP(CONCATENATE(TEXT(W1756,"yyyy"),"-",TEXT(W1756,"mm")),#REF!,2,0)</f>
        <v>#REF!</v>
      </c>
      <c r="AG1756" s="177" t="e">
        <f>+(AC1756*(1+'INFLAC PROYECTADA'!$B$8)^(AE1756))/((1+DEMANDADO!AF1756)^(AE1756))</f>
        <v>#REF!</v>
      </c>
      <c r="AH1756" s="169">
        <f>(0.2*VLOOKUP(D1756,'%.'!$A$1:$B$4,2,FALSE))+(0.35*VLOOKUP(E1756,'%.'!$A$1:$B$4,2,FALSE))+(0.1*VLOOKUP(F1756,'%.'!$A$1:$B$4,2,FALSE))+(0.35*VLOOKUP(G1756,'%.'!$A$1:$B$4,2,FALSE))</f>
        <v>0.45500000000000002</v>
      </c>
      <c r="AI1756" s="128" t="str">
        <f t="shared" si="281"/>
        <v>MEDIA</v>
      </c>
      <c r="AJ1756" s="128" t="str">
        <f t="shared" si="277"/>
        <v>Cuentas de Orden</v>
      </c>
      <c r="AK1756" s="178" t="e">
        <f t="shared" si="278"/>
        <v>#REF!</v>
      </c>
    </row>
    <row r="1757" spans="1:37" ht="30" customHeight="1" x14ac:dyDescent="0.25">
      <c r="A1757" s="115">
        <v>1756</v>
      </c>
      <c r="B1757" s="82" t="s">
        <v>3843</v>
      </c>
      <c r="C1757" s="126" t="s">
        <v>3844</v>
      </c>
      <c r="D1757" s="83" t="s">
        <v>48</v>
      </c>
      <c r="E1757" s="83" t="s">
        <v>48</v>
      </c>
      <c r="F1757" s="83" t="s">
        <v>1</v>
      </c>
      <c r="G1757" s="124" t="s">
        <v>48</v>
      </c>
      <c r="H1757" s="169">
        <f t="shared" si="279"/>
        <v>0.45500000000000002</v>
      </c>
      <c r="I1757" s="170" t="str">
        <f t="shared" si="280"/>
        <v>MEDIA</v>
      </c>
      <c r="J1757" s="292">
        <v>862751637</v>
      </c>
      <c r="K1757" s="221">
        <v>1</v>
      </c>
      <c r="L1757" s="196" t="s">
        <v>129</v>
      </c>
      <c r="M1757" s="188"/>
      <c r="N1757" s="68"/>
      <c r="O1757" s="199"/>
      <c r="P1757" s="68" t="s">
        <v>407</v>
      </c>
      <c r="Q1757" s="68" t="s">
        <v>1147</v>
      </c>
      <c r="R1757" s="68"/>
      <c r="S1757" s="88">
        <v>40462</v>
      </c>
      <c r="T1757" s="68">
        <v>102693</v>
      </c>
      <c r="U1757" s="68" t="s">
        <v>171</v>
      </c>
      <c r="V1757" s="68" t="s">
        <v>3916</v>
      </c>
      <c r="W1757" s="171">
        <v>44074</v>
      </c>
      <c r="X1757" s="172" t="e">
        <f>+CONCATENATE(TEXT(#REF!,"yyyy"),"-",TEXT(#REF!,"mm"))</f>
        <v>#REF!</v>
      </c>
      <c r="Y1757" s="173" t="str">
        <f t="shared" si="272"/>
        <v>3</v>
      </c>
      <c r="Z1757" s="172" t="str">
        <f t="shared" si="273"/>
        <v>2020-07</v>
      </c>
      <c r="AA1757" s="170" t="e">
        <f>+VLOOKUP(Z1757,#REF!,2,FALSE)/VLOOKUP(X1757,#REF!,2,FALSE)</f>
        <v>#REF!</v>
      </c>
      <c r="AB1757" s="174" t="e">
        <f t="shared" si="274"/>
        <v>#REF!</v>
      </c>
      <c r="AC1757" s="174" t="e">
        <f t="shared" si="275"/>
        <v>#REF!</v>
      </c>
      <c r="AD1757" s="175" t="e">
        <f>+#REF!+365*Y1757</f>
        <v>#REF!</v>
      </c>
      <c r="AE1757" s="176" t="e">
        <f t="shared" si="276"/>
        <v>#REF!</v>
      </c>
      <c r="AF1757" s="170" t="e">
        <f>+VLOOKUP(CONCATENATE(TEXT(W1757,"yyyy"),"-",TEXT(W1757,"mm")),#REF!,2,0)</f>
        <v>#REF!</v>
      </c>
      <c r="AG1757" s="177" t="e">
        <f>+(AC1757*(1+'INFLAC PROYECTADA'!$B$8)^(AE1757))/((1+DEMANDADO!AF1757)^(AE1757))</f>
        <v>#REF!</v>
      </c>
      <c r="AH1757" s="169">
        <f>(0.2*VLOOKUP(D1757,'%.'!$A$1:$B$4,2,FALSE))+(0.35*VLOOKUP(E1757,'%.'!$A$1:$B$4,2,FALSE))+(0.1*VLOOKUP(F1757,'%.'!$A$1:$B$4,2,FALSE))+(0.35*VLOOKUP(G1757,'%.'!$A$1:$B$4,2,FALSE))</f>
        <v>0.45500000000000002</v>
      </c>
      <c r="AI1757" s="128" t="str">
        <f t="shared" si="281"/>
        <v>MEDIA</v>
      </c>
      <c r="AJ1757" s="128" t="str">
        <f t="shared" si="277"/>
        <v>Cuentas de Orden</v>
      </c>
      <c r="AK1757" s="178" t="e">
        <f t="shared" si="278"/>
        <v>#REF!</v>
      </c>
    </row>
    <row r="1758" spans="1:37" ht="30" customHeight="1" x14ac:dyDescent="0.25">
      <c r="A1758" s="115">
        <v>1757</v>
      </c>
      <c r="B1758" s="82" t="s">
        <v>3845</v>
      </c>
      <c r="C1758" s="126" t="s">
        <v>3846</v>
      </c>
      <c r="D1758" s="83" t="s">
        <v>0</v>
      </c>
      <c r="E1758" s="83" t="s">
        <v>48</v>
      </c>
      <c r="F1758" s="83" t="s">
        <v>0</v>
      </c>
      <c r="G1758" s="124" t="s">
        <v>0</v>
      </c>
      <c r="H1758" s="169">
        <f t="shared" si="279"/>
        <v>0.82499999999999996</v>
      </c>
      <c r="I1758" s="170" t="str">
        <f t="shared" si="280"/>
        <v>ALTA</v>
      </c>
      <c r="J1758" s="292">
        <v>0</v>
      </c>
      <c r="K1758" s="221">
        <v>1</v>
      </c>
      <c r="L1758" s="196" t="s">
        <v>252</v>
      </c>
      <c r="M1758" s="188">
        <v>280969370</v>
      </c>
      <c r="N1758" s="68"/>
      <c r="O1758" s="199"/>
      <c r="P1758" s="68">
        <v>3</v>
      </c>
      <c r="Q1758" s="68" t="s">
        <v>1147</v>
      </c>
      <c r="R1758" s="68"/>
      <c r="S1758" s="88">
        <v>40462</v>
      </c>
      <c r="T1758" s="68">
        <v>102693</v>
      </c>
      <c r="U1758" s="68" t="s">
        <v>180</v>
      </c>
      <c r="V1758" s="68" t="s">
        <v>3917</v>
      </c>
      <c r="W1758" s="171">
        <v>44074</v>
      </c>
      <c r="X1758" s="172" t="e">
        <f>+CONCATENATE(TEXT(#REF!,"yyyy"),"-",TEXT(#REF!,"mm"))</f>
        <v>#REF!</v>
      </c>
      <c r="Y1758" s="173" t="str">
        <f t="shared" si="272"/>
        <v>3</v>
      </c>
      <c r="Z1758" s="172" t="str">
        <f t="shared" si="273"/>
        <v>2020-07</v>
      </c>
      <c r="AA1758" s="170" t="e">
        <f>+VLOOKUP(Z1758,#REF!,2,FALSE)/VLOOKUP(X1758,#REF!,2,FALSE)</f>
        <v>#REF!</v>
      </c>
      <c r="AB1758" s="174" t="e">
        <f t="shared" si="274"/>
        <v>#REF!</v>
      </c>
      <c r="AC1758" s="174" t="e">
        <f t="shared" si="275"/>
        <v>#REF!</v>
      </c>
      <c r="AD1758" s="175" t="e">
        <f>+#REF!+365*Y1758</f>
        <v>#REF!</v>
      </c>
      <c r="AE1758" s="176" t="e">
        <f t="shared" si="276"/>
        <v>#REF!</v>
      </c>
      <c r="AF1758" s="170" t="e">
        <f>+VLOOKUP(CONCATENATE(TEXT(W1758,"yyyy"),"-",TEXT(W1758,"mm")),#REF!,2,0)</f>
        <v>#REF!</v>
      </c>
      <c r="AG1758" s="177" t="e">
        <f>+(AC1758*(1+'INFLAC PROYECTADA'!$B$8)^(AE1758))/((1+DEMANDADO!AF1758)^(AE1758))</f>
        <v>#REF!</v>
      </c>
      <c r="AH1758" s="169">
        <f>(0.2*VLOOKUP(D1758,'%.'!$A$1:$B$4,2,FALSE))+(0.35*VLOOKUP(E1758,'%.'!$A$1:$B$4,2,FALSE))+(0.1*VLOOKUP(F1758,'%.'!$A$1:$B$4,2,FALSE))+(0.35*VLOOKUP(G1758,'%.'!$A$1:$B$4,2,FALSE))</f>
        <v>0.82499999999999996</v>
      </c>
      <c r="AI1758" s="128" t="str">
        <f t="shared" si="281"/>
        <v>ALTA</v>
      </c>
      <c r="AJ1758" s="128" t="str">
        <f t="shared" si="277"/>
        <v>Provisión contable</v>
      </c>
      <c r="AK1758" s="178">
        <f t="shared" si="278"/>
        <v>280969370</v>
      </c>
    </row>
    <row r="1759" spans="1:37" ht="30" customHeight="1" x14ac:dyDescent="0.25">
      <c r="A1759" s="115">
        <v>1758</v>
      </c>
      <c r="B1759" s="82" t="s">
        <v>3847</v>
      </c>
      <c r="C1759" s="126" t="s">
        <v>3848</v>
      </c>
      <c r="D1759" s="83" t="s">
        <v>48</v>
      </c>
      <c r="E1759" s="83" t="s">
        <v>48</v>
      </c>
      <c r="F1759" s="83" t="s">
        <v>1</v>
      </c>
      <c r="G1759" s="124" t="s">
        <v>48</v>
      </c>
      <c r="H1759" s="169">
        <f t="shared" si="279"/>
        <v>0.45500000000000002</v>
      </c>
      <c r="I1759" s="170" t="str">
        <f t="shared" si="280"/>
        <v>MEDIA</v>
      </c>
      <c r="J1759" s="292">
        <v>22156754</v>
      </c>
      <c r="K1759" s="221">
        <v>1</v>
      </c>
      <c r="L1759" s="196" t="s">
        <v>130</v>
      </c>
      <c r="M1759" s="188"/>
      <c r="N1759" s="68"/>
      <c r="O1759" s="199"/>
      <c r="P1759" s="68">
        <v>2</v>
      </c>
      <c r="Q1759" s="68" t="s">
        <v>1147</v>
      </c>
      <c r="R1759" s="68"/>
      <c r="S1759" s="88">
        <v>43749</v>
      </c>
      <c r="T1759" s="68">
        <v>102693</v>
      </c>
      <c r="U1759" s="68" t="s">
        <v>171</v>
      </c>
      <c r="V1759" s="68" t="s">
        <v>3918</v>
      </c>
      <c r="W1759" s="171">
        <v>44074</v>
      </c>
      <c r="X1759" s="172" t="e">
        <f>+CONCATENATE(TEXT(#REF!,"yyyy"),"-",TEXT(#REF!,"mm"))</f>
        <v>#REF!</v>
      </c>
      <c r="Y1759" s="173" t="str">
        <f t="shared" si="272"/>
        <v>2</v>
      </c>
      <c r="Z1759" s="172" t="str">
        <f t="shared" si="273"/>
        <v>2020-07</v>
      </c>
      <c r="AA1759" s="170" t="e">
        <f>+VLOOKUP(Z1759,#REF!,2,FALSE)/VLOOKUP(X1759,#REF!,2,FALSE)</f>
        <v>#REF!</v>
      </c>
      <c r="AB1759" s="174" t="e">
        <f t="shared" si="274"/>
        <v>#REF!</v>
      </c>
      <c r="AC1759" s="174" t="e">
        <f t="shared" si="275"/>
        <v>#REF!</v>
      </c>
      <c r="AD1759" s="175" t="e">
        <f>+#REF!+365*Y1759</f>
        <v>#REF!</v>
      </c>
      <c r="AE1759" s="176" t="e">
        <f t="shared" si="276"/>
        <v>#REF!</v>
      </c>
      <c r="AF1759" s="170" t="e">
        <f>+VLOOKUP(CONCATENATE(TEXT(W1759,"yyyy"),"-",TEXT(W1759,"mm")),#REF!,2,0)</f>
        <v>#REF!</v>
      </c>
      <c r="AG1759" s="177" t="e">
        <f>+(AC1759*(1+'INFLAC PROYECTADA'!$B$8)^(AE1759))/((1+DEMANDADO!AF1759)^(AE1759))</f>
        <v>#REF!</v>
      </c>
      <c r="AH1759" s="169">
        <f>(0.2*VLOOKUP(D1759,'%.'!$A$1:$B$4,2,FALSE))+(0.35*VLOOKUP(E1759,'%.'!$A$1:$B$4,2,FALSE))+(0.1*VLOOKUP(F1759,'%.'!$A$1:$B$4,2,FALSE))+(0.35*VLOOKUP(G1759,'%.'!$A$1:$B$4,2,FALSE))</f>
        <v>0.45500000000000002</v>
      </c>
      <c r="AI1759" s="128" t="str">
        <f t="shared" si="281"/>
        <v>MEDIA</v>
      </c>
      <c r="AJ1759" s="128" t="str">
        <f t="shared" si="277"/>
        <v>Cuentas de Orden</v>
      </c>
      <c r="AK1759" s="178" t="e">
        <f t="shared" si="278"/>
        <v>#REF!</v>
      </c>
    </row>
    <row r="1760" spans="1:37" ht="30" customHeight="1" x14ac:dyDescent="0.25">
      <c r="A1760" s="115">
        <v>1759</v>
      </c>
      <c r="B1760" s="106" t="s">
        <v>3849</v>
      </c>
      <c r="C1760" s="85" t="s">
        <v>3850</v>
      </c>
      <c r="D1760" s="86" t="s">
        <v>1</v>
      </c>
      <c r="E1760" s="86" t="s">
        <v>1</v>
      </c>
      <c r="F1760" s="86" t="s">
        <v>1</v>
      </c>
      <c r="G1760" s="86" t="s">
        <v>1</v>
      </c>
      <c r="H1760" s="169">
        <f t="shared" si="279"/>
        <v>0.05</v>
      </c>
      <c r="I1760" s="170" t="str">
        <f t="shared" si="280"/>
        <v>REMOTA</v>
      </c>
      <c r="J1760" s="292">
        <v>50000000</v>
      </c>
      <c r="K1760" s="221">
        <v>0</v>
      </c>
      <c r="L1760" s="86" t="s">
        <v>139</v>
      </c>
      <c r="M1760" s="188"/>
      <c r="N1760" s="86" t="s">
        <v>405</v>
      </c>
      <c r="O1760" s="199"/>
      <c r="P1760" s="86">
        <v>11</v>
      </c>
      <c r="Q1760" s="68" t="s">
        <v>1147</v>
      </c>
      <c r="R1760" s="68"/>
      <c r="S1760" s="88">
        <v>40462</v>
      </c>
      <c r="T1760" s="68">
        <v>102693</v>
      </c>
      <c r="U1760" s="86" t="s">
        <v>76</v>
      </c>
      <c r="V1760" s="86" t="s">
        <v>3919</v>
      </c>
      <c r="W1760" s="171">
        <v>44074</v>
      </c>
      <c r="X1760" s="172" t="e">
        <f>+CONCATENATE(TEXT(#REF!,"yyyy"),"-",TEXT(#REF!,"mm"))</f>
        <v>#REF!</v>
      </c>
      <c r="Y1760" s="173" t="str">
        <f t="shared" si="272"/>
        <v>11</v>
      </c>
      <c r="Z1760" s="172" t="str">
        <f t="shared" si="273"/>
        <v>2020-07</v>
      </c>
      <c r="AA1760" s="170" t="e">
        <f>+VLOOKUP(Z1760,#REF!,2,FALSE)/VLOOKUP(X1760,#REF!,2,FALSE)</f>
        <v>#REF!</v>
      </c>
      <c r="AB1760" s="174" t="e">
        <f t="shared" si="274"/>
        <v>#REF!</v>
      </c>
      <c r="AC1760" s="174" t="e">
        <f t="shared" si="275"/>
        <v>#REF!</v>
      </c>
      <c r="AD1760" s="175" t="e">
        <f>+#REF!+365*Y1760</f>
        <v>#REF!</v>
      </c>
      <c r="AE1760" s="176" t="e">
        <f t="shared" si="276"/>
        <v>#REF!</v>
      </c>
      <c r="AF1760" s="170" t="e">
        <f>+VLOOKUP(CONCATENATE(TEXT(W1760,"yyyy"),"-",TEXT(W1760,"mm")),#REF!,2,0)</f>
        <v>#REF!</v>
      </c>
      <c r="AG1760" s="177" t="e">
        <f>+(AC1760*(1+'INFLAC PROYECTADA'!$B$8)^(AE1760))/((1+DEMANDADO!AF1760)^(AE1760))</f>
        <v>#REF!</v>
      </c>
      <c r="AH1760" s="169">
        <f>(0.2*VLOOKUP(D1760,'%.'!$A$1:$B$4,2,FALSE))+(0.35*VLOOKUP(E1760,'%.'!$A$1:$B$4,2,FALSE))+(0.1*VLOOKUP(F1760,'%.'!$A$1:$B$4,2,FALSE))+(0.35*VLOOKUP(G1760,'%.'!$A$1:$B$4,2,FALSE))</f>
        <v>0.05</v>
      </c>
      <c r="AI1760" s="128" t="str">
        <f t="shared" si="281"/>
        <v>REMOTA</v>
      </c>
      <c r="AJ1760" s="128" t="str">
        <f t="shared" si="277"/>
        <v>No se registra</v>
      </c>
      <c r="AK1760" s="178">
        <f t="shared" si="278"/>
        <v>0</v>
      </c>
    </row>
    <row r="1761" spans="1:37" ht="30" customHeight="1" x14ac:dyDescent="0.25">
      <c r="A1761" s="115">
        <v>1760</v>
      </c>
      <c r="B1761" s="106" t="s">
        <v>3849</v>
      </c>
      <c r="C1761" s="85" t="s">
        <v>3851</v>
      </c>
      <c r="D1761" s="86" t="s">
        <v>1</v>
      </c>
      <c r="E1761" s="86" t="s">
        <v>1</v>
      </c>
      <c r="F1761" s="86" t="s">
        <v>1</v>
      </c>
      <c r="G1761" s="86" t="s">
        <v>1</v>
      </c>
      <c r="H1761" s="169">
        <f t="shared" si="279"/>
        <v>0.05</v>
      </c>
      <c r="I1761" s="170" t="str">
        <f t="shared" si="280"/>
        <v>REMOTA</v>
      </c>
      <c r="J1761" s="292">
        <v>11334000</v>
      </c>
      <c r="K1761" s="221">
        <v>0</v>
      </c>
      <c r="L1761" s="86" t="s">
        <v>139</v>
      </c>
      <c r="M1761" s="188"/>
      <c r="N1761" s="86" t="s">
        <v>405</v>
      </c>
      <c r="O1761" s="199"/>
      <c r="P1761" s="86">
        <v>8</v>
      </c>
      <c r="Q1761" s="68" t="s">
        <v>1147</v>
      </c>
      <c r="R1761" s="68"/>
      <c r="S1761" s="88">
        <v>40462</v>
      </c>
      <c r="T1761" s="68">
        <v>102693</v>
      </c>
      <c r="U1761" s="86" t="s">
        <v>76</v>
      </c>
      <c r="V1761" s="86" t="s">
        <v>3920</v>
      </c>
      <c r="W1761" s="171">
        <v>44074</v>
      </c>
      <c r="X1761" s="172" t="e">
        <f>+CONCATENATE(TEXT(#REF!,"yyyy"),"-",TEXT(#REF!,"mm"))</f>
        <v>#REF!</v>
      </c>
      <c r="Y1761" s="173" t="str">
        <f t="shared" si="272"/>
        <v>8</v>
      </c>
      <c r="Z1761" s="172" t="str">
        <f t="shared" si="273"/>
        <v>2020-07</v>
      </c>
      <c r="AA1761" s="170" t="e">
        <f>+VLOOKUP(Z1761,#REF!,2,FALSE)/VLOOKUP(X1761,#REF!,2,FALSE)</f>
        <v>#REF!</v>
      </c>
      <c r="AB1761" s="174" t="e">
        <f t="shared" si="274"/>
        <v>#REF!</v>
      </c>
      <c r="AC1761" s="174" t="e">
        <f t="shared" si="275"/>
        <v>#REF!</v>
      </c>
      <c r="AD1761" s="175" t="e">
        <f>+#REF!+365*Y1761</f>
        <v>#REF!</v>
      </c>
      <c r="AE1761" s="176" t="e">
        <f t="shared" si="276"/>
        <v>#REF!</v>
      </c>
      <c r="AF1761" s="170" t="e">
        <f>+VLOOKUP(CONCATENATE(TEXT(W1761,"yyyy"),"-",TEXT(W1761,"mm")),#REF!,2,0)</f>
        <v>#REF!</v>
      </c>
      <c r="AG1761" s="177" t="e">
        <f>+(AC1761*(1+'INFLAC PROYECTADA'!$B$8)^(AE1761))/((1+DEMANDADO!AF1761)^(AE1761))</f>
        <v>#REF!</v>
      </c>
      <c r="AH1761" s="169">
        <f>(0.2*VLOOKUP(D1761,'%.'!$A$1:$B$4,2,FALSE))+(0.35*VLOOKUP(E1761,'%.'!$A$1:$B$4,2,FALSE))+(0.1*VLOOKUP(F1761,'%.'!$A$1:$B$4,2,FALSE))+(0.35*VLOOKUP(G1761,'%.'!$A$1:$B$4,2,FALSE))</f>
        <v>0.05</v>
      </c>
      <c r="AI1761" s="128" t="str">
        <f t="shared" si="281"/>
        <v>REMOTA</v>
      </c>
      <c r="AJ1761" s="128" t="str">
        <f t="shared" si="277"/>
        <v>No se registra</v>
      </c>
      <c r="AK1761" s="178">
        <f t="shared" si="278"/>
        <v>0</v>
      </c>
    </row>
    <row r="1762" spans="1:37" ht="30" customHeight="1" x14ac:dyDescent="0.25">
      <c r="A1762" s="115">
        <v>1761</v>
      </c>
      <c r="B1762" s="79" t="s">
        <v>313</v>
      </c>
      <c r="C1762" s="85" t="s">
        <v>3852</v>
      </c>
      <c r="D1762" s="86" t="s">
        <v>1</v>
      </c>
      <c r="E1762" s="86" t="s">
        <v>1</v>
      </c>
      <c r="F1762" s="86" t="s">
        <v>1</v>
      </c>
      <c r="G1762" s="86" t="s">
        <v>1</v>
      </c>
      <c r="H1762" s="169">
        <f t="shared" si="279"/>
        <v>0.05</v>
      </c>
      <c r="I1762" s="170" t="str">
        <f t="shared" si="280"/>
        <v>REMOTA</v>
      </c>
      <c r="J1762" s="292">
        <v>1163309122</v>
      </c>
      <c r="K1762" s="221">
        <v>0</v>
      </c>
      <c r="L1762" s="86" t="s">
        <v>133</v>
      </c>
      <c r="M1762" s="188"/>
      <c r="N1762" s="86" t="s">
        <v>405</v>
      </c>
      <c r="O1762" s="199"/>
      <c r="P1762" s="86">
        <v>7</v>
      </c>
      <c r="Q1762" s="68" t="s">
        <v>1147</v>
      </c>
      <c r="R1762" s="68"/>
      <c r="S1762" s="88">
        <v>43749</v>
      </c>
      <c r="T1762" s="68">
        <v>102693</v>
      </c>
      <c r="U1762" s="86" t="s">
        <v>174</v>
      </c>
      <c r="V1762" s="86" t="s">
        <v>3921</v>
      </c>
      <c r="W1762" s="171">
        <v>44074</v>
      </c>
      <c r="X1762" s="172" t="e">
        <f>+CONCATENATE(TEXT(#REF!,"yyyy"),"-",TEXT(#REF!,"mm"))</f>
        <v>#REF!</v>
      </c>
      <c r="Y1762" s="173" t="str">
        <f t="shared" si="272"/>
        <v>7</v>
      </c>
      <c r="Z1762" s="172" t="str">
        <f t="shared" si="273"/>
        <v>2020-07</v>
      </c>
      <c r="AA1762" s="170" t="e">
        <f>+VLOOKUP(Z1762,#REF!,2,FALSE)/VLOOKUP(X1762,#REF!,2,FALSE)</f>
        <v>#REF!</v>
      </c>
      <c r="AB1762" s="174" t="e">
        <f t="shared" si="274"/>
        <v>#REF!</v>
      </c>
      <c r="AC1762" s="174" t="e">
        <f t="shared" si="275"/>
        <v>#REF!</v>
      </c>
      <c r="AD1762" s="175" t="e">
        <f>+#REF!+365*Y1762</f>
        <v>#REF!</v>
      </c>
      <c r="AE1762" s="176" t="e">
        <f t="shared" si="276"/>
        <v>#REF!</v>
      </c>
      <c r="AF1762" s="170" t="e">
        <f>+VLOOKUP(CONCATENATE(TEXT(W1762,"yyyy"),"-",TEXT(W1762,"mm")),#REF!,2,0)</f>
        <v>#REF!</v>
      </c>
      <c r="AG1762" s="177" t="e">
        <f>+(AC1762*(1+'INFLAC PROYECTADA'!$B$8)^(AE1762))/((1+DEMANDADO!AF1762)^(AE1762))</f>
        <v>#REF!</v>
      </c>
      <c r="AH1762" s="169">
        <f>(0.2*VLOOKUP(D1762,'%.'!$A$1:$B$4,2,FALSE))+(0.35*VLOOKUP(E1762,'%.'!$A$1:$B$4,2,FALSE))+(0.1*VLOOKUP(F1762,'%.'!$A$1:$B$4,2,FALSE))+(0.35*VLOOKUP(G1762,'%.'!$A$1:$B$4,2,FALSE))</f>
        <v>0.05</v>
      </c>
      <c r="AI1762" s="128" t="str">
        <f t="shared" si="281"/>
        <v>REMOTA</v>
      </c>
      <c r="AJ1762" s="128" t="str">
        <f t="shared" si="277"/>
        <v>No se registra</v>
      </c>
      <c r="AK1762" s="178">
        <f t="shared" si="278"/>
        <v>0</v>
      </c>
    </row>
    <row r="1763" spans="1:37" ht="30" customHeight="1" x14ac:dyDescent="0.25">
      <c r="A1763" s="115">
        <v>1762</v>
      </c>
      <c r="B1763" s="79" t="s">
        <v>688</v>
      </c>
      <c r="C1763" s="85" t="s">
        <v>3853</v>
      </c>
      <c r="D1763" s="86" t="s">
        <v>48</v>
      </c>
      <c r="E1763" s="86" t="s">
        <v>48</v>
      </c>
      <c r="F1763" s="86" t="s">
        <v>48</v>
      </c>
      <c r="G1763" s="86" t="s">
        <v>48</v>
      </c>
      <c r="H1763" s="169">
        <f t="shared" si="279"/>
        <v>0.5</v>
      </c>
      <c r="I1763" s="170" t="str">
        <f t="shared" si="280"/>
        <v>MEDIA</v>
      </c>
      <c r="J1763" s="292">
        <v>1500000000</v>
      </c>
      <c r="K1763" s="221">
        <v>1</v>
      </c>
      <c r="L1763" s="86" t="s">
        <v>131</v>
      </c>
      <c r="M1763" s="188"/>
      <c r="N1763" s="86" t="s">
        <v>405</v>
      </c>
      <c r="O1763" s="199"/>
      <c r="P1763" s="86">
        <v>6</v>
      </c>
      <c r="Q1763" s="68" t="s">
        <v>1147</v>
      </c>
      <c r="R1763" s="68"/>
      <c r="S1763" s="88">
        <v>40462</v>
      </c>
      <c r="T1763" s="68">
        <v>102693</v>
      </c>
      <c r="U1763" s="86" t="s">
        <v>171</v>
      </c>
      <c r="V1763" s="86"/>
      <c r="W1763" s="171">
        <v>44074</v>
      </c>
      <c r="X1763" s="172" t="e">
        <f>+CONCATENATE(TEXT(#REF!,"yyyy"),"-",TEXT(#REF!,"mm"))</f>
        <v>#REF!</v>
      </c>
      <c r="Y1763" s="173" t="str">
        <f t="shared" si="272"/>
        <v>6</v>
      </c>
      <c r="Z1763" s="172" t="str">
        <f t="shared" si="273"/>
        <v>2020-07</v>
      </c>
      <c r="AA1763" s="170" t="e">
        <f>+VLOOKUP(Z1763,#REF!,2,FALSE)/VLOOKUP(X1763,#REF!,2,FALSE)</f>
        <v>#REF!</v>
      </c>
      <c r="AB1763" s="174" t="e">
        <f t="shared" si="274"/>
        <v>#REF!</v>
      </c>
      <c r="AC1763" s="174" t="e">
        <f t="shared" si="275"/>
        <v>#REF!</v>
      </c>
      <c r="AD1763" s="175" t="e">
        <f>+#REF!+365*Y1763</f>
        <v>#REF!</v>
      </c>
      <c r="AE1763" s="176" t="e">
        <f t="shared" si="276"/>
        <v>#REF!</v>
      </c>
      <c r="AF1763" s="170" t="e">
        <f>+VLOOKUP(CONCATENATE(TEXT(W1763,"yyyy"),"-",TEXT(W1763,"mm")),#REF!,2,0)</f>
        <v>#REF!</v>
      </c>
      <c r="AG1763" s="177" t="e">
        <f>+(AC1763*(1+'INFLAC PROYECTADA'!$B$8)^(AE1763))/((1+DEMANDADO!AF1763)^(AE1763))</f>
        <v>#REF!</v>
      </c>
      <c r="AH1763" s="169">
        <f>(0.2*VLOOKUP(D1763,'%.'!$A$1:$B$4,2,FALSE))+(0.35*VLOOKUP(E1763,'%.'!$A$1:$B$4,2,FALSE))+(0.1*VLOOKUP(F1763,'%.'!$A$1:$B$4,2,FALSE))+(0.35*VLOOKUP(G1763,'%.'!$A$1:$B$4,2,FALSE))</f>
        <v>0.5</v>
      </c>
      <c r="AI1763" s="128" t="str">
        <f t="shared" si="281"/>
        <v>MEDIA</v>
      </c>
      <c r="AJ1763" s="128" t="str">
        <f t="shared" si="277"/>
        <v>Cuentas de Orden</v>
      </c>
      <c r="AK1763" s="178" t="e">
        <f t="shared" si="278"/>
        <v>#REF!</v>
      </c>
    </row>
    <row r="1764" spans="1:37" ht="30" customHeight="1" x14ac:dyDescent="0.25">
      <c r="A1764" s="115">
        <v>1763</v>
      </c>
      <c r="B1764" s="79" t="s">
        <v>3854</v>
      </c>
      <c r="C1764" s="85" t="s">
        <v>3855</v>
      </c>
      <c r="D1764" s="86" t="s">
        <v>1</v>
      </c>
      <c r="E1764" s="86" t="s">
        <v>1</v>
      </c>
      <c r="F1764" s="86" t="s">
        <v>1</v>
      </c>
      <c r="G1764" s="86" t="s">
        <v>1</v>
      </c>
      <c r="H1764" s="169">
        <f t="shared" si="279"/>
        <v>0.05</v>
      </c>
      <c r="I1764" s="170" t="str">
        <f t="shared" si="280"/>
        <v>REMOTA</v>
      </c>
      <c r="J1764" s="292">
        <v>513338720</v>
      </c>
      <c r="K1764" s="221">
        <v>0</v>
      </c>
      <c r="L1764" s="86" t="s">
        <v>133</v>
      </c>
      <c r="M1764" s="188"/>
      <c r="N1764" s="86" t="s">
        <v>405</v>
      </c>
      <c r="O1764" s="199"/>
      <c r="P1764" s="86">
        <v>6</v>
      </c>
      <c r="Q1764" s="68" t="s">
        <v>1147</v>
      </c>
      <c r="R1764" s="68"/>
      <c r="S1764" s="88">
        <v>40462</v>
      </c>
      <c r="T1764" s="68">
        <v>102693</v>
      </c>
      <c r="U1764" s="86" t="s">
        <v>177</v>
      </c>
      <c r="V1764" s="82" t="s">
        <v>3922</v>
      </c>
      <c r="W1764" s="171">
        <v>44074</v>
      </c>
      <c r="X1764" s="172" t="e">
        <f>+CONCATENATE(TEXT(#REF!,"yyyy"),"-",TEXT(#REF!,"mm"))</f>
        <v>#REF!</v>
      </c>
      <c r="Y1764" s="173" t="str">
        <f t="shared" si="272"/>
        <v>6</v>
      </c>
      <c r="Z1764" s="172" t="str">
        <f t="shared" si="273"/>
        <v>2020-07</v>
      </c>
      <c r="AA1764" s="170" t="e">
        <f>+VLOOKUP(Z1764,#REF!,2,FALSE)/VLOOKUP(X1764,#REF!,2,FALSE)</f>
        <v>#REF!</v>
      </c>
      <c r="AB1764" s="174" t="e">
        <f t="shared" si="274"/>
        <v>#REF!</v>
      </c>
      <c r="AC1764" s="174" t="e">
        <f t="shared" si="275"/>
        <v>#REF!</v>
      </c>
      <c r="AD1764" s="175" t="e">
        <f>+#REF!+365*Y1764</f>
        <v>#REF!</v>
      </c>
      <c r="AE1764" s="176" t="e">
        <f t="shared" si="276"/>
        <v>#REF!</v>
      </c>
      <c r="AF1764" s="170" t="e">
        <f>+VLOOKUP(CONCATENATE(TEXT(W1764,"yyyy"),"-",TEXT(W1764,"mm")),#REF!,2,0)</f>
        <v>#REF!</v>
      </c>
      <c r="AG1764" s="177" t="e">
        <f>+(AC1764*(1+'INFLAC PROYECTADA'!$B$8)^(AE1764))/((1+DEMANDADO!AF1764)^(AE1764))</f>
        <v>#REF!</v>
      </c>
      <c r="AH1764" s="169">
        <f>(0.2*VLOOKUP(D1764,'%.'!$A$1:$B$4,2,FALSE))+(0.35*VLOOKUP(E1764,'%.'!$A$1:$B$4,2,FALSE))+(0.1*VLOOKUP(F1764,'%.'!$A$1:$B$4,2,FALSE))+(0.35*VLOOKUP(G1764,'%.'!$A$1:$B$4,2,FALSE))</f>
        <v>0.05</v>
      </c>
      <c r="AI1764" s="128" t="str">
        <f t="shared" si="281"/>
        <v>REMOTA</v>
      </c>
      <c r="AJ1764" s="128" t="str">
        <f t="shared" si="277"/>
        <v>No se registra</v>
      </c>
      <c r="AK1764" s="178">
        <f t="shared" si="278"/>
        <v>0</v>
      </c>
    </row>
    <row r="1765" spans="1:37" ht="30" customHeight="1" x14ac:dyDescent="0.25">
      <c r="A1765" s="115">
        <v>1764</v>
      </c>
      <c r="B1765" s="79" t="s">
        <v>3854</v>
      </c>
      <c r="C1765" s="85" t="s">
        <v>3856</v>
      </c>
      <c r="D1765" s="86" t="s">
        <v>0</v>
      </c>
      <c r="E1765" s="86" t="s">
        <v>0</v>
      </c>
      <c r="F1765" s="86" t="s">
        <v>0</v>
      </c>
      <c r="G1765" s="86" t="s">
        <v>0</v>
      </c>
      <c r="H1765" s="169">
        <f t="shared" si="279"/>
        <v>1</v>
      </c>
      <c r="I1765" s="170" t="str">
        <f t="shared" si="280"/>
        <v>ALTA</v>
      </c>
      <c r="J1765" s="292">
        <v>418827500</v>
      </c>
      <c r="K1765" s="221">
        <v>0.5</v>
      </c>
      <c r="L1765" s="86" t="s">
        <v>132</v>
      </c>
      <c r="M1765" s="188"/>
      <c r="N1765" s="86" t="s">
        <v>405</v>
      </c>
      <c r="O1765" s="199"/>
      <c r="P1765" s="86">
        <v>6</v>
      </c>
      <c r="Q1765" s="68" t="s">
        <v>1147</v>
      </c>
      <c r="R1765" s="68"/>
      <c r="S1765" s="88">
        <v>43749</v>
      </c>
      <c r="T1765" s="68">
        <v>102693</v>
      </c>
      <c r="U1765" s="86" t="s">
        <v>21</v>
      </c>
      <c r="V1765" s="86" t="s">
        <v>3923</v>
      </c>
      <c r="W1765" s="171">
        <v>44074</v>
      </c>
      <c r="X1765" s="172" t="e">
        <f>+CONCATENATE(TEXT(#REF!,"yyyy"),"-",TEXT(#REF!,"mm"))</f>
        <v>#REF!</v>
      </c>
      <c r="Y1765" s="173" t="str">
        <f t="shared" si="272"/>
        <v>6</v>
      </c>
      <c r="Z1765" s="172" t="str">
        <f t="shared" si="273"/>
        <v>2020-07</v>
      </c>
      <c r="AA1765" s="170" t="e">
        <f>+VLOOKUP(Z1765,#REF!,2,FALSE)/VLOOKUP(X1765,#REF!,2,FALSE)</f>
        <v>#REF!</v>
      </c>
      <c r="AB1765" s="174" t="e">
        <f t="shared" si="274"/>
        <v>#REF!</v>
      </c>
      <c r="AC1765" s="174" t="e">
        <f t="shared" si="275"/>
        <v>#REF!</v>
      </c>
      <c r="AD1765" s="175" t="e">
        <f>+#REF!+365*Y1765</f>
        <v>#REF!</v>
      </c>
      <c r="AE1765" s="176" t="e">
        <f t="shared" si="276"/>
        <v>#REF!</v>
      </c>
      <c r="AF1765" s="170" t="e">
        <f>+VLOOKUP(CONCATENATE(TEXT(W1765,"yyyy"),"-",TEXT(W1765,"mm")),#REF!,2,0)</f>
        <v>#REF!</v>
      </c>
      <c r="AG1765" s="177" t="e">
        <f>+(AC1765*(1+'INFLAC PROYECTADA'!$B$8)^(AE1765))/((1+DEMANDADO!AF1765)^(AE1765))</f>
        <v>#REF!</v>
      </c>
      <c r="AH1765" s="169">
        <f>(0.2*VLOOKUP(D1765,'%.'!$A$1:$B$4,2,FALSE))+(0.35*VLOOKUP(E1765,'%.'!$A$1:$B$4,2,FALSE))+(0.1*VLOOKUP(F1765,'%.'!$A$1:$B$4,2,FALSE))+(0.35*VLOOKUP(G1765,'%.'!$A$1:$B$4,2,FALSE))</f>
        <v>1</v>
      </c>
      <c r="AI1765" s="128" t="str">
        <f t="shared" si="281"/>
        <v>ALTA</v>
      </c>
      <c r="AJ1765" s="128" t="str">
        <f t="shared" si="277"/>
        <v>Provisión contable</v>
      </c>
      <c r="AK1765" s="178" t="e">
        <f t="shared" si="278"/>
        <v>#REF!</v>
      </c>
    </row>
    <row r="1766" spans="1:37" ht="30" customHeight="1" x14ac:dyDescent="0.25">
      <c r="A1766" s="115">
        <v>1765</v>
      </c>
      <c r="B1766" s="79" t="s">
        <v>688</v>
      </c>
      <c r="C1766" s="85" t="s">
        <v>3857</v>
      </c>
      <c r="D1766" s="86" t="s">
        <v>1</v>
      </c>
      <c r="E1766" s="86" t="s">
        <v>1</v>
      </c>
      <c r="F1766" s="86" t="s">
        <v>1</v>
      </c>
      <c r="G1766" s="86" t="s">
        <v>1</v>
      </c>
      <c r="H1766" s="169">
        <f t="shared" si="279"/>
        <v>0.05</v>
      </c>
      <c r="I1766" s="170" t="str">
        <f t="shared" si="280"/>
        <v>REMOTA</v>
      </c>
      <c r="J1766" s="292">
        <v>0</v>
      </c>
      <c r="K1766" s="221">
        <v>0</v>
      </c>
      <c r="L1766" s="86" t="s">
        <v>132</v>
      </c>
      <c r="M1766" s="188"/>
      <c r="N1766" s="86" t="s">
        <v>3924</v>
      </c>
      <c r="O1766" s="199"/>
      <c r="P1766" s="86">
        <v>6</v>
      </c>
      <c r="Q1766" s="68" t="s">
        <v>1147</v>
      </c>
      <c r="R1766" s="68"/>
      <c r="S1766" s="88">
        <v>40462</v>
      </c>
      <c r="T1766" s="68">
        <v>102693</v>
      </c>
      <c r="U1766" s="86" t="s">
        <v>184</v>
      </c>
      <c r="V1766" s="86" t="s">
        <v>3925</v>
      </c>
      <c r="W1766" s="171">
        <v>44074</v>
      </c>
      <c r="X1766" s="172" t="e">
        <f>+CONCATENATE(TEXT(#REF!,"yyyy"),"-",TEXT(#REF!,"mm"))</f>
        <v>#REF!</v>
      </c>
      <c r="Y1766" s="173" t="str">
        <f t="shared" si="272"/>
        <v>6</v>
      </c>
      <c r="Z1766" s="172" t="str">
        <f t="shared" si="273"/>
        <v>2020-07</v>
      </c>
      <c r="AA1766" s="170" t="e">
        <f>+VLOOKUP(Z1766,#REF!,2,FALSE)/VLOOKUP(X1766,#REF!,2,FALSE)</f>
        <v>#REF!</v>
      </c>
      <c r="AB1766" s="174" t="e">
        <f t="shared" si="274"/>
        <v>#REF!</v>
      </c>
      <c r="AC1766" s="174" t="e">
        <f t="shared" si="275"/>
        <v>#REF!</v>
      </c>
      <c r="AD1766" s="175" t="e">
        <f>+#REF!+365*Y1766</f>
        <v>#REF!</v>
      </c>
      <c r="AE1766" s="176" t="e">
        <f t="shared" si="276"/>
        <v>#REF!</v>
      </c>
      <c r="AF1766" s="170" t="e">
        <f>+VLOOKUP(CONCATENATE(TEXT(W1766,"yyyy"),"-",TEXT(W1766,"mm")),#REF!,2,0)</f>
        <v>#REF!</v>
      </c>
      <c r="AG1766" s="177" t="e">
        <f>+(AC1766*(1+'INFLAC PROYECTADA'!$B$8)^(AE1766))/((1+DEMANDADO!AF1766)^(AE1766))</f>
        <v>#REF!</v>
      </c>
      <c r="AH1766" s="169">
        <f>(0.2*VLOOKUP(D1766,'%.'!$A$1:$B$4,2,FALSE))+(0.35*VLOOKUP(E1766,'%.'!$A$1:$B$4,2,FALSE))+(0.1*VLOOKUP(F1766,'%.'!$A$1:$B$4,2,FALSE))+(0.35*VLOOKUP(G1766,'%.'!$A$1:$B$4,2,FALSE))</f>
        <v>0.05</v>
      </c>
      <c r="AI1766" s="128" t="str">
        <f t="shared" si="281"/>
        <v>REMOTA</v>
      </c>
      <c r="AJ1766" s="128" t="str">
        <f t="shared" si="277"/>
        <v>No se registra</v>
      </c>
      <c r="AK1766" s="178">
        <f t="shared" si="278"/>
        <v>0</v>
      </c>
    </row>
    <row r="1767" spans="1:37" ht="30" customHeight="1" x14ac:dyDescent="0.25">
      <c r="A1767" s="115">
        <v>1766</v>
      </c>
      <c r="B1767" s="79" t="s">
        <v>688</v>
      </c>
      <c r="C1767" s="85" t="s">
        <v>3858</v>
      </c>
      <c r="D1767" s="86" t="s">
        <v>48</v>
      </c>
      <c r="E1767" s="86" t="s">
        <v>0</v>
      </c>
      <c r="F1767" s="86" t="s">
        <v>0</v>
      </c>
      <c r="G1767" s="86" t="s">
        <v>48</v>
      </c>
      <c r="H1767" s="169">
        <f t="shared" si="279"/>
        <v>0.72499999999999987</v>
      </c>
      <c r="I1767" s="170" t="str">
        <f t="shared" si="280"/>
        <v>ALTA</v>
      </c>
      <c r="J1767" s="292">
        <v>749000</v>
      </c>
      <c r="K1767" s="221">
        <v>0</v>
      </c>
      <c r="L1767" s="86" t="s">
        <v>134</v>
      </c>
      <c r="M1767" s="188"/>
      <c r="N1767" s="86" t="s">
        <v>405</v>
      </c>
      <c r="O1767" s="199"/>
      <c r="P1767" s="86">
        <v>5</v>
      </c>
      <c r="Q1767" s="68" t="s">
        <v>1147</v>
      </c>
      <c r="R1767" s="68"/>
      <c r="S1767" s="88">
        <v>40462</v>
      </c>
      <c r="T1767" s="68">
        <v>102693</v>
      </c>
      <c r="U1767" s="86" t="s">
        <v>178</v>
      </c>
      <c r="V1767" s="86" t="s">
        <v>3926</v>
      </c>
      <c r="W1767" s="171">
        <v>44074</v>
      </c>
      <c r="X1767" s="172" t="e">
        <f>+CONCATENATE(TEXT(#REF!,"yyyy"),"-",TEXT(#REF!,"mm"))</f>
        <v>#REF!</v>
      </c>
      <c r="Y1767" s="173" t="str">
        <f t="shared" si="272"/>
        <v>5</v>
      </c>
      <c r="Z1767" s="172" t="str">
        <f t="shared" si="273"/>
        <v>2020-07</v>
      </c>
      <c r="AA1767" s="170" t="e">
        <f>+VLOOKUP(Z1767,#REF!,2,FALSE)/VLOOKUP(X1767,#REF!,2,FALSE)</f>
        <v>#REF!</v>
      </c>
      <c r="AB1767" s="174" t="e">
        <f t="shared" si="274"/>
        <v>#REF!</v>
      </c>
      <c r="AC1767" s="174" t="e">
        <f t="shared" si="275"/>
        <v>#REF!</v>
      </c>
      <c r="AD1767" s="175" t="e">
        <f>+#REF!+365*Y1767</f>
        <v>#REF!</v>
      </c>
      <c r="AE1767" s="176" t="e">
        <f t="shared" si="276"/>
        <v>#REF!</v>
      </c>
      <c r="AF1767" s="170" t="e">
        <f>+VLOOKUP(CONCATENATE(TEXT(W1767,"yyyy"),"-",TEXT(W1767,"mm")),#REF!,2,0)</f>
        <v>#REF!</v>
      </c>
      <c r="AG1767" s="177" t="e">
        <f>+(AC1767*(1+'INFLAC PROYECTADA'!$B$8)^(AE1767))/((1+DEMANDADO!AF1767)^(AE1767))</f>
        <v>#REF!</v>
      </c>
      <c r="AH1767" s="169">
        <f>(0.2*VLOOKUP(D1767,'%.'!$A$1:$B$4,2,FALSE))+(0.35*VLOOKUP(E1767,'%.'!$A$1:$B$4,2,FALSE))+(0.1*VLOOKUP(F1767,'%.'!$A$1:$B$4,2,FALSE))+(0.35*VLOOKUP(G1767,'%.'!$A$1:$B$4,2,FALSE))</f>
        <v>0.72499999999999987</v>
      </c>
      <c r="AI1767" s="128" t="str">
        <f t="shared" si="281"/>
        <v>ALTA</v>
      </c>
      <c r="AJ1767" s="128" t="str">
        <f t="shared" si="277"/>
        <v>Provisión contable</v>
      </c>
      <c r="AK1767" s="178" t="e">
        <f t="shared" si="278"/>
        <v>#REF!</v>
      </c>
    </row>
    <row r="1768" spans="1:37" ht="30" customHeight="1" x14ac:dyDescent="0.25">
      <c r="A1768" s="115">
        <v>1767</v>
      </c>
      <c r="B1768" s="79" t="s">
        <v>3859</v>
      </c>
      <c r="C1768" s="85" t="s">
        <v>3860</v>
      </c>
      <c r="D1768" s="86" t="s">
        <v>1</v>
      </c>
      <c r="E1768" s="86" t="s">
        <v>1</v>
      </c>
      <c r="F1768" s="86" t="s">
        <v>1</v>
      </c>
      <c r="G1768" s="86" t="s">
        <v>1</v>
      </c>
      <c r="H1768" s="169">
        <f t="shared" si="279"/>
        <v>0.05</v>
      </c>
      <c r="I1768" s="170" t="str">
        <f t="shared" si="280"/>
        <v>REMOTA</v>
      </c>
      <c r="J1768" s="292">
        <v>5000000</v>
      </c>
      <c r="K1768" s="221">
        <v>0</v>
      </c>
      <c r="L1768" s="86" t="s">
        <v>133</v>
      </c>
      <c r="M1768" s="188"/>
      <c r="N1768" s="86" t="s">
        <v>405</v>
      </c>
      <c r="O1768" s="199"/>
      <c r="P1768" s="86">
        <v>6</v>
      </c>
      <c r="Q1768" s="68" t="s">
        <v>1147</v>
      </c>
      <c r="R1768" s="68"/>
      <c r="S1768" s="88">
        <v>43749</v>
      </c>
      <c r="T1768" s="68">
        <v>102693</v>
      </c>
      <c r="U1768" s="86" t="s">
        <v>76</v>
      </c>
      <c r="V1768" s="86" t="s">
        <v>3927</v>
      </c>
      <c r="W1768" s="171">
        <v>44074</v>
      </c>
      <c r="X1768" s="172" t="e">
        <f>+CONCATENATE(TEXT(#REF!,"yyyy"),"-",TEXT(#REF!,"mm"))</f>
        <v>#REF!</v>
      </c>
      <c r="Y1768" s="173" t="str">
        <f t="shared" si="272"/>
        <v>6</v>
      </c>
      <c r="Z1768" s="172" t="str">
        <f t="shared" si="273"/>
        <v>2020-07</v>
      </c>
      <c r="AA1768" s="170" t="e">
        <f>+VLOOKUP(Z1768,#REF!,2,FALSE)/VLOOKUP(X1768,#REF!,2,FALSE)</f>
        <v>#REF!</v>
      </c>
      <c r="AB1768" s="174" t="e">
        <f t="shared" si="274"/>
        <v>#REF!</v>
      </c>
      <c r="AC1768" s="174" t="e">
        <f t="shared" si="275"/>
        <v>#REF!</v>
      </c>
      <c r="AD1768" s="175" t="e">
        <f>+#REF!+365*Y1768</f>
        <v>#REF!</v>
      </c>
      <c r="AE1768" s="176" t="e">
        <f t="shared" si="276"/>
        <v>#REF!</v>
      </c>
      <c r="AF1768" s="170" t="e">
        <f>+VLOOKUP(CONCATENATE(TEXT(W1768,"yyyy"),"-",TEXT(W1768,"mm")),#REF!,2,0)</f>
        <v>#REF!</v>
      </c>
      <c r="AG1768" s="177" t="e">
        <f>+(AC1768*(1+'INFLAC PROYECTADA'!$B$8)^(AE1768))/((1+DEMANDADO!AF1768)^(AE1768))</f>
        <v>#REF!</v>
      </c>
      <c r="AH1768" s="169">
        <f>(0.2*VLOOKUP(D1768,'%.'!$A$1:$B$4,2,FALSE))+(0.35*VLOOKUP(E1768,'%.'!$A$1:$B$4,2,FALSE))+(0.1*VLOOKUP(F1768,'%.'!$A$1:$B$4,2,FALSE))+(0.35*VLOOKUP(G1768,'%.'!$A$1:$B$4,2,FALSE))</f>
        <v>0.05</v>
      </c>
      <c r="AI1768" s="128" t="str">
        <f t="shared" si="281"/>
        <v>REMOTA</v>
      </c>
      <c r="AJ1768" s="128" t="str">
        <f t="shared" si="277"/>
        <v>No se registra</v>
      </c>
      <c r="AK1768" s="178">
        <f t="shared" si="278"/>
        <v>0</v>
      </c>
    </row>
    <row r="1769" spans="1:37" ht="30" customHeight="1" x14ac:dyDescent="0.25">
      <c r="A1769" s="115">
        <v>1768</v>
      </c>
      <c r="B1769" s="79" t="s">
        <v>688</v>
      </c>
      <c r="C1769" s="85" t="s">
        <v>3861</v>
      </c>
      <c r="D1769" s="86" t="s">
        <v>48</v>
      </c>
      <c r="E1769" s="86" t="s">
        <v>48</v>
      </c>
      <c r="F1769" s="86" t="s">
        <v>48</v>
      </c>
      <c r="G1769" s="86" t="s">
        <v>48</v>
      </c>
      <c r="H1769" s="169">
        <f t="shared" si="279"/>
        <v>0.5</v>
      </c>
      <c r="I1769" s="170" t="str">
        <f t="shared" si="280"/>
        <v>MEDIA</v>
      </c>
      <c r="J1769" s="292">
        <v>0</v>
      </c>
      <c r="K1769" s="221">
        <v>0</v>
      </c>
      <c r="L1769" s="86" t="s">
        <v>132</v>
      </c>
      <c r="M1769" s="188"/>
      <c r="N1769" s="86" t="s">
        <v>3924</v>
      </c>
      <c r="O1769" s="199"/>
      <c r="P1769" s="86">
        <v>6</v>
      </c>
      <c r="Q1769" s="68" t="s">
        <v>1147</v>
      </c>
      <c r="R1769" s="68"/>
      <c r="S1769" s="88">
        <v>40462</v>
      </c>
      <c r="T1769" s="68">
        <v>102693</v>
      </c>
      <c r="U1769" s="86" t="s">
        <v>21</v>
      </c>
      <c r="V1769" s="86" t="s">
        <v>3928</v>
      </c>
      <c r="W1769" s="171">
        <v>44074</v>
      </c>
      <c r="X1769" s="172" t="e">
        <f>+CONCATENATE(TEXT(#REF!,"yyyy"),"-",TEXT(#REF!,"mm"))</f>
        <v>#REF!</v>
      </c>
      <c r="Y1769" s="173" t="str">
        <f t="shared" si="272"/>
        <v>6</v>
      </c>
      <c r="Z1769" s="172" t="str">
        <f t="shared" si="273"/>
        <v>2020-07</v>
      </c>
      <c r="AA1769" s="170" t="e">
        <f>+VLOOKUP(Z1769,#REF!,2,FALSE)/VLOOKUP(X1769,#REF!,2,FALSE)</f>
        <v>#REF!</v>
      </c>
      <c r="AB1769" s="174" t="e">
        <f t="shared" si="274"/>
        <v>#REF!</v>
      </c>
      <c r="AC1769" s="174" t="e">
        <f t="shared" si="275"/>
        <v>#REF!</v>
      </c>
      <c r="AD1769" s="175" t="e">
        <f>+#REF!+365*Y1769</f>
        <v>#REF!</v>
      </c>
      <c r="AE1769" s="176" t="e">
        <f t="shared" si="276"/>
        <v>#REF!</v>
      </c>
      <c r="AF1769" s="170" t="e">
        <f>+VLOOKUP(CONCATENATE(TEXT(W1769,"yyyy"),"-",TEXT(W1769,"mm")),#REF!,2,0)</f>
        <v>#REF!</v>
      </c>
      <c r="AG1769" s="177" t="e">
        <f>+(AC1769*(1+'INFLAC PROYECTADA'!$B$8)^(AE1769))/((1+DEMANDADO!AF1769)^(AE1769))</f>
        <v>#REF!</v>
      </c>
      <c r="AH1769" s="169">
        <f>(0.2*VLOOKUP(D1769,'%.'!$A$1:$B$4,2,FALSE))+(0.35*VLOOKUP(E1769,'%.'!$A$1:$B$4,2,FALSE))+(0.1*VLOOKUP(F1769,'%.'!$A$1:$B$4,2,FALSE))+(0.35*VLOOKUP(G1769,'%.'!$A$1:$B$4,2,FALSE))</f>
        <v>0.5</v>
      </c>
      <c r="AI1769" s="128" t="str">
        <f t="shared" si="281"/>
        <v>MEDIA</v>
      </c>
      <c r="AJ1769" s="128" t="str">
        <f t="shared" si="277"/>
        <v>Cuentas de Orden</v>
      </c>
      <c r="AK1769" s="178" t="e">
        <f t="shared" si="278"/>
        <v>#REF!</v>
      </c>
    </row>
    <row r="1770" spans="1:37" ht="30" customHeight="1" x14ac:dyDescent="0.25">
      <c r="A1770" s="115">
        <v>1769</v>
      </c>
      <c r="B1770" s="79" t="s">
        <v>688</v>
      </c>
      <c r="C1770" s="85" t="s">
        <v>3862</v>
      </c>
      <c r="D1770" s="86" t="s">
        <v>48</v>
      </c>
      <c r="E1770" s="86" t="s">
        <v>0</v>
      </c>
      <c r="F1770" s="86" t="s">
        <v>0</v>
      </c>
      <c r="G1770" s="86" t="s">
        <v>48</v>
      </c>
      <c r="H1770" s="169">
        <f t="shared" si="279"/>
        <v>0.72499999999999987</v>
      </c>
      <c r="I1770" s="170" t="str">
        <f t="shared" si="280"/>
        <v>ALTA</v>
      </c>
      <c r="J1770" s="292">
        <v>1268975281</v>
      </c>
      <c r="K1770" s="221">
        <v>0.5</v>
      </c>
      <c r="L1770" s="196" t="s">
        <v>252</v>
      </c>
      <c r="M1770" s="188"/>
      <c r="N1770" s="86" t="s">
        <v>405</v>
      </c>
      <c r="O1770" s="199"/>
      <c r="P1770" s="86">
        <v>5</v>
      </c>
      <c r="Q1770" s="68" t="s">
        <v>1147</v>
      </c>
      <c r="R1770" s="68"/>
      <c r="S1770" s="88">
        <v>40462</v>
      </c>
      <c r="T1770" s="68">
        <v>102693</v>
      </c>
      <c r="U1770" s="86" t="s">
        <v>178</v>
      </c>
      <c r="V1770" s="86" t="s">
        <v>3929</v>
      </c>
      <c r="W1770" s="171">
        <v>44074</v>
      </c>
      <c r="X1770" s="172" t="e">
        <f>+CONCATENATE(TEXT(#REF!,"yyyy"),"-",TEXT(#REF!,"mm"))</f>
        <v>#REF!</v>
      </c>
      <c r="Y1770" s="173" t="str">
        <f t="shared" si="272"/>
        <v>5</v>
      </c>
      <c r="Z1770" s="172" t="str">
        <f t="shared" si="273"/>
        <v>2020-07</v>
      </c>
      <c r="AA1770" s="170" t="e">
        <f>+VLOOKUP(Z1770,#REF!,2,FALSE)/VLOOKUP(X1770,#REF!,2,FALSE)</f>
        <v>#REF!</v>
      </c>
      <c r="AB1770" s="174" t="e">
        <f t="shared" si="274"/>
        <v>#REF!</v>
      </c>
      <c r="AC1770" s="174" t="e">
        <f t="shared" si="275"/>
        <v>#REF!</v>
      </c>
      <c r="AD1770" s="175" t="e">
        <f>+#REF!+365*Y1770</f>
        <v>#REF!</v>
      </c>
      <c r="AE1770" s="176" t="e">
        <f t="shared" si="276"/>
        <v>#REF!</v>
      </c>
      <c r="AF1770" s="170" t="e">
        <f>+VLOOKUP(CONCATENATE(TEXT(W1770,"yyyy"),"-",TEXT(W1770,"mm")),#REF!,2,0)</f>
        <v>#REF!</v>
      </c>
      <c r="AG1770" s="177" t="e">
        <f>+(AC1770*(1+'INFLAC PROYECTADA'!$B$8)^(AE1770))/((1+DEMANDADO!AF1770)^(AE1770))</f>
        <v>#REF!</v>
      </c>
      <c r="AH1770" s="169">
        <f>(0.2*VLOOKUP(D1770,'%.'!$A$1:$B$4,2,FALSE))+(0.35*VLOOKUP(E1770,'%.'!$A$1:$B$4,2,FALSE))+(0.1*VLOOKUP(F1770,'%.'!$A$1:$B$4,2,FALSE))+(0.35*VLOOKUP(G1770,'%.'!$A$1:$B$4,2,FALSE))</f>
        <v>0.72499999999999987</v>
      </c>
      <c r="AI1770" s="128" t="str">
        <f t="shared" si="281"/>
        <v>ALTA</v>
      </c>
      <c r="AJ1770" s="128" t="str">
        <f t="shared" si="277"/>
        <v>Provisión contable</v>
      </c>
      <c r="AK1770" s="178" t="e">
        <f t="shared" si="278"/>
        <v>#REF!</v>
      </c>
    </row>
    <row r="1771" spans="1:37" ht="30" customHeight="1" x14ac:dyDescent="0.25">
      <c r="A1771" s="115">
        <v>1770</v>
      </c>
      <c r="B1771" s="79" t="s">
        <v>2665</v>
      </c>
      <c r="C1771" s="85" t="s">
        <v>3863</v>
      </c>
      <c r="D1771" s="86" t="s">
        <v>1</v>
      </c>
      <c r="E1771" s="86" t="s">
        <v>1</v>
      </c>
      <c r="F1771" s="86" t="s">
        <v>48</v>
      </c>
      <c r="G1771" s="86" t="s">
        <v>1</v>
      </c>
      <c r="H1771" s="169">
        <f t="shared" si="279"/>
        <v>9.5000000000000001E-2</v>
      </c>
      <c r="I1771" s="170" t="str">
        <f t="shared" si="280"/>
        <v>REMOTA</v>
      </c>
      <c r="J1771" s="292">
        <v>10415241</v>
      </c>
      <c r="K1771" s="221">
        <v>0</v>
      </c>
      <c r="L1771" s="86" t="s">
        <v>133</v>
      </c>
      <c r="M1771" s="188"/>
      <c r="N1771" s="86" t="s">
        <v>405</v>
      </c>
      <c r="O1771" s="199"/>
      <c r="P1771" s="86">
        <v>5</v>
      </c>
      <c r="Q1771" s="68" t="s">
        <v>1147</v>
      </c>
      <c r="R1771" s="68"/>
      <c r="S1771" s="88">
        <v>43749</v>
      </c>
      <c r="T1771" s="68">
        <v>102693</v>
      </c>
      <c r="U1771" s="86" t="s">
        <v>76</v>
      </c>
      <c r="V1771" s="86" t="s">
        <v>1980</v>
      </c>
      <c r="W1771" s="171">
        <v>44074</v>
      </c>
      <c r="X1771" s="172" t="e">
        <f>+CONCATENATE(TEXT(#REF!,"yyyy"),"-",TEXT(#REF!,"mm"))</f>
        <v>#REF!</v>
      </c>
      <c r="Y1771" s="173" t="str">
        <f t="shared" si="272"/>
        <v>5</v>
      </c>
      <c r="Z1771" s="172" t="str">
        <f t="shared" si="273"/>
        <v>2020-07</v>
      </c>
      <c r="AA1771" s="170" t="e">
        <f>+VLOOKUP(Z1771,#REF!,2,FALSE)/VLOOKUP(X1771,#REF!,2,FALSE)</f>
        <v>#REF!</v>
      </c>
      <c r="AB1771" s="174" t="e">
        <f t="shared" si="274"/>
        <v>#REF!</v>
      </c>
      <c r="AC1771" s="174" t="e">
        <f t="shared" si="275"/>
        <v>#REF!</v>
      </c>
      <c r="AD1771" s="175" t="e">
        <f>+#REF!+365*Y1771</f>
        <v>#REF!</v>
      </c>
      <c r="AE1771" s="176" t="e">
        <f t="shared" si="276"/>
        <v>#REF!</v>
      </c>
      <c r="AF1771" s="170" t="e">
        <f>+VLOOKUP(CONCATENATE(TEXT(W1771,"yyyy"),"-",TEXT(W1771,"mm")),#REF!,2,0)</f>
        <v>#REF!</v>
      </c>
      <c r="AG1771" s="177" t="e">
        <f>+(AC1771*(1+'INFLAC PROYECTADA'!$B$8)^(AE1771))/((1+DEMANDADO!AF1771)^(AE1771))</f>
        <v>#REF!</v>
      </c>
      <c r="AH1771" s="169">
        <f>(0.2*VLOOKUP(D1771,'%.'!$A$1:$B$4,2,FALSE))+(0.35*VLOOKUP(E1771,'%.'!$A$1:$B$4,2,FALSE))+(0.1*VLOOKUP(F1771,'%.'!$A$1:$B$4,2,FALSE))+(0.35*VLOOKUP(G1771,'%.'!$A$1:$B$4,2,FALSE))</f>
        <v>9.5000000000000001E-2</v>
      </c>
      <c r="AI1771" s="128" t="str">
        <f t="shared" si="281"/>
        <v>REMOTA</v>
      </c>
      <c r="AJ1771" s="128" t="str">
        <f t="shared" si="277"/>
        <v>No se registra</v>
      </c>
      <c r="AK1771" s="178">
        <f t="shared" si="278"/>
        <v>0</v>
      </c>
    </row>
    <row r="1772" spans="1:37" ht="30" customHeight="1" x14ac:dyDescent="0.25">
      <c r="A1772" s="115">
        <v>1771</v>
      </c>
      <c r="B1772" s="79" t="s">
        <v>3864</v>
      </c>
      <c r="C1772" s="85" t="s">
        <v>3865</v>
      </c>
      <c r="D1772" s="86" t="s">
        <v>1</v>
      </c>
      <c r="E1772" s="86" t="s">
        <v>1</v>
      </c>
      <c r="F1772" s="86" t="s">
        <v>1</v>
      </c>
      <c r="G1772" s="86" t="s">
        <v>1</v>
      </c>
      <c r="H1772" s="169">
        <f t="shared" si="279"/>
        <v>0.05</v>
      </c>
      <c r="I1772" s="170" t="str">
        <f t="shared" si="280"/>
        <v>REMOTA</v>
      </c>
      <c r="J1772" s="292">
        <v>1824000</v>
      </c>
      <c r="K1772" s="221">
        <v>0</v>
      </c>
      <c r="L1772" s="86" t="s">
        <v>133</v>
      </c>
      <c r="M1772" s="188"/>
      <c r="N1772" s="86" t="s">
        <v>405</v>
      </c>
      <c r="O1772" s="199"/>
      <c r="P1772" s="86">
        <v>4</v>
      </c>
      <c r="Q1772" s="68" t="s">
        <v>1147</v>
      </c>
      <c r="R1772" s="68"/>
      <c r="S1772" s="88">
        <v>40462</v>
      </c>
      <c r="T1772" s="68">
        <v>102693</v>
      </c>
      <c r="U1772" s="86" t="s">
        <v>178</v>
      </c>
      <c r="V1772" s="86" t="s">
        <v>3930</v>
      </c>
      <c r="W1772" s="171">
        <v>44074</v>
      </c>
      <c r="X1772" s="172" t="e">
        <f>+CONCATENATE(TEXT(#REF!,"yyyy"),"-",TEXT(#REF!,"mm"))</f>
        <v>#REF!</v>
      </c>
      <c r="Y1772" s="173" t="str">
        <f t="shared" si="272"/>
        <v>4</v>
      </c>
      <c r="Z1772" s="172" t="str">
        <f t="shared" si="273"/>
        <v>2020-07</v>
      </c>
      <c r="AA1772" s="170" t="e">
        <f>+VLOOKUP(Z1772,#REF!,2,FALSE)/VLOOKUP(X1772,#REF!,2,FALSE)</f>
        <v>#REF!</v>
      </c>
      <c r="AB1772" s="174" t="e">
        <f t="shared" si="274"/>
        <v>#REF!</v>
      </c>
      <c r="AC1772" s="174" t="e">
        <f t="shared" si="275"/>
        <v>#REF!</v>
      </c>
      <c r="AD1772" s="175" t="e">
        <f>+#REF!+365*Y1772</f>
        <v>#REF!</v>
      </c>
      <c r="AE1772" s="176" t="e">
        <f t="shared" si="276"/>
        <v>#REF!</v>
      </c>
      <c r="AF1772" s="170" t="e">
        <f>+VLOOKUP(CONCATENATE(TEXT(W1772,"yyyy"),"-",TEXT(W1772,"mm")),#REF!,2,0)</f>
        <v>#REF!</v>
      </c>
      <c r="AG1772" s="177" t="e">
        <f>+(AC1772*(1+'INFLAC PROYECTADA'!$B$8)^(AE1772))/((1+DEMANDADO!AF1772)^(AE1772))</f>
        <v>#REF!</v>
      </c>
      <c r="AH1772" s="169">
        <f>(0.2*VLOOKUP(D1772,'%.'!$A$1:$B$4,2,FALSE))+(0.35*VLOOKUP(E1772,'%.'!$A$1:$B$4,2,FALSE))+(0.1*VLOOKUP(F1772,'%.'!$A$1:$B$4,2,FALSE))+(0.35*VLOOKUP(G1772,'%.'!$A$1:$B$4,2,FALSE))</f>
        <v>0.05</v>
      </c>
      <c r="AI1772" s="128" t="str">
        <f t="shared" si="281"/>
        <v>REMOTA</v>
      </c>
      <c r="AJ1772" s="128" t="str">
        <f t="shared" si="277"/>
        <v>No se registra</v>
      </c>
      <c r="AK1772" s="178">
        <f t="shared" si="278"/>
        <v>0</v>
      </c>
    </row>
    <row r="1773" spans="1:37" ht="30" customHeight="1" x14ac:dyDescent="0.25">
      <c r="A1773" s="115">
        <v>1772</v>
      </c>
      <c r="B1773" s="79" t="s">
        <v>3866</v>
      </c>
      <c r="C1773" s="85" t="s">
        <v>3867</v>
      </c>
      <c r="D1773" s="86" t="s">
        <v>1</v>
      </c>
      <c r="E1773" s="86" t="s">
        <v>1</v>
      </c>
      <c r="F1773" s="86" t="s">
        <v>1</v>
      </c>
      <c r="G1773" s="86" t="s">
        <v>1</v>
      </c>
      <c r="H1773" s="169">
        <f t="shared" si="279"/>
        <v>0.05</v>
      </c>
      <c r="I1773" s="170" t="str">
        <f t="shared" si="280"/>
        <v>REMOTA</v>
      </c>
      <c r="J1773" s="292">
        <v>40818683460</v>
      </c>
      <c r="K1773" s="221">
        <v>0</v>
      </c>
      <c r="L1773" s="86" t="s">
        <v>129</v>
      </c>
      <c r="M1773" s="188"/>
      <c r="N1773" s="86" t="s">
        <v>405</v>
      </c>
      <c r="O1773" s="199"/>
      <c r="P1773" s="86">
        <v>5</v>
      </c>
      <c r="Q1773" s="68" t="s">
        <v>1147</v>
      </c>
      <c r="R1773" s="68"/>
      <c r="S1773" s="88">
        <v>40462</v>
      </c>
      <c r="T1773" s="68">
        <v>102693</v>
      </c>
      <c r="U1773" s="86" t="s">
        <v>170</v>
      </c>
      <c r="V1773" s="86" t="s">
        <v>3931</v>
      </c>
      <c r="W1773" s="171">
        <v>44074</v>
      </c>
      <c r="X1773" s="172" t="e">
        <f>+CONCATENATE(TEXT(#REF!,"yyyy"),"-",TEXT(#REF!,"mm"))</f>
        <v>#REF!</v>
      </c>
      <c r="Y1773" s="173" t="str">
        <f t="shared" si="272"/>
        <v>5</v>
      </c>
      <c r="Z1773" s="172" t="str">
        <f t="shared" si="273"/>
        <v>2020-07</v>
      </c>
      <c r="AA1773" s="170" t="e">
        <f>+VLOOKUP(Z1773,#REF!,2,FALSE)/VLOOKUP(X1773,#REF!,2,FALSE)</f>
        <v>#REF!</v>
      </c>
      <c r="AB1773" s="174" t="e">
        <f t="shared" si="274"/>
        <v>#REF!</v>
      </c>
      <c r="AC1773" s="174" t="e">
        <f t="shared" si="275"/>
        <v>#REF!</v>
      </c>
      <c r="AD1773" s="175" t="e">
        <f>+#REF!+365*Y1773</f>
        <v>#REF!</v>
      </c>
      <c r="AE1773" s="176" t="e">
        <f t="shared" si="276"/>
        <v>#REF!</v>
      </c>
      <c r="AF1773" s="170" t="e">
        <f>+VLOOKUP(CONCATENATE(TEXT(W1773,"yyyy"),"-",TEXT(W1773,"mm")),#REF!,2,0)</f>
        <v>#REF!</v>
      </c>
      <c r="AG1773" s="177" t="e">
        <f>+(AC1773*(1+'INFLAC PROYECTADA'!$B$8)^(AE1773))/((1+DEMANDADO!AF1773)^(AE1773))</f>
        <v>#REF!</v>
      </c>
      <c r="AH1773" s="169">
        <f>(0.2*VLOOKUP(D1773,'%.'!$A$1:$B$4,2,FALSE))+(0.35*VLOOKUP(E1773,'%.'!$A$1:$B$4,2,FALSE))+(0.1*VLOOKUP(F1773,'%.'!$A$1:$B$4,2,FALSE))+(0.35*VLOOKUP(G1773,'%.'!$A$1:$B$4,2,FALSE))</f>
        <v>0.05</v>
      </c>
      <c r="AI1773" s="128" t="str">
        <f t="shared" si="281"/>
        <v>REMOTA</v>
      </c>
      <c r="AJ1773" s="128" t="str">
        <f t="shared" si="277"/>
        <v>No se registra</v>
      </c>
      <c r="AK1773" s="178">
        <f t="shared" si="278"/>
        <v>0</v>
      </c>
    </row>
    <row r="1774" spans="1:37" ht="30" customHeight="1" x14ac:dyDescent="0.25">
      <c r="A1774" s="115">
        <v>1773</v>
      </c>
      <c r="B1774" s="79" t="s">
        <v>3868</v>
      </c>
      <c r="C1774" s="126" t="s">
        <v>3869</v>
      </c>
      <c r="D1774" s="86" t="s">
        <v>1</v>
      </c>
      <c r="E1774" s="86" t="s">
        <v>1</v>
      </c>
      <c r="F1774" s="86" t="s">
        <v>1</v>
      </c>
      <c r="G1774" s="86" t="s">
        <v>1</v>
      </c>
      <c r="H1774" s="169">
        <f t="shared" si="279"/>
        <v>0.05</v>
      </c>
      <c r="I1774" s="170" t="str">
        <f t="shared" si="280"/>
        <v>REMOTA</v>
      </c>
      <c r="J1774" s="292">
        <v>10797347</v>
      </c>
      <c r="K1774" s="221">
        <v>0</v>
      </c>
      <c r="L1774" s="86" t="s">
        <v>131</v>
      </c>
      <c r="M1774" s="188"/>
      <c r="N1774" s="100" t="s">
        <v>405</v>
      </c>
      <c r="O1774" s="196" t="s">
        <v>405</v>
      </c>
      <c r="P1774" s="86">
        <v>6</v>
      </c>
      <c r="Q1774" s="68" t="s">
        <v>1147</v>
      </c>
      <c r="R1774" s="68"/>
      <c r="S1774" s="88">
        <v>43749</v>
      </c>
      <c r="T1774" s="68">
        <v>102693</v>
      </c>
      <c r="U1774" s="81" t="s">
        <v>177</v>
      </c>
      <c r="V1774" s="86" t="s">
        <v>3932</v>
      </c>
      <c r="W1774" s="171">
        <v>44074</v>
      </c>
      <c r="X1774" s="172" t="e">
        <f>+CONCATENATE(TEXT(#REF!,"yyyy"),"-",TEXT(#REF!,"mm"))</f>
        <v>#REF!</v>
      </c>
      <c r="Y1774" s="173" t="str">
        <f t="shared" si="272"/>
        <v>6</v>
      </c>
      <c r="Z1774" s="172" t="str">
        <f t="shared" si="273"/>
        <v>2020-07</v>
      </c>
      <c r="AA1774" s="170" t="e">
        <f>+VLOOKUP(Z1774,#REF!,2,FALSE)/VLOOKUP(X1774,#REF!,2,FALSE)</f>
        <v>#REF!</v>
      </c>
      <c r="AB1774" s="174" t="e">
        <f t="shared" si="274"/>
        <v>#REF!</v>
      </c>
      <c r="AC1774" s="174" t="e">
        <f t="shared" si="275"/>
        <v>#REF!</v>
      </c>
      <c r="AD1774" s="175" t="e">
        <f>+#REF!+365*Y1774</f>
        <v>#REF!</v>
      </c>
      <c r="AE1774" s="176" t="e">
        <f t="shared" si="276"/>
        <v>#REF!</v>
      </c>
      <c r="AF1774" s="170" t="e">
        <f>+VLOOKUP(CONCATENATE(TEXT(W1774,"yyyy"),"-",TEXT(W1774,"mm")),#REF!,2,0)</f>
        <v>#REF!</v>
      </c>
      <c r="AG1774" s="177" t="e">
        <f>+(AC1774*(1+'INFLAC PROYECTADA'!$B$8)^(AE1774))/((1+DEMANDADO!AF1774)^(AE1774))</f>
        <v>#REF!</v>
      </c>
      <c r="AH1774" s="169">
        <f>(0.2*VLOOKUP(D1774,'%.'!$A$1:$B$4,2,FALSE))+(0.35*VLOOKUP(E1774,'%.'!$A$1:$B$4,2,FALSE))+(0.1*VLOOKUP(F1774,'%.'!$A$1:$B$4,2,FALSE))+(0.35*VLOOKUP(G1774,'%.'!$A$1:$B$4,2,FALSE))</f>
        <v>0.05</v>
      </c>
      <c r="AI1774" s="128" t="str">
        <f t="shared" si="281"/>
        <v>REMOTA</v>
      </c>
      <c r="AJ1774" s="128" t="str">
        <f t="shared" si="277"/>
        <v>No se registra</v>
      </c>
      <c r="AK1774" s="178">
        <f t="shared" si="278"/>
        <v>0</v>
      </c>
    </row>
    <row r="1775" spans="1:37" ht="30" customHeight="1" x14ac:dyDescent="0.25">
      <c r="A1775" s="115">
        <v>1774</v>
      </c>
      <c r="B1775" s="79" t="s">
        <v>3870</v>
      </c>
      <c r="C1775" s="126" t="s">
        <v>3871</v>
      </c>
      <c r="D1775" s="86" t="s">
        <v>1</v>
      </c>
      <c r="E1775" s="86" t="s">
        <v>1</v>
      </c>
      <c r="F1775" s="86" t="s">
        <v>1</v>
      </c>
      <c r="G1775" s="86" t="s">
        <v>1</v>
      </c>
      <c r="H1775" s="169">
        <f t="shared" si="279"/>
        <v>0.05</v>
      </c>
      <c r="I1775" s="170" t="str">
        <f t="shared" si="280"/>
        <v>REMOTA</v>
      </c>
      <c r="J1775" s="292">
        <v>160000000</v>
      </c>
      <c r="K1775" s="221">
        <v>0</v>
      </c>
      <c r="L1775" s="86" t="s">
        <v>136</v>
      </c>
      <c r="M1775" s="188"/>
      <c r="N1775" s="100" t="s">
        <v>405</v>
      </c>
      <c r="O1775" s="196" t="s">
        <v>405</v>
      </c>
      <c r="P1775" s="86">
        <v>8</v>
      </c>
      <c r="Q1775" s="68" t="s">
        <v>1147</v>
      </c>
      <c r="R1775" s="68"/>
      <c r="S1775" s="88">
        <v>40462</v>
      </c>
      <c r="T1775" s="68">
        <v>102693</v>
      </c>
      <c r="U1775" s="81"/>
      <c r="V1775" s="81" t="s">
        <v>3933</v>
      </c>
      <c r="W1775" s="171">
        <v>44074</v>
      </c>
      <c r="X1775" s="172" t="e">
        <f>+CONCATENATE(TEXT(#REF!,"yyyy"),"-",TEXT(#REF!,"mm"))</f>
        <v>#REF!</v>
      </c>
      <c r="Y1775" s="173" t="str">
        <f t="shared" si="272"/>
        <v>8</v>
      </c>
      <c r="Z1775" s="172" t="str">
        <f t="shared" si="273"/>
        <v>2020-07</v>
      </c>
      <c r="AA1775" s="170" t="e">
        <f>+VLOOKUP(Z1775,#REF!,2,FALSE)/VLOOKUP(X1775,#REF!,2,FALSE)</f>
        <v>#REF!</v>
      </c>
      <c r="AB1775" s="174" t="e">
        <f t="shared" si="274"/>
        <v>#REF!</v>
      </c>
      <c r="AC1775" s="174" t="e">
        <f t="shared" si="275"/>
        <v>#REF!</v>
      </c>
      <c r="AD1775" s="175" t="e">
        <f>+#REF!+365*Y1775</f>
        <v>#REF!</v>
      </c>
      <c r="AE1775" s="176" t="e">
        <f t="shared" si="276"/>
        <v>#REF!</v>
      </c>
      <c r="AF1775" s="170" t="e">
        <f>+VLOOKUP(CONCATENATE(TEXT(W1775,"yyyy"),"-",TEXT(W1775,"mm")),#REF!,2,0)</f>
        <v>#REF!</v>
      </c>
      <c r="AG1775" s="177" t="e">
        <f>+(AC1775*(1+'INFLAC PROYECTADA'!$B$8)^(AE1775))/((1+DEMANDADO!AF1775)^(AE1775))</f>
        <v>#REF!</v>
      </c>
      <c r="AH1775" s="169">
        <f>(0.2*VLOOKUP(D1775,'%.'!$A$1:$B$4,2,FALSE))+(0.35*VLOOKUP(E1775,'%.'!$A$1:$B$4,2,FALSE))+(0.1*VLOOKUP(F1775,'%.'!$A$1:$B$4,2,FALSE))+(0.35*VLOOKUP(G1775,'%.'!$A$1:$B$4,2,FALSE))</f>
        <v>0.05</v>
      </c>
      <c r="AI1775" s="128" t="str">
        <f t="shared" si="281"/>
        <v>REMOTA</v>
      </c>
      <c r="AJ1775" s="128" t="str">
        <f t="shared" si="277"/>
        <v>No se registra</v>
      </c>
      <c r="AK1775" s="178">
        <f t="shared" si="278"/>
        <v>0</v>
      </c>
    </row>
    <row r="1776" spans="1:37" ht="30" customHeight="1" x14ac:dyDescent="0.25">
      <c r="A1776" s="115">
        <v>1775</v>
      </c>
      <c r="B1776" s="83" t="s">
        <v>688</v>
      </c>
      <c r="C1776" s="126" t="s">
        <v>3872</v>
      </c>
      <c r="D1776" s="86" t="s">
        <v>1</v>
      </c>
      <c r="E1776" s="86" t="s">
        <v>1</v>
      </c>
      <c r="F1776" s="86" t="s">
        <v>1</v>
      </c>
      <c r="G1776" s="86" t="s">
        <v>1</v>
      </c>
      <c r="H1776" s="169">
        <f t="shared" si="279"/>
        <v>0.05</v>
      </c>
      <c r="I1776" s="170" t="str">
        <f t="shared" si="280"/>
        <v>REMOTA</v>
      </c>
      <c r="J1776" s="292">
        <v>620318919</v>
      </c>
      <c r="K1776" s="221">
        <v>0</v>
      </c>
      <c r="L1776" s="86" t="s">
        <v>129</v>
      </c>
      <c r="M1776" s="188"/>
      <c r="N1776" s="100" t="s">
        <v>405</v>
      </c>
      <c r="O1776" s="196" t="s">
        <v>405</v>
      </c>
      <c r="P1776" s="86">
        <v>3</v>
      </c>
      <c r="Q1776" s="68" t="s">
        <v>1147</v>
      </c>
      <c r="R1776" s="68"/>
      <c r="S1776" s="88">
        <v>40462</v>
      </c>
      <c r="T1776" s="68">
        <v>102693</v>
      </c>
      <c r="U1776" s="81"/>
      <c r="V1776" s="81" t="s">
        <v>3934</v>
      </c>
      <c r="W1776" s="171">
        <v>44074</v>
      </c>
      <c r="X1776" s="172" t="e">
        <f>+CONCATENATE(TEXT(#REF!,"yyyy"),"-",TEXT(#REF!,"mm"))</f>
        <v>#REF!</v>
      </c>
      <c r="Y1776" s="173" t="str">
        <f t="shared" si="272"/>
        <v>3</v>
      </c>
      <c r="Z1776" s="172" t="str">
        <f t="shared" si="273"/>
        <v>2020-07</v>
      </c>
      <c r="AA1776" s="170" t="e">
        <f>+VLOOKUP(Z1776,#REF!,2,FALSE)/VLOOKUP(X1776,#REF!,2,FALSE)</f>
        <v>#REF!</v>
      </c>
      <c r="AB1776" s="174" t="e">
        <f t="shared" si="274"/>
        <v>#REF!</v>
      </c>
      <c r="AC1776" s="174" t="e">
        <f t="shared" si="275"/>
        <v>#REF!</v>
      </c>
      <c r="AD1776" s="175" t="e">
        <f>+#REF!+365*Y1776</f>
        <v>#REF!</v>
      </c>
      <c r="AE1776" s="176" t="e">
        <f t="shared" si="276"/>
        <v>#REF!</v>
      </c>
      <c r="AF1776" s="170" t="e">
        <f>+VLOOKUP(CONCATENATE(TEXT(W1776,"yyyy"),"-",TEXT(W1776,"mm")),#REF!,2,0)</f>
        <v>#REF!</v>
      </c>
      <c r="AG1776" s="177" t="e">
        <f>+(AC1776*(1+'INFLAC PROYECTADA'!$B$8)^(AE1776))/((1+DEMANDADO!AF1776)^(AE1776))</f>
        <v>#REF!</v>
      </c>
      <c r="AH1776" s="169">
        <f>(0.2*VLOOKUP(D1776,'%.'!$A$1:$B$4,2,FALSE))+(0.35*VLOOKUP(E1776,'%.'!$A$1:$B$4,2,FALSE))+(0.1*VLOOKUP(F1776,'%.'!$A$1:$B$4,2,FALSE))+(0.35*VLOOKUP(G1776,'%.'!$A$1:$B$4,2,FALSE))</f>
        <v>0.05</v>
      </c>
      <c r="AI1776" s="128" t="str">
        <f t="shared" si="281"/>
        <v>REMOTA</v>
      </c>
      <c r="AJ1776" s="128" t="str">
        <f t="shared" si="277"/>
        <v>No se registra</v>
      </c>
      <c r="AK1776" s="178">
        <f t="shared" si="278"/>
        <v>0</v>
      </c>
    </row>
    <row r="1777" spans="1:37" ht="30" customHeight="1" x14ac:dyDescent="0.25">
      <c r="A1777" s="115">
        <v>1776</v>
      </c>
      <c r="B1777" s="79" t="s">
        <v>3873</v>
      </c>
      <c r="C1777" s="126" t="s">
        <v>3874</v>
      </c>
      <c r="D1777" s="83" t="s">
        <v>48</v>
      </c>
      <c r="E1777" s="83" t="s">
        <v>48</v>
      </c>
      <c r="F1777" s="83" t="s">
        <v>48</v>
      </c>
      <c r="G1777" s="124" t="s">
        <v>48</v>
      </c>
      <c r="H1777" s="169">
        <f t="shared" si="279"/>
        <v>0.5</v>
      </c>
      <c r="I1777" s="170" t="str">
        <f t="shared" si="280"/>
        <v>MEDIA</v>
      </c>
      <c r="J1777" s="292">
        <v>168896365</v>
      </c>
      <c r="K1777" s="221">
        <v>0.5</v>
      </c>
      <c r="L1777" s="86" t="s">
        <v>131</v>
      </c>
      <c r="M1777" s="188"/>
      <c r="N1777" s="68" t="s">
        <v>405</v>
      </c>
      <c r="O1777" s="196" t="s">
        <v>405</v>
      </c>
      <c r="P1777" s="68">
        <v>4</v>
      </c>
      <c r="Q1777" s="68" t="s">
        <v>1147</v>
      </c>
      <c r="R1777" s="68"/>
      <c r="S1777" s="88">
        <v>43749</v>
      </c>
      <c r="T1777" s="68">
        <v>102693</v>
      </c>
      <c r="U1777" s="81" t="s">
        <v>21</v>
      </c>
      <c r="V1777" s="81"/>
      <c r="W1777" s="171">
        <v>44074</v>
      </c>
      <c r="X1777" s="172" t="e">
        <f>+CONCATENATE(TEXT(#REF!,"yyyy"),"-",TEXT(#REF!,"mm"))</f>
        <v>#REF!</v>
      </c>
      <c r="Y1777" s="173" t="str">
        <f t="shared" si="272"/>
        <v>4</v>
      </c>
      <c r="Z1777" s="172" t="str">
        <f t="shared" si="273"/>
        <v>2020-07</v>
      </c>
      <c r="AA1777" s="170" t="e">
        <f>+VLOOKUP(Z1777,#REF!,2,FALSE)/VLOOKUP(X1777,#REF!,2,FALSE)</f>
        <v>#REF!</v>
      </c>
      <c r="AB1777" s="174" t="e">
        <f t="shared" si="274"/>
        <v>#REF!</v>
      </c>
      <c r="AC1777" s="174" t="e">
        <f t="shared" si="275"/>
        <v>#REF!</v>
      </c>
      <c r="AD1777" s="175" t="e">
        <f>+#REF!+365*Y1777</f>
        <v>#REF!</v>
      </c>
      <c r="AE1777" s="176" t="e">
        <f t="shared" si="276"/>
        <v>#REF!</v>
      </c>
      <c r="AF1777" s="170" t="e">
        <f>+VLOOKUP(CONCATENATE(TEXT(W1777,"yyyy"),"-",TEXT(W1777,"mm")),#REF!,2,0)</f>
        <v>#REF!</v>
      </c>
      <c r="AG1777" s="177" t="e">
        <f>+(AC1777*(1+'INFLAC PROYECTADA'!$B$8)^(AE1777))/((1+DEMANDADO!AF1777)^(AE1777))</f>
        <v>#REF!</v>
      </c>
      <c r="AH1777" s="169">
        <f>(0.2*VLOOKUP(D1777,'%.'!$A$1:$B$4,2,FALSE))+(0.35*VLOOKUP(E1777,'%.'!$A$1:$B$4,2,FALSE))+(0.1*VLOOKUP(F1777,'%.'!$A$1:$B$4,2,FALSE))+(0.35*VLOOKUP(G1777,'%.'!$A$1:$B$4,2,FALSE))</f>
        <v>0.5</v>
      </c>
      <c r="AI1777" s="128" t="str">
        <f t="shared" si="281"/>
        <v>MEDIA</v>
      </c>
      <c r="AJ1777" s="128" t="str">
        <f t="shared" si="277"/>
        <v>Cuentas de Orden</v>
      </c>
      <c r="AK1777" s="178" t="e">
        <f t="shared" si="278"/>
        <v>#REF!</v>
      </c>
    </row>
    <row r="1778" spans="1:37" ht="30" customHeight="1" x14ac:dyDescent="0.25">
      <c r="A1778" s="115">
        <v>1777</v>
      </c>
      <c r="B1778" s="79" t="s">
        <v>2665</v>
      </c>
      <c r="C1778" s="85" t="s">
        <v>3875</v>
      </c>
      <c r="D1778" s="83" t="s">
        <v>0</v>
      </c>
      <c r="E1778" s="83" t="s">
        <v>48</v>
      </c>
      <c r="F1778" s="83" t="s">
        <v>1</v>
      </c>
      <c r="G1778" s="124" t="s">
        <v>48</v>
      </c>
      <c r="H1778" s="169">
        <f t="shared" si="279"/>
        <v>0.55499999999999994</v>
      </c>
      <c r="I1778" s="170" t="str">
        <f t="shared" si="280"/>
        <v>ALTA</v>
      </c>
      <c r="J1778" s="292">
        <v>3743462022</v>
      </c>
      <c r="K1778" s="221">
        <v>5.0000000000000001E-3</v>
      </c>
      <c r="L1778" s="68" t="s">
        <v>133</v>
      </c>
      <c r="M1778" s="188"/>
      <c r="N1778" s="100" t="s">
        <v>447</v>
      </c>
      <c r="O1778" s="100" t="s">
        <v>447</v>
      </c>
      <c r="P1778" s="100">
        <v>4</v>
      </c>
      <c r="Q1778" s="68" t="s">
        <v>1147</v>
      </c>
      <c r="R1778" s="68"/>
      <c r="S1778" s="88">
        <v>40462</v>
      </c>
      <c r="T1778" s="68">
        <v>102693</v>
      </c>
      <c r="U1778" s="98" t="s">
        <v>173</v>
      </c>
      <c r="V1778" s="86"/>
      <c r="W1778" s="171">
        <v>44074</v>
      </c>
      <c r="X1778" s="172" t="e">
        <f>+CONCATENATE(TEXT(#REF!,"yyyy"),"-",TEXT(#REF!,"mm"))</f>
        <v>#REF!</v>
      </c>
      <c r="Y1778" s="173" t="str">
        <f t="shared" si="272"/>
        <v>4</v>
      </c>
      <c r="Z1778" s="172" t="str">
        <f t="shared" si="273"/>
        <v>2020-07</v>
      </c>
      <c r="AA1778" s="170" t="e">
        <f>+VLOOKUP(Z1778,#REF!,2,FALSE)/VLOOKUP(X1778,#REF!,2,FALSE)</f>
        <v>#REF!</v>
      </c>
      <c r="AB1778" s="174" t="e">
        <f t="shared" si="274"/>
        <v>#REF!</v>
      </c>
      <c r="AC1778" s="174" t="e">
        <f t="shared" si="275"/>
        <v>#REF!</v>
      </c>
      <c r="AD1778" s="175" t="e">
        <f>+#REF!+365*Y1778</f>
        <v>#REF!</v>
      </c>
      <c r="AE1778" s="176" t="e">
        <f t="shared" si="276"/>
        <v>#REF!</v>
      </c>
      <c r="AF1778" s="170" t="e">
        <f>+VLOOKUP(CONCATENATE(TEXT(W1778,"yyyy"),"-",TEXT(W1778,"mm")),#REF!,2,0)</f>
        <v>#REF!</v>
      </c>
      <c r="AG1778" s="177" t="e">
        <f>+(AC1778*(1+'INFLAC PROYECTADA'!$B$8)^(AE1778))/((1+DEMANDADO!AF1778)^(AE1778))</f>
        <v>#REF!</v>
      </c>
      <c r="AH1778" s="169">
        <f>(0.2*VLOOKUP(D1778,'%.'!$A$1:$B$4,2,FALSE))+(0.35*VLOOKUP(E1778,'%.'!$A$1:$B$4,2,FALSE))+(0.1*VLOOKUP(F1778,'%.'!$A$1:$B$4,2,FALSE))+(0.35*VLOOKUP(G1778,'%.'!$A$1:$B$4,2,FALSE))</f>
        <v>0.55499999999999994</v>
      </c>
      <c r="AI1778" s="128" t="str">
        <f t="shared" si="281"/>
        <v>ALTA</v>
      </c>
      <c r="AJ1778" s="128" t="str">
        <f t="shared" si="277"/>
        <v>Provisión contable</v>
      </c>
      <c r="AK1778" s="178" t="e">
        <f t="shared" si="278"/>
        <v>#REF!</v>
      </c>
    </row>
    <row r="1779" spans="1:37" ht="30" customHeight="1" x14ac:dyDescent="0.25">
      <c r="A1779" s="115">
        <v>1778</v>
      </c>
      <c r="B1779" s="83" t="s">
        <v>1927</v>
      </c>
      <c r="C1779" s="85" t="s">
        <v>3876</v>
      </c>
      <c r="D1779" s="83" t="s">
        <v>0</v>
      </c>
      <c r="E1779" s="83" t="s">
        <v>48</v>
      </c>
      <c r="F1779" s="83" t="s">
        <v>1</v>
      </c>
      <c r="G1779" s="124" t="s">
        <v>48</v>
      </c>
      <c r="H1779" s="169">
        <f t="shared" si="279"/>
        <v>0.55499999999999994</v>
      </c>
      <c r="I1779" s="170" t="str">
        <f t="shared" si="280"/>
        <v>ALTA</v>
      </c>
      <c r="J1779" s="292">
        <v>81600488</v>
      </c>
      <c r="K1779" s="221">
        <v>1</v>
      </c>
      <c r="L1779" s="86" t="s">
        <v>132</v>
      </c>
      <c r="M1779" s="188"/>
      <c r="N1779" s="100" t="s">
        <v>447</v>
      </c>
      <c r="O1779" s="100" t="s">
        <v>447</v>
      </c>
      <c r="P1779" s="100">
        <v>4</v>
      </c>
      <c r="Q1779" s="68" t="s">
        <v>1147</v>
      </c>
      <c r="R1779" s="68"/>
      <c r="S1779" s="88">
        <v>40462</v>
      </c>
      <c r="T1779" s="68">
        <v>102693</v>
      </c>
      <c r="U1779" s="98" t="s">
        <v>178</v>
      </c>
      <c r="V1779" s="86"/>
      <c r="W1779" s="171">
        <v>44074</v>
      </c>
      <c r="X1779" s="172" t="e">
        <f>+CONCATENATE(TEXT(#REF!,"yyyy"),"-",TEXT(#REF!,"mm"))</f>
        <v>#REF!</v>
      </c>
      <c r="Y1779" s="173" t="str">
        <f t="shared" si="272"/>
        <v>4</v>
      </c>
      <c r="Z1779" s="172" t="str">
        <f t="shared" si="273"/>
        <v>2020-07</v>
      </c>
      <c r="AA1779" s="170" t="e">
        <f>+VLOOKUP(Z1779,#REF!,2,FALSE)/VLOOKUP(X1779,#REF!,2,FALSE)</f>
        <v>#REF!</v>
      </c>
      <c r="AB1779" s="174" t="e">
        <f t="shared" si="274"/>
        <v>#REF!</v>
      </c>
      <c r="AC1779" s="174" t="e">
        <f t="shared" si="275"/>
        <v>#REF!</v>
      </c>
      <c r="AD1779" s="175" t="e">
        <f>+#REF!+365*Y1779</f>
        <v>#REF!</v>
      </c>
      <c r="AE1779" s="176" t="e">
        <f t="shared" si="276"/>
        <v>#REF!</v>
      </c>
      <c r="AF1779" s="170" t="e">
        <f>+VLOOKUP(CONCATENATE(TEXT(W1779,"yyyy"),"-",TEXT(W1779,"mm")),#REF!,2,0)</f>
        <v>#REF!</v>
      </c>
      <c r="AG1779" s="177" t="e">
        <f>+(AC1779*(1+'INFLAC PROYECTADA'!$B$8)^(AE1779))/((1+DEMANDADO!AF1779)^(AE1779))</f>
        <v>#REF!</v>
      </c>
      <c r="AH1779" s="169">
        <f>(0.2*VLOOKUP(D1779,'%.'!$A$1:$B$4,2,FALSE))+(0.35*VLOOKUP(E1779,'%.'!$A$1:$B$4,2,FALSE))+(0.1*VLOOKUP(F1779,'%.'!$A$1:$B$4,2,FALSE))+(0.35*VLOOKUP(G1779,'%.'!$A$1:$B$4,2,FALSE))</f>
        <v>0.55499999999999994</v>
      </c>
      <c r="AI1779" s="128" t="str">
        <f t="shared" si="281"/>
        <v>ALTA</v>
      </c>
      <c r="AJ1779" s="128" t="str">
        <f t="shared" si="277"/>
        <v>Provisión contable</v>
      </c>
      <c r="AK1779" s="178" t="e">
        <f t="shared" si="278"/>
        <v>#REF!</v>
      </c>
    </row>
    <row r="1780" spans="1:37" ht="30" customHeight="1" x14ac:dyDescent="0.25">
      <c r="A1780" s="115">
        <v>1779</v>
      </c>
      <c r="B1780" s="79" t="s">
        <v>3866</v>
      </c>
      <c r="C1780" s="85" t="s">
        <v>3877</v>
      </c>
      <c r="D1780" s="83" t="s">
        <v>0</v>
      </c>
      <c r="E1780" s="83" t="s">
        <v>48</v>
      </c>
      <c r="F1780" s="83" t="s">
        <v>1</v>
      </c>
      <c r="G1780" s="124" t="s">
        <v>48</v>
      </c>
      <c r="H1780" s="169">
        <f t="shared" si="279"/>
        <v>0.55499999999999994</v>
      </c>
      <c r="I1780" s="170" t="str">
        <f t="shared" si="280"/>
        <v>ALTA</v>
      </c>
      <c r="J1780" s="292">
        <v>94000000</v>
      </c>
      <c r="K1780" s="221">
        <v>1</v>
      </c>
      <c r="L1780" s="86" t="s">
        <v>129</v>
      </c>
      <c r="M1780" s="188"/>
      <c r="N1780" s="100" t="s">
        <v>447</v>
      </c>
      <c r="O1780" s="100" t="s">
        <v>447</v>
      </c>
      <c r="P1780" s="100">
        <v>6</v>
      </c>
      <c r="Q1780" s="68" t="s">
        <v>1147</v>
      </c>
      <c r="R1780" s="68"/>
      <c r="S1780" s="88">
        <v>43749</v>
      </c>
      <c r="T1780" s="68">
        <v>102693</v>
      </c>
      <c r="U1780" s="98"/>
      <c r="V1780" s="86" t="s">
        <v>3935</v>
      </c>
      <c r="W1780" s="171">
        <v>44074</v>
      </c>
      <c r="X1780" s="172" t="e">
        <f>+CONCATENATE(TEXT(#REF!,"yyyy"),"-",TEXT(#REF!,"mm"))</f>
        <v>#REF!</v>
      </c>
      <c r="Y1780" s="173" t="str">
        <f t="shared" si="272"/>
        <v>6</v>
      </c>
      <c r="Z1780" s="172" t="str">
        <f t="shared" si="273"/>
        <v>2020-07</v>
      </c>
      <c r="AA1780" s="170" t="e">
        <f>+VLOOKUP(Z1780,#REF!,2,FALSE)/VLOOKUP(X1780,#REF!,2,FALSE)</f>
        <v>#REF!</v>
      </c>
      <c r="AB1780" s="174" t="e">
        <f t="shared" si="274"/>
        <v>#REF!</v>
      </c>
      <c r="AC1780" s="174" t="e">
        <f t="shared" si="275"/>
        <v>#REF!</v>
      </c>
      <c r="AD1780" s="175" t="e">
        <f>+#REF!+365*Y1780</f>
        <v>#REF!</v>
      </c>
      <c r="AE1780" s="176" t="e">
        <f t="shared" si="276"/>
        <v>#REF!</v>
      </c>
      <c r="AF1780" s="170" t="e">
        <f>+VLOOKUP(CONCATENATE(TEXT(W1780,"yyyy"),"-",TEXT(W1780,"mm")),#REF!,2,0)</f>
        <v>#REF!</v>
      </c>
      <c r="AG1780" s="177" t="e">
        <f>+(AC1780*(1+'INFLAC PROYECTADA'!$B$8)^(AE1780))/((1+DEMANDADO!AF1780)^(AE1780))</f>
        <v>#REF!</v>
      </c>
      <c r="AH1780" s="169">
        <f>(0.2*VLOOKUP(D1780,'%.'!$A$1:$B$4,2,FALSE))+(0.35*VLOOKUP(E1780,'%.'!$A$1:$B$4,2,FALSE))+(0.1*VLOOKUP(F1780,'%.'!$A$1:$B$4,2,FALSE))+(0.35*VLOOKUP(G1780,'%.'!$A$1:$B$4,2,FALSE))</f>
        <v>0.55499999999999994</v>
      </c>
      <c r="AI1780" s="128" t="str">
        <f t="shared" si="281"/>
        <v>ALTA</v>
      </c>
      <c r="AJ1780" s="128" t="str">
        <f t="shared" si="277"/>
        <v>Provisión contable</v>
      </c>
      <c r="AK1780" s="178" t="e">
        <f t="shared" si="278"/>
        <v>#REF!</v>
      </c>
    </row>
    <row r="1781" spans="1:37" ht="30" customHeight="1" x14ac:dyDescent="0.25">
      <c r="A1781" s="115">
        <v>1780</v>
      </c>
      <c r="B1781" s="79" t="s">
        <v>3878</v>
      </c>
      <c r="C1781" s="126" t="s">
        <v>3879</v>
      </c>
      <c r="D1781" s="86" t="s">
        <v>1</v>
      </c>
      <c r="E1781" s="86" t="s">
        <v>1</v>
      </c>
      <c r="F1781" s="86" t="s">
        <v>1</v>
      </c>
      <c r="G1781" s="86" t="s">
        <v>1</v>
      </c>
      <c r="H1781" s="169">
        <f t="shared" si="279"/>
        <v>0.05</v>
      </c>
      <c r="I1781" s="170" t="str">
        <f t="shared" si="280"/>
        <v>REMOTA</v>
      </c>
      <c r="J1781" s="292">
        <v>287775122</v>
      </c>
      <c r="K1781" s="221">
        <v>0</v>
      </c>
      <c r="L1781" s="86" t="s">
        <v>129</v>
      </c>
      <c r="M1781" s="188"/>
      <c r="N1781" s="100" t="s">
        <v>511</v>
      </c>
      <c r="O1781" s="196" t="s">
        <v>405</v>
      </c>
      <c r="P1781" s="86">
        <v>6</v>
      </c>
      <c r="Q1781" s="68" t="s">
        <v>1147</v>
      </c>
      <c r="R1781" s="68"/>
      <c r="S1781" s="88">
        <v>40462</v>
      </c>
      <c r="T1781" s="68">
        <v>102693</v>
      </c>
      <c r="U1781" s="81" t="s">
        <v>177</v>
      </c>
      <c r="V1781" s="81" t="s">
        <v>3936</v>
      </c>
      <c r="W1781" s="171">
        <v>44074</v>
      </c>
      <c r="X1781" s="172" t="e">
        <f>+CONCATENATE(TEXT(#REF!,"yyyy"),"-",TEXT(#REF!,"mm"))</f>
        <v>#REF!</v>
      </c>
      <c r="Y1781" s="173" t="str">
        <f t="shared" ref="Y1781:Y1844" si="282">+TRIM(LEFT(P1781,2))</f>
        <v>6</v>
      </c>
      <c r="Z1781" s="172" t="str">
        <f t="shared" ref="Z1781:Z1844" si="283">CONCATENATE(YEAR(EDATE(W1781,-1)),"-",TEXT(MONTH(EDATE(W1781,-1)),"00"))</f>
        <v>2020-07</v>
      </c>
      <c r="AA1781" s="170" t="e">
        <f>+VLOOKUP(Z1781,#REF!,2,FALSE)/VLOOKUP(X1781,#REF!,2,FALSE)</f>
        <v>#REF!</v>
      </c>
      <c r="AB1781" s="174" t="e">
        <f t="shared" ref="AB1781:AB1844" si="284">+AA1781*J1781</f>
        <v>#REF!</v>
      </c>
      <c r="AC1781" s="174" t="e">
        <f t="shared" ref="AC1781:AC1844" si="285">+AB1781*K1781</f>
        <v>#REF!</v>
      </c>
      <c r="AD1781" s="175" t="e">
        <f>+#REF!+365*Y1781</f>
        <v>#REF!</v>
      </c>
      <c r="AE1781" s="176" t="e">
        <f t="shared" ref="AE1781:AE1844" si="286">+(AD1781-W1781)/365</f>
        <v>#REF!</v>
      </c>
      <c r="AF1781" s="170" t="e">
        <f>+VLOOKUP(CONCATENATE(TEXT(W1781,"yyyy"),"-",TEXT(W1781,"mm")),#REF!,2,0)</f>
        <v>#REF!</v>
      </c>
      <c r="AG1781" s="177" t="e">
        <f>+(AC1781*(1+'INFLAC PROYECTADA'!$B$8)^(AE1781))/((1+DEMANDADO!AF1781)^(AE1781))</f>
        <v>#REF!</v>
      </c>
      <c r="AH1781" s="169">
        <f>(0.2*VLOOKUP(D1781,'%.'!$A$1:$B$4,2,FALSE))+(0.35*VLOOKUP(E1781,'%.'!$A$1:$B$4,2,FALSE))+(0.1*VLOOKUP(F1781,'%.'!$A$1:$B$4,2,FALSE))+(0.35*VLOOKUP(G1781,'%.'!$A$1:$B$4,2,FALSE))</f>
        <v>0.05</v>
      </c>
      <c r="AI1781" s="128" t="str">
        <f t="shared" si="281"/>
        <v>REMOTA</v>
      </c>
      <c r="AJ1781" s="128" t="str">
        <f t="shared" ref="AJ1781:AJ1844" si="287">+IF(M1781&gt;0,"Provisión contable",IF(AH1781&gt;50%,"Provisión contable",IF(AH1781&lt;10%,"No se registra","Cuentas de Orden")))</f>
        <v>No se registra</v>
      </c>
      <c r="AK1781" s="178">
        <f t="shared" ref="AK1781:AK1844" si="288">+IF(M1781&gt;0,M1781,IF(AJ1781="Provisión Contable",AG1781,0)+IF(AJ1781="Cuentas de Orden",AG1781,0))</f>
        <v>0</v>
      </c>
    </row>
    <row r="1782" spans="1:37" ht="30" customHeight="1" x14ac:dyDescent="0.25">
      <c r="A1782" s="115">
        <v>1781</v>
      </c>
      <c r="B1782" s="79" t="s">
        <v>3880</v>
      </c>
      <c r="C1782" s="126" t="s">
        <v>3881</v>
      </c>
      <c r="D1782" s="86" t="s">
        <v>1</v>
      </c>
      <c r="E1782" s="86" t="s">
        <v>1</v>
      </c>
      <c r="F1782" s="86" t="s">
        <v>1</v>
      </c>
      <c r="G1782" s="86" t="s">
        <v>1</v>
      </c>
      <c r="H1782" s="169">
        <f t="shared" si="279"/>
        <v>0.05</v>
      </c>
      <c r="I1782" s="170" t="str">
        <f t="shared" si="280"/>
        <v>REMOTA</v>
      </c>
      <c r="J1782" s="292">
        <v>40454480</v>
      </c>
      <c r="K1782" s="221">
        <v>0</v>
      </c>
      <c r="L1782" s="68" t="s">
        <v>133</v>
      </c>
      <c r="M1782" s="188"/>
      <c r="N1782" s="68" t="s">
        <v>405</v>
      </c>
      <c r="O1782" s="199" t="s">
        <v>405</v>
      </c>
      <c r="P1782" s="68">
        <v>4</v>
      </c>
      <c r="Q1782" s="68" t="s">
        <v>1147</v>
      </c>
      <c r="R1782" s="68"/>
      <c r="S1782" s="88">
        <v>40462</v>
      </c>
      <c r="T1782" s="68">
        <v>102693</v>
      </c>
      <c r="U1782" s="81" t="s">
        <v>76</v>
      </c>
      <c r="V1782" s="81"/>
      <c r="W1782" s="171">
        <v>44074</v>
      </c>
      <c r="X1782" s="172" t="e">
        <f>+CONCATENATE(TEXT(#REF!,"yyyy"),"-",TEXT(#REF!,"mm"))</f>
        <v>#REF!</v>
      </c>
      <c r="Y1782" s="173" t="str">
        <f t="shared" si="282"/>
        <v>4</v>
      </c>
      <c r="Z1782" s="172" t="str">
        <f t="shared" si="283"/>
        <v>2020-07</v>
      </c>
      <c r="AA1782" s="170" t="e">
        <f>+VLOOKUP(Z1782,#REF!,2,FALSE)/VLOOKUP(X1782,#REF!,2,FALSE)</f>
        <v>#REF!</v>
      </c>
      <c r="AB1782" s="174" t="e">
        <f t="shared" si="284"/>
        <v>#REF!</v>
      </c>
      <c r="AC1782" s="174" t="e">
        <f t="shared" si="285"/>
        <v>#REF!</v>
      </c>
      <c r="AD1782" s="175" t="e">
        <f>+#REF!+365*Y1782</f>
        <v>#REF!</v>
      </c>
      <c r="AE1782" s="176" t="e">
        <f t="shared" si="286"/>
        <v>#REF!</v>
      </c>
      <c r="AF1782" s="170" t="e">
        <f>+VLOOKUP(CONCATENATE(TEXT(W1782,"yyyy"),"-",TEXT(W1782,"mm")),#REF!,2,0)</f>
        <v>#REF!</v>
      </c>
      <c r="AG1782" s="177" t="e">
        <f>+(AC1782*(1+'INFLAC PROYECTADA'!$B$8)^(AE1782))/((1+DEMANDADO!AF1782)^(AE1782))</f>
        <v>#REF!</v>
      </c>
      <c r="AH1782" s="169">
        <f>(0.2*VLOOKUP(D1782,'%.'!$A$1:$B$4,2,FALSE))+(0.35*VLOOKUP(E1782,'%.'!$A$1:$B$4,2,FALSE))+(0.1*VLOOKUP(F1782,'%.'!$A$1:$B$4,2,FALSE))+(0.35*VLOOKUP(G1782,'%.'!$A$1:$B$4,2,FALSE))</f>
        <v>0.05</v>
      </c>
      <c r="AI1782" s="128" t="str">
        <f t="shared" si="281"/>
        <v>REMOTA</v>
      </c>
      <c r="AJ1782" s="128" t="str">
        <f t="shared" si="287"/>
        <v>No se registra</v>
      </c>
      <c r="AK1782" s="178">
        <f t="shared" si="288"/>
        <v>0</v>
      </c>
    </row>
    <row r="1783" spans="1:37" ht="30" customHeight="1" x14ac:dyDescent="0.25">
      <c r="A1783" s="115">
        <v>1782</v>
      </c>
      <c r="B1783" s="86" t="s">
        <v>3882</v>
      </c>
      <c r="C1783" s="85" t="s">
        <v>3883</v>
      </c>
      <c r="D1783" s="83" t="s">
        <v>48</v>
      </c>
      <c r="E1783" s="83" t="s">
        <v>48</v>
      </c>
      <c r="F1783" s="83" t="s">
        <v>48</v>
      </c>
      <c r="G1783" s="124" t="s">
        <v>48</v>
      </c>
      <c r="H1783" s="169">
        <f t="shared" si="279"/>
        <v>0.5</v>
      </c>
      <c r="I1783" s="170" t="str">
        <f t="shared" si="280"/>
        <v>MEDIA</v>
      </c>
      <c r="J1783" s="292">
        <v>72201947</v>
      </c>
      <c r="K1783" s="221">
        <v>0</v>
      </c>
      <c r="L1783" s="81" t="s">
        <v>133</v>
      </c>
      <c r="M1783" s="188"/>
      <c r="N1783" s="68" t="s">
        <v>405</v>
      </c>
      <c r="O1783" s="199" t="s">
        <v>405</v>
      </c>
      <c r="P1783" s="68">
        <v>4</v>
      </c>
      <c r="Q1783" s="68" t="s">
        <v>1147</v>
      </c>
      <c r="R1783" s="68"/>
      <c r="S1783" s="88">
        <v>43749</v>
      </c>
      <c r="T1783" s="68">
        <v>102693</v>
      </c>
      <c r="U1783" s="98" t="s">
        <v>173</v>
      </c>
      <c r="V1783" s="81"/>
      <c r="W1783" s="171">
        <v>44074</v>
      </c>
      <c r="X1783" s="172" t="e">
        <f>+CONCATENATE(TEXT(#REF!,"yyyy"),"-",TEXT(#REF!,"mm"))</f>
        <v>#REF!</v>
      </c>
      <c r="Y1783" s="173" t="str">
        <f t="shared" si="282"/>
        <v>4</v>
      </c>
      <c r="Z1783" s="172" t="str">
        <f t="shared" si="283"/>
        <v>2020-07</v>
      </c>
      <c r="AA1783" s="170" t="e">
        <f>+VLOOKUP(Z1783,#REF!,2,FALSE)/VLOOKUP(X1783,#REF!,2,FALSE)</f>
        <v>#REF!</v>
      </c>
      <c r="AB1783" s="174" t="e">
        <f t="shared" si="284"/>
        <v>#REF!</v>
      </c>
      <c r="AC1783" s="174" t="e">
        <f t="shared" si="285"/>
        <v>#REF!</v>
      </c>
      <c r="AD1783" s="175" t="e">
        <f>+#REF!+365*Y1783</f>
        <v>#REF!</v>
      </c>
      <c r="AE1783" s="176" t="e">
        <f t="shared" si="286"/>
        <v>#REF!</v>
      </c>
      <c r="AF1783" s="170" t="e">
        <f>+VLOOKUP(CONCATENATE(TEXT(W1783,"yyyy"),"-",TEXT(W1783,"mm")),#REF!,2,0)</f>
        <v>#REF!</v>
      </c>
      <c r="AG1783" s="177" t="e">
        <f>+(AC1783*(1+'INFLAC PROYECTADA'!$B$8)^(AE1783))/((1+DEMANDADO!AF1783)^(AE1783))</f>
        <v>#REF!</v>
      </c>
      <c r="AH1783" s="169">
        <f>(0.2*VLOOKUP(D1783,'%.'!$A$1:$B$4,2,FALSE))+(0.35*VLOOKUP(E1783,'%.'!$A$1:$B$4,2,FALSE))+(0.1*VLOOKUP(F1783,'%.'!$A$1:$B$4,2,FALSE))+(0.35*VLOOKUP(G1783,'%.'!$A$1:$B$4,2,FALSE))</f>
        <v>0.5</v>
      </c>
      <c r="AI1783" s="128" t="str">
        <f t="shared" si="281"/>
        <v>MEDIA</v>
      </c>
      <c r="AJ1783" s="128" t="str">
        <f t="shared" si="287"/>
        <v>Cuentas de Orden</v>
      </c>
      <c r="AK1783" s="178" t="e">
        <f t="shared" si="288"/>
        <v>#REF!</v>
      </c>
    </row>
    <row r="1784" spans="1:37" ht="30" customHeight="1" x14ac:dyDescent="0.25">
      <c r="A1784" s="115">
        <v>1783</v>
      </c>
      <c r="B1784" s="79" t="s">
        <v>3884</v>
      </c>
      <c r="C1784" s="126" t="s">
        <v>5961</v>
      </c>
      <c r="D1784" s="79" t="s">
        <v>1</v>
      </c>
      <c r="E1784" s="82" t="s">
        <v>1</v>
      </c>
      <c r="F1784" s="82" t="s">
        <v>48</v>
      </c>
      <c r="G1784" s="82" t="s">
        <v>1</v>
      </c>
      <c r="H1784" s="169">
        <f t="shared" si="279"/>
        <v>9.5000000000000001E-2</v>
      </c>
      <c r="I1784" s="170" t="str">
        <f t="shared" si="280"/>
        <v>REMOTA</v>
      </c>
      <c r="J1784" s="292">
        <v>1687062000</v>
      </c>
      <c r="K1784" s="221">
        <v>0.5</v>
      </c>
      <c r="L1784" s="68" t="s">
        <v>138</v>
      </c>
      <c r="M1784" s="188">
        <v>0</v>
      </c>
      <c r="N1784" s="68" t="s">
        <v>405</v>
      </c>
      <c r="O1784" s="199">
        <v>0</v>
      </c>
      <c r="P1784" s="68">
        <v>7</v>
      </c>
      <c r="Q1784" s="68" t="s">
        <v>1147</v>
      </c>
      <c r="R1784" s="68"/>
      <c r="S1784" s="88">
        <v>40462</v>
      </c>
      <c r="T1784" s="68">
        <v>102693</v>
      </c>
      <c r="U1784" s="81" t="s">
        <v>21</v>
      </c>
      <c r="V1784" s="81" t="s">
        <v>3937</v>
      </c>
      <c r="W1784" s="171">
        <v>44074</v>
      </c>
      <c r="X1784" s="172" t="e">
        <f>+CONCATENATE(TEXT(#REF!,"yyyy"),"-",TEXT(#REF!,"mm"))</f>
        <v>#REF!</v>
      </c>
      <c r="Y1784" s="173" t="str">
        <f t="shared" si="282"/>
        <v>7</v>
      </c>
      <c r="Z1784" s="172" t="str">
        <f t="shared" si="283"/>
        <v>2020-07</v>
      </c>
      <c r="AA1784" s="170" t="e">
        <f>+VLOOKUP(Z1784,#REF!,2,FALSE)/VLOOKUP(X1784,#REF!,2,FALSE)</f>
        <v>#REF!</v>
      </c>
      <c r="AB1784" s="174" t="e">
        <f t="shared" si="284"/>
        <v>#REF!</v>
      </c>
      <c r="AC1784" s="174" t="e">
        <f t="shared" si="285"/>
        <v>#REF!</v>
      </c>
      <c r="AD1784" s="175" t="e">
        <f>+#REF!+365*Y1784</f>
        <v>#REF!</v>
      </c>
      <c r="AE1784" s="176" t="e">
        <f t="shared" si="286"/>
        <v>#REF!</v>
      </c>
      <c r="AF1784" s="170" t="e">
        <f>+VLOOKUP(CONCATENATE(TEXT(W1784,"yyyy"),"-",TEXT(W1784,"mm")),#REF!,2,0)</f>
        <v>#REF!</v>
      </c>
      <c r="AG1784" s="177" t="e">
        <f>+(AC1784*(1+'INFLAC PROYECTADA'!$B$8)^(AE1784))/((1+DEMANDADO!AF1784)^(AE1784))</f>
        <v>#REF!</v>
      </c>
      <c r="AH1784" s="169">
        <f>(0.2*VLOOKUP(D1784,'%.'!$A$1:$B$4,2,FALSE))+(0.35*VLOOKUP(E1784,'%.'!$A$1:$B$4,2,FALSE))+(0.1*VLOOKUP(F1784,'%.'!$A$1:$B$4,2,FALSE))+(0.35*VLOOKUP(G1784,'%.'!$A$1:$B$4,2,FALSE))</f>
        <v>9.5000000000000001E-2</v>
      </c>
      <c r="AI1784" s="128" t="str">
        <f t="shared" si="281"/>
        <v>REMOTA</v>
      </c>
      <c r="AJ1784" s="128" t="str">
        <f t="shared" si="287"/>
        <v>No se registra</v>
      </c>
      <c r="AK1784" s="178">
        <f t="shared" si="288"/>
        <v>0</v>
      </c>
    </row>
    <row r="1785" spans="1:37" ht="30" customHeight="1" x14ac:dyDescent="0.25">
      <c r="A1785" s="115">
        <v>1784</v>
      </c>
      <c r="B1785" s="79" t="s">
        <v>3885</v>
      </c>
      <c r="C1785" s="126" t="s">
        <v>5962</v>
      </c>
      <c r="D1785" s="79" t="s">
        <v>1</v>
      </c>
      <c r="E1785" s="82" t="s">
        <v>1</v>
      </c>
      <c r="F1785" s="82" t="s">
        <v>48</v>
      </c>
      <c r="G1785" s="82" t="s">
        <v>1</v>
      </c>
      <c r="H1785" s="169">
        <f t="shared" si="279"/>
        <v>9.5000000000000001E-2</v>
      </c>
      <c r="I1785" s="170" t="str">
        <f t="shared" si="280"/>
        <v>REMOTA</v>
      </c>
      <c r="J1785" s="292">
        <v>368437668</v>
      </c>
      <c r="K1785" s="221">
        <v>0.1</v>
      </c>
      <c r="L1785" s="68" t="s">
        <v>133</v>
      </c>
      <c r="M1785" s="188">
        <v>0</v>
      </c>
      <c r="N1785" s="68" t="s">
        <v>405</v>
      </c>
      <c r="O1785" s="199">
        <v>0</v>
      </c>
      <c r="P1785" s="68">
        <v>7</v>
      </c>
      <c r="Q1785" s="68" t="s">
        <v>1147</v>
      </c>
      <c r="R1785" s="68"/>
      <c r="S1785" s="88">
        <v>40462</v>
      </c>
      <c r="T1785" s="68">
        <v>102693</v>
      </c>
      <c r="U1785" s="81" t="s">
        <v>177</v>
      </c>
      <c r="V1785" s="81" t="s">
        <v>3938</v>
      </c>
      <c r="W1785" s="171">
        <v>44074</v>
      </c>
      <c r="X1785" s="172" t="e">
        <f>+CONCATENATE(TEXT(#REF!,"yyyy"),"-",TEXT(#REF!,"mm"))</f>
        <v>#REF!</v>
      </c>
      <c r="Y1785" s="173" t="str">
        <f t="shared" si="282"/>
        <v>7</v>
      </c>
      <c r="Z1785" s="172" t="str">
        <f t="shared" si="283"/>
        <v>2020-07</v>
      </c>
      <c r="AA1785" s="170" t="e">
        <f>+VLOOKUP(Z1785,#REF!,2,FALSE)/VLOOKUP(X1785,#REF!,2,FALSE)</f>
        <v>#REF!</v>
      </c>
      <c r="AB1785" s="174" t="e">
        <f t="shared" si="284"/>
        <v>#REF!</v>
      </c>
      <c r="AC1785" s="174" t="e">
        <f t="shared" si="285"/>
        <v>#REF!</v>
      </c>
      <c r="AD1785" s="175" t="e">
        <f>+#REF!+365*Y1785</f>
        <v>#REF!</v>
      </c>
      <c r="AE1785" s="176" t="e">
        <f t="shared" si="286"/>
        <v>#REF!</v>
      </c>
      <c r="AF1785" s="170" t="e">
        <f>+VLOOKUP(CONCATENATE(TEXT(W1785,"yyyy"),"-",TEXT(W1785,"mm")),#REF!,2,0)</f>
        <v>#REF!</v>
      </c>
      <c r="AG1785" s="177" t="e">
        <f>+(AC1785*(1+'INFLAC PROYECTADA'!$B$8)^(AE1785))/((1+DEMANDADO!AF1785)^(AE1785))</f>
        <v>#REF!</v>
      </c>
      <c r="AH1785" s="169">
        <f>(0.2*VLOOKUP(D1785,'%.'!$A$1:$B$4,2,FALSE))+(0.35*VLOOKUP(E1785,'%.'!$A$1:$B$4,2,FALSE))+(0.1*VLOOKUP(F1785,'%.'!$A$1:$B$4,2,FALSE))+(0.35*VLOOKUP(G1785,'%.'!$A$1:$B$4,2,FALSE))</f>
        <v>9.5000000000000001E-2</v>
      </c>
      <c r="AI1785" s="128" t="str">
        <f t="shared" si="281"/>
        <v>REMOTA</v>
      </c>
      <c r="AJ1785" s="128" t="str">
        <f t="shared" si="287"/>
        <v>No se registra</v>
      </c>
      <c r="AK1785" s="178">
        <f t="shared" si="288"/>
        <v>0</v>
      </c>
    </row>
    <row r="1786" spans="1:37" ht="30" customHeight="1" x14ac:dyDescent="0.25">
      <c r="A1786" s="115">
        <v>1785</v>
      </c>
      <c r="B1786" s="79" t="s">
        <v>2672</v>
      </c>
      <c r="C1786" s="126" t="s">
        <v>5963</v>
      </c>
      <c r="D1786" s="79" t="s">
        <v>48</v>
      </c>
      <c r="E1786" s="82" t="s">
        <v>48</v>
      </c>
      <c r="F1786" s="82" t="s">
        <v>0</v>
      </c>
      <c r="G1786" s="82" t="s">
        <v>48</v>
      </c>
      <c r="H1786" s="169">
        <f t="shared" si="279"/>
        <v>0.55000000000000004</v>
      </c>
      <c r="I1786" s="170" t="str">
        <f t="shared" si="280"/>
        <v>ALTA</v>
      </c>
      <c r="J1786" s="292">
        <v>165506806</v>
      </c>
      <c r="K1786" s="221">
        <v>1</v>
      </c>
      <c r="L1786" s="68" t="s">
        <v>132</v>
      </c>
      <c r="M1786" s="188">
        <v>0</v>
      </c>
      <c r="N1786" s="68" t="s">
        <v>405</v>
      </c>
      <c r="O1786" s="199">
        <v>0</v>
      </c>
      <c r="P1786" s="68">
        <v>5</v>
      </c>
      <c r="Q1786" s="68" t="s">
        <v>1147</v>
      </c>
      <c r="R1786" s="68"/>
      <c r="S1786" s="88">
        <v>43749</v>
      </c>
      <c r="T1786" s="68">
        <v>102693</v>
      </c>
      <c r="U1786" s="81" t="s">
        <v>178</v>
      </c>
      <c r="V1786" s="81" t="s">
        <v>3939</v>
      </c>
      <c r="W1786" s="171">
        <v>44074</v>
      </c>
      <c r="X1786" s="172" t="e">
        <f>+CONCATENATE(TEXT(#REF!,"yyyy"),"-",TEXT(#REF!,"mm"))</f>
        <v>#REF!</v>
      </c>
      <c r="Y1786" s="173" t="str">
        <f t="shared" si="282"/>
        <v>5</v>
      </c>
      <c r="Z1786" s="172" t="str">
        <f t="shared" si="283"/>
        <v>2020-07</v>
      </c>
      <c r="AA1786" s="170" t="e">
        <f>+VLOOKUP(Z1786,#REF!,2,FALSE)/VLOOKUP(X1786,#REF!,2,FALSE)</f>
        <v>#REF!</v>
      </c>
      <c r="AB1786" s="174" t="e">
        <f t="shared" si="284"/>
        <v>#REF!</v>
      </c>
      <c r="AC1786" s="174" t="e">
        <f t="shared" si="285"/>
        <v>#REF!</v>
      </c>
      <c r="AD1786" s="175" t="e">
        <f>+#REF!+365*Y1786</f>
        <v>#REF!</v>
      </c>
      <c r="AE1786" s="176" t="e">
        <f t="shared" si="286"/>
        <v>#REF!</v>
      </c>
      <c r="AF1786" s="170" t="e">
        <f>+VLOOKUP(CONCATENATE(TEXT(W1786,"yyyy"),"-",TEXT(W1786,"mm")),#REF!,2,0)</f>
        <v>#REF!</v>
      </c>
      <c r="AG1786" s="177" t="e">
        <f>+(AC1786*(1+'INFLAC PROYECTADA'!$B$8)^(AE1786))/((1+DEMANDADO!AF1786)^(AE1786))</f>
        <v>#REF!</v>
      </c>
      <c r="AH1786" s="169">
        <f>(0.2*VLOOKUP(D1786,'%.'!$A$1:$B$4,2,FALSE))+(0.35*VLOOKUP(E1786,'%.'!$A$1:$B$4,2,FALSE))+(0.1*VLOOKUP(F1786,'%.'!$A$1:$B$4,2,FALSE))+(0.35*VLOOKUP(G1786,'%.'!$A$1:$B$4,2,FALSE))</f>
        <v>0.55000000000000004</v>
      </c>
      <c r="AI1786" s="128" t="str">
        <f t="shared" si="281"/>
        <v>ALTA</v>
      </c>
      <c r="AJ1786" s="128" t="str">
        <f t="shared" si="287"/>
        <v>Provisión contable</v>
      </c>
      <c r="AK1786" s="178" t="e">
        <f t="shared" si="288"/>
        <v>#REF!</v>
      </c>
    </row>
    <row r="1787" spans="1:37" ht="30" customHeight="1" x14ac:dyDescent="0.25">
      <c r="A1787" s="115">
        <v>1786</v>
      </c>
      <c r="B1787" s="79" t="s">
        <v>3886</v>
      </c>
      <c r="C1787" s="126" t="s">
        <v>5964</v>
      </c>
      <c r="D1787" s="79" t="s">
        <v>48</v>
      </c>
      <c r="E1787" s="82" t="s">
        <v>48</v>
      </c>
      <c r="F1787" s="82" t="s">
        <v>0</v>
      </c>
      <c r="G1787" s="82" t="s">
        <v>48</v>
      </c>
      <c r="H1787" s="169">
        <f t="shared" si="279"/>
        <v>0.55000000000000004</v>
      </c>
      <c r="I1787" s="170" t="str">
        <f t="shared" si="280"/>
        <v>ALTA</v>
      </c>
      <c r="J1787" s="292">
        <v>16009185</v>
      </c>
      <c r="K1787" s="221">
        <v>1</v>
      </c>
      <c r="L1787" s="68" t="s">
        <v>133</v>
      </c>
      <c r="M1787" s="188">
        <v>0</v>
      </c>
      <c r="N1787" s="68" t="s">
        <v>405</v>
      </c>
      <c r="O1787" s="199">
        <v>0</v>
      </c>
      <c r="P1787" s="68">
        <v>4</v>
      </c>
      <c r="Q1787" s="68" t="s">
        <v>1147</v>
      </c>
      <c r="R1787" s="68"/>
      <c r="S1787" s="88">
        <v>40462</v>
      </c>
      <c r="T1787" s="68">
        <v>102693</v>
      </c>
      <c r="U1787" s="81" t="s">
        <v>178</v>
      </c>
      <c r="V1787" s="81" t="s">
        <v>3940</v>
      </c>
      <c r="W1787" s="171">
        <v>44074</v>
      </c>
      <c r="X1787" s="172" t="e">
        <f>+CONCATENATE(TEXT(#REF!,"yyyy"),"-",TEXT(#REF!,"mm"))</f>
        <v>#REF!</v>
      </c>
      <c r="Y1787" s="173" t="str">
        <f t="shared" si="282"/>
        <v>4</v>
      </c>
      <c r="Z1787" s="172" t="str">
        <f t="shared" si="283"/>
        <v>2020-07</v>
      </c>
      <c r="AA1787" s="170" t="e">
        <f>+VLOOKUP(Z1787,#REF!,2,FALSE)/VLOOKUP(X1787,#REF!,2,FALSE)</f>
        <v>#REF!</v>
      </c>
      <c r="AB1787" s="174" t="e">
        <f t="shared" si="284"/>
        <v>#REF!</v>
      </c>
      <c r="AC1787" s="174" t="e">
        <f t="shared" si="285"/>
        <v>#REF!</v>
      </c>
      <c r="AD1787" s="175" t="e">
        <f>+#REF!+365*Y1787</f>
        <v>#REF!</v>
      </c>
      <c r="AE1787" s="176" t="e">
        <f t="shared" si="286"/>
        <v>#REF!</v>
      </c>
      <c r="AF1787" s="170" t="e">
        <f>+VLOOKUP(CONCATENATE(TEXT(W1787,"yyyy"),"-",TEXT(W1787,"mm")),#REF!,2,0)</f>
        <v>#REF!</v>
      </c>
      <c r="AG1787" s="177" t="e">
        <f>+(AC1787*(1+'INFLAC PROYECTADA'!$B$8)^(AE1787))/((1+DEMANDADO!AF1787)^(AE1787))</f>
        <v>#REF!</v>
      </c>
      <c r="AH1787" s="169">
        <f>(0.2*VLOOKUP(D1787,'%.'!$A$1:$B$4,2,FALSE))+(0.35*VLOOKUP(E1787,'%.'!$A$1:$B$4,2,FALSE))+(0.1*VLOOKUP(F1787,'%.'!$A$1:$B$4,2,FALSE))+(0.35*VLOOKUP(G1787,'%.'!$A$1:$B$4,2,FALSE))</f>
        <v>0.55000000000000004</v>
      </c>
      <c r="AI1787" s="128" t="str">
        <f t="shared" si="281"/>
        <v>ALTA</v>
      </c>
      <c r="AJ1787" s="128" t="str">
        <f t="shared" si="287"/>
        <v>Provisión contable</v>
      </c>
      <c r="AK1787" s="178" t="e">
        <f t="shared" si="288"/>
        <v>#REF!</v>
      </c>
    </row>
    <row r="1788" spans="1:37" ht="30" customHeight="1" x14ac:dyDescent="0.25">
      <c r="A1788" s="115">
        <v>1787</v>
      </c>
      <c r="B1788" s="79" t="s">
        <v>3887</v>
      </c>
      <c r="C1788" s="126" t="s">
        <v>5965</v>
      </c>
      <c r="D1788" s="79" t="s">
        <v>48</v>
      </c>
      <c r="E1788" s="82" t="s">
        <v>1</v>
      </c>
      <c r="F1788" s="82" t="s">
        <v>48</v>
      </c>
      <c r="G1788" s="82" t="s">
        <v>1</v>
      </c>
      <c r="H1788" s="169">
        <f t="shared" si="279"/>
        <v>0.185</v>
      </c>
      <c r="I1788" s="170" t="str">
        <f t="shared" si="280"/>
        <v>BAJA</v>
      </c>
      <c r="J1788" s="292">
        <v>245790439</v>
      </c>
      <c r="K1788" s="221">
        <v>1</v>
      </c>
      <c r="L1788" s="68" t="s">
        <v>132</v>
      </c>
      <c r="M1788" s="188">
        <v>0</v>
      </c>
      <c r="N1788" s="68" t="s">
        <v>405</v>
      </c>
      <c r="O1788" s="199">
        <v>0</v>
      </c>
      <c r="P1788" s="68">
        <v>5</v>
      </c>
      <c r="Q1788" s="68" t="s">
        <v>1147</v>
      </c>
      <c r="R1788" s="68"/>
      <c r="S1788" s="88">
        <v>40462</v>
      </c>
      <c r="T1788" s="68">
        <v>102693</v>
      </c>
      <c r="U1788" s="81" t="s">
        <v>21</v>
      </c>
      <c r="V1788" s="81" t="s">
        <v>3941</v>
      </c>
      <c r="W1788" s="171">
        <v>44074</v>
      </c>
      <c r="X1788" s="172" t="e">
        <f>+CONCATENATE(TEXT(#REF!,"yyyy"),"-",TEXT(#REF!,"mm"))</f>
        <v>#REF!</v>
      </c>
      <c r="Y1788" s="173" t="str">
        <f t="shared" si="282"/>
        <v>5</v>
      </c>
      <c r="Z1788" s="172" t="str">
        <f t="shared" si="283"/>
        <v>2020-07</v>
      </c>
      <c r="AA1788" s="170" t="e">
        <f>+VLOOKUP(Z1788,#REF!,2,FALSE)/VLOOKUP(X1788,#REF!,2,FALSE)</f>
        <v>#REF!</v>
      </c>
      <c r="AB1788" s="174" t="e">
        <f t="shared" si="284"/>
        <v>#REF!</v>
      </c>
      <c r="AC1788" s="174" t="e">
        <f t="shared" si="285"/>
        <v>#REF!</v>
      </c>
      <c r="AD1788" s="175" t="e">
        <f>+#REF!+365*Y1788</f>
        <v>#REF!</v>
      </c>
      <c r="AE1788" s="176" t="e">
        <f t="shared" si="286"/>
        <v>#REF!</v>
      </c>
      <c r="AF1788" s="170" t="e">
        <f>+VLOOKUP(CONCATENATE(TEXT(W1788,"yyyy"),"-",TEXT(W1788,"mm")),#REF!,2,0)</f>
        <v>#REF!</v>
      </c>
      <c r="AG1788" s="177" t="e">
        <f>+(AC1788*(1+'INFLAC PROYECTADA'!$B$8)^(AE1788))/((1+DEMANDADO!AF1788)^(AE1788))</f>
        <v>#REF!</v>
      </c>
      <c r="AH1788" s="169">
        <f>(0.2*VLOOKUP(D1788,'%.'!$A$1:$B$4,2,FALSE))+(0.35*VLOOKUP(E1788,'%.'!$A$1:$B$4,2,FALSE))+(0.1*VLOOKUP(F1788,'%.'!$A$1:$B$4,2,FALSE))+(0.35*VLOOKUP(G1788,'%.'!$A$1:$B$4,2,FALSE))</f>
        <v>0.185</v>
      </c>
      <c r="AI1788" s="128" t="str">
        <f t="shared" si="281"/>
        <v>BAJA</v>
      </c>
      <c r="AJ1788" s="128" t="str">
        <f t="shared" si="287"/>
        <v>Cuentas de Orden</v>
      </c>
      <c r="AK1788" s="178" t="e">
        <f t="shared" si="288"/>
        <v>#REF!</v>
      </c>
    </row>
    <row r="1789" spans="1:37" ht="30" customHeight="1" x14ac:dyDescent="0.25">
      <c r="A1789" s="115">
        <v>1788</v>
      </c>
      <c r="B1789" s="79" t="s">
        <v>2672</v>
      </c>
      <c r="C1789" s="126" t="s">
        <v>5966</v>
      </c>
      <c r="D1789" s="79" t="s">
        <v>48</v>
      </c>
      <c r="E1789" s="82" t="s">
        <v>48</v>
      </c>
      <c r="F1789" s="82" t="s">
        <v>1</v>
      </c>
      <c r="G1789" s="82" t="s">
        <v>48</v>
      </c>
      <c r="H1789" s="169">
        <f t="shared" si="279"/>
        <v>0.45500000000000002</v>
      </c>
      <c r="I1789" s="170" t="str">
        <f t="shared" si="280"/>
        <v>MEDIA</v>
      </c>
      <c r="J1789" s="292">
        <v>1366340171</v>
      </c>
      <c r="K1789" s="221">
        <v>1</v>
      </c>
      <c r="L1789" s="68" t="s">
        <v>132</v>
      </c>
      <c r="M1789" s="188">
        <v>0</v>
      </c>
      <c r="N1789" s="68" t="s">
        <v>447</v>
      </c>
      <c r="O1789" s="199" t="s">
        <v>447</v>
      </c>
      <c r="P1789" s="68">
        <v>5</v>
      </c>
      <c r="Q1789" s="68" t="s">
        <v>1147</v>
      </c>
      <c r="R1789" s="68"/>
      <c r="S1789" s="88">
        <v>43749</v>
      </c>
      <c r="T1789" s="68">
        <v>102693</v>
      </c>
      <c r="U1789" s="81" t="s">
        <v>178</v>
      </c>
      <c r="V1789" s="81"/>
      <c r="W1789" s="171">
        <v>44074</v>
      </c>
      <c r="X1789" s="172" t="e">
        <f>+CONCATENATE(TEXT(#REF!,"yyyy"),"-",TEXT(#REF!,"mm"))</f>
        <v>#REF!</v>
      </c>
      <c r="Y1789" s="173" t="str">
        <f t="shared" si="282"/>
        <v>5</v>
      </c>
      <c r="Z1789" s="172" t="str">
        <f t="shared" si="283"/>
        <v>2020-07</v>
      </c>
      <c r="AA1789" s="170" t="e">
        <f>+VLOOKUP(Z1789,#REF!,2,FALSE)/VLOOKUP(X1789,#REF!,2,FALSE)</f>
        <v>#REF!</v>
      </c>
      <c r="AB1789" s="174" t="e">
        <f t="shared" si="284"/>
        <v>#REF!</v>
      </c>
      <c r="AC1789" s="174" t="e">
        <f t="shared" si="285"/>
        <v>#REF!</v>
      </c>
      <c r="AD1789" s="175" t="e">
        <f>+#REF!+365*Y1789</f>
        <v>#REF!</v>
      </c>
      <c r="AE1789" s="176" t="e">
        <f t="shared" si="286"/>
        <v>#REF!</v>
      </c>
      <c r="AF1789" s="170" t="e">
        <f>+VLOOKUP(CONCATENATE(TEXT(W1789,"yyyy"),"-",TEXT(W1789,"mm")),#REF!,2,0)</f>
        <v>#REF!</v>
      </c>
      <c r="AG1789" s="177" t="e">
        <f>+(AC1789*(1+'INFLAC PROYECTADA'!$B$8)^(AE1789))/((1+DEMANDADO!AF1789)^(AE1789))</f>
        <v>#REF!</v>
      </c>
      <c r="AH1789" s="169">
        <f>(0.2*VLOOKUP(D1789,'%.'!$A$1:$B$4,2,FALSE))+(0.35*VLOOKUP(E1789,'%.'!$A$1:$B$4,2,FALSE))+(0.1*VLOOKUP(F1789,'%.'!$A$1:$B$4,2,FALSE))+(0.35*VLOOKUP(G1789,'%.'!$A$1:$B$4,2,FALSE))</f>
        <v>0.45500000000000002</v>
      </c>
      <c r="AI1789" s="128" t="str">
        <f t="shared" si="281"/>
        <v>MEDIA</v>
      </c>
      <c r="AJ1789" s="128" t="str">
        <f t="shared" si="287"/>
        <v>Cuentas de Orden</v>
      </c>
      <c r="AK1789" s="178" t="e">
        <f t="shared" si="288"/>
        <v>#REF!</v>
      </c>
    </row>
    <row r="1790" spans="1:37" ht="30" customHeight="1" x14ac:dyDescent="0.25">
      <c r="A1790" s="115">
        <v>1789</v>
      </c>
      <c r="B1790" s="79" t="s">
        <v>3849</v>
      </c>
      <c r="C1790" s="126" t="s">
        <v>3888</v>
      </c>
      <c r="D1790" s="79" t="s">
        <v>0</v>
      </c>
      <c r="E1790" s="82" t="s">
        <v>0</v>
      </c>
      <c r="F1790" s="82" t="s">
        <v>0</v>
      </c>
      <c r="G1790" s="82" t="s">
        <v>1</v>
      </c>
      <c r="H1790" s="169">
        <f t="shared" si="279"/>
        <v>0.66749999999999998</v>
      </c>
      <c r="I1790" s="170" t="str">
        <f t="shared" si="280"/>
        <v>ALTA</v>
      </c>
      <c r="J1790" s="292">
        <v>3810000</v>
      </c>
      <c r="K1790" s="221">
        <v>0</v>
      </c>
      <c r="L1790" s="68" t="s">
        <v>153</v>
      </c>
      <c r="M1790" s="188"/>
      <c r="N1790" s="68" t="s">
        <v>447</v>
      </c>
      <c r="O1790" s="199" t="s">
        <v>447</v>
      </c>
      <c r="P1790" s="68">
        <v>17</v>
      </c>
      <c r="Q1790" s="68" t="s">
        <v>1147</v>
      </c>
      <c r="R1790" s="68"/>
      <c r="S1790" s="88">
        <v>40462</v>
      </c>
      <c r="T1790" s="68">
        <v>102693</v>
      </c>
      <c r="U1790" s="81" t="s">
        <v>173</v>
      </c>
      <c r="V1790" s="81" t="s">
        <v>3942</v>
      </c>
      <c r="W1790" s="171">
        <v>44074</v>
      </c>
      <c r="X1790" s="172" t="e">
        <f>+CONCATENATE(TEXT(#REF!,"yyyy"),"-",TEXT(#REF!,"mm"))</f>
        <v>#REF!</v>
      </c>
      <c r="Y1790" s="173" t="str">
        <f t="shared" si="282"/>
        <v>17</v>
      </c>
      <c r="Z1790" s="172" t="str">
        <f t="shared" si="283"/>
        <v>2020-07</v>
      </c>
      <c r="AA1790" s="170" t="e">
        <f>+VLOOKUP(Z1790,#REF!,2,FALSE)/VLOOKUP(X1790,#REF!,2,FALSE)</f>
        <v>#REF!</v>
      </c>
      <c r="AB1790" s="174" t="e">
        <f t="shared" si="284"/>
        <v>#REF!</v>
      </c>
      <c r="AC1790" s="174" t="e">
        <f t="shared" si="285"/>
        <v>#REF!</v>
      </c>
      <c r="AD1790" s="175" t="e">
        <f>+#REF!+365*Y1790</f>
        <v>#REF!</v>
      </c>
      <c r="AE1790" s="176" t="e">
        <f t="shared" si="286"/>
        <v>#REF!</v>
      </c>
      <c r="AF1790" s="170" t="e">
        <f>+VLOOKUP(CONCATENATE(TEXT(W1790,"yyyy"),"-",TEXT(W1790,"mm")),#REF!,2,0)</f>
        <v>#REF!</v>
      </c>
      <c r="AG1790" s="177" t="e">
        <f>+(AC1790*(1+'INFLAC PROYECTADA'!$B$8)^(AE1790))/((1+DEMANDADO!AF1790)^(AE1790))</f>
        <v>#REF!</v>
      </c>
      <c r="AH1790" s="169">
        <f>(0.2*VLOOKUP(D1790,'%.'!$A$1:$B$4,2,FALSE))+(0.35*VLOOKUP(E1790,'%.'!$A$1:$B$4,2,FALSE))+(0.1*VLOOKUP(F1790,'%.'!$A$1:$B$4,2,FALSE))+(0.35*VLOOKUP(G1790,'%.'!$A$1:$B$4,2,FALSE))</f>
        <v>0.66749999999999998</v>
      </c>
      <c r="AI1790" s="128" t="str">
        <f t="shared" si="281"/>
        <v>ALTA</v>
      </c>
      <c r="AJ1790" s="128" t="str">
        <f t="shared" si="287"/>
        <v>Provisión contable</v>
      </c>
      <c r="AK1790" s="178" t="e">
        <f t="shared" si="288"/>
        <v>#REF!</v>
      </c>
    </row>
    <row r="1791" spans="1:37" ht="30" customHeight="1" x14ac:dyDescent="0.25">
      <c r="A1791" s="115">
        <v>1790</v>
      </c>
      <c r="B1791" s="79" t="s">
        <v>3849</v>
      </c>
      <c r="C1791" s="126" t="s">
        <v>3889</v>
      </c>
      <c r="D1791" s="79" t="s">
        <v>0</v>
      </c>
      <c r="E1791" s="82" t="s">
        <v>0</v>
      </c>
      <c r="F1791" s="82" t="s">
        <v>0</v>
      </c>
      <c r="G1791" s="82" t="s">
        <v>0</v>
      </c>
      <c r="H1791" s="169">
        <f t="shared" si="279"/>
        <v>1</v>
      </c>
      <c r="I1791" s="170" t="str">
        <f t="shared" si="280"/>
        <v>ALTA</v>
      </c>
      <c r="J1791" s="292">
        <v>6505000</v>
      </c>
      <c r="K1791" s="221">
        <v>0</v>
      </c>
      <c r="L1791" s="68" t="s">
        <v>153</v>
      </c>
      <c r="M1791" s="188"/>
      <c r="N1791" s="68" t="s">
        <v>447</v>
      </c>
      <c r="O1791" s="199" t="s">
        <v>447</v>
      </c>
      <c r="P1791" s="68">
        <v>15</v>
      </c>
      <c r="Q1791" s="68" t="s">
        <v>1147</v>
      </c>
      <c r="R1791" s="68"/>
      <c r="S1791" s="88">
        <v>40462</v>
      </c>
      <c r="T1791" s="68">
        <v>102693</v>
      </c>
      <c r="U1791" s="81" t="s">
        <v>173</v>
      </c>
      <c r="V1791" s="81" t="s">
        <v>3943</v>
      </c>
      <c r="W1791" s="171">
        <v>44074</v>
      </c>
      <c r="X1791" s="172" t="e">
        <f>+CONCATENATE(TEXT(#REF!,"yyyy"),"-",TEXT(#REF!,"mm"))</f>
        <v>#REF!</v>
      </c>
      <c r="Y1791" s="173" t="str">
        <f t="shared" si="282"/>
        <v>15</v>
      </c>
      <c r="Z1791" s="172" t="str">
        <f t="shared" si="283"/>
        <v>2020-07</v>
      </c>
      <c r="AA1791" s="170" t="e">
        <f>+VLOOKUP(Z1791,#REF!,2,FALSE)/VLOOKUP(X1791,#REF!,2,FALSE)</f>
        <v>#REF!</v>
      </c>
      <c r="AB1791" s="174" t="e">
        <f t="shared" si="284"/>
        <v>#REF!</v>
      </c>
      <c r="AC1791" s="174" t="e">
        <f t="shared" si="285"/>
        <v>#REF!</v>
      </c>
      <c r="AD1791" s="175" t="e">
        <f>+#REF!+365*Y1791</f>
        <v>#REF!</v>
      </c>
      <c r="AE1791" s="176" t="e">
        <f t="shared" si="286"/>
        <v>#REF!</v>
      </c>
      <c r="AF1791" s="170" t="e">
        <f>+VLOOKUP(CONCATENATE(TEXT(W1791,"yyyy"),"-",TEXT(W1791,"mm")),#REF!,2,0)</f>
        <v>#REF!</v>
      </c>
      <c r="AG1791" s="177" t="e">
        <f>+(AC1791*(1+'INFLAC PROYECTADA'!$B$8)^(AE1791))/((1+DEMANDADO!AF1791)^(AE1791))</f>
        <v>#REF!</v>
      </c>
      <c r="AH1791" s="169">
        <f>(0.2*VLOOKUP(D1791,'%.'!$A$1:$B$4,2,FALSE))+(0.35*VLOOKUP(E1791,'%.'!$A$1:$B$4,2,FALSE))+(0.1*VLOOKUP(F1791,'%.'!$A$1:$B$4,2,FALSE))+(0.35*VLOOKUP(G1791,'%.'!$A$1:$B$4,2,FALSE))</f>
        <v>1</v>
      </c>
      <c r="AI1791" s="128" t="str">
        <f t="shared" si="281"/>
        <v>ALTA</v>
      </c>
      <c r="AJ1791" s="128" t="str">
        <f t="shared" si="287"/>
        <v>Provisión contable</v>
      </c>
      <c r="AK1791" s="178" t="e">
        <f t="shared" si="288"/>
        <v>#REF!</v>
      </c>
    </row>
    <row r="1792" spans="1:37" ht="30" customHeight="1" x14ac:dyDescent="0.25">
      <c r="A1792" s="115">
        <v>1791</v>
      </c>
      <c r="B1792" s="79" t="s">
        <v>3890</v>
      </c>
      <c r="C1792" s="85" t="s">
        <v>3891</v>
      </c>
      <c r="D1792" s="83" t="s">
        <v>48</v>
      </c>
      <c r="E1792" s="83" t="s">
        <v>48</v>
      </c>
      <c r="F1792" s="83" t="s">
        <v>48</v>
      </c>
      <c r="G1792" s="124" t="s">
        <v>48</v>
      </c>
      <c r="H1792" s="169">
        <f t="shared" si="279"/>
        <v>0.5</v>
      </c>
      <c r="I1792" s="170" t="str">
        <f t="shared" si="280"/>
        <v>MEDIA</v>
      </c>
      <c r="J1792" s="292">
        <v>80000000</v>
      </c>
      <c r="K1792" s="221">
        <v>0</v>
      </c>
      <c r="L1792" s="68" t="s">
        <v>132</v>
      </c>
      <c r="M1792" s="188">
        <v>0</v>
      </c>
      <c r="N1792" s="86" t="s">
        <v>405</v>
      </c>
      <c r="O1792" s="86" t="s">
        <v>405</v>
      </c>
      <c r="P1792" s="86">
        <v>8</v>
      </c>
      <c r="Q1792" s="68" t="s">
        <v>1147</v>
      </c>
      <c r="R1792" s="68"/>
      <c r="S1792" s="88">
        <v>43749</v>
      </c>
      <c r="T1792" s="68">
        <v>102693</v>
      </c>
      <c r="U1792" s="86" t="s">
        <v>21</v>
      </c>
      <c r="V1792" s="86" t="s">
        <v>3944</v>
      </c>
      <c r="W1792" s="171">
        <v>44074</v>
      </c>
      <c r="X1792" s="172" t="e">
        <f>+CONCATENATE(TEXT(#REF!,"yyyy"),"-",TEXT(#REF!,"mm"))</f>
        <v>#REF!</v>
      </c>
      <c r="Y1792" s="173" t="str">
        <f t="shared" si="282"/>
        <v>8</v>
      </c>
      <c r="Z1792" s="172" t="str">
        <f t="shared" si="283"/>
        <v>2020-07</v>
      </c>
      <c r="AA1792" s="170" t="e">
        <f>+VLOOKUP(Z1792,#REF!,2,FALSE)/VLOOKUP(X1792,#REF!,2,FALSE)</f>
        <v>#REF!</v>
      </c>
      <c r="AB1792" s="174" t="e">
        <f t="shared" si="284"/>
        <v>#REF!</v>
      </c>
      <c r="AC1792" s="174" t="e">
        <f t="shared" si="285"/>
        <v>#REF!</v>
      </c>
      <c r="AD1792" s="175" t="e">
        <f>+#REF!+365*Y1792</f>
        <v>#REF!</v>
      </c>
      <c r="AE1792" s="176" t="e">
        <f t="shared" si="286"/>
        <v>#REF!</v>
      </c>
      <c r="AF1792" s="170" t="e">
        <f>+VLOOKUP(CONCATENATE(TEXT(W1792,"yyyy"),"-",TEXT(W1792,"mm")),#REF!,2,0)</f>
        <v>#REF!</v>
      </c>
      <c r="AG1792" s="177" t="e">
        <f>+(AC1792*(1+'INFLAC PROYECTADA'!$B$8)^(AE1792))/((1+DEMANDADO!AF1792)^(AE1792))</f>
        <v>#REF!</v>
      </c>
      <c r="AH1792" s="169">
        <f>(0.2*VLOOKUP(D1792,'%.'!$A$1:$B$4,2,FALSE))+(0.35*VLOOKUP(E1792,'%.'!$A$1:$B$4,2,FALSE))+(0.1*VLOOKUP(F1792,'%.'!$A$1:$B$4,2,FALSE))+(0.35*VLOOKUP(G1792,'%.'!$A$1:$B$4,2,FALSE))</f>
        <v>0.5</v>
      </c>
      <c r="AI1792" s="128" t="str">
        <f t="shared" si="281"/>
        <v>MEDIA</v>
      </c>
      <c r="AJ1792" s="128" t="str">
        <f t="shared" si="287"/>
        <v>Cuentas de Orden</v>
      </c>
      <c r="AK1792" s="178" t="e">
        <f t="shared" si="288"/>
        <v>#REF!</v>
      </c>
    </row>
    <row r="1793" spans="1:37" ht="30" customHeight="1" x14ac:dyDescent="0.25">
      <c r="A1793" s="115">
        <v>1792</v>
      </c>
      <c r="B1793" s="79" t="s">
        <v>899</v>
      </c>
      <c r="C1793" s="85" t="s">
        <v>3892</v>
      </c>
      <c r="D1793" s="83" t="s">
        <v>0</v>
      </c>
      <c r="E1793" s="83" t="s">
        <v>0</v>
      </c>
      <c r="F1793" s="83" t="s">
        <v>0</v>
      </c>
      <c r="G1793" s="124" t="s">
        <v>0</v>
      </c>
      <c r="H1793" s="169">
        <f t="shared" si="279"/>
        <v>1</v>
      </c>
      <c r="I1793" s="170" t="str">
        <f t="shared" si="280"/>
        <v>ALTA</v>
      </c>
      <c r="J1793" s="292">
        <v>0</v>
      </c>
      <c r="K1793" s="221">
        <v>0</v>
      </c>
      <c r="L1793" s="86" t="s">
        <v>149</v>
      </c>
      <c r="M1793" s="188">
        <v>0</v>
      </c>
      <c r="N1793" s="86" t="s">
        <v>405</v>
      </c>
      <c r="O1793" s="86" t="s">
        <v>405</v>
      </c>
      <c r="P1793" s="86">
        <v>22</v>
      </c>
      <c r="Q1793" s="68" t="s">
        <v>1147</v>
      </c>
      <c r="R1793" s="68"/>
      <c r="S1793" s="88">
        <v>40462</v>
      </c>
      <c r="T1793" s="68">
        <v>102693</v>
      </c>
      <c r="U1793" s="86" t="s">
        <v>21</v>
      </c>
      <c r="V1793" s="265" t="s">
        <v>3945</v>
      </c>
      <c r="W1793" s="171">
        <v>44074</v>
      </c>
      <c r="X1793" s="172" t="e">
        <f>+CONCATENATE(TEXT(#REF!,"yyyy"),"-",TEXT(#REF!,"mm"))</f>
        <v>#REF!</v>
      </c>
      <c r="Y1793" s="173" t="str">
        <f t="shared" si="282"/>
        <v>22</v>
      </c>
      <c r="Z1793" s="172" t="str">
        <f t="shared" si="283"/>
        <v>2020-07</v>
      </c>
      <c r="AA1793" s="170" t="e">
        <f>+VLOOKUP(Z1793,#REF!,2,FALSE)/VLOOKUP(X1793,#REF!,2,FALSE)</f>
        <v>#REF!</v>
      </c>
      <c r="AB1793" s="174" t="e">
        <f t="shared" si="284"/>
        <v>#REF!</v>
      </c>
      <c r="AC1793" s="174" t="e">
        <f t="shared" si="285"/>
        <v>#REF!</v>
      </c>
      <c r="AD1793" s="175" t="e">
        <f>+#REF!+365*Y1793</f>
        <v>#REF!</v>
      </c>
      <c r="AE1793" s="176" t="e">
        <f t="shared" si="286"/>
        <v>#REF!</v>
      </c>
      <c r="AF1793" s="170" t="e">
        <f>+VLOOKUP(CONCATENATE(TEXT(W1793,"yyyy"),"-",TEXT(W1793,"mm")),#REF!,2,0)</f>
        <v>#REF!</v>
      </c>
      <c r="AG1793" s="177" t="e">
        <f>+(AC1793*(1+'INFLAC PROYECTADA'!$B$8)^(AE1793))/((1+DEMANDADO!AF1793)^(AE1793))</f>
        <v>#REF!</v>
      </c>
      <c r="AH1793" s="169">
        <f>(0.2*VLOOKUP(D1793,'%.'!$A$1:$B$4,2,FALSE))+(0.35*VLOOKUP(E1793,'%.'!$A$1:$B$4,2,FALSE))+(0.1*VLOOKUP(F1793,'%.'!$A$1:$B$4,2,FALSE))+(0.35*VLOOKUP(G1793,'%.'!$A$1:$B$4,2,FALSE))</f>
        <v>1</v>
      </c>
      <c r="AI1793" s="128" t="str">
        <f t="shared" si="281"/>
        <v>ALTA</v>
      </c>
      <c r="AJ1793" s="128" t="str">
        <f t="shared" si="287"/>
        <v>Provisión contable</v>
      </c>
      <c r="AK1793" s="178" t="e">
        <f t="shared" si="288"/>
        <v>#REF!</v>
      </c>
    </row>
    <row r="1794" spans="1:37" ht="30" customHeight="1" x14ac:dyDescent="0.25">
      <c r="A1794" s="115">
        <v>1793</v>
      </c>
      <c r="B1794" s="85" t="s">
        <v>899</v>
      </c>
      <c r="C1794" s="85" t="s">
        <v>3893</v>
      </c>
      <c r="D1794" s="83" t="s">
        <v>48</v>
      </c>
      <c r="E1794" s="83" t="s">
        <v>48</v>
      </c>
      <c r="F1794" s="83" t="s">
        <v>48</v>
      </c>
      <c r="G1794" s="124" t="s">
        <v>48</v>
      </c>
      <c r="H1794" s="169">
        <f t="shared" ref="H1794:H1857" si="289">+IFERROR(AH1794,"")</f>
        <v>0.5</v>
      </c>
      <c r="I1794" s="170" t="str">
        <f t="shared" ref="I1794:I1857" si="290">+IFERROR(AI1794,"")</f>
        <v>MEDIA</v>
      </c>
      <c r="J1794" s="292">
        <v>223626138</v>
      </c>
      <c r="K1794" s="221">
        <v>1</v>
      </c>
      <c r="L1794" s="86" t="s">
        <v>132</v>
      </c>
      <c r="M1794" s="188">
        <v>0</v>
      </c>
      <c r="N1794" s="86" t="s">
        <v>405</v>
      </c>
      <c r="O1794" s="86" t="s">
        <v>405</v>
      </c>
      <c r="P1794" s="86">
        <v>5</v>
      </c>
      <c r="Q1794" s="68" t="s">
        <v>1147</v>
      </c>
      <c r="R1794" s="68"/>
      <c r="S1794" s="88">
        <v>40462</v>
      </c>
      <c r="T1794" s="68">
        <v>102693</v>
      </c>
      <c r="U1794" s="86" t="s">
        <v>178</v>
      </c>
      <c r="V1794" s="79" t="s">
        <v>3946</v>
      </c>
      <c r="W1794" s="171">
        <v>44074</v>
      </c>
      <c r="X1794" s="172" t="e">
        <f>+CONCATENATE(TEXT(#REF!,"yyyy"),"-",TEXT(#REF!,"mm"))</f>
        <v>#REF!</v>
      </c>
      <c r="Y1794" s="173" t="str">
        <f t="shared" si="282"/>
        <v>5</v>
      </c>
      <c r="Z1794" s="172" t="str">
        <f t="shared" si="283"/>
        <v>2020-07</v>
      </c>
      <c r="AA1794" s="170" t="e">
        <f>+VLOOKUP(Z1794,#REF!,2,FALSE)/VLOOKUP(X1794,#REF!,2,FALSE)</f>
        <v>#REF!</v>
      </c>
      <c r="AB1794" s="174" t="e">
        <f t="shared" si="284"/>
        <v>#REF!</v>
      </c>
      <c r="AC1794" s="174" t="e">
        <f t="shared" si="285"/>
        <v>#REF!</v>
      </c>
      <c r="AD1794" s="175" t="e">
        <f>+#REF!+365*Y1794</f>
        <v>#REF!</v>
      </c>
      <c r="AE1794" s="176" t="e">
        <f t="shared" si="286"/>
        <v>#REF!</v>
      </c>
      <c r="AF1794" s="170" t="e">
        <f>+VLOOKUP(CONCATENATE(TEXT(W1794,"yyyy"),"-",TEXT(W1794,"mm")),#REF!,2,0)</f>
        <v>#REF!</v>
      </c>
      <c r="AG1794" s="177" t="e">
        <f>+(AC1794*(1+'INFLAC PROYECTADA'!$B$8)^(AE1794))/((1+DEMANDADO!AF1794)^(AE1794))</f>
        <v>#REF!</v>
      </c>
      <c r="AH1794" s="169">
        <f>(0.2*VLOOKUP(D1794,'%.'!$A$1:$B$4,2,FALSE))+(0.35*VLOOKUP(E1794,'%.'!$A$1:$B$4,2,FALSE))+(0.1*VLOOKUP(F1794,'%.'!$A$1:$B$4,2,FALSE))+(0.35*VLOOKUP(G1794,'%.'!$A$1:$B$4,2,FALSE))</f>
        <v>0.5</v>
      </c>
      <c r="AI1794" s="128" t="str">
        <f t="shared" si="281"/>
        <v>MEDIA</v>
      </c>
      <c r="AJ1794" s="128" t="str">
        <f t="shared" si="287"/>
        <v>Cuentas de Orden</v>
      </c>
      <c r="AK1794" s="178" t="e">
        <f t="shared" si="288"/>
        <v>#REF!</v>
      </c>
    </row>
    <row r="1795" spans="1:37" ht="30" customHeight="1" x14ac:dyDescent="0.25">
      <c r="A1795" s="115">
        <v>1794</v>
      </c>
      <c r="B1795" s="85" t="s">
        <v>3894</v>
      </c>
      <c r="C1795" s="85" t="s">
        <v>3895</v>
      </c>
      <c r="D1795" s="83" t="s">
        <v>0</v>
      </c>
      <c r="E1795" s="83" t="s">
        <v>1</v>
      </c>
      <c r="F1795" s="83" t="s">
        <v>1</v>
      </c>
      <c r="G1795" s="83" t="s">
        <v>48</v>
      </c>
      <c r="H1795" s="169">
        <f t="shared" si="289"/>
        <v>0.39749999999999996</v>
      </c>
      <c r="I1795" s="170" t="str">
        <f t="shared" si="290"/>
        <v>MEDIA</v>
      </c>
      <c r="J1795" s="292">
        <v>60000000</v>
      </c>
      <c r="K1795" s="221">
        <v>0</v>
      </c>
      <c r="L1795" s="86" t="s">
        <v>131</v>
      </c>
      <c r="M1795" s="188">
        <v>0</v>
      </c>
      <c r="N1795" s="86" t="s">
        <v>405</v>
      </c>
      <c r="O1795" s="86" t="s">
        <v>405</v>
      </c>
      <c r="P1795" s="86">
        <v>5</v>
      </c>
      <c r="Q1795" s="68" t="s">
        <v>1147</v>
      </c>
      <c r="R1795" s="68"/>
      <c r="S1795" s="88">
        <v>43749</v>
      </c>
      <c r="T1795" s="68">
        <v>102693</v>
      </c>
      <c r="U1795" s="86" t="s">
        <v>171</v>
      </c>
      <c r="V1795" s="79" t="s">
        <v>3947</v>
      </c>
      <c r="W1795" s="171">
        <v>44074</v>
      </c>
      <c r="X1795" s="172" t="e">
        <f>+CONCATENATE(TEXT(#REF!,"yyyy"),"-",TEXT(#REF!,"mm"))</f>
        <v>#REF!</v>
      </c>
      <c r="Y1795" s="173" t="str">
        <f t="shared" si="282"/>
        <v>5</v>
      </c>
      <c r="Z1795" s="172" t="str">
        <f t="shared" si="283"/>
        <v>2020-07</v>
      </c>
      <c r="AA1795" s="170" t="e">
        <f>+VLOOKUP(Z1795,#REF!,2,FALSE)/VLOOKUP(X1795,#REF!,2,FALSE)</f>
        <v>#REF!</v>
      </c>
      <c r="AB1795" s="174" t="e">
        <f t="shared" si="284"/>
        <v>#REF!</v>
      </c>
      <c r="AC1795" s="174" t="e">
        <f t="shared" si="285"/>
        <v>#REF!</v>
      </c>
      <c r="AD1795" s="175" t="e">
        <f>+#REF!+365*Y1795</f>
        <v>#REF!</v>
      </c>
      <c r="AE1795" s="176" t="e">
        <f t="shared" si="286"/>
        <v>#REF!</v>
      </c>
      <c r="AF1795" s="170" t="e">
        <f>+VLOOKUP(CONCATENATE(TEXT(W1795,"yyyy"),"-",TEXT(W1795,"mm")),#REF!,2,0)</f>
        <v>#REF!</v>
      </c>
      <c r="AG1795" s="177" t="e">
        <f>+(AC1795*(1+'INFLAC PROYECTADA'!$B$8)^(AE1795))/((1+DEMANDADO!AF1795)^(AE1795))</f>
        <v>#REF!</v>
      </c>
      <c r="AH1795" s="169">
        <f>(0.2*VLOOKUP(D1795,'%.'!$A$1:$B$4,2,FALSE))+(0.35*VLOOKUP(E1795,'%.'!$A$1:$B$4,2,FALSE))+(0.1*VLOOKUP(F1795,'%.'!$A$1:$B$4,2,FALSE))+(0.35*VLOOKUP(G1795,'%.'!$A$1:$B$4,2,FALSE))</f>
        <v>0.39749999999999996</v>
      </c>
      <c r="AI1795" s="128" t="str">
        <f t="shared" ref="AI1795:AI1858" si="291">+IF(AH1795&gt;0.5,"ALTA",IF(AH1795&gt;0.25,"MEDIA",IF(AH1795&gt;=0.1,"BAJA",IF(AH1795&lt;0.1,"REMOTA"))))</f>
        <v>MEDIA</v>
      </c>
      <c r="AJ1795" s="128" t="str">
        <f t="shared" si="287"/>
        <v>Cuentas de Orden</v>
      </c>
      <c r="AK1795" s="178" t="e">
        <f t="shared" si="288"/>
        <v>#REF!</v>
      </c>
    </row>
    <row r="1796" spans="1:37" ht="30" customHeight="1" x14ac:dyDescent="0.25">
      <c r="A1796" s="115">
        <v>1795</v>
      </c>
      <c r="B1796" s="85" t="s">
        <v>3896</v>
      </c>
      <c r="C1796" s="85" t="s">
        <v>3897</v>
      </c>
      <c r="D1796" s="83" t="s">
        <v>48</v>
      </c>
      <c r="E1796" s="83" t="s">
        <v>48</v>
      </c>
      <c r="F1796" s="83" t="s">
        <v>48</v>
      </c>
      <c r="G1796" s="124" t="s">
        <v>48</v>
      </c>
      <c r="H1796" s="169">
        <f t="shared" si="289"/>
        <v>0.5</v>
      </c>
      <c r="I1796" s="170" t="str">
        <f t="shared" si="290"/>
        <v>MEDIA</v>
      </c>
      <c r="J1796" s="292">
        <v>318076341</v>
      </c>
      <c r="K1796" s="221">
        <v>1</v>
      </c>
      <c r="L1796" s="86" t="s">
        <v>132</v>
      </c>
      <c r="M1796" s="188">
        <v>0</v>
      </c>
      <c r="N1796" s="86" t="s">
        <v>405</v>
      </c>
      <c r="O1796" s="86" t="s">
        <v>405</v>
      </c>
      <c r="P1796" s="86">
        <v>4</v>
      </c>
      <c r="Q1796" s="68" t="s">
        <v>1147</v>
      </c>
      <c r="R1796" s="68"/>
      <c r="S1796" s="88">
        <v>40462</v>
      </c>
      <c r="T1796" s="68">
        <v>102693</v>
      </c>
      <c r="U1796" s="86" t="s">
        <v>171</v>
      </c>
      <c r="V1796" s="79" t="s">
        <v>3948</v>
      </c>
      <c r="W1796" s="171">
        <v>44074</v>
      </c>
      <c r="X1796" s="172" t="e">
        <f>+CONCATENATE(TEXT(#REF!,"yyyy"),"-",TEXT(#REF!,"mm"))</f>
        <v>#REF!</v>
      </c>
      <c r="Y1796" s="173" t="str">
        <f t="shared" si="282"/>
        <v>4</v>
      </c>
      <c r="Z1796" s="172" t="str">
        <f t="shared" si="283"/>
        <v>2020-07</v>
      </c>
      <c r="AA1796" s="170" t="e">
        <f>+VLOOKUP(Z1796,#REF!,2,FALSE)/VLOOKUP(X1796,#REF!,2,FALSE)</f>
        <v>#REF!</v>
      </c>
      <c r="AB1796" s="174" t="e">
        <f t="shared" si="284"/>
        <v>#REF!</v>
      </c>
      <c r="AC1796" s="174" t="e">
        <f t="shared" si="285"/>
        <v>#REF!</v>
      </c>
      <c r="AD1796" s="175" t="e">
        <f>+#REF!+365*Y1796</f>
        <v>#REF!</v>
      </c>
      <c r="AE1796" s="176" t="e">
        <f t="shared" si="286"/>
        <v>#REF!</v>
      </c>
      <c r="AF1796" s="170" t="e">
        <f>+VLOOKUP(CONCATENATE(TEXT(W1796,"yyyy"),"-",TEXT(W1796,"mm")),#REF!,2,0)</f>
        <v>#REF!</v>
      </c>
      <c r="AG1796" s="177" t="e">
        <f>+(AC1796*(1+'INFLAC PROYECTADA'!$B$8)^(AE1796))/((1+DEMANDADO!AF1796)^(AE1796))</f>
        <v>#REF!</v>
      </c>
      <c r="AH1796" s="169">
        <f>(0.2*VLOOKUP(D1796,'%.'!$A$1:$B$4,2,FALSE))+(0.35*VLOOKUP(E1796,'%.'!$A$1:$B$4,2,FALSE))+(0.1*VLOOKUP(F1796,'%.'!$A$1:$B$4,2,FALSE))+(0.35*VLOOKUP(G1796,'%.'!$A$1:$B$4,2,FALSE))</f>
        <v>0.5</v>
      </c>
      <c r="AI1796" s="128" t="str">
        <f t="shared" si="291"/>
        <v>MEDIA</v>
      </c>
      <c r="AJ1796" s="128" t="str">
        <f t="shared" si="287"/>
        <v>Cuentas de Orden</v>
      </c>
      <c r="AK1796" s="178" t="e">
        <f t="shared" si="288"/>
        <v>#REF!</v>
      </c>
    </row>
    <row r="1797" spans="1:37" ht="30" customHeight="1" x14ac:dyDescent="0.25">
      <c r="A1797" s="115">
        <v>1796</v>
      </c>
      <c r="B1797" s="85" t="s">
        <v>899</v>
      </c>
      <c r="C1797" s="85" t="s">
        <v>3898</v>
      </c>
      <c r="D1797" s="87" t="s">
        <v>1</v>
      </c>
      <c r="E1797" s="87" t="s">
        <v>1</v>
      </c>
      <c r="F1797" s="87" t="s">
        <v>1</v>
      </c>
      <c r="G1797" s="124" t="s">
        <v>1</v>
      </c>
      <c r="H1797" s="169">
        <f t="shared" si="289"/>
        <v>0.05</v>
      </c>
      <c r="I1797" s="170" t="str">
        <f t="shared" si="290"/>
        <v>REMOTA</v>
      </c>
      <c r="J1797" s="292">
        <v>0</v>
      </c>
      <c r="K1797" s="221">
        <v>0</v>
      </c>
      <c r="L1797" s="86" t="s">
        <v>132</v>
      </c>
      <c r="M1797" s="188">
        <v>0</v>
      </c>
      <c r="N1797" s="86" t="s">
        <v>405</v>
      </c>
      <c r="O1797" s="86" t="s">
        <v>405</v>
      </c>
      <c r="P1797" s="86">
        <v>4</v>
      </c>
      <c r="Q1797" s="68" t="s">
        <v>1147</v>
      </c>
      <c r="R1797" s="68"/>
      <c r="S1797" s="88">
        <v>40462</v>
      </c>
      <c r="T1797" s="68">
        <v>102693</v>
      </c>
      <c r="U1797" s="86" t="s">
        <v>178</v>
      </c>
      <c r="V1797" s="79" t="s">
        <v>3949</v>
      </c>
      <c r="W1797" s="171">
        <v>44074</v>
      </c>
      <c r="X1797" s="172" t="e">
        <f>+CONCATENATE(TEXT(#REF!,"yyyy"),"-",TEXT(#REF!,"mm"))</f>
        <v>#REF!</v>
      </c>
      <c r="Y1797" s="173" t="str">
        <f t="shared" si="282"/>
        <v>4</v>
      </c>
      <c r="Z1797" s="172" t="str">
        <f t="shared" si="283"/>
        <v>2020-07</v>
      </c>
      <c r="AA1797" s="170" t="e">
        <f>+VLOOKUP(Z1797,#REF!,2,FALSE)/VLOOKUP(X1797,#REF!,2,FALSE)</f>
        <v>#REF!</v>
      </c>
      <c r="AB1797" s="174" t="e">
        <f t="shared" si="284"/>
        <v>#REF!</v>
      </c>
      <c r="AC1797" s="174" t="e">
        <f t="shared" si="285"/>
        <v>#REF!</v>
      </c>
      <c r="AD1797" s="175" t="e">
        <f>+#REF!+365*Y1797</f>
        <v>#REF!</v>
      </c>
      <c r="AE1797" s="176" t="e">
        <f t="shared" si="286"/>
        <v>#REF!</v>
      </c>
      <c r="AF1797" s="170" t="e">
        <f>+VLOOKUP(CONCATENATE(TEXT(W1797,"yyyy"),"-",TEXT(W1797,"mm")),#REF!,2,0)</f>
        <v>#REF!</v>
      </c>
      <c r="AG1797" s="177" t="e">
        <f>+(AC1797*(1+'INFLAC PROYECTADA'!$B$8)^(AE1797))/((1+DEMANDADO!AF1797)^(AE1797))</f>
        <v>#REF!</v>
      </c>
      <c r="AH1797" s="169">
        <f>(0.2*VLOOKUP(D1797,'%.'!$A$1:$B$4,2,FALSE))+(0.35*VLOOKUP(E1797,'%.'!$A$1:$B$4,2,FALSE))+(0.1*VLOOKUP(F1797,'%.'!$A$1:$B$4,2,FALSE))+(0.35*VLOOKUP(G1797,'%.'!$A$1:$B$4,2,FALSE))</f>
        <v>0.05</v>
      </c>
      <c r="AI1797" s="128" t="str">
        <f t="shared" si="291"/>
        <v>REMOTA</v>
      </c>
      <c r="AJ1797" s="128" t="str">
        <f t="shared" si="287"/>
        <v>No se registra</v>
      </c>
      <c r="AK1797" s="178">
        <f t="shared" si="288"/>
        <v>0</v>
      </c>
    </row>
    <row r="1798" spans="1:37" ht="30" customHeight="1" x14ac:dyDescent="0.25">
      <c r="A1798" s="115">
        <v>1797</v>
      </c>
      <c r="B1798" s="85" t="s">
        <v>967</v>
      </c>
      <c r="C1798" s="85" t="s">
        <v>3899</v>
      </c>
      <c r="D1798" s="87" t="s">
        <v>1</v>
      </c>
      <c r="E1798" s="87" t="s">
        <v>48</v>
      </c>
      <c r="F1798" s="87" t="s">
        <v>48</v>
      </c>
      <c r="G1798" s="124" t="s">
        <v>1</v>
      </c>
      <c r="H1798" s="169">
        <f t="shared" si="289"/>
        <v>0.2525</v>
      </c>
      <c r="I1798" s="170" t="str">
        <f t="shared" si="290"/>
        <v>MEDIA</v>
      </c>
      <c r="J1798" s="292">
        <v>112948440</v>
      </c>
      <c r="K1798" s="221">
        <v>1</v>
      </c>
      <c r="L1798" s="86" t="s">
        <v>131</v>
      </c>
      <c r="M1798" s="188">
        <v>0</v>
      </c>
      <c r="N1798" s="86" t="s">
        <v>405</v>
      </c>
      <c r="O1798" s="86" t="s">
        <v>405</v>
      </c>
      <c r="P1798" s="86" t="s">
        <v>25</v>
      </c>
      <c r="Q1798" s="68" t="s">
        <v>1147</v>
      </c>
      <c r="R1798" s="68"/>
      <c r="S1798" s="88">
        <v>43749</v>
      </c>
      <c r="T1798" s="68">
        <v>102693</v>
      </c>
      <c r="U1798" s="86" t="s">
        <v>173</v>
      </c>
      <c r="V1798" s="79" t="s">
        <v>3950</v>
      </c>
      <c r="W1798" s="171">
        <v>44074</v>
      </c>
      <c r="X1798" s="172" t="e">
        <f>+CONCATENATE(TEXT(#REF!,"yyyy"),"-",TEXT(#REF!,"mm"))</f>
        <v>#REF!</v>
      </c>
      <c r="Y1798" s="173" t="str">
        <f t="shared" si="282"/>
        <v>5</v>
      </c>
      <c r="Z1798" s="172" t="str">
        <f t="shared" si="283"/>
        <v>2020-07</v>
      </c>
      <c r="AA1798" s="170" t="e">
        <f>+VLOOKUP(Z1798,#REF!,2,FALSE)/VLOOKUP(X1798,#REF!,2,FALSE)</f>
        <v>#REF!</v>
      </c>
      <c r="AB1798" s="174" t="e">
        <f t="shared" si="284"/>
        <v>#REF!</v>
      </c>
      <c r="AC1798" s="174" t="e">
        <f t="shared" si="285"/>
        <v>#REF!</v>
      </c>
      <c r="AD1798" s="175" t="e">
        <f>+#REF!+365*Y1798</f>
        <v>#REF!</v>
      </c>
      <c r="AE1798" s="176" t="e">
        <f t="shared" si="286"/>
        <v>#REF!</v>
      </c>
      <c r="AF1798" s="170" t="e">
        <f>+VLOOKUP(CONCATENATE(TEXT(W1798,"yyyy"),"-",TEXT(W1798,"mm")),#REF!,2,0)</f>
        <v>#REF!</v>
      </c>
      <c r="AG1798" s="177" t="e">
        <f>+(AC1798*(1+'INFLAC PROYECTADA'!$B$8)^(AE1798))/((1+DEMANDADO!AF1798)^(AE1798))</f>
        <v>#REF!</v>
      </c>
      <c r="AH1798" s="169">
        <f>(0.2*VLOOKUP(D1798,'%.'!$A$1:$B$4,2,FALSE))+(0.35*VLOOKUP(E1798,'%.'!$A$1:$B$4,2,FALSE))+(0.1*VLOOKUP(F1798,'%.'!$A$1:$B$4,2,FALSE))+(0.35*VLOOKUP(G1798,'%.'!$A$1:$B$4,2,FALSE))</f>
        <v>0.2525</v>
      </c>
      <c r="AI1798" s="128" t="str">
        <f t="shared" si="291"/>
        <v>MEDIA</v>
      </c>
      <c r="AJ1798" s="128" t="str">
        <f t="shared" si="287"/>
        <v>Cuentas de Orden</v>
      </c>
      <c r="AK1798" s="178" t="e">
        <f t="shared" si="288"/>
        <v>#REF!</v>
      </c>
    </row>
    <row r="1799" spans="1:37" ht="30" customHeight="1" x14ac:dyDescent="0.25">
      <c r="A1799" s="115">
        <v>1798</v>
      </c>
      <c r="B1799" s="85" t="s">
        <v>969</v>
      </c>
      <c r="C1799" s="85" t="s">
        <v>3900</v>
      </c>
      <c r="D1799" s="87" t="s">
        <v>48</v>
      </c>
      <c r="E1799" s="87" t="s">
        <v>48</v>
      </c>
      <c r="F1799" s="87" t="s">
        <v>48</v>
      </c>
      <c r="G1799" s="124" t="s">
        <v>1</v>
      </c>
      <c r="H1799" s="169">
        <f t="shared" si="289"/>
        <v>0.34250000000000003</v>
      </c>
      <c r="I1799" s="170" t="str">
        <f t="shared" si="290"/>
        <v>MEDIA</v>
      </c>
      <c r="J1799" s="292">
        <v>0</v>
      </c>
      <c r="K1799" s="221">
        <v>0</v>
      </c>
      <c r="L1799" s="86" t="s">
        <v>132</v>
      </c>
      <c r="M1799" s="188">
        <v>0</v>
      </c>
      <c r="N1799" s="86" t="s">
        <v>405</v>
      </c>
      <c r="O1799" s="86" t="s">
        <v>405</v>
      </c>
      <c r="P1799" s="86">
        <v>4</v>
      </c>
      <c r="Q1799" s="68" t="s">
        <v>1147</v>
      </c>
      <c r="R1799" s="68"/>
      <c r="S1799" s="88">
        <v>40462</v>
      </c>
      <c r="T1799" s="68">
        <v>102693</v>
      </c>
      <c r="U1799" s="86" t="s">
        <v>173</v>
      </c>
      <c r="V1799" s="79" t="s">
        <v>3949</v>
      </c>
      <c r="W1799" s="171">
        <v>44074</v>
      </c>
      <c r="X1799" s="172" t="e">
        <f>+CONCATENATE(TEXT(#REF!,"yyyy"),"-",TEXT(#REF!,"mm"))</f>
        <v>#REF!</v>
      </c>
      <c r="Y1799" s="173" t="str">
        <f t="shared" si="282"/>
        <v>4</v>
      </c>
      <c r="Z1799" s="172" t="str">
        <f t="shared" si="283"/>
        <v>2020-07</v>
      </c>
      <c r="AA1799" s="170" t="e">
        <f>+VLOOKUP(Z1799,#REF!,2,FALSE)/VLOOKUP(X1799,#REF!,2,FALSE)</f>
        <v>#REF!</v>
      </c>
      <c r="AB1799" s="174" t="e">
        <f t="shared" si="284"/>
        <v>#REF!</v>
      </c>
      <c r="AC1799" s="174" t="e">
        <f t="shared" si="285"/>
        <v>#REF!</v>
      </c>
      <c r="AD1799" s="175" t="e">
        <f>+#REF!+365*Y1799</f>
        <v>#REF!</v>
      </c>
      <c r="AE1799" s="176" t="e">
        <f t="shared" si="286"/>
        <v>#REF!</v>
      </c>
      <c r="AF1799" s="170" t="e">
        <f>+VLOOKUP(CONCATENATE(TEXT(W1799,"yyyy"),"-",TEXT(W1799,"mm")),#REF!,2,0)</f>
        <v>#REF!</v>
      </c>
      <c r="AG1799" s="177" t="e">
        <f>+(AC1799*(1+'INFLAC PROYECTADA'!$B$8)^(AE1799))/((1+DEMANDADO!AF1799)^(AE1799))</f>
        <v>#REF!</v>
      </c>
      <c r="AH1799" s="169">
        <f>(0.2*VLOOKUP(D1799,'%.'!$A$1:$B$4,2,FALSE))+(0.35*VLOOKUP(E1799,'%.'!$A$1:$B$4,2,FALSE))+(0.1*VLOOKUP(F1799,'%.'!$A$1:$B$4,2,FALSE))+(0.35*VLOOKUP(G1799,'%.'!$A$1:$B$4,2,FALSE))</f>
        <v>0.34250000000000003</v>
      </c>
      <c r="AI1799" s="128" t="str">
        <f t="shared" si="291"/>
        <v>MEDIA</v>
      </c>
      <c r="AJ1799" s="128" t="str">
        <f t="shared" si="287"/>
        <v>Cuentas de Orden</v>
      </c>
      <c r="AK1799" s="178" t="e">
        <f t="shared" si="288"/>
        <v>#REF!</v>
      </c>
    </row>
    <row r="1800" spans="1:37" ht="30" customHeight="1" x14ac:dyDescent="0.25">
      <c r="A1800" s="115">
        <v>1799</v>
      </c>
      <c r="B1800" s="79" t="s">
        <v>3901</v>
      </c>
      <c r="C1800" s="126" t="s">
        <v>5967</v>
      </c>
      <c r="D1800" s="79" t="s">
        <v>48</v>
      </c>
      <c r="E1800" s="82" t="s">
        <v>48</v>
      </c>
      <c r="F1800" s="82" t="s">
        <v>1</v>
      </c>
      <c r="G1800" s="82" t="s">
        <v>48</v>
      </c>
      <c r="H1800" s="169">
        <f t="shared" si="289"/>
        <v>0.45500000000000002</v>
      </c>
      <c r="I1800" s="170" t="str">
        <f t="shared" si="290"/>
        <v>MEDIA</v>
      </c>
      <c r="J1800" s="292">
        <v>702000</v>
      </c>
      <c r="K1800" s="221">
        <v>1</v>
      </c>
      <c r="L1800" s="68" t="s">
        <v>129</v>
      </c>
      <c r="M1800" s="188">
        <v>0</v>
      </c>
      <c r="N1800" s="68" t="s">
        <v>405</v>
      </c>
      <c r="O1800" s="199">
        <v>0</v>
      </c>
      <c r="P1800" s="68">
        <v>7</v>
      </c>
      <c r="Q1800" s="68" t="s">
        <v>1147</v>
      </c>
      <c r="R1800" s="68"/>
      <c r="S1800" s="88">
        <v>40462</v>
      </c>
      <c r="T1800" s="68">
        <v>102693</v>
      </c>
      <c r="U1800" s="81" t="s">
        <v>178</v>
      </c>
      <c r="V1800" s="81" t="s">
        <v>3951</v>
      </c>
      <c r="W1800" s="171">
        <v>44074</v>
      </c>
      <c r="X1800" s="172" t="e">
        <f>+CONCATENATE(TEXT(#REF!,"yyyy"),"-",TEXT(#REF!,"mm"))</f>
        <v>#REF!</v>
      </c>
      <c r="Y1800" s="173" t="str">
        <f t="shared" si="282"/>
        <v>7</v>
      </c>
      <c r="Z1800" s="172" t="str">
        <f t="shared" si="283"/>
        <v>2020-07</v>
      </c>
      <c r="AA1800" s="170" t="e">
        <f>+VLOOKUP(Z1800,#REF!,2,FALSE)/VLOOKUP(X1800,#REF!,2,FALSE)</f>
        <v>#REF!</v>
      </c>
      <c r="AB1800" s="174" t="e">
        <f t="shared" si="284"/>
        <v>#REF!</v>
      </c>
      <c r="AC1800" s="174" t="e">
        <f t="shared" si="285"/>
        <v>#REF!</v>
      </c>
      <c r="AD1800" s="175" t="e">
        <f>+#REF!+365*Y1800</f>
        <v>#REF!</v>
      </c>
      <c r="AE1800" s="176" t="e">
        <f t="shared" si="286"/>
        <v>#REF!</v>
      </c>
      <c r="AF1800" s="170" t="e">
        <f>+VLOOKUP(CONCATENATE(TEXT(W1800,"yyyy"),"-",TEXT(W1800,"mm")),#REF!,2,0)</f>
        <v>#REF!</v>
      </c>
      <c r="AG1800" s="177" t="e">
        <f>+(AC1800*(1+'INFLAC PROYECTADA'!$B$8)^(AE1800))/((1+DEMANDADO!AF1800)^(AE1800))</f>
        <v>#REF!</v>
      </c>
      <c r="AH1800" s="169">
        <f>(0.2*VLOOKUP(D1800,'%.'!$A$1:$B$4,2,FALSE))+(0.35*VLOOKUP(E1800,'%.'!$A$1:$B$4,2,FALSE))+(0.1*VLOOKUP(F1800,'%.'!$A$1:$B$4,2,FALSE))+(0.35*VLOOKUP(G1800,'%.'!$A$1:$B$4,2,FALSE))</f>
        <v>0.45500000000000002</v>
      </c>
      <c r="AI1800" s="128" t="str">
        <f t="shared" si="291"/>
        <v>MEDIA</v>
      </c>
      <c r="AJ1800" s="128" t="str">
        <f t="shared" si="287"/>
        <v>Cuentas de Orden</v>
      </c>
      <c r="AK1800" s="178" t="e">
        <f t="shared" si="288"/>
        <v>#REF!</v>
      </c>
    </row>
    <row r="1801" spans="1:37" ht="30" customHeight="1" x14ac:dyDescent="0.25">
      <c r="A1801" s="115">
        <v>1800</v>
      </c>
      <c r="B1801" s="79" t="s">
        <v>3880</v>
      </c>
      <c r="C1801" s="126" t="s">
        <v>3902</v>
      </c>
      <c r="D1801" s="79" t="s">
        <v>1</v>
      </c>
      <c r="E1801" s="82" t="s">
        <v>1</v>
      </c>
      <c r="F1801" s="82" t="s">
        <v>1</v>
      </c>
      <c r="G1801" s="82" t="s">
        <v>1</v>
      </c>
      <c r="H1801" s="169">
        <f t="shared" si="289"/>
        <v>0.05</v>
      </c>
      <c r="I1801" s="170" t="str">
        <f t="shared" si="290"/>
        <v>REMOTA</v>
      </c>
      <c r="J1801" s="292">
        <v>0</v>
      </c>
      <c r="K1801" s="221">
        <v>0</v>
      </c>
      <c r="L1801" s="68" t="s">
        <v>129</v>
      </c>
      <c r="M1801" s="188">
        <v>0</v>
      </c>
      <c r="N1801" s="68" t="s">
        <v>405</v>
      </c>
      <c r="O1801" s="199" t="s">
        <v>405</v>
      </c>
      <c r="P1801" s="68">
        <v>7</v>
      </c>
      <c r="Q1801" s="68" t="s">
        <v>1147</v>
      </c>
      <c r="R1801" s="68"/>
      <c r="S1801" s="88">
        <v>43749</v>
      </c>
      <c r="T1801" s="68">
        <v>102693</v>
      </c>
      <c r="U1801" s="81" t="s">
        <v>76</v>
      </c>
      <c r="V1801" s="81"/>
      <c r="W1801" s="171">
        <v>44074</v>
      </c>
      <c r="X1801" s="172" t="e">
        <f>+CONCATENATE(TEXT(#REF!,"yyyy"),"-",TEXT(#REF!,"mm"))</f>
        <v>#REF!</v>
      </c>
      <c r="Y1801" s="173" t="str">
        <f t="shared" si="282"/>
        <v>7</v>
      </c>
      <c r="Z1801" s="172" t="str">
        <f t="shared" si="283"/>
        <v>2020-07</v>
      </c>
      <c r="AA1801" s="170" t="e">
        <f>+VLOOKUP(Z1801,#REF!,2,FALSE)/VLOOKUP(X1801,#REF!,2,FALSE)</f>
        <v>#REF!</v>
      </c>
      <c r="AB1801" s="174" t="e">
        <f t="shared" si="284"/>
        <v>#REF!</v>
      </c>
      <c r="AC1801" s="174" t="e">
        <f t="shared" si="285"/>
        <v>#REF!</v>
      </c>
      <c r="AD1801" s="175" t="e">
        <f>+#REF!+365*Y1801</f>
        <v>#REF!</v>
      </c>
      <c r="AE1801" s="176" t="e">
        <f t="shared" si="286"/>
        <v>#REF!</v>
      </c>
      <c r="AF1801" s="170" t="e">
        <f>+VLOOKUP(CONCATENATE(TEXT(W1801,"yyyy"),"-",TEXT(W1801,"mm")),#REF!,2,0)</f>
        <v>#REF!</v>
      </c>
      <c r="AG1801" s="177" t="e">
        <f>+(AC1801*(1+'INFLAC PROYECTADA'!$B$8)^(AE1801))/((1+DEMANDADO!AF1801)^(AE1801))</f>
        <v>#REF!</v>
      </c>
      <c r="AH1801" s="169">
        <f>(0.2*VLOOKUP(D1801,'%.'!$A$1:$B$4,2,FALSE))+(0.35*VLOOKUP(E1801,'%.'!$A$1:$B$4,2,FALSE))+(0.1*VLOOKUP(F1801,'%.'!$A$1:$B$4,2,FALSE))+(0.35*VLOOKUP(G1801,'%.'!$A$1:$B$4,2,FALSE))</f>
        <v>0.05</v>
      </c>
      <c r="AI1801" s="128" t="str">
        <f t="shared" si="291"/>
        <v>REMOTA</v>
      </c>
      <c r="AJ1801" s="128" t="str">
        <f t="shared" si="287"/>
        <v>No se registra</v>
      </c>
      <c r="AK1801" s="178">
        <f t="shared" si="288"/>
        <v>0</v>
      </c>
    </row>
    <row r="1802" spans="1:37" ht="30" customHeight="1" x14ac:dyDescent="0.25">
      <c r="A1802" s="115">
        <v>1801</v>
      </c>
      <c r="B1802" s="79" t="s">
        <v>3903</v>
      </c>
      <c r="C1802" s="126" t="s">
        <v>3904</v>
      </c>
      <c r="D1802" s="79" t="s">
        <v>1</v>
      </c>
      <c r="E1802" s="82" t="s">
        <v>1</v>
      </c>
      <c r="F1802" s="82" t="s">
        <v>1</v>
      </c>
      <c r="G1802" s="82" t="s">
        <v>1</v>
      </c>
      <c r="H1802" s="169">
        <f t="shared" si="289"/>
        <v>0.05</v>
      </c>
      <c r="I1802" s="170" t="str">
        <f t="shared" si="290"/>
        <v>REMOTA</v>
      </c>
      <c r="J1802" s="292">
        <v>0</v>
      </c>
      <c r="K1802" s="221">
        <v>0</v>
      </c>
      <c r="L1802" s="68" t="s">
        <v>129</v>
      </c>
      <c r="M1802" s="188">
        <v>0</v>
      </c>
      <c r="N1802" s="68" t="s">
        <v>405</v>
      </c>
      <c r="O1802" s="199" t="s">
        <v>405</v>
      </c>
      <c r="P1802" s="68">
        <v>7</v>
      </c>
      <c r="Q1802" s="68" t="s">
        <v>1147</v>
      </c>
      <c r="R1802" s="68"/>
      <c r="S1802" s="88">
        <v>40462</v>
      </c>
      <c r="T1802" s="68">
        <v>102693</v>
      </c>
      <c r="U1802" s="81" t="s">
        <v>76</v>
      </c>
      <c r="V1802" s="81" t="s">
        <v>3952</v>
      </c>
      <c r="W1802" s="171">
        <v>44074</v>
      </c>
      <c r="X1802" s="172" t="e">
        <f>+CONCATENATE(TEXT(#REF!,"yyyy"),"-",TEXT(#REF!,"mm"))</f>
        <v>#REF!</v>
      </c>
      <c r="Y1802" s="173" t="str">
        <f t="shared" si="282"/>
        <v>7</v>
      </c>
      <c r="Z1802" s="172" t="str">
        <f t="shared" si="283"/>
        <v>2020-07</v>
      </c>
      <c r="AA1802" s="170" t="e">
        <f>+VLOOKUP(Z1802,#REF!,2,FALSE)/VLOOKUP(X1802,#REF!,2,FALSE)</f>
        <v>#REF!</v>
      </c>
      <c r="AB1802" s="174" t="e">
        <f t="shared" si="284"/>
        <v>#REF!</v>
      </c>
      <c r="AC1802" s="174" t="e">
        <f t="shared" si="285"/>
        <v>#REF!</v>
      </c>
      <c r="AD1802" s="175" t="e">
        <f>+#REF!+365*Y1802</f>
        <v>#REF!</v>
      </c>
      <c r="AE1802" s="176" t="e">
        <f t="shared" si="286"/>
        <v>#REF!</v>
      </c>
      <c r="AF1802" s="170" t="e">
        <f>+VLOOKUP(CONCATENATE(TEXT(W1802,"yyyy"),"-",TEXT(W1802,"mm")),#REF!,2,0)</f>
        <v>#REF!</v>
      </c>
      <c r="AG1802" s="177" t="e">
        <f>+(AC1802*(1+'INFLAC PROYECTADA'!$B$8)^(AE1802))/((1+DEMANDADO!AF1802)^(AE1802))</f>
        <v>#REF!</v>
      </c>
      <c r="AH1802" s="169">
        <f>(0.2*VLOOKUP(D1802,'%.'!$A$1:$B$4,2,FALSE))+(0.35*VLOOKUP(E1802,'%.'!$A$1:$B$4,2,FALSE))+(0.1*VLOOKUP(F1802,'%.'!$A$1:$B$4,2,FALSE))+(0.35*VLOOKUP(G1802,'%.'!$A$1:$B$4,2,FALSE))</f>
        <v>0.05</v>
      </c>
      <c r="AI1802" s="128" t="str">
        <f t="shared" si="291"/>
        <v>REMOTA</v>
      </c>
      <c r="AJ1802" s="128" t="str">
        <f t="shared" si="287"/>
        <v>No se registra</v>
      </c>
      <c r="AK1802" s="178">
        <f t="shared" si="288"/>
        <v>0</v>
      </c>
    </row>
    <row r="1803" spans="1:37" ht="30" customHeight="1" x14ac:dyDescent="0.25">
      <c r="A1803" s="115">
        <v>1802</v>
      </c>
      <c r="B1803" s="79" t="s">
        <v>2687</v>
      </c>
      <c r="C1803" s="85" t="s">
        <v>3905</v>
      </c>
      <c r="D1803" s="83" t="s">
        <v>48</v>
      </c>
      <c r="E1803" s="83" t="s">
        <v>48</v>
      </c>
      <c r="F1803" s="83" t="s">
        <v>48</v>
      </c>
      <c r="G1803" s="124" t="s">
        <v>48</v>
      </c>
      <c r="H1803" s="169">
        <f t="shared" si="289"/>
        <v>0.5</v>
      </c>
      <c r="I1803" s="170" t="str">
        <f t="shared" si="290"/>
        <v>MEDIA</v>
      </c>
      <c r="J1803" s="292">
        <v>110664000</v>
      </c>
      <c r="K1803" s="221">
        <v>0</v>
      </c>
      <c r="L1803" s="68" t="s">
        <v>129</v>
      </c>
      <c r="M1803" s="188">
        <v>0</v>
      </c>
      <c r="N1803" s="86" t="s">
        <v>405</v>
      </c>
      <c r="O1803" s="86" t="s">
        <v>405</v>
      </c>
      <c r="P1803" s="86">
        <v>8</v>
      </c>
      <c r="Q1803" s="68" t="s">
        <v>1147</v>
      </c>
      <c r="R1803" s="68"/>
      <c r="S1803" s="88">
        <v>40462</v>
      </c>
      <c r="T1803" s="68">
        <v>102693</v>
      </c>
      <c r="U1803" s="81" t="s">
        <v>76</v>
      </c>
      <c r="V1803" s="86"/>
      <c r="W1803" s="171">
        <v>44074</v>
      </c>
      <c r="X1803" s="172" t="e">
        <f>+CONCATENATE(TEXT(#REF!,"yyyy"),"-",TEXT(#REF!,"mm"))</f>
        <v>#REF!</v>
      </c>
      <c r="Y1803" s="173" t="str">
        <f t="shared" si="282"/>
        <v>8</v>
      </c>
      <c r="Z1803" s="172" t="str">
        <f t="shared" si="283"/>
        <v>2020-07</v>
      </c>
      <c r="AA1803" s="170" t="e">
        <f>+VLOOKUP(Z1803,#REF!,2,FALSE)/VLOOKUP(X1803,#REF!,2,FALSE)</f>
        <v>#REF!</v>
      </c>
      <c r="AB1803" s="174" t="e">
        <f t="shared" si="284"/>
        <v>#REF!</v>
      </c>
      <c r="AC1803" s="174" t="e">
        <f t="shared" si="285"/>
        <v>#REF!</v>
      </c>
      <c r="AD1803" s="175" t="e">
        <f>+#REF!+365*Y1803</f>
        <v>#REF!</v>
      </c>
      <c r="AE1803" s="176" t="e">
        <f t="shared" si="286"/>
        <v>#REF!</v>
      </c>
      <c r="AF1803" s="170" t="e">
        <f>+VLOOKUP(CONCATENATE(TEXT(W1803,"yyyy"),"-",TEXT(W1803,"mm")),#REF!,2,0)</f>
        <v>#REF!</v>
      </c>
      <c r="AG1803" s="177" t="e">
        <f>+(AC1803*(1+'INFLAC PROYECTADA'!$B$8)^(AE1803))/((1+DEMANDADO!AF1803)^(AE1803))</f>
        <v>#REF!</v>
      </c>
      <c r="AH1803" s="169">
        <f>(0.2*VLOOKUP(D1803,'%.'!$A$1:$B$4,2,FALSE))+(0.35*VLOOKUP(E1803,'%.'!$A$1:$B$4,2,FALSE))+(0.1*VLOOKUP(F1803,'%.'!$A$1:$B$4,2,FALSE))+(0.35*VLOOKUP(G1803,'%.'!$A$1:$B$4,2,FALSE))</f>
        <v>0.5</v>
      </c>
      <c r="AI1803" s="128" t="str">
        <f t="shared" si="291"/>
        <v>MEDIA</v>
      </c>
      <c r="AJ1803" s="128" t="str">
        <f t="shared" si="287"/>
        <v>Cuentas de Orden</v>
      </c>
      <c r="AK1803" s="178" t="e">
        <f t="shared" si="288"/>
        <v>#REF!</v>
      </c>
    </row>
    <row r="1804" spans="1:37" ht="30" customHeight="1" x14ac:dyDescent="0.25">
      <c r="A1804" s="115">
        <v>1803</v>
      </c>
      <c r="B1804" s="79" t="s">
        <v>2689</v>
      </c>
      <c r="C1804" s="126" t="s">
        <v>3906</v>
      </c>
      <c r="D1804" s="79" t="s">
        <v>1</v>
      </c>
      <c r="E1804" s="82" t="s">
        <v>1</v>
      </c>
      <c r="F1804" s="82" t="s">
        <v>1</v>
      </c>
      <c r="G1804" s="82" t="s">
        <v>1</v>
      </c>
      <c r="H1804" s="169">
        <f t="shared" si="289"/>
        <v>0.05</v>
      </c>
      <c r="I1804" s="170" t="str">
        <f t="shared" si="290"/>
        <v>REMOTA</v>
      </c>
      <c r="J1804" s="292">
        <v>0</v>
      </c>
      <c r="K1804" s="221">
        <v>0</v>
      </c>
      <c r="L1804" s="68" t="s">
        <v>129</v>
      </c>
      <c r="M1804" s="188">
        <v>0</v>
      </c>
      <c r="N1804" s="86" t="s">
        <v>405</v>
      </c>
      <c r="O1804" s="189">
        <v>0</v>
      </c>
      <c r="P1804" s="86">
        <v>7</v>
      </c>
      <c r="Q1804" s="68" t="s">
        <v>1147</v>
      </c>
      <c r="R1804" s="68"/>
      <c r="S1804" s="88">
        <v>43749</v>
      </c>
      <c r="T1804" s="68">
        <v>102693</v>
      </c>
      <c r="U1804" s="81" t="s">
        <v>171</v>
      </c>
      <c r="V1804" s="81" t="s">
        <v>3953</v>
      </c>
      <c r="W1804" s="171">
        <v>44074</v>
      </c>
      <c r="X1804" s="172" t="e">
        <f>+CONCATENATE(TEXT(#REF!,"yyyy"),"-",TEXT(#REF!,"mm"))</f>
        <v>#REF!</v>
      </c>
      <c r="Y1804" s="173" t="str">
        <f t="shared" si="282"/>
        <v>7</v>
      </c>
      <c r="Z1804" s="172" t="str">
        <f t="shared" si="283"/>
        <v>2020-07</v>
      </c>
      <c r="AA1804" s="170" t="e">
        <f>+VLOOKUP(Z1804,#REF!,2,FALSE)/VLOOKUP(X1804,#REF!,2,FALSE)</f>
        <v>#REF!</v>
      </c>
      <c r="AB1804" s="174" t="e">
        <f t="shared" si="284"/>
        <v>#REF!</v>
      </c>
      <c r="AC1804" s="174" t="e">
        <f t="shared" si="285"/>
        <v>#REF!</v>
      </c>
      <c r="AD1804" s="175" t="e">
        <f>+#REF!+365*Y1804</f>
        <v>#REF!</v>
      </c>
      <c r="AE1804" s="176" t="e">
        <f t="shared" si="286"/>
        <v>#REF!</v>
      </c>
      <c r="AF1804" s="170" t="e">
        <f>+VLOOKUP(CONCATENATE(TEXT(W1804,"yyyy"),"-",TEXT(W1804,"mm")),#REF!,2,0)</f>
        <v>#REF!</v>
      </c>
      <c r="AG1804" s="177" t="e">
        <f>+(AC1804*(1+'INFLAC PROYECTADA'!$B$8)^(AE1804))/((1+DEMANDADO!AF1804)^(AE1804))</f>
        <v>#REF!</v>
      </c>
      <c r="AH1804" s="169">
        <f>(0.2*VLOOKUP(D1804,'%.'!$A$1:$B$4,2,FALSE))+(0.35*VLOOKUP(E1804,'%.'!$A$1:$B$4,2,FALSE))+(0.1*VLOOKUP(F1804,'%.'!$A$1:$B$4,2,FALSE))+(0.35*VLOOKUP(G1804,'%.'!$A$1:$B$4,2,FALSE))</f>
        <v>0.05</v>
      </c>
      <c r="AI1804" s="128" t="str">
        <f t="shared" si="291"/>
        <v>REMOTA</v>
      </c>
      <c r="AJ1804" s="128" t="str">
        <f t="shared" si="287"/>
        <v>No se registra</v>
      </c>
      <c r="AK1804" s="178">
        <f t="shared" si="288"/>
        <v>0</v>
      </c>
    </row>
    <row r="1805" spans="1:37" ht="30" customHeight="1" x14ac:dyDescent="0.25">
      <c r="A1805" s="115">
        <v>1804</v>
      </c>
      <c r="B1805" s="79" t="s">
        <v>3907</v>
      </c>
      <c r="C1805" s="126" t="s">
        <v>3908</v>
      </c>
      <c r="D1805" s="79" t="s">
        <v>0</v>
      </c>
      <c r="E1805" s="82" t="s">
        <v>0</v>
      </c>
      <c r="F1805" s="82" t="s">
        <v>0</v>
      </c>
      <c r="G1805" s="82" t="s">
        <v>0</v>
      </c>
      <c r="H1805" s="169">
        <f t="shared" si="289"/>
        <v>1</v>
      </c>
      <c r="I1805" s="170" t="str">
        <f t="shared" si="290"/>
        <v>ALTA</v>
      </c>
      <c r="J1805" s="292">
        <v>59635850</v>
      </c>
      <c r="K1805" s="221">
        <v>0.3</v>
      </c>
      <c r="L1805" s="68" t="s">
        <v>129</v>
      </c>
      <c r="M1805" s="188">
        <v>0</v>
      </c>
      <c r="N1805" s="86" t="s">
        <v>405</v>
      </c>
      <c r="O1805" s="86" t="s">
        <v>405</v>
      </c>
      <c r="P1805" s="86">
        <v>5</v>
      </c>
      <c r="Q1805" s="68" t="s">
        <v>1147</v>
      </c>
      <c r="R1805" s="68"/>
      <c r="S1805" s="88">
        <v>40462</v>
      </c>
      <c r="T1805" s="68">
        <v>102693</v>
      </c>
      <c r="U1805" s="81" t="s">
        <v>171</v>
      </c>
      <c r="V1805" s="81"/>
      <c r="W1805" s="171">
        <v>44074</v>
      </c>
      <c r="X1805" s="172" t="e">
        <f>+CONCATENATE(TEXT(#REF!,"yyyy"),"-",TEXT(#REF!,"mm"))</f>
        <v>#REF!</v>
      </c>
      <c r="Y1805" s="173" t="str">
        <f t="shared" si="282"/>
        <v>5</v>
      </c>
      <c r="Z1805" s="172" t="str">
        <f t="shared" si="283"/>
        <v>2020-07</v>
      </c>
      <c r="AA1805" s="170" t="e">
        <f>+VLOOKUP(Z1805,#REF!,2,FALSE)/VLOOKUP(X1805,#REF!,2,FALSE)</f>
        <v>#REF!</v>
      </c>
      <c r="AB1805" s="174" t="e">
        <f t="shared" si="284"/>
        <v>#REF!</v>
      </c>
      <c r="AC1805" s="174" t="e">
        <f t="shared" si="285"/>
        <v>#REF!</v>
      </c>
      <c r="AD1805" s="175" t="e">
        <f>+#REF!+365*Y1805</f>
        <v>#REF!</v>
      </c>
      <c r="AE1805" s="176" t="e">
        <f t="shared" si="286"/>
        <v>#REF!</v>
      </c>
      <c r="AF1805" s="170" t="e">
        <f>+VLOOKUP(CONCATENATE(TEXT(W1805,"yyyy"),"-",TEXT(W1805,"mm")),#REF!,2,0)</f>
        <v>#REF!</v>
      </c>
      <c r="AG1805" s="177" t="e">
        <f>+(AC1805*(1+'INFLAC PROYECTADA'!$B$8)^(AE1805))/((1+DEMANDADO!AF1805)^(AE1805))</f>
        <v>#REF!</v>
      </c>
      <c r="AH1805" s="169">
        <f>(0.2*VLOOKUP(D1805,'%.'!$A$1:$B$4,2,FALSE))+(0.35*VLOOKUP(E1805,'%.'!$A$1:$B$4,2,FALSE))+(0.1*VLOOKUP(F1805,'%.'!$A$1:$B$4,2,FALSE))+(0.35*VLOOKUP(G1805,'%.'!$A$1:$B$4,2,FALSE))</f>
        <v>1</v>
      </c>
      <c r="AI1805" s="128" t="str">
        <f t="shared" si="291"/>
        <v>ALTA</v>
      </c>
      <c r="AJ1805" s="128" t="str">
        <f t="shared" si="287"/>
        <v>Provisión contable</v>
      </c>
      <c r="AK1805" s="178" t="e">
        <f t="shared" si="288"/>
        <v>#REF!</v>
      </c>
    </row>
    <row r="1806" spans="1:37" ht="30" customHeight="1" x14ac:dyDescent="0.25">
      <c r="A1806" s="115">
        <v>1805</v>
      </c>
      <c r="B1806" s="79" t="s">
        <v>3909</v>
      </c>
      <c r="C1806" s="126" t="s">
        <v>3910</v>
      </c>
      <c r="D1806" s="87" t="s">
        <v>48</v>
      </c>
      <c r="E1806" s="87" t="s">
        <v>48</v>
      </c>
      <c r="F1806" s="87" t="s">
        <v>48</v>
      </c>
      <c r="G1806" s="124" t="s">
        <v>1</v>
      </c>
      <c r="H1806" s="169">
        <f t="shared" si="289"/>
        <v>0.34250000000000003</v>
      </c>
      <c r="I1806" s="170" t="str">
        <f t="shared" si="290"/>
        <v>MEDIA</v>
      </c>
      <c r="J1806" s="292">
        <v>28476398</v>
      </c>
      <c r="K1806" s="221">
        <v>1</v>
      </c>
      <c r="L1806" s="68" t="s">
        <v>128</v>
      </c>
      <c r="M1806" s="188">
        <v>0</v>
      </c>
      <c r="N1806" s="86" t="s">
        <v>405</v>
      </c>
      <c r="O1806" s="86" t="s">
        <v>405</v>
      </c>
      <c r="P1806" s="86">
        <v>7</v>
      </c>
      <c r="Q1806" s="68" t="s">
        <v>1147</v>
      </c>
      <c r="R1806" s="68"/>
      <c r="S1806" s="88">
        <v>40462</v>
      </c>
      <c r="T1806" s="68">
        <v>102693</v>
      </c>
      <c r="U1806" s="81" t="s">
        <v>178</v>
      </c>
      <c r="V1806" s="81"/>
      <c r="W1806" s="171">
        <v>44074</v>
      </c>
      <c r="X1806" s="172" t="e">
        <f>+CONCATENATE(TEXT(#REF!,"yyyy"),"-",TEXT(#REF!,"mm"))</f>
        <v>#REF!</v>
      </c>
      <c r="Y1806" s="173" t="str">
        <f t="shared" si="282"/>
        <v>7</v>
      </c>
      <c r="Z1806" s="172" t="str">
        <f t="shared" si="283"/>
        <v>2020-07</v>
      </c>
      <c r="AA1806" s="170" t="e">
        <f>+VLOOKUP(Z1806,#REF!,2,FALSE)/VLOOKUP(X1806,#REF!,2,FALSE)</f>
        <v>#REF!</v>
      </c>
      <c r="AB1806" s="174" t="e">
        <f t="shared" si="284"/>
        <v>#REF!</v>
      </c>
      <c r="AC1806" s="174" t="e">
        <f t="shared" si="285"/>
        <v>#REF!</v>
      </c>
      <c r="AD1806" s="175" t="e">
        <f>+#REF!+365*Y1806</f>
        <v>#REF!</v>
      </c>
      <c r="AE1806" s="176" t="e">
        <f t="shared" si="286"/>
        <v>#REF!</v>
      </c>
      <c r="AF1806" s="170" t="e">
        <f>+VLOOKUP(CONCATENATE(TEXT(W1806,"yyyy"),"-",TEXT(W1806,"mm")),#REF!,2,0)</f>
        <v>#REF!</v>
      </c>
      <c r="AG1806" s="177" t="e">
        <f>+(AC1806*(1+'INFLAC PROYECTADA'!$B$8)^(AE1806))/((1+DEMANDADO!AF1806)^(AE1806))</f>
        <v>#REF!</v>
      </c>
      <c r="AH1806" s="169">
        <f>(0.2*VLOOKUP(D1806,'%.'!$A$1:$B$4,2,FALSE))+(0.35*VLOOKUP(E1806,'%.'!$A$1:$B$4,2,FALSE))+(0.1*VLOOKUP(F1806,'%.'!$A$1:$B$4,2,FALSE))+(0.35*VLOOKUP(G1806,'%.'!$A$1:$B$4,2,FALSE))</f>
        <v>0.34250000000000003</v>
      </c>
      <c r="AI1806" s="128" t="str">
        <f t="shared" si="291"/>
        <v>MEDIA</v>
      </c>
      <c r="AJ1806" s="128" t="str">
        <f t="shared" si="287"/>
        <v>Cuentas de Orden</v>
      </c>
      <c r="AK1806" s="178" t="e">
        <f t="shared" si="288"/>
        <v>#REF!</v>
      </c>
    </row>
    <row r="1807" spans="1:37" ht="30" customHeight="1" x14ac:dyDescent="0.25">
      <c r="A1807" s="115">
        <v>1806</v>
      </c>
      <c r="B1807" s="79" t="s">
        <v>2689</v>
      </c>
      <c r="C1807" s="126" t="s">
        <v>3911</v>
      </c>
      <c r="D1807" s="79" t="s">
        <v>1</v>
      </c>
      <c r="E1807" s="82" t="s">
        <v>1</v>
      </c>
      <c r="F1807" s="82" t="s">
        <v>1</v>
      </c>
      <c r="G1807" s="82" t="s">
        <v>0</v>
      </c>
      <c r="H1807" s="169">
        <f t="shared" si="289"/>
        <v>0.38249999999999995</v>
      </c>
      <c r="I1807" s="170" t="str">
        <f t="shared" si="290"/>
        <v>MEDIA</v>
      </c>
      <c r="J1807" s="292">
        <v>395208251</v>
      </c>
      <c r="K1807" s="221">
        <v>1</v>
      </c>
      <c r="L1807" s="68" t="s">
        <v>128</v>
      </c>
      <c r="M1807" s="188">
        <v>0</v>
      </c>
      <c r="N1807" s="86" t="s">
        <v>405</v>
      </c>
      <c r="O1807" s="86" t="s">
        <v>405</v>
      </c>
      <c r="P1807" s="86">
        <v>10</v>
      </c>
      <c r="Q1807" s="68" t="s">
        <v>1147</v>
      </c>
      <c r="R1807" s="68"/>
      <c r="S1807" s="88">
        <v>40462</v>
      </c>
      <c r="T1807" s="68">
        <v>102693</v>
      </c>
      <c r="U1807" s="81" t="s">
        <v>171</v>
      </c>
      <c r="V1807" s="81"/>
      <c r="W1807" s="171">
        <v>44074</v>
      </c>
      <c r="X1807" s="172" t="e">
        <f>+CONCATENATE(TEXT(#REF!,"yyyy"),"-",TEXT(#REF!,"mm"))</f>
        <v>#REF!</v>
      </c>
      <c r="Y1807" s="173" t="str">
        <f t="shared" si="282"/>
        <v>10</v>
      </c>
      <c r="Z1807" s="172" t="str">
        <f t="shared" si="283"/>
        <v>2020-07</v>
      </c>
      <c r="AA1807" s="170" t="e">
        <f>+VLOOKUP(Z1807,#REF!,2,FALSE)/VLOOKUP(X1807,#REF!,2,FALSE)</f>
        <v>#REF!</v>
      </c>
      <c r="AB1807" s="174" t="e">
        <f t="shared" si="284"/>
        <v>#REF!</v>
      </c>
      <c r="AC1807" s="174" t="e">
        <f t="shared" si="285"/>
        <v>#REF!</v>
      </c>
      <c r="AD1807" s="175" t="e">
        <f>+#REF!+365*Y1807</f>
        <v>#REF!</v>
      </c>
      <c r="AE1807" s="176" t="e">
        <f t="shared" si="286"/>
        <v>#REF!</v>
      </c>
      <c r="AF1807" s="170" t="e">
        <f>+VLOOKUP(CONCATENATE(TEXT(W1807,"yyyy"),"-",TEXT(W1807,"mm")),#REF!,2,0)</f>
        <v>#REF!</v>
      </c>
      <c r="AG1807" s="177" t="e">
        <f>+(AC1807*(1+'INFLAC PROYECTADA'!$B$8)^(AE1807))/((1+DEMANDADO!AF1807)^(AE1807))</f>
        <v>#REF!</v>
      </c>
      <c r="AH1807" s="169">
        <f>(0.2*VLOOKUP(D1807,'%.'!$A$1:$B$4,2,FALSE))+(0.35*VLOOKUP(E1807,'%.'!$A$1:$B$4,2,FALSE))+(0.1*VLOOKUP(F1807,'%.'!$A$1:$B$4,2,FALSE))+(0.35*VLOOKUP(G1807,'%.'!$A$1:$B$4,2,FALSE))</f>
        <v>0.38249999999999995</v>
      </c>
      <c r="AI1807" s="128" t="str">
        <f t="shared" si="291"/>
        <v>MEDIA</v>
      </c>
      <c r="AJ1807" s="128" t="str">
        <f t="shared" si="287"/>
        <v>Cuentas de Orden</v>
      </c>
      <c r="AK1807" s="178" t="e">
        <f t="shared" si="288"/>
        <v>#REF!</v>
      </c>
    </row>
    <row r="1808" spans="1:37" ht="30" customHeight="1" x14ac:dyDescent="0.25">
      <c r="A1808" s="115">
        <v>1807</v>
      </c>
      <c r="B1808" s="82" t="s">
        <v>1406</v>
      </c>
      <c r="C1808" s="126" t="s">
        <v>3912</v>
      </c>
      <c r="D1808" s="83" t="s">
        <v>1</v>
      </c>
      <c r="E1808" s="83" t="s">
        <v>1</v>
      </c>
      <c r="F1808" s="83" t="s">
        <v>1</v>
      </c>
      <c r="G1808" s="124" t="s">
        <v>0</v>
      </c>
      <c r="H1808" s="169">
        <f t="shared" si="289"/>
        <v>0.38249999999999995</v>
      </c>
      <c r="I1808" s="170" t="str">
        <f t="shared" si="290"/>
        <v>MEDIA</v>
      </c>
      <c r="J1808" s="292">
        <v>73197265</v>
      </c>
      <c r="K1808" s="221">
        <v>1</v>
      </c>
      <c r="L1808" s="196" t="s">
        <v>129</v>
      </c>
      <c r="M1808" s="188"/>
      <c r="N1808" s="68" t="s">
        <v>405</v>
      </c>
      <c r="O1808" s="199" t="s">
        <v>405</v>
      </c>
      <c r="P1808" s="68">
        <v>4</v>
      </c>
      <c r="Q1808" s="68" t="s">
        <v>1147</v>
      </c>
      <c r="R1808" s="68"/>
      <c r="S1808" s="88">
        <v>40462</v>
      </c>
      <c r="T1808" s="68">
        <v>102693</v>
      </c>
      <c r="U1808" s="68" t="s">
        <v>76</v>
      </c>
      <c r="V1808" s="81" t="s">
        <v>3954</v>
      </c>
      <c r="W1808" s="171">
        <v>44074</v>
      </c>
      <c r="X1808" s="172" t="e">
        <f>+CONCATENATE(TEXT(#REF!,"yyyy"),"-",TEXT(#REF!,"mm"))</f>
        <v>#REF!</v>
      </c>
      <c r="Y1808" s="173" t="str">
        <f t="shared" si="282"/>
        <v>4</v>
      </c>
      <c r="Z1808" s="172" t="str">
        <f t="shared" si="283"/>
        <v>2020-07</v>
      </c>
      <c r="AA1808" s="170" t="e">
        <f>+VLOOKUP(Z1808,#REF!,2,FALSE)/VLOOKUP(X1808,#REF!,2,FALSE)</f>
        <v>#REF!</v>
      </c>
      <c r="AB1808" s="174" t="e">
        <f t="shared" si="284"/>
        <v>#REF!</v>
      </c>
      <c r="AC1808" s="174" t="e">
        <f t="shared" si="285"/>
        <v>#REF!</v>
      </c>
      <c r="AD1808" s="175" t="e">
        <f>+#REF!+365*Y1808</f>
        <v>#REF!</v>
      </c>
      <c r="AE1808" s="176" t="e">
        <f t="shared" si="286"/>
        <v>#REF!</v>
      </c>
      <c r="AF1808" s="170" t="e">
        <f>+VLOOKUP(CONCATENATE(TEXT(W1808,"yyyy"),"-",TEXT(W1808,"mm")),#REF!,2,0)</f>
        <v>#REF!</v>
      </c>
      <c r="AG1808" s="177" t="e">
        <f>+(AC1808*(1+'INFLAC PROYECTADA'!$B$8)^(AE1808))/((1+DEMANDADO!AF1808)^(AE1808))</f>
        <v>#REF!</v>
      </c>
      <c r="AH1808" s="169">
        <f>(0.2*VLOOKUP(D1808,'%.'!$A$1:$B$4,2,FALSE))+(0.35*VLOOKUP(E1808,'%.'!$A$1:$B$4,2,FALSE))+(0.1*VLOOKUP(F1808,'%.'!$A$1:$B$4,2,FALSE))+(0.35*VLOOKUP(G1808,'%.'!$A$1:$B$4,2,FALSE))</f>
        <v>0.38249999999999995</v>
      </c>
      <c r="AI1808" s="128" t="str">
        <f t="shared" si="291"/>
        <v>MEDIA</v>
      </c>
      <c r="AJ1808" s="128" t="str">
        <f t="shared" si="287"/>
        <v>Cuentas de Orden</v>
      </c>
      <c r="AK1808" s="178" t="e">
        <f t="shared" si="288"/>
        <v>#REF!</v>
      </c>
    </row>
    <row r="1809" spans="1:37" ht="30" customHeight="1" x14ac:dyDescent="0.25">
      <c r="A1809" s="115">
        <v>1808</v>
      </c>
      <c r="B1809" s="83" t="s">
        <v>3913</v>
      </c>
      <c r="C1809" s="126" t="s">
        <v>3914</v>
      </c>
      <c r="D1809" s="83" t="s">
        <v>48</v>
      </c>
      <c r="E1809" s="83" t="s">
        <v>48</v>
      </c>
      <c r="F1809" s="83" t="s">
        <v>1</v>
      </c>
      <c r="G1809" s="124" t="s">
        <v>48</v>
      </c>
      <c r="H1809" s="169">
        <f t="shared" si="289"/>
        <v>0.45500000000000002</v>
      </c>
      <c r="I1809" s="170" t="str">
        <f t="shared" si="290"/>
        <v>MEDIA</v>
      </c>
      <c r="J1809" s="292">
        <v>64048000</v>
      </c>
      <c r="K1809" s="221">
        <v>1</v>
      </c>
      <c r="L1809" s="196" t="s">
        <v>128</v>
      </c>
      <c r="M1809" s="188"/>
      <c r="N1809" s="68" t="s">
        <v>405</v>
      </c>
      <c r="O1809" s="199" t="s">
        <v>405</v>
      </c>
      <c r="P1809" s="68">
        <v>5</v>
      </c>
      <c r="Q1809" s="68" t="s">
        <v>1147</v>
      </c>
      <c r="R1809" s="68"/>
      <c r="S1809" s="88">
        <v>40462</v>
      </c>
      <c r="T1809" s="68">
        <v>102693</v>
      </c>
      <c r="U1809" s="68" t="s">
        <v>178</v>
      </c>
      <c r="V1809" s="68" t="s">
        <v>3955</v>
      </c>
      <c r="W1809" s="171">
        <v>44074</v>
      </c>
      <c r="X1809" s="172" t="e">
        <f>+CONCATENATE(TEXT(#REF!,"yyyy"),"-",TEXT(#REF!,"mm"))</f>
        <v>#REF!</v>
      </c>
      <c r="Y1809" s="173" t="str">
        <f t="shared" si="282"/>
        <v>5</v>
      </c>
      <c r="Z1809" s="172" t="str">
        <f t="shared" si="283"/>
        <v>2020-07</v>
      </c>
      <c r="AA1809" s="170" t="e">
        <f>+VLOOKUP(Z1809,#REF!,2,FALSE)/VLOOKUP(X1809,#REF!,2,FALSE)</f>
        <v>#REF!</v>
      </c>
      <c r="AB1809" s="174" t="e">
        <f t="shared" si="284"/>
        <v>#REF!</v>
      </c>
      <c r="AC1809" s="174" t="e">
        <f t="shared" si="285"/>
        <v>#REF!</v>
      </c>
      <c r="AD1809" s="175" t="e">
        <f>+#REF!+365*Y1809</f>
        <v>#REF!</v>
      </c>
      <c r="AE1809" s="176" t="e">
        <f t="shared" si="286"/>
        <v>#REF!</v>
      </c>
      <c r="AF1809" s="170" t="e">
        <f>+VLOOKUP(CONCATENATE(TEXT(W1809,"yyyy"),"-",TEXT(W1809,"mm")),#REF!,2,0)</f>
        <v>#REF!</v>
      </c>
      <c r="AG1809" s="177" t="e">
        <f>+(AC1809*(1+'INFLAC PROYECTADA'!$B$8)^(AE1809))/((1+DEMANDADO!AF1809)^(AE1809))</f>
        <v>#REF!</v>
      </c>
      <c r="AH1809" s="169">
        <f>(0.2*VLOOKUP(D1809,'%.'!$A$1:$B$4,2,FALSE))+(0.35*VLOOKUP(E1809,'%.'!$A$1:$B$4,2,FALSE))+(0.1*VLOOKUP(F1809,'%.'!$A$1:$B$4,2,FALSE))+(0.35*VLOOKUP(G1809,'%.'!$A$1:$B$4,2,FALSE))</f>
        <v>0.45500000000000002</v>
      </c>
      <c r="AI1809" s="128" t="str">
        <f t="shared" si="291"/>
        <v>MEDIA</v>
      </c>
      <c r="AJ1809" s="128" t="str">
        <f t="shared" si="287"/>
        <v>Cuentas de Orden</v>
      </c>
      <c r="AK1809" s="178" t="e">
        <f t="shared" si="288"/>
        <v>#REF!</v>
      </c>
    </row>
    <row r="1810" spans="1:37" ht="30" customHeight="1" x14ac:dyDescent="0.25">
      <c r="A1810" s="115">
        <v>1809</v>
      </c>
      <c r="B1810" s="267" t="s">
        <v>3957</v>
      </c>
      <c r="C1810" s="126" t="s">
        <v>3958</v>
      </c>
      <c r="D1810" s="83" t="s">
        <v>0</v>
      </c>
      <c r="E1810" s="83" t="s">
        <v>0</v>
      </c>
      <c r="F1810" s="83" t="s">
        <v>48</v>
      </c>
      <c r="G1810" s="124" t="s">
        <v>0</v>
      </c>
      <c r="H1810" s="169">
        <f t="shared" si="289"/>
        <v>0.95000000000000007</v>
      </c>
      <c r="I1810" s="170" t="str">
        <f t="shared" si="290"/>
        <v>ALTA</v>
      </c>
      <c r="J1810" s="292">
        <v>55647491</v>
      </c>
      <c r="K1810" s="221">
        <v>0.18</v>
      </c>
      <c r="L1810" s="82" t="s">
        <v>130</v>
      </c>
      <c r="M1810" s="188">
        <v>0</v>
      </c>
      <c r="N1810" s="83" t="s">
        <v>405</v>
      </c>
      <c r="O1810" s="189">
        <v>0</v>
      </c>
      <c r="P1810" s="83">
        <v>4</v>
      </c>
      <c r="Q1810" s="83" t="s">
        <v>4098</v>
      </c>
      <c r="R1810" s="83">
        <v>43012</v>
      </c>
      <c r="S1810" s="93">
        <v>43012</v>
      </c>
      <c r="T1810" s="83">
        <v>117199</v>
      </c>
      <c r="U1810" s="83" t="s">
        <v>171</v>
      </c>
      <c r="V1810" s="83" t="s">
        <v>1467</v>
      </c>
      <c r="W1810" s="171">
        <v>44074</v>
      </c>
      <c r="X1810" s="172" t="e">
        <f>+CONCATENATE(TEXT(#REF!,"yyyy"),"-",TEXT(#REF!,"mm"))</f>
        <v>#REF!</v>
      </c>
      <c r="Y1810" s="173" t="str">
        <f t="shared" si="282"/>
        <v>4</v>
      </c>
      <c r="Z1810" s="172" t="str">
        <f t="shared" si="283"/>
        <v>2020-07</v>
      </c>
      <c r="AA1810" s="170" t="e">
        <f>+VLOOKUP(Z1810,#REF!,2,FALSE)/VLOOKUP(X1810,#REF!,2,FALSE)</f>
        <v>#REF!</v>
      </c>
      <c r="AB1810" s="174" t="e">
        <f t="shared" si="284"/>
        <v>#REF!</v>
      </c>
      <c r="AC1810" s="174" t="e">
        <f t="shared" si="285"/>
        <v>#REF!</v>
      </c>
      <c r="AD1810" s="175" t="e">
        <f>+#REF!+365*Y1810</f>
        <v>#REF!</v>
      </c>
      <c r="AE1810" s="176" t="e">
        <f t="shared" si="286"/>
        <v>#REF!</v>
      </c>
      <c r="AF1810" s="170" t="e">
        <f>+VLOOKUP(CONCATENATE(TEXT(W1810,"yyyy"),"-",TEXT(W1810,"mm")),#REF!,2,0)</f>
        <v>#REF!</v>
      </c>
      <c r="AG1810" s="177" t="e">
        <f>+(AC1810*(1+'INFLAC PROYECTADA'!$B$8)^(AE1810))/((1+DEMANDADO!AF1810)^(AE1810))</f>
        <v>#REF!</v>
      </c>
      <c r="AH1810" s="169">
        <f>(0.2*VLOOKUP(D1810,'%.'!$A$1:$B$4,2,FALSE))+(0.35*VLOOKUP(E1810,'%.'!$A$1:$B$4,2,FALSE))+(0.1*VLOOKUP(F1810,'%.'!$A$1:$B$4,2,FALSE))+(0.35*VLOOKUP(G1810,'%.'!$A$1:$B$4,2,FALSE))</f>
        <v>0.95000000000000007</v>
      </c>
      <c r="AI1810" s="128" t="str">
        <f t="shared" si="291"/>
        <v>ALTA</v>
      </c>
      <c r="AJ1810" s="128" t="str">
        <f t="shared" si="287"/>
        <v>Provisión contable</v>
      </c>
      <c r="AK1810" s="178" t="e">
        <f t="shared" si="288"/>
        <v>#REF!</v>
      </c>
    </row>
    <row r="1811" spans="1:37" ht="30" customHeight="1" x14ac:dyDescent="0.25">
      <c r="A1811" s="115">
        <v>1810</v>
      </c>
      <c r="B1811" s="267" t="s">
        <v>3959</v>
      </c>
      <c r="C1811" s="126" t="s">
        <v>3960</v>
      </c>
      <c r="D1811" s="83" t="s">
        <v>48</v>
      </c>
      <c r="E1811" s="83" t="s">
        <v>1</v>
      </c>
      <c r="F1811" s="83" t="s">
        <v>1</v>
      </c>
      <c r="G1811" s="124" t="s">
        <v>0</v>
      </c>
      <c r="H1811" s="169">
        <f t="shared" si="289"/>
        <v>0.47249999999999998</v>
      </c>
      <c r="I1811" s="170" t="str">
        <f t="shared" si="290"/>
        <v>MEDIA</v>
      </c>
      <c r="J1811" s="292">
        <v>337321137</v>
      </c>
      <c r="K1811" s="221">
        <v>0.7</v>
      </c>
      <c r="L1811" s="83" t="s">
        <v>149</v>
      </c>
      <c r="M1811" s="188">
        <v>0</v>
      </c>
      <c r="N1811" s="83" t="s">
        <v>405</v>
      </c>
      <c r="O1811" s="189">
        <v>0</v>
      </c>
      <c r="P1811" s="83" t="s">
        <v>407</v>
      </c>
      <c r="Q1811" s="83" t="s">
        <v>4098</v>
      </c>
      <c r="R1811" s="83">
        <v>43012</v>
      </c>
      <c r="S1811" s="93">
        <v>43012</v>
      </c>
      <c r="T1811" s="83">
        <v>117199</v>
      </c>
      <c r="U1811" s="83" t="s">
        <v>171</v>
      </c>
      <c r="V1811" s="83" t="s">
        <v>4099</v>
      </c>
      <c r="W1811" s="171">
        <v>44074</v>
      </c>
      <c r="X1811" s="172" t="e">
        <f>+CONCATENATE(TEXT(#REF!,"yyyy"),"-",TEXT(#REF!,"mm"))</f>
        <v>#REF!</v>
      </c>
      <c r="Y1811" s="173" t="str">
        <f t="shared" si="282"/>
        <v>3</v>
      </c>
      <c r="Z1811" s="172" t="str">
        <f t="shared" si="283"/>
        <v>2020-07</v>
      </c>
      <c r="AA1811" s="170" t="e">
        <f>+VLOOKUP(Z1811,#REF!,2,FALSE)/VLOOKUP(X1811,#REF!,2,FALSE)</f>
        <v>#REF!</v>
      </c>
      <c r="AB1811" s="174" t="e">
        <f t="shared" si="284"/>
        <v>#REF!</v>
      </c>
      <c r="AC1811" s="174" t="e">
        <f t="shared" si="285"/>
        <v>#REF!</v>
      </c>
      <c r="AD1811" s="175" t="e">
        <f>+#REF!+365*Y1811</f>
        <v>#REF!</v>
      </c>
      <c r="AE1811" s="176" t="e">
        <f t="shared" si="286"/>
        <v>#REF!</v>
      </c>
      <c r="AF1811" s="170" t="e">
        <f>+VLOOKUP(CONCATENATE(TEXT(W1811,"yyyy"),"-",TEXT(W1811,"mm")),#REF!,2,0)</f>
        <v>#REF!</v>
      </c>
      <c r="AG1811" s="177" t="e">
        <f>+(AC1811*(1+'INFLAC PROYECTADA'!$B$8)^(AE1811))/((1+DEMANDADO!AF1811)^(AE1811))</f>
        <v>#REF!</v>
      </c>
      <c r="AH1811" s="169">
        <f>(0.2*VLOOKUP(D1811,'%.'!$A$1:$B$4,2,FALSE))+(0.35*VLOOKUP(E1811,'%.'!$A$1:$B$4,2,FALSE))+(0.1*VLOOKUP(F1811,'%.'!$A$1:$B$4,2,FALSE))+(0.35*VLOOKUP(G1811,'%.'!$A$1:$B$4,2,FALSE))</f>
        <v>0.47249999999999998</v>
      </c>
      <c r="AI1811" s="128" t="str">
        <f t="shared" si="291"/>
        <v>MEDIA</v>
      </c>
      <c r="AJ1811" s="128" t="str">
        <f t="shared" si="287"/>
        <v>Cuentas de Orden</v>
      </c>
      <c r="AK1811" s="178" t="e">
        <f t="shared" si="288"/>
        <v>#REF!</v>
      </c>
    </row>
    <row r="1812" spans="1:37" ht="30" customHeight="1" x14ac:dyDescent="0.25">
      <c r="A1812" s="115">
        <v>1811</v>
      </c>
      <c r="B1812" s="267" t="s">
        <v>3957</v>
      </c>
      <c r="C1812" s="126" t="s">
        <v>3961</v>
      </c>
      <c r="D1812" s="83" t="s">
        <v>0</v>
      </c>
      <c r="E1812" s="83" t="s">
        <v>0</v>
      </c>
      <c r="F1812" s="83" t="s">
        <v>48</v>
      </c>
      <c r="G1812" s="124" t="s">
        <v>0</v>
      </c>
      <c r="H1812" s="169">
        <f t="shared" si="289"/>
        <v>0.95000000000000007</v>
      </c>
      <c r="I1812" s="170" t="str">
        <f t="shared" si="290"/>
        <v>ALTA</v>
      </c>
      <c r="J1812" s="292">
        <v>55785041</v>
      </c>
      <c r="K1812" s="221">
        <v>0.19</v>
      </c>
      <c r="L1812" s="82" t="s">
        <v>130</v>
      </c>
      <c r="M1812" s="188">
        <v>0</v>
      </c>
      <c r="N1812" s="83" t="s">
        <v>405</v>
      </c>
      <c r="O1812" s="189">
        <v>0</v>
      </c>
      <c r="P1812" s="83">
        <v>4</v>
      </c>
      <c r="Q1812" s="83" t="s">
        <v>4098</v>
      </c>
      <c r="R1812" s="83">
        <v>43012</v>
      </c>
      <c r="S1812" s="93">
        <v>43012</v>
      </c>
      <c r="T1812" s="83">
        <v>117199</v>
      </c>
      <c r="U1812" s="83" t="s">
        <v>171</v>
      </c>
      <c r="V1812" s="83" t="s">
        <v>1467</v>
      </c>
      <c r="W1812" s="171">
        <v>44074</v>
      </c>
      <c r="X1812" s="172" t="e">
        <f>+CONCATENATE(TEXT(#REF!,"yyyy"),"-",TEXT(#REF!,"mm"))</f>
        <v>#REF!</v>
      </c>
      <c r="Y1812" s="173" t="str">
        <f t="shared" si="282"/>
        <v>4</v>
      </c>
      <c r="Z1812" s="172" t="str">
        <f t="shared" si="283"/>
        <v>2020-07</v>
      </c>
      <c r="AA1812" s="170" t="e">
        <f>+VLOOKUP(Z1812,#REF!,2,FALSE)/VLOOKUP(X1812,#REF!,2,FALSE)</f>
        <v>#REF!</v>
      </c>
      <c r="AB1812" s="174" t="e">
        <f t="shared" si="284"/>
        <v>#REF!</v>
      </c>
      <c r="AC1812" s="174" t="e">
        <f t="shared" si="285"/>
        <v>#REF!</v>
      </c>
      <c r="AD1812" s="175" t="e">
        <f>+#REF!+365*Y1812</f>
        <v>#REF!</v>
      </c>
      <c r="AE1812" s="176" t="e">
        <f t="shared" si="286"/>
        <v>#REF!</v>
      </c>
      <c r="AF1812" s="170" t="e">
        <f>+VLOOKUP(CONCATENATE(TEXT(W1812,"yyyy"),"-",TEXT(W1812,"mm")),#REF!,2,0)</f>
        <v>#REF!</v>
      </c>
      <c r="AG1812" s="177" t="e">
        <f>+(AC1812*(1+'INFLAC PROYECTADA'!$B$8)^(AE1812))/((1+DEMANDADO!AF1812)^(AE1812))</f>
        <v>#REF!</v>
      </c>
      <c r="AH1812" s="169">
        <f>(0.2*VLOOKUP(D1812,'%.'!$A$1:$B$4,2,FALSE))+(0.35*VLOOKUP(E1812,'%.'!$A$1:$B$4,2,FALSE))+(0.1*VLOOKUP(F1812,'%.'!$A$1:$B$4,2,FALSE))+(0.35*VLOOKUP(G1812,'%.'!$A$1:$B$4,2,FALSE))</f>
        <v>0.95000000000000007</v>
      </c>
      <c r="AI1812" s="128" t="str">
        <f t="shared" si="291"/>
        <v>ALTA</v>
      </c>
      <c r="AJ1812" s="128" t="str">
        <f t="shared" si="287"/>
        <v>Provisión contable</v>
      </c>
      <c r="AK1812" s="178" t="e">
        <f t="shared" si="288"/>
        <v>#REF!</v>
      </c>
    </row>
    <row r="1813" spans="1:37" ht="30" customHeight="1" x14ac:dyDescent="0.25">
      <c r="A1813" s="115">
        <v>1812</v>
      </c>
      <c r="B1813" s="267" t="s">
        <v>3957</v>
      </c>
      <c r="C1813" s="126" t="s">
        <v>3962</v>
      </c>
      <c r="D1813" s="83" t="s">
        <v>0</v>
      </c>
      <c r="E1813" s="83" t="s">
        <v>0</v>
      </c>
      <c r="F1813" s="83" t="s">
        <v>48</v>
      </c>
      <c r="G1813" s="124" t="s">
        <v>0</v>
      </c>
      <c r="H1813" s="169">
        <f t="shared" si="289"/>
        <v>0.95000000000000007</v>
      </c>
      <c r="I1813" s="170" t="str">
        <f t="shared" si="290"/>
        <v>ALTA</v>
      </c>
      <c r="J1813" s="292">
        <v>53772468</v>
      </c>
      <c r="K1813" s="221">
        <v>0.17</v>
      </c>
      <c r="L1813" s="82" t="s">
        <v>130</v>
      </c>
      <c r="M1813" s="188">
        <v>0</v>
      </c>
      <c r="N1813" s="83" t="s">
        <v>405</v>
      </c>
      <c r="O1813" s="189">
        <v>0</v>
      </c>
      <c r="P1813" s="83">
        <v>4</v>
      </c>
      <c r="Q1813" s="83" t="s">
        <v>4098</v>
      </c>
      <c r="R1813" s="83">
        <v>43012</v>
      </c>
      <c r="S1813" s="93">
        <v>43012</v>
      </c>
      <c r="T1813" s="83">
        <v>117199</v>
      </c>
      <c r="U1813" s="83" t="s">
        <v>171</v>
      </c>
      <c r="V1813" s="83" t="s">
        <v>1467</v>
      </c>
      <c r="W1813" s="171">
        <v>44074</v>
      </c>
      <c r="X1813" s="172" t="e">
        <f>+CONCATENATE(TEXT(#REF!,"yyyy"),"-",TEXT(#REF!,"mm"))</f>
        <v>#REF!</v>
      </c>
      <c r="Y1813" s="173" t="str">
        <f t="shared" si="282"/>
        <v>4</v>
      </c>
      <c r="Z1813" s="172" t="str">
        <f t="shared" si="283"/>
        <v>2020-07</v>
      </c>
      <c r="AA1813" s="170" t="e">
        <f>+VLOOKUP(Z1813,#REF!,2,FALSE)/VLOOKUP(X1813,#REF!,2,FALSE)</f>
        <v>#REF!</v>
      </c>
      <c r="AB1813" s="174" t="e">
        <f t="shared" si="284"/>
        <v>#REF!</v>
      </c>
      <c r="AC1813" s="174" t="e">
        <f t="shared" si="285"/>
        <v>#REF!</v>
      </c>
      <c r="AD1813" s="175" t="e">
        <f>+#REF!+365*Y1813</f>
        <v>#REF!</v>
      </c>
      <c r="AE1813" s="176" t="e">
        <f t="shared" si="286"/>
        <v>#REF!</v>
      </c>
      <c r="AF1813" s="170" t="e">
        <f>+VLOOKUP(CONCATENATE(TEXT(W1813,"yyyy"),"-",TEXT(W1813,"mm")),#REF!,2,0)</f>
        <v>#REF!</v>
      </c>
      <c r="AG1813" s="177" t="e">
        <f>+(AC1813*(1+'INFLAC PROYECTADA'!$B$8)^(AE1813))/((1+DEMANDADO!AF1813)^(AE1813))</f>
        <v>#REF!</v>
      </c>
      <c r="AH1813" s="169">
        <f>(0.2*VLOOKUP(D1813,'%.'!$A$1:$B$4,2,FALSE))+(0.35*VLOOKUP(E1813,'%.'!$A$1:$B$4,2,FALSE))+(0.1*VLOOKUP(F1813,'%.'!$A$1:$B$4,2,FALSE))+(0.35*VLOOKUP(G1813,'%.'!$A$1:$B$4,2,FALSE))</f>
        <v>0.95000000000000007</v>
      </c>
      <c r="AI1813" s="128" t="str">
        <f t="shared" si="291"/>
        <v>ALTA</v>
      </c>
      <c r="AJ1813" s="128" t="str">
        <f t="shared" si="287"/>
        <v>Provisión contable</v>
      </c>
      <c r="AK1813" s="178" t="e">
        <f t="shared" si="288"/>
        <v>#REF!</v>
      </c>
    </row>
    <row r="1814" spans="1:37" ht="30" customHeight="1" x14ac:dyDescent="0.25">
      <c r="A1814" s="115">
        <v>1813</v>
      </c>
      <c r="B1814" s="267" t="s">
        <v>3956</v>
      </c>
      <c r="C1814" s="126" t="s">
        <v>3963</v>
      </c>
      <c r="D1814" s="83" t="s">
        <v>1</v>
      </c>
      <c r="E1814" s="83" t="s">
        <v>48</v>
      </c>
      <c r="F1814" s="83" t="s">
        <v>0</v>
      </c>
      <c r="G1814" s="124" t="s">
        <v>0</v>
      </c>
      <c r="H1814" s="169">
        <f t="shared" si="289"/>
        <v>0.63500000000000001</v>
      </c>
      <c r="I1814" s="170" t="str">
        <f t="shared" si="290"/>
        <v>ALTA</v>
      </c>
      <c r="J1814" s="292">
        <v>760000</v>
      </c>
      <c r="K1814" s="221">
        <v>0</v>
      </c>
      <c r="L1814" s="82" t="s">
        <v>136</v>
      </c>
      <c r="M1814" s="188">
        <v>0</v>
      </c>
      <c r="N1814" s="83" t="s">
        <v>405</v>
      </c>
      <c r="O1814" s="189">
        <v>0</v>
      </c>
      <c r="P1814" s="83">
        <v>4</v>
      </c>
      <c r="Q1814" s="83" t="s">
        <v>4098</v>
      </c>
      <c r="R1814" s="83">
        <v>43012</v>
      </c>
      <c r="S1814" s="93">
        <v>43012</v>
      </c>
      <c r="T1814" s="83">
        <v>117199</v>
      </c>
      <c r="U1814" s="83" t="s">
        <v>178</v>
      </c>
      <c r="V1814" s="82" t="s">
        <v>4100</v>
      </c>
      <c r="W1814" s="171">
        <v>44074</v>
      </c>
      <c r="X1814" s="172" t="e">
        <f>+CONCATENATE(TEXT(#REF!,"yyyy"),"-",TEXT(#REF!,"mm"))</f>
        <v>#REF!</v>
      </c>
      <c r="Y1814" s="173" t="str">
        <f t="shared" si="282"/>
        <v>4</v>
      </c>
      <c r="Z1814" s="172" t="str">
        <f t="shared" si="283"/>
        <v>2020-07</v>
      </c>
      <c r="AA1814" s="170" t="e">
        <f>+VLOOKUP(Z1814,#REF!,2,FALSE)/VLOOKUP(X1814,#REF!,2,FALSE)</f>
        <v>#REF!</v>
      </c>
      <c r="AB1814" s="174" t="e">
        <f t="shared" si="284"/>
        <v>#REF!</v>
      </c>
      <c r="AC1814" s="174" t="e">
        <f t="shared" si="285"/>
        <v>#REF!</v>
      </c>
      <c r="AD1814" s="175" t="e">
        <f>+#REF!+365*Y1814</f>
        <v>#REF!</v>
      </c>
      <c r="AE1814" s="176" t="e">
        <f t="shared" si="286"/>
        <v>#REF!</v>
      </c>
      <c r="AF1814" s="170" t="e">
        <f>+VLOOKUP(CONCATENATE(TEXT(W1814,"yyyy"),"-",TEXT(W1814,"mm")),#REF!,2,0)</f>
        <v>#REF!</v>
      </c>
      <c r="AG1814" s="177" t="e">
        <f>+(AC1814*(1+'INFLAC PROYECTADA'!$B$8)^(AE1814))/((1+DEMANDADO!AF1814)^(AE1814))</f>
        <v>#REF!</v>
      </c>
      <c r="AH1814" s="169">
        <f>(0.2*VLOOKUP(D1814,'%.'!$A$1:$B$4,2,FALSE))+(0.35*VLOOKUP(E1814,'%.'!$A$1:$B$4,2,FALSE))+(0.1*VLOOKUP(F1814,'%.'!$A$1:$B$4,2,FALSE))+(0.35*VLOOKUP(G1814,'%.'!$A$1:$B$4,2,FALSE))</f>
        <v>0.63500000000000001</v>
      </c>
      <c r="AI1814" s="128" t="str">
        <f t="shared" si="291"/>
        <v>ALTA</v>
      </c>
      <c r="AJ1814" s="128" t="str">
        <f t="shared" si="287"/>
        <v>Provisión contable</v>
      </c>
      <c r="AK1814" s="178" t="e">
        <f t="shared" si="288"/>
        <v>#REF!</v>
      </c>
    </row>
    <row r="1815" spans="1:37" ht="30" customHeight="1" x14ac:dyDescent="0.25">
      <c r="A1815" s="115">
        <v>1814</v>
      </c>
      <c r="B1815" s="267" t="s">
        <v>3964</v>
      </c>
      <c r="C1815" s="126" t="s">
        <v>3965</v>
      </c>
      <c r="D1815" s="83" t="s">
        <v>0</v>
      </c>
      <c r="E1815" s="83" t="s">
        <v>0</v>
      </c>
      <c r="F1815" s="83" t="s">
        <v>48</v>
      </c>
      <c r="G1815" s="124" t="s">
        <v>0</v>
      </c>
      <c r="H1815" s="169">
        <f t="shared" si="289"/>
        <v>0.95000000000000007</v>
      </c>
      <c r="I1815" s="170" t="str">
        <f t="shared" si="290"/>
        <v>ALTA</v>
      </c>
      <c r="J1815" s="292">
        <v>56641172</v>
      </c>
      <c r="K1815" s="221">
        <v>0.2</v>
      </c>
      <c r="L1815" s="83" t="s">
        <v>129</v>
      </c>
      <c r="M1815" s="188">
        <v>0</v>
      </c>
      <c r="N1815" s="83" t="s">
        <v>405</v>
      </c>
      <c r="O1815" s="189">
        <v>0</v>
      </c>
      <c r="P1815" s="83" t="s">
        <v>407</v>
      </c>
      <c r="Q1815" s="83" t="s">
        <v>4098</v>
      </c>
      <c r="R1815" s="83">
        <v>43012</v>
      </c>
      <c r="S1815" s="93">
        <v>43012</v>
      </c>
      <c r="T1815" s="83">
        <v>117199</v>
      </c>
      <c r="U1815" s="83" t="s">
        <v>171</v>
      </c>
      <c r="V1815" s="83" t="s">
        <v>1467</v>
      </c>
      <c r="W1815" s="171">
        <v>44074</v>
      </c>
      <c r="X1815" s="172" t="e">
        <f>+CONCATENATE(TEXT(#REF!,"yyyy"),"-",TEXT(#REF!,"mm"))</f>
        <v>#REF!</v>
      </c>
      <c r="Y1815" s="173" t="str">
        <f t="shared" si="282"/>
        <v>3</v>
      </c>
      <c r="Z1815" s="172" t="str">
        <f t="shared" si="283"/>
        <v>2020-07</v>
      </c>
      <c r="AA1815" s="170" t="e">
        <f>+VLOOKUP(Z1815,#REF!,2,FALSE)/VLOOKUP(X1815,#REF!,2,FALSE)</f>
        <v>#REF!</v>
      </c>
      <c r="AB1815" s="174" t="e">
        <f t="shared" si="284"/>
        <v>#REF!</v>
      </c>
      <c r="AC1815" s="174" t="e">
        <f t="shared" si="285"/>
        <v>#REF!</v>
      </c>
      <c r="AD1815" s="175" t="e">
        <f>+#REF!+365*Y1815</f>
        <v>#REF!</v>
      </c>
      <c r="AE1815" s="176" t="e">
        <f t="shared" si="286"/>
        <v>#REF!</v>
      </c>
      <c r="AF1815" s="170" t="e">
        <f>+VLOOKUP(CONCATENATE(TEXT(W1815,"yyyy"),"-",TEXT(W1815,"mm")),#REF!,2,0)</f>
        <v>#REF!</v>
      </c>
      <c r="AG1815" s="177" t="e">
        <f>+(AC1815*(1+'INFLAC PROYECTADA'!$B$8)^(AE1815))/((1+DEMANDADO!AF1815)^(AE1815))</f>
        <v>#REF!</v>
      </c>
      <c r="AH1815" s="169">
        <f>(0.2*VLOOKUP(D1815,'%.'!$A$1:$B$4,2,FALSE))+(0.35*VLOOKUP(E1815,'%.'!$A$1:$B$4,2,FALSE))+(0.1*VLOOKUP(F1815,'%.'!$A$1:$B$4,2,FALSE))+(0.35*VLOOKUP(G1815,'%.'!$A$1:$B$4,2,FALSE))</f>
        <v>0.95000000000000007</v>
      </c>
      <c r="AI1815" s="128" t="str">
        <f t="shared" si="291"/>
        <v>ALTA</v>
      </c>
      <c r="AJ1815" s="128" t="str">
        <f t="shared" si="287"/>
        <v>Provisión contable</v>
      </c>
      <c r="AK1815" s="178" t="e">
        <f t="shared" si="288"/>
        <v>#REF!</v>
      </c>
    </row>
    <row r="1816" spans="1:37" ht="30" customHeight="1" x14ac:dyDescent="0.25">
      <c r="A1816" s="115">
        <v>1815</v>
      </c>
      <c r="B1816" s="267" t="s">
        <v>3966</v>
      </c>
      <c r="C1816" s="126" t="s">
        <v>3967</v>
      </c>
      <c r="D1816" s="83" t="s">
        <v>1</v>
      </c>
      <c r="E1816" s="83" t="s">
        <v>48</v>
      </c>
      <c r="F1816" s="83" t="s">
        <v>0</v>
      </c>
      <c r="G1816" s="124" t="s">
        <v>0</v>
      </c>
      <c r="H1816" s="169">
        <f t="shared" si="289"/>
        <v>0.63500000000000001</v>
      </c>
      <c r="I1816" s="170" t="str">
        <f t="shared" si="290"/>
        <v>ALTA</v>
      </c>
      <c r="J1816" s="292">
        <v>0</v>
      </c>
      <c r="K1816" s="221">
        <v>0</v>
      </c>
      <c r="L1816" s="82" t="s">
        <v>133</v>
      </c>
      <c r="M1816" s="188">
        <v>0</v>
      </c>
      <c r="N1816" s="83" t="s">
        <v>511</v>
      </c>
      <c r="O1816" s="189">
        <v>0</v>
      </c>
      <c r="P1816" s="83">
        <v>4</v>
      </c>
      <c r="Q1816" s="83" t="s">
        <v>4098</v>
      </c>
      <c r="R1816" s="83">
        <v>43012</v>
      </c>
      <c r="S1816" s="93">
        <v>43012</v>
      </c>
      <c r="T1816" s="83">
        <v>117199</v>
      </c>
      <c r="U1816" s="83" t="s">
        <v>21</v>
      </c>
      <c r="V1816" s="82" t="s">
        <v>4101</v>
      </c>
      <c r="W1816" s="171">
        <v>44074</v>
      </c>
      <c r="X1816" s="172" t="e">
        <f>+CONCATENATE(TEXT(#REF!,"yyyy"),"-",TEXT(#REF!,"mm"))</f>
        <v>#REF!</v>
      </c>
      <c r="Y1816" s="173" t="str">
        <f t="shared" si="282"/>
        <v>4</v>
      </c>
      <c r="Z1816" s="172" t="str">
        <f t="shared" si="283"/>
        <v>2020-07</v>
      </c>
      <c r="AA1816" s="170" t="e">
        <f>+VLOOKUP(Z1816,#REF!,2,FALSE)/VLOOKUP(X1816,#REF!,2,FALSE)</f>
        <v>#REF!</v>
      </c>
      <c r="AB1816" s="174" t="e">
        <f t="shared" si="284"/>
        <v>#REF!</v>
      </c>
      <c r="AC1816" s="174" t="e">
        <f t="shared" si="285"/>
        <v>#REF!</v>
      </c>
      <c r="AD1816" s="175" t="e">
        <f>+#REF!+365*Y1816</f>
        <v>#REF!</v>
      </c>
      <c r="AE1816" s="176" t="e">
        <f t="shared" si="286"/>
        <v>#REF!</v>
      </c>
      <c r="AF1816" s="170" t="e">
        <f>+VLOOKUP(CONCATENATE(TEXT(W1816,"yyyy"),"-",TEXT(W1816,"mm")),#REF!,2,0)</f>
        <v>#REF!</v>
      </c>
      <c r="AG1816" s="177" t="e">
        <f>+(AC1816*(1+'INFLAC PROYECTADA'!$B$8)^(AE1816))/((1+DEMANDADO!AF1816)^(AE1816))</f>
        <v>#REF!</v>
      </c>
      <c r="AH1816" s="169">
        <f>(0.2*VLOOKUP(D1816,'%.'!$A$1:$B$4,2,FALSE))+(0.35*VLOOKUP(E1816,'%.'!$A$1:$B$4,2,FALSE))+(0.1*VLOOKUP(F1816,'%.'!$A$1:$B$4,2,FALSE))+(0.35*VLOOKUP(G1816,'%.'!$A$1:$B$4,2,FALSE))</f>
        <v>0.63500000000000001</v>
      </c>
      <c r="AI1816" s="128" t="str">
        <f t="shared" si="291"/>
        <v>ALTA</v>
      </c>
      <c r="AJ1816" s="128" t="str">
        <f t="shared" si="287"/>
        <v>Provisión contable</v>
      </c>
      <c r="AK1816" s="178" t="e">
        <f t="shared" si="288"/>
        <v>#REF!</v>
      </c>
    </row>
    <row r="1817" spans="1:37" ht="30" customHeight="1" x14ac:dyDescent="0.25">
      <c r="A1817" s="115">
        <v>1816</v>
      </c>
      <c r="B1817" s="267" t="s">
        <v>3968</v>
      </c>
      <c r="C1817" s="126" t="s">
        <v>3969</v>
      </c>
      <c r="D1817" s="83" t="s">
        <v>1</v>
      </c>
      <c r="E1817" s="83" t="s">
        <v>48</v>
      </c>
      <c r="F1817" s="83" t="s">
        <v>0</v>
      </c>
      <c r="G1817" s="124" t="s">
        <v>0</v>
      </c>
      <c r="H1817" s="169">
        <f t="shared" si="289"/>
        <v>0.63500000000000001</v>
      </c>
      <c r="I1817" s="170" t="str">
        <f t="shared" si="290"/>
        <v>ALTA</v>
      </c>
      <c r="J1817" s="292">
        <v>281377924</v>
      </c>
      <c r="K1817" s="221">
        <v>0.7</v>
      </c>
      <c r="L1817" s="82" t="s">
        <v>130</v>
      </c>
      <c r="M1817" s="188">
        <v>0</v>
      </c>
      <c r="N1817" s="83" t="s">
        <v>405</v>
      </c>
      <c r="O1817" s="189">
        <v>0</v>
      </c>
      <c r="P1817" s="83">
        <v>4</v>
      </c>
      <c r="Q1817" s="83" t="s">
        <v>4098</v>
      </c>
      <c r="R1817" s="83">
        <v>43012</v>
      </c>
      <c r="S1817" s="93">
        <v>43012</v>
      </c>
      <c r="T1817" s="83">
        <v>117199</v>
      </c>
      <c r="U1817" s="83" t="s">
        <v>178</v>
      </c>
      <c r="V1817" s="82"/>
      <c r="W1817" s="171">
        <v>44074</v>
      </c>
      <c r="X1817" s="172" t="e">
        <f>+CONCATENATE(TEXT(#REF!,"yyyy"),"-",TEXT(#REF!,"mm"))</f>
        <v>#REF!</v>
      </c>
      <c r="Y1817" s="173" t="str">
        <f t="shared" si="282"/>
        <v>4</v>
      </c>
      <c r="Z1817" s="172" t="str">
        <f t="shared" si="283"/>
        <v>2020-07</v>
      </c>
      <c r="AA1817" s="170" t="e">
        <f>+VLOOKUP(Z1817,#REF!,2,FALSE)/VLOOKUP(X1817,#REF!,2,FALSE)</f>
        <v>#REF!</v>
      </c>
      <c r="AB1817" s="174" t="e">
        <f t="shared" si="284"/>
        <v>#REF!</v>
      </c>
      <c r="AC1817" s="174" t="e">
        <f t="shared" si="285"/>
        <v>#REF!</v>
      </c>
      <c r="AD1817" s="175" t="e">
        <f>+#REF!+365*Y1817</f>
        <v>#REF!</v>
      </c>
      <c r="AE1817" s="176" t="e">
        <f t="shared" si="286"/>
        <v>#REF!</v>
      </c>
      <c r="AF1817" s="170" t="e">
        <f>+VLOOKUP(CONCATENATE(TEXT(W1817,"yyyy"),"-",TEXT(W1817,"mm")),#REF!,2,0)</f>
        <v>#REF!</v>
      </c>
      <c r="AG1817" s="177" t="e">
        <f>+(AC1817*(1+'INFLAC PROYECTADA'!$B$8)^(AE1817))/((1+DEMANDADO!AF1817)^(AE1817))</f>
        <v>#REF!</v>
      </c>
      <c r="AH1817" s="169">
        <f>(0.2*VLOOKUP(D1817,'%.'!$A$1:$B$4,2,FALSE))+(0.35*VLOOKUP(E1817,'%.'!$A$1:$B$4,2,FALSE))+(0.1*VLOOKUP(F1817,'%.'!$A$1:$B$4,2,FALSE))+(0.35*VLOOKUP(G1817,'%.'!$A$1:$B$4,2,FALSE))</f>
        <v>0.63500000000000001</v>
      </c>
      <c r="AI1817" s="128" t="str">
        <f t="shared" si="291"/>
        <v>ALTA</v>
      </c>
      <c r="AJ1817" s="128" t="str">
        <f t="shared" si="287"/>
        <v>Provisión contable</v>
      </c>
      <c r="AK1817" s="178" t="e">
        <f t="shared" si="288"/>
        <v>#REF!</v>
      </c>
    </row>
    <row r="1818" spans="1:37" ht="30" customHeight="1" x14ac:dyDescent="0.25">
      <c r="A1818" s="115">
        <v>1817</v>
      </c>
      <c r="B1818" s="267" t="s">
        <v>3970</v>
      </c>
      <c r="C1818" s="126" t="s">
        <v>3971</v>
      </c>
      <c r="D1818" s="83" t="s">
        <v>1</v>
      </c>
      <c r="E1818" s="83" t="s">
        <v>48</v>
      </c>
      <c r="F1818" s="83" t="s">
        <v>0</v>
      </c>
      <c r="G1818" s="124" t="s">
        <v>0</v>
      </c>
      <c r="H1818" s="169">
        <f t="shared" si="289"/>
        <v>0.63500000000000001</v>
      </c>
      <c r="I1818" s="170" t="str">
        <f t="shared" si="290"/>
        <v>ALTA</v>
      </c>
      <c r="J1818" s="292">
        <v>1532464327.9110527</v>
      </c>
      <c r="K1818" s="221">
        <v>0.3</v>
      </c>
      <c r="L1818" s="82" t="s">
        <v>130</v>
      </c>
      <c r="M1818" s="188">
        <v>0</v>
      </c>
      <c r="N1818" s="83" t="s">
        <v>405</v>
      </c>
      <c r="O1818" s="189">
        <v>0</v>
      </c>
      <c r="P1818" s="83">
        <v>4</v>
      </c>
      <c r="Q1818" s="83" t="s">
        <v>4098</v>
      </c>
      <c r="R1818" s="83">
        <v>43012</v>
      </c>
      <c r="S1818" s="93">
        <v>43012</v>
      </c>
      <c r="T1818" s="83">
        <v>117199</v>
      </c>
      <c r="U1818" s="83" t="s">
        <v>173</v>
      </c>
      <c r="V1818" s="83"/>
      <c r="W1818" s="171">
        <v>44074</v>
      </c>
      <c r="X1818" s="172" t="e">
        <f>+CONCATENATE(TEXT(#REF!,"yyyy"),"-",TEXT(#REF!,"mm"))</f>
        <v>#REF!</v>
      </c>
      <c r="Y1818" s="173" t="str">
        <f t="shared" si="282"/>
        <v>4</v>
      </c>
      <c r="Z1818" s="172" t="str">
        <f t="shared" si="283"/>
        <v>2020-07</v>
      </c>
      <c r="AA1818" s="170" t="e">
        <f>+VLOOKUP(Z1818,#REF!,2,FALSE)/VLOOKUP(X1818,#REF!,2,FALSE)</f>
        <v>#REF!</v>
      </c>
      <c r="AB1818" s="174" t="e">
        <f t="shared" si="284"/>
        <v>#REF!</v>
      </c>
      <c r="AC1818" s="174" t="e">
        <f t="shared" si="285"/>
        <v>#REF!</v>
      </c>
      <c r="AD1818" s="175" t="e">
        <f>+#REF!+365*Y1818</f>
        <v>#REF!</v>
      </c>
      <c r="AE1818" s="176" t="e">
        <f t="shared" si="286"/>
        <v>#REF!</v>
      </c>
      <c r="AF1818" s="170" t="e">
        <f>+VLOOKUP(CONCATENATE(TEXT(W1818,"yyyy"),"-",TEXT(W1818,"mm")),#REF!,2,0)</f>
        <v>#REF!</v>
      </c>
      <c r="AG1818" s="177" t="e">
        <f>+(AC1818*(1+'INFLAC PROYECTADA'!$B$8)^(AE1818))/((1+DEMANDADO!AF1818)^(AE1818))</f>
        <v>#REF!</v>
      </c>
      <c r="AH1818" s="169">
        <f>(0.2*VLOOKUP(D1818,'%.'!$A$1:$B$4,2,FALSE))+(0.35*VLOOKUP(E1818,'%.'!$A$1:$B$4,2,FALSE))+(0.1*VLOOKUP(F1818,'%.'!$A$1:$B$4,2,FALSE))+(0.35*VLOOKUP(G1818,'%.'!$A$1:$B$4,2,FALSE))</f>
        <v>0.63500000000000001</v>
      </c>
      <c r="AI1818" s="128" t="str">
        <f t="shared" si="291"/>
        <v>ALTA</v>
      </c>
      <c r="AJ1818" s="128" t="str">
        <f t="shared" si="287"/>
        <v>Provisión contable</v>
      </c>
      <c r="AK1818" s="178" t="e">
        <f t="shared" si="288"/>
        <v>#REF!</v>
      </c>
    </row>
    <row r="1819" spans="1:37" ht="30" customHeight="1" x14ac:dyDescent="0.25">
      <c r="A1819" s="115">
        <v>1818</v>
      </c>
      <c r="B1819" s="267" t="s">
        <v>3972</v>
      </c>
      <c r="C1819" s="126" t="s">
        <v>3973</v>
      </c>
      <c r="D1819" s="83" t="s">
        <v>1</v>
      </c>
      <c r="E1819" s="83" t="s">
        <v>48</v>
      </c>
      <c r="F1819" s="83" t="s">
        <v>0</v>
      </c>
      <c r="G1819" s="124" t="s">
        <v>0</v>
      </c>
      <c r="H1819" s="169">
        <f t="shared" si="289"/>
        <v>0.63500000000000001</v>
      </c>
      <c r="I1819" s="170" t="str">
        <f t="shared" si="290"/>
        <v>ALTA</v>
      </c>
      <c r="J1819" s="292">
        <v>539683527.12290168</v>
      </c>
      <c r="K1819" s="221">
        <v>0.3</v>
      </c>
      <c r="L1819" s="83" t="s">
        <v>132</v>
      </c>
      <c r="M1819" s="188">
        <v>0</v>
      </c>
      <c r="N1819" s="83" t="s">
        <v>405</v>
      </c>
      <c r="O1819" s="189">
        <v>0</v>
      </c>
      <c r="P1819" s="83">
        <v>4</v>
      </c>
      <c r="Q1819" s="83" t="s">
        <v>4098</v>
      </c>
      <c r="R1819" s="83">
        <v>43012</v>
      </c>
      <c r="S1819" s="93">
        <v>43012</v>
      </c>
      <c r="T1819" s="83">
        <v>117199</v>
      </c>
      <c r="U1819" s="83" t="s">
        <v>173</v>
      </c>
      <c r="V1819" s="83"/>
      <c r="W1819" s="171">
        <v>44074</v>
      </c>
      <c r="X1819" s="172" t="e">
        <f>+CONCATENATE(TEXT(#REF!,"yyyy"),"-",TEXT(#REF!,"mm"))</f>
        <v>#REF!</v>
      </c>
      <c r="Y1819" s="173" t="str">
        <f t="shared" si="282"/>
        <v>4</v>
      </c>
      <c r="Z1819" s="172" t="str">
        <f t="shared" si="283"/>
        <v>2020-07</v>
      </c>
      <c r="AA1819" s="170" t="e">
        <f>+VLOOKUP(Z1819,#REF!,2,FALSE)/VLOOKUP(X1819,#REF!,2,FALSE)</f>
        <v>#REF!</v>
      </c>
      <c r="AB1819" s="174" t="e">
        <f t="shared" si="284"/>
        <v>#REF!</v>
      </c>
      <c r="AC1819" s="174" t="e">
        <f t="shared" si="285"/>
        <v>#REF!</v>
      </c>
      <c r="AD1819" s="175" t="e">
        <f>+#REF!+365*Y1819</f>
        <v>#REF!</v>
      </c>
      <c r="AE1819" s="176" t="e">
        <f t="shared" si="286"/>
        <v>#REF!</v>
      </c>
      <c r="AF1819" s="170" t="e">
        <f>+VLOOKUP(CONCATENATE(TEXT(W1819,"yyyy"),"-",TEXT(W1819,"mm")),#REF!,2,0)</f>
        <v>#REF!</v>
      </c>
      <c r="AG1819" s="177" t="e">
        <f>+(AC1819*(1+'INFLAC PROYECTADA'!$B$8)^(AE1819))/((1+DEMANDADO!AF1819)^(AE1819))</f>
        <v>#REF!</v>
      </c>
      <c r="AH1819" s="169">
        <f>(0.2*VLOOKUP(D1819,'%.'!$A$1:$B$4,2,FALSE))+(0.35*VLOOKUP(E1819,'%.'!$A$1:$B$4,2,FALSE))+(0.1*VLOOKUP(F1819,'%.'!$A$1:$B$4,2,FALSE))+(0.35*VLOOKUP(G1819,'%.'!$A$1:$B$4,2,FALSE))</f>
        <v>0.63500000000000001</v>
      </c>
      <c r="AI1819" s="128" t="str">
        <f t="shared" si="291"/>
        <v>ALTA</v>
      </c>
      <c r="AJ1819" s="128" t="str">
        <f t="shared" si="287"/>
        <v>Provisión contable</v>
      </c>
      <c r="AK1819" s="178" t="e">
        <f t="shared" si="288"/>
        <v>#REF!</v>
      </c>
    </row>
    <row r="1820" spans="1:37" ht="30" customHeight="1" x14ac:dyDescent="0.25">
      <c r="A1820" s="115">
        <v>1819</v>
      </c>
      <c r="B1820" s="267" t="s">
        <v>3974</v>
      </c>
      <c r="C1820" s="126" t="s">
        <v>3975</v>
      </c>
      <c r="D1820" s="83" t="s">
        <v>1</v>
      </c>
      <c r="E1820" s="83" t="s">
        <v>48</v>
      </c>
      <c r="F1820" s="83" t="s">
        <v>0</v>
      </c>
      <c r="G1820" s="124" t="s">
        <v>0</v>
      </c>
      <c r="H1820" s="169">
        <f t="shared" si="289"/>
        <v>0.63500000000000001</v>
      </c>
      <c r="I1820" s="170" t="str">
        <f t="shared" si="290"/>
        <v>ALTA</v>
      </c>
      <c r="J1820" s="292">
        <v>0</v>
      </c>
      <c r="K1820" s="221">
        <v>0</v>
      </c>
      <c r="L1820" s="82" t="s">
        <v>133</v>
      </c>
      <c r="M1820" s="188">
        <v>0</v>
      </c>
      <c r="N1820" s="83" t="s">
        <v>511</v>
      </c>
      <c r="O1820" s="189">
        <v>0</v>
      </c>
      <c r="P1820" s="83">
        <v>4</v>
      </c>
      <c r="Q1820" s="83" t="s">
        <v>4098</v>
      </c>
      <c r="R1820" s="83">
        <v>43012</v>
      </c>
      <c r="S1820" s="93">
        <v>43012</v>
      </c>
      <c r="T1820" s="83">
        <v>117199</v>
      </c>
      <c r="U1820" s="83" t="s">
        <v>184</v>
      </c>
      <c r="V1820" s="82" t="s">
        <v>4102</v>
      </c>
      <c r="W1820" s="171">
        <v>44074</v>
      </c>
      <c r="X1820" s="172" t="e">
        <f>+CONCATENATE(TEXT(#REF!,"yyyy"),"-",TEXT(#REF!,"mm"))</f>
        <v>#REF!</v>
      </c>
      <c r="Y1820" s="173" t="str">
        <f t="shared" si="282"/>
        <v>4</v>
      </c>
      <c r="Z1820" s="172" t="str">
        <f t="shared" si="283"/>
        <v>2020-07</v>
      </c>
      <c r="AA1820" s="170" t="e">
        <f>+VLOOKUP(Z1820,#REF!,2,FALSE)/VLOOKUP(X1820,#REF!,2,FALSE)</f>
        <v>#REF!</v>
      </c>
      <c r="AB1820" s="174" t="e">
        <f t="shared" si="284"/>
        <v>#REF!</v>
      </c>
      <c r="AC1820" s="174" t="e">
        <f t="shared" si="285"/>
        <v>#REF!</v>
      </c>
      <c r="AD1820" s="175" t="e">
        <f>+#REF!+365*Y1820</f>
        <v>#REF!</v>
      </c>
      <c r="AE1820" s="176" t="e">
        <f t="shared" si="286"/>
        <v>#REF!</v>
      </c>
      <c r="AF1820" s="170" t="e">
        <f>+VLOOKUP(CONCATENATE(TEXT(W1820,"yyyy"),"-",TEXT(W1820,"mm")),#REF!,2,0)</f>
        <v>#REF!</v>
      </c>
      <c r="AG1820" s="177" t="e">
        <f>+(AC1820*(1+'INFLAC PROYECTADA'!$B$8)^(AE1820))/((1+DEMANDADO!AF1820)^(AE1820))</f>
        <v>#REF!</v>
      </c>
      <c r="AH1820" s="169">
        <f>(0.2*VLOOKUP(D1820,'%.'!$A$1:$B$4,2,FALSE))+(0.35*VLOOKUP(E1820,'%.'!$A$1:$B$4,2,FALSE))+(0.1*VLOOKUP(F1820,'%.'!$A$1:$B$4,2,FALSE))+(0.35*VLOOKUP(G1820,'%.'!$A$1:$B$4,2,FALSE))</f>
        <v>0.63500000000000001</v>
      </c>
      <c r="AI1820" s="128" t="str">
        <f t="shared" si="291"/>
        <v>ALTA</v>
      </c>
      <c r="AJ1820" s="128" t="str">
        <f t="shared" si="287"/>
        <v>Provisión contable</v>
      </c>
      <c r="AK1820" s="178" t="e">
        <f t="shared" si="288"/>
        <v>#REF!</v>
      </c>
    </row>
    <row r="1821" spans="1:37" ht="30" customHeight="1" x14ac:dyDescent="0.25">
      <c r="A1821" s="115">
        <v>1820</v>
      </c>
      <c r="B1821" s="267" t="s">
        <v>1288</v>
      </c>
      <c r="C1821" s="126" t="s">
        <v>3976</v>
      </c>
      <c r="D1821" s="83" t="s">
        <v>1</v>
      </c>
      <c r="E1821" s="83" t="s">
        <v>48</v>
      </c>
      <c r="F1821" s="83" t="s">
        <v>48</v>
      </c>
      <c r="G1821" s="124" t="s">
        <v>0</v>
      </c>
      <c r="H1821" s="169">
        <f t="shared" si="289"/>
        <v>0.58499999999999996</v>
      </c>
      <c r="I1821" s="170" t="str">
        <f t="shared" si="290"/>
        <v>ALTA</v>
      </c>
      <c r="J1821" s="292">
        <v>17979498</v>
      </c>
      <c r="K1821" s="221">
        <v>0</v>
      </c>
      <c r="L1821" s="82" t="s">
        <v>133</v>
      </c>
      <c r="M1821" s="188">
        <v>0</v>
      </c>
      <c r="N1821" s="83" t="s">
        <v>405</v>
      </c>
      <c r="O1821" s="189">
        <v>0</v>
      </c>
      <c r="P1821" s="83">
        <v>4</v>
      </c>
      <c r="Q1821" s="83" t="s">
        <v>4098</v>
      </c>
      <c r="R1821" s="83">
        <v>43012</v>
      </c>
      <c r="S1821" s="93">
        <v>43012</v>
      </c>
      <c r="T1821" s="83">
        <v>117199</v>
      </c>
      <c r="U1821" s="82" t="s">
        <v>76</v>
      </c>
      <c r="V1821" s="82" t="s">
        <v>4103</v>
      </c>
      <c r="W1821" s="171">
        <v>44074</v>
      </c>
      <c r="X1821" s="172" t="e">
        <f>+CONCATENATE(TEXT(#REF!,"yyyy"),"-",TEXT(#REF!,"mm"))</f>
        <v>#REF!</v>
      </c>
      <c r="Y1821" s="173" t="str">
        <f t="shared" si="282"/>
        <v>4</v>
      </c>
      <c r="Z1821" s="172" t="str">
        <f t="shared" si="283"/>
        <v>2020-07</v>
      </c>
      <c r="AA1821" s="170" t="e">
        <f>+VLOOKUP(Z1821,#REF!,2,FALSE)/VLOOKUP(X1821,#REF!,2,FALSE)</f>
        <v>#REF!</v>
      </c>
      <c r="AB1821" s="174" t="e">
        <f t="shared" si="284"/>
        <v>#REF!</v>
      </c>
      <c r="AC1821" s="174" t="e">
        <f t="shared" si="285"/>
        <v>#REF!</v>
      </c>
      <c r="AD1821" s="175" t="e">
        <f>+#REF!+365*Y1821</f>
        <v>#REF!</v>
      </c>
      <c r="AE1821" s="176" t="e">
        <f t="shared" si="286"/>
        <v>#REF!</v>
      </c>
      <c r="AF1821" s="170" t="e">
        <f>+VLOOKUP(CONCATENATE(TEXT(W1821,"yyyy"),"-",TEXT(W1821,"mm")),#REF!,2,0)</f>
        <v>#REF!</v>
      </c>
      <c r="AG1821" s="177" t="e">
        <f>+(AC1821*(1+'INFLAC PROYECTADA'!$B$8)^(AE1821))/((1+DEMANDADO!AF1821)^(AE1821))</f>
        <v>#REF!</v>
      </c>
      <c r="AH1821" s="169">
        <f>(0.2*VLOOKUP(D1821,'%.'!$A$1:$B$4,2,FALSE))+(0.35*VLOOKUP(E1821,'%.'!$A$1:$B$4,2,FALSE))+(0.1*VLOOKUP(F1821,'%.'!$A$1:$B$4,2,FALSE))+(0.35*VLOOKUP(G1821,'%.'!$A$1:$B$4,2,FALSE))</f>
        <v>0.58499999999999996</v>
      </c>
      <c r="AI1821" s="128" t="str">
        <f t="shared" si="291"/>
        <v>ALTA</v>
      </c>
      <c r="AJ1821" s="128" t="str">
        <f t="shared" si="287"/>
        <v>Provisión contable</v>
      </c>
      <c r="AK1821" s="178" t="e">
        <f t="shared" si="288"/>
        <v>#REF!</v>
      </c>
    </row>
    <row r="1822" spans="1:37" ht="30" customHeight="1" x14ac:dyDescent="0.25">
      <c r="A1822" s="115">
        <v>1821</v>
      </c>
      <c r="B1822" s="267" t="s">
        <v>3977</v>
      </c>
      <c r="C1822" s="126" t="s">
        <v>3978</v>
      </c>
      <c r="D1822" s="83" t="s">
        <v>48</v>
      </c>
      <c r="E1822" s="83" t="s">
        <v>48</v>
      </c>
      <c r="F1822" s="83" t="s">
        <v>0</v>
      </c>
      <c r="G1822" s="124" t="s">
        <v>1</v>
      </c>
      <c r="H1822" s="169">
        <f t="shared" si="289"/>
        <v>0.39250000000000002</v>
      </c>
      <c r="I1822" s="170" t="str">
        <f t="shared" si="290"/>
        <v>MEDIA</v>
      </c>
      <c r="J1822" s="292">
        <v>0</v>
      </c>
      <c r="K1822" s="221">
        <v>0</v>
      </c>
      <c r="L1822" s="83" t="s">
        <v>132</v>
      </c>
      <c r="M1822" s="188">
        <v>0</v>
      </c>
      <c r="N1822" s="83" t="s">
        <v>405</v>
      </c>
      <c r="O1822" s="189">
        <v>0</v>
      </c>
      <c r="P1822" s="83">
        <v>4</v>
      </c>
      <c r="Q1822" s="83" t="s">
        <v>4098</v>
      </c>
      <c r="R1822" s="83">
        <v>43012</v>
      </c>
      <c r="S1822" s="93">
        <v>43012</v>
      </c>
      <c r="T1822" s="83">
        <v>117199</v>
      </c>
      <c r="U1822" s="83" t="s">
        <v>178</v>
      </c>
      <c r="V1822" s="83"/>
      <c r="W1822" s="171">
        <v>44074</v>
      </c>
      <c r="X1822" s="172" t="e">
        <f>+CONCATENATE(TEXT(#REF!,"yyyy"),"-",TEXT(#REF!,"mm"))</f>
        <v>#REF!</v>
      </c>
      <c r="Y1822" s="173" t="str">
        <f t="shared" si="282"/>
        <v>4</v>
      </c>
      <c r="Z1822" s="172" t="str">
        <f t="shared" si="283"/>
        <v>2020-07</v>
      </c>
      <c r="AA1822" s="170" t="e">
        <f>+VLOOKUP(Z1822,#REF!,2,FALSE)/VLOOKUP(X1822,#REF!,2,FALSE)</f>
        <v>#REF!</v>
      </c>
      <c r="AB1822" s="174" t="e">
        <f t="shared" si="284"/>
        <v>#REF!</v>
      </c>
      <c r="AC1822" s="174" t="e">
        <f t="shared" si="285"/>
        <v>#REF!</v>
      </c>
      <c r="AD1822" s="175" t="e">
        <f>+#REF!+365*Y1822</f>
        <v>#REF!</v>
      </c>
      <c r="AE1822" s="176" t="e">
        <f t="shared" si="286"/>
        <v>#REF!</v>
      </c>
      <c r="AF1822" s="170" t="e">
        <f>+VLOOKUP(CONCATENATE(TEXT(W1822,"yyyy"),"-",TEXT(W1822,"mm")),#REF!,2,0)</f>
        <v>#REF!</v>
      </c>
      <c r="AG1822" s="177" t="e">
        <f>+(AC1822*(1+'INFLAC PROYECTADA'!$B$8)^(AE1822))/((1+DEMANDADO!AF1822)^(AE1822))</f>
        <v>#REF!</v>
      </c>
      <c r="AH1822" s="169">
        <f>(0.2*VLOOKUP(D1822,'%.'!$A$1:$B$4,2,FALSE))+(0.35*VLOOKUP(E1822,'%.'!$A$1:$B$4,2,FALSE))+(0.1*VLOOKUP(F1822,'%.'!$A$1:$B$4,2,FALSE))+(0.35*VLOOKUP(G1822,'%.'!$A$1:$B$4,2,FALSE))</f>
        <v>0.39250000000000002</v>
      </c>
      <c r="AI1822" s="128" t="str">
        <f t="shared" si="291"/>
        <v>MEDIA</v>
      </c>
      <c r="AJ1822" s="128" t="str">
        <f t="shared" si="287"/>
        <v>Cuentas de Orden</v>
      </c>
      <c r="AK1822" s="178" t="e">
        <f t="shared" si="288"/>
        <v>#REF!</v>
      </c>
    </row>
    <row r="1823" spans="1:37" ht="30" customHeight="1" x14ac:dyDescent="0.25">
      <c r="A1823" s="115">
        <v>1822</v>
      </c>
      <c r="B1823" s="267" t="s">
        <v>1219</v>
      </c>
      <c r="C1823" s="126" t="s">
        <v>3979</v>
      </c>
      <c r="D1823" s="83" t="s">
        <v>1</v>
      </c>
      <c r="E1823" s="83" t="s">
        <v>1</v>
      </c>
      <c r="F1823" s="83" t="s">
        <v>1</v>
      </c>
      <c r="G1823" s="124" t="s">
        <v>1</v>
      </c>
      <c r="H1823" s="169">
        <f t="shared" si="289"/>
        <v>0.05</v>
      </c>
      <c r="I1823" s="170" t="str">
        <f t="shared" si="290"/>
        <v>REMOTA</v>
      </c>
      <c r="J1823" s="292">
        <f>3815350+828400+2140615+100000</f>
        <v>6884365</v>
      </c>
      <c r="K1823" s="221">
        <v>0</v>
      </c>
      <c r="L1823" s="82" t="s">
        <v>130</v>
      </c>
      <c r="M1823" s="188">
        <v>0</v>
      </c>
      <c r="N1823" s="83" t="s">
        <v>405</v>
      </c>
      <c r="O1823" s="189">
        <v>0</v>
      </c>
      <c r="P1823" s="83" t="s">
        <v>407</v>
      </c>
      <c r="Q1823" s="83" t="s">
        <v>4098</v>
      </c>
      <c r="R1823" s="83">
        <v>43012</v>
      </c>
      <c r="S1823" s="93">
        <v>43012</v>
      </c>
      <c r="T1823" s="83">
        <v>117199</v>
      </c>
      <c r="U1823" s="83" t="s">
        <v>171</v>
      </c>
      <c r="V1823" s="82" t="s">
        <v>4104</v>
      </c>
      <c r="W1823" s="171">
        <v>44074</v>
      </c>
      <c r="X1823" s="172" t="e">
        <f>+CONCATENATE(TEXT(#REF!,"yyyy"),"-",TEXT(#REF!,"mm"))</f>
        <v>#REF!</v>
      </c>
      <c r="Y1823" s="173" t="str">
        <f t="shared" si="282"/>
        <v>3</v>
      </c>
      <c r="Z1823" s="172" t="str">
        <f t="shared" si="283"/>
        <v>2020-07</v>
      </c>
      <c r="AA1823" s="170" t="e">
        <f>+VLOOKUP(Z1823,#REF!,2,FALSE)/VLOOKUP(X1823,#REF!,2,FALSE)</f>
        <v>#REF!</v>
      </c>
      <c r="AB1823" s="174" t="e">
        <f t="shared" si="284"/>
        <v>#REF!</v>
      </c>
      <c r="AC1823" s="174" t="e">
        <f t="shared" si="285"/>
        <v>#REF!</v>
      </c>
      <c r="AD1823" s="175" t="e">
        <f>+#REF!+365*Y1823</f>
        <v>#REF!</v>
      </c>
      <c r="AE1823" s="176" t="e">
        <f t="shared" si="286"/>
        <v>#REF!</v>
      </c>
      <c r="AF1823" s="170" t="e">
        <f>+VLOOKUP(CONCATENATE(TEXT(W1823,"yyyy"),"-",TEXT(W1823,"mm")),#REF!,2,0)</f>
        <v>#REF!</v>
      </c>
      <c r="AG1823" s="177" t="e">
        <f>+(AC1823*(1+'INFLAC PROYECTADA'!$B$8)^(AE1823))/((1+DEMANDADO!AF1823)^(AE1823))</f>
        <v>#REF!</v>
      </c>
      <c r="AH1823" s="169">
        <f>(0.2*VLOOKUP(D1823,'%.'!$A$1:$B$4,2,FALSE))+(0.35*VLOOKUP(E1823,'%.'!$A$1:$B$4,2,FALSE))+(0.1*VLOOKUP(F1823,'%.'!$A$1:$B$4,2,FALSE))+(0.35*VLOOKUP(G1823,'%.'!$A$1:$B$4,2,FALSE))</f>
        <v>0.05</v>
      </c>
      <c r="AI1823" s="128" t="str">
        <f t="shared" si="291"/>
        <v>REMOTA</v>
      </c>
      <c r="AJ1823" s="128" t="str">
        <f t="shared" si="287"/>
        <v>No se registra</v>
      </c>
      <c r="AK1823" s="178">
        <f t="shared" si="288"/>
        <v>0</v>
      </c>
    </row>
    <row r="1824" spans="1:37" ht="30" customHeight="1" x14ac:dyDescent="0.25">
      <c r="A1824" s="115">
        <v>1823</v>
      </c>
      <c r="B1824" s="267" t="s">
        <v>3980</v>
      </c>
      <c r="C1824" s="126" t="s">
        <v>3981</v>
      </c>
      <c r="D1824" s="83" t="s">
        <v>0</v>
      </c>
      <c r="E1824" s="83" t="s">
        <v>48</v>
      </c>
      <c r="F1824" s="83" t="s">
        <v>48</v>
      </c>
      <c r="G1824" s="124" t="s">
        <v>48</v>
      </c>
      <c r="H1824" s="169">
        <f t="shared" si="289"/>
        <v>0.6</v>
      </c>
      <c r="I1824" s="170" t="str">
        <f t="shared" si="290"/>
        <v>ALTA</v>
      </c>
      <c r="J1824" s="292">
        <v>7812420</v>
      </c>
      <c r="K1824" s="221">
        <v>0</v>
      </c>
      <c r="L1824" s="82" t="s">
        <v>133</v>
      </c>
      <c r="M1824" s="188">
        <v>0</v>
      </c>
      <c r="N1824" s="83" t="s">
        <v>405</v>
      </c>
      <c r="O1824" s="189">
        <v>0</v>
      </c>
      <c r="P1824" s="83" t="s">
        <v>407</v>
      </c>
      <c r="Q1824" s="83" t="s">
        <v>4098</v>
      </c>
      <c r="R1824" s="83">
        <v>43012</v>
      </c>
      <c r="S1824" s="93">
        <v>43012</v>
      </c>
      <c r="T1824" s="83">
        <v>117199</v>
      </c>
      <c r="U1824" s="82" t="s">
        <v>76</v>
      </c>
      <c r="V1824" s="82" t="s">
        <v>4103</v>
      </c>
      <c r="W1824" s="171">
        <v>44074</v>
      </c>
      <c r="X1824" s="172" t="e">
        <f>+CONCATENATE(TEXT(#REF!,"yyyy"),"-",TEXT(#REF!,"mm"))</f>
        <v>#REF!</v>
      </c>
      <c r="Y1824" s="173" t="str">
        <f t="shared" si="282"/>
        <v>3</v>
      </c>
      <c r="Z1824" s="172" t="str">
        <f t="shared" si="283"/>
        <v>2020-07</v>
      </c>
      <c r="AA1824" s="170" t="e">
        <f>+VLOOKUP(Z1824,#REF!,2,FALSE)/VLOOKUP(X1824,#REF!,2,FALSE)</f>
        <v>#REF!</v>
      </c>
      <c r="AB1824" s="174" t="e">
        <f t="shared" si="284"/>
        <v>#REF!</v>
      </c>
      <c r="AC1824" s="174" t="e">
        <f t="shared" si="285"/>
        <v>#REF!</v>
      </c>
      <c r="AD1824" s="175" t="e">
        <f>+#REF!+365*Y1824</f>
        <v>#REF!</v>
      </c>
      <c r="AE1824" s="176" t="e">
        <f t="shared" si="286"/>
        <v>#REF!</v>
      </c>
      <c r="AF1824" s="170" t="e">
        <f>+VLOOKUP(CONCATENATE(TEXT(W1824,"yyyy"),"-",TEXT(W1824,"mm")),#REF!,2,0)</f>
        <v>#REF!</v>
      </c>
      <c r="AG1824" s="177" t="e">
        <f>+(AC1824*(1+'INFLAC PROYECTADA'!$B$8)^(AE1824))/((1+DEMANDADO!AF1824)^(AE1824))</f>
        <v>#REF!</v>
      </c>
      <c r="AH1824" s="169">
        <f>(0.2*VLOOKUP(D1824,'%.'!$A$1:$B$4,2,FALSE))+(0.35*VLOOKUP(E1824,'%.'!$A$1:$B$4,2,FALSE))+(0.1*VLOOKUP(F1824,'%.'!$A$1:$B$4,2,FALSE))+(0.35*VLOOKUP(G1824,'%.'!$A$1:$B$4,2,FALSE))</f>
        <v>0.6</v>
      </c>
      <c r="AI1824" s="128" t="str">
        <f t="shared" si="291"/>
        <v>ALTA</v>
      </c>
      <c r="AJ1824" s="128" t="str">
        <f t="shared" si="287"/>
        <v>Provisión contable</v>
      </c>
      <c r="AK1824" s="178" t="e">
        <f t="shared" si="288"/>
        <v>#REF!</v>
      </c>
    </row>
    <row r="1825" spans="1:37" ht="30" customHeight="1" x14ac:dyDescent="0.25">
      <c r="A1825" s="115">
        <v>1824</v>
      </c>
      <c r="B1825" s="82" t="s">
        <v>3982</v>
      </c>
      <c r="C1825" s="126" t="s">
        <v>3983</v>
      </c>
      <c r="D1825" s="83" t="s">
        <v>48</v>
      </c>
      <c r="E1825" s="83" t="s">
        <v>0</v>
      </c>
      <c r="F1825" s="83" t="s">
        <v>48</v>
      </c>
      <c r="G1825" s="124" t="s">
        <v>0</v>
      </c>
      <c r="H1825" s="169">
        <f t="shared" si="289"/>
        <v>0.84999999999999987</v>
      </c>
      <c r="I1825" s="170" t="str">
        <f t="shared" si="290"/>
        <v>ALTA</v>
      </c>
      <c r="J1825" s="292">
        <v>567641743</v>
      </c>
      <c r="K1825" s="221">
        <v>0.15</v>
      </c>
      <c r="L1825" s="82" t="s">
        <v>130</v>
      </c>
      <c r="M1825" s="188">
        <v>0</v>
      </c>
      <c r="N1825" s="83" t="s">
        <v>405</v>
      </c>
      <c r="O1825" s="189">
        <v>0</v>
      </c>
      <c r="P1825" s="83" t="s">
        <v>407</v>
      </c>
      <c r="Q1825" s="83" t="s">
        <v>4098</v>
      </c>
      <c r="R1825" s="83">
        <v>43012</v>
      </c>
      <c r="S1825" s="93">
        <v>43012</v>
      </c>
      <c r="T1825" s="96">
        <v>117199</v>
      </c>
      <c r="U1825" s="82" t="s">
        <v>173</v>
      </c>
      <c r="V1825" s="83"/>
      <c r="W1825" s="171">
        <v>44074</v>
      </c>
      <c r="X1825" s="172" t="e">
        <f>+CONCATENATE(TEXT(#REF!,"yyyy"),"-",TEXT(#REF!,"mm"))</f>
        <v>#REF!</v>
      </c>
      <c r="Y1825" s="173" t="str">
        <f t="shared" si="282"/>
        <v>3</v>
      </c>
      <c r="Z1825" s="172" t="str">
        <f t="shared" si="283"/>
        <v>2020-07</v>
      </c>
      <c r="AA1825" s="170" t="e">
        <f>+VLOOKUP(Z1825,#REF!,2,FALSE)/VLOOKUP(X1825,#REF!,2,FALSE)</f>
        <v>#REF!</v>
      </c>
      <c r="AB1825" s="174" t="e">
        <f t="shared" si="284"/>
        <v>#REF!</v>
      </c>
      <c r="AC1825" s="174" t="e">
        <f t="shared" si="285"/>
        <v>#REF!</v>
      </c>
      <c r="AD1825" s="175" t="e">
        <f>+#REF!+365*Y1825</f>
        <v>#REF!</v>
      </c>
      <c r="AE1825" s="176" t="e">
        <f t="shared" si="286"/>
        <v>#REF!</v>
      </c>
      <c r="AF1825" s="170" t="e">
        <f>+VLOOKUP(CONCATENATE(TEXT(W1825,"yyyy"),"-",TEXT(W1825,"mm")),#REF!,2,0)</f>
        <v>#REF!</v>
      </c>
      <c r="AG1825" s="177" t="e">
        <f>+(AC1825*(1+'INFLAC PROYECTADA'!$B$8)^(AE1825))/((1+DEMANDADO!AF1825)^(AE1825))</f>
        <v>#REF!</v>
      </c>
      <c r="AH1825" s="169">
        <f>(0.2*VLOOKUP(D1825,'%.'!$A$1:$B$4,2,FALSE))+(0.35*VLOOKUP(E1825,'%.'!$A$1:$B$4,2,FALSE))+(0.1*VLOOKUP(F1825,'%.'!$A$1:$B$4,2,FALSE))+(0.35*VLOOKUP(G1825,'%.'!$A$1:$B$4,2,FALSE))</f>
        <v>0.84999999999999987</v>
      </c>
      <c r="AI1825" s="128" t="str">
        <f t="shared" si="291"/>
        <v>ALTA</v>
      </c>
      <c r="AJ1825" s="128" t="str">
        <f t="shared" si="287"/>
        <v>Provisión contable</v>
      </c>
      <c r="AK1825" s="178" t="e">
        <f t="shared" si="288"/>
        <v>#REF!</v>
      </c>
    </row>
    <row r="1826" spans="1:37" ht="30" customHeight="1" x14ac:dyDescent="0.25">
      <c r="A1826" s="115">
        <v>1825</v>
      </c>
      <c r="B1826" s="82" t="s">
        <v>1610</v>
      </c>
      <c r="C1826" s="126" t="s">
        <v>3984</v>
      </c>
      <c r="D1826" s="83" t="s">
        <v>1</v>
      </c>
      <c r="E1826" s="83" t="s">
        <v>48</v>
      </c>
      <c r="F1826" s="83" t="s">
        <v>48</v>
      </c>
      <c r="G1826" s="124" t="s">
        <v>0</v>
      </c>
      <c r="H1826" s="169">
        <f t="shared" si="289"/>
        <v>0.58499999999999996</v>
      </c>
      <c r="I1826" s="170" t="str">
        <f t="shared" si="290"/>
        <v>ALTA</v>
      </c>
      <c r="J1826" s="292">
        <v>83441611</v>
      </c>
      <c r="K1826" s="221">
        <v>0.2</v>
      </c>
      <c r="L1826" s="82" t="s">
        <v>135</v>
      </c>
      <c r="M1826" s="188">
        <v>0</v>
      </c>
      <c r="N1826" s="83" t="s">
        <v>405</v>
      </c>
      <c r="O1826" s="189">
        <v>0</v>
      </c>
      <c r="P1826" s="83" t="s">
        <v>407</v>
      </c>
      <c r="Q1826" s="83" t="s">
        <v>4098</v>
      </c>
      <c r="R1826" s="83">
        <v>43012</v>
      </c>
      <c r="S1826" s="93">
        <v>43012</v>
      </c>
      <c r="T1826" s="96">
        <v>117199</v>
      </c>
      <c r="U1826" s="82" t="s">
        <v>171</v>
      </c>
      <c r="V1826" s="83"/>
      <c r="W1826" s="171">
        <v>44074</v>
      </c>
      <c r="X1826" s="172" t="e">
        <f>+CONCATENATE(TEXT(#REF!,"yyyy"),"-",TEXT(#REF!,"mm"))</f>
        <v>#REF!</v>
      </c>
      <c r="Y1826" s="173" t="str">
        <f t="shared" si="282"/>
        <v>3</v>
      </c>
      <c r="Z1826" s="172" t="str">
        <f t="shared" si="283"/>
        <v>2020-07</v>
      </c>
      <c r="AA1826" s="170" t="e">
        <f>+VLOOKUP(Z1826,#REF!,2,FALSE)/VLOOKUP(X1826,#REF!,2,FALSE)</f>
        <v>#REF!</v>
      </c>
      <c r="AB1826" s="174" t="e">
        <f t="shared" si="284"/>
        <v>#REF!</v>
      </c>
      <c r="AC1826" s="174" t="e">
        <f t="shared" si="285"/>
        <v>#REF!</v>
      </c>
      <c r="AD1826" s="175" t="e">
        <f>+#REF!+365*Y1826</f>
        <v>#REF!</v>
      </c>
      <c r="AE1826" s="176" t="e">
        <f t="shared" si="286"/>
        <v>#REF!</v>
      </c>
      <c r="AF1826" s="170" t="e">
        <f>+VLOOKUP(CONCATENATE(TEXT(W1826,"yyyy"),"-",TEXT(W1826,"mm")),#REF!,2,0)</f>
        <v>#REF!</v>
      </c>
      <c r="AG1826" s="177" t="e">
        <f>+(AC1826*(1+'INFLAC PROYECTADA'!$B$8)^(AE1826))/((1+DEMANDADO!AF1826)^(AE1826))</f>
        <v>#REF!</v>
      </c>
      <c r="AH1826" s="169">
        <f>(0.2*VLOOKUP(D1826,'%.'!$A$1:$B$4,2,FALSE))+(0.35*VLOOKUP(E1826,'%.'!$A$1:$B$4,2,FALSE))+(0.1*VLOOKUP(F1826,'%.'!$A$1:$B$4,2,FALSE))+(0.35*VLOOKUP(G1826,'%.'!$A$1:$B$4,2,FALSE))</f>
        <v>0.58499999999999996</v>
      </c>
      <c r="AI1826" s="128" t="str">
        <f t="shared" si="291"/>
        <v>ALTA</v>
      </c>
      <c r="AJ1826" s="128" t="str">
        <f t="shared" si="287"/>
        <v>Provisión contable</v>
      </c>
      <c r="AK1826" s="178" t="e">
        <f t="shared" si="288"/>
        <v>#REF!</v>
      </c>
    </row>
    <row r="1827" spans="1:37" ht="30" customHeight="1" x14ac:dyDescent="0.25">
      <c r="A1827" s="115">
        <v>1826</v>
      </c>
      <c r="B1827" s="82" t="s">
        <v>3985</v>
      </c>
      <c r="C1827" s="126" t="s">
        <v>3986</v>
      </c>
      <c r="D1827" s="83" t="s">
        <v>48</v>
      </c>
      <c r="E1827" s="83" t="s">
        <v>1</v>
      </c>
      <c r="F1827" s="83" t="s">
        <v>1</v>
      </c>
      <c r="G1827" s="124" t="s">
        <v>0</v>
      </c>
      <c r="H1827" s="169">
        <f t="shared" si="289"/>
        <v>0.47249999999999998</v>
      </c>
      <c r="I1827" s="170" t="str">
        <f t="shared" si="290"/>
        <v>MEDIA</v>
      </c>
      <c r="J1827" s="292">
        <v>1459326653</v>
      </c>
      <c r="K1827" s="221">
        <v>0.1</v>
      </c>
      <c r="L1827" s="82" t="s">
        <v>129</v>
      </c>
      <c r="M1827" s="188">
        <v>0</v>
      </c>
      <c r="N1827" s="83" t="s">
        <v>405</v>
      </c>
      <c r="O1827" s="189">
        <v>0</v>
      </c>
      <c r="P1827" s="83" t="s">
        <v>781</v>
      </c>
      <c r="Q1827" s="83" t="s">
        <v>4098</v>
      </c>
      <c r="R1827" s="83">
        <v>43012</v>
      </c>
      <c r="S1827" s="93">
        <v>43012</v>
      </c>
      <c r="T1827" s="96">
        <v>117199</v>
      </c>
      <c r="U1827" s="82" t="s">
        <v>21</v>
      </c>
      <c r="V1827" s="83"/>
      <c r="W1827" s="171">
        <v>44074</v>
      </c>
      <c r="X1827" s="172" t="e">
        <f>+CONCATENATE(TEXT(#REF!,"yyyy"),"-",TEXT(#REF!,"mm"))</f>
        <v>#REF!</v>
      </c>
      <c r="Y1827" s="173" t="str">
        <f t="shared" si="282"/>
        <v>4</v>
      </c>
      <c r="Z1827" s="172" t="str">
        <f t="shared" si="283"/>
        <v>2020-07</v>
      </c>
      <c r="AA1827" s="170" t="e">
        <f>+VLOOKUP(Z1827,#REF!,2,FALSE)/VLOOKUP(X1827,#REF!,2,FALSE)</f>
        <v>#REF!</v>
      </c>
      <c r="AB1827" s="174" t="e">
        <f t="shared" si="284"/>
        <v>#REF!</v>
      </c>
      <c r="AC1827" s="174" t="e">
        <f t="shared" si="285"/>
        <v>#REF!</v>
      </c>
      <c r="AD1827" s="175" t="e">
        <f>+#REF!+365*Y1827</f>
        <v>#REF!</v>
      </c>
      <c r="AE1827" s="176" t="e">
        <f t="shared" si="286"/>
        <v>#REF!</v>
      </c>
      <c r="AF1827" s="170" t="e">
        <f>+VLOOKUP(CONCATENATE(TEXT(W1827,"yyyy"),"-",TEXT(W1827,"mm")),#REF!,2,0)</f>
        <v>#REF!</v>
      </c>
      <c r="AG1827" s="177" t="e">
        <f>+(AC1827*(1+'INFLAC PROYECTADA'!$B$8)^(AE1827))/((1+DEMANDADO!AF1827)^(AE1827))</f>
        <v>#REF!</v>
      </c>
      <c r="AH1827" s="169">
        <f>(0.2*VLOOKUP(D1827,'%.'!$A$1:$B$4,2,FALSE))+(0.35*VLOOKUP(E1827,'%.'!$A$1:$B$4,2,FALSE))+(0.1*VLOOKUP(F1827,'%.'!$A$1:$B$4,2,FALSE))+(0.35*VLOOKUP(G1827,'%.'!$A$1:$B$4,2,FALSE))</f>
        <v>0.47249999999999998</v>
      </c>
      <c r="AI1827" s="128" t="str">
        <f t="shared" si="291"/>
        <v>MEDIA</v>
      </c>
      <c r="AJ1827" s="128" t="str">
        <f t="shared" si="287"/>
        <v>Cuentas de Orden</v>
      </c>
      <c r="AK1827" s="178" t="e">
        <f t="shared" si="288"/>
        <v>#REF!</v>
      </c>
    </row>
    <row r="1828" spans="1:37" ht="30" customHeight="1" x14ac:dyDescent="0.25">
      <c r="A1828" s="115">
        <v>1827</v>
      </c>
      <c r="B1828" s="82" t="s">
        <v>1255</v>
      </c>
      <c r="C1828" s="126" t="s">
        <v>3987</v>
      </c>
      <c r="D1828" s="83" t="s">
        <v>48</v>
      </c>
      <c r="E1828" s="83" t="s">
        <v>1</v>
      </c>
      <c r="F1828" s="83" t="s">
        <v>1</v>
      </c>
      <c r="G1828" s="124" t="s">
        <v>0</v>
      </c>
      <c r="H1828" s="169">
        <f t="shared" si="289"/>
        <v>0.47249999999999998</v>
      </c>
      <c r="I1828" s="170" t="str">
        <f t="shared" si="290"/>
        <v>MEDIA</v>
      </c>
      <c r="J1828" s="292">
        <v>91311964</v>
      </c>
      <c r="K1828" s="221">
        <v>0.2</v>
      </c>
      <c r="L1828" s="82" t="s">
        <v>132</v>
      </c>
      <c r="M1828" s="188">
        <v>0</v>
      </c>
      <c r="N1828" s="83" t="s">
        <v>405</v>
      </c>
      <c r="O1828" s="189">
        <v>0</v>
      </c>
      <c r="P1828" s="83" t="s">
        <v>407</v>
      </c>
      <c r="Q1828" s="83" t="s">
        <v>4098</v>
      </c>
      <c r="R1828" s="83">
        <v>43012</v>
      </c>
      <c r="S1828" s="93">
        <v>43012</v>
      </c>
      <c r="T1828" s="96">
        <v>117199</v>
      </c>
      <c r="U1828" s="82" t="s">
        <v>171</v>
      </c>
      <c r="V1828" s="83"/>
      <c r="W1828" s="171">
        <v>44074</v>
      </c>
      <c r="X1828" s="172" t="e">
        <f>+CONCATENATE(TEXT(#REF!,"yyyy"),"-",TEXT(#REF!,"mm"))</f>
        <v>#REF!</v>
      </c>
      <c r="Y1828" s="173" t="str">
        <f t="shared" si="282"/>
        <v>3</v>
      </c>
      <c r="Z1828" s="172" t="str">
        <f t="shared" si="283"/>
        <v>2020-07</v>
      </c>
      <c r="AA1828" s="170" t="e">
        <f>+VLOOKUP(Z1828,#REF!,2,FALSE)/VLOOKUP(X1828,#REF!,2,FALSE)</f>
        <v>#REF!</v>
      </c>
      <c r="AB1828" s="174" t="e">
        <f t="shared" si="284"/>
        <v>#REF!</v>
      </c>
      <c r="AC1828" s="174" t="e">
        <f t="shared" si="285"/>
        <v>#REF!</v>
      </c>
      <c r="AD1828" s="175" t="e">
        <f>+#REF!+365*Y1828</f>
        <v>#REF!</v>
      </c>
      <c r="AE1828" s="176" t="e">
        <f t="shared" si="286"/>
        <v>#REF!</v>
      </c>
      <c r="AF1828" s="170" t="e">
        <f>+VLOOKUP(CONCATENATE(TEXT(W1828,"yyyy"),"-",TEXT(W1828,"mm")),#REF!,2,0)</f>
        <v>#REF!</v>
      </c>
      <c r="AG1828" s="177" t="e">
        <f>+(AC1828*(1+'INFLAC PROYECTADA'!$B$8)^(AE1828))/((1+DEMANDADO!AF1828)^(AE1828))</f>
        <v>#REF!</v>
      </c>
      <c r="AH1828" s="169">
        <f>(0.2*VLOOKUP(D1828,'%.'!$A$1:$B$4,2,FALSE))+(0.35*VLOOKUP(E1828,'%.'!$A$1:$B$4,2,FALSE))+(0.1*VLOOKUP(F1828,'%.'!$A$1:$B$4,2,FALSE))+(0.35*VLOOKUP(G1828,'%.'!$A$1:$B$4,2,FALSE))</f>
        <v>0.47249999999999998</v>
      </c>
      <c r="AI1828" s="128" t="str">
        <f t="shared" si="291"/>
        <v>MEDIA</v>
      </c>
      <c r="AJ1828" s="128" t="str">
        <f t="shared" si="287"/>
        <v>Cuentas de Orden</v>
      </c>
      <c r="AK1828" s="178" t="e">
        <f t="shared" si="288"/>
        <v>#REF!</v>
      </c>
    </row>
    <row r="1829" spans="1:37" ht="30" customHeight="1" x14ac:dyDescent="0.25">
      <c r="A1829" s="115">
        <v>1828</v>
      </c>
      <c r="B1829" s="82" t="s">
        <v>3988</v>
      </c>
      <c r="C1829" s="126" t="s">
        <v>3989</v>
      </c>
      <c r="D1829" s="83" t="s">
        <v>48</v>
      </c>
      <c r="E1829" s="83" t="s">
        <v>1</v>
      </c>
      <c r="F1829" s="83" t="s">
        <v>1</v>
      </c>
      <c r="G1829" s="124" t="s">
        <v>0</v>
      </c>
      <c r="H1829" s="169">
        <f t="shared" si="289"/>
        <v>0.47249999999999998</v>
      </c>
      <c r="I1829" s="170" t="str">
        <f t="shared" si="290"/>
        <v>MEDIA</v>
      </c>
      <c r="J1829" s="292">
        <v>5281428</v>
      </c>
      <c r="K1829" s="221">
        <v>0</v>
      </c>
      <c r="L1829" s="82" t="s">
        <v>134</v>
      </c>
      <c r="M1829" s="188">
        <v>0</v>
      </c>
      <c r="N1829" s="83" t="s">
        <v>405</v>
      </c>
      <c r="O1829" s="189">
        <v>0</v>
      </c>
      <c r="P1829" s="83">
        <v>4</v>
      </c>
      <c r="Q1829" s="83" t="s">
        <v>4098</v>
      </c>
      <c r="R1829" s="83">
        <v>43012</v>
      </c>
      <c r="S1829" s="93">
        <v>43012</v>
      </c>
      <c r="T1829" s="96">
        <v>117199</v>
      </c>
      <c r="U1829" s="82" t="s">
        <v>21</v>
      </c>
      <c r="V1829" s="83"/>
      <c r="W1829" s="171">
        <v>44074</v>
      </c>
      <c r="X1829" s="172" t="e">
        <f>+CONCATENATE(TEXT(#REF!,"yyyy"),"-",TEXT(#REF!,"mm"))</f>
        <v>#REF!</v>
      </c>
      <c r="Y1829" s="173" t="str">
        <f t="shared" si="282"/>
        <v>4</v>
      </c>
      <c r="Z1829" s="172" t="str">
        <f t="shared" si="283"/>
        <v>2020-07</v>
      </c>
      <c r="AA1829" s="170" t="e">
        <f>+VLOOKUP(Z1829,#REF!,2,FALSE)/VLOOKUP(X1829,#REF!,2,FALSE)</f>
        <v>#REF!</v>
      </c>
      <c r="AB1829" s="174" t="e">
        <f t="shared" si="284"/>
        <v>#REF!</v>
      </c>
      <c r="AC1829" s="174" t="e">
        <f t="shared" si="285"/>
        <v>#REF!</v>
      </c>
      <c r="AD1829" s="175" t="e">
        <f>+#REF!+365*Y1829</f>
        <v>#REF!</v>
      </c>
      <c r="AE1829" s="176" t="e">
        <f t="shared" si="286"/>
        <v>#REF!</v>
      </c>
      <c r="AF1829" s="170" t="e">
        <f>+VLOOKUP(CONCATENATE(TEXT(W1829,"yyyy"),"-",TEXT(W1829,"mm")),#REF!,2,0)</f>
        <v>#REF!</v>
      </c>
      <c r="AG1829" s="177" t="e">
        <f>+(AC1829*(1+'INFLAC PROYECTADA'!$B$8)^(AE1829))/((1+DEMANDADO!AF1829)^(AE1829))</f>
        <v>#REF!</v>
      </c>
      <c r="AH1829" s="169">
        <f>(0.2*VLOOKUP(D1829,'%.'!$A$1:$B$4,2,FALSE))+(0.35*VLOOKUP(E1829,'%.'!$A$1:$B$4,2,FALSE))+(0.1*VLOOKUP(F1829,'%.'!$A$1:$B$4,2,FALSE))+(0.35*VLOOKUP(G1829,'%.'!$A$1:$B$4,2,FALSE))</f>
        <v>0.47249999999999998</v>
      </c>
      <c r="AI1829" s="128" t="str">
        <f t="shared" si="291"/>
        <v>MEDIA</v>
      </c>
      <c r="AJ1829" s="128" t="str">
        <f t="shared" si="287"/>
        <v>Cuentas de Orden</v>
      </c>
      <c r="AK1829" s="178" t="e">
        <f t="shared" si="288"/>
        <v>#REF!</v>
      </c>
    </row>
    <row r="1830" spans="1:37" ht="30" customHeight="1" x14ac:dyDescent="0.25">
      <c r="A1830" s="115">
        <v>1829</v>
      </c>
      <c r="B1830" s="268" t="s">
        <v>3990</v>
      </c>
      <c r="C1830" s="126" t="s">
        <v>3991</v>
      </c>
      <c r="D1830" s="83" t="s">
        <v>48</v>
      </c>
      <c r="E1830" s="83" t="s">
        <v>1</v>
      </c>
      <c r="F1830" s="83" t="s">
        <v>1</v>
      </c>
      <c r="G1830" s="124" t="s">
        <v>0</v>
      </c>
      <c r="H1830" s="169">
        <f t="shared" si="289"/>
        <v>0.47249999999999998</v>
      </c>
      <c r="I1830" s="170" t="str">
        <f t="shared" si="290"/>
        <v>MEDIA</v>
      </c>
      <c r="J1830" s="292">
        <v>850319331</v>
      </c>
      <c r="K1830" s="221">
        <v>0.12</v>
      </c>
      <c r="L1830" s="83" t="s">
        <v>132</v>
      </c>
      <c r="M1830" s="188">
        <v>0</v>
      </c>
      <c r="N1830" s="83" t="s">
        <v>405</v>
      </c>
      <c r="O1830" s="189">
        <v>0</v>
      </c>
      <c r="P1830" s="83" t="s">
        <v>407</v>
      </c>
      <c r="Q1830" s="83" t="s">
        <v>4098</v>
      </c>
      <c r="R1830" s="83">
        <v>43012</v>
      </c>
      <c r="S1830" s="93">
        <v>43012</v>
      </c>
      <c r="T1830" s="96">
        <v>117199</v>
      </c>
      <c r="U1830" s="83" t="s">
        <v>173</v>
      </c>
      <c r="V1830" s="83"/>
      <c r="W1830" s="171">
        <v>44074</v>
      </c>
      <c r="X1830" s="172" t="e">
        <f>+CONCATENATE(TEXT(#REF!,"yyyy"),"-",TEXT(#REF!,"mm"))</f>
        <v>#REF!</v>
      </c>
      <c r="Y1830" s="173" t="str">
        <f t="shared" si="282"/>
        <v>3</v>
      </c>
      <c r="Z1830" s="172" t="str">
        <f t="shared" si="283"/>
        <v>2020-07</v>
      </c>
      <c r="AA1830" s="170" t="e">
        <f>+VLOOKUP(Z1830,#REF!,2,FALSE)/VLOOKUP(X1830,#REF!,2,FALSE)</f>
        <v>#REF!</v>
      </c>
      <c r="AB1830" s="174" t="e">
        <f t="shared" si="284"/>
        <v>#REF!</v>
      </c>
      <c r="AC1830" s="174" t="e">
        <f t="shared" si="285"/>
        <v>#REF!</v>
      </c>
      <c r="AD1830" s="175" t="e">
        <f>+#REF!+365*Y1830</f>
        <v>#REF!</v>
      </c>
      <c r="AE1830" s="176" t="e">
        <f t="shared" si="286"/>
        <v>#REF!</v>
      </c>
      <c r="AF1830" s="170" t="e">
        <f>+VLOOKUP(CONCATENATE(TEXT(W1830,"yyyy"),"-",TEXT(W1830,"mm")),#REF!,2,0)</f>
        <v>#REF!</v>
      </c>
      <c r="AG1830" s="177" t="e">
        <f>+(AC1830*(1+'INFLAC PROYECTADA'!$B$8)^(AE1830))/((1+DEMANDADO!AF1830)^(AE1830))</f>
        <v>#REF!</v>
      </c>
      <c r="AH1830" s="169">
        <f>(0.2*VLOOKUP(D1830,'%.'!$A$1:$B$4,2,FALSE))+(0.35*VLOOKUP(E1830,'%.'!$A$1:$B$4,2,FALSE))+(0.1*VLOOKUP(F1830,'%.'!$A$1:$B$4,2,FALSE))+(0.35*VLOOKUP(G1830,'%.'!$A$1:$B$4,2,FALSE))</f>
        <v>0.47249999999999998</v>
      </c>
      <c r="AI1830" s="128" t="str">
        <f t="shared" si="291"/>
        <v>MEDIA</v>
      </c>
      <c r="AJ1830" s="128" t="str">
        <f t="shared" si="287"/>
        <v>Cuentas de Orden</v>
      </c>
      <c r="AK1830" s="178" t="e">
        <f t="shared" si="288"/>
        <v>#REF!</v>
      </c>
    </row>
    <row r="1831" spans="1:37" ht="30" customHeight="1" x14ac:dyDescent="0.25">
      <c r="A1831" s="115">
        <v>1830</v>
      </c>
      <c r="B1831" s="267" t="s">
        <v>3992</v>
      </c>
      <c r="C1831" s="126" t="s">
        <v>3993</v>
      </c>
      <c r="D1831" s="83" t="s">
        <v>48</v>
      </c>
      <c r="E1831" s="83" t="s">
        <v>48</v>
      </c>
      <c r="F1831" s="83" t="s">
        <v>1</v>
      </c>
      <c r="G1831" s="124" t="s">
        <v>0</v>
      </c>
      <c r="H1831" s="169">
        <f t="shared" si="289"/>
        <v>0.63</v>
      </c>
      <c r="I1831" s="170" t="str">
        <f t="shared" si="290"/>
        <v>ALTA</v>
      </c>
      <c r="J1831" s="292">
        <v>96757165</v>
      </c>
      <c r="K1831" s="221">
        <v>0.14000000000000001</v>
      </c>
      <c r="L1831" s="83" t="s">
        <v>129</v>
      </c>
      <c r="M1831" s="188">
        <v>0</v>
      </c>
      <c r="N1831" s="83" t="s">
        <v>405</v>
      </c>
      <c r="O1831" s="188">
        <v>0</v>
      </c>
      <c r="P1831" s="83" t="s">
        <v>407</v>
      </c>
      <c r="Q1831" s="83" t="s">
        <v>4098</v>
      </c>
      <c r="R1831" s="83">
        <v>43012</v>
      </c>
      <c r="S1831" s="93">
        <v>43012</v>
      </c>
      <c r="T1831" s="96">
        <v>117199</v>
      </c>
      <c r="U1831" s="83" t="s">
        <v>171</v>
      </c>
      <c r="V1831" s="83"/>
      <c r="W1831" s="171">
        <v>44074</v>
      </c>
      <c r="X1831" s="172" t="e">
        <f>+CONCATENATE(TEXT(#REF!,"yyyy"),"-",TEXT(#REF!,"mm"))</f>
        <v>#REF!</v>
      </c>
      <c r="Y1831" s="173" t="str">
        <f t="shared" si="282"/>
        <v>3</v>
      </c>
      <c r="Z1831" s="172" t="str">
        <f t="shared" si="283"/>
        <v>2020-07</v>
      </c>
      <c r="AA1831" s="170" t="e">
        <f>+VLOOKUP(Z1831,#REF!,2,FALSE)/VLOOKUP(X1831,#REF!,2,FALSE)</f>
        <v>#REF!</v>
      </c>
      <c r="AB1831" s="174" t="e">
        <f t="shared" si="284"/>
        <v>#REF!</v>
      </c>
      <c r="AC1831" s="174" t="e">
        <f t="shared" si="285"/>
        <v>#REF!</v>
      </c>
      <c r="AD1831" s="175" t="e">
        <f>+#REF!+365*Y1831</f>
        <v>#REF!</v>
      </c>
      <c r="AE1831" s="176" t="e">
        <f t="shared" si="286"/>
        <v>#REF!</v>
      </c>
      <c r="AF1831" s="170" t="e">
        <f>+VLOOKUP(CONCATENATE(TEXT(W1831,"yyyy"),"-",TEXT(W1831,"mm")),#REF!,2,0)</f>
        <v>#REF!</v>
      </c>
      <c r="AG1831" s="177" t="e">
        <f>+(AC1831*(1+'INFLAC PROYECTADA'!$B$8)^(AE1831))/((1+DEMANDADO!AF1831)^(AE1831))</f>
        <v>#REF!</v>
      </c>
      <c r="AH1831" s="169">
        <f>(0.2*VLOOKUP(D1831,'%.'!$A$1:$B$4,2,FALSE))+(0.35*VLOOKUP(E1831,'%.'!$A$1:$B$4,2,FALSE))+(0.1*VLOOKUP(F1831,'%.'!$A$1:$B$4,2,FALSE))+(0.35*VLOOKUP(G1831,'%.'!$A$1:$B$4,2,FALSE))</f>
        <v>0.63</v>
      </c>
      <c r="AI1831" s="128" t="str">
        <f t="shared" si="291"/>
        <v>ALTA</v>
      </c>
      <c r="AJ1831" s="128" t="str">
        <f t="shared" si="287"/>
        <v>Provisión contable</v>
      </c>
      <c r="AK1831" s="178" t="e">
        <f t="shared" si="288"/>
        <v>#REF!</v>
      </c>
    </row>
    <row r="1832" spans="1:37" ht="30" customHeight="1" x14ac:dyDescent="0.25">
      <c r="A1832" s="115">
        <v>1831</v>
      </c>
      <c r="B1832" s="82" t="s">
        <v>3994</v>
      </c>
      <c r="C1832" s="126" t="s">
        <v>3995</v>
      </c>
      <c r="D1832" s="83" t="s">
        <v>48</v>
      </c>
      <c r="E1832" s="83" t="s">
        <v>48</v>
      </c>
      <c r="F1832" s="83" t="s">
        <v>1</v>
      </c>
      <c r="G1832" s="124" t="s">
        <v>0</v>
      </c>
      <c r="H1832" s="169">
        <f t="shared" si="289"/>
        <v>0.63</v>
      </c>
      <c r="I1832" s="170" t="str">
        <f t="shared" si="290"/>
        <v>ALTA</v>
      </c>
      <c r="J1832" s="292">
        <v>73255831</v>
      </c>
      <c r="K1832" s="221">
        <v>0.12</v>
      </c>
      <c r="L1832" s="83" t="s">
        <v>144</v>
      </c>
      <c r="M1832" s="188">
        <v>0</v>
      </c>
      <c r="N1832" s="83" t="s">
        <v>405</v>
      </c>
      <c r="O1832" s="188">
        <v>0</v>
      </c>
      <c r="P1832" s="83" t="s">
        <v>407</v>
      </c>
      <c r="Q1832" s="83" t="s">
        <v>4098</v>
      </c>
      <c r="R1832" s="83">
        <v>43012</v>
      </c>
      <c r="S1832" s="93">
        <v>43012</v>
      </c>
      <c r="T1832" s="96">
        <v>117199</v>
      </c>
      <c r="U1832" s="83" t="s">
        <v>171</v>
      </c>
      <c r="V1832" s="83"/>
      <c r="W1832" s="171">
        <v>44074</v>
      </c>
      <c r="X1832" s="172" t="e">
        <f>+CONCATENATE(TEXT(#REF!,"yyyy"),"-",TEXT(#REF!,"mm"))</f>
        <v>#REF!</v>
      </c>
      <c r="Y1832" s="173" t="str">
        <f t="shared" si="282"/>
        <v>3</v>
      </c>
      <c r="Z1832" s="172" t="str">
        <f t="shared" si="283"/>
        <v>2020-07</v>
      </c>
      <c r="AA1832" s="170" t="e">
        <f>+VLOOKUP(Z1832,#REF!,2,FALSE)/VLOOKUP(X1832,#REF!,2,FALSE)</f>
        <v>#REF!</v>
      </c>
      <c r="AB1832" s="174" t="e">
        <f t="shared" si="284"/>
        <v>#REF!</v>
      </c>
      <c r="AC1832" s="174" t="e">
        <f t="shared" si="285"/>
        <v>#REF!</v>
      </c>
      <c r="AD1832" s="175" t="e">
        <f>+#REF!+365*Y1832</f>
        <v>#REF!</v>
      </c>
      <c r="AE1832" s="176" t="e">
        <f t="shared" si="286"/>
        <v>#REF!</v>
      </c>
      <c r="AF1832" s="170" t="e">
        <f>+VLOOKUP(CONCATENATE(TEXT(W1832,"yyyy"),"-",TEXT(W1832,"mm")),#REF!,2,0)</f>
        <v>#REF!</v>
      </c>
      <c r="AG1832" s="177" t="e">
        <f>+(AC1832*(1+'INFLAC PROYECTADA'!$B$8)^(AE1832))/((1+DEMANDADO!AF1832)^(AE1832))</f>
        <v>#REF!</v>
      </c>
      <c r="AH1832" s="169">
        <f>(0.2*VLOOKUP(D1832,'%.'!$A$1:$B$4,2,FALSE))+(0.35*VLOOKUP(E1832,'%.'!$A$1:$B$4,2,FALSE))+(0.1*VLOOKUP(F1832,'%.'!$A$1:$B$4,2,FALSE))+(0.35*VLOOKUP(G1832,'%.'!$A$1:$B$4,2,FALSE))</f>
        <v>0.63</v>
      </c>
      <c r="AI1832" s="128" t="str">
        <f t="shared" si="291"/>
        <v>ALTA</v>
      </c>
      <c r="AJ1832" s="128" t="str">
        <f t="shared" si="287"/>
        <v>Provisión contable</v>
      </c>
      <c r="AK1832" s="178" t="e">
        <f t="shared" si="288"/>
        <v>#REF!</v>
      </c>
    </row>
    <row r="1833" spans="1:37" ht="30" customHeight="1" x14ac:dyDescent="0.25">
      <c r="A1833" s="115">
        <v>1832</v>
      </c>
      <c r="B1833" s="82" t="s">
        <v>3996</v>
      </c>
      <c r="C1833" s="126" t="s">
        <v>3997</v>
      </c>
      <c r="D1833" s="83" t="s">
        <v>48</v>
      </c>
      <c r="E1833" s="83" t="s">
        <v>1</v>
      </c>
      <c r="F1833" s="83" t="s">
        <v>1</v>
      </c>
      <c r="G1833" s="124" t="s">
        <v>0</v>
      </c>
      <c r="H1833" s="169">
        <f t="shared" si="289"/>
        <v>0.47249999999999998</v>
      </c>
      <c r="I1833" s="170" t="str">
        <f t="shared" si="290"/>
        <v>MEDIA</v>
      </c>
      <c r="J1833" s="292">
        <v>20637420</v>
      </c>
      <c r="K1833" s="221">
        <v>0.1</v>
      </c>
      <c r="L1833" s="82" t="s">
        <v>130</v>
      </c>
      <c r="M1833" s="188">
        <v>0</v>
      </c>
      <c r="N1833" s="83" t="s">
        <v>405</v>
      </c>
      <c r="O1833" s="188">
        <v>0</v>
      </c>
      <c r="P1833" s="83" t="s">
        <v>407</v>
      </c>
      <c r="Q1833" s="83" t="s">
        <v>4098</v>
      </c>
      <c r="R1833" s="83">
        <v>43012</v>
      </c>
      <c r="S1833" s="93">
        <v>43012</v>
      </c>
      <c r="T1833" s="96">
        <v>117199</v>
      </c>
      <c r="U1833" s="83" t="s">
        <v>171</v>
      </c>
      <c r="V1833" s="83"/>
      <c r="W1833" s="171">
        <v>44074</v>
      </c>
      <c r="X1833" s="172" t="e">
        <f>+CONCATENATE(TEXT(#REF!,"yyyy"),"-",TEXT(#REF!,"mm"))</f>
        <v>#REF!</v>
      </c>
      <c r="Y1833" s="173" t="str">
        <f t="shared" si="282"/>
        <v>3</v>
      </c>
      <c r="Z1833" s="172" t="str">
        <f t="shared" si="283"/>
        <v>2020-07</v>
      </c>
      <c r="AA1833" s="170" t="e">
        <f>+VLOOKUP(Z1833,#REF!,2,FALSE)/VLOOKUP(X1833,#REF!,2,FALSE)</f>
        <v>#REF!</v>
      </c>
      <c r="AB1833" s="174" t="e">
        <f t="shared" si="284"/>
        <v>#REF!</v>
      </c>
      <c r="AC1833" s="174" t="e">
        <f t="shared" si="285"/>
        <v>#REF!</v>
      </c>
      <c r="AD1833" s="175" t="e">
        <f>+#REF!+365*Y1833</f>
        <v>#REF!</v>
      </c>
      <c r="AE1833" s="176" t="e">
        <f t="shared" si="286"/>
        <v>#REF!</v>
      </c>
      <c r="AF1833" s="170" t="e">
        <f>+VLOOKUP(CONCATENATE(TEXT(W1833,"yyyy"),"-",TEXT(W1833,"mm")),#REF!,2,0)</f>
        <v>#REF!</v>
      </c>
      <c r="AG1833" s="177" t="e">
        <f>+(AC1833*(1+'INFLAC PROYECTADA'!$B$8)^(AE1833))/((1+DEMANDADO!AF1833)^(AE1833))</f>
        <v>#REF!</v>
      </c>
      <c r="AH1833" s="169">
        <f>(0.2*VLOOKUP(D1833,'%.'!$A$1:$B$4,2,FALSE))+(0.35*VLOOKUP(E1833,'%.'!$A$1:$B$4,2,FALSE))+(0.1*VLOOKUP(F1833,'%.'!$A$1:$B$4,2,FALSE))+(0.35*VLOOKUP(G1833,'%.'!$A$1:$B$4,2,FALSE))</f>
        <v>0.47249999999999998</v>
      </c>
      <c r="AI1833" s="128" t="str">
        <f t="shared" si="291"/>
        <v>MEDIA</v>
      </c>
      <c r="AJ1833" s="128" t="str">
        <f t="shared" si="287"/>
        <v>Cuentas de Orden</v>
      </c>
      <c r="AK1833" s="178" t="e">
        <f t="shared" si="288"/>
        <v>#REF!</v>
      </c>
    </row>
    <row r="1834" spans="1:37" ht="30" customHeight="1" x14ac:dyDescent="0.25">
      <c r="A1834" s="115">
        <v>1833</v>
      </c>
      <c r="B1834" s="82" t="s">
        <v>3998</v>
      </c>
      <c r="C1834" s="126" t="s">
        <v>3999</v>
      </c>
      <c r="D1834" s="83" t="s">
        <v>48</v>
      </c>
      <c r="E1834" s="83" t="s">
        <v>1</v>
      </c>
      <c r="F1834" s="83" t="s">
        <v>1</v>
      </c>
      <c r="G1834" s="124" t="s">
        <v>0</v>
      </c>
      <c r="H1834" s="169">
        <f t="shared" si="289"/>
        <v>0.47249999999999998</v>
      </c>
      <c r="I1834" s="170" t="str">
        <f t="shared" si="290"/>
        <v>MEDIA</v>
      </c>
      <c r="J1834" s="292">
        <v>121505652</v>
      </c>
      <c r="K1834" s="221">
        <v>0.15</v>
      </c>
      <c r="L1834" s="83" t="s">
        <v>130</v>
      </c>
      <c r="M1834" s="188">
        <v>0</v>
      </c>
      <c r="N1834" s="83" t="s">
        <v>405</v>
      </c>
      <c r="O1834" s="188">
        <v>0</v>
      </c>
      <c r="P1834" s="83" t="s">
        <v>407</v>
      </c>
      <c r="Q1834" s="83" t="s">
        <v>4098</v>
      </c>
      <c r="R1834" s="83">
        <v>43012</v>
      </c>
      <c r="S1834" s="93">
        <v>43012</v>
      </c>
      <c r="T1834" s="96">
        <v>117199</v>
      </c>
      <c r="U1834" s="83" t="s">
        <v>171</v>
      </c>
      <c r="V1834" s="83"/>
      <c r="W1834" s="171">
        <v>44074</v>
      </c>
      <c r="X1834" s="172" t="e">
        <f>+CONCATENATE(TEXT(#REF!,"yyyy"),"-",TEXT(#REF!,"mm"))</f>
        <v>#REF!</v>
      </c>
      <c r="Y1834" s="173" t="str">
        <f t="shared" si="282"/>
        <v>3</v>
      </c>
      <c r="Z1834" s="172" t="str">
        <f t="shared" si="283"/>
        <v>2020-07</v>
      </c>
      <c r="AA1834" s="170" t="e">
        <f>+VLOOKUP(Z1834,#REF!,2,FALSE)/VLOOKUP(X1834,#REF!,2,FALSE)</f>
        <v>#REF!</v>
      </c>
      <c r="AB1834" s="174" t="e">
        <f t="shared" si="284"/>
        <v>#REF!</v>
      </c>
      <c r="AC1834" s="174" t="e">
        <f t="shared" si="285"/>
        <v>#REF!</v>
      </c>
      <c r="AD1834" s="175" t="e">
        <f>+#REF!+365*Y1834</f>
        <v>#REF!</v>
      </c>
      <c r="AE1834" s="176" t="e">
        <f t="shared" si="286"/>
        <v>#REF!</v>
      </c>
      <c r="AF1834" s="170" t="e">
        <f>+VLOOKUP(CONCATENATE(TEXT(W1834,"yyyy"),"-",TEXT(W1834,"mm")),#REF!,2,0)</f>
        <v>#REF!</v>
      </c>
      <c r="AG1834" s="177" t="e">
        <f>+(AC1834*(1+'INFLAC PROYECTADA'!$B$8)^(AE1834))/((1+DEMANDADO!AF1834)^(AE1834))</f>
        <v>#REF!</v>
      </c>
      <c r="AH1834" s="169">
        <f>(0.2*VLOOKUP(D1834,'%.'!$A$1:$B$4,2,FALSE))+(0.35*VLOOKUP(E1834,'%.'!$A$1:$B$4,2,FALSE))+(0.1*VLOOKUP(F1834,'%.'!$A$1:$B$4,2,FALSE))+(0.35*VLOOKUP(G1834,'%.'!$A$1:$B$4,2,FALSE))</f>
        <v>0.47249999999999998</v>
      </c>
      <c r="AI1834" s="128" t="str">
        <f t="shared" si="291"/>
        <v>MEDIA</v>
      </c>
      <c r="AJ1834" s="128" t="str">
        <f t="shared" si="287"/>
        <v>Cuentas de Orden</v>
      </c>
      <c r="AK1834" s="178" t="e">
        <f t="shared" si="288"/>
        <v>#REF!</v>
      </c>
    </row>
    <row r="1835" spans="1:37" ht="30" customHeight="1" x14ac:dyDescent="0.25">
      <c r="A1835" s="115">
        <v>1834</v>
      </c>
      <c r="B1835" s="82" t="s">
        <v>4000</v>
      </c>
      <c r="C1835" s="126" t="s">
        <v>4001</v>
      </c>
      <c r="D1835" s="83" t="s">
        <v>48</v>
      </c>
      <c r="E1835" s="83" t="s">
        <v>1</v>
      </c>
      <c r="F1835" s="83" t="s">
        <v>1</v>
      </c>
      <c r="G1835" s="124" t="s">
        <v>0</v>
      </c>
      <c r="H1835" s="169">
        <f t="shared" si="289"/>
        <v>0.47249999999999998</v>
      </c>
      <c r="I1835" s="170" t="str">
        <f t="shared" si="290"/>
        <v>MEDIA</v>
      </c>
      <c r="J1835" s="292">
        <v>114750968</v>
      </c>
      <c r="K1835" s="221">
        <v>0.15</v>
      </c>
      <c r="L1835" s="83" t="s">
        <v>129</v>
      </c>
      <c r="M1835" s="188">
        <v>0</v>
      </c>
      <c r="N1835" s="83" t="s">
        <v>405</v>
      </c>
      <c r="O1835" s="188">
        <v>0</v>
      </c>
      <c r="P1835" s="83" t="s">
        <v>407</v>
      </c>
      <c r="Q1835" s="83" t="s">
        <v>4098</v>
      </c>
      <c r="R1835" s="83">
        <v>43012</v>
      </c>
      <c r="S1835" s="93">
        <v>43012</v>
      </c>
      <c r="T1835" s="96">
        <v>117199</v>
      </c>
      <c r="U1835" s="83" t="s">
        <v>171</v>
      </c>
      <c r="V1835" s="83"/>
      <c r="W1835" s="171">
        <v>44074</v>
      </c>
      <c r="X1835" s="172" t="e">
        <f>+CONCATENATE(TEXT(#REF!,"yyyy"),"-",TEXT(#REF!,"mm"))</f>
        <v>#REF!</v>
      </c>
      <c r="Y1835" s="173" t="str">
        <f t="shared" si="282"/>
        <v>3</v>
      </c>
      <c r="Z1835" s="172" t="str">
        <f t="shared" si="283"/>
        <v>2020-07</v>
      </c>
      <c r="AA1835" s="170" t="e">
        <f>+VLOOKUP(Z1835,#REF!,2,FALSE)/VLOOKUP(X1835,#REF!,2,FALSE)</f>
        <v>#REF!</v>
      </c>
      <c r="AB1835" s="174" t="e">
        <f t="shared" si="284"/>
        <v>#REF!</v>
      </c>
      <c r="AC1835" s="174" t="e">
        <f t="shared" si="285"/>
        <v>#REF!</v>
      </c>
      <c r="AD1835" s="175" t="e">
        <f>+#REF!+365*Y1835</f>
        <v>#REF!</v>
      </c>
      <c r="AE1835" s="176" t="e">
        <f t="shared" si="286"/>
        <v>#REF!</v>
      </c>
      <c r="AF1835" s="170" t="e">
        <f>+VLOOKUP(CONCATENATE(TEXT(W1835,"yyyy"),"-",TEXT(W1835,"mm")),#REF!,2,0)</f>
        <v>#REF!</v>
      </c>
      <c r="AG1835" s="177" t="e">
        <f>+(AC1835*(1+'INFLAC PROYECTADA'!$B$8)^(AE1835))/((1+DEMANDADO!AF1835)^(AE1835))</f>
        <v>#REF!</v>
      </c>
      <c r="AH1835" s="169">
        <f>(0.2*VLOOKUP(D1835,'%.'!$A$1:$B$4,2,FALSE))+(0.35*VLOOKUP(E1835,'%.'!$A$1:$B$4,2,FALSE))+(0.1*VLOOKUP(F1835,'%.'!$A$1:$B$4,2,FALSE))+(0.35*VLOOKUP(G1835,'%.'!$A$1:$B$4,2,FALSE))</f>
        <v>0.47249999999999998</v>
      </c>
      <c r="AI1835" s="128" t="str">
        <f t="shared" si="291"/>
        <v>MEDIA</v>
      </c>
      <c r="AJ1835" s="128" t="str">
        <f t="shared" si="287"/>
        <v>Cuentas de Orden</v>
      </c>
      <c r="AK1835" s="178" t="e">
        <f t="shared" si="288"/>
        <v>#REF!</v>
      </c>
    </row>
    <row r="1836" spans="1:37" ht="30" customHeight="1" x14ac:dyDescent="0.25">
      <c r="A1836" s="115">
        <v>1835</v>
      </c>
      <c r="B1836" s="82" t="s">
        <v>4002</v>
      </c>
      <c r="C1836" s="126" t="s">
        <v>4003</v>
      </c>
      <c r="D1836" s="83" t="s">
        <v>1</v>
      </c>
      <c r="E1836" s="83" t="s">
        <v>1</v>
      </c>
      <c r="F1836" s="83" t="s">
        <v>48</v>
      </c>
      <c r="G1836" s="124" t="s">
        <v>48</v>
      </c>
      <c r="H1836" s="169">
        <f t="shared" si="289"/>
        <v>0.2525</v>
      </c>
      <c r="I1836" s="170" t="str">
        <f t="shared" si="290"/>
        <v>MEDIA</v>
      </c>
      <c r="J1836" s="292">
        <v>21640791</v>
      </c>
      <c r="K1836" s="221">
        <v>0.05</v>
      </c>
      <c r="L1836" s="82" t="s">
        <v>130</v>
      </c>
      <c r="M1836" s="188">
        <v>0</v>
      </c>
      <c r="N1836" s="83" t="s">
        <v>405</v>
      </c>
      <c r="O1836" s="188">
        <v>0</v>
      </c>
      <c r="P1836" s="83" t="s">
        <v>407</v>
      </c>
      <c r="Q1836" s="83" t="s">
        <v>4098</v>
      </c>
      <c r="R1836" s="83">
        <v>43012</v>
      </c>
      <c r="S1836" s="93">
        <v>43012</v>
      </c>
      <c r="T1836" s="96">
        <v>117199</v>
      </c>
      <c r="U1836" s="83" t="s">
        <v>171</v>
      </c>
      <c r="V1836" s="83"/>
      <c r="W1836" s="171">
        <v>44074</v>
      </c>
      <c r="X1836" s="172" t="e">
        <f>+CONCATENATE(TEXT(#REF!,"yyyy"),"-",TEXT(#REF!,"mm"))</f>
        <v>#REF!</v>
      </c>
      <c r="Y1836" s="173" t="str">
        <f t="shared" si="282"/>
        <v>3</v>
      </c>
      <c r="Z1836" s="172" t="str">
        <f t="shared" si="283"/>
        <v>2020-07</v>
      </c>
      <c r="AA1836" s="170" t="e">
        <f>+VLOOKUP(Z1836,#REF!,2,FALSE)/VLOOKUP(X1836,#REF!,2,FALSE)</f>
        <v>#REF!</v>
      </c>
      <c r="AB1836" s="174" t="e">
        <f t="shared" si="284"/>
        <v>#REF!</v>
      </c>
      <c r="AC1836" s="174" t="e">
        <f t="shared" si="285"/>
        <v>#REF!</v>
      </c>
      <c r="AD1836" s="175" t="e">
        <f>+#REF!+365*Y1836</f>
        <v>#REF!</v>
      </c>
      <c r="AE1836" s="176" t="e">
        <f t="shared" si="286"/>
        <v>#REF!</v>
      </c>
      <c r="AF1836" s="170" t="e">
        <f>+VLOOKUP(CONCATENATE(TEXT(W1836,"yyyy"),"-",TEXT(W1836,"mm")),#REF!,2,0)</f>
        <v>#REF!</v>
      </c>
      <c r="AG1836" s="177" t="e">
        <f>+(AC1836*(1+'INFLAC PROYECTADA'!$B$8)^(AE1836))/((1+DEMANDADO!AF1836)^(AE1836))</f>
        <v>#REF!</v>
      </c>
      <c r="AH1836" s="169">
        <f>(0.2*VLOOKUP(D1836,'%.'!$A$1:$B$4,2,FALSE))+(0.35*VLOOKUP(E1836,'%.'!$A$1:$B$4,2,FALSE))+(0.1*VLOOKUP(F1836,'%.'!$A$1:$B$4,2,FALSE))+(0.35*VLOOKUP(G1836,'%.'!$A$1:$B$4,2,FALSE))</f>
        <v>0.2525</v>
      </c>
      <c r="AI1836" s="128" t="str">
        <f t="shared" si="291"/>
        <v>MEDIA</v>
      </c>
      <c r="AJ1836" s="128" t="str">
        <f t="shared" si="287"/>
        <v>Cuentas de Orden</v>
      </c>
      <c r="AK1836" s="178" t="e">
        <f t="shared" si="288"/>
        <v>#REF!</v>
      </c>
    </row>
    <row r="1837" spans="1:37" ht="30" customHeight="1" x14ac:dyDescent="0.25">
      <c r="A1837" s="115">
        <v>1836</v>
      </c>
      <c r="B1837" s="82" t="s">
        <v>4004</v>
      </c>
      <c r="C1837" s="126" t="s">
        <v>4005</v>
      </c>
      <c r="D1837" s="83" t="s">
        <v>1</v>
      </c>
      <c r="E1837" s="83" t="s">
        <v>48</v>
      </c>
      <c r="F1837" s="83" t="s">
        <v>48</v>
      </c>
      <c r="G1837" s="124" t="s">
        <v>0</v>
      </c>
      <c r="H1837" s="169">
        <f t="shared" si="289"/>
        <v>0.58499999999999996</v>
      </c>
      <c r="I1837" s="170" t="str">
        <f t="shared" si="290"/>
        <v>ALTA</v>
      </c>
      <c r="J1837" s="292">
        <v>54674001</v>
      </c>
      <c r="K1837" s="221">
        <v>0.15</v>
      </c>
      <c r="L1837" s="83" t="s">
        <v>129</v>
      </c>
      <c r="M1837" s="188">
        <v>0</v>
      </c>
      <c r="N1837" s="83" t="s">
        <v>405</v>
      </c>
      <c r="O1837" s="188">
        <v>0</v>
      </c>
      <c r="P1837" s="83" t="s">
        <v>407</v>
      </c>
      <c r="Q1837" s="83" t="s">
        <v>4098</v>
      </c>
      <c r="R1837" s="83">
        <v>43012</v>
      </c>
      <c r="S1837" s="93">
        <v>43012</v>
      </c>
      <c r="T1837" s="96">
        <v>117199</v>
      </c>
      <c r="U1837" s="83" t="s">
        <v>171</v>
      </c>
      <c r="V1837" s="83"/>
      <c r="W1837" s="171">
        <v>44074</v>
      </c>
      <c r="X1837" s="172" t="e">
        <f>+CONCATENATE(TEXT(#REF!,"yyyy"),"-",TEXT(#REF!,"mm"))</f>
        <v>#REF!</v>
      </c>
      <c r="Y1837" s="173" t="str">
        <f t="shared" si="282"/>
        <v>3</v>
      </c>
      <c r="Z1837" s="172" t="str">
        <f t="shared" si="283"/>
        <v>2020-07</v>
      </c>
      <c r="AA1837" s="170" t="e">
        <f>+VLOOKUP(Z1837,#REF!,2,FALSE)/VLOOKUP(X1837,#REF!,2,FALSE)</f>
        <v>#REF!</v>
      </c>
      <c r="AB1837" s="174" t="e">
        <f t="shared" si="284"/>
        <v>#REF!</v>
      </c>
      <c r="AC1837" s="174" t="e">
        <f t="shared" si="285"/>
        <v>#REF!</v>
      </c>
      <c r="AD1837" s="175" t="e">
        <f>+#REF!+365*Y1837</f>
        <v>#REF!</v>
      </c>
      <c r="AE1837" s="176" t="e">
        <f t="shared" si="286"/>
        <v>#REF!</v>
      </c>
      <c r="AF1837" s="170" t="e">
        <f>+VLOOKUP(CONCATENATE(TEXT(W1837,"yyyy"),"-",TEXT(W1837,"mm")),#REF!,2,0)</f>
        <v>#REF!</v>
      </c>
      <c r="AG1837" s="177" t="e">
        <f>+(AC1837*(1+'INFLAC PROYECTADA'!$B$8)^(AE1837))/((1+DEMANDADO!AF1837)^(AE1837))</f>
        <v>#REF!</v>
      </c>
      <c r="AH1837" s="169">
        <f>(0.2*VLOOKUP(D1837,'%.'!$A$1:$B$4,2,FALSE))+(0.35*VLOOKUP(E1837,'%.'!$A$1:$B$4,2,FALSE))+(0.1*VLOOKUP(F1837,'%.'!$A$1:$B$4,2,FALSE))+(0.35*VLOOKUP(G1837,'%.'!$A$1:$B$4,2,FALSE))</f>
        <v>0.58499999999999996</v>
      </c>
      <c r="AI1837" s="128" t="str">
        <f t="shared" si="291"/>
        <v>ALTA</v>
      </c>
      <c r="AJ1837" s="128" t="str">
        <f t="shared" si="287"/>
        <v>Provisión contable</v>
      </c>
      <c r="AK1837" s="178" t="e">
        <f t="shared" si="288"/>
        <v>#REF!</v>
      </c>
    </row>
    <row r="1838" spans="1:37" ht="30" customHeight="1" x14ac:dyDescent="0.25">
      <c r="A1838" s="115">
        <v>1837</v>
      </c>
      <c r="B1838" s="82" t="s">
        <v>4006</v>
      </c>
      <c r="C1838" s="126" t="s">
        <v>4007</v>
      </c>
      <c r="D1838" s="83" t="s">
        <v>48</v>
      </c>
      <c r="E1838" s="83" t="s">
        <v>1</v>
      </c>
      <c r="F1838" s="83" t="s">
        <v>48</v>
      </c>
      <c r="G1838" s="124" t="s">
        <v>1</v>
      </c>
      <c r="H1838" s="169">
        <f t="shared" si="289"/>
        <v>0.185</v>
      </c>
      <c r="I1838" s="170" t="str">
        <f t="shared" si="290"/>
        <v>BAJA</v>
      </c>
      <c r="J1838" s="292">
        <v>6480000</v>
      </c>
      <c r="K1838" s="221">
        <v>7.0000000000000007E-2</v>
      </c>
      <c r="L1838" s="82" t="s">
        <v>130</v>
      </c>
      <c r="M1838" s="188">
        <v>0</v>
      </c>
      <c r="N1838" s="83" t="s">
        <v>405</v>
      </c>
      <c r="O1838" s="188">
        <v>0</v>
      </c>
      <c r="P1838" s="83" t="s">
        <v>407</v>
      </c>
      <c r="Q1838" s="83" t="s">
        <v>4098</v>
      </c>
      <c r="R1838" s="83">
        <v>43012</v>
      </c>
      <c r="S1838" s="93">
        <v>43012</v>
      </c>
      <c r="T1838" s="96">
        <v>117199</v>
      </c>
      <c r="U1838" s="83" t="s">
        <v>171</v>
      </c>
      <c r="V1838" s="83"/>
      <c r="W1838" s="171">
        <v>44074</v>
      </c>
      <c r="X1838" s="172" t="e">
        <f>+CONCATENATE(TEXT(#REF!,"yyyy"),"-",TEXT(#REF!,"mm"))</f>
        <v>#REF!</v>
      </c>
      <c r="Y1838" s="173" t="str">
        <f t="shared" si="282"/>
        <v>3</v>
      </c>
      <c r="Z1838" s="172" t="str">
        <f t="shared" si="283"/>
        <v>2020-07</v>
      </c>
      <c r="AA1838" s="170" t="e">
        <f>+VLOOKUP(Z1838,#REF!,2,FALSE)/VLOOKUP(X1838,#REF!,2,FALSE)</f>
        <v>#REF!</v>
      </c>
      <c r="AB1838" s="174" t="e">
        <f t="shared" si="284"/>
        <v>#REF!</v>
      </c>
      <c r="AC1838" s="174" t="e">
        <f t="shared" si="285"/>
        <v>#REF!</v>
      </c>
      <c r="AD1838" s="175" t="e">
        <f>+#REF!+365*Y1838</f>
        <v>#REF!</v>
      </c>
      <c r="AE1838" s="176" t="e">
        <f t="shared" si="286"/>
        <v>#REF!</v>
      </c>
      <c r="AF1838" s="170" t="e">
        <f>+VLOOKUP(CONCATENATE(TEXT(W1838,"yyyy"),"-",TEXT(W1838,"mm")),#REF!,2,0)</f>
        <v>#REF!</v>
      </c>
      <c r="AG1838" s="177" t="e">
        <f>+(AC1838*(1+'INFLAC PROYECTADA'!$B$8)^(AE1838))/((1+DEMANDADO!AF1838)^(AE1838))</f>
        <v>#REF!</v>
      </c>
      <c r="AH1838" s="169">
        <f>(0.2*VLOOKUP(D1838,'%.'!$A$1:$B$4,2,FALSE))+(0.35*VLOOKUP(E1838,'%.'!$A$1:$B$4,2,FALSE))+(0.1*VLOOKUP(F1838,'%.'!$A$1:$B$4,2,FALSE))+(0.35*VLOOKUP(G1838,'%.'!$A$1:$B$4,2,FALSE))</f>
        <v>0.185</v>
      </c>
      <c r="AI1838" s="128" t="str">
        <f t="shared" si="291"/>
        <v>BAJA</v>
      </c>
      <c r="AJ1838" s="128" t="str">
        <f t="shared" si="287"/>
        <v>Cuentas de Orden</v>
      </c>
      <c r="AK1838" s="178" t="e">
        <f t="shared" si="288"/>
        <v>#REF!</v>
      </c>
    </row>
    <row r="1839" spans="1:37" ht="30" customHeight="1" x14ac:dyDescent="0.25">
      <c r="A1839" s="115">
        <v>1838</v>
      </c>
      <c r="B1839" s="82" t="s">
        <v>4006</v>
      </c>
      <c r="C1839" s="126" t="s">
        <v>4008</v>
      </c>
      <c r="D1839" s="83" t="s">
        <v>1</v>
      </c>
      <c r="E1839" s="83" t="s">
        <v>48</v>
      </c>
      <c r="F1839" s="83" t="s">
        <v>48</v>
      </c>
      <c r="G1839" s="124" t="s">
        <v>0</v>
      </c>
      <c r="H1839" s="169">
        <f t="shared" si="289"/>
        <v>0.58499999999999996</v>
      </c>
      <c r="I1839" s="170" t="str">
        <f t="shared" si="290"/>
        <v>ALTA</v>
      </c>
      <c r="J1839" s="292">
        <v>148691613</v>
      </c>
      <c r="K1839" s="221">
        <v>0.1</v>
      </c>
      <c r="L1839" s="82" t="s">
        <v>130</v>
      </c>
      <c r="M1839" s="188">
        <v>0</v>
      </c>
      <c r="N1839" s="83" t="s">
        <v>405</v>
      </c>
      <c r="O1839" s="188">
        <v>0</v>
      </c>
      <c r="P1839" s="83" t="s">
        <v>407</v>
      </c>
      <c r="Q1839" s="83" t="s">
        <v>4098</v>
      </c>
      <c r="R1839" s="83">
        <v>43012</v>
      </c>
      <c r="S1839" s="93">
        <v>43012</v>
      </c>
      <c r="T1839" s="96">
        <v>117199</v>
      </c>
      <c r="U1839" s="83" t="s">
        <v>171</v>
      </c>
      <c r="V1839" s="83"/>
      <c r="W1839" s="171">
        <v>44074</v>
      </c>
      <c r="X1839" s="172" t="e">
        <f>+CONCATENATE(TEXT(#REF!,"yyyy"),"-",TEXT(#REF!,"mm"))</f>
        <v>#REF!</v>
      </c>
      <c r="Y1839" s="173" t="str">
        <f t="shared" si="282"/>
        <v>3</v>
      </c>
      <c r="Z1839" s="172" t="str">
        <f t="shared" si="283"/>
        <v>2020-07</v>
      </c>
      <c r="AA1839" s="170" t="e">
        <f>+VLOOKUP(Z1839,#REF!,2,FALSE)/VLOOKUP(X1839,#REF!,2,FALSE)</f>
        <v>#REF!</v>
      </c>
      <c r="AB1839" s="174" t="e">
        <f t="shared" si="284"/>
        <v>#REF!</v>
      </c>
      <c r="AC1839" s="174" t="e">
        <f t="shared" si="285"/>
        <v>#REF!</v>
      </c>
      <c r="AD1839" s="175" t="e">
        <f>+#REF!+365*Y1839</f>
        <v>#REF!</v>
      </c>
      <c r="AE1839" s="176" t="e">
        <f t="shared" si="286"/>
        <v>#REF!</v>
      </c>
      <c r="AF1839" s="170" t="e">
        <f>+VLOOKUP(CONCATENATE(TEXT(W1839,"yyyy"),"-",TEXT(W1839,"mm")),#REF!,2,0)</f>
        <v>#REF!</v>
      </c>
      <c r="AG1839" s="177" t="e">
        <f>+(AC1839*(1+'INFLAC PROYECTADA'!$B$8)^(AE1839))/((1+DEMANDADO!AF1839)^(AE1839))</f>
        <v>#REF!</v>
      </c>
      <c r="AH1839" s="169">
        <f>(0.2*VLOOKUP(D1839,'%.'!$A$1:$B$4,2,FALSE))+(0.35*VLOOKUP(E1839,'%.'!$A$1:$B$4,2,FALSE))+(0.1*VLOOKUP(F1839,'%.'!$A$1:$B$4,2,FALSE))+(0.35*VLOOKUP(G1839,'%.'!$A$1:$B$4,2,FALSE))</f>
        <v>0.58499999999999996</v>
      </c>
      <c r="AI1839" s="128" t="str">
        <f t="shared" si="291"/>
        <v>ALTA</v>
      </c>
      <c r="AJ1839" s="128" t="str">
        <f t="shared" si="287"/>
        <v>Provisión contable</v>
      </c>
      <c r="AK1839" s="178" t="e">
        <f t="shared" si="288"/>
        <v>#REF!</v>
      </c>
    </row>
    <row r="1840" spans="1:37" ht="30" customHeight="1" x14ac:dyDescent="0.25">
      <c r="A1840" s="115">
        <v>1839</v>
      </c>
      <c r="B1840" s="82" t="s">
        <v>4009</v>
      </c>
      <c r="C1840" s="126" t="s">
        <v>4010</v>
      </c>
      <c r="D1840" s="83" t="s">
        <v>1</v>
      </c>
      <c r="E1840" s="83" t="s">
        <v>48</v>
      </c>
      <c r="F1840" s="83" t="s">
        <v>48</v>
      </c>
      <c r="G1840" s="124" t="s">
        <v>0</v>
      </c>
      <c r="H1840" s="169">
        <f t="shared" si="289"/>
        <v>0.58499999999999996</v>
      </c>
      <c r="I1840" s="170" t="str">
        <f t="shared" si="290"/>
        <v>ALTA</v>
      </c>
      <c r="J1840" s="292">
        <v>75000000</v>
      </c>
      <c r="K1840" s="221">
        <v>0.09</v>
      </c>
      <c r="L1840" s="83" t="s">
        <v>129</v>
      </c>
      <c r="M1840" s="188">
        <v>0</v>
      </c>
      <c r="N1840" s="83" t="s">
        <v>405</v>
      </c>
      <c r="O1840" s="188">
        <v>0</v>
      </c>
      <c r="P1840" s="83" t="s">
        <v>407</v>
      </c>
      <c r="Q1840" s="83" t="s">
        <v>4098</v>
      </c>
      <c r="R1840" s="83">
        <v>43012</v>
      </c>
      <c r="S1840" s="93">
        <v>43012</v>
      </c>
      <c r="T1840" s="96">
        <v>117199</v>
      </c>
      <c r="U1840" s="83" t="s">
        <v>171</v>
      </c>
      <c r="V1840" s="83"/>
      <c r="W1840" s="171">
        <v>44074</v>
      </c>
      <c r="X1840" s="172" t="e">
        <f>+CONCATENATE(TEXT(#REF!,"yyyy"),"-",TEXT(#REF!,"mm"))</f>
        <v>#REF!</v>
      </c>
      <c r="Y1840" s="173" t="str">
        <f t="shared" si="282"/>
        <v>3</v>
      </c>
      <c r="Z1840" s="172" t="str">
        <f t="shared" si="283"/>
        <v>2020-07</v>
      </c>
      <c r="AA1840" s="170" t="e">
        <f>+VLOOKUP(Z1840,#REF!,2,FALSE)/VLOOKUP(X1840,#REF!,2,FALSE)</f>
        <v>#REF!</v>
      </c>
      <c r="AB1840" s="174" t="e">
        <f t="shared" si="284"/>
        <v>#REF!</v>
      </c>
      <c r="AC1840" s="174" t="e">
        <f t="shared" si="285"/>
        <v>#REF!</v>
      </c>
      <c r="AD1840" s="175" t="e">
        <f>+#REF!+365*Y1840</f>
        <v>#REF!</v>
      </c>
      <c r="AE1840" s="176" t="e">
        <f t="shared" si="286"/>
        <v>#REF!</v>
      </c>
      <c r="AF1840" s="170" t="e">
        <f>+VLOOKUP(CONCATENATE(TEXT(W1840,"yyyy"),"-",TEXT(W1840,"mm")),#REF!,2,0)</f>
        <v>#REF!</v>
      </c>
      <c r="AG1840" s="177" t="e">
        <f>+(AC1840*(1+'INFLAC PROYECTADA'!$B$8)^(AE1840))/((1+DEMANDADO!AF1840)^(AE1840))</f>
        <v>#REF!</v>
      </c>
      <c r="AH1840" s="169">
        <f>(0.2*VLOOKUP(D1840,'%.'!$A$1:$B$4,2,FALSE))+(0.35*VLOOKUP(E1840,'%.'!$A$1:$B$4,2,FALSE))+(0.1*VLOOKUP(F1840,'%.'!$A$1:$B$4,2,FALSE))+(0.35*VLOOKUP(G1840,'%.'!$A$1:$B$4,2,FALSE))</f>
        <v>0.58499999999999996</v>
      </c>
      <c r="AI1840" s="128" t="str">
        <f t="shared" si="291"/>
        <v>ALTA</v>
      </c>
      <c r="AJ1840" s="128" t="str">
        <f t="shared" si="287"/>
        <v>Provisión contable</v>
      </c>
      <c r="AK1840" s="178" t="e">
        <f t="shared" si="288"/>
        <v>#REF!</v>
      </c>
    </row>
    <row r="1841" spans="1:37" ht="30" customHeight="1" x14ac:dyDescent="0.25">
      <c r="A1841" s="115">
        <v>1840</v>
      </c>
      <c r="B1841" s="82" t="s">
        <v>4011</v>
      </c>
      <c r="C1841" s="126" t="s">
        <v>4012</v>
      </c>
      <c r="D1841" s="83" t="s">
        <v>1</v>
      </c>
      <c r="E1841" s="83" t="s">
        <v>0</v>
      </c>
      <c r="F1841" s="83" t="s">
        <v>1</v>
      </c>
      <c r="G1841" s="124" t="s">
        <v>0</v>
      </c>
      <c r="H1841" s="169">
        <f t="shared" si="289"/>
        <v>0.71499999999999997</v>
      </c>
      <c r="I1841" s="170" t="str">
        <f t="shared" si="290"/>
        <v>ALTA</v>
      </c>
      <c r="J1841" s="292">
        <v>75000000</v>
      </c>
      <c r="K1841" s="221">
        <v>0.2</v>
      </c>
      <c r="L1841" s="83" t="s">
        <v>129</v>
      </c>
      <c r="M1841" s="188">
        <v>0</v>
      </c>
      <c r="N1841" s="83" t="s">
        <v>405</v>
      </c>
      <c r="O1841" s="188">
        <v>0</v>
      </c>
      <c r="P1841" s="83" t="s">
        <v>407</v>
      </c>
      <c r="Q1841" s="83" t="s">
        <v>4098</v>
      </c>
      <c r="R1841" s="83">
        <v>43012</v>
      </c>
      <c r="S1841" s="93">
        <v>43012</v>
      </c>
      <c r="T1841" s="96">
        <v>117199</v>
      </c>
      <c r="U1841" s="83" t="s">
        <v>171</v>
      </c>
      <c r="V1841" s="83"/>
      <c r="W1841" s="171">
        <v>44074</v>
      </c>
      <c r="X1841" s="172" t="e">
        <f>+CONCATENATE(TEXT(#REF!,"yyyy"),"-",TEXT(#REF!,"mm"))</f>
        <v>#REF!</v>
      </c>
      <c r="Y1841" s="173" t="str">
        <f t="shared" si="282"/>
        <v>3</v>
      </c>
      <c r="Z1841" s="172" t="str">
        <f t="shared" si="283"/>
        <v>2020-07</v>
      </c>
      <c r="AA1841" s="170" t="e">
        <f>+VLOOKUP(Z1841,#REF!,2,FALSE)/VLOOKUP(X1841,#REF!,2,FALSE)</f>
        <v>#REF!</v>
      </c>
      <c r="AB1841" s="174" t="e">
        <f t="shared" si="284"/>
        <v>#REF!</v>
      </c>
      <c r="AC1841" s="174" t="e">
        <f t="shared" si="285"/>
        <v>#REF!</v>
      </c>
      <c r="AD1841" s="175" t="e">
        <f>+#REF!+365*Y1841</f>
        <v>#REF!</v>
      </c>
      <c r="AE1841" s="176" t="e">
        <f t="shared" si="286"/>
        <v>#REF!</v>
      </c>
      <c r="AF1841" s="170" t="e">
        <f>+VLOOKUP(CONCATENATE(TEXT(W1841,"yyyy"),"-",TEXT(W1841,"mm")),#REF!,2,0)</f>
        <v>#REF!</v>
      </c>
      <c r="AG1841" s="177" t="e">
        <f>+(AC1841*(1+'INFLAC PROYECTADA'!$B$8)^(AE1841))/((1+DEMANDADO!AF1841)^(AE1841))</f>
        <v>#REF!</v>
      </c>
      <c r="AH1841" s="169">
        <f>(0.2*VLOOKUP(D1841,'%.'!$A$1:$B$4,2,FALSE))+(0.35*VLOOKUP(E1841,'%.'!$A$1:$B$4,2,FALSE))+(0.1*VLOOKUP(F1841,'%.'!$A$1:$B$4,2,FALSE))+(0.35*VLOOKUP(G1841,'%.'!$A$1:$B$4,2,FALSE))</f>
        <v>0.71499999999999997</v>
      </c>
      <c r="AI1841" s="128" t="str">
        <f t="shared" si="291"/>
        <v>ALTA</v>
      </c>
      <c r="AJ1841" s="128" t="str">
        <f t="shared" si="287"/>
        <v>Provisión contable</v>
      </c>
      <c r="AK1841" s="178" t="e">
        <f t="shared" si="288"/>
        <v>#REF!</v>
      </c>
    </row>
    <row r="1842" spans="1:37" ht="30" customHeight="1" x14ac:dyDescent="0.25">
      <c r="A1842" s="115">
        <v>1841</v>
      </c>
      <c r="B1842" s="82" t="s">
        <v>1253</v>
      </c>
      <c r="C1842" s="126" t="s">
        <v>4013</v>
      </c>
      <c r="D1842" s="83" t="s">
        <v>48</v>
      </c>
      <c r="E1842" s="83" t="s">
        <v>48</v>
      </c>
      <c r="F1842" s="83" t="s">
        <v>48</v>
      </c>
      <c r="G1842" s="124" t="s">
        <v>0</v>
      </c>
      <c r="H1842" s="169">
        <f t="shared" si="289"/>
        <v>0.67500000000000004</v>
      </c>
      <c r="I1842" s="170" t="str">
        <f t="shared" si="290"/>
        <v>ALTA</v>
      </c>
      <c r="J1842" s="292">
        <v>20814144</v>
      </c>
      <c r="K1842" s="221">
        <v>0.1</v>
      </c>
      <c r="L1842" s="82" t="s">
        <v>132</v>
      </c>
      <c r="M1842" s="188">
        <v>0</v>
      </c>
      <c r="N1842" s="83" t="s">
        <v>405</v>
      </c>
      <c r="O1842" s="188">
        <v>0</v>
      </c>
      <c r="P1842" s="83" t="s">
        <v>407</v>
      </c>
      <c r="Q1842" s="83" t="s">
        <v>4098</v>
      </c>
      <c r="R1842" s="83">
        <v>43012</v>
      </c>
      <c r="S1842" s="93">
        <v>43012</v>
      </c>
      <c r="T1842" s="96">
        <v>117199</v>
      </c>
      <c r="U1842" s="83" t="s">
        <v>171</v>
      </c>
      <c r="V1842" s="83"/>
      <c r="W1842" s="171">
        <v>44074</v>
      </c>
      <c r="X1842" s="172" t="e">
        <f>+CONCATENATE(TEXT(#REF!,"yyyy"),"-",TEXT(#REF!,"mm"))</f>
        <v>#REF!</v>
      </c>
      <c r="Y1842" s="173" t="str">
        <f t="shared" si="282"/>
        <v>3</v>
      </c>
      <c r="Z1842" s="172" t="str">
        <f t="shared" si="283"/>
        <v>2020-07</v>
      </c>
      <c r="AA1842" s="170" t="e">
        <f>+VLOOKUP(Z1842,#REF!,2,FALSE)/VLOOKUP(X1842,#REF!,2,FALSE)</f>
        <v>#REF!</v>
      </c>
      <c r="AB1842" s="174" t="e">
        <f t="shared" si="284"/>
        <v>#REF!</v>
      </c>
      <c r="AC1842" s="174" t="e">
        <f t="shared" si="285"/>
        <v>#REF!</v>
      </c>
      <c r="AD1842" s="175" t="e">
        <f>+#REF!+365*Y1842</f>
        <v>#REF!</v>
      </c>
      <c r="AE1842" s="176" t="e">
        <f t="shared" si="286"/>
        <v>#REF!</v>
      </c>
      <c r="AF1842" s="170" t="e">
        <f>+VLOOKUP(CONCATENATE(TEXT(W1842,"yyyy"),"-",TEXT(W1842,"mm")),#REF!,2,0)</f>
        <v>#REF!</v>
      </c>
      <c r="AG1842" s="177" t="e">
        <f>+(AC1842*(1+'INFLAC PROYECTADA'!$B$8)^(AE1842))/((1+DEMANDADO!AF1842)^(AE1842))</f>
        <v>#REF!</v>
      </c>
      <c r="AH1842" s="169">
        <f>(0.2*VLOOKUP(D1842,'%.'!$A$1:$B$4,2,FALSE))+(0.35*VLOOKUP(E1842,'%.'!$A$1:$B$4,2,FALSE))+(0.1*VLOOKUP(F1842,'%.'!$A$1:$B$4,2,FALSE))+(0.35*VLOOKUP(G1842,'%.'!$A$1:$B$4,2,FALSE))</f>
        <v>0.67500000000000004</v>
      </c>
      <c r="AI1842" s="128" t="str">
        <f t="shared" si="291"/>
        <v>ALTA</v>
      </c>
      <c r="AJ1842" s="128" t="str">
        <f t="shared" si="287"/>
        <v>Provisión contable</v>
      </c>
      <c r="AK1842" s="178" t="e">
        <f t="shared" si="288"/>
        <v>#REF!</v>
      </c>
    </row>
    <row r="1843" spans="1:37" ht="30" customHeight="1" x14ac:dyDescent="0.25">
      <c r="A1843" s="115">
        <v>1842</v>
      </c>
      <c r="B1843" s="82" t="s">
        <v>1260</v>
      </c>
      <c r="C1843" s="126" t="s">
        <v>4014</v>
      </c>
      <c r="D1843" s="83" t="s">
        <v>48</v>
      </c>
      <c r="E1843" s="83" t="s">
        <v>48</v>
      </c>
      <c r="F1843" s="83" t="s">
        <v>48</v>
      </c>
      <c r="G1843" s="124" t="s">
        <v>0</v>
      </c>
      <c r="H1843" s="169">
        <f t="shared" si="289"/>
        <v>0.67500000000000004</v>
      </c>
      <c r="I1843" s="170" t="str">
        <f t="shared" si="290"/>
        <v>ALTA</v>
      </c>
      <c r="J1843" s="292">
        <v>20561088</v>
      </c>
      <c r="K1843" s="221">
        <v>0.1</v>
      </c>
      <c r="L1843" s="83" t="s">
        <v>129</v>
      </c>
      <c r="M1843" s="188">
        <v>0</v>
      </c>
      <c r="N1843" s="83" t="s">
        <v>405</v>
      </c>
      <c r="O1843" s="188">
        <v>0</v>
      </c>
      <c r="P1843" s="83" t="s">
        <v>407</v>
      </c>
      <c r="Q1843" s="83" t="s">
        <v>4098</v>
      </c>
      <c r="R1843" s="83">
        <v>43012</v>
      </c>
      <c r="S1843" s="93">
        <v>43012</v>
      </c>
      <c r="T1843" s="96">
        <v>117199</v>
      </c>
      <c r="U1843" s="83" t="s">
        <v>171</v>
      </c>
      <c r="V1843" s="83"/>
      <c r="W1843" s="171">
        <v>44074</v>
      </c>
      <c r="X1843" s="172" t="e">
        <f>+CONCATENATE(TEXT(#REF!,"yyyy"),"-",TEXT(#REF!,"mm"))</f>
        <v>#REF!</v>
      </c>
      <c r="Y1843" s="173" t="str">
        <f t="shared" si="282"/>
        <v>3</v>
      </c>
      <c r="Z1843" s="172" t="str">
        <f t="shared" si="283"/>
        <v>2020-07</v>
      </c>
      <c r="AA1843" s="170" t="e">
        <f>+VLOOKUP(Z1843,#REF!,2,FALSE)/VLOOKUP(X1843,#REF!,2,FALSE)</f>
        <v>#REF!</v>
      </c>
      <c r="AB1843" s="174" t="e">
        <f t="shared" si="284"/>
        <v>#REF!</v>
      </c>
      <c r="AC1843" s="174" t="e">
        <f t="shared" si="285"/>
        <v>#REF!</v>
      </c>
      <c r="AD1843" s="175" t="e">
        <f>+#REF!+365*Y1843</f>
        <v>#REF!</v>
      </c>
      <c r="AE1843" s="176" t="e">
        <f t="shared" si="286"/>
        <v>#REF!</v>
      </c>
      <c r="AF1843" s="170" t="e">
        <f>+VLOOKUP(CONCATENATE(TEXT(W1843,"yyyy"),"-",TEXT(W1843,"mm")),#REF!,2,0)</f>
        <v>#REF!</v>
      </c>
      <c r="AG1843" s="177" t="e">
        <f>+(AC1843*(1+'INFLAC PROYECTADA'!$B$8)^(AE1843))/((1+DEMANDADO!AF1843)^(AE1843))</f>
        <v>#REF!</v>
      </c>
      <c r="AH1843" s="169">
        <f>(0.2*VLOOKUP(D1843,'%.'!$A$1:$B$4,2,FALSE))+(0.35*VLOOKUP(E1843,'%.'!$A$1:$B$4,2,FALSE))+(0.1*VLOOKUP(F1843,'%.'!$A$1:$B$4,2,FALSE))+(0.35*VLOOKUP(G1843,'%.'!$A$1:$B$4,2,FALSE))</f>
        <v>0.67500000000000004</v>
      </c>
      <c r="AI1843" s="128" t="str">
        <f t="shared" si="291"/>
        <v>ALTA</v>
      </c>
      <c r="AJ1843" s="128" t="str">
        <f t="shared" si="287"/>
        <v>Provisión contable</v>
      </c>
      <c r="AK1843" s="178" t="e">
        <f t="shared" si="288"/>
        <v>#REF!</v>
      </c>
    </row>
    <row r="1844" spans="1:37" ht="30" customHeight="1" x14ac:dyDescent="0.25">
      <c r="A1844" s="115">
        <v>1843</v>
      </c>
      <c r="B1844" s="82" t="s">
        <v>1390</v>
      </c>
      <c r="C1844" s="126" t="s">
        <v>4015</v>
      </c>
      <c r="D1844" s="83" t="s">
        <v>48</v>
      </c>
      <c r="E1844" s="83" t="s">
        <v>1</v>
      </c>
      <c r="F1844" s="83" t="s">
        <v>1</v>
      </c>
      <c r="G1844" s="124" t="s">
        <v>0</v>
      </c>
      <c r="H1844" s="169">
        <f t="shared" si="289"/>
        <v>0.47249999999999998</v>
      </c>
      <c r="I1844" s="170" t="str">
        <f t="shared" si="290"/>
        <v>MEDIA</v>
      </c>
      <c r="J1844" s="292">
        <v>92144241</v>
      </c>
      <c r="K1844" s="221">
        <v>0.15</v>
      </c>
      <c r="L1844" s="83" t="s">
        <v>129</v>
      </c>
      <c r="M1844" s="188">
        <v>0</v>
      </c>
      <c r="N1844" s="83" t="s">
        <v>405</v>
      </c>
      <c r="O1844" s="188">
        <v>0</v>
      </c>
      <c r="P1844" s="83" t="s">
        <v>407</v>
      </c>
      <c r="Q1844" s="83" t="s">
        <v>4098</v>
      </c>
      <c r="R1844" s="83">
        <v>43012</v>
      </c>
      <c r="S1844" s="93">
        <v>43012</v>
      </c>
      <c r="T1844" s="96">
        <v>117199</v>
      </c>
      <c r="U1844" s="83" t="s">
        <v>171</v>
      </c>
      <c r="V1844" s="83"/>
      <c r="W1844" s="171">
        <v>44074</v>
      </c>
      <c r="X1844" s="172" t="e">
        <f>+CONCATENATE(TEXT(#REF!,"yyyy"),"-",TEXT(#REF!,"mm"))</f>
        <v>#REF!</v>
      </c>
      <c r="Y1844" s="173" t="str">
        <f t="shared" si="282"/>
        <v>3</v>
      </c>
      <c r="Z1844" s="172" t="str">
        <f t="shared" si="283"/>
        <v>2020-07</v>
      </c>
      <c r="AA1844" s="170" t="e">
        <f>+VLOOKUP(Z1844,#REF!,2,FALSE)/VLOOKUP(X1844,#REF!,2,FALSE)</f>
        <v>#REF!</v>
      </c>
      <c r="AB1844" s="174" t="e">
        <f t="shared" si="284"/>
        <v>#REF!</v>
      </c>
      <c r="AC1844" s="174" t="e">
        <f t="shared" si="285"/>
        <v>#REF!</v>
      </c>
      <c r="AD1844" s="175" t="e">
        <f>+#REF!+365*Y1844</f>
        <v>#REF!</v>
      </c>
      <c r="AE1844" s="176" t="e">
        <f t="shared" si="286"/>
        <v>#REF!</v>
      </c>
      <c r="AF1844" s="170" t="e">
        <f>+VLOOKUP(CONCATENATE(TEXT(W1844,"yyyy"),"-",TEXT(W1844,"mm")),#REF!,2,0)</f>
        <v>#REF!</v>
      </c>
      <c r="AG1844" s="177" t="e">
        <f>+(AC1844*(1+'INFLAC PROYECTADA'!$B$8)^(AE1844))/((1+DEMANDADO!AF1844)^(AE1844))</f>
        <v>#REF!</v>
      </c>
      <c r="AH1844" s="169">
        <f>(0.2*VLOOKUP(D1844,'%.'!$A$1:$B$4,2,FALSE))+(0.35*VLOOKUP(E1844,'%.'!$A$1:$B$4,2,FALSE))+(0.1*VLOOKUP(F1844,'%.'!$A$1:$B$4,2,FALSE))+(0.35*VLOOKUP(G1844,'%.'!$A$1:$B$4,2,FALSE))</f>
        <v>0.47249999999999998</v>
      </c>
      <c r="AI1844" s="128" t="str">
        <f t="shared" si="291"/>
        <v>MEDIA</v>
      </c>
      <c r="AJ1844" s="128" t="str">
        <f t="shared" si="287"/>
        <v>Cuentas de Orden</v>
      </c>
      <c r="AK1844" s="178" t="e">
        <f t="shared" si="288"/>
        <v>#REF!</v>
      </c>
    </row>
    <row r="1845" spans="1:37" ht="30" customHeight="1" x14ac:dyDescent="0.25">
      <c r="A1845" s="115">
        <v>1844</v>
      </c>
      <c r="B1845" s="82" t="s">
        <v>1280</v>
      </c>
      <c r="C1845" s="126" t="s">
        <v>4016</v>
      </c>
      <c r="D1845" s="83" t="s">
        <v>48</v>
      </c>
      <c r="E1845" s="83" t="s">
        <v>1</v>
      </c>
      <c r="F1845" s="83" t="s">
        <v>1</v>
      </c>
      <c r="G1845" s="124" t="s">
        <v>0</v>
      </c>
      <c r="H1845" s="169">
        <f t="shared" si="289"/>
        <v>0.47249999999999998</v>
      </c>
      <c r="I1845" s="170" t="str">
        <f t="shared" si="290"/>
        <v>MEDIA</v>
      </c>
      <c r="J1845" s="292">
        <v>67186384</v>
      </c>
      <c r="K1845" s="221">
        <v>0.15</v>
      </c>
      <c r="L1845" s="83" t="s">
        <v>129</v>
      </c>
      <c r="M1845" s="188">
        <v>0</v>
      </c>
      <c r="N1845" s="83" t="s">
        <v>405</v>
      </c>
      <c r="O1845" s="188">
        <v>0</v>
      </c>
      <c r="P1845" s="83" t="s">
        <v>407</v>
      </c>
      <c r="Q1845" s="83" t="s">
        <v>4098</v>
      </c>
      <c r="R1845" s="83">
        <v>43012</v>
      </c>
      <c r="S1845" s="93">
        <v>43012</v>
      </c>
      <c r="T1845" s="96">
        <v>117199</v>
      </c>
      <c r="U1845" s="83" t="s">
        <v>171</v>
      </c>
      <c r="V1845" s="83"/>
      <c r="W1845" s="171">
        <v>44074</v>
      </c>
      <c r="X1845" s="172" t="e">
        <f>+CONCATENATE(TEXT(#REF!,"yyyy"),"-",TEXT(#REF!,"mm"))</f>
        <v>#REF!</v>
      </c>
      <c r="Y1845" s="173" t="str">
        <f t="shared" ref="Y1845:Y1908" si="292">+TRIM(LEFT(P1845,2))</f>
        <v>3</v>
      </c>
      <c r="Z1845" s="172" t="str">
        <f t="shared" ref="Z1845:Z1908" si="293">CONCATENATE(YEAR(EDATE(W1845,-1)),"-",TEXT(MONTH(EDATE(W1845,-1)),"00"))</f>
        <v>2020-07</v>
      </c>
      <c r="AA1845" s="170" t="e">
        <f>+VLOOKUP(Z1845,#REF!,2,FALSE)/VLOOKUP(X1845,#REF!,2,FALSE)</f>
        <v>#REF!</v>
      </c>
      <c r="AB1845" s="174" t="e">
        <f t="shared" ref="AB1845:AB1908" si="294">+AA1845*J1845</f>
        <v>#REF!</v>
      </c>
      <c r="AC1845" s="174" t="e">
        <f t="shared" ref="AC1845:AC1908" si="295">+AB1845*K1845</f>
        <v>#REF!</v>
      </c>
      <c r="AD1845" s="175" t="e">
        <f>+#REF!+365*Y1845</f>
        <v>#REF!</v>
      </c>
      <c r="AE1845" s="176" t="e">
        <f t="shared" ref="AE1845:AE1908" si="296">+(AD1845-W1845)/365</f>
        <v>#REF!</v>
      </c>
      <c r="AF1845" s="170" t="e">
        <f>+VLOOKUP(CONCATENATE(TEXT(W1845,"yyyy"),"-",TEXT(W1845,"mm")),#REF!,2,0)</f>
        <v>#REF!</v>
      </c>
      <c r="AG1845" s="177" t="e">
        <f>+(AC1845*(1+'INFLAC PROYECTADA'!$B$8)^(AE1845))/((1+DEMANDADO!AF1845)^(AE1845))</f>
        <v>#REF!</v>
      </c>
      <c r="AH1845" s="169">
        <f>(0.2*VLOOKUP(D1845,'%.'!$A$1:$B$4,2,FALSE))+(0.35*VLOOKUP(E1845,'%.'!$A$1:$B$4,2,FALSE))+(0.1*VLOOKUP(F1845,'%.'!$A$1:$B$4,2,FALSE))+(0.35*VLOOKUP(G1845,'%.'!$A$1:$B$4,2,FALSE))</f>
        <v>0.47249999999999998</v>
      </c>
      <c r="AI1845" s="128" t="str">
        <f t="shared" si="291"/>
        <v>MEDIA</v>
      </c>
      <c r="AJ1845" s="128" t="str">
        <f t="shared" ref="AJ1845:AJ1908" si="297">+IF(M1845&gt;0,"Provisión contable",IF(AH1845&gt;50%,"Provisión contable",IF(AH1845&lt;10%,"No se registra","Cuentas de Orden")))</f>
        <v>Cuentas de Orden</v>
      </c>
      <c r="AK1845" s="178" t="e">
        <f t="shared" ref="AK1845:AK1908" si="298">+IF(M1845&gt;0,M1845,IF(AJ1845="Provisión Contable",AG1845,0)+IF(AJ1845="Cuentas de Orden",AG1845,0))</f>
        <v>#REF!</v>
      </c>
    </row>
    <row r="1846" spans="1:37" ht="30" customHeight="1" x14ac:dyDescent="0.25">
      <c r="A1846" s="115">
        <v>1845</v>
      </c>
      <c r="B1846" s="268" t="s">
        <v>4017</v>
      </c>
      <c r="C1846" s="126" t="s">
        <v>4018</v>
      </c>
      <c r="D1846" s="83" t="s">
        <v>1</v>
      </c>
      <c r="E1846" s="83" t="s">
        <v>48</v>
      </c>
      <c r="F1846" s="83" t="s">
        <v>0</v>
      </c>
      <c r="G1846" s="124" t="s">
        <v>0</v>
      </c>
      <c r="H1846" s="169">
        <f t="shared" si="289"/>
        <v>0.63500000000000001</v>
      </c>
      <c r="I1846" s="170" t="str">
        <f t="shared" si="290"/>
        <v>ALTA</v>
      </c>
      <c r="J1846" s="292">
        <v>11357691419</v>
      </c>
      <c r="K1846" s="221">
        <v>0.15</v>
      </c>
      <c r="L1846" s="83" t="s">
        <v>129</v>
      </c>
      <c r="M1846" s="188">
        <v>0</v>
      </c>
      <c r="N1846" s="83" t="s">
        <v>405</v>
      </c>
      <c r="O1846" s="188">
        <v>0</v>
      </c>
      <c r="P1846" s="83" t="s">
        <v>407</v>
      </c>
      <c r="Q1846" s="83" t="s">
        <v>4098</v>
      </c>
      <c r="R1846" s="83">
        <v>43012</v>
      </c>
      <c r="S1846" s="93">
        <v>43012</v>
      </c>
      <c r="T1846" s="96">
        <v>117199</v>
      </c>
      <c r="U1846" s="83" t="s">
        <v>173</v>
      </c>
      <c r="V1846" s="83"/>
      <c r="W1846" s="171">
        <v>44074</v>
      </c>
      <c r="X1846" s="172" t="e">
        <f>+CONCATENATE(TEXT(#REF!,"yyyy"),"-",TEXT(#REF!,"mm"))</f>
        <v>#REF!</v>
      </c>
      <c r="Y1846" s="173" t="str">
        <f t="shared" si="292"/>
        <v>3</v>
      </c>
      <c r="Z1846" s="172" t="str">
        <f t="shared" si="293"/>
        <v>2020-07</v>
      </c>
      <c r="AA1846" s="170" t="e">
        <f>+VLOOKUP(Z1846,#REF!,2,FALSE)/VLOOKUP(X1846,#REF!,2,FALSE)</f>
        <v>#REF!</v>
      </c>
      <c r="AB1846" s="174" t="e">
        <f t="shared" si="294"/>
        <v>#REF!</v>
      </c>
      <c r="AC1846" s="174" t="e">
        <f t="shared" si="295"/>
        <v>#REF!</v>
      </c>
      <c r="AD1846" s="175" t="e">
        <f>+#REF!+365*Y1846</f>
        <v>#REF!</v>
      </c>
      <c r="AE1846" s="176" t="e">
        <f t="shared" si="296"/>
        <v>#REF!</v>
      </c>
      <c r="AF1846" s="170" t="e">
        <f>+VLOOKUP(CONCATENATE(TEXT(W1846,"yyyy"),"-",TEXT(W1846,"mm")),#REF!,2,0)</f>
        <v>#REF!</v>
      </c>
      <c r="AG1846" s="177" t="e">
        <f>+(AC1846*(1+'INFLAC PROYECTADA'!$B$8)^(AE1846))/((1+DEMANDADO!AF1846)^(AE1846))</f>
        <v>#REF!</v>
      </c>
      <c r="AH1846" s="169">
        <f>(0.2*VLOOKUP(D1846,'%.'!$A$1:$B$4,2,FALSE))+(0.35*VLOOKUP(E1846,'%.'!$A$1:$B$4,2,FALSE))+(0.1*VLOOKUP(F1846,'%.'!$A$1:$B$4,2,FALSE))+(0.35*VLOOKUP(G1846,'%.'!$A$1:$B$4,2,FALSE))</f>
        <v>0.63500000000000001</v>
      </c>
      <c r="AI1846" s="128" t="str">
        <f t="shared" si="291"/>
        <v>ALTA</v>
      </c>
      <c r="AJ1846" s="128" t="str">
        <f t="shared" si="297"/>
        <v>Provisión contable</v>
      </c>
      <c r="AK1846" s="178" t="e">
        <f t="shared" si="298"/>
        <v>#REF!</v>
      </c>
    </row>
    <row r="1847" spans="1:37" ht="30" customHeight="1" x14ac:dyDescent="0.25">
      <c r="A1847" s="115">
        <v>1846</v>
      </c>
      <c r="B1847" s="82" t="s">
        <v>4019</v>
      </c>
      <c r="C1847" s="269" t="s">
        <v>4020</v>
      </c>
      <c r="D1847" s="83" t="s">
        <v>1</v>
      </c>
      <c r="E1847" s="83" t="s">
        <v>48</v>
      </c>
      <c r="F1847" s="83" t="s">
        <v>0</v>
      </c>
      <c r="G1847" s="124" t="s">
        <v>0</v>
      </c>
      <c r="H1847" s="169">
        <f t="shared" si="289"/>
        <v>0.63500000000000001</v>
      </c>
      <c r="I1847" s="170" t="str">
        <f t="shared" si="290"/>
        <v>ALTA</v>
      </c>
      <c r="J1847" s="292">
        <v>453050515</v>
      </c>
      <c r="K1847" s="221">
        <v>0.15</v>
      </c>
      <c r="L1847" s="82" t="s">
        <v>130</v>
      </c>
      <c r="M1847" s="188">
        <v>0</v>
      </c>
      <c r="N1847" s="83" t="s">
        <v>405</v>
      </c>
      <c r="O1847" s="188">
        <v>0</v>
      </c>
      <c r="P1847" s="83" t="s">
        <v>407</v>
      </c>
      <c r="Q1847" s="83" t="s">
        <v>4098</v>
      </c>
      <c r="R1847" s="83">
        <v>43012</v>
      </c>
      <c r="S1847" s="93">
        <v>43012</v>
      </c>
      <c r="T1847" s="96">
        <v>117199</v>
      </c>
      <c r="U1847" s="83" t="s">
        <v>173</v>
      </c>
      <c r="V1847" s="83"/>
      <c r="W1847" s="171">
        <v>44074</v>
      </c>
      <c r="X1847" s="172" t="e">
        <f>+CONCATENATE(TEXT(#REF!,"yyyy"),"-",TEXT(#REF!,"mm"))</f>
        <v>#REF!</v>
      </c>
      <c r="Y1847" s="173" t="str">
        <f t="shared" si="292"/>
        <v>3</v>
      </c>
      <c r="Z1847" s="172" t="str">
        <f t="shared" si="293"/>
        <v>2020-07</v>
      </c>
      <c r="AA1847" s="170" t="e">
        <f>+VLOOKUP(Z1847,#REF!,2,FALSE)/VLOOKUP(X1847,#REF!,2,FALSE)</f>
        <v>#REF!</v>
      </c>
      <c r="AB1847" s="174" t="e">
        <f t="shared" si="294"/>
        <v>#REF!</v>
      </c>
      <c r="AC1847" s="174" t="e">
        <f t="shared" si="295"/>
        <v>#REF!</v>
      </c>
      <c r="AD1847" s="175" t="e">
        <f>+#REF!+365*Y1847</f>
        <v>#REF!</v>
      </c>
      <c r="AE1847" s="176" t="e">
        <f t="shared" si="296"/>
        <v>#REF!</v>
      </c>
      <c r="AF1847" s="170" t="e">
        <f>+VLOOKUP(CONCATENATE(TEXT(W1847,"yyyy"),"-",TEXT(W1847,"mm")),#REF!,2,0)</f>
        <v>#REF!</v>
      </c>
      <c r="AG1847" s="177" t="e">
        <f>+(AC1847*(1+'INFLAC PROYECTADA'!$B$8)^(AE1847))/((1+DEMANDADO!AF1847)^(AE1847))</f>
        <v>#REF!</v>
      </c>
      <c r="AH1847" s="169">
        <f>(0.2*VLOOKUP(D1847,'%.'!$A$1:$B$4,2,FALSE))+(0.35*VLOOKUP(E1847,'%.'!$A$1:$B$4,2,FALSE))+(0.1*VLOOKUP(F1847,'%.'!$A$1:$B$4,2,FALSE))+(0.35*VLOOKUP(G1847,'%.'!$A$1:$B$4,2,FALSE))</f>
        <v>0.63500000000000001</v>
      </c>
      <c r="AI1847" s="128" t="str">
        <f t="shared" si="291"/>
        <v>ALTA</v>
      </c>
      <c r="AJ1847" s="128" t="str">
        <f t="shared" si="297"/>
        <v>Provisión contable</v>
      </c>
      <c r="AK1847" s="178" t="e">
        <f t="shared" si="298"/>
        <v>#REF!</v>
      </c>
    </row>
    <row r="1848" spans="1:37" ht="30" customHeight="1" x14ac:dyDescent="0.25">
      <c r="A1848" s="115">
        <v>1847</v>
      </c>
      <c r="B1848" s="82" t="s">
        <v>4021</v>
      </c>
      <c r="C1848" s="126" t="s">
        <v>4022</v>
      </c>
      <c r="D1848" s="83" t="s">
        <v>1</v>
      </c>
      <c r="E1848" s="83" t="s">
        <v>48</v>
      </c>
      <c r="F1848" s="83" t="s">
        <v>0</v>
      </c>
      <c r="G1848" s="124" t="s">
        <v>0</v>
      </c>
      <c r="H1848" s="169">
        <f t="shared" si="289"/>
        <v>0.63500000000000001</v>
      </c>
      <c r="I1848" s="170" t="str">
        <f t="shared" si="290"/>
        <v>ALTA</v>
      </c>
      <c r="J1848" s="292">
        <v>30000000</v>
      </c>
      <c r="K1848" s="221">
        <v>0.15</v>
      </c>
      <c r="L1848" s="83" t="s">
        <v>129</v>
      </c>
      <c r="M1848" s="188">
        <v>0</v>
      </c>
      <c r="N1848" s="83" t="s">
        <v>405</v>
      </c>
      <c r="O1848" s="188">
        <v>0</v>
      </c>
      <c r="P1848" s="83" t="s">
        <v>407</v>
      </c>
      <c r="Q1848" s="83" t="s">
        <v>4098</v>
      </c>
      <c r="R1848" s="83">
        <v>43012</v>
      </c>
      <c r="S1848" s="93">
        <v>43012</v>
      </c>
      <c r="T1848" s="96">
        <v>117199</v>
      </c>
      <c r="U1848" s="83" t="s">
        <v>171</v>
      </c>
      <c r="V1848" s="83"/>
      <c r="W1848" s="171">
        <v>44074</v>
      </c>
      <c r="X1848" s="172" t="e">
        <f>+CONCATENATE(TEXT(#REF!,"yyyy"),"-",TEXT(#REF!,"mm"))</f>
        <v>#REF!</v>
      </c>
      <c r="Y1848" s="173" t="str">
        <f t="shared" si="292"/>
        <v>3</v>
      </c>
      <c r="Z1848" s="172" t="str">
        <f t="shared" si="293"/>
        <v>2020-07</v>
      </c>
      <c r="AA1848" s="170" t="e">
        <f>+VLOOKUP(Z1848,#REF!,2,FALSE)/VLOOKUP(X1848,#REF!,2,FALSE)</f>
        <v>#REF!</v>
      </c>
      <c r="AB1848" s="174" t="e">
        <f t="shared" si="294"/>
        <v>#REF!</v>
      </c>
      <c r="AC1848" s="174" t="e">
        <f t="shared" si="295"/>
        <v>#REF!</v>
      </c>
      <c r="AD1848" s="175" t="e">
        <f>+#REF!+365*Y1848</f>
        <v>#REF!</v>
      </c>
      <c r="AE1848" s="176" t="e">
        <f t="shared" si="296"/>
        <v>#REF!</v>
      </c>
      <c r="AF1848" s="170" t="e">
        <f>+VLOOKUP(CONCATENATE(TEXT(W1848,"yyyy"),"-",TEXT(W1848,"mm")),#REF!,2,0)</f>
        <v>#REF!</v>
      </c>
      <c r="AG1848" s="177" t="e">
        <f>+(AC1848*(1+'INFLAC PROYECTADA'!$B$8)^(AE1848))/((1+DEMANDADO!AF1848)^(AE1848))</f>
        <v>#REF!</v>
      </c>
      <c r="AH1848" s="169">
        <f>(0.2*VLOOKUP(D1848,'%.'!$A$1:$B$4,2,FALSE))+(0.35*VLOOKUP(E1848,'%.'!$A$1:$B$4,2,FALSE))+(0.1*VLOOKUP(F1848,'%.'!$A$1:$B$4,2,FALSE))+(0.35*VLOOKUP(G1848,'%.'!$A$1:$B$4,2,FALSE))</f>
        <v>0.63500000000000001</v>
      </c>
      <c r="AI1848" s="128" t="str">
        <f t="shared" si="291"/>
        <v>ALTA</v>
      </c>
      <c r="AJ1848" s="128" t="str">
        <f t="shared" si="297"/>
        <v>Provisión contable</v>
      </c>
      <c r="AK1848" s="178" t="e">
        <f t="shared" si="298"/>
        <v>#REF!</v>
      </c>
    </row>
    <row r="1849" spans="1:37" ht="30" customHeight="1" x14ac:dyDescent="0.25">
      <c r="A1849" s="115">
        <v>1848</v>
      </c>
      <c r="B1849" s="82" t="s">
        <v>4023</v>
      </c>
      <c r="C1849" s="126" t="s">
        <v>4024</v>
      </c>
      <c r="D1849" s="83" t="s">
        <v>1</v>
      </c>
      <c r="E1849" s="83" t="s">
        <v>48</v>
      </c>
      <c r="F1849" s="83" t="s">
        <v>0</v>
      </c>
      <c r="G1849" s="124" t="s">
        <v>0</v>
      </c>
      <c r="H1849" s="169">
        <f t="shared" si="289"/>
        <v>0.63500000000000001</v>
      </c>
      <c r="I1849" s="170" t="str">
        <f t="shared" si="290"/>
        <v>ALTA</v>
      </c>
      <c r="J1849" s="292">
        <v>14975310</v>
      </c>
      <c r="K1849" s="221">
        <v>0.2</v>
      </c>
      <c r="L1849" s="83" t="s">
        <v>129</v>
      </c>
      <c r="M1849" s="188">
        <v>0</v>
      </c>
      <c r="N1849" s="83" t="s">
        <v>405</v>
      </c>
      <c r="O1849" s="188">
        <v>0</v>
      </c>
      <c r="P1849" s="83" t="s">
        <v>407</v>
      </c>
      <c r="Q1849" s="83" t="s">
        <v>4098</v>
      </c>
      <c r="R1849" s="83">
        <v>43012</v>
      </c>
      <c r="S1849" s="93">
        <v>43012</v>
      </c>
      <c r="T1849" s="96">
        <v>117199</v>
      </c>
      <c r="U1849" s="83" t="s">
        <v>173</v>
      </c>
      <c r="V1849" s="83"/>
      <c r="W1849" s="171">
        <v>44074</v>
      </c>
      <c r="X1849" s="172" t="e">
        <f>+CONCATENATE(TEXT(#REF!,"yyyy"),"-",TEXT(#REF!,"mm"))</f>
        <v>#REF!</v>
      </c>
      <c r="Y1849" s="173" t="str">
        <f t="shared" si="292"/>
        <v>3</v>
      </c>
      <c r="Z1849" s="172" t="str">
        <f t="shared" si="293"/>
        <v>2020-07</v>
      </c>
      <c r="AA1849" s="170" t="e">
        <f>+VLOOKUP(Z1849,#REF!,2,FALSE)/VLOOKUP(X1849,#REF!,2,FALSE)</f>
        <v>#REF!</v>
      </c>
      <c r="AB1849" s="174" t="e">
        <f t="shared" si="294"/>
        <v>#REF!</v>
      </c>
      <c r="AC1849" s="174" t="e">
        <f t="shared" si="295"/>
        <v>#REF!</v>
      </c>
      <c r="AD1849" s="175" t="e">
        <f>+#REF!+365*Y1849</f>
        <v>#REF!</v>
      </c>
      <c r="AE1849" s="176" t="e">
        <f t="shared" si="296"/>
        <v>#REF!</v>
      </c>
      <c r="AF1849" s="170" t="e">
        <f>+VLOOKUP(CONCATENATE(TEXT(W1849,"yyyy"),"-",TEXT(W1849,"mm")),#REF!,2,0)</f>
        <v>#REF!</v>
      </c>
      <c r="AG1849" s="177" t="e">
        <f>+(AC1849*(1+'INFLAC PROYECTADA'!$B$8)^(AE1849))/((1+DEMANDADO!AF1849)^(AE1849))</f>
        <v>#REF!</v>
      </c>
      <c r="AH1849" s="169">
        <f>(0.2*VLOOKUP(D1849,'%.'!$A$1:$B$4,2,FALSE))+(0.35*VLOOKUP(E1849,'%.'!$A$1:$B$4,2,FALSE))+(0.1*VLOOKUP(F1849,'%.'!$A$1:$B$4,2,FALSE))+(0.35*VLOOKUP(G1849,'%.'!$A$1:$B$4,2,FALSE))</f>
        <v>0.63500000000000001</v>
      </c>
      <c r="AI1849" s="128" t="str">
        <f t="shared" si="291"/>
        <v>ALTA</v>
      </c>
      <c r="AJ1849" s="128" t="str">
        <f t="shared" si="297"/>
        <v>Provisión contable</v>
      </c>
      <c r="AK1849" s="178" t="e">
        <f t="shared" si="298"/>
        <v>#REF!</v>
      </c>
    </row>
    <row r="1850" spans="1:37" ht="30" customHeight="1" x14ac:dyDescent="0.25">
      <c r="A1850" s="115">
        <v>1849</v>
      </c>
      <c r="B1850" s="82" t="s">
        <v>4025</v>
      </c>
      <c r="C1850" s="126" t="s">
        <v>4026</v>
      </c>
      <c r="D1850" s="83" t="s">
        <v>1</v>
      </c>
      <c r="E1850" s="83" t="s">
        <v>48</v>
      </c>
      <c r="F1850" s="83" t="s">
        <v>0</v>
      </c>
      <c r="G1850" s="124" t="s">
        <v>0</v>
      </c>
      <c r="H1850" s="169">
        <f t="shared" si="289"/>
        <v>0.63500000000000001</v>
      </c>
      <c r="I1850" s="170" t="str">
        <f t="shared" si="290"/>
        <v>ALTA</v>
      </c>
      <c r="J1850" s="292">
        <v>44507764</v>
      </c>
      <c r="K1850" s="221">
        <v>0.15</v>
      </c>
      <c r="L1850" s="83" t="s">
        <v>129</v>
      </c>
      <c r="M1850" s="188">
        <v>0</v>
      </c>
      <c r="N1850" s="83" t="s">
        <v>405</v>
      </c>
      <c r="O1850" s="188">
        <v>0</v>
      </c>
      <c r="P1850" s="83" t="s">
        <v>407</v>
      </c>
      <c r="Q1850" s="83" t="s">
        <v>4098</v>
      </c>
      <c r="R1850" s="83">
        <v>43012</v>
      </c>
      <c r="S1850" s="93">
        <v>43012</v>
      </c>
      <c r="T1850" s="96">
        <v>117199</v>
      </c>
      <c r="U1850" s="83" t="s">
        <v>171</v>
      </c>
      <c r="V1850" s="83"/>
      <c r="W1850" s="171">
        <v>44074</v>
      </c>
      <c r="X1850" s="172" t="e">
        <f>+CONCATENATE(TEXT(#REF!,"yyyy"),"-",TEXT(#REF!,"mm"))</f>
        <v>#REF!</v>
      </c>
      <c r="Y1850" s="173" t="str">
        <f t="shared" si="292"/>
        <v>3</v>
      </c>
      <c r="Z1850" s="172" t="str">
        <f t="shared" si="293"/>
        <v>2020-07</v>
      </c>
      <c r="AA1850" s="170" t="e">
        <f>+VLOOKUP(Z1850,#REF!,2,FALSE)/VLOOKUP(X1850,#REF!,2,FALSE)</f>
        <v>#REF!</v>
      </c>
      <c r="AB1850" s="174" t="e">
        <f t="shared" si="294"/>
        <v>#REF!</v>
      </c>
      <c r="AC1850" s="174" t="e">
        <f t="shared" si="295"/>
        <v>#REF!</v>
      </c>
      <c r="AD1850" s="175" t="e">
        <f>+#REF!+365*Y1850</f>
        <v>#REF!</v>
      </c>
      <c r="AE1850" s="176" t="e">
        <f t="shared" si="296"/>
        <v>#REF!</v>
      </c>
      <c r="AF1850" s="170" t="e">
        <f>+VLOOKUP(CONCATENATE(TEXT(W1850,"yyyy"),"-",TEXT(W1850,"mm")),#REF!,2,0)</f>
        <v>#REF!</v>
      </c>
      <c r="AG1850" s="177" t="e">
        <f>+(AC1850*(1+'INFLAC PROYECTADA'!$B$8)^(AE1850))/((1+DEMANDADO!AF1850)^(AE1850))</f>
        <v>#REF!</v>
      </c>
      <c r="AH1850" s="169">
        <f>(0.2*VLOOKUP(D1850,'%.'!$A$1:$B$4,2,FALSE))+(0.35*VLOOKUP(E1850,'%.'!$A$1:$B$4,2,FALSE))+(0.1*VLOOKUP(F1850,'%.'!$A$1:$B$4,2,FALSE))+(0.35*VLOOKUP(G1850,'%.'!$A$1:$B$4,2,FALSE))</f>
        <v>0.63500000000000001</v>
      </c>
      <c r="AI1850" s="128" t="str">
        <f t="shared" si="291"/>
        <v>ALTA</v>
      </c>
      <c r="AJ1850" s="128" t="str">
        <f t="shared" si="297"/>
        <v>Provisión contable</v>
      </c>
      <c r="AK1850" s="178" t="e">
        <f t="shared" si="298"/>
        <v>#REF!</v>
      </c>
    </row>
    <row r="1851" spans="1:37" ht="30" customHeight="1" x14ac:dyDescent="0.25">
      <c r="A1851" s="115">
        <v>1850</v>
      </c>
      <c r="B1851" s="82" t="s">
        <v>982</v>
      </c>
      <c r="C1851" s="126" t="s">
        <v>4027</v>
      </c>
      <c r="D1851" s="83" t="s">
        <v>48</v>
      </c>
      <c r="E1851" s="83" t="s">
        <v>48</v>
      </c>
      <c r="F1851" s="83" t="s">
        <v>48</v>
      </c>
      <c r="G1851" s="124" t="s">
        <v>0</v>
      </c>
      <c r="H1851" s="169">
        <f t="shared" si="289"/>
        <v>0.67500000000000004</v>
      </c>
      <c r="I1851" s="170" t="str">
        <f t="shared" si="290"/>
        <v>ALTA</v>
      </c>
      <c r="J1851" s="292">
        <v>735091400</v>
      </c>
      <c r="K1851" s="221">
        <v>0.1</v>
      </c>
      <c r="L1851" s="83" t="s">
        <v>129</v>
      </c>
      <c r="M1851" s="188">
        <v>0</v>
      </c>
      <c r="N1851" s="83" t="s">
        <v>405</v>
      </c>
      <c r="O1851" s="188">
        <v>0</v>
      </c>
      <c r="P1851" s="83" t="s">
        <v>407</v>
      </c>
      <c r="Q1851" s="83" t="s">
        <v>4098</v>
      </c>
      <c r="R1851" s="83">
        <v>43012</v>
      </c>
      <c r="S1851" s="93">
        <v>43012</v>
      </c>
      <c r="T1851" s="96">
        <v>117199</v>
      </c>
      <c r="U1851" s="83" t="s">
        <v>21</v>
      </c>
      <c r="V1851" s="83"/>
      <c r="W1851" s="171">
        <v>44074</v>
      </c>
      <c r="X1851" s="172" t="e">
        <f>+CONCATENATE(TEXT(#REF!,"yyyy"),"-",TEXT(#REF!,"mm"))</f>
        <v>#REF!</v>
      </c>
      <c r="Y1851" s="173" t="str">
        <f t="shared" si="292"/>
        <v>3</v>
      </c>
      <c r="Z1851" s="172" t="str">
        <f t="shared" si="293"/>
        <v>2020-07</v>
      </c>
      <c r="AA1851" s="170" t="e">
        <f>+VLOOKUP(Z1851,#REF!,2,FALSE)/VLOOKUP(X1851,#REF!,2,FALSE)</f>
        <v>#REF!</v>
      </c>
      <c r="AB1851" s="174" t="e">
        <f t="shared" si="294"/>
        <v>#REF!</v>
      </c>
      <c r="AC1851" s="174" t="e">
        <f t="shared" si="295"/>
        <v>#REF!</v>
      </c>
      <c r="AD1851" s="175" t="e">
        <f>+#REF!+365*Y1851</f>
        <v>#REF!</v>
      </c>
      <c r="AE1851" s="176" t="e">
        <f t="shared" si="296"/>
        <v>#REF!</v>
      </c>
      <c r="AF1851" s="170" t="e">
        <f>+VLOOKUP(CONCATENATE(TEXT(W1851,"yyyy"),"-",TEXT(W1851,"mm")),#REF!,2,0)</f>
        <v>#REF!</v>
      </c>
      <c r="AG1851" s="177" t="e">
        <f>+(AC1851*(1+'INFLAC PROYECTADA'!$B$8)^(AE1851))/((1+DEMANDADO!AF1851)^(AE1851))</f>
        <v>#REF!</v>
      </c>
      <c r="AH1851" s="169">
        <f>(0.2*VLOOKUP(D1851,'%.'!$A$1:$B$4,2,FALSE))+(0.35*VLOOKUP(E1851,'%.'!$A$1:$B$4,2,FALSE))+(0.1*VLOOKUP(F1851,'%.'!$A$1:$B$4,2,FALSE))+(0.35*VLOOKUP(G1851,'%.'!$A$1:$B$4,2,FALSE))</f>
        <v>0.67500000000000004</v>
      </c>
      <c r="AI1851" s="128" t="str">
        <f t="shared" si="291"/>
        <v>ALTA</v>
      </c>
      <c r="AJ1851" s="128" t="str">
        <f t="shared" si="297"/>
        <v>Provisión contable</v>
      </c>
      <c r="AK1851" s="178" t="e">
        <f t="shared" si="298"/>
        <v>#REF!</v>
      </c>
    </row>
    <row r="1852" spans="1:37" ht="30" customHeight="1" x14ac:dyDescent="0.25">
      <c r="A1852" s="115">
        <v>1851</v>
      </c>
      <c r="B1852" s="82" t="s">
        <v>1962</v>
      </c>
      <c r="C1852" s="126" t="s">
        <v>4028</v>
      </c>
      <c r="D1852" s="83" t="s">
        <v>48</v>
      </c>
      <c r="E1852" s="83" t="s">
        <v>1</v>
      </c>
      <c r="F1852" s="83" t="s">
        <v>1</v>
      </c>
      <c r="G1852" s="124" t="s">
        <v>0</v>
      </c>
      <c r="H1852" s="169">
        <f t="shared" si="289"/>
        <v>0.47249999999999998</v>
      </c>
      <c r="I1852" s="170" t="str">
        <f t="shared" si="290"/>
        <v>MEDIA</v>
      </c>
      <c r="J1852" s="292">
        <v>75035389</v>
      </c>
      <c r="K1852" s="221">
        <v>0.15</v>
      </c>
      <c r="L1852" s="83" t="s">
        <v>129</v>
      </c>
      <c r="M1852" s="188">
        <v>0</v>
      </c>
      <c r="N1852" s="83" t="s">
        <v>405</v>
      </c>
      <c r="O1852" s="188">
        <v>0</v>
      </c>
      <c r="P1852" s="83" t="s">
        <v>407</v>
      </c>
      <c r="Q1852" s="83" t="s">
        <v>4098</v>
      </c>
      <c r="R1852" s="83">
        <v>43012</v>
      </c>
      <c r="S1852" s="93">
        <v>43012</v>
      </c>
      <c r="T1852" s="96">
        <v>117199</v>
      </c>
      <c r="U1852" s="83" t="s">
        <v>171</v>
      </c>
      <c r="V1852" s="83"/>
      <c r="W1852" s="171">
        <v>44074</v>
      </c>
      <c r="X1852" s="172" t="e">
        <f>+CONCATENATE(TEXT(#REF!,"yyyy"),"-",TEXT(#REF!,"mm"))</f>
        <v>#REF!</v>
      </c>
      <c r="Y1852" s="173" t="str">
        <f t="shared" si="292"/>
        <v>3</v>
      </c>
      <c r="Z1852" s="172" t="str">
        <f t="shared" si="293"/>
        <v>2020-07</v>
      </c>
      <c r="AA1852" s="170" t="e">
        <f>+VLOOKUP(Z1852,#REF!,2,FALSE)/VLOOKUP(X1852,#REF!,2,FALSE)</f>
        <v>#REF!</v>
      </c>
      <c r="AB1852" s="174" t="e">
        <f t="shared" si="294"/>
        <v>#REF!</v>
      </c>
      <c r="AC1852" s="174" t="e">
        <f t="shared" si="295"/>
        <v>#REF!</v>
      </c>
      <c r="AD1852" s="175" t="e">
        <f>+#REF!+365*Y1852</f>
        <v>#REF!</v>
      </c>
      <c r="AE1852" s="176" t="e">
        <f t="shared" si="296"/>
        <v>#REF!</v>
      </c>
      <c r="AF1852" s="170" t="e">
        <f>+VLOOKUP(CONCATENATE(TEXT(W1852,"yyyy"),"-",TEXT(W1852,"mm")),#REF!,2,0)</f>
        <v>#REF!</v>
      </c>
      <c r="AG1852" s="177" t="e">
        <f>+(AC1852*(1+'INFLAC PROYECTADA'!$B$8)^(AE1852))/((1+DEMANDADO!AF1852)^(AE1852))</f>
        <v>#REF!</v>
      </c>
      <c r="AH1852" s="169">
        <f>(0.2*VLOOKUP(D1852,'%.'!$A$1:$B$4,2,FALSE))+(0.35*VLOOKUP(E1852,'%.'!$A$1:$B$4,2,FALSE))+(0.1*VLOOKUP(F1852,'%.'!$A$1:$B$4,2,FALSE))+(0.35*VLOOKUP(G1852,'%.'!$A$1:$B$4,2,FALSE))</f>
        <v>0.47249999999999998</v>
      </c>
      <c r="AI1852" s="128" t="str">
        <f t="shared" si="291"/>
        <v>MEDIA</v>
      </c>
      <c r="AJ1852" s="128" t="str">
        <f t="shared" si="297"/>
        <v>Cuentas de Orden</v>
      </c>
      <c r="AK1852" s="178" t="e">
        <f t="shared" si="298"/>
        <v>#REF!</v>
      </c>
    </row>
    <row r="1853" spans="1:37" ht="30" customHeight="1" x14ac:dyDescent="0.25">
      <c r="A1853" s="115">
        <v>1852</v>
      </c>
      <c r="B1853" s="82" t="s">
        <v>1241</v>
      </c>
      <c r="C1853" s="126" t="s">
        <v>4029</v>
      </c>
      <c r="D1853" s="83" t="s">
        <v>1</v>
      </c>
      <c r="E1853" s="83" t="s">
        <v>48</v>
      </c>
      <c r="F1853" s="83" t="s">
        <v>48</v>
      </c>
      <c r="G1853" s="124" t="s">
        <v>0</v>
      </c>
      <c r="H1853" s="169">
        <f t="shared" si="289"/>
        <v>0.58499999999999996</v>
      </c>
      <c r="I1853" s="170" t="str">
        <f t="shared" si="290"/>
        <v>ALTA</v>
      </c>
      <c r="J1853" s="292">
        <v>3955287</v>
      </c>
      <c r="K1853" s="221">
        <v>0.1</v>
      </c>
      <c r="L1853" s="83" t="s">
        <v>130</v>
      </c>
      <c r="M1853" s="188">
        <v>0</v>
      </c>
      <c r="N1853" s="83" t="s">
        <v>405</v>
      </c>
      <c r="O1853" s="188">
        <v>0</v>
      </c>
      <c r="P1853" s="83">
        <v>4</v>
      </c>
      <c r="Q1853" s="83" t="s">
        <v>4098</v>
      </c>
      <c r="R1853" s="83">
        <v>43012</v>
      </c>
      <c r="S1853" s="93">
        <v>43012</v>
      </c>
      <c r="T1853" s="96">
        <v>117199</v>
      </c>
      <c r="U1853" s="82" t="s">
        <v>76</v>
      </c>
      <c r="V1853" s="83"/>
      <c r="W1853" s="171">
        <v>44074</v>
      </c>
      <c r="X1853" s="172" t="e">
        <f>+CONCATENATE(TEXT(#REF!,"yyyy"),"-",TEXT(#REF!,"mm"))</f>
        <v>#REF!</v>
      </c>
      <c r="Y1853" s="173" t="str">
        <f t="shared" si="292"/>
        <v>4</v>
      </c>
      <c r="Z1853" s="172" t="str">
        <f t="shared" si="293"/>
        <v>2020-07</v>
      </c>
      <c r="AA1853" s="170" t="e">
        <f>+VLOOKUP(Z1853,#REF!,2,FALSE)/VLOOKUP(X1853,#REF!,2,FALSE)</f>
        <v>#REF!</v>
      </c>
      <c r="AB1853" s="174" t="e">
        <f t="shared" si="294"/>
        <v>#REF!</v>
      </c>
      <c r="AC1853" s="174" t="e">
        <f t="shared" si="295"/>
        <v>#REF!</v>
      </c>
      <c r="AD1853" s="175" t="e">
        <f>+#REF!+365*Y1853</f>
        <v>#REF!</v>
      </c>
      <c r="AE1853" s="176" t="e">
        <f t="shared" si="296"/>
        <v>#REF!</v>
      </c>
      <c r="AF1853" s="170" t="e">
        <f>+VLOOKUP(CONCATENATE(TEXT(W1853,"yyyy"),"-",TEXT(W1853,"mm")),#REF!,2,0)</f>
        <v>#REF!</v>
      </c>
      <c r="AG1853" s="177" t="e">
        <f>+(AC1853*(1+'INFLAC PROYECTADA'!$B$8)^(AE1853))/((1+DEMANDADO!AF1853)^(AE1853))</f>
        <v>#REF!</v>
      </c>
      <c r="AH1853" s="169">
        <f>(0.2*VLOOKUP(D1853,'%.'!$A$1:$B$4,2,FALSE))+(0.35*VLOOKUP(E1853,'%.'!$A$1:$B$4,2,FALSE))+(0.1*VLOOKUP(F1853,'%.'!$A$1:$B$4,2,FALSE))+(0.35*VLOOKUP(G1853,'%.'!$A$1:$B$4,2,FALSE))</f>
        <v>0.58499999999999996</v>
      </c>
      <c r="AI1853" s="128" t="str">
        <f t="shared" si="291"/>
        <v>ALTA</v>
      </c>
      <c r="AJ1853" s="128" t="str">
        <f t="shared" si="297"/>
        <v>Provisión contable</v>
      </c>
      <c r="AK1853" s="178" t="e">
        <f t="shared" si="298"/>
        <v>#REF!</v>
      </c>
    </row>
    <row r="1854" spans="1:37" ht="30" customHeight="1" x14ac:dyDescent="0.25">
      <c r="A1854" s="115">
        <v>1853</v>
      </c>
      <c r="B1854" s="82" t="s">
        <v>4030</v>
      </c>
      <c r="C1854" s="126" t="s">
        <v>4031</v>
      </c>
      <c r="D1854" s="83" t="s">
        <v>48</v>
      </c>
      <c r="E1854" s="83" t="s">
        <v>48</v>
      </c>
      <c r="F1854" s="83" t="s">
        <v>48</v>
      </c>
      <c r="G1854" s="124" t="s">
        <v>0</v>
      </c>
      <c r="H1854" s="169">
        <f t="shared" si="289"/>
        <v>0.67500000000000004</v>
      </c>
      <c r="I1854" s="170" t="str">
        <f t="shared" si="290"/>
        <v>ALTA</v>
      </c>
      <c r="J1854" s="292">
        <v>3603710</v>
      </c>
      <c r="K1854" s="221">
        <v>0.1</v>
      </c>
      <c r="L1854" s="83" t="s">
        <v>129</v>
      </c>
      <c r="M1854" s="188">
        <v>0</v>
      </c>
      <c r="N1854" s="83" t="s">
        <v>405</v>
      </c>
      <c r="O1854" s="188">
        <v>0</v>
      </c>
      <c r="P1854" s="83" t="s">
        <v>407</v>
      </c>
      <c r="Q1854" s="83" t="s">
        <v>4098</v>
      </c>
      <c r="R1854" s="83">
        <v>43012</v>
      </c>
      <c r="S1854" s="93">
        <v>43012</v>
      </c>
      <c r="T1854" s="96">
        <v>117199</v>
      </c>
      <c r="U1854" s="82" t="s">
        <v>76</v>
      </c>
      <c r="V1854" s="83"/>
      <c r="W1854" s="171">
        <v>44074</v>
      </c>
      <c r="X1854" s="172" t="e">
        <f>+CONCATENATE(TEXT(#REF!,"yyyy"),"-",TEXT(#REF!,"mm"))</f>
        <v>#REF!</v>
      </c>
      <c r="Y1854" s="173" t="str">
        <f t="shared" si="292"/>
        <v>3</v>
      </c>
      <c r="Z1854" s="172" t="str">
        <f t="shared" si="293"/>
        <v>2020-07</v>
      </c>
      <c r="AA1854" s="170" t="e">
        <f>+VLOOKUP(Z1854,#REF!,2,FALSE)/VLOOKUP(X1854,#REF!,2,FALSE)</f>
        <v>#REF!</v>
      </c>
      <c r="AB1854" s="174" t="e">
        <f t="shared" si="294"/>
        <v>#REF!</v>
      </c>
      <c r="AC1854" s="174" t="e">
        <f t="shared" si="295"/>
        <v>#REF!</v>
      </c>
      <c r="AD1854" s="175" t="e">
        <f>+#REF!+365*Y1854</f>
        <v>#REF!</v>
      </c>
      <c r="AE1854" s="176" t="e">
        <f t="shared" si="296"/>
        <v>#REF!</v>
      </c>
      <c r="AF1854" s="170" t="e">
        <f>+VLOOKUP(CONCATENATE(TEXT(W1854,"yyyy"),"-",TEXT(W1854,"mm")),#REF!,2,0)</f>
        <v>#REF!</v>
      </c>
      <c r="AG1854" s="177" t="e">
        <f>+(AC1854*(1+'INFLAC PROYECTADA'!$B$8)^(AE1854))/((1+DEMANDADO!AF1854)^(AE1854))</f>
        <v>#REF!</v>
      </c>
      <c r="AH1854" s="169">
        <f>(0.2*VLOOKUP(D1854,'%.'!$A$1:$B$4,2,FALSE))+(0.35*VLOOKUP(E1854,'%.'!$A$1:$B$4,2,FALSE))+(0.1*VLOOKUP(F1854,'%.'!$A$1:$B$4,2,FALSE))+(0.35*VLOOKUP(G1854,'%.'!$A$1:$B$4,2,FALSE))</f>
        <v>0.67500000000000004</v>
      </c>
      <c r="AI1854" s="128" t="str">
        <f t="shared" si="291"/>
        <v>ALTA</v>
      </c>
      <c r="AJ1854" s="128" t="str">
        <f t="shared" si="297"/>
        <v>Provisión contable</v>
      </c>
      <c r="AK1854" s="178" t="e">
        <f t="shared" si="298"/>
        <v>#REF!</v>
      </c>
    </row>
    <row r="1855" spans="1:37" ht="30" customHeight="1" x14ac:dyDescent="0.25">
      <c r="A1855" s="115">
        <v>1854</v>
      </c>
      <c r="B1855" s="82" t="s">
        <v>1677</v>
      </c>
      <c r="C1855" s="126" t="s">
        <v>4032</v>
      </c>
      <c r="D1855" s="83" t="s">
        <v>48</v>
      </c>
      <c r="E1855" s="83" t="s">
        <v>48</v>
      </c>
      <c r="F1855" s="83" t="s">
        <v>48</v>
      </c>
      <c r="G1855" s="124" t="s">
        <v>0</v>
      </c>
      <c r="H1855" s="169">
        <f t="shared" si="289"/>
        <v>0.67500000000000004</v>
      </c>
      <c r="I1855" s="170" t="str">
        <f t="shared" si="290"/>
        <v>ALTA</v>
      </c>
      <c r="J1855" s="292">
        <v>69208570</v>
      </c>
      <c r="K1855" s="221">
        <v>0.1</v>
      </c>
      <c r="L1855" s="83" t="s">
        <v>129</v>
      </c>
      <c r="M1855" s="188">
        <v>0</v>
      </c>
      <c r="N1855" s="83" t="s">
        <v>405</v>
      </c>
      <c r="O1855" s="188">
        <v>0</v>
      </c>
      <c r="P1855" s="83" t="s">
        <v>407</v>
      </c>
      <c r="Q1855" s="83" t="s">
        <v>4098</v>
      </c>
      <c r="R1855" s="83">
        <v>43012</v>
      </c>
      <c r="S1855" s="93">
        <v>43012</v>
      </c>
      <c r="T1855" s="96">
        <v>117199</v>
      </c>
      <c r="U1855" s="83" t="s">
        <v>171</v>
      </c>
      <c r="V1855" s="83"/>
      <c r="W1855" s="171">
        <v>44074</v>
      </c>
      <c r="X1855" s="172" t="e">
        <f>+CONCATENATE(TEXT(#REF!,"yyyy"),"-",TEXT(#REF!,"mm"))</f>
        <v>#REF!</v>
      </c>
      <c r="Y1855" s="173" t="str">
        <f t="shared" si="292"/>
        <v>3</v>
      </c>
      <c r="Z1855" s="172" t="str">
        <f t="shared" si="293"/>
        <v>2020-07</v>
      </c>
      <c r="AA1855" s="170" t="e">
        <f>+VLOOKUP(Z1855,#REF!,2,FALSE)/VLOOKUP(X1855,#REF!,2,FALSE)</f>
        <v>#REF!</v>
      </c>
      <c r="AB1855" s="174" t="e">
        <f t="shared" si="294"/>
        <v>#REF!</v>
      </c>
      <c r="AC1855" s="174" t="e">
        <f t="shared" si="295"/>
        <v>#REF!</v>
      </c>
      <c r="AD1855" s="175" t="e">
        <f>+#REF!+365*Y1855</f>
        <v>#REF!</v>
      </c>
      <c r="AE1855" s="176" t="e">
        <f t="shared" si="296"/>
        <v>#REF!</v>
      </c>
      <c r="AF1855" s="170" t="e">
        <f>+VLOOKUP(CONCATENATE(TEXT(W1855,"yyyy"),"-",TEXT(W1855,"mm")),#REF!,2,0)</f>
        <v>#REF!</v>
      </c>
      <c r="AG1855" s="177" t="e">
        <f>+(AC1855*(1+'INFLAC PROYECTADA'!$B$8)^(AE1855))/((1+DEMANDADO!AF1855)^(AE1855))</f>
        <v>#REF!</v>
      </c>
      <c r="AH1855" s="169">
        <f>(0.2*VLOOKUP(D1855,'%.'!$A$1:$B$4,2,FALSE))+(0.35*VLOOKUP(E1855,'%.'!$A$1:$B$4,2,FALSE))+(0.1*VLOOKUP(F1855,'%.'!$A$1:$B$4,2,FALSE))+(0.35*VLOOKUP(G1855,'%.'!$A$1:$B$4,2,FALSE))</f>
        <v>0.67500000000000004</v>
      </c>
      <c r="AI1855" s="128" t="str">
        <f t="shared" si="291"/>
        <v>ALTA</v>
      </c>
      <c r="AJ1855" s="128" t="str">
        <f t="shared" si="297"/>
        <v>Provisión contable</v>
      </c>
      <c r="AK1855" s="178" t="e">
        <f t="shared" si="298"/>
        <v>#REF!</v>
      </c>
    </row>
    <row r="1856" spans="1:37" ht="30" customHeight="1" x14ac:dyDescent="0.25">
      <c r="A1856" s="115">
        <v>1855</v>
      </c>
      <c r="B1856" s="82" t="s">
        <v>4033</v>
      </c>
      <c r="C1856" s="126" t="s">
        <v>4034</v>
      </c>
      <c r="D1856" s="83" t="s">
        <v>48</v>
      </c>
      <c r="E1856" s="83" t="s">
        <v>48</v>
      </c>
      <c r="F1856" s="83" t="s">
        <v>48</v>
      </c>
      <c r="G1856" s="124" t="s">
        <v>0</v>
      </c>
      <c r="H1856" s="169">
        <f t="shared" si="289"/>
        <v>0.67500000000000004</v>
      </c>
      <c r="I1856" s="170" t="str">
        <f t="shared" si="290"/>
        <v>ALTA</v>
      </c>
      <c r="J1856" s="292">
        <v>49552408</v>
      </c>
      <c r="K1856" s="221">
        <v>0.1</v>
      </c>
      <c r="L1856" s="83" t="s">
        <v>129</v>
      </c>
      <c r="M1856" s="188">
        <v>0</v>
      </c>
      <c r="N1856" s="83" t="s">
        <v>405</v>
      </c>
      <c r="O1856" s="188">
        <v>0</v>
      </c>
      <c r="P1856" s="83" t="s">
        <v>407</v>
      </c>
      <c r="Q1856" s="83" t="s">
        <v>4098</v>
      </c>
      <c r="R1856" s="83">
        <v>43012</v>
      </c>
      <c r="S1856" s="93">
        <v>43012</v>
      </c>
      <c r="T1856" s="96">
        <v>117199</v>
      </c>
      <c r="U1856" s="83" t="s">
        <v>171</v>
      </c>
      <c r="V1856" s="83"/>
      <c r="W1856" s="171">
        <v>44074</v>
      </c>
      <c r="X1856" s="172" t="e">
        <f>+CONCATENATE(TEXT(#REF!,"yyyy"),"-",TEXT(#REF!,"mm"))</f>
        <v>#REF!</v>
      </c>
      <c r="Y1856" s="173" t="str">
        <f t="shared" si="292"/>
        <v>3</v>
      </c>
      <c r="Z1856" s="172" t="str">
        <f t="shared" si="293"/>
        <v>2020-07</v>
      </c>
      <c r="AA1856" s="170" t="e">
        <f>+VLOOKUP(Z1856,#REF!,2,FALSE)/VLOOKUP(X1856,#REF!,2,FALSE)</f>
        <v>#REF!</v>
      </c>
      <c r="AB1856" s="174" t="e">
        <f t="shared" si="294"/>
        <v>#REF!</v>
      </c>
      <c r="AC1856" s="174" t="e">
        <f t="shared" si="295"/>
        <v>#REF!</v>
      </c>
      <c r="AD1856" s="175" t="e">
        <f>+#REF!+365*Y1856</f>
        <v>#REF!</v>
      </c>
      <c r="AE1856" s="176" t="e">
        <f t="shared" si="296"/>
        <v>#REF!</v>
      </c>
      <c r="AF1856" s="170" t="e">
        <f>+VLOOKUP(CONCATENATE(TEXT(W1856,"yyyy"),"-",TEXT(W1856,"mm")),#REF!,2,0)</f>
        <v>#REF!</v>
      </c>
      <c r="AG1856" s="177" t="e">
        <f>+(AC1856*(1+'INFLAC PROYECTADA'!$B$8)^(AE1856))/((1+DEMANDADO!AF1856)^(AE1856))</f>
        <v>#REF!</v>
      </c>
      <c r="AH1856" s="169">
        <f>(0.2*VLOOKUP(D1856,'%.'!$A$1:$B$4,2,FALSE))+(0.35*VLOOKUP(E1856,'%.'!$A$1:$B$4,2,FALSE))+(0.1*VLOOKUP(F1856,'%.'!$A$1:$B$4,2,FALSE))+(0.35*VLOOKUP(G1856,'%.'!$A$1:$B$4,2,FALSE))</f>
        <v>0.67500000000000004</v>
      </c>
      <c r="AI1856" s="128" t="str">
        <f t="shared" si="291"/>
        <v>ALTA</v>
      </c>
      <c r="AJ1856" s="128" t="str">
        <f t="shared" si="297"/>
        <v>Provisión contable</v>
      </c>
      <c r="AK1856" s="178" t="e">
        <f t="shared" si="298"/>
        <v>#REF!</v>
      </c>
    </row>
    <row r="1857" spans="1:37" ht="30" customHeight="1" x14ac:dyDescent="0.25">
      <c r="A1857" s="115">
        <v>1856</v>
      </c>
      <c r="B1857" s="82" t="s">
        <v>4035</v>
      </c>
      <c r="C1857" s="126" t="s">
        <v>4036</v>
      </c>
      <c r="D1857" s="83" t="s">
        <v>48</v>
      </c>
      <c r="E1857" s="83" t="s">
        <v>1</v>
      </c>
      <c r="F1857" s="83" t="s">
        <v>1</v>
      </c>
      <c r="G1857" s="124" t="s">
        <v>0</v>
      </c>
      <c r="H1857" s="169">
        <f t="shared" si="289"/>
        <v>0.47249999999999998</v>
      </c>
      <c r="I1857" s="170" t="str">
        <f t="shared" si="290"/>
        <v>MEDIA</v>
      </c>
      <c r="J1857" s="292">
        <v>84493090</v>
      </c>
      <c r="K1857" s="221">
        <v>0.1</v>
      </c>
      <c r="L1857" s="83" t="s">
        <v>129</v>
      </c>
      <c r="M1857" s="188">
        <v>0</v>
      </c>
      <c r="N1857" s="83" t="s">
        <v>405</v>
      </c>
      <c r="O1857" s="188">
        <v>0</v>
      </c>
      <c r="P1857" s="83" t="s">
        <v>407</v>
      </c>
      <c r="Q1857" s="83" t="s">
        <v>4098</v>
      </c>
      <c r="R1857" s="83">
        <v>43012</v>
      </c>
      <c r="S1857" s="93">
        <v>43012</v>
      </c>
      <c r="T1857" s="96">
        <v>117199</v>
      </c>
      <c r="U1857" s="83" t="s">
        <v>171</v>
      </c>
      <c r="V1857" s="83"/>
      <c r="W1857" s="171">
        <v>44074</v>
      </c>
      <c r="X1857" s="172" t="e">
        <f>+CONCATENATE(TEXT(#REF!,"yyyy"),"-",TEXT(#REF!,"mm"))</f>
        <v>#REF!</v>
      </c>
      <c r="Y1857" s="173" t="str">
        <f t="shared" si="292"/>
        <v>3</v>
      </c>
      <c r="Z1857" s="172" t="str">
        <f t="shared" si="293"/>
        <v>2020-07</v>
      </c>
      <c r="AA1857" s="170" t="e">
        <f>+VLOOKUP(Z1857,#REF!,2,FALSE)/VLOOKUP(X1857,#REF!,2,FALSE)</f>
        <v>#REF!</v>
      </c>
      <c r="AB1857" s="174" t="e">
        <f t="shared" si="294"/>
        <v>#REF!</v>
      </c>
      <c r="AC1857" s="174" t="e">
        <f t="shared" si="295"/>
        <v>#REF!</v>
      </c>
      <c r="AD1857" s="175" t="e">
        <f>+#REF!+365*Y1857</f>
        <v>#REF!</v>
      </c>
      <c r="AE1857" s="176" t="e">
        <f t="shared" si="296"/>
        <v>#REF!</v>
      </c>
      <c r="AF1857" s="170" t="e">
        <f>+VLOOKUP(CONCATENATE(TEXT(W1857,"yyyy"),"-",TEXT(W1857,"mm")),#REF!,2,0)</f>
        <v>#REF!</v>
      </c>
      <c r="AG1857" s="177" t="e">
        <f>+(AC1857*(1+'INFLAC PROYECTADA'!$B$8)^(AE1857))/((1+DEMANDADO!AF1857)^(AE1857))</f>
        <v>#REF!</v>
      </c>
      <c r="AH1857" s="169">
        <f>(0.2*VLOOKUP(D1857,'%.'!$A$1:$B$4,2,FALSE))+(0.35*VLOOKUP(E1857,'%.'!$A$1:$B$4,2,FALSE))+(0.1*VLOOKUP(F1857,'%.'!$A$1:$B$4,2,FALSE))+(0.35*VLOOKUP(G1857,'%.'!$A$1:$B$4,2,FALSE))</f>
        <v>0.47249999999999998</v>
      </c>
      <c r="AI1857" s="128" t="str">
        <f t="shared" si="291"/>
        <v>MEDIA</v>
      </c>
      <c r="AJ1857" s="128" t="str">
        <f t="shared" si="297"/>
        <v>Cuentas de Orden</v>
      </c>
      <c r="AK1857" s="178" t="e">
        <f t="shared" si="298"/>
        <v>#REF!</v>
      </c>
    </row>
    <row r="1858" spans="1:37" ht="30" customHeight="1" x14ac:dyDescent="0.25">
      <c r="A1858" s="115">
        <v>1857</v>
      </c>
      <c r="B1858" s="82" t="s">
        <v>1412</v>
      </c>
      <c r="C1858" s="126" t="s">
        <v>4037</v>
      </c>
      <c r="D1858" s="83" t="s">
        <v>48</v>
      </c>
      <c r="E1858" s="83" t="s">
        <v>1</v>
      </c>
      <c r="F1858" s="83" t="s">
        <v>1</v>
      </c>
      <c r="G1858" s="124" t="s">
        <v>0</v>
      </c>
      <c r="H1858" s="169">
        <f t="shared" ref="H1858:H1921" si="299">+IFERROR(AH1858,"")</f>
        <v>0.47249999999999998</v>
      </c>
      <c r="I1858" s="170" t="str">
        <f t="shared" ref="I1858:I1921" si="300">+IFERROR(AI1858,"")</f>
        <v>MEDIA</v>
      </c>
      <c r="J1858" s="292">
        <v>36471188</v>
      </c>
      <c r="K1858" s="221">
        <v>0.1</v>
      </c>
      <c r="L1858" s="83" t="s">
        <v>129</v>
      </c>
      <c r="M1858" s="188">
        <v>0</v>
      </c>
      <c r="N1858" s="83" t="s">
        <v>405</v>
      </c>
      <c r="O1858" s="188">
        <v>0</v>
      </c>
      <c r="P1858" s="83" t="s">
        <v>407</v>
      </c>
      <c r="Q1858" s="83" t="s">
        <v>4098</v>
      </c>
      <c r="R1858" s="83">
        <v>43012</v>
      </c>
      <c r="S1858" s="93">
        <v>43012</v>
      </c>
      <c r="T1858" s="96">
        <v>117199</v>
      </c>
      <c r="U1858" s="83" t="s">
        <v>171</v>
      </c>
      <c r="V1858" s="83"/>
      <c r="W1858" s="171">
        <v>44074</v>
      </c>
      <c r="X1858" s="172" t="e">
        <f>+CONCATENATE(TEXT(#REF!,"yyyy"),"-",TEXT(#REF!,"mm"))</f>
        <v>#REF!</v>
      </c>
      <c r="Y1858" s="173" t="str">
        <f t="shared" si="292"/>
        <v>3</v>
      </c>
      <c r="Z1858" s="172" t="str">
        <f t="shared" si="293"/>
        <v>2020-07</v>
      </c>
      <c r="AA1858" s="170" t="e">
        <f>+VLOOKUP(Z1858,#REF!,2,FALSE)/VLOOKUP(X1858,#REF!,2,FALSE)</f>
        <v>#REF!</v>
      </c>
      <c r="AB1858" s="174" t="e">
        <f t="shared" si="294"/>
        <v>#REF!</v>
      </c>
      <c r="AC1858" s="174" t="e">
        <f t="shared" si="295"/>
        <v>#REF!</v>
      </c>
      <c r="AD1858" s="175" t="e">
        <f>+#REF!+365*Y1858</f>
        <v>#REF!</v>
      </c>
      <c r="AE1858" s="176" t="e">
        <f t="shared" si="296"/>
        <v>#REF!</v>
      </c>
      <c r="AF1858" s="170" t="e">
        <f>+VLOOKUP(CONCATENATE(TEXT(W1858,"yyyy"),"-",TEXT(W1858,"mm")),#REF!,2,0)</f>
        <v>#REF!</v>
      </c>
      <c r="AG1858" s="177" t="e">
        <f>+(AC1858*(1+'INFLAC PROYECTADA'!$B$8)^(AE1858))/((1+DEMANDADO!AF1858)^(AE1858))</f>
        <v>#REF!</v>
      </c>
      <c r="AH1858" s="169">
        <f>(0.2*VLOOKUP(D1858,'%.'!$A$1:$B$4,2,FALSE))+(0.35*VLOOKUP(E1858,'%.'!$A$1:$B$4,2,FALSE))+(0.1*VLOOKUP(F1858,'%.'!$A$1:$B$4,2,FALSE))+(0.35*VLOOKUP(G1858,'%.'!$A$1:$B$4,2,FALSE))</f>
        <v>0.47249999999999998</v>
      </c>
      <c r="AI1858" s="128" t="str">
        <f t="shared" si="291"/>
        <v>MEDIA</v>
      </c>
      <c r="AJ1858" s="128" t="str">
        <f t="shared" si="297"/>
        <v>Cuentas de Orden</v>
      </c>
      <c r="AK1858" s="178" t="e">
        <f t="shared" si="298"/>
        <v>#REF!</v>
      </c>
    </row>
    <row r="1859" spans="1:37" ht="30" customHeight="1" x14ac:dyDescent="0.25">
      <c r="A1859" s="115">
        <v>1858</v>
      </c>
      <c r="B1859" s="82" t="s">
        <v>1409</v>
      </c>
      <c r="C1859" s="126" t="s">
        <v>4038</v>
      </c>
      <c r="D1859" s="83" t="s">
        <v>48</v>
      </c>
      <c r="E1859" s="83" t="s">
        <v>1</v>
      </c>
      <c r="F1859" s="83" t="s">
        <v>1</v>
      </c>
      <c r="G1859" s="124" t="s">
        <v>0</v>
      </c>
      <c r="H1859" s="169">
        <f t="shared" si="299"/>
        <v>0.47249999999999998</v>
      </c>
      <c r="I1859" s="170" t="str">
        <f t="shared" si="300"/>
        <v>MEDIA</v>
      </c>
      <c r="J1859" s="292">
        <v>67059240</v>
      </c>
      <c r="K1859" s="221">
        <v>0.1</v>
      </c>
      <c r="L1859" s="83" t="s">
        <v>129</v>
      </c>
      <c r="M1859" s="188">
        <v>0</v>
      </c>
      <c r="N1859" s="83" t="s">
        <v>405</v>
      </c>
      <c r="O1859" s="188">
        <v>0</v>
      </c>
      <c r="P1859" s="83" t="s">
        <v>407</v>
      </c>
      <c r="Q1859" s="83" t="s">
        <v>4098</v>
      </c>
      <c r="R1859" s="83">
        <v>43012</v>
      </c>
      <c r="S1859" s="93">
        <v>43012</v>
      </c>
      <c r="T1859" s="96">
        <v>117199</v>
      </c>
      <c r="U1859" s="83" t="s">
        <v>171</v>
      </c>
      <c r="V1859" s="83"/>
      <c r="W1859" s="171">
        <v>44074</v>
      </c>
      <c r="X1859" s="172" t="e">
        <f>+CONCATENATE(TEXT(#REF!,"yyyy"),"-",TEXT(#REF!,"mm"))</f>
        <v>#REF!</v>
      </c>
      <c r="Y1859" s="173" t="str">
        <f t="shared" si="292"/>
        <v>3</v>
      </c>
      <c r="Z1859" s="172" t="str">
        <f t="shared" si="293"/>
        <v>2020-07</v>
      </c>
      <c r="AA1859" s="170" t="e">
        <f>+VLOOKUP(Z1859,#REF!,2,FALSE)/VLOOKUP(X1859,#REF!,2,FALSE)</f>
        <v>#REF!</v>
      </c>
      <c r="AB1859" s="174" t="e">
        <f t="shared" si="294"/>
        <v>#REF!</v>
      </c>
      <c r="AC1859" s="174" t="e">
        <f t="shared" si="295"/>
        <v>#REF!</v>
      </c>
      <c r="AD1859" s="175" t="e">
        <f>+#REF!+365*Y1859</f>
        <v>#REF!</v>
      </c>
      <c r="AE1859" s="176" t="e">
        <f t="shared" si="296"/>
        <v>#REF!</v>
      </c>
      <c r="AF1859" s="170" t="e">
        <f>+VLOOKUP(CONCATENATE(TEXT(W1859,"yyyy"),"-",TEXT(W1859,"mm")),#REF!,2,0)</f>
        <v>#REF!</v>
      </c>
      <c r="AG1859" s="177" t="e">
        <f>+(AC1859*(1+'INFLAC PROYECTADA'!$B$8)^(AE1859))/((1+DEMANDADO!AF1859)^(AE1859))</f>
        <v>#REF!</v>
      </c>
      <c r="AH1859" s="169">
        <f>(0.2*VLOOKUP(D1859,'%.'!$A$1:$B$4,2,FALSE))+(0.35*VLOOKUP(E1859,'%.'!$A$1:$B$4,2,FALSE))+(0.1*VLOOKUP(F1859,'%.'!$A$1:$B$4,2,FALSE))+(0.35*VLOOKUP(G1859,'%.'!$A$1:$B$4,2,FALSE))</f>
        <v>0.47249999999999998</v>
      </c>
      <c r="AI1859" s="128" t="str">
        <f t="shared" ref="AI1859:AI1922" si="301">+IF(AH1859&gt;0.5,"ALTA",IF(AH1859&gt;0.25,"MEDIA",IF(AH1859&gt;=0.1,"BAJA",IF(AH1859&lt;0.1,"REMOTA"))))</f>
        <v>MEDIA</v>
      </c>
      <c r="AJ1859" s="128" t="str">
        <f t="shared" si="297"/>
        <v>Cuentas de Orden</v>
      </c>
      <c r="AK1859" s="178" t="e">
        <f t="shared" si="298"/>
        <v>#REF!</v>
      </c>
    </row>
    <row r="1860" spans="1:37" ht="30" customHeight="1" x14ac:dyDescent="0.25">
      <c r="A1860" s="115">
        <v>1859</v>
      </c>
      <c r="B1860" s="82" t="s">
        <v>4039</v>
      </c>
      <c r="C1860" s="126" t="s">
        <v>4040</v>
      </c>
      <c r="D1860" s="83" t="s">
        <v>1</v>
      </c>
      <c r="E1860" s="83" t="s">
        <v>1</v>
      </c>
      <c r="F1860" s="83" t="s">
        <v>1</v>
      </c>
      <c r="G1860" s="124" t="s">
        <v>1</v>
      </c>
      <c r="H1860" s="169">
        <f t="shared" si="299"/>
        <v>0.05</v>
      </c>
      <c r="I1860" s="170" t="str">
        <f t="shared" si="300"/>
        <v>REMOTA</v>
      </c>
      <c r="J1860" s="292">
        <v>1246206410</v>
      </c>
      <c r="K1860" s="221">
        <v>0.05</v>
      </c>
      <c r="L1860" s="83" t="s">
        <v>130</v>
      </c>
      <c r="M1860" s="188">
        <v>0</v>
      </c>
      <c r="N1860" s="83" t="s">
        <v>511</v>
      </c>
      <c r="O1860" s="189" t="s">
        <v>4105</v>
      </c>
      <c r="P1860" s="83" t="s">
        <v>407</v>
      </c>
      <c r="Q1860" s="83" t="s">
        <v>4098</v>
      </c>
      <c r="R1860" s="83">
        <v>43012</v>
      </c>
      <c r="S1860" s="93">
        <v>43012</v>
      </c>
      <c r="T1860" s="96">
        <v>117199</v>
      </c>
      <c r="U1860" s="83" t="s">
        <v>21</v>
      </c>
      <c r="V1860" s="83"/>
      <c r="W1860" s="171">
        <v>44074</v>
      </c>
      <c r="X1860" s="172" t="e">
        <f>+CONCATENATE(TEXT(#REF!,"yyyy"),"-",TEXT(#REF!,"mm"))</f>
        <v>#REF!</v>
      </c>
      <c r="Y1860" s="173" t="str">
        <f t="shared" si="292"/>
        <v>3</v>
      </c>
      <c r="Z1860" s="172" t="str">
        <f t="shared" si="293"/>
        <v>2020-07</v>
      </c>
      <c r="AA1860" s="170" t="e">
        <f>+VLOOKUP(Z1860,#REF!,2,FALSE)/VLOOKUP(X1860,#REF!,2,FALSE)</f>
        <v>#REF!</v>
      </c>
      <c r="AB1860" s="174" t="e">
        <f t="shared" si="294"/>
        <v>#REF!</v>
      </c>
      <c r="AC1860" s="174" t="e">
        <f t="shared" si="295"/>
        <v>#REF!</v>
      </c>
      <c r="AD1860" s="175" t="e">
        <f>+#REF!+365*Y1860</f>
        <v>#REF!</v>
      </c>
      <c r="AE1860" s="176" t="e">
        <f t="shared" si="296"/>
        <v>#REF!</v>
      </c>
      <c r="AF1860" s="170" t="e">
        <f>+VLOOKUP(CONCATENATE(TEXT(W1860,"yyyy"),"-",TEXT(W1860,"mm")),#REF!,2,0)</f>
        <v>#REF!</v>
      </c>
      <c r="AG1860" s="177" t="e">
        <f>+(AC1860*(1+'INFLAC PROYECTADA'!$B$8)^(AE1860))/((1+DEMANDADO!AF1860)^(AE1860))</f>
        <v>#REF!</v>
      </c>
      <c r="AH1860" s="169">
        <f>(0.2*VLOOKUP(D1860,'%.'!$A$1:$B$4,2,FALSE))+(0.35*VLOOKUP(E1860,'%.'!$A$1:$B$4,2,FALSE))+(0.1*VLOOKUP(F1860,'%.'!$A$1:$B$4,2,FALSE))+(0.35*VLOOKUP(G1860,'%.'!$A$1:$B$4,2,FALSE))</f>
        <v>0.05</v>
      </c>
      <c r="AI1860" s="128" t="str">
        <f t="shared" si="301"/>
        <v>REMOTA</v>
      </c>
      <c r="AJ1860" s="128" t="str">
        <f t="shared" si="297"/>
        <v>No se registra</v>
      </c>
      <c r="AK1860" s="178">
        <f t="shared" si="298"/>
        <v>0</v>
      </c>
    </row>
    <row r="1861" spans="1:37" ht="30" customHeight="1" x14ac:dyDescent="0.25">
      <c r="A1861" s="115">
        <v>1860</v>
      </c>
      <c r="B1861" s="82" t="s">
        <v>4041</v>
      </c>
      <c r="C1861" s="126" t="s">
        <v>4042</v>
      </c>
      <c r="D1861" s="83" t="s">
        <v>1</v>
      </c>
      <c r="E1861" s="83" t="s">
        <v>1</v>
      </c>
      <c r="F1861" s="83" t="s">
        <v>48</v>
      </c>
      <c r="G1861" s="124" t="s">
        <v>0</v>
      </c>
      <c r="H1861" s="169">
        <f t="shared" si="299"/>
        <v>0.42749999999999999</v>
      </c>
      <c r="I1861" s="170" t="str">
        <f t="shared" si="300"/>
        <v>MEDIA</v>
      </c>
      <c r="J1861" s="292">
        <v>47244162</v>
      </c>
      <c r="K1861" s="221">
        <v>0.1</v>
      </c>
      <c r="L1861" s="83" t="s">
        <v>129</v>
      </c>
      <c r="M1861" s="188">
        <v>0</v>
      </c>
      <c r="N1861" s="83" t="s">
        <v>511</v>
      </c>
      <c r="O1861" s="188">
        <v>0</v>
      </c>
      <c r="P1861" s="83" t="s">
        <v>407</v>
      </c>
      <c r="Q1861" s="83" t="s">
        <v>4098</v>
      </c>
      <c r="R1861" s="83">
        <v>43012</v>
      </c>
      <c r="S1861" s="93">
        <v>43012</v>
      </c>
      <c r="T1861" s="96">
        <v>117199</v>
      </c>
      <c r="U1861" s="83" t="s">
        <v>171</v>
      </c>
      <c r="V1861" s="83"/>
      <c r="W1861" s="171">
        <v>44074</v>
      </c>
      <c r="X1861" s="172" t="e">
        <f>+CONCATENATE(TEXT(#REF!,"yyyy"),"-",TEXT(#REF!,"mm"))</f>
        <v>#REF!</v>
      </c>
      <c r="Y1861" s="173" t="str">
        <f t="shared" si="292"/>
        <v>3</v>
      </c>
      <c r="Z1861" s="172" t="str">
        <f t="shared" si="293"/>
        <v>2020-07</v>
      </c>
      <c r="AA1861" s="170" t="e">
        <f>+VLOOKUP(Z1861,#REF!,2,FALSE)/VLOOKUP(X1861,#REF!,2,FALSE)</f>
        <v>#REF!</v>
      </c>
      <c r="AB1861" s="174" t="e">
        <f t="shared" si="294"/>
        <v>#REF!</v>
      </c>
      <c r="AC1861" s="174" t="e">
        <f t="shared" si="295"/>
        <v>#REF!</v>
      </c>
      <c r="AD1861" s="175" t="e">
        <f>+#REF!+365*Y1861</f>
        <v>#REF!</v>
      </c>
      <c r="AE1861" s="176" t="e">
        <f t="shared" si="296"/>
        <v>#REF!</v>
      </c>
      <c r="AF1861" s="170" t="e">
        <f>+VLOOKUP(CONCATENATE(TEXT(W1861,"yyyy"),"-",TEXT(W1861,"mm")),#REF!,2,0)</f>
        <v>#REF!</v>
      </c>
      <c r="AG1861" s="177" t="e">
        <f>+(AC1861*(1+'INFLAC PROYECTADA'!$B$8)^(AE1861))/((1+DEMANDADO!AF1861)^(AE1861))</f>
        <v>#REF!</v>
      </c>
      <c r="AH1861" s="169">
        <f>(0.2*VLOOKUP(D1861,'%.'!$A$1:$B$4,2,FALSE))+(0.35*VLOOKUP(E1861,'%.'!$A$1:$B$4,2,FALSE))+(0.1*VLOOKUP(F1861,'%.'!$A$1:$B$4,2,FALSE))+(0.35*VLOOKUP(G1861,'%.'!$A$1:$B$4,2,FALSE))</f>
        <v>0.42749999999999999</v>
      </c>
      <c r="AI1861" s="128" t="str">
        <f t="shared" si="301"/>
        <v>MEDIA</v>
      </c>
      <c r="AJ1861" s="128" t="str">
        <f t="shared" si="297"/>
        <v>Cuentas de Orden</v>
      </c>
      <c r="AK1861" s="178" t="e">
        <f t="shared" si="298"/>
        <v>#REF!</v>
      </c>
    </row>
    <row r="1862" spans="1:37" ht="30" customHeight="1" x14ac:dyDescent="0.25">
      <c r="A1862" s="115">
        <v>1861</v>
      </c>
      <c r="B1862" s="82" t="s">
        <v>4043</v>
      </c>
      <c r="C1862" s="126" t="s">
        <v>4044</v>
      </c>
      <c r="D1862" s="83" t="s">
        <v>1</v>
      </c>
      <c r="E1862" s="83" t="s">
        <v>1</v>
      </c>
      <c r="F1862" s="83" t="s">
        <v>48</v>
      </c>
      <c r="G1862" s="124" t="s">
        <v>0</v>
      </c>
      <c r="H1862" s="169">
        <f t="shared" si="299"/>
        <v>0.42749999999999999</v>
      </c>
      <c r="I1862" s="170" t="str">
        <f t="shared" si="300"/>
        <v>MEDIA</v>
      </c>
      <c r="J1862" s="292">
        <v>31950328</v>
      </c>
      <c r="K1862" s="221">
        <v>0.1</v>
      </c>
      <c r="L1862" s="83" t="s">
        <v>129</v>
      </c>
      <c r="M1862" s="188">
        <v>0</v>
      </c>
      <c r="N1862" s="83" t="s">
        <v>511</v>
      </c>
      <c r="O1862" s="188">
        <v>0</v>
      </c>
      <c r="P1862" s="83" t="s">
        <v>407</v>
      </c>
      <c r="Q1862" s="83" t="s">
        <v>4098</v>
      </c>
      <c r="R1862" s="83">
        <v>43012</v>
      </c>
      <c r="S1862" s="93">
        <v>43012</v>
      </c>
      <c r="T1862" s="96">
        <v>117199</v>
      </c>
      <c r="U1862" s="83" t="s">
        <v>171</v>
      </c>
      <c r="V1862" s="83"/>
      <c r="W1862" s="171">
        <v>44074</v>
      </c>
      <c r="X1862" s="172" t="e">
        <f>+CONCATENATE(TEXT(#REF!,"yyyy"),"-",TEXT(#REF!,"mm"))</f>
        <v>#REF!</v>
      </c>
      <c r="Y1862" s="173" t="str">
        <f t="shared" si="292"/>
        <v>3</v>
      </c>
      <c r="Z1862" s="172" t="str">
        <f t="shared" si="293"/>
        <v>2020-07</v>
      </c>
      <c r="AA1862" s="170" t="e">
        <f>+VLOOKUP(Z1862,#REF!,2,FALSE)/VLOOKUP(X1862,#REF!,2,FALSE)</f>
        <v>#REF!</v>
      </c>
      <c r="AB1862" s="174" t="e">
        <f t="shared" si="294"/>
        <v>#REF!</v>
      </c>
      <c r="AC1862" s="174" t="e">
        <f t="shared" si="295"/>
        <v>#REF!</v>
      </c>
      <c r="AD1862" s="175" t="e">
        <f>+#REF!+365*Y1862</f>
        <v>#REF!</v>
      </c>
      <c r="AE1862" s="176" t="e">
        <f t="shared" si="296"/>
        <v>#REF!</v>
      </c>
      <c r="AF1862" s="170" t="e">
        <f>+VLOOKUP(CONCATENATE(TEXT(W1862,"yyyy"),"-",TEXT(W1862,"mm")),#REF!,2,0)</f>
        <v>#REF!</v>
      </c>
      <c r="AG1862" s="177" t="e">
        <f>+(AC1862*(1+'INFLAC PROYECTADA'!$B$8)^(AE1862))/((1+DEMANDADO!AF1862)^(AE1862))</f>
        <v>#REF!</v>
      </c>
      <c r="AH1862" s="169">
        <f>(0.2*VLOOKUP(D1862,'%.'!$A$1:$B$4,2,FALSE))+(0.35*VLOOKUP(E1862,'%.'!$A$1:$B$4,2,FALSE))+(0.1*VLOOKUP(F1862,'%.'!$A$1:$B$4,2,FALSE))+(0.35*VLOOKUP(G1862,'%.'!$A$1:$B$4,2,FALSE))</f>
        <v>0.42749999999999999</v>
      </c>
      <c r="AI1862" s="128" t="str">
        <f t="shared" si="301"/>
        <v>MEDIA</v>
      </c>
      <c r="AJ1862" s="128" t="str">
        <f t="shared" si="297"/>
        <v>Cuentas de Orden</v>
      </c>
      <c r="AK1862" s="178" t="e">
        <f t="shared" si="298"/>
        <v>#REF!</v>
      </c>
    </row>
    <row r="1863" spans="1:37" ht="30" customHeight="1" x14ac:dyDescent="0.25">
      <c r="A1863" s="115">
        <v>1862</v>
      </c>
      <c r="B1863" s="82" t="s">
        <v>4045</v>
      </c>
      <c r="C1863" s="126" t="s">
        <v>4046</v>
      </c>
      <c r="D1863" s="83" t="s">
        <v>1</v>
      </c>
      <c r="E1863" s="83" t="s">
        <v>1</v>
      </c>
      <c r="F1863" s="83" t="s">
        <v>48</v>
      </c>
      <c r="G1863" s="124" t="s">
        <v>0</v>
      </c>
      <c r="H1863" s="169">
        <f t="shared" si="299"/>
        <v>0.42749999999999999</v>
      </c>
      <c r="I1863" s="170" t="str">
        <f t="shared" si="300"/>
        <v>MEDIA</v>
      </c>
      <c r="J1863" s="292">
        <v>45836613</v>
      </c>
      <c r="K1863" s="221">
        <v>0.1</v>
      </c>
      <c r="L1863" s="83" t="s">
        <v>129</v>
      </c>
      <c r="M1863" s="188">
        <v>0</v>
      </c>
      <c r="N1863" s="83" t="s">
        <v>511</v>
      </c>
      <c r="O1863" s="188">
        <v>0</v>
      </c>
      <c r="P1863" s="83" t="s">
        <v>407</v>
      </c>
      <c r="Q1863" s="83" t="s">
        <v>4098</v>
      </c>
      <c r="R1863" s="83">
        <v>43012</v>
      </c>
      <c r="S1863" s="93">
        <v>43012</v>
      </c>
      <c r="T1863" s="96">
        <v>117199</v>
      </c>
      <c r="U1863" s="83" t="s">
        <v>171</v>
      </c>
      <c r="V1863" s="83"/>
      <c r="W1863" s="171">
        <v>44074</v>
      </c>
      <c r="X1863" s="172" t="e">
        <f>+CONCATENATE(TEXT(#REF!,"yyyy"),"-",TEXT(#REF!,"mm"))</f>
        <v>#REF!</v>
      </c>
      <c r="Y1863" s="173" t="str">
        <f t="shared" si="292"/>
        <v>3</v>
      </c>
      <c r="Z1863" s="172" t="str">
        <f t="shared" si="293"/>
        <v>2020-07</v>
      </c>
      <c r="AA1863" s="170" t="e">
        <f>+VLOOKUP(Z1863,#REF!,2,FALSE)/VLOOKUP(X1863,#REF!,2,FALSE)</f>
        <v>#REF!</v>
      </c>
      <c r="AB1863" s="174" t="e">
        <f t="shared" si="294"/>
        <v>#REF!</v>
      </c>
      <c r="AC1863" s="174" t="e">
        <f t="shared" si="295"/>
        <v>#REF!</v>
      </c>
      <c r="AD1863" s="175" t="e">
        <f>+#REF!+365*Y1863</f>
        <v>#REF!</v>
      </c>
      <c r="AE1863" s="176" t="e">
        <f t="shared" si="296"/>
        <v>#REF!</v>
      </c>
      <c r="AF1863" s="170" t="e">
        <f>+VLOOKUP(CONCATENATE(TEXT(W1863,"yyyy"),"-",TEXT(W1863,"mm")),#REF!,2,0)</f>
        <v>#REF!</v>
      </c>
      <c r="AG1863" s="177" t="e">
        <f>+(AC1863*(1+'INFLAC PROYECTADA'!$B$8)^(AE1863))/((1+DEMANDADO!AF1863)^(AE1863))</f>
        <v>#REF!</v>
      </c>
      <c r="AH1863" s="169">
        <f>(0.2*VLOOKUP(D1863,'%.'!$A$1:$B$4,2,FALSE))+(0.35*VLOOKUP(E1863,'%.'!$A$1:$B$4,2,FALSE))+(0.1*VLOOKUP(F1863,'%.'!$A$1:$B$4,2,FALSE))+(0.35*VLOOKUP(G1863,'%.'!$A$1:$B$4,2,FALSE))</f>
        <v>0.42749999999999999</v>
      </c>
      <c r="AI1863" s="128" t="str">
        <f t="shared" si="301"/>
        <v>MEDIA</v>
      </c>
      <c r="AJ1863" s="128" t="str">
        <f t="shared" si="297"/>
        <v>Cuentas de Orden</v>
      </c>
      <c r="AK1863" s="178" t="e">
        <f t="shared" si="298"/>
        <v>#REF!</v>
      </c>
    </row>
    <row r="1864" spans="1:37" ht="30" customHeight="1" x14ac:dyDescent="0.25">
      <c r="A1864" s="115">
        <v>1863</v>
      </c>
      <c r="B1864" s="268" t="s">
        <v>688</v>
      </c>
      <c r="C1864" s="126" t="s">
        <v>4047</v>
      </c>
      <c r="D1864" s="83" t="s">
        <v>48</v>
      </c>
      <c r="E1864" s="83" t="s">
        <v>1</v>
      </c>
      <c r="F1864" s="83" t="s">
        <v>48</v>
      </c>
      <c r="G1864" s="124" t="s">
        <v>0</v>
      </c>
      <c r="H1864" s="169">
        <f t="shared" si="299"/>
        <v>0.51749999999999996</v>
      </c>
      <c r="I1864" s="170" t="str">
        <f t="shared" si="300"/>
        <v>ALTA</v>
      </c>
      <c r="J1864" s="292">
        <v>64404831</v>
      </c>
      <c r="K1864" s="221">
        <v>0.1</v>
      </c>
      <c r="L1864" s="83" t="s">
        <v>129</v>
      </c>
      <c r="M1864" s="188">
        <v>0</v>
      </c>
      <c r="N1864" s="83" t="s">
        <v>511</v>
      </c>
      <c r="O1864" s="188">
        <v>0</v>
      </c>
      <c r="P1864" s="83" t="s">
        <v>407</v>
      </c>
      <c r="Q1864" s="83" t="s">
        <v>4098</v>
      </c>
      <c r="R1864" s="83">
        <v>43012</v>
      </c>
      <c r="S1864" s="93">
        <v>43012</v>
      </c>
      <c r="T1864" s="96">
        <v>117199</v>
      </c>
      <c r="U1864" s="83" t="s">
        <v>171</v>
      </c>
      <c r="V1864" s="83"/>
      <c r="W1864" s="171">
        <v>44074</v>
      </c>
      <c r="X1864" s="172" t="e">
        <f>+CONCATENATE(TEXT(#REF!,"yyyy"),"-",TEXT(#REF!,"mm"))</f>
        <v>#REF!</v>
      </c>
      <c r="Y1864" s="173" t="str">
        <f t="shared" si="292"/>
        <v>3</v>
      </c>
      <c r="Z1864" s="172" t="str">
        <f t="shared" si="293"/>
        <v>2020-07</v>
      </c>
      <c r="AA1864" s="170" t="e">
        <f>+VLOOKUP(Z1864,#REF!,2,FALSE)/VLOOKUP(X1864,#REF!,2,FALSE)</f>
        <v>#REF!</v>
      </c>
      <c r="AB1864" s="174" t="e">
        <f t="shared" si="294"/>
        <v>#REF!</v>
      </c>
      <c r="AC1864" s="174" t="e">
        <f t="shared" si="295"/>
        <v>#REF!</v>
      </c>
      <c r="AD1864" s="175" t="e">
        <f>+#REF!+365*Y1864</f>
        <v>#REF!</v>
      </c>
      <c r="AE1864" s="176" t="e">
        <f t="shared" si="296"/>
        <v>#REF!</v>
      </c>
      <c r="AF1864" s="170" t="e">
        <f>+VLOOKUP(CONCATENATE(TEXT(W1864,"yyyy"),"-",TEXT(W1864,"mm")),#REF!,2,0)</f>
        <v>#REF!</v>
      </c>
      <c r="AG1864" s="177" t="e">
        <f>+(AC1864*(1+'INFLAC PROYECTADA'!$B$8)^(AE1864))/((1+DEMANDADO!AF1864)^(AE1864))</f>
        <v>#REF!</v>
      </c>
      <c r="AH1864" s="169">
        <f>(0.2*VLOOKUP(D1864,'%.'!$A$1:$B$4,2,FALSE))+(0.35*VLOOKUP(E1864,'%.'!$A$1:$B$4,2,FALSE))+(0.1*VLOOKUP(F1864,'%.'!$A$1:$B$4,2,FALSE))+(0.35*VLOOKUP(G1864,'%.'!$A$1:$B$4,2,FALSE))</f>
        <v>0.51749999999999996</v>
      </c>
      <c r="AI1864" s="128" t="str">
        <f t="shared" si="301"/>
        <v>ALTA</v>
      </c>
      <c r="AJ1864" s="128" t="str">
        <f t="shared" si="297"/>
        <v>Provisión contable</v>
      </c>
      <c r="AK1864" s="178" t="e">
        <f t="shared" si="298"/>
        <v>#REF!</v>
      </c>
    </row>
    <row r="1865" spans="1:37" ht="30" customHeight="1" x14ac:dyDescent="0.25">
      <c r="A1865" s="115">
        <v>1864</v>
      </c>
      <c r="B1865" s="82" t="s">
        <v>4048</v>
      </c>
      <c r="C1865" s="126" t="s">
        <v>4049</v>
      </c>
      <c r="D1865" s="83" t="s">
        <v>48</v>
      </c>
      <c r="E1865" s="83" t="s">
        <v>48</v>
      </c>
      <c r="F1865" s="83" t="s">
        <v>48</v>
      </c>
      <c r="G1865" s="124" t="s">
        <v>48</v>
      </c>
      <c r="H1865" s="169">
        <f t="shared" si="299"/>
        <v>0.5</v>
      </c>
      <c r="I1865" s="170" t="str">
        <f t="shared" si="300"/>
        <v>MEDIA</v>
      </c>
      <c r="J1865" s="292">
        <v>10129087</v>
      </c>
      <c r="K1865" s="221">
        <v>0.05</v>
      </c>
      <c r="L1865" s="83" t="s">
        <v>129</v>
      </c>
      <c r="M1865" s="188">
        <v>0</v>
      </c>
      <c r="N1865" s="83" t="s">
        <v>511</v>
      </c>
      <c r="O1865" s="188">
        <v>0</v>
      </c>
      <c r="P1865" s="83" t="s">
        <v>407</v>
      </c>
      <c r="Q1865" s="83" t="s">
        <v>4098</v>
      </c>
      <c r="R1865" s="83">
        <v>43012</v>
      </c>
      <c r="S1865" s="93">
        <v>43012</v>
      </c>
      <c r="T1865" s="96">
        <v>117199</v>
      </c>
      <c r="U1865" s="83" t="s">
        <v>171</v>
      </c>
      <c r="V1865" s="83"/>
      <c r="W1865" s="171">
        <v>44074</v>
      </c>
      <c r="X1865" s="172" t="e">
        <f>+CONCATENATE(TEXT(#REF!,"yyyy"),"-",TEXT(#REF!,"mm"))</f>
        <v>#REF!</v>
      </c>
      <c r="Y1865" s="173" t="str">
        <f t="shared" si="292"/>
        <v>3</v>
      </c>
      <c r="Z1865" s="172" t="str">
        <f t="shared" si="293"/>
        <v>2020-07</v>
      </c>
      <c r="AA1865" s="170" t="e">
        <f>+VLOOKUP(Z1865,#REF!,2,FALSE)/VLOOKUP(X1865,#REF!,2,FALSE)</f>
        <v>#REF!</v>
      </c>
      <c r="AB1865" s="174" t="e">
        <f t="shared" si="294"/>
        <v>#REF!</v>
      </c>
      <c r="AC1865" s="174" t="e">
        <f t="shared" si="295"/>
        <v>#REF!</v>
      </c>
      <c r="AD1865" s="175" t="e">
        <f>+#REF!+365*Y1865</f>
        <v>#REF!</v>
      </c>
      <c r="AE1865" s="176" t="e">
        <f t="shared" si="296"/>
        <v>#REF!</v>
      </c>
      <c r="AF1865" s="170" t="e">
        <f>+VLOOKUP(CONCATENATE(TEXT(W1865,"yyyy"),"-",TEXT(W1865,"mm")),#REF!,2,0)</f>
        <v>#REF!</v>
      </c>
      <c r="AG1865" s="177" t="e">
        <f>+(AC1865*(1+'INFLAC PROYECTADA'!$B$8)^(AE1865))/((1+DEMANDADO!AF1865)^(AE1865))</f>
        <v>#REF!</v>
      </c>
      <c r="AH1865" s="169">
        <f>(0.2*VLOOKUP(D1865,'%.'!$A$1:$B$4,2,FALSE))+(0.35*VLOOKUP(E1865,'%.'!$A$1:$B$4,2,FALSE))+(0.1*VLOOKUP(F1865,'%.'!$A$1:$B$4,2,FALSE))+(0.35*VLOOKUP(G1865,'%.'!$A$1:$B$4,2,FALSE))</f>
        <v>0.5</v>
      </c>
      <c r="AI1865" s="128" t="str">
        <f t="shared" si="301"/>
        <v>MEDIA</v>
      </c>
      <c r="AJ1865" s="128" t="str">
        <f t="shared" si="297"/>
        <v>Cuentas de Orden</v>
      </c>
      <c r="AK1865" s="178" t="e">
        <f t="shared" si="298"/>
        <v>#REF!</v>
      </c>
    </row>
    <row r="1866" spans="1:37" ht="30" customHeight="1" x14ac:dyDescent="0.25">
      <c r="A1866" s="115">
        <v>1865</v>
      </c>
      <c r="B1866" s="82" t="s">
        <v>4050</v>
      </c>
      <c r="C1866" s="126" t="s">
        <v>4051</v>
      </c>
      <c r="D1866" s="83" t="s">
        <v>48</v>
      </c>
      <c r="E1866" s="83" t="s">
        <v>48</v>
      </c>
      <c r="F1866" s="83" t="s">
        <v>48</v>
      </c>
      <c r="G1866" s="124" t="s">
        <v>48</v>
      </c>
      <c r="H1866" s="169">
        <f t="shared" si="299"/>
        <v>0.5</v>
      </c>
      <c r="I1866" s="170" t="str">
        <f t="shared" si="300"/>
        <v>MEDIA</v>
      </c>
      <c r="J1866" s="292">
        <v>5806369</v>
      </c>
      <c r="K1866" s="221">
        <v>0.05</v>
      </c>
      <c r="L1866" s="83" t="s">
        <v>129</v>
      </c>
      <c r="M1866" s="188">
        <v>0</v>
      </c>
      <c r="N1866" s="83" t="s">
        <v>511</v>
      </c>
      <c r="O1866" s="188">
        <v>0</v>
      </c>
      <c r="P1866" s="83" t="s">
        <v>407</v>
      </c>
      <c r="Q1866" s="83" t="s">
        <v>4098</v>
      </c>
      <c r="R1866" s="83">
        <v>43012</v>
      </c>
      <c r="S1866" s="93">
        <v>43012</v>
      </c>
      <c r="T1866" s="96">
        <v>117199</v>
      </c>
      <c r="U1866" s="83" t="s">
        <v>171</v>
      </c>
      <c r="V1866" s="83"/>
      <c r="W1866" s="171">
        <v>44074</v>
      </c>
      <c r="X1866" s="172" t="e">
        <f>+CONCATENATE(TEXT(#REF!,"yyyy"),"-",TEXT(#REF!,"mm"))</f>
        <v>#REF!</v>
      </c>
      <c r="Y1866" s="173" t="str">
        <f t="shared" si="292"/>
        <v>3</v>
      </c>
      <c r="Z1866" s="172" t="str">
        <f t="shared" si="293"/>
        <v>2020-07</v>
      </c>
      <c r="AA1866" s="170" t="e">
        <f>+VLOOKUP(Z1866,#REF!,2,FALSE)/VLOOKUP(X1866,#REF!,2,FALSE)</f>
        <v>#REF!</v>
      </c>
      <c r="AB1866" s="174" t="e">
        <f t="shared" si="294"/>
        <v>#REF!</v>
      </c>
      <c r="AC1866" s="174" t="e">
        <f t="shared" si="295"/>
        <v>#REF!</v>
      </c>
      <c r="AD1866" s="175" t="e">
        <f>+#REF!+365*Y1866</f>
        <v>#REF!</v>
      </c>
      <c r="AE1866" s="176" t="e">
        <f t="shared" si="296"/>
        <v>#REF!</v>
      </c>
      <c r="AF1866" s="170" t="e">
        <f>+VLOOKUP(CONCATENATE(TEXT(W1866,"yyyy"),"-",TEXT(W1866,"mm")),#REF!,2,0)</f>
        <v>#REF!</v>
      </c>
      <c r="AG1866" s="177" t="e">
        <f>+(AC1866*(1+'INFLAC PROYECTADA'!$B$8)^(AE1866))/((1+DEMANDADO!AF1866)^(AE1866))</f>
        <v>#REF!</v>
      </c>
      <c r="AH1866" s="169">
        <f>(0.2*VLOOKUP(D1866,'%.'!$A$1:$B$4,2,FALSE))+(0.35*VLOOKUP(E1866,'%.'!$A$1:$B$4,2,FALSE))+(0.1*VLOOKUP(F1866,'%.'!$A$1:$B$4,2,FALSE))+(0.35*VLOOKUP(G1866,'%.'!$A$1:$B$4,2,FALSE))</f>
        <v>0.5</v>
      </c>
      <c r="AI1866" s="128" t="str">
        <f t="shared" si="301"/>
        <v>MEDIA</v>
      </c>
      <c r="AJ1866" s="128" t="str">
        <f t="shared" si="297"/>
        <v>Cuentas de Orden</v>
      </c>
      <c r="AK1866" s="178" t="e">
        <f t="shared" si="298"/>
        <v>#REF!</v>
      </c>
    </row>
    <row r="1867" spans="1:37" ht="30" customHeight="1" x14ac:dyDescent="0.25">
      <c r="A1867" s="115">
        <v>1866</v>
      </c>
      <c r="B1867" s="82" t="s">
        <v>1613</v>
      </c>
      <c r="C1867" s="126" t="s">
        <v>4052</v>
      </c>
      <c r="D1867" s="83" t="s">
        <v>48</v>
      </c>
      <c r="E1867" s="83" t="s">
        <v>48</v>
      </c>
      <c r="F1867" s="83" t="s">
        <v>48</v>
      </c>
      <c r="G1867" s="124" t="s">
        <v>48</v>
      </c>
      <c r="H1867" s="169">
        <f t="shared" si="299"/>
        <v>0.5</v>
      </c>
      <c r="I1867" s="170" t="str">
        <f t="shared" si="300"/>
        <v>MEDIA</v>
      </c>
      <c r="J1867" s="292">
        <v>4369900</v>
      </c>
      <c r="K1867" s="221">
        <v>0.05</v>
      </c>
      <c r="L1867" s="83" t="s">
        <v>129</v>
      </c>
      <c r="M1867" s="188">
        <v>0</v>
      </c>
      <c r="N1867" s="83" t="s">
        <v>511</v>
      </c>
      <c r="O1867" s="188">
        <v>0</v>
      </c>
      <c r="P1867" s="83" t="s">
        <v>407</v>
      </c>
      <c r="Q1867" s="83" t="s">
        <v>4098</v>
      </c>
      <c r="R1867" s="83">
        <v>43012</v>
      </c>
      <c r="S1867" s="93">
        <v>43012</v>
      </c>
      <c r="T1867" s="96">
        <v>117199</v>
      </c>
      <c r="U1867" s="83" t="s">
        <v>171</v>
      </c>
      <c r="V1867" s="83"/>
      <c r="W1867" s="171">
        <v>44074</v>
      </c>
      <c r="X1867" s="172" t="e">
        <f>+CONCATENATE(TEXT(#REF!,"yyyy"),"-",TEXT(#REF!,"mm"))</f>
        <v>#REF!</v>
      </c>
      <c r="Y1867" s="173" t="str">
        <f t="shared" si="292"/>
        <v>3</v>
      </c>
      <c r="Z1867" s="172" t="str">
        <f t="shared" si="293"/>
        <v>2020-07</v>
      </c>
      <c r="AA1867" s="170" t="e">
        <f>+VLOOKUP(Z1867,#REF!,2,FALSE)/VLOOKUP(X1867,#REF!,2,FALSE)</f>
        <v>#REF!</v>
      </c>
      <c r="AB1867" s="174" t="e">
        <f t="shared" si="294"/>
        <v>#REF!</v>
      </c>
      <c r="AC1867" s="174" t="e">
        <f t="shared" si="295"/>
        <v>#REF!</v>
      </c>
      <c r="AD1867" s="175" t="e">
        <f>+#REF!+365*Y1867</f>
        <v>#REF!</v>
      </c>
      <c r="AE1867" s="176" t="e">
        <f t="shared" si="296"/>
        <v>#REF!</v>
      </c>
      <c r="AF1867" s="170" t="e">
        <f>+VLOOKUP(CONCATENATE(TEXT(W1867,"yyyy"),"-",TEXT(W1867,"mm")),#REF!,2,0)</f>
        <v>#REF!</v>
      </c>
      <c r="AG1867" s="177" t="e">
        <f>+(AC1867*(1+'INFLAC PROYECTADA'!$B$8)^(AE1867))/((1+DEMANDADO!AF1867)^(AE1867))</f>
        <v>#REF!</v>
      </c>
      <c r="AH1867" s="169">
        <f>(0.2*VLOOKUP(D1867,'%.'!$A$1:$B$4,2,FALSE))+(0.35*VLOOKUP(E1867,'%.'!$A$1:$B$4,2,FALSE))+(0.1*VLOOKUP(F1867,'%.'!$A$1:$B$4,2,FALSE))+(0.35*VLOOKUP(G1867,'%.'!$A$1:$B$4,2,FALSE))</f>
        <v>0.5</v>
      </c>
      <c r="AI1867" s="128" t="str">
        <f t="shared" si="301"/>
        <v>MEDIA</v>
      </c>
      <c r="AJ1867" s="128" t="str">
        <f t="shared" si="297"/>
        <v>Cuentas de Orden</v>
      </c>
      <c r="AK1867" s="178" t="e">
        <f t="shared" si="298"/>
        <v>#REF!</v>
      </c>
    </row>
    <row r="1868" spans="1:37" ht="30" customHeight="1" x14ac:dyDescent="0.25">
      <c r="A1868" s="115">
        <v>1867</v>
      </c>
      <c r="B1868" s="82" t="s">
        <v>4050</v>
      </c>
      <c r="C1868" s="126" t="s">
        <v>4053</v>
      </c>
      <c r="D1868" s="83" t="s">
        <v>48</v>
      </c>
      <c r="E1868" s="83" t="s">
        <v>48</v>
      </c>
      <c r="F1868" s="83" t="s">
        <v>48</v>
      </c>
      <c r="G1868" s="124" t="s">
        <v>48</v>
      </c>
      <c r="H1868" s="169">
        <f t="shared" si="299"/>
        <v>0.5</v>
      </c>
      <c r="I1868" s="170" t="str">
        <f t="shared" si="300"/>
        <v>MEDIA</v>
      </c>
      <c r="J1868" s="292">
        <v>4564125</v>
      </c>
      <c r="K1868" s="221">
        <v>0.05</v>
      </c>
      <c r="L1868" s="83" t="s">
        <v>128</v>
      </c>
      <c r="M1868" s="188">
        <v>0</v>
      </c>
      <c r="N1868" s="83" t="s">
        <v>511</v>
      </c>
      <c r="O1868" s="188">
        <v>0</v>
      </c>
      <c r="P1868" s="83" t="s">
        <v>407</v>
      </c>
      <c r="Q1868" s="83" t="s">
        <v>4098</v>
      </c>
      <c r="R1868" s="83">
        <v>43012</v>
      </c>
      <c r="S1868" s="93">
        <v>43012</v>
      </c>
      <c r="T1868" s="96">
        <v>117199</v>
      </c>
      <c r="U1868" s="83" t="s">
        <v>171</v>
      </c>
      <c r="V1868" s="83"/>
      <c r="W1868" s="171">
        <v>44074</v>
      </c>
      <c r="X1868" s="172" t="e">
        <f>+CONCATENATE(TEXT(#REF!,"yyyy"),"-",TEXT(#REF!,"mm"))</f>
        <v>#REF!</v>
      </c>
      <c r="Y1868" s="173" t="str">
        <f t="shared" si="292"/>
        <v>3</v>
      </c>
      <c r="Z1868" s="172" t="str">
        <f t="shared" si="293"/>
        <v>2020-07</v>
      </c>
      <c r="AA1868" s="170" t="e">
        <f>+VLOOKUP(Z1868,#REF!,2,FALSE)/VLOOKUP(X1868,#REF!,2,FALSE)</f>
        <v>#REF!</v>
      </c>
      <c r="AB1868" s="174" t="e">
        <f t="shared" si="294"/>
        <v>#REF!</v>
      </c>
      <c r="AC1868" s="174" t="e">
        <f t="shared" si="295"/>
        <v>#REF!</v>
      </c>
      <c r="AD1868" s="175" t="e">
        <f>+#REF!+365*Y1868</f>
        <v>#REF!</v>
      </c>
      <c r="AE1868" s="176" t="e">
        <f t="shared" si="296"/>
        <v>#REF!</v>
      </c>
      <c r="AF1868" s="170" t="e">
        <f>+VLOOKUP(CONCATENATE(TEXT(W1868,"yyyy"),"-",TEXT(W1868,"mm")),#REF!,2,0)</f>
        <v>#REF!</v>
      </c>
      <c r="AG1868" s="177" t="e">
        <f>+(AC1868*(1+'INFLAC PROYECTADA'!$B$8)^(AE1868))/((1+DEMANDADO!AF1868)^(AE1868))</f>
        <v>#REF!</v>
      </c>
      <c r="AH1868" s="169">
        <f>(0.2*VLOOKUP(D1868,'%.'!$A$1:$B$4,2,FALSE))+(0.35*VLOOKUP(E1868,'%.'!$A$1:$B$4,2,FALSE))+(0.1*VLOOKUP(F1868,'%.'!$A$1:$B$4,2,FALSE))+(0.35*VLOOKUP(G1868,'%.'!$A$1:$B$4,2,FALSE))</f>
        <v>0.5</v>
      </c>
      <c r="AI1868" s="128" t="str">
        <f t="shared" si="301"/>
        <v>MEDIA</v>
      </c>
      <c r="AJ1868" s="128" t="str">
        <f t="shared" si="297"/>
        <v>Cuentas de Orden</v>
      </c>
      <c r="AK1868" s="178" t="e">
        <f t="shared" si="298"/>
        <v>#REF!</v>
      </c>
    </row>
    <row r="1869" spans="1:37" ht="30" customHeight="1" x14ac:dyDescent="0.25">
      <c r="A1869" s="115">
        <v>1868</v>
      </c>
      <c r="B1869" s="82" t="s">
        <v>4054</v>
      </c>
      <c r="C1869" s="126" t="s">
        <v>4055</v>
      </c>
      <c r="D1869" s="83" t="s">
        <v>48</v>
      </c>
      <c r="E1869" s="83" t="s">
        <v>48</v>
      </c>
      <c r="F1869" s="83" t="s">
        <v>48</v>
      </c>
      <c r="G1869" s="124" t="s">
        <v>1</v>
      </c>
      <c r="H1869" s="169">
        <f t="shared" si="299"/>
        <v>0.34250000000000003</v>
      </c>
      <c r="I1869" s="170" t="str">
        <f t="shared" si="300"/>
        <v>MEDIA</v>
      </c>
      <c r="J1869" s="292">
        <v>30586041</v>
      </c>
      <c r="K1869" s="221">
        <v>0.05</v>
      </c>
      <c r="L1869" s="83" t="s">
        <v>129</v>
      </c>
      <c r="M1869" s="188">
        <v>0</v>
      </c>
      <c r="N1869" s="83" t="s">
        <v>511</v>
      </c>
      <c r="O1869" s="188">
        <v>0</v>
      </c>
      <c r="P1869" s="83" t="s">
        <v>407</v>
      </c>
      <c r="Q1869" s="83" t="s">
        <v>4098</v>
      </c>
      <c r="R1869" s="83">
        <v>43012</v>
      </c>
      <c r="S1869" s="93">
        <v>43012</v>
      </c>
      <c r="T1869" s="96">
        <v>117199</v>
      </c>
      <c r="U1869" s="83" t="s">
        <v>171</v>
      </c>
      <c r="V1869" s="83"/>
      <c r="W1869" s="171">
        <v>44074</v>
      </c>
      <c r="X1869" s="172" t="e">
        <f>+CONCATENATE(TEXT(#REF!,"yyyy"),"-",TEXT(#REF!,"mm"))</f>
        <v>#REF!</v>
      </c>
      <c r="Y1869" s="173" t="str">
        <f t="shared" si="292"/>
        <v>3</v>
      </c>
      <c r="Z1869" s="172" t="str">
        <f t="shared" si="293"/>
        <v>2020-07</v>
      </c>
      <c r="AA1869" s="170" t="e">
        <f>+VLOOKUP(Z1869,#REF!,2,FALSE)/VLOOKUP(X1869,#REF!,2,FALSE)</f>
        <v>#REF!</v>
      </c>
      <c r="AB1869" s="174" t="e">
        <f t="shared" si="294"/>
        <v>#REF!</v>
      </c>
      <c r="AC1869" s="174" t="e">
        <f t="shared" si="295"/>
        <v>#REF!</v>
      </c>
      <c r="AD1869" s="175" t="e">
        <f>+#REF!+365*Y1869</f>
        <v>#REF!</v>
      </c>
      <c r="AE1869" s="176" t="e">
        <f t="shared" si="296"/>
        <v>#REF!</v>
      </c>
      <c r="AF1869" s="170" t="e">
        <f>+VLOOKUP(CONCATENATE(TEXT(W1869,"yyyy"),"-",TEXT(W1869,"mm")),#REF!,2,0)</f>
        <v>#REF!</v>
      </c>
      <c r="AG1869" s="177" t="e">
        <f>+(AC1869*(1+'INFLAC PROYECTADA'!$B$8)^(AE1869))/((1+DEMANDADO!AF1869)^(AE1869))</f>
        <v>#REF!</v>
      </c>
      <c r="AH1869" s="169">
        <f>(0.2*VLOOKUP(D1869,'%.'!$A$1:$B$4,2,FALSE))+(0.35*VLOOKUP(E1869,'%.'!$A$1:$B$4,2,FALSE))+(0.1*VLOOKUP(F1869,'%.'!$A$1:$B$4,2,FALSE))+(0.35*VLOOKUP(G1869,'%.'!$A$1:$B$4,2,FALSE))</f>
        <v>0.34250000000000003</v>
      </c>
      <c r="AI1869" s="128" t="str">
        <f t="shared" si="301"/>
        <v>MEDIA</v>
      </c>
      <c r="AJ1869" s="128" t="str">
        <f t="shared" si="297"/>
        <v>Cuentas de Orden</v>
      </c>
      <c r="AK1869" s="178" t="e">
        <f t="shared" si="298"/>
        <v>#REF!</v>
      </c>
    </row>
    <row r="1870" spans="1:37" ht="30" customHeight="1" x14ac:dyDescent="0.25">
      <c r="A1870" s="115">
        <v>1869</v>
      </c>
      <c r="B1870" s="82" t="s">
        <v>1608</v>
      </c>
      <c r="C1870" s="126" t="s">
        <v>4056</v>
      </c>
      <c r="D1870" s="83" t="s">
        <v>48</v>
      </c>
      <c r="E1870" s="83" t="s">
        <v>1</v>
      </c>
      <c r="F1870" s="83" t="s">
        <v>48</v>
      </c>
      <c r="G1870" s="124" t="s">
        <v>48</v>
      </c>
      <c r="H1870" s="169">
        <f t="shared" si="299"/>
        <v>0.34250000000000003</v>
      </c>
      <c r="I1870" s="170" t="str">
        <f t="shared" si="300"/>
        <v>MEDIA</v>
      </c>
      <c r="J1870" s="292">
        <v>38410536</v>
      </c>
      <c r="K1870" s="221">
        <v>0.1</v>
      </c>
      <c r="L1870" s="83" t="s">
        <v>129</v>
      </c>
      <c r="M1870" s="188">
        <v>0</v>
      </c>
      <c r="N1870" s="83" t="s">
        <v>511</v>
      </c>
      <c r="O1870" s="188">
        <v>0</v>
      </c>
      <c r="P1870" s="83" t="s">
        <v>407</v>
      </c>
      <c r="Q1870" s="83" t="s">
        <v>4098</v>
      </c>
      <c r="R1870" s="83">
        <v>43012</v>
      </c>
      <c r="S1870" s="93">
        <v>43012</v>
      </c>
      <c r="T1870" s="96">
        <v>117199</v>
      </c>
      <c r="U1870" s="83" t="s">
        <v>171</v>
      </c>
      <c r="V1870" s="83"/>
      <c r="W1870" s="171">
        <v>44074</v>
      </c>
      <c r="X1870" s="172" t="e">
        <f>+CONCATENATE(TEXT(#REF!,"yyyy"),"-",TEXT(#REF!,"mm"))</f>
        <v>#REF!</v>
      </c>
      <c r="Y1870" s="173" t="str">
        <f t="shared" si="292"/>
        <v>3</v>
      </c>
      <c r="Z1870" s="172" t="str">
        <f t="shared" si="293"/>
        <v>2020-07</v>
      </c>
      <c r="AA1870" s="170" t="e">
        <f>+VLOOKUP(Z1870,#REF!,2,FALSE)/VLOOKUP(X1870,#REF!,2,FALSE)</f>
        <v>#REF!</v>
      </c>
      <c r="AB1870" s="174" t="e">
        <f t="shared" si="294"/>
        <v>#REF!</v>
      </c>
      <c r="AC1870" s="174" t="e">
        <f t="shared" si="295"/>
        <v>#REF!</v>
      </c>
      <c r="AD1870" s="175" t="e">
        <f>+#REF!+365*Y1870</f>
        <v>#REF!</v>
      </c>
      <c r="AE1870" s="176" t="e">
        <f t="shared" si="296"/>
        <v>#REF!</v>
      </c>
      <c r="AF1870" s="170" t="e">
        <f>+VLOOKUP(CONCATENATE(TEXT(W1870,"yyyy"),"-",TEXT(W1870,"mm")),#REF!,2,0)</f>
        <v>#REF!</v>
      </c>
      <c r="AG1870" s="177" t="e">
        <f>+(AC1870*(1+'INFLAC PROYECTADA'!$B$8)^(AE1870))/((1+DEMANDADO!AF1870)^(AE1870))</f>
        <v>#REF!</v>
      </c>
      <c r="AH1870" s="169">
        <f>(0.2*VLOOKUP(D1870,'%.'!$A$1:$B$4,2,FALSE))+(0.35*VLOOKUP(E1870,'%.'!$A$1:$B$4,2,FALSE))+(0.1*VLOOKUP(F1870,'%.'!$A$1:$B$4,2,FALSE))+(0.35*VLOOKUP(G1870,'%.'!$A$1:$B$4,2,FALSE))</f>
        <v>0.34250000000000003</v>
      </c>
      <c r="AI1870" s="128" t="str">
        <f t="shared" si="301"/>
        <v>MEDIA</v>
      </c>
      <c r="AJ1870" s="128" t="str">
        <f t="shared" si="297"/>
        <v>Cuentas de Orden</v>
      </c>
      <c r="AK1870" s="178" t="e">
        <f t="shared" si="298"/>
        <v>#REF!</v>
      </c>
    </row>
    <row r="1871" spans="1:37" ht="30" customHeight="1" x14ac:dyDescent="0.25">
      <c r="A1871" s="115">
        <v>1870</v>
      </c>
      <c r="B1871" s="82" t="s">
        <v>4057</v>
      </c>
      <c r="C1871" s="126" t="s">
        <v>4058</v>
      </c>
      <c r="D1871" s="83" t="s">
        <v>48</v>
      </c>
      <c r="E1871" s="83" t="s">
        <v>48</v>
      </c>
      <c r="F1871" s="83" t="s">
        <v>48</v>
      </c>
      <c r="G1871" s="124" t="s">
        <v>48</v>
      </c>
      <c r="H1871" s="169">
        <f t="shared" si="299"/>
        <v>0.5</v>
      </c>
      <c r="I1871" s="170" t="str">
        <f t="shared" si="300"/>
        <v>MEDIA</v>
      </c>
      <c r="J1871" s="292">
        <v>6876114</v>
      </c>
      <c r="K1871" s="221">
        <v>0.8</v>
      </c>
      <c r="L1871" s="83" t="s">
        <v>138</v>
      </c>
      <c r="M1871" s="188">
        <v>0</v>
      </c>
      <c r="N1871" s="83">
        <v>0</v>
      </c>
      <c r="O1871" s="189">
        <v>0</v>
      </c>
      <c r="P1871" s="83">
        <v>4</v>
      </c>
      <c r="Q1871" s="83" t="s">
        <v>4098</v>
      </c>
      <c r="R1871" s="83">
        <v>43012</v>
      </c>
      <c r="S1871" s="93">
        <v>43012</v>
      </c>
      <c r="T1871" s="96">
        <v>117199</v>
      </c>
      <c r="U1871" s="83" t="s">
        <v>171</v>
      </c>
      <c r="V1871" s="83"/>
      <c r="W1871" s="171">
        <v>44074</v>
      </c>
      <c r="X1871" s="172" t="e">
        <f>+CONCATENATE(TEXT(#REF!,"yyyy"),"-",TEXT(#REF!,"mm"))</f>
        <v>#REF!</v>
      </c>
      <c r="Y1871" s="173" t="str">
        <f t="shared" si="292"/>
        <v>4</v>
      </c>
      <c r="Z1871" s="172" t="str">
        <f t="shared" si="293"/>
        <v>2020-07</v>
      </c>
      <c r="AA1871" s="170" t="e">
        <f>+VLOOKUP(Z1871,#REF!,2,FALSE)/VLOOKUP(X1871,#REF!,2,FALSE)</f>
        <v>#REF!</v>
      </c>
      <c r="AB1871" s="174" t="e">
        <f t="shared" si="294"/>
        <v>#REF!</v>
      </c>
      <c r="AC1871" s="174" t="e">
        <f t="shared" si="295"/>
        <v>#REF!</v>
      </c>
      <c r="AD1871" s="175" t="e">
        <f>+#REF!+365*Y1871</f>
        <v>#REF!</v>
      </c>
      <c r="AE1871" s="176" t="e">
        <f t="shared" si="296"/>
        <v>#REF!</v>
      </c>
      <c r="AF1871" s="170" t="e">
        <f>+VLOOKUP(CONCATENATE(TEXT(W1871,"yyyy"),"-",TEXT(W1871,"mm")),#REF!,2,0)</f>
        <v>#REF!</v>
      </c>
      <c r="AG1871" s="177" t="e">
        <f>+(AC1871*(1+'INFLAC PROYECTADA'!$B$8)^(AE1871))/((1+DEMANDADO!AF1871)^(AE1871))</f>
        <v>#REF!</v>
      </c>
      <c r="AH1871" s="169">
        <f>(0.2*VLOOKUP(D1871,'%.'!$A$1:$B$4,2,FALSE))+(0.35*VLOOKUP(E1871,'%.'!$A$1:$B$4,2,FALSE))+(0.1*VLOOKUP(F1871,'%.'!$A$1:$B$4,2,FALSE))+(0.35*VLOOKUP(G1871,'%.'!$A$1:$B$4,2,FALSE))</f>
        <v>0.5</v>
      </c>
      <c r="AI1871" s="128" t="str">
        <f t="shared" si="301"/>
        <v>MEDIA</v>
      </c>
      <c r="AJ1871" s="128" t="str">
        <f t="shared" si="297"/>
        <v>Cuentas de Orden</v>
      </c>
      <c r="AK1871" s="178" t="e">
        <f t="shared" si="298"/>
        <v>#REF!</v>
      </c>
    </row>
    <row r="1872" spans="1:37" ht="30" customHeight="1" x14ac:dyDescent="0.25">
      <c r="A1872" s="115">
        <v>1871</v>
      </c>
      <c r="B1872" s="82" t="s">
        <v>688</v>
      </c>
      <c r="C1872" s="126" t="s">
        <v>4059</v>
      </c>
      <c r="D1872" s="83" t="s">
        <v>1</v>
      </c>
      <c r="E1872" s="83" t="s">
        <v>1</v>
      </c>
      <c r="F1872" s="83" t="s">
        <v>1</v>
      </c>
      <c r="G1872" s="124" t="s">
        <v>1</v>
      </c>
      <c r="H1872" s="169">
        <f t="shared" si="299"/>
        <v>0.05</v>
      </c>
      <c r="I1872" s="170" t="str">
        <f t="shared" si="300"/>
        <v>REMOTA</v>
      </c>
      <c r="J1872" s="292">
        <v>0</v>
      </c>
      <c r="K1872" s="221">
        <v>0</v>
      </c>
      <c r="L1872" s="83" t="s">
        <v>129</v>
      </c>
      <c r="M1872" s="188">
        <v>0</v>
      </c>
      <c r="N1872" s="83">
        <v>0</v>
      </c>
      <c r="O1872" s="189">
        <v>0</v>
      </c>
      <c r="P1872" s="83">
        <v>5</v>
      </c>
      <c r="Q1872" s="83" t="s">
        <v>4098</v>
      </c>
      <c r="R1872" s="83">
        <v>43012</v>
      </c>
      <c r="S1872" s="93">
        <v>43012</v>
      </c>
      <c r="T1872" s="96">
        <v>117199</v>
      </c>
      <c r="U1872" s="83" t="s">
        <v>21</v>
      </c>
      <c r="V1872" s="83"/>
      <c r="W1872" s="171">
        <v>44074</v>
      </c>
      <c r="X1872" s="172" t="e">
        <f>+CONCATENATE(TEXT(#REF!,"yyyy"),"-",TEXT(#REF!,"mm"))</f>
        <v>#REF!</v>
      </c>
      <c r="Y1872" s="173" t="str">
        <f t="shared" si="292"/>
        <v>5</v>
      </c>
      <c r="Z1872" s="172" t="str">
        <f t="shared" si="293"/>
        <v>2020-07</v>
      </c>
      <c r="AA1872" s="170" t="e">
        <f>+VLOOKUP(Z1872,#REF!,2,FALSE)/VLOOKUP(X1872,#REF!,2,FALSE)</f>
        <v>#REF!</v>
      </c>
      <c r="AB1872" s="174" t="e">
        <f t="shared" si="294"/>
        <v>#REF!</v>
      </c>
      <c r="AC1872" s="174" t="e">
        <f t="shared" si="295"/>
        <v>#REF!</v>
      </c>
      <c r="AD1872" s="175" t="e">
        <f>+#REF!+365*Y1872</f>
        <v>#REF!</v>
      </c>
      <c r="AE1872" s="176" t="e">
        <f t="shared" si="296"/>
        <v>#REF!</v>
      </c>
      <c r="AF1872" s="170" t="e">
        <f>+VLOOKUP(CONCATENATE(TEXT(W1872,"yyyy"),"-",TEXT(W1872,"mm")),#REF!,2,0)</f>
        <v>#REF!</v>
      </c>
      <c r="AG1872" s="177" t="e">
        <f>+(AC1872*(1+'INFLAC PROYECTADA'!$B$8)^(AE1872))/((1+DEMANDADO!AF1872)^(AE1872))</f>
        <v>#REF!</v>
      </c>
      <c r="AH1872" s="169">
        <f>(0.2*VLOOKUP(D1872,'%.'!$A$1:$B$4,2,FALSE))+(0.35*VLOOKUP(E1872,'%.'!$A$1:$B$4,2,FALSE))+(0.1*VLOOKUP(F1872,'%.'!$A$1:$B$4,2,FALSE))+(0.35*VLOOKUP(G1872,'%.'!$A$1:$B$4,2,FALSE))</f>
        <v>0.05</v>
      </c>
      <c r="AI1872" s="128" t="str">
        <f t="shared" si="301"/>
        <v>REMOTA</v>
      </c>
      <c r="AJ1872" s="128" t="str">
        <f t="shared" si="297"/>
        <v>No se registra</v>
      </c>
      <c r="AK1872" s="178">
        <f t="shared" si="298"/>
        <v>0</v>
      </c>
    </row>
    <row r="1873" spans="1:37" ht="30" customHeight="1" x14ac:dyDescent="0.25">
      <c r="A1873" s="115">
        <v>1872</v>
      </c>
      <c r="B1873" s="82" t="s">
        <v>1321</v>
      </c>
      <c r="C1873" s="126" t="s">
        <v>4060</v>
      </c>
      <c r="D1873" s="83" t="s">
        <v>1</v>
      </c>
      <c r="E1873" s="83" t="s">
        <v>1</v>
      </c>
      <c r="F1873" s="83" t="s">
        <v>1</v>
      </c>
      <c r="G1873" s="124" t="s">
        <v>1</v>
      </c>
      <c r="H1873" s="169">
        <f t="shared" si="299"/>
        <v>0.05</v>
      </c>
      <c r="I1873" s="170" t="str">
        <f t="shared" si="300"/>
        <v>REMOTA</v>
      </c>
      <c r="J1873" s="292">
        <v>6180716</v>
      </c>
      <c r="K1873" s="221">
        <v>0</v>
      </c>
      <c r="L1873" s="83" t="s">
        <v>149</v>
      </c>
      <c r="M1873" s="188">
        <v>0</v>
      </c>
      <c r="N1873" s="83">
        <v>0</v>
      </c>
      <c r="O1873" s="189">
        <v>0</v>
      </c>
      <c r="P1873" s="83">
        <v>5</v>
      </c>
      <c r="Q1873" s="83" t="s">
        <v>4098</v>
      </c>
      <c r="R1873" s="83">
        <v>43012</v>
      </c>
      <c r="S1873" s="93">
        <v>43012</v>
      </c>
      <c r="T1873" s="96">
        <v>117199</v>
      </c>
      <c r="U1873" s="83" t="s">
        <v>171</v>
      </c>
      <c r="V1873" s="83" t="s">
        <v>1214</v>
      </c>
      <c r="W1873" s="171">
        <v>44074</v>
      </c>
      <c r="X1873" s="172" t="e">
        <f>+CONCATENATE(TEXT(#REF!,"yyyy"),"-",TEXT(#REF!,"mm"))</f>
        <v>#REF!</v>
      </c>
      <c r="Y1873" s="173" t="str">
        <f t="shared" si="292"/>
        <v>5</v>
      </c>
      <c r="Z1873" s="172" t="str">
        <f t="shared" si="293"/>
        <v>2020-07</v>
      </c>
      <c r="AA1873" s="170" t="e">
        <f>+VLOOKUP(Z1873,#REF!,2,FALSE)/VLOOKUP(X1873,#REF!,2,FALSE)</f>
        <v>#REF!</v>
      </c>
      <c r="AB1873" s="174" t="e">
        <f t="shared" si="294"/>
        <v>#REF!</v>
      </c>
      <c r="AC1873" s="174" t="e">
        <f t="shared" si="295"/>
        <v>#REF!</v>
      </c>
      <c r="AD1873" s="175" t="e">
        <f>+#REF!+365*Y1873</f>
        <v>#REF!</v>
      </c>
      <c r="AE1873" s="176" t="e">
        <f t="shared" si="296"/>
        <v>#REF!</v>
      </c>
      <c r="AF1873" s="170" t="e">
        <f>+VLOOKUP(CONCATENATE(TEXT(W1873,"yyyy"),"-",TEXT(W1873,"mm")),#REF!,2,0)</f>
        <v>#REF!</v>
      </c>
      <c r="AG1873" s="177" t="e">
        <f>+(AC1873*(1+'INFLAC PROYECTADA'!$B$8)^(AE1873))/((1+DEMANDADO!AF1873)^(AE1873))</f>
        <v>#REF!</v>
      </c>
      <c r="AH1873" s="169">
        <f>(0.2*VLOOKUP(D1873,'%.'!$A$1:$B$4,2,FALSE))+(0.35*VLOOKUP(E1873,'%.'!$A$1:$B$4,2,FALSE))+(0.1*VLOOKUP(F1873,'%.'!$A$1:$B$4,2,FALSE))+(0.35*VLOOKUP(G1873,'%.'!$A$1:$B$4,2,FALSE))</f>
        <v>0.05</v>
      </c>
      <c r="AI1873" s="128" t="str">
        <f t="shared" si="301"/>
        <v>REMOTA</v>
      </c>
      <c r="AJ1873" s="128" t="str">
        <f t="shared" si="297"/>
        <v>No se registra</v>
      </c>
      <c r="AK1873" s="178">
        <f t="shared" si="298"/>
        <v>0</v>
      </c>
    </row>
    <row r="1874" spans="1:37" ht="30" customHeight="1" x14ac:dyDescent="0.25">
      <c r="A1874" s="115">
        <v>1873</v>
      </c>
      <c r="B1874" s="82" t="s">
        <v>4061</v>
      </c>
      <c r="C1874" s="126" t="s">
        <v>4062</v>
      </c>
      <c r="D1874" s="83" t="s">
        <v>1</v>
      </c>
      <c r="E1874" s="83" t="s">
        <v>1</v>
      </c>
      <c r="F1874" s="83" t="s">
        <v>1</v>
      </c>
      <c r="G1874" s="124" t="s">
        <v>1</v>
      </c>
      <c r="H1874" s="169">
        <f t="shared" si="299"/>
        <v>0.05</v>
      </c>
      <c r="I1874" s="170" t="str">
        <f t="shared" si="300"/>
        <v>REMOTA</v>
      </c>
      <c r="J1874" s="292">
        <v>6180716</v>
      </c>
      <c r="K1874" s="221">
        <v>0</v>
      </c>
      <c r="L1874" s="83" t="s">
        <v>131</v>
      </c>
      <c r="M1874" s="188">
        <v>0</v>
      </c>
      <c r="N1874" s="83">
        <v>0</v>
      </c>
      <c r="O1874" s="189">
        <v>0</v>
      </c>
      <c r="P1874" s="83">
        <v>5</v>
      </c>
      <c r="Q1874" s="83" t="s">
        <v>4098</v>
      </c>
      <c r="R1874" s="83">
        <v>43012</v>
      </c>
      <c r="S1874" s="93">
        <v>43012</v>
      </c>
      <c r="T1874" s="96">
        <v>117199</v>
      </c>
      <c r="U1874" s="83" t="s">
        <v>171</v>
      </c>
      <c r="V1874" s="83" t="s">
        <v>1214</v>
      </c>
      <c r="W1874" s="171">
        <v>44074</v>
      </c>
      <c r="X1874" s="172" t="e">
        <f>+CONCATENATE(TEXT(#REF!,"yyyy"),"-",TEXT(#REF!,"mm"))</f>
        <v>#REF!</v>
      </c>
      <c r="Y1874" s="173" t="str">
        <f t="shared" si="292"/>
        <v>5</v>
      </c>
      <c r="Z1874" s="172" t="str">
        <f t="shared" si="293"/>
        <v>2020-07</v>
      </c>
      <c r="AA1874" s="170" t="e">
        <f>+VLOOKUP(Z1874,#REF!,2,FALSE)/VLOOKUP(X1874,#REF!,2,FALSE)</f>
        <v>#REF!</v>
      </c>
      <c r="AB1874" s="174" t="e">
        <f t="shared" si="294"/>
        <v>#REF!</v>
      </c>
      <c r="AC1874" s="174" t="e">
        <f t="shared" si="295"/>
        <v>#REF!</v>
      </c>
      <c r="AD1874" s="175" t="e">
        <f>+#REF!+365*Y1874</f>
        <v>#REF!</v>
      </c>
      <c r="AE1874" s="176" t="e">
        <f t="shared" si="296"/>
        <v>#REF!</v>
      </c>
      <c r="AF1874" s="170" t="e">
        <f>+VLOOKUP(CONCATENATE(TEXT(W1874,"yyyy"),"-",TEXT(W1874,"mm")),#REF!,2,0)</f>
        <v>#REF!</v>
      </c>
      <c r="AG1874" s="177" t="e">
        <f>+(AC1874*(1+'INFLAC PROYECTADA'!$B$8)^(AE1874))/((1+DEMANDADO!AF1874)^(AE1874))</f>
        <v>#REF!</v>
      </c>
      <c r="AH1874" s="169">
        <f>(0.2*VLOOKUP(D1874,'%.'!$A$1:$B$4,2,FALSE))+(0.35*VLOOKUP(E1874,'%.'!$A$1:$B$4,2,FALSE))+(0.1*VLOOKUP(F1874,'%.'!$A$1:$B$4,2,FALSE))+(0.35*VLOOKUP(G1874,'%.'!$A$1:$B$4,2,FALSE))</f>
        <v>0.05</v>
      </c>
      <c r="AI1874" s="128" t="str">
        <f t="shared" si="301"/>
        <v>REMOTA</v>
      </c>
      <c r="AJ1874" s="128" t="str">
        <f t="shared" si="297"/>
        <v>No se registra</v>
      </c>
      <c r="AK1874" s="178">
        <f t="shared" si="298"/>
        <v>0</v>
      </c>
    </row>
    <row r="1875" spans="1:37" ht="30" customHeight="1" x14ac:dyDescent="0.25">
      <c r="A1875" s="115">
        <v>1874</v>
      </c>
      <c r="B1875" s="82" t="s">
        <v>4061</v>
      </c>
      <c r="C1875" s="126" t="s">
        <v>4063</v>
      </c>
      <c r="D1875" s="83" t="s">
        <v>0</v>
      </c>
      <c r="E1875" s="83" t="s">
        <v>48</v>
      </c>
      <c r="F1875" s="83" t="s">
        <v>0</v>
      </c>
      <c r="G1875" s="124" t="s">
        <v>0</v>
      </c>
      <c r="H1875" s="169">
        <f t="shared" si="299"/>
        <v>0.82499999999999996</v>
      </c>
      <c r="I1875" s="170" t="str">
        <f t="shared" si="300"/>
        <v>ALTA</v>
      </c>
      <c r="J1875" s="292">
        <v>57593835</v>
      </c>
      <c r="K1875" s="221">
        <v>0.7</v>
      </c>
      <c r="L1875" s="83" t="s">
        <v>129</v>
      </c>
      <c r="M1875" s="188">
        <v>0</v>
      </c>
      <c r="N1875" s="83">
        <v>0</v>
      </c>
      <c r="O1875" s="189">
        <v>0</v>
      </c>
      <c r="P1875" s="83">
        <v>4</v>
      </c>
      <c r="Q1875" s="83" t="s">
        <v>4098</v>
      </c>
      <c r="R1875" s="83">
        <v>43012</v>
      </c>
      <c r="S1875" s="93">
        <v>43012</v>
      </c>
      <c r="T1875" s="96">
        <v>117199</v>
      </c>
      <c r="U1875" s="83" t="s">
        <v>76</v>
      </c>
      <c r="V1875" s="83" t="s">
        <v>1496</v>
      </c>
      <c r="W1875" s="171">
        <v>44074</v>
      </c>
      <c r="X1875" s="172" t="e">
        <f>+CONCATENATE(TEXT(#REF!,"yyyy"),"-",TEXT(#REF!,"mm"))</f>
        <v>#REF!</v>
      </c>
      <c r="Y1875" s="173" t="str">
        <f t="shared" si="292"/>
        <v>4</v>
      </c>
      <c r="Z1875" s="172" t="str">
        <f t="shared" si="293"/>
        <v>2020-07</v>
      </c>
      <c r="AA1875" s="170" t="e">
        <f>+VLOOKUP(Z1875,#REF!,2,FALSE)/VLOOKUP(X1875,#REF!,2,FALSE)</f>
        <v>#REF!</v>
      </c>
      <c r="AB1875" s="174" t="e">
        <f t="shared" si="294"/>
        <v>#REF!</v>
      </c>
      <c r="AC1875" s="174" t="e">
        <f t="shared" si="295"/>
        <v>#REF!</v>
      </c>
      <c r="AD1875" s="175" t="e">
        <f>+#REF!+365*Y1875</f>
        <v>#REF!</v>
      </c>
      <c r="AE1875" s="176" t="e">
        <f t="shared" si="296"/>
        <v>#REF!</v>
      </c>
      <c r="AF1875" s="170" t="e">
        <f>+VLOOKUP(CONCATENATE(TEXT(W1875,"yyyy"),"-",TEXT(W1875,"mm")),#REF!,2,0)</f>
        <v>#REF!</v>
      </c>
      <c r="AG1875" s="177" t="e">
        <f>+(AC1875*(1+'INFLAC PROYECTADA'!$B$8)^(AE1875))/((1+DEMANDADO!AF1875)^(AE1875))</f>
        <v>#REF!</v>
      </c>
      <c r="AH1875" s="169">
        <f>(0.2*VLOOKUP(D1875,'%.'!$A$1:$B$4,2,FALSE))+(0.35*VLOOKUP(E1875,'%.'!$A$1:$B$4,2,FALSE))+(0.1*VLOOKUP(F1875,'%.'!$A$1:$B$4,2,FALSE))+(0.35*VLOOKUP(G1875,'%.'!$A$1:$B$4,2,FALSE))</f>
        <v>0.82499999999999996</v>
      </c>
      <c r="AI1875" s="128" t="str">
        <f t="shared" si="301"/>
        <v>ALTA</v>
      </c>
      <c r="AJ1875" s="128" t="str">
        <f t="shared" si="297"/>
        <v>Provisión contable</v>
      </c>
      <c r="AK1875" s="178" t="e">
        <f t="shared" si="298"/>
        <v>#REF!</v>
      </c>
    </row>
    <row r="1876" spans="1:37" ht="30" customHeight="1" x14ac:dyDescent="0.25">
      <c r="A1876" s="115">
        <v>1875</v>
      </c>
      <c r="B1876" s="82" t="s">
        <v>3985</v>
      </c>
      <c r="C1876" s="126" t="s">
        <v>4064</v>
      </c>
      <c r="D1876" s="83" t="s">
        <v>1</v>
      </c>
      <c r="E1876" s="83" t="s">
        <v>1</v>
      </c>
      <c r="F1876" s="83" t="s">
        <v>1</v>
      </c>
      <c r="G1876" s="124" t="s">
        <v>1</v>
      </c>
      <c r="H1876" s="169">
        <f t="shared" si="299"/>
        <v>0.05</v>
      </c>
      <c r="I1876" s="170" t="str">
        <f t="shared" si="300"/>
        <v>REMOTA</v>
      </c>
      <c r="J1876" s="292">
        <v>46541232</v>
      </c>
      <c r="K1876" s="221">
        <v>0.6</v>
      </c>
      <c r="L1876" s="83" t="s">
        <v>133</v>
      </c>
      <c r="M1876" s="188">
        <v>0</v>
      </c>
      <c r="N1876" s="83">
        <v>0</v>
      </c>
      <c r="O1876" s="189">
        <v>0</v>
      </c>
      <c r="P1876" s="83">
        <v>4</v>
      </c>
      <c r="Q1876" s="83" t="s">
        <v>4098</v>
      </c>
      <c r="R1876" s="83">
        <v>43012</v>
      </c>
      <c r="S1876" s="93">
        <v>43012</v>
      </c>
      <c r="T1876" s="96">
        <v>117199</v>
      </c>
      <c r="U1876" s="83" t="s">
        <v>76</v>
      </c>
      <c r="V1876" s="83" t="s">
        <v>1496</v>
      </c>
      <c r="W1876" s="171">
        <v>44074</v>
      </c>
      <c r="X1876" s="172" t="e">
        <f>+CONCATENATE(TEXT(#REF!,"yyyy"),"-",TEXT(#REF!,"mm"))</f>
        <v>#REF!</v>
      </c>
      <c r="Y1876" s="173" t="str">
        <f t="shared" si="292"/>
        <v>4</v>
      </c>
      <c r="Z1876" s="172" t="str">
        <f t="shared" si="293"/>
        <v>2020-07</v>
      </c>
      <c r="AA1876" s="170" t="e">
        <f>+VLOOKUP(Z1876,#REF!,2,FALSE)/VLOOKUP(X1876,#REF!,2,FALSE)</f>
        <v>#REF!</v>
      </c>
      <c r="AB1876" s="174" t="e">
        <f t="shared" si="294"/>
        <v>#REF!</v>
      </c>
      <c r="AC1876" s="174" t="e">
        <f t="shared" si="295"/>
        <v>#REF!</v>
      </c>
      <c r="AD1876" s="175" t="e">
        <f>+#REF!+365*Y1876</f>
        <v>#REF!</v>
      </c>
      <c r="AE1876" s="176" t="e">
        <f t="shared" si="296"/>
        <v>#REF!</v>
      </c>
      <c r="AF1876" s="170" t="e">
        <f>+VLOOKUP(CONCATENATE(TEXT(W1876,"yyyy"),"-",TEXT(W1876,"mm")),#REF!,2,0)</f>
        <v>#REF!</v>
      </c>
      <c r="AG1876" s="177" t="e">
        <f>+(AC1876*(1+'INFLAC PROYECTADA'!$B$8)^(AE1876))/((1+DEMANDADO!AF1876)^(AE1876))</f>
        <v>#REF!</v>
      </c>
      <c r="AH1876" s="169">
        <f>(0.2*VLOOKUP(D1876,'%.'!$A$1:$B$4,2,FALSE))+(0.35*VLOOKUP(E1876,'%.'!$A$1:$B$4,2,FALSE))+(0.1*VLOOKUP(F1876,'%.'!$A$1:$B$4,2,FALSE))+(0.35*VLOOKUP(G1876,'%.'!$A$1:$B$4,2,FALSE))</f>
        <v>0.05</v>
      </c>
      <c r="AI1876" s="128" t="str">
        <f t="shared" si="301"/>
        <v>REMOTA</v>
      </c>
      <c r="AJ1876" s="128" t="str">
        <f t="shared" si="297"/>
        <v>No se registra</v>
      </c>
      <c r="AK1876" s="178">
        <f t="shared" si="298"/>
        <v>0</v>
      </c>
    </row>
    <row r="1877" spans="1:37" ht="30" customHeight="1" x14ac:dyDescent="0.25">
      <c r="A1877" s="115">
        <v>1876</v>
      </c>
      <c r="B1877" s="82" t="s">
        <v>4065</v>
      </c>
      <c r="C1877" s="126" t="s">
        <v>4066</v>
      </c>
      <c r="D1877" s="83" t="s">
        <v>48</v>
      </c>
      <c r="E1877" s="83" t="s">
        <v>48</v>
      </c>
      <c r="F1877" s="83" t="s">
        <v>48</v>
      </c>
      <c r="G1877" s="124" t="s">
        <v>48</v>
      </c>
      <c r="H1877" s="169">
        <f t="shared" si="299"/>
        <v>0.5</v>
      </c>
      <c r="I1877" s="170" t="str">
        <f t="shared" si="300"/>
        <v>MEDIA</v>
      </c>
      <c r="J1877" s="292">
        <v>8233067</v>
      </c>
      <c r="K1877" s="221">
        <v>1</v>
      </c>
      <c r="L1877" s="83" t="s">
        <v>129</v>
      </c>
      <c r="M1877" s="188">
        <v>0</v>
      </c>
      <c r="N1877" s="83">
        <v>0</v>
      </c>
      <c r="O1877" s="189">
        <v>0</v>
      </c>
      <c r="P1877" s="83">
        <v>4</v>
      </c>
      <c r="Q1877" s="83" t="s">
        <v>4098</v>
      </c>
      <c r="R1877" s="83">
        <v>43012</v>
      </c>
      <c r="S1877" s="93">
        <v>43012</v>
      </c>
      <c r="T1877" s="96">
        <v>117199</v>
      </c>
      <c r="U1877" s="83" t="s">
        <v>76</v>
      </c>
      <c r="V1877" s="83" t="s">
        <v>1496</v>
      </c>
      <c r="W1877" s="171">
        <v>44074</v>
      </c>
      <c r="X1877" s="172" t="e">
        <f>+CONCATENATE(TEXT(#REF!,"yyyy"),"-",TEXT(#REF!,"mm"))</f>
        <v>#REF!</v>
      </c>
      <c r="Y1877" s="173" t="str">
        <f t="shared" si="292"/>
        <v>4</v>
      </c>
      <c r="Z1877" s="172" t="str">
        <f t="shared" si="293"/>
        <v>2020-07</v>
      </c>
      <c r="AA1877" s="170" t="e">
        <f>+VLOOKUP(Z1877,#REF!,2,FALSE)/VLOOKUP(X1877,#REF!,2,FALSE)</f>
        <v>#REF!</v>
      </c>
      <c r="AB1877" s="174" t="e">
        <f t="shared" si="294"/>
        <v>#REF!</v>
      </c>
      <c r="AC1877" s="174" t="e">
        <f t="shared" si="295"/>
        <v>#REF!</v>
      </c>
      <c r="AD1877" s="175" t="e">
        <f>+#REF!+365*Y1877</f>
        <v>#REF!</v>
      </c>
      <c r="AE1877" s="176" t="e">
        <f t="shared" si="296"/>
        <v>#REF!</v>
      </c>
      <c r="AF1877" s="170" t="e">
        <f>+VLOOKUP(CONCATENATE(TEXT(W1877,"yyyy"),"-",TEXT(W1877,"mm")),#REF!,2,0)</f>
        <v>#REF!</v>
      </c>
      <c r="AG1877" s="177" t="e">
        <f>+(AC1877*(1+'INFLAC PROYECTADA'!$B$8)^(AE1877))/((1+DEMANDADO!AF1877)^(AE1877))</f>
        <v>#REF!</v>
      </c>
      <c r="AH1877" s="169">
        <f>(0.2*VLOOKUP(D1877,'%.'!$A$1:$B$4,2,FALSE))+(0.35*VLOOKUP(E1877,'%.'!$A$1:$B$4,2,FALSE))+(0.1*VLOOKUP(F1877,'%.'!$A$1:$B$4,2,FALSE))+(0.35*VLOOKUP(G1877,'%.'!$A$1:$B$4,2,FALSE))</f>
        <v>0.5</v>
      </c>
      <c r="AI1877" s="128" t="str">
        <f t="shared" si="301"/>
        <v>MEDIA</v>
      </c>
      <c r="AJ1877" s="128" t="str">
        <f t="shared" si="297"/>
        <v>Cuentas de Orden</v>
      </c>
      <c r="AK1877" s="178" t="e">
        <f t="shared" si="298"/>
        <v>#REF!</v>
      </c>
    </row>
    <row r="1878" spans="1:37" ht="30" customHeight="1" x14ac:dyDescent="0.25">
      <c r="A1878" s="115">
        <v>1877</v>
      </c>
      <c r="B1878" s="82" t="s">
        <v>4067</v>
      </c>
      <c r="C1878" s="126" t="s">
        <v>4068</v>
      </c>
      <c r="D1878" s="83" t="s">
        <v>1</v>
      </c>
      <c r="E1878" s="83" t="s">
        <v>1</v>
      </c>
      <c r="F1878" s="83" t="s">
        <v>1</v>
      </c>
      <c r="G1878" s="124" t="s">
        <v>1</v>
      </c>
      <c r="H1878" s="169">
        <f t="shared" si="299"/>
        <v>0.05</v>
      </c>
      <c r="I1878" s="170" t="str">
        <f t="shared" si="300"/>
        <v>REMOTA</v>
      </c>
      <c r="J1878" s="292">
        <v>125558131</v>
      </c>
      <c r="K1878" s="221">
        <v>0</v>
      </c>
      <c r="L1878" s="83" t="s">
        <v>129</v>
      </c>
      <c r="M1878" s="188">
        <v>0</v>
      </c>
      <c r="N1878" s="83">
        <v>0</v>
      </c>
      <c r="O1878" s="189">
        <v>0</v>
      </c>
      <c r="P1878" s="83">
        <v>4</v>
      </c>
      <c r="Q1878" s="83" t="s">
        <v>4098</v>
      </c>
      <c r="R1878" s="83">
        <v>43012</v>
      </c>
      <c r="S1878" s="93">
        <v>43012</v>
      </c>
      <c r="T1878" s="96">
        <v>117199</v>
      </c>
      <c r="U1878" s="83" t="s">
        <v>171</v>
      </c>
      <c r="V1878" s="83"/>
      <c r="W1878" s="171">
        <v>44074</v>
      </c>
      <c r="X1878" s="172" t="e">
        <f>+CONCATENATE(TEXT(#REF!,"yyyy"),"-",TEXT(#REF!,"mm"))</f>
        <v>#REF!</v>
      </c>
      <c r="Y1878" s="173" t="str">
        <f t="shared" si="292"/>
        <v>4</v>
      </c>
      <c r="Z1878" s="172" t="str">
        <f t="shared" si="293"/>
        <v>2020-07</v>
      </c>
      <c r="AA1878" s="170" t="e">
        <f>+VLOOKUP(Z1878,#REF!,2,FALSE)/VLOOKUP(X1878,#REF!,2,FALSE)</f>
        <v>#REF!</v>
      </c>
      <c r="AB1878" s="174" t="e">
        <f t="shared" si="294"/>
        <v>#REF!</v>
      </c>
      <c r="AC1878" s="174" t="e">
        <f t="shared" si="295"/>
        <v>#REF!</v>
      </c>
      <c r="AD1878" s="175" t="e">
        <f>+#REF!+365*Y1878</f>
        <v>#REF!</v>
      </c>
      <c r="AE1878" s="176" t="e">
        <f t="shared" si="296"/>
        <v>#REF!</v>
      </c>
      <c r="AF1878" s="170" t="e">
        <f>+VLOOKUP(CONCATENATE(TEXT(W1878,"yyyy"),"-",TEXT(W1878,"mm")),#REF!,2,0)</f>
        <v>#REF!</v>
      </c>
      <c r="AG1878" s="177" t="e">
        <f>+(AC1878*(1+'INFLAC PROYECTADA'!$B$8)^(AE1878))/((1+DEMANDADO!AF1878)^(AE1878))</f>
        <v>#REF!</v>
      </c>
      <c r="AH1878" s="169">
        <f>(0.2*VLOOKUP(D1878,'%.'!$A$1:$B$4,2,FALSE))+(0.35*VLOOKUP(E1878,'%.'!$A$1:$B$4,2,FALSE))+(0.1*VLOOKUP(F1878,'%.'!$A$1:$B$4,2,FALSE))+(0.35*VLOOKUP(G1878,'%.'!$A$1:$B$4,2,FALSE))</f>
        <v>0.05</v>
      </c>
      <c r="AI1878" s="128" t="str">
        <f t="shared" si="301"/>
        <v>REMOTA</v>
      </c>
      <c r="AJ1878" s="128" t="str">
        <f t="shared" si="297"/>
        <v>No se registra</v>
      </c>
      <c r="AK1878" s="178">
        <f t="shared" si="298"/>
        <v>0</v>
      </c>
    </row>
    <row r="1879" spans="1:37" ht="30" customHeight="1" x14ac:dyDescent="0.25">
      <c r="A1879" s="115">
        <v>1878</v>
      </c>
      <c r="B1879" s="82" t="s">
        <v>4069</v>
      </c>
      <c r="C1879" s="126" t="s">
        <v>4070</v>
      </c>
      <c r="D1879" s="83" t="s">
        <v>1</v>
      </c>
      <c r="E1879" s="83" t="s">
        <v>1</v>
      </c>
      <c r="F1879" s="83" t="s">
        <v>1</v>
      </c>
      <c r="G1879" s="124" t="s">
        <v>1</v>
      </c>
      <c r="H1879" s="169">
        <f t="shared" si="299"/>
        <v>0.05</v>
      </c>
      <c r="I1879" s="170" t="str">
        <f t="shared" si="300"/>
        <v>REMOTA</v>
      </c>
      <c r="J1879" s="292">
        <v>30059369</v>
      </c>
      <c r="K1879" s="221">
        <v>0</v>
      </c>
      <c r="L1879" s="83" t="s">
        <v>149</v>
      </c>
      <c r="M1879" s="188">
        <v>0</v>
      </c>
      <c r="N1879" s="83">
        <v>0</v>
      </c>
      <c r="O1879" s="189">
        <v>0</v>
      </c>
      <c r="P1879" s="83">
        <v>4</v>
      </c>
      <c r="Q1879" s="83" t="s">
        <v>4098</v>
      </c>
      <c r="R1879" s="83">
        <v>43012</v>
      </c>
      <c r="S1879" s="93">
        <v>43012</v>
      </c>
      <c r="T1879" s="96">
        <v>117199</v>
      </c>
      <c r="U1879" s="83" t="s">
        <v>171</v>
      </c>
      <c r="V1879" s="83" t="s">
        <v>1214</v>
      </c>
      <c r="W1879" s="171">
        <v>44074</v>
      </c>
      <c r="X1879" s="172" t="e">
        <f>+CONCATENATE(TEXT(#REF!,"yyyy"),"-",TEXT(#REF!,"mm"))</f>
        <v>#REF!</v>
      </c>
      <c r="Y1879" s="173" t="str">
        <f t="shared" si="292"/>
        <v>4</v>
      </c>
      <c r="Z1879" s="172" t="str">
        <f t="shared" si="293"/>
        <v>2020-07</v>
      </c>
      <c r="AA1879" s="170" t="e">
        <f>+VLOOKUP(Z1879,#REF!,2,FALSE)/VLOOKUP(X1879,#REF!,2,FALSE)</f>
        <v>#REF!</v>
      </c>
      <c r="AB1879" s="174" t="e">
        <f t="shared" si="294"/>
        <v>#REF!</v>
      </c>
      <c r="AC1879" s="174" t="e">
        <f t="shared" si="295"/>
        <v>#REF!</v>
      </c>
      <c r="AD1879" s="175" t="e">
        <f>+#REF!+365*Y1879</f>
        <v>#REF!</v>
      </c>
      <c r="AE1879" s="176" t="e">
        <f t="shared" si="296"/>
        <v>#REF!</v>
      </c>
      <c r="AF1879" s="170" t="e">
        <f>+VLOOKUP(CONCATENATE(TEXT(W1879,"yyyy"),"-",TEXT(W1879,"mm")),#REF!,2,0)</f>
        <v>#REF!</v>
      </c>
      <c r="AG1879" s="177" t="e">
        <f>+(AC1879*(1+'INFLAC PROYECTADA'!$B$8)^(AE1879))/((1+DEMANDADO!AF1879)^(AE1879))</f>
        <v>#REF!</v>
      </c>
      <c r="AH1879" s="169">
        <f>(0.2*VLOOKUP(D1879,'%.'!$A$1:$B$4,2,FALSE))+(0.35*VLOOKUP(E1879,'%.'!$A$1:$B$4,2,FALSE))+(0.1*VLOOKUP(F1879,'%.'!$A$1:$B$4,2,FALSE))+(0.35*VLOOKUP(G1879,'%.'!$A$1:$B$4,2,FALSE))</f>
        <v>0.05</v>
      </c>
      <c r="AI1879" s="128" t="str">
        <f t="shared" si="301"/>
        <v>REMOTA</v>
      </c>
      <c r="AJ1879" s="128" t="str">
        <f t="shared" si="297"/>
        <v>No se registra</v>
      </c>
      <c r="AK1879" s="178">
        <f t="shared" si="298"/>
        <v>0</v>
      </c>
    </row>
    <row r="1880" spans="1:37" ht="30" customHeight="1" x14ac:dyDescent="0.25">
      <c r="A1880" s="115">
        <v>1879</v>
      </c>
      <c r="B1880" s="82" t="s">
        <v>1872</v>
      </c>
      <c r="C1880" s="126" t="s">
        <v>4071</v>
      </c>
      <c r="D1880" s="83" t="s">
        <v>48</v>
      </c>
      <c r="E1880" s="83" t="s">
        <v>48</v>
      </c>
      <c r="F1880" s="83" t="s">
        <v>48</v>
      </c>
      <c r="G1880" s="124" t="s">
        <v>48</v>
      </c>
      <c r="H1880" s="169">
        <f t="shared" si="299"/>
        <v>0.5</v>
      </c>
      <c r="I1880" s="170" t="str">
        <f t="shared" si="300"/>
        <v>MEDIA</v>
      </c>
      <c r="J1880" s="292">
        <v>17886602</v>
      </c>
      <c r="K1880" s="221">
        <v>0.8</v>
      </c>
      <c r="L1880" s="83" t="s">
        <v>133</v>
      </c>
      <c r="M1880" s="188">
        <v>0</v>
      </c>
      <c r="N1880" s="83">
        <v>0</v>
      </c>
      <c r="O1880" s="189">
        <v>0</v>
      </c>
      <c r="P1880" s="83">
        <v>4</v>
      </c>
      <c r="Q1880" s="83" t="s">
        <v>4098</v>
      </c>
      <c r="R1880" s="83">
        <v>43012</v>
      </c>
      <c r="S1880" s="93">
        <v>43012</v>
      </c>
      <c r="T1880" s="96">
        <v>117199</v>
      </c>
      <c r="U1880" s="83" t="s">
        <v>76</v>
      </c>
      <c r="V1880" s="83"/>
      <c r="W1880" s="171">
        <v>44074</v>
      </c>
      <c r="X1880" s="172" t="e">
        <f>+CONCATENATE(TEXT(#REF!,"yyyy"),"-",TEXT(#REF!,"mm"))</f>
        <v>#REF!</v>
      </c>
      <c r="Y1880" s="173" t="str">
        <f t="shared" si="292"/>
        <v>4</v>
      </c>
      <c r="Z1880" s="172" t="str">
        <f t="shared" si="293"/>
        <v>2020-07</v>
      </c>
      <c r="AA1880" s="170" t="e">
        <f>+VLOOKUP(Z1880,#REF!,2,FALSE)/VLOOKUP(X1880,#REF!,2,FALSE)</f>
        <v>#REF!</v>
      </c>
      <c r="AB1880" s="174" t="e">
        <f t="shared" si="294"/>
        <v>#REF!</v>
      </c>
      <c r="AC1880" s="174" t="e">
        <f t="shared" si="295"/>
        <v>#REF!</v>
      </c>
      <c r="AD1880" s="175" t="e">
        <f>+#REF!+365*Y1880</f>
        <v>#REF!</v>
      </c>
      <c r="AE1880" s="176" t="e">
        <f t="shared" si="296"/>
        <v>#REF!</v>
      </c>
      <c r="AF1880" s="170" t="e">
        <f>+VLOOKUP(CONCATENATE(TEXT(W1880,"yyyy"),"-",TEXT(W1880,"mm")),#REF!,2,0)</f>
        <v>#REF!</v>
      </c>
      <c r="AG1880" s="177" t="e">
        <f>+(AC1880*(1+'INFLAC PROYECTADA'!$B$8)^(AE1880))/((1+DEMANDADO!AF1880)^(AE1880))</f>
        <v>#REF!</v>
      </c>
      <c r="AH1880" s="169">
        <f>(0.2*VLOOKUP(D1880,'%.'!$A$1:$B$4,2,FALSE))+(0.35*VLOOKUP(E1880,'%.'!$A$1:$B$4,2,FALSE))+(0.1*VLOOKUP(F1880,'%.'!$A$1:$B$4,2,FALSE))+(0.35*VLOOKUP(G1880,'%.'!$A$1:$B$4,2,FALSE))</f>
        <v>0.5</v>
      </c>
      <c r="AI1880" s="128" t="str">
        <f t="shared" si="301"/>
        <v>MEDIA</v>
      </c>
      <c r="AJ1880" s="128" t="str">
        <f t="shared" si="297"/>
        <v>Cuentas de Orden</v>
      </c>
      <c r="AK1880" s="178" t="e">
        <f t="shared" si="298"/>
        <v>#REF!</v>
      </c>
    </row>
    <row r="1881" spans="1:37" ht="30" customHeight="1" x14ac:dyDescent="0.25">
      <c r="A1881" s="115">
        <v>1880</v>
      </c>
      <c r="B1881" s="82" t="s">
        <v>4065</v>
      </c>
      <c r="C1881" s="126" t="s">
        <v>4072</v>
      </c>
      <c r="D1881" s="83" t="s">
        <v>0</v>
      </c>
      <c r="E1881" s="83" t="s">
        <v>48</v>
      </c>
      <c r="F1881" s="83" t="s">
        <v>48</v>
      </c>
      <c r="G1881" s="124" t="s">
        <v>1</v>
      </c>
      <c r="H1881" s="169">
        <f t="shared" si="299"/>
        <v>0.4425</v>
      </c>
      <c r="I1881" s="170" t="str">
        <f t="shared" si="300"/>
        <v>MEDIA</v>
      </c>
      <c r="J1881" s="292">
        <v>47265340</v>
      </c>
      <c r="K1881" s="221">
        <v>0</v>
      </c>
      <c r="L1881" s="83" t="s">
        <v>128</v>
      </c>
      <c r="M1881" s="188">
        <v>0</v>
      </c>
      <c r="N1881" s="83">
        <v>0</v>
      </c>
      <c r="O1881" s="189">
        <v>0</v>
      </c>
      <c r="P1881" s="83">
        <v>4</v>
      </c>
      <c r="Q1881" s="83" t="s">
        <v>4098</v>
      </c>
      <c r="R1881" s="83">
        <v>43012</v>
      </c>
      <c r="S1881" s="93">
        <v>43012</v>
      </c>
      <c r="T1881" s="96">
        <v>117199</v>
      </c>
      <c r="U1881" s="83" t="s">
        <v>178</v>
      </c>
      <c r="V1881" s="83"/>
      <c r="W1881" s="171">
        <v>44074</v>
      </c>
      <c r="X1881" s="172" t="e">
        <f>+CONCATENATE(TEXT(#REF!,"yyyy"),"-",TEXT(#REF!,"mm"))</f>
        <v>#REF!</v>
      </c>
      <c r="Y1881" s="173" t="str">
        <f t="shared" si="292"/>
        <v>4</v>
      </c>
      <c r="Z1881" s="172" t="str">
        <f t="shared" si="293"/>
        <v>2020-07</v>
      </c>
      <c r="AA1881" s="170" t="e">
        <f>+VLOOKUP(Z1881,#REF!,2,FALSE)/VLOOKUP(X1881,#REF!,2,FALSE)</f>
        <v>#REF!</v>
      </c>
      <c r="AB1881" s="174" t="e">
        <f t="shared" si="294"/>
        <v>#REF!</v>
      </c>
      <c r="AC1881" s="174" t="e">
        <f t="shared" si="295"/>
        <v>#REF!</v>
      </c>
      <c r="AD1881" s="175" t="e">
        <f>+#REF!+365*Y1881</f>
        <v>#REF!</v>
      </c>
      <c r="AE1881" s="176" t="e">
        <f t="shared" si="296"/>
        <v>#REF!</v>
      </c>
      <c r="AF1881" s="170" t="e">
        <f>+VLOOKUP(CONCATENATE(TEXT(W1881,"yyyy"),"-",TEXT(W1881,"mm")),#REF!,2,0)</f>
        <v>#REF!</v>
      </c>
      <c r="AG1881" s="177" t="e">
        <f>+(AC1881*(1+'INFLAC PROYECTADA'!$B$8)^(AE1881))/((1+DEMANDADO!AF1881)^(AE1881))</f>
        <v>#REF!</v>
      </c>
      <c r="AH1881" s="169">
        <f>(0.2*VLOOKUP(D1881,'%.'!$A$1:$B$4,2,FALSE))+(0.35*VLOOKUP(E1881,'%.'!$A$1:$B$4,2,FALSE))+(0.1*VLOOKUP(F1881,'%.'!$A$1:$B$4,2,FALSE))+(0.35*VLOOKUP(G1881,'%.'!$A$1:$B$4,2,FALSE))</f>
        <v>0.4425</v>
      </c>
      <c r="AI1881" s="128" t="str">
        <f t="shared" si="301"/>
        <v>MEDIA</v>
      </c>
      <c r="AJ1881" s="128" t="str">
        <f t="shared" si="297"/>
        <v>Cuentas de Orden</v>
      </c>
      <c r="AK1881" s="178" t="e">
        <f t="shared" si="298"/>
        <v>#REF!</v>
      </c>
    </row>
    <row r="1882" spans="1:37" ht="30" customHeight="1" x14ac:dyDescent="0.25">
      <c r="A1882" s="115">
        <v>1881</v>
      </c>
      <c r="B1882" s="82" t="s">
        <v>4073</v>
      </c>
      <c r="C1882" s="126" t="s">
        <v>4074</v>
      </c>
      <c r="D1882" s="83" t="s">
        <v>1</v>
      </c>
      <c r="E1882" s="83" t="s">
        <v>1</v>
      </c>
      <c r="F1882" s="83" t="s">
        <v>1</v>
      </c>
      <c r="G1882" s="83" t="s">
        <v>1</v>
      </c>
      <c r="H1882" s="169">
        <f t="shared" si="299"/>
        <v>0.05</v>
      </c>
      <c r="I1882" s="170" t="str">
        <f t="shared" si="300"/>
        <v>REMOTA</v>
      </c>
      <c r="J1882" s="292">
        <v>260000000</v>
      </c>
      <c r="K1882" s="221">
        <v>0</v>
      </c>
      <c r="L1882" s="83" t="s">
        <v>133</v>
      </c>
      <c r="M1882" s="188">
        <v>0</v>
      </c>
      <c r="N1882" s="83">
        <v>0</v>
      </c>
      <c r="O1882" s="189">
        <v>0</v>
      </c>
      <c r="P1882" s="83">
        <v>18</v>
      </c>
      <c r="Q1882" s="83" t="s">
        <v>4098</v>
      </c>
      <c r="R1882" s="83">
        <v>43012</v>
      </c>
      <c r="S1882" s="93">
        <v>43012</v>
      </c>
      <c r="T1882" s="96">
        <v>117199</v>
      </c>
      <c r="U1882" s="83" t="s">
        <v>178</v>
      </c>
      <c r="V1882" s="82" t="s">
        <v>4106</v>
      </c>
      <c r="W1882" s="171">
        <v>44074</v>
      </c>
      <c r="X1882" s="172" t="e">
        <f>+CONCATENATE(TEXT(#REF!,"yyyy"),"-",TEXT(#REF!,"mm"))</f>
        <v>#REF!</v>
      </c>
      <c r="Y1882" s="173" t="str">
        <f t="shared" si="292"/>
        <v>18</v>
      </c>
      <c r="Z1882" s="172" t="str">
        <f t="shared" si="293"/>
        <v>2020-07</v>
      </c>
      <c r="AA1882" s="170" t="e">
        <f>+VLOOKUP(Z1882,#REF!,2,FALSE)/VLOOKUP(X1882,#REF!,2,FALSE)</f>
        <v>#REF!</v>
      </c>
      <c r="AB1882" s="174" t="e">
        <f t="shared" si="294"/>
        <v>#REF!</v>
      </c>
      <c r="AC1882" s="174" t="e">
        <f t="shared" si="295"/>
        <v>#REF!</v>
      </c>
      <c r="AD1882" s="175" t="e">
        <f>+#REF!+365*Y1882</f>
        <v>#REF!</v>
      </c>
      <c r="AE1882" s="176" t="e">
        <f t="shared" si="296"/>
        <v>#REF!</v>
      </c>
      <c r="AF1882" s="170" t="e">
        <f>+VLOOKUP(CONCATENATE(TEXT(W1882,"yyyy"),"-",TEXT(W1882,"mm")),#REF!,2,0)</f>
        <v>#REF!</v>
      </c>
      <c r="AG1882" s="177" t="e">
        <f>+(AC1882*(1+'INFLAC PROYECTADA'!$B$8)^(AE1882))/((1+DEMANDADO!AF1882)^(AE1882))</f>
        <v>#REF!</v>
      </c>
      <c r="AH1882" s="169">
        <f>(0.2*VLOOKUP(D1882,'%.'!$A$1:$B$4,2,FALSE))+(0.35*VLOOKUP(E1882,'%.'!$A$1:$B$4,2,FALSE))+(0.1*VLOOKUP(F1882,'%.'!$A$1:$B$4,2,FALSE))+(0.35*VLOOKUP(G1882,'%.'!$A$1:$B$4,2,FALSE))</f>
        <v>0.05</v>
      </c>
      <c r="AI1882" s="128" t="str">
        <f t="shared" si="301"/>
        <v>REMOTA</v>
      </c>
      <c r="AJ1882" s="128" t="str">
        <f t="shared" si="297"/>
        <v>No se registra</v>
      </c>
      <c r="AK1882" s="178">
        <f t="shared" si="298"/>
        <v>0</v>
      </c>
    </row>
    <row r="1883" spans="1:37" ht="30" customHeight="1" x14ac:dyDescent="0.25">
      <c r="A1883" s="115">
        <v>1882</v>
      </c>
      <c r="B1883" s="82" t="s">
        <v>4075</v>
      </c>
      <c r="C1883" s="126" t="s">
        <v>4076</v>
      </c>
      <c r="D1883" s="83" t="s">
        <v>1</v>
      </c>
      <c r="E1883" s="83" t="s">
        <v>1</v>
      </c>
      <c r="F1883" s="83" t="s">
        <v>1</v>
      </c>
      <c r="G1883" s="124" t="s">
        <v>1</v>
      </c>
      <c r="H1883" s="169">
        <f t="shared" si="299"/>
        <v>0.05</v>
      </c>
      <c r="I1883" s="170" t="str">
        <f t="shared" si="300"/>
        <v>REMOTA</v>
      </c>
      <c r="J1883" s="292">
        <v>2966660</v>
      </c>
      <c r="K1883" s="221">
        <v>0</v>
      </c>
      <c r="L1883" s="83" t="s">
        <v>138</v>
      </c>
      <c r="M1883" s="188">
        <v>0</v>
      </c>
      <c r="N1883" s="83">
        <v>0</v>
      </c>
      <c r="O1883" s="189">
        <v>0</v>
      </c>
      <c r="P1883" s="83">
        <v>4</v>
      </c>
      <c r="Q1883" s="83" t="s">
        <v>4098</v>
      </c>
      <c r="R1883" s="83">
        <v>43012</v>
      </c>
      <c r="S1883" s="93">
        <v>43012</v>
      </c>
      <c r="T1883" s="96">
        <v>117199</v>
      </c>
      <c r="U1883" s="83" t="s">
        <v>76</v>
      </c>
      <c r="V1883" s="83"/>
      <c r="W1883" s="171">
        <v>44074</v>
      </c>
      <c r="X1883" s="172" t="e">
        <f>+CONCATENATE(TEXT(#REF!,"yyyy"),"-",TEXT(#REF!,"mm"))</f>
        <v>#REF!</v>
      </c>
      <c r="Y1883" s="173" t="str">
        <f t="shared" si="292"/>
        <v>4</v>
      </c>
      <c r="Z1883" s="172" t="str">
        <f t="shared" si="293"/>
        <v>2020-07</v>
      </c>
      <c r="AA1883" s="170" t="e">
        <f>+VLOOKUP(Z1883,#REF!,2,FALSE)/VLOOKUP(X1883,#REF!,2,FALSE)</f>
        <v>#REF!</v>
      </c>
      <c r="AB1883" s="174" t="e">
        <f t="shared" si="294"/>
        <v>#REF!</v>
      </c>
      <c r="AC1883" s="174" t="e">
        <f t="shared" si="295"/>
        <v>#REF!</v>
      </c>
      <c r="AD1883" s="175" t="e">
        <f>+#REF!+365*Y1883</f>
        <v>#REF!</v>
      </c>
      <c r="AE1883" s="176" t="e">
        <f t="shared" si="296"/>
        <v>#REF!</v>
      </c>
      <c r="AF1883" s="170" t="e">
        <f>+VLOOKUP(CONCATENATE(TEXT(W1883,"yyyy"),"-",TEXT(W1883,"mm")),#REF!,2,0)</f>
        <v>#REF!</v>
      </c>
      <c r="AG1883" s="177" t="e">
        <f>+(AC1883*(1+'INFLAC PROYECTADA'!$B$8)^(AE1883))/((1+DEMANDADO!AF1883)^(AE1883))</f>
        <v>#REF!</v>
      </c>
      <c r="AH1883" s="169">
        <f>(0.2*VLOOKUP(D1883,'%.'!$A$1:$B$4,2,FALSE))+(0.35*VLOOKUP(E1883,'%.'!$A$1:$B$4,2,FALSE))+(0.1*VLOOKUP(F1883,'%.'!$A$1:$B$4,2,FALSE))+(0.35*VLOOKUP(G1883,'%.'!$A$1:$B$4,2,FALSE))</f>
        <v>0.05</v>
      </c>
      <c r="AI1883" s="128" t="str">
        <f t="shared" si="301"/>
        <v>REMOTA</v>
      </c>
      <c r="AJ1883" s="128" t="str">
        <f t="shared" si="297"/>
        <v>No se registra</v>
      </c>
      <c r="AK1883" s="178">
        <f t="shared" si="298"/>
        <v>0</v>
      </c>
    </row>
    <row r="1884" spans="1:37" ht="30" customHeight="1" x14ac:dyDescent="0.25">
      <c r="A1884" s="115">
        <v>1883</v>
      </c>
      <c r="B1884" s="82" t="s">
        <v>688</v>
      </c>
      <c r="C1884" s="126" t="s">
        <v>4077</v>
      </c>
      <c r="D1884" s="83" t="s">
        <v>1</v>
      </c>
      <c r="E1884" s="83" t="s">
        <v>1</v>
      </c>
      <c r="F1884" s="83" t="s">
        <v>1</v>
      </c>
      <c r="G1884" s="124" t="s">
        <v>1</v>
      </c>
      <c r="H1884" s="169">
        <f t="shared" si="299"/>
        <v>0.05</v>
      </c>
      <c r="I1884" s="170" t="str">
        <f t="shared" si="300"/>
        <v>REMOTA</v>
      </c>
      <c r="J1884" s="292">
        <v>34802298</v>
      </c>
      <c r="K1884" s="221">
        <v>0</v>
      </c>
      <c r="L1884" s="83" t="s">
        <v>133</v>
      </c>
      <c r="M1884" s="188">
        <v>0</v>
      </c>
      <c r="N1884" s="83">
        <v>0</v>
      </c>
      <c r="O1884" s="189">
        <v>0</v>
      </c>
      <c r="P1884" s="83">
        <v>7</v>
      </c>
      <c r="Q1884" s="83" t="s">
        <v>4098</v>
      </c>
      <c r="R1884" s="83">
        <v>43012</v>
      </c>
      <c r="S1884" s="83">
        <v>43012</v>
      </c>
      <c r="T1884" s="83">
        <v>117199</v>
      </c>
      <c r="U1884" s="83" t="s">
        <v>76</v>
      </c>
      <c r="V1884" s="83"/>
      <c r="W1884" s="171">
        <v>44074</v>
      </c>
      <c r="X1884" s="172" t="e">
        <f>+CONCATENATE(TEXT(#REF!,"yyyy"),"-",TEXT(#REF!,"mm"))</f>
        <v>#REF!</v>
      </c>
      <c r="Y1884" s="173" t="str">
        <f t="shared" si="292"/>
        <v>7</v>
      </c>
      <c r="Z1884" s="172" t="str">
        <f t="shared" si="293"/>
        <v>2020-07</v>
      </c>
      <c r="AA1884" s="170" t="e">
        <f>+VLOOKUP(Z1884,#REF!,2,FALSE)/VLOOKUP(X1884,#REF!,2,FALSE)</f>
        <v>#REF!</v>
      </c>
      <c r="AB1884" s="174" t="e">
        <f t="shared" si="294"/>
        <v>#REF!</v>
      </c>
      <c r="AC1884" s="174" t="e">
        <f t="shared" si="295"/>
        <v>#REF!</v>
      </c>
      <c r="AD1884" s="175" t="e">
        <f>+#REF!+365*Y1884</f>
        <v>#REF!</v>
      </c>
      <c r="AE1884" s="176" t="e">
        <f t="shared" si="296"/>
        <v>#REF!</v>
      </c>
      <c r="AF1884" s="170" t="e">
        <f>+VLOOKUP(CONCATENATE(TEXT(W1884,"yyyy"),"-",TEXT(W1884,"mm")),#REF!,2,0)</f>
        <v>#REF!</v>
      </c>
      <c r="AG1884" s="177" t="e">
        <f>+(AC1884*(1+'INFLAC PROYECTADA'!$B$8)^(AE1884))/((1+DEMANDADO!AF1884)^(AE1884))</f>
        <v>#REF!</v>
      </c>
      <c r="AH1884" s="169">
        <f>(0.2*VLOOKUP(D1884,'%.'!$A$1:$B$4,2,FALSE))+(0.35*VLOOKUP(E1884,'%.'!$A$1:$B$4,2,FALSE))+(0.1*VLOOKUP(F1884,'%.'!$A$1:$B$4,2,FALSE))+(0.35*VLOOKUP(G1884,'%.'!$A$1:$B$4,2,FALSE))</f>
        <v>0.05</v>
      </c>
      <c r="AI1884" s="128" t="str">
        <f t="shared" si="301"/>
        <v>REMOTA</v>
      </c>
      <c r="AJ1884" s="128" t="str">
        <f t="shared" si="297"/>
        <v>No se registra</v>
      </c>
      <c r="AK1884" s="178">
        <f t="shared" si="298"/>
        <v>0</v>
      </c>
    </row>
    <row r="1885" spans="1:37" ht="30" customHeight="1" x14ac:dyDescent="0.25">
      <c r="A1885" s="115">
        <v>1884</v>
      </c>
      <c r="B1885" s="82" t="s">
        <v>4078</v>
      </c>
      <c r="C1885" s="126" t="s">
        <v>4079</v>
      </c>
      <c r="D1885" s="83" t="s">
        <v>1</v>
      </c>
      <c r="E1885" s="83" t="s">
        <v>1</v>
      </c>
      <c r="F1885" s="83" t="s">
        <v>1</v>
      </c>
      <c r="G1885" s="124" t="s">
        <v>1</v>
      </c>
      <c r="H1885" s="169">
        <f t="shared" si="299"/>
        <v>0.05</v>
      </c>
      <c r="I1885" s="170" t="str">
        <f t="shared" si="300"/>
        <v>REMOTA</v>
      </c>
      <c r="J1885" s="292">
        <v>8812236</v>
      </c>
      <c r="K1885" s="221">
        <v>0</v>
      </c>
      <c r="L1885" s="83" t="s">
        <v>136</v>
      </c>
      <c r="M1885" s="188">
        <v>0</v>
      </c>
      <c r="N1885" s="83">
        <v>0</v>
      </c>
      <c r="O1885" s="189">
        <v>0</v>
      </c>
      <c r="P1885" s="83">
        <v>5</v>
      </c>
      <c r="Q1885" s="83" t="s">
        <v>4098</v>
      </c>
      <c r="R1885" s="83">
        <v>43012</v>
      </c>
      <c r="S1885" s="83">
        <v>43012</v>
      </c>
      <c r="T1885" s="83">
        <v>117199</v>
      </c>
      <c r="U1885" s="83" t="s">
        <v>76</v>
      </c>
      <c r="V1885" s="83"/>
      <c r="W1885" s="171">
        <v>44074</v>
      </c>
      <c r="X1885" s="172" t="e">
        <f>+CONCATENATE(TEXT(#REF!,"yyyy"),"-",TEXT(#REF!,"mm"))</f>
        <v>#REF!</v>
      </c>
      <c r="Y1885" s="173" t="str">
        <f t="shared" si="292"/>
        <v>5</v>
      </c>
      <c r="Z1885" s="172" t="str">
        <f t="shared" si="293"/>
        <v>2020-07</v>
      </c>
      <c r="AA1885" s="170" t="e">
        <f>+VLOOKUP(Z1885,#REF!,2,FALSE)/VLOOKUP(X1885,#REF!,2,FALSE)</f>
        <v>#REF!</v>
      </c>
      <c r="AB1885" s="174" t="e">
        <f t="shared" si="294"/>
        <v>#REF!</v>
      </c>
      <c r="AC1885" s="174" t="e">
        <f t="shared" si="295"/>
        <v>#REF!</v>
      </c>
      <c r="AD1885" s="175" t="e">
        <f>+#REF!+365*Y1885</f>
        <v>#REF!</v>
      </c>
      <c r="AE1885" s="176" t="e">
        <f t="shared" si="296"/>
        <v>#REF!</v>
      </c>
      <c r="AF1885" s="170" t="e">
        <f>+VLOOKUP(CONCATENATE(TEXT(W1885,"yyyy"),"-",TEXT(W1885,"mm")),#REF!,2,0)</f>
        <v>#REF!</v>
      </c>
      <c r="AG1885" s="177" t="e">
        <f>+(AC1885*(1+'INFLAC PROYECTADA'!$B$8)^(AE1885))/((1+DEMANDADO!AF1885)^(AE1885))</f>
        <v>#REF!</v>
      </c>
      <c r="AH1885" s="169">
        <f>(0.2*VLOOKUP(D1885,'%.'!$A$1:$B$4,2,FALSE))+(0.35*VLOOKUP(E1885,'%.'!$A$1:$B$4,2,FALSE))+(0.1*VLOOKUP(F1885,'%.'!$A$1:$B$4,2,FALSE))+(0.35*VLOOKUP(G1885,'%.'!$A$1:$B$4,2,FALSE))</f>
        <v>0.05</v>
      </c>
      <c r="AI1885" s="128" t="str">
        <f t="shared" si="301"/>
        <v>REMOTA</v>
      </c>
      <c r="AJ1885" s="128" t="str">
        <f t="shared" si="297"/>
        <v>No se registra</v>
      </c>
      <c r="AK1885" s="178">
        <f t="shared" si="298"/>
        <v>0</v>
      </c>
    </row>
    <row r="1886" spans="1:37" ht="30" customHeight="1" x14ac:dyDescent="0.25">
      <c r="A1886" s="115">
        <v>1885</v>
      </c>
      <c r="B1886" s="82" t="s">
        <v>4080</v>
      </c>
      <c r="C1886" s="126" t="s">
        <v>4081</v>
      </c>
      <c r="D1886" s="83" t="s">
        <v>1</v>
      </c>
      <c r="E1886" s="83" t="s">
        <v>1</v>
      </c>
      <c r="F1886" s="83" t="s">
        <v>1</v>
      </c>
      <c r="G1886" s="124" t="s">
        <v>1</v>
      </c>
      <c r="H1886" s="169">
        <f t="shared" si="299"/>
        <v>0.05</v>
      </c>
      <c r="I1886" s="170" t="str">
        <f t="shared" si="300"/>
        <v>REMOTA</v>
      </c>
      <c r="J1886" s="292">
        <v>5000000</v>
      </c>
      <c r="K1886" s="221">
        <v>0</v>
      </c>
      <c r="L1886" s="83" t="s">
        <v>136</v>
      </c>
      <c r="M1886" s="188">
        <v>0</v>
      </c>
      <c r="N1886" s="83">
        <v>0</v>
      </c>
      <c r="O1886" s="189">
        <v>0</v>
      </c>
      <c r="P1886" s="83">
        <v>8</v>
      </c>
      <c r="Q1886" s="83" t="s">
        <v>4098</v>
      </c>
      <c r="R1886" s="83">
        <v>43012</v>
      </c>
      <c r="S1886" s="83">
        <v>43012</v>
      </c>
      <c r="T1886" s="83">
        <v>117199</v>
      </c>
      <c r="U1886" s="83"/>
      <c r="V1886" s="83"/>
      <c r="W1886" s="171">
        <v>44074</v>
      </c>
      <c r="X1886" s="172" t="e">
        <f>+CONCATENATE(TEXT(#REF!,"yyyy"),"-",TEXT(#REF!,"mm"))</f>
        <v>#REF!</v>
      </c>
      <c r="Y1886" s="173" t="str">
        <f t="shared" si="292"/>
        <v>8</v>
      </c>
      <c r="Z1886" s="172" t="str">
        <f t="shared" si="293"/>
        <v>2020-07</v>
      </c>
      <c r="AA1886" s="170" t="e">
        <f>+VLOOKUP(Z1886,#REF!,2,FALSE)/VLOOKUP(X1886,#REF!,2,FALSE)</f>
        <v>#REF!</v>
      </c>
      <c r="AB1886" s="174" t="e">
        <f t="shared" si="294"/>
        <v>#REF!</v>
      </c>
      <c r="AC1886" s="174" t="e">
        <f t="shared" si="295"/>
        <v>#REF!</v>
      </c>
      <c r="AD1886" s="175" t="e">
        <f>+#REF!+365*Y1886</f>
        <v>#REF!</v>
      </c>
      <c r="AE1886" s="176" t="e">
        <f t="shared" si="296"/>
        <v>#REF!</v>
      </c>
      <c r="AF1886" s="170" t="e">
        <f>+VLOOKUP(CONCATENATE(TEXT(W1886,"yyyy"),"-",TEXT(W1886,"mm")),#REF!,2,0)</f>
        <v>#REF!</v>
      </c>
      <c r="AG1886" s="177" t="e">
        <f>+(AC1886*(1+'INFLAC PROYECTADA'!$B$8)^(AE1886))/((1+DEMANDADO!AF1886)^(AE1886))</f>
        <v>#REF!</v>
      </c>
      <c r="AH1886" s="169">
        <f>(0.2*VLOOKUP(D1886,'%.'!$A$1:$B$4,2,FALSE))+(0.35*VLOOKUP(E1886,'%.'!$A$1:$B$4,2,FALSE))+(0.1*VLOOKUP(F1886,'%.'!$A$1:$B$4,2,FALSE))+(0.35*VLOOKUP(G1886,'%.'!$A$1:$B$4,2,FALSE))</f>
        <v>0.05</v>
      </c>
      <c r="AI1886" s="128" t="str">
        <f t="shared" si="301"/>
        <v>REMOTA</v>
      </c>
      <c r="AJ1886" s="128" t="str">
        <f t="shared" si="297"/>
        <v>No se registra</v>
      </c>
      <c r="AK1886" s="178">
        <f t="shared" si="298"/>
        <v>0</v>
      </c>
    </row>
    <row r="1887" spans="1:37" ht="30" customHeight="1" x14ac:dyDescent="0.25">
      <c r="A1887" s="115">
        <v>1886</v>
      </c>
      <c r="B1887" s="82" t="s">
        <v>4082</v>
      </c>
      <c r="C1887" s="126" t="s">
        <v>4083</v>
      </c>
      <c r="D1887" s="83" t="s">
        <v>1</v>
      </c>
      <c r="E1887" s="83" t="s">
        <v>1</v>
      </c>
      <c r="F1887" s="83" t="s">
        <v>1</v>
      </c>
      <c r="G1887" s="124" t="s">
        <v>1</v>
      </c>
      <c r="H1887" s="169">
        <f t="shared" si="299"/>
        <v>0.05</v>
      </c>
      <c r="I1887" s="170" t="str">
        <f t="shared" si="300"/>
        <v>REMOTA</v>
      </c>
      <c r="J1887" s="292">
        <v>1197576</v>
      </c>
      <c r="K1887" s="221">
        <v>0</v>
      </c>
      <c r="L1887" s="83" t="s">
        <v>136</v>
      </c>
      <c r="M1887" s="188">
        <v>0</v>
      </c>
      <c r="N1887" s="83">
        <v>0</v>
      </c>
      <c r="O1887" s="189">
        <v>0</v>
      </c>
      <c r="P1887" s="83">
        <v>8</v>
      </c>
      <c r="Q1887" s="83" t="s">
        <v>4098</v>
      </c>
      <c r="R1887" s="83">
        <v>43012</v>
      </c>
      <c r="S1887" s="83">
        <v>43012</v>
      </c>
      <c r="T1887" s="83">
        <v>117199</v>
      </c>
      <c r="U1887" s="83" t="s">
        <v>76</v>
      </c>
      <c r="V1887" s="83"/>
      <c r="W1887" s="171">
        <v>44074</v>
      </c>
      <c r="X1887" s="172" t="e">
        <f>+CONCATENATE(TEXT(#REF!,"yyyy"),"-",TEXT(#REF!,"mm"))</f>
        <v>#REF!</v>
      </c>
      <c r="Y1887" s="173" t="str">
        <f t="shared" si="292"/>
        <v>8</v>
      </c>
      <c r="Z1887" s="172" t="str">
        <f t="shared" si="293"/>
        <v>2020-07</v>
      </c>
      <c r="AA1887" s="170" t="e">
        <f>+VLOOKUP(Z1887,#REF!,2,FALSE)/VLOOKUP(X1887,#REF!,2,FALSE)</f>
        <v>#REF!</v>
      </c>
      <c r="AB1887" s="174" t="e">
        <f t="shared" si="294"/>
        <v>#REF!</v>
      </c>
      <c r="AC1887" s="174" t="e">
        <f t="shared" si="295"/>
        <v>#REF!</v>
      </c>
      <c r="AD1887" s="175" t="e">
        <f>+#REF!+365*Y1887</f>
        <v>#REF!</v>
      </c>
      <c r="AE1887" s="176" t="e">
        <f t="shared" si="296"/>
        <v>#REF!</v>
      </c>
      <c r="AF1887" s="170" t="e">
        <f>+VLOOKUP(CONCATENATE(TEXT(W1887,"yyyy"),"-",TEXT(W1887,"mm")),#REF!,2,0)</f>
        <v>#REF!</v>
      </c>
      <c r="AG1887" s="177" t="e">
        <f>+(AC1887*(1+'INFLAC PROYECTADA'!$B$8)^(AE1887))/((1+DEMANDADO!AF1887)^(AE1887))</f>
        <v>#REF!</v>
      </c>
      <c r="AH1887" s="169">
        <f>(0.2*VLOOKUP(D1887,'%.'!$A$1:$B$4,2,FALSE))+(0.35*VLOOKUP(E1887,'%.'!$A$1:$B$4,2,FALSE))+(0.1*VLOOKUP(F1887,'%.'!$A$1:$B$4,2,FALSE))+(0.35*VLOOKUP(G1887,'%.'!$A$1:$B$4,2,FALSE))</f>
        <v>0.05</v>
      </c>
      <c r="AI1887" s="128" t="str">
        <f t="shared" si="301"/>
        <v>REMOTA</v>
      </c>
      <c r="AJ1887" s="128" t="str">
        <f t="shared" si="297"/>
        <v>No se registra</v>
      </c>
      <c r="AK1887" s="178">
        <f t="shared" si="298"/>
        <v>0</v>
      </c>
    </row>
    <row r="1888" spans="1:37" ht="30" customHeight="1" x14ac:dyDescent="0.25">
      <c r="A1888" s="115">
        <v>1887</v>
      </c>
      <c r="B1888" s="82" t="s">
        <v>4084</v>
      </c>
      <c r="C1888" s="126" t="s">
        <v>4085</v>
      </c>
      <c r="D1888" s="83" t="s">
        <v>48</v>
      </c>
      <c r="E1888" s="83" t="s">
        <v>48</v>
      </c>
      <c r="F1888" s="83" t="s">
        <v>1</v>
      </c>
      <c r="G1888" s="124" t="s">
        <v>48</v>
      </c>
      <c r="H1888" s="169">
        <f t="shared" si="299"/>
        <v>0.45500000000000002</v>
      </c>
      <c r="I1888" s="170" t="str">
        <f t="shared" si="300"/>
        <v>MEDIA</v>
      </c>
      <c r="J1888" s="292">
        <v>92061208</v>
      </c>
      <c r="K1888" s="221">
        <v>1</v>
      </c>
      <c r="L1888" s="83" t="s">
        <v>132</v>
      </c>
      <c r="M1888" s="188">
        <v>0</v>
      </c>
      <c r="N1888" s="83">
        <v>0</v>
      </c>
      <c r="O1888" s="189">
        <v>0</v>
      </c>
      <c r="P1888" s="83">
        <v>8</v>
      </c>
      <c r="Q1888" s="83" t="s">
        <v>4098</v>
      </c>
      <c r="R1888" s="83">
        <v>43012</v>
      </c>
      <c r="S1888" s="83">
        <v>43012</v>
      </c>
      <c r="T1888" s="83">
        <v>117199</v>
      </c>
      <c r="U1888" s="83"/>
      <c r="V1888" s="83"/>
      <c r="W1888" s="171">
        <v>44074</v>
      </c>
      <c r="X1888" s="172" t="e">
        <f>+CONCATENATE(TEXT(#REF!,"yyyy"),"-",TEXT(#REF!,"mm"))</f>
        <v>#REF!</v>
      </c>
      <c r="Y1888" s="173" t="str">
        <f t="shared" si="292"/>
        <v>8</v>
      </c>
      <c r="Z1888" s="172" t="str">
        <f t="shared" si="293"/>
        <v>2020-07</v>
      </c>
      <c r="AA1888" s="170" t="e">
        <f>+VLOOKUP(Z1888,#REF!,2,FALSE)/VLOOKUP(X1888,#REF!,2,FALSE)</f>
        <v>#REF!</v>
      </c>
      <c r="AB1888" s="174" t="e">
        <f t="shared" si="294"/>
        <v>#REF!</v>
      </c>
      <c r="AC1888" s="174" t="e">
        <f t="shared" si="295"/>
        <v>#REF!</v>
      </c>
      <c r="AD1888" s="175" t="e">
        <f>+#REF!+365*Y1888</f>
        <v>#REF!</v>
      </c>
      <c r="AE1888" s="176" t="e">
        <f t="shared" si="296"/>
        <v>#REF!</v>
      </c>
      <c r="AF1888" s="170" t="e">
        <f>+VLOOKUP(CONCATENATE(TEXT(W1888,"yyyy"),"-",TEXT(W1888,"mm")),#REF!,2,0)</f>
        <v>#REF!</v>
      </c>
      <c r="AG1888" s="177" t="e">
        <f>+(AC1888*(1+'INFLAC PROYECTADA'!$B$8)^(AE1888))/((1+DEMANDADO!AF1888)^(AE1888))</f>
        <v>#REF!</v>
      </c>
      <c r="AH1888" s="169">
        <f>(0.2*VLOOKUP(D1888,'%.'!$A$1:$B$4,2,FALSE))+(0.35*VLOOKUP(E1888,'%.'!$A$1:$B$4,2,FALSE))+(0.1*VLOOKUP(F1888,'%.'!$A$1:$B$4,2,FALSE))+(0.35*VLOOKUP(G1888,'%.'!$A$1:$B$4,2,FALSE))</f>
        <v>0.45500000000000002</v>
      </c>
      <c r="AI1888" s="128" t="str">
        <f t="shared" si="301"/>
        <v>MEDIA</v>
      </c>
      <c r="AJ1888" s="128" t="str">
        <f t="shared" si="297"/>
        <v>Cuentas de Orden</v>
      </c>
      <c r="AK1888" s="178" t="e">
        <f t="shared" si="298"/>
        <v>#REF!</v>
      </c>
    </row>
    <row r="1889" spans="1:37" ht="30" customHeight="1" x14ac:dyDescent="0.25">
      <c r="A1889" s="115">
        <v>1888</v>
      </c>
      <c r="B1889" s="82" t="s">
        <v>1508</v>
      </c>
      <c r="C1889" s="126" t="s">
        <v>4086</v>
      </c>
      <c r="D1889" s="83" t="s">
        <v>1</v>
      </c>
      <c r="E1889" s="83" t="s">
        <v>1</v>
      </c>
      <c r="F1889" s="83" t="s">
        <v>1</v>
      </c>
      <c r="G1889" s="124" t="s">
        <v>1</v>
      </c>
      <c r="H1889" s="169">
        <f t="shared" si="299"/>
        <v>0.05</v>
      </c>
      <c r="I1889" s="170" t="str">
        <f t="shared" si="300"/>
        <v>REMOTA</v>
      </c>
      <c r="J1889" s="292">
        <v>4610298</v>
      </c>
      <c r="K1889" s="221">
        <v>0</v>
      </c>
      <c r="L1889" s="83" t="s">
        <v>136</v>
      </c>
      <c r="M1889" s="188">
        <v>0</v>
      </c>
      <c r="N1889" s="83">
        <v>0</v>
      </c>
      <c r="O1889" s="189">
        <v>0</v>
      </c>
      <c r="P1889" s="83">
        <v>8</v>
      </c>
      <c r="Q1889" s="83" t="s">
        <v>4098</v>
      </c>
      <c r="R1889" s="83">
        <v>43012</v>
      </c>
      <c r="S1889" s="83">
        <v>43012</v>
      </c>
      <c r="T1889" s="83">
        <v>117199</v>
      </c>
      <c r="U1889" s="83"/>
      <c r="V1889" s="83"/>
      <c r="W1889" s="171">
        <v>44074</v>
      </c>
      <c r="X1889" s="172" t="e">
        <f>+CONCATENATE(TEXT(#REF!,"yyyy"),"-",TEXT(#REF!,"mm"))</f>
        <v>#REF!</v>
      </c>
      <c r="Y1889" s="173" t="str">
        <f t="shared" si="292"/>
        <v>8</v>
      </c>
      <c r="Z1889" s="172" t="str">
        <f t="shared" si="293"/>
        <v>2020-07</v>
      </c>
      <c r="AA1889" s="170" t="e">
        <f>+VLOOKUP(Z1889,#REF!,2,FALSE)/VLOOKUP(X1889,#REF!,2,FALSE)</f>
        <v>#REF!</v>
      </c>
      <c r="AB1889" s="174" t="e">
        <f t="shared" si="294"/>
        <v>#REF!</v>
      </c>
      <c r="AC1889" s="174" t="e">
        <f t="shared" si="295"/>
        <v>#REF!</v>
      </c>
      <c r="AD1889" s="175" t="e">
        <f>+#REF!+365*Y1889</f>
        <v>#REF!</v>
      </c>
      <c r="AE1889" s="176" t="e">
        <f t="shared" si="296"/>
        <v>#REF!</v>
      </c>
      <c r="AF1889" s="170" t="e">
        <f>+VLOOKUP(CONCATENATE(TEXT(W1889,"yyyy"),"-",TEXT(W1889,"mm")),#REF!,2,0)</f>
        <v>#REF!</v>
      </c>
      <c r="AG1889" s="177" t="e">
        <f>+(AC1889*(1+'INFLAC PROYECTADA'!$B$8)^(AE1889))/((1+DEMANDADO!AF1889)^(AE1889))</f>
        <v>#REF!</v>
      </c>
      <c r="AH1889" s="169">
        <f>(0.2*VLOOKUP(D1889,'%.'!$A$1:$B$4,2,FALSE))+(0.35*VLOOKUP(E1889,'%.'!$A$1:$B$4,2,FALSE))+(0.1*VLOOKUP(F1889,'%.'!$A$1:$B$4,2,FALSE))+(0.35*VLOOKUP(G1889,'%.'!$A$1:$B$4,2,FALSE))</f>
        <v>0.05</v>
      </c>
      <c r="AI1889" s="128" t="str">
        <f t="shared" si="301"/>
        <v>REMOTA</v>
      </c>
      <c r="AJ1889" s="128" t="str">
        <f t="shared" si="297"/>
        <v>No se registra</v>
      </c>
      <c r="AK1889" s="178">
        <f t="shared" si="298"/>
        <v>0</v>
      </c>
    </row>
    <row r="1890" spans="1:37" ht="30" customHeight="1" x14ac:dyDescent="0.25">
      <c r="A1890" s="115">
        <v>1889</v>
      </c>
      <c r="B1890" s="82" t="s">
        <v>1409</v>
      </c>
      <c r="C1890" s="126" t="s">
        <v>4087</v>
      </c>
      <c r="D1890" s="83" t="s">
        <v>1</v>
      </c>
      <c r="E1890" s="83" t="s">
        <v>1</v>
      </c>
      <c r="F1890" s="83" t="s">
        <v>1</v>
      </c>
      <c r="G1890" s="124" t="s">
        <v>1</v>
      </c>
      <c r="H1890" s="169">
        <f t="shared" si="299"/>
        <v>0.05</v>
      </c>
      <c r="I1890" s="170" t="str">
        <f t="shared" si="300"/>
        <v>REMOTA</v>
      </c>
      <c r="J1890" s="292">
        <v>54500000</v>
      </c>
      <c r="K1890" s="221">
        <v>0</v>
      </c>
      <c r="L1890" s="83" t="s">
        <v>149</v>
      </c>
      <c r="M1890" s="188">
        <v>0</v>
      </c>
      <c r="N1890" s="83">
        <v>0</v>
      </c>
      <c r="O1890" s="189">
        <v>0</v>
      </c>
      <c r="P1890" s="83">
        <v>8</v>
      </c>
      <c r="Q1890" s="83" t="s">
        <v>4098</v>
      </c>
      <c r="R1890" s="83">
        <v>43012</v>
      </c>
      <c r="S1890" s="83">
        <v>43012</v>
      </c>
      <c r="T1890" s="83">
        <v>117199</v>
      </c>
      <c r="U1890" s="83" t="s">
        <v>171</v>
      </c>
      <c r="V1890" s="83" t="s">
        <v>1214</v>
      </c>
      <c r="W1890" s="171">
        <v>44074</v>
      </c>
      <c r="X1890" s="172" t="e">
        <f>+CONCATENATE(TEXT(#REF!,"yyyy"),"-",TEXT(#REF!,"mm"))</f>
        <v>#REF!</v>
      </c>
      <c r="Y1890" s="173" t="str">
        <f t="shared" si="292"/>
        <v>8</v>
      </c>
      <c r="Z1890" s="172" t="str">
        <f t="shared" si="293"/>
        <v>2020-07</v>
      </c>
      <c r="AA1890" s="170" t="e">
        <f>+VLOOKUP(Z1890,#REF!,2,FALSE)/VLOOKUP(X1890,#REF!,2,FALSE)</f>
        <v>#REF!</v>
      </c>
      <c r="AB1890" s="174" t="e">
        <f t="shared" si="294"/>
        <v>#REF!</v>
      </c>
      <c r="AC1890" s="174" t="e">
        <f t="shared" si="295"/>
        <v>#REF!</v>
      </c>
      <c r="AD1890" s="175" t="e">
        <f>+#REF!+365*Y1890</f>
        <v>#REF!</v>
      </c>
      <c r="AE1890" s="176" t="e">
        <f t="shared" si="296"/>
        <v>#REF!</v>
      </c>
      <c r="AF1890" s="170" t="e">
        <f>+VLOOKUP(CONCATENATE(TEXT(W1890,"yyyy"),"-",TEXT(W1890,"mm")),#REF!,2,0)</f>
        <v>#REF!</v>
      </c>
      <c r="AG1890" s="177" t="e">
        <f>+(AC1890*(1+'INFLAC PROYECTADA'!$B$8)^(AE1890))/((1+DEMANDADO!AF1890)^(AE1890))</f>
        <v>#REF!</v>
      </c>
      <c r="AH1890" s="169">
        <f>(0.2*VLOOKUP(D1890,'%.'!$A$1:$B$4,2,FALSE))+(0.35*VLOOKUP(E1890,'%.'!$A$1:$B$4,2,FALSE))+(0.1*VLOOKUP(F1890,'%.'!$A$1:$B$4,2,FALSE))+(0.35*VLOOKUP(G1890,'%.'!$A$1:$B$4,2,FALSE))</f>
        <v>0.05</v>
      </c>
      <c r="AI1890" s="128" t="str">
        <f t="shared" si="301"/>
        <v>REMOTA</v>
      </c>
      <c r="AJ1890" s="128" t="str">
        <f t="shared" si="297"/>
        <v>No se registra</v>
      </c>
      <c r="AK1890" s="178">
        <f t="shared" si="298"/>
        <v>0</v>
      </c>
    </row>
    <row r="1891" spans="1:37" ht="30" customHeight="1" x14ac:dyDescent="0.25">
      <c r="A1891" s="115">
        <v>1890</v>
      </c>
      <c r="B1891" s="82" t="s">
        <v>1409</v>
      </c>
      <c r="C1891" s="126" t="s">
        <v>4088</v>
      </c>
      <c r="D1891" s="83" t="s">
        <v>1</v>
      </c>
      <c r="E1891" s="83" t="s">
        <v>1</v>
      </c>
      <c r="F1891" s="83" t="s">
        <v>1</v>
      </c>
      <c r="G1891" s="124" t="s">
        <v>1</v>
      </c>
      <c r="H1891" s="169">
        <f t="shared" si="299"/>
        <v>0.05</v>
      </c>
      <c r="I1891" s="170" t="str">
        <f t="shared" si="300"/>
        <v>REMOTA</v>
      </c>
      <c r="J1891" s="292">
        <v>0</v>
      </c>
      <c r="K1891" s="221">
        <v>0</v>
      </c>
      <c r="L1891" s="83" t="s">
        <v>149</v>
      </c>
      <c r="M1891" s="188">
        <v>0</v>
      </c>
      <c r="N1891" s="83">
        <v>0</v>
      </c>
      <c r="O1891" s="189">
        <v>0</v>
      </c>
      <c r="P1891" s="83">
        <v>8</v>
      </c>
      <c r="Q1891" s="83" t="s">
        <v>4098</v>
      </c>
      <c r="R1891" s="83">
        <v>43012</v>
      </c>
      <c r="S1891" s="83">
        <v>43012</v>
      </c>
      <c r="T1891" s="83">
        <v>117199</v>
      </c>
      <c r="U1891" s="83" t="s">
        <v>171</v>
      </c>
      <c r="V1891" s="83" t="s">
        <v>1214</v>
      </c>
      <c r="W1891" s="171">
        <v>44074</v>
      </c>
      <c r="X1891" s="172" t="e">
        <f>+CONCATENATE(TEXT(#REF!,"yyyy"),"-",TEXT(#REF!,"mm"))</f>
        <v>#REF!</v>
      </c>
      <c r="Y1891" s="173" t="str">
        <f t="shared" si="292"/>
        <v>8</v>
      </c>
      <c r="Z1891" s="172" t="str">
        <f t="shared" si="293"/>
        <v>2020-07</v>
      </c>
      <c r="AA1891" s="170" t="e">
        <f>+VLOOKUP(Z1891,#REF!,2,FALSE)/VLOOKUP(X1891,#REF!,2,FALSE)</f>
        <v>#REF!</v>
      </c>
      <c r="AB1891" s="174" t="e">
        <f t="shared" si="294"/>
        <v>#REF!</v>
      </c>
      <c r="AC1891" s="174" t="e">
        <f t="shared" si="295"/>
        <v>#REF!</v>
      </c>
      <c r="AD1891" s="175" t="e">
        <f>+#REF!+365*Y1891</f>
        <v>#REF!</v>
      </c>
      <c r="AE1891" s="176" t="e">
        <f t="shared" si="296"/>
        <v>#REF!</v>
      </c>
      <c r="AF1891" s="170" t="e">
        <f>+VLOOKUP(CONCATENATE(TEXT(W1891,"yyyy"),"-",TEXT(W1891,"mm")),#REF!,2,0)</f>
        <v>#REF!</v>
      </c>
      <c r="AG1891" s="177" t="e">
        <f>+(AC1891*(1+'INFLAC PROYECTADA'!$B$8)^(AE1891))/((1+DEMANDADO!AF1891)^(AE1891))</f>
        <v>#REF!</v>
      </c>
      <c r="AH1891" s="169">
        <f>(0.2*VLOOKUP(D1891,'%.'!$A$1:$B$4,2,FALSE))+(0.35*VLOOKUP(E1891,'%.'!$A$1:$B$4,2,FALSE))+(0.1*VLOOKUP(F1891,'%.'!$A$1:$B$4,2,FALSE))+(0.35*VLOOKUP(G1891,'%.'!$A$1:$B$4,2,FALSE))</f>
        <v>0.05</v>
      </c>
      <c r="AI1891" s="128" t="str">
        <f t="shared" si="301"/>
        <v>REMOTA</v>
      </c>
      <c r="AJ1891" s="128" t="str">
        <f t="shared" si="297"/>
        <v>No se registra</v>
      </c>
      <c r="AK1891" s="178">
        <f t="shared" si="298"/>
        <v>0</v>
      </c>
    </row>
    <row r="1892" spans="1:37" ht="30" customHeight="1" x14ac:dyDescent="0.25">
      <c r="A1892" s="115">
        <v>1891</v>
      </c>
      <c r="B1892" s="82" t="s">
        <v>4089</v>
      </c>
      <c r="C1892" s="126" t="s">
        <v>4090</v>
      </c>
      <c r="D1892" s="83" t="s">
        <v>1</v>
      </c>
      <c r="E1892" s="83" t="s">
        <v>1</v>
      </c>
      <c r="F1892" s="83" t="s">
        <v>1</v>
      </c>
      <c r="G1892" s="124" t="s">
        <v>48</v>
      </c>
      <c r="H1892" s="169">
        <f t="shared" si="299"/>
        <v>0.20749999999999999</v>
      </c>
      <c r="I1892" s="170" t="str">
        <f t="shared" si="300"/>
        <v>BAJA</v>
      </c>
      <c r="J1892" s="292">
        <v>42000000</v>
      </c>
      <c r="K1892" s="221">
        <v>0</v>
      </c>
      <c r="L1892" s="83" t="s">
        <v>129</v>
      </c>
      <c r="M1892" s="188">
        <v>0</v>
      </c>
      <c r="N1892" s="83">
        <v>0</v>
      </c>
      <c r="O1892" s="189">
        <v>0</v>
      </c>
      <c r="P1892" s="83">
        <v>8</v>
      </c>
      <c r="Q1892" s="83" t="s">
        <v>4098</v>
      </c>
      <c r="R1892" s="83">
        <v>43012</v>
      </c>
      <c r="S1892" s="83">
        <v>43012</v>
      </c>
      <c r="T1892" s="83">
        <v>117199</v>
      </c>
      <c r="U1892" s="83" t="s">
        <v>171</v>
      </c>
      <c r="V1892" s="83" t="s">
        <v>1214</v>
      </c>
      <c r="W1892" s="171">
        <v>44074</v>
      </c>
      <c r="X1892" s="172" t="e">
        <f>+CONCATENATE(TEXT(#REF!,"yyyy"),"-",TEXT(#REF!,"mm"))</f>
        <v>#REF!</v>
      </c>
      <c r="Y1892" s="173" t="str">
        <f t="shared" si="292"/>
        <v>8</v>
      </c>
      <c r="Z1892" s="172" t="str">
        <f t="shared" si="293"/>
        <v>2020-07</v>
      </c>
      <c r="AA1892" s="170" t="e">
        <f>+VLOOKUP(Z1892,#REF!,2,FALSE)/VLOOKUP(X1892,#REF!,2,FALSE)</f>
        <v>#REF!</v>
      </c>
      <c r="AB1892" s="174" t="e">
        <f t="shared" si="294"/>
        <v>#REF!</v>
      </c>
      <c r="AC1892" s="174" t="e">
        <f t="shared" si="295"/>
        <v>#REF!</v>
      </c>
      <c r="AD1892" s="175" t="e">
        <f>+#REF!+365*Y1892</f>
        <v>#REF!</v>
      </c>
      <c r="AE1892" s="176" t="e">
        <f t="shared" si="296"/>
        <v>#REF!</v>
      </c>
      <c r="AF1892" s="170" t="e">
        <f>+VLOOKUP(CONCATENATE(TEXT(W1892,"yyyy"),"-",TEXT(W1892,"mm")),#REF!,2,0)</f>
        <v>#REF!</v>
      </c>
      <c r="AG1892" s="177" t="e">
        <f>+(AC1892*(1+'INFLAC PROYECTADA'!$B$8)^(AE1892))/((1+DEMANDADO!AF1892)^(AE1892))</f>
        <v>#REF!</v>
      </c>
      <c r="AH1892" s="169">
        <f>(0.2*VLOOKUP(D1892,'%.'!$A$1:$B$4,2,FALSE))+(0.35*VLOOKUP(E1892,'%.'!$A$1:$B$4,2,FALSE))+(0.1*VLOOKUP(F1892,'%.'!$A$1:$B$4,2,FALSE))+(0.35*VLOOKUP(G1892,'%.'!$A$1:$B$4,2,FALSE))</f>
        <v>0.20749999999999999</v>
      </c>
      <c r="AI1892" s="128" t="str">
        <f t="shared" si="301"/>
        <v>BAJA</v>
      </c>
      <c r="AJ1892" s="128" t="str">
        <f t="shared" si="297"/>
        <v>Cuentas de Orden</v>
      </c>
      <c r="AK1892" s="178" t="e">
        <f t="shared" si="298"/>
        <v>#REF!</v>
      </c>
    </row>
    <row r="1893" spans="1:37" ht="30" customHeight="1" x14ac:dyDescent="0.25">
      <c r="A1893" s="115">
        <v>1892</v>
      </c>
      <c r="B1893" s="82" t="s">
        <v>4091</v>
      </c>
      <c r="C1893" s="126" t="s">
        <v>4092</v>
      </c>
      <c r="D1893" s="83" t="s">
        <v>48</v>
      </c>
      <c r="E1893" s="83" t="s">
        <v>48</v>
      </c>
      <c r="F1893" s="83" t="s">
        <v>1</v>
      </c>
      <c r="G1893" s="124" t="s">
        <v>0</v>
      </c>
      <c r="H1893" s="169">
        <f t="shared" si="299"/>
        <v>0.63</v>
      </c>
      <c r="I1893" s="170" t="str">
        <f t="shared" si="300"/>
        <v>ALTA</v>
      </c>
      <c r="J1893" s="292">
        <v>478125695</v>
      </c>
      <c r="K1893" s="221">
        <v>0.1</v>
      </c>
      <c r="L1893" s="83" t="s">
        <v>128</v>
      </c>
      <c r="M1893" s="188">
        <v>0</v>
      </c>
      <c r="N1893" s="83">
        <v>0</v>
      </c>
      <c r="O1893" s="189">
        <v>0</v>
      </c>
      <c r="P1893" s="83">
        <v>8</v>
      </c>
      <c r="Q1893" s="83" t="s">
        <v>4098</v>
      </c>
      <c r="R1893" s="83">
        <v>43012</v>
      </c>
      <c r="S1893" s="83">
        <v>43012</v>
      </c>
      <c r="T1893" s="83">
        <v>117199</v>
      </c>
      <c r="U1893" s="83" t="s">
        <v>171</v>
      </c>
      <c r="V1893" s="82" t="s">
        <v>4107</v>
      </c>
      <c r="W1893" s="171">
        <v>44074</v>
      </c>
      <c r="X1893" s="172" t="e">
        <f>+CONCATENATE(TEXT(#REF!,"yyyy"),"-",TEXT(#REF!,"mm"))</f>
        <v>#REF!</v>
      </c>
      <c r="Y1893" s="173" t="str">
        <f t="shared" si="292"/>
        <v>8</v>
      </c>
      <c r="Z1893" s="172" t="str">
        <f t="shared" si="293"/>
        <v>2020-07</v>
      </c>
      <c r="AA1893" s="170" t="e">
        <f>+VLOOKUP(Z1893,#REF!,2,FALSE)/VLOOKUP(X1893,#REF!,2,FALSE)</f>
        <v>#REF!</v>
      </c>
      <c r="AB1893" s="174" t="e">
        <f t="shared" si="294"/>
        <v>#REF!</v>
      </c>
      <c r="AC1893" s="174" t="e">
        <f t="shared" si="295"/>
        <v>#REF!</v>
      </c>
      <c r="AD1893" s="175" t="e">
        <f>+#REF!+365*Y1893</f>
        <v>#REF!</v>
      </c>
      <c r="AE1893" s="176" t="e">
        <f t="shared" si="296"/>
        <v>#REF!</v>
      </c>
      <c r="AF1893" s="170" t="e">
        <f>+VLOOKUP(CONCATENATE(TEXT(W1893,"yyyy"),"-",TEXT(W1893,"mm")),#REF!,2,0)</f>
        <v>#REF!</v>
      </c>
      <c r="AG1893" s="177" t="e">
        <f>+(AC1893*(1+'INFLAC PROYECTADA'!$B$8)^(AE1893))/((1+DEMANDADO!AF1893)^(AE1893))</f>
        <v>#REF!</v>
      </c>
      <c r="AH1893" s="169">
        <f>(0.2*VLOOKUP(D1893,'%.'!$A$1:$B$4,2,FALSE))+(0.35*VLOOKUP(E1893,'%.'!$A$1:$B$4,2,FALSE))+(0.1*VLOOKUP(F1893,'%.'!$A$1:$B$4,2,FALSE))+(0.35*VLOOKUP(G1893,'%.'!$A$1:$B$4,2,FALSE))</f>
        <v>0.63</v>
      </c>
      <c r="AI1893" s="128" t="str">
        <f t="shared" si="301"/>
        <v>ALTA</v>
      </c>
      <c r="AJ1893" s="128" t="str">
        <f t="shared" si="297"/>
        <v>Provisión contable</v>
      </c>
      <c r="AK1893" s="178" t="e">
        <f t="shared" si="298"/>
        <v>#REF!</v>
      </c>
    </row>
    <row r="1894" spans="1:37" ht="30" customHeight="1" x14ac:dyDescent="0.25">
      <c r="A1894" s="115">
        <v>1893</v>
      </c>
      <c r="B1894" s="82" t="s">
        <v>4093</v>
      </c>
      <c r="C1894" s="126" t="s">
        <v>4094</v>
      </c>
      <c r="D1894" s="83" t="s">
        <v>0</v>
      </c>
      <c r="E1894" s="83" t="s">
        <v>48</v>
      </c>
      <c r="F1894" s="83" t="s">
        <v>1</v>
      </c>
      <c r="G1894" s="124" t="s">
        <v>0</v>
      </c>
      <c r="H1894" s="169">
        <f t="shared" si="299"/>
        <v>0.73</v>
      </c>
      <c r="I1894" s="170" t="str">
        <f t="shared" si="300"/>
        <v>ALTA</v>
      </c>
      <c r="J1894" s="292">
        <v>192527809</v>
      </c>
      <c r="K1894" s="221">
        <v>0.1</v>
      </c>
      <c r="L1894" s="83" t="s">
        <v>128</v>
      </c>
      <c r="M1894" s="188">
        <v>0</v>
      </c>
      <c r="N1894" s="83">
        <v>0</v>
      </c>
      <c r="O1894" s="189">
        <v>0</v>
      </c>
      <c r="P1894" s="83">
        <v>4</v>
      </c>
      <c r="Q1894" s="83" t="s">
        <v>4098</v>
      </c>
      <c r="R1894" s="83">
        <v>43012</v>
      </c>
      <c r="S1894" s="93">
        <v>43012</v>
      </c>
      <c r="T1894" s="83">
        <v>117199</v>
      </c>
      <c r="U1894" s="83" t="s">
        <v>21</v>
      </c>
      <c r="V1894" s="82" t="s">
        <v>4108</v>
      </c>
      <c r="W1894" s="171">
        <v>44074</v>
      </c>
      <c r="X1894" s="172" t="e">
        <f>+CONCATENATE(TEXT(#REF!,"yyyy"),"-",TEXT(#REF!,"mm"))</f>
        <v>#REF!</v>
      </c>
      <c r="Y1894" s="173" t="str">
        <f t="shared" si="292"/>
        <v>4</v>
      </c>
      <c r="Z1894" s="172" t="str">
        <f t="shared" si="293"/>
        <v>2020-07</v>
      </c>
      <c r="AA1894" s="170" t="e">
        <f>+VLOOKUP(Z1894,#REF!,2,FALSE)/VLOOKUP(X1894,#REF!,2,FALSE)</f>
        <v>#REF!</v>
      </c>
      <c r="AB1894" s="174" t="e">
        <f t="shared" si="294"/>
        <v>#REF!</v>
      </c>
      <c r="AC1894" s="174" t="e">
        <f t="shared" si="295"/>
        <v>#REF!</v>
      </c>
      <c r="AD1894" s="175" t="e">
        <f>+#REF!+365*Y1894</f>
        <v>#REF!</v>
      </c>
      <c r="AE1894" s="176" t="e">
        <f t="shared" si="296"/>
        <v>#REF!</v>
      </c>
      <c r="AF1894" s="170" t="e">
        <f>+VLOOKUP(CONCATENATE(TEXT(W1894,"yyyy"),"-",TEXT(W1894,"mm")),#REF!,2,0)</f>
        <v>#REF!</v>
      </c>
      <c r="AG1894" s="177" t="e">
        <f>+(AC1894*(1+'INFLAC PROYECTADA'!$B$8)^(AE1894))/((1+DEMANDADO!AF1894)^(AE1894))</f>
        <v>#REF!</v>
      </c>
      <c r="AH1894" s="169">
        <f>(0.2*VLOOKUP(D1894,'%.'!$A$1:$B$4,2,FALSE))+(0.35*VLOOKUP(E1894,'%.'!$A$1:$B$4,2,FALSE))+(0.1*VLOOKUP(F1894,'%.'!$A$1:$B$4,2,FALSE))+(0.35*VLOOKUP(G1894,'%.'!$A$1:$B$4,2,FALSE))</f>
        <v>0.73</v>
      </c>
      <c r="AI1894" s="128" t="str">
        <f t="shared" si="301"/>
        <v>ALTA</v>
      </c>
      <c r="AJ1894" s="128" t="str">
        <f t="shared" si="297"/>
        <v>Provisión contable</v>
      </c>
      <c r="AK1894" s="178" t="e">
        <f t="shared" si="298"/>
        <v>#REF!</v>
      </c>
    </row>
    <row r="1895" spans="1:37" ht="30" customHeight="1" x14ac:dyDescent="0.25">
      <c r="A1895" s="115">
        <v>1894</v>
      </c>
      <c r="B1895" s="82" t="s">
        <v>4093</v>
      </c>
      <c r="C1895" s="126" t="s">
        <v>4095</v>
      </c>
      <c r="D1895" s="83" t="s">
        <v>1</v>
      </c>
      <c r="E1895" s="83" t="s">
        <v>1</v>
      </c>
      <c r="F1895" s="83" t="s">
        <v>1</v>
      </c>
      <c r="G1895" s="124" t="s">
        <v>48</v>
      </c>
      <c r="H1895" s="169">
        <f t="shared" si="299"/>
        <v>0.20749999999999999</v>
      </c>
      <c r="I1895" s="170" t="str">
        <f t="shared" si="300"/>
        <v>BAJA</v>
      </c>
      <c r="J1895" s="292">
        <v>88687000</v>
      </c>
      <c r="K1895" s="221">
        <v>0.1</v>
      </c>
      <c r="L1895" s="83" t="s">
        <v>128</v>
      </c>
      <c r="M1895" s="188">
        <v>0</v>
      </c>
      <c r="N1895" s="83">
        <v>0</v>
      </c>
      <c r="O1895" s="189">
        <v>0</v>
      </c>
      <c r="P1895" s="83">
        <v>4</v>
      </c>
      <c r="Q1895" s="83" t="s">
        <v>4098</v>
      </c>
      <c r="R1895" s="83">
        <v>43012</v>
      </c>
      <c r="S1895" s="93">
        <v>43012</v>
      </c>
      <c r="T1895" s="83">
        <v>117199</v>
      </c>
      <c r="U1895" s="83" t="s">
        <v>171</v>
      </c>
      <c r="V1895" s="83" t="s">
        <v>1214</v>
      </c>
      <c r="W1895" s="171">
        <v>44074</v>
      </c>
      <c r="X1895" s="172" t="e">
        <f>+CONCATENATE(TEXT(#REF!,"yyyy"),"-",TEXT(#REF!,"mm"))</f>
        <v>#REF!</v>
      </c>
      <c r="Y1895" s="173" t="str">
        <f t="shared" si="292"/>
        <v>4</v>
      </c>
      <c r="Z1895" s="172" t="str">
        <f t="shared" si="293"/>
        <v>2020-07</v>
      </c>
      <c r="AA1895" s="170" t="e">
        <f>+VLOOKUP(Z1895,#REF!,2,FALSE)/VLOOKUP(X1895,#REF!,2,FALSE)</f>
        <v>#REF!</v>
      </c>
      <c r="AB1895" s="174" t="e">
        <f t="shared" si="294"/>
        <v>#REF!</v>
      </c>
      <c r="AC1895" s="174" t="e">
        <f t="shared" si="295"/>
        <v>#REF!</v>
      </c>
      <c r="AD1895" s="175" t="e">
        <f>+#REF!+365*Y1895</f>
        <v>#REF!</v>
      </c>
      <c r="AE1895" s="176" t="e">
        <f t="shared" si="296"/>
        <v>#REF!</v>
      </c>
      <c r="AF1895" s="170" t="e">
        <f>+VLOOKUP(CONCATENATE(TEXT(W1895,"yyyy"),"-",TEXT(W1895,"mm")),#REF!,2,0)</f>
        <v>#REF!</v>
      </c>
      <c r="AG1895" s="177" t="e">
        <f>+(AC1895*(1+'INFLAC PROYECTADA'!$B$8)^(AE1895))/((1+DEMANDADO!AF1895)^(AE1895))</f>
        <v>#REF!</v>
      </c>
      <c r="AH1895" s="169">
        <f>(0.2*VLOOKUP(D1895,'%.'!$A$1:$B$4,2,FALSE))+(0.35*VLOOKUP(E1895,'%.'!$A$1:$B$4,2,FALSE))+(0.1*VLOOKUP(F1895,'%.'!$A$1:$B$4,2,FALSE))+(0.35*VLOOKUP(G1895,'%.'!$A$1:$B$4,2,FALSE))</f>
        <v>0.20749999999999999</v>
      </c>
      <c r="AI1895" s="128" t="str">
        <f t="shared" si="301"/>
        <v>BAJA</v>
      </c>
      <c r="AJ1895" s="128" t="str">
        <f t="shared" si="297"/>
        <v>Cuentas de Orden</v>
      </c>
      <c r="AK1895" s="178" t="e">
        <f t="shared" si="298"/>
        <v>#REF!</v>
      </c>
    </row>
    <row r="1896" spans="1:37" ht="30" customHeight="1" x14ac:dyDescent="0.25">
      <c r="A1896" s="115">
        <v>1895</v>
      </c>
      <c r="B1896" s="82" t="s">
        <v>1509</v>
      </c>
      <c r="C1896" s="126" t="s">
        <v>4096</v>
      </c>
      <c r="D1896" s="83" t="s">
        <v>48</v>
      </c>
      <c r="E1896" s="83" t="s">
        <v>48</v>
      </c>
      <c r="F1896" s="83" t="s">
        <v>1</v>
      </c>
      <c r="G1896" s="124" t="s">
        <v>48</v>
      </c>
      <c r="H1896" s="169">
        <f t="shared" si="299"/>
        <v>0.45500000000000002</v>
      </c>
      <c r="I1896" s="170" t="str">
        <f t="shared" si="300"/>
        <v>MEDIA</v>
      </c>
      <c r="J1896" s="292">
        <v>317488453</v>
      </c>
      <c r="K1896" s="221">
        <v>0.1</v>
      </c>
      <c r="L1896" s="83" t="s">
        <v>128</v>
      </c>
      <c r="M1896" s="188">
        <v>0</v>
      </c>
      <c r="N1896" s="83">
        <v>0</v>
      </c>
      <c r="O1896" s="189">
        <v>0</v>
      </c>
      <c r="P1896" s="83">
        <v>4</v>
      </c>
      <c r="Q1896" s="83" t="s">
        <v>4098</v>
      </c>
      <c r="R1896" s="83">
        <v>43012</v>
      </c>
      <c r="S1896" s="93">
        <v>43012</v>
      </c>
      <c r="T1896" s="83">
        <v>117199</v>
      </c>
      <c r="U1896" s="83" t="s">
        <v>21</v>
      </c>
      <c r="V1896" s="82" t="s">
        <v>4109</v>
      </c>
      <c r="W1896" s="171">
        <v>44074</v>
      </c>
      <c r="X1896" s="172" t="e">
        <f>+CONCATENATE(TEXT(#REF!,"yyyy"),"-",TEXT(#REF!,"mm"))</f>
        <v>#REF!</v>
      </c>
      <c r="Y1896" s="173" t="str">
        <f t="shared" si="292"/>
        <v>4</v>
      </c>
      <c r="Z1896" s="172" t="str">
        <f t="shared" si="293"/>
        <v>2020-07</v>
      </c>
      <c r="AA1896" s="170" t="e">
        <f>+VLOOKUP(Z1896,#REF!,2,FALSE)/VLOOKUP(X1896,#REF!,2,FALSE)</f>
        <v>#REF!</v>
      </c>
      <c r="AB1896" s="174" t="e">
        <f t="shared" si="294"/>
        <v>#REF!</v>
      </c>
      <c r="AC1896" s="174" t="e">
        <f t="shared" si="295"/>
        <v>#REF!</v>
      </c>
      <c r="AD1896" s="175" t="e">
        <f>+#REF!+365*Y1896</f>
        <v>#REF!</v>
      </c>
      <c r="AE1896" s="176" t="e">
        <f t="shared" si="296"/>
        <v>#REF!</v>
      </c>
      <c r="AF1896" s="170" t="e">
        <f>+VLOOKUP(CONCATENATE(TEXT(W1896,"yyyy"),"-",TEXT(W1896,"mm")),#REF!,2,0)</f>
        <v>#REF!</v>
      </c>
      <c r="AG1896" s="177" t="e">
        <f>+(AC1896*(1+'INFLAC PROYECTADA'!$B$8)^(AE1896))/((1+DEMANDADO!AF1896)^(AE1896))</f>
        <v>#REF!</v>
      </c>
      <c r="AH1896" s="169">
        <f>(0.2*VLOOKUP(D1896,'%.'!$A$1:$B$4,2,FALSE))+(0.35*VLOOKUP(E1896,'%.'!$A$1:$B$4,2,FALSE))+(0.1*VLOOKUP(F1896,'%.'!$A$1:$B$4,2,FALSE))+(0.35*VLOOKUP(G1896,'%.'!$A$1:$B$4,2,FALSE))</f>
        <v>0.45500000000000002</v>
      </c>
      <c r="AI1896" s="128" t="str">
        <f t="shared" si="301"/>
        <v>MEDIA</v>
      </c>
      <c r="AJ1896" s="128" t="str">
        <f t="shared" si="297"/>
        <v>Cuentas de Orden</v>
      </c>
      <c r="AK1896" s="178" t="e">
        <f t="shared" si="298"/>
        <v>#REF!</v>
      </c>
    </row>
    <row r="1897" spans="1:37" ht="30" customHeight="1" x14ac:dyDescent="0.25">
      <c r="A1897" s="115">
        <v>1896</v>
      </c>
      <c r="B1897" s="82" t="s">
        <v>688</v>
      </c>
      <c r="C1897" s="126" t="s">
        <v>4097</v>
      </c>
      <c r="D1897" s="83" t="s">
        <v>1</v>
      </c>
      <c r="E1897" s="83" t="s">
        <v>48</v>
      </c>
      <c r="F1897" s="83" t="s">
        <v>1</v>
      </c>
      <c r="G1897" s="124" t="s">
        <v>48</v>
      </c>
      <c r="H1897" s="169">
        <f t="shared" si="299"/>
        <v>0.36499999999999999</v>
      </c>
      <c r="I1897" s="170" t="str">
        <f t="shared" si="300"/>
        <v>MEDIA</v>
      </c>
      <c r="J1897" s="292">
        <v>1535000000</v>
      </c>
      <c r="K1897" s="221">
        <v>0.15</v>
      </c>
      <c r="L1897" s="83" t="s">
        <v>128</v>
      </c>
      <c r="M1897" s="188">
        <v>0</v>
      </c>
      <c r="N1897" s="83">
        <v>0</v>
      </c>
      <c r="O1897" s="85" t="s">
        <v>5984</v>
      </c>
      <c r="P1897" s="83">
        <v>4</v>
      </c>
      <c r="Q1897" s="83" t="s">
        <v>4098</v>
      </c>
      <c r="R1897" s="83">
        <v>43012</v>
      </c>
      <c r="S1897" s="93">
        <v>43012</v>
      </c>
      <c r="T1897" s="83">
        <v>117199</v>
      </c>
      <c r="U1897" s="83" t="s">
        <v>165</v>
      </c>
      <c r="V1897" s="83" t="s">
        <v>4110</v>
      </c>
      <c r="W1897" s="171">
        <v>44074</v>
      </c>
      <c r="X1897" s="172" t="e">
        <f>+CONCATENATE(TEXT(#REF!,"yyyy"),"-",TEXT(#REF!,"mm"))</f>
        <v>#REF!</v>
      </c>
      <c r="Y1897" s="173" t="str">
        <f t="shared" si="292"/>
        <v>4</v>
      </c>
      <c r="Z1897" s="172" t="str">
        <f t="shared" si="293"/>
        <v>2020-07</v>
      </c>
      <c r="AA1897" s="170" t="e">
        <f>+VLOOKUP(Z1897,#REF!,2,FALSE)/VLOOKUP(X1897,#REF!,2,FALSE)</f>
        <v>#REF!</v>
      </c>
      <c r="AB1897" s="174" t="e">
        <f t="shared" si="294"/>
        <v>#REF!</v>
      </c>
      <c r="AC1897" s="174" t="e">
        <f t="shared" si="295"/>
        <v>#REF!</v>
      </c>
      <c r="AD1897" s="175" t="e">
        <f>+#REF!+365*Y1897</f>
        <v>#REF!</v>
      </c>
      <c r="AE1897" s="176" t="e">
        <f t="shared" si="296"/>
        <v>#REF!</v>
      </c>
      <c r="AF1897" s="170" t="e">
        <f>+VLOOKUP(CONCATENATE(TEXT(W1897,"yyyy"),"-",TEXT(W1897,"mm")),#REF!,2,0)</f>
        <v>#REF!</v>
      </c>
      <c r="AG1897" s="177" t="e">
        <f>+(AC1897*(1+'INFLAC PROYECTADA'!$B$8)^(AE1897))/((1+DEMANDADO!AF1897)^(AE1897))</f>
        <v>#REF!</v>
      </c>
      <c r="AH1897" s="169">
        <f>(0.2*VLOOKUP(D1897,'%.'!$A$1:$B$4,2,FALSE))+(0.35*VLOOKUP(E1897,'%.'!$A$1:$B$4,2,FALSE))+(0.1*VLOOKUP(F1897,'%.'!$A$1:$B$4,2,FALSE))+(0.35*VLOOKUP(G1897,'%.'!$A$1:$B$4,2,FALSE))</f>
        <v>0.36499999999999999</v>
      </c>
      <c r="AI1897" s="128" t="str">
        <f t="shared" si="301"/>
        <v>MEDIA</v>
      </c>
      <c r="AJ1897" s="128" t="str">
        <f t="shared" si="297"/>
        <v>Cuentas de Orden</v>
      </c>
      <c r="AK1897" s="178" t="e">
        <f t="shared" si="298"/>
        <v>#REF!</v>
      </c>
    </row>
    <row r="1898" spans="1:37" ht="30" customHeight="1" x14ac:dyDescent="0.25">
      <c r="A1898" s="115">
        <v>1897</v>
      </c>
      <c r="B1898" s="79" t="s">
        <v>899</v>
      </c>
      <c r="C1898" s="68" t="s">
        <v>4111</v>
      </c>
      <c r="D1898" s="135" t="s">
        <v>1</v>
      </c>
      <c r="E1898" s="135" t="s">
        <v>48</v>
      </c>
      <c r="F1898" s="135" t="s">
        <v>0</v>
      </c>
      <c r="G1898" s="137" t="s">
        <v>1</v>
      </c>
      <c r="H1898" s="169">
        <f t="shared" si="299"/>
        <v>0.30250000000000005</v>
      </c>
      <c r="I1898" s="170" t="str">
        <f t="shared" si="300"/>
        <v>MEDIA</v>
      </c>
      <c r="J1898" s="292">
        <v>433700000</v>
      </c>
      <c r="K1898" s="221">
        <v>1</v>
      </c>
      <c r="L1898" s="133" t="s">
        <v>133</v>
      </c>
      <c r="M1898" s="188">
        <v>0</v>
      </c>
      <c r="N1898" s="137" t="s">
        <v>405</v>
      </c>
      <c r="O1898" s="137" t="s">
        <v>405</v>
      </c>
      <c r="P1898" s="137" t="s">
        <v>508</v>
      </c>
      <c r="Q1898" s="135" t="s">
        <v>162</v>
      </c>
      <c r="R1898" s="133">
        <v>1728</v>
      </c>
      <c r="S1898" s="88">
        <v>40711</v>
      </c>
      <c r="T1898" s="103">
        <v>158513</v>
      </c>
      <c r="U1898" s="139" t="s">
        <v>21</v>
      </c>
      <c r="V1898" s="139"/>
      <c r="W1898" s="171">
        <v>44074</v>
      </c>
      <c r="X1898" s="172" t="e">
        <f>+CONCATENATE(TEXT(#REF!,"yyyy"),"-",TEXT(#REF!,"mm"))</f>
        <v>#REF!</v>
      </c>
      <c r="Y1898" s="173" t="str">
        <f t="shared" si="292"/>
        <v>14</v>
      </c>
      <c r="Z1898" s="172" t="str">
        <f t="shared" si="293"/>
        <v>2020-07</v>
      </c>
      <c r="AA1898" s="170" t="e">
        <f>+VLOOKUP(Z1898,#REF!,2,FALSE)/VLOOKUP(X1898,#REF!,2,FALSE)</f>
        <v>#REF!</v>
      </c>
      <c r="AB1898" s="174" t="e">
        <f t="shared" si="294"/>
        <v>#REF!</v>
      </c>
      <c r="AC1898" s="174" t="e">
        <f t="shared" si="295"/>
        <v>#REF!</v>
      </c>
      <c r="AD1898" s="175" t="e">
        <f>+#REF!+365*Y1898</f>
        <v>#REF!</v>
      </c>
      <c r="AE1898" s="176" t="e">
        <f t="shared" si="296"/>
        <v>#REF!</v>
      </c>
      <c r="AF1898" s="170" t="e">
        <f>+VLOOKUP(CONCATENATE(TEXT(W1898,"yyyy"),"-",TEXT(W1898,"mm")),#REF!,2,0)</f>
        <v>#REF!</v>
      </c>
      <c r="AG1898" s="177" t="e">
        <f>+(AC1898*(1+'INFLAC PROYECTADA'!$B$8)^(AE1898))/((1+DEMANDADO!AF1898)^(AE1898))</f>
        <v>#REF!</v>
      </c>
      <c r="AH1898" s="169">
        <f>(0.2*VLOOKUP(D1898,'%.'!$A$1:$B$4,2,FALSE))+(0.35*VLOOKUP(E1898,'%.'!$A$1:$B$4,2,FALSE))+(0.1*VLOOKUP(F1898,'%.'!$A$1:$B$4,2,FALSE))+(0.35*VLOOKUP(G1898,'%.'!$A$1:$B$4,2,FALSE))</f>
        <v>0.30250000000000005</v>
      </c>
      <c r="AI1898" s="128" t="str">
        <f t="shared" si="301"/>
        <v>MEDIA</v>
      </c>
      <c r="AJ1898" s="128" t="str">
        <f t="shared" si="297"/>
        <v>Cuentas de Orden</v>
      </c>
      <c r="AK1898" s="178" t="e">
        <f t="shared" si="298"/>
        <v>#REF!</v>
      </c>
    </row>
    <row r="1899" spans="1:37" ht="30" customHeight="1" x14ac:dyDescent="0.25">
      <c r="A1899" s="115">
        <v>1898</v>
      </c>
      <c r="B1899" s="79" t="s">
        <v>899</v>
      </c>
      <c r="C1899" s="85" t="s">
        <v>4112</v>
      </c>
      <c r="D1899" s="135" t="s">
        <v>1</v>
      </c>
      <c r="E1899" s="135" t="s">
        <v>48</v>
      </c>
      <c r="F1899" s="135" t="s">
        <v>0</v>
      </c>
      <c r="G1899" s="137" t="s">
        <v>1</v>
      </c>
      <c r="H1899" s="169">
        <f t="shared" si="299"/>
        <v>0.30250000000000005</v>
      </c>
      <c r="I1899" s="170" t="str">
        <f t="shared" si="300"/>
        <v>MEDIA</v>
      </c>
      <c r="J1899" s="292">
        <v>536209977</v>
      </c>
      <c r="K1899" s="221">
        <v>1</v>
      </c>
      <c r="L1899" s="133" t="s">
        <v>133</v>
      </c>
      <c r="M1899" s="188">
        <v>0</v>
      </c>
      <c r="N1899" s="136" t="s">
        <v>405</v>
      </c>
      <c r="O1899" s="136" t="s">
        <v>405</v>
      </c>
      <c r="P1899" s="137" t="s">
        <v>2265</v>
      </c>
      <c r="Q1899" s="135" t="s">
        <v>162</v>
      </c>
      <c r="R1899" s="133">
        <v>1728</v>
      </c>
      <c r="S1899" s="88">
        <v>40711</v>
      </c>
      <c r="T1899" s="103">
        <v>158513</v>
      </c>
      <c r="U1899" s="133" t="s">
        <v>21</v>
      </c>
      <c r="V1899" s="133"/>
      <c r="W1899" s="171">
        <v>44074</v>
      </c>
      <c r="X1899" s="172" t="e">
        <f>+CONCATENATE(TEXT(#REF!,"yyyy"),"-",TEXT(#REF!,"mm"))</f>
        <v>#REF!</v>
      </c>
      <c r="Y1899" s="173" t="str">
        <f t="shared" si="292"/>
        <v>20</v>
      </c>
      <c r="Z1899" s="172" t="str">
        <f t="shared" si="293"/>
        <v>2020-07</v>
      </c>
      <c r="AA1899" s="170" t="e">
        <f>+VLOOKUP(Z1899,#REF!,2,FALSE)/VLOOKUP(X1899,#REF!,2,FALSE)</f>
        <v>#REF!</v>
      </c>
      <c r="AB1899" s="174" t="e">
        <f t="shared" si="294"/>
        <v>#REF!</v>
      </c>
      <c r="AC1899" s="174" t="e">
        <f t="shared" si="295"/>
        <v>#REF!</v>
      </c>
      <c r="AD1899" s="175" t="e">
        <f>+#REF!+365*Y1899</f>
        <v>#REF!</v>
      </c>
      <c r="AE1899" s="176" t="e">
        <f t="shared" si="296"/>
        <v>#REF!</v>
      </c>
      <c r="AF1899" s="170" t="e">
        <f>+VLOOKUP(CONCATENATE(TEXT(W1899,"yyyy"),"-",TEXT(W1899,"mm")),#REF!,2,0)</f>
        <v>#REF!</v>
      </c>
      <c r="AG1899" s="177" t="e">
        <f>+(AC1899*(1+'INFLAC PROYECTADA'!$B$8)^(AE1899))/((1+DEMANDADO!AF1899)^(AE1899))</f>
        <v>#REF!</v>
      </c>
      <c r="AH1899" s="169">
        <f>(0.2*VLOOKUP(D1899,'%.'!$A$1:$B$4,2,FALSE))+(0.35*VLOOKUP(E1899,'%.'!$A$1:$B$4,2,FALSE))+(0.1*VLOOKUP(F1899,'%.'!$A$1:$B$4,2,FALSE))+(0.35*VLOOKUP(G1899,'%.'!$A$1:$B$4,2,FALSE))</f>
        <v>0.30250000000000005</v>
      </c>
      <c r="AI1899" s="128" t="str">
        <f t="shared" si="301"/>
        <v>MEDIA</v>
      </c>
      <c r="AJ1899" s="128" t="str">
        <f t="shared" si="297"/>
        <v>Cuentas de Orden</v>
      </c>
      <c r="AK1899" s="178" t="e">
        <f t="shared" si="298"/>
        <v>#REF!</v>
      </c>
    </row>
    <row r="1900" spans="1:37" ht="30" customHeight="1" x14ac:dyDescent="0.25">
      <c r="A1900" s="115">
        <v>1899</v>
      </c>
      <c r="B1900" s="83" t="s">
        <v>899</v>
      </c>
      <c r="C1900" s="85" t="s">
        <v>4113</v>
      </c>
      <c r="D1900" s="135" t="s">
        <v>0</v>
      </c>
      <c r="E1900" s="135" t="s">
        <v>48</v>
      </c>
      <c r="F1900" s="135" t="s">
        <v>0</v>
      </c>
      <c r="G1900" s="137" t="s">
        <v>0</v>
      </c>
      <c r="H1900" s="169">
        <f t="shared" si="299"/>
        <v>0.82499999999999996</v>
      </c>
      <c r="I1900" s="170" t="str">
        <f t="shared" si="300"/>
        <v>ALTA</v>
      </c>
      <c r="J1900" s="292">
        <v>4504281481</v>
      </c>
      <c r="K1900" s="221">
        <v>0.69</v>
      </c>
      <c r="L1900" s="133" t="s">
        <v>134</v>
      </c>
      <c r="M1900" s="188">
        <v>3102568531</v>
      </c>
      <c r="N1900" s="136" t="s">
        <v>405</v>
      </c>
      <c r="O1900" s="136" t="s">
        <v>405</v>
      </c>
      <c r="P1900" s="137" t="s">
        <v>4230</v>
      </c>
      <c r="Q1900" s="135" t="s">
        <v>162</v>
      </c>
      <c r="R1900" s="133">
        <v>1728</v>
      </c>
      <c r="S1900" s="88">
        <v>40711</v>
      </c>
      <c r="T1900" s="103">
        <v>158513</v>
      </c>
      <c r="U1900" s="133" t="s">
        <v>165</v>
      </c>
      <c r="V1900" s="133"/>
      <c r="W1900" s="171">
        <v>44074</v>
      </c>
      <c r="X1900" s="172" t="e">
        <f>+CONCATENATE(TEXT(#REF!,"yyyy"),"-",TEXT(#REF!,"mm"))</f>
        <v>#REF!</v>
      </c>
      <c r="Y1900" s="173" t="str">
        <f t="shared" si="292"/>
        <v>19</v>
      </c>
      <c r="Z1900" s="172" t="str">
        <f t="shared" si="293"/>
        <v>2020-07</v>
      </c>
      <c r="AA1900" s="170" t="e">
        <f>+VLOOKUP(Z1900,#REF!,2,FALSE)/VLOOKUP(X1900,#REF!,2,FALSE)</f>
        <v>#REF!</v>
      </c>
      <c r="AB1900" s="174" t="e">
        <f t="shared" si="294"/>
        <v>#REF!</v>
      </c>
      <c r="AC1900" s="174" t="e">
        <f t="shared" si="295"/>
        <v>#REF!</v>
      </c>
      <c r="AD1900" s="175" t="e">
        <f>+#REF!+365*Y1900</f>
        <v>#REF!</v>
      </c>
      <c r="AE1900" s="176" t="e">
        <f t="shared" si="296"/>
        <v>#REF!</v>
      </c>
      <c r="AF1900" s="170" t="e">
        <f>+VLOOKUP(CONCATENATE(TEXT(W1900,"yyyy"),"-",TEXT(W1900,"mm")),#REF!,2,0)</f>
        <v>#REF!</v>
      </c>
      <c r="AG1900" s="177" t="e">
        <f>+(AC1900*(1+'INFLAC PROYECTADA'!$B$8)^(AE1900))/((1+DEMANDADO!AF1900)^(AE1900))</f>
        <v>#REF!</v>
      </c>
      <c r="AH1900" s="169">
        <f>(0.2*VLOOKUP(D1900,'%.'!$A$1:$B$4,2,FALSE))+(0.35*VLOOKUP(E1900,'%.'!$A$1:$B$4,2,FALSE))+(0.1*VLOOKUP(F1900,'%.'!$A$1:$B$4,2,FALSE))+(0.35*VLOOKUP(G1900,'%.'!$A$1:$B$4,2,FALSE))</f>
        <v>0.82499999999999996</v>
      </c>
      <c r="AI1900" s="128" t="str">
        <f t="shared" si="301"/>
        <v>ALTA</v>
      </c>
      <c r="AJ1900" s="128" t="str">
        <f t="shared" si="297"/>
        <v>Provisión contable</v>
      </c>
      <c r="AK1900" s="178">
        <f t="shared" si="298"/>
        <v>3102568531</v>
      </c>
    </row>
    <row r="1901" spans="1:37" ht="30" customHeight="1" x14ac:dyDescent="0.25">
      <c r="A1901" s="115">
        <v>1900</v>
      </c>
      <c r="B1901" s="79" t="s">
        <v>899</v>
      </c>
      <c r="C1901" s="85" t="s">
        <v>4158</v>
      </c>
      <c r="D1901" s="135" t="s">
        <v>0</v>
      </c>
      <c r="E1901" s="135" t="s">
        <v>0</v>
      </c>
      <c r="F1901" s="135" t="s">
        <v>48</v>
      </c>
      <c r="G1901" s="137" t="s">
        <v>1</v>
      </c>
      <c r="H1901" s="169">
        <f t="shared" si="299"/>
        <v>0.61750000000000005</v>
      </c>
      <c r="I1901" s="170" t="str">
        <f t="shared" si="300"/>
        <v>ALTA</v>
      </c>
      <c r="J1901" s="292">
        <v>0</v>
      </c>
      <c r="K1901" s="221">
        <v>0</v>
      </c>
      <c r="L1901" s="133" t="s">
        <v>134</v>
      </c>
      <c r="M1901" s="188">
        <v>0</v>
      </c>
      <c r="N1901" s="136" t="s">
        <v>405</v>
      </c>
      <c r="O1901" s="136" t="s">
        <v>405</v>
      </c>
      <c r="P1901" s="137" t="s">
        <v>508</v>
      </c>
      <c r="Q1901" s="135" t="s">
        <v>162</v>
      </c>
      <c r="R1901" s="133">
        <v>1728</v>
      </c>
      <c r="S1901" s="88">
        <v>40711</v>
      </c>
      <c r="T1901" s="103">
        <v>158513</v>
      </c>
      <c r="U1901" s="133" t="s">
        <v>166</v>
      </c>
      <c r="V1901" s="133"/>
      <c r="W1901" s="171">
        <v>44074</v>
      </c>
      <c r="X1901" s="172" t="e">
        <f>+CONCATENATE(TEXT(#REF!,"yyyy"),"-",TEXT(#REF!,"mm"))</f>
        <v>#REF!</v>
      </c>
      <c r="Y1901" s="173" t="str">
        <f t="shared" si="292"/>
        <v>14</v>
      </c>
      <c r="Z1901" s="172" t="str">
        <f t="shared" si="293"/>
        <v>2020-07</v>
      </c>
      <c r="AA1901" s="170" t="e">
        <f>+VLOOKUP(Z1901,#REF!,2,FALSE)/VLOOKUP(X1901,#REF!,2,FALSE)</f>
        <v>#REF!</v>
      </c>
      <c r="AB1901" s="174" t="e">
        <f t="shared" si="294"/>
        <v>#REF!</v>
      </c>
      <c r="AC1901" s="174" t="e">
        <f t="shared" si="295"/>
        <v>#REF!</v>
      </c>
      <c r="AD1901" s="175" t="e">
        <f>+#REF!+365*Y1901</f>
        <v>#REF!</v>
      </c>
      <c r="AE1901" s="176" t="e">
        <f t="shared" si="296"/>
        <v>#REF!</v>
      </c>
      <c r="AF1901" s="170" t="e">
        <f>+VLOOKUP(CONCATENATE(TEXT(W1901,"yyyy"),"-",TEXT(W1901,"mm")),#REF!,2,0)</f>
        <v>#REF!</v>
      </c>
      <c r="AG1901" s="177" t="e">
        <f>+(AC1901*(1+'INFLAC PROYECTADA'!$B$8)^(AE1901))/((1+DEMANDADO!AF1901)^(AE1901))</f>
        <v>#REF!</v>
      </c>
      <c r="AH1901" s="169">
        <f>(0.2*VLOOKUP(D1901,'%.'!$A$1:$B$4,2,FALSE))+(0.35*VLOOKUP(E1901,'%.'!$A$1:$B$4,2,FALSE))+(0.1*VLOOKUP(F1901,'%.'!$A$1:$B$4,2,FALSE))+(0.35*VLOOKUP(G1901,'%.'!$A$1:$B$4,2,FALSE))</f>
        <v>0.61750000000000005</v>
      </c>
      <c r="AI1901" s="128" t="str">
        <f t="shared" si="301"/>
        <v>ALTA</v>
      </c>
      <c r="AJ1901" s="128" t="str">
        <f t="shared" si="297"/>
        <v>Provisión contable</v>
      </c>
      <c r="AK1901" s="178" t="e">
        <f t="shared" si="298"/>
        <v>#REF!</v>
      </c>
    </row>
    <row r="1902" spans="1:37" ht="30" customHeight="1" x14ac:dyDescent="0.25">
      <c r="A1902" s="115">
        <v>1901</v>
      </c>
      <c r="B1902" s="79" t="s">
        <v>798</v>
      </c>
      <c r="C1902" s="68" t="s">
        <v>4159</v>
      </c>
      <c r="D1902" s="133" t="s">
        <v>48</v>
      </c>
      <c r="E1902" s="133" t="s">
        <v>48</v>
      </c>
      <c r="F1902" s="133" t="s">
        <v>0</v>
      </c>
      <c r="G1902" s="133" t="s">
        <v>1</v>
      </c>
      <c r="H1902" s="169">
        <f t="shared" si="299"/>
        <v>0.39250000000000002</v>
      </c>
      <c r="I1902" s="170" t="str">
        <f t="shared" si="300"/>
        <v>MEDIA</v>
      </c>
      <c r="J1902" s="292">
        <v>37748419</v>
      </c>
      <c r="K1902" s="221">
        <v>5</v>
      </c>
      <c r="L1902" s="133" t="s">
        <v>132</v>
      </c>
      <c r="M1902" s="188">
        <v>0</v>
      </c>
      <c r="N1902" s="136" t="s">
        <v>405</v>
      </c>
      <c r="O1902" s="137" t="s">
        <v>405</v>
      </c>
      <c r="P1902" s="137" t="s">
        <v>406</v>
      </c>
      <c r="Q1902" s="135" t="s">
        <v>162</v>
      </c>
      <c r="R1902" s="133">
        <v>1728</v>
      </c>
      <c r="S1902" s="88">
        <v>40711</v>
      </c>
      <c r="T1902" s="103">
        <v>158513</v>
      </c>
      <c r="U1902" s="139" t="s">
        <v>76</v>
      </c>
      <c r="V1902" s="139"/>
      <c r="W1902" s="171">
        <v>44074</v>
      </c>
      <c r="X1902" s="172" t="e">
        <f>+CONCATENATE(TEXT(#REF!,"yyyy"),"-",TEXT(#REF!,"mm"))</f>
        <v>#REF!</v>
      </c>
      <c r="Y1902" s="173" t="str">
        <f t="shared" si="292"/>
        <v>8</v>
      </c>
      <c r="Z1902" s="172" t="str">
        <f t="shared" si="293"/>
        <v>2020-07</v>
      </c>
      <c r="AA1902" s="170" t="e">
        <f>+VLOOKUP(Z1902,#REF!,2,FALSE)/VLOOKUP(X1902,#REF!,2,FALSE)</f>
        <v>#REF!</v>
      </c>
      <c r="AB1902" s="174" t="e">
        <f t="shared" si="294"/>
        <v>#REF!</v>
      </c>
      <c r="AC1902" s="174" t="e">
        <f t="shared" si="295"/>
        <v>#REF!</v>
      </c>
      <c r="AD1902" s="175" t="e">
        <f>+#REF!+365*Y1902</f>
        <v>#REF!</v>
      </c>
      <c r="AE1902" s="176" t="e">
        <f t="shared" si="296"/>
        <v>#REF!</v>
      </c>
      <c r="AF1902" s="170" t="e">
        <f>+VLOOKUP(CONCATENATE(TEXT(W1902,"yyyy"),"-",TEXT(W1902,"mm")),#REF!,2,0)</f>
        <v>#REF!</v>
      </c>
      <c r="AG1902" s="177" t="e">
        <f>+(AC1902*(1+'INFLAC PROYECTADA'!$B$8)^(AE1902))/((1+DEMANDADO!AF1902)^(AE1902))</f>
        <v>#REF!</v>
      </c>
      <c r="AH1902" s="169">
        <f>(0.2*VLOOKUP(D1902,'%.'!$A$1:$B$4,2,FALSE))+(0.35*VLOOKUP(E1902,'%.'!$A$1:$B$4,2,FALSE))+(0.1*VLOOKUP(F1902,'%.'!$A$1:$B$4,2,FALSE))+(0.35*VLOOKUP(G1902,'%.'!$A$1:$B$4,2,FALSE))</f>
        <v>0.39250000000000002</v>
      </c>
      <c r="AI1902" s="128" t="str">
        <f t="shared" si="301"/>
        <v>MEDIA</v>
      </c>
      <c r="AJ1902" s="128" t="str">
        <f t="shared" si="297"/>
        <v>Cuentas de Orden</v>
      </c>
      <c r="AK1902" s="178" t="e">
        <f t="shared" si="298"/>
        <v>#REF!</v>
      </c>
    </row>
    <row r="1903" spans="1:37" ht="30" customHeight="1" x14ac:dyDescent="0.25">
      <c r="A1903" s="115">
        <v>1902</v>
      </c>
      <c r="B1903" s="79" t="s">
        <v>899</v>
      </c>
      <c r="C1903" s="68" t="s">
        <v>4160</v>
      </c>
      <c r="D1903" s="133" t="s">
        <v>1</v>
      </c>
      <c r="E1903" s="133" t="s">
        <v>48</v>
      </c>
      <c r="F1903" s="133" t="s">
        <v>0</v>
      </c>
      <c r="G1903" s="133" t="s">
        <v>1</v>
      </c>
      <c r="H1903" s="169">
        <f t="shared" si="299"/>
        <v>0.30250000000000005</v>
      </c>
      <c r="I1903" s="170" t="str">
        <f t="shared" si="300"/>
        <v>MEDIA</v>
      </c>
      <c r="J1903" s="292">
        <v>3010727509</v>
      </c>
      <c r="K1903" s="221">
        <v>0.7</v>
      </c>
      <c r="L1903" s="137" t="s">
        <v>133</v>
      </c>
      <c r="M1903" s="188">
        <v>0</v>
      </c>
      <c r="N1903" s="137" t="s">
        <v>405</v>
      </c>
      <c r="O1903" s="137" t="s">
        <v>405</v>
      </c>
      <c r="P1903" s="137" t="s">
        <v>4230</v>
      </c>
      <c r="Q1903" s="135" t="s">
        <v>162</v>
      </c>
      <c r="R1903" s="133">
        <v>1728</v>
      </c>
      <c r="S1903" s="88">
        <v>40711</v>
      </c>
      <c r="T1903" s="103">
        <v>158513</v>
      </c>
      <c r="U1903" s="139" t="s">
        <v>177</v>
      </c>
      <c r="V1903" s="139"/>
      <c r="W1903" s="171">
        <v>44074</v>
      </c>
      <c r="X1903" s="172" t="e">
        <f>+CONCATENATE(TEXT(#REF!,"yyyy"),"-",TEXT(#REF!,"mm"))</f>
        <v>#REF!</v>
      </c>
      <c r="Y1903" s="173" t="str">
        <f t="shared" si="292"/>
        <v>19</v>
      </c>
      <c r="Z1903" s="172" t="str">
        <f t="shared" si="293"/>
        <v>2020-07</v>
      </c>
      <c r="AA1903" s="170" t="e">
        <f>+VLOOKUP(Z1903,#REF!,2,FALSE)/VLOOKUP(X1903,#REF!,2,FALSE)</f>
        <v>#REF!</v>
      </c>
      <c r="AB1903" s="174" t="e">
        <f t="shared" si="294"/>
        <v>#REF!</v>
      </c>
      <c r="AC1903" s="174" t="e">
        <f t="shared" si="295"/>
        <v>#REF!</v>
      </c>
      <c r="AD1903" s="175" t="e">
        <f>+#REF!+365*Y1903</f>
        <v>#REF!</v>
      </c>
      <c r="AE1903" s="176" t="e">
        <f t="shared" si="296"/>
        <v>#REF!</v>
      </c>
      <c r="AF1903" s="170" t="e">
        <f>+VLOOKUP(CONCATENATE(TEXT(W1903,"yyyy"),"-",TEXT(W1903,"mm")),#REF!,2,0)</f>
        <v>#REF!</v>
      </c>
      <c r="AG1903" s="177" t="e">
        <f>+(AC1903*(1+'INFLAC PROYECTADA'!$B$8)^(AE1903))/((1+DEMANDADO!AF1903)^(AE1903))</f>
        <v>#REF!</v>
      </c>
      <c r="AH1903" s="169">
        <f>(0.2*VLOOKUP(D1903,'%.'!$A$1:$B$4,2,FALSE))+(0.35*VLOOKUP(E1903,'%.'!$A$1:$B$4,2,FALSE))+(0.1*VLOOKUP(F1903,'%.'!$A$1:$B$4,2,FALSE))+(0.35*VLOOKUP(G1903,'%.'!$A$1:$B$4,2,FALSE))</f>
        <v>0.30250000000000005</v>
      </c>
      <c r="AI1903" s="128" t="str">
        <f t="shared" si="301"/>
        <v>MEDIA</v>
      </c>
      <c r="AJ1903" s="128" t="str">
        <f t="shared" si="297"/>
        <v>Cuentas de Orden</v>
      </c>
      <c r="AK1903" s="178" t="e">
        <f t="shared" si="298"/>
        <v>#REF!</v>
      </c>
    </row>
    <row r="1904" spans="1:37" ht="30" customHeight="1" x14ac:dyDescent="0.25">
      <c r="A1904" s="115">
        <v>1903</v>
      </c>
      <c r="B1904" s="86" t="s">
        <v>798</v>
      </c>
      <c r="C1904" s="85" t="s">
        <v>4161</v>
      </c>
      <c r="D1904" s="135" t="s">
        <v>48</v>
      </c>
      <c r="E1904" s="135" t="s">
        <v>1</v>
      </c>
      <c r="F1904" s="135" t="s">
        <v>0</v>
      </c>
      <c r="G1904" s="137" t="s">
        <v>48</v>
      </c>
      <c r="H1904" s="169">
        <f t="shared" si="299"/>
        <v>0.39250000000000002</v>
      </c>
      <c r="I1904" s="170" t="str">
        <f t="shared" si="300"/>
        <v>MEDIA</v>
      </c>
      <c r="J1904" s="292">
        <v>25091844</v>
      </c>
      <c r="K1904" s="221">
        <v>1</v>
      </c>
      <c r="L1904" s="139" t="s">
        <v>133</v>
      </c>
      <c r="M1904" s="188">
        <v>0</v>
      </c>
      <c r="N1904" s="137" t="s">
        <v>405</v>
      </c>
      <c r="O1904" s="137" t="s">
        <v>405</v>
      </c>
      <c r="P1904" s="137" t="s">
        <v>4231</v>
      </c>
      <c r="Q1904" s="135" t="s">
        <v>162</v>
      </c>
      <c r="R1904" s="133">
        <v>1728</v>
      </c>
      <c r="S1904" s="88">
        <v>40711</v>
      </c>
      <c r="T1904" s="103">
        <v>158513</v>
      </c>
      <c r="U1904" s="133" t="s">
        <v>177</v>
      </c>
      <c r="V1904" s="139"/>
      <c r="W1904" s="171">
        <v>44074</v>
      </c>
      <c r="X1904" s="172" t="e">
        <f>+CONCATENATE(TEXT(#REF!,"yyyy"),"-",TEXT(#REF!,"mm"))</f>
        <v>#REF!</v>
      </c>
      <c r="Y1904" s="173" t="str">
        <f t="shared" si="292"/>
        <v>15</v>
      </c>
      <c r="Z1904" s="172" t="str">
        <f t="shared" si="293"/>
        <v>2020-07</v>
      </c>
      <c r="AA1904" s="170" t="e">
        <f>+VLOOKUP(Z1904,#REF!,2,FALSE)/VLOOKUP(X1904,#REF!,2,FALSE)</f>
        <v>#REF!</v>
      </c>
      <c r="AB1904" s="174" t="e">
        <f t="shared" si="294"/>
        <v>#REF!</v>
      </c>
      <c r="AC1904" s="174" t="e">
        <f t="shared" si="295"/>
        <v>#REF!</v>
      </c>
      <c r="AD1904" s="175" t="e">
        <f>+#REF!+365*Y1904</f>
        <v>#REF!</v>
      </c>
      <c r="AE1904" s="176" t="e">
        <f t="shared" si="296"/>
        <v>#REF!</v>
      </c>
      <c r="AF1904" s="170" t="e">
        <f>+VLOOKUP(CONCATENATE(TEXT(W1904,"yyyy"),"-",TEXT(W1904,"mm")),#REF!,2,0)</f>
        <v>#REF!</v>
      </c>
      <c r="AG1904" s="177" t="e">
        <f>+(AC1904*(1+'INFLAC PROYECTADA'!$B$8)^(AE1904))/((1+DEMANDADO!AF1904)^(AE1904))</f>
        <v>#REF!</v>
      </c>
      <c r="AH1904" s="169">
        <f>(0.2*VLOOKUP(D1904,'%.'!$A$1:$B$4,2,FALSE))+(0.35*VLOOKUP(E1904,'%.'!$A$1:$B$4,2,FALSE))+(0.1*VLOOKUP(F1904,'%.'!$A$1:$B$4,2,FALSE))+(0.35*VLOOKUP(G1904,'%.'!$A$1:$B$4,2,FALSE))</f>
        <v>0.39250000000000002</v>
      </c>
      <c r="AI1904" s="128" t="str">
        <f t="shared" si="301"/>
        <v>MEDIA</v>
      </c>
      <c r="AJ1904" s="128" t="str">
        <f t="shared" si="297"/>
        <v>Cuentas de Orden</v>
      </c>
      <c r="AK1904" s="178" t="e">
        <f t="shared" si="298"/>
        <v>#REF!</v>
      </c>
    </row>
    <row r="1905" spans="1:37" ht="30" customHeight="1" x14ac:dyDescent="0.25">
      <c r="A1905" s="115">
        <v>1904</v>
      </c>
      <c r="B1905" s="79" t="s">
        <v>4162</v>
      </c>
      <c r="C1905" s="123" t="s">
        <v>4163</v>
      </c>
      <c r="D1905" s="133" t="s">
        <v>48</v>
      </c>
      <c r="E1905" s="139" t="s">
        <v>48</v>
      </c>
      <c r="F1905" s="139" t="s">
        <v>48</v>
      </c>
      <c r="G1905" s="139" t="s">
        <v>48</v>
      </c>
      <c r="H1905" s="169">
        <f t="shared" si="299"/>
        <v>0.5</v>
      </c>
      <c r="I1905" s="170" t="str">
        <f t="shared" si="300"/>
        <v>MEDIA</v>
      </c>
      <c r="J1905" s="292">
        <v>29639727877</v>
      </c>
      <c r="K1905" s="221">
        <v>0.1</v>
      </c>
      <c r="L1905" s="137" t="s">
        <v>131</v>
      </c>
      <c r="M1905" s="188">
        <v>0</v>
      </c>
      <c r="N1905" s="137" t="s">
        <v>405</v>
      </c>
      <c r="O1905" s="137" t="s">
        <v>405</v>
      </c>
      <c r="P1905" s="137" t="s">
        <v>2274</v>
      </c>
      <c r="Q1905" s="135" t="s">
        <v>162</v>
      </c>
      <c r="R1905" s="133">
        <v>1728</v>
      </c>
      <c r="S1905" s="88">
        <v>40711</v>
      </c>
      <c r="T1905" s="103">
        <v>158513</v>
      </c>
      <c r="U1905" s="139" t="s">
        <v>170</v>
      </c>
      <c r="V1905" s="139"/>
      <c r="W1905" s="171">
        <v>44074</v>
      </c>
      <c r="X1905" s="172" t="e">
        <f>+CONCATENATE(TEXT(#REF!,"yyyy"),"-",TEXT(#REF!,"mm"))</f>
        <v>#REF!</v>
      </c>
      <c r="Y1905" s="173" t="str">
        <f t="shared" si="292"/>
        <v>12</v>
      </c>
      <c r="Z1905" s="172" t="str">
        <f t="shared" si="293"/>
        <v>2020-07</v>
      </c>
      <c r="AA1905" s="170" t="e">
        <f>+VLOOKUP(Z1905,#REF!,2,FALSE)/VLOOKUP(X1905,#REF!,2,FALSE)</f>
        <v>#REF!</v>
      </c>
      <c r="AB1905" s="174" t="e">
        <f t="shared" si="294"/>
        <v>#REF!</v>
      </c>
      <c r="AC1905" s="174" t="e">
        <f t="shared" si="295"/>
        <v>#REF!</v>
      </c>
      <c r="AD1905" s="175" t="e">
        <f>+#REF!+365*Y1905</f>
        <v>#REF!</v>
      </c>
      <c r="AE1905" s="176" t="e">
        <f t="shared" si="296"/>
        <v>#REF!</v>
      </c>
      <c r="AF1905" s="170" t="e">
        <f>+VLOOKUP(CONCATENATE(TEXT(W1905,"yyyy"),"-",TEXT(W1905,"mm")),#REF!,2,0)</f>
        <v>#REF!</v>
      </c>
      <c r="AG1905" s="177" t="e">
        <f>+(AC1905*(1+'INFLAC PROYECTADA'!$B$8)^(AE1905))/((1+DEMANDADO!AF1905)^(AE1905))</f>
        <v>#REF!</v>
      </c>
      <c r="AH1905" s="169">
        <f>(0.2*VLOOKUP(D1905,'%.'!$A$1:$B$4,2,FALSE))+(0.35*VLOOKUP(E1905,'%.'!$A$1:$B$4,2,FALSE))+(0.1*VLOOKUP(F1905,'%.'!$A$1:$B$4,2,FALSE))+(0.35*VLOOKUP(G1905,'%.'!$A$1:$B$4,2,FALSE))</f>
        <v>0.5</v>
      </c>
      <c r="AI1905" s="128" t="str">
        <f t="shared" si="301"/>
        <v>MEDIA</v>
      </c>
      <c r="AJ1905" s="128" t="str">
        <f t="shared" si="297"/>
        <v>Cuentas de Orden</v>
      </c>
      <c r="AK1905" s="178" t="e">
        <f t="shared" si="298"/>
        <v>#REF!</v>
      </c>
    </row>
    <row r="1906" spans="1:37" ht="30" customHeight="1" x14ac:dyDescent="0.25">
      <c r="A1906" s="115">
        <v>1905</v>
      </c>
      <c r="B1906" s="79" t="s">
        <v>688</v>
      </c>
      <c r="C1906" s="123" t="s">
        <v>4164</v>
      </c>
      <c r="D1906" s="133" t="s">
        <v>0</v>
      </c>
      <c r="E1906" s="139" t="s">
        <v>0</v>
      </c>
      <c r="F1906" s="139" t="s">
        <v>1</v>
      </c>
      <c r="G1906" s="139" t="s">
        <v>0</v>
      </c>
      <c r="H1906" s="169">
        <f t="shared" si="299"/>
        <v>0.90500000000000003</v>
      </c>
      <c r="I1906" s="170" t="str">
        <f t="shared" si="300"/>
        <v>ALTA</v>
      </c>
      <c r="J1906" s="292">
        <v>83050193</v>
      </c>
      <c r="K1906" s="221">
        <v>0</v>
      </c>
      <c r="L1906" s="137" t="s">
        <v>136</v>
      </c>
      <c r="M1906" s="188">
        <v>0</v>
      </c>
      <c r="N1906" s="137" t="s">
        <v>405</v>
      </c>
      <c r="O1906" s="137" t="s">
        <v>405</v>
      </c>
      <c r="P1906" s="137" t="s">
        <v>406</v>
      </c>
      <c r="Q1906" s="135" t="s">
        <v>162</v>
      </c>
      <c r="R1906" s="133">
        <v>1728</v>
      </c>
      <c r="S1906" s="88">
        <v>40711</v>
      </c>
      <c r="T1906" s="103">
        <v>158513</v>
      </c>
      <c r="U1906" s="139" t="s">
        <v>76</v>
      </c>
      <c r="V1906" s="139"/>
      <c r="W1906" s="171">
        <v>44074</v>
      </c>
      <c r="X1906" s="172" t="e">
        <f>+CONCATENATE(TEXT(#REF!,"yyyy"),"-",TEXT(#REF!,"mm"))</f>
        <v>#REF!</v>
      </c>
      <c r="Y1906" s="173" t="str">
        <f t="shared" si="292"/>
        <v>8</v>
      </c>
      <c r="Z1906" s="172" t="str">
        <f t="shared" si="293"/>
        <v>2020-07</v>
      </c>
      <c r="AA1906" s="170" t="e">
        <f>+VLOOKUP(Z1906,#REF!,2,FALSE)/VLOOKUP(X1906,#REF!,2,FALSE)</f>
        <v>#REF!</v>
      </c>
      <c r="AB1906" s="174" t="e">
        <f t="shared" si="294"/>
        <v>#REF!</v>
      </c>
      <c r="AC1906" s="174" t="e">
        <f t="shared" si="295"/>
        <v>#REF!</v>
      </c>
      <c r="AD1906" s="175" t="e">
        <f>+#REF!+365*Y1906</f>
        <v>#REF!</v>
      </c>
      <c r="AE1906" s="176" t="e">
        <f t="shared" si="296"/>
        <v>#REF!</v>
      </c>
      <c r="AF1906" s="170" t="e">
        <f>+VLOOKUP(CONCATENATE(TEXT(W1906,"yyyy"),"-",TEXT(W1906,"mm")),#REF!,2,0)</f>
        <v>#REF!</v>
      </c>
      <c r="AG1906" s="177" t="e">
        <f>+(AC1906*(1+'INFLAC PROYECTADA'!$B$8)^(AE1906))/((1+DEMANDADO!AF1906)^(AE1906))</f>
        <v>#REF!</v>
      </c>
      <c r="AH1906" s="169">
        <f>(0.2*VLOOKUP(D1906,'%.'!$A$1:$B$4,2,FALSE))+(0.35*VLOOKUP(E1906,'%.'!$A$1:$B$4,2,FALSE))+(0.1*VLOOKUP(F1906,'%.'!$A$1:$B$4,2,FALSE))+(0.35*VLOOKUP(G1906,'%.'!$A$1:$B$4,2,FALSE))</f>
        <v>0.90500000000000003</v>
      </c>
      <c r="AI1906" s="128" t="str">
        <f t="shared" si="301"/>
        <v>ALTA</v>
      </c>
      <c r="AJ1906" s="128" t="str">
        <f t="shared" si="297"/>
        <v>Provisión contable</v>
      </c>
      <c r="AK1906" s="178" t="e">
        <f t="shared" si="298"/>
        <v>#REF!</v>
      </c>
    </row>
    <row r="1907" spans="1:37" ht="30" customHeight="1" x14ac:dyDescent="0.25">
      <c r="A1907" s="115">
        <v>1906</v>
      </c>
      <c r="B1907" s="79" t="s">
        <v>4165</v>
      </c>
      <c r="C1907" s="123" t="s">
        <v>4166</v>
      </c>
      <c r="D1907" s="133" t="s">
        <v>48</v>
      </c>
      <c r="E1907" s="139" t="s">
        <v>48</v>
      </c>
      <c r="F1907" s="139" t="s">
        <v>48</v>
      </c>
      <c r="G1907" s="139" t="s">
        <v>48</v>
      </c>
      <c r="H1907" s="169">
        <f t="shared" si="299"/>
        <v>0.5</v>
      </c>
      <c r="I1907" s="170" t="str">
        <f t="shared" si="300"/>
        <v>MEDIA</v>
      </c>
      <c r="J1907" s="292">
        <v>23158258782</v>
      </c>
      <c r="K1907" s="221">
        <v>0.1</v>
      </c>
      <c r="L1907" s="137" t="s">
        <v>136</v>
      </c>
      <c r="M1907" s="188">
        <v>0</v>
      </c>
      <c r="N1907" s="137" t="s">
        <v>405</v>
      </c>
      <c r="O1907" s="137" t="s">
        <v>405</v>
      </c>
      <c r="P1907" s="137" t="s">
        <v>4232</v>
      </c>
      <c r="Q1907" s="135" t="s">
        <v>162</v>
      </c>
      <c r="R1907" s="133">
        <v>1728</v>
      </c>
      <c r="S1907" s="88">
        <v>40711</v>
      </c>
      <c r="T1907" s="103">
        <v>158513</v>
      </c>
      <c r="U1907" s="139" t="s">
        <v>170</v>
      </c>
      <c r="V1907" s="139"/>
      <c r="W1907" s="171">
        <v>44074</v>
      </c>
      <c r="X1907" s="172" t="e">
        <f>+CONCATENATE(TEXT(#REF!,"yyyy"),"-",TEXT(#REF!,"mm"))</f>
        <v>#REF!</v>
      </c>
      <c r="Y1907" s="173" t="str">
        <f t="shared" si="292"/>
        <v>11</v>
      </c>
      <c r="Z1907" s="172" t="str">
        <f t="shared" si="293"/>
        <v>2020-07</v>
      </c>
      <c r="AA1907" s="170" t="e">
        <f>+VLOOKUP(Z1907,#REF!,2,FALSE)/VLOOKUP(X1907,#REF!,2,FALSE)</f>
        <v>#REF!</v>
      </c>
      <c r="AB1907" s="174" t="e">
        <f t="shared" si="294"/>
        <v>#REF!</v>
      </c>
      <c r="AC1907" s="174" t="e">
        <f t="shared" si="295"/>
        <v>#REF!</v>
      </c>
      <c r="AD1907" s="175" t="e">
        <f>+#REF!+365*Y1907</f>
        <v>#REF!</v>
      </c>
      <c r="AE1907" s="176" t="e">
        <f t="shared" si="296"/>
        <v>#REF!</v>
      </c>
      <c r="AF1907" s="170" t="e">
        <f>+VLOOKUP(CONCATENATE(TEXT(W1907,"yyyy"),"-",TEXT(W1907,"mm")),#REF!,2,0)</f>
        <v>#REF!</v>
      </c>
      <c r="AG1907" s="177" t="e">
        <f>+(AC1907*(1+'INFLAC PROYECTADA'!$B$8)^(AE1907))/((1+DEMANDADO!AF1907)^(AE1907))</f>
        <v>#REF!</v>
      </c>
      <c r="AH1907" s="169">
        <f>(0.2*VLOOKUP(D1907,'%.'!$A$1:$B$4,2,FALSE))+(0.35*VLOOKUP(E1907,'%.'!$A$1:$B$4,2,FALSE))+(0.1*VLOOKUP(F1907,'%.'!$A$1:$B$4,2,FALSE))+(0.35*VLOOKUP(G1907,'%.'!$A$1:$B$4,2,FALSE))</f>
        <v>0.5</v>
      </c>
      <c r="AI1907" s="128" t="str">
        <f t="shared" si="301"/>
        <v>MEDIA</v>
      </c>
      <c r="AJ1907" s="128" t="str">
        <f t="shared" si="297"/>
        <v>Cuentas de Orden</v>
      </c>
      <c r="AK1907" s="178" t="e">
        <f t="shared" si="298"/>
        <v>#REF!</v>
      </c>
    </row>
    <row r="1908" spans="1:37" ht="30" customHeight="1" x14ac:dyDescent="0.25">
      <c r="A1908" s="115">
        <v>1907</v>
      </c>
      <c r="B1908" s="79" t="s">
        <v>688</v>
      </c>
      <c r="C1908" s="123" t="s">
        <v>4167</v>
      </c>
      <c r="D1908" s="133" t="s">
        <v>48</v>
      </c>
      <c r="E1908" s="139" t="s">
        <v>48</v>
      </c>
      <c r="F1908" s="139" t="s">
        <v>48</v>
      </c>
      <c r="G1908" s="139" t="s">
        <v>48</v>
      </c>
      <c r="H1908" s="169">
        <f t="shared" si="299"/>
        <v>0.5</v>
      </c>
      <c r="I1908" s="170" t="str">
        <f t="shared" si="300"/>
        <v>MEDIA</v>
      </c>
      <c r="J1908" s="292">
        <v>858595000</v>
      </c>
      <c r="K1908" s="221">
        <v>0.8</v>
      </c>
      <c r="L1908" s="137" t="s">
        <v>132</v>
      </c>
      <c r="M1908" s="188">
        <v>0</v>
      </c>
      <c r="N1908" s="137" t="s">
        <v>405</v>
      </c>
      <c r="O1908" s="137" t="s">
        <v>405</v>
      </c>
      <c r="P1908" s="137" t="s">
        <v>448</v>
      </c>
      <c r="Q1908" s="135" t="s">
        <v>162</v>
      </c>
      <c r="R1908" s="133">
        <v>1728</v>
      </c>
      <c r="S1908" s="88">
        <v>40711</v>
      </c>
      <c r="T1908" s="103">
        <v>158513</v>
      </c>
      <c r="U1908" s="139" t="s">
        <v>170</v>
      </c>
      <c r="V1908" s="139"/>
      <c r="W1908" s="171">
        <v>44074</v>
      </c>
      <c r="X1908" s="172" t="e">
        <f>+CONCATENATE(TEXT(#REF!,"yyyy"),"-",TEXT(#REF!,"mm"))</f>
        <v>#REF!</v>
      </c>
      <c r="Y1908" s="173" t="str">
        <f t="shared" si="292"/>
        <v>10</v>
      </c>
      <c r="Z1908" s="172" t="str">
        <f t="shared" si="293"/>
        <v>2020-07</v>
      </c>
      <c r="AA1908" s="170" t="e">
        <f>+VLOOKUP(Z1908,#REF!,2,FALSE)/VLOOKUP(X1908,#REF!,2,FALSE)</f>
        <v>#REF!</v>
      </c>
      <c r="AB1908" s="174" t="e">
        <f t="shared" si="294"/>
        <v>#REF!</v>
      </c>
      <c r="AC1908" s="174" t="e">
        <f t="shared" si="295"/>
        <v>#REF!</v>
      </c>
      <c r="AD1908" s="175" t="e">
        <f>+#REF!+365*Y1908</f>
        <v>#REF!</v>
      </c>
      <c r="AE1908" s="176" t="e">
        <f t="shared" si="296"/>
        <v>#REF!</v>
      </c>
      <c r="AF1908" s="170" t="e">
        <f>+VLOOKUP(CONCATENATE(TEXT(W1908,"yyyy"),"-",TEXT(W1908,"mm")),#REF!,2,0)</f>
        <v>#REF!</v>
      </c>
      <c r="AG1908" s="177" t="e">
        <f>+(AC1908*(1+'INFLAC PROYECTADA'!$B$8)^(AE1908))/((1+DEMANDADO!AF1908)^(AE1908))</f>
        <v>#REF!</v>
      </c>
      <c r="AH1908" s="169">
        <f>(0.2*VLOOKUP(D1908,'%.'!$A$1:$B$4,2,FALSE))+(0.35*VLOOKUP(E1908,'%.'!$A$1:$B$4,2,FALSE))+(0.1*VLOOKUP(F1908,'%.'!$A$1:$B$4,2,FALSE))+(0.35*VLOOKUP(G1908,'%.'!$A$1:$B$4,2,FALSE))</f>
        <v>0.5</v>
      </c>
      <c r="AI1908" s="128" t="str">
        <f t="shared" si="301"/>
        <v>MEDIA</v>
      </c>
      <c r="AJ1908" s="128" t="str">
        <f t="shared" si="297"/>
        <v>Cuentas de Orden</v>
      </c>
      <c r="AK1908" s="178" t="e">
        <f t="shared" si="298"/>
        <v>#REF!</v>
      </c>
    </row>
    <row r="1909" spans="1:37" ht="30" customHeight="1" x14ac:dyDescent="0.25">
      <c r="A1909" s="115">
        <v>1908</v>
      </c>
      <c r="B1909" s="79" t="s">
        <v>4168</v>
      </c>
      <c r="C1909" s="123" t="s">
        <v>4169</v>
      </c>
      <c r="D1909" s="133" t="s">
        <v>48</v>
      </c>
      <c r="E1909" s="139" t="s">
        <v>48</v>
      </c>
      <c r="F1909" s="139" t="s">
        <v>0</v>
      </c>
      <c r="G1909" s="139" t="s">
        <v>1</v>
      </c>
      <c r="H1909" s="169">
        <f t="shared" si="299"/>
        <v>0.39250000000000002</v>
      </c>
      <c r="I1909" s="170" t="str">
        <f t="shared" si="300"/>
        <v>MEDIA</v>
      </c>
      <c r="J1909" s="292">
        <v>122615730</v>
      </c>
      <c r="K1909" s="221">
        <v>1</v>
      </c>
      <c r="L1909" s="137" t="s">
        <v>138</v>
      </c>
      <c r="M1909" s="188">
        <v>0</v>
      </c>
      <c r="N1909" s="137" t="s">
        <v>405</v>
      </c>
      <c r="O1909" s="137" t="s">
        <v>405</v>
      </c>
      <c r="P1909" s="137">
        <v>8</v>
      </c>
      <c r="Q1909" s="135" t="s">
        <v>162</v>
      </c>
      <c r="R1909" s="133">
        <v>1728</v>
      </c>
      <c r="S1909" s="88">
        <v>40711</v>
      </c>
      <c r="T1909" s="103">
        <v>158513</v>
      </c>
      <c r="U1909" s="139" t="s">
        <v>76</v>
      </c>
      <c r="V1909" s="139"/>
      <c r="W1909" s="171">
        <v>44074</v>
      </c>
      <c r="X1909" s="172" t="e">
        <f>+CONCATENATE(TEXT(#REF!,"yyyy"),"-",TEXT(#REF!,"mm"))</f>
        <v>#REF!</v>
      </c>
      <c r="Y1909" s="173" t="str">
        <f t="shared" ref="Y1909:Y1972" si="302">+TRIM(LEFT(P1909,2))</f>
        <v>8</v>
      </c>
      <c r="Z1909" s="172" t="str">
        <f t="shared" ref="Z1909:Z1972" si="303">CONCATENATE(YEAR(EDATE(W1909,-1)),"-",TEXT(MONTH(EDATE(W1909,-1)),"00"))</f>
        <v>2020-07</v>
      </c>
      <c r="AA1909" s="170" t="e">
        <f>+VLOOKUP(Z1909,#REF!,2,FALSE)/VLOOKUP(X1909,#REF!,2,FALSE)</f>
        <v>#REF!</v>
      </c>
      <c r="AB1909" s="174" t="e">
        <f t="shared" ref="AB1909:AB1972" si="304">+AA1909*J1909</f>
        <v>#REF!</v>
      </c>
      <c r="AC1909" s="174" t="e">
        <f t="shared" ref="AC1909:AC1972" si="305">+AB1909*K1909</f>
        <v>#REF!</v>
      </c>
      <c r="AD1909" s="175" t="e">
        <f>+#REF!+365*Y1909</f>
        <v>#REF!</v>
      </c>
      <c r="AE1909" s="176" t="e">
        <f t="shared" ref="AE1909:AE1972" si="306">+(AD1909-W1909)/365</f>
        <v>#REF!</v>
      </c>
      <c r="AF1909" s="170" t="e">
        <f>+VLOOKUP(CONCATENATE(TEXT(W1909,"yyyy"),"-",TEXT(W1909,"mm")),#REF!,2,0)</f>
        <v>#REF!</v>
      </c>
      <c r="AG1909" s="177" t="e">
        <f>+(AC1909*(1+'INFLAC PROYECTADA'!$B$8)^(AE1909))/((1+DEMANDADO!AF1909)^(AE1909))</f>
        <v>#REF!</v>
      </c>
      <c r="AH1909" s="169">
        <f>(0.2*VLOOKUP(D1909,'%.'!$A$1:$B$4,2,FALSE))+(0.35*VLOOKUP(E1909,'%.'!$A$1:$B$4,2,FALSE))+(0.1*VLOOKUP(F1909,'%.'!$A$1:$B$4,2,FALSE))+(0.35*VLOOKUP(G1909,'%.'!$A$1:$B$4,2,FALSE))</f>
        <v>0.39250000000000002</v>
      </c>
      <c r="AI1909" s="128" t="str">
        <f t="shared" si="301"/>
        <v>MEDIA</v>
      </c>
      <c r="AJ1909" s="128" t="str">
        <f t="shared" ref="AJ1909:AJ1972" si="307">+IF(M1909&gt;0,"Provisión contable",IF(AH1909&gt;50%,"Provisión contable",IF(AH1909&lt;10%,"No se registra","Cuentas de Orden")))</f>
        <v>Cuentas de Orden</v>
      </c>
      <c r="AK1909" s="178" t="e">
        <f t="shared" ref="AK1909:AK1972" si="308">+IF(M1909&gt;0,M1909,IF(AJ1909="Provisión Contable",AG1909,0)+IF(AJ1909="Cuentas de Orden",AG1909,0))</f>
        <v>#REF!</v>
      </c>
    </row>
    <row r="1910" spans="1:37" ht="30" customHeight="1" x14ac:dyDescent="0.25">
      <c r="A1910" s="115">
        <v>1909</v>
      </c>
      <c r="B1910" s="79" t="s">
        <v>688</v>
      </c>
      <c r="C1910" s="123" t="s">
        <v>4170</v>
      </c>
      <c r="D1910" s="133" t="s">
        <v>48</v>
      </c>
      <c r="E1910" s="139" t="s">
        <v>48</v>
      </c>
      <c r="F1910" s="139" t="s">
        <v>48</v>
      </c>
      <c r="G1910" s="139" t="s">
        <v>1</v>
      </c>
      <c r="H1910" s="169">
        <f t="shared" si="299"/>
        <v>0.34250000000000003</v>
      </c>
      <c r="I1910" s="170" t="str">
        <f t="shared" si="300"/>
        <v>MEDIA</v>
      </c>
      <c r="J1910" s="292">
        <v>390866797</v>
      </c>
      <c r="K1910" s="221">
        <v>1</v>
      </c>
      <c r="L1910" s="137" t="s">
        <v>131</v>
      </c>
      <c r="M1910" s="188">
        <v>0</v>
      </c>
      <c r="N1910" s="137" t="s">
        <v>405</v>
      </c>
      <c r="O1910" s="137" t="s">
        <v>405</v>
      </c>
      <c r="P1910" s="137" t="s">
        <v>2274</v>
      </c>
      <c r="Q1910" s="135" t="s">
        <v>162</v>
      </c>
      <c r="R1910" s="133">
        <v>1728</v>
      </c>
      <c r="S1910" s="88">
        <v>40711</v>
      </c>
      <c r="T1910" s="103">
        <v>158513</v>
      </c>
      <c r="U1910" s="139" t="s">
        <v>21</v>
      </c>
      <c r="V1910" s="139"/>
      <c r="W1910" s="171">
        <v>44074</v>
      </c>
      <c r="X1910" s="172" t="e">
        <f>+CONCATENATE(TEXT(#REF!,"yyyy"),"-",TEXT(#REF!,"mm"))</f>
        <v>#REF!</v>
      </c>
      <c r="Y1910" s="173" t="str">
        <f t="shared" si="302"/>
        <v>12</v>
      </c>
      <c r="Z1910" s="172" t="str">
        <f t="shared" si="303"/>
        <v>2020-07</v>
      </c>
      <c r="AA1910" s="170" t="e">
        <f>+VLOOKUP(Z1910,#REF!,2,FALSE)/VLOOKUP(X1910,#REF!,2,FALSE)</f>
        <v>#REF!</v>
      </c>
      <c r="AB1910" s="174" t="e">
        <f t="shared" si="304"/>
        <v>#REF!</v>
      </c>
      <c r="AC1910" s="174" t="e">
        <f t="shared" si="305"/>
        <v>#REF!</v>
      </c>
      <c r="AD1910" s="175" t="e">
        <f>+#REF!+365*Y1910</f>
        <v>#REF!</v>
      </c>
      <c r="AE1910" s="176" t="e">
        <f t="shared" si="306"/>
        <v>#REF!</v>
      </c>
      <c r="AF1910" s="170" t="e">
        <f>+VLOOKUP(CONCATENATE(TEXT(W1910,"yyyy"),"-",TEXT(W1910,"mm")),#REF!,2,0)</f>
        <v>#REF!</v>
      </c>
      <c r="AG1910" s="177" t="e">
        <f>+(AC1910*(1+'INFLAC PROYECTADA'!$B$8)^(AE1910))/((1+DEMANDADO!AF1910)^(AE1910))</f>
        <v>#REF!</v>
      </c>
      <c r="AH1910" s="169">
        <f>(0.2*VLOOKUP(D1910,'%.'!$A$1:$B$4,2,FALSE))+(0.35*VLOOKUP(E1910,'%.'!$A$1:$B$4,2,FALSE))+(0.1*VLOOKUP(F1910,'%.'!$A$1:$B$4,2,FALSE))+(0.35*VLOOKUP(G1910,'%.'!$A$1:$B$4,2,FALSE))</f>
        <v>0.34250000000000003</v>
      </c>
      <c r="AI1910" s="128" t="str">
        <f t="shared" si="301"/>
        <v>MEDIA</v>
      </c>
      <c r="AJ1910" s="128" t="str">
        <f t="shared" si="307"/>
        <v>Cuentas de Orden</v>
      </c>
      <c r="AK1910" s="178" t="e">
        <f t="shared" si="308"/>
        <v>#REF!</v>
      </c>
    </row>
    <row r="1911" spans="1:37" ht="30" customHeight="1" x14ac:dyDescent="0.25">
      <c r="A1911" s="115">
        <v>1910</v>
      </c>
      <c r="B1911" s="79" t="s">
        <v>688</v>
      </c>
      <c r="C1911" s="68" t="s">
        <v>4171</v>
      </c>
      <c r="D1911" s="133" t="s">
        <v>48</v>
      </c>
      <c r="E1911" s="139" t="s">
        <v>48</v>
      </c>
      <c r="F1911" s="139" t="s">
        <v>48</v>
      </c>
      <c r="G1911" s="139" t="s">
        <v>48</v>
      </c>
      <c r="H1911" s="169">
        <f t="shared" si="299"/>
        <v>0.5</v>
      </c>
      <c r="I1911" s="170" t="str">
        <f t="shared" si="300"/>
        <v>MEDIA</v>
      </c>
      <c r="J1911" s="292">
        <v>2959329721</v>
      </c>
      <c r="K1911" s="221">
        <v>0.8</v>
      </c>
      <c r="L1911" s="137" t="s">
        <v>132</v>
      </c>
      <c r="M1911" s="188">
        <v>0</v>
      </c>
      <c r="N1911" s="137" t="s">
        <v>405</v>
      </c>
      <c r="O1911" s="137" t="s">
        <v>405</v>
      </c>
      <c r="P1911" s="137" t="s">
        <v>448</v>
      </c>
      <c r="Q1911" s="135" t="s">
        <v>162</v>
      </c>
      <c r="R1911" s="133">
        <v>1728</v>
      </c>
      <c r="S1911" s="88">
        <v>40711</v>
      </c>
      <c r="T1911" s="103">
        <v>158513</v>
      </c>
      <c r="U1911" s="139" t="s">
        <v>21</v>
      </c>
      <c r="V1911" s="139"/>
      <c r="W1911" s="171">
        <v>44074</v>
      </c>
      <c r="X1911" s="172" t="e">
        <f>+CONCATENATE(TEXT(#REF!,"yyyy"),"-",TEXT(#REF!,"mm"))</f>
        <v>#REF!</v>
      </c>
      <c r="Y1911" s="173" t="str">
        <f t="shared" si="302"/>
        <v>10</v>
      </c>
      <c r="Z1911" s="172" t="str">
        <f t="shared" si="303"/>
        <v>2020-07</v>
      </c>
      <c r="AA1911" s="170" t="e">
        <f>+VLOOKUP(Z1911,#REF!,2,FALSE)/VLOOKUP(X1911,#REF!,2,FALSE)</f>
        <v>#REF!</v>
      </c>
      <c r="AB1911" s="174" t="e">
        <f t="shared" si="304"/>
        <v>#REF!</v>
      </c>
      <c r="AC1911" s="174" t="e">
        <f t="shared" si="305"/>
        <v>#REF!</v>
      </c>
      <c r="AD1911" s="175" t="e">
        <f>+#REF!+365*Y1911</f>
        <v>#REF!</v>
      </c>
      <c r="AE1911" s="176" t="e">
        <f t="shared" si="306"/>
        <v>#REF!</v>
      </c>
      <c r="AF1911" s="170" t="e">
        <f>+VLOOKUP(CONCATENATE(TEXT(W1911,"yyyy"),"-",TEXT(W1911,"mm")),#REF!,2,0)</f>
        <v>#REF!</v>
      </c>
      <c r="AG1911" s="177" t="e">
        <f>+(AC1911*(1+'INFLAC PROYECTADA'!$B$8)^(AE1911))/((1+DEMANDADO!AF1911)^(AE1911))</f>
        <v>#REF!</v>
      </c>
      <c r="AH1911" s="169">
        <f>(0.2*VLOOKUP(D1911,'%.'!$A$1:$B$4,2,FALSE))+(0.35*VLOOKUP(E1911,'%.'!$A$1:$B$4,2,FALSE))+(0.1*VLOOKUP(F1911,'%.'!$A$1:$B$4,2,FALSE))+(0.35*VLOOKUP(G1911,'%.'!$A$1:$B$4,2,FALSE))</f>
        <v>0.5</v>
      </c>
      <c r="AI1911" s="128" t="str">
        <f t="shared" si="301"/>
        <v>MEDIA</v>
      </c>
      <c r="AJ1911" s="128" t="str">
        <f t="shared" si="307"/>
        <v>Cuentas de Orden</v>
      </c>
      <c r="AK1911" s="178" t="e">
        <f t="shared" si="308"/>
        <v>#REF!</v>
      </c>
    </row>
    <row r="1912" spans="1:37" ht="30" customHeight="1" x14ac:dyDescent="0.25">
      <c r="A1912" s="115">
        <v>1911</v>
      </c>
      <c r="B1912" s="79" t="s">
        <v>4172</v>
      </c>
      <c r="C1912" s="68" t="s">
        <v>4173</v>
      </c>
      <c r="D1912" s="133" t="s">
        <v>1</v>
      </c>
      <c r="E1912" s="139" t="s">
        <v>1</v>
      </c>
      <c r="F1912" s="139" t="s">
        <v>0</v>
      </c>
      <c r="G1912" s="139" t="s">
        <v>1</v>
      </c>
      <c r="H1912" s="169">
        <f t="shared" si="299"/>
        <v>0.14499999999999999</v>
      </c>
      <c r="I1912" s="170" t="str">
        <f t="shared" si="300"/>
        <v>BAJA</v>
      </c>
      <c r="J1912" s="292">
        <v>2266800000</v>
      </c>
      <c r="K1912" s="221">
        <v>7.0000000000000007E-2</v>
      </c>
      <c r="L1912" s="137" t="s">
        <v>133</v>
      </c>
      <c r="M1912" s="188">
        <v>0</v>
      </c>
      <c r="N1912" s="137" t="s">
        <v>405</v>
      </c>
      <c r="O1912" s="137" t="s">
        <v>405</v>
      </c>
      <c r="P1912" s="137" t="s">
        <v>448</v>
      </c>
      <c r="Q1912" s="135" t="s">
        <v>162</v>
      </c>
      <c r="R1912" s="133">
        <v>1728</v>
      </c>
      <c r="S1912" s="88">
        <v>40711</v>
      </c>
      <c r="T1912" s="103">
        <v>158513</v>
      </c>
      <c r="U1912" s="139" t="s">
        <v>170</v>
      </c>
      <c r="V1912" s="139"/>
      <c r="W1912" s="171">
        <v>44074</v>
      </c>
      <c r="X1912" s="172" t="e">
        <f>+CONCATENATE(TEXT(#REF!,"yyyy"),"-",TEXT(#REF!,"mm"))</f>
        <v>#REF!</v>
      </c>
      <c r="Y1912" s="173" t="str">
        <f t="shared" si="302"/>
        <v>10</v>
      </c>
      <c r="Z1912" s="172" t="str">
        <f t="shared" si="303"/>
        <v>2020-07</v>
      </c>
      <c r="AA1912" s="170" t="e">
        <f>+VLOOKUP(Z1912,#REF!,2,FALSE)/VLOOKUP(X1912,#REF!,2,FALSE)</f>
        <v>#REF!</v>
      </c>
      <c r="AB1912" s="174" t="e">
        <f t="shared" si="304"/>
        <v>#REF!</v>
      </c>
      <c r="AC1912" s="174" t="e">
        <f t="shared" si="305"/>
        <v>#REF!</v>
      </c>
      <c r="AD1912" s="175" t="e">
        <f>+#REF!+365*Y1912</f>
        <v>#REF!</v>
      </c>
      <c r="AE1912" s="176" t="e">
        <f t="shared" si="306"/>
        <v>#REF!</v>
      </c>
      <c r="AF1912" s="170" t="e">
        <f>+VLOOKUP(CONCATENATE(TEXT(W1912,"yyyy"),"-",TEXT(W1912,"mm")),#REF!,2,0)</f>
        <v>#REF!</v>
      </c>
      <c r="AG1912" s="177" t="e">
        <f>+(AC1912*(1+'INFLAC PROYECTADA'!$B$8)^(AE1912))/((1+DEMANDADO!AF1912)^(AE1912))</f>
        <v>#REF!</v>
      </c>
      <c r="AH1912" s="169">
        <f>(0.2*VLOOKUP(D1912,'%.'!$A$1:$B$4,2,FALSE))+(0.35*VLOOKUP(E1912,'%.'!$A$1:$B$4,2,FALSE))+(0.1*VLOOKUP(F1912,'%.'!$A$1:$B$4,2,FALSE))+(0.35*VLOOKUP(G1912,'%.'!$A$1:$B$4,2,FALSE))</f>
        <v>0.14499999999999999</v>
      </c>
      <c r="AI1912" s="128" t="str">
        <f t="shared" si="301"/>
        <v>BAJA</v>
      </c>
      <c r="AJ1912" s="128" t="str">
        <f t="shared" si="307"/>
        <v>Cuentas de Orden</v>
      </c>
      <c r="AK1912" s="178" t="e">
        <f t="shared" si="308"/>
        <v>#REF!</v>
      </c>
    </row>
    <row r="1913" spans="1:37" ht="30" customHeight="1" x14ac:dyDescent="0.25">
      <c r="A1913" s="115">
        <v>1912</v>
      </c>
      <c r="B1913" s="79" t="s">
        <v>4120</v>
      </c>
      <c r="C1913" s="85" t="s">
        <v>4174</v>
      </c>
      <c r="D1913" s="135" t="s">
        <v>48</v>
      </c>
      <c r="E1913" s="135" t="s">
        <v>48</v>
      </c>
      <c r="F1913" s="135" t="s">
        <v>48</v>
      </c>
      <c r="G1913" s="137" t="s">
        <v>48</v>
      </c>
      <c r="H1913" s="169">
        <f t="shared" si="299"/>
        <v>0.5</v>
      </c>
      <c r="I1913" s="170" t="str">
        <f t="shared" si="300"/>
        <v>MEDIA</v>
      </c>
      <c r="J1913" s="292">
        <v>8000000000</v>
      </c>
      <c r="K1913" s="221">
        <v>0.1</v>
      </c>
      <c r="L1913" s="133" t="s">
        <v>132</v>
      </c>
      <c r="M1913" s="188">
        <v>0</v>
      </c>
      <c r="N1913" s="133" t="s">
        <v>405</v>
      </c>
      <c r="O1913" s="133" t="s">
        <v>405</v>
      </c>
      <c r="P1913" s="137" t="s">
        <v>448</v>
      </c>
      <c r="Q1913" s="135" t="s">
        <v>162</v>
      </c>
      <c r="R1913" s="133">
        <v>1728</v>
      </c>
      <c r="S1913" s="88">
        <v>40711</v>
      </c>
      <c r="T1913" s="103">
        <v>158513</v>
      </c>
      <c r="U1913" s="133" t="s">
        <v>21</v>
      </c>
      <c r="V1913" s="133"/>
      <c r="W1913" s="171">
        <v>44074</v>
      </c>
      <c r="X1913" s="172" t="e">
        <f>+CONCATENATE(TEXT(#REF!,"yyyy"),"-",TEXT(#REF!,"mm"))</f>
        <v>#REF!</v>
      </c>
      <c r="Y1913" s="173" t="str">
        <f t="shared" si="302"/>
        <v>10</v>
      </c>
      <c r="Z1913" s="172" t="str">
        <f t="shared" si="303"/>
        <v>2020-07</v>
      </c>
      <c r="AA1913" s="170" t="e">
        <f>+VLOOKUP(Z1913,#REF!,2,FALSE)/VLOOKUP(X1913,#REF!,2,FALSE)</f>
        <v>#REF!</v>
      </c>
      <c r="AB1913" s="174" t="e">
        <f t="shared" si="304"/>
        <v>#REF!</v>
      </c>
      <c r="AC1913" s="174" t="e">
        <f t="shared" si="305"/>
        <v>#REF!</v>
      </c>
      <c r="AD1913" s="175" t="e">
        <f>+#REF!+365*Y1913</f>
        <v>#REF!</v>
      </c>
      <c r="AE1913" s="176" t="e">
        <f t="shared" si="306"/>
        <v>#REF!</v>
      </c>
      <c r="AF1913" s="170" t="e">
        <f>+VLOOKUP(CONCATENATE(TEXT(W1913,"yyyy"),"-",TEXT(W1913,"mm")),#REF!,2,0)</f>
        <v>#REF!</v>
      </c>
      <c r="AG1913" s="177" t="e">
        <f>+(AC1913*(1+'INFLAC PROYECTADA'!$B$8)^(AE1913))/((1+DEMANDADO!AF1913)^(AE1913))</f>
        <v>#REF!</v>
      </c>
      <c r="AH1913" s="169">
        <f>(0.2*VLOOKUP(D1913,'%.'!$A$1:$B$4,2,FALSE))+(0.35*VLOOKUP(E1913,'%.'!$A$1:$B$4,2,FALSE))+(0.1*VLOOKUP(F1913,'%.'!$A$1:$B$4,2,FALSE))+(0.35*VLOOKUP(G1913,'%.'!$A$1:$B$4,2,FALSE))</f>
        <v>0.5</v>
      </c>
      <c r="AI1913" s="128" t="str">
        <f t="shared" si="301"/>
        <v>MEDIA</v>
      </c>
      <c r="AJ1913" s="128" t="str">
        <f t="shared" si="307"/>
        <v>Cuentas de Orden</v>
      </c>
      <c r="AK1913" s="178" t="e">
        <f t="shared" si="308"/>
        <v>#REF!</v>
      </c>
    </row>
    <row r="1914" spans="1:37" ht="30" customHeight="1" x14ac:dyDescent="0.25">
      <c r="A1914" s="115">
        <v>1913</v>
      </c>
      <c r="B1914" s="79" t="s">
        <v>4175</v>
      </c>
      <c r="C1914" s="85" t="s">
        <v>4176</v>
      </c>
      <c r="D1914" s="135" t="s">
        <v>48</v>
      </c>
      <c r="E1914" s="135" t="s">
        <v>1</v>
      </c>
      <c r="F1914" s="135" t="s">
        <v>0</v>
      </c>
      <c r="G1914" s="137" t="s">
        <v>1</v>
      </c>
      <c r="H1914" s="169">
        <f t="shared" si="299"/>
        <v>0.23500000000000001</v>
      </c>
      <c r="I1914" s="170" t="str">
        <f t="shared" si="300"/>
        <v>BAJA</v>
      </c>
      <c r="J1914" s="292">
        <v>124210152</v>
      </c>
      <c r="K1914" s="221">
        <v>1</v>
      </c>
      <c r="L1914" s="133" t="s">
        <v>138</v>
      </c>
      <c r="M1914" s="188">
        <v>0</v>
      </c>
      <c r="N1914" s="133" t="s">
        <v>405</v>
      </c>
      <c r="O1914" s="133" t="s">
        <v>405</v>
      </c>
      <c r="P1914" s="137" t="s">
        <v>410</v>
      </c>
      <c r="Q1914" s="135" t="s">
        <v>162</v>
      </c>
      <c r="R1914" s="133">
        <v>1728</v>
      </c>
      <c r="S1914" s="88">
        <v>40711</v>
      </c>
      <c r="T1914" s="103">
        <v>158513</v>
      </c>
      <c r="U1914" s="133" t="s">
        <v>21</v>
      </c>
      <c r="V1914" s="137"/>
      <c r="W1914" s="171">
        <v>44074</v>
      </c>
      <c r="X1914" s="172" t="e">
        <f>+CONCATENATE(TEXT(#REF!,"yyyy"),"-",TEXT(#REF!,"mm"))</f>
        <v>#REF!</v>
      </c>
      <c r="Y1914" s="173" t="str">
        <f t="shared" si="302"/>
        <v>9</v>
      </c>
      <c r="Z1914" s="172" t="str">
        <f t="shared" si="303"/>
        <v>2020-07</v>
      </c>
      <c r="AA1914" s="170" t="e">
        <f>+VLOOKUP(Z1914,#REF!,2,FALSE)/VLOOKUP(X1914,#REF!,2,FALSE)</f>
        <v>#REF!</v>
      </c>
      <c r="AB1914" s="174" t="e">
        <f t="shared" si="304"/>
        <v>#REF!</v>
      </c>
      <c r="AC1914" s="174" t="e">
        <f t="shared" si="305"/>
        <v>#REF!</v>
      </c>
      <c r="AD1914" s="175" t="e">
        <f>+#REF!+365*Y1914</f>
        <v>#REF!</v>
      </c>
      <c r="AE1914" s="176" t="e">
        <f t="shared" si="306"/>
        <v>#REF!</v>
      </c>
      <c r="AF1914" s="170" t="e">
        <f>+VLOOKUP(CONCATENATE(TEXT(W1914,"yyyy"),"-",TEXT(W1914,"mm")),#REF!,2,0)</f>
        <v>#REF!</v>
      </c>
      <c r="AG1914" s="177" t="e">
        <f>+(AC1914*(1+'INFLAC PROYECTADA'!$B$8)^(AE1914))/((1+DEMANDADO!AF1914)^(AE1914))</f>
        <v>#REF!</v>
      </c>
      <c r="AH1914" s="169">
        <f>(0.2*VLOOKUP(D1914,'%.'!$A$1:$B$4,2,FALSE))+(0.35*VLOOKUP(E1914,'%.'!$A$1:$B$4,2,FALSE))+(0.1*VLOOKUP(F1914,'%.'!$A$1:$B$4,2,FALSE))+(0.35*VLOOKUP(G1914,'%.'!$A$1:$B$4,2,FALSE))</f>
        <v>0.23500000000000001</v>
      </c>
      <c r="AI1914" s="128" t="str">
        <f t="shared" si="301"/>
        <v>BAJA</v>
      </c>
      <c r="AJ1914" s="128" t="str">
        <f t="shared" si="307"/>
        <v>Cuentas de Orden</v>
      </c>
      <c r="AK1914" s="178" t="e">
        <f t="shared" si="308"/>
        <v>#REF!</v>
      </c>
    </row>
    <row r="1915" spans="1:37" ht="30" customHeight="1" x14ac:dyDescent="0.25">
      <c r="A1915" s="115">
        <v>1914</v>
      </c>
      <c r="B1915" s="85" t="s">
        <v>688</v>
      </c>
      <c r="C1915" s="85" t="s">
        <v>4177</v>
      </c>
      <c r="D1915" s="135" t="s">
        <v>1</v>
      </c>
      <c r="E1915" s="135" t="s">
        <v>1</v>
      </c>
      <c r="F1915" s="135" t="s">
        <v>48</v>
      </c>
      <c r="G1915" s="137" t="s">
        <v>48</v>
      </c>
      <c r="H1915" s="169">
        <f t="shared" si="299"/>
        <v>0.2525</v>
      </c>
      <c r="I1915" s="170" t="str">
        <f t="shared" si="300"/>
        <v>MEDIA</v>
      </c>
      <c r="J1915" s="292">
        <v>1472380763</v>
      </c>
      <c r="K1915" s="221">
        <v>1</v>
      </c>
      <c r="L1915" s="133" t="s">
        <v>138</v>
      </c>
      <c r="M1915" s="188">
        <v>0</v>
      </c>
      <c r="N1915" s="133" t="s">
        <v>405</v>
      </c>
      <c r="O1915" s="133" t="s">
        <v>405</v>
      </c>
      <c r="P1915" s="137" t="s">
        <v>410</v>
      </c>
      <c r="Q1915" s="135" t="s">
        <v>162</v>
      </c>
      <c r="R1915" s="133">
        <v>1728</v>
      </c>
      <c r="S1915" s="88">
        <v>40711</v>
      </c>
      <c r="T1915" s="103">
        <v>158513</v>
      </c>
      <c r="U1915" s="133" t="s">
        <v>171</v>
      </c>
      <c r="V1915" s="133"/>
      <c r="W1915" s="171">
        <v>44074</v>
      </c>
      <c r="X1915" s="172" t="e">
        <f>+CONCATENATE(TEXT(#REF!,"yyyy"),"-",TEXT(#REF!,"mm"))</f>
        <v>#REF!</v>
      </c>
      <c r="Y1915" s="173" t="str">
        <f t="shared" si="302"/>
        <v>9</v>
      </c>
      <c r="Z1915" s="172" t="str">
        <f t="shared" si="303"/>
        <v>2020-07</v>
      </c>
      <c r="AA1915" s="170" t="e">
        <f>+VLOOKUP(Z1915,#REF!,2,FALSE)/VLOOKUP(X1915,#REF!,2,FALSE)</f>
        <v>#REF!</v>
      </c>
      <c r="AB1915" s="174" t="e">
        <f t="shared" si="304"/>
        <v>#REF!</v>
      </c>
      <c r="AC1915" s="174" t="e">
        <f t="shared" si="305"/>
        <v>#REF!</v>
      </c>
      <c r="AD1915" s="175" t="e">
        <f>+#REF!+365*Y1915</f>
        <v>#REF!</v>
      </c>
      <c r="AE1915" s="176" t="e">
        <f t="shared" si="306"/>
        <v>#REF!</v>
      </c>
      <c r="AF1915" s="170" t="e">
        <f>+VLOOKUP(CONCATENATE(TEXT(W1915,"yyyy"),"-",TEXT(W1915,"mm")),#REF!,2,0)</f>
        <v>#REF!</v>
      </c>
      <c r="AG1915" s="177" t="e">
        <f>+(AC1915*(1+'INFLAC PROYECTADA'!$B$8)^(AE1915))/((1+DEMANDADO!AF1915)^(AE1915))</f>
        <v>#REF!</v>
      </c>
      <c r="AH1915" s="169">
        <f>(0.2*VLOOKUP(D1915,'%.'!$A$1:$B$4,2,FALSE))+(0.35*VLOOKUP(E1915,'%.'!$A$1:$B$4,2,FALSE))+(0.1*VLOOKUP(F1915,'%.'!$A$1:$B$4,2,FALSE))+(0.35*VLOOKUP(G1915,'%.'!$A$1:$B$4,2,FALSE))</f>
        <v>0.2525</v>
      </c>
      <c r="AI1915" s="128" t="str">
        <f t="shared" si="301"/>
        <v>MEDIA</v>
      </c>
      <c r="AJ1915" s="128" t="str">
        <f t="shared" si="307"/>
        <v>Cuentas de Orden</v>
      </c>
      <c r="AK1915" s="178" t="e">
        <f t="shared" si="308"/>
        <v>#REF!</v>
      </c>
    </row>
    <row r="1916" spans="1:37" ht="30" customHeight="1" x14ac:dyDescent="0.25">
      <c r="A1916" s="115">
        <v>1915</v>
      </c>
      <c r="B1916" s="85" t="s">
        <v>688</v>
      </c>
      <c r="C1916" s="85" t="s">
        <v>4178</v>
      </c>
      <c r="D1916" s="135" t="s">
        <v>0</v>
      </c>
      <c r="E1916" s="135" t="s">
        <v>48</v>
      </c>
      <c r="F1916" s="135" t="s">
        <v>48</v>
      </c>
      <c r="G1916" s="135" t="s">
        <v>48</v>
      </c>
      <c r="H1916" s="169">
        <f t="shared" si="299"/>
        <v>0.6</v>
      </c>
      <c r="I1916" s="170" t="str">
        <f t="shared" si="300"/>
        <v>ALTA</v>
      </c>
      <c r="J1916" s="292">
        <v>76589232</v>
      </c>
      <c r="K1916" s="221">
        <v>0</v>
      </c>
      <c r="L1916" s="133" t="s">
        <v>139</v>
      </c>
      <c r="M1916" s="188">
        <v>0</v>
      </c>
      <c r="N1916" s="133" t="s">
        <v>405</v>
      </c>
      <c r="O1916" s="133" t="s">
        <v>405</v>
      </c>
      <c r="P1916" s="137" t="s">
        <v>410</v>
      </c>
      <c r="Q1916" s="135" t="s">
        <v>162</v>
      </c>
      <c r="R1916" s="133">
        <v>1728</v>
      </c>
      <c r="S1916" s="88">
        <v>40711</v>
      </c>
      <c r="T1916" s="103">
        <v>158513</v>
      </c>
      <c r="U1916" s="133" t="s">
        <v>76</v>
      </c>
      <c r="V1916" s="133"/>
      <c r="W1916" s="171">
        <v>44074</v>
      </c>
      <c r="X1916" s="172" t="e">
        <f>+CONCATENATE(TEXT(#REF!,"yyyy"),"-",TEXT(#REF!,"mm"))</f>
        <v>#REF!</v>
      </c>
      <c r="Y1916" s="173" t="str">
        <f t="shared" si="302"/>
        <v>9</v>
      </c>
      <c r="Z1916" s="172" t="str">
        <f t="shared" si="303"/>
        <v>2020-07</v>
      </c>
      <c r="AA1916" s="170" t="e">
        <f>+VLOOKUP(Z1916,#REF!,2,FALSE)/VLOOKUP(X1916,#REF!,2,FALSE)</f>
        <v>#REF!</v>
      </c>
      <c r="AB1916" s="174" t="e">
        <f t="shared" si="304"/>
        <v>#REF!</v>
      </c>
      <c r="AC1916" s="174" t="e">
        <f t="shared" si="305"/>
        <v>#REF!</v>
      </c>
      <c r="AD1916" s="175" t="e">
        <f>+#REF!+365*Y1916</f>
        <v>#REF!</v>
      </c>
      <c r="AE1916" s="176" t="e">
        <f t="shared" si="306"/>
        <v>#REF!</v>
      </c>
      <c r="AF1916" s="170" t="e">
        <f>+VLOOKUP(CONCATENATE(TEXT(W1916,"yyyy"),"-",TEXT(W1916,"mm")),#REF!,2,0)</f>
        <v>#REF!</v>
      </c>
      <c r="AG1916" s="177" t="e">
        <f>+(AC1916*(1+'INFLAC PROYECTADA'!$B$8)^(AE1916))/((1+DEMANDADO!AF1916)^(AE1916))</f>
        <v>#REF!</v>
      </c>
      <c r="AH1916" s="169">
        <f>(0.2*VLOOKUP(D1916,'%.'!$A$1:$B$4,2,FALSE))+(0.35*VLOOKUP(E1916,'%.'!$A$1:$B$4,2,FALSE))+(0.1*VLOOKUP(F1916,'%.'!$A$1:$B$4,2,FALSE))+(0.35*VLOOKUP(G1916,'%.'!$A$1:$B$4,2,FALSE))</f>
        <v>0.6</v>
      </c>
      <c r="AI1916" s="128" t="str">
        <f t="shared" si="301"/>
        <v>ALTA</v>
      </c>
      <c r="AJ1916" s="128" t="str">
        <f t="shared" si="307"/>
        <v>Provisión contable</v>
      </c>
      <c r="AK1916" s="178" t="e">
        <f t="shared" si="308"/>
        <v>#REF!</v>
      </c>
    </row>
    <row r="1917" spans="1:37" ht="30" customHeight="1" x14ac:dyDescent="0.25">
      <c r="A1917" s="115">
        <v>1916</v>
      </c>
      <c r="B1917" s="85" t="s">
        <v>688</v>
      </c>
      <c r="C1917" s="85" t="s">
        <v>4179</v>
      </c>
      <c r="D1917" s="135" t="s">
        <v>48</v>
      </c>
      <c r="E1917" s="135" t="s">
        <v>48</v>
      </c>
      <c r="F1917" s="135" t="s">
        <v>48</v>
      </c>
      <c r="G1917" s="137" t="s">
        <v>48</v>
      </c>
      <c r="H1917" s="169">
        <f t="shared" si="299"/>
        <v>0.5</v>
      </c>
      <c r="I1917" s="170" t="str">
        <f t="shared" si="300"/>
        <v>MEDIA</v>
      </c>
      <c r="J1917" s="292">
        <v>5000000000</v>
      </c>
      <c r="K1917" s="221">
        <v>0.05</v>
      </c>
      <c r="L1917" s="133" t="s">
        <v>131</v>
      </c>
      <c r="M1917" s="188">
        <v>0</v>
      </c>
      <c r="N1917" s="133" t="s">
        <v>405</v>
      </c>
      <c r="O1917" s="133" t="s">
        <v>405</v>
      </c>
      <c r="P1917" s="137" t="s">
        <v>448</v>
      </c>
      <c r="Q1917" s="135" t="s">
        <v>162</v>
      </c>
      <c r="R1917" s="133">
        <v>1728</v>
      </c>
      <c r="S1917" s="88">
        <v>40711</v>
      </c>
      <c r="T1917" s="103">
        <v>158513</v>
      </c>
      <c r="U1917" s="133" t="s">
        <v>177</v>
      </c>
      <c r="V1917" s="133"/>
      <c r="W1917" s="171">
        <v>44074</v>
      </c>
      <c r="X1917" s="172" t="e">
        <f>+CONCATENATE(TEXT(#REF!,"yyyy"),"-",TEXT(#REF!,"mm"))</f>
        <v>#REF!</v>
      </c>
      <c r="Y1917" s="173" t="str">
        <f t="shared" si="302"/>
        <v>10</v>
      </c>
      <c r="Z1917" s="172" t="str">
        <f t="shared" si="303"/>
        <v>2020-07</v>
      </c>
      <c r="AA1917" s="170" t="e">
        <f>+VLOOKUP(Z1917,#REF!,2,FALSE)/VLOOKUP(X1917,#REF!,2,FALSE)</f>
        <v>#REF!</v>
      </c>
      <c r="AB1917" s="174" t="e">
        <f t="shared" si="304"/>
        <v>#REF!</v>
      </c>
      <c r="AC1917" s="174" t="e">
        <f t="shared" si="305"/>
        <v>#REF!</v>
      </c>
      <c r="AD1917" s="175" t="e">
        <f>+#REF!+365*Y1917</f>
        <v>#REF!</v>
      </c>
      <c r="AE1917" s="176" t="e">
        <f t="shared" si="306"/>
        <v>#REF!</v>
      </c>
      <c r="AF1917" s="170" t="e">
        <f>+VLOOKUP(CONCATENATE(TEXT(W1917,"yyyy"),"-",TEXT(W1917,"mm")),#REF!,2,0)</f>
        <v>#REF!</v>
      </c>
      <c r="AG1917" s="177" t="e">
        <f>+(AC1917*(1+'INFLAC PROYECTADA'!$B$8)^(AE1917))/((1+DEMANDADO!AF1917)^(AE1917))</f>
        <v>#REF!</v>
      </c>
      <c r="AH1917" s="169">
        <f>(0.2*VLOOKUP(D1917,'%.'!$A$1:$B$4,2,FALSE))+(0.35*VLOOKUP(E1917,'%.'!$A$1:$B$4,2,FALSE))+(0.1*VLOOKUP(F1917,'%.'!$A$1:$B$4,2,FALSE))+(0.35*VLOOKUP(G1917,'%.'!$A$1:$B$4,2,FALSE))</f>
        <v>0.5</v>
      </c>
      <c r="AI1917" s="128" t="str">
        <f t="shared" si="301"/>
        <v>MEDIA</v>
      </c>
      <c r="AJ1917" s="128" t="str">
        <f t="shared" si="307"/>
        <v>Cuentas de Orden</v>
      </c>
      <c r="AK1917" s="178" t="e">
        <f t="shared" si="308"/>
        <v>#REF!</v>
      </c>
    </row>
    <row r="1918" spans="1:37" ht="30" customHeight="1" x14ac:dyDescent="0.25">
      <c r="A1918" s="115">
        <v>1917</v>
      </c>
      <c r="B1918" s="85" t="s">
        <v>4180</v>
      </c>
      <c r="C1918" s="85" t="s">
        <v>4181</v>
      </c>
      <c r="D1918" s="136" t="s">
        <v>48</v>
      </c>
      <c r="E1918" s="136" t="s">
        <v>48</v>
      </c>
      <c r="F1918" s="136" t="s">
        <v>48</v>
      </c>
      <c r="G1918" s="137" t="s">
        <v>48</v>
      </c>
      <c r="H1918" s="169">
        <f t="shared" si="299"/>
        <v>0.5</v>
      </c>
      <c r="I1918" s="170" t="str">
        <f t="shared" si="300"/>
        <v>MEDIA</v>
      </c>
      <c r="J1918" s="292">
        <v>37421020</v>
      </c>
      <c r="K1918" s="221">
        <v>1</v>
      </c>
      <c r="L1918" s="133" t="s">
        <v>133</v>
      </c>
      <c r="M1918" s="188">
        <v>0</v>
      </c>
      <c r="N1918" s="133" t="s">
        <v>405</v>
      </c>
      <c r="O1918" s="133" t="s">
        <v>405</v>
      </c>
      <c r="P1918" s="137" t="s">
        <v>410</v>
      </c>
      <c r="Q1918" s="135" t="s">
        <v>162</v>
      </c>
      <c r="R1918" s="133">
        <v>1728</v>
      </c>
      <c r="S1918" s="88">
        <v>40711</v>
      </c>
      <c r="T1918" s="103">
        <v>158513</v>
      </c>
      <c r="U1918" s="133" t="s">
        <v>171</v>
      </c>
      <c r="V1918" s="133"/>
      <c r="W1918" s="171">
        <v>44074</v>
      </c>
      <c r="X1918" s="172" t="e">
        <f>+CONCATENATE(TEXT(#REF!,"yyyy"),"-",TEXT(#REF!,"mm"))</f>
        <v>#REF!</v>
      </c>
      <c r="Y1918" s="173" t="str">
        <f t="shared" si="302"/>
        <v>9</v>
      </c>
      <c r="Z1918" s="172" t="str">
        <f t="shared" si="303"/>
        <v>2020-07</v>
      </c>
      <c r="AA1918" s="170" t="e">
        <f>+VLOOKUP(Z1918,#REF!,2,FALSE)/VLOOKUP(X1918,#REF!,2,FALSE)</f>
        <v>#REF!</v>
      </c>
      <c r="AB1918" s="174" t="e">
        <f t="shared" si="304"/>
        <v>#REF!</v>
      </c>
      <c r="AC1918" s="174" t="e">
        <f t="shared" si="305"/>
        <v>#REF!</v>
      </c>
      <c r="AD1918" s="175" t="e">
        <f>+#REF!+365*Y1918</f>
        <v>#REF!</v>
      </c>
      <c r="AE1918" s="176" t="e">
        <f t="shared" si="306"/>
        <v>#REF!</v>
      </c>
      <c r="AF1918" s="170" t="e">
        <f>+VLOOKUP(CONCATENATE(TEXT(W1918,"yyyy"),"-",TEXT(W1918,"mm")),#REF!,2,0)</f>
        <v>#REF!</v>
      </c>
      <c r="AG1918" s="177" t="e">
        <f>+(AC1918*(1+'INFLAC PROYECTADA'!$B$8)^(AE1918))/((1+DEMANDADO!AF1918)^(AE1918))</f>
        <v>#REF!</v>
      </c>
      <c r="AH1918" s="169">
        <f>(0.2*VLOOKUP(D1918,'%.'!$A$1:$B$4,2,FALSE))+(0.35*VLOOKUP(E1918,'%.'!$A$1:$B$4,2,FALSE))+(0.1*VLOOKUP(F1918,'%.'!$A$1:$B$4,2,FALSE))+(0.35*VLOOKUP(G1918,'%.'!$A$1:$B$4,2,FALSE))</f>
        <v>0.5</v>
      </c>
      <c r="AI1918" s="128" t="str">
        <f t="shared" si="301"/>
        <v>MEDIA</v>
      </c>
      <c r="AJ1918" s="128" t="str">
        <f t="shared" si="307"/>
        <v>Cuentas de Orden</v>
      </c>
      <c r="AK1918" s="178" t="e">
        <f t="shared" si="308"/>
        <v>#REF!</v>
      </c>
    </row>
    <row r="1919" spans="1:37" ht="30" customHeight="1" x14ac:dyDescent="0.25">
      <c r="A1919" s="115">
        <v>1918</v>
      </c>
      <c r="B1919" s="85" t="s">
        <v>4182</v>
      </c>
      <c r="C1919" s="85" t="s">
        <v>4183</v>
      </c>
      <c r="D1919" s="136" t="s">
        <v>48</v>
      </c>
      <c r="E1919" s="136" t="s">
        <v>48</v>
      </c>
      <c r="F1919" s="136" t="s">
        <v>48</v>
      </c>
      <c r="G1919" s="137" t="s">
        <v>48</v>
      </c>
      <c r="H1919" s="169">
        <f t="shared" si="299"/>
        <v>0.5</v>
      </c>
      <c r="I1919" s="170" t="str">
        <f t="shared" si="300"/>
        <v>MEDIA</v>
      </c>
      <c r="J1919" s="292">
        <v>400400000</v>
      </c>
      <c r="K1919" s="221">
        <v>1</v>
      </c>
      <c r="L1919" s="133" t="s">
        <v>132</v>
      </c>
      <c r="M1919" s="188">
        <v>0</v>
      </c>
      <c r="N1919" s="133" t="s">
        <v>405</v>
      </c>
      <c r="O1919" s="133" t="s">
        <v>405</v>
      </c>
      <c r="P1919" s="137" t="s">
        <v>448</v>
      </c>
      <c r="Q1919" s="135" t="s">
        <v>162</v>
      </c>
      <c r="R1919" s="133">
        <v>1728</v>
      </c>
      <c r="S1919" s="88">
        <v>40711</v>
      </c>
      <c r="T1919" s="103">
        <v>158513</v>
      </c>
      <c r="U1919" s="133" t="s">
        <v>170</v>
      </c>
      <c r="V1919" s="133"/>
      <c r="W1919" s="171">
        <v>44074</v>
      </c>
      <c r="X1919" s="172" t="e">
        <f>+CONCATENATE(TEXT(#REF!,"yyyy"),"-",TEXT(#REF!,"mm"))</f>
        <v>#REF!</v>
      </c>
      <c r="Y1919" s="173" t="str">
        <f t="shared" si="302"/>
        <v>10</v>
      </c>
      <c r="Z1919" s="172" t="str">
        <f t="shared" si="303"/>
        <v>2020-07</v>
      </c>
      <c r="AA1919" s="170" t="e">
        <f>+VLOOKUP(Z1919,#REF!,2,FALSE)/VLOOKUP(X1919,#REF!,2,FALSE)</f>
        <v>#REF!</v>
      </c>
      <c r="AB1919" s="174" t="e">
        <f t="shared" si="304"/>
        <v>#REF!</v>
      </c>
      <c r="AC1919" s="174" t="e">
        <f t="shared" si="305"/>
        <v>#REF!</v>
      </c>
      <c r="AD1919" s="175" t="e">
        <f>+#REF!+365*Y1919</f>
        <v>#REF!</v>
      </c>
      <c r="AE1919" s="176" t="e">
        <f t="shared" si="306"/>
        <v>#REF!</v>
      </c>
      <c r="AF1919" s="170" t="e">
        <f>+VLOOKUP(CONCATENATE(TEXT(W1919,"yyyy"),"-",TEXT(W1919,"mm")),#REF!,2,0)</f>
        <v>#REF!</v>
      </c>
      <c r="AG1919" s="177" t="e">
        <f>+(AC1919*(1+'INFLAC PROYECTADA'!$B$8)^(AE1919))/((1+DEMANDADO!AF1919)^(AE1919))</f>
        <v>#REF!</v>
      </c>
      <c r="AH1919" s="169">
        <f>(0.2*VLOOKUP(D1919,'%.'!$A$1:$B$4,2,FALSE))+(0.35*VLOOKUP(E1919,'%.'!$A$1:$B$4,2,FALSE))+(0.1*VLOOKUP(F1919,'%.'!$A$1:$B$4,2,FALSE))+(0.35*VLOOKUP(G1919,'%.'!$A$1:$B$4,2,FALSE))</f>
        <v>0.5</v>
      </c>
      <c r="AI1919" s="128" t="str">
        <f t="shared" si="301"/>
        <v>MEDIA</v>
      </c>
      <c r="AJ1919" s="128" t="str">
        <f t="shared" si="307"/>
        <v>Cuentas de Orden</v>
      </c>
      <c r="AK1919" s="178" t="e">
        <f t="shared" si="308"/>
        <v>#REF!</v>
      </c>
    </row>
    <row r="1920" spans="1:37" ht="30" customHeight="1" x14ac:dyDescent="0.25">
      <c r="A1920" s="115">
        <v>1919</v>
      </c>
      <c r="B1920" s="85" t="s">
        <v>4180</v>
      </c>
      <c r="C1920" s="85" t="s">
        <v>4184</v>
      </c>
      <c r="D1920" s="136" t="s">
        <v>48</v>
      </c>
      <c r="E1920" s="136" t="s">
        <v>1</v>
      </c>
      <c r="F1920" s="136" t="s">
        <v>0</v>
      </c>
      <c r="G1920" s="137" t="s">
        <v>48</v>
      </c>
      <c r="H1920" s="169">
        <f t="shared" si="299"/>
        <v>0.39250000000000002</v>
      </c>
      <c r="I1920" s="170" t="str">
        <f t="shared" si="300"/>
        <v>MEDIA</v>
      </c>
      <c r="J1920" s="292">
        <v>111414910</v>
      </c>
      <c r="K1920" s="221">
        <v>1</v>
      </c>
      <c r="L1920" s="133" t="s">
        <v>138</v>
      </c>
      <c r="M1920" s="188">
        <v>0</v>
      </c>
      <c r="N1920" s="133" t="s">
        <v>405</v>
      </c>
      <c r="O1920" s="133" t="s">
        <v>405</v>
      </c>
      <c r="P1920" s="137" t="s">
        <v>406</v>
      </c>
      <c r="Q1920" s="135" t="s">
        <v>162</v>
      </c>
      <c r="R1920" s="133">
        <v>1728</v>
      </c>
      <c r="S1920" s="88">
        <v>40711</v>
      </c>
      <c r="T1920" s="103">
        <v>158513</v>
      </c>
      <c r="U1920" s="133" t="s">
        <v>171</v>
      </c>
      <c r="V1920" s="133"/>
      <c r="W1920" s="171">
        <v>44074</v>
      </c>
      <c r="X1920" s="172" t="e">
        <f>+CONCATENATE(TEXT(#REF!,"yyyy"),"-",TEXT(#REF!,"mm"))</f>
        <v>#REF!</v>
      </c>
      <c r="Y1920" s="173" t="str">
        <f t="shared" si="302"/>
        <v>8</v>
      </c>
      <c r="Z1920" s="172" t="str">
        <f t="shared" si="303"/>
        <v>2020-07</v>
      </c>
      <c r="AA1920" s="170" t="e">
        <f>+VLOOKUP(Z1920,#REF!,2,FALSE)/VLOOKUP(X1920,#REF!,2,FALSE)</f>
        <v>#REF!</v>
      </c>
      <c r="AB1920" s="174" t="e">
        <f t="shared" si="304"/>
        <v>#REF!</v>
      </c>
      <c r="AC1920" s="174" t="e">
        <f t="shared" si="305"/>
        <v>#REF!</v>
      </c>
      <c r="AD1920" s="175" t="e">
        <f>+#REF!+365*Y1920</f>
        <v>#REF!</v>
      </c>
      <c r="AE1920" s="176" t="e">
        <f t="shared" si="306"/>
        <v>#REF!</v>
      </c>
      <c r="AF1920" s="170" t="e">
        <f>+VLOOKUP(CONCATENATE(TEXT(W1920,"yyyy"),"-",TEXT(W1920,"mm")),#REF!,2,0)</f>
        <v>#REF!</v>
      </c>
      <c r="AG1920" s="177" t="e">
        <f>+(AC1920*(1+'INFLAC PROYECTADA'!$B$8)^(AE1920))/((1+DEMANDADO!AF1920)^(AE1920))</f>
        <v>#REF!</v>
      </c>
      <c r="AH1920" s="169">
        <f>(0.2*VLOOKUP(D1920,'%.'!$A$1:$B$4,2,FALSE))+(0.35*VLOOKUP(E1920,'%.'!$A$1:$B$4,2,FALSE))+(0.1*VLOOKUP(F1920,'%.'!$A$1:$B$4,2,FALSE))+(0.35*VLOOKUP(G1920,'%.'!$A$1:$B$4,2,FALSE))</f>
        <v>0.39250000000000002</v>
      </c>
      <c r="AI1920" s="128" t="str">
        <f t="shared" si="301"/>
        <v>MEDIA</v>
      </c>
      <c r="AJ1920" s="128" t="str">
        <f t="shared" si="307"/>
        <v>Cuentas de Orden</v>
      </c>
      <c r="AK1920" s="178" t="e">
        <f t="shared" si="308"/>
        <v>#REF!</v>
      </c>
    </row>
    <row r="1921" spans="1:37" ht="30" customHeight="1" x14ac:dyDescent="0.25">
      <c r="A1921" s="115">
        <v>1920</v>
      </c>
      <c r="B1921" s="79" t="s">
        <v>4162</v>
      </c>
      <c r="C1921" s="123" t="s">
        <v>4185</v>
      </c>
      <c r="D1921" s="133" t="s">
        <v>1</v>
      </c>
      <c r="E1921" s="139" t="s">
        <v>1</v>
      </c>
      <c r="F1921" s="139" t="s">
        <v>1</v>
      </c>
      <c r="G1921" s="139" t="s">
        <v>1</v>
      </c>
      <c r="H1921" s="169">
        <f t="shared" si="299"/>
        <v>0.05</v>
      </c>
      <c r="I1921" s="170" t="str">
        <f t="shared" si="300"/>
        <v>REMOTA</v>
      </c>
      <c r="J1921" s="292">
        <v>12404121</v>
      </c>
      <c r="K1921" s="221">
        <v>1</v>
      </c>
      <c r="L1921" s="137" t="s">
        <v>138</v>
      </c>
      <c r="M1921" s="188">
        <v>0</v>
      </c>
      <c r="N1921" s="137" t="s">
        <v>405</v>
      </c>
      <c r="O1921" s="137" t="s">
        <v>405</v>
      </c>
      <c r="P1921" s="137" t="s">
        <v>510</v>
      </c>
      <c r="Q1921" s="135" t="s">
        <v>162</v>
      </c>
      <c r="R1921" s="133">
        <v>1728</v>
      </c>
      <c r="S1921" s="88">
        <v>40711</v>
      </c>
      <c r="T1921" s="103">
        <v>158513</v>
      </c>
      <c r="U1921" s="139" t="s">
        <v>171</v>
      </c>
      <c r="V1921" s="139"/>
      <c r="W1921" s="171">
        <v>44074</v>
      </c>
      <c r="X1921" s="172" t="e">
        <f>+CONCATENATE(TEXT(#REF!,"yyyy"),"-",TEXT(#REF!,"mm"))</f>
        <v>#REF!</v>
      </c>
      <c r="Y1921" s="173" t="str">
        <f t="shared" si="302"/>
        <v>6</v>
      </c>
      <c r="Z1921" s="172" t="str">
        <f t="shared" si="303"/>
        <v>2020-07</v>
      </c>
      <c r="AA1921" s="170" t="e">
        <f>+VLOOKUP(Z1921,#REF!,2,FALSE)/VLOOKUP(X1921,#REF!,2,FALSE)</f>
        <v>#REF!</v>
      </c>
      <c r="AB1921" s="174" t="e">
        <f t="shared" si="304"/>
        <v>#REF!</v>
      </c>
      <c r="AC1921" s="174" t="e">
        <f t="shared" si="305"/>
        <v>#REF!</v>
      </c>
      <c r="AD1921" s="175" t="e">
        <f>+#REF!+365*Y1921</f>
        <v>#REF!</v>
      </c>
      <c r="AE1921" s="176" t="e">
        <f t="shared" si="306"/>
        <v>#REF!</v>
      </c>
      <c r="AF1921" s="170" t="e">
        <f>+VLOOKUP(CONCATENATE(TEXT(W1921,"yyyy"),"-",TEXT(W1921,"mm")),#REF!,2,0)</f>
        <v>#REF!</v>
      </c>
      <c r="AG1921" s="177" t="e">
        <f>+(AC1921*(1+'INFLAC PROYECTADA'!$B$8)^(AE1921))/((1+DEMANDADO!AF1921)^(AE1921))</f>
        <v>#REF!</v>
      </c>
      <c r="AH1921" s="169">
        <f>(0.2*VLOOKUP(D1921,'%.'!$A$1:$B$4,2,FALSE))+(0.35*VLOOKUP(E1921,'%.'!$A$1:$B$4,2,FALSE))+(0.1*VLOOKUP(F1921,'%.'!$A$1:$B$4,2,FALSE))+(0.35*VLOOKUP(G1921,'%.'!$A$1:$B$4,2,FALSE))</f>
        <v>0.05</v>
      </c>
      <c r="AI1921" s="128" t="str">
        <f t="shared" si="301"/>
        <v>REMOTA</v>
      </c>
      <c r="AJ1921" s="128" t="str">
        <f t="shared" si="307"/>
        <v>No se registra</v>
      </c>
      <c r="AK1921" s="178">
        <f t="shared" si="308"/>
        <v>0</v>
      </c>
    </row>
    <row r="1922" spans="1:37" ht="30" customHeight="1" x14ac:dyDescent="0.25">
      <c r="A1922" s="115">
        <v>1921</v>
      </c>
      <c r="B1922" s="79" t="s">
        <v>688</v>
      </c>
      <c r="C1922" s="68" t="s">
        <v>4186</v>
      </c>
      <c r="D1922" s="133" t="s">
        <v>48</v>
      </c>
      <c r="E1922" s="139" t="s">
        <v>48</v>
      </c>
      <c r="F1922" s="139" t="s">
        <v>48</v>
      </c>
      <c r="G1922" s="139" t="s">
        <v>48</v>
      </c>
      <c r="H1922" s="169">
        <f t="shared" ref="H1922:H1985" si="309">+IFERROR(AH1922,"")</f>
        <v>0.5</v>
      </c>
      <c r="I1922" s="170" t="str">
        <f t="shared" ref="I1922:I1985" si="310">+IFERROR(AI1922,"")</f>
        <v>MEDIA</v>
      </c>
      <c r="J1922" s="292">
        <v>459383217</v>
      </c>
      <c r="K1922" s="221">
        <v>1</v>
      </c>
      <c r="L1922" s="137" t="s">
        <v>130</v>
      </c>
      <c r="M1922" s="188">
        <v>0</v>
      </c>
      <c r="N1922" s="137" t="s">
        <v>405</v>
      </c>
      <c r="O1922" s="137" t="s">
        <v>405</v>
      </c>
      <c r="P1922" s="137" t="s">
        <v>410</v>
      </c>
      <c r="Q1922" s="135" t="s">
        <v>162</v>
      </c>
      <c r="R1922" s="133">
        <v>1728</v>
      </c>
      <c r="S1922" s="88">
        <v>40711</v>
      </c>
      <c r="T1922" s="103">
        <v>158513</v>
      </c>
      <c r="U1922" s="139" t="s">
        <v>21</v>
      </c>
      <c r="V1922" s="139"/>
      <c r="W1922" s="171">
        <v>44074</v>
      </c>
      <c r="X1922" s="172" t="e">
        <f>+CONCATENATE(TEXT(#REF!,"yyyy"),"-",TEXT(#REF!,"mm"))</f>
        <v>#REF!</v>
      </c>
      <c r="Y1922" s="173" t="str">
        <f t="shared" si="302"/>
        <v>9</v>
      </c>
      <c r="Z1922" s="172" t="str">
        <f t="shared" si="303"/>
        <v>2020-07</v>
      </c>
      <c r="AA1922" s="170" t="e">
        <f>+VLOOKUP(Z1922,#REF!,2,FALSE)/VLOOKUP(X1922,#REF!,2,FALSE)</f>
        <v>#REF!</v>
      </c>
      <c r="AB1922" s="174" t="e">
        <f t="shared" si="304"/>
        <v>#REF!</v>
      </c>
      <c r="AC1922" s="174" t="e">
        <f t="shared" si="305"/>
        <v>#REF!</v>
      </c>
      <c r="AD1922" s="175" t="e">
        <f>+#REF!+365*Y1922</f>
        <v>#REF!</v>
      </c>
      <c r="AE1922" s="176" t="e">
        <f t="shared" si="306"/>
        <v>#REF!</v>
      </c>
      <c r="AF1922" s="170" t="e">
        <f>+VLOOKUP(CONCATENATE(TEXT(W1922,"yyyy"),"-",TEXT(W1922,"mm")),#REF!,2,0)</f>
        <v>#REF!</v>
      </c>
      <c r="AG1922" s="177" t="e">
        <f>+(AC1922*(1+'INFLAC PROYECTADA'!$B$8)^(AE1922))/((1+DEMANDADO!AF1922)^(AE1922))</f>
        <v>#REF!</v>
      </c>
      <c r="AH1922" s="169">
        <f>(0.2*VLOOKUP(D1922,'%.'!$A$1:$B$4,2,FALSE))+(0.35*VLOOKUP(E1922,'%.'!$A$1:$B$4,2,FALSE))+(0.1*VLOOKUP(F1922,'%.'!$A$1:$B$4,2,FALSE))+(0.35*VLOOKUP(G1922,'%.'!$A$1:$B$4,2,FALSE))</f>
        <v>0.5</v>
      </c>
      <c r="AI1922" s="128" t="str">
        <f t="shared" si="301"/>
        <v>MEDIA</v>
      </c>
      <c r="AJ1922" s="128" t="str">
        <f t="shared" si="307"/>
        <v>Cuentas de Orden</v>
      </c>
      <c r="AK1922" s="178" t="e">
        <f t="shared" si="308"/>
        <v>#REF!</v>
      </c>
    </row>
    <row r="1923" spans="1:37" ht="30" customHeight="1" x14ac:dyDescent="0.25">
      <c r="A1923" s="115">
        <v>1922</v>
      </c>
      <c r="B1923" s="79" t="s">
        <v>688</v>
      </c>
      <c r="C1923" s="68" t="s">
        <v>4187</v>
      </c>
      <c r="D1923" s="133" t="s">
        <v>48</v>
      </c>
      <c r="E1923" s="139" t="s">
        <v>48</v>
      </c>
      <c r="F1923" s="139" t="s">
        <v>48</v>
      </c>
      <c r="G1923" s="139" t="s">
        <v>48</v>
      </c>
      <c r="H1923" s="169">
        <f t="shared" si="309"/>
        <v>0.5</v>
      </c>
      <c r="I1923" s="170" t="str">
        <f t="shared" si="310"/>
        <v>MEDIA</v>
      </c>
      <c r="J1923" s="292">
        <v>189979237</v>
      </c>
      <c r="K1923" s="221">
        <v>5</v>
      </c>
      <c r="L1923" s="137" t="s">
        <v>136</v>
      </c>
      <c r="M1923" s="188">
        <v>0</v>
      </c>
      <c r="N1923" s="137" t="s">
        <v>405</v>
      </c>
      <c r="O1923" s="137" t="s">
        <v>405</v>
      </c>
      <c r="P1923" s="137" t="s">
        <v>410</v>
      </c>
      <c r="Q1923" s="135" t="s">
        <v>162</v>
      </c>
      <c r="R1923" s="133">
        <v>1728</v>
      </c>
      <c r="S1923" s="88">
        <v>40711</v>
      </c>
      <c r="T1923" s="103">
        <v>158513</v>
      </c>
      <c r="U1923" s="139" t="s">
        <v>171</v>
      </c>
      <c r="V1923" s="139"/>
      <c r="W1923" s="171">
        <v>44074</v>
      </c>
      <c r="X1923" s="172" t="e">
        <f>+CONCATENATE(TEXT(#REF!,"yyyy"),"-",TEXT(#REF!,"mm"))</f>
        <v>#REF!</v>
      </c>
      <c r="Y1923" s="173" t="str">
        <f t="shared" si="302"/>
        <v>9</v>
      </c>
      <c r="Z1923" s="172" t="str">
        <f t="shared" si="303"/>
        <v>2020-07</v>
      </c>
      <c r="AA1923" s="170" t="e">
        <f>+VLOOKUP(Z1923,#REF!,2,FALSE)/VLOOKUP(X1923,#REF!,2,FALSE)</f>
        <v>#REF!</v>
      </c>
      <c r="AB1923" s="174" t="e">
        <f t="shared" si="304"/>
        <v>#REF!</v>
      </c>
      <c r="AC1923" s="174" t="e">
        <f t="shared" si="305"/>
        <v>#REF!</v>
      </c>
      <c r="AD1923" s="175" t="e">
        <f>+#REF!+365*Y1923</f>
        <v>#REF!</v>
      </c>
      <c r="AE1923" s="176" t="e">
        <f t="shared" si="306"/>
        <v>#REF!</v>
      </c>
      <c r="AF1923" s="170" t="e">
        <f>+VLOOKUP(CONCATENATE(TEXT(W1923,"yyyy"),"-",TEXT(W1923,"mm")),#REF!,2,0)</f>
        <v>#REF!</v>
      </c>
      <c r="AG1923" s="177" t="e">
        <f>+(AC1923*(1+'INFLAC PROYECTADA'!$B$8)^(AE1923))/((1+DEMANDADO!AF1923)^(AE1923))</f>
        <v>#REF!</v>
      </c>
      <c r="AH1923" s="169">
        <f>(0.2*VLOOKUP(D1923,'%.'!$A$1:$B$4,2,FALSE))+(0.35*VLOOKUP(E1923,'%.'!$A$1:$B$4,2,FALSE))+(0.1*VLOOKUP(F1923,'%.'!$A$1:$B$4,2,FALSE))+(0.35*VLOOKUP(G1923,'%.'!$A$1:$B$4,2,FALSE))</f>
        <v>0.5</v>
      </c>
      <c r="AI1923" s="128" t="str">
        <f t="shared" ref="AI1923:AI1986" si="311">+IF(AH1923&gt;0.5,"ALTA",IF(AH1923&gt;0.25,"MEDIA",IF(AH1923&gt;=0.1,"BAJA",IF(AH1923&lt;0.1,"REMOTA"))))</f>
        <v>MEDIA</v>
      </c>
      <c r="AJ1923" s="128" t="str">
        <f t="shared" si="307"/>
        <v>Cuentas de Orden</v>
      </c>
      <c r="AK1923" s="178" t="e">
        <f t="shared" si="308"/>
        <v>#REF!</v>
      </c>
    </row>
    <row r="1924" spans="1:37" ht="30" customHeight="1" x14ac:dyDescent="0.25">
      <c r="A1924" s="115">
        <v>1923</v>
      </c>
      <c r="B1924" s="133" t="s">
        <v>688</v>
      </c>
      <c r="C1924" s="85" t="s">
        <v>4188</v>
      </c>
      <c r="D1924" s="135" t="s">
        <v>48</v>
      </c>
      <c r="E1924" s="135" t="s">
        <v>48</v>
      </c>
      <c r="F1924" s="135" t="s">
        <v>48</v>
      </c>
      <c r="G1924" s="137" t="s">
        <v>48</v>
      </c>
      <c r="H1924" s="169">
        <f t="shared" si="309"/>
        <v>0.5</v>
      </c>
      <c r="I1924" s="170" t="str">
        <f t="shared" si="310"/>
        <v>MEDIA</v>
      </c>
      <c r="J1924" s="292">
        <v>109485640</v>
      </c>
      <c r="K1924" s="221">
        <v>1</v>
      </c>
      <c r="L1924" s="137" t="s">
        <v>131</v>
      </c>
      <c r="M1924" s="188">
        <v>0</v>
      </c>
      <c r="N1924" s="133" t="s">
        <v>405</v>
      </c>
      <c r="O1924" s="133" t="s">
        <v>405</v>
      </c>
      <c r="P1924" s="137" t="s">
        <v>410</v>
      </c>
      <c r="Q1924" s="135" t="s">
        <v>162</v>
      </c>
      <c r="R1924" s="133">
        <v>1728</v>
      </c>
      <c r="S1924" s="88">
        <v>40711</v>
      </c>
      <c r="T1924" s="103">
        <v>158513</v>
      </c>
      <c r="U1924" s="139" t="s">
        <v>21</v>
      </c>
      <c r="V1924" s="133"/>
      <c r="W1924" s="171">
        <v>44074</v>
      </c>
      <c r="X1924" s="172" t="e">
        <f>+CONCATENATE(TEXT(#REF!,"yyyy"),"-",TEXT(#REF!,"mm"))</f>
        <v>#REF!</v>
      </c>
      <c r="Y1924" s="173" t="str">
        <f t="shared" si="302"/>
        <v>9</v>
      </c>
      <c r="Z1924" s="172" t="str">
        <f t="shared" si="303"/>
        <v>2020-07</v>
      </c>
      <c r="AA1924" s="170" t="e">
        <f>+VLOOKUP(Z1924,#REF!,2,FALSE)/VLOOKUP(X1924,#REF!,2,FALSE)</f>
        <v>#REF!</v>
      </c>
      <c r="AB1924" s="174" t="e">
        <f t="shared" si="304"/>
        <v>#REF!</v>
      </c>
      <c r="AC1924" s="174" t="e">
        <f t="shared" si="305"/>
        <v>#REF!</v>
      </c>
      <c r="AD1924" s="175" t="e">
        <f>+#REF!+365*Y1924</f>
        <v>#REF!</v>
      </c>
      <c r="AE1924" s="176" t="e">
        <f t="shared" si="306"/>
        <v>#REF!</v>
      </c>
      <c r="AF1924" s="170" t="e">
        <f>+VLOOKUP(CONCATENATE(TEXT(W1924,"yyyy"),"-",TEXT(W1924,"mm")),#REF!,2,0)</f>
        <v>#REF!</v>
      </c>
      <c r="AG1924" s="177" t="e">
        <f>+(AC1924*(1+'INFLAC PROYECTADA'!$B$8)^(AE1924))/((1+DEMANDADO!AF1924)^(AE1924))</f>
        <v>#REF!</v>
      </c>
      <c r="AH1924" s="169">
        <f>(0.2*VLOOKUP(D1924,'%.'!$A$1:$B$4,2,FALSE))+(0.35*VLOOKUP(E1924,'%.'!$A$1:$B$4,2,FALSE))+(0.1*VLOOKUP(F1924,'%.'!$A$1:$B$4,2,FALSE))+(0.35*VLOOKUP(G1924,'%.'!$A$1:$B$4,2,FALSE))</f>
        <v>0.5</v>
      </c>
      <c r="AI1924" s="128" t="str">
        <f t="shared" si="311"/>
        <v>MEDIA</v>
      </c>
      <c r="AJ1924" s="128" t="str">
        <f t="shared" si="307"/>
        <v>Cuentas de Orden</v>
      </c>
      <c r="AK1924" s="178" t="e">
        <f t="shared" si="308"/>
        <v>#REF!</v>
      </c>
    </row>
    <row r="1925" spans="1:37" ht="30" customHeight="1" x14ac:dyDescent="0.25">
      <c r="A1925" s="115">
        <v>1924</v>
      </c>
      <c r="B1925" s="79" t="s">
        <v>4189</v>
      </c>
      <c r="C1925" s="68" t="s">
        <v>4190</v>
      </c>
      <c r="D1925" s="133" t="s">
        <v>1</v>
      </c>
      <c r="E1925" s="139" t="s">
        <v>1</v>
      </c>
      <c r="F1925" s="139" t="s">
        <v>1</v>
      </c>
      <c r="G1925" s="139" t="s">
        <v>1</v>
      </c>
      <c r="H1925" s="169">
        <f t="shared" si="309"/>
        <v>0.05</v>
      </c>
      <c r="I1925" s="170" t="str">
        <f t="shared" si="310"/>
        <v>REMOTA</v>
      </c>
      <c r="J1925" s="292">
        <v>14215740</v>
      </c>
      <c r="K1925" s="221">
        <v>0</v>
      </c>
      <c r="L1925" s="137" t="s">
        <v>139</v>
      </c>
      <c r="M1925" s="188">
        <v>0</v>
      </c>
      <c r="N1925" s="133" t="s">
        <v>405</v>
      </c>
      <c r="O1925" s="133" t="s">
        <v>405</v>
      </c>
      <c r="P1925" s="137" t="s">
        <v>510</v>
      </c>
      <c r="Q1925" s="135" t="s">
        <v>162</v>
      </c>
      <c r="R1925" s="133">
        <v>1728</v>
      </c>
      <c r="S1925" s="88">
        <v>40711</v>
      </c>
      <c r="T1925" s="103">
        <v>158513</v>
      </c>
      <c r="U1925" s="139" t="s">
        <v>76</v>
      </c>
      <c r="V1925" s="139"/>
      <c r="W1925" s="171">
        <v>44074</v>
      </c>
      <c r="X1925" s="172" t="e">
        <f>+CONCATENATE(TEXT(#REF!,"yyyy"),"-",TEXT(#REF!,"mm"))</f>
        <v>#REF!</v>
      </c>
      <c r="Y1925" s="173" t="str">
        <f t="shared" si="302"/>
        <v>6</v>
      </c>
      <c r="Z1925" s="172" t="str">
        <f t="shared" si="303"/>
        <v>2020-07</v>
      </c>
      <c r="AA1925" s="170" t="e">
        <f>+VLOOKUP(Z1925,#REF!,2,FALSE)/VLOOKUP(X1925,#REF!,2,FALSE)</f>
        <v>#REF!</v>
      </c>
      <c r="AB1925" s="174" t="e">
        <f t="shared" si="304"/>
        <v>#REF!</v>
      </c>
      <c r="AC1925" s="174" t="e">
        <f t="shared" si="305"/>
        <v>#REF!</v>
      </c>
      <c r="AD1925" s="175" t="e">
        <f>+#REF!+365*Y1925</f>
        <v>#REF!</v>
      </c>
      <c r="AE1925" s="176" t="e">
        <f t="shared" si="306"/>
        <v>#REF!</v>
      </c>
      <c r="AF1925" s="170" t="e">
        <f>+VLOOKUP(CONCATENATE(TEXT(W1925,"yyyy"),"-",TEXT(W1925,"mm")),#REF!,2,0)</f>
        <v>#REF!</v>
      </c>
      <c r="AG1925" s="177" t="e">
        <f>+(AC1925*(1+'INFLAC PROYECTADA'!$B$8)^(AE1925))/((1+DEMANDADO!AF1925)^(AE1925))</f>
        <v>#REF!</v>
      </c>
      <c r="AH1925" s="169">
        <f>(0.2*VLOOKUP(D1925,'%.'!$A$1:$B$4,2,FALSE))+(0.35*VLOOKUP(E1925,'%.'!$A$1:$B$4,2,FALSE))+(0.1*VLOOKUP(F1925,'%.'!$A$1:$B$4,2,FALSE))+(0.35*VLOOKUP(G1925,'%.'!$A$1:$B$4,2,FALSE))</f>
        <v>0.05</v>
      </c>
      <c r="AI1925" s="128" t="str">
        <f t="shared" si="311"/>
        <v>REMOTA</v>
      </c>
      <c r="AJ1925" s="128" t="str">
        <f t="shared" si="307"/>
        <v>No se registra</v>
      </c>
      <c r="AK1925" s="178">
        <f t="shared" si="308"/>
        <v>0</v>
      </c>
    </row>
    <row r="1926" spans="1:37" ht="30" customHeight="1" x14ac:dyDescent="0.25">
      <c r="A1926" s="115">
        <v>1925</v>
      </c>
      <c r="B1926" s="79" t="s">
        <v>4191</v>
      </c>
      <c r="C1926" s="68" t="s">
        <v>4192</v>
      </c>
      <c r="D1926" s="133" t="s">
        <v>1</v>
      </c>
      <c r="E1926" s="139" t="s">
        <v>1</v>
      </c>
      <c r="F1926" s="139" t="s">
        <v>1</v>
      </c>
      <c r="G1926" s="139" t="s">
        <v>1</v>
      </c>
      <c r="H1926" s="169">
        <f t="shared" si="309"/>
        <v>0.05</v>
      </c>
      <c r="I1926" s="170" t="str">
        <f t="shared" si="310"/>
        <v>REMOTA</v>
      </c>
      <c r="J1926" s="292">
        <v>3524895</v>
      </c>
      <c r="K1926" s="221">
        <v>1</v>
      </c>
      <c r="L1926" s="137" t="s">
        <v>138</v>
      </c>
      <c r="M1926" s="188">
        <v>0</v>
      </c>
      <c r="N1926" s="133" t="s">
        <v>405</v>
      </c>
      <c r="O1926" s="133" t="s">
        <v>405</v>
      </c>
      <c r="P1926" s="137" t="s">
        <v>510</v>
      </c>
      <c r="Q1926" s="135" t="s">
        <v>162</v>
      </c>
      <c r="R1926" s="133">
        <v>1728</v>
      </c>
      <c r="S1926" s="88">
        <v>40711</v>
      </c>
      <c r="T1926" s="103">
        <v>158513</v>
      </c>
      <c r="U1926" s="139" t="s">
        <v>171</v>
      </c>
      <c r="V1926" s="139"/>
      <c r="W1926" s="171">
        <v>44074</v>
      </c>
      <c r="X1926" s="172" t="e">
        <f>+CONCATENATE(TEXT(#REF!,"yyyy"),"-",TEXT(#REF!,"mm"))</f>
        <v>#REF!</v>
      </c>
      <c r="Y1926" s="173" t="str">
        <f t="shared" si="302"/>
        <v>6</v>
      </c>
      <c r="Z1926" s="172" t="str">
        <f t="shared" si="303"/>
        <v>2020-07</v>
      </c>
      <c r="AA1926" s="170" t="e">
        <f>+VLOOKUP(Z1926,#REF!,2,FALSE)/VLOOKUP(X1926,#REF!,2,FALSE)</f>
        <v>#REF!</v>
      </c>
      <c r="AB1926" s="174" t="e">
        <f t="shared" si="304"/>
        <v>#REF!</v>
      </c>
      <c r="AC1926" s="174" t="e">
        <f t="shared" si="305"/>
        <v>#REF!</v>
      </c>
      <c r="AD1926" s="175" t="e">
        <f>+#REF!+365*Y1926</f>
        <v>#REF!</v>
      </c>
      <c r="AE1926" s="176" t="e">
        <f t="shared" si="306"/>
        <v>#REF!</v>
      </c>
      <c r="AF1926" s="170" t="e">
        <f>+VLOOKUP(CONCATENATE(TEXT(W1926,"yyyy"),"-",TEXT(W1926,"mm")),#REF!,2,0)</f>
        <v>#REF!</v>
      </c>
      <c r="AG1926" s="177" t="e">
        <f>+(AC1926*(1+'INFLAC PROYECTADA'!$B$8)^(AE1926))/((1+DEMANDADO!AF1926)^(AE1926))</f>
        <v>#REF!</v>
      </c>
      <c r="AH1926" s="169">
        <f>(0.2*VLOOKUP(D1926,'%.'!$A$1:$B$4,2,FALSE))+(0.35*VLOOKUP(E1926,'%.'!$A$1:$B$4,2,FALSE))+(0.1*VLOOKUP(F1926,'%.'!$A$1:$B$4,2,FALSE))+(0.35*VLOOKUP(G1926,'%.'!$A$1:$B$4,2,FALSE))</f>
        <v>0.05</v>
      </c>
      <c r="AI1926" s="128" t="str">
        <f t="shared" si="311"/>
        <v>REMOTA</v>
      </c>
      <c r="AJ1926" s="128" t="str">
        <f t="shared" si="307"/>
        <v>No se registra</v>
      </c>
      <c r="AK1926" s="178">
        <f t="shared" si="308"/>
        <v>0</v>
      </c>
    </row>
    <row r="1927" spans="1:37" ht="30" customHeight="1" x14ac:dyDescent="0.25">
      <c r="A1927" s="115">
        <v>1926</v>
      </c>
      <c r="B1927" s="79" t="s">
        <v>4193</v>
      </c>
      <c r="C1927" s="68" t="s">
        <v>4194</v>
      </c>
      <c r="D1927" s="136" t="s">
        <v>1</v>
      </c>
      <c r="E1927" s="136" t="s">
        <v>1</v>
      </c>
      <c r="F1927" s="136" t="s">
        <v>48</v>
      </c>
      <c r="G1927" s="137" t="s">
        <v>1</v>
      </c>
      <c r="H1927" s="169">
        <f t="shared" si="309"/>
        <v>9.5000000000000001E-2</v>
      </c>
      <c r="I1927" s="170" t="str">
        <f t="shared" si="310"/>
        <v>REMOTA</v>
      </c>
      <c r="J1927" s="292">
        <v>37141900</v>
      </c>
      <c r="K1927" s="221">
        <v>0</v>
      </c>
      <c r="L1927" s="137" t="s">
        <v>138</v>
      </c>
      <c r="M1927" s="188">
        <v>0</v>
      </c>
      <c r="N1927" s="133" t="s">
        <v>405</v>
      </c>
      <c r="O1927" s="133" t="s">
        <v>405</v>
      </c>
      <c r="P1927" s="137">
        <v>6</v>
      </c>
      <c r="Q1927" s="135" t="s">
        <v>162</v>
      </c>
      <c r="R1927" s="133">
        <v>1728</v>
      </c>
      <c r="S1927" s="88">
        <v>40711</v>
      </c>
      <c r="T1927" s="103">
        <v>158513</v>
      </c>
      <c r="U1927" s="139" t="s">
        <v>76</v>
      </c>
      <c r="V1927" s="139"/>
      <c r="W1927" s="171">
        <v>44074</v>
      </c>
      <c r="X1927" s="172" t="e">
        <f>+CONCATENATE(TEXT(#REF!,"yyyy"),"-",TEXT(#REF!,"mm"))</f>
        <v>#REF!</v>
      </c>
      <c r="Y1927" s="173" t="str">
        <f t="shared" si="302"/>
        <v>6</v>
      </c>
      <c r="Z1927" s="172" t="str">
        <f t="shared" si="303"/>
        <v>2020-07</v>
      </c>
      <c r="AA1927" s="170" t="e">
        <f>+VLOOKUP(Z1927,#REF!,2,FALSE)/VLOOKUP(X1927,#REF!,2,FALSE)</f>
        <v>#REF!</v>
      </c>
      <c r="AB1927" s="174" t="e">
        <f t="shared" si="304"/>
        <v>#REF!</v>
      </c>
      <c r="AC1927" s="174" t="e">
        <f t="shared" si="305"/>
        <v>#REF!</v>
      </c>
      <c r="AD1927" s="175" t="e">
        <f>+#REF!+365*Y1927</f>
        <v>#REF!</v>
      </c>
      <c r="AE1927" s="176" t="e">
        <f t="shared" si="306"/>
        <v>#REF!</v>
      </c>
      <c r="AF1927" s="170" t="e">
        <f>+VLOOKUP(CONCATENATE(TEXT(W1927,"yyyy"),"-",TEXT(W1927,"mm")),#REF!,2,0)</f>
        <v>#REF!</v>
      </c>
      <c r="AG1927" s="177" t="e">
        <f>+(AC1927*(1+'INFLAC PROYECTADA'!$B$8)^(AE1927))/((1+DEMANDADO!AF1927)^(AE1927))</f>
        <v>#REF!</v>
      </c>
      <c r="AH1927" s="169">
        <f>(0.2*VLOOKUP(D1927,'%.'!$A$1:$B$4,2,FALSE))+(0.35*VLOOKUP(E1927,'%.'!$A$1:$B$4,2,FALSE))+(0.1*VLOOKUP(F1927,'%.'!$A$1:$B$4,2,FALSE))+(0.35*VLOOKUP(G1927,'%.'!$A$1:$B$4,2,FALSE))</f>
        <v>9.5000000000000001E-2</v>
      </c>
      <c r="AI1927" s="128" t="str">
        <f t="shared" si="311"/>
        <v>REMOTA</v>
      </c>
      <c r="AJ1927" s="128" t="str">
        <f t="shared" si="307"/>
        <v>No se registra</v>
      </c>
      <c r="AK1927" s="178">
        <f t="shared" si="308"/>
        <v>0</v>
      </c>
    </row>
    <row r="1928" spans="1:37" ht="30" customHeight="1" x14ac:dyDescent="0.25">
      <c r="A1928" s="115">
        <v>1927</v>
      </c>
      <c r="B1928" s="79" t="s">
        <v>4195</v>
      </c>
      <c r="C1928" s="68" t="s">
        <v>4196</v>
      </c>
      <c r="D1928" s="133" t="s">
        <v>48</v>
      </c>
      <c r="E1928" s="139" t="s">
        <v>0</v>
      </c>
      <c r="F1928" s="139" t="s">
        <v>48</v>
      </c>
      <c r="G1928" s="139" t="s">
        <v>48</v>
      </c>
      <c r="H1928" s="169">
        <f t="shared" si="309"/>
        <v>0.67499999999999993</v>
      </c>
      <c r="I1928" s="170" t="str">
        <f t="shared" si="310"/>
        <v>ALTA</v>
      </c>
      <c r="J1928" s="292">
        <v>97662424</v>
      </c>
      <c r="K1928" s="221">
        <v>0.66</v>
      </c>
      <c r="L1928" s="137" t="s">
        <v>138</v>
      </c>
      <c r="M1928" s="188">
        <v>64346730</v>
      </c>
      <c r="N1928" s="133" t="s">
        <v>405</v>
      </c>
      <c r="O1928" s="133" t="s">
        <v>405</v>
      </c>
      <c r="P1928" s="137" t="s">
        <v>415</v>
      </c>
      <c r="Q1928" s="135" t="s">
        <v>162</v>
      </c>
      <c r="R1928" s="133">
        <v>1728</v>
      </c>
      <c r="S1928" s="88">
        <v>40711</v>
      </c>
      <c r="T1928" s="103">
        <v>158513</v>
      </c>
      <c r="U1928" s="139" t="s">
        <v>171</v>
      </c>
      <c r="V1928" s="139"/>
      <c r="W1928" s="171">
        <v>44074</v>
      </c>
      <c r="X1928" s="172" t="e">
        <f>+CONCATENATE(TEXT(#REF!,"yyyy"),"-",TEXT(#REF!,"mm"))</f>
        <v>#REF!</v>
      </c>
      <c r="Y1928" s="173" t="str">
        <f t="shared" si="302"/>
        <v>7</v>
      </c>
      <c r="Z1928" s="172" t="str">
        <f t="shared" si="303"/>
        <v>2020-07</v>
      </c>
      <c r="AA1928" s="170" t="e">
        <f>+VLOOKUP(Z1928,#REF!,2,FALSE)/VLOOKUP(X1928,#REF!,2,FALSE)</f>
        <v>#REF!</v>
      </c>
      <c r="AB1928" s="174" t="e">
        <f t="shared" si="304"/>
        <v>#REF!</v>
      </c>
      <c r="AC1928" s="174" t="e">
        <f t="shared" si="305"/>
        <v>#REF!</v>
      </c>
      <c r="AD1928" s="175" t="e">
        <f>+#REF!+365*Y1928</f>
        <v>#REF!</v>
      </c>
      <c r="AE1928" s="176" t="e">
        <f t="shared" si="306"/>
        <v>#REF!</v>
      </c>
      <c r="AF1928" s="170" t="e">
        <f>+VLOOKUP(CONCATENATE(TEXT(W1928,"yyyy"),"-",TEXT(W1928,"mm")),#REF!,2,0)</f>
        <v>#REF!</v>
      </c>
      <c r="AG1928" s="177" t="e">
        <f>+(AC1928*(1+'INFLAC PROYECTADA'!$B$8)^(AE1928))/((1+DEMANDADO!AF1928)^(AE1928))</f>
        <v>#REF!</v>
      </c>
      <c r="AH1928" s="169">
        <f>(0.2*VLOOKUP(D1928,'%.'!$A$1:$B$4,2,FALSE))+(0.35*VLOOKUP(E1928,'%.'!$A$1:$B$4,2,FALSE))+(0.1*VLOOKUP(F1928,'%.'!$A$1:$B$4,2,FALSE))+(0.35*VLOOKUP(G1928,'%.'!$A$1:$B$4,2,FALSE))</f>
        <v>0.67499999999999993</v>
      </c>
      <c r="AI1928" s="128" t="str">
        <f t="shared" si="311"/>
        <v>ALTA</v>
      </c>
      <c r="AJ1928" s="128" t="str">
        <f t="shared" si="307"/>
        <v>Provisión contable</v>
      </c>
      <c r="AK1928" s="178">
        <f t="shared" si="308"/>
        <v>64346730</v>
      </c>
    </row>
    <row r="1929" spans="1:37" ht="30" customHeight="1" x14ac:dyDescent="0.25">
      <c r="A1929" s="115">
        <v>1928</v>
      </c>
      <c r="B1929" s="82" t="s">
        <v>4168</v>
      </c>
      <c r="C1929" s="68" t="s">
        <v>4197</v>
      </c>
      <c r="D1929" s="135" t="s">
        <v>48</v>
      </c>
      <c r="E1929" s="135" t="s">
        <v>48</v>
      </c>
      <c r="F1929" s="135" t="s">
        <v>48</v>
      </c>
      <c r="G1929" s="137" t="s">
        <v>48</v>
      </c>
      <c r="H1929" s="169">
        <f t="shared" si="309"/>
        <v>0.5</v>
      </c>
      <c r="I1929" s="170" t="str">
        <f t="shared" si="310"/>
        <v>MEDIA</v>
      </c>
      <c r="J1929" s="292">
        <v>25233685</v>
      </c>
      <c r="K1929" s="221">
        <v>0</v>
      </c>
      <c r="L1929" s="139" t="s">
        <v>138</v>
      </c>
      <c r="M1929" s="188">
        <v>0</v>
      </c>
      <c r="N1929" s="135" t="s">
        <v>405</v>
      </c>
      <c r="O1929" s="137" t="s">
        <v>405</v>
      </c>
      <c r="P1929" s="137" t="s">
        <v>406</v>
      </c>
      <c r="Q1929" s="135" t="s">
        <v>162</v>
      </c>
      <c r="R1929" s="135">
        <v>1728</v>
      </c>
      <c r="S1929" s="88">
        <v>40711</v>
      </c>
      <c r="T1929" s="103">
        <v>158513</v>
      </c>
      <c r="U1929" s="135" t="s">
        <v>185</v>
      </c>
      <c r="V1929" s="135"/>
      <c r="W1929" s="171">
        <v>44074</v>
      </c>
      <c r="X1929" s="172" t="e">
        <f>+CONCATENATE(TEXT(#REF!,"yyyy"),"-",TEXT(#REF!,"mm"))</f>
        <v>#REF!</v>
      </c>
      <c r="Y1929" s="173" t="str">
        <f t="shared" si="302"/>
        <v>8</v>
      </c>
      <c r="Z1929" s="172" t="str">
        <f t="shared" si="303"/>
        <v>2020-07</v>
      </c>
      <c r="AA1929" s="170" t="e">
        <f>+VLOOKUP(Z1929,#REF!,2,FALSE)/VLOOKUP(X1929,#REF!,2,FALSE)</f>
        <v>#REF!</v>
      </c>
      <c r="AB1929" s="174" t="e">
        <f t="shared" si="304"/>
        <v>#REF!</v>
      </c>
      <c r="AC1929" s="174" t="e">
        <f t="shared" si="305"/>
        <v>#REF!</v>
      </c>
      <c r="AD1929" s="175" t="e">
        <f>+#REF!+365*Y1929</f>
        <v>#REF!</v>
      </c>
      <c r="AE1929" s="176" t="e">
        <f t="shared" si="306"/>
        <v>#REF!</v>
      </c>
      <c r="AF1929" s="170" t="e">
        <f>+VLOOKUP(CONCATENATE(TEXT(W1929,"yyyy"),"-",TEXT(W1929,"mm")),#REF!,2,0)</f>
        <v>#REF!</v>
      </c>
      <c r="AG1929" s="177" t="e">
        <f>+(AC1929*(1+'INFLAC PROYECTADA'!$B$8)^(AE1929))/((1+DEMANDADO!AF1929)^(AE1929))</f>
        <v>#REF!</v>
      </c>
      <c r="AH1929" s="169">
        <f>(0.2*VLOOKUP(D1929,'%.'!$A$1:$B$4,2,FALSE))+(0.35*VLOOKUP(E1929,'%.'!$A$1:$B$4,2,FALSE))+(0.1*VLOOKUP(F1929,'%.'!$A$1:$B$4,2,FALSE))+(0.35*VLOOKUP(G1929,'%.'!$A$1:$B$4,2,FALSE))</f>
        <v>0.5</v>
      </c>
      <c r="AI1929" s="128" t="str">
        <f t="shared" si="311"/>
        <v>MEDIA</v>
      </c>
      <c r="AJ1929" s="128" t="str">
        <f t="shared" si="307"/>
        <v>Cuentas de Orden</v>
      </c>
      <c r="AK1929" s="178" t="e">
        <f t="shared" si="308"/>
        <v>#REF!</v>
      </c>
    </row>
    <row r="1930" spans="1:37" ht="30" customHeight="1" x14ac:dyDescent="0.25">
      <c r="A1930" s="115">
        <v>1929</v>
      </c>
      <c r="B1930" s="82" t="s">
        <v>4198</v>
      </c>
      <c r="C1930" s="68" t="s">
        <v>4199</v>
      </c>
      <c r="D1930" s="135" t="s">
        <v>48</v>
      </c>
      <c r="E1930" s="135" t="s">
        <v>48</v>
      </c>
      <c r="F1930" s="135" t="s">
        <v>48</v>
      </c>
      <c r="G1930" s="137" t="s">
        <v>48</v>
      </c>
      <c r="H1930" s="169">
        <f t="shared" si="309"/>
        <v>0.5</v>
      </c>
      <c r="I1930" s="170" t="str">
        <f t="shared" si="310"/>
        <v>MEDIA</v>
      </c>
      <c r="J1930" s="292">
        <v>270323495</v>
      </c>
      <c r="K1930" s="221">
        <v>1</v>
      </c>
      <c r="L1930" s="135" t="s">
        <v>138</v>
      </c>
      <c r="M1930" s="188">
        <v>0</v>
      </c>
      <c r="N1930" s="135" t="s">
        <v>405</v>
      </c>
      <c r="O1930" s="137" t="s">
        <v>405</v>
      </c>
      <c r="P1930" s="137" t="s">
        <v>406</v>
      </c>
      <c r="Q1930" s="135" t="s">
        <v>162</v>
      </c>
      <c r="R1930" s="135">
        <v>1728</v>
      </c>
      <c r="S1930" s="88">
        <v>40711</v>
      </c>
      <c r="T1930" s="103">
        <v>158513</v>
      </c>
      <c r="U1930" s="135" t="s">
        <v>76</v>
      </c>
      <c r="V1930" s="135"/>
      <c r="W1930" s="171">
        <v>44074</v>
      </c>
      <c r="X1930" s="172" t="e">
        <f>+CONCATENATE(TEXT(#REF!,"yyyy"),"-",TEXT(#REF!,"mm"))</f>
        <v>#REF!</v>
      </c>
      <c r="Y1930" s="173" t="str">
        <f t="shared" si="302"/>
        <v>8</v>
      </c>
      <c r="Z1930" s="172" t="str">
        <f t="shared" si="303"/>
        <v>2020-07</v>
      </c>
      <c r="AA1930" s="170" t="e">
        <f>+VLOOKUP(Z1930,#REF!,2,FALSE)/VLOOKUP(X1930,#REF!,2,FALSE)</f>
        <v>#REF!</v>
      </c>
      <c r="AB1930" s="174" t="e">
        <f t="shared" si="304"/>
        <v>#REF!</v>
      </c>
      <c r="AC1930" s="174" t="e">
        <f t="shared" si="305"/>
        <v>#REF!</v>
      </c>
      <c r="AD1930" s="175" t="e">
        <f>+#REF!+365*Y1930</f>
        <v>#REF!</v>
      </c>
      <c r="AE1930" s="176" t="e">
        <f t="shared" si="306"/>
        <v>#REF!</v>
      </c>
      <c r="AF1930" s="170" t="e">
        <f>+VLOOKUP(CONCATENATE(TEXT(W1930,"yyyy"),"-",TEXT(W1930,"mm")),#REF!,2,0)</f>
        <v>#REF!</v>
      </c>
      <c r="AG1930" s="177" t="e">
        <f>+(AC1930*(1+'INFLAC PROYECTADA'!$B$8)^(AE1930))/((1+DEMANDADO!AF1930)^(AE1930))</f>
        <v>#REF!</v>
      </c>
      <c r="AH1930" s="169">
        <f>(0.2*VLOOKUP(D1930,'%.'!$A$1:$B$4,2,FALSE))+(0.35*VLOOKUP(E1930,'%.'!$A$1:$B$4,2,FALSE))+(0.1*VLOOKUP(F1930,'%.'!$A$1:$B$4,2,FALSE))+(0.35*VLOOKUP(G1930,'%.'!$A$1:$B$4,2,FALSE))</f>
        <v>0.5</v>
      </c>
      <c r="AI1930" s="128" t="str">
        <f t="shared" si="311"/>
        <v>MEDIA</v>
      </c>
      <c r="AJ1930" s="128" t="str">
        <f t="shared" si="307"/>
        <v>Cuentas de Orden</v>
      </c>
      <c r="AK1930" s="178" t="e">
        <f t="shared" si="308"/>
        <v>#REF!</v>
      </c>
    </row>
    <row r="1931" spans="1:37" ht="30" customHeight="1" x14ac:dyDescent="0.25">
      <c r="A1931" s="115">
        <v>1930</v>
      </c>
      <c r="B1931" s="82" t="s">
        <v>4140</v>
      </c>
      <c r="C1931" s="68" t="s">
        <v>4200</v>
      </c>
      <c r="D1931" s="135" t="s">
        <v>1</v>
      </c>
      <c r="E1931" s="135" t="s">
        <v>1</v>
      </c>
      <c r="F1931" s="135" t="s">
        <v>1</v>
      </c>
      <c r="G1931" s="137" t="s">
        <v>1</v>
      </c>
      <c r="H1931" s="169">
        <f t="shared" si="309"/>
        <v>0.05</v>
      </c>
      <c r="I1931" s="170" t="str">
        <f t="shared" si="310"/>
        <v>REMOTA</v>
      </c>
      <c r="J1931" s="292">
        <v>32061767</v>
      </c>
      <c r="K1931" s="221">
        <v>0</v>
      </c>
      <c r="L1931" s="139" t="s">
        <v>138</v>
      </c>
      <c r="M1931" s="188">
        <v>0</v>
      </c>
      <c r="N1931" s="135" t="s">
        <v>405</v>
      </c>
      <c r="O1931" s="137" t="s">
        <v>405</v>
      </c>
      <c r="P1931" s="137" t="s">
        <v>415</v>
      </c>
      <c r="Q1931" s="135" t="s">
        <v>162</v>
      </c>
      <c r="R1931" s="135">
        <v>1728</v>
      </c>
      <c r="S1931" s="88">
        <v>40711</v>
      </c>
      <c r="T1931" s="103">
        <v>158513</v>
      </c>
      <c r="U1931" s="135" t="s">
        <v>76</v>
      </c>
      <c r="V1931" s="135"/>
      <c r="W1931" s="171">
        <v>44074</v>
      </c>
      <c r="X1931" s="172" t="e">
        <f>+CONCATENATE(TEXT(#REF!,"yyyy"),"-",TEXT(#REF!,"mm"))</f>
        <v>#REF!</v>
      </c>
      <c r="Y1931" s="173" t="str">
        <f t="shared" si="302"/>
        <v>7</v>
      </c>
      <c r="Z1931" s="172" t="str">
        <f t="shared" si="303"/>
        <v>2020-07</v>
      </c>
      <c r="AA1931" s="170" t="e">
        <f>+VLOOKUP(Z1931,#REF!,2,FALSE)/VLOOKUP(X1931,#REF!,2,FALSE)</f>
        <v>#REF!</v>
      </c>
      <c r="AB1931" s="174" t="e">
        <f t="shared" si="304"/>
        <v>#REF!</v>
      </c>
      <c r="AC1931" s="174" t="e">
        <f t="shared" si="305"/>
        <v>#REF!</v>
      </c>
      <c r="AD1931" s="175" t="e">
        <f>+#REF!+365*Y1931</f>
        <v>#REF!</v>
      </c>
      <c r="AE1931" s="176" t="e">
        <f t="shared" si="306"/>
        <v>#REF!</v>
      </c>
      <c r="AF1931" s="170" t="e">
        <f>+VLOOKUP(CONCATENATE(TEXT(W1931,"yyyy"),"-",TEXT(W1931,"mm")),#REF!,2,0)</f>
        <v>#REF!</v>
      </c>
      <c r="AG1931" s="177" t="e">
        <f>+(AC1931*(1+'INFLAC PROYECTADA'!$B$8)^(AE1931))/((1+DEMANDADO!AF1931)^(AE1931))</f>
        <v>#REF!</v>
      </c>
      <c r="AH1931" s="169">
        <f>(0.2*VLOOKUP(D1931,'%.'!$A$1:$B$4,2,FALSE))+(0.35*VLOOKUP(E1931,'%.'!$A$1:$B$4,2,FALSE))+(0.1*VLOOKUP(F1931,'%.'!$A$1:$B$4,2,FALSE))+(0.35*VLOOKUP(G1931,'%.'!$A$1:$B$4,2,FALSE))</f>
        <v>0.05</v>
      </c>
      <c r="AI1931" s="128" t="str">
        <f t="shared" si="311"/>
        <v>REMOTA</v>
      </c>
      <c r="AJ1931" s="128" t="str">
        <f t="shared" si="307"/>
        <v>No se registra</v>
      </c>
      <c r="AK1931" s="178">
        <f t="shared" si="308"/>
        <v>0</v>
      </c>
    </row>
    <row r="1932" spans="1:37" ht="30" customHeight="1" x14ac:dyDescent="0.25">
      <c r="A1932" s="115">
        <v>1931</v>
      </c>
      <c r="B1932" s="82" t="s">
        <v>4201</v>
      </c>
      <c r="C1932" s="68" t="s">
        <v>4202</v>
      </c>
      <c r="D1932" s="135" t="s">
        <v>1</v>
      </c>
      <c r="E1932" s="135" t="s">
        <v>1</v>
      </c>
      <c r="F1932" s="135" t="s">
        <v>0</v>
      </c>
      <c r="G1932" s="137" t="s">
        <v>48</v>
      </c>
      <c r="H1932" s="169">
        <f t="shared" si="309"/>
        <v>0.30249999999999999</v>
      </c>
      <c r="I1932" s="170" t="str">
        <f t="shared" si="310"/>
        <v>MEDIA</v>
      </c>
      <c r="J1932" s="292">
        <v>719386600</v>
      </c>
      <c r="K1932" s="221">
        <v>0.5</v>
      </c>
      <c r="L1932" s="139" t="s">
        <v>138</v>
      </c>
      <c r="M1932" s="188">
        <v>0</v>
      </c>
      <c r="N1932" s="135" t="s">
        <v>405</v>
      </c>
      <c r="O1932" s="137" t="s">
        <v>405</v>
      </c>
      <c r="P1932" s="137" t="s">
        <v>415</v>
      </c>
      <c r="Q1932" s="135" t="s">
        <v>162</v>
      </c>
      <c r="R1932" s="135">
        <v>1728</v>
      </c>
      <c r="S1932" s="88">
        <v>40711</v>
      </c>
      <c r="T1932" s="103">
        <v>158513</v>
      </c>
      <c r="U1932" s="135" t="s">
        <v>171</v>
      </c>
      <c r="V1932" s="135"/>
      <c r="W1932" s="171">
        <v>44074</v>
      </c>
      <c r="X1932" s="172" t="e">
        <f>+CONCATENATE(TEXT(#REF!,"yyyy"),"-",TEXT(#REF!,"mm"))</f>
        <v>#REF!</v>
      </c>
      <c r="Y1932" s="173" t="str">
        <f t="shared" si="302"/>
        <v>7</v>
      </c>
      <c r="Z1932" s="172" t="str">
        <f t="shared" si="303"/>
        <v>2020-07</v>
      </c>
      <c r="AA1932" s="170" t="e">
        <f>+VLOOKUP(Z1932,#REF!,2,FALSE)/VLOOKUP(X1932,#REF!,2,FALSE)</f>
        <v>#REF!</v>
      </c>
      <c r="AB1932" s="174" t="e">
        <f t="shared" si="304"/>
        <v>#REF!</v>
      </c>
      <c r="AC1932" s="174" t="e">
        <f t="shared" si="305"/>
        <v>#REF!</v>
      </c>
      <c r="AD1932" s="175" t="e">
        <f>+#REF!+365*Y1932</f>
        <v>#REF!</v>
      </c>
      <c r="AE1932" s="176" t="e">
        <f t="shared" si="306"/>
        <v>#REF!</v>
      </c>
      <c r="AF1932" s="170" t="e">
        <f>+VLOOKUP(CONCATENATE(TEXT(W1932,"yyyy"),"-",TEXT(W1932,"mm")),#REF!,2,0)</f>
        <v>#REF!</v>
      </c>
      <c r="AG1932" s="177" t="e">
        <f>+(AC1932*(1+'INFLAC PROYECTADA'!$B$8)^(AE1932))/((1+DEMANDADO!AF1932)^(AE1932))</f>
        <v>#REF!</v>
      </c>
      <c r="AH1932" s="169">
        <f>(0.2*VLOOKUP(D1932,'%.'!$A$1:$B$4,2,FALSE))+(0.35*VLOOKUP(E1932,'%.'!$A$1:$B$4,2,FALSE))+(0.1*VLOOKUP(F1932,'%.'!$A$1:$B$4,2,FALSE))+(0.35*VLOOKUP(G1932,'%.'!$A$1:$B$4,2,FALSE))</f>
        <v>0.30249999999999999</v>
      </c>
      <c r="AI1932" s="128" t="str">
        <f t="shared" si="311"/>
        <v>MEDIA</v>
      </c>
      <c r="AJ1932" s="128" t="str">
        <f t="shared" si="307"/>
        <v>Cuentas de Orden</v>
      </c>
      <c r="AK1932" s="178" t="e">
        <f t="shared" si="308"/>
        <v>#REF!</v>
      </c>
    </row>
    <row r="1933" spans="1:37" ht="30" customHeight="1" x14ac:dyDescent="0.25">
      <c r="A1933" s="115">
        <v>1932</v>
      </c>
      <c r="B1933" s="82" t="s">
        <v>688</v>
      </c>
      <c r="C1933" s="68" t="s">
        <v>4203</v>
      </c>
      <c r="D1933" s="135" t="s">
        <v>48</v>
      </c>
      <c r="E1933" s="135" t="s">
        <v>48</v>
      </c>
      <c r="F1933" s="135" t="s">
        <v>0</v>
      </c>
      <c r="G1933" s="137" t="s">
        <v>48</v>
      </c>
      <c r="H1933" s="169">
        <f t="shared" si="309"/>
        <v>0.55000000000000004</v>
      </c>
      <c r="I1933" s="170" t="str">
        <f t="shared" si="310"/>
        <v>ALTA</v>
      </c>
      <c r="J1933" s="292">
        <v>78743190000</v>
      </c>
      <c r="K1933" s="221">
        <v>1</v>
      </c>
      <c r="L1933" s="139" t="s">
        <v>132</v>
      </c>
      <c r="M1933" s="188">
        <v>0</v>
      </c>
      <c r="N1933" s="135" t="s">
        <v>405</v>
      </c>
      <c r="O1933" s="137" t="s">
        <v>405</v>
      </c>
      <c r="P1933" s="137" t="s">
        <v>410</v>
      </c>
      <c r="Q1933" s="135" t="s">
        <v>162</v>
      </c>
      <c r="R1933" s="135">
        <v>1728</v>
      </c>
      <c r="S1933" s="88">
        <v>40711</v>
      </c>
      <c r="T1933" s="103">
        <v>158513</v>
      </c>
      <c r="U1933" s="135" t="s">
        <v>21</v>
      </c>
      <c r="V1933" s="139"/>
      <c r="W1933" s="171">
        <v>44074</v>
      </c>
      <c r="X1933" s="172" t="e">
        <f>+CONCATENATE(TEXT(#REF!,"yyyy"),"-",TEXT(#REF!,"mm"))</f>
        <v>#REF!</v>
      </c>
      <c r="Y1933" s="173" t="str">
        <f t="shared" si="302"/>
        <v>9</v>
      </c>
      <c r="Z1933" s="172" t="str">
        <f t="shared" si="303"/>
        <v>2020-07</v>
      </c>
      <c r="AA1933" s="170" t="e">
        <f>+VLOOKUP(Z1933,#REF!,2,FALSE)/VLOOKUP(X1933,#REF!,2,FALSE)</f>
        <v>#REF!</v>
      </c>
      <c r="AB1933" s="174" t="e">
        <f t="shared" si="304"/>
        <v>#REF!</v>
      </c>
      <c r="AC1933" s="174" t="e">
        <f t="shared" si="305"/>
        <v>#REF!</v>
      </c>
      <c r="AD1933" s="175" t="e">
        <f>+#REF!+365*Y1933</f>
        <v>#REF!</v>
      </c>
      <c r="AE1933" s="176" t="e">
        <f t="shared" si="306"/>
        <v>#REF!</v>
      </c>
      <c r="AF1933" s="170" t="e">
        <f>+VLOOKUP(CONCATENATE(TEXT(W1933,"yyyy"),"-",TEXT(W1933,"mm")),#REF!,2,0)</f>
        <v>#REF!</v>
      </c>
      <c r="AG1933" s="177" t="e">
        <f>+(AC1933*(1+'INFLAC PROYECTADA'!$B$8)^(AE1933))/((1+DEMANDADO!AF1933)^(AE1933))</f>
        <v>#REF!</v>
      </c>
      <c r="AH1933" s="169">
        <f>(0.2*VLOOKUP(D1933,'%.'!$A$1:$B$4,2,FALSE))+(0.35*VLOOKUP(E1933,'%.'!$A$1:$B$4,2,FALSE))+(0.1*VLOOKUP(F1933,'%.'!$A$1:$B$4,2,FALSE))+(0.35*VLOOKUP(G1933,'%.'!$A$1:$B$4,2,FALSE))</f>
        <v>0.55000000000000004</v>
      </c>
      <c r="AI1933" s="128" t="str">
        <f t="shared" si="311"/>
        <v>ALTA</v>
      </c>
      <c r="AJ1933" s="128" t="str">
        <f t="shared" si="307"/>
        <v>Provisión contable</v>
      </c>
      <c r="AK1933" s="178" t="e">
        <f t="shared" si="308"/>
        <v>#REF!</v>
      </c>
    </row>
    <row r="1934" spans="1:37" ht="30" customHeight="1" x14ac:dyDescent="0.25">
      <c r="A1934" s="115">
        <v>1933</v>
      </c>
      <c r="B1934" s="82" t="s">
        <v>688</v>
      </c>
      <c r="C1934" s="68" t="s">
        <v>4204</v>
      </c>
      <c r="D1934" s="135" t="s">
        <v>48</v>
      </c>
      <c r="E1934" s="135" t="s">
        <v>48</v>
      </c>
      <c r="F1934" s="135" t="s">
        <v>48</v>
      </c>
      <c r="G1934" s="137" t="s">
        <v>48</v>
      </c>
      <c r="H1934" s="169">
        <f t="shared" si="309"/>
        <v>0.5</v>
      </c>
      <c r="I1934" s="170" t="str">
        <f t="shared" si="310"/>
        <v>MEDIA</v>
      </c>
      <c r="J1934" s="292">
        <v>2896949389</v>
      </c>
      <c r="K1934" s="221">
        <v>1</v>
      </c>
      <c r="L1934" s="135" t="s">
        <v>144</v>
      </c>
      <c r="M1934" s="188">
        <v>0</v>
      </c>
      <c r="N1934" s="135" t="s">
        <v>405</v>
      </c>
      <c r="O1934" s="137" t="s">
        <v>405</v>
      </c>
      <c r="P1934" s="137" t="s">
        <v>406</v>
      </c>
      <c r="Q1934" s="135" t="s">
        <v>162</v>
      </c>
      <c r="R1934" s="135">
        <v>1728</v>
      </c>
      <c r="S1934" s="88">
        <v>40711</v>
      </c>
      <c r="T1934" s="103">
        <v>158513</v>
      </c>
      <c r="U1934" s="135" t="s">
        <v>76</v>
      </c>
      <c r="V1934" s="135"/>
      <c r="W1934" s="171">
        <v>44074</v>
      </c>
      <c r="X1934" s="172" t="e">
        <f>+CONCATENATE(TEXT(#REF!,"yyyy"),"-",TEXT(#REF!,"mm"))</f>
        <v>#REF!</v>
      </c>
      <c r="Y1934" s="173" t="str">
        <f t="shared" si="302"/>
        <v>8</v>
      </c>
      <c r="Z1934" s="172" t="str">
        <f t="shared" si="303"/>
        <v>2020-07</v>
      </c>
      <c r="AA1934" s="170" t="e">
        <f>+VLOOKUP(Z1934,#REF!,2,FALSE)/VLOOKUP(X1934,#REF!,2,FALSE)</f>
        <v>#REF!</v>
      </c>
      <c r="AB1934" s="174" t="e">
        <f t="shared" si="304"/>
        <v>#REF!</v>
      </c>
      <c r="AC1934" s="174" t="e">
        <f t="shared" si="305"/>
        <v>#REF!</v>
      </c>
      <c r="AD1934" s="175" t="e">
        <f>+#REF!+365*Y1934</f>
        <v>#REF!</v>
      </c>
      <c r="AE1934" s="176" t="e">
        <f t="shared" si="306"/>
        <v>#REF!</v>
      </c>
      <c r="AF1934" s="170" t="e">
        <f>+VLOOKUP(CONCATENATE(TEXT(W1934,"yyyy"),"-",TEXT(W1934,"mm")),#REF!,2,0)</f>
        <v>#REF!</v>
      </c>
      <c r="AG1934" s="177" t="e">
        <f>+(AC1934*(1+'INFLAC PROYECTADA'!$B$8)^(AE1934))/((1+DEMANDADO!AF1934)^(AE1934))</f>
        <v>#REF!</v>
      </c>
      <c r="AH1934" s="169">
        <f>(0.2*VLOOKUP(D1934,'%.'!$A$1:$B$4,2,FALSE))+(0.35*VLOOKUP(E1934,'%.'!$A$1:$B$4,2,FALSE))+(0.1*VLOOKUP(F1934,'%.'!$A$1:$B$4,2,FALSE))+(0.35*VLOOKUP(G1934,'%.'!$A$1:$B$4,2,FALSE))</f>
        <v>0.5</v>
      </c>
      <c r="AI1934" s="128" t="str">
        <f t="shared" si="311"/>
        <v>MEDIA</v>
      </c>
      <c r="AJ1934" s="128" t="str">
        <f t="shared" si="307"/>
        <v>Cuentas de Orden</v>
      </c>
      <c r="AK1934" s="178" t="e">
        <f t="shared" si="308"/>
        <v>#REF!</v>
      </c>
    </row>
    <row r="1935" spans="1:37" ht="30" customHeight="1" x14ac:dyDescent="0.25">
      <c r="A1935" s="115">
        <v>1934</v>
      </c>
      <c r="B1935" s="82" t="s">
        <v>4148</v>
      </c>
      <c r="C1935" s="68" t="s">
        <v>4205</v>
      </c>
      <c r="D1935" s="135" t="s">
        <v>48</v>
      </c>
      <c r="E1935" s="135" t="s">
        <v>48</v>
      </c>
      <c r="F1935" s="135" t="s">
        <v>48</v>
      </c>
      <c r="G1935" s="137" t="s">
        <v>48</v>
      </c>
      <c r="H1935" s="169">
        <f t="shared" si="309"/>
        <v>0.5</v>
      </c>
      <c r="I1935" s="170" t="str">
        <f t="shared" si="310"/>
        <v>MEDIA</v>
      </c>
      <c r="J1935" s="292">
        <v>81810995</v>
      </c>
      <c r="K1935" s="221">
        <v>1</v>
      </c>
      <c r="L1935" s="139" t="s">
        <v>129</v>
      </c>
      <c r="M1935" s="188">
        <v>0</v>
      </c>
      <c r="N1935" s="135" t="s">
        <v>405</v>
      </c>
      <c r="O1935" s="137" t="s">
        <v>405</v>
      </c>
      <c r="P1935" s="137" t="s">
        <v>406</v>
      </c>
      <c r="Q1935" s="135" t="s">
        <v>162</v>
      </c>
      <c r="R1935" s="135">
        <v>1728</v>
      </c>
      <c r="S1935" s="88">
        <v>40711</v>
      </c>
      <c r="T1935" s="103">
        <v>158513</v>
      </c>
      <c r="U1935" s="135" t="s">
        <v>21</v>
      </c>
      <c r="V1935" s="139"/>
      <c r="W1935" s="171">
        <v>44074</v>
      </c>
      <c r="X1935" s="172" t="e">
        <f>+CONCATENATE(TEXT(#REF!,"yyyy"),"-",TEXT(#REF!,"mm"))</f>
        <v>#REF!</v>
      </c>
      <c r="Y1935" s="173" t="str">
        <f t="shared" si="302"/>
        <v>8</v>
      </c>
      <c r="Z1935" s="172" t="str">
        <f t="shared" si="303"/>
        <v>2020-07</v>
      </c>
      <c r="AA1935" s="170" t="e">
        <f>+VLOOKUP(Z1935,#REF!,2,FALSE)/VLOOKUP(X1935,#REF!,2,FALSE)</f>
        <v>#REF!</v>
      </c>
      <c r="AB1935" s="174" t="e">
        <f t="shared" si="304"/>
        <v>#REF!</v>
      </c>
      <c r="AC1935" s="174" t="e">
        <f t="shared" si="305"/>
        <v>#REF!</v>
      </c>
      <c r="AD1935" s="175" t="e">
        <f>+#REF!+365*Y1935</f>
        <v>#REF!</v>
      </c>
      <c r="AE1935" s="176" t="e">
        <f t="shared" si="306"/>
        <v>#REF!</v>
      </c>
      <c r="AF1935" s="170" t="e">
        <f>+VLOOKUP(CONCATENATE(TEXT(W1935,"yyyy"),"-",TEXT(W1935,"mm")),#REF!,2,0)</f>
        <v>#REF!</v>
      </c>
      <c r="AG1935" s="177" t="e">
        <f>+(AC1935*(1+'INFLAC PROYECTADA'!$B$8)^(AE1935))/((1+DEMANDADO!AF1935)^(AE1935))</f>
        <v>#REF!</v>
      </c>
      <c r="AH1935" s="169">
        <f>(0.2*VLOOKUP(D1935,'%.'!$A$1:$B$4,2,FALSE))+(0.35*VLOOKUP(E1935,'%.'!$A$1:$B$4,2,FALSE))+(0.1*VLOOKUP(F1935,'%.'!$A$1:$B$4,2,FALSE))+(0.35*VLOOKUP(G1935,'%.'!$A$1:$B$4,2,FALSE))</f>
        <v>0.5</v>
      </c>
      <c r="AI1935" s="128" t="str">
        <f t="shared" si="311"/>
        <v>MEDIA</v>
      </c>
      <c r="AJ1935" s="128" t="str">
        <f t="shared" si="307"/>
        <v>Cuentas de Orden</v>
      </c>
      <c r="AK1935" s="178" t="e">
        <f t="shared" si="308"/>
        <v>#REF!</v>
      </c>
    </row>
    <row r="1936" spans="1:37" ht="30" customHeight="1" x14ac:dyDescent="0.25">
      <c r="A1936" s="115">
        <v>1935</v>
      </c>
      <c r="B1936" s="82" t="s">
        <v>4175</v>
      </c>
      <c r="C1936" s="68" t="s">
        <v>4206</v>
      </c>
      <c r="D1936" s="135" t="s">
        <v>0</v>
      </c>
      <c r="E1936" s="135" t="s">
        <v>0</v>
      </c>
      <c r="F1936" s="135" t="s">
        <v>0</v>
      </c>
      <c r="G1936" s="137" t="s">
        <v>0</v>
      </c>
      <c r="H1936" s="169">
        <f t="shared" si="309"/>
        <v>1</v>
      </c>
      <c r="I1936" s="170" t="str">
        <f t="shared" si="310"/>
        <v>ALTA</v>
      </c>
      <c r="J1936" s="292">
        <v>9562858</v>
      </c>
      <c r="K1936" s="221">
        <v>0</v>
      </c>
      <c r="L1936" s="139" t="s">
        <v>138</v>
      </c>
      <c r="M1936" s="188">
        <v>0</v>
      </c>
      <c r="N1936" s="135" t="s">
        <v>405</v>
      </c>
      <c r="O1936" s="137" t="s">
        <v>405</v>
      </c>
      <c r="P1936" s="137" t="s">
        <v>415</v>
      </c>
      <c r="Q1936" s="135" t="s">
        <v>162</v>
      </c>
      <c r="R1936" s="135">
        <v>1728</v>
      </c>
      <c r="S1936" s="88">
        <v>40711</v>
      </c>
      <c r="T1936" s="103">
        <v>158513</v>
      </c>
      <c r="U1936" s="135" t="s">
        <v>171</v>
      </c>
      <c r="V1936" s="139"/>
      <c r="W1936" s="171">
        <v>44074</v>
      </c>
      <c r="X1936" s="172" t="e">
        <f>+CONCATENATE(TEXT(#REF!,"yyyy"),"-",TEXT(#REF!,"mm"))</f>
        <v>#REF!</v>
      </c>
      <c r="Y1936" s="173" t="str">
        <f t="shared" si="302"/>
        <v>7</v>
      </c>
      <c r="Z1936" s="172" t="str">
        <f t="shared" si="303"/>
        <v>2020-07</v>
      </c>
      <c r="AA1936" s="170" t="e">
        <f>+VLOOKUP(Z1936,#REF!,2,FALSE)/VLOOKUP(X1936,#REF!,2,FALSE)</f>
        <v>#REF!</v>
      </c>
      <c r="AB1936" s="174" t="e">
        <f t="shared" si="304"/>
        <v>#REF!</v>
      </c>
      <c r="AC1936" s="174" t="e">
        <f t="shared" si="305"/>
        <v>#REF!</v>
      </c>
      <c r="AD1936" s="175" t="e">
        <f>+#REF!+365*Y1936</f>
        <v>#REF!</v>
      </c>
      <c r="AE1936" s="176" t="e">
        <f t="shared" si="306"/>
        <v>#REF!</v>
      </c>
      <c r="AF1936" s="170" t="e">
        <f>+VLOOKUP(CONCATENATE(TEXT(W1936,"yyyy"),"-",TEXT(W1936,"mm")),#REF!,2,0)</f>
        <v>#REF!</v>
      </c>
      <c r="AG1936" s="177" t="e">
        <f>+(AC1936*(1+'INFLAC PROYECTADA'!$B$8)^(AE1936))/((1+DEMANDADO!AF1936)^(AE1936))</f>
        <v>#REF!</v>
      </c>
      <c r="AH1936" s="169">
        <f>(0.2*VLOOKUP(D1936,'%.'!$A$1:$B$4,2,FALSE))+(0.35*VLOOKUP(E1936,'%.'!$A$1:$B$4,2,FALSE))+(0.1*VLOOKUP(F1936,'%.'!$A$1:$B$4,2,FALSE))+(0.35*VLOOKUP(G1936,'%.'!$A$1:$B$4,2,FALSE))</f>
        <v>1</v>
      </c>
      <c r="AI1936" s="128" t="str">
        <f t="shared" si="311"/>
        <v>ALTA</v>
      </c>
      <c r="AJ1936" s="128" t="str">
        <f t="shared" si="307"/>
        <v>Provisión contable</v>
      </c>
      <c r="AK1936" s="178" t="e">
        <f t="shared" si="308"/>
        <v>#REF!</v>
      </c>
    </row>
    <row r="1937" spans="1:37" ht="30" customHeight="1" x14ac:dyDescent="0.25">
      <c r="A1937" s="115">
        <v>1936</v>
      </c>
      <c r="B1937" s="82" t="s">
        <v>4207</v>
      </c>
      <c r="C1937" s="68" t="s">
        <v>4208</v>
      </c>
      <c r="D1937" s="135" t="s">
        <v>1</v>
      </c>
      <c r="E1937" s="135" t="s">
        <v>1</v>
      </c>
      <c r="F1937" s="135" t="s">
        <v>48</v>
      </c>
      <c r="G1937" s="137" t="s">
        <v>1</v>
      </c>
      <c r="H1937" s="169">
        <f t="shared" si="309"/>
        <v>9.5000000000000001E-2</v>
      </c>
      <c r="I1937" s="170" t="str">
        <f t="shared" si="310"/>
        <v>REMOTA</v>
      </c>
      <c r="J1937" s="292">
        <v>25760851</v>
      </c>
      <c r="K1937" s="221">
        <v>0</v>
      </c>
      <c r="L1937" s="139" t="s">
        <v>138</v>
      </c>
      <c r="M1937" s="188">
        <v>0</v>
      </c>
      <c r="N1937" s="135" t="s">
        <v>405</v>
      </c>
      <c r="O1937" s="137" t="s">
        <v>405</v>
      </c>
      <c r="P1937" s="137" t="s">
        <v>406</v>
      </c>
      <c r="Q1937" s="135" t="s">
        <v>162</v>
      </c>
      <c r="R1937" s="135">
        <v>1728</v>
      </c>
      <c r="S1937" s="88">
        <v>40711</v>
      </c>
      <c r="T1937" s="103">
        <v>158513</v>
      </c>
      <c r="U1937" s="135" t="s">
        <v>76</v>
      </c>
      <c r="V1937" s="135"/>
      <c r="W1937" s="171">
        <v>44074</v>
      </c>
      <c r="X1937" s="172" t="e">
        <f>+CONCATENATE(TEXT(#REF!,"yyyy"),"-",TEXT(#REF!,"mm"))</f>
        <v>#REF!</v>
      </c>
      <c r="Y1937" s="173" t="str">
        <f t="shared" si="302"/>
        <v>8</v>
      </c>
      <c r="Z1937" s="172" t="str">
        <f t="shared" si="303"/>
        <v>2020-07</v>
      </c>
      <c r="AA1937" s="170" t="e">
        <f>+VLOOKUP(Z1937,#REF!,2,FALSE)/VLOOKUP(X1937,#REF!,2,FALSE)</f>
        <v>#REF!</v>
      </c>
      <c r="AB1937" s="174" t="e">
        <f t="shared" si="304"/>
        <v>#REF!</v>
      </c>
      <c r="AC1937" s="174" t="e">
        <f t="shared" si="305"/>
        <v>#REF!</v>
      </c>
      <c r="AD1937" s="175" t="e">
        <f>+#REF!+365*Y1937</f>
        <v>#REF!</v>
      </c>
      <c r="AE1937" s="176" t="e">
        <f t="shared" si="306"/>
        <v>#REF!</v>
      </c>
      <c r="AF1937" s="170" t="e">
        <f>+VLOOKUP(CONCATENATE(TEXT(W1937,"yyyy"),"-",TEXT(W1937,"mm")),#REF!,2,0)</f>
        <v>#REF!</v>
      </c>
      <c r="AG1937" s="177" t="e">
        <f>+(AC1937*(1+'INFLAC PROYECTADA'!$B$8)^(AE1937))/((1+DEMANDADO!AF1937)^(AE1937))</f>
        <v>#REF!</v>
      </c>
      <c r="AH1937" s="169">
        <f>(0.2*VLOOKUP(D1937,'%.'!$A$1:$B$4,2,FALSE))+(0.35*VLOOKUP(E1937,'%.'!$A$1:$B$4,2,FALSE))+(0.1*VLOOKUP(F1937,'%.'!$A$1:$B$4,2,FALSE))+(0.35*VLOOKUP(G1937,'%.'!$A$1:$B$4,2,FALSE))</f>
        <v>9.5000000000000001E-2</v>
      </c>
      <c r="AI1937" s="128" t="str">
        <f t="shared" si="311"/>
        <v>REMOTA</v>
      </c>
      <c r="AJ1937" s="128" t="str">
        <f t="shared" si="307"/>
        <v>No se registra</v>
      </c>
      <c r="AK1937" s="178">
        <f t="shared" si="308"/>
        <v>0</v>
      </c>
    </row>
    <row r="1938" spans="1:37" ht="30" customHeight="1" x14ac:dyDescent="0.25">
      <c r="A1938" s="115">
        <v>1937</v>
      </c>
      <c r="B1938" s="82" t="s">
        <v>4209</v>
      </c>
      <c r="C1938" s="68" t="s">
        <v>4210</v>
      </c>
      <c r="D1938" s="135" t="s">
        <v>48</v>
      </c>
      <c r="E1938" s="135" t="s">
        <v>48</v>
      </c>
      <c r="F1938" s="135" t="s">
        <v>48</v>
      </c>
      <c r="G1938" s="137" t="s">
        <v>48</v>
      </c>
      <c r="H1938" s="169">
        <f t="shared" si="309"/>
        <v>0.5</v>
      </c>
      <c r="I1938" s="170" t="str">
        <f t="shared" si="310"/>
        <v>MEDIA</v>
      </c>
      <c r="J1938" s="292">
        <v>1769689881</v>
      </c>
      <c r="K1938" s="221">
        <v>0.2</v>
      </c>
      <c r="L1938" s="135" t="s">
        <v>132</v>
      </c>
      <c r="M1938" s="188">
        <v>0</v>
      </c>
      <c r="N1938" s="135" t="s">
        <v>405</v>
      </c>
      <c r="O1938" s="137" t="s">
        <v>405</v>
      </c>
      <c r="P1938" s="137" t="s">
        <v>415</v>
      </c>
      <c r="Q1938" s="135" t="s">
        <v>162</v>
      </c>
      <c r="R1938" s="135">
        <v>1728</v>
      </c>
      <c r="S1938" s="88">
        <v>40711</v>
      </c>
      <c r="T1938" s="103">
        <v>158513</v>
      </c>
      <c r="U1938" s="135" t="s">
        <v>171</v>
      </c>
      <c r="V1938" s="135"/>
      <c r="W1938" s="171">
        <v>44074</v>
      </c>
      <c r="X1938" s="172" t="e">
        <f>+CONCATENATE(TEXT(#REF!,"yyyy"),"-",TEXT(#REF!,"mm"))</f>
        <v>#REF!</v>
      </c>
      <c r="Y1938" s="173" t="str">
        <f t="shared" si="302"/>
        <v>7</v>
      </c>
      <c r="Z1938" s="172" t="str">
        <f t="shared" si="303"/>
        <v>2020-07</v>
      </c>
      <c r="AA1938" s="170" t="e">
        <f>+VLOOKUP(Z1938,#REF!,2,FALSE)/VLOOKUP(X1938,#REF!,2,FALSE)</f>
        <v>#REF!</v>
      </c>
      <c r="AB1938" s="174" t="e">
        <f t="shared" si="304"/>
        <v>#REF!</v>
      </c>
      <c r="AC1938" s="174" t="e">
        <f t="shared" si="305"/>
        <v>#REF!</v>
      </c>
      <c r="AD1938" s="175" t="e">
        <f>+#REF!+365*Y1938</f>
        <v>#REF!</v>
      </c>
      <c r="AE1938" s="176" t="e">
        <f t="shared" si="306"/>
        <v>#REF!</v>
      </c>
      <c r="AF1938" s="170" t="e">
        <f>+VLOOKUP(CONCATENATE(TEXT(W1938,"yyyy"),"-",TEXT(W1938,"mm")),#REF!,2,0)</f>
        <v>#REF!</v>
      </c>
      <c r="AG1938" s="177" t="e">
        <f>+(AC1938*(1+'INFLAC PROYECTADA'!$B$8)^(AE1938))/((1+DEMANDADO!AF1938)^(AE1938))</f>
        <v>#REF!</v>
      </c>
      <c r="AH1938" s="169">
        <f>(0.2*VLOOKUP(D1938,'%.'!$A$1:$B$4,2,FALSE))+(0.35*VLOOKUP(E1938,'%.'!$A$1:$B$4,2,FALSE))+(0.1*VLOOKUP(F1938,'%.'!$A$1:$B$4,2,FALSE))+(0.35*VLOOKUP(G1938,'%.'!$A$1:$B$4,2,FALSE))</f>
        <v>0.5</v>
      </c>
      <c r="AI1938" s="128" t="str">
        <f t="shared" si="311"/>
        <v>MEDIA</v>
      </c>
      <c r="AJ1938" s="128" t="str">
        <f t="shared" si="307"/>
        <v>Cuentas de Orden</v>
      </c>
      <c r="AK1938" s="178" t="e">
        <f t="shared" si="308"/>
        <v>#REF!</v>
      </c>
    </row>
    <row r="1939" spans="1:37" ht="30" customHeight="1" x14ac:dyDescent="0.25">
      <c r="A1939" s="115">
        <v>1938</v>
      </c>
      <c r="B1939" s="82" t="s">
        <v>688</v>
      </c>
      <c r="C1939" s="68" t="s">
        <v>4211</v>
      </c>
      <c r="D1939" s="135" t="s">
        <v>48</v>
      </c>
      <c r="E1939" s="135" t="s">
        <v>48</v>
      </c>
      <c r="F1939" s="135" t="s">
        <v>0</v>
      </c>
      <c r="G1939" s="137" t="s">
        <v>48</v>
      </c>
      <c r="H1939" s="169">
        <f t="shared" si="309"/>
        <v>0.55000000000000004</v>
      </c>
      <c r="I1939" s="170" t="str">
        <f t="shared" si="310"/>
        <v>ALTA</v>
      </c>
      <c r="J1939" s="292">
        <v>0</v>
      </c>
      <c r="K1939" s="221">
        <v>0</v>
      </c>
      <c r="L1939" s="139" t="s">
        <v>130</v>
      </c>
      <c r="M1939" s="188">
        <v>0</v>
      </c>
      <c r="N1939" s="135" t="s">
        <v>511</v>
      </c>
      <c r="O1939" s="137" t="s">
        <v>405</v>
      </c>
      <c r="P1939" s="137" t="s">
        <v>406</v>
      </c>
      <c r="Q1939" s="135" t="s">
        <v>162</v>
      </c>
      <c r="R1939" s="135">
        <v>1728</v>
      </c>
      <c r="S1939" s="88">
        <v>40711</v>
      </c>
      <c r="T1939" s="103">
        <v>158513</v>
      </c>
      <c r="U1939" s="135" t="s">
        <v>21</v>
      </c>
      <c r="V1939" s="139"/>
      <c r="W1939" s="171">
        <v>44074</v>
      </c>
      <c r="X1939" s="172" t="e">
        <f>+CONCATENATE(TEXT(#REF!,"yyyy"),"-",TEXT(#REF!,"mm"))</f>
        <v>#REF!</v>
      </c>
      <c r="Y1939" s="173" t="str">
        <f t="shared" si="302"/>
        <v>8</v>
      </c>
      <c r="Z1939" s="172" t="str">
        <f t="shared" si="303"/>
        <v>2020-07</v>
      </c>
      <c r="AA1939" s="170" t="e">
        <f>+VLOOKUP(Z1939,#REF!,2,FALSE)/VLOOKUP(X1939,#REF!,2,FALSE)</f>
        <v>#REF!</v>
      </c>
      <c r="AB1939" s="174" t="e">
        <f t="shared" si="304"/>
        <v>#REF!</v>
      </c>
      <c r="AC1939" s="174" t="e">
        <f t="shared" si="305"/>
        <v>#REF!</v>
      </c>
      <c r="AD1939" s="175" t="e">
        <f>+#REF!+365*Y1939</f>
        <v>#REF!</v>
      </c>
      <c r="AE1939" s="176" t="e">
        <f t="shared" si="306"/>
        <v>#REF!</v>
      </c>
      <c r="AF1939" s="170" t="e">
        <f>+VLOOKUP(CONCATENATE(TEXT(W1939,"yyyy"),"-",TEXT(W1939,"mm")),#REF!,2,0)</f>
        <v>#REF!</v>
      </c>
      <c r="AG1939" s="177" t="e">
        <f>+(AC1939*(1+'INFLAC PROYECTADA'!$B$8)^(AE1939))/((1+DEMANDADO!AF1939)^(AE1939))</f>
        <v>#REF!</v>
      </c>
      <c r="AH1939" s="169">
        <f>(0.2*VLOOKUP(D1939,'%.'!$A$1:$B$4,2,FALSE))+(0.35*VLOOKUP(E1939,'%.'!$A$1:$B$4,2,FALSE))+(0.1*VLOOKUP(F1939,'%.'!$A$1:$B$4,2,FALSE))+(0.35*VLOOKUP(G1939,'%.'!$A$1:$B$4,2,FALSE))</f>
        <v>0.55000000000000004</v>
      </c>
      <c r="AI1939" s="128" t="str">
        <f t="shared" si="311"/>
        <v>ALTA</v>
      </c>
      <c r="AJ1939" s="128" t="str">
        <f t="shared" si="307"/>
        <v>Provisión contable</v>
      </c>
      <c r="AK1939" s="178" t="e">
        <f t="shared" si="308"/>
        <v>#REF!</v>
      </c>
    </row>
    <row r="1940" spans="1:37" ht="30" customHeight="1" x14ac:dyDescent="0.25">
      <c r="A1940" s="115">
        <v>1939</v>
      </c>
      <c r="B1940" s="82" t="s">
        <v>688</v>
      </c>
      <c r="C1940" s="68" t="s">
        <v>4212</v>
      </c>
      <c r="D1940" s="135" t="s">
        <v>1</v>
      </c>
      <c r="E1940" s="135" t="s">
        <v>1</v>
      </c>
      <c r="F1940" s="135" t="s">
        <v>1</v>
      </c>
      <c r="G1940" s="137" t="s">
        <v>1</v>
      </c>
      <c r="H1940" s="169">
        <f t="shared" si="309"/>
        <v>0.05</v>
      </c>
      <c r="I1940" s="170" t="str">
        <f t="shared" si="310"/>
        <v>REMOTA</v>
      </c>
      <c r="J1940" s="292">
        <v>10457937499</v>
      </c>
      <c r="K1940" s="221">
        <v>0</v>
      </c>
      <c r="L1940" s="139" t="s">
        <v>129</v>
      </c>
      <c r="M1940" s="188">
        <v>0</v>
      </c>
      <c r="N1940" s="135" t="s">
        <v>405</v>
      </c>
      <c r="O1940" s="137" t="s">
        <v>405</v>
      </c>
      <c r="P1940" s="137" t="s">
        <v>448</v>
      </c>
      <c r="Q1940" s="135" t="s">
        <v>162</v>
      </c>
      <c r="R1940" s="135">
        <v>1728</v>
      </c>
      <c r="S1940" s="88">
        <v>40711</v>
      </c>
      <c r="T1940" s="103">
        <v>158513</v>
      </c>
      <c r="U1940" s="139" t="s">
        <v>76</v>
      </c>
      <c r="V1940" s="139"/>
      <c r="W1940" s="171">
        <v>44074</v>
      </c>
      <c r="X1940" s="172" t="e">
        <f>+CONCATENATE(TEXT(#REF!,"yyyy"),"-",TEXT(#REF!,"mm"))</f>
        <v>#REF!</v>
      </c>
      <c r="Y1940" s="173" t="str">
        <f t="shared" si="302"/>
        <v>10</v>
      </c>
      <c r="Z1940" s="172" t="str">
        <f t="shared" si="303"/>
        <v>2020-07</v>
      </c>
      <c r="AA1940" s="170" t="e">
        <f>+VLOOKUP(Z1940,#REF!,2,FALSE)/VLOOKUP(X1940,#REF!,2,FALSE)</f>
        <v>#REF!</v>
      </c>
      <c r="AB1940" s="174" t="e">
        <f t="shared" si="304"/>
        <v>#REF!</v>
      </c>
      <c r="AC1940" s="174" t="e">
        <f t="shared" si="305"/>
        <v>#REF!</v>
      </c>
      <c r="AD1940" s="175" t="e">
        <f>+#REF!+365*Y1940</f>
        <v>#REF!</v>
      </c>
      <c r="AE1940" s="176" t="e">
        <f t="shared" si="306"/>
        <v>#REF!</v>
      </c>
      <c r="AF1940" s="170" t="e">
        <f>+VLOOKUP(CONCATENATE(TEXT(W1940,"yyyy"),"-",TEXT(W1940,"mm")),#REF!,2,0)</f>
        <v>#REF!</v>
      </c>
      <c r="AG1940" s="177" t="e">
        <f>+(AC1940*(1+'INFLAC PROYECTADA'!$B$8)^(AE1940))/((1+DEMANDADO!AF1940)^(AE1940))</f>
        <v>#REF!</v>
      </c>
      <c r="AH1940" s="169">
        <f>(0.2*VLOOKUP(D1940,'%.'!$A$1:$B$4,2,FALSE))+(0.35*VLOOKUP(E1940,'%.'!$A$1:$B$4,2,FALSE))+(0.1*VLOOKUP(F1940,'%.'!$A$1:$B$4,2,FALSE))+(0.35*VLOOKUP(G1940,'%.'!$A$1:$B$4,2,FALSE))</f>
        <v>0.05</v>
      </c>
      <c r="AI1940" s="128" t="str">
        <f t="shared" si="311"/>
        <v>REMOTA</v>
      </c>
      <c r="AJ1940" s="128" t="str">
        <f t="shared" si="307"/>
        <v>No se registra</v>
      </c>
      <c r="AK1940" s="178">
        <f t="shared" si="308"/>
        <v>0</v>
      </c>
    </row>
    <row r="1941" spans="1:37" ht="30" customHeight="1" x14ac:dyDescent="0.25">
      <c r="A1941" s="115">
        <v>1940</v>
      </c>
      <c r="B1941" s="82" t="s">
        <v>4213</v>
      </c>
      <c r="C1941" s="68" t="s">
        <v>4214</v>
      </c>
      <c r="D1941" s="135" t="s">
        <v>48</v>
      </c>
      <c r="E1941" s="135" t="s">
        <v>48</v>
      </c>
      <c r="F1941" s="135" t="s">
        <v>48</v>
      </c>
      <c r="G1941" s="137" t="s">
        <v>48</v>
      </c>
      <c r="H1941" s="169">
        <f t="shared" si="309"/>
        <v>0.5</v>
      </c>
      <c r="I1941" s="170" t="str">
        <f t="shared" si="310"/>
        <v>MEDIA</v>
      </c>
      <c r="J1941" s="292">
        <v>106543688</v>
      </c>
      <c r="K1941" s="221">
        <v>1</v>
      </c>
      <c r="L1941" s="135" t="s">
        <v>138</v>
      </c>
      <c r="M1941" s="188">
        <v>0</v>
      </c>
      <c r="N1941" s="135" t="s">
        <v>405</v>
      </c>
      <c r="O1941" s="137" t="s">
        <v>405</v>
      </c>
      <c r="P1941" s="137" t="s">
        <v>415</v>
      </c>
      <c r="Q1941" s="135" t="s">
        <v>162</v>
      </c>
      <c r="R1941" s="135">
        <v>1728</v>
      </c>
      <c r="S1941" s="88">
        <v>40711</v>
      </c>
      <c r="T1941" s="103">
        <v>158513</v>
      </c>
      <c r="U1941" s="135" t="s">
        <v>21</v>
      </c>
      <c r="V1941" s="135"/>
      <c r="W1941" s="171">
        <v>44074</v>
      </c>
      <c r="X1941" s="172" t="e">
        <f>+CONCATENATE(TEXT(#REF!,"yyyy"),"-",TEXT(#REF!,"mm"))</f>
        <v>#REF!</v>
      </c>
      <c r="Y1941" s="173" t="str">
        <f t="shared" si="302"/>
        <v>7</v>
      </c>
      <c r="Z1941" s="172" t="str">
        <f t="shared" si="303"/>
        <v>2020-07</v>
      </c>
      <c r="AA1941" s="170" t="e">
        <f>+VLOOKUP(Z1941,#REF!,2,FALSE)/VLOOKUP(X1941,#REF!,2,FALSE)</f>
        <v>#REF!</v>
      </c>
      <c r="AB1941" s="174" t="e">
        <f t="shared" si="304"/>
        <v>#REF!</v>
      </c>
      <c r="AC1941" s="174" t="e">
        <f t="shared" si="305"/>
        <v>#REF!</v>
      </c>
      <c r="AD1941" s="175" t="e">
        <f>+#REF!+365*Y1941</f>
        <v>#REF!</v>
      </c>
      <c r="AE1941" s="176" t="e">
        <f t="shared" si="306"/>
        <v>#REF!</v>
      </c>
      <c r="AF1941" s="170" t="e">
        <f>+VLOOKUP(CONCATENATE(TEXT(W1941,"yyyy"),"-",TEXT(W1941,"mm")),#REF!,2,0)</f>
        <v>#REF!</v>
      </c>
      <c r="AG1941" s="177" t="e">
        <f>+(AC1941*(1+'INFLAC PROYECTADA'!$B$8)^(AE1941))/((1+DEMANDADO!AF1941)^(AE1941))</f>
        <v>#REF!</v>
      </c>
      <c r="AH1941" s="169">
        <f>(0.2*VLOOKUP(D1941,'%.'!$A$1:$B$4,2,FALSE))+(0.35*VLOOKUP(E1941,'%.'!$A$1:$B$4,2,FALSE))+(0.1*VLOOKUP(F1941,'%.'!$A$1:$B$4,2,FALSE))+(0.35*VLOOKUP(G1941,'%.'!$A$1:$B$4,2,FALSE))</f>
        <v>0.5</v>
      </c>
      <c r="AI1941" s="128" t="str">
        <f t="shared" si="311"/>
        <v>MEDIA</v>
      </c>
      <c r="AJ1941" s="128" t="str">
        <f t="shared" si="307"/>
        <v>Cuentas de Orden</v>
      </c>
      <c r="AK1941" s="178" t="e">
        <f t="shared" si="308"/>
        <v>#REF!</v>
      </c>
    </row>
    <row r="1942" spans="1:37" ht="30" customHeight="1" x14ac:dyDescent="0.25">
      <c r="A1942" s="115">
        <v>1941</v>
      </c>
      <c r="B1942" s="82" t="s">
        <v>4155</v>
      </c>
      <c r="C1942" s="68" t="s">
        <v>4215</v>
      </c>
      <c r="D1942" s="135" t="s">
        <v>1</v>
      </c>
      <c r="E1942" s="135" t="s">
        <v>1</v>
      </c>
      <c r="F1942" s="135" t="s">
        <v>1</v>
      </c>
      <c r="G1942" s="137" t="s">
        <v>1</v>
      </c>
      <c r="H1942" s="169">
        <f t="shared" si="309"/>
        <v>0.05</v>
      </c>
      <c r="I1942" s="170" t="str">
        <f t="shared" si="310"/>
        <v>REMOTA</v>
      </c>
      <c r="J1942" s="292">
        <v>33576486</v>
      </c>
      <c r="K1942" s="221">
        <v>0</v>
      </c>
      <c r="L1942" s="139" t="s">
        <v>138</v>
      </c>
      <c r="M1942" s="188">
        <v>0</v>
      </c>
      <c r="N1942" s="135" t="s">
        <v>405</v>
      </c>
      <c r="O1942" s="137" t="s">
        <v>405</v>
      </c>
      <c r="P1942" s="137" t="s">
        <v>415</v>
      </c>
      <c r="Q1942" s="135" t="s">
        <v>162</v>
      </c>
      <c r="R1942" s="135">
        <v>1728</v>
      </c>
      <c r="S1942" s="88">
        <v>40711</v>
      </c>
      <c r="T1942" s="103">
        <v>158513</v>
      </c>
      <c r="U1942" s="135" t="s">
        <v>76</v>
      </c>
      <c r="V1942" s="139"/>
      <c r="W1942" s="171">
        <v>44074</v>
      </c>
      <c r="X1942" s="172" t="e">
        <f>+CONCATENATE(TEXT(#REF!,"yyyy"),"-",TEXT(#REF!,"mm"))</f>
        <v>#REF!</v>
      </c>
      <c r="Y1942" s="173" t="str">
        <f t="shared" si="302"/>
        <v>7</v>
      </c>
      <c r="Z1942" s="172" t="str">
        <f t="shared" si="303"/>
        <v>2020-07</v>
      </c>
      <c r="AA1942" s="170" t="e">
        <f>+VLOOKUP(Z1942,#REF!,2,FALSE)/VLOOKUP(X1942,#REF!,2,FALSE)</f>
        <v>#REF!</v>
      </c>
      <c r="AB1942" s="174" t="e">
        <f t="shared" si="304"/>
        <v>#REF!</v>
      </c>
      <c r="AC1942" s="174" t="e">
        <f t="shared" si="305"/>
        <v>#REF!</v>
      </c>
      <c r="AD1942" s="175" t="e">
        <f>+#REF!+365*Y1942</f>
        <v>#REF!</v>
      </c>
      <c r="AE1942" s="176" t="e">
        <f t="shared" si="306"/>
        <v>#REF!</v>
      </c>
      <c r="AF1942" s="170" t="e">
        <f>+VLOOKUP(CONCATENATE(TEXT(W1942,"yyyy"),"-",TEXT(W1942,"mm")),#REF!,2,0)</f>
        <v>#REF!</v>
      </c>
      <c r="AG1942" s="177" t="e">
        <f>+(AC1942*(1+'INFLAC PROYECTADA'!$B$8)^(AE1942))/((1+DEMANDADO!AF1942)^(AE1942))</f>
        <v>#REF!</v>
      </c>
      <c r="AH1942" s="169">
        <f>(0.2*VLOOKUP(D1942,'%.'!$A$1:$B$4,2,FALSE))+(0.35*VLOOKUP(E1942,'%.'!$A$1:$B$4,2,FALSE))+(0.1*VLOOKUP(F1942,'%.'!$A$1:$B$4,2,FALSE))+(0.35*VLOOKUP(G1942,'%.'!$A$1:$B$4,2,FALSE))</f>
        <v>0.05</v>
      </c>
      <c r="AI1942" s="128" t="str">
        <f t="shared" si="311"/>
        <v>REMOTA</v>
      </c>
      <c r="AJ1942" s="128" t="str">
        <f t="shared" si="307"/>
        <v>No se registra</v>
      </c>
      <c r="AK1942" s="178">
        <f t="shared" si="308"/>
        <v>0</v>
      </c>
    </row>
    <row r="1943" spans="1:37" ht="30" customHeight="1" x14ac:dyDescent="0.25">
      <c r="A1943" s="115">
        <v>1942</v>
      </c>
      <c r="B1943" s="82" t="s">
        <v>4216</v>
      </c>
      <c r="C1943" s="68" t="s">
        <v>4217</v>
      </c>
      <c r="D1943" s="135" t="s">
        <v>1</v>
      </c>
      <c r="E1943" s="135" t="s">
        <v>1</v>
      </c>
      <c r="F1943" s="135" t="s">
        <v>1</v>
      </c>
      <c r="G1943" s="137" t="s">
        <v>1</v>
      </c>
      <c r="H1943" s="169">
        <f t="shared" si="309"/>
        <v>0.05</v>
      </c>
      <c r="I1943" s="170" t="str">
        <f t="shared" si="310"/>
        <v>REMOTA</v>
      </c>
      <c r="J1943" s="292">
        <v>4550000</v>
      </c>
      <c r="K1943" s="221">
        <v>0</v>
      </c>
      <c r="L1943" s="139" t="s">
        <v>138</v>
      </c>
      <c r="M1943" s="188">
        <v>0</v>
      </c>
      <c r="N1943" s="135" t="s">
        <v>405</v>
      </c>
      <c r="O1943" s="137" t="s">
        <v>405</v>
      </c>
      <c r="P1943" s="137" t="s">
        <v>406</v>
      </c>
      <c r="Q1943" s="135" t="s">
        <v>162</v>
      </c>
      <c r="R1943" s="135">
        <v>1728</v>
      </c>
      <c r="S1943" s="88">
        <v>40711</v>
      </c>
      <c r="T1943" s="103">
        <v>158513</v>
      </c>
      <c r="U1943" s="139" t="s">
        <v>171</v>
      </c>
      <c r="V1943" s="139"/>
      <c r="W1943" s="171">
        <v>44074</v>
      </c>
      <c r="X1943" s="172" t="e">
        <f>+CONCATENATE(TEXT(#REF!,"yyyy"),"-",TEXT(#REF!,"mm"))</f>
        <v>#REF!</v>
      </c>
      <c r="Y1943" s="173" t="str">
        <f t="shared" si="302"/>
        <v>8</v>
      </c>
      <c r="Z1943" s="172" t="str">
        <f t="shared" si="303"/>
        <v>2020-07</v>
      </c>
      <c r="AA1943" s="170" t="e">
        <f>+VLOOKUP(Z1943,#REF!,2,FALSE)/VLOOKUP(X1943,#REF!,2,FALSE)</f>
        <v>#REF!</v>
      </c>
      <c r="AB1943" s="174" t="e">
        <f t="shared" si="304"/>
        <v>#REF!</v>
      </c>
      <c r="AC1943" s="174" t="e">
        <f t="shared" si="305"/>
        <v>#REF!</v>
      </c>
      <c r="AD1943" s="175" t="e">
        <f>+#REF!+365*Y1943</f>
        <v>#REF!</v>
      </c>
      <c r="AE1943" s="176" t="e">
        <f t="shared" si="306"/>
        <v>#REF!</v>
      </c>
      <c r="AF1943" s="170" t="e">
        <f>+VLOOKUP(CONCATENATE(TEXT(W1943,"yyyy"),"-",TEXT(W1943,"mm")),#REF!,2,0)</f>
        <v>#REF!</v>
      </c>
      <c r="AG1943" s="177" t="e">
        <f>+(AC1943*(1+'INFLAC PROYECTADA'!$B$8)^(AE1943))/((1+DEMANDADO!AF1943)^(AE1943))</f>
        <v>#REF!</v>
      </c>
      <c r="AH1943" s="169">
        <f>(0.2*VLOOKUP(D1943,'%.'!$A$1:$B$4,2,FALSE))+(0.35*VLOOKUP(E1943,'%.'!$A$1:$B$4,2,FALSE))+(0.1*VLOOKUP(F1943,'%.'!$A$1:$B$4,2,FALSE))+(0.35*VLOOKUP(G1943,'%.'!$A$1:$B$4,2,FALSE))</f>
        <v>0.05</v>
      </c>
      <c r="AI1943" s="128" t="str">
        <f t="shared" si="311"/>
        <v>REMOTA</v>
      </c>
      <c r="AJ1943" s="128" t="str">
        <f t="shared" si="307"/>
        <v>No se registra</v>
      </c>
      <c r="AK1943" s="178">
        <f t="shared" si="308"/>
        <v>0</v>
      </c>
    </row>
    <row r="1944" spans="1:37" ht="30" customHeight="1" x14ac:dyDescent="0.25">
      <c r="A1944" s="115">
        <v>1943</v>
      </c>
      <c r="B1944" s="82" t="s">
        <v>688</v>
      </c>
      <c r="C1944" s="68" t="s">
        <v>4218</v>
      </c>
      <c r="D1944" s="135" t="s">
        <v>48</v>
      </c>
      <c r="E1944" s="135" t="s">
        <v>1</v>
      </c>
      <c r="F1944" s="135" t="s">
        <v>48</v>
      </c>
      <c r="G1944" s="137" t="s">
        <v>48</v>
      </c>
      <c r="H1944" s="169">
        <f t="shared" si="309"/>
        <v>0.34250000000000003</v>
      </c>
      <c r="I1944" s="170" t="str">
        <f t="shared" si="310"/>
        <v>MEDIA</v>
      </c>
      <c r="J1944" s="292">
        <v>3000000000</v>
      </c>
      <c r="K1944" s="221">
        <v>0.3</v>
      </c>
      <c r="L1944" s="139" t="s">
        <v>129</v>
      </c>
      <c r="M1944" s="188">
        <v>0</v>
      </c>
      <c r="N1944" s="135" t="s">
        <v>405</v>
      </c>
      <c r="O1944" s="137" t="s">
        <v>405</v>
      </c>
      <c r="P1944" s="137" t="s">
        <v>2274</v>
      </c>
      <c r="Q1944" s="135" t="s">
        <v>162</v>
      </c>
      <c r="R1944" s="135">
        <v>1728</v>
      </c>
      <c r="S1944" s="88">
        <v>40711</v>
      </c>
      <c r="T1944" s="153">
        <v>158513</v>
      </c>
      <c r="U1944" s="139" t="s">
        <v>168</v>
      </c>
      <c r="V1944" s="135"/>
      <c r="W1944" s="171">
        <v>44074</v>
      </c>
      <c r="X1944" s="172" t="e">
        <f>+CONCATENATE(TEXT(#REF!,"yyyy"),"-",TEXT(#REF!,"mm"))</f>
        <v>#REF!</v>
      </c>
      <c r="Y1944" s="173" t="str">
        <f t="shared" si="302"/>
        <v>12</v>
      </c>
      <c r="Z1944" s="172" t="str">
        <f t="shared" si="303"/>
        <v>2020-07</v>
      </c>
      <c r="AA1944" s="170" t="e">
        <f>+VLOOKUP(Z1944,#REF!,2,FALSE)/VLOOKUP(X1944,#REF!,2,FALSE)</f>
        <v>#REF!</v>
      </c>
      <c r="AB1944" s="174" t="e">
        <f t="shared" si="304"/>
        <v>#REF!</v>
      </c>
      <c r="AC1944" s="174" t="e">
        <f t="shared" si="305"/>
        <v>#REF!</v>
      </c>
      <c r="AD1944" s="175" t="e">
        <f>+#REF!+365*Y1944</f>
        <v>#REF!</v>
      </c>
      <c r="AE1944" s="176" t="e">
        <f t="shared" si="306"/>
        <v>#REF!</v>
      </c>
      <c r="AF1944" s="170" t="e">
        <f>+VLOOKUP(CONCATENATE(TEXT(W1944,"yyyy"),"-",TEXT(W1944,"mm")),#REF!,2,0)</f>
        <v>#REF!</v>
      </c>
      <c r="AG1944" s="177" t="e">
        <f>+(AC1944*(1+'INFLAC PROYECTADA'!$B$8)^(AE1944))/((1+DEMANDADO!AF1944)^(AE1944))</f>
        <v>#REF!</v>
      </c>
      <c r="AH1944" s="169">
        <f>(0.2*VLOOKUP(D1944,'%.'!$A$1:$B$4,2,FALSE))+(0.35*VLOOKUP(E1944,'%.'!$A$1:$B$4,2,FALSE))+(0.1*VLOOKUP(F1944,'%.'!$A$1:$B$4,2,FALSE))+(0.35*VLOOKUP(G1944,'%.'!$A$1:$B$4,2,FALSE))</f>
        <v>0.34250000000000003</v>
      </c>
      <c r="AI1944" s="128" t="str">
        <f t="shared" si="311"/>
        <v>MEDIA</v>
      </c>
      <c r="AJ1944" s="128" t="str">
        <f t="shared" si="307"/>
        <v>Cuentas de Orden</v>
      </c>
      <c r="AK1944" s="178" t="e">
        <f t="shared" si="308"/>
        <v>#REF!</v>
      </c>
    </row>
    <row r="1945" spans="1:37" ht="30" customHeight="1" x14ac:dyDescent="0.25">
      <c r="A1945" s="115">
        <v>1944</v>
      </c>
      <c r="B1945" s="82" t="s">
        <v>4182</v>
      </c>
      <c r="C1945" s="68" t="s">
        <v>4219</v>
      </c>
      <c r="D1945" s="135" t="s">
        <v>48</v>
      </c>
      <c r="E1945" s="135" t="s">
        <v>48</v>
      </c>
      <c r="F1945" s="135" t="s">
        <v>48</v>
      </c>
      <c r="G1945" s="137" t="s">
        <v>48</v>
      </c>
      <c r="H1945" s="169">
        <f t="shared" si="309"/>
        <v>0.5</v>
      </c>
      <c r="I1945" s="170" t="str">
        <f t="shared" si="310"/>
        <v>MEDIA</v>
      </c>
      <c r="J1945" s="292">
        <v>33654888</v>
      </c>
      <c r="K1945" s="221">
        <v>0.25</v>
      </c>
      <c r="L1945" s="139" t="s">
        <v>136</v>
      </c>
      <c r="M1945" s="188">
        <v>0</v>
      </c>
      <c r="N1945" s="135" t="s">
        <v>405</v>
      </c>
      <c r="O1945" s="137" t="s">
        <v>405</v>
      </c>
      <c r="P1945" s="137" t="s">
        <v>415</v>
      </c>
      <c r="Q1945" s="135" t="s">
        <v>162</v>
      </c>
      <c r="R1945" s="135">
        <v>1728</v>
      </c>
      <c r="S1945" s="88">
        <v>40711</v>
      </c>
      <c r="T1945" s="153">
        <v>158513</v>
      </c>
      <c r="U1945" s="139" t="s">
        <v>165</v>
      </c>
      <c r="V1945" s="135"/>
      <c r="W1945" s="171">
        <v>44074</v>
      </c>
      <c r="X1945" s="172" t="e">
        <f>+CONCATENATE(TEXT(#REF!,"yyyy"),"-",TEXT(#REF!,"mm"))</f>
        <v>#REF!</v>
      </c>
      <c r="Y1945" s="173" t="str">
        <f t="shared" si="302"/>
        <v>7</v>
      </c>
      <c r="Z1945" s="172" t="str">
        <f t="shared" si="303"/>
        <v>2020-07</v>
      </c>
      <c r="AA1945" s="170" t="e">
        <f>+VLOOKUP(Z1945,#REF!,2,FALSE)/VLOOKUP(X1945,#REF!,2,FALSE)</f>
        <v>#REF!</v>
      </c>
      <c r="AB1945" s="174" t="e">
        <f t="shared" si="304"/>
        <v>#REF!</v>
      </c>
      <c r="AC1945" s="174" t="e">
        <f t="shared" si="305"/>
        <v>#REF!</v>
      </c>
      <c r="AD1945" s="175" t="e">
        <f>+#REF!+365*Y1945</f>
        <v>#REF!</v>
      </c>
      <c r="AE1945" s="176" t="e">
        <f t="shared" si="306"/>
        <v>#REF!</v>
      </c>
      <c r="AF1945" s="170" t="e">
        <f>+VLOOKUP(CONCATENATE(TEXT(W1945,"yyyy"),"-",TEXT(W1945,"mm")),#REF!,2,0)</f>
        <v>#REF!</v>
      </c>
      <c r="AG1945" s="177" t="e">
        <f>+(AC1945*(1+'INFLAC PROYECTADA'!$B$8)^(AE1945))/((1+DEMANDADO!AF1945)^(AE1945))</f>
        <v>#REF!</v>
      </c>
      <c r="AH1945" s="169">
        <f>(0.2*VLOOKUP(D1945,'%.'!$A$1:$B$4,2,FALSE))+(0.35*VLOOKUP(E1945,'%.'!$A$1:$B$4,2,FALSE))+(0.1*VLOOKUP(F1945,'%.'!$A$1:$B$4,2,FALSE))+(0.35*VLOOKUP(G1945,'%.'!$A$1:$B$4,2,FALSE))</f>
        <v>0.5</v>
      </c>
      <c r="AI1945" s="128" t="str">
        <f t="shared" si="311"/>
        <v>MEDIA</v>
      </c>
      <c r="AJ1945" s="128" t="str">
        <f t="shared" si="307"/>
        <v>Cuentas de Orden</v>
      </c>
      <c r="AK1945" s="178" t="e">
        <f t="shared" si="308"/>
        <v>#REF!</v>
      </c>
    </row>
    <row r="1946" spans="1:37" ht="30" customHeight="1" x14ac:dyDescent="0.25">
      <c r="A1946" s="115">
        <v>1945</v>
      </c>
      <c r="B1946" s="82" t="s">
        <v>4220</v>
      </c>
      <c r="C1946" s="68" t="s">
        <v>4221</v>
      </c>
      <c r="D1946" s="135" t="s">
        <v>48</v>
      </c>
      <c r="E1946" s="135" t="s">
        <v>1</v>
      </c>
      <c r="F1946" s="135" t="s">
        <v>48</v>
      </c>
      <c r="G1946" s="137" t="s">
        <v>1</v>
      </c>
      <c r="H1946" s="169">
        <f t="shared" si="309"/>
        <v>0.185</v>
      </c>
      <c r="I1946" s="170" t="str">
        <f t="shared" si="310"/>
        <v>BAJA</v>
      </c>
      <c r="J1946" s="292">
        <v>103280380</v>
      </c>
      <c r="K1946" s="221">
        <v>1</v>
      </c>
      <c r="L1946" s="139" t="s">
        <v>132</v>
      </c>
      <c r="M1946" s="188">
        <v>0</v>
      </c>
      <c r="N1946" s="135" t="s">
        <v>405</v>
      </c>
      <c r="O1946" s="137" t="s">
        <v>405</v>
      </c>
      <c r="P1946" s="137" t="s">
        <v>415</v>
      </c>
      <c r="Q1946" s="135" t="s">
        <v>162</v>
      </c>
      <c r="R1946" s="135">
        <v>1728</v>
      </c>
      <c r="S1946" s="88">
        <v>40711</v>
      </c>
      <c r="T1946" s="153">
        <v>158513</v>
      </c>
      <c r="U1946" s="139" t="s">
        <v>76</v>
      </c>
      <c r="V1946" s="135"/>
      <c r="W1946" s="171">
        <v>44074</v>
      </c>
      <c r="X1946" s="172" t="e">
        <f>+CONCATENATE(TEXT(#REF!,"yyyy"),"-",TEXT(#REF!,"mm"))</f>
        <v>#REF!</v>
      </c>
      <c r="Y1946" s="173" t="str">
        <f t="shared" si="302"/>
        <v>7</v>
      </c>
      <c r="Z1946" s="172" t="str">
        <f t="shared" si="303"/>
        <v>2020-07</v>
      </c>
      <c r="AA1946" s="170" t="e">
        <f>+VLOOKUP(Z1946,#REF!,2,FALSE)/VLOOKUP(X1946,#REF!,2,FALSE)</f>
        <v>#REF!</v>
      </c>
      <c r="AB1946" s="174" t="e">
        <f t="shared" si="304"/>
        <v>#REF!</v>
      </c>
      <c r="AC1946" s="174" t="e">
        <f t="shared" si="305"/>
        <v>#REF!</v>
      </c>
      <c r="AD1946" s="175" t="e">
        <f>+#REF!+365*Y1946</f>
        <v>#REF!</v>
      </c>
      <c r="AE1946" s="176" t="e">
        <f t="shared" si="306"/>
        <v>#REF!</v>
      </c>
      <c r="AF1946" s="170" t="e">
        <f>+VLOOKUP(CONCATENATE(TEXT(W1946,"yyyy"),"-",TEXT(W1946,"mm")),#REF!,2,0)</f>
        <v>#REF!</v>
      </c>
      <c r="AG1946" s="177" t="e">
        <f>+(AC1946*(1+'INFLAC PROYECTADA'!$B$8)^(AE1946))/((1+DEMANDADO!AF1946)^(AE1946))</f>
        <v>#REF!</v>
      </c>
      <c r="AH1946" s="169">
        <f>(0.2*VLOOKUP(D1946,'%.'!$A$1:$B$4,2,FALSE))+(0.35*VLOOKUP(E1946,'%.'!$A$1:$B$4,2,FALSE))+(0.1*VLOOKUP(F1946,'%.'!$A$1:$B$4,2,FALSE))+(0.35*VLOOKUP(G1946,'%.'!$A$1:$B$4,2,FALSE))</f>
        <v>0.185</v>
      </c>
      <c r="AI1946" s="128" t="str">
        <f t="shared" si="311"/>
        <v>BAJA</v>
      </c>
      <c r="AJ1946" s="128" t="str">
        <f t="shared" si="307"/>
        <v>Cuentas de Orden</v>
      </c>
      <c r="AK1946" s="178" t="e">
        <f t="shared" si="308"/>
        <v>#REF!</v>
      </c>
    </row>
    <row r="1947" spans="1:37" ht="30" customHeight="1" x14ac:dyDescent="0.25">
      <c r="A1947" s="115">
        <v>1946</v>
      </c>
      <c r="B1947" s="82" t="s">
        <v>4222</v>
      </c>
      <c r="C1947" s="68" t="s">
        <v>4223</v>
      </c>
      <c r="D1947" s="135" t="s">
        <v>48</v>
      </c>
      <c r="E1947" s="135" t="s">
        <v>48</v>
      </c>
      <c r="F1947" s="135" t="s">
        <v>48</v>
      </c>
      <c r="G1947" s="137" t="s">
        <v>48</v>
      </c>
      <c r="H1947" s="169">
        <f t="shared" si="309"/>
        <v>0.5</v>
      </c>
      <c r="I1947" s="170" t="str">
        <f t="shared" si="310"/>
        <v>MEDIA</v>
      </c>
      <c r="J1947" s="292">
        <v>177000000</v>
      </c>
      <c r="K1947" s="221">
        <v>1</v>
      </c>
      <c r="L1947" s="139" t="s">
        <v>136</v>
      </c>
      <c r="M1947" s="188">
        <v>0</v>
      </c>
      <c r="N1947" s="135" t="s">
        <v>405</v>
      </c>
      <c r="O1947" s="137" t="s">
        <v>405</v>
      </c>
      <c r="P1947" s="137" t="s">
        <v>415</v>
      </c>
      <c r="Q1947" s="135" t="s">
        <v>162</v>
      </c>
      <c r="R1947" s="135">
        <v>1728</v>
      </c>
      <c r="S1947" s="88">
        <v>40711</v>
      </c>
      <c r="T1947" s="153">
        <v>158513</v>
      </c>
      <c r="U1947" s="139" t="s">
        <v>170</v>
      </c>
      <c r="V1947" s="135"/>
      <c r="W1947" s="171">
        <v>44074</v>
      </c>
      <c r="X1947" s="172" t="e">
        <f>+CONCATENATE(TEXT(#REF!,"yyyy"),"-",TEXT(#REF!,"mm"))</f>
        <v>#REF!</v>
      </c>
      <c r="Y1947" s="173" t="str">
        <f t="shared" si="302"/>
        <v>7</v>
      </c>
      <c r="Z1947" s="172" t="str">
        <f t="shared" si="303"/>
        <v>2020-07</v>
      </c>
      <c r="AA1947" s="170" t="e">
        <f>+VLOOKUP(Z1947,#REF!,2,FALSE)/VLOOKUP(X1947,#REF!,2,FALSE)</f>
        <v>#REF!</v>
      </c>
      <c r="AB1947" s="174" t="e">
        <f t="shared" si="304"/>
        <v>#REF!</v>
      </c>
      <c r="AC1947" s="174" t="e">
        <f t="shared" si="305"/>
        <v>#REF!</v>
      </c>
      <c r="AD1947" s="175" t="e">
        <f>+#REF!+365*Y1947</f>
        <v>#REF!</v>
      </c>
      <c r="AE1947" s="176" t="e">
        <f t="shared" si="306"/>
        <v>#REF!</v>
      </c>
      <c r="AF1947" s="170" t="e">
        <f>+VLOOKUP(CONCATENATE(TEXT(W1947,"yyyy"),"-",TEXT(W1947,"mm")),#REF!,2,0)</f>
        <v>#REF!</v>
      </c>
      <c r="AG1947" s="177" t="e">
        <f>+(AC1947*(1+'INFLAC PROYECTADA'!$B$8)^(AE1947))/((1+DEMANDADO!AF1947)^(AE1947))</f>
        <v>#REF!</v>
      </c>
      <c r="AH1947" s="169">
        <f>(0.2*VLOOKUP(D1947,'%.'!$A$1:$B$4,2,FALSE))+(0.35*VLOOKUP(E1947,'%.'!$A$1:$B$4,2,FALSE))+(0.1*VLOOKUP(F1947,'%.'!$A$1:$B$4,2,FALSE))+(0.35*VLOOKUP(G1947,'%.'!$A$1:$B$4,2,FALSE))</f>
        <v>0.5</v>
      </c>
      <c r="AI1947" s="128" t="str">
        <f t="shared" si="311"/>
        <v>MEDIA</v>
      </c>
      <c r="AJ1947" s="128" t="str">
        <f t="shared" si="307"/>
        <v>Cuentas de Orden</v>
      </c>
      <c r="AK1947" s="178" t="e">
        <f t="shared" si="308"/>
        <v>#REF!</v>
      </c>
    </row>
    <row r="1948" spans="1:37" ht="30" customHeight="1" x14ac:dyDescent="0.25">
      <c r="A1948" s="115">
        <v>1947</v>
      </c>
      <c r="B1948" s="82" t="s">
        <v>4224</v>
      </c>
      <c r="C1948" s="68" t="s">
        <v>4225</v>
      </c>
      <c r="D1948" s="135" t="s">
        <v>0</v>
      </c>
      <c r="E1948" s="135" t="s">
        <v>0</v>
      </c>
      <c r="F1948" s="135" t="s">
        <v>0</v>
      </c>
      <c r="G1948" s="137" t="s">
        <v>0</v>
      </c>
      <c r="H1948" s="169">
        <f t="shared" si="309"/>
        <v>1</v>
      </c>
      <c r="I1948" s="170" t="str">
        <f t="shared" si="310"/>
        <v>ALTA</v>
      </c>
      <c r="J1948" s="292">
        <v>8695897</v>
      </c>
      <c r="K1948" s="221">
        <v>0</v>
      </c>
      <c r="L1948" s="139" t="s">
        <v>138</v>
      </c>
      <c r="M1948" s="188">
        <v>0</v>
      </c>
      <c r="N1948" s="135" t="s">
        <v>405</v>
      </c>
      <c r="O1948" s="137" t="s">
        <v>405</v>
      </c>
      <c r="P1948" s="137" t="s">
        <v>510</v>
      </c>
      <c r="Q1948" s="135" t="s">
        <v>162</v>
      </c>
      <c r="R1948" s="135">
        <v>1728</v>
      </c>
      <c r="S1948" s="88">
        <v>40711</v>
      </c>
      <c r="T1948" s="153">
        <v>158513</v>
      </c>
      <c r="U1948" s="139" t="s">
        <v>76</v>
      </c>
      <c r="V1948" s="135"/>
      <c r="W1948" s="171">
        <v>44074</v>
      </c>
      <c r="X1948" s="172" t="e">
        <f>+CONCATENATE(TEXT(#REF!,"yyyy"),"-",TEXT(#REF!,"mm"))</f>
        <v>#REF!</v>
      </c>
      <c r="Y1948" s="173" t="str">
        <f t="shared" si="302"/>
        <v>6</v>
      </c>
      <c r="Z1948" s="172" t="str">
        <f t="shared" si="303"/>
        <v>2020-07</v>
      </c>
      <c r="AA1948" s="170" t="e">
        <f>+VLOOKUP(Z1948,#REF!,2,FALSE)/VLOOKUP(X1948,#REF!,2,FALSE)</f>
        <v>#REF!</v>
      </c>
      <c r="AB1948" s="174" t="e">
        <f t="shared" si="304"/>
        <v>#REF!</v>
      </c>
      <c r="AC1948" s="174" t="e">
        <f t="shared" si="305"/>
        <v>#REF!</v>
      </c>
      <c r="AD1948" s="175" t="e">
        <f>+#REF!+365*Y1948</f>
        <v>#REF!</v>
      </c>
      <c r="AE1948" s="176" t="e">
        <f t="shared" si="306"/>
        <v>#REF!</v>
      </c>
      <c r="AF1948" s="170" t="e">
        <f>+VLOOKUP(CONCATENATE(TEXT(W1948,"yyyy"),"-",TEXT(W1948,"mm")),#REF!,2,0)</f>
        <v>#REF!</v>
      </c>
      <c r="AG1948" s="177" t="e">
        <f>+(AC1948*(1+'INFLAC PROYECTADA'!$B$8)^(AE1948))/((1+DEMANDADO!AF1948)^(AE1948))</f>
        <v>#REF!</v>
      </c>
      <c r="AH1948" s="169">
        <f>(0.2*VLOOKUP(D1948,'%.'!$A$1:$B$4,2,FALSE))+(0.35*VLOOKUP(E1948,'%.'!$A$1:$B$4,2,FALSE))+(0.1*VLOOKUP(F1948,'%.'!$A$1:$B$4,2,FALSE))+(0.35*VLOOKUP(G1948,'%.'!$A$1:$B$4,2,FALSE))</f>
        <v>1</v>
      </c>
      <c r="AI1948" s="128" t="str">
        <f t="shared" si="311"/>
        <v>ALTA</v>
      </c>
      <c r="AJ1948" s="128" t="str">
        <f t="shared" si="307"/>
        <v>Provisión contable</v>
      </c>
      <c r="AK1948" s="178" t="e">
        <f t="shared" si="308"/>
        <v>#REF!</v>
      </c>
    </row>
    <row r="1949" spans="1:37" ht="30" customHeight="1" x14ac:dyDescent="0.25">
      <c r="A1949" s="115">
        <v>1948</v>
      </c>
      <c r="B1949" s="68" t="s">
        <v>798</v>
      </c>
      <c r="C1949" s="68" t="s">
        <v>4226</v>
      </c>
      <c r="D1949" s="135" t="s">
        <v>1</v>
      </c>
      <c r="E1949" s="135" t="s">
        <v>1</v>
      </c>
      <c r="F1949" s="135" t="s">
        <v>1</v>
      </c>
      <c r="G1949" s="137" t="s">
        <v>1</v>
      </c>
      <c r="H1949" s="169">
        <f t="shared" si="309"/>
        <v>0.05</v>
      </c>
      <c r="I1949" s="170" t="str">
        <f t="shared" si="310"/>
        <v>REMOTA</v>
      </c>
      <c r="J1949" s="292">
        <v>0</v>
      </c>
      <c r="K1949" s="221">
        <v>0</v>
      </c>
      <c r="L1949" s="135" t="s">
        <v>139</v>
      </c>
      <c r="M1949" s="188">
        <v>0</v>
      </c>
      <c r="N1949" s="135" t="s">
        <v>405</v>
      </c>
      <c r="O1949" s="137" t="s">
        <v>405</v>
      </c>
      <c r="P1949" s="137" t="s">
        <v>407</v>
      </c>
      <c r="Q1949" s="135" t="s">
        <v>162</v>
      </c>
      <c r="R1949" s="135">
        <v>1728</v>
      </c>
      <c r="S1949" s="88">
        <v>40711</v>
      </c>
      <c r="T1949" s="153">
        <v>158513</v>
      </c>
      <c r="U1949" s="135" t="s">
        <v>76</v>
      </c>
      <c r="V1949" s="135"/>
      <c r="W1949" s="171">
        <v>44074</v>
      </c>
      <c r="X1949" s="172" t="e">
        <f>+CONCATENATE(TEXT(#REF!,"yyyy"),"-",TEXT(#REF!,"mm"))</f>
        <v>#REF!</v>
      </c>
      <c r="Y1949" s="173" t="str">
        <f t="shared" si="302"/>
        <v>3</v>
      </c>
      <c r="Z1949" s="172" t="str">
        <f t="shared" si="303"/>
        <v>2020-07</v>
      </c>
      <c r="AA1949" s="170" t="e">
        <f>+VLOOKUP(Z1949,#REF!,2,FALSE)/VLOOKUP(X1949,#REF!,2,FALSE)</f>
        <v>#REF!</v>
      </c>
      <c r="AB1949" s="174" t="e">
        <f t="shared" si="304"/>
        <v>#REF!</v>
      </c>
      <c r="AC1949" s="174" t="e">
        <f t="shared" si="305"/>
        <v>#REF!</v>
      </c>
      <c r="AD1949" s="175" t="e">
        <f>+#REF!+365*Y1949</f>
        <v>#REF!</v>
      </c>
      <c r="AE1949" s="176" t="e">
        <f t="shared" si="306"/>
        <v>#REF!</v>
      </c>
      <c r="AF1949" s="170" t="e">
        <f>+VLOOKUP(CONCATENATE(TEXT(W1949,"yyyy"),"-",TEXT(W1949,"mm")),#REF!,2,0)</f>
        <v>#REF!</v>
      </c>
      <c r="AG1949" s="177" t="e">
        <f>+(AC1949*(1+'INFLAC PROYECTADA'!$B$8)^(AE1949))/((1+DEMANDADO!AF1949)^(AE1949))</f>
        <v>#REF!</v>
      </c>
      <c r="AH1949" s="169">
        <f>(0.2*VLOOKUP(D1949,'%.'!$A$1:$B$4,2,FALSE))+(0.35*VLOOKUP(E1949,'%.'!$A$1:$B$4,2,FALSE))+(0.1*VLOOKUP(F1949,'%.'!$A$1:$B$4,2,FALSE))+(0.35*VLOOKUP(G1949,'%.'!$A$1:$B$4,2,FALSE))</f>
        <v>0.05</v>
      </c>
      <c r="AI1949" s="128" t="str">
        <f t="shared" si="311"/>
        <v>REMOTA</v>
      </c>
      <c r="AJ1949" s="128" t="str">
        <f t="shared" si="307"/>
        <v>No se registra</v>
      </c>
      <c r="AK1949" s="178">
        <f t="shared" si="308"/>
        <v>0</v>
      </c>
    </row>
    <row r="1950" spans="1:37" ht="30" customHeight="1" x14ac:dyDescent="0.25">
      <c r="A1950" s="115">
        <v>1949</v>
      </c>
      <c r="B1950" s="82" t="s">
        <v>4227</v>
      </c>
      <c r="C1950" s="68" t="s">
        <v>4228</v>
      </c>
      <c r="D1950" s="135" t="s">
        <v>0</v>
      </c>
      <c r="E1950" s="135" t="s">
        <v>0</v>
      </c>
      <c r="F1950" s="135" t="s">
        <v>0</v>
      </c>
      <c r="G1950" s="137" t="s">
        <v>0</v>
      </c>
      <c r="H1950" s="169">
        <f t="shared" si="309"/>
        <v>1</v>
      </c>
      <c r="I1950" s="170" t="str">
        <f t="shared" si="310"/>
        <v>ALTA</v>
      </c>
      <c r="J1950" s="292">
        <v>44075794</v>
      </c>
      <c r="K1950" s="221">
        <v>0.7</v>
      </c>
      <c r="L1950" s="135" t="s">
        <v>129</v>
      </c>
      <c r="M1950" s="188">
        <v>0</v>
      </c>
      <c r="N1950" s="135" t="s">
        <v>405</v>
      </c>
      <c r="O1950" s="137" t="s">
        <v>405</v>
      </c>
      <c r="P1950" s="137" t="s">
        <v>415</v>
      </c>
      <c r="Q1950" s="135" t="s">
        <v>162</v>
      </c>
      <c r="R1950" s="135">
        <v>1728</v>
      </c>
      <c r="S1950" s="88">
        <v>40711</v>
      </c>
      <c r="T1950" s="153">
        <v>158513</v>
      </c>
      <c r="U1950" s="135" t="s">
        <v>76</v>
      </c>
      <c r="V1950" s="135"/>
      <c r="W1950" s="171">
        <v>44074</v>
      </c>
      <c r="X1950" s="172" t="e">
        <f>+CONCATENATE(TEXT(#REF!,"yyyy"),"-",TEXT(#REF!,"mm"))</f>
        <v>#REF!</v>
      </c>
      <c r="Y1950" s="173" t="str">
        <f t="shared" si="302"/>
        <v>7</v>
      </c>
      <c r="Z1950" s="172" t="str">
        <f t="shared" si="303"/>
        <v>2020-07</v>
      </c>
      <c r="AA1950" s="170" t="e">
        <f>+VLOOKUP(Z1950,#REF!,2,FALSE)/VLOOKUP(X1950,#REF!,2,FALSE)</f>
        <v>#REF!</v>
      </c>
      <c r="AB1950" s="174" t="e">
        <f t="shared" si="304"/>
        <v>#REF!</v>
      </c>
      <c r="AC1950" s="174" t="e">
        <f t="shared" si="305"/>
        <v>#REF!</v>
      </c>
      <c r="AD1950" s="175" t="e">
        <f>+#REF!+365*Y1950</f>
        <v>#REF!</v>
      </c>
      <c r="AE1950" s="176" t="e">
        <f t="shared" si="306"/>
        <v>#REF!</v>
      </c>
      <c r="AF1950" s="170" t="e">
        <f>+VLOOKUP(CONCATENATE(TEXT(W1950,"yyyy"),"-",TEXT(W1950,"mm")),#REF!,2,0)</f>
        <v>#REF!</v>
      </c>
      <c r="AG1950" s="177" t="e">
        <f>+(AC1950*(1+'INFLAC PROYECTADA'!$B$8)^(AE1950))/((1+DEMANDADO!AF1950)^(AE1950))</f>
        <v>#REF!</v>
      </c>
      <c r="AH1950" s="169">
        <f>(0.2*VLOOKUP(D1950,'%.'!$A$1:$B$4,2,FALSE))+(0.35*VLOOKUP(E1950,'%.'!$A$1:$B$4,2,FALSE))+(0.1*VLOOKUP(F1950,'%.'!$A$1:$B$4,2,FALSE))+(0.35*VLOOKUP(G1950,'%.'!$A$1:$B$4,2,FALSE))</f>
        <v>1</v>
      </c>
      <c r="AI1950" s="128" t="str">
        <f t="shared" si="311"/>
        <v>ALTA</v>
      </c>
      <c r="AJ1950" s="128" t="str">
        <f t="shared" si="307"/>
        <v>Provisión contable</v>
      </c>
      <c r="AK1950" s="178" t="e">
        <f t="shared" si="308"/>
        <v>#REF!</v>
      </c>
    </row>
    <row r="1951" spans="1:37" ht="30" customHeight="1" x14ac:dyDescent="0.25">
      <c r="A1951" s="115">
        <v>1950</v>
      </c>
      <c r="B1951" s="82" t="s">
        <v>4114</v>
      </c>
      <c r="C1951" s="68" t="s">
        <v>4115</v>
      </c>
      <c r="D1951" s="135" t="s">
        <v>48</v>
      </c>
      <c r="E1951" s="135" t="s">
        <v>48</v>
      </c>
      <c r="F1951" s="135" t="s">
        <v>48</v>
      </c>
      <c r="G1951" s="137" t="s">
        <v>48</v>
      </c>
      <c r="H1951" s="169">
        <f t="shared" si="309"/>
        <v>0.5</v>
      </c>
      <c r="I1951" s="170" t="str">
        <f t="shared" si="310"/>
        <v>MEDIA</v>
      </c>
      <c r="J1951" s="292">
        <v>69315673</v>
      </c>
      <c r="K1951" s="221">
        <v>0.5</v>
      </c>
      <c r="L1951" s="135" t="s">
        <v>129</v>
      </c>
      <c r="M1951" s="188">
        <v>0</v>
      </c>
      <c r="N1951" s="135" t="s">
        <v>405</v>
      </c>
      <c r="O1951" s="137" t="s">
        <v>405</v>
      </c>
      <c r="P1951" s="137" t="s">
        <v>408</v>
      </c>
      <c r="Q1951" s="135" t="s">
        <v>162</v>
      </c>
      <c r="R1951" s="135">
        <v>1728</v>
      </c>
      <c r="S1951" s="88">
        <v>40711</v>
      </c>
      <c r="T1951" s="153">
        <v>158513</v>
      </c>
      <c r="U1951" s="135" t="s">
        <v>76</v>
      </c>
      <c r="V1951" s="135"/>
      <c r="W1951" s="171">
        <v>44074</v>
      </c>
      <c r="X1951" s="172" t="e">
        <f>+CONCATENATE(TEXT(#REF!,"yyyy"),"-",TEXT(#REF!,"mm"))</f>
        <v>#REF!</v>
      </c>
      <c r="Y1951" s="173" t="str">
        <f t="shared" si="302"/>
        <v>5</v>
      </c>
      <c r="Z1951" s="172" t="str">
        <f t="shared" si="303"/>
        <v>2020-07</v>
      </c>
      <c r="AA1951" s="170" t="e">
        <f>+VLOOKUP(Z1951,#REF!,2,FALSE)/VLOOKUP(X1951,#REF!,2,FALSE)</f>
        <v>#REF!</v>
      </c>
      <c r="AB1951" s="174" t="e">
        <f t="shared" si="304"/>
        <v>#REF!</v>
      </c>
      <c r="AC1951" s="174" t="e">
        <f t="shared" si="305"/>
        <v>#REF!</v>
      </c>
      <c r="AD1951" s="175" t="e">
        <f>+#REF!+365*Y1951</f>
        <v>#REF!</v>
      </c>
      <c r="AE1951" s="176" t="e">
        <f t="shared" si="306"/>
        <v>#REF!</v>
      </c>
      <c r="AF1951" s="170" t="e">
        <f>+VLOOKUP(CONCATENATE(TEXT(W1951,"yyyy"),"-",TEXT(W1951,"mm")),#REF!,2,0)</f>
        <v>#REF!</v>
      </c>
      <c r="AG1951" s="177" t="e">
        <f>+(AC1951*(1+'INFLAC PROYECTADA'!$B$8)^(AE1951))/((1+DEMANDADO!AF1951)^(AE1951))</f>
        <v>#REF!</v>
      </c>
      <c r="AH1951" s="169">
        <f>(0.2*VLOOKUP(D1951,'%.'!$A$1:$B$4,2,FALSE))+(0.35*VLOOKUP(E1951,'%.'!$A$1:$B$4,2,FALSE))+(0.1*VLOOKUP(F1951,'%.'!$A$1:$B$4,2,FALSE))+(0.35*VLOOKUP(G1951,'%.'!$A$1:$B$4,2,FALSE))</f>
        <v>0.5</v>
      </c>
      <c r="AI1951" s="128" t="str">
        <f t="shared" si="311"/>
        <v>MEDIA</v>
      </c>
      <c r="AJ1951" s="128" t="str">
        <f t="shared" si="307"/>
        <v>Cuentas de Orden</v>
      </c>
      <c r="AK1951" s="178" t="e">
        <f t="shared" si="308"/>
        <v>#REF!</v>
      </c>
    </row>
    <row r="1952" spans="1:37" ht="30" customHeight="1" x14ac:dyDescent="0.25">
      <c r="A1952" s="115">
        <v>1951</v>
      </c>
      <c r="B1952" s="82" t="s">
        <v>4116</v>
      </c>
      <c r="C1952" s="68" t="s">
        <v>4117</v>
      </c>
      <c r="D1952" s="135" t="s">
        <v>0</v>
      </c>
      <c r="E1952" s="135" t="s">
        <v>0</v>
      </c>
      <c r="F1952" s="135" t="s">
        <v>0</v>
      </c>
      <c r="G1952" s="137" t="s">
        <v>0</v>
      </c>
      <c r="H1952" s="169">
        <f t="shared" si="309"/>
        <v>1</v>
      </c>
      <c r="I1952" s="170" t="str">
        <f t="shared" si="310"/>
        <v>ALTA</v>
      </c>
      <c r="J1952" s="292">
        <v>15624840</v>
      </c>
      <c r="K1952" s="221">
        <v>0.25</v>
      </c>
      <c r="L1952" s="139" t="s">
        <v>129</v>
      </c>
      <c r="M1952" s="188">
        <v>0</v>
      </c>
      <c r="N1952" s="135" t="s">
        <v>405</v>
      </c>
      <c r="O1952" s="137" t="s">
        <v>405</v>
      </c>
      <c r="P1952" s="137" t="s">
        <v>1821</v>
      </c>
      <c r="Q1952" s="135" t="s">
        <v>162</v>
      </c>
      <c r="R1952" s="135">
        <v>1728</v>
      </c>
      <c r="S1952" s="88">
        <v>40711</v>
      </c>
      <c r="T1952" s="153">
        <v>158513</v>
      </c>
      <c r="U1952" s="135" t="s">
        <v>21</v>
      </c>
      <c r="V1952" s="135"/>
      <c r="W1952" s="171">
        <v>44074</v>
      </c>
      <c r="X1952" s="172" t="e">
        <f>+CONCATENATE(TEXT(#REF!,"yyyy"),"-",TEXT(#REF!,"mm"))</f>
        <v>#REF!</v>
      </c>
      <c r="Y1952" s="173" t="str">
        <f t="shared" si="302"/>
        <v>4</v>
      </c>
      <c r="Z1952" s="172" t="str">
        <f t="shared" si="303"/>
        <v>2020-07</v>
      </c>
      <c r="AA1952" s="170" t="e">
        <f>+VLOOKUP(Z1952,#REF!,2,FALSE)/VLOOKUP(X1952,#REF!,2,FALSE)</f>
        <v>#REF!</v>
      </c>
      <c r="AB1952" s="174" t="e">
        <f t="shared" si="304"/>
        <v>#REF!</v>
      </c>
      <c r="AC1952" s="174" t="e">
        <f t="shared" si="305"/>
        <v>#REF!</v>
      </c>
      <c r="AD1952" s="175" t="e">
        <f>+#REF!+365*Y1952</f>
        <v>#REF!</v>
      </c>
      <c r="AE1952" s="176" t="e">
        <f t="shared" si="306"/>
        <v>#REF!</v>
      </c>
      <c r="AF1952" s="170" t="e">
        <f>+VLOOKUP(CONCATENATE(TEXT(W1952,"yyyy"),"-",TEXT(W1952,"mm")),#REF!,2,0)</f>
        <v>#REF!</v>
      </c>
      <c r="AG1952" s="177" t="e">
        <f>+(AC1952*(1+'INFLAC PROYECTADA'!$B$8)^(AE1952))/((1+DEMANDADO!AF1952)^(AE1952))</f>
        <v>#REF!</v>
      </c>
      <c r="AH1952" s="169">
        <f>(0.2*VLOOKUP(D1952,'%.'!$A$1:$B$4,2,FALSE))+(0.35*VLOOKUP(E1952,'%.'!$A$1:$B$4,2,FALSE))+(0.1*VLOOKUP(F1952,'%.'!$A$1:$B$4,2,FALSE))+(0.35*VLOOKUP(G1952,'%.'!$A$1:$B$4,2,FALSE))</f>
        <v>1</v>
      </c>
      <c r="AI1952" s="128" t="str">
        <f t="shared" si="311"/>
        <v>ALTA</v>
      </c>
      <c r="AJ1952" s="128" t="str">
        <f t="shared" si="307"/>
        <v>Provisión contable</v>
      </c>
      <c r="AK1952" s="178" t="e">
        <f t="shared" si="308"/>
        <v>#REF!</v>
      </c>
    </row>
    <row r="1953" spans="1:37" ht="30" customHeight="1" x14ac:dyDescent="0.25">
      <c r="A1953" s="115">
        <v>1952</v>
      </c>
      <c r="B1953" s="82" t="s">
        <v>4118</v>
      </c>
      <c r="C1953" s="68" t="s">
        <v>4119</v>
      </c>
      <c r="D1953" s="135" t="s">
        <v>48</v>
      </c>
      <c r="E1953" s="135" t="s">
        <v>48</v>
      </c>
      <c r="F1953" s="135" t="s">
        <v>48</v>
      </c>
      <c r="G1953" s="137" t="s">
        <v>48</v>
      </c>
      <c r="H1953" s="169">
        <f t="shared" si="309"/>
        <v>0.5</v>
      </c>
      <c r="I1953" s="170" t="str">
        <f t="shared" si="310"/>
        <v>MEDIA</v>
      </c>
      <c r="J1953" s="292">
        <v>117158193</v>
      </c>
      <c r="K1953" s="221">
        <v>0.5</v>
      </c>
      <c r="L1953" s="135" t="s">
        <v>131</v>
      </c>
      <c r="M1953" s="188">
        <v>0</v>
      </c>
      <c r="N1953" s="135" t="s">
        <v>405</v>
      </c>
      <c r="O1953" s="137" t="s">
        <v>405</v>
      </c>
      <c r="P1953" s="137" t="s">
        <v>1821</v>
      </c>
      <c r="Q1953" s="135" t="s">
        <v>162</v>
      </c>
      <c r="R1953" s="135">
        <v>1728</v>
      </c>
      <c r="S1953" s="88">
        <v>40711</v>
      </c>
      <c r="T1953" s="153">
        <v>158513</v>
      </c>
      <c r="U1953" s="135" t="s">
        <v>76</v>
      </c>
      <c r="V1953" s="135"/>
      <c r="W1953" s="171">
        <v>44074</v>
      </c>
      <c r="X1953" s="172" t="e">
        <f>+CONCATENATE(TEXT(#REF!,"yyyy"),"-",TEXT(#REF!,"mm"))</f>
        <v>#REF!</v>
      </c>
      <c r="Y1953" s="173" t="str">
        <f t="shared" si="302"/>
        <v>4</v>
      </c>
      <c r="Z1953" s="172" t="str">
        <f t="shared" si="303"/>
        <v>2020-07</v>
      </c>
      <c r="AA1953" s="170" t="e">
        <f>+VLOOKUP(Z1953,#REF!,2,FALSE)/VLOOKUP(X1953,#REF!,2,FALSE)</f>
        <v>#REF!</v>
      </c>
      <c r="AB1953" s="174" t="e">
        <f t="shared" si="304"/>
        <v>#REF!</v>
      </c>
      <c r="AC1953" s="174" t="e">
        <f t="shared" si="305"/>
        <v>#REF!</v>
      </c>
      <c r="AD1953" s="175" t="e">
        <f>+#REF!+365*Y1953</f>
        <v>#REF!</v>
      </c>
      <c r="AE1953" s="176" t="e">
        <f t="shared" si="306"/>
        <v>#REF!</v>
      </c>
      <c r="AF1953" s="170" t="e">
        <f>+VLOOKUP(CONCATENATE(TEXT(W1953,"yyyy"),"-",TEXT(W1953,"mm")),#REF!,2,0)</f>
        <v>#REF!</v>
      </c>
      <c r="AG1953" s="177" t="e">
        <f>+(AC1953*(1+'INFLAC PROYECTADA'!$B$8)^(AE1953))/((1+DEMANDADO!AF1953)^(AE1953))</f>
        <v>#REF!</v>
      </c>
      <c r="AH1953" s="169">
        <f>(0.2*VLOOKUP(D1953,'%.'!$A$1:$B$4,2,FALSE))+(0.35*VLOOKUP(E1953,'%.'!$A$1:$B$4,2,FALSE))+(0.1*VLOOKUP(F1953,'%.'!$A$1:$B$4,2,FALSE))+(0.35*VLOOKUP(G1953,'%.'!$A$1:$B$4,2,FALSE))</f>
        <v>0.5</v>
      </c>
      <c r="AI1953" s="128" t="str">
        <f t="shared" si="311"/>
        <v>MEDIA</v>
      </c>
      <c r="AJ1953" s="128" t="str">
        <f t="shared" si="307"/>
        <v>Cuentas de Orden</v>
      </c>
      <c r="AK1953" s="178" t="e">
        <f t="shared" si="308"/>
        <v>#REF!</v>
      </c>
    </row>
    <row r="1954" spans="1:37" ht="30" customHeight="1" x14ac:dyDescent="0.25">
      <c r="A1954" s="115">
        <v>1953</v>
      </c>
      <c r="B1954" s="82" t="s">
        <v>4120</v>
      </c>
      <c r="C1954" s="68" t="s">
        <v>4121</v>
      </c>
      <c r="D1954" s="135" t="s">
        <v>48</v>
      </c>
      <c r="E1954" s="135" t="s">
        <v>48</v>
      </c>
      <c r="F1954" s="135" t="s">
        <v>48</v>
      </c>
      <c r="G1954" s="137" t="s">
        <v>48</v>
      </c>
      <c r="H1954" s="169">
        <f t="shared" si="309"/>
        <v>0.5</v>
      </c>
      <c r="I1954" s="170" t="str">
        <f t="shared" si="310"/>
        <v>MEDIA</v>
      </c>
      <c r="J1954" s="292">
        <v>44165814</v>
      </c>
      <c r="K1954" s="221">
        <v>0.5</v>
      </c>
      <c r="L1954" s="135" t="s">
        <v>129</v>
      </c>
      <c r="M1954" s="188">
        <v>0</v>
      </c>
      <c r="N1954" s="135" t="s">
        <v>405</v>
      </c>
      <c r="O1954" s="137" t="s">
        <v>405</v>
      </c>
      <c r="P1954" s="137" t="s">
        <v>1821</v>
      </c>
      <c r="Q1954" s="135" t="s">
        <v>162</v>
      </c>
      <c r="R1954" s="135">
        <v>1728</v>
      </c>
      <c r="S1954" s="88">
        <v>40711</v>
      </c>
      <c r="T1954" s="153">
        <v>158513</v>
      </c>
      <c r="U1954" s="135" t="s">
        <v>171</v>
      </c>
      <c r="V1954" s="135"/>
      <c r="W1954" s="171">
        <v>44074</v>
      </c>
      <c r="X1954" s="172" t="e">
        <f>+CONCATENATE(TEXT(#REF!,"yyyy"),"-",TEXT(#REF!,"mm"))</f>
        <v>#REF!</v>
      </c>
      <c r="Y1954" s="173" t="str">
        <f t="shared" si="302"/>
        <v>4</v>
      </c>
      <c r="Z1954" s="172" t="str">
        <f t="shared" si="303"/>
        <v>2020-07</v>
      </c>
      <c r="AA1954" s="170" t="e">
        <f>+VLOOKUP(Z1954,#REF!,2,FALSE)/VLOOKUP(X1954,#REF!,2,FALSE)</f>
        <v>#REF!</v>
      </c>
      <c r="AB1954" s="174" t="e">
        <f t="shared" si="304"/>
        <v>#REF!</v>
      </c>
      <c r="AC1954" s="174" t="e">
        <f t="shared" si="305"/>
        <v>#REF!</v>
      </c>
      <c r="AD1954" s="175" t="e">
        <f>+#REF!+365*Y1954</f>
        <v>#REF!</v>
      </c>
      <c r="AE1954" s="176" t="e">
        <f t="shared" si="306"/>
        <v>#REF!</v>
      </c>
      <c r="AF1954" s="170" t="e">
        <f>+VLOOKUP(CONCATENATE(TEXT(W1954,"yyyy"),"-",TEXT(W1954,"mm")),#REF!,2,0)</f>
        <v>#REF!</v>
      </c>
      <c r="AG1954" s="177" t="e">
        <f>+(AC1954*(1+'INFLAC PROYECTADA'!$B$8)^(AE1954))/((1+DEMANDADO!AF1954)^(AE1954))</f>
        <v>#REF!</v>
      </c>
      <c r="AH1954" s="169">
        <f>(0.2*VLOOKUP(D1954,'%.'!$A$1:$B$4,2,FALSE))+(0.35*VLOOKUP(E1954,'%.'!$A$1:$B$4,2,FALSE))+(0.1*VLOOKUP(F1954,'%.'!$A$1:$B$4,2,FALSE))+(0.35*VLOOKUP(G1954,'%.'!$A$1:$B$4,2,FALSE))</f>
        <v>0.5</v>
      </c>
      <c r="AI1954" s="128" t="str">
        <f t="shared" si="311"/>
        <v>MEDIA</v>
      </c>
      <c r="AJ1954" s="128" t="str">
        <f t="shared" si="307"/>
        <v>Cuentas de Orden</v>
      </c>
      <c r="AK1954" s="178" t="e">
        <f t="shared" si="308"/>
        <v>#REF!</v>
      </c>
    </row>
    <row r="1955" spans="1:37" ht="30" customHeight="1" x14ac:dyDescent="0.25">
      <c r="A1955" s="115">
        <v>1954</v>
      </c>
      <c r="B1955" s="82" t="s">
        <v>688</v>
      </c>
      <c r="C1955" s="68" t="s">
        <v>4122</v>
      </c>
      <c r="D1955" s="135" t="s">
        <v>48</v>
      </c>
      <c r="E1955" s="135" t="s">
        <v>48</v>
      </c>
      <c r="F1955" s="135" t="s">
        <v>48</v>
      </c>
      <c r="G1955" s="137" t="s">
        <v>48</v>
      </c>
      <c r="H1955" s="169">
        <f t="shared" si="309"/>
        <v>0.5</v>
      </c>
      <c r="I1955" s="170" t="str">
        <f t="shared" si="310"/>
        <v>MEDIA</v>
      </c>
      <c r="J1955" s="292">
        <v>782558270</v>
      </c>
      <c r="K1955" s="221">
        <v>0.5</v>
      </c>
      <c r="L1955" s="139" t="s">
        <v>129</v>
      </c>
      <c r="M1955" s="188">
        <v>0</v>
      </c>
      <c r="N1955" s="135" t="s">
        <v>405</v>
      </c>
      <c r="O1955" s="137" t="s">
        <v>405</v>
      </c>
      <c r="P1955" s="137" t="s">
        <v>1821</v>
      </c>
      <c r="Q1955" s="135" t="s">
        <v>162</v>
      </c>
      <c r="R1955" s="135">
        <v>1728</v>
      </c>
      <c r="S1955" s="88">
        <v>40711</v>
      </c>
      <c r="T1955" s="153">
        <v>158513</v>
      </c>
      <c r="U1955" s="135" t="s">
        <v>171</v>
      </c>
      <c r="V1955" s="135"/>
      <c r="W1955" s="171">
        <v>44074</v>
      </c>
      <c r="X1955" s="172" t="e">
        <f>+CONCATENATE(TEXT(#REF!,"yyyy"),"-",TEXT(#REF!,"mm"))</f>
        <v>#REF!</v>
      </c>
      <c r="Y1955" s="173" t="str">
        <f t="shared" si="302"/>
        <v>4</v>
      </c>
      <c r="Z1955" s="172" t="str">
        <f t="shared" si="303"/>
        <v>2020-07</v>
      </c>
      <c r="AA1955" s="170" t="e">
        <f>+VLOOKUP(Z1955,#REF!,2,FALSE)/VLOOKUP(X1955,#REF!,2,FALSE)</f>
        <v>#REF!</v>
      </c>
      <c r="AB1955" s="174" t="e">
        <f t="shared" si="304"/>
        <v>#REF!</v>
      </c>
      <c r="AC1955" s="174" t="e">
        <f t="shared" si="305"/>
        <v>#REF!</v>
      </c>
      <c r="AD1955" s="175" t="e">
        <f>+#REF!+365*Y1955</f>
        <v>#REF!</v>
      </c>
      <c r="AE1955" s="176" t="e">
        <f t="shared" si="306"/>
        <v>#REF!</v>
      </c>
      <c r="AF1955" s="170" t="e">
        <f>+VLOOKUP(CONCATENATE(TEXT(W1955,"yyyy"),"-",TEXT(W1955,"mm")),#REF!,2,0)</f>
        <v>#REF!</v>
      </c>
      <c r="AG1955" s="177" t="e">
        <f>+(AC1955*(1+'INFLAC PROYECTADA'!$B$8)^(AE1955))/((1+DEMANDADO!AF1955)^(AE1955))</f>
        <v>#REF!</v>
      </c>
      <c r="AH1955" s="169">
        <f>(0.2*VLOOKUP(D1955,'%.'!$A$1:$B$4,2,FALSE))+(0.35*VLOOKUP(E1955,'%.'!$A$1:$B$4,2,FALSE))+(0.1*VLOOKUP(F1955,'%.'!$A$1:$B$4,2,FALSE))+(0.35*VLOOKUP(G1955,'%.'!$A$1:$B$4,2,FALSE))</f>
        <v>0.5</v>
      </c>
      <c r="AI1955" s="128" t="str">
        <f t="shared" si="311"/>
        <v>MEDIA</v>
      </c>
      <c r="AJ1955" s="128" t="str">
        <f t="shared" si="307"/>
        <v>Cuentas de Orden</v>
      </c>
      <c r="AK1955" s="178" t="e">
        <f t="shared" si="308"/>
        <v>#REF!</v>
      </c>
    </row>
    <row r="1956" spans="1:37" ht="30" customHeight="1" x14ac:dyDescent="0.25">
      <c r="A1956" s="115">
        <v>1955</v>
      </c>
      <c r="B1956" s="82" t="s">
        <v>798</v>
      </c>
      <c r="C1956" s="68" t="s">
        <v>4123</v>
      </c>
      <c r="D1956" s="135" t="s">
        <v>1</v>
      </c>
      <c r="E1956" s="135" t="s">
        <v>1</v>
      </c>
      <c r="F1956" s="135" t="s">
        <v>48</v>
      </c>
      <c r="G1956" s="137" t="s">
        <v>48</v>
      </c>
      <c r="H1956" s="169">
        <f t="shared" si="309"/>
        <v>0.2525</v>
      </c>
      <c r="I1956" s="170" t="str">
        <f t="shared" si="310"/>
        <v>MEDIA</v>
      </c>
      <c r="J1956" s="292">
        <v>0</v>
      </c>
      <c r="K1956" s="221">
        <v>0</v>
      </c>
      <c r="L1956" s="135" t="s">
        <v>139</v>
      </c>
      <c r="M1956" s="188">
        <v>0</v>
      </c>
      <c r="N1956" s="135" t="s">
        <v>405</v>
      </c>
      <c r="O1956" s="137" t="s">
        <v>405</v>
      </c>
      <c r="P1956" s="137" t="s">
        <v>407</v>
      </c>
      <c r="Q1956" s="135" t="s">
        <v>162</v>
      </c>
      <c r="R1956" s="135">
        <v>1728</v>
      </c>
      <c r="S1956" s="88">
        <v>40711</v>
      </c>
      <c r="T1956" s="153">
        <v>158513</v>
      </c>
      <c r="U1956" s="135" t="s">
        <v>171</v>
      </c>
      <c r="V1956" s="135"/>
      <c r="W1956" s="171">
        <v>44074</v>
      </c>
      <c r="X1956" s="172" t="e">
        <f>+CONCATENATE(TEXT(#REF!,"yyyy"),"-",TEXT(#REF!,"mm"))</f>
        <v>#REF!</v>
      </c>
      <c r="Y1956" s="173" t="str">
        <f t="shared" si="302"/>
        <v>3</v>
      </c>
      <c r="Z1956" s="172" t="str">
        <f t="shared" si="303"/>
        <v>2020-07</v>
      </c>
      <c r="AA1956" s="170" t="e">
        <f>+VLOOKUP(Z1956,#REF!,2,FALSE)/VLOOKUP(X1956,#REF!,2,FALSE)</f>
        <v>#REF!</v>
      </c>
      <c r="AB1956" s="174" t="e">
        <f t="shared" si="304"/>
        <v>#REF!</v>
      </c>
      <c r="AC1956" s="174" t="e">
        <f t="shared" si="305"/>
        <v>#REF!</v>
      </c>
      <c r="AD1956" s="175" t="e">
        <f>+#REF!+365*Y1956</f>
        <v>#REF!</v>
      </c>
      <c r="AE1956" s="176" t="e">
        <f t="shared" si="306"/>
        <v>#REF!</v>
      </c>
      <c r="AF1956" s="170" t="e">
        <f>+VLOOKUP(CONCATENATE(TEXT(W1956,"yyyy"),"-",TEXT(W1956,"mm")),#REF!,2,0)</f>
        <v>#REF!</v>
      </c>
      <c r="AG1956" s="177" t="e">
        <f>+(AC1956*(1+'INFLAC PROYECTADA'!$B$8)^(AE1956))/((1+DEMANDADO!AF1956)^(AE1956))</f>
        <v>#REF!</v>
      </c>
      <c r="AH1956" s="169">
        <f>(0.2*VLOOKUP(D1956,'%.'!$A$1:$B$4,2,FALSE))+(0.35*VLOOKUP(E1956,'%.'!$A$1:$B$4,2,FALSE))+(0.1*VLOOKUP(F1956,'%.'!$A$1:$B$4,2,FALSE))+(0.35*VLOOKUP(G1956,'%.'!$A$1:$B$4,2,FALSE))</f>
        <v>0.2525</v>
      </c>
      <c r="AI1956" s="128" t="str">
        <f t="shared" si="311"/>
        <v>MEDIA</v>
      </c>
      <c r="AJ1956" s="128" t="str">
        <f t="shared" si="307"/>
        <v>Cuentas de Orden</v>
      </c>
      <c r="AK1956" s="178" t="e">
        <f t="shared" si="308"/>
        <v>#REF!</v>
      </c>
    </row>
    <row r="1957" spans="1:37" ht="30" customHeight="1" x14ac:dyDescent="0.25">
      <c r="A1957" s="115">
        <v>1956</v>
      </c>
      <c r="B1957" s="82" t="s">
        <v>4124</v>
      </c>
      <c r="C1957" s="68" t="s">
        <v>4125</v>
      </c>
      <c r="D1957" s="135" t="s">
        <v>1</v>
      </c>
      <c r="E1957" s="135" t="s">
        <v>48</v>
      </c>
      <c r="F1957" s="135" t="s">
        <v>48</v>
      </c>
      <c r="G1957" s="137" t="s">
        <v>1</v>
      </c>
      <c r="H1957" s="169">
        <f t="shared" si="309"/>
        <v>0.2525</v>
      </c>
      <c r="I1957" s="170" t="str">
        <f t="shared" si="310"/>
        <v>MEDIA</v>
      </c>
      <c r="J1957" s="292">
        <v>9849901</v>
      </c>
      <c r="K1957" s="221">
        <v>1</v>
      </c>
      <c r="L1957" s="139" t="s">
        <v>133</v>
      </c>
      <c r="M1957" s="188">
        <v>0</v>
      </c>
      <c r="N1957" s="135" t="s">
        <v>405</v>
      </c>
      <c r="O1957" s="137" t="s">
        <v>405</v>
      </c>
      <c r="P1957" s="137" t="s">
        <v>1821</v>
      </c>
      <c r="Q1957" s="135" t="s">
        <v>162</v>
      </c>
      <c r="R1957" s="135">
        <v>1728</v>
      </c>
      <c r="S1957" s="88">
        <v>40711</v>
      </c>
      <c r="T1957" s="153">
        <v>158513</v>
      </c>
      <c r="U1957" s="135" t="s">
        <v>76</v>
      </c>
      <c r="V1957" s="135"/>
      <c r="W1957" s="171">
        <v>44074</v>
      </c>
      <c r="X1957" s="172" t="e">
        <f>+CONCATENATE(TEXT(#REF!,"yyyy"),"-",TEXT(#REF!,"mm"))</f>
        <v>#REF!</v>
      </c>
      <c r="Y1957" s="173" t="str">
        <f t="shared" si="302"/>
        <v>4</v>
      </c>
      <c r="Z1957" s="172" t="str">
        <f t="shared" si="303"/>
        <v>2020-07</v>
      </c>
      <c r="AA1957" s="170" t="e">
        <f>+VLOOKUP(Z1957,#REF!,2,FALSE)/VLOOKUP(X1957,#REF!,2,FALSE)</f>
        <v>#REF!</v>
      </c>
      <c r="AB1957" s="174" t="e">
        <f t="shared" si="304"/>
        <v>#REF!</v>
      </c>
      <c r="AC1957" s="174" t="e">
        <f t="shared" si="305"/>
        <v>#REF!</v>
      </c>
      <c r="AD1957" s="175" t="e">
        <f>+#REF!+365*Y1957</f>
        <v>#REF!</v>
      </c>
      <c r="AE1957" s="176" t="e">
        <f t="shared" si="306"/>
        <v>#REF!</v>
      </c>
      <c r="AF1957" s="170" t="e">
        <f>+VLOOKUP(CONCATENATE(TEXT(W1957,"yyyy"),"-",TEXT(W1957,"mm")),#REF!,2,0)</f>
        <v>#REF!</v>
      </c>
      <c r="AG1957" s="177" t="e">
        <f>+(AC1957*(1+'INFLAC PROYECTADA'!$B$8)^(AE1957))/((1+DEMANDADO!AF1957)^(AE1957))</f>
        <v>#REF!</v>
      </c>
      <c r="AH1957" s="169">
        <f>(0.2*VLOOKUP(D1957,'%.'!$A$1:$B$4,2,FALSE))+(0.35*VLOOKUP(E1957,'%.'!$A$1:$B$4,2,FALSE))+(0.1*VLOOKUP(F1957,'%.'!$A$1:$B$4,2,FALSE))+(0.35*VLOOKUP(G1957,'%.'!$A$1:$B$4,2,FALSE))</f>
        <v>0.2525</v>
      </c>
      <c r="AI1957" s="128" t="str">
        <f t="shared" si="311"/>
        <v>MEDIA</v>
      </c>
      <c r="AJ1957" s="128" t="str">
        <f t="shared" si="307"/>
        <v>Cuentas de Orden</v>
      </c>
      <c r="AK1957" s="178" t="e">
        <f t="shared" si="308"/>
        <v>#REF!</v>
      </c>
    </row>
    <row r="1958" spans="1:37" ht="30" customHeight="1" x14ac:dyDescent="0.25">
      <c r="A1958" s="115">
        <v>1957</v>
      </c>
      <c r="B1958" s="82" t="s">
        <v>798</v>
      </c>
      <c r="C1958" s="68" t="s">
        <v>4126</v>
      </c>
      <c r="D1958" s="135" t="s">
        <v>1</v>
      </c>
      <c r="E1958" s="135" t="s">
        <v>1</v>
      </c>
      <c r="F1958" s="135" t="s">
        <v>1</v>
      </c>
      <c r="G1958" s="137" t="s">
        <v>1</v>
      </c>
      <c r="H1958" s="169">
        <f t="shared" si="309"/>
        <v>0.05</v>
      </c>
      <c r="I1958" s="170" t="str">
        <f t="shared" si="310"/>
        <v>REMOTA</v>
      </c>
      <c r="J1958" s="292">
        <v>0</v>
      </c>
      <c r="K1958" s="221">
        <v>1</v>
      </c>
      <c r="L1958" s="139" t="s">
        <v>129</v>
      </c>
      <c r="M1958" s="188">
        <v>0</v>
      </c>
      <c r="N1958" s="135" t="s">
        <v>405</v>
      </c>
      <c r="O1958" s="137" t="s">
        <v>405</v>
      </c>
      <c r="P1958" s="137" t="s">
        <v>407</v>
      </c>
      <c r="Q1958" s="135" t="s">
        <v>162</v>
      </c>
      <c r="R1958" s="135">
        <v>1728</v>
      </c>
      <c r="S1958" s="88">
        <v>40711</v>
      </c>
      <c r="T1958" s="153">
        <v>158513</v>
      </c>
      <c r="U1958" s="135" t="s">
        <v>171</v>
      </c>
      <c r="V1958" s="135"/>
      <c r="W1958" s="171">
        <v>44074</v>
      </c>
      <c r="X1958" s="172" t="e">
        <f>+CONCATENATE(TEXT(#REF!,"yyyy"),"-",TEXT(#REF!,"mm"))</f>
        <v>#REF!</v>
      </c>
      <c r="Y1958" s="173" t="str">
        <f t="shared" si="302"/>
        <v>3</v>
      </c>
      <c r="Z1958" s="172" t="str">
        <f t="shared" si="303"/>
        <v>2020-07</v>
      </c>
      <c r="AA1958" s="170" t="e">
        <f>+VLOOKUP(Z1958,#REF!,2,FALSE)/VLOOKUP(X1958,#REF!,2,FALSE)</f>
        <v>#REF!</v>
      </c>
      <c r="AB1958" s="174" t="e">
        <f t="shared" si="304"/>
        <v>#REF!</v>
      </c>
      <c r="AC1958" s="174" t="e">
        <f t="shared" si="305"/>
        <v>#REF!</v>
      </c>
      <c r="AD1958" s="175" t="e">
        <f>+#REF!+365*Y1958</f>
        <v>#REF!</v>
      </c>
      <c r="AE1958" s="176" t="e">
        <f t="shared" si="306"/>
        <v>#REF!</v>
      </c>
      <c r="AF1958" s="170" t="e">
        <f>+VLOOKUP(CONCATENATE(TEXT(W1958,"yyyy"),"-",TEXT(W1958,"mm")),#REF!,2,0)</f>
        <v>#REF!</v>
      </c>
      <c r="AG1958" s="177" t="e">
        <f>+(AC1958*(1+'INFLAC PROYECTADA'!$B$8)^(AE1958))/((1+DEMANDADO!AF1958)^(AE1958))</f>
        <v>#REF!</v>
      </c>
      <c r="AH1958" s="169">
        <f>(0.2*VLOOKUP(D1958,'%.'!$A$1:$B$4,2,FALSE))+(0.35*VLOOKUP(E1958,'%.'!$A$1:$B$4,2,FALSE))+(0.1*VLOOKUP(F1958,'%.'!$A$1:$B$4,2,FALSE))+(0.35*VLOOKUP(G1958,'%.'!$A$1:$B$4,2,FALSE))</f>
        <v>0.05</v>
      </c>
      <c r="AI1958" s="128" t="str">
        <f t="shared" si="311"/>
        <v>REMOTA</v>
      </c>
      <c r="AJ1958" s="128" t="str">
        <f t="shared" si="307"/>
        <v>No se registra</v>
      </c>
      <c r="AK1958" s="178">
        <f t="shared" si="308"/>
        <v>0</v>
      </c>
    </row>
    <row r="1959" spans="1:37" ht="30" customHeight="1" x14ac:dyDescent="0.25">
      <c r="A1959" s="115">
        <v>1958</v>
      </c>
      <c r="B1959" s="82" t="s">
        <v>4127</v>
      </c>
      <c r="C1959" s="68" t="s">
        <v>4128</v>
      </c>
      <c r="D1959" s="135" t="s">
        <v>48</v>
      </c>
      <c r="E1959" s="135" t="s">
        <v>48</v>
      </c>
      <c r="F1959" s="135" t="s">
        <v>0</v>
      </c>
      <c r="G1959" s="137" t="s">
        <v>48</v>
      </c>
      <c r="H1959" s="169">
        <f t="shared" si="309"/>
        <v>0.55000000000000004</v>
      </c>
      <c r="I1959" s="170" t="str">
        <f t="shared" si="310"/>
        <v>ALTA</v>
      </c>
      <c r="J1959" s="292">
        <v>92315227</v>
      </c>
      <c r="K1959" s="221">
        <v>0.5</v>
      </c>
      <c r="L1959" s="135" t="s">
        <v>129</v>
      </c>
      <c r="M1959" s="188">
        <v>0</v>
      </c>
      <c r="N1959" s="135" t="s">
        <v>405</v>
      </c>
      <c r="O1959" s="137" t="s">
        <v>405</v>
      </c>
      <c r="P1959" s="137" t="s">
        <v>1821</v>
      </c>
      <c r="Q1959" s="135" t="s">
        <v>162</v>
      </c>
      <c r="R1959" s="135">
        <v>1728</v>
      </c>
      <c r="S1959" s="88">
        <v>40711</v>
      </c>
      <c r="T1959" s="153">
        <v>158513</v>
      </c>
      <c r="U1959" s="135" t="s">
        <v>76</v>
      </c>
      <c r="V1959" s="135"/>
      <c r="W1959" s="171">
        <v>44074</v>
      </c>
      <c r="X1959" s="172" t="e">
        <f>+CONCATENATE(TEXT(#REF!,"yyyy"),"-",TEXT(#REF!,"mm"))</f>
        <v>#REF!</v>
      </c>
      <c r="Y1959" s="173" t="str">
        <f t="shared" si="302"/>
        <v>4</v>
      </c>
      <c r="Z1959" s="172" t="str">
        <f t="shared" si="303"/>
        <v>2020-07</v>
      </c>
      <c r="AA1959" s="170" t="e">
        <f>+VLOOKUP(Z1959,#REF!,2,FALSE)/VLOOKUP(X1959,#REF!,2,FALSE)</f>
        <v>#REF!</v>
      </c>
      <c r="AB1959" s="174" t="e">
        <f t="shared" si="304"/>
        <v>#REF!</v>
      </c>
      <c r="AC1959" s="174" t="e">
        <f t="shared" si="305"/>
        <v>#REF!</v>
      </c>
      <c r="AD1959" s="175" t="e">
        <f>+#REF!+365*Y1959</f>
        <v>#REF!</v>
      </c>
      <c r="AE1959" s="176" t="e">
        <f t="shared" si="306"/>
        <v>#REF!</v>
      </c>
      <c r="AF1959" s="170" t="e">
        <f>+VLOOKUP(CONCATENATE(TEXT(W1959,"yyyy"),"-",TEXT(W1959,"mm")),#REF!,2,0)</f>
        <v>#REF!</v>
      </c>
      <c r="AG1959" s="177" t="e">
        <f>+(AC1959*(1+'INFLAC PROYECTADA'!$B$8)^(AE1959))/((1+DEMANDADO!AF1959)^(AE1959))</f>
        <v>#REF!</v>
      </c>
      <c r="AH1959" s="169">
        <f>(0.2*VLOOKUP(D1959,'%.'!$A$1:$B$4,2,FALSE))+(0.35*VLOOKUP(E1959,'%.'!$A$1:$B$4,2,FALSE))+(0.1*VLOOKUP(F1959,'%.'!$A$1:$B$4,2,FALSE))+(0.35*VLOOKUP(G1959,'%.'!$A$1:$B$4,2,FALSE))</f>
        <v>0.55000000000000004</v>
      </c>
      <c r="AI1959" s="128" t="str">
        <f t="shared" si="311"/>
        <v>ALTA</v>
      </c>
      <c r="AJ1959" s="128" t="str">
        <f t="shared" si="307"/>
        <v>Provisión contable</v>
      </c>
      <c r="AK1959" s="178" t="e">
        <f t="shared" si="308"/>
        <v>#REF!</v>
      </c>
    </row>
    <row r="1960" spans="1:37" ht="30" customHeight="1" x14ac:dyDescent="0.25">
      <c r="A1960" s="115">
        <v>1959</v>
      </c>
      <c r="B1960" s="82" t="s">
        <v>4129</v>
      </c>
      <c r="C1960" s="68" t="s">
        <v>4130</v>
      </c>
      <c r="D1960" s="135" t="s">
        <v>48</v>
      </c>
      <c r="E1960" s="135" t="s">
        <v>48</v>
      </c>
      <c r="F1960" s="135" t="s">
        <v>48</v>
      </c>
      <c r="G1960" s="137" t="s">
        <v>48</v>
      </c>
      <c r="H1960" s="169">
        <f t="shared" si="309"/>
        <v>0.5</v>
      </c>
      <c r="I1960" s="170" t="str">
        <f t="shared" si="310"/>
        <v>MEDIA</v>
      </c>
      <c r="J1960" s="292">
        <v>2000000</v>
      </c>
      <c r="K1960" s="221">
        <v>1</v>
      </c>
      <c r="L1960" s="135" t="s">
        <v>131</v>
      </c>
      <c r="M1960" s="188">
        <v>0</v>
      </c>
      <c r="N1960" s="135" t="s">
        <v>405</v>
      </c>
      <c r="O1960" s="137" t="s">
        <v>405</v>
      </c>
      <c r="P1960" s="137" t="s">
        <v>1821</v>
      </c>
      <c r="Q1960" s="135" t="s">
        <v>162</v>
      </c>
      <c r="R1960" s="135">
        <v>1728</v>
      </c>
      <c r="S1960" s="88">
        <v>40711</v>
      </c>
      <c r="T1960" s="153">
        <v>158513</v>
      </c>
      <c r="U1960" s="135" t="s">
        <v>171</v>
      </c>
      <c r="V1960" s="135"/>
      <c r="W1960" s="171">
        <v>44074</v>
      </c>
      <c r="X1960" s="172" t="e">
        <f>+CONCATENATE(TEXT(#REF!,"yyyy"),"-",TEXT(#REF!,"mm"))</f>
        <v>#REF!</v>
      </c>
      <c r="Y1960" s="173" t="str">
        <f t="shared" si="302"/>
        <v>4</v>
      </c>
      <c r="Z1960" s="172" t="str">
        <f t="shared" si="303"/>
        <v>2020-07</v>
      </c>
      <c r="AA1960" s="170" t="e">
        <f>+VLOOKUP(Z1960,#REF!,2,FALSE)/VLOOKUP(X1960,#REF!,2,FALSE)</f>
        <v>#REF!</v>
      </c>
      <c r="AB1960" s="174" t="e">
        <f t="shared" si="304"/>
        <v>#REF!</v>
      </c>
      <c r="AC1960" s="174" t="e">
        <f t="shared" si="305"/>
        <v>#REF!</v>
      </c>
      <c r="AD1960" s="175" t="e">
        <f>+#REF!+365*Y1960</f>
        <v>#REF!</v>
      </c>
      <c r="AE1960" s="176" t="e">
        <f t="shared" si="306"/>
        <v>#REF!</v>
      </c>
      <c r="AF1960" s="170" t="e">
        <f>+VLOOKUP(CONCATENATE(TEXT(W1960,"yyyy"),"-",TEXT(W1960,"mm")),#REF!,2,0)</f>
        <v>#REF!</v>
      </c>
      <c r="AG1960" s="177" t="e">
        <f>+(AC1960*(1+'INFLAC PROYECTADA'!$B$8)^(AE1960))/((1+DEMANDADO!AF1960)^(AE1960))</f>
        <v>#REF!</v>
      </c>
      <c r="AH1960" s="169">
        <f>(0.2*VLOOKUP(D1960,'%.'!$A$1:$B$4,2,FALSE))+(0.35*VLOOKUP(E1960,'%.'!$A$1:$B$4,2,FALSE))+(0.1*VLOOKUP(F1960,'%.'!$A$1:$B$4,2,FALSE))+(0.35*VLOOKUP(G1960,'%.'!$A$1:$B$4,2,FALSE))</f>
        <v>0.5</v>
      </c>
      <c r="AI1960" s="128" t="str">
        <f t="shared" si="311"/>
        <v>MEDIA</v>
      </c>
      <c r="AJ1960" s="128" t="str">
        <f t="shared" si="307"/>
        <v>Cuentas de Orden</v>
      </c>
      <c r="AK1960" s="178" t="e">
        <f t="shared" si="308"/>
        <v>#REF!</v>
      </c>
    </row>
    <row r="1961" spans="1:37" ht="30" customHeight="1" x14ac:dyDescent="0.25">
      <c r="A1961" s="115">
        <v>1960</v>
      </c>
      <c r="B1961" s="82" t="s">
        <v>4131</v>
      </c>
      <c r="C1961" s="68" t="s">
        <v>4132</v>
      </c>
      <c r="D1961" s="135" t="s">
        <v>48</v>
      </c>
      <c r="E1961" s="135" t="s">
        <v>0</v>
      </c>
      <c r="F1961" s="135" t="s">
        <v>1</v>
      </c>
      <c r="G1961" s="137" t="s">
        <v>1</v>
      </c>
      <c r="H1961" s="169">
        <f t="shared" si="309"/>
        <v>0.47249999999999998</v>
      </c>
      <c r="I1961" s="170" t="str">
        <f t="shared" si="310"/>
        <v>MEDIA</v>
      </c>
      <c r="J1961" s="292">
        <v>29458923</v>
      </c>
      <c r="K1961" s="221">
        <v>0</v>
      </c>
      <c r="L1961" s="139" t="s">
        <v>132</v>
      </c>
      <c r="M1961" s="188">
        <v>0</v>
      </c>
      <c r="N1961" s="135" t="s">
        <v>405</v>
      </c>
      <c r="O1961" s="137" t="s">
        <v>405</v>
      </c>
      <c r="P1961" s="137" t="s">
        <v>1821</v>
      </c>
      <c r="Q1961" s="135" t="s">
        <v>162</v>
      </c>
      <c r="R1961" s="135">
        <v>1728</v>
      </c>
      <c r="S1961" s="88">
        <v>40711</v>
      </c>
      <c r="T1961" s="153">
        <v>158513</v>
      </c>
      <c r="U1961" s="135" t="s">
        <v>178</v>
      </c>
      <c r="V1961" s="135"/>
      <c r="W1961" s="171">
        <v>44074</v>
      </c>
      <c r="X1961" s="172" t="e">
        <f>+CONCATENATE(TEXT(#REF!,"yyyy"),"-",TEXT(#REF!,"mm"))</f>
        <v>#REF!</v>
      </c>
      <c r="Y1961" s="173" t="str">
        <f t="shared" si="302"/>
        <v>4</v>
      </c>
      <c r="Z1961" s="172" t="str">
        <f t="shared" si="303"/>
        <v>2020-07</v>
      </c>
      <c r="AA1961" s="170" t="e">
        <f>+VLOOKUP(Z1961,#REF!,2,FALSE)/VLOOKUP(X1961,#REF!,2,FALSE)</f>
        <v>#REF!</v>
      </c>
      <c r="AB1961" s="174" t="e">
        <f t="shared" si="304"/>
        <v>#REF!</v>
      </c>
      <c r="AC1961" s="174" t="e">
        <f t="shared" si="305"/>
        <v>#REF!</v>
      </c>
      <c r="AD1961" s="175" t="e">
        <f>+#REF!+365*Y1961</f>
        <v>#REF!</v>
      </c>
      <c r="AE1961" s="176" t="e">
        <f t="shared" si="306"/>
        <v>#REF!</v>
      </c>
      <c r="AF1961" s="170" t="e">
        <f>+VLOOKUP(CONCATENATE(TEXT(W1961,"yyyy"),"-",TEXT(W1961,"mm")),#REF!,2,0)</f>
        <v>#REF!</v>
      </c>
      <c r="AG1961" s="177" t="e">
        <f>+(AC1961*(1+'INFLAC PROYECTADA'!$B$8)^(AE1961))/((1+DEMANDADO!AF1961)^(AE1961))</f>
        <v>#REF!</v>
      </c>
      <c r="AH1961" s="169">
        <f>(0.2*VLOOKUP(D1961,'%.'!$A$1:$B$4,2,FALSE))+(0.35*VLOOKUP(E1961,'%.'!$A$1:$B$4,2,FALSE))+(0.1*VLOOKUP(F1961,'%.'!$A$1:$B$4,2,FALSE))+(0.35*VLOOKUP(G1961,'%.'!$A$1:$B$4,2,FALSE))</f>
        <v>0.47249999999999998</v>
      </c>
      <c r="AI1961" s="128" t="str">
        <f t="shared" si="311"/>
        <v>MEDIA</v>
      </c>
      <c r="AJ1961" s="128" t="str">
        <f t="shared" si="307"/>
        <v>Cuentas de Orden</v>
      </c>
      <c r="AK1961" s="178" t="e">
        <f t="shared" si="308"/>
        <v>#REF!</v>
      </c>
    </row>
    <row r="1962" spans="1:37" ht="30" customHeight="1" x14ac:dyDescent="0.25">
      <c r="A1962" s="115">
        <v>1961</v>
      </c>
      <c r="B1962" s="82" t="s">
        <v>4133</v>
      </c>
      <c r="C1962" s="68" t="s">
        <v>4134</v>
      </c>
      <c r="D1962" s="135" t="s">
        <v>48</v>
      </c>
      <c r="E1962" s="135" t="s">
        <v>0</v>
      </c>
      <c r="F1962" s="135" t="s">
        <v>1</v>
      </c>
      <c r="G1962" s="137" t="s">
        <v>1</v>
      </c>
      <c r="H1962" s="169">
        <f t="shared" si="309"/>
        <v>0.47249999999999998</v>
      </c>
      <c r="I1962" s="170" t="str">
        <f t="shared" si="310"/>
        <v>MEDIA</v>
      </c>
      <c r="J1962" s="292">
        <v>6887748</v>
      </c>
      <c r="K1962" s="221">
        <v>0</v>
      </c>
      <c r="L1962" s="135" t="s">
        <v>131</v>
      </c>
      <c r="M1962" s="188">
        <v>0</v>
      </c>
      <c r="N1962" s="135" t="s">
        <v>405</v>
      </c>
      <c r="O1962" s="137" t="s">
        <v>405</v>
      </c>
      <c r="P1962" s="137" t="s">
        <v>1821</v>
      </c>
      <c r="Q1962" s="135" t="s">
        <v>162</v>
      </c>
      <c r="R1962" s="135">
        <v>1728</v>
      </c>
      <c r="S1962" s="88">
        <v>40711</v>
      </c>
      <c r="T1962" s="153">
        <v>158513</v>
      </c>
      <c r="U1962" s="135" t="s">
        <v>171</v>
      </c>
      <c r="V1962" s="135"/>
      <c r="W1962" s="171">
        <v>44074</v>
      </c>
      <c r="X1962" s="172" t="e">
        <f>+CONCATENATE(TEXT(#REF!,"yyyy"),"-",TEXT(#REF!,"mm"))</f>
        <v>#REF!</v>
      </c>
      <c r="Y1962" s="173" t="str">
        <f t="shared" si="302"/>
        <v>4</v>
      </c>
      <c r="Z1962" s="172" t="str">
        <f t="shared" si="303"/>
        <v>2020-07</v>
      </c>
      <c r="AA1962" s="170" t="e">
        <f>+VLOOKUP(Z1962,#REF!,2,FALSE)/VLOOKUP(X1962,#REF!,2,FALSE)</f>
        <v>#REF!</v>
      </c>
      <c r="AB1962" s="174" t="e">
        <f t="shared" si="304"/>
        <v>#REF!</v>
      </c>
      <c r="AC1962" s="174" t="e">
        <f t="shared" si="305"/>
        <v>#REF!</v>
      </c>
      <c r="AD1962" s="175" t="e">
        <f>+#REF!+365*Y1962</f>
        <v>#REF!</v>
      </c>
      <c r="AE1962" s="176" t="e">
        <f t="shared" si="306"/>
        <v>#REF!</v>
      </c>
      <c r="AF1962" s="170" t="e">
        <f>+VLOOKUP(CONCATENATE(TEXT(W1962,"yyyy"),"-",TEXT(W1962,"mm")),#REF!,2,0)</f>
        <v>#REF!</v>
      </c>
      <c r="AG1962" s="177" t="e">
        <f>+(AC1962*(1+'INFLAC PROYECTADA'!$B$8)^(AE1962))/((1+DEMANDADO!AF1962)^(AE1962))</f>
        <v>#REF!</v>
      </c>
      <c r="AH1962" s="169">
        <f>(0.2*VLOOKUP(D1962,'%.'!$A$1:$B$4,2,FALSE))+(0.35*VLOOKUP(E1962,'%.'!$A$1:$B$4,2,FALSE))+(0.1*VLOOKUP(F1962,'%.'!$A$1:$B$4,2,FALSE))+(0.35*VLOOKUP(G1962,'%.'!$A$1:$B$4,2,FALSE))</f>
        <v>0.47249999999999998</v>
      </c>
      <c r="AI1962" s="128" t="str">
        <f t="shared" si="311"/>
        <v>MEDIA</v>
      </c>
      <c r="AJ1962" s="128" t="str">
        <f t="shared" si="307"/>
        <v>Cuentas de Orden</v>
      </c>
      <c r="AK1962" s="178" t="e">
        <f t="shared" si="308"/>
        <v>#REF!</v>
      </c>
    </row>
    <row r="1963" spans="1:37" ht="30" customHeight="1" x14ac:dyDescent="0.25">
      <c r="A1963" s="115">
        <v>1962</v>
      </c>
      <c r="B1963" s="82" t="s">
        <v>4133</v>
      </c>
      <c r="C1963" s="68" t="s">
        <v>4135</v>
      </c>
      <c r="D1963" s="135" t="s">
        <v>1</v>
      </c>
      <c r="E1963" s="135" t="s">
        <v>1</v>
      </c>
      <c r="F1963" s="135" t="s">
        <v>1</v>
      </c>
      <c r="G1963" s="137" t="s">
        <v>1</v>
      </c>
      <c r="H1963" s="169">
        <f t="shared" si="309"/>
        <v>0.05</v>
      </c>
      <c r="I1963" s="170" t="str">
        <f t="shared" si="310"/>
        <v>REMOTA</v>
      </c>
      <c r="J1963" s="292">
        <v>9105082</v>
      </c>
      <c r="K1963" s="221">
        <v>0</v>
      </c>
      <c r="L1963" s="135" t="s">
        <v>136</v>
      </c>
      <c r="M1963" s="188">
        <v>0</v>
      </c>
      <c r="N1963" s="135" t="s">
        <v>405</v>
      </c>
      <c r="O1963" s="137" t="s">
        <v>405</v>
      </c>
      <c r="P1963" s="137" t="s">
        <v>1821</v>
      </c>
      <c r="Q1963" s="135" t="s">
        <v>162</v>
      </c>
      <c r="R1963" s="135">
        <v>1728</v>
      </c>
      <c r="S1963" s="88">
        <v>40711</v>
      </c>
      <c r="T1963" s="153">
        <v>158513</v>
      </c>
      <c r="U1963" s="135" t="s">
        <v>171</v>
      </c>
      <c r="V1963" s="135"/>
      <c r="W1963" s="171">
        <v>44074</v>
      </c>
      <c r="X1963" s="172" t="e">
        <f>+CONCATENATE(TEXT(#REF!,"yyyy"),"-",TEXT(#REF!,"mm"))</f>
        <v>#REF!</v>
      </c>
      <c r="Y1963" s="173" t="str">
        <f t="shared" si="302"/>
        <v>4</v>
      </c>
      <c r="Z1963" s="172" t="str">
        <f t="shared" si="303"/>
        <v>2020-07</v>
      </c>
      <c r="AA1963" s="170" t="e">
        <f>+VLOOKUP(Z1963,#REF!,2,FALSE)/VLOOKUP(X1963,#REF!,2,FALSE)</f>
        <v>#REF!</v>
      </c>
      <c r="AB1963" s="174" t="e">
        <f t="shared" si="304"/>
        <v>#REF!</v>
      </c>
      <c r="AC1963" s="174" t="e">
        <f t="shared" si="305"/>
        <v>#REF!</v>
      </c>
      <c r="AD1963" s="175" t="e">
        <f>+#REF!+365*Y1963</f>
        <v>#REF!</v>
      </c>
      <c r="AE1963" s="176" t="e">
        <f t="shared" si="306"/>
        <v>#REF!</v>
      </c>
      <c r="AF1963" s="170" t="e">
        <f>+VLOOKUP(CONCATENATE(TEXT(W1963,"yyyy"),"-",TEXT(W1963,"mm")),#REF!,2,0)</f>
        <v>#REF!</v>
      </c>
      <c r="AG1963" s="177" t="e">
        <f>+(AC1963*(1+'INFLAC PROYECTADA'!$B$8)^(AE1963))/((1+DEMANDADO!AF1963)^(AE1963))</f>
        <v>#REF!</v>
      </c>
      <c r="AH1963" s="169">
        <f>(0.2*VLOOKUP(D1963,'%.'!$A$1:$B$4,2,FALSE))+(0.35*VLOOKUP(E1963,'%.'!$A$1:$B$4,2,FALSE))+(0.1*VLOOKUP(F1963,'%.'!$A$1:$B$4,2,FALSE))+(0.35*VLOOKUP(G1963,'%.'!$A$1:$B$4,2,FALSE))</f>
        <v>0.05</v>
      </c>
      <c r="AI1963" s="128" t="str">
        <f t="shared" si="311"/>
        <v>REMOTA</v>
      </c>
      <c r="AJ1963" s="128" t="str">
        <f t="shared" si="307"/>
        <v>No se registra</v>
      </c>
      <c r="AK1963" s="178">
        <f t="shared" si="308"/>
        <v>0</v>
      </c>
    </row>
    <row r="1964" spans="1:37" ht="30" customHeight="1" x14ac:dyDescent="0.25">
      <c r="A1964" s="115">
        <v>1963</v>
      </c>
      <c r="B1964" s="82" t="s">
        <v>688</v>
      </c>
      <c r="C1964" s="68" t="s">
        <v>4229</v>
      </c>
      <c r="D1964" s="135" t="s">
        <v>0</v>
      </c>
      <c r="E1964" s="135" t="s">
        <v>0</v>
      </c>
      <c r="F1964" s="135" t="s">
        <v>0</v>
      </c>
      <c r="G1964" s="137" t="s">
        <v>0</v>
      </c>
      <c r="H1964" s="169">
        <f t="shared" si="309"/>
        <v>1</v>
      </c>
      <c r="I1964" s="170" t="str">
        <f t="shared" si="310"/>
        <v>ALTA</v>
      </c>
      <c r="J1964" s="292">
        <v>14583189588</v>
      </c>
      <c r="K1964" s="221">
        <v>0.03</v>
      </c>
      <c r="L1964" s="135" t="s">
        <v>138</v>
      </c>
      <c r="M1964" s="188">
        <v>36556362</v>
      </c>
      <c r="N1964" s="135" t="s">
        <v>405</v>
      </c>
      <c r="O1964" s="137" t="s">
        <v>405</v>
      </c>
      <c r="P1964" s="137" t="s">
        <v>4230</v>
      </c>
      <c r="Q1964" s="135" t="s">
        <v>162</v>
      </c>
      <c r="R1964" s="135">
        <v>1728</v>
      </c>
      <c r="S1964" s="88">
        <v>40711</v>
      </c>
      <c r="T1964" s="153">
        <v>158513</v>
      </c>
      <c r="U1964" s="135" t="s">
        <v>76</v>
      </c>
      <c r="V1964" s="135"/>
      <c r="W1964" s="171">
        <v>44074</v>
      </c>
      <c r="X1964" s="172" t="e">
        <f>+CONCATENATE(TEXT(#REF!,"yyyy"),"-",TEXT(#REF!,"mm"))</f>
        <v>#REF!</v>
      </c>
      <c r="Y1964" s="173" t="str">
        <f t="shared" si="302"/>
        <v>19</v>
      </c>
      <c r="Z1964" s="172" t="str">
        <f t="shared" si="303"/>
        <v>2020-07</v>
      </c>
      <c r="AA1964" s="170" t="e">
        <f>+VLOOKUP(Z1964,#REF!,2,FALSE)/VLOOKUP(X1964,#REF!,2,FALSE)</f>
        <v>#REF!</v>
      </c>
      <c r="AB1964" s="174" t="e">
        <f t="shared" si="304"/>
        <v>#REF!</v>
      </c>
      <c r="AC1964" s="174" t="e">
        <f t="shared" si="305"/>
        <v>#REF!</v>
      </c>
      <c r="AD1964" s="175" t="e">
        <f>+#REF!+365*Y1964</f>
        <v>#REF!</v>
      </c>
      <c r="AE1964" s="176" t="e">
        <f t="shared" si="306"/>
        <v>#REF!</v>
      </c>
      <c r="AF1964" s="170" t="e">
        <f>+VLOOKUP(CONCATENATE(TEXT(W1964,"yyyy"),"-",TEXT(W1964,"mm")),#REF!,2,0)</f>
        <v>#REF!</v>
      </c>
      <c r="AG1964" s="177" t="e">
        <f>+(AC1964*(1+'INFLAC PROYECTADA'!$B$8)^(AE1964))/((1+DEMANDADO!AF1964)^(AE1964))</f>
        <v>#REF!</v>
      </c>
      <c r="AH1964" s="169">
        <f>(0.2*VLOOKUP(D1964,'%.'!$A$1:$B$4,2,FALSE))+(0.35*VLOOKUP(E1964,'%.'!$A$1:$B$4,2,FALSE))+(0.1*VLOOKUP(F1964,'%.'!$A$1:$B$4,2,FALSE))+(0.35*VLOOKUP(G1964,'%.'!$A$1:$B$4,2,FALSE))</f>
        <v>1</v>
      </c>
      <c r="AI1964" s="128" t="str">
        <f t="shared" si="311"/>
        <v>ALTA</v>
      </c>
      <c r="AJ1964" s="128" t="str">
        <f t="shared" si="307"/>
        <v>Provisión contable</v>
      </c>
      <c r="AK1964" s="178">
        <f t="shared" si="308"/>
        <v>36556362</v>
      </c>
    </row>
    <row r="1965" spans="1:37" ht="30" customHeight="1" x14ac:dyDescent="0.25">
      <c r="A1965" s="115">
        <v>1964</v>
      </c>
      <c r="B1965" s="68" t="s">
        <v>4136</v>
      </c>
      <c r="C1965" s="68" t="s">
        <v>4137</v>
      </c>
      <c r="D1965" s="135" t="s">
        <v>0</v>
      </c>
      <c r="E1965" s="135" t="s">
        <v>0</v>
      </c>
      <c r="F1965" s="135" t="s">
        <v>0</v>
      </c>
      <c r="G1965" s="137" t="s">
        <v>48</v>
      </c>
      <c r="H1965" s="169">
        <f t="shared" si="309"/>
        <v>0.82499999999999996</v>
      </c>
      <c r="I1965" s="170" t="str">
        <f t="shared" si="310"/>
        <v>ALTA</v>
      </c>
      <c r="J1965" s="292">
        <v>433950000</v>
      </c>
      <c r="K1965" s="221">
        <v>0.5</v>
      </c>
      <c r="L1965" s="135" t="s">
        <v>132</v>
      </c>
      <c r="M1965" s="188">
        <v>0</v>
      </c>
      <c r="N1965" s="135" t="s">
        <v>405</v>
      </c>
      <c r="O1965" s="137" t="s">
        <v>405</v>
      </c>
      <c r="P1965" s="137" t="s">
        <v>1821</v>
      </c>
      <c r="Q1965" s="135" t="s">
        <v>162</v>
      </c>
      <c r="R1965" s="135">
        <v>1728</v>
      </c>
      <c r="S1965" s="88">
        <v>40711</v>
      </c>
      <c r="T1965" s="153">
        <v>158513</v>
      </c>
      <c r="U1965" s="135" t="s">
        <v>76</v>
      </c>
      <c r="V1965" s="135"/>
      <c r="W1965" s="171">
        <v>44074</v>
      </c>
      <c r="X1965" s="172" t="e">
        <f>+CONCATENATE(TEXT(#REF!,"yyyy"),"-",TEXT(#REF!,"mm"))</f>
        <v>#REF!</v>
      </c>
      <c r="Y1965" s="173" t="str">
        <f t="shared" si="302"/>
        <v>4</v>
      </c>
      <c r="Z1965" s="172" t="str">
        <f t="shared" si="303"/>
        <v>2020-07</v>
      </c>
      <c r="AA1965" s="170" t="e">
        <f>+VLOOKUP(Z1965,#REF!,2,FALSE)/VLOOKUP(X1965,#REF!,2,FALSE)</f>
        <v>#REF!</v>
      </c>
      <c r="AB1965" s="174" t="e">
        <f t="shared" si="304"/>
        <v>#REF!</v>
      </c>
      <c r="AC1965" s="174" t="e">
        <f t="shared" si="305"/>
        <v>#REF!</v>
      </c>
      <c r="AD1965" s="175" t="e">
        <f>+#REF!+365*Y1965</f>
        <v>#REF!</v>
      </c>
      <c r="AE1965" s="176" t="e">
        <f t="shared" si="306"/>
        <v>#REF!</v>
      </c>
      <c r="AF1965" s="170" t="e">
        <f>+VLOOKUP(CONCATENATE(TEXT(W1965,"yyyy"),"-",TEXT(W1965,"mm")),#REF!,2,0)</f>
        <v>#REF!</v>
      </c>
      <c r="AG1965" s="177" t="e">
        <f>+(AC1965*(1+'INFLAC PROYECTADA'!$B$8)^(AE1965))/((1+DEMANDADO!AF1965)^(AE1965))</f>
        <v>#REF!</v>
      </c>
      <c r="AH1965" s="169">
        <f>(0.2*VLOOKUP(D1965,'%.'!$A$1:$B$4,2,FALSE))+(0.35*VLOOKUP(E1965,'%.'!$A$1:$B$4,2,FALSE))+(0.1*VLOOKUP(F1965,'%.'!$A$1:$B$4,2,FALSE))+(0.35*VLOOKUP(G1965,'%.'!$A$1:$B$4,2,FALSE))</f>
        <v>0.82499999999999996</v>
      </c>
      <c r="AI1965" s="128" t="str">
        <f t="shared" si="311"/>
        <v>ALTA</v>
      </c>
      <c r="AJ1965" s="128" t="str">
        <f t="shared" si="307"/>
        <v>Provisión contable</v>
      </c>
      <c r="AK1965" s="178" t="e">
        <f t="shared" si="308"/>
        <v>#REF!</v>
      </c>
    </row>
    <row r="1966" spans="1:37" ht="30" customHeight="1" x14ac:dyDescent="0.25">
      <c r="A1966" s="115">
        <v>1965</v>
      </c>
      <c r="B1966" s="82" t="s">
        <v>4138</v>
      </c>
      <c r="C1966" s="68" t="s">
        <v>4139</v>
      </c>
      <c r="D1966" s="135" t="s">
        <v>48</v>
      </c>
      <c r="E1966" s="135" t="s">
        <v>48</v>
      </c>
      <c r="F1966" s="135" t="s">
        <v>48</v>
      </c>
      <c r="G1966" s="137" t="s">
        <v>48</v>
      </c>
      <c r="H1966" s="169">
        <f t="shared" si="309"/>
        <v>0.5</v>
      </c>
      <c r="I1966" s="170" t="str">
        <f t="shared" si="310"/>
        <v>MEDIA</v>
      </c>
      <c r="J1966" s="292">
        <v>51573967</v>
      </c>
      <c r="K1966" s="221">
        <v>0.3</v>
      </c>
      <c r="L1966" s="139" t="s">
        <v>133</v>
      </c>
      <c r="M1966" s="188">
        <v>0</v>
      </c>
      <c r="N1966" s="135" t="s">
        <v>405</v>
      </c>
      <c r="O1966" s="137" t="s">
        <v>405</v>
      </c>
      <c r="P1966" s="137" t="s">
        <v>1506</v>
      </c>
      <c r="Q1966" s="135" t="s">
        <v>162</v>
      </c>
      <c r="R1966" s="135">
        <v>1728</v>
      </c>
      <c r="S1966" s="88">
        <v>40711</v>
      </c>
      <c r="T1966" s="153">
        <v>158513</v>
      </c>
      <c r="U1966" s="135" t="s">
        <v>177</v>
      </c>
      <c r="V1966" s="135"/>
      <c r="W1966" s="171">
        <v>44074</v>
      </c>
      <c r="X1966" s="172" t="e">
        <f>+CONCATENATE(TEXT(#REF!,"yyyy"),"-",TEXT(#REF!,"mm"))</f>
        <v>#REF!</v>
      </c>
      <c r="Y1966" s="173" t="str">
        <f t="shared" si="302"/>
        <v>2</v>
      </c>
      <c r="Z1966" s="172" t="str">
        <f t="shared" si="303"/>
        <v>2020-07</v>
      </c>
      <c r="AA1966" s="170" t="e">
        <f>+VLOOKUP(Z1966,#REF!,2,FALSE)/VLOOKUP(X1966,#REF!,2,FALSE)</f>
        <v>#REF!</v>
      </c>
      <c r="AB1966" s="174" t="e">
        <f t="shared" si="304"/>
        <v>#REF!</v>
      </c>
      <c r="AC1966" s="174" t="e">
        <f t="shared" si="305"/>
        <v>#REF!</v>
      </c>
      <c r="AD1966" s="175" t="e">
        <f>+#REF!+365*Y1966</f>
        <v>#REF!</v>
      </c>
      <c r="AE1966" s="176" t="e">
        <f t="shared" si="306"/>
        <v>#REF!</v>
      </c>
      <c r="AF1966" s="170" t="e">
        <f>+VLOOKUP(CONCATENATE(TEXT(W1966,"yyyy"),"-",TEXT(W1966,"mm")),#REF!,2,0)</f>
        <v>#REF!</v>
      </c>
      <c r="AG1966" s="177" t="e">
        <f>+(AC1966*(1+'INFLAC PROYECTADA'!$B$8)^(AE1966))/((1+DEMANDADO!AF1966)^(AE1966))</f>
        <v>#REF!</v>
      </c>
      <c r="AH1966" s="169">
        <f>(0.2*VLOOKUP(D1966,'%.'!$A$1:$B$4,2,FALSE))+(0.35*VLOOKUP(E1966,'%.'!$A$1:$B$4,2,FALSE))+(0.1*VLOOKUP(F1966,'%.'!$A$1:$B$4,2,FALSE))+(0.35*VLOOKUP(G1966,'%.'!$A$1:$B$4,2,FALSE))</f>
        <v>0.5</v>
      </c>
      <c r="AI1966" s="128" t="str">
        <f t="shared" si="311"/>
        <v>MEDIA</v>
      </c>
      <c r="AJ1966" s="128" t="str">
        <f t="shared" si="307"/>
        <v>Cuentas de Orden</v>
      </c>
      <c r="AK1966" s="178" t="e">
        <f t="shared" si="308"/>
        <v>#REF!</v>
      </c>
    </row>
    <row r="1967" spans="1:37" ht="30" customHeight="1" x14ac:dyDescent="0.25">
      <c r="A1967" s="115">
        <v>1966</v>
      </c>
      <c r="B1967" s="82" t="s">
        <v>4140</v>
      </c>
      <c r="C1967" s="68" t="s">
        <v>4141</v>
      </c>
      <c r="D1967" s="135" t="s">
        <v>48</v>
      </c>
      <c r="E1967" s="135" t="s">
        <v>48</v>
      </c>
      <c r="F1967" s="135" t="s">
        <v>48</v>
      </c>
      <c r="G1967" s="137" t="s">
        <v>48</v>
      </c>
      <c r="H1967" s="169">
        <f t="shared" si="309"/>
        <v>0.5</v>
      </c>
      <c r="I1967" s="170" t="str">
        <f t="shared" si="310"/>
        <v>MEDIA</v>
      </c>
      <c r="J1967" s="292">
        <v>7280460</v>
      </c>
      <c r="K1967" s="221">
        <v>1</v>
      </c>
      <c r="L1967" s="135" t="s">
        <v>129</v>
      </c>
      <c r="M1967" s="188">
        <v>0</v>
      </c>
      <c r="N1967" s="135" t="s">
        <v>405</v>
      </c>
      <c r="O1967" s="137" t="s">
        <v>405</v>
      </c>
      <c r="P1967" s="137" t="s">
        <v>1821</v>
      </c>
      <c r="Q1967" s="135" t="s">
        <v>162</v>
      </c>
      <c r="R1967" s="135">
        <v>1728</v>
      </c>
      <c r="S1967" s="88">
        <v>40711</v>
      </c>
      <c r="T1967" s="153">
        <v>158513</v>
      </c>
      <c r="U1967" s="135" t="s">
        <v>171</v>
      </c>
      <c r="V1967" s="135"/>
      <c r="W1967" s="171">
        <v>44074</v>
      </c>
      <c r="X1967" s="172" t="e">
        <f>+CONCATENATE(TEXT(#REF!,"yyyy"),"-",TEXT(#REF!,"mm"))</f>
        <v>#REF!</v>
      </c>
      <c r="Y1967" s="173" t="str">
        <f t="shared" si="302"/>
        <v>4</v>
      </c>
      <c r="Z1967" s="172" t="str">
        <f t="shared" si="303"/>
        <v>2020-07</v>
      </c>
      <c r="AA1967" s="170" t="e">
        <f>+VLOOKUP(Z1967,#REF!,2,FALSE)/VLOOKUP(X1967,#REF!,2,FALSE)</f>
        <v>#REF!</v>
      </c>
      <c r="AB1967" s="174" t="e">
        <f t="shared" si="304"/>
        <v>#REF!</v>
      </c>
      <c r="AC1967" s="174" t="e">
        <f t="shared" si="305"/>
        <v>#REF!</v>
      </c>
      <c r="AD1967" s="175" t="e">
        <f>+#REF!+365*Y1967</f>
        <v>#REF!</v>
      </c>
      <c r="AE1967" s="176" t="e">
        <f t="shared" si="306"/>
        <v>#REF!</v>
      </c>
      <c r="AF1967" s="170" t="e">
        <f>+VLOOKUP(CONCATENATE(TEXT(W1967,"yyyy"),"-",TEXT(W1967,"mm")),#REF!,2,0)</f>
        <v>#REF!</v>
      </c>
      <c r="AG1967" s="177" t="e">
        <f>+(AC1967*(1+'INFLAC PROYECTADA'!$B$8)^(AE1967))/((1+DEMANDADO!AF1967)^(AE1967))</f>
        <v>#REF!</v>
      </c>
      <c r="AH1967" s="169">
        <f>(0.2*VLOOKUP(D1967,'%.'!$A$1:$B$4,2,FALSE))+(0.35*VLOOKUP(E1967,'%.'!$A$1:$B$4,2,FALSE))+(0.1*VLOOKUP(F1967,'%.'!$A$1:$B$4,2,FALSE))+(0.35*VLOOKUP(G1967,'%.'!$A$1:$B$4,2,FALSE))</f>
        <v>0.5</v>
      </c>
      <c r="AI1967" s="128" t="str">
        <f t="shared" si="311"/>
        <v>MEDIA</v>
      </c>
      <c r="AJ1967" s="128" t="str">
        <f t="shared" si="307"/>
        <v>Cuentas de Orden</v>
      </c>
      <c r="AK1967" s="178" t="e">
        <f t="shared" si="308"/>
        <v>#REF!</v>
      </c>
    </row>
    <row r="1968" spans="1:37" ht="30" customHeight="1" x14ac:dyDescent="0.25">
      <c r="A1968" s="115">
        <v>1967</v>
      </c>
      <c r="B1968" s="82" t="s">
        <v>688</v>
      </c>
      <c r="C1968" s="68" t="s">
        <v>4142</v>
      </c>
      <c r="D1968" s="135" t="s">
        <v>48</v>
      </c>
      <c r="E1968" s="135" t="s">
        <v>48</v>
      </c>
      <c r="F1968" s="135" t="s">
        <v>0</v>
      </c>
      <c r="G1968" s="137" t="s">
        <v>0</v>
      </c>
      <c r="H1968" s="169">
        <f t="shared" si="309"/>
        <v>0.72499999999999998</v>
      </c>
      <c r="I1968" s="170" t="str">
        <f t="shared" si="310"/>
        <v>ALTA</v>
      </c>
      <c r="J1968" s="292">
        <v>1800000000</v>
      </c>
      <c r="K1968" s="221">
        <v>1</v>
      </c>
      <c r="L1968" s="135" t="s">
        <v>140</v>
      </c>
      <c r="M1968" s="188">
        <v>0</v>
      </c>
      <c r="N1968" s="135" t="s">
        <v>405</v>
      </c>
      <c r="O1968" s="137" t="s">
        <v>405</v>
      </c>
      <c r="P1968" s="137" t="s">
        <v>4231</v>
      </c>
      <c r="Q1968" s="135" t="s">
        <v>162</v>
      </c>
      <c r="R1968" s="135">
        <v>1728</v>
      </c>
      <c r="S1968" s="88">
        <v>40711</v>
      </c>
      <c r="T1968" s="153">
        <v>158513</v>
      </c>
      <c r="U1968" s="135" t="s">
        <v>21</v>
      </c>
      <c r="V1968" s="135"/>
      <c r="W1968" s="171">
        <v>44074</v>
      </c>
      <c r="X1968" s="172" t="e">
        <f>+CONCATENATE(TEXT(#REF!,"yyyy"),"-",TEXT(#REF!,"mm"))</f>
        <v>#REF!</v>
      </c>
      <c r="Y1968" s="173" t="str">
        <f t="shared" si="302"/>
        <v>15</v>
      </c>
      <c r="Z1968" s="172" t="str">
        <f t="shared" si="303"/>
        <v>2020-07</v>
      </c>
      <c r="AA1968" s="170" t="e">
        <f>+VLOOKUP(Z1968,#REF!,2,FALSE)/VLOOKUP(X1968,#REF!,2,FALSE)</f>
        <v>#REF!</v>
      </c>
      <c r="AB1968" s="174" t="e">
        <f t="shared" si="304"/>
        <v>#REF!</v>
      </c>
      <c r="AC1968" s="174" t="e">
        <f t="shared" si="305"/>
        <v>#REF!</v>
      </c>
      <c r="AD1968" s="175" t="e">
        <f>+#REF!+365*Y1968</f>
        <v>#REF!</v>
      </c>
      <c r="AE1968" s="176" t="e">
        <f t="shared" si="306"/>
        <v>#REF!</v>
      </c>
      <c r="AF1968" s="170" t="e">
        <f>+VLOOKUP(CONCATENATE(TEXT(W1968,"yyyy"),"-",TEXT(W1968,"mm")),#REF!,2,0)</f>
        <v>#REF!</v>
      </c>
      <c r="AG1968" s="177" t="e">
        <f>+(AC1968*(1+'INFLAC PROYECTADA'!$B$8)^(AE1968))/((1+DEMANDADO!AF1968)^(AE1968))</f>
        <v>#REF!</v>
      </c>
      <c r="AH1968" s="169">
        <f>(0.2*VLOOKUP(D1968,'%.'!$A$1:$B$4,2,FALSE))+(0.35*VLOOKUP(E1968,'%.'!$A$1:$B$4,2,FALSE))+(0.1*VLOOKUP(F1968,'%.'!$A$1:$B$4,2,FALSE))+(0.35*VLOOKUP(G1968,'%.'!$A$1:$B$4,2,FALSE))</f>
        <v>0.72499999999999998</v>
      </c>
      <c r="AI1968" s="128" t="str">
        <f t="shared" si="311"/>
        <v>ALTA</v>
      </c>
      <c r="AJ1968" s="128" t="str">
        <f t="shared" si="307"/>
        <v>Provisión contable</v>
      </c>
      <c r="AK1968" s="178" t="e">
        <f t="shared" si="308"/>
        <v>#REF!</v>
      </c>
    </row>
    <row r="1969" spans="1:37" ht="30" customHeight="1" x14ac:dyDescent="0.25">
      <c r="A1969" s="115">
        <v>1968</v>
      </c>
      <c r="B1969" s="82" t="s">
        <v>798</v>
      </c>
      <c r="C1969" s="68" t="s">
        <v>4143</v>
      </c>
      <c r="D1969" s="135" t="s">
        <v>48</v>
      </c>
      <c r="E1969" s="135" t="s">
        <v>48</v>
      </c>
      <c r="F1969" s="135" t="s">
        <v>48</v>
      </c>
      <c r="G1969" s="137" t="s">
        <v>48</v>
      </c>
      <c r="H1969" s="169">
        <f t="shared" si="309"/>
        <v>0.5</v>
      </c>
      <c r="I1969" s="170" t="str">
        <f t="shared" si="310"/>
        <v>MEDIA</v>
      </c>
      <c r="J1969" s="292">
        <v>85768099</v>
      </c>
      <c r="K1969" s="221">
        <v>0.25</v>
      </c>
      <c r="L1969" s="135" t="s">
        <v>136</v>
      </c>
      <c r="M1969" s="188">
        <v>0</v>
      </c>
      <c r="N1969" s="135" t="s">
        <v>405</v>
      </c>
      <c r="O1969" s="137" t="s">
        <v>405</v>
      </c>
      <c r="P1969" s="137" t="s">
        <v>1506</v>
      </c>
      <c r="Q1969" s="135" t="s">
        <v>162</v>
      </c>
      <c r="R1969" s="135">
        <v>1728</v>
      </c>
      <c r="S1969" s="88">
        <v>40711</v>
      </c>
      <c r="T1969" s="153">
        <v>158513</v>
      </c>
      <c r="U1969" s="135" t="s">
        <v>21</v>
      </c>
      <c r="V1969" s="135"/>
      <c r="W1969" s="171">
        <v>44074</v>
      </c>
      <c r="X1969" s="172" t="e">
        <f>+CONCATENATE(TEXT(#REF!,"yyyy"),"-",TEXT(#REF!,"mm"))</f>
        <v>#REF!</v>
      </c>
      <c r="Y1969" s="173" t="str">
        <f t="shared" si="302"/>
        <v>2</v>
      </c>
      <c r="Z1969" s="172" t="str">
        <f t="shared" si="303"/>
        <v>2020-07</v>
      </c>
      <c r="AA1969" s="170" t="e">
        <f>+VLOOKUP(Z1969,#REF!,2,FALSE)/VLOOKUP(X1969,#REF!,2,FALSE)</f>
        <v>#REF!</v>
      </c>
      <c r="AB1969" s="174" t="e">
        <f t="shared" si="304"/>
        <v>#REF!</v>
      </c>
      <c r="AC1969" s="174" t="e">
        <f t="shared" si="305"/>
        <v>#REF!</v>
      </c>
      <c r="AD1969" s="175" t="e">
        <f>+#REF!+365*Y1969</f>
        <v>#REF!</v>
      </c>
      <c r="AE1969" s="176" t="e">
        <f t="shared" si="306"/>
        <v>#REF!</v>
      </c>
      <c r="AF1969" s="170" t="e">
        <f>+VLOOKUP(CONCATENATE(TEXT(W1969,"yyyy"),"-",TEXT(W1969,"mm")),#REF!,2,0)</f>
        <v>#REF!</v>
      </c>
      <c r="AG1969" s="177" t="e">
        <f>+(AC1969*(1+'INFLAC PROYECTADA'!$B$8)^(AE1969))/((1+DEMANDADO!AF1969)^(AE1969))</f>
        <v>#REF!</v>
      </c>
      <c r="AH1969" s="169">
        <f>(0.2*VLOOKUP(D1969,'%.'!$A$1:$B$4,2,FALSE))+(0.35*VLOOKUP(E1969,'%.'!$A$1:$B$4,2,FALSE))+(0.1*VLOOKUP(F1969,'%.'!$A$1:$B$4,2,FALSE))+(0.35*VLOOKUP(G1969,'%.'!$A$1:$B$4,2,FALSE))</f>
        <v>0.5</v>
      </c>
      <c r="AI1969" s="128" t="str">
        <f t="shared" si="311"/>
        <v>MEDIA</v>
      </c>
      <c r="AJ1969" s="128" t="str">
        <f t="shared" si="307"/>
        <v>Cuentas de Orden</v>
      </c>
      <c r="AK1969" s="178" t="e">
        <f t="shared" si="308"/>
        <v>#REF!</v>
      </c>
    </row>
    <row r="1970" spans="1:37" ht="30" customHeight="1" x14ac:dyDescent="0.25">
      <c r="A1970" s="115">
        <v>1969</v>
      </c>
      <c r="B1970" s="82" t="s">
        <v>4144</v>
      </c>
      <c r="C1970" s="68" t="s">
        <v>4145</v>
      </c>
      <c r="D1970" s="135" t="s">
        <v>48</v>
      </c>
      <c r="E1970" s="135" t="s">
        <v>48</v>
      </c>
      <c r="F1970" s="135" t="s">
        <v>48</v>
      </c>
      <c r="G1970" s="137" t="s">
        <v>48</v>
      </c>
      <c r="H1970" s="169">
        <f t="shared" si="309"/>
        <v>0.5</v>
      </c>
      <c r="I1970" s="170" t="str">
        <f t="shared" si="310"/>
        <v>MEDIA</v>
      </c>
      <c r="J1970" s="292">
        <v>15707704288</v>
      </c>
      <c r="K1970" s="221">
        <v>0.14000000000000001</v>
      </c>
      <c r="L1970" s="135" t="s">
        <v>149</v>
      </c>
      <c r="M1970" s="188">
        <v>0</v>
      </c>
      <c r="N1970" s="135" t="s">
        <v>405</v>
      </c>
      <c r="O1970" s="137" t="s">
        <v>405</v>
      </c>
      <c r="P1970" s="137" t="s">
        <v>510</v>
      </c>
      <c r="Q1970" s="135" t="s">
        <v>162</v>
      </c>
      <c r="R1970" s="135">
        <v>1728</v>
      </c>
      <c r="S1970" s="88">
        <v>40711</v>
      </c>
      <c r="T1970" s="153">
        <v>158513</v>
      </c>
      <c r="U1970" s="135" t="s">
        <v>177</v>
      </c>
      <c r="V1970" s="135"/>
      <c r="W1970" s="171">
        <v>44074</v>
      </c>
      <c r="X1970" s="172" t="e">
        <f>+CONCATENATE(TEXT(#REF!,"yyyy"),"-",TEXT(#REF!,"mm"))</f>
        <v>#REF!</v>
      </c>
      <c r="Y1970" s="173" t="str">
        <f t="shared" si="302"/>
        <v>6</v>
      </c>
      <c r="Z1970" s="172" t="str">
        <f t="shared" si="303"/>
        <v>2020-07</v>
      </c>
      <c r="AA1970" s="170" t="e">
        <f>+VLOOKUP(Z1970,#REF!,2,FALSE)/VLOOKUP(X1970,#REF!,2,FALSE)</f>
        <v>#REF!</v>
      </c>
      <c r="AB1970" s="174" t="e">
        <f t="shared" si="304"/>
        <v>#REF!</v>
      </c>
      <c r="AC1970" s="174" t="e">
        <f t="shared" si="305"/>
        <v>#REF!</v>
      </c>
      <c r="AD1970" s="175" t="e">
        <f>+#REF!+365*Y1970</f>
        <v>#REF!</v>
      </c>
      <c r="AE1970" s="176" t="e">
        <f t="shared" si="306"/>
        <v>#REF!</v>
      </c>
      <c r="AF1970" s="170" t="e">
        <f>+VLOOKUP(CONCATENATE(TEXT(W1970,"yyyy"),"-",TEXT(W1970,"mm")),#REF!,2,0)</f>
        <v>#REF!</v>
      </c>
      <c r="AG1970" s="177" t="e">
        <f>+(AC1970*(1+'INFLAC PROYECTADA'!$B$8)^(AE1970))/((1+DEMANDADO!AF1970)^(AE1970))</f>
        <v>#REF!</v>
      </c>
      <c r="AH1970" s="169">
        <f>(0.2*VLOOKUP(D1970,'%.'!$A$1:$B$4,2,FALSE))+(0.35*VLOOKUP(E1970,'%.'!$A$1:$B$4,2,FALSE))+(0.1*VLOOKUP(F1970,'%.'!$A$1:$B$4,2,FALSE))+(0.35*VLOOKUP(G1970,'%.'!$A$1:$B$4,2,FALSE))</f>
        <v>0.5</v>
      </c>
      <c r="AI1970" s="128" t="str">
        <f t="shared" si="311"/>
        <v>MEDIA</v>
      </c>
      <c r="AJ1970" s="128" t="str">
        <f t="shared" si="307"/>
        <v>Cuentas de Orden</v>
      </c>
      <c r="AK1970" s="178" t="e">
        <f t="shared" si="308"/>
        <v>#REF!</v>
      </c>
    </row>
    <row r="1971" spans="1:37" ht="30" customHeight="1" x14ac:dyDescent="0.25">
      <c r="A1971" s="115">
        <v>1970</v>
      </c>
      <c r="B1971" s="82" t="s">
        <v>4144</v>
      </c>
      <c r="C1971" s="68" t="s">
        <v>4146</v>
      </c>
      <c r="D1971" s="135" t="s">
        <v>48</v>
      </c>
      <c r="E1971" s="135" t="s">
        <v>48</v>
      </c>
      <c r="F1971" s="135" t="s">
        <v>48</v>
      </c>
      <c r="G1971" s="137" t="s">
        <v>48</v>
      </c>
      <c r="H1971" s="169">
        <f t="shared" si="309"/>
        <v>0.5</v>
      </c>
      <c r="I1971" s="170" t="str">
        <f t="shared" si="310"/>
        <v>MEDIA</v>
      </c>
      <c r="J1971" s="292">
        <v>5796812000</v>
      </c>
      <c r="K1971" s="221">
        <v>0.14000000000000001</v>
      </c>
      <c r="L1971" s="135" t="s">
        <v>149</v>
      </c>
      <c r="M1971" s="188">
        <v>0</v>
      </c>
      <c r="N1971" s="135" t="s">
        <v>405</v>
      </c>
      <c r="O1971" s="137" t="s">
        <v>405</v>
      </c>
      <c r="P1971" s="137" t="s">
        <v>510</v>
      </c>
      <c r="Q1971" s="135" t="s">
        <v>162</v>
      </c>
      <c r="R1971" s="135">
        <v>1728</v>
      </c>
      <c r="S1971" s="88">
        <v>40711</v>
      </c>
      <c r="T1971" s="153">
        <v>158513</v>
      </c>
      <c r="U1971" s="135" t="s">
        <v>170</v>
      </c>
      <c r="V1971" s="135"/>
      <c r="W1971" s="171">
        <v>44074</v>
      </c>
      <c r="X1971" s="172" t="e">
        <f>+CONCATENATE(TEXT(#REF!,"yyyy"),"-",TEXT(#REF!,"mm"))</f>
        <v>#REF!</v>
      </c>
      <c r="Y1971" s="173" t="str">
        <f t="shared" si="302"/>
        <v>6</v>
      </c>
      <c r="Z1971" s="172" t="str">
        <f t="shared" si="303"/>
        <v>2020-07</v>
      </c>
      <c r="AA1971" s="170" t="e">
        <f>+VLOOKUP(Z1971,#REF!,2,FALSE)/VLOOKUP(X1971,#REF!,2,FALSE)</f>
        <v>#REF!</v>
      </c>
      <c r="AB1971" s="174" t="e">
        <f t="shared" si="304"/>
        <v>#REF!</v>
      </c>
      <c r="AC1971" s="174" t="e">
        <f t="shared" si="305"/>
        <v>#REF!</v>
      </c>
      <c r="AD1971" s="175" t="e">
        <f>+#REF!+365*Y1971</f>
        <v>#REF!</v>
      </c>
      <c r="AE1971" s="176" t="e">
        <f t="shared" si="306"/>
        <v>#REF!</v>
      </c>
      <c r="AF1971" s="170" t="e">
        <f>+VLOOKUP(CONCATENATE(TEXT(W1971,"yyyy"),"-",TEXT(W1971,"mm")),#REF!,2,0)</f>
        <v>#REF!</v>
      </c>
      <c r="AG1971" s="177" t="e">
        <f>+(AC1971*(1+'INFLAC PROYECTADA'!$B$8)^(AE1971))/((1+DEMANDADO!AF1971)^(AE1971))</f>
        <v>#REF!</v>
      </c>
      <c r="AH1971" s="169">
        <f>(0.2*VLOOKUP(D1971,'%.'!$A$1:$B$4,2,FALSE))+(0.35*VLOOKUP(E1971,'%.'!$A$1:$B$4,2,FALSE))+(0.1*VLOOKUP(F1971,'%.'!$A$1:$B$4,2,FALSE))+(0.35*VLOOKUP(G1971,'%.'!$A$1:$B$4,2,FALSE))</f>
        <v>0.5</v>
      </c>
      <c r="AI1971" s="128" t="str">
        <f t="shared" si="311"/>
        <v>MEDIA</v>
      </c>
      <c r="AJ1971" s="128" t="str">
        <f t="shared" si="307"/>
        <v>Cuentas de Orden</v>
      </c>
      <c r="AK1971" s="178" t="e">
        <f t="shared" si="308"/>
        <v>#REF!</v>
      </c>
    </row>
    <row r="1972" spans="1:37" ht="30" customHeight="1" x14ac:dyDescent="0.25">
      <c r="A1972" s="115">
        <v>1971</v>
      </c>
      <c r="B1972" s="82" t="s">
        <v>4144</v>
      </c>
      <c r="C1972" s="68" t="s">
        <v>4147</v>
      </c>
      <c r="D1972" s="135" t="s">
        <v>48</v>
      </c>
      <c r="E1972" s="135" t="s">
        <v>48</v>
      </c>
      <c r="F1972" s="135" t="s">
        <v>48</v>
      </c>
      <c r="G1972" s="137" t="s">
        <v>48</v>
      </c>
      <c r="H1972" s="169">
        <f t="shared" si="309"/>
        <v>0.5</v>
      </c>
      <c r="I1972" s="170" t="str">
        <f t="shared" si="310"/>
        <v>MEDIA</v>
      </c>
      <c r="J1972" s="292">
        <v>9914204752</v>
      </c>
      <c r="K1972" s="221">
        <v>0.14000000000000001</v>
      </c>
      <c r="L1972" s="135" t="s">
        <v>149</v>
      </c>
      <c r="M1972" s="188">
        <v>0</v>
      </c>
      <c r="N1972" s="135" t="s">
        <v>405</v>
      </c>
      <c r="O1972" s="137" t="s">
        <v>405</v>
      </c>
      <c r="P1972" s="137" t="s">
        <v>510</v>
      </c>
      <c r="Q1972" s="135" t="s">
        <v>162</v>
      </c>
      <c r="R1972" s="135">
        <v>1728</v>
      </c>
      <c r="S1972" s="88">
        <v>40711</v>
      </c>
      <c r="T1972" s="153">
        <v>158513</v>
      </c>
      <c r="U1972" s="139" t="s">
        <v>170</v>
      </c>
      <c r="V1972" s="135"/>
      <c r="W1972" s="171">
        <v>44074</v>
      </c>
      <c r="X1972" s="172" t="e">
        <f>+CONCATENATE(TEXT(#REF!,"yyyy"),"-",TEXT(#REF!,"mm"))</f>
        <v>#REF!</v>
      </c>
      <c r="Y1972" s="173" t="str">
        <f t="shared" si="302"/>
        <v>6</v>
      </c>
      <c r="Z1972" s="172" t="str">
        <f t="shared" si="303"/>
        <v>2020-07</v>
      </c>
      <c r="AA1972" s="170" t="e">
        <f>+VLOOKUP(Z1972,#REF!,2,FALSE)/VLOOKUP(X1972,#REF!,2,FALSE)</f>
        <v>#REF!</v>
      </c>
      <c r="AB1972" s="174" t="e">
        <f t="shared" si="304"/>
        <v>#REF!</v>
      </c>
      <c r="AC1972" s="174" t="e">
        <f t="shared" si="305"/>
        <v>#REF!</v>
      </c>
      <c r="AD1972" s="175" t="e">
        <f>+#REF!+365*Y1972</f>
        <v>#REF!</v>
      </c>
      <c r="AE1972" s="176" t="e">
        <f t="shared" si="306"/>
        <v>#REF!</v>
      </c>
      <c r="AF1972" s="170" t="e">
        <f>+VLOOKUP(CONCATENATE(TEXT(W1972,"yyyy"),"-",TEXT(W1972,"mm")),#REF!,2,0)</f>
        <v>#REF!</v>
      </c>
      <c r="AG1972" s="177" t="e">
        <f>+(AC1972*(1+'INFLAC PROYECTADA'!$B$8)^(AE1972))/((1+DEMANDADO!AF1972)^(AE1972))</f>
        <v>#REF!</v>
      </c>
      <c r="AH1972" s="169">
        <f>(0.2*VLOOKUP(D1972,'%.'!$A$1:$B$4,2,FALSE))+(0.35*VLOOKUP(E1972,'%.'!$A$1:$B$4,2,FALSE))+(0.1*VLOOKUP(F1972,'%.'!$A$1:$B$4,2,FALSE))+(0.35*VLOOKUP(G1972,'%.'!$A$1:$B$4,2,FALSE))</f>
        <v>0.5</v>
      </c>
      <c r="AI1972" s="128" t="str">
        <f t="shared" si="311"/>
        <v>MEDIA</v>
      </c>
      <c r="AJ1972" s="128" t="str">
        <f t="shared" si="307"/>
        <v>Cuentas de Orden</v>
      </c>
      <c r="AK1972" s="178" t="e">
        <f t="shared" si="308"/>
        <v>#REF!</v>
      </c>
    </row>
    <row r="1973" spans="1:37" ht="30" customHeight="1" x14ac:dyDescent="0.25">
      <c r="A1973" s="115">
        <v>1972</v>
      </c>
      <c r="B1973" s="82" t="s">
        <v>4148</v>
      </c>
      <c r="C1973" s="68" t="s">
        <v>4149</v>
      </c>
      <c r="D1973" s="135" t="s">
        <v>48</v>
      </c>
      <c r="E1973" s="135" t="s">
        <v>48</v>
      </c>
      <c r="F1973" s="135" t="s">
        <v>48</v>
      </c>
      <c r="G1973" s="137" t="s">
        <v>48</v>
      </c>
      <c r="H1973" s="169">
        <f t="shared" si="309"/>
        <v>0.5</v>
      </c>
      <c r="I1973" s="170" t="str">
        <f t="shared" si="310"/>
        <v>MEDIA</v>
      </c>
      <c r="J1973" s="292">
        <v>363345075</v>
      </c>
      <c r="K1973" s="221">
        <v>0.5</v>
      </c>
      <c r="L1973" s="135" t="s">
        <v>129</v>
      </c>
      <c r="M1973" s="188">
        <v>0</v>
      </c>
      <c r="N1973" s="135" t="s">
        <v>405</v>
      </c>
      <c r="O1973" s="137" t="s">
        <v>405</v>
      </c>
      <c r="P1973" s="137" t="s">
        <v>1821</v>
      </c>
      <c r="Q1973" s="135" t="s">
        <v>162</v>
      </c>
      <c r="R1973" s="135">
        <v>1728</v>
      </c>
      <c r="S1973" s="88">
        <v>40711</v>
      </c>
      <c r="T1973" s="153">
        <v>158513</v>
      </c>
      <c r="U1973" s="139" t="s">
        <v>171</v>
      </c>
      <c r="V1973" s="135"/>
      <c r="W1973" s="171">
        <v>44074</v>
      </c>
      <c r="X1973" s="172" t="e">
        <f>+CONCATENATE(TEXT(#REF!,"yyyy"),"-",TEXT(#REF!,"mm"))</f>
        <v>#REF!</v>
      </c>
      <c r="Y1973" s="173" t="str">
        <f t="shared" ref="Y1973:Y2036" si="312">+TRIM(LEFT(P1973,2))</f>
        <v>4</v>
      </c>
      <c r="Z1973" s="172" t="str">
        <f t="shared" ref="Z1973:Z2036" si="313">CONCATENATE(YEAR(EDATE(W1973,-1)),"-",TEXT(MONTH(EDATE(W1973,-1)),"00"))</f>
        <v>2020-07</v>
      </c>
      <c r="AA1973" s="170" t="e">
        <f>+VLOOKUP(Z1973,#REF!,2,FALSE)/VLOOKUP(X1973,#REF!,2,FALSE)</f>
        <v>#REF!</v>
      </c>
      <c r="AB1973" s="174" t="e">
        <f t="shared" ref="AB1973:AB2036" si="314">+AA1973*J1973</f>
        <v>#REF!</v>
      </c>
      <c r="AC1973" s="174" t="e">
        <f t="shared" ref="AC1973:AC2036" si="315">+AB1973*K1973</f>
        <v>#REF!</v>
      </c>
      <c r="AD1973" s="175" t="e">
        <f>+#REF!+365*Y1973</f>
        <v>#REF!</v>
      </c>
      <c r="AE1973" s="176" t="e">
        <f t="shared" ref="AE1973:AE2036" si="316">+(AD1973-W1973)/365</f>
        <v>#REF!</v>
      </c>
      <c r="AF1973" s="170" t="e">
        <f>+VLOOKUP(CONCATENATE(TEXT(W1973,"yyyy"),"-",TEXT(W1973,"mm")),#REF!,2,0)</f>
        <v>#REF!</v>
      </c>
      <c r="AG1973" s="177" t="e">
        <f>+(AC1973*(1+'INFLAC PROYECTADA'!$B$8)^(AE1973))/((1+DEMANDADO!AF1973)^(AE1973))</f>
        <v>#REF!</v>
      </c>
      <c r="AH1973" s="169">
        <f>(0.2*VLOOKUP(D1973,'%.'!$A$1:$B$4,2,FALSE))+(0.35*VLOOKUP(E1973,'%.'!$A$1:$B$4,2,FALSE))+(0.1*VLOOKUP(F1973,'%.'!$A$1:$B$4,2,FALSE))+(0.35*VLOOKUP(G1973,'%.'!$A$1:$B$4,2,FALSE))</f>
        <v>0.5</v>
      </c>
      <c r="AI1973" s="128" t="str">
        <f t="shared" si="311"/>
        <v>MEDIA</v>
      </c>
      <c r="AJ1973" s="128" t="str">
        <f t="shared" ref="AJ1973:AJ2036" si="317">+IF(M1973&gt;0,"Provisión contable",IF(AH1973&gt;50%,"Provisión contable",IF(AH1973&lt;10%,"No se registra","Cuentas de Orden")))</f>
        <v>Cuentas de Orden</v>
      </c>
      <c r="AK1973" s="178" t="e">
        <f t="shared" ref="AK1973:AK2036" si="318">+IF(M1973&gt;0,M1973,IF(AJ1973="Provisión Contable",AG1973,0)+IF(AJ1973="Cuentas de Orden",AG1973,0))</f>
        <v>#REF!</v>
      </c>
    </row>
    <row r="1974" spans="1:37" ht="30" customHeight="1" x14ac:dyDescent="0.25">
      <c r="A1974" s="115">
        <v>1973</v>
      </c>
      <c r="B1974" s="82" t="s">
        <v>4150</v>
      </c>
      <c r="C1974" s="68" t="s">
        <v>4151</v>
      </c>
      <c r="D1974" s="135" t="s">
        <v>48</v>
      </c>
      <c r="E1974" s="135" t="s">
        <v>1</v>
      </c>
      <c r="F1974" s="135" t="s">
        <v>1</v>
      </c>
      <c r="G1974" s="137" t="s">
        <v>1</v>
      </c>
      <c r="H1974" s="169">
        <f t="shared" si="309"/>
        <v>0.14000000000000001</v>
      </c>
      <c r="I1974" s="170" t="str">
        <f t="shared" si="310"/>
        <v>BAJA</v>
      </c>
      <c r="J1974" s="292">
        <v>0</v>
      </c>
      <c r="K1974" s="221">
        <v>0</v>
      </c>
      <c r="L1974" s="135" t="s">
        <v>128</v>
      </c>
      <c r="M1974" s="188">
        <v>0</v>
      </c>
      <c r="N1974" s="135" t="s">
        <v>405</v>
      </c>
      <c r="O1974" s="137" t="s">
        <v>405</v>
      </c>
      <c r="P1974" s="137" t="s">
        <v>407</v>
      </c>
      <c r="Q1974" s="135" t="s">
        <v>162</v>
      </c>
      <c r="R1974" s="135">
        <v>1728</v>
      </c>
      <c r="S1974" s="88">
        <v>40711</v>
      </c>
      <c r="T1974" s="153">
        <v>158513</v>
      </c>
      <c r="U1974" s="135" t="s">
        <v>171</v>
      </c>
      <c r="V1974" s="135"/>
      <c r="W1974" s="171">
        <v>44074</v>
      </c>
      <c r="X1974" s="172" t="e">
        <f>+CONCATENATE(TEXT(#REF!,"yyyy"),"-",TEXT(#REF!,"mm"))</f>
        <v>#REF!</v>
      </c>
      <c r="Y1974" s="173" t="str">
        <f t="shared" si="312"/>
        <v>3</v>
      </c>
      <c r="Z1974" s="172" t="str">
        <f t="shared" si="313"/>
        <v>2020-07</v>
      </c>
      <c r="AA1974" s="170" t="e">
        <f>+VLOOKUP(Z1974,#REF!,2,FALSE)/VLOOKUP(X1974,#REF!,2,FALSE)</f>
        <v>#REF!</v>
      </c>
      <c r="AB1974" s="174" t="e">
        <f t="shared" si="314"/>
        <v>#REF!</v>
      </c>
      <c r="AC1974" s="174" t="e">
        <f t="shared" si="315"/>
        <v>#REF!</v>
      </c>
      <c r="AD1974" s="175" t="e">
        <f>+#REF!+365*Y1974</f>
        <v>#REF!</v>
      </c>
      <c r="AE1974" s="176" t="e">
        <f t="shared" si="316"/>
        <v>#REF!</v>
      </c>
      <c r="AF1974" s="170" t="e">
        <f>+VLOOKUP(CONCATENATE(TEXT(W1974,"yyyy"),"-",TEXT(W1974,"mm")),#REF!,2,0)</f>
        <v>#REF!</v>
      </c>
      <c r="AG1974" s="177" t="e">
        <f>+(AC1974*(1+'INFLAC PROYECTADA'!$B$8)^(AE1974))/((1+DEMANDADO!AF1974)^(AE1974))</f>
        <v>#REF!</v>
      </c>
      <c r="AH1974" s="169">
        <f>(0.2*VLOOKUP(D1974,'%.'!$A$1:$B$4,2,FALSE))+(0.35*VLOOKUP(E1974,'%.'!$A$1:$B$4,2,FALSE))+(0.1*VLOOKUP(F1974,'%.'!$A$1:$B$4,2,FALSE))+(0.35*VLOOKUP(G1974,'%.'!$A$1:$B$4,2,FALSE))</f>
        <v>0.14000000000000001</v>
      </c>
      <c r="AI1974" s="128" t="str">
        <f t="shared" si="311"/>
        <v>BAJA</v>
      </c>
      <c r="AJ1974" s="128" t="str">
        <f t="shared" si="317"/>
        <v>Cuentas de Orden</v>
      </c>
      <c r="AK1974" s="178" t="e">
        <f t="shared" si="318"/>
        <v>#REF!</v>
      </c>
    </row>
    <row r="1975" spans="1:37" ht="30" customHeight="1" x14ac:dyDescent="0.25">
      <c r="A1975" s="115">
        <v>1974</v>
      </c>
      <c r="B1975" s="82" t="s">
        <v>4133</v>
      </c>
      <c r="C1975" s="68" t="s">
        <v>4152</v>
      </c>
      <c r="D1975" s="135" t="s">
        <v>48</v>
      </c>
      <c r="E1975" s="135" t="s">
        <v>48</v>
      </c>
      <c r="F1975" s="135" t="s">
        <v>48</v>
      </c>
      <c r="G1975" s="137" t="s">
        <v>48</v>
      </c>
      <c r="H1975" s="169">
        <f t="shared" si="309"/>
        <v>0.5</v>
      </c>
      <c r="I1975" s="170" t="str">
        <f t="shared" si="310"/>
        <v>MEDIA</v>
      </c>
      <c r="J1975" s="292">
        <v>5797512000</v>
      </c>
      <c r="K1975" s="221">
        <v>0.1</v>
      </c>
      <c r="L1975" s="135" t="s">
        <v>149</v>
      </c>
      <c r="M1975" s="188">
        <v>0</v>
      </c>
      <c r="N1975" s="135" t="s">
        <v>405</v>
      </c>
      <c r="O1975" s="137" t="s">
        <v>405</v>
      </c>
      <c r="P1975" s="137" t="s">
        <v>1821</v>
      </c>
      <c r="Q1975" s="135" t="s">
        <v>162</v>
      </c>
      <c r="R1975" s="135">
        <v>1728</v>
      </c>
      <c r="S1975" s="88">
        <v>40711</v>
      </c>
      <c r="T1975" s="153">
        <v>158513</v>
      </c>
      <c r="U1975" s="135" t="s">
        <v>21</v>
      </c>
      <c r="V1975" s="135"/>
      <c r="W1975" s="171">
        <v>44074</v>
      </c>
      <c r="X1975" s="172" t="e">
        <f>+CONCATENATE(TEXT(#REF!,"yyyy"),"-",TEXT(#REF!,"mm"))</f>
        <v>#REF!</v>
      </c>
      <c r="Y1975" s="173" t="str">
        <f t="shared" si="312"/>
        <v>4</v>
      </c>
      <c r="Z1975" s="172" t="str">
        <f t="shared" si="313"/>
        <v>2020-07</v>
      </c>
      <c r="AA1975" s="170" t="e">
        <f>+VLOOKUP(Z1975,#REF!,2,FALSE)/VLOOKUP(X1975,#REF!,2,FALSE)</f>
        <v>#REF!</v>
      </c>
      <c r="AB1975" s="174" t="e">
        <f t="shared" si="314"/>
        <v>#REF!</v>
      </c>
      <c r="AC1975" s="174" t="e">
        <f t="shared" si="315"/>
        <v>#REF!</v>
      </c>
      <c r="AD1975" s="175" t="e">
        <f>+#REF!+365*Y1975</f>
        <v>#REF!</v>
      </c>
      <c r="AE1975" s="176" t="e">
        <f t="shared" si="316"/>
        <v>#REF!</v>
      </c>
      <c r="AF1975" s="170" t="e">
        <f>+VLOOKUP(CONCATENATE(TEXT(W1975,"yyyy"),"-",TEXT(W1975,"mm")),#REF!,2,0)</f>
        <v>#REF!</v>
      </c>
      <c r="AG1975" s="177" t="e">
        <f>+(AC1975*(1+'INFLAC PROYECTADA'!$B$8)^(AE1975))/((1+DEMANDADO!AF1975)^(AE1975))</f>
        <v>#REF!</v>
      </c>
      <c r="AH1975" s="169">
        <f>(0.2*VLOOKUP(D1975,'%.'!$A$1:$B$4,2,FALSE))+(0.35*VLOOKUP(E1975,'%.'!$A$1:$B$4,2,FALSE))+(0.1*VLOOKUP(F1975,'%.'!$A$1:$B$4,2,FALSE))+(0.35*VLOOKUP(G1975,'%.'!$A$1:$B$4,2,FALSE))</f>
        <v>0.5</v>
      </c>
      <c r="AI1975" s="128" t="str">
        <f t="shared" si="311"/>
        <v>MEDIA</v>
      </c>
      <c r="AJ1975" s="128" t="str">
        <f t="shared" si="317"/>
        <v>Cuentas de Orden</v>
      </c>
      <c r="AK1975" s="178" t="e">
        <f t="shared" si="318"/>
        <v>#REF!</v>
      </c>
    </row>
    <row r="1976" spans="1:37" ht="30" customHeight="1" x14ac:dyDescent="0.25">
      <c r="A1976" s="115">
        <v>1975</v>
      </c>
      <c r="B1976" s="82" t="s">
        <v>4153</v>
      </c>
      <c r="C1976" s="68" t="s">
        <v>4154</v>
      </c>
      <c r="D1976" s="135" t="s">
        <v>0</v>
      </c>
      <c r="E1976" s="135" t="s">
        <v>0</v>
      </c>
      <c r="F1976" s="135" t="s">
        <v>48</v>
      </c>
      <c r="G1976" s="137" t="s">
        <v>48</v>
      </c>
      <c r="H1976" s="169">
        <f t="shared" si="309"/>
        <v>0.77500000000000013</v>
      </c>
      <c r="I1976" s="170" t="str">
        <f t="shared" si="310"/>
        <v>ALTA</v>
      </c>
      <c r="J1976" s="292">
        <v>3786624</v>
      </c>
      <c r="K1976" s="221">
        <v>1</v>
      </c>
      <c r="L1976" s="135" t="s">
        <v>128</v>
      </c>
      <c r="M1976" s="188">
        <v>0</v>
      </c>
      <c r="N1976" s="135" t="s">
        <v>405</v>
      </c>
      <c r="O1976" s="137" t="s">
        <v>405</v>
      </c>
      <c r="P1976" s="137" t="s">
        <v>407</v>
      </c>
      <c r="Q1976" s="135" t="s">
        <v>162</v>
      </c>
      <c r="R1976" s="135">
        <v>1728</v>
      </c>
      <c r="S1976" s="88">
        <v>40711</v>
      </c>
      <c r="T1976" s="153">
        <v>158513</v>
      </c>
      <c r="U1976" s="135" t="s">
        <v>178</v>
      </c>
      <c r="V1976" s="135"/>
      <c r="W1976" s="171">
        <v>44074</v>
      </c>
      <c r="X1976" s="172" t="e">
        <f>+CONCATENATE(TEXT(#REF!,"yyyy"),"-",TEXT(#REF!,"mm"))</f>
        <v>#REF!</v>
      </c>
      <c r="Y1976" s="173" t="str">
        <f t="shared" si="312"/>
        <v>3</v>
      </c>
      <c r="Z1976" s="172" t="str">
        <f t="shared" si="313"/>
        <v>2020-07</v>
      </c>
      <c r="AA1976" s="170" t="e">
        <f>+VLOOKUP(Z1976,#REF!,2,FALSE)/VLOOKUP(X1976,#REF!,2,FALSE)</f>
        <v>#REF!</v>
      </c>
      <c r="AB1976" s="174" t="e">
        <f t="shared" si="314"/>
        <v>#REF!</v>
      </c>
      <c r="AC1976" s="174" t="e">
        <f t="shared" si="315"/>
        <v>#REF!</v>
      </c>
      <c r="AD1976" s="175" t="e">
        <f>+#REF!+365*Y1976</f>
        <v>#REF!</v>
      </c>
      <c r="AE1976" s="176" t="e">
        <f t="shared" si="316"/>
        <v>#REF!</v>
      </c>
      <c r="AF1976" s="170" t="e">
        <f>+VLOOKUP(CONCATENATE(TEXT(W1976,"yyyy"),"-",TEXT(W1976,"mm")),#REF!,2,0)</f>
        <v>#REF!</v>
      </c>
      <c r="AG1976" s="177" t="e">
        <f>+(AC1976*(1+'INFLAC PROYECTADA'!$B$8)^(AE1976))/((1+DEMANDADO!AF1976)^(AE1976))</f>
        <v>#REF!</v>
      </c>
      <c r="AH1976" s="169">
        <f>(0.2*VLOOKUP(D1976,'%.'!$A$1:$B$4,2,FALSE))+(0.35*VLOOKUP(E1976,'%.'!$A$1:$B$4,2,FALSE))+(0.1*VLOOKUP(F1976,'%.'!$A$1:$B$4,2,FALSE))+(0.35*VLOOKUP(G1976,'%.'!$A$1:$B$4,2,FALSE))</f>
        <v>0.77500000000000013</v>
      </c>
      <c r="AI1976" s="128" t="str">
        <f t="shared" si="311"/>
        <v>ALTA</v>
      </c>
      <c r="AJ1976" s="128" t="str">
        <f t="shared" si="317"/>
        <v>Provisión contable</v>
      </c>
      <c r="AK1976" s="178" t="e">
        <f t="shared" si="318"/>
        <v>#REF!</v>
      </c>
    </row>
    <row r="1977" spans="1:37" ht="30" customHeight="1" x14ac:dyDescent="0.25">
      <c r="A1977" s="115">
        <v>1976</v>
      </c>
      <c r="B1977" s="82" t="s">
        <v>4155</v>
      </c>
      <c r="C1977" s="68" t="s">
        <v>4156</v>
      </c>
      <c r="D1977" s="135" t="s">
        <v>0</v>
      </c>
      <c r="E1977" s="135" t="s">
        <v>0</v>
      </c>
      <c r="F1977" s="135" t="s">
        <v>48</v>
      </c>
      <c r="G1977" s="137" t="s">
        <v>48</v>
      </c>
      <c r="H1977" s="169">
        <f t="shared" si="309"/>
        <v>0.77500000000000013</v>
      </c>
      <c r="I1977" s="170" t="str">
        <f t="shared" si="310"/>
        <v>ALTA</v>
      </c>
      <c r="J1977" s="292">
        <v>18300000</v>
      </c>
      <c r="K1977" s="221">
        <v>1</v>
      </c>
      <c r="L1977" s="135" t="s">
        <v>128</v>
      </c>
      <c r="M1977" s="188">
        <v>0</v>
      </c>
      <c r="N1977" s="135" t="s">
        <v>405</v>
      </c>
      <c r="O1977" s="137" t="s">
        <v>405</v>
      </c>
      <c r="P1977" s="137" t="s">
        <v>407</v>
      </c>
      <c r="Q1977" s="135" t="s">
        <v>162</v>
      </c>
      <c r="R1977" s="135">
        <v>1728</v>
      </c>
      <c r="S1977" s="88">
        <v>40711</v>
      </c>
      <c r="T1977" s="153">
        <v>158513</v>
      </c>
      <c r="U1977" s="135" t="s">
        <v>178</v>
      </c>
      <c r="V1977" s="135"/>
      <c r="W1977" s="171">
        <v>44074</v>
      </c>
      <c r="X1977" s="172" t="e">
        <f>+CONCATENATE(TEXT(#REF!,"yyyy"),"-",TEXT(#REF!,"mm"))</f>
        <v>#REF!</v>
      </c>
      <c r="Y1977" s="173" t="str">
        <f t="shared" si="312"/>
        <v>3</v>
      </c>
      <c r="Z1977" s="172" t="str">
        <f t="shared" si="313"/>
        <v>2020-07</v>
      </c>
      <c r="AA1977" s="170" t="e">
        <f>+VLOOKUP(Z1977,#REF!,2,FALSE)/VLOOKUP(X1977,#REF!,2,FALSE)</f>
        <v>#REF!</v>
      </c>
      <c r="AB1977" s="174" t="e">
        <f t="shared" si="314"/>
        <v>#REF!</v>
      </c>
      <c r="AC1977" s="174" t="e">
        <f t="shared" si="315"/>
        <v>#REF!</v>
      </c>
      <c r="AD1977" s="175" t="e">
        <f>+#REF!+365*Y1977</f>
        <v>#REF!</v>
      </c>
      <c r="AE1977" s="176" t="e">
        <f t="shared" si="316"/>
        <v>#REF!</v>
      </c>
      <c r="AF1977" s="170" t="e">
        <f>+VLOOKUP(CONCATENATE(TEXT(W1977,"yyyy"),"-",TEXT(W1977,"mm")),#REF!,2,0)</f>
        <v>#REF!</v>
      </c>
      <c r="AG1977" s="177" t="e">
        <f>+(AC1977*(1+'INFLAC PROYECTADA'!$B$8)^(AE1977))/((1+DEMANDADO!AF1977)^(AE1977))</f>
        <v>#REF!</v>
      </c>
      <c r="AH1977" s="169">
        <f>(0.2*VLOOKUP(D1977,'%.'!$A$1:$B$4,2,FALSE))+(0.35*VLOOKUP(E1977,'%.'!$A$1:$B$4,2,FALSE))+(0.1*VLOOKUP(F1977,'%.'!$A$1:$B$4,2,FALSE))+(0.35*VLOOKUP(G1977,'%.'!$A$1:$B$4,2,FALSE))</f>
        <v>0.77500000000000013</v>
      </c>
      <c r="AI1977" s="128" t="str">
        <f t="shared" si="311"/>
        <v>ALTA</v>
      </c>
      <c r="AJ1977" s="128" t="str">
        <f t="shared" si="317"/>
        <v>Provisión contable</v>
      </c>
      <c r="AK1977" s="178" t="e">
        <f t="shared" si="318"/>
        <v>#REF!</v>
      </c>
    </row>
    <row r="1978" spans="1:37" ht="30" customHeight="1" x14ac:dyDescent="0.25">
      <c r="A1978" s="115">
        <v>1977</v>
      </c>
      <c r="B1978" s="82" t="s">
        <v>688</v>
      </c>
      <c r="C1978" s="68" t="s">
        <v>4157</v>
      </c>
      <c r="D1978" s="135" t="s">
        <v>0</v>
      </c>
      <c r="E1978" s="135" t="s">
        <v>48</v>
      </c>
      <c r="F1978" s="135" t="s">
        <v>48</v>
      </c>
      <c r="G1978" s="137" t="s">
        <v>48</v>
      </c>
      <c r="H1978" s="169">
        <f t="shared" si="309"/>
        <v>0.6</v>
      </c>
      <c r="I1978" s="170" t="str">
        <f t="shared" si="310"/>
        <v>ALTA</v>
      </c>
      <c r="J1978" s="292">
        <v>126466000</v>
      </c>
      <c r="K1978" s="221">
        <v>1</v>
      </c>
      <c r="L1978" s="135" t="s">
        <v>128</v>
      </c>
      <c r="M1978" s="188">
        <v>0</v>
      </c>
      <c r="N1978" s="135" t="s">
        <v>405</v>
      </c>
      <c r="O1978" s="137" t="s">
        <v>405</v>
      </c>
      <c r="P1978" s="137" t="s">
        <v>1821</v>
      </c>
      <c r="Q1978" s="135" t="s">
        <v>162</v>
      </c>
      <c r="R1978" s="135">
        <v>1728</v>
      </c>
      <c r="S1978" s="88">
        <v>40711</v>
      </c>
      <c r="T1978" s="153">
        <v>158513</v>
      </c>
      <c r="U1978" s="135" t="s">
        <v>178</v>
      </c>
      <c r="V1978" s="135"/>
      <c r="W1978" s="171">
        <v>44074</v>
      </c>
      <c r="X1978" s="172" t="e">
        <f>+CONCATENATE(TEXT(#REF!,"yyyy"),"-",TEXT(#REF!,"mm"))</f>
        <v>#REF!</v>
      </c>
      <c r="Y1978" s="173" t="str">
        <f t="shared" si="312"/>
        <v>4</v>
      </c>
      <c r="Z1978" s="172" t="str">
        <f t="shared" si="313"/>
        <v>2020-07</v>
      </c>
      <c r="AA1978" s="170" t="e">
        <f>+VLOOKUP(Z1978,#REF!,2,FALSE)/VLOOKUP(X1978,#REF!,2,FALSE)</f>
        <v>#REF!</v>
      </c>
      <c r="AB1978" s="174" t="e">
        <f t="shared" si="314"/>
        <v>#REF!</v>
      </c>
      <c r="AC1978" s="174" t="e">
        <f t="shared" si="315"/>
        <v>#REF!</v>
      </c>
      <c r="AD1978" s="175" t="e">
        <f>+#REF!+365*Y1978</f>
        <v>#REF!</v>
      </c>
      <c r="AE1978" s="176" t="e">
        <f t="shared" si="316"/>
        <v>#REF!</v>
      </c>
      <c r="AF1978" s="170" t="e">
        <f>+VLOOKUP(CONCATENATE(TEXT(W1978,"yyyy"),"-",TEXT(W1978,"mm")),#REF!,2,0)</f>
        <v>#REF!</v>
      </c>
      <c r="AG1978" s="177" t="e">
        <f>+(AC1978*(1+'INFLAC PROYECTADA'!$B$8)^(AE1978))/((1+DEMANDADO!AF1978)^(AE1978))</f>
        <v>#REF!</v>
      </c>
      <c r="AH1978" s="169">
        <f>(0.2*VLOOKUP(D1978,'%.'!$A$1:$B$4,2,FALSE))+(0.35*VLOOKUP(E1978,'%.'!$A$1:$B$4,2,FALSE))+(0.1*VLOOKUP(F1978,'%.'!$A$1:$B$4,2,FALSE))+(0.35*VLOOKUP(G1978,'%.'!$A$1:$B$4,2,FALSE))</f>
        <v>0.6</v>
      </c>
      <c r="AI1978" s="128" t="str">
        <f t="shared" si="311"/>
        <v>ALTA</v>
      </c>
      <c r="AJ1978" s="128" t="str">
        <f t="shared" si="317"/>
        <v>Provisión contable</v>
      </c>
      <c r="AK1978" s="178" t="e">
        <f t="shared" si="318"/>
        <v>#REF!</v>
      </c>
    </row>
    <row r="1979" spans="1:37" ht="30" customHeight="1" x14ac:dyDescent="0.25">
      <c r="A1979" s="115">
        <v>1978</v>
      </c>
      <c r="B1979" s="79" t="s">
        <v>4234</v>
      </c>
      <c r="C1979" s="85" t="s">
        <v>4235</v>
      </c>
      <c r="D1979" s="86" t="s">
        <v>1</v>
      </c>
      <c r="E1979" s="86" t="s">
        <v>1</v>
      </c>
      <c r="F1979" s="86" t="s">
        <v>1</v>
      </c>
      <c r="G1979" s="86" t="s">
        <v>1</v>
      </c>
      <c r="H1979" s="169">
        <f t="shared" si="309"/>
        <v>0.05</v>
      </c>
      <c r="I1979" s="170" t="str">
        <f t="shared" si="310"/>
        <v>REMOTA</v>
      </c>
      <c r="J1979" s="292">
        <v>13500000</v>
      </c>
      <c r="K1979" s="221">
        <v>0</v>
      </c>
      <c r="L1979" s="83" t="s">
        <v>133</v>
      </c>
      <c r="M1979" s="188"/>
      <c r="N1979" s="83" t="s">
        <v>509</v>
      </c>
      <c r="O1979" s="189" t="s">
        <v>509</v>
      </c>
      <c r="P1979" s="83" t="s">
        <v>508</v>
      </c>
      <c r="Q1979" s="83" t="s">
        <v>163</v>
      </c>
      <c r="R1979" s="86" t="s">
        <v>4408</v>
      </c>
      <c r="S1979" s="79">
        <v>41064</v>
      </c>
      <c r="T1979" s="86">
        <v>67274</v>
      </c>
      <c r="U1979" s="83" t="s">
        <v>168</v>
      </c>
      <c r="V1979" s="83" t="s">
        <v>4409</v>
      </c>
      <c r="W1979" s="171">
        <v>44074</v>
      </c>
      <c r="X1979" s="172" t="e">
        <f>+CONCATENATE(TEXT(#REF!,"yyyy"),"-",TEXT(#REF!,"mm"))</f>
        <v>#REF!</v>
      </c>
      <c r="Y1979" s="173" t="str">
        <f t="shared" si="312"/>
        <v>14</v>
      </c>
      <c r="Z1979" s="172" t="str">
        <f t="shared" si="313"/>
        <v>2020-07</v>
      </c>
      <c r="AA1979" s="170" t="e">
        <f>+VLOOKUP(Z1979,#REF!,2,FALSE)/VLOOKUP(X1979,#REF!,2,FALSE)</f>
        <v>#REF!</v>
      </c>
      <c r="AB1979" s="174" t="e">
        <f t="shared" si="314"/>
        <v>#REF!</v>
      </c>
      <c r="AC1979" s="174" t="e">
        <f t="shared" si="315"/>
        <v>#REF!</v>
      </c>
      <c r="AD1979" s="175" t="e">
        <f>+#REF!+365*Y1979</f>
        <v>#REF!</v>
      </c>
      <c r="AE1979" s="176" t="e">
        <f t="shared" si="316"/>
        <v>#REF!</v>
      </c>
      <c r="AF1979" s="170" t="e">
        <f>+VLOOKUP(CONCATENATE(TEXT(W1979,"yyyy"),"-",TEXT(W1979,"mm")),#REF!,2,0)</f>
        <v>#REF!</v>
      </c>
      <c r="AG1979" s="177" t="e">
        <f>+(AC1979*(1+'INFLAC PROYECTADA'!$B$8)^(AE1979))/((1+DEMANDADO!AF1979)^(AE1979))</f>
        <v>#REF!</v>
      </c>
      <c r="AH1979" s="169">
        <f>(0.2*VLOOKUP(D1979,'%.'!$A$1:$B$4,2,FALSE))+(0.35*VLOOKUP(E1979,'%.'!$A$1:$B$4,2,FALSE))+(0.1*VLOOKUP(F1979,'%.'!$A$1:$B$4,2,FALSE))+(0.35*VLOOKUP(G1979,'%.'!$A$1:$B$4,2,FALSE))</f>
        <v>0.05</v>
      </c>
      <c r="AI1979" s="128" t="str">
        <f t="shared" si="311"/>
        <v>REMOTA</v>
      </c>
      <c r="AJ1979" s="128" t="str">
        <f t="shared" si="317"/>
        <v>No se registra</v>
      </c>
      <c r="AK1979" s="178">
        <f t="shared" si="318"/>
        <v>0</v>
      </c>
    </row>
    <row r="1980" spans="1:37" ht="30" customHeight="1" x14ac:dyDescent="0.25">
      <c r="A1980" s="115">
        <v>1979</v>
      </c>
      <c r="B1980" s="79" t="s">
        <v>4236</v>
      </c>
      <c r="C1980" s="85" t="s">
        <v>4237</v>
      </c>
      <c r="D1980" s="86" t="s">
        <v>1</v>
      </c>
      <c r="E1980" s="86" t="s">
        <v>1</v>
      </c>
      <c r="F1980" s="86" t="s">
        <v>1</v>
      </c>
      <c r="G1980" s="86" t="s">
        <v>1</v>
      </c>
      <c r="H1980" s="169">
        <f t="shared" si="309"/>
        <v>0.05</v>
      </c>
      <c r="I1980" s="170" t="str">
        <f t="shared" si="310"/>
        <v>REMOTA</v>
      </c>
      <c r="J1980" s="292">
        <v>5300000</v>
      </c>
      <c r="K1980" s="221">
        <v>0</v>
      </c>
      <c r="L1980" s="83" t="s">
        <v>133</v>
      </c>
      <c r="M1980" s="188"/>
      <c r="N1980" s="83" t="s">
        <v>509</v>
      </c>
      <c r="O1980" s="189" t="s">
        <v>509</v>
      </c>
      <c r="P1980" s="83" t="s">
        <v>2274</v>
      </c>
      <c r="Q1980" s="83" t="s">
        <v>163</v>
      </c>
      <c r="R1980" s="86" t="s">
        <v>4408</v>
      </c>
      <c r="S1980" s="79">
        <v>41064</v>
      </c>
      <c r="T1980" s="86">
        <v>67274</v>
      </c>
      <c r="U1980" s="83" t="s">
        <v>21</v>
      </c>
      <c r="V1980" s="83" t="s">
        <v>4410</v>
      </c>
      <c r="W1980" s="171">
        <v>44074</v>
      </c>
      <c r="X1980" s="172" t="e">
        <f>+CONCATENATE(TEXT(#REF!,"yyyy"),"-",TEXT(#REF!,"mm"))</f>
        <v>#REF!</v>
      </c>
      <c r="Y1980" s="173" t="str">
        <f t="shared" si="312"/>
        <v>12</v>
      </c>
      <c r="Z1980" s="172" t="str">
        <f t="shared" si="313"/>
        <v>2020-07</v>
      </c>
      <c r="AA1980" s="170" t="e">
        <f>+VLOOKUP(Z1980,#REF!,2,FALSE)/VLOOKUP(X1980,#REF!,2,FALSE)</f>
        <v>#REF!</v>
      </c>
      <c r="AB1980" s="174" t="e">
        <f t="shared" si="314"/>
        <v>#REF!</v>
      </c>
      <c r="AC1980" s="174" t="e">
        <f t="shared" si="315"/>
        <v>#REF!</v>
      </c>
      <c r="AD1980" s="175" t="e">
        <f>+#REF!+365*Y1980</f>
        <v>#REF!</v>
      </c>
      <c r="AE1980" s="176" t="e">
        <f t="shared" si="316"/>
        <v>#REF!</v>
      </c>
      <c r="AF1980" s="170" t="e">
        <f>+VLOOKUP(CONCATENATE(TEXT(W1980,"yyyy"),"-",TEXT(W1980,"mm")),#REF!,2,0)</f>
        <v>#REF!</v>
      </c>
      <c r="AG1980" s="177" t="e">
        <f>+(AC1980*(1+'INFLAC PROYECTADA'!$B$8)^(AE1980))/((1+DEMANDADO!AF1980)^(AE1980))</f>
        <v>#REF!</v>
      </c>
      <c r="AH1980" s="169">
        <f>(0.2*VLOOKUP(D1980,'%.'!$A$1:$B$4,2,FALSE))+(0.35*VLOOKUP(E1980,'%.'!$A$1:$B$4,2,FALSE))+(0.1*VLOOKUP(F1980,'%.'!$A$1:$B$4,2,FALSE))+(0.35*VLOOKUP(G1980,'%.'!$A$1:$B$4,2,FALSE))</f>
        <v>0.05</v>
      </c>
      <c r="AI1980" s="128" t="str">
        <f t="shared" si="311"/>
        <v>REMOTA</v>
      </c>
      <c r="AJ1980" s="128" t="str">
        <f t="shared" si="317"/>
        <v>No se registra</v>
      </c>
      <c r="AK1980" s="178">
        <f t="shared" si="318"/>
        <v>0</v>
      </c>
    </row>
    <row r="1981" spans="1:37" ht="30" customHeight="1" x14ac:dyDescent="0.25">
      <c r="A1981" s="115">
        <v>1980</v>
      </c>
      <c r="B1981" s="79" t="s">
        <v>802</v>
      </c>
      <c r="C1981" s="85" t="s">
        <v>4238</v>
      </c>
      <c r="D1981" s="86" t="s">
        <v>48</v>
      </c>
      <c r="E1981" s="86" t="s">
        <v>48</v>
      </c>
      <c r="F1981" s="86" t="s">
        <v>48</v>
      </c>
      <c r="G1981" s="86" t="s">
        <v>48</v>
      </c>
      <c r="H1981" s="169">
        <f t="shared" si="309"/>
        <v>0.5</v>
      </c>
      <c r="I1981" s="170" t="str">
        <f t="shared" si="310"/>
        <v>MEDIA</v>
      </c>
      <c r="J1981" s="292">
        <v>1850000000</v>
      </c>
      <c r="K1981" s="221">
        <v>0.8</v>
      </c>
      <c r="L1981" s="83" t="s">
        <v>131</v>
      </c>
      <c r="M1981" s="188"/>
      <c r="N1981" s="83" t="s">
        <v>509</v>
      </c>
      <c r="O1981" s="189" t="s">
        <v>509</v>
      </c>
      <c r="P1981" s="83" t="s">
        <v>4231</v>
      </c>
      <c r="Q1981" s="86" t="s">
        <v>163</v>
      </c>
      <c r="R1981" s="86" t="s">
        <v>4408</v>
      </c>
      <c r="S1981" s="79">
        <v>41064</v>
      </c>
      <c r="T1981" s="86">
        <v>67274</v>
      </c>
      <c r="U1981" s="83" t="s">
        <v>21</v>
      </c>
      <c r="V1981" s="83" t="s">
        <v>4411</v>
      </c>
      <c r="W1981" s="171">
        <v>44074</v>
      </c>
      <c r="X1981" s="172" t="e">
        <f>+CONCATENATE(TEXT(#REF!,"yyyy"),"-",TEXT(#REF!,"mm"))</f>
        <v>#REF!</v>
      </c>
      <c r="Y1981" s="173" t="str">
        <f t="shared" si="312"/>
        <v>15</v>
      </c>
      <c r="Z1981" s="172" t="str">
        <f t="shared" si="313"/>
        <v>2020-07</v>
      </c>
      <c r="AA1981" s="170" t="e">
        <f>+VLOOKUP(Z1981,#REF!,2,FALSE)/VLOOKUP(X1981,#REF!,2,FALSE)</f>
        <v>#REF!</v>
      </c>
      <c r="AB1981" s="174" t="e">
        <f t="shared" si="314"/>
        <v>#REF!</v>
      </c>
      <c r="AC1981" s="174" t="e">
        <f t="shared" si="315"/>
        <v>#REF!</v>
      </c>
      <c r="AD1981" s="175" t="e">
        <f>+#REF!+365*Y1981</f>
        <v>#REF!</v>
      </c>
      <c r="AE1981" s="176" t="e">
        <f t="shared" si="316"/>
        <v>#REF!</v>
      </c>
      <c r="AF1981" s="170" t="e">
        <f>+VLOOKUP(CONCATENATE(TEXT(W1981,"yyyy"),"-",TEXT(W1981,"mm")),#REF!,2,0)</f>
        <v>#REF!</v>
      </c>
      <c r="AG1981" s="177" t="e">
        <f>+(AC1981*(1+'INFLAC PROYECTADA'!$B$8)^(AE1981))/((1+DEMANDADO!AF1981)^(AE1981))</f>
        <v>#REF!</v>
      </c>
      <c r="AH1981" s="169">
        <f>(0.2*VLOOKUP(D1981,'%.'!$A$1:$B$4,2,FALSE))+(0.35*VLOOKUP(E1981,'%.'!$A$1:$B$4,2,FALSE))+(0.1*VLOOKUP(F1981,'%.'!$A$1:$B$4,2,FALSE))+(0.35*VLOOKUP(G1981,'%.'!$A$1:$B$4,2,FALSE))</f>
        <v>0.5</v>
      </c>
      <c r="AI1981" s="128" t="str">
        <f t="shared" si="311"/>
        <v>MEDIA</v>
      </c>
      <c r="AJ1981" s="128" t="str">
        <f t="shared" si="317"/>
        <v>Cuentas de Orden</v>
      </c>
      <c r="AK1981" s="178" t="e">
        <f t="shared" si="318"/>
        <v>#REF!</v>
      </c>
    </row>
    <row r="1982" spans="1:37" ht="30" customHeight="1" x14ac:dyDescent="0.25">
      <c r="A1982" s="115">
        <v>1981</v>
      </c>
      <c r="B1982" s="79" t="s">
        <v>4239</v>
      </c>
      <c r="C1982" s="85" t="s">
        <v>4240</v>
      </c>
      <c r="D1982" s="86" t="s">
        <v>1</v>
      </c>
      <c r="E1982" s="86" t="s">
        <v>1</v>
      </c>
      <c r="F1982" s="86" t="s">
        <v>1</v>
      </c>
      <c r="G1982" s="86" t="s">
        <v>1</v>
      </c>
      <c r="H1982" s="169">
        <f t="shared" si="309"/>
        <v>0.05</v>
      </c>
      <c r="I1982" s="170" t="str">
        <f t="shared" si="310"/>
        <v>REMOTA</v>
      </c>
      <c r="J1982" s="292">
        <v>566700000</v>
      </c>
      <c r="K1982" s="221">
        <v>0</v>
      </c>
      <c r="L1982" s="83" t="s">
        <v>131</v>
      </c>
      <c r="M1982" s="188"/>
      <c r="N1982" s="83" t="s">
        <v>509</v>
      </c>
      <c r="O1982" s="189" t="s">
        <v>509</v>
      </c>
      <c r="P1982" s="83">
        <v>9</v>
      </c>
      <c r="Q1982" s="86" t="s">
        <v>163</v>
      </c>
      <c r="R1982" s="86" t="s">
        <v>4408</v>
      </c>
      <c r="S1982" s="79">
        <v>41064</v>
      </c>
      <c r="T1982" s="86">
        <v>67274</v>
      </c>
      <c r="U1982" s="83" t="s">
        <v>171</v>
      </c>
      <c r="V1982" s="83" t="s">
        <v>4412</v>
      </c>
      <c r="W1982" s="171">
        <v>44074</v>
      </c>
      <c r="X1982" s="172" t="e">
        <f>+CONCATENATE(TEXT(#REF!,"yyyy"),"-",TEXT(#REF!,"mm"))</f>
        <v>#REF!</v>
      </c>
      <c r="Y1982" s="173" t="str">
        <f t="shared" si="312"/>
        <v>9</v>
      </c>
      <c r="Z1982" s="172" t="str">
        <f t="shared" si="313"/>
        <v>2020-07</v>
      </c>
      <c r="AA1982" s="170" t="e">
        <f>+VLOOKUP(Z1982,#REF!,2,FALSE)/VLOOKUP(X1982,#REF!,2,FALSE)</f>
        <v>#REF!</v>
      </c>
      <c r="AB1982" s="174" t="e">
        <f t="shared" si="314"/>
        <v>#REF!</v>
      </c>
      <c r="AC1982" s="174" t="e">
        <f t="shared" si="315"/>
        <v>#REF!</v>
      </c>
      <c r="AD1982" s="175" t="e">
        <f>+#REF!+365*Y1982</f>
        <v>#REF!</v>
      </c>
      <c r="AE1982" s="176" t="e">
        <f t="shared" si="316"/>
        <v>#REF!</v>
      </c>
      <c r="AF1982" s="170" t="e">
        <f>+VLOOKUP(CONCATENATE(TEXT(W1982,"yyyy"),"-",TEXT(W1982,"mm")),#REF!,2,0)</f>
        <v>#REF!</v>
      </c>
      <c r="AG1982" s="177" t="e">
        <f>+(AC1982*(1+'INFLAC PROYECTADA'!$B$8)^(AE1982))/((1+DEMANDADO!AF1982)^(AE1982))</f>
        <v>#REF!</v>
      </c>
      <c r="AH1982" s="169">
        <f>(0.2*VLOOKUP(D1982,'%.'!$A$1:$B$4,2,FALSE))+(0.35*VLOOKUP(E1982,'%.'!$A$1:$B$4,2,FALSE))+(0.1*VLOOKUP(F1982,'%.'!$A$1:$B$4,2,FALSE))+(0.35*VLOOKUP(G1982,'%.'!$A$1:$B$4,2,FALSE))</f>
        <v>0.05</v>
      </c>
      <c r="AI1982" s="128" t="str">
        <f t="shared" si="311"/>
        <v>REMOTA</v>
      </c>
      <c r="AJ1982" s="128" t="str">
        <f t="shared" si="317"/>
        <v>No se registra</v>
      </c>
      <c r="AK1982" s="178">
        <f t="shared" si="318"/>
        <v>0</v>
      </c>
    </row>
    <row r="1983" spans="1:37" ht="30" customHeight="1" x14ac:dyDescent="0.25">
      <c r="A1983" s="115">
        <v>1982</v>
      </c>
      <c r="B1983" s="79" t="s">
        <v>802</v>
      </c>
      <c r="C1983" s="85" t="s">
        <v>4241</v>
      </c>
      <c r="D1983" s="86" t="s">
        <v>1</v>
      </c>
      <c r="E1983" s="86" t="s">
        <v>1</v>
      </c>
      <c r="F1983" s="86" t="s">
        <v>1</v>
      </c>
      <c r="G1983" s="86" t="s">
        <v>1</v>
      </c>
      <c r="H1983" s="169">
        <f t="shared" si="309"/>
        <v>0.05</v>
      </c>
      <c r="I1983" s="170" t="str">
        <f t="shared" si="310"/>
        <v>REMOTA</v>
      </c>
      <c r="J1983" s="292">
        <v>0</v>
      </c>
      <c r="K1983" s="221">
        <v>0</v>
      </c>
      <c r="L1983" s="83" t="s">
        <v>130</v>
      </c>
      <c r="M1983" s="188"/>
      <c r="N1983" s="83" t="s">
        <v>509</v>
      </c>
      <c r="O1983" s="189" t="s">
        <v>509</v>
      </c>
      <c r="P1983" s="83">
        <v>8</v>
      </c>
      <c r="Q1983" s="86" t="s">
        <v>163</v>
      </c>
      <c r="R1983" s="86" t="s">
        <v>4408</v>
      </c>
      <c r="S1983" s="79">
        <v>41064</v>
      </c>
      <c r="T1983" s="86">
        <v>67274</v>
      </c>
      <c r="U1983" s="83" t="s">
        <v>184</v>
      </c>
      <c r="V1983" s="83" t="s">
        <v>4412</v>
      </c>
      <c r="W1983" s="171">
        <v>44074</v>
      </c>
      <c r="X1983" s="172" t="e">
        <f>+CONCATENATE(TEXT(#REF!,"yyyy"),"-",TEXT(#REF!,"mm"))</f>
        <v>#REF!</v>
      </c>
      <c r="Y1983" s="173" t="str">
        <f t="shared" si="312"/>
        <v>8</v>
      </c>
      <c r="Z1983" s="172" t="str">
        <f t="shared" si="313"/>
        <v>2020-07</v>
      </c>
      <c r="AA1983" s="170" t="e">
        <f>+VLOOKUP(Z1983,#REF!,2,FALSE)/VLOOKUP(X1983,#REF!,2,FALSE)</f>
        <v>#REF!</v>
      </c>
      <c r="AB1983" s="174" t="e">
        <f t="shared" si="314"/>
        <v>#REF!</v>
      </c>
      <c r="AC1983" s="174" t="e">
        <f t="shared" si="315"/>
        <v>#REF!</v>
      </c>
      <c r="AD1983" s="175" t="e">
        <f>+#REF!+365*Y1983</f>
        <v>#REF!</v>
      </c>
      <c r="AE1983" s="176" t="e">
        <f t="shared" si="316"/>
        <v>#REF!</v>
      </c>
      <c r="AF1983" s="170" t="e">
        <f>+VLOOKUP(CONCATENATE(TEXT(W1983,"yyyy"),"-",TEXT(W1983,"mm")),#REF!,2,0)</f>
        <v>#REF!</v>
      </c>
      <c r="AG1983" s="177" t="e">
        <f>+(AC1983*(1+'INFLAC PROYECTADA'!$B$8)^(AE1983))/((1+DEMANDADO!AF1983)^(AE1983))</f>
        <v>#REF!</v>
      </c>
      <c r="AH1983" s="169">
        <f>(0.2*VLOOKUP(D1983,'%.'!$A$1:$B$4,2,FALSE))+(0.35*VLOOKUP(E1983,'%.'!$A$1:$B$4,2,FALSE))+(0.1*VLOOKUP(F1983,'%.'!$A$1:$B$4,2,FALSE))+(0.35*VLOOKUP(G1983,'%.'!$A$1:$B$4,2,FALSE))</f>
        <v>0.05</v>
      </c>
      <c r="AI1983" s="128" t="str">
        <f t="shared" si="311"/>
        <v>REMOTA</v>
      </c>
      <c r="AJ1983" s="128" t="str">
        <f t="shared" si="317"/>
        <v>No se registra</v>
      </c>
      <c r="AK1983" s="178">
        <f t="shared" si="318"/>
        <v>0</v>
      </c>
    </row>
    <row r="1984" spans="1:37" ht="30" customHeight="1" x14ac:dyDescent="0.25">
      <c r="A1984" s="115">
        <v>1983</v>
      </c>
      <c r="B1984" s="79" t="s">
        <v>4242</v>
      </c>
      <c r="C1984" s="85" t="s">
        <v>4243</v>
      </c>
      <c r="D1984" s="86" t="s">
        <v>1</v>
      </c>
      <c r="E1984" s="86" t="s">
        <v>1</v>
      </c>
      <c r="F1984" s="86" t="s">
        <v>1</v>
      </c>
      <c r="G1984" s="86" t="s">
        <v>1</v>
      </c>
      <c r="H1984" s="169">
        <f t="shared" si="309"/>
        <v>0.05</v>
      </c>
      <c r="I1984" s="170" t="str">
        <f t="shared" si="310"/>
        <v>REMOTA</v>
      </c>
      <c r="J1984" s="292">
        <v>3580000</v>
      </c>
      <c r="K1984" s="221">
        <v>0</v>
      </c>
      <c r="L1984" s="83" t="s">
        <v>153</v>
      </c>
      <c r="M1984" s="188"/>
      <c r="N1984" s="83" t="s">
        <v>509</v>
      </c>
      <c r="O1984" s="189" t="s">
        <v>509</v>
      </c>
      <c r="P1984" s="83" t="s">
        <v>2274</v>
      </c>
      <c r="Q1984" s="86" t="s">
        <v>163</v>
      </c>
      <c r="R1984" s="86" t="s">
        <v>4408</v>
      </c>
      <c r="S1984" s="79">
        <v>41064</v>
      </c>
      <c r="T1984" s="86">
        <v>67274</v>
      </c>
      <c r="U1984" s="83" t="s">
        <v>21</v>
      </c>
      <c r="V1984" s="83" t="s">
        <v>4413</v>
      </c>
      <c r="W1984" s="171">
        <v>44074</v>
      </c>
      <c r="X1984" s="172" t="e">
        <f>+CONCATENATE(TEXT(#REF!,"yyyy"),"-",TEXT(#REF!,"mm"))</f>
        <v>#REF!</v>
      </c>
      <c r="Y1984" s="173" t="str">
        <f t="shared" si="312"/>
        <v>12</v>
      </c>
      <c r="Z1984" s="172" t="str">
        <f t="shared" si="313"/>
        <v>2020-07</v>
      </c>
      <c r="AA1984" s="170" t="e">
        <f>+VLOOKUP(Z1984,#REF!,2,FALSE)/VLOOKUP(X1984,#REF!,2,FALSE)</f>
        <v>#REF!</v>
      </c>
      <c r="AB1984" s="174" t="e">
        <f t="shared" si="314"/>
        <v>#REF!</v>
      </c>
      <c r="AC1984" s="174" t="e">
        <f t="shared" si="315"/>
        <v>#REF!</v>
      </c>
      <c r="AD1984" s="175" t="e">
        <f>+#REF!+365*Y1984</f>
        <v>#REF!</v>
      </c>
      <c r="AE1984" s="176" t="e">
        <f t="shared" si="316"/>
        <v>#REF!</v>
      </c>
      <c r="AF1984" s="170" t="e">
        <f>+VLOOKUP(CONCATENATE(TEXT(W1984,"yyyy"),"-",TEXT(W1984,"mm")),#REF!,2,0)</f>
        <v>#REF!</v>
      </c>
      <c r="AG1984" s="177" t="e">
        <f>+(AC1984*(1+'INFLAC PROYECTADA'!$B$8)^(AE1984))/((1+DEMANDADO!AF1984)^(AE1984))</f>
        <v>#REF!</v>
      </c>
      <c r="AH1984" s="169">
        <f>(0.2*VLOOKUP(D1984,'%.'!$A$1:$B$4,2,FALSE))+(0.35*VLOOKUP(E1984,'%.'!$A$1:$B$4,2,FALSE))+(0.1*VLOOKUP(F1984,'%.'!$A$1:$B$4,2,FALSE))+(0.35*VLOOKUP(G1984,'%.'!$A$1:$B$4,2,FALSE))</f>
        <v>0.05</v>
      </c>
      <c r="AI1984" s="128" t="str">
        <f t="shared" si="311"/>
        <v>REMOTA</v>
      </c>
      <c r="AJ1984" s="128" t="str">
        <f t="shared" si="317"/>
        <v>No se registra</v>
      </c>
      <c r="AK1984" s="178">
        <f t="shared" si="318"/>
        <v>0</v>
      </c>
    </row>
    <row r="1985" spans="1:37" ht="30" customHeight="1" x14ac:dyDescent="0.25">
      <c r="A1985" s="115">
        <v>1984</v>
      </c>
      <c r="B1985" s="79" t="s">
        <v>4244</v>
      </c>
      <c r="C1985" s="85" t="s">
        <v>4245</v>
      </c>
      <c r="D1985" s="86" t="s">
        <v>1</v>
      </c>
      <c r="E1985" s="86" t="s">
        <v>1</v>
      </c>
      <c r="F1985" s="86" t="s">
        <v>1</v>
      </c>
      <c r="G1985" s="86" t="s">
        <v>1</v>
      </c>
      <c r="H1985" s="169">
        <f t="shared" si="309"/>
        <v>0.05</v>
      </c>
      <c r="I1985" s="170" t="str">
        <f t="shared" si="310"/>
        <v>REMOTA</v>
      </c>
      <c r="J1985" s="292">
        <v>0</v>
      </c>
      <c r="K1985" s="221">
        <v>0</v>
      </c>
      <c r="L1985" s="83" t="s">
        <v>153</v>
      </c>
      <c r="M1985" s="188"/>
      <c r="N1985" s="83" t="s">
        <v>509</v>
      </c>
      <c r="O1985" s="189" t="s">
        <v>509</v>
      </c>
      <c r="P1985" s="253" t="s">
        <v>2274</v>
      </c>
      <c r="Q1985" s="86" t="s">
        <v>163</v>
      </c>
      <c r="R1985" s="86" t="s">
        <v>4408</v>
      </c>
      <c r="S1985" s="79">
        <v>41064</v>
      </c>
      <c r="T1985" s="86">
        <v>67274</v>
      </c>
      <c r="U1985" s="83" t="s">
        <v>21</v>
      </c>
      <c r="V1985" s="83" t="s">
        <v>4414</v>
      </c>
      <c r="W1985" s="171">
        <v>44074</v>
      </c>
      <c r="X1985" s="172" t="e">
        <f>+CONCATENATE(TEXT(#REF!,"yyyy"),"-",TEXT(#REF!,"mm"))</f>
        <v>#REF!</v>
      </c>
      <c r="Y1985" s="173" t="str">
        <f t="shared" si="312"/>
        <v>12</v>
      </c>
      <c r="Z1985" s="172" t="str">
        <f t="shared" si="313"/>
        <v>2020-07</v>
      </c>
      <c r="AA1985" s="170" t="e">
        <f>+VLOOKUP(Z1985,#REF!,2,FALSE)/VLOOKUP(X1985,#REF!,2,FALSE)</f>
        <v>#REF!</v>
      </c>
      <c r="AB1985" s="174" t="e">
        <f t="shared" si="314"/>
        <v>#REF!</v>
      </c>
      <c r="AC1985" s="174" t="e">
        <f t="shared" si="315"/>
        <v>#REF!</v>
      </c>
      <c r="AD1985" s="175" t="e">
        <f>+#REF!+365*Y1985</f>
        <v>#REF!</v>
      </c>
      <c r="AE1985" s="176" t="e">
        <f t="shared" si="316"/>
        <v>#REF!</v>
      </c>
      <c r="AF1985" s="170" t="e">
        <f>+VLOOKUP(CONCATENATE(TEXT(W1985,"yyyy"),"-",TEXT(W1985,"mm")),#REF!,2,0)</f>
        <v>#REF!</v>
      </c>
      <c r="AG1985" s="177" t="e">
        <f>+(AC1985*(1+'INFLAC PROYECTADA'!$B$8)^(AE1985))/((1+DEMANDADO!AF1985)^(AE1985))</f>
        <v>#REF!</v>
      </c>
      <c r="AH1985" s="169">
        <f>(0.2*VLOOKUP(D1985,'%.'!$A$1:$B$4,2,FALSE))+(0.35*VLOOKUP(E1985,'%.'!$A$1:$B$4,2,FALSE))+(0.1*VLOOKUP(F1985,'%.'!$A$1:$B$4,2,FALSE))+(0.35*VLOOKUP(G1985,'%.'!$A$1:$B$4,2,FALSE))</f>
        <v>0.05</v>
      </c>
      <c r="AI1985" s="128" t="str">
        <f t="shared" si="311"/>
        <v>REMOTA</v>
      </c>
      <c r="AJ1985" s="128" t="str">
        <f t="shared" si="317"/>
        <v>No se registra</v>
      </c>
      <c r="AK1985" s="178">
        <f t="shared" si="318"/>
        <v>0</v>
      </c>
    </row>
    <row r="1986" spans="1:37" ht="30" customHeight="1" x14ac:dyDescent="0.25">
      <c r="A1986" s="115">
        <v>1985</v>
      </c>
      <c r="B1986" s="79" t="s">
        <v>4246</v>
      </c>
      <c r="C1986" s="85" t="s">
        <v>4247</v>
      </c>
      <c r="D1986" s="86" t="s">
        <v>1</v>
      </c>
      <c r="E1986" s="86" t="s">
        <v>1</v>
      </c>
      <c r="F1986" s="86" t="s">
        <v>1</v>
      </c>
      <c r="G1986" s="86" t="s">
        <v>1</v>
      </c>
      <c r="H1986" s="169">
        <f t="shared" ref="H1986:H2049" si="319">+IFERROR(AH1986,"")</f>
        <v>0.05</v>
      </c>
      <c r="I1986" s="170" t="str">
        <f t="shared" ref="I1986:I2049" si="320">+IFERROR(AI1986,"")</f>
        <v>REMOTA</v>
      </c>
      <c r="J1986" s="292">
        <v>19387367</v>
      </c>
      <c r="K1986" s="221">
        <v>0</v>
      </c>
      <c r="L1986" s="83" t="s">
        <v>133</v>
      </c>
      <c r="M1986" s="188"/>
      <c r="N1986" s="83" t="s">
        <v>509</v>
      </c>
      <c r="O1986" s="189" t="s">
        <v>509</v>
      </c>
      <c r="P1986" s="83" t="s">
        <v>406</v>
      </c>
      <c r="Q1986" s="86" t="s">
        <v>163</v>
      </c>
      <c r="R1986" s="86" t="s">
        <v>4408</v>
      </c>
      <c r="S1986" s="79">
        <v>41064</v>
      </c>
      <c r="T1986" s="86">
        <v>67274</v>
      </c>
      <c r="U1986" s="83" t="s">
        <v>76</v>
      </c>
      <c r="V1986" s="83" t="s">
        <v>4415</v>
      </c>
      <c r="W1986" s="171">
        <v>44074</v>
      </c>
      <c r="X1986" s="172" t="e">
        <f>+CONCATENATE(TEXT(#REF!,"yyyy"),"-",TEXT(#REF!,"mm"))</f>
        <v>#REF!</v>
      </c>
      <c r="Y1986" s="173" t="str">
        <f t="shared" si="312"/>
        <v>8</v>
      </c>
      <c r="Z1986" s="172" t="str">
        <f t="shared" si="313"/>
        <v>2020-07</v>
      </c>
      <c r="AA1986" s="170" t="e">
        <f>+VLOOKUP(Z1986,#REF!,2,FALSE)/VLOOKUP(X1986,#REF!,2,FALSE)</f>
        <v>#REF!</v>
      </c>
      <c r="AB1986" s="174" t="e">
        <f t="shared" si="314"/>
        <v>#REF!</v>
      </c>
      <c r="AC1986" s="174" t="e">
        <f t="shared" si="315"/>
        <v>#REF!</v>
      </c>
      <c r="AD1986" s="175" t="e">
        <f>+#REF!+365*Y1986</f>
        <v>#REF!</v>
      </c>
      <c r="AE1986" s="176" t="e">
        <f t="shared" si="316"/>
        <v>#REF!</v>
      </c>
      <c r="AF1986" s="170" t="e">
        <f>+VLOOKUP(CONCATENATE(TEXT(W1986,"yyyy"),"-",TEXT(W1986,"mm")),#REF!,2,0)</f>
        <v>#REF!</v>
      </c>
      <c r="AG1986" s="177" t="e">
        <f>+(AC1986*(1+'INFLAC PROYECTADA'!$B$8)^(AE1986))/((1+DEMANDADO!AF1986)^(AE1986))</f>
        <v>#REF!</v>
      </c>
      <c r="AH1986" s="169">
        <f>(0.2*VLOOKUP(D1986,'%.'!$A$1:$B$4,2,FALSE))+(0.35*VLOOKUP(E1986,'%.'!$A$1:$B$4,2,FALSE))+(0.1*VLOOKUP(F1986,'%.'!$A$1:$B$4,2,FALSE))+(0.35*VLOOKUP(G1986,'%.'!$A$1:$B$4,2,FALSE))</f>
        <v>0.05</v>
      </c>
      <c r="AI1986" s="128" t="str">
        <f t="shared" si="311"/>
        <v>REMOTA</v>
      </c>
      <c r="AJ1986" s="128" t="str">
        <f t="shared" si="317"/>
        <v>No se registra</v>
      </c>
      <c r="AK1986" s="178">
        <f t="shared" si="318"/>
        <v>0</v>
      </c>
    </row>
    <row r="1987" spans="1:37" ht="30" customHeight="1" x14ac:dyDescent="0.25">
      <c r="A1987" s="115">
        <v>1986</v>
      </c>
      <c r="B1987" s="79" t="s">
        <v>802</v>
      </c>
      <c r="C1987" s="85" t="s">
        <v>4248</v>
      </c>
      <c r="D1987" s="86" t="s">
        <v>0</v>
      </c>
      <c r="E1987" s="86" t="s">
        <v>0</v>
      </c>
      <c r="F1987" s="86" t="s">
        <v>0</v>
      </c>
      <c r="G1987" s="86" t="s">
        <v>0</v>
      </c>
      <c r="H1987" s="169">
        <f t="shared" si="319"/>
        <v>1</v>
      </c>
      <c r="I1987" s="170" t="str">
        <f t="shared" si="320"/>
        <v>ALTA</v>
      </c>
      <c r="J1987" s="292">
        <v>319352485</v>
      </c>
      <c r="K1987" s="221">
        <v>1</v>
      </c>
      <c r="L1987" s="83" t="s">
        <v>136</v>
      </c>
      <c r="M1987" s="188"/>
      <c r="N1987" s="83" t="s">
        <v>509</v>
      </c>
      <c r="O1987" s="189" t="s">
        <v>509</v>
      </c>
      <c r="P1987" s="83" t="s">
        <v>4416</v>
      </c>
      <c r="Q1987" s="86" t="s">
        <v>163</v>
      </c>
      <c r="R1987" s="86" t="s">
        <v>4408</v>
      </c>
      <c r="S1987" s="79">
        <v>41064</v>
      </c>
      <c r="T1987" s="86">
        <v>67274</v>
      </c>
      <c r="U1987" s="83" t="s">
        <v>178</v>
      </c>
      <c r="V1987" s="83" t="s">
        <v>4417</v>
      </c>
      <c r="W1987" s="171">
        <v>44074</v>
      </c>
      <c r="X1987" s="172" t="e">
        <f>+CONCATENATE(TEXT(#REF!,"yyyy"),"-",TEXT(#REF!,"mm"))</f>
        <v>#REF!</v>
      </c>
      <c r="Y1987" s="173" t="str">
        <f t="shared" si="312"/>
        <v>8</v>
      </c>
      <c r="Z1987" s="172" t="str">
        <f t="shared" si="313"/>
        <v>2020-07</v>
      </c>
      <c r="AA1987" s="170" t="e">
        <f>+VLOOKUP(Z1987,#REF!,2,FALSE)/VLOOKUP(X1987,#REF!,2,FALSE)</f>
        <v>#REF!</v>
      </c>
      <c r="AB1987" s="174" t="e">
        <f t="shared" si="314"/>
        <v>#REF!</v>
      </c>
      <c r="AC1987" s="174" t="e">
        <f t="shared" si="315"/>
        <v>#REF!</v>
      </c>
      <c r="AD1987" s="175" t="e">
        <f>+#REF!+365*Y1987</f>
        <v>#REF!</v>
      </c>
      <c r="AE1987" s="176" t="e">
        <f t="shared" si="316"/>
        <v>#REF!</v>
      </c>
      <c r="AF1987" s="170" t="e">
        <f>+VLOOKUP(CONCATENATE(TEXT(W1987,"yyyy"),"-",TEXT(W1987,"mm")),#REF!,2,0)</f>
        <v>#REF!</v>
      </c>
      <c r="AG1987" s="177" t="e">
        <f>+(AC1987*(1+'INFLAC PROYECTADA'!$B$8)^(AE1987))/((1+DEMANDADO!AF1987)^(AE1987))</f>
        <v>#REF!</v>
      </c>
      <c r="AH1987" s="169">
        <f>(0.2*VLOOKUP(D1987,'%.'!$A$1:$B$4,2,FALSE))+(0.35*VLOOKUP(E1987,'%.'!$A$1:$B$4,2,FALSE))+(0.1*VLOOKUP(F1987,'%.'!$A$1:$B$4,2,FALSE))+(0.35*VLOOKUP(G1987,'%.'!$A$1:$B$4,2,FALSE))</f>
        <v>1</v>
      </c>
      <c r="AI1987" s="128" t="str">
        <f t="shared" ref="AI1987:AI2050" si="321">+IF(AH1987&gt;0.5,"ALTA",IF(AH1987&gt;0.25,"MEDIA",IF(AH1987&gt;=0.1,"BAJA",IF(AH1987&lt;0.1,"REMOTA"))))</f>
        <v>ALTA</v>
      </c>
      <c r="AJ1987" s="128" t="str">
        <f t="shared" si="317"/>
        <v>Provisión contable</v>
      </c>
      <c r="AK1987" s="178" t="e">
        <f t="shared" si="318"/>
        <v>#REF!</v>
      </c>
    </row>
    <row r="1988" spans="1:37" ht="30" customHeight="1" x14ac:dyDescent="0.25">
      <c r="A1988" s="115">
        <v>1987</v>
      </c>
      <c r="B1988" s="79" t="s">
        <v>4249</v>
      </c>
      <c r="C1988" s="85" t="s">
        <v>4250</v>
      </c>
      <c r="D1988" s="86" t="s">
        <v>48</v>
      </c>
      <c r="E1988" s="86" t="s">
        <v>48</v>
      </c>
      <c r="F1988" s="86" t="s">
        <v>48</v>
      </c>
      <c r="G1988" s="86" t="s">
        <v>48</v>
      </c>
      <c r="H1988" s="169">
        <f t="shared" si="319"/>
        <v>0.5</v>
      </c>
      <c r="I1988" s="170" t="str">
        <f t="shared" si="320"/>
        <v>MEDIA</v>
      </c>
      <c r="J1988" s="292">
        <v>35951194</v>
      </c>
      <c r="K1988" s="221">
        <v>0.8</v>
      </c>
      <c r="L1988" s="83" t="s">
        <v>131</v>
      </c>
      <c r="M1988" s="188"/>
      <c r="N1988" s="83" t="s">
        <v>509</v>
      </c>
      <c r="O1988" s="189" t="s">
        <v>509</v>
      </c>
      <c r="P1988" s="83" t="s">
        <v>4416</v>
      </c>
      <c r="Q1988" s="86" t="s">
        <v>163</v>
      </c>
      <c r="R1988" s="86" t="s">
        <v>4408</v>
      </c>
      <c r="S1988" s="79">
        <v>41064</v>
      </c>
      <c r="T1988" s="86">
        <v>67274</v>
      </c>
      <c r="U1988" s="83" t="s">
        <v>21</v>
      </c>
      <c r="V1988" s="83" t="s">
        <v>4418</v>
      </c>
      <c r="W1988" s="171">
        <v>44074</v>
      </c>
      <c r="X1988" s="172" t="e">
        <f>+CONCATENATE(TEXT(#REF!,"yyyy"),"-",TEXT(#REF!,"mm"))</f>
        <v>#REF!</v>
      </c>
      <c r="Y1988" s="173" t="str">
        <f t="shared" si="312"/>
        <v>8</v>
      </c>
      <c r="Z1988" s="172" t="str">
        <f t="shared" si="313"/>
        <v>2020-07</v>
      </c>
      <c r="AA1988" s="170" t="e">
        <f>+VLOOKUP(Z1988,#REF!,2,FALSE)/VLOOKUP(X1988,#REF!,2,FALSE)</f>
        <v>#REF!</v>
      </c>
      <c r="AB1988" s="174" t="e">
        <f t="shared" si="314"/>
        <v>#REF!</v>
      </c>
      <c r="AC1988" s="174" t="e">
        <f t="shared" si="315"/>
        <v>#REF!</v>
      </c>
      <c r="AD1988" s="175" t="e">
        <f>+#REF!+365*Y1988</f>
        <v>#REF!</v>
      </c>
      <c r="AE1988" s="176" t="e">
        <f t="shared" si="316"/>
        <v>#REF!</v>
      </c>
      <c r="AF1988" s="170" t="e">
        <f>+VLOOKUP(CONCATENATE(TEXT(W1988,"yyyy"),"-",TEXT(W1988,"mm")),#REF!,2,0)</f>
        <v>#REF!</v>
      </c>
      <c r="AG1988" s="177" t="e">
        <f>+(AC1988*(1+'INFLAC PROYECTADA'!$B$8)^(AE1988))/((1+DEMANDADO!AF1988)^(AE1988))</f>
        <v>#REF!</v>
      </c>
      <c r="AH1988" s="169">
        <f>(0.2*VLOOKUP(D1988,'%.'!$A$1:$B$4,2,FALSE))+(0.35*VLOOKUP(E1988,'%.'!$A$1:$B$4,2,FALSE))+(0.1*VLOOKUP(F1988,'%.'!$A$1:$B$4,2,FALSE))+(0.35*VLOOKUP(G1988,'%.'!$A$1:$B$4,2,FALSE))</f>
        <v>0.5</v>
      </c>
      <c r="AI1988" s="128" t="str">
        <f t="shared" si="321"/>
        <v>MEDIA</v>
      </c>
      <c r="AJ1988" s="128" t="str">
        <f t="shared" si="317"/>
        <v>Cuentas de Orden</v>
      </c>
      <c r="AK1988" s="178" t="e">
        <f t="shared" si="318"/>
        <v>#REF!</v>
      </c>
    </row>
    <row r="1989" spans="1:37" ht="30" customHeight="1" x14ac:dyDescent="0.25">
      <c r="A1989" s="115">
        <v>1988</v>
      </c>
      <c r="B1989" s="79" t="s">
        <v>802</v>
      </c>
      <c r="C1989" s="85" t="s">
        <v>4251</v>
      </c>
      <c r="D1989" s="86" t="s">
        <v>1</v>
      </c>
      <c r="E1989" s="86" t="s">
        <v>1</v>
      </c>
      <c r="F1989" s="86" t="s">
        <v>1</v>
      </c>
      <c r="G1989" s="86" t="s">
        <v>1</v>
      </c>
      <c r="H1989" s="169">
        <f t="shared" si="319"/>
        <v>0.05</v>
      </c>
      <c r="I1989" s="170" t="str">
        <f t="shared" si="320"/>
        <v>REMOTA</v>
      </c>
      <c r="J1989" s="292">
        <v>180000000</v>
      </c>
      <c r="K1989" s="221">
        <v>0</v>
      </c>
      <c r="L1989" s="83" t="s">
        <v>133</v>
      </c>
      <c r="M1989" s="188"/>
      <c r="N1989" s="83" t="s">
        <v>509</v>
      </c>
      <c r="O1989" s="189" t="s">
        <v>509</v>
      </c>
      <c r="P1989" s="83" t="s">
        <v>406</v>
      </c>
      <c r="Q1989" s="86" t="s">
        <v>163</v>
      </c>
      <c r="R1989" s="86" t="s">
        <v>4408</v>
      </c>
      <c r="S1989" s="79">
        <v>41064</v>
      </c>
      <c r="T1989" s="86">
        <v>67274</v>
      </c>
      <c r="U1989" s="83" t="s">
        <v>170</v>
      </c>
      <c r="V1989" s="83" t="s">
        <v>4419</v>
      </c>
      <c r="W1989" s="171">
        <v>44074</v>
      </c>
      <c r="X1989" s="172" t="e">
        <f>+CONCATENATE(TEXT(#REF!,"yyyy"),"-",TEXT(#REF!,"mm"))</f>
        <v>#REF!</v>
      </c>
      <c r="Y1989" s="173" t="str">
        <f t="shared" si="312"/>
        <v>8</v>
      </c>
      <c r="Z1989" s="172" t="str">
        <f t="shared" si="313"/>
        <v>2020-07</v>
      </c>
      <c r="AA1989" s="170" t="e">
        <f>+VLOOKUP(Z1989,#REF!,2,FALSE)/VLOOKUP(X1989,#REF!,2,FALSE)</f>
        <v>#REF!</v>
      </c>
      <c r="AB1989" s="174" t="e">
        <f t="shared" si="314"/>
        <v>#REF!</v>
      </c>
      <c r="AC1989" s="174" t="e">
        <f t="shared" si="315"/>
        <v>#REF!</v>
      </c>
      <c r="AD1989" s="175" t="e">
        <f>+#REF!+365*Y1989</f>
        <v>#REF!</v>
      </c>
      <c r="AE1989" s="176" t="e">
        <f t="shared" si="316"/>
        <v>#REF!</v>
      </c>
      <c r="AF1989" s="170" t="e">
        <f>+VLOOKUP(CONCATENATE(TEXT(W1989,"yyyy"),"-",TEXT(W1989,"mm")),#REF!,2,0)</f>
        <v>#REF!</v>
      </c>
      <c r="AG1989" s="177" t="e">
        <f>+(AC1989*(1+'INFLAC PROYECTADA'!$B$8)^(AE1989))/((1+DEMANDADO!AF1989)^(AE1989))</f>
        <v>#REF!</v>
      </c>
      <c r="AH1989" s="169">
        <f>(0.2*VLOOKUP(D1989,'%.'!$A$1:$B$4,2,FALSE))+(0.35*VLOOKUP(E1989,'%.'!$A$1:$B$4,2,FALSE))+(0.1*VLOOKUP(F1989,'%.'!$A$1:$B$4,2,FALSE))+(0.35*VLOOKUP(G1989,'%.'!$A$1:$B$4,2,FALSE))</f>
        <v>0.05</v>
      </c>
      <c r="AI1989" s="128" t="str">
        <f t="shared" si="321"/>
        <v>REMOTA</v>
      </c>
      <c r="AJ1989" s="128" t="str">
        <f t="shared" si="317"/>
        <v>No se registra</v>
      </c>
      <c r="AK1989" s="178">
        <f t="shared" si="318"/>
        <v>0</v>
      </c>
    </row>
    <row r="1990" spans="1:37" ht="30" customHeight="1" x14ac:dyDescent="0.25">
      <c r="A1990" s="115">
        <v>1989</v>
      </c>
      <c r="B1990" s="79" t="s">
        <v>4246</v>
      </c>
      <c r="C1990" s="85" t="s">
        <v>4252</v>
      </c>
      <c r="D1990" s="86" t="s">
        <v>1</v>
      </c>
      <c r="E1990" s="86" t="s">
        <v>1</v>
      </c>
      <c r="F1990" s="86" t="s">
        <v>1</v>
      </c>
      <c r="G1990" s="86" t="s">
        <v>1</v>
      </c>
      <c r="H1990" s="169">
        <f t="shared" si="319"/>
        <v>0.05</v>
      </c>
      <c r="I1990" s="170" t="str">
        <f t="shared" si="320"/>
        <v>REMOTA</v>
      </c>
      <c r="J1990" s="292">
        <v>15256802</v>
      </c>
      <c r="K1990" s="221">
        <v>0</v>
      </c>
      <c r="L1990" s="83" t="s">
        <v>147</v>
      </c>
      <c r="M1990" s="188"/>
      <c r="N1990" s="83" t="s">
        <v>509</v>
      </c>
      <c r="O1990" s="189" t="s">
        <v>509</v>
      </c>
      <c r="P1990" s="83" t="s">
        <v>508</v>
      </c>
      <c r="Q1990" s="86" t="s">
        <v>163</v>
      </c>
      <c r="R1990" s="86" t="s">
        <v>4408</v>
      </c>
      <c r="S1990" s="79">
        <v>41064</v>
      </c>
      <c r="T1990" s="86">
        <v>67274</v>
      </c>
      <c r="U1990" s="83" t="s">
        <v>76</v>
      </c>
      <c r="V1990" s="83" t="s">
        <v>4420</v>
      </c>
      <c r="W1990" s="171">
        <v>44074</v>
      </c>
      <c r="X1990" s="172" t="e">
        <f>+CONCATENATE(TEXT(#REF!,"yyyy"),"-",TEXT(#REF!,"mm"))</f>
        <v>#REF!</v>
      </c>
      <c r="Y1990" s="173" t="str">
        <f t="shared" si="312"/>
        <v>14</v>
      </c>
      <c r="Z1990" s="172" t="str">
        <f t="shared" si="313"/>
        <v>2020-07</v>
      </c>
      <c r="AA1990" s="170" t="e">
        <f>+VLOOKUP(Z1990,#REF!,2,FALSE)/VLOOKUP(X1990,#REF!,2,FALSE)</f>
        <v>#REF!</v>
      </c>
      <c r="AB1990" s="174" t="e">
        <f t="shared" si="314"/>
        <v>#REF!</v>
      </c>
      <c r="AC1990" s="174" t="e">
        <f t="shared" si="315"/>
        <v>#REF!</v>
      </c>
      <c r="AD1990" s="175" t="e">
        <f>+#REF!+365*Y1990</f>
        <v>#REF!</v>
      </c>
      <c r="AE1990" s="176" t="e">
        <f t="shared" si="316"/>
        <v>#REF!</v>
      </c>
      <c r="AF1990" s="170" t="e">
        <f>+VLOOKUP(CONCATENATE(TEXT(W1990,"yyyy"),"-",TEXT(W1990,"mm")),#REF!,2,0)</f>
        <v>#REF!</v>
      </c>
      <c r="AG1990" s="177" t="e">
        <f>+(AC1990*(1+'INFLAC PROYECTADA'!$B$8)^(AE1990))/((1+DEMANDADO!AF1990)^(AE1990))</f>
        <v>#REF!</v>
      </c>
      <c r="AH1990" s="169">
        <f>(0.2*VLOOKUP(D1990,'%.'!$A$1:$B$4,2,FALSE))+(0.35*VLOOKUP(E1990,'%.'!$A$1:$B$4,2,FALSE))+(0.1*VLOOKUP(F1990,'%.'!$A$1:$B$4,2,FALSE))+(0.35*VLOOKUP(G1990,'%.'!$A$1:$B$4,2,FALSE))</f>
        <v>0.05</v>
      </c>
      <c r="AI1990" s="128" t="str">
        <f t="shared" si="321"/>
        <v>REMOTA</v>
      </c>
      <c r="AJ1990" s="128" t="str">
        <f t="shared" si="317"/>
        <v>No se registra</v>
      </c>
      <c r="AK1990" s="178">
        <f t="shared" si="318"/>
        <v>0</v>
      </c>
    </row>
    <row r="1991" spans="1:37" ht="30" customHeight="1" x14ac:dyDescent="0.25">
      <c r="A1991" s="115">
        <v>1990</v>
      </c>
      <c r="B1991" s="79" t="s">
        <v>802</v>
      </c>
      <c r="C1991" s="85" t="s">
        <v>4253</v>
      </c>
      <c r="D1991" s="86" t="s">
        <v>1</v>
      </c>
      <c r="E1991" s="86" t="s">
        <v>1</v>
      </c>
      <c r="F1991" s="86" t="s">
        <v>1</v>
      </c>
      <c r="G1991" s="86" t="s">
        <v>1</v>
      </c>
      <c r="H1991" s="169">
        <f t="shared" si="319"/>
        <v>0.05</v>
      </c>
      <c r="I1991" s="170" t="str">
        <f t="shared" si="320"/>
        <v>REMOTA</v>
      </c>
      <c r="J1991" s="292">
        <v>76217680</v>
      </c>
      <c r="K1991" s="221">
        <v>0</v>
      </c>
      <c r="L1991" s="83" t="s">
        <v>131</v>
      </c>
      <c r="M1991" s="188"/>
      <c r="N1991" s="83" t="s">
        <v>509</v>
      </c>
      <c r="O1991" s="189" t="s">
        <v>509</v>
      </c>
      <c r="P1991" s="83" t="s">
        <v>410</v>
      </c>
      <c r="Q1991" s="86" t="s">
        <v>163</v>
      </c>
      <c r="R1991" s="86" t="s">
        <v>4408</v>
      </c>
      <c r="S1991" s="79">
        <v>41064</v>
      </c>
      <c r="T1991" s="86">
        <v>67274</v>
      </c>
      <c r="U1991" s="83" t="s">
        <v>76</v>
      </c>
      <c r="V1991" s="83" t="s">
        <v>4421</v>
      </c>
      <c r="W1991" s="171">
        <v>44074</v>
      </c>
      <c r="X1991" s="172" t="e">
        <f>+CONCATENATE(TEXT(#REF!,"yyyy"),"-",TEXT(#REF!,"mm"))</f>
        <v>#REF!</v>
      </c>
      <c r="Y1991" s="173" t="str">
        <f t="shared" si="312"/>
        <v>9</v>
      </c>
      <c r="Z1991" s="172" t="str">
        <f t="shared" si="313"/>
        <v>2020-07</v>
      </c>
      <c r="AA1991" s="170" t="e">
        <f>+VLOOKUP(Z1991,#REF!,2,FALSE)/VLOOKUP(X1991,#REF!,2,FALSE)</f>
        <v>#REF!</v>
      </c>
      <c r="AB1991" s="174" t="e">
        <f t="shared" si="314"/>
        <v>#REF!</v>
      </c>
      <c r="AC1991" s="174" t="e">
        <f t="shared" si="315"/>
        <v>#REF!</v>
      </c>
      <c r="AD1991" s="175" t="e">
        <f>+#REF!+365*Y1991</f>
        <v>#REF!</v>
      </c>
      <c r="AE1991" s="176" t="e">
        <f t="shared" si="316"/>
        <v>#REF!</v>
      </c>
      <c r="AF1991" s="170" t="e">
        <f>+VLOOKUP(CONCATENATE(TEXT(W1991,"yyyy"),"-",TEXT(W1991,"mm")),#REF!,2,0)</f>
        <v>#REF!</v>
      </c>
      <c r="AG1991" s="177" t="e">
        <f>+(AC1991*(1+'INFLAC PROYECTADA'!$B$8)^(AE1991))/((1+DEMANDADO!AF1991)^(AE1991))</f>
        <v>#REF!</v>
      </c>
      <c r="AH1991" s="169">
        <f>(0.2*VLOOKUP(D1991,'%.'!$A$1:$B$4,2,FALSE))+(0.35*VLOOKUP(E1991,'%.'!$A$1:$B$4,2,FALSE))+(0.1*VLOOKUP(F1991,'%.'!$A$1:$B$4,2,FALSE))+(0.35*VLOOKUP(G1991,'%.'!$A$1:$B$4,2,FALSE))</f>
        <v>0.05</v>
      </c>
      <c r="AI1991" s="128" t="str">
        <f t="shared" si="321"/>
        <v>REMOTA</v>
      </c>
      <c r="AJ1991" s="128" t="str">
        <f t="shared" si="317"/>
        <v>No se registra</v>
      </c>
      <c r="AK1991" s="178">
        <f t="shared" si="318"/>
        <v>0</v>
      </c>
    </row>
    <row r="1992" spans="1:37" ht="30" customHeight="1" x14ac:dyDescent="0.25">
      <c r="A1992" s="115">
        <v>1991</v>
      </c>
      <c r="B1992" s="79" t="s">
        <v>802</v>
      </c>
      <c r="C1992" s="85" t="s">
        <v>4254</v>
      </c>
      <c r="D1992" s="86" t="s">
        <v>48</v>
      </c>
      <c r="E1992" s="86" t="s">
        <v>0</v>
      </c>
      <c r="F1992" s="86" t="s">
        <v>48</v>
      </c>
      <c r="G1992" s="86" t="s">
        <v>48</v>
      </c>
      <c r="H1992" s="169">
        <f t="shared" si="319"/>
        <v>0.67499999999999993</v>
      </c>
      <c r="I1992" s="170" t="str">
        <f t="shared" si="320"/>
        <v>ALTA</v>
      </c>
      <c r="J1992" s="292">
        <v>12000000</v>
      </c>
      <c r="K1992" s="221">
        <v>0.8</v>
      </c>
      <c r="L1992" s="83" t="s">
        <v>136</v>
      </c>
      <c r="M1992" s="188"/>
      <c r="N1992" s="83" t="s">
        <v>509</v>
      </c>
      <c r="O1992" s="189" t="s">
        <v>509</v>
      </c>
      <c r="P1992" s="83" t="s">
        <v>4422</v>
      </c>
      <c r="Q1992" s="86" t="s">
        <v>163</v>
      </c>
      <c r="R1992" s="86" t="s">
        <v>4408</v>
      </c>
      <c r="S1992" s="79">
        <v>41064</v>
      </c>
      <c r="T1992" s="86">
        <v>67274</v>
      </c>
      <c r="U1992" s="83" t="s">
        <v>169</v>
      </c>
      <c r="V1992" s="83" t="s">
        <v>4423</v>
      </c>
      <c r="W1992" s="171">
        <v>44074</v>
      </c>
      <c r="X1992" s="172" t="e">
        <f>+CONCATENATE(TEXT(#REF!,"yyyy"),"-",TEXT(#REF!,"mm"))</f>
        <v>#REF!</v>
      </c>
      <c r="Y1992" s="173" t="str">
        <f t="shared" si="312"/>
        <v>9</v>
      </c>
      <c r="Z1992" s="172" t="str">
        <f t="shared" si="313"/>
        <v>2020-07</v>
      </c>
      <c r="AA1992" s="170" t="e">
        <f>+VLOOKUP(Z1992,#REF!,2,FALSE)/VLOOKUP(X1992,#REF!,2,FALSE)</f>
        <v>#REF!</v>
      </c>
      <c r="AB1992" s="174" t="e">
        <f t="shared" si="314"/>
        <v>#REF!</v>
      </c>
      <c r="AC1992" s="174" t="e">
        <f t="shared" si="315"/>
        <v>#REF!</v>
      </c>
      <c r="AD1992" s="175" t="e">
        <f>+#REF!+365*Y1992</f>
        <v>#REF!</v>
      </c>
      <c r="AE1992" s="176" t="e">
        <f t="shared" si="316"/>
        <v>#REF!</v>
      </c>
      <c r="AF1992" s="170" t="e">
        <f>+VLOOKUP(CONCATENATE(TEXT(W1992,"yyyy"),"-",TEXT(W1992,"mm")),#REF!,2,0)</f>
        <v>#REF!</v>
      </c>
      <c r="AG1992" s="177" t="e">
        <f>+(AC1992*(1+'INFLAC PROYECTADA'!$B$8)^(AE1992))/((1+DEMANDADO!AF1992)^(AE1992))</f>
        <v>#REF!</v>
      </c>
      <c r="AH1992" s="169">
        <f>(0.2*VLOOKUP(D1992,'%.'!$A$1:$B$4,2,FALSE))+(0.35*VLOOKUP(E1992,'%.'!$A$1:$B$4,2,FALSE))+(0.1*VLOOKUP(F1992,'%.'!$A$1:$B$4,2,FALSE))+(0.35*VLOOKUP(G1992,'%.'!$A$1:$B$4,2,FALSE))</f>
        <v>0.67499999999999993</v>
      </c>
      <c r="AI1992" s="128" t="str">
        <f t="shared" si="321"/>
        <v>ALTA</v>
      </c>
      <c r="AJ1992" s="128" t="str">
        <f t="shared" si="317"/>
        <v>Provisión contable</v>
      </c>
      <c r="AK1992" s="178" t="e">
        <f t="shared" si="318"/>
        <v>#REF!</v>
      </c>
    </row>
    <row r="1993" spans="1:37" ht="30" customHeight="1" x14ac:dyDescent="0.25">
      <c r="A1993" s="115">
        <v>1992</v>
      </c>
      <c r="B1993" s="79" t="s">
        <v>4255</v>
      </c>
      <c r="C1993" s="85" t="s">
        <v>4256</v>
      </c>
      <c r="D1993" s="86" t="s">
        <v>48</v>
      </c>
      <c r="E1993" s="86" t="s">
        <v>48</v>
      </c>
      <c r="F1993" s="86" t="s">
        <v>48</v>
      </c>
      <c r="G1993" s="86" t="s">
        <v>48</v>
      </c>
      <c r="H1993" s="169">
        <f t="shared" si="319"/>
        <v>0.5</v>
      </c>
      <c r="I1993" s="170" t="str">
        <f t="shared" si="320"/>
        <v>MEDIA</v>
      </c>
      <c r="J1993" s="292">
        <v>276730059</v>
      </c>
      <c r="K1993" s="221">
        <v>0.8</v>
      </c>
      <c r="L1993" s="83" t="s">
        <v>133</v>
      </c>
      <c r="M1993" s="188"/>
      <c r="N1993" s="83" t="s">
        <v>509</v>
      </c>
      <c r="O1993" s="189" t="s">
        <v>509</v>
      </c>
      <c r="P1993" s="83" t="s">
        <v>406</v>
      </c>
      <c r="Q1993" s="86" t="s">
        <v>163</v>
      </c>
      <c r="R1993" s="86" t="s">
        <v>4408</v>
      </c>
      <c r="S1993" s="79">
        <v>41064</v>
      </c>
      <c r="T1993" s="86">
        <v>67274</v>
      </c>
      <c r="U1993" s="83" t="s">
        <v>21</v>
      </c>
      <c r="V1993" s="83" t="s">
        <v>4424</v>
      </c>
      <c r="W1993" s="171">
        <v>44074</v>
      </c>
      <c r="X1993" s="172" t="e">
        <f>+CONCATENATE(TEXT(#REF!,"yyyy"),"-",TEXT(#REF!,"mm"))</f>
        <v>#REF!</v>
      </c>
      <c r="Y1993" s="173" t="str">
        <f t="shared" si="312"/>
        <v>8</v>
      </c>
      <c r="Z1993" s="172" t="str">
        <f t="shared" si="313"/>
        <v>2020-07</v>
      </c>
      <c r="AA1993" s="170" t="e">
        <f>+VLOOKUP(Z1993,#REF!,2,FALSE)/VLOOKUP(X1993,#REF!,2,FALSE)</f>
        <v>#REF!</v>
      </c>
      <c r="AB1993" s="174" t="e">
        <f t="shared" si="314"/>
        <v>#REF!</v>
      </c>
      <c r="AC1993" s="174" t="e">
        <f t="shared" si="315"/>
        <v>#REF!</v>
      </c>
      <c r="AD1993" s="175" t="e">
        <f>+#REF!+365*Y1993</f>
        <v>#REF!</v>
      </c>
      <c r="AE1993" s="176" t="e">
        <f t="shared" si="316"/>
        <v>#REF!</v>
      </c>
      <c r="AF1993" s="170" t="e">
        <f>+VLOOKUP(CONCATENATE(TEXT(W1993,"yyyy"),"-",TEXT(W1993,"mm")),#REF!,2,0)</f>
        <v>#REF!</v>
      </c>
      <c r="AG1993" s="177" t="e">
        <f>+(AC1993*(1+'INFLAC PROYECTADA'!$B$8)^(AE1993))/((1+DEMANDADO!AF1993)^(AE1993))</f>
        <v>#REF!</v>
      </c>
      <c r="AH1993" s="169">
        <f>(0.2*VLOOKUP(D1993,'%.'!$A$1:$B$4,2,FALSE))+(0.35*VLOOKUP(E1993,'%.'!$A$1:$B$4,2,FALSE))+(0.1*VLOOKUP(F1993,'%.'!$A$1:$B$4,2,FALSE))+(0.35*VLOOKUP(G1993,'%.'!$A$1:$B$4,2,FALSE))</f>
        <v>0.5</v>
      </c>
      <c r="AI1993" s="128" t="str">
        <f t="shared" si="321"/>
        <v>MEDIA</v>
      </c>
      <c r="AJ1993" s="128" t="str">
        <f t="shared" si="317"/>
        <v>Cuentas de Orden</v>
      </c>
      <c r="AK1993" s="178" t="e">
        <f t="shared" si="318"/>
        <v>#REF!</v>
      </c>
    </row>
    <row r="1994" spans="1:37" ht="30" customHeight="1" x14ac:dyDescent="0.25">
      <c r="A1994" s="115">
        <v>1993</v>
      </c>
      <c r="B1994" s="79" t="s">
        <v>4257</v>
      </c>
      <c r="C1994" s="85" t="s">
        <v>2796</v>
      </c>
      <c r="D1994" s="86" t="s">
        <v>1</v>
      </c>
      <c r="E1994" s="86" t="s">
        <v>1</v>
      </c>
      <c r="F1994" s="86" t="s">
        <v>48</v>
      </c>
      <c r="G1994" s="86" t="s">
        <v>1</v>
      </c>
      <c r="H1994" s="169">
        <f t="shared" si="319"/>
        <v>9.5000000000000001E-2</v>
      </c>
      <c r="I1994" s="170" t="str">
        <f t="shared" si="320"/>
        <v>REMOTA</v>
      </c>
      <c r="J1994" s="292">
        <v>13226025</v>
      </c>
      <c r="K1994" s="221">
        <v>0</v>
      </c>
      <c r="L1994" s="83" t="s">
        <v>133</v>
      </c>
      <c r="M1994" s="188"/>
      <c r="N1994" s="83" t="s">
        <v>509</v>
      </c>
      <c r="O1994" s="189" t="s">
        <v>509</v>
      </c>
      <c r="P1994" s="83" t="s">
        <v>4416</v>
      </c>
      <c r="Q1994" s="86" t="s">
        <v>163</v>
      </c>
      <c r="R1994" s="86" t="s">
        <v>4408</v>
      </c>
      <c r="S1994" s="79">
        <v>41064</v>
      </c>
      <c r="T1994" s="86">
        <v>67274</v>
      </c>
      <c r="U1994" s="83"/>
      <c r="V1994" s="83" t="s">
        <v>4412</v>
      </c>
      <c r="W1994" s="171">
        <v>44074</v>
      </c>
      <c r="X1994" s="172" t="e">
        <f>+CONCATENATE(TEXT(#REF!,"yyyy"),"-",TEXT(#REF!,"mm"))</f>
        <v>#REF!</v>
      </c>
      <c r="Y1994" s="173" t="str">
        <f t="shared" si="312"/>
        <v>8</v>
      </c>
      <c r="Z1994" s="172" t="str">
        <f t="shared" si="313"/>
        <v>2020-07</v>
      </c>
      <c r="AA1994" s="170" t="e">
        <f>+VLOOKUP(Z1994,#REF!,2,FALSE)/VLOOKUP(X1994,#REF!,2,FALSE)</f>
        <v>#REF!</v>
      </c>
      <c r="AB1994" s="174" t="e">
        <f t="shared" si="314"/>
        <v>#REF!</v>
      </c>
      <c r="AC1994" s="174" t="e">
        <f t="shared" si="315"/>
        <v>#REF!</v>
      </c>
      <c r="AD1994" s="175" t="e">
        <f>+#REF!+365*Y1994</f>
        <v>#REF!</v>
      </c>
      <c r="AE1994" s="176" t="e">
        <f t="shared" si="316"/>
        <v>#REF!</v>
      </c>
      <c r="AF1994" s="170" t="e">
        <f>+VLOOKUP(CONCATENATE(TEXT(W1994,"yyyy"),"-",TEXT(W1994,"mm")),#REF!,2,0)</f>
        <v>#REF!</v>
      </c>
      <c r="AG1994" s="177" t="e">
        <f>+(AC1994*(1+'INFLAC PROYECTADA'!$B$8)^(AE1994))/((1+DEMANDADO!AF1994)^(AE1994))</f>
        <v>#REF!</v>
      </c>
      <c r="AH1994" s="169">
        <f>(0.2*VLOOKUP(D1994,'%.'!$A$1:$B$4,2,FALSE))+(0.35*VLOOKUP(E1994,'%.'!$A$1:$B$4,2,FALSE))+(0.1*VLOOKUP(F1994,'%.'!$A$1:$B$4,2,FALSE))+(0.35*VLOOKUP(G1994,'%.'!$A$1:$B$4,2,FALSE))</f>
        <v>9.5000000000000001E-2</v>
      </c>
      <c r="AI1994" s="128" t="str">
        <f t="shared" si="321"/>
        <v>REMOTA</v>
      </c>
      <c r="AJ1994" s="128" t="str">
        <f t="shared" si="317"/>
        <v>No se registra</v>
      </c>
      <c r="AK1994" s="178">
        <f t="shared" si="318"/>
        <v>0</v>
      </c>
    </row>
    <row r="1995" spans="1:37" ht="30" customHeight="1" x14ac:dyDescent="0.25">
      <c r="A1995" s="115">
        <v>1994</v>
      </c>
      <c r="B1995" s="79" t="s">
        <v>4239</v>
      </c>
      <c r="C1995" s="85" t="s">
        <v>4258</v>
      </c>
      <c r="D1995" s="86" t="s">
        <v>48</v>
      </c>
      <c r="E1995" s="86" t="s">
        <v>48</v>
      </c>
      <c r="F1995" s="86" t="s">
        <v>48</v>
      </c>
      <c r="G1995" s="86" t="s">
        <v>48</v>
      </c>
      <c r="H1995" s="169">
        <f t="shared" si="319"/>
        <v>0.5</v>
      </c>
      <c r="I1995" s="170" t="str">
        <f t="shared" si="320"/>
        <v>MEDIA</v>
      </c>
      <c r="J1995" s="292">
        <v>593677804</v>
      </c>
      <c r="K1995" s="221">
        <v>0.5</v>
      </c>
      <c r="L1995" s="83" t="s">
        <v>131</v>
      </c>
      <c r="M1995" s="188"/>
      <c r="N1995" s="83" t="s">
        <v>509</v>
      </c>
      <c r="O1995" s="189" t="s">
        <v>509</v>
      </c>
      <c r="P1995" s="83" t="s">
        <v>4416</v>
      </c>
      <c r="Q1995" s="86" t="s">
        <v>163</v>
      </c>
      <c r="R1995" s="86" t="s">
        <v>4408</v>
      </c>
      <c r="S1995" s="79">
        <v>41064</v>
      </c>
      <c r="T1995" s="86">
        <v>67274</v>
      </c>
      <c r="U1995" s="83" t="s">
        <v>177</v>
      </c>
      <c r="V1995" s="83" t="s">
        <v>4425</v>
      </c>
      <c r="W1995" s="171">
        <v>44074</v>
      </c>
      <c r="X1995" s="172" t="e">
        <f>+CONCATENATE(TEXT(#REF!,"yyyy"),"-",TEXT(#REF!,"mm"))</f>
        <v>#REF!</v>
      </c>
      <c r="Y1995" s="173" t="str">
        <f t="shared" si="312"/>
        <v>8</v>
      </c>
      <c r="Z1995" s="172" t="str">
        <f t="shared" si="313"/>
        <v>2020-07</v>
      </c>
      <c r="AA1995" s="170" t="e">
        <f>+VLOOKUP(Z1995,#REF!,2,FALSE)/VLOOKUP(X1995,#REF!,2,FALSE)</f>
        <v>#REF!</v>
      </c>
      <c r="AB1995" s="174" t="e">
        <f t="shared" si="314"/>
        <v>#REF!</v>
      </c>
      <c r="AC1995" s="174" t="e">
        <f t="shared" si="315"/>
        <v>#REF!</v>
      </c>
      <c r="AD1995" s="175" t="e">
        <f>+#REF!+365*Y1995</f>
        <v>#REF!</v>
      </c>
      <c r="AE1995" s="176" t="e">
        <f t="shared" si="316"/>
        <v>#REF!</v>
      </c>
      <c r="AF1995" s="170" t="e">
        <f>+VLOOKUP(CONCATENATE(TEXT(W1995,"yyyy"),"-",TEXT(W1995,"mm")),#REF!,2,0)</f>
        <v>#REF!</v>
      </c>
      <c r="AG1995" s="177" t="e">
        <f>+(AC1995*(1+'INFLAC PROYECTADA'!$B$8)^(AE1995))/((1+DEMANDADO!AF1995)^(AE1995))</f>
        <v>#REF!</v>
      </c>
      <c r="AH1995" s="169">
        <f>(0.2*VLOOKUP(D1995,'%.'!$A$1:$B$4,2,FALSE))+(0.35*VLOOKUP(E1995,'%.'!$A$1:$B$4,2,FALSE))+(0.1*VLOOKUP(F1995,'%.'!$A$1:$B$4,2,FALSE))+(0.35*VLOOKUP(G1995,'%.'!$A$1:$B$4,2,FALSE))</f>
        <v>0.5</v>
      </c>
      <c r="AI1995" s="128" t="str">
        <f t="shared" si="321"/>
        <v>MEDIA</v>
      </c>
      <c r="AJ1995" s="128" t="str">
        <f t="shared" si="317"/>
        <v>Cuentas de Orden</v>
      </c>
      <c r="AK1995" s="178" t="e">
        <f t="shared" si="318"/>
        <v>#REF!</v>
      </c>
    </row>
    <row r="1996" spans="1:37" ht="30" customHeight="1" x14ac:dyDescent="0.25">
      <c r="A1996" s="115">
        <v>1995</v>
      </c>
      <c r="B1996" s="79" t="s">
        <v>802</v>
      </c>
      <c r="C1996" s="85" t="s">
        <v>4259</v>
      </c>
      <c r="D1996" s="86" t="s">
        <v>0</v>
      </c>
      <c r="E1996" s="86" t="s">
        <v>48</v>
      </c>
      <c r="F1996" s="86" t="s">
        <v>0</v>
      </c>
      <c r="G1996" s="86" t="s">
        <v>48</v>
      </c>
      <c r="H1996" s="169">
        <f t="shared" si="319"/>
        <v>0.64999999999999991</v>
      </c>
      <c r="I1996" s="170" t="str">
        <f t="shared" si="320"/>
        <v>ALTA</v>
      </c>
      <c r="J1996" s="292">
        <v>1979338227</v>
      </c>
      <c r="K1996" s="221">
        <v>1</v>
      </c>
      <c r="L1996" s="83" t="s">
        <v>130</v>
      </c>
      <c r="M1996" s="188"/>
      <c r="N1996" s="83" t="s">
        <v>509</v>
      </c>
      <c r="O1996" s="189" t="s">
        <v>509</v>
      </c>
      <c r="P1996" s="83" t="s">
        <v>4416</v>
      </c>
      <c r="Q1996" s="86" t="s">
        <v>163</v>
      </c>
      <c r="R1996" s="86" t="s">
        <v>4408</v>
      </c>
      <c r="S1996" s="79">
        <v>41064</v>
      </c>
      <c r="T1996" s="86">
        <v>67274</v>
      </c>
      <c r="U1996" s="83" t="s">
        <v>178</v>
      </c>
      <c r="V1996" s="83" t="s">
        <v>4426</v>
      </c>
      <c r="W1996" s="171">
        <v>44074</v>
      </c>
      <c r="X1996" s="172" t="e">
        <f>+CONCATENATE(TEXT(#REF!,"yyyy"),"-",TEXT(#REF!,"mm"))</f>
        <v>#REF!</v>
      </c>
      <c r="Y1996" s="173" t="str">
        <f t="shared" si="312"/>
        <v>8</v>
      </c>
      <c r="Z1996" s="172" t="str">
        <f t="shared" si="313"/>
        <v>2020-07</v>
      </c>
      <c r="AA1996" s="170" t="e">
        <f>+VLOOKUP(Z1996,#REF!,2,FALSE)/VLOOKUP(X1996,#REF!,2,FALSE)</f>
        <v>#REF!</v>
      </c>
      <c r="AB1996" s="174" t="e">
        <f t="shared" si="314"/>
        <v>#REF!</v>
      </c>
      <c r="AC1996" s="174" t="e">
        <f t="shared" si="315"/>
        <v>#REF!</v>
      </c>
      <c r="AD1996" s="175" t="e">
        <f>+#REF!+365*Y1996</f>
        <v>#REF!</v>
      </c>
      <c r="AE1996" s="176" t="e">
        <f t="shared" si="316"/>
        <v>#REF!</v>
      </c>
      <c r="AF1996" s="170" t="e">
        <f>+VLOOKUP(CONCATENATE(TEXT(W1996,"yyyy"),"-",TEXT(W1996,"mm")),#REF!,2,0)</f>
        <v>#REF!</v>
      </c>
      <c r="AG1996" s="177" t="e">
        <f>+(AC1996*(1+'INFLAC PROYECTADA'!$B$8)^(AE1996))/((1+DEMANDADO!AF1996)^(AE1996))</f>
        <v>#REF!</v>
      </c>
      <c r="AH1996" s="169">
        <f>(0.2*VLOOKUP(D1996,'%.'!$A$1:$B$4,2,FALSE))+(0.35*VLOOKUP(E1996,'%.'!$A$1:$B$4,2,FALSE))+(0.1*VLOOKUP(F1996,'%.'!$A$1:$B$4,2,FALSE))+(0.35*VLOOKUP(G1996,'%.'!$A$1:$B$4,2,FALSE))</f>
        <v>0.64999999999999991</v>
      </c>
      <c r="AI1996" s="128" t="str">
        <f t="shared" si="321"/>
        <v>ALTA</v>
      </c>
      <c r="AJ1996" s="128" t="str">
        <f t="shared" si="317"/>
        <v>Provisión contable</v>
      </c>
      <c r="AK1996" s="178" t="e">
        <f t="shared" si="318"/>
        <v>#REF!</v>
      </c>
    </row>
    <row r="1997" spans="1:37" ht="30" customHeight="1" x14ac:dyDescent="0.25">
      <c r="A1997" s="115">
        <v>1996</v>
      </c>
      <c r="B1997" s="79" t="s">
        <v>4260</v>
      </c>
      <c r="C1997" s="85" t="s">
        <v>4261</v>
      </c>
      <c r="D1997" s="86" t="s">
        <v>1</v>
      </c>
      <c r="E1997" s="86" t="s">
        <v>1</v>
      </c>
      <c r="F1997" s="86" t="s">
        <v>1</v>
      </c>
      <c r="G1997" s="86" t="s">
        <v>1</v>
      </c>
      <c r="H1997" s="169">
        <f t="shared" si="319"/>
        <v>0.05</v>
      </c>
      <c r="I1997" s="170" t="str">
        <f t="shared" si="320"/>
        <v>REMOTA</v>
      </c>
      <c r="J1997" s="292">
        <v>84000000</v>
      </c>
      <c r="K1997" s="221">
        <v>0</v>
      </c>
      <c r="L1997" s="83" t="s">
        <v>133</v>
      </c>
      <c r="M1997" s="188"/>
      <c r="N1997" s="83" t="s">
        <v>509</v>
      </c>
      <c r="O1997" s="189" t="s">
        <v>509</v>
      </c>
      <c r="P1997" s="83" t="s">
        <v>4416</v>
      </c>
      <c r="Q1997" s="86" t="s">
        <v>163</v>
      </c>
      <c r="R1997" s="86" t="s">
        <v>4408</v>
      </c>
      <c r="S1997" s="79">
        <v>41064</v>
      </c>
      <c r="T1997" s="86">
        <v>67274</v>
      </c>
      <c r="U1997" s="83" t="s">
        <v>183</v>
      </c>
      <c r="V1997" s="83" t="s">
        <v>4427</v>
      </c>
      <c r="W1997" s="171">
        <v>44074</v>
      </c>
      <c r="X1997" s="172" t="e">
        <f>+CONCATENATE(TEXT(#REF!,"yyyy"),"-",TEXT(#REF!,"mm"))</f>
        <v>#REF!</v>
      </c>
      <c r="Y1997" s="173" t="str">
        <f t="shared" si="312"/>
        <v>8</v>
      </c>
      <c r="Z1997" s="172" t="str">
        <f t="shared" si="313"/>
        <v>2020-07</v>
      </c>
      <c r="AA1997" s="170" t="e">
        <f>+VLOOKUP(Z1997,#REF!,2,FALSE)/VLOOKUP(X1997,#REF!,2,FALSE)</f>
        <v>#REF!</v>
      </c>
      <c r="AB1997" s="174" t="e">
        <f t="shared" si="314"/>
        <v>#REF!</v>
      </c>
      <c r="AC1997" s="174" t="e">
        <f t="shared" si="315"/>
        <v>#REF!</v>
      </c>
      <c r="AD1997" s="175" t="e">
        <f>+#REF!+365*Y1997</f>
        <v>#REF!</v>
      </c>
      <c r="AE1997" s="176" t="e">
        <f t="shared" si="316"/>
        <v>#REF!</v>
      </c>
      <c r="AF1997" s="170" t="e">
        <f>+VLOOKUP(CONCATENATE(TEXT(W1997,"yyyy"),"-",TEXT(W1997,"mm")),#REF!,2,0)</f>
        <v>#REF!</v>
      </c>
      <c r="AG1997" s="177" t="e">
        <f>+(AC1997*(1+'INFLAC PROYECTADA'!$B$8)^(AE1997))/((1+DEMANDADO!AF1997)^(AE1997))</f>
        <v>#REF!</v>
      </c>
      <c r="AH1997" s="169">
        <f>(0.2*VLOOKUP(D1997,'%.'!$A$1:$B$4,2,FALSE))+(0.35*VLOOKUP(E1997,'%.'!$A$1:$B$4,2,FALSE))+(0.1*VLOOKUP(F1997,'%.'!$A$1:$B$4,2,FALSE))+(0.35*VLOOKUP(G1997,'%.'!$A$1:$B$4,2,FALSE))</f>
        <v>0.05</v>
      </c>
      <c r="AI1997" s="128" t="str">
        <f t="shared" si="321"/>
        <v>REMOTA</v>
      </c>
      <c r="AJ1997" s="128" t="str">
        <f t="shared" si="317"/>
        <v>No se registra</v>
      </c>
      <c r="AK1997" s="178">
        <f t="shared" si="318"/>
        <v>0</v>
      </c>
    </row>
    <row r="1998" spans="1:37" ht="30" customHeight="1" x14ac:dyDescent="0.25">
      <c r="A1998" s="115">
        <v>1997</v>
      </c>
      <c r="B1998" s="79" t="s">
        <v>4262</v>
      </c>
      <c r="C1998" s="85" t="s">
        <v>4263</v>
      </c>
      <c r="D1998" s="86" t="s">
        <v>1</v>
      </c>
      <c r="E1998" s="86" t="s">
        <v>1</v>
      </c>
      <c r="F1998" s="86" t="s">
        <v>1</v>
      </c>
      <c r="G1998" s="86" t="s">
        <v>1</v>
      </c>
      <c r="H1998" s="169">
        <f t="shared" si="319"/>
        <v>0.05</v>
      </c>
      <c r="I1998" s="170" t="str">
        <f t="shared" si="320"/>
        <v>REMOTA</v>
      </c>
      <c r="J1998" s="292">
        <v>416456604</v>
      </c>
      <c r="K1998" s="221">
        <v>0</v>
      </c>
      <c r="L1998" s="83" t="s">
        <v>131</v>
      </c>
      <c r="M1998" s="188"/>
      <c r="N1998" s="83" t="s">
        <v>509</v>
      </c>
      <c r="O1998" s="189" t="s">
        <v>509</v>
      </c>
      <c r="P1998" s="83" t="s">
        <v>410</v>
      </c>
      <c r="Q1998" s="86" t="s">
        <v>163</v>
      </c>
      <c r="R1998" s="86" t="s">
        <v>4408</v>
      </c>
      <c r="S1998" s="79">
        <v>41064</v>
      </c>
      <c r="T1998" s="86">
        <v>67274</v>
      </c>
      <c r="U1998" s="83" t="s">
        <v>21</v>
      </c>
      <c r="V1998" s="83" t="s">
        <v>4428</v>
      </c>
      <c r="W1998" s="171">
        <v>44074</v>
      </c>
      <c r="X1998" s="172" t="e">
        <f>+CONCATENATE(TEXT(#REF!,"yyyy"),"-",TEXT(#REF!,"mm"))</f>
        <v>#REF!</v>
      </c>
      <c r="Y1998" s="173" t="str">
        <f t="shared" si="312"/>
        <v>9</v>
      </c>
      <c r="Z1998" s="172" t="str">
        <f t="shared" si="313"/>
        <v>2020-07</v>
      </c>
      <c r="AA1998" s="170" t="e">
        <f>+VLOOKUP(Z1998,#REF!,2,FALSE)/VLOOKUP(X1998,#REF!,2,FALSE)</f>
        <v>#REF!</v>
      </c>
      <c r="AB1998" s="174" t="e">
        <f t="shared" si="314"/>
        <v>#REF!</v>
      </c>
      <c r="AC1998" s="174" t="e">
        <f t="shared" si="315"/>
        <v>#REF!</v>
      </c>
      <c r="AD1998" s="175" t="e">
        <f>+#REF!+365*Y1998</f>
        <v>#REF!</v>
      </c>
      <c r="AE1998" s="176" t="e">
        <f t="shared" si="316"/>
        <v>#REF!</v>
      </c>
      <c r="AF1998" s="170" t="e">
        <f>+VLOOKUP(CONCATENATE(TEXT(W1998,"yyyy"),"-",TEXT(W1998,"mm")),#REF!,2,0)</f>
        <v>#REF!</v>
      </c>
      <c r="AG1998" s="177" t="e">
        <f>+(AC1998*(1+'INFLAC PROYECTADA'!$B$8)^(AE1998))/((1+DEMANDADO!AF1998)^(AE1998))</f>
        <v>#REF!</v>
      </c>
      <c r="AH1998" s="169">
        <f>(0.2*VLOOKUP(D1998,'%.'!$A$1:$B$4,2,FALSE))+(0.35*VLOOKUP(E1998,'%.'!$A$1:$B$4,2,FALSE))+(0.1*VLOOKUP(F1998,'%.'!$A$1:$B$4,2,FALSE))+(0.35*VLOOKUP(G1998,'%.'!$A$1:$B$4,2,FALSE))</f>
        <v>0.05</v>
      </c>
      <c r="AI1998" s="128" t="str">
        <f t="shared" si="321"/>
        <v>REMOTA</v>
      </c>
      <c r="AJ1998" s="128" t="str">
        <f t="shared" si="317"/>
        <v>No se registra</v>
      </c>
      <c r="AK1998" s="178">
        <f t="shared" si="318"/>
        <v>0</v>
      </c>
    </row>
    <row r="1999" spans="1:37" ht="30" customHeight="1" x14ac:dyDescent="0.25">
      <c r="A1999" s="115">
        <v>1998</v>
      </c>
      <c r="B1999" s="79" t="s">
        <v>4264</v>
      </c>
      <c r="C1999" s="85" t="s">
        <v>4265</v>
      </c>
      <c r="D1999" s="86" t="s">
        <v>1</v>
      </c>
      <c r="E1999" s="86" t="s">
        <v>1</v>
      </c>
      <c r="F1999" s="86" t="s">
        <v>1</v>
      </c>
      <c r="G1999" s="86" t="s">
        <v>1</v>
      </c>
      <c r="H1999" s="169">
        <f t="shared" si="319"/>
        <v>0.05</v>
      </c>
      <c r="I1999" s="170" t="str">
        <f t="shared" si="320"/>
        <v>REMOTA</v>
      </c>
      <c r="J1999" s="292">
        <v>17417346</v>
      </c>
      <c r="K1999" s="221">
        <v>0</v>
      </c>
      <c r="L1999" s="83" t="s">
        <v>136</v>
      </c>
      <c r="M1999" s="188"/>
      <c r="N1999" s="83" t="s">
        <v>509</v>
      </c>
      <c r="O1999" s="189" t="s">
        <v>509</v>
      </c>
      <c r="P1999" s="83" t="s">
        <v>410</v>
      </c>
      <c r="Q1999" s="86" t="s">
        <v>163</v>
      </c>
      <c r="R1999" s="86" t="s">
        <v>4408</v>
      </c>
      <c r="S1999" s="79">
        <v>41064</v>
      </c>
      <c r="T1999" s="86">
        <v>67274</v>
      </c>
      <c r="U1999" s="83" t="s">
        <v>171</v>
      </c>
      <c r="V1999" s="83" t="s">
        <v>4429</v>
      </c>
      <c r="W1999" s="171">
        <v>44074</v>
      </c>
      <c r="X1999" s="172" t="e">
        <f>+CONCATENATE(TEXT(#REF!,"yyyy"),"-",TEXT(#REF!,"mm"))</f>
        <v>#REF!</v>
      </c>
      <c r="Y1999" s="173" t="str">
        <f t="shared" si="312"/>
        <v>9</v>
      </c>
      <c r="Z1999" s="172" t="str">
        <f t="shared" si="313"/>
        <v>2020-07</v>
      </c>
      <c r="AA1999" s="170" t="e">
        <f>+VLOOKUP(Z1999,#REF!,2,FALSE)/VLOOKUP(X1999,#REF!,2,FALSE)</f>
        <v>#REF!</v>
      </c>
      <c r="AB1999" s="174" t="e">
        <f t="shared" si="314"/>
        <v>#REF!</v>
      </c>
      <c r="AC1999" s="174" t="e">
        <f t="shared" si="315"/>
        <v>#REF!</v>
      </c>
      <c r="AD1999" s="175" t="e">
        <f>+#REF!+365*Y1999</f>
        <v>#REF!</v>
      </c>
      <c r="AE1999" s="176" t="e">
        <f t="shared" si="316"/>
        <v>#REF!</v>
      </c>
      <c r="AF1999" s="170" t="e">
        <f>+VLOOKUP(CONCATENATE(TEXT(W1999,"yyyy"),"-",TEXT(W1999,"mm")),#REF!,2,0)</f>
        <v>#REF!</v>
      </c>
      <c r="AG1999" s="177" t="e">
        <f>+(AC1999*(1+'INFLAC PROYECTADA'!$B$8)^(AE1999))/((1+DEMANDADO!AF1999)^(AE1999))</f>
        <v>#REF!</v>
      </c>
      <c r="AH1999" s="169">
        <f>(0.2*VLOOKUP(D1999,'%.'!$A$1:$B$4,2,FALSE))+(0.35*VLOOKUP(E1999,'%.'!$A$1:$B$4,2,FALSE))+(0.1*VLOOKUP(F1999,'%.'!$A$1:$B$4,2,FALSE))+(0.35*VLOOKUP(G1999,'%.'!$A$1:$B$4,2,FALSE))</f>
        <v>0.05</v>
      </c>
      <c r="AI1999" s="128" t="str">
        <f t="shared" si="321"/>
        <v>REMOTA</v>
      </c>
      <c r="AJ1999" s="128" t="str">
        <f t="shared" si="317"/>
        <v>No se registra</v>
      </c>
      <c r="AK1999" s="178">
        <f t="shared" si="318"/>
        <v>0</v>
      </c>
    </row>
    <row r="2000" spans="1:37" ht="30" customHeight="1" x14ac:dyDescent="0.25">
      <c r="A2000" s="115">
        <v>1999</v>
      </c>
      <c r="B2000" s="79" t="s">
        <v>4249</v>
      </c>
      <c r="C2000" s="85" t="s">
        <v>564</v>
      </c>
      <c r="D2000" s="86" t="s">
        <v>1</v>
      </c>
      <c r="E2000" s="86" t="s">
        <v>1</v>
      </c>
      <c r="F2000" s="86" t="s">
        <v>1</v>
      </c>
      <c r="G2000" s="86" t="s">
        <v>1</v>
      </c>
      <c r="H2000" s="169">
        <f t="shared" si="319"/>
        <v>0.05</v>
      </c>
      <c r="I2000" s="170" t="str">
        <f t="shared" si="320"/>
        <v>REMOTA</v>
      </c>
      <c r="J2000" s="292">
        <v>74961523</v>
      </c>
      <c r="K2000" s="221">
        <v>0</v>
      </c>
      <c r="L2000" s="83" t="s">
        <v>131</v>
      </c>
      <c r="M2000" s="188"/>
      <c r="N2000" s="83" t="s">
        <v>509</v>
      </c>
      <c r="O2000" s="189" t="s">
        <v>509</v>
      </c>
      <c r="P2000" s="83" t="s">
        <v>406</v>
      </c>
      <c r="Q2000" s="86" t="s">
        <v>163</v>
      </c>
      <c r="R2000" s="86" t="s">
        <v>4408</v>
      </c>
      <c r="S2000" s="79">
        <v>41064</v>
      </c>
      <c r="T2000" s="86">
        <v>67274</v>
      </c>
      <c r="U2000" s="83" t="s">
        <v>171</v>
      </c>
      <c r="V2000" s="83" t="s">
        <v>4430</v>
      </c>
      <c r="W2000" s="171">
        <v>44074</v>
      </c>
      <c r="X2000" s="172" t="e">
        <f>+CONCATENATE(TEXT(#REF!,"yyyy"),"-",TEXT(#REF!,"mm"))</f>
        <v>#REF!</v>
      </c>
      <c r="Y2000" s="173" t="str">
        <f t="shared" si="312"/>
        <v>8</v>
      </c>
      <c r="Z2000" s="172" t="str">
        <f t="shared" si="313"/>
        <v>2020-07</v>
      </c>
      <c r="AA2000" s="170" t="e">
        <f>+VLOOKUP(Z2000,#REF!,2,FALSE)/VLOOKUP(X2000,#REF!,2,FALSE)</f>
        <v>#REF!</v>
      </c>
      <c r="AB2000" s="174" t="e">
        <f t="shared" si="314"/>
        <v>#REF!</v>
      </c>
      <c r="AC2000" s="174" t="e">
        <f t="shared" si="315"/>
        <v>#REF!</v>
      </c>
      <c r="AD2000" s="175" t="e">
        <f>+#REF!+365*Y2000</f>
        <v>#REF!</v>
      </c>
      <c r="AE2000" s="176" t="e">
        <f t="shared" si="316"/>
        <v>#REF!</v>
      </c>
      <c r="AF2000" s="170" t="e">
        <f>+VLOOKUP(CONCATENATE(TEXT(W2000,"yyyy"),"-",TEXT(W2000,"mm")),#REF!,2,0)</f>
        <v>#REF!</v>
      </c>
      <c r="AG2000" s="177" t="e">
        <f>+(AC2000*(1+'INFLAC PROYECTADA'!$B$8)^(AE2000))/((1+DEMANDADO!AF2000)^(AE2000))</f>
        <v>#REF!</v>
      </c>
      <c r="AH2000" s="169">
        <f>(0.2*VLOOKUP(D2000,'%.'!$A$1:$B$4,2,FALSE))+(0.35*VLOOKUP(E2000,'%.'!$A$1:$B$4,2,FALSE))+(0.1*VLOOKUP(F2000,'%.'!$A$1:$B$4,2,FALSE))+(0.35*VLOOKUP(G2000,'%.'!$A$1:$B$4,2,FALSE))</f>
        <v>0.05</v>
      </c>
      <c r="AI2000" s="128" t="str">
        <f t="shared" si="321"/>
        <v>REMOTA</v>
      </c>
      <c r="AJ2000" s="128" t="str">
        <f t="shared" si="317"/>
        <v>No se registra</v>
      </c>
      <c r="AK2000" s="178">
        <f t="shared" si="318"/>
        <v>0</v>
      </c>
    </row>
    <row r="2001" spans="1:37" ht="30" customHeight="1" x14ac:dyDescent="0.25">
      <c r="A2001" s="115">
        <v>2000</v>
      </c>
      <c r="B2001" s="79" t="s">
        <v>4266</v>
      </c>
      <c r="C2001" s="85" t="s">
        <v>4267</v>
      </c>
      <c r="D2001" s="86" t="s">
        <v>1</v>
      </c>
      <c r="E2001" s="86" t="s">
        <v>1</v>
      </c>
      <c r="F2001" s="86" t="s">
        <v>1</v>
      </c>
      <c r="G2001" s="86" t="s">
        <v>1</v>
      </c>
      <c r="H2001" s="169">
        <f t="shared" si="319"/>
        <v>0.05</v>
      </c>
      <c r="I2001" s="170" t="str">
        <f t="shared" si="320"/>
        <v>REMOTA</v>
      </c>
      <c r="J2001" s="292">
        <v>8034176</v>
      </c>
      <c r="K2001" s="221">
        <v>0</v>
      </c>
      <c r="L2001" s="83" t="s">
        <v>138</v>
      </c>
      <c r="M2001" s="188"/>
      <c r="N2001" s="83" t="s">
        <v>509</v>
      </c>
      <c r="O2001" s="189" t="s">
        <v>509</v>
      </c>
      <c r="P2001" s="83" t="s">
        <v>4416</v>
      </c>
      <c r="Q2001" s="86" t="s">
        <v>163</v>
      </c>
      <c r="R2001" s="86" t="s">
        <v>4408</v>
      </c>
      <c r="S2001" s="79">
        <v>41064</v>
      </c>
      <c r="T2001" s="86">
        <v>67274</v>
      </c>
      <c r="U2001" s="83" t="s">
        <v>171</v>
      </c>
      <c r="V2001" s="83"/>
      <c r="W2001" s="171">
        <v>44074</v>
      </c>
      <c r="X2001" s="172" t="e">
        <f>+CONCATENATE(TEXT(#REF!,"yyyy"),"-",TEXT(#REF!,"mm"))</f>
        <v>#REF!</v>
      </c>
      <c r="Y2001" s="173" t="str">
        <f t="shared" si="312"/>
        <v>8</v>
      </c>
      <c r="Z2001" s="172" t="str">
        <f t="shared" si="313"/>
        <v>2020-07</v>
      </c>
      <c r="AA2001" s="170" t="e">
        <f>+VLOOKUP(Z2001,#REF!,2,FALSE)/VLOOKUP(X2001,#REF!,2,FALSE)</f>
        <v>#REF!</v>
      </c>
      <c r="AB2001" s="174" t="e">
        <f t="shared" si="314"/>
        <v>#REF!</v>
      </c>
      <c r="AC2001" s="174" t="e">
        <f t="shared" si="315"/>
        <v>#REF!</v>
      </c>
      <c r="AD2001" s="175" t="e">
        <f>+#REF!+365*Y2001</f>
        <v>#REF!</v>
      </c>
      <c r="AE2001" s="176" t="e">
        <f t="shared" si="316"/>
        <v>#REF!</v>
      </c>
      <c r="AF2001" s="170" t="e">
        <f>+VLOOKUP(CONCATENATE(TEXT(W2001,"yyyy"),"-",TEXT(W2001,"mm")),#REF!,2,0)</f>
        <v>#REF!</v>
      </c>
      <c r="AG2001" s="177" t="e">
        <f>+(AC2001*(1+'INFLAC PROYECTADA'!$B$8)^(AE2001))/((1+DEMANDADO!AF2001)^(AE2001))</f>
        <v>#REF!</v>
      </c>
      <c r="AH2001" s="169">
        <f>(0.2*VLOOKUP(D2001,'%.'!$A$1:$B$4,2,FALSE))+(0.35*VLOOKUP(E2001,'%.'!$A$1:$B$4,2,FALSE))+(0.1*VLOOKUP(F2001,'%.'!$A$1:$B$4,2,FALSE))+(0.35*VLOOKUP(G2001,'%.'!$A$1:$B$4,2,FALSE))</f>
        <v>0.05</v>
      </c>
      <c r="AI2001" s="128" t="str">
        <f t="shared" si="321"/>
        <v>REMOTA</v>
      </c>
      <c r="AJ2001" s="128" t="str">
        <f t="shared" si="317"/>
        <v>No se registra</v>
      </c>
      <c r="AK2001" s="178">
        <f t="shared" si="318"/>
        <v>0</v>
      </c>
    </row>
    <row r="2002" spans="1:37" ht="30" customHeight="1" x14ac:dyDescent="0.25">
      <c r="A2002" s="115">
        <v>2001</v>
      </c>
      <c r="B2002" s="79" t="s">
        <v>4268</v>
      </c>
      <c r="C2002" s="85" t="s">
        <v>4269</v>
      </c>
      <c r="D2002" s="86" t="s">
        <v>1</v>
      </c>
      <c r="E2002" s="86" t="s">
        <v>1</v>
      </c>
      <c r="F2002" s="86" t="s">
        <v>1</v>
      </c>
      <c r="G2002" s="86" t="s">
        <v>1</v>
      </c>
      <c r="H2002" s="169">
        <f t="shared" si="319"/>
        <v>0.05</v>
      </c>
      <c r="I2002" s="170" t="str">
        <f t="shared" si="320"/>
        <v>REMOTA</v>
      </c>
      <c r="J2002" s="292">
        <v>415419908</v>
      </c>
      <c r="K2002" s="221">
        <v>0</v>
      </c>
      <c r="L2002" s="83" t="s">
        <v>133</v>
      </c>
      <c r="M2002" s="188"/>
      <c r="N2002" s="83" t="s">
        <v>509</v>
      </c>
      <c r="O2002" s="189" t="s">
        <v>509</v>
      </c>
      <c r="P2002" s="83" t="s">
        <v>406</v>
      </c>
      <c r="Q2002" s="86" t="s">
        <v>163</v>
      </c>
      <c r="R2002" s="86" t="s">
        <v>4408</v>
      </c>
      <c r="S2002" s="79">
        <v>41064</v>
      </c>
      <c r="T2002" s="86">
        <v>67274</v>
      </c>
      <c r="U2002" s="83" t="s">
        <v>177</v>
      </c>
      <c r="V2002" s="83" t="s">
        <v>4431</v>
      </c>
      <c r="W2002" s="171">
        <v>44074</v>
      </c>
      <c r="X2002" s="172" t="e">
        <f>+CONCATENATE(TEXT(#REF!,"yyyy"),"-",TEXT(#REF!,"mm"))</f>
        <v>#REF!</v>
      </c>
      <c r="Y2002" s="173" t="str">
        <f t="shared" si="312"/>
        <v>8</v>
      </c>
      <c r="Z2002" s="172" t="str">
        <f t="shared" si="313"/>
        <v>2020-07</v>
      </c>
      <c r="AA2002" s="170" t="e">
        <f>+VLOOKUP(Z2002,#REF!,2,FALSE)/VLOOKUP(X2002,#REF!,2,FALSE)</f>
        <v>#REF!</v>
      </c>
      <c r="AB2002" s="174" t="e">
        <f t="shared" si="314"/>
        <v>#REF!</v>
      </c>
      <c r="AC2002" s="174" t="e">
        <f t="shared" si="315"/>
        <v>#REF!</v>
      </c>
      <c r="AD2002" s="175" t="e">
        <f>+#REF!+365*Y2002</f>
        <v>#REF!</v>
      </c>
      <c r="AE2002" s="176" t="e">
        <f t="shared" si="316"/>
        <v>#REF!</v>
      </c>
      <c r="AF2002" s="170" t="e">
        <f>+VLOOKUP(CONCATENATE(TEXT(W2002,"yyyy"),"-",TEXT(W2002,"mm")),#REF!,2,0)</f>
        <v>#REF!</v>
      </c>
      <c r="AG2002" s="177" t="e">
        <f>+(AC2002*(1+'INFLAC PROYECTADA'!$B$8)^(AE2002))/((1+DEMANDADO!AF2002)^(AE2002))</f>
        <v>#REF!</v>
      </c>
      <c r="AH2002" s="169">
        <f>(0.2*VLOOKUP(D2002,'%.'!$A$1:$B$4,2,FALSE))+(0.35*VLOOKUP(E2002,'%.'!$A$1:$B$4,2,FALSE))+(0.1*VLOOKUP(F2002,'%.'!$A$1:$B$4,2,FALSE))+(0.35*VLOOKUP(G2002,'%.'!$A$1:$B$4,2,FALSE))</f>
        <v>0.05</v>
      </c>
      <c r="AI2002" s="128" t="str">
        <f t="shared" si="321"/>
        <v>REMOTA</v>
      </c>
      <c r="AJ2002" s="128" t="str">
        <f t="shared" si="317"/>
        <v>No se registra</v>
      </c>
      <c r="AK2002" s="178">
        <f t="shared" si="318"/>
        <v>0</v>
      </c>
    </row>
    <row r="2003" spans="1:37" ht="30" customHeight="1" x14ac:dyDescent="0.25">
      <c r="A2003" s="115">
        <v>2002</v>
      </c>
      <c r="B2003" s="79" t="s">
        <v>4270</v>
      </c>
      <c r="C2003" s="85" t="s">
        <v>4271</v>
      </c>
      <c r="D2003" s="86" t="s">
        <v>1</v>
      </c>
      <c r="E2003" s="86" t="s">
        <v>1</v>
      </c>
      <c r="F2003" s="86" t="s">
        <v>1</v>
      </c>
      <c r="G2003" s="86" t="s">
        <v>1</v>
      </c>
      <c r="H2003" s="169">
        <f t="shared" si="319"/>
        <v>0.05</v>
      </c>
      <c r="I2003" s="170" t="str">
        <f t="shared" si="320"/>
        <v>REMOTA</v>
      </c>
      <c r="J2003" s="292">
        <v>7366800</v>
      </c>
      <c r="K2003" s="221">
        <v>0</v>
      </c>
      <c r="L2003" s="83" t="s">
        <v>138</v>
      </c>
      <c r="M2003" s="188"/>
      <c r="N2003" s="83" t="s">
        <v>509</v>
      </c>
      <c r="O2003" s="189" t="s">
        <v>509</v>
      </c>
      <c r="P2003" s="83" t="s">
        <v>4416</v>
      </c>
      <c r="Q2003" s="86" t="s">
        <v>163</v>
      </c>
      <c r="R2003" s="86" t="s">
        <v>4408</v>
      </c>
      <c r="S2003" s="79">
        <v>41064</v>
      </c>
      <c r="T2003" s="86">
        <v>67274</v>
      </c>
      <c r="U2003" s="83" t="s">
        <v>171</v>
      </c>
      <c r="V2003" s="83" t="s">
        <v>4430</v>
      </c>
      <c r="W2003" s="171">
        <v>44074</v>
      </c>
      <c r="X2003" s="172" t="e">
        <f>+CONCATENATE(TEXT(#REF!,"yyyy"),"-",TEXT(#REF!,"mm"))</f>
        <v>#REF!</v>
      </c>
      <c r="Y2003" s="173" t="str">
        <f t="shared" si="312"/>
        <v>8</v>
      </c>
      <c r="Z2003" s="172" t="str">
        <f t="shared" si="313"/>
        <v>2020-07</v>
      </c>
      <c r="AA2003" s="170" t="e">
        <f>+VLOOKUP(Z2003,#REF!,2,FALSE)/VLOOKUP(X2003,#REF!,2,FALSE)</f>
        <v>#REF!</v>
      </c>
      <c r="AB2003" s="174" t="e">
        <f t="shared" si="314"/>
        <v>#REF!</v>
      </c>
      <c r="AC2003" s="174" t="e">
        <f t="shared" si="315"/>
        <v>#REF!</v>
      </c>
      <c r="AD2003" s="175" t="e">
        <f>+#REF!+365*Y2003</f>
        <v>#REF!</v>
      </c>
      <c r="AE2003" s="176" t="e">
        <f t="shared" si="316"/>
        <v>#REF!</v>
      </c>
      <c r="AF2003" s="170" t="e">
        <f>+VLOOKUP(CONCATENATE(TEXT(W2003,"yyyy"),"-",TEXT(W2003,"mm")),#REF!,2,0)</f>
        <v>#REF!</v>
      </c>
      <c r="AG2003" s="177" t="e">
        <f>+(AC2003*(1+'INFLAC PROYECTADA'!$B$8)^(AE2003))/((1+DEMANDADO!AF2003)^(AE2003))</f>
        <v>#REF!</v>
      </c>
      <c r="AH2003" s="169">
        <f>(0.2*VLOOKUP(D2003,'%.'!$A$1:$B$4,2,FALSE))+(0.35*VLOOKUP(E2003,'%.'!$A$1:$B$4,2,FALSE))+(0.1*VLOOKUP(F2003,'%.'!$A$1:$B$4,2,FALSE))+(0.35*VLOOKUP(G2003,'%.'!$A$1:$B$4,2,FALSE))</f>
        <v>0.05</v>
      </c>
      <c r="AI2003" s="128" t="str">
        <f t="shared" si="321"/>
        <v>REMOTA</v>
      </c>
      <c r="AJ2003" s="128" t="str">
        <f t="shared" si="317"/>
        <v>No se registra</v>
      </c>
      <c r="AK2003" s="178">
        <f t="shared" si="318"/>
        <v>0</v>
      </c>
    </row>
    <row r="2004" spans="1:37" ht="30" customHeight="1" x14ac:dyDescent="0.25">
      <c r="A2004" s="115">
        <v>2003</v>
      </c>
      <c r="B2004" s="79" t="s">
        <v>4272</v>
      </c>
      <c r="C2004" s="85" t="s">
        <v>4273</v>
      </c>
      <c r="D2004" s="86" t="s">
        <v>1</v>
      </c>
      <c r="E2004" s="86" t="s">
        <v>1</v>
      </c>
      <c r="F2004" s="86" t="s">
        <v>1</v>
      </c>
      <c r="G2004" s="86" t="s">
        <v>1</v>
      </c>
      <c r="H2004" s="169">
        <f t="shared" si="319"/>
        <v>0.05</v>
      </c>
      <c r="I2004" s="170" t="str">
        <f t="shared" si="320"/>
        <v>REMOTA</v>
      </c>
      <c r="J2004" s="292">
        <v>32217520</v>
      </c>
      <c r="K2004" s="221">
        <v>0</v>
      </c>
      <c r="L2004" s="83" t="s">
        <v>138</v>
      </c>
      <c r="M2004" s="188"/>
      <c r="N2004" s="83" t="s">
        <v>509</v>
      </c>
      <c r="O2004" s="189" t="s">
        <v>509</v>
      </c>
      <c r="P2004" s="83" t="s">
        <v>406</v>
      </c>
      <c r="Q2004" s="86" t="s">
        <v>163</v>
      </c>
      <c r="R2004" s="86" t="s">
        <v>4408</v>
      </c>
      <c r="S2004" s="79">
        <v>41064</v>
      </c>
      <c r="T2004" s="86">
        <v>67274</v>
      </c>
      <c r="U2004" s="83" t="s">
        <v>76</v>
      </c>
      <c r="V2004" s="83" t="s">
        <v>507</v>
      </c>
      <c r="W2004" s="171">
        <v>44074</v>
      </c>
      <c r="X2004" s="172" t="e">
        <f>+CONCATENATE(TEXT(#REF!,"yyyy"),"-",TEXT(#REF!,"mm"))</f>
        <v>#REF!</v>
      </c>
      <c r="Y2004" s="173" t="str">
        <f t="shared" si="312"/>
        <v>8</v>
      </c>
      <c r="Z2004" s="172" t="str">
        <f t="shared" si="313"/>
        <v>2020-07</v>
      </c>
      <c r="AA2004" s="170" t="e">
        <f>+VLOOKUP(Z2004,#REF!,2,FALSE)/VLOOKUP(X2004,#REF!,2,FALSE)</f>
        <v>#REF!</v>
      </c>
      <c r="AB2004" s="174" t="e">
        <f t="shared" si="314"/>
        <v>#REF!</v>
      </c>
      <c r="AC2004" s="174" t="e">
        <f t="shared" si="315"/>
        <v>#REF!</v>
      </c>
      <c r="AD2004" s="175" t="e">
        <f>+#REF!+365*Y2004</f>
        <v>#REF!</v>
      </c>
      <c r="AE2004" s="176" t="e">
        <f t="shared" si="316"/>
        <v>#REF!</v>
      </c>
      <c r="AF2004" s="170" t="e">
        <f>+VLOOKUP(CONCATENATE(TEXT(W2004,"yyyy"),"-",TEXT(W2004,"mm")),#REF!,2,0)</f>
        <v>#REF!</v>
      </c>
      <c r="AG2004" s="177" t="e">
        <f>+(AC2004*(1+'INFLAC PROYECTADA'!$B$8)^(AE2004))/((1+DEMANDADO!AF2004)^(AE2004))</f>
        <v>#REF!</v>
      </c>
      <c r="AH2004" s="169">
        <f>(0.2*VLOOKUP(D2004,'%.'!$A$1:$B$4,2,FALSE))+(0.35*VLOOKUP(E2004,'%.'!$A$1:$B$4,2,FALSE))+(0.1*VLOOKUP(F2004,'%.'!$A$1:$B$4,2,FALSE))+(0.35*VLOOKUP(G2004,'%.'!$A$1:$B$4,2,FALSE))</f>
        <v>0.05</v>
      </c>
      <c r="AI2004" s="128" t="str">
        <f t="shared" si="321"/>
        <v>REMOTA</v>
      </c>
      <c r="AJ2004" s="128" t="str">
        <f t="shared" si="317"/>
        <v>No se registra</v>
      </c>
      <c r="AK2004" s="178">
        <f t="shared" si="318"/>
        <v>0</v>
      </c>
    </row>
    <row r="2005" spans="1:37" ht="30" customHeight="1" x14ac:dyDescent="0.25">
      <c r="A2005" s="115">
        <v>2004</v>
      </c>
      <c r="B2005" s="79" t="s">
        <v>4274</v>
      </c>
      <c r="C2005" s="85" t="s">
        <v>4275</v>
      </c>
      <c r="D2005" s="86" t="s">
        <v>1</v>
      </c>
      <c r="E2005" s="86" t="s">
        <v>1</v>
      </c>
      <c r="F2005" s="86" t="s">
        <v>1</v>
      </c>
      <c r="G2005" s="86" t="s">
        <v>1</v>
      </c>
      <c r="H2005" s="169">
        <f t="shared" si="319"/>
        <v>0.05</v>
      </c>
      <c r="I2005" s="170" t="str">
        <f t="shared" si="320"/>
        <v>REMOTA</v>
      </c>
      <c r="J2005" s="292">
        <v>202087277</v>
      </c>
      <c r="K2005" s="221">
        <v>0</v>
      </c>
      <c r="L2005" s="83" t="s">
        <v>133</v>
      </c>
      <c r="M2005" s="188"/>
      <c r="N2005" s="83" t="s">
        <v>509</v>
      </c>
      <c r="O2005" s="189" t="s">
        <v>509</v>
      </c>
      <c r="P2005" s="83" t="s">
        <v>406</v>
      </c>
      <c r="Q2005" s="86" t="s">
        <v>163</v>
      </c>
      <c r="R2005" s="86" t="s">
        <v>4408</v>
      </c>
      <c r="S2005" s="79">
        <v>41064</v>
      </c>
      <c r="T2005" s="86">
        <v>67274</v>
      </c>
      <c r="U2005" s="83" t="s">
        <v>21</v>
      </c>
      <c r="V2005" s="83" t="s">
        <v>4432</v>
      </c>
      <c r="W2005" s="171">
        <v>44074</v>
      </c>
      <c r="X2005" s="172" t="e">
        <f>+CONCATENATE(TEXT(#REF!,"yyyy"),"-",TEXT(#REF!,"mm"))</f>
        <v>#REF!</v>
      </c>
      <c r="Y2005" s="173" t="str">
        <f t="shared" si="312"/>
        <v>8</v>
      </c>
      <c r="Z2005" s="172" t="str">
        <f t="shared" si="313"/>
        <v>2020-07</v>
      </c>
      <c r="AA2005" s="170" t="e">
        <f>+VLOOKUP(Z2005,#REF!,2,FALSE)/VLOOKUP(X2005,#REF!,2,FALSE)</f>
        <v>#REF!</v>
      </c>
      <c r="AB2005" s="174" t="e">
        <f t="shared" si="314"/>
        <v>#REF!</v>
      </c>
      <c r="AC2005" s="174" t="e">
        <f t="shared" si="315"/>
        <v>#REF!</v>
      </c>
      <c r="AD2005" s="175" t="e">
        <f>+#REF!+365*Y2005</f>
        <v>#REF!</v>
      </c>
      <c r="AE2005" s="176" t="e">
        <f t="shared" si="316"/>
        <v>#REF!</v>
      </c>
      <c r="AF2005" s="170" t="e">
        <f>+VLOOKUP(CONCATENATE(TEXT(W2005,"yyyy"),"-",TEXT(W2005,"mm")),#REF!,2,0)</f>
        <v>#REF!</v>
      </c>
      <c r="AG2005" s="177" t="e">
        <f>+(AC2005*(1+'INFLAC PROYECTADA'!$B$8)^(AE2005))/((1+DEMANDADO!AF2005)^(AE2005))</f>
        <v>#REF!</v>
      </c>
      <c r="AH2005" s="169">
        <f>(0.2*VLOOKUP(D2005,'%.'!$A$1:$B$4,2,FALSE))+(0.35*VLOOKUP(E2005,'%.'!$A$1:$B$4,2,FALSE))+(0.1*VLOOKUP(F2005,'%.'!$A$1:$B$4,2,FALSE))+(0.35*VLOOKUP(G2005,'%.'!$A$1:$B$4,2,FALSE))</f>
        <v>0.05</v>
      </c>
      <c r="AI2005" s="128" t="str">
        <f t="shared" si="321"/>
        <v>REMOTA</v>
      </c>
      <c r="AJ2005" s="128" t="str">
        <f t="shared" si="317"/>
        <v>No se registra</v>
      </c>
      <c r="AK2005" s="178">
        <f t="shared" si="318"/>
        <v>0</v>
      </c>
    </row>
    <row r="2006" spans="1:37" ht="30" customHeight="1" x14ac:dyDescent="0.25">
      <c r="A2006" s="115">
        <v>2005</v>
      </c>
      <c r="B2006" s="79" t="s">
        <v>4239</v>
      </c>
      <c r="C2006" s="85" t="s">
        <v>4276</v>
      </c>
      <c r="D2006" s="86" t="s">
        <v>1</v>
      </c>
      <c r="E2006" s="86" t="s">
        <v>1</v>
      </c>
      <c r="F2006" s="86" t="s">
        <v>1</v>
      </c>
      <c r="G2006" s="86" t="s">
        <v>1</v>
      </c>
      <c r="H2006" s="169">
        <f t="shared" si="319"/>
        <v>0.05</v>
      </c>
      <c r="I2006" s="170" t="str">
        <f t="shared" si="320"/>
        <v>REMOTA</v>
      </c>
      <c r="J2006" s="292">
        <v>15406286</v>
      </c>
      <c r="K2006" s="221">
        <v>0</v>
      </c>
      <c r="L2006" s="83" t="s">
        <v>131</v>
      </c>
      <c r="M2006" s="188"/>
      <c r="N2006" s="83" t="s">
        <v>509</v>
      </c>
      <c r="O2006" s="189" t="s">
        <v>509</v>
      </c>
      <c r="P2006" s="83" t="s">
        <v>4416</v>
      </c>
      <c r="Q2006" s="86" t="s">
        <v>163</v>
      </c>
      <c r="R2006" s="86" t="s">
        <v>4408</v>
      </c>
      <c r="S2006" s="79">
        <v>41064</v>
      </c>
      <c r="T2006" s="86">
        <v>67274</v>
      </c>
      <c r="U2006" s="83" t="s">
        <v>76</v>
      </c>
      <c r="V2006" s="83" t="s">
        <v>507</v>
      </c>
      <c r="W2006" s="171">
        <v>44074</v>
      </c>
      <c r="X2006" s="172" t="e">
        <f>+CONCATENATE(TEXT(#REF!,"yyyy"),"-",TEXT(#REF!,"mm"))</f>
        <v>#REF!</v>
      </c>
      <c r="Y2006" s="173" t="str">
        <f t="shared" si="312"/>
        <v>8</v>
      </c>
      <c r="Z2006" s="172" t="str">
        <f t="shared" si="313"/>
        <v>2020-07</v>
      </c>
      <c r="AA2006" s="170" t="e">
        <f>+VLOOKUP(Z2006,#REF!,2,FALSE)/VLOOKUP(X2006,#REF!,2,FALSE)</f>
        <v>#REF!</v>
      </c>
      <c r="AB2006" s="174" t="e">
        <f t="shared" si="314"/>
        <v>#REF!</v>
      </c>
      <c r="AC2006" s="174" t="e">
        <f t="shared" si="315"/>
        <v>#REF!</v>
      </c>
      <c r="AD2006" s="175" t="e">
        <f>+#REF!+365*Y2006</f>
        <v>#REF!</v>
      </c>
      <c r="AE2006" s="176" t="e">
        <f t="shared" si="316"/>
        <v>#REF!</v>
      </c>
      <c r="AF2006" s="170" t="e">
        <f>+VLOOKUP(CONCATENATE(TEXT(W2006,"yyyy"),"-",TEXT(W2006,"mm")),#REF!,2,0)</f>
        <v>#REF!</v>
      </c>
      <c r="AG2006" s="177" t="e">
        <f>+(AC2006*(1+'INFLAC PROYECTADA'!$B$8)^(AE2006))/((1+DEMANDADO!AF2006)^(AE2006))</f>
        <v>#REF!</v>
      </c>
      <c r="AH2006" s="169">
        <f>(0.2*VLOOKUP(D2006,'%.'!$A$1:$B$4,2,FALSE))+(0.35*VLOOKUP(E2006,'%.'!$A$1:$B$4,2,FALSE))+(0.1*VLOOKUP(F2006,'%.'!$A$1:$B$4,2,FALSE))+(0.35*VLOOKUP(G2006,'%.'!$A$1:$B$4,2,FALSE))</f>
        <v>0.05</v>
      </c>
      <c r="AI2006" s="128" t="str">
        <f t="shared" si="321"/>
        <v>REMOTA</v>
      </c>
      <c r="AJ2006" s="128" t="str">
        <f t="shared" si="317"/>
        <v>No se registra</v>
      </c>
      <c r="AK2006" s="178">
        <f t="shared" si="318"/>
        <v>0</v>
      </c>
    </row>
    <row r="2007" spans="1:37" ht="30" customHeight="1" x14ac:dyDescent="0.25">
      <c r="A2007" s="115">
        <v>2006</v>
      </c>
      <c r="B2007" s="79" t="s">
        <v>802</v>
      </c>
      <c r="C2007" s="85" t="s">
        <v>4277</v>
      </c>
      <c r="D2007" s="86" t="s">
        <v>48</v>
      </c>
      <c r="E2007" s="86" t="s">
        <v>48</v>
      </c>
      <c r="F2007" s="86" t="s">
        <v>48</v>
      </c>
      <c r="G2007" s="86" t="s">
        <v>48</v>
      </c>
      <c r="H2007" s="169">
        <f t="shared" si="319"/>
        <v>0.5</v>
      </c>
      <c r="I2007" s="170" t="str">
        <f t="shared" si="320"/>
        <v>MEDIA</v>
      </c>
      <c r="J2007" s="292">
        <v>62630480</v>
      </c>
      <c r="K2007" s="221">
        <v>0.5</v>
      </c>
      <c r="L2007" s="83" t="s">
        <v>132</v>
      </c>
      <c r="M2007" s="188"/>
      <c r="N2007" s="83" t="s">
        <v>509</v>
      </c>
      <c r="O2007" s="189" t="s">
        <v>509</v>
      </c>
      <c r="P2007" s="83" t="s">
        <v>510</v>
      </c>
      <c r="Q2007" s="86" t="s">
        <v>163</v>
      </c>
      <c r="R2007" s="86" t="s">
        <v>4408</v>
      </c>
      <c r="S2007" s="79">
        <v>41064</v>
      </c>
      <c r="T2007" s="86">
        <v>67274</v>
      </c>
      <c r="U2007" s="83" t="s">
        <v>171</v>
      </c>
      <c r="V2007" s="83" t="s">
        <v>507</v>
      </c>
      <c r="W2007" s="171">
        <v>44074</v>
      </c>
      <c r="X2007" s="172" t="e">
        <f>+CONCATENATE(TEXT(#REF!,"yyyy"),"-",TEXT(#REF!,"mm"))</f>
        <v>#REF!</v>
      </c>
      <c r="Y2007" s="173" t="str">
        <f t="shared" si="312"/>
        <v>6</v>
      </c>
      <c r="Z2007" s="172" t="str">
        <f t="shared" si="313"/>
        <v>2020-07</v>
      </c>
      <c r="AA2007" s="170" t="e">
        <f>+VLOOKUP(Z2007,#REF!,2,FALSE)/VLOOKUP(X2007,#REF!,2,FALSE)</f>
        <v>#REF!</v>
      </c>
      <c r="AB2007" s="174" t="e">
        <f t="shared" si="314"/>
        <v>#REF!</v>
      </c>
      <c r="AC2007" s="174" t="e">
        <f t="shared" si="315"/>
        <v>#REF!</v>
      </c>
      <c r="AD2007" s="175" t="e">
        <f>+#REF!+365*Y2007</f>
        <v>#REF!</v>
      </c>
      <c r="AE2007" s="176" t="e">
        <f t="shared" si="316"/>
        <v>#REF!</v>
      </c>
      <c r="AF2007" s="170" t="e">
        <f>+VLOOKUP(CONCATENATE(TEXT(W2007,"yyyy"),"-",TEXT(W2007,"mm")),#REF!,2,0)</f>
        <v>#REF!</v>
      </c>
      <c r="AG2007" s="177" t="e">
        <f>+(AC2007*(1+'INFLAC PROYECTADA'!$B$8)^(AE2007))/((1+DEMANDADO!AF2007)^(AE2007))</f>
        <v>#REF!</v>
      </c>
      <c r="AH2007" s="169">
        <f>(0.2*VLOOKUP(D2007,'%.'!$A$1:$B$4,2,FALSE))+(0.35*VLOOKUP(E2007,'%.'!$A$1:$B$4,2,FALSE))+(0.1*VLOOKUP(F2007,'%.'!$A$1:$B$4,2,FALSE))+(0.35*VLOOKUP(G2007,'%.'!$A$1:$B$4,2,FALSE))</f>
        <v>0.5</v>
      </c>
      <c r="AI2007" s="128" t="str">
        <f t="shared" si="321"/>
        <v>MEDIA</v>
      </c>
      <c r="AJ2007" s="128" t="str">
        <f t="shared" si="317"/>
        <v>Cuentas de Orden</v>
      </c>
      <c r="AK2007" s="178" t="e">
        <f t="shared" si="318"/>
        <v>#REF!</v>
      </c>
    </row>
    <row r="2008" spans="1:37" ht="30" customHeight="1" x14ac:dyDescent="0.25">
      <c r="A2008" s="115">
        <v>2007</v>
      </c>
      <c r="B2008" s="79" t="s">
        <v>4278</v>
      </c>
      <c r="C2008" s="85" t="s">
        <v>4279</v>
      </c>
      <c r="D2008" s="86" t="s">
        <v>1</v>
      </c>
      <c r="E2008" s="86" t="s">
        <v>1</v>
      </c>
      <c r="F2008" s="86" t="s">
        <v>1</v>
      </c>
      <c r="G2008" s="86" t="s">
        <v>1</v>
      </c>
      <c r="H2008" s="169">
        <f t="shared" si="319"/>
        <v>0.05</v>
      </c>
      <c r="I2008" s="170" t="str">
        <f t="shared" si="320"/>
        <v>REMOTA</v>
      </c>
      <c r="J2008" s="292">
        <v>0</v>
      </c>
      <c r="K2008" s="221">
        <v>0</v>
      </c>
      <c r="L2008" s="83" t="s">
        <v>138</v>
      </c>
      <c r="M2008" s="188"/>
      <c r="N2008" s="83" t="s">
        <v>509</v>
      </c>
      <c r="O2008" s="189" t="s">
        <v>509</v>
      </c>
      <c r="P2008" s="83" t="s">
        <v>415</v>
      </c>
      <c r="Q2008" s="86" t="s">
        <v>163</v>
      </c>
      <c r="R2008" s="86" t="s">
        <v>4408</v>
      </c>
      <c r="S2008" s="79">
        <v>41064</v>
      </c>
      <c r="T2008" s="86">
        <v>67274</v>
      </c>
      <c r="U2008" s="83" t="s">
        <v>174</v>
      </c>
      <c r="V2008" s="83" t="s">
        <v>4433</v>
      </c>
      <c r="W2008" s="171">
        <v>44074</v>
      </c>
      <c r="X2008" s="172" t="e">
        <f>+CONCATENATE(TEXT(#REF!,"yyyy"),"-",TEXT(#REF!,"mm"))</f>
        <v>#REF!</v>
      </c>
      <c r="Y2008" s="173" t="str">
        <f t="shared" si="312"/>
        <v>7</v>
      </c>
      <c r="Z2008" s="172" t="str">
        <f t="shared" si="313"/>
        <v>2020-07</v>
      </c>
      <c r="AA2008" s="170" t="e">
        <f>+VLOOKUP(Z2008,#REF!,2,FALSE)/VLOOKUP(X2008,#REF!,2,FALSE)</f>
        <v>#REF!</v>
      </c>
      <c r="AB2008" s="174" t="e">
        <f t="shared" si="314"/>
        <v>#REF!</v>
      </c>
      <c r="AC2008" s="174" t="e">
        <f t="shared" si="315"/>
        <v>#REF!</v>
      </c>
      <c r="AD2008" s="175" t="e">
        <f>+#REF!+365*Y2008</f>
        <v>#REF!</v>
      </c>
      <c r="AE2008" s="176" t="e">
        <f t="shared" si="316"/>
        <v>#REF!</v>
      </c>
      <c r="AF2008" s="170" t="e">
        <f>+VLOOKUP(CONCATENATE(TEXT(W2008,"yyyy"),"-",TEXT(W2008,"mm")),#REF!,2,0)</f>
        <v>#REF!</v>
      </c>
      <c r="AG2008" s="177" t="e">
        <f>+(AC2008*(1+'INFLAC PROYECTADA'!$B$8)^(AE2008))/((1+DEMANDADO!AF2008)^(AE2008))</f>
        <v>#REF!</v>
      </c>
      <c r="AH2008" s="169">
        <f>(0.2*VLOOKUP(D2008,'%.'!$A$1:$B$4,2,FALSE))+(0.35*VLOOKUP(E2008,'%.'!$A$1:$B$4,2,FALSE))+(0.1*VLOOKUP(F2008,'%.'!$A$1:$B$4,2,FALSE))+(0.35*VLOOKUP(G2008,'%.'!$A$1:$B$4,2,FALSE))</f>
        <v>0.05</v>
      </c>
      <c r="AI2008" s="128" t="str">
        <f t="shared" si="321"/>
        <v>REMOTA</v>
      </c>
      <c r="AJ2008" s="128" t="str">
        <f t="shared" si="317"/>
        <v>No se registra</v>
      </c>
      <c r="AK2008" s="178">
        <f t="shared" si="318"/>
        <v>0</v>
      </c>
    </row>
    <row r="2009" spans="1:37" ht="30" customHeight="1" x14ac:dyDescent="0.25">
      <c r="A2009" s="115">
        <v>2008</v>
      </c>
      <c r="B2009" s="79" t="s">
        <v>802</v>
      </c>
      <c r="C2009" s="85" t="s">
        <v>4277</v>
      </c>
      <c r="D2009" s="86" t="s">
        <v>1</v>
      </c>
      <c r="E2009" s="86" t="s">
        <v>1</v>
      </c>
      <c r="F2009" s="86" t="s">
        <v>1</v>
      </c>
      <c r="G2009" s="86" t="s">
        <v>1</v>
      </c>
      <c r="H2009" s="169">
        <f t="shared" si="319"/>
        <v>0.05</v>
      </c>
      <c r="I2009" s="170" t="str">
        <f t="shared" si="320"/>
        <v>REMOTA</v>
      </c>
      <c r="J2009" s="292">
        <v>104991454</v>
      </c>
      <c r="K2009" s="221">
        <v>0</v>
      </c>
      <c r="L2009" s="83" t="s">
        <v>132</v>
      </c>
      <c r="M2009" s="188"/>
      <c r="N2009" s="83" t="s">
        <v>509</v>
      </c>
      <c r="O2009" s="189" t="s">
        <v>509</v>
      </c>
      <c r="P2009" s="83" t="s">
        <v>510</v>
      </c>
      <c r="Q2009" s="86" t="s">
        <v>163</v>
      </c>
      <c r="R2009" s="86" t="s">
        <v>4408</v>
      </c>
      <c r="S2009" s="79">
        <v>41064</v>
      </c>
      <c r="T2009" s="86">
        <v>67274</v>
      </c>
      <c r="U2009" s="83" t="s">
        <v>171</v>
      </c>
      <c r="V2009" s="83" t="s">
        <v>507</v>
      </c>
      <c r="W2009" s="171">
        <v>44074</v>
      </c>
      <c r="X2009" s="172" t="e">
        <f>+CONCATENATE(TEXT(#REF!,"yyyy"),"-",TEXT(#REF!,"mm"))</f>
        <v>#REF!</v>
      </c>
      <c r="Y2009" s="173" t="str">
        <f t="shared" si="312"/>
        <v>6</v>
      </c>
      <c r="Z2009" s="172" t="str">
        <f t="shared" si="313"/>
        <v>2020-07</v>
      </c>
      <c r="AA2009" s="170" t="e">
        <f>+VLOOKUP(Z2009,#REF!,2,FALSE)/VLOOKUP(X2009,#REF!,2,FALSE)</f>
        <v>#REF!</v>
      </c>
      <c r="AB2009" s="174" t="e">
        <f t="shared" si="314"/>
        <v>#REF!</v>
      </c>
      <c r="AC2009" s="174" t="e">
        <f t="shared" si="315"/>
        <v>#REF!</v>
      </c>
      <c r="AD2009" s="175" t="e">
        <f>+#REF!+365*Y2009</f>
        <v>#REF!</v>
      </c>
      <c r="AE2009" s="176" t="e">
        <f t="shared" si="316"/>
        <v>#REF!</v>
      </c>
      <c r="AF2009" s="170" t="e">
        <f>+VLOOKUP(CONCATENATE(TEXT(W2009,"yyyy"),"-",TEXT(W2009,"mm")),#REF!,2,0)</f>
        <v>#REF!</v>
      </c>
      <c r="AG2009" s="177" t="e">
        <f>+(AC2009*(1+'INFLAC PROYECTADA'!$B$8)^(AE2009))/((1+DEMANDADO!AF2009)^(AE2009))</f>
        <v>#REF!</v>
      </c>
      <c r="AH2009" s="169">
        <f>(0.2*VLOOKUP(D2009,'%.'!$A$1:$B$4,2,FALSE))+(0.35*VLOOKUP(E2009,'%.'!$A$1:$B$4,2,FALSE))+(0.1*VLOOKUP(F2009,'%.'!$A$1:$B$4,2,FALSE))+(0.35*VLOOKUP(G2009,'%.'!$A$1:$B$4,2,FALSE))</f>
        <v>0.05</v>
      </c>
      <c r="AI2009" s="128" t="str">
        <f t="shared" si="321"/>
        <v>REMOTA</v>
      </c>
      <c r="AJ2009" s="128" t="str">
        <f t="shared" si="317"/>
        <v>No se registra</v>
      </c>
      <c r="AK2009" s="178">
        <f t="shared" si="318"/>
        <v>0</v>
      </c>
    </row>
    <row r="2010" spans="1:37" ht="30" customHeight="1" x14ac:dyDescent="0.25">
      <c r="A2010" s="115">
        <v>2009</v>
      </c>
      <c r="B2010" s="79" t="s">
        <v>4280</v>
      </c>
      <c r="C2010" s="85" t="s">
        <v>4281</v>
      </c>
      <c r="D2010" s="86" t="s">
        <v>1</v>
      </c>
      <c r="E2010" s="86" t="s">
        <v>1</v>
      </c>
      <c r="F2010" s="86" t="s">
        <v>1</v>
      </c>
      <c r="G2010" s="86" t="s">
        <v>1</v>
      </c>
      <c r="H2010" s="169">
        <f t="shared" si="319"/>
        <v>0.05</v>
      </c>
      <c r="I2010" s="170" t="str">
        <f t="shared" si="320"/>
        <v>REMOTA</v>
      </c>
      <c r="J2010" s="292">
        <v>134112497</v>
      </c>
      <c r="K2010" s="221">
        <v>0</v>
      </c>
      <c r="L2010" s="83" t="s">
        <v>131</v>
      </c>
      <c r="M2010" s="188"/>
      <c r="N2010" s="83" t="s">
        <v>509</v>
      </c>
      <c r="O2010" s="189" t="s">
        <v>509</v>
      </c>
      <c r="P2010" s="83" t="s">
        <v>510</v>
      </c>
      <c r="Q2010" s="86" t="s">
        <v>163</v>
      </c>
      <c r="R2010" s="86" t="s">
        <v>4408</v>
      </c>
      <c r="S2010" s="79">
        <v>41064</v>
      </c>
      <c r="T2010" s="86">
        <v>67274</v>
      </c>
      <c r="U2010" s="83" t="s">
        <v>177</v>
      </c>
      <c r="V2010" s="83" t="s">
        <v>4418</v>
      </c>
      <c r="W2010" s="171">
        <v>44074</v>
      </c>
      <c r="X2010" s="172" t="e">
        <f>+CONCATENATE(TEXT(#REF!,"yyyy"),"-",TEXT(#REF!,"mm"))</f>
        <v>#REF!</v>
      </c>
      <c r="Y2010" s="173" t="str">
        <f t="shared" si="312"/>
        <v>6</v>
      </c>
      <c r="Z2010" s="172" t="str">
        <f t="shared" si="313"/>
        <v>2020-07</v>
      </c>
      <c r="AA2010" s="170" t="e">
        <f>+VLOOKUP(Z2010,#REF!,2,FALSE)/VLOOKUP(X2010,#REF!,2,FALSE)</f>
        <v>#REF!</v>
      </c>
      <c r="AB2010" s="174" t="e">
        <f t="shared" si="314"/>
        <v>#REF!</v>
      </c>
      <c r="AC2010" s="174" t="e">
        <f t="shared" si="315"/>
        <v>#REF!</v>
      </c>
      <c r="AD2010" s="175" t="e">
        <f>+#REF!+365*Y2010</f>
        <v>#REF!</v>
      </c>
      <c r="AE2010" s="176" t="e">
        <f t="shared" si="316"/>
        <v>#REF!</v>
      </c>
      <c r="AF2010" s="170" t="e">
        <f>+VLOOKUP(CONCATENATE(TEXT(W2010,"yyyy"),"-",TEXT(W2010,"mm")),#REF!,2,0)</f>
        <v>#REF!</v>
      </c>
      <c r="AG2010" s="177" t="e">
        <f>+(AC2010*(1+'INFLAC PROYECTADA'!$B$8)^(AE2010))/((1+DEMANDADO!AF2010)^(AE2010))</f>
        <v>#REF!</v>
      </c>
      <c r="AH2010" s="169">
        <f>(0.2*VLOOKUP(D2010,'%.'!$A$1:$B$4,2,FALSE))+(0.35*VLOOKUP(E2010,'%.'!$A$1:$B$4,2,FALSE))+(0.1*VLOOKUP(F2010,'%.'!$A$1:$B$4,2,FALSE))+(0.35*VLOOKUP(G2010,'%.'!$A$1:$B$4,2,FALSE))</f>
        <v>0.05</v>
      </c>
      <c r="AI2010" s="128" t="str">
        <f t="shared" si="321"/>
        <v>REMOTA</v>
      </c>
      <c r="AJ2010" s="128" t="str">
        <f t="shared" si="317"/>
        <v>No se registra</v>
      </c>
      <c r="AK2010" s="178">
        <f t="shared" si="318"/>
        <v>0</v>
      </c>
    </row>
    <row r="2011" spans="1:37" ht="30" customHeight="1" x14ac:dyDescent="0.25">
      <c r="A2011" s="115">
        <v>2010</v>
      </c>
      <c r="B2011" s="79" t="s">
        <v>4246</v>
      </c>
      <c r="C2011" s="85" t="s">
        <v>4282</v>
      </c>
      <c r="D2011" s="86" t="s">
        <v>1</v>
      </c>
      <c r="E2011" s="86" t="s">
        <v>1</v>
      </c>
      <c r="F2011" s="86" t="s">
        <v>1</v>
      </c>
      <c r="G2011" s="86" t="s">
        <v>1</v>
      </c>
      <c r="H2011" s="169">
        <f t="shared" si="319"/>
        <v>0.05</v>
      </c>
      <c r="I2011" s="170" t="str">
        <f t="shared" si="320"/>
        <v>REMOTA</v>
      </c>
      <c r="J2011" s="292">
        <v>65000000</v>
      </c>
      <c r="K2011" s="221">
        <v>0</v>
      </c>
      <c r="L2011" s="83" t="s">
        <v>136</v>
      </c>
      <c r="M2011" s="188"/>
      <c r="N2011" s="83" t="s">
        <v>509</v>
      </c>
      <c r="O2011" s="189" t="s">
        <v>509</v>
      </c>
      <c r="P2011" s="83" t="s">
        <v>510</v>
      </c>
      <c r="Q2011" s="86" t="s">
        <v>163</v>
      </c>
      <c r="R2011" s="86" t="s">
        <v>4408</v>
      </c>
      <c r="S2011" s="79">
        <v>41064</v>
      </c>
      <c r="T2011" s="86">
        <v>67274</v>
      </c>
      <c r="U2011" s="83" t="s">
        <v>76</v>
      </c>
      <c r="V2011" s="83" t="s">
        <v>507</v>
      </c>
      <c r="W2011" s="171">
        <v>44074</v>
      </c>
      <c r="X2011" s="172" t="e">
        <f>+CONCATENATE(TEXT(#REF!,"yyyy"),"-",TEXT(#REF!,"mm"))</f>
        <v>#REF!</v>
      </c>
      <c r="Y2011" s="173" t="str">
        <f t="shared" si="312"/>
        <v>6</v>
      </c>
      <c r="Z2011" s="172" t="str">
        <f t="shared" si="313"/>
        <v>2020-07</v>
      </c>
      <c r="AA2011" s="170" t="e">
        <f>+VLOOKUP(Z2011,#REF!,2,FALSE)/VLOOKUP(X2011,#REF!,2,FALSE)</f>
        <v>#REF!</v>
      </c>
      <c r="AB2011" s="174" t="e">
        <f t="shared" si="314"/>
        <v>#REF!</v>
      </c>
      <c r="AC2011" s="174" t="e">
        <f t="shared" si="315"/>
        <v>#REF!</v>
      </c>
      <c r="AD2011" s="175" t="e">
        <f>+#REF!+365*Y2011</f>
        <v>#REF!</v>
      </c>
      <c r="AE2011" s="176" t="e">
        <f t="shared" si="316"/>
        <v>#REF!</v>
      </c>
      <c r="AF2011" s="170" t="e">
        <f>+VLOOKUP(CONCATENATE(TEXT(W2011,"yyyy"),"-",TEXT(W2011,"mm")),#REF!,2,0)</f>
        <v>#REF!</v>
      </c>
      <c r="AG2011" s="177" t="e">
        <f>+(AC2011*(1+'INFLAC PROYECTADA'!$B$8)^(AE2011))/((1+DEMANDADO!AF2011)^(AE2011))</f>
        <v>#REF!</v>
      </c>
      <c r="AH2011" s="169">
        <f>(0.2*VLOOKUP(D2011,'%.'!$A$1:$B$4,2,FALSE))+(0.35*VLOOKUP(E2011,'%.'!$A$1:$B$4,2,FALSE))+(0.1*VLOOKUP(F2011,'%.'!$A$1:$B$4,2,FALSE))+(0.35*VLOOKUP(G2011,'%.'!$A$1:$B$4,2,FALSE))</f>
        <v>0.05</v>
      </c>
      <c r="AI2011" s="128" t="str">
        <f t="shared" si="321"/>
        <v>REMOTA</v>
      </c>
      <c r="AJ2011" s="128" t="str">
        <f t="shared" si="317"/>
        <v>No se registra</v>
      </c>
      <c r="AK2011" s="178">
        <f t="shared" si="318"/>
        <v>0</v>
      </c>
    </row>
    <row r="2012" spans="1:37" ht="30" customHeight="1" x14ac:dyDescent="0.25">
      <c r="A2012" s="115">
        <v>2011</v>
      </c>
      <c r="B2012" s="79" t="s">
        <v>4283</v>
      </c>
      <c r="C2012" s="85" t="s">
        <v>4284</v>
      </c>
      <c r="D2012" s="86" t="s">
        <v>48</v>
      </c>
      <c r="E2012" s="86" t="s">
        <v>48</v>
      </c>
      <c r="F2012" s="86" t="s">
        <v>1</v>
      </c>
      <c r="G2012" s="86" t="s">
        <v>1</v>
      </c>
      <c r="H2012" s="169">
        <f t="shared" si="319"/>
        <v>0.29750000000000004</v>
      </c>
      <c r="I2012" s="170" t="str">
        <f t="shared" si="320"/>
        <v>MEDIA</v>
      </c>
      <c r="J2012" s="292">
        <v>258556156</v>
      </c>
      <c r="K2012" s="221">
        <v>0</v>
      </c>
      <c r="L2012" s="83" t="s">
        <v>130</v>
      </c>
      <c r="M2012" s="188"/>
      <c r="N2012" s="83" t="s">
        <v>509</v>
      </c>
      <c r="O2012" s="189" t="s">
        <v>509</v>
      </c>
      <c r="P2012" s="83" t="s">
        <v>4434</v>
      </c>
      <c r="Q2012" s="86" t="s">
        <v>163</v>
      </c>
      <c r="R2012" s="86" t="s">
        <v>4408</v>
      </c>
      <c r="S2012" s="79">
        <v>41064</v>
      </c>
      <c r="T2012" s="86">
        <v>67274</v>
      </c>
      <c r="U2012" s="83" t="s">
        <v>177</v>
      </c>
      <c r="V2012" s="83" t="s">
        <v>4435</v>
      </c>
      <c r="W2012" s="171">
        <v>44074</v>
      </c>
      <c r="X2012" s="172" t="e">
        <f>+CONCATENATE(TEXT(#REF!,"yyyy"),"-",TEXT(#REF!,"mm"))</f>
        <v>#REF!</v>
      </c>
      <c r="Y2012" s="173" t="str">
        <f t="shared" si="312"/>
        <v>7</v>
      </c>
      <c r="Z2012" s="172" t="str">
        <f t="shared" si="313"/>
        <v>2020-07</v>
      </c>
      <c r="AA2012" s="170" t="e">
        <f>+VLOOKUP(Z2012,#REF!,2,FALSE)/VLOOKUP(X2012,#REF!,2,FALSE)</f>
        <v>#REF!</v>
      </c>
      <c r="AB2012" s="174" t="e">
        <f t="shared" si="314"/>
        <v>#REF!</v>
      </c>
      <c r="AC2012" s="174" t="e">
        <f t="shared" si="315"/>
        <v>#REF!</v>
      </c>
      <c r="AD2012" s="175" t="e">
        <f>+#REF!+365*Y2012</f>
        <v>#REF!</v>
      </c>
      <c r="AE2012" s="176" t="e">
        <f t="shared" si="316"/>
        <v>#REF!</v>
      </c>
      <c r="AF2012" s="170" t="e">
        <f>+VLOOKUP(CONCATENATE(TEXT(W2012,"yyyy"),"-",TEXT(W2012,"mm")),#REF!,2,0)</f>
        <v>#REF!</v>
      </c>
      <c r="AG2012" s="177" t="e">
        <f>+(AC2012*(1+'INFLAC PROYECTADA'!$B$8)^(AE2012))/((1+DEMANDADO!AF2012)^(AE2012))</f>
        <v>#REF!</v>
      </c>
      <c r="AH2012" s="169">
        <f>(0.2*VLOOKUP(D2012,'%.'!$A$1:$B$4,2,FALSE))+(0.35*VLOOKUP(E2012,'%.'!$A$1:$B$4,2,FALSE))+(0.1*VLOOKUP(F2012,'%.'!$A$1:$B$4,2,FALSE))+(0.35*VLOOKUP(G2012,'%.'!$A$1:$B$4,2,FALSE))</f>
        <v>0.29750000000000004</v>
      </c>
      <c r="AI2012" s="128" t="str">
        <f t="shared" si="321"/>
        <v>MEDIA</v>
      </c>
      <c r="AJ2012" s="128" t="str">
        <f t="shared" si="317"/>
        <v>Cuentas de Orden</v>
      </c>
      <c r="AK2012" s="178" t="e">
        <f t="shared" si="318"/>
        <v>#REF!</v>
      </c>
    </row>
    <row r="2013" spans="1:37" ht="30" customHeight="1" x14ac:dyDescent="0.25">
      <c r="A2013" s="115">
        <v>2012</v>
      </c>
      <c r="B2013" s="79" t="s">
        <v>4285</v>
      </c>
      <c r="C2013" s="85" t="s">
        <v>4286</v>
      </c>
      <c r="D2013" s="86" t="s">
        <v>1</v>
      </c>
      <c r="E2013" s="86" t="s">
        <v>1</v>
      </c>
      <c r="F2013" s="86" t="s">
        <v>1</v>
      </c>
      <c r="G2013" s="86" t="s">
        <v>1</v>
      </c>
      <c r="H2013" s="169">
        <f t="shared" si="319"/>
        <v>0.05</v>
      </c>
      <c r="I2013" s="170" t="str">
        <f t="shared" si="320"/>
        <v>REMOTA</v>
      </c>
      <c r="J2013" s="292">
        <v>134814596</v>
      </c>
      <c r="K2013" s="221">
        <v>0</v>
      </c>
      <c r="L2013" s="83" t="s">
        <v>131</v>
      </c>
      <c r="M2013" s="188"/>
      <c r="N2013" s="83" t="s">
        <v>509</v>
      </c>
      <c r="O2013" s="189" t="s">
        <v>509</v>
      </c>
      <c r="P2013" s="83" t="s">
        <v>4436</v>
      </c>
      <c r="Q2013" s="86" t="s">
        <v>163</v>
      </c>
      <c r="R2013" s="86" t="s">
        <v>4408</v>
      </c>
      <c r="S2013" s="79">
        <v>41064</v>
      </c>
      <c r="T2013" s="86">
        <v>67274</v>
      </c>
      <c r="U2013" s="83" t="s">
        <v>76</v>
      </c>
      <c r="V2013" s="83" t="s">
        <v>4437</v>
      </c>
      <c r="W2013" s="171">
        <v>44074</v>
      </c>
      <c r="X2013" s="172" t="e">
        <f>+CONCATENATE(TEXT(#REF!,"yyyy"),"-",TEXT(#REF!,"mm"))</f>
        <v>#REF!</v>
      </c>
      <c r="Y2013" s="173" t="str">
        <f t="shared" si="312"/>
        <v>6</v>
      </c>
      <c r="Z2013" s="172" t="str">
        <f t="shared" si="313"/>
        <v>2020-07</v>
      </c>
      <c r="AA2013" s="170" t="e">
        <f>+VLOOKUP(Z2013,#REF!,2,FALSE)/VLOOKUP(X2013,#REF!,2,FALSE)</f>
        <v>#REF!</v>
      </c>
      <c r="AB2013" s="174" t="e">
        <f t="shared" si="314"/>
        <v>#REF!</v>
      </c>
      <c r="AC2013" s="174" t="e">
        <f t="shared" si="315"/>
        <v>#REF!</v>
      </c>
      <c r="AD2013" s="175" t="e">
        <f>+#REF!+365*Y2013</f>
        <v>#REF!</v>
      </c>
      <c r="AE2013" s="176" t="e">
        <f t="shared" si="316"/>
        <v>#REF!</v>
      </c>
      <c r="AF2013" s="170" t="e">
        <f>+VLOOKUP(CONCATENATE(TEXT(W2013,"yyyy"),"-",TEXT(W2013,"mm")),#REF!,2,0)</f>
        <v>#REF!</v>
      </c>
      <c r="AG2013" s="177" t="e">
        <f>+(AC2013*(1+'INFLAC PROYECTADA'!$B$8)^(AE2013))/((1+DEMANDADO!AF2013)^(AE2013))</f>
        <v>#REF!</v>
      </c>
      <c r="AH2013" s="169">
        <f>(0.2*VLOOKUP(D2013,'%.'!$A$1:$B$4,2,FALSE))+(0.35*VLOOKUP(E2013,'%.'!$A$1:$B$4,2,FALSE))+(0.1*VLOOKUP(F2013,'%.'!$A$1:$B$4,2,FALSE))+(0.35*VLOOKUP(G2013,'%.'!$A$1:$B$4,2,FALSE))</f>
        <v>0.05</v>
      </c>
      <c r="AI2013" s="128" t="str">
        <f t="shared" si="321"/>
        <v>REMOTA</v>
      </c>
      <c r="AJ2013" s="128" t="str">
        <f t="shared" si="317"/>
        <v>No se registra</v>
      </c>
      <c r="AK2013" s="178">
        <f t="shared" si="318"/>
        <v>0</v>
      </c>
    </row>
    <row r="2014" spans="1:37" ht="30" customHeight="1" x14ac:dyDescent="0.25">
      <c r="A2014" s="115">
        <v>2013</v>
      </c>
      <c r="B2014" s="79" t="s">
        <v>4287</v>
      </c>
      <c r="C2014" s="85" t="s">
        <v>4288</v>
      </c>
      <c r="D2014" s="86" t="s">
        <v>48</v>
      </c>
      <c r="E2014" s="86" t="s">
        <v>48</v>
      </c>
      <c r="F2014" s="86" t="s">
        <v>48</v>
      </c>
      <c r="G2014" s="86" t="s">
        <v>48</v>
      </c>
      <c r="H2014" s="169">
        <f t="shared" si="319"/>
        <v>0.5</v>
      </c>
      <c r="I2014" s="170" t="str">
        <f t="shared" si="320"/>
        <v>MEDIA</v>
      </c>
      <c r="J2014" s="292">
        <v>32312246</v>
      </c>
      <c r="K2014" s="221">
        <v>0</v>
      </c>
      <c r="L2014" s="83" t="s">
        <v>132</v>
      </c>
      <c r="M2014" s="188"/>
      <c r="N2014" s="83" t="s">
        <v>509</v>
      </c>
      <c r="O2014" s="189" t="s">
        <v>509</v>
      </c>
      <c r="P2014" s="83" t="s">
        <v>406</v>
      </c>
      <c r="Q2014" s="86" t="s">
        <v>163</v>
      </c>
      <c r="R2014" s="86" t="s">
        <v>4408</v>
      </c>
      <c r="S2014" s="79">
        <v>41064</v>
      </c>
      <c r="T2014" s="86">
        <v>67274</v>
      </c>
      <c r="U2014" s="83" t="s">
        <v>76</v>
      </c>
      <c r="V2014" s="83" t="s">
        <v>4412</v>
      </c>
      <c r="W2014" s="171">
        <v>44074</v>
      </c>
      <c r="X2014" s="172" t="e">
        <f>+CONCATENATE(TEXT(#REF!,"yyyy"),"-",TEXT(#REF!,"mm"))</f>
        <v>#REF!</v>
      </c>
      <c r="Y2014" s="173" t="str">
        <f t="shared" si="312"/>
        <v>8</v>
      </c>
      <c r="Z2014" s="172" t="str">
        <f t="shared" si="313"/>
        <v>2020-07</v>
      </c>
      <c r="AA2014" s="170" t="e">
        <f>+VLOOKUP(Z2014,#REF!,2,FALSE)/VLOOKUP(X2014,#REF!,2,FALSE)</f>
        <v>#REF!</v>
      </c>
      <c r="AB2014" s="174" t="e">
        <f t="shared" si="314"/>
        <v>#REF!</v>
      </c>
      <c r="AC2014" s="174" t="e">
        <f t="shared" si="315"/>
        <v>#REF!</v>
      </c>
      <c r="AD2014" s="175" t="e">
        <f>+#REF!+365*Y2014</f>
        <v>#REF!</v>
      </c>
      <c r="AE2014" s="176" t="e">
        <f t="shared" si="316"/>
        <v>#REF!</v>
      </c>
      <c r="AF2014" s="170" t="e">
        <f>+VLOOKUP(CONCATENATE(TEXT(W2014,"yyyy"),"-",TEXT(W2014,"mm")),#REF!,2,0)</f>
        <v>#REF!</v>
      </c>
      <c r="AG2014" s="177" t="e">
        <f>+(AC2014*(1+'INFLAC PROYECTADA'!$B$8)^(AE2014))/((1+DEMANDADO!AF2014)^(AE2014))</f>
        <v>#REF!</v>
      </c>
      <c r="AH2014" s="169">
        <f>(0.2*VLOOKUP(D2014,'%.'!$A$1:$B$4,2,FALSE))+(0.35*VLOOKUP(E2014,'%.'!$A$1:$B$4,2,FALSE))+(0.1*VLOOKUP(F2014,'%.'!$A$1:$B$4,2,FALSE))+(0.35*VLOOKUP(G2014,'%.'!$A$1:$B$4,2,FALSE))</f>
        <v>0.5</v>
      </c>
      <c r="AI2014" s="128" t="str">
        <f t="shared" si="321"/>
        <v>MEDIA</v>
      </c>
      <c r="AJ2014" s="128" t="str">
        <f t="shared" si="317"/>
        <v>Cuentas de Orden</v>
      </c>
      <c r="AK2014" s="178" t="e">
        <f t="shared" si="318"/>
        <v>#REF!</v>
      </c>
    </row>
    <row r="2015" spans="1:37" ht="30" customHeight="1" x14ac:dyDescent="0.25">
      <c r="A2015" s="115">
        <v>2014</v>
      </c>
      <c r="B2015" s="79" t="s">
        <v>4260</v>
      </c>
      <c r="C2015" s="85" t="s">
        <v>4289</v>
      </c>
      <c r="D2015" s="86" t="s">
        <v>0</v>
      </c>
      <c r="E2015" s="86" t="s">
        <v>48</v>
      </c>
      <c r="F2015" s="86" t="s">
        <v>48</v>
      </c>
      <c r="G2015" s="86" t="s">
        <v>48</v>
      </c>
      <c r="H2015" s="169">
        <f t="shared" si="319"/>
        <v>0.6</v>
      </c>
      <c r="I2015" s="170" t="str">
        <f t="shared" si="320"/>
        <v>ALTA</v>
      </c>
      <c r="J2015" s="292">
        <v>160962918</v>
      </c>
      <c r="K2015" s="221">
        <v>0.5</v>
      </c>
      <c r="L2015" s="83" t="s">
        <v>131</v>
      </c>
      <c r="M2015" s="188"/>
      <c r="N2015" s="83" t="s">
        <v>509</v>
      </c>
      <c r="O2015" s="189" t="s">
        <v>509</v>
      </c>
      <c r="P2015" s="83" t="s">
        <v>510</v>
      </c>
      <c r="Q2015" s="86" t="s">
        <v>163</v>
      </c>
      <c r="R2015" s="86" t="s">
        <v>4408</v>
      </c>
      <c r="S2015" s="79">
        <v>41064</v>
      </c>
      <c r="T2015" s="86">
        <v>67274</v>
      </c>
      <c r="U2015" s="83" t="s">
        <v>171</v>
      </c>
      <c r="V2015" s="83" t="s">
        <v>4438</v>
      </c>
      <c r="W2015" s="171">
        <v>44074</v>
      </c>
      <c r="X2015" s="172" t="e">
        <f>+CONCATENATE(TEXT(#REF!,"yyyy"),"-",TEXT(#REF!,"mm"))</f>
        <v>#REF!</v>
      </c>
      <c r="Y2015" s="173" t="str">
        <f t="shared" si="312"/>
        <v>6</v>
      </c>
      <c r="Z2015" s="172" t="str">
        <f t="shared" si="313"/>
        <v>2020-07</v>
      </c>
      <c r="AA2015" s="170" t="e">
        <f>+VLOOKUP(Z2015,#REF!,2,FALSE)/VLOOKUP(X2015,#REF!,2,FALSE)</f>
        <v>#REF!</v>
      </c>
      <c r="AB2015" s="174" t="e">
        <f t="shared" si="314"/>
        <v>#REF!</v>
      </c>
      <c r="AC2015" s="174" t="e">
        <f t="shared" si="315"/>
        <v>#REF!</v>
      </c>
      <c r="AD2015" s="175" t="e">
        <f>+#REF!+365*Y2015</f>
        <v>#REF!</v>
      </c>
      <c r="AE2015" s="176" t="e">
        <f t="shared" si="316"/>
        <v>#REF!</v>
      </c>
      <c r="AF2015" s="170" t="e">
        <f>+VLOOKUP(CONCATENATE(TEXT(W2015,"yyyy"),"-",TEXT(W2015,"mm")),#REF!,2,0)</f>
        <v>#REF!</v>
      </c>
      <c r="AG2015" s="177" t="e">
        <f>+(AC2015*(1+'INFLAC PROYECTADA'!$B$8)^(AE2015))/((1+DEMANDADO!AF2015)^(AE2015))</f>
        <v>#REF!</v>
      </c>
      <c r="AH2015" s="169">
        <f>(0.2*VLOOKUP(D2015,'%.'!$A$1:$B$4,2,FALSE))+(0.35*VLOOKUP(E2015,'%.'!$A$1:$B$4,2,FALSE))+(0.1*VLOOKUP(F2015,'%.'!$A$1:$B$4,2,FALSE))+(0.35*VLOOKUP(G2015,'%.'!$A$1:$B$4,2,FALSE))</f>
        <v>0.6</v>
      </c>
      <c r="AI2015" s="128" t="str">
        <f t="shared" si="321"/>
        <v>ALTA</v>
      </c>
      <c r="AJ2015" s="128" t="str">
        <f t="shared" si="317"/>
        <v>Provisión contable</v>
      </c>
      <c r="AK2015" s="178" t="e">
        <f t="shared" si="318"/>
        <v>#REF!</v>
      </c>
    </row>
    <row r="2016" spans="1:37" ht="30" customHeight="1" x14ac:dyDescent="0.25">
      <c r="A2016" s="115">
        <v>2015</v>
      </c>
      <c r="B2016" s="79" t="s">
        <v>4278</v>
      </c>
      <c r="C2016" s="85" t="s">
        <v>4290</v>
      </c>
      <c r="D2016" s="86" t="s">
        <v>1</v>
      </c>
      <c r="E2016" s="86" t="s">
        <v>1</v>
      </c>
      <c r="F2016" s="86" t="s">
        <v>48</v>
      </c>
      <c r="G2016" s="86" t="s">
        <v>1</v>
      </c>
      <c r="H2016" s="169">
        <f t="shared" si="319"/>
        <v>9.5000000000000001E-2</v>
      </c>
      <c r="I2016" s="170" t="str">
        <f t="shared" si="320"/>
        <v>REMOTA</v>
      </c>
      <c r="J2016" s="292">
        <v>140999588</v>
      </c>
      <c r="K2016" s="221">
        <v>0</v>
      </c>
      <c r="L2016" s="83" t="s">
        <v>133</v>
      </c>
      <c r="M2016" s="188"/>
      <c r="N2016" s="83" t="s">
        <v>509</v>
      </c>
      <c r="O2016" s="189" t="s">
        <v>509</v>
      </c>
      <c r="P2016" s="83" t="s">
        <v>510</v>
      </c>
      <c r="Q2016" s="86" t="s">
        <v>163</v>
      </c>
      <c r="R2016" s="86" t="s">
        <v>4408</v>
      </c>
      <c r="S2016" s="79">
        <v>41064</v>
      </c>
      <c r="T2016" s="86">
        <v>67274</v>
      </c>
      <c r="U2016" s="83" t="s">
        <v>76</v>
      </c>
      <c r="V2016" s="83" t="s">
        <v>4411</v>
      </c>
      <c r="W2016" s="171">
        <v>44074</v>
      </c>
      <c r="X2016" s="172" t="e">
        <f>+CONCATENATE(TEXT(#REF!,"yyyy"),"-",TEXT(#REF!,"mm"))</f>
        <v>#REF!</v>
      </c>
      <c r="Y2016" s="173" t="str">
        <f t="shared" si="312"/>
        <v>6</v>
      </c>
      <c r="Z2016" s="172" t="str">
        <f t="shared" si="313"/>
        <v>2020-07</v>
      </c>
      <c r="AA2016" s="170" t="e">
        <f>+VLOOKUP(Z2016,#REF!,2,FALSE)/VLOOKUP(X2016,#REF!,2,FALSE)</f>
        <v>#REF!</v>
      </c>
      <c r="AB2016" s="174" t="e">
        <f t="shared" si="314"/>
        <v>#REF!</v>
      </c>
      <c r="AC2016" s="174" t="e">
        <f t="shared" si="315"/>
        <v>#REF!</v>
      </c>
      <c r="AD2016" s="175" t="e">
        <f>+#REF!+365*Y2016</f>
        <v>#REF!</v>
      </c>
      <c r="AE2016" s="176" t="e">
        <f t="shared" si="316"/>
        <v>#REF!</v>
      </c>
      <c r="AF2016" s="170" t="e">
        <f>+VLOOKUP(CONCATENATE(TEXT(W2016,"yyyy"),"-",TEXT(W2016,"mm")),#REF!,2,0)</f>
        <v>#REF!</v>
      </c>
      <c r="AG2016" s="177" t="e">
        <f>+(AC2016*(1+'INFLAC PROYECTADA'!$B$8)^(AE2016))/((1+DEMANDADO!AF2016)^(AE2016))</f>
        <v>#REF!</v>
      </c>
      <c r="AH2016" s="169">
        <f>(0.2*VLOOKUP(D2016,'%.'!$A$1:$B$4,2,FALSE))+(0.35*VLOOKUP(E2016,'%.'!$A$1:$B$4,2,FALSE))+(0.1*VLOOKUP(F2016,'%.'!$A$1:$B$4,2,FALSE))+(0.35*VLOOKUP(G2016,'%.'!$A$1:$B$4,2,FALSE))</f>
        <v>9.5000000000000001E-2</v>
      </c>
      <c r="AI2016" s="128" t="str">
        <f t="shared" si="321"/>
        <v>REMOTA</v>
      </c>
      <c r="AJ2016" s="128" t="str">
        <f t="shared" si="317"/>
        <v>No se registra</v>
      </c>
      <c r="AK2016" s="178">
        <f t="shared" si="318"/>
        <v>0</v>
      </c>
    </row>
    <row r="2017" spans="1:37" ht="30" customHeight="1" x14ac:dyDescent="0.25">
      <c r="A2017" s="115">
        <v>2016</v>
      </c>
      <c r="B2017" s="79" t="s">
        <v>4291</v>
      </c>
      <c r="C2017" s="85" t="s">
        <v>4292</v>
      </c>
      <c r="D2017" s="86" t="s">
        <v>1</v>
      </c>
      <c r="E2017" s="86" t="s">
        <v>1</v>
      </c>
      <c r="F2017" s="86" t="s">
        <v>48</v>
      </c>
      <c r="G2017" s="86" t="s">
        <v>1</v>
      </c>
      <c r="H2017" s="169">
        <f t="shared" si="319"/>
        <v>9.5000000000000001E-2</v>
      </c>
      <c r="I2017" s="170" t="str">
        <f t="shared" si="320"/>
        <v>REMOTA</v>
      </c>
      <c r="J2017" s="292">
        <v>545558244</v>
      </c>
      <c r="K2017" s="221">
        <v>0</v>
      </c>
      <c r="L2017" s="83" t="s">
        <v>136</v>
      </c>
      <c r="M2017" s="188"/>
      <c r="N2017" s="83" t="s">
        <v>509</v>
      </c>
      <c r="O2017" s="189" t="s">
        <v>509</v>
      </c>
      <c r="P2017" s="83" t="s">
        <v>406</v>
      </c>
      <c r="Q2017" s="86" t="s">
        <v>163</v>
      </c>
      <c r="R2017" s="86" t="s">
        <v>4408</v>
      </c>
      <c r="S2017" s="79">
        <v>41064</v>
      </c>
      <c r="T2017" s="86">
        <v>67274</v>
      </c>
      <c r="U2017" s="83" t="s">
        <v>76</v>
      </c>
      <c r="V2017" s="83" t="s">
        <v>4439</v>
      </c>
      <c r="W2017" s="171">
        <v>44074</v>
      </c>
      <c r="X2017" s="172" t="e">
        <f>+CONCATENATE(TEXT(#REF!,"yyyy"),"-",TEXT(#REF!,"mm"))</f>
        <v>#REF!</v>
      </c>
      <c r="Y2017" s="173" t="str">
        <f t="shared" si="312"/>
        <v>8</v>
      </c>
      <c r="Z2017" s="172" t="str">
        <f t="shared" si="313"/>
        <v>2020-07</v>
      </c>
      <c r="AA2017" s="170" t="e">
        <f>+VLOOKUP(Z2017,#REF!,2,FALSE)/VLOOKUP(X2017,#REF!,2,FALSE)</f>
        <v>#REF!</v>
      </c>
      <c r="AB2017" s="174" t="e">
        <f t="shared" si="314"/>
        <v>#REF!</v>
      </c>
      <c r="AC2017" s="174" t="e">
        <f t="shared" si="315"/>
        <v>#REF!</v>
      </c>
      <c r="AD2017" s="175" t="e">
        <f>+#REF!+365*Y2017</f>
        <v>#REF!</v>
      </c>
      <c r="AE2017" s="176" t="e">
        <f t="shared" si="316"/>
        <v>#REF!</v>
      </c>
      <c r="AF2017" s="170" t="e">
        <f>+VLOOKUP(CONCATENATE(TEXT(W2017,"yyyy"),"-",TEXT(W2017,"mm")),#REF!,2,0)</f>
        <v>#REF!</v>
      </c>
      <c r="AG2017" s="177" t="e">
        <f>+(AC2017*(1+'INFLAC PROYECTADA'!$B$8)^(AE2017))/((1+DEMANDADO!AF2017)^(AE2017))</f>
        <v>#REF!</v>
      </c>
      <c r="AH2017" s="169">
        <f>(0.2*VLOOKUP(D2017,'%.'!$A$1:$B$4,2,FALSE))+(0.35*VLOOKUP(E2017,'%.'!$A$1:$B$4,2,FALSE))+(0.1*VLOOKUP(F2017,'%.'!$A$1:$B$4,2,FALSE))+(0.35*VLOOKUP(G2017,'%.'!$A$1:$B$4,2,FALSE))</f>
        <v>9.5000000000000001E-2</v>
      </c>
      <c r="AI2017" s="128" t="str">
        <f t="shared" si="321"/>
        <v>REMOTA</v>
      </c>
      <c r="AJ2017" s="128" t="str">
        <f t="shared" si="317"/>
        <v>No se registra</v>
      </c>
      <c r="AK2017" s="178">
        <f t="shared" si="318"/>
        <v>0</v>
      </c>
    </row>
    <row r="2018" spans="1:37" ht="30" customHeight="1" x14ac:dyDescent="0.25">
      <c r="A2018" s="115">
        <v>2017</v>
      </c>
      <c r="B2018" s="79" t="s">
        <v>802</v>
      </c>
      <c r="C2018" s="85" t="s">
        <v>4293</v>
      </c>
      <c r="D2018" s="86" t="s">
        <v>48</v>
      </c>
      <c r="E2018" s="86" t="s">
        <v>48</v>
      </c>
      <c r="F2018" s="86" t="s">
        <v>48</v>
      </c>
      <c r="G2018" s="86" t="s">
        <v>48</v>
      </c>
      <c r="H2018" s="169">
        <f t="shared" si="319"/>
        <v>0.5</v>
      </c>
      <c r="I2018" s="170" t="str">
        <f t="shared" si="320"/>
        <v>MEDIA</v>
      </c>
      <c r="J2018" s="292">
        <v>1283203255</v>
      </c>
      <c r="K2018" s="221">
        <v>0.5</v>
      </c>
      <c r="L2018" s="83" t="s">
        <v>136</v>
      </c>
      <c r="M2018" s="188"/>
      <c r="N2018" s="83" t="s">
        <v>509</v>
      </c>
      <c r="O2018" s="189" t="s">
        <v>509</v>
      </c>
      <c r="P2018" s="83" t="s">
        <v>406</v>
      </c>
      <c r="Q2018" s="86" t="s">
        <v>163</v>
      </c>
      <c r="R2018" s="86" t="s">
        <v>4408</v>
      </c>
      <c r="S2018" s="79">
        <v>41064</v>
      </c>
      <c r="T2018" s="86">
        <v>67274</v>
      </c>
      <c r="U2018" s="83" t="s">
        <v>178</v>
      </c>
      <c r="V2018" s="83" t="s">
        <v>4440</v>
      </c>
      <c r="W2018" s="171">
        <v>44074</v>
      </c>
      <c r="X2018" s="172" t="e">
        <f>+CONCATENATE(TEXT(#REF!,"yyyy"),"-",TEXT(#REF!,"mm"))</f>
        <v>#REF!</v>
      </c>
      <c r="Y2018" s="173" t="str">
        <f t="shared" si="312"/>
        <v>8</v>
      </c>
      <c r="Z2018" s="172" t="str">
        <f t="shared" si="313"/>
        <v>2020-07</v>
      </c>
      <c r="AA2018" s="170" t="e">
        <f>+VLOOKUP(Z2018,#REF!,2,FALSE)/VLOOKUP(X2018,#REF!,2,FALSE)</f>
        <v>#REF!</v>
      </c>
      <c r="AB2018" s="174" t="e">
        <f t="shared" si="314"/>
        <v>#REF!</v>
      </c>
      <c r="AC2018" s="174" t="e">
        <f t="shared" si="315"/>
        <v>#REF!</v>
      </c>
      <c r="AD2018" s="175" t="e">
        <f>+#REF!+365*Y2018</f>
        <v>#REF!</v>
      </c>
      <c r="AE2018" s="176" t="e">
        <f t="shared" si="316"/>
        <v>#REF!</v>
      </c>
      <c r="AF2018" s="170" t="e">
        <f>+VLOOKUP(CONCATENATE(TEXT(W2018,"yyyy"),"-",TEXT(W2018,"mm")),#REF!,2,0)</f>
        <v>#REF!</v>
      </c>
      <c r="AG2018" s="177" t="e">
        <f>+(AC2018*(1+'INFLAC PROYECTADA'!$B$8)^(AE2018))/((1+DEMANDADO!AF2018)^(AE2018))</f>
        <v>#REF!</v>
      </c>
      <c r="AH2018" s="169">
        <f>(0.2*VLOOKUP(D2018,'%.'!$A$1:$B$4,2,FALSE))+(0.35*VLOOKUP(E2018,'%.'!$A$1:$B$4,2,FALSE))+(0.1*VLOOKUP(F2018,'%.'!$A$1:$B$4,2,FALSE))+(0.35*VLOOKUP(G2018,'%.'!$A$1:$B$4,2,FALSE))</f>
        <v>0.5</v>
      </c>
      <c r="AI2018" s="128" t="str">
        <f t="shared" si="321"/>
        <v>MEDIA</v>
      </c>
      <c r="AJ2018" s="128" t="str">
        <f t="shared" si="317"/>
        <v>Cuentas de Orden</v>
      </c>
      <c r="AK2018" s="178" t="e">
        <f t="shared" si="318"/>
        <v>#REF!</v>
      </c>
    </row>
    <row r="2019" spans="1:37" ht="30" customHeight="1" x14ac:dyDescent="0.25">
      <c r="A2019" s="115">
        <v>2018</v>
      </c>
      <c r="B2019" s="79" t="s">
        <v>4294</v>
      </c>
      <c r="C2019" s="85" t="s">
        <v>4295</v>
      </c>
      <c r="D2019" s="86" t="s">
        <v>48</v>
      </c>
      <c r="E2019" s="86" t="s">
        <v>48</v>
      </c>
      <c r="F2019" s="86" t="s">
        <v>48</v>
      </c>
      <c r="G2019" s="86" t="s">
        <v>48</v>
      </c>
      <c r="H2019" s="169">
        <f t="shared" si="319"/>
        <v>0.5</v>
      </c>
      <c r="I2019" s="170" t="str">
        <f t="shared" si="320"/>
        <v>MEDIA</v>
      </c>
      <c r="J2019" s="292">
        <v>283350000</v>
      </c>
      <c r="K2019" s="221">
        <v>0</v>
      </c>
      <c r="L2019" s="83" t="s">
        <v>131</v>
      </c>
      <c r="M2019" s="188"/>
      <c r="N2019" s="83" t="s">
        <v>509</v>
      </c>
      <c r="O2019" s="189" t="s">
        <v>509</v>
      </c>
      <c r="P2019" s="83" t="s">
        <v>410</v>
      </c>
      <c r="Q2019" s="86" t="s">
        <v>163</v>
      </c>
      <c r="R2019" s="86" t="s">
        <v>4408</v>
      </c>
      <c r="S2019" s="79">
        <v>41064</v>
      </c>
      <c r="T2019" s="86">
        <v>67274</v>
      </c>
      <c r="U2019" s="83" t="s">
        <v>171</v>
      </c>
      <c r="V2019" s="83" t="s">
        <v>4441</v>
      </c>
      <c r="W2019" s="171">
        <v>44074</v>
      </c>
      <c r="X2019" s="172" t="e">
        <f>+CONCATENATE(TEXT(#REF!,"yyyy"),"-",TEXT(#REF!,"mm"))</f>
        <v>#REF!</v>
      </c>
      <c r="Y2019" s="173" t="str">
        <f t="shared" si="312"/>
        <v>9</v>
      </c>
      <c r="Z2019" s="172" t="str">
        <f t="shared" si="313"/>
        <v>2020-07</v>
      </c>
      <c r="AA2019" s="170" t="e">
        <f>+VLOOKUP(Z2019,#REF!,2,FALSE)/VLOOKUP(X2019,#REF!,2,FALSE)</f>
        <v>#REF!</v>
      </c>
      <c r="AB2019" s="174" t="e">
        <f t="shared" si="314"/>
        <v>#REF!</v>
      </c>
      <c r="AC2019" s="174" t="e">
        <f t="shared" si="315"/>
        <v>#REF!</v>
      </c>
      <c r="AD2019" s="175" t="e">
        <f>+#REF!+365*Y2019</f>
        <v>#REF!</v>
      </c>
      <c r="AE2019" s="176" t="e">
        <f t="shared" si="316"/>
        <v>#REF!</v>
      </c>
      <c r="AF2019" s="170" t="e">
        <f>+VLOOKUP(CONCATENATE(TEXT(W2019,"yyyy"),"-",TEXT(W2019,"mm")),#REF!,2,0)</f>
        <v>#REF!</v>
      </c>
      <c r="AG2019" s="177" t="e">
        <f>+(AC2019*(1+'INFLAC PROYECTADA'!$B$8)^(AE2019))/((1+DEMANDADO!AF2019)^(AE2019))</f>
        <v>#REF!</v>
      </c>
      <c r="AH2019" s="169">
        <f>(0.2*VLOOKUP(D2019,'%.'!$A$1:$B$4,2,FALSE))+(0.35*VLOOKUP(E2019,'%.'!$A$1:$B$4,2,FALSE))+(0.1*VLOOKUP(F2019,'%.'!$A$1:$B$4,2,FALSE))+(0.35*VLOOKUP(G2019,'%.'!$A$1:$B$4,2,FALSE))</f>
        <v>0.5</v>
      </c>
      <c r="AI2019" s="128" t="str">
        <f t="shared" si="321"/>
        <v>MEDIA</v>
      </c>
      <c r="AJ2019" s="128" t="str">
        <f t="shared" si="317"/>
        <v>Cuentas de Orden</v>
      </c>
      <c r="AK2019" s="178" t="e">
        <f t="shared" si="318"/>
        <v>#REF!</v>
      </c>
    </row>
    <row r="2020" spans="1:37" ht="30" customHeight="1" x14ac:dyDescent="0.25">
      <c r="A2020" s="115">
        <v>2019</v>
      </c>
      <c r="B2020" s="79" t="s">
        <v>4268</v>
      </c>
      <c r="C2020" s="85" t="s">
        <v>4296</v>
      </c>
      <c r="D2020" s="86" t="s">
        <v>48</v>
      </c>
      <c r="E2020" s="86" t="s">
        <v>0</v>
      </c>
      <c r="F2020" s="86" t="s">
        <v>48</v>
      </c>
      <c r="G2020" s="86" t="s">
        <v>48</v>
      </c>
      <c r="H2020" s="169">
        <f t="shared" si="319"/>
        <v>0.67499999999999993</v>
      </c>
      <c r="I2020" s="170" t="str">
        <f t="shared" si="320"/>
        <v>ALTA</v>
      </c>
      <c r="J2020" s="292">
        <v>323664522</v>
      </c>
      <c r="K2020" s="221">
        <v>0.8</v>
      </c>
      <c r="L2020" s="83" t="s">
        <v>130</v>
      </c>
      <c r="M2020" s="188"/>
      <c r="N2020" s="83" t="s">
        <v>509</v>
      </c>
      <c r="O2020" s="189" t="s">
        <v>509</v>
      </c>
      <c r="P2020" s="83" t="s">
        <v>410</v>
      </c>
      <c r="Q2020" s="86" t="s">
        <v>163</v>
      </c>
      <c r="R2020" s="86" t="s">
        <v>4408</v>
      </c>
      <c r="S2020" s="79">
        <v>41064</v>
      </c>
      <c r="T2020" s="86">
        <v>67274</v>
      </c>
      <c r="U2020" s="83"/>
      <c r="V2020" s="83" t="s">
        <v>507</v>
      </c>
      <c r="W2020" s="171">
        <v>44074</v>
      </c>
      <c r="X2020" s="172" t="e">
        <f>+CONCATENATE(TEXT(#REF!,"yyyy"),"-",TEXT(#REF!,"mm"))</f>
        <v>#REF!</v>
      </c>
      <c r="Y2020" s="173" t="str">
        <f t="shared" si="312"/>
        <v>9</v>
      </c>
      <c r="Z2020" s="172" t="str">
        <f t="shared" si="313"/>
        <v>2020-07</v>
      </c>
      <c r="AA2020" s="170" t="e">
        <f>+VLOOKUP(Z2020,#REF!,2,FALSE)/VLOOKUP(X2020,#REF!,2,FALSE)</f>
        <v>#REF!</v>
      </c>
      <c r="AB2020" s="174" t="e">
        <f t="shared" si="314"/>
        <v>#REF!</v>
      </c>
      <c r="AC2020" s="174" t="e">
        <f t="shared" si="315"/>
        <v>#REF!</v>
      </c>
      <c r="AD2020" s="175" t="e">
        <f>+#REF!+365*Y2020</f>
        <v>#REF!</v>
      </c>
      <c r="AE2020" s="176" t="e">
        <f t="shared" si="316"/>
        <v>#REF!</v>
      </c>
      <c r="AF2020" s="170" t="e">
        <f>+VLOOKUP(CONCATENATE(TEXT(W2020,"yyyy"),"-",TEXT(W2020,"mm")),#REF!,2,0)</f>
        <v>#REF!</v>
      </c>
      <c r="AG2020" s="177" t="e">
        <f>+(AC2020*(1+'INFLAC PROYECTADA'!$B$8)^(AE2020))/((1+DEMANDADO!AF2020)^(AE2020))</f>
        <v>#REF!</v>
      </c>
      <c r="AH2020" s="169">
        <f>(0.2*VLOOKUP(D2020,'%.'!$A$1:$B$4,2,FALSE))+(0.35*VLOOKUP(E2020,'%.'!$A$1:$B$4,2,FALSE))+(0.1*VLOOKUP(F2020,'%.'!$A$1:$B$4,2,FALSE))+(0.35*VLOOKUP(G2020,'%.'!$A$1:$B$4,2,FALSE))</f>
        <v>0.67499999999999993</v>
      </c>
      <c r="AI2020" s="128" t="str">
        <f t="shared" si="321"/>
        <v>ALTA</v>
      </c>
      <c r="AJ2020" s="128" t="str">
        <f t="shared" si="317"/>
        <v>Provisión contable</v>
      </c>
      <c r="AK2020" s="178" t="e">
        <f t="shared" si="318"/>
        <v>#REF!</v>
      </c>
    </row>
    <row r="2021" spans="1:37" ht="30" customHeight="1" x14ac:dyDescent="0.25">
      <c r="A2021" s="115">
        <v>2020</v>
      </c>
      <c r="B2021" s="79" t="s">
        <v>4297</v>
      </c>
      <c r="C2021" s="85" t="s">
        <v>4298</v>
      </c>
      <c r="D2021" s="86" t="s">
        <v>48</v>
      </c>
      <c r="E2021" s="86" t="s">
        <v>48</v>
      </c>
      <c r="F2021" s="86" t="s">
        <v>48</v>
      </c>
      <c r="G2021" s="86" t="s">
        <v>48</v>
      </c>
      <c r="H2021" s="169">
        <f t="shared" si="319"/>
        <v>0.5</v>
      </c>
      <c r="I2021" s="170" t="str">
        <f t="shared" si="320"/>
        <v>MEDIA</v>
      </c>
      <c r="J2021" s="292">
        <v>416456604</v>
      </c>
      <c r="K2021" s="221">
        <v>0.8</v>
      </c>
      <c r="L2021" s="83" t="s">
        <v>138</v>
      </c>
      <c r="M2021" s="188"/>
      <c r="N2021" s="83" t="s">
        <v>509</v>
      </c>
      <c r="O2021" s="189" t="s">
        <v>509</v>
      </c>
      <c r="P2021" s="83" t="s">
        <v>410</v>
      </c>
      <c r="Q2021" s="86" t="s">
        <v>163</v>
      </c>
      <c r="R2021" s="86" t="s">
        <v>4408</v>
      </c>
      <c r="S2021" s="79">
        <v>41064</v>
      </c>
      <c r="T2021" s="86">
        <v>67274</v>
      </c>
      <c r="U2021" s="83" t="s">
        <v>170</v>
      </c>
      <c r="V2021" s="83" t="s">
        <v>4442</v>
      </c>
      <c r="W2021" s="171">
        <v>44074</v>
      </c>
      <c r="X2021" s="172" t="e">
        <f>+CONCATENATE(TEXT(#REF!,"yyyy"),"-",TEXT(#REF!,"mm"))</f>
        <v>#REF!</v>
      </c>
      <c r="Y2021" s="173" t="str">
        <f t="shared" si="312"/>
        <v>9</v>
      </c>
      <c r="Z2021" s="172" t="str">
        <f t="shared" si="313"/>
        <v>2020-07</v>
      </c>
      <c r="AA2021" s="170" t="e">
        <f>+VLOOKUP(Z2021,#REF!,2,FALSE)/VLOOKUP(X2021,#REF!,2,FALSE)</f>
        <v>#REF!</v>
      </c>
      <c r="AB2021" s="174" t="e">
        <f t="shared" si="314"/>
        <v>#REF!</v>
      </c>
      <c r="AC2021" s="174" t="e">
        <f t="shared" si="315"/>
        <v>#REF!</v>
      </c>
      <c r="AD2021" s="175" t="e">
        <f>+#REF!+365*Y2021</f>
        <v>#REF!</v>
      </c>
      <c r="AE2021" s="176" t="e">
        <f t="shared" si="316"/>
        <v>#REF!</v>
      </c>
      <c r="AF2021" s="170" t="e">
        <f>+VLOOKUP(CONCATENATE(TEXT(W2021,"yyyy"),"-",TEXT(W2021,"mm")),#REF!,2,0)</f>
        <v>#REF!</v>
      </c>
      <c r="AG2021" s="177" t="e">
        <f>+(AC2021*(1+'INFLAC PROYECTADA'!$B$8)^(AE2021))/((1+DEMANDADO!AF2021)^(AE2021))</f>
        <v>#REF!</v>
      </c>
      <c r="AH2021" s="169">
        <f>(0.2*VLOOKUP(D2021,'%.'!$A$1:$B$4,2,FALSE))+(0.35*VLOOKUP(E2021,'%.'!$A$1:$B$4,2,FALSE))+(0.1*VLOOKUP(F2021,'%.'!$A$1:$B$4,2,FALSE))+(0.35*VLOOKUP(G2021,'%.'!$A$1:$B$4,2,FALSE))</f>
        <v>0.5</v>
      </c>
      <c r="AI2021" s="128" t="str">
        <f t="shared" si="321"/>
        <v>MEDIA</v>
      </c>
      <c r="AJ2021" s="128" t="str">
        <f t="shared" si="317"/>
        <v>Cuentas de Orden</v>
      </c>
      <c r="AK2021" s="178" t="e">
        <f t="shared" si="318"/>
        <v>#REF!</v>
      </c>
    </row>
    <row r="2022" spans="1:37" ht="30" customHeight="1" x14ac:dyDescent="0.25">
      <c r="A2022" s="115">
        <v>2021</v>
      </c>
      <c r="B2022" s="79" t="s">
        <v>2670</v>
      </c>
      <c r="C2022" s="85" t="s">
        <v>4299</v>
      </c>
      <c r="D2022" s="86" t="s">
        <v>1</v>
      </c>
      <c r="E2022" s="86" t="s">
        <v>1</v>
      </c>
      <c r="F2022" s="86" t="s">
        <v>1</v>
      </c>
      <c r="G2022" s="86" t="s">
        <v>1</v>
      </c>
      <c r="H2022" s="169">
        <f t="shared" si="319"/>
        <v>0.05</v>
      </c>
      <c r="I2022" s="170" t="str">
        <f t="shared" si="320"/>
        <v>REMOTA</v>
      </c>
      <c r="J2022" s="292">
        <v>6174240</v>
      </c>
      <c r="K2022" s="221">
        <v>0</v>
      </c>
      <c r="L2022" s="83" t="s">
        <v>136</v>
      </c>
      <c r="M2022" s="188"/>
      <c r="N2022" s="83" t="s">
        <v>509</v>
      </c>
      <c r="O2022" s="189" t="s">
        <v>509</v>
      </c>
      <c r="P2022" s="83" t="s">
        <v>410</v>
      </c>
      <c r="Q2022" s="86" t="s">
        <v>163</v>
      </c>
      <c r="R2022" s="86" t="s">
        <v>4408</v>
      </c>
      <c r="S2022" s="79">
        <v>41064</v>
      </c>
      <c r="T2022" s="86">
        <v>67274</v>
      </c>
      <c r="U2022" s="83" t="s">
        <v>183</v>
      </c>
      <c r="V2022" s="83" t="s">
        <v>4443</v>
      </c>
      <c r="W2022" s="171">
        <v>44074</v>
      </c>
      <c r="X2022" s="172" t="e">
        <f>+CONCATENATE(TEXT(#REF!,"yyyy"),"-",TEXT(#REF!,"mm"))</f>
        <v>#REF!</v>
      </c>
      <c r="Y2022" s="173" t="str">
        <f t="shared" si="312"/>
        <v>9</v>
      </c>
      <c r="Z2022" s="172" t="str">
        <f t="shared" si="313"/>
        <v>2020-07</v>
      </c>
      <c r="AA2022" s="170" t="e">
        <f>+VLOOKUP(Z2022,#REF!,2,FALSE)/VLOOKUP(X2022,#REF!,2,FALSE)</f>
        <v>#REF!</v>
      </c>
      <c r="AB2022" s="174" t="e">
        <f t="shared" si="314"/>
        <v>#REF!</v>
      </c>
      <c r="AC2022" s="174" t="e">
        <f t="shared" si="315"/>
        <v>#REF!</v>
      </c>
      <c r="AD2022" s="175" t="e">
        <f>+#REF!+365*Y2022</f>
        <v>#REF!</v>
      </c>
      <c r="AE2022" s="176" t="e">
        <f t="shared" si="316"/>
        <v>#REF!</v>
      </c>
      <c r="AF2022" s="170" t="e">
        <f>+VLOOKUP(CONCATENATE(TEXT(W2022,"yyyy"),"-",TEXT(W2022,"mm")),#REF!,2,0)</f>
        <v>#REF!</v>
      </c>
      <c r="AG2022" s="177" t="e">
        <f>+(AC2022*(1+'INFLAC PROYECTADA'!$B$8)^(AE2022))/((1+DEMANDADO!AF2022)^(AE2022))</f>
        <v>#REF!</v>
      </c>
      <c r="AH2022" s="169">
        <f>(0.2*VLOOKUP(D2022,'%.'!$A$1:$B$4,2,FALSE))+(0.35*VLOOKUP(E2022,'%.'!$A$1:$B$4,2,FALSE))+(0.1*VLOOKUP(F2022,'%.'!$A$1:$B$4,2,FALSE))+(0.35*VLOOKUP(G2022,'%.'!$A$1:$B$4,2,FALSE))</f>
        <v>0.05</v>
      </c>
      <c r="AI2022" s="128" t="str">
        <f t="shared" si="321"/>
        <v>REMOTA</v>
      </c>
      <c r="AJ2022" s="128" t="str">
        <f t="shared" si="317"/>
        <v>No se registra</v>
      </c>
      <c r="AK2022" s="178">
        <f t="shared" si="318"/>
        <v>0</v>
      </c>
    </row>
    <row r="2023" spans="1:37" ht="30" customHeight="1" x14ac:dyDescent="0.25">
      <c r="A2023" s="115">
        <v>2022</v>
      </c>
      <c r="B2023" s="79" t="s">
        <v>4270</v>
      </c>
      <c r="C2023" s="85" t="s">
        <v>4300</v>
      </c>
      <c r="D2023" s="86" t="s">
        <v>1</v>
      </c>
      <c r="E2023" s="86" t="s">
        <v>1</v>
      </c>
      <c r="F2023" s="86" t="s">
        <v>1</v>
      </c>
      <c r="G2023" s="86" t="s">
        <v>1</v>
      </c>
      <c r="H2023" s="169">
        <f t="shared" si="319"/>
        <v>0.05</v>
      </c>
      <c r="I2023" s="170" t="str">
        <f t="shared" si="320"/>
        <v>REMOTA</v>
      </c>
      <c r="J2023" s="292">
        <v>3447270</v>
      </c>
      <c r="K2023" s="221">
        <v>0</v>
      </c>
      <c r="L2023" s="83" t="s">
        <v>133</v>
      </c>
      <c r="M2023" s="188"/>
      <c r="N2023" s="83" t="s">
        <v>509</v>
      </c>
      <c r="O2023" s="189" t="s">
        <v>509</v>
      </c>
      <c r="P2023" s="83" t="s">
        <v>410</v>
      </c>
      <c r="Q2023" s="86" t="s">
        <v>163</v>
      </c>
      <c r="R2023" s="86" t="s">
        <v>4408</v>
      </c>
      <c r="S2023" s="79">
        <v>41064</v>
      </c>
      <c r="T2023" s="86">
        <v>67274</v>
      </c>
      <c r="U2023" s="83" t="s">
        <v>76</v>
      </c>
      <c r="V2023" s="83" t="s">
        <v>4444</v>
      </c>
      <c r="W2023" s="171">
        <v>44074</v>
      </c>
      <c r="X2023" s="172" t="e">
        <f>+CONCATENATE(TEXT(#REF!,"yyyy"),"-",TEXT(#REF!,"mm"))</f>
        <v>#REF!</v>
      </c>
      <c r="Y2023" s="173" t="str">
        <f t="shared" si="312"/>
        <v>9</v>
      </c>
      <c r="Z2023" s="172" t="str">
        <f t="shared" si="313"/>
        <v>2020-07</v>
      </c>
      <c r="AA2023" s="170" t="e">
        <f>+VLOOKUP(Z2023,#REF!,2,FALSE)/VLOOKUP(X2023,#REF!,2,FALSE)</f>
        <v>#REF!</v>
      </c>
      <c r="AB2023" s="174" t="e">
        <f t="shared" si="314"/>
        <v>#REF!</v>
      </c>
      <c r="AC2023" s="174" t="e">
        <f t="shared" si="315"/>
        <v>#REF!</v>
      </c>
      <c r="AD2023" s="175" t="e">
        <f>+#REF!+365*Y2023</f>
        <v>#REF!</v>
      </c>
      <c r="AE2023" s="176" t="e">
        <f t="shared" si="316"/>
        <v>#REF!</v>
      </c>
      <c r="AF2023" s="170" t="e">
        <f>+VLOOKUP(CONCATENATE(TEXT(W2023,"yyyy"),"-",TEXT(W2023,"mm")),#REF!,2,0)</f>
        <v>#REF!</v>
      </c>
      <c r="AG2023" s="177" t="e">
        <f>+(AC2023*(1+'INFLAC PROYECTADA'!$B$8)^(AE2023))/((1+DEMANDADO!AF2023)^(AE2023))</f>
        <v>#REF!</v>
      </c>
      <c r="AH2023" s="169">
        <f>(0.2*VLOOKUP(D2023,'%.'!$A$1:$B$4,2,FALSE))+(0.35*VLOOKUP(E2023,'%.'!$A$1:$B$4,2,FALSE))+(0.1*VLOOKUP(F2023,'%.'!$A$1:$B$4,2,FALSE))+(0.35*VLOOKUP(G2023,'%.'!$A$1:$B$4,2,FALSE))</f>
        <v>0.05</v>
      </c>
      <c r="AI2023" s="128" t="str">
        <f t="shared" si="321"/>
        <v>REMOTA</v>
      </c>
      <c r="AJ2023" s="128" t="str">
        <f t="shared" si="317"/>
        <v>No se registra</v>
      </c>
      <c r="AK2023" s="178">
        <f t="shared" si="318"/>
        <v>0</v>
      </c>
    </row>
    <row r="2024" spans="1:37" ht="30" customHeight="1" x14ac:dyDescent="0.25">
      <c r="A2024" s="115">
        <v>2023</v>
      </c>
      <c r="B2024" s="79" t="s">
        <v>4274</v>
      </c>
      <c r="C2024" s="85" t="s">
        <v>4301</v>
      </c>
      <c r="D2024" s="86" t="s">
        <v>1</v>
      </c>
      <c r="E2024" s="86" t="s">
        <v>1</v>
      </c>
      <c r="F2024" s="86" t="s">
        <v>1</v>
      </c>
      <c r="G2024" s="86" t="s">
        <v>1</v>
      </c>
      <c r="H2024" s="169">
        <f t="shared" si="319"/>
        <v>0.05</v>
      </c>
      <c r="I2024" s="170" t="str">
        <f t="shared" si="320"/>
        <v>REMOTA</v>
      </c>
      <c r="J2024" s="292">
        <v>171176496</v>
      </c>
      <c r="K2024" s="221">
        <v>0</v>
      </c>
      <c r="L2024" s="83" t="s">
        <v>136</v>
      </c>
      <c r="M2024" s="188"/>
      <c r="N2024" s="83" t="s">
        <v>509</v>
      </c>
      <c r="O2024" s="189" t="s">
        <v>509</v>
      </c>
      <c r="P2024" s="83" t="s">
        <v>406</v>
      </c>
      <c r="Q2024" s="86" t="s">
        <v>163</v>
      </c>
      <c r="R2024" s="266" t="s">
        <v>4408</v>
      </c>
      <c r="S2024" s="79">
        <v>41064</v>
      </c>
      <c r="T2024" s="86">
        <v>67274</v>
      </c>
      <c r="U2024" s="83" t="s">
        <v>177</v>
      </c>
      <c r="V2024" s="83" t="s">
        <v>4444</v>
      </c>
      <c r="W2024" s="171">
        <v>44074</v>
      </c>
      <c r="X2024" s="172" t="e">
        <f>+CONCATENATE(TEXT(#REF!,"yyyy"),"-",TEXT(#REF!,"mm"))</f>
        <v>#REF!</v>
      </c>
      <c r="Y2024" s="173" t="str">
        <f t="shared" si="312"/>
        <v>8</v>
      </c>
      <c r="Z2024" s="172" t="str">
        <f t="shared" si="313"/>
        <v>2020-07</v>
      </c>
      <c r="AA2024" s="170" t="e">
        <f>+VLOOKUP(Z2024,#REF!,2,FALSE)/VLOOKUP(X2024,#REF!,2,FALSE)</f>
        <v>#REF!</v>
      </c>
      <c r="AB2024" s="174" t="e">
        <f t="shared" si="314"/>
        <v>#REF!</v>
      </c>
      <c r="AC2024" s="174" t="e">
        <f t="shared" si="315"/>
        <v>#REF!</v>
      </c>
      <c r="AD2024" s="175" t="e">
        <f>+#REF!+365*Y2024</f>
        <v>#REF!</v>
      </c>
      <c r="AE2024" s="176" t="e">
        <f t="shared" si="316"/>
        <v>#REF!</v>
      </c>
      <c r="AF2024" s="170" t="e">
        <f>+VLOOKUP(CONCATENATE(TEXT(W2024,"yyyy"),"-",TEXT(W2024,"mm")),#REF!,2,0)</f>
        <v>#REF!</v>
      </c>
      <c r="AG2024" s="177" t="e">
        <f>+(AC2024*(1+'INFLAC PROYECTADA'!$B$8)^(AE2024))/((1+DEMANDADO!AF2024)^(AE2024))</f>
        <v>#REF!</v>
      </c>
      <c r="AH2024" s="169">
        <f>(0.2*VLOOKUP(D2024,'%.'!$A$1:$B$4,2,FALSE))+(0.35*VLOOKUP(E2024,'%.'!$A$1:$B$4,2,FALSE))+(0.1*VLOOKUP(F2024,'%.'!$A$1:$B$4,2,FALSE))+(0.35*VLOOKUP(G2024,'%.'!$A$1:$B$4,2,FALSE))</f>
        <v>0.05</v>
      </c>
      <c r="AI2024" s="128" t="str">
        <f t="shared" si="321"/>
        <v>REMOTA</v>
      </c>
      <c r="AJ2024" s="128" t="str">
        <f t="shared" si="317"/>
        <v>No se registra</v>
      </c>
      <c r="AK2024" s="178">
        <f t="shared" si="318"/>
        <v>0</v>
      </c>
    </row>
    <row r="2025" spans="1:37" ht="30" customHeight="1" x14ac:dyDescent="0.25">
      <c r="A2025" s="115">
        <v>2024</v>
      </c>
      <c r="B2025" s="79" t="s">
        <v>802</v>
      </c>
      <c r="C2025" s="85" t="s">
        <v>4302</v>
      </c>
      <c r="D2025" s="86" t="s">
        <v>48</v>
      </c>
      <c r="E2025" s="86" t="s">
        <v>48</v>
      </c>
      <c r="F2025" s="86" t="s">
        <v>48</v>
      </c>
      <c r="G2025" s="86" t="s">
        <v>48</v>
      </c>
      <c r="H2025" s="169">
        <f t="shared" si="319"/>
        <v>0.5</v>
      </c>
      <c r="I2025" s="170" t="str">
        <f t="shared" si="320"/>
        <v>MEDIA</v>
      </c>
      <c r="J2025" s="292">
        <v>1034182800</v>
      </c>
      <c r="K2025" s="221">
        <v>1</v>
      </c>
      <c r="L2025" s="83" t="s">
        <v>130</v>
      </c>
      <c r="M2025" s="188"/>
      <c r="N2025" s="83" t="s">
        <v>509</v>
      </c>
      <c r="O2025" s="189" t="s">
        <v>509</v>
      </c>
      <c r="P2025" s="83" t="s">
        <v>4436</v>
      </c>
      <c r="Q2025" s="86" t="s">
        <v>163</v>
      </c>
      <c r="R2025" s="86" t="s">
        <v>4408</v>
      </c>
      <c r="S2025" s="79">
        <v>41064</v>
      </c>
      <c r="T2025" s="86">
        <v>67274</v>
      </c>
      <c r="U2025" s="83" t="s">
        <v>178</v>
      </c>
      <c r="V2025" s="83" t="s">
        <v>4445</v>
      </c>
      <c r="W2025" s="171">
        <v>44074</v>
      </c>
      <c r="X2025" s="172" t="e">
        <f>+CONCATENATE(TEXT(#REF!,"yyyy"),"-",TEXT(#REF!,"mm"))</f>
        <v>#REF!</v>
      </c>
      <c r="Y2025" s="173" t="str">
        <f t="shared" si="312"/>
        <v>6</v>
      </c>
      <c r="Z2025" s="172" t="str">
        <f t="shared" si="313"/>
        <v>2020-07</v>
      </c>
      <c r="AA2025" s="170" t="e">
        <f>+VLOOKUP(Z2025,#REF!,2,FALSE)/VLOOKUP(X2025,#REF!,2,FALSE)</f>
        <v>#REF!</v>
      </c>
      <c r="AB2025" s="174" t="e">
        <f t="shared" si="314"/>
        <v>#REF!</v>
      </c>
      <c r="AC2025" s="174" t="e">
        <f t="shared" si="315"/>
        <v>#REF!</v>
      </c>
      <c r="AD2025" s="175" t="e">
        <f>+#REF!+365*Y2025</f>
        <v>#REF!</v>
      </c>
      <c r="AE2025" s="176" t="e">
        <f t="shared" si="316"/>
        <v>#REF!</v>
      </c>
      <c r="AF2025" s="170" t="e">
        <f>+VLOOKUP(CONCATENATE(TEXT(W2025,"yyyy"),"-",TEXT(W2025,"mm")),#REF!,2,0)</f>
        <v>#REF!</v>
      </c>
      <c r="AG2025" s="177" t="e">
        <f>+(AC2025*(1+'INFLAC PROYECTADA'!$B$8)^(AE2025))/((1+DEMANDADO!AF2025)^(AE2025))</f>
        <v>#REF!</v>
      </c>
      <c r="AH2025" s="169">
        <f>(0.2*VLOOKUP(D2025,'%.'!$A$1:$B$4,2,FALSE))+(0.35*VLOOKUP(E2025,'%.'!$A$1:$B$4,2,FALSE))+(0.1*VLOOKUP(F2025,'%.'!$A$1:$B$4,2,FALSE))+(0.35*VLOOKUP(G2025,'%.'!$A$1:$B$4,2,FALSE))</f>
        <v>0.5</v>
      </c>
      <c r="AI2025" s="128" t="str">
        <f t="shared" si="321"/>
        <v>MEDIA</v>
      </c>
      <c r="AJ2025" s="128" t="str">
        <f t="shared" si="317"/>
        <v>Cuentas de Orden</v>
      </c>
      <c r="AK2025" s="178" t="e">
        <f t="shared" si="318"/>
        <v>#REF!</v>
      </c>
    </row>
    <row r="2026" spans="1:37" ht="30" customHeight="1" x14ac:dyDescent="0.25">
      <c r="A2026" s="115">
        <v>2025</v>
      </c>
      <c r="B2026" s="79" t="s">
        <v>802</v>
      </c>
      <c r="C2026" s="85" t="s">
        <v>4303</v>
      </c>
      <c r="D2026" s="86" t="s">
        <v>1</v>
      </c>
      <c r="E2026" s="86" t="s">
        <v>1</v>
      </c>
      <c r="F2026" s="86" t="s">
        <v>1</v>
      </c>
      <c r="G2026" s="86" t="s">
        <v>1</v>
      </c>
      <c r="H2026" s="169">
        <f t="shared" si="319"/>
        <v>0.05</v>
      </c>
      <c r="I2026" s="170" t="str">
        <f t="shared" si="320"/>
        <v>REMOTA</v>
      </c>
      <c r="J2026" s="292">
        <v>228627372</v>
      </c>
      <c r="K2026" s="221">
        <v>0</v>
      </c>
      <c r="L2026" s="83" t="s">
        <v>130</v>
      </c>
      <c r="M2026" s="188"/>
      <c r="N2026" s="83" t="s">
        <v>509</v>
      </c>
      <c r="O2026" s="189" t="s">
        <v>509</v>
      </c>
      <c r="P2026" s="83" t="s">
        <v>4436</v>
      </c>
      <c r="Q2026" s="86" t="s">
        <v>163</v>
      </c>
      <c r="R2026" s="86" t="s">
        <v>4408</v>
      </c>
      <c r="S2026" s="79">
        <v>41064</v>
      </c>
      <c r="T2026" s="86">
        <v>67274</v>
      </c>
      <c r="U2026" s="83" t="s">
        <v>178</v>
      </c>
      <c r="V2026" s="83" t="s">
        <v>4446</v>
      </c>
      <c r="W2026" s="171">
        <v>44074</v>
      </c>
      <c r="X2026" s="172" t="e">
        <f>+CONCATENATE(TEXT(#REF!,"yyyy"),"-",TEXT(#REF!,"mm"))</f>
        <v>#REF!</v>
      </c>
      <c r="Y2026" s="173" t="str">
        <f t="shared" si="312"/>
        <v>6</v>
      </c>
      <c r="Z2026" s="172" t="str">
        <f t="shared" si="313"/>
        <v>2020-07</v>
      </c>
      <c r="AA2026" s="170" t="e">
        <f>+VLOOKUP(Z2026,#REF!,2,FALSE)/VLOOKUP(X2026,#REF!,2,FALSE)</f>
        <v>#REF!</v>
      </c>
      <c r="AB2026" s="174" t="e">
        <f t="shared" si="314"/>
        <v>#REF!</v>
      </c>
      <c r="AC2026" s="174" t="e">
        <f t="shared" si="315"/>
        <v>#REF!</v>
      </c>
      <c r="AD2026" s="175" t="e">
        <f>+#REF!+365*Y2026</f>
        <v>#REF!</v>
      </c>
      <c r="AE2026" s="176" t="e">
        <f t="shared" si="316"/>
        <v>#REF!</v>
      </c>
      <c r="AF2026" s="170" t="e">
        <f>+VLOOKUP(CONCATENATE(TEXT(W2026,"yyyy"),"-",TEXT(W2026,"mm")),#REF!,2,0)</f>
        <v>#REF!</v>
      </c>
      <c r="AG2026" s="177" t="e">
        <f>+(AC2026*(1+'INFLAC PROYECTADA'!$B$8)^(AE2026))/((1+DEMANDADO!AF2026)^(AE2026))</f>
        <v>#REF!</v>
      </c>
      <c r="AH2026" s="169">
        <f>(0.2*VLOOKUP(D2026,'%.'!$A$1:$B$4,2,FALSE))+(0.35*VLOOKUP(E2026,'%.'!$A$1:$B$4,2,FALSE))+(0.1*VLOOKUP(F2026,'%.'!$A$1:$B$4,2,FALSE))+(0.35*VLOOKUP(G2026,'%.'!$A$1:$B$4,2,FALSE))</f>
        <v>0.05</v>
      </c>
      <c r="AI2026" s="128" t="str">
        <f t="shared" si="321"/>
        <v>REMOTA</v>
      </c>
      <c r="AJ2026" s="128" t="str">
        <f t="shared" si="317"/>
        <v>No se registra</v>
      </c>
      <c r="AK2026" s="178">
        <f t="shared" si="318"/>
        <v>0</v>
      </c>
    </row>
    <row r="2027" spans="1:37" ht="30" customHeight="1" x14ac:dyDescent="0.25">
      <c r="A2027" s="115">
        <v>2026</v>
      </c>
      <c r="B2027" s="79" t="s">
        <v>802</v>
      </c>
      <c r="C2027" s="85" t="s">
        <v>4304</v>
      </c>
      <c r="D2027" s="86" t="s">
        <v>1</v>
      </c>
      <c r="E2027" s="86" t="s">
        <v>1</v>
      </c>
      <c r="F2027" s="86" t="s">
        <v>1</v>
      </c>
      <c r="G2027" s="86" t="s">
        <v>1</v>
      </c>
      <c r="H2027" s="169">
        <f t="shared" si="319"/>
        <v>0.05</v>
      </c>
      <c r="I2027" s="170" t="str">
        <f t="shared" si="320"/>
        <v>REMOTA</v>
      </c>
      <c r="J2027" s="292">
        <v>36483342</v>
      </c>
      <c r="K2027" s="221">
        <v>0</v>
      </c>
      <c r="L2027" s="83" t="s">
        <v>132</v>
      </c>
      <c r="M2027" s="188"/>
      <c r="N2027" s="83" t="s">
        <v>509</v>
      </c>
      <c r="O2027" s="189" t="s">
        <v>509</v>
      </c>
      <c r="P2027" s="83" t="s">
        <v>510</v>
      </c>
      <c r="Q2027" s="86" t="s">
        <v>163</v>
      </c>
      <c r="R2027" s="86" t="s">
        <v>4408</v>
      </c>
      <c r="S2027" s="79">
        <v>41064</v>
      </c>
      <c r="T2027" s="86">
        <v>67274</v>
      </c>
      <c r="U2027" s="83" t="s">
        <v>76</v>
      </c>
      <c r="V2027" s="83" t="s">
        <v>4447</v>
      </c>
      <c r="W2027" s="171">
        <v>44074</v>
      </c>
      <c r="X2027" s="172" t="e">
        <f>+CONCATENATE(TEXT(#REF!,"yyyy"),"-",TEXT(#REF!,"mm"))</f>
        <v>#REF!</v>
      </c>
      <c r="Y2027" s="173" t="str">
        <f t="shared" si="312"/>
        <v>6</v>
      </c>
      <c r="Z2027" s="172" t="str">
        <f t="shared" si="313"/>
        <v>2020-07</v>
      </c>
      <c r="AA2027" s="170" t="e">
        <f>+VLOOKUP(Z2027,#REF!,2,FALSE)/VLOOKUP(X2027,#REF!,2,FALSE)</f>
        <v>#REF!</v>
      </c>
      <c r="AB2027" s="174" t="e">
        <f t="shared" si="314"/>
        <v>#REF!</v>
      </c>
      <c r="AC2027" s="174" t="e">
        <f t="shared" si="315"/>
        <v>#REF!</v>
      </c>
      <c r="AD2027" s="175" t="e">
        <f>+#REF!+365*Y2027</f>
        <v>#REF!</v>
      </c>
      <c r="AE2027" s="176" t="e">
        <f t="shared" si="316"/>
        <v>#REF!</v>
      </c>
      <c r="AF2027" s="170" t="e">
        <f>+VLOOKUP(CONCATENATE(TEXT(W2027,"yyyy"),"-",TEXT(W2027,"mm")),#REF!,2,0)</f>
        <v>#REF!</v>
      </c>
      <c r="AG2027" s="177" t="e">
        <f>+(AC2027*(1+'INFLAC PROYECTADA'!$B$8)^(AE2027))/((1+DEMANDADO!AF2027)^(AE2027))</f>
        <v>#REF!</v>
      </c>
      <c r="AH2027" s="169">
        <f>(0.2*VLOOKUP(D2027,'%.'!$A$1:$B$4,2,FALSE))+(0.35*VLOOKUP(E2027,'%.'!$A$1:$B$4,2,FALSE))+(0.1*VLOOKUP(F2027,'%.'!$A$1:$B$4,2,FALSE))+(0.35*VLOOKUP(G2027,'%.'!$A$1:$B$4,2,FALSE))</f>
        <v>0.05</v>
      </c>
      <c r="AI2027" s="128" t="str">
        <f t="shared" si="321"/>
        <v>REMOTA</v>
      </c>
      <c r="AJ2027" s="128" t="str">
        <f t="shared" si="317"/>
        <v>No se registra</v>
      </c>
      <c r="AK2027" s="178">
        <f t="shared" si="318"/>
        <v>0</v>
      </c>
    </row>
    <row r="2028" spans="1:37" ht="30" customHeight="1" x14ac:dyDescent="0.25">
      <c r="A2028" s="115">
        <v>2027</v>
      </c>
      <c r="B2028" s="79" t="s">
        <v>4280</v>
      </c>
      <c r="C2028" s="85" t="s">
        <v>4305</v>
      </c>
      <c r="D2028" s="86" t="s">
        <v>1</v>
      </c>
      <c r="E2028" s="86" t="s">
        <v>1</v>
      </c>
      <c r="F2028" s="86" t="s">
        <v>1</v>
      </c>
      <c r="G2028" s="86" t="s">
        <v>1</v>
      </c>
      <c r="H2028" s="169">
        <f t="shared" si="319"/>
        <v>0.05</v>
      </c>
      <c r="I2028" s="170" t="str">
        <f t="shared" si="320"/>
        <v>REMOTA</v>
      </c>
      <c r="J2028" s="292">
        <v>0</v>
      </c>
      <c r="K2028" s="221">
        <v>0</v>
      </c>
      <c r="L2028" s="83" t="s">
        <v>130</v>
      </c>
      <c r="M2028" s="188"/>
      <c r="N2028" s="83" t="s">
        <v>509</v>
      </c>
      <c r="O2028" s="189" t="s">
        <v>509</v>
      </c>
      <c r="P2028" s="83" t="s">
        <v>510</v>
      </c>
      <c r="Q2028" s="86" t="s">
        <v>163</v>
      </c>
      <c r="R2028" s="86" t="s">
        <v>4408</v>
      </c>
      <c r="S2028" s="79">
        <v>41064</v>
      </c>
      <c r="T2028" s="86">
        <v>67274</v>
      </c>
      <c r="U2028" s="83" t="s">
        <v>76</v>
      </c>
      <c r="V2028" s="83" t="s">
        <v>4448</v>
      </c>
      <c r="W2028" s="171">
        <v>44074</v>
      </c>
      <c r="X2028" s="172" t="e">
        <f>+CONCATENATE(TEXT(#REF!,"yyyy"),"-",TEXT(#REF!,"mm"))</f>
        <v>#REF!</v>
      </c>
      <c r="Y2028" s="173" t="str">
        <f t="shared" si="312"/>
        <v>6</v>
      </c>
      <c r="Z2028" s="172" t="str">
        <f t="shared" si="313"/>
        <v>2020-07</v>
      </c>
      <c r="AA2028" s="170" t="e">
        <f>+VLOOKUP(Z2028,#REF!,2,FALSE)/VLOOKUP(X2028,#REF!,2,FALSE)</f>
        <v>#REF!</v>
      </c>
      <c r="AB2028" s="174" t="e">
        <f t="shared" si="314"/>
        <v>#REF!</v>
      </c>
      <c r="AC2028" s="174" t="e">
        <f t="shared" si="315"/>
        <v>#REF!</v>
      </c>
      <c r="AD2028" s="175" t="e">
        <f>+#REF!+365*Y2028</f>
        <v>#REF!</v>
      </c>
      <c r="AE2028" s="176" t="e">
        <f t="shared" si="316"/>
        <v>#REF!</v>
      </c>
      <c r="AF2028" s="170" t="e">
        <f>+VLOOKUP(CONCATENATE(TEXT(W2028,"yyyy"),"-",TEXT(W2028,"mm")),#REF!,2,0)</f>
        <v>#REF!</v>
      </c>
      <c r="AG2028" s="177" t="e">
        <f>+(AC2028*(1+'INFLAC PROYECTADA'!$B$8)^(AE2028))/((1+DEMANDADO!AF2028)^(AE2028))</f>
        <v>#REF!</v>
      </c>
      <c r="AH2028" s="169">
        <f>(0.2*VLOOKUP(D2028,'%.'!$A$1:$B$4,2,FALSE))+(0.35*VLOOKUP(E2028,'%.'!$A$1:$B$4,2,FALSE))+(0.1*VLOOKUP(F2028,'%.'!$A$1:$B$4,2,FALSE))+(0.35*VLOOKUP(G2028,'%.'!$A$1:$B$4,2,FALSE))</f>
        <v>0.05</v>
      </c>
      <c r="AI2028" s="128" t="str">
        <f t="shared" si="321"/>
        <v>REMOTA</v>
      </c>
      <c r="AJ2028" s="128" t="str">
        <f t="shared" si="317"/>
        <v>No se registra</v>
      </c>
      <c r="AK2028" s="178">
        <f t="shared" si="318"/>
        <v>0</v>
      </c>
    </row>
    <row r="2029" spans="1:37" ht="30" customHeight="1" x14ac:dyDescent="0.25">
      <c r="A2029" s="115">
        <v>2028</v>
      </c>
      <c r="B2029" s="79" t="s">
        <v>4280</v>
      </c>
      <c r="C2029" s="85" t="s">
        <v>4306</v>
      </c>
      <c r="D2029" s="86" t="s">
        <v>1</v>
      </c>
      <c r="E2029" s="86" t="s">
        <v>1</v>
      </c>
      <c r="F2029" s="86" t="s">
        <v>1</v>
      </c>
      <c r="G2029" s="86" t="s">
        <v>1</v>
      </c>
      <c r="H2029" s="169">
        <f t="shared" si="319"/>
        <v>0.05</v>
      </c>
      <c r="I2029" s="170" t="str">
        <f t="shared" si="320"/>
        <v>REMOTA</v>
      </c>
      <c r="J2029" s="292">
        <v>0</v>
      </c>
      <c r="K2029" s="221">
        <v>0</v>
      </c>
      <c r="L2029" s="83" t="s">
        <v>136</v>
      </c>
      <c r="M2029" s="188"/>
      <c r="N2029" s="83" t="s">
        <v>509</v>
      </c>
      <c r="O2029" s="189" t="s">
        <v>509</v>
      </c>
      <c r="P2029" s="83" t="s">
        <v>415</v>
      </c>
      <c r="Q2029" s="86" t="s">
        <v>163</v>
      </c>
      <c r="R2029" s="86" t="s">
        <v>4408</v>
      </c>
      <c r="S2029" s="79">
        <v>41064</v>
      </c>
      <c r="T2029" s="86">
        <v>67274</v>
      </c>
      <c r="U2029" s="83" t="s">
        <v>171</v>
      </c>
      <c r="V2029" s="83" t="s">
        <v>4449</v>
      </c>
      <c r="W2029" s="171">
        <v>44074</v>
      </c>
      <c r="X2029" s="172" t="e">
        <f>+CONCATENATE(TEXT(#REF!,"yyyy"),"-",TEXT(#REF!,"mm"))</f>
        <v>#REF!</v>
      </c>
      <c r="Y2029" s="173" t="str">
        <f t="shared" si="312"/>
        <v>7</v>
      </c>
      <c r="Z2029" s="172" t="str">
        <f t="shared" si="313"/>
        <v>2020-07</v>
      </c>
      <c r="AA2029" s="170" t="e">
        <f>+VLOOKUP(Z2029,#REF!,2,FALSE)/VLOOKUP(X2029,#REF!,2,FALSE)</f>
        <v>#REF!</v>
      </c>
      <c r="AB2029" s="174" t="e">
        <f t="shared" si="314"/>
        <v>#REF!</v>
      </c>
      <c r="AC2029" s="174" t="e">
        <f t="shared" si="315"/>
        <v>#REF!</v>
      </c>
      <c r="AD2029" s="175" t="e">
        <f>+#REF!+365*Y2029</f>
        <v>#REF!</v>
      </c>
      <c r="AE2029" s="176" t="e">
        <f t="shared" si="316"/>
        <v>#REF!</v>
      </c>
      <c r="AF2029" s="170" t="e">
        <f>+VLOOKUP(CONCATENATE(TEXT(W2029,"yyyy"),"-",TEXT(W2029,"mm")),#REF!,2,0)</f>
        <v>#REF!</v>
      </c>
      <c r="AG2029" s="177" t="e">
        <f>+(AC2029*(1+'INFLAC PROYECTADA'!$B$8)^(AE2029))/((1+DEMANDADO!AF2029)^(AE2029))</f>
        <v>#REF!</v>
      </c>
      <c r="AH2029" s="169">
        <f>(0.2*VLOOKUP(D2029,'%.'!$A$1:$B$4,2,FALSE))+(0.35*VLOOKUP(E2029,'%.'!$A$1:$B$4,2,FALSE))+(0.1*VLOOKUP(F2029,'%.'!$A$1:$B$4,2,FALSE))+(0.35*VLOOKUP(G2029,'%.'!$A$1:$B$4,2,FALSE))</f>
        <v>0.05</v>
      </c>
      <c r="AI2029" s="128" t="str">
        <f t="shared" si="321"/>
        <v>REMOTA</v>
      </c>
      <c r="AJ2029" s="128" t="str">
        <f t="shared" si="317"/>
        <v>No se registra</v>
      </c>
      <c r="AK2029" s="178">
        <f t="shared" si="318"/>
        <v>0</v>
      </c>
    </row>
    <row r="2030" spans="1:37" ht="30" customHeight="1" x14ac:dyDescent="0.25">
      <c r="A2030" s="115">
        <v>2029</v>
      </c>
      <c r="B2030" s="79" t="s">
        <v>4307</v>
      </c>
      <c r="C2030" s="85" t="s">
        <v>4308</v>
      </c>
      <c r="D2030" s="86" t="s">
        <v>1</v>
      </c>
      <c r="E2030" s="86" t="s">
        <v>1</v>
      </c>
      <c r="F2030" s="86" t="s">
        <v>1</v>
      </c>
      <c r="G2030" s="86" t="s">
        <v>1</v>
      </c>
      <c r="H2030" s="169">
        <f t="shared" si="319"/>
        <v>0.05</v>
      </c>
      <c r="I2030" s="170" t="str">
        <f t="shared" si="320"/>
        <v>REMOTA</v>
      </c>
      <c r="J2030" s="292">
        <v>275781000</v>
      </c>
      <c r="K2030" s="221">
        <v>0</v>
      </c>
      <c r="L2030" s="83" t="s">
        <v>130</v>
      </c>
      <c r="M2030" s="188"/>
      <c r="N2030" s="83" t="s">
        <v>509</v>
      </c>
      <c r="O2030" s="189" t="s">
        <v>509</v>
      </c>
      <c r="P2030" s="83" t="s">
        <v>510</v>
      </c>
      <c r="Q2030" s="86" t="s">
        <v>163</v>
      </c>
      <c r="R2030" s="86" t="s">
        <v>4408</v>
      </c>
      <c r="S2030" s="79">
        <v>41064</v>
      </c>
      <c r="T2030" s="86">
        <v>67274</v>
      </c>
      <c r="U2030" s="83" t="s">
        <v>21</v>
      </c>
      <c r="V2030" s="83" t="s">
        <v>4450</v>
      </c>
      <c r="W2030" s="171">
        <v>44074</v>
      </c>
      <c r="X2030" s="172" t="e">
        <f>+CONCATENATE(TEXT(#REF!,"yyyy"),"-",TEXT(#REF!,"mm"))</f>
        <v>#REF!</v>
      </c>
      <c r="Y2030" s="173" t="str">
        <f t="shared" si="312"/>
        <v>6</v>
      </c>
      <c r="Z2030" s="172" t="str">
        <f t="shared" si="313"/>
        <v>2020-07</v>
      </c>
      <c r="AA2030" s="170" t="e">
        <f>+VLOOKUP(Z2030,#REF!,2,FALSE)/VLOOKUP(X2030,#REF!,2,FALSE)</f>
        <v>#REF!</v>
      </c>
      <c r="AB2030" s="174" t="e">
        <f t="shared" si="314"/>
        <v>#REF!</v>
      </c>
      <c r="AC2030" s="174" t="e">
        <f t="shared" si="315"/>
        <v>#REF!</v>
      </c>
      <c r="AD2030" s="175" t="e">
        <f>+#REF!+365*Y2030</f>
        <v>#REF!</v>
      </c>
      <c r="AE2030" s="176" t="e">
        <f t="shared" si="316"/>
        <v>#REF!</v>
      </c>
      <c r="AF2030" s="170" t="e">
        <f>+VLOOKUP(CONCATENATE(TEXT(W2030,"yyyy"),"-",TEXT(W2030,"mm")),#REF!,2,0)</f>
        <v>#REF!</v>
      </c>
      <c r="AG2030" s="177" t="e">
        <f>+(AC2030*(1+'INFLAC PROYECTADA'!$B$8)^(AE2030))/((1+DEMANDADO!AF2030)^(AE2030))</f>
        <v>#REF!</v>
      </c>
      <c r="AH2030" s="169">
        <f>(0.2*VLOOKUP(D2030,'%.'!$A$1:$B$4,2,FALSE))+(0.35*VLOOKUP(E2030,'%.'!$A$1:$B$4,2,FALSE))+(0.1*VLOOKUP(F2030,'%.'!$A$1:$B$4,2,FALSE))+(0.35*VLOOKUP(G2030,'%.'!$A$1:$B$4,2,FALSE))</f>
        <v>0.05</v>
      </c>
      <c r="AI2030" s="128" t="str">
        <f t="shared" si="321"/>
        <v>REMOTA</v>
      </c>
      <c r="AJ2030" s="128" t="str">
        <f t="shared" si="317"/>
        <v>No se registra</v>
      </c>
      <c r="AK2030" s="178">
        <f t="shared" si="318"/>
        <v>0</v>
      </c>
    </row>
    <row r="2031" spans="1:37" ht="30" customHeight="1" x14ac:dyDescent="0.25">
      <c r="A2031" s="115">
        <v>2030</v>
      </c>
      <c r="B2031" s="79" t="s">
        <v>802</v>
      </c>
      <c r="C2031" s="85" t="s">
        <v>4309</v>
      </c>
      <c r="D2031" s="86" t="s">
        <v>1</v>
      </c>
      <c r="E2031" s="86" t="s">
        <v>1</v>
      </c>
      <c r="F2031" s="86" t="s">
        <v>1</v>
      </c>
      <c r="G2031" s="86" t="s">
        <v>1</v>
      </c>
      <c r="H2031" s="169">
        <f t="shared" si="319"/>
        <v>0.05</v>
      </c>
      <c r="I2031" s="170" t="str">
        <f t="shared" si="320"/>
        <v>REMOTA</v>
      </c>
      <c r="J2031" s="292">
        <v>0</v>
      </c>
      <c r="K2031" s="221">
        <v>0</v>
      </c>
      <c r="L2031" s="83" t="s">
        <v>131</v>
      </c>
      <c r="M2031" s="188"/>
      <c r="N2031" s="83" t="s">
        <v>509</v>
      </c>
      <c r="O2031" s="189" t="s">
        <v>509</v>
      </c>
      <c r="P2031" s="83" t="s">
        <v>510</v>
      </c>
      <c r="Q2031" s="86" t="s">
        <v>163</v>
      </c>
      <c r="R2031" s="86" t="s">
        <v>4408</v>
      </c>
      <c r="S2031" s="79">
        <v>41064</v>
      </c>
      <c r="T2031" s="86">
        <v>67274</v>
      </c>
      <c r="U2031" s="83" t="s">
        <v>76</v>
      </c>
      <c r="V2031" s="83" t="s">
        <v>4447</v>
      </c>
      <c r="W2031" s="171">
        <v>44074</v>
      </c>
      <c r="X2031" s="172" t="e">
        <f>+CONCATENATE(TEXT(#REF!,"yyyy"),"-",TEXT(#REF!,"mm"))</f>
        <v>#REF!</v>
      </c>
      <c r="Y2031" s="173" t="str">
        <f t="shared" si="312"/>
        <v>6</v>
      </c>
      <c r="Z2031" s="172" t="str">
        <f t="shared" si="313"/>
        <v>2020-07</v>
      </c>
      <c r="AA2031" s="170" t="e">
        <f>+VLOOKUP(Z2031,#REF!,2,FALSE)/VLOOKUP(X2031,#REF!,2,FALSE)</f>
        <v>#REF!</v>
      </c>
      <c r="AB2031" s="174" t="e">
        <f t="shared" si="314"/>
        <v>#REF!</v>
      </c>
      <c r="AC2031" s="174" t="e">
        <f t="shared" si="315"/>
        <v>#REF!</v>
      </c>
      <c r="AD2031" s="175" t="e">
        <f>+#REF!+365*Y2031</f>
        <v>#REF!</v>
      </c>
      <c r="AE2031" s="176" t="e">
        <f t="shared" si="316"/>
        <v>#REF!</v>
      </c>
      <c r="AF2031" s="170" t="e">
        <f>+VLOOKUP(CONCATENATE(TEXT(W2031,"yyyy"),"-",TEXT(W2031,"mm")),#REF!,2,0)</f>
        <v>#REF!</v>
      </c>
      <c r="AG2031" s="177" t="e">
        <f>+(AC2031*(1+'INFLAC PROYECTADA'!$B$8)^(AE2031))/((1+DEMANDADO!AF2031)^(AE2031))</f>
        <v>#REF!</v>
      </c>
      <c r="AH2031" s="169">
        <f>(0.2*VLOOKUP(D2031,'%.'!$A$1:$B$4,2,FALSE))+(0.35*VLOOKUP(E2031,'%.'!$A$1:$B$4,2,FALSE))+(0.1*VLOOKUP(F2031,'%.'!$A$1:$B$4,2,FALSE))+(0.35*VLOOKUP(G2031,'%.'!$A$1:$B$4,2,FALSE))</f>
        <v>0.05</v>
      </c>
      <c r="AI2031" s="128" t="str">
        <f t="shared" si="321"/>
        <v>REMOTA</v>
      </c>
      <c r="AJ2031" s="128" t="str">
        <f t="shared" si="317"/>
        <v>No se registra</v>
      </c>
      <c r="AK2031" s="178">
        <f t="shared" si="318"/>
        <v>0</v>
      </c>
    </row>
    <row r="2032" spans="1:37" ht="30" customHeight="1" x14ac:dyDescent="0.25">
      <c r="A2032" s="115">
        <v>2031</v>
      </c>
      <c r="B2032" s="79" t="s">
        <v>4310</v>
      </c>
      <c r="C2032" s="85" t="s">
        <v>4311</v>
      </c>
      <c r="D2032" s="86" t="s">
        <v>48</v>
      </c>
      <c r="E2032" s="86" t="s">
        <v>48</v>
      </c>
      <c r="F2032" s="86" t="s">
        <v>0</v>
      </c>
      <c r="G2032" s="86" t="s">
        <v>48</v>
      </c>
      <c r="H2032" s="169">
        <f t="shared" si="319"/>
        <v>0.55000000000000004</v>
      </c>
      <c r="I2032" s="170" t="str">
        <f t="shared" si="320"/>
        <v>ALTA</v>
      </c>
      <c r="J2032" s="292">
        <v>413673000</v>
      </c>
      <c r="K2032" s="221">
        <v>0.5</v>
      </c>
      <c r="L2032" s="83" t="s">
        <v>130</v>
      </c>
      <c r="M2032" s="188"/>
      <c r="N2032" s="83" t="s">
        <v>509</v>
      </c>
      <c r="O2032" s="189" t="s">
        <v>509</v>
      </c>
      <c r="P2032" s="83" t="s">
        <v>415</v>
      </c>
      <c r="Q2032" s="86" t="s">
        <v>163</v>
      </c>
      <c r="R2032" s="86" t="s">
        <v>4408</v>
      </c>
      <c r="S2032" s="79">
        <v>41064</v>
      </c>
      <c r="T2032" s="86">
        <v>67274</v>
      </c>
      <c r="U2032" s="83" t="s">
        <v>21</v>
      </c>
      <c r="V2032" s="83" t="s">
        <v>4451</v>
      </c>
      <c r="W2032" s="171">
        <v>44074</v>
      </c>
      <c r="X2032" s="172" t="e">
        <f>+CONCATENATE(TEXT(#REF!,"yyyy"),"-",TEXT(#REF!,"mm"))</f>
        <v>#REF!</v>
      </c>
      <c r="Y2032" s="173" t="str">
        <f t="shared" si="312"/>
        <v>7</v>
      </c>
      <c r="Z2032" s="172" t="str">
        <f t="shared" si="313"/>
        <v>2020-07</v>
      </c>
      <c r="AA2032" s="170" t="e">
        <f>+VLOOKUP(Z2032,#REF!,2,FALSE)/VLOOKUP(X2032,#REF!,2,FALSE)</f>
        <v>#REF!</v>
      </c>
      <c r="AB2032" s="174" t="e">
        <f t="shared" si="314"/>
        <v>#REF!</v>
      </c>
      <c r="AC2032" s="174" t="e">
        <f t="shared" si="315"/>
        <v>#REF!</v>
      </c>
      <c r="AD2032" s="175" t="e">
        <f>+#REF!+365*Y2032</f>
        <v>#REF!</v>
      </c>
      <c r="AE2032" s="176" t="e">
        <f t="shared" si="316"/>
        <v>#REF!</v>
      </c>
      <c r="AF2032" s="170" t="e">
        <f>+VLOOKUP(CONCATENATE(TEXT(W2032,"yyyy"),"-",TEXT(W2032,"mm")),#REF!,2,0)</f>
        <v>#REF!</v>
      </c>
      <c r="AG2032" s="177" t="e">
        <f>+(AC2032*(1+'INFLAC PROYECTADA'!$B$8)^(AE2032))/((1+DEMANDADO!AF2032)^(AE2032))</f>
        <v>#REF!</v>
      </c>
      <c r="AH2032" s="169">
        <f>(0.2*VLOOKUP(D2032,'%.'!$A$1:$B$4,2,FALSE))+(0.35*VLOOKUP(E2032,'%.'!$A$1:$B$4,2,FALSE))+(0.1*VLOOKUP(F2032,'%.'!$A$1:$B$4,2,FALSE))+(0.35*VLOOKUP(G2032,'%.'!$A$1:$B$4,2,FALSE))</f>
        <v>0.55000000000000004</v>
      </c>
      <c r="AI2032" s="128" t="str">
        <f t="shared" si="321"/>
        <v>ALTA</v>
      </c>
      <c r="AJ2032" s="128" t="str">
        <f t="shared" si="317"/>
        <v>Provisión contable</v>
      </c>
      <c r="AK2032" s="178" t="e">
        <f t="shared" si="318"/>
        <v>#REF!</v>
      </c>
    </row>
    <row r="2033" spans="1:37" ht="30" customHeight="1" x14ac:dyDescent="0.25">
      <c r="A2033" s="115">
        <v>2032</v>
      </c>
      <c r="B2033" s="79" t="s">
        <v>4312</v>
      </c>
      <c r="C2033" s="85" t="s">
        <v>4313</v>
      </c>
      <c r="D2033" s="86" t="s">
        <v>48</v>
      </c>
      <c r="E2033" s="86" t="s">
        <v>48</v>
      </c>
      <c r="F2033" s="86" t="s">
        <v>48</v>
      </c>
      <c r="G2033" s="86" t="s">
        <v>1</v>
      </c>
      <c r="H2033" s="169">
        <f t="shared" si="319"/>
        <v>0.34250000000000003</v>
      </c>
      <c r="I2033" s="170" t="str">
        <f t="shared" si="320"/>
        <v>MEDIA</v>
      </c>
      <c r="J2033" s="292">
        <v>518509671</v>
      </c>
      <c r="K2033" s="221">
        <v>0</v>
      </c>
      <c r="L2033" s="83" t="s">
        <v>130</v>
      </c>
      <c r="M2033" s="188"/>
      <c r="N2033" s="83" t="s">
        <v>509</v>
      </c>
      <c r="O2033" s="189" t="s">
        <v>509</v>
      </c>
      <c r="P2033" s="83" t="s">
        <v>415</v>
      </c>
      <c r="Q2033" s="86" t="s">
        <v>163</v>
      </c>
      <c r="R2033" s="86" t="s">
        <v>4408</v>
      </c>
      <c r="S2033" s="79">
        <v>41064</v>
      </c>
      <c r="T2033" s="86">
        <v>67274</v>
      </c>
      <c r="U2033" s="83" t="s">
        <v>170</v>
      </c>
      <c r="V2033" s="83" t="s">
        <v>4452</v>
      </c>
      <c r="W2033" s="171">
        <v>44074</v>
      </c>
      <c r="X2033" s="172" t="e">
        <f>+CONCATENATE(TEXT(#REF!,"yyyy"),"-",TEXT(#REF!,"mm"))</f>
        <v>#REF!</v>
      </c>
      <c r="Y2033" s="173" t="str">
        <f t="shared" si="312"/>
        <v>7</v>
      </c>
      <c r="Z2033" s="172" t="str">
        <f t="shared" si="313"/>
        <v>2020-07</v>
      </c>
      <c r="AA2033" s="170" t="e">
        <f>+VLOOKUP(Z2033,#REF!,2,FALSE)/VLOOKUP(X2033,#REF!,2,FALSE)</f>
        <v>#REF!</v>
      </c>
      <c r="AB2033" s="174" t="e">
        <f t="shared" si="314"/>
        <v>#REF!</v>
      </c>
      <c r="AC2033" s="174" t="e">
        <f t="shared" si="315"/>
        <v>#REF!</v>
      </c>
      <c r="AD2033" s="175" t="e">
        <f>+#REF!+365*Y2033</f>
        <v>#REF!</v>
      </c>
      <c r="AE2033" s="176" t="e">
        <f t="shared" si="316"/>
        <v>#REF!</v>
      </c>
      <c r="AF2033" s="170" t="e">
        <f>+VLOOKUP(CONCATENATE(TEXT(W2033,"yyyy"),"-",TEXT(W2033,"mm")),#REF!,2,0)</f>
        <v>#REF!</v>
      </c>
      <c r="AG2033" s="177" t="e">
        <f>+(AC2033*(1+'INFLAC PROYECTADA'!$B$8)^(AE2033))/((1+DEMANDADO!AF2033)^(AE2033))</f>
        <v>#REF!</v>
      </c>
      <c r="AH2033" s="169">
        <f>(0.2*VLOOKUP(D2033,'%.'!$A$1:$B$4,2,FALSE))+(0.35*VLOOKUP(E2033,'%.'!$A$1:$B$4,2,FALSE))+(0.1*VLOOKUP(F2033,'%.'!$A$1:$B$4,2,FALSE))+(0.35*VLOOKUP(G2033,'%.'!$A$1:$B$4,2,FALSE))</f>
        <v>0.34250000000000003</v>
      </c>
      <c r="AI2033" s="128" t="str">
        <f t="shared" si="321"/>
        <v>MEDIA</v>
      </c>
      <c r="AJ2033" s="128" t="str">
        <f t="shared" si="317"/>
        <v>Cuentas de Orden</v>
      </c>
      <c r="AK2033" s="178" t="e">
        <f t="shared" si="318"/>
        <v>#REF!</v>
      </c>
    </row>
    <row r="2034" spans="1:37" ht="30" customHeight="1" x14ac:dyDescent="0.25">
      <c r="A2034" s="115">
        <v>2033</v>
      </c>
      <c r="B2034" s="79" t="s">
        <v>4314</v>
      </c>
      <c r="C2034" s="85" t="s">
        <v>4315</v>
      </c>
      <c r="D2034" s="86" t="s">
        <v>0</v>
      </c>
      <c r="E2034" s="86" t="s">
        <v>0</v>
      </c>
      <c r="F2034" s="86" t="s">
        <v>0</v>
      </c>
      <c r="G2034" s="86" t="s">
        <v>0</v>
      </c>
      <c r="H2034" s="169">
        <f t="shared" si="319"/>
        <v>1</v>
      </c>
      <c r="I2034" s="170" t="str">
        <f t="shared" si="320"/>
        <v>ALTA</v>
      </c>
      <c r="J2034" s="292">
        <v>168434639</v>
      </c>
      <c r="K2034" s="221">
        <v>0.8</v>
      </c>
      <c r="L2034" s="83" t="s">
        <v>132</v>
      </c>
      <c r="M2034" s="188"/>
      <c r="N2034" s="83" t="s">
        <v>509</v>
      </c>
      <c r="O2034" s="189" t="s">
        <v>509</v>
      </c>
      <c r="P2034" s="83" t="s">
        <v>408</v>
      </c>
      <c r="Q2034" s="86" t="s">
        <v>163</v>
      </c>
      <c r="R2034" s="86" t="s">
        <v>4408</v>
      </c>
      <c r="S2034" s="79">
        <v>41064</v>
      </c>
      <c r="T2034" s="86">
        <v>67274</v>
      </c>
      <c r="U2034" s="83" t="s">
        <v>76</v>
      </c>
      <c r="V2034" s="83" t="s">
        <v>4453</v>
      </c>
      <c r="W2034" s="171">
        <v>44074</v>
      </c>
      <c r="X2034" s="172" t="e">
        <f>+CONCATENATE(TEXT(#REF!,"yyyy"),"-",TEXT(#REF!,"mm"))</f>
        <v>#REF!</v>
      </c>
      <c r="Y2034" s="173" t="str">
        <f t="shared" si="312"/>
        <v>5</v>
      </c>
      <c r="Z2034" s="172" t="str">
        <f t="shared" si="313"/>
        <v>2020-07</v>
      </c>
      <c r="AA2034" s="170" t="e">
        <f>+VLOOKUP(Z2034,#REF!,2,FALSE)/VLOOKUP(X2034,#REF!,2,FALSE)</f>
        <v>#REF!</v>
      </c>
      <c r="AB2034" s="174" t="e">
        <f t="shared" si="314"/>
        <v>#REF!</v>
      </c>
      <c r="AC2034" s="174" t="e">
        <f t="shared" si="315"/>
        <v>#REF!</v>
      </c>
      <c r="AD2034" s="175" t="e">
        <f>+#REF!+365*Y2034</f>
        <v>#REF!</v>
      </c>
      <c r="AE2034" s="176" t="e">
        <f t="shared" si="316"/>
        <v>#REF!</v>
      </c>
      <c r="AF2034" s="170" t="e">
        <f>+VLOOKUP(CONCATENATE(TEXT(W2034,"yyyy"),"-",TEXT(W2034,"mm")),#REF!,2,0)</f>
        <v>#REF!</v>
      </c>
      <c r="AG2034" s="177" t="e">
        <f>+(AC2034*(1+'INFLAC PROYECTADA'!$B$8)^(AE2034))/((1+DEMANDADO!AF2034)^(AE2034))</f>
        <v>#REF!</v>
      </c>
      <c r="AH2034" s="169">
        <f>(0.2*VLOOKUP(D2034,'%.'!$A$1:$B$4,2,FALSE))+(0.35*VLOOKUP(E2034,'%.'!$A$1:$B$4,2,FALSE))+(0.1*VLOOKUP(F2034,'%.'!$A$1:$B$4,2,FALSE))+(0.35*VLOOKUP(G2034,'%.'!$A$1:$B$4,2,FALSE))</f>
        <v>1</v>
      </c>
      <c r="AI2034" s="128" t="str">
        <f t="shared" si="321"/>
        <v>ALTA</v>
      </c>
      <c r="AJ2034" s="128" t="str">
        <f t="shared" si="317"/>
        <v>Provisión contable</v>
      </c>
      <c r="AK2034" s="178" t="e">
        <f t="shared" si="318"/>
        <v>#REF!</v>
      </c>
    </row>
    <row r="2035" spans="1:37" ht="30" customHeight="1" x14ac:dyDescent="0.25">
      <c r="A2035" s="115">
        <v>2034</v>
      </c>
      <c r="B2035" s="79" t="s">
        <v>802</v>
      </c>
      <c r="C2035" s="85" t="s">
        <v>4316</v>
      </c>
      <c r="D2035" s="86" t="s">
        <v>48</v>
      </c>
      <c r="E2035" s="86" t="s">
        <v>48</v>
      </c>
      <c r="F2035" s="86" t="s">
        <v>0</v>
      </c>
      <c r="G2035" s="86" t="s">
        <v>48</v>
      </c>
      <c r="H2035" s="169">
        <f t="shared" si="319"/>
        <v>0.55000000000000004</v>
      </c>
      <c r="I2035" s="170" t="str">
        <f t="shared" si="320"/>
        <v>ALTA</v>
      </c>
      <c r="J2035" s="292">
        <v>131769524</v>
      </c>
      <c r="K2035" s="221">
        <v>1</v>
      </c>
      <c r="L2035" s="83" t="s">
        <v>131</v>
      </c>
      <c r="M2035" s="188"/>
      <c r="N2035" s="83" t="s">
        <v>509</v>
      </c>
      <c r="O2035" s="189" t="s">
        <v>509</v>
      </c>
      <c r="P2035" s="83" t="s">
        <v>408</v>
      </c>
      <c r="Q2035" s="86" t="s">
        <v>163</v>
      </c>
      <c r="R2035" s="86" t="s">
        <v>4408</v>
      </c>
      <c r="S2035" s="79">
        <v>41064</v>
      </c>
      <c r="T2035" s="86">
        <v>67274</v>
      </c>
      <c r="U2035" s="83" t="s">
        <v>178</v>
      </c>
      <c r="V2035" s="83" t="s">
        <v>4454</v>
      </c>
      <c r="W2035" s="171">
        <v>44074</v>
      </c>
      <c r="X2035" s="172" t="e">
        <f>+CONCATENATE(TEXT(#REF!,"yyyy"),"-",TEXT(#REF!,"mm"))</f>
        <v>#REF!</v>
      </c>
      <c r="Y2035" s="173" t="str">
        <f t="shared" si="312"/>
        <v>5</v>
      </c>
      <c r="Z2035" s="172" t="str">
        <f t="shared" si="313"/>
        <v>2020-07</v>
      </c>
      <c r="AA2035" s="170" t="e">
        <f>+VLOOKUP(Z2035,#REF!,2,FALSE)/VLOOKUP(X2035,#REF!,2,FALSE)</f>
        <v>#REF!</v>
      </c>
      <c r="AB2035" s="174" t="e">
        <f t="shared" si="314"/>
        <v>#REF!</v>
      </c>
      <c r="AC2035" s="174" t="e">
        <f t="shared" si="315"/>
        <v>#REF!</v>
      </c>
      <c r="AD2035" s="175" t="e">
        <f>+#REF!+365*Y2035</f>
        <v>#REF!</v>
      </c>
      <c r="AE2035" s="176" t="e">
        <f t="shared" si="316"/>
        <v>#REF!</v>
      </c>
      <c r="AF2035" s="170" t="e">
        <f>+VLOOKUP(CONCATENATE(TEXT(W2035,"yyyy"),"-",TEXT(W2035,"mm")),#REF!,2,0)</f>
        <v>#REF!</v>
      </c>
      <c r="AG2035" s="177" t="e">
        <f>+(AC2035*(1+'INFLAC PROYECTADA'!$B$8)^(AE2035))/((1+DEMANDADO!AF2035)^(AE2035))</f>
        <v>#REF!</v>
      </c>
      <c r="AH2035" s="169">
        <f>(0.2*VLOOKUP(D2035,'%.'!$A$1:$B$4,2,FALSE))+(0.35*VLOOKUP(E2035,'%.'!$A$1:$B$4,2,FALSE))+(0.1*VLOOKUP(F2035,'%.'!$A$1:$B$4,2,FALSE))+(0.35*VLOOKUP(G2035,'%.'!$A$1:$B$4,2,FALSE))</f>
        <v>0.55000000000000004</v>
      </c>
      <c r="AI2035" s="128" t="str">
        <f t="shared" si="321"/>
        <v>ALTA</v>
      </c>
      <c r="AJ2035" s="128" t="str">
        <f t="shared" si="317"/>
        <v>Provisión contable</v>
      </c>
      <c r="AK2035" s="178" t="e">
        <f t="shared" si="318"/>
        <v>#REF!</v>
      </c>
    </row>
    <row r="2036" spans="1:37" ht="30" customHeight="1" x14ac:dyDescent="0.25">
      <c r="A2036" s="115">
        <v>2035</v>
      </c>
      <c r="B2036" s="79" t="s">
        <v>4317</v>
      </c>
      <c r="C2036" s="85" t="s">
        <v>4318</v>
      </c>
      <c r="D2036" s="86" t="s">
        <v>1</v>
      </c>
      <c r="E2036" s="86" t="s">
        <v>1</v>
      </c>
      <c r="F2036" s="86" t="s">
        <v>1</v>
      </c>
      <c r="G2036" s="86" t="s">
        <v>1</v>
      </c>
      <c r="H2036" s="169">
        <f t="shared" si="319"/>
        <v>0.05</v>
      </c>
      <c r="I2036" s="170" t="str">
        <f t="shared" si="320"/>
        <v>REMOTA</v>
      </c>
      <c r="J2036" s="292">
        <v>583481528</v>
      </c>
      <c r="K2036" s="221">
        <v>0</v>
      </c>
      <c r="L2036" s="83" t="s">
        <v>130</v>
      </c>
      <c r="M2036" s="188"/>
      <c r="N2036" s="83" t="s">
        <v>509</v>
      </c>
      <c r="O2036" s="189" t="s">
        <v>509</v>
      </c>
      <c r="P2036" s="83" t="s">
        <v>510</v>
      </c>
      <c r="Q2036" s="86" t="s">
        <v>163</v>
      </c>
      <c r="R2036" s="86" t="s">
        <v>4408</v>
      </c>
      <c r="S2036" s="79">
        <v>41064</v>
      </c>
      <c r="T2036" s="86">
        <v>67274</v>
      </c>
      <c r="U2036" s="83" t="s">
        <v>170</v>
      </c>
      <c r="V2036" s="83" t="s">
        <v>507</v>
      </c>
      <c r="W2036" s="171">
        <v>44074</v>
      </c>
      <c r="X2036" s="172" t="e">
        <f>+CONCATENATE(TEXT(#REF!,"yyyy"),"-",TEXT(#REF!,"mm"))</f>
        <v>#REF!</v>
      </c>
      <c r="Y2036" s="173" t="str">
        <f t="shared" si="312"/>
        <v>6</v>
      </c>
      <c r="Z2036" s="172" t="str">
        <f t="shared" si="313"/>
        <v>2020-07</v>
      </c>
      <c r="AA2036" s="170" t="e">
        <f>+VLOOKUP(Z2036,#REF!,2,FALSE)/VLOOKUP(X2036,#REF!,2,FALSE)</f>
        <v>#REF!</v>
      </c>
      <c r="AB2036" s="174" t="e">
        <f t="shared" si="314"/>
        <v>#REF!</v>
      </c>
      <c r="AC2036" s="174" t="e">
        <f t="shared" si="315"/>
        <v>#REF!</v>
      </c>
      <c r="AD2036" s="175" t="e">
        <f>+#REF!+365*Y2036</f>
        <v>#REF!</v>
      </c>
      <c r="AE2036" s="176" t="e">
        <f t="shared" si="316"/>
        <v>#REF!</v>
      </c>
      <c r="AF2036" s="170" t="e">
        <f>+VLOOKUP(CONCATENATE(TEXT(W2036,"yyyy"),"-",TEXT(W2036,"mm")),#REF!,2,0)</f>
        <v>#REF!</v>
      </c>
      <c r="AG2036" s="177" t="e">
        <f>+(AC2036*(1+'INFLAC PROYECTADA'!$B$8)^(AE2036))/((1+DEMANDADO!AF2036)^(AE2036))</f>
        <v>#REF!</v>
      </c>
      <c r="AH2036" s="169">
        <f>(0.2*VLOOKUP(D2036,'%.'!$A$1:$B$4,2,FALSE))+(0.35*VLOOKUP(E2036,'%.'!$A$1:$B$4,2,FALSE))+(0.1*VLOOKUP(F2036,'%.'!$A$1:$B$4,2,FALSE))+(0.35*VLOOKUP(G2036,'%.'!$A$1:$B$4,2,FALSE))</f>
        <v>0.05</v>
      </c>
      <c r="AI2036" s="128" t="str">
        <f t="shared" si="321"/>
        <v>REMOTA</v>
      </c>
      <c r="AJ2036" s="128" t="str">
        <f t="shared" si="317"/>
        <v>No se registra</v>
      </c>
      <c r="AK2036" s="178">
        <f t="shared" si="318"/>
        <v>0</v>
      </c>
    </row>
    <row r="2037" spans="1:37" ht="30" customHeight="1" x14ac:dyDescent="0.25">
      <c r="A2037" s="115">
        <v>2036</v>
      </c>
      <c r="B2037" s="79" t="s">
        <v>4272</v>
      </c>
      <c r="C2037" s="85" t="s">
        <v>4319</v>
      </c>
      <c r="D2037" s="86" t="s">
        <v>1</v>
      </c>
      <c r="E2037" s="86" t="s">
        <v>1</v>
      </c>
      <c r="F2037" s="86" t="s">
        <v>1</v>
      </c>
      <c r="G2037" s="86" t="s">
        <v>1</v>
      </c>
      <c r="H2037" s="169">
        <f t="shared" si="319"/>
        <v>0.05</v>
      </c>
      <c r="I2037" s="170" t="str">
        <f t="shared" si="320"/>
        <v>REMOTA</v>
      </c>
      <c r="J2037" s="292">
        <v>730339830</v>
      </c>
      <c r="K2037" s="221">
        <v>0</v>
      </c>
      <c r="L2037" s="83" t="s">
        <v>131</v>
      </c>
      <c r="M2037" s="188"/>
      <c r="N2037" s="83" t="s">
        <v>509</v>
      </c>
      <c r="O2037" s="189" t="s">
        <v>509</v>
      </c>
      <c r="P2037" s="83" t="s">
        <v>408</v>
      </c>
      <c r="Q2037" s="86" t="s">
        <v>163</v>
      </c>
      <c r="R2037" s="86" t="s">
        <v>4408</v>
      </c>
      <c r="S2037" s="79">
        <v>41064</v>
      </c>
      <c r="T2037" s="86">
        <v>67274</v>
      </c>
      <c r="U2037" s="83" t="s">
        <v>76</v>
      </c>
      <c r="V2037" s="83" t="s">
        <v>4454</v>
      </c>
      <c r="W2037" s="171">
        <v>44074</v>
      </c>
      <c r="X2037" s="172" t="e">
        <f>+CONCATENATE(TEXT(#REF!,"yyyy"),"-",TEXT(#REF!,"mm"))</f>
        <v>#REF!</v>
      </c>
      <c r="Y2037" s="173" t="str">
        <f t="shared" ref="Y2037:Y2100" si="322">+TRIM(LEFT(P2037,2))</f>
        <v>5</v>
      </c>
      <c r="Z2037" s="172" t="str">
        <f t="shared" ref="Z2037:Z2100" si="323">CONCATENATE(YEAR(EDATE(W2037,-1)),"-",TEXT(MONTH(EDATE(W2037,-1)),"00"))</f>
        <v>2020-07</v>
      </c>
      <c r="AA2037" s="170" t="e">
        <f>+VLOOKUP(Z2037,#REF!,2,FALSE)/VLOOKUP(X2037,#REF!,2,FALSE)</f>
        <v>#REF!</v>
      </c>
      <c r="AB2037" s="174" t="e">
        <f t="shared" ref="AB2037:AB2100" si="324">+AA2037*J2037</f>
        <v>#REF!</v>
      </c>
      <c r="AC2037" s="174" t="e">
        <f t="shared" ref="AC2037:AC2100" si="325">+AB2037*K2037</f>
        <v>#REF!</v>
      </c>
      <c r="AD2037" s="175" t="e">
        <f>+#REF!+365*Y2037</f>
        <v>#REF!</v>
      </c>
      <c r="AE2037" s="176" t="e">
        <f t="shared" ref="AE2037:AE2100" si="326">+(AD2037-W2037)/365</f>
        <v>#REF!</v>
      </c>
      <c r="AF2037" s="170" t="e">
        <f>+VLOOKUP(CONCATENATE(TEXT(W2037,"yyyy"),"-",TEXT(W2037,"mm")),#REF!,2,0)</f>
        <v>#REF!</v>
      </c>
      <c r="AG2037" s="177" t="e">
        <f>+(AC2037*(1+'INFLAC PROYECTADA'!$B$8)^(AE2037))/((1+DEMANDADO!AF2037)^(AE2037))</f>
        <v>#REF!</v>
      </c>
      <c r="AH2037" s="169">
        <f>(0.2*VLOOKUP(D2037,'%.'!$A$1:$B$4,2,FALSE))+(0.35*VLOOKUP(E2037,'%.'!$A$1:$B$4,2,FALSE))+(0.1*VLOOKUP(F2037,'%.'!$A$1:$B$4,2,FALSE))+(0.35*VLOOKUP(G2037,'%.'!$A$1:$B$4,2,FALSE))</f>
        <v>0.05</v>
      </c>
      <c r="AI2037" s="128" t="str">
        <f t="shared" si="321"/>
        <v>REMOTA</v>
      </c>
      <c r="AJ2037" s="128" t="str">
        <f t="shared" ref="AJ2037:AJ2100" si="327">+IF(M2037&gt;0,"Provisión contable",IF(AH2037&gt;50%,"Provisión contable",IF(AH2037&lt;10%,"No se registra","Cuentas de Orden")))</f>
        <v>No se registra</v>
      </c>
      <c r="AK2037" s="178">
        <f t="shared" ref="AK2037:AK2100" si="328">+IF(M2037&gt;0,M2037,IF(AJ2037="Provisión Contable",AG2037,0)+IF(AJ2037="Cuentas de Orden",AG2037,0))</f>
        <v>0</v>
      </c>
    </row>
    <row r="2038" spans="1:37" ht="30" customHeight="1" x14ac:dyDescent="0.25">
      <c r="A2038" s="115">
        <v>2037</v>
      </c>
      <c r="B2038" s="79" t="s">
        <v>802</v>
      </c>
      <c r="C2038" s="85" t="s">
        <v>4320</v>
      </c>
      <c r="D2038" s="86" t="s">
        <v>1</v>
      </c>
      <c r="E2038" s="86" t="s">
        <v>1</v>
      </c>
      <c r="F2038" s="86" t="s">
        <v>1</v>
      </c>
      <c r="G2038" s="86" t="s">
        <v>1</v>
      </c>
      <c r="H2038" s="169">
        <f t="shared" si="319"/>
        <v>0.05</v>
      </c>
      <c r="I2038" s="170" t="str">
        <f t="shared" si="320"/>
        <v>REMOTA</v>
      </c>
      <c r="J2038" s="292">
        <v>400000000</v>
      </c>
      <c r="K2038" s="221">
        <v>0</v>
      </c>
      <c r="L2038" s="83" t="s">
        <v>131</v>
      </c>
      <c r="M2038" s="188"/>
      <c r="N2038" s="83" t="s">
        <v>509</v>
      </c>
      <c r="O2038" s="189" t="s">
        <v>509</v>
      </c>
      <c r="P2038" s="83" t="s">
        <v>408</v>
      </c>
      <c r="Q2038" s="86" t="s">
        <v>163</v>
      </c>
      <c r="R2038" s="86" t="s">
        <v>4408</v>
      </c>
      <c r="S2038" s="79">
        <v>41064</v>
      </c>
      <c r="T2038" s="86">
        <v>67274</v>
      </c>
      <c r="U2038" s="83" t="s">
        <v>76</v>
      </c>
      <c r="V2038" s="83" t="s">
        <v>4455</v>
      </c>
      <c r="W2038" s="171">
        <v>44074</v>
      </c>
      <c r="X2038" s="172" t="e">
        <f>+CONCATENATE(TEXT(#REF!,"yyyy"),"-",TEXT(#REF!,"mm"))</f>
        <v>#REF!</v>
      </c>
      <c r="Y2038" s="173" t="str">
        <f t="shared" si="322"/>
        <v>5</v>
      </c>
      <c r="Z2038" s="172" t="str">
        <f t="shared" si="323"/>
        <v>2020-07</v>
      </c>
      <c r="AA2038" s="170" t="e">
        <f>+VLOOKUP(Z2038,#REF!,2,FALSE)/VLOOKUP(X2038,#REF!,2,FALSE)</f>
        <v>#REF!</v>
      </c>
      <c r="AB2038" s="174" t="e">
        <f t="shared" si="324"/>
        <v>#REF!</v>
      </c>
      <c r="AC2038" s="174" t="e">
        <f t="shared" si="325"/>
        <v>#REF!</v>
      </c>
      <c r="AD2038" s="175" t="e">
        <f>+#REF!+365*Y2038</f>
        <v>#REF!</v>
      </c>
      <c r="AE2038" s="176" t="e">
        <f t="shared" si="326"/>
        <v>#REF!</v>
      </c>
      <c r="AF2038" s="170" t="e">
        <f>+VLOOKUP(CONCATENATE(TEXT(W2038,"yyyy"),"-",TEXT(W2038,"mm")),#REF!,2,0)</f>
        <v>#REF!</v>
      </c>
      <c r="AG2038" s="177" t="e">
        <f>+(AC2038*(1+'INFLAC PROYECTADA'!$B$8)^(AE2038))/((1+DEMANDADO!AF2038)^(AE2038))</f>
        <v>#REF!</v>
      </c>
      <c r="AH2038" s="169">
        <f>(0.2*VLOOKUP(D2038,'%.'!$A$1:$B$4,2,FALSE))+(0.35*VLOOKUP(E2038,'%.'!$A$1:$B$4,2,FALSE))+(0.1*VLOOKUP(F2038,'%.'!$A$1:$B$4,2,FALSE))+(0.35*VLOOKUP(G2038,'%.'!$A$1:$B$4,2,FALSE))</f>
        <v>0.05</v>
      </c>
      <c r="AI2038" s="128" t="str">
        <f t="shared" si="321"/>
        <v>REMOTA</v>
      </c>
      <c r="AJ2038" s="128" t="str">
        <f t="shared" si="327"/>
        <v>No se registra</v>
      </c>
      <c r="AK2038" s="178">
        <f t="shared" si="328"/>
        <v>0</v>
      </c>
    </row>
    <row r="2039" spans="1:37" ht="30" customHeight="1" x14ac:dyDescent="0.25">
      <c r="A2039" s="115">
        <v>2038</v>
      </c>
      <c r="B2039" s="79" t="s">
        <v>4321</v>
      </c>
      <c r="C2039" s="85" t="s">
        <v>4322</v>
      </c>
      <c r="D2039" s="86" t="s">
        <v>48</v>
      </c>
      <c r="E2039" s="86" t="s">
        <v>48</v>
      </c>
      <c r="F2039" s="86" t="s">
        <v>48</v>
      </c>
      <c r="G2039" s="86" t="s">
        <v>48</v>
      </c>
      <c r="H2039" s="169">
        <f t="shared" si="319"/>
        <v>0.5</v>
      </c>
      <c r="I2039" s="170" t="str">
        <f t="shared" si="320"/>
        <v>MEDIA</v>
      </c>
      <c r="J2039" s="292">
        <v>138982264</v>
      </c>
      <c r="K2039" s="221">
        <v>0</v>
      </c>
      <c r="L2039" s="83" t="s">
        <v>131</v>
      </c>
      <c r="M2039" s="188"/>
      <c r="N2039" s="83" t="s">
        <v>509</v>
      </c>
      <c r="O2039" s="189" t="s">
        <v>509</v>
      </c>
      <c r="P2039" s="83" t="s">
        <v>408</v>
      </c>
      <c r="Q2039" s="86" t="s">
        <v>163</v>
      </c>
      <c r="R2039" s="86" t="s">
        <v>4408</v>
      </c>
      <c r="S2039" s="79">
        <v>41064</v>
      </c>
      <c r="T2039" s="86">
        <v>67274</v>
      </c>
      <c r="U2039" s="83" t="s">
        <v>21</v>
      </c>
      <c r="V2039" s="83" t="s">
        <v>4456</v>
      </c>
      <c r="W2039" s="171">
        <v>44074</v>
      </c>
      <c r="X2039" s="172" t="e">
        <f>+CONCATENATE(TEXT(#REF!,"yyyy"),"-",TEXT(#REF!,"mm"))</f>
        <v>#REF!</v>
      </c>
      <c r="Y2039" s="173" t="str">
        <f t="shared" si="322"/>
        <v>5</v>
      </c>
      <c r="Z2039" s="172" t="str">
        <f t="shared" si="323"/>
        <v>2020-07</v>
      </c>
      <c r="AA2039" s="170" t="e">
        <f>+VLOOKUP(Z2039,#REF!,2,FALSE)/VLOOKUP(X2039,#REF!,2,FALSE)</f>
        <v>#REF!</v>
      </c>
      <c r="AB2039" s="174" t="e">
        <f t="shared" si="324"/>
        <v>#REF!</v>
      </c>
      <c r="AC2039" s="174" t="e">
        <f t="shared" si="325"/>
        <v>#REF!</v>
      </c>
      <c r="AD2039" s="175" t="e">
        <f>+#REF!+365*Y2039</f>
        <v>#REF!</v>
      </c>
      <c r="AE2039" s="176" t="e">
        <f t="shared" si="326"/>
        <v>#REF!</v>
      </c>
      <c r="AF2039" s="170" t="e">
        <f>+VLOOKUP(CONCATENATE(TEXT(W2039,"yyyy"),"-",TEXT(W2039,"mm")),#REF!,2,0)</f>
        <v>#REF!</v>
      </c>
      <c r="AG2039" s="177" t="e">
        <f>+(AC2039*(1+'INFLAC PROYECTADA'!$B$8)^(AE2039))/((1+DEMANDADO!AF2039)^(AE2039))</f>
        <v>#REF!</v>
      </c>
      <c r="AH2039" s="169">
        <f>(0.2*VLOOKUP(D2039,'%.'!$A$1:$B$4,2,FALSE))+(0.35*VLOOKUP(E2039,'%.'!$A$1:$B$4,2,FALSE))+(0.1*VLOOKUP(F2039,'%.'!$A$1:$B$4,2,FALSE))+(0.35*VLOOKUP(G2039,'%.'!$A$1:$B$4,2,FALSE))</f>
        <v>0.5</v>
      </c>
      <c r="AI2039" s="128" t="str">
        <f t="shared" si="321"/>
        <v>MEDIA</v>
      </c>
      <c r="AJ2039" s="128" t="str">
        <f t="shared" si="327"/>
        <v>Cuentas de Orden</v>
      </c>
      <c r="AK2039" s="178" t="e">
        <f t="shared" si="328"/>
        <v>#REF!</v>
      </c>
    </row>
    <row r="2040" spans="1:37" ht="30" customHeight="1" x14ac:dyDescent="0.25">
      <c r="A2040" s="115">
        <v>2039</v>
      </c>
      <c r="B2040" s="79" t="s">
        <v>4323</v>
      </c>
      <c r="C2040" s="85" t="s">
        <v>4324</v>
      </c>
      <c r="D2040" s="83" t="s">
        <v>1</v>
      </c>
      <c r="E2040" s="83" t="s">
        <v>1</v>
      </c>
      <c r="F2040" s="83" t="s">
        <v>1</v>
      </c>
      <c r="G2040" s="124" t="s">
        <v>1</v>
      </c>
      <c r="H2040" s="169">
        <f t="shared" si="319"/>
        <v>0.05</v>
      </c>
      <c r="I2040" s="170" t="str">
        <f t="shared" si="320"/>
        <v>REMOTA</v>
      </c>
      <c r="J2040" s="292">
        <v>5239297</v>
      </c>
      <c r="K2040" s="221">
        <v>0</v>
      </c>
      <c r="L2040" s="83" t="s">
        <v>133</v>
      </c>
      <c r="M2040" s="188"/>
      <c r="N2040" s="83" t="s">
        <v>509</v>
      </c>
      <c r="O2040" s="189" t="s">
        <v>509</v>
      </c>
      <c r="P2040" s="83" t="s">
        <v>2707</v>
      </c>
      <c r="Q2040" s="86" t="s">
        <v>163</v>
      </c>
      <c r="R2040" s="86" t="s">
        <v>4408</v>
      </c>
      <c r="S2040" s="79">
        <v>41064</v>
      </c>
      <c r="T2040" s="86">
        <v>67274</v>
      </c>
      <c r="U2040" s="83" t="s">
        <v>171</v>
      </c>
      <c r="V2040" s="83" t="s">
        <v>507</v>
      </c>
      <c r="W2040" s="171">
        <v>44074</v>
      </c>
      <c r="X2040" s="172" t="e">
        <f>+CONCATENATE(TEXT(#REF!,"yyyy"),"-",TEXT(#REF!,"mm"))</f>
        <v>#REF!</v>
      </c>
      <c r="Y2040" s="173" t="str">
        <f t="shared" si="322"/>
        <v>5</v>
      </c>
      <c r="Z2040" s="172" t="str">
        <f t="shared" si="323"/>
        <v>2020-07</v>
      </c>
      <c r="AA2040" s="170" t="e">
        <f>+VLOOKUP(Z2040,#REF!,2,FALSE)/VLOOKUP(X2040,#REF!,2,FALSE)</f>
        <v>#REF!</v>
      </c>
      <c r="AB2040" s="174" t="e">
        <f t="shared" si="324"/>
        <v>#REF!</v>
      </c>
      <c r="AC2040" s="174" t="e">
        <f t="shared" si="325"/>
        <v>#REF!</v>
      </c>
      <c r="AD2040" s="175" t="e">
        <f>+#REF!+365*Y2040</f>
        <v>#REF!</v>
      </c>
      <c r="AE2040" s="176" t="e">
        <f t="shared" si="326"/>
        <v>#REF!</v>
      </c>
      <c r="AF2040" s="170" t="e">
        <f>+VLOOKUP(CONCATENATE(TEXT(W2040,"yyyy"),"-",TEXT(W2040,"mm")),#REF!,2,0)</f>
        <v>#REF!</v>
      </c>
      <c r="AG2040" s="177" t="e">
        <f>+(AC2040*(1+'INFLAC PROYECTADA'!$B$8)^(AE2040))/((1+DEMANDADO!AF2040)^(AE2040))</f>
        <v>#REF!</v>
      </c>
      <c r="AH2040" s="169">
        <f>(0.2*VLOOKUP(D2040,'%.'!$A$1:$B$4,2,FALSE))+(0.35*VLOOKUP(E2040,'%.'!$A$1:$B$4,2,FALSE))+(0.1*VLOOKUP(F2040,'%.'!$A$1:$B$4,2,FALSE))+(0.35*VLOOKUP(G2040,'%.'!$A$1:$B$4,2,FALSE))</f>
        <v>0.05</v>
      </c>
      <c r="AI2040" s="128" t="str">
        <f t="shared" si="321"/>
        <v>REMOTA</v>
      </c>
      <c r="AJ2040" s="128" t="str">
        <f t="shared" si="327"/>
        <v>No se registra</v>
      </c>
      <c r="AK2040" s="178">
        <f t="shared" si="328"/>
        <v>0</v>
      </c>
    </row>
    <row r="2041" spans="1:37" ht="30" customHeight="1" x14ac:dyDescent="0.25">
      <c r="A2041" s="115">
        <v>2040</v>
      </c>
      <c r="B2041" s="85" t="s">
        <v>4325</v>
      </c>
      <c r="C2041" s="85" t="s">
        <v>4326</v>
      </c>
      <c r="D2041" s="83" t="s">
        <v>1</v>
      </c>
      <c r="E2041" s="83" t="s">
        <v>0</v>
      </c>
      <c r="F2041" s="83" t="s">
        <v>1</v>
      </c>
      <c r="G2041" s="124" t="s">
        <v>1</v>
      </c>
      <c r="H2041" s="169">
        <f t="shared" si="319"/>
        <v>0.38250000000000001</v>
      </c>
      <c r="I2041" s="170" t="str">
        <f t="shared" si="320"/>
        <v>MEDIA</v>
      </c>
      <c r="J2041" s="292">
        <v>49594283</v>
      </c>
      <c r="K2041" s="221">
        <v>0</v>
      </c>
      <c r="L2041" s="83" t="s">
        <v>130</v>
      </c>
      <c r="M2041" s="188"/>
      <c r="N2041" s="83" t="s">
        <v>509</v>
      </c>
      <c r="O2041" s="189" t="s">
        <v>509</v>
      </c>
      <c r="P2041" s="83" t="s">
        <v>4457</v>
      </c>
      <c r="Q2041" s="86" t="s">
        <v>163</v>
      </c>
      <c r="R2041" s="86" t="s">
        <v>4408</v>
      </c>
      <c r="S2041" s="79">
        <v>41064</v>
      </c>
      <c r="T2041" s="86">
        <v>67274</v>
      </c>
      <c r="U2041" s="83" t="s">
        <v>171</v>
      </c>
      <c r="V2041" s="83" t="s">
        <v>507</v>
      </c>
      <c r="W2041" s="171">
        <v>44074</v>
      </c>
      <c r="X2041" s="172" t="e">
        <f>+CONCATENATE(TEXT(#REF!,"yyyy"),"-",TEXT(#REF!,"mm"))</f>
        <v>#REF!</v>
      </c>
      <c r="Y2041" s="173" t="str">
        <f t="shared" si="322"/>
        <v>5</v>
      </c>
      <c r="Z2041" s="172" t="str">
        <f t="shared" si="323"/>
        <v>2020-07</v>
      </c>
      <c r="AA2041" s="170" t="e">
        <f>+VLOOKUP(Z2041,#REF!,2,FALSE)/VLOOKUP(X2041,#REF!,2,FALSE)</f>
        <v>#REF!</v>
      </c>
      <c r="AB2041" s="174" t="e">
        <f t="shared" si="324"/>
        <v>#REF!</v>
      </c>
      <c r="AC2041" s="174" t="e">
        <f t="shared" si="325"/>
        <v>#REF!</v>
      </c>
      <c r="AD2041" s="175" t="e">
        <f>+#REF!+365*Y2041</f>
        <v>#REF!</v>
      </c>
      <c r="AE2041" s="176" t="e">
        <f t="shared" si="326"/>
        <v>#REF!</v>
      </c>
      <c r="AF2041" s="170" t="e">
        <f>+VLOOKUP(CONCATENATE(TEXT(W2041,"yyyy"),"-",TEXT(W2041,"mm")),#REF!,2,0)</f>
        <v>#REF!</v>
      </c>
      <c r="AG2041" s="177" t="e">
        <f>+(AC2041*(1+'INFLAC PROYECTADA'!$B$8)^(AE2041))/((1+DEMANDADO!AF2041)^(AE2041))</f>
        <v>#REF!</v>
      </c>
      <c r="AH2041" s="169">
        <f>(0.2*VLOOKUP(D2041,'%.'!$A$1:$B$4,2,FALSE))+(0.35*VLOOKUP(E2041,'%.'!$A$1:$B$4,2,FALSE))+(0.1*VLOOKUP(F2041,'%.'!$A$1:$B$4,2,FALSE))+(0.35*VLOOKUP(G2041,'%.'!$A$1:$B$4,2,FALSE))</f>
        <v>0.38250000000000001</v>
      </c>
      <c r="AI2041" s="128" t="str">
        <f t="shared" si="321"/>
        <v>MEDIA</v>
      </c>
      <c r="AJ2041" s="128" t="str">
        <f t="shared" si="327"/>
        <v>Cuentas de Orden</v>
      </c>
      <c r="AK2041" s="178" t="e">
        <f t="shared" si="328"/>
        <v>#REF!</v>
      </c>
    </row>
    <row r="2042" spans="1:37" ht="30" customHeight="1" x14ac:dyDescent="0.25">
      <c r="A2042" s="115">
        <v>2041</v>
      </c>
      <c r="B2042" s="83" t="s">
        <v>4327</v>
      </c>
      <c r="C2042" s="126" t="s">
        <v>4328</v>
      </c>
      <c r="D2042" s="83" t="s">
        <v>1</v>
      </c>
      <c r="E2042" s="83" t="s">
        <v>0</v>
      </c>
      <c r="F2042" s="83" t="s">
        <v>1</v>
      </c>
      <c r="G2042" s="124" t="s">
        <v>1</v>
      </c>
      <c r="H2042" s="169">
        <f t="shared" si="319"/>
        <v>0.38250000000000001</v>
      </c>
      <c r="I2042" s="170" t="str">
        <f t="shared" si="320"/>
        <v>MEDIA</v>
      </c>
      <c r="J2042" s="292">
        <v>10284248</v>
      </c>
      <c r="K2042" s="221">
        <v>0</v>
      </c>
      <c r="L2042" s="83" t="s">
        <v>133</v>
      </c>
      <c r="M2042" s="188"/>
      <c r="N2042" s="83" t="s">
        <v>509</v>
      </c>
      <c r="O2042" s="189" t="s">
        <v>509</v>
      </c>
      <c r="P2042" s="83" t="s">
        <v>408</v>
      </c>
      <c r="Q2042" s="86" t="s">
        <v>163</v>
      </c>
      <c r="R2042" s="86" t="s">
        <v>4408</v>
      </c>
      <c r="S2042" s="79">
        <v>41064</v>
      </c>
      <c r="T2042" s="86">
        <v>67274</v>
      </c>
      <c r="U2042" s="83" t="s">
        <v>171</v>
      </c>
      <c r="V2042" s="83" t="s">
        <v>4458</v>
      </c>
      <c r="W2042" s="171">
        <v>44074</v>
      </c>
      <c r="X2042" s="172" t="e">
        <f>+CONCATENATE(TEXT(#REF!,"yyyy"),"-",TEXT(#REF!,"mm"))</f>
        <v>#REF!</v>
      </c>
      <c r="Y2042" s="173" t="str">
        <f t="shared" si="322"/>
        <v>5</v>
      </c>
      <c r="Z2042" s="172" t="str">
        <f t="shared" si="323"/>
        <v>2020-07</v>
      </c>
      <c r="AA2042" s="170" t="e">
        <f>+VLOOKUP(Z2042,#REF!,2,FALSE)/VLOOKUP(X2042,#REF!,2,FALSE)</f>
        <v>#REF!</v>
      </c>
      <c r="AB2042" s="174" t="e">
        <f t="shared" si="324"/>
        <v>#REF!</v>
      </c>
      <c r="AC2042" s="174" t="e">
        <f t="shared" si="325"/>
        <v>#REF!</v>
      </c>
      <c r="AD2042" s="175" t="e">
        <f>+#REF!+365*Y2042</f>
        <v>#REF!</v>
      </c>
      <c r="AE2042" s="176" t="e">
        <f t="shared" si="326"/>
        <v>#REF!</v>
      </c>
      <c r="AF2042" s="170" t="e">
        <f>+VLOOKUP(CONCATENATE(TEXT(W2042,"yyyy"),"-",TEXT(W2042,"mm")),#REF!,2,0)</f>
        <v>#REF!</v>
      </c>
      <c r="AG2042" s="177" t="e">
        <f>+(AC2042*(1+'INFLAC PROYECTADA'!$B$8)^(AE2042))/((1+DEMANDADO!AF2042)^(AE2042))</f>
        <v>#REF!</v>
      </c>
      <c r="AH2042" s="169">
        <f>(0.2*VLOOKUP(D2042,'%.'!$A$1:$B$4,2,FALSE))+(0.35*VLOOKUP(E2042,'%.'!$A$1:$B$4,2,FALSE))+(0.1*VLOOKUP(F2042,'%.'!$A$1:$B$4,2,FALSE))+(0.35*VLOOKUP(G2042,'%.'!$A$1:$B$4,2,FALSE))</f>
        <v>0.38250000000000001</v>
      </c>
      <c r="AI2042" s="128" t="str">
        <f t="shared" si="321"/>
        <v>MEDIA</v>
      </c>
      <c r="AJ2042" s="128" t="str">
        <f t="shared" si="327"/>
        <v>Cuentas de Orden</v>
      </c>
      <c r="AK2042" s="178" t="e">
        <f t="shared" si="328"/>
        <v>#REF!</v>
      </c>
    </row>
    <row r="2043" spans="1:37" ht="30" customHeight="1" x14ac:dyDescent="0.25">
      <c r="A2043" s="115">
        <v>2042</v>
      </c>
      <c r="B2043" s="83" t="s">
        <v>2179</v>
      </c>
      <c r="C2043" s="126" t="s">
        <v>4329</v>
      </c>
      <c r="D2043" s="83" t="s">
        <v>1</v>
      </c>
      <c r="E2043" s="83" t="s">
        <v>0</v>
      </c>
      <c r="F2043" s="83" t="s">
        <v>1</v>
      </c>
      <c r="G2043" s="124" t="s">
        <v>1</v>
      </c>
      <c r="H2043" s="169">
        <f t="shared" si="319"/>
        <v>0.38250000000000001</v>
      </c>
      <c r="I2043" s="170" t="str">
        <f t="shared" si="320"/>
        <v>MEDIA</v>
      </c>
      <c r="J2043" s="292">
        <v>0</v>
      </c>
      <c r="K2043" s="221">
        <v>0</v>
      </c>
      <c r="L2043" s="83" t="s">
        <v>133</v>
      </c>
      <c r="M2043" s="188"/>
      <c r="N2043" s="83" t="s">
        <v>509</v>
      </c>
      <c r="O2043" s="189" t="s">
        <v>509</v>
      </c>
      <c r="P2043" s="83" t="s">
        <v>408</v>
      </c>
      <c r="Q2043" s="86" t="s">
        <v>163</v>
      </c>
      <c r="R2043" s="86" t="s">
        <v>4408</v>
      </c>
      <c r="S2043" s="79">
        <v>41064</v>
      </c>
      <c r="T2043" s="86">
        <v>67274</v>
      </c>
      <c r="U2043" s="83" t="s">
        <v>168</v>
      </c>
      <c r="V2043" s="83" t="s">
        <v>4459</v>
      </c>
      <c r="W2043" s="171">
        <v>44074</v>
      </c>
      <c r="X2043" s="172" t="e">
        <f>+CONCATENATE(TEXT(#REF!,"yyyy"),"-",TEXT(#REF!,"mm"))</f>
        <v>#REF!</v>
      </c>
      <c r="Y2043" s="173" t="str">
        <f t="shared" si="322"/>
        <v>5</v>
      </c>
      <c r="Z2043" s="172" t="str">
        <f t="shared" si="323"/>
        <v>2020-07</v>
      </c>
      <c r="AA2043" s="170" t="e">
        <f>+VLOOKUP(Z2043,#REF!,2,FALSE)/VLOOKUP(X2043,#REF!,2,FALSE)</f>
        <v>#REF!</v>
      </c>
      <c r="AB2043" s="174" t="e">
        <f t="shared" si="324"/>
        <v>#REF!</v>
      </c>
      <c r="AC2043" s="174" t="e">
        <f t="shared" si="325"/>
        <v>#REF!</v>
      </c>
      <c r="AD2043" s="175" t="e">
        <f>+#REF!+365*Y2043</f>
        <v>#REF!</v>
      </c>
      <c r="AE2043" s="176" t="e">
        <f t="shared" si="326"/>
        <v>#REF!</v>
      </c>
      <c r="AF2043" s="170" t="e">
        <f>+VLOOKUP(CONCATENATE(TEXT(W2043,"yyyy"),"-",TEXT(W2043,"mm")),#REF!,2,0)</f>
        <v>#REF!</v>
      </c>
      <c r="AG2043" s="177" t="e">
        <f>+(AC2043*(1+'INFLAC PROYECTADA'!$B$8)^(AE2043))/((1+DEMANDADO!AF2043)^(AE2043))</f>
        <v>#REF!</v>
      </c>
      <c r="AH2043" s="169">
        <f>(0.2*VLOOKUP(D2043,'%.'!$A$1:$B$4,2,FALSE))+(0.35*VLOOKUP(E2043,'%.'!$A$1:$B$4,2,FALSE))+(0.1*VLOOKUP(F2043,'%.'!$A$1:$B$4,2,FALSE))+(0.35*VLOOKUP(G2043,'%.'!$A$1:$B$4,2,FALSE))</f>
        <v>0.38250000000000001</v>
      </c>
      <c r="AI2043" s="128" t="str">
        <f t="shared" si="321"/>
        <v>MEDIA</v>
      </c>
      <c r="AJ2043" s="128" t="str">
        <f t="shared" si="327"/>
        <v>Cuentas de Orden</v>
      </c>
      <c r="AK2043" s="178" t="e">
        <f t="shared" si="328"/>
        <v>#REF!</v>
      </c>
    </row>
    <row r="2044" spans="1:37" ht="30" customHeight="1" x14ac:dyDescent="0.25">
      <c r="A2044" s="115">
        <v>2043</v>
      </c>
      <c r="B2044" s="83" t="s">
        <v>802</v>
      </c>
      <c r="C2044" s="126" t="s">
        <v>4330</v>
      </c>
      <c r="D2044" s="83" t="s">
        <v>48</v>
      </c>
      <c r="E2044" s="83" t="s">
        <v>0</v>
      </c>
      <c r="F2044" s="83" t="s">
        <v>48</v>
      </c>
      <c r="G2044" s="124" t="s">
        <v>48</v>
      </c>
      <c r="H2044" s="169">
        <f t="shared" si="319"/>
        <v>0.67499999999999993</v>
      </c>
      <c r="I2044" s="170" t="str">
        <f t="shared" si="320"/>
        <v>ALTA</v>
      </c>
      <c r="J2044" s="292">
        <v>257535296</v>
      </c>
      <c r="K2044" s="221">
        <v>1</v>
      </c>
      <c r="L2044" s="83" t="s">
        <v>132</v>
      </c>
      <c r="M2044" s="188"/>
      <c r="N2044" s="83" t="s">
        <v>509</v>
      </c>
      <c r="O2044" s="189" t="s">
        <v>509</v>
      </c>
      <c r="P2044" s="83" t="s">
        <v>510</v>
      </c>
      <c r="Q2044" s="86" t="s">
        <v>163</v>
      </c>
      <c r="R2044" s="86" t="s">
        <v>4408</v>
      </c>
      <c r="S2044" s="79">
        <v>41064</v>
      </c>
      <c r="T2044" s="86">
        <v>67274</v>
      </c>
      <c r="U2044" s="83" t="s">
        <v>178</v>
      </c>
      <c r="V2044" s="83" t="s">
        <v>507</v>
      </c>
      <c r="W2044" s="171">
        <v>44074</v>
      </c>
      <c r="X2044" s="172" t="e">
        <f>+CONCATENATE(TEXT(#REF!,"yyyy"),"-",TEXT(#REF!,"mm"))</f>
        <v>#REF!</v>
      </c>
      <c r="Y2044" s="173" t="str">
        <f t="shared" si="322"/>
        <v>6</v>
      </c>
      <c r="Z2044" s="172" t="str">
        <f t="shared" si="323"/>
        <v>2020-07</v>
      </c>
      <c r="AA2044" s="170" t="e">
        <f>+VLOOKUP(Z2044,#REF!,2,FALSE)/VLOOKUP(X2044,#REF!,2,FALSE)</f>
        <v>#REF!</v>
      </c>
      <c r="AB2044" s="174" t="e">
        <f t="shared" si="324"/>
        <v>#REF!</v>
      </c>
      <c r="AC2044" s="174" t="e">
        <f t="shared" si="325"/>
        <v>#REF!</v>
      </c>
      <c r="AD2044" s="175" t="e">
        <f>+#REF!+365*Y2044</f>
        <v>#REF!</v>
      </c>
      <c r="AE2044" s="176" t="e">
        <f t="shared" si="326"/>
        <v>#REF!</v>
      </c>
      <c r="AF2044" s="170" t="e">
        <f>+VLOOKUP(CONCATENATE(TEXT(W2044,"yyyy"),"-",TEXT(W2044,"mm")),#REF!,2,0)</f>
        <v>#REF!</v>
      </c>
      <c r="AG2044" s="177" t="e">
        <f>+(AC2044*(1+'INFLAC PROYECTADA'!$B$8)^(AE2044))/((1+DEMANDADO!AF2044)^(AE2044))</f>
        <v>#REF!</v>
      </c>
      <c r="AH2044" s="169">
        <f>(0.2*VLOOKUP(D2044,'%.'!$A$1:$B$4,2,FALSE))+(0.35*VLOOKUP(E2044,'%.'!$A$1:$B$4,2,FALSE))+(0.1*VLOOKUP(F2044,'%.'!$A$1:$B$4,2,FALSE))+(0.35*VLOOKUP(G2044,'%.'!$A$1:$B$4,2,FALSE))</f>
        <v>0.67499999999999993</v>
      </c>
      <c r="AI2044" s="128" t="str">
        <f t="shared" si="321"/>
        <v>ALTA</v>
      </c>
      <c r="AJ2044" s="128" t="str">
        <f t="shared" si="327"/>
        <v>Provisión contable</v>
      </c>
      <c r="AK2044" s="178" t="e">
        <f t="shared" si="328"/>
        <v>#REF!</v>
      </c>
    </row>
    <row r="2045" spans="1:37" ht="30" customHeight="1" x14ac:dyDescent="0.25">
      <c r="A2045" s="115">
        <v>2044</v>
      </c>
      <c r="B2045" s="83" t="s">
        <v>4331</v>
      </c>
      <c r="C2045" s="126" t="s">
        <v>4332</v>
      </c>
      <c r="D2045" s="83" t="s">
        <v>1</v>
      </c>
      <c r="E2045" s="83" t="s">
        <v>0</v>
      </c>
      <c r="F2045" s="83" t="s">
        <v>1</v>
      </c>
      <c r="G2045" s="124" t="s">
        <v>1</v>
      </c>
      <c r="H2045" s="169">
        <f t="shared" si="319"/>
        <v>0.38250000000000001</v>
      </c>
      <c r="I2045" s="170" t="str">
        <f t="shared" si="320"/>
        <v>MEDIA</v>
      </c>
      <c r="J2045" s="292">
        <v>32341444</v>
      </c>
      <c r="K2045" s="221">
        <v>0</v>
      </c>
      <c r="L2045" s="83" t="s">
        <v>133</v>
      </c>
      <c r="M2045" s="188"/>
      <c r="N2045" s="83" t="s">
        <v>509</v>
      </c>
      <c r="O2045" s="189" t="s">
        <v>509</v>
      </c>
      <c r="P2045" s="83" t="s">
        <v>1821</v>
      </c>
      <c r="Q2045" s="86" t="s">
        <v>163</v>
      </c>
      <c r="R2045" s="86" t="s">
        <v>4408</v>
      </c>
      <c r="S2045" s="79">
        <v>41064</v>
      </c>
      <c r="T2045" s="86">
        <v>67274</v>
      </c>
      <c r="U2045" s="83" t="s">
        <v>76</v>
      </c>
      <c r="V2045" s="83" t="s">
        <v>4460</v>
      </c>
      <c r="W2045" s="171">
        <v>44074</v>
      </c>
      <c r="X2045" s="172" t="e">
        <f>+CONCATENATE(TEXT(#REF!,"yyyy"),"-",TEXT(#REF!,"mm"))</f>
        <v>#REF!</v>
      </c>
      <c r="Y2045" s="173" t="str">
        <f t="shared" si="322"/>
        <v>4</v>
      </c>
      <c r="Z2045" s="172" t="str">
        <f t="shared" si="323"/>
        <v>2020-07</v>
      </c>
      <c r="AA2045" s="170" t="e">
        <f>+VLOOKUP(Z2045,#REF!,2,FALSE)/VLOOKUP(X2045,#REF!,2,FALSE)</f>
        <v>#REF!</v>
      </c>
      <c r="AB2045" s="174" t="e">
        <f t="shared" si="324"/>
        <v>#REF!</v>
      </c>
      <c r="AC2045" s="174" t="e">
        <f t="shared" si="325"/>
        <v>#REF!</v>
      </c>
      <c r="AD2045" s="175" t="e">
        <f>+#REF!+365*Y2045</f>
        <v>#REF!</v>
      </c>
      <c r="AE2045" s="176" t="e">
        <f t="shared" si="326"/>
        <v>#REF!</v>
      </c>
      <c r="AF2045" s="170" t="e">
        <f>+VLOOKUP(CONCATENATE(TEXT(W2045,"yyyy"),"-",TEXT(W2045,"mm")),#REF!,2,0)</f>
        <v>#REF!</v>
      </c>
      <c r="AG2045" s="177" t="e">
        <f>+(AC2045*(1+'INFLAC PROYECTADA'!$B$8)^(AE2045))/((1+DEMANDADO!AF2045)^(AE2045))</f>
        <v>#REF!</v>
      </c>
      <c r="AH2045" s="169">
        <f>(0.2*VLOOKUP(D2045,'%.'!$A$1:$B$4,2,FALSE))+(0.35*VLOOKUP(E2045,'%.'!$A$1:$B$4,2,FALSE))+(0.1*VLOOKUP(F2045,'%.'!$A$1:$B$4,2,FALSE))+(0.35*VLOOKUP(G2045,'%.'!$A$1:$B$4,2,FALSE))</f>
        <v>0.38250000000000001</v>
      </c>
      <c r="AI2045" s="128" t="str">
        <f t="shared" si="321"/>
        <v>MEDIA</v>
      </c>
      <c r="AJ2045" s="128" t="str">
        <f t="shared" si="327"/>
        <v>Cuentas de Orden</v>
      </c>
      <c r="AK2045" s="178" t="e">
        <f t="shared" si="328"/>
        <v>#REF!</v>
      </c>
    </row>
    <row r="2046" spans="1:37" ht="30" customHeight="1" x14ac:dyDescent="0.25">
      <c r="A2046" s="115">
        <v>2045</v>
      </c>
      <c r="B2046" s="83" t="s">
        <v>4333</v>
      </c>
      <c r="C2046" s="126" t="s">
        <v>4334</v>
      </c>
      <c r="D2046" s="83" t="s">
        <v>0</v>
      </c>
      <c r="E2046" s="83" t="s">
        <v>0</v>
      </c>
      <c r="F2046" s="83" t="s">
        <v>0</v>
      </c>
      <c r="G2046" s="124" t="s">
        <v>0</v>
      </c>
      <c r="H2046" s="169">
        <f t="shared" si="319"/>
        <v>1</v>
      </c>
      <c r="I2046" s="170" t="str">
        <f t="shared" si="320"/>
        <v>ALTA</v>
      </c>
      <c r="J2046" s="292">
        <v>50392861</v>
      </c>
      <c r="K2046" s="221">
        <v>0.17</v>
      </c>
      <c r="L2046" s="83" t="s">
        <v>131</v>
      </c>
      <c r="M2046" s="188">
        <v>0</v>
      </c>
      <c r="N2046" s="83" t="s">
        <v>509</v>
      </c>
      <c r="O2046" s="189" t="s">
        <v>509</v>
      </c>
      <c r="P2046" s="83" t="s">
        <v>510</v>
      </c>
      <c r="Q2046" s="86" t="s">
        <v>163</v>
      </c>
      <c r="R2046" s="86" t="s">
        <v>4408</v>
      </c>
      <c r="S2046" s="79">
        <v>41064</v>
      </c>
      <c r="T2046" s="86">
        <v>67274</v>
      </c>
      <c r="U2046" s="83" t="s">
        <v>171</v>
      </c>
      <c r="V2046" s="83" t="s">
        <v>4461</v>
      </c>
      <c r="W2046" s="171">
        <v>44074</v>
      </c>
      <c r="X2046" s="172" t="e">
        <f>+CONCATENATE(TEXT(#REF!,"yyyy"),"-",TEXT(#REF!,"mm"))</f>
        <v>#REF!</v>
      </c>
      <c r="Y2046" s="173" t="str">
        <f t="shared" si="322"/>
        <v>6</v>
      </c>
      <c r="Z2046" s="172" t="str">
        <f t="shared" si="323"/>
        <v>2020-07</v>
      </c>
      <c r="AA2046" s="170" t="e">
        <f>+VLOOKUP(Z2046,#REF!,2,FALSE)/VLOOKUP(X2046,#REF!,2,FALSE)</f>
        <v>#REF!</v>
      </c>
      <c r="AB2046" s="174" t="e">
        <f t="shared" si="324"/>
        <v>#REF!</v>
      </c>
      <c r="AC2046" s="174" t="e">
        <f t="shared" si="325"/>
        <v>#REF!</v>
      </c>
      <c r="AD2046" s="175" t="e">
        <f>+#REF!+365*Y2046</f>
        <v>#REF!</v>
      </c>
      <c r="AE2046" s="176" t="e">
        <f t="shared" si="326"/>
        <v>#REF!</v>
      </c>
      <c r="AF2046" s="170" t="e">
        <f>+VLOOKUP(CONCATENATE(TEXT(W2046,"yyyy"),"-",TEXT(W2046,"mm")),#REF!,2,0)</f>
        <v>#REF!</v>
      </c>
      <c r="AG2046" s="177" t="e">
        <f>+(AC2046*(1+'INFLAC PROYECTADA'!$B$8)^(AE2046))/((1+DEMANDADO!AF2046)^(AE2046))</f>
        <v>#REF!</v>
      </c>
      <c r="AH2046" s="169">
        <f>(0.2*VLOOKUP(D2046,'%.'!$A$1:$B$4,2,FALSE))+(0.35*VLOOKUP(E2046,'%.'!$A$1:$B$4,2,FALSE))+(0.1*VLOOKUP(F2046,'%.'!$A$1:$B$4,2,FALSE))+(0.35*VLOOKUP(G2046,'%.'!$A$1:$B$4,2,FALSE))</f>
        <v>1</v>
      </c>
      <c r="AI2046" s="128" t="str">
        <f t="shared" si="321"/>
        <v>ALTA</v>
      </c>
      <c r="AJ2046" s="128" t="str">
        <f t="shared" si="327"/>
        <v>Provisión contable</v>
      </c>
      <c r="AK2046" s="178" t="e">
        <f t="shared" si="328"/>
        <v>#REF!</v>
      </c>
    </row>
    <row r="2047" spans="1:37" ht="30" customHeight="1" x14ac:dyDescent="0.25">
      <c r="A2047" s="115">
        <v>2046</v>
      </c>
      <c r="B2047" s="83" t="s">
        <v>4335</v>
      </c>
      <c r="C2047" s="126" t="s">
        <v>4336</v>
      </c>
      <c r="D2047" s="83" t="s">
        <v>0</v>
      </c>
      <c r="E2047" s="83" t="s">
        <v>0</v>
      </c>
      <c r="F2047" s="83" t="s">
        <v>0</v>
      </c>
      <c r="G2047" s="124" t="s">
        <v>0</v>
      </c>
      <c r="H2047" s="169">
        <f t="shared" si="319"/>
        <v>1</v>
      </c>
      <c r="I2047" s="170" t="str">
        <f t="shared" si="320"/>
        <v>ALTA</v>
      </c>
      <c r="J2047" s="292">
        <v>50744128</v>
      </c>
      <c r="K2047" s="221">
        <v>0.17</v>
      </c>
      <c r="L2047" s="83" t="s">
        <v>132</v>
      </c>
      <c r="M2047" s="188">
        <v>0</v>
      </c>
      <c r="N2047" s="83" t="s">
        <v>509</v>
      </c>
      <c r="O2047" s="189" t="s">
        <v>509</v>
      </c>
      <c r="P2047" s="83" t="s">
        <v>510</v>
      </c>
      <c r="Q2047" s="86" t="s">
        <v>163</v>
      </c>
      <c r="R2047" s="86" t="s">
        <v>4408</v>
      </c>
      <c r="S2047" s="79">
        <v>41064</v>
      </c>
      <c r="T2047" s="86">
        <v>67274</v>
      </c>
      <c r="U2047" s="83" t="s">
        <v>171</v>
      </c>
      <c r="V2047" s="83" t="s">
        <v>4461</v>
      </c>
      <c r="W2047" s="171">
        <v>44074</v>
      </c>
      <c r="X2047" s="172" t="e">
        <f>+CONCATENATE(TEXT(#REF!,"yyyy"),"-",TEXT(#REF!,"mm"))</f>
        <v>#REF!</v>
      </c>
      <c r="Y2047" s="173" t="str">
        <f t="shared" si="322"/>
        <v>6</v>
      </c>
      <c r="Z2047" s="172" t="str">
        <f t="shared" si="323"/>
        <v>2020-07</v>
      </c>
      <c r="AA2047" s="170" t="e">
        <f>+VLOOKUP(Z2047,#REF!,2,FALSE)/VLOOKUP(X2047,#REF!,2,FALSE)</f>
        <v>#REF!</v>
      </c>
      <c r="AB2047" s="174" t="e">
        <f t="shared" si="324"/>
        <v>#REF!</v>
      </c>
      <c r="AC2047" s="174" t="e">
        <f t="shared" si="325"/>
        <v>#REF!</v>
      </c>
      <c r="AD2047" s="175" t="e">
        <f>+#REF!+365*Y2047</f>
        <v>#REF!</v>
      </c>
      <c r="AE2047" s="176" t="e">
        <f t="shared" si="326"/>
        <v>#REF!</v>
      </c>
      <c r="AF2047" s="170" t="e">
        <f>+VLOOKUP(CONCATENATE(TEXT(W2047,"yyyy"),"-",TEXT(W2047,"mm")),#REF!,2,0)</f>
        <v>#REF!</v>
      </c>
      <c r="AG2047" s="177" t="e">
        <f>+(AC2047*(1+'INFLAC PROYECTADA'!$B$8)^(AE2047))/((1+DEMANDADO!AF2047)^(AE2047))</f>
        <v>#REF!</v>
      </c>
      <c r="AH2047" s="169">
        <f>(0.2*VLOOKUP(D2047,'%.'!$A$1:$B$4,2,FALSE))+(0.35*VLOOKUP(E2047,'%.'!$A$1:$B$4,2,FALSE))+(0.1*VLOOKUP(F2047,'%.'!$A$1:$B$4,2,FALSE))+(0.35*VLOOKUP(G2047,'%.'!$A$1:$B$4,2,FALSE))</f>
        <v>1</v>
      </c>
      <c r="AI2047" s="128" t="str">
        <f t="shared" si="321"/>
        <v>ALTA</v>
      </c>
      <c r="AJ2047" s="128" t="str">
        <f t="shared" si="327"/>
        <v>Provisión contable</v>
      </c>
      <c r="AK2047" s="178" t="e">
        <f t="shared" si="328"/>
        <v>#REF!</v>
      </c>
    </row>
    <row r="2048" spans="1:37" ht="30" customHeight="1" x14ac:dyDescent="0.25">
      <c r="A2048" s="115">
        <v>2047</v>
      </c>
      <c r="B2048" s="83" t="s">
        <v>1216</v>
      </c>
      <c r="C2048" s="126" t="s">
        <v>4337</v>
      </c>
      <c r="D2048" s="83" t="s">
        <v>48</v>
      </c>
      <c r="E2048" s="83" t="s">
        <v>0</v>
      </c>
      <c r="F2048" s="83" t="s">
        <v>1</v>
      </c>
      <c r="G2048" s="124" t="s">
        <v>48</v>
      </c>
      <c r="H2048" s="169">
        <f t="shared" si="319"/>
        <v>0.62999999999999989</v>
      </c>
      <c r="I2048" s="170" t="str">
        <f t="shared" si="320"/>
        <v>ALTA</v>
      </c>
      <c r="J2048" s="292">
        <v>12585903</v>
      </c>
      <c r="K2048" s="221">
        <v>0</v>
      </c>
      <c r="L2048" s="83" t="s">
        <v>131</v>
      </c>
      <c r="M2048" s="188"/>
      <c r="N2048" s="83" t="s">
        <v>509</v>
      </c>
      <c r="O2048" s="189" t="s">
        <v>509</v>
      </c>
      <c r="P2048" s="83" t="s">
        <v>1821</v>
      </c>
      <c r="Q2048" s="83" t="s">
        <v>163</v>
      </c>
      <c r="R2048" s="83" t="s">
        <v>4408</v>
      </c>
      <c r="S2048" s="93">
        <v>41064</v>
      </c>
      <c r="T2048" s="83">
        <v>67274</v>
      </c>
      <c r="U2048" s="83" t="s">
        <v>171</v>
      </c>
      <c r="V2048" s="83" t="s">
        <v>4462</v>
      </c>
      <c r="W2048" s="171">
        <v>44074</v>
      </c>
      <c r="X2048" s="172" t="e">
        <f>+CONCATENATE(TEXT(#REF!,"yyyy"),"-",TEXT(#REF!,"mm"))</f>
        <v>#REF!</v>
      </c>
      <c r="Y2048" s="173" t="str">
        <f t="shared" si="322"/>
        <v>4</v>
      </c>
      <c r="Z2048" s="172" t="str">
        <f t="shared" si="323"/>
        <v>2020-07</v>
      </c>
      <c r="AA2048" s="170" t="e">
        <f>+VLOOKUP(Z2048,#REF!,2,FALSE)/VLOOKUP(X2048,#REF!,2,FALSE)</f>
        <v>#REF!</v>
      </c>
      <c r="AB2048" s="174" t="e">
        <f t="shared" si="324"/>
        <v>#REF!</v>
      </c>
      <c r="AC2048" s="174" t="e">
        <f t="shared" si="325"/>
        <v>#REF!</v>
      </c>
      <c r="AD2048" s="175" t="e">
        <f>+#REF!+365*Y2048</f>
        <v>#REF!</v>
      </c>
      <c r="AE2048" s="176" t="e">
        <f t="shared" si="326"/>
        <v>#REF!</v>
      </c>
      <c r="AF2048" s="170" t="e">
        <f>+VLOOKUP(CONCATENATE(TEXT(W2048,"yyyy"),"-",TEXT(W2048,"mm")),#REF!,2,0)</f>
        <v>#REF!</v>
      </c>
      <c r="AG2048" s="177" t="e">
        <f>+(AC2048*(1+'INFLAC PROYECTADA'!$B$8)^(AE2048))/((1+DEMANDADO!AF2048)^(AE2048))</f>
        <v>#REF!</v>
      </c>
      <c r="AH2048" s="169">
        <f>(0.2*VLOOKUP(D2048,'%.'!$A$1:$B$4,2,FALSE))+(0.35*VLOOKUP(E2048,'%.'!$A$1:$B$4,2,FALSE))+(0.1*VLOOKUP(F2048,'%.'!$A$1:$B$4,2,FALSE))+(0.35*VLOOKUP(G2048,'%.'!$A$1:$B$4,2,FALSE))</f>
        <v>0.62999999999999989</v>
      </c>
      <c r="AI2048" s="128" t="str">
        <f t="shared" si="321"/>
        <v>ALTA</v>
      </c>
      <c r="AJ2048" s="128" t="str">
        <f t="shared" si="327"/>
        <v>Provisión contable</v>
      </c>
      <c r="AK2048" s="178" t="e">
        <f t="shared" si="328"/>
        <v>#REF!</v>
      </c>
    </row>
    <row r="2049" spans="1:37" ht="30" customHeight="1" x14ac:dyDescent="0.25">
      <c r="A2049" s="115">
        <v>2048</v>
      </c>
      <c r="B2049" s="83" t="s">
        <v>4338</v>
      </c>
      <c r="C2049" s="126" t="s">
        <v>4339</v>
      </c>
      <c r="D2049" s="83" t="s">
        <v>48</v>
      </c>
      <c r="E2049" s="83" t="s">
        <v>48</v>
      </c>
      <c r="F2049" s="83" t="s">
        <v>48</v>
      </c>
      <c r="G2049" s="124" t="s">
        <v>48</v>
      </c>
      <c r="H2049" s="169">
        <f t="shared" si="319"/>
        <v>0.5</v>
      </c>
      <c r="I2049" s="170" t="str">
        <f t="shared" si="320"/>
        <v>MEDIA</v>
      </c>
      <c r="J2049" s="292">
        <v>31453707</v>
      </c>
      <c r="K2049" s="221">
        <v>0.8</v>
      </c>
      <c r="L2049" s="83" t="s">
        <v>129</v>
      </c>
      <c r="M2049" s="188"/>
      <c r="N2049" s="83" t="s">
        <v>509</v>
      </c>
      <c r="O2049" s="189" t="s">
        <v>509</v>
      </c>
      <c r="P2049" s="83" t="s">
        <v>4463</v>
      </c>
      <c r="Q2049" s="83" t="s">
        <v>163</v>
      </c>
      <c r="R2049" s="83" t="s">
        <v>4408</v>
      </c>
      <c r="S2049" s="93">
        <v>41064</v>
      </c>
      <c r="T2049" s="83">
        <v>67274</v>
      </c>
      <c r="U2049" s="83" t="s">
        <v>171</v>
      </c>
      <c r="V2049" s="83" t="s">
        <v>4464</v>
      </c>
      <c r="W2049" s="171">
        <v>44074</v>
      </c>
      <c r="X2049" s="172" t="e">
        <f>+CONCATENATE(TEXT(#REF!,"yyyy"),"-",TEXT(#REF!,"mm"))</f>
        <v>#REF!</v>
      </c>
      <c r="Y2049" s="173" t="str">
        <f t="shared" si="322"/>
        <v>4</v>
      </c>
      <c r="Z2049" s="172" t="str">
        <f t="shared" si="323"/>
        <v>2020-07</v>
      </c>
      <c r="AA2049" s="170" t="e">
        <f>+VLOOKUP(Z2049,#REF!,2,FALSE)/VLOOKUP(X2049,#REF!,2,FALSE)</f>
        <v>#REF!</v>
      </c>
      <c r="AB2049" s="174" t="e">
        <f t="shared" si="324"/>
        <v>#REF!</v>
      </c>
      <c r="AC2049" s="174" t="e">
        <f t="shared" si="325"/>
        <v>#REF!</v>
      </c>
      <c r="AD2049" s="175" t="e">
        <f>+#REF!+365*Y2049</f>
        <v>#REF!</v>
      </c>
      <c r="AE2049" s="176" t="e">
        <f t="shared" si="326"/>
        <v>#REF!</v>
      </c>
      <c r="AF2049" s="170" t="e">
        <f>+VLOOKUP(CONCATENATE(TEXT(W2049,"yyyy"),"-",TEXT(W2049,"mm")),#REF!,2,0)</f>
        <v>#REF!</v>
      </c>
      <c r="AG2049" s="177" t="e">
        <f>+(AC2049*(1+'INFLAC PROYECTADA'!$B$8)^(AE2049))/((1+DEMANDADO!AF2049)^(AE2049))</f>
        <v>#REF!</v>
      </c>
      <c r="AH2049" s="169">
        <f>(0.2*VLOOKUP(D2049,'%.'!$A$1:$B$4,2,FALSE))+(0.35*VLOOKUP(E2049,'%.'!$A$1:$B$4,2,FALSE))+(0.1*VLOOKUP(F2049,'%.'!$A$1:$B$4,2,FALSE))+(0.35*VLOOKUP(G2049,'%.'!$A$1:$B$4,2,FALSE))</f>
        <v>0.5</v>
      </c>
      <c r="AI2049" s="128" t="str">
        <f t="shared" si="321"/>
        <v>MEDIA</v>
      </c>
      <c r="AJ2049" s="128" t="str">
        <f t="shared" si="327"/>
        <v>Cuentas de Orden</v>
      </c>
      <c r="AK2049" s="178" t="e">
        <f t="shared" si="328"/>
        <v>#REF!</v>
      </c>
    </row>
    <row r="2050" spans="1:37" ht="30" customHeight="1" x14ac:dyDescent="0.25">
      <c r="A2050" s="115">
        <v>2049</v>
      </c>
      <c r="B2050" s="83" t="s">
        <v>1280</v>
      </c>
      <c r="C2050" s="126" t="s">
        <v>4340</v>
      </c>
      <c r="D2050" s="83" t="s">
        <v>1</v>
      </c>
      <c r="E2050" s="83" t="s">
        <v>0</v>
      </c>
      <c r="F2050" s="83" t="s">
        <v>1</v>
      </c>
      <c r="G2050" s="124" t="s">
        <v>48</v>
      </c>
      <c r="H2050" s="169">
        <f t="shared" ref="H2050:H2113" si="329">+IFERROR(AH2050,"")</f>
        <v>0.54</v>
      </c>
      <c r="I2050" s="170" t="str">
        <f t="shared" ref="I2050:I2113" si="330">+IFERROR(AI2050,"")</f>
        <v>ALTA</v>
      </c>
      <c r="J2050" s="292">
        <v>0</v>
      </c>
      <c r="K2050" s="221">
        <v>2</v>
      </c>
      <c r="L2050" s="83" t="s">
        <v>131</v>
      </c>
      <c r="M2050" s="188"/>
      <c r="N2050" s="83" t="s">
        <v>509</v>
      </c>
      <c r="O2050" s="189" t="s">
        <v>509</v>
      </c>
      <c r="P2050" s="83" t="s">
        <v>408</v>
      </c>
      <c r="Q2050" s="83" t="s">
        <v>163</v>
      </c>
      <c r="R2050" s="83" t="s">
        <v>4408</v>
      </c>
      <c r="S2050" s="93">
        <v>41064</v>
      </c>
      <c r="T2050" s="83">
        <v>67274</v>
      </c>
      <c r="U2050" s="83" t="s">
        <v>182</v>
      </c>
      <c r="V2050" s="83" t="s">
        <v>4465</v>
      </c>
      <c r="W2050" s="171">
        <v>44074</v>
      </c>
      <c r="X2050" s="172" t="e">
        <f>+CONCATENATE(TEXT(#REF!,"yyyy"),"-",TEXT(#REF!,"mm"))</f>
        <v>#REF!</v>
      </c>
      <c r="Y2050" s="173" t="str">
        <f t="shared" si="322"/>
        <v>5</v>
      </c>
      <c r="Z2050" s="172" t="str">
        <f t="shared" si="323"/>
        <v>2020-07</v>
      </c>
      <c r="AA2050" s="170" t="e">
        <f>+VLOOKUP(Z2050,#REF!,2,FALSE)/VLOOKUP(X2050,#REF!,2,FALSE)</f>
        <v>#REF!</v>
      </c>
      <c r="AB2050" s="174" t="e">
        <f t="shared" si="324"/>
        <v>#REF!</v>
      </c>
      <c r="AC2050" s="174" t="e">
        <f t="shared" si="325"/>
        <v>#REF!</v>
      </c>
      <c r="AD2050" s="175" t="e">
        <f>+#REF!+365*Y2050</f>
        <v>#REF!</v>
      </c>
      <c r="AE2050" s="176" t="e">
        <f t="shared" si="326"/>
        <v>#REF!</v>
      </c>
      <c r="AF2050" s="170" t="e">
        <f>+VLOOKUP(CONCATENATE(TEXT(W2050,"yyyy"),"-",TEXT(W2050,"mm")),#REF!,2,0)</f>
        <v>#REF!</v>
      </c>
      <c r="AG2050" s="177" t="e">
        <f>+(AC2050*(1+'INFLAC PROYECTADA'!$B$8)^(AE2050))/((1+DEMANDADO!AF2050)^(AE2050))</f>
        <v>#REF!</v>
      </c>
      <c r="AH2050" s="169">
        <f>(0.2*VLOOKUP(D2050,'%.'!$A$1:$B$4,2,FALSE))+(0.35*VLOOKUP(E2050,'%.'!$A$1:$B$4,2,FALSE))+(0.1*VLOOKUP(F2050,'%.'!$A$1:$B$4,2,FALSE))+(0.35*VLOOKUP(G2050,'%.'!$A$1:$B$4,2,FALSE))</f>
        <v>0.54</v>
      </c>
      <c r="AI2050" s="128" t="str">
        <f t="shared" si="321"/>
        <v>ALTA</v>
      </c>
      <c r="AJ2050" s="128" t="str">
        <f t="shared" si="327"/>
        <v>Provisión contable</v>
      </c>
      <c r="AK2050" s="178" t="e">
        <f t="shared" si="328"/>
        <v>#REF!</v>
      </c>
    </row>
    <row r="2051" spans="1:37" ht="30" customHeight="1" x14ac:dyDescent="0.25">
      <c r="A2051" s="115">
        <v>2050</v>
      </c>
      <c r="B2051" s="83" t="s">
        <v>1397</v>
      </c>
      <c r="C2051" s="126" t="s">
        <v>4341</v>
      </c>
      <c r="D2051" s="86" t="s">
        <v>48</v>
      </c>
      <c r="E2051" s="86" t="s">
        <v>48</v>
      </c>
      <c r="F2051" s="86" t="s">
        <v>48</v>
      </c>
      <c r="G2051" s="86" t="s">
        <v>48</v>
      </c>
      <c r="H2051" s="169">
        <f t="shared" si="329"/>
        <v>0.5</v>
      </c>
      <c r="I2051" s="170" t="str">
        <f t="shared" si="330"/>
        <v>MEDIA</v>
      </c>
      <c r="J2051" s="292">
        <v>15624840</v>
      </c>
      <c r="K2051" s="221">
        <v>0</v>
      </c>
      <c r="L2051" s="83" t="s">
        <v>133</v>
      </c>
      <c r="M2051" s="188"/>
      <c r="N2051" s="83" t="s">
        <v>509</v>
      </c>
      <c r="O2051" s="189" t="s">
        <v>509</v>
      </c>
      <c r="P2051" s="83" t="s">
        <v>510</v>
      </c>
      <c r="Q2051" s="83" t="s">
        <v>163</v>
      </c>
      <c r="R2051" s="83" t="s">
        <v>4408</v>
      </c>
      <c r="S2051" s="270">
        <v>41064</v>
      </c>
      <c r="T2051" s="83">
        <v>67274</v>
      </c>
      <c r="U2051" s="83" t="s">
        <v>76</v>
      </c>
      <c r="V2051" s="83" t="s">
        <v>4466</v>
      </c>
      <c r="W2051" s="171">
        <v>44074</v>
      </c>
      <c r="X2051" s="172" t="e">
        <f>+CONCATENATE(TEXT(#REF!,"yyyy"),"-",TEXT(#REF!,"mm"))</f>
        <v>#REF!</v>
      </c>
      <c r="Y2051" s="173" t="str">
        <f t="shared" si="322"/>
        <v>6</v>
      </c>
      <c r="Z2051" s="172" t="str">
        <f t="shared" si="323"/>
        <v>2020-07</v>
      </c>
      <c r="AA2051" s="170" t="e">
        <f>+VLOOKUP(Z2051,#REF!,2,FALSE)/VLOOKUP(X2051,#REF!,2,FALSE)</f>
        <v>#REF!</v>
      </c>
      <c r="AB2051" s="174" t="e">
        <f t="shared" si="324"/>
        <v>#REF!</v>
      </c>
      <c r="AC2051" s="174" t="e">
        <f t="shared" si="325"/>
        <v>#REF!</v>
      </c>
      <c r="AD2051" s="175" t="e">
        <f>+#REF!+365*Y2051</f>
        <v>#REF!</v>
      </c>
      <c r="AE2051" s="176" t="e">
        <f t="shared" si="326"/>
        <v>#REF!</v>
      </c>
      <c r="AF2051" s="170" t="e">
        <f>+VLOOKUP(CONCATENATE(TEXT(W2051,"yyyy"),"-",TEXT(W2051,"mm")),#REF!,2,0)</f>
        <v>#REF!</v>
      </c>
      <c r="AG2051" s="177" t="e">
        <f>+(AC2051*(1+'INFLAC PROYECTADA'!$B$8)^(AE2051))/((1+DEMANDADO!AF2051)^(AE2051))</f>
        <v>#REF!</v>
      </c>
      <c r="AH2051" s="169">
        <f>(0.2*VLOOKUP(D2051,'%.'!$A$1:$B$4,2,FALSE))+(0.35*VLOOKUP(E2051,'%.'!$A$1:$B$4,2,FALSE))+(0.1*VLOOKUP(F2051,'%.'!$A$1:$B$4,2,FALSE))+(0.35*VLOOKUP(G2051,'%.'!$A$1:$B$4,2,FALSE))</f>
        <v>0.5</v>
      </c>
      <c r="AI2051" s="128" t="str">
        <f t="shared" ref="AI2051:AI2114" si="331">+IF(AH2051&gt;0.5,"ALTA",IF(AH2051&gt;0.25,"MEDIA",IF(AH2051&gt;=0.1,"BAJA",IF(AH2051&lt;0.1,"REMOTA"))))</f>
        <v>MEDIA</v>
      </c>
      <c r="AJ2051" s="128" t="str">
        <f t="shared" si="327"/>
        <v>Cuentas de Orden</v>
      </c>
      <c r="AK2051" s="178" t="e">
        <f t="shared" si="328"/>
        <v>#REF!</v>
      </c>
    </row>
    <row r="2052" spans="1:37" ht="30" customHeight="1" x14ac:dyDescent="0.25">
      <c r="A2052" s="115">
        <v>2051</v>
      </c>
      <c r="B2052" s="83" t="s">
        <v>4342</v>
      </c>
      <c r="C2052" s="126" t="s">
        <v>4343</v>
      </c>
      <c r="D2052" s="86" t="s">
        <v>48</v>
      </c>
      <c r="E2052" s="86" t="s">
        <v>48</v>
      </c>
      <c r="F2052" s="86" t="s">
        <v>48</v>
      </c>
      <c r="G2052" s="86" t="s">
        <v>48</v>
      </c>
      <c r="H2052" s="169">
        <f t="shared" si="329"/>
        <v>0.5</v>
      </c>
      <c r="I2052" s="170" t="str">
        <f t="shared" si="330"/>
        <v>MEDIA</v>
      </c>
      <c r="J2052" s="292">
        <v>111885689</v>
      </c>
      <c r="K2052" s="221">
        <v>0</v>
      </c>
      <c r="L2052" s="83" t="s">
        <v>129</v>
      </c>
      <c r="M2052" s="188"/>
      <c r="N2052" s="83" t="s">
        <v>509</v>
      </c>
      <c r="O2052" s="189" t="s">
        <v>509</v>
      </c>
      <c r="P2052" s="83" t="s">
        <v>4463</v>
      </c>
      <c r="Q2052" s="83" t="s">
        <v>163</v>
      </c>
      <c r="R2052" s="83" t="s">
        <v>4408</v>
      </c>
      <c r="S2052" s="93">
        <v>41064</v>
      </c>
      <c r="T2052" s="83">
        <v>67274</v>
      </c>
      <c r="U2052" s="83" t="s">
        <v>171</v>
      </c>
      <c r="V2052" s="83" t="s">
        <v>4467</v>
      </c>
      <c r="W2052" s="171">
        <v>44074</v>
      </c>
      <c r="X2052" s="172" t="e">
        <f>+CONCATENATE(TEXT(#REF!,"yyyy"),"-",TEXT(#REF!,"mm"))</f>
        <v>#REF!</v>
      </c>
      <c r="Y2052" s="173" t="str">
        <f t="shared" si="322"/>
        <v>4</v>
      </c>
      <c r="Z2052" s="172" t="str">
        <f t="shared" si="323"/>
        <v>2020-07</v>
      </c>
      <c r="AA2052" s="170" t="e">
        <f>+VLOOKUP(Z2052,#REF!,2,FALSE)/VLOOKUP(X2052,#REF!,2,FALSE)</f>
        <v>#REF!</v>
      </c>
      <c r="AB2052" s="174" t="e">
        <f t="shared" si="324"/>
        <v>#REF!</v>
      </c>
      <c r="AC2052" s="174" t="e">
        <f t="shared" si="325"/>
        <v>#REF!</v>
      </c>
      <c r="AD2052" s="175" t="e">
        <f>+#REF!+365*Y2052</f>
        <v>#REF!</v>
      </c>
      <c r="AE2052" s="176" t="e">
        <f t="shared" si="326"/>
        <v>#REF!</v>
      </c>
      <c r="AF2052" s="170" t="e">
        <f>+VLOOKUP(CONCATENATE(TEXT(W2052,"yyyy"),"-",TEXT(W2052,"mm")),#REF!,2,0)</f>
        <v>#REF!</v>
      </c>
      <c r="AG2052" s="177" t="e">
        <f>+(AC2052*(1+'INFLAC PROYECTADA'!$B$8)^(AE2052))/((1+DEMANDADO!AF2052)^(AE2052))</f>
        <v>#REF!</v>
      </c>
      <c r="AH2052" s="169">
        <f>(0.2*VLOOKUP(D2052,'%.'!$A$1:$B$4,2,FALSE))+(0.35*VLOOKUP(E2052,'%.'!$A$1:$B$4,2,FALSE))+(0.1*VLOOKUP(F2052,'%.'!$A$1:$B$4,2,FALSE))+(0.35*VLOOKUP(G2052,'%.'!$A$1:$B$4,2,FALSE))</f>
        <v>0.5</v>
      </c>
      <c r="AI2052" s="128" t="str">
        <f t="shared" si="331"/>
        <v>MEDIA</v>
      </c>
      <c r="AJ2052" s="128" t="str">
        <f t="shared" si="327"/>
        <v>Cuentas de Orden</v>
      </c>
      <c r="AK2052" s="178" t="e">
        <f t="shared" si="328"/>
        <v>#REF!</v>
      </c>
    </row>
    <row r="2053" spans="1:37" ht="30" customHeight="1" x14ac:dyDescent="0.25">
      <c r="A2053" s="115">
        <v>2052</v>
      </c>
      <c r="B2053" s="83" t="s">
        <v>1507</v>
      </c>
      <c r="C2053" s="126" t="s">
        <v>4337</v>
      </c>
      <c r="D2053" s="86" t="s">
        <v>48</v>
      </c>
      <c r="E2053" s="86" t="s">
        <v>48</v>
      </c>
      <c r="F2053" s="86" t="s">
        <v>48</v>
      </c>
      <c r="G2053" s="86" t="s">
        <v>48</v>
      </c>
      <c r="H2053" s="169">
        <f t="shared" si="329"/>
        <v>0.5</v>
      </c>
      <c r="I2053" s="170" t="str">
        <f t="shared" si="330"/>
        <v>MEDIA</v>
      </c>
      <c r="J2053" s="292">
        <v>12585903</v>
      </c>
      <c r="K2053" s="221">
        <v>0</v>
      </c>
      <c r="L2053" s="83" t="s">
        <v>129</v>
      </c>
      <c r="M2053" s="188"/>
      <c r="N2053" s="83" t="s">
        <v>509</v>
      </c>
      <c r="O2053" s="189" t="s">
        <v>509</v>
      </c>
      <c r="P2053" s="83" t="s">
        <v>1821</v>
      </c>
      <c r="Q2053" s="83" t="s">
        <v>163</v>
      </c>
      <c r="R2053" s="83" t="s">
        <v>4408</v>
      </c>
      <c r="S2053" s="93">
        <v>41064</v>
      </c>
      <c r="T2053" s="83">
        <v>67274</v>
      </c>
      <c r="U2053" s="83" t="s">
        <v>171</v>
      </c>
      <c r="V2053" s="83" t="s">
        <v>4468</v>
      </c>
      <c r="W2053" s="171">
        <v>44074</v>
      </c>
      <c r="X2053" s="172" t="e">
        <f>+CONCATENATE(TEXT(#REF!,"yyyy"),"-",TEXT(#REF!,"mm"))</f>
        <v>#REF!</v>
      </c>
      <c r="Y2053" s="173" t="str">
        <f t="shared" si="322"/>
        <v>4</v>
      </c>
      <c r="Z2053" s="172" t="str">
        <f t="shared" si="323"/>
        <v>2020-07</v>
      </c>
      <c r="AA2053" s="170" t="e">
        <f>+VLOOKUP(Z2053,#REF!,2,FALSE)/VLOOKUP(X2053,#REF!,2,FALSE)</f>
        <v>#REF!</v>
      </c>
      <c r="AB2053" s="174" t="e">
        <f t="shared" si="324"/>
        <v>#REF!</v>
      </c>
      <c r="AC2053" s="174" t="e">
        <f t="shared" si="325"/>
        <v>#REF!</v>
      </c>
      <c r="AD2053" s="175" t="e">
        <f>+#REF!+365*Y2053</f>
        <v>#REF!</v>
      </c>
      <c r="AE2053" s="176" t="e">
        <f t="shared" si="326"/>
        <v>#REF!</v>
      </c>
      <c r="AF2053" s="170" t="e">
        <f>+VLOOKUP(CONCATENATE(TEXT(W2053,"yyyy"),"-",TEXT(W2053,"mm")),#REF!,2,0)</f>
        <v>#REF!</v>
      </c>
      <c r="AG2053" s="177" t="e">
        <f>+(AC2053*(1+'INFLAC PROYECTADA'!$B$8)^(AE2053))/((1+DEMANDADO!AF2053)^(AE2053))</f>
        <v>#REF!</v>
      </c>
      <c r="AH2053" s="169">
        <f>(0.2*VLOOKUP(D2053,'%.'!$A$1:$B$4,2,FALSE))+(0.35*VLOOKUP(E2053,'%.'!$A$1:$B$4,2,FALSE))+(0.1*VLOOKUP(F2053,'%.'!$A$1:$B$4,2,FALSE))+(0.35*VLOOKUP(G2053,'%.'!$A$1:$B$4,2,FALSE))</f>
        <v>0.5</v>
      </c>
      <c r="AI2053" s="128" t="str">
        <f t="shared" si="331"/>
        <v>MEDIA</v>
      </c>
      <c r="AJ2053" s="128" t="str">
        <f t="shared" si="327"/>
        <v>Cuentas de Orden</v>
      </c>
      <c r="AK2053" s="178" t="e">
        <f t="shared" si="328"/>
        <v>#REF!</v>
      </c>
    </row>
    <row r="2054" spans="1:37" ht="30" customHeight="1" x14ac:dyDescent="0.25">
      <c r="A2054" s="115">
        <v>2053</v>
      </c>
      <c r="B2054" s="83" t="s">
        <v>4344</v>
      </c>
      <c r="C2054" s="126" t="s">
        <v>4345</v>
      </c>
      <c r="D2054" s="83" t="s">
        <v>48</v>
      </c>
      <c r="E2054" s="83" t="s">
        <v>48</v>
      </c>
      <c r="F2054" s="83" t="s">
        <v>48</v>
      </c>
      <c r="G2054" s="124" t="s">
        <v>48</v>
      </c>
      <c r="H2054" s="169">
        <f t="shared" si="329"/>
        <v>0.5</v>
      </c>
      <c r="I2054" s="170" t="str">
        <f t="shared" si="330"/>
        <v>MEDIA</v>
      </c>
      <c r="J2054" s="292">
        <v>1918674933</v>
      </c>
      <c r="K2054" s="221">
        <v>0</v>
      </c>
      <c r="L2054" s="83" t="s">
        <v>131</v>
      </c>
      <c r="M2054" s="188"/>
      <c r="N2054" s="83" t="s">
        <v>509</v>
      </c>
      <c r="O2054" s="189" t="s">
        <v>509</v>
      </c>
      <c r="P2054" s="83" t="s">
        <v>4463</v>
      </c>
      <c r="Q2054" s="83" t="s">
        <v>163</v>
      </c>
      <c r="R2054" s="83" t="s">
        <v>4408</v>
      </c>
      <c r="S2054" s="93">
        <v>41064</v>
      </c>
      <c r="T2054" s="83">
        <v>67274</v>
      </c>
      <c r="U2054" s="83" t="s">
        <v>171</v>
      </c>
      <c r="V2054" s="83" t="s">
        <v>4469</v>
      </c>
      <c r="W2054" s="171">
        <v>44074</v>
      </c>
      <c r="X2054" s="172" t="e">
        <f>+CONCATENATE(TEXT(#REF!,"yyyy"),"-",TEXT(#REF!,"mm"))</f>
        <v>#REF!</v>
      </c>
      <c r="Y2054" s="173" t="str">
        <f t="shared" si="322"/>
        <v>4</v>
      </c>
      <c r="Z2054" s="172" t="str">
        <f t="shared" si="323"/>
        <v>2020-07</v>
      </c>
      <c r="AA2054" s="170" t="e">
        <f>+VLOOKUP(Z2054,#REF!,2,FALSE)/VLOOKUP(X2054,#REF!,2,FALSE)</f>
        <v>#REF!</v>
      </c>
      <c r="AB2054" s="174" t="e">
        <f t="shared" si="324"/>
        <v>#REF!</v>
      </c>
      <c r="AC2054" s="174" t="e">
        <f t="shared" si="325"/>
        <v>#REF!</v>
      </c>
      <c r="AD2054" s="175" t="e">
        <f>+#REF!+365*Y2054</f>
        <v>#REF!</v>
      </c>
      <c r="AE2054" s="176" t="e">
        <f t="shared" si="326"/>
        <v>#REF!</v>
      </c>
      <c r="AF2054" s="170" t="e">
        <f>+VLOOKUP(CONCATENATE(TEXT(W2054,"yyyy"),"-",TEXT(W2054,"mm")),#REF!,2,0)</f>
        <v>#REF!</v>
      </c>
      <c r="AG2054" s="177" t="e">
        <f>+(AC2054*(1+'INFLAC PROYECTADA'!$B$8)^(AE2054))/((1+DEMANDADO!AF2054)^(AE2054))</f>
        <v>#REF!</v>
      </c>
      <c r="AH2054" s="169">
        <f>(0.2*VLOOKUP(D2054,'%.'!$A$1:$B$4,2,FALSE))+(0.35*VLOOKUP(E2054,'%.'!$A$1:$B$4,2,FALSE))+(0.1*VLOOKUP(F2054,'%.'!$A$1:$B$4,2,FALSE))+(0.35*VLOOKUP(G2054,'%.'!$A$1:$B$4,2,FALSE))</f>
        <v>0.5</v>
      </c>
      <c r="AI2054" s="128" t="str">
        <f t="shared" si="331"/>
        <v>MEDIA</v>
      </c>
      <c r="AJ2054" s="128" t="str">
        <f t="shared" si="327"/>
        <v>Cuentas de Orden</v>
      </c>
      <c r="AK2054" s="178" t="e">
        <f t="shared" si="328"/>
        <v>#REF!</v>
      </c>
    </row>
    <row r="2055" spans="1:37" ht="30" customHeight="1" x14ac:dyDescent="0.25">
      <c r="A2055" s="115">
        <v>2054</v>
      </c>
      <c r="B2055" s="83" t="s">
        <v>4346</v>
      </c>
      <c r="C2055" s="126" t="s">
        <v>4311</v>
      </c>
      <c r="D2055" s="83" t="s">
        <v>48</v>
      </c>
      <c r="E2055" s="83" t="s">
        <v>48</v>
      </c>
      <c r="F2055" s="83" t="s">
        <v>48</v>
      </c>
      <c r="G2055" s="124" t="s">
        <v>48</v>
      </c>
      <c r="H2055" s="169">
        <f t="shared" si="329"/>
        <v>0.5</v>
      </c>
      <c r="I2055" s="170" t="str">
        <f t="shared" si="330"/>
        <v>MEDIA</v>
      </c>
      <c r="J2055" s="292">
        <v>68945400</v>
      </c>
      <c r="K2055" s="221">
        <v>0</v>
      </c>
      <c r="L2055" s="83" t="s">
        <v>131</v>
      </c>
      <c r="M2055" s="188"/>
      <c r="N2055" s="83" t="s">
        <v>509</v>
      </c>
      <c r="O2055" s="189" t="s">
        <v>509</v>
      </c>
      <c r="P2055" s="83" t="s">
        <v>408</v>
      </c>
      <c r="Q2055" s="83" t="s">
        <v>163</v>
      </c>
      <c r="R2055" s="83" t="s">
        <v>4408</v>
      </c>
      <c r="S2055" s="93">
        <v>41064</v>
      </c>
      <c r="T2055" s="83">
        <v>67274</v>
      </c>
      <c r="U2055" s="83" t="s">
        <v>21</v>
      </c>
      <c r="V2055" s="83" t="s">
        <v>4470</v>
      </c>
      <c r="W2055" s="171">
        <v>44074</v>
      </c>
      <c r="X2055" s="172" t="e">
        <f>+CONCATENATE(TEXT(#REF!,"yyyy"),"-",TEXT(#REF!,"mm"))</f>
        <v>#REF!</v>
      </c>
      <c r="Y2055" s="173" t="str">
        <f t="shared" si="322"/>
        <v>5</v>
      </c>
      <c r="Z2055" s="172" t="str">
        <f t="shared" si="323"/>
        <v>2020-07</v>
      </c>
      <c r="AA2055" s="170" t="e">
        <f>+VLOOKUP(Z2055,#REF!,2,FALSE)/VLOOKUP(X2055,#REF!,2,FALSE)</f>
        <v>#REF!</v>
      </c>
      <c r="AB2055" s="174" t="e">
        <f t="shared" si="324"/>
        <v>#REF!</v>
      </c>
      <c r="AC2055" s="174" t="e">
        <f t="shared" si="325"/>
        <v>#REF!</v>
      </c>
      <c r="AD2055" s="175" t="e">
        <f>+#REF!+365*Y2055</f>
        <v>#REF!</v>
      </c>
      <c r="AE2055" s="176" t="e">
        <f t="shared" si="326"/>
        <v>#REF!</v>
      </c>
      <c r="AF2055" s="170" t="e">
        <f>+VLOOKUP(CONCATENATE(TEXT(W2055,"yyyy"),"-",TEXT(W2055,"mm")),#REF!,2,0)</f>
        <v>#REF!</v>
      </c>
      <c r="AG2055" s="177" t="e">
        <f>+(AC2055*(1+'INFLAC PROYECTADA'!$B$8)^(AE2055))/((1+DEMANDADO!AF2055)^(AE2055))</f>
        <v>#REF!</v>
      </c>
      <c r="AH2055" s="169">
        <f>(0.2*VLOOKUP(D2055,'%.'!$A$1:$B$4,2,FALSE))+(0.35*VLOOKUP(E2055,'%.'!$A$1:$B$4,2,FALSE))+(0.1*VLOOKUP(F2055,'%.'!$A$1:$B$4,2,FALSE))+(0.35*VLOOKUP(G2055,'%.'!$A$1:$B$4,2,FALSE))</f>
        <v>0.5</v>
      </c>
      <c r="AI2055" s="128" t="str">
        <f t="shared" si="331"/>
        <v>MEDIA</v>
      </c>
      <c r="AJ2055" s="128" t="str">
        <f t="shared" si="327"/>
        <v>Cuentas de Orden</v>
      </c>
      <c r="AK2055" s="178" t="e">
        <f t="shared" si="328"/>
        <v>#REF!</v>
      </c>
    </row>
    <row r="2056" spans="1:37" ht="30" customHeight="1" x14ac:dyDescent="0.25">
      <c r="A2056" s="115">
        <v>2055</v>
      </c>
      <c r="B2056" s="83" t="s">
        <v>688</v>
      </c>
      <c r="C2056" s="126" t="s">
        <v>4347</v>
      </c>
      <c r="D2056" s="83" t="s">
        <v>48</v>
      </c>
      <c r="E2056" s="83" t="s">
        <v>48</v>
      </c>
      <c r="F2056" s="83" t="s">
        <v>48</v>
      </c>
      <c r="G2056" s="124" t="s">
        <v>48</v>
      </c>
      <c r="H2056" s="169">
        <f t="shared" si="329"/>
        <v>0.5</v>
      </c>
      <c r="I2056" s="170" t="str">
        <f t="shared" si="330"/>
        <v>MEDIA</v>
      </c>
      <c r="J2056" s="292">
        <v>0</v>
      </c>
      <c r="K2056" s="221">
        <v>0</v>
      </c>
      <c r="L2056" s="83" t="s">
        <v>129</v>
      </c>
      <c r="M2056" s="188"/>
      <c r="N2056" s="83" t="s">
        <v>4471</v>
      </c>
      <c r="O2056" s="189"/>
      <c r="P2056" s="83" t="s">
        <v>1821</v>
      </c>
      <c r="Q2056" s="83" t="s">
        <v>163</v>
      </c>
      <c r="R2056" s="83" t="s">
        <v>4408</v>
      </c>
      <c r="S2056" s="93">
        <v>41064</v>
      </c>
      <c r="T2056" s="83">
        <v>67274</v>
      </c>
      <c r="U2056" s="83" t="s">
        <v>166</v>
      </c>
      <c r="V2056" s="83" t="s">
        <v>241</v>
      </c>
      <c r="W2056" s="171">
        <v>44074</v>
      </c>
      <c r="X2056" s="172" t="e">
        <f>+CONCATENATE(TEXT(#REF!,"yyyy"),"-",TEXT(#REF!,"mm"))</f>
        <v>#REF!</v>
      </c>
      <c r="Y2056" s="173" t="str">
        <f t="shared" si="322"/>
        <v>4</v>
      </c>
      <c r="Z2056" s="172" t="str">
        <f t="shared" si="323"/>
        <v>2020-07</v>
      </c>
      <c r="AA2056" s="170" t="e">
        <f>+VLOOKUP(Z2056,#REF!,2,FALSE)/VLOOKUP(X2056,#REF!,2,FALSE)</f>
        <v>#REF!</v>
      </c>
      <c r="AB2056" s="174" t="e">
        <f t="shared" si="324"/>
        <v>#REF!</v>
      </c>
      <c r="AC2056" s="174" t="e">
        <f t="shared" si="325"/>
        <v>#REF!</v>
      </c>
      <c r="AD2056" s="175" t="e">
        <f>+#REF!+365*Y2056</f>
        <v>#REF!</v>
      </c>
      <c r="AE2056" s="176" t="e">
        <f t="shared" si="326"/>
        <v>#REF!</v>
      </c>
      <c r="AF2056" s="170" t="e">
        <f>+VLOOKUP(CONCATENATE(TEXT(W2056,"yyyy"),"-",TEXT(W2056,"mm")),#REF!,2,0)</f>
        <v>#REF!</v>
      </c>
      <c r="AG2056" s="177" t="e">
        <f>+(AC2056*(1+'INFLAC PROYECTADA'!$B$8)^(AE2056))/((1+DEMANDADO!AF2056)^(AE2056))</f>
        <v>#REF!</v>
      </c>
      <c r="AH2056" s="169">
        <f>(0.2*VLOOKUP(D2056,'%.'!$A$1:$B$4,2,FALSE))+(0.35*VLOOKUP(E2056,'%.'!$A$1:$B$4,2,FALSE))+(0.1*VLOOKUP(F2056,'%.'!$A$1:$B$4,2,FALSE))+(0.35*VLOOKUP(G2056,'%.'!$A$1:$B$4,2,FALSE))</f>
        <v>0.5</v>
      </c>
      <c r="AI2056" s="128" t="str">
        <f t="shared" si="331"/>
        <v>MEDIA</v>
      </c>
      <c r="AJ2056" s="128" t="str">
        <f t="shared" si="327"/>
        <v>Cuentas de Orden</v>
      </c>
      <c r="AK2056" s="178" t="e">
        <f t="shared" si="328"/>
        <v>#REF!</v>
      </c>
    </row>
    <row r="2057" spans="1:37" ht="30" customHeight="1" x14ac:dyDescent="0.25">
      <c r="A2057" s="115">
        <v>2056</v>
      </c>
      <c r="B2057" s="83" t="s">
        <v>4348</v>
      </c>
      <c r="C2057" s="126" t="s">
        <v>4349</v>
      </c>
      <c r="D2057" s="83" t="s">
        <v>1</v>
      </c>
      <c r="E2057" s="83" t="s">
        <v>0</v>
      </c>
      <c r="F2057" s="83" t="s">
        <v>1</v>
      </c>
      <c r="G2057" s="124" t="s">
        <v>48</v>
      </c>
      <c r="H2057" s="169">
        <f t="shared" si="329"/>
        <v>0.54</v>
      </c>
      <c r="I2057" s="170" t="str">
        <f t="shared" si="330"/>
        <v>ALTA</v>
      </c>
      <c r="J2057" s="292">
        <v>43750200</v>
      </c>
      <c r="K2057" s="221">
        <v>0</v>
      </c>
      <c r="L2057" s="83" t="s">
        <v>132</v>
      </c>
      <c r="M2057" s="188"/>
      <c r="N2057" s="83" t="s">
        <v>509</v>
      </c>
      <c r="O2057" s="189" t="s">
        <v>509</v>
      </c>
      <c r="P2057" s="83" t="s">
        <v>1821</v>
      </c>
      <c r="Q2057" s="83" t="s">
        <v>163</v>
      </c>
      <c r="R2057" s="83" t="s">
        <v>4408</v>
      </c>
      <c r="S2057" s="93">
        <v>41064</v>
      </c>
      <c r="T2057" s="83">
        <v>67274</v>
      </c>
      <c r="U2057" s="83" t="s">
        <v>171</v>
      </c>
      <c r="V2057" s="83" t="s">
        <v>4472</v>
      </c>
      <c r="W2057" s="171">
        <v>44074</v>
      </c>
      <c r="X2057" s="172" t="e">
        <f>+CONCATENATE(TEXT(#REF!,"yyyy"),"-",TEXT(#REF!,"mm"))</f>
        <v>#REF!</v>
      </c>
      <c r="Y2057" s="173" t="str">
        <f t="shared" si="322"/>
        <v>4</v>
      </c>
      <c r="Z2057" s="172" t="str">
        <f t="shared" si="323"/>
        <v>2020-07</v>
      </c>
      <c r="AA2057" s="170" t="e">
        <f>+VLOOKUP(Z2057,#REF!,2,FALSE)/VLOOKUP(X2057,#REF!,2,FALSE)</f>
        <v>#REF!</v>
      </c>
      <c r="AB2057" s="174" t="e">
        <f t="shared" si="324"/>
        <v>#REF!</v>
      </c>
      <c r="AC2057" s="174" t="e">
        <f t="shared" si="325"/>
        <v>#REF!</v>
      </c>
      <c r="AD2057" s="175" t="e">
        <f>+#REF!+365*Y2057</f>
        <v>#REF!</v>
      </c>
      <c r="AE2057" s="176" t="e">
        <f t="shared" si="326"/>
        <v>#REF!</v>
      </c>
      <c r="AF2057" s="170" t="e">
        <f>+VLOOKUP(CONCATENATE(TEXT(W2057,"yyyy"),"-",TEXT(W2057,"mm")),#REF!,2,0)</f>
        <v>#REF!</v>
      </c>
      <c r="AG2057" s="177" t="e">
        <f>+(AC2057*(1+'INFLAC PROYECTADA'!$B$8)^(AE2057))/((1+DEMANDADO!AF2057)^(AE2057))</f>
        <v>#REF!</v>
      </c>
      <c r="AH2057" s="169">
        <f>(0.2*VLOOKUP(D2057,'%.'!$A$1:$B$4,2,FALSE))+(0.35*VLOOKUP(E2057,'%.'!$A$1:$B$4,2,FALSE))+(0.1*VLOOKUP(F2057,'%.'!$A$1:$B$4,2,FALSE))+(0.35*VLOOKUP(G2057,'%.'!$A$1:$B$4,2,FALSE))</f>
        <v>0.54</v>
      </c>
      <c r="AI2057" s="128" t="str">
        <f t="shared" si="331"/>
        <v>ALTA</v>
      </c>
      <c r="AJ2057" s="128" t="str">
        <f t="shared" si="327"/>
        <v>Provisión contable</v>
      </c>
      <c r="AK2057" s="178" t="e">
        <f t="shared" si="328"/>
        <v>#REF!</v>
      </c>
    </row>
    <row r="2058" spans="1:37" ht="30" customHeight="1" x14ac:dyDescent="0.25">
      <c r="A2058" s="115">
        <v>2057</v>
      </c>
      <c r="B2058" s="83" t="s">
        <v>4350</v>
      </c>
      <c r="C2058" s="126" t="s">
        <v>4351</v>
      </c>
      <c r="D2058" s="83" t="s">
        <v>48</v>
      </c>
      <c r="E2058" s="83" t="s">
        <v>48</v>
      </c>
      <c r="F2058" s="83" t="s">
        <v>48</v>
      </c>
      <c r="G2058" s="124" t="s">
        <v>48</v>
      </c>
      <c r="H2058" s="169">
        <f t="shared" si="329"/>
        <v>0.5</v>
      </c>
      <c r="I2058" s="170" t="str">
        <f t="shared" si="330"/>
        <v>MEDIA</v>
      </c>
      <c r="J2058" s="292">
        <v>86974555</v>
      </c>
      <c r="K2058" s="221">
        <v>0</v>
      </c>
      <c r="L2058" s="83" t="s">
        <v>129</v>
      </c>
      <c r="M2058" s="188"/>
      <c r="N2058" s="83" t="s">
        <v>509</v>
      </c>
      <c r="O2058" s="189" t="s">
        <v>509</v>
      </c>
      <c r="P2058" s="83" t="s">
        <v>1821</v>
      </c>
      <c r="Q2058" s="83" t="s">
        <v>163</v>
      </c>
      <c r="R2058" s="83" t="s">
        <v>4408</v>
      </c>
      <c r="S2058" s="93">
        <v>41064</v>
      </c>
      <c r="T2058" s="83">
        <v>67274</v>
      </c>
      <c r="U2058" s="83" t="s">
        <v>171</v>
      </c>
      <c r="V2058" s="83" t="s">
        <v>4473</v>
      </c>
      <c r="W2058" s="171">
        <v>44074</v>
      </c>
      <c r="X2058" s="172" t="e">
        <f>+CONCATENATE(TEXT(#REF!,"yyyy"),"-",TEXT(#REF!,"mm"))</f>
        <v>#REF!</v>
      </c>
      <c r="Y2058" s="173" t="str">
        <f t="shared" si="322"/>
        <v>4</v>
      </c>
      <c r="Z2058" s="172" t="str">
        <f t="shared" si="323"/>
        <v>2020-07</v>
      </c>
      <c r="AA2058" s="170" t="e">
        <f>+VLOOKUP(Z2058,#REF!,2,FALSE)/VLOOKUP(X2058,#REF!,2,FALSE)</f>
        <v>#REF!</v>
      </c>
      <c r="AB2058" s="174" t="e">
        <f t="shared" si="324"/>
        <v>#REF!</v>
      </c>
      <c r="AC2058" s="174" t="e">
        <f t="shared" si="325"/>
        <v>#REF!</v>
      </c>
      <c r="AD2058" s="175" t="e">
        <f>+#REF!+365*Y2058</f>
        <v>#REF!</v>
      </c>
      <c r="AE2058" s="176" t="e">
        <f t="shared" si="326"/>
        <v>#REF!</v>
      </c>
      <c r="AF2058" s="170" t="e">
        <f>+VLOOKUP(CONCATENATE(TEXT(W2058,"yyyy"),"-",TEXT(W2058,"mm")),#REF!,2,0)</f>
        <v>#REF!</v>
      </c>
      <c r="AG2058" s="177" t="e">
        <f>+(AC2058*(1+'INFLAC PROYECTADA'!$B$8)^(AE2058))/((1+DEMANDADO!AF2058)^(AE2058))</f>
        <v>#REF!</v>
      </c>
      <c r="AH2058" s="169">
        <f>(0.2*VLOOKUP(D2058,'%.'!$A$1:$B$4,2,FALSE))+(0.35*VLOOKUP(E2058,'%.'!$A$1:$B$4,2,FALSE))+(0.1*VLOOKUP(F2058,'%.'!$A$1:$B$4,2,FALSE))+(0.35*VLOOKUP(G2058,'%.'!$A$1:$B$4,2,FALSE))</f>
        <v>0.5</v>
      </c>
      <c r="AI2058" s="128" t="str">
        <f t="shared" si="331"/>
        <v>MEDIA</v>
      </c>
      <c r="AJ2058" s="128" t="str">
        <f t="shared" si="327"/>
        <v>Cuentas de Orden</v>
      </c>
      <c r="AK2058" s="178" t="e">
        <f t="shared" si="328"/>
        <v>#REF!</v>
      </c>
    </row>
    <row r="2059" spans="1:37" ht="30" customHeight="1" x14ac:dyDescent="0.25">
      <c r="A2059" s="115">
        <v>2058</v>
      </c>
      <c r="B2059" s="83" t="s">
        <v>4352</v>
      </c>
      <c r="C2059" s="126" t="s">
        <v>4353</v>
      </c>
      <c r="D2059" s="83" t="s">
        <v>48</v>
      </c>
      <c r="E2059" s="83" t="s">
        <v>48</v>
      </c>
      <c r="F2059" s="83" t="s">
        <v>48</v>
      </c>
      <c r="G2059" s="124" t="s">
        <v>48</v>
      </c>
      <c r="H2059" s="169">
        <f t="shared" si="329"/>
        <v>0.5</v>
      </c>
      <c r="I2059" s="170" t="str">
        <f t="shared" si="330"/>
        <v>MEDIA</v>
      </c>
      <c r="J2059" s="292">
        <v>706312424</v>
      </c>
      <c r="K2059" s="221">
        <v>0</v>
      </c>
      <c r="L2059" s="83" t="s">
        <v>131</v>
      </c>
      <c r="M2059" s="188"/>
      <c r="N2059" s="83" t="s">
        <v>509</v>
      </c>
      <c r="O2059" s="189" t="s">
        <v>509</v>
      </c>
      <c r="P2059" s="83" t="s">
        <v>408</v>
      </c>
      <c r="Q2059" s="83" t="s">
        <v>163</v>
      </c>
      <c r="R2059" s="83" t="s">
        <v>4408</v>
      </c>
      <c r="S2059" s="93">
        <v>41064</v>
      </c>
      <c r="T2059" s="83">
        <v>67274</v>
      </c>
      <c r="U2059" s="83" t="s">
        <v>180</v>
      </c>
      <c r="V2059" s="83" t="s">
        <v>4474</v>
      </c>
      <c r="W2059" s="171">
        <v>44074</v>
      </c>
      <c r="X2059" s="172" t="e">
        <f>+CONCATENATE(TEXT(#REF!,"yyyy"),"-",TEXT(#REF!,"mm"))</f>
        <v>#REF!</v>
      </c>
      <c r="Y2059" s="173" t="str">
        <f t="shared" si="322"/>
        <v>5</v>
      </c>
      <c r="Z2059" s="172" t="str">
        <f t="shared" si="323"/>
        <v>2020-07</v>
      </c>
      <c r="AA2059" s="170" t="e">
        <f>+VLOOKUP(Z2059,#REF!,2,FALSE)/VLOOKUP(X2059,#REF!,2,FALSE)</f>
        <v>#REF!</v>
      </c>
      <c r="AB2059" s="174" t="e">
        <f t="shared" si="324"/>
        <v>#REF!</v>
      </c>
      <c r="AC2059" s="174" t="e">
        <f t="shared" si="325"/>
        <v>#REF!</v>
      </c>
      <c r="AD2059" s="175" t="e">
        <f>+#REF!+365*Y2059</f>
        <v>#REF!</v>
      </c>
      <c r="AE2059" s="176" t="e">
        <f t="shared" si="326"/>
        <v>#REF!</v>
      </c>
      <c r="AF2059" s="170" t="e">
        <f>+VLOOKUP(CONCATENATE(TEXT(W2059,"yyyy"),"-",TEXT(W2059,"mm")),#REF!,2,0)</f>
        <v>#REF!</v>
      </c>
      <c r="AG2059" s="177" t="e">
        <f>+(AC2059*(1+'INFLAC PROYECTADA'!$B$8)^(AE2059))/((1+DEMANDADO!AF2059)^(AE2059))</f>
        <v>#REF!</v>
      </c>
      <c r="AH2059" s="169">
        <f>(0.2*VLOOKUP(D2059,'%.'!$A$1:$B$4,2,FALSE))+(0.35*VLOOKUP(E2059,'%.'!$A$1:$B$4,2,FALSE))+(0.1*VLOOKUP(F2059,'%.'!$A$1:$B$4,2,FALSE))+(0.35*VLOOKUP(G2059,'%.'!$A$1:$B$4,2,FALSE))</f>
        <v>0.5</v>
      </c>
      <c r="AI2059" s="128" t="str">
        <f t="shared" si="331"/>
        <v>MEDIA</v>
      </c>
      <c r="AJ2059" s="128" t="str">
        <f t="shared" si="327"/>
        <v>Cuentas de Orden</v>
      </c>
      <c r="AK2059" s="178" t="e">
        <f t="shared" si="328"/>
        <v>#REF!</v>
      </c>
    </row>
    <row r="2060" spans="1:37" ht="30" customHeight="1" x14ac:dyDescent="0.25">
      <c r="A2060" s="115">
        <v>2059</v>
      </c>
      <c r="B2060" s="83" t="s">
        <v>4354</v>
      </c>
      <c r="C2060" s="126" t="s">
        <v>4355</v>
      </c>
      <c r="D2060" s="83" t="s">
        <v>1</v>
      </c>
      <c r="E2060" s="83" t="s">
        <v>0</v>
      </c>
      <c r="F2060" s="83" t="s">
        <v>1</v>
      </c>
      <c r="G2060" s="124" t="s">
        <v>0</v>
      </c>
      <c r="H2060" s="169">
        <f t="shared" si="329"/>
        <v>0.71499999999999997</v>
      </c>
      <c r="I2060" s="170" t="str">
        <f t="shared" si="330"/>
        <v>ALTA</v>
      </c>
      <c r="J2060" s="292">
        <v>11102448</v>
      </c>
      <c r="K2060" s="221">
        <v>0</v>
      </c>
      <c r="L2060" s="83" t="s">
        <v>131</v>
      </c>
      <c r="M2060" s="188"/>
      <c r="N2060" s="83" t="s">
        <v>509</v>
      </c>
      <c r="O2060" s="189" t="s">
        <v>509</v>
      </c>
      <c r="P2060" s="83" t="s">
        <v>1821</v>
      </c>
      <c r="Q2060" s="83" t="s">
        <v>163</v>
      </c>
      <c r="R2060" s="83" t="s">
        <v>4408</v>
      </c>
      <c r="S2060" s="93">
        <v>41064</v>
      </c>
      <c r="T2060" s="83">
        <v>67274</v>
      </c>
      <c r="U2060" s="83" t="s">
        <v>171</v>
      </c>
      <c r="V2060" s="83" t="s">
        <v>241</v>
      </c>
      <c r="W2060" s="171">
        <v>44074</v>
      </c>
      <c r="X2060" s="172" t="e">
        <f>+CONCATENATE(TEXT(#REF!,"yyyy"),"-",TEXT(#REF!,"mm"))</f>
        <v>#REF!</v>
      </c>
      <c r="Y2060" s="173" t="str">
        <f t="shared" si="322"/>
        <v>4</v>
      </c>
      <c r="Z2060" s="172" t="str">
        <f t="shared" si="323"/>
        <v>2020-07</v>
      </c>
      <c r="AA2060" s="170" t="e">
        <f>+VLOOKUP(Z2060,#REF!,2,FALSE)/VLOOKUP(X2060,#REF!,2,FALSE)</f>
        <v>#REF!</v>
      </c>
      <c r="AB2060" s="174" t="e">
        <f t="shared" si="324"/>
        <v>#REF!</v>
      </c>
      <c r="AC2060" s="174" t="e">
        <f t="shared" si="325"/>
        <v>#REF!</v>
      </c>
      <c r="AD2060" s="175" t="e">
        <f>+#REF!+365*Y2060</f>
        <v>#REF!</v>
      </c>
      <c r="AE2060" s="176" t="e">
        <f t="shared" si="326"/>
        <v>#REF!</v>
      </c>
      <c r="AF2060" s="170" t="e">
        <f>+VLOOKUP(CONCATENATE(TEXT(W2060,"yyyy"),"-",TEXT(W2060,"mm")),#REF!,2,0)</f>
        <v>#REF!</v>
      </c>
      <c r="AG2060" s="177" t="e">
        <f>+(AC2060*(1+'INFLAC PROYECTADA'!$B$8)^(AE2060))/((1+DEMANDADO!AF2060)^(AE2060))</f>
        <v>#REF!</v>
      </c>
      <c r="AH2060" s="169">
        <f>(0.2*VLOOKUP(D2060,'%.'!$A$1:$B$4,2,FALSE))+(0.35*VLOOKUP(E2060,'%.'!$A$1:$B$4,2,FALSE))+(0.1*VLOOKUP(F2060,'%.'!$A$1:$B$4,2,FALSE))+(0.35*VLOOKUP(G2060,'%.'!$A$1:$B$4,2,FALSE))</f>
        <v>0.71499999999999997</v>
      </c>
      <c r="AI2060" s="128" t="str">
        <f t="shared" si="331"/>
        <v>ALTA</v>
      </c>
      <c r="AJ2060" s="128" t="str">
        <f t="shared" si="327"/>
        <v>Provisión contable</v>
      </c>
      <c r="AK2060" s="178" t="e">
        <f t="shared" si="328"/>
        <v>#REF!</v>
      </c>
    </row>
    <row r="2061" spans="1:37" ht="30" customHeight="1" x14ac:dyDescent="0.25">
      <c r="A2061" s="115">
        <v>2060</v>
      </c>
      <c r="B2061" s="83" t="s">
        <v>4356</v>
      </c>
      <c r="C2061" s="126" t="s">
        <v>4357</v>
      </c>
      <c r="D2061" s="83" t="s">
        <v>48</v>
      </c>
      <c r="E2061" s="83" t="s">
        <v>48</v>
      </c>
      <c r="F2061" s="83" t="s">
        <v>48</v>
      </c>
      <c r="G2061" s="124" t="s">
        <v>48</v>
      </c>
      <c r="H2061" s="169">
        <f t="shared" si="329"/>
        <v>0.5</v>
      </c>
      <c r="I2061" s="170" t="str">
        <f t="shared" si="330"/>
        <v>MEDIA</v>
      </c>
      <c r="J2061" s="292">
        <v>1452740495</v>
      </c>
      <c r="K2061" s="221">
        <v>0</v>
      </c>
      <c r="L2061" s="83" t="s">
        <v>129</v>
      </c>
      <c r="M2061" s="188"/>
      <c r="N2061" s="83" t="s">
        <v>509</v>
      </c>
      <c r="O2061" s="189" t="s">
        <v>509</v>
      </c>
      <c r="P2061" s="83" t="s">
        <v>408</v>
      </c>
      <c r="Q2061" s="83" t="s">
        <v>163</v>
      </c>
      <c r="R2061" s="83" t="s">
        <v>4408</v>
      </c>
      <c r="S2061" s="93">
        <v>41064</v>
      </c>
      <c r="T2061" s="83">
        <v>67274</v>
      </c>
      <c r="U2061" s="83" t="s">
        <v>21</v>
      </c>
      <c r="V2061" s="83" t="s">
        <v>4475</v>
      </c>
      <c r="W2061" s="171">
        <v>44074</v>
      </c>
      <c r="X2061" s="172" t="e">
        <f>+CONCATENATE(TEXT(#REF!,"yyyy"),"-",TEXT(#REF!,"mm"))</f>
        <v>#REF!</v>
      </c>
      <c r="Y2061" s="173" t="str">
        <f t="shared" si="322"/>
        <v>5</v>
      </c>
      <c r="Z2061" s="172" t="str">
        <f t="shared" si="323"/>
        <v>2020-07</v>
      </c>
      <c r="AA2061" s="170" t="e">
        <f>+VLOOKUP(Z2061,#REF!,2,FALSE)/VLOOKUP(X2061,#REF!,2,FALSE)</f>
        <v>#REF!</v>
      </c>
      <c r="AB2061" s="174" t="e">
        <f t="shared" si="324"/>
        <v>#REF!</v>
      </c>
      <c r="AC2061" s="174" t="e">
        <f t="shared" si="325"/>
        <v>#REF!</v>
      </c>
      <c r="AD2061" s="175" t="e">
        <f>+#REF!+365*Y2061</f>
        <v>#REF!</v>
      </c>
      <c r="AE2061" s="176" t="e">
        <f t="shared" si="326"/>
        <v>#REF!</v>
      </c>
      <c r="AF2061" s="170" t="e">
        <f>+VLOOKUP(CONCATENATE(TEXT(W2061,"yyyy"),"-",TEXT(W2061,"mm")),#REF!,2,0)</f>
        <v>#REF!</v>
      </c>
      <c r="AG2061" s="177" t="e">
        <f>+(AC2061*(1+'INFLAC PROYECTADA'!$B$8)^(AE2061))/((1+DEMANDADO!AF2061)^(AE2061))</f>
        <v>#REF!</v>
      </c>
      <c r="AH2061" s="169">
        <f>(0.2*VLOOKUP(D2061,'%.'!$A$1:$B$4,2,FALSE))+(0.35*VLOOKUP(E2061,'%.'!$A$1:$B$4,2,FALSE))+(0.1*VLOOKUP(F2061,'%.'!$A$1:$B$4,2,FALSE))+(0.35*VLOOKUP(G2061,'%.'!$A$1:$B$4,2,FALSE))</f>
        <v>0.5</v>
      </c>
      <c r="AI2061" s="128" t="str">
        <f t="shared" si="331"/>
        <v>MEDIA</v>
      </c>
      <c r="AJ2061" s="128" t="str">
        <f t="shared" si="327"/>
        <v>Cuentas de Orden</v>
      </c>
      <c r="AK2061" s="178" t="e">
        <f t="shared" si="328"/>
        <v>#REF!</v>
      </c>
    </row>
    <row r="2062" spans="1:37" ht="30" customHeight="1" x14ac:dyDescent="0.25">
      <c r="A2062" s="115">
        <v>2061</v>
      </c>
      <c r="B2062" s="83" t="s">
        <v>4358</v>
      </c>
      <c r="C2062" s="126" t="s">
        <v>4359</v>
      </c>
      <c r="D2062" s="83" t="s">
        <v>48</v>
      </c>
      <c r="E2062" s="83" t="s">
        <v>48</v>
      </c>
      <c r="F2062" s="83" t="s">
        <v>48</v>
      </c>
      <c r="G2062" s="124" t="s">
        <v>48</v>
      </c>
      <c r="H2062" s="169">
        <f t="shared" si="329"/>
        <v>0.5</v>
      </c>
      <c r="I2062" s="170" t="str">
        <f t="shared" si="330"/>
        <v>MEDIA</v>
      </c>
      <c r="J2062" s="292">
        <v>311090431</v>
      </c>
      <c r="K2062" s="221">
        <v>0</v>
      </c>
      <c r="L2062" s="83" t="s">
        <v>130</v>
      </c>
      <c r="M2062" s="188"/>
      <c r="N2062" s="83" t="s">
        <v>509</v>
      </c>
      <c r="O2062" s="189" t="s">
        <v>509</v>
      </c>
      <c r="P2062" s="83" t="s">
        <v>408</v>
      </c>
      <c r="Q2062" s="83" t="s">
        <v>163</v>
      </c>
      <c r="R2062" s="83" t="s">
        <v>4408</v>
      </c>
      <c r="S2062" s="93">
        <v>41064</v>
      </c>
      <c r="T2062" s="83">
        <v>67274</v>
      </c>
      <c r="U2062" s="83" t="s">
        <v>186</v>
      </c>
      <c r="V2062" s="83" t="s">
        <v>4476</v>
      </c>
      <c r="W2062" s="171">
        <v>44074</v>
      </c>
      <c r="X2062" s="172" t="e">
        <f>+CONCATENATE(TEXT(#REF!,"yyyy"),"-",TEXT(#REF!,"mm"))</f>
        <v>#REF!</v>
      </c>
      <c r="Y2062" s="173" t="str">
        <f t="shared" si="322"/>
        <v>5</v>
      </c>
      <c r="Z2062" s="172" t="str">
        <f t="shared" si="323"/>
        <v>2020-07</v>
      </c>
      <c r="AA2062" s="170" t="e">
        <f>+VLOOKUP(Z2062,#REF!,2,FALSE)/VLOOKUP(X2062,#REF!,2,FALSE)</f>
        <v>#REF!</v>
      </c>
      <c r="AB2062" s="174" t="e">
        <f t="shared" si="324"/>
        <v>#REF!</v>
      </c>
      <c r="AC2062" s="174" t="e">
        <f t="shared" si="325"/>
        <v>#REF!</v>
      </c>
      <c r="AD2062" s="175" t="e">
        <f>+#REF!+365*Y2062</f>
        <v>#REF!</v>
      </c>
      <c r="AE2062" s="176" t="e">
        <f t="shared" si="326"/>
        <v>#REF!</v>
      </c>
      <c r="AF2062" s="170" t="e">
        <f>+VLOOKUP(CONCATENATE(TEXT(W2062,"yyyy"),"-",TEXT(W2062,"mm")),#REF!,2,0)</f>
        <v>#REF!</v>
      </c>
      <c r="AG2062" s="177" t="e">
        <f>+(AC2062*(1+'INFLAC PROYECTADA'!$B$8)^(AE2062))/((1+DEMANDADO!AF2062)^(AE2062))</f>
        <v>#REF!</v>
      </c>
      <c r="AH2062" s="169">
        <f>(0.2*VLOOKUP(D2062,'%.'!$A$1:$B$4,2,FALSE))+(0.35*VLOOKUP(E2062,'%.'!$A$1:$B$4,2,FALSE))+(0.1*VLOOKUP(F2062,'%.'!$A$1:$B$4,2,FALSE))+(0.35*VLOOKUP(G2062,'%.'!$A$1:$B$4,2,FALSE))</f>
        <v>0.5</v>
      </c>
      <c r="AI2062" s="128" t="str">
        <f t="shared" si="331"/>
        <v>MEDIA</v>
      </c>
      <c r="AJ2062" s="128" t="str">
        <f t="shared" si="327"/>
        <v>Cuentas de Orden</v>
      </c>
      <c r="AK2062" s="178" t="e">
        <f t="shared" si="328"/>
        <v>#REF!</v>
      </c>
    </row>
    <row r="2063" spans="1:37" ht="30" customHeight="1" x14ac:dyDescent="0.25">
      <c r="A2063" s="115">
        <v>2062</v>
      </c>
      <c r="B2063" s="83" t="s">
        <v>4360</v>
      </c>
      <c r="C2063" s="126" t="s">
        <v>4361</v>
      </c>
      <c r="D2063" s="83" t="s">
        <v>1</v>
      </c>
      <c r="E2063" s="83" t="s">
        <v>0</v>
      </c>
      <c r="F2063" s="83" t="s">
        <v>1</v>
      </c>
      <c r="G2063" s="124" t="s">
        <v>0</v>
      </c>
      <c r="H2063" s="169">
        <f t="shared" si="329"/>
        <v>0.71499999999999997</v>
      </c>
      <c r="I2063" s="170" t="str">
        <f t="shared" si="330"/>
        <v>ALTA</v>
      </c>
      <c r="J2063" s="292">
        <v>20504208</v>
      </c>
      <c r="K2063" s="221">
        <v>0</v>
      </c>
      <c r="L2063" s="83" t="s">
        <v>129</v>
      </c>
      <c r="M2063" s="188"/>
      <c r="N2063" s="83" t="s">
        <v>509</v>
      </c>
      <c r="O2063" s="189" t="s">
        <v>509</v>
      </c>
      <c r="P2063" s="83" t="s">
        <v>1821</v>
      </c>
      <c r="Q2063" s="83" t="s">
        <v>163</v>
      </c>
      <c r="R2063" s="83" t="s">
        <v>4408</v>
      </c>
      <c r="S2063" s="93">
        <v>41064</v>
      </c>
      <c r="T2063" s="83">
        <v>67274</v>
      </c>
      <c r="U2063" s="83" t="s">
        <v>171</v>
      </c>
      <c r="V2063" s="83" t="s">
        <v>4477</v>
      </c>
      <c r="W2063" s="171">
        <v>44074</v>
      </c>
      <c r="X2063" s="172" t="e">
        <f>+CONCATENATE(TEXT(#REF!,"yyyy"),"-",TEXT(#REF!,"mm"))</f>
        <v>#REF!</v>
      </c>
      <c r="Y2063" s="173" t="str">
        <f t="shared" si="322"/>
        <v>4</v>
      </c>
      <c r="Z2063" s="172" t="str">
        <f t="shared" si="323"/>
        <v>2020-07</v>
      </c>
      <c r="AA2063" s="170" t="e">
        <f>+VLOOKUP(Z2063,#REF!,2,FALSE)/VLOOKUP(X2063,#REF!,2,FALSE)</f>
        <v>#REF!</v>
      </c>
      <c r="AB2063" s="174" t="e">
        <f t="shared" si="324"/>
        <v>#REF!</v>
      </c>
      <c r="AC2063" s="174" t="e">
        <f t="shared" si="325"/>
        <v>#REF!</v>
      </c>
      <c r="AD2063" s="175" t="e">
        <f>+#REF!+365*Y2063</f>
        <v>#REF!</v>
      </c>
      <c r="AE2063" s="176" t="e">
        <f t="shared" si="326"/>
        <v>#REF!</v>
      </c>
      <c r="AF2063" s="170" t="e">
        <f>+VLOOKUP(CONCATENATE(TEXT(W2063,"yyyy"),"-",TEXT(W2063,"mm")),#REF!,2,0)</f>
        <v>#REF!</v>
      </c>
      <c r="AG2063" s="177" t="e">
        <f>+(AC2063*(1+'INFLAC PROYECTADA'!$B$8)^(AE2063))/((1+DEMANDADO!AF2063)^(AE2063))</f>
        <v>#REF!</v>
      </c>
      <c r="AH2063" s="169">
        <f>(0.2*VLOOKUP(D2063,'%.'!$A$1:$B$4,2,FALSE))+(0.35*VLOOKUP(E2063,'%.'!$A$1:$B$4,2,FALSE))+(0.1*VLOOKUP(F2063,'%.'!$A$1:$B$4,2,FALSE))+(0.35*VLOOKUP(G2063,'%.'!$A$1:$B$4,2,FALSE))</f>
        <v>0.71499999999999997</v>
      </c>
      <c r="AI2063" s="128" t="str">
        <f t="shared" si="331"/>
        <v>ALTA</v>
      </c>
      <c r="AJ2063" s="128" t="str">
        <f t="shared" si="327"/>
        <v>Provisión contable</v>
      </c>
      <c r="AK2063" s="178" t="e">
        <f t="shared" si="328"/>
        <v>#REF!</v>
      </c>
    </row>
    <row r="2064" spans="1:37" ht="30" customHeight="1" x14ac:dyDescent="0.25">
      <c r="A2064" s="115">
        <v>2063</v>
      </c>
      <c r="B2064" s="83" t="s">
        <v>4362</v>
      </c>
      <c r="C2064" s="126" t="s">
        <v>4363</v>
      </c>
      <c r="D2064" s="83" t="s">
        <v>48</v>
      </c>
      <c r="E2064" s="83" t="s">
        <v>48</v>
      </c>
      <c r="F2064" s="83" t="s">
        <v>48</v>
      </c>
      <c r="G2064" s="124" t="s">
        <v>48</v>
      </c>
      <c r="H2064" s="169">
        <f t="shared" si="329"/>
        <v>0.5</v>
      </c>
      <c r="I2064" s="170" t="str">
        <f t="shared" si="330"/>
        <v>MEDIA</v>
      </c>
      <c r="J2064" s="292">
        <v>664055700</v>
      </c>
      <c r="K2064" s="221">
        <v>0</v>
      </c>
      <c r="L2064" s="83" t="s">
        <v>129</v>
      </c>
      <c r="M2064" s="188"/>
      <c r="N2064" s="83" t="s">
        <v>509</v>
      </c>
      <c r="O2064" s="189" t="s">
        <v>509</v>
      </c>
      <c r="P2064" s="83" t="s">
        <v>1821</v>
      </c>
      <c r="Q2064" s="83" t="s">
        <v>163</v>
      </c>
      <c r="R2064" s="83" t="s">
        <v>4408</v>
      </c>
      <c r="S2064" s="93">
        <v>41064</v>
      </c>
      <c r="T2064" s="83">
        <v>67274</v>
      </c>
      <c r="U2064" s="83" t="s">
        <v>171</v>
      </c>
      <c r="V2064" s="83" t="s">
        <v>4478</v>
      </c>
      <c r="W2064" s="171">
        <v>44074</v>
      </c>
      <c r="X2064" s="172" t="e">
        <f>+CONCATENATE(TEXT(#REF!,"yyyy"),"-",TEXT(#REF!,"mm"))</f>
        <v>#REF!</v>
      </c>
      <c r="Y2064" s="173" t="str">
        <f t="shared" si="322"/>
        <v>4</v>
      </c>
      <c r="Z2064" s="172" t="str">
        <f t="shared" si="323"/>
        <v>2020-07</v>
      </c>
      <c r="AA2064" s="170" t="e">
        <f>+VLOOKUP(Z2064,#REF!,2,FALSE)/VLOOKUP(X2064,#REF!,2,FALSE)</f>
        <v>#REF!</v>
      </c>
      <c r="AB2064" s="174" t="e">
        <f t="shared" si="324"/>
        <v>#REF!</v>
      </c>
      <c r="AC2064" s="174" t="e">
        <f t="shared" si="325"/>
        <v>#REF!</v>
      </c>
      <c r="AD2064" s="175" t="e">
        <f>+#REF!+365*Y2064</f>
        <v>#REF!</v>
      </c>
      <c r="AE2064" s="176" t="e">
        <f t="shared" si="326"/>
        <v>#REF!</v>
      </c>
      <c r="AF2064" s="170" t="e">
        <f>+VLOOKUP(CONCATENATE(TEXT(W2064,"yyyy"),"-",TEXT(W2064,"mm")),#REF!,2,0)</f>
        <v>#REF!</v>
      </c>
      <c r="AG2064" s="177" t="e">
        <f>+(AC2064*(1+'INFLAC PROYECTADA'!$B$8)^(AE2064))/((1+DEMANDADO!AF2064)^(AE2064))</f>
        <v>#REF!</v>
      </c>
      <c r="AH2064" s="169">
        <f>(0.2*VLOOKUP(D2064,'%.'!$A$1:$B$4,2,FALSE))+(0.35*VLOOKUP(E2064,'%.'!$A$1:$B$4,2,FALSE))+(0.1*VLOOKUP(F2064,'%.'!$A$1:$B$4,2,FALSE))+(0.35*VLOOKUP(G2064,'%.'!$A$1:$B$4,2,FALSE))</f>
        <v>0.5</v>
      </c>
      <c r="AI2064" s="128" t="str">
        <f t="shared" si="331"/>
        <v>MEDIA</v>
      </c>
      <c r="AJ2064" s="128" t="str">
        <f t="shared" si="327"/>
        <v>Cuentas de Orden</v>
      </c>
      <c r="AK2064" s="178" t="e">
        <f t="shared" si="328"/>
        <v>#REF!</v>
      </c>
    </row>
    <row r="2065" spans="1:37" ht="30" customHeight="1" x14ac:dyDescent="0.25">
      <c r="A2065" s="115">
        <v>2064</v>
      </c>
      <c r="B2065" s="83" t="s">
        <v>4364</v>
      </c>
      <c r="C2065" s="126" t="s">
        <v>4365</v>
      </c>
      <c r="D2065" s="83" t="s">
        <v>48</v>
      </c>
      <c r="E2065" s="83" t="s">
        <v>48</v>
      </c>
      <c r="F2065" s="83" t="s">
        <v>48</v>
      </c>
      <c r="G2065" s="124" t="s">
        <v>48</v>
      </c>
      <c r="H2065" s="169">
        <f t="shared" si="329"/>
        <v>0.5</v>
      </c>
      <c r="I2065" s="170" t="str">
        <f t="shared" si="330"/>
        <v>MEDIA</v>
      </c>
      <c r="J2065" s="292">
        <v>2529940</v>
      </c>
      <c r="K2065" s="221">
        <v>0</v>
      </c>
      <c r="L2065" s="83" t="s">
        <v>129</v>
      </c>
      <c r="M2065" s="188"/>
      <c r="N2065" s="83" t="s">
        <v>509</v>
      </c>
      <c r="O2065" s="189" t="s">
        <v>509</v>
      </c>
      <c r="P2065" s="83" t="s">
        <v>1821</v>
      </c>
      <c r="Q2065" s="83" t="s">
        <v>163</v>
      </c>
      <c r="R2065" s="83" t="s">
        <v>4408</v>
      </c>
      <c r="S2065" s="93">
        <v>41064</v>
      </c>
      <c r="T2065" s="83">
        <v>67274</v>
      </c>
      <c r="U2065" s="83" t="s">
        <v>76</v>
      </c>
      <c r="V2065" s="83" t="s">
        <v>4479</v>
      </c>
      <c r="W2065" s="171">
        <v>44074</v>
      </c>
      <c r="X2065" s="172" t="e">
        <f>+CONCATENATE(TEXT(#REF!,"yyyy"),"-",TEXT(#REF!,"mm"))</f>
        <v>#REF!</v>
      </c>
      <c r="Y2065" s="173" t="str">
        <f t="shared" si="322"/>
        <v>4</v>
      </c>
      <c r="Z2065" s="172" t="str">
        <f t="shared" si="323"/>
        <v>2020-07</v>
      </c>
      <c r="AA2065" s="170" t="e">
        <f>+VLOOKUP(Z2065,#REF!,2,FALSE)/VLOOKUP(X2065,#REF!,2,FALSE)</f>
        <v>#REF!</v>
      </c>
      <c r="AB2065" s="174" t="e">
        <f t="shared" si="324"/>
        <v>#REF!</v>
      </c>
      <c r="AC2065" s="174" t="e">
        <f t="shared" si="325"/>
        <v>#REF!</v>
      </c>
      <c r="AD2065" s="175" t="e">
        <f>+#REF!+365*Y2065</f>
        <v>#REF!</v>
      </c>
      <c r="AE2065" s="176" t="e">
        <f t="shared" si="326"/>
        <v>#REF!</v>
      </c>
      <c r="AF2065" s="170" t="e">
        <f>+VLOOKUP(CONCATENATE(TEXT(W2065,"yyyy"),"-",TEXT(W2065,"mm")),#REF!,2,0)</f>
        <v>#REF!</v>
      </c>
      <c r="AG2065" s="177" t="e">
        <f>+(AC2065*(1+'INFLAC PROYECTADA'!$B$8)^(AE2065))/((1+DEMANDADO!AF2065)^(AE2065))</f>
        <v>#REF!</v>
      </c>
      <c r="AH2065" s="169">
        <f>(0.2*VLOOKUP(D2065,'%.'!$A$1:$B$4,2,FALSE))+(0.35*VLOOKUP(E2065,'%.'!$A$1:$B$4,2,FALSE))+(0.1*VLOOKUP(F2065,'%.'!$A$1:$B$4,2,FALSE))+(0.35*VLOOKUP(G2065,'%.'!$A$1:$B$4,2,FALSE))</f>
        <v>0.5</v>
      </c>
      <c r="AI2065" s="128" t="str">
        <f t="shared" si="331"/>
        <v>MEDIA</v>
      </c>
      <c r="AJ2065" s="128" t="str">
        <f t="shared" si="327"/>
        <v>Cuentas de Orden</v>
      </c>
      <c r="AK2065" s="178" t="e">
        <f t="shared" si="328"/>
        <v>#REF!</v>
      </c>
    </row>
    <row r="2066" spans="1:37" ht="30" customHeight="1" x14ac:dyDescent="0.25">
      <c r="A2066" s="115">
        <v>2065</v>
      </c>
      <c r="B2066" s="83" t="s">
        <v>1409</v>
      </c>
      <c r="C2066" s="126" t="s">
        <v>4366</v>
      </c>
      <c r="D2066" s="83" t="s">
        <v>48</v>
      </c>
      <c r="E2066" s="83" t="s">
        <v>48</v>
      </c>
      <c r="F2066" s="83" t="s">
        <v>48</v>
      </c>
      <c r="G2066" s="124" t="s">
        <v>48</v>
      </c>
      <c r="H2066" s="169">
        <f t="shared" si="329"/>
        <v>0.5</v>
      </c>
      <c r="I2066" s="170" t="str">
        <f t="shared" si="330"/>
        <v>MEDIA</v>
      </c>
      <c r="J2066" s="292">
        <v>35000000</v>
      </c>
      <c r="K2066" s="221">
        <v>0</v>
      </c>
      <c r="L2066" s="83" t="s">
        <v>129</v>
      </c>
      <c r="M2066" s="188"/>
      <c r="N2066" s="83" t="s">
        <v>509</v>
      </c>
      <c r="O2066" s="189" t="s">
        <v>509</v>
      </c>
      <c r="P2066" s="83" t="s">
        <v>1821</v>
      </c>
      <c r="Q2066" s="83" t="s">
        <v>163</v>
      </c>
      <c r="R2066" s="83" t="s">
        <v>4408</v>
      </c>
      <c r="S2066" s="93">
        <v>41064</v>
      </c>
      <c r="T2066" s="83">
        <v>67274</v>
      </c>
      <c r="U2066" s="83" t="s">
        <v>171</v>
      </c>
      <c r="V2066" s="83" t="s">
        <v>4480</v>
      </c>
      <c r="W2066" s="171">
        <v>44074</v>
      </c>
      <c r="X2066" s="172" t="e">
        <f>+CONCATENATE(TEXT(#REF!,"yyyy"),"-",TEXT(#REF!,"mm"))</f>
        <v>#REF!</v>
      </c>
      <c r="Y2066" s="173" t="str">
        <f t="shared" si="322"/>
        <v>4</v>
      </c>
      <c r="Z2066" s="172" t="str">
        <f t="shared" si="323"/>
        <v>2020-07</v>
      </c>
      <c r="AA2066" s="170" t="e">
        <f>+VLOOKUP(Z2066,#REF!,2,FALSE)/VLOOKUP(X2066,#REF!,2,FALSE)</f>
        <v>#REF!</v>
      </c>
      <c r="AB2066" s="174" t="e">
        <f t="shared" si="324"/>
        <v>#REF!</v>
      </c>
      <c r="AC2066" s="174" t="e">
        <f t="shared" si="325"/>
        <v>#REF!</v>
      </c>
      <c r="AD2066" s="175" t="e">
        <f>+#REF!+365*Y2066</f>
        <v>#REF!</v>
      </c>
      <c r="AE2066" s="176" t="e">
        <f t="shared" si="326"/>
        <v>#REF!</v>
      </c>
      <c r="AF2066" s="170" t="e">
        <f>+VLOOKUP(CONCATENATE(TEXT(W2066,"yyyy"),"-",TEXT(W2066,"mm")),#REF!,2,0)</f>
        <v>#REF!</v>
      </c>
      <c r="AG2066" s="177" t="e">
        <f>+(AC2066*(1+'INFLAC PROYECTADA'!$B$8)^(AE2066))/((1+DEMANDADO!AF2066)^(AE2066))</f>
        <v>#REF!</v>
      </c>
      <c r="AH2066" s="169">
        <f>(0.2*VLOOKUP(D2066,'%.'!$A$1:$B$4,2,FALSE))+(0.35*VLOOKUP(E2066,'%.'!$A$1:$B$4,2,FALSE))+(0.1*VLOOKUP(F2066,'%.'!$A$1:$B$4,2,FALSE))+(0.35*VLOOKUP(G2066,'%.'!$A$1:$B$4,2,FALSE))</f>
        <v>0.5</v>
      </c>
      <c r="AI2066" s="128" t="str">
        <f t="shared" si="331"/>
        <v>MEDIA</v>
      </c>
      <c r="AJ2066" s="128" t="str">
        <f t="shared" si="327"/>
        <v>Cuentas de Orden</v>
      </c>
      <c r="AK2066" s="178" t="e">
        <f t="shared" si="328"/>
        <v>#REF!</v>
      </c>
    </row>
    <row r="2067" spans="1:37" ht="30" customHeight="1" x14ac:dyDescent="0.25">
      <c r="A2067" s="115">
        <v>2066</v>
      </c>
      <c r="B2067" s="83" t="s">
        <v>1412</v>
      </c>
      <c r="C2067" s="126" t="s">
        <v>4367</v>
      </c>
      <c r="D2067" s="83" t="s">
        <v>48</v>
      </c>
      <c r="E2067" s="83" t="s">
        <v>48</v>
      </c>
      <c r="F2067" s="83" t="s">
        <v>48</v>
      </c>
      <c r="G2067" s="124" t="s">
        <v>48</v>
      </c>
      <c r="H2067" s="169">
        <f t="shared" si="329"/>
        <v>0.5</v>
      </c>
      <c r="I2067" s="170" t="str">
        <f t="shared" si="330"/>
        <v>MEDIA</v>
      </c>
      <c r="J2067" s="292">
        <v>43000000</v>
      </c>
      <c r="K2067" s="221">
        <v>0</v>
      </c>
      <c r="L2067" s="83" t="s">
        <v>129</v>
      </c>
      <c r="M2067" s="188"/>
      <c r="N2067" s="83" t="s">
        <v>509</v>
      </c>
      <c r="O2067" s="189" t="s">
        <v>509</v>
      </c>
      <c r="P2067" s="83" t="s">
        <v>1821</v>
      </c>
      <c r="Q2067" s="83" t="s">
        <v>163</v>
      </c>
      <c r="R2067" s="83" t="s">
        <v>4408</v>
      </c>
      <c r="S2067" s="93">
        <v>41064</v>
      </c>
      <c r="T2067" s="83">
        <v>67274</v>
      </c>
      <c r="U2067" s="83" t="s">
        <v>171</v>
      </c>
      <c r="V2067" s="83" t="s">
        <v>4481</v>
      </c>
      <c r="W2067" s="171">
        <v>44074</v>
      </c>
      <c r="X2067" s="172" t="e">
        <f>+CONCATENATE(TEXT(#REF!,"yyyy"),"-",TEXT(#REF!,"mm"))</f>
        <v>#REF!</v>
      </c>
      <c r="Y2067" s="173" t="str">
        <f t="shared" si="322"/>
        <v>4</v>
      </c>
      <c r="Z2067" s="172" t="str">
        <f t="shared" si="323"/>
        <v>2020-07</v>
      </c>
      <c r="AA2067" s="170" t="e">
        <f>+VLOOKUP(Z2067,#REF!,2,FALSE)/VLOOKUP(X2067,#REF!,2,FALSE)</f>
        <v>#REF!</v>
      </c>
      <c r="AB2067" s="174" t="e">
        <f t="shared" si="324"/>
        <v>#REF!</v>
      </c>
      <c r="AC2067" s="174" t="e">
        <f t="shared" si="325"/>
        <v>#REF!</v>
      </c>
      <c r="AD2067" s="175" t="e">
        <f>+#REF!+365*Y2067</f>
        <v>#REF!</v>
      </c>
      <c r="AE2067" s="176" t="e">
        <f t="shared" si="326"/>
        <v>#REF!</v>
      </c>
      <c r="AF2067" s="170" t="e">
        <f>+VLOOKUP(CONCATENATE(TEXT(W2067,"yyyy"),"-",TEXT(W2067,"mm")),#REF!,2,0)</f>
        <v>#REF!</v>
      </c>
      <c r="AG2067" s="177" t="e">
        <f>+(AC2067*(1+'INFLAC PROYECTADA'!$B$8)^(AE2067))/((1+DEMANDADO!AF2067)^(AE2067))</f>
        <v>#REF!</v>
      </c>
      <c r="AH2067" s="169">
        <f>(0.2*VLOOKUP(D2067,'%.'!$A$1:$B$4,2,FALSE))+(0.35*VLOOKUP(E2067,'%.'!$A$1:$B$4,2,FALSE))+(0.1*VLOOKUP(F2067,'%.'!$A$1:$B$4,2,FALSE))+(0.35*VLOOKUP(G2067,'%.'!$A$1:$B$4,2,FALSE))</f>
        <v>0.5</v>
      </c>
      <c r="AI2067" s="128" t="str">
        <f t="shared" si="331"/>
        <v>MEDIA</v>
      </c>
      <c r="AJ2067" s="128" t="str">
        <f t="shared" si="327"/>
        <v>Cuentas de Orden</v>
      </c>
      <c r="AK2067" s="178" t="e">
        <f t="shared" si="328"/>
        <v>#REF!</v>
      </c>
    </row>
    <row r="2068" spans="1:37" ht="30" customHeight="1" x14ac:dyDescent="0.25">
      <c r="A2068" s="115">
        <v>2067</v>
      </c>
      <c r="B2068" s="83" t="s">
        <v>1409</v>
      </c>
      <c r="C2068" s="126" t="s">
        <v>4368</v>
      </c>
      <c r="D2068" s="83" t="s">
        <v>48</v>
      </c>
      <c r="E2068" s="83" t="s">
        <v>48</v>
      </c>
      <c r="F2068" s="83" t="s">
        <v>48</v>
      </c>
      <c r="G2068" s="124" t="s">
        <v>48</v>
      </c>
      <c r="H2068" s="169">
        <f t="shared" si="329"/>
        <v>0.5</v>
      </c>
      <c r="I2068" s="170" t="str">
        <f t="shared" si="330"/>
        <v>MEDIA</v>
      </c>
      <c r="J2068" s="292">
        <v>47000000</v>
      </c>
      <c r="K2068" s="221">
        <v>0</v>
      </c>
      <c r="L2068" s="83" t="s">
        <v>129</v>
      </c>
      <c r="M2068" s="188"/>
      <c r="N2068" s="83" t="s">
        <v>509</v>
      </c>
      <c r="O2068" s="189" t="s">
        <v>509</v>
      </c>
      <c r="P2068" s="83" t="s">
        <v>1821</v>
      </c>
      <c r="Q2068" s="83" t="s">
        <v>163</v>
      </c>
      <c r="R2068" s="83" t="s">
        <v>4408</v>
      </c>
      <c r="S2068" s="93">
        <v>41064</v>
      </c>
      <c r="T2068" s="83">
        <v>67274</v>
      </c>
      <c r="U2068" s="83" t="s">
        <v>171</v>
      </c>
      <c r="V2068" s="83" t="s">
        <v>4482</v>
      </c>
      <c r="W2068" s="171">
        <v>44074</v>
      </c>
      <c r="X2068" s="172" t="e">
        <f>+CONCATENATE(TEXT(#REF!,"yyyy"),"-",TEXT(#REF!,"mm"))</f>
        <v>#REF!</v>
      </c>
      <c r="Y2068" s="173" t="str">
        <f t="shared" si="322"/>
        <v>4</v>
      </c>
      <c r="Z2068" s="172" t="str">
        <f t="shared" si="323"/>
        <v>2020-07</v>
      </c>
      <c r="AA2068" s="170" t="e">
        <f>+VLOOKUP(Z2068,#REF!,2,FALSE)/VLOOKUP(X2068,#REF!,2,FALSE)</f>
        <v>#REF!</v>
      </c>
      <c r="AB2068" s="174" t="e">
        <f t="shared" si="324"/>
        <v>#REF!</v>
      </c>
      <c r="AC2068" s="174" t="e">
        <f t="shared" si="325"/>
        <v>#REF!</v>
      </c>
      <c r="AD2068" s="175" t="e">
        <f>+#REF!+365*Y2068</f>
        <v>#REF!</v>
      </c>
      <c r="AE2068" s="176" t="e">
        <f t="shared" si="326"/>
        <v>#REF!</v>
      </c>
      <c r="AF2068" s="170" t="e">
        <f>+VLOOKUP(CONCATENATE(TEXT(W2068,"yyyy"),"-",TEXT(W2068,"mm")),#REF!,2,0)</f>
        <v>#REF!</v>
      </c>
      <c r="AG2068" s="177" t="e">
        <f>+(AC2068*(1+'INFLAC PROYECTADA'!$B$8)^(AE2068))/((1+DEMANDADO!AF2068)^(AE2068))</f>
        <v>#REF!</v>
      </c>
      <c r="AH2068" s="169">
        <f>(0.2*VLOOKUP(D2068,'%.'!$A$1:$B$4,2,FALSE))+(0.35*VLOOKUP(E2068,'%.'!$A$1:$B$4,2,FALSE))+(0.1*VLOOKUP(F2068,'%.'!$A$1:$B$4,2,FALSE))+(0.35*VLOOKUP(G2068,'%.'!$A$1:$B$4,2,FALSE))</f>
        <v>0.5</v>
      </c>
      <c r="AI2068" s="128" t="str">
        <f t="shared" si="331"/>
        <v>MEDIA</v>
      </c>
      <c r="AJ2068" s="128" t="str">
        <f t="shared" si="327"/>
        <v>Cuentas de Orden</v>
      </c>
      <c r="AK2068" s="178" t="e">
        <f t="shared" si="328"/>
        <v>#REF!</v>
      </c>
    </row>
    <row r="2069" spans="1:37" ht="30" customHeight="1" x14ac:dyDescent="0.25">
      <c r="A2069" s="115">
        <v>2068</v>
      </c>
      <c r="B2069" s="83" t="s">
        <v>4369</v>
      </c>
      <c r="C2069" s="126" t="s">
        <v>4370</v>
      </c>
      <c r="D2069" s="83" t="s">
        <v>48</v>
      </c>
      <c r="E2069" s="83" t="s">
        <v>48</v>
      </c>
      <c r="F2069" s="83" t="s">
        <v>48</v>
      </c>
      <c r="G2069" s="124" t="s">
        <v>48</v>
      </c>
      <c r="H2069" s="169">
        <f t="shared" si="329"/>
        <v>0.5</v>
      </c>
      <c r="I2069" s="170" t="str">
        <f t="shared" si="330"/>
        <v>MEDIA</v>
      </c>
      <c r="J2069" s="292">
        <v>203003822</v>
      </c>
      <c r="K2069" s="221">
        <v>0</v>
      </c>
      <c r="L2069" s="83" t="s">
        <v>128</v>
      </c>
      <c r="M2069" s="188"/>
      <c r="N2069" s="83" t="s">
        <v>509</v>
      </c>
      <c r="O2069" s="189" t="s">
        <v>509</v>
      </c>
      <c r="P2069" s="83" t="s">
        <v>408</v>
      </c>
      <c r="Q2069" s="83" t="s">
        <v>163</v>
      </c>
      <c r="R2069" s="83" t="s">
        <v>4408</v>
      </c>
      <c r="S2069" s="93">
        <v>41064</v>
      </c>
      <c r="T2069" s="83">
        <v>67274</v>
      </c>
      <c r="U2069" s="83" t="s">
        <v>177</v>
      </c>
      <c r="V2069" s="83" t="s">
        <v>4482</v>
      </c>
      <c r="W2069" s="171">
        <v>44074</v>
      </c>
      <c r="X2069" s="172" t="e">
        <f>+CONCATENATE(TEXT(#REF!,"yyyy"),"-",TEXT(#REF!,"mm"))</f>
        <v>#REF!</v>
      </c>
      <c r="Y2069" s="173" t="str">
        <f t="shared" si="322"/>
        <v>5</v>
      </c>
      <c r="Z2069" s="172" t="str">
        <f t="shared" si="323"/>
        <v>2020-07</v>
      </c>
      <c r="AA2069" s="170" t="e">
        <f>+VLOOKUP(Z2069,#REF!,2,FALSE)/VLOOKUP(X2069,#REF!,2,FALSE)</f>
        <v>#REF!</v>
      </c>
      <c r="AB2069" s="174" t="e">
        <f t="shared" si="324"/>
        <v>#REF!</v>
      </c>
      <c r="AC2069" s="174" t="e">
        <f t="shared" si="325"/>
        <v>#REF!</v>
      </c>
      <c r="AD2069" s="175" t="e">
        <f>+#REF!+365*Y2069</f>
        <v>#REF!</v>
      </c>
      <c r="AE2069" s="176" t="e">
        <f t="shared" si="326"/>
        <v>#REF!</v>
      </c>
      <c r="AF2069" s="170" t="e">
        <f>+VLOOKUP(CONCATENATE(TEXT(W2069,"yyyy"),"-",TEXT(W2069,"mm")),#REF!,2,0)</f>
        <v>#REF!</v>
      </c>
      <c r="AG2069" s="177" t="e">
        <f>+(AC2069*(1+'INFLAC PROYECTADA'!$B$8)^(AE2069))/((1+DEMANDADO!AF2069)^(AE2069))</f>
        <v>#REF!</v>
      </c>
      <c r="AH2069" s="169">
        <f>(0.2*VLOOKUP(D2069,'%.'!$A$1:$B$4,2,FALSE))+(0.35*VLOOKUP(E2069,'%.'!$A$1:$B$4,2,FALSE))+(0.1*VLOOKUP(F2069,'%.'!$A$1:$B$4,2,FALSE))+(0.35*VLOOKUP(G2069,'%.'!$A$1:$B$4,2,FALSE))</f>
        <v>0.5</v>
      </c>
      <c r="AI2069" s="128" t="str">
        <f t="shared" si="331"/>
        <v>MEDIA</v>
      </c>
      <c r="AJ2069" s="128" t="str">
        <f t="shared" si="327"/>
        <v>Cuentas de Orden</v>
      </c>
      <c r="AK2069" s="178" t="e">
        <f t="shared" si="328"/>
        <v>#REF!</v>
      </c>
    </row>
    <row r="2070" spans="1:37" ht="30" customHeight="1" x14ac:dyDescent="0.25">
      <c r="A2070" s="115">
        <v>2069</v>
      </c>
      <c r="B2070" s="83" t="s">
        <v>4371</v>
      </c>
      <c r="C2070" s="126" t="s">
        <v>4372</v>
      </c>
      <c r="D2070" s="83" t="s">
        <v>1</v>
      </c>
      <c r="E2070" s="83" t="s">
        <v>48</v>
      </c>
      <c r="F2070" s="83" t="s">
        <v>48</v>
      </c>
      <c r="G2070" s="124" t="s">
        <v>48</v>
      </c>
      <c r="H2070" s="169">
        <f t="shared" si="329"/>
        <v>0.41</v>
      </c>
      <c r="I2070" s="170" t="str">
        <f t="shared" si="330"/>
        <v>MEDIA</v>
      </c>
      <c r="J2070" s="292">
        <v>31500000</v>
      </c>
      <c r="K2070" s="221">
        <v>0</v>
      </c>
      <c r="L2070" s="83" t="s">
        <v>128</v>
      </c>
      <c r="M2070" s="188"/>
      <c r="N2070" s="83" t="s">
        <v>509</v>
      </c>
      <c r="O2070" s="189" t="s">
        <v>509</v>
      </c>
      <c r="P2070" s="83" t="s">
        <v>1821</v>
      </c>
      <c r="Q2070" s="83" t="s">
        <v>163</v>
      </c>
      <c r="R2070" s="83" t="s">
        <v>4408</v>
      </c>
      <c r="S2070" s="93">
        <v>41064</v>
      </c>
      <c r="T2070" s="83">
        <v>67274</v>
      </c>
      <c r="U2070" s="83" t="s">
        <v>178</v>
      </c>
      <c r="V2070" s="83" t="s">
        <v>4482</v>
      </c>
      <c r="W2070" s="171">
        <v>44074</v>
      </c>
      <c r="X2070" s="172" t="e">
        <f>+CONCATENATE(TEXT(#REF!,"yyyy"),"-",TEXT(#REF!,"mm"))</f>
        <v>#REF!</v>
      </c>
      <c r="Y2070" s="173" t="str">
        <f t="shared" si="322"/>
        <v>4</v>
      </c>
      <c r="Z2070" s="172" t="str">
        <f t="shared" si="323"/>
        <v>2020-07</v>
      </c>
      <c r="AA2070" s="170" t="e">
        <f>+VLOOKUP(Z2070,#REF!,2,FALSE)/VLOOKUP(X2070,#REF!,2,FALSE)</f>
        <v>#REF!</v>
      </c>
      <c r="AB2070" s="174" t="e">
        <f t="shared" si="324"/>
        <v>#REF!</v>
      </c>
      <c r="AC2070" s="174" t="e">
        <f t="shared" si="325"/>
        <v>#REF!</v>
      </c>
      <c r="AD2070" s="175" t="e">
        <f>+#REF!+365*Y2070</f>
        <v>#REF!</v>
      </c>
      <c r="AE2070" s="176" t="e">
        <f t="shared" si="326"/>
        <v>#REF!</v>
      </c>
      <c r="AF2070" s="170" t="e">
        <f>+VLOOKUP(CONCATENATE(TEXT(W2070,"yyyy"),"-",TEXT(W2070,"mm")),#REF!,2,0)</f>
        <v>#REF!</v>
      </c>
      <c r="AG2070" s="177" t="e">
        <f>+(AC2070*(1+'INFLAC PROYECTADA'!$B$8)^(AE2070))/((1+DEMANDADO!AF2070)^(AE2070))</f>
        <v>#REF!</v>
      </c>
      <c r="AH2070" s="169">
        <f>(0.2*VLOOKUP(D2070,'%.'!$A$1:$B$4,2,FALSE))+(0.35*VLOOKUP(E2070,'%.'!$A$1:$B$4,2,FALSE))+(0.1*VLOOKUP(F2070,'%.'!$A$1:$B$4,2,FALSE))+(0.35*VLOOKUP(G2070,'%.'!$A$1:$B$4,2,FALSE))</f>
        <v>0.41</v>
      </c>
      <c r="AI2070" s="128" t="str">
        <f t="shared" si="331"/>
        <v>MEDIA</v>
      </c>
      <c r="AJ2070" s="128" t="str">
        <f t="shared" si="327"/>
        <v>Cuentas de Orden</v>
      </c>
      <c r="AK2070" s="178" t="e">
        <f t="shared" si="328"/>
        <v>#REF!</v>
      </c>
    </row>
    <row r="2071" spans="1:37" ht="30" customHeight="1" x14ac:dyDescent="0.25">
      <c r="A2071" s="115">
        <v>2070</v>
      </c>
      <c r="B2071" s="83" t="s">
        <v>688</v>
      </c>
      <c r="C2071" s="126" t="s">
        <v>4373</v>
      </c>
      <c r="D2071" s="83" t="s">
        <v>1</v>
      </c>
      <c r="E2071" s="83" t="s">
        <v>48</v>
      </c>
      <c r="F2071" s="83" t="s">
        <v>1</v>
      </c>
      <c r="G2071" s="124" t="s">
        <v>48</v>
      </c>
      <c r="H2071" s="169">
        <f t="shared" si="329"/>
        <v>0.36499999999999999</v>
      </c>
      <c r="I2071" s="170" t="str">
        <f t="shared" si="330"/>
        <v>MEDIA</v>
      </c>
      <c r="J2071" s="292">
        <v>248434800</v>
      </c>
      <c r="K2071" s="221">
        <v>0</v>
      </c>
      <c r="L2071" s="83" t="s">
        <v>128</v>
      </c>
      <c r="M2071" s="188"/>
      <c r="N2071" s="83" t="s">
        <v>509</v>
      </c>
      <c r="O2071" s="189" t="s">
        <v>509</v>
      </c>
      <c r="P2071" s="83" t="s">
        <v>1821</v>
      </c>
      <c r="Q2071" s="83" t="s">
        <v>163</v>
      </c>
      <c r="R2071" s="83" t="s">
        <v>4408</v>
      </c>
      <c r="S2071" s="93">
        <v>41064</v>
      </c>
      <c r="T2071" s="83">
        <v>67274</v>
      </c>
      <c r="U2071" s="83" t="s">
        <v>21</v>
      </c>
      <c r="V2071" s="83" t="s">
        <v>4482</v>
      </c>
      <c r="W2071" s="171">
        <v>44074</v>
      </c>
      <c r="X2071" s="172" t="e">
        <f>+CONCATENATE(TEXT(#REF!,"yyyy"),"-",TEXT(#REF!,"mm"))</f>
        <v>#REF!</v>
      </c>
      <c r="Y2071" s="173" t="str">
        <f t="shared" si="322"/>
        <v>4</v>
      </c>
      <c r="Z2071" s="172" t="str">
        <f t="shared" si="323"/>
        <v>2020-07</v>
      </c>
      <c r="AA2071" s="170" t="e">
        <f>+VLOOKUP(Z2071,#REF!,2,FALSE)/VLOOKUP(X2071,#REF!,2,FALSE)</f>
        <v>#REF!</v>
      </c>
      <c r="AB2071" s="174" t="e">
        <f t="shared" si="324"/>
        <v>#REF!</v>
      </c>
      <c r="AC2071" s="174" t="e">
        <f t="shared" si="325"/>
        <v>#REF!</v>
      </c>
      <c r="AD2071" s="175" t="e">
        <f>+#REF!+365*Y2071</f>
        <v>#REF!</v>
      </c>
      <c r="AE2071" s="176" t="e">
        <f t="shared" si="326"/>
        <v>#REF!</v>
      </c>
      <c r="AF2071" s="170" t="e">
        <f>+VLOOKUP(CONCATENATE(TEXT(W2071,"yyyy"),"-",TEXT(W2071,"mm")),#REF!,2,0)</f>
        <v>#REF!</v>
      </c>
      <c r="AG2071" s="177" t="e">
        <f>+(AC2071*(1+'INFLAC PROYECTADA'!$B$8)^(AE2071))/((1+DEMANDADO!AF2071)^(AE2071))</f>
        <v>#REF!</v>
      </c>
      <c r="AH2071" s="169">
        <f>(0.2*VLOOKUP(D2071,'%.'!$A$1:$B$4,2,FALSE))+(0.35*VLOOKUP(E2071,'%.'!$A$1:$B$4,2,FALSE))+(0.1*VLOOKUP(F2071,'%.'!$A$1:$B$4,2,FALSE))+(0.35*VLOOKUP(G2071,'%.'!$A$1:$B$4,2,FALSE))</f>
        <v>0.36499999999999999</v>
      </c>
      <c r="AI2071" s="128" t="str">
        <f t="shared" si="331"/>
        <v>MEDIA</v>
      </c>
      <c r="AJ2071" s="128" t="str">
        <f t="shared" si="327"/>
        <v>Cuentas de Orden</v>
      </c>
      <c r="AK2071" s="178" t="e">
        <f t="shared" si="328"/>
        <v>#REF!</v>
      </c>
    </row>
    <row r="2072" spans="1:37" ht="30" customHeight="1" x14ac:dyDescent="0.25">
      <c r="A2072" s="115">
        <v>2071</v>
      </c>
      <c r="B2072" s="83" t="s">
        <v>4374</v>
      </c>
      <c r="C2072" s="126" t="s">
        <v>4375</v>
      </c>
      <c r="D2072" s="83" t="s">
        <v>48</v>
      </c>
      <c r="E2072" s="83" t="s">
        <v>48</v>
      </c>
      <c r="F2072" s="83" t="s">
        <v>48</v>
      </c>
      <c r="G2072" s="124" t="s">
        <v>48</v>
      </c>
      <c r="H2072" s="169">
        <f t="shared" si="329"/>
        <v>0.5</v>
      </c>
      <c r="I2072" s="170" t="str">
        <f t="shared" si="330"/>
        <v>MEDIA</v>
      </c>
      <c r="J2072" s="292">
        <v>15025000</v>
      </c>
      <c r="K2072" s="221">
        <v>0</v>
      </c>
      <c r="L2072" s="83" t="s">
        <v>128</v>
      </c>
      <c r="M2072" s="188"/>
      <c r="N2072" s="83" t="s">
        <v>509</v>
      </c>
      <c r="O2072" s="189" t="s">
        <v>509</v>
      </c>
      <c r="P2072" s="83" t="s">
        <v>1821</v>
      </c>
      <c r="Q2072" s="83" t="s">
        <v>163</v>
      </c>
      <c r="R2072" s="83" t="s">
        <v>4408</v>
      </c>
      <c r="S2072" s="93">
        <v>41064</v>
      </c>
      <c r="T2072" s="83">
        <v>67274</v>
      </c>
      <c r="U2072" s="83" t="s">
        <v>178</v>
      </c>
      <c r="V2072" s="83" t="s">
        <v>4482</v>
      </c>
      <c r="W2072" s="171">
        <v>44074</v>
      </c>
      <c r="X2072" s="172" t="e">
        <f>+CONCATENATE(TEXT(#REF!,"yyyy"),"-",TEXT(#REF!,"mm"))</f>
        <v>#REF!</v>
      </c>
      <c r="Y2072" s="173" t="str">
        <f t="shared" si="322"/>
        <v>4</v>
      </c>
      <c r="Z2072" s="172" t="str">
        <f t="shared" si="323"/>
        <v>2020-07</v>
      </c>
      <c r="AA2072" s="170" t="e">
        <f>+VLOOKUP(Z2072,#REF!,2,FALSE)/VLOOKUP(X2072,#REF!,2,FALSE)</f>
        <v>#REF!</v>
      </c>
      <c r="AB2072" s="174" t="e">
        <f t="shared" si="324"/>
        <v>#REF!</v>
      </c>
      <c r="AC2072" s="174" t="e">
        <f t="shared" si="325"/>
        <v>#REF!</v>
      </c>
      <c r="AD2072" s="175" t="e">
        <f>+#REF!+365*Y2072</f>
        <v>#REF!</v>
      </c>
      <c r="AE2072" s="176" t="e">
        <f t="shared" si="326"/>
        <v>#REF!</v>
      </c>
      <c r="AF2072" s="170" t="e">
        <f>+VLOOKUP(CONCATENATE(TEXT(W2072,"yyyy"),"-",TEXT(W2072,"mm")),#REF!,2,0)</f>
        <v>#REF!</v>
      </c>
      <c r="AG2072" s="177" t="e">
        <f>+(AC2072*(1+'INFLAC PROYECTADA'!$B$8)^(AE2072))/((1+DEMANDADO!AF2072)^(AE2072))</f>
        <v>#REF!</v>
      </c>
      <c r="AH2072" s="169">
        <f>(0.2*VLOOKUP(D2072,'%.'!$A$1:$B$4,2,FALSE))+(0.35*VLOOKUP(E2072,'%.'!$A$1:$B$4,2,FALSE))+(0.1*VLOOKUP(F2072,'%.'!$A$1:$B$4,2,FALSE))+(0.35*VLOOKUP(G2072,'%.'!$A$1:$B$4,2,FALSE))</f>
        <v>0.5</v>
      </c>
      <c r="AI2072" s="128" t="str">
        <f t="shared" si="331"/>
        <v>MEDIA</v>
      </c>
      <c r="AJ2072" s="128" t="str">
        <f t="shared" si="327"/>
        <v>Cuentas de Orden</v>
      </c>
      <c r="AK2072" s="178" t="e">
        <f t="shared" si="328"/>
        <v>#REF!</v>
      </c>
    </row>
    <row r="2073" spans="1:37" ht="30" customHeight="1" x14ac:dyDescent="0.25">
      <c r="A2073" s="115">
        <v>2072</v>
      </c>
      <c r="B2073" s="83" t="s">
        <v>4376</v>
      </c>
      <c r="C2073" s="126" t="s">
        <v>4377</v>
      </c>
      <c r="D2073" s="83" t="s">
        <v>48</v>
      </c>
      <c r="E2073" s="83" t="s">
        <v>48</v>
      </c>
      <c r="F2073" s="83" t="s">
        <v>48</v>
      </c>
      <c r="G2073" s="124" t="s">
        <v>1</v>
      </c>
      <c r="H2073" s="169">
        <f t="shared" si="329"/>
        <v>0.34250000000000003</v>
      </c>
      <c r="I2073" s="170" t="str">
        <f t="shared" si="330"/>
        <v>MEDIA</v>
      </c>
      <c r="J2073" s="292">
        <v>11043153</v>
      </c>
      <c r="K2073" s="221">
        <v>0</v>
      </c>
      <c r="L2073" s="83" t="s">
        <v>128</v>
      </c>
      <c r="M2073" s="188"/>
      <c r="N2073" s="83" t="s">
        <v>509</v>
      </c>
      <c r="O2073" s="189" t="s">
        <v>509</v>
      </c>
      <c r="P2073" s="83" t="s">
        <v>1821</v>
      </c>
      <c r="Q2073" s="83" t="s">
        <v>163</v>
      </c>
      <c r="R2073" s="83" t="s">
        <v>4408</v>
      </c>
      <c r="S2073" s="93">
        <v>41064</v>
      </c>
      <c r="T2073" s="83">
        <v>67274</v>
      </c>
      <c r="U2073" s="83" t="s">
        <v>171</v>
      </c>
      <c r="V2073" s="83" t="s">
        <v>4482</v>
      </c>
      <c r="W2073" s="171">
        <v>44074</v>
      </c>
      <c r="X2073" s="172" t="e">
        <f>+CONCATENATE(TEXT(#REF!,"yyyy"),"-",TEXT(#REF!,"mm"))</f>
        <v>#REF!</v>
      </c>
      <c r="Y2073" s="173" t="str">
        <f t="shared" si="322"/>
        <v>4</v>
      </c>
      <c r="Z2073" s="172" t="str">
        <f t="shared" si="323"/>
        <v>2020-07</v>
      </c>
      <c r="AA2073" s="170" t="e">
        <f>+VLOOKUP(Z2073,#REF!,2,FALSE)/VLOOKUP(X2073,#REF!,2,FALSE)</f>
        <v>#REF!</v>
      </c>
      <c r="AB2073" s="174" t="e">
        <f t="shared" si="324"/>
        <v>#REF!</v>
      </c>
      <c r="AC2073" s="174" t="e">
        <f t="shared" si="325"/>
        <v>#REF!</v>
      </c>
      <c r="AD2073" s="175" t="e">
        <f>+#REF!+365*Y2073</f>
        <v>#REF!</v>
      </c>
      <c r="AE2073" s="176" t="e">
        <f t="shared" si="326"/>
        <v>#REF!</v>
      </c>
      <c r="AF2073" s="170" t="e">
        <f>+VLOOKUP(CONCATENATE(TEXT(W2073,"yyyy"),"-",TEXT(W2073,"mm")),#REF!,2,0)</f>
        <v>#REF!</v>
      </c>
      <c r="AG2073" s="177" t="e">
        <f>+(AC2073*(1+'INFLAC PROYECTADA'!$B$8)^(AE2073))/((1+DEMANDADO!AF2073)^(AE2073))</f>
        <v>#REF!</v>
      </c>
      <c r="AH2073" s="169">
        <f>(0.2*VLOOKUP(D2073,'%.'!$A$1:$B$4,2,FALSE))+(0.35*VLOOKUP(E2073,'%.'!$A$1:$B$4,2,FALSE))+(0.1*VLOOKUP(F2073,'%.'!$A$1:$B$4,2,FALSE))+(0.35*VLOOKUP(G2073,'%.'!$A$1:$B$4,2,FALSE))</f>
        <v>0.34250000000000003</v>
      </c>
      <c r="AI2073" s="128" t="str">
        <f t="shared" si="331"/>
        <v>MEDIA</v>
      </c>
      <c r="AJ2073" s="128" t="str">
        <f t="shared" si="327"/>
        <v>Cuentas de Orden</v>
      </c>
      <c r="AK2073" s="178" t="e">
        <f t="shared" si="328"/>
        <v>#REF!</v>
      </c>
    </row>
    <row r="2074" spans="1:37" ht="30" customHeight="1" x14ac:dyDescent="0.25">
      <c r="A2074" s="115">
        <v>2073</v>
      </c>
      <c r="B2074" s="83" t="s">
        <v>4378</v>
      </c>
      <c r="C2074" s="126" t="s">
        <v>4379</v>
      </c>
      <c r="D2074" s="83" t="s">
        <v>48</v>
      </c>
      <c r="E2074" s="83" t="s">
        <v>48</v>
      </c>
      <c r="F2074" s="83" t="s">
        <v>48</v>
      </c>
      <c r="G2074" s="124" t="s">
        <v>1</v>
      </c>
      <c r="H2074" s="169">
        <f t="shared" si="329"/>
        <v>0.34250000000000003</v>
      </c>
      <c r="I2074" s="170" t="str">
        <f t="shared" si="330"/>
        <v>MEDIA</v>
      </c>
      <c r="J2074" s="292">
        <v>4343475</v>
      </c>
      <c r="K2074" s="221">
        <v>0</v>
      </c>
      <c r="L2074" s="83" t="s">
        <v>128</v>
      </c>
      <c r="M2074" s="188"/>
      <c r="N2074" s="83" t="s">
        <v>509</v>
      </c>
      <c r="O2074" s="189" t="s">
        <v>509</v>
      </c>
      <c r="P2074" s="83" t="s">
        <v>407</v>
      </c>
      <c r="Q2074" s="83" t="s">
        <v>163</v>
      </c>
      <c r="R2074" s="83" t="s">
        <v>4408</v>
      </c>
      <c r="S2074" s="93">
        <v>41064</v>
      </c>
      <c r="T2074" s="83">
        <v>67274</v>
      </c>
      <c r="U2074" s="83" t="s">
        <v>171</v>
      </c>
      <c r="V2074" s="83" t="s">
        <v>4482</v>
      </c>
      <c r="W2074" s="171">
        <v>44074</v>
      </c>
      <c r="X2074" s="172" t="e">
        <f>+CONCATENATE(TEXT(#REF!,"yyyy"),"-",TEXT(#REF!,"mm"))</f>
        <v>#REF!</v>
      </c>
      <c r="Y2074" s="173" t="str">
        <f t="shared" si="322"/>
        <v>3</v>
      </c>
      <c r="Z2074" s="172" t="str">
        <f t="shared" si="323"/>
        <v>2020-07</v>
      </c>
      <c r="AA2074" s="170" t="e">
        <f>+VLOOKUP(Z2074,#REF!,2,FALSE)/VLOOKUP(X2074,#REF!,2,FALSE)</f>
        <v>#REF!</v>
      </c>
      <c r="AB2074" s="174" t="e">
        <f t="shared" si="324"/>
        <v>#REF!</v>
      </c>
      <c r="AC2074" s="174" t="e">
        <f t="shared" si="325"/>
        <v>#REF!</v>
      </c>
      <c r="AD2074" s="175" t="e">
        <f>+#REF!+365*Y2074</f>
        <v>#REF!</v>
      </c>
      <c r="AE2074" s="176" t="e">
        <f t="shared" si="326"/>
        <v>#REF!</v>
      </c>
      <c r="AF2074" s="170" t="e">
        <f>+VLOOKUP(CONCATENATE(TEXT(W2074,"yyyy"),"-",TEXT(W2074,"mm")),#REF!,2,0)</f>
        <v>#REF!</v>
      </c>
      <c r="AG2074" s="177" t="e">
        <f>+(AC2074*(1+'INFLAC PROYECTADA'!$B$8)^(AE2074))/((1+DEMANDADO!AF2074)^(AE2074))</f>
        <v>#REF!</v>
      </c>
      <c r="AH2074" s="169">
        <f>(0.2*VLOOKUP(D2074,'%.'!$A$1:$B$4,2,FALSE))+(0.35*VLOOKUP(E2074,'%.'!$A$1:$B$4,2,FALSE))+(0.1*VLOOKUP(F2074,'%.'!$A$1:$B$4,2,FALSE))+(0.35*VLOOKUP(G2074,'%.'!$A$1:$B$4,2,FALSE))</f>
        <v>0.34250000000000003</v>
      </c>
      <c r="AI2074" s="128" t="str">
        <f t="shared" si="331"/>
        <v>MEDIA</v>
      </c>
      <c r="AJ2074" s="128" t="str">
        <f t="shared" si="327"/>
        <v>Cuentas de Orden</v>
      </c>
      <c r="AK2074" s="178" t="e">
        <f t="shared" si="328"/>
        <v>#REF!</v>
      </c>
    </row>
    <row r="2075" spans="1:37" ht="30" customHeight="1" x14ac:dyDescent="0.25">
      <c r="A2075" s="115">
        <v>2074</v>
      </c>
      <c r="B2075" s="83" t="s">
        <v>4380</v>
      </c>
      <c r="C2075" s="126" t="s">
        <v>4381</v>
      </c>
      <c r="D2075" s="83" t="s">
        <v>48</v>
      </c>
      <c r="E2075" s="83" t="s">
        <v>48</v>
      </c>
      <c r="F2075" s="83" t="s">
        <v>48</v>
      </c>
      <c r="G2075" s="124" t="s">
        <v>48</v>
      </c>
      <c r="H2075" s="169">
        <f t="shared" si="329"/>
        <v>0.5</v>
      </c>
      <c r="I2075" s="170" t="str">
        <f t="shared" si="330"/>
        <v>MEDIA</v>
      </c>
      <c r="J2075" s="292">
        <v>14030000</v>
      </c>
      <c r="K2075" s="221">
        <v>0</v>
      </c>
      <c r="L2075" s="83" t="s">
        <v>128</v>
      </c>
      <c r="M2075" s="188"/>
      <c r="N2075" s="83" t="s">
        <v>509</v>
      </c>
      <c r="O2075" s="189" t="s">
        <v>509</v>
      </c>
      <c r="P2075" s="83" t="s">
        <v>1821</v>
      </c>
      <c r="Q2075" s="83" t="s">
        <v>163</v>
      </c>
      <c r="R2075" s="83" t="s">
        <v>4408</v>
      </c>
      <c r="S2075" s="93">
        <v>41064</v>
      </c>
      <c r="T2075" s="83">
        <v>67274</v>
      </c>
      <c r="U2075" s="83" t="s">
        <v>178</v>
      </c>
      <c r="V2075" s="83" t="s">
        <v>4482</v>
      </c>
      <c r="W2075" s="171">
        <v>44074</v>
      </c>
      <c r="X2075" s="172" t="e">
        <f>+CONCATENATE(TEXT(#REF!,"yyyy"),"-",TEXT(#REF!,"mm"))</f>
        <v>#REF!</v>
      </c>
      <c r="Y2075" s="173" t="str">
        <f t="shared" si="322"/>
        <v>4</v>
      </c>
      <c r="Z2075" s="172" t="str">
        <f t="shared" si="323"/>
        <v>2020-07</v>
      </c>
      <c r="AA2075" s="170" t="e">
        <f>+VLOOKUP(Z2075,#REF!,2,FALSE)/VLOOKUP(X2075,#REF!,2,FALSE)</f>
        <v>#REF!</v>
      </c>
      <c r="AB2075" s="174" t="e">
        <f t="shared" si="324"/>
        <v>#REF!</v>
      </c>
      <c r="AC2075" s="174" t="e">
        <f t="shared" si="325"/>
        <v>#REF!</v>
      </c>
      <c r="AD2075" s="175" t="e">
        <f>+#REF!+365*Y2075</f>
        <v>#REF!</v>
      </c>
      <c r="AE2075" s="176" t="e">
        <f t="shared" si="326"/>
        <v>#REF!</v>
      </c>
      <c r="AF2075" s="170" t="e">
        <f>+VLOOKUP(CONCATENATE(TEXT(W2075,"yyyy"),"-",TEXT(W2075,"mm")),#REF!,2,0)</f>
        <v>#REF!</v>
      </c>
      <c r="AG2075" s="177" t="e">
        <f>+(AC2075*(1+'INFLAC PROYECTADA'!$B$8)^(AE2075))/((1+DEMANDADO!AF2075)^(AE2075))</f>
        <v>#REF!</v>
      </c>
      <c r="AH2075" s="169">
        <f>(0.2*VLOOKUP(D2075,'%.'!$A$1:$B$4,2,FALSE))+(0.35*VLOOKUP(E2075,'%.'!$A$1:$B$4,2,FALSE))+(0.1*VLOOKUP(F2075,'%.'!$A$1:$B$4,2,FALSE))+(0.35*VLOOKUP(G2075,'%.'!$A$1:$B$4,2,FALSE))</f>
        <v>0.5</v>
      </c>
      <c r="AI2075" s="128" t="str">
        <f t="shared" si="331"/>
        <v>MEDIA</v>
      </c>
      <c r="AJ2075" s="128" t="str">
        <f t="shared" si="327"/>
        <v>Cuentas de Orden</v>
      </c>
      <c r="AK2075" s="178" t="e">
        <f t="shared" si="328"/>
        <v>#REF!</v>
      </c>
    </row>
    <row r="2076" spans="1:37" ht="30" customHeight="1" x14ac:dyDescent="0.25">
      <c r="A2076" s="115">
        <v>2075</v>
      </c>
      <c r="B2076" s="83" t="s">
        <v>4382</v>
      </c>
      <c r="C2076" s="126" t="s">
        <v>4383</v>
      </c>
      <c r="D2076" s="83" t="s">
        <v>0</v>
      </c>
      <c r="E2076" s="83" t="s">
        <v>0</v>
      </c>
      <c r="F2076" s="83" t="s">
        <v>0</v>
      </c>
      <c r="G2076" s="124" t="s">
        <v>0</v>
      </c>
      <c r="H2076" s="169">
        <f t="shared" si="329"/>
        <v>1</v>
      </c>
      <c r="I2076" s="170" t="str">
        <f t="shared" si="330"/>
        <v>ALTA</v>
      </c>
      <c r="J2076" s="292">
        <v>353459633</v>
      </c>
      <c r="K2076" s="221">
        <v>0</v>
      </c>
      <c r="L2076" s="83" t="s">
        <v>129</v>
      </c>
      <c r="M2076" s="188"/>
      <c r="N2076" s="83" t="s">
        <v>509</v>
      </c>
      <c r="O2076" s="189" t="s">
        <v>509</v>
      </c>
      <c r="P2076" s="83" t="s">
        <v>408</v>
      </c>
      <c r="Q2076" s="83" t="s">
        <v>163</v>
      </c>
      <c r="R2076" s="83" t="s">
        <v>4408</v>
      </c>
      <c r="S2076" s="93">
        <v>41064</v>
      </c>
      <c r="T2076" s="83">
        <v>67274</v>
      </c>
      <c r="U2076" s="83" t="s">
        <v>21</v>
      </c>
      <c r="V2076" s="83" t="s">
        <v>4482</v>
      </c>
      <c r="W2076" s="171">
        <v>44074</v>
      </c>
      <c r="X2076" s="172" t="e">
        <f>+CONCATENATE(TEXT(#REF!,"yyyy"),"-",TEXT(#REF!,"mm"))</f>
        <v>#REF!</v>
      </c>
      <c r="Y2076" s="173" t="str">
        <f t="shared" si="322"/>
        <v>5</v>
      </c>
      <c r="Z2076" s="172" t="str">
        <f t="shared" si="323"/>
        <v>2020-07</v>
      </c>
      <c r="AA2076" s="170" t="e">
        <f>+VLOOKUP(Z2076,#REF!,2,FALSE)/VLOOKUP(X2076,#REF!,2,FALSE)</f>
        <v>#REF!</v>
      </c>
      <c r="AB2076" s="174" t="e">
        <f t="shared" si="324"/>
        <v>#REF!</v>
      </c>
      <c r="AC2076" s="174" t="e">
        <f t="shared" si="325"/>
        <v>#REF!</v>
      </c>
      <c r="AD2076" s="175" t="e">
        <f>+#REF!+365*Y2076</f>
        <v>#REF!</v>
      </c>
      <c r="AE2076" s="176" t="e">
        <f t="shared" si="326"/>
        <v>#REF!</v>
      </c>
      <c r="AF2076" s="170" t="e">
        <f>+VLOOKUP(CONCATENATE(TEXT(W2076,"yyyy"),"-",TEXT(W2076,"mm")),#REF!,2,0)</f>
        <v>#REF!</v>
      </c>
      <c r="AG2076" s="177" t="e">
        <f>+(AC2076*(1+'INFLAC PROYECTADA'!$B$8)^(AE2076))/((1+DEMANDADO!AF2076)^(AE2076))</f>
        <v>#REF!</v>
      </c>
      <c r="AH2076" s="169">
        <f>(0.2*VLOOKUP(D2076,'%.'!$A$1:$B$4,2,FALSE))+(0.35*VLOOKUP(E2076,'%.'!$A$1:$B$4,2,FALSE))+(0.1*VLOOKUP(F2076,'%.'!$A$1:$B$4,2,FALSE))+(0.35*VLOOKUP(G2076,'%.'!$A$1:$B$4,2,FALSE))</f>
        <v>1</v>
      </c>
      <c r="AI2076" s="128" t="str">
        <f t="shared" si="331"/>
        <v>ALTA</v>
      </c>
      <c r="AJ2076" s="128" t="str">
        <f t="shared" si="327"/>
        <v>Provisión contable</v>
      </c>
      <c r="AK2076" s="178" t="e">
        <f t="shared" si="328"/>
        <v>#REF!</v>
      </c>
    </row>
    <row r="2077" spans="1:37" ht="30" customHeight="1" x14ac:dyDescent="0.25">
      <c r="A2077" s="115">
        <v>2076</v>
      </c>
      <c r="B2077" s="83" t="s">
        <v>4384</v>
      </c>
      <c r="C2077" s="126" t="s">
        <v>4367</v>
      </c>
      <c r="D2077" s="83" t="s">
        <v>0</v>
      </c>
      <c r="E2077" s="83" t="s">
        <v>0</v>
      </c>
      <c r="F2077" s="83" t="s">
        <v>0</v>
      </c>
      <c r="G2077" s="124" t="s">
        <v>0</v>
      </c>
      <c r="H2077" s="169">
        <f t="shared" si="329"/>
        <v>1</v>
      </c>
      <c r="I2077" s="170" t="str">
        <f t="shared" si="330"/>
        <v>ALTA</v>
      </c>
      <c r="J2077" s="292">
        <v>43000000</v>
      </c>
      <c r="K2077" s="221">
        <v>0</v>
      </c>
      <c r="L2077" s="83" t="s">
        <v>129</v>
      </c>
      <c r="M2077" s="188"/>
      <c r="N2077" s="83" t="s">
        <v>509</v>
      </c>
      <c r="O2077" s="189" t="s">
        <v>509</v>
      </c>
      <c r="P2077" s="83" t="s">
        <v>1821</v>
      </c>
      <c r="Q2077" s="83" t="s">
        <v>163</v>
      </c>
      <c r="R2077" s="83" t="s">
        <v>4408</v>
      </c>
      <c r="S2077" s="93">
        <v>41064</v>
      </c>
      <c r="T2077" s="83">
        <v>67274</v>
      </c>
      <c r="U2077" s="83" t="s">
        <v>171</v>
      </c>
      <c r="V2077" s="83" t="s">
        <v>4482</v>
      </c>
      <c r="W2077" s="171">
        <v>44074</v>
      </c>
      <c r="X2077" s="172" t="e">
        <f>+CONCATENATE(TEXT(#REF!,"yyyy"),"-",TEXT(#REF!,"mm"))</f>
        <v>#REF!</v>
      </c>
      <c r="Y2077" s="173" t="str">
        <f t="shared" si="322"/>
        <v>4</v>
      </c>
      <c r="Z2077" s="172" t="str">
        <f t="shared" si="323"/>
        <v>2020-07</v>
      </c>
      <c r="AA2077" s="170" t="e">
        <f>+VLOOKUP(Z2077,#REF!,2,FALSE)/VLOOKUP(X2077,#REF!,2,FALSE)</f>
        <v>#REF!</v>
      </c>
      <c r="AB2077" s="174" t="e">
        <f t="shared" si="324"/>
        <v>#REF!</v>
      </c>
      <c r="AC2077" s="174" t="e">
        <f t="shared" si="325"/>
        <v>#REF!</v>
      </c>
      <c r="AD2077" s="175" t="e">
        <f>+#REF!+365*Y2077</f>
        <v>#REF!</v>
      </c>
      <c r="AE2077" s="176" t="e">
        <f t="shared" si="326"/>
        <v>#REF!</v>
      </c>
      <c r="AF2077" s="170" t="e">
        <f>+VLOOKUP(CONCATENATE(TEXT(W2077,"yyyy"),"-",TEXT(W2077,"mm")),#REF!,2,0)</f>
        <v>#REF!</v>
      </c>
      <c r="AG2077" s="177" t="e">
        <f>+(AC2077*(1+'INFLAC PROYECTADA'!$B$8)^(AE2077))/((1+DEMANDADO!AF2077)^(AE2077))</f>
        <v>#REF!</v>
      </c>
      <c r="AH2077" s="169">
        <f>(0.2*VLOOKUP(D2077,'%.'!$A$1:$B$4,2,FALSE))+(0.35*VLOOKUP(E2077,'%.'!$A$1:$B$4,2,FALSE))+(0.1*VLOOKUP(F2077,'%.'!$A$1:$B$4,2,FALSE))+(0.35*VLOOKUP(G2077,'%.'!$A$1:$B$4,2,FALSE))</f>
        <v>1</v>
      </c>
      <c r="AI2077" s="128" t="str">
        <f t="shared" si="331"/>
        <v>ALTA</v>
      </c>
      <c r="AJ2077" s="128" t="str">
        <f t="shared" si="327"/>
        <v>Provisión contable</v>
      </c>
      <c r="AK2077" s="178" t="e">
        <f t="shared" si="328"/>
        <v>#REF!</v>
      </c>
    </row>
    <row r="2078" spans="1:37" ht="30" customHeight="1" x14ac:dyDescent="0.25">
      <c r="A2078" s="115">
        <v>2077</v>
      </c>
      <c r="B2078" s="83" t="s">
        <v>4385</v>
      </c>
      <c r="C2078" s="126" t="s">
        <v>4386</v>
      </c>
      <c r="D2078" s="83" t="s">
        <v>48</v>
      </c>
      <c r="E2078" s="83" t="s">
        <v>48</v>
      </c>
      <c r="F2078" s="83" t="s">
        <v>48</v>
      </c>
      <c r="G2078" s="124" t="s">
        <v>48</v>
      </c>
      <c r="H2078" s="169">
        <f t="shared" si="329"/>
        <v>0.5</v>
      </c>
      <c r="I2078" s="170" t="str">
        <f t="shared" si="330"/>
        <v>MEDIA</v>
      </c>
      <c r="J2078" s="292">
        <v>5891238</v>
      </c>
      <c r="K2078" s="221">
        <v>0</v>
      </c>
      <c r="L2078" s="83" t="s">
        <v>128</v>
      </c>
      <c r="M2078" s="188"/>
      <c r="N2078" s="83" t="s">
        <v>509</v>
      </c>
      <c r="O2078" s="189" t="s">
        <v>509</v>
      </c>
      <c r="P2078" s="83" t="s">
        <v>1821</v>
      </c>
      <c r="Q2078" s="83" t="s">
        <v>163</v>
      </c>
      <c r="R2078" s="83" t="s">
        <v>4408</v>
      </c>
      <c r="S2078" s="93">
        <v>41064</v>
      </c>
      <c r="T2078" s="83">
        <v>67274</v>
      </c>
      <c r="U2078" s="83" t="s">
        <v>171</v>
      </c>
      <c r="V2078" s="83" t="s">
        <v>4482</v>
      </c>
      <c r="W2078" s="171">
        <v>44074</v>
      </c>
      <c r="X2078" s="172" t="e">
        <f>+CONCATENATE(TEXT(#REF!,"yyyy"),"-",TEXT(#REF!,"mm"))</f>
        <v>#REF!</v>
      </c>
      <c r="Y2078" s="173" t="str">
        <f t="shared" si="322"/>
        <v>4</v>
      </c>
      <c r="Z2078" s="172" t="str">
        <f t="shared" si="323"/>
        <v>2020-07</v>
      </c>
      <c r="AA2078" s="170" t="e">
        <f>+VLOOKUP(Z2078,#REF!,2,FALSE)/VLOOKUP(X2078,#REF!,2,FALSE)</f>
        <v>#REF!</v>
      </c>
      <c r="AB2078" s="174" t="e">
        <f t="shared" si="324"/>
        <v>#REF!</v>
      </c>
      <c r="AC2078" s="174" t="e">
        <f t="shared" si="325"/>
        <v>#REF!</v>
      </c>
      <c r="AD2078" s="175" t="e">
        <f>+#REF!+365*Y2078</f>
        <v>#REF!</v>
      </c>
      <c r="AE2078" s="176" t="e">
        <f t="shared" si="326"/>
        <v>#REF!</v>
      </c>
      <c r="AF2078" s="170" t="e">
        <f>+VLOOKUP(CONCATENATE(TEXT(W2078,"yyyy"),"-",TEXT(W2078,"mm")),#REF!,2,0)</f>
        <v>#REF!</v>
      </c>
      <c r="AG2078" s="177" t="e">
        <f>+(AC2078*(1+'INFLAC PROYECTADA'!$B$8)^(AE2078))/((1+DEMANDADO!AF2078)^(AE2078))</f>
        <v>#REF!</v>
      </c>
      <c r="AH2078" s="169">
        <f>(0.2*VLOOKUP(D2078,'%.'!$A$1:$B$4,2,FALSE))+(0.35*VLOOKUP(E2078,'%.'!$A$1:$B$4,2,FALSE))+(0.1*VLOOKUP(F2078,'%.'!$A$1:$B$4,2,FALSE))+(0.35*VLOOKUP(G2078,'%.'!$A$1:$B$4,2,FALSE))</f>
        <v>0.5</v>
      </c>
      <c r="AI2078" s="128" t="str">
        <f t="shared" si="331"/>
        <v>MEDIA</v>
      </c>
      <c r="AJ2078" s="128" t="str">
        <f t="shared" si="327"/>
        <v>Cuentas de Orden</v>
      </c>
      <c r="AK2078" s="178" t="e">
        <f t="shared" si="328"/>
        <v>#REF!</v>
      </c>
    </row>
    <row r="2079" spans="1:37" ht="30" customHeight="1" x14ac:dyDescent="0.25">
      <c r="A2079" s="115">
        <v>2078</v>
      </c>
      <c r="B2079" s="83" t="s">
        <v>1866</v>
      </c>
      <c r="C2079" s="126" t="s">
        <v>4387</v>
      </c>
      <c r="D2079" s="83" t="s">
        <v>48</v>
      </c>
      <c r="E2079" s="83" t="s">
        <v>48</v>
      </c>
      <c r="F2079" s="83" t="s">
        <v>1</v>
      </c>
      <c r="G2079" s="124" t="s">
        <v>48</v>
      </c>
      <c r="H2079" s="169">
        <f t="shared" si="329"/>
        <v>0.45500000000000002</v>
      </c>
      <c r="I2079" s="170" t="str">
        <f t="shared" si="330"/>
        <v>MEDIA</v>
      </c>
      <c r="J2079" s="292">
        <v>19682415</v>
      </c>
      <c r="K2079" s="221">
        <v>0</v>
      </c>
      <c r="L2079" s="83" t="s">
        <v>129</v>
      </c>
      <c r="M2079" s="188"/>
      <c r="N2079" s="83" t="s">
        <v>509</v>
      </c>
      <c r="O2079" s="189" t="s">
        <v>509</v>
      </c>
      <c r="P2079" s="83" t="s">
        <v>1821</v>
      </c>
      <c r="Q2079" s="83" t="s">
        <v>163</v>
      </c>
      <c r="R2079" s="83" t="s">
        <v>4408</v>
      </c>
      <c r="S2079" s="93">
        <v>41064</v>
      </c>
      <c r="T2079" s="83">
        <v>67274</v>
      </c>
      <c r="U2079" s="83" t="s">
        <v>171</v>
      </c>
      <c r="V2079" s="83" t="s">
        <v>4482</v>
      </c>
      <c r="W2079" s="171">
        <v>44074</v>
      </c>
      <c r="X2079" s="172" t="e">
        <f>+CONCATENATE(TEXT(#REF!,"yyyy"),"-",TEXT(#REF!,"mm"))</f>
        <v>#REF!</v>
      </c>
      <c r="Y2079" s="173" t="str">
        <f t="shared" si="322"/>
        <v>4</v>
      </c>
      <c r="Z2079" s="172" t="str">
        <f t="shared" si="323"/>
        <v>2020-07</v>
      </c>
      <c r="AA2079" s="170" t="e">
        <f>+VLOOKUP(Z2079,#REF!,2,FALSE)/VLOOKUP(X2079,#REF!,2,FALSE)</f>
        <v>#REF!</v>
      </c>
      <c r="AB2079" s="174" t="e">
        <f t="shared" si="324"/>
        <v>#REF!</v>
      </c>
      <c r="AC2079" s="174" t="e">
        <f t="shared" si="325"/>
        <v>#REF!</v>
      </c>
      <c r="AD2079" s="175" t="e">
        <f>+#REF!+365*Y2079</f>
        <v>#REF!</v>
      </c>
      <c r="AE2079" s="176" t="e">
        <f t="shared" si="326"/>
        <v>#REF!</v>
      </c>
      <c r="AF2079" s="170" t="e">
        <f>+VLOOKUP(CONCATENATE(TEXT(W2079,"yyyy"),"-",TEXT(W2079,"mm")),#REF!,2,0)</f>
        <v>#REF!</v>
      </c>
      <c r="AG2079" s="177" t="e">
        <f>+(AC2079*(1+'INFLAC PROYECTADA'!$B$8)^(AE2079))/((1+DEMANDADO!AF2079)^(AE2079))</f>
        <v>#REF!</v>
      </c>
      <c r="AH2079" s="169">
        <f>(0.2*VLOOKUP(D2079,'%.'!$A$1:$B$4,2,FALSE))+(0.35*VLOOKUP(E2079,'%.'!$A$1:$B$4,2,FALSE))+(0.1*VLOOKUP(F2079,'%.'!$A$1:$B$4,2,FALSE))+(0.35*VLOOKUP(G2079,'%.'!$A$1:$B$4,2,FALSE))</f>
        <v>0.45500000000000002</v>
      </c>
      <c r="AI2079" s="128" t="str">
        <f t="shared" si="331"/>
        <v>MEDIA</v>
      </c>
      <c r="AJ2079" s="128" t="str">
        <f t="shared" si="327"/>
        <v>Cuentas de Orden</v>
      </c>
      <c r="AK2079" s="178" t="e">
        <f t="shared" si="328"/>
        <v>#REF!</v>
      </c>
    </row>
    <row r="2080" spans="1:37" ht="30" customHeight="1" x14ac:dyDescent="0.25">
      <c r="A2080" s="115">
        <v>2079</v>
      </c>
      <c r="B2080" s="83" t="s">
        <v>688</v>
      </c>
      <c r="C2080" s="126" t="s">
        <v>4388</v>
      </c>
      <c r="D2080" s="83" t="s">
        <v>1</v>
      </c>
      <c r="E2080" s="83" t="s">
        <v>48</v>
      </c>
      <c r="F2080" s="83" t="s">
        <v>48</v>
      </c>
      <c r="G2080" s="124" t="s">
        <v>48</v>
      </c>
      <c r="H2080" s="169">
        <f t="shared" si="329"/>
        <v>0.41</v>
      </c>
      <c r="I2080" s="170" t="str">
        <f t="shared" si="330"/>
        <v>MEDIA</v>
      </c>
      <c r="J2080" s="292">
        <v>306891980</v>
      </c>
      <c r="K2080" s="221">
        <v>0</v>
      </c>
      <c r="L2080" s="83" t="s">
        <v>128</v>
      </c>
      <c r="M2080" s="188"/>
      <c r="N2080" s="83" t="s">
        <v>511</v>
      </c>
      <c r="O2080" s="189" t="s">
        <v>511</v>
      </c>
      <c r="P2080" s="83" t="s">
        <v>1821</v>
      </c>
      <c r="Q2080" s="83" t="s">
        <v>163</v>
      </c>
      <c r="R2080" s="83" t="s">
        <v>4408</v>
      </c>
      <c r="S2080" s="93">
        <v>41064</v>
      </c>
      <c r="T2080" s="83">
        <v>67274</v>
      </c>
      <c r="U2080" s="83" t="s">
        <v>21</v>
      </c>
      <c r="V2080" s="83" t="s">
        <v>4482</v>
      </c>
      <c r="W2080" s="171">
        <v>44074</v>
      </c>
      <c r="X2080" s="172" t="e">
        <f>+CONCATENATE(TEXT(#REF!,"yyyy"),"-",TEXT(#REF!,"mm"))</f>
        <v>#REF!</v>
      </c>
      <c r="Y2080" s="173" t="str">
        <f t="shared" si="322"/>
        <v>4</v>
      </c>
      <c r="Z2080" s="172" t="str">
        <f t="shared" si="323"/>
        <v>2020-07</v>
      </c>
      <c r="AA2080" s="170" t="e">
        <f>+VLOOKUP(Z2080,#REF!,2,FALSE)/VLOOKUP(X2080,#REF!,2,FALSE)</f>
        <v>#REF!</v>
      </c>
      <c r="AB2080" s="174" t="e">
        <f t="shared" si="324"/>
        <v>#REF!</v>
      </c>
      <c r="AC2080" s="174" t="e">
        <f t="shared" si="325"/>
        <v>#REF!</v>
      </c>
      <c r="AD2080" s="175" t="e">
        <f>+#REF!+365*Y2080</f>
        <v>#REF!</v>
      </c>
      <c r="AE2080" s="176" t="e">
        <f t="shared" si="326"/>
        <v>#REF!</v>
      </c>
      <c r="AF2080" s="170" t="e">
        <f>+VLOOKUP(CONCATENATE(TEXT(W2080,"yyyy"),"-",TEXT(W2080,"mm")),#REF!,2,0)</f>
        <v>#REF!</v>
      </c>
      <c r="AG2080" s="177" t="e">
        <f>+(AC2080*(1+'INFLAC PROYECTADA'!$B$8)^(AE2080))/((1+DEMANDADO!AF2080)^(AE2080))</f>
        <v>#REF!</v>
      </c>
      <c r="AH2080" s="169">
        <f>(0.2*VLOOKUP(D2080,'%.'!$A$1:$B$4,2,FALSE))+(0.35*VLOOKUP(E2080,'%.'!$A$1:$B$4,2,FALSE))+(0.1*VLOOKUP(F2080,'%.'!$A$1:$B$4,2,FALSE))+(0.35*VLOOKUP(G2080,'%.'!$A$1:$B$4,2,FALSE))</f>
        <v>0.41</v>
      </c>
      <c r="AI2080" s="128" t="str">
        <f t="shared" si="331"/>
        <v>MEDIA</v>
      </c>
      <c r="AJ2080" s="128" t="str">
        <f t="shared" si="327"/>
        <v>Cuentas de Orden</v>
      </c>
      <c r="AK2080" s="178" t="e">
        <f t="shared" si="328"/>
        <v>#REF!</v>
      </c>
    </row>
    <row r="2081" spans="1:37" ht="30" customHeight="1" x14ac:dyDescent="0.25">
      <c r="A2081" s="115">
        <v>2080</v>
      </c>
      <c r="B2081" s="83" t="s">
        <v>4389</v>
      </c>
      <c r="C2081" s="126" t="s">
        <v>4390</v>
      </c>
      <c r="D2081" s="83" t="s">
        <v>48</v>
      </c>
      <c r="E2081" s="83" t="s">
        <v>48</v>
      </c>
      <c r="F2081" s="83" t="s">
        <v>48</v>
      </c>
      <c r="G2081" s="124" t="s">
        <v>48</v>
      </c>
      <c r="H2081" s="169">
        <f t="shared" si="329"/>
        <v>0.5</v>
      </c>
      <c r="I2081" s="170" t="str">
        <f t="shared" si="330"/>
        <v>MEDIA</v>
      </c>
      <c r="J2081" s="292">
        <v>206008171</v>
      </c>
      <c r="K2081" s="221">
        <v>0</v>
      </c>
      <c r="L2081" s="83" t="s">
        <v>128</v>
      </c>
      <c r="M2081" s="188"/>
      <c r="N2081" s="83" t="s">
        <v>509</v>
      </c>
      <c r="O2081" s="189" t="s">
        <v>509</v>
      </c>
      <c r="P2081" s="83" t="s">
        <v>408</v>
      </c>
      <c r="Q2081" s="83" t="s">
        <v>163</v>
      </c>
      <c r="R2081" s="83" t="s">
        <v>4408</v>
      </c>
      <c r="S2081" s="93">
        <v>41064</v>
      </c>
      <c r="T2081" s="83">
        <v>67274</v>
      </c>
      <c r="U2081" s="83" t="s">
        <v>171</v>
      </c>
      <c r="V2081" s="83" t="s">
        <v>4482</v>
      </c>
      <c r="W2081" s="171">
        <v>44074</v>
      </c>
      <c r="X2081" s="172" t="e">
        <f>+CONCATENATE(TEXT(#REF!,"yyyy"),"-",TEXT(#REF!,"mm"))</f>
        <v>#REF!</v>
      </c>
      <c r="Y2081" s="173" t="str">
        <f t="shared" si="322"/>
        <v>5</v>
      </c>
      <c r="Z2081" s="172" t="str">
        <f t="shared" si="323"/>
        <v>2020-07</v>
      </c>
      <c r="AA2081" s="170" t="e">
        <f>+VLOOKUP(Z2081,#REF!,2,FALSE)/VLOOKUP(X2081,#REF!,2,FALSE)</f>
        <v>#REF!</v>
      </c>
      <c r="AB2081" s="174" t="e">
        <f t="shared" si="324"/>
        <v>#REF!</v>
      </c>
      <c r="AC2081" s="174" t="e">
        <f t="shared" si="325"/>
        <v>#REF!</v>
      </c>
      <c r="AD2081" s="175" t="e">
        <f>+#REF!+365*Y2081</f>
        <v>#REF!</v>
      </c>
      <c r="AE2081" s="176" t="e">
        <f t="shared" si="326"/>
        <v>#REF!</v>
      </c>
      <c r="AF2081" s="170" t="e">
        <f>+VLOOKUP(CONCATENATE(TEXT(W2081,"yyyy"),"-",TEXT(W2081,"mm")),#REF!,2,0)</f>
        <v>#REF!</v>
      </c>
      <c r="AG2081" s="177" t="e">
        <f>+(AC2081*(1+'INFLAC PROYECTADA'!$B$8)^(AE2081))/((1+DEMANDADO!AF2081)^(AE2081))</f>
        <v>#REF!</v>
      </c>
      <c r="AH2081" s="169">
        <f>(0.2*VLOOKUP(D2081,'%.'!$A$1:$B$4,2,FALSE))+(0.35*VLOOKUP(E2081,'%.'!$A$1:$B$4,2,FALSE))+(0.1*VLOOKUP(F2081,'%.'!$A$1:$B$4,2,FALSE))+(0.35*VLOOKUP(G2081,'%.'!$A$1:$B$4,2,FALSE))</f>
        <v>0.5</v>
      </c>
      <c r="AI2081" s="128" t="str">
        <f t="shared" si="331"/>
        <v>MEDIA</v>
      </c>
      <c r="AJ2081" s="128" t="str">
        <f t="shared" si="327"/>
        <v>Cuentas de Orden</v>
      </c>
      <c r="AK2081" s="178" t="e">
        <f t="shared" si="328"/>
        <v>#REF!</v>
      </c>
    </row>
    <row r="2082" spans="1:37" ht="30" customHeight="1" x14ac:dyDescent="0.25">
      <c r="A2082" s="115">
        <v>2081</v>
      </c>
      <c r="B2082" s="83" t="s">
        <v>4391</v>
      </c>
      <c r="C2082" s="126" t="s">
        <v>4392</v>
      </c>
      <c r="D2082" s="83" t="s">
        <v>48</v>
      </c>
      <c r="E2082" s="83" t="s">
        <v>48</v>
      </c>
      <c r="F2082" s="83" t="s">
        <v>48</v>
      </c>
      <c r="G2082" s="124" t="s">
        <v>48</v>
      </c>
      <c r="H2082" s="169">
        <f t="shared" si="329"/>
        <v>0.5</v>
      </c>
      <c r="I2082" s="170" t="str">
        <f t="shared" si="330"/>
        <v>MEDIA</v>
      </c>
      <c r="J2082" s="292">
        <v>24000000</v>
      </c>
      <c r="K2082" s="221">
        <v>0</v>
      </c>
      <c r="L2082" s="83" t="s">
        <v>128</v>
      </c>
      <c r="M2082" s="188"/>
      <c r="N2082" s="83" t="s">
        <v>509</v>
      </c>
      <c r="O2082" s="189" t="s">
        <v>509</v>
      </c>
      <c r="P2082" s="83" t="s">
        <v>1821</v>
      </c>
      <c r="Q2082" s="83" t="s">
        <v>163</v>
      </c>
      <c r="R2082" s="83" t="s">
        <v>4408</v>
      </c>
      <c r="S2082" s="93">
        <v>41064</v>
      </c>
      <c r="T2082" s="83">
        <v>67274</v>
      </c>
      <c r="U2082" s="83" t="s">
        <v>182</v>
      </c>
      <c r="V2082" s="83" t="s">
        <v>4482</v>
      </c>
      <c r="W2082" s="171">
        <v>44074</v>
      </c>
      <c r="X2082" s="172" t="e">
        <f>+CONCATENATE(TEXT(#REF!,"yyyy"),"-",TEXT(#REF!,"mm"))</f>
        <v>#REF!</v>
      </c>
      <c r="Y2082" s="173" t="str">
        <f t="shared" si="322"/>
        <v>4</v>
      </c>
      <c r="Z2082" s="172" t="str">
        <f t="shared" si="323"/>
        <v>2020-07</v>
      </c>
      <c r="AA2082" s="170" t="e">
        <f>+VLOOKUP(Z2082,#REF!,2,FALSE)/VLOOKUP(X2082,#REF!,2,FALSE)</f>
        <v>#REF!</v>
      </c>
      <c r="AB2082" s="174" t="e">
        <f t="shared" si="324"/>
        <v>#REF!</v>
      </c>
      <c r="AC2082" s="174" t="e">
        <f t="shared" si="325"/>
        <v>#REF!</v>
      </c>
      <c r="AD2082" s="175" t="e">
        <f>+#REF!+365*Y2082</f>
        <v>#REF!</v>
      </c>
      <c r="AE2082" s="176" t="e">
        <f t="shared" si="326"/>
        <v>#REF!</v>
      </c>
      <c r="AF2082" s="170" t="e">
        <f>+VLOOKUP(CONCATENATE(TEXT(W2082,"yyyy"),"-",TEXT(W2082,"mm")),#REF!,2,0)</f>
        <v>#REF!</v>
      </c>
      <c r="AG2082" s="177" t="e">
        <f>+(AC2082*(1+'INFLAC PROYECTADA'!$B$8)^(AE2082))/((1+DEMANDADO!AF2082)^(AE2082))</f>
        <v>#REF!</v>
      </c>
      <c r="AH2082" s="169">
        <f>(0.2*VLOOKUP(D2082,'%.'!$A$1:$B$4,2,FALSE))+(0.35*VLOOKUP(E2082,'%.'!$A$1:$B$4,2,FALSE))+(0.1*VLOOKUP(F2082,'%.'!$A$1:$B$4,2,FALSE))+(0.35*VLOOKUP(G2082,'%.'!$A$1:$B$4,2,FALSE))</f>
        <v>0.5</v>
      </c>
      <c r="AI2082" s="128" t="str">
        <f t="shared" si="331"/>
        <v>MEDIA</v>
      </c>
      <c r="AJ2082" s="128" t="str">
        <f t="shared" si="327"/>
        <v>Cuentas de Orden</v>
      </c>
      <c r="AK2082" s="178" t="e">
        <f t="shared" si="328"/>
        <v>#REF!</v>
      </c>
    </row>
    <row r="2083" spans="1:37" ht="30" customHeight="1" x14ac:dyDescent="0.25">
      <c r="A2083" s="115">
        <v>2082</v>
      </c>
      <c r="B2083" s="83" t="s">
        <v>4393</v>
      </c>
      <c r="C2083" s="126" t="s">
        <v>4394</v>
      </c>
      <c r="D2083" s="83" t="s">
        <v>0</v>
      </c>
      <c r="E2083" s="83" t="s">
        <v>48</v>
      </c>
      <c r="F2083" s="83" t="s">
        <v>48</v>
      </c>
      <c r="G2083" s="124" t="s">
        <v>0</v>
      </c>
      <c r="H2083" s="169">
        <f t="shared" si="329"/>
        <v>0.77499999999999991</v>
      </c>
      <c r="I2083" s="170" t="str">
        <f t="shared" si="330"/>
        <v>ALTA</v>
      </c>
      <c r="J2083" s="292">
        <v>16562320</v>
      </c>
      <c r="K2083" s="221">
        <v>0</v>
      </c>
      <c r="L2083" s="83" t="s">
        <v>128</v>
      </c>
      <c r="M2083" s="188"/>
      <c r="N2083" s="83" t="s">
        <v>509</v>
      </c>
      <c r="O2083" s="189" t="s">
        <v>509</v>
      </c>
      <c r="P2083" s="83" t="s">
        <v>1821</v>
      </c>
      <c r="Q2083" s="83" t="s">
        <v>163</v>
      </c>
      <c r="R2083" s="83" t="s">
        <v>4408</v>
      </c>
      <c r="S2083" s="93">
        <v>41064</v>
      </c>
      <c r="T2083" s="83">
        <v>67274</v>
      </c>
      <c r="U2083" s="83" t="s">
        <v>21</v>
      </c>
      <c r="V2083" s="83" t="s">
        <v>4482</v>
      </c>
      <c r="W2083" s="171">
        <v>44074</v>
      </c>
      <c r="X2083" s="172" t="e">
        <f>+CONCATENATE(TEXT(#REF!,"yyyy"),"-",TEXT(#REF!,"mm"))</f>
        <v>#REF!</v>
      </c>
      <c r="Y2083" s="173" t="str">
        <f t="shared" si="322"/>
        <v>4</v>
      </c>
      <c r="Z2083" s="172" t="str">
        <f t="shared" si="323"/>
        <v>2020-07</v>
      </c>
      <c r="AA2083" s="170" t="e">
        <f>+VLOOKUP(Z2083,#REF!,2,FALSE)/VLOOKUP(X2083,#REF!,2,FALSE)</f>
        <v>#REF!</v>
      </c>
      <c r="AB2083" s="174" t="e">
        <f t="shared" si="324"/>
        <v>#REF!</v>
      </c>
      <c r="AC2083" s="174" t="e">
        <f t="shared" si="325"/>
        <v>#REF!</v>
      </c>
      <c r="AD2083" s="175" t="e">
        <f>+#REF!+365*Y2083</f>
        <v>#REF!</v>
      </c>
      <c r="AE2083" s="176" t="e">
        <f t="shared" si="326"/>
        <v>#REF!</v>
      </c>
      <c r="AF2083" s="170" t="e">
        <f>+VLOOKUP(CONCATENATE(TEXT(W2083,"yyyy"),"-",TEXT(W2083,"mm")),#REF!,2,0)</f>
        <v>#REF!</v>
      </c>
      <c r="AG2083" s="177" t="e">
        <f>+(AC2083*(1+'INFLAC PROYECTADA'!$B$8)^(AE2083))/((1+DEMANDADO!AF2083)^(AE2083))</f>
        <v>#REF!</v>
      </c>
      <c r="AH2083" s="169">
        <f>(0.2*VLOOKUP(D2083,'%.'!$A$1:$B$4,2,FALSE))+(0.35*VLOOKUP(E2083,'%.'!$A$1:$B$4,2,FALSE))+(0.1*VLOOKUP(F2083,'%.'!$A$1:$B$4,2,FALSE))+(0.35*VLOOKUP(G2083,'%.'!$A$1:$B$4,2,FALSE))</f>
        <v>0.77499999999999991</v>
      </c>
      <c r="AI2083" s="128" t="str">
        <f t="shared" si="331"/>
        <v>ALTA</v>
      </c>
      <c r="AJ2083" s="128" t="str">
        <f t="shared" si="327"/>
        <v>Provisión contable</v>
      </c>
      <c r="AK2083" s="178" t="e">
        <f t="shared" si="328"/>
        <v>#REF!</v>
      </c>
    </row>
    <row r="2084" spans="1:37" ht="30" customHeight="1" x14ac:dyDescent="0.25">
      <c r="A2084" s="115">
        <v>2083</v>
      </c>
      <c r="B2084" s="83" t="s">
        <v>4395</v>
      </c>
      <c r="C2084" s="126" t="s">
        <v>4396</v>
      </c>
      <c r="D2084" s="83" t="s">
        <v>48</v>
      </c>
      <c r="E2084" s="83" t="s">
        <v>48</v>
      </c>
      <c r="F2084" s="83" t="s">
        <v>48</v>
      </c>
      <c r="G2084" s="124" t="s">
        <v>0</v>
      </c>
      <c r="H2084" s="169">
        <f t="shared" si="329"/>
        <v>0.67500000000000004</v>
      </c>
      <c r="I2084" s="170" t="str">
        <f t="shared" si="330"/>
        <v>ALTA</v>
      </c>
      <c r="J2084" s="292">
        <v>112948440</v>
      </c>
      <c r="K2084" s="221">
        <v>0</v>
      </c>
      <c r="L2084" s="83" t="s">
        <v>130</v>
      </c>
      <c r="M2084" s="188"/>
      <c r="N2084" s="83" t="s">
        <v>509</v>
      </c>
      <c r="O2084" s="189" t="s">
        <v>509</v>
      </c>
      <c r="P2084" s="83" t="s">
        <v>1821</v>
      </c>
      <c r="Q2084" s="83" t="s">
        <v>163</v>
      </c>
      <c r="R2084" s="83" t="s">
        <v>4408</v>
      </c>
      <c r="S2084" s="93">
        <v>41064</v>
      </c>
      <c r="T2084" s="83">
        <v>67274</v>
      </c>
      <c r="U2084" s="83" t="s">
        <v>173</v>
      </c>
      <c r="V2084" s="83" t="s">
        <v>4482</v>
      </c>
      <c r="W2084" s="171">
        <v>44074</v>
      </c>
      <c r="X2084" s="172" t="e">
        <f>+CONCATENATE(TEXT(#REF!,"yyyy"),"-",TEXT(#REF!,"mm"))</f>
        <v>#REF!</v>
      </c>
      <c r="Y2084" s="173" t="str">
        <f t="shared" si="322"/>
        <v>4</v>
      </c>
      <c r="Z2084" s="172" t="str">
        <f t="shared" si="323"/>
        <v>2020-07</v>
      </c>
      <c r="AA2084" s="170" t="e">
        <f>+VLOOKUP(Z2084,#REF!,2,FALSE)/VLOOKUP(X2084,#REF!,2,FALSE)</f>
        <v>#REF!</v>
      </c>
      <c r="AB2084" s="174" t="e">
        <f t="shared" si="324"/>
        <v>#REF!</v>
      </c>
      <c r="AC2084" s="174" t="e">
        <f t="shared" si="325"/>
        <v>#REF!</v>
      </c>
      <c r="AD2084" s="175" t="e">
        <f>+#REF!+365*Y2084</f>
        <v>#REF!</v>
      </c>
      <c r="AE2084" s="176" t="e">
        <f t="shared" si="326"/>
        <v>#REF!</v>
      </c>
      <c r="AF2084" s="170" t="e">
        <f>+VLOOKUP(CONCATENATE(TEXT(W2084,"yyyy"),"-",TEXT(W2084,"mm")),#REF!,2,0)</f>
        <v>#REF!</v>
      </c>
      <c r="AG2084" s="177" t="e">
        <f>+(AC2084*(1+'INFLAC PROYECTADA'!$B$8)^(AE2084))/((1+DEMANDADO!AF2084)^(AE2084))</f>
        <v>#REF!</v>
      </c>
      <c r="AH2084" s="169">
        <f>(0.2*VLOOKUP(D2084,'%.'!$A$1:$B$4,2,FALSE))+(0.35*VLOOKUP(E2084,'%.'!$A$1:$B$4,2,FALSE))+(0.1*VLOOKUP(F2084,'%.'!$A$1:$B$4,2,FALSE))+(0.35*VLOOKUP(G2084,'%.'!$A$1:$B$4,2,FALSE))</f>
        <v>0.67500000000000004</v>
      </c>
      <c r="AI2084" s="128" t="str">
        <f t="shared" si="331"/>
        <v>ALTA</v>
      </c>
      <c r="AJ2084" s="128" t="str">
        <f t="shared" si="327"/>
        <v>Provisión contable</v>
      </c>
      <c r="AK2084" s="178" t="e">
        <f t="shared" si="328"/>
        <v>#REF!</v>
      </c>
    </row>
    <row r="2085" spans="1:37" ht="30" customHeight="1" x14ac:dyDescent="0.25">
      <c r="A2085" s="115">
        <v>2084</v>
      </c>
      <c r="B2085" s="83" t="s">
        <v>4397</v>
      </c>
      <c r="C2085" s="126" t="s">
        <v>4398</v>
      </c>
      <c r="D2085" s="83" t="s">
        <v>0</v>
      </c>
      <c r="E2085" s="83" t="s">
        <v>0</v>
      </c>
      <c r="F2085" s="83" t="s">
        <v>48</v>
      </c>
      <c r="G2085" s="124" t="s">
        <v>0</v>
      </c>
      <c r="H2085" s="169">
        <f t="shared" si="329"/>
        <v>0.95000000000000007</v>
      </c>
      <c r="I2085" s="170" t="str">
        <f t="shared" si="330"/>
        <v>ALTA</v>
      </c>
      <c r="J2085" s="292">
        <v>19291200</v>
      </c>
      <c r="K2085" s="221">
        <v>0</v>
      </c>
      <c r="L2085" s="83" t="s">
        <v>128</v>
      </c>
      <c r="M2085" s="188"/>
      <c r="N2085" s="83" t="s">
        <v>509</v>
      </c>
      <c r="O2085" s="189" t="s">
        <v>509</v>
      </c>
      <c r="P2085" s="83" t="s">
        <v>1821</v>
      </c>
      <c r="Q2085" s="83" t="s">
        <v>163</v>
      </c>
      <c r="R2085" s="83" t="s">
        <v>4408</v>
      </c>
      <c r="S2085" s="93">
        <v>41064</v>
      </c>
      <c r="T2085" s="83">
        <v>67274</v>
      </c>
      <c r="U2085" s="83" t="s">
        <v>21</v>
      </c>
      <c r="V2085" s="83" t="s">
        <v>4482</v>
      </c>
      <c r="W2085" s="171">
        <v>44074</v>
      </c>
      <c r="X2085" s="172" t="e">
        <f>+CONCATENATE(TEXT(#REF!,"yyyy"),"-",TEXT(#REF!,"mm"))</f>
        <v>#REF!</v>
      </c>
      <c r="Y2085" s="173" t="str">
        <f t="shared" si="322"/>
        <v>4</v>
      </c>
      <c r="Z2085" s="172" t="str">
        <f t="shared" si="323"/>
        <v>2020-07</v>
      </c>
      <c r="AA2085" s="170" t="e">
        <f>+VLOOKUP(Z2085,#REF!,2,FALSE)/VLOOKUP(X2085,#REF!,2,FALSE)</f>
        <v>#REF!</v>
      </c>
      <c r="AB2085" s="174" t="e">
        <f t="shared" si="324"/>
        <v>#REF!</v>
      </c>
      <c r="AC2085" s="174" t="e">
        <f t="shared" si="325"/>
        <v>#REF!</v>
      </c>
      <c r="AD2085" s="175" t="e">
        <f>+#REF!+365*Y2085</f>
        <v>#REF!</v>
      </c>
      <c r="AE2085" s="176" t="e">
        <f t="shared" si="326"/>
        <v>#REF!</v>
      </c>
      <c r="AF2085" s="170" t="e">
        <f>+VLOOKUP(CONCATENATE(TEXT(W2085,"yyyy"),"-",TEXT(W2085,"mm")),#REF!,2,0)</f>
        <v>#REF!</v>
      </c>
      <c r="AG2085" s="177" t="e">
        <f>+(AC2085*(1+'INFLAC PROYECTADA'!$B$8)^(AE2085))/((1+DEMANDADO!AF2085)^(AE2085))</f>
        <v>#REF!</v>
      </c>
      <c r="AH2085" s="169">
        <f>(0.2*VLOOKUP(D2085,'%.'!$A$1:$B$4,2,FALSE))+(0.35*VLOOKUP(E2085,'%.'!$A$1:$B$4,2,FALSE))+(0.1*VLOOKUP(F2085,'%.'!$A$1:$B$4,2,FALSE))+(0.35*VLOOKUP(G2085,'%.'!$A$1:$B$4,2,FALSE))</f>
        <v>0.95000000000000007</v>
      </c>
      <c r="AI2085" s="128" t="str">
        <f t="shared" si="331"/>
        <v>ALTA</v>
      </c>
      <c r="AJ2085" s="128" t="str">
        <f t="shared" si="327"/>
        <v>Provisión contable</v>
      </c>
      <c r="AK2085" s="178" t="e">
        <f t="shared" si="328"/>
        <v>#REF!</v>
      </c>
    </row>
    <row r="2086" spans="1:37" ht="30" customHeight="1" x14ac:dyDescent="0.25">
      <c r="A2086" s="115">
        <v>2085</v>
      </c>
      <c r="B2086" s="83" t="s">
        <v>4356</v>
      </c>
      <c r="C2086" s="126" t="s">
        <v>4399</v>
      </c>
      <c r="D2086" s="83" t="s">
        <v>0</v>
      </c>
      <c r="E2086" s="83" t="s">
        <v>0</v>
      </c>
      <c r="F2086" s="83" t="s">
        <v>0</v>
      </c>
      <c r="G2086" s="124" t="s">
        <v>48</v>
      </c>
      <c r="H2086" s="169">
        <f t="shared" si="329"/>
        <v>0.82499999999999996</v>
      </c>
      <c r="I2086" s="170" t="str">
        <f t="shared" si="330"/>
        <v>ALTA</v>
      </c>
      <c r="J2086" s="292">
        <v>0</v>
      </c>
      <c r="K2086" s="221">
        <v>0</v>
      </c>
      <c r="L2086" s="83" t="s">
        <v>129</v>
      </c>
      <c r="M2086" s="188"/>
      <c r="N2086" s="83" t="s">
        <v>4483</v>
      </c>
      <c r="O2086" s="189" t="s">
        <v>4483</v>
      </c>
      <c r="P2086" s="83" t="s">
        <v>1821</v>
      </c>
      <c r="Q2086" s="83" t="s">
        <v>163</v>
      </c>
      <c r="R2086" s="83" t="s">
        <v>4408</v>
      </c>
      <c r="S2086" s="93">
        <v>41064</v>
      </c>
      <c r="T2086" s="83">
        <v>67274</v>
      </c>
      <c r="U2086" s="83" t="s">
        <v>171</v>
      </c>
      <c r="V2086" s="83" t="s">
        <v>4482</v>
      </c>
      <c r="W2086" s="171">
        <v>44074</v>
      </c>
      <c r="X2086" s="172" t="e">
        <f>+CONCATENATE(TEXT(#REF!,"yyyy"),"-",TEXT(#REF!,"mm"))</f>
        <v>#REF!</v>
      </c>
      <c r="Y2086" s="173" t="str">
        <f t="shared" si="322"/>
        <v>4</v>
      </c>
      <c r="Z2086" s="172" t="str">
        <f t="shared" si="323"/>
        <v>2020-07</v>
      </c>
      <c r="AA2086" s="170" t="e">
        <f>+VLOOKUP(Z2086,#REF!,2,FALSE)/VLOOKUP(X2086,#REF!,2,FALSE)</f>
        <v>#REF!</v>
      </c>
      <c r="AB2086" s="174" t="e">
        <f t="shared" si="324"/>
        <v>#REF!</v>
      </c>
      <c r="AC2086" s="174" t="e">
        <f t="shared" si="325"/>
        <v>#REF!</v>
      </c>
      <c r="AD2086" s="175" t="e">
        <f>+#REF!+365*Y2086</f>
        <v>#REF!</v>
      </c>
      <c r="AE2086" s="176" t="e">
        <f t="shared" si="326"/>
        <v>#REF!</v>
      </c>
      <c r="AF2086" s="170" t="e">
        <f>+VLOOKUP(CONCATENATE(TEXT(W2086,"yyyy"),"-",TEXT(W2086,"mm")),#REF!,2,0)</f>
        <v>#REF!</v>
      </c>
      <c r="AG2086" s="177" t="e">
        <f>+(AC2086*(1+'INFLAC PROYECTADA'!$B$8)^(AE2086))/((1+DEMANDADO!AF2086)^(AE2086))</f>
        <v>#REF!</v>
      </c>
      <c r="AH2086" s="169">
        <f>(0.2*VLOOKUP(D2086,'%.'!$A$1:$B$4,2,FALSE))+(0.35*VLOOKUP(E2086,'%.'!$A$1:$B$4,2,FALSE))+(0.1*VLOOKUP(F2086,'%.'!$A$1:$B$4,2,FALSE))+(0.35*VLOOKUP(G2086,'%.'!$A$1:$B$4,2,FALSE))</f>
        <v>0.82499999999999996</v>
      </c>
      <c r="AI2086" s="128" t="str">
        <f t="shared" si="331"/>
        <v>ALTA</v>
      </c>
      <c r="AJ2086" s="128" t="str">
        <f t="shared" si="327"/>
        <v>Provisión contable</v>
      </c>
      <c r="AK2086" s="178" t="e">
        <f t="shared" si="328"/>
        <v>#REF!</v>
      </c>
    </row>
    <row r="2087" spans="1:37" ht="30" customHeight="1" x14ac:dyDescent="0.25">
      <c r="A2087" s="115">
        <v>2086</v>
      </c>
      <c r="B2087" s="83" t="s">
        <v>4400</v>
      </c>
      <c r="C2087" s="126" t="s">
        <v>4401</v>
      </c>
      <c r="D2087" s="83" t="s">
        <v>48</v>
      </c>
      <c r="E2087" s="83" t="s">
        <v>0</v>
      </c>
      <c r="F2087" s="83" t="s">
        <v>48</v>
      </c>
      <c r="G2087" s="124" t="s">
        <v>48</v>
      </c>
      <c r="H2087" s="169">
        <f t="shared" si="329"/>
        <v>0.67499999999999993</v>
      </c>
      <c r="I2087" s="170" t="str">
        <f t="shared" si="330"/>
        <v>ALTA</v>
      </c>
      <c r="J2087" s="292">
        <v>4691550</v>
      </c>
      <c r="K2087" s="221">
        <v>0</v>
      </c>
      <c r="L2087" s="83" t="s">
        <v>128</v>
      </c>
      <c r="M2087" s="188"/>
      <c r="N2087" s="83" t="s">
        <v>312</v>
      </c>
      <c r="O2087" s="189" t="s">
        <v>312</v>
      </c>
      <c r="P2087" s="83" t="s">
        <v>1821</v>
      </c>
      <c r="Q2087" s="83" t="s">
        <v>163</v>
      </c>
      <c r="R2087" s="83" t="s">
        <v>4408</v>
      </c>
      <c r="S2087" s="93">
        <v>41064</v>
      </c>
      <c r="T2087" s="83">
        <v>67274</v>
      </c>
      <c r="U2087" s="83" t="s">
        <v>21</v>
      </c>
      <c r="V2087" s="83" t="s">
        <v>4482</v>
      </c>
      <c r="W2087" s="171">
        <v>44074</v>
      </c>
      <c r="X2087" s="172" t="e">
        <f>+CONCATENATE(TEXT(#REF!,"yyyy"),"-",TEXT(#REF!,"mm"))</f>
        <v>#REF!</v>
      </c>
      <c r="Y2087" s="173" t="str">
        <f t="shared" si="322"/>
        <v>4</v>
      </c>
      <c r="Z2087" s="172" t="str">
        <f t="shared" si="323"/>
        <v>2020-07</v>
      </c>
      <c r="AA2087" s="170" t="e">
        <f>+VLOOKUP(Z2087,#REF!,2,FALSE)/VLOOKUP(X2087,#REF!,2,FALSE)</f>
        <v>#REF!</v>
      </c>
      <c r="AB2087" s="174" t="e">
        <f t="shared" si="324"/>
        <v>#REF!</v>
      </c>
      <c r="AC2087" s="174" t="e">
        <f t="shared" si="325"/>
        <v>#REF!</v>
      </c>
      <c r="AD2087" s="175" t="e">
        <f>+#REF!+365*Y2087</f>
        <v>#REF!</v>
      </c>
      <c r="AE2087" s="176" t="e">
        <f t="shared" si="326"/>
        <v>#REF!</v>
      </c>
      <c r="AF2087" s="170" t="e">
        <f>+VLOOKUP(CONCATENATE(TEXT(W2087,"yyyy"),"-",TEXT(W2087,"mm")),#REF!,2,0)</f>
        <v>#REF!</v>
      </c>
      <c r="AG2087" s="177" t="e">
        <f>+(AC2087*(1+'INFLAC PROYECTADA'!$B$8)^(AE2087))/((1+DEMANDADO!AF2087)^(AE2087))</f>
        <v>#REF!</v>
      </c>
      <c r="AH2087" s="169">
        <f>(0.2*VLOOKUP(D2087,'%.'!$A$1:$B$4,2,FALSE))+(0.35*VLOOKUP(E2087,'%.'!$A$1:$B$4,2,FALSE))+(0.1*VLOOKUP(F2087,'%.'!$A$1:$B$4,2,FALSE))+(0.35*VLOOKUP(G2087,'%.'!$A$1:$B$4,2,FALSE))</f>
        <v>0.67499999999999993</v>
      </c>
      <c r="AI2087" s="128" t="str">
        <f t="shared" si="331"/>
        <v>ALTA</v>
      </c>
      <c r="AJ2087" s="128" t="str">
        <f t="shared" si="327"/>
        <v>Provisión contable</v>
      </c>
      <c r="AK2087" s="178" t="e">
        <f t="shared" si="328"/>
        <v>#REF!</v>
      </c>
    </row>
    <row r="2088" spans="1:37" ht="30" customHeight="1" x14ac:dyDescent="0.25">
      <c r="A2088" s="115">
        <v>2087</v>
      </c>
      <c r="B2088" s="83" t="s">
        <v>2462</v>
      </c>
      <c r="C2088" s="126" t="s">
        <v>4402</v>
      </c>
      <c r="D2088" s="83" t="s">
        <v>1</v>
      </c>
      <c r="E2088" s="83" t="s">
        <v>0</v>
      </c>
      <c r="F2088" s="83" t="s">
        <v>1</v>
      </c>
      <c r="G2088" s="124" t="s">
        <v>0</v>
      </c>
      <c r="H2088" s="169">
        <f t="shared" si="329"/>
        <v>0.71499999999999997</v>
      </c>
      <c r="I2088" s="170" t="str">
        <f t="shared" si="330"/>
        <v>ALTA</v>
      </c>
      <c r="J2088" s="292">
        <v>53657079</v>
      </c>
      <c r="K2088" s="221">
        <v>0</v>
      </c>
      <c r="L2088" s="83" t="s">
        <v>129</v>
      </c>
      <c r="M2088" s="188"/>
      <c r="N2088" s="83" t="s">
        <v>312</v>
      </c>
      <c r="O2088" s="189" t="s">
        <v>312</v>
      </c>
      <c r="P2088" s="83" t="s">
        <v>1821</v>
      </c>
      <c r="Q2088" s="83" t="s">
        <v>163</v>
      </c>
      <c r="R2088" s="83" t="s">
        <v>4408</v>
      </c>
      <c r="S2088" s="93">
        <v>41064</v>
      </c>
      <c r="T2088" s="83">
        <v>67274</v>
      </c>
      <c r="U2088" s="83" t="s">
        <v>171</v>
      </c>
      <c r="V2088" s="83" t="s">
        <v>4482</v>
      </c>
      <c r="W2088" s="171">
        <v>44074</v>
      </c>
      <c r="X2088" s="172" t="e">
        <f>+CONCATENATE(TEXT(#REF!,"yyyy"),"-",TEXT(#REF!,"mm"))</f>
        <v>#REF!</v>
      </c>
      <c r="Y2088" s="173" t="str">
        <f t="shared" si="322"/>
        <v>4</v>
      </c>
      <c r="Z2088" s="172" t="str">
        <f t="shared" si="323"/>
        <v>2020-07</v>
      </c>
      <c r="AA2088" s="170" t="e">
        <f>+VLOOKUP(Z2088,#REF!,2,FALSE)/VLOOKUP(X2088,#REF!,2,FALSE)</f>
        <v>#REF!</v>
      </c>
      <c r="AB2088" s="174" t="e">
        <f t="shared" si="324"/>
        <v>#REF!</v>
      </c>
      <c r="AC2088" s="174" t="e">
        <f t="shared" si="325"/>
        <v>#REF!</v>
      </c>
      <c r="AD2088" s="175" t="e">
        <f>+#REF!+365*Y2088</f>
        <v>#REF!</v>
      </c>
      <c r="AE2088" s="176" t="e">
        <f t="shared" si="326"/>
        <v>#REF!</v>
      </c>
      <c r="AF2088" s="170" t="e">
        <f>+VLOOKUP(CONCATENATE(TEXT(W2088,"yyyy"),"-",TEXT(W2088,"mm")),#REF!,2,0)</f>
        <v>#REF!</v>
      </c>
      <c r="AG2088" s="177" t="e">
        <f>+(AC2088*(1+'INFLAC PROYECTADA'!$B$8)^(AE2088))/((1+DEMANDADO!AF2088)^(AE2088))</f>
        <v>#REF!</v>
      </c>
      <c r="AH2088" s="169">
        <f>(0.2*VLOOKUP(D2088,'%.'!$A$1:$B$4,2,FALSE))+(0.35*VLOOKUP(E2088,'%.'!$A$1:$B$4,2,FALSE))+(0.1*VLOOKUP(F2088,'%.'!$A$1:$B$4,2,FALSE))+(0.35*VLOOKUP(G2088,'%.'!$A$1:$B$4,2,FALSE))</f>
        <v>0.71499999999999997</v>
      </c>
      <c r="AI2088" s="128" t="str">
        <f t="shared" si="331"/>
        <v>ALTA</v>
      </c>
      <c r="AJ2088" s="128" t="str">
        <f t="shared" si="327"/>
        <v>Provisión contable</v>
      </c>
      <c r="AK2088" s="178" t="e">
        <f t="shared" si="328"/>
        <v>#REF!</v>
      </c>
    </row>
    <row r="2089" spans="1:37" ht="30" customHeight="1" x14ac:dyDescent="0.25">
      <c r="A2089" s="115">
        <v>2088</v>
      </c>
      <c r="B2089" s="83" t="s">
        <v>4403</v>
      </c>
      <c r="C2089" s="126" t="s">
        <v>4404</v>
      </c>
      <c r="D2089" s="83" t="s">
        <v>1</v>
      </c>
      <c r="E2089" s="83" t="s">
        <v>0</v>
      </c>
      <c r="F2089" s="83" t="s">
        <v>1</v>
      </c>
      <c r="G2089" s="124" t="s">
        <v>0</v>
      </c>
      <c r="H2089" s="169">
        <f t="shared" si="329"/>
        <v>0.71499999999999997</v>
      </c>
      <c r="I2089" s="170" t="str">
        <f t="shared" si="330"/>
        <v>ALTA</v>
      </c>
      <c r="J2089" s="292">
        <v>0</v>
      </c>
      <c r="K2089" s="221">
        <v>0</v>
      </c>
      <c r="L2089" s="83" t="s">
        <v>128</v>
      </c>
      <c r="M2089" s="188"/>
      <c r="N2089" s="83" t="s">
        <v>312</v>
      </c>
      <c r="O2089" s="189" t="s">
        <v>312</v>
      </c>
      <c r="P2089" s="83" t="s">
        <v>1821</v>
      </c>
      <c r="Q2089" s="83" t="s">
        <v>163</v>
      </c>
      <c r="R2089" s="83" t="s">
        <v>4408</v>
      </c>
      <c r="S2089" s="93">
        <v>41064</v>
      </c>
      <c r="T2089" s="83">
        <v>67274</v>
      </c>
      <c r="U2089" s="83" t="s">
        <v>76</v>
      </c>
      <c r="V2089" s="83" t="s">
        <v>4482</v>
      </c>
      <c r="W2089" s="171">
        <v>44074</v>
      </c>
      <c r="X2089" s="172" t="e">
        <f>+CONCATENATE(TEXT(#REF!,"yyyy"),"-",TEXT(#REF!,"mm"))</f>
        <v>#REF!</v>
      </c>
      <c r="Y2089" s="173" t="str">
        <f t="shared" si="322"/>
        <v>4</v>
      </c>
      <c r="Z2089" s="172" t="str">
        <f t="shared" si="323"/>
        <v>2020-07</v>
      </c>
      <c r="AA2089" s="170" t="e">
        <f>+VLOOKUP(Z2089,#REF!,2,FALSE)/VLOOKUP(X2089,#REF!,2,FALSE)</f>
        <v>#REF!</v>
      </c>
      <c r="AB2089" s="174" t="e">
        <f t="shared" si="324"/>
        <v>#REF!</v>
      </c>
      <c r="AC2089" s="174" t="e">
        <f t="shared" si="325"/>
        <v>#REF!</v>
      </c>
      <c r="AD2089" s="175" t="e">
        <f>+#REF!+365*Y2089</f>
        <v>#REF!</v>
      </c>
      <c r="AE2089" s="176" t="e">
        <f t="shared" si="326"/>
        <v>#REF!</v>
      </c>
      <c r="AF2089" s="170" t="e">
        <f>+VLOOKUP(CONCATENATE(TEXT(W2089,"yyyy"),"-",TEXT(W2089,"mm")),#REF!,2,0)</f>
        <v>#REF!</v>
      </c>
      <c r="AG2089" s="177" t="e">
        <f>+(AC2089*(1+'INFLAC PROYECTADA'!$B$8)^(AE2089))/((1+DEMANDADO!AF2089)^(AE2089))</f>
        <v>#REF!</v>
      </c>
      <c r="AH2089" s="169">
        <f>(0.2*VLOOKUP(D2089,'%.'!$A$1:$B$4,2,FALSE))+(0.35*VLOOKUP(E2089,'%.'!$A$1:$B$4,2,FALSE))+(0.1*VLOOKUP(F2089,'%.'!$A$1:$B$4,2,FALSE))+(0.35*VLOOKUP(G2089,'%.'!$A$1:$B$4,2,FALSE))</f>
        <v>0.71499999999999997</v>
      </c>
      <c r="AI2089" s="128" t="str">
        <f t="shared" si="331"/>
        <v>ALTA</v>
      </c>
      <c r="AJ2089" s="128" t="str">
        <f t="shared" si="327"/>
        <v>Provisión contable</v>
      </c>
      <c r="AK2089" s="178" t="e">
        <f t="shared" si="328"/>
        <v>#REF!</v>
      </c>
    </row>
    <row r="2090" spans="1:37" ht="30" customHeight="1" x14ac:dyDescent="0.25">
      <c r="A2090" s="115">
        <v>2089</v>
      </c>
      <c r="B2090" s="83" t="s">
        <v>4405</v>
      </c>
      <c r="C2090" s="126" t="s">
        <v>4406</v>
      </c>
      <c r="D2090" s="83" t="s">
        <v>48</v>
      </c>
      <c r="E2090" s="83" t="s">
        <v>48</v>
      </c>
      <c r="F2090" s="83" t="s">
        <v>48</v>
      </c>
      <c r="G2090" s="124" t="s">
        <v>0</v>
      </c>
      <c r="H2090" s="169">
        <f t="shared" si="329"/>
        <v>0.67500000000000004</v>
      </c>
      <c r="I2090" s="170" t="str">
        <f t="shared" si="330"/>
        <v>ALTA</v>
      </c>
      <c r="J2090" s="292">
        <v>41550000</v>
      </c>
      <c r="K2090" s="221">
        <v>0</v>
      </c>
      <c r="L2090" s="83" t="s">
        <v>128</v>
      </c>
      <c r="M2090" s="188"/>
      <c r="N2090" s="83" t="s">
        <v>312</v>
      </c>
      <c r="O2090" s="189" t="s">
        <v>312</v>
      </c>
      <c r="P2090" s="83" t="s">
        <v>408</v>
      </c>
      <c r="Q2090" s="83" t="s">
        <v>163</v>
      </c>
      <c r="R2090" s="83" t="s">
        <v>4408</v>
      </c>
      <c r="S2090" s="93">
        <v>41064</v>
      </c>
      <c r="T2090" s="83">
        <v>67274</v>
      </c>
      <c r="U2090" s="83" t="s">
        <v>21</v>
      </c>
      <c r="V2090" s="83" t="s">
        <v>4482</v>
      </c>
      <c r="W2090" s="171">
        <v>44074</v>
      </c>
      <c r="X2090" s="172" t="e">
        <f>+CONCATENATE(TEXT(#REF!,"yyyy"),"-",TEXT(#REF!,"mm"))</f>
        <v>#REF!</v>
      </c>
      <c r="Y2090" s="173" t="str">
        <f t="shared" si="322"/>
        <v>5</v>
      </c>
      <c r="Z2090" s="172" t="str">
        <f t="shared" si="323"/>
        <v>2020-07</v>
      </c>
      <c r="AA2090" s="170" t="e">
        <f>+VLOOKUP(Z2090,#REF!,2,FALSE)/VLOOKUP(X2090,#REF!,2,FALSE)</f>
        <v>#REF!</v>
      </c>
      <c r="AB2090" s="174" t="e">
        <f t="shared" si="324"/>
        <v>#REF!</v>
      </c>
      <c r="AC2090" s="174" t="e">
        <f t="shared" si="325"/>
        <v>#REF!</v>
      </c>
      <c r="AD2090" s="175" t="e">
        <f>+#REF!+365*Y2090</f>
        <v>#REF!</v>
      </c>
      <c r="AE2090" s="176" t="e">
        <f t="shared" si="326"/>
        <v>#REF!</v>
      </c>
      <c r="AF2090" s="170" t="e">
        <f>+VLOOKUP(CONCATENATE(TEXT(W2090,"yyyy"),"-",TEXT(W2090,"mm")),#REF!,2,0)</f>
        <v>#REF!</v>
      </c>
      <c r="AG2090" s="177" t="e">
        <f>+(AC2090*(1+'INFLAC PROYECTADA'!$B$8)^(AE2090))/((1+DEMANDADO!AF2090)^(AE2090))</f>
        <v>#REF!</v>
      </c>
      <c r="AH2090" s="169">
        <f>(0.2*VLOOKUP(D2090,'%.'!$A$1:$B$4,2,FALSE))+(0.35*VLOOKUP(E2090,'%.'!$A$1:$B$4,2,FALSE))+(0.1*VLOOKUP(F2090,'%.'!$A$1:$B$4,2,FALSE))+(0.35*VLOOKUP(G2090,'%.'!$A$1:$B$4,2,FALSE))</f>
        <v>0.67500000000000004</v>
      </c>
      <c r="AI2090" s="128" t="str">
        <f t="shared" si="331"/>
        <v>ALTA</v>
      </c>
      <c r="AJ2090" s="128" t="str">
        <f t="shared" si="327"/>
        <v>Provisión contable</v>
      </c>
      <c r="AK2090" s="178" t="e">
        <f t="shared" si="328"/>
        <v>#REF!</v>
      </c>
    </row>
    <row r="2091" spans="1:37" ht="30" customHeight="1" x14ac:dyDescent="0.25">
      <c r="A2091" s="115">
        <v>2090</v>
      </c>
      <c r="B2091" s="83" t="s">
        <v>1328</v>
      </c>
      <c r="C2091" s="126" t="s">
        <v>4407</v>
      </c>
      <c r="D2091" s="83" t="s">
        <v>1</v>
      </c>
      <c r="E2091" s="83" t="s">
        <v>0</v>
      </c>
      <c r="F2091" s="83" t="s">
        <v>48</v>
      </c>
      <c r="G2091" s="124" t="s">
        <v>0</v>
      </c>
      <c r="H2091" s="169">
        <f t="shared" si="329"/>
        <v>0.76</v>
      </c>
      <c r="I2091" s="170" t="str">
        <f t="shared" si="330"/>
        <v>ALTA</v>
      </c>
      <c r="J2091" s="292">
        <v>19613140</v>
      </c>
      <c r="K2091" s="221">
        <v>0</v>
      </c>
      <c r="L2091" s="83" t="s">
        <v>129</v>
      </c>
      <c r="M2091" s="188"/>
      <c r="N2091" s="83" t="s">
        <v>312</v>
      </c>
      <c r="O2091" s="189" t="s">
        <v>312</v>
      </c>
      <c r="P2091" s="83" t="s">
        <v>1821</v>
      </c>
      <c r="Q2091" s="83" t="s">
        <v>163</v>
      </c>
      <c r="R2091" s="83" t="s">
        <v>4408</v>
      </c>
      <c r="S2091" s="93">
        <v>41064</v>
      </c>
      <c r="T2091" s="83">
        <v>67274</v>
      </c>
      <c r="U2091" s="83" t="s">
        <v>76</v>
      </c>
      <c r="V2091" s="83" t="s">
        <v>4482</v>
      </c>
      <c r="W2091" s="171">
        <v>44074</v>
      </c>
      <c r="X2091" s="172" t="e">
        <f>+CONCATENATE(TEXT(#REF!,"yyyy"),"-",TEXT(#REF!,"mm"))</f>
        <v>#REF!</v>
      </c>
      <c r="Y2091" s="173" t="str">
        <f t="shared" si="322"/>
        <v>4</v>
      </c>
      <c r="Z2091" s="172" t="str">
        <f t="shared" si="323"/>
        <v>2020-07</v>
      </c>
      <c r="AA2091" s="170" t="e">
        <f>+VLOOKUP(Z2091,#REF!,2,FALSE)/VLOOKUP(X2091,#REF!,2,FALSE)</f>
        <v>#REF!</v>
      </c>
      <c r="AB2091" s="174" t="e">
        <f t="shared" si="324"/>
        <v>#REF!</v>
      </c>
      <c r="AC2091" s="174" t="e">
        <f t="shared" si="325"/>
        <v>#REF!</v>
      </c>
      <c r="AD2091" s="175" t="e">
        <f>+#REF!+365*Y2091</f>
        <v>#REF!</v>
      </c>
      <c r="AE2091" s="176" t="e">
        <f t="shared" si="326"/>
        <v>#REF!</v>
      </c>
      <c r="AF2091" s="170" t="e">
        <f>+VLOOKUP(CONCATENATE(TEXT(W2091,"yyyy"),"-",TEXT(W2091,"mm")),#REF!,2,0)</f>
        <v>#REF!</v>
      </c>
      <c r="AG2091" s="177" t="e">
        <f>+(AC2091*(1+'INFLAC PROYECTADA'!$B$8)^(AE2091))/((1+DEMANDADO!AF2091)^(AE2091))</f>
        <v>#REF!</v>
      </c>
      <c r="AH2091" s="169">
        <f>(0.2*VLOOKUP(D2091,'%.'!$A$1:$B$4,2,FALSE))+(0.35*VLOOKUP(E2091,'%.'!$A$1:$B$4,2,FALSE))+(0.1*VLOOKUP(F2091,'%.'!$A$1:$B$4,2,FALSE))+(0.35*VLOOKUP(G2091,'%.'!$A$1:$B$4,2,FALSE))</f>
        <v>0.76</v>
      </c>
      <c r="AI2091" s="128" t="str">
        <f t="shared" si="331"/>
        <v>ALTA</v>
      </c>
      <c r="AJ2091" s="128" t="str">
        <f t="shared" si="327"/>
        <v>Provisión contable</v>
      </c>
      <c r="AK2091" s="178" t="e">
        <f t="shared" si="328"/>
        <v>#REF!</v>
      </c>
    </row>
    <row r="2092" spans="1:37" ht="30" customHeight="1" x14ac:dyDescent="0.25">
      <c r="A2092" s="115">
        <v>2091</v>
      </c>
      <c r="B2092" s="79" t="s">
        <v>688</v>
      </c>
      <c r="C2092" s="85" t="s">
        <v>4484</v>
      </c>
      <c r="D2092" s="86" t="s">
        <v>1</v>
      </c>
      <c r="E2092" s="86" t="s">
        <v>1</v>
      </c>
      <c r="F2092" s="86" t="s">
        <v>1</v>
      </c>
      <c r="G2092" s="86" t="s">
        <v>1</v>
      </c>
      <c r="H2092" s="169">
        <f t="shared" si="329"/>
        <v>0.05</v>
      </c>
      <c r="I2092" s="170" t="str">
        <f t="shared" si="330"/>
        <v>REMOTA</v>
      </c>
      <c r="J2092" s="292">
        <v>500000000</v>
      </c>
      <c r="K2092" s="221">
        <v>0</v>
      </c>
      <c r="L2092" s="86" t="s">
        <v>132</v>
      </c>
      <c r="M2092" s="188"/>
      <c r="N2092" s="86" t="s">
        <v>405</v>
      </c>
      <c r="O2092" s="199"/>
      <c r="P2092" s="86">
        <v>12</v>
      </c>
      <c r="Q2092" s="81" t="s">
        <v>220</v>
      </c>
      <c r="R2092" s="86">
        <v>4204</v>
      </c>
      <c r="S2092" s="86" t="s">
        <v>4605</v>
      </c>
      <c r="T2092" s="133">
        <v>187714</v>
      </c>
      <c r="U2092" s="86" t="s">
        <v>21</v>
      </c>
      <c r="V2092" s="86"/>
      <c r="W2092" s="171">
        <v>44074</v>
      </c>
      <c r="X2092" s="172" t="e">
        <f>+CONCATENATE(TEXT(#REF!,"yyyy"),"-",TEXT(#REF!,"mm"))</f>
        <v>#REF!</v>
      </c>
      <c r="Y2092" s="173" t="str">
        <f t="shared" si="322"/>
        <v>12</v>
      </c>
      <c r="Z2092" s="172" t="str">
        <f t="shared" si="323"/>
        <v>2020-07</v>
      </c>
      <c r="AA2092" s="170" t="e">
        <f>+VLOOKUP(Z2092,#REF!,2,FALSE)/VLOOKUP(X2092,#REF!,2,FALSE)</f>
        <v>#REF!</v>
      </c>
      <c r="AB2092" s="174" t="e">
        <f t="shared" si="324"/>
        <v>#REF!</v>
      </c>
      <c r="AC2092" s="174" t="e">
        <f t="shared" si="325"/>
        <v>#REF!</v>
      </c>
      <c r="AD2092" s="175" t="e">
        <f>+#REF!+365*Y2092</f>
        <v>#REF!</v>
      </c>
      <c r="AE2092" s="176" t="e">
        <f t="shared" si="326"/>
        <v>#REF!</v>
      </c>
      <c r="AF2092" s="170" t="e">
        <f>+VLOOKUP(CONCATENATE(TEXT(W2092,"yyyy"),"-",TEXT(W2092,"mm")),#REF!,2,0)</f>
        <v>#REF!</v>
      </c>
      <c r="AG2092" s="177" t="e">
        <f>+(AC2092*(1+'INFLAC PROYECTADA'!$B$8)^(AE2092))/((1+DEMANDADO!AF2092)^(AE2092))</f>
        <v>#REF!</v>
      </c>
      <c r="AH2092" s="169">
        <f>(0.2*VLOOKUP(D2092,'%.'!$A$1:$B$4,2,FALSE))+(0.35*VLOOKUP(E2092,'%.'!$A$1:$B$4,2,FALSE))+(0.1*VLOOKUP(F2092,'%.'!$A$1:$B$4,2,FALSE))+(0.35*VLOOKUP(G2092,'%.'!$A$1:$B$4,2,FALSE))</f>
        <v>0.05</v>
      </c>
      <c r="AI2092" s="128" t="str">
        <f t="shared" si="331"/>
        <v>REMOTA</v>
      </c>
      <c r="AJ2092" s="128" t="str">
        <f t="shared" si="327"/>
        <v>No se registra</v>
      </c>
      <c r="AK2092" s="178">
        <f t="shared" si="328"/>
        <v>0</v>
      </c>
    </row>
    <row r="2093" spans="1:37" ht="30" customHeight="1" x14ac:dyDescent="0.25">
      <c r="A2093" s="115">
        <v>2092</v>
      </c>
      <c r="B2093" s="79" t="s">
        <v>688</v>
      </c>
      <c r="C2093" s="85" t="s">
        <v>4485</v>
      </c>
      <c r="D2093" s="86" t="s">
        <v>1</v>
      </c>
      <c r="E2093" s="86" t="s">
        <v>1</v>
      </c>
      <c r="F2093" s="86" t="s">
        <v>1</v>
      </c>
      <c r="G2093" s="86" t="s">
        <v>1</v>
      </c>
      <c r="H2093" s="169">
        <f t="shared" si="329"/>
        <v>0.05</v>
      </c>
      <c r="I2093" s="170" t="str">
        <f t="shared" si="330"/>
        <v>REMOTA</v>
      </c>
      <c r="J2093" s="292">
        <v>500000000</v>
      </c>
      <c r="K2093" s="221">
        <v>0</v>
      </c>
      <c r="L2093" s="86" t="s">
        <v>138</v>
      </c>
      <c r="M2093" s="188"/>
      <c r="N2093" s="86" t="s">
        <v>405</v>
      </c>
      <c r="O2093" s="199"/>
      <c r="P2093" s="86">
        <v>10</v>
      </c>
      <c r="Q2093" s="81" t="s">
        <v>220</v>
      </c>
      <c r="R2093" s="86">
        <v>4204</v>
      </c>
      <c r="S2093" s="86" t="s">
        <v>4605</v>
      </c>
      <c r="T2093" s="133">
        <v>187714</v>
      </c>
      <c r="U2093" s="86" t="s">
        <v>21</v>
      </c>
      <c r="V2093" s="86"/>
      <c r="W2093" s="171">
        <v>44074</v>
      </c>
      <c r="X2093" s="172" t="e">
        <f>+CONCATENATE(TEXT(#REF!,"yyyy"),"-",TEXT(#REF!,"mm"))</f>
        <v>#REF!</v>
      </c>
      <c r="Y2093" s="173" t="str">
        <f t="shared" si="322"/>
        <v>10</v>
      </c>
      <c r="Z2093" s="172" t="str">
        <f t="shared" si="323"/>
        <v>2020-07</v>
      </c>
      <c r="AA2093" s="170" t="e">
        <f>+VLOOKUP(Z2093,#REF!,2,FALSE)/VLOOKUP(X2093,#REF!,2,FALSE)</f>
        <v>#REF!</v>
      </c>
      <c r="AB2093" s="174" t="e">
        <f t="shared" si="324"/>
        <v>#REF!</v>
      </c>
      <c r="AC2093" s="174" t="e">
        <f t="shared" si="325"/>
        <v>#REF!</v>
      </c>
      <c r="AD2093" s="175" t="e">
        <f>+#REF!+365*Y2093</f>
        <v>#REF!</v>
      </c>
      <c r="AE2093" s="176" t="e">
        <f t="shared" si="326"/>
        <v>#REF!</v>
      </c>
      <c r="AF2093" s="170" t="e">
        <f>+VLOOKUP(CONCATENATE(TEXT(W2093,"yyyy"),"-",TEXT(W2093,"mm")),#REF!,2,0)</f>
        <v>#REF!</v>
      </c>
      <c r="AG2093" s="177" t="e">
        <f>+(AC2093*(1+'INFLAC PROYECTADA'!$B$8)^(AE2093))/((1+DEMANDADO!AF2093)^(AE2093))</f>
        <v>#REF!</v>
      </c>
      <c r="AH2093" s="169">
        <f>(0.2*VLOOKUP(D2093,'%.'!$A$1:$B$4,2,FALSE))+(0.35*VLOOKUP(E2093,'%.'!$A$1:$B$4,2,FALSE))+(0.1*VLOOKUP(F2093,'%.'!$A$1:$B$4,2,FALSE))+(0.35*VLOOKUP(G2093,'%.'!$A$1:$B$4,2,FALSE))</f>
        <v>0.05</v>
      </c>
      <c r="AI2093" s="128" t="str">
        <f t="shared" si="331"/>
        <v>REMOTA</v>
      </c>
      <c r="AJ2093" s="128" t="str">
        <f t="shared" si="327"/>
        <v>No se registra</v>
      </c>
      <c r="AK2093" s="178">
        <f t="shared" si="328"/>
        <v>0</v>
      </c>
    </row>
    <row r="2094" spans="1:37" ht="30" customHeight="1" x14ac:dyDescent="0.25">
      <c r="A2094" s="115">
        <v>2093</v>
      </c>
      <c r="B2094" s="79" t="s">
        <v>688</v>
      </c>
      <c r="C2094" s="85" t="s">
        <v>4486</v>
      </c>
      <c r="D2094" s="86" t="s">
        <v>1</v>
      </c>
      <c r="E2094" s="86" t="s">
        <v>1</v>
      </c>
      <c r="F2094" s="86" t="s">
        <v>1</v>
      </c>
      <c r="G2094" s="86" t="s">
        <v>1</v>
      </c>
      <c r="H2094" s="169">
        <f t="shared" si="329"/>
        <v>0.05</v>
      </c>
      <c r="I2094" s="170" t="str">
        <f t="shared" si="330"/>
        <v>REMOTA</v>
      </c>
      <c r="J2094" s="292">
        <v>200000000</v>
      </c>
      <c r="K2094" s="221">
        <v>0</v>
      </c>
      <c r="L2094" s="86" t="s">
        <v>138</v>
      </c>
      <c r="M2094" s="188"/>
      <c r="N2094" s="86" t="s">
        <v>405</v>
      </c>
      <c r="O2094" s="199"/>
      <c r="P2094" s="86">
        <v>11</v>
      </c>
      <c r="Q2094" s="81" t="s">
        <v>220</v>
      </c>
      <c r="R2094" s="86">
        <v>4204</v>
      </c>
      <c r="S2094" s="86" t="s">
        <v>4605</v>
      </c>
      <c r="T2094" s="133">
        <v>187714</v>
      </c>
      <c r="U2094" s="86" t="s">
        <v>21</v>
      </c>
      <c r="V2094" s="86"/>
      <c r="W2094" s="171">
        <v>44074</v>
      </c>
      <c r="X2094" s="172" t="e">
        <f>+CONCATENATE(TEXT(#REF!,"yyyy"),"-",TEXT(#REF!,"mm"))</f>
        <v>#REF!</v>
      </c>
      <c r="Y2094" s="173" t="str">
        <f t="shared" si="322"/>
        <v>11</v>
      </c>
      <c r="Z2094" s="172" t="str">
        <f t="shared" si="323"/>
        <v>2020-07</v>
      </c>
      <c r="AA2094" s="170" t="e">
        <f>+VLOOKUP(Z2094,#REF!,2,FALSE)/VLOOKUP(X2094,#REF!,2,FALSE)</f>
        <v>#REF!</v>
      </c>
      <c r="AB2094" s="174" t="e">
        <f t="shared" si="324"/>
        <v>#REF!</v>
      </c>
      <c r="AC2094" s="174" t="e">
        <f t="shared" si="325"/>
        <v>#REF!</v>
      </c>
      <c r="AD2094" s="175" t="e">
        <f>+#REF!+365*Y2094</f>
        <v>#REF!</v>
      </c>
      <c r="AE2094" s="176" t="e">
        <f t="shared" si="326"/>
        <v>#REF!</v>
      </c>
      <c r="AF2094" s="170" t="e">
        <f>+VLOOKUP(CONCATENATE(TEXT(W2094,"yyyy"),"-",TEXT(W2094,"mm")),#REF!,2,0)</f>
        <v>#REF!</v>
      </c>
      <c r="AG2094" s="177" t="e">
        <f>+(AC2094*(1+'INFLAC PROYECTADA'!$B$8)^(AE2094))/((1+DEMANDADO!AF2094)^(AE2094))</f>
        <v>#REF!</v>
      </c>
      <c r="AH2094" s="169">
        <f>(0.2*VLOOKUP(D2094,'%.'!$A$1:$B$4,2,FALSE))+(0.35*VLOOKUP(E2094,'%.'!$A$1:$B$4,2,FALSE))+(0.1*VLOOKUP(F2094,'%.'!$A$1:$B$4,2,FALSE))+(0.35*VLOOKUP(G2094,'%.'!$A$1:$B$4,2,FALSE))</f>
        <v>0.05</v>
      </c>
      <c r="AI2094" s="128" t="str">
        <f t="shared" si="331"/>
        <v>REMOTA</v>
      </c>
      <c r="AJ2094" s="128" t="str">
        <f t="shared" si="327"/>
        <v>No se registra</v>
      </c>
      <c r="AK2094" s="178">
        <f t="shared" si="328"/>
        <v>0</v>
      </c>
    </row>
    <row r="2095" spans="1:37" ht="30" customHeight="1" x14ac:dyDescent="0.25">
      <c r="A2095" s="115">
        <v>2094</v>
      </c>
      <c r="B2095" s="79" t="s">
        <v>2618</v>
      </c>
      <c r="C2095" s="85" t="s">
        <v>4487</v>
      </c>
      <c r="D2095" s="86" t="s">
        <v>1</v>
      </c>
      <c r="E2095" s="86" t="s">
        <v>1</v>
      </c>
      <c r="F2095" s="86" t="s">
        <v>1</v>
      </c>
      <c r="G2095" s="86" t="s">
        <v>1</v>
      </c>
      <c r="H2095" s="169">
        <f t="shared" si="329"/>
        <v>0.05</v>
      </c>
      <c r="I2095" s="170" t="str">
        <f t="shared" si="330"/>
        <v>REMOTA</v>
      </c>
      <c r="J2095" s="292">
        <v>116214188</v>
      </c>
      <c r="K2095" s="221">
        <v>0</v>
      </c>
      <c r="L2095" s="86" t="s">
        <v>133</v>
      </c>
      <c r="M2095" s="188"/>
      <c r="N2095" s="86" t="s">
        <v>405</v>
      </c>
      <c r="O2095" s="199"/>
      <c r="P2095" s="86">
        <v>8</v>
      </c>
      <c r="Q2095" s="81" t="s">
        <v>220</v>
      </c>
      <c r="R2095" s="86">
        <v>4204</v>
      </c>
      <c r="S2095" s="86" t="s">
        <v>4605</v>
      </c>
      <c r="T2095" s="133">
        <v>187714</v>
      </c>
      <c r="U2095" s="86" t="s">
        <v>21</v>
      </c>
      <c r="V2095" s="86"/>
      <c r="W2095" s="171">
        <v>44074</v>
      </c>
      <c r="X2095" s="172" t="e">
        <f>+CONCATENATE(TEXT(#REF!,"yyyy"),"-",TEXT(#REF!,"mm"))</f>
        <v>#REF!</v>
      </c>
      <c r="Y2095" s="173" t="str">
        <f t="shared" si="322"/>
        <v>8</v>
      </c>
      <c r="Z2095" s="172" t="str">
        <f t="shared" si="323"/>
        <v>2020-07</v>
      </c>
      <c r="AA2095" s="170" t="e">
        <f>+VLOOKUP(Z2095,#REF!,2,FALSE)/VLOOKUP(X2095,#REF!,2,FALSE)</f>
        <v>#REF!</v>
      </c>
      <c r="AB2095" s="174" t="e">
        <f t="shared" si="324"/>
        <v>#REF!</v>
      </c>
      <c r="AC2095" s="174" t="e">
        <f t="shared" si="325"/>
        <v>#REF!</v>
      </c>
      <c r="AD2095" s="175" t="e">
        <f>+#REF!+365*Y2095</f>
        <v>#REF!</v>
      </c>
      <c r="AE2095" s="176" t="e">
        <f t="shared" si="326"/>
        <v>#REF!</v>
      </c>
      <c r="AF2095" s="170" t="e">
        <f>+VLOOKUP(CONCATENATE(TEXT(W2095,"yyyy"),"-",TEXT(W2095,"mm")),#REF!,2,0)</f>
        <v>#REF!</v>
      </c>
      <c r="AG2095" s="177" t="e">
        <f>+(AC2095*(1+'INFLAC PROYECTADA'!$B$8)^(AE2095))/((1+DEMANDADO!AF2095)^(AE2095))</f>
        <v>#REF!</v>
      </c>
      <c r="AH2095" s="169">
        <f>(0.2*VLOOKUP(D2095,'%.'!$A$1:$B$4,2,FALSE))+(0.35*VLOOKUP(E2095,'%.'!$A$1:$B$4,2,FALSE))+(0.1*VLOOKUP(F2095,'%.'!$A$1:$B$4,2,FALSE))+(0.35*VLOOKUP(G2095,'%.'!$A$1:$B$4,2,FALSE))</f>
        <v>0.05</v>
      </c>
      <c r="AI2095" s="128" t="str">
        <f t="shared" si="331"/>
        <v>REMOTA</v>
      </c>
      <c r="AJ2095" s="128" t="str">
        <f t="shared" si="327"/>
        <v>No se registra</v>
      </c>
      <c r="AK2095" s="178">
        <f t="shared" si="328"/>
        <v>0</v>
      </c>
    </row>
    <row r="2096" spans="1:37" ht="30" customHeight="1" x14ac:dyDescent="0.25">
      <c r="A2096" s="115">
        <v>2095</v>
      </c>
      <c r="B2096" s="79" t="s">
        <v>688</v>
      </c>
      <c r="C2096" s="85" t="s">
        <v>4488</v>
      </c>
      <c r="D2096" s="86" t="s">
        <v>48</v>
      </c>
      <c r="E2096" s="86" t="s">
        <v>1</v>
      </c>
      <c r="F2096" s="86" t="s">
        <v>1</v>
      </c>
      <c r="G2096" s="86" t="s">
        <v>1</v>
      </c>
      <c r="H2096" s="169">
        <f t="shared" si="329"/>
        <v>0.14000000000000001</v>
      </c>
      <c r="I2096" s="170" t="str">
        <f t="shared" si="330"/>
        <v>BAJA</v>
      </c>
      <c r="J2096" s="292">
        <v>1759800000</v>
      </c>
      <c r="K2096" s="221">
        <v>0</v>
      </c>
      <c r="L2096" s="86" t="s">
        <v>138</v>
      </c>
      <c r="M2096" s="188"/>
      <c r="N2096" s="86" t="s">
        <v>405</v>
      </c>
      <c r="O2096" s="199"/>
      <c r="P2096" s="86">
        <v>8</v>
      </c>
      <c r="Q2096" s="81" t="s">
        <v>220</v>
      </c>
      <c r="R2096" s="86">
        <v>4204</v>
      </c>
      <c r="S2096" s="86" t="s">
        <v>4605</v>
      </c>
      <c r="T2096" s="133">
        <v>187714</v>
      </c>
      <c r="U2096" s="86" t="s">
        <v>21</v>
      </c>
      <c r="V2096" s="86"/>
      <c r="W2096" s="171">
        <v>44074</v>
      </c>
      <c r="X2096" s="172" t="e">
        <f>+CONCATENATE(TEXT(#REF!,"yyyy"),"-",TEXT(#REF!,"mm"))</f>
        <v>#REF!</v>
      </c>
      <c r="Y2096" s="173" t="str">
        <f t="shared" si="322"/>
        <v>8</v>
      </c>
      <c r="Z2096" s="172" t="str">
        <f t="shared" si="323"/>
        <v>2020-07</v>
      </c>
      <c r="AA2096" s="170" t="e">
        <f>+VLOOKUP(Z2096,#REF!,2,FALSE)/VLOOKUP(X2096,#REF!,2,FALSE)</f>
        <v>#REF!</v>
      </c>
      <c r="AB2096" s="174" t="e">
        <f t="shared" si="324"/>
        <v>#REF!</v>
      </c>
      <c r="AC2096" s="174" t="e">
        <f t="shared" si="325"/>
        <v>#REF!</v>
      </c>
      <c r="AD2096" s="175" t="e">
        <f>+#REF!+365*Y2096</f>
        <v>#REF!</v>
      </c>
      <c r="AE2096" s="176" t="e">
        <f t="shared" si="326"/>
        <v>#REF!</v>
      </c>
      <c r="AF2096" s="170" t="e">
        <f>+VLOOKUP(CONCATENATE(TEXT(W2096,"yyyy"),"-",TEXT(W2096,"mm")),#REF!,2,0)</f>
        <v>#REF!</v>
      </c>
      <c r="AG2096" s="177" t="e">
        <f>+(AC2096*(1+'INFLAC PROYECTADA'!$B$8)^(AE2096))/((1+DEMANDADO!AF2096)^(AE2096))</f>
        <v>#REF!</v>
      </c>
      <c r="AH2096" s="169">
        <f>(0.2*VLOOKUP(D2096,'%.'!$A$1:$B$4,2,FALSE))+(0.35*VLOOKUP(E2096,'%.'!$A$1:$B$4,2,FALSE))+(0.1*VLOOKUP(F2096,'%.'!$A$1:$B$4,2,FALSE))+(0.35*VLOOKUP(G2096,'%.'!$A$1:$B$4,2,FALSE))</f>
        <v>0.14000000000000001</v>
      </c>
      <c r="AI2096" s="128" t="str">
        <f t="shared" si="331"/>
        <v>BAJA</v>
      </c>
      <c r="AJ2096" s="128" t="str">
        <f t="shared" si="327"/>
        <v>Cuentas de Orden</v>
      </c>
      <c r="AK2096" s="178" t="e">
        <f t="shared" si="328"/>
        <v>#REF!</v>
      </c>
    </row>
    <row r="2097" spans="1:37" ht="30" customHeight="1" x14ac:dyDescent="0.25">
      <c r="A2097" s="115">
        <v>2096</v>
      </c>
      <c r="B2097" s="79" t="s">
        <v>4489</v>
      </c>
      <c r="C2097" s="85" t="s">
        <v>4490</v>
      </c>
      <c r="D2097" s="86" t="s">
        <v>1</v>
      </c>
      <c r="E2097" s="86" t="s">
        <v>1</v>
      </c>
      <c r="F2097" s="86" t="s">
        <v>1</v>
      </c>
      <c r="G2097" s="86" t="s">
        <v>1</v>
      </c>
      <c r="H2097" s="169">
        <f t="shared" si="329"/>
        <v>0.05</v>
      </c>
      <c r="I2097" s="170" t="str">
        <f t="shared" si="330"/>
        <v>REMOTA</v>
      </c>
      <c r="J2097" s="292">
        <v>11661098</v>
      </c>
      <c r="K2097" s="221">
        <v>0</v>
      </c>
      <c r="L2097" s="86" t="s">
        <v>138</v>
      </c>
      <c r="M2097" s="188"/>
      <c r="N2097" s="86" t="s">
        <v>405</v>
      </c>
      <c r="O2097" s="199"/>
      <c r="P2097" s="86">
        <v>7</v>
      </c>
      <c r="Q2097" s="81" t="s">
        <v>220</v>
      </c>
      <c r="R2097" s="86">
        <v>4204</v>
      </c>
      <c r="S2097" s="86" t="s">
        <v>4605</v>
      </c>
      <c r="T2097" s="133">
        <v>187714</v>
      </c>
      <c r="U2097" s="86" t="s">
        <v>76</v>
      </c>
      <c r="V2097" s="86" t="s">
        <v>4669</v>
      </c>
      <c r="W2097" s="171">
        <v>44074</v>
      </c>
      <c r="X2097" s="172" t="e">
        <f>+CONCATENATE(TEXT(#REF!,"yyyy"),"-",TEXT(#REF!,"mm"))</f>
        <v>#REF!</v>
      </c>
      <c r="Y2097" s="173" t="str">
        <f t="shared" si="322"/>
        <v>7</v>
      </c>
      <c r="Z2097" s="172" t="str">
        <f t="shared" si="323"/>
        <v>2020-07</v>
      </c>
      <c r="AA2097" s="170" t="e">
        <f>+VLOOKUP(Z2097,#REF!,2,FALSE)/VLOOKUP(X2097,#REF!,2,FALSE)</f>
        <v>#REF!</v>
      </c>
      <c r="AB2097" s="174" t="e">
        <f t="shared" si="324"/>
        <v>#REF!</v>
      </c>
      <c r="AC2097" s="174" t="e">
        <f t="shared" si="325"/>
        <v>#REF!</v>
      </c>
      <c r="AD2097" s="175" t="e">
        <f>+#REF!+365*Y2097</f>
        <v>#REF!</v>
      </c>
      <c r="AE2097" s="176" t="e">
        <f t="shared" si="326"/>
        <v>#REF!</v>
      </c>
      <c r="AF2097" s="170" t="e">
        <f>+VLOOKUP(CONCATENATE(TEXT(W2097,"yyyy"),"-",TEXT(W2097,"mm")),#REF!,2,0)</f>
        <v>#REF!</v>
      </c>
      <c r="AG2097" s="177" t="e">
        <f>+(AC2097*(1+'INFLAC PROYECTADA'!$B$8)^(AE2097))/((1+DEMANDADO!AF2097)^(AE2097))</f>
        <v>#REF!</v>
      </c>
      <c r="AH2097" s="169">
        <f>(0.2*VLOOKUP(D2097,'%.'!$A$1:$B$4,2,FALSE))+(0.35*VLOOKUP(E2097,'%.'!$A$1:$B$4,2,FALSE))+(0.1*VLOOKUP(F2097,'%.'!$A$1:$B$4,2,FALSE))+(0.35*VLOOKUP(G2097,'%.'!$A$1:$B$4,2,FALSE))</f>
        <v>0.05</v>
      </c>
      <c r="AI2097" s="128" t="str">
        <f t="shared" si="331"/>
        <v>REMOTA</v>
      </c>
      <c r="AJ2097" s="128" t="str">
        <f t="shared" si="327"/>
        <v>No se registra</v>
      </c>
      <c r="AK2097" s="178">
        <f t="shared" si="328"/>
        <v>0</v>
      </c>
    </row>
    <row r="2098" spans="1:37" ht="30" customHeight="1" x14ac:dyDescent="0.25">
      <c r="A2098" s="115">
        <v>2097</v>
      </c>
      <c r="B2098" s="79" t="s">
        <v>4491</v>
      </c>
      <c r="C2098" s="85" t="s">
        <v>4492</v>
      </c>
      <c r="D2098" s="86" t="s">
        <v>1</v>
      </c>
      <c r="E2098" s="86" t="s">
        <v>1</v>
      </c>
      <c r="F2098" s="86" t="s">
        <v>1</v>
      </c>
      <c r="G2098" s="86" t="s">
        <v>1</v>
      </c>
      <c r="H2098" s="169">
        <f t="shared" si="329"/>
        <v>0.05</v>
      </c>
      <c r="I2098" s="170" t="str">
        <f t="shared" si="330"/>
        <v>REMOTA</v>
      </c>
      <c r="J2098" s="292">
        <v>23252601</v>
      </c>
      <c r="K2098" s="221">
        <v>0</v>
      </c>
      <c r="L2098" s="86" t="s">
        <v>133</v>
      </c>
      <c r="M2098" s="188"/>
      <c r="N2098" s="86" t="s">
        <v>405</v>
      </c>
      <c r="O2098" s="199"/>
      <c r="P2098" s="86">
        <v>7</v>
      </c>
      <c r="Q2098" s="81" t="s">
        <v>220</v>
      </c>
      <c r="R2098" s="86">
        <v>4204</v>
      </c>
      <c r="S2098" s="86" t="s">
        <v>4605</v>
      </c>
      <c r="T2098" s="133">
        <v>187714</v>
      </c>
      <c r="U2098" s="86" t="s">
        <v>76</v>
      </c>
      <c r="V2098" s="86" t="s">
        <v>4670</v>
      </c>
      <c r="W2098" s="171">
        <v>44074</v>
      </c>
      <c r="X2098" s="172" t="e">
        <f>+CONCATENATE(TEXT(#REF!,"yyyy"),"-",TEXT(#REF!,"mm"))</f>
        <v>#REF!</v>
      </c>
      <c r="Y2098" s="173" t="str">
        <f t="shared" si="322"/>
        <v>7</v>
      </c>
      <c r="Z2098" s="172" t="str">
        <f t="shared" si="323"/>
        <v>2020-07</v>
      </c>
      <c r="AA2098" s="170" t="e">
        <f>+VLOOKUP(Z2098,#REF!,2,FALSE)/VLOOKUP(X2098,#REF!,2,FALSE)</f>
        <v>#REF!</v>
      </c>
      <c r="AB2098" s="174" t="e">
        <f t="shared" si="324"/>
        <v>#REF!</v>
      </c>
      <c r="AC2098" s="174" t="e">
        <f t="shared" si="325"/>
        <v>#REF!</v>
      </c>
      <c r="AD2098" s="175" t="e">
        <f>+#REF!+365*Y2098</f>
        <v>#REF!</v>
      </c>
      <c r="AE2098" s="176" t="e">
        <f t="shared" si="326"/>
        <v>#REF!</v>
      </c>
      <c r="AF2098" s="170" t="e">
        <f>+VLOOKUP(CONCATENATE(TEXT(W2098,"yyyy"),"-",TEXT(W2098,"mm")),#REF!,2,0)</f>
        <v>#REF!</v>
      </c>
      <c r="AG2098" s="177" t="e">
        <f>+(AC2098*(1+'INFLAC PROYECTADA'!$B$8)^(AE2098))/((1+DEMANDADO!AF2098)^(AE2098))</f>
        <v>#REF!</v>
      </c>
      <c r="AH2098" s="169">
        <f>(0.2*VLOOKUP(D2098,'%.'!$A$1:$B$4,2,FALSE))+(0.35*VLOOKUP(E2098,'%.'!$A$1:$B$4,2,FALSE))+(0.1*VLOOKUP(F2098,'%.'!$A$1:$B$4,2,FALSE))+(0.35*VLOOKUP(G2098,'%.'!$A$1:$B$4,2,FALSE))</f>
        <v>0.05</v>
      </c>
      <c r="AI2098" s="128" t="str">
        <f t="shared" si="331"/>
        <v>REMOTA</v>
      </c>
      <c r="AJ2098" s="128" t="str">
        <f t="shared" si="327"/>
        <v>No se registra</v>
      </c>
      <c r="AK2098" s="178">
        <f t="shared" si="328"/>
        <v>0</v>
      </c>
    </row>
    <row r="2099" spans="1:37" ht="30" customHeight="1" x14ac:dyDescent="0.25">
      <c r="A2099" s="115">
        <v>2098</v>
      </c>
      <c r="B2099" s="79" t="s">
        <v>2618</v>
      </c>
      <c r="C2099" s="85" t="s">
        <v>4493</v>
      </c>
      <c r="D2099" s="86" t="s">
        <v>1</v>
      </c>
      <c r="E2099" s="86" t="s">
        <v>1</v>
      </c>
      <c r="F2099" s="86" t="s">
        <v>1</v>
      </c>
      <c r="G2099" s="86" t="s">
        <v>1</v>
      </c>
      <c r="H2099" s="169">
        <f t="shared" si="329"/>
        <v>0.05</v>
      </c>
      <c r="I2099" s="170" t="str">
        <f t="shared" si="330"/>
        <v>REMOTA</v>
      </c>
      <c r="J2099" s="292">
        <v>225613434</v>
      </c>
      <c r="K2099" s="221">
        <v>0</v>
      </c>
      <c r="L2099" s="86" t="s">
        <v>131</v>
      </c>
      <c r="M2099" s="188"/>
      <c r="N2099" s="86" t="s">
        <v>405</v>
      </c>
      <c r="O2099" s="199"/>
      <c r="P2099" s="86">
        <v>7</v>
      </c>
      <c r="Q2099" s="81" t="s">
        <v>220</v>
      </c>
      <c r="R2099" s="86">
        <v>4204</v>
      </c>
      <c r="S2099" s="86" t="s">
        <v>4605</v>
      </c>
      <c r="T2099" s="133">
        <v>187714</v>
      </c>
      <c r="U2099" s="86" t="s">
        <v>177</v>
      </c>
      <c r="V2099" s="86" t="s">
        <v>4431</v>
      </c>
      <c r="W2099" s="171">
        <v>44074</v>
      </c>
      <c r="X2099" s="172" t="e">
        <f>+CONCATENATE(TEXT(#REF!,"yyyy"),"-",TEXT(#REF!,"mm"))</f>
        <v>#REF!</v>
      </c>
      <c r="Y2099" s="173" t="str">
        <f t="shared" si="322"/>
        <v>7</v>
      </c>
      <c r="Z2099" s="172" t="str">
        <f t="shared" si="323"/>
        <v>2020-07</v>
      </c>
      <c r="AA2099" s="170" t="e">
        <f>+VLOOKUP(Z2099,#REF!,2,FALSE)/VLOOKUP(X2099,#REF!,2,FALSE)</f>
        <v>#REF!</v>
      </c>
      <c r="AB2099" s="174" t="e">
        <f t="shared" si="324"/>
        <v>#REF!</v>
      </c>
      <c r="AC2099" s="174" t="e">
        <f t="shared" si="325"/>
        <v>#REF!</v>
      </c>
      <c r="AD2099" s="175" t="e">
        <f>+#REF!+365*Y2099</f>
        <v>#REF!</v>
      </c>
      <c r="AE2099" s="176" t="e">
        <f t="shared" si="326"/>
        <v>#REF!</v>
      </c>
      <c r="AF2099" s="170" t="e">
        <f>+VLOOKUP(CONCATENATE(TEXT(W2099,"yyyy"),"-",TEXT(W2099,"mm")),#REF!,2,0)</f>
        <v>#REF!</v>
      </c>
      <c r="AG2099" s="177" t="e">
        <f>+(AC2099*(1+'INFLAC PROYECTADA'!$B$8)^(AE2099))/((1+DEMANDADO!AF2099)^(AE2099))</f>
        <v>#REF!</v>
      </c>
      <c r="AH2099" s="169">
        <f>(0.2*VLOOKUP(D2099,'%.'!$A$1:$B$4,2,FALSE))+(0.35*VLOOKUP(E2099,'%.'!$A$1:$B$4,2,FALSE))+(0.1*VLOOKUP(F2099,'%.'!$A$1:$B$4,2,FALSE))+(0.35*VLOOKUP(G2099,'%.'!$A$1:$B$4,2,FALSE))</f>
        <v>0.05</v>
      </c>
      <c r="AI2099" s="128" t="str">
        <f t="shared" si="331"/>
        <v>REMOTA</v>
      </c>
      <c r="AJ2099" s="128" t="str">
        <f t="shared" si="327"/>
        <v>No se registra</v>
      </c>
      <c r="AK2099" s="178">
        <f t="shared" si="328"/>
        <v>0</v>
      </c>
    </row>
    <row r="2100" spans="1:37" ht="30" customHeight="1" x14ac:dyDescent="0.25">
      <c r="A2100" s="115">
        <v>2099</v>
      </c>
      <c r="B2100" s="79" t="s">
        <v>688</v>
      </c>
      <c r="C2100" s="85" t="s">
        <v>4494</v>
      </c>
      <c r="D2100" s="86" t="s">
        <v>1</v>
      </c>
      <c r="E2100" s="86" t="s">
        <v>1</v>
      </c>
      <c r="F2100" s="86" t="s">
        <v>1</v>
      </c>
      <c r="G2100" s="86" t="s">
        <v>1</v>
      </c>
      <c r="H2100" s="169">
        <f t="shared" si="329"/>
        <v>0.05</v>
      </c>
      <c r="I2100" s="170" t="str">
        <f t="shared" si="330"/>
        <v>REMOTA</v>
      </c>
      <c r="J2100" s="292">
        <v>55623695</v>
      </c>
      <c r="K2100" s="221">
        <v>0</v>
      </c>
      <c r="L2100" s="86" t="s">
        <v>133</v>
      </c>
      <c r="M2100" s="188"/>
      <c r="N2100" s="86" t="s">
        <v>405</v>
      </c>
      <c r="O2100" s="199"/>
      <c r="P2100" s="86">
        <v>8</v>
      </c>
      <c r="Q2100" s="81" t="s">
        <v>220</v>
      </c>
      <c r="R2100" s="86">
        <v>4204</v>
      </c>
      <c r="S2100" s="86" t="s">
        <v>4605</v>
      </c>
      <c r="T2100" s="133">
        <v>187714</v>
      </c>
      <c r="U2100" s="86" t="s">
        <v>171</v>
      </c>
      <c r="V2100" s="86" t="s">
        <v>4606</v>
      </c>
      <c r="W2100" s="171">
        <v>44074</v>
      </c>
      <c r="X2100" s="172" t="e">
        <f>+CONCATENATE(TEXT(#REF!,"yyyy"),"-",TEXT(#REF!,"mm"))</f>
        <v>#REF!</v>
      </c>
      <c r="Y2100" s="173" t="str">
        <f t="shared" si="322"/>
        <v>8</v>
      </c>
      <c r="Z2100" s="172" t="str">
        <f t="shared" si="323"/>
        <v>2020-07</v>
      </c>
      <c r="AA2100" s="170" t="e">
        <f>+VLOOKUP(Z2100,#REF!,2,FALSE)/VLOOKUP(X2100,#REF!,2,FALSE)</f>
        <v>#REF!</v>
      </c>
      <c r="AB2100" s="174" t="e">
        <f t="shared" si="324"/>
        <v>#REF!</v>
      </c>
      <c r="AC2100" s="174" t="e">
        <f t="shared" si="325"/>
        <v>#REF!</v>
      </c>
      <c r="AD2100" s="175" t="e">
        <f>+#REF!+365*Y2100</f>
        <v>#REF!</v>
      </c>
      <c r="AE2100" s="176" t="e">
        <f t="shared" si="326"/>
        <v>#REF!</v>
      </c>
      <c r="AF2100" s="170" t="e">
        <f>+VLOOKUP(CONCATENATE(TEXT(W2100,"yyyy"),"-",TEXT(W2100,"mm")),#REF!,2,0)</f>
        <v>#REF!</v>
      </c>
      <c r="AG2100" s="177" t="e">
        <f>+(AC2100*(1+'INFLAC PROYECTADA'!$B$8)^(AE2100))/((1+DEMANDADO!AF2100)^(AE2100))</f>
        <v>#REF!</v>
      </c>
      <c r="AH2100" s="169">
        <f>(0.2*VLOOKUP(D2100,'%.'!$A$1:$B$4,2,FALSE))+(0.35*VLOOKUP(E2100,'%.'!$A$1:$B$4,2,FALSE))+(0.1*VLOOKUP(F2100,'%.'!$A$1:$B$4,2,FALSE))+(0.35*VLOOKUP(G2100,'%.'!$A$1:$B$4,2,FALSE))</f>
        <v>0.05</v>
      </c>
      <c r="AI2100" s="128" t="str">
        <f t="shared" si="331"/>
        <v>REMOTA</v>
      </c>
      <c r="AJ2100" s="128" t="str">
        <f t="shared" si="327"/>
        <v>No se registra</v>
      </c>
      <c r="AK2100" s="178">
        <f t="shared" si="328"/>
        <v>0</v>
      </c>
    </row>
    <row r="2101" spans="1:37" ht="30" customHeight="1" x14ac:dyDescent="0.25">
      <c r="A2101" s="115">
        <v>2100</v>
      </c>
      <c r="B2101" s="79" t="s">
        <v>688</v>
      </c>
      <c r="C2101" s="85" t="s">
        <v>4495</v>
      </c>
      <c r="D2101" s="86" t="s">
        <v>1</v>
      </c>
      <c r="E2101" s="86" t="s">
        <v>1</v>
      </c>
      <c r="F2101" s="86" t="s">
        <v>1</v>
      </c>
      <c r="G2101" s="86" t="s">
        <v>1</v>
      </c>
      <c r="H2101" s="169">
        <f t="shared" si="329"/>
        <v>0.05</v>
      </c>
      <c r="I2101" s="170" t="str">
        <f t="shared" si="330"/>
        <v>REMOTA</v>
      </c>
      <c r="J2101" s="292">
        <v>34886801</v>
      </c>
      <c r="K2101" s="221">
        <v>0</v>
      </c>
      <c r="L2101" s="86" t="s">
        <v>132</v>
      </c>
      <c r="M2101" s="188"/>
      <c r="N2101" s="86" t="s">
        <v>405</v>
      </c>
      <c r="O2101" s="199"/>
      <c r="P2101" s="86">
        <v>7</v>
      </c>
      <c r="Q2101" s="81" t="s">
        <v>220</v>
      </c>
      <c r="R2101" s="86">
        <v>4204</v>
      </c>
      <c r="S2101" s="86" t="s">
        <v>4605</v>
      </c>
      <c r="T2101" s="133">
        <v>187714</v>
      </c>
      <c r="U2101" s="86" t="s">
        <v>76</v>
      </c>
      <c r="V2101" s="86" t="s">
        <v>3927</v>
      </c>
      <c r="W2101" s="171">
        <v>44074</v>
      </c>
      <c r="X2101" s="172" t="e">
        <f>+CONCATENATE(TEXT(#REF!,"yyyy"),"-",TEXT(#REF!,"mm"))</f>
        <v>#REF!</v>
      </c>
      <c r="Y2101" s="173" t="str">
        <f t="shared" ref="Y2101:Y2164" si="332">+TRIM(LEFT(P2101,2))</f>
        <v>7</v>
      </c>
      <c r="Z2101" s="172" t="str">
        <f t="shared" ref="Z2101:Z2164" si="333">CONCATENATE(YEAR(EDATE(W2101,-1)),"-",TEXT(MONTH(EDATE(W2101,-1)),"00"))</f>
        <v>2020-07</v>
      </c>
      <c r="AA2101" s="170" t="e">
        <f>+VLOOKUP(Z2101,#REF!,2,FALSE)/VLOOKUP(X2101,#REF!,2,FALSE)</f>
        <v>#REF!</v>
      </c>
      <c r="AB2101" s="174" t="e">
        <f t="shared" ref="AB2101:AB2164" si="334">+AA2101*J2101</f>
        <v>#REF!</v>
      </c>
      <c r="AC2101" s="174" t="e">
        <f t="shared" ref="AC2101:AC2164" si="335">+AB2101*K2101</f>
        <v>#REF!</v>
      </c>
      <c r="AD2101" s="175" t="e">
        <f>+#REF!+365*Y2101</f>
        <v>#REF!</v>
      </c>
      <c r="AE2101" s="176" t="e">
        <f t="shared" ref="AE2101:AE2164" si="336">+(AD2101-W2101)/365</f>
        <v>#REF!</v>
      </c>
      <c r="AF2101" s="170" t="e">
        <f>+VLOOKUP(CONCATENATE(TEXT(W2101,"yyyy"),"-",TEXT(W2101,"mm")),#REF!,2,0)</f>
        <v>#REF!</v>
      </c>
      <c r="AG2101" s="177" t="e">
        <f>+(AC2101*(1+'INFLAC PROYECTADA'!$B$8)^(AE2101))/((1+DEMANDADO!AF2101)^(AE2101))</f>
        <v>#REF!</v>
      </c>
      <c r="AH2101" s="169">
        <f>(0.2*VLOOKUP(D2101,'%.'!$A$1:$B$4,2,FALSE))+(0.35*VLOOKUP(E2101,'%.'!$A$1:$B$4,2,FALSE))+(0.1*VLOOKUP(F2101,'%.'!$A$1:$B$4,2,FALSE))+(0.35*VLOOKUP(G2101,'%.'!$A$1:$B$4,2,FALSE))</f>
        <v>0.05</v>
      </c>
      <c r="AI2101" s="128" t="str">
        <f t="shared" si="331"/>
        <v>REMOTA</v>
      </c>
      <c r="AJ2101" s="128" t="str">
        <f t="shared" ref="AJ2101:AJ2164" si="337">+IF(M2101&gt;0,"Provisión contable",IF(AH2101&gt;50%,"Provisión contable",IF(AH2101&lt;10%,"No se registra","Cuentas de Orden")))</f>
        <v>No se registra</v>
      </c>
      <c r="AK2101" s="178">
        <f t="shared" ref="AK2101:AK2164" si="338">+IF(M2101&gt;0,M2101,IF(AJ2101="Provisión Contable",AG2101,0)+IF(AJ2101="Cuentas de Orden",AG2101,0))</f>
        <v>0</v>
      </c>
    </row>
    <row r="2102" spans="1:37" ht="30" customHeight="1" x14ac:dyDescent="0.25">
      <c r="A2102" s="115">
        <v>2101</v>
      </c>
      <c r="B2102" s="79" t="s">
        <v>688</v>
      </c>
      <c r="C2102" s="85" t="s">
        <v>4496</v>
      </c>
      <c r="D2102" s="86" t="s">
        <v>1</v>
      </c>
      <c r="E2102" s="86" t="s">
        <v>1</v>
      </c>
      <c r="F2102" s="86" t="s">
        <v>1</v>
      </c>
      <c r="G2102" s="86" t="s">
        <v>1</v>
      </c>
      <c r="H2102" s="169">
        <f t="shared" si="329"/>
        <v>0.05</v>
      </c>
      <c r="I2102" s="170" t="str">
        <f t="shared" si="330"/>
        <v>REMOTA</v>
      </c>
      <c r="J2102" s="292">
        <v>95876183</v>
      </c>
      <c r="K2102" s="221">
        <v>0</v>
      </c>
      <c r="L2102" s="86" t="s">
        <v>132</v>
      </c>
      <c r="M2102" s="188"/>
      <c r="N2102" s="86" t="s">
        <v>405</v>
      </c>
      <c r="O2102" s="199"/>
      <c r="P2102" s="86">
        <v>7</v>
      </c>
      <c r="Q2102" s="81" t="s">
        <v>220</v>
      </c>
      <c r="R2102" s="86">
        <v>4204</v>
      </c>
      <c r="S2102" s="86" t="s">
        <v>4605</v>
      </c>
      <c r="T2102" s="133">
        <v>187714</v>
      </c>
      <c r="U2102" s="86" t="s">
        <v>171</v>
      </c>
      <c r="V2102" s="86" t="s">
        <v>4607</v>
      </c>
      <c r="W2102" s="171">
        <v>44074</v>
      </c>
      <c r="X2102" s="172" t="e">
        <f>+CONCATENATE(TEXT(#REF!,"yyyy"),"-",TEXT(#REF!,"mm"))</f>
        <v>#REF!</v>
      </c>
      <c r="Y2102" s="173" t="str">
        <f t="shared" si="332"/>
        <v>7</v>
      </c>
      <c r="Z2102" s="172" t="str">
        <f t="shared" si="333"/>
        <v>2020-07</v>
      </c>
      <c r="AA2102" s="170" t="e">
        <f>+VLOOKUP(Z2102,#REF!,2,FALSE)/VLOOKUP(X2102,#REF!,2,FALSE)</f>
        <v>#REF!</v>
      </c>
      <c r="AB2102" s="174" t="e">
        <f t="shared" si="334"/>
        <v>#REF!</v>
      </c>
      <c r="AC2102" s="174" t="e">
        <f t="shared" si="335"/>
        <v>#REF!</v>
      </c>
      <c r="AD2102" s="175" t="e">
        <f>+#REF!+365*Y2102</f>
        <v>#REF!</v>
      </c>
      <c r="AE2102" s="176" t="e">
        <f t="shared" si="336"/>
        <v>#REF!</v>
      </c>
      <c r="AF2102" s="170" t="e">
        <f>+VLOOKUP(CONCATENATE(TEXT(W2102,"yyyy"),"-",TEXT(W2102,"mm")),#REF!,2,0)</f>
        <v>#REF!</v>
      </c>
      <c r="AG2102" s="177" t="e">
        <f>+(AC2102*(1+'INFLAC PROYECTADA'!$B$8)^(AE2102))/((1+DEMANDADO!AF2102)^(AE2102))</f>
        <v>#REF!</v>
      </c>
      <c r="AH2102" s="169">
        <f>(0.2*VLOOKUP(D2102,'%.'!$A$1:$B$4,2,FALSE))+(0.35*VLOOKUP(E2102,'%.'!$A$1:$B$4,2,FALSE))+(0.1*VLOOKUP(F2102,'%.'!$A$1:$B$4,2,FALSE))+(0.35*VLOOKUP(G2102,'%.'!$A$1:$B$4,2,FALSE))</f>
        <v>0.05</v>
      </c>
      <c r="AI2102" s="128" t="str">
        <f t="shared" si="331"/>
        <v>REMOTA</v>
      </c>
      <c r="AJ2102" s="128" t="str">
        <f t="shared" si="337"/>
        <v>No se registra</v>
      </c>
      <c r="AK2102" s="178">
        <f t="shared" si="338"/>
        <v>0</v>
      </c>
    </row>
    <row r="2103" spans="1:37" ht="30" customHeight="1" x14ac:dyDescent="0.25">
      <c r="A2103" s="115">
        <v>2102</v>
      </c>
      <c r="B2103" s="79" t="s">
        <v>688</v>
      </c>
      <c r="C2103" s="85" t="s">
        <v>4497</v>
      </c>
      <c r="D2103" s="86" t="s">
        <v>1</v>
      </c>
      <c r="E2103" s="86" t="s">
        <v>1</v>
      </c>
      <c r="F2103" s="86" t="s">
        <v>1</v>
      </c>
      <c r="G2103" s="86" t="s">
        <v>1</v>
      </c>
      <c r="H2103" s="169">
        <f t="shared" si="329"/>
        <v>0.05</v>
      </c>
      <c r="I2103" s="170" t="str">
        <f t="shared" si="330"/>
        <v>REMOTA</v>
      </c>
      <c r="J2103" s="292">
        <v>48890037</v>
      </c>
      <c r="K2103" s="221">
        <v>0</v>
      </c>
      <c r="L2103" s="86" t="s">
        <v>132</v>
      </c>
      <c r="M2103" s="188"/>
      <c r="N2103" s="86" t="s">
        <v>405</v>
      </c>
      <c r="O2103" s="199"/>
      <c r="P2103" s="86">
        <v>7</v>
      </c>
      <c r="Q2103" s="81" t="s">
        <v>220</v>
      </c>
      <c r="R2103" s="86">
        <v>4204</v>
      </c>
      <c r="S2103" s="86" t="s">
        <v>4605</v>
      </c>
      <c r="T2103" s="133">
        <v>187714</v>
      </c>
      <c r="U2103" s="86" t="s">
        <v>171</v>
      </c>
      <c r="V2103" s="86" t="s">
        <v>4608</v>
      </c>
      <c r="W2103" s="171">
        <v>44074</v>
      </c>
      <c r="X2103" s="172" t="e">
        <f>+CONCATENATE(TEXT(#REF!,"yyyy"),"-",TEXT(#REF!,"mm"))</f>
        <v>#REF!</v>
      </c>
      <c r="Y2103" s="173" t="str">
        <f t="shared" si="332"/>
        <v>7</v>
      </c>
      <c r="Z2103" s="172" t="str">
        <f t="shared" si="333"/>
        <v>2020-07</v>
      </c>
      <c r="AA2103" s="170" t="e">
        <f>+VLOOKUP(Z2103,#REF!,2,FALSE)/VLOOKUP(X2103,#REF!,2,FALSE)</f>
        <v>#REF!</v>
      </c>
      <c r="AB2103" s="174" t="e">
        <f t="shared" si="334"/>
        <v>#REF!</v>
      </c>
      <c r="AC2103" s="174" t="e">
        <f t="shared" si="335"/>
        <v>#REF!</v>
      </c>
      <c r="AD2103" s="175" t="e">
        <f>+#REF!+365*Y2103</f>
        <v>#REF!</v>
      </c>
      <c r="AE2103" s="176" t="e">
        <f t="shared" si="336"/>
        <v>#REF!</v>
      </c>
      <c r="AF2103" s="170" t="e">
        <f>+VLOOKUP(CONCATENATE(TEXT(W2103,"yyyy"),"-",TEXT(W2103,"mm")),#REF!,2,0)</f>
        <v>#REF!</v>
      </c>
      <c r="AG2103" s="177" t="e">
        <f>+(AC2103*(1+'INFLAC PROYECTADA'!$B$8)^(AE2103))/((1+DEMANDADO!AF2103)^(AE2103))</f>
        <v>#REF!</v>
      </c>
      <c r="AH2103" s="169">
        <f>(0.2*VLOOKUP(D2103,'%.'!$A$1:$B$4,2,FALSE))+(0.35*VLOOKUP(E2103,'%.'!$A$1:$B$4,2,FALSE))+(0.1*VLOOKUP(F2103,'%.'!$A$1:$B$4,2,FALSE))+(0.35*VLOOKUP(G2103,'%.'!$A$1:$B$4,2,FALSE))</f>
        <v>0.05</v>
      </c>
      <c r="AI2103" s="128" t="str">
        <f t="shared" si="331"/>
        <v>REMOTA</v>
      </c>
      <c r="AJ2103" s="128" t="str">
        <f t="shared" si="337"/>
        <v>No se registra</v>
      </c>
      <c r="AK2103" s="178">
        <f t="shared" si="338"/>
        <v>0</v>
      </c>
    </row>
    <row r="2104" spans="1:37" ht="30" customHeight="1" x14ac:dyDescent="0.25">
      <c r="A2104" s="115">
        <v>2103</v>
      </c>
      <c r="B2104" s="79" t="s">
        <v>4498</v>
      </c>
      <c r="C2104" s="85" t="s">
        <v>4499</v>
      </c>
      <c r="D2104" s="86" t="s">
        <v>0</v>
      </c>
      <c r="E2104" s="86" t="s">
        <v>0</v>
      </c>
      <c r="F2104" s="86" t="s">
        <v>0</v>
      </c>
      <c r="G2104" s="86" t="s">
        <v>0</v>
      </c>
      <c r="H2104" s="169">
        <f t="shared" si="329"/>
        <v>1</v>
      </c>
      <c r="I2104" s="170" t="str">
        <f t="shared" si="330"/>
        <v>ALTA</v>
      </c>
      <c r="J2104" s="292">
        <v>2158862515</v>
      </c>
      <c r="K2104" s="221">
        <v>0.5</v>
      </c>
      <c r="L2104" s="86" t="s">
        <v>138</v>
      </c>
      <c r="M2104" s="188"/>
      <c r="N2104" s="86" t="s">
        <v>405</v>
      </c>
      <c r="O2104" s="199"/>
      <c r="P2104" s="86">
        <v>7</v>
      </c>
      <c r="Q2104" s="68" t="s">
        <v>220</v>
      </c>
      <c r="R2104" s="86">
        <v>4204</v>
      </c>
      <c r="S2104" s="86" t="s">
        <v>4605</v>
      </c>
      <c r="T2104" s="133">
        <v>187714</v>
      </c>
      <c r="U2104" s="86" t="s">
        <v>21</v>
      </c>
      <c r="V2104" s="86"/>
      <c r="W2104" s="171">
        <v>44074</v>
      </c>
      <c r="X2104" s="172" t="e">
        <f>+CONCATENATE(TEXT(#REF!,"yyyy"),"-",TEXT(#REF!,"mm"))</f>
        <v>#REF!</v>
      </c>
      <c r="Y2104" s="173" t="str">
        <f t="shared" si="332"/>
        <v>7</v>
      </c>
      <c r="Z2104" s="172" t="str">
        <f t="shared" si="333"/>
        <v>2020-07</v>
      </c>
      <c r="AA2104" s="170" t="e">
        <f>+VLOOKUP(Z2104,#REF!,2,FALSE)/VLOOKUP(X2104,#REF!,2,FALSE)</f>
        <v>#REF!</v>
      </c>
      <c r="AB2104" s="174" t="e">
        <f t="shared" si="334"/>
        <v>#REF!</v>
      </c>
      <c r="AC2104" s="174" t="e">
        <f t="shared" si="335"/>
        <v>#REF!</v>
      </c>
      <c r="AD2104" s="175" t="e">
        <f>+#REF!+365*Y2104</f>
        <v>#REF!</v>
      </c>
      <c r="AE2104" s="176" t="e">
        <f t="shared" si="336"/>
        <v>#REF!</v>
      </c>
      <c r="AF2104" s="170" t="e">
        <f>+VLOOKUP(CONCATENATE(TEXT(W2104,"yyyy"),"-",TEXT(W2104,"mm")),#REF!,2,0)</f>
        <v>#REF!</v>
      </c>
      <c r="AG2104" s="177" t="e">
        <f>+(AC2104*(1+'INFLAC PROYECTADA'!$B$8)^(AE2104))/((1+DEMANDADO!AF2104)^(AE2104))</f>
        <v>#REF!</v>
      </c>
      <c r="AH2104" s="169">
        <f>(0.2*VLOOKUP(D2104,'%.'!$A$1:$B$4,2,FALSE))+(0.35*VLOOKUP(E2104,'%.'!$A$1:$B$4,2,FALSE))+(0.1*VLOOKUP(F2104,'%.'!$A$1:$B$4,2,FALSE))+(0.35*VLOOKUP(G2104,'%.'!$A$1:$B$4,2,FALSE))</f>
        <v>1</v>
      </c>
      <c r="AI2104" s="128" t="str">
        <f t="shared" si="331"/>
        <v>ALTA</v>
      </c>
      <c r="AJ2104" s="128" t="str">
        <f t="shared" si="337"/>
        <v>Provisión contable</v>
      </c>
      <c r="AK2104" s="178" t="e">
        <f t="shared" si="338"/>
        <v>#REF!</v>
      </c>
    </row>
    <row r="2105" spans="1:37" ht="30" customHeight="1" x14ac:dyDescent="0.25">
      <c r="A2105" s="115">
        <v>2104</v>
      </c>
      <c r="B2105" s="79" t="s">
        <v>4500</v>
      </c>
      <c r="C2105" s="85" t="s">
        <v>4501</v>
      </c>
      <c r="D2105" s="86" t="s">
        <v>0</v>
      </c>
      <c r="E2105" s="86" t="s">
        <v>0</v>
      </c>
      <c r="F2105" s="86" t="s">
        <v>1</v>
      </c>
      <c r="G2105" s="86" t="s">
        <v>0</v>
      </c>
      <c r="H2105" s="169">
        <f t="shared" si="329"/>
        <v>0.90500000000000003</v>
      </c>
      <c r="I2105" s="170" t="str">
        <f t="shared" si="330"/>
        <v>ALTA</v>
      </c>
      <c r="J2105" s="292">
        <v>0</v>
      </c>
      <c r="K2105" s="221">
        <v>0</v>
      </c>
      <c r="L2105" s="86" t="s">
        <v>129</v>
      </c>
      <c r="M2105" s="188"/>
      <c r="N2105" s="86" t="s">
        <v>405</v>
      </c>
      <c r="O2105" s="199"/>
      <c r="P2105" s="86">
        <v>7</v>
      </c>
      <c r="Q2105" s="81" t="s">
        <v>220</v>
      </c>
      <c r="R2105" s="86">
        <v>4204</v>
      </c>
      <c r="S2105" s="86" t="s">
        <v>4605</v>
      </c>
      <c r="T2105" s="133">
        <v>187714</v>
      </c>
      <c r="U2105" s="86" t="s">
        <v>76</v>
      </c>
      <c r="V2105" s="86" t="s">
        <v>4671</v>
      </c>
      <c r="W2105" s="171">
        <v>44074</v>
      </c>
      <c r="X2105" s="172" t="e">
        <f>+CONCATENATE(TEXT(#REF!,"yyyy"),"-",TEXT(#REF!,"mm"))</f>
        <v>#REF!</v>
      </c>
      <c r="Y2105" s="173" t="str">
        <f t="shared" si="332"/>
        <v>7</v>
      </c>
      <c r="Z2105" s="172" t="str">
        <f t="shared" si="333"/>
        <v>2020-07</v>
      </c>
      <c r="AA2105" s="170" t="e">
        <f>+VLOOKUP(Z2105,#REF!,2,FALSE)/VLOOKUP(X2105,#REF!,2,FALSE)</f>
        <v>#REF!</v>
      </c>
      <c r="AB2105" s="174" t="e">
        <f t="shared" si="334"/>
        <v>#REF!</v>
      </c>
      <c r="AC2105" s="174" t="e">
        <f t="shared" si="335"/>
        <v>#REF!</v>
      </c>
      <c r="AD2105" s="175" t="e">
        <f>+#REF!+365*Y2105</f>
        <v>#REF!</v>
      </c>
      <c r="AE2105" s="176" t="e">
        <f t="shared" si="336"/>
        <v>#REF!</v>
      </c>
      <c r="AF2105" s="170" t="e">
        <f>+VLOOKUP(CONCATENATE(TEXT(W2105,"yyyy"),"-",TEXT(W2105,"mm")),#REF!,2,0)</f>
        <v>#REF!</v>
      </c>
      <c r="AG2105" s="177" t="e">
        <f>+(AC2105*(1+'INFLAC PROYECTADA'!$B$8)^(AE2105))/((1+DEMANDADO!AF2105)^(AE2105))</f>
        <v>#REF!</v>
      </c>
      <c r="AH2105" s="169">
        <f>(0.2*VLOOKUP(D2105,'%.'!$A$1:$B$4,2,FALSE))+(0.35*VLOOKUP(E2105,'%.'!$A$1:$B$4,2,FALSE))+(0.1*VLOOKUP(F2105,'%.'!$A$1:$B$4,2,FALSE))+(0.35*VLOOKUP(G2105,'%.'!$A$1:$B$4,2,FALSE))</f>
        <v>0.90500000000000003</v>
      </c>
      <c r="AI2105" s="128" t="str">
        <f t="shared" si="331"/>
        <v>ALTA</v>
      </c>
      <c r="AJ2105" s="128" t="str">
        <f t="shared" si="337"/>
        <v>Provisión contable</v>
      </c>
      <c r="AK2105" s="178" t="e">
        <f t="shared" si="338"/>
        <v>#REF!</v>
      </c>
    </row>
    <row r="2106" spans="1:37" ht="30" customHeight="1" x14ac:dyDescent="0.25">
      <c r="A2106" s="115">
        <v>2105</v>
      </c>
      <c r="B2106" s="79" t="s">
        <v>4498</v>
      </c>
      <c r="C2106" s="85" t="s">
        <v>4502</v>
      </c>
      <c r="D2106" s="86" t="s">
        <v>1</v>
      </c>
      <c r="E2106" s="86" t="s">
        <v>1</v>
      </c>
      <c r="F2106" s="86" t="s">
        <v>1</v>
      </c>
      <c r="G2106" s="86" t="s">
        <v>1</v>
      </c>
      <c r="H2106" s="169">
        <f t="shared" si="329"/>
        <v>0.05</v>
      </c>
      <c r="I2106" s="170" t="str">
        <f t="shared" si="330"/>
        <v>REMOTA</v>
      </c>
      <c r="J2106" s="292">
        <v>15506274</v>
      </c>
      <c r="K2106" s="221">
        <v>0</v>
      </c>
      <c r="L2106" s="86" t="s">
        <v>138</v>
      </c>
      <c r="M2106" s="188"/>
      <c r="N2106" s="86" t="s">
        <v>405</v>
      </c>
      <c r="O2106" s="199"/>
      <c r="P2106" s="86">
        <v>7</v>
      </c>
      <c r="Q2106" s="81" t="s">
        <v>220</v>
      </c>
      <c r="R2106" s="86">
        <v>4204</v>
      </c>
      <c r="S2106" s="86" t="s">
        <v>4605</v>
      </c>
      <c r="T2106" s="133">
        <v>187714</v>
      </c>
      <c r="U2106" s="86" t="s">
        <v>76</v>
      </c>
      <c r="V2106" s="86" t="s">
        <v>4609</v>
      </c>
      <c r="W2106" s="171">
        <v>44074</v>
      </c>
      <c r="X2106" s="172" t="e">
        <f>+CONCATENATE(TEXT(#REF!,"yyyy"),"-",TEXT(#REF!,"mm"))</f>
        <v>#REF!</v>
      </c>
      <c r="Y2106" s="173" t="str">
        <f t="shared" si="332"/>
        <v>7</v>
      </c>
      <c r="Z2106" s="172" t="str">
        <f t="shared" si="333"/>
        <v>2020-07</v>
      </c>
      <c r="AA2106" s="170" t="e">
        <f>+VLOOKUP(Z2106,#REF!,2,FALSE)/VLOOKUP(X2106,#REF!,2,FALSE)</f>
        <v>#REF!</v>
      </c>
      <c r="AB2106" s="174" t="e">
        <f t="shared" si="334"/>
        <v>#REF!</v>
      </c>
      <c r="AC2106" s="174" t="e">
        <f t="shared" si="335"/>
        <v>#REF!</v>
      </c>
      <c r="AD2106" s="175" t="e">
        <f>+#REF!+365*Y2106</f>
        <v>#REF!</v>
      </c>
      <c r="AE2106" s="176" t="e">
        <f t="shared" si="336"/>
        <v>#REF!</v>
      </c>
      <c r="AF2106" s="170" t="e">
        <f>+VLOOKUP(CONCATENATE(TEXT(W2106,"yyyy"),"-",TEXT(W2106,"mm")),#REF!,2,0)</f>
        <v>#REF!</v>
      </c>
      <c r="AG2106" s="177" t="e">
        <f>+(AC2106*(1+'INFLAC PROYECTADA'!$B$8)^(AE2106))/((1+DEMANDADO!AF2106)^(AE2106))</f>
        <v>#REF!</v>
      </c>
      <c r="AH2106" s="169">
        <f>(0.2*VLOOKUP(D2106,'%.'!$A$1:$B$4,2,FALSE))+(0.35*VLOOKUP(E2106,'%.'!$A$1:$B$4,2,FALSE))+(0.1*VLOOKUP(F2106,'%.'!$A$1:$B$4,2,FALSE))+(0.35*VLOOKUP(G2106,'%.'!$A$1:$B$4,2,FALSE))</f>
        <v>0.05</v>
      </c>
      <c r="AI2106" s="128" t="str">
        <f t="shared" si="331"/>
        <v>REMOTA</v>
      </c>
      <c r="AJ2106" s="128" t="str">
        <f t="shared" si="337"/>
        <v>No se registra</v>
      </c>
      <c r="AK2106" s="178">
        <f t="shared" si="338"/>
        <v>0</v>
      </c>
    </row>
    <row r="2107" spans="1:37" ht="30" customHeight="1" x14ac:dyDescent="0.25">
      <c r="A2107" s="115">
        <v>2106</v>
      </c>
      <c r="B2107" s="79" t="s">
        <v>3878</v>
      </c>
      <c r="C2107" s="85" t="s">
        <v>4503</v>
      </c>
      <c r="D2107" s="86" t="s">
        <v>1</v>
      </c>
      <c r="E2107" s="86" t="s">
        <v>1</v>
      </c>
      <c r="F2107" s="86" t="s">
        <v>1</v>
      </c>
      <c r="G2107" s="86" t="s">
        <v>1</v>
      </c>
      <c r="H2107" s="169">
        <f t="shared" si="329"/>
        <v>0.05</v>
      </c>
      <c r="I2107" s="170" t="str">
        <f t="shared" si="330"/>
        <v>REMOTA</v>
      </c>
      <c r="J2107" s="292">
        <v>340020000</v>
      </c>
      <c r="K2107" s="221">
        <v>0</v>
      </c>
      <c r="L2107" s="86" t="s">
        <v>133</v>
      </c>
      <c r="M2107" s="188"/>
      <c r="N2107" s="86" t="s">
        <v>405</v>
      </c>
      <c r="O2107" s="199"/>
      <c r="P2107" s="86">
        <v>8</v>
      </c>
      <c r="Q2107" s="81" t="s">
        <v>220</v>
      </c>
      <c r="R2107" s="86">
        <v>4204</v>
      </c>
      <c r="S2107" s="86" t="s">
        <v>4605</v>
      </c>
      <c r="T2107" s="133">
        <v>187714</v>
      </c>
      <c r="U2107" s="86" t="s">
        <v>170</v>
      </c>
      <c r="V2107" s="86" t="s">
        <v>4610</v>
      </c>
      <c r="W2107" s="171">
        <v>44074</v>
      </c>
      <c r="X2107" s="172" t="e">
        <f>+CONCATENATE(TEXT(#REF!,"yyyy"),"-",TEXT(#REF!,"mm"))</f>
        <v>#REF!</v>
      </c>
      <c r="Y2107" s="173" t="str">
        <f t="shared" si="332"/>
        <v>8</v>
      </c>
      <c r="Z2107" s="172" t="str">
        <f t="shared" si="333"/>
        <v>2020-07</v>
      </c>
      <c r="AA2107" s="170" t="e">
        <f>+VLOOKUP(Z2107,#REF!,2,FALSE)/VLOOKUP(X2107,#REF!,2,FALSE)</f>
        <v>#REF!</v>
      </c>
      <c r="AB2107" s="174" t="e">
        <f t="shared" si="334"/>
        <v>#REF!</v>
      </c>
      <c r="AC2107" s="174" t="e">
        <f t="shared" si="335"/>
        <v>#REF!</v>
      </c>
      <c r="AD2107" s="175" t="e">
        <f>+#REF!+365*Y2107</f>
        <v>#REF!</v>
      </c>
      <c r="AE2107" s="176" t="e">
        <f t="shared" si="336"/>
        <v>#REF!</v>
      </c>
      <c r="AF2107" s="170" t="e">
        <f>+VLOOKUP(CONCATENATE(TEXT(W2107,"yyyy"),"-",TEXT(W2107,"mm")),#REF!,2,0)</f>
        <v>#REF!</v>
      </c>
      <c r="AG2107" s="177" t="e">
        <f>+(AC2107*(1+'INFLAC PROYECTADA'!$B$8)^(AE2107))/((1+DEMANDADO!AF2107)^(AE2107))</f>
        <v>#REF!</v>
      </c>
      <c r="AH2107" s="169">
        <f>(0.2*VLOOKUP(D2107,'%.'!$A$1:$B$4,2,FALSE))+(0.35*VLOOKUP(E2107,'%.'!$A$1:$B$4,2,FALSE))+(0.1*VLOOKUP(F2107,'%.'!$A$1:$B$4,2,FALSE))+(0.35*VLOOKUP(G2107,'%.'!$A$1:$B$4,2,FALSE))</f>
        <v>0.05</v>
      </c>
      <c r="AI2107" s="128" t="str">
        <f t="shared" si="331"/>
        <v>REMOTA</v>
      </c>
      <c r="AJ2107" s="128" t="str">
        <f t="shared" si="337"/>
        <v>No se registra</v>
      </c>
      <c r="AK2107" s="178">
        <f t="shared" si="338"/>
        <v>0</v>
      </c>
    </row>
    <row r="2108" spans="1:37" ht="30" customHeight="1" x14ac:dyDescent="0.25">
      <c r="A2108" s="115">
        <v>2107</v>
      </c>
      <c r="B2108" s="79" t="s">
        <v>3909</v>
      </c>
      <c r="C2108" s="85" t="s">
        <v>1534</v>
      </c>
      <c r="D2108" s="86" t="s">
        <v>1</v>
      </c>
      <c r="E2108" s="86" t="s">
        <v>1</v>
      </c>
      <c r="F2108" s="86" t="s">
        <v>1</v>
      </c>
      <c r="G2108" s="86" t="s">
        <v>1</v>
      </c>
      <c r="H2108" s="169">
        <f t="shared" si="329"/>
        <v>0.05</v>
      </c>
      <c r="I2108" s="170" t="str">
        <f t="shared" si="330"/>
        <v>REMOTA</v>
      </c>
      <c r="J2108" s="292">
        <v>4979007</v>
      </c>
      <c r="K2108" s="221">
        <v>0</v>
      </c>
      <c r="L2108" s="86" t="s">
        <v>138</v>
      </c>
      <c r="M2108" s="188"/>
      <c r="N2108" s="86" t="s">
        <v>405</v>
      </c>
      <c r="O2108" s="199"/>
      <c r="P2108" s="86">
        <v>7</v>
      </c>
      <c r="Q2108" s="81" t="s">
        <v>220</v>
      </c>
      <c r="R2108" s="86">
        <v>4204</v>
      </c>
      <c r="S2108" s="86" t="s">
        <v>4605</v>
      </c>
      <c r="T2108" s="133">
        <v>187714</v>
      </c>
      <c r="U2108" s="86" t="s">
        <v>171</v>
      </c>
      <c r="V2108" s="98" t="s">
        <v>4611</v>
      </c>
      <c r="W2108" s="171">
        <v>44074</v>
      </c>
      <c r="X2108" s="172" t="e">
        <f>+CONCATENATE(TEXT(#REF!,"yyyy"),"-",TEXT(#REF!,"mm"))</f>
        <v>#REF!</v>
      </c>
      <c r="Y2108" s="173" t="str">
        <f t="shared" si="332"/>
        <v>7</v>
      </c>
      <c r="Z2108" s="172" t="str">
        <f t="shared" si="333"/>
        <v>2020-07</v>
      </c>
      <c r="AA2108" s="170" t="e">
        <f>+VLOOKUP(Z2108,#REF!,2,FALSE)/VLOOKUP(X2108,#REF!,2,FALSE)</f>
        <v>#REF!</v>
      </c>
      <c r="AB2108" s="174" t="e">
        <f t="shared" si="334"/>
        <v>#REF!</v>
      </c>
      <c r="AC2108" s="174" t="e">
        <f t="shared" si="335"/>
        <v>#REF!</v>
      </c>
      <c r="AD2108" s="175" t="e">
        <f>+#REF!+365*Y2108</f>
        <v>#REF!</v>
      </c>
      <c r="AE2108" s="176" t="e">
        <f t="shared" si="336"/>
        <v>#REF!</v>
      </c>
      <c r="AF2108" s="170" t="e">
        <f>+VLOOKUP(CONCATENATE(TEXT(W2108,"yyyy"),"-",TEXT(W2108,"mm")),#REF!,2,0)</f>
        <v>#REF!</v>
      </c>
      <c r="AG2108" s="177" t="e">
        <f>+(AC2108*(1+'INFLAC PROYECTADA'!$B$8)^(AE2108))/((1+DEMANDADO!AF2108)^(AE2108))</f>
        <v>#REF!</v>
      </c>
      <c r="AH2108" s="169">
        <f>(0.2*VLOOKUP(D2108,'%.'!$A$1:$B$4,2,FALSE))+(0.35*VLOOKUP(E2108,'%.'!$A$1:$B$4,2,FALSE))+(0.1*VLOOKUP(F2108,'%.'!$A$1:$B$4,2,FALSE))+(0.35*VLOOKUP(G2108,'%.'!$A$1:$B$4,2,FALSE))</f>
        <v>0.05</v>
      </c>
      <c r="AI2108" s="128" t="str">
        <f t="shared" si="331"/>
        <v>REMOTA</v>
      </c>
      <c r="AJ2108" s="128" t="str">
        <f t="shared" si="337"/>
        <v>No se registra</v>
      </c>
      <c r="AK2108" s="178">
        <f t="shared" si="338"/>
        <v>0</v>
      </c>
    </row>
    <row r="2109" spans="1:37" ht="30" customHeight="1" x14ac:dyDescent="0.25">
      <c r="A2109" s="115">
        <v>2108</v>
      </c>
      <c r="B2109" s="79" t="s">
        <v>4504</v>
      </c>
      <c r="C2109" s="85" t="s">
        <v>4505</v>
      </c>
      <c r="D2109" s="86" t="s">
        <v>1</v>
      </c>
      <c r="E2109" s="86" t="s">
        <v>1</v>
      </c>
      <c r="F2109" s="86" t="s">
        <v>1</v>
      </c>
      <c r="G2109" s="86" t="s">
        <v>1</v>
      </c>
      <c r="H2109" s="169">
        <f t="shared" si="329"/>
        <v>0.05</v>
      </c>
      <c r="I2109" s="170" t="str">
        <f t="shared" si="330"/>
        <v>REMOTA</v>
      </c>
      <c r="J2109" s="292">
        <v>548264030</v>
      </c>
      <c r="K2109" s="221">
        <v>0</v>
      </c>
      <c r="L2109" s="86" t="s">
        <v>133</v>
      </c>
      <c r="M2109" s="188"/>
      <c r="N2109" s="86" t="s">
        <v>405</v>
      </c>
      <c r="O2109" s="199"/>
      <c r="P2109" s="86">
        <v>7</v>
      </c>
      <c r="Q2109" s="81" t="s">
        <v>220</v>
      </c>
      <c r="R2109" s="86">
        <v>4204</v>
      </c>
      <c r="S2109" s="86" t="s">
        <v>4605</v>
      </c>
      <c r="T2109" s="133">
        <v>187714</v>
      </c>
      <c r="U2109" s="86" t="s">
        <v>177</v>
      </c>
      <c r="V2109" s="98" t="s">
        <v>4612</v>
      </c>
      <c r="W2109" s="171">
        <v>44074</v>
      </c>
      <c r="X2109" s="172" t="e">
        <f>+CONCATENATE(TEXT(#REF!,"yyyy"),"-",TEXT(#REF!,"mm"))</f>
        <v>#REF!</v>
      </c>
      <c r="Y2109" s="173" t="str">
        <f t="shared" si="332"/>
        <v>7</v>
      </c>
      <c r="Z2109" s="172" t="str">
        <f t="shared" si="333"/>
        <v>2020-07</v>
      </c>
      <c r="AA2109" s="170" t="e">
        <f>+VLOOKUP(Z2109,#REF!,2,FALSE)/VLOOKUP(X2109,#REF!,2,FALSE)</f>
        <v>#REF!</v>
      </c>
      <c r="AB2109" s="174" t="e">
        <f t="shared" si="334"/>
        <v>#REF!</v>
      </c>
      <c r="AC2109" s="174" t="e">
        <f t="shared" si="335"/>
        <v>#REF!</v>
      </c>
      <c r="AD2109" s="175" t="e">
        <f>+#REF!+365*Y2109</f>
        <v>#REF!</v>
      </c>
      <c r="AE2109" s="176" t="e">
        <f t="shared" si="336"/>
        <v>#REF!</v>
      </c>
      <c r="AF2109" s="170" t="e">
        <f>+VLOOKUP(CONCATENATE(TEXT(W2109,"yyyy"),"-",TEXT(W2109,"mm")),#REF!,2,0)</f>
        <v>#REF!</v>
      </c>
      <c r="AG2109" s="177" t="e">
        <f>+(AC2109*(1+'INFLAC PROYECTADA'!$B$8)^(AE2109))/((1+DEMANDADO!AF2109)^(AE2109))</f>
        <v>#REF!</v>
      </c>
      <c r="AH2109" s="169">
        <f>(0.2*VLOOKUP(D2109,'%.'!$A$1:$B$4,2,FALSE))+(0.35*VLOOKUP(E2109,'%.'!$A$1:$B$4,2,FALSE))+(0.1*VLOOKUP(F2109,'%.'!$A$1:$B$4,2,FALSE))+(0.35*VLOOKUP(G2109,'%.'!$A$1:$B$4,2,FALSE))</f>
        <v>0.05</v>
      </c>
      <c r="AI2109" s="128" t="str">
        <f t="shared" si="331"/>
        <v>REMOTA</v>
      </c>
      <c r="AJ2109" s="128" t="str">
        <f t="shared" si="337"/>
        <v>No se registra</v>
      </c>
      <c r="AK2109" s="178">
        <f t="shared" si="338"/>
        <v>0</v>
      </c>
    </row>
    <row r="2110" spans="1:37" ht="30" customHeight="1" x14ac:dyDescent="0.25">
      <c r="A2110" s="115">
        <v>2109</v>
      </c>
      <c r="B2110" s="79" t="s">
        <v>3790</v>
      </c>
      <c r="C2110" s="85" t="s">
        <v>4506</v>
      </c>
      <c r="D2110" s="86" t="s">
        <v>0</v>
      </c>
      <c r="E2110" s="86" t="s">
        <v>0</v>
      </c>
      <c r="F2110" s="86" t="s">
        <v>0</v>
      </c>
      <c r="G2110" s="86" t="s">
        <v>0</v>
      </c>
      <c r="H2110" s="169">
        <f t="shared" si="329"/>
        <v>1</v>
      </c>
      <c r="I2110" s="170" t="str">
        <f t="shared" si="330"/>
        <v>ALTA</v>
      </c>
      <c r="J2110" s="292">
        <v>55917350</v>
      </c>
      <c r="K2110" s="221">
        <v>0.5</v>
      </c>
      <c r="L2110" s="86" t="s">
        <v>134</v>
      </c>
      <c r="M2110" s="188"/>
      <c r="N2110" s="86" t="s">
        <v>405</v>
      </c>
      <c r="O2110" s="199"/>
      <c r="P2110" s="86">
        <v>7</v>
      </c>
      <c r="Q2110" s="68" t="s">
        <v>220</v>
      </c>
      <c r="R2110" s="86">
        <v>4204</v>
      </c>
      <c r="S2110" s="86" t="s">
        <v>4605</v>
      </c>
      <c r="T2110" s="133">
        <v>187714</v>
      </c>
      <c r="U2110" s="86" t="s">
        <v>171</v>
      </c>
      <c r="V2110" s="86" t="s">
        <v>4613</v>
      </c>
      <c r="W2110" s="171">
        <v>44074</v>
      </c>
      <c r="X2110" s="172" t="e">
        <f>+CONCATENATE(TEXT(#REF!,"yyyy"),"-",TEXT(#REF!,"mm"))</f>
        <v>#REF!</v>
      </c>
      <c r="Y2110" s="173" t="str">
        <f t="shared" si="332"/>
        <v>7</v>
      </c>
      <c r="Z2110" s="172" t="str">
        <f t="shared" si="333"/>
        <v>2020-07</v>
      </c>
      <c r="AA2110" s="170" t="e">
        <f>+VLOOKUP(Z2110,#REF!,2,FALSE)/VLOOKUP(X2110,#REF!,2,FALSE)</f>
        <v>#REF!</v>
      </c>
      <c r="AB2110" s="174" t="e">
        <f t="shared" si="334"/>
        <v>#REF!</v>
      </c>
      <c r="AC2110" s="174" t="e">
        <f t="shared" si="335"/>
        <v>#REF!</v>
      </c>
      <c r="AD2110" s="175" t="e">
        <f>+#REF!+365*Y2110</f>
        <v>#REF!</v>
      </c>
      <c r="AE2110" s="176" t="e">
        <f t="shared" si="336"/>
        <v>#REF!</v>
      </c>
      <c r="AF2110" s="170" t="e">
        <f>+VLOOKUP(CONCATENATE(TEXT(W2110,"yyyy"),"-",TEXT(W2110,"mm")),#REF!,2,0)</f>
        <v>#REF!</v>
      </c>
      <c r="AG2110" s="177" t="e">
        <f>+(AC2110*(1+'INFLAC PROYECTADA'!$B$8)^(AE2110))/((1+DEMANDADO!AF2110)^(AE2110))</f>
        <v>#REF!</v>
      </c>
      <c r="AH2110" s="169">
        <f>(0.2*VLOOKUP(D2110,'%.'!$A$1:$B$4,2,FALSE))+(0.35*VLOOKUP(E2110,'%.'!$A$1:$B$4,2,FALSE))+(0.1*VLOOKUP(F2110,'%.'!$A$1:$B$4,2,FALSE))+(0.35*VLOOKUP(G2110,'%.'!$A$1:$B$4,2,FALSE))</f>
        <v>1</v>
      </c>
      <c r="AI2110" s="128" t="str">
        <f t="shared" si="331"/>
        <v>ALTA</v>
      </c>
      <c r="AJ2110" s="128" t="str">
        <f t="shared" si="337"/>
        <v>Provisión contable</v>
      </c>
      <c r="AK2110" s="178" t="e">
        <f t="shared" si="338"/>
        <v>#REF!</v>
      </c>
    </row>
    <row r="2111" spans="1:37" ht="30" customHeight="1" x14ac:dyDescent="0.25">
      <c r="A2111" s="115">
        <v>2110</v>
      </c>
      <c r="B2111" s="79" t="s">
        <v>4507</v>
      </c>
      <c r="C2111" s="85" t="s">
        <v>4508</v>
      </c>
      <c r="D2111" s="86" t="s">
        <v>1</v>
      </c>
      <c r="E2111" s="86" t="s">
        <v>1</v>
      </c>
      <c r="F2111" s="86" t="s">
        <v>1</v>
      </c>
      <c r="G2111" s="86" t="s">
        <v>1</v>
      </c>
      <c r="H2111" s="169">
        <f t="shared" si="329"/>
        <v>0.05</v>
      </c>
      <c r="I2111" s="170" t="str">
        <f t="shared" si="330"/>
        <v>REMOTA</v>
      </c>
      <c r="J2111" s="292">
        <v>0</v>
      </c>
      <c r="K2111" s="221">
        <v>0</v>
      </c>
      <c r="L2111" s="86" t="s">
        <v>131</v>
      </c>
      <c r="M2111" s="188"/>
      <c r="N2111" s="86" t="s">
        <v>405</v>
      </c>
      <c r="O2111" s="199"/>
      <c r="P2111" s="86">
        <v>7</v>
      </c>
      <c r="Q2111" s="81" t="s">
        <v>220</v>
      </c>
      <c r="R2111" s="86">
        <v>4204</v>
      </c>
      <c r="S2111" s="86" t="s">
        <v>4605</v>
      </c>
      <c r="T2111" s="133">
        <v>187714</v>
      </c>
      <c r="U2111" s="86" t="s">
        <v>182</v>
      </c>
      <c r="V2111" s="86" t="s">
        <v>4672</v>
      </c>
      <c r="W2111" s="171">
        <v>44074</v>
      </c>
      <c r="X2111" s="172" t="e">
        <f>+CONCATENATE(TEXT(#REF!,"yyyy"),"-",TEXT(#REF!,"mm"))</f>
        <v>#REF!</v>
      </c>
      <c r="Y2111" s="173" t="str">
        <f t="shared" si="332"/>
        <v>7</v>
      </c>
      <c r="Z2111" s="172" t="str">
        <f t="shared" si="333"/>
        <v>2020-07</v>
      </c>
      <c r="AA2111" s="170" t="e">
        <f>+VLOOKUP(Z2111,#REF!,2,FALSE)/VLOOKUP(X2111,#REF!,2,FALSE)</f>
        <v>#REF!</v>
      </c>
      <c r="AB2111" s="174" t="e">
        <f t="shared" si="334"/>
        <v>#REF!</v>
      </c>
      <c r="AC2111" s="174" t="e">
        <f t="shared" si="335"/>
        <v>#REF!</v>
      </c>
      <c r="AD2111" s="175" t="e">
        <f>+#REF!+365*Y2111</f>
        <v>#REF!</v>
      </c>
      <c r="AE2111" s="176" t="e">
        <f t="shared" si="336"/>
        <v>#REF!</v>
      </c>
      <c r="AF2111" s="170" t="e">
        <f>+VLOOKUP(CONCATENATE(TEXT(W2111,"yyyy"),"-",TEXT(W2111,"mm")),#REF!,2,0)</f>
        <v>#REF!</v>
      </c>
      <c r="AG2111" s="177" t="e">
        <f>+(AC2111*(1+'INFLAC PROYECTADA'!$B$8)^(AE2111))/((1+DEMANDADO!AF2111)^(AE2111))</f>
        <v>#REF!</v>
      </c>
      <c r="AH2111" s="169">
        <f>(0.2*VLOOKUP(D2111,'%.'!$A$1:$B$4,2,FALSE))+(0.35*VLOOKUP(E2111,'%.'!$A$1:$B$4,2,FALSE))+(0.1*VLOOKUP(F2111,'%.'!$A$1:$B$4,2,FALSE))+(0.35*VLOOKUP(G2111,'%.'!$A$1:$B$4,2,FALSE))</f>
        <v>0.05</v>
      </c>
      <c r="AI2111" s="128" t="str">
        <f t="shared" si="331"/>
        <v>REMOTA</v>
      </c>
      <c r="AJ2111" s="128" t="str">
        <f t="shared" si="337"/>
        <v>No se registra</v>
      </c>
      <c r="AK2111" s="178">
        <f t="shared" si="338"/>
        <v>0</v>
      </c>
    </row>
    <row r="2112" spans="1:37" ht="30" customHeight="1" x14ac:dyDescent="0.25">
      <c r="A2112" s="115">
        <v>2111</v>
      </c>
      <c r="B2112" s="79" t="s">
        <v>688</v>
      </c>
      <c r="C2112" s="85" t="s">
        <v>4509</v>
      </c>
      <c r="D2112" s="86" t="s">
        <v>1</v>
      </c>
      <c r="E2112" s="86" t="s">
        <v>1</v>
      </c>
      <c r="F2112" s="86" t="s">
        <v>48</v>
      </c>
      <c r="G2112" s="86" t="s">
        <v>1</v>
      </c>
      <c r="H2112" s="169">
        <f t="shared" si="329"/>
        <v>9.5000000000000001E-2</v>
      </c>
      <c r="I2112" s="170" t="str">
        <f t="shared" si="330"/>
        <v>REMOTA</v>
      </c>
      <c r="J2112" s="292">
        <v>68593407</v>
      </c>
      <c r="K2112" s="221">
        <v>0</v>
      </c>
      <c r="L2112" s="86" t="s">
        <v>132</v>
      </c>
      <c r="M2112" s="188"/>
      <c r="N2112" s="86" t="s">
        <v>405</v>
      </c>
      <c r="O2112" s="199"/>
      <c r="P2112" s="86">
        <v>7</v>
      </c>
      <c r="Q2112" s="81" t="s">
        <v>220</v>
      </c>
      <c r="R2112" s="86">
        <v>4204</v>
      </c>
      <c r="S2112" s="86" t="s">
        <v>4605</v>
      </c>
      <c r="T2112" s="133">
        <v>187714</v>
      </c>
      <c r="U2112" s="86" t="s">
        <v>76</v>
      </c>
      <c r="V2112" s="86" t="s">
        <v>1980</v>
      </c>
      <c r="W2112" s="171">
        <v>44074</v>
      </c>
      <c r="X2112" s="172" t="e">
        <f>+CONCATENATE(TEXT(#REF!,"yyyy"),"-",TEXT(#REF!,"mm"))</f>
        <v>#REF!</v>
      </c>
      <c r="Y2112" s="173" t="str">
        <f t="shared" si="332"/>
        <v>7</v>
      </c>
      <c r="Z2112" s="172" t="str">
        <f t="shared" si="333"/>
        <v>2020-07</v>
      </c>
      <c r="AA2112" s="170" t="e">
        <f>+VLOOKUP(Z2112,#REF!,2,FALSE)/VLOOKUP(X2112,#REF!,2,FALSE)</f>
        <v>#REF!</v>
      </c>
      <c r="AB2112" s="174" t="e">
        <f t="shared" si="334"/>
        <v>#REF!</v>
      </c>
      <c r="AC2112" s="174" t="e">
        <f t="shared" si="335"/>
        <v>#REF!</v>
      </c>
      <c r="AD2112" s="175" t="e">
        <f>+#REF!+365*Y2112</f>
        <v>#REF!</v>
      </c>
      <c r="AE2112" s="176" t="e">
        <f t="shared" si="336"/>
        <v>#REF!</v>
      </c>
      <c r="AF2112" s="170" t="e">
        <f>+VLOOKUP(CONCATENATE(TEXT(W2112,"yyyy"),"-",TEXT(W2112,"mm")),#REF!,2,0)</f>
        <v>#REF!</v>
      </c>
      <c r="AG2112" s="177" t="e">
        <f>+(AC2112*(1+'INFLAC PROYECTADA'!$B$8)^(AE2112))/((1+DEMANDADO!AF2112)^(AE2112))</f>
        <v>#REF!</v>
      </c>
      <c r="AH2112" s="169">
        <f>(0.2*VLOOKUP(D2112,'%.'!$A$1:$B$4,2,FALSE))+(0.35*VLOOKUP(E2112,'%.'!$A$1:$B$4,2,FALSE))+(0.1*VLOOKUP(F2112,'%.'!$A$1:$B$4,2,FALSE))+(0.35*VLOOKUP(G2112,'%.'!$A$1:$B$4,2,FALSE))</f>
        <v>9.5000000000000001E-2</v>
      </c>
      <c r="AI2112" s="128" t="str">
        <f t="shared" si="331"/>
        <v>REMOTA</v>
      </c>
      <c r="AJ2112" s="128" t="str">
        <f t="shared" si="337"/>
        <v>No se registra</v>
      </c>
      <c r="AK2112" s="178">
        <f t="shared" si="338"/>
        <v>0</v>
      </c>
    </row>
    <row r="2113" spans="1:37" ht="30" customHeight="1" x14ac:dyDescent="0.25">
      <c r="A2113" s="115">
        <v>2112</v>
      </c>
      <c r="B2113" s="79" t="s">
        <v>2689</v>
      </c>
      <c r="C2113" s="85" t="s">
        <v>4510</v>
      </c>
      <c r="D2113" s="86" t="s">
        <v>1</v>
      </c>
      <c r="E2113" s="86" t="s">
        <v>1</v>
      </c>
      <c r="F2113" s="86" t="s">
        <v>1</v>
      </c>
      <c r="G2113" s="86" t="s">
        <v>1</v>
      </c>
      <c r="H2113" s="169">
        <f t="shared" si="329"/>
        <v>0.05</v>
      </c>
      <c r="I2113" s="170" t="str">
        <f t="shared" si="330"/>
        <v>REMOTA</v>
      </c>
      <c r="J2113" s="292">
        <v>29583076</v>
      </c>
      <c r="K2113" s="221">
        <v>0</v>
      </c>
      <c r="L2113" s="86" t="s">
        <v>138</v>
      </c>
      <c r="M2113" s="188"/>
      <c r="N2113" s="86" t="s">
        <v>405</v>
      </c>
      <c r="O2113" s="199"/>
      <c r="P2113" s="86">
        <v>7</v>
      </c>
      <c r="Q2113" s="81" t="s">
        <v>220</v>
      </c>
      <c r="R2113" s="86">
        <v>4204</v>
      </c>
      <c r="S2113" s="86" t="s">
        <v>4605</v>
      </c>
      <c r="T2113" s="133">
        <v>187714</v>
      </c>
      <c r="U2113" s="86" t="s">
        <v>171</v>
      </c>
      <c r="V2113" s="86" t="s">
        <v>4614</v>
      </c>
      <c r="W2113" s="171">
        <v>44074</v>
      </c>
      <c r="X2113" s="172" t="e">
        <f>+CONCATENATE(TEXT(#REF!,"yyyy"),"-",TEXT(#REF!,"mm"))</f>
        <v>#REF!</v>
      </c>
      <c r="Y2113" s="173" t="str">
        <f t="shared" si="332"/>
        <v>7</v>
      </c>
      <c r="Z2113" s="172" t="str">
        <f t="shared" si="333"/>
        <v>2020-07</v>
      </c>
      <c r="AA2113" s="170" t="e">
        <f>+VLOOKUP(Z2113,#REF!,2,FALSE)/VLOOKUP(X2113,#REF!,2,FALSE)</f>
        <v>#REF!</v>
      </c>
      <c r="AB2113" s="174" t="e">
        <f t="shared" si="334"/>
        <v>#REF!</v>
      </c>
      <c r="AC2113" s="174" t="e">
        <f t="shared" si="335"/>
        <v>#REF!</v>
      </c>
      <c r="AD2113" s="175" t="e">
        <f>+#REF!+365*Y2113</f>
        <v>#REF!</v>
      </c>
      <c r="AE2113" s="176" t="e">
        <f t="shared" si="336"/>
        <v>#REF!</v>
      </c>
      <c r="AF2113" s="170" t="e">
        <f>+VLOOKUP(CONCATENATE(TEXT(W2113,"yyyy"),"-",TEXT(W2113,"mm")),#REF!,2,0)</f>
        <v>#REF!</v>
      </c>
      <c r="AG2113" s="177" t="e">
        <f>+(AC2113*(1+'INFLAC PROYECTADA'!$B$8)^(AE2113))/((1+DEMANDADO!AF2113)^(AE2113))</f>
        <v>#REF!</v>
      </c>
      <c r="AH2113" s="169">
        <f>(0.2*VLOOKUP(D2113,'%.'!$A$1:$B$4,2,FALSE))+(0.35*VLOOKUP(E2113,'%.'!$A$1:$B$4,2,FALSE))+(0.1*VLOOKUP(F2113,'%.'!$A$1:$B$4,2,FALSE))+(0.35*VLOOKUP(G2113,'%.'!$A$1:$B$4,2,FALSE))</f>
        <v>0.05</v>
      </c>
      <c r="AI2113" s="128" t="str">
        <f t="shared" si="331"/>
        <v>REMOTA</v>
      </c>
      <c r="AJ2113" s="128" t="str">
        <f t="shared" si="337"/>
        <v>No se registra</v>
      </c>
      <c r="AK2113" s="178">
        <f t="shared" si="338"/>
        <v>0</v>
      </c>
    </row>
    <row r="2114" spans="1:37" ht="30" customHeight="1" x14ac:dyDescent="0.25">
      <c r="A2114" s="115">
        <v>2113</v>
      </c>
      <c r="B2114" s="79" t="s">
        <v>4511</v>
      </c>
      <c r="C2114" s="85" t="s">
        <v>4512</v>
      </c>
      <c r="D2114" s="86" t="s">
        <v>0</v>
      </c>
      <c r="E2114" s="86" t="s">
        <v>0</v>
      </c>
      <c r="F2114" s="86" t="s">
        <v>0</v>
      </c>
      <c r="G2114" s="86" t="s">
        <v>0</v>
      </c>
      <c r="H2114" s="169">
        <f t="shared" ref="H2114:H2177" si="339">+IFERROR(AH2114,"")</f>
        <v>1</v>
      </c>
      <c r="I2114" s="170" t="str">
        <f t="shared" ref="I2114:I2177" si="340">+IFERROR(AI2114,"")</f>
        <v>ALTA</v>
      </c>
      <c r="J2114" s="292">
        <v>31813215</v>
      </c>
      <c r="K2114" s="221">
        <v>0.33</v>
      </c>
      <c r="L2114" s="86" t="s">
        <v>129</v>
      </c>
      <c r="M2114" s="188"/>
      <c r="N2114" s="86" t="s">
        <v>405</v>
      </c>
      <c r="O2114" s="199"/>
      <c r="P2114" s="86">
        <v>7</v>
      </c>
      <c r="Q2114" s="68" t="s">
        <v>220</v>
      </c>
      <c r="R2114" s="86">
        <v>4204</v>
      </c>
      <c r="S2114" s="86" t="s">
        <v>4605</v>
      </c>
      <c r="T2114" s="133">
        <v>187714</v>
      </c>
      <c r="U2114" s="86" t="s">
        <v>171</v>
      </c>
      <c r="V2114" s="86" t="s">
        <v>4615</v>
      </c>
      <c r="W2114" s="171">
        <v>44074</v>
      </c>
      <c r="X2114" s="172" t="e">
        <f>+CONCATENATE(TEXT(#REF!,"yyyy"),"-",TEXT(#REF!,"mm"))</f>
        <v>#REF!</v>
      </c>
      <c r="Y2114" s="173" t="str">
        <f t="shared" si="332"/>
        <v>7</v>
      </c>
      <c r="Z2114" s="172" t="str">
        <f t="shared" si="333"/>
        <v>2020-07</v>
      </c>
      <c r="AA2114" s="170" t="e">
        <f>+VLOOKUP(Z2114,#REF!,2,FALSE)/VLOOKUP(X2114,#REF!,2,FALSE)</f>
        <v>#REF!</v>
      </c>
      <c r="AB2114" s="174" t="e">
        <f t="shared" si="334"/>
        <v>#REF!</v>
      </c>
      <c r="AC2114" s="174" t="e">
        <f t="shared" si="335"/>
        <v>#REF!</v>
      </c>
      <c r="AD2114" s="175" t="e">
        <f>+#REF!+365*Y2114</f>
        <v>#REF!</v>
      </c>
      <c r="AE2114" s="176" t="e">
        <f t="shared" si="336"/>
        <v>#REF!</v>
      </c>
      <c r="AF2114" s="170" t="e">
        <f>+VLOOKUP(CONCATENATE(TEXT(W2114,"yyyy"),"-",TEXT(W2114,"mm")),#REF!,2,0)</f>
        <v>#REF!</v>
      </c>
      <c r="AG2114" s="177" t="e">
        <f>+(AC2114*(1+'INFLAC PROYECTADA'!$B$8)^(AE2114))/((1+DEMANDADO!AF2114)^(AE2114))</f>
        <v>#REF!</v>
      </c>
      <c r="AH2114" s="169">
        <f>(0.2*VLOOKUP(D2114,'%.'!$A$1:$B$4,2,FALSE))+(0.35*VLOOKUP(E2114,'%.'!$A$1:$B$4,2,FALSE))+(0.1*VLOOKUP(F2114,'%.'!$A$1:$B$4,2,FALSE))+(0.35*VLOOKUP(G2114,'%.'!$A$1:$B$4,2,FALSE))</f>
        <v>1</v>
      </c>
      <c r="AI2114" s="128" t="str">
        <f t="shared" si="331"/>
        <v>ALTA</v>
      </c>
      <c r="AJ2114" s="128" t="str">
        <f t="shared" si="337"/>
        <v>Provisión contable</v>
      </c>
      <c r="AK2114" s="178" t="e">
        <f t="shared" si="338"/>
        <v>#REF!</v>
      </c>
    </row>
    <row r="2115" spans="1:37" ht="30" customHeight="1" x14ac:dyDescent="0.25">
      <c r="A2115" s="115">
        <v>2114</v>
      </c>
      <c r="B2115" s="79" t="s">
        <v>2655</v>
      </c>
      <c r="C2115" s="85" t="s">
        <v>4513</v>
      </c>
      <c r="D2115" s="86" t="s">
        <v>1</v>
      </c>
      <c r="E2115" s="86" t="s">
        <v>1</v>
      </c>
      <c r="F2115" s="86" t="s">
        <v>0</v>
      </c>
      <c r="G2115" s="86" t="s">
        <v>1</v>
      </c>
      <c r="H2115" s="169">
        <f t="shared" si="339"/>
        <v>0.14499999999999999</v>
      </c>
      <c r="I2115" s="170" t="str">
        <f t="shared" si="340"/>
        <v>BAJA</v>
      </c>
      <c r="J2115" s="292">
        <v>10383673</v>
      </c>
      <c r="K2115" s="221">
        <v>0</v>
      </c>
      <c r="L2115" s="86" t="s">
        <v>138</v>
      </c>
      <c r="M2115" s="188"/>
      <c r="N2115" s="86" t="s">
        <v>405</v>
      </c>
      <c r="O2115" s="199"/>
      <c r="P2115" s="86">
        <v>7</v>
      </c>
      <c r="Q2115" s="81" t="s">
        <v>220</v>
      </c>
      <c r="R2115" s="86">
        <v>4204</v>
      </c>
      <c r="S2115" s="86" t="s">
        <v>4605</v>
      </c>
      <c r="T2115" s="133">
        <v>187714</v>
      </c>
      <c r="U2115" s="86" t="s">
        <v>76</v>
      </c>
      <c r="V2115" s="86" t="s">
        <v>4616</v>
      </c>
      <c r="W2115" s="171">
        <v>44074</v>
      </c>
      <c r="X2115" s="172" t="e">
        <f>+CONCATENATE(TEXT(#REF!,"yyyy"),"-",TEXT(#REF!,"mm"))</f>
        <v>#REF!</v>
      </c>
      <c r="Y2115" s="173" t="str">
        <f t="shared" si="332"/>
        <v>7</v>
      </c>
      <c r="Z2115" s="172" t="str">
        <f t="shared" si="333"/>
        <v>2020-07</v>
      </c>
      <c r="AA2115" s="170" t="e">
        <f>+VLOOKUP(Z2115,#REF!,2,FALSE)/VLOOKUP(X2115,#REF!,2,FALSE)</f>
        <v>#REF!</v>
      </c>
      <c r="AB2115" s="174" t="e">
        <f t="shared" si="334"/>
        <v>#REF!</v>
      </c>
      <c r="AC2115" s="174" t="e">
        <f t="shared" si="335"/>
        <v>#REF!</v>
      </c>
      <c r="AD2115" s="175" t="e">
        <f>+#REF!+365*Y2115</f>
        <v>#REF!</v>
      </c>
      <c r="AE2115" s="176" t="e">
        <f t="shared" si="336"/>
        <v>#REF!</v>
      </c>
      <c r="AF2115" s="170" t="e">
        <f>+VLOOKUP(CONCATENATE(TEXT(W2115,"yyyy"),"-",TEXT(W2115,"mm")),#REF!,2,0)</f>
        <v>#REF!</v>
      </c>
      <c r="AG2115" s="177" t="e">
        <f>+(AC2115*(1+'INFLAC PROYECTADA'!$B$8)^(AE2115))/((1+DEMANDADO!AF2115)^(AE2115))</f>
        <v>#REF!</v>
      </c>
      <c r="AH2115" s="169">
        <f>(0.2*VLOOKUP(D2115,'%.'!$A$1:$B$4,2,FALSE))+(0.35*VLOOKUP(E2115,'%.'!$A$1:$B$4,2,FALSE))+(0.1*VLOOKUP(F2115,'%.'!$A$1:$B$4,2,FALSE))+(0.35*VLOOKUP(G2115,'%.'!$A$1:$B$4,2,FALSE))</f>
        <v>0.14499999999999999</v>
      </c>
      <c r="AI2115" s="128" t="str">
        <f t="shared" ref="AI2115:AI2169" si="341">+IF(AH2115&gt;0.5,"ALTA",IF(AH2115&gt;0.25,"MEDIA",IF(AH2115&gt;=0.1,"BAJA",IF(AH2115&lt;0.1,"REMOTA"))))</f>
        <v>BAJA</v>
      </c>
      <c r="AJ2115" s="128" t="str">
        <f t="shared" si="337"/>
        <v>Cuentas de Orden</v>
      </c>
      <c r="AK2115" s="178" t="e">
        <f t="shared" si="338"/>
        <v>#REF!</v>
      </c>
    </row>
    <row r="2116" spans="1:37" ht="30" customHeight="1" x14ac:dyDescent="0.25">
      <c r="A2116" s="115">
        <v>2115</v>
      </c>
      <c r="B2116" s="79" t="s">
        <v>4514</v>
      </c>
      <c r="C2116" s="85" t="s">
        <v>4515</v>
      </c>
      <c r="D2116" s="86" t="s">
        <v>1</v>
      </c>
      <c r="E2116" s="86" t="s">
        <v>1</v>
      </c>
      <c r="F2116" s="86" t="s">
        <v>1</v>
      </c>
      <c r="G2116" s="86" t="s">
        <v>1</v>
      </c>
      <c r="H2116" s="169">
        <f t="shared" si="339"/>
        <v>0.05</v>
      </c>
      <c r="I2116" s="170" t="str">
        <f t="shared" si="340"/>
        <v>REMOTA</v>
      </c>
      <c r="J2116" s="292">
        <v>32539239</v>
      </c>
      <c r="K2116" s="221">
        <v>0</v>
      </c>
      <c r="L2116" s="86" t="s">
        <v>138</v>
      </c>
      <c r="M2116" s="188"/>
      <c r="N2116" s="86" t="s">
        <v>405</v>
      </c>
      <c r="O2116" s="199"/>
      <c r="P2116" s="86">
        <v>7</v>
      </c>
      <c r="Q2116" s="81" t="s">
        <v>220</v>
      </c>
      <c r="R2116" s="86">
        <v>4204</v>
      </c>
      <c r="S2116" s="86" t="s">
        <v>4605</v>
      </c>
      <c r="T2116" s="133">
        <v>187714</v>
      </c>
      <c r="U2116" s="86" t="s">
        <v>76</v>
      </c>
      <c r="V2116" s="86" t="s">
        <v>3927</v>
      </c>
      <c r="W2116" s="171">
        <v>44074</v>
      </c>
      <c r="X2116" s="172" t="e">
        <f>+CONCATENATE(TEXT(#REF!,"yyyy"),"-",TEXT(#REF!,"mm"))</f>
        <v>#REF!</v>
      </c>
      <c r="Y2116" s="173" t="str">
        <f t="shared" si="332"/>
        <v>7</v>
      </c>
      <c r="Z2116" s="172" t="str">
        <f t="shared" si="333"/>
        <v>2020-07</v>
      </c>
      <c r="AA2116" s="170" t="e">
        <f>+VLOOKUP(Z2116,#REF!,2,FALSE)/VLOOKUP(X2116,#REF!,2,FALSE)</f>
        <v>#REF!</v>
      </c>
      <c r="AB2116" s="174" t="e">
        <f t="shared" si="334"/>
        <v>#REF!</v>
      </c>
      <c r="AC2116" s="174" t="e">
        <f t="shared" si="335"/>
        <v>#REF!</v>
      </c>
      <c r="AD2116" s="175" t="e">
        <f>+#REF!+365*Y2116</f>
        <v>#REF!</v>
      </c>
      <c r="AE2116" s="176" t="e">
        <f t="shared" si="336"/>
        <v>#REF!</v>
      </c>
      <c r="AF2116" s="170" t="e">
        <f>+VLOOKUP(CONCATENATE(TEXT(W2116,"yyyy"),"-",TEXT(W2116,"mm")),#REF!,2,0)</f>
        <v>#REF!</v>
      </c>
      <c r="AG2116" s="177" t="e">
        <f>+(AC2116*(1+'INFLAC PROYECTADA'!$B$8)^(AE2116))/((1+DEMANDADO!AF2116)^(AE2116))</f>
        <v>#REF!</v>
      </c>
      <c r="AH2116" s="169">
        <f>(0.2*VLOOKUP(D2116,'%.'!$A$1:$B$4,2,FALSE))+(0.35*VLOOKUP(E2116,'%.'!$A$1:$B$4,2,FALSE))+(0.1*VLOOKUP(F2116,'%.'!$A$1:$B$4,2,FALSE))+(0.35*VLOOKUP(G2116,'%.'!$A$1:$B$4,2,FALSE))</f>
        <v>0.05</v>
      </c>
      <c r="AI2116" s="128" t="str">
        <f t="shared" si="341"/>
        <v>REMOTA</v>
      </c>
      <c r="AJ2116" s="128" t="str">
        <f t="shared" si="337"/>
        <v>No se registra</v>
      </c>
      <c r="AK2116" s="178">
        <f t="shared" si="338"/>
        <v>0</v>
      </c>
    </row>
    <row r="2117" spans="1:37" ht="30" customHeight="1" x14ac:dyDescent="0.25">
      <c r="A2117" s="115">
        <v>2116</v>
      </c>
      <c r="B2117" s="79" t="s">
        <v>4516</v>
      </c>
      <c r="C2117" s="85" t="s">
        <v>4517</v>
      </c>
      <c r="D2117" s="86" t="s">
        <v>1</v>
      </c>
      <c r="E2117" s="86" t="s">
        <v>1</v>
      </c>
      <c r="F2117" s="86" t="s">
        <v>1</v>
      </c>
      <c r="G2117" s="86" t="s">
        <v>1</v>
      </c>
      <c r="H2117" s="169">
        <f t="shared" si="339"/>
        <v>0.05</v>
      </c>
      <c r="I2117" s="170" t="str">
        <f t="shared" si="340"/>
        <v>REMOTA</v>
      </c>
      <c r="J2117" s="292">
        <v>310254750</v>
      </c>
      <c r="K2117" s="221">
        <v>0</v>
      </c>
      <c r="L2117" s="86" t="s">
        <v>133</v>
      </c>
      <c r="M2117" s="188"/>
      <c r="N2117" s="86" t="s">
        <v>405</v>
      </c>
      <c r="O2117" s="199"/>
      <c r="P2117" s="86">
        <v>7</v>
      </c>
      <c r="Q2117" s="81" t="s">
        <v>220</v>
      </c>
      <c r="R2117" s="86">
        <v>4204</v>
      </c>
      <c r="S2117" s="86" t="s">
        <v>4605</v>
      </c>
      <c r="T2117" s="133">
        <v>187714</v>
      </c>
      <c r="U2117" s="86" t="s">
        <v>170</v>
      </c>
      <c r="V2117" s="86" t="s">
        <v>4617</v>
      </c>
      <c r="W2117" s="171">
        <v>44074</v>
      </c>
      <c r="X2117" s="172" t="e">
        <f>+CONCATENATE(TEXT(#REF!,"yyyy"),"-",TEXT(#REF!,"mm"))</f>
        <v>#REF!</v>
      </c>
      <c r="Y2117" s="173" t="str">
        <f t="shared" si="332"/>
        <v>7</v>
      </c>
      <c r="Z2117" s="172" t="str">
        <f t="shared" si="333"/>
        <v>2020-07</v>
      </c>
      <c r="AA2117" s="170" t="e">
        <f>+VLOOKUP(Z2117,#REF!,2,FALSE)/VLOOKUP(X2117,#REF!,2,FALSE)</f>
        <v>#REF!</v>
      </c>
      <c r="AB2117" s="174" t="e">
        <f t="shared" si="334"/>
        <v>#REF!</v>
      </c>
      <c r="AC2117" s="174" t="e">
        <f t="shared" si="335"/>
        <v>#REF!</v>
      </c>
      <c r="AD2117" s="175" t="e">
        <f>+#REF!+365*Y2117</f>
        <v>#REF!</v>
      </c>
      <c r="AE2117" s="176" t="e">
        <f t="shared" si="336"/>
        <v>#REF!</v>
      </c>
      <c r="AF2117" s="170" t="e">
        <f>+VLOOKUP(CONCATENATE(TEXT(W2117,"yyyy"),"-",TEXT(W2117,"mm")),#REF!,2,0)</f>
        <v>#REF!</v>
      </c>
      <c r="AG2117" s="177" t="e">
        <f>+(AC2117*(1+'INFLAC PROYECTADA'!$B$8)^(AE2117))/((1+DEMANDADO!AF2117)^(AE2117))</f>
        <v>#REF!</v>
      </c>
      <c r="AH2117" s="169">
        <f>(0.2*VLOOKUP(D2117,'%.'!$A$1:$B$4,2,FALSE))+(0.35*VLOOKUP(E2117,'%.'!$A$1:$B$4,2,FALSE))+(0.1*VLOOKUP(F2117,'%.'!$A$1:$B$4,2,FALSE))+(0.35*VLOOKUP(G2117,'%.'!$A$1:$B$4,2,FALSE))</f>
        <v>0.05</v>
      </c>
      <c r="AI2117" s="128" t="str">
        <f t="shared" si="341"/>
        <v>REMOTA</v>
      </c>
      <c r="AJ2117" s="128" t="str">
        <f t="shared" si="337"/>
        <v>No se registra</v>
      </c>
      <c r="AK2117" s="178">
        <f t="shared" si="338"/>
        <v>0</v>
      </c>
    </row>
    <row r="2118" spans="1:37" ht="30" customHeight="1" x14ac:dyDescent="0.25">
      <c r="A2118" s="115">
        <v>2117</v>
      </c>
      <c r="B2118" s="79" t="s">
        <v>3866</v>
      </c>
      <c r="C2118" s="85" t="s">
        <v>4518</v>
      </c>
      <c r="D2118" s="86" t="s">
        <v>1</v>
      </c>
      <c r="E2118" s="86" t="s">
        <v>1</v>
      </c>
      <c r="F2118" s="86" t="s">
        <v>1</v>
      </c>
      <c r="G2118" s="86" t="s">
        <v>1</v>
      </c>
      <c r="H2118" s="169">
        <f t="shared" si="339"/>
        <v>0.05</v>
      </c>
      <c r="I2118" s="170" t="str">
        <f t="shared" si="340"/>
        <v>REMOTA</v>
      </c>
      <c r="J2118" s="292">
        <v>2476872920</v>
      </c>
      <c r="K2118" s="221">
        <v>0</v>
      </c>
      <c r="L2118" s="86" t="s">
        <v>129</v>
      </c>
      <c r="M2118" s="188"/>
      <c r="N2118" s="86" t="s">
        <v>405</v>
      </c>
      <c r="O2118" s="199"/>
      <c r="P2118" s="86">
        <v>7</v>
      </c>
      <c r="Q2118" s="81" t="s">
        <v>220</v>
      </c>
      <c r="R2118" s="86">
        <v>4204</v>
      </c>
      <c r="S2118" s="86" t="s">
        <v>4605</v>
      </c>
      <c r="T2118" s="133">
        <v>187714</v>
      </c>
      <c r="U2118" s="86" t="s">
        <v>21</v>
      </c>
      <c r="V2118" s="86" t="s">
        <v>4618</v>
      </c>
      <c r="W2118" s="171">
        <v>44074</v>
      </c>
      <c r="X2118" s="172" t="e">
        <f>+CONCATENATE(TEXT(#REF!,"yyyy"),"-",TEXT(#REF!,"mm"))</f>
        <v>#REF!</v>
      </c>
      <c r="Y2118" s="173" t="str">
        <f t="shared" si="332"/>
        <v>7</v>
      </c>
      <c r="Z2118" s="172" t="str">
        <f t="shared" si="333"/>
        <v>2020-07</v>
      </c>
      <c r="AA2118" s="170" t="e">
        <f>+VLOOKUP(Z2118,#REF!,2,FALSE)/VLOOKUP(X2118,#REF!,2,FALSE)</f>
        <v>#REF!</v>
      </c>
      <c r="AB2118" s="174" t="e">
        <f t="shared" si="334"/>
        <v>#REF!</v>
      </c>
      <c r="AC2118" s="174" t="e">
        <f t="shared" si="335"/>
        <v>#REF!</v>
      </c>
      <c r="AD2118" s="175" t="e">
        <f>+#REF!+365*Y2118</f>
        <v>#REF!</v>
      </c>
      <c r="AE2118" s="176" t="e">
        <f t="shared" si="336"/>
        <v>#REF!</v>
      </c>
      <c r="AF2118" s="170" t="e">
        <f>+VLOOKUP(CONCATENATE(TEXT(W2118,"yyyy"),"-",TEXT(W2118,"mm")),#REF!,2,0)</f>
        <v>#REF!</v>
      </c>
      <c r="AG2118" s="177" t="e">
        <f>+(AC2118*(1+'INFLAC PROYECTADA'!$B$8)^(AE2118))/((1+DEMANDADO!AF2118)^(AE2118))</f>
        <v>#REF!</v>
      </c>
      <c r="AH2118" s="169">
        <f>(0.2*VLOOKUP(D2118,'%.'!$A$1:$B$4,2,FALSE))+(0.35*VLOOKUP(E2118,'%.'!$A$1:$B$4,2,FALSE))+(0.1*VLOOKUP(F2118,'%.'!$A$1:$B$4,2,FALSE))+(0.35*VLOOKUP(G2118,'%.'!$A$1:$B$4,2,FALSE))</f>
        <v>0.05</v>
      </c>
      <c r="AI2118" s="128" t="str">
        <f t="shared" si="341"/>
        <v>REMOTA</v>
      </c>
      <c r="AJ2118" s="128" t="str">
        <f t="shared" si="337"/>
        <v>No se registra</v>
      </c>
      <c r="AK2118" s="178">
        <f t="shared" si="338"/>
        <v>0</v>
      </c>
    </row>
    <row r="2119" spans="1:37" ht="30" customHeight="1" x14ac:dyDescent="0.25">
      <c r="A2119" s="115">
        <v>2118</v>
      </c>
      <c r="B2119" s="79" t="s">
        <v>4519</v>
      </c>
      <c r="C2119" s="85" t="s">
        <v>4520</v>
      </c>
      <c r="D2119" s="86" t="s">
        <v>1</v>
      </c>
      <c r="E2119" s="86" t="s">
        <v>1</v>
      </c>
      <c r="F2119" s="86" t="s">
        <v>48</v>
      </c>
      <c r="G2119" s="86" t="s">
        <v>1</v>
      </c>
      <c r="H2119" s="169">
        <f t="shared" si="339"/>
        <v>9.5000000000000001E-2</v>
      </c>
      <c r="I2119" s="170" t="str">
        <f t="shared" si="340"/>
        <v>REMOTA</v>
      </c>
      <c r="J2119" s="292">
        <v>35744843</v>
      </c>
      <c r="K2119" s="221">
        <v>0</v>
      </c>
      <c r="L2119" s="86" t="s">
        <v>131</v>
      </c>
      <c r="M2119" s="188"/>
      <c r="N2119" s="68"/>
      <c r="O2119" s="199"/>
      <c r="P2119" s="86">
        <v>7</v>
      </c>
      <c r="Q2119" s="81" t="s">
        <v>220</v>
      </c>
      <c r="R2119" s="86">
        <v>4204</v>
      </c>
      <c r="S2119" s="86" t="s">
        <v>4605</v>
      </c>
      <c r="T2119" s="133">
        <v>187714</v>
      </c>
      <c r="U2119" s="86" t="s">
        <v>76</v>
      </c>
      <c r="V2119" s="68" t="s">
        <v>4619</v>
      </c>
      <c r="W2119" s="171">
        <v>44074</v>
      </c>
      <c r="X2119" s="172" t="e">
        <f>+CONCATENATE(TEXT(#REF!,"yyyy"),"-",TEXT(#REF!,"mm"))</f>
        <v>#REF!</v>
      </c>
      <c r="Y2119" s="173" t="str">
        <f t="shared" si="332"/>
        <v>7</v>
      </c>
      <c r="Z2119" s="172" t="str">
        <f t="shared" si="333"/>
        <v>2020-07</v>
      </c>
      <c r="AA2119" s="170" t="e">
        <f>+VLOOKUP(Z2119,#REF!,2,FALSE)/VLOOKUP(X2119,#REF!,2,FALSE)</f>
        <v>#REF!</v>
      </c>
      <c r="AB2119" s="174" t="e">
        <f t="shared" si="334"/>
        <v>#REF!</v>
      </c>
      <c r="AC2119" s="174" t="e">
        <f t="shared" si="335"/>
        <v>#REF!</v>
      </c>
      <c r="AD2119" s="175" t="e">
        <f>+#REF!+365*Y2119</f>
        <v>#REF!</v>
      </c>
      <c r="AE2119" s="176" t="e">
        <f t="shared" si="336"/>
        <v>#REF!</v>
      </c>
      <c r="AF2119" s="170" t="e">
        <f>+VLOOKUP(CONCATENATE(TEXT(W2119,"yyyy"),"-",TEXT(W2119,"mm")),#REF!,2,0)</f>
        <v>#REF!</v>
      </c>
      <c r="AG2119" s="177" t="e">
        <f>+(AC2119*(1+'INFLAC PROYECTADA'!$B$8)^(AE2119))/((1+DEMANDADO!AF2119)^(AE2119))</f>
        <v>#REF!</v>
      </c>
      <c r="AH2119" s="169">
        <f>(0.2*VLOOKUP(D2119,'%.'!$A$1:$B$4,2,FALSE))+(0.35*VLOOKUP(E2119,'%.'!$A$1:$B$4,2,FALSE))+(0.1*VLOOKUP(F2119,'%.'!$A$1:$B$4,2,FALSE))+(0.35*VLOOKUP(G2119,'%.'!$A$1:$B$4,2,FALSE))</f>
        <v>9.5000000000000001E-2</v>
      </c>
      <c r="AI2119" s="128" t="str">
        <f t="shared" si="341"/>
        <v>REMOTA</v>
      </c>
      <c r="AJ2119" s="128" t="str">
        <f t="shared" si="337"/>
        <v>No se registra</v>
      </c>
      <c r="AK2119" s="178">
        <f t="shared" si="338"/>
        <v>0</v>
      </c>
    </row>
    <row r="2120" spans="1:37" ht="30" customHeight="1" x14ac:dyDescent="0.25">
      <c r="A2120" s="115">
        <v>2119</v>
      </c>
      <c r="B2120" s="79" t="s">
        <v>2751</v>
      </c>
      <c r="C2120" s="85" t="s">
        <v>4521</v>
      </c>
      <c r="D2120" s="86" t="s">
        <v>1</v>
      </c>
      <c r="E2120" s="86" t="s">
        <v>1</v>
      </c>
      <c r="F2120" s="86" t="s">
        <v>48</v>
      </c>
      <c r="G2120" s="86" t="s">
        <v>1</v>
      </c>
      <c r="H2120" s="169">
        <f t="shared" si="339"/>
        <v>9.5000000000000001E-2</v>
      </c>
      <c r="I2120" s="170" t="str">
        <f t="shared" si="340"/>
        <v>REMOTA</v>
      </c>
      <c r="J2120" s="292">
        <v>79257054</v>
      </c>
      <c r="K2120" s="221">
        <v>0</v>
      </c>
      <c r="L2120" s="86" t="s">
        <v>130</v>
      </c>
      <c r="M2120" s="188"/>
      <c r="N2120" s="86" t="s">
        <v>405</v>
      </c>
      <c r="O2120" s="199"/>
      <c r="P2120" s="86">
        <v>7</v>
      </c>
      <c r="Q2120" s="81" t="s">
        <v>220</v>
      </c>
      <c r="R2120" s="86">
        <v>4204</v>
      </c>
      <c r="S2120" s="86" t="s">
        <v>4605</v>
      </c>
      <c r="T2120" s="133">
        <v>187714</v>
      </c>
      <c r="U2120" s="86" t="s">
        <v>76</v>
      </c>
      <c r="V2120" s="68"/>
      <c r="W2120" s="171">
        <v>44074</v>
      </c>
      <c r="X2120" s="172" t="e">
        <f>+CONCATENATE(TEXT(#REF!,"yyyy"),"-",TEXT(#REF!,"mm"))</f>
        <v>#REF!</v>
      </c>
      <c r="Y2120" s="173" t="str">
        <f t="shared" si="332"/>
        <v>7</v>
      </c>
      <c r="Z2120" s="172" t="str">
        <f t="shared" si="333"/>
        <v>2020-07</v>
      </c>
      <c r="AA2120" s="170" t="e">
        <f>+VLOOKUP(Z2120,#REF!,2,FALSE)/VLOOKUP(X2120,#REF!,2,FALSE)</f>
        <v>#REF!</v>
      </c>
      <c r="AB2120" s="174" t="e">
        <f t="shared" si="334"/>
        <v>#REF!</v>
      </c>
      <c r="AC2120" s="174" t="e">
        <f t="shared" si="335"/>
        <v>#REF!</v>
      </c>
      <c r="AD2120" s="175" t="e">
        <f>+#REF!+365*Y2120</f>
        <v>#REF!</v>
      </c>
      <c r="AE2120" s="176" t="e">
        <f t="shared" si="336"/>
        <v>#REF!</v>
      </c>
      <c r="AF2120" s="170" t="e">
        <f>+VLOOKUP(CONCATENATE(TEXT(W2120,"yyyy"),"-",TEXT(W2120,"mm")),#REF!,2,0)</f>
        <v>#REF!</v>
      </c>
      <c r="AG2120" s="177" t="e">
        <f>+(AC2120*(1+'INFLAC PROYECTADA'!$B$8)^(AE2120))/((1+DEMANDADO!AF2120)^(AE2120))</f>
        <v>#REF!</v>
      </c>
      <c r="AH2120" s="169">
        <f>(0.2*VLOOKUP(D2120,'%.'!$A$1:$B$4,2,FALSE))+(0.35*VLOOKUP(E2120,'%.'!$A$1:$B$4,2,FALSE))+(0.1*VLOOKUP(F2120,'%.'!$A$1:$B$4,2,FALSE))+(0.35*VLOOKUP(G2120,'%.'!$A$1:$B$4,2,FALSE))</f>
        <v>9.5000000000000001E-2</v>
      </c>
      <c r="AI2120" s="128" t="str">
        <f t="shared" si="341"/>
        <v>REMOTA</v>
      </c>
      <c r="AJ2120" s="128" t="str">
        <f t="shared" si="337"/>
        <v>No se registra</v>
      </c>
      <c r="AK2120" s="178">
        <f t="shared" si="338"/>
        <v>0</v>
      </c>
    </row>
    <row r="2121" spans="1:37" ht="30" customHeight="1" x14ac:dyDescent="0.25">
      <c r="A2121" s="115">
        <v>2120</v>
      </c>
      <c r="B2121" s="79" t="s">
        <v>3903</v>
      </c>
      <c r="C2121" s="85" t="s">
        <v>4522</v>
      </c>
      <c r="D2121" s="86" t="s">
        <v>0</v>
      </c>
      <c r="E2121" s="86" t="s">
        <v>0</v>
      </c>
      <c r="F2121" s="86" t="s">
        <v>0</v>
      </c>
      <c r="G2121" s="86" t="s">
        <v>0</v>
      </c>
      <c r="H2121" s="169">
        <f t="shared" si="339"/>
        <v>1</v>
      </c>
      <c r="I2121" s="170" t="str">
        <f t="shared" si="340"/>
        <v>ALTA</v>
      </c>
      <c r="J2121" s="292">
        <v>120304307</v>
      </c>
      <c r="K2121" s="221">
        <v>1</v>
      </c>
      <c r="L2121" s="86" t="s">
        <v>131</v>
      </c>
      <c r="M2121" s="188"/>
      <c r="N2121" s="68" t="s">
        <v>405</v>
      </c>
      <c r="O2121" s="199"/>
      <c r="P2121" s="86">
        <v>7</v>
      </c>
      <c r="Q2121" s="68" t="s">
        <v>220</v>
      </c>
      <c r="R2121" s="86">
        <v>4204</v>
      </c>
      <c r="S2121" s="86" t="s">
        <v>4605</v>
      </c>
      <c r="T2121" s="133">
        <v>187714</v>
      </c>
      <c r="U2121" s="68" t="s">
        <v>171</v>
      </c>
      <c r="V2121" s="68" t="s">
        <v>4620</v>
      </c>
      <c r="W2121" s="171">
        <v>44074</v>
      </c>
      <c r="X2121" s="172" t="e">
        <f>+CONCATENATE(TEXT(#REF!,"yyyy"),"-",TEXT(#REF!,"mm"))</f>
        <v>#REF!</v>
      </c>
      <c r="Y2121" s="173" t="str">
        <f t="shared" si="332"/>
        <v>7</v>
      </c>
      <c r="Z2121" s="172" t="str">
        <f t="shared" si="333"/>
        <v>2020-07</v>
      </c>
      <c r="AA2121" s="170" t="e">
        <f>+VLOOKUP(Z2121,#REF!,2,FALSE)/VLOOKUP(X2121,#REF!,2,FALSE)</f>
        <v>#REF!</v>
      </c>
      <c r="AB2121" s="174" t="e">
        <f t="shared" si="334"/>
        <v>#REF!</v>
      </c>
      <c r="AC2121" s="174" t="e">
        <f t="shared" si="335"/>
        <v>#REF!</v>
      </c>
      <c r="AD2121" s="175" t="e">
        <f>+#REF!+365*Y2121</f>
        <v>#REF!</v>
      </c>
      <c r="AE2121" s="176" t="e">
        <f t="shared" si="336"/>
        <v>#REF!</v>
      </c>
      <c r="AF2121" s="170" t="e">
        <f>+VLOOKUP(CONCATENATE(TEXT(W2121,"yyyy"),"-",TEXT(W2121,"mm")),#REF!,2,0)</f>
        <v>#REF!</v>
      </c>
      <c r="AG2121" s="177" t="e">
        <f>+(AC2121*(1+'INFLAC PROYECTADA'!$B$8)^(AE2121))/((1+DEMANDADO!AF2121)^(AE2121))</f>
        <v>#REF!</v>
      </c>
      <c r="AH2121" s="169">
        <f>(0.2*VLOOKUP(D2121,'%.'!$A$1:$B$4,2,FALSE))+(0.35*VLOOKUP(E2121,'%.'!$A$1:$B$4,2,FALSE))+(0.1*VLOOKUP(F2121,'%.'!$A$1:$B$4,2,FALSE))+(0.35*VLOOKUP(G2121,'%.'!$A$1:$B$4,2,FALSE))</f>
        <v>1</v>
      </c>
      <c r="AI2121" s="128" t="str">
        <f t="shared" si="341"/>
        <v>ALTA</v>
      </c>
      <c r="AJ2121" s="128" t="str">
        <f t="shared" si="337"/>
        <v>Provisión contable</v>
      </c>
      <c r="AK2121" s="178" t="e">
        <f t="shared" si="338"/>
        <v>#REF!</v>
      </c>
    </row>
    <row r="2122" spans="1:37" ht="30" customHeight="1" x14ac:dyDescent="0.25">
      <c r="A2122" s="115">
        <v>2121</v>
      </c>
      <c r="B2122" s="79" t="s">
        <v>4523</v>
      </c>
      <c r="C2122" s="85" t="s">
        <v>4524</v>
      </c>
      <c r="D2122" s="86" t="s">
        <v>0</v>
      </c>
      <c r="E2122" s="86" t="s">
        <v>0</v>
      </c>
      <c r="F2122" s="86" t="s">
        <v>0</v>
      </c>
      <c r="G2122" s="86" t="s">
        <v>0</v>
      </c>
      <c r="H2122" s="169">
        <f t="shared" si="339"/>
        <v>1</v>
      </c>
      <c r="I2122" s="170" t="str">
        <f t="shared" si="340"/>
        <v>ALTA</v>
      </c>
      <c r="J2122" s="292">
        <v>107523032</v>
      </c>
      <c r="K2122" s="221">
        <v>1</v>
      </c>
      <c r="L2122" s="86" t="s">
        <v>129</v>
      </c>
      <c r="M2122" s="188"/>
      <c r="N2122" s="68" t="s">
        <v>405</v>
      </c>
      <c r="O2122" s="199"/>
      <c r="P2122" s="86">
        <v>7</v>
      </c>
      <c r="Q2122" s="68" t="s">
        <v>220</v>
      </c>
      <c r="R2122" s="86">
        <v>4204</v>
      </c>
      <c r="S2122" s="86" t="s">
        <v>4605</v>
      </c>
      <c r="T2122" s="133">
        <v>187714</v>
      </c>
      <c r="U2122" s="68" t="s">
        <v>171</v>
      </c>
      <c r="V2122" s="68" t="s">
        <v>4620</v>
      </c>
      <c r="W2122" s="171">
        <v>44074</v>
      </c>
      <c r="X2122" s="172" t="e">
        <f>+CONCATENATE(TEXT(#REF!,"yyyy"),"-",TEXT(#REF!,"mm"))</f>
        <v>#REF!</v>
      </c>
      <c r="Y2122" s="173" t="str">
        <f t="shared" si="332"/>
        <v>7</v>
      </c>
      <c r="Z2122" s="172" t="str">
        <f t="shared" si="333"/>
        <v>2020-07</v>
      </c>
      <c r="AA2122" s="170" t="e">
        <f>+VLOOKUP(Z2122,#REF!,2,FALSE)/VLOOKUP(X2122,#REF!,2,FALSE)</f>
        <v>#REF!</v>
      </c>
      <c r="AB2122" s="174" t="e">
        <f t="shared" si="334"/>
        <v>#REF!</v>
      </c>
      <c r="AC2122" s="174" t="e">
        <f t="shared" si="335"/>
        <v>#REF!</v>
      </c>
      <c r="AD2122" s="175" t="e">
        <f>+#REF!+365*Y2122</f>
        <v>#REF!</v>
      </c>
      <c r="AE2122" s="176" t="e">
        <f t="shared" si="336"/>
        <v>#REF!</v>
      </c>
      <c r="AF2122" s="170" t="e">
        <f>+VLOOKUP(CONCATENATE(TEXT(W2122,"yyyy"),"-",TEXT(W2122,"mm")),#REF!,2,0)</f>
        <v>#REF!</v>
      </c>
      <c r="AG2122" s="177" t="e">
        <f>+(AC2122*(1+'INFLAC PROYECTADA'!$B$8)^(AE2122))/((1+DEMANDADO!AF2122)^(AE2122))</f>
        <v>#REF!</v>
      </c>
      <c r="AH2122" s="169">
        <f>(0.2*VLOOKUP(D2122,'%.'!$A$1:$B$4,2,FALSE))+(0.35*VLOOKUP(E2122,'%.'!$A$1:$B$4,2,FALSE))+(0.1*VLOOKUP(F2122,'%.'!$A$1:$B$4,2,FALSE))+(0.35*VLOOKUP(G2122,'%.'!$A$1:$B$4,2,FALSE))</f>
        <v>1</v>
      </c>
      <c r="AI2122" s="128" t="str">
        <f t="shared" si="341"/>
        <v>ALTA</v>
      </c>
      <c r="AJ2122" s="128" t="str">
        <f t="shared" si="337"/>
        <v>Provisión contable</v>
      </c>
      <c r="AK2122" s="178" t="e">
        <f t="shared" si="338"/>
        <v>#REF!</v>
      </c>
    </row>
    <row r="2123" spans="1:37" ht="30" customHeight="1" x14ac:dyDescent="0.25">
      <c r="A2123" s="115">
        <v>2122</v>
      </c>
      <c r="B2123" s="79" t="s">
        <v>3864</v>
      </c>
      <c r="C2123" s="85" t="s">
        <v>4525</v>
      </c>
      <c r="D2123" s="86" t="s">
        <v>1</v>
      </c>
      <c r="E2123" s="86" t="s">
        <v>1</v>
      </c>
      <c r="F2123" s="86" t="s">
        <v>1</v>
      </c>
      <c r="G2123" s="86" t="s">
        <v>1</v>
      </c>
      <c r="H2123" s="169">
        <f t="shared" si="339"/>
        <v>0.05</v>
      </c>
      <c r="I2123" s="170" t="str">
        <f t="shared" si="340"/>
        <v>REMOTA</v>
      </c>
      <c r="J2123" s="292">
        <v>15743424</v>
      </c>
      <c r="K2123" s="221">
        <v>0</v>
      </c>
      <c r="L2123" s="86" t="s">
        <v>138</v>
      </c>
      <c r="M2123" s="188"/>
      <c r="N2123" s="86" t="s">
        <v>405</v>
      </c>
      <c r="O2123" s="199"/>
      <c r="P2123" s="86">
        <v>7</v>
      </c>
      <c r="Q2123" s="81" t="s">
        <v>220</v>
      </c>
      <c r="R2123" s="86">
        <v>4204</v>
      </c>
      <c r="S2123" s="86" t="s">
        <v>4605</v>
      </c>
      <c r="T2123" s="133">
        <v>187714</v>
      </c>
      <c r="U2123" s="86" t="s">
        <v>171</v>
      </c>
      <c r="V2123" s="86" t="s">
        <v>1458</v>
      </c>
      <c r="W2123" s="171">
        <v>44074</v>
      </c>
      <c r="X2123" s="172" t="e">
        <f>+CONCATENATE(TEXT(#REF!,"yyyy"),"-",TEXT(#REF!,"mm"))</f>
        <v>#REF!</v>
      </c>
      <c r="Y2123" s="173" t="str">
        <f t="shared" si="332"/>
        <v>7</v>
      </c>
      <c r="Z2123" s="172" t="str">
        <f t="shared" si="333"/>
        <v>2020-07</v>
      </c>
      <c r="AA2123" s="170" t="e">
        <f>+VLOOKUP(Z2123,#REF!,2,FALSE)/VLOOKUP(X2123,#REF!,2,FALSE)</f>
        <v>#REF!</v>
      </c>
      <c r="AB2123" s="174" t="e">
        <f t="shared" si="334"/>
        <v>#REF!</v>
      </c>
      <c r="AC2123" s="174" t="e">
        <f t="shared" si="335"/>
        <v>#REF!</v>
      </c>
      <c r="AD2123" s="175" t="e">
        <f>+#REF!+365*Y2123</f>
        <v>#REF!</v>
      </c>
      <c r="AE2123" s="176" t="e">
        <f t="shared" si="336"/>
        <v>#REF!</v>
      </c>
      <c r="AF2123" s="170" t="e">
        <f>+VLOOKUP(CONCATENATE(TEXT(W2123,"yyyy"),"-",TEXT(W2123,"mm")),#REF!,2,0)</f>
        <v>#REF!</v>
      </c>
      <c r="AG2123" s="177" t="e">
        <f>+(AC2123*(1+'INFLAC PROYECTADA'!$B$8)^(AE2123))/((1+DEMANDADO!AF2123)^(AE2123))</f>
        <v>#REF!</v>
      </c>
      <c r="AH2123" s="169">
        <f>(0.2*VLOOKUP(D2123,'%.'!$A$1:$B$4,2,FALSE))+(0.35*VLOOKUP(E2123,'%.'!$A$1:$B$4,2,FALSE))+(0.1*VLOOKUP(F2123,'%.'!$A$1:$B$4,2,FALSE))+(0.35*VLOOKUP(G2123,'%.'!$A$1:$B$4,2,FALSE))</f>
        <v>0.05</v>
      </c>
      <c r="AI2123" s="128" t="str">
        <f t="shared" si="341"/>
        <v>REMOTA</v>
      </c>
      <c r="AJ2123" s="128" t="str">
        <f t="shared" si="337"/>
        <v>No se registra</v>
      </c>
      <c r="AK2123" s="178">
        <f t="shared" si="338"/>
        <v>0</v>
      </c>
    </row>
    <row r="2124" spans="1:37" ht="30" customHeight="1" x14ac:dyDescent="0.25">
      <c r="A2124" s="115">
        <v>2123</v>
      </c>
      <c r="B2124" s="79" t="s">
        <v>2618</v>
      </c>
      <c r="C2124" s="85" t="s">
        <v>4526</v>
      </c>
      <c r="D2124" s="86" t="s">
        <v>0</v>
      </c>
      <c r="E2124" s="86" t="s">
        <v>0</v>
      </c>
      <c r="F2124" s="86" t="s">
        <v>0</v>
      </c>
      <c r="G2124" s="86" t="s">
        <v>0</v>
      </c>
      <c r="H2124" s="169">
        <f t="shared" si="339"/>
        <v>1</v>
      </c>
      <c r="I2124" s="170" t="str">
        <f t="shared" si="340"/>
        <v>ALTA</v>
      </c>
      <c r="J2124" s="292">
        <v>75998290</v>
      </c>
      <c r="K2124" s="221">
        <v>1</v>
      </c>
      <c r="L2124" s="86" t="s">
        <v>129</v>
      </c>
      <c r="M2124" s="188"/>
      <c r="N2124" s="68" t="s">
        <v>405</v>
      </c>
      <c r="O2124" s="199"/>
      <c r="P2124" s="86">
        <v>7</v>
      </c>
      <c r="Q2124" s="68" t="s">
        <v>220</v>
      </c>
      <c r="R2124" s="86">
        <v>4204</v>
      </c>
      <c r="S2124" s="86" t="s">
        <v>4605</v>
      </c>
      <c r="T2124" s="133">
        <v>187714</v>
      </c>
      <c r="U2124" s="68" t="s">
        <v>171</v>
      </c>
      <c r="V2124" s="68" t="s">
        <v>4620</v>
      </c>
      <c r="W2124" s="171">
        <v>44074</v>
      </c>
      <c r="X2124" s="172" t="e">
        <f>+CONCATENATE(TEXT(#REF!,"yyyy"),"-",TEXT(#REF!,"mm"))</f>
        <v>#REF!</v>
      </c>
      <c r="Y2124" s="173" t="str">
        <f t="shared" si="332"/>
        <v>7</v>
      </c>
      <c r="Z2124" s="172" t="str">
        <f t="shared" si="333"/>
        <v>2020-07</v>
      </c>
      <c r="AA2124" s="170" t="e">
        <f>+VLOOKUP(Z2124,#REF!,2,FALSE)/VLOOKUP(X2124,#REF!,2,FALSE)</f>
        <v>#REF!</v>
      </c>
      <c r="AB2124" s="174" t="e">
        <f t="shared" si="334"/>
        <v>#REF!</v>
      </c>
      <c r="AC2124" s="174" t="e">
        <f t="shared" si="335"/>
        <v>#REF!</v>
      </c>
      <c r="AD2124" s="175" t="e">
        <f>+#REF!+365*Y2124</f>
        <v>#REF!</v>
      </c>
      <c r="AE2124" s="176" t="e">
        <f t="shared" si="336"/>
        <v>#REF!</v>
      </c>
      <c r="AF2124" s="170" t="e">
        <f>+VLOOKUP(CONCATENATE(TEXT(W2124,"yyyy"),"-",TEXT(W2124,"mm")),#REF!,2,0)</f>
        <v>#REF!</v>
      </c>
      <c r="AG2124" s="177" t="e">
        <f>+(AC2124*(1+'INFLAC PROYECTADA'!$B$8)^(AE2124))/((1+DEMANDADO!AF2124)^(AE2124))</f>
        <v>#REF!</v>
      </c>
      <c r="AH2124" s="169">
        <f>(0.2*VLOOKUP(D2124,'%.'!$A$1:$B$4,2,FALSE))+(0.35*VLOOKUP(E2124,'%.'!$A$1:$B$4,2,FALSE))+(0.1*VLOOKUP(F2124,'%.'!$A$1:$B$4,2,FALSE))+(0.35*VLOOKUP(G2124,'%.'!$A$1:$B$4,2,FALSE))</f>
        <v>1</v>
      </c>
      <c r="AI2124" s="128" t="str">
        <f t="shared" si="341"/>
        <v>ALTA</v>
      </c>
      <c r="AJ2124" s="128" t="str">
        <f t="shared" si="337"/>
        <v>Provisión contable</v>
      </c>
      <c r="AK2124" s="178" t="e">
        <f t="shared" si="338"/>
        <v>#REF!</v>
      </c>
    </row>
    <row r="2125" spans="1:37" ht="30" customHeight="1" x14ac:dyDescent="0.25">
      <c r="A2125" s="115">
        <v>2124</v>
      </c>
      <c r="B2125" s="79" t="s">
        <v>4514</v>
      </c>
      <c r="C2125" s="94" t="s">
        <v>4527</v>
      </c>
      <c r="D2125" s="86" t="s">
        <v>1</v>
      </c>
      <c r="E2125" s="86" t="s">
        <v>1</v>
      </c>
      <c r="F2125" s="86" t="s">
        <v>1</v>
      </c>
      <c r="G2125" s="86" t="s">
        <v>1</v>
      </c>
      <c r="H2125" s="169">
        <f t="shared" si="339"/>
        <v>0.05</v>
      </c>
      <c r="I2125" s="170" t="str">
        <f t="shared" si="340"/>
        <v>REMOTA</v>
      </c>
      <c r="J2125" s="292">
        <v>3000000</v>
      </c>
      <c r="K2125" s="221">
        <v>0</v>
      </c>
      <c r="L2125" s="86" t="s">
        <v>138</v>
      </c>
      <c r="M2125" s="188"/>
      <c r="N2125" s="100" t="s">
        <v>405</v>
      </c>
      <c r="O2125" s="196" t="s">
        <v>405</v>
      </c>
      <c r="P2125" s="86">
        <v>7</v>
      </c>
      <c r="Q2125" s="81" t="s">
        <v>220</v>
      </c>
      <c r="R2125" s="86">
        <v>4204</v>
      </c>
      <c r="S2125" s="86" t="s">
        <v>4605</v>
      </c>
      <c r="T2125" s="133">
        <v>187714</v>
      </c>
      <c r="U2125" s="81" t="s">
        <v>76</v>
      </c>
      <c r="V2125" s="68" t="s">
        <v>4621</v>
      </c>
      <c r="W2125" s="171">
        <v>44074</v>
      </c>
      <c r="X2125" s="172" t="e">
        <f>+CONCATENATE(TEXT(#REF!,"yyyy"),"-",TEXT(#REF!,"mm"))</f>
        <v>#REF!</v>
      </c>
      <c r="Y2125" s="173" t="str">
        <f t="shared" si="332"/>
        <v>7</v>
      </c>
      <c r="Z2125" s="172" t="str">
        <f t="shared" si="333"/>
        <v>2020-07</v>
      </c>
      <c r="AA2125" s="170" t="e">
        <f>+VLOOKUP(Z2125,#REF!,2,FALSE)/VLOOKUP(X2125,#REF!,2,FALSE)</f>
        <v>#REF!</v>
      </c>
      <c r="AB2125" s="174" t="e">
        <f t="shared" si="334"/>
        <v>#REF!</v>
      </c>
      <c r="AC2125" s="174" t="e">
        <f t="shared" si="335"/>
        <v>#REF!</v>
      </c>
      <c r="AD2125" s="175" t="e">
        <f>+#REF!+365*Y2125</f>
        <v>#REF!</v>
      </c>
      <c r="AE2125" s="176" t="e">
        <f t="shared" si="336"/>
        <v>#REF!</v>
      </c>
      <c r="AF2125" s="170" t="e">
        <f>+VLOOKUP(CONCATENATE(TEXT(W2125,"yyyy"),"-",TEXT(W2125,"mm")),#REF!,2,0)</f>
        <v>#REF!</v>
      </c>
      <c r="AG2125" s="177" t="e">
        <f>+(AC2125*(1+'INFLAC PROYECTADA'!$B$8)^(AE2125))/((1+DEMANDADO!AF2125)^(AE2125))</f>
        <v>#REF!</v>
      </c>
      <c r="AH2125" s="169">
        <f>(0.2*VLOOKUP(D2125,'%.'!$A$1:$B$4,2,FALSE))+(0.35*VLOOKUP(E2125,'%.'!$A$1:$B$4,2,FALSE))+(0.1*VLOOKUP(F2125,'%.'!$A$1:$B$4,2,FALSE))+(0.35*VLOOKUP(G2125,'%.'!$A$1:$B$4,2,FALSE))</f>
        <v>0.05</v>
      </c>
      <c r="AI2125" s="128" t="str">
        <f t="shared" si="341"/>
        <v>REMOTA</v>
      </c>
      <c r="AJ2125" s="128" t="str">
        <f t="shared" si="337"/>
        <v>No se registra</v>
      </c>
      <c r="AK2125" s="178">
        <f t="shared" si="338"/>
        <v>0</v>
      </c>
    </row>
    <row r="2126" spans="1:37" ht="30" customHeight="1" x14ac:dyDescent="0.25">
      <c r="A2126" s="115">
        <v>2125</v>
      </c>
      <c r="B2126" s="79" t="s">
        <v>4516</v>
      </c>
      <c r="C2126" s="94" t="s">
        <v>4528</v>
      </c>
      <c r="D2126" s="86" t="s">
        <v>1</v>
      </c>
      <c r="E2126" s="86" t="s">
        <v>1</v>
      </c>
      <c r="F2126" s="86" t="s">
        <v>1</v>
      </c>
      <c r="G2126" s="86" t="s">
        <v>1</v>
      </c>
      <c r="H2126" s="169">
        <f t="shared" si="339"/>
        <v>0.05</v>
      </c>
      <c r="I2126" s="170" t="str">
        <f t="shared" si="340"/>
        <v>REMOTA</v>
      </c>
      <c r="J2126" s="292">
        <v>8168580</v>
      </c>
      <c r="K2126" s="221">
        <v>0</v>
      </c>
      <c r="L2126" s="86" t="s">
        <v>138</v>
      </c>
      <c r="M2126" s="188"/>
      <c r="N2126" s="100" t="s">
        <v>405</v>
      </c>
      <c r="O2126" s="196" t="s">
        <v>405</v>
      </c>
      <c r="P2126" s="86">
        <v>7</v>
      </c>
      <c r="Q2126" s="81" t="s">
        <v>220</v>
      </c>
      <c r="R2126" s="86">
        <v>4204</v>
      </c>
      <c r="S2126" s="86" t="s">
        <v>4605</v>
      </c>
      <c r="T2126" s="133">
        <v>187714</v>
      </c>
      <c r="U2126" s="86" t="s">
        <v>171</v>
      </c>
      <c r="V2126" s="86" t="s">
        <v>4622</v>
      </c>
      <c r="W2126" s="171">
        <v>44074</v>
      </c>
      <c r="X2126" s="172" t="e">
        <f>+CONCATENATE(TEXT(#REF!,"yyyy"),"-",TEXT(#REF!,"mm"))</f>
        <v>#REF!</v>
      </c>
      <c r="Y2126" s="173" t="str">
        <f t="shared" si="332"/>
        <v>7</v>
      </c>
      <c r="Z2126" s="172" t="str">
        <f t="shared" si="333"/>
        <v>2020-07</v>
      </c>
      <c r="AA2126" s="170" t="e">
        <f>+VLOOKUP(Z2126,#REF!,2,FALSE)/VLOOKUP(X2126,#REF!,2,FALSE)</f>
        <v>#REF!</v>
      </c>
      <c r="AB2126" s="174" t="e">
        <f t="shared" si="334"/>
        <v>#REF!</v>
      </c>
      <c r="AC2126" s="174" t="e">
        <f t="shared" si="335"/>
        <v>#REF!</v>
      </c>
      <c r="AD2126" s="175" t="e">
        <f>+#REF!+365*Y2126</f>
        <v>#REF!</v>
      </c>
      <c r="AE2126" s="176" t="e">
        <f t="shared" si="336"/>
        <v>#REF!</v>
      </c>
      <c r="AF2126" s="170" t="e">
        <f>+VLOOKUP(CONCATENATE(TEXT(W2126,"yyyy"),"-",TEXT(W2126,"mm")),#REF!,2,0)</f>
        <v>#REF!</v>
      </c>
      <c r="AG2126" s="177" t="e">
        <f>+(AC2126*(1+'INFLAC PROYECTADA'!$B$8)^(AE2126))/((1+DEMANDADO!AF2126)^(AE2126))</f>
        <v>#REF!</v>
      </c>
      <c r="AH2126" s="169">
        <f>(0.2*VLOOKUP(D2126,'%.'!$A$1:$B$4,2,FALSE))+(0.35*VLOOKUP(E2126,'%.'!$A$1:$B$4,2,FALSE))+(0.1*VLOOKUP(F2126,'%.'!$A$1:$B$4,2,FALSE))+(0.35*VLOOKUP(G2126,'%.'!$A$1:$B$4,2,FALSE))</f>
        <v>0.05</v>
      </c>
      <c r="AI2126" s="128" t="str">
        <f t="shared" si="341"/>
        <v>REMOTA</v>
      </c>
      <c r="AJ2126" s="128" t="str">
        <f t="shared" si="337"/>
        <v>No se registra</v>
      </c>
      <c r="AK2126" s="178">
        <f t="shared" si="338"/>
        <v>0</v>
      </c>
    </row>
    <row r="2127" spans="1:37" ht="30" customHeight="1" x14ac:dyDescent="0.25">
      <c r="A2127" s="115">
        <v>2126</v>
      </c>
      <c r="B2127" s="79" t="s">
        <v>3880</v>
      </c>
      <c r="C2127" s="123" t="s">
        <v>4529</v>
      </c>
      <c r="D2127" s="86" t="s">
        <v>0</v>
      </c>
      <c r="E2127" s="86" t="s">
        <v>0</v>
      </c>
      <c r="F2127" s="86" t="s">
        <v>0</v>
      </c>
      <c r="G2127" s="86" t="s">
        <v>0</v>
      </c>
      <c r="H2127" s="169">
        <f t="shared" si="339"/>
        <v>1</v>
      </c>
      <c r="I2127" s="170" t="str">
        <f t="shared" si="340"/>
        <v>ALTA</v>
      </c>
      <c r="J2127" s="292">
        <v>14319022</v>
      </c>
      <c r="K2127" s="221">
        <v>1</v>
      </c>
      <c r="L2127" s="86" t="s">
        <v>129</v>
      </c>
      <c r="M2127" s="188"/>
      <c r="N2127" s="68" t="s">
        <v>405</v>
      </c>
      <c r="O2127" s="196" t="s">
        <v>405</v>
      </c>
      <c r="P2127" s="68">
        <v>7</v>
      </c>
      <c r="Q2127" s="68" t="s">
        <v>220</v>
      </c>
      <c r="R2127" s="86">
        <v>4204</v>
      </c>
      <c r="S2127" s="86" t="s">
        <v>4605</v>
      </c>
      <c r="T2127" s="133">
        <v>187714</v>
      </c>
      <c r="U2127" s="68" t="s">
        <v>171</v>
      </c>
      <c r="V2127" s="68" t="s">
        <v>4620</v>
      </c>
      <c r="W2127" s="171">
        <v>44074</v>
      </c>
      <c r="X2127" s="172" t="e">
        <f>+CONCATENATE(TEXT(#REF!,"yyyy"),"-",TEXT(#REF!,"mm"))</f>
        <v>#REF!</v>
      </c>
      <c r="Y2127" s="173" t="str">
        <f t="shared" si="332"/>
        <v>7</v>
      </c>
      <c r="Z2127" s="172" t="str">
        <f t="shared" si="333"/>
        <v>2020-07</v>
      </c>
      <c r="AA2127" s="170" t="e">
        <f>+VLOOKUP(Z2127,#REF!,2,FALSE)/VLOOKUP(X2127,#REF!,2,FALSE)</f>
        <v>#REF!</v>
      </c>
      <c r="AB2127" s="174" t="e">
        <f t="shared" si="334"/>
        <v>#REF!</v>
      </c>
      <c r="AC2127" s="174" t="e">
        <f t="shared" si="335"/>
        <v>#REF!</v>
      </c>
      <c r="AD2127" s="175" t="e">
        <f>+#REF!+365*Y2127</f>
        <v>#REF!</v>
      </c>
      <c r="AE2127" s="176" t="e">
        <f t="shared" si="336"/>
        <v>#REF!</v>
      </c>
      <c r="AF2127" s="170" t="e">
        <f>+VLOOKUP(CONCATENATE(TEXT(W2127,"yyyy"),"-",TEXT(W2127,"mm")),#REF!,2,0)</f>
        <v>#REF!</v>
      </c>
      <c r="AG2127" s="177" t="e">
        <f>+(AC2127*(1+'INFLAC PROYECTADA'!$B$8)^(AE2127))/((1+DEMANDADO!AF2127)^(AE2127))</f>
        <v>#REF!</v>
      </c>
      <c r="AH2127" s="169">
        <f>(0.2*VLOOKUP(D2127,'%.'!$A$1:$B$4,2,FALSE))+(0.35*VLOOKUP(E2127,'%.'!$A$1:$B$4,2,FALSE))+(0.1*VLOOKUP(F2127,'%.'!$A$1:$B$4,2,FALSE))+(0.35*VLOOKUP(G2127,'%.'!$A$1:$B$4,2,FALSE))</f>
        <v>1</v>
      </c>
      <c r="AI2127" s="128" t="str">
        <f t="shared" si="341"/>
        <v>ALTA</v>
      </c>
      <c r="AJ2127" s="128" t="str">
        <f t="shared" si="337"/>
        <v>Provisión contable</v>
      </c>
      <c r="AK2127" s="178" t="e">
        <f t="shared" si="338"/>
        <v>#REF!</v>
      </c>
    </row>
    <row r="2128" spans="1:37" ht="30" customHeight="1" x14ac:dyDescent="0.25">
      <c r="A2128" s="115">
        <v>2127</v>
      </c>
      <c r="B2128" s="79" t="s">
        <v>4061</v>
      </c>
      <c r="C2128" s="123" t="s">
        <v>4530</v>
      </c>
      <c r="D2128" s="86" t="s">
        <v>0</v>
      </c>
      <c r="E2128" s="86" t="s">
        <v>0</v>
      </c>
      <c r="F2128" s="86" t="s">
        <v>0</v>
      </c>
      <c r="G2128" s="86" t="s">
        <v>0</v>
      </c>
      <c r="H2128" s="169">
        <f t="shared" si="339"/>
        <v>1</v>
      </c>
      <c r="I2128" s="170" t="str">
        <f t="shared" si="340"/>
        <v>ALTA</v>
      </c>
      <c r="J2128" s="292">
        <v>15298284</v>
      </c>
      <c r="K2128" s="221">
        <v>0</v>
      </c>
      <c r="L2128" s="86" t="s">
        <v>129</v>
      </c>
      <c r="M2128" s="188"/>
      <c r="N2128" s="100" t="s">
        <v>405</v>
      </c>
      <c r="O2128" s="196" t="s">
        <v>405</v>
      </c>
      <c r="P2128" s="86">
        <v>7</v>
      </c>
      <c r="Q2128" s="68" t="s">
        <v>220</v>
      </c>
      <c r="R2128" s="86">
        <v>4204</v>
      </c>
      <c r="S2128" s="86" t="s">
        <v>4605</v>
      </c>
      <c r="T2128" s="133">
        <v>187714</v>
      </c>
      <c r="U2128" s="68" t="s">
        <v>171</v>
      </c>
      <c r="V2128" s="81" t="s">
        <v>4623</v>
      </c>
      <c r="W2128" s="171">
        <v>44074</v>
      </c>
      <c r="X2128" s="172" t="e">
        <f>+CONCATENATE(TEXT(#REF!,"yyyy"),"-",TEXT(#REF!,"mm"))</f>
        <v>#REF!</v>
      </c>
      <c r="Y2128" s="173" t="str">
        <f t="shared" si="332"/>
        <v>7</v>
      </c>
      <c r="Z2128" s="172" t="str">
        <f t="shared" si="333"/>
        <v>2020-07</v>
      </c>
      <c r="AA2128" s="170" t="e">
        <f>+VLOOKUP(Z2128,#REF!,2,FALSE)/VLOOKUP(X2128,#REF!,2,FALSE)</f>
        <v>#REF!</v>
      </c>
      <c r="AB2128" s="174" t="e">
        <f t="shared" si="334"/>
        <v>#REF!</v>
      </c>
      <c r="AC2128" s="174" t="e">
        <f t="shared" si="335"/>
        <v>#REF!</v>
      </c>
      <c r="AD2128" s="175" t="e">
        <f>+#REF!+365*Y2128</f>
        <v>#REF!</v>
      </c>
      <c r="AE2128" s="176" t="e">
        <f t="shared" si="336"/>
        <v>#REF!</v>
      </c>
      <c r="AF2128" s="170" t="e">
        <f>+VLOOKUP(CONCATENATE(TEXT(W2128,"yyyy"),"-",TEXT(W2128,"mm")),#REF!,2,0)</f>
        <v>#REF!</v>
      </c>
      <c r="AG2128" s="177" t="e">
        <f>+(AC2128*(1+'INFLAC PROYECTADA'!$B$8)^(AE2128))/((1+DEMANDADO!AF2128)^(AE2128))</f>
        <v>#REF!</v>
      </c>
      <c r="AH2128" s="169">
        <f>(0.2*VLOOKUP(D2128,'%.'!$A$1:$B$4,2,FALSE))+(0.35*VLOOKUP(E2128,'%.'!$A$1:$B$4,2,FALSE))+(0.1*VLOOKUP(F2128,'%.'!$A$1:$B$4,2,FALSE))+(0.35*VLOOKUP(G2128,'%.'!$A$1:$B$4,2,FALSE))</f>
        <v>1</v>
      </c>
      <c r="AI2128" s="128" t="str">
        <f t="shared" si="341"/>
        <v>ALTA</v>
      </c>
      <c r="AJ2128" s="128" t="str">
        <f t="shared" si="337"/>
        <v>Provisión contable</v>
      </c>
      <c r="AK2128" s="178" t="e">
        <f t="shared" si="338"/>
        <v>#REF!</v>
      </c>
    </row>
    <row r="2129" spans="1:37" ht="30" customHeight="1" x14ac:dyDescent="0.25">
      <c r="A2129" s="115">
        <v>2128</v>
      </c>
      <c r="B2129" s="81" t="s">
        <v>1927</v>
      </c>
      <c r="C2129" s="94" t="s">
        <v>4531</v>
      </c>
      <c r="D2129" s="86" t="s">
        <v>1</v>
      </c>
      <c r="E2129" s="86" t="s">
        <v>1</v>
      </c>
      <c r="F2129" s="86" t="s">
        <v>1</v>
      </c>
      <c r="G2129" s="86" t="s">
        <v>1</v>
      </c>
      <c r="H2129" s="169">
        <f t="shared" si="339"/>
        <v>0.05</v>
      </c>
      <c r="I2129" s="170" t="str">
        <f t="shared" si="340"/>
        <v>REMOTA</v>
      </c>
      <c r="J2129" s="292">
        <v>689270722</v>
      </c>
      <c r="K2129" s="221">
        <v>0</v>
      </c>
      <c r="L2129" s="86" t="s">
        <v>129</v>
      </c>
      <c r="M2129" s="188"/>
      <c r="N2129" s="100" t="s">
        <v>405</v>
      </c>
      <c r="O2129" s="196" t="s">
        <v>405</v>
      </c>
      <c r="P2129" s="86">
        <v>7</v>
      </c>
      <c r="Q2129" s="81" t="s">
        <v>220</v>
      </c>
      <c r="R2129" s="86">
        <v>4204</v>
      </c>
      <c r="S2129" s="86" t="s">
        <v>4605</v>
      </c>
      <c r="T2129" s="133">
        <v>187714</v>
      </c>
      <c r="U2129" s="81" t="s">
        <v>21</v>
      </c>
      <c r="V2129" s="86" t="s">
        <v>4624</v>
      </c>
      <c r="W2129" s="171">
        <v>44074</v>
      </c>
      <c r="X2129" s="172" t="e">
        <f>+CONCATENATE(TEXT(#REF!,"yyyy"),"-",TEXT(#REF!,"mm"))</f>
        <v>#REF!</v>
      </c>
      <c r="Y2129" s="173" t="str">
        <f t="shared" si="332"/>
        <v>7</v>
      </c>
      <c r="Z2129" s="172" t="str">
        <f t="shared" si="333"/>
        <v>2020-07</v>
      </c>
      <c r="AA2129" s="170" t="e">
        <f>+VLOOKUP(Z2129,#REF!,2,FALSE)/VLOOKUP(X2129,#REF!,2,FALSE)</f>
        <v>#REF!</v>
      </c>
      <c r="AB2129" s="174" t="e">
        <f t="shared" si="334"/>
        <v>#REF!</v>
      </c>
      <c r="AC2129" s="174" t="e">
        <f t="shared" si="335"/>
        <v>#REF!</v>
      </c>
      <c r="AD2129" s="175" t="e">
        <f>+#REF!+365*Y2129</f>
        <v>#REF!</v>
      </c>
      <c r="AE2129" s="176" t="e">
        <f t="shared" si="336"/>
        <v>#REF!</v>
      </c>
      <c r="AF2129" s="170" t="e">
        <f>+VLOOKUP(CONCATENATE(TEXT(W2129,"yyyy"),"-",TEXT(W2129,"mm")),#REF!,2,0)</f>
        <v>#REF!</v>
      </c>
      <c r="AG2129" s="177" t="e">
        <f>+(AC2129*(1+'INFLAC PROYECTADA'!$B$8)^(AE2129))/((1+DEMANDADO!AF2129)^(AE2129))</f>
        <v>#REF!</v>
      </c>
      <c r="AH2129" s="169">
        <f>(0.2*VLOOKUP(D2129,'%.'!$A$1:$B$4,2,FALSE))+(0.35*VLOOKUP(E2129,'%.'!$A$1:$B$4,2,FALSE))+(0.1*VLOOKUP(F2129,'%.'!$A$1:$B$4,2,FALSE))+(0.35*VLOOKUP(G2129,'%.'!$A$1:$B$4,2,FALSE))</f>
        <v>0.05</v>
      </c>
      <c r="AI2129" s="128" t="str">
        <f t="shared" si="341"/>
        <v>REMOTA</v>
      </c>
      <c r="AJ2129" s="128" t="str">
        <f t="shared" si="337"/>
        <v>No se registra</v>
      </c>
      <c r="AK2129" s="178">
        <f t="shared" si="338"/>
        <v>0</v>
      </c>
    </row>
    <row r="2130" spans="1:37" ht="30" customHeight="1" x14ac:dyDescent="0.25">
      <c r="A2130" s="115">
        <v>2129</v>
      </c>
      <c r="B2130" s="79" t="s">
        <v>4532</v>
      </c>
      <c r="C2130" s="123" t="s">
        <v>4533</v>
      </c>
      <c r="D2130" s="86" t="s">
        <v>0</v>
      </c>
      <c r="E2130" s="86" t="s">
        <v>0</v>
      </c>
      <c r="F2130" s="86" t="s">
        <v>0</v>
      </c>
      <c r="G2130" s="86" t="s">
        <v>0</v>
      </c>
      <c r="H2130" s="169">
        <f t="shared" si="339"/>
        <v>1</v>
      </c>
      <c r="I2130" s="170" t="str">
        <f t="shared" si="340"/>
        <v>ALTA</v>
      </c>
      <c r="J2130" s="292">
        <v>41000000</v>
      </c>
      <c r="K2130" s="221">
        <v>1</v>
      </c>
      <c r="L2130" s="86" t="s">
        <v>129</v>
      </c>
      <c r="M2130" s="188"/>
      <c r="N2130" s="68" t="s">
        <v>405</v>
      </c>
      <c r="O2130" s="196" t="s">
        <v>405</v>
      </c>
      <c r="P2130" s="86">
        <v>7</v>
      </c>
      <c r="Q2130" s="68" t="s">
        <v>220</v>
      </c>
      <c r="R2130" s="86">
        <v>4204</v>
      </c>
      <c r="S2130" s="86" t="s">
        <v>4605</v>
      </c>
      <c r="T2130" s="133">
        <v>187714</v>
      </c>
      <c r="U2130" s="68" t="s">
        <v>171</v>
      </c>
      <c r="V2130" s="68" t="s">
        <v>4620</v>
      </c>
      <c r="W2130" s="171">
        <v>44074</v>
      </c>
      <c r="X2130" s="172" t="e">
        <f>+CONCATENATE(TEXT(#REF!,"yyyy"),"-",TEXT(#REF!,"mm"))</f>
        <v>#REF!</v>
      </c>
      <c r="Y2130" s="173" t="str">
        <f t="shared" si="332"/>
        <v>7</v>
      </c>
      <c r="Z2130" s="172" t="str">
        <f t="shared" si="333"/>
        <v>2020-07</v>
      </c>
      <c r="AA2130" s="170" t="e">
        <f>+VLOOKUP(Z2130,#REF!,2,FALSE)/VLOOKUP(X2130,#REF!,2,FALSE)</f>
        <v>#REF!</v>
      </c>
      <c r="AB2130" s="174" t="e">
        <f t="shared" si="334"/>
        <v>#REF!</v>
      </c>
      <c r="AC2130" s="174" t="e">
        <f t="shared" si="335"/>
        <v>#REF!</v>
      </c>
      <c r="AD2130" s="175" t="e">
        <f>+#REF!+365*Y2130</f>
        <v>#REF!</v>
      </c>
      <c r="AE2130" s="176" t="e">
        <f t="shared" si="336"/>
        <v>#REF!</v>
      </c>
      <c r="AF2130" s="170" t="e">
        <f>+VLOOKUP(CONCATENATE(TEXT(W2130,"yyyy"),"-",TEXT(W2130,"mm")),#REF!,2,0)</f>
        <v>#REF!</v>
      </c>
      <c r="AG2130" s="177" t="e">
        <f>+(AC2130*(1+'INFLAC PROYECTADA'!$B$8)^(AE2130))/((1+DEMANDADO!AF2130)^(AE2130))</f>
        <v>#REF!</v>
      </c>
      <c r="AH2130" s="169">
        <f>(0.2*VLOOKUP(D2130,'%.'!$A$1:$B$4,2,FALSE))+(0.35*VLOOKUP(E2130,'%.'!$A$1:$B$4,2,FALSE))+(0.1*VLOOKUP(F2130,'%.'!$A$1:$B$4,2,FALSE))+(0.35*VLOOKUP(G2130,'%.'!$A$1:$B$4,2,FALSE))</f>
        <v>1</v>
      </c>
      <c r="AI2130" s="128" t="str">
        <f t="shared" si="341"/>
        <v>ALTA</v>
      </c>
      <c r="AJ2130" s="128" t="str">
        <f t="shared" si="337"/>
        <v>Provisión contable</v>
      </c>
      <c r="AK2130" s="178" t="e">
        <f t="shared" si="338"/>
        <v>#REF!</v>
      </c>
    </row>
    <row r="2131" spans="1:37" ht="30" customHeight="1" x14ac:dyDescent="0.25">
      <c r="A2131" s="115">
        <v>2130</v>
      </c>
      <c r="B2131" s="79" t="s">
        <v>4532</v>
      </c>
      <c r="C2131" s="123" t="s">
        <v>4534</v>
      </c>
      <c r="D2131" s="86" t="s">
        <v>0</v>
      </c>
      <c r="E2131" s="86" t="s">
        <v>0</v>
      </c>
      <c r="F2131" s="86" t="s">
        <v>0</v>
      </c>
      <c r="G2131" s="86" t="s">
        <v>0</v>
      </c>
      <c r="H2131" s="169">
        <f t="shared" si="339"/>
        <v>1</v>
      </c>
      <c r="I2131" s="170" t="str">
        <f t="shared" si="340"/>
        <v>ALTA</v>
      </c>
      <c r="J2131" s="292">
        <v>47000000</v>
      </c>
      <c r="K2131" s="221">
        <v>1</v>
      </c>
      <c r="L2131" s="86" t="s">
        <v>129</v>
      </c>
      <c r="M2131" s="188"/>
      <c r="N2131" s="68" t="s">
        <v>405</v>
      </c>
      <c r="O2131" s="196" t="s">
        <v>405</v>
      </c>
      <c r="P2131" s="86">
        <v>7</v>
      </c>
      <c r="Q2131" s="68" t="s">
        <v>220</v>
      </c>
      <c r="R2131" s="86">
        <v>4204</v>
      </c>
      <c r="S2131" s="86" t="s">
        <v>4605</v>
      </c>
      <c r="T2131" s="133">
        <v>187714</v>
      </c>
      <c r="U2131" s="68" t="s">
        <v>171</v>
      </c>
      <c r="V2131" s="68" t="s">
        <v>4620</v>
      </c>
      <c r="W2131" s="171">
        <v>44074</v>
      </c>
      <c r="X2131" s="172" t="e">
        <f>+CONCATENATE(TEXT(#REF!,"yyyy"),"-",TEXT(#REF!,"mm"))</f>
        <v>#REF!</v>
      </c>
      <c r="Y2131" s="173" t="str">
        <f t="shared" si="332"/>
        <v>7</v>
      </c>
      <c r="Z2131" s="172" t="str">
        <f t="shared" si="333"/>
        <v>2020-07</v>
      </c>
      <c r="AA2131" s="170" t="e">
        <f>+VLOOKUP(Z2131,#REF!,2,FALSE)/VLOOKUP(X2131,#REF!,2,FALSE)</f>
        <v>#REF!</v>
      </c>
      <c r="AB2131" s="174" t="e">
        <f t="shared" si="334"/>
        <v>#REF!</v>
      </c>
      <c r="AC2131" s="174" t="e">
        <f t="shared" si="335"/>
        <v>#REF!</v>
      </c>
      <c r="AD2131" s="175" t="e">
        <f>+#REF!+365*Y2131</f>
        <v>#REF!</v>
      </c>
      <c r="AE2131" s="176" t="e">
        <f t="shared" si="336"/>
        <v>#REF!</v>
      </c>
      <c r="AF2131" s="170" t="e">
        <f>+VLOOKUP(CONCATENATE(TEXT(W2131,"yyyy"),"-",TEXT(W2131,"mm")),#REF!,2,0)</f>
        <v>#REF!</v>
      </c>
      <c r="AG2131" s="177" t="e">
        <f>+(AC2131*(1+'INFLAC PROYECTADA'!$B$8)^(AE2131))/((1+DEMANDADO!AF2131)^(AE2131))</f>
        <v>#REF!</v>
      </c>
      <c r="AH2131" s="169">
        <f>(0.2*VLOOKUP(D2131,'%.'!$A$1:$B$4,2,FALSE))+(0.35*VLOOKUP(E2131,'%.'!$A$1:$B$4,2,FALSE))+(0.1*VLOOKUP(F2131,'%.'!$A$1:$B$4,2,FALSE))+(0.35*VLOOKUP(G2131,'%.'!$A$1:$B$4,2,FALSE))</f>
        <v>1</v>
      </c>
      <c r="AI2131" s="128" t="str">
        <f t="shared" si="341"/>
        <v>ALTA</v>
      </c>
      <c r="AJ2131" s="128" t="str">
        <f t="shared" si="337"/>
        <v>Provisión contable</v>
      </c>
      <c r="AK2131" s="178" t="e">
        <f t="shared" si="338"/>
        <v>#REF!</v>
      </c>
    </row>
    <row r="2132" spans="1:37" ht="30" customHeight="1" x14ac:dyDescent="0.25">
      <c r="A2132" s="115">
        <v>2131</v>
      </c>
      <c r="B2132" s="79" t="s">
        <v>4523</v>
      </c>
      <c r="C2132" s="94" t="s">
        <v>4535</v>
      </c>
      <c r="D2132" s="68" t="s">
        <v>1</v>
      </c>
      <c r="E2132" s="68" t="s">
        <v>1</v>
      </c>
      <c r="F2132" s="68" t="s">
        <v>1</v>
      </c>
      <c r="G2132" s="121" t="s">
        <v>1</v>
      </c>
      <c r="H2132" s="169">
        <f t="shared" si="339"/>
        <v>0.05</v>
      </c>
      <c r="I2132" s="170" t="str">
        <f t="shared" si="340"/>
        <v>REMOTA</v>
      </c>
      <c r="J2132" s="292">
        <v>5732405</v>
      </c>
      <c r="K2132" s="221">
        <v>1</v>
      </c>
      <c r="L2132" s="86" t="s">
        <v>133</v>
      </c>
      <c r="M2132" s="188"/>
      <c r="N2132" s="68" t="s">
        <v>405</v>
      </c>
      <c r="O2132" s="199" t="s">
        <v>405</v>
      </c>
      <c r="P2132" s="68">
        <v>3</v>
      </c>
      <c r="Q2132" s="81" t="s">
        <v>220</v>
      </c>
      <c r="R2132" s="86">
        <v>4204</v>
      </c>
      <c r="S2132" s="86" t="s">
        <v>4605</v>
      </c>
      <c r="T2132" s="133">
        <v>187714</v>
      </c>
      <c r="U2132" s="81" t="s">
        <v>76</v>
      </c>
      <c r="V2132" s="68" t="s">
        <v>4619</v>
      </c>
      <c r="W2132" s="171">
        <v>44074</v>
      </c>
      <c r="X2132" s="172" t="e">
        <f>+CONCATENATE(TEXT(#REF!,"yyyy"),"-",TEXT(#REF!,"mm"))</f>
        <v>#REF!</v>
      </c>
      <c r="Y2132" s="173" t="str">
        <f t="shared" si="332"/>
        <v>3</v>
      </c>
      <c r="Z2132" s="172" t="str">
        <f t="shared" si="333"/>
        <v>2020-07</v>
      </c>
      <c r="AA2132" s="170" t="e">
        <f>+VLOOKUP(Z2132,#REF!,2,FALSE)/VLOOKUP(X2132,#REF!,2,FALSE)</f>
        <v>#REF!</v>
      </c>
      <c r="AB2132" s="174" t="e">
        <f t="shared" si="334"/>
        <v>#REF!</v>
      </c>
      <c r="AC2132" s="174" t="e">
        <f t="shared" si="335"/>
        <v>#REF!</v>
      </c>
      <c r="AD2132" s="175" t="e">
        <f>+#REF!+365*Y2132</f>
        <v>#REF!</v>
      </c>
      <c r="AE2132" s="176" t="e">
        <f t="shared" si="336"/>
        <v>#REF!</v>
      </c>
      <c r="AF2132" s="170" t="e">
        <f>+VLOOKUP(CONCATENATE(TEXT(W2132,"yyyy"),"-",TEXT(W2132,"mm")),#REF!,2,0)</f>
        <v>#REF!</v>
      </c>
      <c r="AG2132" s="177" t="e">
        <f>+(AC2132*(1+'INFLAC PROYECTADA'!$B$8)^(AE2132))/((1+DEMANDADO!AF2132)^(AE2132))</f>
        <v>#REF!</v>
      </c>
      <c r="AH2132" s="169">
        <f>(0.2*VLOOKUP(D2132,'%.'!$A$1:$B$4,2,FALSE))+(0.35*VLOOKUP(E2132,'%.'!$A$1:$B$4,2,FALSE))+(0.1*VLOOKUP(F2132,'%.'!$A$1:$B$4,2,FALSE))+(0.35*VLOOKUP(G2132,'%.'!$A$1:$B$4,2,FALSE))</f>
        <v>0.05</v>
      </c>
      <c r="AI2132" s="128" t="str">
        <f t="shared" si="341"/>
        <v>REMOTA</v>
      </c>
      <c r="AJ2132" s="128" t="str">
        <f t="shared" si="337"/>
        <v>No se registra</v>
      </c>
      <c r="AK2132" s="178">
        <f t="shared" si="338"/>
        <v>0</v>
      </c>
    </row>
    <row r="2133" spans="1:37" ht="30" customHeight="1" x14ac:dyDescent="0.25">
      <c r="A2133" s="115">
        <v>2132</v>
      </c>
      <c r="B2133" s="79" t="s">
        <v>4523</v>
      </c>
      <c r="C2133" s="94" t="s">
        <v>4536</v>
      </c>
      <c r="D2133" s="86" t="s">
        <v>1</v>
      </c>
      <c r="E2133" s="86" t="s">
        <v>1</v>
      </c>
      <c r="F2133" s="86" t="s">
        <v>1</v>
      </c>
      <c r="G2133" s="86" t="s">
        <v>1</v>
      </c>
      <c r="H2133" s="169">
        <f t="shared" si="339"/>
        <v>0.05</v>
      </c>
      <c r="I2133" s="170" t="str">
        <f t="shared" si="340"/>
        <v>REMOTA</v>
      </c>
      <c r="J2133" s="292">
        <v>54411442</v>
      </c>
      <c r="K2133" s="221">
        <v>0</v>
      </c>
      <c r="L2133" s="86" t="s">
        <v>133</v>
      </c>
      <c r="M2133" s="188"/>
      <c r="N2133" s="68" t="s">
        <v>405</v>
      </c>
      <c r="O2133" s="199" t="s">
        <v>405</v>
      </c>
      <c r="P2133" s="68">
        <v>7</v>
      </c>
      <c r="Q2133" s="81" t="s">
        <v>220</v>
      </c>
      <c r="R2133" s="86">
        <v>4204</v>
      </c>
      <c r="S2133" s="86" t="s">
        <v>4605</v>
      </c>
      <c r="T2133" s="133">
        <v>187714</v>
      </c>
      <c r="U2133" s="81" t="s">
        <v>171</v>
      </c>
      <c r="V2133" s="86" t="s">
        <v>4625</v>
      </c>
      <c r="W2133" s="171">
        <v>44074</v>
      </c>
      <c r="X2133" s="172" t="e">
        <f>+CONCATENATE(TEXT(#REF!,"yyyy"),"-",TEXT(#REF!,"mm"))</f>
        <v>#REF!</v>
      </c>
      <c r="Y2133" s="173" t="str">
        <f t="shared" si="332"/>
        <v>7</v>
      </c>
      <c r="Z2133" s="172" t="str">
        <f t="shared" si="333"/>
        <v>2020-07</v>
      </c>
      <c r="AA2133" s="170" t="e">
        <f>+VLOOKUP(Z2133,#REF!,2,FALSE)/VLOOKUP(X2133,#REF!,2,FALSE)</f>
        <v>#REF!</v>
      </c>
      <c r="AB2133" s="174" t="e">
        <f t="shared" si="334"/>
        <v>#REF!</v>
      </c>
      <c r="AC2133" s="174" t="e">
        <f t="shared" si="335"/>
        <v>#REF!</v>
      </c>
      <c r="AD2133" s="175" t="e">
        <f>+#REF!+365*Y2133</f>
        <v>#REF!</v>
      </c>
      <c r="AE2133" s="176" t="e">
        <f t="shared" si="336"/>
        <v>#REF!</v>
      </c>
      <c r="AF2133" s="170" t="e">
        <f>+VLOOKUP(CONCATENATE(TEXT(W2133,"yyyy"),"-",TEXT(W2133,"mm")),#REF!,2,0)</f>
        <v>#REF!</v>
      </c>
      <c r="AG2133" s="177" t="e">
        <f>+(AC2133*(1+'INFLAC PROYECTADA'!$B$8)^(AE2133))/((1+DEMANDADO!AF2133)^(AE2133))</f>
        <v>#REF!</v>
      </c>
      <c r="AH2133" s="169">
        <f>(0.2*VLOOKUP(D2133,'%.'!$A$1:$B$4,2,FALSE))+(0.35*VLOOKUP(E2133,'%.'!$A$1:$B$4,2,FALSE))+(0.1*VLOOKUP(F2133,'%.'!$A$1:$B$4,2,FALSE))+(0.35*VLOOKUP(G2133,'%.'!$A$1:$B$4,2,FALSE))</f>
        <v>0.05</v>
      </c>
      <c r="AI2133" s="128" t="str">
        <f t="shared" si="341"/>
        <v>REMOTA</v>
      </c>
      <c r="AJ2133" s="128" t="str">
        <f t="shared" si="337"/>
        <v>No se registra</v>
      </c>
      <c r="AK2133" s="178">
        <f t="shared" si="338"/>
        <v>0</v>
      </c>
    </row>
    <row r="2134" spans="1:37" ht="30" customHeight="1" x14ac:dyDescent="0.25">
      <c r="A2134" s="115">
        <v>2133</v>
      </c>
      <c r="B2134" s="79" t="s">
        <v>3854</v>
      </c>
      <c r="C2134" s="94" t="s">
        <v>4537</v>
      </c>
      <c r="D2134" s="86" t="s">
        <v>1</v>
      </c>
      <c r="E2134" s="86" t="s">
        <v>1</v>
      </c>
      <c r="F2134" s="86" t="s">
        <v>1</v>
      </c>
      <c r="G2134" s="86" t="s">
        <v>1</v>
      </c>
      <c r="H2134" s="169">
        <f t="shared" si="339"/>
        <v>0.05</v>
      </c>
      <c r="I2134" s="170" t="str">
        <f t="shared" si="340"/>
        <v>REMOTA</v>
      </c>
      <c r="J2134" s="292">
        <v>11173260</v>
      </c>
      <c r="K2134" s="221">
        <v>0</v>
      </c>
      <c r="L2134" s="86" t="s">
        <v>128</v>
      </c>
      <c r="M2134" s="188"/>
      <c r="N2134" s="68" t="s">
        <v>405</v>
      </c>
      <c r="O2134" s="199" t="s">
        <v>405</v>
      </c>
      <c r="P2134" s="68">
        <v>7</v>
      </c>
      <c r="Q2134" s="81" t="s">
        <v>220</v>
      </c>
      <c r="R2134" s="86">
        <v>4204</v>
      </c>
      <c r="S2134" s="86" t="s">
        <v>4605</v>
      </c>
      <c r="T2134" s="133">
        <v>187714</v>
      </c>
      <c r="U2134" s="81" t="s">
        <v>171</v>
      </c>
      <c r="V2134" s="68" t="s">
        <v>4626</v>
      </c>
      <c r="W2134" s="171">
        <v>44074</v>
      </c>
      <c r="X2134" s="172" t="e">
        <f>+CONCATENATE(TEXT(#REF!,"yyyy"),"-",TEXT(#REF!,"mm"))</f>
        <v>#REF!</v>
      </c>
      <c r="Y2134" s="173" t="str">
        <f t="shared" si="332"/>
        <v>7</v>
      </c>
      <c r="Z2134" s="172" t="str">
        <f t="shared" si="333"/>
        <v>2020-07</v>
      </c>
      <c r="AA2134" s="170" t="e">
        <f>+VLOOKUP(Z2134,#REF!,2,FALSE)/VLOOKUP(X2134,#REF!,2,FALSE)</f>
        <v>#REF!</v>
      </c>
      <c r="AB2134" s="174" t="e">
        <f t="shared" si="334"/>
        <v>#REF!</v>
      </c>
      <c r="AC2134" s="174" t="e">
        <f t="shared" si="335"/>
        <v>#REF!</v>
      </c>
      <c r="AD2134" s="175" t="e">
        <f>+#REF!+365*Y2134</f>
        <v>#REF!</v>
      </c>
      <c r="AE2134" s="176" t="e">
        <f t="shared" si="336"/>
        <v>#REF!</v>
      </c>
      <c r="AF2134" s="170" t="e">
        <f>+VLOOKUP(CONCATENATE(TEXT(W2134,"yyyy"),"-",TEXT(W2134,"mm")),#REF!,2,0)</f>
        <v>#REF!</v>
      </c>
      <c r="AG2134" s="177" t="e">
        <f>+(AC2134*(1+'INFLAC PROYECTADA'!$B$8)^(AE2134))/((1+DEMANDADO!AF2134)^(AE2134))</f>
        <v>#REF!</v>
      </c>
      <c r="AH2134" s="169">
        <f>(0.2*VLOOKUP(D2134,'%.'!$A$1:$B$4,2,FALSE))+(0.35*VLOOKUP(E2134,'%.'!$A$1:$B$4,2,FALSE))+(0.1*VLOOKUP(F2134,'%.'!$A$1:$B$4,2,FALSE))+(0.35*VLOOKUP(G2134,'%.'!$A$1:$B$4,2,FALSE))</f>
        <v>0.05</v>
      </c>
      <c r="AI2134" s="128" t="str">
        <f t="shared" si="341"/>
        <v>REMOTA</v>
      </c>
      <c r="AJ2134" s="128" t="str">
        <f t="shared" si="337"/>
        <v>No se registra</v>
      </c>
      <c r="AK2134" s="178">
        <f t="shared" si="338"/>
        <v>0</v>
      </c>
    </row>
    <row r="2135" spans="1:37" ht="30" customHeight="1" x14ac:dyDescent="0.25">
      <c r="A2135" s="115">
        <v>2134</v>
      </c>
      <c r="B2135" s="79" t="s">
        <v>4538</v>
      </c>
      <c r="C2135" s="94" t="s">
        <v>812</v>
      </c>
      <c r="D2135" s="68" t="s">
        <v>1</v>
      </c>
      <c r="E2135" s="68" t="s">
        <v>1</v>
      </c>
      <c r="F2135" s="68" t="s">
        <v>48</v>
      </c>
      <c r="G2135" s="137" t="s">
        <v>1</v>
      </c>
      <c r="H2135" s="169">
        <f t="shared" si="339"/>
        <v>9.5000000000000001E-2</v>
      </c>
      <c r="I2135" s="170" t="str">
        <f t="shared" si="340"/>
        <v>REMOTA</v>
      </c>
      <c r="J2135" s="292">
        <v>100000000</v>
      </c>
      <c r="K2135" s="221">
        <v>0.1</v>
      </c>
      <c r="L2135" s="81" t="s">
        <v>138</v>
      </c>
      <c r="M2135" s="188">
        <v>0</v>
      </c>
      <c r="N2135" s="68" t="s">
        <v>405</v>
      </c>
      <c r="O2135" s="199">
        <v>0</v>
      </c>
      <c r="P2135" s="68">
        <v>9</v>
      </c>
      <c r="Q2135" s="81" t="s">
        <v>4627</v>
      </c>
      <c r="R2135" s="68">
        <v>4204</v>
      </c>
      <c r="S2135" s="86" t="s">
        <v>4605</v>
      </c>
      <c r="T2135" s="68">
        <v>187714</v>
      </c>
      <c r="U2135" s="81" t="s">
        <v>21</v>
      </c>
      <c r="V2135" s="68" t="s">
        <v>4628</v>
      </c>
      <c r="W2135" s="171">
        <v>44074</v>
      </c>
      <c r="X2135" s="172" t="e">
        <f>+CONCATENATE(TEXT(#REF!,"yyyy"),"-",TEXT(#REF!,"mm"))</f>
        <v>#REF!</v>
      </c>
      <c r="Y2135" s="173" t="str">
        <f t="shared" si="332"/>
        <v>9</v>
      </c>
      <c r="Z2135" s="172" t="str">
        <f t="shared" si="333"/>
        <v>2020-07</v>
      </c>
      <c r="AA2135" s="170" t="e">
        <f>+VLOOKUP(Z2135,#REF!,2,FALSE)/VLOOKUP(X2135,#REF!,2,FALSE)</f>
        <v>#REF!</v>
      </c>
      <c r="AB2135" s="174" t="e">
        <f t="shared" si="334"/>
        <v>#REF!</v>
      </c>
      <c r="AC2135" s="174" t="e">
        <f t="shared" si="335"/>
        <v>#REF!</v>
      </c>
      <c r="AD2135" s="175" t="e">
        <f>+#REF!+365*Y2135</f>
        <v>#REF!</v>
      </c>
      <c r="AE2135" s="176" t="e">
        <f t="shared" si="336"/>
        <v>#REF!</v>
      </c>
      <c r="AF2135" s="170" t="e">
        <f>+VLOOKUP(CONCATENATE(TEXT(W2135,"yyyy"),"-",TEXT(W2135,"mm")),#REF!,2,0)</f>
        <v>#REF!</v>
      </c>
      <c r="AG2135" s="177" t="e">
        <f>+(AC2135*(1+'INFLAC PROYECTADA'!$B$8)^(AE2135))/((1+DEMANDADO!AF2135)^(AE2135))</f>
        <v>#REF!</v>
      </c>
      <c r="AH2135" s="169">
        <f>(0.2*VLOOKUP(D2135,'%.'!$A$1:$B$4,2,FALSE))+(0.35*VLOOKUP(E2135,'%.'!$A$1:$B$4,2,FALSE))+(0.1*VLOOKUP(F2135,'%.'!$A$1:$B$4,2,FALSE))+(0.35*VLOOKUP(G2135,'%.'!$A$1:$B$4,2,FALSE))</f>
        <v>9.5000000000000001E-2</v>
      </c>
      <c r="AI2135" s="128" t="str">
        <f t="shared" si="341"/>
        <v>REMOTA</v>
      </c>
      <c r="AJ2135" s="128" t="str">
        <f t="shared" si="337"/>
        <v>No se registra</v>
      </c>
      <c r="AK2135" s="178">
        <f t="shared" si="338"/>
        <v>0</v>
      </c>
    </row>
    <row r="2136" spans="1:37" ht="30" customHeight="1" x14ac:dyDescent="0.25">
      <c r="A2136" s="115">
        <v>2135</v>
      </c>
      <c r="B2136" s="79" t="s">
        <v>2670</v>
      </c>
      <c r="C2136" s="94" t="s">
        <v>4539</v>
      </c>
      <c r="D2136" s="68" t="s">
        <v>0</v>
      </c>
      <c r="E2136" s="68" t="s">
        <v>0</v>
      </c>
      <c r="F2136" s="68" t="s">
        <v>0</v>
      </c>
      <c r="G2136" s="137" t="s">
        <v>0</v>
      </c>
      <c r="H2136" s="169">
        <f t="shared" si="339"/>
        <v>1</v>
      </c>
      <c r="I2136" s="170" t="str">
        <f t="shared" si="340"/>
        <v>ALTA</v>
      </c>
      <c r="J2136" s="292">
        <v>183750000</v>
      </c>
      <c r="K2136" s="221">
        <v>1</v>
      </c>
      <c r="L2136" s="81" t="s">
        <v>140</v>
      </c>
      <c r="M2136" s="188">
        <v>0</v>
      </c>
      <c r="N2136" s="68" t="s">
        <v>405</v>
      </c>
      <c r="O2136" s="199">
        <v>0</v>
      </c>
      <c r="P2136" s="68">
        <v>23</v>
      </c>
      <c r="Q2136" s="81" t="s">
        <v>4627</v>
      </c>
      <c r="R2136" s="68">
        <v>4204</v>
      </c>
      <c r="S2136" s="86" t="s">
        <v>4605</v>
      </c>
      <c r="T2136" s="68">
        <v>187714</v>
      </c>
      <c r="U2136" s="81" t="s">
        <v>21</v>
      </c>
      <c r="V2136" s="68" t="s">
        <v>4629</v>
      </c>
      <c r="W2136" s="171">
        <v>44074</v>
      </c>
      <c r="X2136" s="172" t="e">
        <f>+CONCATENATE(TEXT(#REF!,"yyyy"),"-",TEXT(#REF!,"mm"))</f>
        <v>#REF!</v>
      </c>
      <c r="Y2136" s="173" t="str">
        <f t="shared" si="332"/>
        <v>23</v>
      </c>
      <c r="Z2136" s="172" t="str">
        <f t="shared" si="333"/>
        <v>2020-07</v>
      </c>
      <c r="AA2136" s="170" t="e">
        <f>+VLOOKUP(Z2136,#REF!,2,FALSE)/VLOOKUP(X2136,#REF!,2,FALSE)</f>
        <v>#REF!</v>
      </c>
      <c r="AB2136" s="174" t="e">
        <f t="shared" si="334"/>
        <v>#REF!</v>
      </c>
      <c r="AC2136" s="174" t="e">
        <f t="shared" si="335"/>
        <v>#REF!</v>
      </c>
      <c r="AD2136" s="175" t="e">
        <f>+#REF!+365*Y2136</f>
        <v>#REF!</v>
      </c>
      <c r="AE2136" s="176" t="e">
        <f t="shared" si="336"/>
        <v>#REF!</v>
      </c>
      <c r="AF2136" s="170" t="e">
        <f>+VLOOKUP(CONCATENATE(TEXT(W2136,"yyyy"),"-",TEXT(W2136,"mm")),#REF!,2,0)</f>
        <v>#REF!</v>
      </c>
      <c r="AG2136" s="177" t="e">
        <f>+(AC2136*(1+'INFLAC PROYECTADA'!$B$8)^(AE2136))/((1+DEMANDADO!AF2136)^(AE2136))</f>
        <v>#REF!</v>
      </c>
      <c r="AH2136" s="169">
        <f>(0.2*VLOOKUP(D2136,'%.'!$A$1:$B$4,2,FALSE))+(0.35*VLOOKUP(E2136,'%.'!$A$1:$B$4,2,FALSE))+(0.1*VLOOKUP(F2136,'%.'!$A$1:$B$4,2,FALSE))+(0.35*VLOOKUP(G2136,'%.'!$A$1:$B$4,2,FALSE))</f>
        <v>1</v>
      </c>
      <c r="AI2136" s="128" t="str">
        <f t="shared" si="341"/>
        <v>ALTA</v>
      </c>
      <c r="AJ2136" s="128" t="str">
        <f t="shared" si="337"/>
        <v>Provisión contable</v>
      </c>
      <c r="AK2136" s="178" t="e">
        <f t="shared" si="338"/>
        <v>#REF!</v>
      </c>
    </row>
    <row r="2137" spans="1:37" ht="30" customHeight="1" x14ac:dyDescent="0.25">
      <c r="A2137" s="115">
        <v>2136</v>
      </c>
      <c r="B2137" s="79" t="s">
        <v>2670</v>
      </c>
      <c r="C2137" s="94" t="s">
        <v>4540</v>
      </c>
      <c r="D2137" s="68" t="s">
        <v>48</v>
      </c>
      <c r="E2137" s="68" t="s">
        <v>48</v>
      </c>
      <c r="F2137" s="68" t="s">
        <v>48</v>
      </c>
      <c r="G2137" s="137" t="s">
        <v>0</v>
      </c>
      <c r="H2137" s="169">
        <f t="shared" si="339"/>
        <v>0.67500000000000004</v>
      </c>
      <c r="I2137" s="170" t="str">
        <f t="shared" si="340"/>
        <v>ALTA</v>
      </c>
      <c r="J2137" s="292">
        <v>4319111762</v>
      </c>
      <c r="K2137" s="221">
        <v>0.25</v>
      </c>
      <c r="L2137" s="81" t="s">
        <v>134</v>
      </c>
      <c r="M2137" s="188">
        <v>254687410</v>
      </c>
      <c r="N2137" s="68" t="s">
        <v>405</v>
      </c>
      <c r="O2137" s="199">
        <v>0</v>
      </c>
      <c r="P2137" s="68">
        <v>23</v>
      </c>
      <c r="Q2137" s="81" t="s">
        <v>4627</v>
      </c>
      <c r="R2137" s="68">
        <v>4204</v>
      </c>
      <c r="S2137" s="86" t="s">
        <v>4605</v>
      </c>
      <c r="T2137" s="68">
        <v>187714</v>
      </c>
      <c r="U2137" s="81" t="s">
        <v>21</v>
      </c>
      <c r="V2137" s="68" t="s">
        <v>4630</v>
      </c>
      <c r="W2137" s="171">
        <v>44074</v>
      </c>
      <c r="X2137" s="172" t="e">
        <f>+CONCATENATE(TEXT(#REF!,"yyyy"),"-",TEXT(#REF!,"mm"))</f>
        <v>#REF!</v>
      </c>
      <c r="Y2137" s="173" t="str">
        <f t="shared" si="332"/>
        <v>23</v>
      </c>
      <c r="Z2137" s="172" t="str">
        <f t="shared" si="333"/>
        <v>2020-07</v>
      </c>
      <c r="AA2137" s="170" t="e">
        <f>+VLOOKUP(Z2137,#REF!,2,FALSE)/VLOOKUP(X2137,#REF!,2,FALSE)</f>
        <v>#REF!</v>
      </c>
      <c r="AB2137" s="174" t="e">
        <f t="shared" si="334"/>
        <v>#REF!</v>
      </c>
      <c r="AC2137" s="174" t="e">
        <f t="shared" si="335"/>
        <v>#REF!</v>
      </c>
      <c r="AD2137" s="175" t="e">
        <f>+#REF!+365*Y2137</f>
        <v>#REF!</v>
      </c>
      <c r="AE2137" s="176" t="e">
        <f t="shared" si="336"/>
        <v>#REF!</v>
      </c>
      <c r="AF2137" s="170" t="e">
        <f>+VLOOKUP(CONCATENATE(TEXT(W2137,"yyyy"),"-",TEXT(W2137,"mm")),#REF!,2,0)</f>
        <v>#REF!</v>
      </c>
      <c r="AG2137" s="177" t="e">
        <f>+(AC2137*(1+'INFLAC PROYECTADA'!$B$8)^(AE2137))/((1+DEMANDADO!AF2137)^(AE2137))</f>
        <v>#REF!</v>
      </c>
      <c r="AH2137" s="169">
        <f>(0.2*VLOOKUP(D2137,'%.'!$A$1:$B$4,2,FALSE))+(0.35*VLOOKUP(E2137,'%.'!$A$1:$B$4,2,FALSE))+(0.1*VLOOKUP(F2137,'%.'!$A$1:$B$4,2,FALSE))+(0.35*VLOOKUP(G2137,'%.'!$A$1:$B$4,2,FALSE))</f>
        <v>0.67500000000000004</v>
      </c>
      <c r="AI2137" s="128" t="str">
        <f t="shared" si="341"/>
        <v>ALTA</v>
      </c>
      <c r="AJ2137" s="128" t="str">
        <f t="shared" si="337"/>
        <v>Provisión contable</v>
      </c>
      <c r="AK2137" s="178">
        <f t="shared" si="338"/>
        <v>254687410</v>
      </c>
    </row>
    <row r="2138" spans="1:37" ht="30" customHeight="1" x14ac:dyDescent="0.25">
      <c r="A2138" s="115">
        <v>2137</v>
      </c>
      <c r="B2138" s="79" t="s">
        <v>4541</v>
      </c>
      <c r="C2138" s="94" t="s">
        <v>4542</v>
      </c>
      <c r="D2138" s="68" t="s">
        <v>1</v>
      </c>
      <c r="E2138" s="68" t="s">
        <v>1</v>
      </c>
      <c r="F2138" s="68" t="s">
        <v>48</v>
      </c>
      <c r="G2138" s="137" t="s">
        <v>1</v>
      </c>
      <c r="H2138" s="169">
        <f t="shared" si="339"/>
        <v>9.5000000000000001E-2</v>
      </c>
      <c r="I2138" s="170" t="str">
        <f t="shared" si="340"/>
        <v>REMOTA</v>
      </c>
      <c r="J2138" s="292">
        <v>49053187</v>
      </c>
      <c r="K2138" s="221">
        <v>0.4</v>
      </c>
      <c r="L2138" s="81" t="s">
        <v>133</v>
      </c>
      <c r="M2138" s="188">
        <v>0</v>
      </c>
      <c r="N2138" s="68" t="s">
        <v>405</v>
      </c>
      <c r="O2138" s="199">
        <v>0</v>
      </c>
      <c r="P2138" s="68">
        <v>8</v>
      </c>
      <c r="Q2138" s="81" t="s">
        <v>4627</v>
      </c>
      <c r="R2138" s="68">
        <v>4204</v>
      </c>
      <c r="S2138" s="86" t="s">
        <v>4605</v>
      </c>
      <c r="T2138" s="68">
        <v>187714</v>
      </c>
      <c r="U2138" s="81" t="s">
        <v>170</v>
      </c>
      <c r="V2138" s="68" t="s">
        <v>4631</v>
      </c>
      <c r="W2138" s="171">
        <v>44074</v>
      </c>
      <c r="X2138" s="172" t="e">
        <f>+CONCATENATE(TEXT(#REF!,"yyyy"),"-",TEXT(#REF!,"mm"))</f>
        <v>#REF!</v>
      </c>
      <c r="Y2138" s="173" t="str">
        <f t="shared" si="332"/>
        <v>8</v>
      </c>
      <c r="Z2138" s="172" t="str">
        <f t="shared" si="333"/>
        <v>2020-07</v>
      </c>
      <c r="AA2138" s="170" t="e">
        <f>+VLOOKUP(Z2138,#REF!,2,FALSE)/VLOOKUP(X2138,#REF!,2,FALSE)</f>
        <v>#REF!</v>
      </c>
      <c r="AB2138" s="174" t="e">
        <f t="shared" si="334"/>
        <v>#REF!</v>
      </c>
      <c r="AC2138" s="174" t="e">
        <f t="shared" si="335"/>
        <v>#REF!</v>
      </c>
      <c r="AD2138" s="175" t="e">
        <f>+#REF!+365*Y2138</f>
        <v>#REF!</v>
      </c>
      <c r="AE2138" s="176" t="e">
        <f t="shared" si="336"/>
        <v>#REF!</v>
      </c>
      <c r="AF2138" s="170" t="e">
        <f>+VLOOKUP(CONCATENATE(TEXT(W2138,"yyyy"),"-",TEXT(W2138,"mm")),#REF!,2,0)</f>
        <v>#REF!</v>
      </c>
      <c r="AG2138" s="177" t="e">
        <f>+(AC2138*(1+'INFLAC PROYECTADA'!$B$8)^(AE2138))/((1+DEMANDADO!AF2138)^(AE2138))</f>
        <v>#REF!</v>
      </c>
      <c r="AH2138" s="169">
        <f>(0.2*VLOOKUP(D2138,'%.'!$A$1:$B$4,2,FALSE))+(0.35*VLOOKUP(E2138,'%.'!$A$1:$B$4,2,FALSE))+(0.1*VLOOKUP(F2138,'%.'!$A$1:$B$4,2,FALSE))+(0.35*VLOOKUP(G2138,'%.'!$A$1:$B$4,2,FALSE))</f>
        <v>9.5000000000000001E-2</v>
      </c>
      <c r="AI2138" s="128" t="str">
        <f t="shared" si="341"/>
        <v>REMOTA</v>
      </c>
      <c r="AJ2138" s="128" t="str">
        <f t="shared" si="337"/>
        <v>No se registra</v>
      </c>
      <c r="AK2138" s="178">
        <f t="shared" si="338"/>
        <v>0</v>
      </c>
    </row>
    <row r="2139" spans="1:37" ht="30" customHeight="1" x14ac:dyDescent="0.25">
      <c r="A2139" s="115">
        <v>2138</v>
      </c>
      <c r="B2139" s="79" t="s">
        <v>4538</v>
      </c>
      <c r="C2139" s="94" t="s">
        <v>4543</v>
      </c>
      <c r="D2139" s="68" t="s">
        <v>1</v>
      </c>
      <c r="E2139" s="68" t="s">
        <v>1</v>
      </c>
      <c r="F2139" s="68" t="s">
        <v>1</v>
      </c>
      <c r="G2139" s="137" t="s">
        <v>1</v>
      </c>
      <c r="H2139" s="169">
        <f t="shared" si="339"/>
        <v>0.05</v>
      </c>
      <c r="I2139" s="170" t="str">
        <f t="shared" si="340"/>
        <v>REMOTA</v>
      </c>
      <c r="J2139" s="292">
        <v>301396900</v>
      </c>
      <c r="K2139" s="221">
        <v>0.1</v>
      </c>
      <c r="L2139" s="81" t="s">
        <v>136</v>
      </c>
      <c r="M2139" s="188"/>
      <c r="N2139" s="68" t="s">
        <v>405</v>
      </c>
      <c r="O2139" s="199">
        <v>0</v>
      </c>
      <c r="P2139" s="68">
        <v>8</v>
      </c>
      <c r="Q2139" s="81" t="s">
        <v>4627</v>
      </c>
      <c r="R2139" s="68">
        <v>4204</v>
      </c>
      <c r="S2139" s="86" t="s">
        <v>4605</v>
      </c>
      <c r="T2139" s="68">
        <v>187714</v>
      </c>
      <c r="U2139" s="81" t="s">
        <v>21</v>
      </c>
      <c r="V2139" s="68" t="s">
        <v>4632</v>
      </c>
      <c r="W2139" s="171">
        <v>44074</v>
      </c>
      <c r="X2139" s="172" t="e">
        <f>+CONCATENATE(TEXT(#REF!,"yyyy"),"-",TEXT(#REF!,"mm"))</f>
        <v>#REF!</v>
      </c>
      <c r="Y2139" s="173" t="str">
        <f t="shared" si="332"/>
        <v>8</v>
      </c>
      <c r="Z2139" s="172" t="str">
        <f t="shared" si="333"/>
        <v>2020-07</v>
      </c>
      <c r="AA2139" s="170" t="e">
        <f>+VLOOKUP(Z2139,#REF!,2,FALSE)/VLOOKUP(X2139,#REF!,2,FALSE)</f>
        <v>#REF!</v>
      </c>
      <c r="AB2139" s="174" t="e">
        <f t="shared" si="334"/>
        <v>#REF!</v>
      </c>
      <c r="AC2139" s="174" t="e">
        <f t="shared" si="335"/>
        <v>#REF!</v>
      </c>
      <c r="AD2139" s="175" t="e">
        <f>+#REF!+365*Y2139</f>
        <v>#REF!</v>
      </c>
      <c r="AE2139" s="176" t="e">
        <f t="shared" si="336"/>
        <v>#REF!</v>
      </c>
      <c r="AF2139" s="170" t="e">
        <f>+VLOOKUP(CONCATENATE(TEXT(W2139,"yyyy"),"-",TEXT(W2139,"mm")),#REF!,2,0)</f>
        <v>#REF!</v>
      </c>
      <c r="AG2139" s="177" t="e">
        <f>+(AC2139*(1+'INFLAC PROYECTADA'!$B$8)^(AE2139))/((1+DEMANDADO!AF2139)^(AE2139))</f>
        <v>#REF!</v>
      </c>
      <c r="AH2139" s="169">
        <f>(0.2*VLOOKUP(D2139,'%.'!$A$1:$B$4,2,FALSE))+(0.35*VLOOKUP(E2139,'%.'!$A$1:$B$4,2,FALSE))+(0.1*VLOOKUP(F2139,'%.'!$A$1:$B$4,2,FALSE))+(0.35*VLOOKUP(G2139,'%.'!$A$1:$B$4,2,FALSE))</f>
        <v>0.05</v>
      </c>
      <c r="AI2139" s="128" t="str">
        <f t="shared" si="341"/>
        <v>REMOTA</v>
      </c>
      <c r="AJ2139" s="128" t="str">
        <f t="shared" si="337"/>
        <v>No se registra</v>
      </c>
      <c r="AK2139" s="178">
        <f t="shared" si="338"/>
        <v>0</v>
      </c>
    </row>
    <row r="2140" spans="1:37" ht="30" customHeight="1" x14ac:dyDescent="0.25">
      <c r="A2140" s="115">
        <v>2139</v>
      </c>
      <c r="B2140" s="79" t="s">
        <v>4544</v>
      </c>
      <c r="C2140" s="94" t="s">
        <v>4545</v>
      </c>
      <c r="D2140" s="68" t="s">
        <v>1</v>
      </c>
      <c r="E2140" s="68" t="s">
        <v>1</v>
      </c>
      <c r="F2140" s="68" t="s">
        <v>48</v>
      </c>
      <c r="G2140" s="137" t="s">
        <v>1</v>
      </c>
      <c r="H2140" s="169">
        <f t="shared" si="339"/>
        <v>9.5000000000000001E-2</v>
      </c>
      <c r="I2140" s="170" t="str">
        <f t="shared" si="340"/>
        <v>REMOTA</v>
      </c>
      <c r="J2140" s="292">
        <v>29000000</v>
      </c>
      <c r="K2140" s="221">
        <v>0.4</v>
      </c>
      <c r="L2140" s="81" t="s">
        <v>131</v>
      </c>
      <c r="M2140" s="188">
        <v>0</v>
      </c>
      <c r="N2140" s="68" t="s">
        <v>405</v>
      </c>
      <c r="O2140" s="199">
        <v>0</v>
      </c>
      <c r="P2140" s="68">
        <v>8</v>
      </c>
      <c r="Q2140" s="81" t="s">
        <v>4627</v>
      </c>
      <c r="R2140" s="68">
        <v>4204</v>
      </c>
      <c r="S2140" s="86" t="s">
        <v>4605</v>
      </c>
      <c r="T2140" s="68">
        <v>187714</v>
      </c>
      <c r="U2140" s="81" t="s">
        <v>21</v>
      </c>
      <c r="V2140" s="68" t="s">
        <v>4633</v>
      </c>
      <c r="W2140" s="171">
        <v>44074</v>
      </c>
      <c r="X2140" s="172" t="e">
        <f>+CONCATENATE(TEXT(#REF!,"yyyy"),"-",TEXT(#REF!,"mm"))</f>
        <v>#REF!</v>
      </c>
      <c r="Y2140" s="173" t="str">
        <f t="shared" si="332"/>
        <v>8</v>
      </c>
      <c r="Z2140" s="172" t="str">
        <f t="shared" si="333"/>
        <v>2020-07</v>
      </c>
      <c r="AA2140" s="170" t="e">
        <f>+VLOOKUP(Z2140,#REF!,2,FALSE)/VLOOKUP(X2140,#REF!,2,FALSE)</f>
        <v>#REF!</v>
      </c>
      <c r="AB2140" s="174" t="e">
        <f t="shared" si="334"/>
        <v>#REF!</v>
      </c>
      <c r="AC2140" s="174" t="e">
        <f t="shared" si="335"/>
        <v>#REF!</v>
      </c>
      <c r="AD2140" s="175" t="e">
        <f>+#REF!+365*Y2140</f>
        <v>#REF!</v>
      </c>
      <c r="AE2140" s="176" t="e">
        <f t="shared" si="336"/>
        <v>#REF!</v>
      </c>
      <c r="AF2140" s="170" t="e">
        <f>+VLOOKUP(CONCATENATE(TEXT(W2140,"yyyy"),"-",TEXT(W2140,"mm")),#REF!,2,0)</f>
        <v>#REF!</v>
      </c>
      <c r="AG2140" s="177" t="e">
        <f>+(AC2140*(1+'INFLAC PROYECTADA'!$B$8)^(AE2140))/((1+DEMANDADO!AF2140)^(AE2140))</f>
        <v>#REF!</v>
      </c>
      <c r="AH2140" s="169">
        <f>(0.2*VLOOKUP(D2140,'%.'!$A$1:$B$4,2,FALSE))+(0.35*VLOOKUP(E2140,'%.'!$A$1:$B$4,2,FALSE))+(0.1*VLOOKUP(F2140,'%.'!$A$1:$B$4,2,FALSE))+(0.35*VLOOKUP(G2140,'%.'!$A$1:$B$4,2,FALSE))</f>
        <v>9.5000000000000001E-2</v>
      </c>
      <c r="AI2140" s="128" t="str">
        <f t="shared" si="341"/>
        <v>REMOTA</v>
      </c>
      <c r="AJ2140" s="128" t="str">
        <f t="shared" si="337"/>
        <v>No se registra</v>
      </c>
      <c r="AK2140" s="178">
        <f t="shared" si="338"/>
        <v>0</v>
      </c>
    </row>
    <row r="2141" spans="1:37" ht="30" customHeight="1" x14ac:dyDescent="0.25">
      <c r="A2141" s="115">
        <v>2140</v>
      </c>
      <c r="B2141" s="79" t="s">
        <v>4546</v>
      </c>
      <c r="C2141" s="94" t="s">
        <v>4547</v>
      </c>
      <c r="D2141" s="68" t="s">
        <v>1</v>
      </c>
      <c r="E2141" s="68" t="s">
        <v>1</v>
      </c>
      <c r="F2141" s="68" t="s">
        <v>48</v>
      </c>
      <c r="G2141" s="137" t="s">
        <v>1</v>
      </c>
      <c r="H2141" s="169">
        <f t="shared" si="339"/>
        <v>9.5000000000000001E-2</v>
      </c>
      <c r="I2141" s="170" t="str">
        <f t="shared" si="340"/>
        <v>REMOTA</v>
      </c>
      <c r="J2141" s="292">
        <v>405021667</v>
      </c>
      <c r="K2141" s="221">
        <v>0.1</v>
      </c>
      <c r="L2141" s="81" t="s">
        <v>133</v>
      </c>
      <c r="M2141" s="188">
        <v>0</v>
      </c>
      <c r="N2141" s="68" t="s">
        <v>405</v>
      </c>
      <c r="O2141" s="199">
        <v>0</v>
      </c>
      <c r="P2141" s="68">
        <v>8</v>
      </c>
      <c r="Q2141" s="81" t="s">
        <v>4627</v>
      </c>
      <c r="R2141" s="68">
        <v>4204</v>
      </c>
      <c r="S2141" s="86" t="s">
        <v>4605</v>
      </c>
      <c r="T2141" s="68">
        <v>187714</v>
      </c>
      <c r="U2141" s="81" t="s">
        <v>177</v>
      </c>
      <c r="V2141" s="68" t="s">
        <v>4634</v>
      </c>
      <c r="W2141" s="171">
        <v>44074</v>
      </c>
      <c r="X2141" s="172" t="e">
        <f>+CONCATENATE(TEXT(#REF!,"yyyy"),"-",TEXT(#REF!,"mm"))</f>
        <v>#REF!</v>
      </c>
      <c r="Y2141" s="173" t="str">
        <f t="shared" si="332"/>
        <v>8</v>
      </c>
      <c r="Z2141" s="172" t="str">
        <f t="shared" si="333"/>
        <v>2020-07</v>
      </c>
      <c r="AA2141" s="170" t="e">
        <f>+VLOOKUP(Z2141,#REF!,2,FALSE)/VLOOKUP(X2141,#REF!,2,FALSE)</f>
        <v>#REF!</v>
      </c>
      <c r="AB2141" s="174" t="e">
        <f t="shared" si="334"/>
        <v>#REF!</v>
      </c>
      <c r="AC2141" s="174" t="e">
        <f t="shared" si="335"/>
        <v>#REF!</v>
      </c>
      <c r="AD2141" s="175" t="e">
        <f>+#REF!+365*Y2141</f>
        <v>#REF!</v>
      </c>
      <c r="AE2141" s="176" t="e">
        <f t="shared" si="336"/>
        <v>#REF!</v>
      </c>
      <c r="AF2141" s="170" t="e">
        <f>+VLOOKUP(CONCATENATE(TEXT(W2141,"yyyy"),"-",TEXT(W2141,"mm")),#REF!,2,0)</f>
        <v>#REF!</v>
      </c>
      <c r="AG2141" s="177" t="e">
        <f>+(AC2141*(1+'INFLAC PROYECTADA'!$B$8)^(AE2141))/((1+DEMANDADO!AF2141)^(AE2141))</f>
        <v>#REF!</v>
      </c>
      <c r="AH2141" s="169">
        <f>(0.2*VLOOKUP(D2141,'%.'!$A$1:$B$4,2,FALSE))+(0.35*VLOOKUP(E2141,'%.'!$A$1:$B$4,2,FALSE))+(0.1*VLOOKUP(F2141,'%.'!$A$1:$B$4,2,FALSE))+(0.35*VLOOKUP(G2141,'%.'!$A$1:$B$4,2,FALSE))</f>
        <v>9.5000000000000001E-2</v>
      </c>
      <c r="AI2141" s="128" t="str">
        <f t="shared" si="341"/>
        <v>REMOTA</v>
      </c>
      <c r="AJ2141" s="128" t="str">
        <f t="shared" si="337"/>
        <v>No se registra</v>
      </c>
      <c r="AK2141" s="178">
        <f t="shared" si="338"/>
        <v>0</v>
      </c>
    </row>
    <row r="2142" spans="1:37" ht="30" customHeight="1" x14ac:dyDescent="0.25">
      <c r="A2142" s="115">
        <v>2141</v>
      </c>
      <c r="B2142" s="79" t="s">
        <v>4548</v>
      </c>
      <c r="C2142" s="94" t="s">
        <v>4549</v>
      </c>
      <c r="D2142" s="68" t="s">
        <v>48</v>
      </c>
      <c r="E2142" s="68" t="s">
        <v>1</v>
      </c>
      <c r="F2142" s="68" t="s">
        <v>48</v>
      </c>
      <c r="G2142" s="137" t="s">
        <v>48</v>
      </c>
      <c r="H2142" s="169">
        <f t="shared" si="339"/>
        <v>0.34250000000000003</v>
      </c>
      <c r="I2142" s="170" t="str">
        <f t="shared" si="340"/>
        <v>MEDIA</v>
      </c>
      <c r="J2142" s="292">
        <v>12320000</v>
      </c>
      <c r="K2142" s="221">
        <v>1</v>
      </c>
      <c r="L2142" s="81" t="s">
        <v>130</v>
      </c>
      <c r="M2142" s="188">
        <v>0</v>
      </c>
      <c r="N2142" s="68" t="s">
        <v>405</v>
      </c>
      <c r="O2142" s="199">
        <v>0</v>
      </c>
      <c r="P2142" s="68">
        <v>7</v>
      </c>
      <c r="Q2142" s="81" t="s">
        <v>4627</v>
      </c>
      <c r="R2142" s="68">
        <v>4204</v>
      </c>
      <c r="S2142" s="86" t="s">
        <v>4605</v>
      </c>
      <c r="T2142" s="68">
        <v>187714</v>
      </c>
      <c r="U2142" s="81" t="s">
        <v>21</v>
      </c>
      <c r="V2142" s="68" t="s">
        <v>4635</v>
      </c>
      <c r="W2142" s="171">
        <v>44074</v>
      </c>
      <c r="X2142" s="172" t="e">
        <f>+CONCATENATE(TEXT(#REF!,"yyyy"),"-",TEXT(#REF!,"mm"))</f>
        <v>#REF!</v>
      </c>
      <c r="Y2142" s="173" t="str">
        <f t="shared" si="332"/>
        <v>7</v>
      </c>
      <c r="Z2142" s="172" t="str">
        <f t="shared" si="333"/>
        <v>2020-07</v>
      </c>
      <c r="AA2142" s="170" t="e">
        <f>+VLOOKUP(Z2142,#REF!,2,FALSE)/VLOOKUP(X2142,#REF!,2,FALSE)</f>
        <v>#REF!</v>
      </c>
      <c r="AB2142" s="174" t="e">
        <f t="shared" si="334"/>
        <v>#REF!</v>
      </c>
      <c r="AC2142" s="174" t="e">
        <f t="shared" si="335"/>
        <v>#REF!</v>
      </c>
      <c r="AD2142" s="175" t="e">
        <f>+#REF!+365*Y2142</f>
        <v>#REF!</v>
      </c>
      <c r="AE2142" s="176" t="e">
        <f t="shared" si="336"/>
        <v>#REF!</v>
      </c>
      <c r="AF2142" s="170" t="e">
        <f>+VLOOKUP(CONCATENATE(TEXT(W2142,"yyyy"),"-",TEXT(W2142,"mm")),#REF!,2,0)</f>
        <v>#REF!</v>
      </c>
      <c r="AG2142" s="177" t="e">
        <f>+(AC2142*(1+'INFLAC PROYECTADA'!$B$8)^(AE2142))/((1+DEMANDADO!AF2142)^(AE2142))</f>
        <v>#REF!</v>
      </c>
      <c r="AH2142" s="169">
        <f>(0.2*VLOOKUP(D2142,'%.'!$A$1:$B$4,2,FALSE))+(0.35*VLOOKUP(E2142,'%.'!$A$1:$B$4,2,FALSE))+(0.1*VLOOKUP(F2142,'%.'!$A$1:$B$4,2,FALSE))+(0.35*VLOOKUP(G2142,'%.'!$A$1:$B$4,2,FALSE))</f>
        <v>0.34250000000000003</v>
      </c>
      <c r="AI2142" s="128" t="str">
        <f t="shared" si="341"/>
        <v>MEDIA</v>
      </c>
      <c r="AJ2142" s="128" t="str">
        <f t="shared" si="337"/>
        <v>Cuentas de Orden</v>
      </c>
      <c r="AK2142" s="178" t="e">
        <f t="shared" si="338"/>
        <v>#REF!</v>
      </c>
    </row>
    <row r="2143" spans="1:37" ht="30" customHeight="1" x14ac:dyDescent="0.25">
      <c r="A2143" s="115">
        <v>2142</v>
      </c>
      <c r="B2143" s="79" t="s">
        <v>4550</v>
      </c>
      <c r="C2143" s="94" t="s">
        <v>4551</v>
      </c>
      <c r="D2143" s="68" t="s">
        <v>1</v>
      </c>
      <c r="E2143" s="68" t="s">
        <v>1</v>
      </c>
      <c r="F2143" s="68" t="s">
        <v>48</v>
      </c>
      <c r="G2143" s="137" t="s">
        <v>1</v>
      </c>
      <c r="H2143" s="169">
        <f t="shared" si="339"/>
        <v>9.5000000000000001E-2</v>
      </c>
      <c r="I2143" s="170" t="str">
        <f t="shared" si="340"/>
        <v>REMOTA</v>
      </c>
      <c r="J2143" s="292">
        <v>452267198</v>
      </c>
      <c r="K2143" s="221">
        <v>0.1</v>
      </c>
      <c r="L2143" s="81" t="s">
        <v>138</v>
      </c>
      <c r="M2143" s="188">
        <v>0</v>
      </c>
      <c r="N2143" s="68" t="s">
        <v>405</v>
      </c>
      <c r="O2143" s="199">
        <v>0</v>
      </c>
      <c r="P2143" s="68">
        <v>7</v>
      </c>
      <c r="Q2143" s="81" t="s">
        <v>4627</v>
      </c>
      <c r="R2143" s="68">
        <v>4204</v>
      </c>
      <c r="S2143" s="86" t="s">
        <v>4605</v>
      </c>
      <c r="T2143" s="68">
        <v>187714</v>
      </c>
      <c r="U2143" s="81" t="s">
        <v>177</v>
      </c>
      <c r="V2143" s="68" t="s">
        <v>4636</v>
      </c>
      <c r="W2143" s="171">
        <v>44074</v>
      </c>
      <c r="X2143" s="172" t="e">
        <f>+CONCATENATE(TEXT(#REF!,"yyyy"),"-",TEXT(#REF!,"mm"))</f>
        <v>#REF!</v>
      </c>
      <c r="Y2143" s="173" t="str">
        <f t="shared" si="332"/>
        <v>7</v>
      </c>
      <c r="Z2143" s="172" t="str">
        <f t="shared" si="333"/>
        <v>2020-07</v>
      </c>
      <c r="AA2143" s="170" t="e">
        <f>+VLOOKUP(Z2143,#REF!,2,FALSE)/VLOOKUP(X2143,#REF!,2,FALSE)</f>
        <v>#REF!</v>
      </c>
      <c r="AB2143" s="174" t="e">
        <f t="shared" si="334"/>
        <v>#REF!</v>
      </c>
      <c r="AC2143" s="174" t="e">
        <f t="shared" si="335"/>
        <v>#REF!</v>
      </c>
      <c r="AD2143" s="175" t="e">
        <f>+#REF!+365*Y2143</f>
        <v>#REF!</v>
      </c>
      <c r="AE2143" s="176" t="e">
        <f t="shared" si="336"/>
        <v>#REF!</v>
      </c>
      <c r="AF2143" s="170" t="e">
        <f>+VLOOKUP(CONCATENATE(TEXT(W2143,"yyyy"),"-",TEXT(W2143,"mm")),#REF!,2,0)</f>
        <v>#REF!</v>
      </c>
      <c r="AG2143" s="177" t="e">
        <f>+(AC2143*(1+'INFLAC PROYECTADA'!$B$8)^(AE2143))/((1+DEMANDADO!AF2143)^(AE2143))</f>
        <v>#REF!</v>
      </c>
      <c r="AH2143" s="169">
        <f>(0.2*VLOOKUP(D2143,'%.'!$A$1:$B$4,2,FALSE))+(0.35*VLOOKUP(E2143,'%.'!$A$1:$B$4,2,FALSE))+(0.1*VLOOKUP(F2143,'%.'!$A$1:$B$4,2,FALSE))+(0.35*VLOOKUP(G2143,'%.'!$A$1:$B$4,2,FALSE))</f>
        <v>9.5000000000000001E-2</v>
      </c>
      <c r="AI2143" s="128" t="str">
        <f t="shared" si="341"/>
        <v>REMOTA</v>
      </c>
      <c r="AJ2143" s="128" t="str">
        <f t="shared" si="337"/>
        <v>No se registra</v>
      </c>
      <c r="AK2143" s="178">
        <f t="shared" si="338"/>
        <v>0</v>
      </c>
    </row>
    <row r="2144" spans="1:37" ht="30" customHeight="1" x14ac:dyDescent="0.25">
      <c r="A2144" s="115">
        <v>2143</v>
      </c>
      <c r="B2144" s="79" t="s">
        <v>2672</v>
      </c>
      <c r="C2144" s="94" t="s">
        <v>4552</v>
      </c>
      <c r="D2144" s="68" t="s">
        <v>1</v>
      </c>
      <c r="E2144" s="68" t="s">
        <v>48</v>
      </c>
      <c r="F2144" s="68" t="s">
        <v>48</v>
      </c>
      <c r="G2144" s="137" t="s">
        <v>1</v>
      </c>
      <c r="H2144" s="169">
        <f t="shared" si="339"/>
        <v>0.2525</v>
      </c>
      <c r="I2144" s="170" t="str">
        <f t="shared" si="340"/>
        <v>MEDIA</v>
      </c>
      <c r="J2144" s="292">
        <v>38468475</v>
      </c>
      <c r="K2144" s="221">
        <v>1</v>
      </c>
      <c r="L2144" s="81" t="s">
        <v>132</v>
      </c>
      <c r="M2144" s="188">
        <v>0</v>
      </c>
      <c r="N2144" s="68" t="s">
        <v>405</v>
      </c>
      <c r="O2144" s="199">
        <v>0</v>
      </c>
      <c r="P2144" s="68">
        <v>7</v>
      </c>
      <c r="Q2144" s="81" t="s">
        <v>4627</v>
      </c>
      <c r="R2144" s="68">
        <v>4204</v>
      </c>
      <c r="S2144" s="86" t="s">
        <v>4605</v>
      </c>
      <c r="T2144" s="68">
        <v>187714</v>
      </c>
      <c r="U2144" s="81" t="s">
        <v>171</v>
      </c>
      <c r="V2144" s="68" t="s">
        <v>4637</v>
      </c>
      <c r="W2144" s="171">
        <v>44074</v>
      </c>
      <c r="X2144" s="172" t="e">
        <f>+CONCATENATE(TEXT(#REF!,"yyyy"),"-",TEXT(#REF!,"mm"))</f>
        <v>#REF!</v>
      </c>
      <c r="Y2144" s="173" t="str">
        <f t="shared" si="332"/>
        <v>7</v>
      </c>
      <c r="Z2144" s="172" t="str">
        <f t="shared" si="333"/>
        <v>2020-07</v>
      </c>
      <c r="AA2144" s="170" t="e">
        <f>+VLOOKUP(Z2144,#REF!,2,FALSE)/VLOOKUP(X2144,#REF!,2,FALSE)</f>
        <v>#REF!</v>
      </c>
      <c r="AB2144" s="174" t="e">
        <f t="shared" si="334"/>
        <v>#REF!</v>
      </c>
      <c r="AC2144" s="174" t="e">
        <f t="shared" si="335"/>
        <v>#REF!</v>
      </c>
      <c r="AD2144" s="175" t="e">
        <f>+#REF!+365*Y2144</f>
        <v>#REF!</v>
      </c>
      <c r="AE2144" s="176" t="e">
        <f t="shared" si="336"/>
        <v>#REF!</v>
      </c>
      <c r="AF2144" s="170" t="e">
        <f>+VLOOKUP(CONCATENATE(TEXT(W2144,"yyyy"),"-",TEXT(W2144,"mm")),#REF!,2,0)</f>
        <v>#REF!</v>
      </c>
      <c r="AG2144" s="177" t="e">
        <f>+(AC2144*(1+'INFLAC PROYECTADA'!$B$8)^(AE2144))/((1+DEMANDADO!AF2144)^(AE2144))</f>
        <v>#REF!</v>
      </c>
      <c r="AH2144" s="169">
        <f>(0.2*VLOOKUP(D2144,'%.'!$A$1:$B$4,2,FALSE))+(0.35*VLOOKUP(E2144,'%.'!$A$1:$B$4,2,FALSE))+(0.1*VLOOKUP(F2144,'%.'!$A$1:$B$4,2,FALSE))+(0.35*VLOOKUP(G2144,'%.'!$A$1:$B$4,2,FALSE))</f>
        <v>0.2525</v>
      </c>
      <c r="AI2144" s="128" t="str">
        <f t="shared" si="341"/>
        <v>MEDIA</v>
      </c>
      <c r="AJ2144" s="128" t="str">
        <f t="shared" si="337"/>
        <v>Cuentas de Orden</v>
      </c>
      <c r="AK2144" s="178" t="e">
        <f t="shared" si="338"/>
        <v>#REF!</v>
      </c>
    </row>
    <row r="2145" spans="1:37" ht="30" customHeight="1" x14ac:dyDescent="0.25">
      <c r="A2145" s="115">
        <v>2144</v>
      </c>
      <c r="B2145" s="79" t="s">
        <v>3886</v>
      </c>
      <c r="C2145" s="94" t="s">
        <v>4553</v>
      </c>
      <c r="D2145" s="68" t="s">
        <v>1</v>
      </c>
      <c r="E2145" s="68" t="s">
        <v>1</v>
      </c>
      <c r="F2145" s="68" t="s">
        <v>48</v>
      </c>
      <c r="G2145" s="137" t="s">
        <v>1</v>
      </c>
      <c r="H2145" s="169">
        <f t="shared" si="339"/>
        <v>9.5000000000000001E-2</v>
      </c>
      <c r="I2145" s="170" t="str">
        <f t="shared" si="340"/>
        <v>REMOTA</v>
      </c>
      <c r="J2145" s="292">
        <v>6409505</v>
      </c>
      <c r="K2145" s="221">
        <v>0</v>
      </c>
      <c r="L2145" s="81" t="s">
        <v>133</v>
      </c>
      <c r="M2145" s="188">
        <v>0</v>
      </c>
      <c r="N2145" s="68" t="s">
        <v>405</v>
      </c>
      <c r="O2145" s="199">
        <v>0</v>
      </c>
      <c r="P2145" s="68">
        <v>7</v>
      </c>
      <c r="Q2145" s="81" t="s">
        <v>4627</v>
      </c>
      <c r="R2145" s="68">
        <v>4204</v>
      </c>
      <c r="S2145" s="86" t="s">
        <v>4605</v>
      </c>
      <c r="T2145" s="68">
        <v>187714</v>
      </c>
      <c r="U2145" s="81" t="s">
        <v>171</v>
      </c>
      <c r="V2145" s="68" t="s">
        <v>4638</v>
      </c>
      <c r="W2145" s="171">
        <v>44074</v>
      </c>
      <c r="X2145" s="172" t="e">
        <f>+CONCATENATE(TEXT(#REF!,"yyyy"),"-",TEXT(#REF!,"mm"))</f>
        <v>#REF!</v>
      </c>
      <c r="Y2145" s="173" t="str">
        <f t="shared" si="332"/>
        <v>7</v>
      </c>
      <c r="Z2145" s="172" t="str">
        <f t="shared" si="333"/>
        <v>2020-07</v>
      </c>
      <c r="AA2145" s="170" t="e">
        <f>+VLOOKUP(Z2145,#REF!,2,FALSE)/VLOOKUP(X2145,#REF!,2,FALSE)</f>
        <v>#REF!</v>
      </c>
      <c r="AB2145" s="174" t="e">
        <f t="shared" si="334"/>
        <v>#REF!</v>
      </c>
      <c r="AC2145" s="174" t="e">
        <f t="shared" si="335"/>
        <v>#REF!</v>
      </c>
      <c r="AD2145" s="175" t="e">
        <f>+#REF!+365*Y2145</f>
        <v>#REF!</v>
      </c>
      <c r="AE2145" s="176" t="e">
        <f t="shared" si="336"/>
        <v>#REF!</v>
      </c>
      <c r="AF2145" s="170" t="e">
        <f>+VLOOKUP(CONCATENATE(TEXT(W2145,"yyyy"),"-",TEXT(W2145,"mm")),#REF!,2,0)</f>
        <v>#REF!</v>
      </c>
      <c r="AG2145" s="177" t="e">
        <f>+(AC2145*(1+'INFLAC PROYECTADA'!$B$8)^(AE2145))/((1+DEMANDADO!AF2145)^(AE2145))</f>
        <v>#REF!</v>
      </c>
      <c r="AH2145" s="169">
        <f>(0.2*VLOOKUP(D2145,'%.'!$A$1:$B$4,2,FALSE))+(0.35*VLOOKUP(E2145,'%.'!$A$1:$B$4,2,FALSE))+(0.1*VLOOKUP(F2145,'%.'!$A$1:$B$4,2,FALSE))+(0.35*VLOOKUP(G2145,'%.'!$A$1:$B$4,2,FALSE))</f>
        <v>9.5000000000000001E-2</v>
      </c>
      <c r="AI2145" s="128" t="str">
        <f t="shared" si="341"/>
        <v>REMOTA</v>
      </c>
      <c r="AJ2145" s="128" t="str">
        <f t="shared" si="337"/>
        <v>No se registra</v>
      </c>
      <c r="AK2145" s="178">
        <f t="shared" si="338"/>
        <v>0</v>
      </c>
    </row>
    <row r="2146" spans="1:37" ht="30" customHeight="1" x14ac:dyDescent="0.25">
      <c r="A2146" s="115">
        <v>2145</v>
      </c>
      <c r="B2146" s="79" t="s">
        <v>4554</v>
      </c>
      <c r="C2146" s="94" t="s">
        <v>4555</v>
      </c>
      <c r="D2146" s="68" t="s">
        <v>1</v>
      </c>
      <c r="E2146" s="68" t="s">
        <v>1</v>
      </c>
      <c r="F2146" s="68" t="s">
        <v>48</v>
      </c>
      <c r="G2146" s="137" t="s">
        <v>1</v>
      </c>
      <c r="H2146" s="169">
        <f t="shared" si="339"/>
        <v>9.5000000000000001E-2</v>
      </c>
      <c r="I2146" s="170" t="str">
        <f t="shared" si="340"/>
        <v>REMOTA</v>
      </c>
      <c r="J2146" s="292">
        <v>468159972</v>
      </c>
      <c r="K2146" s="221">
        <v>0.1</v>
      </c>
      <c r="L2146" s="81" t="s">
        <v>133</v>
      </c>
      <c r="M2146" s="188">
        <v>0</v>
      </c>
      <c r="N2146" s="68" t="s">
        <v>405</v>
      </c>
      <c r="O2146" s="199">
        <v>0</v>
      </c>
      <c r="P2146" s="68">
        <v>7</v>
      </c>
      <c r="Q2146" s="81" t="s">
        <v>4627</v>
      </c>
      <c r="R2146" s="68">
        <v>4204</v>
      </c>
      <c r="S2146" s="86" t="s">
        <v>4605</v>
      </c>
      <c r="T2146" s="68">
        <v>187714</v>
      </c>
      <c r="U2146" s="81" t="s">
        <v>177</v>
      </c>
      <c r="V2146" s="68" t="s">
        <v>4639</v>
      </c>
      <c r="W2146" s="171">
        <v>44074</v>
      </c>
      <c r="X2146" s="172" t="e">
        <f>+CONCATENATE(TEXT(#REF!,"yyyy"),"-",TEXT(#REF!,"mm"))</f>
        <v>#REF!</v>
      </c>
      <c r="Y2146" s="173" t="str">
        <f t="shared" si="332"/>
        <v>7</v>
      </c>
      <c r="Z2146" s="172" t="str">
        <f t="shared" si="333"/>
        <v>2020-07</v>
      </c>
      <c r="AA2146" s="170" t="e">
        <f>+VLOOKUP(Z2146,#REF!,2,FALSE)/VLOOKUP(X2146,#REF!,2,FALSE)</f>
        <v>#REF!</v>
      </c>
      <c r="AB2146" s="174" t="e">
        <f t="shared" si="334"/>
        <v>#REF!</v>
      </c>
      <c r="AC2146" s="174" t="e">
        <f t="shared" si="335"/>
        <v>#REF!</v>
      </c>
      <c r="AD2146" s="175" t="e">
        <f>+#REF!+365*Y2146</f>
        <v>#REF!</v>
      </c>
      <c r="AE2146" s="176" t="e">
        <f t="shared" si="336"/>
        <v>#REF!</v>
      </c>
      <c r="AF2146" s="170" t="e">
        <f>+VLOOKUP(CONCATENATE(TEXT(W2146,"yyyy"),"-",TEXT(W2146,"mm")),#REF!,2,0)</f>
        <v>#REF!</v>
      </c>
      <c r="AG2146" s="177" t="e">
        <f>+(AC2146*(1+'INFLAC PROYECTADA'!$B$8)^(AE2146))/((1+DEMANDADO!AF2146)^(AE2146))</f>
        <v>#REF!</v>
      </c>
      <c r="AH2146" s="169">
        <f>(0.2*VLOOKUP(D2146,'%.'!$A$1:$B$4,2,FALSE))+(0.35*VLOOKUP(E2146,'%.'!$A$1:$B$4,2,FALSE))+(0.1*VLOOKUP(F2146,'%.'!$A$1:$B$4,2,FALSE))+(0.35*VLOOKUP(G2146,'%.'!$A$1:$B$4,2,FALSE))</f>
        <v>9.5000000000000001E-2</v>
      </c>
      <c r="AI2146" s="128" t="str">
        <f t="shared" si="341"/>
        <v>REMOTA</v>
      </c>
      <c r="AJ2146" s="128" t="str">
        <f t="shared" si="337"/>
        <v>No se registra</v>
      </c>
      <c r="AK2146" s="178">
        <f t="shared" si="338"/>
        <v>0</v>
      </c>
    </row>
    <row r="2147" spans="1:37" ht="30" customHeight="1" x14ac:dyDescent="0.25">
      <c r="A2147" s="115">
        <v>2146</v>
      </c>
      <c r="B2147" s="79" t="s">
        <v>4556</v>
      </c>
      <c r="C2147" s="94" t="s">
        <v>4557</v>
      </c>
      <c r="D2147" s="68" t="s">
        <v>1</v>
      </c>
      <c r="E2147" s="68" t="s">
        <v>1</v>
      </c>
      <c r="F2147" s="68" t="s">
        <v>48</v>
      </c>
      <c r="G2147" s="137" t="s">
        <v>1</v>
      </c>
      <c r="H2147" s="169">
        <f t="shared" si="339"/>
        <v>9.5000000000000001E-2</v>
      </c>
      <c r="I2147" s="170" t="str">
        <f t="shared" si="340"/>
        <v>REMOTA</v>
      </c>
      <c r="J2147" s="292">
        <v>23196600</v>
      </c>
      <c r="K2147" s="221">
        <v>0.1</v>
      </c>
      <c r="L2147" s="81" t="s">
        <v>138</v>
      </c>
      <c r="M2147" s="188">
        <v>0</v>
      </c>
      <c r="N2147" s="68" t="s">
        <v>405</v>
      </c>
      <c r="O2147" s="199">
        <v>0</v>
      </c>
      <c r="P2147" s="68">
        <v>7</v>
      </c>
      <c r="Q2147" s="81" t="s">
        <v>4627</v>
      </c>
      <c r="R2147" s="68">
        <v>4204</v>
      </c>
      <c r="S2147" s="86" t="s">
        <v>4605</v>
      </c>
      <c r="T2147" s="68">
        <v>187714</v>
      </c>
      <c r="U2147" s="81" t="s">
        <v>76</v>
      </c>
      <c r="V2147" s="68" t="s">
        <v>4640</v>
      </c>
      <c r="W2147" s="171">
        <v>44074</v>
      </c>
      <c r="X2147" s="172" t="e">
        <f>+CONCATENATE(TEXT(#REF!,"yyyy"),"-",TEXT(#REF!,"mm"))</f>
        <v>#REF!</v>
      </c>
      <c r="Y2147" s="173" t="str">
        <f t="shared" si="332"/>
        <v>7</v>
      </c>
      <c r="Z2147" s="172" t="str">
        <f t="shared" si="333"/>
        <v>2020-07</v>
      </c>
      <c r="AA2147" s="170" t="e">
        <f>+VLOOKUP(Z2147,#REF!,2,FALSE)/VLOOKUP(X2147,#REF!,2,FALSE)</f>
        <v>#REF!</v>
      </c>
      <c r="AB2147" s="174" t="e">
        <f t="shared" si="334"/>
        <v>#REF!</v>
      </c>
      <c r="AC2147" s="174" t="e">
        <f t="shared" si="335"/>
        <v>#REF!</v>
      </c>
      <c r="AD2147" s="175" t="e">
        <f>+#REF!+365*Y2147</f>
        <v>#REF!</v>
      </c>
      <c r="AE2147" s="176" t="e">
        <f t="shared" si="336"/>
        <v>#REF!</v>
      </c>
      <c r="AF2147" s="170" t="e">
        <f>+VLOOKUP(CONCATENATE(TEXT(W2147,"yyyy"),"-",TEXT(W2147,"mm")),#REF!,2,0)</f>
        <v>#REF!</v>
      </c>
      <c r="AG2147" s="177" t="e">
        <f>+(AC2147*(1+'INFLAC PROYECTADA'!$B$8)^(AE2147))/((1+DEMANDADO!AF2147)^(AE2147))</f>
        <v>#REF!</v>
      </c>
      <c r="AH2147" s="169">
        <f>(0.2*VLOOKUP(D2147,'%.'!$A$1:$B$4,2,FALSE))+(0.35*VLOOKUP(E2147,'%.'!$A$1:$B$4,2,FALSE))+(0.1*VLOOKUP(F2147,'%.'!$A$1:$B$4,2,FALSE))+(0.35*VLOOKUP(G2147,'%.'!$A$1:$B$4,2,FALSE))</f>
        <v>9.5000000000000001E-2</v>
      </c>
      <c r="AI2147" s="128" t="str">
        <f t="shared" si="341"/>
        <v>REMOTA</v>
      </c>
      <c r="AJ2147" s="128" t="str">
        <f t="shared" si="337"/>
        <v>No se registra</v>
      </c>
      <c r="AK2147" s="178">
        <f t="shared" si="338"/>
        <v>0</v>
      </c>
    </row>
    <row r="2148" spans="1:37" ht="30" customHeight="1" x14ac:dyDescent="0.25">
      <c r="A2148" s="115">
        <v>2147</v>
      </c>
      <c r="B2148" s="79" t="s">
        <v>4558</v>
      </c>
      <c r="C2148" s="94" t="s">
        <v>4559</v>
      </c>
      <c r="D2148" s="68" t="s">
        <v>1</v>
      </c>
      <c r="E2148" s="68" t="s">
        <v>1</v>
      </c>
      <c r="F2148" s="68" t="s">
        <v>48</v>
      </c>
      <c r="G2148" s="137" t="s">
        <v>1</v>
      </c>
      <c r="H2148" s="169">
        <f t="shared" si="339"/>
        <v>9.5000000000000001E-2</v>
      </c>
      <c r="I2148" s="170" t="str">
        <f t="shared" si="340"/>
        <v>REMOTA</v>
      </c>
      <c r="J2148" s="292">
        <v>34559839</v>
      </c>
      <c r="K2148" s="221">
        <v>0</v>
      </c>
      <c r="L2148" s="81" t="s">
        <v>138</v>
      </c>
      <c r="M2148" s="188">
        <v>0</v>
      </c>
      <c r="N2148" s="68" t="s">
        <v>405</v>
      </c>
      <c r="O2148" s="199">
        <v>0</v>
      </c>
      <c r="P2148" s="68">
        <v>7</v>
      </c>
      <c r="Q2148" s="81" t="s">
        <v>4627</v>
      </c>
      <c r="R2148" s="68">
        <v>4204</v>
      </c>
      <c r="S2148" s="86" t="s">
        <v>4605</v>
      </c>
      <c r="T2148" s="68">
        <v>187714</v>
      </c>
      <c r="U2148" s="81" t="s">
        <v>76</v>
      </c>
      <c r="V2148" s="68" t="s">
        <v>4641</v>
      </c>
      <c r="W2148" s="171">
        <v>44074</v>
      </c>
      <c r="X2148" s="172" t="e">
        <f>+CONCATENATE(TEXT(#REF!,"yyyy"),"-",TEXT(#REF!,"mm"))</f>
        <v>#REF!</v>
      </c>
      <c r="Y2148" s="173" t="str">
        <f t="shared" si="332"/>
        <v>7</v>
      </c>
      <c r="Z2148" s="172" t="str">
        <f t="shared" si="333"/>
        <v>2020-07</v>
      </c>
      <c r="AA2148" s="170" t="e">
        <f>+VLOOKUP(Z2148,#REF!,2,FALSE)/VLOOKUP(X2148,#REF!,2,FALSE)</f>
        <v>#REF!</v>
      </c>
      <c r="AB2148" s="174" t="e">
        <f t="shared" si="334"/>
        <v>#REF!</v>
      </c>
      <c r="AC2148" s="174" t="e">
        <f t="shared" si="335"/>
        <v>#REF!</v>
      </c>
      <c r="AD2148" s="175" t="e">
        <f>+#REF!+365*Y2148</f>
        <v>#REF!</v>
      </c>
      <c r="AE2148" s="176" t="e">
        <f t="shared" si="336"/>
        <v>#REF!</v>
      </c>
      <c r="AF2148" s="170" t="e">
        <f>+VLOOKUP(CONCATENATE(TEXT(W2148,"yyyy"),"-",TEXT(W2148,"mm")),#REF!,2,0)</f>
        <v>#REF!</v>
      </c>
      <c r="AG2148" s="177" t="e">
        <f>+(AC2148*(1+'INFLAC PROYECTADA'!$B$8)^(AE2148))/((1+DEMANDADO!AF2148)^(AE2148))</f>
        <v>#REF!</v>
      </c>
      <c r="AH2148" s="169">
        <f>(0.2*VLOOKUP(D2148,'%.'!$A$1:$B$4,2,FALSE))+(0.35*VLOOKUP(E2148,'%.'!$A$1:$B$4,2,FALSE))+(0.1*VLOOKUP(F2148,'%.'!$A$1:$B$4,2,FALSE))+(0.35*VLOOKUP(G2148,'%.'!$A$1:$B$4,2,FALSE))</f>
        <v>9.5000000000000001E-2</v>
      </c>
      <c r="AI2148" s="128" t="str">
        <f t="shared" si="341"/>
        <v>REMOTA</v>
      </c>
      <c r="AJ2148" s="128" t="str">
        <f t="shared" si="337"/>
        <v>No se registra</v>
      </c>
      <c r="AK2148" s="178">
        <f t="shared" si="338"/>
        <v>0</v>
      </c>
    </row>
    <row r="2149" spans="1:37" ht="30" customHeight="1" x14ac:dyDescent="0.25">
      <c r="A2149" s="115">
        <v>2148</v>
      </c>
      <c r="B2149" s="79" t="s">
        <v>4544</v>
      </c>
      <c r="C2149" s="94" t="s">
        <v>4560</v>
      </c>
      <c r="D2149" s="68" t="s">
        <v>1</v>
      </c>
      <c r="E2149" s="68" t="s">
        <v>1</v>
      </c>
      <c r="F2149" s="68" t="s">
        <v>48</v>
      </c>
      <c r="G2149" s="137" t="s">
        <v>1</v>
      </c>
      <c r="H2149" s="169">
        <f t="shared" si="339"/>
        <v>9.5000000000000001E-2</v>
      </c>
      <c r="I2149" s="170" t="str">
        <f t="shared" si="340"/>
        <v>REMOTA</v>
      </c>
      <c r="J2149" s="292">
        <v>1391220000</v>
      </c>
      <c r="K2149" s="221">
        <v>0.1</v>
      </c>
      <c r="L2149" s="81" t="s">
        <v>133</v>
      </c>
      <c r="M2149" s="188">
        <v>0</v>
      </c>
      <c r="N2149" s="68" t="s">
        <v>405</v>
      </c>
      <c r="O2149" s="199">
        <v>0</v>
      </c>
      <c r="P2149" s="68">
        <v>7</v>
      </c>
      <c r="Q2149" s="81" t="s">
        <v>4627</v>
      </c>
      <c r="R2149" s="68">
        <v>4204</v>
      </c>
      <c r="S2149" s="86" t="s">
        <v>4605</v>
      </c>
      <c r="T2149" s="68">
        <v>187714</v>
      </c>
      <c r="U2149" s="81" t="s">
        <v>177</v>
      </c>
      <c r="V2149" s="68" t="s">
        <v>4642</v>
      </c>
      <c r="W2149" s="171">
        <v>44074</v>
      </c>
      <c r="X2149" s="172" t="e">
        <f>+CONCATENATE(TEXT(#REF!,"yyyy"),"-",TEXT(#REF!,"mm"))</f>
        <v>#REF!</v>
      </c>
      <c r="Y2149" s="173" t="str">
        <f t="shared" si="332"/>
        <v>7</v>
      </c>
      <c r="Z2149" s="172" t="str">
        <f t="shared" si="333"/>
        <v>2020-07</v>
      </c>
      <c r="AA2149" s="170" t="e">
        <f>+VLOOKUP(Z2149,#REF!,2,FALSE)/VLOOKUP(X2149,#REF!,2,FALSE)</f>
        <v>#REF!</v>
      </c>
      <c r="AB2149" s="174" t="e">
        <f t="shared" si="334"/>
        <v>#REF!</v>
      </c>
      <c r="AC2149" s="174" t="e">
        <f t="shared" si="335"/>
        <v>#REF!</v>
      </c>
      <c r="AD2149" s="175" t="e">
        <f>+#REF!+365*Y2149</f>
        <v>#REF!</v>
      </c>
      <c r="AE2149" s="176" t="e">
        <f t="shared" si="336"/>
        <v>#REF!</v>
      </c>
      <c r="AF2149" s="170" t="e">
        <f>+VLOOKUP(CONCATENATE(TEXT(W2149,"yyyy"),"-",TEXT(W2149,"mm")),#REF!,2,0)</f>
        <v>#REF!</v>
      </c>
      <c r="AG2149" s="177" t="e">
        <f>+(AC2149*(1+'INFLAC PROYECTADA'!$B$8)^(AE2149))/((1+DEMANDADO!AF2149)^(AE2149))</f>
        <v>#REF!</v>
      </c>
      <c r="AH2149" s="169">
        <f>(0.2*VLOOKUP(D2149,'%.'!$A$1:$B$4,2,FALSE))+(0.35*VLOOKUP(E2149,'%.'!$A$1:$B$4,2,FALSE))+(0.1*VLOOKUP(F2149,'%.'!$A$1:$B$4,2,FALSE))+(0.35*VLOOKUP(G2149,'%.'!$A$1:$B$4,2,FALSE))</f>
        <v>9.5000000000000001E-2</v>
      </c>
      <c r="AI2149" s="128" t="str">
        <f t="shared" si="341"/>
        <v>REMOTA</v>
      </c>
      <c r="AJ2149" s="128" t="str">
        <f t="shared" si="337"/>
        <v>No se registra</v>
      </c>
      <c r="AK2149" s="178">
        <f t="shared" si="338"/>
        <v>0</v>
      </c>
    </row>
    <row r="2150" spans="1:37" ht="30" customHeight="1" x14ac:dyDescent="0.25">
      <c r="A2150" s="115">
        <v>2149</v>
      </c>
      <c r="B2150" s="79" t="s">
        <v>4561</v>
      </c>
      <c r="C2150" s="94" t="s">
        <v>4562</v>
      </c>
      <c r="D2150" s="68" t="s">
        <v>1</v>
      </c>
      <c r="E2150" s="68" t="s">
        <v>1</v>
      </c>
      <c r="F2150" s="68" t="s">
        <v>1</v>
      </c>
      <c r="G2150" s="137" t="s">
        <v>1</v>
      </c>
      <c r="H2150" s="169">
        <f t="shared" si="339"/>
        <v>0.05</v>
      </c>
      <c r="I2150" s="170" t="str">
        <f t="shared" si="340"/>
        <v>REMOTA</v>
      </c>
      <c r="J2150" s="292">
        <v>34300741</v>
      </c>
      <c r="K2150" s="221">
        <v>0.05</v>
      </c>
      <c r="L2150" s="81" t="s">
        <v>138</v>
      </c>
      <c r="M2150" s="188">
        <v>0</v>
      </c>
      <c r="N2150" s="68" t="s">
        <v>405</v>
      </c>
      <c r="O2150" s="199">
        <v>0</v>
      </c>
      <c r="P2150" s="68">
        <v>7</v>
      </c>
      <c r="Q2150" s="81" t="s">
        <v>4627</v>
      </c>
      <c r="R2150" s="68">
        <v>4204</v>
      </c>
      <c r="S2150" s="86" t="s">
        <v>4605</v>
      </c>
      <c r="T2150" s="68">
        <v>187714</v>
      </c>
      <c r="U2150" s="81" t="s">
        <v>171</v>
      </c>
      <c r="V2150" s="68" t="s">
        <v>4643</v>
      </c>
      <c r="W2150" s="171">
        <v>44074</v>
      </c>
      <c r="X2150" s="172" t="e">
        <f>+CONCATENATE(TEXT(#REF!,"yyyy"),"-",TEXT(#REF!,"mm"))</f>
        <v>#REF!</v>
      </c>
      <c r="Y2150" s="173" t="str">
        <f t="shared" si="332"/>
        <v>7</v>
      </c>
      <c r="Z2150" s="172" t="str">
        <f t="shared" si="333"/>
        <v>2020-07</v>
      </c>
      <c r="AA2150" s="170" t="e">
        <f>+VLOOKUP(Z2150,#REF!,2,FALSE)/VLOOKUP(X2150,#REF!,2,FALSE)</f>
        <v>#REF!</v>
      </c>
      <c r="AB2150" s="174" t="e">
        <f t="shared" si="334"/>
        <v>#REF!</v>
      </c>
      <c r="AC2150" s="174" t="e">
        <f t="shared" si="335"/>
        <v>#REF!</v>
      </c>
      <c r="AD2150" s="175" t="e">
        <f>+#REF!+365*Y2150</f>
        <v>#REF!</v>
      </c>
      <c r="AE2150" s="176" t="e">
        <f t="shared" si="336"/>
        <v>#REF!</v>
      </c>
      <c r="AF2150" s="170" t="e">
        <f>+VLOOKUP(CONCATENATE(TEXT(W2150,"yyyy"),"-",TEXT(W2150,"mm")),#REF!,2,0)</f>
        <v>#REF!</v>
      </c>
      <c r="AG2150" s="177" t="e">
        <f>+(AC2150*(1+'INFLAC PROYECTADA'!$B$8)^(AE2150))/((1+DEMANDADO!AF2150)^(AE2150))</f>
        <v>#REF!</v>
      </c>
      <c r="AH2150" s="169">
        <f>(0.2*VLOOKUP(D2150,'%.'!$A$1:$B$4,2,FALSE))+(0.35*VLOOKUP(E2150,'%.'!$A$1:$B$4,2,FALSE))+(0.1*VLOOKUP(F2150,'%.'!$A$1:$B$4,2,FALSE))+(0.35*VLOOKUP(G2150,'%.'!$A$1:$B$4,2,FALSE))</f>
        <v>0.05</v>
      </c>
      <c r="AI2150" s="128" t="str">
        <f t="shared" si="341"/>
        <v>REMOTA</v>
      </c>
      <c r="AJ2150" s="128" t="str">
        <f t="shared" si="337"/>
        <v>No se registra</v>
      </c>
      <c r="AK2150" s="178">
        <f t="shared" si="338"/>
        <v>0</v>
      </c>
    </row>
    <row r="2151" spans="1:37" ht="30" customHeight="1" x14ac:dyDescent="0.25">
      <c r="A2151" s="115">
        <v>2150</v>
      </c>
      <c r="B2151" s="79" t="s">
        <v>4563</v>
      </c>
      <c r="C2151" s="94" t="s">
        <v>4564</v>
      </c>
      <c r="D2151" s="68" t="s">
        <v>1</v>
      </c>
      <c r="E2151" s="68" t="s">
        <v>1</v>
      </c>
      <c r="F2151" s="68" t="s">
        <v>1</v>
      </c>
      <c r="G2151" s="137" t="s">
        <v>1</v>
      </c>
      <c r="H2151" s="169">
        <f t="shared" si="339"/>
        <v>0.05</v>
      </c>
      <c r="I2151" s="170" t="str">
        <f t="shared" si="340"/>
        <v>REMOTA</v>
      </c>
      <c r="J2151" s="292">
        <v>4279041</v>
      </c>
      <c r="K2151" s="221">
        <v>0.05</v>
      </c>
      <c r="L2151" s="81" t="s">
        <v>138</v>
      </c>
      <c r="M2151" s="188">
        <v>0</v>
      </c>
      <c r="N2151" s="68" t="s">
        <v>405</v>
      </c>
      <c r="O2151" s="199">
        <v>0</v>
      </c>
      <c r="P2151" s="68">
        <v>7</v>
      </c>
      <c r="Q2151" s="81" t="s">
        <v>4627</v>
      </c>
      <c r="R2151" s="68">
        <v>4204</v>
      </c>
      <c r="S2151" s="86" t="s">
        <v>4605</v>
      </c>
      <c r="T2151" s="68">
        <v>187714</v>
      </c>
      <c r="U2151" s="81" t="s">
        <v>171</v>
      </c>
      <c r="V2151" s="68" t="s">
        <v>4643</v>
      </c>
      <c r="W2151" s="171">
        <v>44074</v>
      </c>
      <c r="X2151" s="172" t="e">
        <f>+CONCATENATE(TEXT(#REF!,"yyyy"),"-",TEXT(#REF!,"mm"))</f>
        <v>#REF!</v>
      </c>
      <c r="Y2151" s="173" t="str">
        <f t="shared" si="332"/>
        <v>7</v>
      </c>
      <c r="Z2151" s="172" t="str">
        <f t="shared" si="333"/>
        <v>2020-07</v>
      </c>
      <c r="AA2151" s="170" t="e">
        <f>+VLOOKUP(Z2151,#REF!,2,FALSE)/VLOOKUP(X2151,#REF!,2,FALSE)</f>
        <v>#REF!</v>
      </c>
      <c r="AB2151" s="174" t="e">
        <f t="shared" si="334"/>
        <v>#REF!</v>
      </c>
      <c r="AC2151" s="174" t="e">
        <f t="shared" si="335"/>
        <v>#REF!</v>
      </c>
      <c r="AD2151" s="175" t="e">
        <f>+#REF!+365*Y2151</f>
        <v>#REF!</v>
      </c>
      <c r="AE2151" s="176" t="e">
        <f t="shared" si="336"/>
        <v>#REF!</v>
      </c>
      <c r="AF2151" s="170" t="e">
        <f>+VLOOKUP(CONCATENATE(TEXT(W2151,"yyyy"),"-",TEXT(W2151,"mm")),#REF!,2,0)</f>
        <v>#REF!</v>
      </c>
      <c r="AG2151" s="177" t="e">
        <f>+(AC2151*(1+'INFLAC PROYECTADA'!$B$8)^(AE2151))/((1+DEMANDADO!AF2151)^(AE2151))</f>
        <v>#REF!</v>
      </c>
      <c r="AH2151" s="169">
        <f>(0.2*VLOOKUP(D2151,'%.'!$A$1:$B$4,2,FALSE))+(0.35*VLOOKUP(E2151,'%.'!$A$1:$B$4,2,FALSE))+(0.1*VLOOKUP(F2151,'%.'!$A$1:$B$4,2,FALSE))+(0.35*VLOOKUP(G2151,'%.'!$A$1:$B$4,2,FALSE))</f>
        <v>0.05</v>
      </c>
      <c r="AI2151" s="128" t="str">
        <f t="shared" si="341"/>
        <v>REMOTA</v>
      </c>
      <c r="AJ2151" s="128" t="str">
        <f t="shared" si="337"/>
        <v>No se registra</v>
      </c>
      <c r="AK2151" s="178">
        <f t="shared" si="338"/>
        <v>0</v>
      </c>
    </row>
    <row r="2152" spans="1:37" ht="30" customHeight="1" x14ac:dyDescent="0.25">
      <c r="A2152" s="115">
        <v>2151</v>
      </c>
      <c r="B2152" s="79" t="s">
        <v>4565</v>
      </c>
      <c r="C2152" s="94" t="s">
        <v>4566</v>
      </c>
      <c r="D2152" s="68" t="s">
        <v>48</v>
      </c>
      <c r="E2152" s="68" t="s">
        <v>48</v>
      </c>
      <c r="F2152" s="68" t="s">
        <v>48</v>
      </c>
      <c r="G2152" s="137" t="s">
        <v>0</v>
      </c>
      <c r="H2152" s="169">
        <f t="shared" si="339"/>
        <v>0.67500000000000004</v>
      </c>
      <c r="I2152" s="170" t="str">
        <f t="shared" si="340"/>
        <v>ALTA</v>
      </c>
      <c r="J2152" s="292">
        <v>374312909</v>
      </c>
      <c r="K2152" s="221">
        <v>1</v>
      </c>
      <c r="L2152" s="81" t="s">
        <v>131</v>
      </c>
      <c r="M2152" s="188">
        <v>0</v>
      </c>
      <c r="N2152" s="68" t="s">
        <v>405</v>
      </c>
      <c r="O2152" s="199">
        <v>0</v>
      </c>
      <c r="P2152" s="68">
        <v>7</v>
      </c>
      <c r="Q2152" s="81" t="s">
        <v>4627</v>
      </c>
      <c r="R2152" s="68">
        <v>4204</v>
      </c>
      <c r="S2152" s="86" t="s">
        <v>4605</v>
      </c>
      <c r="T2152" s="68">
        <v>187714</v>
      </c>
      <c r="U2152" s="81" t="s">
        <v>21</v>
      </c>
      <c r="V2152" s="68" t="s">
        <v>4644</v>
      </c>
      <c r="W2152" s="171">
        <v>44074</v>
      </c>
      <c r="X2152" s="172" t="e">
        <f>+CONCATENATE(TEXT(#REF!,"yyyy"),"-",TEXT(#REF!,"mm"))</f>
        <v>#REF!</v>
      </c>
      <c r="Y2152" s="173" t="str">
        <f t="shared" si="332"/>
        <v>7</v>
      </c>
      <c r="Z2152" s="172" t="str">
        <f t="shared" si="333"/>
        <v>2020-07</v>
      </c>
      <c r="AA2152" s="170" t="e">
        <f>+VLOOKUP(Z2152,#REF!,2,FALSE)/VLOOKUP(X2152,#REF!,2,FALSE)</f>
        <v>#REF!</v>
      </c>
      <c r="AB2152" s="174" t="e">
        <f t="shared" si="334"/>
        <v>#REF!</v>
      </c>
      <c r="AC2152" s="174" t="e">
        <f t="shared" si="335"/>
        <v>#REF!</v>
      </c>
      <c r="AD2152" s="175" t="e">
        <f>+#REF!+365*Y2152</f>
        <v>#REF!</v>
      </c>
      <c r="AE2152" s="176" t="e">
        <f t="shared" si="336"/>
        <v>#REF!</v>
      </c>
      <c r="AF2152" s="170" t="e">
        <f>+VLOOKUP(CONCATENATE(TEXT(W2152,"yyyy"),"-",TEXT(W2152,"mm")),#REF!,2,0)</f>
        <v>#REF!</v>
      </c>
      <c r="AG2152" s="177" t="e">
        <f>+(AC2152*(1+'INFLAC PROYECTADA'!$B$8)^(AE2152))/((1+DEMANDADO!AF2152)^(AE2152))</f>
        <v>#REF!</v>
      </c>
      <c r="AH2152" s="169">
        <f>(0.2*VLOOKUP(D2152,'%.'!$A$1:$B$4,2,FALSE))+(0.35*VLOOKUP(E2152,'%.'!$A$1:$B$4,2,FALSE))+(0.1*VLOOKUP(F2152,'%.'!$A$1:$B$4,2,FALSE))+(0.35*VLOOKUP(G2152,'%.'!$A$1:$B$4,2,FALSE))</f>
        <v>0.67500000000000004</v>
      </c>
      <c r="AI2152" s="128" t="str">
        <f t="shared" si="341"/>
        <v>ALTA</v>
      </c>
      <c r="AJ2152" s="128" t="str">
        <f t="shared" si="337"/>
        <v>Provisión contable</v>
      </c>
      <c r="AK2152" s="178" t="e">
        <f t="shared" si="338"/>
        <v>#REF!</v>
      </c>
    </row>
    <row r="2153" spans="1:37" ht="30" customHeight="1" x14ac:dyDescent="0.25">
      <c r="A2153" s="115">
        <v>2152</v>
      </c>
      <c r="B2153" s="79" t="s">
        <v>4567</v>
      </c>
      <c r="C2153" s="94" t="s">
        <v>4568</v>
      </c>
      <c r="D2153" s="68" t="s">
        <v>1</v>
      </c>
      <c r="E2153" s="68" t="s">
        <v>1</v>
      </c>
      <c r="F2153" s="68" t="s">
        <v>48</v>
      </c>
      <c r="G2153" s="137" t="s">
        <v>1</v>
      </c>
      <c r="H2153" s="169">
        <f t="shared" si="339"/>
        <v>9.5000000000000001E-2</v>
      </c>
      <c r="I2153" s="170" t="str">
        <f t="shared" si="340"/>
        <v>REMOTA</v>
      </c>
      <c r="J2153" s="292">
        <v>0</v>
      </c>
      <c r="K2153" s="221">
        <v>0.1</v>
      </c>
      <c r="L2153" s="81" t="s">
        <v>133</v>
      </c>
      <c r="M2153" s="188">
        <v>0</v>
      </c>
      <c r="N2153" s="68" t="s">
        <v>405</v>
      </c>
      <c r="O2153" s="199">
        <v>0</v>
      </c>
      <c r="P2153" s="68">
        <v>7</v>
      </c>
      <c r="Q2153" s="81" t="s">
        <v>4627</v>
      </c>
      <c r="R2153" s="68">
        <v>4204</v>
      </c>
      <c r="S2153" s="86" t="s">
        <v>4605</v>
      </c>
      <c r="T2153" s="68">
        <v>187714</v>
      </c>
      <c r="U2153" s="81" t="s">
        <v>21</v>
      </c>
      <c r="V2153" s="68" t="s">
        <v>4645</v>
      </c>
      <c r="W2153" s="171">
        <v>44074</v>
      </c>
      <c r="X2153" s="172" t="e">
        <f>+CONCATENATE(TEXT(#REF!,"yyyy"),"-",TEXT(#REF!,"mm"))</f>
        <v>#REF!</v>
      </c>
      <c r="Y2153" s="173" t="str">
        <f t="shared" si="332"/>
        <v>7</v>
      </c>
      <c r="Z2153" s="172" t="str">
        <f t="shared" si="333"/>
        <v>2020-07</v>
      </c>
      <c r="AA2153" s="170" t="e">
        <f>+VLOOKUP(Z2153,#REF!,2,FALSE)/VLOOKUP(X2153,#REF!,2,FALSE)</f>
        <v>#REF!</v>
      </c>
      <c r="AB2153" s="174" t="e">
        <f t="shared" si="334"/>
        <v>#REF!</v>
      </c>
      <c r="AC2153" s="174" t="e">
        <f t="shared" si="335"/>
        <v>#REF!</v>
      </c>
      <c r="AD2153" s="175" t="e">
        <f>+#REF!+365*Y2153</f>
        <v>#REF!</v>
      </c>
      <c r="AE2153" s="176" t="e">
        <f t="shared" si="336"/>
        <v>#REF!</v>
      </c>
      <c r="AF2153" s="170" t="e">
        <f>+VLOOKUP(CONCATENATE(TEXT(W2153,"yyyy"),"-",TEXT(W2153,"mm")),#REF!,2,0)</f>
        <v>#REF!</v>
      </c>
      <c r="AG2153" s="177" t="e">
        <f>+(AC2153*(1+'INFLAC PROYECTADA'!$B$8)^(AE2153))/((1+DEMANDADO!AF2153)^(AE2153))</f>
        <v>#REF!</v>
      </c>
      <c r="AH2153" s="169">
        <f>(0.2*VLOOKUP(D2153,'%.'!$A$1:$B$4,2,FALSE))+(0.35*VLOOKUP(E2153,'%.'!$A$1:$B$4,2,FALSE))+(0.1*VLOOKUP(F2153,'%.'!$A$1:$B$4,2,FALSE))+(0.35*VLOOKUP(G2153,'%.'!$A$1:$B$4,2,FALSE))</f>
        <v>9.5000000000000001E-2</v>
      </c>
      <c r="AI2153" s="128" t="str">
        <f t="shared" si="341"/>
        <v>REMOTA</v>
      </c>
      <c r="AJ2153" s="128" t="str">
        <f t="shared" si="337"/>
        <v>No se registra</v>
      </c>
      <c r="AK2153" s="178">
        <f t="shared" si="338"/>
        <v>0</v>
      </c>
    </row>
    <row r="2154" spans="1:37" ht="30" customHeight="1" x14ac:dyDescent="0.25">
      <c r="A2154" s="115">
        <v>2153</v>
      </c>
      <c r="B2154" s="79" t="s">
        <v>4569</v>
      </c>
      <c r="C2154" s="94" t="s">
        <v>4570</v>
      </c>
      <c r="D2154" s="68" t="s">
        <v>48</v>
      </c>
      <c r="E2154" s="68" t="s">
        <v>48</v>
      </c>
      <c r="F2154" s="68" t="s">
        <v>0</v>
      </c>
      <c r="G2154" s="137" t="s">
        <v>0</v>
      </c>
      <c r="H2154" s="169">
        <f t="shared" si="339"/>
        <v>0.72499999999999998</v>
      </c>
      <c r="I2154" s="170" t="str">
        <f t="shared" si="340"/>
        <v>ALTA</v>
      </c>
      <c r="J2154" s="292">
        <v>275922257</v>
      </c>
      <c r="K2154" s="221">
        <v>1</v>
      </c>
      <c r="L2154" s="81" t="s">
        <v>132</v>
      </c>
      <c r="M2154" s="188">
        <v>0</v>
      </c>
      <c r="N2154" s="68" t="s">
        <v>405</v>
      </c>
      <c r="O2154" s="199">
        <v>0</v>
      </c>
      <c r="P2154" s="68">
        <v>7</v>
      </c>
      <c r="Q2154" s="81" t="s">
        <v>4627</v>
      </c>
      <c r="R2154" s="68">
        <v>4204</v>
      </c>
      <c r="S2154" s="86" t="s">
        <v>4605</v>
      </c>
      <c r="T2154" s="68">
        <v>187714</v>
      </c>
      <c r="U2154" s="81" t="s">
        <v>171</v>
      </c>
      <c r="V2154" s="68" t="s">
        <v>4646</v>
      </c>
      <c r="W2154" s="171">
        <v>44074</v>
      </c>
      <c r="X2154" s="172" t="e">
        <f>+CONCATENATE(TEXT(#REF!,"yyyy"),"-",TEXT(#REF!,"mm"))</f>
        <v>#REF!</v>
      </c>
      <c r="Y2154" s="173" t="str">
        <f t="shared" si="332"/>
        <v>7</v>
      </c>
      <c r="Z2154" s="172" t="str">
        <f t="shared" si="333"/>
        <v>2020-07</v>
      </c>
      <c r="AA2154" s="170" t="e">
        <f>+VLOOKUP(Z2154,#REF!,2,FALSE)/VLOOKUP(X2154,#REF!,2,FALSE)</f>
        <v>#REF!</v>
      </c>
      <c r="AB2154" s="174" t="e">
        <f t="shared" si="334"/>
        <v>#REF!</v>
      </c>
      <c r="AC2154" s="174" t="e">
        <f t="shared" si="335"/>
        <v>#REF!</v>
      </c>
      <c r="AD2154" s="175" t="e">
        <f>+#REF!+365*Y2154</f>
        <v>#REF!</v>
      </c>
      <c r="AE2154" s="176" t="e">
        <f t="shared" si="336"/>
        <v>#REF!</v>
      </c>
      <c r="AF2154" s="170" t="e">
        <f>+VLOOKUP(CONCATENATE(TEXT(W2154,"yyyy"),"-",TEXT(W2154,"mm")),#REF!,2,0)</f>
        <v>#REF!</v>
      </c>
      <c r="AG2154" s="177" t="e">
        <f>+(AC2154*(1+'INFLAC PROYECTADA'!$B$8)^(AE2154))/((1+DEMANDADO!AF2154)^(AE2154))</f>
        <v>#REF!</v>
      </c>
      <c r="AH2154" s="169">
        <f>(0.2*VLOOKUP(D2154,'%.'!$A$1:$B$4,2,FALSE))+(0.35*VLOOKUP(E2154,'%.'!$A$1:$B$4,2,FALSE))+(0.1*VLOOKUP(F2154,'%.'!$A$1:$B$4,2,FALSE))+(0.35*VLOOKUP(G2154,'%.'!$A$1:$B$4,2,FALSE))</f>
        <v>0.72499999999999998</v>
      </c>
      <c r="AI2154" s="128" t="str">
        <f t="shared" si="341"/>
        <v>ALTA</v>
      </c>
      <c r="AJ2154" s="128" t="str">
        <f t="shared" si="337"/>
        <v>Provisión contable</v>
      </c>
      <c r="AK2154" s="178" t="e">
        <f t="shared" si="338"/>
        <v>#REF!</v>
      </c>
    </row>
    <row r="2155" spans="1:37" ht="30" customHeight="1" x14ac:dyDescent="0.25">
      <c r="A2155" s="115">
        <v>2154</v>
      </c>
      <c r="B2155" s="79" t="s">
        <v>4571</v>
      </c>
      <c r="C2155" s="94" t="s">
        <v>4572</v>
      </c>
      <c r="D2155" s="68" t="s">
        <v>1</v>
      </c>
      <c r="E2155" s="68" t="s">
        <v>1</v>
      </c>
      <c r="F2155" s="68" t="s">
        <v>48</v>
      </c>
      <c r="G2155" s="137" t="s">
        <v>1</v>
      </c>
      <c r="H2155" s="169">
        <f t="shared" si="339"/>
        <v>9.5000000000000001E-2</v>
      </c>
      <c r="I2155" s="170" t="str">
        <f t="shared" si="340"/>
        <v>REMOTA</v>
      </c>
      <c r="J2155" s="292">
        <v>590858500</v>
      </c>
      <c r="K2155" s="221">
        <v>1</v>
      </c>
      <c r="L2155" s="81" t="s">
        <v>131</v>
      </c>
      <c r="M2155" s="188">
        <v>0</v>
      </c>
      <c r="N2155" s="68" t="s">
        <v>405</v>
      </c>
      <c r="O2155" s="199">
        <v>0</v>
      </c>
      <c r="P2155" s="68">
        <v>7</v>
      </c>
      <c r="Q2155" s="81" t="s">
        <v>4627</v>
      </c>
      <c r="R2155" s="68">
        <v>4204</v>
      </c>
      <c r="S2155" s="86" t="s">
        <v>4605</v>
      </c>
      <c r="T2155" s="68">
        <v>187714</v>
      </c>
      <c r="U2155" s="81" t="s">
        <v>21</v>
      </c>
      <c r="V2155" s="68" t="s">
        <v>4647</v>
      </c>
      <c r="W2155" s="171">
        <v>44074</v>
      </c>
      <c r="X2155" s="172" t="e">
        <f>+CONCATENATE(TEXT(#REF!,"yyyy"),"-",TEXT(#REF!,"mm"))</f>
        <v>#REF!</v>
      </c>
      <c r="Y2155" s="173" t="str">
        <f t="shared" si="332"/>
        <v>7</v>
      </c>
      <c r="Z2155" s="172" t="str">
        <f t="shared" si="333"/>
        <v>2020-07</v>
      </c>
      <c r="AA2155" s="170" t="e">
        <f>+VLOOKUP(Z2155,#REF!,2,FALSE)/VLOOKUP(X2155,#REF!,2,FALSE)</f>
        <v>#REF!</v>
      </c>
      <c r="AB2155" s="174" t="e">
        <f t="shared" si="334"/>
        <v>#REF!</v>
      </c>
      <c r="AC2155" s="174" t="e">
        <f t="shared" si="335"/>
        <v>#REF!</v>
      </c>
      <c r="AD2155" s="175" t="e">
        <f>+#REF!+365*Y2155</f>
        <v>#REF!</v>
      </c>
      <c r="AE2155" s="176" t="e">
        <f t="shared" si="336"/>
        <v>#REF!</v>
      </c>
      <c r="AF2155" s="170" t="e">
        <f>+VLOOKUP(CONCATENATE(TEXT(W2155,"yyyy"),"-",TEXT(W2155,"mm")),#REF!,2,0)</f>
        <v>#REF!</v>
      </c>
      <c r="AG2155" s="177" t="e">
        <f>+(AC2155*(1+'INFLAC PROYECTADA'!$B$8)^(AE2155))/((1+DEMANDADO!AF2155)^(AE2155))</f>
        <v>#REF!</v>
      </c>
      <c r="AH2155" s="169">
        <f>(0.2*VLOOKUP(D2155,'%.'!$A$1:$B$4,2,FALSE))+(0.35*VLOOKUP(E2155,'%.'!$A$1:$B$4,2,FALSE))+(0.1*VLOOKUP(F2155,'%.'!$A$1:$B$4,2,FALSE))+(0.35*VLOOKUP(G2155,'%.'!$A$1:$B$4,2,FALSE))</f>
        <v>9.5000000000000001E-2</v>
      </c>
      <c r="AI2155" s="128" t="str">
        <f t="shared" si="341"/>
        <v>REMOTA</v>
      </c>
      <c r="AJ2155" s="128" t="str">
        <f t="shared" si="337"/>
        <v>No se registra</v>
      </c>
      <c r="AK2155" s="178">
        <f t="shared" si="338"/>
        <v>0</v>
      </c>
    </row>
    <row r="2156" spans="1:37" ht="30" customHeight="1" x14ac:dyDescent="0.25">
      <c r="A2156" s="115">
        <v>2155</v>
      </c>
      <c r="B2156" s="79" t="s">
        <v>2672</v>
      </c>
      <c r="C2156" s="94" t="s">
        <v>4573</v>
      </c>
      <c r="D2156" s="68" t="s">
        <v>48</v>
      </c>
      <c r="E2156" s="68" t="s">
        <v>48</v>
      </c>
      <c r="F2156" s="68" t="s">
        <v>1</v>
      </c>
      <c r="G2156" s="137" t="s">
        <v>48</v>
      </c>
      <c r="H2156" s="169">
        <f t="shared" si="339"/>
        <v>0.45500000000000002</v>
      </c>
      <c r="I2156" s="170" t="str">
        <f t="shared" si="340"/>
        <v>MEDIA</v>
      </c>
      <c r="J2156" s="292">
        <v>0</v>
      </c>
      <c r="K2156" s="221">
        <v>1</v>
      </c>
      <c r="L2156" s="81" t="s">
        <v>129</v>
      </c>
      <c r="M2156" s="188">
        <v>0</v>
      </c>
      <c r="N2156" s="68" t="s">
        <v>511</v>
      </c>
      <c r="O2156" s="199">
        <v>0</v>
      </c>
      <c r="P2156" s="68">
        <v>7</v>
      </c>
      <c r="Q2156" s="81" t="s">
        <v>4627</v>
      </c>
      <c r="R2156" s="68">
        <v>4204</v>
      </c>
      <c r="S2156" s="86" t="s">
        <v>4605</v>
      </c>
      <c r="T2156" s="68">
        <v>187714</v>
      </c>
      <c r="U2156" s="81" t="s">
        <v>21</v>
      </c>
      <c r="V2156" s="68" t="s">
        <v>4648</v>
      </c>
      <c r="W2156" s="171">
        <v>44074</v>
      </c>
      <c r="X2156" s="172" t="e">
        <f>+CONCATENATE(TEXT(#REF!,"yyyy"),"-",TEXT(#REF!,"mm"))</f>
        <v>#REF!</v>
      </c>
      <c r="Y2156" s="173" t="str">
        <f t="shared" si="332"/>
        <v>7</v>
      </c>
      <c r="Z2156" s="172" t="str">
        <f t="shared" si="333"/>
        <v>2020-07</v>
      </c>
      <c r="AA2156" s="170" t="e">
        <f>+VLOOKUP(Z2156,#REF!,2,FALSE)/VLOOKUP(X2156,#REF!,2,FALSE)</f>
        <v>#REF!</v>
      </c>
      <c r="AB2156" s="174" t="e">
        <f t="shared" si="334"/>
        <v>#REF!</v>
      </c>
      <c r="AC2156" s="174" t="e">
        <f t="shared" si="335"/>
        <v>#REF!</v>
      </c>
      <c r="AD2156" s="175" t="e">
        <f>+#REF!+365*Y2156</f>
        <v>#REF!</v>
      </c>
      <c r="AE2156" s="176" t="e">
        <f t="shared" si="336"/>
        <v>#REF!</v>
      </c>
      <c r="AF2156" s="170" t="e">
        <f>+VLOOKUP(CONCATENATE(TEXT(W2156,"yyyy"),"-",TEXT(W2156,"mm")),#REF!,2,0)</f>
        <v>#REF!</v>
      </c>
      <c r="AG2156" s="177" t="e">
        <f>+(AC2156*(1+'INFLAC PROYECTADA'!$B$8)^(AE2156))/((1+DEMANDADO!AF2156)^(AE2156))</f>
        <v>#REF!</v>
      </c>
      <c r="AH2156" s="169">
        <f>(0.2*VLOOKUP(D2156,'%.'!$A$1:$B$4,2,FALSE))+(0.35*VLOOKUP(E2156,'%.'!$A$1:$B$4,2,FALSE))+(0.1*VLOOKUP(F2156,'%.'!$A$1:$B$4,2,FALSE))+(0.35*VLOOKUP(G2156,'%.'!$A$1:$B$4,2,FALSE))</f>
        <v>0.45500000000000002</v>
      </c>
      <c r="AI2156" s="128" t="str">
        <f t="shared" si="341"/>
        <v>MEDIA</v>
      </c>
      <c r="AJ2156" s="128" t="str">
        <f t="shared" si="337"/>
        <v>Cuentas de Orden</v>
      </c>
      <c r="AK2156" s="178" t="e">
        <f t="shared" si="338"/>
        <v>#REF!</v>
      </c>
    </row>
    <row r="2157" spans="1:37" ht="30" customHeight="1" x14ac:dyDescent="0.25">
      <c r="A2157" s="115">
        <v>2156</v>
      </c>
      <c r="B2157" s="79" t="s">
        <v>4574</v>
      </c>
      <c r="C2157" s="94" t="s">
        <v>4575</v>
      </c>
      <c r="D2157" s="68" t="s">
        <v>1</v>
      </c>
      <c r="E2157" s="68" t="s">
        <v>1</v>
      </c>
      <c r="F2157" s="68" t="s">
        <v>48</v>
      </c>
      <c r="G2157" s="137" t="s">
        <v>1</v>
      </c>
      <c r="H2157" s="169">
        <f t="shared" si="339"/>
        <v>9.5000000000000001E-2</v>
      </c>
      <c r="I2157" s="170" t="str">
        <f t="shared" si="340"/>
        <v>REMOTA</v>
      </c>
      <c r="J2157" s="292">
        <v>0</v>
      </c>
      <c r="K2157" s="221">
        <v>1</v>
      </c>
      <c r="L2157" s="81" t="s">
        <v>130</v>
      </c>
      <c r="M2157" s="188">
        <v>0</v>
      </c>
      <c r="N2157" s="68" t="s">
        <v>405</v>
      </c>
      <c r="O2157" s="199">
        <v>0</v>
      </c>
      <c r="P2157" s="68">
        <v>7</v>
      </c>
      <c r="Q2157" s="81" t="s">
        <v>4627</v>
      </c>
      <c r="R2157" s="68">
        <v>4204</v>
      </c>
      <c r="S2157" s="86" t="s">
        <v>4605</v>
      </c>
      <c r="T2157" s="68">
        <v>187714</v>
      </c>
      <c r="U2157" s="81" t="s">
        <v>4649</v>
      </c>
      <c r="V2157" s="68" t="s">
        <v>4650</v>
      </c>
      <c r="W2157" s="171">
        <v>44074</v>
      </c>
      <c r="X2157" s="172" t="e">
        <f>+CONCATENATE(TEXT(#REF!,"yyyy"),"-",TEXT(#REF!,"mm"))</f>
        <v>#REF!</v>
      </c>
      <c r="Y2157" s="173" t="str">
        <f t="shared" si="332"/>
        <v>7</v>
      </c>
      <c r="Z2157" s="172" t="str">
        <f t="shared" si="333"/>
        <v>2020-07</v>
      </c>
      <c r="AA2157" s="170" t="e">
        <f>+VLOOKUP(Z2157,#REF!,2,FALSE)/VLOOKUP(X2157,#REF!,2,FALSE)</f>
        <v>#REF!</v>
      </c>
      <c r="AB2157" s="174" t="e">
        <f t="shared" si="334"/>
        <v>#REF!</v>
      </c>
      <c r="AC2157" s="174" t="e">
        <f t="shared" si="335"/>
        <v>#REF!</v>
      </c>
      <c r="AD2157" s="175" t="e">
        <f>+#REF!+365*Y2157</f>
        <v>#REF!</v>
      </c>
      <c r="AE2157" s="176" t="e">
        <f t="shared" si="336"/>
        <v>#REF!</v>
      </c>
      <c r="AF2157" s="170" t="e">
        <f>+VLOOKUP(CONCATENATE(TEXT(W2157,"yyyy"),"-",TEXT(W2157,"mm")),#REF!,2,0)</f>
        <v>#REF!</v>
      </c>
      <c r="AG2157" s="177" t="e">
        <f>+(AC2157*(1+'INFLAC PROYECTADA'!$B$8)^(AE2157))/((1+DEMANDADO!AF2157)^(AE2157))</f>
        <v>#REF!</v>
      </c>
      <c r="AH2157" s="169">
        <f>(0.2*VLOOKUP(D2157,'%.'!$A$1:$B$4,2,FALSE))+(0.35*VLOOKUP(E2157,'%.'!$A$1:$B$4,2,FALSE))+(0.1*VLOOKUP(F2157,'%.'!$A$1:$B$4,2,FALSE))+(0.35*VLOOKUP(G2157,'%.'!$A$1:$B$4,2,FALSE))</f>
        <v>9.5000000000000001E-2</v>
      </c>
      <c r="AI2157" s="128" t="str">
        <f t="shared" si="341"/>
        <v>REMOTA</v>
      </c>
      <c r="AJ2157" s="128" t="str">
        <f t="shared" si="337"/>
        <v>No se registra</v>
      </c>
      <c r="AK2157" s="178">
        <f t="shared" si="338"/>
        <v>0</v>
      </c>
    </row>
    <row r="2158" spans="1:37" ht="30" customHeight="1" x14ac:dyDescent="0.25">
      <c r="A2158" s="115">
        <v>2157</v>
      </c>
      <c r="B2158" s="79" t="s">
        <v>4576</v>
      </c>
      <c r="C2158" s="94" t="s">
        <v>4577</v>
      </c>
      <c r="D2158" s="68" t="s">
        <v>1</v>
      </c>
      <c r="E2158" s="68" t="s">
        <v>0</v>
      </c>
      <c r="F2158" s="68" t="s">
        <v>1</v>
      </c>
      <c r="G2158" s="137" t="s">
        <v>1</v>
      </c>
      <c r="H2158" s="169">
        <f t="shared" si="339"/>
        <v>0.38250000000000001</v>
      </c>
      <c r="I2158" s="170" t="str">
        <f t="shared" si="340"/>
        <v>MEDIA</v>
      </c>
      <c r="J2158" s="292">
        <v>2269212</v>
      </c>
      <c r="K2158" s="221">
        <v>0.2</v>
      </c>
      <c r="L2158" s="81" t="s">
        <v>128</v>
      </c>
      <c r="M2158" s="188"/>
      <c r="N2158" s="68" t="s">
        <v>405</v>
      </c>
      <c r="O2158" s="199">
        <v>0</v>
      </c>
      <c r="P2158" s="68">
        <v>4</v>
      </c>
      <c r="Q2158" s="81" t="s">
        <v>220</v>
      </c>
      <c r="R2158" s="68">
        <v>4204</v>
      </c>
      <c r="S2158" s="86" t="s">
        <v>4605</v>
      </c>
      <c r="T2158" s="68">
        <v>187714</v>
      </c>
      <c r="U2158" s="81" t="s">
        <v>171</v>
      </c>
      <c r="V2158" s="81" t="s">
        <v>4651</v>
      </c>
      <c r="W2158" s="171">
        <v>44074</v>
      </c>
      <c r="X2158" s="172" t="e">
        <f>+CONCATENATE(TEXT(#REF!,"yyyy"),"-",TEXT(#REF!,"mm"))</f>
        <v>#REF!</v>
      </c>
      <c r="Y2158" s="173" t="str">
        <f t="shared" si="332"/>
        <v>4</v>
      </c>
      <c r="Z2158" s="172" t="str">
        <f t="shared" si="333"/>
        <v>2020-07</v>
      </c>
      <c r="AA2158" s="170" t="e">
        <f>+VLOOKUP(Z2158,#REF!,2,FALSE)/VLOOKUP(X2158,#REF!,2,FALSE)</f>
        <v>#REF!</v>
      </c>
      <c r="AB2158" s="174" t="e">
        <f t="shared" si="334"/>
        <v>#REF!</v>
      </c>
      <c r="AC2158" s="174" t="e">
        <f t="shared" si="335"/>
        <v>#REF!</v>
      </c>
      <c r="AD2158" s="175" t="e">
        <f>+#REF!+365*Y2158</f>
        <v>#REF!</v>
      </c>
      <c r="AE2158" s="176" t="e">
        <f t="shared" si="336"/>
        <v>#REF!</v>
      </c>
      <c r="AF2158" s="170" t="e">
        <f>+VLOOKUP(CONCATENATE(TEXT(W2158,"yyyy"),"-",TEXT(W2158,"mm")),#REF!,2,0)</f>
        <v>#REF!</v>
      </c>
      <c r="AG2158" s="177" t="e">
        <f>+(AC2158*(1+'INFLAC PROYECTADA'!$B$8)^(AE2158))/((1+DEMANDADO!AF2158)^(AE2158))</f>
        <v>#REF!</v>
      </c>
      <c r="AH2158" s="169">
        <f>(0.2*VLOOKUP(D2158,'%.'!$A$1:$B$4,2,FALSE))+(0.35*VLOOKUP(E2158,'%.'!$A$1:$B$4,2,FALSE))+(0.1*VLOOKUP(F2158,'%.'!$A$1:$B$4,2,FALSE))+(0.35*VLOOKUP(G2158,'%.'!$A$1:$B$4,2,FALSE))</f>
        <v>0.38250000000000001</v>
      </c>
      <c r="AI2158" s="128" t="str">
        <f t="shared" si="341"/>
        <v>MEDIA</v>
      </c>
      <c r="AJ2158" s="128" t="str">
        <f t="shared" si="337"/>
        <v>Cuentas de Orden</v>
      </c>
      <c r="AK2158" s="178" t="e">
        <f t="shared" si="338"/>
        <v>#REF!</v>
      </c>
    </row>
    <row r="2159" spans="1:37" ht="30" customHeight="1" x14ac:dyDescent="0.25">
      <c r="A2159" s="115">
        <v>2158</v>
      </c>
      <c r="B2159" s="81" t="s">
        <v>4556</v>
      </c>
      <c r="C2159" s="94" t="s">
        <v>4578</v>
      </c>
      <c r="D2159" s="68" t="s">
        <v>1</v>
      </c>
      <c r="E2159" s="68" t="s">
        <v>1</v>
      </c>
      <c r="F2159" s="68" t="s">
        <v>1</v>
      </c>
      <c r="G2159" s="137" t="s">
        <v>1</v>
      </c>
      <c r="H2159" s="169">
        <f t="shared" si="339"/>
        <v>0.05</v>
      </c>
      <c r="I2159" s="170" t="str">
        <f t="shared" si="340"/>
        <v>REMOTA</v>
      </c>
      <c r="J2159" s="292">
        <v>0</v>
      </c>
      <c r="K2159" s="221">
        <v>0</v>
      </c>
      <c r="L2159" s="81" t="s">
        <v>128</v>
      </c>
      <c r="M2159" s="188"/>
      <c r="N2159" s="68" t="s">
        <v>405</v>
      </c>
      <c r="O2159" s="199">
        <v>0</v>
      </c>
      <c r="P2159" s="68">
        <v>1</v>
      </c>
      <c r="Q2159" s="81" t="s">
        <v>220</v>
      </c>
      <c r="R2159" s="68">
        <v>4204</v>
      </c>
      <c r="S2159" s="86" t="s">
        <v>4605</v>
      </c>
      <c r="T2159" s="68">
        <v>187714</v>
      </c>
      <c r="U2159" s="81" t="s">
        <v>170</v>
      </c>
      <c r="V2159" s="81" t="s">
        <v>4652</v>
      </c>
      <c r="W2159" s="171">
        <v>44074</v>
      </c>
      <c r="X2159" s="172" t="e">
        <f>+CONCATENATE(TEXT(#REF!,"yyyy"),"-",TEXT(#REF!,"mm"))</f>
        <v>#REF!</v>
      </c>
      <c r="Y2159" s="173" t="str">
        <f t="shared" si="332"/>
        <v>1</v>
      </c>
      <c r="Z2159" s="172" t="str">
        <f t="shared" si="333"/>
        <v>2020-07</v>
      </c>
      <c r="AA2159" s="170" t="e">
        <f>+VLOOKUP(Z2159,#REF!,2,FALSE)/VLOOKUP(X2159,#REF!,2,FALSE)</f>
        <v>#REF!</v>
      </c>
      <c r="AB2159" s="174" t="e">
        <f t="shared" si="334"/>
        <v>#REF!</v>
      </c>
      <c r="AC2159" s="174" t="e">
        <f t="shared" si="335"/>
        <v>#REF!</v>
      </c>
      <c r="AD2159" s="175" t="e">
        <f>+#REF!+365*Y2159</f>
        <v>#REF!</v>
      </c>
      <c r="AE2159" s="176" t="e">
        <f t="shared" si="336"/>
        <v>#REF!</v>
      </c>
      <c r="AF2159" s="170" t="e">
        <f>+VLOOKUP(CONCATENATE(TEXT(W2159,"yyyy"),"-",TEXT(W2159,"mm")),#REF!,2,0)</f>
        <v>#REF!</v>
      </c>
      <c r="AG2159" s="177" t="e">
        <f>+(AC2159*(1+'INFLAC PROYECTADA'!$B$8)^(AE2159))/((1+DEMANDADO!AF2159)^(AE2159))</f>
        <v>#REF!</v>
      </c>
      <c r="AH2159" s="169">
        <f>(0.2*VLOOKUP(D2159,'%.'!$A$1:$B$4,2,FALSE))+(0.35*VLOOKUP(E2159,'%.'!$A$1:$B$4,2,FALSE))+(0.1*VLOOKUP(F2159,'%.'!$A$1:$B$4,2,FALSE))+(0.35*VLOOKUP(G2159,'%.'!$A$1:$B$4,2,FALSE))</f>
        <v>0.05</v>
      </c>
      <c r="AI2159" s="128" t="str">
        <f t="shared" si="341"/>
        <v>REMOTA</v>
      </c>
      <c r="AJ2159" s="128" t="str">
        <f t="shared" si="337"/>
        <v>No se registra</v>
      </c>
      <c r="AK2159" s="178">
        <f t="shared" si="338"/>
        <v>0</v>
      </c>
    </row>
    <row r="2160" spans="1:37" ht="30" customHeight="1" x14ac:dyDescent="0.25">
      <c r="A2160" s="115">
        <v>2159</v>
      </c>
      <c r="B2160" s="79" t="s">
        <v>4579</v>
      </c>
      <c r="C2160" s="94" t="s">
        <v>4580</v>
      </c>
      <c r="D2160" s="68" t="s">
        <v>48</v>
      </c>
      <c r="E2160" s="68" t="s">
        <v>48</v>
      </c>
      <c r="F2160" s="68" t="s">
        <v>48</v>
      </c>
      <c r="G2160" s="137" t="s">
        <v>48</v>
      </c>
      <c r="H2160" s="169">
        <f t="shared" si="339"/>
        <v>0.5</v>
      </c>
      <c r="I2160" s="170" t="str">
        <f t="shared" si="340"/>
        <v>MEDIA</v>
      </c>
      <c r="J2160" s="292">
        <v>18667680</v>
      </c>
      <c r="K2160" s="221">
        <v>0</v>
      </c>
      <c r="L2160" s="81" t="s">
        <v>129</v>
      </c>
      <c r="M2160" s="188"/>
      <c r="N2160" s="68" t="s">
        <v>405</v>
      </c>
      <c r="O2160" s="199">
        <v>0</v>
      </c>
      <c r="P2160" s="68">
        <v>4</v>
      </c>
      <c r="Q2160" s="81" t="s">
        <v>4627</v>
      </c>
      <c r="R2160" s="68">
        <v>4204</v>
      </c>
      <c r="S2160" s="86" t="s">
        <v>4605</v>
      </c>
      <c r="T2160" s="68">
        <v>187714</v>
      </c>
      <c r="U2160" s="81" t="s">
        <v>4653</v>
      </c>
      <c r="V2160" s="68" t="s">
        <v>4654</v>
      </c>
      <c r="W2160" s="171">
        <v>44074</v>
      </c>
      <c r="X2160" s="172" t="e">
        <f>+CONCATENATE(TEXT(#REF!,"yyyy"),"-",TEXT(#REF!,"mm"))</f>
        <v>#REF!</v>
      </c>
      <c r="Y2160" s="173" t="str">
        <f t="shared" si="332"/>
        <v>4</v>
      </c>
      <c r="Z2160" s="172" t="str">
        <f t="shared" si="333"/>
        <v>2020-07</v>
      </c>
      <c r="AA2160" s="170" t="e">
        <f>+VLOOKUP(Z2160,#REF!,2,FALSE)/VLOOKUP(X2160,#REF!,2,FALSE)</f>
        <v>#REF!</v>
      </c>
      <c r="AB2160" s="174" t="e">
        <f t="shared" si="334"/>
        <v>#REF!</v>
      </c>
      <c r="AC2160" s="174" t="e">
        <f t="shared" si="335"/>
        <v>#REF!</v>
      </c>
      <c r="AD2160" s="175" t="e">
        <f>+#REF!+365*Y2160</f>
        <v>#REF!</v>
      </c>
      <c r="AE2160" s="176" t="e">
        <f t="shared" si="336"/>
        <v>#REF!</v>
      </c>
      <c r="AF2160" s="170" t="e">
        <f>+VLOOKUP(CONCATENATE(TEXT(W2160,"yyyy"),"-",TEXT(W2160,"mm")),#REF!,2,0)</f>
        <v>#REF!</v>
      </c>
      <c r="AG2160" s="177" t="e">
        <f>+(AC2160*(1+'INFLAC PROYECTADA'!$B$8)^(AE2160))/((1+DEMANDADO!AF2160)^(AE2160))</f>
        <v>#REF!</v>
      </c>
      <c r="AH2160" s="169">
        <f>(0.2*VLOOKUP(D2160,'%.'!$A$1:$B$4,2,FALSE))+(0.35*VLOOKUP(E2160,'%.'!$A$1:$B$4,2,FALSE))+(0.1*VLOOKUP(F2160,'%.'!$A$1:$B$4,2,FALSE))+(0.35*VLOOKUP(G2160,'%.'!$A$1:$B$4,2,FALSE))</f>
        <v>0.5</v>
      </c>
      <c r="AI2160" s="128" t="str">
        <f t="shared" si="341"/>
        <v>MEDIA</v>
      </c>
      <c r="AJ2160" s="128" t="str">
        <f t="shared" si="337"/>
        <v>Cuentas de Orden</v>
      </c>
      <c r="AK2160" s="178" t="e">
        <f t="shared" si="338"/>
        <v>#REF!</v>
      </c>
    </row>
    <row r="2161" spans="1:37" ht="30" customHeight="1" x14ac:dyDescent="0.25">
      <c r="A2161" s="115">
        <v>2160</v>
      </c>
      <c r="B2161" s="79" t="s">
        <v>4581</v>
      </c>
      <c r="C2161" s="94" t="s">
        <v>4582</v>
      </c>
      <c r="D2161" s="68" t="s">
        <v>48</v>
      </c>
      <c r="E2161" s="68" t="s">
        <v>48</v>
      </c>
      <c r="F2161" s="68" t="s">
        <v>48</v>
      </c>
      <c r="G2161" s="137" t="s">
        <v>48</v>
      </c>
      <c r="H2161" s="169">
        <f t="shared" si="339"/>
        <v>0.5</v>
      </c>
      <c r="I2161" s="170" t="str">
        <f t="shared" si="340"/>
        <v>MEDIA</v>
      </c>
      <c r="J2161" s="292">
        <v>32596789</v>
      </c>
      <c r="K2161" s="221">
        <v>0</v>
      </c>
      <c r="L2161" s="81" t="s">
        <v>129</v>
      </c>
      <c r="M2161" s="188"/>
      <c r="N2161" s="68" t="s">
        <v>405</v>
      </c>
      <c r="O2161" s="199">
        <v>0</v>
      </c>
      <c r="P2161" s="68">
        <v>5</v>
      </c>
      <c r="Q2161" s="81" t="s">
        <v>4627</v>
      </c>
      <c r="R2161" s="68">
        <v>4204</v>
      </c>
      <c r="S2161" s="86" t="s">
        <v>4605</v>
      </c>
      <c r="T2161" s="68">
        <v>187714</v>
      </c>
      <c r="U2161" s="81" t="s">
        <v>4655</v>
      </c>
      <c r="V2161" s="68" t="s">
        <v>4656</v>
      </c>
      <c r="W2161" s="171">
        <v>44074</v>
      </c>
      <c r="X2161" s="172" t="e">
        <f>+CONCATENATE(TEXT(#REF!,"yyyy"),"-",TEXT(#REF!,"mm"))</f>
        <v>#REF!</v>
      </c>
      <c r="Y2161" s="173" t="str">
        <f t="shared" si="332"/>
        <v>5</v>
      </c>
      <c r="Z2161" s="172" t="str">
        <f t="shared" si="333"/>
        <v>2020-07</v>
      </c>
      <c r="AA2161" s="170" t="e">
        <f>+VLOOKUP(Z2161,#REF!,2,FALSE)/VLOOKUP(X2161,#REF!,2,FALSE)</f>
        <v>#REF!</v>
      </c>
      <c r="AB2161" s="174" t="e">
        <f t="shared" si="334"/>
        <v>#REF!</v>
      </c>
      <c r="AC2161" s="174" t="e">
        <f t="shared" si="335"/>
        <v>#REF!</v>
      </c>
      <c r="AD2161" s="175" t="e">
        <f>+#REF!+365*Y2161</f>
        <v>#REF!</v>
      </c>
      <c r="AE2161" s="176" t="e">
        <f t="shared" si="336"/>
        <v>#REF!</v>
      </c>
      <c r="AF2161" s="170" t="e">
        <f>+VLOOKUP(CONCATENATE(TEXT(W2161,"yyyy"),"-",TEXT(W2161,"mm")),#REF!,2,0)</f>
        <v>#REF!</v>
      </c>
      <c r="AG2161" s="177" t="e">
        <f>+(AC2161*(1+'INFLAC PROYECTADA'!$B$8)^(AE2161))/((1+DEMANDADO!AF2161)^(AE2161))</f>
        <v>#REF!</v>
      </c>
      <c r="AH2161" s="169">
        <f>(0.2*VLOOKUP(D2161,'%.'!$A$1:$B$4,2,FALSE))+(0.35*VLOOKUP(E2161,'%.'!$A$1:$B$4,2,FALSE))+(0.1*VLOOKUP(F2161,'%.'!$A$1:$B$4,2,FALSE))+(0.35*VLOOKUP(G2161,'%.'!$A$1:$B$4,2,FALSE))</f>
        <v>0.5</v>
      </c>
      <c r="AI2161" s="128" t="str">
        <f t="shared" si="341"/>
        <v>MEDIA</v>
      </c>
      <c r="AJ2161" s="128" t="str">
        <f t="shared" si="337"/>
        <v>Cuentas de Orden</v>
      </c>
      <c r="AK2161" s="178" t="e">
        <f t="shared" si="338"/>
        <v>#REF!</v>
      </c>
    </row>
    <row r="2162" spans="1:37" ht="30" customHeight="1" x14ac:dyDescent="0.25">
      <c r="A2162" s="115">
        <v>2161</v>
      </c>
      <c r="B2162" s="81" t="s">
        <v>4583</v>
      </c>
      <c r="C2162" s="94" t="s">
        <v>4584</v>
      </c>
      <c r="D2162" s="68" t="s">
        <v>1</v>
      </c>
      <c r="E2162" s="68" t="s">
        <v>1</v>
      </c>
      <c r="F2162" s="68" t="s">
        <v>1</v>
      </c>
      <c r="G2162" s="137" t="s">
        <v>1</v>
      </c>
      <c r="H2162" s="169">
        <f t="shared" si="339"/>
        <v>0.05</v>
      </c>
      <c r="I2162" s="170" t="str">
        <f t="shared" si="340"/>
        <v>REMOTA</v>
      </c>
      <c r="J2162" s="292">
        <v>113972051</v>
      </c>
      <c r="K2162" s="221">
        <v>0</v>
      </c>
      <c r="L2162" s="81" t="s">
        <v>129</v>
      </c>
      <c r="M2162" s="188"/>
      <c r="N2162" s="68" t="s">
        <v>405</v>
      </c>
      <c r="O2162" s="199">
        <v>0</v>
      </c>
      <c r="P2162" s="68">
        <v>3</v>
      </c>
      <c r="Q2162" s="81" t="s">
        <v>220</v>
      </c>
      <c r="R2162" s="68">
        <v>4204</v>
      </c>
      <c r="S2162" s="86" t="s">
        <v>4605</v>
      </c>
      <c r="T2162" s="68">
        <v>187714</v>
      </c>
      <c r="U2162" s="81" t="s">
        <v>4657</v>
      </c>
      <c r="V2162" s="68" t="s">
        <v>4658</v>
      </c>
      <c r="W2162" s="171">
        <v>44074</v>
      </c>
      <c r="X2162" s="172" t="e">
        <f>+CONCATENATE(TEXT(#REF!,"yyyy"),"-",TEXT(#REF!,"mm"))</f>
        <v>#REF!</v>
      </c>
      <c r="Y2162" s="173" t="str">
        <f t="shared" si="332"/>
        <v>3</v>
      </c>
      <c r="Z2162" s="172" t="str">
        <f t="shared" si="333"/>
        <v>2020-07</v>
      </c>
      <c r="AA2162" s="170" t="e">
        <f>+VLOOKUP(Z2162,#REF!,2,FALSE)/VLOOKUP(X2162,#REF!,2,FALSE)</f>
        <v>#REF!</v>
      </c>
      <c r="AB2162" s="174" t="e">
        <f t="shared" si="334"/>
        <v>#REF!</v>
      </c>
      <c r="AC2162" s="174" t="e">
        <f t="shared" si="335"/>
        <v>#REF!</v>
      </c>
      <c r="AD2162" s="175" t="e">
        <f>+#REF!+365*Y2162</f>
        <v>#REF!</v>
      </c>
      <c r="AE2162" s="176" t="e">
        <f t="shared" si="336"/>
        <v>#REF!</v>
      </c>
      <c r="AF2162" s="170" t="e">
        <f>+VLOOKUP(CONCATENATE(TEXT(W2162,"yyyy"),"-",TEXT(W2162,"mm")),#REF!,2,0)</f>
        <v>#REF!</v>
      </c>
      <c r="AG2162" s="177" t="e">
        <f>+(AC2162*(1+'INFLAC PROYECTADA'!$B$8)^(AE2162))/((1+DEMANDADO!AF2162)^(AE2162))</f>
        <v>#REF!</v>
      </c>
      <c r="AH2162" s="169">
        <f>(0.2*VLOOKUP(D2162,'%.'!$A$1:$B$4,2,FALSE))+(0.35*VLOOKUP(E2162,'%.'!$A$1:$B$4,2,FALSE))+(0.1*VLOOKUP(F2162,'%.'!$A$1:$B$4,2,FALSE))+(0.35*VLOOKUP(G2162,'%.'!$A$1:$B$4,2,FALSE))</f>
        <v>0.05</v>
      </c>
      <c r="AI2162" s="128" t="str">
        <f t="shared" si="341"/>
        <v>REMOTA</v>
      </c>
      <c r="AJ2162" s="128" t="str">
        <f t="shared" si="337"/>
        <v>No se registra</v>
      </c>
      <c r="AK2162" s="178">
        <f t="shared" si="338"/>
        <v>0</v>
      </c>
    </row>
    <row r="2163" spans="1:37" ht="30" customHeight="1" x14ac:dyDescent="0.25">
      <c r="A2163" s="115">
        <v>2162</v>
      </c>
      <c r="B2163" s="79" t="s">
        <v>688</v>
      </c>
      <c r="C2163" s="94" t="s">
        <v>4585</v>
      </c>
      <c r="D2163" s="68" t="s">
        <v>0</v>
      </c>
      <c r="E2163" s="68" t="s">
        <v>0</v>
      </c>
      <c r="F2163" s="68" t="s">
        <v>0</v>
      </c>
      <c r="G2163" s="137" t="s">
        <v>0</v>
      </c>
      <c r="H2163" s="169">
        <f t="shared" si="339"/>
        <v>1</v>
      </c>
      <c r="I2163" s="170" t="str">
        <f t="shared" si="340"/>
        <v>ALTA</v>
      </c>
      <c r="J2163" s="292">
        <v>0</v>
      </c>
      <c r="K2163" s="221">
        <v>0</v>
      </c>
      <c r="L2163" s="81" t="s">
        <v>128</v>
      </c>
      <c r="M2163" s="188"/>
      <c r="N2163" s="68" t="s">
        <v>405</v>
      </c>
      <c r="O2163" s="199">
        <v>0</v>
      </c>
      <c r="P2163" s="68">
        <v>1</v>
      </c>
      <c r="Q2163" s="81" t="s">
        <v>220</v>
      </c>
      <c r="R2163" s="68">
        <v>4204</v>
      </c>
      <c r="S2163" s="86" t="s">
        <v>4605</v>
      </c>
      <c r="T2163" s="68">
        <v>187714</v>
      </c>
      <c r="U2163" s="81" t="s">
        <v>170</v>
      </c>
      <c r="V2163" s="81" t="s">
        <v>4652</v>
      </c>
      <c r="W2163" s="171">
        <v>44074</v>
      </c>
      <c r="X2163" s="172" t="e">
        <f>+CONCATENATE(TEXT(#REF!,"yyyy"),"-",TEXT(#REF!,"mm"))</f>
        <v>#REF!</v>
      </c>
      <c r="Y2163" s="173" t="str">
        <f t="shared" si="332"/>
        <v>1</v>
      </c>
      <c r="Z2163" s="172" t="str">
        <f t="shared" si="333"/>
        <v>2020-07</v>
      </c>
      <c r="AA2163" s="170" t="e">
        <f>+VLOOKUP(Z2163,#REF!,2,FALSE)/VLOOKUP(X2163,#REF!,2,FALSE)</f>
        <v>#REF!</v>
      </c>
      <c r="AB2163" s="174" t="e">
        <f t="shared" si="334"/>
        <v>#REF!</v>
      </c>
      <c r="AC2163" s="174" t="e">
        <f t="shared" si="335"/>
        <v>#REF!</v>
      </c>
      <c r="AD2163" s="175" t="e">
        <f>+#REF!+365*Y2163</f>
        <v>#REF!</v>
      </c>
      <c r="AE2163" s="176" t="e">
        <f t="shared" si="336"/>
        <v>#REF!</v>
      </c>
      <c r="AF2163" s="170" t="e">
        <f>+VLOOKUP(CONCATENATE(TEXT(W2163,"yyyy"),"-",TEXT(W2163,"mm")),#REF!,2,0)</f>
        <v>#REF!</v>
      </c>
      <c r="AG2163" s="177" t="e">
        <f>+(AC2163*(1+'INFLAC PROYECTADA'!$B$8)^(AE2163))/((1+DEMANDADO!AF2163)^(AE2163))</f>
        <v>#REF!</v>
      </c>
      <c r="AH2163" s="169">
        <f>(0.2*VLOOKUP(D2163,'%.'!$A$1:$B$4,2,FALSE))+(0.35*VLOOKUP(E2163,'%.'!$A$1:$B$4,2,FALSE))+(0.1*VLOOKUP(F2163,'%.'!$A$1:$B$4,2,FALSE))+(0.35*VLOOKUP(G2163,'%.'!$A$1:$B$4,2,FALSE))</f>
        <v>1</v>
      </c>
      <c r="AI2163" s="128" t="str">
        <f t="shared" si="341"/>
        <v>ALTA</v>
      </c>
      <c r="AJ2163" s="128" t="str">
        <f t="shared" si="337"/>
        <v>Provisión contable</v>
      </c>
      <c r="AK2163" s="178" t="e">
        <f t="shared" si="338"/>
        <v>#REF!</v>
      </c>
    </row>
    <row r="2164" spans="1:37" ht="30" customHeight="1" x14ac:dyDescent="0.25">
      <c r="A2164" s="115">
        <v>2163</v>
      </c>
      <c r="B2164" s="79" t="s">
        <v>4586</v>
      </c>
      <c r="C2164" s="94" t="s">
        <v>4587</v>
      </c>
      <c r="D2164" s="68" t="s">
        <v>1</v>
      </c>
      <c r="E2164" s="68" t="s">
        <v>1</v>
      </c>
      <c r="F2164" s="68" t="s">
        <v>1</v>
      </c>
      <c r="G2164" s="137" t="s">
        <v>1</v>
      </c>
      <c r="H2164" s="169">
        <f t="shared" si="339"/>
        <v>0.05</v>
      </c>
      <c r="I2164" s="170" t="str">
        <f t="shared" si="340"/>
        <v>REMOTA</v>
      </c>
      <c r="J2164" s="292">
        <v>80000000</v>
      </c>
      <c r="K2164" s="221">
        <v>0.1</v>
      </c>
      <c r="L2164" s="81" t="s">
        <v>129</v>
      </c>
      <c r="M2164" s="188"/>
      <c r="N2164" s="68" t="s">
        <v>405</v>
      </c>
      <c r="O2164" s="199">
        <v>0</v>
      </c>
      <c r="P2164" s="68">
        <v>4</v>
      </c>
      <c r="Q2164" s="81" t="s">
        <v>220</v>
      </c>
      <c r="R2164" s="68">
        <v>4204</v>
      </c>
      <c r="S2164" s="86" t="s">
        <v>4605</v>
      </c>
      <c r="T2164" s="68">
        <v>187714</v>
      </c>
      <c r="U2164" s="81" t="s">
        <v>4659</v>
      </c>
      <c r="V2164" s="68"/>
      <c r="W2164" s="171">
        <v>44074</v>
      </c>
      <c r="X2164" s="172" t="e">
        <f>+CONCATENATE(TEXT(#REF!,"yyyy"),"-",TEXT(#REF!,"mm"))</f>
        <v>#REF!</v>
      </c>
      <c r="Y2164" s="173" t="str">
        <f t="shared" si="332"/>
        <v>4</v>
      </c>
      <c r="Z2164" s="172" t="str">
        <f t="shared" si="333"/>
        <v>2020-07</v>
      </c>
      <c r="AA2164" s="170" t="e">
        <f>+VLOOKUP(Z2164,#REF!,2,FALSE)/VLOOKUP(X2164,#REF!,2,FALSE)</f>
        <v>#REF!</v>
      </c>
      <c r="AB2164" s="174" t="e">
        <f t="shared" si="334"/>
        <v>#REF!</v>
      </c>
      <c r="AC2164" s="174" t="e">
        <f t="shared" si="335"/>
        <v>#REF!</v>
      </c>
      <c r="AD2164" s="175" t="e">
        <f>+#REF!+365*Y2164</f>
        <v>#REF!</v>
      </c>
      <c r="AE2164" s="176" t="e">
        <f t="shared" si="336"/>
        <v>#REF!</v>
      </c>
      <c r="AF2164" s="170" t="e">
        <f>+VLOOKUP(CONCATENATE(TEXT(W2164,"yyyy"),"-",TEXT(W2164,"mm")),#REF!,2,0)</f>
        <v>#REF!</v>
      </c>
      <c r="AG2164" s="177" t="e">
        <f>+(AC2164*(1+'INFLAC PROYECTADA'!$B$8)^(AE2164))/((1+DEMANDADO!AF2164)^(AE2164))</f>
        <v>#REF!</v>
      </c>
      <c r="AH2164" s="169">
        <f>(0.2*VLOOKUP(D2164,'%.'!$A$1:$B$4,2,FALSE))+(0.35*VLOOKUP(E2164,'%.'!$A$1:$B$4,2,FALSE))+(0.1*VLOOKUP(F2164,'%.'!$A$1:$B$4,2,FALSE))+(0.35*VLOOKUP(G2164,'%.'!$A$1:$B$4,2,FALSE))</f>
        <v>0.05</v>
      </c>
      <c r="AI2164" s="128" t="str">
        <f t="shared" si="341"/>
        <v>REMOTA</v>
      </c>
      <c r="AJ2164" s="128" t="str">
        <f t="shared" si="337"/>
        <v>No se registra</v>
      </c>
      <c r="AK2164" s="178">
        <f t="shared" si="338"/>
        <v>0</v>
      </c>
    </row>
    <row r="2165" spans="1:37" ht="30" customHeight="1" x14ac:dyDescent="0.25">
      <c r="A2165" s="115">
        <v>2164</v>
      </c>
      <c r="B2165" s="79" t="s">
        <v>4567</v>
      </c>
      <c r="C2165" s="94" t="s">
        <v>4588</v>
      </c>
      <c r="D2165" s="68" t="s">
        <v>0</v>
      </c>
      <c r="E2165" s="68" t="s">
        <v>48</v>
      </c>
      <c r="F2165" s="68" t="s">
        <v>0</v>
      </c>
      <c r="G2165" s="137" t="s">
        <v>0</v>
      </c>
      <c r="H2165" s="169">
        <f t="shared" si="339"/>
        <v>0.82499999999999996</v>
      </c>
      <c r="I2165" s="170" t="str">
        <f t="shared" si="340"/>
        <v>ALTA</v>
      </c>
      <c r="J2165" s="292">
        <v>114489600</v>
      </c>
      <c r="K2165" s="221">
        <v>0.4</v>
      </c>
      <c r="L2165" s="81" t="s">
        <v>129</v>
      </c>
      <c r="M2165" s="188"/>
      <c r="N2165" s="68" t="s">
        <v>405</v>
      </c>
      <c r="O2165" s="199">
        <v>0</v>
      </c>
      <c r="P2165" s="68">
        <v>4</v>
      </c>
      <c r="Q2165" s="81" t="s">
        <v>220</v>
      </c>
      <c r="R2165" s="68">
        <v>4204</v>
      </c>
      <c r="S2165" s="86" t="s">
        <v>4605</v>
      </c>
      <c r="T2165" s="68">
        <v>187714</v>
      </c>
      <c r="U2165" s="81" t="s">
        <v>177</v>
      </c>
      <c r="V2165" s="81" t="s">
        <v>4660</v>
      </c>
      <c r="W2165" s="171">
        <v>44074</v>
      </c>
      <c r="X2165" s="172" t="e">
        <f>+CONCATENATE(TEXT(#REF!,"yyyy"),"-",TEXT(#REF!,"mm"))</f>
        <v>#REF!</v>
      </c>
      <c r="Y2165" s="173" t="str">
        <f>+TRIM(LEFT(P2165,2))</f>
        <v>4</v>
      </c>
      <c r="Z2165" s="172" t="str">
        <f>CONCATENATE(YEAR(EDATE(W2165,-1)),"-",TEXT(MONTH(EDATE(W2165,-1)),"00"))</f>
        <v>2020-07</v>
      </c>
      <c r="AA2165" s="170" t="e">
        <f>+VLOOKUP(Z2165,#REF!,2,FALSE)/VLOOKUP(X2165,#REF!,2,FALSE)</f>
        <v>#REF!</v>
      </c>
      <c r="AB2165" s="174" t="e">
        <f t="shared" ref="AB2165:AB2228" si="342">+AA2165*J2165</f>
        <v>#REF!</v>
      </c>
      <c r="AC2165" s="174" t="e">
        <f t="shared" ref="AC2165:AC2228" si="343">+AB2165*K2165</f>
        <v>#REF!</v>
      </c>
      <c r="AD2165" s="175" t="e">
        <f>+#REF!+365*Y2165</f>
        <v>#REF!</v>
      </c>
      <c r="AE2165" s="176" t="e">
        <f>+(AD2165-W2165)/365</f>
        <v>#REF!</v>
      </c>
      <c r="AF2165" s="170" t="e">
        <f>+VLOOKUP(CONCATENATE(TEXT(W2165,"yyyy"),"-",TEXT(W2165,"mm")),#REF!,2,0)</f>
        <v>#REF!</v>
      </c>
      <c r="AG2165" s="177" t="e">
        <f>+(AC2165*(1+'INFLAC PROYECTADA'!$B$8)^(AE2165))/((1+DEMANDADO!AF2165)^(AE2165))</f>
        <v>#REF!</v>
      </c>
      <c r="AH2165" s="169">
        <f>(0.2*VLOOKUP(D2165,'%.'!$A$1:$B$4,2,FALSE))+(0.35*VLOOKUP(E2165,'%.'!$A$1:$B$4,2,FALSE))+(0.1*VLOOKUP(F2165,'%.'!$A$1:$B$4,2,FALSE))+(0.35*VLOOKUP(G2165,'%.'!$A$1:$B$4,2,FALSE))</f>
        <v>0.82499999999999996</v>
      </c>
      <c r="AI2165" s="128" t="str">
        <f t="shared" si="341"/>
        <v>ALTA</v>
      </c>
      <c r="AJ2165" s="128" t="str">
        <f>+IF(M2165&gt;0,"Provisión contable",IF(AH2165&gt;50%,"Provisión contable",IF(AH2165&lt;10%,"No se registra","Cuentas de Orden")))</f>
        <v>Provisión contable</v>
      </c>
      <c r="AK2165" s="178" t="e">
        <f>+IF(M2165&gt;0,M2165,IF(AJ2165="Provisión Contable",AG2165,0)+IF(AJ2165="Cuentas de Orden",AG2165,0))</f>
        <v>#REF!</v>
      </c>
    </row>
    <row r="2166" spans="1:37" ht="30" customHeight="1" x14ac:dyDescent="0.25">
      <c r="A2166" s="115">
        <v>2165</v>
      </c>
      <c r="B2166" s="79" t="s">
        <v>4589</v>
      </c>
      <c r="C2166" s="94" t="s">
        <v>4590</v>
      </c>
      <c r="D2166" s="68" t="s">
        <v>1</v>
      </c>
      <c r="E2166" s="68" t="s">
        <v>1</v>
      </c>
      <c r="F2166" s="68" t="s">
        <v>1</v>
      </c>
      <c r="G2166" s="137" t="s">
        <v>1</v>
      </c>
      <c r="H2166" s="169">
        <f t="shared" si="339"/>
        <v>0.05</v>
      </c>
      <c r="I2166" s="170" t="str">
        <f t="shared" si="340"/>
        <v>REMOTA</v>
      </c>
      <c r="J2166" s="292">
        <v>19591842</v>
      </c>
      <c r="K2166" s="221">
        <v>0.1</v>
      </c>
      <c r="L2166" s="81" t="s">
        <v>129</v>
      </c>
      <c r="M2166" s="188"/>
      <c r="N2166" s="68" t="s">
        <v>405</v>
      </c>
      <c r="O2166" s="199">
        <v>0</v>
      </c>
      <c r="P2166" s="68">
        <v>3</v>
      </c>
      <c r="Q2166" s="81" t="s">
        <v>220</v>
      </c>
      <c r="R2166" s="68">
        <v>4204</v>
      </c>
      <c r="S2166" s="86" t="s">
        <v>4605</v>
      </c>
      <c r="T2166" s="68">
        <v>187714</v>
      </c>
      <c r="U2166" s="81" t="s">
        <v>4659</v>
      </c>
      <c r="V2166" s="68" t="s">
        <v>4661</v>
      </c>
      <c r="W2166" s="171">
        <v>44074</v>
      </c>
      <c r="X2166" s="172" t="e">
        <f>+CONCATENATE(TEXT(#REF!,"yyyy"),"-",TEXT(#REF!,"mm"))</f>
        <v>#REF!</v>
      </c>
      <c r="Y2166" s="173" t="str">
        <f>+TRIM(LEFT(P2166,2))</f>
        <v>3</v>
      </c>
      <c r="Z2166" s="172" t="str">
        <f>CONCATENATE(YEAR(EDATE(W2166,-1)),"-",TEXT(MONTH(EDATE(W2166,-1)),"00"))</f>
        <v>2020-07</v>
      </c>
      <c r="AA2166" s="170" t="e">
        <f>+VLOOKUP(Z2166,#REF!,2,FALSE)/VLOOKUP(X2166,#REF!,2,FALSE)</f>
        <v>#REF!</v>
      </c>
      <c r="AB2166" s="174" t="e">
        <f t="shared" si="342"/>
        <v>#REF!</v>
      </c>
      <c r="AC2166" s="174" t="e">
        <f t="shared" si="343"/>
        <v>#REF!</v>
      </c>
      <c r="AD2166" s="175" t="e">
        <f>+#REF!+365*Y2166</f>
        <v>#REF!</v>
      </c>
      <c r="AE2166" s="176" t="e">
        <f>+(AD2166-W2166)/365</f>
        <v>#REF!</v>
      </c>
      <c r="AF2166" s="170" t="e">
        <f>+VLOOKUP(CONCATENATE(TEXT(W2166,"yyyy"),"-",TEXT(W2166,"mm")),#REF!,2,0)</f>
        <v>#REF!</v>
      </c>
      <c r="AG2166" s="177" t="e">
        <f>+(AC2166*(1+'INFLAC PROYECTADA'!$B$8)^(AE2166))/((1+DEMANDADO!AF2166)^(AE2166))</f>
        <v>#REF!</v>
      </c>
      <c r="AH2166" s="169">
        <f>(0.2*VLOOKUP(D2166,'%.'!$A$1:$B$4,2,FALSE))+(0.35*VLOOKUP(E2166,'%.'!$A$1:$B$4,2,FALSE))+(0.1*VLOOKUP(F2166,'%.'!$A$1:$B$4,2,FALSE))+(0.35*VLOOKUP(G2166,'%.'!$A$1:$B$4,2,FALSE))</f>
        <v>0.05</v>
      </c>
      <c r="AI2166" s="128" t="str">
        <f t="shared" si="341"/>
        <v>REMOTA</v>
      </c>
      <c r="AJ2166" s="128" t="str">
        <f>+IF(M2166&gt;0,"Provisión contable",IF(AH2166&gt;50%,"Provisión contable",IF(AH2166&lt;10%,"No se registra","Cuentas de Orden")))</f>
        <v>No se registra</v>
      </c>
      <c r="AK2166" s="178">
        <f>+IF(M2166&gt;0,M2166,IF(AJ2166="Provisión Contable",AG2166,0)+IF(AJ2166="Cuentas de Orden",AG2166,0))</f>
        <v>0</v>
      </c>
    </row>
    <row r="2167" spans="1:37" ht="30" customHeight="1" x14ac:dyDescent="0.25">
      <c r="A2167" s="115">
        <v>2166</v>
      </c>
      <c r="B2167" s="79" t="s">
        <v>4591</v>
      </c>
      <c r="C2167" s="94" t="s">
        <v>4592</v>
      </c>
      <c r="D2167" s="68" t="s">
        <v>1</v>
      </c>
      <c r="E2167" s="68" t="s">
        <v>1</v>
      </c>
      <c r="F2167" s="68" t="s">
        <v>1</v>
      </c>
      <c r="G2167" s="137" t="s">
        <v>1</v>
      </c>
      <c r="H2167" s="169">
        <f t="shared" si="339"/>
        <v>0.05</v>
      </c>
      <c r="I2167" s="170" t="str">
        <f t="shared" si="340"/>
        <v>REMOTA</v>
      </c>
      <c r="J2167" s="292">
        <v>17759027</v>
      </c>
      <c r="K2167" s="221">
        <v>0.1</v>
      </c>
      <c r="L2167" s="81" t="s">
        <v>128</v>
      </c>
      <c r="M2167" s="188"/>
      <c r="N2167" s="68" t="s">
        <v>405</v>
      </c>
      <c r="O2167" s="199">
        <v>0</v>
      </c>
      <c r="P2167" s="68">
        <v>3</v>
      </c>
      <c r="Q2167" s="81" t="s">
        <v>220</v>
      </c>
      <c r="R2167" s="68">
        <v>4204</v>
      </c>
      <c r="S2167" s="86" t="s">
        <v>4605</v>
      </c>
      <c r="T2167" s="68">
        <v>187714</v>
      </c>
      <c r="U2167" s="81" t="s">
        <v>4659</v>
      </c>
      <c r="V2167" s="68" t="s">
        <v>4661</v>
      </c>
      <c r="W2167" s="171">
        <v>44074</v>
      </c>
      <c r="X2167" s="172" t="e">
        <f>+CONCATENATE(TEXT(#REF!,"yyyy"),"-",TEXT(#REF!,"mm"))</f>
        <v>#REF!</v>
      </c>
      <c r="Y2167" s="173" t="str">
        <f>+TRIM(LEFT(P2167,2))</f>
        <v>3</v>
      </c>
      <c r="Z2167" s="172" t="str">
        <f>CONCATENATE(YEAR(EDATE(W2167,-1)),"-",TEXT(MONTH(EDATE(W2167,-1)),"00"))</f>
        <v>2020-07</v>
      </c>
      <c r="AA2167" s="170" t="e">
        <f>+VLOOKUP(Z2167,#REF!,2,FALSE)/VLOOKUP(X2167,#REF!,2,FALSE)</f>
        <v>#REF!</v>
      </c>
      <c r="AB2167" s="174" t="e">
        <f t="shared" si="342"/>
        <v>#REF!</v>
      </c>
      <c r="AC2167" s="174" t="e">
        <f t="shared" si="343"/>
        <v>#REF!</v>
      </c>
      <c r="AD2167" s="175" t="e">
        <f>+#REF!+365*Y2167</f>
        <v>#REF!</v>
      </c>
      <c r="AE2167" s="176" t="e">
        <f>+(AD2167-W2167)/365</f>
        <v>#REF!</v>
      </c>
      <c r="AF2167" s="170" t="e">
        <f>+VLOOKUP(CONCATENATE(TEXT(W2167,"yyyy"),"-",TEXT(W2167,"mm")),#REF!,2,0)</f>
        <v>#REF!</v>
      </c>
      <c r="AG2167" s="177" t="e">
        <f>+(AC2167*(1+'INFLAC PROYECTADA'!$B$8)^(AE2167))/((1+DEMANDADO!AF2167)^(AE2167))</f>
        <v>#REF!</v>
      </c>
      <c r="AH2167" s="169">
        <f>(0.2*VLOOKUP(D2167,'%.'!$A$1:$B$4,2,FALSE))+(0.35*VLOOKUP(E2167,'%.'!$A$1:$B$4,2,FALSE))+(0.1*VLOOKUP(F2167,'%.'!$A$1:$B$4,2,FALSE))+(0.35*VLOOKUP(G2167,'%.'!$A$1:$B$4,2,FALSE))</f>
        <v>0.05</v>
      </c>
      <c r="AI2167" s="128" t="str">
        <f t="shared" si="341"/>
        <v>REMOTA</v>
      </c>
      <c r="AJ2167" s="128" t="str">
        <f>+IF(M2167&gt;0,"Provisión contable",IF(AH2167&gt;50%,"Provisión contable",IF(AH2167&lt;10%,"No se registra","Cuentas de Orden")))</f>
        <v>No se registra</v>
      </c>
      <c r="AK2167" s="178">
        <f>+IF(M2167&gt;0,M2167,IF(AJ2167="Provisión Contable",AG2167,0)+IF(AJ2167="Cuentas de Orden",AG2167,0))</f>
        <v>0</v>
      </c>
    </row>
    <row r="2168" spans="1:37" ht="30" customHeight="1" x14ac:dyDescent="0.25">
      <c r="A2168" s="115">
        <v>2167</v>
      </c>
      <c r="B2168" s="79" t="s">
        <v>4556</v>
      </c>
      <c r="C2168" s="94" t="s">
        <v>4593</v>
      </c>
      <c r="D2168" s="68" t="s">
        <v>1</v>
      </c>
      <c r="E2168" s="68" t="s">
        <v>1</v>
      </c>
      <c r="F2168" s="68" t="s">
        <v>1</v>
      </c>
      <c r="G2168" s="137" t="s">
        <v>1</v>
      </c>
      <c r="H2168" s="169">
        <f t="shared" si="339"/>
        <v>0.05</v>
      </c>
      <c r="I2168" s="170" t="str">
        <f t="shared" si="340"/>
        <v>REMOTA</v>
      </c>
      <c r="J2168" s="292">
        <v>6406053</v>
      </c>
      <c r="K2168" s="221">
        <v>0.1</v>
      </c>
      <c r="L2168" s="81" t="s">
        <v>132</v>
      </c>
      <c r="M2168" s="188"/>
      <c r="N2168" s="68" t="s">
        <v>405</v>
      </c>
      <c r="O2168" s="199">
        <v>0</v>
      </c>
      <c r="P2168" s="68">
        <v>2</v>
      </c>
      <c r="Q2168" s="81" t="s">
        <v>220</v>
      </c>
      <c r="R2168" s="68">
        <v>4204</v>
      </c>
      <c r="S2168" s="86" t="s">
        <v>4605</v>
      </c>
      <c r="T2168" s="68">
        <v>187714</v>
      </c>
      <c r="U2168" s="81" t="s">
        <v>4662</v>
      </c>
      <c r="V2168" s="68" t="s">
        <v>4663</v>
      </c>
      <c r="W2168" s="171">
        <v>44074</v>
      </c>
      <c r="X2168" s="172" t="e">
        <f>+CONCATENATE(TEXT(#REF!,"yyyy"),"-",TEXT(#REF!,"mm"))</f>
        <v>#REF!</v>
      </c>
      <c r="Y2168" s="173" t="str">
        <f>+TRIM(LEFT(P2168,2))</f>
        <v>2</v>
      </c>
      <c r="Z2168" s="172" t="str">
        <f>CONCATENATE(YEAR(EDATE(W2168,-1)),"-",TEXT(MONTH(EDATE(W2168,-1)),"00"))</f>
        <v>2020-07</v>
      </c>
      <c r="AA2168" s="170" t="e">
        <f>+VLOOKUP(Z2168,#REF!,2,FALSE)/VLOOKUP(X2168,#REF!,2,FALSE)</f>
        <v>#REF!</v>
      </c>
      <c r="AB2168" s="174" t="e">
        <f t="shared" si="342"/>
        <v>#REF!</v>
      </c>
      <c r="AC2168" s="174" t="e">
        <f t="shared" si="343"/>
        <v>#REF!</v>
      </c>
      <c r="AD2168" s="175" t="e">
        <f>+#REF!+365*Y2168</f>
        <v>#REF!</v>
      </c>
      <c r="AE2168" s="176" t="e">
        <f>+(AD2168-W2168)/365</f>
        <v>#REF!</v>
      </c>
      <c r="AF2168" s="170" t="e">
        <f>+VLOOKUP(CONCATENATE(TEXT(W2168,"yyyy"),"-",TEXT(W2168,"mm")),#REF!,2,0)</f>
        <v>#REF!</v>
      </c>
      <c r="AG2168" s="177" t="e">
        <f>+(AC2168*(1+'INFLAC PROYECTADA'!$B$8)^(AE2168))/((1+DEMANDADO!AF2168)^(AE2168))</f>
        <v>#REF!</v>
      </c>
      <c r="AH2168" s="169">
        <f>(0.2*VLOOKUP(D2168,'%.'!$A$1:$B$4,2,FALSE))+(0.35*VLOOKUP(E2168,'%.'!$A$1:$B$4,2,FALSE))+(0.1*VLOOKUP(F2168,'%.'!$A$1:$B$4,2,FALSE))+(0.35*VLOOKUP(G2168,'%.'!$A$1:$B$4,2,FALSE))</f>
        <v>0.05</v>
      </c>
      <c r="AI2168" s="128" t="str">
        <f t="shared" si="341"/>
        <v>REMOTA</v>
      </c>
      <c r="AJ2168" s="128" t="str">
        <f>+IF(M2168&gt;0,"Provisión contable",IF(AH2168&gt;50%,"Provisión contable",IF(AH2168&lt;10%,"No se registra","Cuentas de Orden")))</f>
        <v>No se registra</v>
      </c>
      <c r="AK2168" s="178">
        <f>+IF(M2168&gt;0,M2168,IF(AJ2168="Provisión Contable",AG2168,0)+IF(AJ2168="Cuentas de Orden",AG2168,0))</f>
        <v>0</v>
      </c>
    </row>
    <row r="2169" spans="1:37" ht="30" customHeight="1" x14ac:dyDescent="0.25">
      <c r="A2169" s="115">
        <v>2168</v>
      </c>
      <c r="B2169" s="81" t="s">
        <v>4594</v>
      </c>
      <c r="C2169" s="94" t="s">
        <v>4595</v>
      </c>
      <c r="D2169" s="68" t="s">
        <v>1</v>
      </c>
      <c r="E2169" s="68" t="s">
        <v>1</v>
      </c>
      <c r="F2169" s="68" t="s">
        <v>1</v>
      </c>
      <c r="G2169" s="137" t="s">
        <v>1</v>
      </c>
      <c r="H2169" s="169">
        <f t="shared" si="339"/>
        <v>0.05</v>
      </c>
      <c r="I2169" s="170" t="str">
        <f t="shared" si="340"/>
        <v>REMOTA</v>
      </c>
      <c r="J2169" s="292">
        <v>61723624</v>
      </c>
      <c r="K2169" s="221">
        <v>0</v>
      </c>
      <c r="L2169" s="81" t="s">
        <v>131</v>
      </c>
      <c r="M2169" s="188"/>
      <c r="N2169" s="68" t="s">
        <v>405</v>
      </c>
      <c r="O2169" s="199">
        <v>0</v>
      </c>
      <c r="P2169" s="68">
        <v>7</v>
      </c>
      <c r="Q2169" s="81" t="s">
        <v>220</v>
      </c>
      <c r="R2169" s="68">
        <v>4204</v>
      </c>
      <c r="S2169" s="86" t="s">
        <v>4605</v>
      </c>
      <c r="T2169" s="68">
        <v>187714</v>
      </c>
      <c r="U2169" s="81" t="s">
        <v>4662</v>
      </c>
      <c r="V2169" s="68" t="s">
        <v>4663</v>
      </c>
      <c r="W2169" s="171">
        <v>44074</v>
      </c>
      <c r="X2169" s="172" t="e">
        <f>+CONCATENATE(TEXT(#REF!,"yyyy"),"-",TEXT(#REF!,"mm"))</f>
        <v>#REF!</v>
      </c>
      <c r="Y2169" s="173" t="str">
        <f>+TRIM(LEFT(P2169,2))</f>
        <v>7</v>
      </c>
      <c r="Z2169" s="172" t="str">
        <f>CONCATENATE(YEAR(EDATE(W2169,-1)),"-",TEXT(MONTH(EDATE(W2169,-1)),"00"))</f>
        <v>2020-07</v>
      </c>
      <c r="AA2169" s="170" t="e">
        <f>+VLOOKUP(Z2169,#REF!,2,FALSE)/VLOOKUP(X2169,#REF!,2,FALSE)</f>
        <v>#REF!</v>
      </c>
      <c r="AB2169" s="174" t="e">
        <f t="shared" si="342"/>
        <v>#REF!</v>
      </c>
      <c r="AC2169" s="174" t="e">
        <f t="shared" si="343"/>
        <v>#REF!</v>
      </c>
      <c r="AD2169" s="175" t="e">
        <f>+#REF!+365*Y2169</f>
        <v>#REF!</v>
      </c>
      <c r="AE2169" s="176" t="e">
        <f>+(AD2169-W2169)/365</f>
        <v>#REF!</v>
      </c>
      <c r="AF2169" s="170" t="e">
        <f>+VLOOKUP(CONCATENATE(TEXT(W2169,"yyyy"),"-",TEXT(W2169,"mm")),#REF!,2,0)</f>
        <v>#REF!</v>
      </c>
      <c r="AG2169" s="177" t="e">
        <f>+(AC2169*(1+'INFLAC PROYECTADA'!$B$8)^(AE2169))/((1+DEMANDADO!AF2169)^(AE2169))</f>
        <v>#REF!</v>
      </c>
      <c r="AH2169" s="169">
        <f>(0.2*VLOOKUP(D2169,'%.'!$A$1:$B$4,2,FALSE))+(0.35*VLOOKUP(E2169,'%.'!$A$1:$B$4,2,FALSE))+(0.1*VLOOKUP(F2169,'%.'!$A$1:$B$4,2,FALSE))+(0.35*VLOOKUP(G2169,'%.'!$A$1:$B$4,2,FALSE))</f>
        <v>0.05</v>
      </c>
      <c r="AI2169" s="128" t="str">
        <f t="shared" si="341"/>
        <v>REMOTA</v>
      </c>
      <c r="AJ2169" s="128" t="str">
        <f>+IF(M2169&gt;0,"Provisión contable",IF(AH2169&gt;50%,"Provisión contable",IF(AH2169&lt;10%,"No se registra","Cuentas de Orden")))</f>
        <v>No se registra</v>
      </c>
      <c r="AK2169" s="178">
        <f>+IF(M2169&gt;0,M2169,IF(AJ2169="Provisión Contable",AG2169,0)+IF(AJ2169="Cuentas de Orden",AG2169,0))</f>
        <v>0</v>
      </c>
    </row>
    <row r="2170" spans="1:37" ht="30" customHeight="1" x14ac:dyDescent="0.25">
      <c r="A2170" s="115">
        <v>2169</v>
      </c>
      <c r="B2170" s="79" t="s">
        <v>4596</v>
      </c>
      <c r="C2170" s="94" t="s">
        <v>4597</v>
      </c>
      <c r="D2170" s="68" t="s">
        <v>1</v>
      </c>
      <c r="E2170" s="68" t="s">
        <v>1</v>
      </c>
      <c r="F2170" s="68" t="s">
        <v>1</v>
      </c>
      <c r="G2170" s="137" t="s">
        <v>1</v>
      </c>
      <c r="H2170" s="169">
        <f t="shared" si="339"/>
        <v>0.05</v>
      </c>
      <c r="I2170" s="170" t="str">
        <f t="shared" si="340"/>
        <v>REMOTA</v>
      </c>
      <c r="J2170" s="292">
        <v>955032</v>
      </c>
      <c r="K2170" s="221">
        <v>0</v>
      </c>
      <c r="L2170" s="81" t="s">
        <v>133</v>
      </c>
      <c r="M2170" s="188"/>
      <c r="N2170" s="68" t="s">
        <v>405</v>
      </c>
      <c r="O2170" s="199">
        <v>0</v>
      </c>
      <c r="P2170" s="68">
        <v>2</v>
      </c>
      <c r="Q2170" s="81" t="s">
        <v>220</v>
      </c>
      <c r="R2170" s="68">
        <v>4204</v>
      </c>
      <c r="S2170" s="86" t="s">
        <v>4605</v>
      </c>
      <c r="T2170" s="68">
        <v>187714</v>
      </c>
      <c r="U2170" s="81" t="s">
        <v>4662</v>
      </c>
      <c r="V2170" s="68" t="s">
        <v>4664</v>
      </c>
      <c r="W2170" s="171">
        <v>44074</v>
      </c>
      <c r="X2170" s="172" t="e">
        <f>+CONCATENATE(TEXT(#REF!,"yyyy"),"-",TEXT(#REF!,"mm"))</f>
        <v>#REF!</v>
      </c>
      <c r="Y2170" s="173" t="str">
        <f t="shared" ref="Y2170:Y2178" si="344">+TRIM(LEFT(P2170,2))</f>
        <v>2</v>
      </c>
      <c r="Z2170" s="172" t="str">
        <f t="shared" ref="Z2170:Z2178" si="345">CONCATENATE(YEAR(EDATE(W2170,-1)),"-",TEXT(MONTH(EDATE(W2170,-1)),"00"))</f>
        <v>2020-07</v>
      </c>
      <c r="AA2170" s="170" t="e">
        <f>+VLOOKUP(Z2170,#REF!,2,FALSE)/VLOOKUP(X2170,#REF!,2,FALSE)</f>
        <v>#REF!</v>
      </c>
      <c r="AB2170" s="174" t="e">
        <f t="shared" si="342"/>
        <v>#REF!</v>
      </c>
      <c r="AC2170" s="174" t="e">
        <f t="shared" si="343"/>
        <v>#REF!</v>
      </c>
      <c r="AD2170" s="175" t="e">
        <f>+#REF!+365*Y2170</f>
        <v>#REF!</v>
      </c>
      <c r="AE2170" s="176" t="e">
        <f t="shared" ref="AE2170:AE2178" si="346">+(AD2170-W2170)/365</f>
        <v>#REF!</v>
      </c>
      <c r="AF2170" s="170" t="e">
        <f>+VLOOKUP(CONCATENATE(TEXT(W2170,"yyyy"),"-",TEXT(W2170,"mm")),#REF!,2,0)</f>
        <v>#REF!</v>
      </c>
      <c r="AG2170" s="177" t="e">
        <f>+(AC2170*(1+'INFLAC PROYECTADA'!$B$8)^(AE2170))/((1+DEMANDADO!AF2170)^(AE2170))</f>
        <v>#REF!</v>
      </c>
      <c r="AH2170" s="169">
        <f>(0.2*VLOOKUP(D2170,'%.'!$A$1:$B$4,2,FALSE))+(0.35*VLOOKUP(E2170,'%.'!$A$1:$B$4,2,FALSE))+(0.1*VLOOKUP(F2170,'%.'!$A$1:$B$4,2,FALSE))+(0.35*VLOOKUP(G2170,'%.'!$A$1:$B$4,2,FALSE))</f>
        <v>0.05</v>
      </c>
      <c r="AI2170" s="128" t="str">
        <f t="shared" ref="AI2170:AI2178" si="347">+IF(AH2170&gt;0.5,"ALTA",IF(AH2170&gt;0.25,"MEDIA",IF(AH2170&gt;=0.1,"BAJA",IF(AH2170&lt;0.1,"REMOTA"))))</f>
        <v>REMOTA</v>
      </c>
      <c r="AJ2170" s="128" t="str">
        <f t="shared" ref="AJ2170:AJ2178" si="348">+IF(M2170&gt;0,"Provisión contable",IF(AH2170&gt;50%,"Provisión contable",IF(AH2170&lt;10%,"No se registra","Cuentas de Orden")))</f>
        <v>No se registra</v>
      </c>
      <c r="AK2170" s="178">
        <f t="shared" ref="AK2170:AK2178" si="349">+IF(M2170&gt;0,M2170,IF(AJ2170="Provisión Contable",AG2170,0)+IF(AJ2170="Cuentas de Orden",AG2170,0))</f>
        <v>0</v>
      </c>
    </row>
    <row r="2171" spans="1:37" ht="30" customHeight="1" x14ac:dyDescent="0.25">
      <c r="A2171" s="115">
        <v>2170</v>
      </c>
      <c r="B2171" s="79" t="s">
        <v>4576</v>
      </c>
      <c r="C2171" s="94" t="s">
        <v>4598</v>
      </c>
      <c r="D2171" s="68" t="s">
        <v>1</v>
      </c>
      <c r="E2171" s="68" t="s">
        <v>1</v>
      </c>
      <c r="F2171" s="68" t="s">
        <v>1</v>
      </c>
      <c r="G2171" s="137" t="s">
        <v>1</v>
      </c>
      <c r="H2171" s="169">
        <f t="shared" si="339"/>
        <v>0.05</v>
      </c>
      <c r="I2171" s="170" t="str">
        <f t="shared" si="340"/>
        <v>REMOTA</v>
      </c>
      <c r="J2171" s="292">
        <v>2588617</v>
      </c>
      <c r="K2171" s="221">
        <v>0</v>
      </c>
      <c r="L2171" s="81" t="s">
        <v>133</v>
      </c>
      <c r="M2171" s="188"/>
      <c r="N2171" s="68" t="s">
        <v>405</v>
      </c>
      <c r="O2171" s="199">
        <v>0</v>
      </c>
      <c r="P2171" s="68">
        <v>2</v>
      </c>
      <c r="Q2171" s="81" t="s">
        <v>220</v>
      </c>
      <c r="R2171" s="68">
        <v>4204</v>
      </c>
      <c r="S2171" s="86" t="s">
        <v>4605</v>
      </c>
      <c r="T2171" s="68">
        <v>187714</v>
      </c>
      <c r="U2171" s="81" t="s">
        <v>4662</v>
      </c>
      <c r="V2171" s="68" t="s">
        <v>4665</v>
      </c>
      <c r="W2171" s="171">
        <v>44074</v>
      </c>
      <c r="X2171" s="172" t="e">
        <f>+CONCATENATE(TEXT(#REF!,"yyyy"),"-",TEXT(#REF!,"mm"))</f>
        <v>#REF!</v>
      </c>
      <c r="Y2171" s="173" t="str">
        <f t="shared" si="344"/>
        <v>2</v>
      </c>
      <c r="Z2171" s="172" t="str">
        <f t="shared" si="345"/>
        <v>2020-07</v>
      </c>
      <c r="AA2171" s="170" t="e">
        <f>+VLOOKUP(Z2171,#REF!,2,FALSE)/VLOOKUP(X2171,#REF!,2,FALSE)</f>
        <v>#REF!</v>
      </c>
      <c r="AB2171" s="174" t="e">
        <f t="shared" si="342"/>
        <v>#REF!</v>
      </c>
      <c r="AC2171" s="174" t="e">
        <f t="shared" si="343"/>
        <v>#REF!</v>
      </c>
      <c r="AD2171" s="175" t="e">
        <f>+#REF!+365*Y2171</f>
        <v>#REF!</v>
      </c>
      <c r="AE2171" s="176" t="e">
        <f t="shared" si="346"/>
        <v>#REF!</v>
      </c>
      <c r="AF2171" s="170" t="e">
        <f>+VLOOKUP(CONCATENATE(TEXT(W2171,"yyyy"),"-",TEXT(W2171,"mm")),#REF!,2,0)</f>
        <v>#REF!</v>
      </c>
      <c r="AG2171" s="177" t="e">
        <f>+(AC2171*(1+'INFLAC PROYECTADA'!$B$8)^(AE2171))/((1+DEMANDADO!AF2171)^(AE2171))</f>
        <v>#REF!</v>
      </c>
      <c r="AH2171" s="169">
        <f>(0.2*VLOOKUP(D2171,'%.'!$A$1:$B$4,2,FALSE))+(0.35*VLOOKUP(E2171,'%.'!$A$1:$B$4,2,FALSE))+(0.1*VLOOKUP(F2171,'%.'!$A$1:$B$4,2,FALSE))+(0.35*VLOOKUP(G2171,'%.'!$A$1:$B$4,2,FALSE))</f>
        <v>0.05</v>
      </c>
      <c r="AI2171" s="128" t="str">
        <f t="shared" si="347"/>
        <v>REMOTA</v>
      </c>
      <c r="AJ2171" s="128" t="str">
        <f t="shared" si="348"/>
        <v>No se registra</v>
      </c>
      <c r="AK2171" s="178">
        <f t="shared" si="349"/>
        <v>0</v>
      </c>
    </row>
    <row r="2172" spans="1:37" ht="30" customHeight="1" x14ac:dyDescent="0.25">
      <c r="A2172" s="115">
        <v>2171</v>
      </c>
      <c r="B2172" s="81" t="s">
        <v>4599</v>
      </c>
      <c r="C2172" s="94" t="s">
        <v>4600</v>
      </c>
      <c r="D2172" s="68" t="s">
        <v>1</v>
      </c>
      <c r="E2172" s="68" t="s">
        <v>1</v>
      </c>
      <c r="F2172" s="68" t="s">
        <v>1</v>
      </c>
      <c r="G2172" s="137" t="s">
        <v>1</v>
      </c>
      <c r="H2172" s="169">
        <f t="shared" si="339"/>
        <v>0.05</v>
      </c>
      <c r="I2172" s="170" t="str">
        <f t="shared" si="340"/>
        <v>REMOTA</v>
      </c>
      <c r="J2172" s="292">
        <v>0</v>
      </c>
      <c r="K2172" s="221">
        <v>0</v>
      </c>
      <c r="L2172" s="81" t="s">
        <v>149</v>
      </c>
      <c r="M2172" s="188"/>
      <c r="N2172" s="68" t="s">
        <v>405</v>
      </c>
      <c r="O2172" s="199">
        <v>0</v>
      </c>
      <c r="P2172" s="68">
        <v>2</v>
      </c>
      <c r="Q2172" s="81" t="s">
        <v>220</v>
      </c>
      <c r="R2172" s="68">
        <v>4204</v>
      </c>
      <c r="S2172" s="86" t="s">
        <v>4605</v>
      </c>
      <c r="T2172" s="68">
        <v>187714</v>
      </c>
      <c r="U2172" s="81" t="s">
        <v>4662</v>
      </c>
      <c r="V2172" s="68" t="s">
        <v>4666</v>
      </c>
      <c r="W2172" s="171">
        <v>44074</v>
      </c>
      <c r="X2172" s="172" t="e">
        <f>+CONCATENATE(TEXT(#REF!,"yyyy"),"-",TEXT(#REF!,"mm"))</f>
        <v>#REF!</v>
      </c>
      <c r="Y2172" s="173" t="str">
        <f t="shared" si="344"/>
        <v>2</v>
      </c>
      <c r="Z2172" s="172" t="str">
        <f t="shared" si="345"/>
        <v>2020-07</v>
      </c>
      <c r="AA2172" s="170" t="e">
        <f>+VLOOKUP(Z2172,#REF!,2,FALSE)/VLOOKUP(X2172,#REF!,2,FALSE)</f>
        <v>#REF!</v>
      </c>
      <c r="AB2172" s="174" t="e">
        <f t="shared" si="342"/>
        <v>#REF!</v>
      </c>
      <c r="AC2172" s="174" t="e">
        <f t="shared" si="343"/>
        <v>#REF!</v>
      </c>
      <c r="AD2172" s="175" t="e">
        <f>+#REF!+365*Y2172</f>
        <v>#REF!</v>
      </c>
      <c r="AE2172" s="176" t="e">
        <f t="shared" si="346"/>
        <v>#REF!</v>
      </c>
      <c r="AF2172" s="170" t="e">
        <f>+VLOOKUP(CONCATENATE(TEXT(W2172,"yyyy"),"-",TEXT(W2172,"mm")),#REF!,2,0)</f>
        <v>#REF!</v>
      </c>
      <c r="AG2172" s="177" t="e">
        <f>+(AC2172*(1+'INFLAC PROYECTADA'!$B$8)^(AE2172))/((1+DEMANDADO!AF2172)^(AE2172))</f>
        <v>#REF!</v>
      </c>
      <c r="AH2172" s="169">
        <f>(0.2*VLOOKUP(D2172,'%.'!$A$1:$B$4,2,FALSE))+(0.35*VLOOKUP(E2172,'%.'!$A$1:$B$4,2,FALSE))+(0.1*VLOOKUP(F2172,'%.'!$A$1:$B$4,2,FALSE))+(0.35*VLOOKUP(G2172,'%.'!$A$1:$B$4,2,FALSE))</f>
        <v>0.05</v>
      </c>
      <c r="AI2172" s="128" t="str">
        <f t="shared" si="347"/>
        <v>REMOTA</v>
      </c>
      <c r="AJ2172" s="128" t="str">
        <f t="shared" si="348"/>
        <v>No se registra</v>
      </c>
      <c r="AK2172" s="178">
        <f t="shared" si="349"/>
        <v>0</v>
      </c>
    </row>
    <row r="2173" spans="1:37" ht="30" customHeight="1" x14ac:dyDescent="0.25">
      <c r="A2173" s="115">
        <v>2172</v>
      </c>
      <c r="B2173" s="79" t="s">
        <v>4601</v>
      </c>
      <c r="C2173" s="94" t="s">
        <v>2519</v>
      </c>
      <c r="D2173" s="68" t="s">
        <v>1</v>
      </c>
      <c r="E2173" s="68" t="s">
        <v>1</v>
      </c>
      <c r="F2173" s="68" t="s">
        <v>1</v>
      </c>
      <c r="G2173" s="137" t="s">
        <v>1</v>
      </c>
      <c r="H2173" s="169">
        <f t="shared" si="339"/>
        <v>0.05</v>
      </c>
      <c r="I2173" s="170" t="str">
        <f t="shared" si="340"/>
        <v>REMOTA</v>
      </c>
      <c r="J2173" s="292">
        <v>2787973</v>
      </c>
      <c r="K2173" s="221">
        <v>0</v>
      </c>
      <c r="L2173" s="81" t="s">
        <v>133</v>
      </c>
      <c r="M2173" s="188"/>
      <c r="N2173" s="68" t="s">
        <v>405</v>
      </c>
      <c r="O2173" s="199">
        <v>0</v>
      </c>
      <c r="P2173" s="68">
        <v>2</v>
      </c>
      <c r="Q2173" s="81" t="s">
        <v>220</v>
      </c>
      <c r="R2173" s="68">
        <v>4204</v>
      </c>
      <c r="S2173" s="86" t="s">
        <v>4605</v>
      </c>
      <c r="T2173" s="68">
        <v>187714</v>
      </c>
      <c r="U2173" s="81" t="s">
        <v>4662</v>
      </c>
      <c r="V2173" s="68" t="s">
        <v>2576</v>
      </c>
      <c r="W2173" s="171">
        <v>44074</v>
      </c>
      <c r="X2173" s="172" t="e">
        <f>+CONCATENATE(TEXT(#REF!,"yyyy"),"-",TEXT(#REF!,"mm"))</f>
        <v>#REF!</v>
      </c>
      <c r="Y2173" s="173" t="str">
        <f t="shared" si="344"/>
        <v>2</v>
      </c>
      <c r="Z2173" s="172" t="str">
        <f t="shared" si="345"/>
        <v>2020-07</v>
      </c>
      <c r="AA2173" s="170" t="e">
        <f>+VLOOKUP(Z2173,#REF!,2,FALSE)/VLOOKUP(X2173,#REF!,2,FALSE)</f>
        <v>#REF!</v>
      </c>
      <c r="AB2173" s="174" t="e">
        <f t="shared" si="342"/>
        <v>#REF!</v>
      </c>
      <c r="AC2173" s="174" t="e">
        <f t="shared" si="343"/>
        <v>#REF!</v>
      </c>
      <c r="AD2173" s="175" t="e">
        <f>+#REF!+365*Y2173</f>
        <v>#REF!</v>
      </c>
      <c r="AE2173" s="176" t="e">
        <f t="shared" si="346"/>
        <v>#REF!</v>
      </c>
      <c r="AF2173" s="170" t="e">
        <f>+VLOOKUP(CONCATENATE(TEXT(W2173,"yyyy"),"-",TEXT(W2173,"mm")),#REF!,2,0)</f>
        <v>#REF!</v>
      </c>
      <c r="AG2173" s="177" t="e">
        <f>+(AC2173*(1+'INFLAC PROYECTADA'!$B$8)^(AE2173))/((1+DEMANDADO!AF2173)^(AE2173))</f>
        <v>#REF!</v>
      </c>
      <c r="AH2173" s="169">
        <f>(0.2*VLOOKUP(D2173,'%.'!$A$1:$B$4,2,FALSE))+(0.35*VLOOKUP(E2173,'%.'!$A$1:$B$4,2,FALSE))+(0.1*VLOOKUP(F2173,'%.'!$A$1:$B$4,2,FALSE))+(0.35*VLOOKUP(G2173,'%.'!$A$1:$B$4,2,FALSE))</f>
        <v>0.05</v>
      </c>
      <c r="AI2173" s="128" t="str">
        <f t="shared" si="347"/>
        <v>REMOTA</v>
      </c>
      <c r="AJ2173" s="128" t="str">
        <f t="shared" si="348"/>
        <v>No se registra</v>
      </c>
      <c r="AK2173" s="178">
        <f t="shared" si="349"/>
        <v>0</v>
      </c>
    </row>
    <row r="2174" spans="1:37" ht="30" customHeight="1" x14ac:dyDescent="0.25">
      <c r="A2174" s="115">
        <v>2173</v>
      </c>
      <c r="B2174" s="79" t="s">
        <v>4601</v>
      </c>
      <c r="C2174" s="94" t="s">
        <v>1423</v>
      </c>
      <c r="D2174" s="68" t="s">
        <v>48</v>
      </c>
      <c r="E2174" s="68" t="s">
        <v>48</v>
      </c>
      <c r="F2174" s="68" t="s">
        <v>48</v>
      </c>
      <c r="G2174" s="137" t="s">
        <v>48</v>
      </c>
      <c r="H2174" s="169">
        <f t="shared" si="339"/>
        <v>0.5</v>
      </c>
      <c r="I2174" s="170" t="str">
        <f t="shared" si="340"/>
        <v>MEDIA</v>
      </c>
      <c r="J2174" s="292">
        <v>226604804</v>
      </c>
      <c r="K2174" s="221">
        <v>1</v>
      </c>
      <c r="L2174" s="81" t="s">
        <v>128</v>
      </c>
      <c r="M2174" s="188"/>
      <c r="N2174" s="68" t="s">
        <v>405</v>
      </c>
      <c r="O2174" s="199">
        <v>0</v>
      </c>
      <c r="P2174" s="68">
        <v>5</v>
      </c>
      <c r="Q2174" s="81" t="s">
        <v>220</v>
      </c>
      <c r="R2174" s="68">
        <v>4204</v>
      </c>
      <c r="S2174" s="86" t="s">
        <v>4605</v>
      </c>
      <c r="T2174" s="68">
        <v>187714</v>
      </c>
      <c r="U2174" s="86" t="s">
        <v>21</v>
      </c>
      <c r="V2174" s="68" t="s">
        <v>4667</v>
      </c>
      <c r="W2174" s="171">
        <v>44074</v>
      </c>
      <c r="X2174" s="172" t="e">
        <f>+CONCATENATE(TEXT(#REF!,"yyyy"),"-",TEXT(#REF!,"mm"))</f>
        <v>#REF!</v>
      </c>
      <c r="Y2174" s="173" t="str">
        <f t="shared" si="344"/>
        <v>5</v>
      </c>
      <c r="Z2174" s="172" t="str">
        <f t="shared" si="345"/>
        <v>2020-07</v>
      </c>
      <c r="AA2174" s="170" t="e">
        <f>+VLOOKUP(Z2174,#REF!,2,FALSE)/VLOOKUP(X2174,#REF!,2,FALSE)</f>
        <v>#REF!</v>
      </c>
      <c r="AB2174" s="174" t="e">
        <f t="shared" si="342"/>
        <v>#REF!</v>
      </c>
      <c r="AC2174" s="174" t="e">
        <f t="shared" si="343"/>
        <v>#REF!</v>
      </c>
      <c r="AD2174" s="175" t="e">
        <f>+#REF!+365*Y2174</f>
        <v>#REF!</v>
      </c>
      <c r="AE2174" s="176" t="e">
        <f t="shared" si="346"/>
        <v>#REF!</v>
      </c>
      <c r="AF2174" s="170" t="e">
        <f>+VLOOKUP(CONCATENATE(TEXT(W2174,"yyyy"),"-",TEXT(W2174,"mm")),#REF!,2,0)</f>
        <v>#REF!</v>
      </c>
      <c r="AG2174" s="177" t="e">
        <f>+(AC2174*(1+'INFLAC PROYECTADA'!$B$8)^(AE2174))/((1+DEMANDADO!AF2174)^(AE2174))</f>
        <v>#REF!</v>
      </c>
      <c r="AH2174" s="169">
        <f>(0.2*VLOOKUP(D2174,'%.'!$A$1:$B$4,2,FALSE))+(0.35*VLOOKUP(E2174,'%.'!$A$1:$B$4,2,FALSE))+(0.1*VLOOKUP(F2174,'%.'!$A$1:$B$4,2,FALSE))+(0.35*VLOOKUP(G2174,'%.'!$A$1:$B$4,2,FALSE))</f>
        <v>0.5</v>
      </c>
      <c r="AI2174" s="128" t="str">
        <f t="shared" si="347"/>
        <v>MEDIA</v>
      </c>
      <c r="AJ2174" s="128" t="str">
        <f t="shared" si="348"/>
        <v>Cuentas de Orden</v>
      </c>
      <c r="AK2174" s="178" t="e">
        <f t="shared" si="349"/>
        <v>#REF!</v>
      </c>
    </row>
    <row r="2175" spans="1:37" ht="30" customHeight="1" x14ac:dyDescent="0.25">
      <c r="A2175" s="115">
        <v>2174</v>
      </c>
      <c r="B2175" s="79" t="s">
        <v>4602</v>
      </c>
      <c r="C2175" s="94" t="s">
        <v>4603</v>
      </c>
      <c r="D2175" s="68" t="s">
        <v>48</v>
      </c>
      <c r="E2175" s="68" t="s">
        <v>48</v>
      </c>
      <c r="F2175" s="68" t="s">
        <v>48</v>
      </c>
      <c r="G2175" s="137" t="s">
        <v>48</v>
      </c>
      <c r="H2175" s="169">
        <f t="shared" si="339"/>
        <v>0.5</v>
      </c>
      <c r="I2175" s="170" t="str">
        <f t="shared" si="340"/>
        <v>MEDIA</v>
      </c>
      <c r="J2175" s="292">
        <v>12972719</v>
      </c>
      <c r="K2175" s="221">
        <v>1</v>
      </c>
      <c r="L2175" s="81" t="s">
        <v>128</v>
      </c>
      <c r="M2175" s="188"/>
      <c r="N2175" s="68" t="s">
        <v>405</v>
      </c>
      <c r="O2175" s="199">
        <v>0</v>
      </c>
      <c r="P2175" s="68">
        <v>4</v>
      </c>
      <c r="Q2175" s="81" t="s">
        <v>220</v>
      </c>
      <c r="R2175" s="68">
        <v>4204</v>
      </c>
      <c r="S2175" s="86" t="s">
        <v>4605</v>
      </c>
      <c r="T2175" s="68">
        <v>187714</v>
      </c>
      <c r="U2175" s="81" t="s">
        <v>4653</v>
      </c>
      <c r="V2175" s="68" t="s">
        <v>4668</v>
      </c>
      <c r="W2175" s="171">
        <v>44074</v>
      </c>
      <c r="X2175" s="172" t="e">
        <f>+CONCATENATE(TEXT(#REF!,"yyyy"),"-",TEXT(#REF!,"mm"))</f>
        <v>#REF!</v>
      </c>
      <c r="Y2175" s="173" t="str">
        <f t="shared" si="344"/>
        <v>4</v>
      </c>
      <c r="Z2175" s="172" t="str">
        <f t="shared" si="345"/>
        <v>2020-07</v>
      </c>
      <c r="AA2175" s="170" t="e">
        <f>+VLOOKUP(Z2175,#REF!,2,FALSE)/VLOOKUP(X2175,#REF!,2,FALSE)</f>
        <v>#REF!</v>
      </c>
      <c r="AB2175" s="174" t="e">
        <f t="shared" si="342"/>
        <v>#REF!</v>
      </c>
      <c r="AC2175" s="174" t="e">
        <f t="shared" si="343"/>
        <v>#REF!</v>
      </c>
      <c r="AD2175" s="175" t="e">
        <f>+#REF!+365*Y2175</f>
        <v>#REF!</v>
      </c>
      <c r="AE2175" s="176" t="e">
        <f t="shared" si="346"/>
        <v>#REF!</v>
      </c>
      <c r="AF2175" s="170" t="e">
        <f>+VLOOKUP(CONCATENATE(TEXT(W2175,"yyyy"),"-",TEXT(W2175,"mm")),#REF!,2,0)</f>
        <v>#REF!</v>
      </c>
      <c r="AG2175" s="177" t="e">
        <f>+(AC2175*(1+'INFLAC PROYECTADA'!$B$8)^(AE2175))/((1+DEMANDADO!AF2175)^(AE2175))</f>
        <v>#REF!</v>
      </c>
      <c r="AH2175" s="169">
        <f>(0.2*VLOOKUP(D2175,'%.'!$A$1:$B$4,2,FALSE))+(0.35*VLOOKUP(E2175,'%.'!$A$1:$B$4,2,FALSE))+(0.1*VLOOKUP(F2175,'%.'!$A$1:$B$4,2,FALSE))+(0.35*VLOOKUP(G2175,'%.'!$A$1:$B$4,2,FALSE))</f>
        <v>0.5</v>
      </c>
      <c r="AI2175" s="128" t="str">
        <f t="shared" si="347"/>
        <v>MEDIA</v>
      </c>
      <c r="AJ2175" s="128" t="str">
        <f t="shared" si="348"/>
        <v>Cuentas de Orden</v>
      </c>
      <c r="AK2175" s="178" t="e">
        <f t="shared" si="349"/>
        <v>#REF!</v>
      </c>
    </row>
    <row r="2176" spans="1:37" ht="30" customHeight="1" x14ac:dyDescent="0.25">
      <c r="A2176" s="115">
        <v>2175</v>
      </c>
      <c r="B2176" s="79" t="s">
        <v>4544</v>
      </c>
      <c r="C2176" s="94" t="s">
        <v>4604</v>
      </c>
      <c r="D2176" s="68" t="s">
        <v>1</v>
      </c>
      <c r="E2176" s="68" t="s">
        <v>1</v>
      </c>
      <c r="F2176" s="68" t="s">
        <v>1</v>
      </c>
      <c r="G2176" s="137" t="s">
        <v>1</v>
      </c>
      <c r="H2176" s="169">
        <f t="shared" si="339"/>
        <v>0.05</v>
      </c>
      <c r="I2176" s="170" t="str">
        <f t="shared" si="340"/>
        <v>REMOTA</v>
      </c>
      <c r="J2176" s="292">
        <v>17206648</v>
      </c>
      <c r="K2176" s="221">
        <v>0</v>
      </c>
      <c r="L2176" s="81" t="s">
        <v>129</v>
      </c>
      <c r="M2176" s="188"/>
      <c r="N2176" s="68" t="s">
        <v>405</v>
      </c>
      <c r="O2176" s="199">
        <v>0</v>
      </c>
      <c r="P2176" s="68">
        <v>2</v>
      </c>
      <c r="Q2176" s="81" t="s">
        <v>220</v>
      </c>
      <c r="R2176" s="68">
        <v>4204</v>
      </c>
      <c r="S2176" s="86" t="s">
        <v>4605</v>
      </c>
      <c r="T2176" s="68">
        <v>187714</v>
      </c>
      <c r="U2176" s="81" t="s">
        <v>171</v>
      </c>
      <c r="V2176" s="68" t="s">
        <v>4661</v>
      </c>
      <c r="W2176" s="171">
        <v>44074</v>
      </c>
      <c r="X2176" s="172" t="e">
        <f>+CONCATENATE(TEXT(#REF!,"yyyy"),"-",TEXT(#REF!,"mm"))</f>
        <v>#REF!</v>
      </c>
      <c r="Y2176" s="173" t="str">
        <f t="shared" si="344"/>
        <v>2</v>
      </c>
      <c r="Z2176" s="172" t="str">
        <f t="shared" si="345"/>
        <v>2020-07</v>
      </c>
      <c r="AA2176" s="170" t="e">
        <f>+VLOOKUP(Z2176,#REF!,2,FALSE)/VLOOKUP(X2176,#REF!,2,FALSE)</f>
        <v>#REF!</v>
      </c>
      <c r="AB2176" s="174" t="e">
        <f t="shared" si="342"/>
        <v>#REF!</v>
      </c>
      <c r="AC2176" s="174" t="e">
        <f t="shared" si="343"/>
        <v>#REF!</v>
      </c>
      <c r="AD2176" s="175" t="e">
        <f>+#REF!+365*Y2176</f>
        <v>#REF!</v>
      </c>
      <c r="AE2176" s="176" t="e">
        <f t="shared" si="346"/>
        <v>#REF!</v>
      </c>
      <c r="AF2176" s="170" t="e">
        <f>+VLOOKUP(CONCATENATE(TEXT(W2176,"yyyy"),"-",TEXT(W2176,"mm")),#REF!,2,0)</f>
        <v>#REF!</v>
      </c>
      <c r="AG2176" s="177" t="e">
        <f>+(AC2176*(1+'INFLAC PROYECTADA'!$B$8)^(AE2176))/((1+DEMANDADO!AF2176)^(AE2176))</f>
        <v>#REF!</v>
      </c>
      <c r="AH2176" s="169">
        <f>(0.2*VLOOKUP(D2176,'%.'!$A$1:$B$4,2,FALSE))+(0.35*VLOOKUP(E2176,'%.'!$A$1:$B$4,2,FALSE))+(0.1*VLOOKUP(F2176,'%.'!$A$1:$B$4,2,FALSE))+(0.35*VLOOKUP(G2176,'%.'!$A$1:$B$4,2,FALSE))</f>
        <v>0.05</v>
      </c>
      <c r="AI2176" s="128" t="str">
        <f t="shared" si="347"/>
        <v>REMOTA</v>
      </c>
      <c r="AJ2176" s="128" t="str">
        <f t="shared" si="348"/>
        <v>No se registra</v>
      </c>
      <c r="AK2176" s="178">
        <f t="shared" si="349"/>
        <v>0</v>
      </c>
    </row>
    <row r="2177" spans="1:37" ht="30" customHeight="1" x14ac:dyDescent="0.25">
      <c r="A2177" s="115">
        <v>2176</v>
      </c>
      <c r="B2177" s="79" t="s">
        <v>4674</v>
      </c>
      <c r="C2177" s="271" t="s">
        <v>4675</v>
      </c>
      <c r="D2177" s="86" t="s">
        <v>1</v>
      </c>
      <c r="E2177" s="86" t="s">
        <v>1</v>
      </c>
      <c r="F2177" s="86" t="s">
        <v>48</v>
      </c>
      <c r="G2177" s="86" t="s">
        <v>1</v>
      </c>
      <c r="H2177" s="169">
        <f t="shared" si="339"/>
        <v>9.5000000000000001E-2</v>
      </c>
      <c r="I2177" s="170" t="str">
        <f t="shared" si="340"/>
        <v>REMOTA</v>
      </c>
      <c r="J2177" s="292">
        <v>73854187</v>
      </c>
      <c r="K2177" s="221">
        <v>1</v>
      </c>
      <c r="L2177" s="86" t="s">
        <v>130</v>
      </c>
      <c r="M2177" s="188"/>
      <c r="N2177" s="87" t="s">
        <v>405</v>
      </c>
      <c r="O2177" s="188" t="s">
        <v>405</v>
      </c>
      <c r="P2177" s="86">
        <v>7</v>
      </c>
      <c r="Q2177" s="86" t="s">
        <v>164</v>
      </c>
      <c r="R2177" s="86">
        <v>1449</v>
      </c>
      <c r="S2177" s="86" t="s">
        <v>4846</v>
      </c>
      <c r="T2177" s="92">
        <v>170967</v>
      </c>
      <c r="U2177" s="86" t="s">
        <v>21</v>
      </c>
      <c r="V2177" s="133" t="s">
        <v>4847</v>
      </c>
      <c r="W2177" s="171">
        <v>44074</v>
      </c>
      <c r="X2177" s="172" t="e">
        <f>+CONCATENATE(TEXT(#REF!,"yyyy"),"-",TEXT(#REF!,"mm"))</f>
        <v>#REF!</v>
      </c>
      <c r="Y2177" s="173" t="str">
        <f t="shared" si="344"/>
        <v>7</v>
      </c>
      <c r="Z2177" s="172" t="str">
        <f t="shared" si="345"/>
        <v>2020-07</v>
      </c>
      <c r="AA2177" s="170" t="e">
        <f>+VLOOKUP(Z2177,#REF!,2,FALSE)/VLOOKUP(X2177,#REF!,2,FALSE)</f>
        <v>#REF!</v>
      </c>
      <c r="AB2177" s="174" t="e">
        <f t="shared" si="342"/>
        <v>#REF!</v>
      </c>
      <c r="AC2177" s="174" t="e">
        <f t="shared" si="343"/>
        <v>#REF!</v>
      </c>
      <c r="AD2177" s="175" t="e">
        <f>+#REF!+365*Y2177</f>
        <v>#REF!</v>
      </c>
      <c r="AE2177" s="176" t="e">
        <f t="shared" si="346"/>
        <v>#REF!</v>
      </c>
      <c r="AF2177" s="170" t="e">
        <f>+VLOOKUP(CONCATENATE(TEXT(W2177,"yyyy"),"-",TEXT(W2177,"mm")),#REF!,2,0)</f>
        <v>#REF!</v>
      </c>
      <c r="AG2177" s="177" t="e">
        <f>+(AC2177*(1+'INFLAC PROYECTADA'!$B$8)^(AE2177))/((1+DEMANDADO!AF2177)^(AE2177))</f>
        <v>#REF!</v>
      </c>
      <c r="AH2177" s="169">
        <f>(0.2*VLOOKUP(D2177,'%.'!$A$1:$B$4,2,FALSE))+(0.35*VLOOKUP(E2177,'%.'!$A$1:$B$4,2,FALSE))+(0.1*VLOOKUP(F2177,'%.'!$A$1:$B$4,2,FALSE))+(0.35*VLOOKUP(G2177,'%.'!$A$1:$B$4,2,FALSE))</f>
        <v>9.5000000000000001E-2</v>
      </c>
      <c r="AI2177" s="128" t="str">
        <f t="shared" si="347"/>
        <v>REMOTA</v>
      </c>
      <c r="AJ2177" s="128" t="str">
        <f t="shared" si="348"/>
        <v>No se registra</v>
      </c>
      <c r="AK2177" s="178">
        <f t="shared" si="349"/>
        <v>0</v>
      </c>
    </row>
    <row r="2178" spans="1:37" ht="30" customHeight="1" x14ac:dyDescent="0.25">
      <c r="A2178" s="115">
        <v>2177</v>
      </c>
      <c r="B2178" s="79" t="s">
        <v>4676</v>
      </c>
      <c r="C2178" s="151" t="s">
        <v>4677</v>
      </c>
      <c r="D2178" s="86" t="s">
        <v>1</v>
      </c>
      <c r="E2178" s="86" t="s">
        <v>1</v>
      </c>
      <c r="F2178" s="86" t="s">
        <v>48</v>
      </c>
      <c r="G2178" s="86" t="s">
        <v>1</v>
      </c>
      <c r="H2178" s="169">
        <f t="shared" ref="H2178:H2241" si="350">+IFERROR(AH2178,"")</f>
        <v>9.5000000000000001E-2</v>
      </c>
      <c r="I2178" s="170" t="str">
        <f t="shared" ref="I2178:I2241" si="351">+IFERROR(AI2178,"")</f>
        <v>REMOTA</v>
      </c>
      <c r="J2178" s="292">
        <v>3475626</v>
      </c>
      <c r="K2178" s="221">
        <v>1</v>
      </c>
      <c r="L2178" s="86" t="s">
        <v>130</v>
      </c>
      <c r="M2178" s="188"/>
      <c r="N2178" s="87" t="s">
        <v>405</v>
      </c>
      <c r="O2178" s="188" t="s">
        <v>405</v>
      </c>
      <c r="P2178" s="86">
        <v>7</v>
      </c>
      <c r="Q2178" s="86" t="s">
        <v>164</v>
      </c>
      <c r="R2178" s="86">
        <v>1449</v>
      </c>
      <c r="S2178" s="86" t="s">
        <v>4846</v>
      </c>
      <c r="T2178" s="92">
        <v>170967</v>
      </c>
      <c r="U2178" s="86" t="s">
        <v>171</v>
      </c>
      <c r="V2178" s="133" t="s">
        <v>4848</v>
      </c>
      <c r="W2178" s="171">
        <v>44074</v>
      </c>
      <c r="X2178" s="172" t="e">
        <f>+CONCATENATE(TEXT(#REF!,"yyyy"),"-",TEXT(#REF!,"mm"))</f>
        <v>#REF!</v>
      </c>
      <c r="Y2178" s="173" t="str">
        <f t="shared" si="344"/>
        <v>7</v>
      </c>
      <c r="Z2178" s="172" t="str">
        <f t="shared" si="345"/>
        <v>2020-07</v>
      </c>
      <c r="AA2178" s="170" t="e">
        <f>+VLOOKUP(Z2178,#REF!,2,FALSE)/VLOOKUP(X2178,#REF!,2,FALSE)</f>
        <v>#REF!</v>
      </c>
      <c r="AB2178" s="174" t="e">
        <f t="shared" si="342"/>
        <v>#REF!</v>
      </c>
      <c r="AC2178" s="174" t="e">
        <f t="shared" si="343"/>
        <v>#REF!</v>
      </c>
      <c r="AD2178" s="175" t="e">
        <f>+#REF!+365*Y2178</f>
        <v>#REF!</v>
      </c>
      <c r="AE2178" s="176" t="e">
        <f t="shared" si="346"/>
        <v>#REF!</v>
      </c>
      <c r="AF2178" s="170" t="e">
        <f>+VLOOKUP(CONCATENATE(TEXT(W2178,"yyyy"),"-",TEXT(W2178,"mm")),#REF!,2,0)</f>
        <v>#REF!</v>
      </c>
      <c r="AG2178" s="177" t="e">
        <f>+(AC2178*(1+'INFLAC PROYECTADA'!$B$8)^(AE2178))/((1+DEMANDADO!AF2178)^(AE2178))</f>
        <v>#REF!</v>
      </c>
      <c r="AH2178" s="169">
        <f>(0.2*VLOOKUP(D2178,'%.'!$A$1:$B$4,2,FALSE))+(0.35*VLOOKUP(E2178,'%.'!$A$1:$B$4,2,FALSE))+(0.1*VLOOKUP(F2178,'%.'!$A$1:$B$4,2,FALSE))+(0.35*VLOOKUP(G2178,'%.'!$A$1:$B$4,2,FALSE))</f>
        <v>9.5000000000000001E-2</v>
      </c>
      <c r="AI2178" s="128" t="str">
        <f t="shared" si="347"/>
        <v>REMOTA</v>
      </c>
      <c r="AJ2178" s="128" t="str">
        <f t="shared" si="348"/>
        <v>No se registra</v>
      </c>
      <c r="AK2178" s="178">
        <f t="shared" si="349"/>
        <v>0</v>
      </c>
    </row>
    <row r="2179" spans="1:37" ht="30" customHeight="1" x14ac:dyDescent="0.25">
      <c r="A2179" s="115">
        <v>2178</v>
      </c>
      <c r="B2179" s="79" t="s">
        <v>4678</v>
      </c>
      <c r="C2179" s="271" t="s">
        <v>4679</v>
      </c>
      <c r="D2179" s="86" t="s">
        <v>1</v>
      </c>
      <c r="E2179" s="86" t="s">
        <v>1</v>
      </c>
      <c r="F2179" s="86" t="s">
        <v>48</v>
      </c>
      <c r="G2179" s="86" t="s">
        <v>1</v>
      </c>
      <c r="H2179" s="169">
        <f t="shared" si="350"/>
        <v>9.5000000000000001E-2</v>
      </c>
      <c r="I2179" s="170" t="str">
        <f t="shared" si="351"/>
        <v>REMOTA</v>
      </c>
      <c r="J2179" s="292">
        <v>15000000</v>
      </c>
      <c r="K2179" s="221">
        <v>1</v>
      </c>
      <c r="L2179" s="86" t="s">
        <v>130</v>
      </c>
      <c r="M2179" s="188"/>
      <c r="N2179" s="87" t="s">
        <v>405</v>
      </c>
      <c r="O2179" s="188" t="s">
        <v>405</v>
      </c>
      <c r="P2179" s="86">
        <v>7</v>
      </c>
      <c r="Q2179" s="86" t="s">
        <v>164</v>
      </c>
      <c r="R2179" s="86">
        <v>1449</v>
      </c>
      <c r="S2179" s="86" t="s">
        <v>4846</v>
      </c>
      <c r="T2179" s="92">
        <v>170967</v>
      </c>
      <c r="U2179" s="86" t="s">
        <v>76</v>
      </c>
      <c r="V2179" s="133" t="s">
        <v>4849</v>
      </c>
      <c r="W2179" s="171">
        <v>44074</v>
      </c>
      <c r="X2179" s="172" t="e">
        <f>+CONCATENATE(TEXT(#REF!,"yyyy"),"-",TEXT(#REF!,"mm"))</f>
        <v>#REF!</v>
      </c>
      <c r="Y2179" s="173" t="str">
        <f t="shared" ref="Y2179:Y2242" si="352">+TRIM(LEFT(P2179,2))</f>
        <v>7</v>
      </c>
      <c r="Z2179" s="172" t="str">
        <f t="shared" ref="Z2179:Z2242" si="353">CONCATENATE(YEAR(EDATE(W2179,-1)),"-",TEXT(MONTH(EDATE(W2179,-1)),"00"))</f>
        <v>2020-07</v>
      </c>
      <c r="AA2179" s="170" t="e">
        <f>+VLOOKUP(Z2179,#REF!,2,FALSE)/VLOOKUP(X2179,#REF!,2,FALSE)</f>
        <v>#REF!</v>
      </c>
      <c r="AB2179" s="174" t="e">
        <f t="shared" si="342"/>
        <v>#REF!</v>
      </c>
      <c r="AC2179" s="174" t="e">
        <f t="shared" si="343"/>
        <v>#REF!</v>
      </c>
      <c r="AD2179" s="175" t="e">
        <f>+#REF!+365*Y2179</f>
        <v>#REF!</v>
      </c>
      <c r="AE2179" s="176" t="e">
        <f t="shared" ref="AE2179:AE2242" si="354">+(AD2179-W2179)/365</f>
        <v>#REF!</v>
      </c>
      <c r="AF2179" s="170" t="e">
        <f>+VLOOKUP(CONCATENATE(TEXT(W2179,"yyyy"),"-",TEXT(W2179,"mm")),#REF!,2,0)</f>
        <v>#REF!</v>
      </c>
      <c r="AG2179" s="177" t="e">
        <f>+(AC2179*(1+'INFLAC PROYECTADA'!$B$8)^(AE2179))/((1+DEMANDADO!AF2179)^(AE2179))</f>
        <v>#REF!</v>
      </c>
      <c r="AH2179" s="169">
        <f>(0.2*VLOOKUP(D2179,'%.'!$A$1:$B$4,2,FALSE))+(0.35*VLOOKUP(E2179,'%.'!$A$1:$B$4,2,FALSE))+(0.1*VLOOKUP(F2179,'%.'!$A$1:$B$4,2,FALSE))+(0.35*VLOOKUP(G2179,'%.'!$A$1:$B$4,2,FALSE))</f>
        <v>9.5000000000000001E-2</v>
      </c>
      <c r="AI2179" s="128" t="str">
        <f t="shared" ref="AI2179:AI2242" si="355">+IF(AH2179&gt;0.5,"ALTA",IF(AH2179&gt;0.25,"MEDIA",IF(AH2179&gt;=0.1,"BAJA",IF(AH2179&lt;0.1,"REMOTA"))))</f>
        <v>REMOTA</v>
      </c>
      <c r="AJ2179" s="128" t="str">
        <f t="shared" ref="AJ2179:AJ2242" si="356">+IF(M2179&gt;0,"Provisión contable",IF(AH2179&gt;50%,"Provisión contable",IF(AH2179&lt;10%,"No se registra","Cuentas de Orden")))</f>
        <v>No se registra</v>
      </c>
      <c r="AK2179" s="178">
        <f t="shared" ref="AK2179:AK2242" si="357">+IF(M2179&gt;0,M2179,IF(AJ2179="Provisión Contable",AG2179,0)+IF(AJ2179="Cuentas de Orden",AG2179,0))</f>
        <v>0</v>
      </c>
    </row>
    <row r="2180" spans="1:37" ht="30" customHeight="1" x14ac:dyDescent="0.25">
      <c r="A2180" s="115">
        <v>2179</v>
      </c>
      <c r="B2180" s="79" t="s">
        <v>4680</v>
      </c>
      <c r="C2180" s="271" t="s">
        <v>4681</v>
      </c>
      <c r="D2180" s="86" t="s">
        <v>1</v>
      </c>
      <c r="E2180" s="86" t="s">
        <v>1</v>
      </c>
      <c r="F2180" s="86" t="s">
        <v>48</v>
      </c>
      <c r="G2180" s="86" t="s">
        <v>1</v>
      </c>
      <c r="H2180" s="169">
        <f t="shared" si="350"/>
        <v>9.5000000000000001E-2</v>
      </c>
      <c r="I2180" s="170" t="str">
        <f t="shared" si="351"/>
        <v>REMOTA</v>
      </c>
      <c r="J2180" s="292">
        <v>15000000</v>
      </c>
      <c r="K2180" s="221">
        <v>1</v>
      </c>
      <c r="L2180" s="86" t="s">
        <v>133</v>
      </c>
      <c r="M2180" s="188"/>
      <c r="N2180" s="87" t="s">
        <v>405</v>
      </c>
      <c r="O2180" s="188" t="s">
        <v>405</v>
      </c>
      <c r="P2180" s="86">
        <v>7</v>
      </c>
      <c r="Q2180" s="86" t="s">
        <v>164</v>
      </c>
      <c r="R2180" s="86">
        <v>1449</v>
      </c>
      <c r="S2180" s="86" t="s">
        <v>4846</v>
      </c>
      <c r="T2180" s="92">
        <v>170967</v>
      </c>
      <c r="U2180" s="86" t="s">
        <v>76</v>
      </c>
      <c r="V2180" s="133" t="s">
        <v>4850</v>
      </c>
      <c r="W2180" s="171">
        <v>44074</v>
      </c>
      <c r="X2180" s="172" t="e">
        <f>+CONCATENATE(TEXT(#REF!,"yyyy"),"-",TEXT(#REF!,"mm"))</f>
        <v>#REF!</v>
      </c>
      <c r="Y2180" s="173" t="str">
        <f t="shared" si="352"/>
        <v>7</v>
      </c>
      <c r="Z2180" s="172" t="str">
        <f t="shared" si="353"/>
        <v>2020-07</v>
      </c>
      <c r="AA2180" s="170" t="e">
        <f>+VLOOKUP(Z2180,#REF!,2,FALSE)/VLOOKUP(X2180,#REF!,2,FALSE)</f>
        <v>#REF!</v>
      </c>
      <c r="AB2180" s="174" t="e">
        <f t="shared" si="342"/>
        <v>#REF!</v>
      </c>
      <c r="AC2180" s="174" t="e">
        <f t="shared" si="343"/>
        <v>#REF!</v>
      </c>
      <c r="AD2180" s="175" t="e">
        <f>+#REF!+365*Y2180</f>
        <v>#REF!</v>
      </c>
      <c r="AE2180" s="176" t="e">
        <f t="shared" si="354"/>
        <v>#REF!</v>
      </c>
      <c r="AF2180" s="170" t="e">
        <f>+VLOOKUP(CONCATENATE(TEXT(W2180,"yyyy"),"-",TEXT(W2180,"mm")),#REF!,2,0)</f>
        <v>#REF!</v>
      </c>
      <c r="AG2180" s="177" t="e">
        <f>+(AC2180*(1+'INFLAC PROYECTADA'!$B$8)^(AE2180))/((1+DEMANDADO!AF2180)^(AE2180))</f>
        <v>#REF!</v>
      </c>
      <c r="AH2180" s="169">
        <f>(0.2*VLOOKUP(D2180,'%.'!$A$1:$B$4,2,FALSE))+(0.35*VLOOKUP(E2180,'%.'!$A$1:$B$4,2,FALSE))+(0.1*VLOOKUP(F2180,'%.'!$A$1:$B$4,2,FALSE))+(0.35*VLOOKUP(G2180,'%.'!$A$1:$B$4,2,FALSE))</f>
        <v>9.5000000000000001E-2</v>
      </c>
      <c r="AI2180" s="128" t="str">
        <f t="shared" si="355"/>
        <v>REMOTA</v>
      </c>
      <c r="AJ2180" s="128" t="str">
        <f t="shared" si="356"/>
        <v>No se registra</v>
      </c>
      <c r="AK2180" s="178">
        <f t="shared" si="357"/>
        <v>0</v>
      </c>
    </row>
    <row r="2181" spans="1:37" ht="30" customHeight="1" x14ac:dyDescent="0.25">
      <c r="A2181" s="115">
        <v>2180</v>
      </c>
      <c r="B2181" s="79" t="s">
        <v>4682</v>
      </c>
      <c r="C2181" s="271" t="s">
        <v>4683</v>
      </c>
      <c r="D2181" s="86" t="s">
        <v>1</v>
      </c>
      <c r="E2181" s="86" t="s">
        <v>1</v>
      </c>
      <c r="F2181" s="86" t="s">
        <v>48</v>
      </c>
      <c r="G2181" s="86" t="s">
        <v>1</v>
      </c>
      <c r="H2181" s="169">
        <f t="shared" si="350"/>
        <v>9.5000000000000001E-2</v>
      </c>
      <c r="I2181" s="170" t="str">
        <f t="shared" si="351"/>
        <v>REMOTA</v>
      </c>
      <c r="J2181" s="292">
        <v>50000000</v>
      </c>
      <c r="K2181" s="221">
        <v>1</v>
      </c>
      <c r="L2181" s="86" t="s">
        <v>132</v>
      </c>
      <c r="M2181" s="188"/>
      <c r="N2181" s="87" t="s">
        <v>405</v>
      </c>
      <c r="O2181" s="188" t="s">
        <v>405</v>
      </c>
      <c r="P2181" s="86">
        <v>7</v>
      </c>
      <c r="Q2181" s="86" t="s">
        <v>164</v>
      </c>
      <c r="R2181" s="86">
        <v>1449</v>
      </c>
      <c r="S2181" s="86" t="s">
        <v>4846</v>
      </c>
      <c r="T2181" s="92">
        <v>170967</v>
      </c>
      <c r="U2181" s="86" t="s">
        <v>171</v>
      </c>
      <c r="V2181" s="133" t="s">
        <v>4851</v>
      </c>
      <c r="W2181" s="171">
        <v>44074</v>
      </c>
      <c r="X2181" s="172" t="e">
        <f>+CONCATENATE(TEXT(#REF!,"yyyy"),"-",TEXT(#REF!,"mm"))</f>
        <v>#REF!</v>
      </c>
      <c r="Y2181" s="173" t="str">
        <f t="shared" si="352"/>
        <v>7</v>
      </c>
      <c r="Z2181" s="172" t="str">
        <f t="shared" si="353"/>
        <v>2020-07</v>
      </c>
      <c r="AA2181" s="170" t="e">
        <f>+VLOOKUP(Z2181,#REF!,2,FALSE)/VLOOKUP(X2181,#REF!,2,FALSE)</f>
        <v>#REF!</v>
      </c>
      <c r="AB2181" s="174" t="e">
        <f t="shared" si="342"/>
        <v>#REF!</v>
      </c>
      <c r="AC2181" s="174" t="e">
        <f t="shared" si="343"/>
        <v>#REF!</v>
      </c>
      <c r="AD2181" s="175" t="e">
        <f>+#REF!+365*Y2181</f>
        <v>#REF!</v>
      </c>
      <c r="AE2181" s="176" t="e">
        <f t="shared" si="354"/>
        <v>#REF!</v>
      </c>
      <c r="AF2181" s="170" t="e">
        <f>+VLOOKUP(CONCATENATE(TEXT(W2181,"yyyy"),"-",TEXT(W2181,"mm")),#REF!,2,0)</f>
        <v>#REF!</v>
      </c>
      <c r="AG2181" s="177" t="e">
        <f>+(AC2181*(1+'INFLAC PROYECTADA'!$B$8)^(AE2181))/((1+DEMANDADO!AF2181)^(AE2181))</f>
        <v>#REF!</v>
      </c>
      <c r="AH2181" s="169">
        <f>(0.2*VLOOKUP(D2181,'%.'!$A$1:$B$4,2,FALSE))+(0.35*VLOOKUP(E2181,'%.'!$A$1:$B$4,2,FALSE))+(0.1*VLOOKUP(F2181,'%.'!$A$1:$B$4,2,FALSE))+(0.35*VLOOKUP(G2181,'%.'!$A$1:$B$4,2,FALSE))</f>
        <v>9.5000000000000001E-2</v>
      </c>
      <c r="AI2181" s="128" t="str">
        <f t="shared" si="355"/>
        <v>REMOTA</v>
      </c>
      <c r="AJ2181" s="128" t="str">
        <f t="shared" si="356"/>
        <v>No se registra</v>
      </c>
      <c r="AK2181" s="178">
        <f t="shared" si="357"/>
        <v>0</v>
      </c>
    </row>
    <row r="2182" spans="1:37" ht="30" customHeight="1" x14ac:dyDescent="0.25">
      <c r="A2182" s="115">
        <v>2181</v>
      </c>
      <c r="B2182" s="87" t="s">
        <v>4684</v>
      </c>
      <c r="C2182" s="272" t="s">
        <v>4685</v>
      </c>
      <c r="D2182" s="86" t="s">
        <v>48</v>
      </c>
      <c r="E2182" s="86" t="s">
        <v>1</v>
      </c>
      <c r="F2182" s="86" t="s">
        <v>48</v>
      </c>
      <c r="G2182" s="86" t="s">
        <v>48</v>
      </c>
      <c r="H2182" s="169">
        <f t="shared" si="350"/>
        <v>0.34250000000000003</v>
      </c>
      <c r="I2182" s="170" t="str">
        <f t="shared" si="351"/>
        <v>MEDIA</v>
      </c>
      <c r="J2182" s="292">
        <v>414145187.38999999</v>
      </c>
      <c r="K2182" s="221">
        <v>1</v>
      </c>
      <c r="L2182" s="86" t="s">
        <v>130</v>
      </c>
      <c r="M2182" s="188"/>
      <c r="N2182" s="87" t="s">
        <v>405</v>
      </c>
      <c r="O2182" s="188" t="s">
        <v>405</v>
      </c>
      <c r="P2182" s="86">
        <v>7</v>
      </c>
      <c r="Q2182" s="86" t="s">
        <v>164</v>
      </c>
      <c r="R2182" s="86">
        <v>1449</v>
      </c>
      <c r="S2182" s="86" t="s">
        <v>4846</v>
      </c>
      <c r="T2182" s="92">
        <v>170967</v>
      </c>
      <c r="U2182" s="86" t="s">
        <v>170</v>
      </c>
      <c r="V2182" s="133" t="s">
        <v>4852</v>
      </c>
      <c r="W2182" s="171">
        <v>44074</v>
      </c>
      <c r="X2182" s="172" t="e">
        <f>+CONCATENATE(TEXT(#REF!,"yyyy"),"-",TEXT(#REF!,"mm"))</f>
        <v>#REF!</v>
      </c>
      <c r="Y2182" s="173" t="str">
        <f t="shared" si="352"/>
        <v>7</v>
      </c>
      <c r="Z2182" s="172" t="str">
        <f t="shared" si="353"/>
        <v>2020-07</v>
      </c>
      <c r="AA2182" s="170" t="e">
        <f>+VLOOKUP(Z2182,#REF!,2,FALSE)/VLOOKUP(X2182,#REF!,2,FALSE)</f>
        <v>#REF!</v>
      </c>
      <c r="AB2182" s="174" t="e">
        <f t="shared" si="342"/>
        <v>#REF!</v>
      </c>
      <c r="AC2182" s="174" t="e">
        <f t="shared" si="343"/>
        <v>#REF!</v>
      </c>
      <c r="AD2182" s="175" t="e">
        <f>+#REF!+365*Y2182</f>
        <v>#REF!</v>
      </c>
      <c r="AE2182" s="176" t="e">
        <f t="shared" si="354"/>
        <v>#REF!</v>
      </c>
      <c r="AF2182" s="170" t="e">
        <f>+VLOOKUP(CONCATENATE(TEXT(W2182,"yyyy"),"-",TEXT(W2182,"mm")),#REF!,2,0)</f>
        <v>#REF!</v>
      </c>
      <c r="AG2182" s="177" t="e">
        <f>+(AC2182*(1+'INFLAC PROYECTADA'!$B$8)^(AE2182))/((1+DEMANDADO!AF2182)^(AE2182))</f>
        <v>#REF!</v>
      </c>
      <c r="AH2182" s="169">
        <f>(0.2*VLOOKUP(D2182,'%.'!$A$1:$B$4,2,FALSE))+(0.35*VLOOKUP(E2182,'%.'!$A$1:$B$4,2,FALSE))+(0.1*VLOOKUP(F2182,'%.'!$A$1:$B$4,2,FALSE))+(0.35*VLOOKUP(G2182,'%.'!$A$1:$B$4,2,FALSE))</f>
        <v>0.34250000000000003</v>
      </c>
      <c r="AI2182" s="128" t="str">
        <f t="shared" si="355"/>
        <v>MEDIA</v>
      </c>
      <c r="AJ2182" s="128" t="str">
        <f t="shared" si="356"/>
        <v>Cuentas de Orden</v>
      </c>
      <c r="AK2182" s="178" t="e">
        <f t="shared" si="357"/>
        <v>#REF!</v>
      </c>
    </row>
    <row r="2183" spans="1:37" ht="30" customHeight="1" x14ac:dyDescent="0.25">
      <c r="A2183" s="115">
        <v>2182</v>
      </c>
      <c r="B2183" s="87" t="s">
        <v>4686</v>
      </c>
      <c r="C2183" s="271" t="s">
        <v>4687</v>
      </c>
      <c r="D2183" s="86" t="s">
        <v>48</v>
      </c>
      <c r="E2183" s="86" t="s">
        <v>1</v>
      </c>
      <c r="F2183" s="86" t="s">
        <v>48</v>
      </c>
      <c r="G2183" s="86" t="s">
        <v>48</v>
      </c>
      <c r="H2183" s="169">
        <f t="shared" si="350"/>
        <v>0.34250000000000003</v>
      </c>
      <c r="I2183" s="170" t="str">
        <f t="shared" si="351"/>
        <v>MEDIA</v>
      </c>
      <c r="J2183" s="292">
        <v>81148870</v>
      </c>
      <c r="K2183" s="221">
        <v>1</v>
      </c>
      <c r="L2183" s="86" t="s">
        <v>130</v>
      </c>
      <c r="M2183" s="188"/>
      <c r="N2183" s="87" t="s">
        <v>405</v>
      </c>
      <c r="O2183" s="188" t="s">
        <v>405</v>
      </c>
      <c r="P2183" s="86">
        <v>7</v>
      </c>
      <c r="Q2183" s="86" t="s">
        <v>164</v>
      </c>
      <c r="R2183" s="86">
        <v>1449</v>
      </c>
      <c r="S2183" s="86" t="s">
        <v>4846</v>
      </c>
      <c r="T2183" s="92">
        <v>170967</v>
      </c>
      <c r="U2183" s="86" t="s">
        <v>170</v>
      </c>
      <c r="V2183" s="133" t="s">
        <v>4853</v>
      </c>
      <c r="W2183" s="171">
        <v>44074</v>
      </c>
      <c r="X2183" s="172" t="e">
        <f>+CONCATENATE(TEXT(#REF!,"yyyy"),"-",TEXT(#REF!,"mm"))</f>
        <v>#REF!</v>
      </c>
      <c r="Y2183" s="173" t="str">
        <f t="shared" si="352"/>
        <v>7</v>
      </c>
      <c r="Z2183" s="172" t="str">
        <f t="shared" si="353"/>
        <v>2020-07</v>
      </c>
      <c r="AA2183" s="170" t="e">
        <f>+VLOOKUP(Z2183,#REF!,2,FALSE)/VLOOKUP(X2183,#REF!,2,FALSE)</f>
        <v>#REF!</v>
      </c>
      <c r="AB2183" s="174" t="e">
        <f t="shared" si="342"/>
        <v>#REF!</v>
      </c>
      <c r="AC2183" s="174" t="e">
        <f t="shared" si="343"/>
        <v>#REF!</v>
      </c>
      <c r="AD2183" s="175" t="e">
        <f>+#REF!+365*Y2183</f>
        <v>#REF!</v>
      </c>
      <c r="AE2183" s="176" t="e">
        <f t="shared" si="354"/>
        <v>#REF!</v>
      </c>
      <c r="AF2183" s="170" t="e">
        <f>+VLOOKUP(CONCATENATE(TEXT(W2183,"yyyy"),"-",TEXT(W2183,"mm")),#REF!,2,0)</f>
        <v>#REF!</v>
      </c>
      <c r="AG2183" s="177" t="e">
        <f>+(AC2183*(1+'INFLAC PROYECTADA'!$B$8)^(AE2183))/((1+DEMANDADO!AF2183)^(AE2183))</f>
        <v>#REF!</v>
      </c>
      <c r="AH2183" s="169">
        <f>(0.2*VLOOKUP(D2183,'%.'!$A$1:$B$4,2,FALSE))+(0.35*VLOOKUP(E2183,'%.'!$A$1:$B$4,2,FALSE))+(0.1*VLOOKUP(F2183,'%.'!$A$1:$B$4,2,FALSE))+(0.35*VLOOKUP(G2183,'%.'!$A$1:$B$4,2,FALSE))</f>
        <v>0.34250000000000003</v>
      </c>
      <c r="AI2183" s="128" t="str">
        <f t="shared" si="355"/>
        <v>MEDIA</v>
      </c>
      <c r="AJ2183" s="128" t="str">
        <f t="shared" si="356"/>
        <v>Cuentas de Orden</v>
      </c>
      <c r="AK2183" s="178" t="e">
        <f t="shared" si="357"/>
        <v>#REF!</v>
      </c>
    </row>
    <row r="2184" spans="1:37" ht="30" customHeight="1" x14ac:dyDescent="0.25">
      <c r="A2184" s="115">
        <v>2183</v>
      </c>
      <c r="B2184" s="79" t="s">
        <v>4688</v>
      </c>
      <c r="C2184" s="95" t="s">
        <v>4689</v>
      </c>
      <c r="D2184" s="86" t="s">
        <v>48</v>
      </c>
      <c r="E2184" s="86" t="s">
        <v>1</v>
      </c>
      <c r="F2184" s="86" t="s">
        <v>48</v>
      </c>
      <c r="G2184" s="86" t="s">
        <v>48</v>
      </c>
      <c r="H2184" s="169">
        <f t="shared" si="350"/>
        <v>0.34250000000000003</v>
      </c>
      <c r="I2184" s="170" t="str">
        <f t="shared" si="351"/>
        <v>MEDIA</v>
      </c>
      <c r="J2184" s="292">
        <v>1166811394</v>
      </c>
      <c r="K2184" s="221">
        <v>1</v>
      </c>
      <c r="L2184" s="86" t="s">
        <v>130</v>
      </c>
      <c r="M2184" s="188"/>
      <c r="N2184" s="87" t="s">
        <v>405</v>
      </c>
      <c r="O2184" s="188" t="s">
        <v>405</v>
      </c>
      <c r="P2184" s="86">
        <v>7</v>
      </c>
      <c r="Q2184" s="86" t="s">
        <v>164</v>
      </c>
      <c r="R2184" s="86">
        <v>1449</v>
      </c>
      <c r="S2184" s="86" t="s">
        <v>4846</v>
      </c>
      <c r="T2184" s="92">
        <v>170967</v>
      </c>
      <c r="U2184" s="86" t="s">
        <v>170</v>
      </c>
      <c r="V2184" s="133" t="s">
        <v>4854</v>
      </c>
      <c r="W2184" s="171">
        <v>44074</v>
      </c>
      <c r="X2184" s="172" t="e">
        <f>+CONCATENATE(TEXT(#REF!,"yyyy"),"-",TEXT(#REF!,"mm"))</f>
        <v>#REF!</v>
      </c>
      <c r="Y2184" s="173" t="str">
        <f t="shared" si="352"/>
        <v>7</v>
      </c>
      <c r="Z2184" s="172" t="str">
        <f t="shared" si="353"/>
        <v>2020-07</v>
      </c>
      <c r="AA2184" s="170" t="e">
        <f>+VLOOKUP(Z2184,#REF!,2,FALSE)/VLOOKUP(X2184,#REF!,2,FALSE)</f>
        <v>#REF!</v>
      </c>
      <c r="AB2184" s="174" t="e">
        <f t="shared" si="342"/>
        <v>#REF!</v>
      </c>
      <c r="AC2184" s="174" t="e">
        <f t="shared" si="343"/>
        <v>#REF!</v>
      </c>
      <c r="AD2184" s="175" t="e">
        <f>+#REF!+365*Y2184</f>
        <v>#REF!</v>
      </c>
      <c r="AE2184" s="176" t="e">
        <f t="shared" si="354"/>
        <v>#REF!</v>
      </c>
      <c r="AF2184" s="170" t="e">
        <f>+VLOOKUP(CONCATENATE(TEXT(W2184,"yyyy"),"-",TEXT(W2184,"mm")),#REF!,2,0)</f>
        <v>#REF!</v>
      </c>
      <c r="AG2184" s="177" t="e">
        <f>+(AC2184*(1+'INFLAC PROYECTADA'!$B$8)^(AE2184))/((1+DEMANDADO!AF2184)^(AE2184))</f>
        <v>#REF!</v>
      </c>
      <c r="AH2184" s="169">
        <f>(0.2*VLOOKUP(D2184,'%.'!$A$1:$B$4,2,FALSE))+(0.35*VLOOKUP(E2184,'%.'!$A$1:$B$4,2,FALSE))+(0.1*VLOOKUP(F2184,'%.'!$A$1:$B$4,2,FALSE))+(0.35*VLOOKUP(G2184,'%.'!$A$1:$B$4,2,FALSE))</f>
        <v>0.34250000000000003</v>
      </c>
      <c r="AI2184" s="128" t="str">
        <f t="shared" si="355"/>
        <v>MEDIA</v>
      </c>
      <c r="AJ2184" s="128" t="str">
        <f t="shared" si="356"/>
        <v>Cuentas de Orden</v>
      </c>
      <c r="AK2184" s="178" t="e">
        <f t="shared" si="357"/>
        <v>#REF!</v>
      </c>
    </row>
    <row r="2185" spans="1:37" ht="30" customHeight="1" x14ac:dyDescent="0.25">
      <c r="A2185" s="115">
        <v>2184</v>
      </c>
      <c r="B2185" s="79" t="s">
        <v>4690</v>
      </c>
      <c r="C2185" s="271" t="s">
        <v>4691</v>
      </c>
      <c r="D2185" s="86" t="s">
        <v>48</v>
      </c>
      <c r="E2185" s="86" t="s">
        <v>1</v>
      </c>
      <c r="F2185" s="86" t="s">
        <v>0</v>
      </c>
      <c r="G2185" s="86" t="s">
        <v>48</v>
      </c>
      <c r="H2185" s="169">
        <f t="shared" si="350"/>
        <v>0.39250000000000002</v>
      </c>
      <c r="I2185" s="170" t="str">
        <f t="shared" si="351"/>
        <v>MEDIA</v>
      </c>
      <c r="J2185" s="292">
        <v>30316663</v>
      </c>
      <c r="K2185" s="221">
        <v>0.98</v>
      </c>
      <c r="L2185" s="86" t="s">
        <v>129</v>
      </c>
      <c r="M2185" s="188"/>
      <c r="N2185" s="87" t="s">
        <v>405</v>
      </c>
      <c r="O2185" s="188" t="s">
        <v>405</v>
      </c>
      <c r="P2185" s="86">
        <v>7</v>
      </c>
      <c r="Q2185" s="86" t="s">
        <v>164</v>
      </c>
      <c r="R2185" s="86">
        <v>1449</v>
      </c>
      <c r="S2185" s="86" t="s">
        <v>4846</v>
      </c>
      <c r="T2185" s="92">
        <v>170967</v>
      </c>
      <c r="U2185" s="86" t="s">
        <v>171</v>
      </c>
      <c r="V2185" s="133" t="s">
        <v>4855</v>
      </c>
      <c r="W2185" s="171">
        <v>44074</v>
      </c>
      <c r="X2185" s="172" t="e">
        <f>+CONCATENATE(TEXT(#REF!,"yyyy"),"-",TEXT(#REF!,"mm"))</f>
        <v>#REF!</v>
      </c>
      <c r="Y2185" s="173" t="str">
        <f t="shared" si="352"/>
        <v>7</v>
      </c>
      <c r="Z2185" s="172" t="str">
        <f t="shared" si="353"/>
        <v>2020-07</v>
      </c>
      <c r="AA2185" s="170" t="e">
        <f>+VLOOKUP(Z2185,#REF!,2,FALSE)/VLOOKUP(X2185,#REF!,2,FALSE)</f>
        <v>#REF!</v>
      </c>
      <c r="AB2185" s="174" t="e">
        <f t="shared" si="342"/>
        <v>#REF!</v>
      </c>
      <c r="AC2185" s="174" t="e">
        <f t="shared" si="343"/>
        <v>#REF!</v>
      </c>
      <c r="AD2185" s="175" t="e">
        <f>+#REF!+365*Y2185</f>
        <v>#REF!</v>
      </c>
      <c r="AE2185" s="176" t="e">
        <f t="shared" si="354"/>
        <v>#REF!</v>
      </c>
      <c r="AF2185" s="170" t="e">
        <f>+VLOOKUP(CONCATENATE(TEXT(W2185,"yyyy"),"-",TEXT(W2185,"mm")),#REF!,2,0)</f>
        <v>#REF!</v>
      </c>
      <c r="AG2185" s="177" t="e">
        <f>+(AC2185*(1+'INFLAC PROYECTADA'!$B$8)^(AE2185))/((1+DEMANDADO!AF2185)^(AE2185))</f>
        <v>#REF!</v>
      </c>
      <c r="AH2185" s="169">
        <f>(0.2*VLOOKUP(D2185,'%.'!$A$1:$B$4,2,FALSE))+(0.35*VLOOKUP(E2185,'%.'!$A$1:$B$4,2,FALSE))+(0.1*VLOOKUP(F2185,'%.'!$A$1:$B$4,2,FALSE))+(0.35*VLOOKUP(G2185,'%.'!$A$1:$B$4,2,FALSE))</f>
        <v>0.39250000000000002</v>
      </c>
      <c r="AI2185" s="128" t="str">
        <f t="shared" si="355"/>
        <v>MEDIA</v>
      </c>
      <c r="AJ2185" s="128" t="str">
        <f t="shared" si="356"/>
        <v>Cuentas de Orden</v>
      </c>
      <c r="AK2185" s="178" t="e">
        <f t="shared" si="357"/>
        <v>#REF!</v>
      </c>
    </row>
    <row r="2186" spans="1:37" ht="30" customHeight="1" x14ac:dyDescent="0.25">
      <c r="A2186" s="115">
        <v>2185</v>
      </c>
      <c r="B2186" s="79" t="s">
        <v>4692</v>
      </c>
      <c r="C2186" s="271" t="s">
        <v>4693</v>
      </c>
      <c r="D2186" s="86" t="s">
        <v>48</v>
      </c>
      <c r="E2186" s="86" t="s">
        <v>1</v>
      </c>
      <c r="F2186" s="86" t="s">
        <v>0</v>
      </c>
      <c r="G2186" s="86" t="s">
        <v>48</v>
      </c>
      <c r="H2186" s="169">
        <f t="shared" si="350"/>
        <v>0.39250000000000002</v>
      </c>
      <c r="I2186" s="170" t="str">
        <f t="shared" si="351"/>
        <v>MEDIA</v>
      </c>
      <c r="J2186" s="292">
        <v>25348500</v>
      </c>
      <c r="K2186" s="221">
        <v>0.98</v>
      </c>
      <c r="L2186" s="86" t="s">
        <v>134</v>
      </c>
      <c r="M2186" s="188"/>
      <c r="N2186" s="87" t="s">
        <v>405</v>
      </c>
      <c r="O2186" s="188" t="s">
        <v>405</v>
      </c>
      <c r="P2186" s="86">
        <v>7</v>
      </c>
      <c r="Q2186" s="86" t="s">
        <v>164</v>
      </c>
      <c r="R2186" s="86">
        <v>1449</v>
      </c>
      <c r="S2186" s="86" t="s">
        <v>4846</v>
      </c>
      <c r="T2186" s="92">
        <v>170967</v>
      </c>
      <c r="U2186" s="86" t="s">
        <v>171</v>
      </c>
      <c r="V2186" s="133" t="s">
        <v>4856</v>
      </c>
      <c r="W2186" s="171">
        <v>44074</v>
      </c>
      <c r="X2186" s="172" t="e">
        <f>+CONCATENATE(TEXT(#REF!,"yyyy"),"-",TEXT(#REF!,"mm"))</f>
        <v>#REF!</v>
      </c>
      <c r="Y2186" s="173" t="str">
        <f t="shared" si="352"/>
        <v>7</v>
      </c>
      <c r="Z2186" s="172" t="str">
        <f t="shared" si="353"/>
        <v>2020-07</v>
      </c>
      <c r="AA2186" s="170" t="e">
        <f>+VLOOKUP(Z2186,#REF!,2,FALSE)/VLOOKUP(X2186,#REF!,2,FALSE)</f>
        <v>#REF!</v>
      </c>
      <c r="AB2186" s="174" t="e">
        <f t="shared" si="342"/>
        <v>#REF!</v>
      </c>
      <c r="AC2186" s="174" t="e">
        <f t="shared" si="343"/>
        <v>#REF!</v>
      </c>
      <c r="AD2186" s="175" t="e">
        <f>+#REF!+365*Y2186</f>
        <v>#REF!</v>
      </c>
      <c r="AE2186" s="176" t="e">
        <f t="shared" si="354"/>
        <v>#REF!</v>
      </c>
      <c r="AF2186" s="170" t="e">
        <f>+VLOOKUP(CONCATENATE(TEXT(W2186,"yyyy"),"-",TEXT(W2186,"mm")),#REF!,2,0)</f>
        <v>#REF!</v>
      </c>
      <c r="AG2186" s="177" t="e">
        <f>+(AC2186*(1+'INFLAC PROYECTADA'!$B$8)^(AE2186))/((1+DEMANDADO!AF2186)^(AE2186))</f>
        <v>#REF!</v>
      </c>
      <c r="AH2186" s="169">
        <f>(0.2*VLOOKUP(D2186,'%.'!$A$1:$B$4,2,FALSE))+(0.35*VLOOKUP(E2186,'%.'!$A$1:$B$4,2,FALSE))+(0.1*VLOOKUP(F2186,'%.'!$A$1:$B$4,2,FALSE))+(0.35*VLOOKUP(G2186,'%.'!$A$1:$B$4,2,FALSE))</f>
        <v>0.39250000000000002</v>
      </c>
      <c r="AI2186" s="128" t="str">
        <f t="shared" si="355"/>
        <v>MEDIA</v>
      </c>
      <c r="AJ2186" s="128" t="str">
        <f t="shared" si="356"/>
        <v>Cuentas de Orden</v>
      </c>
      <c r="AK2186" s="178" t="e">
        <f t="shared" si="357"/>
        <v>#REF!</v>
      </c>
    </row>
    <row r="2187" spans="1:37" ht="30" customHeight="1" x14ac:dyDescent="0.25">
      <c r="A2187" s="115">
        <v>2186</v>
      </c>
      <c r="B2187" s="79" t="s">
        <v>4678</v>
      </c>
      <c r="C2187" s="271" t="s">
        <v>4694</v>
      </c>
      <c r="D2187" s="86" t="s">
        <v>48</v>
      </c>
      <c r="E2187" s="86" t="s">
        <v>1</v>
      </c>
      <c r="F2187" s="86" t="s">
        <v>48</v>
      </c>
      <c r="G2187" s="86" t="s">
        <v>48</v>
      </c>
      <c r="H2187" s="169">
        <f t="shared" si="350"/>
        <v>0.34250000000000003</v>
      </c>
      <c r="I2187" s="170" t="str">
        <f t="shared" si="351"/>
        <v>MEDIA</v>
      </c>
      <c r="J2187" s="292">
        <v>36488308.640000001</v>
      </c>
      <c r="K2187" s="221">
        <v>1</v>
      </c>
      <c r="L2187" s="86" t="s">
        <v>130</v>
      </c>
      <c r="M2187" s="188"/>
      <c r="N2187" s="87" t="s">
        <v>405</v>
      </c>
      <c r="O2187" s="188" t="s">
        <v>405</v>
      </c>
      <c r="P2187" s="86">
        <v>7</v>
      </c>
      <c r="Q2187" s="86" t="s">
        <v>164</v>
      </c>
      <c r="R2187" s="86">
        <v>1449</v>
      </c>
      <c r="S2187" s="86" t="s">
        <v>4846</v>
      </c>
      <c r="T2187" s="92">
        <v>170967</v>
      </c>
      <c r="U2187" s="86" t="s">
        <v>170</v>
      </c>
      <c r="V2187" s="133" t="s">
        <v>4857</v>
      </c>
      <c r="W2187" s="171">
        <v>44074</v>
      </c>
      <c r="X2187" s="172" t="e">
        <f>+CONCATENATE(TEXT(#REF!,"yyyy"),"-",TEXT(#REF!,"mm"))</f>
        <v>#REF!</v>
      </c>
      <c r="Y2187" s="173" t="str">
        <f t="shared" si="352"/>
        <v>7</v>
      </c>
      <c r="Z2187" s="172" t="str">
        <f t="shared" si="353"/>
        <v>2020-07</v>
      </c>
      <c r="AA2187" s="170" t="e">
        <f>+VLOOKUP(Z2187,#REF!,2,FALSE)/VLOOKUP(X2187,#REF!,2,FALSE)</f>
        <v>#REF!</v>
      </c>
      <c r="AB2187" s="174" t="e">
        <f t="shared" si="342"/>
        <v>#REF!</v>
      </c>
      <c r="AC2187" s="174" t="e">
        <f t="shared" si="343"/>
        <v>#REF!</v>
      </c>
      <c r="AD2187" s="175" t="e">
        <f>+#REF!+365*Y2187</f>
        <v>#REF!</v>
      </c>
      <c r="AE2187" s="176" t="e">
        <f t="shared" si="354"/>
        <v>#REF!</v>
      </c>
      <c r="AF2187" s="170" t="e">
        <f>+VLOOKUP(CONCATENATE(TEXT(W2187,"yyyy"),"-",TEXT(W2187,"mm")),#REF!,2,0)</f>
        <v>#REF!</v>
      </c>
      <c r="AG2187" s="177" t="e">
        <f>+(AC2187*(1+'INFLAC PROYECTADA'!$B$8)^(AE2187))/((1+DEMANDADO!AF2187)^(AE2187))</f>
        <v>#REF!</v>
      </c>
      <c r="AH2187" s="169">
        <f>(0.2*VLOOKUP(D2187,'%.'!$A$1:$B$4,2,FALSE))+(0.35*VLOOKUP(E2187,'%.'!$A$1:$B$4,2,FALSE))+(0.1*VLOOKUP(F2187,'%.'!$A$1:$B$4,2,FALSE))+(0.35*VLOOKUP(G2187,'%.'!$A$1:$B$4,2,FALSE))</f>
        <v>0.34250000000000003</v>
      </c>
      <c r="AI2187" s="128" t="str">
        <f t="shared" si="355"/>
        <v>MEDIA</v>
      </c>
      <c r="AJ2187" s="128" t="str">
        <f t="shared" si="356"/>
        <v>Cuentas de Orden</v>
      </c>
      <c r="AK2187" s="178" t="e">
        <f t="shared" si="357"/>
        <v>#REF!</v>
      </c>
    </row>
    <row r="2188" spans="1:37" ht="30" customHeight="1" x14ac:dyDescent="0.25">
      <c r="A2188" s="115">
        <v>2187</v>
      </c>
      <c r="B2188" s="79" t="s">
        <v>4695</v>
      </c>
      <c r="C2188" s="271" t="s">
        <v>4696</v>
      </c>
      <c r="D2188" s="86" t="s">
        <v>1</v>
      </c>
      <c r="E2188" s="86" t="s">
        <v>1</v>
      </c>
      <c r="F2188" s="86" t="s">
        <v>48</v>
      </c>
      <c r="G2188" s="86" t="s">
        <v>1</v>
      </c>
      <c r="H2188" s="169">
        <f t="shared" si="350"/>
        <v>9.5000000000000001E-2</v>
      </c>
      <c r="I2188" s="170" t="str">
        <f t="shared" si="351"/>
        <v>REMOTA</v>
      </c>
      <c r="J2188" s="292">
        <v>26601002</v>
      </c>
      <c r="K2188" s="221">
        <v>0</v>
      </c>
      <c r="L2188" s="86" t="s">
        <v>149</v>
      </c>
      <c r="M2188" s="188"/>
      <c r="N2188" s="87" t="s">
        <v>405</v>
      </c>
      <c r="O2188" s="188" t="s">
        <v>405</v>
      </c>
      <c r="P2188" s="86">
        <v>7</v>
      </c>
      <c r="Q2188" s="86" t="s">
        <v>164</v>
      </c>
      <c r="R2188" s="86">
        <v>1449</v>
      </c>
      <c r="S2188" s="86" t="s">
        <v>4846</v>
      </c>
      <c r="T2188" s="92">
        <v>170967</v>
      </c>
      <c r="U2188" s="86" t="s">
        <v>171</v>
      </c>
      <c r="V2188" s="133" t="s">
        <v>4858</v>
      </c>
      <c r="W2188" s="171">
        <v>44074</v>
      </c>
      <c r="X2188" s="172" t="e">
        <f>+CONCATENATE(TEXT(#REF!,"yyyy"),"-",TEXT(#REF!,"mm"))</f>
        <v>#REF!</v>
      </c>
      <c r="Y2188" s="173" t="str">
        <f t="shared" si="352"/>
        <v>7</v>
      </c>
      <c r="Z2188" s="172" t="str">
        <f t="shared" si="353"/>
        <v>2020-07</v>
      </c>
      <c r="AA2188" s="170" t="e">
        <f>+VLOOKUP(Z2188,#REF!,2,FALSE)/VLOOKUP(X2188,#REF!,2,FALSE)</f>
        <v>#REF!</v>
      </c>
      <c r="AB2188" s="174" t="e">
        <f t="shared" si="342"/>
        <v>#REF!</v>
      </c>
      <c r="AC2188" s="174" t="e">
        <f t="shared" si="343"/>
        <v>#REF!</v>
      </c>
      <c r="AD2188" s="175" t="e">
        <f>+#REF!+365*Y2188</f>
        <v>#REF!</v>
      </c>
      <c r="AE2188" s="176" t="e">
        <f t="shared" si="354"/>
        <v>#REF!</v>
      </c>
      <c r="AF2188" s="170" t="e">
        <f>+VLOOKUP(CONCATENATE(TEXT(W2188,"yyyy"),"-",TEXT(W2188,"mm")),#REF!,2,0)</f>
        <v>#REF!</v>
      </c>
      <c r="AG2188" s="177" t="e">
        <f>+(AC2188*(1+'INFLAC PROYECTADA'!$B$8)^(AE2188))/((1+DEMANDADO!AF2188)^(AE2188))</f>
        <v>#REF!</v>
      </c>
      <c r="AH2188" s="169">
        <f>(0.2*VLOOKUP(D2188,'%.'!$A$1:$B$4,2,FALSE))+(0.35*VLOOKUP(E2188,'%.'!$A$1:$B$4,2,FALSE))+(0.1*VLOOKUP(F2188,'%.'!$A$1:$B$4,2,FALSE))+(0.35*VLOOKUP(G2188,'%.'!$A$1:$B$4,2,FALSE))</f>
        <v>9.5000000000000001E-2</v>
      </c>
      <c r="AI2188" s="128" t="str">
        <f t="shared" si="355"/>
        <v>REMOTA</v>
      </c>
      <c r="AJ2188" s="128" t="str">
        <f t="shared" si="356"/>
        <v>No se registra</v>
      </c>
      <c r="AK2188" s="178">
        <f t="shared" si="357"/>
        <v>0</v>
      </c>
    </row>
    <row r="2189" spans="1:37" ht="30" customHeight="1" x14ac:dyDescent="0.25">
      <c r="A2189" s="115">
        <v>2188</v>
      </c>
      <c r="B2189" s="79" t="s">
        <v>4697</v>
      </c>
      <c r="C2189" s="271" t="s">
        <v>4698</v>
      </c>
      <c r="D2189" s="86" t="s">
        <v>1</v>
      </c>
      <c r="E2189" s="86" t="s">
        <v>1</v>
      </c>
      <c r="F2189" s="86" t="s">
        <v>48</v>
      </c>
      <c r="G2189" s="86" t="s">
        <v>1</v>
      </c>
      <c r="H2189" s="169">
        <f t="shared" si="350"/>
        <v>9.5000000000000001E-2</v>
      </c>
      <c r="I2189" s="170" t="str">
        <f t="shared" si="351"/>
        <v>REMOTA</v>
      </c>
      <c r="J2189" s="292">
        <v>4378678.54</v>
      </c>
      <c r="K2189" s="221">
        <v>1</v>
      </c>
      <c r="L2189" s="86" t="s">
        <v>130</v>
      </c>
      <c r="M2189" s="188"/>
      <c r="N2189" s="87" t="s">
        <v>405</v>
      </c>
      <c r="O2189" s="188" t="s">
        <v>405</v>
      </c>
      <c r="P2189" s="86">
        <v>7</v>
      </c>
      <c r="Q2189" s="86" t="s">
        <v>164</v>
      </c>
      <c r="R2189" s="86">
        <v>1449</v>
      </c>
      <c r="S2189" s="86" t="s">
        <v>4846</v>
      </c>
      <c r="T2189" s="92">
        <v>170967</v>
      </c>
      <c r="U2189" s="86" t="s">
        <v>171</v>
      </c>
      <c r="V2189" s="133" t="s">
        <v>4859</v>
      </c>
      <c r="W2189" s="171">
        <v>44074</v>
      </c>
      <c r="X2189" s="172" t="e">
        <f>+CONCATENATE(TEXT(#REF!,"yyyy"),"-",TEXT(#REF!,"mm"))</f>
        <v>#REF!</v>
      </c>
      <c r="Y2189" s="173" t="str">
        <f t="shared" si="352"/>
        <v>7</v>
      </c>
      <c r="Z2189" s="172" t="str">
        <f t="shared" si="353"/>
        <v>2020-07</v>
      </c>
      <c r="AA2189" s="170" t="e">
        <f>+VLOOKUP(Z2189,#REF!,2,FALSE)/VLOOKUP(X2189,#REF!,2,FALSE)</f>
        <v>#REF!</v>
      </c>
      <c r="AB2189" s="174" t="e">
        <f t="shared" si="342"/>
        <v>#REF!</v>
      </c>
      <c r="AC2189" s="174" t="e">
        <f t="shared" si="343"/>
        <v>#REF!</v>
      </c>
      <c r="AD2189" s="175" t="e">
        <f>+#REF!+365*Y2189</f>
        <v>#REF!</v>
      </c>
      <c r="AE2189" s="176" t="e">
        <f t="shared" si="354"/>
        <v>#REF!</v>
      </c>
      <c r="AF2189" s="170" t="e">
        <f>+VLOOKUP(CONCATENATE(TEXT(W2189,"yyyy"),"-",TEXT(W2189,"mm")),#REF!,2,0)</f>
        <v>#REF!</v>
      </c>
      <c r="AG2189" s="177" t="e">
        <f>+(AC2189*(1+'INFLAC PROYECTADA'!$B$8)^(AE2189))/((1+DEMANDADO!AF2189)^(AE2189))</f>
        <v>#REF!</v>
      </c>
      <c r="AH2189" s="169">
        <f>(0.2*VLOOKUP(D2189,'%.'!$A$1:$B$4,2,FALSE))+(0.35*VLOOKUP(E2189,'%.'!$A$1:$B$4,2,FALSE))+(0.1*VLOOKUP(F2189,'%.'!$A$1:$B$4,2,FALSE))+(0.35*VLOOKUP(G2189,'%.'!$A$1:$B$4,2,FALSE))</f>
        <v>9.5000000000000001E-2</v>
      </c>
      <c r="AI2189" s="128" t="str">
        <f t="shared" si="355"/>
        <v>REMOTA</v>
      </c>
      <c r="AJ2189" s="128" t="str">
        <f t="shared" si="356"/>
        <v>No se registra</v>
      </c>
      <c r="AK2189" s="178">
        <f t="shared" si="357"/>
        <v>0</v>
      </c>
    </row>
    <row r="2190" spans="1:37" ht="30" customHeight="1" x14ac:dyDescent="0.25">
      <c r="A2190" s="115">
        <v>2189</v>
      </c>
      <c r="B2190" s="79" t="s">
        <v>4699</v>
      </c>
      <c r="C2190" s="271" t="s">
        <v>4700</v>
      </c>
      <c r="D2190" s="86" t="s">
        <v>1</v>
      </c>
      <c r="E2190" s="86" t="s">
        <v>1</v>
      </c>
      <c r="F2190" s="86" t="s">
        <v>48</v>
      </c>
      <c r="G2190" s="86" t="s">
        <v>1</v>
      </c>
      <c r="H2190" s="169">
        <f t="shared" si="350"/>
        <v>9.5000000000000001E-2</v>
      </c>
      <c r="I2190" s="170" t="str">
        <f t="shared" si="351"/>
        <v>REMOTA</v>
      </c>
      <c r="J2190" s="292">
        <v>41238432</v>
      </c>
      <c r="K2190" s="221">
        <v>1</v>
      </c>
      <c r="L2190" s="86" t="s">
        <v>132</v>
      </c>
      <c r="M2190" s="188"/>
      <c r="N2190" s="87" t="s">
        <v>405</v>
      </c>
      <c r="O2190" s="188" t="s">
        <v>405</v>
      </c>
      <c r="P2190" s="86">
        <v>7</v>
      </c>
      <c r="Q2190" s="86" t="s">
        <v>164</v>
      </c>
      <c r="R2190" s="86">
        <v>1449</v>
      </c>
      <c r="S2190" s="86" t="s">
        <v>4846</v>
      </c>
      <c r="T2190" s="92">
        <v>170967</v>
      </c>
      <c r="U2190" s="86" t="s">
        <v>171</v>
      </c>
      <c r="V2190" s="133" t="s">
        <v>4860</v>
      </c>
      <c r="W2190" s="171">
        <v>44074</v>
      </c>
      <c r="X2190" s="172" t="e">
        <f>+CONCATENATE(TEXT(#REF!,"yyyy"),"-",TEXT(#REF!,"mm"))</f>
        <v>#REF!</v>
      </c>
      <c r="Y2190" s="173" t="str">
        <f t="shared" si="352"/>
        <v>7</v>
      </c>
      <c r="Z2190" s="172" t="str">
        <f t="shared" si="353"/>
        <v>2020-07</v>
      </c>
      <c r="AA2190" s="170" t="e">
        <f>+VLOOKUP(Z2190,#REF!,2,FALSE)/VLOOKUP(X2190,#REF!,2,FALSE)</f>
        <v>#REF!</v>
      </c>
      <c r="AB2190" s="174" t="e">
        <f t="shared" si="342"/>
        <v>#REF!</v>
      </c>
      <c r="AC2190" s="174" t="e">
        <f t="shared" si="343"/>
        <v>#REF!</v>
      </c>
      <c r="AD2190" s="175" t="e">
        <f>+#REF!+365*Y2190</f>
        <v>#REF!</v>
      </c>
      <c r="AE2190" s="176" t="e">
        <f t="shared" si="354"/>
        <v>#REF!</v>
      </c>
      <c r="AF2190" s="170" t="e">
        <f>+VLOOKUP(CONCATENATE(TEXT(W2190,"yyyy"),"-",TEXT(W2190,"mm")),#REF!,2,0)</f>
        <v>#REF!</v>
      </c>
      <c r="AG2190" s="177" t="e">
        <f>+(AC2190*(1+'INFLAC PROYECTADA'!$B$8)^(AE2190))/((1+DEMANDADO!AF2190)^(AE2190))</f>
        <v>#REF!</v>
      </c>
      <c r="AH2190" s="169">
        <f>(0.2*VLOOKUP(D2190,'%.'!$A$1:$B$4,2,FALSE))+(0.35*VLOOKUP(E2190,'%.'!$A$1:$B$4,2,FALSE))+(0.1*VLOOKUP(F2190,'%.'!$A$1:$B$4,2,FALSE))+(0.35*VLOOKUP(G2190,'%.'!$A$1:$B$4,2,FALSE))</f>
        <v>9.5000000000000001E-2</v>
      </c>
      <c r="AI2190" s="128" t="str">
        <f t="shared" si="355"/>
        <v>REMOTA</v>
      </c>
      <c r="AJ2190" s="128" t="str">
        <f t="shared" si="356"/>
        <v>No se registra</v>
      </c>
      <c r="AK2190" s="178">
        <f t="shared" si="357"/>
        <v>0</v>
      </c>
    </row>
    <row r="2191" spans="1:37" ht="30" customHeight="1" x14ac:dyDescent="0.25">
      <c r="A2191" s="115">
        <v>2190</v>
      </c>
      <c r="B2191" s="79" t="s">
        <v>4701</v>
      </c>
      <c r="C2191" s="271" t="s">
        <v>4702</v>
      </c>
      <c r="D2191" s="86" t="s">
        <v>1</v>
      </c>
      <c r="E2191" s="86" t="s">
        <v>1</v>
      </c>
      <c r="F2191" s="86" t="s">
        <v>1</v>
      </c>
      <c r="G2191" s="86" t="s">
        <v>48</v>
      </c>
      <c r="H2191" s="169">
        <f t="shared" si="350"/>
        <v>0.20749999999999999</v>
      </c>
      <c r="I2191" s="170" t="str">
        <f t="shared" si="351"/>
        <v>BAJA</v>
      </c>
      <c r="J2191" s="292">
        <v>65142785</v>
      </c>
      <c r="K2191" s="221">
        <v>1</v>
      </c>
      <c r="L2191" s="86" t="s">
        <v>130</v>
      </c>
      <c r="M2191" s="188"/>
      <c r="N2191" s="87" t="s">
        <v>405</v>
      </c>
      <c r="O2191" s="188" t="s">
        <v>405</v>
      </c>
      <c r="P2191" s="86">
        <v>5</v>
      </c>
      <c r="Q2191" s="86" t="s">
        <v>164</v>
      </c>
      <c r="R2191" s="86">
        <v>1449</v>
      </c>
      <c r="S2191" s="86" t="s">
        <v>4846</v>
      </c>
      <c r="T2191" s="92">
        <v>170967</v>
      </c>
      <c r="U2191" s="86" t="s">
        <v>171</v>
      </c>
      <c r="V2191" s="139" t="s">
        <v>4861</v>
      </c>
      <c r="W2191" s="171">
        <v>44074</v>
      </c>
      <c r="X2191" s="172" t="e">
        <f>+CONCATENATE(TEXT(#REF!,"yyyy"),"-",TEXT(#REF!,"mm"))</f>
        <v>#REF!</v>
      </c>
      <c r="Y2191" s="173" t="str">
        <f t="shared" si="352"/>
        <v>5</v>
      </c>
      <c r="Z2191" s="172" t="str">
        <f t="shared" si="353"/>
        <v>2020-07</v>
      </c>
      <c r="AA2191" s="170" t="e">
        <f>+VLOOKUP(Z2191,#REF!,2,FALSE)/VLOOKUP(X2191,#REF!,2,FALSE)</f>
        <v>#REF!</v>
      </c>
      <c r="AB2191" s="174" t="e">
        <f t="shared" si="342"/>
        <v>#REF!</v>
      </c>
      <c r="AC2191" s="174" t="e">
        <f t="shared" si="343"/>
        <v>#REF!</v>
      </c>
      <c r="AD2191" s="175" t="e">
        <f>+#REF!+365*Y2191</f>
        <v>#REF!</v>
      </c>
      <c r="AE2191" s="176" t="e">
        <f t="shared" si="354"/>
        <v>#REF!</v>
      </c>
      <c r="AF2191" s="170" t="e">
        <f>+VLOOKUP(CONCATENATE(TEXT(W2191,"yyyy"),"-",TEXT(W2191,"mm")),#REF!,2,0)</f>
        <v>#REF!</v>
      </c>
      <c r="AG2191" s="177" t="e">
        <f>+(AC2191*(1+'INFLAC PROYECTADA'!$B$8)^(AE2191))/((1+DEMANDADO!AF2191)^(AE2191))</f>
        <v>#REF!</v>
      </c>
      <c r="AH2191" s="169">
        <f>(0.2*VLOOKUP(D2191,'%.'!$A$1:$B$4,2,FALSE))+(0.35*VLOOKUP(E2191,'%.'!$A$1:$B$4,2,FALSE))+(0.1*VLOOKUP(F2191,'%.'!$A$1:$B$4,2,FALSE))+(0.35*VLOOKUP(G2191,'%.'!$A$1:$B$4,2,FALSE))</f>
        <v>0.20749999999999999</v>
      </c>
      <c r="AI2191" s="128" t="str">
        <f t="shared" si="355"/>
        <v>BAJA</v>
      </c>
      <c r="AJ2191" s="128" t="str">
        <f t="shared" si="356"/>
        <v>Cuentas de Orden</v>
      </c>
      <c r="AK2191" s="178" t="e">
        <f t="shared" si="357"/>
        <v>#REF!</v>
      </c>
    </row>
    <row r="2192" spans="1:37" ht="30" customHeight="1" x14ac:dyDescent="0.25">
      <c r="A2192" s="115">
        <v>2191</v>
      </c>
      <c r="B2192" s="79" t="s">
        <v>4674</v>
      </c>
      <c r="C2192" s="271" t="s">
        <v>4703</v>
      </c>
      <c r="D2192" s="86" t="s">
        <v>1</v>
      </c>
      <c r="E2192" s="86" t="s">
        <v>1</v>
      </c>
      <c r="F2192" s="86" t="s">
        <v>1</v>
      </c>
      <c r="G2192" s="86" t="s">
        <v>1</v>
      </c>
      <c r="H2192" s="169">
        <f t="shared" si="350"/>
        <v>0.05</v>
      </c>
      <c r="I2192" s="170" t="str">
        <f t="shared" si="351"/>
        <v>REMOTA</v>
      </c>
      <c r="J2192" s="292">
        <v>20820782</v>
      </c>
      <c r="K2192" s="221">
        <v>1</v>
      </c>
      <c r="L2192" s="86" t="s">
        <v>130</v>
      </c>
      <c r="M2192" s="188"/>
      <c r="N2192" s="87" t="s">
        <v>405</v>
      </c>
      <c r="O2192" s="188" t="s">
        <v>405</v>
      </c>
      <c r="P2192" s="86">
        <v>5</v>
      </c>
      <c r="Q2192" s="86" t="s">
        <v>164</v>
      </c>
      <c r="R2192" s="86">
        <v>1449</v>
      </c>
      <c r="S2192" s="86" t="s">
        <v>4846</v>
      </c>
      <c r="T2192" s="92">
        <v>170967</v>
      </c>
      <c r="U2192" s="86" t="s">
        <v>171</v>
      </c>
      <c r="V2192" s="133" t="s">
        <v>4862</v>
      </c>
      <c r="W2192" s="171">
        <v>44074</v>
      </c>
      <c r="X2192" s="172" t="e">
        <f>+CONCATENATE(TEXT(#REF!,"yyyy"),"-",TEXT(#REF!,"mm"))</f>
        <v>#REF!</v>
      </c>
      <c r="Y2192" s="173" t="str">
        <f t="shared" si="352"/>
        <v>5</v>
      </c>
      <c r="Z2192" s="172" t="str">
        <f t="shared" si="353"/>
        <v>2020-07</v>
      </c>
      <c r="AA2192" s="170" t="e">
        <f>+VLOOKUP(Z2192,#REF!,2,FALSE)/VLOOKUP(X2192,#REF!,2,FALSE)</f>
        <v>#REF!</v>
      </c>
      <c r="AB2192" s="174" t="e">
        <f t="shared" si="342"/>
        <v>#REF!</v>
      </c>
      <c r="AC2192" s="174" t="e">
        <f t="shared" si="343"/>
        <v>#REF!</v>
      </c>
      <c r="AD2192" s="175" t="e">
        <f>+#REF!+365*Y2192</f>
        <v>#REF!</v>
      </c>
      <c r="AE2192" s="176" t="e">
        <f t="shared" si="354"/>
        <v>#REF!</v>
      </c>
      <c r="AF2192" s="170" t="e">
        <f>+VLOOKUP(CONCATENATE(TEXT(W2192,"yyyy"),"-",TEXT(W2192,"mm")),#REF!,2,0)</f>
        <v>#REF!</v>
      </c>
      <c r="AG2192" s="177" t="e">
        <f>+(AC2192*(1+'INFLAC PROYECTADA'!$B$8)^(AE2192))/((1+DEMANDADO!AF2192)^(AE2192))</f>
        <v>#REF!</v>
      </c>
      <c r="AH2192" s="169">
        <f>(0.2*VLOOKUP(D2192,'%.'!$A$1:$B$4,2,FALSE))+(0.35*VLOOKUP(E2192,'%.'!$A$1:$B$4,2,FALSE))+(0.1*VLOOKUP(F2192,'%.'!$A$1:$B$4,2,FALSE))+(0.35*VLOOKUP(G2192,'%.'!$A$1:$B$4,2,FALSE))</f>
        <v>0.05</v>
      </c>
      <c r="AI2192" s="128" t="str">
        <f t="shared" si="355"/>
        <v>REMOTA</v>
      </c>
      <c r="AJ2192" s="128" t="str">
        <f t="shared" si="356"/>
        <v>No se registra</v>
      </c>
      <c r="AK2192" s="178">
        <f t="shared" si="357"/>
        <v>0</v>
      </c>
    </row>
    <row r="2193" spans="1:37" ht="30" customHeight="1" x14ac:dyDescent="0.25">
      <c r="A2193" s="115">
        <v>2192</v>
      </c>
      <c r="B2193" s="79" t="s">
        <v>4704</v>
      </c>
      <c r="C2193" s="271" t="s">
        <v>4705</v>
      </c>
      <c r="D2193" s="86" t="s">
        <v>1</v>
      </c>
      <c r="E2193" s="86" t="s">
        <v>1</v>
      </c>
      <c r="F2193" s="86" t="s">
        <v>48</v>
      </c>
      <c r="G2193" s="86" t="s">
        <v>1</v>
      </c>
      <c r="H2193" s="169">
        <f t="shared" si="350"/>
        <v>9.5000000000000001E-2</v>
      </c>
      <c r="I2193" s="170" t="str">
        <f t="shared" si="351"/>
        <v>REMOTA</v>
      </c>
      <c r="J2193" s="292">
        <v>196003827</v>
      </c>
      <c r="K2193" s="221">
        <v>1</v>
      </c>
      <c r="L2193" s="86" t="s">
        <v>133</v>
      </c>
      <c r="M2193" s="188"/>
      <c r="N2193" s="87" t="s">
        <v>405</v>
      </c>
      <c r="O2193" s="188" t="s">
        <v>405</v>
      </c>
      <c r="P2193" s="86">
        <v>5</v>
      </c>
      <c r="Q2193" s="86" t="s">
        <v>164</v>
      </c>
      <c r="R2193" s="86">
        <v>1449</v>
      </c>
      <c r="S2193" s="86" t="s">
        <v>4846</v>
      </c>
      <c r="T2193" s="92">
        <v>170967</v>
      </c>
      <c r="U2193" s="86" t="s">
        <v>21</v>
      </c>
      <c r="V2193" s="139" t="s">
        <v>4863</v>
      </c>
      <c r="W2193" s="171">
        <v>44074</v>
      </c>
      <c r="X2193" s="172" t="e">
        <f>+CONCATENATE(TEXT(#REF!,"yyyy"),"-",TEXT(#REF!,"mm"))</f>
        <v>#REF!</v>
      </c>
      <c r="Y2193" s="173" t="str">
        <f t="shared" si="352"/>
        <v>5</v>
      </c>
      <c r="Z2193" s="172" t="str">
        <f t="shared" si="353"/>
        <v>2020-07</v>
      </c>
      <c r="AA2193" s="170" t="e">
        <f>+VLOOKUP(Z2193,#REF!,2,FALSE)/VLOOKUP(X2193,#REF!,2,FALSE)</f>
        <v>#REF!</v>
      </c>
      <c r="AB2193" s="174" t="e">
        <f t="shared" si="342"/>
        <v>#REF!</v>
      </c>
      <c r="AC2193" s="174" t="e">
        <f t="shared" si="343"/>
        <v>#REF!</v>
      </c>
      <c r="AD2193" s="175" t="e">
        <f>+#REF!+365*Y2193</f>
        <v>#REF!</v>
      </c>
      <c r="AE2193" s="176" t="e">
        <f t="shared" si="354"/>
        <v>#REF!</v>
      </c>
      <c r="AF2193" s="170" t="e">
        <f>+VLOOKUP(CONCATENATE(TEXT(W2193,"yyyy"),"-",TEXT(W2193,"mm")),#REF!,2,0)</f>
        <v>#REF!</v>
      </c>
      <c r="AG2193" s="177" t="e">
        <f>+(AC2193*(1+'INFLAC PROYECTADA'!$B$8)^(AE2193))/((1+DEMANDADO!AF2193)^(AE2193))</f>
        <v>#REF!</v>
      </c>
      <c r="AH2193" s="169">
        <f>(0.2*VLOOKUP(D2193,'%.'!$A$1:$B$4,2,FALSE))+(0.35*VLOOKUP(E2193,'%.'!$A$1:$B$4,2,FALSE))+(0.1*VLOOKUP(F2193,'%.'!$A$1:$B$4,2,FALSE))+(0.35*VLOOKUP(G2193,'%.'!$A$1:$B$4,2,FALSE))</f>
        <v>9.5000000000000001E-2</v>
      </c>
      <c r="AI2193" s="128" t="str">
        <f t="shared" si="355"/>
        <v>REMOTA</v>
      </c>
      <c r="AJ2193" s="128" t="str">
        <f t="shared" si="356"/>
        <v>No se registra</v>
      </c>
      <c r="AK2193" s="178">
        <f t="shared" si="357"/>
        <v>0</v>
      </c>
    </row>
    <row r="2194" spans="1:37" ht="30" customHeight="1" x14ac:dyDescent="0.25">
      <c r="A2194" s="115">
        <v>2193</v>
      </c>
      <c r="B2194" s="79" t="s">
        <v>4706</v>
      </c>
      <c r="C2194" s="272" t="s">
        <v>4707</v>
      </c>
      <c r="D2194" s="86" t="s">
        <v>48</v>
      </c>
      <c r="E2194" s="86" t="s">
        <v>48</v>
      </c>
      <c r="F2194" s="86" t="s">
        <v>48</v>
      </c>
      <c r="G2194" s="86" t="s">
        <v>48</v>
      </c>
      <c r="H2194" s="169">
        <f t="shared" si="350"/>
        <v>0.5</v>
      </c>
      <c r="I2194" s="170" t="str">
        <f t="shared" si="351"/>
        <v>MEDIA</v>
      </c>
      <c r="J2194" s="292">
        <v>77550011</v>
      </c>
      <c r="K2194" s="221">
        <v>1</v>
      </c>
      <c r="L2194" s="86" t="s">
        <v>134</v>
      </c>
      <c r="M2194" s="188"/>
      <c r="N2194" s="87" t="s">
        <v>405</v>
      </c>
      <c r="O2194" s="188" t="s">
        <v>405</v>
      </c>
      <c r="P2194" s="86">
        <v>5</v>
      </c>
      <c r="Q2194" s="86" t="s">
        <v>164</v>
      </c>
      <c r="R2194" s="86">
        <v>1449</v>
      </c>
      <c r="S2194" s="86" t="s">
        <v>4846</v>
      </c>
      <c r="T2194" s="92">
        <v>170967</v>
      </c>
      <c r="U2194" s="86" t="s">
        <v>171</v>
      </c>
      <c r="V2194" s="139" t="s">
        <v>4864</v>
      </c>
      <c r="W2194" s="171">
        <v>44074</v>
      </c>
      <c r="X2194" s="172" t="e">
        <f>+CONCATENATE(TEXT(#REF!,"yyyy"),"-",TEXT(#REF!,"mm"))</f>
        <v>#REF!</v>
      </c>
      <c r="Y2194" s="173" t="str">
        <f t="shared" si="352"/>
        <v>5</v>
      </c>
      <c r="Z2194" s="172" t="str">
        <f t="shared" si="353"/>
        <v>2020-07</v>
      </c>
      <c r="AA2194" s="170" t="e">
        <f>+VLOOKUP(Z2194,#REF!,2,FALSE)/VLOOKUP(X2194,#REF!,2,FALSE)</f>
        <v>#REF!</v>
      </c>
      <c r="AB2194" s="174" t="e">
        <f t="shared" si="342"/>
        <v>#REF!</v>
      </c>
      <c r="AC2194" s="174" t="e">
        <f t="shared" si="343"/>
        <v>#REF!</v>
      </c>
      <c r="AD2194" s="175" t="e">
        <f>+#REF!+365*Y2194</f>
        <v>#REF!</v>
      </c>
      <c r="AE2194" s="176" t="e">
        <f t="shared" si="354"/>
        <v>#REF!</v>
      </c>
      <c r="AF2194" s="170" t="e">
        <f>+VLOOKUP(CONCATENATE(TEXT(W2194,"yyyy"),"-",TEXT(W2194,"mm")),#REF!,2,0)</f>
        <v>#REF!</v>
      </c>
      <c r="AG2194" s="177" t="e">
        <f>+(AC2194*(1+'INFLAC PROYECTADA'!$B$8)^(AE2194))/((1+DEMANDADO!AF2194)^(AE2194))</f>
        <v>#REF!</v>
      </c>
      <c r="AH2194" s="169">
        <f>(0.2*VLOOKUP(D2194,'%.'!$A$1:$B$4,2,FALSE))+(0.35*VLOOKUP(E2194,'%.'!$A$1:$B$4,2,FALSE))+(0.1*VLOOKUP(F2194,'%.'!$A$1:$B$4,2,FALSE))+(0.35*VLOOKUP(G2194,'%.'!$A$1:$B$4,2,FALSE))</f>
        <v>0.5</v>
      </c>
      <c r="AI2194" s="128" t="str">
        <f t="shared" si="355"/>
        <v>MEDIA</v>
      </c>
      <c r="AJ2194" s="128" t="str">
        <f t="shared" si="356"/>
        <v>Cuentas de Orden</v>
      </c>
      <c r="AK2194" s="178" t="e">
        <f t="shared" si="357"/>
        <v>#REF!</v>
      </c>
    </row>
    <row r="2195" spans="1:37" ht="30" customHeight="1" x14ac:dyDescent="0.25">
      <c r="A2195" s="115">
        <v>2194</v>
      </c>
      <c r="B2195" s="83" t="s">
        <v>4708</v>
      </c>
      <c r="C2195" s="271" t="s">
        <v>4709</v>
      </c>
      <c r="D2195" s="86" t="s">
        <v>1</v>
      </c>
      <c r="E2195" s="86" t="s">
        <v>1</v>
      </c>
      <c r="F2195" s="86" t="s">
        <v>48</v>
      </c>
      <c r="G2195" s="86" t="s">
        <v>48</v>
      </c>
      <c r="H2195" s="169">
        <f t="shared" si="350"/>
        <v>0.2525</v>
      </c>
      <c r="I2195" s="170" t="str">
        <f t="shared" si="351"/>
        <v>MEDIA</v>
      </c>
      <c r="J2195" s="292">
        <v>99141813</v>
      </c>
      <c r="K2195" s="221">
        <v>1</v>
      </c>
      <c r="L2195" s="83" t="s">
        <v>129</v>
      </c>
      <c r="M2195" s="188"/>
      <c r="N2195" s="87" t="s">
        <v>405</v>
      </c>
      <c r="O2195" s="188" t="s">
        <v>405</v>
      </c>
      <c r="P2195" s="86">
        <v>5</v>
      </c>
      <c r="Q2195" s="86" t="s">
        <v>164</v>
      </c>
      <c r="R2195" s="86">
        <v>1449</v>
      </c>
      <c r="S2195" s="86" t="s">
        <v>4846</v>
      </c>
      <c r="T2195" s="92">
        <v>170967</v>
      </c>
      <c r="U2195" s="86" t="s">
        <v>171</v>
      </c>
      <c r="V2195" s="133" t="s">
        <v>4865</v>
      </c>
      <c r="W2195" s="171">
        <v>44074</v>
      </c>
      <c r="X2195" s="172" t="e">
        <f>+CONCATENATE(TEXT(#REF!,"yyyy"),"-",TEXT(#REF!,"mm"))</f>
        <v>#REF!</v>
      </c>
      <c r="Y2195" s="173" t="str">
        <f t="shared" si="352"/>
        <v>5</v>
      </c>
      <c r="Z2195" s="172" t="str">
        <f t="shared" si="353"/>
        <v>2020-07</v>
      </c>
      <c r="AA2195" s="170" t="e">
        <f>+VLOOKUP(Z2195,#REF!,2,FALSE)/VLOOKUP(X2195,#REF!,2,FALSE)</f>
        <v>#REF!</v>
      </c>
      <c r="AB2195" s="174" t="e">
        <f t="shared" si="342"/>
        <v>#REF!</v>
      </c>
      <c r="AC2195" s="174" t="e">
        <f t="shared" si="343"/>
        <v>#REF!</v>
      </c>
      <c r="AD2195" s="175" t="e">
        <f>+#REF!+365*Y2195</f>
        <v>#REF!</v>
      </c>
      <c r="AE2195" s="176" t="e">
        <f t="shared" si="354"/>
        <v>#REF!</v>
      </c>
      <c r="AF2195" s="170" t="e">
        <f>+VLOOKUP(CONCATENATE(TEXT(W2195,"yyyy"),"-",TEXT(W2195,"mm")),#REF!,2,0)</f>
        <v>#REF!</v>
      </c>
      <c r="AG2195" s="177" t="e">
        <f>+(AC2195*(1+'INFLAC PROYECTADA'!$B$8)^(AE2195))/((1+DEMANDADO!AF2195)^(AE2195))</f>
        <v>#REF!</v>
      </c>
      <c r="AH2195" s="169">
        <f>(0.2*VLOOKUP(D2195,'%.'!$A$1:$B$4,2,FALSE))+(0.35*VLOOKUP(E2195,'%.'!$A$1:$B$4,2,FALSE))+(0.1*VLOOKUP(F2195,'%.'!$A$1:$B$4,2,FALSE))+(0.35*VLOOKUP(G2195,'%.'!$A$1:$B$4,2,FALSE))</f>
        <v>0.2525</v>
      </c>
      <c r="AI2195" s="128" t="str">
        <f t="shared" si="355"/>
        <v>MEDIA</v>
      </c>
      <c r="AJ2195" s="128" t="str">
        <f t="shared" si="356"/>
        <v>Cuentas de Orden</v>
      </c>
      <c r="AK2195" s="178" t="e">
        <f t="shared" si="357"/>
        <v>#REF!</v>
      </c>
    </row>
    <row r="2196" spans="1:37" ht="30" customHeight="1" x14ac:dyDescent="0.25">
      <c r="A2196" s="115">
        <v>2195</v>
      </c>
      <c r="B2196" s="83" t="s">
        <v>4710</v>
      </c>
      <c r="C2196" s="271" t="s">
        <v>4711</v>
      </c>
      <c r="D2196" s="86" t="s">
        <v>1</v>
      </c>
      <c r="E2196" s="86" t="s">
        <v>1</v>
      </c>
      <c r="F2196" s="86" t="s">
        <v>48</v>
      </c>
      <c r="G2196" s="86" t="s">
        <v>48</v>
      </c>
      <c r="H2196" s="169">
        <f t="shared" si="350"/>
        <v>0.2525</v>
      </c>
      <c r="I2196" s="170" t="str">
        <f t="shared" si="351"/>
        <v>MEDIA</v>
      </c>
      <c r="J2196" s="292">
        <v>64435000</v>
      </c>
      <c r="K2196" s="221">
        <v>1</v>
      </c>
      <c r="L2196" s="86" t="s">
        <v>129</v>
      </c>
      <c r="M2196" s="188"/>
      <c r="N2196" s="87" t="s">
        <v>991</v>
      </c>
      <c r="O2196" s="188" t="s">
        <v>405</v>
      </c>
      <c r="P2196" s="86">
        <v>5</v>
      </c>
      <c r="Q2196" s="86" t="s">
        <v>164</v>
      </c>
      <c r="R2196" s="86">
        <v>1449</v>
      </c>
      <c r="S2196" s="86" t="s">
        <v>4846</v>
      </c>
      <c r="T2196" s="92">
        <v>170967</v>
      </c>
      <c r="U2196" s="86" t="s">
        <v>182</v>
      </c>
      <c r="V2196" s="139" t="s">
        <v>4866</v>
      </c>
      <c r="W2196" s="171">
        <v>44074</v>
      </c>
      <c r="X2196" s="172" t="e">
        <f>+CONCATENATE(TEXT(#REF!,"yyyy"),"-",TEXT(#REF!,"mm"))</f>
        <v>#REF!</v>
      </c>
      <c r="Y2196" s="173" t="str">
        <f t="shared" si="352"/>
        <v>5</v>
      </c>
      <c r="Z2196" s="172" t="str">
        <f t="shared" si="353"/>
        <v>2020-07</v>
      </c>
      <c r="AA2196" s="170" t="e">
        <f>+VLOOKUP(Z2196,#REF!,2,FALSE)/VLOOKUP(X2196,#REF!,2,FALSE)</f>
        <v>#REF!</v>
      </c>
      <c r="AB2196" s="174" t="e">
        <f t="shared" si="342"/>
        <v>#REF!</v>
      </c>
      <c r="AC2196" s="174" t="e">
        <f t="shared" si="343"/>
        <v>#REF!</v>
      </c>
      <c r="AD2196" s="175" t="e">
        <f>+#REF!+365*Y2196</f>
        <v>#REF!</v>
      </c>
      <c r="AE2196" s="176" t="e">
        <f t="shared" si="354"/>
        <v>#REF!</v>
      </c>
      <c r="AF2196" s="170" t="e">
        <f>+VLOOKUP(CONCATENATE(TEXT(W2196,"yyyy"),"-",TEXT(W2196,"mm")),#REF!,2,0)</f>
        <v>#REF!</v>
      </c>
      <c r="AG2196" s="177" t="e">
        <f>+(AC2196*(1+'INFLAC PROYECTADA'!$B$8)^(AE2196))/((1+DEMANDADO!AF2196)^(AE2196))</f>
        <v>#REF!</v>
      </c>
      <c r="AH2196" s="169">
        <f>(0.2*VLOOKUP(D2196,'%.'!$A$1:$B$4,2,FALSE))+(0.35*VLOOKUP(E2196,'%.'!$A$1:$B$4,2,FALSE))+(0.1*VLOOKUP(F2196,'%.'!$A$1:$B$4,2,FALSE))+(0.35*VLOOKUP(G2196,'%.'!$A$1:$B$4,2,FALSE))</f>
        <v>0.2525</v>
      </c>
      <c r="AI2196" s="128" t="str">
        <f t="shared" si="355"/>
        <v>MEDIA</v>
      </c>
      <c r="AJ2196" s="128" t="str">
        <f t="shared" si="356"/>
        <v>Cuentas de Orden</v>
      </c>
      <c r="AK2196" s="178" t="e">
        <f t="shared" si="357"/>
        <v>#REF!</v>
      </c>
    </row>
    <row r="2197" spans="1:37" ht="30" customHeight="1" x14ac:dyDescent="0.25">
      <c r="A2197" s="115">
        <v>2196</v>
      </c>
      <c r="B2197" s="79" t="s">
        <v>4712</v>
      </c>
      <c r="C2197" s="103" t="s">
        <v>4713</v>
      </c>
      <c r="D2197" s="86" t="s">
        <v>1</v>
      </c>
      <c r="E2197" s="86" t="s">
        <v>1</v>
      </c>
      <c r="F2197" s="86" t="s">
        <v>1</v>
      </c>
      <c r="G2197" s="86" t="s">
        <v>48</v>
      </c>
      <c r="H2197" s="169">
        <f t="shared" si="350"/>
        <v>0.20749999999999999</v>
      </c>
      <c r="I2197" s="170" t="str">
        <f t="shared" si="351"/>
        <v>BAJA</v>
      </c>
      <c r="J2197" s="292">
        <v>365477446</v>
      </c>
      <c r="K2197" s="221">
        <v>1</v>
      </c>
      <c r="L2197" s="83" t="s">
        <v>130</v>
      </c>
      <c r="M2197" s="188"/>
      <c r="N2197" s="87" t="s">
        <v>405</v>
      </c>
      <c r="O2197" s="188" t="s">
        <v>405</v>
      </c>
      <c r="P2197" s="86">
        <v>5</v>
      </c>
      <c r="Q2197" s="86" t="s">
        <v>164</v>
      </c>
      <c r="R2197" s="86">
        <v>1449</v>
      </c>
      <c r="S2197" s="86" t="s">
        <v>4846</v>
      </c>
      <c r="T2197" s="92">
        <v>170967</v>
      </c>
      <c r="U2197" s="83" t="s">
        <v>171</v>
      </c>
      <c r="V2197" s="139" t="s">
        <v>4867</v>
      </c>
      <c r="W2197" s="171">
        <v>44074</v>
      </c>
      <c r="X2197" s="172" t="e">
        <f>+CONCATENATE(TEXT(#REF!,"yyyy"),"-",TEXT(#REF!,"mm"))</f>
        <v>#REF!</v>
      </c>
      <c r="Y2197" s="173" t="str">
        <f t="shared" si="352"/>
        <v>5</v>
      </c>
      <c r="Z2197" s="172" t="str">
        <f t="shared" si="353"/>
        <v>2020-07</v>
      </c>
      <c r="AA2197" s="170" t="e">
        <f>+VLOOKUP(Z2197,#REF!,2,FALSE)/VLOOKUP(X2197,#REF!,2,FALSE)</f>
        <v>#REF!</v>
      </c>
      <c r="AB2197" s="174" t="e">
        <f t="shared" si="342"/>
        <v>#REF!</v>
      </c>
      <c r="AC2197" s="174" t="e">
        <f t="shared" si="343"/>
        <v>#REF!</v>
      </c>
      <c r="AD2197" s="175" t="e">
        <f>+#REF!+365*Y2197</f>
        <v>#REF!</v>
      </c>
      <c r="AE2197" s="176" t="e">
        <f t="shared" si="354"/>
        <v>#REF!</v>
      </c>
      <c r="AF2197" s="170" t="e">
        <f>+VLOOKUP(CONCATENATE(TEXT(W2197,"yyyy"),"-",TEXT(W2197,"mm")),#REF!,2,0)</f>
        <v>#REF!</v>
      </c>
      <c r="AG2197" s="177" t="e">
        <f>+(AC2197*(1+'INFLAC PROYECTADA'!$B$8)^(AE2197))/((1+DEMANDADO!AF2197)^(AE2197))</f>
        <v>#REF!</v>
      </c>
      <c r="AH2197" s="169">
        <f>(0.2*VLOOKUP(D2197,'%.'!$A$1:$B$4,2,FALSE))+(0.35*VLOOKUP(E2197,'%.'!$A$1:$B$4,2,FALSE))+(0.1*VLOOKUP(F2197,'%.'!$A$1:$B$4,2,FALSE))+(0.35*VLOOKUP(G2197,'%.'!$A$1:$B$4,2,FALSE))</f>
        <v>0.20749999999999999</v>
      </c>
      <c r="AI2197" s="128" t="str">
        <f t="shared" si="355"/>
        <v>BAJA</v>
      </c>
      <c r="AJ2197" s="128" t="str">
        <f t="shared" si="356"/>
        <v>Cuentas de Orden</v>
      </c>
      <c r="AK2197" s="178" t="e">
        <f t="shared" si="357"/>
        <v>#REF!</v>
      </c>
    </row>
    <row r="2198" spans="1:37" ht="30" customHeight="1" x14ac:dyDescent="0.25">
      <c r="A2198" s="115">
        <v>2197</v>
      </c>
      <c r="B2198" s="82" t="s">
        <v>4714</v>
      </c>
      <c r="C2198" s="103" t="s">
        <v>4715</v>
      </c>
      <c r="D2198" s="86" t="s">
        <v>1</v>
      </c>
      <c r="E2198" s="86" t="s">
        <v>1</v>
      </c>
      <c r="F2198" s="86" t="s">
        <v>1</v>
      </c>
      <c r="G2198" s="86" t="s">
        <v>1</v>
      </c>
      <c r="H2198" s="169">
        <f t="shared" si="350"/>
        <v>0.05</v>
      </c>
      <c r="I2198" s="170" t="str">
        <f t="shared" si="351"/>
        <v>REMOTA</v>
      </c>
      <c r="J2198" s="292">
        <v>244036257</v>
      </c>
      <c r="K2198" s="221">
        <v>1</v>
      </c>
      <c r="L2198" s="87" t="s">
        <v>132</v>
      </c>
      <c r="M2198" s="188"/>
      <c r="N2198" s="87" t="s">
        <v>405</v>
      </c>
      <c r="O2198" s="188" t="s">
        <v>405</v>
      </c>
      <c r="P2198" s="86">
        <v>5</v>
      </c>
      <c r="Q2198" s="86" t="s">
        <v>164</v>
      </c>
      <c r="R2198" s="86">
        <v>1449</v>
      </c>
      <c r="S2198" s="86" t="s">
        <v>4846</v>
      </c>
      <c r="T2198" s="92">
        <v>170967</v>
      </c>
      <c r="U2198" s="87" t="s">
        <v>171</v>
      </c>
      <c r="V2198" s="139" t="s">
        <v>4868</v>
      </c>
      <c r="W2198" s="171">
        <v>44074</v>
      </c>
      <c r="X2198" s="172" t="e">
        <f>+CONCATENATE(TEXT(#REF!,"yyyy"),"-",TEXT(#REF!,"mm"))</f>
        <v>#REF!</v>
      </c>
      <c r="Y2198" s="173" t="str">
        <f t="shared" si="352"/>
        <v>5</v>
      </c>
      <c r="Z2198" s="172" t="str">
        <f t="shared" si="353"/>
        <v>2020-07</v>
      </c>
      <c r="AA2198" s="170" t="e">
        <f>+VLOOKUP(Z2198,#REF!,2,FALSE)/VLOOKUP(X2198,#REF!,2,FALSE)</f>
        <v>#REF!</v>
      </c>
      <c r="AB2198" s="174" t="e">
        <f t="shared" si="342"/>
        <v>#REF!</v>
      </c>
      <c r="AC2198" s="174" t="e">
        <f t="shared" si="343"/>
        <v>#REF!</v>
      </c>
      <c r="AD2198" s="175" t="e">
        <f>+#REF!+365*Y2198</f>
        <v>#REF!</v>
      </c>
      <c r="AE2198" s="176" t="e">
        <f t="shared" si="354"/>
        <v>#REF!</v>
      </c>
      <c r="AF2198" s="170" t="e">
        <f>+VLOOKUP(CONCATENATE(TEXT(W2198,"yyyy"),"-",TEXT(W2198,"mm")),#REF!,2,0)</f>
        <v>#REF!</v>
      </c>
      <c r="AG2198" s="177" t="e">
        <f>+(AC2198*(1+'INFLAC PROYECTADA'!$B$8)^(AE2198))/((1+DEMANDADO!AF2198)^(AE2198))</f>
        <v>#REF!</v>
      </c>
      <c r="AH2198" s="169">
        <f>(0.2*VLOOKUP(D2198,'%.'!$A$1:$B$4,2,FALSE))+(0.35*VLOOKUP(E2198,'%.'!$A$1:$B$4,2,FALSE))+(0.1*VLOOKUP(F2198,'%.'!$A$1:$B$4,2,FALSE))+(0.35*VLOOKUP(G2198,'%.'!$A$1:$B$4,2,FALSE))</f>
        <v>0.05</v>
      </c>
      <c r="AI2198" s="128" t="str">
        <f t="shared" si="355"/>
        <v>REMOTA</v>
      </c>
      <c r="AJ2198" s="128" t="str">
        <f t="shared" si="356"/>
        <v>No se registra</v>
      </c>
      <c r="AK2198" s="178">
        <f t="shared" si="357"/>
        <v>0</v>
      </c>
    </row>
    <row r="2199" spans="1:37" ht="30" customHeight="1" x14ac:dyDescent="0.25">
      <c r="A2199" s="115">
        <v>2198</v>
      </c>
      <c r="B2199" s="83" t="s">
        <v>2186</v>
      </c>
      <c r="C2199" s="151" t="s">
        <v>4716</v>
      </c>
      <c r="D2199" s="83" t="s">
        <v>1</v>
      </c>
      <c r="E2199" s="83" t="s">
        <v>1</v>
      </c>
      <c r="F2199" s="83" t="s">
        <v>48</v>
      </c>
      <c r="G2199" s="124" t="s">
        <v>48</v>
      </c>
      <c r="H2199" s="169">
        <f t="shared" si="350"/>
        <v>0.2525</v>
      </c>
      <c r="I2199" s="170" t="str">
        <f t="shared" si="351"/>
        <v>MEDIA</v>
      </c>
      <c r="J2199" s="292">
        <v>87304852</v>
      </c>
      <c r="K2199" s="221">
        <v>1</v>
      </c>
      <c r="L2199" s="83" t="s">
        <v>149</v>
      </c>
      <c r="M2199" s="188"/>
      <c r="N2199" s="87" t="s">
        <v>405</v>
      </c>
      <c r="O2199" s="188" t="s">
        <v>405</v>
      </c>
      <c r="P2199" s="86">
        <v>5</v>
      </c>
      <c r="Q2199" s="86" t="s">
        <v>164</v>
      </c>
      <c r="R2199" s="86">
        <v>1449</v>
      </c>
      <c r="S2199" s="86" t="s">
        <v>4846</v>
      </c>
      <c r="T2199" s="92">
        <v>170967</v>
      </c>
      <c r="U2199" s="83" t="s">
        <v>171</v>
      </c>
      <c r="V2199" s="139" t="s">
        <v>4869</v>
      </c>
      <c r="W2199" s="171">
        <v>44074</v>
      </c>
      <c r="X2199" s="172" t="e">
        <f>+CONCATENATE(TEXT(#REF!,"yyyy"),"-",TEXT(#REF!,"mm"))</f>
        <v>#REF!</v>
      </c>
      <c r="Y2199" s="173" t="str">
        <f t="shared" si="352"/>
        <v>5</v>
      </c>
      <c r="Z2199" s="172" t="str">
        <f t="shared" si="353"/>
        <v>2020-07</v>
      </c>
      <c r="AA2199" s="170" t="e">
        <f>+VLOOKUP(Z2199,#REF!,2,FALSE)/VLOOKUP(X2199,#REF!,2,FALSE)</f>
        <v>#REF!</v>
      </c>
      <c r="AB2199" s="174" t="e">
        <f t="shared" si="342"/>
        <v>#REF!</v>
      </c>
      <c r="AC2199" s="174" t="e">
        <f t="shared" si="343"/>
        <v>#REF!</v>
      </c>
      <c r="AD2199" s="175" t="e">
        <f>+#REF!+365*Y2199</f>
        <v>#REF!</v>
      </c>
      <c r="AE2199" s="176" t="e">
        <f t="shared" si="354"/>
        <v>#REF!</v>
      </c>
      <c r="AF2199" s="170" t="e">
        <f>+VLOOKUP(CONCATENATE(TEXT(W2199,"yyyy"),"-",TEXT(W2199,"mm")),#REF!,2,0)</f>
        <v>#REF!</v>
      </c>
      <c r="AG2199" s="177" t="e">
        <f>+(AC2199*(1+'INFLAC PROYECTADA'!$B$8)^(AE2199))/((1+DEMANDADO!AF2199)^(AE2199))</f>
        <v>#REF!</v>
      </c>
      <c r="AH2199" s="169">
        <f>(0.2*VLOOKUP(D2199,'%.'!$A$1:$B$4,2,FALSE))+(0.35*VLOOKUP(E2199,'%.'!$A$1:$B$4,2,FALSE))+(0.1*VLOOKUP(F2199,'%.'!$A$1:$B$4,2,FALSE))+(0.35*VLOOKUP(G2199,'%.'!$A$1:$B$4,2,FALSE))</f>
        <v>0.2525</v>
      </c>
      <c r="AI2199" s="128" t="str">
        <f t="shared" si="355"/>
        <v>MEDIA</v>
      </c>
      <c r="AJ2199" s="128" t="str">
        <f t="shared" si="356"/>
        <v>Cuentas de Orden</v>
      </c>
      <c r="AK2199" s="178" t="e">
        <f t="shared" si="357"/>
        <v>#REF!</v>
      </c>
    </row>
    <row r="2200" spans="1:37" ht="30" customHeight="1" x14ac:dyDescent="0.25">
      <c r="A2200" s="115">
        <v>2199</v>
      </c>
      <c r="B2200" s="87" t="s">
        <v>2186</v>
      </c>
      <c r="C2200" s="151" t="s">
        <v>4717</v>
      </c>
      <c r="D2200" s="87" t="s">
        <v>1</v>
      </c>
      <c r="E2200" s="87" t="s">
        <v>1</v>
      </c>
      <c r="F2200" s="87" t="s">
        <v>48</v>
      </c>
      <c r="G2200" s="124" t="s">
        <v>48</v>
      </c>
      <c r="H2200" s="169">
        <f t="shared" si="350"/>
        <v>0.2525</v>
      </c>
      <c r="I2200" s="170" t="str">
        <f t="shared" si="351"/>
        <v>MEDIA</v>
      </c>
      <c r="J2200" s="292">
        <v>99201503</v>
      </c>
      <c r="K2200" s="221">
        <v>1</v>
      </c>
      <c r="L2200" s="83" t="s">
        <v>149</v>
      </c>
      <c r="M2200" s="188"/>
      <c r="N2200" s="87" t="s">
        <v>405</v>
      </c>
      <c r="O2200" s="188" t="s">
        <v>405</v>
      </c>
      <c r="P2200" s="86">
        <v>5</v>
      </c>
      <c r="Q2200" s="86" t="s">
        <v>164</v>
      </c>
      <c r="R2200" s="86">
        <v>1449</v>
      </c>
      <c r="S2200" s="86" t="s">
        <v>4846</v>
      </c>
      <c r="T2200" s="92">
        <v>170967</v>
      </c>
      <c r="U2200" s="83" t="s">
        <v>171</v>
      </c>
      <c r="V2200" s="139" t="s">
        <v>4870</v>
      </c>
      <c r="W2200" s="171">
        <v>44074</v>
      </c>
      <c r="X2200" s="172" t="e">
        <f>+CONCATENATE(TEXT(#REF!,"yyyy"),"-",TEXT(#REF!,"mm"))</f>
        <v>#REF!</v>
      </c>
      <c r="Y2200" s="173" t="str">
        <f t="shared" si="352"/>
        <v>5</v>
      </c>
      <c r="Z2200" s="172" t="str">
        <f t="shared" si="353"/>
        <v>2020-07</v>
      </c>
      <c r="AA2200" s="170" t="e">
        <f>+VLOOKUP(Z2200,#REF!,2,FALSE)/VLOOKUP(X2200,#REF!,2,FALSE)</f>
        <v>#REF!</v>
      </c>
      <c r="AB2200" s="174" t="e">
        <f t="shared" si="342"/>
        <v>#REF!</v>
      </c>
      <c r="AC2200" s="174" t="e">
        <f t="shared" si="343"/>
        <v>#REF!</v>
      </c>
      <c r="AD2200" s="175" t="e">
        <f>+#REF!+365*Y2200</f>
        <v>#REF!</v>
      </c>
      <c r="AE2200" s="176" t="e">
        <f t="shared" si="354"/>
        <v>#REF!</v>
      </c>
      <c r="AF2200" s="170" t="e">
        <f>+VLOOKUP(CONCATENATE(TEXT(W2200,"yyyy"),"-",TEXT(W2200,"mm")),#REF!,2,0)</f>
        <v>#REF!</v>
      </c>
      <c r="AG2200" s="177" t="e">
        <f>+(AC2200*(1+'INFLAC PROYECTADA'!$B$8)^(AE2200))/((1+DEMANDADO!AF2200)^(AE2200))</f>
        <v>#REF!</v>
      </c>
      <c r="AH2200" s="169">
        <f>(0.2*VLOOKUP(D2200,'%.'!$A$1:$B$4,2,FALSE))+(0.35*VLOOKUP(E2200,'%.'!$A$1:$B$4,2,FALSE))+(0.1*VLOOKUP(F2200,'%.'!$A$1:$B$4,2,FALSE))+(0.35*VLOOKUP(G2200,'%.'!$A$1:$B$4,2,FALSE))</f>
        <v>0.2525</v>
      </c>
      <c r="AI2200" s="128" t="str">
        <f t="shared" si="355"/>
        <v>MEDIA</v>
      </c>
      <c r="AJ2200" s="128" t="str">
        <f t="shared" si="356"/>
        <v>Cuentas de Orden</v>
      </c>
      <c r="AK2200" s="178" t="e">
        <f t="shared" si="357"/>
        <v>#REF!</v>
      </c>
    </row>
    <row r="2201" spans="1:37" ht="30" customHeight="1" x14ac:dyDescent="0.25">
      <c r="A2201" s="115">
        <v>2200</v>
      </c>
      <c r="B2201" s="87" t="s">
        <v>2186</v>
      </c>
      <c r="C2201" s="126" t="s">
        <v>4718</v>
      </c>
      <c r="D2201" s="87" t="s">
        <v>1</v>
      </c>
      <c r="E2201" s="87" t="s">
        <v>1</v>
      </c>
      <c r="F2201" s="87" t="s">
        <v>48</v>
      </c>
      <c r="G2201" s="124" t="s">
        <v>48</v>
      </c>
      <c r="H2201" s="169">
        <f t="shared" si="350"/>
        <v>0.2525</v>
      </c>
      <c r="I2201" s="170" t="str">
        <f t="shared" si="351"/>
        <v>MEDIA</v>
      </c>
      <c r="J2201" s="292">
        <v>99184114</v>
      </c>
      <c r="K2201" s="221">
        <v>1</v>
      </c>
      <c r="L2201" s="83" t="s">
        <v>149</v>
      </c>
      <c r="M2201" s="188"/>
      <c r="N2201" s="87" t="s">
        <v>405</v>
      </c>
      <c r="O2201" s="188" t="s">
        <v>405</v>
      </c>
      <c r="P2201" s="86">
        <v>5</v>
      </c>
      <c r="Q2201" s="86" t="s">
        <v>164</v>
      </c>
      <c r="R2201" s="86">
        <v>1449</v>
      </c>
      <c r="S2201" s="86" t="s">
        <v>4846</v>
      </c>
      <c r="T2201" s="92">
        <v>170967</v>
      </c>
      <c r="U2201" s="83" t="s">
        <v>171</v>
      </c>
      <c r="V2201" s="139" t="s">
        <v>4871</v>
      </c>
      <c r="W2201" s="171">
        <v>44074</v>
      </c>
      <c r="X2201" s="172" t="e">
        <f>+CONCATENATE(TEXT(#REF!,"yyyy"),"-",TEXT(#REF!,"mm"))</f>
        <v>#REF!</v>
      </c>
      <c r="Y2201" s="173" t="str">
        <f t="shared" si="352"/>
        <v>5</v>
      </c>
      <c r="Z2201" s="172" t="str">
        <f t="shared" si="353"/>
        <v>2020-07</v>
      </c>
      <c r="AA2201" s="170" t="e">
        <f>+VLOOKUP(Z2201,#REF!,2,FALSE)/VLOOKUP(X2201,#REF!,2,FALSE)</f>
        <v>#REF!</v>
      </c>
      <c r="AB2201" s="174" t="e">
        <f t="shared" si="342"/>
        <v>#REF!</v>
      </c>
      <c r="AC2201" s="174" t="e">
        <f t="shared" si="343"/>
        <v>#REF!</v>
      </c>
      <c r="AD2201" s="175" t="e">
        <f>+#REF!+365*Y2201</f>
        <v>#REF!</v>
      </c>
      <c r="AE2201" s="176" t="e">
        <f t="shared" si="354"/>
        <v>#REF!</v>
      </c>
      <c r="AF2201" s="170" t="e">
        <f>+VLOOKUP(CONCATENATE(TEXT(W2201,"yyyy"),"-",TEXT(W2201,"mm")),#REF!,2,0)</f>
        <v>#REF!</v>
      </c>
      <c r="AG2201" s="177" t="e">
        <f>+(AC2201*(1+'INFLAC PROYECTADA'!$B$8)^(AE2201))/((1+DEMANDADO!AF2201)^(AE2201))</f>
        <v>#REF!</v>
      </c>
      <c r="AH2201" s="169">
        <f>(0.2*VLOOKUP(D2201,'%.'!$A$1:$B$4,2,FALSE))+(0.35*VLOOKUP(E2201,'%.'!$A$1:$B$4,2,FALSE))+(0.1*VLOOKUP(F2201,'%.'!$A$1:$B$4,2,FALSE))+(0.35*VLOOKUP(G2201,'%.'!$A$1:$B$4,2,FALSE))</f>
        <v>0.2525</v>
      </c>
      <c r="AI2201" s="128" t="str">
        <f t="shared" si="355"/>
        <v>MEDIA</v>
      </c>
      <c r="AJ2201" s="128" t="str">
        <f t="shared" si="356"/>
        <v>Cuentas de Orden</v>
      </c>
      <c r="AK2201" s="178" t="e">
        <f t="shared" si="357"/>
        <v>#REF!</v>
      </c>
    </row>
    <row r="2202" spans="1:37" ht="30" customHeight="1" x14ac:dyDescent="0.25">
      <c r="A2202" s="115">
        <v>2201</v>
      </c>
      <c r="B2202" s="87" t="s">
        <v>2186</v>
      </c>
      <c r="C2202" s="151" t="s">
        <v>4719</v>
      </c>
      <c r="D2202" s="87" t="s">
        <v>1</v>
      </c>
      <c r="E2202" s="87" t="s">
        <v>1</v>
      </c>
      <c r="F2202" s="87" t="s">
        <v>48</v>
      </c>
      <c r="G2202" s="124" t="s">
        <v>48</v>
      </c>
      <c r="H2202" s="169">
        <f t="shared" si="350"/>
        <v>0.2525</v>
      </c>
      <c r="I2202" s="170" t="str">
        <f t="shared" si="351"/>
        <v>MEDIA</v>
      </c>
      <c r="J2202" s="292">
        <v>88616293</v>
      </c>
      <c r="K2202" s="221">
        <v>1</v>
      </c>
      <c r="L2202" s="83" t="s">
        <v>129</v>
      </c>
      <c r="M2202" s="188"/>
      <c r="N2202" s="87" t="s">
        <v>405</v>
      </c>
      <c r="O2202" s="188" t="s">
        <v>405</v>
      </c>
      <c r="P2202" s="86">
        <v>5</v>
      </c>
      <c r="Q2202" s="86" t="s">
        <v>164</v>
      </c>
      <c r="R2202" s="86">
        <v>1449</v>
      </c>
      <c r="S2202" s="86" t="s">
        <v>4846</v>
      </c>
      <c r="T2202" s="92">
        <v>170967</v>
      </c>
      <c r="U2202" s="83" t="s">
        <v>171</v>
      </c>
      <c r="V2202" s="139" t="s">
        <v>4872</v>
      </c>
      <c r="W2202" s="171">
        <v>44074</v>
      </c>
      <c r="X2202" s="172" t="e">
        <f>+CONCATENATE(TEXT(#REF!,"yyyy"),"-",TEXT(#REF!,"mm"))</f>
        <v>#REF!</v>
      </c>
      <c r="Y2202" s="173" t="str">
        <f t="shared" si="352"/>
        <v>5</v>
      </c>
      <c r="Z2202" s="172" t="str">
        <f t="shared" si="353"/>
        <v>2020-07</v>
      </c>
      <c r="AA2202" s="170" t="e">
        <f>+VLOOKUP(Z2202,#REF!,2,FALSE)/VLOOKUP(X2202,#REF!,2,FALSE)</f>
        <v>#REF!</v>
      </c>
      <c r="AB2202" s="174" t="e">
        <f t="shared" si="342"/>
        <v>#REF!</v>
      </c>
      <c r="AC2202" s="174" t="e">
        <f t="shared" si="343"/>
        <v>#REF!</v>
      </c>
      <c r="AD2202" s="175" t="e">
        <f>+#REF!+365*Y2202</f>
        <v>#REF!</v>
      </c>
      <c r="AE2202" s="176" t="e">
        <f t="shared" si="354"/>
        <v>#REF!</v>
      </c>
      <c r="AF2202" s="170" t="e">
        <f>+VLOOKUP(CONCATENATE(TEXT(W2202,"yyyy"),"-",TEXT(W2202,"mm")),#REF!,2,0)</f>
        <v>#REF!</v>
      </c>
      <c r="AG2202" s="177" t="e">
        <f>+(AC2202*(1+'INFLAC PROYECTADA'!$B$8)^(AE2202))/((1+DEMANDADO!AF2202)^(AE2202))</f>
        <v>#REF!</v>
      </c>
      <c r="AH2202" s="169">
        <f>(0.2*VLOOKUP(D2202,'%.'!$A$1:$B$4,2,FALSE))+(0.35*VLOOKUP(E2202,'%.'!$A$1:$B$4,2,FALSE))+(0.1*VLOOKUP(F2202,'%.'!$A$1:$B$4,2,FALSE))+(0.35*VLOOKUP(G2202,'%.'!$A$1:$B$4,2,FALSE))</f>
        <v>0.2525</v>
      </c>
      <c r="AI2202" s="128" t="str">
        <f t="shared" si="355"/>
        <v>MEDIA</v>
      </c>
      <c r="AJ2202" s="128" t="str">
        <f t="shared" si="356"/>
        <v>Cuentas de Orden</v>
      </c>
      <c r="AK2202" s="178" t="e">
        <f t="shared" si="357"/>
        <v>#REF!</v>
      </c>
    </row>
    <row r="2203" spans="1:37" ht="30" customHeight="1" x14ac:dyDescent="0.25">
      <c r="A2203" s="115">
        <v>2202</v>
      </c>
      <c r="B2203" s="83" t="s">
        <v>4720</v>
      </c>
      <c r="C2203" s="151" t="s">
        <v>4721</v>
      </c>
      <c r="D2203" s="83" t="s">
        <v>48</v>
      </c>
      <c r="E2203" s="83" t="s">
        <v>48</v>
      </c>
      <c r="F2203" s="83" t="s">
        <v>48</v>
      </c>
      <c r="G2203" s="124" t="s">
        <v>48</v>
      </c>
      <c r="H2203" s="169">
        <f t="shared" si="350"/>
        <v>0.5</v>
      </c>
      <c r="I2203" s="170" t="str">
        <f t="shared" si="351"/>
        <v>MEDIA</v>
      </c>
      <c r="J2203" s="292">
        <v>61748382</v>
      </c>
      <c r="K2203" s="221">
        <v>1</v>
      </c>
      <c r="L2203" s="83" t="s">
        <v>129</v>
      </c>
      <c r="M2203" s="188"/>
      <c r="N2203" s="87" t="s">
        <v>405</v>
      </c>
      <c r="O2203" s="188" t="s">
        <v>405</v>
      </c>
      <c r="P2203" s="86">
        <v>5</v>
      </c>
      <c r="Q2203" s="86" t="s">
        <v>164</v>
      </c>
      <c r="R2203" s="86">
        <v>1449</v>
      </c>
      <c r="S2203" s="86" t="s">
        <v>4846</v>
      </c>
      <c r="T2203" s="92">
        <v>170967</v>
      </c>
      <c r="U2203" s="83" t="s">
        <v>76</v>
      </c>
      <c r="V2203" s="139" t="s">
        <v>4873</v>
      </c>
      <c r="W2203" s="171">
        <v>44074</v>
      </c>
      <c r="X2203" s="172" t="e">
        <f>+CONCATENATE(TEXT(#REF!,"yyyy"),"-",TEXT(#REF!,"mm"))</f>
        <v>#REF!</v>
      </c>
      <c r="Y2203" s="173" t="str">
        <f t="shared" si="352"/>
        <v>5</v>
      </c>
      <c r="Z2203" s="172" t="str">
        <f t="shared" si="353"/>
        <v>2020-07</v>
      </c>
      <c r="AA2203" s="170" t="e">
        <f>+VLOOKUP(Z2203,#REF!,2,FALSE)/VLOOKUP(X2203,#REF!,2,FALSE)</f>
        <v>#REF!</v>
      </c>
      <c r="AB2203" s="174" t="e">
        <f t="shared" si="342"/>
        <v>#REF!</v>
      </c>
      <c r="AC2203" s="174" t="e">
        <f t="shared" si="343"/>
        <v>#REF!</v>
      </c>
      <c r="AD2203" s="175" t="e">
        <f>+#REF!+365*Y2203</f>
        <v>#REF!</v>
      </c>
      <c r="AE2203" s="176" t="e">
        <f t="shared" si="354"/>
        <v>#REF!</v>
      </c>
      <c r="AF2203" s="170" t="e">
        <f>+VLOOKUP(CONCATENATE(TEXT(W2203,"yyyy"),"-",TEXT(W2203,"mm")),#REF!,2,0)</f>
        <v>#REF!</v>
      </c>
      <c r="AG2203" s="177" t="e">
        <f>+(AC2203*(1+'INFLAC PROYECTADA'!$B$8)^(AE2203))/((1+DEMANDADO!AF2203)^(AE2203))</f>
        <v>#REF!</v>
      </c>
      <c r="AH2203" s="169">
        <f>(0.2*VLOOKUP(D2203,'%.'!$A$1:$B$4,2,FALSE))+(0.35*VLOOKUP(E2203,'%.'!$A$1:$B$4,2,FALSE))+(0.1*VLOOKUP(F2203,'%.'!$A$1:$B$4,2,FALSE))+(0.35*VLOOKUP(G2203,'%.'!$A$1:$B$4,2,FALSE))</f>
        <v>0.5</v>
      </c>
      <c r="AI2203" s="128" t="str">
        <f t="shared" si="355"/>
        <v>MEDIA</v>
      </c>
      <c r="AJ2203" s="128" t="str">
        <f t="shared" si="356"/>
        <v>Cuentas de Orden</v>
      </c>
      <c r="AK2203" s="178" t="e">
        <f t="shared" si="357"/>
        <v>#REF!</v>
      </c>
    </row>
    <row r="2204" spans="1:37" ht="30" customHeight="1" x14ac:dyDescent="0.25">
      <c r="A2204" s="115">
        <v>2203</v>
      </c>
      <c r="B2204" s="83" t="s">
        <v>4704</v>
      </c>
      <c r="C2204" s="151" t="s">
        <v>4722</v>
      </c>
      <c r="D2204" s="83" t="s">
        <v>1</v>
      </c>
      <c r="E2204" s="83" t="s">
        <v>1</v>
      </c>
      <c r="F2204" s="83" t="s">
        <v>1</v>
      </c>
      <c r="G2204" s="124" t="s">
        <v>1</v>
      </c>
      <c r="H2204" s="169">
        <f t="shared" si="350"/>
        <v>0.05</v>
      </c>
      <c r="I2204" s="170" t="str">
        <f t="shared" si="351"/>
        <v>REMOTA</v>
      </c>
      <c r="J2204" s="292">
        <v>88872819</v>
      </c>
      <c r="K2204" s="221">
        <v>1</v>
      </c>
      <c r="L2204" s="83" t="s">
        <v>133</v>
      </c>
      <c r="M2204" s="188"/>
      <c r="N2204" s="87" t="s">
        <v>405</v>
      </c>
      <c r="O2204" s="188" t="s">
        <v>405</v>
      </c>
      <c r="P2204" s="86">
        <v>5</v>
      </c>
      <c r="Q2204" s="86" t="s">
        <v>164</v>
      </c>
      <c r="R2204" s="86">
        <v>1449</v>
      </c>
      <c r="S2204" s="86" t="s">
        <v>4846</v>
      </c>
      <c r="T2204" s="92">
        <v>170967</v>
      </c>
      <c r="U2204" s="83" t="s">
        <v>76</v>
      </c>
      <c r="V2204" s="139" t="s">
        <v>4874</v>
      </c>
      <c r="W2204" s="171">
        <v>44074</v>
      </c>
      <c r="X2204" s="172" t="e">
        <f>+CONCATENATE(TEXT(#REF!,"yyyy"),"-",TEXT(#REF!,"mm"))</f>
        <v>#REF!</v>
      </c>
      <c r="Y2204" s="173" t="str">
        <f t="shared" si="352"/>
        <v>5</v>
      </c>
      <c r="Z2204" s="172" t="str">
        <f t="shared" si="353"/>
        <v>2020-07</v>
      </c>
      <c r="AA2204" s="170" t="e">
        <f>+VLOOKUP(Z2204,#REF!,2,FALSE)/VLOOKUP(X2204,#REF!,2,FALSE)</f>
        <v>#REF!</v>
      </c>
      <c r="AB2204" s="174" t="e">
        <f t="shared" si="342"/>
        <v>#REF!</v>
      </c>
      <c r="AC2204" s="174" t="e">
        <f t="shared" si="343"/>
        <v>#REF!</v>
      </c>
      <c r="AD2204" s="175" t="e">
        <f>+#REF!+365*Y2204</f>
        <v>#REF!</v>
      </c>
      <c r="AE2204" s="176" t="e">
        <f t="shared" si="354"/>
        <v>#REF!</v>
      </c>
      <c r="AF2204" s="170" t="e">
        <f>+VLOOKUP(CONCATENATE(TEXT(W2204,"yyyy"),"-",TEXT(W2204,"mm")),#REF!,2,0)</f>
        <v>#REF!</v>
      </c>
      <c r="AG2204" s="177" t="e">
        <f>+(AC2204*(1+'INFLAC PROYECTADA'!$B$8)^(AE2204))/((1+DEMANDADO!AF2204)^(AE2204))</f>
        <v>#REF!</v>
      </c>
      <c r="AH2204" s="169">
        <f>(0.2*VLOOKUP(D2204,'%.'!$A$1:$B$4,2,FALSE))+(0.35*VLOOKUP(E2204,'%.'!$A$1:$B$4,2,FALSE))+(0.1*VLOOKUP(F2204,'%.'!$A$1:$B$4,2,FALSE))+(0.35*VLOOKUP(G2204,'%.'!$A$1:$B$4,2,FALSE))</f>
        <v>0.05</v>
      </c>
      <c r="AI2204" s="128" t="str">
        <f t="shared" si="355"/>
        <v>REMOTA</v>
      </c>
      <c r="AJ2204" s="128" t="str">
        <f t="shared" si="356"/>
        <v>No se registra</v>
      </c>
      <c r="AK2204" s="178">
        <f t="shared" si="357"/>
        <v>0</v>
      </c>
    </row>
    <row r="2205" spans="1:37" ht="30" customHeight="1" x14ac:dyDescent="0.25">
      <c r="A2205" s="115">
        <v>2204</v>
      </c>
      <c r="B2205" s="83" t="s">
        <v>4723</v>
      </c>
      <c r="C2205" s="151" t="s">
        <v>4724</v>
      </c>
      <c r="D2205" s="83" t="s">
        <v>1</v>
      </c>
      <c r="E2205" s="83" t="s">
        <v>1</v>
      </c>
      <c r="F2205" s="83" t="s">
        <v>1</v>
      </c>
      <c r="G2205" s="124" t="s">
        <v>1</v>
      </c>
      <c r="H2205" s="169">
        <f t="shared" si="350"/>
        <v>0.05</v>
      </c>
      <c r="I2205" s="170" t="str">
        <f t="shared" si="351"/>
        <v>REMOTA</v>
      </c>
      <c r="J2205" s="292">
        <v>23988419</v>
      </c>
      <c r="K2205" s="221">
        <v>1</v>
      </c>
      <c r="L2205" s="83" t="s">
        <v>129</v>
      </c>
      <c r="M2205" s="188"/>
      <c r="N2205" s="87" t="s">
        <v>405</v>
      </c>
      <c r="O2205" s="188" t="s">
        <v>405</v>
      </c>
      <c r="P2205" s="86">
        <v>5</v>
      </c>
      <c r="Q2205" s="86" t="s">
        <v>164</v>
      </c>
      <c r="R2205" s="86">
        <v>1449</v>
      </c>
      <c r="S2205" s="86" t="s">
        <v>4846</v>
      </c>
      <c r="T2205" s="92">
        <v>170967</v>
      </c>
      <c r="U2205" s="83" t="s">
        <v>171</v>
      </c>
      <c r="V2205" s="139" t="s">
        <v>4875</v>
      </c>
      <c r="W2205" s="171">
        <v>44074</v>
      </c>
      <c r="X2205" s="172" t="e">
        <f>+CONCATENATE(TEXT(#REF!,"yyyy"),"-",TEXT(#REF!,"mm"))</f>
        <v>#REF!</v>
      </c>
      <c r="Y2205" s="173" t="str">
        <f t="shared" si="352"/>
        <v>5</v>
      </c>
      <c r="Z2205" s="172" t="str">
        <f t="shared" si="353"/>
        <v>2020-07</v>
      </c>
      <c r="AA2205" s="170" t="e">
        <f>+VLOOKUP(Z2205,#REF!,2,FALSE)/VLOOKUP(X2205,#REF!,2,FALSE)</f>
        <v>#REF!</v>
      </c>
      <c r="AB2205" s="174" t="e">
        <f t="shared" si="342"/>
        <v>#REF!</v>
      </c>
      <c r="AC2205" s="174" t="e">
        <f t="shared" si="343"/>
        <v>#REF!</v>
      </c>
      <c r="AD2205" s="175" t="e">
        <f>+#REF!+365*Y2205</f>
        <v>#REF!</v>
      </c>
      <c r="AE2205" s="176" t="e">
        <f t="shared" si="354"/>
        <v>#REF!</v>
      </c>
      <c r="AF2205" s="170" t="e">
        <f>+VLOOKUP(CONCATENATE(TEXT(W2205,"yyyy"),"-",TEXT(W2205,"mm")),#REF!,2,0)</f>
        <v>#REF!</v>
      </c>
      <c r="AG2205" s="177" t="e">
        <f>+(AC2205*(1+'INFLAC PROYECTADA'!$B$8)^(AE2205))/((1+DEMANDADO!AF2205)^(AE2205))</f>
        <v>#REF!</v>
      </c>
      <c r="AH2205" s="169">
        <f>(0.2*VLOOKUP(D2205,'%.'!$A$1:$B$4,2,FALSE))+(0.35*VLOOKUP(E2205,'%.'!$A$1:$B$4,2,FALSE))+(0.1*VLOOKUP(F2205,'%.'!$A$1:$B$4,2,FALSE))+(0.35*VLOOKUP(G2205,'%.'!$A$1:$B$4,2,FALSE))</f>
        <v>0.05</v>
      </c>
      <c r="AI2205" s="128" t="str">
        <f t="shared" si="355"/>
        <v>REMOTA</v>
      </c>
      <c r="AJ2205" s="128" t="str">
        <f t="shared" si="356"/>
        <v>No se registra</v>
      </c>
      <c r="AK2205" s="178">
        <f t="shared" si="357"/>
        <v>0</v>
      </c>
    </row>
    <row r="2206" spans="1:37" ht="30" customHeight="1" x14ac:dyDescent="0.25">
      <c r="A2206" s="115">
        <v>2205</v>
      </c>
      <c r="B2206" s="83" t="s">
        <v>4725</v>
      </c>
      <c r="C2206" s="151" t="s">
        <v>4726</v>
      </c>
      <c r="D2206" s="83" t="s">
        <v>1</v>
      </c>
      <c r="E2206" s="83" t="s">
        <v>1</v>
      </c>
      <c r="F2206" s="83" t="s">
        <v>1</v>
      </c>
      <c r="G2206" s="124" t="s">
        <v>1</v>
      </c>
      <c r="H2206" s="169">
        <f t="shared" si="350"/>
        <v>0.05</v>
      </c>
      <c r="I2206" s="170" t="str">
        <f t="shared" si="351"/>
        <v>REMOTA</v>
      </c>
      <c r="J2206" s="292">
        <v>9296682</v>
      </c>
      <c r="K2206" s="221">
        <v>1</v>
      </c>
      <c r="L2206" s="83" t="s">
        <v>133</v>
      </c>
      <c r="M2206" s="188"/>
      <c r="N2206" s="87" t="s">
        <v>405</v>
      </c>
      <c r="O2206" s="188" t="s">
        <v>405</v>
      </c>
      <c r="P2206" s="86">
        <v>5</v>
      </c>
      <c r="Q2206" s="86" t="s">
        <v>164</v>
      </c>
      <c r="R2206" s="86">
        <v>1449</v>
      </c>
      <c r="S2206" s="86" t="s">
        <v>4846</v>
      </c>
      <c r="T2206" s="92">
        <v>170967</v>
      </c>
      <c r="U2206" s="83" t="s">
        <v>171</v>
      </c>
      <c r="V2206" s="139" t="s">
        <v>4876</v>
      </c>
      <c r="W2206" s="171">
        <v>44074</v>
      </c>
      <c r="X2206" s="172" t="e">
        <f>+CONCATENATE(TEXT(#REF!,"yyyy"),"-",TEXT(#REF!,"mm"))</f>
        <v>#REF!</v>
      </c>
      <c r="Y2206" s="173" t="str">
        <f t="shared" si="352"/>
        <v>5</v>
      </c>
      <c r="Z2206" s="172" t="str">
        <f t="shared" si="353"/>
        <v>2020-07</v>
      </c>
      <c r="AA2206" s="170" t="e">
        <f>+VLOOKUP(Z2206,#REF!,2,FALSE)/VLOOKUP(X2206,#REF!,2,FALSE)</f>
        <v>#REF!</v>
      </c>
      <c r="AB2206" s="174" t="e">
        <f t="shared" si="342"/>
        <v>#REF!</v>
      </c>
      <c r="AC2206" s="174" t="e">
        <f t="shared" si="343"/>
        <v>#REF!</v>
      </c>
      <c r="AD2206" s="175" t="e">
        <f>+#REF!+365*Y2206</f>
        <v>#REF!</v>
      </c>
      <c r="AE2206" s="176" t="e">
        <f t="shared" si="354"/>
        <v>#REF!</v>
      </c>
      <c r="AF2206" s="170" t="e">
        <f>+VLOOKUP(CONCATENATE(TEXT(W2206,"yyyy"),"-",TEXT(W2206,"mm")),#REF!,2,0)</f>
        <v>#REF!</v>
      </c>
      <c r="AG2206" s="177" t="e">
        <f>+(AC2206*(1+'INFLAC PROYECTADA'!$B$8)^(AE2206))/((1+DEMANDADO!AF2206)^(AE2206))</f>
        <v>#REF!</v>
      </c>
      <c r="AH2206" s="169">
        <f>(0.2*VLOOKUP(D2206,'%.'!$A$1:$B$4,2,FALSE))+(0.35*VLOOKUP(E2206,'%.'!$A$1:$B$4,2,FALSE))+(0.1*VLOOKUP(F2206,'%.'!$A$1:$B$4,2,FALSE))+(0.35*VLOOKUP(G2206,'%.'!$A$1:$B$4,2,FALSE))</f>
        <v>0.05</v>
      </c>
      <c r="AI2206" s="128" t="str">
        <f t="shared" si="355"/>
        <v>REMOTA</v>
      </c>
      <c r="AJ2206" s="128" t="str">
        <f t="shared" si="356"/>
        <v>No se registra</v>
      </c>
      <c r="AK2206" s="178">
        <f t="shared" si="357"/>
        <v>0</v>
      </c>
    </row>
    <row r="2207" spans="1:37" ht="30" customHeight="1" x14ac:dyDescent="0.25">
      <c r="A2207" s="115">
        <v>2206</v>
      </c>
      <c r="B2207" s="87" t="s">
        <v>4684</v>
      </c>
      <c r="C2207" s="151" t="s">
        <v>4727</v>
      </c>
      <c r="D2207" s="83" t="s">
        <v>48</v>
      </c>
      <c r="E2207" s="83" t="s">
        <v>48</v>
      </c>
      <c r="F2207" s="83" t="s">
        <v>48</v>
      </c>
      <c r="G2207" s="124" t="s">
        <v>1</v>
      </c>
      <c r="H2207" s="169">
        <f t="shared" si="350"/>
        <v>0.34250000000000003</v>
      </c>
      <c r="I2207" s="170" t="str">
        <f t="shared" si="351"/>
        <v>MEDIA</v>
      </c>
      <c r="J2207" s="292">
        <v>37112377</v>
      </c>
      <c r="K2207" s="221">
        <v>1</v>
      </c>
      <c r="L2207" s="83" t="s">
        <v>129</v>
      </c>
      <c r="M2207" s="188"/>
      <c r="N2207" s="83" t="s">
        <v>511</v>
      </c>
      <c r="O2207" s="188" t="s">
        <v>405</v>
      </c>
      <c r="P2207" s="83">
        <v>5</v>
      </c>
      <c r="Q2207" s="86" t="s">
        <v>164</v>
      </c>
      <c r="R2207" s="86">
        <v>1449</v>
      </c>
      <c r="S2207" s="86" t="s">
        <v>4846</v>
      </c>
      <c r="T2207" s="92">
        <v>170967</v>
      </c>
      <c r="U2207" s="87" t="s">
        <v>171</v>
      </c>
      <c r="V2207" s="139" t="s">
        <v>4877</v>
      </c>
      <c r="W2207" s="171">
        <v>44074</v>
      </c>
      <c r="X2207" s="172" t="e">
        <f>+CONCATENATE(TEXT(#REF!,"yyyy"),"-",TEXT(#REF!,"mm"))</f>
        <v>#REF!</v>
      </c>
      <c r="Y2207" s="173" t="str">
        <f t="shared" si="352"/>
        <v>5</v>
      </c>
      <c r="Z2207" s="172" t="str">
        <f t="shared" si="353"/>
        <v>2020-07</v>
      </c>
      <c r="AA2207" s="170" t="e">
        <f>+VLOOKUP(Z2207,#REF!,2,FALSE)/VLOOKUP(X2207,#REF!,2,FALSE)</f>
        <v>#REF!</v>
      </c>
      <c r="AB2207" s="174" t="e">
        <f t="shared" si="342"/>
        <v>#REF!</v>
      </c>
      <c r="AC2207" s="174" t="e">
        <f t="shared" si="343"/>
        <v>#REF!</v>
      </c>
      <c r="AD2207" s="175" t="e">
        <f>+#REF!+365*Y2207</f>
        <v>#REF!</v>
      </c>
      <c r="AE2207" s="176" t="e">
        <f t="shared" si="354"/>
        <v>#REF!</v>
      </c>
      <c r="AF2207" s="170" t="e">
        <f>+VLOOKUP(CONCATENATE(TEXT(W2207,"yyyy"),"-",TEXT(W2207,"mm")),#REF!,2,0)</f>
        <v>#REF!</v>
      </c>
      <c r="AG2207" s="177" t="e">
        <f>+(AC2207*(1+'INFLAC PROYECTADA'!$B$8)^(AE2207))/((1+DEMANDADO!AF2207)^(AE2207))</f>
        <v>#REF!</v>
      </c>
      <c r="AH2207" s="169">
        <f>(0.2*VLOOKUP(D2207,'%.'!$A$1:$B$4,2,FALSE))+(0.35*VLOOKUP(E2207,'%.'!$A$1:$B$4,2,FALSE))+(0.1*VLOOKUP(F2207,'%.'!$A$1:$B$4,2,FALSE))+(0.35*VLOOKUP(G2207,'%.'!$A$1:$B$4,2,FALSE))</f>
        <v>0.34250000000000003</v>
      </c>
      <c r="AI2207" s="128" t="str">
        <f t="shared" si="355"/>
        <v>MEDIA</v>
      </c>
      <c r="AJ2207" s="128" t="str">
        <f t="shared" si="356"/>
        <v>Cuentas de Orden</v>
      </c>
      <c r="AK2207" s="178" t="e">
        <f t="shared" si="357"/>
        <v>#REF!</v>
      </c>
    </row>
    <row r="2208" spans="1:37" ht="30" customHeight="1" x14ac:dyDescent="0.25">
      <c r="A2208" s="115">
        <v>2207</v>
      </c>
      <c r="B2208" s="83" t="s">
        <v>4728</v>
      </c>
      <c r="C2208" s="154" t="s">
        <v>4729</v>
      </c>
      <c r="D2208" s="87" t="s">
        <v>1</v>
      </c>
      <c r="E2208" s="87" t="s">
        <v>1</v>
      </c>
      <c r="F2208" s="87" t="s">
        <v>1</v>
      </c>
      <c r="G2208" s="124" t="s">
        <v>1</v>
      </c>
      <c r="H2208" s="169">
        <f t="shared" si="350"/>
        <v>0.05</v>
      </c>
      <c r="I2208" s="170" t="str">
        <f t="shared" si="351"/>
        <v>REMOTA</v>
      </c>
      <c r="J2208" s="292">
        <v>30740794</v>
      </c>
      <c r="K2208" s="221">
        <v>0</v>
      </c>
      <c r="L2208" s="87" t="s">
        <v>133</v>
      </c>
      <c r="M2208" s="188"/>
      <c r="N2208" s="87" t="s">
        <v>405</v>
      </c>
      <c r="O2208" s="188" t="s">
        <v>405</v>
      </c>
      <c r="P2208" s="86">
        <v>5</v>
      </c>
      <c r="Q2208" s="86" t="s">
        <v>164</v>
      </c>
      <c r="R2208" s="86">
        <v>1449</v>
      </c>
      <c r="S2208" s="86" t="s">
        <v>4846</v>
      </c>
      <c r="T2208" s="92">
        <v>170967</v>
      </c>
      <c r="U2208" s="87" t="s">
        <v>76</v>
      </c>
      <c r="V2208" s="139" t="s">
        <v>4878</v>
      </c>
      <c r="W2208" s="171">
        <v>44074</v>
      </c>
      <c r="X2208" s="172" t="e">
        <f>+CONCATENATE(TEXT(#REF!,"yyyy"),"-",TEXT(#REF!,"mm"))</f>
        <v>#REF!</v>
      </c>
      <c r="Y2208" s="173" t="str">
        <f t="shared" si="352"/>
        <v>5</v>
      </c>
      <c r="Z2208" s="172" t="str">
        <f t="shared" si="353"/>
        <v>2020-07</v>
      </c>
      <c r="AA2208" s="170" t="e">
        <f>+VLOOKUP(Z2208,#REF!,2,FALSE)/VLOOKUP(X2208,#REF!,2,FALSE)</f>
        <v>#REF!</v>
      </c>
      <c r="AB2208" s="174" t="e">
        <f t="shared" si="342"/>
        <v>#REF!</v>
      </c>
      <c r="AC2208" s="174" t="e">
        <f t="shared" si="343"/>
        <v>#REF!</v>
      </c>
      <c r="AD2208" s="175" t="e">
        <f>+#REF!+365*Y2208</f>
        <v>#REF!</v>
      </c>
      <c r="AE2208" s="176" t="e">
        <f t="shared" si="354"/>
        <v>#REF!</v>
      </c>
      <c r="AF2208" s="170" t="e">
        <f>+VLOOKUP(CONCATENATE(TEXT(W2208,"yyyy"),"-",TEXT(W2208,"mm")),#REF!,2,0)</f>
        <v>#REF!</v>
      </c>
      <c r="AG2208" s="177" t="e">
        <f>+(AC2208*(1+'INFLAC PROYECTADA'!$B$8)^(AE2208))/((1+DEMANDADO!AF2208)^(AE2208))</f>
        <v>#REF!</v>
      </c>
      <c r="AH2208" s="169">
        <f>(0.2*VLOOKUP(D2208,'%.'!$A$1:$B$4,2,FALSE))+(0.35*VLOOKUP(E2208,'%.'!$A$1:$B$4,2,FALSE))+(0.1*VLOOKUP(F2208,'%.'!$A$1:$B$4,2,FALSE))+(0.35*VLOOKUP(G2208,'%.'!$A$1:$B$4,2,FALSE))</f>
        <v>0.05</v>
      </c>
      <c r="AI2208" s="128" t="str">
        <f t="shared" si="355"/>
        <v>REMOTA</v>
      </c>
      <c r="AJ2208" s="128" t="str">
        <f t="shared" si="356"/>
        <v>No se registra</v>
      </c>
      <c r="AK2208" s="178">
        <f t="shared" si="357"/>
        <v>0</v>
      </c>
    </row>
    <row r="2209" spans="1:37" ht="30" customHeight="1" x14ac:dyDescent="0.25">
      <c r="A2209" s="115">
        <v>2208</v>
      </c>
      <c r="B2209" s="79" t="s">
        <v>4730</v>
      </c>
      <c r="C2209" s="154" t="s">
        <v>4731</v>
      </c>
      <c r="D2209" s="87" t="s">
        <v>48</v>
      </c>
      <c r="E2209" s="87" t="s">
        <v>48</v>
      </c>
      <c r="F2209" s="87" t="s">
        <v>48</v>
      </c>
      <c r="G2209" s="124" t="s">
        <v>1</v>
      </c>
      <c r="H2209" s="169">
        <f t="shared" si="350"/>
        <v>0.34250000000000003</v>
      </c>
      <c r="I2209" s="170" t="str">
        <f t="shared" si="351"/>
        <v>MEDIA</v>
      </c>
      <c r="J2209" s="292">
        <v>402634699</v>
      </c>
      <c r="K2209" s="221">
        <v>1</v>
      </c>
      <c r="L2209" s="87" t="s">
        <v>129</v>
      </c>
      <c r="M2209" s="188"/>
      <c r="N2209" s="87" t="s">
        <v>511</v>
      </c>
      <c r="O2209" s="188" t="s">
        <v>405</v>
      </c>
      <c r="P2209" s="87">
        <v>5</v>
      </c>
      <c r="Q2209" s="86" t="s">
        <v>164</v>
      </c>
      <c r="R2209" s="86">
        <v>1449</v>
      </c>
      <c r="S2209" s="86" t="s">
        <v>4846</v>
      </c>
      <c r="T2209" s="92">
        <v>170967</v>
      </c>
      <c r="U2209" s="83" t="s">
        <v>178</v>
      </c>
      <c r="V2209" s="139" t="s">
        <v>4879</v>
      </c>
      <c r="W2209" s="171">
        <v>44074</v>
      </c>
      <c r="X2209" s="172" t="e">
        <f>+CONCATENATE(TEXT(#REF!,"yyyy"),"-",TEXT(#REF!,"mm"))</f>
        <v>#REF!</v>
      </c>
      <c r="Y2209" s="173" t="str">
        <f t="shared" si="352"/>
        <v>5</v>
      </c>
      <c r="Z2209" s="172" t="str">
        <f t="shared" si="353"/>
        <v>2020-07</v>
      </c>
      <c r="AA2209" s="170" t="e">
        <f>+VLOOKUP(Z2209,#REF!,2,FALSE)/VLOOKUP(X2209,#REF!,2,FALSE)</f>
        <v>#REF!</v>
      </c>
      <c r="AB2209" s="174" t="e">
        <f t="shared" si="342"/>
        <v>#REF!</v>
      </c>
      <c r="AC2209" s="174" t="e">
        <f t="shared" si="343"/>
        <v>#REF!</v>
      </c>
      <c r="AD2209" s="175" t="e">
        <f>+#REF!+365*Y2209</f>
        <v>#REF!</v>
      </c>
      <c r="AE2209" s="176" t="e">
        <f t="shared" si="354"/>
        <v>#REF!</v>
      </c>
      <c r="AF2209" s="170" t="e">
        <f>+VLOOKUP(CONCATENATE(TEXT(W2209,"yyyy"),"-",TEXT(W2209,"mm")),#REF!,2,0)</f>
        <v>#REF!</v>
      </c>
      <c r="AG2209" s="177" t="e">
        <f>+(AC2209*(1+'INFLAC PROYECTADA'!$B$8)^(AE2209))/((1+DEMANDADO!AF2209)^(AE2209))</f>
        <v>#REF!</v>
      </c>
      <c r="AH2209" s="169">
        <f>(0.2*VLOOKUP(D2209,'%.'!$A$1:$B$4,2,FALSE))+(0.35*VLOOKUP(E2209,'%.'!$A$1:$B$4,2,FALSE))+(0.1*VLOOKUP(F2209,'%.'!$A$1:$B$4,2,FALSE))+(0.35*VLOOKUP(G2209,'%.'!$A$1:$B$4,2,FALSE))</f>
        <v>0.34250000000000003</v>
      </c>
      <c r="AI2209" s="128" t="str">
        <f t="shared" si="355"/>
        <v>MEDIA</v>
      </c>
      <c r="AJ2209" s="128" t="str">
        <f t="shared" si="356"/>
        <v>Cuentas de Orden</v>
      </c>
      <c r="AK2209" s="178" t="e">
        <f t="shared" si="357"/>
        <v>#REF!</v>
      </c>
    </row>
    <row r="2210" spans="1:37" ht="30" customHeight="1" x14ac:dyDescent="0.25">
      <c r="A2210" s="115">
        <v>2209</v>
      </c>
      <c r="B2210" s="87" t="s">
        <v>4720</v>
      </c>
      <c r="C2210" s="154" t="s">
        <v>4732</v>
      </c>
      <c r="D2210" s="87" t="s">
        <v>1</v>
      </c>
      <c r="E2210" s="87" t="s">
        <v>1</v>
      </c>
      <c r="F2210" s="87" t="s">
        <v>1</v>
      </c>
      <c r="G2210" s="124" t="s">
        <v>1</v>
      </c>
      <c r="H2210" s="169">
        <f t="shared" si="350"/>
        <v>0.05</v>
      </c>
      <c r="I2210" s="170" t="str">
        <f t="shared" si="351"/>
        <v>REMOTA</v>
      </c>
      <c r="J2210" s="292">
        <v>12446666</v>
      </c>
      <c r="K2210" s="221">
        <v>0</v>
      </c>
      <c r="L2210" s="87" t="s">
        <v>129</v>
      </c>
      <c r="M2210" s="188"/>
      <c r="N2210" s="87" t="s">
        <v>405</v>
      </c>
      <c r="O2210" s="188" t="s">
        <v>405</v>
      </c>
      <c r="P2210" s="87">
        <v>5</v>
      </c>
      <c r="Q2210" s="86" t="s">
        <v>164</v>
      </c>
      <c r="R2210" s="86">
        <v>1449</v>
      </c>
      <c r="S2210" s="86" t="s">
        <v>4846</v>
      </c>
      <c r="T2210" s="92">
        <v>170967</v>
      </c>
      <c r="U2210" s="83" t="s">
        <v>21</v>
      </c>
      <c r="V2210" s="139" t="s">
        <v>4880</v>
      </c>
      <c r="W2210" s="171">
        <v>44074</v>
      </c>
      <c r="X2210" s="172" t="e">
        <f>+CONCATENATE(TEXT(#REF!,"yyyy"),"-",TEXT(#REF!,"mm"))</f>
        <v>#REF!</v>
      </c>
      <c r="Y2210" s="173" t="str">
        <f t="shared" si="352"/>
        <v>5</v>
      </c>
      <c r="Z2210" s="172" t="str">
        <f t="shared" si="353"/>
        <v>2020-07</v>
      </c>
      <c r="AA2210" s="170" t="e">
        <f>+VLOOKUP(Z2210,#REF!,2,FALSE)/VLOOKUP(X2210,#REF!,2,FALSE)</f>
        <v>#REF!</v>
      </c>
      <c r="AB2210" s="174" t="e">
        <f t="shared" si="342"/>
        <v>#REF!</v>
      </c>
      <c r="AC2210" s="174" t="e">
        <f t="shared" si="343"/>
        <v>#REF!</v>
      </c>
      <c r="AD2210" s="175" t="e">
        <f>+#REF!+365*Y2210</f>
        <v>#REF!</v>
      </c>
      <c r="AE2210" s="176" t="e">
        <f t="shared" si="354"/>
        <v>#REF!</v>
      </c>
      <c r="AF2210" s="170" t="e">
        <f>+VLOOKUP(CONCATENATE(TEXT(W2210,"yyyy"),"-",TEXT(W2210,"mm")),#REF!,2,0)</f>
        <v>#REF!</v>
      </c>
      <c r="AG2210" s="177" t="e">
        <f>+(AC2210*(1+'INFLAC PROYECTADA'!$B$8)^(AE2210))/((1+DEMANDADO!AF2210)^(AE2210))</f>
        <v>#REF!</v>
      </c>
      <c r="AH2210" s="169">
        <f>(0.2*VLOOKUP(D2210,'%.'!$A$1:$B$4,2,FALSE))+(0.35*VLOOKUP(E2210,'%.'!$A$1:$B$4,2,FALSE))+(0.1*VLOOKUP(F2210,'%.'!$A$1:$B$4,2,FALSE))+(0.35*VLOOKUP(G2210,'%.'!$A$1:$B$4,2,FALSE))</f>
        <v>0.05</v>
      </c>
      <c r="AI2210" s="128" t="str">
        <f t="shared" si="355"/>
        <v>REMOTA</v>
      </c>
      <c r="AJ2210" s="128" t="str">
        <f t="shared" si="356"/>
        <v>No se registra</v>
      </c>
      <c r="AK2210" s="178">
        <f t="shared" si="357"/>
        <v>0</v>
      </c>
    </row>
    <row r="2211" spans="1:37" ht="30" customHeight="1" x14ac:dyDescent="0.25">
      <c r="A2211" s="115">
        <v>2210</v>
      </c>
      <c r="B2211" s="87" t="s">
        <v>4733</v>
      </c>
      <c r="C2211" s="154" t="s">
        <v>4734</v>
      </c>
      <c r="D2211" s="87" t="s">
        <v>1</v>
      </c>
      <c r="E2211" s="87" t="s">
        <v>1</v>
      </c>
      <c r="F2211" s="87" t="s">
        <v>1</v>
      </c>
      <c r="G2211" s="124" t="s">
        <v>1</v>
      </c>
      <c r="H2211" s="169">
        <f t="shared" si="350"/>
        <v>0.05</v>
      </c>
      <c r="I2211" s="170" t="str">
        <f t="shared" si="351"/>
        <v>REMOTA</v>
      </c>
      <c r="J2211" s="292">
        <v>12446666</v>
      </c>
      <c r="K2211" s="221">
        <v>0</v>
      </c>
      <c r="L2211" s="87" t="s">
        <v>133</v>
      </c>
      <c r="M2211" s="188"/>
      <c r="N2211" s="87" t="s">
        <v>405</v>
      </c>
      <c r="O2211" s="188" t="s">
        <v>405</v>
      </c>
      <c r="P2211" s="87">
        <v>5</v>
      </c>
      <c r="Q2211" s="86" t="s">
        <v>164</v>
      </c>
      <c r="R2211" s="86">
        <v>1449</v>
      </c>
      <c r="S2211" s="86" t="s">
        <v>4846</v>
      </c>
      <c r="T2211" s="92">
        <v>170967</v>
      </c>
      <c r="U2211" s="83" t="s">
        <v>171</v>
      </c>
      <c r="V2211" s="139" t="s">
        <v>4881</v>
      </c>
      <c r="W2211" s="171">
        <v>44074</v>
      </c>
      <c r="X2211" s="172" t="e">
        <f>+CONCATENATE(TEXT(#REF!,"yyyy"),"-",TEXT(#REF!,"mm"))</f>
        <v>#REF!</v>
      </c>
      <c r="Y2211" s="173" t="str">
        <f t="shared" si="352"/>
        <v>5</v>
      </c>
      <c r="Z2211" s="172" t="str">
        <f t="shared" si="353"/>
        <v>2020-07</v>
      </c>
      <c r="AA2211" s="170" t="e">
        <f>+VLOOKUP(Z2211,#REF!,2,FALSE)/VLOOKUP(X2211,#REF!,2,FALSE)</f>
        <v>#REF!</v>
      </c>
      <c r="AB2211" s="174" t="e">
        <f t="shared" si="342"/>
        <v>#REF!</v>
      </c>
      <c r="AC2211" s="174" t="e">
        <f t="shared" si="343"/>
        <v>#REF!</v>
      </c>
      <c r="AD2211" s="175" t="e">
        <f>+#REF!+365*Y2211</f>
        <v>#REF!</v>
      </c>
      <c r="AE2211" s="176" t="e">
        <f t="shared" si="354"/>
        <v>#REF!</v>
      </c>
      <c r="AF2211" s="170" t="e">
        <f>+VLOOKUP(CONCATENATE(TEXT(W2211,"yyyy"),"-",TEXT(W2211,"mm")),#REF!,2,0)</f>
        <v>#REF!</v>
      </c>
      <c r="AG2211" s="177" t="e">
        <f>+(AC2211*(1+'INFLAC PROYECTADA'!$B$8)^(AE2211))/((1+DEMANDADO!AF2211)^(AE2211))</f>
        <v>#REF!</v>
      </c>
      <c r="AH2211" s="169">
        <f>(0.2*VLOOKUP(D2211,'%.'!$A$1:$B$4,2,FALSE))+(0.35*VLOOKUP(E2211,'%.'!$A$1:$B$4,2,FALSE))+(0.1*VLOOKUP(F2211,'%.'!$A$1:$B$4,2,FALSE))+(0.35*VLOOKUP(G2211,'%.'!$A$1:$B$4,2,FALSE))</f>
        <v>0.05</v>
      </c>
      <c r="AI2211" s="128" t="str">
        <f t="shared" si="355"/>
        <v>REMOTA</v>
      </c>
      <c r="AJ2211" s="128" t="str">
        <f t="shared" si="356"/>
        <v>No se registra</v>
      </c>
      <c r="AK2211" s="178">
        <f t="shared" si="357"/>
        <v>0</v>
      </c>
    </row>
    <row r="2212" spans="1:37" ht="30" customHeight="1" x14ac:dyDescent="0.25">
      <c r="A2212" s="115">
        <v>2211</v>
      </c>
      <c r="B2212" s="87" t="s">
        <v>4735</v>
      </c>
      <c r="C2212" s="151" t="s">
        <v>4736</v>
      </c>
      <c r="D2212" s="87" t="s">
        <v>1</v>
      </c>
      <c r="E2212" s="87" t="s">
        <v>1</v>
      </c>
      <c r="F2212" s="87" t="s">
        <v>1</v>
      </c>
      <c r="G2212" s="124" t="s">
        <v>1</v>
      </c>
      <c r="H2212" s="169">
        <f t="shared" si="350"/>
        <v>0.05</v>
      </c>
      <c r="I2212" s="170" t="str">
        <f t="shared" si="351"/>
        <v>REMOTA</v>
      </c>
      <c r="J2212" s="292">
        <v>491609685</v>
      </c>
      <c r="K2212" s="221">
        <v>0</v>
      </c>
      <c r="L2212" s="83" t="s">
        <v>133</v>
      </c>
      <c r="M2212" s="188"/>
      <c r="N2212" s="87" t="s">
        <v>405</v>
      </c>
      <c r="O2212" s="188" t="s">
        <v>405</v>
      </c>
      <c r="P2212" s="83">
        <v>5</v>
      </c>
      <c r="Q2212" s="86" t="s">
        <v>164</v>
      </c>
      <c r="R2212" s="86">
        <v>1449</v>
      </c>
      <c r="S2212" s="86" t="s">
        <v>4846</v>
      </c>
      <c r="T2212" s="92">
        <v>170967</v>
      </c>
      <c r="U2212" s="87" t="s">
        <v>76</v>
      </c>
      <c r="V2212" s="139" t="s">
        <v>4882</v>
      </c>
      <c r="W2212" s="171">
        <v>44074</v>
      </c>
      <c r="X2212" s="172" t="e">
        <f>+CONCATENATE(TEXT(#REF!,"yyyy"),"-",TEXT(#REF!,"mm"))</f>
        <v>#REF!</v>
      </c>
      <c r="Y2212" s="173" t="str">
        <f t="shared" si="352"/>
        <v>5</v>
      </c>
      <c r="Z2212" s="172" t="str">
        <f t="shared" si="353"/>
        <v>2020-07</v>
      </c>
      <c r="AA2212" s="170" t="e">
        <f>+VLOOKUP(Z2212,#REF!,2,FALSE)/VLOOKUP(X2212,#REF!,2,FALSE)</f>
        <v>#REF!</v>
      </c>
      <c r="AB2212" s="174" t="e">
        <f t="shared" si="342"/>
        <v>#REF!</v>
      </c>
      <c r="AC2212" s="174" t="e">
        <f t="shared" si="343"/>
        <v>#REF!</v>
      </c>
      <c r="AD2212" s="175" t="e">
        <f>+#REF!+365*Y2212</f>
        <v>#REF!</v>
      </c>
      <c r="AE2212" s="176" t="e">
        <f t="shared" si="354"/>
        <v>#REF!</v>
      </c>
      <c r="AF2212" s="170" t="e">
        <f>+VLOOKUP(CONCATENATE(TEXT(W2212,"yyyy"),"-",TEXT(W2212,"mm")),#REF!,2,0)</f>
        <v>#REF!</v>
      </c>
      <c r="AG2212" s="177" t="e">
        <f>+(AC2212*(1+'INFLAC PROYECTADA'!$B$8)^(AE2212))/((1+DEMANDADO!AF2212)^(AE2212))</f>
        <v>#REF!</v>
      </c>
      <c r="AH2212" s="169">
        <f>(0.2*VLOOKUP(D2212,'%.'!$A$1:$B$4,2,FALSE))+(0.35*VLOOKUP(E2212,'%.'!$A$1:$B$4,2,FALSE))+(0.1*VLOOKUP(F2212,'%.'!$A$1:$B$4,2,FALSE))+(0.35*VLOOKUP(G2212,'%.'!$A$1:$B$4,2,FALSE))</f>
        <v>0.05</v>
      </c>
      <c r="AI2212" s="128" t="str">
        <f t="shared" si="355"/>
        <v>REMOTA</v>
      </c>
      <c r="AJ2212" s="128" t="str">
        <f t="shared" si="356"/>
        <v>No se registra</v>
      </c>
      <c r="AK2212" s="178">
        <f t="shared" si="357"/>
        <v>0</v>
      </c>
    </row>
    <row r="2213" spans="1:37" ht="30" customHeight="1" x14ac:dyDescent="0.25">
      <c r="A2213" s="115">
        <v>2212</v>
      </c>
      <c r="B2213" s="83" t="s">
        <v>4737</v>
      </c>
      <c r="C2213" s="151" t="s">
        <v>4738</v>
      </c>
      <c r="D2213" s="83" t="s">
        <v>1</v>
      </c>
      <c r="E2213" s="83" t="s">
        <v>1</v>
      </c>
      <c r="F2213" s="83" t="s">
        <v>1</v>
      </c>
      <c r="G2213" s="124" t="s">
        <v>1</v>
      </c>
      <c r="H2213" s="169">
        <f t="shared" si="350"/>
        <v>0.05</v>
      </c>
      <c r="I2213" s="170" t="str">
        <f t="shared" si="351"/>
        <v>REMOTA</v>
      </c>
      <c r="J2213" s="292">
        <v>11066580</v>
      </c>
      <c r="K2213" s="221">
        <v>0</v>
      </c>
      <c r="L2213" s="83" t="s">
        <v>131</v>
      </c>
      <c r="M2213" s="188"/>
      <c r="N2213" s="87" t="s">
        <v>405</v>
      </c>
      <c r="O2213" s="188" t="s">
        <v>405</v>
      </c>
      <c r="P2213" s="87">
        <v>5</v>
      </c>
      <c r="Q2213" s="86" t="s">
        <v>164</v>
      </c>
      <c r="R2213" s="86">
        <v>1449</v>
      </c>
      <c r="S2213" s="86" t="s">
        <v>4846</v>
      </c>
      <c r="T2213" s="92">
        <v>170967</v>
      </c>
      <c r="U2213" s="87" t="s">
        <v>171</v>
      </c>
      <c r="V2213" s="139" t="s">
        <v>4883</v>
      </c>
      <c r="W2213" s="171">
        <v>44074</v>
      </c>
      <c r="X2213" s="172" t="e">
        <f>+CONCATENATE(TEXT(#REF!,"yyyy"),"-",TEXT(#REF!,"mm"))</f>
        <v>#REF!</v>
      </c>
      <c r="Y2213" s="173" t="str">
        <f t="shared" si="352"/>
        <v>5</v>
      </c>
      <c r="Z2213" s="172" t="str">
        <f t="shared" si="353"/>
        <v>2020-07</v>
      </c>
      <c r="AA2213" s="170" t="e">
        <f>+VLOOKUP(Z2213,#REF!,2,FALSE)/VLOOKUP(X2213,#REF!,2,FALSE)</f>
        <v>#REF!</v>
      </c>
      <c r="AB2213" s="174" t="e">
        <f t="shared" si="342"/>
        <v>#REF!</v>
      </c>
      <c r="AC2213" s="174" t="e">
        <f t="shared" si="343"/>
        <v>#REF!</v>
      </c>
      <c r="AD2213" s="175" t="e">
        <f>+#REF!+365*Y2213</f>
        <v>#REF!</v>
      </c>
      <c r="AE2213" s="176" t="e">
        <f t="shared" si="354"/>
        <v>#REF!</v>
      </c>
      <c r="AF2213" s="170" t="e">
        <f>+VLOOKUP(CONCATENATE(TEXT(W2213,"yyyy"),"-",TEXT(W2213,"mm")),#REF!,2,0)</f>
        <v>#REF!</v>
      </c>
      <c r="AG2213" s="177" t="e">
        <f>+(AC2213*(1+'INFLAC PROYECTADA'!$B$8)^(AE2213))/((1+DEMANDADO!AF2213)^(AE2213))</f>
        <v>#REF!</v>
      </c>
      <c r="AH2213" s="169">
        <f>(0.2*VLOOKUP(D2213,'%.'!$A$1:$B$4,2,FALSE))+(0.35*VLOOKUP(E2213,'%.'!$A$1:$B$4,2,FALSE))+(0.1*VLOOKUP(F2213,'%.'!$A$1:$B$4,2,FALSE))+(0.35*VLOOKUP(G2213,'%.'!$A$1:$B$4,2,FALSE))</f>
        <v>0.05</v>
      </c>
      <c r="AI2213" s="128" t="str">
        <f t="shared" si="355"/>
        <v>REMOTA</v>
      </c>
      <c r="AJ2213" s="128" t="str">
        <f t="shared" si="356"/>
        <v>No se registra</v>
      </c>
      <c r="AK2213" s="178">
        <f t="shared" si="357"/>
        <v>0</v>
      </c>
    </row>
    <row r="2214" spans="1:37" ht="30" customHeight="1" x14ac:dyDescent="0.25">
      <c r="A2214" s="115">
        <v>2213</v>
      </c>
      <c r="B2214" s="87" t="s">
        <v>4739</v>
      </c>
      <c r="C2214" s="151" t="s">
        <v>4740</v>
      </c>
      <c r="D2214" s="83" t="s">
        <v>1</v>
      </c>
      <c r="E2214" s="83" t="s">
        <v>1</v>
      </c>
      <c r="F2214" s="83" t="s">
        <v>1</v>
      </c>
      <c r="G2214" s="124" t="s">
        <v>1</v>
      </c>
      <c r="H2214" s="169">
        <f t="shared" si="350"/>
        <v>0.05</v>
      </c>
      <c r="I2214" s="170" t="str">
        <f t="shared" si="351"/>
        <v>REMOTA</v>
      </c>
      <c r="J2214" s="292">
        <v>62049408</v>
      </c>
      <c r="K2214" s="221">
        <v>0</v>
      </c>
      <c r="L2214" s="87" t="s">
        <v>133</v>
      </c>
      <c r="M2214" s="188"/>
      <c r="N2214" s="87" t="s">
        <v>405</v>
      </c>
      <c r="O2214" s="188" t="s">
        <v>405</v>
      </c>
      <c r="P2214" s="87">
        <v>5</v>
      </c>
      <c r="Q2214" s="86" t="s">
        <v>164</v>
      </c>
      <c r="R2214" s="86">
        <v>1449</v>
      </c>
      <c r="S2214" s="86" t="s">
        <v>4846</v>
      </c>
      <c r="T2214" s="92">
        <v>170967</v>
      </c>
      <c r="U2214" s="87" t="s">
        <v>171</v>
      </c>
      <c r="V2214" s="133" t="s">
        <v>4884</v>
      </c>
      <c r="W2214" s="171">
        <v>44074</v>
      </c>
      <c r="X2214" s="172" t="e">
        <f>+CONCATENATE(TEXT(#REF!,"yyyy"),"-",TEXT(#REF!,"mm"))</f>
        <v>#REF!</v>
      </c>
      <c r="Y2214" s="173" t="str">
        <f t="shared" si="352"/>
        <v>5</v>
      </c>
      <c r="Z2214" s="172" t="str">
        <f t="shared" si="353"/>
        <v>2020-07</v>
      </c>
      <c r="AA2214" s="170" t="e">
        <f>+VLOOKUP(Z2214,#REF!,2,FALSE)/VLOOKUP(X2214,#REF!,2,FALSE)</f>
        <v>#REF!</v>
      </c>
      <c r="AB2214" s="174" t="e">
        <f t="shared" si="342"/>
        <v>#REF!</v>
      </c>
      <c r="AC2214" s="174" t="e">
        <f t="shared" si="343"/>
        <v>#REF!</v>
      </c>
      <c r="AD2214" s="175" t="e">
        <f>+#REF!+365*Y2214</f>
        <v>#REF!</v>
      </c>
      <c r="AE2214" s="176" t="e">
        <f t="shared" si="354"/>
        <v>#REF!</v>
      </c>
      <c r="AF2214" s="170" t="e">
        <f>+VLOOKUP(CONCATENATE(TEXT(W2214,"yyyy"),"-",TEXT(W2214,"mm")),#REF!,2,0)</f>
        <v>#REF!</v>
      </c>
      <c r="AG2214" s="177" t="e">
        <f>+(AC2214*(1+'INFLAC PROYECTADA'!$B$8)^(AE2214))/((1+DEMANDADO!AF2214)^(AE2214))</f>
        <v>#REF!</v>
      </c>
      <c r="AH2214" s="169">
        <f>(0.2*VLOOKUP(D2214,'%.'!$A$1:$B$4,2,FALSE))+(0.35*VLOOKUP(E2214,'%.'!$A$1:$B$4,2,FALSE))+(0.1*VLOOKUP(F2214,'%.'!$A$1:$B$4,2,FALSE))+(0.35*VLOOKUP(G2214,'%.'!$A$1:$B$4,2,FALSE))</f>
        <v>0.05</v>
      </c>
      <c r="AI2214" s="128" t="str">
        <f t="shared" si="355"/>
        <v>REMOTA</v>
      </c>
      <c r="AJ2214" s="128" t="str">
        <f t="shared" si="356"/>
        <v>No se registra</v>
      </c>
      <c r="AK2214" s="178">
        <f t="shared" si="357"/>
        <v>0</v>
      </c>
    </row>
    <row r="2215" spans="1:37" ht="30" customHeight="1" x14ac:dyDescent="0.25">
      <c r="A2215" s="115">
        <v>2214</v>
      </c>
      <c r="B2215" s="83" t="s">
        <v>4737</v>
      </c>
      <c r="C2215" s="151" t="s">
        <v>4741</v>
      </c>
      <c r="D2215" s="83" t="s">
        <v>1</v>
      </c>
      <c r="E2215" s="83" t="s">
        <v>1</v>
      </c>
      <c r="F2215" s="83" t="s">
        <v>1</v>
      </c>
      <c r="G2215" s="124" t="s">
        <v>1</v>
      </c>
      <c r="H2215" s="169">
        <f t="shared" si="350"/>
        <v>0.05</v>
      </c>
      <c r="I2215" s="170" t="str">
        <f t="shared" si="351"/>
        <v>REMOTA</v>
      </c>
      <c r="J2215" s="292">
        <v>2304233</v>
      </c>
      <c r="K2215" s="221">
        <v>0</v>
      </c>
      <c r="L2215" s="87" t="s">
        <v>130</v>
      </c>
      <c r="M2215" s="188"/>
      <c r="N2215" s="87" t="s">
        <v>405</v>
      </c>
      <c r="O2215" s="188" t="s">
        <v>405</v>
      </c>
      <c r="P2215" s="87">
        <v>5</v>
      </c>
      <c r="Q2215" s="86" t="s">
        <v>164</v>
      </c>
      <c r="R2215" s="86">
        <v>1449</v>
      </c>
      <c r="S2215" s="86" t="s">
        <v>4846</v>
      </c>
      <c r="T2215" s="92">
        <v>170967</v>
      </c>
      <c r="U2215" s="87" t="s">
        <v>171</v>
      </c>
      <c r="V2215" s="133" t="s">
        <v>4885</v>
      </c>
      <c r="W2215" s="171">
        <v>44074</v>
      </c>
      <c r="X2215" s="172" t="e">
        <f>+CONCATENATE(TEXT(#REF!,"yyyy"),"-",TEXT(#REF!,"mm"))</f>
        <v>#REF!</v>
      </c>
      <c r="Y2215" s="173" t="str">
        <f t="shared" si="352"/>
        <v>5</v>
      </c>
      <c r="Z2215" s="172" t="str">
        <f t="shared" si="353"/>
        <v>2020-07</v>
      </c>
      <c r="AA2215" s="170" t="e">
        <f>+VLOOKUP(Z2215,#REF!,2,FALSE)/VLOOKUP(X2215,#REF!,2,FALSE)</f>
        <v>#REF!</v>
      </c>
      <c r="AB2215" s="174" t="e">
        <f t="shared" si="342"/>
        <v>#REF!</v>
      </c>
      <c r="AC2215" s="174" t="e">
        <f t="shared" si="343"/>
        <v>#REF!</v>
      </c>
      <c r="AD2215" s="175" t="e">
        <f>+#REF!+365*Y2215</f>
        <v>#REF!</v>
      </c>
      <c r="AE2215" s="176" t="e">
        <f t="shared" si="354"/>
        <v>#REF!</v>
      </c>
      <c r="AF2215" s="170" t="e">
        <f>+VLOOKUP(CONCATENATE(TEXT(W2215,"yyyy"),"-",TEXT(W2215,"mm")),#REF!,2,0)</f>
        <v>#REF!</v>
      </c>
      <c r="AG2215" s="177" t="e">
        <f>+(AC2215*(1+'INFLAC PROYECTADA'!$B$8)^(AE2215))/((1+DEMANDADO!AF2215)^(AE2215))</f>
        <v>#REF!</v>
      </c>
      <c r="AH2215" s="169">
        <f>(0.2*VLOOKUP(D2215,'%.'!$A$1:$B$4,2,FALSE))+(0.35*VLOOKUP(E2215,'%.'!$A$1:$B$4,2,FALSE))+(0.1*VLOOKUP(F2215,'%.'!$A$1:$B$4,2,FALSE))+(0.35*VLOOKUP(G2215,'%.'!$A$1:$B$4,2,FALSE))</f>
        <v>0.05</v>
      </c>
      <c r="AI2215" s="128" t="str">
        <f t="shared" si="355"/>
        <v>REMOTA</v>
      </c>
      <c r="AJ2215" s="128" t="str">
        <f t="shared" si="356"/>
        <v>No se registra</v>
      </c>
      <c r="AK2215" s="178">
        <f t="shared" si="357"/>
        <v>0</v>
      </c>
    </row>
    <row r="2216" spans="1:37" ht="30" customHeight="1" x14ac:dyDescent="0.25">
      <c r="A2216" s="115">
        <v>2215</v>
      </c>
      <c r="B2216" s="87" t="s">
        <v>4742</v>
      </c>
      <c r="C2216" s="151" t="s">
        <v>4743</v>
      </c>
      <c r="D2216" s="83" t="s">
        <v>48</v>
      </c>
      <c r="E2216" s="83" t="s">
        <v>48</v>
      </c>
      <c r="F2216" s="83" t="s">
        <v>48</v>
      </c>
      <c r="G2216" s="124" t="s">
        <v>48</v>
      </c>
      <c r="H2216" s="169">
        <f t="shared" si="350"/>
        <v>0.5</v>
      </c>
      <c r="I2216" s="170" t="str">
        <f t="shared" si="351"/>
        <v>MEDIA</v>
      </c>
      <c r="J2216" s="292">
        <v>1358164</v>
      </c>
      <c r="K2216" s="221">
        <v>0</v>
      </c>
      <c r="L2216" s="83" t="s">
        <v>134</v>
      </c>
      <c r="M2216" s="188"/>
      <c r="N2216" s="87" t="s">
        <v>405</v>
      </c>
      <c r="O2216" s="188" t="s">
        <v>405</v>
      </c>
      <c r="P2216" s="87">
        <v>5</v>
      </c>
      <c r="Q2216" s="86" t="s">
        <v>164</v>
      </c>
      <c r="R2216" s="86">
        <v>1449</v>
      </c>
      <c r="S2216" s="86" t="s">
        <v>4846</v>
      </c>
      <c r="T2216" s="92">
        <v>170967</v>
      </c>
      <c r="U2216" s="87" t="s">
        <v>76</v>
      </c>
      <c r="V2216" s="139" t="s">
        <v>4886</v>
      </c>
      <c r="W2216" s="171">
        <v>44074</v>
      </c>
      <c r="X2216" s="172" t="e">
        <f>+CONCATENATE(TEXT(#REF!,"yyyy"),"-",TEXT(#REF!,"mm"))</f>
        <v>#REF!</v>
      </c>
      <c r="Y2216" s="173" t="str">
        <f t="shared" si="352"/>
        <v>5</v>
      </c>
      <c r="Z2216" s="172" t="str">
        <f t="shared" si="353"/>
        <v>2020-07</v>
      </c>
      <c r="AA2216" s="170" t="e">
        <f>+VLOOKUP(Z2216,#REF!,2,FALSE)/VLOOKUP(X2216,#REF!,2,FALSE)</f>
        <v>#REF!</v>
      </c>
      <c r="AB2216" s="174" t="e">
        <f t="shared" si="342"/>
        <v>#REF!</v>
      </c>
      <c r="AC2216" s="174" t="e">
        <f t="shared" si="343"/>
        <v>#REF!</v>
      </c>
      <c r="AD2216" s="175" t="e">
        <f>+#REF!+365*Y2216</f>
        <v>#REF!</v>
      </c>
      <c r="AE2216" s="176" t="e">
        <f t="shared" si="354"/>
        <v>#REF!</v>
      </c>
      <c r="AF2216" s="170" t="e">
        <f>+VLOOKUP(CONCATENATE(TEXT(W2216,"yyyy"),"-",TEXT(W2216,"mm")),#REF!,2,0)</f>
        <v>#REF!</v>
      </c>
      <c r="AG2216" s="177" t="e">
        <f>+(AC2216*(1+'INFLAC PROYECTADA'!$B$8)^(AE2216))/((1+DEMANDADO!AF2216)^(AE2216))</f>
        <v>#REF!</v>
      </c>
      <c r="AH2216" s="169">
        <f>(0.2*VLOOKUP(D2216,'%.'!$A$1:$B$4,2,FALSE))+(0.35*VLOOKUP(E2216,'%.'!$A$1:$B$4,2,FALSE))+(0.1*VLOOKUP(F2216,'%.'!$A$1:$B$4,2,FALSE))+(0.35*VLOOKUP(G2216,'%.'!$A$1:$B$4,2,FALSE))</f>
        <v>0.5</v>
      </c>
      <c r="AI2216" s="128" t="str">
        <f t="shared" si="355"/>
        <v>MEDIA</v>
      </c>
      <c r="AJ2216" s="128" t="str">
        <f t="shared" si="356"/>
        <v>Cuentas de Orden</v>
      </c>
      <c r="AK2216" s="178" t="e">
        <f t="shared" si="357"/>
        <v>#REF!</v>
      </c>
    </row>
    <row r="2217" spans="1:37" ht="30" customHeight="1" x14ac:dyDescent="0.25">
      <c r="A2217" s="115">
        <v>2216</v>
      </c>
      <c r="B2217" s="87" t="s">
        <v>4744</v>
      </c>
      <c r="C2217" s="151" t="s">
        <v>4745</v>
      </c>
      <c r="D2217" s="83" t="s">
        <v>1</v>
      </c>
      <c r="E2217" s="83" t="s">
        <v>1</v>
      </c>
      <c r="F2217" s="83" t="s">
        <v>1</v>
      </c>
      <c r="G2217" s="124" t="s">
        <v>1</v>
      </c>
      <c r="H2217" s="169">
        <f t="shared" si="350"/>
        <v>0.05</v>
      </c>
      <c r="I2217" s="170" t="str">
        <f t="shared" si="351"/>
        <v>REMOTA</v>
      </c>
      <c r="J2217" s="292">
        <v>20707680</v>
      </c>
      <c r="K2217" s="221">
        <v>0</v>
      </c>
      <c r="L2217" s="83" t="s">
        <v>133</v>
      </c>
      <c r="M2217" s="188"/>
      <c r="N2217" s="87" t="s">
        <v>405</v>
      </c>
      <c r="O2217" s="188" t="s">
        <v>405</v>
      </c>
      <c r="P2217" s="87">
        <v>5</v>
      </c>
      <c r="Q2217" s="86" t="s">
        <v>164</v>
      </c>
      <c r="R2217" s="86">
        <v>1449</v>
      </c>
      <c r="S2217" s="86" t="s">
        <v>4846</v>
      </c>
      <c r="T2217" s="92">
        <v>170967</v>
      </c>
      <c r="U2217" s="87" t="s">
        <v>171</v>
      </c>
      <c r="V2217" s="133" t="s">
        <v>4887</v>
      </c>
      <c r="W2217" s="171">
        <v>44074</v>
      </c>
      <c r="X2217" s="172" t="e">
        <f>+CONCATENATE(TEXT(#REF!,"yyyy"),"-",TEXT(#REF!,"mm"))</f>
        <v>#REF!</v>
      </c>
      <c r="Y2217" s="173" t="str">
        <f t="shared" si="352"/>
        <v>5</v>
      </c>
      <c r="Z2217" s="172" t="str">
        <f t="shared" si="353"/>
        <v>2020-07</v>
      </c>
      <c r="AA2217" s="170" t="e">
        <f>+VLOOKUP(Z2217,#REF!,2,FALSE)/VLOOKUP(X2217,#REF!,2,FALSE)</f>
        <v>#REF!</v>
      </c>
      <c r="AB2217" s="174" t="e">
        <f t="shared" si="342"/>
        <v>#REF!</v>
      </c>
      <c r="AC2217" s="174" t="e">
        <f t="shared" si="343"/>
        <v>#REF!</v>
      </c>
      <c r="AD2217" s="175" t="e">
        <f>+#REF!+365*Y2217</f>
        <v>#REF!</v>
      </c>
      <c r="AE2217" s="176" t="e">
        <f t="shared" si="354"/>
        <v>#REF!</v>
      </c>
      <c r="AF2217" s="170" t="e">
        <f>+VLOOKUP(CONCATENATE(TEXT(W2217,"yyyy"),"-",TEXT(W2217,"mm")),#REF!,2,0)</f>
        <v>#REF!</v>
      </c>
      <c r="AG2217" s="177" t="e">
        <f>+(AC2217*(1+'INFLAC PROYECTADA'!$B$8)^(AE2217))/((1+DEMANDADO!AF2217)^(AE2217))</f>
        <v>#REF!</v>
      </c>
      <c r="AH2217" s="169">
        <f>(0.2*VLOOKUP(D2217,'%.'!$A$1:$B$4,2,FALSE))+(0.35*VLOOKUP(E2217,'%.'!$A$1:$B$4,2,FALSE))+(0.1*VLOOKUP(F2217,'%.'!$A$1:$B$4,2,FALSE))+(0.35*VLOOKUP(G2217,'%.'!$A$1:$B$4,2,FALSE))</f>
        <v>0.05</v>
      </c>
      <c r="AI2217" s="128" t="str">
        <f t="shared" si="355"/>
        <v>REMOTA</v>
      </c>
      <c r="AJ2217" s="128" t="str">
        <f t="shared" si="356"/>
        <v>No se registra</v>
      </c>
      <c r="AK2217" s="178">
        <f t="shared" si="357"/>
        <v>0</v>
      </c>
    </row>
    <row r="2218" spans="1:37" ht="30" customHeight="1" x14ac:dyDescent="0.25">
      <c r="A2218" s="115">
        <v>2217</v>
      </c>
      <c r="B2218" s="87" t="s">
        <v>4746</v>
      </c>
      <c r="C2218" s="151" t="s">
        <v>4747</v>
      </c>
      <c r="D2218" s="83" t="s">
        <v>1</v>
      </c>
      <c r="E2218" s="83" t="s">
        <v>1</v>
      </c>
      <c r="F2218" s="83" t="s">
        <v>1</v>
      </c>
      <c r="G2218" s="124" t="s">
        <v>1</v>
      </c>
      <c r="H2218" s="169">
        <f t="shared" si="350"/>
        <v>0.05</v>
      </c>
      <c r="I2218" s="170" t="str">
        <f t="shared" si="351"/>
        <v>REMOTA</v>
      </c>
      <c r="J2218" s="292">
        <v>29411040</v>
      </c>
      <c r="K2218" s="221">
        <v>0</v>
      </c>
      <c r="L2218" s="83" t="s">
        <v>130</v>
      </c>
      <c r="M2218" s="188"/>
      <c r="N2218" s="87" t="s">
        <v>405</v>
      </c>
      <c r="O2218" s="188" t="s">
        <v>405</v>
      </c>
      <c r="P2218" s="87">
        <v>5</v>
      </c>
      <c r="Q2218" s="86" t="s">
        <v>164</v>
      </c>
      <c r="R2218" s="86">
        <v>1449</v>
      </c>
      <c r="S2218" s="86" t="s">
        <v>4846</v>
      </c>
      <c r="T2218" s="92">
        <v>170967</v>
      </c>
      <c r="U2218" s="87" t="s">
        <v>171</v>
      </c>
      <c r="V2218" s="133" t="s">
        <v>4888</v>
      </c>
      <c r="W2218" s="171">
        <v>44074</v>
      </c>
      <c r="X2218" s="172" t="e">
        <f>+CONCATENATE(TEXT(#REF!,"yyyy"),"-",TEXT(#REF!,"mm"))</f>
        <v>#REF!</v>
      </c>
      <c r="Y2218" s="173" t="str">
        <f t="shared" si="352"/>
        <v>5</v>
      </c>
      <c r="Z2218" s="172" t="str">
        <f t="shared" si="353"/>
        <v>2020-07</v>
      </c>
      <c r="AA2218" s="170" t="e">
        <f>+VLOOKUP(Z2218,#REF!,2,FALSE)/VLOOKUP(X2218,#REF!,2,FALSE)</f>
        <v>#REF!</v>
      </c>
      <c r="AB2218" s="174" t="e">
        <f t="shared" si="342"/>
        <v>#REF!</v>
      </c>
      <c r="AC2218" s="174" t="e">
        <f t="shared" si="343"/>
        <v>#REF!</v>
      </c>
      <c r="AD2218" s="175" t="e">
        <f>+#REF!+365*Y2218</f>
        <v>#REF!</v>
      </c>
      <c r="AE2218" s="176" t="e">
        <f t="shared" si="354"/>
        <v>#REF!</v>
      </c>
      <c r="AF2218" s="170" t="e">
        <f>+VLOOKUP(CONCATENATE(TEXT(W2218,"yyyy"),"-",TEXT(W2218,"mm")),#REF!,2,0)</f>
        <v>#REF!</v>
      </c>
      <c r="AG2218" s="177" t="e">
        <f>+(AC2218*(1+'INFLAC PROYECTADA'!$B$8)^(AE2218))/((1+DEMANDADO!AF2218)^(AE2218))</f>
        <v>#REF!</v>
      </c>
      <c r="AH2218" s="169">
        <f>(0.2*VLOOKUP(D2218,'%.'!$A$1:$B$4,2,FALSE))+(0.35*VLOOKUP(E2218,'%.'!$A$1:$B$4,2,FALSE))+(0.1*VLOOKUP(F2218,'%.'!$A$1:$B$4,2,FALSE))+(0.35*VLOOKUP(G2218,'%.'!$A$1:$B$4,2,FALSE))</f>
        <v>0.05</v>
      </c>
      <c r="AI2218" s="128" t="str">
        <f t="shared" si="355"/>
        <v>REMOTA</v>
      </c>
      <c r="AJ2218" s="128" t="str">
        <f t="shared" si="356"/>
        <v>No se registra</v>
      </c>
      <c r="AK2218" s="178">
        <f t="shared" si="357"/>
        <v>0</v>
      </c>
    </row>
    <row r="2219" spans="1:37" ht="30" customHeight="1" x14ac:dyDescent="0.25">
      <c r="A2219" s="115">
        <v>2218</v>
      </c>
      <c r="B2219" s="87" t="s">
        <v>4686</v>
      </c>
      <c r="C2219" s="129" t="s">
        <v>4748</v>
      </c>
      <c r="D2219" s="83" t="s">
        <v>48</v>
      </c>
      <c r="E2219" s="83" t="s">
        <v>48</v>
      </c>
      <c r="F2219" s="83" t="s">
        <v>48</v>
      </c>
      <c r="G2219" s="124" t="s">
        <v>48</v>
      </c>
      <c r="H2219" s="169">
        <f t="shared" si="350"/>
        <v>0.5</v>
      </c>
      <c r="I2219" s="170" t="str">
        <f t="shared" si="351"/>
        <v>MEDIA</v>
      </c>
      <c r="J2219" s="292">
        <v>12357650</v>
      </c>
      <c r="K2219" s="221">
        <v>0</v>
      </c>
      <c r="L2219" s="83" t="s">
        <v>133</v>
      </c>
      <c r="M2219" s="188"/>
      <c r="N2219" s="87" t="s">
        <v>405</v>
      </c>
      <c r="O2219" s="188" t="s">
        <v>405</v>
      </c>
      <c r="P2219" s="87">
        <v>5</v>
      </c>
      <c r="Q2219" s="86" t="s">
        <v>164</v>
      </c>
      <c r="R2219" s="86">
        <v>1449</v>
      </c>
      <c r="S2219" s="86" t="s">
        <v>4846</v>
      </c>
      <c r="T2219" s="92">
        <v>170967</v>
      </c>
      <c r="U2219" s="87" t="s">
        <v>171</v>
      </c>
      <c r="V2219" s="133" t="s">
        <v>4889</v>
      </c>
      <c r="W2219" s="171">
        <v>44074</v>
      </c>
      <c r="X2219" s="172" t="e">
        <f>+CONCATENATE(TEXT(#REF!,"yyyy"),"-",TEXT(#REF!,"mm"))</f>
        <v>#REF!</v>
      </c>
      <c r="Y2219" s="173" t="str">
        <f t="shared" si="352"/>
        <v>5</v>
      </c>
      <c r="Z2219" s="172" t="str">
        <f t="shared" si="353"/>
        <v>2020-07</v>
      </c>
      <c r="AA2219" s="170" t="e">
        <f>+VLOOKUP(Z2219,#REF!,2,FALSE)/VLOOKUP(X2219,#REF!,2,FALSE)</f>
        <v>#REF!</v>
      </c>
      <c r="AB2219" s="174" t="e">
        <f t="shared" si="342"/>
        <v>#REF!</v>
      </c>
      <c r="AC2219" s="174" t="e">
        <f t="shared" si="343"/>
        <v>#REF!</v>
      </c>
      <c r="AD2219" s="175" t="e">
        <f>+#REF!+365*Y2219</f>
        <v>#REF!</v>
      </c>
      <c r="AE2219" s="176" t="e">
        <f t="shared" si="354"/>
        <v>#REF!</v>
      </c>
      <c r="AF2219" s="170" t="e">
        <f>+VLOOKUP(CONCATENATE(TEXT(W2219,"yyyy"),"-",TEXT(W2219,"mm")),#REF!,2,0)</f>
        <v>#REF!</v>
      </c>
      <c r="AG2219" s="177" t="e">
        <f>+(AC2219*(1+'INFLAC PROYECTADA'!$B$8)^(AE2219))/((1+DEMANDADO!AF2219)^(AE2219))</f>
        <v>#REF!</v>
      </c>
      <c r="AH2219" s="169">
        <f>(0.2*VLOOKUP(D2219,'%.'!$A$1:$B$4,2,FALSE))+(0.35*VLOOKUP(E2219,'%.'!$A$1:$B$4,2,FALSE))+(0.1*VLOOKUP(F2219,'%.'!$A$1:$B$4,2,FALSE))+(0.35*VLOOKUP(G2219,'%.'!$A$1:$B$4,2,FALSE))</f>
        <v>0.5</v>
      </c>
      <c r="AI2219" s="128" t="str">
        <f t="shared" si="355"/>
        <v>MEDIA</v>
      </c>
      <c r="AJ2219" s="128" t="str">
        <f t="shared" si="356"/>
        <v>Cuentas de Orden</v>
      </c>
      <c r="AK2219" s="178" t="e">
        <f t="shared" si="357"/>
        <v>#REF!</v>
      </c>
    </row>
    <row r="2220" spans="1:37" ht="30" customHeight="1" x14ac:dyDescent="0.25">
      <c r="A2220" s="115">
        <v>2219</v>
      </c>
      <c r="B2220" s="87" t="s">
        <v>4749</v>
      </c>
      <c r="C2220" s="151" t="s">
        <v>4750</v>
      </c>
      <c r="D2220" s="83" t="s">
        <v>48</v>
      </c>
      <c r="E2220" s="83" t="s">
        <v>48</v>
      </c>
      <c r="F2220" s="83" t="s">
        <v>48</v>
      </c>
      <c r="G2220" s="124" t="s">
        <v>48</v>
      </c>
      <c r="H2220" s="169">
        <f t="shared" si="350"/>
        <v>0.5</v>
      </c>
      <c r="I2220" s="170" t="str">
        <f t="shared" si="351"/>
        <v>MEDIA</v>
      </c>
      <c r="J2220" s="292">
        <v>241309250</v>
      </c>
      <c r="K2220" s="221">
        <v>0</v>
      </c>
      <c r="L2220" s="83" t="s">
        <v>133</v>
      </c>
      <c r="M2220" s="188"/>
      <c r="N2220" s="83" t="s">
        <v>405</v>
      </c>
      <c r="O2220" s="189" t="s">
        <v>405</v>
      </c>
      <c r="P2220" s="83">
        <v>5</v>
      </c>
      <c r="Q2220" s="86" t="s">
        <v>164</v>
      </c>
      <c r="R2220" s="86">
        <v>1449</v>
      </c>
      <c r="S2220" s="86" t="s">
        <v>4846</v>
      </c>
      <c r="T2220" s="92">
        <v>170967</v>
      </c>
      <c r="U2220" s="87" t="s">
        <v>170</v>
      </c>
      <c r="V2220" s="133" t="s">
        <v>4890</v>
      </c>
      <c r="W2220" s="171">
        <v>44074</v>
      </c>
      <c r="X2220" s="172" t="e">
        <f>+CONCATENATE(TEXT(#REF!,"yyyy"),"-",TEXT(#REF!,"mm"))</f>
        <v>#REF!</v>
      </c>
      <c r="Y2220" s="173" t="str">
        <f t="shared" si="352"/>
        <v>5</v>
      </c>
      <c r="Z2220" s="172" t="str">
        <f t="shared" si="353"/>
        <v>2020-07</v>
      </c>
      <c r="AA2220" s="170" t="e">
        <f>+VLOOKUP(Z2220,#REF!,2,FALSE)/VLOOKUP(X2220,#REF!,2,FALSE)</f>
        <v>#REF!</v>
      </c>
      <c r="AB2220" s="174" t="e">
        <f t="shared" si="342"/>
        <v>#REF!</v>
      </c>
      <c r="AC2220" s="174" t="e">
        <f t="shared" si="343"/>
        <v>#REF!</v>
      </c>
      <c r="AD2220" s="175" t="e">
        <f>+#REF!+365*Y2220</f>
        <v>#REF!</v>
      </c>
      <c r="AE2220" s="176" t="e">
        <f t="shared" si="354"/>
        <v>#REF!</v>
      </c>
      <c r="AF2220" s="170" t="e">
        <f>+VLOOKUP(CONCATENATE(TEXT(W2220,"yyyy"),"-",TEXT(W2220,"mm")),#REF!,2,0)</f>
        <v>#REF!</v>
      </c>
      <c r="AG2220" s="177" t="e">
        <f>+(AC2220*(1+'INFLAC PROYECTADA'!$B$8)^(AE2220))/((1+DEMANDADO!AF2220)^(AE2220))</f>
        <v>#REF!</v>
      </c>
      <c r="AH2220" s="169">
        <f>(0.2*VLOOKUP(D2220,'%.'!$A$1:$B$4,2,FALSE))+(0.35*VLOOKUP(E2220,'%.'!$A$1:$B$4,2,FALSE))+(0.1*VLOOKUP(F2220,'%.'!$A$1:$B$4,2,FALSE))+(0.35*VLOOKUP(G2220,'%.'!$A$1:$B$4,2,FALSE))</f>
        <v>0.5</v>
      </c>
      <c r="AI2220" s="128" t="str">
        <f t="shared" si="355"/>
        <v>MEDIA</v>
      </c>
      <c r="AJ2220" s="128" t="str">
        <f t="shared" si="356"/>
        <v>Cuentas de Orden</v>
      </c>
      <c r="AK2220" s="178" t="e">
        <f t="shared" si="357"/>
        <v>#REF!</v>
      </c>
    </row>
    <row r="2221" spans="1:37" ht="30" customHeight="1" x14ac:dyDescent="0.25">
      <c r="A2221" s="115">
        <v>2220</v>
      </c>
      <c r="B2221" s="87" t="s">
        <v>4733</v>
      </c>
      <c r="C2221" s="151" t="s">
        <v>4751</v>
      </c>
      <c r="D2221" s="83" t="s">
        <v>1</v>
      </c>
      <c r="E2221" s="83" t="s">
        <v>1</v>
      </c>
      <c r="F2221" s="83" t="s">
        <v>1</v>
      </c>
      <c r="G2221" s="124" t="s">
        <v>1</v>
      </c>
      <c r="H2221" s="169">
        <f t="shared" si="350"/>
        <v>0.05</v>
      </c>
      <c r="I2221" s="170" t="str">
        <f t="shared" si="351"/>
        <v>REMOTA</v>
      </c>
      <c r="J2221" s="292">
        <v>253380000</v>
      </c>
      <c r="K2221" s="221">
        <v>0</v>
      </c>
      <c r="L2221" s="83" t="s">
        <v>129</v>
      </c>
      <c r="M2221" s="188"/>
      <c r="N2221" s="87" t="s">
        <v>405</v>
      </c>
      <c r="O2221" s="188" t="s">
        <v>405</v>
      </c>
      <c r="P2221" s="87">
        <v>7</v>
      </c>
      <c r="Q2221" s="86" t="s">
        <v>164</v>
      </c>
      <c r="R2221" s="86">
        <v>1449</v>
      </c>
      <c r="S2221" s="86" t="s">
        <v>4846</v>
      </c>
      <c r="T2221" s="92">
        <v>170967</v>
      </c>
      <c r="U2221" s="87" t="s">
        <v>177</v>
      </c>
      <c r="V2221" s="133" t="s">
        <v>4891</v>
      </c>
      <c r="W2221" s="171">
        <v>44074</v>
      </c>
      <c r="X2221" s="172" t="e">
        <f>+CONCATENATE(TEXT(#REF!,"yyyy"),"-",TEXT(#REF!,"mm"))</f>
        <v>#REF!</v>
      </c>
      <c r="Y2221" s="173" t="str">
        <f t="shared" si="352"/>
        <v>7</v>
      </c>
      <c r="Z2221" s="172" t="str">
        <f t="shared" si="353"/>
        <v>2020-07</v>
      </c>
      <c r="AA2221" s="170" t="e">
        <f>+VLOOKUP(Z2221,#REF!,2,FALSE)/VLOOKUP(X2221,#REF!,2,FALSE)</f>
        <v>#REF!</v>
      </c>
      <c r="AB2221" s="174" t="e">
        <f t="shared" si="342"/>
        <v>#REF!</v>
      </c>
      <c r="AC2221" s="174" t="e">
        <f t="shared" si="343"/>
        <v>#REF!</v>
      </c>
      <c r="AD2221" s="175" t="e">
        <f>+#REF!+365*Y2221</f>
        <v>#REF!</v>
      </c>
      <c r="AE2221" s="176" t="e">
        <f t="shared" si="354"/>
        <v>#REF!</v>
      </c>
      <c r="AF2221" s="170" t="e">
        <f>+VLOOKUP(CONCATENATE(TEXT(W2221,"yyyy"),"-",TEXT(W2221,"mm")),#REF!,2,0)</f>
        <v>#REF!</v>
      </c>
      <c r="AG2221" s="177" t="e">
        <f>+(AC2221*(1+'INFLAC PROYECTADA'!$B$8)^(AE2221))/((1+DEMANDADO!AF2221)^(AE2221))</f>
        <v>#REF!</v>
      </c>
      <c r="AH2221" s="169">
        <f>(0.2*VLOOKUP(D2221,'%.'!$A$1:$B$4,2,FALSE))+(0.35*VLOOKUP(E2221,'%.'!$A$1:$B$4,2,FALSE))+(0.1*VLOOKUP(F2221,'%.'!$A$1:$B$4,2,FALSE))+(0.35*VLOOKUP(G2221,'%.'!$A$1:$B$4,2,FALSE))</f>
        <v>0.05</v>
      </c>
      <c r="AI2221" s="128" t="str">
        <f t="shared" si="355"/>
        <v>REMOTA</v>
      </c>
      <c r="AJ2221" s="128" t="str">
        <f t="shared" si="356"/>
        <v>No se registra</v>
      </c>
      <c r="AK2221" s="178">
        <f t="shared" si="357"/>
        <v>0</v>
      </c>
    </row>
    <row r="2222" spans="1:37" ht="30" customHeight="1" x14ac:dyDescent="0.25">
      <c r="A2222" s="115">
        <v>2221</v>
      </c>
      <c r="B2222" s="87" t="s">
        <v>4752</v>
      </c>
      <c r="C2222" s="151" t="s">
        <v>4753</v>
      </c>
      <c r="D2222" s="83" t="s">
        <v>1</v>
      </c>
      <c r="E2222" s="83" t="s">
        <v>1</v>
      </c>
      <c r="F2222" s="83" t="s">
        <v>1</v>
      </c>
      <c r="G2222" s="124" t="s">
        <v>1</v>
      </c>
      <c r="H2222" s="169">
        <f t="shared" si="350"/>
        <v>0.05</v>
      </c>
      <c r="I2222" s="170" t="str">
        <f t="shared" si="351"/>
        <v>REMOTA</v>
      </c>
      <c r="J2222" s="292">
        <v>10348974</v>
      </c>
      <c r="K2222" s="221">
        <v>0</v>
      </c>
      <c r="L2222" s="83" t="s">
        <v>133</v>
      </c>
      <c r="M2222" s="188"/>
      <c r="N2222" s="83" t="s">
        <v>405</v>
      </c>
      <c r="O2222" s="189" t="s">
        <v>405</v>
      </c>
      <c r="P2222" s="83">
        <v>5</v>
      </c>
      <c r="Q2222" s="86" t="s">
        <v>164</v>
      </c>
      <c r="R2222" s="86">
        <v>1449</v>
      </c>
      <c r="S2222" s="86" t="s">
        <v>4846</v>
      </c>
      <c r="T2222" s="92">
        <v>170967</v>
      </c>
      <c r="U2222" s="87" t="s">
        <v>76</v>
      </c>
      <c r="V2222" s="133" t="s">
        <v>4892</v>
      </c>
      <c r="W2222" s="171">
        <v>44074</v>
      </c>
      <c r="X2222" s="172" t="e">
        <f>+CONCATENATE(TEXT(#REF!,"yyyy"),"-",TEXT(#REF!,"mm"))</f>
        <v>#REF!</v>
      </c>
      <c r="Y2222" s="173" t="str">
        <f t="shared" si="352"/>
        <v>5</v>
      </c>
      <c r="Z2222" s="172" t="str">
        <f t="shared" si="353"/>
        <v>2020-07</v>
      </c>
      <c r="AA2222" s="170" t="e">
        <f>+VLOOKUP(Z2222,#REF!,2,FALSE)/VLOOKUP(X2222,#REF!,2,FALSE)</f>
        <v>#REF!</v>
      </c>
      <c r="AB2222" s="174" t="e">
        <f t="shared" si="342"/>
        <v>#REF!</v>
      </c>
      <c r="AC2222" s="174" t="e">
        <f t="shared" si="343"/>
        <v>#REF!</v>
      </c>
      <c r="AD2222" s="175" t="e">
        <f>+#REF!+365*Y2222</f>
        <v>#REF!</v>
      </c>
      <c r="AE2222" s="176" t="e">
        <f t="shared" si="354"/>
        <v>#REF!</v>
      </c>
      <c r="AF2222" s="170" t="e">
        <f>+VLOOKUP(CONCATENATE(TEXT(W2222,"yyyy"),"-",TEXT(W2222,"mm")),#REF!,2,0)</f>
        <v>#REF!</v>
      </c>
      <c r="AG2222" s="177" t="e">
        <f>+(AC2222*(1+'INFLAC PROYECTADA'!$B$8)^(AE2222))/((1+DEMANDADO!AF2222)^(AE2222))</f>
        <v>#REF!</v>
      </c>
      <c r="AH2222" s="169">
        <f>(0.2*VLOOKUP(D2222,'%.'!$A$1:$B$4,2,FALSE))+(0.35*VLOOKUP(E2222,'%.'!$A$1:$B$4,2,FALSE))+(0.1*VLOOKUP(F2222,'%.'!$A$1:$B$4,2,FALSE))+(0.35*VLOOKUP(G2222,'%.'!$A$1:$B$4,2,FALSE))</f>
        <v>0.05</v>
      </c>
      <c r="AI2222" s="128" t="str">
        <f t="shared" si="355"/>
        <v>REMOTA</v>
      </c>
      <c r="AJ2222" s="128" t="str">
        <f t="shared" si="356"/>
        <v>No se registra</v>
      </c>
      <c r="AK2222" s="178">
        <f t="shared" si="357"/>
        <v>0</v>
      </c>
    </row>
    <row r="2223" spans="1:37" ht="30" customHeight="1" x14ac:dyDescent="0.25">
      <c r="A2223" s="115">
        <v>2222</v>
      </c>
      <c r="B2223" s="87" t="s">
        <v>4754</v>
      </c>
      <c r="C2223" s="129" t="s">
        <v>4755</v>
      </c>
      <c r="D2223" s="83" t="s">
        <v>1</v>
      </c>
      <c r="E2223" s="83" t="s">
        <v>1</v>
      </c>
      <c r="F2223" s="83" t="s">
        <v>1</v>
      </c>
      <c r="G2223" s="124" t="s">
        <v>1</v>
      </c>
      <c r="H2223" s="169">
        <f t="shared" si="350"/>
        <v>0.05</v>
      </c>
      <c r="I2223" s="170" t="str">
        <f t="shared" si="351"/>
        <v>REMOTA</v>
      </c>
      <c r="J2223" s="292">
        <v>10947470</v>
      </c>
      <c r="K2223" s="221">
        <v>0</v>
      </c>
      <c r="L2223" s="83" t="s">
        <v>136</v>
      </c>
      <c r="M2223" s="188"/>
      <c r="N2223" s="87" t="s">
        <v>405</v>
      </c>
      <c r="O2223" s="188" t="s">
        <v>405</v>
      </c>
      <c r="P2223" s="87">
        <v>5</v>
      </c>
      <c r="Q2223" s="86" t="s">
        <v>164</v>
      </c>
      <c r="R2223" s="86">
        <v>1449</v>
      </c>
      <c r="S2223" s="86" t="s">
        <v>4846</v>
      </c>
      <c r="T2223" s="92">
        <v>170967</v>
      </c>
      <c r="U2223" s="87" t="s">
        <v>76</v>
      </c>
      <c r="V2223" s="133" t="s">
        <v>4893</v>
      </c>
      <c r="W2223" s="171">
        <v>44074</v>
      </c>
      <c r="X2223" s="172" t="e">
        <f>+CONCATENATE(TEXT(#REF!,"yyyy"),"-",TEXT(#REF!,"mm"))</f>
        <v>#REF!</v>
      </c>
      <c r="Y2223" s="173" t="str">
        <f t="shared" si="352"/>
        <v>5</v>
      </c>
      <c r="Z2223" s="172" t="str">
        <f t="shared" si="353"/>
        <v>2020-07</v>
      </c>
      <c r="AA2223" s="170" t="e">
        <f>+VLOOKUP(Z2223,#REF!,2,FALSE)/VLOOKUP(X2223,#REF!,2,FALSE)</f>
        <v>#REF!</v>
      </c>
      <c r="AB2223" s="174" t="e">
        <f t="shared" si="342"/>
        <v>#REF!</v>
      </c>
      <c r="AC2223" s="174" t="e">
        <f t="shared" si="343"/>
        <v>#REF!</v>
      </c>
      <c r="AD2223" s="175" t="e">
        <f>+#REF!+365*Y2223</f>
        <v>#REF!</v>
      </c>
      <c r="AE2223" s="176" t="e">
        <f t="shared" si="354"/>
        <v>#REF!</v>
      </c>
      <c r="AF2223" s="170" t="e">
        <f>+VLOOKUP(CONCATENATE(TEXT(W2223,"yyyy"),"-",TEXT(W2223,"mm")),#REF!,2,0)</f>
        <v>#REF!</v>
      </c>
      <c r="AG2223" s="177" t="e">
        <f>+(AC2223*(1+'INFLAC PROYECTADA'!$B$8)^(AE2223))/((1+DEMANDADO!AF2223)^(AE2223))</f>
        <v>#REF!</v>
      </c>
      <c r="AH2223" s="169">
        <f>(0.2*VLOOKUP(D2223,'%.'!$A$1:$B$4,2,FALSE))+(0.35*VLOOKUP(E2223,'%.'!$A$1:$B$4,2,FALSE))+(0.1*VLOOKUP(F2223,'%.'!$A$1:$B$4,2,FALSE))+(0.35*VLOOKUP(G2223,'%.'!$A$1:$B$4,2,FALSE))</f>
        <v>0.05</v>
      </c>
      <c r="AI2223" s="128" t="str">
        <f t="shared" si="355"/>
        <v>REMOTA</v>
      </c>
      <c r="AJ2223" s="128" t="str">
        <f t="shared" si="356"/>
        <v>No se registra</v>
      </c>
      <c r="AK2223" s="178">
        <f t="shared" si="357"/>
        <v>0</v>
      </c>
    </row>
    <row r="2224" spans="1:37" ht="30" customHeight="1" x14ac:dyDescent="0.25">
      <c r="A2224" s="115">
        <v>2223</v>
      </c>
      <c r="B2224" s="87" t="s">
        <v>4756</v>
      </c>
      <c r="C2224" s="151" t="s">
        <v>4757</v>
      </c>
      <c r="D2224" s="83" t="s">
        <v>1</v>
      </c>
      <c r="E2224" s="83" t="s">
        <v>1</v>
      </c>
      <c r="F2224" s="83" t="s">
        <v>1</v>
      </c>
      <c r="G2224" s="124" t="s">
        <v>1</v>
      </c>
      <c r="H2224" s="169">
        <f t="shared" si="350"/>
        <v>0.05</v>
      </c>
      <c r="I2224" s="170" t="str">
        <f t="shared" si="351"/>
        <v>REMOTA</v>
      </c>
      <c r="J2224" s="292">
        <v>324336250</v>
      </c>
      <c r="K2224" s="221">
        <v>0</v>
      </c>
      <c r="L2224" s="83" t="s">
        <v>130</v>
      </c>
      <c r="M2224" s="188"/>
      <c r="N2224" s="83" t="s">
        <v>405</v>
      </c>
      <c r="O2224" s="189" t="s">
        <v>405</v>
      </c>
      <c r="P2224" s="83">
        <v>5</v>
      </c>
      <c r="Q2224" s="86" t="s">
        <v>164</v>
      </c>
      <c r="R2224" s="86">
        <v>1449</v>
      </c>
      <c r="S2224" s="86" t="s">
        <v>4846</v>
      </c>
      <c r="T2224" s="92">
        <v>170967</v>
      </c>
      <c r="U2224" s="83" t="s">
        <v>76</v>
      </c>
      <c r="V2224" s="139" t="s">
        <v>4894</v>
      </c>
      <c r="W2224" s="171">
        <v>44074</v>
      </c>
      <c r="X2224" s="172" t="e">
        <f>+CONCATENATE(TEXT(#REF!,"yyyy"),"-",TEXT(#REF!,"mm"))</f>
        <v>#REF!</v>
      </c>
      <c r="Y2224" s="173" t="str">
        <f t="shared" si="352"/>
        <v>5</v>
      </c>
      <c r="Z2224" s="172" t="str">
        <f t="shared" si="353"/>
        <v>2020-07</v>
      </c>
      <c r="AA2224" s="170" t="e">
        <f>+VLOOKUP(Z2224,#REF!,2,FALSE)/VLOOKUP(X2224,#REF!,2,FALSE)</f>
        <v>#REF!</v>
      </c>
      <c r="AB2224" s="174" t="e">
        <f t="shared" si="342"/>
        <v>#REF!</v>
      </c>
      <c r="AC2224" s="174" t="e">
        <f t="shared" si="343"/>
        <v>#REF!</v>
      </c>
      <c r="AD2224" s="175" t="e">
        <f>+#REF!+365*Y2224</f>
        <v>#REF!</v>
      </c>
      <c r="AE2224" s="176" t="e">
        <f t="shared" si="354"/>
        <v>#REF!</v>
      </c>
      <c r="AF2224" s="170" t="e">
        <f>+VLOOKUP(CONCATENATE(TEXT(W2224,"yyyy"),"-",TEXT(W2224,"mm")),#REF!,2,0)</f>
        <v>#REF!</v>
      </c>
      <c r="AG2224" s="177" t="e">
        <f>+(AC2224*(1+'INFLAC PROYECTADA'!$B$8)^(AE2224))/((1+DEMANDADO!AF2224)^(AE2224))</f>
        <v>#REF!</v>
      </c>
      <c r="AH2224" s="169">
        <f>(0.2*VLOOKUP(D2224,'%.'!$A$1:$B$4,2,FALSE))+(0.35*VLOOKUP(E2224,'%.'!$A$1:$B$4,2,FALSE))+(0.1*VLOOKUP(F2224,'%.'!$A$1:$B$4,2,FALSE))+(0.35*VLOOKUP(G2224,'%.'!$A$1:$B$4,2,FALSE))</f>
        <v>0.05</v>
      </c>
      <c r="AI2224" s="128" t="str">
        <f t="shared" si="355"/>
        <v>REMOTA</v>
      </c>
      <c r="AJ2224" s="128" t="str">
        <f t="shared" si="356"/>
        <v>No se registra</v>
      </c>
      <c r="AK2224" s="178">
        <f t="shared" si="357"/>
        <v>0</v>
      </c>
    </row>
    <row r="2225" spans="1:37" ht="30" customHeight="1" x14ac:dyDescent="0.25">
      <c r="A2225" s="115">
        <v>2224</v>
      </c>
      <c r="B2225" s="87" t="s">
        <v>4758</v>
      </c>
      <c r="C2225" s="129" t="s">
        <v>4759</v>
      </c>
      <c r="D2225" s="83" t="s">
        <v>48</v>
      </c>
      <c r="E2225" s="83" t="s">
        <v>1</v>
      </c>
      <c r="F2225" s="83" t="s">
        <v>0</v>
      </c>
      <c r="G2225" s="124" t="s">
        <v>48</v>
      </c>
      <c r="H2225" s="169">
        <f t="shared" si="350"/>
        <v>0.39250000000000002</v>
      </c>
      <c r="I2225" s="170" t="str">
        <f t="shared" si="351"/>
        <v>MEDIA</v>
      </c>
      <c r="J2225" s="292">
        <v>1113768702</v>
      </c>
      <c r="K2225" s="221">
        <v>0</v>
      </c>
      <c r="L2225" s="83" t="s">
        <v>129</v>
      </c>
      <c r="M2225" s="188"/>
      <c r="N2225" s="87" t="s">
        <v>405</v>
      </c>
      <c r="O2225" s="188" t="s">
        <v>405</v>
      </c>
      <c r="P2225" s="87">
        <v>24</v>
      </c>
      <c r="Q2225" s="86" t="s">
        <v>164</v>
      </c>
      <c r="R2225" s="86">
        <v>1449</v>
      </c>
      <c r="S2225" s="86" t="s">
        <v>4846</v>
      </c>
      <c r="T2225" s="92">
        <v>170967</v>
      </c>
      <c r="U2225" s="87" t="s">
        <v>21</v>
      </c>
      <c r="V2225" s="133" t="s">
        <v>4954</v>
      </c>
      <c r="W2225" s="171">
        <v>44074</v>
      </c>
      <c r="X2225" s="172" t="e">
        <f>+CONCATENATE(TEXT(#REF!,"yyyy"),"-",TEXT(#REF!,"mm"))</f>
        <v>#REF!</v>
      </c>
      <c r="Y2225" s="173" t="str">
        <f t="shared" si="352"/>
        <v>24</v>
      </c>
      <c r="Z2225" s="172" t="str">
        <f t="shared" si="353"/>
        <v>2020-07</v>
      </c>
      <c r="AA2225" s="170" t="e">
        <f>+VLOOKUP(Z2225,#REF!,2,FALSE)/VLOOKUP(X2225,#REF!,2,FALSE)</f>
        <v>#REF!</v>
      </c>
      <c r="AB2225" s="174" t="e">
        <f t="shared" si="342"/>
        <v>#REF!</v>
      </c>
      <c r="AC2225" s="174" t="e">
        <f t="shared" si="343"/>
        <v>#REF!</v>
      </c>
      <c r="AD2225" s="175" t="e">
        <f>+#REF!+365*Y2225</f>
        <v>#REF!</v>
      </c>
      <c r="AE2225" s="176" t="e">
        <f t="shared" si="354"/>
        <v>#REF!</v>
      </c>
      <c r="AF2225" s="170" t="e">
        <f>+VLOOKUP(CONCATENATE(TEXT(W2225,"yyyy"),"-",TEXT(W2225,"mm")),#REF!,2,0)</f>
        <v>#REF!</v>
      </c>
      <c r="AG2225" s="177" t="e">
        <f>+(AC2225*(1+'INFLAC PROYECTADA'!$B$8)^(AE2225))/((1+DEMANDADO!AF2225)^(AE2225))</f>
        <v>#REF!</v>
      </c>
      <c r="AH2225" s="169">
        <f>(0.2*VLOOKUP(D2225,'%.'!$A$1:$B$4,2,FALSE))+(0.35*VLOOKUP(E2225,'%.'!$A$1:$B$4,2,FALSE))+(0.1*VLOOKUP(F2225,'%.'!$A$1:$B$4,2,FALSE))+(0.35*VLOOKUP(G2225,'%.'!$A$1:$B$4,2,FALSE))</f>
        <v>0.39250000000000002</v>
      </c>
      <c r="AI2225" s="128" t="str">
        <f t="shared" si="355"/>
        <v>MEDIA</v>
      </c>
      <c r="AJ2225" s="128" t="str">
        <f t="shared" si="356"/>
        <v>Cuentas de Orden</v>
      </c>
      <c r="AK2225" s="178" t="e">
        <f t="shared" si="357"/>
        <v>#REF!</v>
      </c>
    </row>
    <row r="2226" spans="1:37" ht="30" customHeight="1" x14ac:dyDescent="0.25">
      <c r="A2226" s="115">
        <v>2225</v>
      </c>
      <c r="B2226" s="83" t="s">
        <v>4760</v>
      </c>
      <c r="C2226" s="95" t="s">
        <v>4761</v>
      </c>
      <c r="D2226" s="83" t="s">
        <v>48</v>
      </c>
      <c r="E2226" s="83" t="s">
        <v>48</v>
      </c>
      <c r="F2226" s="83" t="s">
        <v>0</v>
      </c>
      <c r="G2226" s="124" t="s">
        <v>48</v>
      </c>
      <c r="H2226" s="169">
        <f t="shared" si="350"/>
        <v>0.55000000000000004</v>
      </c>
      <c r="I2226" s="170" t="str">
        <f t="shared" si="351"/>
        <v>ALTA</v>
      </c>
      <c r="J2226" s="292">
        <v>2517308806</v>
      </c>
      <c r="K2226" s="221">
        <v>0</v>
      </c>
      <c r="L2226" s="83" t="s">
        <v>130</v>
      </c>
      <c r="M2226" s="188"/>
      <c r="N2226" s="83" t="s">
        <v>405</v>
      </c>
      <c r="O2226" s="189" t="s">
        <v>405</v>
      </c>
      <c r="P2226" s="83">
        <v>3</v>
      </c>
      <c r="Q2226" s="83" t="s">
        <v>164</v>
      </c>
      <c r="R2226" s="86">
        <v>1449</v>
      </c>
      <c r="S2226" s="86" t="s">
        <v>4846</v>
      </c>
      <c r="T2226" s="92">
        <v>170967</v>
      </c>
      <c r="U2226" s="83" t="s">
        <v>173</v>
      </c>
      <c r="V2226" s="139" t="s">
        <v>4895</v>
      </c>
      <c r="W2226" s="171">
        <v>44074</v>
      </c>
      <c r="X2226" s="172" t="e">
        <f>+CONCATENATE(TEXT(#REF!,"yyyy"),"-",TEXT(#REF!,"mm"))</f>
        <v>#REF!</v>
      </c>
      <c r="Y2226" s="173" t="str">
        <f t="shared" si="352"/>
        <v>3</v>
      </c>
      <c r="Z2226" s="172" t="str">
        <f t="shared" si="353"/>
        <v>2020-07</v>
      </c>
      <c r="AA2226" s="170" t="e">
        <f>+VLOOKUP(Z2226,#REF!,2,FALSE)/VLOOKUP(X2226,#REF!,2,FALSE)</f>
        <v>#REF!</v>
      </c>
      <c r="AB2226" s="174" t="e">
        <f t="shared" si="342"/>
        <v>#REF!</v>
      </c>
      <c r="AC2226" s="174" t="e">
        <f t="shared" si="343"/>
        <v>#REF!</v>
      </c>
      <c r="AD2226" s="175" t="e">
        <f>+#REF!+365*Y2226</f>
        <v>#REF!</v>
      </c>
      <c r="AE2226" s="176" t="e">
        <f t="shared" si="354"/>
        <v>#REF!</v>
      </c>
      <c r="AF2226" s="170" t="e">
        <f>+VLOOKUP(CONCATENATE(TEXT(W2226,"yyyy"),"-",TEXT(W2226,"mm")),#REF!,2,0)</f>
        <v>#REF!</v>
      </c>
      <c r="AG2226" s="177" t="e">
        <f>+(AC2226*(1+'INFLAC PROYECTADA'!$B$8)^(AE2226))/((1+DEMANDADO!AF2226)^(AE2226))</f>
        <v>#REF!</v>
      </c>
      <c r="AH2226" s="169">
        <f>(0.2*VLOOKUP(D2226,'%.'!$A$1:$B$4,2,FALSE))+(0.35*VLOOKUP(E2226,'%.'!$A$1:$B$4,2,FALSE))+(0.1*VLOOKUP(F2226,'%.'!$A$1:$B$4,2,FALSE))+(0.35*VLOOKUP(G2226,'%.'!$A$1:$B$4,2,FALSE))</f>
        <v>0.55000000000000004</v>
      </c>
      <c r="AI2226" s="128" t="str">
        <f t="shared" si="355"/>
        <v>ALTA</v>
      </c>
      <c r="AJ2226" s="128" t="str">
        <f t="shared" si="356"/>
        <v>Provisión contable</v>
      </c>
      <c r="AK2226" s="178" t="e">
        <f t="shared" si="357"/>
        <v>#REF!</v>
      </c>
    </row>
    <row r="2227" spans="1:37" ht="30" customHeight="1" x14ac:dyDescent="0.25">
      <c r="A2227" s="115">
        <v>2226</v>
      </c>
      <c r="B2227" s="87" t="s">
        <v>4762</v>
      </c>
      <c r="C2227" s="129" t="s">
        <v>4763</v>
      </c>
      <c r="D2227" s="83" t="s">
        <v>48</v>
      </c>
      <c r="E2227" s="83" t="s">
        <v>48</v>
      </c>
      <c r="F2227" s="83" t="s">
        <v>48</v>
      </c>
      <c r="G2227" s="124" t="s">
        <v>48</v>
      </c>
      <c r="H2227" s="169">
        <f t="shared" si="350"/>
        <v>0.5</v>
      </c>
      <c r="I2227" s="170" t="str">
        <f t="shared" si="351"/>
        <v>MEDIA</v>
      </c>
      <c r="J2227" s="292">
        <v>12357650</v>
      </c>
      <c r="K2227" s="221">
        <v>1</v>
      </c>
      <c r="L2227" s="83" t="s">
        <v>131</v>
      </c>
      <c r="M2227" s="188"/>
      <c r="N2227" s="83" t="s">
        <v>405</v>
      </c>
      <c r="O2227" s="189" t="s">
        <v>405</v>
      </c>
      <c r="P2227" s="83">
        <v>3</v>
      </c>
      <c r="Q2227" s="83" t="s">
        <v>164</v>
      </c>
      <c r="R2227" s="86">
        <v>1449</v>
      </c>
      <c r="S2227" s="86" t="s">
        <v>4846</v>
      </c>
      <c r="T2227" s="92">
        <v>170967</v>
      </c>
      <c r="U2227" s="83" t="s">
        <v>171</v>
      </c>
      <c r="V2227" s="139" t="s">
        <v>4896</v>
      </c>
      <c r="W2227" s="171">
        <v>44074</v>
      </c>
      <c r="X2227" s="172" t="e">
        <f>+CONCATENATE(TEXT(#REF!,"yyyy"),"-",TEXT(#REF!,"mm"))</f>
        <v>#REF!</v>
      </c>
      <c r="Y2227" s="173" t="str">
        <f t="shared" si="352"/>
        <v>3</v>
      </c>
      <c r="Z2227" s="172" t="str">
        <f t="shared" si="353"/>
        <v>2020-07</v>
      </c>
      <c r="AA2227" s="170" t="e">
        <f>+VLOOKUP(Z2227,#REF!,2,FALSE)/VLOOKUP(X2227,#REF!,2,FALSE)</f>
        <v>#REF!</v>
      </c>
      <c r="AB2227" s="174" t="e">
        <f t="shared" si="342"/>
        <v>#REF!</v>
      </c>
      <c r="AC2227" s="174" t="e">
        <f t="shared" si="343"/>
        <v>#REF!</v>
      </c>
      <c r="AD2227" s="175" t="e">
        <f>+#REF!+365*Y2227</f>
        <v>#REF!</v>
      </c>
      <c r="AE2227" s="176" t="e">
        <f t="shared" si="354"/>
        <v>#REF!</v>
      </c>
      <c r="AF2227" s="170" t="e">
        <f>+VLOOKUP(CONCATENATE(TEXT(W2227,"yyyy"),"-",TEXT(W2227,"mm")),#REF!,2,0)</f>
        <v>#REF!</v>
      </c>
      <c r="AG2227" s="177" t="e">
        <f>+(AC2227*(1+'INFLAC PROYECTADA'!$B$8)^(AE2227))/((1+DEMANDADO!AF2227)^(AE2227))</f>
        <v>#REF!</v>
      </c>
      <c r="AH2227" s="169">
        <f>(0.2*VLOOKUP(D2227,'%.'!$A$1:$B$4,2,FALSE))+(0.35*VLOOKUP(E2227,'%.'!$A$1:$B$4,2,FALSE))+(0.1*VLOOKUP(F2227,'%.'!$A$1:$B$4,2,FALSE))+(0.35*VLOOKUP(G2227,'%.'!$A$1:$B$4,2,FALSE))</f>
        <v>0.5</v>
      </c>
      <c r="AI2227" s="128" t="str">
        <f t="shared" si="355"/>
        <v>MEDIA</v>
      </c>
      <c r="AJ2227" s="128" t="str">
        <f t="shared" si="356"/>
        <v>Cuentas de Orden</v>
      </c>
      <c r="AK2227" s="178" t="e">
        <f t="shared" si="357"/>
        <v>#REF!</v>
      </c>
    </row>
    <row r="2228" spans="1:37" ht="30" customHeight="1" x14ac:dyDescent="0.25">
      <c r="A2228" s="115">
        <v>2227</v>
      </c>
      <c r="B2228" s="87" t="s">
        <v>4764</v>
      </c>
      <c r="C2228" s="126" t="s">
        <v>4765</v>
      </c>
      <c r="D2228" s="83" t="s">
        <v>48</v>
      </c>
      <c r="E2228" s="83" t="s">
        <v>48</v>
      </c>
      <c r="F2228" s="83" t="s">
        <v>48</v>
      </c>
      <c r="G2228" s="124" t="s">
        <v>48</v>
      </c>
      <c r="H2228" s="169">
        <f t="shared" si="350"/>
        <v>0.5</v>
      </c>
      <c r="I2228" s="170" t="str">
        <f t="shared" si="351"/>
        <v>MEDIA</v>
      </c>
      <c r="J2228" s="292">
        <v>16462302</v>
      </c>
      <c r="K2228" s="221">
        <v>0</v>
      </c>
      <c r="L2228" s="83" t="s">
        <v>130</v>
      </c>
      <c r="M2228" s="188"/>
      <c r="N2228" s="83" t="s">
        <v>405</v>
      </c>
      <c r="O2228" s="189" t="s">
        <v>405</v>
      </c>
      <c r="P2228" s="83">
        <v>3</v>
      </c>
      <c r="Q2228" s="83" t="s">
        <v>164</v>
      </c>
      <c r="R2228" s="86">
        <v>1449</v>
      </c>
      <c r="S2228" s="86" t="s">
        <v>4846</v>
      </c>
      <c r="T2228" s="92">
        <v>170967</v>
      </c>
      <c r="U2228" s="83" t="s">
        <v>171</v>
      </c>
      <c r="V2228" s="139" t="s">
        <v>4897</v>
      </c>
      <c r="W2228" s="171">
        <v>44074</v>
      </c>
      <c r="X2228" s="172" t="e">
        <f>+CONCATENATE(TEXT(#REF!,"yyyy"),"-",TEXT(#REF!,"mm"))</f>
        <v>#REF!</v>
      </c>
      <c r="Y2228" s="173" t="str">
        <f t="shared" si="352"/>
        <v>3</v>
      </c>
      <c r="Z2228" s="172" t="str">
        <f t="shared" si="353"/>
        <v>2020-07</v>
      </c>
      <c r="AA2228" s="170" t="e">
        <f>+VLOOKUP(Z2228,#REF!,2,FALSE)/VLOOKUP(X2228,#REF!,2,FALSE)</f>
        <v>#REF!</v>
      </c>
      <c r="AB2228" s="174" t="e">
        <f t="shared" si="342"/>
        <v>#REF!</v>
      </c>
      <c r="AC2228" s="174" t="e">
        <f t="shared" si="343"/>
        <v>#REF!</v>
      </c>
      <c r="AD2228" s="175" t="e">
        <f>+#REF!+365*Y2228</f>
        <v>#REF!</v>
      </c>
      <c r="AE2228" s="176" t="e">
        <f t="shared" si="354"/>
        <v>#REF!</v>
      </c>
      <c r="AF2228" s="170" t="e">
        <f>+VLOOKUP(CONCATENATE(TEXT(W2228,"yyyy"),"-",TEXT(W2228,"mm")),#REF!,2,0)</f>
        <v>#REF!</v>
      </c>
      <c r="AG2228" s="177" t="e">
        <f>+(AC2228*(1+'INFLAC PROYECTADA'!$B$8)^(AE2228))/((1+DEMANDADO!AF2228)^(AE2228))</f>
        <v>#REF!</v>
      </c>
      <c r="AH2228" s="169">
        <f>(0.2*VLOOKUP(D2228,'%.'!$A$1:$B$4,2,FALSE))+(0.35*VLOOKUP(E2228,'%.'!$A$1:$B$4,2,FALSE))+(0.1*VLOOKUP(F2228,'%.'!$A$1:$B$4,2,FALSE))+(0.35*VLOOKUP(G2228,'%.'!$A$1:$B$4,2,FALSE))</f>
        <v>0.5</v>
      </c>
      <c r="AI2228" s="128" t="str">
        <f t="shared" si="355"/>
        <v>MEDIA</v>
      </c>
      <c r="AJ2228" s="128" t="str">
        <f t="shared" si="356"/>
        <v>Cuentas de Orden</v>
      </c>
      <c r="AK2228" s="178" t="e">
        <f t="shared" si="357"/>
        <v>#REF!</v>
      </c>
    </row>
    <row r="2229" spans="1:37" ht="30" customHeight="1" x14ac:dyDescent="0.25">
      <c r="A2229" s="115">
        <v>2228</v>
      </c>
      <c r="B2229" s="87" t="s">
        <v>4764</v>
      </c>
      <c r="C2229" s="126" t="s">
        <v>4766</v>
      </c>
      <c r="D2229" s="83" t="s">
        <v>48</v>
      </c>
      <c r="E2229" s="83" t="s">
        <v>48</v>
      </c>
      <c r="F2229" s="83" t="s">
        <v>48</v>
      </c>
      <c r="G2229" s="124" t="s">
        <v>48</v>
      </c>
      <c r="H2229" s="169">
        <f t="shared" si="350"/>
        <v>0.5</v>
      </c>
      <c r="I2229" s="170" t="str">
        <f t="shared" si="351"/>
        <v>MEDIA</v>
      </c>
      <c r="J2229" s="292">
        <v>16462302</v>
      </c>
      <c r="K2229" s="221">
        <v>0</v>
      </c>
      <c r="L2229" s="83" t="s">
        <v>130</v>
      </c>
      <c r="M2229" s="188"/>
      <c r="N2229" s="83" t="s">
        <v>405</v>
      </c>
      <c r="O2229" s="189" t="s">
        <v>405</v>
      </c>
      <c r="P2229" s="83">
        <v>3</v>
      </c>
      <c r="Q2229" s="83" t="s">
        <v>164</v>
      </c>
      <c r="R2229" s="86">
        <v>1449</v>
      </c>
      <c r="S2229" s="86" t="s">
        <v>4846</v>
      </c>
      <c r="T2229" s="92">
        <v>170967</v>
      </c>
      <c r="U2229" s="83" t="s">
        <v>171</v>
      </c>
      <c r="V2229" s="139" t="s">
        <v>4898</v>
      </c>
      <c r="W2229" s="171">
        <v>44074</v>
      </c>
      <c r="X2229" s="172" t="e">
        <f>+CONCATENATE(TEXT(#REF!,"yyyy"),"-",TEXT(#REF!,"mm"))</f>
        <v>#REF!</v>
      </c>
      <c r="Y2229" s="173" t="str">
        <f t="shared" si="352"/>
        <v>3</v>
      </c>
      <c r="Z2229" s="172" t="str">
        <f t="shared" si="353"/>
        <v>2020-07</v>
      </c>
      <c r="AA2229" s="170" t="e">
        <f>+VLOOKUP(Z2229,#REF!,2,FALSE)/VLOOKUP(X2229,#REF!,2,FALSE)</f>
        <v>#REF!</v>
      </c>
      <c r="AB2229" s="174" t="e">
        <f t="shared" ref="AB2229:AB2292" si="358">+AA2229*J2229</f>
        <v>#REF!</v>
      </c>
      <c r="AC2229" s="174" t="e">
        <f t="shared" ref="AC2229:AC2292" si="359">+AB2229*K2229</f>
        <v>#REF!</v>
      </c>
      <c r="AD2229" s="175" t="e">
        <f>+#REF!+365*Y2229</f>
        <v>#REF!</v>
      </c>
      <c r="AE2229" s="176" t="e">
        <f t="shared" si="354"/>
        <v>#REF!</v>
      </c>
      <c r="AF2229" s="170" t="e">
        <f>+VLOOKUP(CONCATENATE(TEXT(W2229,"yyyy"),"-",TEXT(W2229,"mm")),#REF!,2,0)</f>
        <v>#REF!</v>
      </c>
      <c r="AG2229" s="177" t="e">
        <f>+(AC2229*(1+'INFLAC PROYECTADA'!$B$8)^(AE2229))/((1+DEMANDADO!AF2229)^(AE2229))</f>
        <v>#REF!</v>
      </c>
      <c r="AH2229" s="169">
        <f>(0.2*VLOOKUP(D2229,'%.'!$A$1:$B$4,2,FALSE))+(0.35*VLOOKUP(E2229,'%.'!$A$1:$B$4,2,FALSE))+(0.1*VLOOKUP(F2229,'%.'!$A$1:$B$4,2,FALSE))+(0.35*VLOOKUP(G2229,'%.'!$A$1:$B$4,2,FALSE))</f>
        <v>0.5</v>
      </c>
      <c r="AI2229" s="128" t="str">
        <f t="shared" si="355"/>
        <v>MEDIA</v>
      </c>
      <c r="AJ2229" s="128" t="str">
        <f t="shared" si="356"/>
        <v>Cuentas de Orden</v>
      </c>
      <c r="AK2229" s="178" t="e">
        <f t="shared" si="357"/>
        <v>#REF!</v>
      </c>
    </row>
    <row r="2230" spans="1:37" ht="30" customHeight="1" x14ac:dyDescent="0.25">
      <c r="A2230" s="115">
        <v>2229</v>
      </c>
      <c r="B2230" s="87" t="s">
        <v>4764</v>
      </c>
      <c r="C2230" s="126" t="s">
        <v>4767</v>
      </c>
      <c r="D2230" s="83" t="s">
        <v>48</v>
      </c>
      <c r="E2230" s="83" t="s">
        <v>48</v>
      </c>
      <c r="F2230" s="83" t="s">
        <v>48</v>
      </c>
      <c r="G2230" s="124" t="s">
        <v>48</v>
      </c>
      <c r="H2230" s="169">
        <f t="shared" si="350"/>
        <v>0.5</v>
      </c>
      <c r="I2230" s="170" t="str">
        <f t="shared" si="351"/>
        <v>MEDIA</v>
      </c>
      <c r="J2230" s="292">
        <v>16462302</v>
      </c>
      <c r="K2230" s="221">
        <v>0</v>
      </c>
      <c r="L2230" s="83" t="s">
        <v>130</v>
      </c>
      <c r="M2230" s="188"/>
      <c r="N2230" s="83" t="s">
        <v>405</v>
      </c>
      <c r="O2230" s="189" t="s">
        <v>405</v>
      </c>
      <c r="P2230" s="83">
        <v>3</v>
      </c>
      <c r="Q2230" s="83" t="s">
        <v>164</v>
      </c>
      <c r="R2230" s="86">
        <v>1449</v>
      </c>
      <c r="S2230" s="86" t="s">
        <v>4846</v>
      </c>
      <c r="T2230" s="92">
        <v>170967</v>
      </c>
      <c r="U2230" s="83" t="s">
        <v>171</v>
      </c>
      <c r="V2230" s="139" t="s">
        <v>4899</v>
      </c>
      <c r="W2230" s="171">
        <v>44074</v>
      </c>
      <c r="X2230" s="172" t="e">
        <f>+CONCATENATE(TEXT(#REF!,"yyyy"),"-",TEXT(#REF!,"mm"))</f>
        <v>#REF!</v>
      </c>
      <c r="Y2230" s="173" t="str">
        <f t="shared" si="352"/>
        <v>3</v>
      </c>
      <c r="Z2230" s="172" t="str">
        <f t="shared" si="353"/>
        <v>2020-07</v>
      </c>
      <c r="AA2230" s="170" t="e">
        <f>+VLOOKUP(Z2230,#REF!,2,FALSE)/VLOOKUP(X2230,#REF!,2,FALSE)</f>
        <v>#REF!</v>
      </c>
      <c r="AB2230" s="174" t="e">
        <f t="shared" si="358"/>
        <v>#REF!</v>
      </c>
      <c r="AC2230" s="174" t="e">
        <f t="shared" si="359"/>
        <v>#REF!</v>
      </c>
      <c r="AD2230" s="175" t="e">
        <f>+#REF!+365*Y2230</f>
        <v>#REF!</v>
      </c>
      <c r="AE2230" s="176" t="e">
        <f t="shared" si="354"/>
        <v>#REF!</v>
      </c>
      <c r="AF2230" s="170" t="e">
        <f>+VLOOKUP(CONCATENATE(TEXT(W2230,"yyyy"),"-",TEXT(W2230,"mm")),#REF!,2,0)</f>
        <v>#REF!</v>
      </c>
      <c r="AG2230" s="177" t="e">
        <f>+(AC2230*(1+'INFLAC PROYECTADA'!$B$8)^(AE2230))/((1+DEMANDADO!AF2230)^(AE2230))</f>
        <v>#REF!</v>
      </c>
      <c r="AH2230" s="169">
        <f>(0.2*VLOOKUP(D2230,'%.'!$A$1:$B$4,2,FALSE))+(0.35*VLOOKUP(E2230,'%.'!$A$1:$B$4,2,FALSE))+(0.1*VLOOKUP(F2230,'%.'!$A$1:$B$4,2,FALSE))+(0.35*VLOOKUP(G2230,'%.'!$A$1:$B$4,2,FALSE))</f>
        <v>0.5</v>
      </c>
      <c r="AI2230" s="128" t="str">
        <f t="shared" si="355"/>
        <v>MEDIA</v>
      </c>
      <c r="AJ2230" s="128" t="str">
        <f t="shared" si="356"/>
        <v>Cuentas de Orden</v>
      </c>
      <c r="AK2230" s="178" t="e">
        <f t="shared" si="357"/>
        <v>#REF!</v>
      </c>
    </row>
    <row r="2231" spans="1:37" ht="30" customHeight="1" x14ac:dyDescent="0.25">
      <c r="A2231" s="115">
        <v>2230</v>
      </c>
      <c r="B2231" s="87" t="s">
        <v>4764</v>
      </c>
      <c r="C2231" s="126" t="s">
        <v>4768</v>
      </c>
      <c r="D2231" s="83" t="s">
        <v>48</v>
      </c>
      <c r="E2231" s="83" t="s">
        <v>48</v>
      </c>
      <c r="F2231" s="83" t="s">
        <v>48</v>
      </c>
      <c r="G2231" s="124" t="s">
        <v>48</v>
      </c>
      <c r="H2231" s="169">
        <f t="shared" si="350"/>
        <v>0.5</v>
      </c>
      <c r="I2231" s="170" t="str">
        <f t="shared" si="351"/>
        <v>MEDIA</v>
      </c>
      <c r="J2231" s="292">
        <v>16462302</v>
      </c>
      <c r="K2231" s="221">
        <v>0</v>
      </c>
      <c r="L2231" s="83" t="s">
        <v>130</v>
      </c>
      <c r="M2231" s="188"/>
      <c r="N2231" s="83" t="s">
        <v>405</v>
      </c>
      <c r="O2231" s="189" t="s">
        <v>405</v>
      </c>
      <c r="P2231" s="83">
        <v>3</v>
      </c>
      <c r="Q2231" s="83" t="s">
        <v>164</v>
      </c>
      <c r="R2231" s="86">
        <v>1449</v>
      </c>
      <c r="S2231" s="86" t="s">
        <v>4846</v>
      </c>
      <c r="T2231" s="92">
        <v>170967</v>
      </c>
      <c r="U2231" s="83" t="s">
        <v>171</v>
      </c>
      <c r="V2231" s="139" t="s">
        <v>4900</v>
      </c>
      <c r="W2231" s="171">
        <v>44074</v>
      </c>
      <c r="X2231" s="172" t="e">
        <f>+CONCATENATE(TEXT(#REF!,"yyyy"),"-",TEXT(#REF!,"mm"))</f>
        <v>#REF!</v>
      </c>
      <c r="Y2231" s="173" t="str">
        <f t="shared" si="352"/>
        <v>3</v>
      </c>
      <c r="Z2231" s="172" t="str">
        <f t="shared" si="353"/>
        <v>2020-07</v>
      </c>
      <c r="AA2231" s="170" t="e">
        <f>+VLOOKUP(Z2231,#REF!,2,FALSE)/VLOOKUP(X2231,#REF!,2,FALSE)</f>
        <v>#REF!</v>
      </c>
      <c r="AB2231" s="174" t="e">
        <f t="shared" si="358"/>
        <v>#REF!</v>
      </c>
      <c r="AC2231" s="174" t="e">
        <f t="shared" si="359"/>
        <v>#REF!</v>
      </c>
      <c r="AD2231" s="175" t="e">
        <f>+#REF!+365*Y2231</f>
        <v>#REF!</v>
      </c>
      <c r="AE2231" s="176" t="e">
        <f t="shared" si="354"/>
        <v>#REF!</v>
      </c>
      <c r="AF2231" s="170" t="e">
        <f>+VLOOKUP(CONCATENATE(TEXT(W2231,"yyyy"),"-",TEXT(W2231,"mm")),#REF!,2,0)</f>
        <v>#REF!</v>
      </c>
      <c r="AG2231" s="177" t="e">
        <f>+(AC2231*(1+'INFLAC PROYECTADA'!$B$8)^(AE2231))/((1+DEMANDADO!AF2231)^(AE2231))</f>
        <v>#REF!</v>
      </c>
      <c r="AH2231" s="169">
        <f>(0.2*VLOOKUP(D2231,'%.'!$A$1:$B$4,2,FALSE))+(0.35*VLOOKUP(E2231,'%.'!$A$1:$B$4,2,FALSE))+(0.1*VLOOKUP(F2231,'%.'!$A$1:$B$4,2,FALSE))+(0.35*VLOOKUP(G2231,'%.'!$A$1:$B$4,2,FALSE))</f>
        <v>0.5</v>
      </c>
      <c r="AI2231" s="128" t="str">
        <f t="shared" si="355"/>
        <v>MEDIA</v>
      </c>
      <c r="AJ2231" s="128" t="str">
        <f t="shared" si="356"/>
        <v>Cuentas de Orden</v>
      </c>
      <c r="AK2231" s="178" t="e">
        <f t="shared" si="357"/>
        <v>#REF!</v>
      </c>
    </row>
    <row r="2232" spans="1:37" ht="30" customHeight="1" x14ac:dyDescent="0.25">
      <c r="A2232" s="115">
        <v>2231</v>
      </c>
      <c r="B2232" s="87" t="s">
        <v>4764</v>
      </c>
      <c r="C2232" s="126" t="s">
        <v>4769</v>
      </c>
      <c r="D2232" s="83" t="s">
        <v>48</v>
      </c>
      <c r="E2232" s="83" t="s">
        <v>48</v>
      </c>
      <c r="F2232" s="83" t="s">
        <v>48</v>
      </c>
      <c r="G2232" s="124" t="s">
        <v>48</v>
      </c>
      <c r="H2232" s="169">
        <f t="shared" si="350"/>
        <v>0.5</v>
      </c>
      <c r="I2232" s="170" t="str">
        <f t="shared" si="351"/>
        <v>MEDIA</v>
      </c>
      <c r="J2232" s="292">
        <v>16462302</v>
      </c>
      <c r="K2232" s="221">
        <v>0</v>
      </c>
      <c r="L2232" s="83" t="s">
        <v>130</v>
      </c>
      <c r="M2232" s="188"/>
      <c r="N2232" s="83" t="s">
        <v>405</v>
      </c>
      <c r="O2232" s="189" t="s">
        <v>405</v>
      </c>
      <c r="P2232" s="83">
        <v>3</v>
      </c>
      <c r="Q2232" s="83" t="s">
        <v>164</v>
      </c>
      <c r="R2232" s="86">
        <v>1449</v>
      </c>
      <c r="S2232" s="86" t="s">
        <v>4846</v>
      </c>
      <c r="T2232" s="92">
        <v>170967</v>
      </c>
      <c r="U2232" s="83" t="s">
        <v>171</v>
      </c>
      <c r="V2232" s="139" t="s">
        <v>4901</v>
      </c>
      <c r="W2232" s="171">
        <v>44074</v>
      </c>
      <c r="X2232" s="172" t="e">
        <f>+CONCATENATE(TEXT(#REF!,"yyyy"),"-",TEXT(#REF!,"mm"))</f>
        <v>#REF!</v>
      </c>
      <c r="Y2232" s="173" t="str">
        <f t="shared" si="352"/>
        <v>3</v>
      </c>
      <c r="Z2232" s="172" t="str">
        <f t="shared" si="353"/>
        <v>2020-07</v>
      </c>
      <c r="AA2232" s="170" t="e">
        <f>+VLOOKUP(Z2232,#REF!,2,FALSE)/VLOOKUP(X2232,#REF!,2,FALSE)</f>
        <v>#REF!</v>
      </c>
      <c r="AB2232" s="174" t="e">
        <f t="shared" si="358"/>
        <v>#REF!</v>
      </c>
      <c r="AC2232" s="174" t="e">
        <f t="shared" si="359"/>
        <v>#REF!</v>
      </c>
      <c r="AD2232" s="175" t="e">
        <f>+#REF!+365*Y2232</f>
        <v>#REF!</v>
      </c>
      <c r="AE2232" s="176" t="e">
        <f t="shared" si="354"/>
        <v>#REF!</v>
      </c>
      <c r="AF2232" s="170" t="e">
        <f>+VLOOKUP(CONCATENATE(TEXT(W2232,"yyyy"),"-",TEXT(W2232,"mm")),#REF!,2,0)</f>
        <v>#REF!</v>
      </c>
      <c r="AG2232" s="177" t="e">
        <f>+(AC2232*(1+'INFLAC PROYECTADA'!$B$8)^(AE2232))/((1+DEMANDADO!AF2232)^(AE2232))</f>
        <v>#REF!</v>
      </c>
      <c r="AH2232" s="169">
        <f>(0.2*VLOOKUP(D2232,'%.'!$A$1:$B$4,2,FALSE))+(0.35*VLOOKUP(E2232,'%.'!$A$1:$B$4,2,FALSE))+(0.1*VLOOKUP(F2232,'%.'!$A$1:$B$4,2,FALSE))+(0.35*VLOOKUP(G2232,'%.'!$A$1:$B$4,2,FALSE))</f>
        <v>0.5</v>
      </c>
      <c r="AI2232" s="128" t="str">
        <f t="shared" si="355"/>
        <v>MEDIA</v>
      </c>
      <c r="AJ2232" s="128" t="str">
        <f t="shared" si="356"/>
        <v>Cuentas de Orden</v>
      </c>
      <c r="AK2232" s="178" t="e">
        <f t="shared" si="357"/>
        <v>#REF!</v>
      </c>
    </row>
    <row r="2233" spans="1:37" ht="30" customHeight="1" x14ac:dyDescent="0.25">
      <c r="A2233" s="115">
        <v>2232</v>
      </c>
      <c r="B2233" s="87" t="s">
        <v>4764</v>
      </c>
      <c r="C2233" s="126" t="s">
        <v>4770</v>
      </c>
      <c r="D2233" s="83" t="s">
        <v>48</v>
      </c>
      <c r="E2233" s="83" t="s">
        <v>48</v>
      </c>
      <c r="F2233" s="83" t="s">
        <v>48</v>
      </c>
      <c r="G2233" s="124" t="s">
        <v>48</v>
      </c>
      <c r="H2233" s="169">
        <f t="shared" si="350"/>
        <v>0.5</v>
      </c>
      <c r="I2233" s="170" t="str">
        <f t="shared" si="351"/>
        <v>MEDIA</v>
      </c>
      <c r="J2233" s="292">
        <v>16462302</v>
      </c>
      <c r="K2233" s="221">
        <v>0</v>
      </c>
      <c r="L2233" s="83" t="s">
        <v>130</v>
      </c>
      <c r="M2233" s="188"/>
      <c r="N2233" s="83" t="s">
        <v>405</v>
      </c>
      <c r="O2233" s="189" t="s">
        <v>405</v>
      </c>
      <c r="P2233" s="83">
        <v>3</v>
      </c>
      <c r="Q2233" s="83" t="s">
        <v>164</v>
      </c>
      <c r="R2233" s="86">
        <v>1449</v>
      </c>
      <c r="S2233" s="86" t="s">
        <v>4846</v>
      </c>
      <c r="T2233" s="92">
        <v>170967</v>
      </c>
      <c r="U2233" s="83" t="s">
        <v>171</v>
      </c>
      <c r="V2233" s="139" t="s">
        <v>4902</v>
      </c>
      <c r="W2233" s="171">
        <v>44074</v>
      </c>
      <c r="X2233" s="172" t="e">
        <f>+CONCATENATE(TEXT(#REF!,"yyyy"),"-",TEXT(#REF!,"mm"))</f>
        <v>#REF!</v>
      </c>
      <c r="Y2233" s="173" t="str">
        <f t="shared" si="352"/>
        <v>3</v>
      </c>
      <c r="Z2233" s="172" t="str">
        <f t="shared" si="353"/>
        <v>2020-07</v>
      </c>
      <c r="AA2233" s="170" t="e">
        <f>+VLOOKUP(Z2233,#REF!,2,FALSE)/VLOOKUP(X2233,#REF!,2,FALSE)</f>
        <v>#REF!</v>
      </c>
      <c r="AB2233" s="174" t="e">
        <f t="shared" si="358"/>
        <v>#REF!</v>
      </c>
      <c r="AC2233" s="174" t="e">
        <f t="shared" si="359"/>
        <v>#REF!</v>
      </c>
      <c r="AD2233" s="175" t="e">
        <f>+#REF!+365*Y2233</f>
        <v>#REF!</v>
      </c>
      <c r="AE2233" s="176" t="e">
        <f t="shared" si="354"/>
        <v>#REF!</v>
      </c>
      <c r="AF2233" s="170" t="e">
        <f>+VLOOKUP(CONCATENATE(TEXT(W2233,"yyyy"),"-",TEXT(W2233,"mm")),#REF!,2,0)</f>
        <v>#REF!</v>
      </c>
      <c r="AG2233" s="177" t="e">
        <f>+(AC2233*(1+'INFLAC PROYECTADA'!$B$8)^(AE2233))/((1+DEMANDADO!AF2233)^(AE2233))</f>
        <v>#REF!</v>
      </c>
      <c r="AH2233" s="169">
        <f>(0.2*VLOOKUP(D2233,'%.'!$A$1:$B$4,2,FALSE))+(0.35*VLOOKUP(E2233,'%.'!$A$1:$B$4,2,FALSE))+(0.1*VLOOKUP(F2233,'%.'!$A$1:$B$4,2,FALSE))+(0.35*VLOOKUP(G2233,'%.'!$A$1:$B$4,2,FALSE))</f>
        <v>0.5</v>
      </c>
      <c r="AI2233" s="128" t="str">
        <f t="shared" si="355"/>
        <v>MEDIA</v>
      </c>
      <c r="AJ2233" s="128" t="str">
        <f t="shared" si="356"/>
        <v>Cuentas de Orden</v>
      </c>
      <c r="AK2233" s="178" t="e">
        <f t="shared" si="357"/>
        <v>#REF!</v>
      </c>
    </row>
    <row r="2234" spans="1:37" ht="30" customHeight="1" x14ac:dyDescent="0.25">
      <c r="A2234" s="115">
        <v>2233</v>
      </c>
      <c r="B2234" s="87" t="s">
        <v>4764</v>
      </c>
      <c r="C2234" s="126" t="s">
        <v>4771</v>
      </c>
      <c r="D2234" s="83" t="s">
        <v>48</v>
      </c>
      <c r="E2234" s="83" t="s">
        <v>48</v>
      </c>
      <c r="F2234" s="83" t="s">
        <v>48</v>
      </c>
      <c r="G2234" s="124" t="s">
        <v>48</v>
      </c>
      <c r="H2234" s="169">
        <f t="shared" si="350"/>
        <v>0.5</v>
      </c>
      <c r="I2234" s="170" t="str">
        <f t="shared" si="351"/>
        <v>MEDIA</v>
      </c>
      <c r="J2234" s="292">
        <v>16462302</v>
      </c>
      <c r="K2234" s="221">
        <v>0</v>
      </c>
      <c r="L2234" s="83" t="s">
        <v>130</v>
      </c>
      <c r="M2234" s="188"/>
      <c r="N2234" s="83" t="s">
        <v>405</v>
      </c>
      <c r="O2234" s="189" t="s">
        <v>405</v>
      </c>
      <c r="P2234" s="83">
        <v>3</v>
      </c>
      <c r="Q2234" s="83" t="s">
        <v>164</v>
      </c>
      <c r="R2234" s="86">
        <v>1449</v>
      </c>
      <c r="S2234" s="86" t="s">
        <v>4846</v>
      </c>
      <c r="T2234" s="92">
        <v>170967</v>
      </c>
      <c r="U2234" s="83" t="s">
        <v>171</v>
      </c>
      <c r="V2234" s="139" t="s">
        <v>4903</v>
      </c>
      <c r="W2234" s="171">
        <v>44074</v>
      </c>
      <c r="X2234" s="172" t="e">
        <f>+CONCATENATE(TEXT(#REF!,"yyyy"),"-",TEXT(#REF!,"mm"))</f>
        <v>#REF!</v>
      </c>
      <c r="Y2234" s="173" t="str">
        <f t="shared" si="352"/>
        <v>3</v>
      </c>
      <c r="Z2234" s="172" t="str">
        <f t="shared" si="353"/>
        <v>2020-07</v>
      </c>
      <c r="AA2234" s="170" t="e">
        <f>+VLOOKUP(Z2234,#REF!,2,FALSE)/VLOOKUP(X2234,#REF!,2,FALSE)</f>
        <v>#REF!</v>
      </c>
      <c r="AB2234" s="174" t="e">
        <f t="shared" si="358"/>
        <v>#REF!</v>
      </c>
      <c r="AC2234" s="174" t="e">
        <f t="shared" si="359"/>
        <v>#REF!</v>
      </c>
      <c r="AD2234" s="175" t="e">
        <f>+#REF!+365*Y2234</f>
        <v>#REF!</v>
      </c>
      <c r="AE2234" s="176" t="e">
        <f t="shared" si="354"/>
        <v>#REF!</v>
      </c>
      <c r="AF2234" s="170" t="e">
        <f>+VLOOKUP(CONCATENATE(TEXT(W2234,"yyyy"),"-",TEXT(W2234,"mm")),#REF!,2,0)</f>
        <v>#REF!</v>
      </c>
      <c r="AG2234" s="177" t="e">
        <f>+(AC2234*(1+'INFLAC PROYECTADA'!$B$8)^(AE2234))/((1+DEMANDADO!AF2234)^(AE2234))</f>
        <v>#REF!</v>
      </c>
      <c r="AH2234" s="169">
        <f>(0.2*VLOOKUP(D2234,'%.'!$A$1:$B$4,2,FALSE))+(0.35*VLOOKUP(E2234,'%.'!$A$1:$B$4,2,FALSE))+(0.1*VLOOKUP(F2234,'%.'!$A$1:$B$4,2,FALSE))+(0.35*VLOOKUP(G2234,'%.'!$A$1:$B$4,2,FALSE))</f>
        <v>0.5</v>
      </c>
      <c r="AI2234" s="128" t="str">
        <f t="shared" si="355"/>
        <v>MEDIA</v>
      </c>
      <c r="AJ2234" s="128" t="str">
        <f t="shared" si="356"/>
        <v>Cuentas de Orden</v>
      </c>
      <c r="AK2234" s="178" t="e">
        <f t="shared" si="357"/>
        <v>#REF!</v>
      </c>
    </row>
    <row r="2235" spans="1:37" ht="30" customHeight="1" x14ac:dyDescent="0.25">
      <c r="A2235" s="115">
        <v>2234</v>
      </c>
      <c r="B2235" s="87" t="s">
        <v>4764</v>
      </c>
      <c r="C2235" s="126" t="s">
        <v>4772</v>
      </c>
      <c r="D2235" s="83" t="s">
        <v>48</v>
      </c>
      <c r="E2235" s="83" t="s">
        <v>48</v>
      </c>
      <c r="F2235" s="83" t="s">
        <v>48</v>
      </c>
      <c r="G2235" s="124" t="s">
        <v>48</v>
      </c>
      <c r="H2235" s="169">
        <f t="shared" si="350"/>
        <v>0.5</v>
      </c>
      <c r="I2235" s="170" t="str">
        <f t="shared" si="351"/>
        <v>MEDIA</v>
      </c>
      <c r="J2235" s="292">
        <v>16462302</v>
      </c>
      <c r="K2235" s="221">
        <v>0</v>
      </c>
      <c r="L2235" s="83" t="s">
        <v>130</v>
      </c>
      <c r="M2235" s="188"/>
      <c r="N2235" s="83" t="s">
        <v>405</v>
      </c>
      <c r="O2235" s="189" t="s">
        <v>405</v>
      </c>
      <c r="P2235" s="83">
        <v>3</v>
      </c>
      <c r="Q2235" s="83" t="s">
        <v>164</v>
      </c>
      <c r="R2235" s="86">
        <v>1449</v>
      </c>
      <c r="S2235" s="86" t="s">
        <v>4846</v>
      </c>
      <c r="T2235" s="92">
        <v>170967</v>
      </c>
      <c r="U2235" s="83" t="s">
        <v>171</v>
      </c>
      <c r="V2235" s="139" t="s">
        <v>4904</v>
      </c>
      <c r="W2235" s="171">
        <v>44074</v>
      </c>
      <c r="X2235" s="172" t="e">
        <f>+CONCATENATE(TEXT(#REF!,"yyyy"),"-",TEXT(#REF!,"mm"))</f>
        <v>#REF!</v>
      </c>
      <c r="Y2235" s="173" t="str">
        <f t="shared" si="352"/>
        <v>3</v>
      </c>
      <c r="Z2235" s="172" t="str">
        <f t="shared" si="353"/>
        <v>2020-07</v>
      </c>
      <c r="AA2235" s="170" t="e">
        <f>+VLOOKUP(Z2235,#REF!,2,FALSE)/VLOOKUP(X2235,#REF!,2,FALSE)</f>
        <v>#REF!</v>
      </c>
      <c r="AB2235" s="174" t="e">
        <f t="shared" si="358"/>
        <v>#REF!</v>
      </c>
      <c r="AC2235" s="174" t="e">
        <f t="shared" si="359"/>
        <v>#REF!</v>
      </c>
      <c r="AD2235" s="175" t="e">
        <f>+#REF!+365*Y2235</f>
        <v>#REF!</v>
      </c>
      <c r="AE2235" s="176" t="e">
        <f t="shared" si="354"/>
        <v>#REF!</v>
      </c>
      <c r="AF2235" s="170" t="e">
        <f>+VLOOKUP(CONCATENATE(TEXT(W2235,"yyyy"),"-",TEXT(W2235,"mm")),#REF!,2,0)</f>
        <v>#REF!</v>
      </c>
      <c r="AG2235" s="177" t="e">
        <f>+(AC2235*(1+'INFLAC PROYECTADA'!$B$8)^(AE2235))/((1+DEMANDADO!AF2235)^(AE2235))</f>
        <v>#REF!</v>
      </c>
      <c r="AH2235" s="169">
        <f>(0.2*VLOOKUP(D2235,'%.'!$A$1:$B$4,2,FALSE))+(0.35*VLOOKUP(E2235,'%.'!$A$1:$B$4,2,FALSE))+(0.1*VLOOKUP(F2235,'%.'!$A$1:$B$4,2,FALSE))+(0.35*VLOOKUP(G2235,'%.'!$A$1:$B$4,2,FALSE))</f>
        <v>0.5</v>
      </c>
      <c r="AI2235" s="128" t="str">
        <f t="shared" si="355"/>
        <v>MEDIA</v>
      </c>
      <c r="AJ2235" s="128" t="str">
        <f t="shared" si="356"/>
        <v>Cuentas de Orden</v>
      </c>
      <c r="AK2235" s="178" t="e">
        <f t="shared" si="357"/>
        <v>#REF!</v>
      </c>
    </row>
    <row r="2236" spans="1:37" ht="30" customHeight="1" x14ac:dyDescent="0.25">
      <c r="A2236" s="115">
        <v>2235</v>
      </c>
      <c r="B2236" s="87" t="s">
        <v>4764</v>
      </c>
      <c r="C2236" s="126" t="s">
        <v>4773</v>
      </c>
      <c r="D2236" s="83" t="s">
        <v>48</v>
      </c>
      <c r="E2236" s="83" t="s">
        <v>48</v>
      </c>
      <c r="F2236" s="83" t="s">
        <v>48</v>
      </c>
      <c r="G2236" s="124" t="s">
        <v>48</v>
      </c>
      <c r="H2236" s="169">
        <f t="shared" si="350"/>
        <v>0.5</v>
      </c>
      <c r="I2236" s="170" t="str">
        <f t="shared" si="351"/>
        <v>MEDIA</v>
      </c>
      <c r="J2236" s="292">
        <v>16462302</v>
      </c>
      <c r="K2236" s="221">
        <v>0</v>
      </c>
      <c r="L2236" s="83" t="s">
        <v>130</v>
      </c>
      <c r="M2236" s="188"/>
      <c r="N2236" s="83" t="s">
        <v>405</v>
      </c>
      <c r="O2236" s="189" t="s">
        <v>405</v>
      </c>
      <c r="P2236" s="83">
        <v>3</v>
      </c>
      <c r="Q2236" s="83" t="s">
        <v>164</v>
      </c>
      <c r="R2236" s="86">
        <v>1449</v>
      </c>
      <c r="S2236" s="86" t="s">
        <v>4846</v>
      </c>
      <c r="T2236" s="92">
        <v>170967</v>
      </c>
      <c r="U2236" s="83" t="s">
        <v>171</v>
      </c>
      <c r="V2236" s="139" t="s">
        <v>4905</v>
      </c>
      <c r="W2236" s="171">
        <v>44074</v>
      </c>
      <c r="X2236" s="172" t="e">
        <f>+CONCATENATE(TEXT(#REF!,"yyyy"),"-",TEXT(#REF!,"mm"))</f>
        <v>#REF!</v>
      </c>
      <c r="Y2236" s="173" t="str">
        <f t="shared" si="352"/>
        <v>3</v>
      </c>
      <c r="Z2236" s="172" t="str">
        <f t="shared" si="353"/>
        <v>2020-07</v>
      </c>
      <c r="AA2236" s="170" t="e">
        <f>+VLOOKUP(Z2236,#REF!,2,FALSE)/VLOOKUP(X2236,#REF!,2,FALSE)</f>
        <v>#REF!</v>
      </c>
      <c r="AB2236" s="174" t="e">
        <f t="shared" si="358"/>
        <v>#REF!</v>
      </c>
      <c r="AC2236" s="174" t="e">
        <f t="shared" si="359"/>
        <v>#REF!</v>
      </c>
      <c r="AD2236" s="175" t="e">
        <f>+#REF!+365*Y2236</f>
        <v>#REF!</v>
      </c>
      <c r="AE2236" s="176" t="e">
        <f t="shared" si="354"/>
        <v>#REF!</v>
      </c>
      <c r="AF2236" s="170" t="e">
        <f>+VLOOKUP(CONCATENATE(TEXT(W2236,"yyyy"),"-",TEXT(W2236,"mm")),#REF!,2,0)</f>
        <v>#REF!</v>
      </c>
      <c r="AG2236" s="177" t="e">
        <f>+(AC2236*(1+'INFLAC PROYECTADA'!$B$8)^(AE2236))/((1+DEMANDADO!AF2236)^(AE2236))</f>
        <v>#REF!</v>
      </c>
      <c r="AH2236" s="169">
        <f>(0.2*VLOOKUP(D2236,'%.'!$A$1:$B$4,2,FALSE))+(0.35*VLOOKUP(E2236,'%.'!$A$1:$B$4,2,FALSE))+(0.1*VLOOKUP(F2236,'%.'!$A$1:$B$4,2,FALSE))+(0.35*VLOOKUP(G2236,'%.'!$A$1:$B$4,2,FALSE))</f>
        <v>0.5</v>
      </c>
      <c r="AI2236" s="128" t="str">
        <f t="shared" si="355"/>
        <v>MEDIA</v>
      </c>
      <c r="AJ2236" s="128" t="str">
        <f t="shared" si="356"/>
        <v>Cuentas de Orden</v>
      </c>
      <c r="AK2236" s="178" t="e">
        <f t="shared" si="357"/>
        <v>#REF!</v>
      </c>
    </row>
    <row r="2237" spans="1:37" ht="30" customHeight="1" x14ac:dyDescent="0.25">
      <c r="A2237" s="115">
        <v>2236</v>
      </c>
      <c r="B2237" s="87" t="s">
        <v>4764</v>
      </c>
      <c r="C2237" s="126" t="s">
        <v>4774</v>
      </c>
      <c r="D2237" s="83" t="s">
        <v>48</v>
      </c>
      <c r="E2237" s="83" t="s">
        <v>48</v>
      </c>
      <c r="F2237" s="83" t="s">
        <v>48</v>
      </c>
      <c r="G2237" s="124" t="s">
        <v>48</v>
      </c>
      <c r="H2237" s="169">
        <f t="shared" si="350"/>
        <v>0.5</v>
      </c>
      <c r="I2237" s="170" t="str">
        <f t="shared" si="351"/>
        <v>MEDIA</v>
      </c>
      <c r="J2237" s="292">
        <v>16462302</v>
      </c>
      <c r="K2237" s="221">
        <v>0</v>
      </c>
      <c r="L2237" s="83" t="s">
        <v>129</v>
      </c>
      <c r="M2237" s="188"/>
      <c r="N2237" s="83" t="s">
        <v>405</v>
      </c>
      <c r="O2237" s="189" t="s">
        <v>405</v>
      </c>
      <c r="P2237" s="83">
        <v>3</v>
      </c>
      <c r="Q2237" s="83" t="s">
        <v>164</v>
      </c>
      <c r="R2237" s="86">
        <v>1449</v>
      </c>
      <c r="S2237" s="86" t="s">
        <v>4846</v>
      </c>
      <c r="T2237" s="92">
        <v>170967</v>
      </c>
      <c r="U2237" s="83" t="s">
        <v>171</v>
      </c>
      <c r="V2237" s="139" t="s">
        <v>4906</v>
      </c>
      <c r="W2237" s="171">
        <v>44074</v>
      </c>
      <c r="X2237" s="172" t="e">
        <f>+CONCATENATE(TEXT(#REF!,"yyyy"),"-",TEXT(#REF!,"mm"))</f>
        <v>#REF!</v>
      </c>
      <c r="Y2237" s="173" t="str">
        <f t="shared" si="352"/>
        <v>3</v>
      </c>
      <c r="Z2237" s="172" t="str">
        <f t="shared" si="353"/>
        <v>2020-07</v>
      </c>
      <c r="AA2237" s="170" t="e">
        <f>+VLOOKUP(Z2237,#REF!,2,FALSE)/VLOOKUP(X2237,#REF!,2,FALSE)</f>
        <v>#REF!</v>
      </c>
      <c r="AB2237" s="174" t="e">
        <f t="shared" si="358"/>
        <v>#REF!</v>
      </c>
      <c r="AC2237" s="174" t="e">
        <f t="shared" si="359"/>
        <v>#REF!</v>
      </c>
      <c r="AD2237" s="175" t="e">
        <f>+#REF!+365*Y2237</f>
        <v>#REF!</v>
      </c>
      <c r="AE2237" s="176" t="e">
        <f t="shared" si="354"/>
        <v>#REF!</v>
      </c>
      <c r="AF2237" s="170" t="e">
        <f>+VLOOKUP(CONCATENATE(TEXT(W2237,"yyyy"),"-",TEXT(W2237,"mm")),#REF!,2,0)</f>
        <v>#REF!</v>
      </c>
      <c r="AG2237" s="177" t="e">
        <f>+(AC2237*(1+'INFLAC PROYECTADA'!$B$8)^(AE2237))/((1+DEMANDADO!AF2237)^(AE2237))</f>
        <v>#REF!</v>
      </c>
      <c r="AH2237" s="169">
        <f>(0.2*VLOOKUP(D2237,'%.'!$A$1:$B$4,2,FALSE))+(0.35*VLOOKUP(E2237,'%.'!$A$1:$B$4,2,FALSE))+(0.1*VLOOKUP(F2237,'%.'!$A$1:$B$4,2,FALSE))+(0.35*VLOOKUP(G2237,'%.'!$A$1:$B$4,2,FALSE))</f>
        <v>0.5</v>
      </c>
      <c r="AI2237" s="128" t="str">
        <f t="shared" si="355"/>
        <v>MEDIA</v>
      </c>
      <c r="AJ2237" s="128" t="str">
        <f t="shared" si="356"/>
        <v>Cuentas de Orden</v>
      </c>
      <c r="AK2237" s="178" t="e">
        <f t="shared" si="357"/>
        <v>#REF!</v>
      </c>
    </row>
    <row r="2238" spans="1:37" ht="30" customHeight="1" x14ac:dyDescent="0.25">
      <c r="A2238" s="115">
        <v>2237</v>
      </c>
      <c r="B2238" s="87" t="s">
        <v>4775</v>
      </c>
      <c r="C2238" s="126" t="s">
        <v>4776</v>
      </c>
      <c r="D2238" s="83" t="s">
        <v>48</v>
      </c>
      <c r="E2238" s="83" t="s">
        <v>48</v>
      </c>
      <c r="F2238" s="83" t="s">
        <v>48</v>
      </c>
      <c r="G2238" s="124" t="s">
        <v>48</v>
      </c>
      <c r="H2238" s="169">
        <f t="shared" si="350"/>
        <v>0.5</v>
      </c>
      <c r="I2238" s="170" t="str">
        <f t="shared" si="351"/>
        <v>MEDIA</v>
      </c>
      <c r="J2238" s="292">
        <v>38344762</v>
      </c>
      <c r="K2238" s="221">
        <v>0</v>
      </c>
      <c r="L2238" s="83" t="s">
        <v>135</v>
      </c>
      <c r="M2238" s="188"/>
      <c r="N2238" s="83" t="s">
        <v>405</v>
      </c>
      <c r="O2238" s="189" t="s">
        <v>405</v>
      </c>
      <c r="P2238" s="83">
        <v>3</v>
      </c>
      <c r="Q2238" s="83" t="s">
        <v>164</v>
      </c>
      <c r="R2238" s="86">
        <v>1449</v>
      </c>
      <c r="S2238" s="86" t="s">
        <v>4846</v>
      </c>
      <c r="T2238" s="92">
        <v>170967</v>
      </c>
      <c r="U2238" s="83" t="s">
        <v>171</v>
      </c>
      <c r="V2238" s="139" t="s">
        <v>4907</v>
      </c>
      <c r="W2238" s="171">
        <v>44074</v>
      </c>
      <c r="X2238" s="172" t="e">
        <f>+CONCATENATE(TEXT(#REF!,"yyyy"),"-",TEXT(#REF!,"mm"))</f>
        <v>#REF!</v>
      </c>
      <c r="Y2238" s="173" t="str">
        <f t="shared" si="352"/>
        <v>3</v>
      </c>
      <c r="Z2238" s="172" t="str">
        <f t="shared" si="353"/>
        <v>2020-07</v>
      </c>
      <c r="AA2238" s="170" t="e">
        <f>+VLOOKUP(Z2238,#REF!,2,FALSE)/VLOOKUP(X2238,#REF!,2,FALSE)</f>
        <v>#REF!</v>
      </c>
      <c r="AB2238" s="174" t="e">
        <f t="shared" si="358"/>
        <v>#REF!</v>
      </c>
      <c r="AC2238" s="174" t="e">
        <f t="shared" si="359"/>
        <v>#REF!</v>
      </c>
      <c r="AD2238" s="175" t="e">
        <f>+#REF!+365*Y2238</f>
        <v>#REF!</v>
      </c>
      <c r="AE2238" s="176" t="e">
        <f t="shared" si="354"/>
        <v>#REF!</v>
      </c>
      <c r="AF2238" s="170" t="e">
        <f>+VLOOKUP(CONCATENATE(TEXT(W2238,"yyyy"),"-",TEXT(W2238,"mm")),#REF!,2,0)</f>
        <v>#REF!</v>
      </c>
      <c r="AG2238" s="177" t="e">
        <f>+(AC2238*(1+'INFLAC PROYECTADA'!$B$8)^(AE2238))/((1+DEMANDADO!AF2238)^(AE2238))</f>
        <v>#REF!</v>
      </c>
      <c r="AH2238" s="169">
        <f>(0.2*VLOOKUP(D2238,'%.'!$A$1:$B$4,2,FALSE))+(0.35*VLOOKUP(E2238,'%.'!$A$1:$B$4,2,FALSE))+(0.1*VLOOKUP(F2238,'%.'!$A$1:$B$4,2,FALSE))+(0.35*VLOOKUP(G2238,'%.'!$A$1:$B$4,2,FALSE))</f>
        <v>0.5</v>
      </c>
      <c r="AI2238" s="128" t="str">
        <f t="shared" si="355"/>
        <v>MEDIA</v>
      </c>
      <c r="AJ2238" s="128" t="str">
        <f t="shared" si="356"/>
        <v>Cuentas de Orden</v>
      </c>
      <c r="AK2238" s="178" t="e">
        <f t="shared" si="357"/>
        <v>#REF!</v>
      </c>
    </row>
    <row r="2239" spans="1:37" ht="30" customHeight="1" x14ac:dyDescent="0.25">
      <c r="A2239" s="115">
        <v>2238</v>
      </c>
      <c r="B2239" s="87" t="s">
        <v>4777</v>
      </c>
      <c r="C2239" s="126" t="s">
        <v>4778</v>
      </c>
      <c r="D2239" s="83" t="s">
        <v>1</v>
      </c>
      <c r="E2239" s="83" t="s">
        <v>1</v>
      </c>
      <c r="F2239" s="83" t="s">
        <v>1</v>
      </c>
      <c r="G2239" s="124" t="s">
        <v>1</v>
      </c>
      <c r="H2239" s="169">
        <f t="shared" si="350"/>
        <v>0.05</v>
      </c>
      <c r="I2239" s="170" t="str">
        <f t="shared" si="351"/>
        <v>REMOTA</v>
      </c>
      <c r="J2239" s="292">
        <v>22940849</v>
      </c>
      <c r="K2239" s="221">
        <v>0</v>
      </c>
      <c r="L2239" s="83" t="s">
        <v>133</v>
      </c>
      <c r="M2239" s="188"/>
      <c r="N2239" s="83" t="s">
        <v>405</v>
      </c>
      <c r="O2239" s="189" t="s">
        <v>405</v>
      </c>
      <c r="P2239" s="83">
        <v>7</v>
      </c>
      <c r="Q2239" s="83" t="s">
        <v>164</v>
      </c>
      <c r="R2239" s="86">
        <v>1449</v>
      </c>
      <c r="S2239" s="86" t="s">
        <v>4846</v>
      </c>
      <c r="T2239" s="92">
        <v>170967</v>
      </c>
      <c r="U2239" s="83" t="s">
        <v>171</v>
      </c>
      <c r="V2239" s="139" t="s">
        <v>4908</v>
      </c>
      <c r="W2239" s="171">
        <v>44074</v>
      </c>
      <c r="X2239" s="172" t="e">
        <f>+CONCATENATE(TEXT(#REF!,"yyyy"),"-",TEXT(#REF!,"mm"))</f>
        <v>#REF!</v>
      </c>
      <c r="Y2239" s="173" t="str">
        <f t="shared" si="352"/>
        <v>7</v>
      </c>
      <c r="Z2239" s="172" t="str">
        <f t="shared" si="353"/>
        <v>2020-07</v>
      </c>
      <c r="AA2239" s="170" t="e">
        <f>+VLOOKUP(Z2239,#REF!,2,FALSE)/VLOOKUP(X2239,#REF!,2,FALSE)</f>
        <v>#REF!</v>
      </c>
      <c r="AB2239" s="174" t="e">
        <f t="shared" si="358"/>
        <v>#REF!</v>
      </c>
      <c r="AC2239" s="174" t="e">
        <f t="shared" si="359"/>
        <v>#REF!</v>
      </c>
      <c r="AD2239" s="175" t="e">
        <f>+#REF!+365*Y2239</f>
        <v>#REF!</v>
      </c>
      <c r="AE2239" s="176" t="e">
        <f t="shared" si="354"/>
        <v>#REF!</v>
      </c>
      <c r="AF2239" s="170" t="e">
        <f>+VLOOKUP(CONCATENATE(TEXT(W2239,"yyyy"),"-",TEXT(W2239,"mm")),#REF!,2,0)</f>
        <v>#REF!</v>
      </c>
      <c r="AG2239" s="177" t="e">
        <f>+(AC2239*(1+'INFLAC PROYECTADA'!$B$8)^(AE2239))/((1+DEMANDADO!AF2239)^(AE2239))</f>
        <v>#REF!</v>
      </c>
      <c r="AH2239" s="169">
        <f>(0.2*VLOOKUP(D2239,'%.'!$A$1:$B$4,2,FALSE))+(0.35*VLOOKUP(E2239,'%.'!$A$1:$B$4,2,FALSE))+(0.1*VLOOKUP(F2239,'%.'!$A$1:$B$4,2,FALSE))+(0.35*VLOOKUP(G2239,'%.'!$A$1:$B$4,2,FALSE))</f>
        <v>0.05</v>
      </c>
      <c r="AI2239" s="128" t="str">
        <f t="shared" si="355"/>
        <v>REMOTA</v>
      </c>
      <c r="AJ2239" s="128" t="str">
        <f t="shared" si="356"/>
        <v>No se registra</v>
      </c>
      <c r="AK2239" s="178">
        <f t="shared" si="357"/>
        <v>0</v>
      </c>
    </row>
    <row r="2240" spans="1:37" ht="30" customHeight="1" x14ac:dyDescent="0.25">
      <c r="A2240" s="115">
        <v>2239</v>
      </c>
      <c r="B2240" s="87" t="s">
        <v>4779</v>
      </c>
      <c r="C2240" s="126" t="s">
        <v>4780</v>
      </c>
      <c r="D2240" s="83" t="s">
        <v>48</v>
      </c>
      <c r="E2240" s="83" t="s">
        <v>48</v>
      </c>
      <c r="F2240" s="83" t="s">
        <v>48</v>
      </c>
      <c r="G2240" s="124" t="s">
        <v>48</v>
      </c>
      <c r="H2240" s="169">
        <f t="shared" si="350"/>
        <v>0.5</v>
      </c>
      <c r="I2240" s="170" t="str">
        <f t="shared" si="351"/>
        <v>MEDIA</v>
      </c>
      <c r="J2240" s="292">
        <v>554086362</v>
      </c>
      <c r="K2240" s="221">
        <v>0</v>
      </c>
      <c r="L2240" s="83" t="s">
        <v>130</v>
      </c>
      <c r="M2240" s="188"/>
      <c r="N2240" s="83" t="s">
        <v>405</v>
      </c>
      <c r="O2240" s="189" t="s">
        <v>405</v>
      </c>
      <c r="P2240" s="83">
        <v>3</v>
      </c>
      <c r="Q2240" s="83" t="s">
        <v>164</v>
      </c>
      <c r="R2240" s="86">
        <v>1449</v>
      </c>
      <c r="S2240" s="86" t="s">
        <v>4846</v>
      </c>
      <c r="T2240" s="92">
        <v>170967</v>
      </c>
      <c r="U2240" s="87" t="s">
        <v>171</v>
      </c>
      <c r="V2240" s="139" t="s">
        <v>4909</v>
      </c>
      <c r="W2240" s="171">
        <v>44074</v>
      </c>
      <c r="X2240" s="172" t="e">
        <f>+CONCATENATE(TEXT(#REF!,"yyyy"),"-",TEXT(#REF!,"mm"))</f>
        <v>#REF!</v>
      </c>
      <c r="Y2240" s="173" t="str">
        <f t="shared" si="352"/>
        <v>3</v>
      </c>
      <c r="Z2240" s="172" t="str">
        <f t="shared" si="353"/>
        <v>2020-07</v>
      </c>
      <c r="AA2240" s="170" t="e">
        <f>+VLOOKUP(Z2240,#REF!,2,FALSE)/VLOOKUP(X2240,#REF!,2,FALSE)</f>
        <v>#REF!</v>
      </c>
      <c r="AB2240" s="174" t="e">
        <f t="shared" si="358"/>
        <v>#REF!</v>
      </c>
      <c r="AC2240" s="174" t="e">
        <f t="shared" si="359"/>
        <v>#REF!</v>
      </c>
      <c r="AD2240" s="175" t="e">
        <f>+#REF!+365*Y2240</f>
        <v>#REF!</v>
      </c>
      <c r="AE2240" s="176" t="e">
        <f t="shared" si="354"/>
        <v>#REF!</v>
      </c>
      <c r="AF2240" s="170" t="e">
        <f>+VLOOKUP(CONCATENATE(TEXT(W2240,"yyyy"),"-",TEXT(W2240,"mm")),#REF!,2,0)</f>
        <v>#REF!</v>
      </c>
      <c r="AG2240" s="177" t="e">
        <f>+(AC2240*(1+'INFLAC PROYECTADA'!$B$8)^(AE2240))/((1+DEMANDADO!AF2240)^(AE2240))</f>
        <v>#REF!</v>
      </c>
      <c r="AH2240" s="169">
        <f>(0.2*VLOOKUP(D2240,'%.'!$A$1:$B$4,2,FALSE))+(0.35*VLOOKUP(E2240,'%.'!$A$1:$B$4,2,FALSE))+(0.1*VLOOKUP(F2240,'%.'!$A$1:$B$4,2,FALSE))+(0.35*VLOOKUP(G2240,'%.'!$A$1:$B$4,2,FALSE))</f>
        <v>0.5</v>
      </c>
      <c r="AI2240" s="128" t="str">
        <f t="shared" si="355"/>
        <v>MEDIA</v>
      </c>
      <c r="AJ2240" s="128" t="str">
        <f t="shared" si="356"/>
        <v>Cuentas de Orden</v>
      </c>
      <c r="AK2240" s="178" t="e">
        <f t="shared" si="357"/>
        <v>#REF!</v>
      </c>
    </row>
    <row r="2241" spans="1:37" ht="30" customHeight="1" x14ac:dyDescent="0.25">
      <c r="A2241" s="115">
        <v>2240</v>
      </c>
      <c r="B2241" s="83" t="s">
        <v>4728</v>
      </c>
      <c r="C2241" s="126" t="s">
        <v>4781</v>
      </c>
      <c r="D2241" s="83" t="s">
        <v>1</v>
      </c>
      <c r="E2241" s="83" t="s">
        <v>1</v>
      </c>
      <c r="F2241" s="83" t="s">
        <v>1</v>
      </c>
      <c r="G2241" s="124" t="s">
        <v>1</v>
      </c>
      <c r="H2241" s="169">
        <f t="shared" si="350"/>
        <v>0.05</v>
      </c>
      <c r="I2241" s="170" t="str">
        <f t="shared" si="351"/>
        <v>REMOTA</v>
      </c>
      <c r="J2241" s="292">
        <v>26059478</v>
      </c>
      <c r="K2241" s="221">
        <v>0</v>
      </c>
      <c r="L2241" s="83" t="s">
        <v>133</v>
      </c>
      <c r="M2241" s="188"/>
      <c r="N2241" s="83" t="s">
        <v>405</v>
      </c>
      <c r="O2241" s="189" t="s">
        <v>405</v>
      </c>
      <c r="P2241" s="83">
        <v>3</v>
      </c>
      <c r="Q2241" s="83" t="s">
        <v>164</v>
      </c>
      <c r="R2241" s="86">
        <v>1449</v>
      </c>
      <c r="S2241" s="86" t="s">
        <v>4846</v>
      </c>
      <c r="T2241" s="92">
        <v>170967</v>
      </c>
      <c r="U2241" s="83" t="s">
        <v>171</v>
      </c>
      <c r="V2241" s="139" t="s">
        <v>4910</v>
      </c>
      <c r="W2241" s="171">
        <v>44074</v>
      </c>
      <c r="X2241" s="172" t="e">
        <f>+CONCATENATE(TEXT(#REF!,"yyyy"),"-",TEXT(#REF!,"mm"))</f>
        <v>#REF!</v>
      </c>
      <c r="Y2241" s="173" t="str">
        <f t="shared" si="352"/>
        <v>3</v>
      </c>
      <c r="Z2241" s="172" t="str">
        <f t="shared" si="353"/>
        <v>2020-07</v>
      </c>
      <c r="AA2241" s="170" t="e">
        <f>+VLOOKUP(Z2241,#REF!,2,FALSE)/VLOOKUP(X2241,#REF!,2,FALSE)</f>
        <v>#REF!</v>
      </c>
      <c r="AB2241" s="174" t="e">
        <f t="shared" si="358"/>
        <v>#REF!</v>
      </c>
      <c r="AC2241" s="174" t="e">
        <f t="shared" si="359"/>
        <v>#REF!</v>
      </c>
      <c r="AD2241" s="175" t="e">
        <f>+#REF!+365*Y2241</f>
        <v>#REF!</v>
      </c>
      <c r="AE2241" s="176" t="e">
        <f t="shared" si="354"/>
        <v>#REF!</v>
      </c>
      <c r="AF2241" s="170" t="e">
        <f>+VLOOKUP(CONCATENATE(TEXT(W2241,"yyyy"),"-",TEXT(W2241,"mm")),#REF!,2,0)</f>
        <v>#REF!</v>
      </c>
      <c r="AG2241" s="177" t="e">
        <f>+(AC2241*(1+'INFLAC PROYECTADA'!$B$8)^(AE2241))/((1+DEMANDADO!AF2241)^(AE2241))</f>
        <v>#REF!</v>
      </c>
      <c r="AH2241" s="169">
        <f>(0.2*VLOOKUP(D2241,'%.'!$A$1:$B$4,2,FALSE))+(0.35*VLOOKUP(E2241,'%.'!$A$1:$B$4,2,FALSE))+(0.1*VLOOKUP(F2241,'%.'!$A$1:$B$4,2,FALSE))+(0.35*VLOOKUP(G2241,'%.'!$A$1:$B$4,2,FALSE))</f>
        <v>0.05</v>
      </c>
      <c r="AI2241" s="128" t="str">
        <f t="shared" si="355"/>
        <v>REMOTA</v>
      </c>
      <c r="AJ2241" s="128" t="str">
        <f t="shared" si="356"/>
        <v>No se registra</v>
      </c>
      <c r="AK2241" s="178">
        <f t="shared" si="357"/>
        <v>0</v>
      </c>
    </row>
    <row r="2242" spans="1:37" ht="30" customHeight="1" x14ac:dyDescent="0.25">
      <c r="A2242" s="115">
        <v>2241</v>
      </c>
      <c r="B2242" s="83" t="s">
        <v>4782</v>
      </c>
      <c r="C2242" s="126" t="s">
        <v>4783</v>
      </c>
      <c r="D2242" s="83" t="s">
        <v>48</v>
      </c>
      <c r="E2242" s="83" t="s">
        <v>48</v>
      </c>
      <c r="F2242" s="83" t="s">
        <v>48</v>
      </c>
      <c r="G2242" s="124" t="s">
        <v>48</v>
      </c>
      <c r="H2242" s="169">
        <f t="shared" ref="H2242:H2305" si="360">+IFERROR(AH2242,"")</f>
        <v>0.5</v>
      </c>
      <c r="I2242" s="170" t="str">
        <f t="shared" ref="I2242:I2305" si="361">+IFERROR(AI2242,"")</f>
        <v>MEDIA</v>
      </c>
      <c r="J2242" s="292">
        <v>23146693</v>
      </c>
      <c r="K2242" s="221">
        <v>0</v>
      </c>
      <c r="L2242" s="83" t="s">
        <v>129</v>
      </c>
      <c r="M2242" s="188"/>
      <c r="N2242" s="83" t="s">
        <v>405</v>
      </c>
      <c r="O2242" s="189" t="s">
        <v>405</v>
      </c>
      <c r="P2242" s="83">
        <v>3</v>
      </c>
      <c r="Q2242" s="83" t="s">
        <v>164</v>
      </c>
      <c r="R2242" s="86">
        <v>1449</v>
      </c>
      <c r="S2242" s="86" t="s">
        <v>4846</v>
      </c>
      <c r="T2242" s="92">
        <v>170967</v>
      </c>
      <c r="U2242" s="83" t="s">
        <v>171</v>
      </c>
      <c r="V2242" s="139" t="s">
        <v>4911</v>
      </c>
      <c r="W2242" s="171">
        <v>44074</v>
      </c>
      <c r="X2242" s="172" t="e">
        <f>+CONCATENATE(TEXT(#REF!,"yyyy"),"-",TEXT(#REF!,"mm"))</f>
        <v>#REF!</v>
      </c>
      <c r="Y2242" s="173" t="str">
        <f t="shared" si="352"/>
        <v>3</v>
      </c>
      <c r="Z2242" s="172" t="str">
        <f t="shared" si="353"/>
        <v>2020-07</v>
      </c>
      <c r="AA2242" s="170" t="e">
        <f>+VLOOKUP(Z2242,#REF!,2,FALSE)/VLOOKUP(X2242,#REF!,2,FALSE)</f>
        <v>#REF!</v>
      </c>
      <c r="AB2242" s="174" t="e">
        <f t="shared" si="358"/>
        <v>#REF!</v>
      </c>
      <c r="AC2242" s="174" t="e">
        <f t="shared" si="359"/>
        <v>#REF!</v>
      </c>
      <c r="AD2242" s="175" t="e">
        <f>+#REF!+365*Y2242</f>
        <v>#REF!</v>
      </c>
      <c r="AE2242" s="176" t="e">
        <f t="shared" si="354"/>
        <v>#REF!</v>
      </c>
      <c r="AF2242" s="170" t="e">
        <f>+VLOOKUP(CONCATENATE(TEXT(W2242,"yyyy"),"-",TEXT(W2242,"mm")),#REF!,2,0)</f>
        <v>#REF!</v>
      </c>
      <c r="AG2242" s="177" t="e">
        <f>+(AC2242*(1+'INFLAC PROYECTADA'!$B$8)^(AE2242))/((1+DEMANDADO!AF2242)^(AE2242))</f>
        <v>#REF!</v>
      </c>
      <c r="AH2242" s="169">
        <f>(0.2*VLOOKUP(D2242,'%.'!$A$1:$B$4,2,FALSE))+(0.35*VLOOKUP(E2242,'%.'!$A$1:$B$4,2,FALSE))+(0.1*VLOOKUP(F2242,'%.'!$A$1:$B$4,2,FALSE))+(0.35*VLOOKUP(G2242,'%.'!$A$1:$B$4,2,FALSE))</f>
        <v>0.5</v>
      </c>
      <c r="AI2242" s="128" t="str">
        <f t="shared" si="355"/>
        <v>MEDIA</v>
      </c>
      <c r="AJ2242" s="128" t="str">
        <f t="shared" si="356"/>
        <v>Cuentas de Orden</v>
      </c>
      <c r="AK2242" s="178" t="e">
        <f t="shared" si="357"/>
        <v>#REF!</v>
      </c>
    </row>
    <row r="2243" spans="1:37" ht="30" customHeight="1" x14ac:dyDescent="0.25">
      <c r="A2243" s="115">
        <v>2242</v>
      </c>
      <c r="B2243" s="83" t="s">
        <v>4782</v>
      </c>
      <c r="C2243" s="126" t="s">
        <v>4784</v>
      </c>
      <c r="D2243" s="83" t="s">
        <v>48</v>
      </c>
      <c r="E2243" s="83" t="s">
        <v>48</v>
      </c>
      <c r="F2243" s="83" t="s">
        <v>48</v>
      </c>
      <c r="G2243" s="124" t="s">
        <v>48</v>
      </c>
      <c r="H2243" s="169">
        <f t="shared" si="360"/>
        <v>0.5</v>
      </c>
      <c r="I2243" s="170" t="str">
        <f t="shared" si="361"/>
        <v>MEDIA</v>
      </c>
      <c r="J2243" s="292">
        <v>75360562</v>
      </c>
      <c r="K2243" s="221">
        <v>0</v>
      </c>
      <c r="L2243" s="83" t="s">
        <v>129</v>
      </c>
      <c r="M2243" s="188"/>
      <c r="N2243" s="83" t="s">
        <v>405</v>
      </c>
      <c r="O2243" s="189" t="s">
        <v>405</v>
      </c>
      <c r="P2243" s="83">
        <v>3</v>
      </c>
      <c r="Q2243" s="83" t="s">
        <v>164</v>
      </c>
      <c r="R2243" s="86">
        <v>1449</v>
      </c>
      <c r="S2243" s="86" t="s">
        <v>4846</v>
      </c>
      <c r="T2243" s="92">
        <v>170967</v>
      </c>
      <c r="U2243" s="83" t="s">
        <v>171</v>
      </c>
      <c r="V2243" s="139" t="s">
        <v>4912</v>
      </c>
      <c r="W2243" s="171">
        <v>44074</v>
      </c>
      <c r="X2243" s="172" t="e">
        <f>+CONCATENATE(TEXT(#REF!,"yyyy"),"-",TEXT(#REF!,"mm"))</f>
        <v>#REF!</v>
      </c>
      <c r="Y2243" s="173" t="str">
        <f t="shared" ref="Y2243:Y2306" si="362">+TRIM(LEFT(P2243,2))</f>
        <v>3</v>
      </c>
      <c r="Z2243" s="172" t="str">
        <f t="shared" ref="Z2243:Z2306" si="363">CONCATENATE(YEAR(EDATE(W2243,-1)),"-",TEXT(MONTH(EDATE(W2243,-1)),"00"))</f>
        <v>2020-07</v>
      </c>
      <c r="AA2243" s="170" t="e">
        <f>+VLOOKUP(Z2243,#REF!,2,FALSE)/VLOOKUP(X2243,#REF!,2,FALSE)</f>
        <v>#REF!</v>
      </c>
      <c r="AB2243" s="174" t="e">
        <f t="shared" si="358"/>
        <v>#REF!</v>
      </c>
      <c r="AC2243" s="174" t="e">
        <f t="shared" si="359"/>
        <v>#REF!</v>
      </c>
      <c r="AD2243" s="175" t="e">
        <f>+#REF!+365*Y2243</f>
        <v>#REF!</v>
      </c>
      <c r="AE2243" s="176" t="e">
        <f t="shared" ref="AE2243:AE2306" si="364">+(AD2243-W2243)/365</f>
        <v>#REF!</v>
      </c>
      <c r="AF2243" s="170" t="e">
        <f>+VLOOKUP(CONCATENATE(TEXT(W2243,"yyyy"),"-",TEXT(W2243,"mm")),#REF!,2,0)</f>
        <v>#REF!</v>
      </c>
      <c r="AG2243" s="177" t="e">
        <f>+(AC2243*(1+'INFLAC PROYECTADA'!$B$8)^(AE2243))/((1+DEMANDADO!AF2243)^(AE2243))</f>
        <v>#REF!</v>
      </c>
      <c r="AH2243" s="169">
        <f>(0.2*VLOOKUP(D2243,'%.'!$A$1:$B$4,2,FALSE))+(0.35*VLOOKUP(E2243,'%.'!$A$1:$B$4,2,FALSE))+(0.1*VLOOKUP(F2243,'%.'!$A$1:$B$4,2,FALSE))+(0.35*VLOOKUP(G2243,'%.'!$A$1:$B$4,2,FALSE))</f>
        <v>0.5</v>
      </c>
      <c r="AI2243" s="128" t="str">
        <f t="shared" ref="AI2243:AI2306" si="365">+IF(AH2243&gt;0.5,"ALTA",IF(AH2243&gt;0.25,"MEDIA",IF(AH2243&gt;=0.1,"BAJA",IF(AH2243&lt;0.1,"REMOTA"))))</f>
        <v>MEDIA</v>
      </c>
      <c r="AJ2243" s="128" t="str">
        <f t="shared" ref="AJ2243:AJ2306" si="366">+IF(M2243&gt;0,"Provisión contable",IF(AH2243&gt;50%,"Provisión contable",IF(AH2243&lt;10%,"No se registra","Cuentas de Orden")))</f>
        <v>Cuentas de Orden</v>
      </c>
      <c r="AK2243" s="178" t="e">
        <f t="shared" ref="AK2243:AK2306" si="367">+IF(M2243&gt;0,M2243,IF(AJ2243="Provisión Contable",AG2243,0)+IF(AJ2243="Cuentas de Orden",AG2243,0))</f>
        <v>#REF!</v>
      </c>
    </row>
    <row r="2244" spans="1:37" ht="30" customHeight="1" x14ac:dyDescent="0.25">
      <c r="A2244" s="115">
        <v>2243</v>
      </c>
      <c r="B2244" s="87" t="s">
        <v>4785</v>
      </c>
      <c r="C2244" s="95" t="s">
        <v>4786</v>
      </c>
      <c r="D2244" s="83" t="s">
        <v>48</v>
      </c>
      <c r="E2244" s="83" t="s">
        <v>48</v>
      </c>
      <c r="F2244" s="83" t="s">
        <v>48</v>
      </c>
      <c r="G2244" s="124" t="s">
        <v>48</v>
      </c>
      <c r="H2244" s="169">
        <f t="shared" si="360"/>
        <v>0.5</v>
      </c>
      <c r="I2244" s="170" t="str">
        <f t="shared" si="361"/>
        <v>MEDIA</v>
      </c>
      <c r="J2244" s="292">
        <v>12596520110</v>
      </c>
      <c r="K2244" s="221">
        <v>0</v>
      </c>
      <c r="L2244" s="83" t="s">
        <v>135</v>
      </c>
      <c r="M2244" s="188"/>
      <c r="N2244" s="83" t="s">
        <v>405</v>
      </c>
      <c r="O2244" s="189" t="s">
        <v>405</v>
      </c>
      <c r="P2244" s="83">
        <v>3</v>
      </c>
      <c r="Q2244" s="83" t="s">
        <v>164</v>
      </c>
      <c r="R2244" s="86">
        <v>1449</v>
      </c>
      <c r="S2244" s="86" t="s">
        <v>4846</v>
      </c>
      <c r="T2244" s="92">
        <v>170967</v>
      </c>
      <c r="U2244" s="83" t="s">
        <v>182</v>
      </c>
      <c r="V2244" s="139" t="s">
        <v>4913</v>
      </c>
      <c r="W2244" s="171">
        <v>44074</v>
      </c>
      <c r="X2244" s="172" t="e">
        <f>+CONCATENATE(TEXT(#REF!,"yyyy"),"-",TEXT(#REF!,"mm"))</f>
        <v>#REF!</v>
      </c>
      <c r="Y2244" s="173" t="str">
        <f t="shared" si="362"/>
        <v>3</v>
      </c>
      <c r="Z2244" s="172" t="str">
        <f t="shared" si="363"/>
        <v>2020-07</v>
      </c>
      <c r="AA2244" s="170" t="e">
        <f>+VLOOKUP(Z2244,#REF!,2,FALSE)/VLOOKUP(X2244,#REF!,2,FALSE)</f>
        <v>#REF!</v>
      </c>
      <c r="AB2244" s="174" t="e">
        <f t="shared" si="358"/>
        <v>#REF!</v>
      </c>
      <c r="AC2244" s="174" t="e">
        <f t="shared" si="359"/>
        <v>#REF!</v>
      </c>
      <c r="AD2244" s="175" t="e">
        <f>+#REF!+365*Y2244</f>
        <v>#REF!</v>
      </c>
      <c r="AE2244" s="176" t="e">
        <f t="shared" si="364"/>
        <v>#REF!</v>
      </c>
      <c r="AF2244" s="170" t="e">
        <f>+VLOOKUP(CONCATENATE(TEXT(W2244,"yyyy"),"-",TEXT(W2244,"mm")),#REF!,2,0)</f>
        <v>#REF!</v>
      </c>
      <c r="AG2244" s="177" t="e">
        <f>+(AC2244*(1+'INFLAC PROYECTADA'!$B$8)^(AE2244))/((1+DEMANDADO!AF2244)^(AE2244))</f>
        <v>#REF!</v>
      </c>
      <c r="AH2244" s="169">
        <f>(0.2*VLOOKUP(D2244,'%.'!$A$1:$B$4,2,FALSE))+(0.35*VLOOKUP(E2244,'%.'!$A$1:$B$4,2,FALSE))+(0.1*VLOOKUP(F2244,'%.'!$A$1:$B$4,2,FALSE))+(0.35*VLOOKUP(G2244,'%.'!$A$1:$B$4,2,FALSE))</f>
        <v>0.5</v>
      </c>
      <c r="AI2244" s="128" t="str">
        <f t="shared" si="365"/>
        <v>MEDIA</v>
      </c>
      <c r="AJ2244" s="128" t="str">
        <f t="shared" si="366"/>
        <v>Cuentas de Orden</v>
      </c>
      <c r="AK2244" s="178" t="e">
        <f t="shared" si="367"/>
        <v>#REF!</v>
      </c>
    </row>
    <row r="2245" spans="1:37" ht="30" customHeight="1" x14ac:dyDescent="0.25">
      <c r="A2245" s="115">
        <v>2244</v>
      </c>
      <c r="B2245" s="87" t="s">
        <v>4739</v>
      </c>
      <c r="C2245" s="95" t="s">
        <v>4787</v>
      </c>
      <c r="D2245" s="83" t="s">
        <v>48</v>
      </c>
      <c r="E2245" s="83" t="s">
        <v>48</v>
      </c>
      <c r="F2245" s="83" t="s">
        <v>48</v>
      </c>
      <c r="G2245" s="124" t="s">
        <v>48</v>
      </c>
      <c r="H2245" s="169">
        <f t="shared" si="360"/>
        <v>0.5</v>
      </c>
      <c r="I2245" s="170" t="str">
        <f t="shared" si="361"/>
        <v>MEDIA</v>
      </c>
      <c r="J2245" s="292">
        <v>60183690</v>
      </c>
      <c r="K2245" s="221">
        <v>0</v>
      </c>
      <c r="L2245" s="83" t="s">
        <v>130</v>
      </c>
      <c r="M2245" s="188"/>
      <c r="N2245" s="83" t="s">
        <v>405</v>
      </c>
      <c r="O2245" s="189" t="s">
        <v>405</v>
      </c>
      <c r="P2245" s="83">
        <v>3</v>
      </c>
      <c r="Q2245" s="83" t="s">
        <v>164</v>
      </c>
      <c r="R2245" s="86">
        <v>1449</v>
      </c>
      <c r="S2245" s="86" t="s">
        <v>4846</v>
      </c>
      <c r="T2245" s="92">
        <v>170967</v>
      </c>
      <c r="U2245" s="83" t="s">
        <v>171</v>
      </c>
      <c r="V2245" s="139" t="s">
        <v>4914</v>
      </c>
      <c r="W2245" s="171">
        <v>44074</v>
      </c>
      <c r="X2245" s="172" t="e">
        <f>+CONCATENATE(TEXT(#REF!,"yyyy"),"-",TEXT(#REF!,"mm"))</f>
        <v>#REF!</v>
      </c>
      <c r="Y2245" s="173" t="str">
        <f t="shared" si="362"/>
        <v>3</v>
      </c>
      <c r="Z2245" s="172" t="str">
        <f t="shared" si="363"/>
        <v>2020-07</v>
      </c>
      <c r="AA2245" s="170" t="e">
        <f>+VLOOKUP(Z2245,#REF!,2,FALSE)/VLOOKUP(X2245,#REF!,2,FALSE)</f>
        <v>#REF!</v>
      </c>
      <c r="AB2245" s="174" t="e">
        <f t="shared" si="358"/>
        <v>#REF!</v>
      </c>
      <c r="AC2245" s="174" t="e">
        <f t="shared" si="359"/>
        <v>#REF!</v>
      </c>
      <c r="AD2245" s="175" t="e">
        <f>+#REF!+365*Y2245</f>
        <v>#REF!</v>
      </c>
      <c r="AE2245" s="176" t="e">
        <f t="shared" si="364"/>
        <v>#REF!</v>
      </c>
      <c r="AF2245" s="170" t="e">
        <f>+VLOOKUP(CONCATENATE(TEXT(W2245,"yyyy"),"-",TEXT(W2245,"mm")),#REF!,2,0)</f>
        <v>#REF!</v>
      </c>
      <c r="AG2245" s="177" t="e">
        <f>+(AC2245*(1+'INFLAC PROYECTADA'!$B$8)^(AE2245))/((1+DEMANDADO!AF2245)^(AE2245))</f>
        <v>#REF!</v>
      </c>
      <c r="AH2245" s="169">
        <f>(0.2*VLOOKUP(D2245,'%.'!$A$1:$B$4,2,FALSE))+(0.35*VLOOKUP(E2245,'%.'!$A$1:$B$4,2,FALSE))+(0.1*VLOOKUP(F2245,'%.'!$A$1:$B$4,2,FALSE))+(0.35*VLOOKUP(G2245,'%.'!$A$1:$B$4,2,FALSE))</f>
        <v>0.5</v>
      </c>
      <c r="AI2245" s="128" t="str">
        <f t="shared" si="365"/>
        <v>MEDIA</v>
      </c>
      <c r="AJ2245" s="128" t="str">
        <f t="shared" si="366"/>
        <v>Cuentas de Orden</v>
      </c>
      <c r="AK2245" s="178" t="e">
        <f t="shared" si="367"/>
        <v>#REF!</v>
      </c>
    </row>
    <row r="2246" spans="1:37" ht="30" customHeight="1" x14ac:dyDescent="0.25">
      <c r="A2246" s="115">
        <v>2245</v>
      </c>
      <c r="B2246" s="83" t="s">
        <v>4704</v>
      </c>
      <c r="C2246" s="126" t="s">
        <v>4788</v>
      </c>
      <c r="D2246" s="83" t="s">
        <v>1</v>
      </c>
      <c r="E2246" s="83" t="s">
        <v>1</v>
      </c>
      <c r="F2246" s="83" t="s">
        <v>1</v>
      </c>
      <c r="G2246" s="124" t="s">
        <v>1</v>
      </c>
      <c r="H2246" s="169">
        <f t="shared" si="360"/>
        <v>0.05</v>
      </c>
      <c r="I2246" s="170" t="str">
        <f t="shared" si="361"/>
        <v>REMOTA</v>
      </c>
      <c r="J2246" s="292">
        <v>16562320</v>
      </c>
      <c r="K2246" s="221">
        <v>0</v>
      </c>
      <c r="L2246" s="83" t="s">
        <v>137</v>
      </c>
      <c r="M2246" s="188"/>
      <c r="N2246" s="83" t="s">
        <v>405</v>
      </c>
      <c r="O2246" s="189" t="s">
        <v>405</v>
      </c>
      <c r="P2246" s="83">
        <v>3</v>
      </c>
      <c r="Q2246" s="83" t="s">
        <v>164</v>
      </c>
      <c r="R2246" s="86">
        <v>1449</v>
      </c>
      <c r="S2246" s="86" t="s">
        <v>4846</v>
      </c>
      <c r="T2246" s="92">
        <v>170967</v>
      </c>
      <c r="U2246" s="83" t="s">
        <v>171</v>
      </c>
      <c r="V2246" s="139" t="s">
        <v>4915</v>
      </c>
      <c r="W2246" s="171">
        <v>44074</v>
      </c>
      <c r="X2246" s="172" t="e">
        <f>+CONCATENATE(TEXT(#REF!,"yyyy"),"-",TEXT(#REF!,"mm"))</f>
        <v>#REF!</v>
      </c>
      <c r="Y2246" s="173" t="str">
        <f t="shared" si="362"/>
        <v>3</v>
      </c>
      <c r="Z2246" s="172" t="str">
        <f t="shared" si="363"/>
        <v>2020-07</v>
      </c>
      <c r="AA2246" s="170" t="e">
        <f>+VLOOKUP(Z2246,#REF!,2,FALSE)/VLOOKUP(X2246,#REF!,2,FALSE)</f>
        <v>#REF!</v>
      </c>
      <c r="AB2246" s="174" t="e">
        <f t="shared" si="358"/>
        <v>#REF!</v>
      </c>
      <c r="AC2246" s="174" t="e">
        <f t="shared" si="359"/>
        <v>#REF!</v>
      </c>
      <c r="AD2246" s="175" t="e">
        <f>+#REF!+365*Y2246</f>
        <v>#REF!</v>
      </c>
      <c r="AE2246" s="176" t="e">
        <f t="shared" si="364"/>
        <v>#REF!</v>
      </c>
      <c r="AF2246" s="170" t="e">
        <f>+VLOOKUP(CONCATENATE(TEXT(W2246,"yyyy"),"-",TEXT(W2246,"mm")),#REF!,2,0)</f>
        <v>#REF!</v>
      </c>
      <c r="AG2246" s="177" t="e">
        <f>+(AC2246*(1+'INFLAC PROYECTADA'!$B$8)^(AE2246))/((1+DEMANDADO!AF2246)^(AE2246))</f>
        <v>#REF!</v>
      </c>
      <c r="AH2246" s="169">
        <f>(0.2*VLOOKUP(D2246,'%.'!$A$1:$B$4,2,FALSE))+(0.35*VLOOKUP(E2246,'%.'!$A$1:$B$4,2,FALSE))+(0.1*VLOOKUP(F2246,'%.'!$A$1:$B$4,2,FALSE))+(0.35*VLOOKUP(G2246,'%.'!$A$1:$B$4,2,FALSE))</f>
        <v>0.05</v>
      </c>
      <c r="AI2246" s="128" t="str">
        <f t="shared" si="365"/>
        <v>REMOTA</v>
      </c>
      <c r="AJ2246" s="128" t="str">
        <f t="shared" si="366"/>
        <v>No se registra</v>
      </c>
      <c r="AK2246" s="178">
        <f t="shared" si="367"/>
        <v>0</v>
      </c>
    </row>
    <row r="2247" spans="1:37" ht="30" customHeight="1" x14ac:dyDescent="0.25">
      <c r="A2247" s="115">
        <v>2246</v>
      </c>
      <c r="B2247" s="87" t="s">
        <v>4789</v>
      </c>
      <c r="C2247" s="126" t="s">
        <v>4790</v>
      </c>
      <c r="D2247" s="83" t="s">
        <v>1</v>
      </c>
      <c r="E2247" s="83" t="s">
        <v>1</v>
      </c>
      <c r="F2247" s="83" t="s">
        <v>1</v>
      </c>
      <c r="G2247" s="124" t="s">
        <v>1</v>
      </c>
      <c r="H2247" s="169">
        <f t="shared" si="360"/>
        <v>0.05</v>
      </c>
      <c r="I2247" s="170" t="str">
        <f t="shared" si="361"/>
        <v>REMOTA</v>
      </c>
      <c r="J2247" s="292">
        <v>36291453</v>
      </c>
      <c r="K2247" s="221">
        <v>0</v>
      </c>
      <c r="L2247" s="83" t="s">
        <v>133</v>
      </c>
      <c r="M2247" s="188"/>
      <c r="N2247" s="83" t="s">
        <v>405</v>
      </c>
      <c r="O2247" s="189" t="s">
        <v>405</v>
      </c>
      <c r="P2247" s="83">
        <v>3</v>
      </c>
      <c r="Q2247" s="83" t="s">
        <v>164</v>
      </c>
      <c r="R2247" s="86">
        <v>1449</v>
      </c>
      <c r="S2247" s="86" t="s">
        <v>4846</v>
      </c>
      <c r="T2247" s="92">
        <v>170967</v>
      </c>
      <c r="U2247" s="83" t="s">
        <v>171</v>
      </c>
      <c r="V2247" s="139" t="s">
        <v>4916</v>
      </c>
      <c r="W2247" s="171">
        <v>44074</v>
      </c>
      <c r="X2247" s="172" t="e">
        <f>+CONCATENATE(TEXT(#REF!,"yyyy"),"-",TEXT(#REF!,"mm"))</f>
        <v>#REF!</v>
      </c>
      <c r="Y2247" s="173" t="str">
        <f t="shared" si="362"/>
        <v>3</v>
      </c>
      <c r="Z2247" s="172" t="str">
        <f t="shared" si="363"/>
        <v>2020-07</v>
      </c>
      <c r="AA2247" s="170" t="e">
        <f>+VLOOKUP(Z2247,#REF!,2,FALSE)/VLOOKUP(X2247,#REF!,2,FALSE)</f>
        <v>#REF!</v>
      </c>
      <c r="AB2247" s="174" t="e">
        <f t="shared" si="358"/>
        <v>#REF!</v>
      </c>
      <c r="AC2247" s="174" t="e">
        <f t="shared" si="359"/>
        <v>#REF!</v>
      </c>
      <c r="AD2247" s="175" t="e">
        <f>+#REF!+365*Y2247</f>
        <v>#REF!</v>
      </c>
      <c r="AE2247" s="176" t="e">
        <f t="shared" si="364"/>
        <v>#REF!</v>
      </c>
      <c r="AF2247" s="170" t="e">
        <f>+VLOOKUP(CONCATENATE(TEXT(W2247,"yyyy"),"-",TEXT(W2247,"mm")),#REF!,2,0)</f>
        <v>#REF!</v>
      </c>
      <c r="AG2247" s="177" t="e">
        <f>+(AC2247*(1+'INFLAC PROYECTADA'!$B$8)^(AE2247))/((1+DEMANDADO!AF2247)^(AE2247))</f>
        <v>#REF!</v>
      </c>
      <c r="AH2247" s="169">
        <f>(0.2*VLOOKUP(D2247,'%.'!$A$1:$B$4,2,FALSE))+(0.35*VLOOKUP(E2247,'%.'!$A$1:$B$4,2,FALSE))+(0.1*VLOOKUP(F2247,'%.'!$A$1:$B$4,2,FALSE))+(0.35*VLOOKUP(G2247,'%.'!$A$1:$B$4,2,FALSE))</f>
        <v>0.05</v>
      </c>
      <c r="AI2247" s="128" t="str">
        <f t="shared" si="365"/>
        <v>REMOTA</v>
      </c>
      <c r="AJ2247" s="128" t="str">
        <f t="shared" si="366"/>
        <v>No se registra</v>
      </c>
      <c r="AK2247" s="178">
        <f t="shared" si="367"/>
        <v>0</v>
      </c>
    </row>
    <row r="2248" spans="1:37" ht="30" customHeight="1" x14ac:dyDescent="0.25">
      <c r="A2248" s="115">
        <v>2247</v>
      </c>
      <c r="B2248" s="83" t="s">
        <v>4791</v>
      </c>
      <c r="C2248" s="126" t="s">
        <v>4792</v>
      </c>
      <c r="D2248" s="83" t="s">
        <v>48</v>
      </c>
      <c r="E2248" s="83" t="s">
        <v>48</v>
      </c>
      <c r="F2248" s="83" t="s">
        <v>48</v>
      </c>
      <c r="G2248" s="124" t="s">
        <v>48</v>
      </c>
      <c r="H2248" s="169">
        <f t="shared" si="360"/>
        <v>0.5</v>
      </c>
      <c r="I2248" s="170" t="str">
        <f t="shared" si="361"/>
        <v>MEDIA</v>
      </c>
      <c r="J2248" s="292">
        <v>38000000</v>
      </c>
      <c r="K2248" s="221">
        <v>0</v>
      </c>
      <c r="L2248" s="83" t="s">
        <v>139</v>
      </c>
      <c r="M2248" s="188"/>
      <c r="N2248" s="83" t="s">
        <v>405</v>
      </c>
      <c r="O2248" s="189" t="s">
        <v>405</v>
      </c>
      <c r="P2248" s="83">
        <v>3</v>
      </c>
      <c r="Q2248" s="83" t="s">
        <v>164</v>
      </c>
      <c r="R2248" s="86">
        <v>1449</v>
      </c>
      <c r="S2248" s="86" t="s">
        <v>4846</v>
      </c>
      <c r="T2248" s="92">
        <v>170967</v>
      </c>
      <c r="U2248" s="83" t="s">
        <v>171</v>
      </c>
      <c r="V2248" s="139" t="s">
        <v>4917</v>
      </c>
      <c r="W2248" s="171">
        <v>44074</v>
      </c>
      <c r="X2248" s="172" t="e">
        <f>+CONCATENATE(TEXT(#REF!,"yyyy"),"-",TEXT(#REF!,"mm"))</f>
        <v>#REF!</v>
      </c>
      <c r="Y2248" s="173" t="str">
        <f t="shared" si="362"/>
        <v>3</v>
      </c>
      <c r="Z2248" s="172" t="str">
        <f t="shared" si="363"/>
        <v>2020-07</v>
      </c>
      <c r="AA2248" s="170" t="e">
        <f>+VLOOKUP(Z2248,#REF!,2,FALSE)/VLOOKUP(X2248,#REF!,2,FALSE)</f>
        <v>#REF!</v>
      </c>
      <c r="AB2248" s="174" t="e">
        <f t="shared" si="358"/>
        <v>#REF!</v>
      </c>
      <c r="AC2248" s="174" t="e">
        <f t="shared" si="359"/>
        <v>#REF!</v>
      </c>
      <c r="AD2248" s="175" t="e">
        <f>+#REF!+365*Y2248</f>
        <v>#REF!</v>
      </c>
      <c r="AE2248" s="176" t="e">
        <f t="shared" si="364"/>
        <v>#REF!</v>
      </c>
      <c r="AF2248" s="170" t="e">
        <f>+VLOOKUP(CONCATENATE(TEXT(W2248,"yyyy"),"-",TEXT(W2248,"mm")),#REF!,2,0)</f>
        <v>#REF!</v>
      </c>
      <c r="AG2248" s="177" t="e">
        <f>+(AC2248*(1+'INFLAC PROYECTADA'!$B$8)^(AE2248))/((1+DEMANDADO!AF2248)^(AE2248))</f>
        <v>#REF!</v>
      </c>
      <c r="AH2248" s="169">
        <f>(0.2*VLOOKUP(D2248,'%.'!$A$1:$B$4,2,FALSE))+(0.35*VLOOKUP(E2248,'%.'!$A$1:$B$4,2,FALSE))+(0.1*VLOOKUP(F2248,'%.'!$A$1:$B$4,2,FALSE))+(0.35*VLOOKUP(G2248,'%.'!$A$1:$B$4,2,FALSE))</f>
        <v>0.5</v>
      </c>
      <c r="AI2248" s="128" t="str">
        <f t="shared" si="365"/>
        <v>MEDIA</v>
      </c>
      <c r="AJ2248" s="128" t="str">
        <f t="shared" si="366"/>
        <v>Cuentas de Orden</v>
      </c>
      <c r="AK2248" s="178" t="e">
        <f t="shared" si="367"/>
        <v>#REF!</v>
      </c>
    </row>
    <row r="2249" spans="1:37" ht="30" customHeight="1" x14ac:dyDescent="0.25">
      <c r="A2249" s="115">
        <v>2248</v>
      </c>
      <c r="B2249" s="83" t="s">
        <v>4793</v>
      </c>
      <c r="C2249" s="126" t="s">
        <v>4794</v>
      </c>
      <c r="D2249" s="83" t="s">
        <v>48</v>
      </c>
      <c r="E2249" s="83" t="s">
        <v>48</v>
      </c>
      <c r="F2249" s="83" t="s">
        <v>48</v>
      </c>
      <c r="G2249" s="124" t="s">
        <v>48</v>
      </c>
      <c r="H2249" s="169">
        <f t="shared" si="360"/>
        <v>0.5</v>
      </c>
      <c r="I2249" s="170" t="str">
        <f t="shared" si="361"/>
        <v>MEDIA</v>
      </c>
      <c r="J2249" s="292">
        <v>48500000</v>
      </c>
      <c r="K2249" s="221">
        <v>0</v>
      </c>
      <c r="L2249" s="83" t="s">
        <v>131</v>
      </c>
      <c r="M2249" s="188"/>
      <c r="N2249" s="83" t="s">
        <v>405</v>
      </c>
      <c r="O2249" s="189" t="s">
        <v>405</v>
      </c>
      <c r="P2249" s="83">
        <v>3</v>
      </c>
      <c r="Q2249" s="83" t="s">
        <v>164</v>
      </c>
      <c r="R2249" s="86">
        <v>1449</v>
      </c>
      <c r="S2249" s="86" t="s">
        <v>4846</v>
      </c>
      <c r="T2249" s="92">
        <v>170967</v>
      </c>
      <c r="U2249" s="83" t="s">
        <v>171</v>
      </c>
      <c r="V2249" s="139" t="s">
        <v>4918</v>
      </c>
      <c r="W2249" s="171">
        <v>44074</v>
      </c>
      <c r="X2249" s="172" t="e">
        <f>+CONCATENATE(TEXT(#REF!,"yyyy"),"-",TEXT(#REF!,"mm"))</f>
        <v>#REF!</v>
      </c>
      <c r="Y2249" s="173" t="str">
        <f t="shared" si="362"/>
        <v>3</v>
      </c>
      <c r="Z2249" s="172" t="str">
        <f t="shared" si="363"/>
        <v>2020-07</v>
      </c>
      <c r="AA2249" s="170" t="e">
        <f>+VLOOKUP(Z2249,#REF!,2,FALSE)/VLOOKUP(X2249,#REF!,2,FALSE)</f>
        <v>#REF!</v>
      </c>
      <c r="AB2249" s="174" t="e">
        <f t="shared" si="358"/>
        <v>#REF!</v>
      </c>
      <c r="AC2249" s="174" t="e">
        <f t="shared" si="359"/>
        <v>#REF!</v>
      </c>
      <c r="AD2249" s="175" t="e">
        <f>+#REF!+365*Y2249</f>
        <v>#REF!</v>
      </c>
      <c r="AE2249" s="176" t="e">
        <f t="shared" si="364"/>
        <v>#REF!</v>
      </c>
      <c r="AF2249" s="170" t="e">
        <f>+VLOOKUP(CONCATENATE(TEXT(W2249,"yyyy"),"-",TEXT(W2249,"mm")),#REF!,2,0)</f>
        <v>#REF!</v>
      </c>
      <c r="AG2249" s="177" t="e">
        <f>+(AC2249*(1+'INFLAC PROYECTADA'!$B$8)^(AE2249))/((1+DEMANDADO!AF2249)^(AE2249))</f>
        <v>#REF!</v>
      </c>
      <c r="AH2249" s="169">
        <f>(0.2*VLOOKUP(D2249,'%.'!$A$1:$B$4,2,FALSE))+(0.35*VLOOKUP(E2249,'%.'!$A$1:$B$4,2,FALSE))+(0.1*VLOOKUP(F2249,'%.'!$A$1:$B$4,2,FALSE))+(0.35*VLOOKUP(G2249,'%.'!$A$1:$B$4,2,FALSE))</f>
        <v>0.5</v>
      </c>
      <c r="AI2249" s="128" t="str">
        <f t="shared" si="365"/>
        <v>MEDIA</v>
      </c>
      <c r="AJ2249" s="128" t="str">
        <f t="shared" si="366"/>
        <v>Cuentas de Orden</v>
      </c>
      <c r="AK2249" s="178" t="e">
        <f t="shared" si="367"/>
        <v>#REF!</v>
      </c>
    </row>
    <row r="2250" spans="1:37" ht="30" customHeight="1" x14ac:dyDescent="0.25">
      <c r="A2250" s="115">
        <v>2249</v>
      </c>
      <c r="B2250" s="83" t="s">
        <v>4795</v>
      </c>
      <c r="C2250" s="126" t="s">
        <v>4796</v>
      </c>
      <c r="D2250" s="86" t="s">
        <v>1</v>
      </c>
      <c r="E2250" s="86" t="s">
        <v>1</v>
      </c>
      <c r="F2250" s="86" t="s">
        <v>48</v>
      </c>
      <c r="G2250" s="86" t="s">
        <v>48</v>
      </c>
      <c r="H2250" s="169">
        <f t="shared" si="360"/>
        <v>0.2525</v>
      </c>
      <c r="I2250" s="170" t="str">
        <f t="shared" si="361"/>
        <v>MEDIA</v>
      </c>
      <c r="J2250" s="292">
        <v>99141813</v>
      </c>
      <c r="K2250" s="221">
        <v>0</v>
      </c>
      <c r="L2250" s="83" t="s">
        <v>129</v>
      </c>
      <c r="M2250" s="188"/>
      <c r="N2250" s="87" t="s">
        <v>405</v>
      </c>
      <c r="O2250" s="188" t="s">
        <v>405</v>
      </c>
      <c r="P2250" s="86">
        <v>5</v>
      </c>
      <c r="Q2250" s="86" t="s">
        <v>164</v>
      </c>
      <c r="R2250" s="86">
        <v>1449</v>
      </c>
      <c r="S2250" s="86" t="s">
        <v>4846</v>
      </c>
      <c r="T2250" s="92">
        <v>170967</v>
      </c>
      <c r="U2250" s="83" t="s">
        <v>171</v>
      </c>
      <c r="V2250" s="133" t="s">
        <v>4919</v>
      </c>
      <c r="W2250" s="171">
        <v>44074</v>
      </c>
      <c r="X2250" s="172" t="e">
        <f>+CONCATENATE(TEXT(#REF!,"yyyy"),"-",TEXT(#REF!,"mm"))</f>
        <v>#REF!</v>
      </c>
      <c r="Y2250" s="173" t="str">
        <f t="shared" si="362"/>
        <v>5</v>
      </c>
      <c r="Z2250" s="172" t="str">
        <f t="shared" si="363"/>
        <v>2020-07</v>
      </c>
      <c r="AA2250" s="170" t="e">
        <f>+VLOOKUP(Z2250,#REF!,2,FALSE)/VLOOKUP(X2250,#REF!,2,FALSE)</f>
        <v>#REF!</v>
      </c>
      <c r="AB2250" s="174" t="e">
        <f t="shared" si="358"/>
        <v>#REF!</v>
      </c>
      <c r="AC2250" s="174" t="e">
        <f t="shared" si="359"/>
        <v>#REF!</v>
      </c>
      <c r="AD2250" s="175" t="e">
        <f>+#REF!+365*Y2250</f>
        <v>#REF!</v>
      </c>
      <c r="AE2250" s="176" t="e">
        <f t="shared" si="364"/>
        <v>#REF!</v>
      </c>
      <c r="AF2250" s="170" t="e">
        <f>+VLOOKUP(CONCATENATE(TEXT(W2250,"yyyy"),"-",TEXT(W2250,"mm")),#REF!,2,0)</f>
        <v>#REF!</v>
      </c>
      <c r="AG2250" s="177" t="e">
        <f>+(AC2250*(1+'INFLAC PROYECTADA'!$B$8)^(AE2250))/((1+DEMANDADO!AF2250)^(AE2250))</f>
        <v>#REF!</v>
      </c>
      <c r="AH2250" s="169">
        <f>(0.2*VLOOKUP(D2250,'%.'!$A$1:$B$4,2,FALSE))+(0.35*VLOOKUP(E2250,'%.'!$A$1:$B$4,2,FALSE))+(0.1*VLOOKUP(F2250,'%.'!$A$1:$B$4,2,FALSE))+(0.35*VLOOKUP(G2250,'%.'!$A$1:$B$4,2,FALSE))</f>
        <v>0.2525</v>
      </c>
      <c r="AI2250" s="128" t="str">
        <f t="shared" si="365"/>
        <v>MEDIA</v>
      </c>
      <c r="AJ2250" s="128" t="str">
        <f t="shared" si="366"/>
        <v>Cuentas de Orden</v>
      </c>
      <c r="AK2250" s="178" t="e">
        <f t="shared" si="367"/>
        <v>#REF!</v>
      </c>
    </row>
    <row r="2251" spans="1:37" ht="30" customHeight="1" x14ac:dyDescent="0.25">
      <c r="A2251" s="115">
        <v>2250</v>
      </c>
      <c r="B2251" s="83" t="s">
        <v>4797</v>
      </c>
      <c r="C2251" s="126" t="s">
        <v>4798</v>
      </c>
      <c r="D2251" s="83" t="s">
        <v>48</v>
      </c>
      <c r="E2251" s="83" t="s">
        <v>48</v>
      </c>
      <c r="F2251" s="83" t="s">
        <v>48</v>
      </c>
      <c r="G2251" s="124" t="s">
        <v>48</v>
      </c>
      <c r="H2251" s="169">
        <f t="shared" si="360"/>
        <v>0.5</v>
      </c>
      <c r="I2251" s="170" t="str">
        <f t="shared" si="361"/>
        <v>MEDIA</v>
      </c>
      <c r="J2251" s="292">
        <v>62100279</v>
      </c>
      <c r="K2251" s="221">
        <v>0</v>
      </c>
      <c r="L2251" s="83" t="s">
        <v>129</v>
      </c>
      <c r="M2251" s="188"/>
      <c r="N2251" s="83" t="s">
        <v>405</v>
      </c>
      <c r="O2251" s="189" t="s">
        <v>405</v>
      </c>
      <c r="P2251" s="83">
        <v>3</v>
      </c>
      <c r="Q2251" s="83" t="s">
        <v>164</v>
      </c>
      <c r="R2251" s="86">
        <v>1449</v>
      </c>
      <c r="S2251" s="86" t="s">
        <v>4846</v>
      </c>
      <c r="T2251" s="92">
        <v>170967</v>
      </c>
      <c r="U2251" s="83" t="s">
        <v>171</v>
      </c>
      <c r="V2251" s="139" t="s">
        <v>4920</v>
      </c>
      <c r="W2251" s="171">
        <v>44074</v>
      </c>
      <c r="X2251" s="172" t="e">
        <f>+CONCATENATE(TEXT(#REF!,"yyyy"),"-",TEXT(#REF!,"mm"))</f>
        <v>#REF!</v>
      </c>
      <c r="Y2251" s="173" t="str">
        <f t="shared" si="362"/>
        <v>3</v>
      </c>
      <c r="Z2251" s="172" t="str">
        <f t="shared" si="363"/>
        <v>2020-07</v>
      </c>
      <c r="AA2251" s="170" t="e">
        <f>+VLOOKUP(Z2251,#REF!,2,FALSE)/VLOOKUP(X2251,#REF!,2,FALSE)</f>
        <v>#REF!</v>
      </c>
      <c r="AB2251" s="174" t="e">
        <f t="shared" si="358"/>
        <v>#REF!</v>
      </c>
      <c r="AC2251" s="174" t="e">
        <f t="shared" si="359"/>
        <v>#REF!</v>
      </c>
      <c r="AD2251" s="175" t="e">
        <f>+#REF!+365*Y2251</f>
        <v>#REF!</v>
      </c>
      <c r="AE2251" s="176" t="e">
        <f t="shared" si="364"/>
        <v>#REF!</v>
      </c>
      <c r="AF2251" s="170" t="e">
        <f>+VLOOKUP(CONCATENATE(TEXT(W2251,"yyyy"),"-",TEXT(W2251,"mm")),#REF!,2,0)</f>
        <v>#REF!</v>
      </c>
      <c r="AG2251" s="177" t="e">
        <f>+(AC2251*(1+'INFLAC PROYECTADA'!$B$8)^(AE2251))/((1+DEMANDADO!AF2251)^(AE2251))</f>
        <v>#REF!</v>
      </c>
      <c r="AH2251" s="169">
        <f>(0.2*VLOOKUP(D2251,'%.'!$A$1:$B$4,2,FALSE))+(0.35*VLOOKUP(E2251,'%.'!$A$1:$B$4,2,FALSE))+(0.1*VLOOKUP(F2251,'%.'!$A$1:$B$4,2,FALSE))+(0.35*VLOOKUP(G2251,'%.'!$A$1:$B$4,2,FALSE))</f>
        <v>0.5</v>
      </c>
      <c r="AI2251" s="128" t="str">
        <f t="shared" si="365"/>
        <v>MEDIA</v>
      </c>
      <c r="AJ2251" s="128" t="str">
        <f t="shared" si="366"/>
        <v>Cuentas de Orden</v>
      </c>
      <c r="AK2251" s="178" t="e">
        <f t="shared" si="367"/>
        <v>#REF!</v>
      </c>
    </row>
    <row r="2252" spans="1:37" ht="30" customHeight="1" x14ac:dyDescent="0.25">
      <c r="A2252" s="115">
        <v>2251</v>
      </c>
      <c r="B2252" s="83" t="s">
        <v>4797</v>
      </c>
      <c r="C2252" s="126" t="s">
        <v>4799</v>
      </c>
      <c r="D2252" s="83" t="s">
        <v>48</v>
      </c>
      <c r="E2252" s="83" t="s">
        <v>48</v>
      </c>
      <c r="F2252" s="83" t="s">
        <v>48</v>
      </c>
      <c r="G2252" s="124" t="s">
        <v>48</v>
      </c>
      <c r="H2252" s="169">
        <f t="shared" si="360"/>
        <v>0.5</v>
      </c>
      <c r="I2252" s="170" t="str">
        <f t="shared" si="361"/>
        <v>MEDIA</v>
      </c>
      <c r="J2252" s="292">
        <v>67234541</v>
      </c>
      <c r="K2252" s="221">
        <v>0</v>
      </c>
      <c r="L2252" s="83" t="s">
        <v>129</v>
      </c>
      <c r="M2252" s="188"/>
      <c r="N2252" s="83" t="s">
        <v>405</v>
      </c>
      <c r="O2252" s="189" t="s">
        <v>405</v>
      </c>
      <c r="P2252" s="83">
        <v>3</v>
      </c>
      <c r="Q2252" s="83" t="s">
        <v>164</v>
      </c>
      <c r="R2252" s="86">
        <v>1449</v>
      </c>
      <c r="S2252" s="86" t="s">
        <v>4846</v>
      </c>
      <c r="T2252" s="92">
        <v>170967</v>
      </c>
      <c r="U2252" s="83" t="s">
        <v>171</v>
      </c>
      <c r="V2252" s="139" t="s">
        <v>4921</v>
      </c>
      <c r="W2252" s="171">
        <v>44074</v>
      </c>
      <c r="X2252" s="172" t="e">
        <f>+CONCATENATE(TEXT(#REF!,"yyyy"),"-",TEXT(#REF!,"mm"))</f>
        <v>#REF!</v>
      </c>
      <c r="Y2252" s="173" t="str">
        <f t="shared" si="362"/>
        <v>3</v>
      </c>
      <c r="Z2252" s="172" t="str">
        <f t="shared" si="363"/>
        <v>2020-07</v>
      </c>
      <c r="AA2252" s="170" t="e">
        <f>+VLOOKUP(Z2252,#REF!,2,FALSE)/VLOOKUP(X2252,#REF!,2,FALSE)</f>
        <v>#REF!</v>
      </c>
      <c r="AB2252" s="174" t="e">
        <f t="shared" si="358"/>
        <v>#REF!</v>
      </c>
      <c r="AC2252" s="174" t="e">
        <f t="shared" si="359"/>
        <v>#REF!</v>
      </c>
      <c r="AD2252" s="175" t="e">
        <f>+#REF!+365*Y2252</f>
        <v>#REF!</v>
      </c>
      <c r="AE2252" s="176" t="e">
        <f t="shared" si="364"/>
        <v>#REF!</v>
      </c>
      <c r="AF2252" s="170" t="e">
        <f>+VLOOKUP(CONCATENATE(TEXT(W2252,"yyyy"),"-",TEXT(W2252,"mm")),#REF!,2,0)</f>
        <v>#REF!</v>
      </c>
      <c r="AG2252" s="177" t="e">
        <f>+(AC2252*(1+'INFLAC PROYECTADA'!$B$8)^(AE2252))/((1+DEMANDADO!AF2252)^(AE2252))</f>
        <v>#REF!</v>
      </c>
      <c r="AH2252" s="169">
        <f>(0.2*VLOOKUP(D2252,'%.'!$A$1:$B$4,2,FALSE))+(0.35*VLOOKUP(E2252,'%.'!$A$1:$B$4,2,FALSE))+(0.1*VLOOKUP(F2252,'%.'!$A$1:$B$4,2,FALSE))+(0.35*VLOOKUP(G2252,'%.'!$A$1:$B$4,2,FALSE))</f>
        <v>0.5</v>
      </c>
      <c r="AI2252" s="128" t="str">
        <f t="shared" si="365"/>
        <v>MEDIA</v>
      </c>
      <c r="AJ2252" s="128" t="str">
        <f t="shared" si="366"/>
        <v>Cuentas de Orden</v>
      </c>
      <c r="AK2252" s="178" t="e">
        <f t="shared" si="367"/>
        <v>#REF!</v>
      </c>
    </row>
    <row r="2253" spans="1:37" ht="30" customHeight="1" x14ac:dyDescent="0.25">
      <c r="A2253" s="115">
        <v>2252</v>
      </c>
      <c r="B2253" s="87" t="s">
        <v>4684</v>
      </c>
      <c r="C2253" s="126" t="s">
        <v>4800</v>
      </c>
      <c r="D2253" s="83" t="s">
        <v>1</v>
      </c>
      <c r="E2253" s="83" t="s">
        <v>1</v>
      </c>
      <c r="F2253" s="83" t="s">
        <v>48</v>
      </c>
      <c r="G2253" s="124" t="s">
        <v>48</v>
      </c>
      <c r="H2253" s="169">
        <f t="shared" si="360"/>
        <v>0.2525</v>
      </c>
      <c r="I2253" s="170" t="str">
        <f t="shared" si="361"/>
        <v>MEDIA</v>
      </c>
      <c r="J2253" s="292">
        <v>30450000</v>
      </c>
      <c r="K2253" s="221">
        <v>0</v>
      </c>
      <c r="L2253" s="83" t="s">
        <v>129</v>
      </c>
      <c r="M2253" s="188"/>
      <c r="N2253" s="83" t="s">
        <v>511</v>
      </c>
      <c r="O2253" s="189" t="s">
        <v>405</v>
      </c>
      <c r="P2253" s="83">
        <v>3</v>
      </c>
      <c r="Q2253" s="83" t="s">
        <v>164</v>
      </c>
      <c r="R2253" s="86">
        <v>1449</v>
      </c>
      <c r="S2253" s="86" t="s">
        <v>4846</v>
      </c>
      <c r="T2253" s="92">
        <v>170967</v>
      </c>
      <c r="U2253" s="83" t="s">
        <v>168</v>
      </c>
      <c r="V2253" s="139" t="s">
        <v>4922</v>
      </c>
      <c r="W2253" s="171">
        <v>44074</v>
      </c>
      <c r="X2253" s="172" t="e">
        <f>+CONCATENATE(TEXT(#REF!,"yyyy"),"-",TEXT(#REF!,"mm"))</f>
        <v>#REF!</v>
      </c>
      <c r="Y2253" s="173" t="str">
        <f t="shared" si="362"/>
        <v>3</v>
      </c>
      <c r="Z2253" s="172" t="str">
        <f t="shared" si="363"/>
        <v>2020-07</v>
      </c>
      <c r="AA2253" s="170" t="e">
        <f>+VLOOKUP(Z2253,#REF!,2,FALSE)/VLOOKUP(X2253,#REF!,2,FALSE)</f>
        <v>#REF!</v>
      </c>
      <c r="AB2253" s="174" t="e">
        <f t="shared" si="358"/>
        <v>#REF!</v>
      </c>
      <c r="AC2253" s="174" t="e">
        <f t="shared" si="359"/>
        <v>#REF!</v>
      </c>
      <c r="AD2253" s="175" t="e">
        <f>+#REF!+365*Y2253</f>
        <v>#REF!</v>
      </c>
      <c r="AE2253" s="176" t="e">
        <f t="shared" si="364"/>
        <v>#REF!</v>
      </c>
      <c r="AF2253" s="170" t="e">
        <f>+VLOOKUP(CONCATENATE(TEXT(W2253,"yyyy"),"-",TEXT(W2253,"mm")),#REF!,2,0)</f>
        <v>#REF!</v>
      </c>
      <c r="AG2253" s="177" t="e">
        <f>+(AC2253*(1+'INFLAC PROYECTADA'!$B$8)^(AE2253))/((1+DEMANDADO!AF2253)^(AE2253))</f>
        <v>#REF!</v>
      </c>
      <c r="AH2253" s="169">
        <f>(0.2*VLOOKUP(D2253,'%.'!$A$1:$B$4,2,FALSE))+(0.35*VLOOKUP(E2253,'%.'!$A$1:$B$4,2,FALSE))+(0.1*VLOOKUP(F2253,'%.'!$A$1:$B$4,2,FALSE))+(0.35*VLOOKUP(G2253,'%.'!$A$1:$B$4,2,FALSE))</f>
        <v>0.2525</v>
      </c>
      <c r="AI2253" s="128" t="str">
        <f t="shared" si="365"/>
        <v>MEDIA</v>
      </c>
      <c r="AJ2253" s="128" t="str">
        <f t="shared" si="366"/>
        <v>Cuentas de Orden</v>
      </c>
      <c r="AK2253" s="178" t="e">
        <f t="shared" si="367"/>
        <v>#REF!</v>
      </c>
    </row>
    <row r="2254" spans="1:37" ht="30" customHeight="1" x14ac:dyDescent="0.25">
      <c r="A2254" s="115">
        <v>2253</v>
      </c>
      <c r="B2254" s="87" t="s">
        <v>4801</v>
      </c>
      <c r="C2254" s="126" t="s">
        <v>4802</v>
      </c>
      <c r="D2254" s="83" t="s">
        <v>48</v>
      </c>
      <c r="E2254" s="83" t="s">
        <v>48</v>
      </c>
      <c r="F2254" s="83" t="s">
        <v>48</v>
      </c>
      <c r="G2254" s="124" t="s">
        <v>48</v>
      </c>
      <c r="H2254" s="169">
        <f t="shared" si="360"/>
        <v>0.5</v>
      </c>
      <c r="I2254" s="170" t="str">
        <f t="shared" si="361"/>
        <v>MEDIA</v>
      </c>
      <c r="J2254" s="292">
        <v>49022982</v>
      </c>
      <c r="K2254" s="221">
        <v>0</v>
      </c>
      <c r="L2254" s="83" t="s">
        <v>129</v>
      </c>
      <c r="M2254" s="188"/>
      <c r="N2254" s="83" t="s">
        <v>405</v>
      </c>
      <c r="O2254" s="189" t="s">
        <v>405</v>
      </c>
      <c r="P2254" s="83">
        <v>3</v>
      </c>
      <c r="Q2254" s="86" t="s">
        <v>164</v>
      </c>
      <c r="R2254" s="86">
        <v>1449</v>
      </c>
      <c r="S2254" s="86" t="s">
        <v>4846</v>
      </c>
      <c r="T2254" s="92">
        <v>170967</v>
      </c>
      <c r="U2254" s="83" t="s">
        <v>171</v>
      </c>
      <c r="V2254" s="139" t="s">
        <v>4923</v>
      </c>
      <c r="W2254" s="171">
        <v>44074</v>
      </c>
      <c r="X2254" s="172" t="e">
        <f>+CONCATENATE(TEXT(#REF!,"yyyy"),"-",TEXT(#REF!,"mm"))</f>
        <v>#REF!</v>
      </c>
      <c r="Y2254" s="173" t="str">
        <f t="shared" si="362"/>
        <v>3</v>
      </c>
      <c r="Z2254" s="172" t="str">
        <f t="shared" si="363"/>
        <v>2020-07</v>
      </c>
      <c r="AA2254" s="170" t="e">
        <f>+VLOOKUP(Z2254,#REF!,2,FALSE)/VLOOKUP(X2254,#REF!,2,FALSE)</f>
        <v>#REF!</v>
      </c>
      <c r="AB2254" s="174" t="e">
        <f t="shared" si="358"/>
        <v>#REF!</v>
      </c>
      <c r="AC2254" s="174" t="e">
        <f t="shared" si="359"/>
        <v>#REF!</v>
      </c>
      <c r="AD2254" s="175" t="e">
        <f>+#REF!+365*Y2254</f>
        <v>#REF!</v>
      </c>
      <c r="AE2254" s="176" t="e">
        <f t="shared" si="364"/>
        <v>#REF!</v>
      </c>
      <c r="AF2254" s="170" t="e">
        <f>+VLOOKUP(CONCATENATE(TEXT(W2254,"yyyy"),"-",TEXT(W2254,"mm")),#REF!,2,0)</f>
        <v>#REF!</v>
      </c>
      <c r="AG2254" s="177" t="e">
        <f>+(AC2254*(1+'INFLAC PROYECTADA'!$B$8)^(AE2254))/((1+DEMANDADO!AF2254)^(AE2254))</f>
        <v>#REF!</v>
      </c>
      <c r="AH2254" s="169">
        <f>(0.2*VLOOKUP(D2254,'%.'!$A$1:$B$4,2,FALSE))+(0.35*VLOOKUP(E2254,'%.'!$A$1:$B$4,2,FALSE))+(0.1*VLOOKUP(F2254,'%.'!$A$1:$B$4,2,FALSE))+(0.35*VLOOKUP(G2254,'%.'!$A$1:$B$4,2,FALSE))</f>
        <v>0.5</v>
      </c>
      <c r="AI2254" s="128" t="str">
        <f t="shared" si="365"/>
        <v>MEDIA</v>
      </c>
      <c r="AJ2254" s="128" t="str">
        <f t="shared" si="366"/>
        <v>Cuentas de Orden</v>
      </c>
      <c r="AK2254" s="178" t="e">
        <f t="shared" si="367"/>
        <v>#REF!</v>
      </c>
    </row>
    <row r="2255" spans="1:37" ht="30" customHeight="1" x14ac:dyDescent="0.25">
      <c r="A2255" s="115">
        <v>2254</v>
      </c>
      <c r="B2255" s="83" t="s">
        <v>4803</v>
      </c>
      <c r="C2255" s="126" t="s">
        <v>713</v>
      </c>
      <c r="D2255" s="83" t="s">
        <v>1</v>
      </c>
      <c r="E2255" s="83" t="s">
        <v>1</v>
      </c>
      <c r="F2255" s="83" t="s">
        <v>1</v>
      </c>
      <c r="G2255" s="124" t="s">
        <v>1</v>
      </c>
      <c r="H2255" s="169">
        <f t="shared" si="360"/>
        <v>0.05</v>
      </c>
      <c r="I2255" s="170" t="str">
        <f t="shared" si="361"/>
        <v>REMOTA</v>
      </c>
      <c r="J2255" s="292">
        <v>56812689</v>
      </c>
      <c r="K2255" s="221">
        <v>0</v>
      </c>
      <c r="L2255" s="83" t="s">
        <v>129</v>
      </c>
      <c r="M2255" s="188"/>
      <c r="N2255" s="87" t="s">
        <v>405</v>
      </c>
      <c r="O2255" s="188" t="s">
        <v>405</v>
      </c>
      <c r="P2255" s="86">
        <v>3</v>
      </c>
      <c r="Q2255" s="86" t="s">
        <v>164</v>
      </c>
      <c r="R2255" s="86">
        <v>1449</v>
      </c>
      <c r="S2255" s="86" t="s">
        <v>4846</v>
      </c>
      <c r="T2255" s="92">
        <v>170967</v>
      </c>
      <c r="U2255" s="86" t="s">
        <v>76</v>
      </c>
      <c r="V2255" s="139" t="s">
        <v>4924</v>
      </c>
      <c r="W2255" s="171">
        <v>44074</v>
      </c>
      <c r="X2255" s="172" t="e">
        <f>+CONCATENATE(TEXT(#REF!,"yyyy"),"-",TEXT(#REF!,"mm"))</f>
        <v>#REF!</v>
      </c>
      <c r="Y2255" s="173" t="str">
        <f t="shared" si="362"/>
        <v>3</v>
      </c>
      <c r="Z2255" s="172" t="str">
        <f t="shared" si="363"/>
        <v>2020-07</v>
      </c>
      <c r="AA2255" s="170" t="e">
        <f>+VLOOKUP(Z2255,#REF!,2,FALSE)/VLOOKUP(X2255,#REF!,2,FALSE)</f>
        <v>#REF!</v>
      </c>
      <c r="AB2255" s="174" t="e">
        <f t="shared" si="358"/>
        <v>#REF!</v>
      </c>
      <c r="AC2255" s="174" t="e">
        <f t="shared" si="359"/>
        <v>#REF!</v>
      </c>
      <c r="AD2255" s="175" t="e">
        <f>+#REF!+365*Y2255</f>
        <v>#REF!</v>
      </c>
      <c r="AE2255" s="176" t="e">
        <f t="shared" si="364"/>
        <v>#REF!</v>
      </c>
      <c r="AF2255" s="170" t="e">
        <f>+VLOOKUP(CONCATENATE(TEXT(W2255,"yyyy"),"-",TEXT(W2255,"mm")),#REF!,2,0)</f>
        <v>#REF!</v>
      </c>
      <c r="AG2255" s="177" t="e">
        <f>+(AC2255*(1+'INFLAC PROYECTADA'!$B$8)^(AE2255))/((1+DEMANDADO!AF2255)^(AE2255))</f>
        <v>#REF!</v>
      </c>
      <c r="AH2255" s="169">
        <f>(0.2*VLOOKUP(D2255,'%.'!$A$1:$B$4,2,FALSE))+(0.35*VLOOKUP(E2255,'%.'!$A$1:$B$4,2,FALSE))+(0.1*VLOOKUP(F2255,'%.'!$A$1:$B$4,2,FALSE))+(0.35*VLOOKUP(G2255,'%.'!$A$1:$B$4,2,FALSE))</f>
        <v>0.05</v>
      </c>
      <c r="AI2255" s="128" t="str">
        <f t="shared" si="365"/>
        <v>REMOTA</v>
      </c>
      <c r="AJ2255" s="128" t="str">
        <f t="shared" si="366"/>
        <v>No se registra</v>
      </c>
      <c r="AK2255" s="178">
        <f t="shared" si="367"/>
        <v>0</v>
      </c>
    </row>
    <row r="2256" spans="1:37" ht="30" customHeight="1" x14ac:dyDescent="0.25">
      <c r="A2256" s="115">
        <v>2255</v>
      </c>
      <c r="B2256" s="87" t="s">
        <v>4804</v>
      </c>
      <c r="C2256" s="126" t="s">
        <v>4805</v>
      </c>
      <c r="D2256" s="83" t="s">
        <v>48</v>
      </c>
      <c r="E2256" s="83" t="s">
        <v>48</v>
      </c>
      <c r="F2256" s="83" t="s">
        <v>48</v>
      </c>
      <c r="G2256" s="124" t="s">
        <v>48</v>
      </c>
      <c r="H2256" s="169">
        <f t="shared" si="360"/>
        <v>0.5</v>
      </c>
      <c r="I2256" s="170" t="str">
        <f t="shared" si="361"/>
        <v>MEDIA</v>
      </c>
      <c r="J2256" s="292">
        <v>16000000</v>
      </c>
      <c r="K2256" s="221">
        <v>0</v>
      </c>
      <c r="L2256" s="83" t="s">
        <v>130</v>
      </c>
      <c r="M2256" s="188"/>
      <c r="N2256" s="87" t="s">
        <v>405</v>
      </c>
      <c r="O2256" s="188" t="s">
        <v>405</v>
      </c>
      <c r="P2256" s="86">
        <v>3</v>
      </c>
      <c r="Q2256" s="86" t="s">
        <v>164</v>
      </c>
      <c r="R2256" s="86">
        <v>1449</v>
      </c>
      <c r="S2256" s="86" t="s">
        <v>4846</v>
      </c>
      <c r="T2256" s="92">
        <v>170967</v>
      </c>
      <c r="U2256" s="86" t="s">
        <v>76</v>
      </c>
      <c r="V2256" s="139" t="s">
        <v>4925</v>
      </c>
      <c r="W2256" s="171">
        <v>44074</v>
      </c>
      <c r="X2256" s="172" t="e">
        <f>+CONCATENATE(TEXT(#REF!,"yyyy"),"-",TEXT(#REF!,"mm"))</f>
        <v>#REF!</v>
      </c>
      <c r="Y2256" s="173" t="str">
        <f t="shared" si="362"/>
        <v>3</v>
      </c>
      <c r="Z2256" s="172" t="str">
        <f t="shared" si="363"/>
        <v>2020-07</v>
      </c>
      <c r="AA2256" s="170" t="e">
        <f>+VLOOKUP(Z2256,#REF!,2,FALSE)/VLOOKUP(X2256,#REF!,2,FALSE)</f>
        <v>#REF!</v>
      </c>
      <c r="AB2256" s="174" t="e">
        <f t="shared" si="358"/>
        <v>#REF!</v>
      </c>
      <c r="AC2256" s="174" t="e">
        <f t="shared" si="359"/>
        <v>#REF!</v>
      </c>
      <c r="AD2256" s="175" t="e">
        <f>+#REF!+365*Y2256</f>
        <v>#REF!</v>
      </c>
      <c r="AE2256" s="176" t="e">
        <f t="shared" si="364"/>
        <v>#REF!</v>
      </c>
      <c r="AF2256" s="170" t="e">
        <f>+VLOOKUP(CONCATENATE(TEXT(W2256,"yyyy"),"-",TEXT(W2256,"mm")),#REF!,2,0)</f>
        <v>#REF!</v>
      </c>
      <c r="AG2256" s="177" t="e">
        <f>+(AC2256*(1+'INFLAC PROYECTADA'!$B$8)^(AE2256))/((1+DEMANDADO!AF2256)^(AE2256))</f>
        <v>#REF!</v>
      </c>
      <c r="AH2256" s="169">
        <f>(0.2*VLOOKUP(D2256,'%.'!$A$1:$B$4,2,FALSE))+(0.35*VLOOKUP(E2256,'%.'!$A$1:$B$4,2,FALSE))+(0.1*VLOOKUP(F2256,'%.'!$A$1:$B$4,2,FALSE))+(0.35*VLOOKUP(G2256,'%.'!$A$1:$B$4,2,FALSE))</f>
        <v>0.5</v>
      </c>
      <c r="AI2256" s="128" t="str">
        <f t="shared" si="365"/>
        <v>MEDIA</v>
      </c>
      <c r="AJ2256" s="128" t="str">
        <f t="shared" si="366"/>
        <v>Cuentas de Orden</v>
      </c>
      <c r="AK2256" s="178" t="e">
        <f t="shared" si="367"/>
        <v>#REF!</v>
      </c>
    </row>
    <row r="2257" spans="1:37" ht="30" customHeight="1" x14ac:dyDescent="0.25">
      <c r="A2257" s="115">
        <v>2256</v>
      </c>
      <c r="B2257" s="87" t="s">
        <v>4806</v>
      </c>
      <c r="C2257" s="126" t="s">
        <v>4807</v>
      </c>
      <c r="D2257" s="83" t="s">
        <v>1</v>
      </c>
      <c r="E2257" s="83" t="s">
        <v>1</v>
      </c>
      <c r="F2257" s="83" t="s">
        <v>1</v>
      </c>
      <c r="G2257" s="124" t="s">
        <v>1</v>
      </c>
      <c r="H2257" s="169">
        <f t="shared" si="360"/>
        <v>0.05</v>
      </c>
      <c r="I2257" s="170" t="str">
        <f t="shared" si="361"/>
        <v>REMOTA</v>
      </c>
      <c r="J2257" s="292">
        <v>97744440</v>
      </c>
      <c r="K2257" s="221">
        <v>0</v>
      </c>
      <c r="L2257" s="83" t="s">
        <v>129</v>
      </c>
      <c r="M2257" s="188"/>
      <c r="N2257" s="188" t="s">
        <v>405</v>
      </c>
      <c r="O2257" s="188" t="s">
        <v>405</v>
      </c>
      <c r="P2257" s="86">
        <v>3</v>
      </c>
      <c r="Q2257" s="86" t="s">
        <v>164</v>
      </c>
      <c r="R2257" s="86">
        <v>1449</v>
      </c>
      <c r="S2257" s="86" t="s">
        <v>4846</v>
      </c>
      <c r="T2257" s="92">
        <v>170967</v>
      </c>
      <c r="U2257" s="83" t="s">
        <v>173</v>
      </c>
      <c r="V2257" s="139" t="s">
        <v>4926</v>
      </c>
      <c r="W2257" s="171">
        <v>44074</v>
      </c>
      <c r="X2257" s="172" t="e">
        <f>+CONCATENATE(TEXT(#REF!,"yyyy"),"-",TEXT(#REF!,"mm"))</f>
        <v>#REF!</v>
      </c>
      <c r="Y2257" s="173" t="str">
        <f t="shared" si="362"/>
        <v>3</v>
      </c>
      <c r="Z2257" s="172" t="str">
        <f t="shared" si="363"/>
        <v>2020-07</v>
      </c>
      <c r="AA2257" s="170" t="e">
        <f>+VLOOKUP(Z2257,#REF!,2,FALSE)/VLOOKUP(X2257,#REF!,2,FALSE)</f>
        <v>#REF!</v>
      </c>
      <c r="AB2257" s="174" t="e">
        <f t="shared" si="358"/>
        <v>#REF!</v>
      </c>
      <c r="AC2257" s="174" t="e">
        <f t="shared" si="359"/>
        <v>#REF!</v>
      </c>
      <c r="AD2257" s="175" t="e">
        <f>+#REF!+365*Y2257</f>
        <v>#REF!</v>
      </c>
      <c r="AE2257" s="176" t="e">
        <f t="shared" si="364"/>
        <v>#REF!</v>
      </c>
      <c r="AF2257" s="170" t="e">
        <f>+VLOOKUP(CONCATENATE(TEXT(W2257,"yyyy"),"-",TEXT(W2257,"mm")),#REF!,2,0)</f>
        <v>#REF!</v>
      </c>
      <c r="AG2257" s="177" t="e">
        <f>+(AC2257*(1+'INFLAC PROYECTADA'!$B$8)^(AE2257))/((1+DEMANDADO!AF2257)^(AE2257))</f>
        <v>#REF!</v>
      </c>
      <c r="AH2257" s="169">
        <f>(0.2*VLOOKUP(D2257,'%.'!$A$1:$B$4,2,FALSE))+(0.35*VLOOKUP(E2257,'%.'!$A$1:$B$4,2,FALSE))+(0.1*VLOOKUP(F2257,'%.'!$A$1:$B$4,2,FALSE))+(0.35*VLOOKUP(G2257,'%.'!$A$1:$B$4,2,FALSE))</f>
        <v>0.05</v>
      </c>
      <c r="AI2257" s="128" t="str">
        <f t="shared" si="365"/>
        <v>REMOTA</v>
      </c>
      <c r="AJ2257" s="128" t="str">
        <f t="shared" si="366"/>
        <v>No se registra</v>
      </c>
      <c r="AK2257" s="178">
        <f t="shared" si="367"/>
        <v>0</v>
      </c>
    </row>
    <row r="2258" spans="1:37" ht="30" customHeight="1" x14ac:dyDescent="0.25">
      <c r="A2258" s="115">
        <v>2257</v>
      </c>
      <c r="B2258" s="87" t="s">
        <v>4762</v>
      </c>
      <c r="C2258" s="126" t="s">
        <v>4808</v>
      </c>
      <c r="D2258" s="83" t="s">
        <v>1</v>
      </c>
      <c r="E2258" s="83" t="s">
        <v>1</v>
      </c>
      <c r="F2258" s="83" t="s">
        <v>1</v>
      </c>
      <c r="G2258" s="124" t="s">
        <v>1</v>
      </c>
      <c r="H2258" s="169">
        <f t="shared" si="360"/>
        <v>0.05</v>
      </c>
      <c r="I2258" s="170" t="str">
        <f t="shared" si="361"/>
        <v>REMOTA</v>
      </c>
      <c r="J2258" s="292">
        <v>9737600</v>
      </c>
      <c r="K2258" s="221">
        <v>0</v>
      </c>
      <c r="L2258" s="83" t="s">
        <v>130</v>
      </c>
      <c r="M2258" s="188"/>
      <c r="N2258" s="188" t="s">
        <v>405</v>
      </c>
      <c r="O2258" s="188" t="s">
        <v>405</v>
      </c>
      <c r="P2258" s="86">
        <v>3</v>
      </c>
      <c r="Q2258" s="86" t="s">
        <v>164</v>
      </c>
      <c r="R2258" s="86">
        <v>1449</v>
      </c>
      <c r="S2258" s="86" t="s">
        <v>4846</v>
      </c>
      <c r="T2258" s="92">
        <v>170967</v>
      </c>
      <c r="U2258" s="83" t="s">
        <v>178</v>
      </c>
      <c r="V2258" s="139" t="s">
        <v>4927</v>
      </c>
      <c r="W2258" s="171">
        <v>44074</v>
      </c>
      <c r="X2258" s="172" t="e">
        <f>+CONCATENATE(TEXT(#REF!,"yyyy"),"-",TEXT(#REF!,"mm"))</f>
        <v>#REF!</v>
      </c>
      <c r="Y2258" s="173" t="str">
        <f t="shared" si="362"/>
        <v>3</v>
      </c>
      <c r="Z2258" s="172" t="str">
        <f t="shared" si="363"/>
        <v>2020-07</v>
      </c>
      <c r="AA2258" s="170" t="e">
        <f>+VLOOKUP(Z2258,#REF!,2,FALSE)/VLOOKUP(X2258,#REF!,2,FALSE)</f>
        <v>#REF!</v>
      </c>
      <c r="AB2258" s="174" t="e">
        <f t="shared" si="358"/>
        <v>#REF!</v>
      </c>
      <c r="AC2258" s="174" t="e">
        <f t="shared" si="359"/>
        <v>#REF!</v>
      </c>
      <c r="AD2258" s="175" t="e">
        <f>+#REF!+365*Y2258</f>
        <v>#REF!</v>
      </c>
      <c r="AE2258" s="176" t="e">
        <f t="shared" si="364"/>
        <v>#REF!</v>
      </c>
      <c r="AF2258" s="170" t="e">
        <f>+VLOOKUP(CONCATENATE(TEXT(W2258,"yyyy"),"-",TEXT(W2258,"mm")),#REF!,2,0)</f>
        <v>#REF!</v>
      </c>
      <c r="AG2258" s="177" t="e">
        <f>+(AC2258*(1+'INFLAC PROYECTADA'!$B$8)^(AE2258))/((1+DEMANDADO!AF2258)^(AE2258))</f>
        <v>#REF!</v>
      </c>
      <c r="AH2258" s="169">
        <f>(0.2*VLOOKUP(D2258,'%.'!$A$1:$B$4,2,FALSE))+(0.35*VLOOKUP(E2258,'%.'!$A$1:$B$4,2,FALSE))+(0.1*VLOOKUP(F2258,'%.'!$A$1:$B$4,2,FALSE))+(0.35*VLOOKUP(G2258,'%.'!$A$1:$B$4,2,FALSE))</f>
        <v>0.05</v>
      </c>
      <c r="AI2258" s="128" t="str">
        <f t="shared" si="365"/>
        <v>REMOTA</v>
      </c>
      <c r="AJ2258" s="128" t="str">
        <f t="shared" si="366"/>
        <v>No se registra</v>
      </c>
      <c r="AK2258" s="178">
        <f t="shared" si="367"/>
        <v>0</v>
      </c>
    </row>
    <row r="2259" spans="1:37" ht="30" customHeight="1" x14ac:dyDescent="0.25">
      <c r="A2259" s="115">
        <v>2258</v>
      </c>
      <c r="B2259" s="83" t="s">
        <v>4746</v>
      </c>
      <c r="C2259" s="95" t="s">
        <v>4809</v>
      </c>
      <c r="D2259" s="83" t="s">
        <v>48</v>
      </c>
      <c r="E2259" s="83" t="s">
        <v>48</v>
      </c>
      <c r="F2259" s="83" t="s">
        <v>48</v>
      </c>
      <c r="G2259" s="124" t="s">
        <v>48</v>
      </c>
      <c r="H2259" s="169">
        <f t="shared" si="360"/>
        <v>0.5</v>
      </c>
      <c r="I2259" s="170" t="str">
        <f t="shared" si="361"/>
        <v>MEDIA</v>
      </c>
      <c r="J2259" s="292">
        <v>0</v>
      </c>
      <c r="K2259" s="221">
        <v>0</v>
      </c>
      <c r="L2259" s="83" t="s">
        <v>136</v>
      </c>
      <c r="M2259" s="188"/>
      <c r="N2259" s="188" t="s">
        <v>405</v>
      </c>
      <c r="O2259" s="188" t="s">
        <v>405</v>
      </c>
      <c r="P2259" s="86">
        <v>4</v>
      </c>
      <c r="Q2259" s="86" t="s">
        <v>164</v>
      </c>
      <c r="R2259" s="86">
        <v>1449</v>
      </c>
      <c r="S2259" s="86" t="s">
        <v>4846</v>
      </c>
      <c r="T2259" s="92">
        <v>170967</v>
      </c>
      <c r="U2259" s="83" t="s">
        <v>21</v>
      </c>
      <c r="V2259" s="139" t="s">
        <v>4928</v>
      </c>
      <c r="W2259" s="171">
        <v>44074</v>
      </c>
      <c r="X2259" s="172" t="e">
        <f>+CONCATENATE(TEXT(#REF!,"yyyy"),"-",TEXT(#REF!,"mm"))</f>
        <v>#REF!</v>
      </c>
      <c r="Y2259" s="173" t="str">
        <f t="shared" si="362"/>
        <v>4</v>
      </c>
      <c r="Z2259" s="172" t="str">
        <f t="shared" si="363"/>
        <v>2020-07</v>
      </c>
      <c r="AA2259" s="170" t="e">
        <f>+VLOOKUP(Z2259,#REF!,2,FALSE)/VLOOKUP(X2259,#REF!,2,FALSE)</f>
        <v>#REF!</v>
      </c>
      <c r="AB2259" s="174" t="e">
        <f t="shared" si="358"/>
        <v>#REF!</v>
      </c>
      <c r="AC2259" s="174" t="e">
        <f t="shared" si="359"/>
        <v>#REF!</v>
      </c>
      <c r="AD2259" s="175" t="e">
        <f>+#REF!+365*Y2259</f>
        <v>#REF!</v>
      </c>
      <c r="AE2259" s="176" t="e">
        <f t="shared" si="364"/>
        <v>#REF!</v>
      </c>
      <c r="AF2259" s="170" t="e">
        <f>+VLOOKUP(CONCATENATE(TEXT(W2259,"yyyy"),"-",TEXT(W2259,"mm")),#REF!,2,0)</f>
        <v>#REF!</v>
      </c>
      <c r="AG2259" s="177" t="e">
        <f>+(AC2259*(1+'INFLAC PROYECTADA'!$B$8)^(AE2259))/((1+DEMANDADO!AF2259)^(AE2259))</f>
        <v>#REF!</v>
      </c>
      <c r="AH2259" s="169">
        <f>(0.2*VLOOKUP(D2259,'%.'!$A$1:$B$4,2,FALSE))+(0.35*VLOOKUP(E2259,'%.'!$A$1:$B$4,2,FALSE))+(0.1*VLOOKUP(F2259,'%.'!$A$1:$B$4,2,FALSE))+(0.35*VLOOKUP(G2259,'%.'!$A$1:$B$4,2,FALSE))</f>
        <v>0.5</v>
      </c>
      <c r="AI2259" s="128" t="str">
        <f t="shared" si="365"/>
        <v>MEDIA</v>
      </c>
      <c r="AJ2259" s="128" t="str">
        <f t="shared" si="366"/>
        <v>Cuentas de Orden</v>
      </c>
      <c r="AK2259" s="178" t="e">
        <f t="shared" si="367"/>
        <v>#REF!</v>
      </c>
    </row>
    <row r="2260" spans="1:37" ht="30" customHeight="1" x14ac:dyDescent="0.25">
      <c r="A2260" s="115">
        <v>2259</v>
      </c>
      <c r="B2260" s="87" t="s">
        <v>4720</v>
      </c>
      <c r="C2260" s="95" t="s">
        <v>4810</v>
      </c>
      <c r="D2260" s="83" t="s">
        <v>1</v>
      </c>
      <c r="E2260" s="83" t="s">
        <v>1</v>
      </c>
      <c r="F2260" s="83" t="s">
        <v>1</v>
      </c>
      <c r="G2260" s="124" t="s">
        <v>1</v>
      </c>
      <c r="H2260" s="169">
        <f t="shared" si="360"/>
        <v>0.05</v>
      </c>
      <c r="I2260" s="170" t="str">
        <f t="shared" si="361"/>
        <v>REMOTA</v>
      </c>
      <c r="J2260" s="292">
        <v>57040931</v>
      </c>
      <c r="K2260" s="221">
        <v>0</v>
      </c>
      <c r="L2260" s="83" t="s">
        <v>130</v>
      </c>
      <c r="M2260" s="188"/>
      <c r="N2260" s="188" t="s">
        <v>405</v>
      </c>
      <c r="O2260" s="188" t="s">
        <v>405</v>
      </c>
      <c r="P2260" s="86">
        <v>4</v>
      </c>
      <c r="Q2260" s="86" t="s">
        <v>164</v>
      </c>
      <c r="R2260" s="86">
        <v>1449</v>
      </c>
      <c r="S2260" s="86" t="s">
        <v>4846</v>
      </c>
      <c r="T2260" s="92">
        <v>170967</v>
      </c>
      <c r="U2260" s="83" t="s">
        <v>171</v>
      </c>
      <c r="V2260" s="135" t="s">
        <v>4929</v>
      </c>
      <c r="W2260" s="171">
        <v>44074</v>
      </c>
      <c r="X2260" s="172" t="e">
        <f>+CONCATENATE(TEXT(#REF!,"yyyy"),"-",TEXT(#REF!,"mm"))</f>
        <v>#REF!</v>
      </c>
      <c r="Y2260" s="173" t="str">
        <f t="shared" si="362"/>
        <v>4</v>
      </c>
      <c r="Z2260" s="172" t="str">
        <f t="shared" si="363"/>
        <v>2020-07</v>
      </c>
      <c r="AA2260" s="170" t="e">
        <f>+VLOOKUP(Z2260,#REF!,2,FALSE)/VLOOKUP(X2260,#REF!,2,FALSE)</f>
        <v>#REF!</v>
      </c>
      <c r="AB2260" s="174" t="e">
        <f t="shared" si="358"/>
        <v>#REF!</v>
      </c>
      <c r="AC2260" s="174" t="e">
        <f t="shared" si="359"/>
        <v>#REF!</v>
      </c>
      <c r="AD2260" s="175" t="e">
        <f>+#REF!+365*Y2260</f>
        <v>#REF!</v>
      </c>
      <c r="AE2260" s="176" t="e">
        <f t="shared" si="364"/>
        <v>#REF!</v>
      </c>
      <c r="AF2260" s="170" t="e">
        <f>+VLOOKUP(CONCATENATE(TEXT(W2260,"yyyy"),"-",TEXT(W2260,"mm")),#REF!,2,0)</f>
        <v>#REF!</v>
      </c>
      <c r="AG2260" s="177" t="e">
        <f>+(AC2260*(1+'INFLAC PROYECTADA'!$B$8)^(AE2260))/((1+DEMANDADO!AF2260)^(AE2260))</f>
        <v>#REF!</v>
      </c>
      <c r="AH2260" s="169">
        <f>(0.2*VLOOKUP(D2260,'%.'!$A$1:$B$4,2,FALSE))+(0.35*VLOOKUP(E2260,'%.'!$A$1:$B$4,2,FALSE))+(0.1*VLOOKUP(F2260,'%.'!$A$1:$B$4,2,FALSE))+(0.35*VLOOKUP(G2260,'%.'!$A$1:$B$4,2,FALSE))</f>
        <v>0.05</v>
      </c>
      <c r="AI2260" s="128" t="str">
        <f t="shared" si="365"/>
        <v>REMOTA</v>
      </c>
      <c r="AJ2260" s="128" t="str">
        <f t="shared" si="366"/>
        <v>No se registra</v>
      </c>
      <c r="AK2260" s="178">
        <f t="shared" si="367"/>
        <v>0</v>
      </c>
    </row>
    <row r="2261" spans="1:37" ht="30" customHeight="1" x14ac:dyDescent="0.25">
      <c r="A2261" s="115">
        <v>2260</v>
      </c>
      <c r="B2261" s="87" t="s">
        <v>4777</v>
      </c>
      <c r="C2261" s="95" t="s">
        <v>4811</v>
      </c>
      <c r="D2261" s="83" t="s">
        <v>1</v>
      </c>
      <c r="E2261" s="83" t="s">
        <v>1</v>
      </c>
      <c r="F2261" s="83" t="s">
        <v>1</v>
      </c>
      <c r="G2261" s="124" t="s">
        <v>1</v>
      </c>
      <c r="H2261" s="169">
        <f t="shared" si="360"/>
        <v>0.05</v>
      </c>
      <c r="I2261" s="170" t="str">
        <f t="shared" si="361"/>
        <v>REMOTA</v>
      </c>
      <c r="J2261" s="292">
        <v>82713788</v>
      </c>
      <c r="K2261" s="221">
        <v>0</v>
      </c>
      <c r="L2261" s="83" t="s">
        <v>131</v>
      </c>
      <c r="M2261" s="188"/>
      <c r="N2261" s="188" t="s">
        <v>405</v>
      </c>
      <c r="O2261" s="188" t="s">
        <v>405</v>
      </c>
      <c r="P2261" s="86">
        <v>3</v>
      </c>
      <c r="Q2261" s="86" t="s">
        <v>164</v>
      </c>
      <c r="R2261" s="86">
        <v>1449</v>
      </c>
      <c r="S2261" s="86" t="s">
        <v>4846</v>
      </c>
      <c r="T2261" s="92">
        <v>170967</v>
      </c>
      <c r="U2261" s="83" t="s">
        <v>171</v>
      </c>
      <c r="V2261" s="139" t="s">
        <v>4930</v>
      </c>
      <c r="W2261" s="171">
        <v>44074</v>
      </c>
      <c r="X2261" s="172" t="e">
        <f>+CONCATENATE(TEXT(#REF!,"yyyy"),"-",TEXT(#REF!,"mm"))</f>
        <v>#REF!</v>
      </c>
      <c r="Y2261" s="173" t="str">
        <f t="shared" si="362"/>
        <v>3</v>
      </c>
      <c r="Z2261" s="172" t="str">
        <f t="shared" si="363"/>
        <v>2020-07</v>
      </c>
      <c r="AA2261" s="170" t="e">
        <f>+VLOOKUP(Z2261,#REF!,2,FALSE)/VLOOKUP(X2261,#REF!,2,FALSE)</f>
        <v>#REF!</v>
      </c>
      <c r="AB2261" s="174" t="e">
        <f t="shared" si="358"/>
        <v>#REF!</v>
      </c>
      <c r="AC2261" s="174" t="e">
        <f t="shared" si="359"/>
        <v>#REF!</v>
      </c>
      <c r="AD2261" s="175" t="e">
        <f>+#REF!+365*Y2261</f>
        <v>#REF!</v>
      </c>
      <c r="AE2261" s="176" t="e">
        <f t="shared" si="364"/>
        <v>#REF!</v>
      </c>
      <c r="AF2261" s="170" t="e">
        <f>+VLOOKUP(CONCATENATE(TEXT(W2261,"yyyy"),"-",TEXT(W2261,"mm")),#REF!,2,0)</f>
        <v>#REF!</v>
      </c>
      <c r="AG2261" s="177" t="e">
        <f>+(AC2261*(1+'INFLAC PROYECTADA'!$B$8)^(AE2261))/((1+DEMANDADO!AF2261)^(AE2261))</f>
        <v>#REF!</v>
      </c>
      <c r="AH2261" s="169">
        <f>(0.2*VLOOKUP(D2261,'%.'!$A$1:$B$4,2,FALSE))+(0.35*VLOOKUP(E2261,'%.'!$A$1:$B$4,2,FALSE))+(0.1*VLOOKUP(F2261,'%.'!$A$1:$B$4,2,FALSE))+(0.35*VLOOKUP(G2261,'%.'!$A$1:$B$4,2,FALSE))</f>
        <v>0.05</v>
      </c>
      <c r="AI2261" s="128" t="str">
        <f t="shared" si="365"/>
        <v>REMOTA</v>
      </c>
      <c r="AJ2261" s="128" t="str">
        <f t="shared" si="366"/>
        <v>No se registra</v>
      </c>
      <c r="AK2261" s="178">
        <f t="shared" si="367"/>
        <v>0</v>
      </c>
    </row>
    <row r="2262" spans="1:37" ht="30" customHeight="1" x14ac:dyDescent="0.25">
      <c r="A2262" s="115">
        <v>2261</v>
      </c>
      <c r="B2262" s="83" t="s">
        <v>802</v>
      </c>
      <c r="C2262" s="95" t="s">
        <v>4812</v>
      </c>
      <c r="D2262" s="83" t="s">
        <v>1</v>
      </c>
      <c r="E2262" s="83" t="s">
        <v>1</v>
      </c>
      <c r="F2262" s="83" t="s">
        <v>1</v>
      </c>
      <c r="G2262" s="124" t="s">
        <v>1</v>
      </c>
      <c r="H2262" s="169">
        <f t="shared" si="360"/>
        <v>0.05</v>
      </c>
      <c r="I2262" s="170" t="str">
        <f t="shared" si="361"/>
        <v>REMOTA</v>
      </c>
      <c r="J2262" s="292">
        <v>0</v>
      </c>
      <c r="K2262" s="221">
        <v>0</v>
      </c>
      <c r="L2262" s="83" t="s">
        <v>129</v>
      </c>
      <c r="M2262" s="188"/>
      <c r="N2262" s="188" t="s">
        <v>405</v>
      </c>
      <c r="O2262" s="188" t="s">
        <v>405</v>
      </c>
      <c r="P2262" s="86">
        <v>18</v>
      </c>
      <c r="Q2262" s="86" t="s">
        <v>164</v>
      </c>
      <c r="R2262" s="86">
        <v>1449</v>
      </c>
      <c r="S2262" s="86" t="s">
        <v>4846</v>
      </c>
      <c r="T2262" s="92">
        <v>170967</v>
      </c>
      <c r="U2262" s="83" t="s">
        <v>166</v>
      </c>
      <c r="V2262" s="139" t="s">
        <v>4931</v>
      </c>
      <c r="W2262" s="171">
        <v>44074</v>
      </c>
      <c r="X2262" s="172" t="e">
        <f>+CONCATENATE(TEXT(#REF!,"yyyy"),"-",TEXT(#REF!,"mm"))</f>
        <v>#REF!</v>
      </c>
      <c r="Y2262" s="173" t="str">
        <f t="shared" si="362"/>
        <v>18</v>
      </c>
      <c r="Z2262" s="172" t="str">
        <f t="shared" si="363"/>
        <v>2020-07</v>
      </c>
      <c r="AA2262" s="170" t="e">
        <f>+VLOOKUP(Z2262,#REF!,2,FALSE)/VLOOKUP(X2262,#REF!,2,FALSE)</f>
        <v>#REF!</v>
      </c>
      <c r="AB2262" s="174" t="e">
        <f t="shared" si="358"/>
        <v>#REF!</v>
      </c>
      <c r="AC2262" s="174" t="e">
        <f t="shared" si="359"/>
        <v>#REF!</v>
      </c>
      <c r="AD2262" s="175" t="e">
        <f>+#REF!+365*Y2262</f>
        <v>#REF!</v>
      </c>
      <c r="AE2262" s="176" t="e">
        <f t="shared" si="364"/>
        <v>#REF!</v>
      </c>
      <c r="AF2262" s="170" t="e">
        <f>+VLOOKUP(CONCATENATE(TEXT(W2262,"yyyy"),"-",TEXT(W2262,"mm")),#REF!,2,0)</f>
        <v>#REF!</v>
      </c>
      <c r="AG2262" s="177" t="e">
        <f>+(AC2262*(1+'INFLAC PROYECTADA'!$B$8)^(AE2262))/((1+DEMANDADO!AF2262)^(AE2262))</f>
        <v>#REF!</v>
      </c>
      <c r="AH2262" s="169">
        <f>(0.2*VLOOKUP(D2262,'%.'!$A$1:$B$4,2,FALSE))+(0.35*VLOOKUP(E2262,'%.'!$A$1:$B$4,2,FALSE))+(0.1*VLOOKUP(F2262,'%.'!$A$1:$B$4,2,FALSE))+(0.35*VLOOKUP(G2262,'%.'!$A$1:$B$4,2,FALSE))</f>
        <v>0.05</v>
      </c>
      <c r="AI2262" s="128" t="str">
        <f t="shared" si="365"/>
        <v>REMOTA</v>
      </c>
      <c r="AJ2262" s="128" t="str">
        <f t="shared" si="366"/>
        <v>No se registra</v>
      </c>
      <c r="AK2262" s="178">
        <f t="shared" si="367"/>
        <v>0</v>
      </c>
    </row>
    <row r="2263" spans="1:37" ht="30" customHeight="1" x14ac:dyDescent="0.25">
      <c r="A2263" s="115">
        <v>2262</v>
      </c>
      <c r="B2263" s="83" t="s">
        <v>4813</v>
      </c>
      <c r="C2263" s="95" t="s">
        <v>4814</v>
      </c>
      <c r="D2263" s="83" t="s">
        <v>1</v>
      </c>
      <c r="E2263" s="83" t="s">
        <v>1</v>
      </c>
      <c r="F2263" s="83" t="s">
        <v>1</v>
      </c>
      <c r="G2263" s="124" t="s">
        <v>1</v>
      </c>
      <c r="H2263" s="169">
        <f t="shared" si="360"/>
        <v>0.05</v>
      </c>
      <c r="I2263" s="170" t="str">
        <f t="shared" si="361"/>
        <v>REMOTA</v>
      </c>
      <c r="J2263" s="292">
        <v>79390589</v>
      </c>
      <c r="K2263" s="221">
        <v>0</v>
      </c>
      <c r="L2263" s="83" t="s">
        <v>130</v>
      </c>
      <c r="M2263" s="188"/>
      <c r="N2263" s="188" t="s">
        <v>405</v>
      </c>
      <c r="O2263" s="188" t="s">
        <v>405</v>
      </c>
      <c r="P2263" s="86">
        <v>3</v>
      </c>
      <c r="Q2263" s="86" t="s">
        <v>164</v>
      </c>
      <c r="R2263" s="86">
        <v>1449</v>
      </c>
      <c r="S2263" s="86" t="s">
        <v>4846</v>
      </c>
      <c r="T2263" s="92">
        <v>170967</v>
      </c>
      <c r="U2263" s="83" t="s">
        <v>76</v>
      </c>
      <c r="V2263" s="139" t="s">
        <v>4932</v>
      </c>
      <c r="W2263" s="171">
        <v>44074</v>
      </c>
      <c r="X2263" s="172" t="e">
        <f>+CONCATENATE(TEXT(#REF!,"yyyy"),"-",TEXT(#REF!,"mm"))</f>
        <v>#REF!</v>
      </c>
      <c r="Y2263" s="173" t="str">
        <f t="shared" si="362"/>
        <v>3</v>
      </c>
      <c r="Z2263" s="172" t="str">
        <f t="shared" si="363"/>
        <v>2020-07</v>
      </c>
      <c r="AA2263" s="170" t="e">
        <f>+VLOOKUP(Z2263,#REF!,2,FALSE)/VLOOKUP(X2263,#REF!,2,FALSE)</f>
        <v>#REF!</v>
      </c>
      <c r="AB2263" s="174" t="e">
        <f t="shared" si="358"/>
        <v>#REF!</v>
      </c>
      <c r="AC2263" s="174" t="e">
        <f t="shared" si="359"/>
        <v>#REF!</v>
      </c>
      <c r="AD2263" s="175" t="e">
        <f>+#REF!+365*Y2263</f>
        <v>#REF!</v>
      </c>
      <c r="AE2263" s="176" t="e">
        <f t="shared" si="364"/>
        <v>#REF!</v>
      </c>
      <c r="AF2263" s="170" t="e">
        <f>+VLOOKUP(CONCATENATE(TEXT(W2263,"yyyy"),"-",TEXT(W2263,"mm")),#REF!,2,0)</f>
        <v>#REF!</v>
      </c>
      <c r="AG2263" s="177" t="e">
        <f>+(AC2263*(1+'INFLAC PROYECTADA'!$B$8)^(AE2263))/((1+DEMANDADO!AF2263)^(AE2263))</f>
        <v>#REF!</v>
      </c>
      <c r="AH2263" s="169">
        <f>(0.2*VLOOKUP(D2263,'%.'!$A$1:$B$4,2,FALSE))+(0.35*VLOOKUP(E2263,'%.'!$A$1:$B$4,2,FALSE))+(0.1*VLOOKUP(F2263,'%.'!$A$1:$B$4,2,FALSE))+(0.35*VLOOKUP(G2263,'%.'!$A$1:$B$4,2,FALSE))</f>
        <v>0.05</v>
      </c>
      <c r="AI2263" s="128" t="str">
        <f t="shared" si="365"/>
        <v>REMOTA</v>
      </c>
      <c r="AJ2263" s="128" t="str">
        <f t="shared" si="366"/>
        <v>No se registra</v>
      </c>
      <c r="AK2263" s="178">
        <f t="shared" si="367"/>
        <v>0</v>
      </c>
    </row>
    <row r="2264" spans="1:37" ht="30" customHeight="1" x14ac:dyDescent="0.25">
      <c r="A2264" s="115">
        <v>2263</v>
      </c>
      <c r="B2264" s="87" t="s">
        <v>4789</v>
      </c>
      <c r="C2264" s="126" t="s">
        <v>4815</v>
      </c>
      <c r="D2264" s="83" t="s">
        <v>1</v>
      </c>
      <c r="E2264" s="83" t="s">
        <v>1</v>
      </c>
      <c r="F2264" s="83" t="s">
        <v>1</v>
      </c>
      <c r="G2264" s="124" t="s">
        <v>1</v>
      </c>
      <c r="H2264" s="169">
        <f t="shared" si="360"/>
        <v>0.05</v>
      </c>
      <c r="I2264" s="170" t="str">
        <f t="shared" si="361"/>
        <v>REMOTA</v>
      </c>
      <c r="J2264" s="292">
        <v>19421988</v>
      </c>
      <c r="K2264" s="221">
        <v>0</v>
      </c>
      <c r="L2264" s="83" t="s">
        <v>130</v>
      </c>
      <c r="M2264" s="188"/>
      <c r="N2264" s="188" t="s">
        <v>405</v>
      </c>
      <c r="O2264" s="188" t="s">
        <v>405</v>
      </c>
      <c r="P2264" s="86">
        <v>3</v>
      </c>
      <c r="Q2264" s="86" t="s">
        <v>164</v>
      </c>
      <c r="R2264" s="86">
        <v>1449</v>
      </c>
      <c r="S2264" s="86" t="s">
        <v>4846</v>
      </c>
      <c r="T2264" s="92">
        <v>170967</v>
      </c>
      <c r="U2264" s="83" t="s">
        <v>171</v>
      </c>
      <c r="V2264" s="139" t="s">
        <v>4933</v>
      </c>
      <c r="W2264" s="171">
        <v>44074</v>
      </c>
      <c r="X2264" s="172" t="e">
        <f>+CONCATENATE(TEXT(#REF!,"yyyy"),"-",TEXT(#REF!,"mm"))</f>
        <v>#REF!</v>
      </c>
      <c r="Y2264" s="173" t="str">
        <f t="shared" si="362"/>
        <v>3</v>
      </c>
      <c r="Z2264" s="172" t="str">
        <f t="shared" si="363"/>
        <v>2020-07</v>
      </c>
      <c r="AA2264" s="170" t="e">
        <f>+VLOOKUP(Z2264,#REF!,2,FALSE)/VLOOKUP(X2264,#REF!,2,FALSE)</f>
        <v>#REF!</v>
      </c>
      <c r="AB2264" s="174" t="e">
        <f t="shared" si="358"/>
        <v>#REF!</v>
      </c>
      <c r="AC2264" s="174" t="e">
        <f t="shared" si="359"/>
        <v>#REF!</v>
      </c>
      <c r="AD2264" s="175" t="e">
        <f>+#REF!+365*Y2264</f>
        <v>#REF!</v>
      </c>
      <c r="AE2264" s="176" t="e">
        <f t="shared" si="364"/>
        <v>#REF!</v>
      </c>
      <c r="AF2264" s="170" t="e">
        <f>+VLOOKUP(CONCATENATE(TEXT(W2264,"yyyy"),"-",TEXT(W2264,"mm")),#REF!,2,0)</f>
        <v>#REF!</v>
      </c>
      <c r="AG2264" s="177" t="e">
        <f>+(AC2264*(1+'INFLAC PROYECTADA'!$B$8)^(AE2264))/((1+DEMANDADO!AF2264)^(AE2264))</f>
        <v>#REF!</v>
      </c>
      <c r="AH2264" s="169">
        <f>(0.2*VLOOKUP(D2264,'%.'!$A$1:$B$4,2,FALSE))+(0.35*VLOOKUP(E2264,'%.'!$A$1:$B$4,2,FALSE))+(0.1*VLOOKUP(F2264,'%.'!$A$1:$B$4,2,FALSE))+(0.35*VLOOKUP(G2264,'%.'!$A$1:$B$4,2,FALSE))</f>
        <v>0.05</v>
      </c>
      <c r="AI2264" s="128" t="str">
        <f t="shared" si="365"/>
        <v>REMOTA</v>
      </c>
      <c r="AJ2264" s="128" t="str">
        <f t="shared" si="366"/>
        <v>No se registra</v>
      </c>
      <c r="AK2264" s="178">
        <f t="shared" si="367"/>
        <v>0</v>
      </c>
    </row>
    <row r="2265" spans="1:37" ht="30" customHeight="1" x14ac:dyDescent="0.25">
      <c r="A2265" s="115">
        <v>2264</v>
      </c>
      <c r="B2265" s="87" t="s">
        <v>4762</v>
      </c>
      <c r="C2265" s="95" t="s">
        <v>4816</v>
      </c>
      <c r="D2265" s="83" t="s">
        <v>1</v>
      </c>
      <c r="E2265" s="83" t="s">
        <v>1</v>
      </c>
      <c r="F2265" s="83" t="s">
        <v>1</v>
      </c>
      <c r="G2265" s="124" t="s">
        <v>1</v>
      </c>
      <c r="H2265" s="169">
        <f t="shared" si="360"/>
        <v>0.05</v>
      </c>
      <c r="I2265" s="170" t="str">
        <f t="shared" si="361"/>
        <v>REMOTA</v>
      </c>
      <c r="J2265" s="292">
        <v>16214860</v>
      </c>
      <c r="K2265" s="221">
        <v>0</v>
      </c>
      <c r="L2265" s="83" t="s">
        <v>129</v>
      </c>
      <c r="M2265" s="188"/>
      <c r="N2265" s="188" t="s">
        <v>405</v>
      </c>
      <c r="O2265" s="188" t="s">
        <v>405</v>
      </c>
      <c r="P2265" s="86">
        <v>3</v>
      </c>
      <c r="Q2265" s="86" t="s">
        <v>164</v>
      </c>
      <c r="R2265" s="86">
        <v>1449</v>
      </c>
      <c r="S2265" s="86" t="s">
        <v>4846</v>
      </c>
      <c r="T2265" s="92">
        <v>170967</v>
      </c>
      <c r="U2265" s="83" t="s">
        <v>171</v>
      </c>
      <c r="V2265" s="139" t="s">
        <v>1496</v>
      </c>
      <c r="W2265" s="171">
        <v>44074</v>
      </c>
      <c r="X2265" s="172" t="e">
        <f>+CONCATENATE(TEXT(#REF!,"yyyy"),"-",TEXT(#REF!,"mm"))</f>
        <v>#REF!</v>
      </c>
      <c r="Y2265" s="173" t="str">
        <f t="shared" si="362"/>
        <v>3</v>
      </c>
      <c r="Z2265" s="172" t="str">
        <f t="shared" si="363"/>
        <v>2020-07</v>
      </c>
      <c r="AA2265" s="170" t="e">
        <f>+VLOOKUP(Z2265,#REF!,2,FALSE)/VLOOKUP(X2265,#REF!,2,FALSE)</f>
        <v>#REF!</v>
      </c>
      <c r="AB2265" s="174" t="e">
        <f t="shared" si="358"/>
        <v>#REF!</v>
      </c>
      <c r="AC2265" s="174" t="e">
        <f t="shared" si="359"/>
        <v>#REF!</v>
      </c>
      <c r="AD2265" s="175" t="e">
        <f>+#REF!+365*Y2265</f>
        <v>#REF!</v>
      </c>
      <c r="AE2265" s="176" t="e">
        <f t="shared" si="364"/>
        <v>#REF!</v>
      </c>
      <c r="AF2265" s="170" t="e">
        <f>+VLOOKUP(CONCATENATE(TEXT(W2265,"yyyy"),"-",TEXT(W2265,"mm")),#REF!,2,0)</f>
        <v>#REF!</v>
      </c>
      <c r="AG2265" s="177" t="e">
        <f>+(AC2265*(1+'INFLAC PROYECTADA'!$B$8)^(AE2265))/((1+DEMANDADO!AF2265)^(AE2265))</f>
        <v>#REF!</v>
      </c>
      <c r="AH2265" s="169">
        <f>(0.2*VLOOKUP(D2265,'%.'!$A$1:$B$4,2,FALSE))+(0.35*VLOOKUP(E2265,'%.'!$A$1:$B$4,2,FALSE))+(0.1*VLOOKUP(F2265,'%.'!$A$1:$B$4,2,FALSE))+(0.35*VLOOKUP(G2265,'%.'!$A$1:$B$4,2,FALSE))</f>
        <v>0.05</v>
      </c>
      <c r="AI2265" s="128" t="str">
        <f t="shared" si="365"/>
        <v>REMOTA</v>
      </c>
      <c r="AJ2265" s="128" t="str">
        <f t="shared" si="366"/>
        <v>No se registra</v>
      </c>
      <c r="AK2265" s="178">
        <f t="shared" si="367"/>
        <v>0</v>
      </c>
    </row>
    <row r="2266" spans="1:37" ht="30" customHeight="1" x14ac:dyDescent="0.25">
      <c r="A2266" s="115">
        <v>2265</v>
      </c>
      <c r="B2266" s="83" t="s">
        <v>4817</v>
      </c>
      <c r="C2266" s="95" t="s">
        <v>4818</v>
      </c>
      <c r="D2266" s="83" t="s">
        <v>1</v>
      </c>
      <c r="E2266" s="83" t="s">
        <v>1</v>
      </c>
      <c r="F2266" s="83" t="s">
        <v>1</v>
      </c>
      <c r="G2266" s="124" t="s">
        <v>1</v>
      </c>
      <c r="H2266" s="169">
        <f t="shared" si="360"/>
        <v>0.05</v>
      </c>
      <c r="I2266" s="170" t="str">
        <f t="shared" si="361"/>
        <v>REMOTA</v>
      </c>
      <c r="J2266" s="292">
        <v>39669020</v>
      </c>
      <c r="K2266" s="221">
        <v>0</v>
      </c>
      <c r="L2266" s="83" t="s">
        <v>129</v>
      </c>
      <c r="M2266" s="188"/>
      <c r="N2266" s="188" t="s">
        <v>405</v>
      </c>
      <c r="O2266" s="188" t="s">
        <v>405</v>
      </c>
      <c r="P2266" s="86">
        <v>3</v>
      </c>
      <c r="Q2266" s="86" t="s">
        <v>164</v>
      </c>
      <c r="R2266" s="86">
        <v>1449</v>
      </c>
      <c r="S2266" s="86" t="s">
        <v>4846</v>
      </c>
      <c r="T2266" s="92">
        <v>170967</v>
      </c>
      <c r="U2266" s="83" t="s">
        <v>76</v>
      </c>
      <c r="V2266" s="139" t="s">
        <v>4934</v>
      </c>
      <c r="W2266" s="171">
        <v>44074</v>
      </c>
      <c r="X2266" s="172" t="e">
        <f>+CONCATENATE(TEXT(#REF!,"yyyy"),"-",TEXT(#REF!,"mm"))</f>
        <v>#REF!</v>
      </c>
      <c r="Y2266" s="173" t="str">
        <f t="shared" si="362"/>
        <v>3</v>
      </c>
      <c r="Z2266" s="172" t="str">
        <f t="shared" si="363"/>
        <v>2020-07</v>
      </c>
      <c r="AA2266" s="170" t="e">
        <f>+VLOOKUP(Z2266,#REF!,2,FALSE)/VLOOKUP(X2266,#REF!,2,FALSE)</f>
        <v>#REF!</v>
      </c>
      <c r="AB2266" s="174" t="e">
        <f t="shared" si="358"/>
        <v>#REF!</v>
      </c>
      <c r="AC2266" s="174" t="e">
        <f t="shared" si="359"/>
        <v>#REF!</v>
      </c>
      <c r="AD2266" s="175" t="e">
        <f>+#REF!+365*Y2266</f>
        <v>#REF!</v>
      </c>
      <c r="AE2266" s="176" t="e">
        <f t="shared" si="364"/>
        <v>#REF!</v>
      </c>
      <c r="AF2266" s="170" t="e">
        <f>+VLOOKUP(CONCATENATE(TEXT(W2266,"yyyy"),"-",TEXT(W2266,"mm")),#REF!,2,0)</f>
        <v>#REF!</v>
      </c>
      <c r="AG2266" s="177" t="e">
        <f>+(AC2266*(1+'INFLAC PROYECTADA'!$B$8)^(AE2266))/((1+DEMANDADO!AF2266)^(AE2266))</f>
        <v>#REF!</v>
      </c>
      <c r="AH2266" s="169">
        <f>(0.2*VLOOKUP(D2266,'%.'!$A$1:$B$4,2,FALSE))+(0.35*VLOOKUP(E2266,'%.'!$A$1:$B$4,2,FALSE))+(0.1*VLOOKUP(F2266,'%.'!$A$1:$B$4,2,FALSE))+(0.35*VLOOKUP(G2266,'%.'!$A$1:$B$4,2,FALSE))</f>
        <v>0.05</v>
      </c>
      <c r="AI2266" s="128" t="str">
        <f t="shared" si="365"/>
        <v>REMOTA</v>
      </c>
      <c r="AJ2266" s="128" t="str">
        <f t="shared" si="366"/>
        <v>No se registra</v>
      </c>
      <c r="AK2266" s="178">
        <f t="shared" si="367"/>
        <v>0</v>
      </c>
    </row>
    <row r="2267" spans="1:37" ht="30" customHeight="1" x14ac:dyDescent="0.25">
      <c r="A2267" s="115">
        <v>2266</v>
      </c>
      <c r="B2267" s="83" t="s">
        <v>4725</v>
      </c>
      <c r="C2267" s="95" t="s">
        <v>4819</v>
      </c>
      <c r="D2267" s="83" t="s">
        <v>1</v>
      </c>
      <c r="E2267" s="83" t="s">
        <v>1</v>
      </c>
      <c r="F2267" s="83" t="s">
        <v>1</v>
      </c>
      <c r="G2267" s="124" t="s">
        <v>1</v>
      </c>
      <c r="H2267" s="169">
        <f t="shared" si="360"/>
        <v>0.05</v>
      </c>
      <c r="I2267" s="170" t="str">
        <f t="shared" si="361"/>
        <v>REMOTA</v>
      </c>
      <c r="J2267" s="292">
        <v>26066503</v>
      </c>
      <c r="K2267" s="221">
        <v>0</v>
      </c>
      <c r="L2267" s="83" t="s">
        <v>129</v>
      </c>
      <c r="M2267" s="188"/>
      <c r="N2267" s="188" t="s">
        <v>405</v>
      </c>
      <c r="O2267" s="188" t="s">
        <v>405</v>
      </c>
      <c r="P2267" s="86">
        <v>3</v>
      </c>
      <c r="Q2267" s="86" t="s">
        <v>164</v>
      </c>
      <c r="R2267" s="86">
        <v>1449</v>
      </c>
      <c r="S2267" s="86" t="s">
        <v>4846</v>
      </c>
      <c r="T2267" s="92">
        <v>170967</v>
      </c>
      <c r="U2267" s="83" t="s">
        <v>76</v>
      </c>
      <c r="V2267" s="139" t="s">
        <v>4935</v>
      </c>
      <c r="W2267" s="171">
        <v>44074</v>
      </c>
      <c r="X2267" s="172" t="e">
        <f>+CONCATENATE(TEXT(#REF!,"yyyy"),"-",TEXT(#REF!,"mm"))</f>
        <v>#REF!</v>
      </c>
      <c r="Y2267" s="173" t="str">
        <f t="shared" si="362"/>
        <v>3</v>
      </c>
      <c r="Z2267" s="172" t="str">
        <f t="shared" si="363"/>
        <v>2020-07</v>
      </c>
      <c r="AA2267" s="170" t="e">
        <f>+VLOOKUP(Z2267,#REF!,2,FALSE)/VLOOKUP(X2267,#REF!,2,FALSE)</f>
        <v>#REF!</v>
      </c>
      <c r="AB2267" s="174" t="e">
        <f t="shared" si="358"/>
        <v>#REF!</v>
      </c>
      <c r="AC2267" s="174" t="e">
        <f t="shared" si="359"/>
        <v>#REF!</v>
      </c>
      <c r="AD2267" s="175" t="e">
        <f>+#REF!+365*Y2267</f>
        <v>#REF!</v>
      </c>
      <c r="AE2267" s="176" t="e">
        <f t="shared" si="364"/>
        <v>#REF!</v>
      </c>
      <c r="AF2267" s="170" t="e">
        <f>+VLOOKUP(CONCATENATE(TEXT(W2267,"yyyy"),"-",TEXT(W2267,"mm")),#REF!,2,0)</f>
        <v>#REF!</v>
      </c>
      <c r="AG2267" s="177" t="e">
        <f>+(AC2267*(1+'INFLAC PROYECTADA'!$B$8)^(AE2267))/((1+DEMANDADO!AF2267)^(AE2267))</f>
        <v>#REF!</v>
      </c>
      <c r="AH2267" s="169">
        <f>(0.2*VLOOKUP(D2267,'%.'!$A$1:$B$4,2,FALSE))+(0.35*VLOOKUP(E2267,'%.'!$A$1:$B$4,2,FALSE))+(0.1*VLOOKUP(F2267,'%.'!$A$1:$B$4,2,FALSE))+(0.35*VLOOKUP(G2267,'%.'!$A$1:$B$4,2,FALSE))</f>
        <v>0.05</v>
      </c>
      <c r="AI2267" s="128" t="str">
        <f t="shared" si="365"/>
        <v>REMOTA</v>
      </c>
      <c r="AJ2267" s="128" t="str">
        <f t="shared" si="366"/>
        <v>No se registra</v>
      </c>
      <c r="AK2267" s="178">
        <f t="shared" si="367"/>
        <v>0</v>
      </c>
    </row>
    <row r="2268" spans="1:37" ht="30" customHeight="1" x14ac:dyDescent="0.25">
      <c r="A2268" s="115">
        <v>2267</v>
      </c>
      <c r="B2268" s="87" t="s">
        <v>4692</v>
      </c>
      <c r="C2268" s="95" t="s">
        <v>4820</v>
      </c>
      <c r="D2268" s="83" t="s">
        <v>1</v>
      </c>
      <c r="E2268" s="83" t="s">
        <v>1</v>
      </c>
      <c r="F2268" s="83" t="s">
        <v>1</v>
      </c>
      <c r="G2268" s="124" t="s">
        <v>1</v>
      </c>
      <c r="H2268" s="169">
        <f t="shared" si="360"/>
        <v>0.05</v>
      </c>
      <c r="I2268" s="170" t="str">
        <f t="shared" si="361"/>
        <v>REMOTA</v>
      </c>
      <c r="J2268" s="292">
        <v>16000000</v>
      </c>
      <c r="K2268" s="221">
        <v>0</v>
      </c>
      <c r="L2268" s="83" t="s">
        <v>129</v>
      </c>
      <c r="M2268" s="188"/>
      <c r="N2268" s="188" t="s">
        <v>405</v>
      </c>
      <c r="O2268" s="188" t="s">
        <v>405</v>
      </c>
      <c r="P2268" s="86">
        <v>3</v>
      </c>
      <c r="Q2268" s="86" t="s">
        <v>164</v>
      </c>
      <c r="R2268" s="86">
        <v>1449</v>
      </c>
      <c r="S2268" s="86" t="s">
        <v>4846</v>
      </c>
      <c r="T2268" s="92">
        <v>170967</v>
      </c>
      <c r="U2268" s="83" t="s">
        <v>76</v>
      </c>
      <c r="V2268" s="139" t="s">
        <v>4936</v>
      </c>
      <c r="W2268" s="171">
        <v>44074</v>
      </c>
      <c r="X2268" s="172" t="e">
        <f>+CONCATENATE(TEXT(#REF!,"yyyy"),"-",TEXT(#REF!,"mm"))</f>
        <v>#REF!</v>
      </c>
      <c r="Y2268" s="173" t="str">
        <f t="shared" si="362"/>
        <v>3</v>
      </c>
      <c r="Z2268" s="172" t="str">
        <f t="shared" si="363"/>
        <v>2020-07</v>
      </c>
      <c r="AA2268" s="170" t="e">
        <f>+VLOOKUP(Z2268,#REF!,2,FALSE)/VLOOKUP(X2268,#REF!,2,FALSE)</f>
        <v>#REF!</v>
      </c>
      <c r="AB2268" s="174" t="e">
        <f t="shared" si="358"/>
        <v>#REF!</v>
      </c>
      <c r="AC2268" s="174" t="e">
        <f t="shared" si="359"/>
        <v>#REF!</v>
      </c>
      <c r="AD2268" s="175" t="e">
        <f>+#REF!+365*Y2268</f>
        <v>#REF!</v>
      </c>
      <c r="AE2268" s="176" t="e">
        <f t="shared" si="364"/>
        <v>#REF!</v>
      </c>
      <c r="AF2268" s="170" t="e">
        <f>+VLOOKUP(CONCATENATE(TEXT(W2268,"yyyy"),"-",TEXT(W2268,"mm")),#REF!,2,0)</f>
        <v>#REF!</v>
      </c>
      <c r="AG2268" s="177" t="e">
        <f>+(AC2268*(1+'INFLAC PROYECTADA'!$B$8)^(AE2268))/((1+DEMANDADO!AF2268)^(AE2268))</f>
        <v>#REF!</v>
      </c>
      <c r="AH2268" s="169">
        <f>(0.2*VLOOKUP(D2268,'%.'!$A$1:$B$4,2,FALSE))+(0.35*VLOOKUP(E2268,'%.'!$A$1:$B$4,2,FALSE))+(0.1*VLOOKUP(F2268,'%.'!$A$1:$B$4,2,FALSE))+(0.35*VLOOKUP(G2268,'%.'!$A$1:$B$4,2,FALSE))</f>
        <v>0.05</v>
      </c>
      <c r="AI2268" s="128" t="str">
        <f t="shared" si="365"/>
        <v>REMOTA</v>
      </c>
      <c r="AJ2268" s="128" t="str">
        <f t="shared" si="366"/>
        <v>No se registra</v>
      </c>
      <c r="AK2268" s="178">
        <f t="shared" si="367"/>
        <v>0</v>
      </c>
    </row>
    <row r="2269" spans="1:37" ht="30" customHeight="1" x14ac:dyDescent="0.25">
      <c r="A2269" s="115">
        <v>2268</v>
      </c>
      <c r="B2269" s="87" t="s">
        <v>4821</v>
      </c>
      <c r="C2269" s="95" t="s">
        <v>4822</v>
      </c>
      <c r="D2269" s="83" t="s">
        <v>1</v>
      </c>
      <c r="E2269" s="83" t="s">
        <v>1</v>
      </c>
      <c r="F2269" s="83" t="s">
        <v>1</v>
      </c>
      <c r="G2269" s="124" t="s">
        <v>1</v>
      </c>
      <c r="H2269" s="169">
        <f t="shared" si="360"/>
        <v>0.05</v>
      </c>
      <c r="I2269" s="170" t="str">
        <f t="shared" si="361"/>
        <v>REMOTA</v>
      </c>
      <c r="J2269" s="292">
        <v>16000000</v>
      </c>
      <c r="K2269" s="221">
        <v>0</v>
      </c>
      <c r="L2269" s="83" t="s">
        <v>129</v>
      </c>
      <c r="M2269" s="188"/>
      <c r="N2269" s="188" t="s">
        <v>405</v>
      </c>
      <c r="O2269" s="188" t="s">
        <v>405</v>
      </c>
      <c r="P2269" s="86">
        <v>3</v>
      </c>
      <c r="Q2269" s="86" t="s">
        <v>164</v>
      </c>
      <c r="R2269" s="86">
        <v>1449</v>
      </c>
      <c r="S2269" s="86" t="s">
        <v>4846</v>
      </c>
      <c r="T2269" s="92">
        <v>170967</v>
      </c>
      <c r="U2269" s="83" t="s">
        <v>171</v>
      </c>
      <c r="V2269" s="139" t="s">
        <v>4937</v>
      </c>
      <c r="W2269" s="171">
        <v>44074</v>
      </c>
      <c r="X2269" s="172" t="e">
        <f>+CONCATENATE(TEXT(#REF!,"yyyy"),"-",TEXT(#REF!,"mm"))</f>
        <v>#REF!</v>
      </c>
      <c r="Y2269" s="173" t="str">
        <f t="shared" si="362"/>
        <v>3</v>
      </c>
      <c r="Z2269" s="172" t="str">
        <f t="shared" si="363"/>
        <v>2020-07</v>
      </c>
      <c r="AA2269" s="170" t="e">
        <f>+VLOOKUP(Z2269,#REF!,2,FALSE)/VLOOKUP(X2269,#REF!,2,FALSE)</f>
        <v>#REF!</v>
      </c>
      <c r="AB2269" s="174" t="e">
        <f t="shared" si="358"/>
        <v>#REF!</v>
      </c>
      <c r="AC2269" s="174" t="e">
        <f t="shared" si="359"/>
        <v>#REF!</v>
      </c>
      <c r="AD2269" s="175" t="e">
        <f>+#REF!+365*Y2269</f>
        <v>#REF!</v>
      </c>
      <c r="AE2269" s="176" t="e">
        <f t="shared" si="364"/>
        <v>#REF!</v>
      </c>
      <c r="AF2269" s="170" t="e">
        <f>+VLOOKUP(CONCATENATE(TEXT(W2269,"yyyy"),"-",TEXT(W2269,"mm")),#REF!,2,0)</f>
        <v>#REF!</v>
      </c>
      <c r="AG2269" s="177" t="e">
        <f>+(AC2269*(1+'INFLAC PROYECTADA'!$B$8)^(AE2269))/((1+DEMANDADO!AF2269)^(AE2269))</f>
        <v>#REF!</v>
      </c>
      <c r="AH2269" s="169">
        <f>(0.2*VLOOKUP(D2269,'%.'!$A$1:$B$4,2,FALSE))+(0.35*VLOOKUP(E2269,'%.'!$A$1:$B$4,2,FALSE))+(0.1*VLOOKUP(F2269,'%.'!$A$1:$B$4,2,FALSE))+(0.35*VLOOKUP(G2269,'%.'!$A$1:$B$4,2,FALSE))</f>
        <v>0.05</v>
      </c>
      <c r="AI2269" s="128" t="str">
        <f t="shared" si="365"/>
        <v>REMOTA</v>
      </c>
      <c r="AJ2269" s="128" t="str">
        <f t="shared" si="366"/>
        <v>No se registra</v>
      </c>
      <c r="AK2269" s="178">
        <f t="shared" si="367"/>
        <v>0</v>
      </c>
    </row>
    <row r="2270" spans="1:37" ht="30" customHeight="1" x14ac:dyDescent="0.25">
      <c r="A2270" s="115">
        <v>2269</v>
      </c>
      <c r="B2270" s="87" t="s">
        <v>4823</v>
      </c>
      <c r="C2270" s="95" t="s">
        <v>4824</v>
      </c>
      <c r="D2270" s="83" t="s">
        <v>1</v>
      </c>
      <c r="E2270" s="83" t="s">
        <v>1</v>
      </c>
      <c r="F2270" s="83" t="s">
        <v>1</v>
      </c>
      <c r="G2270" s="124" t="s">
        <v>1</v>
      </c>
      <c r="H2270" s="169">
        <f t="shared" si="360"/>
        <v>0.05</v>
      </c>
      <c r="I2270" s="170" t="str">
        <f t="shared" si="361"/>
        <v>REMOTA</v>
      </c>
      <c r="J2270" s="292">
        <v>5994809</v>
      </c>
      <c r="K2270" s="221">
        <v>0</v>
      </c>
      <c r="L2270" s="83" t="s">
        <v>129</v>
      </c>
      <c r="M2270" s="188"/>
      <c r="N2270" s="188" t="s">
        <v>405</v>
      </c>
      <c r="O2270" s="188" t="s">
        <v>405</v>
      </c>
      <c r="P2270" s="86">
        <v>3</v>
      </c>
      <c r="Q2270" s="86" t="s">
        <v>164</v>
      </c>
      <c r="R2270" s="86">
        <v>1449</v>
      </c>
      <c r="S2270" s="86" t="s">
        <v>4846</v>
      </c>
      <c r="T2270" s="92">
        <v>170967</v>
      </c>
      <c r="U2270" s="83" t="s">
        <v>171</v>
      </c>
      <c r="V2270" s="139" t="s">
        <v>4938</v>
      </c>
      <c r="W2270" s="171">
        <v>44074</v>
      </c>
      <c r="X2270" s="172" t="e">
        <f>+CONCATENATE(TEXT(#REF!,"yyyy"),"-",TEXT(#REF!,"mm"))</f>
        <v>#REF!</v>
      </c>
      <c r="Y2270" s="173" t="str">
        <f t="shared" si="362"/>
        <v>3</v>
      </c>
      <c r="Z2270" s="172" t="str">
        <f t="shared" si="363"/>
        <v>2020-07</v>
      </c>
      <c r="AA2270" s="170" t="e">
        <f>+VLOOKUP(Z2270,#REF!,2,FALSE)/VLOOKUP(X2270,#REF!,2,FALSE)</f>
        <v>#REF!</v>
      </c>
      <c r="AB2270" s="174" t="e">
        <f t="shared" si="358"/>
        <v>#REF!</v>
      </c>
      <c r="AC2270" s="174" t="e">
        <f t="shared" si="359"/>
        <v>#REF!</v>
      </c>
      <c r="AD2270" s="175" t="e">
        <f>+#REF!+365*Y2270</f>
        <v>#REF!</v>
      </c>
      <c r="AE2270" s="176" t="e">
        <f t="shared" si="364"/>
        <v>#REF!</v>
      </c>
      <c r="AF2270" s="170" t="e">
        <f>+VLOOKUP(CONCATENATE(TEXT(W2270,"yyyy"),"-",TEXT(W2270,"mm")),#REF!,2,0)</f>
        <v>#REF!</v>
      </c>
      <c r="AG2270" s="177" t="e">
        <f>+(AC2270*(1+'INFLAC PROYECTADA'!$B$8)^(AE2270))/((1+DEMANDADO!AF2270)^(AE2270))</f>
        <v>#REF!</v>
      </c>
      <c r="AH2270" s="169">
        <f>(0.2*VLOOKUP(D2270,'%.'!$A$1:$B$4,2,FALSE))+(0.35*VLOOKUP(E2270,'%.'!$A$1:$B$4,2,FALSE))+(0.1*VLOOKUP(F2270,'%.'!$A$1:$B$4,2,FALSE))+(0.35*VLOOKUP(G2270,'%.'!$A$1:$B$4,2,FALSE))</f>
        <v>0.05</v>
      </c>
      <c r="AI2270" s="128" t="str">
        <f t="shared" si="365"/>
        <v>REMOTA</v>
      </c>
      <c r="AJ2270" s="128" t="str">
        <f t="shared" si="366"/>
        <v>No se registra</v>
      </c>
      <c r="AK2270" s="178">
        <f t="shared" si="367"/>
        <v>0</v>
      </c>
    </row>
    <row r="2271" spans="1:37" ht="30" customHeight="1" x14ac:dyDescent="0.25">
      <c r="A2271" s="115">
        <v>2270</v>
      </c>
      <c r="B2271" s="87" t="s">
        <v>4823</v>
      </c>
      <c r="C2271" s="95" t="s">
        <v>4825</v>
      </c>
      <c r="D2271" s="83" t="s">
        <v>1</v>
      </c>
      <c r="E2271" s="83" t="s">
        <v>1</v>
      </c>
      <c r="F2271" s="83" t="s">
        <v>1</v>
      </c>
      <c r="G2271" s="124" t="s">
        <v>1</v>
      </c>
      <c r="H2271" s="169">
        <f t="shared" si="360"/>
        <v>0.05</v>
      </c>
      <c r="I2271" s="170" t="str">
        <f t="shared" si="361"/>
        <v>REMOTA</v>
      </c>
      <c r="J2271" s="292">
        <v>18858225</v>
      </c>
      <c r="K2271" s="221">
        <v>0</v>
      </c>
      <c r="L2271" s="83" t="s">
        <v>129</v>
      </c>
      <c r="M2271" s="188"/>
      <c r="N2271" s="188" t="s">
        <v>405</v>
      </c>
      <c r="O2271" s="188" t="s">
        <v>405</v>
      </c>
      <c r="P2271" s="86">
        <v>3</v>
      </c>
      <c r="Q2271" s="86" t="s">
        <v>164</v>
      </c>
      <c r="R2271" s="86">
        <v>1449</v>
      </c>
      <c r="S2271" s="86" t="s">
        <v>4846</v>
      </c>
      <c r="T2271" s="92">
        <v>170967</v>
      </c>
      <c r="U2271" s="83" t="s">
        <v>76</v>
      </c>
      <c r="V2271" s="139" t="s">
        <v>4939</v>
      </c>
      <c r="W2271" s="171">
        <v>44074</v>
      </c>
      <c r="X2271" s="172" t="e">
        <f>+CONCATENATE(TEXT(#REF!,"yyyy"),"-",TEXT(#REF!,"mm"))</f>
        <v>#REF!</v>
      </c>
      <c r="Y2271" s="173" t="str">
        <f t="shared" si="362"/>
        <v>3</v>
      </c>
      <c r="Z2271" s="172" t="str">
        <f t="shared" si="363"/>
        <v>2020-07</v>
      </c>
      <c r="AA2271" s="170" t="e">
        <f>+VLOOKUP(Z2271,#REF!,2,FALSE)/VLOOKUP(X2271,#REF!,2,FALSE)</f>
        <v>#REF!</v>
      </c>
      <c r="AB2271" s="174" t="e">
        <f t="shared" si="358"/>
        <v>#REF!</v>
      </c>
      <c r="AC2271" s="174" t="e">
        <f t="shared" si="359"/>
        <v>#REF!</v>
      </c>
      <c r="AD2271" s="175" t="e">
        <f>+#REF!+365*Y2271</f>
        <v>#REF!</v>
      </c>
      <c r="AE2271" s="176" t="e">
        <f t="shared" si="364"/>
        <v>#REF!</v>
      </c>
      <c r="AF2271" s="170" t="e">
        <f>+VLOOKUP(CONCATENATE(TEXT(W2271,"yyyy"),"-",TEXT(W2271,"mm")),#REF!,2,0)</f>
        <v>#REF!</v>
      </c>
      <c r="AG2271" s="177" t="e">
        <f>+(AC2271*(1+'INFLAC PROYECTADA'!$B$8)^(AE2271))/((1+DEMANDADO!AF2271)^(AE2271))</f>
        <v>#REF!</v>
      </c>
      <c r="AH2271" s="169">
        <f>(0.2*VLOOKUP(D2271,'%.'!$A$1:$B$4,2,FALSE))+(0.35*VLOOKUP(E2271,'%.'!$A$1:$B$4,2,FALSE))+(0.1*VLOOKUP(F2271,'%.'!$A$1:$B$4,2,FALSE))+(0.35*VLOOKUP(G2271,'%.'!$A$1:$B$4,2,FALSE))</f>
        <v>0.05</v>
      </c>
      <c r="AI2271" s="128" t="str">
        <f t="shared" si="365"/>
        <v>REMOTA</v>
      </c>
      <c r="AJ2271" s="128" t="str">
        <f t="shared" si="366"/>
        <v>No se registra</v>
      </c>
      <c r="AK2271" s="178">
        <f t="shared" si="367"/>
        <v>0</v>
      </c>
    </row>
    <row r="2272" spans="1:37" ht="30" customHeight="1" x14ac:dyDescent="0.25">
      <c r="A2272" s="115">
        <v>2271</v>
      </c>
      <c r="B2272" s="83" t="s">
        <v>4826</v>
      </c>
      <c r="C2272" s="95" t="s">
        <v>3782</v>
      </c>
      <c r="D2272" s="83" t="s">
        <v>1</v>
      </c>
      <c r="E2272" s="83" t="s">
        <v>1</v>
      </c>
      <c r="F2272" s="83" t="s">
        <v>1</v>
      </c>
      <c r="G2272" s="124" t="s">
        <v>1</v>
      </c>
      <c r="H2272" s="169">
        <f t="shared" si="360"/>
        <v>0.05</v>
      </c>
      <c r="I2272" s="170" t="str">
        <f t="shared" si="361"/>
        <v>REMOTA</v>
      </c>
      <c r="J2272" s="292">
        <v>88872819</v>
      </c>
      <c r="K2272" s="221">
        <v>1</v>
      </c>
      <c r="L2272" s="83" t="s">
        <v>129</v>
      </c>
      <c r="M2272" s="188"/>
      <c r="N2272" s="87" t="s">
        <v>405</v>
      </c>
      <c r="O2272" s="188" t="s">
        <v>405</v>
      </c>
      <c r="P2272" s="86">
        <v>5</v>
      </c>
      <c r="Q2272" s="86" t="s">
        <v>164</v>
      </c>
      <c r="R2272" s="86">
        <v>1449</v>
      </c>
      <c r="S2272" s="86" t="s">
        <v>4846</v>
      </c>
      <c r="T2272" s="92">
        <v>170967</v>
      </c>
      <c r="U2272" s="83" t="s">
        <v>76</v>
      </c>
      <c r="V2272" s="139" t="s">
        <v>4940</v>
      </c>
      <c r="W2272" s="171">
        <v>44074</v>
      </c>
      <c r="X2272" s="172" t="e">
        <f>+CONCATENATE(TEXT(#REF!,"yyyy"),"-",TEXT(#REF!,"mm"))</f>
        <v>#REF!</v>
      </c>
      <c r="Y2272" s="173" t="str">
        <f t="shared" si="362"/>
        <v>5</v>
      </c>
      <c r="Z2272" s="172" t="str">
        <f t="shared" si="363"/>
        <v>2020-07</v>
      </c>
      <c r="AA2272" s="170" t="e">
        <f>+VLOOKUP(Z2272,#REF!,2,FALSE)/VLOOKUP(X2272,#REF!,2,FALSE)</f>
        <v>#REF!</v>
      </c>
      <c r="AB2272" s="174" t="e">
        <f t="shared" si="358"/>
        <v>#REF!</v>
      </c>
      <c r="AC2272" s="174" t="e">
        <f t="shared" si="359"/>
        <v>#REF!</v>
      </c>
      <c r="AD2272" s="175" t="e">
        <f>+#REF!+365*Y2272</f>
        <v>#REF!</v>
      </c>
      <c r="AE2272" s="176" t="e">
        <f t="shared" si="364"/>
        <v>#REF!</v>
      </c>
      <c r="AF2272" s="170" t="e">
        <f>+VLOOKUP(CONCATENATE(TEXT(W2272,"yyyy"),"-",TEXT(W2272,"mm")),#REF!,2,0)</f>
        <v>#REF!</v>
      </c>
      <c r="AG2272" s="177" t="e">
        <f>+(AC2272*(1+'INFLAC PROYECTADA'!$B$8)^(AE2272))/((1+DEMANDADO!AF2272)^(AE2272))</f>
        <v>#REF!</v>
      </c>
      <c r="AH2272" s="169">
        <f>(0.2*VLOOKUP(D2272,'%.'!$A$1:$B$4,2,FALSE))+(0.35*VLOOKUP(E2272,'%.'!$A$1:$B$4,2,FALSE))+(0.1*VLOOKUP(F2272,'%.'!$A$1:$B$4,2,FALSE))+(0.35*VLOOKUP(G2272,'%.'!$A$1:$B$4,2,FALSE))</f>
        <v>0.05</v>
      </c>
      <c r="AI2272" s="128" t="str">
        <f t="shared" si="365"/>
        <v>REMOTA</v>
      </c>
      <c r="AJ2272" s="128" t="str">
        <f t="shared" si="366"/>
        <v>No se registra</v>
      </c>
      <c r="AK2272" s="178">
        <f t="shared" si="367"/>
        <v>0</v>
      </c>
    </row>
    <row r="2273" spans="1:37" ht="30" customHeight="1" x14ac:dyDescent="0.25">
      <c r="A2273" s="115">
        <v>2272</v>
      </c>
      <c r="B2273" s="87" t="s">
        <v>4789</v>
      </c>
      <c r="C2273" s="95" t="s">
        <v>4827</v>
      </c>
      <c r="D2273" s="83" t="s">
        <v>1</v>
      </c>
      <c r="E2273" s="83" t="s">
        <v>1</v>
      </c>
      <c r="F2273" s="83" t="s">
        <v>1</v>
      </c>
      <c r="G2273" s="124" t="s">
        <v>1</v>
      </c>
      <c r="H2273" s="169">
        <f t="shared" si="360"/>
        <v>0.05</v>
      </c>
      <c r="I2273" s="170" t="str">
        <f t="shared" si="361"/>
        <v>REMOTA</v>
      </c>
      <c r="J2273" s="292">
        <v>3998147</v>
      </c>
      <c r="K2273" s="221">
        <v>0</v>
      </c>
      <c r="L2273" s="83" t="s">
        <v>129</v>
      </c>
      <c r="M2273" s="188"/>
      <c r="N2273" s="87" t="s">
        <v>405</v>
      </c>
      <c r="O2273" s="188" t="s">
        <v>405</v>
      </c>
      <c r="P2273" s="86">
        <v>3</v>
      </c>
      <c r="Q2273" s="86" t="s">
        <v>164</v>
      </c>
      <c r="R2273" s="86">
        <v>1449</v>
      </c>
      <c r="S2273" s="86" t="s">
        <v>4846</v>
      </c>
      <c r="T2273" s="92">
        <v>170967</v>
      </c>
      <c r="U2273" s="83" t="s">
        <v>173</v>
      </c>
      <c r="V2273" s="139" t="s">
        <v>4941</v>
      </c>
      <c r="W2273" s="171">
        <v>44074</v>
      </c>
      <c r="X2273" s="172" t="e">
        <f>+CONCATENATE(TEXT(#REF!,"yyyy"),"-",TEXT(#REF!,"mm"))</f>
        <v>#REF!</v>
      </c>
      <c r="Y2273" s="173" t="str">
        <f t="shared" si="362"/>
        <v>3</v>
      </c>
      <c r="Z2273" s="172" t="str">
        <f t="shared" si="363"/>
        <v>2020-07</v>
      </c>
      <c r="AA2273" s="170" t="e">
        <f>+VLOOKUP(Z2273,#REF!,2,FALSE)/VLOOKUP(X2273,#REF!,2,FALSE)</f>
        <v>#REF!</v>
      </c>
      <c r="AB2273" s="174" t="e">
        <f t="shared" si="358"/>
        <v>#REF!</v>
      </c>
      <c r="AC2273" s="174" t="e">
        <f t="shared" si="359"/>
        <v>#REF!</v>
      </c>
      <c r="AD2273" s="175" t="e">
        <f>+#REF!+365*Y2273</f>
        <v>#REF!</v>
      </c>
      <c r="AE2273" s="176" t="e">
        <f t="shared" si="364"/>
        <v>#REF!</v>
      </c>
      <c r="AF2273" s="170" t="e">
        <f>+VLOOKUP(CONCATENATE(TEXT(W2273,"yyyy"),"-",TEXT(W2273,"mm")),#REF!,2,0)</f>
        <v>#REF!</v>
      </c>
      <c r="AG2273" s="177" t="e">
        <f>+(AC2273*(1+'INFLAC PROYECTADA'!$B$8)^(AE2273))/((1+DEMANDADO!AF2273)^(AE2273))</f>
        <v>#REF!</v>
      </c>
      <c r="AH2273" s="169">
        <f>(0.2*VLOOKUP(D2273,'%.'!$A$1:$B$4,2,FALSE))+(0.35*VLOOKUP(E2273,'%.'!$A$1:$B$4,2,FALSE))+(0.1*VLOOKUP(F2273,'%.'!$A$1:$B$4,2,FALSE))+(0.35*VLOOKUP(G2273,'%.'!$A$1:$B$4,2,FALSE))</f>
        <v>0.05</v>
      </c>
      <c r="AI2273" s="128" t="str">
        <f t="shared" si="365"/>
        <v>REMOTA</v>
      </c>
      <c r="AJ2273" s="128" t="str">
        <f t="shared" si="366"/>
        <v>No se registra</v>
      </c>
      <c r="AK2273" s="178">
        <f t="shared" si="367"/>
        <v>0</v>
      </c>
    </row>
    <row r="2274" spans="1:37" ht="30" customHeight="1" x14ac:dyDescent="0.25">
      <c r="A2274" s="115">
        <v>2273</v>
      </c>
      <c r="B2274" s="83" t="s">
        <v>4826</v>
      </c>
      <c r="C2274" s="95" t="s">
        <v>4828</v>
      </c>
      <c r="D2274" s="83" t="s">
        <v>1</v>
      </c>
      <c r="E2274" s="83" t="s">
        <v>1</v>
      </c>
      <c r="F2274" s="83" t="s">
        <v>1</v>
      </c>
      <c r="G2274" s="124" t="s">
        <v>1</v>
      </c>
      <c r="H2274" s="169">
        <f t="shared" si="360"/>
        <v>0.05</v>
      </c>
      <c r="I2274" s="170" t="str">
        <f t="shared" si="361"/>
        <v>REMOTA</v>
      </c>
      <c r="J2274" s="292">
        <v>97495196</v>
      </c>
      <c r="K2274" s="221">
        <v>0</v>
      </c>
      <c r="L2274" s="83" t="s">
        <v>129</v>
      </c>
      <c r="M2274" s="188"/>
      <c r="N2274" s="87" t="s">
        <v>405</v>
      </c>
      <c r="O2274" s="188" t="s">
        <v>405</v>
      </c>
      <c r="P2274" s="86">
        <v>3</v>
      </c>
      <c r="Q2274" s="86" t="s">
        <v>164</v>
      </c>
      <c r="R2274" s="86">
        <v>1449</v>
      </c>
      <c r="S2274" s="86" t="s">
        <v>4846</v>
      </c>
      <c r="T2274" s="92">
        <v>170967</v>
      </c>
      <c r="U2274" s="83" t="s">
        <v>171</v>
      </c>
      <c r="V2274" s="139" t="s">
        <v>4942</v>
      </c>
      <c r="W2274" s="171">
        <v>44074</v>
      </c>
      <c r="X2274" s="172" t="e">
        <f>+CONCATENATE(TEXT(#REF!,"yyyy"),"-",TEXT(#REF!,"mm"))</f>
        <v>#REF!</v>
      </c>
      <c r="Y2274" s="173" t="str">
        <f t="shared" si="362"/>
        <v>3</v>
      </c>
      <c r="Z2274" s="172" t="str">
        <f t="shared" si="363"/>
        <v>2020-07</v>
      </c>
      <c r="AA2274" s="170" t="e">
        <f>+VLOOKUP(Z2274,#REF!,2,FALSE)/VLOOKUP(X2274,#REF!,2,FALSE)</f>
        <v>#REF!</v>
      </c>
      <c r="AB2274" s="174" t="e">
        <f t="shared" si="358"/>
        <v>#REF!</v>
      </c>
      <c r="AC2274" s="174" t="e">
        <f t="shared" si="359"/>
        <v>#REF!</v>
      </c>
      <c r="AD2274" s="175" t="e">
        <f>+#REF!+365*Y2274</f>
        <v>#REF!</v>
      </c>
      <c r="AE2274" s="176" t="e">
        <f t="shared" si="364"/>
        <v>#REF!</v>
      </c>
      <c r="AF2274" s="170" t="e">
        <f>+VLOOKUP(CONCATENATE(TEXT(W2274,"yyyy"),"-",TEXT(W2274,"mm")),#REF!,2,0)</f>
        <v>#REF!</v>
      </c>
      <c r="AG2274" s="177" t="e">
        <f>+(AC2274*(1+'INFLAC PROYECTADA'!$B$8)^(AE2274))/((1+DEMANDADO!AF2274)^(AE2274))</f>
        <v>#REF!</v>
      </c>
      <c r="AH2274" s="169">
        <f>(0.2*VLOOKUP(D2274,'%.'!$A$1:$B$4,2,FALSE))+(0.35*VLOOKUP(E2274,'%.'!$A$1:$B$4,2,FALSE))+(0.1*VLOOKUP(F2274,'%.'!$A$1:$B$4,2,FALSE))+(0.35*VLOOKUP(G2274,'%.'!$A$1:$B$4,2,FALSE))</f>
        <v>0.05</v>
      </c>
      <c r="AI2274" s="128" t="str">
        <f t="shared" si="365"/>
        <v>REMOTA</v>
      </c>
      <c r="AJ2274" s="128" t="str">
        <f t="shared" si="366"/>
        <v>No se registra</v>
      </c>
      <c r="AK2274" s="178">
        <f t="shared" si="367"/>
        <v>0</v>
      </c>
    </row>
    <row r="2275" spans="1:37" ht="30" customHeight="1" x14ac:dyDescent="0.25">
      <c r="A2275" s="115">
        <v>2274</v>
      </c>
      <c r="B2275" s="87" t="s">
        <v>4829</v>
      </c>
      <c r="C2275" s="95" t="s">
        <v>4830</v>
      </c>
      <c r="D2275" s="83" t="s">
        <v>48</v>
      </c>
      <c r="E2275" s="83" t="s">
        <v>48</v>
      </c>
      <c r="F2275" s="83" t="s">
        <v>48</v>
      </c>
      <c r="G2275" s="124" t="s">
        <v>48</v>
      </c>
      <c r="H2275" s="169">
        <f t="shared" si="360"/>
        <v>0.5</v>
      </c>
      <c r="I2275" s="170" t="str">
        <f t="shared" si="361"/>
        <v>MEDIA</v>
      </c>
      <c r="J2275" s="292">
        <v>15405185</v>
      </c>
      <c r="K2275" s="221">
        <v>0</v>
      </c>
      <c r="L2275" s="83" t="s">
        <v>129</v>
      </c>
      <c r="M2275" s="188"/>
      <c r="N2275" s="188" t="s">
        <v>405</v>
      </c>
      <c r="O2275" s="188" t="s">
        <v>405</v>
      </c>
      <c r="P2275" s="86">
        <v>3</v>
      </c>
      <c r="Q2275" s="86" t="s">
        <v>164</v>
      </c>
      <c r="R2275" s="86">
        <v>1449</v>
      </c>
      <c r="S2275" s="86" t="s">
        <v>4846</v>
      </c>
      <c r="T2275" s="92">
        <v>170967</v>
      </c>
      <c r="U2275" s="83" t="s">
        <v>173</v>
      </c>
      <c r="V2275" s="251" t="s">
        <v>4955</v>
      </c>
      <c r="W2275" s="171">
        <v>44074</v>
      </c>
      <c r="X2275" s="172" t="e">
        <f>+CONCATENATE(TEXT(#REF!,"yyyy"),"-",TEXT(#REF!,"mm"))</f>
        <v>#REF!</v>
      </c>
      <c r="Y2275" s="173" t="str">
        <f t="shared" si="362"/>
        <v>3</v>
      </c>
      <c r="Z2275" s="172" t="str">
        <f t="shared" si="363"/>
        <v>2020-07</v>
      </c>
      <c r="AA2275" s="170" t="e">
        <f>+VLOOKUP(Z2275,#REF!,2,FALSE)/VLOOKUP(X2275,#REF!,2,FALSE)</f>
        <v>#REF!</v>
      </c>
      <c r="AB2275" s="174" t="e">
        <f t="shared" si="358"/>
        <v>#REF!</v>
      </c>
      <c r="AC2275" s="174" t="e">
        <f t="shared" si="359"/>
        <v>#REF!</v>
      </c>
      <c r="AD2275" s="175" t="e">
        <f>+#REF!+365*Y2275</f>
        <v>#REF!</v>
      </c>
      <c r="AE2275" s="176" t="e">
        <f t="shared" si="364"/>
        <v>#REF!</v>
      </c>
      <c r="AF2275" s="170" t="e">
        <f>+VLOOKUP(CONCATENATE(TEXT(W2275,"yyyy"),"-",TEXT(W2275,"mm")),#REF!,2,0)</f>
        <v>#REF!</v>
      </c>
      <c r="AG2275" s="177" t="e">
        <f>+(AC2275*(1+'INFLAC PROYECTADA'!$B$8)^(AE2275))/((1+DEMANDADO!AF2275)^(AE2275))</f>
        <v>#REF!</v>
      </c>
      <c r="AH2275" s="169">
        <f>(0.2*VLOOKUP(D2275,'%.'!$A$1:$B$4,2,FALSE))+(0.35*VLOOKUP(E2275,'%.'!$A$1:$B$4,2,FALSE))+(0.1*VLOOKUP(F2275,'%.'!$A$1:$B$4,2,FALSE))+(0.35*VLOOKUP(G2275,'%.'!$A$1:$B$4,2,FALSE))</f>
        <v>0.5</v>
      </c>
      <c r="AI2275" s="128" t="str">
        <f t="shared" si="365"/>
        <v>MEDIA</v>
      </c>
      <c r="AJ2275" s="128" t="str">
        <f t="shared" si="366"/>
        <v>Cuentas de Orden</v>
      </c>
      <c r="AK2275" s="178" t="e">
        <f t="shared" si="367"/>
        <v>#REF!</v>
      </c>
    </row>
    <row r="2276" spans="1:37" ht="30" customHeight="1" x14ac:dyDescent="0.25">
      <c r="A2276" s="115">
        <v>2275</v>
      </c>
      <c r="B2276" s="87" t="s">
        <v>4831</v>
      </c>
      <c r="C2276" s="95" t="s">
        <v>4832</v>
      </c>
      <c r="D2276" s="83" t="s">
        <v>48</v>
      </c>
      <c r="E2276" s="83" t="s">
        <v>48</v>
      </c>
      <c r="F2276" s="83" t="s">
        <v>48</v>
      </c>
      <c r="G2276" s="124" t="s">
        <v>48</v>
      </c>
      <c r="H2276" s="169">
        <f t="shared" si="360"/>
        <v>0.5</v>
      </c>
      <c r="I2276" s="170" t="str">
        <f t="shared" si="361"/>
        <v>MEDIA</v>
      </c>
      <c r="J2276" s="292">
        <v>82211600</v>
      </c>
      <c r="K2276" s="221">
        <v>0</v>
      </c>
      <c r="L2276" s="83" t="s">
        <v>129</v>
      </c>
      <c r="M2276" s="188"/>
      <c r="N2276" s="87" t="s">
        <v>405</v>
      </c>
      <c r="O2276" s="188" t="s">
        <v>405</v>
      </c>
      <c r="P2276" s="86">
        <v>4</v>
      </c>
      <c r="Q2276" s="86" t="s">
        <v>164</v>
      </c>
      <c r="R2276" s="86">
        <v>1449</v>
      </c>
      <c r="S2276" s="86" t="s">
        <v>4846</v>
      </c>
      <c r="T2276" s="92">
        <v>170967</v>
      </c>
      <c r="U2276" s="83" t="s">
        <v>21</v>
      </c>
      <c r="V2276" s="139" t="s">
        <v>4943</v>
      </c>
      <c r="W2276" s="171">
        <v>44074</v>
      </c>
      <c r="X2276" s="172" t="e">
        <f>+CONCATENATE(TEXT(#REF!,"yyyy"),"-",TEXT(#REF!,"mm"))</f>
        <v>#REF!</v>
      </c>
      <c r="Y2276" s="173" t="str">
        <f t="shared" si="362"/>
        <v>4</v>
      </c>
      <c r="Z2276" s="172" t="str">
        <f t="shared" si="363"/>
        <v>2020-07</v>
      </c>
      <c r="AA2276" s="170" t="e">
        <f>+VLOOKUP(Z2276,#REF!,2,FALSE)/VLOOKUP(X2276,#REF!,2,FALSE)</f>
        <v>#REF!</v>
      </c>
      <c r="AB2276" s="174" t="e">
        <f t="shared" si="358"/>
        <v>#REF!</v>
      </c>
      <c r="AC2276" s="174" t="e">
        <f t="shared" si="359"/>
        <v>#REF!</v>
      </c>
      <c r="AD2276" s="175" t="e">
        <f>+#REF!+365*Y2276</f>
        <v>#REF!</v>
      </c>
      <c r="AE2276" s="176" t="e">
        <f t="shared" si="364"/>
        <v>#REF!</v>
      </c>
      <c r="AF2276" s="170" t="e">
        <f>+VLOOKUP(CONCATENATE(TEXT(W2276,"yyyy"),"-",TEXT(W2276,"mm")),#REF!,2,0)</f>
        <v>#REF!</v>
      </c>
      <c r="AG2276" s="177" t="e">
        <f>+(AC2276*(1+'INFLAC PROYECTADA'!$B$8)^(AE2276))/((1+DEMANDADO!AF2276)^(AE2276))</f>
        <v>#REF!</v>
      </c>
      <c r="AH2276" s="169">
        <f>(0.2*VLOOKUP(D2276,'%.'!$A$1:$B$4,2,FALSE))+(0.35*VLOOKUP(E2276,'%.'!$A$1:$B$4,2,FALSE))+(0.1*VLOOKUP(F2276,'%.'!$A$1:$B$4,2,FALSE))+(0.35*VLOOKUP(G2276,'%.'!$A$1:$B$4,2,FALSE))</f>
        <v>0.5</v>
      </c>
      <c r="AI2276" s="128" t="str">
        <f t="shared" si="365"/>
        <v>MEDIA</v>
      </c>
      <c r="AJ2276" s="128" t="str">
        <f t="shared" si="366"/>
        <v>Cuentas de Orden</v>
      </c>
      <c r="AK2276" s="178" t="e">
        <f t="shared" si="367"/>
        <v>#REF!</v>
      </c>
    </row>
    <row r="2277" spans="1:37" ht="30" customHeight="1" x14ac:dyDescent="0.25">
      <c r="A2277" s="115">
        <v>2276</v>
      </c>
      <c r="B2277" s="87" t="s">
        <v>4686</v>
      </c>
      <c r="C2277" s="95" t="s">
        <v>4833</v>
      </c>
      <c r="D2277" s="83" t="s">
        <v>48</v>
      </c>
      <c r="E2277" s="83" t="s">
        <v>48</v>
      </c>
      <c r="F2277" s="83" t="s">
        <v>0</v>
      </c>
      <c r="G2277" s="124" t="s">
        <v>48</v>
      </c>
      <c r="H2277" s="169">
        <f t="shared" si="360"/>
        <v>0.55000000000000004</v>
      </c>
      <c r="I2277" s="170" t="str">
        <f t="shared" si="361"/>
        <v>ALTA</v>
      </c>
      <c r="J2277" s="292">
        <v>749505555</v>
      </c>
      <c r="K2277" s="221">
        <v>0</v>
      </c>
      <c r="L2277" s="83" t="s">
        <v>129</v>
      </c>
      <c r="M2277" s="188"/>
      <c r="N2277" s="188" t="s">
        <v>405</v>
      </c>
      <c r="O2277" s="188" t="s">
        <v>405</v>
      </c>
      <c r="P2277" s="86">
        <v>7</v>
      </c>
      <c r="Q2277" s="86" t="s">
        <v>164</v>
      </c>
      <c r="R2277" s="86">
        <v>1449</v>
      </c>
      <c r="S2277" s="86" t="s">
        <v>4846</v>
      </c>
      <c r="T2277" s="92">
        <v>170967</v>
      </c>
      <c r="U2277" s="83" t="s">
        <v>182</v>
      </c>
      <c r="V2277" s="139" t="s">
        <v>4944</v>
      </c>
      <c r="W2277" s="171">
        <v>44074</v>
      </c>
      <c r="X2277" s="172" t="e">
        <f>+CONCATENATE(TEXT(#REF!,"yyyy"),"-",TEXT(#REF!,"mm"))</f>
        <v>#REF!</v>
      </c>
      <c r="Y2277" s="173" t="str">
        <f t="shared" si="362"/>
        <v>7</v>
      </c>
      <c r="Z2277" s="172" t="str">
        <f t="shared" si="363"/>
        <v>2020-07</v>
      </c>
      <c r="AA2277" s="170" t="e">
        <f>+VLOOKUP(Z2277,#REF!,2,FALSE)/VLOOKUP(X2277,#REF!,2,FALSE)</f>
        <v>#REF!</v>
      </c>
      <c r="AB2277" s="174" t="e">
        <f t="shared" si="358"/>
        <v>#REF!</v>
      </c>
      <c r="AC2277" s="174" t="e">
        <f t="shared" si="359"/>
        <v>#REF!</v>
      </c>
      <c r="AD2277" s="175" t="e">
        <f>+#REF!+365*Y2277</f>
        <v>#REF!</v>
      </c>
      <c r="AE2277" s="176" t="e">
        <f t="shared" si="364"/>
        <v>#REF!</v>
      </c>
      <c r="AF2277" s="170" t="e">
        <f>+VLOOKUP(CONCATENATE(TEXT(W2277,"yyyy"),"-",TEXT(W2277,"mm")),#REF!,2,0)</f>
        <v>#REF!</v>
      </c>
      <c r="AG2277" s="177" t="e">
        <f>+(AC2277*(1+'INFLAC PROYECTADA'!$B$8)^(AE2277))/((1+DEMANDADO!AF2277)^(AE2277))</f>
        <v>#REF!</v>
      </c>
      <c r="AH2277" s="169">
        <f>(0.2*VLOOKUP(D2277,'%.'!$A$1:$B$4,2,FALSE))+(0.35*VLOOKUP(E2277,'%.'!$A$1:$B$4,2,FALSE))+(0.1*VLOOKUP(F2277,'%.'!$A$1:$B$4,2,FALSE))+(0.35*VLOOKUP(G2277,'%.'!$A$1:$B$4,2,FALSE))</f>
        <v>0.55000000000000004</v>
      </c>
      <c r="AI2277" s="128" t="str">
        <f t="shared" si="365"/>
        <v>ALTA</v>
      </c>
      <c r="AJ2277" s="128" t="str">
        <f t="shared" si="366"/>
        <v>Provisión contable</v>
      </c>
      <c r="AK2277" s="178" t="e">
        <f t="shared" si="367"/>
        <v>#REF!</v>
      </c>
    </row>
    <row r="2278" spans="1:37" ht="30" customHeight="1" x14ac:dyDescent="0.25">
      <c r="A2278" s="115">
        <v>2277</v>
      </c>
      <c r="B2278" s="83" t="s">
        <v>4817</v>
      </c>
      <c r="C2278" s="95" t="s">
        <v>4834</v>
      </c>
      <c r="D2278" s="83" t="s">
        <v>48</v>
      </c>
      <c r="E2278" s="83" t="s">
        <v>48</v>
      </c>
      <c r="F2278" s="83" t="s">
        <v>48</v>
      </c>
      <c r="G2278" s="124" t="s">
        <v>48</v>
      </c>
      <c r="H2278" s="169">
        <f t="shared" si="360"/>
        <v>0.5</v>
      </c>
      <c r="I2278" s="170" t="str">
        <f t="shared" si="361"/>
        <v>MEDIA</v>
      </c>
      <c r="J2278" s="292">
        <v>13742616</v>
      </c>
      <c r="K2278" s="221">
        <v>0</v>
      </c>
      <c r="L2278" s="83" t="s">
        <v>129</v>
      </c>
      <c r="M2278" s="188"/>
      <c r="N2278" s="87" t="s">
        <v>405</v>
      </c>
      <c r="O2278" s="188" t="s">
        <v>405</v>
      </c>
      <c r="P2278" s="86">
        <v>3</v>
      </c>
      <c r="Q2278" s="86" t="s">
        <v>164</v>
      </c>
      <c r="R2278" s="86">
        <v>1449</v>
      </c>
      <c r="S2278" s="86" t="s">
        <v>4846</v>
      </c>
      <c r="T2278" s="92">
        <v>170967</v>
      </c>
      <c r="U2278" s="83" t="s">
        <v>76</v>
      </c>
      <c r="V2278" s="139" t="s">
        <v>4945</v>
      </c>
      <c r="W2278" s="171">
        <v>44074</v>
      </c>
      <c r="X2278" s="172" t="e">
        <f>+CONCATENATE(TEXT(#REF!,"yyyy"),"-",TEXT(#REF!,"mm"))</f>
        <v>#REF!</v>
      </c>
      <c r="Y2278" s="173" t="str">
        <f t="shared" si="362"/>
        <v>3</v>
      </c>
      <c r="Z2278" s="172" t="str">
        <f t="shared" si="363"/>
        <v>2020-07</v>
      </c>
      <c r="AA2278" s="170" t="e">
        <f>+VLOOKUP(Z2278,#REF!,2,FALSE)/VLOOKUP(X2278,#REF!,2,FALSE)</f>
        <v>#REF!</v>
      </c>
      <c r="AB2278" s="174" t="e">
        <f t="shared" si="358"/>
        <v>#REF!</v>
      </c>
      <c r="AC2278" s="174" t="e">
        <f t="shared" si="359"/>
        <v>#REF!</v>
      </c>
      <c r="AD2278" s="175" t="e">
        <f>+#REF!+365*Y2278</f>
        <v>#REF!</v>
      </c>
      <c r="AE2278" s="176" t="e">
        <f t="shared" si="364"/>
        <v>#REF!</v>
      </c>
      <c r="AF2278" s="170" t="e">
        <f>+VLOOKUP(CONCATENATE(TEXT(W2278,"yyyy"),"-",TEXT(W2278,"mm")),#REF!,2,0)</f>
        <v>#REF!</v>
      </c>
      <c r="AG2278" s="177" t="e">
        <f>+(AC2278*(1+'INFLAC PROYECTADA'!$B$8)^(AE2278))/((1+DEMANDADO!AF2278)^(AE2278))</f>
        <v>#REF!</v>
      </c>
      <c r="AH2278" s="169">
        <f>(0.2*VLOOKUP(D2278,'%.'!$A$1:$B$4,2,FALSE))+(0.35*VLOOKUP(E2278,'%.'!$A$1:$B$4,2,FALSE))+(0.1*VLOOKUP(F2278,'%.'!$A$1:$B$4,2,FALSE))+(0.35*VLOOKUP(G2278,'%.'!$A$1:$B$4,2,FALSE))</f>
        <v>0.5</v>
      </c>
      <c r="AI2278" s="128" t="str">
        <f t="shared" si="365"/>
        <v>MEDIA</v>
      </c>
      <c r="AJ2278" s="128" t="str">
        <f t="shared" si="366"/>
        <v>Cuentas de Orden</v>
      </c>
      <c r="AK2278" s="178" t="e">
        <f t="shared" si="367"/>
        <v>#REF!</v>
      </c>
    </row>
    <row r="2279" spans="1:37" ht="30" customHeight="1" x14ac:dyDescent="0.25">
      <c r="A2279" s="115">
        <v>2278</v>
      </c>
      <c r="B2279" s="95" t="s">
        <v>4758</v>
      </c>
      <c r="C2279" s="95" t="s">
        <v>4835</v>
      </c>
      <c r="D2279" s="83" t="s">
        <v>48</v>
      </c>
      <c r="E2279" s="83" t="s">
        <v>0</v>
      </c>
      <c r="F2279" s="83" t="s">
        <v>0</v>
      </c>
      <c r="G2279" s="124" t="s">
        <v>48</v>
      </c>
      <c r="H2279" s="169">
        <f t="shared" si="360"/>
        <v>0.72499999999999987</v>
      </c>
      <c r="I2279" s="170" t="str">
        <f t="shared" si="361"/>
        <v>ALTA</v>
      </c>
      <c r="J2279" s="292">
        <v>0</v>
      </c>
      <c r="K2279" s="221">
        <v>0</v>
      </c>
      <c r="L2279" s="83" t="s">
        <v>128</v>
      </c>
      <c r="M2279" s="188"/>
      <c r="N2279" s="83" t="s">
        <v>511</v>
      </c>
      <c r="O2279" s="188" t="s">
        <v>405</v>
      </c>
      <c r="P2279" s="86">
        <v>7</v>
      </c>
      <c r="Q2279" s="86" t="s">
        <v>164</v>
      </c>
      <c r="R2279" s="86">
        <v>1449</v>
      </c>
      <c r="S2279" s="86" t="s">
        <v>4846</v>
      </c>
      <c r="T2279" s="92">
        <v>170967</v>
      </c>
      <c r="U2279" s="83" t="s">
        <v>171</v>
      </c>
      <c r="V2279" s="139" t="s">
        <v>4946</v>
      </c>
      <c r="W2279" s="171">
        <v>44074</v>
      </c>
      <c r="X2279" s="172" t="e">
        <f>+CONCATENATE(TEXT(#REF!,"yyyy"),"-",TEXT(#REF!,"mm"))</f>
        <v>#REF!</v>
      </c>
      <c r="Y2279" s="173" t="str">
        <f t="shared" si="362"/>
        <v>7</v>
      </c>
      <c r="Z2279" s="172" t="str">
        <f t="shared" si="363"/>
        <v>2020-07</v>
      </c>
      <c r="AA2279" s="170" t="e">
        <f>+VLOOKUP(Z2279,#REF!,2,FALSE)/VLOOKUP(X2279,#REF!,2,FALSE)</f>
        <v>#REF!</v>
      </c>
      <c r="AB2279" s="174" t="e">
        <f t="shared" si="358"/>
        <v>#REF!</v>
      </c>
      <c r="AC2279" s="174" t="e">
        <f t="shared" si="359"/>
        <v>#REF!</v>
      </c>
      <c r="AD2279" s="175" t="e">
        <f>+#REF!+365*Y2279</f>
        <v>#REF!</v>
      </c>
      <c r="AE2279" s="176" t="e">
        <f t="shared" si="364"/>
        <v>#REF!</v>
      </c>
      <c r="AF2279" s="170" t="e">
        <f>+VLOOKUP(CONCATENATE(TEXT(W2279,"yyyy"),"-",TEXT(W2279,"mm")),#REF!,2,0)</f>
        <v>#REF!</v>
      </c>
      <c r="AG2279" s="177" t="e">
        <f>+(AC2279*(1+'INFLAC PROYECTADA'!$B$8)^(AE2279))/((1+DEMANDADO!AF2279)^(AE2279))</f>
        <v>#REF!</v>
      </c>
      <c r="AH2279" s="169">
        <f>(0.2*VLOOKUP(D2279,'%.'!$A$1:$B$4,2,FALSE))+(0.35*VLOOKUP(E2279,'%.'!$A$1:$B$4,2,FALSE))+(0.1*VLOOKUP(F2279,'%.'!$A$1:$B$4,2,FALSE))+(0.35*VLOOKUP(G2279,'%.'!$A$1:$B$4,2,FALSE))</f>
        <v>0.72499999999999987</v>
      </c>
      <c r="AI2279" s="128" t="str">
        <f t="shared" si="365"/>
        <v>ALTA</v>
      </c>
      <c r="AJ2279" s="128" t="str">
        <f t="shared" si="366"/>
        <v>Provisión contable</v>
      </c>
      <c r="AK2279" s="178" t="e">
        <f t="shared" si="367"/>
        <v>#REF!</v>
      </c>
    </row>
    <row r="2280" spans="1:37" ht="30" customHeight="1" x14ac:dyDescent="0.25">
      <c r="A2280" s="115">
        <v>2279</v>
      </c>
      <c r="B2280" s="83" t="s">
        <v>4836</v>
      </c>
      <c r="C2280" s="95" t="s">
        <v>4837</v>
      </c>
      <c r="D2280" s="83" t="s">
        <v>48</v>
      </c>
      <c r="E2280" s="83" t="s">
        <v>48</v>
      </c>
      <c r="F2280" s="83" t="s">
        <v>48</v>
      </c>
      <c r="G2280" s="124" t="s">
        <v>48</v>
      </c>
      <c r="H2280" s="169">
        <f t="shared" si="360"/>
        <v>0.5</v>
      </c>
      <c r="I2280" s="170" t="str">
        <f t="shared" si="361"/>
        <v>MEDIA</v>
      </c>
      <c r="J2280" s="292">
        <v>4926604</v>
      </c>
      <c r="K2280" s="221">
        <v>0</v>
      </c>
      <c r="L2280" s="83" t="s">
        <v>128</v>
      </c>
      <c r="M2280" s="188"/>
      <c r="N2280" s="83" t="s">
        <v>405</v>
      </c>
      <c r="O2280" s="188" t="s">
        <v>405</v>
      </c>
      <c r="P2280" s="86">
        <v>4</v>
      </c>
      <c r="Q2280" s="86" t="s">
        <v>164</v>
      </c>
      <c r="R2280" s="86">
        <v>1449</v>
      </c>
      <c r="S2280" s="86" t="s">
        <v>4846</v>
      </c>
      <c r="T2280" s="92">
        <v>170967</v>
      </c>
      <c r="U2280" s="83" t="s">
        <v>171</v>
      </c>
      <c r="V2280" s="139" t="s">
        <v>4947</v>
      </c>
      <c r="W2280" s="171">
        <v>44074</v>
      </c>
      <c r="X2280" s="172" t="e">
        <f>+CONCATENATE(TEXT(#REF!,"yyyy"),"-",TEXT(#REF!,"mm"))</f>
        <v>#REF!</v>
      </c>
      <c r="Y2280" s="173" t="str">
        <f t="shared" si="362"/>
        <v>4</v>
      </c>
      <c r="Z2280" s="172" t="str">
        <f t="shared" si="363"/>
        <v>2020-07</v>
      </c>
      <c r="AA2280" s="170" t="e">
        <f>+VLOOKUP(Z2280,#REF!,2,FALSE)/VLOOKUP(X2280,#REF!,2,FALSE)</f>
        <v>#REF!</v>
      </c>
      <c r="AB2280" s="174" t="e">
        <f t="shared" si="358"/>
        <v>#REF!</v>
      </c>
      <c r="AC2280" s="174" t="e">
        <f t="shared" si="359"/>
        <v>#REF!</v>
      </c>
      <c r="AD2280" s="175" t="e">
        <f>+#REF!+365*Y2280</f>
        <v>#REF!</v>
      </c>
      <c r="AE2280" s="176" t="e">
        <f t="shared" si="364"/>
        <v>#REF!</v>
      </c>
      <c r="AF2280" s="170" t="e">
        <f>+VLOOKUP(CONCATENATE(TEXT(W2280,"yyyy"),"-",TEXT(W2280,"mm")),#REF!,2,0)</f>
        <v>#REF!</v>
      </c>
      <c r="AG2280" s="177" t="e">
        <f>+(AC2280*(1+'INFLAC PROYECTADA'!$B$8)^(AE2280))/((1+DEMANDADO!AF2280)^(AE2280))</f>
        <v>#REF!</v>
      </c>
      <c r="AH2280" s="169">
        <f>(0.2*VLOOKUP(D2280,'%.'!$A$1:$B$4,2,FALSE))+(0.35*VLOOKUP(E2280,'%.'!$A$1:$B$4,2,FALSE))+(0.1*VLOOKUP(F2280,'%.'!$A$1:$B$4,2,FALSE))+(0.35*VLOOKUP(G2280,'%.'!$A$1:$B$4,2,FALSE))</f>
        <v>0.5</v>
      </c>
      <c r="AI2280" s="128" t="str">
        <f t="shared" si="365"/>
        <v>MEDIA</v>
      </c>
      <c r="AJ2280" s="128" t="str">
        <f t="shared" si="366"/>
        <v>Cuentas de Orden</v>
      </c>
      <c r="AK2280" s="178" t="e">
        <f t="shared" si="367"/>
        <v>#REF!</v>
      </c>
    </row>
    <row r="2281" spans="1:37" ht="30" customHeight="1" x14ac:dyDescent="0.25">
      <c r="A2281" s="115">
        <v>2280</v>
      </c>
      <c r="B2281" s="83" t="s">
        <v>4838</v>
      </c>
      <c r="C2281" s="95" t="s">
        <v>4839</v>
      </c>
      <c r="D2281" s="83" t="s">
        <v>48</v>
      </c>
      <c r="E2281" s="83" t="s">
        <v>48</v>
      </c>
      <c r="F2281" s="83" t="s">
        <v>48</v>
      </c>
      <c r="G2281" s="124" t="s">
        <v>48</v>
      </c>
      <c r="H2281" s="169">
        <f t="shared" si="360"/>
        <v>0.5</v>
      </c>
      <c r="I2281" s="170" t="str">
        <f t="shared" si="361"/>
        <v>MEDIA</v>
      </c>
      <c r="J2281" s="292">
        <v>8883343</v>
      </c>
      <c r="K2281" s="221">
        <v>0</v>
      </c>
      <c r="L2281" s="83" t="s">
        <v>128</v>
      </c>
      <c r="M2281" s="188"/>
      <c r="N2281" s="83" t="s">
        <v>511</v>
      </c>
      <c r="O2281" s="85" t="s">
        <v>5984</v>
      </c>
      <c r="P2281" s="86">
        <v>4</v>
      </c>
      <c r="Q2281" s="86" t="s">
        <v>164</v>
      </c>
      <c r="R2281" s="86">
        <v>1449</v>
      </c>
      <c r="S2281" s="86" t="s">
        <v>4846</v>
      </c>
      <c r="T2281" s="92">
        <v>170967</v>
      </c>
      <c r="U2281" s="83" t="s">
        <v>171</v>
      </c>
      <c r="V2281" s="139" t="s">
        <v>4948</v>
      </c>
      <c r="W2281" s="171">
        <v>44074</v>
      </c>
      <c r="X2281" s="172" t="e">
        <f>+CONCATENATE(TEXT(#REF!,"yyyy"),"-",TEXT(#REF!,"mm"))</f>
        <v>#REF!</v>
      </c>
      <c r="Y2281" s="173" t="str">
        <f t="shared" si="362"/>
        <v>4</v>
      </c>
      <c r="Z2281" s="172" t="str">
        <f t="shared" si="363"/>
        <v>2020-07</v>
      </c>
      <c r="AA2281" s="170" t="e">
        <f>+VLOOKUP(Z2281,#REF!,2,FALSE)/VLOOKUP(X2281,#REF!,2,FALSE)</f>
        <v>#REF!</v>
      </c>
      <c r="AB2281" s="174" t="e">
        <f t="shared" si="358"/>
        <v>#REF!</v>
      </c>
      <c r="AC2281" s="174" t="e">
        <f t="shared" si="359"/>
        <v>#REF!</v>
      </c>
      <c r="AD2281" s="175" t="e">
        <f>+#REF!+365*Y2281</f>
        <v>#REF!</v>
      </c>
      <c r="AE2281" s="176" t="e">
        <f t="shared" si="364"/>
        <v>#REF!</v>
      </c>
      <c r="AF2281" s="170" t="e">
        <f>+VLOOKUP(CONCATENATE(TEXT(W2281,"yyyy"),"-",TEXT(W2281,"mm")),#REF!,2,0)</f>
        <v>#REF!</v>
      </c>
      <c r="AG2281" s="177" t="e">
        <f>+(AC2281*(1+'INFLAC PROYECTADA'!$B$8)^(AE2281))/((1+DEMANDADO!AF2281)^(AE2281))</f>
        <v>#REF!</v>
      </c>
      <c r="AH2281" s="169">
        <f>(0.2*VLOOKUP(D2281,'%.'!$A$1:$B$4,2,FALSE))+(0.35*VLOOKUP(E2281,'%.'!$A$1:$B$4,2,FALSE))+(0.1*VLOOKUP(F2281,'%.'!$A$1:$B$4,2,FALSE))+(0.35*VLOOKUP(G2281,'%.'!$A$1:$B$4,2,FALSE))</f>
        <v>0.5</v>
      </c>
      <c r="AI2281" s="128" t="str">
        <f t="shared" si="365"/>
        <v>MEDIA</v>
      </c>
      <c r="AJ2281" s="128" t="str">
        <f t="shared" si="366"/>
        <v>Cuentas de Orden</v>
      </c>
      <c r="AK2281" s="178" t="e">
        <f t="shared" si="367"/>
        <v>#REF!</v>
      </c>
    </row>
    <row r="2282" spans="1:37" ht="30" customHeight="1" x14ac:dyDescent="0.25">
      <c r="A2282" s="115">
        <v>2281</v>
      </c>
      <c r="B2282" s="83" t="s">
        <v>4840</v>
      </c>
      <c r="C2282" s="95" t="s">
        <v>4841</v>
      </c>
      <c r="D2282" s="83" t="s">
        <v>48</v>
      </c>
      <c r="E2282" s="83" t="s">
        <v>48</v>
      </c>
      <c r="F2282" s="83" t="s">
        <v>48</v>
      </c>
      <c r="G2282" s="124" t="s">
        <v>48</v>
      </c>
      <c r="H2282" s="169">
        <f t="shared" si="360"/>
        <v>0.5</v>
      </c>
      <c r="I2282" s="170" t="str">
        <f t="shared" si="361"/>
        <v>MEDIA</v>
      </c>
      <c r="J2282" s="292">
        <v>2033226</v>
      </c>
      <c r="K2282" s="221">
        <v>0</v>
      </c>
      <c r="L2282" s="83" t="s">
        <v>128</v>
      </c>
      <c r="M2282" s="188"/>
      <c r="N2282" s="83" t="s">
        <v>511</v>
      </c>
      <c r="O2282" s="85" t="s">
        <v>5984</v>
      </c>
      <c r="P2282" s="86">
        <v>4</v>
      </c>
      <c r="Q2282" s="86" t="s">
        <v>164</v>
      </c>
      <c r="R2282" s="86">
        <v>1449</v>
      </c>
      <c r="S2282" s="86" t="s">
        <v>4846</v>
      </c>
      <c r="T2282" s="92">
        <v>170967</v>
      </c>
      <c r="U2282" s="83" t="s">
        <v>171</v>
      </c>
      <c r="V2282" s="139" t="s">
        <v>4949</v>
      </c>
      <c r="W2282" s="171">
        <v>44074</v>
      </c>
      <c r="X2282" s="172" t="e">
        <f>+CONCATENATE(TEXT(#REF!,"yyyy"),"-",TEXT(#REF!,"mm"))</f>
        <v>#REF!</v>
      </c>
      <c r="Y2282" s="173" t="str">
        <f t="shared" si="362"/>
        <v>4</v>
      </c>
      <c r="Z2282" s="172" t="str">
        <f t="shared" si="363"/>
        <v>2020-07</v>
      </c>
      <c r="AA2282" s="170" t="e">
        <f>+VLOOKUP(Z2282,#REF!,2,FALSE)/VLOOKUP(X2282,#REF!,2,FALSE)</f>
        <v>#REF!</v>
      </c>
      <c r="AB2282" s="174" t="e">
        <f t="shared" si="358"/>
        <v>#REF!</v>
      </c>
      <c r="AC2282" s="174" t="e">
        <f t="shared" si="359"/>
        <v>#REF!</v>
      </c>
      <c r="AD2282" s="175" t="e">
        <f>+#REF!+365*Y2282</f>
        <v>#REF!</v>
      </c>
      <c r="AE2282" s="176" t="e">
        <f t="shared" si="364"/>
        <v>#REF!</v>
      </c>
      <c r="AF2282" s="170" t="e">
        <f>+VLOOKUP(CONCATENATE(TEXT(W2282,"yyyy"),"-",TEXT(W2282,"mm")),#REF!,2,0)</f>
        <v>#REF!</v>
      </c>
      <c r="AG2282" s="177" t="e">
        <f>+(AC2282*(1+'INFLAC PROYECTADA'!$B$8)^(AE2282))/((1+DEMANDADO!AF2282)^(AE2282))</f>
        <v>#REF!</v>
      </c>
      <c r="AH2282" s="169">
        <f>(0.2*VLOOKUP(D2282,'%.'!$A$1:$B$4,2,FALSE))+(0.35*VLOOKUP(E2282,'%.'!$A$1:$B$4,2,FALSE))+(0.1*VLOOKUP(F2282,'%.'!$A$1:$B$4,2,FALSE))+(0.35*VLOOKUP(G2282,'%.'!$A$1:$B$4,2,FALSE))</f>
        <v>0.5</v>
      </c>
      <c r="AI2282" s="128" t="str">
        <f t="shared" si="365"/>
        <v>MEDIA</v>
      </c>
      <c r="AJ2282" s="128" t="str">
        <f t="shared" si="366"/>
        <v>Cuentas de Orden</v>
      </c>
      <c r="AK2282" s="178" t="e">
        <f t="shared" si="367"/>
        <v>#REF!</v>
      </c>
    </row>
    <row r="2283" spans="1:37" ht="30" customHeight="1" x14ac:dyDescent="0.25">
      <c r="A2283" s="115">
        <v>2282</v>
      </c>
      <c r="B2283" s="83" t="s">
        <v>4840</v>
      </c>
      <c r="C2283" s="95" t="s">
        <v>4842</v>
      </c>
      <c r="D2283" s="83" t="s">
        <v>48</v>
      </c>
      <c r="E2283" s="83" t="s">
        <v>48</v>
      </c>
      <c r="F2283" s="83" t="s">
        <v>48</v>
      </c>
      <c r="G2283" s="124" t="s">
        <v>48</v>
      </c>
      <c r="H2283" s="169">
        <f t="shared" si="360"/>
        <v>0.5</v>
      </c>
      <c r="I2283" s="170" t="str">
        <f t="shared" si="361"/>
        <v>MEDIA</v>
      </c>
      <c r="J2283" s="292">
        <v>5510235</v>
      </c>
      <c r="K2283" s="221">
        <v>0</v>
      </c>
      <c r="L2283" s="83" t="s">
        <v>128</v>
      </c>
      <c r="M2283" s="188"/>
      <c r="N2283" s="83" t="s">
        <v>511</v>
      </c>
      <c r="O2283" s="188" t="s">
        <v>405</v>
      </c>
      <c r="P2283" s="86">
        <v>4</v>
      </c>
      <c r="Q2283" s="86" t="s">
        <v>164</v>
      </c>
      <c r="R2283" s="86">
        <v>1449</v>
      </c>
      <c r="S2283" s="86" t="s">
        <v>4846</v>
      </c>
      <c r="T2283" s="92">
        <v>170967</v>
      </c>
      <c r="U2283" s="83" t="s">
        <v>171</v>
      </c>
      <c r="V2283" s="139" t="s">
        <v>4950</v>
      </c>
      <c r="W2283" s="171">
        <v>44074</v>
      </c>
      <c r="X2283" s="172" t="e">
        <f>+CONCATENATE(TEXT(#REF!,"yyyy"),"-",TEXT(#REF!,"mm"))</f>
        <v>#REF!</v>
      </c>
      <c r="Y2283" s="173" t="str">
        <f t="shared" si="362"/>
        <v>4</v>
      </c>
      <c r="Z2283" s="172" t="str">
        <f t="shared" si="363"/>
        <v>2020-07</v>
      </c>
      <c r="AA2283" s="170" t="e">
        <f>+VLOOKUP(Z2283,#REF!,2,FALSE)/VLOOKUP(X2283,#REF!,2,FALSE)</f>
        <v>#REF!</v>
      </c>
      <c r="AB2283" s="174" t="e">
        <f t="shared" si="358"/>
        <v>#REF!</v>
      </c>
      <c r="AC2283" s="174" t="e">
        <f t="shared" si="359"/>
        <v>#REF!</v>
      </c>
      <c r="AD2283" s="175" t="e">
        <f>+#REF!+365*Y2283</f>
        <v>#REF!</v>
      </c>
      <c r="AE2283" s="176" t="e">
        <f t="shared" si="364"/>
        <v>#REF!</v>
      </c>
      <c r="AF2283" s="170" t="e">
        <f>+VLOOKUP(CONCATENATE(TEXT(W2283,"yyyy"),"-",TEXT(W2283,"mm")),#REF!,2,0)</f>
        <v>#REF!</v>
      </c>
      <c r="AG2283" s="177" t="e">
        <f>+(AC2283*(1+'INFLAC PROYECTADA'!$B$8)^(AE2283))/((1+DEMANDADO!AF2283)^(AE2283))</f>
        <v>#REF!</v>
      </c>
      <c r="AH2283" s="169">
        <f>(0.2*VLOOKUP(D2283,'%.'!$A$1:$B$4,2,FALSE))+(0.35*VLOOKUP(E2283,'%.'!$A$1:$B$4,2,FALSE))+(0.1*VLOOKUP(F2283,'%.'!$A$1:$B$4,2,FALSE))+(0.35*VLOOKUP(G2283,'%.'!$A$1:$B$4,2,FALSE))</f>
        <v>0.5</v>
      </c>
      <c r="AI2283" s="128" t="str">
        <f t="shared" si="365"/>
        <v>MEDIA</v>
      </c>
      <c r="AJ2283" s="128" t="str">
        <f t="shared" si="366"/>
        <v>Cuentas de Orden</v>
      </c>
      <c r="AK2283" s="178" t="e">
        <f t="shared" si="367"/>
        <v>#REF!</v>
      </c>
    </row>
    <row r="2284" spans="1:37" ht="30" customHeight="1" x14ac:dyDescent="0.25">
      <c r="A2284" s="115">
        <v>2283</v>
      </c>
      <c r="B2284" s="83" t="s">
        <v>4699</v>
      </c>
      <c r="C2284" s="95" t="s">
        <v>4843</v>
      </c>
      <c r="D2284" s="83" t="s">
        <v>48</v>
      </c>
      <c r="E2284" s="83" t="s">
        <v>48</v>
      </c>
      <c r="F2284" s="83" t="s">
        <v>48</v>
      </c>
      <c r="G2284" s="124" t="s">
        <v>48</v>
      </c>
      <c r="H2284" s="169">
        <f t="shared" si="360"/>
        <v>0.5</v>
      </c>
      <c r="I2284" s="170" t="str">
        <f t="shared" si="361"/>
        <v>MEDIA</v>
      </c>
      <c r="J2284" s="292">
        <v>87802496</v>
      </c>
      <c r="K2284" s="221">
        <v>0</v>
      </c>
      <c r="L2284" s="83" t="s">
        <v>128</v>
      </c>
      <c r="M2284" s="188"/>
      <c r="N2284" s="83" t="s">
        <v>511</v>
      </c>
      <c r="O2284" s="188" t="s">
        <v>405</v>
      </c>
      <c r="P2284" s="83">
        <v>7</v>
      </c>
      <c r="Q2284" s="86" t="s">
        <v>164</v>
      </c>
      <c r="R2284" s="86">
        <v>1449</v>
      </c>
      <c r="S2284" s="86" t="s">
        <v>4846</v>
      </c>
      <c r="T2284" s="92">
        <v>170967</v>
      </c>
      <c r="U2284" s="83" t="s">
        <v>76</v>
      </c>
      <c r="V2284" s="139" t="s">
        <v>4951</v>
      </c>
      <c r="W2284" s="171">
        <v>44074</v>
      </c>
      <c r="X2284" s="172" t="e">
        <f>+CONCATENATE(TEXT(#REF!,"yyyy"),"-",TEXT(#REF!,"mm"))</f>
        <v>#REF!</v>
      </c>
      <c r="Y2284" s="173" t="str">
        <f t="shared" si="362"/>
        <v>7</v>
      </c>
      <c r="Z2284" s="172" t="str">
        <f t="shared" si="363"/>
        <v>2020-07</v>
      </c>
      <c r="AA2284" s="170" t="e">
        <f>+VLOOKUP(Z2284,#REF!,2,FALSE)/VLOOKUP(X2284,#REF!,2,FALSE)</f>
        <v>#REF!</v>
      </c>
      <c r="AB2284" s="174" t="e">
        <f t="shared" si="358"/>
        <v>#REF!</v>
      </c>
      <c r="AC2284" s="174" t="e">
        <f t="shared" si="359"/>
        <v>#REF!</v>
      </c>
      <c r="AD2284" s="175" t="e">
        <f>+#REF!+365*Y2284</f>
        <v>#REF!</v>
      </c>
      <c r="AE2284" s="176" t="e">
        <f t="shared" si="364"/>
        <v>#REF!</v>
      </c>
      <c r="AF2284" s="170" t="e">
        <f>+VLOOKUP(CONCATENATE(TEXT(W2284,"yyyy"),"-",TEXT(W2284,"mm")),#REF!,2,0)</f>
        <v>#REF!</v>
      </c>
      <c r="AG2284" s="177" t="e">
        <f>+(AC2284*(1+'INFLAC PROYECTADA'!$B$8)^(AE2284))/((1+DEMANDADO!AF2284)^(AE2284))</f>
        <v>#REF!</v>
      </c>
      <c r="AH2284" s="169">
        <f>(0.2*VLOOKUP(D2284,'%.'!$A$1:$B$4,2,FALSE))+(0.35*VLOOKUP(E2284,'%.'!$A$1:$B$4,2,FALSE))+(0.1*VLOOKUP(F2284,'%.'!$A$1:$B$4,2,FALSE))+(0.35*VLOOKUP(G2284,'%.'!$A$1:$B$4,2,FALSE))</f>
        <v>0.5</v>
      </c>
      <c r="AI2284" s="128" t="str">
        <f t="shared" si="365"/>
        <v>MEDIA</v>
      </c>
      <c r="AJ2284" s="128" t="str">
        <f t="shared" si="366"/>
        <v>Cuentas de Orden</v>
      </c>
      <c r="AK2284" s="178" t="e">
        <f t="shared" si="367"/>
        <v>#REF!</v>
      </c>
    </row>
    <row r="2285" spans="1:37" ht="30" customHeight="1" x14ac:dyDescent="0.25">
      <c r="A2285" s="115">
        <v>2284</v>
      </c>
      <c r="B2285" s="87" t="s">
        <v>4831</v>
      </c>
      <c r="C2285" s="95" t="s">
        <v>4844</v>
      </c>
      <c r="D2285" s="83" t="s">
        <v>48</v>
      </c>
      <c r="E2285" s="83" t="s">
        <v>48</v>
      </c>
      <c r="F2285" s="83" t="s">
        <v>48</v>
      </c>
      <c r="G2285" s="124" t="s">
        <v>48</v>
      </c>
      <c r="H2285" s="169">
        <f t="shared" si="360"/>
        <v>0.5</v>
      </c>
      <c r="I2285" s="170" t="str">
        <f t="shared" si="361"/>
        <v>MEDIA</v>
      </c>
      <c r="J2285" s="292">
        <v>4552000</v>
      </c>
      <c r="K2285" s="221">
        <v>0</v>
      </c>
      <c r="L2285" s="83" t="s">
        <v>128</v>
      </c>
      <c r="M2285" s="188"/>
      <c r="N2285" s="87" t="s">
        <v>405</v>
      </c>
      <c r="O2285" s="188" t="s">
        <v>405</v>
      </c>
      <c r="P2285" s="86">
        <v>4</v>
      </c>
      <c r="Q2285" s="86" t="s">
        <v>164</v>
      </c>
      <c r="R2285" s="86">
        <v>1449</v>
      </c>
      <c r="S2285" s="86" t="s">
        <v>4846</v>
      </c>
      <c r="T2285" s="92">
        <v>170967</v>
      </c>
      <c r="U2285" s="83" t="s">
        <v>76</v>
      </c>
      <c r="V2285" s="139" t="s">
        <v>4952</v>
      </c>
      <c r="W2285" s="171">
        <v>44074</v>
      </c>
      <c r="X2285" s="172" t="e">
        <f>+CONCATENATE(TEXT(#REF!,"yyyy"),"-",TEXT(#REF!,"mm"))</f>
        <v>#REF!</v>
      </c>
      <c r="Y2285" s="173" t="str">
        <f t="shared" si="362"/>
        <v>4</v>
      </c>
      <c r="Z2285" s="172" t="str">
        <f t="shared" si="363"/>
        <v>2020-07</v>
      </c>
      <c r="AA2285" s="170" t="e">
        <f>+VLOOKUP(Z2285,#REF!,2,FALSE)/VLOOKUP(X2285,#REF!,2,FALSE)</f>
        <v>#REF!</v>
      </c>
      <c r="AB2285" s="174" t="e">
        <f t="shared" si="358"/>
        <v>#REF!</v>
      </c>
      <c r="AC2285" s="174" t="e">
        <f t="shared" si="359"/>
        <v>#REF!</v>
      </c>
      <c r="AD2285" s="175" t="e">
        <f>+#REF!+365*Y2285</f>
        <v>#REF!</v>
      </c>
      <c r="AE2285" s="176" t="e">
        <f t="shared" si="364"/>
        <v>#REF!</v>
      </c>
      <c r="AF2285" s="170" t="e">
        <f>+VLOOKUP(CONCATENATE(TEXT(W2285,"yyyy"),"-",TEXT(W2285,"mm")),#REF!,2,0)</f>
        <v>#REF!</v>
      </c>
      <c r="AG2285" s="177" t="e">
        <f>+(AC2285*(1+'INFLAC PROYECTADA'!$B$8)^(AE2285))/((1+DEMANDADO!AF2285)^(AE2285))</f>
        <v>#REF!</v>
      </c>
      <c r="AH2285" s="169">
        <f>(0.2*VLOOKUP(D2285,'%.'!$A$1:$B$4,2,FALSE))+(0.35*VLOOKUP(E2285,'%.'!$A$1:$B$4,2,FALSE))+(0.1*VLOOKUP(F2285,'%.'!$A$1:$B$4,2,FALSE))+(0.35*VLOOKUP(G2285,'%.'!$A$1:$B$4,2,FALSE))</f>
        <v>0.5</v>
      </c>
      <c r="AI2285" s="128" t="str">
        <f t="shared" si="365"/>
        <v>MEDIA</v>
      </c>
      <c r="AJ2285" s="128" t="str">
        <f t="shared" si="366"/>
        <v>Cuentas de Orden</v>
      </c>
      <c r="AK2285" s="178" t="e">
        <f t="shared" si="367"/>
        <v>#REF!</v>
      </c>
    </row>
    <row r="2286" spans="1:37" ht="30" customHeight="1" x14ac:dyDescent="0.25">
      <c r="A2286" s="115">
        <v>2285</v>
      </c>
      <c r="B2286" s="83" t="s">
        <v>4840</v>
      </c>
      <c r="C2286" s="95" t="s">
        <v>4845</v>
      </c>
      <c r="D2286" s="83" t="s">
        <v>48</v>
      </c>
      <c r="E2286" s="83" t="s">
        <v>48</v>
      </c>
      <c r="F2286" s="83" t="s">
        <v>48</v>
      </c>
      <c r="G2286" s="124" t="s">
        <v>48</v>
      </c>
      <c r="H2286" s="169">
        <f t="shared" si="360"/>
        <v>0.5</v>
      </c>
      <c r="I2286" s="170" t="str">
        <f t="shared" si="361"/>
        <v>MEDIA</v>
      </c>
      <c r="J2286" s="292">
        <v>93819594</v>
      </c>
      <c r="K2286" s="221">
        <v>0</v>
      </c>
      <c r="L2286" s="83" t="s">
        <v>128</v>
      </c>
      <c r="M2286" s="188"/>
      <c r="N2286" s="83" t="s">
        <v>405</v>
      </c>
      <c r="O2286" s="188" t="s">
        <v>405</v>
      </c>
      <c r="P2286" s="86">
        <v>4</v>
      </c>
      <c r="Q2286" s="86" t="s">
        <v>164</v>
      </c>
      <c r="R2286" s="86">
        <v>1449</v>
      </c>
      <c r="S2286" s="86" t="s">
        <v>4846</v>
      </c>
      <c r="T2286" s="92">
        <v>170967</v>
      </c>
      <c r="U2286" s="83" t="s">
        <v>76</v>
      </c>
      <c r="V2286" s="139" t="s">
        <v>4953</v>
      </c>
      <c r="W2286" s="171">
        <v>44074</v>
      </c>
      <c r="X2286" s="172" t="e">
        <f>+CONCATENATE(TEXT(#REF!,"yyyy"),"-",TEXT(#REF!,"mm"))</f>
        <v>#REF!</v>
      </c>
      <c r="Y2286" s="173" t="str">
        <f t="shared" si="362"/>
        <v>4</v>
      </c>
      <c r="Z2286" s="172" t="str">
        <f t="shared" si="363"/>
        <v>2020-07</v>
      </c>
      <c r="AA2286" s="170" t="e">
        <f>+VLOOKUP(Z2286,#REF!,2,FALSE)/VLOOKUP(X2286,#REF!,2,FALSE)</f>
        <v>#REF!</v>
      </c>
      <c r="AB2286" s="174" t="e">
        <f t="shared" si="358"/>
        <v>#REF!</v>
      </c>
      <c r="AC2286" s="174" t="e">
        <f t="shared" si="359"/>
        <v>#REF!</v>
      </c>
      <c r="AD2286" s="175" t="e">
        <f>+#REF!+365*Y2286</f>
        <v>#REF!</v>
      </c>
      <c r="AE2286" s="176" t="e">
        <f t="shared" si="364"/>
        <v>#REF!</v>
      </c>
      <c r="AF2286" s="170" t="e">
        <f>+VLOOKUP(CONCATENATE(TEXT(W2286,"yyyy"),"-",TEXT(W2286,"mm")),#REF!,2,0)</f>
        <v>#REF!</v>
      </c>
      <c r="AG2286" s="177" t="e">
        <f>+(AC2286*(1+'INFLAC PROYECTADA'!$B$8)^(AE2286))/((1+DEMANDADO!AF2286)^(AE2286))</f>
        <v>#REF!</v>
      </c>
      <c r="AH2286" s="169">
        <f>(0.2*VLOOKUP(D2286,'%.'!$A$1:$B$4,2,FALSE))+(0.35*VLOOKUP(E2286,'%.'!$A$1:$B$4,2,FALSE))+(0.1*VLOOKUP(F2286,'%.'!$A$1:$B$4,2,FALSE))+(0.35*VLOOKUP(G2286,'%.'!$A$1:$B$4,2,FALSE))</f>
        <v>0.5</v>
      </c>
      <c r="AI2286" s="128" t="str">
        <f t="shared" si="365"/>
        <v>MEDIA</v>
      </c>
      <c r="AJ2286" s="128" t="str">
        <f t="shared" si="366"/>
        <v>Cuentas de Orden</v>
      </c>
      <c r="AK2286" s="178" t="e">
        <f t="shared" si="367"/>
        <v>#REF!</v>
      </c>
    </row>
    <row r="2287" spans="1:37" ht="30" customHeight="1" x14ac:dyDescent="0.25">
      <c r="A2287" s="115">
        <v>2286</v>
      </c>
      <c r="B2287" s="87" t="s">
        <v>4956</v>
      </c>
      <c r="C2287" s="129" t="s">
        <v>4957</v>
      </c>
      <c r="D2287" s="83" t="s">
        <v>48</v>
      </c>
      <c r="E2287" s="83" t="s">
        <v>48</v>
      </c>
      <c r="F2287" s="83" t="s">
        <v>48</v>
      </c>
      <c r="G2287" s="124" t="s">
        <v>1</v>
      </c>
      <c r="H2287" s="169">
        <f t="shared" si="360"/>
        <v>0.34250000000000003</v>
      </c>
      <c r="I2287" s="170" t="str">
        <f t="shared" si="361"/>
        <v>MEDIA</v>
      </c>
      <c r="J2287" s="292">
        <v>506910112</v>
      </c>
      <c r="K2287" s="221">
        <v>0.3</v>
      </c>
      <c r="L2287" s="83" t="s">
        <v>129</v>
      </c>
      <c r="M2287" s="188">
        <v>0</v>
      </c>
      <c r="N2287" s="86" t="s">
        <v>731</v>
      </c>
      <c r="O2287" s="92"/>
      <c r="P2287" s="86">
        <v>3</v>
      </c>
      <c r="Q2287" s="83" t="s">
        <v>198</v>
      </c>
      <c r="R2287" s="79"/>
      <c r="S2287" s="79"/>
      <c r="T2287" s="83">
        <v>213334</v>
      </c>
      <c r="U2287" s="83" t="s">
        <v>171</v>
      </c>
      <c r="V2287" s="83"/>
      <c r="W2287" s="171">
        <v>44074</v>
      </c>
      <c r="X2287" s="172" t="e">
        <f>+CONCATENATE(TEXT(#REF!,"yyyy"),"-",TEXT(#REF!,"mm"))</f>
        <v>#REF!</v>
      </c>
      <c r="Y2287" s="173" t="str">
        <f t="shared" si="362"/>
        <v>3</v>
      </c>
      <c r="Z2287" s="172" t="str">
        <f t="shared" si="363"/>
        <v>2020-07</v>
      </c>
      <c r="AA2287" s="170" t="e">
        <f>+VLOOKUP(Z2287,#REF!,2,FALSE)/VLOOKUP(X2287,#REF!,2,FALSE)</f>
        <v>#REF!</v>
      </c>
      <c r="AB2287" s="174" t="e">
        <f t="shared" si="358"/>
        <v>#REF!</v>
      </c>
      <c r="AC2287" s="174" t="e">
        <f t="shared" si="359"/>
        <v>#REF!</v>
      </c>
      <c r="AD2287" s="175" t="e">
        <f>+#REF!+365*Y2287</f>
        <v>#REF!</v>
      </c>
      <c r="AE2287" s="176" t="e">
        <f t="shared" si="364"/>
        <v>#REF!</v>
      </c>
      <c r="AF2287" s="170" t="e">
        <f>+VLOOKUP(CONCATENATE(TEXT(W2287,"yyyy"),"-",TEXT(W2287,"mm")),#REF!,2,0)</f>
        <v>#REF!</v>
      </c>
      <c r="AG2287" s="177" t="e">
        <f>+(AC2287*(1+'INFLAC PROYECTADA'!$B$8)^(AE2287))/((1+DEMANDADO!AF2287)^(AE2287))</f>
        <v>#REF!</v>
      </c>
      <c r="AH2287" s="169">
        <f>(0.2*VLOOKUP(D2287,'%.'!$A$1:$B$4,2,FALSE))+(0.35*VLOOKUP(E2287,'%.'!$A$1:$B$4,2,FALSE))+(0.1*VLOOKUP(F2287,'%.'!$A$1:$B$4,2,FALSE))+(0.35*VLOOKUP(G2287,'%.'!$A$1:$B$4,2,FALSE))</f>
        <v>0.34250000000000003</v>
      </c>
      <c r="AI2287" s="128" t="str">
        <f t="shared" si="365"/>
        <v>MEDIA</v>
      </c>
      <c r="AJ2287" s="128" t="str">
        <f t="shared" si="366"/>
        <v>Cuentas de Orden</v>
      </c>
      <c r="AK2287" s="178" t="e">
        <f t="shared" si="367"/>
        <v>#REF!</v>
      </c>
    </row>
    <row r="2288" spans="1:37" ht="30" customHeight="1" x14ac:dyDescent="0.25">
      <c r="A2288" s="115">
        <v>2287</v>
      </c>
      <c r="B2288" s="87" t="s">
        <v>4958</v>
      </c>
      <c r="C2288" s="129" t="s">
        <v>4959</v>
      </c>
      <c r="D2288" s="83" t="s">
        <v>48</v>
      </c>
      <c r="E2288" s="83" t="s">
        <v>48</v>
      </c>
      <c r="F2288" s="83" t="s">
        <v>48</v>
      </c>
      <c r="G2288" s="86" t="s">
        <v>1</v>
      </c>
      <c r="H2288" s="169">
        <f t="shared" si="360"/>
        <v>0.34250000000000003</v>
      </c>
      <c r="I2288" s="170" t="str">
        <f t="shared" si="361"/>
        <v>MEDIA</v>
      </c>
      <c r="J2288" s="292">
        <v>27405000</v>
      </c>
      <c r="K2288" s="221">
        <v>0.5</v>
      </c>
      <c r="L2288" s="87" t="s">
        <v>129</v>
      </c>
      <c r="M2288" s="188">
        <v>0</v>
      </c>
      <c r="N2288" s="86" t="s">
        <v>731</v>
      </c>
      <c r="O2288" s="92"/>
      <c r="P2288" s="86">
        <v>4</v>
      </c>
      <c r="Q2288" s="87" t="s">
        <v>198</v>
      </c>
      <c r="R2288" s="79"/>
      <c r="S2288" s="79"/>
      <c r="T2288" s="87">
        <v>213334</v>
      </c>
      <c r="U2288" s="83" t="s">
        <v>76</v>
      </c>
      <c r="V2288" s="83"/>
      <c r="W2288" s="171">
        <v>44074</v>
      </c>
      <c r="X2288" s="172" t="e">
        <f>+CONCATENATE(TEXT(#REF!,"yyyy"),"-",TEXT(#REF!,"mm"))</f>
        <v>#REF!</v>
      </c>
      <c r="Y2288" s="173" t="str">
        <f t="shared" si="362"/>
        <v>4</v>
      </c>
      <c r="Z2288" s="172" t="str">
        <f t="shared" si="363"/>
        <v>2020-07</v>
      </c>
      <c r="AA2288" s="170" t="e">
        <f>+VLOOKUP(Z2288,#REF!,2,FALSE)/VLOOKUP(X2288,#REF!,2,FALSE)</f>
        <v>#REF!</v>
      </c>
      <c r="AB2288" s="174" t="e">
        <f t="shared" si="358"/>
        <v>#REF!</v>
      </c>
      <c r="AC2288" s="174" t="e">
        <f t="shared" si="359"/>
        <v>#REF!</v>
      </c>
      <c r="AD2288" s="175" t="e">
        <f>+#REF!+365*Y2288</f>
        <v>#REF!</v>
      </c>
      <c r="AE2288" s="176" t="e">
        <f t="shared" si="364"/>
        <v>#REF!</v>
      </c>
      <c r="AF2288" s="170" t="e">
        <f>+VLOOKUP(CONCATENATE(TEXT(W2288,"yyyy"),"-",TEXT(W2288,"mm")),#REF!,2,0)</f>
        <v>#REF!</v>
      </c>
      <c r="AG2288" s="177" t="e">
        <f>+(AC2288*(1+'INFLAC PROYECTADA'!$B$8)^(AE2288))/((1+DEMANDADO!AF2288)^(AE2288))</f>
        <v>#REF!</v>
      </c>
      <c r="AH2288" s="169">
        <f>(0.2*VLOOKUP(D2288,'%.'!$A$1:$B$4,2,FALSE))+(0.35*VLOOKUP(E2288,'%.'!$A$1:$B$4,2,FALSE))+(0.1*VLOOKUP(F2288,'%.'!$A$1:$B$4,2,FALSE))+(0.35*VLOOKUP(G2288,'%.'!$A$1:$B$4,2,FALSE))</f>
        <v>0.34250000000000003</v>
      </c>
      <c r="AI2288" s="128" t="str">
        <f t="shared" si="365"/>
        <v>MEDIA</v>
      </c>
      <c r="AJ2288" s="128" t="str">
        <f t="shared" si="366"/>
        <v>Cuentas de Orden</v>
      </c>
      <c r="AK2288" s="178" t="e">
        <f t="shared" si="367"/>
        <v>#REF!</v>
      </c>
    </row>
    <row r="2289" spans="1:37" ht="30" customHeight="1" x14ac:dyDescent="0.25">
      <c r="A2289" s="115">
        <v>2288</v>
      </c>
      <c r="B2289" s="87" t="s">
        <v>4960</v>
      </c>
      <c r="C2289" s="129" t="s">
        <v>4961</v>
      </c>
      <c r="D2289" s="83" t="s">
        <v>1</v>
      </c>
      <c r="E2289" s="83" t="s">
        <v>48</v>
      </c>
      <c r="F2289" s="83" t="s">
        <v>48</v>
      </c>
      <c r="G2289" s="86" t="s">
        <v>1</v>
      </c>
      <c r="H2289" s="169">
        <f t="shared" si="360"/>
        <v>0.2525</v>
      </c>
      <c r="I2289" s="170" t="str">
        <f t="shared" si="361"/>
        <v>MEDIA</v>
      </c>
      <c r="J2289" s="292">
        <v>24853424</v>
      </c>
      <c r="K2289" s="221">
        <v>0.5</v>
      </c>
      <c r="L2289" s="87" t="s">
        <v>129</v>
      </c>
      <c r="M2289" s="188">
        <v>0</v>
      </c>
      <c r="N2289" s="87" t="s">
        <v>731</v>
      </c>
      <c r="O2289" s="273"/>
      <c r="P2289" s="86" t="s">
        <v>792</v>
      </c>
      <c r="Q2289" s="87" t="s">
        <v>198</v>
      </c>
      <c r="R2289" s="79"/>
      <c r="S2289" s="79"/>
      <c r="T2289" s="87">
        <v>213334</v>
      </c>
      <c r="U2289" s="83" t="s">
        <v>171</v>
      </c>
      <c r="V2289" s="83"/>
      <c r="W2289" s="171">
        <v>44074</v>
      </c>
      <c r="X2289" s="172" t="e">
        <f>+CONCATENATE(TEXT(#REF!,"yyyy"),"-",TEXT(#REF!,"mm"))</f>
        <v>#REF!</v>
      </c>
      <c r="Y2289" s="173" t="str">
        <f t="shared" si="362"/>
        <v>3</v>
      </c>
      <c r="Z2289" s="172" t="str">
        <f t="shared" si="363"/>
        <v>2020-07</v>
      </c>
      <c r="AA2289" s="170" t="e">
        <f>+VLOOKUP(Z2289,#REF!,2,FALSE)/VLOOKUP(X2289,#REF!,2,FALSE)</f>
        <v>#REF!</v>
      </c>
      <c r="AB2289" s="174" t="e">
        <f t="shared" si="358"/>
        <v>#REF!</v>
      </c>
      <c r="AC2289" s="174" t="e">
        <f t="shared" si="359"/>
        <v>#REF!</v>
      </c>
      <c r="AD2289" s="175" t="e">
        <f>+#REF!+365*Y2289</f>
        <v>#REF!</v>
      </c>
      <c r="AE2289" s="176" t="e">
        <f t="shared" si="364"/>
        <v>#REF!</v>
      </c>
      <c r="AF2289" s="170" t="e">
        <f>+VLOOKUP(CONCATENATE(TEXT(W2289,"yyyy"),"-",TEXT(W2289,"mm")),#REF!,2,0)</f>
        <v>#REF!</v>
      </c>
      <c r="AG2289" s="177" t="e">
        <f>+(AC2289*(1+'INFLAC PROYECTADA'!$B$8)^(AE2289))/((1+DEMANDADO!AF2289)^(AE2289))</f>
        <v>#REF!</v>
      </c>
      <c r="AH2289" s="169">
        <f>(0.2*VLOOKUP(D2289,'%.'!$A$1:$B$4,2,FALSE))+(0.35*VLOOKUP(E2289,'%.'!$A$1:$B$4,2,FALSE))+(0.1*VLOOKUP(F2289,'%.'!$A$1:$B$4,2,FALSE))+(0.35*VLOOKUP(G2289,'%.'!$A$1:$B$4,2,FALSE))</f>
        <v>0.2525</v>
      </c>
      <c r="AI2289" s="128" t="str">
        <f t="shared" si="365"/>
        <v>MEDIA</v>
      </c>
      <c r="AJ2289" s="128" t="str">
        <f t="shared" si="366"/>
        <v>Cuentas de Orden</v>
      </c>
      <c r="AK2289" s="178" t="e">
        <f t="shared" si="367"/>
        <v>#REF!</v>
      </c>
    </row>
    <row r="2290" spans="1:37" ht="30" customHeight="1" x14ac:dyDescent="0.25">
      <c r="A2290" s="115">
        <v>2289</v>
      </c>
      <c r="B2290" s="87" t="s">
        <v>4962</v>
      </c>
      <c r="C2290" s="129" t="s">
        <v>4963</v>
      </c>
      <c r="D2290" s="83" t="s">
        <v>48</v>
      </c>
      <c r="E2290" s="83" t="s">
        <v>0</v>
      </c>
      <c r="F2290" s="83" t="s">
        <v>0</v>
      </c>
      <c r="G2290" s="86" t="s">
        <v>0</v>
      </c>
      <c r="H2290" s="169">
        <f t="shared" si="360"/>
        <v>0.89999999999999991</v>
      </c>
      <c r="I2290" s="170" t="str">
        <f t="shared" si="361"/>
        <v>ALTA</v>
      </c>
      <c r="J2290" s="292">
        <v>72473404</v>
      </c>
      <c r="K2290" s="221">
        <v>1</v>
      </c>
      <c r="L2290" s="87" t="s">
        <v>129</v>
      </c>
      <c r="M2290" s="188">
        <v>0</v>
      </c>
      <c r="N2290" s="87" t="s">
        <v>731</v>
      </c>
      <c r="O2290" s="92"/>
      <c r="P2290" s="86">
        <v>7</v>
      </c>
      <c r="Q2290" s="87" t="s">
        <v>198</v>
      </c>
      <c r="R2290" s="79"/>
      <c r="S2290" s="79"/>
      <c r="T2290" s="87">
        <v>213334</v>
      </c>
      <c r="U2290" s="83" t="s">
        <v>76</v>
      </c>
      <c r="V2290" s="83" t="s">
        <v>1500</v>
      </c>
      <c r="W2290" s="171">
        <v>44074</v>
      </c>
      <c r="X2290" s="172" t="e">
        <f>+CONCATENATE(TEXT(#REF!,"yyyy"),"-",TEXT(#REF!,"mm"))</f>
        <v>#REF!</v>
      </c>
      <c r="Y2290" s="173" t="str">
        <f t="shared" si="362"/>
        <v>7</v>
      </c>
      <c r="Z2290" s="172" t="str">
        <f t="shared" si="363"/>
        <v>2020-07</v>
      </c>
      <c r="AA2290" s="170" t="e">
        <f>+VLOOKUP(Z2290,#REF!,2,FALSE)/VLOOKUP(X2290,#REF!,2,FALSE)</f>
        <v>#REF!</v>
      </c>
      <c r="AB2290" s="174" t="e">
        <f t="shared" si="358"/>
        <v>#REF!</v>
      </c>
      <c r="AC2290" s="174" t="e">
        <f t="shared" si="359"/>
        <v>#REF!</v>
      </c>
      <c r="AD2290" s="175" t="e">
        <f>+#REF!+365*Y2290</f>
        <v>#REF!</v>
      </c>
      <c r="AE2290" s="176" t="e">
        <f t="shared" si="364"/>
        <v>#REF!</v>
      </c>
      <c r="AF2290" s="170" t="e">
        <f>+VLOOKUP(CONCATENATE(TEXT(W2290,"yyyy"),"-",TEXT(W2290,"mm")),#REF!,2,0)</f>
        <v>#REF!</v>
      </c>
      <c r="AG2290" s="177" t="e">
        <f>+(AC2290*(1+'INFLAC PROYECTADA'!$B$8)^(AE2290))/((1+DEMANDADO!AF2290)^(AE2290))</f>
        <v>#REF!</v>
      </c>
      <c r="AH2290" s="169">
        <f>(0.2*VLOOKUP(D2290,'%.'!$A$1:$B$4,2,FALSE))+(0.35*VLOOKUP(E2290,'%.'!$A$1:$B$4,2,FALSE))+(0.1*VLOOKUP(F2290,'%.'!$A$1:$B$4,2,FALSE))+(0.35*VLOOKUP(G2290,'%.'!$A$1:$B$4,2,FALSE))</f>
        <v>0.89999999999999991</v>
      </c>
      <c r="AI2290" s="128" t="str">
        <f t="shared" si="365"/>
        <v>ALTA</v>
      </c>
      <c r="AJ2290" s="128" t="str">
        <f t="shared" si="366"/>
        <v>Provisión contable</v>
      </c>
      <c r="AK2290" s="178" t="e">
        <f t="shared" si="367"/>
        <v>#REF!</v>
      </c>
    </row>
    <row r="2291" spans="1:37" ht="30" customHeight="1" x14ac:dyDescent="0.25">
      <c r="A2291" s="115">
        <v>2290</v>
      </c>
      <c r="B2291" s="87" t="s">
        <v>4962</v>
      </c>
      <c r="C2291" s="129" t="s">
        <v>4964</v>
      </c>
      <c r="D2291" s="83" t="s">
        <v>1</v>
      </c>
      <c r="E2291" s="83" t="s">
        <v>48</v>
      </c>
      <c r="F2291" s="83" t="s">
        <v>48</v>
      </c>
      <c r="G2291" s="86" t="s">
        <v>48</v>
      </c>
      <c r="H2291" s="169">
        <f t="shared" si="360"/>
        <v>0.41</v>
      </c>
      <c r="I2291" s="170" t="str">
        <f t="shared" si="361"/>
        <v>MEDIA</v>
      </c>
      <c r="J2291" s="292">
        <v>48403433</v>
      </c>
      <c r="K2291" s="221">
        <v>0.5</v>
      </c>
      <c r="L2291" s="87" t="s">
        <v>129</v>
      </c>
      <c r="M2291" s="188">
        <v>0</v>
      </c>
      <c r="N2291" s="87" t="s">
        <v>731</v>
      </c>
      <c r="O2291" s="92"/>
      <c r="P2291" s="86">
        <v>4</v>
      </c>
      <c r="Q2291" s="87" t="s">
        <v>198</v>
      </c>
      <c r="R2291" s="86"/>
      <c r="S2291" s="79"/>
      <c r="T2291" s="87">
        <v>213334</v>
      </c>
      <c r="U2291" s="83" t="s">
        <v>76</v>
      </c>
      <c r="V2291" s="83" t="s">
        <v>1500</v>
      </c>
      <c r="W2291" s="171">
        <v>44074</v>
      </c>
      <c r="X2291" s="172" t="e">
        <f>+CONCATENATE(TEXT(#REF!,"yyyy"),"-",TEXT(#REF!,"mm"))</f>
        <v>#REF!</v>
      </c>
      <c r="Y2291" s="173" t="str">
        <f t="shared" si="362"/>
        <v>4</v>
      </c>
      <c r="Z2291" s="172" t="str">
        <f t="shared" si="363"/>
        <v>2020-07</v>
      </c>
      <c r="AA2291" s="170" t="e">
        <f>+VLOOKUP(Z2291,#REF!,2,FALSE)/VLOOKUP(X2291,#REF!,2,FALSE)</f>
        <v>#REF!</v>
      </c>
      <c r="AB2291" s="174" t="e">
        <f t="shared" si="358"/>
        <v>#REF!</v>
      </c>
      <c r="AC2291" s="174" t="e">
        <f t="shared" si="359"/>
        <v>#REF!</v>
      </c>
      <c r="AD2291" s="175" t="e">
        <f>+#REF!+365*Y2291</f>
        <v>#REF!</v>
      </c>
      <c r="AE2291" s="176" t="e">
        <f t="shared" si="364"/>
        <v>#REF!</v>
      </c>
      <c r="AF2291" s="170" t="e">
        <f>+VLOOKUP(CONCATENATE(TEXT(W2291,"yyyy"),"-",TEXT(W2291,"mm")),#REF!,2,0)</f>
        <v>#REF!</v>
      </c>
      <c r="AG2291" s="177" t="e">
        <f>+(AC2291*(1+'INFLAC PROYECTADA'!$B$8)^(AE2291))/((1+DEMANDADO!AF2291)^(AE2291))</f>
        <v>#REF!</v>
      </c>
      <c r="AH2291" s="169">
        <f>(0.2*VLOOKUP(D2291,'%.'!$A$1:$B$4,2,FALSE))+(0.35*VLOOKUP(E2291,'%.'!$A$1:$B$4,2,FALSE))+(0.1*VLOOKUP(F2291,'%.'!$A$1:$B$4,2,FALSE))+(0.35*VLOOKUP(G2291,'%.'!$A$1:$B$4,2,FALSE))</f>
        <v>0.41</v>
      </c>
      <c r="AI2291" s="128" t="str">
        <f t="shared" si="365"/>
        <v>MEDIA</v>
      </c>
      <c r="AJ2291" s="128" t="str">
        <f t="shared" si="366"/>
        <v>Cuentas de Orden</v>
      </c>
      <c r="AK2291" s="178" t="e">
        <f t="shared" si="367"/>
        <v>#REF!</v>
      </c>
    </row>
    <row r="2292" spans="1:37" ht="30" customHeight="1" x14ac:dyDescent="0.25">
      <c r="A2292" s="115">
        <v>2291</v>
      </c>
      <c r="B2292" s="87" t="s">
        <v>4962</v>
      </c>
      <c r="C2292" s="129" t="s">
        <v>4965</v>
      </c>
      <c r="D2292" s="83" t="s">
        <v>1</v>
      </c>
      <c r="E2292" s="83" t="s">
        <v>48</v>
      </c>
      <c r="F2292" s="83" t="s">
        <v>0</v>
      </c>
      <c r="G2292" s="86" t="s">
        <v>48</v>
      </c>
      <c r="H2292" s="169">
        <f t="shared" si="360"/>
        <v>0.46</v>
      </c>
      <c r="I2292" s="170" t="str">
        <f t="shared" si="361"/>
        <v>MEDIA</v>
      </c>
      <c r="J2292" s="292">
        <v>38111373</v>
      </c>
      <c r="K2292" s="221">
        <v>0.5</v>
      </c>
      <c r="L2292" s="87" t="s">
        <v>129</v>
      </c>
      <c r="M2292" s="188">
        <v>0</v>
      </c>
      <c r="N2292" s="86" t="s">
        <v>731</v>
      </c>
      <c r="O2292" s="92"/>
      <c r="P2292" s="86" t="s">
        <v>792</v>
      </c>
      <c r="Q2292" s="87" t="s">
        <v>198</v>
      </c>
      <c r="R2292" s="86"/>
      <c r="S2292" s="79"/>
      <c r="T2292" s="87">
        <v>213334</v>
      </c>
      <c r="U2292" s="83" t="s">
        <v>171</v>
      </c>
      <c r="V2292" s="83" t="s">
        <v>1500</v>
      </c>
      <c r="W2292" s="171">
        <v>44074</v>
      </c>
      <c r="X2292" s="172" t="e">
        <f>+CONCATENATE(TEXT(#REF!,"yyyy"),"-",TEXT(#REF!,"mm"))</f>
        <v>#REF!</v>
      </c>
      <c r="Y2292" s="173" t="str">
        <f t="shared" si="362"/>
        <v>3</v>
      </c>
      <c r="Z2292" s="172" t="str">
        <f t="shared" si="363"/>
        <v>2020-07</v>
      </c>
      <c r="AA2292" s="170" t="e">
        <f>+VLOOKUP(Z2292,#REF!,2,FALSE)/VLOOKUP(X2292,#REF!,2,FALSE)</f>
        <v>#REF!</v>
      </c>
      <c r="AB2292" s="174" t="e">
        <f t="shared" si="358"/>
        <v>#REF!</v>
      </c>
      <c r="AC2292" s="174" t="e">
        <f t="shared" si="359"/>
        <v>#REF!</v>
      </c>
      <c r="AD2292" s="175" t="e">
        <f>+#REF!+365*Y2292</f>
        <v>#REF!</v>
      </c>
      <c r="AE2292" s="176" t="e">
        <f t="shared" si="364"/>
        <v>#REF!</v>
      </c>
      <c r="AF2292" s="170" t="e">
        <f>+VLOOKUP(CONCATENATE(TEXT(W2292,"yyyy"),"-",TEXT(W2292,"mm")),#REF!,2,0)</f>
        <v>#REF!</v>
      </c>
      <c r="AG2292" s="177" t="e">
        <f>+(AC2292*(1+'INFLAC PROYECTADA'!$B$8)^(AE2292))/((1+DEMANDADO!AF2292)^(AE2292))</f>
        <v>#REF!</v>
      </c>
      <c r="AH2292" s="169">
        <f>(0.2*VLOOKUP(D2292,'%.'!$A$1:$B$4,2,FALSE))+(0.35*VLOOKUP(E2292,'%.'!$A$1:$B$4,2,FALSE))+(0.1*VLOOKUP(F2292,'%.'!$A$1:$B$4,2,FALSE))+(0.35*VLOOKUP(G2292,'%.'!$A$1:$B$4,2,FALSE))</f>
        <v>0.46</v>
      </c>
      <c r="AI2292" s="128" t="str">
        <f t="shared" si="365"/>
        <v>MEDIA</v>
      </c>
      <c r="AJ2292" s="128" t="str">
        <f t="shared" si="366"/>
        <v>Cuentas de Orden</v>
      </c>
      <c r="AK2292" s="178" t="e">
        <f t="shared" si="367"/>
        <v>#REF!</v>
      </c>
    </row>
    <row r="2293" spans="1:37" ht="30" customHeight="1" x14ac:dyDescent="0.25">
      <c r="A2293" s="115">
        <v>2292</v>
      </c>
      <c r="B2293" s="87" t="s">
        <v>4966</v>
      </c>
      <c r="C2293" s="129" t="s">
        <v>4967</v>
      </c>
      <c r="D2293" s="83" t="s">
        <v>0</v>
      </c>
      <c r="E2293" s="83" t="s">
        <v>48</v>
      </c>
      <c r="F2293" s="83" t="s">
        <v>0</v>
      </c>
      <c r="G2293" s="86" t="s">
        <v>0</v>
      </c>
      <c r="H2293" s="169">
        <f t="shared" si="360"/>
        <v>0.82499999999999996</v>
      </c>
      <c r="I2293" s="170" t="str">
        <f t="shared" si="361"/>
        <v>ALTA</v>
      </c>
      <c r="J2293" s="292">
        <v>624128297</v>
      </c>
      <c r="K2293" s="221">
        <v>1</v>
      </c>
      <c r="L2293" s="87" t="s">
        <v>129</v>
      </c>
      <c r="M2293" s="188">
        <v>0</v>
      </c>
      <c r="N2293" s="86" t="s">
        <v>731</v>
      </c>
      <c r="O2293" s="92"/>
      <c r="P2293" s="86">
        <v>4</v>
      </c>
      <c r="Q2293" s="87" t="s">
        <v>198</v>
      </c>
      <c r="R2293" s="86"/>
      <c r="S2293" s="79"/>
      <c r="T2293" s="87">
        <v>213334</v>
      </c>
      <c r="U2293" s="83" t="s">
        <v>171</v>
      </c>
      <c r="V2293" s="83"/>
      <c r="W2293" s="171">
        <v>44074</v>
      </c>
      <c r="X2293" s="172" t="e">
        <f>+CONCATENATE(TEXT(#REF!,"yyyy"),"-",TEXT(#REF!,"mm"))</f>
        <v>#REF!</v>
      </c>
      <c r="Y2293" s="173" t="str">
        <f t="shared" si="362"/>
        <v>4</v>
      </c>
      <c r="Z2293" s="172" t="str">
        <f t="shared" si="363"/>
        <v>2020-07</v>
      </c>
      <c r="AA2293" s="170" t="e">
        <f>+VLOOKUP(Z2293,#REF!,2,FALSE)/VLOOKUP(X2293,#REF!,2,FALSE)</f>
        <v>#REF!</v>
      </c>
      <c r="AB2293" s="174" t="e">
        <f t="shared" ref="AB2293:AB2356" si="368">+AA2293*J2293</f>
        <v>#REF!</v>
      </c>
      <c r="AC2293" s="174" t="e">
        <f t="shared" ref="AC2293:AC2356" si="369">+AB2293*K2293</f>
        <v>#REF!</v>
      </c>
      <c r="AD2293" s="175" t="e">
        <f>+#REF!+365*Y2293</f>
        <v>#REF!</v>
      </c>
      <c r="AE2293" s="176" t="e">
        <f t="shared" si="364"/>
        <v>#REF!</v>
      </c>
      <c r="AF2293" s="170" t="e">
        <f>+VLOOKUP(CONCATENATE(TEXT(W2293,"yyyy"),"-",TEXT(W2293,"mm")),#REF!,2,0)</f>
        <v>#REF!</v>
      </c>
      <c r="AG2293" s="177" t="e">
        <f>+(AC2293*(1+'INFLAC PROYECTADA'!$B$8)^(AE2293))/((1+DEMANDADO!AF2293)^(AE2293))</f>
        <v>#REF!</v>
      </c>
      <c r="AH2293" s="169">
        <f>(0.2*VLOOKUP(D2293,'%.'!$A$1:$B$4,2,FALSE))+(0.35*VLOOKUP(E2293,'%.'!$A$1:$B$4,2,FALSE))+(0.1*VLOOKUP(F2293,'%.'!$A$1:$B$4,2,FALSE))+(0.35*VLOOKUP(G2293,'%.'!$A$1:$B$4,2,FALSE))</f>
        <v>0.82499999999999996</v>
      </c>
      <c r="AI2293" s="128" t="str">
        <f t="shared" si="365"/>
        <v>ALTA</v>
      </c>
      <c r="AJ2293" s="128" t="str">
        <f t="shared" si="366"/>
        <v>Provisión contable</v>
      </c>
      <c r="AK2293" s="178" t="e">
        <f t="shared" si="367"/>
        <v>#REF!</v>
      </c>
    </row>
    <row r="2294" spans="1:37" ht="30" customHeight="1" x14ac:dyDescent="0.25">
      <c r="A2294" s="115">
        <v>2293</v>
      </c>
      <c r="B2294" s="87" t="s">
        <v>4968</v>
      </c>
      <c r="C2294" s="129" t="s">
        <v>4969</v>
      </c>
      <c r="D2294" s="83" t="s">
        <v>0</v>
      </c>
      <c r="E2294" s="83" t="s">
        <v>1</v>
      </c>
      <c r="F2294" s="83" t="s">
        <v>48</v>
      </c>
      <c r="G2294" s="86" t="s">
        <v>48</v>
      </c>
      <c r="H2294" s="169">
        <f t="shared" si="360"/>
        <v>0.4425</v>
      </c>
      <c r="I2294" s="170" t="str">
        <f t="shared" si="361"/>
        <v>MEDIA</v>
      </c>
      <c r="J2294" s="292">
        <v>9804368</v>
      </c>
      <c r="K2294" s="221">
        <v>0.5</v>
      </c>
      <c r="L2294" s="87" t="s">
        <v>129</v>
      </c>
      <c r="M2294" s="188">
        <v>0</v>
      </c>
      <c r="N2294" s="86" t="s">
        <v>731</v>
      </c>
      <c r="O2294" s="245"/>
      <c r="P2294" s="86">
        <v>5</v>
      </c>
      <c r="Q2294" s="87" t="s">
        <v>198</v>
      </c>
      <c r="R2294" s="86"/>
      <c r="S2294" s="79"/>
      <c r="T2294" s="87">
        <v>213334</v>
      </c>
      <c r="U2294" s="83" t="s">
        <v>171</v>
      </c>
      <c r="V2294" s="83"/>
      <c r="W2294" s="171">
        <v>44074</v>
      </c>
      <c r="X2294" s="172" t="e">
        <f>+CONCATENATE(TEXT(#REF!,"yyyy"),"-",TEXT(#REF!,"mm"))</f>
        <v>#REF!</v>
      </c>
      <c r="Y2294" s="173" t="str">
        <f t="shared" si="362"/>
        <v>5</v>
      </c>
      <c r="Z2294" s="172" t="str">
        <f t="shared" si="363"/>
        <v>2020-07</v>
      </c>
      <c r="AA2294" s="170" t="e">
        <f>+VLOOKUP(Z2294,#REF!,2,FALSE)/VLOOKUP(X2294,#REF!,2,FALSE)</f>
        <v>#REF!</v>
      </c>
      <c r="AB2294" s="174" t="e">
        <f t="shared" si="368"/>
        <v>#REF!</v>
      </c>
      <c r="AC2294" s="174" t="e">
        <f t="shared" si="369"/>
        <v>#REF!</v>
      </c>
      <c r="AD2294" s="175" t="e">
        <f>+#REF!+365*Y2294</f>
        <v>#REF!</v>
      </c>
      <c r="AE2294" s="176" t="e">
        <f t="shared" si="364"/>
        <v>#REF!</v>
      </c>
      <c r="AF2294" s="170" t="e">
        <f>+VLOOKUP(CONCATENATE(TEXT(W2294,"yyyy"),"-",TEXT(W2294,"mm")),#REF!,2,0)</f>
        <v>#REF!</v>
      </c>
      <c r="AG2294" s="177" t="e">
        <f>+(AC2294*(1+'INFLAC PROYECTADA'!$B$8)^(AE2294))/((1+DEMANDADO!AF2294)^(AE2294))</f>
        <v>#REF!</v>
      </c>
      <c r="AH2294" s="169">
        <f>(0.2*VLOOKUP(D2294,'%.'!$A$1:$B$4,2,FALSE))+(0.35*VLOOKUP(E2294,'%.'!$A$1:$B$4,2,FALSE))+(0.1*VLOOKUP(F2294,'%.'!$A$1:$B$4,2,FALSE))+(0.35*VLOOKUP(G2294,'%.'!$A$1:$B$4,2,FALSE))</f>
        <v>0.4425</v>
      </c>
      <c r="AI2294" s="128" t="str">
        <f t="shared" si="365"/>
        <v>MEDIA</v>
      </c>
      <c r="AJ2294" s="128" t="str">
        <f t="shared" si="366"/>
        <v>Cuentas de Orden</v>
      </c>
      <c r="AK2294" s="178" t="e">
        <f t="shared" si="367"/>
        <v>#REF!</v>
      </c>
    </row>
    <row r="2295" spans="1:37" ht="30" customHeight="1" x14ac:dyDescent="0.25">
      <c r="A2295" s="115">
        <v>2294</v>
      </c>
      <c r="B2295" s="87" t="s">
        <v>4970</v>
      </c>
      <c r="C2295" s="129" t="s">
        <v>4971</v>
      </c>
      <c r="D2295" s="83" t="s">
        <v>1</v>
      </c>
      <c r="E2295" s="83" t="s">
        <v>1</v>
      </c>
      <c r="F2295" s="83" t="s">
        <v>1</v>
      </c>
      <c r="G2295" s="86" t="s">
        <v>0</v>
      </c>
      <c r="H2295" s="169">
        <f t="shared" si="360"/>
        <v>0.38249999999999995</v>
      </c>
      <c r="I2295" s="170" t="str">
        <f t="shared" si="361"/>
        <v>MEDIA</v>
      </c>
      <c r="J2295" s="292">
        <v>18931489</v>
      </c>
      <c r="K2295" s="221">
        <v>0.9</v>
      </c>
      <c r="L2295" s="87" t="s">
        <v>129</v>
      </c>
      <c r="M2295" s="188">
        <v>0</v>
      </c>
      <c r="N2295" s="86" t="s">
        <v>731</v>
      </c>
      <c r="O2295" s="92"/>
      <c r="P2295" s="86">
        <v>5</v>
      </c>
      <c r="Q2295" s="87" t="s">
        <v>198</v>
      </c>
      <c r="R2295" s="86"/>
      <c r="S2295" s="79"/>
      <c r="T2295" s="87">
        <v>213334</v>
      </c>
      <c r="U2295" s="83" t="s">
        <v>171</v>
      </c>
      <c r="V2295" s="83"/>
      <c r="W2295" s="171">
        <v>44074</v>
      </c>
      <c r="X2295" s="172" t="e">
        <f>+CONCATENATE(TEXT(#REF!,"yyyy"),"-",TEXT(#REF!,"mm"))</f>
        <v>#REF!</v>
      </c>
      <c r="Y2295" s="173" t="str">
        <f t="shared" si="362"/>
        <v>5</v>
      </c>
      <c r="Z2295" s="172" t="str">
        <f t="shared" si="363"/>
        <v>2020-07</v>
      </c>
      <c r="AA2295" s="170" t="e">
        <f>+VLOOKUP(Z2295,#REF!,2,FALSE)/VLOOKUP(X2295,#REF!,2,FALSE)</f>
        <v>#REF!</v>
      </c>
      <c r="AB2295" s="174" t="e">
        <f t="shared" si="368"/>
        <v>#REF!</v>
      </c>
      <c r="AC2295" s="174" t="e">
        <f t="shared" si="369"/>
        <v>#REF!</v>
      </c>
      <c r="AD2295" s="175" t="e">
        <f>+#REF!+365*Y2295</f>
        <v>#REF!</v>
      </c>
      <c r="AE2295" s="176" t="e">
        <f t="shared" si="364"/>
        <v>#REF!</v>
      </c>
      <c r="AF2295" s="170" t="e">
        <f>+VLOOKUP(CONCATENATE(TEXT(W2295,"yyyy"),"-",TEXT(W2295,"mm")),#REF!,2,0)</f>
        <v>#REF!</v>
      </c>
      <c r="AG2295" s="177" t="e">
        <f>+(AC2295*(1+'INFLAC PROYECTADA'!$B$8)^(AE2295))/((1+DEMANDADO!AF2295)^(AE2295))</f>
        <v>#REF!</v>
      </c>
      <c r="AH2295" s="169">
        <f>(0.2*VLOOKUP(D2295,'%.'!$A$1:$B$4,2,FALSE))+(0.35*VLOOKUP(E2295,'%.'!$A$1:$B$4,2,FALSE))+(0.1*VLOOKUP(F2295,'%.'!$A$1:$B$4,2,FALSE))+(0.35*VLOOKUP(G2295,'%.'!$A$1:$B$4,2,FALSE))</f>
        <v>0.38249999999999995</v>
      </c>
      <c r="AI2295" s="128" t="str">
        <f t="shared" si="365"/>
        <v>MEDIA</v>
      </c>
      <c r="AJ2295" s="128" t="str">
        <f t="shared" si="366"/>
        <v>Cuentas de Orden</v>
      </c>
      <c r="AK2295" s="178" t="e">
        <f t="shared" si="367"/>
        <v>#REF!</v>
      </c>
    </row>
    <row r="2296" spans="1:37" ht="30" customHeight="1" x14ac:dyDescent="0.25">
      <c r="A2296" s="115">
        <v>2295</v>
      </c>
      <c r="B2296" s="87" t="s">
        <v>4972</v>
      </c>
      <c r="C2296" s="129" t="s">
        <v>5968</v>
      </c>
      <c r="D2296" s="83" t="s">
        <v>0</v>
      </c>
      <c r="E2296" s="83" t="s">
        <v>0</v>
      </c>
      <c r="F2296" s="83" t="s">
        <v>0</v>
      </c>
      <c r="G2296" s="86" t="s">
        <v>0</v>
      </c>
      <c r="H2296" s="169">
        <f t="shared" si="360"/>
        <v>1</v>
      </c>
      <c r="I2296" s="170" t="str">
        <f t="shared" si="361"/>
        <v>ALTA</v>
      </c>
      <c r="J2296" s="292">
        <v>7867457</v>
      </c>
      <c r="K2296" s="221">
        <v>1</v>
      </c>
      <c r="L2296" s="87" t="s">
        <v>129</v>
      </c>
      <c r="M2296" s="188">
        <v>0</v>
      </c>
      <c r="N2296" s="86" t="s">
        <v>731</v>
      </c>
      <c r="O2296" s="92"/>
      <c r="P2296" s="86" t="s">
        <v>22</v>
      </c>
      <c r="Q2296" s="87" t="s">
        <v>198</v>
      </c>
      <c r="R2296" s="86"/>
      <c r="S2296" s="79"/>
      <c r="T2296" s="87">
        <v>213334</v>
      </c>
      <c r="U2296" s="83" t="s">
        <v>173</v>
      </c>
      <c r="V2296" s="83"/>
      <c r="W2296" s="171">
        <v>44074</v>
      </c>
      <c r="X2296" s="172" t="e">
        <f>+CONCATENATE(TEXT(#REF!,"yyyy"),"-",TEXT(#REF!,"mm"))</f>
        <v>#REF!</v>
      </c>
      <c r="Y2296" s="173" t="str">
        <f t="shared" si="362"/>
        <v>10</v>
      </c>
      <c r="Z2296" s="172" t="str">
        <f t="shared" si="363"/>
        <v>2020-07</v>
      </c>
      <c r="AA2296" s="170" t="e">
        <f>+VLOOKUP(Z2296,#REF!,2,FALSE)/VLOOKUP(X2296,#REF!,2,FALSE)</f>
        <v>#REF!</v>
      </c>
      <c r="AB2296" s="174" t="e">
        <f t="shared" si="368"/>
        <v>#REF!</v>
      </c>
      <c r="AC2296" s="174" t="e">
        <f t="shared" si="369"/>
        <v>#REF!</v>
      </c>
      <c r="AD2296" s="175" t="e">
        <f>+#REF!+365*Y2296</f>
        <v>#REF!</v>
      </c>
      <c r="AE2296" s="176" t="e">
        <f t="shared" si="364"/>
        <v>#REF!</v>
      </c>
      <c r="AF2296" s="170" t="e">
        <f>+VLOOKUP(CONCATENATE(TEXT(W2296,"yyyy"),"-",TEXT(W2296,"mm")),#REF!,2,0)</f>
        <v>#REF!</v>
      </c>
      <c r="AG2296" s="177" t="e">
        <f>+(AC2296*(1+'INFLAC PROYECTADA'!$B$8)^(AE2296))/((1+DEMANDADO!AF2296)^(AE2296))</f>
        <v>#REF!</v>
      </c>
      <c r="AH2296" s="169">
        <f>(0.2*VLOOKUP(D2296,'%.'!$A$1:$B$4,2,FALSE))+(0.35*VLOOKUP(E2296,'%.'!$A$1:$B$4,2,FALSE))+(0.1*VLOOKUP(F2296,'%.'!$A$1:$B$4,2,FALSE))+(0.35*VLOOKUP(G2296,'%.'!$A$1:$B$4,2,FALSE))</f>
        <v>1</v>
      </c>
      <c r="AI2296" s="128" t="str">
        <f t="shared" si="365"/>
        <v>ALTA</v>
      </c>
      <c r="AJ2296" s="128" t="str">
        <f t="shared" si="366"/>
        <v>Provisión contable</v>
      </c>
      <c r="AK2296" s="178" t="e">
        <f t="shared" si="367"/>
        <v>#REF!</v>
      </c>
    </row>
    <row r="2297" spans="1:37" ht="30" customHeight="1" x14ac:dyDescent="0.25">
      <c r="A2297" s="115">
        <v>2296</v>
      </c>
      <c r="B2297" s="87" t="s">
        <v>4973</v>
      </c>
      <c r="C2297" s="129" t="s">
        <v>5969</v>
      </c>
      <c r="D2297" s="83" t="s">
        <v>48</v>
      </c>
      <c r="E2297" s="83" t="s">
        <v>0</v>
      </c>
      <c r="F2297" s="83" t="s">
        <v>48</v>
      </c>
      <c r="G2297" s="86" t="s">
        <v>48</v>
      </c>
      <c r="H2297" s="169">
        <f t="shared" si="360"/>
        <v>0.67499999999999993</v>
      </c>
      <c r="I2297" s="170" t="str">
        <f t="shared" si="361"/>
        <v>ALTA</v>
      </c>
      <c r="J2297" s="292">
        <v>0</v>
      </c>
      <c r="K2297" s="221">
        <v>1</v>
      </c>
      <c r="L2297" s="87" t="s">
        <v>129</v>
      </c>
      <c r="M2297" s="188">
        <v>0</v>
      </c>
      <c r="N2297" s="86" t="s">
        <v>731</v>
      </c>
      <c r="O2297" s="188"/>
      <c r="P2297" s="86" t="s">
        <v>792</v>
      </c>
      <c r="Q2297" s="87" t="s">
        <v>198</v>
      </c>
      <c r="R2297" s="86"/>
      <c r="S2297" s="79"/>
      <c r="T2297" s="87">
        <v>213334</v>
      </c>
      <c r="U2297" s="83" t="s">
        <v>171</v>
      </c>
      <c r="V2297" s="83"/>
      <c r="W2297" s="171">
        <v>44074</v>
      </c>
      <c r="X2297" s="172" t="e">
        <f>+CONCATENATE(TEXT(#REF!,"yyyy"),"-",TEXT(#REF!,"mm"))</f>
        <v>#REF!</v>
      </c>
      <c r="Y2297" s="173" t="str">
        <f t="shared" si="362"/>
        <v>3</v>
      </c>
      <c r="Z2297" s="172" t="str">
        <f t="shared" si="363"/>
        <v>2020-07</v>
      </c>
      <c r="AA2297" s="170" t="e">
        <f>+VLOOKUP(Z2297,#REF!,2,FALSE)/VLOOKUP(X2297,#REF!,2,FALSE)</f>
        <v>#REF!</v>
      </c>
      <c r="AB2297" s="174" t="e">
        <f t="shared" si="368"/>
        <v>#REF!</v>
      </c>
      <c r="AC2297" s="174" t="e">
        <f t="shared" si="369"/>
        <v>#REF!</v>
      </c>
      <c r="AD2297" s="175" t="e">
        <f>+#REF!+365*Y2297</f>
        <v>#REF!</v>
      </c>
      <c r="AE2297" s="176" t="e">
        <f t="shared" si="364"/>
        <v>#REF!</v>
      </c>
      <c r="AF2297" s="170" t="e">
        <f>+VLOOKUP(CONCATENATE(TEXT(W2297,"yyyy"),"-",TEXT(W2297,"mm")),#REF!,2,0)</f>
        <v>#REF!</v>
      </c>
      <c r="AG2297" s="177" t="e">
        <f>+(AC2297*(1+'INFLAC PROYECTADA'!$B$8)^(AE2297))/((1+DEMANDADO!AF2297)^(AE2297))</f>
        <v>#REF!</v>
      </c>
      <c r="AH2297" s="169">
        <f>(0.2*VLOOKUP(D2297,'%.'!$A$1:$B$4,2,FALSE))+(0.35*VLOOKUP(E2297,'%.'!$A$1:$B$4,2,FALSE))+(0.1*VLOOKUP(F2297,'%.'!$A$1:$B$4,2,FALSE))+(0.35*VLOOKUP(G2297,'%.'!$A$1:$B$4,2,FALSE))</f>
        <v>0.67499999999999993</v>
      </c>
      <c r="AI2297" s="128" t="str">
        <f t="shared" si="365"/>
        <v>ALTA</v>
      </c>
      <c r="AJ2297" s="128" t="str">
        <f t="shared" si="366"/>
        <v>Provisión contable</v>
      </c>
      <c r="AK2297" s="178" t="e">
        <f t="shared" si="367"/>
        <v>#REF!</v>
      </c>
    </row>
    <row r="2298" spans="1:37" ht="30" customHeight="1" x14ac:dyDescent="0.25">
      <c r="A2298" s="115">
        <v>2297</v>
      </c>
      <c r="B2298" s="87" t="s">
        <v>4974</v>
      </c>
      <c r="C2298" s="129" t="s">
        <v>5970</v>
      </c>
      <c r="D2298" s="83" t="s">
        <v>1</v>
      </c>
      <c r="E2298" s="83" t="s">
        <v>48</v>
      </c>
      <c r="F2298" s="83" t="s">
        <v>48</v>
      </c>
      <c r="G2298" s="86" t="s">
        <v>48</v>
      </c>
      <c r="H2298" s="169">
        <f t="shared" si="360"/>
        <v>0.41</v>
      </c>
      <c r="I2298" s="170" t="str">
        <f t="shared" si="361"/>
        <v>MEDIA</v>
      </c>
      <c r="J2298" s="292">
        <v>1086698766</v>
      </c>
      <c r="K2298" s="221">
        <v>0.5</v>
      </c>
      <c r="L2298" s="87" t="s">
        <v>129</v>
      </c>
      <c r="M2298" s="188">
        <v>0</v>
      </c>
      <c r="N2298" s="86" t="s">
        <v>731</v>
      </c>
      <c r="O2298" s="92"/>
      <c r="P2298" s="86" t="s">
        <v>22</v>
      </c>
      <c r="Q2298" s="87" t="s">
        <v>198</v>
      </c>
      <c r="R2298" s="79"/>
      <c r="S2298" s="79"/>
      <c r="T2298" s="87">
        <v>213334</v>
      </c>
      <c r="U2298" s="83" t="s">
        <v>76</v>
      </c>
      <c r="V2298" s="83"/>
      <c r="W2298" s="171">
        <v>44074</v>
      </c>
      <c r="X2298" s="172" t="e">
        <f>+CONCATENATE(TEXT(#REF!,"yyyy"),"-",TEXT(#REF!,"mm"))</f>
        <v>#REF!</v>
      </c>
      <c r="Y2298" s="173" t="str">
        <f t="shared" si="362"/>
        <v>10</v>
      </c>
      <c r="Z2298" s="172" t="str">
        <f t="shared" si="363"/>
        <v>2020-07</v>
      </c>
      <c r="AA2298" s="170" t="e">
        <f>+VLOOKUP(Z2298,#REF!,2,FALSE)/VLOOKUP(X2298,#REF!,2,FALSE)</f>
        <v>#REF!</v>
      </c>
      <c r="AB2298" s="174" t="e">
        <f t="shared" si="368"/>
        <v>#REF!</v>
      </c>
      <c r="AC2298" s="174" t="e">
        <f t="shared" si="369"/>
        <v>#REF!</v>
      </c>
      <c r="AD2298" s="175" t="e">
        <f>+#REF!+365*Y2298</f>
        <v>#REF!</v>
      </c>
      <c r="AE2298" s="176" t="e">
        <f t="shared" si="364"/>
        <v>#REF!</v>
      </c>
      <c r="AF2298" s="170" t="e">
        <f>+VLOOKUP(CONCATENATE(TEXT(W2298,"yyyy"),"-",TEXT(W2298,"mm")),#REF!,2,0)</f>
        <v>#REF!</v>
      </c>
      <c r="AG2298" s="177" t="e">
        <f>+(AC2298*(1+'INFLAC PROYECTADA'!$B$8)^(AE2298))/((1+DEMANDADO!AF2298)^(AE2298))</f>
        <v>#REF!</v>
      </c>
      <c r="AH2298" s="169">
        <f>(0.2*VLOOKUP(D2298,'%.'!$A$1:$B$4,2,FALSE))+(0.35*VLOOKUP(E2298,'%.'!$A$1:$B$4,2,FALSE))+(0.1*VLOOKUP(F2298,'%.'!$A$1:$B$4,2,FALSE))+(0.35*VLOOKUP(G2298,'%.'!$A$1:$B$4,2,FALSE))</f>
        <v>0.41</v>
      </c>
      <c r="AI2298" s="128" t="str">
        <f t="shared" si="365"/>
        <v>MEDIA</v>
      </c>
      <c r="AJ2298" s="128" t="str">
        <f t="shared" si="366"/>
        <v>Cuentas de Orden</v>
      </c>
      <c r="AK2298" s="178" t="e">
        <f t="shared" si="367"/>
        <v>#REF!</v>
      </c>
    </row>
    <row r="2299" spans="1:37" ht="30" customHeight="1" x14ac:dyDescent="0.25">
      <c r="A2299" s="115">
        <v>2298</v>
      </c>
      <c r="B2299" s="87" t="s">
        <v>4975</v>
      </c>
      <c r="C2299" s="129" t="s">
        <v>4976</v>
      </c>
      <c r="D2299" s="83" t="s">
        <v>0</v>
      </c>
      <c r="E2299" s="83" t="s">
        <v>1</v>
      </c>
      <c r="F2299" s="83" t="s">
        <v>0</v>
      </c>
      <c r="G2299" s="86" t="s">
        <v>1</v>
      </c>
      <c r="H2299" s="169">
        <f t="shared" si="360"/>
        <v>0.33500000000000002</v>
      </c>
      <c r="I2299" s="170" t="str">
        <f t="shared" si="361"/>
        <v>MEDIA</v>
      </c>
      <c r="J2299" s="292">
        <v>0</v>
      </c>
      <c r="K2299" s="221">
        <v>0</v>
      </c>
      <c r="L2299" s="87" t="s">
        <v>129</v>
      </c>
      <c r="M2299" s="188">
        <v>0</v>
      </c>
      <c r="N2299" s="86" t="s">
        <v>731</v>
      </c>
      <c r="O2299" s="188"/>
      <c r="P2299" s="86">
        <v>4</v>
      </c>
      <c r="Q2299" s="87" t="s">
        <v>198</v>
      </c>
      <c r="R2299" s="79"/>
      <c r="S2299" s="79"/>
      <c r="T2299" s="87">
        <v>213334</v>
      </c>
      <c r="U2299" s="83" t="s">
        <v>171</v>
      </c>
      <c r="V2299" s="83"/>
      <c r="W2299" s="171">
        <v>44074</v>
      </c>
      <c r="X2299" s="172" t="e">
        <f>+CONCATENATE(TEXT(#REF!,"yyyy"),"-",TEXT(#REF!,"mm"))</f>
        <v>#REF!</v>
      </c>
      <c r="Y2299" s="173" t="str">
        <f t="shared" si="362"/>
        <v>4</v>
      </c>
      <c r="Z2299" s="172" t="str">
        <f t="shared" si="363"/>
        <v>2020-07</v>
      </c>
      <c r="AA2299" s="170" t="e">
        <f>+VLOOKUP(Z2299,#REF!,2,FALSE)/VLOOKUP(X2299,#REF!,2,FALSE)</f>
        <v>#REF!</v>
      </c>
      <c r="AB2299" s="174" t="e">
        <f t="shared" si="368"/>
        <v>#REF!</v>
      </c>
      <c r="AC2299" s="174" t="e">
        <f t="shared" si="369"/>
        <v>#REF!</v>
      </c>
      <c r="AD2299" s="175" t="e">
        <f>+#REF!+365*Y2299</f>
        <v>#REF!</v>
      </c>
      <c r="AE2299" s="176" t="e">
        <f t="shared" si="364"/>
        <v>#REF!</v>
      </c>
      <c r="AF2299" s="170" t="e">
        <f>+VLOOKUP(CONCATENATE(TEXT(W2299,"yyyy"),"-",TEXT(W2299,"mm")),#REF!,2,0)</f>
        <v>#REF!</v>
      </c>
      <c r="AG2299" s="177" t="e">
        <f>+(AC2299*(1+'INFLAC PROYECTADA'!$B$8)^(AE2299))/((1+DEMANDADO!AF2299)^(AE2299))</f>
        <v>#REF!</v>
      </c>
      <c r="AH2299" s="169">
        <f>(0.2*VLOOKUP(D2299,'%.'!$A$1:$B$4,2,FALSE))+(0.35*VLOOKUP(E2299,'%.'!$A$1:$B$4,2,FALSE))+(0.1*VLOOKUP(F2299,'%.'!$A$1:$B$4,2,FALSE))+(0.35*VLOOKUP(G2299,'%.'!$A$1:$B$4,2,FALSE))</f>
        <v>0.33500000000000002</v>
      </c>
      <c r="AI2299" s="128" t="str">
        <f t="shared" si="365"/>
        <v>MEDIA</v>
      </c>
      <c r="AJ2299" s="128" t="str">
        <f t="shared" si="366"/>
        <v>Cuentas de Orden</v>
      </c>
      <c r="AK2299" s="178" t="e">
        <f t="shared" si="367"/>
        <v>#REF!</v>
      </c>
    </row>
    <row r="2300" spans="1:37" ht="30" customHeight="1" x14ac:dyDescent="0.25">
      <c r="A2300" s="115">
        <v>2299</v>
      </c>
      <c r="B2300" s="87" t="s">
        <v>4977</v>
      </c>
      <c r="C2300" s="129" t="s">
        <v>5971</v>
      </c>
      <c r="D2300" s="83" t="s">
        <v>1</v>
      </c>
      <c r="E2300" s="83" t="s">
        <v>48</v>
      </c>
      <c r="F2300" s="83" t="s">
        <v>1</v>
      </c>
      <c r="G2300" s="86" t="s">
        <v>1</v>
      </c>
      <c r="H2300" s="169">
        <f t="shared" si="360"/>
        <v>0.20749999999999999</v>
      </c>
      <c r="I2300" s="170" t="str">
        <f t="shared" si="361"/>
        <v>BAJA</v>
      </c>
      <c r="J2300" s="292">
        <v>0</v>
      </c>
      <c r="K2300" s="221">
        <v>0</v>
      </c>
      <c r="L2300" s="87" t="s">
        <v>129</v>
      </c>
      <c r="M2300" s="188">
        <v>0</v>
      </c>
      <c r="N2300" s="86" t="s">
        <v>731</v>
      </c>
      <c r="O2300" s="92"/>
      <c r="P2300" s="86" t="s">
        <v>792</v>
      </c>
      <c r="Q2300" s="87" t="s">
        <v>198</v>
      </c>
      <c r="R2300" s="79"/>
      <c r="S2300" s="79"/>
      <c r="T2300" s="87">
        <v>213334</v>
      </c>
      <c r="U2300" s="83" t="s">
        <v>76</v>
      </c>
      <c r="V2300" s="83"/>
      <c r="W2300" s="171">
        <v>44074</v>
      </c>
      <c r="X2300" s="172" t="e">
        <f>+CONCATENATE(TEXT(#REF!,"yyyy"),"-",TEXT(#REF!,"mm"))</f>
        <v>#REF!</v>
      </c>
      <c r="Y2300" s="173" t="str">
        <f t="shared" si="362"/>
        <v>3</v>
      </c>
      <c r="Z2300" s="172" t="str">
        <f t="shared" si="363"/>
        <v>2020-07</v>
      </c>
      <c r="AA2300" s="170" t="e">
        <f>+VLOOKUP(Z2300,#REF!,2,FALSE)/VLOOKUP(X2300,#REF!,2,FALSE)</f>
        <v>#REF!</v>
      </c>
      <c r="AB2300" s="174" t="e">
        <f t="shared" si="368"/>
        <v>#REF!</v>
      </c>
      <c r="AC2300" s="174" t="e">
        <f t="shared" si="369"/>
        <v>#REF!</v>
      </c>
      <c r="AD2300" s="175" t="e">
        <f>+#REF!+365*Y2300</f>
        <v>#REF!</v>
      </c>
      <c r="AE2300" s="176" t="e">
        <f t="shared" si="364"/>
        <v>#REF!</v>
      </c>
      <c r="AF2300" s="170" t="e">
        <f>+VLOOKUP(CONCATENATE(TEXT(W2300,"yyyy"),"-",TEXT(W2300,"mm")),#REF!,2,0)</f>
        <v>#REF!</v>
      </c>
      <c r="AG2300" s="177" t="e">
        <f>+(AC2300*(1+'INFLAC PROYECTADA'!$B$8)^(AE2300))/((1+DEMANDADO!AF2300)^(AE2300))</f>
        <v>#REF!</v>
      </c>
      <c r="AH2300" s="169">
        <f>(0.2*VLOOKUP(D2300,'%.'!$A$1:$B$4,2,FALSE))+(0.35*VLOOKUP(E2300,'%.'!$A$1:$B$4,2,FALSE))+(0.1*VLOOKUP(F2300,'%.'!$A$1:$B$4,2,FALSE))+(0.35*VLOOKUP(G2300,'%.'!$A$1:$B$4,2,FALSE))</f>
        <v>0.20749999999999999</v>
      </c>
      <c r="AI2300" s="128" t="str">
        <f t="shared" si="365"/>
        <v>BAJA</v>
      </c>
      <c r="AJ2300" s="128" t="str">
        <f t="shared" si="366"/>
        <v>Cuentas de Orden</v>
      </c>
      <c r="AK2300" s="178" t="e">
        <f t="shared" si="367"/>
        <v>#REF!</v>
      </c>
    </row>
    <row r="2301" spans="1:37" ht="30" customHeight="1" x14ac:dyDescent="0.25">
      <c r="A2301" s="115">
        <v>2300</v>
      </c>
      <c r="B2301" s="87" t="s">
        <v>4978</v>
      </c>
      <c r="C2301" s="129" t="s">
        <v>4979</v>
      </c>
      <c r="D2301" s="83" t="s">
        <v>0</v>
      </c>
      <c r="E2301" s="83" t="s">
        <v>0</v>
      </c>
      <c r="F2301" s="83" t="s">
        <v>0</v>
      </c>
      <c r="G2301" s="86" t="s">
        <v>0</v>
      </c>
      <c r="H2301" s="169">
        <f t="shared" si="360"/>
        <v>1</v>
      </c>
      <c r="I2301" s="170" t="str">
        <f t="shared" si="361"/>
        <v>ALTA</v>
      </c>
      <c r="J2301" s="292">
        <v>97928483</v>
      </c>
      <c r="K2301" s="221">
        <v>0.7</v>
      </c>
      <c r="L2301" s="87" t="s">
        <v>129</v>
      </c>
      <c r="M2301" s="188">
        <v>0</v>
      </c>
      <c r="N2301" s="86" t="s">
        <v>731</v>
      </c>
      <c r="O2301" s="188"/>
      <c r="P2301" s="86">
        <v>4</v>
      </c>
      <c r="Q2301" s="87" t="s">
        <v>198</v>
      </c>
      <c r="R2301" s="86"/>
      <c r="S2301" s="79"/>
      <c r="T2301" s="87">
        <v>213334</v>
      </c>
      <c r="U2301" s="83" t="s">
        <v>171</v>
      </c>
      <c r="V2301" s="83" t="s">
        <v>1214</v>
      </c>
      <c r="W2301" s="171">
        <v>44074</v>
      </c>
      <c r="X2301" s="172" t="e">
        <f>+CONCATENATE(TEXT(#REF!,"yyyy"),"-",TEXT(#REF!,"mm"))</f>
        <v>#REF!</v>
      </c>
      <c r="Y2301" s="173" t="str">
        <f t="shared" si="362"/>
        <v>4</v>
      </c>
      <c r="Z2301" s="172" t="str">
        <f t="shared" si="363"/>
        <v>2020-07</v>
      </c>
      <c r="AA2301" s="170" t="e">
        <f>+VLOOKUP(Z2301,#REF!,2,FALSE)/VLOOKUP(X2301,#REF!,2,FALSE)</f>
        <v>#REF!</v>
      </c>
      <c r="AB2301" s="174" t="e">
        <f t="shared" si="368"/>
        <v>#REF!</v>
      </c>
      <c r="AC2301" s="174" t="e">
        <f t="shared" si="369"/>
        <v>#REF!</v>
      </c>
      <c r="AD2301" s="175" t="e">
        <f>+#REF!+365*Y2301</f>
        <v>#REF!</v>
      </c>
      <c r="AE2301" s="176" t="e">
        <f t="shared" si="364"/>
        <v>#REF!</v>
      </c>
      <c r="AF2301" s="170" t="e">
        <f>+VLOOKUP(CONCATENATE(TEXT(W2301,"yyyy"),"-",TEXT(W2301,"mm")),#REF!,2,0)</f>
        <v>#REF!</v>
      </c>
      <c r="AG2301" s="177" t="e">
        <f>+(AC2301*(1+'INFLAC PROYECTADA'!$B$8)^(AE2301))/((1+DEMANDADO!AF2301)^(AE2301))</f>
        <v>#REF!</v>
      </c>
      <c r="AH2301" s="169">
        <f>(0.2*VLOOKUP(D2301,'%.'!$A$1:$B$4,2,FALSE))+(0.35*VLOOKUP(E2301,'%.'!$A$1:$B$4,2,FALSE))+(0.1*VLOOKUP(F2301,'%.'!$A$1:$B$4,2,FALSE))+(0.35*VLOOKUP(G2301,'%.'!$A$1:$B$4,2,FALSE))</f>
        <v>1</v>
      </c>
      <c r="AI2301" s="128" t="str">
        <f t="shared" si="365"/>
        <v>ALTA</v>
      </c>
      <c r="AJ2301" s="128" t="str">
        <f t="shared" si="366"/>
        <v>Provisión contable</v>
      </c>
      <c r="AK2301" s="178" t="e">
        <f t="shared" si="367"/>
        <v>#REF!</v>
      </c>
    </row>
    <row r="2302" spans="1:37" ht="30" customHeight="1" x14ac:dyDescent="0.25">
      <c r="A2302" s="115">
        <v>2301</v>
      </c>
      <c r="B2302" s="83" t="s">
        <v>688</v>
      </c>
      <c r="C2302" s="126" t="s">
        <v>4980</v>
      </c>
      <c r="D2302" s="83" t="s">
        <v>1</v>
      </c>
      <c r="E2302" s="83" t="s">
        <v>48</v>
      </c>
      <c r="F2302" s="83" t="s">
        <v>1</v>
      </c>
      <c r="G2302" s="83" t="s">
        <v>1</v>
      </c>
      <c r="H2302" s="169">
        <f t="shared" si="360"/>
        <v>0.20749999999999999</v>
      </c>
      <c r="I2302" s="170" t="str">
        <f t="shared" si="361"/>
        <v>BAJA</v>
      </c>
      <c r="J2302" s="292">
        <v>0</v>
      </c>
      <c r="K2302" s="221">
        <v>0</v>
      </c>
      <c r="L2302" s="83" t="s">
        <v>129</v>
      </c>
      <c r="M2302" s="188">
        <v>0</v>
      </c>
      <c r="N2302" s="86" t="s">
        <v>731</v>
      </c>
      <c r="O2302" s="188"/>
      <c r="P2302" s="83">
        <v>3</v>
      </c>
      <c r="Q2302" s="87" t="s">
        <v>198</v>
      </c>
      <c r="R2302" s="86"/>
      <c r="S2302" s="79"/>
      <c r="T2302" s="87">
        <v>213334</v>
      </c>
      <c r="U2302" s="83" t="s">
        <v>181</v>
      </c>
      <c r="V2302" s="83"/>
      <c r="W2302" s="171">
        <v>44074</v>
      </c>
      <c r="X2302" s="172" t="e">
        <f>+CONCATENATE(TEXT(#REF!,"yyyy"),"-",TEXT(#REF!,"mm"))</f>
        <v>#REF!</v>
      </c>
      <c r="Y2302" s="173" t="str">
        <f t="shared" si="362"/>
        <v>3</v>
      </c>
      <c r="Z2302" s="172" t="str">
        <f t="shared" si="363"/>
        <v>2020-07</v>
      </c>
      <c r="AA2302" s="170" t="e">
        <f>+VLOOKUP(Z2302,#REF!,2,FALSE)/VLOOKUP(X2302,#REF!,2,FALSE)</f>
        <v>#REF!</v>
      </c>
      <c r="AB2302" s="174" t="e">
        <f t="shared" si="368"/>
        <v>#REF!</v>
      </c>
      <c r="AC2302" s="174" t="e">
        <f t="shared" si="369"/>
        <v>#REF!</v>
      </c>
      <c r="AD2302" s="175" t="e">
        <f>+#REF!+365*Y2302</f>
        <v>#REF!</v>
      </c>
      <c r="AE2302" s="176" t="e">
        <f t="shared" si="364"/>
        <v>#REF!</v>
      </c>
      <c r="AF2302" s="170" t="e">
        <f>+VLOOKUP(CONCATENATE(TEXT(W2302,"yyyy"),"-",TEXT(W2302,"mm")),#REF!,2,0)</f>
        <v>#REF!</v>
      </c>
      <c r="AG2302" s="177" t="e">
        <f>+(AC2302*(1+'INFLAC PROYECTADA'!$B$8)^(AE2302))/((1+DEMANDADO!AF2302)^(AE2302))</f>
        <v>#REF!</v>
      </c>
      <c r="AH2302" s="169">
        <f>(0.2*VLOOKUP(D2302,'%.'!$A$1:$B$4,2,FALSE))+(0.35*VLOOKUP(E2302,'%.'!$A$1:$B$4,2,FALSE))+(0.1*VLOOKUP(F2302,'%.'!$A$1:$B$4,2,FALSE))+(0.35*VLOOKUP(G2302,'%.'!$A$1:$B$4,2,FALSE))</f>
        <v>0.20749999999999999</v>
      </c>
      <c r="AI2302" s="128" t="str">
        <f t="shared" si="365"/>
        <v>BAJA</v>
      </c>
      <c r="AJ2302" s="128" t="str">
        <f t="shared" si="366"/>
        <v>Cuentas de Orden</v>
      </c>
      <c r="AK2302" s="178" t="e">
        <f t="shared" si="367"/>
        <v>#REF!</v>
      </c>
    </row>
    <row r="2303" spans="1:37" ht="30" customHeight="1" x14ac:dyDescent="0.25">
      <c r="A2303" s="115">
        <v>2302</v>
      </c>
      <c r="B2303" s="83" t="s">
        <v>4981</v>
      </c>
      <c r="C2303" s="126" t="s">
        <v>4982</v>
      </c>
      <c r="D2303" s="83" t="s">
        <v>48</v>
      </c>
      <c r="E2303" s="83" t="s">
        <v>48</v>
      </c>
      <c r="F2303" s="83" t="s">
        <v>48</v>
      </c>
      <c r="G2303" s="83" t="s">
        <v>48</v>
      </c>
      <c r="H2303" s="169">
        <f t="shared" si="360"/>
        <v>0.5</v>
      </c>
      <c r="I2303" s="170" t="str">
        <f t="shared" si="361"/>
        <v>MEDIA</v>
      </c>
      <c r="J2303" s="292">
        <v>29248342</v>
      </c>
      <c r="K2303" s="221">
        <v>0.5</v>
      </c>
      <c r="L2303" s="83" t="s">
        <v>129</v>
      </c>
      <c r="M2303" s="188">
        <v>0</v>
      </c>
      <c r="N2303" s="86" t="s">
        <v>731</v>
      </c>
      <c r="O2303" s="188"/>
      <c r="P2303" s="83" t="s">
        <v>415</v>
      </c>
      <c r="Q2303" s="87" t="s">
        <v>198</v>
      </c>
      <c r="R2303" s="86"/>
      <c r="S2303" s="79"/>
      <c r="T2303" s="87">
        <v>213334</v>
      </c>
      <c r="U2303" s="83" t="s">
        <v>171</v>
      </c>
      <c r="V2303" s="83"/>
      <c r="W2303" s="171">
        <v>44074</v>
      </c>
      <c r="X2303" s="172" t="e">
        <f>+CONCATENATE(TEXT(#REF!,"yyyy"),"-",TEXT(#REF!,"mm"))</f>
        <v>#REF!</v>
      </c>
      <c r="Y2303" s="173" t="str">
        <f t="shared" si="362"/>
        <v>7</v>
      </c>
      <c r="Z2303" s="172" t="str">
        <f t="shared" si="363"/>
        <v>2020-07</v>
      </c>
      <c r="AA2303" s="170" t="e">
        <f>+VLOOKUP(Z2303,#REF!,2,FALSE)/VLOOKUP(X2303,#REF!,2,FALSE)</f>
        <v>#REF!</v>
      </c>
      <c r="AB2303" s="174" t="e">
        <f t="shared" si="368"/>
        <v>#REF!</v>
      </c>
      <c r="AC2303" s="174" t="e">
        <f t="shared" si="369"/>
        <v>#REF!</v>
      </c>
      <c r="AD2303" s="175" t="e">
        <f>+#REF!+365*Y2303</f>
        <v>#REF!</v>
      </c>
      <c r="AE2303" s="176" t="e">
        <f t="shared" si="364"/>
        <v>#REF!</v>
      </c>
      <c r="AF2303" s="170" t="e">
        <f>+VLOOKUP(CONCATENATE(TEXT(W2303,"yyyy"),"-",TEXT(W2303,"mm")),#REF!,2,0)</f>
        <v>#REF!</v>
      </c>
      <c r="AG2303" s="177" t="e">
        <f>+(AC2303*(1+'INFLAC PROYECTADA'!$B$8)^(AE2303))/((1+DEMANDADO!AF2303)^(AE2303))</f>
        <v>#REF!</v>
      </c>
      <c r="AH2303" s="169">
        <f>(0.2*VLOOKUP(D2303,'%.'!$A$1:$B$4,2,FALSE))+(0.35*VLOOKUP(E2303,'%.'!$A$1:$B$4,2,FALSE))+(0.1*VLOOKUP(F2303,'%.'!$A$1:$B$4,2,FALSE))+(0.35*VLOOKUP(G2303,'%.'!$A$1:$B$4,2,FALSE))</f>
        <v>0.5</v>
      </c>
      <c r="AI2303" s="128" t="str">
        <f t="shared" si="365"/>
        <v>MEDIA</v>
      </c>
      <c r="AJ2303" s="128" t="str">
        <f t="shared" si="366"/>
        <v>Cuentas de Orden</v>
      </c>
      <c r="AK2303" s="178" t="e">
        <f t="shared" si="367"/>
        <v>#REF!</v>
      </c>
    </row>
    <row r="2304" spans="1:37" ht="30" customHeight="1" x14ac:dyDescent="0.25">
      <c r="A2304" s="115">
        <v>2303</v>
      </c>
      <c r="B2304" s="83" t="s">
        <v>4983</v>
      </c>
      <c r="C2304" s="126" t="s">
        <v>4984</v>
      </c>
      <c r="D2304" s="83" t="s">
        <v>0</v>
      </c>
      <c r="E2304" s="83" t="s">
        <v>0</v>
      </c>
      <c r="F2304" s="83" t="s">
        <v>0</v>
      </c>
      <c r="G2304" s="124" t="s">
        <v>1</v>
      </c>
      <c r="H2304" s="169">
        <f t="shared" si="360"/>
        <v>0.66749999999999998</v>
      </c>
      <c r="I2304" s="170" t="str">
        <f t="shared" si="361"/>
        <v>ALTA</v>
      </c>
      <c r="J2304" s="292">
        <v>278779436</v>
      </c>
      <c r="K2304" s="221">
        <v>0.4</v>
      </c>
      <c r="L2304" s="83" t="s">
        <v>128</v>
      </c>
      <c r="M2304" s="188">
        <v>0</v>
      </c>
      <c r="N2304" s="83" t="s">
        <v>731</v>
      </c>
      <c r="O2304" s="188"/>
      <c r="P2304" s="87">
        <v>7</v>
      </c>
      <c r="Q2304" s="87" t="s">
        <v>198</v>
      </c>
      <c r="R2304" s="86"/>
      <c r="S2304" s="79"/>
      <c r="T2304" s="87">
        <v>213334</v>
      </c>
      <c r="U2304" s="83" t="s">
        <v>171</v>
      </c>
      <c r="V2304" s="83" t="s">
        <v>1214</v>
      </c>
      <c r="W2304" s="171">
        <v>44074</v>
      </c>
      <c r="X2304" s="172" t="e">
        <f>+CONCATENATE(TEXT(#REF!,"yyyy"),"-",TEXT(#REF!,"mm"))</f>
        <v>#REF!</v>
      </c>
      <c r="Y2304" s="173" t="str">
        <f t="shared" si="362"/>
        <v>7</v>
      </c>
      <c r="Z2304" s="172" t="str">
        <f t="shared" si="363"/>
        <v>2020-07</v>
      </c>
      <c r="AA2304" s="170" t="e">
        <f>+VLOOKUP(Z2304,#REF!,2,FALSE)/VLOOKUP(X2304,#REF!,2,FALSE)</f>
        <v>#REF!</v>
      </c>
      <c r="AB2304" s="174" t="e">
        <f t="shared" si="368"/>
        <v>#REF!</v>
      </c>
      <c r="AC2304" s="174" t="e">
        <f t="shared" si="369"/>
        <v>#REF!</v>
      </c>
      <c r="AD2304" s="175" t="e">
        <f>+#REF!+365*Y2304</f>
        <v>#REF!</v>
      </c>
      <c r="AE2304" s="176" t="e">
        <f t="shared" si="364"/>
        <v>#REF!</v>
      </c>
      <c r="AF2304" s="170" t="e">
        <f>+VLOOKUP(CONCATENATE(TEXT(W2304,"yyyy"),"-",TEXT(W2304,"mm")),#REF!,2,0)</f>
        <v>#REF!</v>
      </c>
      <c r="AG2304" s="177" t="e">
        <f>+(AC2304*(1+'INFLAC PROYECTADA'!$B$8)^(AE2304))/((1+DEMANDADO!AF2304)^(AE2304))</f>
        <v>#REF!</v>
      </c>
      <c r="AH2304" s="169">
        <f>(0.2*VLOOKUP(D2304,'%.'!$A$1:$B$4,2,FALSE))+(0.35*VLOOKUP(E2304,'%.'!$A$1:$B$4,2,FALSE))+(0.1*VLOOKUP(F2304,'%.'!$A$1:$B$4,2,FALSE))+(0.35*VLOOKUP(G2304,'%.'!$A$1:$B$4,2,FALSE))</f>
        <v>0.66749999999999998</v>
      </c>
      <c r="AI2304" s="128" t="str">
        <f t="shared" si="365"/>
        <v>ALTA</v>
      </c>
      <c r="AJ2304" s="128" t="str">
        <f t="shared" si="366"/>
        <v>Provisión contable</v>
      </c>
      <c r="AK2304" s="178" t="e">
        <f t="shared" si="367"/>
        <v>#REF!</v>
      </c>
    </row>
    <row r="2305" spans="1:37" ht="30" customHeight="1" x14ac:dyDescent="0.25">
      <c r="A2305" s="115">
        <v>2304</v>
      </c>
      <c r="B2305" s="83" t="s">
        <v>4985</v>
      </c>
      <c r="C2305" s="126" t="s">
        <v>4986</v>
      </c>
      <c r="D2305" s="83" t="s">
        <v>0</v>
      </c>
      <c r="E2305" s="83" t="s">
        <v>48</v>
      </c>
      <c r="F2305" s="83" t="s">
        <v>0</v>
      </c>
      <c r="G2305" s="124" t="s">
        <v>48</v>
      </c>
      <c r="H2305" s="169">
        <f t="shared" si="360"/>
        <v>0.64999999999999991</v>
      </c>
      <c r="I2305" s="170" t="str">
        <f t="shared" si="361"/>
        <v>ALTA</v>
      </c>
      <c r="J2305" s="292">
        <v>86143613</v>
      </c>
      <c r="K2305" s="221">
        <v>0.8</v>
      </c>
      <c r="L2305" s="83" t="s">
        <v>149</v>
      </c>
      <c r="M2305" s="188"/>
      <c r="N2305" s="87" t="s">
        <v>731</v>
      </c>
      <c r="O2305" s="189"/>
      <c r="P2305" s="83" t="s">
        <v>4987</v>
      </c>
      <c r="Q2305" s="87" t="s">
        <v>198</v>
      </c>
      <c r="R2305" s="86"/>
      <c r="S2305" s="79"/>
      <c r="T2305" s="87">
        <v>213334</v>
      </c>
      <c r="U2305" s="83" t="s">
        <v>171</v>
      </c>
      <c r="V2305" s="82" t="s">
        <v>4988</v>
      </c>
      <c r="W2305" s="171">
        <v>44074</v>
      </c>
      <c r="X2305" s="172" t="e">
        <f>+CONCATENATE(TEXT(#REF!,"yyyy"),"-",TEXT(#REF!,"mm"))</f>
        <v>#REF!</v>
      </c>
      <c r="Y2305" s="173" t="str">
        <f t="shared" si="362"/>
        <v>3</v>
      </c>
      <c r="Z2305" s="172" t="str">
        <f t="shared" si="363"/>
        <v>2020-07</v>
      </c>
      <c r="AA2305" s="170" t="e">
        <f>+VLOOKUP(Z2305,#REF!,2,FALSE)/VLOOKUP(X2305,#REF!,2,FALSE)</f>
        <v>#REF!</v>
      </c>
      <c r="AB2305" s="174" t="e">
        <f t="shared" si="368"/>
        <v>#REF!</v>
      </c>
      <c r="AC2305" s="174" t="e">
        <f t="shared" si="369"/>
        <v>#REF!</v>
      </c>
      <c r="AD2305" s="175" t="e">
        <f>+#REF!+365*Y2305</f>
        <v>#REF!</v>
      </c>
      <c r="AE2305" s="176" t="e">
        <f t="shared" si="364"/>
        <v>#REF!</v>
      </c>
      <c r="AF2305" s="170" t="e">
        <f>+VLOOKUP(CONCATENATE(TEXT(W2305,"yyyy"),"-",TEXT(W2305,"mm")),#REF!,2,0)</f>
        <v>#REF!</v>
      </c>
      <c r="AG2305" s="177" t="e">
        <f>+(AC2305*(1+'INFLAC PROYECTADA'!$B$8)^(AE2305))/((1+DEMANDADO!AF2305)^(AE2305))</f>
        <v>#REF!</v>
      </c>
      <c r="AH2305" s="169">
        <f>(0.2*VLOOKUP(D2305,'%.'!$A$1:$B$4,2,FALSE))+(0.35*VLOOKUP(E2305,'%.'!$A$1:$B$4,2,FALSE))+(0.1*VLOOKUP(F2305,'%.'!$A$1:$B$4,2,FALSE))+(0.35*VLOOKUP(G2305,'%.'!$A$1:$B$4,2,FALSE))</f>
        <v>0.64999999999999991</v>
      </c>
      <c r="AI2305" s="128" t="str">
        <f t="shared" si="365"/>
        <v>ALTA</v>
      </c>
      <c r="AJ2305" s="128" t="str">
        <f t="shared" si="366"/>
        <v>Provisión contable</v>
      </c>
      <c r="AK2305" s="178" t="e">
        <f t="shared" si="367"/>
        <v>#REF!</v>
      </c>
    </row>
    <row r="2306" spans="1:37" ht="30" customHeight="1" x14ac:dyDescent="0.25">
      <c r="A2306" s="115">
        <v>2305</v>
      </c>
      <c r="B2306" s="87" t="s">
        <v>1677</v>
      </c>
      <c r="C2306" s="126" t="s">
        <v>4989</v>
      </c>
      <c r="D2306" s="83" t="s">
        <v>0</v>
      </c>
      <c r="E2306" s="83" t="s">
        <v>0</v>
      </c>
      <c r="F2306" s="83" t="s">
        <v>0</v>
      </c>
      <c r="G2306" s="124" t="s">
        <v>0</v>
      </c>
      <c r="H2306" s="169">
        <f t="shared" ref="H2306:H2369" si="370">+IFERROR(AH2306,"")</f>
        <v>1</v>
      </c>
      <c r="I2306" s="170" t="str">
        <f t="shared" ref="I2306:I2369" si="371">+IFERROR(AI2306,"")</f>
        <v>ALTA</v>
      </c>
      <c r="J2306" s="292">
        <v>63911070</v>
      </c>
      <c r="K2306" s="221">
        <v>0.6</v>
      </c>
      <c r="L2306" s="83" t="s">
        <v>129</v>
      </c>
      <c r="M2306" s="188">
        <v>0</v>
      </c>
      <c r="N2306" s="87" t="s">
        <v>731</v>
      </c>
      <c r="O2306" s="189"/>
      <c r="P2306" s="83">
        <v>7</v>
      </c>
      <c r="Q2306" s="87" t="s">
        <v>198</v>
      </c>
      <c r="R2306" s="86"/>
      <c r="S2306" s="79"/>
      <c r="T2306" s="87">
        <v>213334</v>
      </c>
      <c r="U2306" s="83" t="s">
        <v>171</v>
      </c>
      <c r="V2306" s="83" t="s">
        <v>1214</v>
      </c>
      <c r="W2306" s="171">
        <v>44074</v>
      </c>
      <c r="X2306" s="172" t="e">
        <f>+CONCATENATE(TEXT(#REF!,"yyyy"),"-",TEXT(#REF!,"mm"))</f>
        <v>#REF!</v>
      </c>
      <c r="Y2306" s="173" t="str">
        <f t="shared" si="362"/>
        <v>7</v>
      </c>
      <c r="Z2306" s="172" t="str">
        <f t="shared" si="363"/>
        <v>2020-07</v>
      </c>
      <c r="AA2306" s="170" t="e">
        <f>+VLOOKUP(Z2306,#REF!,2,FALSE)/VLOOKUP(X2306,#REF!,2,FALSE)</f>
        <v>#REF!</v>
      </c>
      <c r="AB2306" s="174" t="e">
        <f t="shared" si="368"/>
        <v>#REF!</v>
      </c>
      <c r="AC2306" s="174" t="e">
        <f t="shared" si="369"/>
        <v>#REF!</v>
      </c>
      <c r="AD2306" s="175" t="e">
        <f>+#REF!+365*Y2306</f>
        <v>#REF!</v>
      </c>
      <c r="AE2306" s="176" t="e">
        <f t="shared" si="364"/>
        <v>#REF!</v>
      </c>
      <c r="AF2306" s="170" t="e">
        <f>+VLOOKUP(CONCATENATE(TEXT(W2306,"yyyy"),"-",TEXT(W2306,"mm")),#REF!,2,0)</f>
        <v>#REF!</v>
      </c>
      <c r="AG2306" s="177" t="e">
        <f>+(AC2306*(1+'INFLAC PROYECTADA'!$B$8)^(AE2306))/((1+DEMANDADO!AF2306)^(AE2306))</f>
        <v>#REF!</v>
      </c>
      <c r="AH2306" s="169">
        <f>(0.2*VLOOKUP(D2306,'%.'!$A$1:$B$4,2,FALSE))+(0.35*VLOOKUP(E2306,'%.'!$A$1:$B$4,2,FALSE))+(0.1*VLOOKUP(F2306,'%.'!$A$1:$B$4,2,FALSE))+(0.35*VLOOKUP(G2306,'%.'!$A$1:$B$4,2,FALSE))</f>
        <v>1</v>
      </c>
      <c r="AI2306" s="128" t="str">
        <f t="shared" si="365"/>
        <v>ALTA</v>
      </c>
      <c r="AJ2306" s="128" t="str">
        <f t="shared" si="366"/>
        <v>Provisión contable</v>
      </c>
      <c r="AK2306" s="178" t="e">
        <f t="shared" si="367"/>
        <v>#REF!</v>
      </c>
    </row>
    <row r="2307" spans="1:37" ht="30" customHeight="1" x14ac:dyDescent="0.25">
      <c r="A2307" s="115">
        <v>2306</v>
      </c>
      <c r="B2307" s="87" t="s">
        <v>1677</v>
      </c>
      <c r="C2307" s="126" t="s">
        <v>4990</v>
      </c>
      <c r="D2307" s="83" t="s">
        <v>0</v>
      </c>
      <c r="E2307" s="83" t="s">
        <v>0</v>
      </c>
      <c r="F2307" s="83" t="s">
        <v>0</v>
      </c>
      <c r="G2307" s="124" t="s">
        <v>0</v>
      </c>
      <c r="H2307" s="169">
        <f t="shared" si="370"/>
        <v>1</v>
      </c>
      <c r="I2307" s="170" t="str">
        <f t="shared" si="371"/>
        <v>ALTA</v>
      </c>
      <c r="J2307" s="292">
        <v>34402023</v>
      </c>
      <c r="K2307" s="221">
        <v>0.7</v>
      </c>
      <c r="L2307" s="87" t="s">
        <v>129</v>
      </c>
      <c r="M2307" s="188">
        <v>0</v>
      </c>
      <c r="N2307" s="87" t="s">
        <v>731</v>
      </c>
      <c r="O2307" s="189"/>
      <c r="P2307" s="87">
        <v>7</v>
      </c>
      <c r="Q2307" s="87" t="s">
        <v>198</v>
      </c>
      <c r="R2307" s="86"/>
      <c r="S2307" s="79"/>
      <c r="T2307" s="87">
        <v>213334</v>
      </c>
      <c r="U2307" s="83" t="s">
        <v>171</v>
      </c>
      <c r="V2307" s="83" t="s">
        <v>1214</v>
      </c>
      <c r="W2307" s="171">
        <v>44074</v>
      </c>
      <c r="X2307" s="172" t="e">
        <f>+CONCATENATE(TEXT(#REF!,"yyyy"),"-",TEXT(#REF!,"mm"))</f>
        <v>#REF!</v>
      </c>
      <c r="Y2307" s="173" t="str">
        <f t="shared" ref="Y2307:Y2370" si="372">+TRIM(LEFT(P2307,2))</f>
        <v>7</v>
      </c>
      <c r="Z2307" s="172" t="str">
        <f t="shared" ref="Z2307:Z2370" si="373">CONCATENATE(YEAR(EDATE(W2307,-1)),"-",TEXT(MONTH(EDATE(W2307,-1)),"00"))</f>
        <v>2020-07</v>
      </c>
      <c r="AA2307" s="170" t="e">
        <f>+VLOOKUP(Z2307,#REF!,2,FALSE)/VLOOKUP(X2307,#REF!,2,FALSE)</f>
        <v>#REF!</v>
      </c>
      <c r="AB2307" s="174" t="e">
        <f t="shared" si="368"/>
        <v>#REF!</v>
      </c>
      <c r="AC2307" s="174" t="e">
        <f t="shared" si="369"/>
        <v>#REF!</v>
      </c>
      <c r="AD2307" s="175" t="e">
        <f>+#REF!+365*Y2307</f>
        <v>#REF!</v>
      </c>
      <c r="AE2307" s="176" t="e">
        <f t="shared" ref="AE2307:AE2370" si="374">+(AD2307-W2307)/365</f>
        <v>#REF!</v>
      </c>
      <c r="AF2307" s="170" t="e">
        <f>+VLOOKUP(CONCATENATE(TEXT(W2307,"yyyy"),"-",TEXT(W2307,"mm")),#REF!,2,0)</f>
        <v>#REF!</v>
      </c>
      <c r="AG2307" s="177" t="e">
        <f>+(AC2307*(1+'INFLAC PROYECTADA'!$B$8)^(AE2307))/((1+DEMANDADO!AF2307)^(AE2307))</f>
        <v>#REF!</v>
      </c>
      <c r="AH2307" s="169">
        <f>(0.2*VLOOKUP(D2307,'%.'!$A$1:$B$4,2,FALSE))+(0.35*VLOOKUP(E2307,'%.'!$A$1:$B$4,2,FALSE))+(0.1*VLOOKUP(F2307,'%.'!$A$1:$B$4,2,FALSE))+(0.35*VLOOKUP(G2307,'%.'!$A$1:$B$4,2,FALSE))</f>
        <v>1</v>
      </c>
      <c r="AI2307" s="128" t="str">
        <f t="shared" ref="AI2307:AI2370" si="375">+IF(AH2307&gt;0.5,"ALTA",IF(AH2307&gt;0.25,"MEDIA",IF(AH2307&gt;=0.1,"BAJA",IF(AH2307&lt;0.1,"REMOTA"))))</f>
        <v>ALTA</v>
      </c>
      <c r="AJ2307" s="128" t="str">
        <f t="shared" ref="AJ2307:AJ2370" si="376">+IF(M2307&gt;0,"Provisión contable",IF(AH2307&gt;50%,"Provisión contable",IF(AH2307&lt;10%,"No se registra","Cuentas de Orden")))</f>
        <v>Provisión contable</v>
      </c>
      <c r="AK2307" s="178" t="e">
        <f t="shared" ref="AK2307:AK2370" si="377">+IF(M2307&gt;0,M2307,IF(AJ2307="Provisión Contable",AG2307,0)+IF(AJ2307="Cuentas de Orden",AG2307,0))</f>
        <v>#REF!</v>
      </c>
    </row>
    <row r="2308" spans="1:37" ht="30" customHeight="1" x14ac:dyDescent="0.25">
      <c r="A2308" s="115">
        <v>2307</v>
      </c>
      <c r="B2308" s="87" t="s">
        <v>1677</v>
      </c>
      <c r="C2308" s="126" t="s">
        <v>4991</v>
      </c>
      <c r="D2308" s="83" t="s">
        <v>0</v>
      </c>
      <c r="E2308" s="83" t="s">
        <v>0</v>
      </c>
      <c r="F2308" s="83" t="s">
        <v>0</v>
      </c>
      <c r="G2308" s="124" t="s">
        <v>0</v>
      </c>
      <c r="H2308" s="169">
        <f t="shared" si="370"/>
        <v>1</v>
      </c>
      <c r="I2308" s="170" t="str">
        <f t="shared" si="371"/>
        <v>ALTA</v>
      </c>
      <c r="J2308" s="292">
        <v>62392829</v>
      </c>
      <c r="K2308" s="221">
        <v>0.6</v>
      </c>
      <c r="L2308" s="87" t="s">
        <v>129</v>
      </c>
      <c r="M2308" s="188">
        <v>0</v>
      </c>
      <c r="N2308" s="87" t="s">
        <v>731</v>
      </c>
      <c r="O2308" s="189"/>
      <c r="P2308" s="87">
        <v>7</v>
      </c>
      <c r="Q2308" s="87" t="s">
        <v>198</v>
      </c>
      <c r="R2308" s="86"/>
      <c r="S2308" s="79"/>
      <c r="T2308" s="87">
        <v>213334</v>
      </c>
      <c r="U2308" s="83" t="s">
        <v>171</v>
      </c>
      <c r="V2308" s="83" t="s">
        <v>1214</v>
      </c>
      <c r="W2308" s="171">
        <v>44074</v>
      </c>
      <c r="X2308" s="172" t="e">
        <f>+CONCATENATE(TEXT(#REF!,"yyyy"),"-",TEXT(#REF!,"mm"))</f>
        <v>#REF!</v>
      </c>
      <c r="Y2308" s="173" t="str">
        <f t="shared" si="372"/>
        <v>7</v>
      </c>
      <c r="Z2308" s="172" t="str">
        <f t="shared" si="373"/>
        <v>2020-07</v>
      </c>
      <c r="AA2308" s="170" t="e">
        <f>+VLOOKUP(Z2308,#REF!,2,FALSE)/VLOOKUP(X2308,#REF!,2,FALSE)</f>
        <v>#REF!</v>
      </c>
      <c r="AB2308" s="174" t="e">
        <f t="shared" si="368"/>
        <v>#REF!</v>
      </c>
      <c r="AC2308" s="174" t="e">
        <f t="shared" si="369"/>
        <v>#REF!</v>
      </c>
      <c r="AD2308" s="175" t="e">
        <f>+#REF!+365*Y2308</f>
        <v>#REF!</v>
      </c>
      <c r="AE2308" s="176" t="e">
        <f t="shared" si="374"/>
        <v>#REF!</v>
      </c>
      <c r="AF2308" s="170" t="e">
        <f>+VLOOKUP(CONCATENATE(TEXT(W2308,"yyyy"),"-",TEXT(W2308,"mm")),#REF!,2,0)</f>
        <v>#REF!</v>
      </c>
      <c r="AG2308" s="177" t="e">
        <f>+(AC2308*(1+'INFLAC PROYECTADA'!$B$8)^(AE2308))/((1+DEMANDADO!AF2308)^(AE2308))</f>
        <v>#REF!</v>
      </c>
      <c r="AH2308" s="169">
        <f>(0.2*VLOOKUP(D2308,'%.'!$A$1:$B$4,2,FALSE))+(0.35*VLOOKUP(E2308,'%.'!$A$1:$B$4,2,FALSE))+(0.1*VLOOKUP(F2308,'%.'!$A$1:$B$4,2,FALSE))+(0.35*VLOOKUP(G2308,'%.'!$A$1:$B$4,2,FALSE))</f>
        <v>1</v>
      </c>
      <c r="AI2308" s="128" t="str">
        <f t="shared" si="375"/>
        <v>ALTA</v>
      </c>
      <c r="AJ2308" s="128" t="str">
        <f t="shared" si="376"/>
        <v>Provisión contable</v>
      </c>
      <c r="AK2308" s="178" t="e">
        <f t="shared" si="377"/>
        <v>#REF!</v>
      </c>
    </row>
    <row r="2309" spans="1:37" ht="30" customHeight="1" x14ac:dyDescent="0.25">
      <c r="A2309" s="115">
        <v>2308</v>
      </c>
      <c r="B2309" s="87" t="s">
        <v>1677</v>
      </c>
      <c r="C2309" s="126" t="s">
        <v>4992</v>
      </c>
      <c r="D2309" s="83" t="s">
        <v>0</v>
      </c>
      <c r="E2309" s="83" t="s">
        <v>0</v>
      </c>
      <c r="F2309" s="83" t="s">
        <v>0</v>
      </c>
      <c r="G2309" s="124" t="s">
        <v>0</v>
      </c>
      <c r="H2309" s="169">
        <f t="shared" si="370"/>
        <v>1</v>
      </c>
      <c r="I2309" s="170" t="str">
        <f t="shared" si="371"/>
        <v>ALTA</v>
      </c>
      <c r="J2309" s="292">
        <v>61556915</v>
      </c>
      <c r="K2309" s="221">
        <v>0.5</v>
      </c>
      <c r="L2309" s="87" t="s">
        <v>129</v>
      </c>
      <c r="M2309" s="188">
        <v>0</v>
      </c>
      <c r="N2309" s="87" t="s">
        <v>731</v>
      </c>
      <c r="O2309" s="189"/>
      <c r="P2309" s="87">
        <v>5</v>
      </c>
      <c r="Q2309" s="87" t="s">
        <v>198</v>
      </c>
      <c r="R2309" s="86"/>
      <c r="S2309" s="79"/>
      <c r="T2309" s="87">
        <v>213334</v>
      </c>
      <c r="U2309" s="83" t="s">
        <v>171</v>
      </c>
      <c r="V2309" s="83" t="s">
        <v>1214</v>
      </c>
      <c r="W2309" s="171">
        <v>44074</v>
      </c>
      <c r="X2309" s="172" t="e">
        <f>+CONCATENATE(TEXT(#REF!,"yyyy"),"-",TEXT(#REF!,"mm"))</f>
        <v>#REF!</v>
      </c>
      <c r="Y2309" s="173" t="str">
        <f t="shared" si="372"/>
        <v>5</v>
      </c>
      <c r="Z2309" s="172" t="str">
        <f t="shared" si="373"/>
        <v>2020-07</v>
      </c>
      <c r="AA2309" s="170" t="e">
        <f>+VLOOKUP(Z2309,#REF!,2,FALSE)/VLOOKUP(X2309,#REF!,2,FALSE)</f>
        <v>#REF!</v>
      </c>
      <c r="AB2309" s="174" t="e">
        <f t="shared" si="368"/>
        <v>#REF!</v>
      </c>
      <c r="AC2309" s="174" t="e">
        <f t="shared" si="369"/>
        <v>#REF!</v>
      </c>
      <c r="AD2309" s="175" t="e">
        <f>+#REF!+365*Y2309</f>
        <v>#REF!</v>
      </c>
      <c r="AE2309" s="176" t="e">
        <f t="shared" si="374"/>
        <v>#REF!</v>
      </c>
      <c r="AF2309" s="170" t="e">
        <f>+VLOOKUP(CONCATENATE(TEXT(W2309,"yyyy"),"-",TEXT(W2309,"mm")),#REF!,2,0)</f>
        <v>#REF!</v>
      </c>
      <c r="AG2309" s="177" t="e">
        <f>+(AC2309*(1+'INFLAC PROYECTADA'!$B$8)^(AE2309))/((1+DEMANDADO!AF2309)^(AE2309))</f>
        <v>#REF!</v>
      </c>
      <c r="AH2309" s="169">
        <f>(0.2*VLOOKUP(D2309,'%.'!$A$1:$B$4,2,FALSE))+(0.35*VLOOKUP(E2309,'%.'!$A$1:$B$4,2,FALSE))+(0.1*VLOOKUP(F2309,'%.'!$A$1:$B$4,2,FALSE))+(0.35*VLOOKUP(G2309,'%.'!$A$1:$B$4,2,FALSE))</f>
        <v>1</v>
      </c>
      <c r="AI2309" s="128" t="str">
        <f t="shared" si="375"/>
        <v>ALTA</v>
      </c>
      <c r="AJ2309" s="128" t="str">
        <f t="shared" si="376"/>
        <v>Provisión contable</v>
      </c>
      <c r="AK2309" s="178" t="e">
        <f t="shared" si="377"/>
        <v>#REF!</v>
      </c>
    </row>
    <row r="2310" spans="1:37" ht="30" customHeight="1" x14ac:dyDescent="0.25">
      <c r="A2310" s="115">
        <v>2309</v>
      </c>
      <c r="B2310" s="87" t="s">
        <v>1677</v>
      </c>
      <c r="C2310" s="126" t="s">
        <v>4993</v>
      </c>
      <c r="D2310" s="83" t="s">
        <v>0</v>
      </c>
      <c r="E2310" s="83" t="s">
        <v>0</v>
      </c>
      <c r="F2310" s="83" t="s">
        <v>0</v>
      </c>
      <c r="G2310" s="124" t="s">
        <v>0</v>
      </c>
      <c r="H2310" s="169">
        <f t="shared" si="370"/>
        <v>1</v>
      </c>
      <c r="I2310" s="170" t="str">
        <f t="shared" si="371"/>
        <v>ALTA</v>
      </c>
      <c r="J2310" s="292">
        <v>62467994</v>
      </c>
      <c r="K2310" s="221">
        <v>0.6</v>
      </c>
      <c r="L2310" s="87" t="s">
        <v>129</v>
      </c>
      <c r="M2310" s="188">
        <v>0</v>
      </c>
      <c r="N2310" s="87" t="s">
        <v>731</v>
      </c>
      <c r="O2310" s="189"/>
      <c r="P2310" s="87">
        <v>7</v>
      </c>
      <c r="Q2310" s="87" t="s">
        <v>198</v>
      </c>
      <c r="R2310" s="86"/>
      <c r="S2310" s="79"/>
      <c r="T2310" s="87">
        <v>213334</v>
      </c>
      <c r="U2310" s="83" t="s">
        <v>171</v>
      </c>
      <c r="V2310" s="83" t="s">
        <v>1214</v>
      </c>
      <c r="W2310" s="171">
        <v>44074</v>
      </c>
      <c r="X2310" s="172" t="e">
        <f>+CONCATENATE(TEXT(#REF!,"yyyy"),"-",TEXT(#REF!,"mm"))</f>
        <v>#REF!</v>
      </c>
      <c r="Y2310" s="173" t="str">
        <f t="shared" si="372"/>
        <v>7</v>
      </c>
      <c r="Z2310" s="172" t="str">
        <f t="shared" si="373"/>
        <v>2020-07</v>
      </c>
      <c r="AA2310" s="170" t="e">
        <f>+VLOOKUP(Z2310,#REF!,2,FALSE)/VLOOKUP(X2310,#REF!,2,FALSE)</f>
        <v>#REF!</v>
      </c>
      <c r="AB2310" s="174" t="e">
        <f t="shared" si="368"/>
        <v>#REF!</v>
      </c>
      <c r="AC2310" s="174" t="e">
        <f t="shared" si="369"/>
        <v>#REF!</v>
      </c>
      <c r="AD2310" s="175" t="e">
        <f>+#REF!+365*Y2310</f>
        <v>#REF!</v>
      </c>
      <c r="AE2310" s="176" t="e">
        <f t="shared" si="374"/>
        <v>#REF!</v>
      </c>
      <c r="AF2310" s="170" t="e">
        <f>+VLOOKUP(CONCATENATE(TEXT(W2310,"yyyy"),"-",TEXT(W2310,"mm")),#REF!,2,0)</f>
        <v>#REF!</v>
      </c>
      <c r="AG2310" s="177" t="e">
        <f>+(AC2310*(1+'INFLAC PROYECTADA'!$B$8)^(AE2310))/((1+DEMANDADO!AF2310)^(AE2310))</f>
        <v>#REF!</v>
      </c>
      <c r="AH2310" s="169">
        <f>(0.2*VLOOKUP(D2310,'%.'!$A$1:$B$4,2,FALSE))+(0.35*VLOOKUP(E2310,'%.'!$A$1:$B$4,2,FALSE))+(0.1*VLOOKUP(F2310,'%.'!$A$1:$B$4,2,FALSE))+(0.35*VLOOKUP(G2310,'%.'!$A$1:$B$4,2,FALSE))</f>
        <v>1</v>
      </c>
      <c r="AI2310" s="128" t="str">
        <f t="shared" si="375"/>
        <v>ALTA</v>
      </c>
      <c r="AJ2310" s="128" t="str">
        <f t="shared" si="376"/>
        <v>Provisión contable</v>
      </c>
      <c r="AK2310" s="178" t="e">
        <f t="shared" si="377"/>
        <v>#REF!</v>
      </c>
    </row>
    <row r="2311" spans="1:37" ht="30" customHeight="1" x14ac:dyDescent="0.25">
      <c r="A2311" s="115">
        <v>2310</v>
      </c>
      <c r="B2311" s="87" t="s">
        <v>4994</v>
      </c>
      <c r="C2311" s="126" t="s">
        <v>4995</v>
      </c>
      <c r="D2311" s="83" t="s">
        <v>0</v>
      </c>
      <c r="E2311" s="83" t="s">
        <v>0</v>
      </c>
      <c r="F2311" s="83" t="s">
        <v>0</v>
      </c>
      <c r="G2311" s="124" t="s">
        <v>0</v>
      </c>
      <c r="H2311" s="169">
        <f t="shared" si="370"/>
        <v>1</v>
      </c>
      <c r="I2311" s="170" t="str">
        <f t="shared" si="371"/>
        <v>ALTA</v>
      </c>
      <c r="J2311" s="292">
        <v>34901639</v>
      </c>
      <c r="K2311" s="221">
        <v>0.6</v>
      </c>
      <c r="L2311" s="87" t="s">
        <v>129</v>
      </c>
      <c r="M2311" s="188">
        <v>0</v>
      </c>
      <c r="N2311" s="87" t="s">
        <v>731</v>
      </c>
      <c r="O2311" s="189"/>
      <c r="P2311" s="87">
        <v>7</v>
      </c>
      <c r="Q2311" s="87" t="s">
        <v>198</v>
      </c>
      <c r="R2311" s="86"/>
      <c r="S2311" s="79"/>
      <c r="T2311" s="87">
        <v>213334</v>
      </c>
      <c r="U2311" s="83" t="s">
        <v>171</v>
      </c>
      <c r="V2311" s="83" t="s">
        <v>1214</v>
      </c>
      <c r="W2311" s="171">
        <v>44074</v>
      </c>
      <c r="X2311" s="172" t="e">
        <f>+CONCATENATE(TEXT(#REF!,"yyyy"),"-",TEXT(#REF!,"mm"))</f>
        <v>#REF!</v>
      </c>
      <c r="Y2311" s="173" t="str">
        <f t="shared" si="372"/>
        <v>7</v>
      </c>
      <c r="Z2311" s="172" t="str">
        <f t="shared" si="373"/>
        <v>2020-07</v>
      </c>
      <c r="AA2311" s="170" t="e">
        <f>+VLOOKUP(Z2311,#REF!,2,FALSE)/VLOOKUP(X2311,#REF!,2,FALSE)</f>
        <v>#REF!</v>
      </c>
      <c r="AB2311" s="174" t="e">
        <f t="shared" si="368"/>
        <v>#REF!</v>
      </c>
      <c r="AC2311" s="174" t="e">
        <f t="shared" si="369"/>
        <v>#REF!</v>
      </c>
      <c r="AD2311" s="175" t="e">
        <f>+#REF!+365*Y2311</f>
        <v>#REF!</v>
      </c>
      <c r="AE2311" s="176" t="e">
        <f t="shared" si="374"/>
        <v>#REF!</v>
      </c>
      <c r="AF2311" s="170" t="e">
        <f>+VLOOKUP(CONCATENATE(TEXT(W2311,"yyyy"),"-",TEXT(W2311,"mm")),#REF!,2,0)</f>
        <v>#REF!</v>
      </c>
      <c r="AG2311" s="177" t="e">
        <f>+(AC2311*(1+'INFLAC PROYECTADA'!$B$8)^(AE2311))/((1+DEMANDADO!AF2311)^(AE2311))</f>
        <v>#REF!</v>
      </c>
      <c r="AH2311" s="169">
        <f>(0.2*VLOOKUP(D2311,'%.'!$A$1:$B$4,2,FALSE))+(0.35*VLOOKUP(E2311,'%.'!$A$1:$B$4,2,FALSE))+(0.1*VLOOKUP(F2311,'%.'!$A$1:$B$4,2,FALSE))+(0.35*VLOOKUP(G2311,'%.'!$A$1:$B$4,2,FALSE))</f>
        <v>1</v>
      </c>
      <c r="AI2311" s="128" t="str">
        <f t="shared" si="375"/>
        <v>ALTA</v>
      </c>
      <c r="AJ2311" s="128" t="str">
        <f t="shared" si="376"/>
        <v>Provisión contable</v>
      </c>
      <c r="AK2311" s="178" t="e">
        <f t="shared" si="377"/>
        <v>#REF!</v>
      </c>
    </row>
    <row r="2312" spans="1:37" ht="30" customHeight="1" x14ac:dyDescent="0.25">
      <c r="A2312" s="115">
        <v>2311</v>
      </c>
      <c r="B2312" s="87" t="s">
        <v>4994</v>
      </c>
      <c r="C2312" s="126" t="s">
        <v>4996</v>
      </c>
      <c r="D2312" s="83" t="s">
        <v>0</v>
      </c>
      <c r="E2312" s="83" t="s">
        <v>0</v>
      </c>
      <c r="F2312" s="83" t="s">
        <v>0</v>
      </c>
      <c r="G2312" s="124" t="s">
        <v>0</v>
      </c>
      <c r="H2312" s="169">
        <f t="shared" si="370"/>
        <v>1</v>
      </c>
      <c r="I2312" s="170" t="str">
        <f t="shared" si="371"/>
        <v>ALTA</v>
      </c>
      <c r="J2312" s="292">
        <v>41747998</v>
      </c>
      <c r="K2312" s="221">
        <v>0.6</v>
      </c>
      <c r="L2312" s="87" t="s">
        <v>129</v>
      </c>
      <c r="M2312" s="188">
        <v>0</v>
      </c>
      <c r="N2312" s="87" t="s">
        <v>731</v>
      </c>
      <c r="O2312" s="189"/>
      <c r="P2312" s="87">
        <v>7</v>
      </c>
      <c r="Q2312" s="87" t="s">
        <v>198</v>
      </c>
      <c r="R2312" s="86"/>
      <c r="S2312" s="79"/>
      <c r="T2312" s="87">
        <v>213334</v>
      </c>
      <c r="U2312" s="83" t="s">
        <v>171</v>
      </c>
      <c r="V2312" s="83" t="s">
        <v>1214</v>
      </c>
      <c r="W2312" s="171">
        <v>44074</v>
      </c>
      <c r="X2312" s="172" t="e">
        <f>+CONCATENATE(TEXT(#REF!,"yyyy"),"-",TEXT(#REF!,"mm"))</f>
        <v>#REF!</v>
      </c>
      <c r="Y2312" s="173" t="str">
        <f t="shared" si="372"/>
        <v>7</v>
      </c>
      <c r="Z2312" s="172" t="str">
        <f t="shared" si="373"/>
        <v>2020-07</v>
      </c>
      <c r="AA2312" s="170" t="e">
        <f>+VLOOKUP(Z2312,#REF!,2,FALSE)/VLOOKUP(X2312,#REF!,2,FALSE)</f>
        <v>#REF!</v>
      </c>
      <c r="AB2312" s="174" t="e">
        <f t="shared" si="368"/>
        <v>#REF!</v>
      </c>
      <c r="AC2312" s="174" t="e">
        <f t="shared" si="369"/>
        <v>#REF!</v>
      </c>
      <c r="AD2312" s="175" t="e">
        <f>+#REF!+365*Y2312</f>
        <v>#REF!</v>
      </c>
      <c r="AE2312" s="176" t="e">
        <f t="shared" si="374"/>
        <v>#REF!</v>
      </c>
      <c r="AF2312" s="170" t="e">
        <f>+VLOOKUP(CONCATENATE(TEXT(W2312,"yyyy"),"-",TEXT(W2312,"mm")),#REF!,2,0)</f>
        <v>#REF!</v>
      </c>
      <c r="AG2312" s="177" t="e">
        <f>+(AC2312*(1+'INFLAC PROYECTADA'!$B$8)^(AE2312))/((1+DEMANDADO!AF2312)^(AE2312))</f>
        <v>#REF!</v>
      </c>
      <c r="AH2312" s="169">
        <f>(0.2*VLOOKUP(D2312,'%.'!$A$1:$B$4,2,FALSE))+(0.35*VLOOKUP(E2312,'%.'!$A$1:$B$4,2,FALSE))+(0.1*VLOOKUP(F2312,'%.'!$A$1:$B$4,2,FALSE))+(0.35*VLOOKUP(G2312,'%.'!$A$1:$B$4,2,FALSE))</f>
        <v>1</v>
      </c>
      <c r="AI2312" s="128" t="str">
        <f t="shared" si="375"/>
        <v>ALTA</v>
      </c>
      <c r="AJ2312" s="128" t="str">
        <f t="shared" si="376"/>
        <v>Provisión contable</v>
      </c>
      <c r="AK2312" s="178" t="e">
        <f t="shared" si="377"/>
        <v>#REF!</v>
      </c>
    </row>
    <row r="2313" spans="1:37" ht="30" customHeight="1" x14ac:dyDescent="0.25">
      <c r="A2313" s="115">
        <v>2312</v>
      </c>
      <c r="B2313" s="87" t="s">
        <v>4994</v>
      </c>
      <c r="C2313" s="126" t="s">
        <v>4997</v>
      </c>
      <c r="D2313" s="83" t="s">
        <v>0</v>
      </c>
      <c r="E2313" s="83" t="s">
        <v>0</v>
      </c>
      <c r="F2313" s="83" t="s">
        <v>0</v>
      </c>
      <c r="G2313" s="124" t="s">
        <v>0</v>
      </c>
      <c r="H2313" s="169">
        <f t="shared" si="370"/>
        <v>1</v>
      </c>
      <c r="I2313" s="170" t="str">
        <f t="shared" si="371"/>
        <v>ALTA</v>
      </c>
      <c r="J2313" s="292">
        <v>64564687</v>
      </c>
      <c r="K2313" s="221">
        <v>0.6</v>
      </c>
      <c r="L2313" s="87" t="s">
        <v>129</v>
      </c>
      <c r="M2313" s="188">
        <v>0</v>
      </c>
      <c r="N2313" s="87" t="s">
        <v>731</v>
      </c>
      <c r="O2313" s="189"/>
      <c r="P2313" s="87">
        <v>7</v>
      </c>
      <c r="Q2313" s="87" t="s">
        <v>198</v>
      </c>
      <c r="R2313" s="86"/>
      <c r="S2313" s="79"/>
      <c r="T2313" s="87">
        <v>213334</v>
      </c>
      <c r="U2313" s="83" t="s">
        <v>171</v>
      </c>
      <c r="V2313" s="83" t="s">
        <v>1214</v>
      </c>
      <c r="W2313" s="171">
        <v>44074</v>
      </c>
      <c r="X2313" s="172" t="e">
        <f>+CONCATENATE(TEXT(#REF!,"yyyy"),"-",TEXT(#REF!,"mm"))</f>
        <v>#REF!</v>
      </c>
      <c r="Y2313" s="173" t="str">
        <f t="shared" si="372"/>
        <v>7</v>
      </c>
      <c r="Z2313" s="172" t="str">
        <f t="shared" si="373"/>
        <v>2020-07</v>
      </c>
      <c r="AA2313" s="170" t="e">
        <f>+VLOOKUP(Z2313,#REF!,2,FALSE)/VLOOKUP(X2313,#REF!,2,FALSE)</f>
        <v>#REF!</v>
      </c>
      <c r="AB2313" s="174" t="e">
        <f t="shared" si="368"/>
        <v>#REF!</v>
      </c>
      <c r="AC2313" s="174" t="e">
        <f t="shared" si="369"/>
        <v>#REF!</v>
      </c>
      <c r="AD2313" s="175" t="e">
        <f>+#REF!+365*Y2313</f>
        <v>#REF!</v>
      </c>
      <c r="AE2313" s="176" t="e">
        <f t="shared" si="374"/>
        <v>#REF!</v>
      </c>
      <c r="AF2313" s="170" t="e">
        <f>+VLOOKUP(CONCATENATE(TEXT(W2313,"yyyy"),"-",TEXT(W2313,"mm")),#REF!,2,0)</f>
        <v>#REF!</v>
      </c>
      <c r="AG2313" s="177" t="e">
        <f>+(AC2313*(1+'INFLAC PROYECTADA'!$B$8)^(AE2313))/((1+DEMANDADO!AF2313)^(AE2313))</f>
        <v>#REF!</v>
      </c>
      <c r="AH2313" s="169">
        <f>(0.2*VLOOKUP(D2313,'%.'!$A$1:$B$4,2,FALSE))+(0.35*VLOOKUP(E2313,'%.'!$A$1:$B$4,2,FALSE))+(0.1*VLOOKUP(F2313,'%.'!$A$1:$B$4,2,FALSE))+(0.35*VLOOKUP(G2313,'%.'!$A$1:$B$4,2,FALSE))</f>
        <v>1</v>
      </c>
      <c r="AI2313" s="128" t="str">
        <f t="shared" si="375"/>
        <v>ALTA</v>
      </c>
      <c r="AJ2313" s="128" t="str">
        <f t="shared" si="376"/>
        <v>Provisión contable</v>
      </c>
      <c r="AK2313" s="178" t="e">
        <f t="shared" si="377"/>
        <v>#REF!</v>
      </c>
    </row>
    <row r="2314" spans="1:37" ht="30" customHeight="1" x14ac:dyDescent="0.25">
      <c r="A2314" s="115">
        <v>2313</v>
      </c>
      <c r="B2314" s="87" t="s">
        <v>4994</v>
      </c>
      <c r="C2314" s="126" t="s">
        <v>4998</v>
      </c>
      <c r="D2314" s="83" t="s">
        <v>0</v>
      </c>
      <c r="E2314" s="83" t="s">
        <v>0</v>
      </c>
      <c r="F2314" s="83" t="s">
        <v>0</v>
      </c>
      <c r="G2314" s="124" t="s">
        <v>0</v>
      </c>
      <c r="H2314" s="169">
        <f t="shared" si="370"/>
        <v>1</v>
      </c>
      <c r="I2314" s="170" t="str">
        <f t="shared" si="371"/>
        <v>ALTA</v>
      </c>
      <c r="J2314" s="292">
        <v>61249574</v>
      </c>
      <c r="K2314" s="221">
        <v>0.6</v>
      </c>
      <c r="L2314" s="87" t="s">
        <v>129</v>
      </c>
      <c r="M2314" s="188">
        <v>0</v>
      </c>
      <c r="N2314" s="87" t="s">
        <v>731</v>
      </c>
      <c r="O2314" s="189"/>
      <c r="P2314" s="87">
        <v>5</v>
      </c>
      <c r="Q2314" s="87" t="s">
        <v>198</v>
      </c>
      <c r="R2314" s="86"/>
      <c r="S2314" s="79"/>
      <c r="T2314" s="87">
        <v>213334</v>
      </c>
      <c r="U2314" s="83" t="s">
        <v>171</v>
      </c>
      <c r="V2314" s="83" t="s">
        <v>1214</v>
      </c>
      <c r="W2314" s="171">
        <v>44074</v>
      </c>
      <c r="X2314" s="172" t="e">
        <f>+CONCATENATE(TEXT(#REF!,"yyyy"),"-",TEXT(#REF!,"mm"))</f>
        <v>#REF!</v>
      </c>
      <c r="Y2314" s="173" t="str">
        <f t="shared" si="372"/>
        <v>5</v>
      </c>
      <c r="Z2314" s="172" t="str">
        <f t="shared" si="373"/>
        <v>2020-07</v>
      </c>
      <c r="AA2314" s="170" t="e">
        <f>+VLOOKUP(Z2314,#REF!,2,FALSE)/VLOOKUP(X2314,#REF!,2,FALSE)</f>
        <v>#REF!</v>
      </c>
      <c r="AB2314" s="174" t="e">
        <f t="shared" si="368"/>
        <v>#REF!</v>
      </c>
      <c r="AC2314" s="174" t="e">
        <f t="shared" si="369"/>
        <v>#REF!</v>
      </c>
      <c r="AD2314" s="175" t="e">
        <f>+#REF!+365*Y2314</f>
        <v>#REF!</v>
      </c>
      <c r="AE2314" s="176" t="e">
        <f t="shared" si="374"/>
        <v>#REF!</v>
      </c>
      <c r="AF2314" s="170" t="e">
        <f>+VLOOKUP(CONCATENATE(TEXT(W2314,"yyyy"),"-",TEXT(W2314,"mm")),#REF!,2,0)</f>
        <v>#REF!</v>
      </c>
      <c r="AG2314" s="177" t="e">
        <f>+(AC2314*(1+'INFLAC PROYECTADA'!$B$8)^(AE2314))/((1+DEMANDADO!AF2314)^(AE2314))</f>
        <v>#REF!</v>
      </c>
      <c r="AH2314" s="169">
        <f>(0.2*VLOOKUP(D2314,'%.'!$A$1:$B$4,2,FALSE))+(0.35*VLOOKUP(E2314,'%.'!$A$1:$B$4,2,FALSE))+(0.1*VLOOKUP(F2314,'%.'!$A$1:$B$4,2,FALSE))+(0.35*VLOOKUP(G2314,'%.'!$A$1:$B$4,2,FALSE))</f>
        <v>1</v>
      </c>
      <c r="AI2314" s="128" t="str">
        <f t="shared" si="375"/>
        <v>ALTA</v>
      </c>
      <c r="AJ2314" s="128" t="str">
        <f t="shared" si="376"/>
        <v>Provisión contable</v>
      </c>
      <c r="AK2314" s="178" t="e">
        <f t="shared" si="377"/>
        <v>#REF!</v>
      </c>
    </row>
    <row r="2315" spans="1:37" ht="30" customHeight="1" x14ac:dyDescent="0.25">
      <c r="A2315" s="115">
        <v>2314</v>
      </c>
      <c r="B2315" s="83" t="s">
        <v>1677</v>
      </c>
      <c r="C2315" s="126" t="s">
        <v>4999</v>
      </c>
      <c r="D2315" s="83" t="s">
        <v>0</v>
      </c>
      <c r="E2315" s="83" t="s">
        <v>0</v>
      </c>
      <c r="F2315" s="83" t="s">
        <v>0</v>
      </c>
      <c r="G2315" s="124" t="s">
        <v>0</v>
      </c>
      <c r="H2315" s="169">
        <f t="shared" si="370"/>
        <v>1</v>
      </c>
      <c r="I2315" s="170" t="str">
        <f t="shared" si="371"/>
        <v>ALTA</v>
      </c>
      <c r="J2315" s="292">
        <v>57534730</v>
      </c>
      <c r="K2315" s="221">
        <v>0.6</v>
      </c>
      <c r="L2315" s="87" t="s">
        <v>129</v>
      </c>
      <c r="M2315" s="188">
        <v>0</v>
      </c>
      <c r="N2315" s="87" t="s">
        <v>731</v>
      </c>
      <c r="O2315" s="189"/>
      <c r="P2315" s="87">
        <v>5</v>
      </c>
      <c r="Q2315" s="87" t="s">
        <v>198</v>
      </c>
      <c r="R2315" s="86"/>
      <c r="S2315" s="79"/>
      <c r="T2315" s="87">
        <v>213334</v>
      </c>
      <c r="U2315" s="83" t="s">
        <v>171</v>
      </c>
      <c r="V2315" s="83" t="s">
        <v>1214</v>
      </c>
      <c r="W2315" s="171">
        <v>44074</v>
      </c>
      <c r="X2315" s="172" t="e">
        <f>+CONCATENATE(TEXT(#REF!,"yyyy"),"-",TEXT(#REF!,"mm"))</f>
        <v>#REF!</v>
      </c>
      <c r="Y2315" s="173" t="str">
        <f t="shared" si="372"/>
        <v>5</v>
      </c>
      <c r="Z2315" s="172" t="str">
        <f t="shared" si="373"/>
        <v>2020-07</v>
      </c>
      <c r="AA2315" s="170" t="e">
        <f>+VLOOKUP(Z2315,#REF!,2,FALSE)/VLOOKUP(X2315,#REF!,2,FALSE)</f>
        <v>#REF!</v>
      </c>
      <c r="AB2315" s="174" t="e">
        <f t="shared" si="368"/>
        <v>#REF!</v>
      </c>
      <c r="AC2315" s="174" t="e">
        <f t="shared" si="369"/>
        <v>#REF!</v>
      </c>
      <c r="AD2315" s="175" t="e">
        <f>+#REF!+365*Y2315</f>
        <v>#REF!</v>
      </c>
      <c r="AE2315" s="176" t="e">
        <f t="shared" si="374"/>
        <v>#REF!</v>
      </c>
      <c r="AF2315" s="170" t="e">
        <f>+VLOOKUP(CONCATENATE(TEXT(W2315,"yyyy"),"-",TEXT(W2315,"mm")),#REF!,2,0)</f>
        <v>#REF!</v>
      </c>
      <c r="AG2315" s="177" t="e">
        <f>+(AC2315*(1+'INFLAC PROYECTADA'!$B$8)^(AE2315))/((1+DEMANDADO!AF2315)^(AE2315))</f>
        <v>#REF!</v>
      </c>
      <c r="AH2315" s="169">
        <f>(0.2*VLOOKUP(D2315,'%.'!$A$1:$B$4,2,FALSE))+(0.35*VLOOKUP(E2315,'%.'!$A$1:$B$4,2,FALSE))+(0.1*VLOOKUP(F2315,'%.'!$A$1:$B$4,2,FALSE))+(0.35*VLOOKUP(G2315,'%.'!$A$1:$B$4,2,FALSE))</f>
        <v>1</v>
      </c>
      <c r="AI2315" s="128" t="str">
        <f t="shared" si="375"/>
        <v>ALTA</v>
      </c>
      <c r="AJ2315" s="128" t="str">
        <f t="shared" si="376"/>
        <v>Provisión contable</v>
      </c>
      <c r="AK2315" s="178" t="e">
        <f t="shared" si="377"/>
        <v>#REF!</v>
      </c>
    </row>
    <row r="2316" spans="1:37" ht="30" customHeight="1" x14ac:dyDescent="0.25">
      <c r="A2316" s="115">
        <v>2315</v>
      </c>
      <c r="B2316" s="83" t="s">
        <v>1677</v>
      </c>
      <c r="C2316" s="126" t="s">
        <v>5000</v>
      </c>
      <c r="D2316" s="83" t="s">
        <v>0</v>
      </c>
      <c r="E2316" s="83" t="s">
        <v>0</v>
      </c>
      <c r="F2316" s="83" t="s">
        <v>0</v>
      </c>
      <c r="G2316" s="124" t="s">
        <v>0</v>
      </c>
      <c r="H2316" s="169">
        <f t="shared" si="370"/>
        <v>1</v>
      </c>
      <c r="I2316" s="170" t="str">
        <f t="shared" si="371"/>
        <v>ALTA</v>
      </c>
      <c r="J2316" s="292">
        <v>39565884</v>
      </c>
      <c r="K2316" s="221">
        <v>0.6</v>
      </c>
      <c r="L2316" s="87" t="s">
        <v>129</v>
      </c>
      <c r="M2316" s="188">
        <v>0</v>
      </c>
      <c r="N2316" s="87" t="s">
        <v>731</v>
      </c>
      <c r="O2316" s="189"/>
      <c r="P2316" s="87">
        <v>7</v>
      </c>
      <c r="Q2316" s="87" t="s">
        <v>198</v>
      </c>
      <c r="R2316" s="86"/>
      <c r="S2316" s="79"/>
      <c r="T2316" s="87">
        <v>213334</v>
      </c>
      <c r="U2316" s="83" t="s">
        <v>171</v>
      </c>
      <c r="V2316" s="83" t="s">
        <v>1214</v>
      </c>
      <c r="W2316" s="171">
        <v>44074</v>
      </c>
      <c r="X2316" s="172" t="e">
        <f>+CONCATENATE(TEXT(#REF!,"yyyy"),"-",TEXT(#REF!,"mm"))</f>
        <v>#REF!</v>
      </c>
      <c r="Y2316" s="173" t="str">
        <f t="shared" si="372"/>
        <v>7</v>
      </c>
      <c r="Z2316" s="172" t="str">
        <f t="shared" si="373"/>
        <v>2020-07</v>
      </c>
      <c r="AA2316" s="170" t="e">
        <f>+VLOOKUP(Z2316,#REF!,2,FALSE)/VLOOKUP(X2316,#REF!,2,FALSE)</f>
        <v>#REF!</v>
      </c>
      <c r="AB2316" s="174" t="e">
        <f t="shared" si="368"/>
        <v>#REF!</v>
      </c>
      <c r="AC2316" s="174" t="e">
        <f t="shared" si="369"/>
        <v>#REF!</v>
      </c>
      <c r="AD2316" s="175" t="e">
        <f>+#REF!+365*Y2316</f>
        <v>#REF!</v>
      </c>
      <c r="AE2316" s="176" t="e">
        <f t="shared" si="374"/>
        <v>#REF!</v>
      </c>
      <c r="AF2316" s="170" t="e">
        <f>+VLOOKUP(CONCATENATE(TEXT(W2316,"yyyy"),"-",TEXT(W2316,"mm")),#REF!,2,0)</f>
        <v>#REF!</v>
      </c>
      <c r="AG2316" s="177" t="e">
        <f>+(AC2316*(1+'INFLAC PROYECTADA'!$B$8)^(AE2316))/((1+DEMANDADO!AF2316)^(AE2316))</f>
        <v>#REF!</v>
      </c>
      <c r="AH2316" s="169">
        <f>(0.2*VLOOKUP(D2316,'%.'!$A$1:$B$4,2,FALSE))+(0.35*VLOOKUP(E2316,'%.'!$A$1:$B$4,2,FALSE))+(0.1*VLOOKUP(F2316,'%.'!$A$1:$B$4,2,FALSE))+(0.35*VLOOKUP(G2316,'%.'!$A$1:$B$4,2,FALSE))</f>
        <v>1</v>
      </c>
      <c r="AI2316" s="128" t="str">
        <f t="shared" si="375"/>
        <v>ALTA</v>
      </c>
      <c r="AJ2316" s="128" t="str">
        <f t="shared" si="376"/>
        <v>Provisión contable</v>
      </c>
      <c r="AK2316" s="178" t="e">
        <f t="shared" si="377"/>
        <v>#REF!</v>
      </c>
    </row>
    <row r="2317" spans="1:37" ht="30" customHeight="1" x14ac:dyDescent="0.25">
      <c r="A2317" s="115">
        <v>2316</v>
      </c>
      <c r="B2317" s="83" t="s">
        <v>1677</v>
      </c>
      <c r="C2317" s="126" t="s">
        <v>5001</v>
      </c>
      <c r="D2317" s="83" t="s">
        <v>0</v>
      </c>
      <c r="E2317" s="83" t="s">
        <v>0</v>
      </c>
      <c r="F2317" s="83" t="s">
        <v>0</v>
      </c>
      <c r="G2317" s="124" t="s">
        <v>0</v>
      </c>
      <c r="H2317" s="169">
        <f t="shared" si="370"/>
        <v>1</v>
      </c>
      <c r="I2317" s="170" t="str">
        <f t="shared" si="371"/>
        <v>ALTA</v>
      </c>
      <c r="J2317" s="292">
        <v>33762413</v>
      </c>
      <c r="K2317" s="221">
        <v>0.7</v>
      </c>
      <c r="L2317" s="87" t="s">
        <v>129</v>
      </c>
      <c r="M2317" s="188">
        <v>0</v>
      </c>
      <c r="N2317" s="87" t="s">
        <v>731</v>
      </c>
      <c r="O2317" s="189"/>
      <c r="P2317" s="87">
        <v>7</v>
      </c>
      <c r="Q2317" s="87" t="s">
        <v>198</v>
      </c>
      <c r="R2317" s="86"/>
      <c r="S2317" s="79"/>
      <c r="T2317" s="87">
        <v>213334</v>
      </c>
      <c r="U2317" s="83" t="s">
        <v>171</v>
      </c>
      <c r="V2317" s="83" t="s">
        <v>1214</v>
      </c>
      <c r="W2317" s="171">
        <v>44074</v>
      </c>
      <c r="X2317" s="172" t="e">
        <f>+CONCATENATE(TEXT(#REF!,"yyyy"),"-",TEXT(#REF!,"mm"))</f>
        <v>#REF!</v>
      </c>
      <c r="Y2317" s="173" t="str">
        <f t="shared" si="372"/>
        <v>7</v>
      </c>
      <c r="Z2317" s="172" t="str">
        <f t="shared" si="373"/>
        <v>2020-07</v>
      </c>
      <c r="AA2317" s="170" t="e">
        <f>+VLOOKUP(Z2317,#REF!,2,FALSE)/VLOOKUP(X2317,#REF!,2,FALSE)</f>
        <v>#REF!</v>
      </c>
      <c r="AB2317" s="174" t="e">
        <f t="shared" si="368"/>
        <v>#REF!</v>
      </c>
      <c r="AC2317" s="174" t="e">
        <f t="shared" si="369"/>
        <v>#REF!</v>
      </c>
      <c r="AD2317" s="175" t="e">
        <f>+#REF!+365*Y2317</f>
        <v>#REF!</v>
      </c>
      <c r="AE2317" s="176" t="e">
        <f t="shared" si="374"/>
        <v>#REF!</v>
      </c>
      <c r="AF2317" s="170" t="e">
        <f>+VLOOKUP(CONCATENATE(TEXT(W2317,"yyyy"),"-",TEXT(W2317,"mm")),#REF!,2,0)</f>
        <v>#REF!</v>
      </c>
      <c r="AG2317" s="177" t="e">
        <f>+(AC2317*(1+'INFLAC PROYECTADA'!$B$8)^(AE2317))/((1+DEMANDADO!AF2317)^(AE2317))</f>
        <v>#REF!</v>
      </c>
      <c r="AH2317" s="169">
        <f>(0.2*VLOOKUP(D2317,'%.'!$A$1:$B$4,2,FALSE))+(0.35*VLOOKUP(E2317,'%.'!$A$1:$B$4,2,FALSE))+(0.1*VLOOKUP(F2317,'%.'!$A$1:$B$4,2,FALSE))+(0.35*VLOOKUP(G2317,'%.'!$A$1:$B$4,2,FALSE))</f>
        <v>1</v>
      </c>
      <c r="AI2317" s="128" t="str">
        <f t="shared" si="375"/>
        <v>ALTA</v>
      </c>
      <c r="AJ2317" s="128" t="str">
        <f t="shared" si="376"/>
        <v>Provisión contable</v>
      </c>
      <c r="AK2317" s="178" t="e">
        <f t="shared" si="377"/>
        <v>#REF!</v>
      </c>
    </row>
    <row r="2318" spans="1:37" ht="30" customHeight="1" x14ac:dyDescent="0.25">
      <c r="A2318" s="115">
        <v>2317</v>
      </c>
      <c r="B2318" s="83" t="s">
        <v>1677</v>
      </c>
      <c r="C2318" s="126" t="s">
        <v>5002</v>
      </c>
      <c r="D2318" s="83" t="s">
        <v>0</v>
      </c>
      <c r="E2318" s="83" t="s">
        <v>0</v>
      </c>
      <c r="F2318" s="83" t="s">
        <v>0</v>
      </c>
      <c r="G2318" s="124" t="s">
        <v>0</v>
      </c>
      <c r="H2318" s="169">
        <f t="shared" si="370"/>
        <v>1</v>
      </c>
      <c r="I2318" s="170" t="str">
        <f t="shared" si="371"/>
        <v>ALTA</v>
      </c>
      <c r="J2318" s="292">
        <v>61445567</v>
      </c>
      <c r="K2318" s="221">
        <v>0.6</v>
      </c>
      <c r="L2318" s="87" t="s">
        <v>129</v>
      </c>
      <c r="M2318" s="188">
        <v>0</v>
      </c>
      <c r="N2318" s="87" t="s">
        <v>731</v>
      </c>
      <c r="O2318" s="189"/>
      <c r="P2318" s="87">
        <v>6</v>
      </c>
      <c r="Q2318" s="87" t="s">
        <v>198</v>
      </c>
      <c r="R2318" s="86"/>
      <c r="S2318" s="79"/>
      <c r="T2318" s="87">
        <v>213334</v>
      </c>
      <c r="U2318" s="83" t="s">
        <v>171</v>
      </c>
      <c r="V2318" s="83" t="s">
        <v>1214</v>
      </c>
      <c r="W2318" s="171">
        <v>44074</v>
      </c>
      <c r="X2318" s="172" t="e">
        <f>+CONCATENATE(TEXT(#REF!,"yyyy"),"-",TEXT(#REF!,"mm"))</f>
        <v>#REF!</v>
      </c>
      <c r="Y2318" s="173" t="str">
        <f t="shared" si="372"/>
        <v>6</v>
      </c>
      <c r="Z2318" s="172" t="str">
        <f t="shared" si="373"/>
        <v>2020-07</v>
      </c>
      <c r="AA2318" s="170" t="e">
        <f>+VLOOKUP(Z2318,#REF!,2,FALSE)/VLOOKUP(X2318,#REF!,2,FALSE)</f>
        <v>#REF!</v>
      </c>
      <c r="AB2318" s="174" t="e">
        <f t="shared" si="368"/>
        <v>#REF!</v>
      </c>
      <c r="AC2318" s="174" t="e">
        <f t="shared" si="369"/>
        <v>#REF!</v>
      </c>
      <c r="AD2318" s="175" t="e">
        <f>+#REF!+365*Y2318</f>
        <v>#REF!</v>
      </c>
      <c r="AE2318" s="176" t="e">
        <f t="shared" si="374"/>
        <v>#REF!</v>
      </c>
      <c r="AF2318" s="170" t="e">
        <f>+VLOOKUP(CONCATENATE(TEXT(W2318,"yyyy"),"-",TEXT(W2318,"mm")),#REF!,2,0)</f>
        <v>#REF!</v>
      </c>
      <c r="AG2318" s="177" t="e">
        <f>+(AC2318*(1+'INFLAC PROYECTADA'!$B$8)^(AE2318))/((1+DEMANDADO!AF2318)^(AE2318))</f>
        <v>#REF!</v>
      </c>
      <c r="AH2318" s="169">
        <f>(0.2*VLOOKUP(D2318,'%.'!$A$1:$B$4,2,FALSE))+(0.35*VLOOKUP(E2318,'%.'!$A$1:$B$4,2,FALSE))+(0.1*VLOOKUP(F2318,'%.'!$A$1:$B$4,2,FALSE))+(0.35*VLOOKUP(G2318,'%.'!$A$1:$B$4,2,FALSE))</f>
        <v>1</v>
      </c>
      <c r="AI2318" s="128" t="str">
        <f t="shared" si="375"/>
        <v>ALTA</v>
      </c>
      <c r="AJ2318" s="128" t="str">
        <f t="shared" si="376"/>
        <v>Provisión contable</v>
      </c>
      <c r="AK2318" s="178" t="e">
        <f t="shared" si="377"/>
        <v>#REF!</v>
      </c>
    </row>
    <row r="2319" spans="1:37" ht="30" customHeight="1" x14ac:dyDescent="0.25">
      <c r="A2319" s="115">
        <v>2318</v>
      </c>
      <c r="B2319" s="83" t="s">
        <v>1677</v>
      </c>
      <c r="C2319" s="126" t="s">
        <v>5003</v>
      </c>
      <c r="D2319" s="83" t="s">
        <v>1</v>
      </c>
      <c r="E2319" s="83" t="s">
        <v>1</v>
      </c>
      <c r="F2319" s="83" t="s">
        <v>1</v>
      </c>
      <c r="G2319" s="124" t="s">
        <v>1</v>
      </c>
      <c r="H2319" s="169">
        <f t="shared" si="370"/>
        <v>0.05</v>
      </c>
      <c r="I2319" s="170" t="str">
        <f t="shared" si="371"/>
        <v>REMOTA</v>
      </c>
      <c r="J2319" s="292">
        <v>35544103</v>
      </c>
      <c r="K2319" s="221">
        <v>0</v>
      </c>
      <c r="L2319" s="87" t="s">
        <v>129</v>
      </c>
      <c r="M2319" s="188">
        <v>0</v>
      </c>
      <c r="N2319" s="87" t="s">
        <v>731</v>
      </c>
      <c r="O2319" s="189"/>
      <c r="P2319" s="87">
        <v>7</v>
      </c>
      <c r="Q2319" s="87" t="s">
        <v>198</v>
      </c>
      <c r="R2319" s="86"/>
      <c r="S2319" s="79"/>
      <c r="T2319" s="87">
        <v>213334</v>
      </c>
      <c r="U2319" s="83" t="s">
        <v>171</v>
      </c>
      <c r="V2319" s="83" t="s">
        <v>1214</v>
      </c>
      <c r="W2319" s="171">
        <v>44074</v>
      </c>
      <c r="X2319" s="172" t="e">
        <f>+CONCATENATE(TEXT(#REF!,"yyyy"),"-",TEXT(#REF!,"mm"))</f>
        <v>#REF!</v>
      </c>
      <c r="Y2319" s="173" t="str">
        <f t="shared" si="372"/>
        <v>7</v>
      </c>
      <c r="Z2319" s="172" t="str">
        <f t="shared" si="373"/>
        <v>2020-07</v>
      </c>
      <c r="AA2319" s="170" t="e">
        <f>+VLOOKUP(Z2319,#REF!,2,FALSE)/VLOOKUP(X2319,#REF!,2,FALSE)</f>
        <v>#REF!</v>
      </c>
      <c r="AB2319" s="174" t="e">
        <f t="shared" si="368"/>
        <v>#REF!</v>
      </c>
      <c r="AC2319" s="174" t="e">
        <f t="shared" si="369"/>
        <v>#REF!</v>
      </c>
      <c r="AD2319" s="175" t="e">
        <f>+#REF!+365*Y2319</f>
        <v>#REF!</v>
      </c>
      <c r="AE2319" s="176" t="e">
        <f t="shared" si="374"/>
        <v>#REF!</v>
      </c>
      <c r="AF2319" s="170" t="e">
        <f>+VLOOKUP(CONCATENATE(TEXT(W2319,"yyyy"),"-",TEXT(W2319,"mm")),#REF!,2,0)</f>
        <v>#REF!</v>
      </c>
      <c r="AG2319" s="177" t="e">
        <f>+(AC2319*(1+'INFLAC PROYECTADA'!$B$8)^(AE2319))/((1+DEMANDADO!AF2319)^(AE2319))</f>
        <v>#REF!</v>
      </c>
      <c r="AH2319" s="169">
        <f>(0.2*VLOOKUP(D2319,'%.'!$A$1:$B$4,2,FALSE))+(0.35*VLOOKUP(E2319,'%.'!$A$1:$B$4,2,FALSE))+(0.1*VLOOKUP(F2319,'%.'!$A$1:$B$4,2,FALSE))+(0.35*VLOOKUP(G2319,'%.'!$A$1:$B$4,2,FALSE))</f>
        <v>0.05</v>
      </c>
      <c r="AI2319" s="128" t="str">
        <f t="shared" si="375"/>
        <v>REMOTA</v>
      </c>
      <c r="AJ2319" s="128" t="str">
        <f t="shared" si="376"/>
        <v>No se registra</v>
      </c>
      <c r="AK2319" s="178">
        <f t="shared" si="377"/>
        <v>0</v>
      </c>
    </row>
    <row r="2320" spans="1:37" ht="30" customHeight="1" x14ac:dyDescent="0.25">
      <c r="A2320" s="115">
        <v>2319</v>
      </c>
      <c r="B2320" s="83" t="s">
        <v>5004</v>
      </c>
      <c r="C2320" s="126" t="s">
        <v>5005</v>
      </c>
      <c r="D2320" s="83" t="s">
        <v>48</v>
      </c>
      <c r="E2320" s="83" t="s">
        <v>48</v>
      </c>
      <c r="F2320" s="83" t="s">
        <v>48</v>
      </c>
      <c r="G2320" s="83" t="s">
        <v>48</v>
      </c>
      <c r="H2320" s="169">
        <f t="shared" si="370"/>
        <v>0.5</v>
      </c>
      <c r="I2320" s="170" t="str">
        <f t="shared" si="371"/>
        <v>MEDIA</v>
      </c>
      <c r="J2320" s="292">
        <v>14517360</v>
      </c>
      <c r="K2320" s="221">
        <v>0.8</v>
      </c>
      <c r="L2320" s="83" t="s">
        <v>128</v>
      </c>
      <c r="M2320" s="188"/>
      <c r="N2320" s="87" t="s">
        <v>731</v>
      </c>
      <c r="O2320" s="189"/>
      <c r="P2320" s="83">
        <v>10</v>
      </c>
      <c r="Q2320" s="83" t="s">
        <v>198</v>
      </c>
      <c r="R2320" s="86"/>
      <c r="S2320" s="79"/>
      <c r="T2320" s="87">
        <v>213334</v>
      </c>
      <c r="U2320" s="83" t="s">
        <v>171</v>
      </c>
      <c r="V2320" s="83"/>
      <c r="W2320" s="171">
        <v>44074</v>
      </c>
      <c r="X2320" s="172" t="e">
        <f>+CONCATENATE(TEXT(#REF!,"yyyy"),"-",TEXT(#REF!,"mm"))</f>
        <v>#REF!</v>
      </c>
      <c r="Y2320" s="173" t="str">
        <f t="shared" si="372"/>
        <v>10</v>
      </c>
      <c r="Z2320" s="172" t="str">
        <f t="shared" si="373"/>
        <v>2020-07</v>
      </c>
      <c r="AA2320" s="170" t="e">
        <f>+VLOOKUP(Z2320,#REF!,2,FALSE)/VLOOKUP(X2320,#REF!,2,FALSE)</f>
        <v>#REF!</v>
      </c>
      <c r="AB2320" s="174" t="e">
        <f t="shared" si="368"/>
        <v>#REF!</v>
      </c>
      <c r="AC2320" s="174" t="e">
        <f t="shared" si="369"/>
        <v>#REF!</v>
      </c>
      <c r="AD2320" s="175" t="e">
        <f>+#REF!+365*Y2320</f>
        <v>#REF!</v>
      </c>
      <c r="AE2320" s="176" t="e">
        <f t="shared" si="374"/>
        <v>#REF!</v>
      </c>
      <c r="AF2320" s="170" t="e">
        <f>+VLOOKUP(CONCATENATE(TEXT(W2320,"yyyy"),"-",TEXT(W2320,"mm")),#REF!,2,0)</f>
        <v>#REF!</v>
      </c>
      <c r="AG2320" s="177" t="e">
        <f>+(AC2320*(1+'INFLAC PROYECTADA'!$B$8)^(AE2320))/((1+DEMANDADO!AF2320)^(AE2320))</f>
        <v>#REF!</v>
      </c>
      <c r="AH2320" s="169">
        <f>(0.2*VLOOKUP(D2320,'%.'!$A$1:$B$4,2,FALSE))+(0.35*VLOOKUP(E2320,'%.'!$A$1:$B$4,2,FALSE))+(0.1*VLOOKUP(F2320,'%.'!$A$1:$B$4,2,FALSE))+(0.35*VLOOKUP(G2320,'%.'!$A$1:$B$4,2,FALSE))</f>
        <v>0.5</v>
      </c>
      <c r="AI2320" s="128" t="str">
        <f t="shared" si="375"/>
        <v>MEDIA</v>
      </c>
      <c r="AJ2320" s="128" t="str">
        <f t="shared" si="376"/>
        <v>Cuentas de Orden</v>
      </c>
      <c r="AK2320" s="178" t="e">
        <f t="shared" si="377"/>
        <v>#REF!</v>
      </c>
    </row>
    <row r="2321" spans="1:37" ht="30" customHeight="1" x14ac:dyDescent="0.25">
      <c r="A2321" s="115">
        <v>2320</v>
      </c>
      <c r="B2321" s="83" t="s">
        <v>5006</v>
      </c>
      <c r="C2321" s="126" t="s">
        <v>5007</v>
      </c>
      <c r="D2321" s="83" t="s">
        <v>48</v>
      </c>
      <c r="E2321" s="83" t="s">
        <v>48</v>
      </c>
      <c r="F2321" s="83" t="s">
        <v>48</v>
      </c>
      <c r="G2321" s="83" t="s">
        <v>48</v>
      </c>
      <c r="H2321" s="169">
        <f t="shared" si="370"/>
        <v>0.5</v>
      </c>
      <c r="I2321" s="170" t="str">
        <f t="shared" si="371"/>
        <v>MEDIA</v>
      </c>
      <c r="J2321" s="292">
        <v>15239118</v>
      </c>
      <c r="K2321" s="221">
        <v>0.8</v>
      </c>
      <c r="L2321" s="83" t="s">
        <v>128</v>
      </c>
      <c r="M2321" s="188"/>
      <c r="N2321" s="87" t="s">
        <v>731</v>
      </c>
      <c r="O2321" s="189"/>
      <c r="P2321" s="87">
        <v>6</v>
      </c>
      <c r="Q2321" s="87" t="s">
        <v>198</v>
      </c>
      <c r="R2321" s="86"/>
      <c r="S2321" s="79"/>
      <c r="T2321" s="87">
        <v>213334</v>
      </c>
      <c r="U2321" s="83" t="s">
        <v>171</v>
      </c>
      <c r="V2321" s="83" t="s">
        <v>5008</v>
      </c>
      <c r="W2321" s="171">
        <v>44074</v>
      </c>
      <c r="X2321" s="172" t="e">
        <f>+CONCATENATE(TEXT(#REF!,"yyyy"),"-",TEXT(#REF!,"mm"))</f>
        <v>#REF!</v>
      </c>
      <c r="Y2321" s="173" t="str">
        <f t="shared" si="372"/>
        <v>6</v>
      </c>
      <c r="Z2321" s="172" t="str">
        <f t="shared" si="373"/>
        <v>2020-07</v>
      </c>
      <c r="AA2321" s="170" t="e">
        <f>+VLOOKUP(Z2321,#REF!,2,FALSE)/VLOOKUP(X2321,#REF!,2,FALSE)</f>
        <v>#REF!</v>
      </c>
      <c r="AB2321" s="174" t="e">
        <f t="shared" si="368"/>
        <v>#REF!</v>
      </c>
      <c r="AC2321" s="174" t="e">
        <f t="shared" si="369"/>
        <v>#REF!</v>
      </c>
      <c r="AD2321" s="175" t="e">
        <f>+#REF!+365*Y2321</f>
        <v>#REF!</v>
      </c>
      <c r="AE2321" s="176" t="e">
        <f t="shared" si="374"/>
        <v>#REF!</v>
      </c>
      <c r="AF2321" s="170" t="e">
        <f>+VLOOKUP(CONCATENATE(TEXT(W2321,"yyyy"),"-",TEXT(W2321,"mm")),#REF!,2,0)</f>
        <v>#REF!</v>
      </c>
      <c r="AG2321" s="177" t="e">
        <f>+(AC2321*(1+'INFLAC PROYECTADA'!$B$8)^(AE2321))/((1+DEMANDADO!AF2321)^(AE2321))</f>
        <v>#REF!</v>
      </c>
      <c r="AH2321" s="169">
        <f>(0.2*VLOOKUP(D2321,'%.'!$A$1:$B$4,2,FALSE))+(0.35*VLOOKUP(E2321,'%.'!$A$1:$B$4,2,FALSE))+(0.1*VLOOKUP(F2321,'%.'!$A$1:$B$4,2,FALSE))+(0.35*VLOOKUP(G2321,'%.'!$A$1:$B$4,2,FALSE))</f>
        <v>0.5</v>
      </c>
      <c r="AI2321" s="128" t="str">
        <f t="shared" si="375"/>
        <v>MEDIA</v>
      </c>
      <c r="AJ2321" s="128" t="str">
        <f t="shared" si="376"/>
        <v>Cuentas de Orden</v>
      </c>
      <c r="AK2321" s="178" t="e">
        <f t="shared" si="377"/>
        <v>#REF!</v>
      </c>
    </row>
    <row r="2322" spans="1:37" ht="30" customHeight="1" x14ac:dyDescent="0.25">
      <c r="A2322" s="115">
        <v>2321</v>
      </c>
      <c r="B2322" s="83" t="s">
        <v>5009</v>
      </c>
      <c r="C2322" s="126" t="s">
        <v>5010</v>
      </c>
      <c r="D2322" s="83" t="s">
        <v>48</v>
      </c>
      <c r="E2322" s="83" t="s">
        <v>48</v>
      </c>
      <c r="F2322" s="83" t="s">
        <v>48</v>
      </c>
      <c r="G2322" s="83" t="s">
        <v>48</v>
      </c>
      <c r="H2322" s="169">
        <f t="shared" si="370"/>
        <v>0.5</v>
      </c>
      <c r="I2322" s="170" t="str">
        <f t="shared" si="371"/>
        <v>MEDIA</v>
      </c>
      <c r="J2322" s="292">
        <v>55560562</v>
      </c>
      <c r="K2322" s="221">
        <v>0.7</v>
      </c>
      <c r="L2322" s="83" t="s">
        <v>128</v>
      </c>
      <c r="M2322" s="188"/>
      <c r="N2322" s="87" t="s">
        <v>731</v>
      </c>
      <c r="O2322" s="189"/>
      <c r="P2322" s="83">
        <v>10</v>
      </c>
      <c r="Q2322" s="87" t="s">
        <v>198</v>
      </c>
      <c r="R2322" s="86"/>
      <c r="S2322" s="79"/>
      <c r="T2322" s="87">
        <v>213334</v>
      </c>
      <c r="U2322" s="83" t="s">
        <v>171</v>
      </c>
      <c r="V2322" s="83" t="s">
        <v>1214</v>
      </c>
      <c r="W2322" s="171">
        <v>44074</v>
      </c>
      <c r="X2322" s="172" t="e">
        <f>+CONCATENATE(TEXT(#REF!,"yyyy"),"-",TEXT(#REF!,"mm"))</f>
        <v>#REF!</v>
      </c>
      <c r="Y2322" s="173" t="str">
        <f t="shared" si="372"/>
        <v>10</v>
      </c>
      <c r="Z2322" s="172" t="str">
        <f t="shared" si="373"/>
        <v>2020-07</v>
      </c>
      <c r="AA2322" s="170" t="e">
        <f>+VLOOKUP(Z2322,#REF!,2,FALSE)/VLOOKUP(X2322,#REF!,2,FALSE)</f>
        <v>#REF!</v>
      </c>
      <c r="AB2322" s="174" t="e">
        <f t="shared" si="368"/>
        <v>#REF!</v>
      </c>
      <c r="AC2322" s="174" t="e">
        <f t="shared" si="369"/>
        <v>#REF!</v>
      </c>
      <c r="AD2322" s="175" t="e">
        <f>+#REF!+365*Y2322</f>
        <v>#REF!</v>
      </c>
      <c r="AE2322" s="176" t="e">
        <f t="shared" si="374"/>
        <v>#REF!</v>
      </c>
      <c r="AF2322" s="170" t="e">
        <f>+VLOOKUP(CONCATENATE(TEXT(W2322,"yyyy"),"-",TEXT(W2322,"mm")),#REF!,2,0)</f>
        <v>#REF!</v>
      </c>
      <c r="AG2322" s="177" t="e">
        <f>+(AC2322*(1+'INFLAC PROYECTADA'!$B$8)^(AE2322))/((1+DEMANDADO!AF2322)^(AE2322))</f>
        <v>#REF!</v>
      </c>
      <c r="AH2322" s="169">
        <f>(0.2*VLOOKUP(D2322,'%.'!$A$1:$B$4,2,FALSE))+(0.35*VLOOKUP(E2322,'%.'!$A$1:$B$4,2,FALSE))+(0.1*VLOOKUP(F2322,'%.'!$A$1:$B$4,2,FALSE))+(0.35*VLOOKUP(G2322,'%.'!$A$1:$B$4,2,FALSE))</f>
        <v>0.5</v>
      </c>
      <c r="AI2322" s="128" t="str">
        <f t="shared" si="375"/>
        <v>MEDIA</v>
      </c>
      <c r="AJ2322" s="128" t="str">
        <f t="shared" si="376"/>
        <v>Cuentas de Orden</v>
      </c>
      <c r="AK2322" s="178" t="e">
        <f t="shared" si="377"/>
        <v>#REF!</v>
      </c>
    </row>
    <row r="2323" spans="1:37" ht="30" customHeight="1" x14ac:dyDescent="0.25">
      <c r="A2323" s="115">
        <v>2322</v>
      </c>
      <c r="B2323" s="83" t="s">
        <v>5011</v>
      </c>
      <c r="C2323" s="126" t="s">
        <v>5012</v>
      </c>
      <c r="D2323" s="83" t="s">
        <v>48</v>
      </c>
      <c r="E2323" s="83" t="s">
        <v>48</v>
      </c>
      <c r="F2323" s="83" t="s">
        <v>48</v>
      </c>
      <c r="G2323" s="83" t="s">
        <v>48</v>
      </c>
      <c r="H2323" s="169">
        <f t="shared" si="370"/>
        <v>0.5</v>
      </c>
      <c r="I2323" s="170" t="str">
        <f t="shared" si="371"/>
        <v>MEDIA</v>
      </c>
      <c r="J2323" s="292">
        <v>18532800</v>
      </c>
      <c r="K2323" s="221">
        <v>0.8</v>
      </c>
      <c r="L2323" s="83" t="s">
        <v>128</v>
      </c>
      <c r="M2323" s="188"/>
      <c r="N2323" s="87" t="s">
        <v>731</v>
      </c>
      <c r="O2323" s="189"/>
      <c r="P2323" s="87">
        <v>10</v>
      </c>
      <c r="Q2323" s="87" t="s">
        <v>198</v>
      </c>
      <c r="R2323" s="86"/>
      <c r="S2323" s="79"/>
      <c r="T2323" s="87">
        <v>213334</v>
      </c>
      <c r="U2323" s="83" t="s">
        <v>178</v>
      </c>
      <c r="V2323" s="83" t="s">
        <v>5013</v>
      </c>
      <c r="W2323" s="171">
        <v>44074</v>
      </c>
      <c r="X2323" s="172" t="e">
        <f>+CONCATENATE(TEXT(#REF!,"yyyy"),"-",TEXT(#REF!,"mm"))</f>
        <v>#REF!</v>
      </c>
      <c r="Y2323" s="173" t="str">
        <f t="shared" si="372"/>
        <v>10</v>
      </c>
      <c r="Z2323" s="172" t="str">
        <f t="shared" si="373"/>
        <v>2020-07</v>
      </c>
      <c r="AA2323" s="170" t="e">
        <f>+VLOOKUP(Z2323,#REF!,2,FALSE)/VLOOKUP(X2323,#REF!,2,FALSE)</f>
        <v>#REF!</v>
      </c>
      <c r="AB2323" s="174" t="e">
        <f t="shared" si="368"/>
        <v>#REF!</v>
      </c>
      <c r="AC2323" s="174" t="e">
        <f t="shared" si="369"/>
        <v>#REF!</v>
      </c>
      <c r="AD2323" s="175" t="e">
        <f>+#REF!+365*Y2323</f>
        <v>#REF!</v>
      </c>
      <c r="AE2323" s="176" t="e">
        <f t="shared" si="374"/>
        <v>#REF!</v>
      </c>
      <c r="AF2323" s="170" t="e">
        <f>+VLOOKUP(CONCATENATE(TEXT(W2323,"yyyy"),"-",TEXT(W2323,"mm")),#REF!,2,0)</f>
        <v>#REF!</v>
      </c>
      <c r="AG2323" s="177" t="e">
        <f>+(AC2323*(1+'INFLAC PROYECTADA'!$B$8)^(AE2323))/((1+DEMANDADO!AF2323)^(AE2323))</f>
        <v>#REF!</v>
      </c>
      <c r="AH2323" s="169">
        <f>(0.2*VLOOKUP(D2323,'%.'!$A$1:$B$4,2,FALSE))+(0.35*VLOOKUP(E2323,'%.'!$A$1:$B$4,2,FALSE))+(0.1*VLOOKUP(F2323,'%.'!$A$1:$B$4,2,FALSE))+(0.35*VLOOKUP(G2323,'%.'!$A$1:$B$4,2,FALSE))</f>
        <v>0.5</v>
      </c>
      <c r="AI2323" s="128" t="str">
        <f t="shared" si="375"/>
        <v>MEDIA</v>
      </c>
      <c r="AJ2323" s="128" t="str">
        <f t="shared" si="376"/>
        <v>Cuentas de Orden</v>
      </c>
      <c r="AK2323" s="178" t="e">
        <f t="shared" si="377"/>
        <v>#REF!</v>
      </c>
    </row>
    <row r="2324" spans="1:37" ht="30" customHeight="1" x14ac:dyDescent="0.25">
      <c r="A2324" s="115">
        <v>2323</v>
      </c>
      <c r="B2324" s="83" t="s">
        <v>5014</v>
      </c>
      <c r="C2324" s="126" t="s">
        <v>5015</v>
      </c>
      <c r="D2324" s="83" t="s">
        <v>48</v>
      </c>
      <c r="E2324" s="83" t="s">
        <v>48</v>
      </c>
      <c r="F2324" s="83" t="s">
        <v>48</v>
      </c>
      <c r="G2324" s="83" t="s">
        <v>48</v>
      </c>
      <c r="H2324" s="169">
        <f t="shared" si="370"/>
        <v>0.5</v>
      </c>
      <c r="I2324" s="170" t="str">
        <f t="shared" si="371"/>
        <v>MEDIA</v>
      </c>
      <c r="J2324" s="292">
        <v>9849901</v>
      </c>
      <c r="K2324" s="221">
        <v>0.8</v>
      </c>
      <c r="L2324" s="83" t="s">
        <v>128</v>
      </c>
      <c r="M2324" s="188"/>
      <c r="N2324" s="87" t="s">
        <v>731</v>
      </c>
      <c r="O2324" s="189"/>
      <c r="P2324" s="83">
        <v>11</v>
      </c>
      <c r="Q2324" s="87" t="s">
        <v>198</v>
      </c>
      <c r="R2324" s="86"/>
      <c r="S2324" s="79"/>
      <c r="T2324" s="87">
        <v>213334</v>
      </c>
      <c r="U2324" s="83" t="s">
        <v>171</v>
      </c>
      <c r="V2324" s="83"/>
      <c r="W2324" s="171">
        <v>44074</v>
      </c>
      <c r="X2324" s="172" t="e">
        <f>+CONCATENATE(TEXT(#REF!,"yyyy"),"-",TEXT(#REF!,"mm"))</f>
        <v>#REF!</v>
      </c>
      <c r="Y2324" s="173" t="str">
        <f t="shared" si="372"/>
        <v>11</v>
      </c>
      <c r="Z2324" s="172" t="str">
        <f t="shared" si="373"/>
        <v>2020-07</v>
      </c>
      <c r="AA2324" s="170" t="e">
        <f>+VLOOKUP(Z2324,#REF!,2,FALSE)/VLOOKUP(X2324,#REF!,2,FALSE)</f>
        <v>#REF!</v>
      </c>
      <c r="AB2324" s="174" t="e">
        <f t="shared" si="368"/>
        <v>#REF!</v>
      </c>
      <c r="AC2324" s="174" t="e">
        <f t="shared" si="369"/>
        <v>#REF!</v>
      </c>
      <c r="AD2324" s="175" t="e">
        <f>+#REF!+365*Y2324</f>
        <v>#REF!</v>
      </c>
      <c r="AE2324" s="176" t="e">
        <f t="shared" si="374"/>
        <v>#REF!</v>
      </c>
      <c r="AF2324" s="170" t="e">
        <f>+VLOOKUP(CONCATENATE(TEXT(W2324,"yyyy"),"-",TEXT(W2324,"mm")),#REF!,2,0)</f>
        <v>#REF!</v>
      </c>
      <c r="AG2324" s="177" t="e">
        <f>+(AC2324*(1+'INFLAC PROYECTADA'!$B$8)^(AE2324))/((1+DEMANDADO!AF2324)^(AE2324))</f>
        <v>#REF!</v>
      </c>
      <c r="AH2324" s="169">
        <f>(0.2*VLOOKUP(D2324,'%.'!$A$1:$B$4,2,FALSE))+(0.35*VLOOKUP(E2324,'%.'!$A$1:$B$4,2,FALSE))+(0.1*VLOOKUP(F2324,'%.'!$A$1:$B$4,2,FALSE))+(0.35*VLOOKUP(G2324,'%.'!$A$1:$B$4,2,FALSE))</f>
        <v>0.5</v>
      </c>
      <c r="AI2324" s="128" t="str">
        <f t="shared" si="375"/>
        <v>MEDIA</v>
      </c>
      <c r="AJ2324" s="128" t="str">
        <f t="shared" si="376"/>
        <v>Cuentas de Orden</v>
      </c>
      <c r="AK2324" s="178" t="e">
        <f t="shared" si="377"/>
        <v>#REF!</v>
      </c>
    </row>
    <row r="2325" spans="1:37" ht="30" customHeight="1" x14ac:dyDescent="0.25">
      <c r="A2325" s="115">
        <v>2324</v>
      </c>
      <c r="B2325" s="83" t="s">
        <v>5016</v>
      </c>
      <c r="C2325" s="126" t="s">
        <v>5017</v>
      </c>
      <c r="D2325" s="83" t="s">
        <v>48</v>
      </c>
      <c r="E2325" s="83" t="s">
        <v>48</v>
      </c>
      <c r="F2325" s="83" t="s">
        <v>48</v>
      </c>
      <c r="G2325" s="124" t="s">
        <v>48</v>
      </c>
      <c r="H2325" s="169">
        <f t="shared" si="370"/>
        <v>0.5</v>
      </c>
      <c r="I2325" s="170" t="str">
        <f t="shared" si="371"/>
        <v>MEDIA</v>
      </c>
      <c r="J2325" s="292">
        <v>37964833</v>
      </c>
      <c r="K2325" s="221">
        <v>0.5</v>
      </c>
      <c r="L2325" s="83" t="s">
        <v>149</v>
      </c>
      <c r="M2325" s="188">
        <v>0</v>
      </c>
      <c r="N2325" s="87" t="s">
        <v>731</v>
      </c>
      <c r="O2325" s="189"/>
      <c r="P2325" s="83">
        <v>4</v>
      </c>
      <c r="Q2325" s="87" t="s">
        <v>198</v>
      </c>
      <c r="R2325" s="86"/>
      <c r="S2325" s="79"/>
      <c r="T2325" s="87">
        <v>213334</v>
      </c>
      <c r="U2325" s="83" t="s">
        <v>171</v>
      </c>
      <c r="V2325" s="83" t="s">
        <v>5018</v>
      </c>
      <c r="W2325" s="171">
        <v>44074</v>
      </c>
      <c r="X2325" s="172" t="e">
        <f>+CONCATENATE(TEXT(#REF!,"yyyy"),"-",TEXT(#REF!,"mm"))</f>
        <v>#REF!</v>
      </c>
      <c r="Y2325" s="173" t="str">
        <f t="shared" si="372"/>
        <v>4</v>
      </c>
      <c r="Z2325" s="172" t="str">
        <f t="shared" si="373"/>
        <v>2020-07</v>
      </c>
      <c r="AA2325" s="170" t="e">
        <f>+VLOOKUP(Z2325,#REF!,2,FALSE)/VLOOKUP(X2325,#REF!,2,FALSE)</f>
        <v>#REF!</v>
      </c>
      <c r="AB2325" s="174" t="e">
        <f t="shared" si="368"/>
        <v>#REF!</v>
      </c>
      <c r="AC2325" s="174" t="e">
        <f t="shared" si="369"/>
        <v>#REF!</v>
      </c>
      <c r="AD2325" s="175" t="e">
        <f>+#REF!+365*Y2325</f>
        <v>#REF!</v>
      </c>
      <c r="AE2325" s="176" t="e">
        <f t="shared" si="374"/>
        <v>#REF!</v>
      </c>
      <c r="AF2325" s="170" t="e">
        <f>+VLOOKUP(CONCATENATE(TEXT(W2325,"yyyy"),"-",TEXT(W2325,"mm")),#REF!,2,0)</f>
        <v>#REF!</v>
      </c>
      <c r="AG2325" s="177" t="e">
        <f>+(AC2325*(1+'INFLAC PROYECTADA'!$B$8)^(AE2325))/((1+DEMANDADO!AF2325)^(AE2325))</f>
        <v>#REF!</v>
      </c>
      <c r="AH2325" s="169">
        <f>(0.2*VLOOKUP(D2325,'%.'!$A$1:$B$4,2,FALSE))+(0.35*VLOOKUP(E2325,'%.'!$A$1:$B$4,2,FALSE))+(0.1*VLOOKUP(F2325,'%.'!$A$1:$B$4,2,FALSE))+(0.35*VLOOKUP(G2325,'%.'!$A$1:$B$4,2,FALSE))</f>
        <v>0.5</v>
      </c>
      <c r="AI2325" s="128" t="str">
        <f t="shared" si="375"/>
        <v>MEDIA</v>
      </c>
      <c r="AJ2325" s="128" t="str">
        <f t="shared" si="376"/>
        <v>Cuentas de Orden</v>
      </c>
      <c r="AK2325" s="178" t="e">
        <f t="shared" si="377"/>
        <v>#REF!</v>
      </c>
    </row>
    <row r="2326" spans="1:37" ht="30" customHeight="1" x14ac:dyDescent="0.25">
      <c r="A2326" s="115">
        <v>2325</v>
      </c>
      <c r="B2326" s="83" t="s">
        <v>1323</v>
      </c>
      <c r="C2326" s="126" t="s">
        <v>5019</v>
      </c>
      <c r="D2326" s="83" t="s">
        <v>1</v>
      </c>
      <c r="E2326" s="83" t="s">
        <v>1</v>
      </c>
      <c r="F2326" s="83" t="s">
        <v>1</v>
      </c>
      <c r="G2326" s="124" t="s">
        <v>1</v>
      </c>
      <c r="H2326" s="169">
        <f t="shared" si="370"/>
        <v>0.05</v>
      </c>
      <c r="I2326" s="170" t="str">
        <f t="shared" si="371"/>
        <v>REMOTA</v>
      </c>
      <c r="J2326" s="292">
        <v>36951401</v>
      </c>
      <c r="K2326" s="221">
        <v>0</v>
      </c>
      <c r="L2326" s="83" t="s">
        <v>129</v>
      </c>
      <c r="M2326" s="188">
        <v>0</v>
      </c>
      <c r="N2326" s="87" t="s">
        <v>731</v>
      </c>
      <c r="O2326" s="189"/>
      <c r="P2326" s="83" t="s">
        <v>407</v>
      </c>
      <c r="Q2326" s="87" t="s">
        <v>198</v>
      </c>
      <c r="R2326" s="86"/>
      <c r="S2326" s="79"/>
      <c r="T2326" s="87">
        <v>213334</v>
      </c>
      <c r="U2326" s="83" t="s">
        <v>178</v>
      </c>
      <c r="V2326" s="83"/>
      <c r="W2326" s="171">
        <v>44074</v>
      </c>
      <c r="X2326" s="172" t="e">
        <f>+CONCATENATE(TEXT(#REF!,"yyyy"),"-",TEXT(#REF!,"mm"))</f>
        <v>#REF!</v>
      </c>
      <c r="Y2326" s="173" t="str">
        <f t="shared" si="372"/>
        <v>3</v>
      </c>
      <c r="Z2326" s="172" t="str">
        <f t="shared" si="373"/>
        <v>2020-07</v>
      </c>
      <c r="AA2326" s="170" t="e">
        <f>+VLOOKUP(Z2326,#REF!,2,FALSE)/VLOOKUP(X2326,#REF!,2,FALSE)</f>
        <v>#REF!</v>
      </c>
      <c r="AB2326" s="174" t="e">
        <f t="shared" si="368"/>
        <v>#REF!</v>
      </c>
      <c r="AC2326" s="174" t="e">
        <f t="shared" si="369"/>
        <v>#REF!</v>
      </c>
      <c r="AD2326" s="175" t="e">
        <f>+#REF!+365*Y2326</f>
        <v>#REF!</v>
      </c>
      <c r="AE2326" s="176" t="e">
        <f t="shared" si="374"/>
        <v>#REF!</v>
      </c>
      <c r="AF2326" s="170" t="e">
        <f>+VLOOKUP(CONCATENATE(TEXT(W2326,"yyyy"),"-",TEXT(W2326,"mm")),#REF!,2,0)</f>
        <v>#REF!</v>
      </c>
      <c r="AG2326" s="177" t="e">
        <f>+(AC2326*(1+'INFLAC PROYECTADA'!$B$8)^(AE2326))/((1+DEMANDADO!AF2326)^(AE2326))</f>
        <v>#REF!</v>
      </c>
      <c r="AH2326" s="169">
        <f>(0.2*VLOOKUP(D2326,'%.'!$A$1:$B$4,2,FALSE))+(0.35*VLOOKUP(E2326,'%.'!$A$1:$B$4,2,FALSE))+(0.1*VLOOKUP(F2326,'%.'!$A$1:$B$4,2,FALSE))+(0.35*VLOOKUP(G2326,'%.'!$A$1:$B$4,2,FALSE))</f>
        <v>0.05</v>
      </c>
      <c r="AI2326" s="128" t="str">
        <f t="shared" si="375"/>
        <v>REMOTA</v>
      </c>
      <c r="AJ2326" s="128" t="str">
        <f t="shared" si="376"/>
        <v>No se registra</v>
      </c>
      <c r="AK2326" s="178">
        <f t="shared" si="377"/>
        <v>0</v>
      </c>
    </row>
    <row r="2327" spans="1:37" ht="30" customHeight="1" x14ac:dyDescent="0.25">
      <c r="A2327" s="115">
        <v>2326</v>
      </c>
      <c r="B2327" s="83" t="s">
        <v>5020</v>
      </c>
      <c r="C2327" s="126" t="s">
        <v>5021</v>
      </c>
      <c r="D2327" s="83" t="s">
        <v>1</v>
      </c>
      <c r="E2327" s="83" t="s">
        <v>1</v>
      </c>
      <c r="F2327" s="83" t="s">
        <v>1</v>
      </c>
      <c r="G2327" s="124" t="s">
        <v>1</v>
      </c>
      <c r="H2327" s="169">
        <f t="shared" si="370"/>
        <v>0.05</v>
      </c>
      <c r="I2327" s="170" t="str">
        <f t="shared" si="371"/>
        <v>REMOTA</v>
      </c>
      <c r="J2327" s="292">
        <v>2347261589</v>
      </c>
      <c r="K2327" s="221">
        <v>0.6</v>
      </c>
      <c r="L2327" s="83" t="s">
        <v>129</v>
      </c>
      <c r="M2327" s="188">
        <v>0</v>
      </c>
      <c r="N2327" s="83" t="s">
        <v>731</v>
      </c>
      <c r="O2327" s="189"/>
      <c r="P2327" s="83">
        <v>5</v>
      </c>
      <c r="Q2327" s="87" t="s">
        <v>198</v>
      </c>
      <c r="R2327" s="86"/>
      <c r="S2327" s="79"/>
      <c r="T2327" s="87">
        <v>213334</v>
      </c>
      <c r="U2327" s="83" t="s">
        <v>174</v>
      </c>
      <c r="V2327" s="82" t="s">
        <v>5022</v>
      </c>
      <c r="W2327" s="171">
        <v>44074</v>
      </c>
      <c r="X2327" s="172" t="e">
        <f>+CONCATENATE(TEXT(#REF!,"yyyy"),"-",TEXT(#REF!,"mm"))</f>
        <v>#REF!</v>
      </c>
      <c r="Y2327" s="173" t="str">
        <f t="shared" si="372"/>
        <v>5</v>
      </c>
      <c r="Z2327" s="172" t="str">
        <f t="shared" si="373"/>
        <v>2020-07</v>
      </c>
      <c r="AA2327" s="170" t="e">
        <f>+VLOOKUP(Z2327,#REF!,2,FALSE)/VLOOKUP(X2327,#REF!,2,FALSE)</f>
        <v>#REF!</v>
      </c>
      <c r="AB2327" s="174" t="e">
        <f t="shared" si="368"/>
        <v>#REF!</v>
      </c>
      <c r="AC2327" s="174" t="e">
        <f t="shared" si="369"/>
        <v>#REF!</v>
      </c>
      <c r="AD2327" s="175" t="e">
        <f>+#REF!+365*Y2327</f>
        <v>#REF!</v>
      </c>
      <c r="AE2327" s="176" t="e">
        <f t="shared" si="374"/>
        <v>#REF!</v>
      </c>
      <c r="AF2327" s="170" t="e">
        <f>+VLOOKUP(CONCATENATE(TEXT(W2327,"yyyy"),"-",TEXT(W2327,"mm")),#REF!,2,0)</f>
        <v>#REF!</v>
      </c>
      <c r="AG2327" s="177" t="e">
        <f>+(AC2327*(1+'INFLAC PROYECTADA'!$B$8)^(AE2327))/((1+DEMANDADO!AF2327)^(AE2327))</f>
        <v>#REF!</v>
      </c>
      <c r="AH2327" s="169">
        <f>(0.2*VLOOKUP(D2327,'%.'!$A$1:$B$4,2,FALSE))+(0.35*VLOOKUP(E2327,'%.'!$A$1:$B$4,2,FALSE))+(0.1*VLOOKUP(F2327,'%.'!$A$1:$B$4,2,FALSE))+(0.35*VLOOKUP(G2327,'%.'!$A$1:$B$4,2,FALSE))</f>
        <v>0.05</v>
      </c>
      <c r="AI2327" s="128" t="str">
        <f t="shared" si="375"/>
        <v>REMOTA</v>
      </c>
      <c r="AJ2327" s="128" t="str">
        <f t="shared" si="376"/>
        <v>No se registra</v>
      </c>
      <c r="AK2327" s="178">
        <f t="shared" si="377"/>
        <v>0</v>
      </c>
    </row>
    <row r="2328" spans="1:37" ht="30" customHeight="1" x14ac:dyDescent="0.25">
      <c r="A2328" s="115">
        <v>2327</v>
      </c>
      <c r="B2328" s="83" t="s">
        <v>1087</v>
      </c>
      <c r="C2328" s="126" t="s">
        <v>5023</v>
      </c>
      <c r="D2328" s="83" t="s">
        <v>48</v>
      </c>
      <c r="E2328" s="83" t="s">
        <v>48</v>
      </c>
      <c r="F2328" s="83" t="s">
        <v>1</v>
      </c>
      <c r="G2328" s="124" t="s">
        <v>48</v>
      </c>
      <c r="H2328" s="169">
        <f t="shared" si="370"/>
        <v>0.45500000000000002</v>
      </c>
      <c r="I2328" s="170" t="str">
        <f t="shared" si="371"/>
        <v>MEDIA</v>
      </c>
      <c r="J2328" s="292">
        <v>1086698776</v>
      </c>
      <c r="K2328" s="221">
        <v>0.7</v>
      </c>
      <c r="L2328" s="83" t="s">
        <v>129</v>
      </c>
      <c r="M2328" s="188">
        <v>0</v>
      </c>
      <c r="N2328" s="83" t="s">
        <v>731</v>
      </c>
      <c r="O2328" s="189"/>
      <c r="P2328" s="83">
        <v>5</v>
      </c>
      <c r="Q2328" s="87" t="s">
        <v>198</v>
      </c>
      <c r="R2328" s="86"/>
      <c r="S2328" s="79"/>
      <c r="T2328" s="83">
        <v>213334</v>
      </c>
      <c r="U2328" s="83" t="s">
        <v>182</v>
      </c>
      <c r="V2328" s="82" t="s">
        <v>5024</v>
      </c>
      <c r="W2328" s="171">
        <v>44074</v>
      </c>
      <c r="X2328" s="172" t="e">
        <f>+CONCATENATE(TEXT(#REF!,"yyyy"),"-",TEXT(#REF!,"mm"))</f>
        <v>#REF!</v>
      </c>
      <c r="Y2328" s="173" t="str">
        <f t="shared" si="372"/>
        <v>5</v>
      </c>
      <c r="Z2328" s="172" t="str">
        <f t="shared" si="373"/>
        <v>2020-07</v>
      </c>
      <c r="AA2328" s="170" t="e">
        <f>+VLOOKUP(Z2328,#REF!,2,FALSE)/VLOOKUP(X2328,#REF!,2,FALSE)</f>
        <v>#REF!</v>
      </c>
      <c r="AB2328" s="174" t="e">
        <f t="shared" si="368"/>
        <v>#REF!</v>
      </c>
      <c r="AC2328" s="174" t="e">
        <f t="shared" si="369"/>
        <v>#REF!</v>
      </c>
      <c r="AD2328" s="175" t="e">
        <f>+#REF!+365*Y2328</f>
        <v>#REF!</v>
      </c>
      <c r="AE2328" s="176" t="e">
        <f t="shared" si="374"/>
        <v>#REF!</v>
      </c>
      <c r="AF2328" s="170" t="e">
        <f>+VLOOKUP(CONCATENATE(TEXT(W2328,"yyyy"),"-",TEXT(W2328,"mm")),#REF!,2,0)</f>
        <v>#REF!</v>
      </c>
      <c r="AG2328" s="177" t="e">
        <f>+(AC2328*(1+'INFLAC PROYECTADA'!$B$8)^(AE2328))/((1+DEMANDADO!AF2328)^(AE2328))</f>
        <v>#REF!</v>
      </c>
      <c r="AH2328" s="169">
        <f>(0.2*VLOOKUP(D2328,'%.'!$A$1:$B$4,2,FALSE))+(0.35*VLOOKUP(E2328,'%.'!$A$1:$B$4,2,FALSE))+(0.1*VLOOKUP(F2328,'%.'!$A$1:$B$4,2,FALSE))+(0.35*VLOOKUP(G2328,'%.'!$A$1:$B$4,2,FALSE))</f>
        <v>0.45500000000000002</v>
      </c>
      <c r="AI2328" s="128" t="str">
        <f t="shared" si="375"/>
        <v>MEDIA</v>
      </c>
      <c r="AJ2328" s="128" t="str">
        <f t="shared" si="376"/>
        <v>Cuentas de Orden</v>
      </c>
      <c r="AK2328" s="178" t="e">
        <f t="shared" si="377"/>
        <v>#REF!</v>
      </c>
    </row>
    <row r="2329" spans="1:37" ht="30" customHeight="1" x14ac:dyDescent="0.25">
      <c r="A2329" s="115">
        <v>2328</v>
      </c>
      <c r="B2329" s="83" t="s">
        <v>5025</v>
      </c>
      <c r="C2329" s="126" t="s">
        <v>5026</v>
      </c>
      <c r="D2329" s="83" t="s">
        <v>48</v>
      </c>
      <c r="E2329" s="83" t="s">
        <v>48</v>
      </c>
      <c r="F2329" s="83" t="s">
        <v>48</v>
      </c>
      <c r="G2329" s="124" t="s">
        <v>48</v>
      </c>
      <c r="H2329" s="169">
        <f t="shared" si="370"/>
        <v>0.5</v>
      </c>
      <c r="I2329" s="170" t="str">
        <f t="shared" si="371"/>
        <v>MEDIA</v>
      </c>
      <c r="J2329" s="292">
        <v>12731460</v>
      </c>
      <c r="K2329" s="221">
        <v>0.8</v>
      </c>
      <c r="L2329" s="83" t="s">
        <v>129</v>
      </c>
      <c r="M2329" s="188">
        <v>0</v>
      </c>
      <c r="N2329" s="83" t="s">
        <v>731</v>
      </c>
      <c r="O2329" s="189"/>
      <c r="P2329" s="83">
        <v>7</v>
      </c>
      <c r="Q2329" s="87" t="s">
        <v>198</v>
      </c>
      <c r="R2329" s="83"/>
      <c r="S2329" s="83"/>
      <c r="T2329" s="83">
        <v>213334</v>
      </c>
      <c r="U2329" s="83" t="s">
        <v>171</v>
      </c>
      <c r="V2329" s="83" t="s">
        <v>5027</v>
      </c>
      <c r="W2329" s="171">
        <v>44074</v>
      </c>
      <c r="X2329" s="172" t="e">
        <f>+CONCATENATE(TEXT(#REF!,"yyyy"),"-",TEXT(#REF!,"mm"))</f>
        <v>#REF!</v>
      </c>
      <c r="Y2329" s="173" t="str">
        <f t="shared" si="372"/>
        <v>7</v>
      </c>
      <c r="Z2329" s="172" t="str">
        <f t="shared" si="373"/>
        <v>2020-07</v>
      </c>
      <c r="AA2329" s="170" t="e">
        <f>+VLOOKUP(Z2329,#REF!,2,FALSE)/VLOOKUP(X2329,#REF!,2,FALSE)</f>
        <v>#REF!</v>
      </c>
      <c r="AB2329" s="174" t="e">
        <f t="shared" si="368"/>
        <v>#REF!</v>
      </c>
      <c r="AC2329" s="174" t="e">
        <f t="shared" si="369"/>
        <v>#REF!</v>
      </c>
      <c r="AD2329" s="175" t="e">
        <f>+#REF!+365*Y2329</f>
        <v>#REF!</v>
      </c>
      <c r="AE2329" s="176" t="e">
        <f t="shared" si="374"/>
        <v>#REF!</v>
      </c>
      <c r="AF2329" s="170" t="e">
        <f>+VLOOKUP(CONCATENATE(TEXT(W2329,"yyyy"),"-",TEXT(W2329,"mm")),#REF!,2,0)</f>
        <v>#REF!</v>
      </c>
      <c r="AG2329" s="177" t="e">
        <f>+(AC2329*(1+'INFLAC PROYECTADA'!$B$8)^(AE2329))/((1+DEMANDADO!AF2329)^(AE2329))</f>
        <v>#REF!</v>
      </c>
      <c r="AH2329" s="169">
        <f>(0.2*VLOOKUP(D2329,'%.'!$A$1:$B$4,2,FALSE))+(0.35*VLOOKUP(E2329,'%.'!$A$1:$B$4,2,FALSE))+(0.1*VLOOKUP(F2329,'%.'!$A$1:$B$4,2,FALSE))+(0.35*VLOOKUP(G2329,'%.'!$A$1:$B$4,2,FALSE))</f>
        <v>0.5</v>
      </c>
      <c r="AI2329" s="128" t="str">
        <f t="shared" si="375"/>
        <v>MEDIA</v>
      </c>
      <c r="AJ2329" s="128" t="str">
        <f t="shared" si="376"/>
        <v>Cuentas de Orden</v>
      </c>
      <c r="AK2329" s="178" t="e">
        <f t="shared" si="377"/>
        <v>#REF!</v>
      </c>
    </row>
    <row r="2330" spans="1:37" ht="30" customHeight="1" x14ac:dyDescent="0.25">
      <c r="A2330" s="115">
        <v>2329</v>
      </c>
      <c r="B2330" s="83" t="s">
        <v>4968</v>
      </c>
      <c r="C2330" s="126" t="s">
        <v>5028</v>
      </c>
      <c r="D2330" s="83" t="s">
        <v>0</v>
      </c>
      <c r="E2330" s="83" t="s">
        <v>48</v>
      </c>
      <c r="F2330" s="83" t="s">
        <v>48</v>
      </c>
      <c r="G2330" s="124" t="s">
        <v>48</v>
      </c>
      <c r="H2330" s="169">
        <f t="shared" si="370"/>
        <v>0.6</v>
      </c>
      <c r="I2330" s="170" t="str">
        <f t="shared" si="371"/>
        <v>ALTA</v>
      </c>
      <c r="J2330" s="292">
        <v>36576765</v>
      </c>
      <c r="K2330" s="221">
        <v>1</v>
      </c>
      <c r="L2330" s="83" t="s">
        <v>129</v>
      </c>
      <c r="M2330" s="188">
        <v>0</v>
      </c>
      <c r="N2330" s="83" t="s">
        <v>731</v>
      </c>
      <c r="O2330" s="189"/>
      <c r="P2330" s="83">
        <v>5</v>
      </c>
      <c r="Q2330" s="87" t="s">
        <v>198</v>
      </c>
      <c r="R2330" s="83"/>
      <c r="S2330" s="83"/>
      <c r="T2330" s="83">
        <v>213334</v>
      </c>
      <c r="U2330" s="83" t="s">
        <v>76</v>
      </c>
      <c r="V2330" s="83"/>
      <c r="W2330" s="171">
        <v>44074</v>
      </c>
      <c r="X2330" s="172" t="e">
        <f>+CONCATENATE(TEXT(#REF!,"yyyy"),"-",TEXT(#REF!,"mm"))</f>
        <v>#REF!</v>
      </c>
      <c r="Y2330" s="173" t="str">
        <f t="shared" si="372"/>
        <v>5</v>
      </c>
      <c r="Z2330" s="172" t="str">
        <f t="shared" si="373"/>
        <v>2020-07</v>
      </c>
      <c r="AA2330" s="170" t="e">
        <f>+VLOOKUP(Z2330,#REF!,2,FALSE)/VLOOKUP(X2330,#REF!,2,FALSE)</f>
        <v>#REF!</v>
      </c>
      <c r="AB2330" s="174" t="e">
        <f t="shared" si="368"/>
        <v>#REF!</v>
      </c>
      <c r="AC2330" s="174" t="e">
        <f t="shared" si="369"/>
        <v>#REF!</v>
      </c>
      <c r="AD2330" s="175" t="e">
        <f>+#REF!+365*Y2330</f>
        <v>#REF!</v>
      </c>
      <c r="AE2330" s="176" t="e">
        <f t="shared" si="374"/>
        <v>#REF!</v>
      </c>
      <c r="AF2330" s="170" t="e">
        <f>+VLOOKUP(CONCATENATE(TEXT(W2330,"yyyy"),"-",TEXT(W2330,"mm")),#REF!,2,0)</f>
        <v>#REF!</v>
      </c>
      <c r="AG2330" s="177" t="e">
        <f>+(AC2330*(1+'INFLAC PROYECTADA'!$B$8)^(AE2330))/((1+DEMANDADO!AF2330)^(AE2330))</f>
        <v>#REF!</v>
      </c>
      <c r="AH2330" s="169">
        <f>(0.2*VLOOKUP(D2330,'%.'!$A$1:$B$4,2,FALSE))+(0.35*VLOOKUP(E2330,'%.'!$A$1:$B$4,2,FALSE))+(0.1*VLOOKUP(F2330,'%.'!$A$1:$B$4,2,FALSE))+(0.35*VLOOKUP(G2330,'%.'!$A$1:$B$4,2,FALSE))</f>
        <v>0.6</v>
      </c>
      <c r="AI2330" s="128" t="str">
        <f t="shared" si="375"/>
        <v>ALTA</v>
      </c>
      <c r="AJ2330" s="128" t="str">
        <f t="shared" si="376"/>
        <v>Provisión contable</v>
      </c>
      <c r="AK2330" s="178" t="e">
        <f t="shared" si="377"/>
        <v>#REF!</v>
      </c>
    </row>
    <row r="2331" spans="1:37" ht="30" customHeight="1" x14ac:dyDescent="0.25">
      <c r="A2331" s="115">
        <v>2330</v>
      </c>
      <c r="B2331" s="83" t="s">
        <v>5004</v>
      </c>
      <c r="C2331" s="126" t="s">
        <v>5029</v>
      </c>
      <c r="D2331" s="83" t="s">
        <v>48</v>
      </c>
      <c r="E2331" s="83" t="s">
        <v>48</v>
      </c>
      <c r="F2331" s="83" t="s">
        <v>48</v>
      </c>
      <c r="G2331" s="124" t="s">
        <v>48</v>
      </c>
      <c r="H2331" s="169">
        <f t="shared" si="370"/>
        <v>0.5</v>
      </c>
      <c r="I2331" s="170" t="str">
        <f t="shared" si="371"/>
        <v>MEDIA</v>
      </c>
      <c r="J2331" s="292">
        <v>17157888</v>
      </c>
      <c r="K2331" s="221">
        <v>0.8</v>
      </c>
      <c r="L2331" s="83" t="s">
        <v>129</v>
      </c>
      <c r="M2331" s="188">
        <v>0</v>
      </c>
      <c r="N2331" s="83" t="s">
        <v>731</v>
      </c>
      <c r="O2331" s="189"/>
      <c r="P2331" s="83">
        <v>5</v>
      </c>
      <c r="Q2331" s="87" t="s">
        <v>198</v>
      </c>
      <c r="R2331" s="83"/>
      <c r="S2331" s="83"/>
      <c r="T2331" s="83">
        <v>213334</v>
      </c>
      <c r="U2331" s="83" t="s">
        <v>171</v>
      </c>
      <c r="V2331" s="83" t="s">
        <v>5030</v>
      </c>
      <c r="W2331" s="171">
        <v>44074</v>
      </c>
      <c r="X2331" s="172" t="e">
        <f>+CONCATENATE(TEXT(#REF!,"yyyy"),"-",TEXT(#REF!,"mm"))</f>
        <v>#REF!</v>
      </c>
      <c r="Y2331" s="173" t="str">
        <f t="shared" si="372"/>
        <v>5</v>
      </c>
      <c r="Z2331" s="172" t="str">
        <f t="shared" si="373"/>
        <v>2020-07</v>
      </c>
      <c r="AA2331" s="170" t="e">
        <f>+VLOOKUP(Z2331,#REF!,2,FALSE)/VLOOKUP(X2331,#REF!,2,FALSE)</f>
        <v>#REF!</v>
      </c>
      <c r="AB2331" s="174" t="e">
        <f t="shared" si="368"/>
        <v>#REF!</v>
      </c>
      <c r="AC2331" s="174" t="e">
        <f t="shared" si="369"/>
        <v>#REF!</v>
      </c>
      <c r="AD2331" s="175" t="e">
        <f>+#REF!+365*Y2331</f>
        <v>#REF!</v>
      </c>
      <c r="AE2331" s="176" t="e">
        <f t="shared" si="374"/>
        <v>#REF!</v>
      </c>
      <c r="AF2331" s="170" t="e">
        <f>+VLOOKUP(CONCATENATE(TEXT(W2331,"yyyy"),"-",TEXT(W2331,"mm")),#REF!,2,0)</f>
        <v>#REF!</v>
      </c>
      <c r="AG2331" s="177" t="e">
        <f>+(AC2331*(1+'INFLAC PROYECTADA'!$B$8)^(AE2331))/((1+DEMANDADO!AF2331)^(AE2331))</f>
        <v>#REF!</v>
      </c>
      <c r="AH2331" s="169">
        <f>(0.2*VLOOKUP(D2331,'%.'!$A$1:$B$4,2,FALSE))+(0.35*VLOOKUP(E2331,'%.'!$A$1:$B$4,2,FALSE))+(0.1*VLOOKUP(F2331,'%.'!$A$1:$B$4,2,FALSE))+(0.35*VLOOKUP(G2331,'%.'!$A$1:$B$4,2,FALSE))</f>
        <v>0.5</v>
      </c>
      <c r="AI2331" s="128" t="str">
        <f t="shared" si="375"/>
        <v>MEDIA</v>
      </c>
      <c r="AJ2331" s="128" t="str">
        <f t="shared" si="376"/>
        <v>Cuentas de Orden</v>
      </c>
      <c r="AK2331" s="178" t="e">
        <f t="shared" si="377"/>
        <v>#REF!</v>
      </c>
    </row>
    <row r="2332" spans="1:37" ht="30" customHeight="1" x14ac:dyDescent="0.25">
      <c r="A2332" s="115">
        <v>2331</v>
      </c>
      <c r="B2332" s="83" t="s">
        <v>5031</v>
      </c>
      <c r="C2332" s="126" t="s">
        <v>5032</v>
      </c>
      <c r="D2332" s="83" t="s">
        <v>0</v>
      </c>
      <c r="E2332" s="83" t="s">
        <v>0</v>
      </c>
      <c r="F2332" s="83" t="s">
        <v>0</v>
      </c>
      <c r="G2332" s="124" t="s">
        <v>0</v>
      </c>
      <c r="H2332" s="169">
        <f t="shared" si="370"/>
        <v>1</v>
      </c>
      <c r="I2332" s="170" t="str">
        <f t="shared" si="371"/>
        <v>ALTA</v>
      </c>
      <c r="J2332" s="292">
        <v>58113563</v>
      </c>
      <c r="K2332" s="221">
        <v>0.7</v>
      </c>
      <c r="L2332" s="83" t="s">
        <v>128</v>
      </c>
      <c r="M2332" s="188">
        <v>0</v>
      </c>
      <c r="N2332" s="83" t="s">
        <v>731</v>
      </c>
      <c r="O2332" s="189"/>
      <c r="P2332" s="83">
        <v>5</v>
      </c>
      <c r="Q2332" s="87" t="s">
        <v>198</v>
      </c>
      <c r="R2332" s="83"/>
      <c r="S2332" s="83"/>
      <c r="T2332" s="83">
        <v>213334</v>
      </c>
      <c r="U2332" s="83" t="s">
        <v>171</v>
      </c>
      <c r="V2332" s="83" t="s">
        <v>1214</v>
      </c>
      <c r="W2332" s="171">
        <v>44074</v>
      </c>
      <c r="X2332" s="172" t="e">
        <f>+CONCATENATE(TEXT(#REF!,"yyyy"),"-",TEXT(#REF!,"mm"))</f>
        <v>#REF!</v>
      </c>
      <c r="Y2332" s="173" t="str">
        <f t="shared" si="372"/>
        <v>5</v>
      </c>
      <c r="Z2332" s="172" t="str">
        <f t="shared" si="373"/>
        <v>2020-07</v>
      </c>
      <c r="AA2332" s="170" t="e">
        <f>+VLOOKUP(Z2332,#REF!,2,FALSE)/VLOOKUP(X2332,#REF!,2,FALSE)</f>
        <v>#REF!</v>
      </c>
      <c r="AB2332" s="174" t="e">
        <f t="shared" si="368"/>
        <v>#REF!</v>
      </c>
      <c r="AC2332" s="174" t="e">
        <f t="shared" si="369"/>
        <v>#REF!</v>
      </c>
      <c r="AD2332" s="175" t="e">
        <f>+#REF!+365*Y2332</f>
        <v>#REF!</v>
      </c>
      <c r="AE2332" s="176" t="e">
        <f t="shared" si="374"/>
        <v>#REF!</v>
      </c>
      <c r="AF2332" s="170" t="e">
        <f>+VLOOKUP(CONCATENATE(TEXT(W2332,"yyyy"),"-",TEXT(W2332,"mm")),#REF!,2,0)</f>
        <v>#REF!</v>
      </c>
      <c r="AG2332" s="177" t="e">
        <f>+(AC2332*(1+'INFLAC PROYECTADA'!$B$8)^(AE2332))/((1+DEMANDADO!AF2332)^(AE2332))</f>
        <v>#REF!</v>
      </c>
      <c r="AH2332" s="169">
        <f>(0.2*VLOOKUP(D2332,'%.'!$A$1:$B$4,2,FALSE))+(0.35*VLOOKUP(E2332,'%.'!$A$1:$B$4,2,FALSE))+(0.1*VLOOKUP(F2332,'%.'!$A$1:$B$4,2,FALSE))+(0.35*VLOOKUP(G2332,'%.'!$A$1:$B$4,2,FALSE))</f>
        <v>1</v>
      </c>
      <c r="AI2332" s="128" t="str">
        <f t="shared" si="375"/>
        <v>ALTA</v>
      </c>
      <c r="AJ2332" s="128" t="str">
        <f t="shared" si="376"/>
        <v>Provisión contable</v>
      </c>
      <c r="AK2332" s="178" t="e">
        <f t="shared" si="377"/>
        <v>#REF!</v>
      </c>
    </row>
    <row r="2333" spans="1:37" ht="30" customHeight="1" x14ac:dyDescent="0.25">
      <c r="A2333" s="115">
        <v>2332</v>
      </c>
      <c r="B2333" s="83" t="s">
        <v>1087</v>
      </c>
      <c r="C2333" s="126" t="s">
        <v>5033</v>
      </c>
      <c r="D2333" s="83" t="s">
        <v>0</v>
      </c>
      <c r="E2333" s="83" t="s">
        <v>0</v>
      </c>
      <c r="F2333" s="83" t="s">
        <v>0</v>
      </c>
      <c r="G2333" s="124" t="s">
        <v>0</v>
      </c>
      <c r="H2333" s="169">
        <f t="shared" si="370"/>
        <v>1</v>
      </c>
      <c r="I2333" s="170" t="str">
        <f t="shared" si="371"/>
        <v>ALTA</v>
      </c>
      <c r="J2333" s="292">
        <v>59249221</v>
      </c>
      <c r="K2333" s="221">
        <v>0.7</v>
      </c>
      <c r="L2333" s="83" t="s">
        <v>128</v>
      </c>
      <c r="M2333" s="188">
        <v>0</v>
      </c>
      <c r="N2333" s="83" t="s">
        <v>731</v>
      </c>
      <c r="O2333" s="189"/>
      <c r="P2333" s="83">
        <v>5</v>
      </c>
      <c r="Q2333" s="87" t="s">
        <v>198</v>
      </c>
      <c r="R2333" s="83"/>
      <c r="S2333" s="83"/>
      <c r="T2333" s="83">
        <v>213334</v>
      </c>
      <c r="U2333" s="83" t="s">
        <v>171</v>
      </c>
      <c r="V2333" s="83" t="s">
        <v>1214</v>
      </c>
      <c r="W2333" s="171">
        <v>44074</v>
      </c>
      <c r="X2333" s="172" t="e">
        <f>+CONCATENATE(TEXT(#REF!,"yyyy"),"-",TEXT(#REF!,"mm"))</f>
        <v>#REF!</v>
      </c>
      <c r="Y2333" s="173" t="str">
        <f t="shared" si="372"/>
        <v>5</v>
      </c>
      <c r="Z2333" s="172" t="str">
        <f t="shared" si="373"/>
        <v>2020-07</v>
      </c>
      <c r="AA2333" s="170" t="e">
        <f>+VLOOKUP(Z2333,#REF!,2,FALSE)/VLOOKUP(X2333,#REF!,2,FALSE)</f>
        <v>#REF!</v>
      </c>
      <c r="AB2333" s="174" t="e">
        <f t="shared" si="368"/>
        <v>#REF!</v>
      </c>
      <c r="AC2333" s="174" t="e">
        <f t="shared" si="369"/>
        <v>#REF!</v>
      </c>
      <c r="AD2333" s="175" t="e">
        <f>+#REF!+365*Y2333</f>
        <v>#REF!</v>
      </c>
      <c r="AE2333" s="176" t="e">
        <f t="shared" si="374"/>
        <v>#REF!</v>
      </c>
      <c r="AF2333" s="170" t="e">
        <f>+VLOOKUP(CONCATENATE(TEXT(W2333,"yyyy"),"-",TEXT(W2333,"mm")),#REF!,2,0)</f>
        <v>#REF!</v>
      </c>
      <c r="AG2333" s="177" t="e">
        <f>+(AC2333*(1+'INFLAC PROYECTADA'!$B$8)^(AE2333))/((1+DEMANDADO!AF2333)^(AE2333))</f>
        <v>#REF!</v>
      </c>
      <c r="AH2333" s="169">
        <f>(0.2*VLOOKUP(D2333,'%.'!$A$1:$B$4,2,FALSE))+(0.35*VLOOKUP(E2333,'%.'!$A$1:$B$4,2,FALSE))+(0.1*VLOOKUP(F2333,'%.'!$A$1:$B$4,2,FALSE))+(0.35*VLOOKUP(G2333,'%.'!$A$1:$B$4,2,FALSE))</f>
        <v>1</v>
      </c>
      <c r="AI2333" s="128" t="str">
        <f t="shared" si="375"/>
        <v>ALTA</v>
      </c>
      <c r="AJ2333" s="128" t="str">
        <f t="shared" si="376"/>
        <v>Provisión contable</v>
      </c>
      <c r="AK2333" s="178" t="e">
        <f t="shared" si="377"/>
        <v>#REF!</v>
      </c>
    </row>
    <row r="2334" spans="1:37" ht="30" customHeight="1" x14ac:dyDescent="0.25">
      <c r="A2334" s="115">
        <v>2333</v>
      </c>
      <c r="B2334" s="83" t="s">
        <v>937</v>
      </c>
      <c r="C2334" s="126" t="s">
        <v>5034</v>
      </c>
      <c r="D2334" s="83" t="s">
        <v>0</v>
      </c>
      <c r="E2334" s="83" t="s">
        <v>0</v>
      </c>
      <c r="F2334" s="83" t="s">
        <v>0</v>
      </c>
      <c r="G2334" s="124" t="s">
        <v>0</v>
      </c>
      <c r="H2334" s="169">
        <f t="shared" si="370"/>
        <v>1</v>
      </c>
      <c r="I2334" s="170" t="str">
        <f t="shared" si="371"/>
        <v>ALTA</v>
      </c>
      <c r="J2334" s="292">
        <v>125035787</v>
      </c>
      <c r="K2334" s="221">
        <v>0.8</v>
      </c>
      <c r="L2334" s="83" t="s">
        <v>128</v>
      </c>
      <c r="M2334" s="188">
        <v>0</v>
      </c>
      <c r="N2334" s="83" t="s">
        <v>731</v>
      </c>
      <c r="O2334" s="189"/>
      <c r="P2334" s="83">
        <v>5</v>
      </c>
      <c r="Q2334" s="87" t="s">
        <v>198</v>
      </c>
      <c r="R2334" s="83"/>
      <c r="S2334" s="83"/>
      <c r="T2334" s="83">
        <v>213334</v>
      </c>
      <c r="U2334" s="83" t="s">
        <v>76</v>
      </c>
      <c r="V2334" s="83" t="s">
        <v>5035</v>
      </c>
      <c r="W2334" s="171">
        <v>44074</v>
      </c>
      <c r="X2334" s="172" t="e">
        <f>+CONCATENATE(TEXT(#REF!,"yyyy"),"-",TEXT(#REF!,"mm"))</f>
        <v>#REF!</v>
      </c>
      <c r="Y2334" s="173" t="str">
        <f t="shared" si="372"/>
        <v>5</v>
      </c>
      <c r="Z2334" s="172" t="str">
        <f t="shared" si="373"/>
        <v>2020-07</v>
      </c>
      <c r="AA2334" s="170" t="e">
        <f>+VLOOKUP(Z2334,#REF!,2,FALSE)/VLOOKUP(X2334,#REF!,2,FALSE)</f>
        <v>#REF!</v>
      </c>
      <c r="AB2334" s="174" t="e">
        <f t="shared" si="368"/>
        <v>#REF!</v>
      </c>
      <c r="AC2334" s="174" t="e">
        <f t="shared" si="369"/>
        <v>#REF!</v>
      </c>
      <c r="AD2334" s="175" t="e">
        <f>+#REF!+365*Y2334</f>
        <v>#REF!</v>
      </c>
      <c r="AE2334" s="176" t="e">
        <f t="shared" si="374"/>
        <v>#REF!</v>
      </c>
      <c r="AF2334" s="170" t="e">
        <f>+VLOOKUP(CONCATENATE(TEXT(W2334,"yyyy"),"-",TEXT(W2334,"mm")),#REF!,2,0)</f>
        <v>#REF!</v>
      </c>
      <c r="AG2334" s="177" t="e">
        <f>+(AC2334*(1+'INFLAC PROYECTADA'!$B$8)^(AE2334))/((1+DEMANDADO!AF2334)^(AE2334))</f>
        <v>#REF!</v>
      </c>
      <c r="AH2334" s="169">
        <f>(0.2*VLOOKUP(D2334,'%.'!$A$1:$B$4,2,FALSE))+(0.35*VLOOKUP(E2334,'%.'!$A$1:$B$4,2,FALSE))+(0.1*VLOOKUP(F2334,'%.'!$A$1:$B$4,2,FALSE))+(0.35*VLOOKUP(G2334,'%.'!$A$1:$B$4,2,FALSE))</f>
        <v>1</v>
      </c>
      <c r="AI2334" s="128" t="str">
        <f t="shared" si="375"/>
        <v>ALTA</v>
      </c>
      <c r="AJ2334" s="128" t="str">
        <f t="shared" si="376"/>
        <v>Provisión contable</v>
      </c>
      <c r="AK2334" s="178" t="e">
        <f t="shared" si="377"/>
        <v>#REF!</v>
      </c>
    </row>
    <row r="2335" spans="1:37" ht="30" customHeight="1" x14ac:dyDescent="0.25">
      <c r="A2335" s="115">
        <v>2334</v>
      </c>
      <c r="B2335" s="83" t="s">
        <v>937</v>
      </c>
      <c r="C2335" s="126" t="s">
        <v>5036</v>
      </c>
      <c r="D2335" s="83" t="s">
        <v>0</v>
      </c>
      <c r="E2335" s="83" t="s">
        <v>0</v>
      </c>
      <c r="F2335" s="83" t="s">
        <v>0</v>
      </c>
      <c r="G2335" s="124" t="s">
        <v>0</v>
      </c>
      <c r="H2335" s="169">
        <f t="shared" si="370"/>
        <v>1</v>
      </c>
      <c r="I2335" s="170" t="str">
        <f t="shared" si="371"/>
        <v>ALTA</v>
      </c>
      <c r="J2335" s="292">
        <v>68756403</v>
      </c>
      <c r="K2335" s="221">
        <v>0.8</v>
      </c>
      <c r="L2335" s="83" t="s">
        <v>128</v>
      </c>
      <c r="M2335" s="188">
        <v>0</v>
      </c>
      <c r="N2335" s="83" t="s">
        <v>731</v>
      </c>
      <c r="O2335" s="189"/>
      <c r="P2335" s="83">
        <v>5</v>
      </c>
      <c r="Q2335" s="87" t="s">
        <v>198</v>
      </c>
      <c r="R2335" s="83"/>
      <c r="S2335" s="83"/>
      <c r="T2335" s="83">
        <v>213334</v>
      </c>
      <c r="U2335" s="83" t="s">
        <v>171</v>
      </c>
      <c r="V2335" s="83" t="s">
        <v>1214</v>
      </c>
      <c r="W2335" s="171">
        <v>44074</v>
      </c>
      <c r="X2335" s="172" t="e">
        <f>+CONCATENATE(TEXT(#REF!,"yyyy"),"-",TEXT(#REF!,"mm"))</f>
        <v>#REF!</v>
      </c>
      <c r="Y2335" s="173" t="str">
        <f t="shared" si="372"/>
        <v>5</v>
      </c>
      <c r="Z2335" s="172" t="str">
        <f t="shared" si="373"/>
        <v>2020-07</v>
      </c>
      <c r="AA2335" s="170" t="e">
        <f>+VLOOKUP(Z2335,#REF!,2,FALSE)/VLOOKUP(X2335,#REF!,2,FALSE)</f>
        <v>#REF!</v>
      </c>
      <c r="AB2335" s="174" t="e">
        <f t="shared" si="368"/>
        <v>#REF!</v>
      </c>
      <c r="AC2335" s="174" t="e">
        <f t="shared" si="369"/>
        <v>#REF!</v>
      </c>
      <c r="AD2335" s="175" t="e">
        <f>+#REF!+365*Y2335</f>
        <v>#REF!</v>
      </c>
      <c r="AE2335" s="176" t="e">
        <f t="shared" si="374"/>
        <v>#REF!</v>
      </c>
      <c r="AF2335" s="170" t="e">
        <f>+VLOOKUP(CONCATENATE(TEXT(W2335,"yyyy"),"-",TEXT(W2335,"mm")),#REF!,2,0)</f>
        <v>#REF!</v>
      </c>
      <c r="AG2335" s="177" t="e">
        <f>+(AC2335*(1+'INFLAC PROYECTADA'!$B$8)^(AE2335))/((1+DEMANDADO!AF2335)^(AE2335))</f>
        <v>#REF!</v>
      </c>
      <c r="AH2335" s="169">
        <f>(0.2*VLOOKUP(D2335,'%.'!$A$1:$B$4,2,FALSE))+(0.35*VLOOKUP(E2335,'%.'!$A$1:$B$4,2,FALSE))+(0.1*VLOOKUP(F2335,'%.'!$A$1:$B$4,2,FALSE))+(0.35*VLOOKUP(G2335,'%.'!$A$1:$B$4,2,FALSE))</f>
        <v>1</v>
      </c>
      <c r="AI2335" s="128" t="str">
        <f t="shared" si="375"/>
        <v>ALTA</v>
      </c>
      <c r="AJ2335" s="128" t="str">
        <f t="shared" si="376"/>
        <v>Provisión contable</v>
      </c>
      <c r="AK2335" s="178" t="e">
        <f t="shared" si="377"/>
        <v>#REF!</v>
      </c>
    </row>
    <row r="2336" spans="1:37" ht="30" customHeight="1" x14ac:dyDescent="0.25">
      <c r="A2336" s="115">
        <v>2335</v>
      </c>
      <c r="B2336" s="83" t="s">
        <v>4148</v>
      </c>
      <c r="C2336" s="126" t="s">
        <v>3391</v>
      </c>
      <c r="D2336" s="83" t="s">
        <v>48</v>
      </c>
      <c r="E2336" s="83" t="s">
        <v>48</v>
      </c>
      <c r="F2336" s="83" t="s">
        <v>48</v>
      </c>
      <c r="G2336" s="124" t="s">
        <v>48</v>
      </c>
      <c r="H2336" s="169">
        <f t="shared" si="370"/>
        <v>0.5</v>
      </c>
      <c r="I2336" s="170" t="str">
        <f t="shared" si="371"/>
        <v>MEDIA</v>
      </c>
      <c r="J2336" s="292">
        <v>27423790</v>
      </c>
      <c r="K2336" s="221">
        <v>0.8</v>
      </c>
      <c r="L2336" s="83" t="s">
        <v>129</v>
      </c>
      <c r="M2336" s="188">
        <v>0</v>
      </c>
      <c r="N2336" s="83" t="s">
        <v>731</v>
      </c>
      <c r="O2336" s="189"/>
      <c r="P2336" s="83">
        <v>5</v>
      </c>
      <c r="Q2336" s="87" t="s">
        <v>198</v>
      </c>
      <c r="R2336" s="83"/>
      <c r="S2336" s="83"/>
      <c r="T2336" s="83">
        <v>213334</v>
      </c>
      <c r="U2336" s="83" t="s">
        <v>76</v>
      </c>
      <c r="V2336" s="82" t="s">
        <v>5037</v>
      </c>
      <c r="W2336" s="171">
        <v>44074</v>
      </c>
      <c r="X2336" s="172" t="e">
        <f>+CONCATENATE(TEXT(#REF!,"yyyy"),"-",TEXT(#REF!,"mm"))</f>
        <v>#REF!</v>
      </c>
      <c r="Y2336" s="173" t="str">
        <f t="shared" si="372"/>
        <v>5</v>
      </c>
      <c r="Z2336" s="172" t="str">
        <f t="shared" si="373"/>
        <v>2020-07</v>
      </c>
      <c r="AA2336" s="170" t="e">
        <f>+VLOOKUP(Z2336,#REF!,2,FALSE)/VLOOKUP(X2336,#REF!,2,FALSE)</f>
        <v>#REF!</v>
      </c>
      <c r="AB2336" s="174" t="e">
        <f t="shared" si="368"/>
        <v>#REF!</v>
      </c>
      <c r="AC2336" s="174" t="e">
        <f t="shared" si="369"/>
        <v>#REF!</v>
      </c>
      <c r="AD2336" s="175" t="e">
        <f>+#REF!+365*Y2336</f>
        <v>#REF!</v>
      </c>
      <c r="AE2336" s="176" t="e">
        <f t="shared" si="374"/>
        <v>#REF!</v>
      </c>
      <c r="AF2336" s="170" t="e">
        <f>+VLOOKUP(CONCATENATE(TEXT(W2336,"yyyy"),"-",TEXT(W2336,"mm")),#REF!,2,0)</f>
        <v>#REF!</v>
      </c>
      <c r="AG2336" s="177" t="e">
        <f>+(AC2336*(1+'INFLAC PROYECTADA'!$B$8)^(AE2336))/((1+DEMANDADO!AF2336)^(AE2336))</f>
        <v>#REF!</v>
      </c>
      <c r="AH2336" s="169">
        <f>(0.2*VLOOKUP(D2336,'%.'!$A$1:$B$4,2,FALSE))+(0.35*VLOOKUP(E2336,'%.'!$A$1:$B$4,2,FALSE))+(0.1*VLOOKUP(F2336,'%.'!$A$1:$B$4,2,FALSE))+(0.35*VLOOKUP(G2336,'%.'!$A$1:$B$4,2,FALSE))</f>
        <v>0.5</v>
      </c>
      <c r="AI2336" s="128" t="str">
        <f t="shared" si="375"/>
        <v>MEDIA</v>
      </c>
      <c r="AJ2336" s="128" t="str">
        <f t="shared" si="376"/>
        <v>Cuentas de Orden</v>
      </c>
      <c r="AK2336" s="178" t="e">
        <f t="shared" si="377"/>
        <v>#REF!</v>
      </c>
    </row>
    <row r="2337" spans="1:37" ht="30" customHeight="1" x14ac:dyDescent="0.25">
      <c r="A2337" s="115">
        <v>2336</v>
      </c>
      <c r="B2337" s="83" t="s">
        <v>5038</v>
      </c>
      <c r="C2337" s="126" t="s">
        <v>5039</v>
      </c>
      <c r="D2337" s="83" t="s">
        <v>48</v>
      </c>
      <c r="E2337" s="83" t="s">
        <v>48</v>
      </c>
      <c r="F2337" s="83" t="s">
        <v>48</v>
      </c>
      <c r="G2337" s="124" t="s">
        <v>48</v>
      </c>
      <c r="H2337" s="169">
        <f t="shared" si="370"/>
        <v>0.5</v>
      </c>
      <c r="I2337" s="170" t="str">
        <f t="shared" si="371"/>
        <v>MEDIA</v>
      </c>
      <c r="J2337" s="292">
        <v>12831108</v>
      </c>
      <c r="K2337" s="221">
        <v>0.8</v>
      </c>
      <c r="L2337" s="83" t="s">
        <v>129</v>
      </c>
      <c r="M2337" s="188">
        <v>0</v>
      </c>
      <c r="N2337" s="83" t="s">
        <v>731</v>
      </c>
      <c r="O2337" s="189"/>
      <c r="P2337" s="83">
        <v>5</v>
      </c>
      <c r="Q2337" s="87" t="s">
        <v>198</v>
      </c>
      <c r="R2337" s="83"/>
      <c r="S2337" s="83"/>
      <c r="T2337" s="83">
        <v>213334</v>
      </c>
      <c r="U2337" s="83" t="s">
        <v>171</v>
      </c>
      <c r="V2337" s="83" t="s">
        <v>5040</v>
      </c>
      <c r="W2337" s="171">
        <v>44074</v>
      </c>
      <c r="X2337" s="172" t="e">
        <f>+CONCATENATE(TEXT(#REF!,"yyyy"),"-",TEXT(#REF!,"mm"))</f>
        <v>#REF!</v>
      </c>
      <c r="Y2337" s="173" t="str">
        <f t="shared" si="372"/>
        <v>5</v>
      </c>
      <c r="Z2337" s="172" t="str">
        <f t="shared" si="373"/>
        <v>2020-07</v>
      </c>
      <c r="AA2337" s="170" t="e">
        <f>+VLOOKUP(Z2337,#REF!,2,FALSE)/VLOOKUP(X2337,#REF!,2,FALSE)</f>
        <v>#REF!</v>
      </c>
      <c r="AB2337" s="174" t="e">
        <f t="shared" si="368"/>
        <v>#REF!</v>
      </c>
      <c r="AC2337" s="174" t="e">
        <f t="shared" si="369"/>
        <v>#REF!</v>
      </c>
      <c r="AD2337" s="175" t="e">
        <f>+#REF!+365*Y2337</f>
        <v>#REF!</v>
      </c>
      <c r="AE2337" s="176" t="e">
        <f t="shared" si="374"/>
        <v>#REF!</v>
      </c>
      <c r="AF2337" s="170" t="e">
        <f>+VLOOKUP(CONCATENATE(TEXT(W2337,"yyyy"),"-",TEXT(W2337,"mm")),#REF!,2,0)</f>
        <v>#REF!</v>
      </c>
      <c r="AG2337" s="177" t="e">
        <f>+(AC2337*(1+'INFLAC PROYECTADA'!$B$8)^(AE2337))/((1+DEMANDADO!AF2337)^(AE2337))</f>
        <v>#REF!</v>
      </c>
      <c r="AH2337" s="169">
        <f>(0.2*VLOOKUP(D2337,'%.'!$A$1:$B$4,2,FALSE))+(0.35*VLOOKUP(E2337,'%.'!$A$1:$B$4,2,FALSE))+(0.1*VLOOKUP(F2337,'%.'!$A$1:$B$4,2,FALSE))+(0.35*VLOOKUP(G2337,'%.'!$A$1:$B$4,2,FALSE))</f>
        <v>0.5</v>
      </c>
      <c r="AI2337" s="128" t="str">
        <f t="shared" si="375"/>
        <v>MEDIA</v>
      </c>
      <c r="AJ2337" s="128" t="str">
        <f t="shared" si="376"/>
        <v>Cuentas de Orden</v>
      </c>
      <c r="AK2337" s="178" t="e">
        <f t="shared" si="377"/>
        <v>#REF!</v>
      </c>
    </row>
    <row r="2338" spans="1:37" ht="30" customHeight="1" x14ac:dyDescent="0.25">
      <c r="A2338" s="115">
        <v>2337</v>
      </c>
      <c r="B2338" s="83" t="s">
        <v>4148</v>
      </c>
      <c r="C2338" s="126" t="s">
        <v>5041</v>
      </c>
      <c r="D2338" s="83" t="s">
        <v>0</v>
      </c>
      <c r="E2338" s="83" t="s">
        <v>0</v>
      </c>
      <c r="F2338" s="83" t="s">
        <v>0</v>
      </c>
      <c r="G2338" s="124" t="s">
        <v>0</v>
      </c>
      <c r="H2338" s="169">
        <f t="shared" si="370"/>
        <v>1</v>
      </c>
      <c r="I2338" s="170" t="str">
        <f t="shared" si="371"/>
        <v>ALTA</v>
      </c>
      <c r="J2338" s="292">
        <v>89941924</v>
      </c>
      <c r="K2338" s="221">
        <v>0.7</v>
      </c>
      <c r="L2338" s="83" t="s">
        <v>129</v>
      </c>
      <c r="M2338" s="188">
        <v>0</v>
      </c>
      <c r="N2338" s="83" t="s">
        <v>731</v>
      </c>
      <c r="O2338" s="189"/>
      <c r="P2338" s="83">
        <v>5</v>
      </c>
      <c r="Q2338" s="87" t="s">
        <v>198</v>
      </c>
      <c r="R2338" s="83"/>
      <c r="S2338" s="83"/>
      <c r="T2338" s="83">
        <v>213334</v>
      </c>
      <c r="U2338" s="83" t="s">
        <v>171</v>
      </c>
      <c r="V2338" s="83" t="s">
        <v>1214</v>
      </c>
      <c r="W2338" s="171">
        <v>44074</v>
      </c>
      <c r="X2338" s="172" t="e">
        <f>+CONCATENATE(TEXT(#REF!,"yyyy"),"-",TEXT(#REF!,"mm"))</f>
        <v>#REF!</v>
      </c>
      <c r="Y2338" s="173" t="str">
        <f t="shared" si="372"/>
        <v>5</v>
      </c>
      <c r="Z2338" s="172" t="str">
        <f t="shared" si="373"/>
        <v>2020-07</v>
      </c>
      <c r="AA2338" s="170" t="e">
        <f>+VLOOKUP(Z2338,#REF!,2,FALSE)/VLOOKUP(X2338,#REF!,2,FALSE)</f>
        <v>#REF!</v>
      </c>
      <c r="AB2338" s="174" t="e">
        <f t="shared" si="368"/>
        <v>#REF!</v>
      </c>
      <c r="AC2338" s="174" t="e">
        <f t="shared" si="369"/>
        <v>#REF!</v>
      </c>
      <c r="AD2338" s="175" t="e">
        <f>+#REF!+365*Y2338</f>
        <v>#REF!</v>
      </c>
      <c r="AE2338" s="176" t="e">
        <f t="shared" si="374"/>
        <v>#REF!</v>
      </c>
      <c r="AF2338" s="170" t="e">
        <f>+VLOOKUP(CONCATENATE(TEXT(W2338,"yyyy"),"-",TEXT(W2338,"mm")),#REF!,2,0)</f>
        <v>#REF!</v>
      </c>
      <c r="AG2338" s="177" t="e">
        <f>+(AC2338*(1+'INFLAC PROYECTADA'!$B$8)^(AE2338))/((1+DEMANDADO!AF2338)^(AE2338))</f>
        <v>#REF!</v>
      </c>
      <c r="AH2338" s="169">
        <f>(0.2*VLOOKUP(D2338,'%.'!$A$1:$B$4,2,FALSE))+(0.35*VLOOKUP(E2338,'%.'!$A$1:$B$4,2,FALSE))+(0.1*VLOOKUP(F2338,'%.'!$A$1:$B$4,2,FALSE))+(0.35*VLOOKUP(G2338,'%.'!$A$1:$B$4,2,FALSE))</f>
        <v>1</v>
      </c>
      <c r="AI2338" s="128" t="str">
        <f t="shared" si="375"/>
        <v>ALTA</v>
      </c>
      <c r="AJ2338" s="128" t="str">
        <f t="shared" si="376"/>
        <v>Provisión contable</v>
      </c>
      <c r="AK2338" s="178" t="e">
        <f t="shared" si="377"/>
        <v>#REF!</v>
      </c>
    </row>
    <row r="2339" spans="1:37" ht="30" customHeight="1" x14ac:dyDescent="0.25">
      <c r="A2339" s="115">
        <v>2338</v>
      </c>
      <c r="B2339" s="83" t="s">
        <v>2040</v>
      </c>
      <c r="C2339" s="126" t="s">
        <v>5042</v>
      </c>
      <c r="D2339" s="83" t="s">
        <v>48</v>
      </c>
      <c r="E2339" s="83" t="s">
        <v>48</v>
      </c>
      <c r="F2339" s="83" t="s">
        <v>48</v>
      </c>
      <c r="G2339" s="124" t="s">
        <v>48</v>
      </c>
      <c r="H2339" s="169">
        <f t="shared" si="370"/>
        <v>0.5</v>
      </c>
      <c r="I2339" s="170" t="str">
        <f t="shared" si="371"/>
        <v>MEDIA</v>
      </c>
      <c r="J2339" s="292">
        <v>39614540</v>
      </c>
      <c r="K2339" s="221">
        <v>0.8</v>
      </c>
      <c r="L2339" s="83" t="s">
        <v>129</v>
      </c>
      <c r="M2339" s="188">
        <v>0</v>
      </c>
      <c r="N2339" s="83" t="s">
        <v>731</v>
      </c>
      <c r="O2339" s="189"/>
      <c r="P2339" s="83">
        <v>5</v>
      </c>
      <c r="Q2339" s="87" t="s">
        <v>198</v>
      </c>
      <c r="R2339" s="83"/>
      <c r="S2339" s="83"/>
      <c r="T2339" s="83">
        <v>213334</v>
      </c>
      <c r="U2339" s="83" t="s">
        <v>171</v>
      </c>
      <c r="V2339" s="83"/>
      <c r="W2339" s="171">
        <v>44074</v>
      </c>
      <c r="X2339" s="172" t="e">
        <f>+CONCATENATE(TEXT(#REF!,"yyyy"),"-",TEXT(#REF!,"mm"))</f>
        <v>#REF!</v>
      </c>
      <c r="Y2339" s="173" t="str">
        <f t="shared" si="372"/>
        <v>5</v>
      </c>
      <c r="Z2339" s="172" t="str">
        <f t="shared" si="373"/>
        <v>2020-07</v>
      </c>
      <c r="AA2339" s="170" t="e">
        <f>+VLOOKUP(Z2339,#REF!,2,FALSE)/VLOOKUP(X2339,#REF!,2,FALSE)</f>
        <v>#REF!</v>
      </c>
      <c r="AB2339" s="174" t="e">
        <f t="shared" si="368"/>
        <v>#REF!</v>
      </c>
      <c r="AC2339" s="174" t="e">
        <f t="shared" si="369"/>
        <v>#REF!</v>
      </c>
      <c r="AD2339" s="175" t="e">
        <f>+#REF!+365*Y2339</f>
        <v>#REF!</v>
      </c>
      <c r="AE2339" s="176" t="e">
        <f t="shared" si="374"/>
        <v>#REF!</v>
      </c>
      <c r="AF2339" s="170" t="e">
        <f>+VLOOKUP(CONCATENATE(TEXT(W2339,"yyyy"),"-",TEXT(W2339,"mm")),#REF!,2,0)</f>
        <v>#REF!</v>
      </c>
      <c r="AG2339" s="177" t="e">
        <f>+(AC2339*(1+'INFLAC PROYECTADA'!$B$8)^(AE2339))/((1+DEMANDADO!AF2339)^(AE2339))</f>
        <v>#REF!</v>
      </c>
      <c r="AH2339" s="169">
        <f>(0.2*VLOOKUP(D2339,'%.'!$A$1:$B$4,2,FALSE))+(0.35*VLOOKUP(E2339,'%.'!$A$1:$B$4,2,FALSE))+(0.1*VLOOKUP(F2339,'%.'!$A$1:$B$4,2,FALSE))+(0.35*VLOOKUP(G2339,'%.'!$A$1:$B$4,2,FALSE))</f>
        <v>0.5</v>
      </c>
      <c r="AI2339" s="128" t="str">
        <f t="shared" si="375"/>
        <v>MEDIA</v>
      </c>
      <c r="AJ2339" s="128" t="str">
        <f t="shared" si="376"/>
        <v>Cuentas de Orden</v>
      </c>
      <c r="AK2339" s="178" t="e">
        <f t="shared" si="377"/>
        <v>#REF!</v>
      </c>
    </row>
    <row r="2340" spans="1:37" ht="30" customHeight="1" x14ac:dyDescent="0.25">
      <c r="A2340" s="115">
        <v>2339</v>
      </c>
      <c r="B2340" s="83" t="s">
        <v>1218</v>
      </c>
      <c r="C2340" s="126" t="s">
        <v>5043</v>
      </c>
      <c r="D2340" s="83" t="s">
        <v>0</v>
      </c>
      <c r="E2340" s="83" t="s">
        <v>0</v>
      </c>
      <c r="F2340" s="83" t="s">
        <v>0</v>
      </c>
      <c r="G2340" s="124" t="s">
        <v>0</v>
      </c>
      <c r="H2340" s="169">
        <f t="shared" si="370"/>
        <v>1</v>
      </c>
      <c r="I2340" s="170" t="str">
        <f t="shared" si="371"/>
        <v>ALTA</v>
      </c>
      <c r="J2340" s="292">
        <v>0</v>
      </c>
      <c r="K2340" s="221">
        <v>0</v>
      </c>
      <c r="L2340" s="83" t="s">
        <v>129</v>
      </c>
      <c r="M2340" s="188">
        <v>0</v>
      </c>
      <c r="N2340" s="83" t="s">
        <v>731</v>
      </c>
      <c r="O2340" s="189"/>
      <c r="P2340" s="83">
        <v>5</v>
      </c>
      <c r="Q2340" s="87" t="s">
        <v>198</v>
      </c>
      <c r="R2340" s="83"/>
      <c r="S2340" s="83"/>
      <c r="T2340" s="83">
        <v>213334</v>
      </c>
      <c r="U2340" s="83" t="s">
        <v>171</v>
      </c>
      <c r="V2340" s="83" t="s">
        <v>5044</v>
      </c>
      <c r="W2340" s="171">
        <v>44074</v>
      </c>
      <c r="X2340" s="172" t="e">
        <f>+CONCATENATE(TEXT(#REF!,"yyyy"),"-",TEXT(#REF!,"mm"))</f>
        <v>#REF!</v>
      </c>
      <c r="Y2340" s="173" t="str">
        <f t="shared" si="372"/>
        <v>5</v>
      </c>
      <c r="Z2340" s="172" t="str">
        <f t="shared" si="373"/>
        <v>2020-07</v>
      </c>
      <c r="AA2340" s="170" t="e">
        <f>+VLOOKUP(Z2340,#REF!,2,FALSE)/VLOOKUP(X2340,#REF!,2,FALSE)</f>
        <v>#REF!</v>
      </c>
      <c r="AB2340" s="174" t="e">
        <f t="shared" si="368"/>
        <v>#REF!</v>
      </c>
      <c r="AC2340" s="174" t="e">
        <f t="shared" si="369"/>
        <v>#REF!</v>
      </c>
      <c r="AD2340" s="175" t="e">
        <f>+#REF!+365*Y2340</f>
        <v>#REF!</v>
      </c>
      <c r="AE2340" s="176" t="e">
        <f t="shared" si="374"/>
        <v>#REF!</v>
      </c>
      <c r="AF2340" s="170" t="e">
        <f>+VLOOKUP(CONCATENATE(TEXT(W2340,"yyyy"),"-",TEXT(W2340,"mm")),#REF!,2,0)</f>
        <v>#REF!</v>
      </c>
      <c r="AG2340" s="177" t="e">
        <f>+(AC2340*(1+'INFLAC PROYECTADA'!$B$8)^(AE2340))/((1+DEMANDADO!AF2340)^(AE2340))</f>
        <v>#REF!</v>
      </c>
      <c r="AH2340" s="169">
        <f>(0.2*VLOOKUP(D2340,'%.'!$A$1:$B$4,2,FALSE))+(0.35*VLOOKUP(E2340,'%.'!$A$1:$B$4,2,FALSE))+(0.1*VLOOKUP(F2340,'%.'!$A$1:$B$4,2,FALSE))+(0.35*VLOOKUP(G2340,'%.'!$A$1:$B$4,2,FALSE))</f>
        <v>1</v>
      </c>
      <c r="AI2340" s="128" t="str">
        <f t="shared" si="375"/>
        <v>ALTA</v>
      </c>
      <c r="AJ2340" s="128" t="str">
        <f t="shared" si="376"/>
        <v>Provisión contable</v>
      </c>
      <c r="AK2340" s="178" t="e">
        <f t="shared" si="377"/>
        <v>#REF!</v>
      </c>
    </row>
    <row r="2341" spans="1:37" ht="30" customHeight="1" x14ac:dyDescent="0.25">
      <c r="A2341" s="115">
        <v>2340</v>
      </c>
      <c r="B2341" s="83" t="s">
        <v>1219</v>
      </c>
      <c r="C2341" s="126" t="s">
        <v>5045</v>
      </c>
      <c r="D2341" s="83" t="s">
        <v>0</v>
      </c>
      <c r="E2341" s="83" t="s">
        <v>0</v>
      </c>
      <c r="F2341" s="83" t="s">
        <v>0</v>
      </c>
      <c r="G2341" s="124" t="s">
        <v>0</v>
      </c>
      <c r="H2341" s="169">
        <f t="shared" si="370"/>
        <v>1</v>
      </c>
      <c r="I2341" s="170" t="str">
        <f t="shared" si="371"/>
        <v>ALTA</v>
      </c>
      <c r="J2341" s="292">
        <v>61756955</v>
      </c>
      <c r="K2341" s="221">
        <v>0.7</v>
      </c>
      <c r="L2341" s="83" t="s">
        <v>129</v>
      </c>
      <c r="M2341" s="188">
        <v>0</v>
      </c>
      <c r="N2341" s="83" t="s">
        <v>731</v>
      </c>
      <c r="O2341" s="189"/>
      <c r="P2341" s="83">
        <v>5</v>
      </c>
      <c r="Q2341" s="87" t="s">
        <v>198</v>
      </c>
      <c r="R2341" s="83"/>
      <c r="S2341" s="83"/>
      <c r="T2341" s="83">
        <v>213334</v>
      </c>
      <c r="U2341" s="83" t="s">
        <v>171</v>
      </c>
      <c r="V2341" s="83" t="s">
        <v>1214</v>
      </c>
      <c r="W2341" s="171">
        <v>44074</v>
      </c>
      <c r="X2341" s="172" t="e">
        <f>+CONCATENATE(TEXT(#REF!,"yyyy"),"-",TEXT(#REF!,"mm"))</f>
        <v>#REF!</v>
      </c>
      <c r="Y2341" s="173" t="str">
        <f t="shared" si="372"/>
        <v>5</v>
      </c>
      <c r="Z2341" s="172" t="str">
        <f t="shared" si="373"/>
        <v>2020-07</v>
      </c>
      <c r="AA2341" s="170" t="e">
        <f>+VLOOKUP(Z2341,#REF!,2,FALSE)/VLOOKUP(X2341,#REF!,2,FALSE)</f>
        <v>#REF!</v>
      </c>
      <c r="AB2341" s="174" t="e">
        <f t="shared" si="368"/>
        <v>#REF!</v>
      </c>
      <c r="AC2341" s="174" t="e">
        <f t="shared" si="369"/>
        <v>#REF!</v>
      </c>
      <c r="AD2341" s="175" t="e">
        <f>+#REF!+365*Y2341</f>
        <v>#REF!</v>
      </c>
      <c r="AE2341" s="176" t="e">
        <f t="shared" si="374"/>
        <v>#REF!</v>
      </c>
      <c r="AF2341" s="170" t="e">
        <f>+VLOOKUP(CONCATENATE(TEXT(W2341,"yyyy"),"-",TEXT(W2341,"mm")),#REF!,2,0)</f>
        <v>#REF!</v>
      </c>
      <c r="AG2341" s="177" t="e">
        <f>+(AC2341*(1+'INFLAC PROYECTADA'!$B$8)^(AE2341))/((1+DEMANDADO!AF2341)^(AE2341))</f>
        <v>#REF!</v>
      </c>
      <c r="AH2341" s="169">
        <f>(0.2*VLOOKUP(D2341,'%.'!$A$1:$B$4,2,FALSE))+(0.35*VLOOKUP(E2341,'%.'!$A$1:$B$4,2,FALSE))+(0.1*VLOOKUP(F2341,'%.'!$A$1:$B$4,2,FALSE))+(0.35*VLOOKUP(G2341,'%.'!$A$1:$B$4,2,FALSE))</f>
        <v>1</v>
      </c>
      <c r="AI2341" s="128" t="str">
        <f t="shared" si="375"/>
        <v>ALTA</v>
      </c>
      <c r="AJ2341" s="128" t="str">
        <f t="shared" si="376"/>
        <v>Provisión contable</v>
      </c>
      <c r="AK2341" s="178" t="e">
        <f t="shared" si="377"/>
        <v>#REF!</v>
      </c>
    </row>
    <row r="2342" spans="1:37" ht="30" customHeight="1" x14ac:dyDescent="0.25">
      <c r="A2342" s="115">
        <v>2341</v>
      </c>
      <c r="B2342" s="83" t="s">
        <v>2021</v>
      </c>
      <c r="C2342" s="126" t="s">
        <v>5046</v>
      </c>
      <c r="D2342" s="83" t="s">
        <v>48</v>
      </c>
      <c r="E2342" s="83" t="s">
        <v>48</v>
      </c>
      <c r="F2342" s="83" t="s">
        <v>48</v>
      </c>
      <c r="G2342" s="124" t="s">
        <v>48</v>
      </c>
      <c r="H2342" s="169">
        <f t="shared" si="370"/>
        <v>0.5</v>
      </c>
      <c r="I2342" s="170" t="str">
        <f t="shared" si="371"/>
        <v>MEDIA</v>
      </c>
      <c r="J2342" s="292">
        <v>24961320</v>
      </c>
      <c r="K2342" s="221">
        <v>0.7</v>
      </c>
      <c r="L2342" s="83" t="s">
        <v>129</v>
      </c>
      <c r="M2342" s="188">
        <v>0</v>
      </c>
      <c r="N2342" s="83" t="s">
        <v>731</v>
      </c>
      <c r="O2342" s="189"/>
      <c r="P2342" s="83">
        <v>5</v>
      </c>
      <c r="Q2342" s="87" t="s">
        <v>198</v>
      </c>
      <c r="R2342" s="83"/>
      <c r="S2342" s="83"/>
      <c r="T2342" s="83">
        <v>213334</v>
      </c>
      <c r="U2342" s="83" t="s">
        <v>171</v>
      </c>
      <c r="V2342" s="83"/>
      <c r="W2342" s="171">
        <v>44074</v>
      </c>
      <c r="X2342" s="172" t="e">
        <f>+CONCATENATE(TEXT(#REF!,"yyyy"),"-",TEXT(#REF!,"mm"))</f>
        <v>#REF!</v>
      </c>
      <c r="Y2342" s="173" t="str">
        <f t="shared" si="372"/>
        <v>5</v>
      </c>
      <c r="Z2342" s="172" t="str">
        <f t="shared" si="373"/>
        <v>2020-07</v>
      </c>
      <c r="AA2342" s="170" t="e">
        <f>+VLOOKUP(Z2342,#REF!,2,FALSE)/VLOOKUP(X2342,#REF!,2,FALSE)</f>
        <v>#REF!</v>
      </c>
      <c r="AB2342" s="174" t="e">
        <f t="shared" si="368"/>
        <v>#REF!</v>
      </c>
      <c r="AC2342" s="174" t="e">
        <f t="shared" si="369"/>
        <v>#REF!</v>
      </c>
      <c r="AD2342" s="175" t="e">
        <f>+#REF!+365*Y2342</f>
        <v>#REF!</v>
      </c>
      <c r="AE2342" s="176" t="e">
        <f t="shared" si="374"/>
        <v>#REF!</v>
      </c>
      <c r="AF2342" s="170" t="e">
        <f>+VLOOKUP(CONCATENATE(TEXT(W2342,"yyyy"),"-",TEXT(W2342,"mm")),#REF!,2,0)</f>
        <v>#REF!</v>
      </c>
      <c r="AG2342" s="177" t="e">
        <f>+(AC2342*(1+'INFLAC PROYECTADA'!$B$8)^(AE2342))/((1+DEMANDADO!AF2342)^(AE2342))</f>
        <v>#REF!</v>
      </c>
      <c r="AH2342" s="169">
        <f>(0.2*VLOOKUP(D2342,'%.'!$A$1:$B$4,2,FALSE))+(0.35*VLOOKUP(E2342,'%.'!$A$1:$B$4,2,FALSE))+(0.1*VLOOKUP(F2342,'%.'!$A$1:$B$4,2,FALSE))+(0.35*VLOOKUP(G2342,'%.'!$A$1:$B$4,2,FALSE))</f>
        <v>0.5</v>
      </c>
      <c r="AI2342" s="128" t="str">
        <f t="shared" si="375"/>
        <v>MEDIA</v>
      </c>
      <c r="AJ2342" s="128" t="str">
        <f t="shared" si="376"/>
        <v>Cuentas de Orden</v>
      </c>
      <c r="AK2342" s="178" t="e">
        <f t="shared" si="377"/>
        <v>#REF!</v>
      </c>
    </row>
    <row r="2343" spans="1:37" ht="30" customHeight="1" x14ac:dyDescent="0.25">
      <c r="A2343" s="115">
        <v>2342</v>
      </c>
      <c r="B2343" s="83" t="s">
        <v>688</v>
      </c>
      <c r="C2343" s="126" t="s">
        <v>5047</v>
      </c>
      <c r="D2343" s="83" t="s">
        <v>0</v>
      </c>
      <c r="E2343" s="83" t="s">
        <v>0</v>
      </c>
      <c r="F2343" s="83" t="s">
        <v>0</v>
      </c>
      <c r="G2343" s="124" t="s">
        <v>0</v>
      </c>
      <c r="H2343" s="169">
        <f t="shared" si="370"/>
        <v>1</v>
      </c>
      <c r="I2343" s="170" t="str">
        <f t="shared" si="371"/>
        <v>ALTA</v>
      </c>
      <c r="J2343" s="292">
        <v>1841716457</v>
      </c>
      <c r="K2343" s="221">
        <v>0.7</v>
      </c>
      <c r="L2343" s="83" t="s">
        <v>128</v>
      </c>
      <c r="M2343" s="188">
        <v>0</v>
      </c>
      <c r="N2343" s="83" t="s">
        <v>731</v>
      </c>
      <c r="O2343" s="189"/>
      <c r="P2343" s="83">
        <v>5</v>
      </c>
      <c r="Q2343" s="87" t="s">
        <v>198</v>
      </c>
      <c r="R2343" s="83"/>
      <c r="S2343" s="83"/>
      <c r="T2343" s="83">
        <v>213334</v>
      </c>
      <c r="U2343" s="83" t="s">
        <v>171</v>
      </c>
      <c r="V2343" s="82" t="s">
        <v>5048</v>
      </c>
      <c r="W2343" s="171">
        <v>44074</v>
      </c>
      <c r="X2343" s="172" t="e">
        <f>+CONCATENATE(TEXT(#REF!,"yyyy"),"-",TEXT(#REF!,"mm"))</f>
        <v>#REF!</v>
      </c>
      <c r="Y2343" s="173" t="str">
        <f t="shared" si="372"/>
        <v>5</v>
      </c>
      <c r="Z2343" s="172" t="str">
        <f t="shared" si="373"/>
        <v>2020-07</v>
      </c>
      <c r="AA2343" s="170" t="e">
        <f>+VLOOKUP(Z2343,#REF!,2,FALSE)/VLOOKUP(X2343,#REF!,2,FALSE)</f>
        <v>#REF!</v>
      </c>
      <c r="AB2343" s="174" t="e">
        <f t="shared" si="368"/>
        <v>#REF!</v>
      </c>
      <c r="AC2343" s="174" t="e">
        <f t="shared" si="369"/>
        <v>#REF!</v>
      </c>
      <c r="AD2343" s="175" t="e">
        <f>+#REF!+365*Y2343</f>
        <v>#REF!</v>
      </c>
      <c r="AE2343" s="176" t="e">
        <f t="shared" si="374"/>
        <v>#REF!</v>
      </c>
      <c r="AF2343" s="170" t="e">
        <f>+VLOOKUP(CONCATENATE(TEXT(W2343,"yyyy"),"-",TEXT(W2343,"mm")),#REF!,2,0)</f>
        <v>#REF!</v>
      </c>
      <c r="AG2343" s="177" t="e">
        <f>+(AC2343*(1+'INFLAC PROYECTADA'!$B$8)^(AE2343))/((1+DEMANDADO!AF2343)^(AE2343))</f>
        <v>#REF!</v>
      </c>
      <c r="AH2343" s="169">
        <f>(0.2*VLOOKUP(D2343,'%.'!$A$1:$B$4,2,FALSE))+(0.35*VLOOKUP(E2343,'%.'!$A$1:$B$4,2,FALSE))+(0.1*VLOOKUP(F2343,'%.'!$A$1:$B$4,2,FALSE))+(0.35*VLOOKUP(G2343,'%.'!$A$1:$B$4,2,FALSE))</f>
        <v>1</v>
      </c>
      <c r="AI2343" s="128" t="str">
        <f t="shared" si="375"/>
        <v>ALTA</v>
      </c>
      <c r="AJ2343" s="128" t="str">
        <f t="shared" si="376"/>
        <v>Provisión contable</v>
      </c>
      <c r="AK2343" s="178" t="e">
        <f t="shared" si="377"/>
        <v>#REF!</v>
      </c>
    </row>
    <row r="2344" spans="1:37" ht="30" customHeight="1" x14ac:dyDescent="0.25">
      <c r="A2344" s="115">
        <v>2343</v>
      </c>
      <c r="B2344" s="83" t="s">
        <v>5049</v>
      </c>
      <c r="C2344" s="126" t="s">
        <v>5050</v>
      </c>
      <c r="D2344" s="83" t="s">
        <v>1</v>
      </c>
      <c r="E2344" s="83" t="s">
        <v>1</v>
      </c>
      <c r="F2344" s="83" t="s">
        <v>1</v>
      </c>
      <c r="G2344" s="124" t="s">
        <v>1</v>
      </c>
      <c r="H2344" s="169">
        <f t="shared" si="370"/>
        <v>0.05</v>
      </c>
      <c r="I2344" s="170" t="str">
        <f t="shared" si="371"/>
        <v>REMOTA</v>
      </c>
      <c r="J2344" s="292">
        <v>174457289</v>
      </c>
      <c r="K2344" s="221">
        <v>0</v>
      </c>
      <c r="L2344" s="83" t="s">
        <v>128</v>
      </c>
      <c r="M2344" s="188">
        <v>0</v>
      </c>
      <c r="N2344" s="83" t="s">
        <v>731</v>
      </c>
      <c r="O2344" s="189"/>
      <c r="P2344" s="83">
        <v>5</v>
      </c>
      <c r="Q2344" s="87" t="s">
        <v>198</v>
      </c>
      <c r="R2344" s="83"/>
      <c r="S2344" s="83"/>
      <c r="T2344" s="83">
        <v>213334</v>
      </c>
      <c r="U2344" s="83" t="s">
        <v>21</v>
      </c>
      <c r="V2344" s="83"/>
      <c r="W2344" s="171">
        <v>44074</v>
      </c>
      <c r="X2344" s="172" t="e">
        <f>+CONCATENATE(TEXT(#REF!,"yyyy"),"-",TEXT(#REF!,"mm"))</f>
        <v>#REF!</v>
      </c>
      <c r="Y2344" s="173" t="str">
        <f t="shared" si="372"/>
        <v>5</v>
      </c>
      <c r="Z2344" s="172" t="str">
        <f t="shared" si="373"/>
        <v>2020-07</v>
      </c>
      <c r="AA2344" s="170" t="e">
        <f>+VLOOKUP(Z2344,#REF!,2,FALSE)/VLOOKUP(X2344,#REF!,2,FALSE)</f>
        <v>#REF!</v>
      </c>
      <c r="AB2344" s="174" t="e">
        <f t="shared" si="368"/>
        <v>#REF!</v>
      </c>
      <c r="AC2344" s="174" t="e">
        <f t="shared" si="369"/>
        <v>#REF!</v>
      </c>
      <c r="AD2344" s="175" t="e">
        <f>+#REF!+365*Y2344</f>
        <v>#REF!</v>
      </c>
      <c r="AE2344" s="176" t="e">
        <f t="shared" si="374"/>
        <v>#REF!</v>
      </c>
      <c r="AF2344" s="170" t="e">
        <f>+VLOOKUP(CONCATENATE(TEXT(W2344,"yyyy"),"-",TEXT(W2344,"mm")),#REF!,2,0)</f>
        <v>#REF!</v>
      </c>
      <c r="AG2344" s="177" t="e">
        <f>+(AC2344*(1+'INFLAC PROYECTADA'!$B$8)^(AE2344))/((1+DEMANDADO!AF2344)^(AE2344))</f>
        <v>#REF!</v>
      </c>
      <c r="AH2344" s="169">
        <f>(0.2*VLOOKUP(D2344,'%.'!$A$1:$B$4,2,FALSE))+(0.35*VLOOKUP(E2344,'%.'!$A$1:$B$4,2,FALSE))+(0.1*VLOOKUP(F2344,'%.'!$A$1:$B$4,2,FALSE))+(0.35*VLOOKUP(G2344,'%.'!$A$1:$B$4,2,FALSE))</f>
        <v>0.05</v>
      </c>
      <c r="AI2344" s="128" t="str">
        <f t="shared" si="375"/>
        <v>REMOTA</v>
      </c>
      <c r="AJ2344" s="128" t="str">
        <f t="shared" si="376"/>
        <v>No se registra</v>
      </c>
      <c r="AK2344" s="178">
        <f t="shared" si="377"/>
        <v>0</v>
      </c>
    </row>
    <row r="2345" spans="1:37" ht="30" customHeight="1" x14ac:dyDescent="0.25">
      <c r="A2345" s="115">
        <v>2344</v>
      </c>
      <c r="B2345" s="83" t="s">
        <v>2018</v>
      </c>
      <c r="C2345" s="126" t="s">
        <v>5051</v>
      </c>
      <c r="D2345" s="83" t="s">
        <v>48</v>
      </c>
      <c r="E2345" s="83" t="s">
        <v>48</v>
      </c>
      <c r="F2345" s="83" t="s">
        <v>48</v>
      </c>
      <c r="G2345" s="124" t="s">
        <v>48</v>
      </c>
      <c r="H2345" s="169">
        <f t="shared" si="370"/>
        <v>0.5</v>
      </c>
      <c r="I2345" s="170" t="str">
        <f t="shared" si="371"/>
        <v>MEDIA</v>
      </c>
      <c r="J2345" s="292">
        <v>36666144</v>
      </c>
      <c r="K2345" s="221">
        <v>0.8</v>
      </c>
      <c r="L2345" s="83" t="s">
        <v>128</v>
      </c>
      <c r="M2345" s="188">
        <v>0</v>
      </c>
      <c r="N2345" s="83" t="s">
        <v>731</v>
      </c>
      <c r="O2345" s="189"/>
      <c r="P2345" s="83">
        <v>5</v>
      </c>
      <c r="Q2345" s="87" t="s">
        <v>198</v>
      </c>
      <c r="R2345" s="83"/>
      <c r="S2345" s="83"/>
      <c r="T2345" s="83">
        <v>213334</v>
      </c>
      <c r="U2345" s="83" t="s">
        <v>171</v>
      </c>
      <c r="V2345" s="83"/>
      <c r="W2345" s="171">
        <v>44074</v>
      </c>
      <c r="X2345" s="172" t="e">
        <f>+CONCATENATE(TEXT(#REF!,"yyyy"),"-",TEXT(#REF!,"mm"))</f>
        <v>#REF!</v>
      </c>
      <c r="Y2345" s="173" t="str">
        <f t="shared" si="372"/>
        <v>5</v>
      </c>
      <c r="Z2345" s="172" t="str">
        <f t="shared" si="373"/>
        <v>2020-07</v>
      </c>
      <c r="AA2345" s="170" t="e">
        <f>+VLOOKUP(Z2345,#REF!,2,FALSE)/VLOOKUP(X2345,#REF!,2,FALSE)</f>
        <v>#REF!</v>
      </c>
      <c r="AB2345" s="174" t="e">
        <f t="shared" si="368"/>
        <v>#REF!</v>
      </c>
      <c r="AC2345" s="174" t="e">
        <f t="shared" si="369"/>
        <v>#REF!</v>
      </c>
      <c r="AD2345" s="175" t="e">
        <f>+#REF!+365*Y2345</f>
        <v>#REF!</v>
      </c>
      <c r="AE2345" s="176" t="e">
        <f t="shared" si="374"/>
        <v>#REF!</v>
      </c>
      <c r="AF2345" s="170" t="e">
        <f>+VLOOKUP(CONCATENATE(TEXT(W2345,"yyyy"),"-",TEXT(W2345,"mm")),#REF!,2,0)</f>
        <v>#REF!</v>
      </c>
      <c r="AG2345" s="177" t="e">
        <f>+(AC2345*(1+'INFLAC PROYECTADA'!$B$8)^(AE2345))/((1+DEMANDADO!AF2345)^(AE2345))</f>
        <v>#REF!</v>
      </c>
      <c r="AH2345" s="169">
        <f>(0.2*VLOOKUP(D2345,'%.'!$A$1:$B$4,2,FALSE))+(0.35*VLOOKUP(E2345,'%.'!$A$1:$B$4,2,FALSE))+(0.1*VLOOKUP(F2345,'%.'!$A$1:$B$4,2,FALSE))+(0.35*VLOOKUP(G2345,'%.'!$A$1:$B$4,2,FALSE))</f>
        <v>0.5</v>
      </c>
      <c r="AI2345" s="128" t="str">
        <f t="shared" si="375"/>
        <v>MEDIA</v>
      </c>
      <c r="AJ2345" s="128" t="str">
        <f t="shared" si="376"/>
        <v>Cuentas de Orden</v>
      </c>
      <c r="AK2345" s="178" t="e">
        <f t="shared" si="377"/>
        <v>#REF!</v>
      </c>
    </row>
    <row r="2346" spans="1:37" ht="30" customHeight="1" x14ac:dyDescent="0.25">
      <c r="A2346" s="115">
        <v>2345</v>
      </c>
      <c r="B2346" s="83" t="s">
        <v>5052</v>
      </c>
      <c r="C2346" s="126" t="s">
        <v>5053</v>
      </c>
      <c r="D2346" s="83" t="s">
        <v>0</v>
      </c>
      <c r="E2346" s="83" t="s">
        <v>48</v>
      </c>
      <c r="F2346" s="83" t="s">
        <v>48</v>
      </c>
      <c r="G2346" s="124" t="s">
        <v>48</v>
      </c>
      <c r="H2346" s="169">
        <f t="shared" si="370"/>
        <v>0.6</v>
      </c>
      <c r="I2346" s="170" t="str">
        <f t="shared" si="371"/>
        <v>ALTA</v>
      </c>
      <c r="J2346" s="292">
        <v>68177104</v>
      </c>
      <c r="K2346" s="221">
        <v>0.7</v>
      </c>
      <c r="L2346" s="83" t="s">
        <v>128</v>
      </c>
      <c r="M2346" s="188">
        <v>0</v>
      </c>
      <c r="N2346" s="83" t="s">
        <v>731</v>
      </c>
      <c r="O2346" s="189"/>
      <c r="P2346" s="83">
        <v>5</v>
      </c>
      <c r="Q2346" s="87" t="s">
        <v>198</v>
      </c>
      <c r="R2346" s="83"/>
      <c r="S2346" s="83"/>
      <c r="T2346" s="83">
        <v>213334</v>
      </c>
      <c r="U2346" s="83" t="s">
        <v>171</v>
      </c>
      <c r="V2346" s="83"/>
      <c r="W2346" s="171">
        <v>44074</v>
      </c>
      <c r="X2346" s="172" t="e">
        <f>+CONCATENATE(TEXT(#REF!,"yyyy"),"-",TEXT(#REF!,"mm"))</f>
        <v>#REF!</v>
      </c>
      <c r="Y2346" s="173" t="str">
        <f t="shared" si="372"/>
        <v>5</v>
      </c>
      <c r="Z2346" s="172" t="str">
        <f t="shared" si="373"/>
        <v>2020-07</v>
      </c>
      <c r="AA2346" s="170" t="e">
        <f>+VLOOKUP(Z2346,#REF!,2,FALSE)/VLOOKUP(X2346,#REF!,2,FALSE)</f>
        <v>#REF!</v>
      </c>
      <c r="AB2346" s="174" t="e">
        <f t="shared" si="368"/>
        <v>#REF!</v>
      </c>
      <c r="AC2346" s="174" t="e">
        <f t="shared" si="369"/>
        <v>#REF!</v>
      </c>
      <c r="AD2346" s="175" t="e">
        <f>+#REF!+365*Y2346</f>
        <v>#REF!</v>
      </c>
      <c r="AE2346" s="176" t="e">
        <f t="shared" si="374"/>
        <v>#REF!</v>
      </c>
      <c r="AF2346" s="170" t="e">
        <f>+VLOOKUP(CONCATENATE(TEXT(W2346,"yyyy"),"-",TEXT(W2346,"mm")),#REF!,2,0)</f>
        <v>#REF!</v>
      </c>
      <c r="AG2346" s="177" t="e">
        <f>+(AC2346*(1+'INFLAC PROYECTADA'!$B$8)^(AE2346))/((1+DEMANDADO!AF2346)^(AE2346))</f>
        <v>#REF!</v>
      </c>
      <c r="AH2346" s="169">
        <f>(0.2*VLOOKUP(D2346,'%.'!$A$1:$B$4,2,FALSE))+(0.35*VLOOKUP(E2346,'%.'!$A$1:$B$4,2,FALSE))+(0.1*VLOOKUP(F2346,'%.'!$A$1:$B$4,2,FALSE))+(0.35*VLOOKUP(G2346,'%.'!$A$1:$B$4,2,FALSE))</f>
        <v>0.6</v>
      </c>
      <c r="AI2346" s="128" t="str">
        <f t="shared" si="375"/>
        <v>ALTA</v>
      </c>
      <c r="AJ2346" s="128" t="str">
        <f t="shared" si="376"/>
        <v>Provisión contable</v>
      </c>
      <c r="AK2346" s="178" t="e">
        <f t="shared" si="377"/>
        <v>#REF!</v>
      </c>
    </row>
    <row r="2347" spans="1:37" ht="30" customHeight="1" x14ac:dyDescent="0.25">
      <c r="A2347" s="115">
        <v>2346</v>
      </c>
      <c r="B2347" s="83" t="s">
        <v>688</v>
      </c>
      <c r="C2347" s="126" t="s">
        <v>5054</v>
      </c>
      <c r="D2347" s="83" t="s">
        <v>0</v>
      </c>
      <c r="E2347" s="83" t="s">
        <v>0</v>
      </c>
      <c r="F2347" s="83" t="s">
        <v>0</v>
      </c>
      <c r="G2347" s="124" t="s">
        <v>0</v>
      </c>
      <c r="H2347" s="169">
        <f t="shared" si="370"/>
        <v>1</v>
      </c>
      <c r="I2347" s="170" t="str">
        <f t="shared" si="371"/>
        <v>ALTA</v>
      </c>
      <c r="J2347" s="292">
        <v>53246368</v>
      </c>
      <c r="K2347" s="221">
        <v>1</v>
      </c>
      <c r="L2347" s="83" t="s">
        <v>128</v>
      </c>
      <c r="M2347" s="188">
        <v>0</v>
      </c>
      <c r="N2347" s="83" t="s">
        <v>731</v>
      </c>
      <c r="O2347" s="189"/>
      <c r="P2347" s="83">
        <v>5</v>
      </c>
      <c r="Q2347" s="87" t="s">
        <v>198</v>
      </c>
      <c r="R2347" s="83"/>
      <c r="S2347" s="83"/>
      <c r="T2347" s="83">
        <v>213334</v>
      </c>
      <c r="U2347" s="83" t="s">
        <v>171</v>
      </c>
      <c r="V2347" s="83"/>
      <c r="W2347" s="171">
        <v>44074</v>
      </c>
      <c r="X2347" s="172" t="e">
        <f>+CONCATENATE(TEXT(#REF!,"yyyy"),"-",TEXT(#REF!,"mm"))</f>
        <v>#REF!</v>
      </c>
      <c r="Y2347" s="173" t="str">
        <f t="shared" si="372"/>
        <v>5</v>
      </c>
      <c r="Z2347" s="172" t="str">
        <f t="shared" si="373"/>
        <v>2020-07</v>
      </c>
      <c r="AA2347" s="170" t="e">
        <f>+VLOOKUP(Z2347,#REF!,2,FALSE)/VLOOKUP(X2347,#REF!,2,FALSE)</f>
        <v>#REF!</v>
      </c>
      <c r="AB2347" s="174" t="e">
        <f t="shared" si="368"/>
        <v>#REF!</v>
      </c>
      <c r="AC2347" s="174" t="e">
        <f t="shared" si="369"/>
        <v>#REF!</v>
      </c>
      <c r="AD2347" s="175" t="e">
        <f>+#REF!+365*Y2347</f>
        <v>#REF!</v>
      </c>
      <c r="AE2347" s="176" t="e">
        <f t="shared" si="374"/>
        <v>#REF!</v>
      </c>
      <c r="AF2347" s="170" t="e">
        <f>+VLOOKUP(CONCATENATE(TEXT(W2347,"yyyy"),"-",TEXT(W2347,"mm")),#REF!,2,0)</f>
        <v>#REF!</v>
      </c>
      <c r="AG2347" s="177" t="e">
        <f>+(AC2347*(1+'INFLAC PROYECTADA'!$B$8)^(AE2347))/((1+DEMANDADO!AF2347)^(AE2347))</f>
        <v>#REF!</v>
      </c>
      <c r="AH2347" s="169">
        <f>(0.2*VLOOKUP(D2347,'%.'!$A$1:$B$4,2,FALSE))+(0.35*VLOOKUP(E2347,'%.'!$A$1:$B$4,2,FALSE))+(0.1*VLOOKUP(F2347,'%.'!$A$1:$B$4,2,FALSE))+(0.35*VLOOKUP(G2347,'%.'!$A$1:$B$4,2,FALSE))</f>
        <v>1</v>
      </c>
      <c r="AI2347" s="128" t="str">
        <f t="shared" si="375"/>
        <v>ALTA</v>
      </c>
      <c r="AJ2347" s="128" t="str">
        <f t="shared" si="376"/>
        <v>Provisión contable</v>
      </c>
      <c r="AK2347" s="178" t="e">
        <f t="shared" si="377"/>
        <v>#REF!</v>
      </c>
    </row>
    <row r="2348" spans="1:37" ht="30" customHeight="1" x14ac:dyDescent="0.25">
      <c r="A2348" s="115">
        <v>2347</v>
      </c>
      <c r="B2348" s="83" t="s">
        <v>5055</v>
      </c>
      <c r="C2348" s="126" t="s">
        <v>3393</v>
      </c>
      <c r="D2348" s="83" t="s">
        <v>48</v>
      </c>
      <c r="E2348" s="83" t="s">
        <v>48</v>
      </c>
      <c r="F2348" s="83" t="s">
        <v>48</v>
      </c>
      <c r="G2348" s="124" t="s">
        <v>48</v>
      </c>
      <c r="H2348" s="169">
        <f t="shared" si="370"/>
        <v>0.5</v>
      </c>
      <c r="I2348" s="170" t="str">
        <f t="shared" si="371"/>
        <v>MEDIA</v>
      </c>
      <c r="J2348" s="292">
        <v>63303460</v>
      </c>
      <c r="K2348" s="221">
        <v>0.7</v>
      </c>
      <c r="L2348" s="83" t="s">
        <v>129</v>
      </c>
      <c r="M2348" s="188">
        <v>0</v>
      </c>
      <c r="N2348" s="83" t="s">
        <v>731</v>
      </c>
      <c r="O2348" s="189"/>
      <c r="P2348" s="83">
        <v>5</v>
      </c>
      <c r="Q2348" s="87" t="s">
        <v>198</v>
      </c>
      <c r="R2348" s="83"/>
      <c r="S2348" s="83"/>
      <c r="T2348" s="83">
        <v>213334</v>
      </c>
      <c r="U2348" s="83" t="s">
        <v>174</v>
      </c>
      <c r="V2348" s="82" t="s">
        <v>5056</v>
      </c>
      <c r="W2348" s="171">
        <v>44074</v>
      </c>
      <c r="X2348" s="172" t="e">
        <f>+CONCATENATE(TEXT(#REF!,"yyyy"),"-",TEXT(#REF!,"mm"))</f>
        <v>#REF!</v>
      </c>
      <c r="Y2348" s="173" t="str">
        <f t="shared" si="372"/>
        <v>5</v>
      </c>
      <c r="Z2348" s="172" t="str">
        <f t="shared" si="373"/>
        <v>2020-07</v>
      </c>
      <c r="AA2348" s="170" t="e">
        <f>+VLOOKUP(Z2348,#REF!,2,FALSE)/VLOOKUP(X2348,#REF!,2,FALSE)</f>
        <v>#REF!</v>
      </c>
      <c r="AB2348" s="174" t="e">
        <f t="shared" si="368"/>
        <v>#REF!</v>
      </c>
      <c r="AC2348" s="174" t="e">
        <f t="shared" si="369"/>
        <v>#REF!</v>
      </c>
      <c r="AD2348" s="175" t="e">
        <f>+#REF!+365*Y2348</f>
        <v>#REF!</v>
      </c>
      <c r="AE2348" s="176" t="e">
        <f t="shared" si="374"/>
        <v>#REF!</v>
      </c>
      <c r="AF2348" s="170" t="e">
        <f>+VLOOKUP(CONCATENATE(TEXT(W2348,"yyyy"),"-",TEXT(W2348,"mm")),#REF!,2,0)</f>
        <v>#REF!</v>
      </c>
      <c r="AG2348" s="177" t="e">
        <f>+(AC2348*(1+'INFLAC PROYECTADA'!$B$8)^(AE2348))/((1+DEMANDADO!AF2348)^(AE2348))</f>
        <v>#REF!</v>
      </c>
      <c r="AH2348" s="169">
        <f>(0.2*VLOOKUP(D2348,'%.'!$A$1:$B$4,2,FALSE))+(0.35*VLOOKUP(E2348,'%.'!$A$1:$B$4,2,FALSE))+(0.1*VLOOKUP(F2348,'%.'!$A$1:$B$4,2,FALSE))+(0.35*VLOOKUP(G2348,'%.'!$A$1:$B$4,2,FALSE))</f>
        <v>0.5</v>
      </c>
      <c r="AI2348" s="128" t="str">
        <f t="shared" si="375"/>
        <v>MEDIA</v>
      </c>
      <c r="AJ2348" s="128" t="str">
        <f t="shared" si="376"/>
        <v>Cuentas de Orden</v>
      </c>
      <c r="AK2348" s="178" t="e">
        <f t="shared" si="377"/>
        <v>#REF!</v>
      </c>
    </row>
    <row r="2349" spans="1:37" ht="30" customHeight="1" x14ac:dyDescent="0.25">
      <c r="A2349" s="115">
        <v>2348</v>
      </c>
      <c r="B2349" s="83" t="s">
        <v>3139</v>
      </c>
      <c r="C2349" s="126" t="s">
        <v>5057</v>
      </c>
      <c r="D2349" s="83" t="s">
        <v>0</v>
      </c>
      <c r="E2349" s="83" t="s">
        <v>48</v>
      </c>
      <c r="F2349" s="83" t="s">
        <v>48</v>
      </c>
      <c r="G2349" s="124" t="s">
        <v>0</v>
      </c>
      <c r="H2349" s="169">
        <f t="shared" si="370"/>
        <v>0.77499999999999991</v>
      </c>
      <c r="I2349" s="170" t="str">
        <f t="shared" si="371"/>
        <v>ALTA</v>
      </c>
      <c r="J2349" s="292">
        <v>48823020</v>
      </c>
      <c r="K2349" s="221">
        <v>0.9</v>
      </c>
      <c r="L2349" s="83" t="s">
        <v>129</v>
      </c>
      <c r="M2349" s="188">
        <v>0</v>
      </c>
      <c r="N2349" s="83" t="s">
        <v>731</v>
      </c>
      <c r="O2349" s="189"/>
      <c r="P2349" s="83">
        <v>5</v>
      </c>
      <c r="Q2349" s="87" t="s">
        <v>198</v>
      </c>
      <c r="R2349" s="83"/>
      <c r="S2349" s="83"/>
      <c r="T2349" s="83">
        <v>213334</v>
      </c>
      <c r="U2349" s="83" t="s">
        <v>76</v>
      </c>
      <c r="V2349" s="83"/>
      <c r="W2349" s="171">
        <v>44074</v>
      </c>
      <c r="X2349" s="172" t="e">
        <f>+CONCATENATE(TEXT(#REF!,"yyyy"),"-",TEXT(#REF!,"mm"))</f>
        <v>#REF!</v>
      </c>
      <c r="Y2349" s="173" t="str">
        <f t="shared" si="372"/>
        <v>5</v>
      </c>
      <c r="Z2349" s="172" t="str">
        <f t="shared" si="373"/>
        <v>2020-07</v>
      </c>
      <c r="AA2349" s="170" t="e">
        <f>+VLOOKUP(Z2349,#REF!,2,FALSE)/VLOOKUP(X2349,#REF!,2,FALSE)</f>
        <v>#REF!</v>
      </c>
      <c r="AB2349" s="174" t="e">
        <f t="shared" si="368"/>
        <v>#REF!</v>
      </c>
      <c r="AC2349" s="174" t="e">
        <f t="shared" si="369"/>
        <v>#REF!</v>
      </c>
      <c r="AD2349" s="175" t="e">
        <f>+#REF!+365*Y2349</f>
        <v>#REF!</v>
      </c>
      <c r="AE2349" s="176" t="e">
        <f t="shared" si="374"/>
        <v>#REF!</v>
      </c>
      <c r="AF2349" s="170" t="e">
        <f>+VLOOKUP(CONCATENATE(TEXT(W2349,"yyyy"),"-",TEXT(W2349,"mm")),#REF!,2,0)</f>
        <v>#REF!</v>
      </c>
      <c r="AG2349" s="177" t="e">
        <f>+(AC2349*(1+'INFLAC PROYECTADA'!$B$8)^(AE2349))/((1+DEMANDADO!AF2349)^(AE2349))</f>
        <v>#REF!</v>
      </c>
      <c r="AH2349" s="169">
        <f>(0.2*VLOOKUP(D2349,'%.'!$A$1:$B$4,2,FALSE))+(0.35*VLOOKUP(E2349,'%.'!$A$1:$B$4,2,FALSE))+(0.1*VLOOKUP(F2349,'%.'!$A$1:$B$4,2,FALSE))+(0.35*VLOOKUP(G2349,'%.'!$A$1:$B$4,2,FALSE))</f>
        <v>0.77499999999999991</v>
      </c>
      <c r="AI2349" s="128" t="str">
        <f t="shared" si="375"/>
        <v>ALTA</v>
      </c>
      <c r="AJ2349" s="128" t="str">
        <f t="shared" si="376"/>
        <v>Provisión contable</v>
      </c>
      <c r="AK2349" s="178" t="e">
        <f t="shared" si="377"/>
        <v>#REF!</v>
      </c>
    </row>
    <row r="2350" spans="1:37" ht="30" customHeight="1" x14ac:dyDescent="0.25">
      <c r="A2350" s="115">
        <v>2349</v>
      </c>
      <c r="B2350" s="83" t="s">
        <v>1172</v>
      </c>
      <c r="C2350" s="126" t="s">
        <v>5058</v>
      </c>
      <c r="D2350" s="83" t="s">
        <v>0</v>
      </c>
      <c r="E2350" s="83" t="s">
        <v>0</v>
      </c>
      <c r="F2350" s="83" t="s">
        <v>0</v>
      </c>
      <c r="G2350" s="124" t="s">
        <v>0</v>
      </c>
      <c r="H2350" s="169">
        <f t="shared" si="370"/>
        <v>1</v>
      </c>
      <c r="I2350" s="170" t="str">
        <f t="shared" si="371"/>
        <v>ALTA</v>
      </c>
      <c r="J2350" s="292">
        <v>35391951</v>
      </c>
      <c r="K2350" s="221">
        <v>0.7</v>
      </c>
      <c r="L2350" s="83" t="s">
        <v>129</v>
      </c>
      <c r="M2350" s="188">
        <v>0</v>
      </c>
      <c r="N2350" s="83" t="s">
        <v>731</v>
      </c>
      <c r="O2350" s="189"/>
      <c r="P2350" s="83">
        <v>5</v>
      </c>
      <c r="Q2350" s="87" t="s">
        <v>198</v>
      </c>
      <c r="R2350" s="83"/>
      <c r="S2350" s="83"/>
      <c r="T2350" s="83">
        <v>213334</v>
      </c>
      <c r="U2350" s="83" t="s">
        <v>171</v>
      </c>
      <c r="V2350" s="83" t="s">
        <v>1214</v>
      </c>
      <c r="W2350" s="171">
        <v>44074</v>
      </c>
      <c r="X2350" s="172" t="e">
        <f>+CONCATENATE(TEXT(#REF!,"yyyy"),"-",TEXT(#REF!,"mm"))</f>
        <v>#REF!</v>
      </c>
      <c r="Y2350" s="173" t="str">
        <f t="shared" si="372"/>
        <v>5</v>
      </c>
      <c r="Z2350" s="172" t="str">
        <f t="shared" si="373"/>
        <v>2020-07</v>
      </c>
      <c r="AA2350" s="170" t="e">
        <f>+VLOOKUP(Z2350,#REF!,2,FALSE)/VLOOKUP(X2350,#REF!,2,FALSE)</f>
        <v>#REF!</v>
      </c>
      <c r="AB2350" s="174" t="e">
        <f t="shared" si="368"/>
        <v>#REF!</v>
      </c>
      <c r="AC2350" s="174" t="e">
        <f t="shared" si="369"/>
        <v>#REF!</v>
      </c>
      <c r="AD2350" s="175" t="e">
        <f>+#REF!+365*Y2350</f>
        <v>#REF!</v>
      </c>
      <c r="AE2350" s="176" t="e">
        <f t="shared" si="374"/>
        <v>#REF!</v>
      </c>
      <c r="AF2350" s="170" t="e">
        <f>+VLOOKUP(CONCATENATE(TEXT(W2350,"yyyy"),"-",TEXT(W2350,"mm")),#REF!,2,0)</f>
        <v>#REF!</v>
      </c>
      <c r="AG2350" s="177" t="e">
        <f>+(AC2350*(1+'INFLAC PROYECTADA'!$B$8)^(AE2350))/((1+DEMANDADO!AF2350)^(AE2350))</f>
        <v>#REF!</v>
      </c>
      <c r="AH2350" s="169">
        <f>(0.2*VLOOKUP(D2350,'%.'!$A$1:$B$4,2,FALSE))+(0.35*VLOOKUP(E2350,'%.'!$A$1:$B$4,2,FALSE))+(0.1*VLOOKUP(F2350,'%.'!$A$1:$B$4,2,FALSE))+(0.35*VLOOKUP(G2350,'%.'!$A$1:$B$4,2,FALSE))</f>
        <v>1</v>
      </c>
      <c r="AI2350" s="128" t="str">
        <f t="shared" si="375"/>
        <v>ALTA</v>
      </c>
      <c r="AJ2350" s="128" t="str">
        <f t="shared" si="376"/>
        <v>Provisión contable</v>
      </c>
      <c r="AK2350" s="178" t="e">
        <f t="shared" si="377"/>
        <v>#REF!</v>
      </c>
    </row>
    <row r="2351" spans="1:37" ht="30" customHeight="1" x14ac:dyDescent="0.25">
      <c r="A2351" s="115">
        <v>2350</v>
      </c>
      <c r="B2351" s="83" t="s">
        <v>4348</v>
      </c>
      <c r="C2351" s="126" t="s">
        <v>5059</v>
      </c>
      <c r="D2351" s="83" t="s">
        <v>48</v>
      </c>
      <c r="E2351" s="83" t="s">
        <v>48</v>
      </c>
      <c r="F2351" s="83" t="s">
        <v>48</v>
      </c>
      <c r="G2351" s="124" t="s">
        <v>48</v>
      </c>
      <c r="H2351" s="169">
        <f t="shared" si="370"/>
        <v>0.5</v>
      </c>
      <c r="I2351" s="170" t="str">
        <f t="shared" si="371"/>
        <v>MEDIA</v>
      </c>
      <c r="J2351" s="292">
        <v>28979720</v>
      </c>
      <c r="K2351" s="221">
        <v>0.8</v>
      </c>
      <c r="L2351" s="83" t="s">
        <v>129</v>
      </c>
      <c r="M2351" s="188">
        <v>0</v>
      </c>
      <c r="N2351" s="83" t="s">
        <v>731</v>
      </c>
      <c r="O2351" s="189"/>
      <c r="P2351" s="83">
        <v>5</v>
      </c>
      <c r="Q2351" s="87" t="s">
        <v>198</v>
      </c>
      <c r="R2351" s="83"/>
      <c r="S2351" s="83"/>
      <c r="T2351" s="83">
        <v>213334</v>
      </c>
      <c r="U2351" s="83" t="s">
        <v>171</v>
      </c>
      <c r="V2351" s="83"/>
      <c r="W2351" s="171">
        <v>44074</v>
      </c>
      <c r="X2351" s="172" t="e">
        <f>+CONCATENATE(TEXT(#REF!,"yyyy"),"-",TEXT(#REF!,"mm"))</f>
        <v>#REF!</v>
      </c>
      <c r="Y2351" s="173" t="str">
        <f t="shared" si="372"/>
        <v>5</v>
      </c>
      <c r="Z2351" s="172" t="str">
        <f t="shared" si="373"/>
        <v>2020-07</v>
      </c>
      <c r="AA2351" s="170" t="e">
        <f>+VLOOKUP(Z2351,#REF!,2,FALSE)/VLOOKUP(X2351,#REF!,2,FALSE)</f>
        <v>#REF!</v>
      </c>
      <c r="AB2351" s="174" t="e">
        <f t="shared" si="368"/>
        <v>#REF!</v>
      </c>
      <c r="AC2351" s="174" t="e">
        <f t="shared" si="369"/>
        <v>#REF!</v>
      </c>
      <c r="AD2351" s="175" t="e">
        <f>+#REF!+365*Y2351</f>
        <v>#REF!</v>
      </c>
      <c r="AE2351" s="176" t="e">
        <f t="shared" si="374"/>
        <v>#REF!</v>
      </c>
      <c r="AF2351" s="170" t="e">
        <f>+VLOOKUP(CONCATENATE(TEXT(W2351,"yyyy"),"-",TEXT(W2351,"mm")),#REF!,2,0)</f>
        <v>#REF!</v>
      </c>
      <c r="AG2351" s="177" t="e">
        <f>+(AC2351*(1+'INFLAC PROYECTADA'!$B$8)^(AE2351))/((1+DEMANDADO!AF2351)^(AE2351))</f>
        <v>#REF!</v>
      </c>
      <c r="AH2351" s="169">
        <f>(0.2*VLOOKUP(D2351,'%.'!$A$1:$B$4,2,FALSE))+(0.35*VLOOKUP(E2351,'%.'!$A$1:$B$4,2,FALSE))+(0.1*VLOOKUP(F2351,'%.'!$A$1:$B$4,2,FALSE))+(0.35*VLOOKUP(G2351,'%.'!$A$1:$B$4,2,FALSE))</f>
        <v>0.5</v>
      </c>
      <c r="AI2351" s="128" t="str">
        <f t="shared" si="375"/>
        <v>MEDIA</v>
      </c>
      <c r="AJ2351" s="128" t="str">
        <f t="shared" si="376"/>
        <v>Cuentas de Orden</v>
      </c>
      <c r="AK2351" s="178" t="e">
        <f t="shared" si="377"/>
        <v>#REF!</v>
      </c>
    </row>
    <row r="2352" spans="1:37" ht="30" customHeight="1" x14ac:dyDescent="0.25">
      <c r="A2352" s="115">
        <v>2351</v>
      </c>
      <c r="B2352" s="83" t="s">
        <v>1677</v>
      </c>
      <c r="C2352" s="126" t="s">
        <v>5060</v>
      </c>
      <c r="D2352" s="83" t="s">
        <v>0</v>
      </c>
      <c r="E2352" s="83" t="s">
        <v>0</v>
      </c>
      <c r="F2352" s="83" t="s">
        <v>0</v>
      </c>
      <c r="G2352" s="124" t="s">
        <v>0</v>
      </c>
      <c r="H2352" s="169">
        <f t="shared" si="370"/>
        <v>1</v>
      </c>
      <c r="I2352" s="170" t="str">
        <f t="shared" si="371"/>
        <v>ALTA</v>
      </c>
      <c r="J2352" s="292">
        <v>66615635</v>
      </c>
      <c r="K2352" s="221">
        <v>0.7</v>
      </c>
      <c r="L2352" s="83" t="s">
        <v>129</v>
      </c>
      <c r="M2352" s="188">
        <v>0</v>
      </c>
      <c r="N2352" s="83" t="s">
        <v>731</v>
      </c>
      <c r="O2352" s="189"/>
      <c r="P2352" s="83">
        <v>5</v>
      </c>
      <c r="Q2352" s="87" t="s">
        <v>198</v>
      </c>
      <c r="R2352" s="83"/>
      <c r="S2352" s="83"/>
      <c r="T2352" s="83">
        <v>213334</v>
      </c>
      <c r="U2352" s="83" t="s">
        <v>171</v>
      </c>
      <c r="V2352" s="83" t="s">
        <v>1214</v>
      </c>
      <c r="W2352" s="171">
        <v>44074</v>
      </c>
      <c r="X2352" s="172" t="e">
        <f>+CONCATENATE(TEXT(#REF!,"yyyy"),"-",TEXT(#REF!,"mm"))</f>
        <v>#REF!</v>
      </c>
      <c r="Y2352" s="173" t="str">
        <f t="shared" si="372"/>
        <v>5</v>
      </c>
      <c r="Z2352" s="172" t="str">
        <f t="shared" si="373"/>
        <v>2020-07</v>
      </c>
      <c r="AA2352" s="170" t="e">
        <f>+VLOOKUP(Z2352,#REF!,2,FALSE)/VLOOKUP(X2352,#REF!,2,FALSE)</f>
        <v>#REF!</v>
      </c>
      <c r="AB2352" s="174" t="e">
        <f t="shared" si="368"/>
        <v>#REF!</v>
      </c>
      <c r="AC2352" s="174" t="e">
        <f t="shared" si="369"/>
        <v>#REF!</v>
      </c>
      <c r="AD2352" s="175" t="e">
        <f>+#REF!+365*Y2352</f>
        <v>#REF!</v>
      </c>
      <c r="AE2352" s="176" t="e">
        <f t="shared" si="374"/>
        <v>#REF!</v>
      </c>
      <c r="AF2352" s="170" t="e">
        <f>+VLOOKUP(CONCATENATE(TEXT(W2352,"yyyy"),"-",TEXT(W2352,"mm")),#REF!,2,0)</f>
        <v>#REF!</v>
      </c>
      <c r="AG2352" s="177" t="e">
        <f>+(AC2352*(1+'INFLAC PROYECTADA'!$B$8)^(AE2352))/((1+DEMANDADO!AF2352)^(AE2352))</f>
        <v>#REF!</v>
      </c>
      <c r="AH2352" s="169">
        <f>(0.2*VLOOKUP(D2352,'%.'!$A$1:$B$4,2,FALSE))+(0.35*VLOOKUP(E2352,'%.'!$A$1:$B$4,2,FALSE))+(0.1*VLOOKUP(F2352,'%.'!$A$1:$B$4,2,FALSE))+(0.35*VLOOKUP(G2352,'%.'!$A$1:$B$4,2,FALSE))</f>
        <v>1</v>
      </c>
      <c r="AI2352" s="128" t="str">
        <f t="shared" si="375"/>
        <v>ALTA</v>
      </c>
      <c r="AJ2352" s="128" t="str">
        <f t="shared" si="376"/>
        <v>Provisión contable</v>
      </c>
      <c r="AK2352" s="178" t="e">
        <f t="shared" si="377"/>
        <v>#REF!</v>
      </c>
    </row>
    <row r="2353" spans="1:37" ht="30" customHeight="1" x14ac:dyDescent="0.25">
      <c r="A2353" s="115">
        <v>2352</v>
      </c>
      <c r="B2353" s="83" t="s">
        <v>5061</v>
      </c>
      <c r="C2353" s="126" t="s">
        <v>5062</v>
      </c>
      <c r="D2353" s="83" t="s">
        <v>0</v>
      </c>
      <c r="E2353" s="83" t="s">
        <v>0</v>
      </c>
      <c r="F2353" s="83" t="s">
        <v>0</v>
      </c>
      <c r="G2353" s="124" t="s">
        <v>0</v>
      </c>
      <c r="H2353" s="169">
        <f t="shared" si="370"/>
        <v>1</v>
      </c>
      <c r="I2353" s="170" t="str">
        <f t="shared" si="371"/>
        <v>ALTA</v>
      </c>
      <c r="J2353" s="292">
        <v>43267943</v>
      </c>
      <c r="K2353" s="221">
        <v>0.7</v>
      </c>
      <c r="L2353" s="83" t="s">
        <v>129</v>
      </c>
      <c r="M2353" s="188">
        <v>0</v>
      </c>
      <c r="N2353" s="83" t="s">
        <v>731</v>
      </c>
      <c r="O2353" s="189"/>
      <c r="P2353" s="83">
        <v>5</v>
      </c>
      <c r="Q2353" s="87" t="s">
        <v>198</v>
      </c>
      <c r="R2353" s="83"/>
      <c r="S2353" s="83"/>
      <c r="T2353" s="83">
        <v>213334</v>
      </c>
      <c r="U2353" s="83" t="s">
        <v>171</v>
      </c>
      <c r="V2353" s="83" t="s">
        <v>1214</v>
      </c>
      <c r="W2353" s="171">
        <v>44074</v>
      </c>
      <c r="X2353" s="172" t="e">
        <f>+CONCATENATE(TEXT(#REF!,"yyyy"),"-",TEXT(#REF!,"mm"))</f>
        <v>#REF!</v>
      </c>
      <c r="Y2353" s="173" t="str">
        <f t="shared" si="372"/>
        <v>5</v>
      </c>
      <c r="Z2353" s="172" t="str">
        <f t="shared" si="373"/>
        <v>2020-07</v>
      </c>
      <c r="AA2353" s="170" t="e">
        <f>+VLOOKUP(Z2353,#REF!,2,FALSE)/VLOOKUP(X2353,#REF!,2,FALSE)</f>
        <v>#REF!</v>
      </c>
      <c r="AB2353" s="174" t="e">
        <f t="shared" si="368"/>
        <v>#REF!</v>
      </c>
      <c r="AC2353" s="174" t="e">
        <f t="shared" si="369"/>
        <v>#REF!</v>
      </c>
      <c r="AD2353" s="175" t="e">
        <f>+#REF!+365*Y2353</f>
        <v>#REF!</v>
      </c>
      <c r="AE2353" s="176" t="e">
        <f t="shared" si="374"/>
        <v>#REF!</v>
      </c>
      <c r="AF2353" s="170" t="e">
        <f>+VLOOKUP(CONCATENATE(TEXT(W2353,"yyyy"),"-",TEXT(W2353,"mm")),#REF!,2,0)</f>
        <v>#REF!</v>
      </c>
      <c r="AG2353" s="177" t="e">
        <f>+(AC2353*(1+'INFLAC PROYECTADA'!$B$8)^(AE2353))/((1+DEMANDADO!AF2353)^(AE2353))</f>
        <v>#REF!</v>
      </c>
      <c r="AH2353" s="169">
        <f>(0.2*VLOOKUP(D2353,'%.'!$A$1:$B$4,2,FALSE))+(0.35*VLOOKUP(E2353,'%.'!$A$1:$B$4,2,FALSE))+(0.1*VLOOKUP(F2353,'%.'!$A$1:$B$4,2,FALSE))+(0.35*VLOOKUP(G2353,'%.'!$A$1:$B$4,2,FALSE))</f>
        <v>1</v>
      </c>
      <c r="AI2353" s="128" t="str">
        <f t="shared" si="375"/>
        <v>ALTA</v>
      </c>
      <c r="AJ2353" s="128" t="str">
        <f t="shared" si="376"/>
        <v>Provisión contable</v>
      </c>
      <c r="AK2353" s="178" t="e">
        <f t="shared" si="377"/>
        <v>#REF!</v>
      </c>
    </row>
    <row r="2354" spans="1:37" ht="30" customHeight="1" x14ac:dyDescent="0.25">
      <c r="A2354" s="115">
        <v>2353</v>
      </c>
      <c r="B2354" s="83" t="s">
        <v>1677</v>
      </c>
      <c r="C2354" s="126" t="s">
        <v>5063</v>
      </c>
      <c r="D2354" s="83" t="s">
        <v>0</v>
      </c>
      <c r="E2354" s="83" t="s">
        <v>0</v>
      </c>
      <c r="F2354" s="83" t="s">
        <v>0</v>
      </c>
      <c r="G2354" s="124" t="s">
        <v>0</v>
      </c>
      <c r="H2354" s="169">
        <f t="shared" si="370"/>
        <v>1</v>
      </c>
      <c r="I2354" s="170" t="str">
        <f t="shared" si="371"/>
        <v>ALTA</v>
      </c>
      <c r="J2354" s="292">
        <v>32430070</v>
      </c>
      <c r="K2354" s="221">
        <v>0.7</v>
      </c>
      <c r="L2354" s="83" t="s">
        <v>129</v>
      </c>
      <c r="M2354" s="188">
        <v>0</v>
      </c>
      <c r="N2354" s="83" t="s">
        <v>731</v>
      </c>
      <c r="O2354" s="189"/>
      <c r="P2354" s="83">
        <v>5</v>
      </c>
      <c r="Q2354" s="87" t="s">
        <v>198</v>
      </c>
      <c r="R2354" s="83"/>
      <c r="S2354" s="83"/>
      <c r="T2354" s="83">
        <v>213334</v>
      </c>
      <c r="U2354" s="83" t="s">
        <v>171</v>
      </c>
      <c r="V2354" s="83" t="s">
        <v>1214</v>
      </c>
      <c r="W2354" s="171">
        <v>44074</v>
      </c>
      <c r="X2354" s="172" t="e">
        <f>+CONCATENATE(TEXT(#REF!,"yyyy"),"-",TEXT(#REF!,"mm"))</f>
        <v>#REF!</v>
      </c>
      <c r="Y2354" s="173" t="str">
        <f t="shared" si="372"/>
        <v>5</v>
      </c>
      <c r="Z2354" s="172" t="str">
        <f t="shared" si="373"/>
        <v>2020-07</v>
      </c>
      <c r="AA2354" s="170" t="e">
        <f>+VLOOKUP(Z2354,#REF!,2,FALSE)/VLOOKUP(X2354,#REF!,2,FALSE)</f>
        <v>#REF!</v>
      </c>
      <c r="AB2354" s="174" t="e">
        <f t="shared" si="368"/>
        <v>#REF!</v>
      </c>
      <c r="AC2354" s="174" t="e">
        <f t="shared" si="369"/>
        <v>#REF!</v>
      </c>
      <c r="AD2354" s="175" t="e">
        <f>+#REF!+365*Y2354</f>
        <v>#REF!</v>
      </c>
      <c r="AE2354" s="176" t="e">
        <f t="shared" si="374"/>
        <v>#REF!</v>
      </c>
      <c r="AF2354" s="170" t="e">
        <f>+VLOOKUP(CONCATENATE(TEXT(W2354,"yyyy"),"-",TEXT(W2354,"mm")),#REF!,2,0)</f>
        <v>#REF!</v>
      </c>
      <c r="AG2354" s="177" t="e">
        <f>+(AC2354*(1+'INFLAC PROYECTADA'!$B$8)^(AE2354))/((1+DEMANDADO!AF2354)^(AE2354))</f>
        <v>#REF!</v>
      </c>
      <c r="AH2354" s="169">
        <f>(0.2*VLOOKUP(D2354,'%.'!$A$1:$B$4,2,FALSE))+(0.35*VLOOKUP(E2354,'%.'!$A$1:$B$4,2,FALSE))+(0.1*VLOOKUP(F2354,'%.'!$A$1:$B$4,2,FALSE))+(0.35*VLOOKUP(G2354,'%.'!$A$1:$B$4,2,FALSE))</f>
        <v>1</v>
      </c>
      <c r="AI2354" s="128" t="str">
        <f t="shared" si="375"/>
        <v>ALTA</v>
      </c>
      <c r="AJ2354" s="128" t="str">
        <f t="shared" si="376"/>
        <v>Provisión contable</v>
      </c>
      <c r="AK2354" s="178" t="e">
        <f t="shared" si="377"/>
        <v>#REF!</v>
      </c>
    </row>
    <row r="2355" spans="1:37" ht="30" customHeight="1" x14ac:dyDescent="0.25">
      <c r="A2355" s="115">
        <v>2354</v>
      </c>
      <c r="B2355" s="83" t="s">
        <v>5064</v>
      </c>
      <c r="C2355" s="126" t="s">
        <v>5065</v>
      </c>
      <c r="D2355" s="83" t="s">
        <v>48</v>
      </c>
      <c r="E2355" s="83" t="s">
        <v>48</v>
      </c>
      <c r="F2355" s="83" t="s">
        <v>48</v>
      </c>
      <c r="G2355" s="124" t="s">
        <v>48</v>
      </c>
      <c r="H2355" s="169">
        <f t="shared" si="370"/>
        <v>0.5</v>
      </c>
      <c r="I2355" s="170" t="str">
        <f t="shared" si="371"/>
        <v>MEDIA</v>
      </c>
      <c r="J2355" s="292">
        <v>21150384</v>
      </c>
      <c r="K2355" s="221">
        <v>0.6</v>
      </c>
      <c r="L2355" s="83" t="s">
        <v>128</v>
      </c>
      <c r="M2355" s="188">
        <v>0</v>
      </c>
      <c r="N2355" s="83" t="s">
        <v>731</v>
      </c>
      <c r="O2355" s="189"/>
      <c r="P2355" s="83">
        <v>5</v>
      </c>
      <c r="Q2355" s="87" t="s">
        <v>198</v>
      </c>
      <c r="R2355" s="83"/>
      <c r="S2355" s="83"/>
      <c r="T2355" s="83">
        <v>213334</v>
      </c>
      <c r="U2355" s="83" t="s">
        <v>171</v>
      </c>
      <c r="V2355" s="83"/>
      <c r="W2355" s="171">
        <v>44074</v>
      </c>
      <c r="X2355" s="172" t="e">
        <f>+CONCATENATE(TEXT(#REF!,"yyyy"),"-",TEXT(#REF!,"mm"))</f>
        <v>#REF!</v>
      </c>
      <c r="Y2355" s="173" t="str">
        <f t="shared" si="372"/>
        <v>5</v>
      </c>
      <c r="Z2355" s="172" t="str">
        <f t="shared" si="373"/>
        <v>2020-07</v>
      </c>
      <c r="AA2355" s="170" t="e">
        <f>+VLOOKUP(Z2355,#REF!,2,FALSE)/VLOOKUP(X2355,#REF!,2,FALSE)</f>
        <v>#REF!</v>
      </c>
      <c r="AB2355" s="174" t="e">
        <f t="shared" si="368"/>
        <v>#REF!</v>
      </c>
      <c r="AC2355" s="174" t="e">
        <f t="shared" si="369"/>
        <v>#REF!</v>
      </c>
      <c r="AD2355" s="175" t="e">
        <f>+#REF!+365*Y2355</f>
        <v>#REF!</v>
      </c>
      <c r="AE2355" s="176" t="e">
        <f t="shared" si="374"/>
        <v>#REF!</v>
      </c>
      <c r="AF2355" s="170" t="e">
        <f>+VLOOKUP(CONCATENATE(TEXT(W2355,"yyyy"),"-",TEXT(W2355,"mm")),#REF!,2,0)</f>
        <v>#REF!</v>
      </c>
      <c r="AG2355" s="177" t="e">
        <f>+(AC2355*(1+'INFLAC PROYECTADA'!$B$8)^(AE2355))/((1+DEMANDADO!AF2355)^(AE2355))</f>
        <v>#REF!</v>
      </c>
      <c r="AH2355" s="169">
        <f>(0.2*VLOOKUP(D2355,'%.'!$A$1:$B$4,2,FALSE))+(0.35*VLOOKUP(E2355,'%.'!$A$1:$B$4,2,FALSE))+(0.1*VLOOKUP(F2355,'%.'!$A$1:$B$4,2,FALSE))+(0.35*VLOOKUP(G2355,'%.'!$A$1:$B$4,2,FALSE))</f>
        <v>0.5</v>
      </c>
      <c r="AI2355" s="128" t="str">
        <f t="shared" si="375"/>
        <v>MEDIA</v>
      </c>
      <c r="AJ2355" s="128" t="str">
        <f t="shared" si="376"/>
        <v>Cuentas de Orden</v>
      </c>
      <c r="AK2355" s="178" t="e">
        <f t="shared" si="377"/>
        <v>#REF!</v>
      </c>
    </row>
    <row r="2356" spans="1:37" ht="30" customHeight="1" x14ac:dyDescent="0.25">
      <c r="A2356" s="115">
        <v>2355</v>
      </c>
      <c r="B2356" s="83" t="s">
        <v>1412</v>
      </c>
      <c r="C2356" s="126" t="s">
        <v>5066</v>
      </c>
      <c r="D2356" s="83" t="s">
        <v>0</v>
      </c>
      <c r="E2356" s="83" t="s">
        <v>0</v>
      </c>
      <c r="F2356" s="83" t="s">
        <v>0</v>
      </c>
      <c r="G2356" s="124" t="s">
        <v>0</v>
      </c>
      <c r="H2356" s="169">
        <f t="shared" si="370"/>
        <v>1</v>
      </c>
      <c r="I2356" s="170" t="str">
        <f t="shared" si="371"/>
        <v>ALTA</v>
      </c>
      <c r="J2356" s="292">
        <v>37992492</v>
      </c>
      <c r="K2356" s="221">
        <v>0.6</v>
      </c>
      <c r="L2356" s="83" t="s">
        <v>128</v>
      </c>
      <c r="M2356" s="188">
        <v>0</v>
      </c>
      <c r="N2356" s="83" t="s">
        <v>731</v>
      </c>
      <c r="O2356" s="189"/>
      <c r="P2356" s="83">
        <v>5</v>
      </c>
      <c r="Q2356" s="87" t="s">
        <v>198</v>
      </c>
      <c r="R2356" s="83"/>
      <c r="S2356" s="83"/>
      <c r="T2356" s="83">
        <v>213334</v>
      </c>
      <c r="U2356" s="83" t="s">
        <v>171</v>
      </c>
      <c r="V2356" s="83" t="s">
        <v>1214</v>
      </c>
      <c r="W2356" s="171">
        <v>44074</v>
      </c>
      <c r="X2356" s="172" t="e">
        <f>+CONCATENATE(TEXT(#REF!,"yyyy"),"-",TEXT(#REF!,"mm"))</f>
        <v>#REF!</v>
      </c>
      <c r="Y2356" s="173" t="str">
        <f t="shared" si="372"/>
        <v>5</v>
      </c>
      <c r="Z2356" s="172" t="str">
        <f t="shared" si="373"/>
        <v>2020-07</v>
      </c>
      <c r="AA2356" s="170" t="e">
        <f>+VLOOKUP(Z2356,#REF!,2,FALSE)/VLOOKUP(X2356,#REF!,2,FALSE)</f>
        <v>#REF!</v>
      </c>
      <c r="AB2356" s="174" t="e">
        <f t="shared" si="368"/>
        <v>#REF!</v>
      </c>
      <c r="AC2356" s="174" t="e">
        <f t="shared" si="369"/>
        <v>#REF!</v>
      </c>
      <c r="AD2356" s="175" t="e">
        <f>+#REF!+365*Y2356</f>
        <v>#REF!</v>
      </c>
      <c r="AE2356" s="176" t="e">
        <f t="shared" si="374"/>
        <v>#REF!</v>
      </c>
      <c r="AF2356" s="170" t="e">
        <f>+VLOOKUP(CONCATENATE(TEXT(W2356,"yyyy"),"-",TEXT(W2356,"mm")),#REF!,2,0)</f>
        <v>#REF!</v>
      </c>
      <c r="AG2356" s="177" t="e">
        <f>+(AC2356*(1+'INFLAC PROYECTADA'!$B$8)^(AE2356))/((1+DEMANDADO!AF2356)^(AE2356))</f>
        <v>#REF!</v>
      </c>
      <c r="AH2356" s="169">
        <f>(0.2*VLOOKUP(D2356,'%.'!$A$1:$B$4,2,FALSE))+(0.35*VLOOKUP(E2356,'%.'!$A$1:$B$4,2,FALSE))+(0.1*VLOOKUP(F2356,'%.'!$A$1:$B$4,2,FALSE))+(0.35*VLOOKUP(G2356,'%.'!$A$1:$B$4,2,FALSE))</f>
        <v>1</v>
      </c>
      <c r="AI2356" s="128" t="str">
        <f t="shared" si="375"/>
        <v>ALTA</v>
      </c>
      <c r="AJ2356" s="128" t="str">
        <f t="shared" si="376"/>
        <v>Provisión contable</v>
      </c>
      <c r="AK2356" s="178" t="e">
        <f t="shared" si="377"/>
        <v>#REF!</v>
      </c>
    </row>
    <row r="2357" spans="1:37" ht="30" customHeight="1" x14ac:dyDescent="0.25">
      <c r="A2357" s="115">
        <v>2356</v>
      </c>
      <c r="B2357" s="83" t="s">
        <v>5064</v>
      </c>
      <c r="C2357" s="126" t="s">
        <v>5067</v>
      </c>
      <c r="D2357" s="83" t="s">
        <v>48</v>
      </c>
      <c r="E2357" s="83" t="s">
        <v>48</v>
      </c>
      <c r="F2357" s="83" t="s">
        <v>48</v>
      </c>
      <c r="G2357" s="124" t="s">
        <v>48</v>
      </c>
      <c r="H2357" s="169">
        <f t="shared" si="370"/>
        <v>0.5</v>
      </c>
      <c r="I2357" s="170" t="str">
        <f t="shared" si="371"/>
        <v>MEDIA</v>
      </c>
      <c r="J2357" s="292">
        <v>28979580</v>
      </c>
      <c r="K2357" s="221">
        <v>0.6</v>
      </c>
      <c r="L2357" s="83" t="s">
        <v>128</v>
      </c>
      <c r="M2357" s="188">
        <v>0</v>
      </c>
      <c r="N2357" s="83" t="s">
        <v>731</v>
      </c>
      <c r="O2357" s="189"/>
      <c r="P2357" s="83">
        <v>5</v>
      </c>
      <c r="Q2357" s="87" t="s">
        <v>198</v>
      </c>
      <c r="R2357" s="83"/>
      <c r="S2357" s="83"/>
      <c r="T2357" s="83">
        <v>213334</v>
      </c>
      <c r="U2357" s="83" t="s">
        <v>171</v>
      </c>
      <c r="V2357" s="83"/>
      <c r="W2357" s="171">
        <v>44074</v>
      </c>
      <c r="X2357" s="172" t="e">
        <f>+CONCATENATE(TEXT(#REF!,"yyyy"),"-",TEXT(#REF!,"mm"))</f>
        <v>#REF!</v>
      </c>
      <c r="Y2357" s="173" t="str">
        <f t="shared" si="372"/>
        <v>5</v>
      </c>
      <c r="Z2357" s="172" t="str">
        <f t="shared" si="373"/>
        <v>2020-07</v>
      </c>
      <c r="AA2357" s="170" t="e">
        <f>+VLOOKUP(Z2357,#REF!,2,FALSE)/VLOOKUP(X2357,#REF!,2,FALSE)</f>
        <v>#REF!</v>
      </c>
      <c r="AB2357" s="174" t="e">
        <f t="shared" ref="AB2357:AB2420" si="378">+AA2357*J2357</f>
        <v>#REF!</v>
      </c>
      <c r="AC2357" s="174" t="e">
        <f t="shared" ref="AC2357:AC2420" si="379">+AB2357*K2357</f>
        <v>#REF!</v>
      </c>
      <c r="AD2357" s="175" t="e">
        <f>+#REF!+365*Y2357</f>
        <v>#REF!</v>
      </c>
      <c r="AE2357" s="176" t="e">
        <f t="shared" si="374"/>
        <v>#REF!</v>
      </c>
      <c r="AF2357" s="170" t="e">
        <f>+VLOOKUP(CONCATENATE(TEXT(W2357,"yyyy"),"-",TEXT(W2357,"mm")),#REF!,2,0)</f>
        <v>#REF!</v>
      </c>
      <c r="AG2357" s="177" t="e">
        <f>+(AC2357*(1+'INFLAC PROYECTADA'!$B$8)^(AE2357))/((1+DEMANDADO!AF2357)^(AE2357))</f>
        <v>#REF!</v>
      </c>
      <c r="AH2357" s="169">
        <f>(0.2*VLOOKUP(D2357,'%.'!$A$1:$B$4,2,FALSE))+(0.35*VLOOKUP(E2357,'%.'!$A$1:$B$4,2,FALSE))+(0.1*VLOOKUP(F2357,'%.'!$A$1:$B$4,2,FALSE))+(0.35*VLOOKUP(G2357,'%.'!$A$1:$B$4,2,FALSE))</f>
        <v>0.5</v>
      </c>
      <c r="AI2357" s="128" t="str">
        <f t="shared" si="375"/>
        <v>MEDIA</v>
      </c>
      <c r="AJ2357" s="128" t="str">
        <f t="shared" si="376"/>
        <v>Cuentas de Orden</v>
      </c>
      <c r="AK2357" s="178" t="e">
        <f t="shared" si="377"/>
        <v>#REF!</v>
      </c>
    </row>
    <row r="2358" spans="1:37" ht="30" customHeight="1" x14ac:dyDescent="0.25">
      <c r="A2358" s="115">
        <v>2357</v>
      </c>
      <c r="B2358" s="83" t="s">
        <v>1677</v>
      </c>
      <c r="C2358" s="126" t="s">
        <v>5068</v>
      </c>
      <c r="D2358" s="83" t="s">
        <v>0</v>
      </c>
      <c r="E2358" s="83" t="s">
        <v>0</v>
      </c>
      <c r="F2358" s="83" t="s">
        <v>0</v>
      </c>
      <c r="G2358" s="124" t="s">
        <v>0</v>
      </c>
      <c r="H2358" s="169">
        <f t="shared" si="370"/>
        <v>1</v>
      </c>
      <c r="I2358" s="170" t="str">
        <f t="shared" si="371"/>
        <v>ALTA</v>
      </c>
      <c r="J2358" s="292">
        <v>61827902</v>
      </c>
      <c r="K2358" s="221">
        <v>0.6</v>
      </c>
      <c r="L2358" s="83" t="s">
        <v>128</v>
      </c>
      <c r="M2358" s="188">
        <v>0</v>
      </c>
      <c r="N2358" s="83" t="s">
        <v>731</v>
      </c>
      <c r="O2358" s="189"/>
      <c r="P2358" s="83">
        <v>5</v>
      </c>
      <c r="Q2358" s="87" t="s">
        <v>198</v>
      </c>
      <c r="R2358" s="83"/>
      <c r="S2358" s="83"/>
      <c r="T2358" s="83">
        <v>213334</v>
      </c>
      <c r="U2358" s="83" t="s">
        <v>171</v>
      </c>
      <c r="V2358" s="83" t="s">
        <v>1214</v>
      </c>
      <c r="W2358" s="171">
        <v>44074</v>
      </c>
      <c r="X2358" s="172" t="e">
        <f>+CONCATENATE(TEXT(#REF!,"yyyy"),"-",TEXT(#REF!,"mm"))</f>
        <v>#REF!</v>
      </c>
      <c r="Y2358" s="173" t="str">
        <f t="shared" si="372"/>
        <v>5</v>
      </c>
      <c r="Z2358" s="172" t="str">
        <f t="shared" si="373"/>
        <v>2020-07</v>
      </c>
      <c r="AA2358" s="170" t="e">
        <f>+VLOOKUP(Z2358,#REF!,2,FALSE)/VLOOKUP(X2358,#REF!,2,FALSE)</f>
        <v>#REF!</v>
      </c>
      <c r="AB2358" s="174" t="e">
        <f t="shared" si="378"/>
        <v>#REF!</v>
      </c>
      <c r="AC2358" s="174" t="e">
        <f t="shared" si="379"/>
        <v>#REF!</v>
      </c>
      <c r="AD2358" s="175" t="e">
        <f>+#REF!+365*Y2358</f>
        <v>#REF!</v>
      </c>
      <c r="AE2358" s="176" t="e">
        <f t="shared" si="374"/>
        <v>#REF!</v>
      </c>
      <c r="AF2358" s="170" t="e">
        <f>+VLOOKUP(CONCATENATE(TEXT(W2358,"yyyy"),"-",TEXT(W2358,"mm")),#REF!,2,0)</f>
        <v>#REF!</v>
      </c>
      <c r="AG2358" s="177" t="e">
        <f>+(AC2358*(1+'INFLAC PROYECTADA'!$B$8)^(AE2358))/((1+DEMANDADO!AF2358)^(AE2358))</f>
        <v>#REF!</v>
      </c>
      <c r="AH2358" s="169">
        <f>(0.2*VLOOKUP(D2358,'%.'!$A$1:$B$4,2,FALSE))+(0.35*VLOOKUP(E2358,'%.'!$A$1:$B$4,2,FALSE))+(0.1*VLOOKUP(F2358,'%.'!$A$1:$B$4,2,FALSE))+(0.35*VLOOKUP(G2358,'%.'!$A$1:$B$4,2,FALSE))</f>
        <v>1</v>
      </c>
      <c r="AI2358" s="128" t="str">
        <f t="shared" si="375"/>
        <v>ALTA</v>
      </c>
      <c r="AJ2358" s="128" t="str">
        <f t="shared" si="376"/>
        <v>Provisión contable</v>
      </c>
      <c r="AK2358" s="178" t="e">
        <f t="shared" si="377"/>
        <v>#REF!</v>
      </c>
    </row>
    <row r="2359" spans="1:37" ht="30" customHeight="1" x14ac:dyDescent="0.25">
      <c r="A2359" s="115">
        <v>2358</v>
      </c>
      <c r="B2359" s="83" t="s">
        <v>1409</v>
      </c>
      <c r="C2359" s="126" t="s">
        <v>5069</v>
      </c>
      <c r="D2359" s="83" t="s">
        <v>0</v>
      </c>
      <c r="E2359" s="83" t="s">
        <v>0</v>
      </c>
      <c r="F2359" s="83" t="s">
        <v>0</v>
      </c>
      <c r="G2359" s="124" t="s">
        <v>0</v>
      </c>
      <c r="H2359" s="169">
        <f t="shared" si="370"/>
        <v>1</v>
      </c>
      <c r="I2359" s="170" t="str">
        <f t="shared" si="371"/>
        <v>ALTA</v>
      </c>
      <c r="J2359" s="292">
        <v>61827902</v>
      </c>
      <c r="K2359" s="221">
        <v>0.6</v>
      </c>
      <c r="L2359" s="83" t="s">
        <v>128</v>
      </c>
      <c r="M2359" s="188">
        <v>0</v>
      </c>
      <c r="N2359" s="83" t="s">
        <v>731</v>
      </c>
      <c r="O2359" s="189"/>
      <c r="P2359" s="83">
        <v>5</v>
      </c>
      <c r="Q2359" s="87" t="s">
        <v>198</v>
      </c>
      <c r="R2359" s="83"/>
      <c r="S2359" s="83"/>
      <c r="T2359" s="83">
        <v>213334</v>
      </c>
      <c r="U2359" s="83" t="s">
        <v>171</v>
      </c>
      <c r="V2359" s="83" t="s">
        <v>1214</v>
      </c>
      <c r="W2359" s="171">
        <v>44074</v>
      </c>
      <c r="X2359" s="172" t="e">
        <f>+CONCATENATE(TEXT(#REF!,"yyyy"),"-",TEXT(#REF!,"mm"))</f>
        <v>#REF!</v>
      </c>
      <c r="Y2359" s="173" t="str">
        <f t="shared" si="372"/>
        <v>5</v>
      </c>
      <c r="Z2359" s="172" t="str">
        <f t="shared" si="373"/>
        <v>2020-07</v>
      </c>
      <c r="AA2359" s="170" t="e">
        <f>+VLOOKUP(Z2359,#REF!,2,FALSE)/VLOOKUP(X2359,#REF!,2,FALSE)</f>
        <v>#REF!</v>
      </c>
      <c r="AB2359" s="174" t="e">
        <f t="shared" si="378"/>
        <v>#REF!</v>
      </c>
      <c r="AC2359" s="174" t="e">
        <f t="shared" si="379"/>
        <v>#REF!</v>
      </c>
      <c r="AD2359" s="175" t="e">
        <f>+#REF!+365*Y2359</f>
        <v>#REF!</v>
      </c>
      <c r="AE2359" s="176" t="e">
        <f t="shared" si="374"/>
        <v>#REF!</v>
      </c>
      <c r="AF2359" s="170" t="e">
        <f>+VLOOKUP(CONCATENATE(TEXT(W2359,"yyyy"),"-",TEXT(W2359,"mm")),#REF!,2,0)</f>
        <v>#REF!</v>
      </c>
      <c r="AG2359" s="177" t="e">
        <f>+(AC2359*(1+'INFLAC PROYECTADA'!$B$8)^(AE2359))/((1+DEMANDADO!AF2359)^(AE2359))</f>
        <v>#REF!</v>
      </c>
      <c r="AH2359" s="169">
        <f>(0.2*VLOOKUP(D2359,'%.'!$A$1:$B$4,2,FALSE))+(0.35*VLOOKUP(E2359,'%.'!$A$1:$B$4,2,FALSE))+(0.1*VLOOKUP(F2359,'%.'!$A$1:$B$4,2,FALSE))+(0.35*VLOOKUP(G2359,'%.'!$A$1:$B$4,2,FALSE))</f>
        <v>1</v>
      </c>
      <c r="AI2359" s="128" t="str">
        <f t="shared" si="375"/>
        <v>ALTA</v>
      </c>
      <c r="AJ2359" s="128" t="str">
        <f t="shared" si="376"/>
        <v>Provisión contable</v>
      </c>
      <c r="AK2359" s="178" t="e">
        <f t="shared" si="377"/>
        <v>#REF!</v>
      </c>
    </row>
    <row r="2360" spans="1:37" ht="30" customHeight="1" x14ac:dyDescent="0.25">
      <c r="A2360" s="115">
        <v>2359</v>
      </c>
      <c r="B2360" s="83" t="s">
        <v>1409</v>
      </c>
      <c r="C2360" s="126" t="s">
        <v>5070</v>
      </c>
      <c r="D2360" s="83" t="s">
        <v>0</v>
      </c>
      <c r="E2360" s="83" t="s">
        <v>0</v>
      </c>
      <c r="F2360" s="83" t="s">
        <v>0</v>
      </c>
      <c r="G2360" s="124" t="s">
        <v>0</v>
      </c>
      <c r="H2360" s="169">
        <f t="shared" si="370"/>
        <v>1</v>
      </c>
      <c r="I2360" s="170" t="str">
        <f t="shared" si="371"/>
        <v>ALTA</v>
      </c>
      <c r="J2360" s="292">
        <v>61827902</v>
      </c>
      <c r="K2360" s="221">
        <v>0.6</v>
      </c>
      <c r="L2360" s="83" t="s">
        <v>128</v>
      </c>
      <c r="M2360" s="188">
        <v>0</v>
      </c>
      <c r="N2360" s="83" t="s">
        <v>731</v>
      </c>
      <c r="O2360" s="189"/>
      <c r="P2360" s="83">
        <v>5</v>
      </c>
      <c r="Q2360" s="87" t="s">
        <v>198</v>
      </c>
      <c r="R2360" s="83"/>
      <c r="S2360" s="83"/>
      <c r="T2360" s="83">
        <v>213334</v>
      </c>
      <c r="U2360" s="83" t="s">
        <v>171</v>
      </c>
      <c r="V2360" s="83" t="s">
        <v>1214</v>
      </c>
      <c r="W2360" s="171">
        <v>44074</v>
      </c>
      <c r="X2360" s="172" t="e">
        <f>+CONCATENATE(TEXT(#REF!,"yyyy"),"-",TEXT(#REF!,"mm"))</f>
        <v>#REF!</v>
      </c>
      <c r="Y2360" s="173" t="str">
        <f t="shared" si="372"/>
        <v>5</v>
      </c>
      <c r="Z2360" s="172" t="str">
        <f t="shared" si="373"/>
        <v>2020-07</v>
      </c>
      <c r="AA2360" s="170" t="e">
        <f>+VLOOKUP(Z2360,#REF!,2,FALSE)/VLOOKUP(X2360,#REF!,2,FALSE)</f>
        <v>#REF!</v>
      </c>
      <c r="AB2360" s="174" t="e">
        <f t="shared" si="378"/>
        <v>#REF!</v>
      </c>
      <c r="AC2360" s="174" t="e">
        <f t="shared" si="379"/>
        <v>#REF!</v>
      </c>
      <c r="AD2360" s="175" t="e">
        <f>+#REF!+365*Y2360</f>
        <v>#REF!</v>
      </c>
      <c r="AE2360" s="176" t="e">
        <f t="shared" si="374"/>
        <v>#REF!</v>
      </c>
      <c r="AF2360" s="170" t="e">
        <f>+VLOOKUP(CONCATENATE(TEXT(W2360,"yyyy"),"-",TEXT(W2360,"mm")),#REF!,2,0)</f>
        <v>#REF!</v>
      </c>
      <c r="AG2360" s="177" t="e">
        <f>+(AC2360*(1+'INFLAC PROYECTADA'!$B$8)^(AE2360))/((1+DEMANDADO!AF2360)^(AE2360))</f>
        <v>#REF!</v>
      </c>
      <c r="AH2360" s="169">
        <f>(0.2*VLOOKUP(D2360,'%.'!$A$1:$B$4,2,FALSE))+(0.35*VLOOKUP(E2360,'%.'!$A$1:$B$4,2,FALSE))+(0.1*VLOOKUP(F2360,'%.'!$A$1:$B$4,2,FALSE))+(0.35*VLOOKUP(G2360,'%.'!$A$1:$B$4,2,FALSE))</f>
        <v>1</v>
      </c>
      <c r="AI2360" s="128" t="str">
        <f t="shared" si="375"/>
        <v>ALTA</v>
      </c>
      <c r="AJ2360" s="128" t="str">
        <f t="shared" si="376"/>
        <v>Provisión contable</v>
      </c>
      <c r="AK2360" s="178" t="e">
        <f t="shared" si="377"/>
        <v>#REF!</v>
      </c>
    </row>
    <row r="2361" spans="1:37" ht="30" customHeight="1" x14ac:dyDescent="0.25">
      <c r="A2361" s="115">
        <v>2360</v>
      </c>
      <c r="B2361" s="83" t="s">
        <v>1361</v>
      </c>
      <c r="C2361" s="126" t="s">
        <v>5071</v>
      </c>
      <c r="D2361" s="83" t="s">
        <v>0</v>
      </c>
      <c r="E2361" s="83" t="s">
        <v>0</v>
      </c>
      <c r="F2361" s="83" t="s">
        <v>0</v>
      </c>
      <c r="G2361" s="124" t="s">
        <v>0</v>
      </c>
      <c r="H2361" s="169">
        <f t="shared" si="370"/>
        <v>1</v>
      </c>
      <c r="I2361" s="170" t="str">
        <f t="shared" si="371"/>
        <v>ALTA</v>
      </c>
      <c r="J2361" s="292">
        <v>140018647</v>
      </c>
      <c r="K2361" s="221">
        <v>0.6</v>
      </c>
      <c r="L2361" s="83" t="s">
        <v>129</v>
      </c>
      <c r="M2361" s="188">
        <v>0</v>
      </c>
      <c r="N2361" s="83" t="s">
        <v>731</v>
      </c>
      <c r="O2361" s="189"/>
      <c r="P2361" s="83">
        <v>5</v>
      </c>
      <c r="Q2361" s="87" t="s">
        <v>198</v>
      </c>
      <c r="R2361" s="83"/>
      <c r="S2361" s="83"/>
      <c r="T2361" s="83">
        <v>213334</v>
      </c>
      <c r="U2361" s="83" t="s">
        <v>178</v>
      </c>
      <c r="V2361" s="83" t="s">
        <v>5072</v>
      </c>
      <c r="W2361" s="171">
        <v>44074</v>
      </c>
      <c r="X2361" s="172" t="e">
        <f>+CONCATENATE(TEXT(#REF!,"yyyy"),"-",TEXT(#REF!,"mm"))</f>
        <v>#REF!</v>
      </c>
      <c r="Y2361" s="173" t="str">
        <f t="shared" si="372"/>
        <v>5</v>
      </c>
      <c r="Z2361" s="172" t="str">
        <f t="shared" si="373"/>
        <v>2020-07</v>
      </c>
      <c r="AA2361" s="170" t="e">
        <f>+VLOOKUP(Z2361,#REF!,2,FALSE)/VLOOKUP(X2361,#REF!,2,FALSE)</f>
        <v>#REF!</v>
      </c>
      <c r="AB2361" s="174" t="e">
        <f t="shared" si="378"/>
        <v>#REF!</v>
      </c>
      <c r="AC2361" s="174" t="e">
        <f t="shared" si="379"/>
        <v>#REF!</v>
      </c>
      <c r="AD2361" s="175" t="e">
        <f>+#REF!+365*Y2361</f>
        <v>#REF!</v>
      </c>
      <c r="AE2361" s="176" t="e">
        <f t="shared" si="374"/>
        <v>#REF!</v>
      </c>
      <c r="AF2361" s="170" t="e">
        <f>+VLOOKUP(CONCATENATE(TEXT(W2361,"yyyy"),"-",TEXT(W2361,"mm")),#REF!,2,0)</f>
        <v>#REF!</v>
      </c>
      <c r="AG2361" s="177" t="e">
        <f>+(AC2361*(1+'INFLAC PROYECTADA'!$B$8)^(AE2361))/((1+DEMANDADO!AF2361)^(AE2361))</f>
        <v>#REF!</v>
      </c>
      <c r="AH2361" s="169">
        <f>(0.2*VLOOKUP(D2361,'%.'!$A$1:$B$4,2,FALSE))+(0.35*VLOOKUP(E2361,'%.'!$A$1:$B$4,2,FALSE))+(0.1*VLOOKUP(F2361,'%.'!$A$1:$B$4,2,FALSE))+(0.35*VLOOKUP(G2361,'%.'!$A$1:$B$4,2,FALSE))</f>
        <v>1</v>
      </c>
      <c r="AI2361" s="128" t="str">
        <f t="shared" si="375"/>
        <v>ALTA</v>
      </c>
      <c r="AJ2361" s="128" t="str">
        <f t="shared" si="376"/>
        <v>Provisión contable</v>
      </c>
      <c r="AK2361" s="178" t="e">
        <f t="shared" si="377"/>
        <v>#REF!</v>
      </c>
    </row>
    <row r="2362" spans="1:37" ht="30" customHeight="1" x14ac:dyDescent="0.25">
      <c r="A2362" s="115">
        <v>2361</v>
      </c>
      <c r="B2362" s="83" t="s">
        <v>5073</v>
      </c>
      <c r="C2362" s="126" t="s">
        <v>5074</v>
      </c>
      <c r="D2362" s="83" t="s">
        <v>48</v>
      </c>
      <c r="E2362" s="83" t="s">
        <v>48</v>
      </c>
      <c r="F2362" s="83" t="s">
        <v>0</v>
      </c>
      <c r="G2362" s="124" t="s">
        <v>48</v>
      </c>
      <c r="H2362" s="169">
        <f t="shared" si="370"/>
        <v>0.55000000000000004</v>
      </c>
      <c r="I2362" s="170" t="str">
        <f t="shared" si="371"/>
        <v>ALTA</v>
      </c>
      <c r="J2362" s="292">
        <v>1199351334</v>
      </c>
      <c r="K2362" s="221">
        <v>0.08</v>
      </c>
      <c r="L2362" s="83" t="s">
        <v>129</v>
      </c>
      <c r="M2362" s="188">
        <v>0</v>
      </c>
      <c r="N2362" s="83" t="s">
        <v>731</v>
      </c>
      <c r="O2362" s="189"/>
      <c r="P2362" s="83">
        <v>5</v>
      </c>
      <c r="Q2362" s="87" t="s">
        <v>198</v>
      </c>
      <c r="R2362" s="83"/>
      <c r="S2362" s="83"/>
      <c r="T2362" s="83">
        <v>213334</v>
      </c>
      <c r="U2362" s="83"/>
      <c r="V2362" s="83"/>
      <c r="W2362" s="171">
        <v>44074</v>
      </c>
      <c r="X2362" s="172" t="e">
        <f>+CONCATENATE(TEXT(#REF!,"yyyy"),"-",TEXT(#REF!,"mm"))</f>
        <v>#REF!</v>
      </c>
      <c r="Y2362" s="173" t="str">
        <f t="shared" si="372"/>
        <v>5</v>
      </c>
      <c r="Z2362" s="172" t="str">
        <f t="shared" si="373"/>
        <v>2020-07</v>
      </c>
      <c r="AA2362" s="170" t="e">
        <f>+VLOOKUP(Z2362,#REF!,2,FALSE)/VLOOKUP(X2362,#REF!,2,FALSE)</f>
        <v>#REF!</v>
      </c>
      <c r="AB2362" s="174" t="e">
        <f t="shared" si="378"/>
        <v>#REF!</v>
      </c>
      <c r="AC2362" s="174" t="e">
        <f t="shared" si="379"/>
        <v>#REF!</v>
      </c>
      <c r="AD2362" s="175" t="e">
        <f>+#REF!+365*Y2362</f>
        <v>#REF!</v>
      </c>
      <c r="AE2362" s="176" t="e">
        <f t="shared" si="374"/>
        <v>#REF!</v>
      </c>
      <c r="AF2362" s="170" t="e">
        <f>+VLOOKUP(CONCATENATE(TEXT(W2362,"yyyy"),"-",TEXT(W2362,"mm")),#REF!,2,0)</f>
        <v>#REF!</v>
      </c>
      <c r="AG2362" s="177" t="e">
        <f>+(AC2362*(1+'INFLAC PROYECTADA'!$B$8)^(AE2362))/((1+DEMANDADO!AF2362)^(AE2362))</f>
        <v>#REF!</v>
      </c>
      <c r="AH2362" s="169">
        <f>(0.2*VLOOKUP(D2362,'%.'!$A$1:$B$4,2,FALSE))+(0.35*VLOOKUP(E2362,'%.'!$A$1:$B$4,2,FALSE))+(0.1*VLOOKUP(F2362,'%.'!$A$1:$B$4,2,FALSE))+(0.35*VLOOKUP(G2362,'%.'!$A$1:$B$4,2,FALSE))</f>
        <v>0.55000000000000004</v>
      </c>
      <c r="AI2362" s="128" t="str">
        <f t="shared" si="375"/>
        <v>ALTA</v>
      </c>
      <c r="AJ2362" s="128" t="str">
        <f t="shared" si="376"/>
        <v>Provisión contable</v>
      </c>
      <c r="AK2362" s="178" t="e">
        <f t="shared" si="377"/>
        <v>#REF!</v>
      </c>
    </row>
    <row r="2363" spans="1:37" ht="30" customHeight="1" x14ac:dyDescent="0.25">
      <c r="A2363" s="115">
        <v>2362</v>
      </c>
      <c r="B2363" s="83" t="s">
        <v>688</v>
      </c>
      <c r="C2363" s="126" t="s">
        <v>5075</v>
      </c>
      <c r="D2363" s="83" t="s">
        <v>0</v>
      </c>
      <c r="E2363" s="83" t="s">
        <v>0</v>
      </c>
      <c r="F2363" s="83" t="s">
        <v>0</v>
      </c>
      <c r="G2363" s="124" t="s">
        <v>0</v>
      </c>
      <c r="H2363" s="169">
        <f t="shared" si="370"/>
        <v>1</v>
      </c>
      <c r="I2363" s="170" t="str">
        <f t="shared" si="371"/>
        <v>ALTA</v>
      </c>
      <c r="J2363" s="292">
        <v>71500834</v>
      </c>
      <c r="K2363" s="221">
        <v>0.7</v>
      </c>
      <c r="L2363" s="83" t="s">
        <v>129</v>
      </c>
      <c r="M2363" s="188">
        <v>0</v>
      </c>
      <c r="N2363" s="83" t="s">
        <v>731</v>
      </c>
      <c r="O2363" s="189"/>
      <c r="P2363" s="83">
        <v>6</v>
      </c>
      <c r="Q2363" s="87" t="s">
        <v>198</v>
      </c>
      <c r="R2363" s="83"/>
      <c r="S2363" s="83"/>
      <c r="T2363" s="83">
        <v>213334</v>
      </c>
      <c r="U2363" s="83"/>
      <c r="V2363" s="83"/>
      <c r="W2363" s="171">
        <v>44074</v>
      </c>
      <c r="X2363" s="172" t="e">
        <f>+CONCATENATE(TEXT(#REF!,"yyyy"),"-",TEXT(#REF!,"mm"))</f>
        <v>#REF!</v>
      </c>
      <c r="Y2363" s="173" t="str">
        <f t="shared" si="372"/>
        <v>6</v>
      </c>
      <c r="Z2363" s="172" t="str">
        <f t="shared" si="373"/>
        <v>2020-07</v>
      </c>
      <c r="AA2363" s="170" t="e">
        <f>+VLOOKUP(Z2363,#REF!,2,FALSE)/VLOOKUP(X2363,#REF!,2,FALSE)</f>
        <v>#REF!</v>
      </c>
      <c r="AB2363" s="174" t="e">
        <f t="shared" si="378"/>
        <v>#REF!</v>
      </c>
      <c r="AC2363" s="174" t="e">
        <f t="shared" si="379"/>
        <v>#REF!</v>
      </c>
      <c r="AD2363" s="175" t="e">
        <f>+#REF!+365*Y2363</f>
        <v>#REF!</v>
      </c>
      <c r="AE2363" s="176" t="e">
        <f t="shared" si="374"/>
        <v>#REF!</v>
      </c>
      <c r="AF2363" s="170" t="e">
        <f>+VLOOKUP(CONCATENATE(TEXT(W2363,"yyyy"),"-",TEXT(W2363,"mm")),#REF!,2,0)</f>
        <v>#REF!</v>
      </c>
      <c r="AG2363" s="177" t="e">
        <f>+(AC2363*(1+'INFLAC PROYECTADA'!$B$8)^(AE2363))/((1+DEMANDADO!AF2363)^(AE2363))</f>
        <v>#REF!</v>
      </c>
      <c r="AH2363" s="169">
        <f>(0.2*VLOOKUP(D2363,'%.'!$A$1:$B$4,2,FALSE))+(0.35*VLOOKUP(E2363,'%.'!$A$1:$B$4,2,FALSE))+(0.1*VLOOKUP(F2363,'%.'!$A$1:$B$4,2,FALSE))+(0.35*VLOOKUP(G2363,'%.'!$A$1:$B$4,2,FALSE))</f>
        <v>1</v>
      </c>
      <c r="AI2363" s="128" t="str">
        <f t="shared" si="375"/>
        <v>ALTA</v>
      </c>
      <c r="AJ2363" s="128" t="str">
        <f t="shared" si="376"/>
        <v>Provisión contable</v>
      </c>
      <c r="AK2363" s="178" t="e">
        <f t="shared" si="377"/>
        <v>#REF!</v>
      </c>
    </row>
    <row r="2364" spans="1:37" ht="30" customHeight="1" x14ac:dyDescent="0.25">
      <c r="A2364" s="115">
        <v>2363</v>
      </c>
      <c r="B2364" s="83" t="s">
        <v>1253</v>
      </c>
      <c r="C2364" s="126" t="s">
        <v>5076</v>
      </c>
      <c r="D2364" s="83" t="s">
        <v>0</v>
      </c>
      <c r="E2364" s="83" t="s">
        <v>0</v>
      </c>
      <c r="F2364" s="83" t="s">
        <v>0</v>
      </c>
      <c r="G2364" s="124" t="s">
        <v>0</v>
      </c>
      <c r="H2364" s="169">
        <f t="shared" si="370"/>
        <v>1</v>
      </c>
      <c r="I2364" s="170" t="str">
        <f t="shared" si="371"/>
        <v>ALTA</v>
      </c>
      <c r="J2364" s="292">
        <v>62223917</v>
      </c>
      <c r="K2364" s="221">
        <v>0.6</v>
      </c>
      <c r="L2364" s="83" t="s">
        <v>128</v>
      </c>
      <c r="M2364" s="188">
        <v>0</v>
      </c>
      <c r="N2364" s="83" t="s">
        <v>731</v>
      </c>
      <c r="O2364" s="189"/>
      <c r="P2364" s="83">
        <v>5</v>
      </c>
      <c r="Q2364" s="87" t="s">
        <v>198</v>
      </c>
      <c r="R2364" s="83"/>
      <c r="S2364" s="83"/>
      <c r="T2364" s="83">
        <v>213334</v>
      </c>
      <c r="U2364" s="83" t="s">
        <v>171</v>
      </c>
      <c r="V2364" s="83" t="s">
        <v>1214</v>
      </c>
      <c r="W2364" s="171">
        <v>44074</v>
      </c>
      <c r="X2364" s="172" t="e">
        <f>+CONCATENATE(TEXT(#REF!,"yyyy"),"-",TEXT(#REF!,"mm"))</f>
        <v>#REF!</v>
      </c>
      <c r="Y2364" s="173" t="str">
        <f t="shared" si="372"/>
        <v>5</v>
      </c>
      <c r="Z2364" s="172" t="str">
        <f t="shared" si="373"/>
        <v>2020-07</v>
      </c>
      <c r="AA2364" s="170" t="e">
        <f>+VLOOKUP(Z2364,#REF!,2,FALSE)/VLOOKUP(X2364,#REF!,2,FALSE)</f>
        <v>#REF!</v>
      </c>
      <c r="AB2364" s="174" t="e">
        <f t="shared" si="378"/>
        <v>#REF!</v>
      </c>
      <c r="AC2364" s="174" t="e">
        <f t="shared" si="379"/>
        <v>#REF!</v>
      </c>
      <c r="AD2364" s="175" t="e">
        <f>+#REF!+365*Y2364</f>
        <v>#REF!</v>
      </c>
      <c r="AE2364" s="176" t="e">
        <f t="shared" si="374"/>
        <v>#REF!</v>
      </c>
      <c r="AF2364" s="170" t="e">
        <f>+VLOOKUP(CONCATENATE(TEXT(W2364,"yyyy"),"-",TEXT(W2364,"mm")),#REF!,2,0)</f>
        <v>#REF!</v>
      </c>
      <c r="AG2364" s="177" t="e">
        <f>+(AC2364*(1+'INFLAC PROYECTADA'!$B$8)^(AE2364))/((1+DEMANDADO!AF2364)^(AE2364))</f>
        <v>#REF!</v>
      </c>
      <c r="AH2364" s="169">
        <f>(0.2*VLOOKUP(D2364,'%.'!$A$1:$B$4,2,FALSE))+(0.35*VLOOKUP(E2364,'%.'!$A$1:$B$4,2,FALSE))+(0.1*VLOOKUP(F2364,'%.'!$A$1:$B$4,2,FALSE))+(0.35*VLOOKUP(G2364,'%.'!$A$1:$B$4,2,FALSE))</f>
        <v>1</v>
      </c>
      <c r="AI2364" s="128" t="str">
        <f t="shared" si="375"/>
        <v>ALTA</v>
      </c>
      <c r="AJ2364" s="128" t="str">
        <f t="shared" si="376"/>
        <v>Provisión contable</v>
      </c>
      <c r="AK2364" s="178" t="e">
        <f t="shared" si="377"/>
        <v>#REF!</v>
      </c>
    </row>
    <row r="2365" spans="1:37" ht="30" customHeight="1" x14ac:dyDescent="0.25">
      <c r="A2365" s="115">
        <v>2364</v>
      </c>
      <c r="B2365" s="83" t="s">
        <v>5077</v>
      </c>
      <c r="C2365" s="126" t="s">
        <v>5078</v>
      </c>
      <c r="D2365" s="83" t="s">
        <v>48</v>
      </c>
      <c r="E2365" s="83" t="s">
        <v>48</v>
      </c>
      <c r="F2365" s="83" t="s">
        <v>0</v>
      </c>
      <c r="G2365" s="124" t="s">
        <v>48</v>
      </c>
      <c r="H2365" s="169">
        <f t="shared" si="370"/>
        <v>0.55000000000000004</v>
      </c>
      <c r="I2365" s="170" t="str">
        <f t="shared" si="371"/>
        <v>ALTA</v>
      </c>
      <c r="J2365" s="292">
        <v>112948440</v>
      </c>
      <c r="K2365" s="221">
        <v>0.6</v>
      </c>
      <c r="L2365" s="83" t="s">
        <v>130</v>
      </c>
      <c r="M2365" s="188">
        <v>0</v>
      </c>
      <c r="N2365" s="83" t="s">
        <v>731</v>
      </c>
      <c r="O2365" s="189"/>
      <c r="P2365" s="83">
        <v>5</v>
      </c>
      <c r="Q2365" s="87" t="s">
        <v>198</v>
      </c>
      <c r="R2365" s="83"/>
      <c r="S2365" s="83"/>
      <c r="T2365" s="83">
        <v>213334</v>
      </c>
      <c r="U2365" s="83"/>
      <c r="V2365" s="83" t="s">
        <v>5072</v>
      </c>
      <c r="W2365" s="171">
        <v>44074</v>
      </c>
      <c r="X2365" s="172" t="e">
        <f>+CONCATENATE(TEXT(#REF!,"yyyy"),"-",TEXT(#REF!,"mm"))</f>
        <v>#REF!</v>
      </c>
      <c r="Y2365" s="173" t="str">
        <f t="shared" si="372"/>
        <v>5</v>
      </c>
      <c r="Z2365" s="172" t="str">
        <f t="shared" si="373"/>
        <v>2020-07</v>
      </c>
      <c r="AA2365" s="170" t="e">
        <f>+VLOOKUP(Z2365,#REF!,2,FALSE)/VLOOKUP(X2365,#REF!,2,FALSE)</f>
        <v>#REF!</v>
      </c>
      <c r="AB2365" s="174" t="e">
        <f t="shared" si="378"/>
        <v>#REF!</v>
      </c>
      <c r="AC2365" s="174" t="e">
        <f t="shared" si="379"/>
        <v>#REF!</v>
      </c>
      <c r="AD2365" s="175" t="e">
        <f>+#REF!+365*Y2365</f>
        <v>#REF!</v>
      </c>
      <c r="AE2365" s="176" t="e">
        <f t="shared" si="374"/>
        <v>#REF!</v>
      </c>
      <c r="AF2365" s="170" t="e">
        <f>+VLOOKUP(CONCATENATE(TEXT(W2365,"yyyy"),"-",TEXT(W2365,"mm")),#REF!,2,0)</f>
        <v>#REF!</v>
      </c>
      <c r="AG2365" s="177" t="e">
        <f>+(AC2365*(1+'INFLAC PROYECTADA'!$B$8)^(AE2365))/((1+DEMANDADO!AF2365)^(AE2365))</f>
        <v>#REF!</v>
      </c>
      <c r="AH2365" s="169">
        <f>(0.2*VLOOKUP(D2365,'%.'!$A$1:$B$4,2,FALSE))+(0.35*VLOOKUP(E2365,'%.'!$A$1:$B$4,2,FALSE))+(0.1*VLOOKUP(F2365,'%.'!$A$1:$B$4,2,FALSE))+(0.35*VLOOKUP(G2365,'%.'!$A$1:$B$4,2,FALSE))</f>
        <v>0.55000000000000004</v>
      </c>
      <c r="AI2365" s="128" t="str">
        <f t="shared" si="375"/>
        <v>ALTA</v>
      </c>
      <c r="AJ2365" s="128" t="str">
        <f t="shared" si="376"/>
        <v>Provisión contable</v>
      </c>
      <c r="AK2365" s="178" t="e">
        <f t="shared" si="377"/>
        <v>#REF!</v>
      </c>
    </row>
    <row r="2366" spans="1:37" ht="30" customHeight="1" x14ac:dyDescent="0.25">
      <c r="A2366" s="115">
        <v>2365</v>
      </c>
      <c r="B2366" s="83" t="s">
        <v>5079</v>
      </c>
      <c r="C2366" s="126" t="s">
        <v>5080</v>
      </c>
      <c r="D2366" s="83" t="s">
        <v>1</v>
      </c>
      <c r="E2366" s="83" t="s">
        <v>1</v>
      </c>
      <c r="F2366" s="83" t="s">
        <v>1</v>
      </c>
      <c r="G2366" s="124" t="s">
        <v>1</v>
      </c>
      <c r="H2366" s="169">
        <f t="shared" si="370"/>
        <v>0.05</v>
      </c>
      <c r="I2366" s="170" t="str">
        <f t="shared" si="371"/>
        <v>REMOTA</v>
      </c>
      <c r="J2366" s="292">
        <v>7370142</v>
      </c>
      <c r="K2366" s="221">
        <v>0</v>
      </c>
      <c r="L2366" s="83" t="s">
        <v>136</v>
      </c>
      <c r="M2366" s="188">
        <v>0</v>
      </c>
      <c r="N2366" s="83" t="s">
        <v>731</v>
      </c>
      <c r="O2366" s="189"/>
      <c r="P2366" s="83">
        <v>6</v>
      </c>
      <c r="Q2366" s="87" t="s">
        <v>198</v>
      </c>
      <c r="R2366" s="83"/>
      <c r="S2366" s="83"/>
      <c r="T2366" s="83">
        <v>213334</v>
      </c>
      <c r="U2366" s="83"/>
      <c r="V2366" s="83"/>
      <c r="W2366" s="171">
        <v>44074</v>
      </c>
      <c r="X2366" s="172" t="e">
        <f>+CONCATENATE(TEXT(#REF!,"yyyy"),"-",TEXT(#REF!,"mm"))</f>
        <v>#REF!</v>
      </c>
      <c r="Y2366" s="173" t="str">
        <f t="shared" si="372"/>
        <v>6</v>
      </c>
      <c r="Z2366" s="172" t="str">
        <f t="shared" si="373"/>
        <v>2020-07</v>
      </c>
      <c r="AA2366" s="170" t="e">
        <f>+VLOOKUP(Z2366,#REF!,2,FALSE)/VLOOKUP(X2366,#REF!,2,FALSE)</f>
        <v>#REF!</v>
      </c>
      <c r="AB2366" s="174" t="e">
        <f t="shared" si="378"/>
        <v>#REF!</v>
      </c>
      <c r="AC2366" s="174" t="e">
        <f t="shared" si="379"/>
        <v>#REF!</v>
      </c>
      <c r="AD2366" s="175" t="e">
        <f>+#REF!+365*Y2366</f>
        <v>#REF!</v>
      </c>
      <c r="AE2366" s="176" t="e">
        <f t="shared" si="374"/>
        <v>#REF!</v>
      </c>
      <c r="AF2366" s="170" t="e">
        <f>+VLOOKUP(CONCATENATE(TEXT(W2366,"yyyy"),"-",TEXT(W2366,"mm")),#REF!,2,0)</f>
        <v>#REF!</v>
      </c>
      <c r="AG2366" s="177" t="e">
        <f>+(AC2366*(1+'INFLAC PROYECTADA'!$B$8)^(AE2366))/((1+DEMANDADO!AF2366)^(AE2366))</f>
        <v>#REF!</v>
      </c>
      <c r="AH2366" s="169">
        <f>(0.2*VLOOKUP(D2366,'%.'!$A$1:$B$4,2,FALSE))+(0.35*VLOOKUP(E2366,'%.'!$A$1:$B$4,2,FALSE))+(0.1*VLOOKUP(F2366,'%.'!$A$1:$B$4,2,FALSE))+(0.35*VLOOKUP(G2366,'%.'!$A$1:$B$4,2,FALSE))</f>
        <v>0.05</v>
      </c>
      <c r="AI2366" s="128" t="str">
        <f t="shared" si="375"/>
        <v>REMOTA</v>
      </c>
      <c r="AJ2366" s="128" t="str">
        <f t="shared" si="376"/>
        <v>No se registra</v>
      </c>
      <c r="AK2366" s="178">
        <f t="shared" si="377"/>
        <v>0</v>
      </c>
    </row>
    <row r="2367" spans="1:37" ht="30" customHeight="1" x14ac:dyDescent="0.25">
      <c r="A2367" s="115">
        <v>2366</v>
      </c>
      <c r="B2367" s="83" t="s">
        <v>5079</v>
      </c>
      <c r="C2367" s="126" t="s">
        <v>5081</v>
      </c>
      <c r="D2367" s="83" t="s">
        <v>1</v>
      </c>
      <c r="E2367" s="83" t="s">
        <v>1</v>
      </c>
      <c r="F2367" s="83" t="s">
        <v>1</v>
      </c>
      <c r="G2367" s="124" t="s">
        <v>1</v>
      </c>
      <c r="H2367" s="169">
        <f t="shared" si="370"/>
        <v>0.05</v>
      </c>
      <c r="I2367" s="170" t="str">
        <f t="shared" si="371"/>
        <v>REMOTA</v>
      </c>
      <c r="J2367" s="292">
        <v>1750014508</v>
      </c>
      <c r="K2367" s="221">
        <v>0</v>
      </c>
      <c r="L2367" s="83" t="s">
        <v>130</v>
      </c>
      <c r="M2367" s="188">
        <v>0</v>
      </c>
      <c r="N2367" s="83" t="s">
        <v>731</v>
      </c>
      <c r="O2367" s="189"/>
      <c r="P2367" s="83">
        <v>6</v>
      </c>
      <c r="Q2367" s="87" t="s">
        <v>198</v>
      </c>
      <c r="R2367" s="83"/>
      <c r="S2367" s="83"/>
      <c r="T2367" s="83">
        <v>213334</v>
      </c>
      <c r="U2367" s="83"/>
      <c r="V2367" s="83"/>
      <c r="W2367" s="171">
        <v>44074</v>
      </c>
      <c r="X2367" s="172" t="e">
        <f>+CONCATENATE(TEXT(#REF!,"yyyy"),"-",TEXT(#REF!,"mm"))</f>
        <v>#REF!</v>
      </c>
      <c r="Y2367" s="173" t="str">
        <f t="shared" si="372"/>
        <v>6</v>
      </c>
      <c r="Z2367" s="172" t="str">
        <f t="shared" si="373"/>
        <v>2020-07</v>
      </c>
      <c r="AA2367" s="170" t="e">
        <f>+VLOOKUP(Z2367,#REF!,2,FALSE)/VLOOKUP(X2367,#REF!,2,FALSE)</f>
        <v>#REF!</v>
      </c>
      <c r="AB2367" s="174" t="e">
        <f t="shared" si="378"/>
        <v>#REF!</v>
      </c>
      <c r="AC2367" s="174" t="e">
        <f t="shared" si="379"/>
        <v>#REF!</v>
      </c>
      <c r="AD2367" s="175" t="e">
        <f>+#REF!+365*Y2367</f>
        <v>#REF!</v>
      </c>
      <c r="AE2367" s="176" t="e">
        <f t="shared" si="374"/>
        <v>#REF!</v>
      </c>
      <c r="AF2367" s="170" t="e">
        <f>+VLOOKUP(CONCATENATE(TEXT(W2367,"yyyy"),"-",TEXT(W2367,"mm")),#REF!,2,0)</f>
        <v>#REF!</v>
      </c>
      <c r="AG2367" s="177" t="e">
        <f>+(AC2367*(1+'INFLAC PROYECTADA'!$B$8)^(AE2367))/((1+DEMANDADO!AF2367)^(AE2367))</f>
        <v>#REF!</v>
      </c>
      <c r="AH2367" s="169">
        <f>(0.2*VLOOKUP(D2367,'%.'!$A$1:$B$4,2,FALSE))+(0.35*VLOOKUP(E2367,'%.'!$A$1:$B$4,2,FALSE))+(0.1*VLOOKUP(F2367,'%.'!$A$1:$B$4,2,FALSE))+(0.35*VLOOKUP(G2367,'%.'!$A$1:$B$4,2,FALSE))</f>
        <v>0.05</v>
      </c>
      <c r="AI2367" s="128" t="str">
        <f t="shared" si="375"/>
        <v>REMOTA</v>
      </c>
      <c r="AJ2367" s="128" t="str">
        <f t="shared" si="376"/>
        <v>No se registra</v>
      </c>
      <c r="AK2367" s="178">
        <f t="shared" si="377"/>
        <v>0</v>
      </c>
    </row>
    <row r="2368" spans="1:37" ht="30" customHeight="1" x14ac:dyDescent="0.25">
      <c r="A2368" s="115">
        <v>2367</v>
      </c>
      <c r="B2368" s="83" t="s">
        <v>688</v>
      </c>
      <c r="C2368" s="126" t="s">
        <v>5082</v>
      </c>
      <c r="D2368" s="83" t="s">
        <v>48</v>
      </c>
      <c r="E2368" s="83" t="s">
        <v>48</v>
      </c>
      <c r="F2368" s="83" t="s">
        <v>48</v>
      </c>
      <c r="G2368" s="124" t="s">
        <v>48</v>
      </c>
      <c r="H2368" s="169">
        <f t="shared" si="370"/>
        <v>0.5</v>
      </c>
      <c r="I2368" s="170" t="str">
        <f t="shared" si="371"/>
        <v>MEDIA</v>
      </c>
      <c r="J2368" s="292">
        <v>0</v>
      </c>
      <c r="K2368" s="221">
        <v>0</v>
      </c>
      <c r="L2368" s="83" t="s">
        <v>130</v>
      </c>
      <c r="M2368" s="188">
        <v>0</v>
      </c>
      <c r="N2368" s="83" t="s">
        <v>731</v>
      </c>
      <c r="O2368" s="189"/>
      <c r="P2368" s="83">
        <v>5</v>
      </c>
      <c r="Q2368" s="87" t="s">
        <v>198</v>
      </c>
      <c r="R2368" s="83"/>
      <c r="S2368" s="83"/>
      <c r="T2368" s="83">
        <v>213334</v>
      </c>
      <c r="U2368" s="83"/>
      <c r="V2368" s="83"/>
      <c r="W2368" s="171">
        <v>44074</v>
      </c>
      <c r="X2368" s="172" t="e">
        <f>+CONCATENATE(TEXT(#REF!,"yyyy"),"-",TEXT(#REF!,"mm"))</f>
        <v>#REF!</v>
      </c>
      <c r="Y2368" s="173" t="str">
        <f t="shared" si="372"/>
        <v>5</v>
      </c>
      <c r="Z2368" s="172" t="str">
        <f t="shared" si="373"/>
        <v>2020-07</v>
      </c>
      <c r="AA2368" s="170" t="e">
        <f>+VLOOKUP(Z2368,#REF!,2,FALSE)/VLOOKUP(X2368,#REF!,2,FALSE)</f>
        <v>#REF!</v>
      </c>
      <c r="AB2368" s="174" t="e">
        <f t="shared" si="378"/>
        <v>#REF!</v>
      </c>
      <c r="AC2368" s="174" t="e">
        <f t="shared" si="379"/>
        <v>#REF!</v>
      </c>
      <c r="AD2368" s="175" t="e">
        <f>+#REF!+365*Y2368</f>
        <v>#REF!</v>
      </c>
      <c r="AE2368" s="176" t="e">
        <f t="shared" si="374"/>
        <v>#REF!</v>
      </c>
      <c r="AF2368" s="170" t="e">
        <f>+VLOOKUP(CONCATENATE(TEXT(W2368,"yyyy"),"-",TEXT(W2368,"mm")),#REF!,2,0)</f>
        <v>#REF!</v>
      </c>
      <c r="AG2368" s="177" t="e">
        <f>+(AC2368*(1+'INFLAC PROYECTADA'!$B$8)^(AE2368))/((1+DEMANDADO!AF2368)^(AE2368))</f>
        <v>#REF!</v>
      </c>
      <c r="AH2368" s="169">
        <f>(0.2*VLOOKUP(D2368,'%.'!$A$1:$B$4,2,FALSE))+(0.35*VLOOKUP(E2368,'%.'!$A$1:$B$4,2,FALSE))+(0.1*VLOOKUP(F2368,'%.'!$A$1:$B$4,2,FALSE))+(0.35*VLOOKUP(G2368,'%.'!$A$1:$B$4,2,FALSE))</f>
        <v>0.5</v>
      </c>
      <c r="AI2368" s="128" t="str">
        <f t="shared" si="375"/>
        <v>MEDIA</v>
      </c>
      <c r="AJ2368" s="128" t="str">
        <f t="shared" si="376"/>
        <v>Cuentas de Orden</v>
      </c>
      <c r="AK2368" s="178" t="e">
        <f t="shared" si="377"/>
        <v>#REF!</v>
      </c>
    </row>
    <row r="2369" spans="1:37" ht="30" customHeight="1" x14ac:dyDescent="0.25">
      <c r="A2369" s="115">
        <v>2368</v>
      </c>
      <c r="B2369" s="83" t="s">
        <v>5083</v>
      </c>
      <c r="C2369" s="126" t="s">
        <v>5084</v>
      </c>
      <c r="D2369" s="83" t="s">
        <v>1</v>
      </c>
      <c r="E2369" s="83" t="s">
        <v>1</v>
      </c>
      <c r="F2369" s="83" t="s">
        <v>1</v>
      </c>
      <c r="G2369" s="124" t="s">
        <v>1</v>
      </c>
      <c r="H2369" s="169">
        <f t="shared" si="370"/>
        <v>0.05</v>
      </c>
      <c r="I2369" s="170" t="str">
        <f t="shared" si="371"/>
        <v>REMOTA</v>
      </c>
      <c r="J2369" s="292">
        <v>3982215</v>
      </c>
      <c r="K2369" s="221">
        <v>0</v>
      </c>
      <c r="L2369" s="83" t="s">
        <v>133</v>
      </c>
      <c r="M2369" s="188">
        <v>0</v>
      </c>
      <c r="N2369" s="83" t="s">
        <v>731</v>
      </c>
      <c r="O2369" s="189"/>
      <c r="P2369" s="83">
        <v>6</v>
      </c>
      <c r="Q2369" s="87" t="s">
        <v>198</v>
      </c>
      <c r="R2369" s="83"/>
      <c r="S2369" s="83"/>
      <c r="T2369" s="83">
        <v>213334</v>
      </c>
      <c r="U2369" s="83"/>
      <c r="V2369" s="83"/>
      <c r="W2369" s="171">
        <v>44074</v>
      </c>
      <c r="X2369" s="172" t="e">
        <f>+CONCATENATE(TEXT(#REF!,"yyyy"),"-",TEXT(#REF!,"mm"))</f>
        <v>#REF!</v>
      </c>
      <c r="Y2369" s="173" t="str">
        <f t="shared" si="372"/>
        <v>6</v>
      </c>
      <c r="Z2369" s="172" t="str">
        <f t="shared" si="373"/>
        <v>2020-07</v>
      </c>
      <c r="AA2369" s="170" t="e">
        <f>+VLOOKUP(Z2369,#REF!,2,FALSE)/VLOOKUP(X2369,#REF!,2,FALSE)</f>
        <v>#REF!</v>
      </c>
      <c r="AB2369" s="174" t="e">
        <f t="shared" si="378"/>
        <v>#REF!</v>
      </c>
      <c r="AC2369" s="174" t="e">
        <f t="shared" si="379"/>
        <v>#REF!</v>
      </c>
      <c r="AD2369" s="175" t="e">
        <f>+#REF!+365*Y2369</f>
        <v>#REF!</v>
      </c>
      <c r="AE2369" s="176" t="e">
        <f t="shared" si="374"/>
        <v>#REF!</v>
      </c>
      <c r="AF2369" s="170" t="e">
        <f>+VLOOKUP(CONCATENATE(TEXT(W2369,"yyyy"),"-",TEXT(W2369,"mm")),#REF!,2,0)</f>
        <v>#REF!</v>
      </c>
      <c r="AG2369" s="177" t="e">
        <f>+(AC2369*(1+'INFLAC PROYECTADA'!$B$8)^(AE2369))/((1+DEMANDADO!AF2369)^(AE2369))</f>
        <v>#REF!</v>
      </c>
      <c r="AH2369" s="169">
        <f>(0.2*VLOOKUP(D2369,'%.'!$A$1:$B$4,2,FALSE))+(0.35*VLOOKUP(E2369,'%.'!$A$1:$B$4,2,FALSE))+(0.1*VLOOKUP(F2369,'%.'!$A$1:$B$4,2,FALSE))+(0.35*VLOOKUP(G2369,'%.'!$A$1:$B$4,2,FALSE))</f>
        <v>0.05</v>
      </c>
      <c r="AI2369" s="128" t="str">
        <f t="shared" si="375"/>
        <v>REMOTA</v>
      </c>
      <c r="AJ2369" s="128" t="str">
        <f t="shared" si="376"/>
        <v>No se registra</v>
      </c>
      <c r="AK2369" s="178">
        <f t="shared" si="377"/>
        <v>0</v>
      </c>
    </row>
    <row r="2370" spans="1:37" ht="30" customHeight="1" x14ac:dyDescent="0.25">
      <c r="A2370" s="115">
        <v>2369</v>
      </c>
      <c r="B2370" s="83" t="s">
        <v>1513</v>
      </c>
      <c r="C2370" s="126" t="s">
        <v>5085</v>
      </c>
      <c r="D2370" s="83" t="s">
        <v>1</v>
      </c>
      <c r="E2370" s="83" t="s">
        <v>1</v>
      </c>
      <c r="F2370" s="83" t="s">
        <v>48</v>
      </c>
      <c r="G2370" s="124" t="s">
        <v>1</v>
      </c>
      <c r="H2370" s="169">
        <f t="shared" ref="H2370:H2433" si="380">+IFERROR(AH2370,"")</f>
        <v>9.5000000000000001E-2</v>
      </c>
      <c r="I2370" s="170" t="str">
        <f t="shared" ref="I2370:I2433" si="381">+IFERROR(AI2370,"")</f>
        <v>REMOTA</v>
      </c>
      <c r="J2370" s="292">
        <v>222930000</v>
      </c>
      <c r="K2370" s="221">
        <v>0</v>
      </c>
      <c r="L2370" s="83" t="s">
        <v>133</v>
      </c>
      <c r="M2370" s="188">
        <v>0</v>
      </c>
      <c r="N2370" s="83" t="s">
        <v>731</v>
      </c>
      <c r="O2370" s="189"/>
      <c r="P2370" s="83">
        <v>13</v>
      </c>
      <c r="Q2370" s="87" t="s">
        <v>198</v>
      </c>
      <c r="R2370" s="83"/>
      <c r="S2370" s="83"/>
      <c r="T2370" s="83">
        <v>213334</v>
      </c>
      <c r="U2370" s="83"/>
      <c r="V2370" s="83"/>
      <c r="W2370" s="171">
        <v>44074</v>
      </c>
      <c r="X2370" s="172" t="e">
        <f>+CONCATENATE(TEXT(#REF!,"yyyy"),"-",TEXT(#REF!,"mm"))</f>
        <v>#REF!</v>
      </c>
      <c r="Y2370" s="173" t="str">
        <f t="shared" si="372"/>
        <v>13</v>
      </c>
      <c r="Z2370" s="172" t="str">
        <f t="shared" si="373"/>
        <v>2020-07</v>
      </c>
      <c r="AA2370" s="170" t="e">
        <f>+VLOOKUP(Z2370,#REF!,2,FALSE)/VLOOKUP(X2370,#REF!,2,FALSE)</f>
        <v>#REF!</v>
      </c>
      <c r="AB2370" s="174" t="e">
        <f t="shared" si="378"/>
        <v>#REF!</v>
      </c>
      <c r="AC2370" s="174" t="e">
        <f t="shared" si="379"/>
        <v>#REF!</v>
      </c>
      <c r="AD2370" s="175" t="e">
        <f>+#REF!+365*Y2370</f>
        <v>#REF!</v>
      </c>
      <c r="AE2370" s="176" t="e">
        <f t="shared" si="374"/>
        <v>#REF!</v>
      </c>
      <c r="AF2370" s="170" t="e">
        <f>+VLOOKUP(CONCATENATE(TEXT(W2370,"yyyy"),"-",TEXT(W2370,"mm")),#REF!,2,0)</f>
        <v>#REF!</v>
      </c>
      <c r="AG2370" s="177" t="e">
        <f>+(AC2370*(1+'INFLAC PROYECTADA'!$B$8)^(AE2370))/((1+DEMANDADO!AF2370)^(AE2370))</f>
        <v>#REF!</v>
      </c>
      <c r="AH2370" s="169">
        <f>(0.2*VLOOKUP(D2370,'%.'!$A$1:$B$4,2,FALSE))+(0.35*VLOOKUP(E2370,'%.'!$A$1:$B$4,2,FALSE))+(0.1*VLOOKUP(F2370,'%.'!$A$1:$B$4,2,FALSE))+(0.35*VLOOKUP(G2370,'%.'!$A$1:$B$4,2,FALSE))</f>
        <v>9.5000000000000001E-2</v>
      </c>
      <c r="AI2370" s="128" t="str">
        <f t="shared" si="375"/>
        <v>REMOTA</v>
      </c>
      <c r="AJ2370" s="128" t="str">
        <f t="shared" si="376"/>
        <v>No se registra</v>
      </c>
      <c r="AK2370" s="178">
        <f t="shared" si="377"/>
        <v>0</v>
      </c>
    </row>
    <row r="2371" spans="1:37" ht="30" customHeight="1" x14ac:dyDescent="0.25">
      <c r="A2371" s="115">
        <v>2370</v>
      </c>
      <c r="B2371" s="83" t="s">
        <v>1513</v>
      </c>
      <c r="C2371" s="126" t="s">
        <v>5086</v>
      </c>
      <c r="D2371" s="83" t="s">
        <v>1</v>
      </c>
      <c r="E2371" s="83" t="s">
        <v>1</v>
      </c>
      <c r="F2371" s="83" t="s">
        <v>1</v>
      </c>
      <c r="G2371" s="124" t="s">
        <v>1</v>
      </c>
      <c r="H2371" s="169">
        <f t="shared" si="380"/>
        <v>0.05</v>
      </c>
      <c r="I2371" s="170" t="str">
        <f t="shared" si="381"/>
        <v>REMOTA</v>
      </c>
      <c r="J2371" s="292">
        <v>800000000</v>
      </c>
      <c r="K2371" s="221">
        <v>0</v>
      </c>
      <c r="L2371" s="83" t="s">
        <v>133</v>
      </c>
      <c r="M2371" s="188">
        <v>0</v>
      </c>
      <c r="N2371" s="83" t="s">
        <v>731</v>
      </c>
      <c r="O2371" s="189"/>
      <c r="P2371" s="83">
        <v>13</v>
      </c>
      <c r="Q2371" s="87" t="s">
        <v>198</v>
      </c>
      <c r="R2371" s="83"/>
      <c r="S2371" s="83"/>
      <c r="T2371" s="83">
        <v>213334</v>
      </c>
      <c r="U2371" s="83"/>
      <c r="V2371" s="83"/>
      <c r="W2371" s="171">
        <v>44074</v>
      </c>
      <c r="X2371" s="172" t="e">
        <f>+CONCATENATE(TEXT(#REF!,"yyyy"),"-",TEXT(#REF!,"mm"))</f>
        <v>#REF!</v>
      </c>
      <c r="Y2371" s="173" t="str">
        <f t="shared" ref="Y2371:Y2434" si="382">+TRIM(LEFT(P2371,2))</f>
        <v>13</v>
      </c>
      <c r="Z2371" s="172" t="str">
        <f t="shared" ref="Z2371:Z2434" si="383">CONCATENATE(YEAR(EDATE(W2371,-1)),"-",TEXT(MONTH(EDATE(W2371,-1)),"00"))</f>
        <v>2020-07</v>
      </c>
      <c r="AA2371" s="170" t="e">
        <f>+VLOOKUP(Z2371,#REF!,2,FALSE)/VLOOKUP(X2371,#REF!,2,FALSE)</f>
        <v>#REF!</v>
      </c>
      <c r="AB2371" s="174" t="e">
        <f t="shared" si="378"/>
        <v>#REF!</v>
      </c>
      <c r="AC2371" s="174" t="e">
        <f t="shared" si="379"/>
        <v>#REF!</v>
      </c>
      <c r="AD2371" s="175" t="e">
        <f>+#REF!+365*Y2371</f>
        <v>#REF!</v>
      </c>
      <c r="AE2371" s="176" t="e">
        <f t="shared" ref="AE2371:AE2434" si="384">+(AD2371-W2371)/365</f>
        <v>#REF!</v>
      </c>
      <c r="AF2371" s="170" t="e">
        <f>+VLOOKUP(CONCATENATE(TEXT(W2371,"yyyy"),"-",TEXT(W2371,"mm")),#REF!,2,0)</f>
        <v>#REF!</v>
      </c>
      <c r="AG2371" s="177" t="e">
        <f>+(AC2371*(1+'INFLAC PROYECTADA'!$B$8)^(AE2371))/((1+DEMANDADO!AF2371)^(AE2371))</f>
        <v>#REF!</v>
      </c>
      <c r="AH2371" s="169">
        <f>(0.2*VLOOKUP(D2371,'%.'!$A$1:$B$4,2,FALSE))+(0.35*VLOOKUP(E2371,'%.'!$A$1:$B$4,2,FALSE))+(0.1*VLOOKUP(F2371,'%.'!$A$1:$B$4,2,FALSE))+(0.35*VLOOKUP(G2371,'%.'!$A$1:$B$4,2,FALSE))</f>
        <v>0.05</v>
      </c>
      <c r="AI2371" s="128" t="str">
        <f t="shared" ref="AI2371:AI2434" si="385">+IF(AH2371&gt;0.5,"ALTA",IF(AH2371&gt;0.25,"MEDIA",IF(AH2371&gt;=0.1,"BAJA",IF(AH2371&lt;0.1,"REMOTA"))))</f>
        <v>REMOTA</v>
      </c>
      <c r="AJ2371" s="128" t="str">
        <f t="shared" ref="AJ2371:AJ2434" si="386">+IF(M2371&gt;0,"Provisión contable",IF(AH2371&gt;50%,"Provisión contable",IF(AH2371&lt;10%,"No se registra","Cuentas de Orden")))</f>
        <v>No se registra</v>
      </c>
      <c r="AK2371" s="178">
        <f t="shared" ref="AK2371:AK2434" si="387">+IF(M2371&gt;0,M2371,IF(AJ2371="Provisión Contable",AG2371,0)+IF(AJ2371="Cuentas de Orden",AG2371,0))</f>
        <v>0</v>
      </c>
    </row>
    <row r="2372" spans="1:37" ht="30" customHeight="1" x14ac:dyDescent="0.25">
      <c r="A2372" s="115">
        <v>2371</v>
      </c>
      <c r="B2372" s="83" t="s">
        <v>5079</v>
      </c>
      <c r="C2372" s="126" t="s">
        <v>5087</v>
      </c>
      <c r="D2372" s="83" t="s">
        <v>1</v>
      </c>
      <c r="E2372" s="83" t="s">
        <v>1</v>
      </c>
      <c r="F2372" s="83" t="s">
        <v>1</v>
      </c>
      <c r="G2372" s="124" t="s">
        <v>1</v>
      </c>
      <c r="H2372" s="169">
        <f t="shared" si="380"/>
        <v>0.05</v>
      </c>
      <c r="I2372" s="170" t="str">
        <f t="shared" si="381"/>
        <v>REMOTA</v>
      </c>
      <c r="J2372" s="292">
        <v>207029000</v>
      </c>
      <c r="K2372" s="221">
        <v>0</v>
      </c>
      <c r="L2372" s="83" t="s">
        <v>128</v>
      </c>
      <c r="M2372" s="188">
        <v>0</v>
      </c>
      <c r="N2372" s="83" t="s">
        <v>731</v>
      </c>
      <c r="O2372" s="189"/>
      <c r="P2372" s="83">
        <v>13</v>
      </c>
      <c r="Q2372" s="87" t="s">
        <v>198</v>
      </c>
      <c r="R2372" s="83"/>
      <c r="S2372" s="83"/>
      <c r="T2372" s="83">
        <v>213334</v>
      </c>
      <c r="U2372" s="83"/>
      <c r="V2372" s="83"/>
      <c r="W2372" s="171">
        <v>44074</v>
      </c>
      <c r="X2372" s="172" t="e">
        <f>+CONCATENATE(TEXT(#REF!,"yyyy"),"-",TEXT(#REF!,"mm"))</f>
        <v>#REF!</v>
      </c>
      <c r="Y2372" s="173" t="str">
        <f t="shared" si="382"/>
        <v>13</v>
      </c>
      <c r="Z2372" s="172" t="str">
        <f t="shared" si="383"/>
        <v>2020-07</v>
      </c>
      <c r="AA2372" s="170" t="e">
        <f>+VLOOKUP(Z2372,#REF!,2,FALSE)/VLOOKUP(X2372,#REF!,2,FALSE)</f>
        <v>#REF!</v>
      </c>
      <c r="AB2372" s="174" t="e">
        <f t="shared" si="378"/>
        <v>#REF!</v>
      </c>
      <c r="AC2372" s="174" t="e">
        <f t="shared" si="379"/>
        <v>#REF!</v>
      </c>
      <c r="AD2372" s="175" t="e">
        <f>+#REF!+365*Y2372</f>
        <v>#REF!</v>
      </c>
      <c r="AE2372" s="176" t="e">
        <f t="shared" si="384"/>
        <v>#REF!</v>
      </c>
      <c r="AF2372" s="170" t="e">
        <f>+VLOOKUP(CONCATENATE(TEXT(W2372,"yyyy"),"-",TEXT(W2372,"mm")),#REF!,2,0)</f>
        <v>#REF!</v>
      </c>
      <c r="AG2372" s="177" t="e">
        <f>+(AC2372*(1+'INFLAC PROYECTADA'!$B$8)^(AE2372))/((1+DEMANDADO!AF2372)^(AE2372))</f>
        <v>#REF!</v>
      </c>
      <c r="AH2372" s="169">
        <f>(0.2*VLOOKUP(D2372,'%.'!$A$1:$B$4,2,FALSE))+(0.35*VLOOKUP(E2372,'%.'!$A$1:$B$4,2,FALSE))+(0.1*VLOOKUP(F2372,'%.'!$A$1:$B$4,2,FALSE))+(0.35*VLOOKUP(G2372,'%.'!$A$1:$B$4,2,FALSE))</f>
        <v>0.05</v>
      </c>
      <c r="AI2372" s="128" t="str">
        <f t="shared" si="385"/>
        <v>REMOTA</v>
      </c>
      <c r="AJ2372" s="128" t="str">
        <f t="shared" si="386"/>
        <v>No se registra</v>
      </c>
      <c r="AK2372" s="178">
        <f t="shared" si="387"/>
        <v>0</v>
      </c>
    </row>
    <row r="2373" spans="1:37" ht="30" customHeight="1" x14ac:dyDescent="0.25">
      <c r="A2373" s="115">
        <v>2372</v>
      </c>
      <c r="B2373" s="83" t="s">
        <v>2673</v>
      </c>
      <c r="C2373" s="126" t="s">
        <v>5972</v>
      </c>
      <c r="D2373" s="83" t="s">
        <v>1</v>
      </c>
      <c r="E2373" s="83" t="s">
        <v>1</v>
      </c>
      <c r="F2373" s="83" t="s">
        <v>48</v>
      </c>
      <c r="G2373" s="124" t="s">
        <v>1</v>
      </c>
      <c r="H2373" s="169">
        <f t="shared" si="380"/>
        <v>9.5000000000000001E-2</v>
      </c>
      <c r="I2373" s="170" t="str">
        <f t="shared" si="381"/>
        <v>REMOTA</v>
      </c>
      <c r="J2373" s="292">
        <v>21702618</v>
      </c>
      <c r="K2373" s="221">
        <v>0.5</v>
      </c>
      <c r="L2373" s="83" t="s">
        <v>133</v>
      </c>
      <c r="M2373" s="188">
        <v>0</v>
      </c>
      <c r="N2373" s="83" t="s">
        <v>405</v>
      </c>
      <c r="O2373" s="189" t="s">
        <v>5088</v>
      </c>
      <c r="P2373" s="83">
        <v>7</v>
      </c>
      <c r="Q2373" s="87" t="s">
        <v>198</v>
      </c>
      <c r="R2373" s="83" t="s">
        <v>5089</v>
      </c>
      <c r="S2373" s="93">
        <v>36200</v>
      </c>
      <c r="T2373" s="83">
        <v>191385</v>
      </c>
      <c r="U2373" s="83" t="s">
        <v>171</v>
      </c>
      <c r="V2373" s="83">
        <v>379</v>
      </c>
      <c r="W2373" s="171">
        <v>44074</v>
      </c>
      <c r="X2373" s="172" t="e">
        <f>+CONCATENATE(TEXT(#REF!,"yyyy"),"-",TEXT(#REF!,"mm"))</f>
        <v>#REF!</v>
      </c>
      <c r="Y2373" s="173" t="str">
        <f t="shared" si="382"/>
        <v>7</v>
      </c>
      <c r="Z2373" s="172" t="str">
        <f t="shared" si="383"/>
        <v>2020-07</v>
      </c>
      <c r="AA2373" s="170" t="e">
        <f>+VLOOKUP(Z2373,#REF!,2,FALSE)/VLOOKUP(X2373,#REF!,2,FALSE)</f>
        <v>#REF!</v>
      </c>
      <c r="AB2373" s="174" t="e">
        <f t="shared" si="378"/>
        <v>#REF!</v>
      </c>
      <c r="AC2373" s="174" t="e">
        <f t="shared" si="379"/>
        <v>#REF!</v>
      </c>
      <c r="AD2373" s="175" t="e">
        <f>+#REF!+365*Y2373</f>
        <v>#REF!</v>
      </c>
      <c r="AE2373" s="176" t="e">
        <f t="shared" si="384"/>
        <v>#REF!</v>
      </c>
      <c r="AF2373" s="170" t="e">
        <f>+VLOOKUP(CONCATENATE(TEXT(W2373,"yyyy"),"-",TEXT(W2373,"mm")),#REF!,2,0)</f>
        <v>#REF!</v>
      </c>
      <c r="AG2373" s="177" t="e">
        <f>+(AC2373*(1+'INFLAC PROYECTADA'!$B$8)^(AE2373))/((1+DEMANDADO!AF2373)^(AE2373))</f>
        <v>#REF!</v>
      </c>
      <c r="AH2373" s="169">
        <f>(0.2*VLOOKUP(D2373,'%.'!$A$1:$B$4,2,FALSE))+(0.35*VLOOKUP(E2373,'%.'!$A$1:$B$4,2,FALSE))+(0.1*VLOOKUP(F2373,'%.'!$A$1:$B$4,2,FALSE))+(0.35*VLOOKUP(G2373,'%.'!$A$1:$B$4,2,FALSE))</f>
        <v>9.5000000000000001E-2</v>
      </c>
      <c r="AI2373" s="128" t="str">
        <f t="shared" si="385"/>
        <v>REMOTA</v>
      </c>
      <c r="AJ2373" s="128" t="str">
        <f t="shared" si="386"/>
        <v>No se registra</v>
      </c>
      <c r="AK2373" s="178">
        <f t="shared" si="387"/>
        <v>0</v>
      </c>
    </row>
    <row r="2374" spans="1:37" ht="30" customHeight="1" x14ac:dyDescent="0.25">
      <c r="A2374" s="115">
        <v>2373</v>
      </c>
      <c r="B2374" s="83" t="s">
        <v>5090</v>
      </c>
      <c r="C2374" s="126" t="s">
        <v>5973</v>
      </c>
      <c r="D2374" s="83" t="s">
        <v>0</v>
      </c>
      <c r="E2374" s="83" t="s">
        <v>0</v>
      </c>
      <c r="F2374" s="83" t="s">
        <v>0</v>
      </c>
      <c r="G2374" s="124" t="s">
        <v>0</v>
      </c>
      <c r="H2374" s="169">
        <f t="shared" si="380"/>
        <v>1</v>
      </c>
      <c r="I2374" s="170" t="str">
        <f t="shared" si="381"/>
        <v>ALTA</v>
      </c>
      <c r="J2374" s="292">
        <v>15000000</v>
      </c>
      <c r="K2374" s="221">
        <v>1</v>
      </c>
      <c r="L2374" s="83" t="s">
        <v>128</v>
      </c>
      <c r="M2374" s="188">
        <v>0</v>
      </c>
      <c r="N2374" s="83" t="s">
        <v>405</v>
      </c>
      <c r="O2374" s="189"/>
      <c r="P2374" s="83">
        <v>3</v>
      </c>
      <c r="Q2374" s="83" t="s">
        <v>198</v>
      </c>
      <c r="R2374" s="83"/>
      <c r="S2374" s="83"/>
      <c r="T2374" s="83">
        <v>213334</v>
      </c>
      <c r="U2374" s="83" t="s">
        <v>76</v>
      </c>
      <c r="V2374" s="83" t="s">
        <v>5091</v>
      </c>
      <c r="W2374" s="171">
        <v>44074</v>
      </c>
      <c r="X2374" s="172" t="e">
        <f>+CONCATENATE(TEXT(#REF!,"yyyy"),"-",TEXT(#REF!,"mm"))</f>
        <v>#REF!</v>
      </c>
      <c r="Y2374" s="173" t="str">
        <f t="shared" si="382"/>
        <v>3</v>
      </c>
      <c r="Z2374" s="172" t="str">
        <f t="shared" si="383"/>
        <v>2020-07</v>
      </c>
      <c r="AA2374" s="170" t="e">
        <f>+VLOOKUP(Z2374,#REF!,2,FALSE)/VLOOKUP(X2374,#REF!,2,FALSE)</f>
        <v>#REF!</v>
      </c>
      <c r="AB2374" s="174" t="e">
        <f t="shared" si="378"/>
        <v>#REF!</v>
      </c>
      <c r="AC2374" s="174" t="e">
        <f t="shared" si="379"/>
        <v>#REF!</v>
      </c>
      <c r="AD2374" s="175" t="e">
        <f>+#REF!+365*Y2374</f>
        <v>#REF!</v>
      </c>
      <c r="AE2374" s="176" t="e">
        <f t="shared" si="384"/>
        <v>#REF!</v>
      </c>
      <c r="AF2374" s="170" t="e">
        <f>+VLOOKUP(CONCATENATE(TEXT(W2374,"yyyy"),"-",TEXT(W2374,"mm")),#REF!,2,0)</f>
        <v>#REF!</v>
      </c>
      <c r="AG2374" s="177" t="e">
        <f>+(AC2374*(1+'INFLAC PROYECTADA'!$B$8)^(AE2374))/((1+DEMANDADO!AF2374)^(AE2374))</f>
        <v>#REF!</v>
      </c>
      <c r="AH2374" s="169">
        <f>(0.2*VLOOKUP(D2374,'%.'!$A$1:$B$4,2,FALSE))+(0.35*VLOOKUP(E2374,'%.'!$A$1:$B$4,2,FALSE))+(0.1*VLOOKUP(F2374,'%.'!$A$1:$B$4,2,FALSE))+(0.35*VLOOKUP(G2374,'%.'!$A$1:$B$4,2,FALSE))</f>
        <v>1</v>
      </c>
      <c r="AI2374" s="128" t="str">
        <f t="shared" si="385"/>
        <v>ALTA</v>
      </c>
      <c r="AJ2374" s="128" t="str">
        <f t="shared" si="386"/>
        <v>Provisión contable</v>
      </c>
      <c r="AK2374" s="178" t="e">
        <f t="shared" si="387"/>
        <v>#REF!</v>
      </c>
    </row>
    <row r="2375" spans="1:37" ht="30" customHeight="1" x14ac:dyDescent="0.25">
      <c r="A2375" s="115">
        <v>2374</v>
      </c>
      <c r="B2375" s="68" t="s">
        <v>5092</v>
      </c>
      <c r="C2375" s="123" t="s">
        <v>5093</v>
      </c>
      <c r="D2375" s="68" t="s">
        <v>48</v>
      </c>
      <c r="E2375" s="68" t="s">
        <v>48</v>
      </c>
      <c r="F2375" s="68" t="s">
        <v>48</v>
      </c>
      <c r="G2375" s="68" t="s">
        <v>48</v>
      </c>
      <c r="H2375" s="169">
        <f t="shared" si="380"/>
        <v>0.5</v>
      </c>
      <c r="I2375" s="170" t="str">
        <f t="shared" si="381"/>
        <v>MEDIA</v>
      </c>
      <c r="J2375" s="292">
        <v>15128772</v>
      </c>
      <c r="K2375" s="221">
        <v>1</v>
      </c>
      <c r="L2375" s="68" t="s">
        <v>129</v>
      </c>
      <c r="M2375" s="188">
        <v>0</v>
      </c>
      <c r="N2375" s="68" t="s">
        <v>405</v>
      </c>
      <c r="O2375" s="199">
        <v>0</v>
      </c>
      <c r="P2375" s="68" t="s">
        <v>407</v>
      </c>
      <c r="Q2375" s="68" t="s">
        <v>5184</v>
      </c>
      <c r="R2375" s="68">
        <v>4011</v>
      </c>
      <c r="S2375" s="274">
        <v>43724</v>
      </c>
      <c r="T2375" s="68">
        <v>147321</v>
      </c>
      <c r="U2375" s="68" t="s">
        <v>171</v>
      </c>
      <c r="V2375" s="81" t="s">
        <v>5185</v>
      </c>
      <c r="W2375" s="171">
        <v>44074</v>
      </c>
      <c r="X2375" s="172" t="e">
        <f>+CONCATENATE(TEXT(#REF!,"yyyy"),"-",TEXT(#REF!,"mm"))</f>
        <v>#REF!</v>
      </c>
      <c r="Y2375" s="173" t="str">
        <f t="shared" si="382"/>
        <v>3</v>
      </c>
      <c r="Z2375" s="172" t="str">
        <f t="shared" si="383"/>
        <v>2020-07</v>
      </c>
      <c r="AA2375" s="170" t="e">
        <f>+VLOOKUP(Z2375,#REF!,2,FALSE)/VLOOKUP(X2375,#REF!,2,FALSE)</f>
        <v>#REF!</v>
      </c>
      <c r="AB2375" s="174" t="e">
        <f t="shared" si="378"/>
        <v>#REF!</v>
      </c>
      <c r="AC2375" s="174" t="e">
        <f t="shared" si="379"/>
        <v>#REF!</v>
      </c>
      <c r="AD2375" s="175" t="e">
        <f>+#REF!+365*Y2375</f>
        <v>#REF!</v>
      </c>
      <c r="AE2375" s="176" t="e">
        <f t="shared" si="384"/>
        <v>#REF!</v>
      </c>
      <c r="AF2375" s="170" t="e">
        <f>+VLOOKUP(CONCATENATE(TEXT(W2375,"yyyy"),"-",TEXT(W2375,"mm")),#REF!,2,0)</f>
        <v>#REF!</v>
      </c>
      <c r="AG2375" s="177" t="e">
        <f>+(AC2375*(1+'INFLAC PROYECTADA'!$B$8)^(AE2375))/((1+DEMANDADO!AF2375)^(AE2375))</f>
        <v>#REF!</v>
      </c>
      <c r="AH2375" s="169">
        <f>(0.2*VLOOKUP(D2375,'%.'!$A$1:$B$4,2,FALSE))+(0.35*VLOOKUP(E2375,'%.'!$A$1:$B$4,2,FALSE))+(0.1*VLOOKUP(F2375,'%.'!$A$1:$B$4,2,FALSE))+(0.35*VLOOKUP(G2375,'%.'!$A$1:$B$4,2,FALSE))</f>
        <v>0.5</v>
      </c>
      <c r="AI2375" s="128" t="str">
        <f t="shared" si="385"/>
        <v>MEDIA</v>
      </c>
      <c r="AJ2375" s="128" t="str">
        <f t="shared" si="386"/>
        <v>Cuentas de Orden</v>
      </c>
      <c r="AK2375" s="178" t="e">
        <f t="shared" si="387"/>
        <v>#REF!</v>
      </c>
    </row>
    <row r="2376" spans="1:37" ht="30" customHeight="1" x14ac:dyDescent="0.25">
      <c r="A2376" s="115">
        <v>2375</v>
      </c>
      <c r="B2376" s="68" t="s">
        <v>5094</v>
      </c>
      <c r="C2376" s="123" t="s">
        <v>5095</v>
      </c>
      <c r="D2376" s="68" t="s">
        <v>48</v>
      </c>
      <c r="E2376" s="68" t="s">
        <v>48</v>
      </c>
      <c r="F2376" s="68" t="s">
        <v>48</v>
      </c>
      <c r="G2376" s="68" t="s">
        <v>48</v>
      </c>
      <c r="H2376" s="169">
        <f t="shared" si="380"/>
        <v>0.5</v>
      </c>
      <c r="I2376" s="170" t="str">
        <f t="shared" si="381"/>
        <v>MEDIA</v>
      </c>
      <c r="J2376" s="292">
        <v>10543514</v>
      </c>
      <c r="K2376" s="221">
        <v>1</v>
      </c>
      <c r="L2376" s="68" t="s">
        <v>129</v>
      </c>
      <c r="M2376" s="188">
        <v>0</v>
      </c>
      <c r="N2376" s="68" t="s">
        <v>405</v>
      </c>
      <c r="O2376" s="199">
        <v>0</v>
      </c>
      <c r="P2376" s="68" t="s">
        <v>407</v>
      </c>
      <c r="Q2376" s="68" t="s">
        <v>5184</v>
      </c>
      <c r="R2376" s="68">
        <v>4011</v>
      </c>
      <c r="S2376" s="274">
        <v>43724</v>
      </c>
      <c r="T2376" s="68">
        <v>147321</v>
      </c>
      <c r="U2376" s="68" t="s">
        <v>171</v>
      </c>
      <c r="V2376" s="81" t="s">
        <v>5185</v>
      </c>
      <c r="W2376" s="171">
        <v>44074</v>
      </c>
      <c r="X2376" s="172" t="e">
        <f>+CONCATENATE(TEXT(#REF!,"yyyy"),"-",TEXT(#REF!,"mm"))</f>
        <v>#REF!</v>
      </c>
      <c r="Y2376" s="173" t="str">
        <f t="shared" si="382"/>
        <v>3</v>
      </c>
      <c r="Z2376" s="172" t="str">
        <f t="shared" si="383"/>
        <v>2020-07</v>
      </c>
      <c r="AA2376" s="170" t="e">
        <f>+VLOOKUP(Z2376,#REF!,2,FALSE)/VLOOKUP(X2376,#REF!,2,FALSE)</f>
        <v>#REF!</v>
      </c>
      <c r="AB2376" s="174" t="e">
        <f t="shared" si="378"/>
        <v>#REF!</v>
      </c>
      <c r="AC2376" s="174" t="e">
        <f t="shared" si="379"/>
        <v>#REF!</v>
      </c>
      <c r="AD2376" s="175" t="e">
        <f>+#REF!+365*Y2376</f>
        <v>#REF!</v>
      </c>
      <c r="AE2376" s="176" t="e">
        <f t="shared" si="384"/>
        <v>#REF!</v>
      </c>
      <c r="AF2376" s="170" t="e">
        <f>+VLOOKUP(CONCATENATE(TEXT(W2376,"yyyy"),"-",TEXT(W2376,"mm")),#REF!,2,0)</f>
        <v>#REF!</v>
      </c>
      <c r="AG2376" s="177" t="e">
        <f>+(AC2376*(1+'INFLAC PROYECTADA'!$B$8)^(AE2376))/((1+DEMANDADO!AF2376)^(AE2376))</f>
        <v>#REF!</v>
      </c>
      <c r="AH2376" s="169">
        <f>(0.2*VLOOKUP(D2376,'%.'!$A$1:$B$4,2,FALSE))+(0.35*VLOOKUP(E2376,'%.'!$A$1:$B$4,2,FALSE))+(0.1*VLOOKUP(F2376,'%.'!$A$1:$B$4,2,FALSE))+(0.35*VLOOKUP(G2376,'%.'!$A$1:$B$4,2,FALSE))</f>
        <v>0.5</v>
      </c>
      <c r="AI2376" s="128" t="str">
        <f t="shared" si="385"/>
        <v>MEDIA</v>
      </c>
      <c r="AJ2376" s="128" t="str">
        <f t="shared" si="386"/>
        <v>Cuentas de Orden</v>
      </c>
      <c r="AK2376" s="178" t="e">
        <f t="shared" si="387"/>
        <v>#REF!</v>
      </c>
    </row>
    <row r="2377" spans="1:37" ht="30" customHeight="1" x14ac:dyDescent="0.25">
      <c r="A2377" s="115">
        <v>2376</v>
      </c>
      <c r="B2377" s="68" t="s">
        <v>5096</v>
      </c>
      <c r="C2377" s="123" t="s">
        <v>5097</v>
      </c>
      <c r="D2377" s="68" t="s">
        <v>48</v>
      </c>
      <c r="E2377" s="68" t="s">
        <v>48</v>
      </c>
      <c r="F2377" s="68" t="s">
        <v>48</v>
      </c>
      <c r="G2377" s="68" t="s">
        <v>48</v>
      </c>
      <c r="H2377" s="169">
        <f t="shared" si="380"/>
        <v>0.5</v>
      </c>
      <c r="I2377" s="170" t="str">
        <f t="shared" si="381"/>
        <v>MEDIA</v>
      </c>
      <c r="J2377" s="292">
        <v>12327933</v>
      </c>
      <c r="K2377" s="221">
        <v>1</v>
      </c>
      <c r="L2377" s="68" t="s">
        <v>129</v>
      </c>
      <c r="M2377" s="188">
        <v>0</v>
      </c>
      <c r="N2377" s="68" t="s">
        <v>405</v>
      </c>
      <c r="O2377" s="199">
        <v>0</v>
      </c>
      <c r="P2377" s="68" t="s">
        <v>407</v>
      </c>
      <c r="Q2377" s="68" t="s">
        <v>5184</v>
      </c>
      <c r="R2377" s="68">
        <v>4011</v>
      </c>
      <c r="S2377" s="274">
        <v>43724</v>
      </c>
      <c r="T2377" s="68">
        <v>147321</v>
      </c>
      <c r="U2377" s="68" t="s">
        <v>171</v>
      </c>
      <c r="V2377" s="68" t="s">
        <v>5186</v>
      </c>
      <c r="W2377" s="171">
        <v>44074</v>
      </c>
      <c r="X2377" s="172" t="e">
        <f>+CONCATENATE(TEXT(#REF!,"yyyy"),"-",TEXT(#REF!,"mm"))</f>
        <v>#REF!</v>
      </c>
      <c r="Y2377" s="173" t="str">
        <f t="shared" si="382"/>
        <v>3</v>
      </c>
      <c r="Z2377" s="172" t="str">
        <f t="shared" si="383"/>
        <v>2020-07</v>
      </c>
      <c r="AA2377" s="170" t="e">
        <f>+VLOOKUP(Z2377,#REF!,2,FALSE)/VLOOKUP(X2377,#REF!,2,FALSE)</f>
        <v>#REF!</v>
      </c>
      <c r="AB2377" s="174" t="e">
        <f t="shared" si="378"/>
        <v>#REF!</v>
      </c>
      <c r="AC2377" s="174" t="e">
        <f t="shared" si="379"/>
        <v>#REF!</v>
      </c>
      <c r="AD2377" s="175" t="e">
        <f>+#REF!+365*Y2377</f>
        <v>#REF!</v>
      </c>
      <c r="AE2377" s="176" t="e">
        <f t="shared" si="384"/>
        <v>#REF!</v>
      </c>
      <c r="AF2377" s="170" t="e">
        <f>+VLOOKUP(CONCATENATE(TEXT(W2377,"yyyy"),"-",TEXT(W2377,"mm")),#REF!,2,0)</f>
        <v>#REF!</v>
      </c>
      <c r="AG2377" s="177" t="e">
        <f>+(AC2377*(1+'INFLAC PROYECTADA'!$B$8)^(AE2377))/((1+DEMANDADO!AF2377)^(AE2377))</f>
        <v>#REF!</v>
      </c>
      <c r="AH2377" s="169">
        <f>(0.2*VLOOKUP(D2377,'%.'!$A$1:$B$4,2,FALSE))+(0.35*VLOOKUP(E2377,'%.'!$A$1:$B$4,2,FALSE))+(0.1*VLOOKUP(F2377,'%.'!$A$1:$B$4,2,FALSE))+(0.35*VLOOKUP(G2377,'%.'!$A$1:$B$4,2,FALSE))</f>
        <v>0.5</v>
      </c>
      <c r="AI2377" s="128" t="str">
        <f t="shared" si="385"/>
        <v>MEDIA</v>
      </c>
      <c r="AJ2377" s="128" t="str">
        <f t="shared" si="386"/>
        <v>Cuentas de Orden</v>
      </c>
      <c r="AK2377" s="178" t="e">
        <f t="shared" si="387"/>
        <v>#REF!</v>
      </c>
    </row>
    <row r="2378" spans="1:37" ht="30" customHeight="1" x14ac:dyDescent="0.25">
      <c r="A2378" s="115">
        <v>2377</v>
      </c>
      <c r="B2378" s="68" t="s">
        <v>5098</v>
      </c>
      <c r="C2378" s="123" t="s">
        <v>5099</v>
      </c>
      <c r="D2378" s="68" t="s">
        <v>0</v>
      </c>
      <c r="E2378" s="68" t="s">
        <v>1</v>
      </c>
      <c r="F2378" s="68" t="s">
        <v>1</v>
      </c>
      <c r="G2378" s="68" t="s">
        <v>48</v>
      </c>
      <c r="H2378" s="169">
        <f t="shared" si="380"/>
        <v>0.39749999999999996</v>
      </c>
      <c r="I2378" s="170" t="str">
        <f t="shared" si="381"/>
        <v>MEDIA</v>
      </c>
      <c r="J2378" s="292">
        <v>233630276</v>
      </c>
      <c r="K2378" s="221">
        <v>1</v>
      </c>
      <c r="L2378" s="68" t="s">
        <v>128</v>
      </c>
      <c r="M2378" s="188">
        <v>0</v>
      </c>
      <c r="N2378" s="68" t="s">
        <v>405</v>
      </c>
      <c r="O2378" s="199">
        <v>0</v>
      </c>
      <c r="P2378" s="68" t="s">
        <v>408</v>
      </c>
      <c r="Q2378" s="68" t="s">
        <v>5184</v>
      </c>
      <c r="R2378" s="68">
        <v>4011</v>
      </c>
      <c r="S2378" s="274">
        <v>43724</v>
      </c>
      <c r="T2378" s="68">
        <v>147321</v>
      </c>
      <c r="U2378" s="68" t="s">
        <v>177</v>
      </c>
      <c r="V2378" s="68" t="s">
        <v>5187</v>
      </c>
      <c r="W2378" s="171">
        <v>44074</v>
      </c>
      <c r="X2378" s="172" t="e">
        <f>+CONCATENATE(TEXT(#REF!,"yyyy"),"-",TEXT(#REF!,"mm"))</f>
        <v>#REF!</v>
      </c>
      <c r="Y2378" s="173" t="str">
        <f t="shared" si="382"/>
        <v>5</v>
      </c>
      <c r="Z2378" s="172" t="str">
        <f t="shared" si="383"/>
        <v>2020-07</v>
      </c>
      <c r="AA2378" s="170" t="e">
        <f>+VLOOKUP(Z2378,#REF!,2,FALSE)/VLOOKUP(X2378,#REF!,2,FALSE)</f>
        <v>#REF!</v>
      </c>
      <c r="AB2378" s="174" t="e">
        <f t="shared" si="378"/>
        <v>#REF!</v>
      </c>
      <c r="AC2378" s="174" t="e">
        <f t="shared" si="379"/>
        <v>#REF!</v>
      </c>
      <c r="AD2378" s="175" t="e">
        <f>+#REF!+365*Y2378</f>
        <v>#REF!</v>
      </c>
      <c r="AE2378" s="176" t="e">
        <f t="shared" si="384"/>
        <v>#REF!</v>
      </c>
      <c r="AF2378" s="170" t="e">
        <f>+VLOOKUP(CONCATENATE(TEXT(W2378,"yyyy"),"-",TEXT(W2378,"mm")),#REF!,2,0)</f>
        <v>#REF!</v>
      </c>
      <c r="AG2378" s="177" t="e">
        <f>+(AC2378*(1+'INFLAC PROYECTADA'!$B$8)^(AE2378))/((1+DEMANDADO!AF2378)^(AE2378))</f>
        <v>#REF!</v>
      </c>
      <c r="AH2378" s="169">
        <f>(0.2*VLOOKUP(D2378,'%.'!$A$1:$B$4,2,FALSE))+(0.35*VLOOKUP(E2378,'%.'!$A$1:$B$4,2,FALSE))+(0.1*VLOOKUP(F2378,'%.'!$A$1:$B$4,2,FALSE))+(0.35*VLOOKUP(G2378,'%.'!$A$1:$B$4,2,FALSE))</f>
        <v>0.39749999999999996</v>
      </c>
      <c r="AI2378" s="128" t="str">
        <f t="shared" si="385"/>
        <v>MEDIA</v>
      </c>
      <c r="AJ2378" s="128" t="str">
        <f t="shared" si="386"/>
        <v>Cuentas de Orden</v>
      </c>
      <c r="AK2378" s="178" t="e">
        <f t="shared" si="387"/>
        <v>#REF!</v>
      </c>
    </row>
    <row r="2379" spans="1:37" ht="30" customHeight="1" x14ac:dyDescent="0.25">
      <c r="A2379" s="115">
        <v>2378</v>
      </c>
      <c r="B2379" s="68" t="s">
        <v>5100</v>
      </c>
      <c r="C2379" s="123" t="s">
        <v>5101</v>
      </c>
      <c r="D2379" s="68" t="s">
        <v>0</v>
      </c>
      <c r="E2379" s="68" t="s">
        <v>1</v>
      </c>
      <c r="F2379" s="68" t="s">
        <v>1</v>
      </c>
      <c r="G2379" s="68" t="s">
        <v>1</v>
      </c>
      <c r="H2379" s="169">
        <f t="shared" si="380"/>
        <v>0.24</v>
      </c>
      <c r="I2379" s="170" t="str">
        <f t="shared" si="381"/>
        <v>BAJA</v>
      </c>
      <c r="J2379" s="292">
        <v>5531193360</v>
      </c>
      <c r="K2379" s="221">
        <v>0.8</v>
      </c>
      <c r="L2379" s="68" t="s">
        <v>129</v>
      </c>
      <c r="M2379" s="188">
        <v>0</v>
      </c>
      <c r="N2379" s="68" t="s">
        <v>405</v>
      </c>
      <c r="O2379" s="199">
        <v>0</v>
      </c>
      <c r="P2379" s="68" t="s">
        <v>408</v>
      </c>
      <c r="Q2379" s="68" t="s">
        <v>5184</v>
      </c>
      <c r="R2379" s="68">
        <v>4011</v>
      </c>
      <c r="S2379" s="274">
        <v>43724</v>
      </c>
      <c r="T2379" s="68">
        <v>147321</v>
      </c>
      <c r="U2379" s="68" t="s">
        <v>21</v>
      </c>
      <c r="V2379" s="81" t="s">
        <v>5188</v>
      </c>
      <c r="W2379" s="171">
        <v>44074</v>
      </c>
      <c r="X2379" s="172" t="e">
        <f>+CONCATENATE(TEXT(#REF!,"yyyy"),"-",TEXT(#REF!,"mm"))</f>
        <v>#REF!</v>
      </c>
      <c r="Y2379" s="173" t="str">
        <f t="shared" si="382"/>
        <v>5</v>
      </c>
      <c r="Z2379" s="172" t="str">
        <f t="shared" si="383"/>
        <v>2020-07</v>
      </c>
      <c r="AA2379" s="170" t="e">
        <f>+VLOOKUP(Z2379,#REF!,2,FALSE)/VLOOKUP(X2379,#REF!,2,FALSE)</f>
        <v>#REF!</v>
      </c>
      <c r="AB2379" s="174" t="e">
        <f t="shared" si="378"/>
        <v>#REF!</v>
      </c>
      <c r="AC2379" s="174" t="e">
        <f t="shared" si="379"/>
        <v>#REF!</v>
      </c>
      <c r="AD2379" s="175" t="e">
        <f>+#REF!+365*Y2379</f>
        <v>#REF!</v>
      </c>
      <c r="AE2379" s="176" t="e">
        <f t="shared" si="384"/>
        <v>#REF!</v>
      </c>
      <c r="AF2379" s="170" t="e">
        <f>+VLOOKUP(CONCATENATE(TEXT(W2379,"yyyy"),"-",TEXT(W2379,"mm")),#REF!,2,0)</f>
        <v>#REF!</v>
      </c>
      <c r="AG2379" s="177" t="e">
        <f>+(AC2379*(1+'INFLAC PROYECTADA'!$B$8)^(AE2379))/((1+DEMANDADO!AF2379)^(AE2379))</f>
        <v>#REF!</v>
      </c>
      <c r="AH2379" s="169">
        <f>(0.2*VLOOKUP(D2379,'%.'!$A$1:$B$4,2,FALSE))+(0.35*VLOOKUP(E2379,'%.'!$A$1:$B$4,2,FALSE))+(0.1*VLOOKUP(F2379,'%.'!$A$1:$B$4,2,FALSE))+(0.35*VLOOKUP(G2379,'%.'!$A$1:$B$4,2,FALSE))</f>
        <v>0.24</v>
      </c>
      <c r="AI2379" s="128" t="str">
        <f t="shared" si="385"/>
        <v>BAJA</v>
      </c>
      <c r="AJ2379" s="128" t="str">
        <f t="shared" si="386"/>
        <v>Cuentas de Orden</v>
      </c>
      <c r="AK2379" s="178" t="e">
        <f t="shared" si="387"/>
        <v>#REF!</v>
      </c>
    </row>
    <row r="2380" spans="1:37" ht="30" customHeight="1" x14ac:dyDescent="0.25">
      <c r="A2380" s="115">
        <v>2379</v>
      </c>
      <c r="B2380" s="68" t="s">
        <v>5102</v>
      </c>
      <c r="C2380" s="123" t="s">
        <v>5103</v>
      </c>
      <c r="D2380" s="68" t="s">
        <v>48</v>
      </c>
      <c r="E2380" s="68" t="s">
        <v>48</v>
      </c>
      <c r="F2380" s="68" t="s">
        <v>48</v>
      </c>
      <c r="G2380" s="68" t="s">
        <v>48</v>
      </c>
      <c r="H2380" s="169">
        <f t="shared" si="380"/>
        <v>0.5</v>
      </c>
      <c r="I2380" s="170" t="str">
        <f t="shared" si="381"/>
        <v>MEDIA</v>
      </c>
      <c r="J2380" s="292">
        <v>25707015</v>
      </c>
      <c r="K2380" s="221">
        <v>1</v>
      </c>
      <c r="L2380" s="68" t="s">
        <v>129</v>
      </c>
      <c r="M2380" s="188">
        <v>0</v>
      </c>
      <c r="N2380" s="68" t="s">
        <v>405</v>
      </c>
      <c r="O2380" s="199">
        <v>0</v>
      </c>
      <c r="P2380" s="68" t="s">
        <v>407</v>
      </c>
      <c r="Q2380" s="68" t="s">
        <v>5184</v>
      </c>
      <c r="R2380" s="68">
        <v>4011</v>
      </c>
      <c r="S2380" s="274">
        <v>43724</v>
      </c>
      <c r="T2380" s="68">
        <v>147321</v>
      </c>
      <c r="U2380" s="68" t="s">
        <v>171</v>
      </c>
      <c r="V2380" s="81" t="s">
        <v>5189</v>
      </c>
      <c r="W2380" s="171">
        <v>44074</v>
      </c>
      <c r="X2380" s="172" t="e">
        <f>+CONCATENATE(TEXT(#REF!,"yyyy"),"-",TEXT(#REF!,"mm"))</f>
        <v>#REF!</v>
      </c>
      <c r="Y2380" s="173" t="str">
        <f t="shared" si="382"/>
        <v>3</v>
      </c>
      <c r="Z2380" s="172" t="str">
        <f t="shared" si="383"/>
        <v>2020-07</v>
      </c>
      <c r="AA2380" s="170" t="e">
        <f>+VLOOKUP(Z2380,#REF!,2,FALSE)/VLOOKUP(X2380,#REF!,2,FALSE)</f>
        <v>#REF!</v>
      </c>
      <c r="AB2380" s="174" t="e">
        <f t="shared" si="378"/>
        <v>#REF!</v>
      </c>
      <c r="AC2380" s="174" t="e">
        <f t="shared" si="379"/>
        <v>#REF!</v>
      </c>
      <c r="AD2380" s="175" t="e">
        <f>+#REF!+365*Y2380</f>
        <v>#REF!</v>
      </c>
      <c r="AE2380" s="176" t="e">
        <f t="shared" si="384"/>
        <v>#REF!</v>
      </c>
      <c r="AF2380" s="170" t="e">
        <f>+VLOOKUP(CONCATENATE(TEXT(W2380,"yyyy"),"-",TEXT(W2380,"mm")),#REF!,2,0)</f>
        <v>#REF!</v>
      </c>
      <c r="AG2380" s="177" t="e">
        <f>+(AC2380*(1+'INFLAC PROYECTADA'!$B$8)^(AE2380))/((1+DEMANDADO!AF2380)^(AE2380))</f>
        <v>#REF!</v>
      </c>
      <c r="AH2380" s="169">
        <f>(0.2*VLOOKUP(D2380,'%.'!$A$1:$B$4,2,FALSE))+(0.35*VLOOKUP(E2380,'%.'!$A$1:$B$4,2,FALSE))+(0.1*VLOOKUP(F2380,'%.'!$A$1:$B$4,2,FALSE))+(0.35*VLOOKUP(G2380,'%.'!$A$1:$B$4,2,FALSE))</f>
        <v>0.5</v>
      </c>
      <c r="AI2380" s="128" t="str">
        <f t="shared" si="385"/>
        <v>MEDIA</v>
      </c>
      <c r="AJ2380" s="128" t="str">
        <f t="shared" si="386"/>
        <v>Cuentas de Orden</v>
      </c>
      <c r="AK2380" s="178" t="e">
        <f t="shared" si="387"/>
        <v>#REF!</v>
      </c>
    </row>
    <row r="2381" spans="1:37" ht="30" customHeight="1" x14ac:dyDescent="0.25">
      <c r="A2381" s="115">
        <v>2380</v>
      </c>
      <c r="B2381" s="68" t="s">
        <v>5104</v>
      </c>
      <c r="C2381" s="123" t="s">
        <v>5105</v>
      </c>
      <c r="D2381" s="68" t="s">
        <v>48</v>
      </c>
      <c r="E2381" s="68" t="s">
        <v>48</v>
      </c>
      <c r="F2381" s="68" t="s">
        <v>48</v>
      </c>
      <c r="G2381" s="68" t="s">
        <v>48</v>
      </c>
      <c r="H2381" s="169">
        <f t="shared" si="380"/>
        <v>0.5</v>
      </c>
      <c r="I2381" s="170" t="str">
        <f t="shared" si="381"/>
        <v>MEDIA</v>
      </c>
      <c r="J2381" s="292">
        <v>14832269</v>
      </c>
      <c r="K2381" s="221">
        <v>1</v>
      </c>
      <c r="L2381" s="68" t="s">
        <v>129</v>
      </c>
      <c r="M2381" s="188">
        <v>0</v>
      </c>
      <c r="N2381" s="68" t="s">
        <v>405</v>
      </c>
      <c r="O2381" s="199">
        <v>0</v>
      </c>
      <c r="P2381" s="68" t="s">
        <v>407</v>
      </c>
      <c r="Q2381" s="68" t="s">
        <v>5184</v>
      </c>
      <c r="R2381" s="68">
        <v>4011</v>
      </c>
      <c r="S2381" s="274">
        <v>43724</v>
      </c>
      <c r="T2381" s="68">
        <v>147321</v>
      </c>
      <c r="U2381" s="68" t="s">
        <v>171</v>
      </c>
      <c r="V2381" s="81" t="s">
        <v>5185</v>
      </c>
      <c r="W2381" s="171">
        <v>44074</v>
      </c>
      <c r="X2381" s="172" t="e">
        <f>+CONCATENATE(TEXT(#REF!,"yyyy"),"-",TEXT(#REF!,"mm"))</f>
        <v>#REF!</v>
      </c>
      <c r="Y2381" s="173" t="str">
        <f t="shared" si="382"/>
        <v>3</v>
      </c>
      <c r="Z2381" s="172" t="str">
        <f t="shared" si="383"/>
        <v>2020-07</v>
      </c>
      <c r="AA2381" s="170" t="e">
        <f>+VLOOKUP(Z2381,#REF!,2,FALSE)/VLOOKUP(X2381,#REF!,2,FALSE)</f>
        <v>#REF!</v>
      </c>
      <c r="AB2381" s="174" t="e">
        <f t="shared" si="378"/>
        <v>#REF!</v>
      </c>
      <c r="AC2381" s="174" t="e">
        <f t="shared" si="379"/>
        <v>#REF!</v>
      </c>
      <c r="AD2381" s="175" t="e">
        <f>+#REF!+365*Y2381</f>
        <v>#REF!</v>
      </c>
      <c r="AE2381" s="176" t="e">
        <f t="shared" si="384"/>
        <v>#REF!</v>
      </c>
      <c r="AF2381" s="170" t="e">
        <f>+VLOOKUP(CONCATENATE(TEXT(W2381,"yyyy"),"-",TEXT(W2381,"mm")),#REF!,2,0)</f>
        <v>#REF!</v>
      </c>
      <c r="AG2381" s="177" t="e">
        <f>+(AC2381*(1+'INFLAC PROYECTADA'!$B$8)^(AE2381))/((1+DEMANDADO!AF2381)^(AE2381))</f>
        <v>#REF!</v>
      </c>
      <c r="AH2381" s="169">
        <f>(0.2*VLOOKUP(D2381,'%.'!$A$1:$B$4,2,FALSE))+(0.35*VLOOKUP(E2381,'%.'!$A$1:$B$4,2,FALSE))+(0.1*VLOOKUP(F2381,'%.'!$A$1:$B$4,2,FALSE))+(0.35*VLOOKUP(G2381,'%.'!$A$1:$B$4,2,FALSE))</f>
        <v>0.5</v>
      </c>
      <c r="AI2381" s="128" t="str">
        <f t="shared" si="385"/>
        <v>MEDIA</v>
      </c>
      <c r="AJ2381" s="128" t="str">
        <f t="shared" si="386"/>
        <v>Cuentas de Orden</v>
      </c>
      <c r="AK2381" s="178" t="e">
        <f t="shared" si="387"/>
        <v>#REF!</v>
      </c>
    </row>
    <row r="2382" spans="1:37" ht="30" customHeight="1" x14ac:dyDescent="0.25">
      <c r="A2382" s="115">
        <v>2381</v>
      </c>
      <c r="B2382" s="68" t="s">
        <v>688</v>
      </c>
      <c r="C2382" s="123" t="s">
        <v>5106</v>
      </c>
      <c r="D2382" s="68" t="s">
        <v>48</v>
      </c>
      <c r="E2382" s="68" t="s">
        <v>48</v>
      </c>
      <c r="F2382" s="68" t="s">
        <v>48</v>
      </c>
      <c r="G2382" s="68" t="s">
        <v>48</v>
      </c>
      <c r="H2382" s="169">
        <f t="shared" si="380"/>
        <v>0.5</v>
      </c>
      <c r="I2382" s="170" t="str">
        <f t="shared" si="381"/>
        <v>MEDIA</v>
      </c>
      <c r="J2382" s="292">
        <v>2749621689</v>
      </c>
      <c r="K2382" s="221">
        <v>1</v>
      </c>
      <c r="L2382" s="68" t="s">
        <v>129</v>
      </c>
      <c r="M2382" s="188">
        <v>0</v>
      </c>
      <c r="N2382" s="68" t="s">
        <v>511</v>
      </c>
      <c r="O2382" s="199">
        <v>0</v>
      </c>
      <c r="P2382" s="68" t="s">
        <v>408</v>
      </c>
      <c r="Q2382" s="68" t="s">
        <v>5184</v>
      </c>
      <c r="R2382" s="68">
        <v>4011</v>
      </c>
      <c r="S2382" s="274">
        <v>43724</v>
      </c>
      <c r="T2382" s="68">
        <v>147321</v>
      </c>
      <c r="U2382" s="68" t="s">
        <v>182</v>
      </c>
      <c r="V2382" s="81" t="s">
        <v>5190</v>
      </c>
      <c r="W2382" s="171">
        <v>44074</v>
      </c>
      <c r="X2382" s="172" t="e">
        <f>+CONCATENATE(TEXT(#REF!,"yyyy"),"-",TEXT(#REF!,"mm"))</f>
        <v>#REF!</v>
      </c>
      <c r="Y2382" s="173" t="str">
        <f t="shared" si="382"/>
        <v>5</v>
      </c>
      <c r="Z2382" s="172" t="str">
        <f t="shared" si="383"/>
        <v>2020-07</v>
      </c>
      <c r="AA2382" s="170" t="e">
        <f>+VLOOKUP(Z2382,#REF!,2,FALSE)/VLOOKUP(X2382,#REF!,2,FALSE)</f>
        <v>#REF!</v>
      </c>
      <c r="AB2382" s="174" t="e">
        <f t="shared" si="378"/>
        <v>#REF!</v>
      </c>
      <c r="AC2382" s="174" t="e">
        <f t="shared" si="379"/>
        <v>#REF!</v>
      </c>
      <c r="AD2382" s="175" t="e">
        <f>+#REF!+365*Y2382</f>
        <v>#REF!</v>
      </c>
      <c r="AE2382" s="176" t="e">
        <f t="shared" si="384"/>
        <v>#REF!</v>
      </c>
      <c r="AF2382" s="170" t="e">
        <f>+VLOOKUP(CONCATENATE(TEXT(W2382,"yyyy"),"-",TEXT(W2382,"mm")),#REF!,2,0)</f>
        <v>#REF!</v>
      </c>
      <c r="AG2382" s="177" t="e">
        <f>+(AC2382*(1+'INFLAC PROYECTADA'!$B$8)^(AE2382))/((1+DEMANDADO!AF2382)^(AE2382))</f>
        <v>#REF!</v>
      </c>
      <c r="AH2382" s="169">
        <f>(0.2*VLOOKUP(D2382,'%.'!$A$1:$B$4,2,FALSE))+(0.35*VLOOKUP(E2382,'%.'!$A$1:$B$4,2,FALSE))+(0.1*VLOOKUP(F2382,'%.'!$A$1:$B$4,2,FALSE))+(0.35*VLOOKUP(G2382,'%.'!$A$1:$B$4,2,FALSE))</f>
        <v>0.5</v>
      </c>
      <c r="AI2382" s="128" t="str">
        <f t="shared" si="385"/>
        <v>MEDIA</v>
      </c>
      <c r="AJ2382" s="128" t="str">
        <f t="shared" si="386"/>
        <v>Cuentas de Orden</v>
      </c>
      <c r="AK2382" s="178" t="e">
        <f t="shared" si="387"/>
        <v>#REF!</v>
      </c>
    </row>
    <row r="2383" spans="1:37" ht="30" customHeight="1" x14ac:dyDescent="0.25">
      <c r="A2383" s="115">
        <v>2382</v>
      </c>
      <c r="B2383" s="68" t="s">
        <v>5107</v>
      </c>
      <c r="C2383" s="123" t="s">
        <v>5108</v>
      </c>
      <c r="D2383" s="68" t="s">
        <v>48</v>
      </c>
      <c r="E2383" s="68" t="s">
        <v>1</v>
      </c>
      <c r="F2383" s="68" t="s">
        <v>1</v>
      </c>
      <c r="G2383" s="68" t="s">
        <v>1</v>
      </c>
      <c r="H2383" s="169">
        <f t="shared" si="380"/>
        <v>0.14000000000000001</v>
      </c>
      <c r="I2383" s="170" t="str">
        <f t="shared" si="381"/>
        <v>BAJA</v>
      </c>
      <c r="J2383" s="292">
        <v>61147114</v>
      </c>
      <c r="K2383" s="221">
        <v>1</v>
      </c>
      <c r="L2383" s="68" t="s">
        <v>129</v>
      </c>
      <c r="M2383" s="188">
        <v>0</v>
      </c>
      <c r="N2383" s="68" t="s">
        <v>405</v>
      </c>
      <c r="O2383" s="199">
        <v>0</v>
      </c>
      <c r="P2383" s="68" t="s">
        <v>792</v>
      </c>
      <c r="Q2383" s="68" t="s">
        <v>5184</v>
      </c>
      <c r="R2383" s="68">
        <v>4011</v>
      </c>
      <c r="S2383" s="274">
        <v>43724</v>
      </c>
      <c r="T2383" s="68">
        <v>147321</v>
      </c>
      <c r="U2383" s="68" t="s">
        <v>171</v>
      </c>
      <c r="V2383" s="81" t="s">
        <v>5191</v>
      </c>
      <c r="W2383" s="171">
        <v>44074</v>
      </c>
      <c r="X2383" s="172" t="e">
        <f>+CONCATENATE(TEXT(#REF!,"yyyy"),"-",TEXT(#REF!,"mm"))</f>
        <v>#REF!</v>
      </c>
      <c r="Y2383" s="173" t="str">
        <f t="shared" si="382"/>
        <v>3</v>
      </c>
      <c r="Z2383" s="172" t="str">
        <f t="shared" si="383"/>
        <v>2020-07</v>
      </c>
      <c r="AA2383" s="170" t="e">
        <f>+VLOOKUP(Z2383,#REF!,2,FALSE)/VLOOKUP(X2383,#REF!,2,FALSE)</f>
        <v>#REF!</v>
      </c>
      <c r="AB2383" s="174" t="e">
        <f t="shared" si="378"/>
        <v>#REF!</v>
      </c>
      <c r="AC2383" s="174" t="e">
        <f t="shared" si="379"/>
        <v>#REF!</v>
      </c>
      <c r="AD2383" s="175" t="e">
        <f>+#REF!+365*Y2383</f>
        <v>#REF!</v>
      </c>
      <c r="AE2383" s="176" t="e">
        <f t="shared" si="384"/>
        <v>#REF!</v>
      </c>
      <c r="AF2383" s="170" t="e">
        <f>+VLOOKUP(CONCATENATE(TEXT(W2383,"yyyy"),"-",TEXT(W2383,"mm")),#REF!,2,0)</f>
        <v>#REF!</v>
      </c>
      <c r="AG2383" s="177" t="e">
        <f>+(AC2383*(1+'INFLAC PROYECTADA'!$B$8)^(AE2383))/((1+DEMANDADO!AF2383)^(AE2383))</f>
        <v>#REF!</v>
      </c>
      <c r="AH2383" s="169">
        <f>(0.2*VLOOKUP(D2383,'%.'!$A$1:$B$4,2,FALSE))+(0.35*VLOOKUP(E2383,'%.'!$A$1:$B$4,2,FALSE))+(0.1*VLOOKUP(F2383,'%.'!$A$1:$B$4,2,FALSE))+(0.35*VLOOKUP(G2383,'%.'!$A$1:$B$4,2,FALSE))</f>
        <v>0.14000000000000001</v>
      </c>
      <c r="AI2383" s="128" t="str">
        <f t="shared" si="385"/>
        <v>BAJA</v>
      </c>
      <c r="AJ2383" s="128" t="str">
        <f t="shared" si="386"/>
        <v>Cuentas de Orden</v>
      </c>
      <c r="AK2383" s="178" t="e">
        <f t="shared" si="387"/>
        <v>#REF!</v>
      </c>
    </row>
    <row r="2384" spans="1:37" ht="30" customHeight="1" x14ac:dyDescent="0.25">
      <c r="A2384" s="115">
        <v>2383</v>
      </c>
      <c r="B2384" s="68" t="s">
        <v>5102</v>
      </c>
      <c r="C2384" s="123" t="s">
        <v>5109</v>
      </c>
      <c r="D2384" s="68" t="s">
        <v>48</v>
      </c>
      <c r="E2384" s="68" t="s">
        <v>48</v>
      </c>
      <c r="F2384" s="68" t="s">
        <v>48</v>
      </c>
      <c r="G2384" s="68" t="s">
        <v>48</v>
      </c>
      <c r="H2384" s="169">
        <f t="shared" si="380"/>
        <v>0.5</v>
      </c>
      <c r="I2384" s="170" t="str">
        <f t="shared" si="381"/>
        <v>MEDIA</v>
      </c>
      <c r="J2384" s="292">
        <v>8593308</v>
      </c>
      <c r="K2384" s="221">
        <v>1</v>
      </c>
      <c r="L2384" s="68" t="s">
        <v>129</v>
      </c>
      <c r="M2384" s="188"/>
      <c r="N2384" s="68" t="s">
        <v>405</v>
      </c>
      <c r="O2384" s="199">
        <v>0</v>
      </c>
      <c r="P2384" s="68" t="s">
        <v>792</v>
      </c>
      <c r="Q2384" s="68" t="s">
        <v>5184</v>
      </c>
      <c r="R2384" s="68">
        <v>4011</v>
      </c>
      <c r="S2384" s="274">
        <v>43724</v>
      </c>
      <c r="T2384" s="68">
        <v>147321</v>
      </c>
      <c r="U2384" s="68" t="s">
        <v>171</v>
      </c>
      <c r="V2384" s="81" t="s">
        <v>5185</v>
      </c>
      <c r="W2384" s="171">
        <v>44074</v>
      </c>
      <c r="X2384" s="172" t="e">
        <f>+CONCATENATE(TEXT(#REF!,"yyyy"),"-",TEXT(#REF!,"mm"))</f>
        <v>#REF!</v>
      </c>
      <c r="Y2384" s="173" t="str">
        <f t="shared" si="382"/>
        <v>3</v>
      </c>
      <c r="Z2384" s="172" t="str">
        <f t="shared" si="383"/>
        <v>2020-07</v>
      </c>
      <c r="AA2384" s="170" t="e">
        <f>+VLOOKUP(Z2384,#REF!,2,FALSE)/VLOOKUP(X2384,#REF!,2,FALSE)</f>
        <v>#REF!</v>
      </c>
      <c r="AB2384" s="174" t="e">
        <f t="shared" si="378"/>
        <v>#REF!</v>
      </c>
      <c r="AC2384" s="174" t="e">
        <f t="shared" si="379"/>
        <v>#REF!</v>
      </c>
      <c r="AD2384" s="175" t="e">
        <f>+#REF!+365*Y2384</f>
        <v>#REF!</v>
      </c>
      <c r="AE2384" s="176" t="e">
        <f t="shared" si="384"/>
        <v>#REF!</v>
      </c>
      <c r="AF2384" s="170" t="e">
        <f>+VLOOKUP(CONCATENATE(TEXT(W2384,"yyyy"),"-",TEXT(W2384,"mm")),#REF!,2,0)</f>
        <v>#REF!</v>
      </c>
      <c r="AG2384" s="177" t="e">
        <f>+(AC2384*(1+'INFLAC PROYECTADA'!$B$8)^(AE2384))/((1+DEMANDADO!AF2384)^(AE2384))</f>
        <v>#REF!</v>
      </c>
      <c r="AH2384" s="169">
        <f>(0.2*VLOOKUP(D2384,'%.'!$A$1:$B$4,2,FALSE))+(0.35*VLOOKUP(E2384,'%.'!$A$1:$B$4,2,FALSE))+(0.1*VLOOKUP(F2384,'%.'!$A$1:$B$4,2,FALSE))+(0.35*VLOOKUP(G2384,'%.'!$A$1:$B$4,2,FALSE))</f>
        <v>0.5</v>
      </c>
      <c r="AI2384" s="128" t="str">
        <f t="shared" si="385"/>
        <v>MEDIA</v>
      </c>
      <c r="AJ2384" s="128" t="str">
        <f t="shared" si="386"/>
        <v>Cuentas de Orden</v>
      </c>
      <c r="AK2384" s="178" t="e">
        <f t="shared" si="387"/>
        <v>#REF!</v>
      </c>
    </row>
    <row r="2385" spans="1:37" ht="30" customHeight="1" x14ac:dyDescent="0.25">
      <c r="A2385" s="115">
        <v>2384</v>
      </c>
      <c r="B2385" s="68" t="s">
        <v>4983</v>
      </c>
      <c r="C2385" s="123" t="s">
        <v>5110</v>
      </c>
      <c r="D2385" s="68" t="s">
        <v>1</v>
      </c>
      <c r="E2385" s="68" t="s">
        <v>1</v>
      </c>
      <c r="F2385" s="68" t="s">
        <v>1</v>
      </c>
      <c r="G2385" s="68" t="s">
        <v>1</v>
      </c>
      <c r="H2385" s="169">
        <f t="shared" si="380"/>
        <v>0.05</v>
      </c>
      <c r="I2385" s="170" t="str">
        <f t="shared" si="381"/>
        <v>REMOTA</v>
      </c>
      <c r="J2385" s="292">
        <v>24474772</v>
      </c>
      <c r="K2385" s="221">
        <v>1</v>
      </c>
      <c r="L2385" s="68" t="s">
        <v>133</v>
      </c>
      <c r="M2385" s="188">
        <v>0</v>
      </c>
      <c r="N2385" s="68" t="s">
        <v>405</v>
      </c>
      <c r="O2385" s="199">
        <v>0</v>
      </c>
      <c r="P2385" s="68" t="s">
        <v>1821</v>
      </c>
      <c r="Q2385" s="68" t="s">
        <v>5184</v>
      </c>
      <c r="R2385" s="68">
        <v>4011</v>
      </c>
      <c r="S2385" s="274">
        <v>43724</v>
      </c>
      <c r="T2385" s="68">
        <v>147321</v>
      </c>
      <c r="U2385" s="68" t="s">
        <v>76</v>
      </c>
      <c r="V2385" s="81" t="s">
        <v>5192</v>
      </c>
      <c r="W2385" s="171">
        <v>44074</v>
      </c>
      <c r="X2385" s="172" t="e">
        <f>+CONCATENATE(TEXT(#REF!,"yyyy"),"-",TEXT(#REF!,"mm"))</f>
        <v>#REF!</v>
      </c>
      <c r="Y2385" s="173" t="str">
        <f t="shared" si="382"/>
        <v>4</v>
      </c>
      <c r="Z2385" s="172" t="str">
        <f t="shared" si="383"/>
        <v>2020-07</v>
      </c>
      <c r="AA2385" s="170" t="e">
        <f>+VLOOKUP(Z2385,#REF!,2,FALSE)/VLOOKUP(X2385,#REF!,2,FALSE)</f>
        <v>#REF!</v>
      </c>
      <c r="AB2385" s="174" t="e">
        <f t="shared" si="378"/>
        <v>#REF!</v>
      </c>
      <c r="AC2385" s="174" t="e">
        <f t="shared" si="379"/>
        <v>#REF!</v>
      </c>
      <c r="AD2385" s="175" t="e">
        <f>+#REF!+365*Y2385</f>
        <v>#REF!</v>
      </c>
      <c r="AE2385" s="176" t="e">
        <f t="shared" si="384"/>
        <v>#REF!</v>
      </c>
      <c r="AF2385" s="170" t="e">
        <f>+VLOOKUP(CONCATENATE(TEXT(W2385,"yyyy"),"-",TEXT(W2385,"mm")),#REF!,2,0)</f>
        <v>#REF!</v>
      </c>
      <c r="AG2385" s="177" t="e">
        <f>+(AC2385*(1+'INFLAC PROYECTADA'!$B$8)^(AE2385))/((1+DEMANDADO!AF2385)^(AE2385))</f>
        <v>#REF!</v>
      </c>
      <c r="AH2385" s="169">
        <f>(0.2*VLOOKUP(D2385,'%.'!$A$1:$B$4,2,FALSE))+(0.35*VLOOKUP(E2385,'%.'!$A$1:$B$4,2,FALSE))+(0.1*VLOOKUP(F2385,'%.'!$A$1:$B$4,2,FALSE))+(0.35*VLOOKUP(G2385,'%.'!$A$1:$B$4,2,FALSE))</f>
        <v>0.05</v>
      </c>
      <c r="AI2385" s="128" t="str">
        <f t="shared" si="385"/>
        <v>REMOTA</v>
      </c>
      <c r="AJ2385" s="128" t="str">
        <f t="shared" si="386"/>
        <v>No se registra</v>
      </c>
      <c r="AK2385" s="178">
        <f t="shared" si="387"/>
        <v>0</v>
      </c>
    </row>
    <row r="2386" spans="1:37" ht="30" customHeight="1" x14ac:dyDescent="0.25">
      <c r="A2386" s="115">
        <v>2385</v>
      </c>
      <c r="B2386" s="68" t="s">
        <v>899</v>
      </c>
      <c r="C2386" s="123" t="s">
        <v>5111</v>
      </c>
      <c r="D2386" s="68" t="s">
        <v>1</v>
      </c>
      <c r="E2386" s="68" t="s">
        <v>1</v>
      </c>
      <c r="F2386" s="68" t="s">
        <v>1</v>
      </c>
      <c r="G2386" s="68" t="s">
        <v>1</v>
      </c>
      <c r="H2386" s="169">
        <f t="shared" si="380"/>
        <v>0.05</v>
      </c>
      <c r="I2386" s="170" t="str">
        <f t="shared" si="381"/>
        <v>REMOTA</v>
      </c>
      <c r="J2386" s="292">
        <v>108966028</v>
      </c>
      <c r="K2386" s="221">
        <v>0</v>
      </c>
      <c r="L2386" s="110" t="s">
        <v>136</v>
      </c>
      <c r="M2386" s="188">
        <v>0</v>
      </c>
      <c r="N2386" s="68" t="s">
        <v>405</v>
      </c>
      <c r="O2386" s="199">
        <v>0</v>
      </c>
      <c r="P2386" s="68" t="s">
        <v>22</v>
      </c>
      <c r="Q2386" s="68" t="s">
        <v>5184</v>
      </c>
      <c r="R2386" s="68">
        <v>4011</v>
      </c>
      <c r="S2386" s="274">
        <v>43724</v>
      </c>
      <c r="T2386" s="68">
        <v>147321</v>
      </c>
      <c r="U2386" s="68" t="s">
        <v>171</v>
      </c>
      <c r="V2386" s="81" t="s">
        <v>5193</v>
      </c>
      <c r="W2386" s="171">
        <v>44074</v>
      </c>
      <c r="X2386" s="172" t="e">
        <f>+CONCATENATE(TEXT(#REF!,"yyyy"),"-",TEXT(#REF!,"mm"))</f>
        <v>#REF!</v>
      </c>
      <c r="Y2386" s="173" t="str">
        <f t="shared" si="382"/>
        <v>10</v>
      </c>
      <c r="Z2386" s="172" t="str">
        <f t="shared" si="383"/>
        <v>2020-07</v>
      </c>
      <c r="AA2386" s="170" t="e">
        <f>+VLOOKUP(Z2386,#REF!,2,FALSE)/VLOOKUP(X2386,#REF!,2,FALSE)</f>
        <v>#REF!</v>
      </c>
      <c r="AB2386" s="174" t="e">
        <f t="shared" si="378"/>
        <v>#REF!</v>
      </c>
      <c r="AC2386" s="174" t="e">
        <f t="shared" si="379"/>
        <v>#REF!</v>
      </c>
      <c r="AD2386" s="175" t="e">
        <f>+#REF!+365*Y2386</f>
        <v>#REF!</v>
      </c>
      <c r="AE2386" s="176" t="e">
        <f t="shared" si="384"/>
        <v>#REF!</v>
      </c>
      <c r="AF2386" s="170" t="e">
        <f>+VLOOKUP(CONCATENATE(TEXT(W2386,"yyyy"),"-",TEXT(W2386,"mm")),#REF!,2,0)</f>
        <v>#REF!</v>
      </c>
      <c r="AG2386" s="177" t="e">
        <f>+(AC2386*(1+'INFLAC PROYECTADA'!$B$8)^(AE2386))/((1+DEMANDADO!AF2386)^(AE2386))</f>
        <v>#REF!</v>
      </c>
      <c r="AH2386" s="169">
        <f>(0.2*VLOOKUP(D2386,'%.'!$A$1:$B$4,2,FALSE))+(0.35*VLOOKUP(E2386,'%.'!$A$1:$B$4,2,FALSE))+(0.1*VLOOKUP(F2386,'%.'!$A$1:$B$4,2,FALSE))+(0.35*VLOOKUP(G2386,'%.'!$A$1:$B$4,2,FALSE))</f>
        <v>0.05</v>
      </c>
      <c r="AI2386" s="128" t="str">
        <f t="shared" si="385"/>
        <v>REMOTA</v>
      </c>
      <c r="AJ2386" s="128" t="str">
        <f t="shared" si="386"/>
        <v>No se registra</v>
      </c>
      <c r="AK2386" s="178">
        <f t="shared" si="387"/>
        <v>0</v>
      </c>
    </row>
    <row r="2387" spans="1:37" ht="30" customHeight="1" x14ac:dyDescent="0.25">
      <c r="A2387" s="115">
        <v>2386</v>
      </c>
      <c r="B2387" s="68" t="s">
        <v>5112</v>
      </c>
      <c r="C2387" s="123" t="s">
        <v>5113</v>
      </c>
      <c r="D2387" s="68" t="s">
        <v>1</v>
      </c>
      <c r="E2387" s="68" t="s">
        <v>1</v>
      </c>
      <c r="F2387" s="68" t="s">
        <v>1</v>
      </c>
      <c r="G2387" s="68" t="s">
        <v>1</v>
      </c>
      <c r="H2387" s="169">
        <f t="shared" si="380"/>
        <v>0.05</v>
      </c>
      <c r="I2387" s="170" t="str">
        <f t="shared" si="381"/>
        <v>REMOTA</v>
      </c>
      <c r="J2387" s="292">
        <v>26234588</v>
      </c>
      <c r="K2387" s="221">
        <v>0</v>
      </c>
      <c r="L2387" s="110" t="s">
        <v>136</v>
      </c>
      <c r="M2387" s="188">
        <v>0</v>
      </c>
      <c r="N2387" s="68" t="s">
        <v>405</v>
      </c>
      <c r="O2387" s="199">
        <v>0</v>
      </c>
      <c r="P2387" s="68" t="s">
        <v>25</v>
      </c>
      <c r="Q2387" s="68" t="s">
        <v>5184</v>
      </c>
      <c r="R2387" s="68">
        <v>4011</v>
      </c>
      <c r="S2387" s="274">
        <v>43724</v>
      </c>
      <c r="T2387" s="68">
        <v>147321</v>
      </c>
      <c r="U2387" s="68" t="s">
        <v>171</v>
      </c>
      <c r="V2387" s="81" t="s">
        <v>5194</v>
      </c>
      <c r="W2387" s="171">
        <v>44074</v>
      </c>
      <c r="X2387" s="172" t="e">
        <f>+CONCATENATE(TEXT(#REF!,"yyyy"),"-",TEXT(#REF!,"mm"))</f>
        <v>#REF!</v>
      </c>
      <c r="Y2387" s="173" t="str">
        <f t="shared" si="382"/>
        <v>5</v>
      </c>
      <c r="Z2387" s="172" t="str">
        <f t="shared" si="383"/>
        <v>2020-07</v>
      </c>
      <c r="AA2387" s="170" t="e">
        <f>+VLOOKUP(Z2387,#REF!,2,FALSE)/VLOOKUP(X2387,#REF!,2,FALSE)</f>
        <v>#REF!</v>
      </c>
      <c r="AB2387" s="174" t="e">
        <f t="shared" si="378"/>
        <v>#REF!</v>
      </c>
      <c r="AC2387" s="174" t="e">
        <f t="shared" si="379"/>
        <v>#REF!</v>
      </c>
      <c r="AD2387" s="175" t="e">
        <f>+#REF!+365*Y2387</f>
        <v>#REF!</v>
      </c>
      <c r="AE2387" s="176" t="e">
        <f t="shared" si="384"/>
        <v>#REF!</v>
      </c>
      <c r="AF2387" s="170" t="e">
        <f>+VLOOKUP(CONCATENATE(TEXT(W2387,"yyyy"),"-",TEXT(W2387,"mm")),#REF!,2,0)</f>
        <v>#REF!</v>
      </c>
      <c r="AG2387" s="177" t="e">
        <f>+(AC2387*(1+'INFLAC PROYECTADA'!$B$8)^(AE2387))/((1+DEMANDADO!AF2387)^(AE2387))</f>
        <v>#REF!</v>
      </c>
      <c r="AH2387" s="169">
        <f>(0.2*VLOOKUP(D2387,'%.'!$A$1:$B$4,2,FALSE))+(0.35*VLOOKUP(E2387,'%.'!$A$1:$B$4,2,FALSE))+(0.1*VLOOKUP(F2387,'%.'!$A$1:$B$4,2,FALSE))+(0.35*VLOOKUP(G2387,'%.'!$A$1:$B$4,2,FALSE))</f>
        <v>0.05</v>
      </c>
      <c r="AI2387" s="128" t="str">
        <f t="shared" si="385"/>
        <v>REMOTA</v>
      </c>
      <c r="AJ2387" s="128" t="str">
        <f t="shared" si="386"/>
        <v>No se registra</v>
      </c>
      <c r="AK2387" s="178">
        <f t="shared" si="387"/>
        <v>0</v>
      </c>
    </row>
    <row r="2388" spans="1:37" ht="30" customHeight="1" x14ac:dyDescent="0.25">
      <c r="A2388" s="115">
        <v>2387</v>
      </c>
      <c r="B2388" s="68" t="s">
        <v>5114</v>
      </c>
      <c r="C2388" s="123" t="s">
        <v>5115</v>
      </c>
      <c r="D2388" s="68" t="s">
        <v>1</v>
      </c>
      <c r="E2388" s="68" t="s">
        <v>1</v>
      </c>
      <c r="F2388" s="68" t="s">
        <v>1</v>
      </c>
      <c r="G2388" s="68" t="s">
        <v>1</v>
      </c>
      <c r="H2388" s="169">
        <f t="shared" si="380"/>
        <v>0.05</v>
      </c>
      <c r="I2388" s="170" t="str">
        <f t="shared" si="381"/>
        <v>REMOTA</v>
      </c>
      <c r="J2388" s="292">
        <v>100723461</v>
      </c>
      <c r="K2388" s="221">
        <v>0</v>
      </c>
      <c r="L2388" s="68" t="s">
        <v>133</v>
      </c>
      <c r="M2388" s="188">
        <v>0</v>
      </c>
      <c r="N2388" s="68" t="s">
        <v>405</v>
      </c>
      <c r="O2388" s="199">
        <v>0</v>
      </c>
      <c r="P2388" s="68" t="s">
        <v>745</v>
      </c>
      <c r="Q2388" s="68" t="s">
        <v>5184</v>
      </c>
      <c r="R2388" s="68">
        <v>4011</v>
      </c>
      <c r="S2388" s="274">
        <v>43724</v>
      </c>
      <c r="T2388" s="68">
        <v>147321</v>
      </c>
      <c r="U2388" s="68" t="s">
        <v>2293</v>
      </c>
      <c r="V2388" s="81" t="s">
        <v>5195</v>
      </c>
      <c r="W2388" s="171">
        <v>44074</v>
      </c>
      <c r="X2388" s="172" t="e">
        <f>+CONCATENATE(TEXT(#REF!,"yyyy"),"-",TEXT(#REF!,"mm"))</f>
        <v>#REF!</v>
      </c>
      <c r="Y2388" s="173" t="str">
        <f t="shared" si="382"/>
        <v>9</v>
      </c>
      <c r="Z2388" s="172" t="str">
        <f t="shared" si="383"/>
        <v>2020-07</v>
      </c>
      <c r="AA2388" s="170" t="e">
        <f>+VLOOKUP(Z2388,#REF!,2,FALSE)/VLOOKUP(X2388,#REF!,2,FALSE)</f>
        <v>#REF!</v>
      </c>
      <c r="AB2388" s="174" t="e">
        <f t="shared" si="378"/>
        <v>#REF!</v>
      </c>
      <c r="AC2388" s="174" t="e">
        <f t="shared" si="379"/>
        <v>#REF!</v>
      </c>
      <c r="AD2388" s="175" t="e">
        <f>+#REF!+365*Y2388</f>
        <v>#REF!</v>
      </c>
      <c r="AE2388" s="176" t="e">
        <f t="shared" si="384"/>
        <v>#REF!</v>
      </c>
      <c r="AF2388" s="170" t="e">
        <f>+VLOOKUP(CONCATENATE(TEXT(W2388,"yyyy"),"-",TEXT(W2388,"mm")),#REF!,2,0)</f>
        <v>#REF!</v>
      </c>
      <c r="AG2388" s="177" t="e">
        <f>+(AC2388*(1+'INFLAC PROYECTADA'!$B$8)^(AE2388))/((1+DEMANDADO!AF2388)^(AE2388))</f>
        <v>#REF!</v>
      </c>
      <c r="AH2388" s="169">
        <f>(0.2*VLOOKUP(D2388,'%.'!$A$1:$B$4,2,FALSE))+(0.35*VLOOKUP(E2388,'%.'!$A$1:$B$4,2,FALSE))+(0.1*VLOOKUP(F2388,'%.'!$A$1:$B$4,2,FALSE))+(0.35*VLOOKUP(G2388,'%.'!$A$1:$B$4,2,FALSE))</f>
        <v>0.05</v>
      </c>
      <c r="AI2388" s="128" t="str">
        <f t="shared" si="385"/>
        <v>REMOTA</v>
      </c>
      <c r="AJ2388" s="128" t="str">
        <f t="shared" si="386"/>
        <v>No se registra</v>
      </c>
      <c r="AK2388" s="178">
        <f t="shared" si="387"/>
        <v>0</v>
      </c>
    </row>
    <row r="2389" spans="1:37" ht="30" customHeight="1" x14ac:dyDescent="0.25">
      <c r="A2389" s="115">
        <v>2388</v>
      </c>
      <c r="B2389" s="68" t="s">
        <v>5116</v>
      </c>
      <c r="C2389" s="123" t="s">
        <v>5117</v>
      </c>
      <c r="D2389" s="68" t="s">
        <v>1</v>
      </c>
      <c r="E2389" s="68" t="s">
        <v>1</v>
      </c>
      <c r="F2389" s="68" t="s">
        <v>1</v>
      </c>
      <c r="G2389" s="68" t="s">
        <v>1</v>
      </c>
      <c r="H2389" s="169">
        <f t="shared" si="380"/>
        <v>0.05</v>
      </c>
      <c r="I2389" s="170" t="str">
        <f t="shared" si="381"/>
        <v>REMOTA</v>
      </c>
      <c r="J2389" s="292">
        <v>0</v>
      </c>
      <c r="K2389" s="221">
        <v>0</v>
      </c>
      <c r="L2389" s="68" t="s">
        <v>149</v>
      </c>
      <c r="M2389" s="188">
        <v>0</v>
      </c>
      <c r="N2389" s="68" t="s">
        <v>405</v>
      </c>
      <c r="O2389" s="199">
        <v>0</v>
      </c>
      <c r="P2389" s="68" t="s">
        <v>22</v>
      </c>
      <c r="Q2389" s="68" t="s">
        <v>5184</v>
      </c>
      <c r="R2389" s="68">
        <v>4011</v>
      </c>
      <c r="S2389" s="274">
        <v>43724</v>
      </c>
      <c r="T2389" s="68">
        <v>147321</v>
      </c>
      <c r="U2389" s="68" t="s">
        <v>1184</v>
      </c>
      <c r="V2389" s="81" t="s">
        <v>5196</v>
      </c>
      <c r="W2389" s="171">
        <v>44074</v>
      </c>
      <c r="X2389" s="172" t="e">
        <f>+CONCATENATE(TEXT(#REF!,"yyyy"),"-",TEXT(#REF!,"mm"))</f>
        <v>#REF!</v>
      </c>
      <c r="Y2389" s="173" t="str">
        <f t="shared" si="382"/>
        <v>10</v>
      </c>
      <c r="Z2389" s="172" t="str">
        <f t="shared" si="383"/>
        <v>2020-07</v>
      </c>
      <c r="AA2389" s="170" t="e">
        <f>+VLOOKUP(Z2389,#REF!,2,FALSE)/VLOOKUP(X2389,#REF!,2,FALSE)</f>
        <v>#REF!</v>
      </c>
      <c r="AB2389" s="174" t="e">
        <f t="shared" si="378"/>
        <v>#REF!</v>
      </c>
      <c r="AC2389" s="174" t="e">
        <f t="shared" si="379"/>
        <v>#REF!</v>
      </c>
      <c r="AD2389" s="175" t="e">
        <f>+#REF!+365*Y2389</f>
        <v>#REF!</v>
      </c>
      <c r="AE2389" s="176" t="e">
        <f t="shared" si="384"/>
        <v>#REF!</v>
      </c>
      <c r="AF2389" s="170" t="e">
        <f>+VLOOKUP(CONCATENATE(TEXT(W2389,"yyyy"),"-",TEXT(W2389,"mm")),#REF!,2,0)</f>
        <v>#REF!</v>
      </c>
      <c r="AG2389" s="177" t="e">
        <f>+(AC2389*(1+'INFLAC PROYECTADA'!$B$8)^(AE2389))/((1+DEMANDADO!AF2389)^(AE2389))</f>
        <v>#REF!</v>
      </c>
      <c r="AH2389" s="169">
        <f>(0.2*VLOOKUP(D2389,'%.'!$A$1:$B$4,2,FALSE))+(0.35*VLOOKUP(E2389,'%.'!$A$1:$B$4,2,FALSE))+(0.1*VLOOKUP(F2389,'%.'!$A$1:$B$4,2,FALSE))+(0.35*VLOOKUP(G2389,'%.'!$A$1:$B$4,2,FALSE))</f>
        <v>0.05</v>
      </c>
      <c r="AI2389" s="128" t="str">
        <f t="shared" si="385"/>
        <v>REMOTA</v>
      </c>
      <c r="AJ2389" s="128" t="str">
        <f t="shared" si="386"/>
        <v>No se registra</v>
      </c>
      <c r="AK2389" s="178">
        <f t="shared" si="387"/>
        <v>0</v>
      </c>
    </row>
    <row r="2390" spans="1:37" ht="30" customHeight="1" x14ac:dyDescent="0.25">
      <c r="A2390" s="115">
        <v>2389</v>
      </c>
      <c r="B2390" s="68" t="s">
        <v>5118</v>
      </c>
      <c r="C2390" s="123" t="s">
        <v>5119</v>
      </c>
      <c r="D2390" s="68" t="s">
        <v>1</v>
      </c>
      <c r="E2390" s="68" t="s">
        <v>1</v>
      </c>
      <c r="F2390" s="68" t="s">
        <v>1</v>
      </c>
      <c r="G2390" s="68" t="s">
        <v>1</v>
      </c>
      <c r="H2390" s="169">
        <f t="shared" si="380"/>
        <v>0.05</v>
      </c>
      <c r="I2390" s="170" t="str">
        <f t="shared" si="381"/>
        <v>REMOTA</v>
      </c>
      <c r="J2390" s="292">
        <v>1839138</v>
      </c>
      <c r="K2390" s="221">
        <v>0</v>
      </c>
      <c r="L2390" s="68" t="s">
        <v>132</v>
      </c>
      <c r="M2390" s="188">
        <v>0</v>
      </c>
      <c r="N2390" s="68" t="s">
        <v>405</v>
      </c>
      <c r="O2390" s="199">
        <v>0</v>
      </c>
      <c r="P2390" s="68" t="s">
        <v>760</v>
      </c>
      <c r="Q2390" s="68" t="s">
        <v>5184</v>
      </c>
      <c r="R2390" s="68">
        <v>4011</v>
      </c>
      <c r="S2390" s="274">
        <v>43724</v>
      </c>
      <c r="T2390" s="68">
        <v>147321</v>
      </c>
      <c r="U2390" s="68" t="s">
        <v>76</v>
      </c>
      <c r="V2390" s="81" t="s">
        <v>5197</v>
      </c>
      <c r="W2390" s="171">
        <v>44074</v>
      </c>
      <c r="X2390" s="172" t="e">
        <f>+CONCATENATE(TEXT(#REF!,"yyyy"),"-",TEXT(#REF!,"mm"))</f>
        <v>#REF!</v>
      </c>
      <c r="Y2390" s="173" t="str">
        <f t="shared" si="382"/>
        <v>6</v>
      </c>
      <c r="Z2390" s="172" t="str">
        <f t="shared" si="383"/>
        <v>2020-07</v>
      </c>
      <c r="AA2390" s="170" t="e">
        <f>+VLOOKUP(Z2390,#REF!,2,FALSE)/VLOOKUP(X2390,#REF!,2,FALSE)</f>
        <v>#REF!</v>
      </c>
      <c r="AB2390" s="174" t="e">
        <f t="shared" si="378"/>
        <v>#REF!</v>
      </c>
      <c r="AC2390" s="174" t="e">
        <f t="shared" si="379"/>
        <v>#REF!</v>
      </c>
      <c r="AD2390" s="175" t="e">
        <f>+#REF!+365*Y2390</f>
        <v>#REF!</v>
      </c>
      <c r="AE2390" s="176" t="e">
        <f t="shared" si="384"/>
        <v>#REF!</v>
      </c>
      <c r="AF2390" s="170" t="e">
        <f>+VLOOKUP(CONCATENATE(TEXT(W2390,"yyyy"),"-",TEXT(W2390,"mm")),#REF!,2,0)</f>
        <v>#REF!</v>
      </c>
      <c r="AG2390" s="177" t="e">
        <f>+(AC2390*(1+'INFLAC PROYECTADA'!$B$8)^(AE2390))/((1+DEMANDADO!AF2390)^(AE2390))</f>
        <v>#REF!</v>
      </c>
      <c r="AH2390" s="169">
        <f>(0.2*VLOOKUP(D2390,'%.'!$A$1:$B$4,2,FALSE))+(0.35*VLOOKUP(E2390,'%.'!$A$1:$B$4,2,FALSE))+(0.1*VLOOKUP(F2390,'%.'!$A$1:$B$4,2,FALSE))+(0.35*VLOOKUP(G2390,'%.'!$A$1:$B$4,2,FALSE))</f>
        <v>0.05</v>
      </c>
      <c r="AI2390" s="128" t="str">
        <f t="shared" si="385"/>
        <v>REMOTA</v>
      </c>
      <c r="AJ2390" s="128" t="str">
        <f t="shared" si="386"/>
        <v>No se registra</v>
      </c>
      <c r="AK2390" s="178">
        <f t="shared" si="387"/>
        <v>0</v>
      </c>
    </row>
    <row r="2391" spans="1:37" ht="30" customHeight="1" x14ac:dyDescent="0.25">
      <c r="A2391" s="115">
        <v>2390</v>
      </c>
      <c r="B2391" s="68" t="s">
        <v>5120</v>
      </c>
      <c r="C2391" s="123" t="s">
        <v>5121</v>
      </c>
      <c r="D2391" s="68" t="s">
        <v>1</v>
      </c>
      <c r="E2391" s="68" t="s">
        <v>1</v>
      </c>
      <c r="F2391" s="68" t="s">
        <v>1</v>
      </c>
      <c r="G2391" s="68" t="s">
        <v>1</v>
      </c>
      <c r="H2391" s="169">
        <f t="shared" si="380"/>
        <v>0.05</v>
      </c>
      <c r="I2391" s="170" t="str">
        <f t="shared" si="381"/>
        <v>REMOTA</v>
      </c>
      <c r="J2391" s="292">
        <v>1112782360</v>
      </c>
      <c r="K2391" s="221">
        <v>0</v>
      </c>
      <c r="L2391" s="68" t="s">
        <v>149</v>
      </c>
      <c r="M2391" s="188">
        <v>0</v>
      </c>
      <c r="N2391" s="68" t="s">
        <v>405</v>
      </c>
      <c r="O2391" s="199">
        <v>0</v>
      </c>
      <c r="P2391" s="68" t="s">
        <v>25</v>
      </c>
      <c r="Q2391" s="68" t="s">
        <v>5184</v>
      </c>
      <c r="R2391" s="68">
        <v>4011</v>
      </c>
      <c r="S2391" s="274">
        <v>43724</v>
      </c>
      <c r="T2391" s="68">
        <v>147321</v>
      </c>
      <c r="U2391" s="68" t="s">
        <v>171</v>
      </c>
      <c r="V2391" s="81" t="s">
        <v>5198</v>
      </c>
      <c r="W2391" s="171">
        <v>44074</v>
      </c>
      <c r="X2391" s="172" t="e">
        <f>+CONCATENATE(TEXT(#REF!,"yyyy"),"-",TEXT(#REF!,"mm"))</f>
        <v>#REF!</v>
      </c>
      <c r="Y2391" s="173" t="str">
        <f t="shared" si="382"/>
        <v>5</v>
      </c>
      <c r="Z2391" s="172" t="str">
        <f t="shared" si="383"/>
        <v>2020-07</v>
      </c>
      <c r="AA2391" s="170" t="e">
        <f>+VLOOKUP(Z2391,#REF!,2,FALSE)/VLOOKUP(X2391,#REF!,2,FALSE)</f>
        <v>#REF!</v>
      </c>
      <c r="AB2391" s="174" t="e">
        <f t="shared" si="378"/>
        <v>#REF!</v>
      </c>
      <c r="AC2391" s="174" t="e">
        <f t="shared" si="379"/>
        <v>#REF!</v>
      </c>
      <c r="AD2391" s="175" t="e">
        <f>+#REF!+365*Y2391</f>
        <v>#REF!</v>
      </c>
      <c r="AE2391" s="176" t="e">
        <f t="shared" si="384"/>
        <v>#REF!</v>
      </c>
      <c r="AF2391" s="170" t="e">
        <f>+VLOOKUP(CONCATENATE(TEXT(W2391,"yyyy"),"-",TEXT(W2391,"mm")),#REF!,2,0)</f>
        <v>#REF!</v>
      </c>
      <c r="AG2391" s="177" t="e">
        <f>+(AC2391*(1+'INFLAC PROYECTADA'!$B$8)^(AE2391))/((1+DEMANDADO!AF2391)^(AE2391))</f>
        <v>#REF!</v>
      </c>
      <c r="AH2391" s="169">
        <f>(0.2*VLOOKUP(D2391,'%.'!$A$1:$B$4,2,FALSE))+(0.35*VLOOKUP(E2391,'%.'!$A$1:$B$4,2,FALSE))+(0.1*VLOOKUP(F2391,'%.'!$A$1:$B$4,2,FALSE))+(0.35*VLOOKUP(G2391,'%.'!$A$1:$B$4,2,FALSE))</f>
        <v>0.05</v>
      </c>
      <c r="AI2391" s="128" t="str">
        <f t="shared" si="385"/>
        <v>REMOTA</v>
      </c>
      <c r="AJ2391" s="128" t="str">
        <f t="shared" si="386"/>
        <v>No se registra</v>
      </c>
      <c r="AK2391" s="178">
        <f t="shared" si="387"/>
        <v>0</v>
      </c>
    </row>
    <row r="2392" spans="1:37" ht="30" customHeight="1" x14ac:dyDescent="0.25">
      <c r="A2392" s="115">
        <v>2391</v>
      </c>
      <c r="B2392" s="68" t="s">
        <v>5122</v>
      </c>
      <c r="C2392" s="123" t="s">
        <v>5123</v>
      </c>
      <c r="D2392" s="68" t="s">
        <v>1</v>
      </c>
      <c r="E2392" s="68" t="s">
        <v>1</v>
      </c>
      <c r="F2392" s="68" t="s">
        <v>48</v>
      </c>
      <c r="G2392" s="68" t="s">
        <v>1</v>
      </c>
      <c r="H2392" s="169">
        <f t="shared" si="380"/>
        <v>9.5000000000000001E-2</v>
      </c>
      <c r="I2392" s="170" t="str">
        <f t="shared" si="381"/>
        <v>REMOTA</v>
      </c>
      <c r="J2392" s="292">
        <v>0</v>
      </c>
      <c r="K2392" s="221">
        <v>0</v>
      </c>
      <c r="L2392" s="68" t="s">
        <v>132</v>
      </c>
      <c r="M2392" s="188">
        <v>0</v>
      </c>
      <c r="N2392" s="68" t="s">
        <v>405</v>
      </c>
      <c r="O2392" s="199">
        <v>0</v>
      </c>
      <c r="P2392" s="68" t="s">
        <v>760</v>
      </c>
      <c r="Q2392" s="68" t="s">
        <v>5184</v>
      </c>
      <c r="R2392" s="68">
        <v>4011</v>
      </c>
      <c r="S2392" s="274">
        <v>43724</v>
      </c>
      <c r="T2392" s="68">
        <v>147321</v>
      </c>
      <c r="U2392" s="68" t="s">
        <v>21</v>
      </c>
      <c r="V2392" s="81" t="s">
        <v>5199</v>
      </c>
      <c r="W2392" s="171">
        <v>44074</v>
      </c>
      <c r="X2392" s="172" t="e">
        <f>+CONCATENATE(TEXT(#REF!,"yyyy"),"-",TEXT(#REF!,"mm"))</f>
        <v>#REF!</v>
      </c>
      <c r="Y2392" s="173" t="str">
        <f t="shared" si="382"/>
        <v>6</v>
      </c>
      <c r="Z2392" s="172" t="str">
        <f t="shared" si="383"/>
        <v>2020-07</v>
      </c>
      <c r="AA2392" s="170" t="e">
        <f>+VLOOKUP(Z2392,#REF!,2,FALSE)/VLOOKUP(X2392,#REF!,2,FALSE)</f>
        <v>#REF!</v>
      </c>
      <c r="AB2392" s="174" t="e">
        <f t="shared" si="378"/>
        <v>#REF!</v>
      </c>
      <c r="AC2392" s="174" t="e">
        <f t="shared" si="379"/>
        <v>#REF!</v>
      </c>
      <c r="AD2392" s="175" t="e">
        <f>+#REF!+365*Y2392</f>
        <v>#REF!</v>
      </c>
      <c r="AE2392" s="176" t="e">
        <f t="shared" si="384"/>
        <v>#REF!</v>
      </c>
      <c r="AF2392" s="170" t="e">
        <f>+VLOOKUP(CONCATENATE(TEXT(W2392,"yyyy"),"-",TEXT(W2392,"mm")),#REF!,2,0)</f>
        <v>#REF!</v>
      </c>
      <c r="AG2392" s="177" t="e">
        <f>+(AC2392*(1+'INFLAC PROYECTADA'!$B$8)^(AE2392))/((1+DEMANDADO!AF2392)^(AE2392))</f>
        <v>#REF!</v>
      </c>
      <c r="AH2392" s="169">
        <f>(0.2*VLOOKUP(D2392,'%.'!$A$1:$B$4,2,FALSE))+(0.35*VLOOKUP(E2392,'%.'!$A$1:$B$4,2,FALSE))+(0.1*VLOOKUP(F2392,'%.'!$A$1:$B$4,2,FALSE))+(0.35*VLOOKUP(G2392,'%.'!$A$1:$B$4,2,FALSE))</f>
        <v>9.5000000000000001E-2</v>
      </c>
      <c r="AI2392" s="128" t="str">
        <f t="shared" si="385"/>
        <v>REMOTA</v>
      </c>
      <c r="AJ2392" s="128" t="str">
        <f t="shared" si="386"/>
        <v>No se registra</v>
      </c>
      <c r="AK2392" s="178">
        <f t="shared" si="387"/>
        <v>0</v>
      </c>
    </row>
    <row r="2393" spans="1:37" ht="30" customHeight="1" x14ac:dyDescent="0.25">
      <c r="A2393" s="115">
        <v>2392</v>
      </c>
      <c r="B2393" s="68" t="s">
        <v>899</v>
      </c>
      <c r="C2393" s="123" t="s">
        <v>5124</v>
      </c>
      <c r="D2393" s="68" t="s">
        <v>0</v>
      </c>
      <c r="E2393" s="68" t="s">
        <v>48</v>
      </c>
      <c r="F2393" s="68" t="s">
        <v>48</v>
      </c>
      <c r="G2393" s="68" t="s">
        <v>48</v>
      </c>
      <c r="H2393" s="169">
        <f t="shared" si="380"/>
        <v>0.6</v>
      </c>
      <c r="I2393" s="170" t="str">
        <f t="shared" si="381"/>
        <v>ALTA</v>
      </c>
      <c r="J2393" s="292">
        <v>529337323</v>
      </c>
      <c r="K2393" s="221">
        <v>1</v>
      </c>
      <c r="L2393" s="68" t="s">
        <v>132</v>
      </c>
      <c r="M2393" s="188">
        <v>0</v>
      </c>
      <c r="N2393" s="68" t="s">
        <v>405</v>
      </c>
      <c r="O2393" s="199">
        <v>0</v>
      </c>
      <c r="P2393" s="68" t="s">
        <v>25</v>
      </c>
      <c r="Q2393" s="68" t="s">
        <v>5184</v>
      </c>
      <c r="R2393" s="68">
        <v>4011</v>
      </c>
      <c r="S2393" s="274">
        <v>43724</v>
      </c>
      <c r="T2393" s="68">
        <v>147321</v>
      </c>
      <c r="U2393" s="68" t="s">
        <v>178</v>
      </c>
      <c r="V2393" s="81" t="s">
        <v>5200</v>
      </c>
      <c r="W2393" s="171">
        <v>44074</v>
      </c>
      <c r="X2393" s="172" t="e">
        <f>+CONCATENATE(TEXT(#REF!,"yyyy"),"-",TEXT(#REF!,"mm"))</f>
        <v>#REF!</v>
      </c>
      <c r="Y2393" s="173" t="str">
        <f t="shared" si="382"/>
        <v>5</v>
      </c>
      <c r="Z2393" s="172" t="str">
        <f t="shared" si="383"/>
        <v>2020-07</v>
      </c>
      <c r="AA2393" s="170" t="e">
        <f>+VLOOKUP(Z2393,#REF!,2,FALSE)/VLOOKUP(X2393,#REF!,2,FALSE)</f>
        <v>#REF!</v>
      </c>
      <c r="AB2393" s="174" t="e">
        <f t="shared" si="378"/>
        <v>#REF!</v>
      </c>
      <c r="AC2393" s="174" t="e">
        <f t="shared" si="379"/>
        <v>#REF!</v>
      </c>
      <c r="AD2393" s="175" t="e">
        <f>+#REF!+365*Y2393</f>
        <v>#REF!</v>
      </c>
      <c r="AE2393" s="176" t="e">
        <f t="shared" si="384"/>
        <v>#REF!</v>
      </c>
      <c r="AF2393" s="170" t="e">
        <f>+VLOOKUP(CONCATENATE(TEXT(W2393,"yyyy"),"-",TEXT(W2393,"mm")),#REF!,2,0)</f>
        <v>#REF!</v>
      </c>
      <c r="AG2393" s="177" t="e">
        <f>+(AC2393*(1+'INFLAC PROYECTADA'!$B$8)^(AE2393))/((1+DEMANDADO!AF2393)^(AE2393))</f>
        <v>#REF!</v>
      </c>
      <c r="AH2393" s="169">
        <f>(0.2*VLOOKUP(D2393,'%.'!$A$1:$B$4,2,FALSE))+(0.35*VLOOKUP(E2393,'%.'!$A$1:$B$4,2,FALSE))+(0.1*VLOOKUP(F2393,'%.'!$A$1:$B$4,2,FALSE))+(0.35*VLOOKUP(G2393,'%.'!$A$1:$B$4,2,FALSE))</f>
        <v>0.6</v>
      </c>
      <c r="AI2393" s="128" t="str">
        <f t="shared" si="385"/>
        <v>ALTA</v>
      </c>
      <c r="AJ2393" s="128" t="str">
        <f t="shared" si="386"/>
        <v>Provisión contable</v>
      </c>
      <c r="AK2393" s="178" t="e">
        <f t="shared" si="387"/>
        <v>#REF!</v>
      </c>
    </row>
    <row r="2394" spans="1:37" ht="30" customHeight="1" x14ac:dyDescent="0.25">
      <c r="A2394" s="115">
        <v>2393</v>
      </c>
      <c r="B2394" s="68" t="s">
        <v>5125</v>
      </c>
      <c r="C2394" s="123" t="s">
        <v>5126</v>
      </c>
      <c r="D2394" s="68" t="s">
        <v>1</v>
      </c>
      <c r="E2394" s="68" t="s">
        <v>1</v>
      </c>
      <c r="F2394" s="68" t="s">
        <v>1</v>
      </c>
      <c r="G2394" s="68" t="s">
        <v>1</v>
      </c>
      <c r="H2394" s="169">
        <f t="shared" si="380"/>
        <v>0.05</v>
      </c>
      <c r="I2394" s="170" t="str">
        <f t="shared" si="381"/>
        <v>REMOTA</v>
      </c>
      <c r="J2394" s="292">
        <v>693453980</v>
      </c>
      <c r="K2394" s="221">
        <v>0</v>
      </c>
      <c r="L2394" s="68" t="s">
        <v>132</v>
      </c>
      <c r="M2394" s="188">
        <v>0</v>
      </c>
      <c r="N2394" s="68" t="s">
        <v>405</v>
      </c>
      <c r="O2394" s="199">
        <v>0</v>
      </c>
      <c r="P2394" s="68" t="s">
        <v>25</v>
      </c>
      <c r="Q2394" s="68" t="s">
        <v>5184</v>
      </c>
      <c r="R2394" s="68">
        <v>4011</v>
      </c>
      <c r="S2394" s="274">
        <v>43724</v>
      </c>
      <c r="T2394" s="68">
        <v>147321</v>
      </c>
      <c r="U2394" s="68" t="s">
        <v>170</v>
      </c>
      <c r="V2394" s="81" t="s">
        <v>5201</v>
      </c>
      <c r="W2394" s="171">
        <v>44074</v>
      </c>
      <c r="X2394" s="172" t="e">
        <f>+CONCATENATE(TEXT(#REF!,"yyyy"),"-",TEXT(#REF!,"mm"))</f>
        <v>#REF!</v>
      </c>
      <c r="Y2394" s="173" t="str">
        <f t="shared" si="382"/>
        <v>5</v>
      </c>
      <c r="Z2394" s="172" t="str">
        <f t="shared" si="383"/>
        <v>2020-07</v>
      </c>
      <c r="AA2394" s="170" t="e">
        <f>+VLOOKUP(Z2394,#REF!,2,FALSE)/VLOOKUP(X2394,#REF!,2,FALSE)</f>
        <v>#REF!</v>
      </c>
      <c r="AB2394" s="174" t="e">
        <f t="shared" si="378"/>
        <v>#REF!</v>
      </c>
      <c r="AC2394" s="174" t="e">
        <f t="shared" si="379"/>
        <v>#REF!</v>
      </c>
      <c r="AD2394" s="175" t="e">
        <f>+#REF!+365*Y2394</f>
        <v>#REF!</v>
      </c>
      <c r="AE2394" s="176" t="e">
        <f t="shared" si="384"/>
        <v>#REF!</v>
      </c>
      <c r="AF2394" s="170" t="e">
        <f>+VLOOKUP(CONCATENATE(TEXT(W2394,"yyyy"),"-",TEXT(W2394,"mm")),#REF!,2,0)</f>
        <v>#REF!</v>
      </c>
      <c r="AG2394" s="177" t="e">
        <f>+(AC2394*(1+'INFLAC PROYECTADA'!$B$8)^(AE2394))/((1+DEMANDADO!AF2394)^(AE2394))</f>
        <v>#REF!</v>
      </c>
      <c r="AH2394" s="169">
        <f>(0.2*VLOOKUP(D2394,'%.'!$A$1:$B$4,2,FALSE))+(0.35*VLOOKUP(E2394,'%.'!$A$1:$B$4,2,FALSE))+(0.1*VLOOKUP(F2394,'%.'!$A$1:$B$4,2,FALSE))+(0.35*VLOOKUP(G2394,'%.'!$A$1:$B$4,2,FALSE))</f>
        <v>0.05</v>
      </c>
      <c r="AI2394" s="128" t="str">
        <f t="shared" si="385"/>
        <v>REMOTA</v>
      </c>
      <c r="AJ2394" s="128" t="str">
        <f t="shared" si="386"/>
        <v>No se registra</v>
      </c>
      <c r="AK2394" s="178">
        <f t="shared" si="387"/>
        <v>0</v>
      </c>
    </row>
    <row r="2395" spans="1:37" ht="30" customHeight="1" x14ac:dyDescent="0.25">
      <c r="A2395" s="115">
        <v>2394</v>
      </c>
      <c r="B2395" s="68" t="s">
        <v>5127</v>
      </c>
      <c r="C2395" s="123" t="s">
        <v>5128</v>
      </c>
      <c r="D2395" s="68" t="s">
        <v>1</v>
      </c>
      <c r="E2395" s="68" t="s">
        <v>48</v>
      </c>
      <c r="F2395" s="68" t="s">
        <v>48</v>
      </c>
      <c r="G2395" s="68" t="s">
        <v>48</v>
      </c>
      <c r="H2395" s="169">
        <f t="shared" si="380"/>
        <v>0.41</v>
      </c>
      <c r="I2395" s="170" t="str">
        <f t="shared" si="381"/>
        <v>MEDIA</v>
      </c>
      <c r="J2395" s="292">
        <v>0</v>
      </c>
      <c r="K2395" s="221">
        <v>0</v>
      </c>
      <c r="L2395" s="68" t="s">
        <v>129</v>
      </c>
      <c r="M2395" s="188">
        <v>0</v>
      </c>
      <c r="N2395" s="68" t="s">
        <v>405</v>
      </c>
      <c r="O2395" s="199">
        <v>0</v>
      </c>
      <c r="P2395" s="68" t="s">
        <v>760</v>
      </c>
      <c r="Q2395" s="68" t="s">
        <v>5184</v>
      </c>
      <c r="R2395" s="68">
        <v>4011</v>
      </c>
      <c r="S2395" s="274">
        <v>43724</v>
      </c>
      <c r="T2395" s="68">
        <v>147321</v>
      </c>
      <c r="U2395" s="68" t="s">
        <v>21</v>
      </c>
      <c r="V2395" s="81" t="s">
        <v>5202</v>
      </c>
      <c r="W2395" s="171">
        <v>44074</v>
      </c>
      <c r="X2395" s="172" t="e">
        <f>+CONCATENATE(TEXT(#REF!,"yyyy"),"-",TEXT(#REF!,"mm"))</f>
        <v>#REF!</v>
      </c>
      <c r="Y2395" s="173" t="str">
        <f t="shared" si="382"/>
        <v>6</v>
      </c>
      <c r="Z2395" s="172" t="str">
        <f t="shared" si="383"/>
        <v>2020-07</v>
      </c>
      <c r="AA2395" s="170" t="e">
        <f>+VLOOKUP(Z2395,#REF!,2,FALSE)/VLOOKUP(X2395,#REF!,2,FALSE)</f>
        <v>#REF!</v>
      </c>
      <c r="AB2395" s="174" t="e">
        <f t="shared" si="378"/>
        <v>#REF!</v>
      </c>
      <c r="AC2395" s="174" t="e">
        <f t="shared" si="379"/>
        <v>#REF!</v>
      </c>
      <c r="AD2395" s="175" t="e">
        <f>+#REF!+365*Y2395</f>
        <v>#REF!</v>
      </c>
      <c r="AE2395" s="176" t="e">
        <f t="shared" si="384"/>
        <v>#REF!</v>
      </c>
      <c r="AF2395" s="170" t="e">
        <f>+VLOOKUP(CONCATENATE(TEXT(W2395,"yyyy"),"-",TEXT(W2395,"mm")),#REF!,2,0)</f>
        <v>#REF!</v>
      </c>
      <c r="AG2395" s="177" t="e">
        <f>+(AC2395*(1+'INFLAC PROYECTADA'!$B$8)^(AE2395))/((1+DEMANDADO!AF2395)^(AE2395))</f>
        <v>#REF!</v>
      </c>
      <c r="AH2395" s="169">
        <f>(0.2*VLOOKUP(D2395,'%.'!$A$1:$B$4,2,FALSE))+(0.35*VLOOKUP(E2395,'%.'!$A$1:$B$4,2,FALSE))+(0.1*VLOOKUP(F2395,'%.'!$A$1:$B$4,2,FALSE))+(0.35*VLOOKUP(G2395,'%.'!$A$1:$B$4,2,FALSE))</f>
        <v>0.41</v>
      </c>
      <c r="AI2395" s="128" t="str">
        <f t="shared" si="385"/>
        <v>MEDIA</v>
      </c>
      <c r="AJ2395" s="128" t="str">
        <f t="shared" si="386"/>
        <v>Cuentas de Orden</v>
      </c>
      <c r="AK2395" s="178" t="e">
        <f t="shared" si="387"/>
        <v>#REF!</v>
      </c>
    </row>
    <row r="2396" spans="1:37" ht="30" customHeight="1" x14ac:dyDescent="0.25">
      <c r="A2396" s="115">
        <v>2395</v>
      </c>
      <c r="B2396" s="68" t="s">
        <v>899</v>
      </c>
      <c r="C2396" s="123" t="s">
        <v>5129</v>
      </c>
      <c r="D2396" s="68" t="s">
        <v>1</v>
      </c>
      <c r="E2396" s="68" t="s">
        <v>1</v>
      </c>
      <c r="F2396" s="68" t="s">
        <v>48</v>
      </c>
      <c r="G2396" s="68" t="s">
        <v>1</v>
      </c>
      <c r="H2396" s="169">
        <f t="shared" si="380"/>
        <v>9.5000000000000001E-2</v>
      </c>
      <c r="I2396" s="170" t="str">
        <f t="shared" si="381"/>
        <v>REMOTA</v>
      </c>
      <c r="J2396" s="292">
        <v>0</v>
      </c>
      <c r="K2396" s="221">
        <v>0</v>
      </c>
      <c r="L2396" s="68" t="s">
        <v>129</v>
      </c>
      <c r="M2396" s="188">
        <v>0</v>
      </c>
      <c r="N2396" s="68" t="s">
        <v>511</v>
      </c>
      <c r="O2396" s="199">
        <v>0</v>
      </c>
      <c r="P2396" s="68" t="s">
        <v>25</v>
      </c>
      <c r="Q2396" s="68" t="s">
        <v>5184</v>
      </c>
      <c r="R2396" s="68">
        <v>4011</v>
      </c>
      <c r="S2396" s="274">
        <v>43724</v>
      </c>
      <c r="T2396" s="68">
        <v>147321</v>
      </c>
      <c r="U2396" s="68" t="s">
        <v>184</v>
      </c>
      <c r="V2396" s="81" t="s">
        <v>5203</v>
      </c>
      <c r="W2396" s="171">
        <v>44074</v>
      </c>
      <c r="X2396" s="172" t="e">
        <f>+CONCATENATE(TEXT(#REF!,"yyyy"),"-",TEXT(#REF!,"mm"))</f>
        <v>#REF!</v>
      </c>
      <c r="Y2396" s="173" t="str">
        <f t="shared" si="382"/>
        <v>5</v>
      </c>
      <c r="Z2396" s="172" t="str">
        <f t="shared" si="383"/>
        <v>2020-07</v>
      </c>
      <c r="AA2396" s="170" t="e">
        <f>+VLOOKUP(Z2396,#REF!,2,FALSE)/VLOOKUP(X2396,#REF!,2,FALSE)</f>
        <v>#REF!</v>
      </c>
      <c r="AB2396" s="174" t="e">
        <f t="shared" si="378"/>
        <v>#REF!</v>
      </c>
      <c r="AC2396" s="174" t="e">
        <f t="shared" si="379"/>
        <v>#REF!</v>
      </c>
      <c r="AD2396" s="175" t="e">
        <f>+#REF!+365*Y2396</f>
        <v>#REF!</v>
      </c>
      <c r="AE2396" s="176" t="e">
        <f t="shared" si="384"/>
        <v>#REF!</v>
      </c>
      <c r="AF2396" s="170" t="e">
        <f>+VLOOKUP(CONCATENATE(TEXT(W2396,"yyyy"),"-",TEXT(W2396,"mm")),#REF!,2,0)</f>
        <v>#REF!</v>
      </c>
      <c r="AG2396" s="177" t="e">
        <f>+(AC2396*(1+'INFLAC PROYECTADA'!$B$8)^(AE2396))/((1+DEMANDADO!AF2396)^(AE2396))</f>
        <v>#REF!</v>
      </c>
      <c r="AH2396" s="169">
        <f>(0.2*VLOOKUP(D2396,'%.'!$A$1:$B$4,2,FALSE))+(0.35*VLOOKUP(E2396,'%.'!$A$1:$B$4,2,FALSE))+(0.1*VLOOKUP(F2396,'%.'!$A$1:$B$4,2,FALSE))+(0.35*VLOOKUP(G2396,'%.'!$A$1:$B$4,2,FALSE))</f>
        <v>9.5000000000000001E-2</v>
      </c>
      <c r="AI2396" s="128" t="str">
        <f t="shared" si="385"/>
        <v>REMOTA</v>
      </c>
      <c r="AJ2396" s="128" t="str">
        <f t="shared" si="386"/>
        <v>No se registra</v>
      </c>
      <c r="AK2396" s="178">
        <f t="shared" si="387"/>
        <v>0</v>
      </c>
    </row>
    <row r="2397" spans="1:37" ht="30" customHeight="1" x14ac:dyDescent="0.25">
      <c r="A2397" s="115">
        <v>2396</v>
      </c>
      <c r="B2397" s="68" t="s">
        <v>5130</v>
      </c>
      <c r="C2397" s="123" t="s">
        <v>5131</v>
      </c>
      <c r="D2397" s="68" t="s">
        <v>48</v>
      </c>
      <c r="E2397" s="68" t="s">
        <v>1</v>
      </c>
      <c r="F2397" s="68" t="s">
        <v>1</v>
      </c>
      <c r="G2397" s="68" t="s">
        <v>1</v>
      </c>
      <c r="H2397" s="169">
        <f t="shared" si="380"/>
        <v>0.14000000000000001</v>
      </c>
      <c r="I2397" s="170" t="str">
        <f t="shared" si="381"/>
        <v>BAJA</v>
      </c>
      <c r="J2397" s="292">
        <v>83839559</v>
      </c>
      <c r="K2397" s="221">
        <v>0</v>
      </c>
      <c r="L2397" s="68" t="s">
        <v>129</v>
      </c>
      <c r="M2397" s="188">
        <v>0</v>
      </c>
      <c r="N2397" s="68" t="s">
        <v>405</v>
      </c>
      <c r="O2397" s="199">
        <v>0</v>
      </c>
      <c r="P2397" s="68" t="s">
        <v>25</v>
      </c>
      <c r="Q2397" s="68" t="s">
        <v>5184</v>
      </c>
      <c r="R2397" s="68">
        <v>4011</v>
      </c>
      <c r="S2397" s="274">
        <v>43724</v>
      </c>
      <c r="T2397" s="68">
        <v>147321</v>
      </c>
      <c r="U2397" s="68" t="s">
        <v>171</v>
      </c>
      <c r="V2397" s="81" t="s">
        <v>112</v>
      </c>
      <c r="W2397" s="171">
        <v>44074</v>
      </c>
      <c r="X2397" s="172" t="e">
        <f>+CONCATENATE(TEXT(#REF!,"yyyy"),"-",TEXT(#REF!,"mm"))</f>
        <v>#REF!</v>
      </c>
      <c r="Y2397" s="173" t="str">
        <f t="shared" si="382"/>
        <v>5</v>
      </c>
      <c r="Z2397" s="172" t="str">
        <f t="shared" si="383"/>
        <v>2020-07</v>
      </c>
      <c r="AA2397" s="170" t="e">
        <f>+VLOOKUP(Z2397,#REF!,2,FALSE)/VLOOKUP(X2397,#REF!,2,FALSE)</f>
        <v>#REF!</v>
      </c>
      <c r="AB2397" s="174" t="e">
        <f t="shared" si="378"/>
        <v>#REF!</v>
      </c>
      <c r="AC2397" s="174" t="e">
        <f t="shared" si="379"/>
        <v>#REF!</v>
      </c>
      <c r="AD2397" s="175" t="e">
        <f>+#REF!+365*Y2397</f>
        <v>#REF!</v>
      </c>
      <c r="AE2397" s="176" t="e">
        <f t="shared" si="384"/>
        <v>#REF!</v>
      </c>
      <c r="AF2397" s="170" t="e">
        <f>+VLOOKUP(CONCATENATE(TEXT(W2397,"yyyy"),"-",TEXT(W2397,"mm")),#REF!,2,0)</f>
        <v>#REF!</v>
      </c>
      <c r="AG2397" s="177" t="e">
        <f>+(AC2397*(1+'INFLAC PROYECTADA'!$B$8)^(AE2397))/((1+DEMANDADO!AF2397)^(AE2397))</f>
        <v>#REF!</v>
      </c>
      <c r="AH2397" s="169">
        <f>(0.2*VLOOKUP(D2397,'%.'!$A$1:$B$4,2,FALSE))+(0.35*VLOOKUP(E2397,'%.'!$A$1:$B$4,2,FALSE))+(0.1*VLOOKUP(F2397,'%.'!$A$1:$B$4,2,FALSE))+(0.35*VLOOKUP(G2397,'%.'!$A$1:$B$4,2,FALSE))</f>
        <v>0.14000000000000001</v>
      </c>
      <c r="AI2397" s="128" t="str">
        <f t="shared" si="385"/>
        <v>BAJA</v>
      </c>
      <c r="AJ2397" s="128" t="str">
        <f t="shared" si="386"/>
        <v>Cuentas de Orden</v>
      </c>
      <c r="AK2397" s="178" t="e">
        <f t="shared" si="387"/>
        <v>#REF!</v>
      </c>
    </row>
    <row r="2398" spans="1:37" ht="30" customHeight="1" x14ac:dyDescent="0.25">
      <c r="A2398" s="115">
        <v>2397</v>
      </c>
      <c r="B2398" s="68" t="s">
        <v>5132</v>
      </c>
      <c r="C2398" s="123" t="s">
        <v>5133</v>
      </c>
      <c r="D2398" s="68" t="s">
        <v>1</v>
      </c>
      <c r="E2398" s="68" t="s">
        <v>1</v>
      </c>
      <c r="F2398" s="68" t="s">
        <v>48</v>
      </c>
      <c r="G2398" s="68" t="s">
        <v>1</v>
      </c>
      <c r="H2398" s="169">
        <f t="shared" si="380"/>
        <v>9.5000000000000001E-2</v>
      </c>
      <c r="I2398" s="170" t="str">
        <f t="shared" si="381"/>
        <v>REMOTA</v>
      </c>
      <c r="J2398" s="292">
        <v>0</v>
      </c>
      <c r="K2398" s="221">
        <v>0</v>
      </c>
      <c r="L2398" s="68" t="s">
        <v>129</v>
      </c>
      <c r="M2398" s="188">
        <v>0</v>
      </c>
      <c r="N2398" s="68" t="s">
        <v>405</v>
      </c>
      <c r="O2398" s="199">
        <v>0</v>
      </c>
      <c r="P2398" s="68" t="s">
        <v>25</v>
      </c>
      <c r="Q2398" s="68" t="s">
        <v>5184</v>
      </c>
      <c r="R2398" s="68">
        <v>4011</v>
      </c>
      <c r="S2398" s="274">
        <v>43724</v>
      </c>
      <c r="T2398" s="68">
        <v>147321</v>
      </c>
      <c r="U2398" s="68" t="s">
        <v>171</v>
      </c>
      <c r="V2398" s="81" t="s">
        <v>112</v>
      </c>
      <c r="W2398" s="171">
        <v>44074</v>
      </c>
      <c r="X2398" s="172" t="e">
        <f>+CONCATENATE(TEXT(#REF!,"yyyy"),"-",TEXT(#REF!,"mm"))</f>
        <v>#REF!</v>
      </c>
      <c r="Y2398" s="173" t="str">
        <f t="shared" si="382"/>
        <v>5</v>
      </c>
      <c r="Z2398" s="172" t="str">
        <f t="shared" si="383"/>
        <v>2020-07</v>
      </c>
      <c r="AA2398" s="170" t="e">
        <f>+VLOOKUP(Z2398,#REF!,2,FALSE)/VLOOKUP(X2398,#REF!,2,FALSE)</f>
        <v>#REF!</v>
      </c>
      <c r="AB2398" s="174" t="e">
        <f t="shared" si="378"/>
        <v>#REF!</v>
      </c>
      <c r="AC2398" s="174" t="e">
        <f t="shared" si="379"/>
        <v>#REF!</v>
      </c>
      <c r="AD2398" s="175" t="e">
        <f>+#REF!+365*Y2398</f>
        <v>#REF!</v>
      </c>
      <c r="AE2398" s="176" t="e">
        <f t="shared" si="384"/>
        <v>#REF!</v>
      </c>
      <c r="AF2398" s="170" t="e">
        <f>+VLOOKUP(CONCATENATE(TEXT(W2398,"yyyy"),"-",TEXT(W2398,"mm")),#REF!,2,0)</f>
        <v>#REF!</v>
      </c>
      <c r="AG2398" s="177" t="e">
        <f>+(AC2398*(1+'INFLAC PROYECTADA'!$B$8)^(AE2398))/((1+DEMANDADO!AF2398)^(AE2398))</f>
        <v>#REF!</v>
      </c>
      <c r="AH2398" s="169">
        <f>(0.2*VLOOKUP(D2398,'%.'!$A$1:$B$4,2,FALSE))+(0.35*VLOOKUP(E2398,'%.'!$A$1:$B$4,2,FALSE))+(0.1*VLOOKUP(F2398,'%.'!$A$1:$B$4,2,FALSE))+(0.35*VLOOKUP(G2398,'%.'!$A$1:$B$4,2,FALSE))</f>
        <v>9.5000000000000001E-2</v>
      </c>
      <c r="AI2398" s="128" t="str">
        <f t="shared" si="385"/>
        <v>REMOTA</v>
      </c>
      <c r="AJ2398" s="128" t="str">
        <f t="shared" si="386"/>
        <v>No se registra</v>
      </c>
      <c r="AK2398" s="178">
        <f t="shared" si="387"/>
        <v>0</v>
      </c>
    </row>
    <row r="2399" spans="1:37" ht="30" customHeight="1" x14ac:dyDescent="0.25">
      <c r="A2399" s="115">
        <v>2398</v>
      </c>
      <c r="B2399" s="68" t="s">
        <v>5134</v>
      </c>
      <c r="C2399" s="123" t="s">
        <v>5135</v>
      </c>
      <c r="D2399" s="68" t="s">
        <v>1</v>
      </c>
      <c r="E2399" s="68" t="s">
        <v>1</v>
      </c>
      <c r="F2399" s="68" t="s">
        <v>1</v>
      </c>
      <c r="G2399" s="68" t="s">
        <v>1</v>
      </c>
      <c r="H2399" s="169">
        <f t="shared" si="380"/>
        <v>0.05</v>
      </c>
      <c r="I2399" s="170" t="str">
        <f t="shared" si="381"/>
        <v>REMOTA</v>
      </c>
      <c r="J2399" s="292">
        <v>0</v>
      </c>
      <c r="K2399" s="221">
        <v>0</v>
      </c>
      <c r="L2399" s="68" t="s">
        <v>132</v>
      </c>
      <c r="M2399" s="188">
        <v>0</v>
      </c>
      <c r="N2399" s="68" t="s">
        <v>405</v>
      </c>
      <c r="O2399" s="199">
        <v>0</v>
      </c>
      <c r="P2399" s="68" t="s">
        <v>25</v>
      </c>
      <c r="Q2399" s="68" t="s">
        <v>5184</v>
      </c>
      <c r="R2399" s="68">
        <v>4011</v>
      </c>
      <c r="S2399" s="274">
        <v>43724</v>
      </c>
      <c r="T2399" s="68">
        <v>147321</v>
      </c>
      <c r="U2399" s="68" t="s">
        <v>170</v>
      </c>
      <c r="V2399" s="81" t="s">
        <v>5204</v>
      </c>
      <c r="W2399" s="171">
        <v>44074</v>
      </c>
      <c r="X2399" s="172" t="e">
        <f>+CONCATENATE(TEXT(#REF!,"yyyy"),"-",TEXT(#REF!,"mm"))</f>
        <v>#REF!</v>
      </c>
      <c r="Y2399" s="173" t="str">
        <f t="shared" si="382"/>
        <v>5</v>
      </c>
      <c r="Z2399" s="172" t="str">
        <f t="shared" si="383"/>
        <v>2020-07</v>
      </c>
      <c r="AA2399" s="170" t="e">
        <f>+VLOOKUP(Z2399,#REF!,2,FALSE)/VLOOKUP(X2399,#REF!,2,FALSE)</f>
        <v>#REF!</v>
      </c>
      <c r="AB2399" s="174" t="e">
        <f t="shared" si="378"/>
        <v>#REF!</v>
      </c>
      <c r="AC2399" s="174" t="e">
        <f t="shared" si="379"/>
        <v>#REF!</v>
      </c>
      <c r="AD2399" s="175" t="e">
        <f>+#REF!+365*Y2399</f>
        <v>#REF!</v>
      </c>
      <c r="AE2399" s="176" t="e">
        <f t="shared" si="384"/>
        <v>#REF!</v>
      </c>
      <c r="AF2399" s="170" t="e">
        <f>+VLOOKUP(CONCATENATE(TEXT(W2399,"yyyy"),"-",TEXT(W2399,"mm")),#REF!,2,0)</f>
        <v>#REF!</v>
      </c>
      <c r="AG2399" s="177" t="e">
        <f>+(AC2399*(1+'INFLAC PROYECTADA'!$B$8)^(AE2399))/((1+DEMANDADO!AF2399)^(AE2399))</f>
        <v>#REF!</v>
      </c>
      <c r="AH2399" s="169">
        <f>(0.2*VLOOKUP(D2399,'%.'!$A$1:$B$4,2,FALSE))+(0.35*VLOOKUP(E2399,'%.'!$A$1:$B$4,2,FALSE))+(0.1*VLOOKUP(F2399,'%.'!$A$1:$B$4,2,FALSE))+(0.35*VLOOKUP(G2399,'%.'!$A$1:$B$4,2,FALSE))</f>
        <v>0.05</v>
      </c>
      <c r="AI2399" s="128" t="str">
        <f t="shared" si="385"/>
        <v>REMOTA</v>
      </c>
      <c r="AJ2399" s="128" t="str">
        <f t="shared" si="386"/>
        <v>No se registra</v>
      </c>
      <c r="AK2399" s="178">
        <f t="shared" si="387"/>
        <v>0</v>
      </c>
    </row>
    <row r="2400" spans="1:37" ht="30" customHeight="1" x14ac:dyDescent="0.25">
      <c r="A2400" s="115">
        <v>2399</v>
      </c>
      <c r="B2400" s="68" t="s">
        <v>5136</v>
      </c>
      <c r="C2400" s="123" t="s">
        <v>5137</v>
      </c>
      <c r="D2400" s="68" t="s">
        <v>1</v>
      </c>
      <c r="E2400" s="68" t="s">
        <v>1</v>
      </c>
      <c r="F2400" s="68" t="s">
        <v>1</v>
      </c>
      <c r="G2400" s="68" t="s">
        <v>1</v>
      </c>
      <c r="H2400" s="169">
        <f t="shared" si="380"/>
        <v>0.05</v>
      </c>
      <c r="I2400" s="170" t="str">
        <f t="shared" si="381"/>
        <v>REMOTA</v>
      </c>
      <c r="J2400" s="292">
        <v>10937388</v>
      </c>
      <c r="K2400" s="221">
        <v>0</v>
      </c>
      <c r="L2400" s="68" t="s">
        <v>133</v>
      </c>
      <c r="M2400" s="188">
        <v>0</v>
      </c>
      <c r="N2400" s="68" t="s">
        <v>405</v>
      </c>
      <c r="O2400" s="199">
        <v>0</v>
      </c>
      <c r="P2400" s="68" t="s">
        <v>25</v>
      </c>
      <c r="Q2400" s="68" t="s">
        <v>5184</v>
      </c>
      <c r="R2400" s="68">
        <v>4011</v>
      </c>
      <c r="S2400" s="274">
        <v>43724</v>
      </c>
      <c r="T2400" s="68">
        <v>147321</v>
      </c>
      <c r="U2400" s="68" t="s">
        <v>171</v>
      </c>
      <c r="V2400" s="81" t="s">
        <v>5205</v>
      </c>
      <c r="W2400" s="171">
        <v>44074</v>
      </c>
      <c r="X2400" s="172" t="e">
        <f>+CONCATENATE(TEXT(#REF!,"yyyy"),"-",TEXT(#REF!,"mm"))</f>
        <v>#REF!</v>
      </c>
      <c r="Y2400" s="173" t="str">
        <f t="shared" si="382"/>
        <v>5</v>
      </c>
      <c r="Z2400" s="172" t="str">
        <f t="shared" si="383"/>
        <v>2020-07</v>
      </c>
      <c r="AA2400" s="170" t="e">
        <f>+VLOOKUP(Z2400,#REF!,2,FALSE)/VLOOKUP(X2400,#REF!,2,FALSE)</f>
        <v>#REF!</v>
      </c>
      <c r="AB2400" s="174" t="e">
        <f t="shared" si="378"/>
        <v>#REF!</v>
      </c>
      <c r="AC2400" s="174" t="e">
        <f t="shared" si="379"/>
        <v>#REF!</v>
      </c>
      <c r="AD2400" s="175" t="e">
        <f>+#REF!+365*Y2400</f>
        <v>#REF!</v>
      </c>
      <c r="AE2400" s="176" t="e">
        <f t="shared" si="384"/>
        <v>#REF!</v>
      </c>
      <c r="AF2400" s="170" t="e">
        <f>+VLOOKUP(CONCATENATE(TEXT(W2400,"yyyy"),"-",TEXT(W2400,"mm")),#REF!,2,0)</f>
        <v>#REF!</v>
      </c>
      <c r="AG2400" s="177" t="e">
        <f>+(AC2400*(1+'INFLAC PROYECTADA'!$B$8)^(AE2400))/((1+DEMANDADO!AF2400)^(AE2400))</f>
        <v>#REF!</v>
      </c>
      <c r="AH2400" s="169">
        <f>(0.2*VLOOKUP(D2400,'%.'!$A$1:$B$4,2,FALSE))+(0.35*VLOOKUP(E2400,'%.'!$A$1:$B$4,2,FALSE))+(0.1*VLOOKUP(F2400,'%.'!$A$1:$B$4,2,FALSE))+(0.35*VLOOKUP(G2400,'%.'!$A$1:$B$4,2,FALSE))</f>
        <v>0.05</v>
      </c>
      <c r="AI2400" s="128" t="str">
        <f t="shared" si="385"/>
        <v>REMOTA</v>
      </c>
      <c r="AJ2400" s="128" t="str">
        <f t="shared" si="386"/>
        <v>No se registra</v>
      </c>
      <c r="AK2400" s="178">
        <f t="shared" si="387"/>
        <v>0</v>
      </c>
    </row>
    <row r="2401" spans="1:37" ht="30" customHeight="1" x14ac:dyDescent="0.25">
      <c r="A2401" s="115">
        <v>2400</v>
      </c>
      <c r="B2401" s="68" t="s">
        <v>899</v>
      </c>
      <c r="C2401" s="123" t="s">
        <v>5138</v>
      </c>
      <c r="D2401" s="68" t="s">
        <v>1</v>
      </c>
      <c r="E2401" s="68" t="s">
        <v>1</v>
      </c>
      <c r="F2401" s="68" t="s">
        <v>1</v>
      </c>
      <c r="G2401" s="68" t="s">
        <v>1</v>
      </c>
      <c r="H2401" s="169">
        <f t="shared" si="380"/>
        <v>0.05</v>
      </c>
      <c r="I2401" s="170" t="str">
        <f t="shared" si="381"/>
        <v>REMOTA</v>
      </c>
      <c r="J2401" s="292">
        <v>152344093</v>
      </c>
      <c r="K2401" s="221">
        <v>0</v>
      </c>
      <c r="L2401" s="68" t="s">
        <v>132</v>
      </c>
      <c r="M2401" s="188">
        <v>0</v>
      </c>
      <c r="N2401" s="68" t="s">
        <v>405</v>
      </c>
      <c r="O2401" s="199">
        <v>0</v>
      </c>
      <c r="P2401" s="68" t="s">
        <v>792</v>
      </c>
      <c r="Q2401" s="68" t="s">
        <v>5184</v>
      </c>
      <c r="R2401" s="68">
        <v>4011</v>
      </c>
      <c r="S2401" s="274">
        <v>43724</v>
      </c>
      <c r="T2401" s="68">
        <v>147321</v>
      </c>
      <c r="U2401" s="68" t="s">
        <v>186</v>
      </c>
      <c r="V2401" s="81" t="s">
        <v>5206</v>
      </c>
      <c r="W2401" s="171">
        <v>44074</v>
      </c>
      <c r="X2401" s="172" t="e">
        <f>+CONCATENATE(TEXT(#REF!,"yyyy"),"-",TEXT(#REF!,"mm"))</f>
        <v>#REF!</v>
      </c>
      <c r="Y2401" s="173" t="str">
        <f t="shared" si="382"/>
        <v>3</v>
      </c>
      <c r="Z2401" s="172" t="str">
        <f t="shared" si="383"/>
        <v>2020-07</v>
      </c>
      <c r="AA2401" s="170" t="e">
        <f>+VLOOKUP(Z2401,#REF!,2,FALSE)/VLOOKUP(X2401,#REF!,2,FALSE)</f>
        <v>#REF!</v>
      </c>
      <c r="AB2401" s="174" t="e">
        <f t="shared" si="378"/>
        <v>#REF!</v>
      </c>
      <c r="AC2401" s="174" t="e">
        <f t="shared" si="379"/>
        <v>#REF!</v>
      </c>
      <c r="AD2401" s="175" t="e">
        <f>+#REF!+365*Y2401</f>
        <v>#REF!</v>
      </c>
      <c r="AE2401" s="176" t="e">
        <f t="shared" si="384"/>
        <v>#REF!</v>
      </c>
      <c r="AF2401" s="170" t="e">
        <f>+VLOOKUP(CONCATENATE(TEXT(W2401,"yyyy"),"-",TEXT(W2401,"mm")),#REF!,2,0)</f>
        <v>#REF!</v>
      </c>
      <c r="AG2401" s="177" t="e">
        <f>+(AC2401*(1+'INFLAC PROYECTADA'!$B$8)^(AE2401))/((1+DEMANDADO!AF2401)^(AE2401))</f>
        <v>#REF!</v>
      </c>
      <c r="AH2401" s="169">
        <f>(0.2*VLOOKUP(D2401,'%.'!$A$1:$B$4,2,FALSE))+(0.35*VLOOKUP(E2401,'%.'!$A$1:$B$4,2,FALSE))+(0.1*VLOOKUP(F2401,'%.'!$A$1:$B$4,2,FALSE))+(0.35*VLOOKUP(G2401,'%.'!$A$1:$B$4,2,FALSE))</f>
        <v>0.05</v>
      </c>
      <c r="AI2401" s="128" t="str">
        <f t="shared" si="385"/>
        <v>REMOTA</v>
      </c>
      <c r="AJ2401" s="128" t="str">
        <f t="shared" si="386"/>
        <v>No se registra</v>
      </c>
      <c r="AK2401" s="178">
        <f t="shared" si="387"/>
        <v>0</v>
      </c>
    </row>
    <row r="2402" spans="1:37" ht="30" customHeight="1" x14ac:dyDescent="0.25">
      <c r="A2402" s="115">
        <v>2401</v>
      </c>
      <c r="B2402" s="68" t="s">
        <v>5139</v>
      </c>
      <c r="C2402" s="123" t="s">
        <v>5140</v>
      </c>
      <c r="D2402" s="68" t="s">
        <v>1</v>
      </c>
      <c r="E2402" s="68" t="s">
        <v>1</v>
      </c>
      <c r="F2402" s="68" t="s">
        <v>1</v>
      </c>
      <c r="G2402" s="68" t="s">
        <v>1</v>
      </c>
      <c r="H2402" s="169">
        <f t="shared" si="380"/>
        <v>0.05</v>
      </c>
      <c r="I2402" s="170" t="str">
        <f t="shared" si="381"/>
        <v>REMOTA</v>
      </c>
      <c r="J2402" s="292">
        <v>5079312</v>
      </c>
      <c r="K2402" s="221">
        <v>0</v>
      </c>
      <c r="L2402" s="68" t="s">
        <v>144</v>
      </c>
      <c r="M2402" s="188">
        <v>0</v>
      </c>
      <c r="N2402" s="68" t="s">
        <v>405</v>
      </c>
      <c r="O2402" s="199">
        <v>0</v>
      </c>
      <c r="P2402" s="68" t="s">
        <v>25</v>
      </c>
      <c r="Q2402" s="68" t="s">
        <v>5184</v>
      </c>
      <c r="R2402" s="68">
        <v>4011</v>
      </c>
      <c r="S2402" s="274">
        <v>43724</v>
      </c>
      <c r="T2402" s="68">
        <v>147321</v>
      </c>
      <c r="U2402" s="68" t="s">
        <v>171</v>
      </c>
      <c r="V2402" s="81" t="s">
        <v>5194</v>
      </c>
      <c r="W2402" s="171">
        <v>44074</v>
      </c>
      <c r="X2402" s="172" t="e">
        <f>+CONCATENATE(TEXT(#REF!,"yyyy"),"-",TEXT(#REF!,"mm"))</f>
        <v>#REF!</v>
      </c>
      <c r="Y2402" s="173" t="str">
        <f t="shared" si="382"/>
        <v>5</v>
      </c>
      <c r="Z2402" s="172" t="str">
        <f t="shared" si="383"/>
        <v>2020-07</v>
      </c>
      <c r="AA2402" s="170" t="e">
        <f>+VLOOKUP(Z2402,#REF!,2,FALSE)/VLOOKUP(X2402,#REF!,2,FALSE)</f>
        <v>#REF!</v>
      </c>
      <c r="AB2402" s="174" t="e">
        <f t="shared" si="378"/>
        <v>#REF!</v>
      </c>
      <c r="AC2402" s="174" t="e">
        <f t="shared" si="379"/>
        <v>#REF!</v>
      </c>
      <c r="AD2402" s="175" t="e">
        <f>+#REF!+365*Y2402</f>
        <v>#REF!</v>
      </c>
      <c r="AE2402" s="176" t="e">
        <f t="shared" si="384"/>
        <v>#REF!</v>
      </c>
      <c r="AF2402" s="170" t="e">
        <f>+VLOOKUP(CONCATENATE(TEXT(W2402,"yyyy"),"-",TEXT(W2402,"mm")),#REF!,2,0)</f>
        <v>#REF!</v>
      </c>
      <c r="AG2402" s="177" t="e">
        <f>+(AC2402*(1+'INFLAC PROYECTADA'!$B$8)^(AE2402))/((1+DEMANDADO!AF2402)^(AE2402))</f>
        <v>#REF!</v>
      </c>
      <c r="AH2402" s="169">
        <f>(0.2*VLOOKUP(D2402,'%.'!$A$1:$B$4,2,FALSE))+(0.35*VLOOKUP(E2402,'%.'!$A$1:$B$4,2,FALSE))+(0.1*VLOOKUP(F2402,'%.'!$A$1:$B$4,2,FALSE))+(0.35*VLOOKUP(G2402,'%.'!$A$1:$B$4,2,FALSE))</f>
        <v>0.05</v>
      </c>
      <c r="AI2402" s="128" t="str">
        <f t="shared" si="385"/>
        <v>REMOTA</v>
      </c>
      <c r="AJ2402" s="128" t="str">
        <f t="shared" si="386"/>
        <v>No se registra</v>
      </c>
      <c r="AK2402" s="178">
        <f t="shared" si="387"/>
        <v>0</v>
      </c>
    </row>
    <row r="2403" spans="1:37" ht="30" customHeight="1" x14ac:dyDescent="0.25">
      <c r="A2403" s="115">
        <v>2402</v>
      </c>
      <c r="B2403" s="68" t="s">
        <v>899</v>
      </c>
      <c r="C2403" s="123" t="s">
        <v>5141</v>
      </c>
      <c r="D2403" s="68" t="s">
        <v>48</v>
      </c>
      <c r="E2403" s="68" t="s">
        <v>1</v>
      </c>
      <c r="F2403" s="68" t="s">
        <v>48</v>
      </c>
      <c r="G2403" s="68" t="s">
        <v>1</v>
      </c>
      <c r="H2403" s="169">
        <f t="shared" si="380"/>
        <v>0.185</v>
      </c>
      <c r="I2403" s="170" t="str">
        <f t="shared" si="381"/>
        <v>BAJA</v>
      </c>
      <c r="J2403" s="292">
        <v>0</v>
      </c>
      <c r="K2403" s="221">
        <v>0</v>
      </c>
      <c r="L2403" s="68" t="s">
        <v>132</v>
      </c>
      <c r="M2403" s="188">
        <v>0</v>
      </c>
      <c r="N2403" s="68" t="s">
        <v>405</v>
      </c>
      <c r="O2403" s="199">
        <v>0</v>
      </c>
      <c r="P2403" s="68" t="s">
        <v>760</v>
      </c>
      <c r="Q2403" s="68" t="s">
        <v>5184</v>
      </c>
      <c r="R2403" s="68">
        <v>4011</v>
      </c>
      <c r="S2403" s="274">
        <v>43724</v>
      </c>
      <c r="T2403" s="68">
        <v>147321</v>
      </c>
      <c r="U2403" s="68" t="s">
        <v>166</v>
      </c>
      <c r="V2403" s="81" t="s">
        <v>5207</v>
      </c>
      <c r="W2403" s="171">
        <v>44074</v>
      </c>
      <c r="X2403" s="172" t="e">
        <f>+CONCATENATE(TEXT(#REF!,"yyyy"),"-",TEXT(#REF!,"mm"))</f>
        <v>#REF!</v>
      </c>
      <c r="Y2403" s="173" t="str">
        <f t="shared" si="382"/>
        <v>6</v>
      </c>
      <c r="Z2403" s="172" t="str">
        <f t="shared" si="383"/>
        <v>2020-07</v>
      </c>
      <c r="AA2403" s="170" t="e">
        <f>+VLOOKUP(Z2403,#REF!,2,FALSE)/VLOOKUP(X2403,#REF!,2,FALSE)</f>
        <v>#REF!</v>
      </c>
      <c r="AB2403" s="174" t="e">
        <f t="shared" si="378"/>
        <v>#REF!</v>
      </c>
      <c r="AC2403" s="174" t="e">
        <f t="shared" si="379"/>
        <v>#REF!</v>
      </c>
      <c r="AD2403" s="175" t="e">
        <f>+#REF!+365*Y2403</f>
        <v>#REF!</v>
      </c>
      <c r="AE2403" s="176" t="e">
        <f t="shared" si="384"/>
        <v>#REF!</v>
      </c>
      <c r="AF2403" s="170" t="e">
        <f>+VLOOKUP(CONCATENATE(TEXT(W2403,"yyyy"),"-",TEXT(W2403,"mm")),#REF!,2,0)</f>
        <v>#REF!</v>
      </c>
      <c r="AG2403" s="177" t="e">
        <f>+(AC2403*(1+'INFLAC PROYECTADA'!$B$8)^(AE2403))/((1+DEMANDADO!AF2403)^(AE2403))</f>
        <v>#REF!</v>
      </c>
      <c r="AH2403" s="169">
        <f>(0.2*VLOOKUP(D2403,'%.'!$A$1:$B$4,2,FALSE))+(0.35*VLOOKUP(E2403,'%.'!$A$1:$B$4,2,FALSE))+(0.1*VLOOKUP(F2403,'%.'!$A$1:$B$4,2,FALSE))+(0.35*VLOOKUP(G2403,'%.'!$A$1:$B$4,2,FALSE))</f>
        <v>0.185</v>
      </c>
      <c r="AI2403" s="128" t="str">
        <f t="shared" si="385"/>
        <v>BAJA</v>
      </c>
      <c r="AJ2403" s="128" t="str">
        <f t="shared" si="386"/>
        <v>Cuentas de Orden</v>
      </c>
      <c r="AK2403" s="178" t="e">
        <f t="shared" si="387"/>
        <v>#REF!</v>
      </c>
    </row>
    <row r="2404" spans="1:37" ht="30" customHeight="1" x14ac:dyDescent="0.25">
      <c r="A2404" s="115">
        <v>2403</v>
      </c>
      <c r="B2404" s="68" t="s">
        <v>5142</v>
      </c>
      <c r="C2404" s="123" t="s">
        <v>5143</v>
      </c>
      <c r="D2404" s="68" t="s">
        <v>48</v>
      </c>
      <c r="E2404" s="68" t="s">
        <v>1</v>
      </c>
      <c r="F2404" s="68" t="s">
        <v>1</v>
      </c>
      <c r="G2404" s="68" t="s">
        <v>48</v>
      </c>
      <c r="H2404" s="169">
        <f t="shared" si="380"/>
        <v>0.29749999999999999</v>
      </c>
      <c r="I2404" s="170" t="str">
        <f t="shared" si="381"/>
        <v>MEDIA</v>
      </c>
      <c r="J2404" s="292">
        <v>22673808</v>
      </c>
      <c r="K2404" s="221">
        <v>5</v>
      </c>
      <c r="L2404" s="68" t="s">
        <v>130</v>
      </c>
      <c r="M2404" s="188">
        <v>0</v>
      </c>
      <c r="N2404" s="68" t="s">
        <v>405</v>
      </c>
      <c r="O2404" s="199">
        <v>0</v>
      </c>
      <c r="P2404" s="68" t="s">
        <v>25</v>
      </c>
      <c r="Q2404" s="68" t="s">
        <v>5184</v>
      </c>
      <c r="R2404" s="68">
        <v>4011</v>
      </c>
      <c r="S2404" s="274">
        <v>43724</v>
      </c>
      <c r="T2404" s="68">
        <v>147321</v>
      </c>
      <c r="U2404" s="68" t="s">
        <v>171</v>
      </c>
      <c r="V2404" s="81" t="s">
        <v>5208</v>
      </c>
      <c r="W2404" s="171">
        <v>44074</v>
      </c>
      <c r="X2404" s="172" t="e">
        <f>+CONCATENATE(TEXT(#REF!,"yyyy"),"-",TEXT(#REF!,"mm"))</f>
        <v>#REF!</v>
      </c>
      <c r="Y2404" s="173" t="str">
        <f t="shared" si="382"/>
        <v>5</v>
      </c>
      <c r="Z2404" s="172" t="str">
        <f t="shared" si="383"/>
        <v>2020-07</v>
      </c>
      <c r="AA2404" s="170" t="e">
        <f>+VLOOKUP(Z2404,#REF!,2,FALSE)/VLOOKUP(X2404,#REF!,2,FALSE)</f>
        <v>#REF!</v>
      </c>
      <c r="AB2404" s="174" t="e">
        <f t="shared" si="378"/>
        <v>#REF!</v>
      </c>
      <c r="AC2404" s="174" t="e">
        <f t="shared" si="379"/>
        <v>#REF!</v>
      </c>
      <c r="AD2404" s="175" t="e">
        <f>+#REF!+365*Y2404</f>
        <v>#REF!</v>
      </c>
      <c r="AE2404" s="176" t="e">
        <f t="shared" si="384"/>
        <v>#REF!</v>
      </c>
      <c r="AF2404" s="170" t="e">
        <f>+VLOOKUP(CONCATENATE(TEXT(W2404,"yyyy"),"-",TEXT(W2404,"mm")),#REF!,2,0)</f>
        <v>#REF!</v>
      </c>
      <c r="AG2404" s="177" t="e">
        <f>+(AC2404*(1+'INFLAC PROYECTADA'!$B$8)^(AE2404))/((1+DEMANDADO!AF2404)^(AE2404))</f>
        <v>#REF!</v>
      </c>
      <c r="AH2404" s="169">
        <f>(0.2*VLOOKUP(D2404,'%.'!$A$1:$B$4,2,FALSE))+(0.35*VLOOKUP(E2404,'%.'!$A$1:$B$4,2,FALSE))+(0.1*VLOOKUP(F2404,'%.'!$A$1:$B$4,2,FALSE))+(0.35*VLOOKUP(G2404,'%.'!$A$1:$B$4,2,FALSE))</f>
        <v>0.29749999999999999</v>
      </c>
      <c r="AI2404" s="128" t="str">
        <f t="shared" si="385"/>
        <v>MEDIA</v>
      </c>
      <c r="AJ2404" s="128" t="str">
        <f t="shared" si="386"/>
        <v>Cuentas de Orden</v>
      </c>
      <c r="AK2404" s="178" t="e">
        <f t="shared" si="387"/>
        <v>#REF!</v>
      </c>
    </row>
    <row r="2405" spans="1:37" ht="30" customHeight="1" x14ac:dyDescent="0.25">
      <c r="A2405" s="115">
        <v>2404</v>
      </c>
      <c r="B2405" s="68" t="s">
        <v>5125</v>
      </c>
      <c r="C2405" s="123" t="s">
        <v>5144</v>
      </c>
      <c r="D2405" s="68" t="s">
        <v>48</v>
      </c>
      <c r="E2405" s="68" t="s">
        <v>1</v>
      </c>
      <c r="F2405" s="68" t="s">
        <v>48</v>
      </c>
      <c r="G2405" s="68" t="s">
        <v>1</v>
      </c>
      <c r="H2405" s="169">
        <f t="shared" si="380"/>
        <v>0.185</v>
      </c>
      <c r="I2405" s="170" t="str">
        <f t="shared" si="381"/>
        <v>BAJA</v>
      </c>
      <c r="J2405" s="292">
        <v>395537016</v>
      </c>
      <c r="K2405" s="221">
        <v>1</v>
      </c>
      <c r="L2405" s="68" t="s">
        <v>131</v>
      </c>
      <c r="M2405" s="188">
        <v>0</v>
      </c>
      <c r="N2405" s="68" t="s">
        <v>405</v>
      </c>
      <c r="O2405" s="199">
        <v>0</v>
      </c>
      <c r="P2405" s="68" t="s">
        <v>25</v>
      </c>
      <c r="Q2405" s="68" t="s">
        <v>5184</v>
      </c>
      <c r="R2405" s="68">
        <v>4011</v>
      </c>
      <c r="S2405" s="274">
        <v>43724</v>
      </c>
      <c r="T2405" s="68">
        <v>147321</v>
      </c>
      <c r="U2405" s="68" t="s">
        <v>186</v>
      </c>
      <c r="V2405" s="81" t="s">
        <v>5209</v>
      </c>
      <c r="W2405" s="171">
        <v>44074</v>
      </c>
      <c r="X2405" s="172" t="e">
        <f>+CONCATENATE(TEXT(#REF!,"yyyy"),"-",TEXT(#REF!,"mm"))</f>
        <v>#REF!</v>
      </c>
      <c r="Y2405" s="173" t="str">
        <f t="shared" si="382"/>
        <v>5</v>
      </c>
      <c r="Z2405" s="172" t="str">
        <f t="shared" si="383"/>
        <v>2020-07</v>
      </c>
      <c r="AA2405" s="170" t="e">
        <f>+VLOOKUP(Z2405,#REF!,2,FALSE)/VLOOKUP(X2405,#REF!,2,FALSE)</f>
        <v>#REF!</v>
      </c>
      <c r="AB2405" s="174" t="e">
        <f t="shared" si="378"/>
        <v>#REF!</v>
      </c>
      <c r="AC2405" s="174" t="e">
        <f t="shared" si="379"/>
        <v>#REF!</v>
      </c>
      <c r="AD2405" s="175" t="e">
        <f>+#REF!+365*Y2405</f>
        <v>#REF!</v>
      </c>
      <c r="AE2405" s="176" t="e">
        <f t="shared" si="384"/>
        <v>#REF!</v>
      </c>
      <c r="AF2405" s="170" t="e">
        <f>+VLOOKUP(CONCATENATE(TEXT(W2405,"yyyy"),"-",TEXT(W2405,"mm")),#REF!,2,0)</f>
        <v>#REF!</v>
      </c>
      <c r="AG2405" s="177" t="e">
        <f>+(AC2405*(1+'INFLAC PROYECTADA'!$B$8)^(AE2405))/((1+DEMANDADO!AF2405)^(AE2405))</f>
        <v>#REF!</v>
      </c>
      <c r="AH2405" s="169">
        <f>(0.2*VLOOKUP(D2405,'%.'!$A$1:$B$4,2,FALSE))+(0.35*VLOOKUP(E2405,'%.'!$A$1:$B$4,2,FALSE))+(0.1*VLOOKUP(F2405,'%.'!$A$1:$B$4,2,FALSE))+(0.35*VLOOKUP(G2405,'%.'!$A$1:$B$4,2,FALSE))</f>
        <v>0.185</v>
      </c>
      <c r="AI2405" s="128" t="str">
        <f t="shared" si="385"/>
        <v>BAJA</v>
      </c>
      <c r="AJ2405" s="128" t="str">
        <f t="shared" si="386"/>
        <v>Cuentas de Orden</v>
      </c>
      <c r="AK2405" s="178" t="e">
        <f t="shared" si="387"/>
        <v>#REF!</v>
      </c>
    </row>
    <row r="2406" spans="1:37" ht="30" customHeight="1" x14ac:dyDescent="0.25">
      <c r="A2406" s="115">
        <v>2405</v>
      </c>
      <c r="B2406" s="68" t="s">
        <v>5145</v>
      </c>
      <c r="C2406" s="123" t="s">
        <v>5146</v>
      </c>
      <c r="D2406" s="68" t="s">
        <v>1</v>
      </c>
      <c r="E2406" s="68" t="s">
        <v>48</v>
      </c>
      <c r="F2406" s="68" t="s">
        <v>1</v>
      </c>
      <c r="G2406" s="68" t="s">
        <v>1</v>
      </c>
      <c r="H2406" s="169">
        <f t="shared" si="380"/>
        <v>0.20749999999999999</v>
      </c>
      <c r="I2406" s="170" t="str">
        <f t="shared" si="381"/>
        <v>BAJA</v>
      </c>
      <c r="J2406" s="292">
        <v>16406730</v>
      </c>
      <c r="K2406" s="221">
        <v>1</v>
      </c>
      <c r="L2406" s="68" t="s">
        <v>144</v>
      </c>
      <c r="M2406" s="188">
        <v>0</v>
      </c>
      <c r="N2406" s="68" t="s">
        <v>405</v>
      </c>
      <c r="O2406" s="199">
        <v>0</v>
      </c>
      <c r="P2406" s="68" t="s">
        <v>792</v>
      </c>
      <c r="Q2406" s="68" t="s">
        <v>5184</v>
      </c>
      <c r="R2406" s="68">
        <v>4011</v>
      </c>
      <c r="S2406" s="274">
        <v>43724</v>
      </c>
      <c r="T2406" s="68">
        <v>147321</v>
      </c>
      <c r="U2406" s="68" t="s">
        <v>171</v>
      </c>
      <c r="V2406" s="81" t="s">
        <v>5210</v>
      </c>
      <c r="W2406" s="171">
        <v>44074</v>
      </c>
      <c r="X2406" s="172" t="e">
        <f>+CONCATENATE(TEXT(#REF!,"yyyy"),"-",TEXT(#REF!,"mm"))</f>
        <v>#REF!</v>
      </c>
      <c r="Y2406" s="173" t="str">
        <f t="shared" si="382"/>
        <v>3</v>
      </c>
      <c r="Z2406" s="172" t="str">
        <f t="shared" si="383"/>
        <v>2020-07</v>
      </c>
      <c r="AA2406" s="170" t="e">
        <f>+VLOOKUP(Z2406,#REF!,2,FALSE)/VLOOKUP(X2406,#REF!,2,FALSE)</f>
        <v>#REF!</v>
      </c>
      <c r="AB2406" s="174" t="e">
        <f t="shared" si="378"/>
        <v>#REF!</v>
      </c>
      <c r="AC2406" s="174" t="e">
        <f t="shared" si="379"/>
        <v>#REF!</v>
      </c>
      <c r="AD2406" s="175" t="e">
        <f>+#REF!+365*Y2406</f>
        <v>#REF!</v>
      </c>
      <c r="AE2406" s="176" t="e">
        <f t="shared" si="384"/>
        <v>#REF!</v>
      </c>
      <c r="AF2406" s="170" t="e">
        <f>+VLOOKUP(CONCATENATE(TEXT(W2406,"yyyy"),"-",TEXT(W2406,"mm")),#REF!,2,0)</f>
        <v>#REF!</v>
      </c>
      <c r="AG2406" s="177" t="e">
        <f>+(AC2406*(1+'INFLAC PROYECTADA'!$B$8)^(AE2406))/((1+DEMANDADO!AF2406)^(AE2406))</f>
        <v>#REF!</v>
      </c>
      <c r="AH2406" s="169">
        <f>(0.2*VLOOKUP(D2406,'%.'!$A$1:$B$4,2,FALSE))+(0.35*VLOOKUP(E2406,'%.'!$A$1:$B$4,2,FALSE))+(0.1*VLOOKUP(F2406,'%.'!$A$1:$B$4,2,FALSE))+(0.35*VLOOKUP(G2406,'%.'!$A$1:$B$4,2,FALSE))</f>
        <v>0.20749999999999999</v>
      </c>
      <c r="AI2406" s="128" t="str">
        <f t="shared" si="385"/>
        <v>BAJA</v>
      </c>
      <c r="AJ2406" s="128" t="str">
        <f t="shared" si="386"/>
        <v>Cuentas de Orden</v>
      </c>
      <c r="AK2406" s="178" t="e">
        <f t="shared" si="387"/>
        <v>#REF!</v>
      </c>
    </row>
    <row r="2407" spans="1:37" ht="30" customHeight="1" x14ac:dyDescent="0.25">
      <c r="A2407" s="115">
        <v>2406</v>
      </c>
      <c r="B2407" s="68" t="s">
        <v>5147</v>
      </c>
      <c r="C2407" s="123" t="s">
        <v>5148</v>
      </c>
      <c r="D2407" s="68" t="s">
        <v>1</v>
      </c>
      <c r="E2407" s="68" t="s">
        <v>1</v>
      </c>
      <c r="F2407" s="68" t="s">
        <v>1</v>
      </c>
      <c r="G2407" s="68" t="s">
        <v>1</v>
      </c>
      <c r="H2407" s="169">
        <f t="shared" si="380"/>
        <v>0.05</v>
      </c>
      <c r="I2407" s="170" t="str">
        <f t="shared" si="381"/>
        <v>REMOTA</v>
      </c>
      <c r="J2407" s="292">
        <v>4341532</v>
      </c>
      <c r="K2407" s="221">
        <v>1</v>
      </c>
      <c r="L2407" s="68" t="s">
        <v>144</v>
      </c>
      <c r="M2407" s="188">
        <v>0</v>
      </c>
      <c r="N2407" s="68" t="s">
        <v>405</v>
      </c>
      <c r="O2407" s="199">
        <v>0</v>
      </c>
      <c r="P2407" s="68" t="s">
        <v>792</v>
      </c>
      <c r="Q2407" s="68" t="s">
        <v>5184</v>
      </c>
      <c r="R2407" s="68">
        <v>4011</v>
      </c>
      <c r="S2407" s="274">
        <v>43724</v>
      </c>
      <c r="T2407" s="68">
        <v>147321</v>
      </c>
      <c r="U2407" s="68" t="s">
        <v>171</v>
      </c>
      <c r="V2407" s="81" t="s">
        <v>5185</v>
      </c>
      <c r="W2407" s="171">
        <v>44074</v>
      </c>
      <c r="X2407" s="172" t="e">
        <f>+CONCATENATE(TEXT(#REF!,"yyyy"),"-",TEXT(#REF!,"mm"))</f>
        <v>#REF!</v>
      </c>
      <c r="Y2407" s="173" t="str">
        <f t="shared" si="382"/>
        <v>3</v>
      </c>
      <c r="Z2407" s="172" t="str">
        <f t="shared" si="383"/>
        <v>2020-07</v>
      </c>
      <c r="AA2407" s="170" t="e">
        <f>+VLOOKUP(Z2407,#REF!,2,FALSE)/VLOOKUP(X2407,#REF!,2,FALSE)</f>
        <v>#REF!</v>
      </c>
      <c r="AB2407" s="174" t="e">
        <f t="shared" si="378"/>
        <v>#REF!</v>
      </c>
      <c r="AC2407" s="174" t="e">
        <f t="shared" si="379"/>
        <v>#REF!</v>
      </c>
      <c r="AD2407" s="175" t="e">
        <f>+#REF!+365*Y2407</f>
        <v>#REF!</v>
      </c>
      <c r="AE2407" s="176" t="e">
        <f t="shared" si="384"/>
        <v>#REF!</v>
      </c>
      <c r="AF2407" s="170" t="e">
        <f>+VLOOKUP(CONCATENATE(TEXT(W2407,"yyyy"),"-",TEXT(W2407,"mm")),#REF!,2,0)</f>
        <v>#REF!</v>
      </c>
      <c r="AG2407" s="177" t="e">
        <f>+(AC2407*(1+'INFLAC PROYECTADA'!$B$8)^(AE2407))/((1+DEMANDADO!AF2407)^(AE2407))</f>
        <v>#REF!</v>
      </c>
      <c r="AH2407" s="169">
        <f>(0.2*VLOOKUP(D2407,'%.'!$A$1:$B$4,2,FALSE))+(0.35*VLOOKUP(E2407,'%.'!$A$1:$B$4,2,FALSE))+(0.1*VLOOKUP(F2407,'%.'!$A$1:$B$4,2,FALSE))+(0.35*VLOOKUP(G2407,'%.'!$A$1:$B$4,2,FALSE))</f>
        <v>0.05</v>
      </c>
      <c r="AI2407" s="128" t="str">
        <f t="shared" si="385"/>
        <v>REMOTA</v>
      </c>
      <c r="AJ2407" s="128" t="str">
        <f t="shared" si="386"/>
        <v>No se registra</v>
      </c>
      <c r="AK2407" s="178">
        <f t="shared" si="387"/>
        <v>0</v>
      </c>
    </row>
    <row r="2408" spans="1:37" ht="30" customHeight="1" x14ac:dyDescent="0.25">
      <c r="A2408" s="115">
        <v>2407</v>
      </c>
      <c r="B2408" s="68" t="s">
        <v>1872</v>
      </c>
      <c r="C2408" s="123" t="s">
        <v>5149</v>
      </c>
      <c r="D2408" s="68" t="s">
        <v>48</v>
      </c>
      <c r="E2408" s="68" t="s">
        <v>0</v>
      </c>
      <c r="F2408" s="68" t="s">
        <v>48</v>
      </c>
      <c r="G2408" s="68" t="s">
        <v>48</v>
      </c>
      <c r="H2408" s="169">
        <f t="shared" si="380"/>
        <v>0.67499999999999993</v>
      </c>
      <c r="I2408" s="170" t="str">
        <f t="shared" si="381"/>
        <v>ALTA</v>
      </c>
      <c r="J2408" s="292">
        <v>19998385</v>
      </c>
      <c r="K2408" s="221">
        <v>1</v>
      </c>
      <c r="L2408" s="68" t="s">
        <v>149</v>
      </c>
      <c r="M2408" s="188">
        <v>19998385</v>
      </c>
      <c r="N2408" s="68" t="s">
        <v>405</v>
      </c>
      <c r="O2408" s="199">
        <v>0</v>
      </c>
      <c r="P2408" s="68" t="s">
        <v>1448</v>
      </c>
      <c r="Q2408" s="68" t="s">
        <v>5184</v>
      </c>
      <c r="R2408" s="68">
        <v>4011</v>
      </c>
      <c r="S2408" s="274">
        <v>43724</v>
      </c>
      <c r="T2408" s="68">
        <v>147321</v>
      </c>
      <c r="U2408" s="68" t="s">
        <v>76</v>
      </c>
      <c r="V2408" s="81" t="s">
        <v>5211</v>
      </c>
      <c r="W2408" s="171">
        <v>44074</v>
      </c>
      <c r="X2408" s="172" t="e">
        <f>+CONCATENATE(TEXT(#REF!,"yyyy"),"-",TEXT(#REF!,"mm"))</f>
        <v>#REF!</v>
      </c>
      <c r="Y2408" s="173" t="str">
        <f t="shared" si="382"/>
        <v>15</v>
      </c>
      <c r="Z2408" s="172" t="str">
        <f t="shared" si="383"/>
        <v>2020-07</v>
      </c>
      <c r="AA2408" s="170" t="e">
        <f>+VLOOKUP(Z2408,#REF!,2,FALSE)/VLOOKUP(X2408,#REF!,2,FALSE)</f>
        <v>#REF!</v>
      </c>
      <c r="AB2408" s="174" t="e">
        <f t="shared" si="378"/>
        <v>#REF!</v>
      </c>
      <c r="AC2408" s="174" t="e">
        <f t="shared" si="379"/>
        <v>#REF!</v>
      </c>
      <c r="AD2408" s="175" t="e">
        <f>+#REF!+365*Y2408</f>
        <v>#REF!</v>
      </c>
      <c r="AE2408" s="176" t="e">
        <f t="shared" si="384"/>
        <v>#REF!</v>
      </c>
      <c r="AF2408" s="170" t="e">
        <f>+VLOOKUP(CONCATENATE(TEXT(W2408,"yyyy"),"-",TEXT(W2408,"mm")),#REF!,2,0)</f>
        <v>#REF!</v>
      </c>
      <c r="AG2408" s="177" t="e">
        <f>+(AC2408*(1+'INFLAC PROYECTADA'!$B$8)^(AE2408))/((1+DEMANDADO!AF2408)^(AE2408))</f>
        <v>#REF!</v>
      </c>
      <c r="AH2408" s="169">
        <f>(0.2*VLOOKUP(D2408,'%.'!$A$1:$B$4,2,FALSE))+(0.35*VLOOKUP(E2408,'%.'!$A$1:$B$4,2,FALSE))+(0.1*VLOOKUP(F2408,'%.'!$A$1:$B$4,2,FALSE))+(0.35*VLOOKUP(G2408,'%.'!$A$1:$B$4,2,FALSE))</f>
        <v>0.67499999999999993</v>
      </c>
      <c r="AI2408" s="128" t="str">
        <f t="shared" si="385"/>
        <v>ALTA</v>
      </c>
      <c r="AJ2408" s="128" t="str">
        <f t="shared" si="386"/>
        <v>Provisión contable</v>
      </c>
      <c r="AK2408" s="178">
        <f t="shared" si="387"/>
        <v>19998385</v>
      </c>
    </row>
    <row r="2409" spans="1:37" ht="30" customHeight="1" x14ac:dyDescent="0.25">
      <c r="A2409" s="115">
        <v>2408</v>
      </c>
      <c r="B2409" s="68" t="s">
        <v>2680</v>
      </c>
      <c r="C2409" s="123" t="s">
        <v>5150</v>
      </c>
      <c r="D2409" s="68" t="s">
        <v>0</v>
      </c>
      <c r="E2409" s="68" t="s">
        <v>0</v>
      </c>
      <c r="F2409" s="68" t="s">
        <v>0</v>
      </c>
      <c r="G2409" s="68" t="s">
        <v>0</v>
      </c>
      <c r="H2409" s="169">
        <f t="shared" si="380"/>
        <v>1</v>
      </c>
      <c r="I2409" s="170" t="str">
        <f t="shared" si="381"/>
        <v>ALTA</v>
      </c>
      <c r="J2409" s="292">
        <v>36209532</v>
      </c>
      <c r="K2409" s="221">
        <v>0.33</v>
      </c>
      <c r="L2409" s="68" t="s">
        <v>139</v>
      </c>
      <c r="M2409" s="188">
        <v>0</v>
      </c>
      <c r="N2409" s="68" t="s">
        <v>405</v>
      </c>
      <c r="O2409" s="199">
        <v>0</v>
      </c>
      <c r="P2409" s="68" t="s">
        <v>465</v>
      </c>
      <c r="Q2409" s="68" t="s">
        <v>5184</v>
      </c>
      <c r="R2409" s="68">
        <v>4011</v>
      </c>
      <c r="S2409" s="274">
        <v>43724</v>
      </c>
      <c r="T2409" s="68">
        <v>147321</v>
      </c>
      <c r="U2409" s="68" t="s">
        <v>171</v>
      </c>
      <c r="V2409" s="81" t="s">
        <v>5212</v>
      </c>
      <c r="W2409" s="171">
        <v>44074</v>
      </c>
      <c r="X2409" s="172" t="e">
        <f>+CONCATENATE(TEXT(#REF!,"yyyy"),"-",TEXT(#REF!,"mm"))</f>
        <v>#REF!</v>
      </c>
      <c r="Y2409" s="173" t="str">
        <f t="shared" si="382"/>
        <v>8</v>
      </c>
      <c r="Z2409" s="172" t="str">
        <f t="shared" si="383"/>
        <v>2020-07</v>
      </c>
      <c r="AA2409" s="170" t="e">
        <f>+VLOOKUP(Z2409,#REF!,2,FALSE)/VLOOKUP(X2409,#REF!,2,FALSE)</f>
        <v>#REF!</v>
      </c>
      <c r="AB2409" s="174" t="e">
        <f t="shared" si="378"/>
        <v>#REF!</v>
      </c>
      <c r="AC2409" s="174" t="e">
        <f t="shared" si="379"/>
        <v>#REF!</v>
      </c>
      <c r="AD2409" s="175" t="e">
        <f>+#REF!+365*Y2409</f>
        <v>#REF!</v>
      </c>
      <c r="AE2409" s="176" t="e">
        <f t="shared" si="384"/>
        <v>#REF!</v>
      </c>
      <c r="AF2409" s="170" t="e">
        <f>+VLOOKUP(CONCATENATE(TEXT(W2409,"yyyy"),"-",TEXT(W2409,"mm")),#REF!,2,0)</f>
        <v>#REF!</v>
      </c>
      <c r="AG2409" s="177" t="e">
        <f>+(AC2409*(1+'INFLAC PROYECTADA'!$B$8)^(AE2409))/((1+DEMANDADO!AF2409)^(AE2409))</f>
        <v>#REF!</v>
      </c>
      <c r="AH2409" s="169">
        <f>(0.2*VLOOKUP(D2409,'%.'!$A$1:$B$4,2,FALSE))+(0.35*VLOOKUP(E2409,'%.'!$A$1:$B$4,2,FALSE))+(0.1*VLOOKUP(F2409,'%.'!$A$1:$B$4,2,FALSE))+(0.35*VLOOKUP(G2409,'%.'!$A$1:$B$4,2,FALSE))</f>
        <v>1</v>
      </c>
      <c r="AI2409" s="128" t="str">
        <f t="shared" si="385"/>
        <v>ALTA</v>
      </c>
      <c r="AJ2409" s="128" t="str">
        <f t="shared" si="386"/>
        <v>Provisión contable</v>
      </c>
      <c r="AK2409" s="178" t="e">
        <f t="shared" si="387"/>
        <v>#REF!</v>
      </c>
    </row>
    <row r="2410" spans="1:37" ht="30" customHeight="1" x14ac:dyDescent="0.25">
      <c r="A2410" s="115">
        <v>2409</v>
      </c>
      <c r="B2410" s="68" t="s">
        <v>1080</v>
      </c>
      <c r="C2410" s="123" t="s">
        <v>5151</v>
      </c>
      <c r="D2410" s="68" t="s">
        <v>0</v>
      </c>
      <c r="E2410" s="68" t="s">
        <v>0</v>
      </c>
      <c r="F2410" s="68" t="s">
        <v>0</v>
      </c>
      <c r="G2410" s="68" t="s">
        <v>0</v>
      </c>
      <c r="H2410" s="169">
        <f t="shared" si="380"/>
        <v>1</v>
      </c>
      <c r="I2410" s="170" t="str">
        <f t="shared" si="381"/>
        <v>ALTA</v>
      </c>
      <c r="J2410" s="292">
        <v>29895031</v>
      </c>
      <c r="K2410" s="221">
        <v>0.33</v>
      </c>
      <c r="L2410" s="68" t="s">
        <v>129</v>
      </c>
      <c r="M2410" s="188">
        <v>0</v>
      </c>
      <c r="N2410" s="68" t="s">
        <v>405</v>
      </c>
      <c r="O2410" s="199">
        <v>0</v>
      </c>
      <c r="P2410" s="68" t="s">
        <v>5213</v>
      </c>
      <c r="Q2410" s="68" t="s">
        <v>5184</v>
      </c>
      <c r="R2410" s="68">
        <v>4011</v>
      </c>
      <c r="S2410" s="274">
        <v>43724</v>
      </c>
      <c r="T2410" s="68">
        <v>147321</v>
      </c>
      <c r="U2410" s="68" t="s">
        <v>171</v>
      </c>
      <c r="V2410" s="81" t="s">
        <v>5214</v>
      </c>
      <c r="W2410" s="171">
        <v>44074</v>
      </c>
      <c r="X2410" s="172" t="e">
        <f>+CONCATENATE(TEXT(#REF!,"yyyy"),"-",TEXT(#REF!,"mm"))</f>
        <v>#REF!</v>
      </c>
      <c r="Y2410" s="173" t="str">
        <f t="shared" si="382"/>
        <v>6</v>
      </c>
      <c r="Z2410" s="172" t="str">
        <f t="shared" si="383"/>
        <v>2020-07</v>
      </c>
      <c r="AA2410" s="170" t="e">
        <f>+VLOOKUP(Z2410,#REF!,2,FALSE)/VLOOKUP(X2410,#REF!,2,FALSE)</f>
        <v>#REF!</v>
      </c>
      <c r="AB2410" s="174" t="e">
        <f t="shared" si="378"/>
        <v>#REF!</v>
      </c>
      <c r="AC2410" s="174" t="e">
        <f t="shared" si="379"/>
        <v>#REF!</v>
      </c>
      <c r="AD2410" s="175" t="e">
        <f>+#REF!+365*Y2410</f>
        <v>#REF!</v>
      </c>
      <c r="AE2410" s="176" t="e">
        <f t="shared" si="384"/>
        <v>#REF!</v>
      </c>
      <c r="AF2410" s="170" t="e">
        <f>+VLOOKUP(CONCATENATE(TEXT(W2410,"yyyy"),"-",TEXT(W2410,"mm")),#REF!,2,0)</f>
        <v>#REF!</v>
      </c>
      <c r="AG2410" s="177" t="e">
        <f>+(AC2410*(1+'INFLAC PROYECTADA'!$B$8)^(AE2410))/((1+DEMANDADO!AF2410)^(AE2410))</f>
        <v>#REF!</v>
      </c>
      <c r="AH2410" s="169">
        <f>(0.2*VLOOKUP(D2410,'%.'!$A$1:$B$4,2,FALSE))+(0.35*VLOOKUP(E2410,'%.'!$A$1:$B$4,2,FALSE))+(0.1*VLOOKUP(F2410,'%.'!$A$1:$B$4,2,FALSE))+(0.35*VLOOKUP(G2410,'%.'!$A$1:$B$4,2,FALSE))</f>
        <v>1</v>
      </c>
      <c r="AI2410" s="128" t="str">
        <f t="shared" si="385"/>
        <v>ALTA</v>
      </c>
      <c r="AJ2410" s="128" t="str">
        <f t="shared" si="386"/>
        <v>Provisión contable</v>
      </c>
      <c r="AK2410" s="178" t="e">
        <f t="shared" si="387"/>
        <v>#REF!</v>
      </c>
    </row>
    <row r="2411" spans="1:37" ht="30" customHeight="1" x14ac:dyDescent="0.25">
      <c r="A2411" s="115">
        <v>2410</v>
      </c>
      <c r="B2411" s="68" t="s">
        <v>4983</v>
      </c>
      <c r="C2411" s="123" t="s">
        <v>5152</v>
      </c>
      <c r="D2411" s="68" t="s">
        <v>1</v>
      </c>
      <c r="E2411" s="68" t="s">
        <v>1</v>
      </c>
      <c r="F2411" s="68" t="s">
        <v>48</v>
      </c>
      <c r="G2411" s="68" t="s">
        <v>1</v>
      </c>
      <c r="H2411" s="169">
        <f t="shared" si="380"/>
        <v>9.5000000000000001E-2</v>
      </c>
      <c r="I2411" s="170" t="str">
        <f t="shared" si="381"/>
        <v>REMOTA</v>
      </c>
      <c r="J2411" s="292">
        <v>521676480</v>
      </c>
      <c r="K2411" s="221">
        <v>0.2</v>
      </c>
      <c r="L2411" s="68" t="s">
        <v>129</v>
      </c>
      <c r="M2411" s="188">
        <v>0</v>
      </c>
      <c r="N2411" s="68" t="s">
        <v>405</v>
      </c>
      <c r="O2411" s="199">
        <v>0</v>
      </c>
      <c r="P2411" s="68" t="s">
        <v>760</v>
      </c>
      <c r="Q2411" s="68" t="s">
        <v>5184</v>
      </c>
      <c r="R2411" s="68">
        <v>4011</v>
      </c>
      <c r="S2411" s="274">
        <v>43724</v>
      </c>
      <c r="T2411" s="68">
        <v>147321</v>
      </c>
      <c r="U2411" s="68" t="s">
        <v>21</v>
      </c>
      <c r="V2411" s="81" t="s">
        <v>5215</v>
      </c>
      <c r="W2411" s="171">
        <v>44074</v>
      </c>
      <c r="X2411" s="172" t="e">
        <f>+CONCATENATE(TEXT(#REF!,"yyyy"),"-",TEXT(#REF!,"mm"))</f>
        <v>#REF!</v>
      </c>
      <c r="Y2411" s="173" t="str">
        <f t="shared" si="382"/>
        <v>6</v>
      </c>
      <c r="Z2411" s="172" t="str">
        <f t="shared" si="383"/>
        <v>2020-07</v>
      </c>
      <c r="AA2411" s="170" t="e">
        <f>+VLOOKUP(Z2411,#REF!,2,FALSE)/VLOOKUP(X2411,#REF!,2,FALSE)</f>
        <v>#REF!</v>
      </c>
      <c r="AB2411" s="174" t="e">
        <f t="shared" si="378"/>
        <v>#REF!</v>
      </c>
      <c r="AC2411" s="174" t="e">
        <f t="shared" si="379"/>
        <v>#REF!</v>
      </c>
      <c r="AD2411" s="175" t="e">
        <f>+#REF!+365*Y2411</f>
        <v>#REF!</v>
      </c>
      <c r="AE2411" s="176" t="e">
        <f t="shared" si="384"/>
        <v>#REF!</v>
      </c>
      <c r="AF2411" s="170" t="e">
        <f>+VLOOKUP(CONCATENATE(TEXT(W2411,"yyyy"),"-",TEXT(W2411,"mm")),#REF!,2,0)</f>
        <v>#REF!</v>
      </c>
      <c r="AG2411" s="177" t="e">
        <f>+(AC2411*(1+'INFLAC PROYECTADA'!$B$8)^(AE2411))/((1+DEMANDADO!AF2411)^(AE2411))</f>
        <v>#REF!</v>
      </c>
      <c r="AH2411" s="169">
        <f>(0.2*VLOOKUP(D2411,'%.'!$A$1:$B$4,2,FALSE))+(0.35*VLOOKUP(E2411,'%.'!$A$1:$B$4,2,FALSE))+(0.1*VLOOKUP(F2411,'%.'!$A$1:$B$4,2,FALSE))+(0.35*VLOOKUP(G2411,'%.'!$A$1:$B$4,2,FALSE))</f>
        <v>9.5000000000000001E-2</v>
      </c>
      <c r="AI2411" s="128" t="str">
        <f t="shared" si="385"/>
        <v>REMOTA</v>
      </c>
      <c r="AJ2411" s="128" t="str">
        <f t="shared" si="386"/>
        <v>No se registra</v>
      </c>
      <c r="AK2411" s="178">
        <f t="shared" si="387"/>
        <v>0</v>
      </c>
    </row>
    <row r="2412" spans="1:37" ht="30" customHeight="1" x14ac:dyDescent="0.25">
      <c r="A2412" s="115">
        <v>2411</v>
      </c>
      <c r="B2412" s="68" t="s">
        <v>1133</v>
      </c>
      <c r="C2412" s="123" t="s">
        <v>5153</v>
      </c>
      <c r="D2412" s="68" t="s">
        <v>1</v>
      </c>
      <c r="E2412" s="68" t="s">
        <v>1</v>
      </c>
      <c r="F2412" s="68" t="s">
        <v>48</v>
      </c>
      <c r="G2412" s="68" t="s">
        <v>1</v>
      </c>
      <c r="H2412" s="169">
        <f t="shared" si="380"/>
        <v>9.5000000000000001E-2</v>
      </c>
      <c r="I2412" s="170" t="str">
        <f t="shared" si="381"/>
        <v>REMOTA</v>
      </c>
      <c r="J2412" s="292">
        <v>53115624</v>
      </c>
      <c r="K2412" s="221">
        <v>0</v>
      </c>
      <c r="L2412" s="68" t="s">
        <v>129</v>
      </c>
      <c r="M2412" s="188">
        <v>0</v>
      </c>
      <c r="N2412" s="68" t="s">
        <v>405</v>
      </c>
      <c r="O2412" s="199">
        <v>0</v>
      </c>
      <c r="P2412" s="68" t="s">
        <v>25</v>
      </c>
      <c r="Q2412" s="68" t="s">
        <v>5184</v>
      </c>
      <c r="R2412" s="68">
        <v>4011</v>
      </c>
      <c r="S2412" s="274">
        <v>43724</v>
      </c>
      <c r="T2412" s="68">
        <v>147321</v>
      </c>
      <c r="U2412" s="68" t="s">
        <v>76</v>
      </c>
      <c r="V2412" s="81" t="s">
        <v>5216</v>
      </c>
      <c r="W2412" s="171">
        <v>44074</v>
      </c>
      <c r="X2412" s="172" t="e">
        <f>+CONCATENATE(TEXT(#REF!,"yyyy"),"-",TEXT(#REF!,"mm"))</f>
        <v>#REF!</v>
      </c>
      <c r="Y2412" s="173" t="str">
        <f t="shared" si="382"/>
        <v>5</v>
      </c>
      <c r="Z2412" s="172" t="str">
        <f t="shared" si="383"/>
        <v>2020-07</v>
      </c>
      <c r="AA2412" s="170" t="e">
        <f>+VLOOKUP(Z2412,#REF!,2,FALSE)/VLOOKUP(X2412,#REF!,2,FALSE)</f>
        <v>#REF!</v>
      </c>
      <c r="AB2412" s="174" t="e">
        <f t="shared" si="378"/>
        <v>#REF!</v>
      </c>
      <c r="AC2412" s="174" t="e">
        <f t="shared" si="379"/>
        <v>#REF!</v>
      </c>
      <c r="AD2412" s="175" t="e">
        <f>+#REF!+365*Y2412</f>
        <v>#REF!</v>
      </c>
      <c r="AE2412" s="176" t="e">
        <f t="shared" si="384"/>
        <v>#REF!</v>
      </c>
      <c r="AF2412" s="170" t="e">
        <f>+VLOOKUP(CONCATENATE(TEXT(W2412,"yyyy"),"-",TEXT(W2412,"mm")),#REF!,2,0)</f>
        <v>#REF!</v>
      </c>
      <c r="AG2412" s="177" t="e">
        <f>+(AC2412*(1+'INFLAC PROYECTADA'!$B$8)^(AE2412))/((1+DEMANDADO!AF2412)^(AE2412))</f>
        <v>#REF!</v>
      </c>
      <c r="AH2412" s="169">
        <f>(0.2*VLOOKUP(D2412,'%.'!$A$1:$B$4,2,FALSE))+(0.35*VLOOKUP(E2412,'%.'!$A$1:$B$4,2,FALSE))+(0.1*VLOOKUP(F2412,'%.'!$A$1:$B$4,2,FALSE))+(0.35*VLOOKUP(G2412,'%.'!$A$1:$B$4,2,FALSE))</f>
        <v>9.5000000000000001E-2</v>
      </c>
      <c r="AI2412" s="128" t="str">
        <f t="shared" si="385"/>
        <v>REMOTA</v>
      </c>
      <c r="AJ2412" s="128" t="str">
        <f t="shared" si="386"/>
        <v>No se registra</v>
      </c>
      <c r="AK2412" s="178">
        <f t="shared" si="387"/>
        <v>0</v>
      </c>
    </row>
    <row r="2413" spans="1:37" ht="30" customHeight="1" x14ac:dyDescent="0.25">
      <c r="A2413" s="115">
        <v>2412</v>
      </c>
      <c r="B2413" s="68" t="s">
        <v>5154</v>
      </c>
      <c r="C2413" s="123" t="s">
        <v>5155</v>
      </c>
      <c r="D2413" s="68" t="s">
        <v>48</v>
      </c>
      <c r="E2413" s="68" t="s">
        <v>1</v>
      </c>
      <c r="F2413" s="68" t="s">
        <v>1</v>
      </c>
      <c r="G2413" s="68" t="s">
        <v>1</v>
      </c>
      <c r="H2413" s="169">
        <f t="shared" si="380"/>
        <v>0.14000000000000001</v>
      </c>
      <c r="I2413" s="170" t="str">
        <f t="shared" si="381"/>
        <v>BAJA</v>
      </c>
      <c r="J2413" s="292">
        <v>0</v>
      </c>
      <c r="K2413" s="221">
        <v>0</v>
      </c>
      <c r="L2413" s="68" t="s">
        <v>130</v>
      </c>
      <c r="M2413" s="188">
        <v>0</v>
      </c>
      <c r="N2413" s="68" t="s">
        <v>405</v>
      </c>
      <c r="O2413" s="199">
        <v>0</v>
      </c>
      <c r="P2413" s="68" t="s">
        <v>792</v>
      </c>
      <c r="Q2413" s="68" t="s">
        <v>5184</v>
      </c>
      <c r="R2413" s="68">
        <v>4011</v>
      </c>
      <c r="S2413" s="274">
        <v>43724</v>
      </c>
      <c r="T2413" s="68">
        <v>147321</v>
      </c>
      <c r="U2413" s="68" t="s">
        <v>171</v>
      </c>
      <c r="V2413" s="81" t="s">
        <v>112</v>
      </c>
      <c r="W2413" s="171">
        <v>44074</v>
      </c>
      <c r="X2413" s="172" t="e">
        <f>+CONCATENATE(TEXT(#REF!,"yyyy"),"-",TEXT(#REF!,"mm"))</f>
        <v>#REF!</v>
      </c>
      <c r="Y2413" s="173" t="str">
        <f t="shared" si="382"/>
        <v>3</v>
      </c>
      <c r="Z2413" s="172" t="str">
        <f t="shared" si="383"/>
        <v>2020-07</v>
      </c>
      <c r="AA2413" s="170" t="e">
        <f>+VLOOKUP(Z2413,#REF!,2,FALSE)/VLOOKUP(X2413,#REF!,2,FALSE)</f>
        <v>#REF!</v>
      </c>
      <c r="AB2413" s="174" t="e">
        <f t="shared" si="378"/>
        <v>#REF!</v>
      </c>
      <c r="AC2413" s="174" t="e">
        <f t="shared" si="379"/>
        <v>#REF!</v>
      </c>
      <c r="AD2413" s="175" t="e">
        <f>+#REF!+365*Y2413</f>
        <v>#REF!</v>
      </c>
      <c r="AE2413" s="176" t="e">
        <f t="shared" si="384"/>
        <v>#REF!</v>
      </c>
      <c r="AF2413" s="170" t="e">
        <f>+VLOOKUP(CONCATENATE(TEXT(W2413,"yyyy"),"-",TEXT(W2413,"mm")),#REF!,2,0)</f>
        <v>#REF!</v>
      </c>
      <c r="AG2413" s="177" t="e">
        <f>+(AC2413*(1+'INFLAC PROYECTADA'!$B$8)^(AE2413))/((1+DEMANDADO!AF2413)^(AE2413))</f>
        <v>#REF!</v>
      </c>
      <c r="AH2413" s="169">
        <f>(0.2*VLOOKUP(D2413,'%.'!$A$1:$B$4,2,FALSE))+(0.35*VLOOKUP(E2413,'%.'!$A$1:$B$4,2,FALSE))+(0.1*VLOOKUP(F2413,'%.'!$A$1:$B$4,2,FALSE))+(0.35*VLOOKUP(G2413,'%.'!$A$1:$B$4,2,FALSE))</f>
        <v>0.14000000000000001</v>
      </c>
      <c r="AI2413" s="128" t="str">
        <f t="shared" si="385"/>
        <v>BAJA</v>
      </c>
      <c r="AJ2413" s="128" t="str">
        <f t="shared" si="386"/>
        <v>Cuentas de Orden</v>
      </c>
      <c r="AK2413" s="178" t="e">
        <f t="shared" si="387"/>
        <v>#REF!</v>
      </c>
    </row>
    <row r="2414" spans="1:37" ht="30" customHeight="1" x14ac:dyDescent="0.25">
      <c r="A2414" s="115">
        <v>2413</v>
      </c>
      <c r="B2414" s="68" t="s">
        <v>4227</v>
      </c>
      <c r="C2414" s="123" t="s">
        <v>5156</v>
      </c>
      <c r="D2414" s="68" t="s">
        <v>48</v>
      </c>
      <c r="E2414" s="68" t="s">
        <v>1</v>
      </c>
      <c r="F2414" s="68" t="s">
        <v>1</v>
      </c>
      <c r="G2414" s="68" t="s">
        <v>1</v>
      </c>
      <c r="H2414" s="169">
        <f t="shared" si="380"/>
        <v>0.14000000000000001</v>
      </c>
      <c r="I2414" s="170" t="str">
        <f t="shared" si="381"/>
        <v>BAJA</v>
      </c>
      <c r="J2414" s="292">
        <v>0</v>
      </c>
      <c r="K2414" s="221">
        <v>0</v>
      </c>
      <c r="L2414" s="68" t="s">
        <v>129</v>
      </c>
      <c r="M2414" s="188">
        <v>0</v>
      </c>
      <c r="N2414" s="68" t="s">
        <v>405</v>
      </c>
      <c r="O2414" s="199">
        <v>0</v>
      </c>
      <c r="P2414" s="68" t="s">
        <v>792</v>
      </c>
      <c r="Q2414" s="68" t="s">
        <v>5184</v>
      </c>
      <c r="R2414" s="68">
        <v>4011</v>
      </c>
      <c r="S2414" s="274">
        <v>43724</v>
      </c>
      <c r="T2414" s="68">
        <v>147321</v>
      </c>
      <c r="U2414" s="68" t="s">
        <v>171</v>
      </c>
      <c r="V2414" s="81" t="s">
        <v>112</v>
      </c>
      <c r="W2414" s="171">
        <v>44074</v>
      </c>
      <c r="X2414" s="172" t="e">
        <f>+CONCATENATE(TEXT(#REF!,"yyyy"),"-",TEXT(#REF!,"mm"))</f>
        <v>#REF!</v>
      </c>
      <c r="Y2414" s="173" t="str">
        <f t="shared" si="382"/>
        <v>3</v>
      </c>
      <c r="Z2414" s="172" t="str">
        <f t="shared" si="383"/>
        <v>2020-07</v>
      </c>
      <c r="AA2414" s="170" t="e">
        <f>+VLOOKUP(Z2414,#REF!,2,FALSE)/VLOOKUP(X2414,#REF!,2,FALSE)</f>
        <v>#REF!</v>
      </c>
      <c r="AB2414" s="174" t="e">
        <f t="shared" si="378"/>
        <v>#REF!</v>
      </c>
      <c r="AC2414" s="174" t="e">
        <f t="shared" si="379"/>
        <v>#REF!</v>
      </c>
      <c r="AD2414" s="175" t="e">
        <f>+#REF!+365*Y2414</f>
        <v>#REF!</v>
      </c>
      <c r="AE2414" s="176" t="e">
        <f t="shared" si="384"/>
        <v>#REF!</v>
      </c>
      <c r="AF2414" s="170" t="e">
        <f>+VLOOKUP(CONCATENATE(TEXT(W2414,"yyyy"),"-",TEXT(W2414,"mm")),#REF!,2,0)</f>
        <v>#REF!</v>
      </c>
      <c r="AG2414" s="177" t="e">
        <f>+(AC2414*(1+'INFLAC PROYECTADA'!$B$8)^(AE2414))/((1+DEMANDADO!AF2414)^(AE2414))</f>
        <v>#REF!</v>
      </c>
      <c r="AH2414" s="169">
        <f>(0.2*VLOOKUP(D2414,'%.'!$A$1:$B$4,2,FALSE))+(0.35*VLOOKUP(E2414,'%.'!$A$1:$B$4,2,FALSE))+(0.1*VLOOKUP(F2414,'%.'!$A$1:$B$4,2,FALSE))+(0.35*VLOOKUP(G2414,'%.'!$A$1:$B$4,2,FALSE))</f>
        <v>0.14000000000000001</v>
      </c>
      <c r="AI2414" s="128" t="str">
        <f t="shared" si="385"/>
        <v>BAJA</v>
      </c>
      <c r="AJ2414" s="128" t="str">
        <f t="shared" si="386"/>
        <v>Cuentas de Orden</v>
      </c>
      <c r="AK2414" s="178" t="e">
        <f t="shared" si="387"/>
        <v>#REF!</v>
      </c>
    </row>
    <row r="2415" spans="1:37" ht="30" customHeight="1" x14ac:dyDescent="0.25">
      <c r="A2415" s="115">
        <v>2414</v>
      </c>
      <c r="B2415" s="68" t="s">
        <v>5157</v>
      </c>
      <c r="C2415" s="123" t="s">
        <v>5158</v>
      </c>
      <c r="D2415" s="68" t="s">
        <v>1</v>
      </c>
      <c r="E2415" s="68" t="s">
        <v>1</v>
      </c>
      <c r="F2415" s="68" t="s">
        <v>1</v>
      </c>
      <c r="G2415" s="68" t="s">
        <v>1</v>
      </c>
      <c r="H2415" s="169">
        <f t="shared" si="380"/>
        <v>0.05</v>
      </c>
      <c r="I2415" s="170" t="str">
        <f t="shared" si="381"/>
        <v>REMOTA</v>
      </c>
      <c r="J2415" s="292">
        <v>0</v>
      </c>
      <c r="K2415" s="221">
        <v>0</v>
      </c>
      <c r="L2415" s="68" t="s">
        <v>139</v>
      </c>
      <c r="M2415" s="188">
        <v>0</v>
      </c>
      <c r="N2415" s="68" t="s">
        <v>405</v>
      </c>
      <c r="O2415" s="199">
        <v>0</v>
      </c>
      <c r="P2415" s="68" t="s">
        <v>25</v>
      </c>
      <c r="Q2415" s="68" t="s">
        <v>5184</v>
      </c>
      <c r="R2415" s="68">
        <v>4011</v>
      </c>
      <c r="S2415" s="274">
        <v>43724</v>
      </c>
      <c r="T2415" s="68">
        <v>147321</v>
      </c>
      <c r="U2415" s="68" t="s">
        <v>76</v>
      </c>
      <c r="V2415" s="81" t="s">
        <v>5217</v>
      </c>
      <c r="W2415" s="171">
        <v>44074</v>
      </c>
      <c r="X2415" s="172" t="e">
        <f>+CONCATENATE(TEXT(#REF!,"yyyy"),"-",TEXT(#REF!,"mm"))</f>
        <v>#REF!</v>
      </c>
      <c r="Y2415" s="173" t="str">
        <f t="shared" si="382"/>
        <v>5</v>
      </c>
      <c r="Z2415" s="172" t="str">
        <f t="shared" si="383"/>
        <v>2020-07</v>
      </c>
      <c r="AA2415" s="170" t="e">
        <f>+VLOOKUP(Z2415,#REF!,2,FALSE)/VLOOKUP(X2415,#REF!,2,FALSE)</f>
        <v>#REF!</v>
      </c>
      <c r="AB2415" s="174" t="e">
        <f t="shared" si="378"/>
        <v>#REF!</v>
      </c>
      <c r="AC2415" s="174" t="e">
        <f t="shared" si="379"/>
        <v>#REF!</v>
      </c>
      <c r="AD2415" s="175" t="e">
        <f>+#REF!+365*Y2415</f>
        <v>#REF!</v>
      </c>
      <c r="AE2415" s="176" t="e">
        <f t="shared" si="384"/>
        <v>#REF!</v>
      </c>
      <c r="AF2415" s="170" t="e">
        <f>+VLOOKUP(CONCATENATE(TEXT(W2415,"yyyy"),"-",TEXT(W2415,"mm")),#REF!,2,0)</f>
        <v>#REF!</v>
      </c>
      <c r="AG2415" s="177" t="e">
        <f>+(AC2415*(1+'INFLAC PROYECTADA'!$B$8)^(AE2415))/((1+DEMANDADO!AF2415)^(AE2415))</f>
        <v>#REF!</v>
      </c>
      <c r="AH2415" s="169">
        <f>(0.2*VLOOKUP(D2415,'%.'!$A$1:$B$4,2,FALSE))+(0.35*VLOOKUP(E2415,'%.'!$A$1:$B$4,2,FALSE))+(0.1*VLOOKUP(F2415,'%.'!$A$1:$B$4,2,FALSE))+(0.35*VLOOKUP(G2415,'%.'!$A$1:$B$4,2,FALSE))</f>
        <v>0.05</v>
      </c>
      <c r="AI2415" s="128" t="str">
        <f t="shared" si="385"/>
        <v>REMOTA</v>
      </c>
      <c r="AJ2415" s="128" t="str">
        <f t="shared" si="386"/>
        <v>No se registra</v>
      </c>
      <c r="AK2415" s="178">
        <f t="shared" si="387"/>
        <v>0</v>
      </c>
    </row>
    <row r="2416" spans="1:37" ht="30" customHeight="1" x14ac:dyDescent="0.25">
      <c r="A2416" s="115">
        <v>2415</v>
      </c>
      <c r="B2416" s="68" t="s">
        <v>5159</v>
      </c>
      <c r="C2416" s="123" t="s">
        <v>5160</v>
      </c>
      <c r="D2416" s="68" t="s">
        <v>1</v>
      </c>
      <c r="E2416" s="68" t="s">
        <v>1</v>
      </c>
      <c r="F2416" s="68" t="s">
        <v>48</v>
      </c>
      <c r="G2416" s="68" t="s">
        <v>48</v>
      </c>
      <c r="H2416" s="169">
        <f t="shared" si="380"/>
        <v>0.2525</v>
      </c>
      <c r="I2416" s="170" t="str">
        <f t="shared" si="381"/>
        <v>MEDIA</v>
      </c>
      <c r="J2416" s="292">
        <v>159655044</v>
      </c>
      <c r="K2416" s="221">
        <v>0</v>
      </c>
      <c r="L2416" s="68" t="s">
        <v>129</v>
      </c>
      <c r="M2416" s="188">
        <v>0</v>
      </c>
      <c r="N2416" s="68" t="s">
        <v>405</v>
      </c>
      <c r="O2416" s="199">
        <v>0</v>
      </c>
      <c r="P2416" s="68" t="s">
        <v>792</v>
      </c>
      <c r="Q2416" s="68" t="s">
        <v>5184</v>
      </c>
      <c r="R2416" s="68">
        <v>4011</v>
      </c>
      <c r="S2416" s="274">
        <v>43724</v>
      </c>
      <c r="T2416" s="68">
        <v>147321</v>
      </c>
      <c r="U2416" s="68" t="s">
        <v>171</v>
      </c>
      <c r="V2416" s="81" t="s">
        <v>112</v>
      </c>
      <c r="W2416" s="171">
        <v>44074</v>
      </c>
      <c r="X2416" s="172" t="e">
        <f>+CONCATENATE(TEXT(#REF!,"yyyy"),"-",TEXT(#REF!,"mm"))</f>
        <v>#REF!</v>
      </c>
      <c r="Y2416" s="173" t="str">
        <f t="shared" si="382"/>
        <v>3</v>
      </c>
      <c r="Z2416" s="172" t="str">
        <f t="shared" si="383"/>
        <v>2020-07</v>
      </c>
      <c r="AA2416" s="170" t="e">
        <f>+VLOOKUP(Z2416,#REF!,2,FALSE)/VLOOKUP(X2416,#REF!,2,FALSE)</f>
        <v>#REF!</v>
      </c>
      <c r="AB2416" s="174" t="e">
        <f t="shared" si="378"/>
        <v>#REF!</v>
      </c>
      <c r="AC2416" s="174" t="e">
        <f t="shared" si="379"/>
        <v>#REF!</v>
      </c>
      <c r="AD2416" s="175" t="e">
        <f>+#REF!+365*Y2416</f>
        <v>#REF!</v>
      </c>
      <c r="AE2416" s="176" t="e">
        <f t="shared" si="384"/>
        <v>#REF!</v>
      </c>
      <c r="AF2416" s="170" t="e">
        <f>+VLOOKUP(CONCATENATE(TEXT(W2416,"yyyy"),"-",TEXT(W2416,"mm")),#REF!,2,0)</f>
        <v>#REF!</v>
      </c>
      <c r="AG2416" s="177" t="e">
        <f>+(AC2416*(1+'INFLAC PROYECTADA'!$B$8)^(AE2416))/((1+DEMANDADO!AF2416)^(AE2416))</f>
        <v>#REF!</v>
      </c>
      <c r="AH2416" s="169">
        <f>(0.2*VLOOKUP(D2416,'%.'!$A$1:$B$4,2,FALSE))+(0.35*VLOOKUP(E2416,'%.'!$A$1:$B$4,2,FALSE))+(0.1*VLOOKUP(F2416,'%.'!$A$1:$B$4,2,FALSE))+(0.35*VLOOKUP(G2416,'%.'!$A$1:$B$4,2,FALSE))</f>
        <v>0.2525</v>
      </c>
      <c r="AI2416" s="128" t="str">
        <f t="shared" si="385"/>
        <v>MEDIA</v>
      </c>
      <c r="AJ2416" s="128" t="str">
        <f t="shared" si="386"/>
        <v>Cuentas de Orden</v>
      </c>
      <c r="AK2416" s="178" t="e">
        <f t="shared" si="387"/>
        <v>#REF!</v>
      </c>
    </row>
    <row r="2417" spans="1:37" ht="30" customHeight="1" x14ac:dyDescent="0.25">
      <c r="A2417" s="115">
        <v>2416</v>
      </c>
      <c r="B2417" s="68" t="s">
        <v>5055</v>
      </c>
      <c r="C2417" s="123" t="s">
        <v>5161</v>
      </c>
      <c r="D2417" s="68" t="s">
        <v>1</v>
      </c>
      <c r="E2417" s="68" t="s">
        <v>1</v>
      </c>
      <c r="F2417" s="68" t="s">
        <v>48</v>
      </c>
      <c r="G2417" s="68" t="s">
        <v>48</v>
      </c>
      <c r="H2417" s="169">
        <f t="shared" si="380"/>
        <v>0.2525</v>
      </c>
      <c r="I2417" s="170" t="str">
        <f t="shared" si="381"/>
        <v>MEDIA</v>
      </c>
      <c r="J2417" s="292">
        <v>127067514</v>
      </c>
      <c r="K2417" s="221">
        <v>0</v>
      </c>
      <c r="L2417" s="68" t="s">
        <v>130</v>
      </c>
      <c r="M2417" s="188">
        <v>0</v>
      </c>
      <c r="N2417" s="68" t="s">
        <v>405</v>
      </c>
      <c r="O2417" s="199">
        <v>0</v>
      </c>
      <c r="P2417" s="68" t="s">
        <v>760</v>
      </c>
      <c r="Q2417" s="68" t="s">
        <v>5184</v>
      </c>
      <c r="R2417" s="68">
        <v>4011</v>
      </c>
      <c r="S2417" s="274">
        <v>43724</v>
      </c>
      <c r="T2417" s="68">
        <v>147321</v>
      </c>
      <c r="U2417" s="68" t="s">
        <v>173</v>
      </c>
      <c r="V2417" s="81" t="s">
        <v>5218</v>
      </c>
      <c r="W2417" s="171">
        <v>44074</v>
      </c>
      <c r="X2417" s="172" t="e">
        <f>+CONCATENATE(TEXT(#REF!,"yyyy"),"-",TEXT(#REF!,"mm"))</f>
        <v>#REF!</v>
      </c>
      <c r="Y2417" s="173" t="str">
        <f t="shared" si="382"/>
        <v>6</v>
      </c>
      <c r="Z2417" s="172" t="str">
        <f t="shared" si="383"/>
        <v>2020-07</v>
      </c>
      <c r="AA2417" s="170" t="e">
        <f>+VLOOKUP(Z2417,#REF!,2,FALSE)/VLOOKUP(X2417,#REF!,2,FALSE)</f>
        <v>#REF!</v>
      </c>
      <c r="AB2417" s="174" t="e">
        <f t="shared" si="378"/>
        <v>#REF!</v>
      </c>
      <c r="AC2417" s="174" t="e">
        <f t="shared" si="379"/>
        <v>#REF!</v>
      </c>
      <c r="AD2417" s="175" t="e">
        <f>+#REF!+365*Y2417</f>
        <v>#REF!</v>
      </c>
      <c r="AE2417" s="176" t="e">
        <f t="shared" si="384"/>
        <v>#REF!</v>
      </c>
      <c r="AF2417" s="170" t="e">
        <f>+VLOOKUP(CONCATENATE(TEXT(W2417,"yyyy"),"-",TEXT(W2417,"mm")),#REF!,2,0)</f>
        <v>#REF!</v>
      </c>
      <c r="AG2417" s="177" t="e">
        <f>+(AC2417*(1+'INFLAC PROYECTADA'!$B$8)^(AE2417))/((1+DEMANDADO!AF2417)^(AE2417))</f>
        <v>#REF!</v>
      </c>
      <c r="AH2417" s="169">
        <f>(0.2*VLOOKUP(D2417,'%.'!$A$1:$B$4,2,FALSE))+(0.35*VLOOKUP(E2417,'%.'!$A$1:$B$4,2,FALSE))+(0.1*VLOOKUP(F2417,'%.'!$A$1:$B$4,2,FALSE))+(0.35*VLOOKUP(G2417,'%.'!$A$1:$B$4,2,FALSE))</f>
        <v>0.2525</v>
      </c>
      <c r="AI2417" s="128" t="str">
        <f t="shared" si="385"/>
        <v>MEDIA</v>
      </c>
      <c r="AJ2417" s="128" t="str">
        <f t="shared" si="386"/>
        <v>Cuentas de Orden</v>
      </c>
      <c r="AK2417" s="178" t="e">
        <f t="shared" si="387"/>
        <v>#REF!</v>
      </c>
    </row>
    <row r="2418" spans="1:37" ht="30" customHeight="1" x14ac:dyDescent="0.25">
      <c r="A2418" s="115">
        <v>2417</v>
      </c>
      <c r="B2418" s="68" t="s">
        <v>3081</v>
      </c>
      <c r="C2418" s="123" t="s">
        <v>5162</v>
      </c>
      <c r="D2418" s="68" t="s">
        <v>48</v>
      </c>
      <c r="E2418" s="68" t="s">
        <v>48</v>
      </c>
      <c r="F2418" s="68" t="s">
        <v>0</v>
      </c>
      <c r="G2418" s="68" t="s">
        <v>0</v>
      </c>
      <c r="H2418" s="169">
        <f t="shared" si="380"/>
        <v>0.72499999999999998</v>
      </c>
      <c r="I2418" s="170" t="str">
        <f t="shared" si="381"/>
        <v>ALTA</v>
      </c>
      <c r="J2418" s="292">
        <v>48944751</v>
      </c>
      <c r="K2418" s="221">
        <v>1</v>
      </c>
      <c r="L2418" s="68" t="s">
        <v>129</v>
      </c>
      <c r="M2418" s="188">
        <v>0</v>
      </c>
      <c r="N2418" s="68" t="s">
        <v>405</v>
      </c>
      <c r="O2418" s="199">
        <v>0</v>
      </c>
      <c r="P2418" s="68" t="s">
        <v>792</v>
      </c>
      <c r="Q2418" s="68" t="s">
        <v>5184</v>
      </c>
      <c r="R2418" s="68">
        <v>4011</v>
      </c>
      <c r="S2418" s="274">
        <v>43724</v>
      </c>
      <c r="T2418" s="68">
        <v>147321</v>
      </c>
      <c r="U2418" s="68" t="s">
        <v>171</v>
      </c>
      <c r="V2418" s="81" t="s">
        <v>5219</v>
      </c>
      <c r="W2418" s="171">
        <v>44074</v>
      </c>
      <c r="X2418" s="172" t="e">
        <f>+CONCATENATE(TEXT(#REF!,"yyyy"),"-",TEXT(#REF!,"mm"))</f>
        <v>#REF!</v>
      </c>
      <c r="Y2418" s="173" t="str">
        <f t="shared" si="382"/>
        <v>3</v>
      </c>
      <c r="Z2418" s="172" t="str">
        <f t="shared" si="383"/>
        <v>2020-07</v>
      </c>
      <c r="AA2418" s="170" t="e">
        <f>+VLOOKUP(Z2418,#REF!,2,FALSE)/VLOOKUP(X2418,#REF!,2,FALSE)</f>
        <v>#REF!</v>
      </c>
      <c r="AB2418" s="174" t="e">
        <f t="shared" si="378"/>
        <v>#REF!</v>
      </c>
      <c r="AC2418" s="174" t="e">
        <f t="shared" si="379"/>
        <v>#REF!</v>
      </c>
      <c r="AD2418" s="175" t="e">
        <f>+#REF!+365*Y2418</f>
        <v>#REF!</v>
      </c>
      <c r="AE2418" s="176" t="e">
        <f t="shared" si="384"/>
        <v>#REF!</v>
      </c>
      <c r="AF2418" s="170" t="e">
        <f>+VLOOKUP(CONCATENATE(TEXT(W2418,"yyyy"),"-",TEXT(W2418,"mm")),#REF!,2,0)</f>
        <v>#REF!</v>
      </c>
      <c r="AG2418" s="177" t="e">
        <f>+(AC2418*(1+'INFLAC PROYECTADA'!$B$8)^(AE2418))/((1+DEMANDADO!AF2418)^(AE2418))</f>
        <v>#REF!</v>
      </c>
      <c r="AH2418" s="169">
        <f>(0.2*VLOOKUP(D2418,'%.'!$A$1:$B$4,2,FALSE))+(0.35*VLOOKUP(E2418,'%.'!$A$1:$B$4,2,FALSE))+(0.1*VLOOKUP(F2418,'%.'!$A$1:$B$4,2,FALSE))+(0.35*VLOOKUP(G2418,'%.'!$A$1:$B$4,2,FALSE))</f>
        <v>0.72499999999999998</v>
      </c>
      <c r="AI2418" s="128" t="str">
        <f t="shared" si="385"/>
        <v>ALTA</v>
      </c>
      <c r="AJ2418" s="128" t="str">
        <f t="shared" si="386"/>
        <v>Provisión contable</v>
      </c>
      <c r="AK2418" s="178" t="e">
        <f t="shared" si="387"/>
        <v>#REF!</v>
      </c>
    </row>
    <row r="2419" spans="1:37" ht="30" customHeight="1" x14ac:dyDescent="0.25">
      <c r="A2419" s="115">
        <v>2418</v>
      </c>
      <c r="B2419" s="68" t="s">
        <v>2680</v>
      </c>
      <c r="C2419" s="123" t="s">
        <v>5163</v>
      </c>
      <c r="D2419" s="68" t="s">
        <v>0</v>
      </c>
      <c r="E2419" s="68" t="s">
        <v>0</v>
      </c>
      <c r="F2419" s="68" t="s">
        <v>48</v>
      </c>
      <c r="G2419" s="68" t="s">
        <v>0</v>
      </c>
      <c r="H2419" s="169">
        <f t="shared" si="380"/>
        <v>0.95000000000000007</v>
      </c>
      <c r="I2419" s="170" t="str">
        <f t="shared" si="381"/>
        <v>ALTA</v>
      </c>
      <c r="J2419" s="292">
        <v>38771476</v>
      </c>
      <c r="K2419" s="221">
        <v>1</v>
      </c>
      <c r="L2419" s="68" t="s">
        <v>129</v>
      </c>
      <c r="M2419" s="188">
        <v>0</v>
      </c>
      <c r="N2419" s="68" t="s">
        <v>405</v>
      </c>
      <c r="O2419" s="199">
        <v>0</v>
      </c>
      <c r="P2419" s="68" t="s">
        <v>792</v>
      </c>
      <c r="Q2419" s="68" t="s">
        <v>5184</v>
      </c>
      <c r="R2419" s="68">
        <v>4011</v>
      </c>
      <c r="S2419" s="274">
        <v>43724</v>
      </c>
      <c r="T2419" s="68">
        <v>147321</v>
      </c>
      <c r="U2419" s="68" t="s">
        <v>171</v>
      </c>
      <c r="V2419" s="81" t="s">
        <v>5220</v>
      </c>
      <c r="W2419" s="171">
        <v>44074</v>
      </c>
      <c r="X2419" s="172" t="e">
        <f>+CONCATENATE(TEXT(#REF!,"yyyy"),"-",TEXT(#REF!,"mm"))</f>
        <v>#REF!</v>
      </c>
      <c r="Y2419" s="173" t="str">
        <f t="shared" si="382"/>
        <v>3</v>
      </c>
      <c r="Z2419" s="172" t="str">
        <f t="shared" si="383"/>
        <v>2020-07</v>
      </c>
      <c r="AA2419" s="170" t="e">
        <f>+VLOOKUP(Z2419,#REF!,2,FALSE)/VLOOKUP(X2419,#REF!,2,FALSE)</f>
        <v>#REF!</v>
      </c>
      <c r="AB2419" s="174" t="e">
        <f t="shared" si="378"/>
        <v>#REF!</v>
      </c>
      <c r="AC2419" s="174" t="e">
        <f t="shared" si="379"/>
        <v>#REF!</v>
      </c>
      <c r="AD2419" s="175" t="e">
        <f>+#REF!+365*Y2419</f>
        <v>#REF!</v>
      </c>
      <c r="AE2419" s="176" t="e">
        <f t="shared" si="384"/>
        <v>#REF!</v>
      </c>
      <c r="AF2419" s="170" t="e">
        <f>+VLOOKUP(CONCATENATE(TEXT(W2419,"yyyy"),"-",TEXT(W2419,"mm")),#REF!,2,0)</f>
        <v>#REF!</v>
      </c>
      <c r="AG2419" s="177" t="e">
        <f>+(AC2419*(1+'INFLAC PROYECTADA'!$B$8)^(AE2419))/((1+DEMANDADO!AF2419)^(AE2419))</f>
        <v>#REF!</v>
      </c>
      <c r="AH2419" s="169">
        <f>(0.2*VLOOKUP(D2419,'%.'!$A$1:$B$4,2,FALSE))+(0.35*VLOOKUP(E2419,'%.'!$A$1:$B$4,2,FALSE))+(0.1*VLOOKUP(F2419,'%.'!$A$1:$B$4,2,FALSE))+(0.35*VLOOKUP(G2419,'%.'!$A$1:$B$4,2,FALSE))</f>
        <v>0.95000000000000007</v>
      </c>
      <c r="AI2419" s="128" t="str">
        <f t="shared" si="385"/>
        <v>ALTA</v>
      </c>
      <c r="AJ2419" s="128" t="str">
        <f t="shared" si="386"/>
        <v>Provisión contable</v>
      </c>
      <c r="AK2419" s="178" t="e">
        <f t="shared" si="387"/>
        <v>#REF!</v>
      </c>
    </row>
    <row r="2420" spans="1:37" ht="30" customHeight="1" x14ac:dyDescent="0.25">
      <c r="A2420" s="115">
        <v>2419</v>
      </c>
      <c r="B2420" s="68" t="s">
        <v>5164</v>
      </c>
      <c r="C2420" s="123" t="s">
        <v>5165</v>
      </c>
      <c r="D2420" s="68" t="s">
        <v>1</v>
      </c>
      <c r="E2420" s="68" t="s">
        <v>1</v>
      </c>
      <c r="F2420" s="68" t="s">
        <v>1</v>
      </c>
      <c r="G2420" s="68" t="s">
        <v>1</v>
      </c>
      <c r="H2420" s="169">
        <f t="shared" si="380"/>
        <v>0.05</v>
      </c>
      <c r="I2420" s="170" t="str">
        <f t="shared" si="381"/>
        <v>REMOTA</v>
      </c>
      <c r="J2420" s="292">
        <v>0</v>
      </c>
      <c r="K2420" s="221">
        <v>0</v>
      </c>
      <c r="L2420" s="68" t="s">
        <v>129</v>
      </c>
      <c r="M2420" s="188">
        <v>0</v>
      </c>
      <c r="N2420" s="68" t="s">
        <v>405</v>
      </c>
      <c r="O2420" s="199">
        <v>0</v>
      </c>
      <c r="P2420" s="68" t="s">
        <v>25</v>
      </c>
      <c r="Q2420" s="68" t="s">
        <v>5184</v>
      </c>
      <c r="R2420" s="68">
        <v>4011</v>
      </c>
      <c r="S2420" s="274">
        <v>43724</v>
      </c>
      <c r="T2420" s="68">
        <v>147321</v>
      </c>
      <c r="U2420" s="68" t="s">
        <v>184</v>
      </c>
      <c r="V2420" s="81" t="s">
        <v>5221</v>
      </c>
      <c r="W2420" s="171">
        <v>44074</v>
      </c>
      <c r="X2420" s="172" t="e">
        <f>+CONCATENATE(TEXT(#REF!,"yyyy"),"-",TEXT(#REF!,"mm"))</f>
        <v>#REF!</v>
      </c>
      <c r="Y2420" s="173" t="str">
        <f t="shared" si="382"/>
        <v>5</v>
      </c>
      <c r="Z2420" s="172" t="str">
        <f t="shared" si="383"/>
        <v>2020-07</v>
      </c>
      <c r="AA2420" s="170" t="e">
        <f>+VLOOKUP(Z2420,#REF!,2,FALSE)/VLOOKUP(X2420,#REF!,2,FALSE)</f>
        <v>#REF!</v>
      </c>
      <c r="AB2420" s="174" t="e">
        <f t="shared" si="378"/>
        <v>#REF!</v>
      </c>
      <c r="AC2420" s="174" t="e">
        <f t="shared" si="379"/>
        <v>#REF!</v>
      </c>
      <c r="AD2420" s="175" t="e">
        <f>+#REF!+365*Y2420</f>
        <v>#REF!</v>
      </c>
      <c r="AE2420" s="176" t="e">
        <f t="shared" si="384"/>
        <v>#REF!</v>
      </c>
      <c r="AF2420" s="170" t="e">
        <f>+VLOOKUP(CONCATENATE(TEXT(W2420,"yyyy"),"-",TEXT(W2420,"mm")),#REF!,2,0)</f>
        <v>#REF!</v>
      </c>
      <c r="AG2420" s="177" t="e">
        <f>+(AC2420*(1+'INFLAC PROYECTADA'!$B$8)^(AE2420))/((1+DEMANDADO!AF2420)^(AE2420))</f>
        <v>#REF!</v>
      </c>
      <c r="AH2420" s="169">
        <f>(0.2*VLOOKUP(D2420,'%.'!$A$1:$B$4,2,FALSE))+(0.35*VLOOKUP(E2420,'%.'!$A$1:$B$4,2,FALSE))+(0.1*VLOOKUP(F2420,'%.'!$A$1:$B$4,2,FALSE))+(0.35*VLOOKUP(G2420,'%.'!$A$1:$B$4,2,FALSE))</f>
        <v>0.05</v>
      </c>
      <c r="AI2420" s="128" t="str">
        <f t="shared" si="385"/>
        <v>REMOTA</v>
      </c>
      <c r="AJ2420" s="128" t="str">
        <f t="shared" si="386"/>
        <v>No se registra</v>
      </c>
      <c r="AK2420" s="178">
        <f t="shared" si="387"/>
        <v>0</v>
      </c>
    </row>
    <row r="2421" spans="1:37" ht="30" customHeight="1" x14ac:dyDescent="0.25">
      <c r="A2421" s="115">
        <v>2420</v>
      </c>
      <c r="B2421" s="68" t="s">
        <v>5166</v>
      </c>
      <c r="C2421" s="123" t="s">
        <v>5167</v>
      </c>
      <c r="D2421" s="68" t="s">
        <v>48</v>
      </c>
      <c r="E2421" s="68" t="s">
        <v>48</v>
      </c>
      <c r="F2421" s="68" t="s">
        <v>48</v>
      </c>
      <c r="G2421" s="68" t="s">
        <v>48</v>
      </c>
      <c r="H2421" s="169">
        <f t="shared" si="380"/>
        <v>0.5</v>
      </c>
      <c r="I2421" s="170" t="str">
        <f t="shared" si="381"/>
        <v>MEDIA</v>
      </c>
      <c r="J2421" s="292">
        <v>35022789</v>
      </c>
      <c r="K2421" s="221">
        <v>0</v>
      </c>
      <c r="L2421" s="68" t="s">
        <v>128</v>
      </c>
      <c r="M2421" s="188"/>
      <c r="N2421" s="68" t="s">
        <v>405</v>
      </c>
      <c r="O2421" s="199">
        <v>0</v>
      </c>
      <c r="P2421" s="68" t="s">
        <v>25</v>
      </c>
      <c r="Q2421" s="68" t="s">
        <v>5184</v>
      </c>
      <c r="R2421" s="68">
        <v>4011</v>
      </c>
      <c r="S2421" s="274">
        <v>43724</v>
      </c>
      <c r="T2421" s="68">
        <v>147321</v>
      </c>
      <c r="U2421" s="68" t="s">
        <v>76</v>
      </c>
      <c r="V2421" s="81" t="s">
        <v>5222</v>
      </c>
      <c r="W2421" s="171">
        <v>44074</v>
      </c>
      <c r="X2421" s="172" t="e">
        <f>+CONCATENATE(TEXT(#REF!,"yyyy"),"-",TEXT(#REF!,"mm"))</f>
        <v>#REF!</v>
      </c>
      <c r="Y2421" s="173" t="str">
        <f t="shared" si="382"/>
        <v>5</v>
      </c>
      <c r="Z2421" s="172" t="str">
        <f t="shared" si="383"/>
        <v>2020-07</v>
      </c>
      <c r="AA2421" s="170" t="e">
        <f>+VLOOKUP(Z2421,#REF!,2,FALSE)/VLOOKUP(X2421,#REF!,2,FALSE)</f>
        <v>#REF!</v>
      </c>
      <c r="AB2421" s="174" t="e">
        <f t="shared" ref="AB2421:AB2484" si="388">+AA2421*J2421</f>
        <v>#REF!</v>
      </c>
      <c r="AC2421" s="174" t="e">
        <f t="shared" ref="AC2421:AC2484" si="389">+AB2421*K2421</f>
        <v>#REF!</v>
      </c>
      <c r="AD2421" s="175" t="e">
        <f>+#REF!+365*Y2421</f>
        <v>#REF!</v>
      </c>
      <c r="AE2421" s="176" t="e">
        <f t="shared" si="384"/>
        <v>#REF!</v>
      </c>
      <c r="AF2421" s="170" t="e">
        <f>+VLOOKUP(CONCATENATE(TEXT(W2421,"yyyy"),"-",TEXT(W2421,"mm")),#REF!,2,0)</f>
        <v>#REF!</v>
      </c>
      <c r="AG2421" s="177" t="e">
        <f>+(AC2421*(1+'INFLAC PROYECTADA'!$B$8)^(AE2421))/((1+DEMANDADO!AF2421)^(AE2421))</f>
        <v>#REF!</v>
      </c>
      <c r="AH2421" s="169">
        <f>(0.2*VLOOKUP(D2421,'%.'!$A$1:$B$4,2,FALSE))+(0.35*VLOOKUP(E2421,'%.'!$A$1:$B$4,2,FALSE))+(0.1*VLOOKUP(F2421,'%.'!$A$1:$B$4,2,FALSE))+(0.35*VLOOKUP(G2421,'%.'!$A$1:$B$4,2,FALSE))</f>
        <v>0.5</v>
      </c>
      <c r="AI2421" s="128" t="str">
        <f t="shared" si="385"/>
        <v>MEDIA</v>
      </c>
      <c r="AJ2421" s="128" t="str">
        <f t="shared" si="386"/>
        <v>Cuentas de Orden</v>
      </c>
      <c r="AK2421" s="178" t="e">
        <f t="shared" si="387"/>
        <v>#REF!</v>
      </c>
    </row>
    <row r="2422" spans="1:37" ht="30" customHeight="1" x14ac:dyDescent="0.25">
      <c r="A2422" s="115">
        <v>2421</v>
      </c>
      <c r="B2422" s="68" t="s">
        <v>688</v>
      </c>
      <c r="C2422" s="123" t="s">
        <v>5168</v>
      </c>
      <c r="D2422" s="68" t="s">
        <v>48</v>
      </c>
      <c r="E2422" s="68" t="s">
        <v>48</v>
      </c>
      <c r="F2422" s="68" t="s">
        <v>48</v>
      </c>
      <c r="G2422" s="68" t="s">
        <v>48</v>
      </c>
      <c r="H2422" s="169">
        <f t="shared" si="380"/>
        <v>0.5</v>
      </c>
      <c r="I2422" s="170" t="str">
        <f t="shared" si="381"/>
        <v>MEDIA</v>
      </c>
      <c r="J2422" s="292">
        <v>7518050450</v>
      </c>
      <c r="K2422" s="221">
        <v>0</v>
      </c>
      <c r="L2422" s="68" t="s">
        <v>144</v>
      </c>
      <c r="M2422" s="188"/>
      <c r="N2422" s="68" t="s">
        <v>405</v>
      </c>
      <c r="O2422" s="199">
        <v>0</v>
      </c>
      <c r="P2422" s="68" t="s">
        <v>25</v>
      </c>
      <c r="Q2422" s="68" t="s">
        <v>5184</v>
      </c>
      <c r="R2422" s="68">
        <v>4011</v>
      </c>
      <c r="S2422" s="274">
        <v>43724</v>
      </c>
      <c r="T2422" s="68">
        <v>147321</v>
      </c>
      <c r="U2422" s="68" t="s">
        <v>178</v>
      </c>
      <c r="V2422" s="81" t="s">
        <v>5223</v>
      </c>
      <c r="W2422" s="171">
        <v>44074</v>
      </c>
      <c r="X2422" s="172" t="e">
        <f>+CONCATENATE(TEXT(#REF!,"yyyy"),"-",TEXT(#REF!,"mm"))</f>
        <v>#REF!</v>
      </c>
      <c r="Y2422" s="173" t="str">
        <f t="shared" si="382"/>
        <v>5</v>
      </c>
      <c r="Z2422" s="172" t="str">
        <f t="shared" si="383"/>
        <v>2020-07</v>
      </c>
      <c r="AA2422" s="170" t="e">
        <f>+VLOOKUP(Z2422,#REF!,2,FALSE)/VLOOKUP(X2422,#REF!,2,FALSE)</f>
        <v>#REF!</v>
      </c>
      <c r="AB2422" s="174" t="e">
        <f t="shared" si="388"/>
        <v>#REF!</v>
      </c>
      <c r="AC2422" s="174" t="e">
        <f t="shared" si="389"/>
        <v>#REF!</v>
      </c>
      <c r="AD2422" s="175" t="e">
        <f>+#REF!+365*Y2422</f>
        <v>#REF!</v>
      </c>
      <c r="AE2422" s="176" t="e">
        <f t="shared" si="384"/>
        <v>#REF!</v>
      </c>
      <c r="AF2422" s="170" t="e">
        <f>+VLOOKUP(CONCATENATE(TEXT(W2422,"yyyy"),"-",TEXT(W2422,"mm")),#REF!,2,0)</f>
        <v>#REF!</v>
      </c>
      <c r="AG2422" s="177" t="e">
        <f>+(AC2422*(1+'INFLAC PROYECTADA'!$B$8)^(AE2422))/((1+DEMANDADO!AF2422)^(AE2422))</f>
        <v>#REF!</v>
      </c>
      <c r="AH2422" s="169">
        <f>(0.2*VLOOKUP(D2422,'%.'!$A$1:$B$4,2,FALSE))+(0.35*VLOOKUP(E2422,'%.'!$A$1:$B$4,2,FALSE))+(0.1*VLOOKUP(F2422,'%.'!$A$1:$B$4,2,FALSE))+(0.35*VLOOKUP(G2422,'%.'!$A$1:$B$4,2,FALSE))</f>
        <v>0.5</v>
      </c>
      <c r="AI2422" s="128" t="str">
        <f t="shared" si="385"/>
        <v>MEDIA</v>
      </c>
      <c r="AJ2422" s="128" t="str">
        <f t="shared" si="386"/>
        <v>Cuentas de Orden</v>
      </c>
      <c r="AK2422" s="178" t="e">
        <f t="shared" si="387"/>
        <v>#REF!</v>
      </c>
    </row>
    <row r="2423" spans="1:37" ht="30" customHeight="1" x14ac:dyDescent="0.25">
      <c r="A2423" s="115">
        <v>2422</v>
      </c>
      <c r="B2423" s="68" t="s">
        <v>5092</v>
      </c>
      <c r="C2423" s="123" t="s">
        <v>5169</v>
      </c>
      <c r="D2423" s="68" t="s">
        <v>1</v>
      </c>
      <c r="E2423" s="68" t="s">
        <v>1</v>
      </c>
      <c r="F2423" s="68" t="s">
        <v>1</v>
      </c>
      <c r="G2423" s="68" t="s">
        <v>48</v>
      </c>
      <c r="H2423" s="169">
        <f t="shared" si="380"/>
        <v>0.20749999999999999</v>
      </c>
      <c r="I2423" s="170" t="str">
        <f t="shared" si="381"/>
        <v>BAJA</v>
      </c>
      <c r="J2423" s="292">
        <v>1206195</v>
      </c>
      <c r="K2423" s="221">
        <v>0</v>
      </c>
      <c r="L2423" s="68" t="s">
        <v>136</v>
      </c>
      <c r="M2423" s="188"/>
      <c r="N2423" s="68" t="s">
        <v>405</v>
      </c>
      <c r="O2423" s="199">
        <v>0</v>
      </c>
      <c r="P2423" s="68" t="s">
        <v>792</v>
      </c>
      <c r="Q2423" s="68" t="s">
        <v>5184</v>
      </c>
      <c r="R2423" s="68">
        <v>4011</v>
      </c>
      <c r="S2423" s="274">
        <v>43724</v>
      </c>
      <c r="T2423" s="68">
        <v>147321</v>
      </c>
      <c r="U2423" s="68" t="s">
        <v>76</v>
      </c>
      <c r="V2423" s="68" t="s">
        <v>2576</v>
      </c>
      <c r="W2423" s="171">
        <v>44074</v>
      </c>
      <c r="X2423" s="172" t="e">
        <f>+CONCATENATE(TEXT(#REF!,"yyyy"),"-",TEXT(#REF!,"mm"))</f>
        <v>#REF!</v>
      </c>
      <c r="Y2423" s="173" t="str">
        <f t="shared" si="382"/>
        <v>3</v>
      </c>
      <c r="Z2423" s="172" t="str">
        <f t="shared" si="383"/>
        <v>2020-07</v>
      </c>
      <c r="AA2423" s="170" t="e">
        <f>+VLOOKUP(Z2423,#REF!,2,FALSE)/VLOOKUP(X2423,#REF!,2,FALSE)</f>
        <v>#REF!</v>
      </c>
      <c r="AB2423" s="174" t="e">
        <f t="shared" si="388"/>
        <v>#REF!</v>
      </c>
      <c r="AC2423" s="174" t="e">
        <f t="shared" si="389"/>
        <v>#REF!</v>
      </c>
      <c r="AD2423" s="175" t="e">
        <f>+#REF!+365*Y2423</f>
        <v>#REF!</v>
      </c>
      <c r="AE2423" s="176" t="e">
        <f t="shared" si="384"/>
        <v>#REF!</v>
      </c>
      <c r="AF2423" s="170" t="e">
        <f>+VLOOKUP(CONCATENATE(TEXT(W2423,"yyyy"),"-",TEXT(W2423,"mm")),#REF!,2,0)</f>
        <v>#REF!</v>
      </c>
      <c r="AG2423" s="177" t="e">
        <f>+(AC2423*(1+'INFLAC PROYECTADA'!$B$8)^(AE2423))/((1+DEMANDADO!AF2423)^(AE2423))</f>
        <v>#REF!</v>
      </c>
      <c r="AH2423" s="169">
        <f>(0.2*VLOOKUP(D2423,'%.'!$A$1:$B$4,2,FALSE))+(0.35*VLOOKUP(E2423,'%.'!$A$1:$B$4,2,FALSE))+(0.1*VLOOKUP(F2423,'%.'!$A$1:$B$4,2,FALSE))+(0.35*VLOOKUP(G2423,'%.'!$A$1:$B$4,2,FALSE))</f>
        <v>0.20749999999999999</v>
      </c>
      <c r="AI2423" s="128" t="str">
        <f t="shared" si="385"/>
        <v>BAJA</v>
      </c>
      <c r="AJ2423" s="128" t="str">
        <f t="shared" si="386"/>
        <v>Cuentas de Orden</v>
      </c>
      <c r="AK2423" s="178" t="e">
        <f t="shared" si="387"/>
        <v>#REF!</v>
      </c>
    </row>
    <row r="2424" spans="1:37" ht="30" customHeight="1" x14ac:dyDescent="0.25">
      <c r="A2424" s="115">
        <v>2423</v>
      </c>
      <c r="B2424" s="68" t="s">
        <v>5170</v>
      </c>
      <c r="C2424" s="123" t="s">
        <v>5171</v>
      </c>
      <c r="D2424" s="68" t="s">
        <v>1</v>
      </c>
      <c r="E2424" s="68" t="s">
        <v>1</v>
      </c>
      <c r="F2424" s="68" t="s">
        <v>1</v>
      </c>
      <c r="G2424" s="68" t="s">
        <v>48</v>
      </c>
      <c r="H2424" s="169">
        <f t="shared" si="380"/>
        <v>0.20749999999999999</v>
      </c>
      <c r="I2424" s="170" t="str">
        <f t="shared" si="381"/>
        <v>BAJA</v>
      </c>
      <c r="J2424" s="292">
        <v>865405</v>
      </c>
      <c r="K2424" s="221">
        <v>0</v>
      </c>
      <c r="L2424" s="68" t="s">
        <v>136</v>
      </c>
      <c r="M2424" s="188">
        <v>0</v>
      </c>
      <c r="N2424" s="68" t="s">
        <v>405</v>
      </c>
      <c r="O2424" s="199">
        <v>0</v>
      </c>
      <c r="P2424" s="68" t="s">
        <v>792</v>
      </c>
      <c r="Q2424" s="68" t="s">
        <v>5184</v>
      </c>
      <c r="R2424" s="68">
        <v>4011</v>
      </c>
      <c r="S2424" s="274">
        <v>43724</v>
      </c>
      <c r="T2424" s="68">
        <v>147321</v>
      </c>
      <c r="U2424" s="68" t="s">
        <v>76</v>
      </c>
      <c r="V2424" s="68" t="s">
        <v>2576</v>
      </c>
      <c r="W2424" s="171">
        <v>44074</v>
      </c>
      <c r="X2424" s="172" t="e">
        <f>+CONCATENATE(TEXT(#REF!,"yyyy"),"-",TEXT(#REF!,"mm"))</f>
        <v>#REF!</v>
      </c>
      <c r="Y2424" s="173" t="str">
        <f t="shared" si="382"/>
        <v>3</v>
      </c>
      <c r="Z2424" s="172" t="str">
        <f t="shared" si="383"/>
        <v>2020-07</v>
      </c>
      <c r="AA2424" s="170" t="e">
        <f>+VLOOKUP(Z2424,#REF!,2,FALSE)/VLOOKUP(X2424,#REF!,2,FALSE)</f>
        <v>#REF!</v>
      </c>
      <c r="AB2424" s="174" t="e">
        <f t="shared" si="388"/>
        <v>#REF!</v>
      </c>
      <c r="AC2424" s="174" t="e">
        <f t="shared" si="389"/>
        <v>#REF!</v>
      </c>
      <c r="AD2424" s="175" t="e">
        <f>+#REF!+365*Y2424</f>
        <v>#REF!</v>
      </c>
      <c r="AE2424" s="176" t="e">
        <f t="shared" si="384"/>
        <v>#REF!</v>
      </c>
      <c r="AF2424" s="170" t="e">
        <f>+VLOOKUP(CONCATENATE(TEXT(W2424,"yyyy"),"-",TEXT(W2424,"mm")),#REF!,2,0)</f>
        <v>#REF!</v>
      </c>
      <c r="AG2424" s="177" t="e">
        <f>+(AC2424*(1+'INFLAC PROYECTADA'!$B$8)^(AE2424))/((1+DEMANDADO!AF2424)^(AE2424))</f>
        <v>#REF!</v>
      </c>
      <c r="AH2424" s="169">
        <f>(0.2*VLOOKUP(D2424,'%.'!$A$1:$B$4,2,FALSE))+(0.35*VLOOKUP(E2424,'%.'!$A$1:$B$4,2,FALSE))+(0.1*VLOOKUP(F2424,'%.'!$A$1:$B$4,2,FALSE))+(0.35*VLOOKUP(G2424,'%.'!$A$1:$B$4,2,FALSE))</f>
        <v>0.20749999999999999</v>
      </c>
      <c r="AI2424" s="128" t="str">
        <f t="shared" si="385"/>
        <v>BAJA</v>
      </c>
      <c r="AJ2424" s="128" t="str">
        <f t="shared" si="386"/>
        <v>Cuentas de Orden</v>
      </c>
      <c r="AK2424" s="178" t="e">
        <f t="shared" si="387"/>
        <v>#REF!</v>
      </c>
    </row>
    <row r="2425" spans="1:37" ht="30" customHeight="1" x14ac:dyDescent="0.25">
      <c r="A2425" s="115">
        <v>2424</v>
      </c>
      <c r="B2425" s="68" t="s">
        <v>5170</v>
      </c>
      <c r="C2425" s="123" t="s">
        <v>5172</v>
      </c>
      <c r="D2425" s="68" t="s">
        <v>1</v>
      </c>
      <c r="E2425" s="68" t="s">
        <v>1</v>
      </c>
      <c r="F2425" s="68" t="s">
        <v>1</v>
      </c>
      <c r="G2425" s="68" t="s">
        <v>48</v>
      </c>
      <c r="H2425" s="169">
        <f t="shared" si="380"/>
        <v>0.20749999999999999</v>
      </c>
      <c r="I2425" s="170" t="str">
        <f t="shared" si="381"/>
        <v>BAJA</v>
      </c>
      <c r="J2425" s="292">
        <v>0</v>
      </c>
      <c r="K2425" s="221">
        <v>0</v>
      </c>
      <c r="L2425" s="68" t="s">
        <v>138</v>
      </c>
      <c r="M2425" s="188">
        <v>0</v>
      </c>
      <c r="N2425" s="68" t="s">
        <v>405</v>
      </c>
      <c r="O2425" s="199">
        <v>0</v>
      </c>
      <c r="P2425" s="68" t="s">
        <v>792</v>
      </c>
      <c r="Q2425" s="68" t="s">
        <v>5184</v>
      </c>
      <c r="R2425" s="68">
        <v>4011</v>
      </c>
      <c r="S2425" s="274">
        <v>43724</v>
      </c>
      <c r="T2425" s="68">
        <v>147321</v>
      </c>
      <c r="U2425" s="68" t="s">
        <v>76</v>
      </c>
      <c r="V2425" s="68" t="s">
        <v>2576</v>
      </c>
      <c r="W2425" s="171">
        <v>44074</v>
      </c>
      <c r="X2425" s="172" t="e">
        <f>+CONCATENATE(TEXT(#REF!,"yyyy"),"-",TEXT(#REF!,"mm"))</f>
        <v>#REF!</v>
      </c>
      <c r="Y2425" s="173" t="str">
        <f t="shared" si="382"/>
        <v>3</v>
      </c>
      <c r="Z2425" s="172" t="str">
        <f t="shared" si="383"/>
        <v>2020-07</v>
      </c>
      <c r="AA2425" s="170" t="e">
        <f>+VLOOKUP(Z2425,#REF!,2,FALSE)/VLOOKUP(X2425,#REF!,2,FALSE)</f>
        <v>#REF!</v>
      </c>
      <c r="AB2425" s="174" t="e">
        <f t="shared" si="388"/>
        <v>#REF!</v>
      </c>
      <c r="AC2425" s="174" t="e">
        <f t="shared" si="389"/>
        <v>#REF!</v>
      </c>
      <c r="AD2425" s="175" t="e">
        <f>+#REF!+365*Y2425</f>
        <v>#REF!</v>
      </c>
      <c r="AE2425" s="176" t="e">
        <f t="shared" si="384"/>
        <v>#REF!</v>
      </c>
      <c r="AF2425" s="170" t="e">
        <f>+VLOOKUP(CONCATENATE(TEXT(W2425,"yyyy"),"-",TEXT(W2425,"mm")),#REF!,2,0)</f>
        <v>#REF!</v>
      </c>
      <c r="AG2425" s="177" t="e">
        <f>+(AC2425*(1+'INFLAC PROYECTADA'!$B$8)^(AE2425))/((1+DEMANDADO!AF2425)^(AE2425))</f>
        <v>#REF!</v>
      </c>
      <c r="AH2425" s="169">
        <f>(0.2*VLOOKUP(D2425,'%.'!$A$1:$B$4,2,FALSE))+(0.35*VLOOKUP(E2425,'%.'!$A$1:$B$4,2,FALSE))+(0.1*VLOOKUP(F2425,'%.'!$A$1:$B$4,2,FALSE))+(0.35*VLOOKUP(G2425,'%.'!$A$1:$B$4,2,FALSE))</f>
        <v>0.20749999999999999</v>
      </c>
      <c r="AI2425" s="128" t="str">
        <f t="shared" si="385"/>
        <v>BAJA</v>
      </c>
      <c r="AJ2425" s="128" t="str">
        <f t="shared" si="386"/>
        <v>Cuentas de Orden</v>
      </c>
      <c r="AK2425" s="178" t="e">
        <f t="shared" si="387"/>
        <v>#REF!</v>
      </c>
    </row>
    <row r="2426" spans="1:37" ht="30" customHeight="1" x14ac:dyDescent="0.25">
      <c r="A2426" s="115">
        <v>2425</v>
      </c>
      <c r="B2426" s="68" t="s">
        <v>5094</v>
      </c>
      <c r="C2426" s="123" t="s">
        <v>5173</v>
      </c>
      <c r="D2426" s="68" t="s">
        <v>1</v>
      </c>
      <c r="E2426" s="68" t="s">
        <v>1</v>
      </c>
      <c r="F2426" s="68" t="s">
        <v>1</v>
      </c>
      <c r="G2426" s="68" t="s">
        <v>48</v>
      </c>
      <c r="H2426" s="169">
        <f t="shared" si="380"/>
        <v>0.20749999999999999</v>
      </c>
      <c r="I2426" s="170" t="str">
        <f t="shared" si="381"/>
        <v>BAJA</v>
      </c>
      <c r="J2426" s="292">
        <v>918967</v>
      </c>
      <c r="K2426" s="221">
        <v>0</v>
      </c>
      <c r="L2426" s="68" t="s">
        <v>129</v>
      </c>
      <c r="M2426" s="188"/>
      <c r="N2426" s="68" t="s">
        <v>405</v>
      </c>
      <c r="O2426" s="199">
        <v>0</v>
      </c>
      <c r="P2426" s="68" t="s">
        <v>792</v>
      </c>
      <c r="Q2426" s="68" t="s">
        <v>5184</v>
      </c>
      <c r="R2426" s="68">
        <v>4011</v>
      </c>
      <c r="S2426" s="274">
        <v>43724</v>
      </c>
      <c r="T2426" s="68">
        <v>147321</v>
      </c>
      <c r="U2426" s="68" t="s">
        <v>76</v>
      </c>
      <c r="V2426" s="68" t="s">
        <v>2576</v>
      </c>
      <c r="W2426" s="171">
        <v>44074</v>
      </c>
      <c r="X2426" s="172" t="e">
        <f>+CONCATENATE(TEXT(#REF!,"yyyy"),"-",TEXT(#REF!,"mm"))</f>
        <v>#REF!</v>
      </c>
      <c r="Y2426" s="173" t="str">
        <f t="shared" si="382"/>
        <v>3</v>
      </c>
      <c r="Z2426" s="172" t="str">
        <f t="shared" si="383"/>
        <v>2020-07</v>
      </c>
      <c r="AA2426" s="170" t="e">
        <f>+VLOOKUP(Z2426,#REF!,2,FALSE)/VLOOKUP(X2426,#REF!,2,FALSE)</f>
        <v>#REF!</v>
      </c>
      <c r="AB2426" s="174" t="e">
        <f t="shared" si="388"/>
        <v>#REF!</v>
      </c>
      <c r="AC2426" s="174" t="e">
        <f t="shared" si="389"/>
        <v>#REF!</v>
      </c>
      <c r="AD2426" s="175" t="e">
        <f>+#REF!+365*Y2426</f>
        <v>#REF!</v>
      </c>
      <c r="AE2426" s="176" t="e">
        <f t="shared" si="384"/>
        <v>#REF!</v>
      </c>
      <c r="AF2426" s="170" t="e">
        <f>+VLOOKUP(CONCATENATE(TEXT(W2426,"yyyy"),"-",TEXT(W2426,"mm")),#REF!,2,0)</f>
        <v>#REF!</v>
      </c>
      <c r="AG2426" s="177" t="e">
        <f>+(AC2426*(1+'INFLAC PROYECTADA'!$B$8)^(AE2426))/((1+DEMANDADO!AF2426)^(AE2426))</f>
        <v>#REF!</v>
      </c>
      <c r="AH2426" s="169">
        <f>(0.2*VLOOKUP(D2426,'%.'!$A$1:$B$4,2,FALSE))+(0.35*VLOOKUP(E2426,'%.'!$A$1:$B$4,2,FALSE))+(0.1*VLOOKUP(F2426,'%.'!$A$1:$B$4,2,FALSE))+(0.35*VLOOKUP(G2426,'%.'!$A$1:$B$4,2,FALSE))</f>
        <v>0.20749999999999999</v>
      </c>
      <c r="AI2426" s="128" t="str">
        <f t="shared" si="385"/>
        <v>BAJA</v>
      </c>
      <c r="AJ2426" s="128" t="str">
        <f t="shared" si="386"/>
        <v>Cuentas de Orden</v>
      </c>
      <c r="AK2426" s="178" t="e">
        <f t="shared" si="387"/>
        <v>#REF!</v>
      </c>
    </row>
    <row r="2427" spans="1:37" ht="30" customHeight="1" x14ac:dyDescent="0.25">
      <c r="A2427" s="115">
        <v>2426</v>
      </c>
      <c r="B2427" s="68" t="s">
        <v>5174</v>
      </c>
      <c r="C2427" s="123" t="s">
        <v>5175</v>
      </c>
      <c r="D2427" s="68" t="s">
        <v>1</v>
      </c>
      <c r="E2427" s="68" t="s">
        <v>1</v>
      </c>
      <c r="F2427" s="68" t="s">
        <v>1</v>
      </c>
      <c r="G2427" s="68" t="s">
        <v>48</v>
      </c>
      <c r="H2427" s="169">
        <f t="shared" si="380"/>
        <v>0.20749999999999999</v>
      </c>
      <c r="I2427" s="170" t="str">
        <f t="shared" si="381"/>
        <v>BAJA</v>
      </c>
      <c r="J2427" s="292">
        <v>1152411</v>
      </c>
      <c r="K2427" s="221">
        <v>0</v>
      </c>
      <c r="L2427" s="68" t="s">
        <v>129</v>
      </c>
      <c r="M2427" s="188">
        <v>0</v>
      </c>
      <c r="N2427" s="68" t="s">
        <v>405</v>
      </c>
      <c r="O2427" s="199">
        <v>0</v>
      </c>
      <c r="P2427" s="68" t="s">
        <v>792</v>
      </c>
      <c r="Q2427" s="68" t="s">
        <v>5184</v>
      </c>
      <c r="R2427" s="68">
        <v>4011</v>
      </c>
      <c r="S2427" s="274">
        <v>43724</v>
      </c>
      <c r="T2427" s="68">
        <v>147321</v>
      </c>
      <c r="U2427" s="68" t="s">
        <v>76</v>
      </c>
      <c r="V2427" s="68" t="s">
        <v>2576</v>
      </c>
      <c r="W2427" s="171">
        <v>44074</v>
      </c>
      <c r="X2427" s="172" t="e">
        <f>+CONCATENATE(TEXT(#REF!,"yyyy"),"-",TEXT(#REF!,"mm"))</f>
        <v>#REF!</v>
      </c>
      <c r="Y2427" s="173" t="str">
        <f t="shared" si="382"/>
        <v>3</v>
      </c>
      <c r="Z2427" s="172" t="str">
        <f t="shared" si="383"/>
        <v>2020-07</v>
      </c>
      <c r="AA2427" s="170" t="e">
        <f>+VLOOKUP(Z2427,#REF!,2,FALSE)/VLOOKUP(X2427,#REF!,2,FALSE)</f>
        <v>#REF!</v>
      </c>
      <c r="AB2427" s="174" t="e">
        <f t="shared" si="388"/>
        <v>#REF!</v>
      </c>
      <c r="AC2427" s="174" t="e">
        <f t="shared" si="389"/>
        <v>#REF!</v>
      </c>
      <c r="AD2427" s="175" t="e">
        <f>+#REF!+365*Y2427</f>
        <v>#REF!</v>
      </c>
      <c r="AE2427" s="176" t="e">
        <f t="shared" si="384"/>
        <v>#REF!</v>
      </c>
      <c r="AF2427" s="170" t="e">
        <f>+VLOOKUP(CONCATENATE(TEXT(W2427,"yyyy"),"-",TEXT(W2427,"mm")),#REF!,2,0)</f>
        <v>#REF!</v>
      </c>
      <c r="AG2427" s="177" t="e">
        <f>+(AC2427*(1+'INFLAC PROYECTADA'!$B$8)^(AE2427))/((1+DEMANDADO!AF2427)^(AE2427))</f>
        <v>#REF!</v>
      </c>
      <c r="AH2427" s="169">
        <f>(0.2*VLOOKUP(D2427,'%.'!$A$1:$B$4,2,FALSE))+(0.35*VLOOKUP(E2427,'%.'!$A$1:$B$4,2,FALSE))+(0.1*VLOOKUP(F2427,'%.'!$A$1:$B$4,2,FALSE))+(0.35*VLOOKUP(G2427,'%.'!$A$1:$B$4,2,FALSE))</f>
        <v>0.20749999999999999</v>
      </c>
      <c r="AI2427" s="128" t="str">
        <f t="shared" si="385"/>
        <v>BAJA</v>
      </c>
      <c r="AJ2427" s="128" t="str">
        <f t="shared" si="386"/>
        <v>Cuentas de Orden</v>
      </c>
      <c r="AK2427" s="178" t="e">
        <f t="shared" si="387"/>
        <v>#REF!</v>
      </c>
    </row>
    <row r="2428" spans="1:37" ht="30" customHeight="1" x14ac:dyDescent="0.25">
      <c r="A2428" s="115">
        <v>2427</v>
      </c>
      <c r="B2428" s="68" t="s">
        <v>5176</v>
      </c>
      <c r="C2428" s="123" t="s">
        <v>5177</v>
      </c>
      <c r="D2428" s="68" t="s">
        <v>1</v>
      </c>
      <c r="E2428" s="68" t="s">
        <v>1</v>
      </c>
      <c r="F2428" s="68" t="s">
        <v>1</v>
      </c>
      <c r="G2428" s="68" t="s">
        <v>48</v>
      </c>
      <c r="H2428" s="169">
        <f t="shared" si="380"/>
        <v>0.20749999999999999</v>
      </c>
      <c r="I2428" s="170" t="str">
        <f t="shared" si="381"/>
        <v>BAJA</v>
      </c>
      <c r="J2428" s="292">
        <v>0</v>
      </c>
      <c r="K2428" s="221">
        <v>0</v>
      </c>
      <c r="L2428" s="68" t="s">
        <v>136</v>
      </c>
      <c r="M2428" s="188">
        <v>0</v>
      </c>
      <c r="N2428" s="68" t="s">
        <v>405</v>
      </c>
      <c r="O2428" s="199">
        <v>0</v>
      </c>
      <c r="P2428" s="68" t="s">
        <v>792</v>
      </c>
      <c r="Q2428" s="68" t="s">
        <v>5184</v>
      </c>
      <c r="R2428" s="68">
        <v>4011</v>
      </c>
      <c r="S2428" s="274">
        <v>43724</v>
      </c>
      <c r="T2428" s="68">
        <v>147321</v>
      </c>
      <c r="U2428" s="68" t="s">
        <v>76</v>
      </c>
      <c r="V2428" s="68" t="s">
        <v>2576</v>
      </c>
      <c r="W2428" s="171">
        <v>44074</v>
      </c>
      <c r="X2428" s="172" t="e">
        <f>+CONCATENATE(TEXT(#REF!,"yyyy"),"-",TEXT(#REF!,"mm"))</f>
        <v>#REF!</v>
      </c>
      <c r="Y2428" s="173" t="str">
        <f t="shared" si="382"/>
        <v>3</v>
      </c>
      <c r="Z2428" s="172" t="str">
        <f t="shared" si="383"/>
        <v>2020-07</v>
      </c>
      <c r="AA2428" s="170" t="e">
        <f>+VLOOKUP(Z2428,#REF!,2,FALSE)/VLOOKUP(X2428,#REF!,2,FALSE)</f>
        <v>#REF!</v>
      </c>
      <c r="AB2428" s="174" t="e">
        <f t="shared" si="388"/>
        <v>#REF!</v>
      </c>
      <c r="AC2428" s="174" t="e">
        <f t="shared" si="389"/>
        <v>#REF!</v>
      </c>
      <c r="AD2428" s="175" t="e">
        <f>+#REF!+365*Y2428</f>
        <v>#REF!</v>
      </c>
      <c r="AE2428" s="176" t="e">
        <f t="shared" si="384"/>
        <v>#REF!</v>
      </c>
      <c r="AF2428" s="170" t="e">
        <f>+VLOOKUP(CONCATENATE(TEXT(W2428,"yyyy"),"-",TEXT(W2428,"mm")),#REF!,2,0)</f>
        <v>#REF!</v>
      </c>
      <c r="AG2428" s="177" t="e">
        <f>+(AC2428*(1+'INFLAC PROYECTADA'!$B$8)^(AE2428))/((1+DEMANDADO!AF2428)^(AE2428))</f>
        <v>#REF!</v>
      </c>
      <c r="AH2428" s="169">
        <f>(0.2*VLOOKUP(D2428,'%.'!$A$1:$B$4,2,FALSE))+(0.35*VLOOKUP(E2428,'%.'!$A$1:$B$4,2,FALSE))+(0.1*VLOOKUP(F2428,'%.'!$A$1:$B$4,2,FALSE))+(0.35*VLOOKUP(G2428,'%.'!$A$1:$B$4,2,FALSE))</f>
        <v>0.20749999999999999</v>
      </c>
      <c r="AI2428" s="128" t="str">
        <f t="shared" si="385"/>
        <v>BAJA</v>
      </c>
      <c r="AJ2428" s="128" t="str">
        <f t="shared" si="386"/>
        <v>Cuentas de Orden</v>
      </c>
      <c r="AK2428" s="178" t="e">
        <f t="shared" si="387"/>
        <v>#REF!</v>
      </c>
    </row>
    <row r="2429" spans="1:37" ht="30" customHeight="1" x14ac:dyDescent="0.25">
      <c r="A2429" s="115">
        <v>2428</v>
      </c>
      <c r="B2429" s="68" t="s">
        <v>5098</v>
      </c>
      <c r="C2429" s="123" t="s">
        <v>5178</v>
      </c>
      <c r="D2429" s="68" t="s">
        <v>1</v>
      </c>
      <c r="E2429" s="68" t="s">
        <v>1</v>
      </c>
      <c r="F2429" s="68" t="s">
        <v>1</v>
      </c>
      <c r="G2429" s="68" t="s">
        <v>48</v>
      </c>
      <c r="H2429" s="169">
        <f t="shared" si="380"/>
        <v>0.20749999999999999</v>
      </c>
      <c r="I2429" s="170" t="str">
        <f t="shared" si="381"/>
        <v>BAJA</v>
      </c>
      <c r="J2429" s="292">
        <v>275958157</v>
      </c>
      <c r="K2429" s="221">
        <v>0</v>
      </c>
      <c r="L2429" s="68" t="s">
        <v>128</v>
      </c>
      <c r="M2429" s="188">
        <v>0</v>
      </c>
      <c r="N2429" s="68" t="s">
        <v>405</v>
      </c>
      <c r="O2429" s="199">
        <v>0</v>
      </c>
      <c r="P2429" s="68" t="s">
        <v>792</v>
      </c>
      <c r="Q2429" s="68" t="s">
        <v>5184</v>
      </c>
      <c r="R2429" s="68">
        <v>4011</v>
      </c>
      <c r="S2429" s="274">
        <v>43724</v>
      </c>
      <c r="T2429" s="68">
        <v>147321</v>
      </c>
      <c r="U2429" s="68" t="s">
        <v>21</v>
      </c>
      <c r="V2429" s="68" t="s">
        <v>5188</v>
      </c>
      <c r="W2429" s="171">
        <v>44074</v>
      </c>
      <c r="X2429" s="172" t="e">
        <f>+CONCATENATE(TEXT(#REF!,"yyyy"),"-",TEXT(#REF!,"mm"))</f>
        <v>#REF!</v>
      </c>
      <c r="Y2429" s="173" t="str">
        <f t="shared" si="382"/>
        <v>3</v>
      </c>
      <c r="Z2429" s="172" t="str">
        <f t="shared" si="383"/>
        <v>2020-07</v>
      </c>
      <c r="AA2429" s="170" t="e">
        <f>+VLOOKUP(Z2429,#REF!,2,FALSE)/VLOOKUP(X2429,#REF!,2,FALSE)</f>
        <v>#REF!</v>
      </c>
      <c r="AB2429" s="174" t="e">
        <f t="shared" si="388"/>
        <v>#REF!</v>
      </c>
      <c r="AC2429" s="174" t="e">
        <f t="shared" si="389"/>
        <v>#REF!</v>
      </c>
      <c r="AD2429" s="175" t="e">
        <f>+#REF!+365*Y2429</f>
        <v>#REF!</v>
      </c>
      <c r="AE2429" s="176" t="e">
        <f t="shared" si="384"/>
        <v>#REF!</v>
      </c>
      <c r="AF2429" s="170" t="e">
        <f>+VLOOKUP(CONCATENATE(TEXT(W2429,"yyyy"),"-",TEXT(W2429,"mm")),#REF!,2,0)</f>
        <v>#REF!</v>
      </c>
      <c r="AG2429" s="177" t="e">
        <f>+(AC2429*(1+'INFLAC PROYECTADA'!$B$8)^(AE2429))/((1+DEMANDADO!AF2429)^(AE2429))</f>
        <v>#REF!</v>
      </c>
      <c r="AH2429" s="169">
        <f>(0.2*VLOOKUP(D2429,'%.'!$A$1:$B$4,2,FALSE))+(0.35*VLOOKUP(E2429,'%.'!$A$1:$B$4,2,FALSE))+(0.1*VLOOKUP(F2429,'%.'!$A$1:$B$4,2,FALSE))+(0.35*VLOOKUP(G2429,'%.'!$A$1:$B$4,2,FALSE))</f>
        <v>0.20749999999999999</v>
      </c>
      <c r="AI2429" s="128" t="str">
        <f t="shared" si="385"/>
        <v>BAJA</v>
      </c>
      <c r="AJ2429" s="128" t="str">
        <f t="shared" si="386"/>
        <v>Cuentas de Orden</v>
      </c>
      <c r="AK2429" s="178" t="e">
        <f t="shared" si="387"/>
        <v>#REF!</v>
      </c>
    </row>
    <row r="2430" spans="1:37" ht="30" customHeight="1" x14ac:dyDescent="0.25">
      <c r="A2430" s="115">
        <v>2429</v>
      </c>
      <c r="B2430" s="68" t="s">
        <v>899</v>
      </c>
      <c r="C2430" s="123" t="s">
        <v>5179</v>
      </c>
      <c r="D2430" s="68" t="s">
        <v>0</v>
      </c>
      <c r="E2430" s="68" t="s">
        <v>48</v>
      </c>
      <c r="F2430" s="68" t="s">
        <v>48</v>
      </c>
      <c r="G2430" s="68" t="s">
        <v>48</v>
      </c>
      <c r="H2430" s="169">
        <f t="shared" si="380"/>
        <v>0.6</v>
      </c>
      <c r="I2430" s="170" t="str">
        <f t="shared" si="381"/>
        <v>ALTA</v>
      </c>
      <c r="J2430" s="292">
        <v>611062683</v>
      </c>
      <c r="K2430" s="221">
        <v>1</v>
      </c>
      <c r="L2430" s="68" t="s">
        <v>144</v>
      </c>
      <c r="M2430" s="188">
        <v>0</v>
      </c>
      <c r="N2430" s="68" t="s">
        <v>405</v>
      </c>
      <c r="O2430" s="199">
        <v>0</v>
      </c>
      <c r="P2430" s="68" t="s">
        <v>753</v>
      </c>
      <c r="Q2430" s="68" t="s">
        <v>5184</v>
      </c>
      <c r="R2430" s="68">
        <v>4011</v>
      </c>
      <c r="S2430" s="274">
        <v>43724</v>
      </c>
      <c r="T2430" s="68">
        <v>147321</v>
      </c>
      <c r="U2430" s="68" t="s">
        <v>170</v>
      </c>
      <c r="V2430" s="68" t="s">
        <v>5224</v>
      </c>
      <c r="W2430" s="171">
        <v>44074</v>
      </c>
      <c r="X2430" s="172" t="e">
        <f>+CONCATENATE(TEXT(#REF!,"yyyy"),"-",TEXT(#REF!,"mm"))</f>
        <v>#REF!</v>
      </c>
      <c r="Y2430" s="173" t="str">
        <f t="shared" si="382"/>
        <v>7</v>
      </c>
      <c r="Z2430" s="172" t="str">
        <f t="shared" si="383"/>
        <v>2020-07</v>
      </c>
      <c r="AA2430" s="170" t="e">
        <f>+VLOOKUP(Z2430,#REF!,2,FALSE)/VLOOKUP(X2430,#REF!,2,FALSE)</f>
        <v>#REF!</v>
      </c>
      <c r="AB2430" s="174" t="e">
        <f t="shared" si="388"/>
        <v>#REF!</v>
      </c>
      <c r="AC2430" s="174" t="e">
        <f t="shared" si="389"/>
        <v>#REF!</v>
      </c>
      <c r="AD2430" s="175" t="e">
        <f>+#REF!+365*Y2430</f>
        <v>#REF!</v>
      </c>
      <c r="AE2430" s="176" t="e">
        <f t="shared" si="384"/>
        <v>#REF!</v>
      </c>
      <c r="AF2430" s="170" t="e">
        <f>+VLOOKUP(CONCATENATE(TEXT(W2430,"yyyy"),"-",TEXT(W2430,"mm")),#REF!,2,0)</f>
        <v>#REF!</v>
      </c>
      <c r="AG2430" s="177" t="e">
        <f>+(AC2430*(1+'INFLAC PROYECTADA'!$B$8)^(AE2430))/((1+DEMANDADO!AF2430)^(AE2430))</f>
        <v>#REF!</v>
      </c>
      <c r="AH2430" s="169">
        <f>(0.2*VLOOKUP(D2430,'%.'!$A$1:$B$4,2,FALSE))+(0.35*VLOOKUP(E2430,'%.'!$A$1:$B$4,2,FALSE))+(0.1*VLOOKUP(F2430,'%.'!$A$1:$B$4,2,FALSE))+(0.35*VLOOKUP(G2430,'%.'!$A$1:$B$4,2,FALSE))</f>
        <v>0.6</v>
      </c>
      <c r="AI2430" s="128" t="str">
        <f t="shared" si="385"/>
        <v>ALTA</v>
      </c>
      <c r="AJ2430" s="128" t="str">
        <f t="shared" si="386"/>
        <v>Provisión contable</v>
      </c>
      <c r="AK2430" s="178" t="e">
        <f t="shared" si="387"/>
        <v>#REF!</v>
      </c>
    </row>
    <row r="2431" spans="1:37" ht="30" customHeight="1" x14ac:dyDescent="0.25">
      <c r="A2431" s="115">
        <v>2430</v>
      </c>
      <c r="B2431" s="68" t="s">
        <v>688</v>
      </c>
      <c r="C2431" s="123" t="s">
        <v>5180</v>
      </c>
      <c r="D2431" s="68" t="s">
        <v>48</v>
      </c>
      <c r="E2431" s="68" t="s">
        <v>48</v>
      </c>
      <c r="F2431" s="68" t="s">
        <v>48</v>
      </c>
      <c r="G2431" s="68" t="s">
        <v>48</v>
      </c>
      <c r="H2431" s="169">
        <f t="shared" si="380"/>
        <v>0.5</v>
      </c>
      <c r="I2431" s="170" t="str">
        <f t="shared" si="381"/>
        <v>MEDIA</v>
      </c>
      <c r="J2431" s="292">
        <v>2741560000</v>
      </c>
      <c r="K2431" s="221">
        <v>1</v>
      </c>
      <c r="L2431" s="68" t="s">
        <v>129</v>
      </c>
      <c r="M2431" s="188">
        <v>0</v>
      </c>
      <c r="N2431" s="68" t="s">
        <v>405</v>
      </c>
      <c r="O2431" s="199">
        <v>0</v>
      </c>
      <c r="P2431" s="68" t="s">
        <v>5225</v>
      </c>
      <c r="Q2431" s="68" t="s">
        <v>5184</v>
      </c>
      <c r="R2431" s="68">
        <v>4011</v>
      </c>
      <c r="S2431" s="274">
        <v>43724</v>
      </c>
      <c r="T2431" s="68">
        <v>147321</v>
      </c>
      <c r="U2431" s="68" t="s">
        <v>173</v>
      </c>
      <c r="V2431" s="68" t="s">
        <v>5226</v>
      </c>
      <c r="W2431" s="171">
        <v>44074</v>
      </c>
      <c r="X2431" s="172" t="e">
        <f>+CONCATENATE(TEXT(#REF!,"yyyy"),"-",TEXT(#REF!,"mm"))</f>
        <v>#REF!</v>
      </c>
      <c r="Y2431" s="173" t="str">
        <f t="shared" si="382"/>
        <v>7</v>
      </c>
      <c r="Z2431" s="172" t="str">
        <f t="shared" si="383"/>
        <v>2020-07</v>
      </c>
      <c r="AA2431" s="170" t="e">
        <f>+VLOOKUP(Z2431,#REF!,2,FALSE)/VLOOKUP(X2431,#REF!,2,FALSE)</f>
        <v>#REF!</v>
      </c>
      <c r="AB2431" s="174" t="e">
        <f t="shared" si="388"/>
        <v>#REF!</v>
      </c>
      <c r="AC2431" s="174" t="e">
        <f t="shared" si="389"/>
        <v>#REF!</v>
      </c>
      <c r="AD2431" s="175" t="e">
        <f>+#REF!+365*Y2431</f>
        <v>#REF!</v>
      </c>
      <c r="AE2431" s="176" t="e">
        <f t="shared" si="384"/>
        <v>#REF!</v>
      </c>
      <c r="AF2431" s="170" t="e">
        <f>+VLOOKUP(CONCATENATE(TEXT(W2431,"yyyy"),"-",TEXT(W2431,"mm")),#REF!,2,0)</f>
        <v>#REF!</v>
      </c>
      <c r="AG2431" s="177" t="e">
        <f>+(AC2431*(1+'INFLAC PROYECTADA'!$B$8)^(AE2431))/((1+DEMANDADO!AF2431)^(AE2431))</f>
        <v>#REF!</v>
      </c>
      <c r="AH2431" s="169">
        <f>(0.2*VLOOKUP(D2431,'%.'!$A$1:$B$4,2,FALSE))+(0.35*VLOOKUP(E2431,'%.'!$A$1:$B$4,2,FALSE))+(0.1*VLOOKUP(F2431,'%.'!$A$1:$B$4,2,FALSE))+(0.35*VLOOKUP(G2431,'%.'!$A$1:$B$4,2,FALSE))</f>
        <v>0.5</v>
      </c>
      <c r="AI2431" s="128" t="str">
        <f t="shared" si="385"/>
        <v>MEDIA</v>
      </c>
      <c r="AJ2431" s="128" t="str">
        <f t="shared" si="386"/>
        <v>Cuentas de Orden</v>
      </c>
      <c r="AK2431" s="178" t="e">
        <f t="shared" si="387"/>
        <v>#REF!</v>
      </c>
    </row>
    <row r="2432" spans="1:37" ht="30" customHeight="1" x14ac:dyDescent="0.25">
      <c r="A2432" s="115">
        <v>2431</v>
      </c>
      <c r="B2432" s="68" t="s">
        <v>688</v>
      </c>
      <c r="C2432" s="123" t="s">
        <v>5181</v>
      </c>
      <c r="D2432" s="68" t="s">
        <v>48</v>
      </c>
      <c r="E2432" s="68" t="s">
        <v>48</v>
      </c>
      <c r="F2432" s="68" t="s">
        <v>1</v>
      </c>
      <c r="G2432" s="68" t="s">
        <v>1</v>
      </c>
      <c r="H2432" s="169">
        <f t="shared" si="380"/>
        <v>0.29750000000000004</v>
      </c>
      <c r="I2432" s="170" t="str">
        <f t="shared" si="381"/>
        <v>MEDIA</v>
      </c>
      <c r="J2432" s="292">
        <v>7236763830</v>
      </c>
      <c r="K2432" s="221">
        <v>1</v>
      </c>
      <c r="L2432" s="68" t="s">
        <v>128</v>
      </c>
      <c r="M2432" s="188">
        <v>0</v>
      </c>
      <c r="N2432" s="68" t="s">
        <v>405</v>
      </c>
      <c r="O2432" s="199">
        <v>0</v>
      </c>
      <c r="P2432" s="68" t="s">
        <v>22</v>
      </c>
      <c r="Q2432" s="68" t="s">
        <v>5184</v>
      </c>
      <c r="R2432" s="68">
        <v>4011</v>
      </c>
      <c r="S2432" s="274">
        <v>43724</v>
      </c>
      <c r="T2432" s="68">
        <v>147321</v>
      </c>
      <c r="U2432" s="68" t="s">
        <v>173</v>
      </c>
      <c r="V2432" s="68" t="s">
        <v>5227</v>
      </c>
      <c r="W2432" s="171">
        <v>44074</v>
      </c>
      <c r="X2432" s="172" t="e">
        <f>+CONCATENATE(TEXT(#REF!,"yyyy"),"-",TEXT(#REF!,"mm"))</f>
        <v>#REF!</v>
      </c>
      <c r="Y2432" s="173" t="str">
        <f t="shared" si="382"/>
        <v>10</v>
      </c>
      <c r="Z2432" s="172" t="str">
        <f t="shared" si="383"/>
        <v>2020-07</v>
      </c>
      <c r="AA2432" s="170" t="e">
        <f>+VLOOKUP(Z2432,#REF!,2,FALSE)/VLOOKUP(X2432,#REF!,2,FALSE)</f>
        <v>#REF!</v>
      </c>
      <c r="AB2432" s="174" t="e">
        <f t="shared" si="388"/>
        <v>#REF!</v>
      </c>
      <c r="AC2432" s="174" t="e">
        <f t="shared" si="389"/>
        <v>#REF!</v>
      </c>
      <c r="AD2432" s="175" t="e">
        <f>+#REF!+365*Y2432</f>
        <v>#REF!</v>
      </c>
      <c r="AE2432" s="176" t="e">
        <f t="shared" si="384"/>
        <v>#REF!</v>
      </c>
      <c r="AF2432" s="170" t="e">
        <f>+VLOOKUP(CONCATENATE(TEXT(W2432,"yyyy"),"-",TEXT(W2432,"mm")),#REF!,2,0)</f>
        <v>#REF!</v>
      </c>
      <c r="AG2432" s="177" t="e">
        <f>+(AC2432*(1+'INFLAC PROYECTADA'!$B$8)^(AE2432))/((1+DEMANDADO!AF2432)^(AE2432))</f>
        <v>#REF!</v>
      </c>
      <c r="AH2432" s="169">
        <f>(0.2*VLOOKUP(D2432,'%.'!$A$1:$B$4,2,FALSE))+(0.35*VLOOKUP(E2432,'%.'!$A$1:$B$4,2,FALSE))+(0.1*VLOOKUP(F2432,'%.'!$A$1:$B$4,2,FALSE))+(0.35*VLOOKUP(G2432,'%.'!$A$1:$B$4,2,FALSE))</f>
        <v>0.29750000000000004</v>
      </c>
      <c r="AI2432" s="128" t="str">
        <f t="shared" si="385"/>
        <v>MEDIA</v>
      </c>
      <c r="AJ2432" s="128" t="str">
        <f t="shared" si="386"/>
        <v>Cuentas de Orden</v>
      </c>
      <c r="AK2432" s="178" t="e">
        <f t="shared" si="387"/>
        <v>#REF!</v>
      </c>
    </row>
    <row r="2433" spans="1:37" ht="30" customHeight="1" x14ac:dyDescent="0.25">
      <c r="A2433" s="115">
        <v>2432</v>
      </c>
      <c r="B2433" s="68" t="s">
        <v>5182</v>
      </c>
      <c r="C2433" s="123" t="s">
        <v>5183</v>
      </c>
      <c r="D2433" s="68" t="s">
        <v>48</v>
      </c>
      <c r="E2433" s="68" t="s">
        <v>48</v>
      </c>
      <c r="F2433" s="68" t="s">
        <v>48</v>
      </c>
      <c r="G2433" s="68" t="s">
        <v>48</v>
      </c>
      <c r="H2433" s="169">
        <f t="shared" si="380"/>
        <v>0.5</v>
      </c>
      <c r="I2433" s="170" t="str">
        <f t="shared" si="381"/>
        <v>MEDIA</v>
      </c>
      <c r="J2433" s="292">
        <v>31200000</v>
      </c>
      <c r="K2433" s="221">
        <v>1</v>
      </c>
      <c r="L2433" s="68" t="s">
        <v>136</v>
      </c>
      <c r="M2433" s="188">
        <v>0</v>
      </c>
      <c r="N2433" s="68" t="s">
        <v>405</v>
      </c>
      <c r="O2433" s="199">
        <v>0</v>
      </c>
      <c r="P2433" s="68" t="s">
        <v>465</v>
      </c>
      <c r="Q2433" s="68" t="s">
        <v>5184</v>
      </c>
      <c r="R2433" s="68">
        <v>4011</v>
      </c>
      <c r="S2433" s="274">
        <v>43724</v>
      </c>
      <c r="T2433" s="68">
        <v>147321</v>
      </c>
      <c r="U2433" s="68" t="s">
        <v>76</v>
      </c>
      <c r="V2433" s="68" t="s">
        <v>5228</v>
      </c>
      <c r="W2433" s="171">
        <v>44074</v>
      </c>
      <c r="X2433" s="172" t="e">
        <f>+CONCATENATE(TEXT(#REF!,"yyyy"),"-",TEXT(#REF!,"mm"))</f>
        <v>#REF!</v>
      </c>
      <c r="Y2433" s="173" t="str">
        <f t="shared" si="382"/>
        <v>8</v>
      </c>
      <c r="Z2433" s="172" t="str">
        <f t="shared" si="383"/>
        <v>2020-07</v>
      </c>
      <c r="AA2433" s="170" t="e">
        <f>+VLOOKUP(Z2433,#REF!,2,FALSE)/VLOOKUP(X2433,#REF!,2,FALSE)</f>
        <v>#REF!</v>
      </c>
      <c r="AB2433" s="174" t="e">
        <f t="shared" si="388"/>
        <v>#REF!</v>
      </c>
      <c r="AC2433" s="174" t="e">
        <f t="shared" si="389"/>
        <v>#REF!</v>
      </c>
      <c r="AD2433" s="175" t="e">
        <f>+#REF!+365*Y2433</f>
        <v>#REF!</v>
      </c>
      <c r="AE2433" s="176" t="e">
        <f t="shared" si="384"/>
        <v>#REF!</v>
      </c>
      <c r="AF2433" s="170" t="e">
        <f>+VLOOKUP(CONCATENATE(TEXT(W2433,"yyyy"),"-",TEXT(W2433,"mm")),#REF!,2,0)</f>
        <v>#REF!</v>
      </c>
      <c r="AG2433" s="177" t="e">
        <f>+(AC2433*(1+'INFLAC PROYECTADA'!$B$8)^(AE2433))/((1+DEMANDADO!AF2433)^(AE2433))</f>
        <v>#REF!</v>
      </c>
      <c r="AH2433" s="169">
        <f>(0.2*VLOOKUP(D2433,'%.'!$A$1:$B$4,2,FALSE))+(0.35*VLOOKUP(E2433,'%.'!$A$1:$B$4,2,FALSE))+(0.1*VLOOKUP(F2433,'%.'!$A$1:$B$4,2,FALSE))+(0.35*VLOOKUP(G2433,'%.'!$A$1:$B$4,2,FALSE))</f>
        <v>0.5</v>
      </c>
      <c r="AI2433" s="128" t="str">
        <f t="shared" si="385"/>
        <v>MEDIA</v>
      </c>
      <c r="AJ2433" s="128" t="str">
        <f t="shared" si="386"/>
        <v>Cuentas de Orden</v>
      </c>
      <c r="AK2433" s="178" t="e">
        <f t="shared" si="387"/>
        <v>#REF!</v>
      </c>
    </row>
    <row r="2434" spans="1:37" ht="30" customHeight="1" x14ac:dyDescent="0.25">
      <c r="A2434" s="115">
        <v>2433</v>
      </c>
      <c r="B2434" s="68" t="s">
        <v>1543</v>
      </c>
      <c r="C2434" s="123" t="s">
        <v>5229</v>
      </c>
      <c r="D2434" s="68" t="s">
        <v>1</v>
      </c>
      <c r="E2434" s="68" t="s">
        <v>1</v>
      </c>
      <c r="F2434" s="68" t="s">
        <v>1</v>
      </c>
      <c r="G2434" s="121" t="s">
        <v>1</v>
      </c>
      <c r="H2434" s="169">
        <f t="shared" ref="H2434:H2497" si="390">+IFERROR(AH2434,"")</f>
        <v>0.05</v>
      </c>
      <c r="I2434" s="170" t="str">
        <f t="shared" ref="I2434:I2497" si="391">+IFERROR(AI2434,"")</f>
        <v>REMOTA</v>
      </c>
      <c r="J2434" s="293">
        <v>5343282</v>
      </c>
      <c r="K2434" s="221">
        <v>0</v>
      </c>
      <c r="L2434" s="83" t="s">
        <v>129</v>
      </c>
      <c r="M2434" s="188">
        <v>0</v>
      </c>
      <c r="N2434" s="83" t="s">
        <v>405</v>
      </c>
      <c r="O2434" s="189" t="s">
        <v>405</v>
      </c>
      <c r="P2434" s="83">
        <v>6</v>
      </c>
      <c r="Q2434" s="83" t="s">
        <v>221</v>
      </c>
      <c r="R2434" s="64">
        <v>6431</v>
      </c>
      <c r="S2434" s="64" t="s">
        <v>5364</v>
      </c>
      <c r="T2434" s="96">
        <v>147288</v>
      </c>
      <c r="U2434" s="83" t="s">
        <v>171</v>
      </c>
      <c r="V2434" s="83"/>
      <c r="W2434" s="171">
        <v>44074</v>
      </c>
      <c r="X2434" s="172" t="e">
        <f>+CONCATENATE(TEXT(#REF!,"yyyy"),"-",TEXT(#REF!,"mm"))</f>
        <v>#REF!</v>
      </c>
      <c r="Y2434" s="173" t="str">
        <f t="shared" si="382"/>
        <v>6</v>
      </c>
      <c r="Z2434" s="172" t="str">
        <f t="shared" si="383"/>
        <v>2020-07</v>
      </c>
      <c r="AA2434" s="170" t="e">
        <f>+VLOOKUP(Z2434,#REF!,2,FALSE)/VLOOKUP(X2434,#REF!,2,FALSE)</f>
        <v>#REF!</v>
      </c>
      <c r="AB2434" s="174" t="e">
        <f t="shared" si="388"/>
        <v>#REF!</v>
      </c>
      <c r="AC2434" s="174" t="e">
        <f t="shared" si="389"/>
        <v>#REF!</v>
      </c>
      <c r="AD2434" s="175" t="e">
        <f>+#REF!+365*Y2434</f>
        <v>#REF!</v>
      </c>
      <c r="AE2434" s="176" t="e">
        <f t="shared" si="384"/>
        <v>#REF!</v>
      </c>
      <c r="AF2434" s="170" t="e">
        <f>+VLOOKUP(CONCATENATE(TEXT(W2434,"yyyy"),"-",TEXT(W2434,"mm")),#REF!,2,0)</f>
        <v>#REF!</v>
      </c>
      <c r="AG2434" s="177" t="e">
        <f>+(AC2434*(1+'INFLAC PROYECTADA'!$B$8)^(AE2434))/((1+DEMANDADO!AF2434)^(AE2434))</f>
        <v>#REF!</v>
      </c>
      <c r="AH2434" s="169">
        <f>(0.2*VLOOKUP(D2434,'%.'!$A$1:$B$4,2,FALSE))+(0.35*VLOOKUP(E2434,'%.'!$A$1:$B$4,2,FALSE))+(0.1*VLOOKUP(F2434,'%.'!$A$1:$B$4,2,FALSE))+(0.35*VLOOKUP(G2434,'%.'!$A$1:$B$4,2,FALSE))</f>
        <v>0.05</v>
      </c>
      <c r="AI2434" s="128" t="str">
        <f t="shared" si="385"/>
        <v>REMOTA</v>
      </c>
      <c r="AJ2434" s="128" t="str">
        <f t="shared" si="386"/>
        <v>No se registra</v>
      </c>
      <c r="AK2434" s="178">
        <f t="shared" si="387"/>
        <v>0</v>
      </c>
    </row>
    <row r="2435" spans="1:37" ht="30" customHeight="1" x14ac:dyDescent="0.25">
      <c r="A2435" s="115">
        <v>2434</v>
      </c>
      <c r="B2435" s="68" t="s">
        <v>5230</v>
      </c>
      <c r="C2435" s="123" t="s">
        <v>5231</v>
      </c>
      <c r="D2435" s="68" t="s">
        <v>1</v>
      </c>
      <c r="E2435" s="68" t="s">
        <v>1</v>
      </c>
      <c r="F2435" s="68" t="s">
        <v>1</v>
      </c>
      <c r="G2435" s="121" t="s">
        <v>1</v>
      </c>
      <c r="H2435" s="169">
        <f t="shared" si="390"/>
        <v>0.05</v>
      </c>
      <c r="I2435" s="170" t="str">
        <f t="shared" si="391"/>
        <v>REMOTA</v>
      </c>
      <c r="J2435" s="293">
        <v>12327471</v>
      </c>
      <c r="K2435" s="221">
        <v>0</v>
      </c>
      <c r="L2435" s="83" t="s">
        <v>135</v>
      </c>
      <c r="M2435" s="188"/>
      <c r="N2435" s="83" t="s">
        <v>405</v>
      </c>
      <c r="O2435" s="189" t="s">
        <v>405</v>
      </c>
      <c r="P2435" s="83">
        <v>7</v>
      </c>
      <c r="Q2435" s="83" t="s">
        <v>221</v>
      </c>
      <c r="R2435" s="64">
        <v>6431</v>
      </c>
      <c r="S2435" s="64" t="s">
        <v>5364</v>
      </c>
      <c r="T2435" s="91">
        <v>147288</v>
      </c>
      <c r="U2435" s="83" t="s">
        <v>171</v>
      </c>
      <c r="V2435" s="83"/>
      <c r="W2435" s="171">
        <v>44074</v>
      </c>
      <c r="X2435" s="172" t="e">
        <f>+CONCATENATE(TEXT(#REF!,"yyyy"),"-",TEXT(#REF!,"mm"))</f>
        <v>#REF!</v>
      </c>
      <c r="Y2435" s="173" t="str">
        <f t="shared" ref="Y2435:Y2498" si="392">+TRIM(LEFT(P2435,2))</f>
        <v>7</v>
      </c>
      <c r="Z2435" s="172" t="str">
        <f t="shared" ref="Z2435:Z2498" si="393">CONCATENATE(YEAR(EDATE(W2435,-1)),"-",TEXT(MONTH(EDATE(W2435,-1)),"00"))</f>
        <v>2020-07</v>
      </c>
      <c r="AA2435" s="170" t="e">
        <f>+VLOOKUP(Z2435,#REF!,2,FALSE)/VLOOKUP(X2435,#REF!,2,FALSE)</f>
        <v>#REF!</v>
      </c>
      <c r="AB2435" s="174" t="e">
        <f t="shared" si="388"/>
        <v>#REF!</v>
      </c>
      <c r="AC2435" s="174" t="e">
        <f t="shared" si="389"/>
        <v>#REF!</v>
      </c>
      <c r="AD2435" s="175" t="e">
        <f>+#REF!+365*Y2435</f>
        <v>#REF!</v>
      </c>
      <c r="AE2435" s="176" t="e">
        <f t="shared" ref="AE2435:AE2498" si="394">+(AD2435-W2435)/365</f>
        <v>#REF!</v>
      </c>
      <c r="AF2435" s="170" t="e">
        <f>+VLOOKUP(CONCATENATE(TEXT(W2435,"yyyy"),"-",TEXT(W2435,"mm")),#REF!,2,0)</f>
        <v>#REF!</v>
      </c>
      <c r="AG2435" s="177" t="e">
        <f>+(AC2435*(1+'INFLAC PROYECTADA'!$B$8)^(AE2435))/((1+DEMANDADO!AF2435)^(AE2435))</f>
        <v>#REF!</v>
      </c>
      <c r="AH2435" s="169">
        <f>(0.2*VLOOKUP(D2435,'%.'!$A$1:$B$4,2,FALSE))+(0.35*VLOOKUP(E2435,'%.'!$A$1:$B$4,2,FALSE))+(0.1*VLOOKUP(F2435,'%.'!$A$1:$B$4,2,FALSE))+(0.35*VLOOKUP(G2435,'%.'!$A$1:$B$4,2,FALSE))</f>
        <v>0.05</v>
      </c>
      <c r="AI2435" s="128" t="str">
        <f t="shared" ref="AI2435:AI2498" si="395">+IF(AH2435&gt;0.5,"ALTA",IF(AH2435&gt;0.25,"MEDIA",IF(AH2435&gt;=0.1,"BAJA",IF(AH2435&lt;0.1,"REMOTA"))))</f>
        <v>REMOTA</v>
      </c>
      <c r="AJ2435" s="128" t="str">
        <f t="shared" ref="AJ2435:AJ2498" si="396">+IF(M2435&gt;0,"Provisión contable",IF(AH2435&gt;50%,"Provisión contable",IF(AH2435&lt;10%,"No se registra","Cuentas de Orden")))</f>
        <v>No se registra</v>
      </c>
      <c r="AK2435" s="178">
        <f t="shared" ref="AK2435:AK2498" si="397">+IF(M2435&gt;0,M2435,IF(AJ2435="Provisión Contable",AG2435,0)+IF(AJ2435="Cuentas de Orden",AG2435,0))</f>
        <v>0</v>
      </c>
    </row>
    <row r="2436" spans="1:37" ht="30" customHeight="1" x14ac:dyDescent="0.25">
      <c r="A2436" s="115">
        <v>2435</v>
      </c>
      <c r="B2436" s="100" t="s">
        <v>1543</v>
      </c>
      <c r="C2436" s="123" t="s">
        <v>5232</v>
      </c>
      <c r="D2436" s="68" t="s">
        <v>1</v>
      </c>
      <c r="E2436" s="68" t="s">
        <v>1</v>
      </c>
      <c r="F2436" s="68" t="s">
        <v>1</v>
      </c>
      <c r="G2436" s="121" t="s">
        <v>1</v>
      </c>
      <c r="H2436" s="169">
        <f t="shared" si="390"/>
        <v>0.05</v>
      </c>
      <c r="I2436" s="170" t="str">
        <f t="shared" si="391"/>
        <v>REMOTA</v>
      </c>
      <c r="J2436" s="293">
        <v>7265124</v>
      </c>
      <c r="K2436" s="221">
        <v>0</v>
      </c>
      <c r="L2436" s="83" t="s">
        <v>138</v>
      </c>
      <c r="M2436" s="188"/>
      <c r="N2436" s="83" t="s">
        <v>405</v>
      </c>
      <c r="O2436" s="189" t="s">
        <v>405</v>
      </c>
      <c r="P2436" s="83">
        <v>6</v>
      </c>
      <c r="Q2436" s="83" t="s">
        <v>221</v>
      </c>
      <c r="R2436" s="64">
        <v>6431</v>
      </c>
      <c r="S2436" s="64" t="s">
        <v>5364</v>
      </c>
      <c r="T2436" s="91">
        <v>147288</v>
      </c>
      <c r="U2436" s="83" t="s">
        <v>171</v>
      </c>
      <c r="V2436" s="83" t="s">
        <v>5365</v>
      </c>
      <c r="W2436" s="171">
        <v>44074</v>
      </c>
      <c r="X2436" s="172" t="e">
        <f>+CONCATENATE(TEXT(#REF!,"yyyy"),"-",TEXT(#REF!,"mm"))</f>
        <v>#REF!</v>
      </c>
      <c r="Y2436" s="173" t="str">
        <f t="shared" si="392"/>
        <v>6</v>
      </c>
      <c r="Z2436" s="172" t="str">
        <f t="shared" si="393"/>
        <v>2020-07</v>
      </c>
      <c r="AA2436" s="170" t="e">
        <f>+VLOOKUP(Z2436,#REF!,2,FALSE)/VLOOKUP(X2436,#REF!,2,FALSE)</f>
        <v>#REF!</v>
      </c>
      <c r="AB2436" s="174" t="e">
        <f t="shared" si="388"/>
        <v>#REF!</v>
      </c>
      <c r="AC2436" s="174" t="e">
        <f t="shared" si="389"/>
        <v>#REF!</v>
      </c>
      <c r="AD2436" s="175" t="e">
        <f>+#REF!+365*Y2436</f>
        <v>#REF!</v>
      </c>
      <c r="AE2436" s="176" t="e">
        <f t="shared" si="394"/>
        <v>#REF!</v>
      </c>
      <c r="AF2436" s="170" t="e">
        <f>+VLOOKUP(CONCATENATE(TEXT(W2436,"yyyy"),"-",TEXT(W2436,"mm")),#REF!,2,0)</f>
        <v>#REF!</v>
      </c>
      <c r="AG2436" s="177" t="e">
        <f>+(AC2436*(1+'INFLAC PROYECTADA'!$B$8)^(AE2436))/((1+DEMANDADO!AF2436)^(AE2436))</f>
        <v>#REF!</v>
      </c>
      <c r="AH2436" s="169">
        <f>(0.2*VLOOKUP(D2436,'%.'!$A$1:$B$4,2,FALSE))+(0.35*VLOOKUP(E2436,'%.'!$A$1:$B$4,2,FALSE))+(0.1*VLOOKUP(F2436,'%.'!$A$1:$B$4,2,FALSE))+(0.35*VLOOKUP(G2436,'%.'!$A$1:$B$4,2,FALSE))</f>
        <v>0.05</v>
      </c>
      <c r="AI2436" s="128" t="str">
        <f t="shared" si="395"/>
        <v>REMOTA</v>
      </c>
      <c r="AJ2436" s="128" t="str">
        <f t="shared" si="396"/>
        <v>No se registra</v>
      </c>
      <c r="AK2436" s="178">
        <f t="shared" si="397"/>
        <v>0</v>
      </c>
    </row>
    <row r="2437" spans="1:37" ht="30" customHeight="1" x14ac:dyDescent="0.25">
      <c r="A2437" s="115">
        <v>2436</v>
      </c>
      <c r="B2437" s="83" t="s">
        <v>1574</v>
      </c>
      <c r="C2437" s="126" t="s">
        <v>5233</v>
      </c>
      <c r="D2437" s="83" t="s">
        <v>1</v>
      </c>
      <c r="E2437" s="83" t="s">
        <v>1</v>
      </c>
      <c r="F2437" s="83" t="s">
        <v>1</v>
      </c>
      <c r="G2437" s="124" t="s">
        <v>1</v>
      </c>
      <c r="H2437" s="169">
        <f t="shared" si="390"/>
        <v>0.05</v>
      </c>
      <c r="I2437" s="170" t="str">
        <f t="shared" si="391"/>
        <v>REMOTA</v>
      </c>
      <c r="J2437" s="293">
        <v>19403904</v>
      </c>
      <c r="K2437" s="221">
        <v>0</v>
      </c>
      <c r="L2437" s="83" t="s">
        <v>133</v>
      </c>
      <c r="M2437" s="188"/>
      <c r="N2437" s="83" t="s">
        <v>405</v>
      </c>
      <c r="O2437" s="189" t="s">
        <v>405</v>
      </c>
      <c r="P2437" s="83">
        <v>6</v>
      </c>
      <c r="Q2437" s="83" t="s">
        <v>221</v>
      </c>
      <c r="R2437" s="64">
        <v>6431</v>
      </c>
      <c r="S2437" s="64" t="s">
        <v>5364</v>
      </c>
      <c r="T2437" s="91">
        <v>147288</v>
      </c>
      <c r="U2437" s="83" t="s">
        <v>76</v>
      </c>
      <c r="V2437" s="83" t="s">
        <v>5366</v>
      </c>
      <c r="W2437" s="171">
        <v>44074</v>
      </c>
      <c r="X2437" s="172" t="e">
        <f>+CONCATENATE(TEXT(#REF!,"yyyy"),"-",TEXT(#REF!,"mm"))</f>
        <v>#REF!</v>
      </c>
      <c r="Y2437" s="173" t="str">
        <f t="shared" si="392"/>
        <v>6</v>
      </c>
      <c r="Z2437" s="172" t="str">
        <f t="shared" si="393"/>
        <v>2020-07</v>
      </c>
      <c r="AA2437" s="170" t="e">
        <f>+VLOOKUP(Z2437,#REF!,2,FALSE)/VLOOKUP(X2437,#REF!,2,FALSE)</f>
        <v>#REF!</v>
      </c>
      <c r="AB2437" s="174" t="e">
        <f t="shared" si="388"/>
        <v>#REF!</v>
      </c>
      <c r="AC2437" s="174" t="e">
        <f t="shared" si="389"/>
        <v>#REF!</v>
      </c>
      <c r="AD2437" s="175" t="e">
        <f>+#REF!+365*Y2437</f>
        <v>#REF!</v>
      </c>
      <c r="AE2437" s="176" t="e">
        <f t="shared" si="394"/>
        <v>#REF!</v>
      </c>
      <c r="AF2437" s="170" t="e">
        <f>+VLOOKUP(CONCATENATE(TEXT(W2437,"yyyy"),"-",TEXT(W2437,"mm")),#REF!,2,0)</f>
        <v>#REF!</v>
      </c>
      <c r="AG2437" s="177" t="e">
        <f>+(AC2437*(1+'INFLAC PROYECTADA'!$B$8)^(AE2437))/((1+DEMANDADO!AF2437)^(AE2437))</f>
        <v>#REF!</v>
      </c>
      <c r="AH2437" s="169">
        <f>(0.2*VLOOKUP(D2437,'%.'!$A$1:$B$4,2,FALSE))+(0.35*VLOOKUP(E2437,'%.'!$A$1:$B$4,2,FALSE))+(0.1*VLOOKUP(F2437,'%.'!$A$1:$B$4,2,FALSE))+(0.35*VLOOKUP(G2437,'%.'!$A$1:$B$4,2,FALSE))</f>
        <v>0.05</v>
      </c>
      <c r="AI2437" s="128" t="str">
        <f t="shared" si="395"/>
        <v>REMOTA</v>
      </c>
      <c r="AJ2437" s="128" t="str">
        <f t="shared" si="396"/>
        <v>No se registra</v>
      </c>
      <c r="AK2437" s="178">
        <f t="shared" si="397"/>
        <v>0</v>
      </c>
    </row>
    <row r="2438" spans="1:37" ht="30" customHeight="1" x14ac:dyDescent="0.25">
      <c r="A2438" s="115">
        <v>2437</v>
      </c>
      <c r="B2438" s="68" t="s">
        <v>5234</v>
      </c>
      <c r="C2438" s="123" t="s">
        <v>5235</v>
      </c>
      <c r="D2438" s="68" t="s">
        <v>1</v>
      </c>
      <c r="E2438" s="68" t="s">
        <v>1</v>
      </c>
      <c r="F2438" s="68" t="s">
        <v>1</v>
      </c>
      <c r="G2438" s="121" t="s">
        <v>1</v>
      </c>
      <c r="H2438" s="169">
        <f t="shared" si="390"/>
        <v>0.05</v>
      </c>
      <c r="I2438" s="170" t="str">
        <f t="shared" si="391"/>
        <v>REMOTA</v>
      </c>
      <c r="J2438" s="293">
        <v>1617580</v>
      </c>
      <c r="K2438" s="221">
        <v>0</v>
      </c>
      <c r="L2438" s="83" t="s">
        <v>130</v>
      </c>
      <c r="M2438" s="188"/>
      <c r="N2438" s="83" t="s">
        <v>405</v>
      </c>
      <c r="O2438" s="189" t="s">
        <v>405</v>
      </c>
      <c r="P2438" s="83">
        <v>7</v>
      </c>
      <c r="Q2438" s="83" t="s">
        <v>221</v>
      </c>
      <c r="R2438" s="64">
        <v>6431</v>
      </c>
      <c r="S2438" s="64" t="s">
        <v>5364</v>
      </c>
      <c r="T2438" s="91">
        <v>147288</v>
      </c>
      <c r="U2438" s="83" t="s">
        <v>76</v>
      </c>
      <c r="V2438" s="83"/>
      <c r="W2438" s="171">
        <v>44074</v>
      </c>
      <c r="X2438" s="172" t="e">
        <f>+CONCATENATE(TEXT(#REF!,"yyyy"),"-",TEXT(#REF!,"mm"))</f>
        <v>#REF!</v>
      </c>
      <c r="Y2438" s="173" t="str">
        <f t="shared" si="392"/>
        <v>7</v>
      </c>
      <c r="Z2438" s="172" t="str">
        <f t="shared" si="393"/>
        <v>2020-07</v>
      </c>
      <c r="AA2438" s="170" t="e">
        <f>+VLOOKUP(Z2438,#REF!,2,FALSE)/VLOOKUP(X2438,#REF!,2,FALSE)</f>
        <v>#REF!</v>
      </c>
      <c r="AB2438" s="174" t="e">
        <f t="shared" si="388"/>
        <v>#REF!</v>
      </c>
      <c r="AC2438" s="174" t="e">
        <f t="shared" si="389"/>
        <v>#REF!</v>
      </c>
      <c r="AD2438" s="175" t="e">
        <f>+#REF!+365*Y2438</f>
        <v>#REF!</v>
      </c>
      <c r="AE2438" s="176" t="e">
        <f t="shared" si="394"/>
        <v>#REF!</v>
      </c>
      <c r="AF2438" s="170" t="e">
        <f>+VLOOKUP(CONCATENATE(TEXT(W2438,"yyyy"),"-",TEXT(W2438,"mm")),#REF!,2,0)</f>
        <v>#REF!</v>
      </c>
      <c r="AG2438" s="177" t="e">
        <f>+(AC2438*(1+'INFLAC PROYECTADA'!$B$8)^(AE2438))/((1+DEMANDADO!AF2438)^(AE2438))</f>
        <v>#REF!</v>
      </c>
      <c r="AH2438" s="169">
        <f>(0.2*VLOOKUP(D2438,'%.'!$A$1:$B$4,2,FALSE))+(0.35*VLOOKUP(E2438,'%.'!$A$1:$B$4,2,FALSE))+(0.1*VLOOKUP(F2438,'%.'!$A$1:$B$4,2,FALSE))+(0.35*VLOOKUP(G2438,'%.'!$A$1:$B$4,2,FALSE))</f>
        <v>0.05</v>
      </c>
      <c r="AI2438" s="128" t="str">
        <f t="shared" si="395"/>
        <v>REMOTA</v>
      </c>
      <c r="AJ2438" s="128" t="str">
        <f t="shared" si="396"/>
        <v>No se registra</v>
      </c>
      <c r="AK2438" s="178">
        <f t="shared" si="397"/>
        <v>0</v>
      </c>
    </row>
    <row r="2439" spans="1:37" ht="30" customHeight="1" x14ac:dyDescent="0.25">
      <c r="A2439" s="115">
        <v>2438</v>
      </c>
      <c r="B2439" s="68" t="s">
        <v>5236</v>
      </c>
      <c r="C2439" s="123" t="s">
        <v>5237</v>
      </c>
      <c r="D2439" s="68" t="s">
        <v>1</v>
      </c>
      <c r="E2439" s="68" t="s">
        <v>1</v>
      </c>
      <c r="F2439" s="68" t="s">
        <v>1</v>
      </c>
      <c r="G2439" s="121" t="s">
        <v>1</v>
      </c>
      <c r="H2439" s="169">
        <f t="shared" si="390"/>
        <v>0.05</v>
      </c>
      <c r="I2439" s="170" t="str">
        <f t="shared" si="391"/>
        <v>REMOTA</v>
      </c>
      <c r="J2439" s="293">
        <v>11000000</v>
      </c>
      <c r="K2439" s="221">
        <v>0</v>
      </c>
      <c r="L2439" s="83" t="s">
        <v>139</v>
      </c>
      <c r="M2439" s="188"/>
      <c r="N2439" s="83" t="s">
        <v>405</v>
      </c>
      <c r="O2439" s="189" t="s">
        <v>405</v>
      </c>
      <c r="P2439" s="83">
        <v>7</v>
      </c>
      <c r="Q2439" s="83" t="s">
        <v>221</v>
      </c>
      <c r="R2439" s="64">
        <v>6431</v>
      </c>
      <c r="S2439" s="64" t="s">
        <v>5364</v>
      </c>
      <c r="T2439" s="91">
        <v>147288</v>
      </c>
      <c r="U2439" s="83" t="s">
        <v>76</v>
      </c>
      <c r="V2439" s="83" t="s">
        <v>5367</v>
      </c>
      <c r="W2439" s="171">
        <v>44074</v>
      </c>
      <c r="X2439" s="172" t="e">
        <f>+CONCATENATE(TEXT(#REF!,"yyyy"),"-",TEXT(#REF!,"mm"))</f>
        <v>#REF!</v>
      </c>
      <c r="Y2439" s="173" t="str">
        <f t="shared" si="392"/>
        <v>7</v>
      </c>
      <c r="Z2439" s="172" t="str">
        <f t="shared" si="393"/>
        <v>2020-07</v>
      </c>
      <c r="AA2439" s="170" t="e">
        <f>+VLOOKUP(Z2439,#REF!,2,FALSE)/VLOOKUP(X2439,#REF!,2,FALSE)</f>
        <v>#REF!</v>
      </c>
      <c r="AB2439" s="174" t="e">
        <f t="shared" si="388"/>
        <v>#REF!</v>
      </c>
      <c r="AC2439" s="174" t="e">
        <f t="shared" si="389"/>
        <v>#REF!</v>
      </c>
      <c r="AD2439" s="175" t="e">
        <f>+#REF!+365*Y2439</f>
        <v>#REF!</v>
      </c>
      <c r="AE2439" s="176" t="e">
        <f t="shared" si="394"/>
        <v>#REF!</v>
      </c>
      <c r="AF2439" s="170" t="e">
        <f>+VLOOKUP(CONCATENATE(TEXT(W2439,"yyyy"),"-",TEXT(W2439,"mm")),#REF!,2,0)</f>
        <v>#REF!</v>
      </c>
      <c r="AG2439" s="177" t="e">
        <f>+(AC2439*(1+'INFLAC PROYECTADA'!$B$8)^(AE2439))/((1+DEMANDADO!AF2439)^(AE2439))</f>
        <v>#REF!</v>
      </c>
      <c r="AH2439" s="169">
        <f>(0.2*VLOOKUP(D2439,'%.'!$A$1:$B$4,2,FALSE))+(0.35*VLOOKUP(E2439,'%.'!$A$1:$B$4,2,FALSE))+(0.1*VLOOKUP(F2439,'%.'!$A$1:$B$4,2,FALSE))+(0.35*VLOOKUP(G2439,'%.'!$A$1:$B$4,2,FALSE))</f>
        <v>0.05</v>
      </c>
      <c r="AI2439" s="128" t="str">
        <f t="shared" si="395"/>
        <v>REMOTA</v>
      </c>
      <c r="AJ2439" s="128" t="str">
        <f t="shared" si="396"/>
        <v>No se registra</v>
      </c>
      <c r="AK2439" s="178">
        <f t="shared" si="397"/>
        <v>0</v>
      </c>
    </row>
    <row r="2440" spans="1:37" ht="30" customHeight="1" x14ac:dyDescent="0.25">
      <c r="A2440" s="115">
        <v>2439</v>
      </c>
      <c r="B2440" s="68" t="s">
        <v>5238</v>
      </c>
      <c r="C2440" s="123" t="s">
        <v>5239</v>
      </c>
      <c r="D2440" s="68" t="s">
        <v>48</v>
      </c>
      <c r="E2440" s="68" t="s">
        <v>48</v>
      </c>
      <c r="F2440" s="68" t="s">
        <v>48</v>
      </c>
      <c r="G2440" s="121" t="s">
        <v>1</v>
      </c>
      <c r="H2440" s="169">
        <f t="shared" si="390"/>
        <v>0.34250000000000003</v>
      </c>
      <c r="I2440" s="170" t="str">
        <f t="shared" si="391"/>
        <v>MEDIA</v>
      </c>
      <c r="J2440" s="293">
        <v>1679670000</v>
      </c>
      <c r="K2440" s="221">
        <v>0.2</v>
      </c>
      <c r="L2440" s="83" t="s">
        <v>129</v>
      </c>
      <c r="M2440" s="188"/>
      <c r="N2440" s="83" t="s">
        <v>405</v>
      </c>
      <c r="O2440" s="189" t="s">
        <v>405</v>
      </c>
      <c r="P2440" s="83">
        <v>6</v>
      </c>
      <c r="Q2440" s="83" t="s">
        <v>221</v>
      </c>
      <c r="R2440" s="64">
        <v>6431</v>
      </c>
      <c r="S2440" s="64" t="s">
        <v>5364</v>
      </c>
      <c r="T2440" s="91">
        <v>147288</v>
      </c>
      <c r="U2440" s="83" t="s">
        <v>170</v>
      </c>
      <c r="V2440" s="83"/>
      <c r="W2440" s="171">
        <v>44074</v>
      </c>
      <c r="X2440" s="172" t="e">
        <f>+CONCATENATE(TEXT(#REF!,"yyyy"),"-",TEXT(#REF!,"mm"))</f>
        <v>#REF!</v>
      </c>
      <c r="Y2440" s="173" t="str">
        <f t="shared" si="392"/>
        <v>6</v>
      </c>
      <c r="Z2440" s="172" t="str">
        <f t="shared" si="393"/>
        <v>2020-07</v>
      </c>
      <c r="AA2440" s="170" t="e">
        <f>+VLOOKUP(Z2440,#REF!,2,FALSE)/VLOOKUP(X2440,#REF!,2,FALSE)</f>
        <v>#REF!</v>
      </c>
      <c r="AB2440" s="174" t="e">
        <f t="shared" si="388"/>
        <v>#REF!</v>
      </c>
      <c r="AC2440" s="174" t="e">
        <f t="shared" si="389"/>
        <v>#REF!</v>
      </c>
      <c r="AD2440" s="175" t="e">
        <f>+#REF!+365*Y2440</f>
        <v>#REF!</v>
      </c>
      <c r="AE2440" s="176" t="e">
        <f t="shared" si="394"/>
        <v>#REF!</v>
      </c>
      <c r="AF2440" s="170" t="e">
        <f>+VLOOKUP(CONCATENATE(TEXT(W2440,"yyyy"),"-",TEXT(W2440,"mm")),#REF!,2,0)</f>
        <v>#REF!</v>
      </c>
      <c r="AG2440" s="177" t="e">
        <f>+(AC2440*(1+'INFLAC PROYECTADA'!$B$8)^(AE2440))/((1+DEMANDADO!AF2440)^(AE2440))</f>
        <v>#REF!</v>
      </c>
      <c r="AH2440" s="169">
        <f>(0.2*VLOOKUP(D2440,'%.'!$A$1:$B$4,2,FALSE))+(0.35*VLOOKUP(E2440,'%.'!$A$1:$B$4,2,FALSE))+(0.1*VLOOKUP(F2440,'%.'!$A$1:$B$4,2,FALSE))+(0.35*VLOOKUP(G2440,'%.'!$A$1:$B$4,2,FALSE))</f>
        <v>0.34250000000000003</v>
      </c>
      <c r="AI2440" s="128" t="str">
        <f t="shared" si="395"/>
        <v>MEDIA</v>
      </c>
      <c r="AJ2440" s="128" t="str">
        <f t="shared" si="396"/>
        <v>Cuentas de Orden</v>
      </c>
      <c r="AK2440" s="178" t="e">
        <f t="shared" si="397"/>
        <v>#REF!</v>
      </c>
    </row>
    <row r="2441" spans="1:37" ht="30" customHeight="1" x14ac:dyDescent="0.25">
      <c r="A2441" s="115">
        <v>2440</v>
      </c>
      <c r="B2441" s="83" t="s">
        <v>5240</v>
      </c>
      <c r="C2441" s="126" t="s">
        <v>5241</v>
      </c>
      <c r="D2441" s="83" t="s">
        <v>1</v>
      </c>
      <c r="E2441" s="83" t="s">
        <v>1</v>
      </c>
      <c r="F2441" s="83" t="s">
        <v>1</v>
      </c>
      <c r="G2441" s="124" t="s">
        <v>1</v>
      </c>
      <c r="H2441" s="169">
        <f t="shared" si="390"/>
        <v>0.05</v>
      </c>
      <c r="I2441" s="170" t="str">
        <f t="shared" si="391"/>
        <v>REMOTA</v>
      </c>
      <c r="J2441" s="293">
        <v>7039406</v>
      </c>
      <c r="K2441" s="221">
        <v>0</v>
      </c>
      <c r="L2441" s="83" t="s">
        <v>136</v>
      </c>
      <c r="M2441" s="188"/>
      <c r="N2441" s="83" t="s">
        <v>405</v>
      </c>
      <c r="O2441" s="189" t="s">
        <v>405</v>
      </c>
      <c r="P2441" s="83">
        <v>6</v>
      </c>
      <c r="Q2441" s="83" t="s">
        <v>221</v>
      </c>
      <c r="R2441" s="64">
        <v>6431</v>
      </c>
      <c r="S2441" s="64" t="s">
        <v>5364</v>
      </c>
      <c r="T2441" s="91">
        <v>147288</v>
      </c>
      <c r="U2441" s="83" t="s">
        <v>171</v>
      </c>
      <c r="V2441" s="83"/>
      <c r="W2441" s="171">
        <v>44074</v>
      </c>
      <c r="X2441" s="172" t="e">
        <f>+CONCATENATE(TEXT(#REF!,"yyyy"),"-",TEXT(#REF!,"mm"))</f>
        <v>#REF!</v>
      </c>
      <c r="Y2441" s="173" t="str">
        <f t="shared" si="392"/>
        <v>6</v>
      </c>
      <c r="Z2441" s="172" t="str">
        <f t="shared" si="393"/>
        <v>2020-07</v>
      </c>
      <c r="AA2441" s="170" t="e">
        <f>+VLOOKUP(Z2441,#REF!,2,FALSE)/VLOOKUP(X2441,#REF!,2,FALSE)</f>
        <v>#REF!</v>
      </c>
      <c r="AB2441" s="174" t="e">
        <f t="shared" si="388"/>
        <v>#REF!</v>
      </c>
      <c r="AC2441" s="174" t="e">
        <f t="shared" si="389"/>
        <v>#REF!</v>
      </c>
      <c r="AD2441" s="175" t="e">
        <f>+#REF!+365*Y2441</f>
        <v>#REF!</v>
      </c>
      <c r="AE2441" s="176" t="e">
        <f t="shared" si="394"/>
        <v>#REF!</v>
      </c>
      <c r="AF2441" s="170" t="e">
        <f>+VLOOKUP(CONCATENATE(TEXT(W2441,"yyyy"),"-",TEXT(W2441,"mm")),#REF!,2,0)</f>
        <v>#REF!</v>
      </c>
      <c r="AG2441" s="177" t="e">
        <f>+(AC2441*(1+'INFLAC PROYECTADA'!$B$8)^(AE2441))/((1+DEMANDADO!AF2441)^(AE2441))</f>
        <v>#REF!</v>
      </c>
      <c r="AH2441" s="169">
        <f>(0.2*VLOOKUP(D2441,'%.'!$A$1:$B$4,2,FALSE))+(0.35*VLOOKUP(E2441,'%.'!$A$1:$B$4,2,FALSE))+(0.1*VLOOKUP(F2441,'%.'!$A$1:$B$4,2,FALSE))+(0.35*VLOOKUP(G2441,'%.'!$A$1:$B$4,2,FALSE))</f>
        <v>0.05</v>
      </c>
      <c r="AI2441" s="128" t="str">
        <f t="shared" si="395"/>
        <v>REMOTA</v>
      </c>
      <c r="AJ2441" s="128" t="str">
        <f t="shared" si="396"/>
        <v>No se registra</v>
      </c>
      <c r="AK2441" s="178">
        <f t="shared" si="397"/>
        <v>0</v>
      </c>
    </row>
    <row r="2442" spans="1:37" ht="30" customHeight="1" x14ac:dyDescent="0.25">
      <c r="A2442" s="115">
        <v>2441</v>
      </c>
      <c r="B2442" s="68" t="s">
        <v>5234</v>
      </c>
      <c r="C2442" s="123" t="s">
        <v>5242</v>
      </c>
      <c r="D2442" s="68" t="s">
        <v>48</v>
      </c>
      <c r="E2442" s="68" t="s">
        <v>48</v>
      </c>
      <c r="F2442" s="68" t="s">
        <v>48</v>
      </c>
      <c r="G2442" s="121" t="s">
        <v>48</v>
      </c>
      <c r="H2442" s="169">
        <f t="shared" si="390"/>
        <v>0.5</v>
      </c>
      <c r="I2442" s="170" t="str">
        <f t="shared" si="391"/>
        <v>MEDIA</v>
      </c>
      <c r="J2442" s="293">
        <v>177052080</v>
      </c>
      <c r="K2442" s="221">
        <v>0.2</v>
      </c>
      <c r="L2442" s="83" t="s">
        <v>149</v>
      </c>
      <c r="M2442" s="188"/>
      <c r="N2442" s="83" t="s">
        <v>405</v>
      </c>
      <c r="O2442" s="189" t="s">
        <v>405</v>
      </c>
      <c r="P2442" s="83">
        <v>6</v>
      </c>
      <c r="Q2442" s="83" t="s">
        <v>221</v>
      </c>
      <c r="R2442" s="64">
        <v>6431</v>
      </c>
      <c r="S2442" s="64" t="s">
        <v>5364</v>
      </c>
      <c r="T2442" s="91">
        <v>147288</v>
      </c>
      <c r="U2442" s="83" t="s">
        <v>171</v>
      </c>
      <c r="V2442" s="83"/>
      <c r="W2442" s="171">
        <v>44074</v>
      </c>
      <c r="X2442" s="172" t="e">
        <f>+CONCATENATE(TEXT(#REF!,"yyyy"),"-",TEXT(#REF!,"mm"))</f>
        <v>#REF!</v>
      </c>
      <c r="Y2442" s="173" t="str">
        <f t="shared" si="392"/>
        <v>6</v>
      </c>
      <c r="Z2442" s="172" t="str">
        <f t="shared" si="393"/>
        <v>2020-07</v>
      </c>
      <c r="AA2442" s="170" t="e">
        <f>+VLOOKUP(Z2442,#REF!,2,FALSE)/VLOOKUP(X2442,#REF!,2,FALSE)</f>
        <v>#REF!</v>
      </c>
      <c r="AB2442" s="174" t="e">
        <f t="shared" si="388"/>
        <v>#REF!</v>
      </c>
      <c r="AC2442" s="174" t="e">
        <f t="shared" si="389"/>
        <v>#REF!</v>
      </c>
      <c r="AD2442" s="175" t="e">
        <f>+#REF!+365*Y2442</f>
        <v>#REF!</v>
      </c>
      <c r="AE2442" s="176" t="e">
        <f t="shared" si="394"/>
        <v>#REF!</v>
      </c>
      <c r="AF2442" s="170" t="e">
        <f>+VLOOKUP(CONCATENATE(TEXT(W2442,"yyyy"),"-",TEXT(W2442,"mm")),#REF!,2,0)</f>
        <v>#REF!</v>
      </c>
      <c r="AG2442" s="177" t="e">
        <f>+(AC2442*(1+'INFLAC PROYECTADA'!$B$8)^(AE2442))/((1+DEMANDADO!AF2442)^(AE2442))</f>
        <v>#REF!</v>
      </c>
      <c r="AH2442" s="169">
        <f>(0.2*VLOOKUP(D2442,'%.'!$A$1:$B$4,2,FALSE))+(0.35*VLOOKUP(E2442,'%.'!$A$1:$B$4,2,FALSE))+(0.1*VLOOKUP(F2442,'%.'!$A$1:$B$4,2,FALSE))+(0.35*VLOOKUP(G2442,'%.'!$A$1:$B$4,2,FALSE))</f>
        <v>0.5</v>
      </c>
      <c r="AI2442" s="128" t="str">
        <f t="shared" si="395"/>
        <v>MEDIA</v>
      </c>
      <c r="AJ2442" s="128" t="str">
        <f t="shared" si="396"/>
        <v>Cuentas de Orden</v>
      </c>
      <c r="AK2442" s="178" t="e">
        <f t="shared" si="397"/>
        <v>#REF!</v>
      </c>
    </row>
    <row r="2443" spans="1:37" ht="30" customHeight="1" x14ac:dyDescent="0.25">
      <c r="A2443" s="115">
        <v>2442</v>
      </c>
      <c r="B2443" s="68" t="s">
        <v>1539</v>
      </c>
      <c r="C2443" s="123" t="s">
        <v>5243</v>
      </c>
      <c r="D2443" s="68" t="s">
        <v>1</v>
      </c>
      <c r="E2443" s="68" t="s">
        <v>1</v>
      </c>
      <c r="F2443" s="68" t="s">
        <v>1</v>
      </c>
      <c r="G2443" s="121" t="s">
        <v>1</v>
      </c>
      <c r="H2443" s="169">
        <f t="shared" si="390"/>
        <v>0.05</v>
      </c>
      <c r="I2443" s="170" t="str">
        <f t="shared" si="391"/>
        <v>REMOTA</v>
      </c>
      <c r="J2443" s="293">
        <v>86875794</v>
      </c>
      <c r="K2443" s="221">
        <v>0</v>
      </c>
      <c r="L2443" s="83" t="s">
        <v>129</v>
      </c>
      <c r="M2443" s="188"/>
      <c r="N2443" s="83" t="s">
        <v>405</v>
      </c>
      <c r="O2443" s="189" t="s">
        <v>405</v>
      </c>
      <c r="P2443" s="83">
        <v>6</v>
      </c>
      <c r="Q2443" s="83" t="s">
        <v>221</v>
      </c>
      <c r="R2443" s="64">
        <v>6431</v>
      </c>
      <c r="S2443" s="64" t="s">
        <v>5364</v>
      </c>
      <c r="T2443" s="91">
        <v>147288</v>
      </c>
      <c r="U2443" s="83" t="s">
        <v>178</v>
      </c>
      <c r="V2443" s="83"/>
      <c r="W2443" s="171">
        <v>44074</v>
      </c>
      <c r="X2443" s="172" t="e">
        <f>+CONCATENATE(TEXT(#REF!,"yyyy"),"-",TEXT(#REF!,"mm"))</f>
        <v>#REF!</v>
      </c>
      <c r="Y2443" s="173" t="str">
        <f t="shared" si="392"/>
        <v>6</v>
      </c>
      <c r="Z2443" s="172" t="str">
        <f t="shared" si="393"/>
        <v>2020-07</v>
      </c>
      <c r="AA2443" s="170" t="e">
        <f>+VLOOKUP(Z2443,#REF!,2,FALSE)/VLOOKUP(X2443,#REF!,2,FALSE)</f>
        <v>#REF!</v>
      </c>
      <c r="AB2443" s="174" t="e">
        <f t="shared" si="388"/>
        <v>#REF!</v>
      </c>
      <c r="AC2443" s="174" t="e">
        <f t="shared" si="389"/>
        <v>#REF!</v>
      </c>
      <c r="AD2443" s="175" t="e">
        <f>+#REF!+365*Y2443</f>
        <v>#REF!</v>
      </c>
      <c r="AE2443" s="176" t="e">
        <f t="shared" si="394"/>
        <v>#REF!</v>
      </c>
      <c r="AF2443" s="170" t="e">
        <f>+VLOOKUP(CONCATENATE(TEXT(W2443,"yyyy"),"-",TEXT(W2443,"mm")),#REF!,2,0)</f>
        <v>#REF!</v>
      </c>
      <c r="AG2443" s="177" t="e">
        <f>+(AC2443*(1+'INFLAC PROYECTADA'!$B$8)^(AE2443))/((1+DEMANDADO!AF2443)^(AE2443))</f>
        <v>#REF!</v>
      </c>
      <c r="AH2443" s="169">
        <f>(0.2*VLOOKUP(D2443,'%.'!$A$1:$B$4,2,FALSE))+(0.35*VLOOKUP(E2443,'%.'!$A$1:$B$4,2,FALSE))+(0.1*VLOOKUP(F2443,'%.'!$A$1:$B$4,2,FALSE))+(0.35*VLOOKUP(G2443,'%.'!$A$1:$B$4,2,FALSE))</f>
        <v>0.05</v>
      </c>
      <c r="AI2443" s="128" t="str">
        <f t="shared" si="395"/>
        <v>REMOTA</v>
      </c>
      <c r="AJ2443" s="128" t="str">
        <f t="shared" si="396"/>
        <v>No se registra</v>
      </c>
      <c r="AK2443" s="178">
        <f t="shared" si="397"/>
        <v>0</v>
      </c>
    </row>
    <row r="2444" spans="1:37" ht="30" customHeight="1" x14ac:dyDescent="0.25">
      <c r="A2444" s="115">
        <v>2443</v>
      </c>
      <c r="B2444" s="68" t="s">
        <v>1539</v>
      </c>
      <c r="C2444" s="123" t="s">
        <v>5244</v>
      </c>
      <c r="D2444" s="68" t="s">
        <v>1</v>
      </c>
      <c r="E2444" s="68" t="s">
        <v>1</v>
      </c>
      <c r="F2444" s="68" t="s">
        <v>1</v>
      </c>
      <c r="G2444" s="121" t="s">
        <v>1</v>
      </c>
      <c r="H2444" s="169">
        <f t="shared" si="390"/>
        <v>0.05</v>
      </c>
      <c r="I2444" s="170" t="str">
        <f t="shared" si="391"/>
        <v>REMOTA</v>
      </c>
      <c r="J2444" s="293">
        <v>5730928</v>
      </c>
      <c r="K2444" s="221">
        <v>0</v>
      </c>
      <c r="L2444" s="83" t="s">
        <v>129</v>
      </c>
      <c r="M2444" s="188"/>
      <c r="N2444" s="83" t="s">
        <v>405</v>
      </c>
      <c r="O2444" s="189" t="s">
        <v>405</v>
      </c>
      <c r="P2444" s="83">
        <v>7</v>
      </c>
      <c r="Q2444" s="83" t="s">
        <v>221</v>
      </c>
      <c r="R2444" s="64">
        <v>6431</v>
      </c>
      <c r="S2444" s="64" t="s">
        <v>5364</v>
      </c>
      <c r="T2444" s="91">
        <v>147288</v>
      </c>
      <c r="U2444" s="83" t="s">
        <v>76</v>
      </c>
      <c r="V2444" s="83" t="s">
        <v>5368</v>
      </c>
      <c r="W2444" s="171">
        <v>44074</v>
      </c>
      <c r="X2444" s="172" t="e">
        <f>+CONCATENATE(TEXT(#REF!,"yyyy"),"-",TEXT(#REF!,"mm"))</f>
        <v>#REF!</v>
      </c>
      <c r="Y2444" s="173" t="str">
        <f t="shared" si="392"/>
        <v>7</v>
      </c>
      <c r="Z2444" s="172" t="str">
        <f t="shared" si="393"/>
        <v>2020-07</v>
      </c>
      <c r="AA2444" s="170" t="e">
        <f>+VLOOKUP(Z2444,#REF!,2,FALSE)/VLOOKUP(X2444,#REF!,2,FALSE)</f>
        <v>#REF!</v>
      </c>
      <c r="AB2444" s="174" t="e">
        <f t="shared" si="388"/>
        <v>#REF!</v>
      </c>
      <c r="AC2444" s="174" t="e">
        <f t="shared" si="389"/>
        <v>#REF!</v>
      </c>
      <c r="AD2444" s="175" t="e">
        <f>+#REF!+365*Y2444</f>
        <v>#REF!</v>
      </c>
      <c r="AE2444" s="176" t="e">
        <f t="shared" si="394"/>
        <v>#REF!</v>
      </c>
      <c r="AF2444" s="170" t="e">
        <f>+VLOOKUP(CONCATENATE(TEXT(W2444,"yyyy"),"-",TEXT(W2444,"mm")),#REF!,2,0)</f>
        <v>#REF!</v>
      </c>
      <c r="AG2444" s="177" t="e">
        <f>+(AC2444*(1+'INFLAC PROYECTADA'!$B$8)^(AE2444))/((1+DEMANDADO!AF2444)^(AE2444))</f>
        <v>#REF!</v>
      </c>
      <c r="AH2444" s="169">
        <f>(0.2*VLOOKUP(D2444,'%.'!$A$1:$B$4,2,FALSE))+(0.35*VLOOKUP(E2444,'%.'!$A$1:$B$4,2,FALSE))+(0.1*VLOOKUP(F2444,'%.'!$A$1:$B$4,2,FALSE))+(0.35*VLOOKUP(G2444,'%.'!$A$1:$B$4,2,FALSE))</f>
        <v>0.05</v>
      </c>
      <c r="AI2444" s="128" t="str">
        <f t="shared" si="395"/>
        <v>REMOTA</v>
      </c>
      <c r="AJ2444" s="128" t="str">
        <f t="shared" si="396"/>
        <v>No se registra</v>
      </c>
      <c r="AK2444" s="178">
        <f t="shared" si="397"/>
        <v>0</v>
      </c>
    </row>
    <row r="2445" spans="1:37" ht="30" customHeight="1" x14ac:dyDescent="0.25">
      <c r="A2445" s="115">
        <v>2444</v>
      </c>
      <c r="B2445" s="68" t="s">
        <v>5245</v>
      </c>
      <c r="C2445" s="123" t="s">
        <v>5246</v>
      </c>
      <c r="D2445" s="68" t="s">
        <v>0</v>
      </c>
      <c r="E2445" s="68" t="s">
        <v>0</v>
      </c>
      <c r="F2445" s="68" t="s">
        <v>0</v>
      </c>
      <c r="G2445" s="121" t="s">
        <v>1</v>
      </c>
      <c r="H2445" s="169">
        <f t="shared" si="390"/>
        <v>0.66749999999999998</v>
      </c>
      <c r="I2445" s="170" t="str">
        <f t="shared" si="391"/>
        <v>ALTA</v>
      </c>
      <c r="J2445" s="293">
        <v>54799143</v>
      </c>
      <c r="K2445" s="221">
        <v>0.8</v>
      </c>
      <c r="L2445" s="83" t="s">
        <v>129</v>
      </c>
      <c r="M2445" s="188"/>
      <c r="N2445" s="83" t="s">
        <v>405</v>
      </c>
      <c r="O2445" s="189" t="s">
        <v>405</v>
      </c>
      <c r="P2445" s="83">
        <v>6</v>
      </c>
      <c r="Q2445" s="83" t="s">
        <v>221</v>
      </c>
      <c r="R2445" s="64">
        <v>6431</v>
      </c>
      <c r="S2445" s="64" t="s">
        <v>5364</v>
      </c>
      <c r="T2445" s="91">
        <v>147288</v>
      </c>
      <c r="U2445" s="83" t="s">
        <v>76</v>
      </c>
      <c r="V2445" s="83"/>
      <c r="W2445" s="171">
        <v>44074</v>
      </c>
      <c r="X2445" s="172" t="e">
        <f>+CONCATENATE(TEXT(#REF!,"yyyy"),"-",TEXT(#REF!,"mm"))</f>
        <v>#REF!</v>
      </c>
      <c r="Y2445" s="173" t="str">
        <f t="shared" si="392"/>
        <v>6</v>
      </c>
      <c r="Z2445" s="172" t="str">
        <f t="shared" si="393"/>
        <v>2020-07</v>
      </c>
      <c r="AA2445" s="170" t="e">
        <f>+VLOOKUP(Z2445,#REF!,2,FALSE)/VLOOKUP(X2445,#REF!,2,FALSE)</f>
        <v>#REF!</v>
      </c>
      <c r="AB2445" s="174" t="e">
        <f t="shared" si="388"/>
        <v>#REF!</v>
      </c>
      <c r="AC2445" s="174" t="e">
        <f t="shared" si="389"/>
        <v>#REF!</v>
      </c>
      <c r="AD2445" s="175" t="e">
        <f>+#REF!+365*Y2445</f>
        <v>#REF!</v>
      </c>
      <c r="AE2445" s="176" t="e">
        <f t="shared" si="394"/>
        <v>#REF!</v>
      </c>
      <c r="AF2445" s="170" t="e">
        <f>+VLOOKUP(CONCATENATE(TEXT(W2445,"yyyy"),"-",TEXT(W2445,"mm")),#REF!,2,0)</f>
        <v>#REF!</v>
      </c>
      <c r="AG2445" s="177" t="e">
        <f>+(AC2445*(1+'INFLAC PROYECTADA'!$B$8)^(AE2445))/((1+DEMANDADO!AF2445)^(AE2445))</f>
        <v>#REF!</v>
      </c>
      <c r="AH2445" s="169">
        <f>(0.2*VLOOKUP(D2445,'%.'!$A$1:$B$4,2,FALSE))+(0.35*VLOOKUP(E2445,'%.'!$A$1:$B$4,2,FALSE))+(0.1*VLOOKUP(F2445,'%.'!$A$1:$B$4,2,FALSE))+(0.35*VLOOKUP(G2445,'%.'!$A$1:$B$4,2,FALSE))</f>
        <v>0.66749999999999998</v>
      </c>
      <c r="AI2445" s="128" t="str">
        <f t="shared" si="395"/>
        <v>ALTA</v>
      </c>
      <c r="AJ2445" s="128" t="str">
        <f t="shared" si="396"/>
        <v>Provisión contable</v>
      </c>
      <c r="AK2445" s="178" t="e">
        <f t="shared" si="397"/>
        <v>#REF!</v>
      </c>
    </row>
    <row r="2446" spans="1:37" ht="30" customHeight="1" x14ac:dyDescent="0.25">
      <c r="A2446" s="115">
        <v>2445</v>
      </c>
      <c r="B2446" s="68" t="s">
        <v>5236</v>
      </c>
      <c r="C2446" s="123" t="s">
        <v>5247</v>
      </c>
      <c r="D2446" s="68" t="s">
        <v>1</v>
      </c>
      <c r="E2446" s="68" t="s">
        <v>1</v>
      </c>
      <c r="F2446" s="68" t="s">
        <v>1</v>
      </c>
      <c r="G2446" s="121" t="s">
        <v>1</v>
      </c>
      <c r="H2446" s="169">
        <f t="shared" si="390"/>
        <v>0.05</v>
      </c>
      <c r="I2446" s="170" t="str">
        <f t="shared" si="391"/>
        <v>REMOTA</v>
      </c>
      <c r="J2446" s="293">
        <v>17530754</v>
      </c>
      <c r="K2446" s="221">
        <v>0</v>
      </c>
      <c r="L2446" s="83" t="s">
        <v>133</v>
      </c>
      <c r="M2446" s="188"/>
      <c r="N2446" s="83" t="s">
        <v>405</v>
      </c>
      <c r="O2446" s="189" t="s">
        <v>405</v>
      </c>
      <c r="P2446" s="83">
        <v>6</v>
      </c>
      <c r="Q2446" s="83" t="s">
        <v>221</v>
      </c>
      <c r="R2446" s="64">
        <v>6431</v>
      </c>
      <c r="S2446" s="64" t="s">
        <v>5364</v>
      </c>
      <c r="T2446" s="91">
        <v>147288</v>
      </c>
      <c r="U2446" s="83" t="s">
        <v>76</v>
      </c>
      <c r="V2446" s="83" t="s">
        <v>5366</v>
      </c>
      <c r="W2446" s="171">
        <v>44074</v>
      </c>
      <c r="X2446" s="172" t="e">
        <f>+CONCATENATE(TEXT(#REF!,"yyyy"),"-",TEXT(#REF!,"mm"))</f>
        <v>#REF!</v>
      </c>
      <c r="Y2446" s="173" t="str">
        <f t="shared" si="392"/>
        <v>6</v>
      </c>
      <c r="Z2446" s="172" t="str">
        <f t="shared" si="393"/>
        <v>2020-07</v>
      </c>
      <c r="AA2446" s="170" t="e">
        <f>+VLOOKUP(Z2446,#REF!,2,FALSE)/VLOOKUP(X2446,#REF!,2,FALSE)</f>
        <v>#REF!</v>
      </c>
      <c r="AB2446" s="174" t="e">
        <f t="shared" si="388"/>
        <v>#REF!</v>
      </c>
      <c r="AC2446" s="174" t="e">
        <f t="shared" si="389"/>
        <v>#REF!</v>
      </c>
      <c r="AD2446" s="175" t="e">
        <f>+#REF!+365*Y2446</f>
        <v>#REF!</v>
      </c>
      <c r="AE2446" s="176" t="e">
        <f t="shared" si="394"/>
        <v>#REF!</v>
      </c>
      <c r="AF2446" s="170" t="e">
        <f>+VLOOKUP(CONCATENATE(TEXT(W2446,"yyyy"),"-",TEXT(W2446,"mm")),#REF!,2,0)</f>
        <v>#REF!</v>
      </c>
      <c r="AG2446" s="177" t="e">
        <f>+(AC2446*(1+'INFLAC PROYECTADA'!$B$8)^(AE2446))/((1+DEMANDADO!AF2446)^(AE2446))</f>
        <v>#REF!</v>
      </c>
      <c r="AH2446" s="169">
        <f>(0.2*VLOOKUP(D2446,'%.'!$A$1:$B$4,2,FALSE))+(0.35*VLOOKUP(E2446,'%.'!$A$1:$B$4,2,FALSE))+(0.1*VLOOKUP(F2446,'%.'!$A$1:$B$4,2,FALSE))+(0.35*VLOOKUP(G2446,'%.'!$A$1:$B$4,2,FALSE))</f>
        <v>0.05</v>
      </c>
      <c r="AI2446" s="128" t="str">
        <f t="shared" si="395"/>
        <v>REMOTA</v>
      </c>
      <c r="AJ2446" s="128" t="str">
        <f t="shared" si="396"/>
        <v>No se registra</v>
      </c>
      <c r="AK2446" s="178">
        <f t="shared" si="397"/>
        <v>0</v>
      </c>
    </row>
    <row r="2447" spans="1:37" ht="30" customHeight="1" x14ac:dyDescent="0.25">
      <c r="A2447" s="115">
        <v>2446</v>
      </c>
      <c r="B2447" s="68" t="s">
        <v>5248</v>
      </c>
      <c r="C2447" s="123" t="s">
        <v>5249</v>
      </c>
      <c r="D2447" s="68" t="s">
        <v>48</v>
      </c>
      <c r="E2447" s="68" t="s">
        <v>48</v>
      </c>
      <c r="F2447" s="68" t="s">
        <v>48</v>
      </c>
      <c r="G2447" s="121" t="s">
        <v>48</v>
      </c>
      <c r="H2447" s="169">
        <f t="shared" si="390"/>
        <v>0.5</v>
      </c>
      <c r="I2447" s="170" t="str">
        <f t="shared" si="391"/>
        <v>MEDIA</v>
      </c>
      <c r="J2447" s="293">
        <v>974921163</v>
      </c>
      <c r="K2447" s="221">
        <v>0.2</v>
      </c>
      <c r="L2447" s="83" t="s">
        <v>132</v>
      </c>
      <c r="M2447" s="188"/>
      <c r="N2447" s="83" t="s">
        <v>405</v>
      </c>
      <c r="O2447" s="189" t="s">
        <v>405</v>
      </c>
      <c r="P2447" s="83">
        <v>6</v>
      </c>
      <c r="Q2447" s="83" t="s">
        <v>221</v>
      </c>
      <c r="R2447" s="64">
        <v>6431</v>
      </c>
      <c r="S2447" s="64" t="s">
        <v>5364</v>
      </c>
      <c r="T2447" s="91">
        <v>147288</v>
      </c>
      <c r="U2447" s="83" t="s">
        <v>170</v>
      </c>
      <c r="V2447" s="83" t="s">
        <v>5366</v>
      </c>
      <c r="W2447" s="171">
        <v>44074</v>
      </c>
      <c r="X2447" s="172" t="e">
        <f>+CONCATENATE(TEXT(#REF!,"yyyy"),"-",TEXT(#REF!,"mm"))</f>
        <v>#REF!</v>
      </c>
      <c r="Y2447" s="173" t="str">
        <f t="shared" si="392"/>
        <v>6</v>
      </c>
      <c r="Z2447" s="172" t="str">
        <f t="shared" si="393"/>
        <v>2020-07</v>
      </c>
      <c r="AA2447" s="170" t="e">
        <f>+VLOOKUP(Z2447,#REF!,2,FALSE)/VLOOKUP(X2447,#REF!,2,FALSE)</f>
        <v>#REF!</v>
      </c>
      <c r="AB2447" s="174" t="e">
        <f t="shared" si="388"/>
        <v>#REF!</v>
      </c>
      <c r="AC2447" s="174" t="e">
        <f t="shared" si="389"/>
        <v>#REF!</v>
      </c>
      <c r="AD2447" s="175" t="e">
        <f>+#REF!+365*Y2447</f>
        <v>#REF!</v>
      </c>
      <c r="AE2447" s="176" t="e">
        <f t="shared" si="394"/>
        <v>#REF!</v>
      </c>
      <c r="AF2447" s="170" t="e">
        <f>+VLOOKUP(CONCATENATE(TEXT(W2447,"yyyy"),"-",TEXT(W2447,"mm")),#REF!,2,0)</f>
        <v>#REF!</v>
      </c>
      <c r="AG2447" s="177" t="e">
        <f>+(AC2447*(1+'INFLAC PROYECTADA'!$B$8)^(AE2447))/((1+DEMANDADO!AF2447)^(AE2447))</f>
        <v>#REF!</v>
      </c>
      <c r="AH2447" s="169">
        <f>(0.2*VLOOKUP(D2447,'%.'!$A$1:$B$4,2,FALSE))+(0.35*VLOOKUP(E2447,'%.'!$A$1:$B$4,2,FALSE))+(0.1*VLOOKUP(F2447,'%.'!$A$1:$B$4,2,FALSE))+(0.35*VLOOKUP(G2447,'%.'!$A$1:$B$4,2,FALSE))</f>
        <v>0.5</v>
      </c>
      <c r="AI2447" s="128" t="str">
        <f t="shared" si="395"/>
        <v>MEDIA</v>
      </c>
      <c r="AJ2447" s="128" t="str">
        <f t="shared" si="396"/>
        <v>Cuentas de Orden</v>
      </c>
      <c r="AK2447" s="178" t="e">
        <f t="shared" si="397"/>
        <v>#REF!</v>
      </c>
    </row>
    <row r="2448" spans="1:37" ht="30" customHeight="1" x14ac:dyDescent="0.25">
      <c r="A2448" s="115">
        <v>2447</v>
      </c>
      <c r="B2448" s="68" t="s">
        <v>5250</v>
      </c>
      <c r="C2448" s="123" t="s">
        <v>5251</v>
      </c>
      <c r="D2448" s="68" t="s">
        <v>1</v>
      </c>
      <c r="E2448" s="68" t="s">
        <v>1</v>
      </c>
      <c r="F2448" s="68" t="s">
        <v>1</v>
      </c>
      <c r="G2448" s="121" t="s">
        <v>1</v>
      </c>
      <c r="H2448" s="169">
        <f t="shared" si="390"/>
        <v>0.05</v>
      </c>
      <c r="I2448" s="170" t="str">
        <f t="shared" si="391"/>
        <v>REMOTA</v>
      </c>
      <c r="J2448" s="293">
        <v>5275485</v>
      </c>
      <c r="K2448" s="221">
        <v>0</v>
      </c>
      <c r="L2448" s="83" t="s">
        <v>132</v>
      </c>
      <c r="M2448" s="188"/>
      <c r="N2448" s="83" t="s">
        <v>405</v>
      </c>
      <c r="O2448" s="189" t="s">
        <v>405</v>
      </c>
      <c r="P2448" s="83">
        <v>6</v>
      </c>
      <c r="Q2448" s="83" t="s">
        <v>221</v>
      </c>
      <c r="R2448" s="64">
        <v>6431</v>
      </c>
      <c r="S2448" s="64" t="s">
        <v>5364</v>
      </c>
      <c r="T2448" s="91">
        <v>147288</v>
      </c>
      <c r="U2448" s="83" t="s">
        <v>171</v>
      </c>
      <c r="V2448" s="83"/>
      <c r="W2448" s="171">
        <v>44074</v>
      </c>
      <c r="X2448" s="172" t="e">
        <f>+CONCATENATE(TEXT(#REF!,"yyyy"),"-",TEXT(#REF!,"mm"))</f>
        <v>#REF!</v>
      </c>
      <c r="Y2448" s="173" t="str">
        <f t="shared" si="392"/>
        <v>6</v>
      </c>
      <c r="Z2448" s="172" t="str">
        <f t="shared" si="393"/>
        <v>2020-07</v>
      </c>
      <c r="AA2448" s="170" t="e">
        <f>+VLOOKUP(Z2448,#REF!,2,FALSE)/VLOOKUP(X2448,#REF!,2,FALSE)</f>
        <v>#REF!</v>
      </c>
      <c r="AB2448" s="174" t="e">
        <f t="shared" si="388"/>
        <v>#REF!</v>
      </c>
      <c r="AC2448" s="174" t="e">
        <f t="shared" si="389"/>
        <v>#REF!</v>
      </c>
      <c r="AD2448" s="175" t="e">
        <f>+#REF!+365*Y2448</f>
        <v>#REF!</v>
      </c>
      <c r="AE2448" s="176" t="e">
        <f t="shared" si="394"/>
        <v>#REF!</v>
      </c>
      <c r="AF2448" s="170" t="e">
        <f>+VLOOKUP(CONCATENATE(TEXT(W2448,"yyyy"),"-",TEXT(W2448,"mm")),#REF!,2,0)</f>
        <v>#REF!</v>
      </c>
      <c r="AG2448" s="177" t="e">
        <f>+(AC2448*(1+'INFLAC PROYECTADA'!$B$8)^(AE2448))/((1+DEMANDADO!AF2448)^(AE2448))</f>
        <v>#REF!</v>
      </c>
      <c r="AH2448" s="169">
        <f>(0.2*VLOOKUP(D2448,'%.'!$A$1:$B$4,2,FALSE))+(0.35*VLOOKUP(E2448,'%.'!$A$1:$B$4,2,FALSE))+(0.1*VLOOKUP(F2448,'%.'!$A$1:$B$4,2,FALSE))+(0.35*VLOOKUP(G2448,'%.'!$A$1:$B$4,2,FALSE))</f>
        <v>0.05</v>
      </c>
      <c r="AI2448" s="128" t="str">
        <f t="shared" si="395"/>
        <v>REMOTA</v>
      </c>
      <c r="AJ2448" s="128" t="str">
        <f t="shared" si="396"/>
        <v>No se registra</v>
      </c>
      <c r="AK2448" s="178">
        <f t="shared" si="397"/>
        <v>0</v>
      </c>
    </row>
    <row r="2449" spans="1:37" ht="30" customHeight="1" x14ac:dyDescent="0.25">
      <c r="A2449" s="115">
        <v>2448</v>
      </c>
      <c r="B2449" s="68" t="s">
        <v>5252</v>
      </c>
      <c r="C2449" s="123" t="s">
        <v>5253</v>
      </c>
      <c r="D2449" s="68" t="s">
        <v>1</v>
      </c>
      <c r="E2449" s="68" t="s">
        <v>1</v>
      </c>
      <c r="F2449" s="68" t="s">
        <v>1</v>
      </c>
      <c r="G2449" s="121" t="s">
        <v>48</v>
      </c>
      <c r="H2449" s="169">
        <f t="shared" si="390"/>
        <v>0.20749999999999999</v>
      </c>
      <c r="I2449" s="170" t="str">
        <f t="shared" si="391"/>
        <v>BAJA</v>
      </c>
      <c r="J2449" s="293">
        <v>1617927</v>
      </c>
      <c r="K2449" s="221">
        <v>0</v>
      </c>
      <c r="L2449" s="83" t="s">
        <v>133</v>
      </c>
      <c r="M2449" s="188"/>
      <c r="N2449" s="83" t="s">
        <v>405</v>
      </c>
      <c r="O2449" s="189" t="s">
        <v>405</v>
      </c>
      <c r="P2449" s="83">
        <v>7</v>
      </c>
      <c r="Q2449" s="83" t="s">
        <v>221</v>
      </c>
      <c r="R2449" s="64">
        <v>6431</v>
      </c>
      <c r="S2449" s="64" t="s">
        <v>5364</v>
      </c>
      <c r="T2449" s="91">
        <v>147288</v>
      </c>
      <c r="U2449" s="83" t="s">
        <v>76</v>
      </c>
      <c r="V2449" s="83" t="s">
        <v>5369</v>
      </c>
      <c r="W2449" s="171">
        <v>44074</v>
      </c>
      <c r="X2449" s="172" t="e">
        <f>+CONCATENATE(TEXT(#REF!,"yyyy"),"-",TEXT(#REF!,"mm"))</f>
        <v>#REF!</v>
      </c>
      <c r="Y2449" s="173" t="str">
        <f t="shared" si="392"/>
        <v>7</v>
      </c>
      <c r="Z2449" s="172" t="str">
        <f t="shared" si="393"/>
        <v>2020-07</v>
      </c>
      <c r="AA2449" s="170" t="e">
        <f>+VLOOKUP(Z2449,#REF!,2,FALSE)/VLOOKUP(X2449,#REF!,2,FALSE)</f>
        <v>#REF!</v>
      </c>
      <c r="AB2449" s="174" t="e">
        <f t="shared" si="388"/>
        <v>#REF!</v>
      </c>
      <c r="AC2449" s="174" t="e">
        <f t="shared" si="389"/>
        <v>#REF!</v>
      </c>
      <c r="AD2449" s="175" t="e">
        <f>+#REF!+365*Y2449</f>
        <v>#REF!</v>
      </c>
      <c r="AE2449" s="176" t="e">
        <f t="shared" si="394"/>
        <v>#REF!</v>
      </c>
      <c r="AF2449" s="170" t="e">
        <f>+VLOOKUP(CONCATENATE(TEXT(W2449,"yyyy"),"-",TEXT(W2449,"mm")),#REF!,2,0)</f>
        <v>#REF!</v>
      </c>
      <c r="AG2449" s="177" t="e">
        <f>+(AC2449*(1+'INFLAC PROYECTADA'!$B$8)^(AE2449))/((1+DEMANDADO!AF2449)^(AE2449))</f>
        <v>#REF!</v>
      </c>
      <c r="AH2449" s="169">
        <f>(0.2*VLOOKUP(D2449,'%.'!$A$1:$B$4,2,FALSE))+(0.35*VLOOKUP(E2449,'%.'!$A$1:$B$4,2,FALSE))+(0.1*VLOOKUP(F2449,'%.'!$A$1:$B$4,2,FALSE))+(0.35*VLOOKUP(G2449,'%.'!$A$1:$B$4,2,FALSE))</f>
        <v>0.20749999999999999</v>
      </c>
      <c r="AI2449" s="128" t="str">
        <f t="shared" si="395"/>
        <v>BAJA</v>
      </c>
      <c r="AJ2449" s="128" t="str">
        <f t="shared" si="396"/>
        <v>Cuentas de Orden</v>
      </c>
      <c r="AK2449" s="178" t="e">
        <f t="shared" si="397"/>
        <v>#REF!</v>
      </c>
    </row>
    <row r="2450" spans="1:37" ht="30" customHeight="1" x14ac:dyDescent="0.25">
      <c r="A2450" s="115">
        <v>2449</v>
      </c>
      <c r="B2450" s="83" t="s">
        <v>5254</v>
      </c>
      <c r="C2450" s="126" t="s">
        <v>5255</v>
      </c>
      <c r="D2450" s="83" t="s">
        <v>0</v>
      </c>
      <c r="E2450" s="83" t="s">
        <v>0</v>
      </c>
      <c r="F2450" s="83" t="s">
        <v>0</v>
      </c>
      <c r="G2450" s="124" t="s">
        <v>0</v>
      </c>
      <c r="H2450" s="169">
        <f t="shared" si="390"/>
        <v>1</v>
      </c>
      <c r="I2450" s="170" t="str">
        <f t="shared" si="391"/>
        <v>ALTA</v>
      </c>
      <c r="J2450" s="293">
        <v>15624840</v>
      </c>
      <c r="K2450" s="221">
        <v>0.7</v>
      </c>
      <c r="L2450" s="83" t="s">
        <v>133</v>
      </c>
      <c r="M2450" s="188"/>
      <c r="N2450" s="83" t="s">
        <v>405</v>
      </c>
      <c r="O2450" s="189" t="s">
        <v>405</v>
      </c>
      <c r="P2450" s="83">
        <v>6</v>
      </c>
      <c r="Q2450" s="83" t="s">
        <v>221</v>
      </c>
      <c r="R2450" s="64">
        <v>6431</v>
      </c>
      <c r="S2450" s="64" t="s">
        <v>5364</v>
      </c>
      <c r="T2450" s="91">
        <v>147288</v>
      </c>
      <c r="U2450" s="83" t="s">
        <v>171</v>
      </c>
      <c r="V2450" s="83" t="s">
        <v>5370</v>
      </c>
      <c r="W2450" s="171">
        <v>44074</v>
      </c>
      <c r="X2450" s="172" t="e">
        <f>+CONCATENATE(TEXT(#REF!,"yyyy"),"-",TEXT(#REF!,"mm"))</f>
        <v>#REF!</v>
      </c>
      <c r="Y2450" s="173" t="str">
        <f t="shared" si="392"/>
        <v>6</v>
      </c>
      <c r="Z2450" s="172" t="str">
        <f t="shared" si="393"/>
        <v>2020-07</v>
      </c>
      <c r="AA2450" s="170" t="e">
        <f>+VLOOKUP(Z2450,#REF!,2,FALSE)/VLOOKUP(X2450,#REF!,2,FALSE)</f>
        <v>#REF!</v>
      </c>
      <c r="AB2450" s="174" t="e">
        <f t="shared" si="388"/>
        <v>#REF!</v>
      </c>
      <c r="AC2450" s="174" t="e">
        <f t="shared" si="389"/>
        <v>#REF!</v>
      </c>
      <c r="AD2450" s="175" t="e">
        <f>+#REF!+365*Y2450</f>
        <v>#REF!</v>
      </c>
      <c r="AE2450" s="176" t="e">
        <f t="shared" si="394"/>
        <v>#REF!</v>
      </c>
      <c r="AF2450" s="170" t="e">
        <f>+VLOOKUP(CONCATENATE(TEXT(W2450,"yyyy"),"-",TEXT(W2450,"mm")),#REF!,2,0)</f>
        <v>#REF!</v>
      </c>
      <c r="AG2450" s="177" t="e">
        <f>+(AC2450*(1+'INFLAC PROYECTADA'!$B$8)^(AE2450))/((1+DEMANDADO!AF2450)^(AE2450))</f>
        <v>#REF!</v>
      </c>
      <c r="AH2450" s="169">
        <f>(0.2*VLOOKUP(D2450,'%.'!$A$1:$B$4,2,FALSE))+(0.35*VLOOKUP(E2450,'%.'!$A$1:$B$4,2,FALSE))+(0.1*VLOOKUP(F2450,'%.'!$A$1:$B$4,2,FALSE))+(0.35*VLOOKUP(G2450,'%.'!$A$1:$B$4,2,FALSE))</f>
        <v>1</v>
      </c>
      <c r="AI2450" s="128" t="str">
        <f t="shared" si="395"/>
        <v>ALTA</v>
      </c>
      <c r="AJ2450" s="128" t="str">
        <f t="shared" si="396"/>
        <v>Provisión contable</v>
      </c>
      <c r="AK2450" s="178" t="e">
        <f t="shared" si="397"/>
        <v>#REF!</v>
      </c>
    </row>
    <row r="2451" spans="1:37" ht="30" customHeight="1" x14ac:dyDescent="0.25">
      <c r="A2451" s="115">
        <v>2450</v>
      </c>
      <c r="B2451" s="68" t="s">
        <v>1546</v>
      </c>
      <c r="C2451" s="123" t="s">
        <v>5256</v>
      </c>
      <c r="D2451" s="68" t="s">
        <v>48</v>
      </c>
      <c r="E2451" s="68" t="s">
        <v>48</v>
      </c>
      <c r="F2451" s="68" t="s">
        <v>48</v>
      </c>
      <c r="G2451" s="121" t="s">
        <v>48</v>
      </c>
      <c r="H2451" s="169">
        <f t="shared" si="390"/>
        <v>0.5</v>
      </c>
      <c r="I2451" s="170" t="str">
        <f t="shared" si="391"/>
        <v>MEDIA</v>
      </c>
      <c r="J2451" s="293">
        <v>27568023</v>
      </c>
      <c r="K2451" s="221">
        <v>0</v>
      </c>
      <c r="L2451" s="83" t="s">
        <v>149</v>
      </c>
      <c r="M2451" s="188"/>
      <c r="N2451" s="83" t="s">
        <v>405</v>
      </c>
      <c r="O2451" s="189" t="s">
        <v>405</v>
      </c>
      <c r="P2451" s="83">
        <v>6</v>
      </c>
      <c r="Q2451" s="83" t="s">
        <v>221</v>
      </c>
      <c r="R2451" s="64">
        <v>6431</v>
      </c>
      <c r="S2451" s="64" t="s">
        <v>5364</v>
      </c>
      <c r="T2451" s="91">
        <v>147288</v>
      </c>
      <c r="U2451" s="83" t="s">
        <v>76</v>
      </c>
      <c r="V2451" s="83" t="s">
        <v>5371</v>
      </c>
      <c r="W2451" s="171">
        <v>44074</v>
      </c>
      <c r="X2451" s="172" t="e">
        <f>+CONCATENATE(TEXT(#REF!,"yyyy"),"-",TEXT(#REF!,"mm"))</f>
        <v>#REF!</v>
      </c>
      <c r="Y2451" s="173" t="str">
        <f t="shared" si="392"/>
        <v>6</v>
      </c>
      <c r="Z2451" s="172" t="str">
        <f t="shared" si="393"/>
        <v>2020-07</v>
      </c>
      <c r="AA2451" s="170" t="e">
        <f>+VLOOKUP(Z2451,#REF!,2,FALSE)/VLOOKUP(X2451,#REF!,2,FALSE)</f>
        <v>#REF!</v>
      </c>
      <c r="AB2451" s="174" t="e">
        <f t="shared" si="388"/>
        <v>#REF!</v>
      </c>
      <c r="AC2451" s="174" t="e">
        <f t="shared" si="389"/>
        <v>#REF!</v>
      </c>
      <c r="AD2451" s="175" t="e">
        <f>+#REF!+365*Y2451</f>
        <v>#REF!</v>
      </c>
      <c r="AE2451" s="176" t="e">
        <f t="shared" si="394"/>
        <v>#REF!</v>
      </c>
      <c r="AF2451" s="170" t="e">
        <f>+VLOOKUP(CONCATENATE(TEXT(W2451,"yyyy"),"-",TEXT(W2451,"mm")),#REF!,2,0)</f>
        <v>#REF!</v>
      </c>
      <c r="AG2451" s="177" t="e">
        <f>+(AC2451*(1+'INFLAC PROYECTADA'!$B$8)^(AE2451))/((1+DEMANDADO!AF2451)^(AE2451))</f>
        <v>#REF!</v>
      </c>
      <c r="AH2451" s="169">
        <f>(0.2*VLOOKUP(D2451,'%.'!$A$1:$B$4,2,FALSE))+(0.35*VLOOKUP(E2451,'%.'!$A$1:$B$4,2,FALSE))+(0.1*VLOOKUP(F2451,'%.'!$A$1:$B$4,2,FALSE))+(0.35*VLOOKUP(G2451,'%.'!$A$1:$B$4,2,FALSE))</f>
        <v>0.5</v>
      </c>
      <c r="AI2451" s="128" t="str">
        <f t="shared" si="395"/>
        <v>MEDIA</v>
      </c>
      <c r="AJ2451" s="128" t="str">
        <f t="shared" si="396"/>
        <v>Cuentas de Orden</v>
      </c>
      <c r="AK2451" s="178" t="e">
        <f t="shared" si="397"/>
        <v>#REF!</v>
      </c>
    </row>
    <row r="2452" spans="1:37" ht="30" customHeight="1" x14ac:dyDescent="0.25">
      <c r="A2452" s="115">
        <v>2451</v>
      </c>
      <c r="B2452" s="68" t="s">
        <v>5245</v>
      </c>
      <c r="C2452" s="123" t="s">
        <v>5257</v>
      </c>
      <c r="D2452" s="68" t="s">
        <v>0</v>
      </c>
      <c r="E2452" s="68" t="s">
        <v>0</v>
      </c>
      <c r="F2452" s="68" t="s">
        <v>0</v>
      </c>
      <c r="G2452" s="121" t="s">
        <v>0</v>
      </c>
      <c r="H2452" s="169">
        <f t="shared" si="390"/>
        <v>1</v>
      </c>
      <c r="I2452" s="170" t="str">
        <f t="shared" si="391"/>
        <v>ALTA</v>
      </c>
      <c r="J2452" s="293">
        <v>76706044</v>
      </c>
      <c r="K2452" s="221">
        <v>0.8</v>
      </c>
      <c r="L2452" s="83" t="s">
        <v>144</v>
      </c>
      <c r="M2452" s="188"/>
      <c r="N2452" s="83" t="s">
        <v>405</v>
      </c>
      <c r="O2452" s="189" t="s">
        <v>405</v>
      </c>
      <c r="P2452" s="83">
        <v>7</v>
      </c>
      <c r="Q2452" s="83" t="s">
        <v>221</v>
      </c>
      <c r="R2452" s="64">
        <v>6431</v>
      </c>
      <c r="S2452" s="64" t="s">
        <v>5364</v>
      </c>
      <c r="T2452" s="91">
        <v>147288</v>
      </c>
      <c r="U2452" s="83" t="s">
        <v>76</v>
      </c>
      <c r="V2452" s="83" t="s">
        <v>5372</v>
      </c>
      <c r="W2452" s="171">
        <v>44074</v>
      </c>
      <c r="X2452" s="172" t="e">
        <f>+CONCATENATE(TEXT(#REF!,"yyyy"),"-",TEXT(#REF!,"mm"))</f>
        <v>#REF!</v>
      </c>
      <c r="Y2452" s="173" t="str">
        <f t="shared" si="392"/>
        <v>7</v>
      </c>
      <c r="Z2452" s="172" t="str">
        <f t="shared" si="393"/>
        <v>2020-07</v>
      </c>
      <c r="AA2452" s="170" t="e">
        <f>+VLOOKUP(Z2452,#REF!,2,FALSE)/VLOOKUP(X2452,#REF!,2,FALSE)</f>
        <v>#REF!</v>
      </c>
      <c r="AB2452" s="174" t="e">
        <f t="shared" si="388"/>
        <v>#REF!</v>
      </c>
      <c r="AC2452" s="174" t="e">
        <f t="shared" si="389"/>
        <v>#REF!</v>
      </c>
      <c r="AD2452" s="175" t="e">
        <f>+#REF!+365*Y2452</f>
        <v>#REF!</v>
      </c>
      <c r="AE2452" s="176" t="e">
        <f t="shared" si="394"/>
        <v>#REF!</v>
      </c>
      <c r="AF2452" s="170" t="e">
        <f>+VLOOKUP(CONCATENATE(TEXT(W2452,"yyyy"),"-",TEXT(W2452,"mm")),#REF!,2,0)</f>
        <v>#REF!</v>
      </c>
      <c r="AG2452" s="177" t="e">
        <f>+(AC2452*(1+'INFLAC PROYECTADA'!$B$8)^(AE2452))/((1+DEMANDADO!AF2452)^(AE2452))</f>
        <v>#REF!</v>
      </c>
      <c r="AH2452" s="169">
        <f>(0.2*VLOOKUP(D2452,'%.'!$A$1:$B$4,2,FALSE))+(0.35*VLOOKUP(E2452,'%.'!$A$1:$B$4,2,FALSE))+(0.1*VLOOKUP(F2452,'%.'!$A$1:$B$4,2,FALSE))+(0.35*VLOOKUP(G2452,'%.'!$A$1:$B$4,2,FALSE))</f>
        <v>1</v>
      </c>
      <c r="AI2452" s="128" t="str">
        <f t="shared" si="395"/>
        <v>ALTA</v>
      </c>
      <c r="AJ2452" s="128" t="str">
        <f t="shared" si="396"/>
        <v>Provisión contable</v>
      </c>
      <c r="AK2452" s="178" t="e">
        <f t="shared" si="397"/>
        <v>#REF!</v>
      </c>
    </row>
    <row r="2453" spans="1:37" ht="30" customHeight="1" x14ac:dyDescent="0.25">
      <c r="A2453" s="115">
        <v>2452</v>
      </c>
      <c r="B2453" s="68" t="s">
        <v>5258</v>
      </c>
      <c r="C2453" s="123" t="s">
        <v>5259</v>
      </c>
      <c r="D2453" s="68" t="s">
        <v>1</v>
      </c>
      <c r="E2453" s="68" t="s">
        <v>1</v>
      </c>
      <c r="F2453" s="68" t="s">
        <v>1</v>
      </c>
      <c r="G2453" s="121" t="s">
        <v>1</v>
      </c>
      <c r="H2453" s="169">
        <f t="shared" si="390"/>
        <v>0.05</v>
      </c>
      <c r="I2453" s="170" t="str">
        <f t="shared" si="391"/>
        <v>REMOTA</v>
      </c>
      <c r="J2453" s="293">
        <v>15624840</v>
      </c>
      <c r="K2453" s="221">
        <v>0</v>
      </c>
      <c r="L2453" s="83" t="s">
        <v>128</v>
      </c>
      <c r="M2453" s="188"/>
      <c r="N2453" s="83" t="s">
        <v>405</v>
      </c>
      <c r="O2453" s="189" t="s">
        <v>405</v>
      </c>
      <c r="P2453" s="83">
        <v>6</v>
      </c>
      <c r="Q2453" s="83" t="s">
        <v>221</v>
      </c>
      <c r="R2453" s="64">
        <v>6431</v>
      </c>
      <c r="S2453" s="64" t="s">
        <v>5364</v>
      </c>
      <c r="T2453" s="91">
        <v>147288</v>
      </c>
      <c r="U2453" s="83" t="s">
        <v>76</v>
      </c>
      <c r="V2453" s="83" t="s">
        <v>5373</v>
      </c>
      <c r="W2453" s="171">
        <v>44074</v>
      </c>
      <c r="X2453" s="172" t="e">
        <f>+CONCATENATE(TEXT(#REF!,"yyyy"),"-",TEXT(#REF!,"mm"))</f>
        <v>#REF!</v>
      </c>
      <c r="Y2453" s="173" t="str">
        <f t="shared" si="392"/>
        <v>6</v>
      </c>
      <c r="Z2453" s="172" t="str">
        <f t="shared" si="393"/>
        <v>2020-07</v>
      </c>
      <c r="AA2453" s="170" t="e">
        <f>+VLOOKUP(Z2453,#REF!,2,FALSE)/VLOOKUP(X2453,#REF!,2,FALSE)</f>
        <v>#REF!</v>
      </c>
      <c r="AB2453" s="174" t="e">
        <f t="shared" si="388"/>
        <v>#REF!</v>
      </c>
      <c r="AC2453" s="174" t="e">
        <f t="shared" si="389"/>
        <v>#REF!</v>
      </c>
      <c r="AD2453" s="175" t="e">
        <f>+#REF!+365*Y2453</f>
        <v>#REF!</v>
      </c>
      <c r="AE2453" s="176" t="e">
        <f t="shared" si="394"/>
        <v>#REF!</v>
      </c>
      <c r="AF2453" s="170" t="e">
        <f>+VLOOKUP(CONCATENATE(TEXT(W2453,"yyyy"),"-",TEXT(W2453,"mm")),#REF!,2,0)</f>
        <v>#REF!</v>
      </c>
      <c r="AG2453" s="177" t="e">
        <f>+(AC2453*(1+'INFLAC PROYECTADA'!$B$8)^(AE2453))/((1+DEMANDADO!AF2453)^(AE2453))</f>
        <v>#REF!</v>
      </c>
      <c r="AH2453" s="169">
        <f>(0.2*VLOOKUP(D2453,'%.'!$A$1:$B$4,2,FALSE))+(0.35*VLOOKUP(E2453,'%.'!$A$1:$B$4,2,FALSE))+(0.1*VLOOKUP(F2453,'%.'!$A$1:$B$4,2,FALSE))+(0.35*VLOOKUP(G2453,'%.'!$A$1:$B$4,2,FALSE))</f>
        <v>0.05</v>
      </c>
      <c r="AI2453" s="128" t="str">
        <f t="shared" si="395"/>
        <v>REMOTA</v>
      </c>
      <c r="AJ2453" s="128" t="str">
        <f t="shared" si="396"/>
        <v>No se registra</v>
      </c>
      <c r="AK2453" s="178">
        <f t="shared" si="397"/>
        <v>0</v>
      </c>
    </row>
    <row r="2454" spans="1:37" ht="30" customHeight="1" x14ac:dyDescent="0.25">
      <c r="A2454" s="115">
        <v>2453</v>
      </c>
      <c r="B2454" s="68" t="s">
        <v>5260</v>
      </c>
      <c r="C2454" s="123" t="s">
        <v>5261</v>
      </c>
      <c r="D2454" s="68" t="s">
        <v>1</v>
      </c>
      <c r="E2454" s="68" t="s">
        <v>1</v>
      </c>
      <c r="F2454" s="68" t="s">
        <v>1</v>
      </c>
      <c r="G2454" s="121" t="s">
        <v>1</v>
      </c>
      <c r="H2454" s="169">
        <f t="shared" si="390"/>
        <v>0.05</v>
      </c>
      <c r="I2454" s="170" t="str">
        <f t="shared" si="391"/>
        <v>REMOTA</v>
      </c>
      <c r="J2454" s="293">
        <v>16792000</v>
      </c>
      <c r="K2454" s="221">
        <v>0</v>
      </c>
      <c r="L2454" s="83" t="s">
        <v>130</v>
      </c>
      <c r="M2454" s="188"/>
      <c r="N2454" s="83" t="s">
        <v>405</v>
      </c>
      <c r="O2454" s="189" t="s">
        <v>405</v>
      </c>
      <c r="P2454" s="83">
        <v>6</v>
      </c>
      <c r="Q2454" s="83" t="s">
        <v>221</v>
      </c>
      <c r="R2454" s="64">
        <v>6431</v>
      </c>
      <c r="S2454" s="64" t="s">
        <v>5364</v>
      </c>
      <c r="T2454" s="91">
        <v>147288</v>
      </c>
      <c r="U2454" s="83" t="s">
        <v>171</v>
      </c>
      <c r="V2454" s="83" t="s">
        <v>5374</v>
      </c>
      <c r="W2454" s="171">
        <v>44074</v>
      </c>
      <c r="X2454" s="172" t="e">
        <f>+CONCATENATE(TEXT(#REF!,"yyyy"),"-",TEXT(#REF!,"mm"))</f>
        <v>#REF!</v>
      </c>
      <c r="Y2454" s="173" t="str">
        <f t="shared" si="392"/>
        <v>6</v>
      </c>
      <c r="Z2454" s="172" t="str">
        <f t="shared" si="393"/>
        <v>2020-07</v>
      </c>
      <c r="AA2454" s="170" t="e">
        <f>+VLOOKUP(Z2454,#REF!,2,FALSE)/VLOOKUP(X2454,#REF!,2,FALSE)</f>
        <v>#REF!</v>
      </c>
      <c r="AB2454" s="174" t="e">
        <f t="shared" si="388"/>
        <v>#REF!</v>
      </c>
      <c r="AC2454" s="174" t="e">
        <f t="shared" si="389"/>
        <v>#REF!</v>
      </c>
      <c r="AD2454" s="175" t="e">
        <f>+#REF!+365*Y2454</f>
        <v>#REF!</v>
      </c>
      <c r="AE2454" s="176" t="e">
        <f t="shared" si="394"/>
        <v>#REF!</v>
      </c>
      <c r="AF2454" s="170" t="e">
        <f>+VLOOKUP(CONCATENATE(TEXT(W2454,"yyyy"),"-",TEXT(W2454,"mm")),#REF!,2,0)</f>
        <v>#REF!</v>
      </c>
      <c r="AG2454" s="177" t="e">
        <f>+(AC2454*(1+'INFLAC PROYECTADA'!$B$8)^(AE2454))/((1+DEMANDADO!AF2454)^(AE2454))</f>
        <v>#REF!</v>
      </c>
      <c r="AH2454" s="169">
        <f>(0.2*VLOOKUP(D2454,'%.'!$A$1:$B$4,2,FALSE))+(0.35*VLOOKUP(E2454,'%.'!$A$1:$B$4,2,FALSE))+(0.1*VLOOKUP(F2454,'%.'!$A$1:$B$4,2,FALSE))+(0.35*VLOOKUP(G2454,'%.'!$A$1:$B$4,2,FALSE))</f>
        <v>0.05</v>
      </c>
      <c r="AI2454" s="128" t="str">
        <f t="shared" si="395"/>
        <v>REMOTA</v>
      </c>
      <c r="AJ2454" s="128" t="str">
        <f t="shared" si="396"/>
        <v>No se registra</v>
      </c>
      <c r="AK2454" s="178">
        <f t="shared" si="397"/>
        <v>0</v>
      </c>
    </row>
    <row r="2455" spans="1:37" ht="30" customHeight="1" x14ac:dyDescent="0.25">
      <c r="A2455" s="115">
        <v>2454</v>
      </c>
      <c r="B2455" s="68" t="s">
        <v>5262</v>
      </c>
      <c r="C2455" s="123" t="s">
        <v>5263</v>
      </c>
      <c r="D2455" s="68" t="s">
        <v>1</v>
      </c>
      <c r="E2455" s="68" t="s">
        <v>1</v>
      </c>
      <c r="F2455" s="68" t="s">
        <v>1</v>
      </c>
      <c r="G2455" s="121" t="s">
        <v>1</v>
      </c>
      <c r="H2455" s="169">
        <f t="shared" si="390"/>
        <v>0.05</v>
      </c>
      <c r="I2455" s="170" t="str">
        <f t="shared" si="391"/>
        <v>REMOTA</v>
      </c>
      <c r="J2455" s="293">
        <v>7835300</v>
      </c>
      <c r="K2455" s="221">
        <v>0</v>
      </c>
      <c r="L2455" s="83" t="s">
        <v>133</v>
      </c>
      <c r="M2455" s="188"/>
      <c r="N2455" s="83" t="s">
        <v>405</v>
      </c>
      <c r="O2455" s="189" t="s">
        <v>405</v>
      </c>
      <c r="P2455" s="83">
        <v>7</v>
      </c>
      <c r="Q2455" s="83" t="s">
        <v>221</v>
      </c>
      <c r="R2455" s="64">
        <v>6431</v>
      </c>
      <c r="S2455" s="64" t="s">
        <v>5364</v>
      </c>
      <c r="T2455" s="91">
        <v>147288</v>
      </c>
      <c r="U2455" s="83" t="s">
        <v>171</v>
      </c>
      <c r="V2455" s="83" t="s">
        <v>5375</v>
      </c>
      <c r="W2455" s="171">
        <v>44074</v>
      </c>
      <c r="X2455" s="172" t="e">
        <f>+CONCATENATE(TEXT(#REF!,"yyyy"),"-",TEXT(#REF!,"mm"))</f>
        <v>#REF!</v>
      </c>
      <c r="Y2455" s="173" t="str">
        <f t="shared" si="392"/>
        <v>7</v>
      </c>
      <c r="Z2455" s="172" t="str">
        <f t="shared" si="393"/>
        <v>2020-07</v>
      </c>
      <c r="AA2455" s="170" t="e">
        <f>+VLOOKUP(Z2455,#REF!,2,FALSE)/VLOOKUP(X2455,#REF!,2,FALSE)</f>
        <v>#REF!</v>
      </c>
      <c r="AB2455" s="174" t="e">
        <f t="shared" si="388"/>
        <v>#REF!</v>
      </c>
      <c r="AC2455" s="174" t="e">
        <f t="shared" si="389"/>
        <v>#REF!</v>
      </c>
      <c r="AD2455" s="175" t="e">
        <f>+#REF!+365*Y2455</f>
        <v>#REF!</v>
      </c>
      <c r="AE2455" s="176" t="e">
        <f t="shared" si="394"/>
        <v>#REF!</v>
      </c>
      <c r="AF2455" s="170" t="e">
        <f>+VLOOKUP(CONCATENATE(TEXT(W2455,"yyyy"),"-",TEXT(W2455,"mm")),#REF!,2,0)</f>
        <v>#REF!</v>
      </c>
      <c r="AG2455" s="177" t="e">
        <f>+(AC2455*(1+'INFLAC PROYECTADA'!$B$8)^(AE2455))/((1+DEMANDADO!AF2455)^(AE2455))</f>
        <v>#REF!</v>
      </c>
      <c r="AH2455" s="169">
        <f>(0.2*VLOOKUP(D2455,'%.'!$A$1:$B$4,2,FALSE))+(0.35*VLOOKUP(E2455,'%.'!$A$1:$B$4,2,FALSE))+(0.1*VLOOKUP(F2455,'%.'!$A$1:$B$4,2,FALSE))+(0.35*VLOOKUP(G2455,'%.'!$A$1:$B$4,2,FALSE))</f>
        <v>0.05</v>
      </c>
      <c r="AI2455" s="128" t="str">
        <f t="shared" si="395"/>
        <v>REMOTA</v>
      </c>
      <c r="AJ2455" s="128" t="str">
        <f t="shared" si="396"/>
        <v>No se registra</v>
      </c>
      <c r="AK2455" s="178">
        <f t="shared" si="397"/>
        <v>0</v>
      </c>
    </row>
    <row r="2456" spans="1:37" ht="30" customHeight="1" x14ac:dyDescent="0.25">
      <c r="A2456" s="115">
        <v>2455</v>
      </c>
      <c r="B2456" s="68" t="s">
        <v>5264</v>
      </c>
      <c r="C2456" s="123" t="s">
        <v>5265</v>
      </c>
      <c r="D2456" s="68" t="s">
        <v>1</v>
      </c>
      <c r="E2456" s="68" t="s">
        <v>1</v>
      </c>
      <c r="F2456" s="68" t="s">
        <v>1</v>
      </c>
      <c r="G2456" s="121" t="s">
        <v>1</v>
      </c>
      <c r="H2456" s="169">
        <f t="shared" si="390"/>
        <v>0.05</v>
      </c>
      <c r="I2456" s="170" t="str">
        <f t="shared" si="391"/>
        <v>REMOTA</v>
      </c>
      <c r="J2456" s="293">
        <v>21657300</v>
      </c>
      <c r="K2456" s="221">
        <v>0</v>
      </c>
      <c r="L2456" s="83" t="s">
        <v>132</v>
      </c>
      <c r="M2456" s="188"/>
      <c r="N2456" s="83" t="s">
        <v>405</v>
      </c>
      <c r="O2456" s="189" t="s">
        <v>405</v>
      </c>
      <c r="P2456" s="83">
        <v>6</v>
      </c>
      <c r="Q2456" s="83" t="s">
        <v>221</v>
      </c>
      <c r="R2456" s="64">
        <v>6431</v>
      </c>
      <c r="S2456" s="64" t="s">
        <v>5364</v>
      </c>
      <c r="T2456" s="91">
        <v>147288</v>
      </c>
      <c r="U2456" s="83" t="s">
        <v>171</v>
      </c>
      <c r="V2456" s="83" t="s">
        <v>5376</v>
      </c>
      <c r="W2456" s="171">
        <v>44074</v>
      </c>
      <c r="X2456" s="172" t="e">
        <f>+CONCATENATE(TEXT(#REF!,"yyyy"),"-",TEXT(#REF!,"mm"))</f>
        <v>#REF!</v>
      </c>
      <c r="Y2456" s="173" t="str">
        <f t="shared" si="392"/>
        <v>6</v>
      </c>
      <c r="Z2456" s="172" t="str">
        <f t="shared" si="393"/>
        <v>2020-07</v>
      </c>
      <c r="AA2456" s="170" t="e">
        <f>+VLOOKUP(Z2456,#REF!,2,FALSE)/VLOOKUP(X2456,#REF!,2,FALSE)</f>
        <v>#REF!</v>
      </c>
      <c r="AB2456" s="174" t="e">
        <f t="shared" si="388"/>
        <v>#REF!</v>
      </c>
      <c r="AC2456" s="174" t="e">
        <f t="shared" si="389"/>
        <v>#REF!</v>
      </c>
      <c r="AD2456" s="175" t="e">
        <f>+#REF!+365*Y2456</f>
        <v>#REF!</v>
      </c>
      <c r="AE2456" s="176" t="e">
        <f t="shared" si="394"/>
        <v>#REF!</v>
      </c>
      <c r="AF2456" s="170" t="e">
        <f>+VLOOKUP(CONCATENATE(TEXT(W2456,"yyyy"),"-",TEXT(W2456,"mm")),#REF!,2,0)</f>
        <v>#REF!</v>
      </c>
      <c r="AG2456" s="177" t="e">
        <f>+(AC2456*(1+'INFLAC PROYECTADA'!$B$8)^(AE2456))/((1+DEMANDADO!AF2456)^(AE2456))</f>
        <v>#REF!</v>
      </c>
      <c r="AH2456" s="169">
        <f>(0.2*VLOOKUP(D2456,'%.'!$A$1:$B$4,2,FALSE))+(0.35*VLOOKUP(E2456,'%.'!$A$1:$B$4,2,FALSE))+(0.1*VLOOKUP(F2456,'%.'!$A$1:$B$4,2,FALSE))+(0.35*VLOOKUP(G2456,'%.'!$A$1:$B$4,2,FALSE))</f>
        <v>0.05</v>
      </c>
      <c r="AI2456" s="128" t="str">
        <f t="shared" si="395"/>
        <v>REMOTA</v>
      </c>
      <c r="AJ2456" s="128" t="str">
        <f t="shared" si="396"/>
        <v>No se registra</v>
      </c>
      <c r="AK2456" s="178">
        <f t="shared" si="397"/>
        <v>0</v>
      </c>
    </row>
    <row r="2457" spans="1:37" ht="30" customHeight="1" x14ac:dyDescent="0.25">
      <c r="A2457" s="115">
        <v>2456</v>
      </c>
      <c r="B2457" s="68" t="s">
        <v>5266</v>
      </c>
      <c r="C2457" s="123" t="s">
        <v>5267</v>
      </c>
      <c r="D2457" s="68" t="s">
        <v>1</v>
      </c>
      <c r="E2457" s="68" t="s">
        <v>48</v>
      </c>
      <c r="F2457" s="68" t="s">
        <v>1</v>
      </c>
      <c r="G2457" s="121" t="s">
        <v>1</v>
      </c>
      <c r="H2457" s="169">
        <f t="shared" si="390"/>
        <v>0.20749999999999999</v>
      </c>
      <c r="I2457" s="170" t="str">
        <f t="shared" si="391"/>
        <v>BAJA</v>
      </c>
      <c r="J2457" s="293">
        <v>85692348</v>
      </c>
      <c r="K2457" s="221">
        <v>0.05</v>
      </c>
      <c r="L2457" s="83" t="s">
        <v>133</v>
      </c>
      <c r="M2457" s="188"/>
      <c r="N2457" s="83" t="s">
        <v>405</v>
      </c>
      <c r="O2457" s="189" t="s">
        <v>405</v>
      </c>
      <c r="P2457" s="83">
        <v>7</v>
      </c>
      <c r="Q2457" s="83" t="s">
        <v>221</v>
      </c>
      <c r="R2457" s="64">
        <v>6431</v>
      </c>
      <c r="S2457" s="64" t="s">
        <v>5364</v>
      </c>
      <c r="T2457" s="91">
        <v>147288</v>
      </c>
      <c r="U2457" s="83" t="s">
        <v>76</v>
      </c>
      <c r="V2457" s="83"/>
      <c r="W2457" s="171">
        <v>44074</v>
      </c>
      <c r="X2457" s="172" t="e">
        <f>+CONCATENATE(TEXT(#REF!,"yyyy"),"-",TEXT(#REF!,"mm"))</f>
        <v>#REF!</v>
      </c>
      <c r="Y2457" s="173" t="str">
        <f t="shared" si="392"/>
        <v>7</v>
      </c>
      <c r="Z2457" s="172" t="str">
        <f t="shared" si="393"/>
        <v>2020-07</v>
      </c>
      <c r="AA2457" s="170" t="e">
        <f>+VLOOKUP(Z2457,#REF!,2,FALSE)/VLOOKUP(X2457,#REF!,2,FALSE)</f>
        <v>#REF!</v>
      </c>
      <c r="AB2457" s="174" t="e">
        <f t="shared" si="388"/>
        <v>#REF!</v>
      </c>
      <c r="AC2457" s="174" t="e">
        <f t="shared" si="389"/>
        <v>#REF!</v>
      </c>
      <c r="AD2457" s="175" t="e">
        <f>+#REF!+365*Y2457</f>
        <v>#REF!</v>
      </c>
      <c r="AE2457" s="176" t="e">
        <f t="shared" si="394"/>
        <v>#REF!</v>
      </c>
      <c r="AF2457" s="170" t="e">
        <f>+VLOOKUP(CONCATENATE(TEXT(W2457,"yyyy"),"-",TEXT(W2457,"mm")),#REF!,2,0)</f>
        <v>#REF!</v>
      </c>
      <c r="AG2457" s="177" t="e">
        <f>+(AC2457*(1+'INFLAC PROYECTADA'!$B$8)^(AE2457))/((1+DEMANDADO!AF2457)^(AE2457))</f>
        <v>#REF!</v>
      </c>
      <c r="AH2457" s="169">
        <f>(0.2*VLOOKUP(D2457,'%.'!$A$1:$B$4,2,FALSE))+(0.35*VLOOKUP(E2457,'%.'!$A$1:$B$4,2,FALSE))+(0.1*VLOOKUP(F2457,'%.'!$A$1:$B$4,2,FALSE))+(0.35*VLOOKUP(G2457,'%.'!$A$1:$B$4,2,FALSE))</f>
        <v>0.20749999999999999</v>
      </c>
      <c r="AI2457" s="128" t="str">
        <f t="shared" si="395"/>
        <v>BAJA</v>
      </c>
      <c r="AJ2457" s="128" t="str">
        <f t="shared" si="396"/>
        <v>Cuentas de Orden</v>
      </c>
      <c r="AK2457" s="178" t="e">
        <f t="shared" si="397"/>
        <v>#REF!</v>
      </c>
    </row>
    <row r="2458" spans="1:37" ht="30" customHeight="1" x14ac:dyDescent="0.25">
      <c r="A2458" s="115">
        <v>2457</v>
      </c>
      <c r="B2458" s="68" t="s">
        <v>1574</v>
      </c>
      <c r="C2458" s="123" t="s">
        <v>5268</v>
      </c>
      <c r="D2458" s="68" t="s">
        <v>48</v>
      </c>
      <c r="E2458" s="68" t="s">
        <v>48</v>
      </c>
      <c r="F2458" s="68" t="s">
        <v>48</v>
      </c>
      <c r="G2458" s="121" t="s">
        <v>48</v>
      </c>
      <c r="H2458" s="169">
        <f t="shared" si="390"/>
        <v>0.5</v>
      </c>
      <c r="I2458" s="170" t="str">
        <f t="shared" si="391"/>
        <v>MEDIA</v>
      </c>
      <c r="J2458" s="293">
        <v>785930088</v>
      </c>
      <c r="K2458" s="221">
        <v>0</v>
      </c>
      <c r="L2458" s="83" t="s">
        <v>129</v>
      </c>
      <c r="M2458" s="188"/>
      <c r="N2458" s="87" t="s">
        <v>405</v>
      </c>
      <c r="O2458" s="188" t="s">
        <v>405</v>
      </c>
      <c r="P2458" s="83">
        <v>6</v>
      </c>
      <c r="Q2458" s="83" t="s">
        <v>221</v>
      </c>
      <c r="R2458" s="64">
        <v>6431</v>
      </c>
      <c r="S2458" s="64" t="s">
        <v>5364</v>
      </c>
      <c r="T2458" s="91">
        <v>147288</v>
      </c>
      <c r="U2458" s="83" t="s">
        <v>21</v>
      </c>
      <c r="V2458" s="83"/>
      <c r="W2458" s="171">
        <v>44074</v>
      </c>
      <c r="X2458" s="172" t="e">
        <f>+CONCATENATE(TEXT(#REF!,"yyyy"),"-",TEXT(#REF!,"mm"))</f>
        <v>#REF!</v>
      </c>
      <c r="Y2458" s="173" t="str">
        <f t="shared" si="392"/>
        <v>6</v>
      </c>
      <c r="Z2458" s="172" t="str">
        <f t="shared" si="393"/>
        <v>2020-07</v>
      </c>
      <c r="AA2458" s="170" t="e">
        <f>+VLOOKUP(Z2458,#REF!,2,FALSE)/VLOOKUP(X2458,#REF!,2,FALSE)</f>
        <v>#REF!</v>
      </c>
      <c r="AB2458" s="174" t="e">
        <f t="shared" si="388"/>
        <v>#REF!</v>
      </c>
      <c r="AC2458" s="174" t="e">
        <f t="shared" si="389"/>
        <v>#REF!</v>
      </c>
      <c r="AD2458" s="175" t="e">
        <f>+#REF!+365*Y2458</f>
        <v>#REF!</v>
      </c>
      <c r="AE2458" s="176" t="e">
        <f t="shared" si="394"/>
        <v>#REF!</v>
      </c>
      <c r="AF2458" s="170" t="e">
        <f>+VLOOKUP(CONCATENATE(TEXT(W2458,"yyyy"),"-",TEXT(W2458,"mm")),#REF!,2,0)</f>
        <v>#REF!</v>
      </c>
      <c r="AG2458" s="177" t="e">
        <f>+(AC2458*(1+'INFLAC PROYECTADA'!$B$8)^(AE2458))/((1+DEMANDADO!AF2458)^(AE2458))</f>
        <v>#REF!</v>
      </c>
      <c r="AH2458" s="169">
        <f>(0.2*VLOOKUP(D2458,'%.'!$A$1:$B$4,2,FALSE))+(0.35*VLOOKUP(E2458,'%.'!$A$1:$B$4,2,FALSE))+(0.1*VLOOKUP(F2458,'%.'!$A$1:$B$4,2,FALSE))+(0.35*VLOOKUP(G2458,'%.'!$A$1:$B$4,2,FALSE))</f>
        <v>0.5</v>
      </c>
      <c r="AI2458" s="128" t="str">
        <f t="shared" si="395"/>
        <v>MEDIA</v>
      </c>
      <c r="AJ2458" s="128" t="str">
        <f t="shared" si="396"/>
        <v>Cuentas de Orden</v>
      </c>
      <c r="AK2458" s="178" t="e">
        <f t="shared" si="397"/>
        <v>#REF!</v>
      </c>
    </row>
    <row r="2459" spans="1:37" ht="30" customHeight="1" x14ac:dyDescent="0.25">
      <c r="A2459" s="115">
        <v>2458</v>
      </c>
      <c r="B2459" s="100" t="s">
        <v>5236</v>
      </c>
      <c r="C2459" s="123" t="s">
        <v>5269</v>
      </c>
      <c r="D2459" s="68" t="s">
        <v>1</v>
      </c>
      <c r="E2459" s="68" t="s">
        <v>1</v>
      </c>
      <c r="F2459" s="68" t="s">
        <v>1</v>
      </c>
      <c r="G2459" s="121" t="s">
        <v>1</v>
      </c>
      <c r="H2459" s="169">
        <f t="shared" si="390"/>
        <v>0.05</v>
      </c>
      <c r="I2459" s="170" t="str">
        <f t="shared" si="391"/>
        <v>REMOTA</v>
      </c>
      <c r="J2459" s="293">
        <v>40612292</v>
      </c>
      <c r="K2459" s="221">
        <v>0</v>
      </c>
      <c r="L2459" s="83" t="s">
        <v>129</v>
      </c>
      <c r="M2459" s="188"/>
      <c r="N2459" s="87" t="s">
        <v>405</v>
      </c>
      <c r="O2459" s="188" t="s">
        <v>405</v>
      </c>
      <c r="P2459" s="83">
        <v>6</v>
      </c>
      <c r="Q2459" s="83" t="s">
        <v>221</v>
      </c>
      <c r="R2459" s="64">
        <v>6431</v>
      </c>
      <c r="S2459" s="64" t="s">
        <v>5364</v>
      </c>
      <c r="T2459" s="91">
        <v>147288</v>
      </c>
      <c r="U2459" s="87" t="s">
        <v>76</v>
      </c>
      <c r="V2459" s="83"/>
      <c r="W2459" s="171">
        <v>44074</v>
      </c>
      <c r="X2459" s="172" t="e">
        <f>+CONCATENATE(TEXT(#REF!,"yyyy"),"-",TEXT(#REF!,"mm"))</f>
        <v>#REF!</v>
      </c>
      <c r="Y2459" s="173" t="str">
        <f t="shared" si="392"/>
        <v>6</v>
      </c>
      <c r="Z2459" s="172" t="str">
        <f t="shared" si="393"/>
        <v>2020-07</v>
      </c>
      <c r="AA2459" s="170" t="e">
        <f>+VLOOKUP(Z2459,#REF!,2,FALSE)/VLOOKUP(X2459,#REF!,2,FALSE)</f>
        <v>#REF!</v>
      </c>
      <c r="AB2459" s="174" t="e">
        <f t="shared" si="388"/>
        <v>#REF!</v>
      </c>
      <c r="AC2459" s="174" t="e">
        <f t="shared" si="389"/>
        <v>#REF!</v>
      </c>
      <c r="AD2459" s="175" t="e">
        <f>+#REF!+365*Y2459</f>
        <v>#REF!</v>
      </c>
      <c r="AE2459" s="176" t="e">
        <f t="shared" si="394"/>
        <v>#REF!</v>
      </c>
      <c r="AF2459" s="170" t="e">
        <f>+VLOOKUP(CONCATENATE(TEXT(W2459,"yyyy"),"-",TEXT(W2459,"mm")),#REF!,2,0)</f>
        <v>#REF!</v>
      </c>
      <c r="AG2459" s="177" t="e">
        <f>+(AC2459*(1+'INFLAC PROYECTADA'!$B$8)^(AE2459))/((1+DEMANDADO!AF2459)^(AE2459))</f>
        <v>#REF!</v>
      </c>
      <c r="AH2459" s="169">
        <f>(0.2*VLOOKUP(D2459,'%.'!$A$1:$B$4,2,FALSE))+(0.35*VLOOKUP(E2459,'%.'!$A$1:$B$4,2,FALSE))+(0.1*VLOOKUP(F2459,'%.'!$A$1:$B$4,2,FALSE))+(0.35*VLOOKUP(G2459,'%.'!$A$1:$B$4,2,FALSE))</f>
        <v>0.05</v>
      </c>
      <c r="AI2459" s="128" t="str">
        <f t="shared" si="395"/>
        <v>REMOTA</v>
      </c>
      <c r="AJ2459" s="128" t="str">
        <f t="shared" si="396"/>
        <v>No se registra</v>
      </c>
      <c r="AK2459" s="178">
        <f t="shared" si="397"/>
        <v>0</v>
      </c>
    </row>
    <row r="2460" spans="1:37" ht="30" customHeight="1" x14ac:dyDescent="0.25">
      <c r="A2460" s="115">
        <v>2459</v>
      </c>
      <c r="B2460" s="68" t="s">
        <v>5270</v>
      </c>
      <c r="C2460" s="123" t="s">
        <v>5271</v>
      </c>
      <c r="D2460" s="68" t="s">
        <v>1</v>
      </c>
      <c r="E2460" s="68" t="s">
        <v>1</v>
      </c>
      <c r="F2460" s="68" t="s">
        <v>1</v>
      </c>
      <c r="G2460" s="121" t="s">
        <v>1</v>
      </c>
      <c r="H2460" s="169">
        <f t="shared" si="390"/>
        <v>0.05</v>
      </c>
      <c r="I2460" s="170" t="str">
        <f t="shared" si="391"/>
        <v>REMOTA</v>
      </c>
      <c r="J2460" s="293">
        <v>19244252</v>
      </c>
      <c r="K2460" s="221">
        <v>0.05</v>
      </c>
      <c r="L2460" s="87" t="s">
        <v>129</v>
      </c>
      <c r="M2460" s="188"/>
      <c r="N2460" s="87" t="s">
        <v>405</v>
      </c>
      <c r="O2460" s="188" t="s">
        <v>405</v>
      </c>
      <c r="P2460" s="83">
        <v>6</v>
      </c>
      <c r="Q2460" s="83" t="s">
        <v>221</v>
      </c>
      <c r="R2460" s="64">
        <v>6431</v>
      </c>
      <c r="S2460" s="64" t="s">
        <v>5364</v>
      </c>
      <c r="T2460" s="91">
        <v>147288</v>
      </c>
      <c r="U2460" s="87" t="s">
        <v>76</v>
      </c>
      <c r="V2460" s="83"/>
      <c r="W2460" s="171">
        <v>44074</v>
      </c>
      <c r="X2460" s="172" t="e">
        <f>+CONCATENATE(TEXT(#REF!,"yyyy"),"-",TEXT(#REF!,"mm"))</f>
        <v>#REF!</v>
      </c>
      <c r="Y2460" s="173" t="str">
        <f t="shared" si="392"/>
        <v>6</v>
      </c>
      <c r="Z2460" s="172" t="str">
        <f t="shared" si="393"/>
        <v>2020-07</v>
      </c>
      <c r="AA2460" s="170" t="e">
        <f>+VLOOKUP(Z2460,#REF!,2,FALSE)/VLOOKUP(X2460,#REF!,2,FALSE)</f>
        <v>#REF!</v>
      </c>
      <c r="AB2460" s="174" t="e">
        <f t="shared" si="388"/>
        <v>#REF!</v>
      </c>
      <c r="AC2460" s="174" t="e">
        <f t="shared" si="389"/>
        <v>#REF!</v>
      </c>
      <c r="AD2460" s="175" t="e">
        <f>+#REF!+365*Y2460</f>
        <v>#REF!</v>
      </c>
      <c r="AE2460" s="176" t="e">
        <f t="shared" si="394"/>
        <v>#REF!</v>
      </c>
      <c r="AF2460" s="170" t="e">
        <f>+VLOOKUP(CONCATENATE(TEXT(W2460,"yyyy"),"-",TEXT(W2460,"mm")),#REF!,2,0)</f>
        <v>#REF!</v>
      </c>
      <c r="AG2460" s="177" t="e">
        <f>+(AC2460*(1+'INFLAC PROYECTADA'!$B$8)^(AE2460))/((1+DEMANDADO!AF2460)^(AE2460))</f>
        <v>#REF!</v>
      </c>
      <c r="AH2460" s="169">
        <f>(0.2*VLOOKUP(D2460,'%.'!$A$1:$B$4,2,FALSE))+(0.35*VLOOKUP(E2460,'%.'!$A$1:$B$4,2,FALSE))+(0.1*VLOOKUP(F2460,'%.'!$A$1:$B$4,2,FALSE))+(0.35*VLOOKUP(G2460,'%.'!$A$1:$B$4,2,FALSE))</f>
        <v>0.05</v>
      </c>
      <c r="AI2460" s="128" t="str">
        <f t="shared" si="395"/>
        <v>REMOTA</v>
      </c>
      <c r="AJ2460" s="128" t="str">
        <f t="shared" si="396"/>
        <v>No se registra</v>
      </c>
      <c r="AK2460" s="178">
        <f t="shared" si="397"/>
        <v>0</v>
      </c>
    </row>
    <row r="2461" spans="1:37" ht="30" customHeight="1" x14ac:dyDescent="0.25">
      <c r="A2461" s="115">
        <v>2460</v>
      </c>
      <c r="B2461" s="100" t="s">
        <v>1546</v>
      </c>
      <c r="C2461" s="127" t="s">
        <v>5272</v>
      </c>
      <c r="D2461" s="68" t="s">
        <v>1</v>
      </c>
      <c r="E2461" s="68" t="s">
        <v>1</v>
      </c>
      <c r="F2461" s="68" t="s">
        <v>1</v>
      </c>
      <c r="G2461" s="121" t="s">
        <v>1</v>
      </c>
      <c r="H2461" s="169">
        <f t="shared" si="390"/>
        <v>0.05</v>
      </c>
      <c r="I2461" s="170" t="str">
        <f t="shared" si="391"/>
        <v>REMOTA</v>
      </c>
      <c r="J2461" s="293">
        <v>75477346</v>
      </c>
      <c r="K2461" s="221">
        <v>0.05</v>
      </c>
      <c r="L2461" s="83" t="s">
        <v>133</v>
      </c>
      <c r="M2461" s="188"/>
      <c r="N2461" s="87" t="s">
        <v>405</v>
      </c>
      <c r="O2461" s="188" t="s">
        <v>405</v>
      </c>
      <c r="P2461" s="83">
        <v>5</v>
      </c>
      <c r="Q2461" s="83" t="s">
        <v>221</v>
      </c>
      <c r="R2461" s="64">
        <v>6431</v>
      </c>
      <c r="S2461" s="64" t="s">
        <v>5364</v>
      </c>
      <c r="T2461" s="91">
        <v>147288</v>
      </c>
      <c r="U2461" s="87" t="s">
        <v>76</v>
      </c>
      <c r="V2461" s="83"/>
      <c r="W2461" s="171">
        <v>44074</v>
      </c>
      <c r="X2461" s="172" t="e">
        <f>+CONCATENATE(TEXT(#REF!,"yyyy"),"-",TEXT(#REF!,"mm"))</f>
        <v>#REF!</v>
      </c>
      <c r="Y2461" s="173" t="str">
        <f t="shared" si="392"/>
        <v>5</v>
      </c>
      <c r="Z2461" s="172" t="str">
        <f t="shared" si="393"/>
        <v>2020-07</v>
      </c>
      <c r="AA2461" s="170" t="e">
        <f>+VLOOKUP(Z2461,#REF!,2,FALSE)/VLOOKUP(X2461,#REF!,2,FALSE)</f>
        <v>#REF!</v>
      </c>
      <c r="AB2461" s="174" t="e">
        <f t="shared" si="388"/>
        <v>#REF!</v>
      </c>
      <c r="AC2461" s="174" t="e">
        <f t="shared" si="389"/>
        <v>#REF!</v>
      </c>
      <c r="AD2461" s="175" t="e">
        <f>+#REF!+365*Y2461</f>
        <v>#REF!</v>
      </c>
      <c r="AE2461" s="176" t="e">
        <f t="shared" si="394"/>
        <v>#REF!</v>
      </c>
      <c r="AF2461" s="170" t="e">
        <f>+VLOOKUP(CONCATENATE(TEXT(W2461,"yyyy"),"-",TEXT(W2461,"mm")),#REF!,2,0)</f>
        <v>#REF!</v>
      </c>
      <c r="AG2461" s="177" t="e">
        <f>+(AC2461*(1+'INFLAC PROYECTADA'!$B$8)^(AE2461))/((1+DEMANDADO!AF2461)^(AE2461))</f>
        <v>#REF!</v>
      </c>
      <c r="AH2461" s="169">
        <f>(0.2*VLOOKUP(D2461,'%.'!$A$1:$B$4,2,FALSE))+(0.35*VLOOKUP(E2461,'%.'!$A$1:$B$4,2,FALSE))+(0.1*VLOOKUP(F2461,'%.'!$A$1:$B$4,2,FALSE))+(0.35*VLOOKUP(G2461,'%.'!$A$1:$B$4,2,FALSE))</f>
        <v>0.05</v>
      </c>
      <c r="AI2461" s="128" t="str">
        <f t="shared" si="395"/>
        <v>REMOTA</v>
      </c>
      <c r="AJ2461" s="128" t="str">
        <f t="shared" si="396"/>
        <v>No se registra</v>
      </c>
      <c r="AK2461" s="178">
        <f t="shared" si="397"/>
        <v>0</v>
      </c>
    </row>
    <row r="2462" spans="1:37" ht="30" customHeight="1" x14ac:dyDescent="0.25">
      <c r="A2462" s="115">
        <v>2461</v>
      </c>
      <c r="B2462" s="100" t="s">
        <v>5273</v>
      </c>
      <c r="C2462" s="123" t="s">
        <v>5274</v>
      </c>
      <c r="D2462" s="68" t="s">
        <v>0</v>
      </c>
      <c r="E2462" s="68" t="s">
        <v>48</v>
      </c>
      <c r="F2462" s="68" t="s">
        <v>48</v>
      </c>
      <c r="G2462" s="121" t="s">
        <v>48</v>
      </c>
      <c r="H2462" s="169">
        <f t="shared" si="390"/>
        <v>0.6</v>
      </c>
      <c r="I2462" s="170" t="str">
        <f t="shared" si="391"/>
        <v>ALTA</v>
      </c>
      <c r="J2462" s="293">
        <v>100560689</v>
      </c>
      <c r="K2462" s="221">
        <v>0.2</v>
      </c>
      <c r="L2462" s="83" t="s">
        <v>129</v>
      </c>
      <c r="M2462" s="188"/>
      <c r="N2462" s="83" t="s">
        <v>405</v>
      </c>
      <c r="O2462" s="189" t="s">
        <v>405</v>
      </c>
      <c r="P2462" s="83">
        <v>5</v>
      </c>
      <c r="Q2462" s="83" t="s">
        <v>221</v>
      </c>
      <c r="R2462" s="64">
        <v>6431</v>
      </c>
      <c r="S2462" s="64" t="s">
        <v>5364</v>
      </c>
      <c r="T2462" s="91">
        <v>147288</v>
      </c>
      <c r="U2462" s="83" t="s">
        <v>171</v>
      </c>
      <c r="V2462" s="83"/>
      <c r="W2462" s="171">
        <v>44074</v>
      </c>
      <c r="X2462" s="172" t="e">
        <f>+CONCATENATE(TEXT(#REF!,"yyyy"),"-",TEXT(#REF!,"mm"))</f>
        <v>#REF!</v>
      </c>
      <c r="Y2462" s="173" t="str">
        <f t="shared" si="392"/>
        <v>5</v>
      </c>
      <c r="Z2462" s="172" t="str">
        <f t="shared" si="393"/>
        <v>2020-07</v>
      </c>
      <c r="AA2462" s="170" t="e">
        <f>+VLOOKUP(Z2462,#REF!,2,FALSE)/VLOOKUP(X2462,#REF!,2,FALSE)</f>
        <v>#REF!</v>
      </c>
      <c r="AB2462" s="174" t="e">
        <f t="shared" si="388"/>
        <v>#REF!</v>
      </c>
      <c r="AC2462" s="174" t="e">
        <f t="shared" si="389"/>
        <v>#REF!</v>
      </c>
      <c r="AD2462" s="175" t="e">
        <f>+#REF!+365*Y2462</f>
        <v>#REF!</v>
      </c>
      <c r="AE2462" s="176" t="e">
        <f t="shared" si="394"/>
        <v>#REF!</v>
      </c>
      <c r="AF2462" s="170" t="e">
        <f>+VLOOKUP(CONCATENATE(TEXT(W2462,"yyyy"),"-",TEXT(W2462,"mm")),#REF!,2,0)</f>
        <v>#REF!</v>
      </c>
      <c r="AG2462" s="177" t="e">
        <f>+(AC2462*(1+'INFLAC PROYECTADA'!$B$8)^(AE2462))/((1+DEMANDADO!AF2462)^(AE2462))</f>
        <v>#REF!</v>
      </c>
      <c r="AH2462" s="169">
        <f>(0.2*VLOOKUP(D2462,'%.'!$A$1:$B$4,2,FALSE))+(0.35*VLOOKUP(E2462,'%.'!$A$1:$B$4,2,FALSE))+(0.1*VLOOKUP(F2462,'%.'!$A$1:$B$4,2,FALSE))+(0.35*VLOOKUP(G2462,'%.'!$A$1:$B$4,2,FALSE))</f>
        <v>0.6</v>
      </c>
      <c r="AI2462" s="128" t="str">
        <f t="shared" si="395"/>
        <v>ALTA</v>
      </c>
      <c r="AJ2462" s="128" t="str">
        <f t="shared" si="396"/>
        <v>Provisión contable</v>
      </c>
      <c r="AK2462" s="178" t="e">
        <f t="shared" si="397"/>
        <v>#REF!</v>
      </c>
    </row>
    <row r="2463" spans="1:37" ht="30" customHeight="1" x14ac:dyDescent="0.25">
      <c r="A2463" s="115">
        <v>2462</v>
      </c>
      <c r="B2463" s="100" t="s">
        <v>5275</v>
      </c>
      <c r="C2463" s="123" t="s">
        <v>5276</v>
      </c>
      <c r="D2463" s="68" t="s">
        <v>1</v>
      </c>
      <c r="E2463" s="68" t="s">
        <v>48</v>
      </c>
      <c r="F2463" s="68" t="s">
        <v>1</v>
      </c>
      <c r="G2463" s="121" t="s">
        <v>1</v>
      </c>
      <c r="H2463" s="169">
        <f t="shared" si="390"/>
        <v>0.20749999999999999</v>
      </c>
      <c r="I2463" s="170" t="str">
        <f t="shared" si="391"/>
        <v>BAJA</v>
      </c>
      <c r="J2463" s="293">
        <v>98452740</v>
      </c>
      <c r="K2463" s="221">
        <v>0.05</v>
      </c>
      <c r="L2463" s="83" t="s">
        <v>129</v>
      </c>
      <c r="M2463" s="188"/>
      <c r="N2463" s="83" t="s">
        <v>405</v>
      </c>
      <c r="O2463" s="189" t="s">
        <v>405</v>
      </c>
      <c r="P2463" s="83">
        <v>6</v>
      </c>
      <c r="Q2463" s="83" t="s">
        <v>221</v>
      </c>
      <c r="R2463" s="64">
        <v>6431</v>
      </c>
      <c r="S2463" s="64" t="s">
        <v>5364</v>
      </c>
      <c r="T2463" s="91">
        <v>147288</v>
      </c>
      <c r="U2463" s="87" t="s">
        <v>171</v>
      </c>
      <c r="V2463" s="83"/>
      <c r="W2463" s="171">
        <v>44074</v>
      </c>
      <c r="X2463" s="172" t="e">
        <f>+CONCATENATE(TEXT(#REF!,"yyyy"),"-",TEXT(#REF!,"mm"))</f>
        <v>#REF!</v>
      </c>
      <c r="Y2463" s="173" t="str">
        <f t="shared" si="392"/>
        <v>6</v>
      </c>
      <c r="Z2463" s="172" t="str">
        <f t="shared" si="393"/>
        <v>2020-07</v>
      </c>
      <c r="AA2463" s="170" t="e">
        <f>+VLOOKUP(Z2463,#REF!,2,FALSE)/VLOOKUP(X2463,#REF!,2,FALSE)</f>
        <v>#REF!</v>
      </c>
      <c r="AB2463" s="174" t="e">
        <f t="shared" si="388"/>
        <v>#REF!</v>
      </c>
      <c r="AC2463" s="174" t="e">
        <f t="shared" si="389"/>
        <v>#REF!</v>
      </c>
      <c r="AD2463" s="175" t="e">
        <f>+#REF!+365*Y2463</f>
        <v>#REF!</v>
      </c>
      <c r="AE2463" s="176" t="e">
        <f t="shared" si="394"/>
        <v>#REF!</v>
      </c>
      <c r="AF2463" s="170" t="e">
        <f>+VLOOKUP(CONCATENATE(TEXT(W2463,"yyyy"),"-",TEXT(W2463,"mm")),#REF!,2,0)</f>
        <v>#REF!</v>
      </c>
      <c r="AG2463" s="177" t="e">
        <f>+(AC2463*(1+'INFLAC PROYECTADA'!$B$8)^(AE2463))/((1+DEMANDADO!AF2463)^(AE2463))</f>
        <v>#REF!</v>
      </c>
      <c r="AH2463" s="169">
        <f>(0.2*VLOOKUP(D2463,'%.'!$A$1:$B$4,2,FALSE))+(0.35*VLOOKUP(E2463,'%.'!$A$1:$B$4,2,FALSE))+(0.1*VLOOKUP(F2463,'%.'!$A$1:$B$4,2,FALSE))+(0.35*VLOOKUP(G2463,'%.'!$A$1:$B$4,2,FALSE))</f>
        <v>0.20749999999999999</v>
      </c>
      <c r="AI2463" s="128" t="str">
        <f t="shared" si="395"/>
        <v>BAJA</v>
      </c>
      <c r="AJ2463" s="128" t="str">
        <f t="shared" si="396"/>
        <v>Cuentas de Orden</v>
      </c>
      <c r="AK2463" s="178" t="e">
        <f t="shared" si="397"/>
        <v>#REF!</v>
      </c>
    </row>
    <row r="2464" spans="1:37" ht="30" customHeight="1" x14ac:dyDescent="0.25">
      <c r="A2464" s="115">
        <v>2463</v>
      </c>
      <c r="B2464" s="100" t="s">
        <v>1588</v>
      </c>
      <c r="C2464" s="123" t="s">
        <v>5277</v>
      </c>
      <c r="D2464" s="68" t="s">
        <v>1</v>
      </c>
      <c r="E2464" s="68" t="s">
        <v>1</v>
      </c>
      <c r="F2464" s="68" t="s">
        <v>1</v>
      </c>
      <c r="G2464" s="121" t="s">
        <v>1</v>
      </c>
      <c r="H2464" s="169">
        <f t="shared" si="390"/>
        <v>0.05</v>
      </c>
      <c r="I2464" s="170" t="str">
        <f t="shared" si="391"/>
        <v>REMOTA</v>
      </c>
      <c r="J2464" s="293">
        <v>19244252</v>
      </c>
      <c r="K2464" s="221">
        <v>0</v>
      </c>
      <c r="L2464" s="83" t="s">
        <v>139</v>
      </c>
      <c r="M2464" s="188"/>
      <c r="N2464" s="83" t="s">
        <v>405</v>
      </c>
      <c r="O2464" s="189" t="s">
        <v>405</v>
      </c>
      <c r="P2464" s="83">
        <v>5</v>
      </c>
      <c r="Q2464" s="83" t="s">
        <v>221</v>
      </c>
      <c r="R2464" s="64">
        <v>6431</v>
      </c>
      <c r="S2464" s="64" t="s">
        <v>5364</v>
      </c>
      <c r="T2464" s="91">
        <v>147288</v>
      </c>
      <c r="U2464" s="87" t="s">
        <v>171</v>
      </c>
      <c r="V2464" s="83"/>
      <c r="W2464" s="171">
        <v>44074</v>
      </c>
      <c r="X2464" s="172" t="e">
        <f>+CONCATENATE(TEXT(#REF!,"yyyy"),"-",TEXT(#REF!,"mm"))</f>
        <v>#REF!</v>
      </c>
      <c r="Y2464" s="173" t="str">
        <f t="shared" si="392"/>
        <v>5</v>
      </c>
      <c r="Z2464" s="172" t="str">
        <f t="shared" si="393"/>
        <v>2020-07</v>
      </c>
      <c r="AA2464" s="170" t="e">
        <f>+VLOOKUP(Z2464,#REF!,2,FALSE)/VLOOKUP(X2464,#REF!,2,FALSE)</f>
        <v>#REF!</v>
      </c>
      <c r="AB2464" s="174" t="e">
        <f t="shared" si="388"/>
        <v>#REF!</v>
      </c>
      <c r="AC2464" s="174" t="e">
        <f t="shared" si="389"/>
        <v>#REF!</v>
      </c>
      <c r="AD2464" s="175" t="e">
        <f>+#REF!+365*Y2464</f>
        <v>#REF!</v>
      </c>
      <c r="AE2464" s="176" t="e">
        <f t="shared" si="394"/>
        <v>#REF!</v>
      </c>
      <c r="AF2464" s="170" t="e">
        <f>+VLOOKUP(CONCATENATE(TEXT(W2464,"yyyy"),"-",TEXT(W2464,"mm")),#REF!,2,0)</f>
        <v>#REF!</v>
      </c>
      <c r="AG2464" s="177" t="e">
        <f>+(AC2464*(1+'INFLAC PROYECTADA'!$B$8)^(AE2464))/((1+DEMANDADO!AF2464)^(AE2464))</f>
        <v>#REF!</v>
      </c>
      <c r="AH2464" s="169">
        <f>(0.2*VLOOKUP(D2464,'%.'!$A$1:$B$4,2,FALSE))+(0.35*VLOOKUP(E2464,'%.'!$A$1:$B$4,2,FALSE))+(0.1*VLOOKUP(F2464,'%.'!$A$1:$B$4,2,FALSE))+(0.35*VLOOKUP(G2464,'%.'!$A$1:$B$4,2,FALSE))</f>
        <v>0.05</v>
      </c>
      <c r="AI2464" s="128" t="str">
        <f t="shared" si="395"/>
        <v>REMOTA</v>
      </c>
      <c r="AJ2464" s="128" t="str">
        <f t="shared" si="396"/>
        <v>No se registra</v>
      </c>
      <c r="AK2464" s="178">
        <f t="shared" si="397"/>
        <v>0</v>
      </c>
    </row>
    <row r="2465" spans="1:37" ht="30" customHeight="1" x14ac:dyDescent="0.25">
      <c r="A2465" s="115">
        <v>2464</v>
      </c>
      <c r="B2465" s="100" t="s">
        <v>1578</v>
      </c>
      <c r="C2465" s="123" t="s">
        <v>5278</v>
      </c>
      <c r="D2465" s="68" t="s">
        <v>1</v>
      </c>
      <c r="E2465" s="68" t="s">
        <v>1</v>
      </c>
      <c r="F2465" s="68" t="s">
        <v>1</v>
      </c>
      <c r="G2465" s="121" t="s">
        <v>1</v>
      </c>
      <c r="H2465" s="169">
        <f t="shared" si="390"/>
        <v>0.05</v>
      </c>
      <c r="I2465" s="170" t="str">
        <f t="shared" si="391"/>
        <v>REMOTA</v>
      </c>
      <c r="J2465" s="293">
        <v>55986759</v>
      </c>
      <c r="K2465" s="221">
        <v>0</v>
      </c>
      <c r="L2465" s="83" t="s">
        <v>129</v>
      </c>
      <c r="M2465" s="188"/>
      <c r="N2465" s="87" t="s">
        <v>405</v>
      </c>
      <c r="O2465" s="188" t="s">
        <v>405</v>
      </c>
      <c r="P2465" s="83">
        <v>6</v>
      </c>
      <c r="Q2465" s="83" t="s">
        <v>221</v>
      </c>
      <c r="R2465" s="64">
        <v>6431</v>
      </c>
      <c r="S2465" s="64" t="s">
        <v>5364</v>
      </c>
      <c r="T2465" s="91">
        <v>147288</v>
      </c>
      <c r="U2465" s="83" t="s">
        <v>76</v>
      </c>
      <c r="V2465" s="83"/>
      <c r="W2465" s="171">
        <v>44074</v>
      </c>
      <c r="X2465" s="172" t="e">
        <f>+CONCATENATE(TEXT(#REF!,"yyyy"),"-",TEXT(#REF!,"mm"))</f>
        <v>#REF!</v>
      </c>
      <c r="Y2465" s="173" t="str">
        <f t="shared" si="392"/>
        <v>6</v>
      </c>
      <c r="Z2465" s="172" t="str">
        <f t="shared" si="393"/>
        <v>2020-07</v>
      </c>
      <c r="AA2465" s="170" t="e">
        <f>+VLOOKUP(Z2465,#REF!,2,FALSE)/VLOOKUP(X2465,#REF!,2,FALSE)</f>
        <v>#REF!</v>
      </c>
      <c r="AB2465" s="174" t="e">
        <f t="shared" si="388"/>
        <v>#REF!</v>
      </c>
      <c r="AC2465" s="174" t="e">
        <f t="shared" si="389"/>
        <v>#REF!</v>
      </c>
      <c r="AD2465" s="175" t="e">
        <f>+#REF!+365*Y2465</f>
        <v>#REF!</v>
      </c>
      <c r="AE2465" s="176" t="e">
        <f t="shared" si="394"/>
        <v>#REF!</v>
      </c>
      <c r="AF2465" s="170" t="e">
        <f>+VLOOKUP(CONCATENATE(TEXT(W2465,"yyyy"),"-",TEXT(W2465,"mm")),#REF!,2,0)</f>
        <v>#REF!</v>
      </c>
      <c r="AG2465" s="177" t="e">
        <f>+(AC2465*(1+'INFLAC PROYECTADA'!$B$8)^(AE2465))/((1+DEMANDADO!AF2465)^(AE2465))</f>
        <v>#REF!</v>
      </c>
      <c r="AH2465" s="169">
        <f>(0.2*VLOOKUP(D2465,'%.'!$A$1:$B$4,2,FALSE))+(0.35*VLOOKUP(E2465,'%.'!$A$1:$B$4,2,FALSE))+(0.1*VLOOKUP(F2465,'%.'!$A$1:$B$4,2,FALSE))+(0.35*VLOOKUP(G2465,'%.'!$A$1:$B$4,2,FALSE))</f>
        <v>0.05</v>
      </c>
      <c r="AI2465" s="128" t="str">
        <f t="shared" si="395"/>
        <v>REMOTA</v>
      </c>
      <c r="AJ2465" s="128" t="str">
        <f t="shared" si="396"/>
        <v>No se registra</v>
      </c>
      <c r="AK2465" s="178">
        <f t="shared" si="397"/>
        <v>0</v>
      </c>
    </row>
    <row r="2466" spans="1:37" ht="30" customHeight="1" x14ac:dyDescent="0.25">
      <c r="A2466" s="115">
        <v>2465</v>
      </c>
      <c r="B2466" s="68" t="s">
        <v>1569</v>
      </c>
      <c r="C2466" s="123" t="s">
        <v>5279</v>
      </c>
      <c r="D2466" s="68" t="s">
        <v>48</v>
      </c>
      <c r="E2466" s="68" t="s">
        <v>48</v>
      </c>
      <c r="F2466" s="68" t="s">
        <v>48</v>
      </c>
      <c r="G2466" s="121" t="s">
        <v>48</v>
      </c>
      <c r="H2466" s="169">
        <f t="shared" si="390"/>
        <v>0.5</v>
      </c>
      <c r="I2466" s="170" t="str">
        <f t="shared" si="391"/>
        <v>MEDIA</v>
      </c>
      <c r="J2466" s="293">
        <v>82198759</v>
      </c>
      <c r="K2466" s="221">
        <v>0</v>
      </c>
      <c r="L2466" s="83" t="s">
        <v>129</v>
      </c>
      <c r="M2466" s="188"/>
      <c r="N2466" s="87" t="s">
        <v>405</v>
      </c>
      <c r="O2466" s="188" t="s">
        <v>405</v>
      </c>
      <c r="P2466" s="83">
        <v>5</v>
      </c>
      <c r="Q2466" s="83" t="s">
        <v>221</v>
      </c>
      <c r="R2466" s="64">
        <v>6431</v>
      </c>
      <c r="S2466" s="64" t="s">
        <v>5364</v>
      </c>
      <c r="T2466" s="91">
        <v>147288</v>
      </c>
      <c r="U2466" s="83" t="s">
        <v>76</v>
      </c>
      <c r="V2466" s="83" t="s">
        <v>5377</v>
      </c>
      <c r="W2466" s="171">
        <v>44074</v>
      </c>
      <c r="X2466" s="172" t="e">
        <f>+CONCATENATE(TEXT(#REF!,"yyyy"),"-",TEXT(#REF!,"mm"))</f>
        <v>#REF!</v>
      </c>
      <c r="Y2466" s="173" t="str">
        <f t="shared" si="392"/>
        <v>5</v>
      </c>
      <c r="Z2466" s="172" t="str">
        <f t="shared" si="393"/>
        <v>2020-07</v>
      </c>
      <c r="AA2466" s="170" t="e">
        <f>+VLOOKUP(Z2466,#REF!,2,FALSE)/VLOOKUP(X2466,#REF!,2,FALSE)</f>
        <v>#REF!</v>
      </c>
      <c r="AB2466" s="174" t="e">
        <f t="shared" si="388"/>
        <v>#REF!</v>
      </c>
      <c r="AC2466" s="174" t="e">
        <f t="shared" si="389"/>
        <v>#REF!</v>
      </c>
      <c r="AD2466" s="175" t="e">
        <f>+#REF!+365*Y2466</f>
        <v>#REF!</v>
      </c>
      <c r="AE2466" s="176" t="e">
        <f t="shared" si="394"/>
        <v>#REF!</v>
      </c>
      <c r="AF2466" s="170" t="e">
        <f>+VLOOKUP(CONCATENATE(TEXT(W2466,"yyyy"),"-",TEXT(W2466,"mm")),#REF!,2,0)</f>
        <v>#REF!</v>
      </c>
      <c r="AG2466" s="177" t="e">
        <f>+(AC2466*(1+'INFLAC PROYECTADA'!$B$8)^(AE2466))/((1+DEMANDADO!AF2466)^(AE2466))</f>
        <v>#REF!</v>
      </c>
      <c r="AH2466" s="169">
        <f>(0.2*VLOOKUP(D2466,'%.'!$A$1:$B$4,2,FALSE))+(0.35*VLOOKUP(E2466,'%.'!$A$1:$B$4,2,FALSE))+(0.1*VLOOKUP(F2466,'%.'!$A$1:$B$4,2,FALSE))+(0.35*VLOOKUP(G2466,'%.'!$A$1:$B$4,2,FALSE))</f>
        <v>0.5</v>
      </c>
      <c r="AI2466" s="128" t="str">
        <f t="shared" si="395"/>
        <v>MEDIA</v>
      </c>
      <c r="AJ2466" s="128" t="str">
        <f t="shared" si="396"/>
        <v>Cuentas de Orden</v>
      </c>
      <c r="AK2466" s="178" t="e">
        <f t="shared" si="397"/>
        <v>#REF!</v>
      </c>
    </row>
    <row r="2467" spans="1:37" ht="30" customHeight="1" x14ac:dyDescent="0.25">
      <c r="A2467" s="115">
        <v>2466</v>
      </c>
      <c r="B2467" s="68" t="s">
        <v>5280</v>
      </c>
      <c r="C2467" s="123" t="s">
        <v>5281</v>
      </c>
      <c r="D2467" s="68" t="s">
        <v>48</v>
      </c>
      <c r="E2467" s="68" t="s">
        <v>48</v>
      </c>
      <c r="F2467" s="68" t="s">
        <v>48</v>
      </c>
      <c r="G2467" s="121" t="s">
        <v>48</v>
      </c>
      <c r="H2467" s="169">
        <f t="shared" si="390"/>
        <v>0.5</v>
      </c>
      <c r="I2467" s="170" t="str">
        <f t="shared" si="391"/>
        <v>MEDIA</v>
      </c>
      <c r="J2467" s="293">
        <v>84344492</v>
      </c>
      <c r="K2467" s="221">
        <v>0</v>
      </c>
      <c r="L2467" s="83" t="s">
        <v>130</v>
      </c>
      <c r="M2467" s="188"/>
      <c r="N2467" s="87" t="s">
        <v>405</v>
      </c>
      <c r="O2467" s="188" t="s">
        <v>405</v>
      </c>
      <c r="P2467" s="83">
        <v>5</v>
      </c>
      <c r="Q2467" s="83" t="s">
        <v>221</v>
      </c>
      <c r="R2467" s="64">
        <v>6431</v>
      </c>
      <c r="S2467" s="64" t="s">
        <v>5364</v>
      </c>
      <c r="T2467" s="91">
        <v>147288</v>
      </c>
      <c r="U2467" s="83" t="s">
        <v>76</v>
      </c>
      <c r="V2467" s="83" t="s">
        <v>5378</v>
      </c>
      <c r="W2467" s="171">
        <v>44074</v>
      </c>
      <c r="X2467" s="172" t="e">
        <f>+CONCATENATE(TEXT(#REF!,"yyyy"),"-",TEXT(#REF!,"mm"))</f>
        <v>#REF!</v>
      </c>
      <c r="Y2467" s="173" t="str">
        <f t="shared" si="392"/>
        <v>5</v>
      </c>
      <c r="Z2467" s="172" t="str">
        <f t="shared" si="393"/>
        <v>2020-07</v>
      </c>
      <c r="AA2467" s="170" t="e">
        <f>+VLOOKUP(Z2467,#REF!,2,FALSE)/VLOOKUP(X2467,#REF!,2,FALSE)</f>
        <v>#REF!</v>
      </c>
      <c r="AB2467" s="174" t="e">
        <f t="shared" si="388"/>
        <v>#REF!</v>
      </c>
      <c r="AC2467" s="174" t="e">
        <f t="shared" si="389"/>
        <v>#REF!</v>
      </c>
      <c r="AD2467" s="175" t="e">
        <f>+#REF!+365*Y2467</f>
        <v>#REF!</v>
      </c>
      <c r="AE2467" s="176" t="e">
        <f t="shared" si="394"/>
        <v>#REF!</v>
      </c>
      <c r="AF2467" s="170" t="e">
        <f>+VLOOKUP(CONCATENATE(TEXT(W2467,"yyyy"),"-",TEXT(W2467,"mm")),#REF!,2,0)</f>
        <v>#REF!</v>
      </c>
      <c r="AG2467" s="177" t="e">
        <f>+(AC2467*(1+'INFLAC PROYECTADA'!$B$8)^(AE2467))/((1+DEMANDADO!AF2467)^(AE2467))</f>
        <v>#REF!</v>
      </c>
      <c r="AH2467" s="169">
        <f>(0.2*VLOOKUP(D2467,'%.'!$A$1:$B$4,2,FALSE))+(0.35*VLOOKUP(E2467,'%.'!$A$1:$B$4,2,FALSE))+(0.1*VLOOKUP(F2467,'%.'!$A$1:$B$4,2,FALSE))+(0.35*VLOOKUP(G2467,'%.'!$A$1:$B$4,2,FALSE))</f>
        <v>0.5</v>
      </c>
      <c r="AI2467" s="128" t="str">
        <f t="shared" si="395"/>
        <v>MEDIA</v>
      </c>
      <c r="AJ2467" s="128" t="str">
        <f t="shared" si="396"/>
        <v>Cuentas de Orden</v>
      </c>
      <c r="AK2467" s="178" t="e">
        <f t="shared" si="397"/>
        <v>#REF!</v>
      </c>
    </row>
    <row r="2468" spans="1:37" ht="30" customHeight="1" x14ac:dyDescent="0.25">
      <c r="A2468" s="115">
        <v>2467</v>
      </c>
      <c r="B2468" s="68" t="s">
        <v>1580</v>
      </c>
      <c r="C2468" s="123" t="s">
        <v>5282</v>
      </c>
      <c r="D2468" s="68" t="s">
        <v>48</v>
      </c>
      <c r="E2468" s="68" t="s">
        <v>48</v>
      </c>
      <c r="F2468" s="68" t="s">
        <v>48</v>
      </c>
      <c r="G2468" s="121" t="s">
        <v>48</v>
      </c>
      <c r="H2468" s="169">
        <f t="shared" si="390"/>
        <v>0.5</v>
      </c>
      <c r="I2468" s="170" t="str">
        <f t="shared" si="391"/>
        <v>MEDIA</v>
      </c>
      <c r="J2468" s="293">
        <v>15989641</v>
      </c>
      <c r="K2468" s="221">
        <v>0</v>
      </c>
      <c r="L2468" s="83" t="s">
        <v>138</v>
      </c>
      <c r="M2468" s="188"/>
      <c r="N2468" s="87" t="s">
        <v>405</v>
      </c>
      <c r="O2468" s="188" t="s">
        <v>405</v>
      </c>
      <c r="P2468" s="83">
        <v>5</v>
      </c>
      <c r="Q2468" s="83" t="s">
        <v>221</v>
      </c>
      <c r="R2468" s="64">
        <v>6431</v>
      </c>
      <c r="S2468" s="64" t="s">
        <v>5364</v>
      </c>
      <c r="T2468" s="91">
        <v>147288</v>
      </c>
      <c r="U2468" s="83" t="s">
        <v>76</v>
      </c>
      <c r="V2468" s="82" t="s">
        <v>5379</v>
      </c>
      <c r="W2468" s="171">
        <v>44074</v>
      </c>
      <c r="X2468" s="172" t="e">
        <f>+CONCATENATE(TEXT(#REF!,"yyyy"),"-",TEXT(#REF!,"mm"))</f>
        <v>#REF!</v>
      </c>
      <c r="Y2468" s="173" t="str">
        <f t="shared" si="392"/>
        <v>5</v>
      </c>
      <c r="Z2468" s="172" t="str">
        <f t="shared" si="393"/>
        <v>2020-07</v>
      </c>
      <c r="AA2468" s="170" t="e">
        <f>+VLOOKUP(Z2468,#REF!,2,FALSE)/VLOOKUP(X2468,#REF!,2,FALSE)</f>
        <v>#REF!</v>
      </c>
      <c r="AB2468" s="174" t="e">
        <f t="shared" si="388"/>
        <v>#REF!</v>
      </c>
      <c r="AC2468" s="174" t="e">
        <f t="shared" si="389"/>
        <v>#REF!</v>
      </c>
      <c r="AD2468" s="175" t="e">
        <f>+#REF!+365*Y2468</f>
        <v>#REF!</v>
      </c>
      <c r="AE2468" s="176" t="e">
        <f t="shared" si="394"/>
        <v>#REF!</v>
      </c>
      <c r="AF2468" s="170" t="e">
        <f>+VLOOKUP(CONCATENATE(TEXT(W2468,"yyyy"),"-",TEXT(W2468,"mm")),#REF!,2,0)</f>
        <v>#REF!</v>
      </c>
      <c r="AG2468" s="177" t="e">
        <f>+(AC2468*(1+'INFLAC PROYECTADA'!$B$8)^(AE2468))/((1+DEMANDADO!AF2468)^(AE2468))</f>
        <v>#REF!</v>
      </c>
      <c r="AH2468" s="169">
        <f>(0.2*VLOOKUP(D2468,'%.'!$A$1:$B$4,2,FALSE))+(0.35*VLOOKUP(E2468,'%.'!$A$1:$B$4,2,FALSE))+(0.1*VLOOKUP(F2468,'%.'!$A$1:$B$4,2,FALSE))+(0.35*VLOOKUP(G2468,'%.'!$A$1:$B$4,2,FALSE))</f>
        <v>0.5</v>
      </c>
      <c r="AI2468" s="128" t="str">
        <f t="shared" si="395"/>
        <v>MEDIA</v>
      </c>
      <c r="AJ2468" s="128" t="str">
        <f t="shared" si="396"/>
        <v>Cuentas de Orden</v>
      </c>
      <c r="AK2468" s="178" t="e">
        <f t="shared" si="397"/>
        <v>#REF!</v>
      </c>
    </row>
    <row r="2469" spans="1:37" ht="30" customHeight="1" x14ac:dyDescent="0.25">
      <c r="A2469" s="115">
        <v>2468</v>
      </c>
      <c r="B2469" s="68" t="s">
        <v>5283</v>
      </c>
      <c r="C2469" s="123" t="s">
        <v>5284</v>
      </c>
      <c r="D2469" s="68" t="s">
        <v>48</v>
      </c>
      <c r="E2469" s="68" t="s">
        <v>48</v>
      </c>
      <c r="F2469" s="68" t="s">
        <v>48</v>
      </c>
      <c r="G2469" s="121" t="s">
        <v>48</v>
      </c>
      <c r="H2469" s="169">
        <f t="shared" si="390"/>
        <v>0.5</v>
      </c>
      <c r="I2469" s="170" t="str">
        <f t="shared" si="391"/>
        <v>MEDIA</v>
      </c>
      <c r="J2469" s="293">
        <v>0</v>
      </c>
      <c r="K2469" s="221">
        <v>0.1</v>
      </c>
      <c r="L2469" s="83" t="s">
        <v>139</v>
      </c>
      <c r="M2469" s="188"/>
      <c r="N2469" s="87" t="s">
        <v>405</v>
      </c>
      <c r="O2469" s="188" t="s">
        <v>405</v>
      </c>
      <c r="P2469" s="83">
        <v>5</v>
      </c>
      <c r="Q2469" s="83" t="s">
        <v>221</v>
      </c>
      <c r="R2469" s="64">
        <v>6433</v>
      </c>
      <c r="S2469" s="64" t="s">
        <v>5380</v>
      </c>
      <c r="T2469" s="91">
        <v>147288</v>
      </c>
      <c r="U2469" s="83" t="s">
        <v>76</v>
      </c>
      <c r="V2469" s="83" t="s">
        <v>5381</v>
      </c>
      <c r="W2469" s="171">
        <v>44074</v>
      </c>
      <c r="X2469" s="172" t="e">
        <f>+CONCATENATE(TEXT(#REF!,"yyyy"),"-",TEXT(#REF!,"mm"))</f>
        <v>#REF!</v>
      </c>
      <c r="Y2469" s="173" t="str">
        <f t="shared" si="392"/>
        <v>5</v>
      </c>
      <c r="Z2469" s="172" t="str">
        <f t="shared" si="393"/>
        <v>2020-07</v>
      </c>
      <c r="AA2469" s="170" t="e">
        <f>+VLOOKUP(Z2469,#REF!,2,FALSE)/VLOOKUP(X2469,#REF!,2,FALSE)</f>
        <v>#REF!</v>
      </c>
      <c r="AB2469" s="174" t="e">
        <f t="shared" si="388"/>
        <v>#REF!</v>
      </c>
      <c r="AC2469" s="174" t="e">
        <f t="shared" si="389"/>
        <v>#REF!</v>
      </c>
      <c r="AD2469" s="175" t="e">
        <f>+#REF!+365*Y2469</f>
        <v>#REF!</v>
      </c>
      <c r="AE2469" s="176" t="e">
        <f t="shared" si="394"/>
        <v>#REF!</v>
      </c>
      <c r="AF2469" s="170" t="e">
        <f>+VLOOKUP(CONCATENATE(TEXT(W2469,"yyyy"),"-",TEXT(W2469,"mm")),#REF!,2,0)</f>
        <v>#REF!</v>
      </c>
      <c r="AG2469" s="177" t="e">
        <f>+(AC2469*(1+'INFLAC PROYECTADA'!$B$8)^(AE2469))/((1+DEMANDADO!AF2469)^(AE2469))</f>
        <v>#REF!</v>
      </c>
      <c r="AH2469" s="169">
        <f>(0.2*VLOOKUP(D2469,'%.'!$A$1:$B$4,2,FALSE))+(0.35*VLOOKUP(E2469,'%.'!$A$1:$B$4,2,FALSE))+(0.1*VLOOKUP(F2469,'%.'!$A$1:$B$4,2,FALSE))+(0.35*VLOOKUP(G2469,'%.'!$A$1:$B$4,2,FALSE))</f>
        <v>0.5</v>
      </c>
      <c r="AI2469" s="128" t="str">
        <f t="shared" si="395"/>
        <v>MEDIA</v>
      </c>
      <c r="AJ2469" s="128" t="str">
        <f t="shared" si="396"/>
        <v>Cuentas de Orden</v>
      </c>
      <c r="AK2469" s="178" t="e">
        <f t="shared" si="397"/>
        <v>#REF!</v>
      </c>
    </row>
    <row r="2470" spans="1:37" ht="30" customHeight="1" x14ac:dyDescent="0.25">
      <c r="A2470" s="115">
        <v>2469</v>
      </c>
      <c r="B2470" s="100" t="s">
        <v>1539</v>
      </c>
      <c r="C2470" s="123" t="s">
        <v>5285</v>
      </c>
      <c r="D2470" s="68" t="s">
        <v>1</v>
      </c>
      <c r="E2470" s="68" t="s">
        <v>1</v>
      </c>
      <c r="F2470" s="68" t="s">
        <v>1</v>
      </c>
      <c r="G2470" s="121" t="s">
        <v>1</v>
      </c>
      <c r="H2470" s="169">
        <f t="shared" si="390"/>
        <v>0.05</v>
      </c>
      <c r="I2470" s="170" t="str">
        <f t="shared" si="391"/>
        <v>REMOTA</v>
      </c>
      <c r="J2470" s="293">
        <v>19708500</v>
      </c>
      <c r="K2470" s="221">
        <v>0</v>
      </c>
      <c r="L2470" s="83" t="s">
        <v>130</v>
      </c>
      <c r="M2470" s="188"/>
      <c r="N2470" s="83" t="s">
        <v>405</v>
      </c>
      <c r="O2470" s="189" t="s">
        <v>405</v>
      </c>
      <c r="P2470" s="83">
        <v>5</v>
      </c>
      <c r="Q2470" s="83" t="s">
        <v>221</v>
      </c>
      <c r="R2470" s="64">
        <v>6431</v>
      </c>
      <c r="S2470" s="64" t="s">
        <v>5380</v>
      </c>
      <c r="T2470" s="91">
        <v>147288</v>
      </c>
      <c r="U2470" s="87" t="s">
        <v>171</v>
      </c>
      <c r="V2470" s="83" t="s">
        <v>5382</v>
      </c>
      <c r="W2470" s="171">
        <v>44074</v>
      </c>
      <c r="X2470" s="172" t="e">
        <f>+CONCATENATE(TEXT(#REF!,"yyyy"),"-",TEXT(#REF!,"mm"))</f>
        <v>#REF!</v>
      </c>
      <c r="Y2470" s="173" t="str">
        <f t="shared" si="392"/>
        <v>5</v>
      </c>
      <c r="Z2470" s="172" t="str">
        <f t="shared" si="393"/>
        <v>2020-07</v>
      </c>
      <c r="AA2470" s="170" t="e">
        <f>+VLOOKUP(Z2470,#REF!,2,FALSE)/VLOOKUP(X2470,#REF!,2,FALSE)</f>
        <v>#REF!</v>
      </c>
      <c r="AB2470" s="174" t="e">
        <f t="shared" si="388"/>
        <v>#REF!</v>
      </c>
      <c r="AC2470" s="174" t="e">
        <f t="shared" si="389"/>
        <v>#REF!</v>
      </c>
      <c r="AD2470" s="175" t="e">
        <f>+#REF!+365*Y2470</f>
        <v>#REF!</v>
      </c>
      <c r="AE2470" s="176" t="e">
        <f t="shared" si="394"/>
        <v>#REF!</v>
      </c>
      <c r="AF2470" s="170" t="e">
        <f>+VLOOKUP(CONCATENATE(TEXT(W2470,"yyyy"),"-",TEXT(W2470,"mm")),#REF!,2,0)</f>
        <v>#REF!</v>
      </c>
      <c r="AG2470" s="177" t="e">
        <f>+(AC2470*(1+'INFLAC PROYECTADA'!$B$8)^(AE2470))/((1+DEMANDADO!AF2470)^(AE2470))</f>
        <v>#REF!</v>
      </c>
      <c r="AH2470" s="169">
        <f>(0.2*VLOOKUP(D2470,'%.'!$A$1:$B$4,2,FALSE))+(0.35*VLOOKUP(E2470,'%.'!$A$1:$B$4,2,FALSE))+(0.1*VLOOKUP(F2470,'%.'!$A$1:$B$4,2,FALSE))+(0.35*VLOOKUP(G2470,'%.'!$A$1:$B$4,2,FALSE))</f>
        <v>0.05</v>
      </c>
      <c r="AI2470" s="128" t="str">
        <f t="shared" si="395"/>
        <v>REMOTA</v>
      </c>
      <c r="AJ2470" s="128" t="str">
        <f t="shared" si="396"/>
        <v>No se registra</v>
      </c>
      <c r="AK2470" s="178">
        <f t="shared" si="397"/>
        <v>0</v>
      </c>
    </row>
    <row r="2471" spans="1:37" ht="30" customHeight="1" x14ac:dyDescent="0.25">
      <c r="A2471" s="115">
        <v>2470</v>
      </c>
      <c r="B2471" s="100" t="s">
        <v>5260</v>
      </c>
      <c r="C2471" s="123" t="s">
        <v>5286</v>
      </c>
      <c r="D2471" s="68" t="s">
        <v>1</v>
      </c>
      <c r="E2471" s="68" t="s">
        <v>1</v>
      </c>
      <c r="F2471" s="68" t="s">
        <v>1</v>
      </c>
      <c r="G2471" s="121" t="s">
        <v>1</v>
      </c>
      <c r="H2471" s="169">
        <f t="shared" si="390"/>
        <v>0.05</v>
      </c>
      <c r="I2471" s="170" t="str">
        <f t="shared" si="391"/>
        <v>REMOTA</v>
      </c>
      <c r="J2471" s="293">
        <v>20339124</v>
      </c>
      <c r="K2471" s="221">
        <v>0</v>
      </c>
      <c r="L2471" s="83" t="s">
        <v>129</v>
      </c>
      <c r="M2471" s="188"/>
      <c r="N2471" s="83" t="s">
        <v>405</v>
      </c>
      <c r="O2471" s="189" t="s">
        <v>405</v>
      </c>
      <c r="P2471" s="83">
        <v>5</v>
      </c>
      <c r="Q2471" s="83" t="s">
        <v>221</v>
      </c>
      <c r="R2471" s="64">
        <v>6431</v>
      </c>
      <c r="S2471" s="64" t="s">
        <v>5380</v>
      </c>
      <c r="T2471" s="91">
        <v>147288</v>
      </c>
      <c r="U2471" s="83" t="s">
        <v>171</v>
      </c>
      <c r="V2471" s="83" t="s">
        <v>5383</v>
      </c>
      <c r="W2471" s="171">
        <v>44074</v>
      </c>
      <c r="X2471" s="172" t="e">
        <f>+CONCATENATE(TEXT(#REF!,"yyyy"),"-",TEXT(#REF!,"mm"))</f>
        <v>#REF!</v>
      </c>
      <c r="Y2471" s="173" t="str">
        <f t="shared" si="392"/>
        <v>5</v>
      </c>
      <c r="Z2471" s="172" t="str">
        <f t="shared" si="393"/>
        <v>2020-07</v>
      </c>
      <c r="AA2471" s="170" t="e">
        <f>+VLOOKUP(Z2471,#REF!,2,FALSE)/VLOOKUP(X2471,#REF!,2,FALSE)</f>
        <v>#REF!</v>
      </c>
      <c r="AB2471" s="174" t="e">
        <f t="shared" si="388"/>
        <v>#REF!</v>
      </c>
      <c r="AC2471" s="174" t="e">
        <f t="shared" si="389"/>
        <v>#REF!</v>
      </c>
      <c r="AD2471" s="175" t="e">
        <f>+#REF!+365*Y2471</f>
        <v>#REF!</v>
      </c>
      <c r="AE2471" s="176" t="e">
        <f t="shared" si="394"/>
        <v>#REF!</v>
      </c>
      <c r="AF2471" s="170" t="e">
        <f>+VLOOKUP(CONCATENATE(TEXT(W2471,"yyyy"),"-",TEXT(W2471,"mm")),#REF!,2,0)</f>
        <v>#REF!</v>
      </c>
      <c r="AG2471" s="177" t="e">
        <f>+(AC2471*(1+'INFLAC PROYECTADA'!$B$8)^(AE2471))/((1+DEMANDADO!AF2471)^(AE2471))</f>
        <v>#REF!</v>
      </c>
      <c r="AH2471" s="169">
        <f>(0.2*VLOOKUP(D2471,'%.'!$A$1:$B$4,2,FALSE))+(0.35*VLOOKUP(E2471,'%.'!$A$1:$B$4,2,FALSE))+(0.1*VLOOKUP(F2471,'%.'!$A$1:$B$4,2,FALSE))+(0.35*VLOOKUP(G2471,'%.'!$A$1:$B$4,2,FALSE))</f>
        <v>0.05</v>
      </c>
      <c r="AI2471" s="128" t="str">
        <f t="shared" si="395"/>
        <v>REMOTA</v>
      </c>
      <c r="AJ2471" s="128" t="str">
        <f t="shared" si="396"/>
        <v>No se registra</v>
      </c>
      <c r="AK2471" s="178">
        <f t="shared" si="397"/>
        <v>0</v>
      </c>
    </row>
    <row r="2472" spans="1:37" ht="30" customHeight="1" x14ac:dyDescent="0.25">
      <c r="A2472" s="115">
        <v>2471</v>
      </c>
      <c r="B2472" s="100" t="s">
        <v>5287</v>
      </c>
      <c r="C2472" s="127" t="s">
        <v>5288</v>
      </c>
      <c r="D2472" s="68" t="s">
        <v>1</v>
      </c>
      <c r="E2472" s="68" t="s">
        <v>1</v>
      </c>
      <c r="F2472" s="68" t="s">
        <v>1</v>
      </c>
      <c r="G2472" s="121" t="s">
        <v>1</v>
      </c>
      <c r="H2472" s="169">
        <f t="shared" si="390"/>
        <v>0.05</v>
      </c>
      <c r="I2472" s="170" t="str">
        <f t="shared" si="391"/>
        <v>REMOTA</v>
      </c>
      <c r="J2472" s="293">
        <v>29041536</v>
      </c>
      <c r="K2472" s="221">
        <v>0</v>
      </c>
      <c r="L2472" s="83" t="s">
        <v>133</v>
      </c>
      <c r="M2472" s="188"/>
      <c r="N2472" s="83" t="s">
        <v>405</v>
      </c>
      <c r="O2472" s="189" t="s">
        <v>405</v>
      </c>
      <c r="P2472" s="83">
        <v>5</v>
      </c>
      <c r="Q2472" s="83" t="s">
        <v>221</v>
      </c>
      <c r="R2472" s="64">
        <v>6431</v>
      </c>
      <c r="S2472" s="64" t="s">
        <v>5380</v>
      </c>
      <c r="T2472" s="91">
        <v>147288</v>
      </c>
      <c r="U2472" s="83" t="s">
        <v>171</v>
      </c>
      <c r="V2472" s="83" t="s">
        <v>5365</v>
      </c>
      <c r="W2472" s="171">
        <v>44074</v>
      </c>
      <c r="X2472" s="172" t="e">
        <f>+CONCATENATE(TEXT(#REF!,"yyyy"),"-",TEXT(#REF!,"mm"))</f>
        <v>#REF!</v>
      </c>
      <c r="Y2472" s="173" t="str">
        <f t="shared" si="392"/>
        <v>5</v>
      </c>
      <c r="Z2472" s="172" t="str">
        <f t="shared" si="393"/>
        <v>2020-07</v>
      </c>
      <c r="AA2472" s="170" t="e">
        <f>+VLOOKUP(Z2472,#REF!,2,FALSE)/VLOOKUP(X2472,#REF!,2,FALSE)</f>
        <v>#REF!</v>
      </c>
      <c r="AB2472" s="174" t="e">
        <f t="shared" si="388"/>
        <v>#REF!</v>
      </c>
      <c r="AC2472" s="174" t="e">
        <f t="shared" si="389"/>
        <v>#REF!</v>
      </c>
      <c r="AD2472" s="175" t="e">
        <f>+#REF!+365*Y2472</f>
        <v>#REF!</v>
      </c>
      <c r="AE2472" s="176" t="e">
        <f t="shared" si="394"/>
        <v>#REF!</v>
      </c>
      <c r="AF2472" s="170" t="e">
        <f>+VLOOKUP(CONCATENATE(TEXT(W2472,"yyyy"),"-",TEXT(W2472,"mm")),#REF!,2,0)</f>
        <v>#REF!</v>
      </c>
      <c r="AG2472" s="177" t="e">
        <f>+(AC2472*(1+'INFLAC PROYECTADA'!$B$8)^(AE2472))/((1+DEMANDADO!AF2472)^(AE2472))</f>
        <v>#REF!</v>
      </c>
      <c r="AH2472" s="169">
        <f>(0.2*VLOOKUP(D2472,'%.'!$A$1:$B$4,2,FALSE))+(0.35*VLOOKUP(E2472,'%.'!$A$1:$B$4,2,FALSE))+(0.1*VLOOKUP(F2472,'%.'!$A$1:$B$4,2,FALSE))+(0.35*VLOOKUP(G2472,'%.'!$A$1:$B$4,2,FALSE))</f>
        <v>0.05</v>
      </c>
      <c r="AI2472" s="128" t="str">
        <f t="shared" si="395"/>
        <v>REMOTA</v>
      </c>
      <c r="AJ2472" s="128" t="str">
        <f t="shared" si="396"/>
        <v>No se registra</v>
      </c>
      <c r="AK2472" s="178">
        <f t="shared" si="397"/>
        <v>0</v>
      </c>
    </row>
    <row r="2473" spans="1:37" ht="30" customHeight="1" x14ac:dyDescent="0.25">
      <c r="A2473" s="115">
        <v>2472</v>
      </c>
      <c r="B2473" s="68" t="s">
        <v>5289</v>
      </c>
      <c r="C2473" s="123" t="s">
        <v>5290</v>
      </c>
      <c r="D2473" s="68" t="s">
        <v>1</v>
      </c>
      <c r="E2473" s="68" t="s">
        <v>1</v>
      </c>
      <c r="F2473" s="68" t="s">
        <v>48</v>
      </c>
      <c r="G2473" s="121" t="s">
        <v>48</v>
      </c>
      <c r="H2473" s="169">
        <f t="shared" si="390"/>
        <v>0.2525</v>
      </c>
      <c r="I2473" s="170" t="str">
        <f t="shared" si="391"/>
        <v>MEDIA</v>
      </c>
      <c r="J2473" s="293">
        <v>61570800</v>
      </c>
      <c r="K2473" s="221">
        <v>0.3</v>
      </c>
      <c r="L2473" s="83" t="s">
        <v>129</v>
      </c>
      <c r="M2473" s="188"/>
      <c r="N2473" s="83" t="s">
        <v>405</v>
      </c>
      <c r="O2473" s="189" t="s">
        <v>405</v>
      </c>
      <c r="P2473" s="83">
        <v>6</v>
      </c>
      <c r="Q2473" s="83" t="s">
        <v>221</v>
      </c>
      <c r="R2473" s="64">
        <v>6431</v>
      </c>
      <c r="S2473" s="64" t="s">
        <v>5380</v>
      </c>
      <c r="T2473" s="91">
        <v>147288</v>
      </c>
      <c r="U2473" s="83" t="s">
        <v>76</v>
      </c>
      <c r="V2473" s="83" t="s">
        <v>5384</v>
      </c>
      <c r="W2473" s="171">
        <v>44074</v>
      </c>
      <c r="X2473" s="172" t="e">
        <f>+CONCATENATE(TEXT(#REF!,"yyyy"),"-",TEXT(#REF!,"mm"))</f>
        <v>#REF!</v>
      </c>
      <c r="Y2473" s="173" t="str">
        <f t="shared" si="392"/>
        <v>6</v>
      </c>
      <c r="Z2473" s="172" t="str">
        <f t="shared" si="393"/>
        <v>2020-07</v>
      </c>
      <c r="AA2473" s="170" t="e">
        <f>+VLOOKUP(Z2473,#REF!,2,FALSE)/VLOOKUP(X2473,#REF!,2,FALSE)</f>
        <v>#REF!</v>
      </c>
      <c r="AB2473" s="174" t="e">
        <f t="shared" si="388"/>
        <v>#REF!</v>
      </c>
      <c r="AC2473" s="174" t="e">
        <f t="shared" si="389"/>
        <v>#REF!</v>
      </c>
      <c r="AD2473" s="175" t="e">
        <f>+#REF!+365*Y2473</f>
        <v>#REF!</v>
      </c>
      <c r="AE2473" s="176" t="e">
        <f t="shared" si="394"/>
        <v>#REF!</v>
      </c>
      <c r="AF2473" s="170" t="e">
        <f>+VLOOKUP(CONCATENATE(TEXT(W2473,"yyyy"),"-",TEXT(W2473,"mm")),#REF!,2,0)</f>
        <v>#REF!</v>
      </c>
      <c r="AG2473" s="177" t="e">
        <f>+(AC2473*(1+'INFLAC PROYECTADA'!$B$8)^(AE2473))/((1+DEMANDADO!AF2473)^(AE2473))</f>
        <v>#REF!</v>
      </c>
      <c r="AH2473" s="169">
        <f>(0.2*VLOOKUP(D2473,'%.'!$A$1:$B$4,2,FALSE))+(0.35*VLOOKUP(E2473,'%.'!$A$1:$B$4,2,FALSE))+(0.1*VLOOKUP(F2473,'%.'!$A$1:$B$4,2,FALSE))+(0.35*VLOOKUP(G2473,'%.'!$A$1:$B$4,2,FALSE))</f>
        <v>0.2525</v>
      </c>
      <c r="AI2473" s="128" t="str">
        <f t="shared" si="395"/>
        <v>MEDIA</v>
      </c>
      <c r="AJ2473" s="128" t="str">
        <f t="shared" si="396"/>
        <v>Cuentas de Orden</v>
      </c>
      <c r="AK2473" s="178" t="e">
        <f t="shared" si="397"/>
        <v>#REF!</v>
      </c>
    </row>
    <row r="2474" spans="1:37" ht="30" customHeight="1" x14ac:dyDescent="0.25">
      <c r="A2474" s="115">
        <v>2473</v>
      </c>
      <c r="B2474" s="100" t="s">
        <v>5273</v>
      </c>
      <c r="C2474" s="127" t="s">
        <v>5291</v>
      </c>
      <c r="D2474" s="68" t="s">
        <v>48</v>
      </c>
      <c r="E2474" s="68" t="s">
        <v>48</v>
      </c>
      <c r="F2474" s="68" t="s">
        <v>48</v>
      </c>
      <c r="G2474" s="121" t="s">
        <v>48</v>
      </c>
      <c r="H2474" s="169">
        <f t="shared" si="390"/>
        <v>0.5</v>
      </c>
      <c r="I2474" s="170" t="str">
        <f t="shared" si="391"/>
        <v>MEDIA</v>
      </c>
      <c r="J2474" s="293">
        <v>144828826</v>
      </c>
      <c r="K2474" s="221">
        <v>0.5</v>
      </c>
      <c r="L2474" s="83" t="s">
        <v>130</v>
      </c>
      <c r="M2474" s="188"/>
      <c r="N2474" s="83" t="s">
        <v>405</v>
      </c>
      <c r="O2474" s="188" t="s">
        <v>405</v>
      </c>
      <c r="P2474" s="83">
        <v>5</v>
      </c>
      <c r="Q2474" s="83" t="s">
        <v>221</v>
      </c>
      <c r="R2474" s="64">
        <v>6431</v>
      </c>
      <c r="S2474" s="64" t="s">
        <v>5380</v>
      </c>
      <c r="T2474" s="96">
        <v>147288</v>
      </c>
      <c r="U2474" s="83" t="s">
        <v>171</v>
      </c>
      <c r="V2474" s="83" t="s">
        <v>5385</v>
      </c>
      <c r="W2474" s="171">
        <v>44074</v>
      </c>
      <c r="X2474" s="172" t="e">
        <f>+CONCATENATE(TEXT(#REF!,"yyyy"),"-",TEXT(#REF!,"mm"))</f>
        <v>#REF!</v>
      </c>
      <c r="Y2474" s="173" t="str">
        <f t="shared" si="392"/>
        <v>5</v>
      </c>
      <c r="Z2474" s="172" t="str">
        <f t="shared" si="393"/>
        <v>2020-07</v>
      </c>
      <c r="AA2474" s="170" t="e">
        <f>+VLOOKUP(Z2474,#REF!,2,FALSE)/VLOOKUP(X2474,#REF!,2,FALSE)</f>
        <v>#REF!</v>
      </c>
      <c r="AB2474" s="174" t="e">
        <f t="shared" si="388"/>
        <v>#REF!</v>
      </c>
      <c r="AC2474" s="174" t="e">
        <f t="shared" si="389"/>
        <v>#REF!</v>
      </c>
      <c r="AD2474" s="175" t="e">
        <f>+#REF!+365*Y2474</f>
        <v>#REF!</v>
      </c>
      <c r="AE2474" s="176" t="e">
        <f t="shared" si="394"/>
        <v>#REF!</v>
      </c>
      <c r="AF2474" s="170" t="e">
        <f>+VLOOKUP(CONCATENATE(TEXT(W2474,"yyyy"),"-",TEXT(W2474,"mm")),#REF!,2,0)</f>
        <v>#REF!</v>
      </c>
      <c r="AG2474" s="177" t="e">
        <f>+(AC2474*(1+'INFLAC PROYECTADA'!$B$8)^(AE2474))/((1+DEMANDADO!AF2474)^(AE2474))</f>
        <v>#REF!</v>
      </c>
      <c r="AH2474" s="169">
        <f>(0.2*VLOOKUP(D2474,'%.'!$A$1:$B$4,2,FALSE))+(0.35*VLOOKUP(E2474,'%.'!$A$1:$B$4,2,FALSE))+(0.1*VLOOKUP(F2474,'%.'!$A$1:$B$4,2,FALSE))+(0.35*VLOOKUP(G2474,'%.'!$A$1:$B$4,2,FALSE))</f>
        <v>0.5</v>
      </c>
      <c r="AI2474" s="128" t="str">
        <f t="shared" si="395"/>
        <v>MEDIA</v>
      </c>
      <c r="AJ2474" s="128" t="str">
        <f t="shared" si="396"/>
        <v>Cuentas de Orden</v>
      </c>
      <c r="AK2474" s="178" t="e">
        <f t="shared" si="397"/>
        <v>#REF!</v>
      </c>
    </row>
    <row r="2475" spans="1:37" ht="30" customHeight="1" x14ac:dyDescent="0.25">
      <c r="A2475" s="115">
        <v>2474</v>
      </c>
      <c r="B2475" s="100" t="s">
        <v>5266</v>
      </c>
      <c r="C2475" s="123" t="s">
        <v>5292</v>
      </c>
      <c r="D2475" s="68" t="s">
        <v>1</v>
      </c>
      <c r="E2475" s="68" t="s">
        <v>1</v>
      </c>
      <c r="F2475" s="68" t="s">
        <v>1</v>
      </c>
      <c r="G2475" s="121" t="s">
        <v>1</v>
      </c>
      <c r="H2475" s="169">
        <f t="shared" si="390"/>
        <v>0.05</v>
      </c>
      <c r="I2475" s="170" t="str">
        <f t="shared" si="391"/>
        <v>REMOTA</v>
      </c>
      <c r="J2475" s="293">
        <v>0</v>
      </c>
      <c r="K2475" s="221">
        <v>0</v>
      </c>
      <c r="L2475" s="83" t="s">
        <v>139</v>
      </c>
      <c r="M2475" s="188"/>
      <c r="N2475" s="83" t="s">
        <v>405</v>
      </c>
      <c r="O2475" s="189" t="s">
        <v>405</v>
      </c>
      <c r="P2475" s="83">
        <v>7</v>
      </c>
      <c r="Q2475" s="83" t="s">
        <v>221</v>
      </c>
      <c r="R2475" s="64">
        <v>6431</v>
      </c>
      <c r="S2475" s="64" t="s">
        <v>5380</v>
      </c>
      <c r="T2475" s="91">
        <v>147288</v>
      </c>
      <c r="U2475" s="83" t="s">
        <v>171</v>
      </c>
      <c r="V2475" s="83" t="s">
        <v>5386</v>
      </c>
      <c r="W2475" s="171">
        <v>44074</v>
      </c>
      <c r="X2475" s="172" t="e">
        <f>+CONCATENATE(TEXT(#REF!,"yyyy"),"-",TEXT(#REF!,"mm"))</f>
        <v>#REF!</v>
      </c>
      <c r="Y2475" s="173" t="str">
        <f t="shared" si="392"/>
        <v>7</v>
      </c>
      <c r="Z2475" s="172" t="str">
        <f t="shared" si="393"/>
        <v>2020-07</v>
      </c>
      <c r="AA2475" s="170" t="e">
        <f>+VLOOKUP(Z2475,#REF!,2,FALSE)/VLOOKUP(X2475,#REF!,2,FALSE)</f>
        <v>#REF!</v>
      </c>
      <c r="AB2475" s="174" t="e">
        <f t="shared" si="388"/>
        <v>#REF!</v>
      </c>
      <c r="AC2475" s="174" t="e">
        <f t="shared" si="389"/>
        <v>#REF!</v>
      </c>
      <c r="AD2475" s="175" t="e">
        <f>+#REF!+365*Y2475</f>
        <v>#REF!</v>
      </c>
      <c r="AE2475" s="176" t="e">
        <f t="shared" si="394"/>
        <v>#REF!</v>
      </c>
      <c r="AF2475" s="170" t="e">
        <f>+VLOOKUP(CONCATENATE(TEXT(W2475,"yyyy"),"-",TEXT(W2475,"mm")),#REF!,2,0)</f>
        <v>#REF!</v>
      </c>
      <c r="AG2475" s="177" t="e">
        <f>+(AC2475*(1+'INFLAC PROYECTADA'!$B$8)^(AE2475))/((1+DEMANDADO!AF2475)^(AE2475))</f>
        <v>#REF!</v>
      </c>
      <c r="AH2475" s="169">
        <f>(0.2*VLOOKUP(D2475,'%.'!$A$1:$B$4,2,FALSE))+(0.35*VLOOKUP(E2475,'%.'!$A$1:$B$4,2,FALSE))+(0.1*VLOOKUP(F2475,'%.'!$A$1:$B$4,2,FALSE))+(0.35*VLOOKUP(G2475,'%.'!$A$1:$B$4,2,FALSE))</f>
        <v>0.05</v>
      </c>
      <c r="AI2475" s="128" t="str">
        <f t="shared" si="395"/>
        <v>REMOTA</v>
      </c>
      <c r="AJ2475" s="128" t="str">
        <f t="shared" si="396"/>
        <v>No se registra</v>
      </c>
      <c r="AK2475" s="178">
        <f t="shared" si="397"/>
        <v>0</v>
      </c>
    </row>
    <row r="2476" spans="1:37" ht="30" customHeight="1" x14ac:dyDescent="0.25">
      <c r="A2476" s="115">
        <v>2475</v>
      </c>
      <c r="B2476" s="100" t="s">
        <v>5266</v>
      </c>
      <c r="C2476" s="123" t="s">
        <v>5293</v>
      </c>
      <c r="D2476" s="68" t="s">
        <v>1</v>
      </c>
      <c r="E2476" s="68" t="s">
        <v>1</v>
      </c>
      <c r="F2476" s="68" t="s">
        <v>1</v>
      </c>
      <c r="G2476" s="121" t="s">
        <v>1</v>
      </c>
      <c r="H2476" s="169">
        <f t="shared" si="390"/>
        <v>0.05</v>
      </c>
      <c r="I2476" s="170" t="str">
        <f t="shared" si="391"/>
        <v>REMOTA</v>
      </c>
      <c r="J2476" s="293">
        <v>0</v>
      </c>
      <c r="K2476" s="221">
        <v>0</v>
      </c>
      <c r="L2476" s="83" t="s">
        <v>133</v>
      </c>
      <c r="M2476" s="188"/>
      <c r="N2476" s="87" t="s">
        <v>405</v>
      </c>
      <c r="O2476" s="188" t="s">
        <v>405</v>
      </c>
      <c r="P2476" s="87">
        <v>8</v>
      </c>
      <c r="Q2476" s="83" t="s">
        <v>221</v>
      </c>
      <c r="R2476" s="64">
        <v>6431</v>
      </c>
      <c r="S2476" s="64" t="s">
        <v>5380</v>
      </c>
      <c r="T2476" s="91">
        <v>147288</v>
      </c>
      <c r="U2476" s="83" t="s">
        <v>76</v>
      </c>
      <c r="V2476" s="87" t="s">
        <v>5386</v>
      </c>
      <c r="W2476" s="171">
        <v>44074</v>
      </c>
      <c r="X2476" s="172" t="e">
        <f>+CONCATENATE(TEXT(#REF!,"yyyy"),"-",TEXT(#REF!,"mm"))</f>
        <v>#REF!</v>
      </c>
      <c r="Y2476" s="173" t="str">
        <f t="shared" si="392"/>
        <v>8</v>
      </c>
      <c r="Z2476" s="172" t="str">
        <f t="shared" si="393"/>
        <v>2020-07</v>
      </c>
      <c r="AA2476" s="170" t="e">
        <f>+VLOOKUP(Z2476,#REF!,2,FALSE)/VLOOKUP(X2476,#REF!,2,FALSE)</f>
        <v>#REF!</v>
      </c>
      <c r="AB2476" s="174" t="e">
        <f t="shared" si="388"/>
        <v>#REF!</v>
      </c>
      <c r="AC2476" s="174" t="e">
        <f t="shared" si="389"/>
        <v>#REF!</v>
      </c>
      <c r="AD2476" s="175" t="e">
        <f>+#REF!+365*Y2476</f>
        <v>#REF!</v>
      </c>
      <c r="AE2476" s="176" t="e">
        <f t="shared" si="394"/>
        <v>#REF!</v>
      </c>
      <c r="AF2476" s="170" t="e">
        <f>+VLOOKUP(CONCATENATE(TEXT(W2476,"yyyy"),"-",TEXT(W2476,"mm")),#REF!,2,0)</f>
        <v>#REF!</v>
      </c>
      <c r="AG2476" s="177" t="e">
        <f>+(AC2476*(1+'INFLAC PROYECTADA'!$B$8)^(AE2476))/((1+DEMANDADO!AF2476)^(AE2476))</f>
        <v>#REF!</v>
      </c>
      <c r="AH2476" s="169">
        <f>(0.2*VLOOKUP(D2476,'%.'!$A$1:$B$4,2,FALSE))+(0.35*VLOOKUP(E2476,'%.'!$A$1:$B$4,2,FALSE))+(0.1*VLOOKUP(F2476,'%.'!$A$1:$B$4,2,FALSE))+(0.35*VLOOKUP(G2476,'%.'!$A$1:$B$4,2,FALSE))</f>
        <v>0.05</v>
      </c>
      <c r="AI2476" s="128" t="str">
        <f t="shared" si="395"/>
        <v>REMOTA</v>
      </c>
      <c r="AJ2476" s="128" t="str">
        <f t="shared" si="396"/>
        <v>No se registra</v>
      </c>
      <c r="AK2476" s="178">
        <f t="shared" si="397"/>
        <v>0</v>
      </c>
    </row>
    <row r="2477" spans="1:37" ht="30" customHeight="1" x14ac:dyDescent="0.25">
      <c r="A2477" s="115">
        <v>2476</v>
      </c>
      <c r="B2477" s="100" t="s">
        <v>5240</v>
      </c>
      <c r="C2477" s="127" t="s">
        <v>5294</v>
      </c>
      <c r="D2477" s="68" t="s">
        <v>1</v>
      </c>
      <c r="E2477" s="68" t="s">
        <v>1</v>
      </c>
      <c r="F2477" s="68" t="s">
        <v>1</v>
      </c>
      <c r="G2477" s="121" t="s">
        <v>1</v>
      </c>
      <c r="H2477" s="169">
        <f t="shared" si="390"/>
        <v>0.05</v>
      </c>
      <c r="I2477" s="170" t="str">
        <f t="shared" si="391"/>
        <v>REMOTA</v>
      </c>
      <c r="J2477" s="293">
        <v>7471702</v>
      </c>
      <c r="K2477" s="221">
        <v>0</v>
      </c>
      <c r="L2477" s="83" t="s">
        <v>136</v>
      </c>
      <c r="M2477" s="188"/>
      <c r="N2477" s="87" t="s">
        <v>405</v>
      </c>
      <c r="O2477" s="188" t="s">
        <v>405</v>
      </c>
      <c r="P2477" s="83">
        <v>6</v>
      </c>
      <c r="Q2477" s="83" t="s">
        <v>221</v>
      </c>
      <c r="R2477" s="64">
        <v>6431</v>
      </c>
      <c r="S2477" s="64" t="s">
        <v>5380</v>
      </c>
      <c r="T2477" s="91">
        <v>147288</v>
      </c>
      <c r="U2477" s="83" t="s">
        <v>178</v>
      </c>
      <c r="V2477" s="83" t="s">
        <v>5387</v>
      </c>
      <c r="W2477" s="171">
        <v>44074</v>
      </c>
      <c r="X2477" s="172" t="e">
        <f>+CONCATENATE(TEXT(#REF!,"yyyy"),"-",TEXT(#REF!,"mm"))</f>
        <v>#REF!</v>
      </c>
      <c r="Y2477" s="173" t="str">
        <f t="shared" si="392"/>
        <v>6</v>
      </c>
      <c r="Z2477" s="172" t="str">
        <f t="shared" si="393"/>
        <v>2020-07</v>
      </c>
      <c r="AA2477" s="170" t="e">
        <f>+VLOOKUP(Z2477,#REF!,2,FALSE)/VLOOKUP(X2477,#REF!,2,FALSE)</f>
        <v>#REF!</v>
      </c>
      <c r="AB2477" s="174" t="e">
        <f t="shared" si="388"/>
        <v>#REF!</v>
      </c>
      <c r="AC2477" s="174" t="e">
        <f t="shared" si="389"/>
        <v>#REF!</v>
      </c>
      <c r="AD2477" s="175" t="e">
        <f>+#REF!+365*Y2477</f>
        <v>#REF!</v>
      </c>
      <c r="AE2477" s="176" t="e">
        <f t="shared" si="394"/>
        <v>#REF!</v>
      </c>
      <c r="AF2477" s="170" t="e">
        <f>+VLOOKUP(CONCATENATE(TEXT(W2477,"yyyy"),"-",TEXT(W2477,"mm")),#REF!,2,0)</f>
        <v>#REF!</v>
      </c>
      <c r="AG2477" s="177" t="e">
        <f>+(AC2477*(1+'INFLAC PROYECTADA'!$B$8)^(AE2477))/((1+DEMANDADO!AF2477)^(AE2477))</f>
        <v>#REF!</v>
      </c>
      <c r="AH2477" s="169">
        <f>(0.2*VLOOKUP(D2477,'%.'!$A$1:$B$4,2,FALSE))+(0.35*VLOOKUP(E2477,'%.'!$A$1:$B$4,2,FALSE))+(0.1*VLOOKUP(F2477,'%.'!$A$1:$B$4,2,FALSE))+(0.35*VLOOKUP(G2477,'%.'!$A$1:$B$4,2,FALSE))</f>
        <v>0.05</v>
      </c>
      <c r="AI2477" s="128" t="str">
        <f t="shared" si="395"/>
        <v>REMOTA</v>
      </c>
      <c r="AJ2477" s="128" t="str">
        <f t="shared" si="396"/>
        <v>No se registra</v>
      </c>
      <c r="AK2477" s="178">
        <f t="shared" si="397"/>
        <v>0</v>
      </c>
    </row>
    <row r="2478" spans="1:37" ht="30" customHeight="1" x14ac:dyDescent="0.25">
      <c r="A2478" s="115">
        <v>2477</v>
      </c>
      <c r="B2478" s="100" t="s">
        <v>1580</v>
      </c>
      <c r="C2478" s="127" t="s">
        <v>5295</v>
      </c>
      <c r="D2478" s="68" t="s">
        <v>1</v>
      </c>
      <c r="E2478" s="68" t="s">
        <v>1</v>
      </c>
      <c r="F2478" s="68" t="s">
        <v>1</v>
      </c>
      <c r="G2478" s="121" t="s">
        <v>1</v>
      </c>
      <c r="H2478" s="169">
        <f t="shared" si="390"/>
        <v>0.05</v>
      </c>
      <c r="I2478" s="170" t="str">
        <f t="shared" si="391"/>
        <v>REMOTA</v>
      </c>
      <c r="J2478" s="293">
        <v>23814921</v>
      </c>
      <c r="K2478" s="221">
        <v>0</v>
      </c>
      <c r="L2478" s="83" t="s">
        <v>138</v>
      </c>
      <c r="M2478" s="188"/>
      <c r="N2478" s="87" t="s">
        <v>405</v>
      </c>
      <c r="O2478" s="188" t="s">
        <v>405</v>
      </c>
      <c r="P2478" s="83">
        <v>5</v>
      </c>
      <c r="Q2478" s="83" t="s">
        <v>221</v>
      </c>
      <c r="R2478" s="64">
        <v>6431</v>
      </c>
      <c r="S2478" s="64" t="s">
        <v>5380</v>
      </c>
      <c r="T2478" s="91">
        <v>147288</v>
      </c>
      <c r="U2478" s="83" t="s">
        <v>171</v>
      </c>
      <c r="V2478" s="83"/>
      <c r="W2478" s="171">
        <v>44074</v>
      </c>
      <c r="X2478" s="172" t="e">
        <f>+CONCATENATE(TEXT(#REF!,"yyyy"),"-",TEXT(#REF!,"mm"))</f>
        <v>#REF!</v>
      </c>
      <c r="Y2478" s="173" t="str">
        <f t="shared" si="392"/>
        <v>5</v>
      </c>
      <c r="Z2478" s="172" t="str">
        <f t="shared" si="393"/>
        <v>2020-07</v>
      </c>
      <c r="AA2478" s="170" t="e">
        <f>+VLOOKUP(Z2478,#REF!,2,FALSE)/VLOOKUP(X2478,#REF!,2,FALSE)</f>
        <v>#REF!</v>
      </c>
      <c r="AB2478" s="174" t="e">
        <f t="shared" si="388"/>
        <v>#REF!</v>
      </c>
      <c r="AC2478" s="174" t="e">
        <f t="shared" si="389"/>
        <v>#REF!</v>
      </c>
      <c r="AD2478" s="175" t="e">
        <f>+#REF!+365*Y2478</f>
        <v>#REF!</v>
      </c>
      <c r="AE2478" s="176" t="e">
        <f t="shared" si="394"/>
        <v>#REF!</v>
      </c>
      <c r="AF2478" s="170" t="e">
        <f>+VLOOKUP(CONCATENATE(TEXT(W2478,"yyyy"),"-",TEXT(W2478,"mm")),#REF!,2,0)</f>
        <v>#REF!</v>
      </c>
      <c r="AG2478" s="177" t="e">
        <f>+(AC2478*(1+'INFLAC PROYECTADA'!$B$8)^(AE2478))/((1+DEMANDADO!AF2478)^(AE2478))</f>
        <v>#REF!</v>
      </c>
      <c r="AH2478" s="169">
        <f>(0.2*VLOOKUP(D2478,'%.'!$A$1:$B$4,2,FALSE))+(0.35*VLOOKUP(E2478,'%.'!$A$1:$B$4,2,FALSE))+(0.1*VLOOKUP(F2478,'%.'!$A$1:$B$4,2,FALSE))+(0.35*VLOOKUP(G2478,'%.'!$A$1:$B$4,2,FALSE))</f>
        <v>0.05</v>
      </c>
      <c r="AI2478" s="128" t="str">
        <f t="shared" si="395"/>
        <v>REMOTA</v>
      </c>
      <c r="AJ2478" s="128" t="str">
        <f t="shared" si="396"/>
        <v>No se registra</v>
      </c>
      <c r="AK2478" s="178">
        <f t="shared" si="397"/>
        <v>0</v>
      </c>
    </row>
    <row r="2479" spans="1:37" ht="30" customHeight="1" x14ac:dyDescent="0.25">
      <c r="A2479" s="115">
        <v>2478</v>
      </c>
      <c r="B2479" s="68" t="s">
        <v>5296</v>
      </c>
      <c r="C2479" s="123" t="s">
        <v>5297</v>
      </c>
      <c r="D2479" s="68" t="s">
        <v>48</v>
      </c>
      <c r="E2479" s="68" t="s">
        <v>48</v>
      </c>
      <c r="F2479" s="68" t="s">
        <v>48</v>
      </c>
      <c r="G2479" s="121" t="s">
        <v>48</v>
      </c>
      <c r="H2479" s="169">
        <f t="shared" si="390"/>
        <v>0.5</v>
      </c>
      <c r="I2479" s="170" t="str">
        <f t="shared" si="391"/>
        <v>MEDIA</v>
      </c>
      <c r="J2479" s="293">
        <v>115875529</v>
      </c>
      <c r="K2479" s="221">
        <v>0.5</v>
      </c>
      <c r="L2479" s="83" t="s">
        <v>133</v>
      </c>
      <c r="M2479" s="188"/>
      <c r="N2479" s="83" t="s">
        <v>405</v>
      </c>
      <c r="O2479" s="189" t="s">
        <v>405</v>
      </c>
      <c r="P2479" s="83">
        <v>5</v>
      </c>
      <c r="Q2479" s="83" t="s">
        <v>221</v>
      </c>
      <c r="R2479" s="64">
        <v>6431</v>
      </c>
      <c r="S2479" s="64" t="s">
        <v>5380</v>
      </c>
      <c r="T2479" s="91">
        <v>147288</v>
      </c>
      <c r="U2479" s="83" t="s">
        <v>171</v>
      </c>
      <c r="V2479" s="83"/>
      <c r="W2479" s="171">
        <v>44074</v>
      </c>
      <c r="X2479" s="172" t="e">
        <f>+CONCATENATE(TEXT(#REF!,"yyyy"),"-",TEXT(#REF!,"mm"))</f>
        <v>#REF!</v>
      </c>
      <c r="Y2479" s="173" t="str">
        <f t="shared" si="392"/>
        <v>5</v>
      </c>
      <c r="Z2479" s="172" t="str">
        <f t="shared" si="393"/>
        <v>2020-07</v>
      </c>
      <c r="AA2479" s="170" t="e">
        <f>+VLOOKUP(Z2479,#REF!,2,FALSE)/VLOOKUP(X2479,#REF!,2,FALSE)</f>
        <v>#REF!</v>
      </c>
      <c r="AB2479" s="174" t="e">
        <f t="shared" si="388"/>
        <v>#REF!</v>
      </c>
      <c r="AC2479" s="174" t="e">
        <f t="shared" si="389"/>
        <v>#REF!</v>
      </c>
      <c r="AD2479" s="175" t="e">
        <f>+#REF!+365*Y2479</f>
        <v>#REF!</v>
      </c>
      <c r="AE2479" s="176" t="e">
        <f t="shared" si="394"/>
        <v>#REF!</v>
      </c>
      <c r="AF2479" s="170" t="e">
        <f>+VLOOKUP(CONCATENATE(TEXT(W2479,"yyyy"),"-",TEXT(W2479,"mm")),#REF!,2,0)</f>
        <v>#REF!</v>
      </c>
      <c r="AG2479" s="177" t="e">
        <f>+(AC2479*(1+'INFLAC PROYECTADA'!$B$8)^(AE2479))/((1+DEMANDADO!AF2479)^(AE2479))</f>
        <v>#REF!</v>
      </c>
      <c r="AH2479" s="169">
        <f>(0.2*VLOOKUP(D2479,'%.'!$A$1:$B$4,2,FALSE))+(0.35*VLOOKUP(E2479,'%.'!$A$1:$B$4,2,FALSE))+(0.1*VLOOKUP(F2479,'%.'!$A$1:$B$4,2,FALSE))+(0.35*VLOOKUP(G2479,'%.'!$A$1:$B$4,2,FALSE))</f>
        <v>0.5</v>
      </c>
      <c r="AI2479" s="128" t="str">
        <f t="shared" si="395"/>
        <v>MEDIA</v>
      </c>
      <c r="AJ2479" s="128" t="str">
        <f t="shared" si="396"/>
        <v>Cuentas de Orden</v>
      </c>
      <c r="AK2479" s="178" t="e">
        <f t="shared" si="397"/>
        <v>#REF!</v>
      </c>
    </row>
    <row r="2480" spans="1:37" ht="30" customHeight="1" x14ac:dyDescent="0.25">
      <c r="A2480" s="115">
        <v>2479</v>
      </c>
      <c r="B2480" s="100" t="s">
        <v>5296</v>
      </c>
      <c r="C2480" s="123" t="s">
        <v>1637</v>
      </c>
      <c r="D2480" s="68" t="s">
        <v>48</v>
      </c>
      <c r="E2480" s="68" t="s">
        <v>48</v>
      </c>
      <c r="F2480" s="68" t="s">
        <v>48</v>
      </c>
      <c r="G2480" s="121" t="s">
        <v>48</v>
      </c>
      <c r="H2480" s="169">
        <f t="shared" si="390"/>
        <v>0.5</v>
      </c>
      <c r="I2480" s="170" t="str">
        <f t="shared" si="391"/>
        <v>MEDIA</v>
      </c>
      <c r="J2480" s="293">
        <v>132162566</v>
      </c>
      <c r="K2480" s="221">
        <v>0.5</v>
      </c>
      <c r="L2480" s="83" t="s">
        <v>131</v>
      </c>
      <c r="M2480" s="188"/>
      <c r="N2480" s="87" t="s">
        <v>405</v>
      </c>
      <c r="O2480" s="188" t="s">
        <v>405</v>
      </c>
      <c r="P2480" s="83">
        <v>5</v>
      </c>
      <c r="Q2480" s="83" t="s">
        <v>221</v>
      </c>
      <c r="R2480" s="64">
        <v>6431</v>
      </c>
      <c r="S2480" s="64" t="s">
        <v>5380</v>
      </c>
      <c r="T2480" s="91">
        <v>147288</v>
      </c>
      <c r="U2480" s="83" t="s">
        <v>171</v>
      </c>
      <c r="V2480" s="83"/>
      <c r="W2480" s="171">
        <v>44074</v>
      </c>
      <c r="X2480" s="172" t="e">
        <f>+CONCATENATE(TEXT(#REF!,"yyyy"),"-",TEXT(#REF!,"mm"))</f>
        <v>#REF!</v>
      </c>
      <c r="Y2480" s="173" t="str">
        <f t="shared" si="392"/>
        <v>5</v>
      </c>
      <c r="Z2480" s="172" t="str">
        <f t="shared" si="393"/>
        <v>2020-07</v>
      </c>
      <c r="AA2480" s="170" t="e">
        <f>+VLOOKUP(Z2480,#REF!,2,FALSE)/VLOOKUP(X2480,#REF!,2,FALSE)</f>
        <v>#REF!</v>
      </c>
      <c r="AB2480" s="174" t="e">
        <f t="shared" si="388"/>
        <v>#REF!</v>
      </c>
      <c r="AC2480" s="174" t="e">
        <f t="shared" si="389"/>
        <v>#REF!</v>
      </c>
      <c r="AD2480" s="175" t="e">
        <f>+#REF!+365*Y2480</f>
        <v>#REF!</v>
      </c>
      <c r="AE2480" s="176" t="e">
        <f t="shared" si="394"/>
        <v>#REF!</v>
      </c>
      <c r="AF2480" s="170" t="e">
        <f>+VLOOKUP(CONCATENATE(TEXT(W2480,"yyyy"),"-",TEXT(W2480,"mm")),#REF!,2,0)</f>
        <v>#REF!</v>
      </c>
      <c r="AG2480" s="177" t="e">
        <f>+(AC2480*(1+'INFLAC PROYECTADA'!$B$8)^(AE2480))/((1+DEMANDADO!AF2480)^(AE2480))</f>
        <v>#REF!</v>
      </c>
      <c r="AH2480" s="169">
        <f>(0.2*VLOOKUP(D2480,'%.'!$A$1:$B$4,2,FALSE))+(0.35*VLOOKUP(E2480,'%.'!$A$1:$B$4,2,FALSE))+(0.1*VLOOKUP(F2480,'%.'!$A$1:$B$4,2,FALSE))+(0.35*VLOOKUP(G2480,'%.'!$A$1:$B$4,2,FALSE))</f>
        <v>0.5</v>
      </c>
      <c r="AI2480" s="128" t="str">
        <f t="shared" si="395"/>
        <v>MEDIA</v>
      </c>
      <c r="AJ2480" s="128" t="str">
        <f t="shared" si="396"/>
        <v>Cuentas de Orden</v>
      </c>
      <c r="AK2480" s="178" t="e">
        <f t="shared" si="397"/>
        <v>#REF!</v>
      </c>
    </row>
    <row r="2481" spans="1:37" ht="30" customHeight="1" x14ac:dyDescent="0.25">
      <c r="A2481" s="115">
        <v>2480</v>
      </c>
      <c r="B2481" s="100" t="s">
        <v>5296</v>
      </c>
      <c r="C2481" s="127" t="s">
        <v>5298</v>
      </c>
      <c r="D2481" s="68" t="s">
        <v>48</v>
      </c>
      <c r="E2481" s="68" t="s">
        <v>48</v>
      </c>
      <c r="F2481" s="68" t="s">
        <v>48</v>
      </c>
      <c r="G2481" s="121" t="s">
        <v>48</v>
      </c>
      <c r="H2481" s="169">
        <f t="shared" si="390"/>
        <v>0.5</v>
      </c>
      <c r="I2481" s="170" t="str">
        <f t="shared" si="391"/>
        <v>MEDIA</v>
      </c>
      <c r="J2481" s="293">
        <v>149865306</v>
      </c>
      <c r="K2481" s="221">
        <v>0.5</v>
      </c>
      <c r="L2481" s="83" t="s">
        <v>131</v>
      </c>
      <c r="M2481" s="188"/>
      <c r="N2481" s="87" t="s">
        <v>405</v>
      </c>
      <c r="O2481" s="188" t="s">
        <v>405</v>
      </c>
      <c r="P2481" s="83">
        <v>5</v>
      </c>
      <c r="Q2481" s="83" t="s">
        <v>221</v>
      </c>
      <c r="R2481" s="64">
        <v>6431</v>
      </c>
      <c r="S2481" s="64" t="s">
        <v>5380</v>
      </c>
      <c r="T2481" s="91">
        <v>147288</v>
      </c>
      <c r="U2481" s="87" t="s">
        <v>171</v>
      </c>
      <c r="V2481" s="83"/>
      <c r="W2481" s="171">
        <v>44074</v>
      </c>
      <c r="X2481" s="172" t="e">
        <f>+CONCATENATE(TEXT(#REF!,"yyyy"),"-",TEXT(#REF!,"mm"))</f>
        <v>#REF!</v>
      </c>
      <c r="Y2481" s="173" t="str">
        <f t="shared" si="392"/>
        <v>5</v>
      </c>
      <c r="Z2481" s="172" t="str">
        <f t="shared" si="393"/>
        <v>2020-07</v>
      </c>
      <c r="AA2481" s="170" t="e">
        <f>+VLOOKUP(Z2481,#REF!,2,FALSE)/VLOOKUP(X2481,#REF!,2,FALSE)</f>
        <v>#REF!</v>
      </c>
      <c r="AB2481" s="174" t="e">
        <f t="shared" si="388"/>
        <v>#REF!</v>
      </c>
      <c r="AC2481" s="174" t="e">
        <f t="shared" si="389"/>
        <v>#REF!</v>
      </c>
      <c r="AD2481" s="175" t="e">
        <f>+#REF!+365*Y2481</f>
        <v>#REF!</v>
      </c>
      <c r="AE2481" s="176" t="e">
        <f t="shared" si="394"/>
        <v>#REF!</v>
      </c>
      <c r="AF2481" s="170" t="e">
        <f>+VLOOKUP(CONCATENATE(TEXT(W2481,"yyyy"),"-",TEXT(W2481,"mm")),#REF!,2,0)</f>
        <v>#REF!</v>
      </c>
      <c r="AG2481" s="177" t="e">
        <f>+(AC2481*(1+'INFLAC PROYECTADA'!$B$8)^(AE2481))/((1+DEMANDADO!AF2481)^(AE2481))</f>
        <v>#REF!</v>
      </c>
      <c r="AH2481" s="169">
        <f>(0.2*VLOOKUP(D2481,'%.'!$A$1:$B$4,2,FALSE))+(0.35*VLOOKUP(E2481,'%.'!$A$1:$B$4,2,FALSE))+(0.1*VLOOKUP(F2481,'%.'!$A$1:$B$4,2,FALSE))+(0.35*VLOOKUP(G2481,'%.'!$A$1:$B$4,2,FALSE))</f>
        <v>0.5</v>
      </c>
      <c r="AI2481" s="128" t="str">
        <f t="shared" si="395"/>
        <v>MEDIA</v>
      </c>
      <c r="AJ2481" s="128" t="str">
        <f t="shared" si="396"/>
        <v>Cuentas de Orden</v>
      </c>
      <c r="AK2481" s="178" t="e">
        <f t="shared" si="397"/>
        <v>#REF!</v>
      </c>
    </row>
    <row r="2482" spans="1:37" ht="30" customHeight="1" x14ac:dyDescent="0.25">
      <c r="A2482" s="115">
        <v>2481</v>
      </c>
      <c r="B2482" s="100" t="s">
        <v>1562</v>
      </c>
      <c r="C2482" s="127" t="s">
        <v>5299</v>
      </c>
      <c r="D2482" s="68" t="s">
        <v>48</v>
      </c>
      <c r="E2482" s="68" t="s">
        <v>48</v>
      </c>
      <c r="F2482" s="68" t="s">
        <v>48</v>
      </c>
      <c r="G2482" s="121" t="s">
        <v>48</v>
      </c>
      <c r="H2482" s="169">
        <f t="shared" si="390"/>
        <v>0.5</v>
      </c>
      <c r="I2482" s="170" t="str">
        <f t="shared" si="391"/>
        <v>MEDIA</v>
      </c>
      <c r="J2482" s="293">
        <v>129694864</v>
      </c>
      <c r="K2482" s="221">
        <v>0</v>
      </c>
      <c r="L2482" s="83" t="s">
        <v>129</v>
      </c>
      <c r="M2482" s="188"/>
      <c r="N2482" s="87" t="s">
        <v>405</v>
      </c>
      <c r="O2482" s="188" t="s">
        <v>405</v>
      </c>
      <c r="P2482" s="83">
        <v>5</v>
      </c>
      <c r="Q2482" s="83" t="s">
        <v>221</v>
      </c>
      <c r="R2482" s="64">
        <v>6431</v>
      </c>
      <c r="S2482" s="64" t="s">
        <v>5380</v>
      </c>
      <c r="T2482" s="91">
        <v>147288</v>
      </c>
      <c r="U2482" s="83" t="s">
        <v>171</v>
      </c>
      <c r="V2482" s="83" t="s">
        <v>5388</v>
      </c>
      <c r="W2482" s="171">
        <v>44074</v>
      </c>
      <c r="X2482" s="172" t="e">
        <f>+CONCATENATE(TEXT(#REF!,"yyyy"),"-",TEXT(#REF!,"mm"))</f>
        <v>#REF!</v>
      </c>
      <c r="Y2482" s="173" t="str">
        <f t="shared" si="392"/>
        <v>5</v>
      </c>
      <c r="Z2482" s="172" t="str">
        <f t="shared" si="393"/>
        <v>2020-07</v>
      </c>
      <c r="AA2482" s="170" t="e">
        <f>+VLOOKUP(Z2482,#REF!,2,FALSE)/VLOOKUP(X2482,#REF!,2,FALSE)</f>
        <v>#REF!</v>
      </c>
      <c r="AB2482" s="174" t="e">
        <f t="shared" si="388"/>
        <v>#REF!</v>
      </c>
      <c r="AC2482" s="174" t="e">
        <f t="shared" si="389"/>
        <v>#REF!</v>
      </c>
      <c r="AD2482" s="175" t="e">
        <f>+#REF!+365*Y2482</f>
        <v>#REF!</v>
      </c>
      <c r="AE2482" s="176" t="e">
        <f t="shared" si="394"/>
        <v>#REF!</v>
      </c>
      <c r="AF2482" s="170" t="e">
        <f>+VLOOKUP(CONCATENATE(TEXT(W2482,"yyyy"),"-",TEXT(W2482,"mm")),#REF!,2,0)</f>
        <v>#REF!</v>
      </c>
      <c r="AG2482" s="177" t="e">
        <f>+(AC2482*(1+'INFLAC PROYECTADA'!$B$8)^(AE2482))/((1+DEMANDADO!AF2482)^(AE2482))</f>
        <v>#REF!</v>
      </c>
      <c r="AH2482" s="169">
        <f>(0.2*VLOOKUP(D2482,'%.'!$A$1:$B$4,2,FALSE))+(0.35*VLOOKUP(E2482,'%.'!$A$1:$B$4,2,FALSE))+(0.1*VLOOKUP(F2482,'%.'!$A$1:$B$4,2,FALSE))+(0.35*VLOOKUP(G2482,'%.'!$A$1:$B$4,2,FALSE))</f>
        <v>0.5</v>
      </c>
      <c r="AI2482" s="128" t="str">
        <f t="shared" si="395"/>
        <v>MEDIA</v>
      </c>
      <c r="AJ2482" s="128" t="str">
        <f t="shared" si="396"/>
        <v>Cuentas de Orden</v>
      </c>
      <c r="AK2482" s="178" t="e">
        <f t="shared" si="397"/>
        <v>#REF!</v>
      </c>
    </row>
    <row r="2483" spans="1:37" ht="30" customHeight="1" x14ac:dyDescent="0.25">
      <c r="A2483" s="115">
        <v>2482</v>
      </c>
      <c r="B2483" s="100" t="s">
        <v>1562</v>
      </c>
      <c r="C2483" s="123" t="s">
        <v>5300</v>
      </c>
      <c r="D2483" s="68" t="s">
        <v>48</v>
      </c>
      <c r="E2483" s="68" t="s">
        <v>48</v>
      </c>
      <c r="F2483" s="68" t="s">
        <v>48</v>
      </c>
      <c r="G2483" s="121" t="s">
        <v>48</v>
      </c>
      <c r="H2483" s="169">
        <f t="shared" si="390"/>
        <v>0.5</v>
      </c>
      <c r="I2483" s="170" t="str">
        <f t="shared" si="391"/>
        <v>MEDIA</v>
      </c>
      <c r="J2483" s="293">
        <v>195078179</v>
      </c>
      <c r="K2483" s="221">
        <v>0.5</v>
      </c>
      <c r="L2483" s="83" t="s">
        <v>129</v>
      </c>
      <c r="M2483" s="188"/>
      <c r="N2483" s="87" t="s">
        <v>405</v>
      </c>
      <c r="O2483" s="188" t="s">
        <v>405</v>
      </c>
      <c r="P2483" s="83">
        <v>5</v>
      </c>
      <c r="Q2483" s="83" t="s">
        <v>221</v>
      </c>
      <c r="R2483" s="64">
        <v>6431</v>
      </c>
      <c r="S2483" s="64" t="s">
        <v>5380</v>
      </c>
      <c r="T2483" s="91">
        <v>147288</v>
      </c>
      <c r="U2483" s="83" t="s">
        <v>171</v>
      </c>
      <c r="V2483" s="83"/>
      <c r="W2483" s="171">
        <v>44074</v>
      </c>
      <c r="X2483" s="172" t="e">
        <f>+CONCATENATE(TEXT(#REF!,"yyyy"),"-",TEXT(#REF!,"mm"))</f>
        <v>#REF!</v>
      </c>
      <c r="Y2483" s="173" t="str">
        <f t="shared" si="392"/>
        <v>5</v>
      </c>
      <c r="Z2483" s="172" t="str">
        <f t="shared" si="393"/>
        <v>2020-07</v>
      </c>
      <c r="AA2483" s="170" t="e">
        <f>+VLOOKUP(Z2483,#REF!,2,FALSE)/VLOOKUP(X2483,#REF!,2,FALSE)</f>
        <v>#REF!</v>
      </c>
      <c r="AB2483" s="174" t="e">
        <f t="shared" si="388"/>
        <v>#REF!</v>
      </c>
      <c r="AC2483" s="174" t="e">
        <f t="shared" si="389"/>
        <v>#REF!</v>
      </c>
      <c r="AD2483" s="175" t="e">
        <f>+#REF!+365*Y2483</f>
        <v>#REF!</v>
      </c>
      <c r="AE2483" s="176" t="e">
        <f t="shared" si="394"/>
        <v>#REF!</v>
      </c>
      <c r="AF2483" s="170" t="e">
        <f>+VLOOKUP(CONCATENATE(TEXT(W2483,"yyyy"),"-",TEXT(W2483,"mm")),#REF!,2,0)</f>
        <v>#REF!</v>
      </c>
      <c r="AG2483" s="177" t="e">
        <f>+(AC2483*(1+'INFLAC PROYECTADA'!$B$8)^(AE2483))/((1+DEMANDADO!AF2483)^(AE2483))</f>
        <v>#REF!</v>
      </c>
      <c r="AH2483" s="169">
        <f>(0.2*VLOOKUP(D2483,'%.'!$A$1:$B$4,2,FALSE))+(0.35*VLOOKUP(E2483,'%.'!$A$1:$B$4,2,FALSE))+(0.1*VLOOKUP(F2483,'%.'!$A$1:$B$4,2,FALSE))+(0.35*VLOOKUP(G2483,'%.'!$A$1:$B$4,2,FALSE))</f>
        <v>0.5</v>
      </c>
      <c r="AI2483" s="128" t="str">
        <f t="shared" si="395"/>
        <v>MEDIA</v>
      </c>
      <c r="AJ2483" s="128" t="str">
        <f t="shared" si="396"/>
        <v>Cuentas de Orden</v>
      </c>
      <c r="AK2483" s="178" t="e">
        <f t="shared" si="397"/>
        <v>#REF!</v>
      </c>
    </row>
    <row r="2484" spans="1:37" ht="30" customHeight="1" x14ac:dyDescent="0.25">
      <c r="A2484" s="115">
        <v>2483</v>
      </c>
      <c r="B2484" s="100" t="s">
        <v>1567</v>
      </c>
      <c r="C2484" s="123" t="s">
        <v>5301</v>
      </c>
      <c r="D2484" s="68" t="s">
        <v>48</v>
      </c>
      <c r="E2484" s="68" t="s">
        <v>48</v>
      </c>
      <c r="F2484" s="68" t="s">
        <v>48</v>
      </c>
      <c r="G2484" s="121" t="s">
        <v>48</v>
      </c>
      <c r="H2484" s="169">
        <f t="shared" si="390"/>
        <v>0.5</v>
      </c>
      <c r="I2484" s="170" t="str">
        <f t="shared" si="391"/>
        <v>MEDIA</v>
      </c>
      <c r="J2484" s="293">
        <v>82820857</v>
      </c>
      <c r="K2484" s="221">
        <v>0.5</v>
      </c>
      <c r="L2484" s="83" t="s">
        <v>129</v>
      </c>
      <c r="M2484" s="188"/>
      <c r="N2484" s="87" t="s">
        <v>405</v>
      </c>
      <c r="O2484" s="188" t="s">
        <v>405</v>
      </c>
      <c r="P2484" s="83">
        <v>5</v>
      </c>
      <c r="Q2484" s="83" t="s">
        <v>221</v>
      </c>
      <c r="R2484" s="64">
        <v>6431</v>
      </c>
      <c r="S2484" s="64" t="s">
        <v>5380</v>
      </c>
      <c r="T2484" s="91">
        <v>147288</v>
      </c>
      <c r="U2484" s="83" t="s">
        <v>171</v>
      </c>
      <c r="V2484" s="83"/>
      <c r="W2484" s="171">
        <v>44074</v>
      </c>
      <c r="X2484" s="172" t="e">
        <f>+CONCATENATE(TEXT(#REF!,"yyyy"),"-",TEXT(#REF!,"mm"))</f>
        <v>#REF!</v>
      </c>
      <c r="Y2484" s="173" t="str">
        <f t="shared" si="392"/>
        <v>5</v>
      </c>
      <c r="Z2484" s="172" t="str">
        <f t="shared" si="393"/>
        <v>2020-07</v>
      </c>
      <c r="AA2484" s="170" t="e">
        <f>+VLOOKUP(Z2484,#REF!,2,FALSE)/VLOOKUP(X2484,#REF!,2,FALSE)</f>
        <v>#REF!</v>
      </c>
      <c r="AB2484" s="174" t="e">
        <f t="shared" si="388"/>
        <v>#REF!</v>
      </c>
      <c r="AC2484" s="174" t="e">
        <f t="shared" si="389"/>
        <v>#REF!</v>
      </c>
      <c r="AD2484" s="175" t="e">
        <f>+#REF!+365*Y2484</f>
        <v>#REF!</v>
      </c>
      <c r="AE2484" s="176" t="e">
        <f t="shared" si="394"/>
        <v>#REF!</v>
      </c>
      <c r="AF2484" s="170" t="e">
        <f>+VLOOKUP(CONCATENATE(TEXT(W2484,"yyyy"),"-",TEXT(W2484,"mm")),#REF!,2,0)</f>
        <v>#REF!</v>
      </c>
      <c r="AG2484" s="177" t="e">
        <f>+(AC2484*(1+'INFLAC PROYECTADA'!$B$8)^(AE2484))/((1+DEMANDADO!AF2484)^(AE2484))</f>
        <v>#REF!</v>
      </c>
      <c r="AH2484" s="169">
        <f>(0.2*VLOOKUP(D2484,'%.'!$A$1:$B$4,2,FALSE))+(0.35*VLOOKUP(E2484,'%.'!$A$1:$B$4,2,FALSE))+(0.1*VLOOKUP(F2484,'%.'!$A$1:$B$4,2,FALSE))+(0.35*VLOOKUP(G2484,'%.'!$A$1:$B$4,2,FALSE))</f>
        <v>0.5</v>
      </c>
      <c r="AI2484" s="128" t="str">
        <f t="shared" si="395"/>
        <v>MEDIA</v>
      </c>
      <c r="AJ2484" s="128" t="str">
        <f t="shared" si="396"/>
        <v>Cuentas de Orden</v>
      </c>
      <c r="AK2484" s="178" t="e">
        <f t="shared" si="397"/>
        <v>#REF!</v>
      </c>
    </row>
    <row r="2485" spans="1:37" ht="30" customHeight="1" x14ac:dyDescent="0.25">
      <c r="A2485" s="115">
        <v>2484</v>
      </c>
      <c r="B2485" s="100" t="s">
        <v>1602</v>
      </c>
      <c r="C2485" s="123" t="s">
        <v>5302</v>
      </c>
      <c r="D2485" s="68" t="s">
        <v>1</v>
      </c>
      <c r="E2485" s="68" t="s">
        <v>1</v>
      </c>
      <c r="F2485" s="68" t="s">
        <v>1</v>
      </c>
      <c r="G2485" s="121" t="s">
        <v>1</v>
      </c>
      <c r="H2485" s="169">
        <f t="shared" si="390"/>
        <v>0.05</v>
      </c>
      <c r="I2485" s="170" t="str">
        <f t="shared" si="391"/>
        <v>REMOTA</v>
      </c>
      <c r="J2485" s="293">
        <v>21640791</v>
      </c>
      <c r="K2485" s="221">
        <v>0</v>
      </c>
      <c r="L2485" s="83" t="s">
        <v>129</v>
      </c>
      <c r="M2485" s="188"/>
      <c r="N2485" s="83" t="s">
        <v>405</v>
      </c>
      <c r="O2485" s="189" t="s">
        <v>405</v>
      </c>
      <c r="P2485" s="83">
        <v>5</v>
      </c>
      <c r="Q2485" s="83" t="s">
        <v>221</v>
      </c>
      <c r="R2485" s="64">
        <v>6431</v>
      </c>
      <c r="S2485" s="64" t="s">
        <v>5380</v>
      </c>
      <c r="T2485" s="91">
        <v>147288</v>
      </c>
      <c r="U2485" s="83" t="s">
        <v>171</v>
      </c>
      <c r="V2485" s="83"/>
      <c r="W2485" s="171">
        <v>44074</v>
      </c>
      <c r="X2485" s="172" t="e">
        <f>+CONCATENATE(TEXT(#REF!,"yyyy"),"-",TEXT(#REF!,"mm"))</f>
        <v>#REF!</v>
      </c>
      <c r="Y2485" s="173" t="str">
        <f t="shared" si="392"/>
        <v>5</v>
      </c>
      <c r="Z2485" s="172" t="str">
        <f t="shared" si="393"/>
        <v>2020-07</v>
      </c>
      <c r="AA2485" s="170" t="e">
        <f>+VLOOKUP(Z2485,#REF!,2,FALSE)/VLOOKUP(X2485,#REF!,2,FALSE)</f>
        <v>#REF!</v>
      </c>
      <c r="AB2485" s="174" t="e">
        <f t="shared" ref="AB2485:AB2548" si="398">+AA2485*J2485</f>
        <v>#REF!</v>
      </c>
      <c r="AC2485" s="174" t="e">
        <f t="shared" ref="AC2485:AC2548" si="399">+AB2485*K2485</f>
        <v>#REF!</v>
      </c>
      <c r="AD2485" s="175" t="e">
        <f>+#REF!+365*Y2485</f>
        <v>#REF!</v>
      </c>
      <c r="AE2485" s="176" t="e">
        <f t="shared" si="394"/>
        <v>#REF!</v>
      </c>
      <c r="AF2485" s="170" t="e">
        <f>+VLOOKUP(CONCATENATE(TEXT(W2485,"yyyy"),"-",TEXT(W2485,"mm")),#REF!,2,0)</f>
        <v>#REF!</v>
      </c>
      <c r="AG2485" s="177" t="e">
        <f>+(AC2485*(1+'INFLAC PROYECTADA'!$B$8)^(AE2485))/((1+DEMANDADO!AF2485)^(AE2485))</f>
        <v>#REF!</v>
      </c>
      <c r="AH2485" s="169">
        <f>(0.2*VLOOKUP(D2485,'%.'!$A$1:$B$4,2,FALSE))+(0.35*VLOOKUP(E2485,'%.'!$A$1:$B$4,2,FALSE))+(0.1*VLOOKUP(F2485,'%.'!$A$1:$B$4,2,FALSE))+(0.35*VLOOKUP(G2485,'%.'!$A$1:$B$4,2,FALSE))</f>
        <v>0.05</v>
      </c>
      <c r="AI2485" s="128" t="str">
        <f t="shared" si="395"/>
        <v>REMOTA</v>
      </c>
      <c r="AJ2485" s="128" t="str">
        <f t="shared" si="396"/>
        <v>No se registra</v>
      </c>
      <c r="AK2485" s="178">
        <f t="shared" si="397"/>
        <v>0</v>
      </c>
    </row>
    <row r="2486" spans="1:37" ht="30" customHeight="1" x14ac:dyDescent="0.25">
      <c r="A2486" s="115">
        <v>2485</v>
      </c>
      <c r="B2486" s="100" t="s">
        <v>5303</v>
      </c>
      <c r="C2486" s="123" t="s">
        <v>5304</v>
      </c>
      <c r="D2486" s="68" t="s">
        <v>48</v>
      </c>
      <c r="E2486" s="68" t="s">
        <v>48</v>
      </c>
      <c r="F2486" s="68" t="s">
        <v>48</v>
      </c>
      <c r="G2486" s="121" t="s">
        <v>48</v>
      </c>
      <c r="H2486" s="169">
        <f t="shared" si="390"/>
        <v>0.5</v>
      </c>
      <c r="I2486" s="170" t="str">
        <f t="shared" si="391"/>
        <v>MEDIA</v>
      </c>
      <c r="J2486" s="293">
        <v>83749872</v>
      </c>
      <c r="K2486" s="221">
        <v>0.5</v>
      </c>
      <c r="L2486" s="188" t="s">
        <v>129</v>
      </c>
      <c r="M2486" s="188"/>
      <c r="N2486" s="188" t="s">
        <v>405</v>
      </c>
      <c r="O2486" s="83" t="s">
        <v>405</v>
      </c>
      <c r="P2486" s="83">
        <v>5</v>
      </c>
      <c r="Q2486" s="83" t="s">
        <v>221</v>
      </c>
      <c r="R2486" s="64">
        <v>6431</v>
      </c>
      <c r="S2486" s="91" t="s">
        <v>5380</v>
      </c>
      <c r="T2486" s="96">
        <v>147288</v>
      </c>
      <c r="U2486" s="83" t="s">
        <v>171</v>
      </c>
      <c r="V2486" s="83" t="s">
        <v>5389</v>
      </c>
      <c r="W2486" s="171">
        <v>44074</v>
      </c>
      <c r="X2486" s="172" t="e">
        <f>+CONCATENATE(TEXT(#REF!,"yyyy"),"-",TEXT(#REF!,"mm"))</f>
        <v>#REF!</v>
      </c>
      <c r="Y2486" s="173" t="str">
        <f t="shared" si="392"/>
        <v>5</v>
      </c>
      <c r="Z2486" s="172" t="str">
        <f t="shared" si="393"/>
        <v>2020-07</v>
      </c>
      <c r="AA2486" s="170" t="e">
        <f>+VLOOKUP(Z2486,#REF!,2,FALSE)/VLOOKUP(X2486,#REF!,2,FALSE)</f>
        <v>#REF!</v>
      </c>
      <c r="AB2486" s="174" t="e">
        <f t="shared" si="398"/>
        <v>#REF!</v>
      </c>
      <c r="AC2486" s="174" t="e">
        <f t="shared" si="399"/>
        <v>#REF!</v>
      </c>
      <c r="AD2486" s="175" t="e">
        <f>+#REF!+365*Y2486</f>
        <v>#REF!</v>
      </c>
      <c r="AE2486" s="176" t="e">
        <f t="shared" si="394"/>
        <v>#REF!</v>
      </c>
      <c r="AF2486" s="170" t="e">
        <f>+VLOOKUP(CONCATENATE(TEXT(W2486,"yyyy"),"-",TEXT(W2486,"mm")),#REF!,2,0)</f>
        <v>#REF!</v>
      </c>
      <c r="AG2486" s="177" t="e">
        <f>+(AC2486*(1+'INFLAC PROYECTADA'!$B$8)^(AE2486))/((1+DEMANDADO!AF2486)^(AE2486))</f>
        <v>#REF!</v>
      </c>
      <c r="AH2486" s="169">
        <f>(0.2*VLOOKUP(D2486,'%.'!$A$1:$B$4,2,FALSE))+(0.35*VLOOKUP(E2486,'%.'!$A$1:$B$4,2,FALSE))+(0.1*VLOOKUP(F2486,'%.'!$A$1:$B$4,2,FALSE))+(0.35*VLOOKUP(G2486,'%.'!$A$1:$B$4,2,FALSE))</f>
        <v>0.5</v>
      </c>
      <c r="AI2486" s="128" t="str">
        <f t="shared" si="395"/>
        <v>MEDIA</v>
      </c>
      <c r="AJ2486" s="128" t="str">
        <f t="shared" si="396"/>
        <v>Cuentas de Orden</v>
      </c>
      <c r="AK2486" s="178" t="e">
        <f t="shared" si="397"/>
        <v>#REF!</v>
      </c>
    </row>
    <row r="2487" spans="1:37" ht="30" customHeight="1" x14ac:dyDescent="0.25">
      <c r="A2487" s="115">
        <v>2486</v>
      </c>
      <c r="B2487" s="100" t="s">
        <v>688</v>
      </c>
      <c r="C2487" s="123" t="s">
        <v>5305</v>
      </c>
      <c r="D2487" s="123" t="s">
        <v>1</v>
      </c>
      <c r="E2487" s="68" t="s">
        <v>1</v>
      </c>
      <c r="F2487" s="68" t="s">
        <v>1</v>
      </c>
      <c r="G2487" s="68" t="s">
        <v>1</v>
      </c>
      <c r="H2487" s="169">
        <f t="shared" si="390"/>
        <v>0.05</v>
      </c>
      <c r="I2487" s="170" t="str">
        <f t="shared" si="391"/>
        <v>REMOTA</v>
      </c>
      <c r="J2487" s="293">
        <v>3964377</v>
      </c>
      <c r="K2487" s="221">
        <v>0</v>
      </c>
      <c r="L2487" s="188"/>
      <c r="M2487" s="188"/>
      <c r="N2487" s="188" t="s">
        <v>405</v>
      </c>
      <c r="O2487" s="188" t="s">
        <v>405</v>
      </c>
      <c r="P2487" s="83">
        <v>20</v>
      </c>
      <c r="Q2487" s="83" t="s">
        <v>221</v>
      </c>
      <c r="R2487" s="277">
        <v>6431</v>
      </c>
      <c r="S2487" s="188" t="s">
        <v>5380</v>
      </c>
      <c r="T2487" s="96">
        <v>147288</v>
      </c>
      <c r="U2487" s="188" t="s">
        <v>173</v>
      </c>
      <c r="V2487" s="201" t="s">
        <v>5390</v>
      </c>
      <c r="W2487" s="171">
        <v>44074</v>
      </c>
      <c r="X2487" s="172" t="e">
        <f>+CONCATENATE(TEXT(#REF!,"yyyy"),"-",TEXT(#REF!,"mm"))</f>
        <v>#REF!</v>
      </c>
      <c r="Y2487" s="173" t="str">
        <f t="shared" si="392"/>
        <v>20</v>
      </c>
      <c r="Z2487" s="172" t="str">
        <f t="shared" si="393"/>
        <v>2020-07</v>
      </c>
      <c r="AA2487" s="170" t="e">
        <f>+VLOOKUP(Z2487,#REF!,2,FALSE)/VLOOKUP(X2487,#REF!,2,FALSE)</f>
        <v>#REF!</v>
      </c>
      <c r="AB2487" s="174" t="e">
        <f t="shared" si="398"/>
        <v>#REF!</v>
      </c>
      <c r="AC2487" s="174" t="e">
        <f t="shared" si="399"/>
        <v>#REF!</v>
      </c>
      <c r="AD2487" s="175" t="e">
        <f>+#REF!+365*Y2487</f>
        <v>#REF!</v>
      </c>
      <c r="AE2487" s="176" t="e">
        <f t="shared" si="394"/>
        <v>#REF!</v>
      </c>
      <c r="AF2487" s="170" t="e">
        <f>+VLOOKUP(CONCATENATE(TEXT(W2487,"yyyy"),"-",TEXT(W2487,"mm")),#REF!,2,0)</f>
        <v>#REF!</v>
      </c>
      <c r="AG2487" s="177" t="e">
        <f>+(AC2487*(1+'INFLAC PROYECTADA'!$B$8)^(AE2487))/((1+DEMANDADO!AF2487)^(AE2487))</f>
        <v>#REF!</v>
      </c>
      <c r="AH2487" s="169">
        <f>(0.2*VLOOKUP(D2487,'%.'!$A$1:$B$4,2,FALSE))+(0.35*VLOOKUP(E2487,'%.'!$A$1:$B$4,2,FALSE))+(0.1*VLOOKUP(F2487,'%.'!$A$1:$B$4,2,FALSE))+(0.35*VLOOKUP(G2487,'%.'!$A$1:$B$4,2,FALSE))</f>
        <v>0.05</v>
      </c>
      <c r="AI2487" s="128" t="str">
        <f t="shared" si="395"/>
        <v>REMOTA</v>
      </c>
      <c r="AJ2487" s="128" t="str">
        <f t="shared" si="396"/>
        <v>No se registra</v>
      </c>
      <c r="AK2487" s="178">
        <f t="shared" si="397"/>
        <v>0</v>
      </c>
    </row>
    <row r="2488" spans="1:37" ht="30" customHeight="1" x14ac:dyDescent="0.25">
      <c r="A2488" s="115">
        <v>2487</v>
      </c>
      <c r="B2488" s="100" t="s">
        <v>5306</v>
      </c>
      <c r="C2488" s="123" t="s">
        <v>5307</v>
      </c>
      <c r="D2488" s="123" t="s">
        <v>1</v>
      </c>
      <c r="E2488" s="68" t="s">
        <v>1</v>
      </c>
      <c r="F2488" s="68" t="s">
        <v>1</v>
      </c>
      <c r="G2488" s="68" t="s">
        <v>1</v>
      </c>
      <c r="H2488" s="169">
        <f t="shared" si="390"/>
        <v>0.05</v>
      </c>
      <c r="I2488" s="170" t="str">
        <f t="shared" si="391"/>
        <v>REMOTA</v>
      </c>
      <c r="J2488" s="293">
        <v>1330000</v>
      </c>
      <c r="K2488" s="221">
        <v>0</v>
      </c>
      <c r="L2488" s="188" t="s">
        <v>136</v>
      </c>
      <c r="M2488" s="188"/>
      <c r="N2488" s="87" t="s">
        <v>405</v>
      </c>
      <c r="O2488" s="188" t="s">
        <v>405</v>
      </c>
      <c r="P2488" s="278">
        <v>7</v>
      </c>
      <c r="Q2488" s="83" t="s">
        <v>221</v>
      </c>
      <c r="R2488" s="277">
        <v>6431</v>
      </c>
      <c r="S2488" s="188" t="s">
        <v>5380</v>
      </c>
      <c r="T2488" s="96">
        <v>147288</v>
      </c>
      <c r="U2488" s="188" t="s">
        <v>76</v>
      </c>
      <c r="V2488" s="188" t="s">
        <v>5197</v>
      </c>
      <c r="W2488" s="171">
        <v>44074</v>
      </c>
      <c r="X2488" s="172" t="e">
        <f>+CONCATENATE(TEXT(#REF!,"yyyy"),"-",TEXT(#REF!,"mm"))</f>
        <v>#REF!</v>
      </c>
      <c r="Y2488" s="173" t="str">
        <f t="shared" si="392"/>
        <v>7</v>
      </c>
      <c r="Z2488" s="172" t="str">
        <f t="shared" si="393"/>
        <v>2020-07</v>
      </c>
      <c r="AA2488" s="170" t="e">
        <f>+VLOOKUP(Z2488,#REF!,2,FALSE)/VLOOKUP(X2488,#REF!,2,FALSE)</f>
        <v>#REF!</v>
      </c>
      <c r="AB2488" s="174" t="e">
        <f t="shared" si="398"/>
        <v>#REF!</v>
      </c>
      <c r="AC2488" s="174" t="e">
        <f t="shared" si="399"/>
        <v>#REF!</v>
      </c>
      <c r="AD2488" s="175" t="e">
        <f>+#REF!+365*Y2488</f>
        <v>#REF!</v>
      </c>
      <c r="AE2488" s="176" t="e">
        <f t="shared" si="394"/>
        <v>#REF!</v>
      </c>
      <c r="AF2488" s="170" t="e">
        <f>+VLOOKUP(CONCATENATE(TEXT(W2488,"yyyy"),"-",TEXT(W2488,"mm")),#REF!,2,0)</f>
        <v>#REF!</v>
      </c>
      <c r="AG2488" s="177" t="e">
        <f>+(AC2488*(1+'INFLAC PROYECTADA'!$B$8)^(AE2488))/((1+DEMANDADO!AF2488)^(AE2488))</f>
        <v>#REF!</v>
      </c>
      <c r="AH2488" s="169">
        <f>(0.2*VLOOKUP(D2488,'%.'!$A$1:$B$4,2,FALSE))+(0.35*VLOOKUP(E2488,'%.'!$A$1:$B$4,2,FALSE))+(0.1*VLOOKUP(F2488,'%.'!$A$1:$B$4,2,FALSE))+(0.35*VLOOKUP(G2488,'%.'!$A$1:$B$4,2,FALSE))</f>
        <v>0.05</v>
      </c>
      <c r="AI2488" s="128" t="str">
        <f t="shared" si="395"/>
        <v>REMOTA</v>
      </c>
      <c r="AJ2488" s="128" t="str">
        <f t="shared" si="396"/>
        <v>No se registra</v>
      </c>
      <c r="AK2488" s="178">
        <f t="shared" si="397"/>
        <v>0</v>
      </c>
    </row>
    <row r="2489" spans="1:37" ht="30" customHeight="1" x14ac:dyDescent="0.25">
      <c r="A2489" s="115">
        <v>2488</v>
      </c>
      <c r="B2489" s="100" t="s">
        <v>5308</v>
      </c>
      <c r="C2489" s="123" t="s">
        <v>5309</v>
      </c>
      <c r="D2489" s="123" t="s">
        <v>48</v>
      </c>
      <c r="E2489" s="68" t="s">
        <v>48</v>
      </c>
      <c r="F2489" s="68" t="s">
        <v>1</v>
      </c>
      <c r="G2489" s="68" t="s">
        <v>1</v>
      </c>
      <c r="H2489" s="169">
        <f t="shared" si="390"/>
        <v>0.29750000000000004</v>
      </c>
      <c r="I2489" s="170" t="str">
        <f t="shared" si="391"/>
        <v>MEDIA</v>
      </c>
      <c r="J2489" s="293">
        <v>160458154</v>
      </c>
      <c r="K2489" s="221">
        <v>1</v>
      </c>
      <c r="L2489" s="83" t="s">
        <v>130</v>
      </c>
      <c r="M2489" s="188"/>
      <c r="N2489" s="83" t="s">
        <v>405</v>
      </c>
      <c r="O2489" s="189" t="s">
        <v>405</v>
      </c>
      <c r="P2489" s="278">
        <v>5</v>
      </c>
      <c r="Q2489" s="83" t="s">
        <v>221</v>
      </c>
      <c r="R2489" s="277">
        <v>6431</v>
      </c>
      <c r="S2489" s="188" t="s">
        <v>5380</v>
      </c>
      <c r="T2489" s="96">
        <v>147288</v>
      </c>
      <c r="U2489" s="188" t="s">
        <v>169</v>
      </c>
      <c r="V2489" s="201" t="s">
        <v>5391</v>
      </c>
      <c r="W2489" s="171">
        <v>44074</v>
      </c>
      <c r="X2489" s="172" t="e">
        <f>+CONCATENATE(TEXT(#REF!,"yyyy"),"-",TEXT(#REF!,"mm"))</f>
        <v>#REF!</v>
      </c>
      <c r="Y2489" s="173" t="str">
        <f t="shared" si="392"/>
        <v>5</v>
      </c>
      <c r="Z2489" s="172" t="str">
        <f t="shared" si="393"/>
        <v>2020-07</v>
      </c>
      <c r="AA2489" s="170" t="e">
        <f>+VLOOKUP(Z2489,#REF!,2,FALSE)/VLOOKUP(X2489,#REF!,2,FALSE)</f>
        <v>#REF!</v>
      </c>
      <c r="AB2489" s="174" t="e">
        <f t="shared" si="398"/>
        <v>#REF!</v>
      </c>
      <c r="AC2489" s="174" t="e">
        <f t="shared" si="399"/>
        <v>#REF!</v>
      </c>
      <c r="AD2489" s="175" t="e">
        <f>+#REF!+365*Y2489</f>
        <v>#REF!</v>
      </c>
      <c r="AE2489" s="176" t="e">
        <f t="shared" si="394"/>
        <v>#REF!</v>
      </c>
      <c r="AF2489" s="170" t="e">
        <f>+VLOOKUP(CONCATENATE(TEXT(W2489,"yyyy"),"-",TEXT(W2489,"mm")),#REF!,2,0)</f>
        <v>#REF!</v>
      </c>
      <c r="AG2489" s="177" t="e">
        <f>+(AC2489*(1+'INFLAC PROYECTADA'!$B$8)^(AE2489))/((1+DEMANDADO!AF2489)^(AE2489))</f>
        <v>#REF!</v>
      </c>
      <c r="AH2489" s="169">
        <f>(0.2*VLOOKUP(D2489,'%.'!$A$1:$B$4,2,FALSE))+(0.35*VLOOKUP(E2489,'%.'!$A$1:$B$4,2,FALSE))+(0.1*VLOOKUP(F2489,'%.'!$A$1:$B$4,2,FALSE))+(0.35*VLOOKUP(G2489,'%.'!$A$1:$B$4,2,FALSE))</f>
        <v>0.29750000000000004</v>
      </c>
      <c r="AI2489" s="128" t="str">
        <f t="shared" si="395"/>
        <v>MEDIA</v>
      </c>
      <c r="AJ2489" s="128" t="str">
        <f t="shared" si="396"/>
        <v>Cuentas de Orden</v>
      </c>
      <c r="AK2489" s="178" t="e">
        <f t="shared" si="397"/>
        <v>#REF!</v>
      </c>
    </row>
    <row r="2490" spans="1:37" ht="30" customHeight="1" x14ac:dyDescent="0.25">
      <c r="A2490" s="115">
        <v>2489</v>
      </c>
      <c r="B2490" s="100" t="s">
        <v>5310</v>
      </c>
      <c r="C2490" s="123" t="s">
        <v>5311</v>
      </c>
      <c r="D2490" s="68" t="s">
        <v>1</v>
      </c>
      <c r="E2490" s="68" t="s">
        <v>1</v>
      </c>
      <c r="F2490" s="68" t="s">
        <v>1</v>
      </c>
      <c r="G2490" s="121" t="s">
        <v>1</v>
      </c>
      <c r="H2490" s="169">
        <f t="shared" si="390"/>
        <v>0.05</v>
      </c>
      <c r="I2490" s="170" t="str">
        <f t="shared" si="391"/>
        <v>REMOTA</v>
      </c>
      <c r="J2490" s="293">
        <v>22237215</v>
      </c>
      <c r="K2490" s="221">
        <v>0</v>
      </c>
      <c r="L2490" s="188" t="s">
        <v>129</v>
      </c>
      <c r="M2490" s="188"/>
      <c r="N2490" s="188" t="s">
        <v>405</v>
      </c>
      <c r="O2490" s="188" t="s">
        <v>405</v>
      </c>
      <c r="P2490" s="278">
        <v>5</v>
      </c>
      <c r="Q2490" s="83" t="s">
        <v>221</v>
      </c>
      <c r="R2490" s="64">
        <v>6431</v>
      </c>
      <c r="S2490" s="188" t="s">
        <v>5380</v>
      </c>
      <c r="T2490" s="96">
        <v>147288</v>
      </c>
      <c r="U2490" s="188" t="s">
        <v>171</v>
      </c>
      <c r="V2490" s="188" t="s">
        <v>5392</v>
      </c>
      <c r="W2490" s="171">
        <v>44074</v>
      </c>
      <c r="X2490" s="172" t="e">
        <f>+CONCATENATE(TEXT(#REF!,"yyyy"),"-",TEXT(#REF!,"mm"))</f>
        <v>#REF!</v>
      </c>
      <c r="Y2490" s="173" t="str">
        <f t="shared" si="392"/>
        <v>5</v>
      </c>
      <c r="Z2490" s="172" t="str">
        <f t="shared" si="393"/>
        <v>2020-07</v>
      </c>
      <c r="AA2490" s="170" t="e">
        <f>+VLOOKUP(Z2490,#REF!,2,FALSE)/VLOOKUP(X2490,#REF!,2,FALSE)</f>
        <v>#REF!</v>
      </c>
      <c r="AB2490" s="174" t="e">
        <f t="shared" si="398"/>
        <v>#REF!</v>
      </c>
      <c r="AC2490" s="174" t="e">
        <f t="shared" si="399"/>
        <v>#REF!</v>
      </c>
      <c r="AD2490" s="175" t="e">
        <f>+#REF!+365*Y2490</f>
        <v>#REF!</v>
      </c>
      <c r="AE2490" s="176" t="e">
        <f t="shared" si="394"/>
        <v>#REF!</v>
      </c>
      <c r="AF2490" s="170" t="e">
        <f>+VLOOKUP(CONCATENATE(TEXT(W2490,"yyyy"),"-",TEXT(W2490,"mm")),#REF!,2,0)</f>
        <v>#REF!</v>
      </c>
      <c r="AG2490" s="177" t="e">
        <f>+(AC2490*(1+'INFLAC PROYECTADA'!$B$8)^(AE2490))/((1+DEMANDADO!AF2490)^(AE2490))</f>
        <v>#REF!</v>
      </c>
      <c r="AH2490" s="169">
        <f>(0.2*VLOOKUP(D2490,'%.'!$A$1:$B$4,2,FALSE))+(0.35*VLOOKUP(E2490,'%.'!$A$1:$B$4,2,FALSE))+(0.1*VLOOKUP(F2490,'%.'!$A$1:$B$4,2,FALSE))+(0.35*VLOOKUP(G2490,'%.'!$A$1:$B$4,2,FALSE))</f>
        <v>0.05</v>
      </c>
      <c r="AI2490" s="128" t="str">
        <f t="shared" si="395"/>
        <v>REMOTA</v>
      </c>
      <c r="AJ2490" s="128" t="str">
        <f t="shared" si="396"/>
        <v>No se registra</v>
      </c>
      <c r="AK2490" s="178">
        <f t="shared" si="397"/>
        <v>0</v>
      </c>
    </row>
    <row r="2491" spans="1:37" ht="30" customHeight="1" x14ac:dyDescent="0.25">
      <c r="A2491" s="115">
        <v>2490</v>
      </c>
      <c r="B2491" s="100" t="s">
        <v>5312</v>
      </c>
      <c r="C2491" s="123" t="s">
        <v>5313</v>
      </c>
      <c r="D2491" s="68" t="s">
        <v>48</v>
      </c>
      <c r="E2491" s="68" t="s">
        <v>48</v>
      </c>
      <c r="F2491" s="68" t="s">
        <v>48</v>
      </c>
      <c r="G2491" s="121" t="s">
        <v>48</v>
      </c>
      <c r="H2491" s="169">
        <f t="shared" si="390"/>
        <v>0.5</v>
      </c>
      <c r="I2491" s="170" t="str">
        <f t="shared" si="391"/>
        <v>MEDIA</v>
      </c>
      <c r="J2491" s="293">
        <v>66147135</v>
      </c>
      <c r="K2491" s="221">
        <v>0.5</v>
      </c>
      <c r="L2491" s="83" t="s">
        <v>130</v>
      </c>
      <c r="M2491" s="188"/>
      <c r="N2491" s="83" t="s">
        <v>405</v>
      </c>
      <c r="O2491" s="189" t="s">
        <v>405</v>
      </c>
      <c r="P2491" s="83">
        <v>5</v>
      </c>
      <c r="Q2491" s="83" t="s">
        <v>221</v>
      </c>
      <c r="R2491" s="64">
        <v>6431</v>
      </c>
      <c r="S2491" s="188" t="s">
        <v>5380</v>
      </c>
      <c r="T2491" s="96">
        <v>147288</v>
      </c>
      <c r="U2491" s="83" t="s">
        <v>171</v>
      </c>
      <c r="V2491" s="188" t="s">
        <v>5392</v>
      </c>
      <c r="W2491" s="171">
        <v>44074</v>
      </c>
      <c r="X2491" s="172" t="e">
        <f>+CONCATENATE(TEXT(#REF!,"yyyy"),"-",TEXT(#REF!,"mm"))</f>
        <v>#REF!</v>
      </c>
      <c r="Y2491" s="173" t="str">
        <f t="shared" si="392"/>
        <v>5</v>
      </c>
      <c r="Z2491" s="172" t="str">
        <f t="shared" si="393"/>
        <v>2020-07</v>
      </c>
      <c r="AA2491" s="170" t="e">
        <f>+VLOOKUP(Z2491,#REF!,2,FALSE)/VLOOKUP(X2491,#REF!,2,FALSE)</f>
        <v>#REF!</v>
      </c>
      <c r="AB2491" s="174" t="e">
        <f t="shared" si="398"/>
        <v>#REF!</v>
      </c>
      <c r="AC2491" s="174" t="e">
        <f t="shared" si="399"/>
        <v>#REF!</v>
      </c>
      <c r="AD2491" s="175" t="e">
        <f>+#REF!+365*Y2491</f>
        <v>#REF!</v>
      </c>
      <c r="AE2491" s="176" t="e">
        <f t="shared" si="394"/>
        <v>#REF!</v>
      </c>
      <c r="AF2491" s="170" t="e">
        <f>+VLOOKUP(CONCATENATE(TEXT(W2491,"yyyy"),"-",TEXT(W2491,"mm")),#REF!,2,0)</f>
        <v>#REF!</v>
      </c>
      <c r="AG2491" s="177" t="e">
        <f>+(AC2491*(1+'INFLAC PROYECTADA'!$B$8)^(AE2491))/((1+DEMANDADO!AF2491)^(AE2491))</f>
        <v>#REF!</v>
      </c>
      <c r="AH2491" s="169">
        <f>(0.2*VLOOKUP(D2491,'%.'!$A$1:$B$4,2,FALSE))+(0.35*VLOOKUP(E2491,'%.'!$A$1:$B$4,2,FALSE))+(0.1*VLOOKUP(F2491,'%.'!$A$1:$B$4,2,FALSE))+(0.35*VLOOKUP(G2491,'%.'!$A$1:$B$4,2,FALSE))</f>
        <v>0.5</v>
      </c>
      <c r="AI2491" s="128" t="str">
        <f t="shared" si="395"/>
        <v>MEDIA</v>
      </c>
      <c r="AJ2491" s="128" t="str">
        <f t="shared" si="396"/>
        <v>Cuentas de Orden</v>
      </c>
      <c r="AK2491" s="178" t="e">
        <f t="shared" si="397"/>
        <v>#REF!</v>
      </c>
    </row>
    <row r="2492" spans="1:37" ht="30" customHeight="1" x14ac:dyDescent="0.25">
      <c r="A2492" s="115">
        <v>2491</v>
      </c>
      <c r="B2492" s="100" t="s">
        <v>5306</v>
      </c>
      <c r="C2492" s="123" t="s">
        <v>5314</v>
      </c>
      <c r="D2492" s="68" t="s">
        <v>1</v>
      </c>
      <c r="E2492" s="68" t="s">
        <v>1</v>
      </c>
      <c r="F2492" s="68" t="s">
        <v>1</v>
      </c>
      <c r="G2492" s="121" t="s">
        <v>1</v>
      </c>
      <c r="H2492" s="169">
        <f t="shared" si="390"/>
        <v>0.05</v>
      </c>
      <c r="I2492" s="170" t="str">
        <f t="shared" si="391"/>
        <v>REMOTA</v>
      </c>
      <c r="J2492" s="293">
        <v>36738306</v>
      </c>
      <c r="K2492" s="221">
        <v>0.1</v>
      </c>
      <c r="L2492" s="83" t="s">
        <v>130</v>
      </c>
      <c r="M2492" s="188"/>
      <c r="N2492" s="83" t="s">
        <v>405</v>
      </c>
      <c r="O2492" s="189" t="s">
        <v>405</v>
      </c>
      <c r="P2492" s="83">
        <v>5</v>
      </c>
      <c r="Q2492" s="83" t="s">
        <v>221</v>
      </c>
      <c r="R2492" s="64">
        <v>6431</v>
      </c>
      <c r="S2492" s="188" t="s">
        <v>5380</v>
      </c>
      <c r="T2492" s="96">
        <v>147288</v>
      </c>
      <c r="U2492" s="83" t="s">
        <v>76</v>
      </c>
      <c r="V2492" s="83" t="s">
        <v>5393</v>
      </c>
      <c r="W2492" s="171">
        <v>44074</v>
      </c>
      <c r="X2492" s="172" t="e">
        <f>+CONCATENATE(TEXT(#REF!,"yyyy"),"-",TEXT(#REF!,"mm"))</f>
        <v>#REF!</v>
      </c>
      <c r="Y2492" s="173" t="str">
        <f t="shared" si="392"/>
        <v>5</v>
      </c>
      <c r="Z2492" s="172" t="str">
        <f t="shared" si="393"/>
        <v>2020-07</v>
      </c>
      <c r="AA2492" s="170" t="e">
        <f>+VLOOKUP(Z2492,#REF!,2,FALSE)/VLOOKUP(X2492,#REF!,2,FALSE)</f>
        <v>#REF!</v>
      </c>
      <c r="AB2492" s="174" t="e">
        <f t="shared" si="398"/>
        <v>#REF!</v>
      </c>
      <c r="AC2492" s="174" t="e">
        <f t="shared" si="399"/>
        <v>#REF!</v>
      </c>
      <c r="AD2492" s="175" t="e">
        <f>+#REF!+365*Y2492</f>
        <v>#REF!</v>
      </c>
      <c r="AE2492" s="176" t="e">
        <f t="shared" si="394"/>
        <v>#REF!</v>
      </c>
      <c r="AF2492" s="170" t="e">
        <f>+VLOOKUP(CONCATENATE(TEXT(W2492,"yyyy"),"-",TEXT(W2492,"mm")),#REF!,2,0)</f>
        <v>#REF!</v>
      </c>
      <c r="AG2492" s="177" t="e">
        <f>+(AC2492*(1+'INFLAC PROYECTADA'!$B$8)^(AE2492))/((1+DEMANDADO!AF2492)^(AE2492))</f>
        <v>#REF!</v>
      </c>
      <c r="AH2492" s="169">
        <f>(0.2*VLOOKUP(D2492,'%.'!$A$1:$B$4,2,FALSE))+(0.35*VLOOKUP(E2492,'%.'!$A$1:$B$4,2,FALSE))+(0.1*VLOOKUP(F2492,'%.'!$A$1:$B$4,2,FALSE))+(0.35*VLOOKUP(G2492,'%.'!$A$1:$B$4,2,FALSE))</f>
        <v>0.05</v>
      </c>
      <c r="AI2492" s="128" t="str">
        <f t="shared" si="395"/>
        <v>REMOTA</v>
      </c>
      <c r="AJ2492" s="128" t="str">
        <f t="shared" si="396"/>
        <v>No se registra</v>
      </c>
      <c r="AK2492" s="178">
        <f t="shared" si="397"/>
        <v>0</v>
      </c>
    </row>
    <row r="2493" spans="1:37" ht="30" customHeight="1" x14ac:dyDescent="0.25">
      <c r="A2493" s="115">
        <v>2492</v>
      </c>
      <c r="B2493" s="100" t="s">
        <v>5315</v>
      </c>
      <c r="C2493" s="123" t="s">
        <v>5316</v>
      </c>
      <c r="D2493" s="68" t="s">
        <v>48</v>
      </c>
      <c r="E2493" s="68" t="s">
        <v>48</v>
      </c>
      <c r="F2493" s="68" t="s">
        <v>48</v>
      </c>
      <c r="G2493" s="121" t="s">
        <v>48</v>
      </c>
      <c r="H2493" s="169">
        <f t="shared" si="390"/>
        <v>0.5</v>
      </c>
      <c r="I2493" s="170" t="str">
        <f t="shared" si="391"/>
        <v>MEDIA</v>
      </c>
      <c r="J2493" s="293">
        <v>14729405</v>
      </c>
      <c r="K2493" s="221">
        <v>0.5</v>
      </c>
      <c r="L2493" s="83" t="s">
        <v>129</v>
      </c>
      <c r="M2493" s="188"/>
      <c r="N2493" s="83" t="s">
        <v>405</v>
      </c>
      <c r="O2493" s="189" t="s">
        <v>405</v>
      </c>
      <c r="P2493" s="83">
        <v>4</v>
      </c>
      <c r="Q2493" s="83" t="s">
        <v>221</v>
      </c>
      <c r="R2493" s="64">
        <v>6431</v>
      </c>
      <c r="S2493" s="188" t="s">
        <v>5380</v>
      </c>
      <c r="T2493" s="96">
        <v>147288</v>
      </c>
      <c r="U2493" s="83" t="s">
        <v>171</v>
      </c>
      <c r="V2493" s="83" t="s">
        <v>5394</v>
      </c>
      <c r="W2493" s="171">
        <v>44074</v>
      </c>
      <c r="X2493" s="172" t="e">
        <f>+CONCATENATE(TEXT(#REF!,"yyyy"),"-",TEXT(#REF!,"mm"))</f>
        <v>#REF!</v>
      </c>
      <c r="Y2493" s="173" t="str">
        <f t="shared" si="392"/>
        <v>4</v>
      </c>
      <c r="Z2493" s="172" t="str">
        <f t="shared" si="393"/>
        <v>2020-07</v>
      </c>
      <c r="AA2493" s="170" t="e">
        <f>+VLOOKUP(Z2493,#REF!,2,FALSE)/VLOOKUP(X2493,#REF!,2,FALSE)</f>
        <v>#REF!</v>
      </c>
      <c r="AB2493" s="174" t="e">
        <f t="shared" si="398"/>
        <v>#REF!</v>
      </c>
      <c r="AC2493" s="174" t="e">
        <f t="shared" si="399"/>
        <v>#REF!</v>
      </c>
      <c r="AD2493" s="175" t="e">
        <f>+#REF!+365*Y2493</f>
        <v>#REF!</v>
      </c>
      <c r="AE2493" s="176" t="e">
        <f t="shared" si="394"/>
        <v>#REF!</v>
      </c>
      <c r="AF2493" s="170" t="e">
        <f>+VLOOKUP(CONCATENATE(TEXT(W2493,"yyyy"),"-",TEXT(W2493,"mm")),#REF!,2,0)</f>
        <v>#REF!</v>
      </c>
      <c r="AG2493" s="177" t="e">
        <f>+(AC2493*(1+'INFLAC PROYECTADA'!$B$8)^(AE2493))/((1+DEMANDADO!AF2493)^(AE2493))</f>
        <v>#REF!</v>
      </c>
      <c r="AH2493" s="169">
        <f>(0.2*VLOOKUP(D2493,'%.'!$A$1:$B$4,2,FALSE))+(0.35*VLOOKUP(E2493,'%.'!$A$1:$B$4,2,FALSE))+(0.1*VLOOKUP(F2493,'%.'!$A$1:$B$4,2,FALSE))+(0.35*VLOOKUP(G2493,'%.'!$A$1:$B$4,2,FALSE))</f>
        <v>0.5</v>
      </c>
      <c r="AI2493" s="128" t="str">
        <f t="shared" si="395"/>
        <v>MEDIA</v>
      </c>
      <c r="AJ2493" s="128" t="str">
        <f t="shared" si="396"/>
        <v>Cuentas de Orden</v>
      </c>
      <c r="AK2493" s="178" t="e">
        <f t="shared" si="397"/>
        <v>#REF!</v>
      </c>
    </row>
    <row r="2494" spans="1:37" ht="30" customHeight="1" x14ac:dyDescent="0.25">
      <c r="A2494" s="115">
        <v>2493</v>
      </c>
      <c r="B2494" s="100" t="s">
        <v>2491</v>
      </c>
      <c r="C2494" s="123" t="s">
        <v>1679</v>
      </c>
      <c r="D2494" s="68" t="s">
        <v>48</v>
      </c>
      <c r="E2494" s="68" t="s">
        <v>48</v>
      </c>
      <c r="F2494" s="68" t="s">
        <v>0</v>
      </c>
      <c r="G2494" s="121" t="s">
        <v>0</v>
      </c>
      <c r="H2494" s="169">
        <f t="shared" si="390"/>
        <v>0.72499999999999998</v>
      </c>
      <c r="I2494" s="170" t="str">
        <f t="shared" si="391"/>
        <v>ALTA</v>
      </c>
      <c r="J2494" s="293">
        <v>5896395</v>
      </c>
      <c r="K2494" s="221">
        <v>0.5</v>
      </c>
      <c r="L2494" s="83" t="s">
        <v>129</v>
      </c>
      <c r="M2494" s="188"/>
      <c r="N2494" s="83" t="s">
        <v>405</v>
      </c>
      <c r="O2494" s="189" t="s">
        <v>405</v>
      </c>
      <c r="P2494" s="83">
        <v>5</v>
      </c>
      <c r="Q2494" s="83" t="s">
        <v>221</v>
      </c>
      <c r="R2494" s="64">
        <v>6431</v>
      </c>
      <c r="S2494" s="188" t="s">
        <v>5380</v>
      </c>
      <c r="T2494" s="96">
        <v>147288</v>
      </c>
      <c r="U2494" s="83" t="s">
        <v>171</v>
      </c>
      <c r="V2494" s="83"/>
      <c r="W2494" s="171">
        <v>44074</v>
      </c>
      <c r="X2494" s="172" t="e">
        <f>+CONCATENATE(TEXT(#REF!,"yyyy"),"-",TEXT(#REF!,"mm"))</f>
        <v>#REF!</v>
      </c>
      <c r="Y2494" s="173" t="str">
        <f t="shared" si="392"/>
        <v>5</v>
      </c>
      <c r="Z2494" s="172" t="str">
        <f t="shared" si="393"/>
        <v>2020-07</v>
      </c>
      <c r="AA2494" s="170" t="e">
        <f>+VLOOKUP(Z2494,#REF!,2,FALSE)/VLOOKUP(X2494,#REF!,2,FALSE)</f>
        <v>#REF!</v>
      </c>
      <c r="AB2494" s="174" t="e">
        <f t="shared" si="398"/>
        <v>#REF!</v>
      </c>
      <c r="AC2494" s="174" t="e">
        <f t="shared" si="399"/>
        <v>#REF!</v>
      </c>
      <c r="AD2494" s="175" t="e">
        <f>+#REF!+365*Y2494</f>
        <v>#REF!</v>
      </c>
      <c r="AE2494" s="176" t="e">
        <f t="shared" si="394"/>
        <v>#REF!</v>
      </c>
      <c r="AF2494" s="170" t="e">
        <f>+VLOOKUP(CONCATENATE(TEXT(W2494,"yyyy"),"-",TEXT(W2494,"mm")),#REF!,2,0)</f>
        <v>#REF!</v>
      </c>
      <c r="AG2494" s="177" t="e">
        <f>+(AC2494*(1+'INFLAC PROYECTADA'!$B$8)^(AE2494))/((1+DEMANDADO!AF2494)^(AE2494))</f>
        <v>#REF!</v>
      </c>
      <c r="AH2494" s="169">
        <f>(0.2*VLOOKUP(D2494,'%.'!$A$1:$B$4,2,FALSE))+(0.35*VLOOKUP(E2494,'%.'!$A$1:$B$4,2,FALSE))+(0.1*VLOOKUP(F2494,'%.'!$A$1:$B$4,2,FALSE))+(0.35*VLOOKUP(G2494,'%.'!$A$1:$B$4,2,FALSE))</f>
        <v>0.72499999999999998</v>
      </c>
      <c r="AI2494" s="128" t="str">
        <f t="shared" si="395"/>
        <v>ALTA</v>
      </c>
      <c r="AJ2494" s="128" t="str">
        <f t="shared" si="396"/>
        <v>Provisión contable</v>
      </c>
      <c r="AK2494" s="178" t="e">
        <f t="shared" si="397"/>
        <v>#REF!</v>
      </c>
    </row>
    <row r="2495" spans="1:37" ht="30" customHeight="1" x14ac:dyDescent="0.25">
      <c r="A2495" s="115">
        <v>2494</v>
      </c>
      <c r="B2495" s="68" t="s">
        <v>5317</v>
      </c>
      <c r="C2495" s="123" t="s">
        <v>5318</v>
      </c>
      <c r="D2495" s="68" t="s">
        <v>1</v>
      </c>
      <c r="E2495" s="68" t="s">
        <v>1</v>
      </c>
      <c r="F2495" s="68" t="s">
        <v>1</v>
      </c>
      <c r="G2495" s="121" t="s">
        <v>1</v>
      </c>
      <c r="H2495" s="169">
        <f t="shared" si="390"/>
        <v>0.05</v>
      </c>
      <c r="I2495" s="170" t="str">
        <f t="shared" si="391"/>
        <v>REMOTA</v>
      </c>
      <c r="J2495" s="293">
        <v>9753078</v>
      </c>
      <c r="K2495" s="221">
        <v>0</v>
      </c>
      <c r="L2495" s="83" t="s">
        <v>128</v>
      </c>
      <c r="M2495" s="188"/>
      <c r="N2495" s="83" t="s">
        <v>405</v>
      </c>
      <c r="O2495" s="189" t="s">
        <v>405</v>
      </c>
      <c r="P2495" s="83">
        <v>4</v>
      </c>
      <c r="Q2495" s="83" t="s">
        <v>221</v>
      </c>
      <c r="R2495" s="64">
        <v>6431</v>
      </c>
      <c r="S2495" s="188" t="s">
        <v>5380</v>
      </c>
      <c r="T2495" s="96">
        <v>147288</v>
      </c>
      <c r="U2495" s="83" t="s">
        <v>171</v>
      </c>
      <c r="V2495" s="83"/>
      <c r="W2495" s="171">
        <v>44074</v>
      </c>
      <c r="X2495" s="172" t="e">
        <f>+CONCATENATE(TEXT(#REF!,"yyyy"),"-",TEXT(#REF!,"mm"))</f>
        <v>#REF!</v>
      </c>
      <c r="Y2495" s="173" t="str">
        <f t="shared" si="392"/>
        <v>4</v>
      </c>
      <c r="Z2495" s="172" t="str">
        <f t="shared" si="393"/>
        <v>2020-07</v>
      </c>
      <c r="AA2495" s="170" t="e">
        <f>+VLOOKUP(Z2495,#REF!,2,FALSE)/VLOOKUP(X2495,#REF!,2,FALSE)</f>
        <v>#REF!</v>
      </c>
      <c r="AB2495" s="174" t="e">
        <f t="shared" si="398"/>
        <v>#REF!</v>
      </c>
      <c r="AC2495" s="174" t="e">
        <f t="shared" si="399"/>
        <v>#REF!</v>
      </c>
      <c r="AD2495" s="175" t="e">
        <f>+#REF!+365*Y2495</f>
        <v>#REF!</v>
      </c>
      <c r="AE2495" s="176" t="e">
        <f t="shared" si="394"/>
        <v>#REF!</v>
      </c>
      <c r="AF2495" s="170" t="e">
        <f>+VLOOKUP(CONCATENATE(TEXT(W2495,"yyyy"),"-",TEXT(W2495,"mm")),#REF!,2,0)</f>
        <v>#REF!</v>
      </c>
      <c r="AG2495" s="177" t="e">
        <f>+(AC2495*(1+'INFLAC PROYECTADA'!$B$8)^(AE2495))/((1+DEMANDADO!AF2495)^(AE2495))</f>
        <v>#REF!</v>
      </c>
      <c r="AH2495" s="169">
        <f>(0.2*VLOOKUP(D2495,'%.'!$A$1:$B$4,2,FALSE))+(0.35*VLOOKUP(E2495,'%.'!$A$1:$B$4,2,FALSE))+(0.1*VLOOKUP(F2495,'%.'!$A$1:$B$4,2,FALSE))+(0.35*VLOOKUP(G2495,'%.'!$A$1:$B$4,2,FALSE))</f>
        <v>0.05</v>
      </c>
      <c r="AI2495" s="128" t="str">
        <f t="shared" si="395"/>
        <v>REMOTA</v>
      </c>
      <c r="AJ2495" s="128" t="str">
        <f t="shared" si="396"/>
        <v>No se registra</v>
      </c>
      <c r="AK2495" s="178">
        <f t="shared" si="397"/>
        <v>0</v>
      </c>
    </row>
    <row r="2496" spans="1:37" ht="30" customHeight="1" x14ac:dyDescent="0.25">
      <c r="A2496" s="115">
        <v>2495</v>
      </c>
      <c r="B2496" s="68" t="s">
        <v>5319</v>
      </c>
      <c r="C2496" s="123" t="s">
        <v>5320</v>
      </c>
      <c r="D2496" s="68" t="s">
        <v>1</v>
      </c>
      <c r="E2496" s="68" t="s">
        <v>1</v>
      </c>
      <c r="F2496" s="68" t="s">
        <v>1</v>
      </c>
      <c r="G2496" s="121" t="s">
        <v>1</v>
      </c>
      <c r="H2496" s="169">
        <f t="shared" si="390"/>
        <v>0.05</v>
      </c>
      <c r="I2496" s="170" t="str">
        <f t="shared" si="391"/>
        <v>REMOTA</v>
      </c>
      <c r="J2496" s="293">
        <v>37863343</v>
      </c>
      <c r="K2496" s="221">
        <v>0.05</v>
      </c>
      <c r="L2496" s="83" t="s">
        <v>129</v>
      </c>
      <c r="M2496" s="188"/>
      <c r="N2496" s="83" t="s">
        <v>405</v>
      </c>
      <c r="O2496" s="189" t="s">
        <v>405</v>
      </c>
      <c r="P2496" s="83">
        <v>4</v>
      </c>
      <c r="Q2496" s="83" t="s">
        <v>221</v>
      </c>
      <c r="R2496" s="64">
        <v>6431</v>
      </c>
      <c r="S2496" s="188" t="s">
        <v>5380</v>
      </c>
      <c r="T2496" s="96">
        <v>147288</v>
      </c>
      <c r="U2496" s="83" t="s">
        <v>171</v>
      </c>
      <c r="V2496" s="83" t="s">
        <v>5395</v>
      </c>
      <c r="W2496" s="171">
        <v>44074</v>
      </c>
      <c r="X2496" s="172" t="e">
        <f>+CONCATENATE(TEXT(#REF!,"yyyy"),"-",TEXT(#REF!,"mm"))</f>
        <v>#REF!</v>
      </c>
      <c r="Y2496" s="173" t="str">
        <f t="shared" si="392"/>
        <v>4</v>
      </c>
      <c r="Z2496" s="172" t="str">
        <f t="shared" si="393"/>
        <v>2020-07</v>
      </c>
      <c r="AA2496" s="170" t="e">
        <f>+VLOOKUP(Z2496,#REF!,2,FALSE)/VLOOKUP(X2496,#REF!,2,FALSE)</f>
        <v>#REF!</v>
      </c>
      <c r="AB2496" s="174" t="e">
        <f t="shared" si="398"/>
        <v>#REF!</v>
      </c>
      <c r="AC2496" s="174" t="e">
        <f t="shared" si="399"/>
        <v>#REF!</v>
      </c>
      <c r="AD2496" s="175" t="e">
        <f>+#REF!+365*Y2496</f>
        <v>#REF!</v>
      </c>
      <c r="AE2496" s="176" t="e">
        <f t="shared" si="394"/>
        <v>#REF!</v>
      </c>
      <c r="AF2496" s="170" t="e">
        <f>+VLOOKUP(CONCATENATE(TEXT(W2496,"yyyy"),"-",TEXT(W2496,"mm")),#REF!,2,0)</f>
        <v>#REF!</v>
      </c>
      <c r="AG2496" s="177" t="e">
        <f>+(AC2496*(1+'INFLAC PROYECTADA'!$B$8)^(AE2496))/((1+DEMANDADO!AF2496)^(AE2496))</f>
        <v>#REF!</v>
      </c>
      <c r="AH2496" s="169">
        <f>(0.2*VLOOKUP(D2496,'%.'!$A$1:$B$4,2,FALSE))+(0.35*VLOOKUP(E2496,'%.'!$A$1:$B$4,2,FALSE))+(0.1*VLOOKUP(F2496,'%.'!$A$1:$B$4,2,FALSE))+(0.35*VLOOKUP(G2496,'%.'!$A$1:$B$4,2,FALSE))</f>
        <v>0.05</v>
      </c>
      <c r="AI2496" s="128" t="str">
        <f t="shared" si="395"/>
        <v>REMOTA</v>
      </c>
      <c r="AJ2496" s="128" t="str">
        <f t="shared" si="396"/>
        <v>No se registra</v>
      </c>
      <c r="AK2496" s="178">
        <f t="shared" si="397"/>
        <v>0</v>
      </c>
    </row>
    <row r="2497" spans="1:37" ht="30" customHeight="1" x14ac:dyDescent="0.25">
      <c r="A2497" s="115">
        <v>2496</v>
      </c>
      <c r="B2497" s="100" t="s">
        <v>1582</v>
      </c>
      <c r="C2497" s="123" t="s">
        <v>5321</v>
      </c>
      <c r="D2497" s="68" t="s">
        <v>1</v>
      </c>
      <c r="E2497" s="68" t="s">
        <v>1</v>
      </c>
      <c r="F2497" s="68" t="s">
        <v>1</v>
      </c>
      <c r="G2497" s="121" t="s">
        <v>1</v>
      </c>
      <c r="H2497" s="169">
        <f t="shared" si="390"/>
        <v>0.05</v>
      </c>
      <c r="I2497" s="170" t="str">
        <f t="shared" si="391"/>
        <v>REMOTA</v>
      </c>
      <c r="J2497" s="293">
        <v>10075103</v>
      </c>
      <c r="K2497" s="221">
        <v>0.1</v>
      </c>
      <c r="L2497" s="83" t="s">
        <v>128</v>
      </c>
      <c r="M2497" s="188"/>
      <c r="N2497" s="83" t="s">
        <v>405</v>
      </c>
      <c r="O2497" s="189" t="s">
        <v>405</v>
      </c>
      <c r="P2497" s="83">
        <v>4</v>
      </c>
      <c r="Q2497" s="83" t="s">
        <v>221</v>
      </c>
      <c r="R2497" s="64">
        <v>6431</v>
      </c>
      <c r="S2497" s="188" t="s">
        <v>5380</v>
      </c>
      <c r="T2497" s="96">
        <v>147288</v>
      </c>
      <c r="U2497" s="83" t="s">
        <v>171</v>
      </c>
      <c r="V2497" s="83"/>
      <c r="W2497" s="171">
        <v>44074</v>
      </c>
      <c r="X2497" s="172" t="e">
        <f>+CONCATENATE(TEXT(#REF!,"yyyy"),"-",TEXT(#REF!,"mm"))</f>
        <v>#REF!</v>
      </c>
      <c r="Y2497" s="173" t="str">
        <f t="shared" si="392"/>
        <v>4</v>
      </c>
      <c r="Z2497" s="172" t="str">
        <f t="shared" si="393"/>
        <v>2020-07</v>
      </c>
      <c r="AA2497" s="170" t="e">
        <f>+VLOOKUP(Z2497,#REF!,2,FALSE)/VLOOKUP(X2497,#REF!,2,FALSE)</f>
        <v>#REF!</v>
      </c>
      <c r="AB2497" s="174" t="e">
        <f t="shared" si="398"/>
        <v>#REF!</v>
      </c>
      <c r="AC2497" s="174" t="e">
        <f t="shared" si="399"/>
        <v>#REF!</v>
      </c>
      <c r="AD2497" s="175" t="e">
        <f>+#REF!+365*Y2497</f>
        <v>#REF!</v>
      </c>
      <c r="AE2497" s="176" t="e">
        <f t="shared" si="394"/>
        <v>#REF!</v>
      </c>
      <c r="AF2497" s="170" t="e">
        <f>+VLOOKUP(CONCATENATE(TEXT(W2497,"yyyy"),"-",TEXT(W2497,"mm")),#REF!,2,0)</f>
        <v>#REF!</v>
      </c>
      <c r="AG2497" s="177" t="e">
        <f>+(AC2497*(1+'INFLAC PROYECTADA'!$B$8)^(AE2497))/((1+DEMANDADO!AF2497)^(AE2497))</f>
        <v>#REF!</v>
      </c>
      <c r="AH2497" s="169">
        <f>(0.2*VLOOKUP(D2497,'%.'!$A$1:$B$4,2,FALSE))+(0.35*VLOOKUP(E2497,'%.'!$A$1:$B$4,2,FALSE))+(0.1*VLOOKUP(F2497,'%.'!$A$1:$B$4,2,FALSE))+(0.35*VLOOKUP(G2497,'%.'!$A$1:$B$4,2,FALSE))</f>
        <v>0.05</v>
      </c>
      <c r="AI2497" s="128" t="str">
        <f t="shared" si="395"/>
        <v>REMOTA</v>
      </c>
      <c r="AJ2497" s="128" t="str">
        <f t="shared" si="396"/>
        <v>No se registra</v>
      </c>
      <c r="AK2497" s="178">
        <f t="shared" si="397"/>
        <v>0</v>
      </c>
    </row>
    <row r="2498" spans="1:37" ht="30" customHeight="1" x14ac:dyDescent="0.25">
      <c r="A2498" s="115">
        <v>2497</v>
      </c>
      <c r="B2498" s="100" t="s">
        <v>5280</v>
      </c>
      <c r="C2498" s="123" t="s">
        <v>5322</v>
      </c>
      <c r="D2498" s="68" t="s">
        <v>1</v>
      </c>
      <c r="E2498" s="68" t="s">
        <v>1</v>
      </c>
      <c r="F2498" s="68" t="s">
        <v>1</v>
      </c>
      <c r="G2498" s="121" t="s">
        <v>48</v>
      </c>
      <c r="H2498" s="169">
        <f t="shared" ref="H2498:H2561" si="400">+IFERROR(AH2498,"")</f>
        <v>0.20749999999999999</v>
      </c>
      <c r="I2498" s="170" t="str">
        <f t="shared" ref="I2498:I2561" si="401">+IFERROR(AI2498,"")</f>
        <v>BAJA</v>
      </c>
      <c r="J2498" s="293">
        <v>93827758</v>
      </c>
      <c r="K2498" s="221">
        <v>0.5</v>
      </c>
      <c r="L2498" s="83" t="s">
        <v>135</v>
      </c>
      <c r="M2498" s="188"/>
      <c r="N2498" s="83" t="s">
        <v>405</v>
      </c>
      <c r="O2498" s="189" t="s">
        <v>405</v>
      </c>
      <c r="P2498" s="83">
        <v>5</v>
      </c>
      <c r="Q2498" s="83" t="s">
        <v>221</v>
      </c>
      <c r="R2498" s="64">
        <v>6431</v>
      </c>
      <c r="S2498" s="188" t="s">
        <v>5380</v>
      </c>
      <c r="T2498" s="96">
        <v>147288</v>
      </c>
      <c r="U2498" s="83" t="s">
        <v>171</v>
      </c>
      <c r="V2498" s="83" t="s">
        <v>5396</v>
      </c>
      <c r="W2498" s="171">
        <v>44074</v>
      </c>
      <c r="X2498" s="172" t="e">
        <f>+CONCATENATE(TEXT(#REF!,"yyyy"),"-",TEXT(#REF!,"mm"))</f>
        <v>#REF!</v>
      </c>
      <c r="Y2498" s="173" t="str">
        <f t="shared" si="392"/>
        <v>5</v>
      </c>
      <c r="Z2498" s="172" t="str">
        <f t="shared" si="393"/>
        <v>2020-07</v>
      </c>
      <c r="AA2498" s="170" t="e">
        <f>+VLOOKUP(Z2498,#REF!,2,FALSE)/VLOOKUP(X2498,#REF!,2,FALSE)</f>
        <v>#REF!</v>
      </c>
      <c r="AB2498" s="174" t="e">
        <f t="shared" si="398"/>
        <v>#REF!</v>
      </c>
      <c r="AC2498" s="174" t="e">
        <f t="shared" si="399"/>
        <v>#REF!</v>
      </c>
      <c r="AD2498" s="175" t="e">
        <f>+#REF!+365*Y2498</f>
        <v>#REF!</v>
      </c>
      <c r="AE2498" s="176" t="e">
        <f t="shared" si="394"/>
        <v>#REF!</v>
      </c>
      <c r="AF2498" s="170" t="e">
        <f>+VLOOKUP(CONCATENATE(TEXT(W2498,"yyyy"),"-",TEXT(W2498,"mm")),#REF!,2,0)</f>
        <v>#REF!</v>
      </c>
      <c r="AG2498" s="177" t="e">
        <f>+(AC2498*(1+'INFLAC PROYECTADA'!$B$8)^(AE2498))/((1+DEMANDADO!AF2498)^(AE2498))</f>
        <v>#REF!</v>
      </c>
      <c r="AH2498" s="169">
        <f>(0.2*VLOOKUP(D2498,'%.'!$A$1:$B$4,2,FALSE))+(0.35*VLOOKUP(E2498,'%.'!$A$1:$B$4,2,FALSE))+(0.1*VLOOKUP(F2498,'%.'!$A$1:$B$4,2,FALSE))+(0.35*VLOOKUP(G2498,'%.'!$A$1:$B$4,2,FALSE))</f>
        <v>0.20749999999999999</v>
      </c>
      <c r="AI2498" s="128" t="str">
        <f t="shared" si="395"/>
        <v>BAJA</v>
      </c>
      <c r="AJ2498" s="128" t="str">
        <f t="shared" si="396"/>
        <v>Cuentas de Orden</v>
      </c>
      <c r="AK2498" s="178" t="e">
        <f t="shared" si="397"/>
        <v>#REF!</v>
      </c>
    </row>
    <row r="2499" spans="1:37" ht="30" customHeight="1" x14ac:dyDescent="0.25">
      <c r="A2499" s="115">
        <v>2498</v>
      </c>
      <c r="B2499" s="100" t="s">
        <v>1521</v>
      </c>
      <c r="C2499" s="123" t="s">
        <v>5323</v>
      </c>
      <c r="D2499" s="68" t="s">
        <v>1</v>
      </c>
      <c r="E2499" s="68" t="s">
        <v>1</v>
      </c>
      <c r="F2499" s="68" t="s">
        <v>1</v>
      </c>
      <c r="G2499" s="121" t="s">
        <v>48</v>
      </c>
      <c r="H2499" s="169">
        <f t="shared" si="400"/>
        <v>0.20749999999999999</v>
      </c>
      <c r="I2499" s="170" t="str">
        <f t="shared" si="401"/>
        <v>BAJA</v>
      </c>
      <c r="J2499" s="293">
        <v>111739575</v>
      </c>
      <c r="K2499" s="221">
        <v>0.5</v>
      </c>
      <c r="L2499" s="83" t="s">
        <v>136</v>
      </c>
      <c r="M2499" s="188"/>
      <c r="N2499" s="83" t="s">
        <v>405</v>
      </c>
      <c r="O2499" s="189" t="s">
        <v>405</v>
      </c>
      <c r="P2499" s="83">
        <v>5</v>
      </c>
      <c r="Q2499" s="83" t="s">
        <v>221</v>
      </c>
      <c r="R2499" s="64">
        <v>6431</v>
      </c>
      <c r="S2499" s="188" t="s">
        <v>5380</v>
      </c>
      <c r="T2499" s="96">
        <v>147288</v>
      </c>
      <c r="U2499" s="83" t="s">
        <v>171</v>
      </c>
      <c r="V2499" s="83"/>
      <c r="W2499" s="171">
        <v>44074</v>
      </c>
      <c r="X2499" s="172" t="e">
        <f>+CONCATENATE(TEXT(#REF!,"yyyy"),"-",TEXT(#REF!,"mm"))</f>
        <v>#REF!</v>
      </c>
      <c r="Y2499" s="173" t="str">
        <f t="shared" ref="Y2499:Y2562" si="402">+TRIM(LEFT(P2499,2))</f>
        <v>5</v>
      </c>
      <c r="Z2499" s="172" t="str">
        <f t="shared" ref="Z2499:Z2562" si="403">CONCATENATE(YEAR(EDATE(W2499,-1)),"-",TEXT(MONTH(EDATE(W2499,-1)),"00"))</f>
        <v>2020-07</v>
      </c>
      <c r="AA2499" s="170" t="e">
        <f>+VLOOKUP(Z2499,#REF!,2,FALSE)/VLOOKUP(X2499,#REF!,2,FALSE)</f>
        <v>#REF!</v>
      </c>
      <c r="AB2499" s="174" t="e">
        <f t="shared" si="398"/>
        <v>#REF!</v>
      </c>
      <c r="AC2499" s="174" t="e">
        <f t="shared" si="399"/>
        <v>#REF!</v>
      </c>
      <c r="AD2499" s="175" t="e">
        <f>+#REF!+365*Y2499</f>
        <v>#REF!</v>
      </c>
      <c r="AE2499" s="176" t="e">
        <f t="shared" ref="AE2499:AE2562" si="404">+(AD2499-W2499)/365</f>
        <v>#REF!</v>
      </c>
      <c r="AF2499" s="170" t="e">
        <f>+VLOOKUP(CONCATENATE(TEXT(W2499,"yyyy"),"-",TEXT(W2499,"mm")),#REF!,2,0)</f>
        <v>#REF!</v>
      </c>
      <c r="AG2499" s="177" t="e">
        <f>+(AC2499*(1+'INFLAC PROYECTADA'!$B$8)^(AE2499))/((1+DEMANDADO!AF2499)^(AE2499))</f>
        <v>#REF!</v>
      </c>
      <c r="AH2499" s="169">
        <f>(0.2*VLOOKUP(D2499,'%.'!$A$1:$B$4,2,FALSE))+(0.35*VLOOKUP(E2499,'%.'!$A$1:$B$4,2,FALSE))+(0.1*VLOOKUP(F2499,'%.'!$A$1:$B$4,2,FALSE))+(0.35*VLOOKUP(G2499,'%.'!$A$1:$B$4,2,FALSE))</f>
        <v>0.20749999999999999</v>
      </c>
      <c r="AI2499" s="128" t="str">
        <f t="shared" ref="AI2499:AI2562" si="405">+IF(AH2499&gt;0.5,"ALTA",IF(AH2499&gt;0.25,"MEDIA",IF(AH2499&gt;=0.1,"BAJA",IF(AH2499&lt;0.1,"REMOTA"))))</f>
        <v>BAJA</v>
      </c>
      <c r="AJ2499" s="128" t="str">
        <f t="shared" ref="AJ2499:AJ2562" si="406">+IF(M2499&gt;0,"Provisión contable",IF(AH2499&gt;50%,"Provisión contable",IF(AH2499&lt;10%,"No se registra","Cuentas de Orden")))</f>
        <v>Cuentas de Orden</v>
      </c>
      <c r="AK2499" s="178" t="e">
        <f t="shared" ref="AK2499:AK2562" si="407">+IF(M2499&gt;0,M2499,IF(AJ2499="Provisión Contable",AG2499,0)+IF(AJ2499="Cuentas de Orden",AG2499,0))</f>
        <v>#REF!</v>
      </c>
    </row>
    <row r="2500" spans="1:37" ht="30" customHeight="1" x14ac:dyDescent="0.25">
      <c r="A2500" s="115">
        <v>2499</v>
      </c>
      <c r="B2500" s="68" t="s">
        <v>3957</v>
      </c>
      <c r="C2500" s="123" t="s">
        <v>5324</v>
      </c>
      <c r="D2500" s="68" t="s">
        <v>1</v>
      </c>
      <c r="E2500" s="68" t="s">
        <v>1</v>
      </c>
      <c r="F2500" s="68" t="s">
        <v>1</v>
      </c>
      <c r="G2500" s="121" t="s">
        <v>48</v>
      </c>
      <c r="H2500" s="169">
        <f t="shared" si="400"/>
        <v>0.20749999999999999</v>
      </c>
      <c r="I2500" s="170" t="str">
        <f t="shared" si="401"/>
        <v>BAJA</v>
      </c>
      <c r="J2500" s="293">
        <v>54999705</v>
      </c>
      <c r="K2500" s="221">
        <v>0</v>
      </c>
      <c r="L2500" s="83" t="s">
        <v>133</v>
      </c>
      <c r="M2500" s="188"/>
      <c r="N2500" s="83" t="s">
        <v>405</v>
      </c>
      <c r="O2500" s="189" t="s">
        <v>405</v>
      </c>
      <c r="P2500" s="83">
        <v>5</v>
      </c>
      <c r="Q2500" s="83" t="s">
        <v>221</v>
      </c>
      <c r="R2500" s="64">
        <v>6431</v>
      </c>
      <c r="S2500" s="188" t="s">
        <v>5380</v>
      </c>
      <c r="T2500" s="96">
        <v>147288</v>
      </c>
      <c r="U2500" s="83" t="s">
        <v>171</v>
      </c>
      <c r="V2500" s="83"/>
      <c r="W2500" s="171">
        <v>44074</v>
      </c>
      <c r="X2500" s="172" t="e">
        <f>+CONCATENATE(TEXT(#REF!,"yyyy"),"-",TEXT(#REF!,"mm"))</f>
        <v>#REF!</v>
      </c>
      <c r="Y2500" s="173" t="str">
        <f t="shared" si="402"/>
        <v>5</v>
      </c>
      <c r="Z2500" s="172" t="str">
        <f t="shared" si="403"/>
        <v>2020-07</v>
      </c>
      <c r="AA2500" s="170" t="e">
        <f>+VLOOKUP(Z2500,#REF!,2,FALSE)/VLOOKUP(X2500,#REF!,2,FALSE)</f>
        <v>#REF!</v>
      </c>
      <c r="AB2500" s="174" t="e">
        <f t="shared" si="398"/>
        <v>#REF!</v>
      </c>
      <c r="AC2500" s="174" t="e">
        <f t="shared" si="399"/>
        <v>#REF!</v>
      </c>
      <c r="AD2500" s="175" t="e">
        <f>+#REF!+365*Y2500</f>
        <v>#REF!</v>
      </c>
      <c r="AE2500" s="176" t="e">
        <f t="shared" si="404"/>
        <v>#REF!</v>
      </c>
      <c r="AF2500" s="170" t="e">
        <f>+VLOOKUP(CONCATENATE(TEXT(W2500,"yyyy"),"-",TEXT(W2500,"mm")),#REF!,2,0)</f>
        <v>#REF!</v>
      </c>
      <c r="AG2500" s="177" t="e">
        <f>+(AC2500*(1+'INFLAC PROYECTADA'!$B$8)^(AE2500))/((1+DEMANDADO!AF2500)^(AE2500))</f>
        <v>#REF!</v>
      </c>
      <c r="AH2500" s="169">
        <f>(0.2*VLOOKUP(D2500,'%.'!$A$1:$B$4,2,FALSE))+(0.35*VLOOKUP(E2500,'%.'!$A$1:$B$4,2,FALSE))+(0.1*VLOOKUP(F2500,'%.'!$A$1:$B$4,2,FALSE))+(0.35*VLOOKUP(G2500,'%.'!$A$1:$B$4,2,FALSE))</f>
        <v>0.20749999999999999</v>
      </c>
      <c r="AI2500" s="128" t="str">
        <f t="shared" si="405"/>
        <v>BAJA</v>
      </c>
      <c r="AJ2500" s="128" t="str">
        <f t="shared" si="406"/>
        <v>Cuentas de Orden</v>
      </c>
      <c r="AK2500" s="178" t="e">
        <f t="shared" si="407"/>
        <v>#REF!</v>
      </c>
    </row>
    <row r="2501" spans="1:37" ht="30" customHeight="1" x14ac:dyDescent="0.25">
      <c r="A2501" s="115">
        <v>2500</v>
      </c>
      <c r="B2501" s="68" t="s">
        <v>3957</v>
      </c>
      <c r="C2501" s="123" t="s">
        <v>5325</v>
      </c>
      <c r="D2501" s="68" t="s">
        <v>1</v>
      </c>
      <c r="E2501" s="68" t="s">
        <v>1</v>
      </c>
      <c r="F2501" s="68" t="s">
        <v>1</v>
      </c>
      <c r="G2501" s="121" t="s">
        <v>48</v>
      </c>
      <c r="H2501" s="169">
        <f t="shared" si="400"/>
        <v>0.20749999999999999</v>
      </c>
      <c r="I2501" s="170" t="str">
        <f t="shared" si="401"/>
        <v>BAJA</v>
      </c>
      <c r="J2501" s="293">
        <v>89729009</v>
      </c>
      <c r="K2501" s="221">
        <v>0</v>
      </c>
      <c r="L2501" s="83" t="s">
        <v>133</v>
      </c>
      <c r="M2501" s="188"/>
      <c r="N2501" s="83" t="s">
        <v>405</v>
      </c>
      <c r="O2501" s="189" t="s">
        <v>405</v>
      </c>
      <c r="P2501" s="83">
        <v>5</v>
      </c>
      <c r="Q2501" s="83" t="s">
        <v>221</v>
      </c>
      <c r="R2501" s="64">
        <v>6431</v>
      </c>
      <c r="S2501" s="188" t="s">
        <v>5380</v>
      </c>
      <c r="T2501" s="96">
        <v>147288</v>
      </c>
      <c r="U2501" s="83" t="s">
        <v>171</v>
      </c>
      <c r="V2501" s="83"/>
      <c r="W2501" s="171">
        <v>44074</v>
      </c>
      <c r="X2501" s="172" t="e">
        <f>+CONCATENATE(TEXT(#REF!,"yyyy"),"-",TEXT(#REF!,"mm"))</f>
        <v>#REF!</v>
      </c>
      <c r="Y2501" s="173" t="str">
        <f t="shared" si="402"/>
        <v>5</v>
      </c>
      <c r="Z2501" s="172" t="str">
        <f t="shared" si="403"/>
        <v>2020-07</v>
      </c>
      <c r="AA2501" s="170" t="e">
        <f>+VLOOKUP(Z2501,#REF!,2,FALSE)/VLOOKUP(X2501,#REF!,2,FALSE)</f>
        <v>#REF!</v>
      </c>
      <c r="AB2501" s="174" t="e">
        <f t="shared" si="398"/>
        <v>#REF!</v>
      </c>
      <c r="AC2501" s="174" t="e">
        <f t="shared" si="399"/>
        <v>#REF!</v>
      </c>
      <c r="AD2501" s="175" t="e">
        <f>+#REF!+365*Y2501</f>
        <v>#REF!</v>
      </c>
      <c r="AE2501" s="176" t="e">
        <f t="shared" si="404"/>
        <v>#REF!</v>
      </c>
      <c r="AF2501" s="170" t="e">
        <f>+VLOOKUP(CONCATENATE(TEXT(W2501,"yyyy"),"-",TEXT(W2501,"mm")),#REF!,2,0)</f>
        <v>#REF!</v>
      </c>
      <c r="AG2501" s="177" t="e">
        <f>+(AC2501*(1+'INFLAC PROYECTADA'!$B$8)^(AE2501))/((1+DEMANDADO!AF2501)^(AE2501))</f>
        <v>#REF!</v>
      </c>
      <c r="AH2501" s="169">
        <f>(0.2*VLOOKUP(D2501,'%.'!$A$1:$B$4,2,FALSE))+(0.35*VLOOKUP(E2501,'%.'!$A$1:$B$4,2,FALSE))+(0.1*VLOOKUP(F2501,'%.'!$A$1:$B$4,2,FALSE))+(0.35*VLOOKUP(G2501,'%.'!$A$1:$B$4,2,FALSE))</f>
        <v>0.20749999999999999</v>
      </c>
      <c r="AI2501" s="128" t="str">
        <f t="shared" si="405"/>
        <v>BAJA</v>
      </c>
      <c r="AJ2501" s="128" t="str">
        <f t="shared" si="406"/>
        <v>Cuentas de Orden</v>
      </c>
      <c r="AK2501" s="178" t="e">
        <f t="shared" si="407"/>
        <v>#REF!</v>
      </c>
    </row>
    <row r="2502" spans="1:37" ht="30" customHeight="1" x14ac:dyDescent="0.25">
      <c r="A2502" s="115">
        <v>2501</v>
      </c>
      <c r="B2502" s="68" t="s">
        <v>688</v>
      </c>
      <c r="C2502" s="123" t="s">
        <v>5326</v>
      </c>
      <c r="D2502" s="68" t="s">
        <v>48</v>
      </c>
      <c r="E2502" s="68" t="s">
        <v>48</v>
      </c>
      <c r="F2502" s="68" t="s">
        <v>48</v>
      </c>
      <c r="G2502" s="121" t="s">
        <v>48</v>
      </c>
      <c r="H2502" s="169">
        <f t="shared" si="400"/>
        <v>0.5</v>
      </c>
      <c r="I2502" s="170" t="str">
        <f t="shared" si="401"/>
        <v>MEDIA</v>
      </c>
      <c r="J2502" s="293">
        <v>49999488</v>
      </c>
      <c r="K2502" s="221">
        <v>0.6</v>
      </c>
      <c r="L2502" s="83" t="s">
        <v>130</v>
      </c>
      <c r="M2502" s="188"/>
      <c r="N2502" s="83" t="s">
        <v>405</v>
      </c>
      <c r="O2502" s="189" t="s">
        <v>405</v>
      </c>
      <c r="P2502" s="83">
        <v>5</v>
      </c>
      <c r="Q2502" s="83" t="s">
        <v>221</v>
      </c>
      <c r="R2502" s="64">
        <v>6431</v>
      </c>
      <c r="S2502" s="188" t="s">
        <v>5380</v>
      </c>
      <c r="T2502" s="96">
        <v>147288</v>
      </c>
      <c r="U2502" s="83" t="s">
        <v>171</v>
      </c>
      <c r="V2502" s="83"/>
      <c r="W2502" s="171">
        <v>44074</v>
      </c>
      <c r="X2502" s="172" t="e">
        <f>+CONCATENATE(TEXT(#REF!,"yyyy"),"-",TEXT(#REF!,"mm"))</f>
        <v>#REF!</v>
      </c>
      <c r="Y2502" s="173" t="str">
        <f t="shared" si="402"/>
        <v>5</v>
      </c>
      <c r="Z2502" s="172" t="str">
        <f t="shared" si="403"/>
        <v>2020-07</v>
      </c>
      <c r="AA2502" s="170" t="e">
        <f>+VLOOKUP(Z2502,#REF!,2,FALSE)/VLOOKUP(X2502,#REF!,2,FALSE)</f>
        <v>#REF!</v>
      </c>
      <c r="AB2502" s="174" t="e">
        <f t="shared" si="398"/>
        <v>#REF!</v>
      </c>
      <c r="AC2502" s="174" t="e">
        <f t="shared" si="399"/>
        <v>#REF!</v>
      </c>
      <c r="AD2502" s="175" t="e">
        <f>+#REF!+365*Y2502</f>
        <v>#REF!</v>
      </c>
      <c r="AE2502" s="176" t="e">
        <f t="shared" si="404"/>
        <v>#REF!</v>
      </c>
      <c r="AF2502" s="170" t="e">
        <f>+VLOOKUP(CONCATENATE(TEXT(W2502,"yyyy"),"-",TEXT(W2502,"mm")),#REF!,2,0)</f>
        <v>#REF!</v>
      </c>
      <c r="AG2502" s="177" t="e">
        <f>+(AC2502*(1+'INFLAC PROYECTADA'!$B$8)^(AE2502))/((1+DEMANDADO!AF2502)^(AE2502))</f>
        <v>#REF!</v>
      </c>
      <c r="AH2502" s="169">
        <f>(0.2*VLOOKUP(D2502,'%.'!$A$1:$B$4,2,FALSE))+(0.35*VLOOKUP(E2502,'%.'!$A$1:$B$4,2,FALSE))+(0.1*VLOOKUP(F2502,'%.'!$A$1:$B$4,2,FALSE))+(0.35*VLOOKUP(G2502,'%.'!$A$1:$B$4,2,FALSE))</f>
        <v>0.5</v>
      </c>
      <c r="AI2502" s="128" t="str">
        <f t="shared" si="405"/>
        <v>MEDIA</v>
      </c>
      <c r="AJ2502" s="128" t="str">
        <f t="shared" si="406"/>
        <v>Cuentas de Orden</v>
      </c>
      <c r="AK2502" s="178" t="e">
        <f t="shared" si="407"/>
        <v>#REF!</v>
      </c>
    </row>
    <row r="2503" spans="1:37" ht="30" customHeight="1" x14ac:dyDescent="0.25">
      <c r="A2503" s="115">
        <v>2502</v>
      </c>
      <c r="B2503" s="68" t="s">
        <v>1919</v>
      </c>
      <c r="C2503" s="123" t="s">
        <v>5327</v>
      </c>
      <c r="D2503" s="68" t="s">
        <v>0</v>
      </c>
      <c r="E2503" s="68" t="s">
        <v>0</v>
      </c>
      <c r="F2503" s="68" t="s">
        <v>0</v>
      </c>
      <c r="G2503" s="121" t="s">
        <v>0</v>
      </c>
      <c r="H2503" s="169">
        <f t="shared" si="400"/>
        <v>1</v>
      </c>
      <c r="I2503" s="170" t="str">
        <f t="shared" si="401"/>
        <v>ALTA</v>
      </c>
      <c r="J2503" s="293">
        <v>34340142</v>
      </c>
      <c r="K2503" s="221">
        <v>0.5</v>
      </c>
      <c r="L2503" s="83" t="s">
        <v>135</v>
      </c>
      <c r="M2503" s="188"/>
      <c r="N2503" s="83" t="s">
        <v>405</v>
      </c>
      <c r="O2503" s="189" t="s">
        <v>405</v>
      </c>
      <c r="P2503" s="83">
        <v>7</v>
      </c>
      <c r="Q2503" s="83" t="s">
        <v>221</v>
      </c>
      <c r="R2503" s="64">
        <v>6431</v>
      </c>
      <c r="S2503" s="188" t="s">
        <v>5380</v>
      </c>
      <c r="T2503" s="96">
        <v>147288</v>
      </c>
      <c r="U2503" s="83" t="s">
        <v>171</v>
      </c>
      <c r="V2503" s="83" t="s">
        <v>1500</v>
      </c>
      <c r="W2503" s="171">
        <v>44074</v>
      </c>
      <c r="X2503" s="172" t="e">
        <f>+CONCATENATE(TEXT(#REF!,"yyyy"),"-",TEXT(#REF!,"mm"))</f>
        <v>#REF!</v>
      </c>
      <c r="Y2503" s="173" t="str">
        <f t="shared" si="402"/>
        <v>7</v>
      </c>
      <c r="Z2503" s="172" t="str">
        <f t="shared" si="403"/>
        <v>2020-07</v>
      </c>
      <c r="AA2503" s="170" t="e">
        <f>+VLOOKUP(Z2503,#REF!,2,FALSE)/VLOOKUP(X2503,#REF!,2,FALSE)</f>
        <v>#REF!</v>
      </c>
      <c r="AB2503" s="174" t="e">
        <f t="shared" si="398"/>
        <v>#REF!</v>
      </c>
      <c r="AC2503" s="174" t="e">
        <f t="shared" si="399"/>
        <v>#REF!</v>
      </c>
      <c r="AD2503" s="175" t="e">
        <f>+#REF!+365*Y2503</f>
        <v>#REF!</v>
      </c>
      <c r="AE2503" s="176" t="e">
        <f t="shared" si="404"/>
        <v>#REF!</v>
      </c>
      <c r="AF2503" s="170" t="e">
        <f>+VLOOKUP(CONCATENATE(TEXT(W2503,"yyyy"),"-",TEXT(W2503,"mm")),#REF!,2,0)</f>
        <v>#REF!</v>
      </c>
      <c r="AG2503" s="177" t="e">
        <f>+(AC2503*(1+'INFLAC PROYECTADA'!$B$8)^(AE2503))/((1+DEMANDADO!AF2503)^(AE2503))</f>
        <v>#REF!</v>
      </c>
      <c r="AH2503" s="169">
        <f>(0.2*VLOOKUP(D2503,'%.'!$A$1:$B$4,2,FALSE))+(0.35*VLOOKUP(E2503,'%.'!$A$1:$B$4,2,FALSE))+(0.1*VLOOKUP(F2503,'%.'!$A$1:$B$4,2,FALSE))+(0.35*VLOOKUP(G2503,'%.'!$A$1:$B$4,2,FALSE))</f>
        <v>1</v>
      </c>
      <c r="AI2503" s="128" t="str">
        <f t="shared" si="405"/>
        <v>ALTA</v>
      </c>
      <c r="AJ2503" s="128" t="str">
        <f t="shared" si="406"/>
        <v>Provisión contable</v>
      </c>
      <c r="AK2503" s="178" t="e">
        <f t="shared" si="407"/>
        <v>#REF!</v>
      </c>
    </row>
    <row r="2504" spans="1:37" ht="30" customHeight="1" x14ac:dyDescent="0.25">
      <c r="A2504" s="115">
        <v>2503</v>
      </c>
      <c r="B2504" s="68" t="s">
        <v>1594</v>
      </c>
      <c r="C2504" s="123" t="s">
        <v>5328</v>
      </c>
      <c r="D2504" s="68" t="s">
        <v>1</v>
      </c>
      <c r="E2504" s="68" t="s">
        <v>1</v>
      </c>
      <c r="F2504" s="68" t="s">
        <v>1</v>
      </c>
      <c r="G2504" s="121" t="s">
        <v>1</v>
      </c>
      <c r="H2504" s="169">
        <f t="shared" si="400"/>
        <v>0.05</v>
      </c>
      <c r="I2504" s="170" t="str">
        <f t="shared" si="401"/>
        <v>REMOTA</v>
      </c>
      <c r="J2504" s="293">
        <v>3272900</v>
      </c>
      <c r="K2504" s="221">
        <v>0</v>
      </c>
      <c r="L2504" s="83" t="s">
        <v>136</v>
      </c>
      <c r="M2504" s="188"/>
      <c r="N2504" s="83" t="s">
        <v>405</v>
      </c>
      <c r="O2504" s="189" t="s">
        <v>405</v>
      </c>
      <c r="P2504" s="83">
        <v>6</v>
      </c>
      <c r="Q2504" s="83" t="s">
        <v>221</v>
      </c>
      <c r="R2504" s="64">
        <v>6431</v>
      </c>
      <c r="S2504" s="188" t="s">
        <v>5380</v>
      </c>
      <c r="T2504" s="96">
        <v>147288</v>
      </c>
      <c r="U2504" s="83" t="s">
        <v>76</v>
      </c>
      <c r="V2504" s="83" t="s">
        <v>5397</v>
      </c>
      <c r="W2504" s="171">
        <v>44074</v>
      </c>
      <c r="X2504" s="172" t="e">
        <f>+CONCATENATE(TEXT(#REF!,"yyyy"),"-",TEXT(#REF!,"mm"))</f>
        <v>#REF!</v>
      </c>
      <c r="Y2504" s="173" t="str">
        <f t="shared" si="402"/>
        <v>6</v>
      </c>
      <c r="Z2504" s="172" t="str">
        <f t="shared" si="403"/>
        <v>2020-07</v>
      </c>
      <c r="AA2504" s="170" t="e">
        <f>+VLOOKUP(Z2504,#REF!,2,FALSE)/VLOOKUP(X2504,#REF!,2,FALSE)</f>
        <v>#REF!</v>
      </c>
      <c r="AB2504" s="174" t="e">
        <f t="shared" si="398"/>
        <v>#REF!</v>
      </c>
      <c r="AC2504" s="174" t="e">
        <f t="shared" si="399"/>
        <v>#REF!</v>
      </c>
      <c r="AD2504" s="175" t="e">
        <f>+#REF!+365*Y2504</f>
        <v>#REF!</v>
      </c>
      <c r="AE2504" s="176" t="e">
        <f t="shared" si="404"/>
        <v>#REF!</v>
      </c>
      <c r="AF2504" s="170" t="e">
        <f>+VLOOKUP(CONCATENATE(TEXT(W2504,"yyyy"),"-",TEXT(W2504,"mm")),#REF!,2,0)</f>
        <v>#REF!</v>
      </c>
      <c r="AG2504" s="177" t="e">
        <f>+(AC2504*(1+'INFLAC PROYECTADA'!$B$8)^(AE2504))/((1+DEMANDADO!AF2504)^(AE2504))</f>
        <v>#REF!</v>
      </c>
      <c r="AH2504" s="169">
        <f>(0.2*VLOOKUP(D2504,'%.'!$A$1:$B$4,2,FALSE))+(0.35*VLOOKUP(E2504,'%.'!$A$1:$B$4,2,FALSE))+(0.1*VLOOKUP(F2504,'%.'!$A$1:$B$4,2,FALSE))+(0.35*VLOOKUP(G2504,'%.'!$A$1:$B$4,2,FALSE))</f>
        <v>0.05</v>
      </c>
      <c r="AI2504" s="128" t="str">
        <f t="shared" si="405"/>
        <v>REMOTA</v>
      </c>
      <c r="AJ2504" s="128" t="str">
        <f t="shared" si="406"/>
        <v>No se registra</v>
      </c>
      <c r="AK2504" s="178">
        <f t="shared" si="407"/>
        <v>0</v>
      </c>
    </row>
    <row r="2505" spans="1:37" ht="30" customHeight="1" x14ac:dyDescent="0.25">
      <c r="A2505" s="115">
        <v>2504</v>
      </c>
      <c r="B2505" s="68" t="s">
        <v>1919</v>
      </c>
      <c r="C2505" s="123" t="s">
        <v>5329</v>
      </c>
      <c r="D2505" s="68" t="s">
        <v>1</v>
      </c>
      <c r="E2505" s="68" t="s">
        <v>1</v>
      </c>
      <c r="F2505" s="68" t="s">
        <v>1</v>
      </c>
      <c r="G2505" s="121" t="s">
        <v>1</v>
      </c>
      <c r="H2505" s="169">
        <f t="shared" si="400"/>
        <v>0.05</v>
      </c>
      <c r="I2505" s="170" t="str">
        <f t="shared" si="401"/>
        <v>REMOTA</v>
      </c>
      <c r="J2505" s="293">
        <v>0</v>
      </c>
      <c r="K2505" s="221">
        <v>0</v>
      </c>
      <c r="L2505" s="83" t="s">
        <v>129</v>
      </c>
      <c r="M2505" s="188"/>
      <c r="N2505" s="83" t="s">
        <v>405</v>
      </c>
      <c r="O2505" s="189" t="s">
        <v>405</v>
      </c>
      <c r="P2505" s="83">
        <v>7</v>
      </c>
      <c r="Q2505" s="83" t="s">
        <v>221</v>
      </c>
      <c r="R2505" s="64">
        <v>6431</v>
      </c>
      <c r="S2505" s="188" t="s">
        <v>5380</v>
      </c>
      <c r="T2505" s="96">
        <v>147288</v>
      </c>
      <c r="U2505" s="83" t="s">
        <v>76</v>
      </c>
      <c r="V2505" s="83"/>
      <c r="W2505" s="171">
        <v>44074</v>
      </c>
      <c r="X2505" s="172" t="e">
        <f>+CONCATENATE(TEXT(#REF!,"yyyy"),"-",TEXT(#REF!,"mm"))</f>
        <v>#REF!</v>
      </c>
      <c r="Y2505" s="173" t="str">
        <f t="shared" si="402"/>
        <v>7</v>
      </c>
      <c r="Z2505" s="172" t="str">
        <f t="shared" si="403"/>
        <v>2020-07</v>
      </c>
      <c r="AA2505" s="170" t="e">
        <f>+VLOOKUP(Z2505,#REF!,2,FALSE)/VLOOKUP(X2505,#REF!,2,FALSE)</f>
        <v>#REF!</v>
      </c>
      <c r="AB2505" s="174" t="e">
        <f t="shared" si="398"/>
        <v>#REF!</v>
      </c>
      <c r="AC2505" s="174" t="e">
        <f t="shared" si="399"/>
        <v>#REF!</v>
      </c>
      <c r="AD2505" s="175" t="e">
        <f>+#REF!+365*Y2505</f>
        <v>#REF!</v>
      </c>
      <c r="AE2505" s="176" t="e">
        <f t="shared" si="404"/>
        <v>#REF!</v>
      </c>
      <c r="AF2505" s="170" t="e">
        <f>+VLOOKUP(CONCATENATE(TEXT(W2505,"yyyy"),"-",TEXT(W2505,"mm")),#REF!,2,0)</f>
        <v>#REF!</v>
      </c>
      <c r="AG2505" s="177" t="e">
        <f>+(AC2505*(1+'INFLAC PROYECTADA'!$B$8)^(AE2505))/((1+DEMANDADO!AF2505)^(AE2505))</f>
        <v>#REF!</v>
      </c>
      <c r="AH2505" s="169">
        <f>(0.2*VLOOKUP(D2505,'%.'!$A$1:$B$4,2,FALSE))+(0.35*VLOOKUP(E2505,'%.'!$A$1:$B$4,2,FALSE))+(0.1*VLOOKUP(F2505,'%.'!$A$1:$B$4,2,FALSE))+(0.35*VLOOKUP(G2505,'%.'!$A$1:$B$4,2,FALSE))</f>
        <v>0.05</v>
      </c>
      <c r="AI2505" s="128" t="str">
        <f t="shared" si="405"/>
        <v>REMOTA</v>
      </c>
      <c r="AJ2505" s="128" t="str">
        <f t="shared" si="406"/>
        <v>No se registra</v>
      </c>
      <c r="AK2505" s="178">
        <f t="shared" si="407"/>
        <v>0</v>
      </c>
    </row>
    <row r="2506" spans="1:37" ht="30" customHeight="1" x14ac:dyDescent="0.25">
      <c r="A2506" s="115">
        <v>2505</v>
      </c>
      <c r="B2506" s="68" t="s">
        <v>1323</v>
      </c>
      <c r="C2506" s="123" t="s">
        <v>5330</v>
      </c>
      <c r="D2506" s="68" t="s">
        <v>1</v>
      </c>
      <c r="E2506" s="68" t="s">
        <v>1</v>
      </c>
      <c r="F2506" s="68" t="s">
        <v>1</v>
      </c>
      <c r="G2506" s="121" t="s">
        <v>1</v>
      </c>
      <c r="H2506" s="169">
        <f t="shared" si="400"/>
        <v>0.05</v>
      </c>
      <c r="I2506" s="170" t="str">
        <f t="shared" si="401"/>
        <v>REMOTA</v>
      </c>
      <c r="J2506" s="293">
        <v>0</v>
      </c>
      <c r="K2506" s="221">
        <v>0</v>
      </c>
      <c r="L2506" s="83" t="s">
        <v>129</v>
      </c>
      <c r="M2506" s="188"/>
      <c r="N2506" s="83" t="s">
        <v>405</v>
      </c>
      <c r="O2506" s="189" t="s">
        <v>405</v>
      </c>
      <c r="P2506" s="83">
        <v>4</v>
      </c>
      <c r="Q2506" s="83" t="s">
        <v>221</v>
      </c>
      <c r="R2506" s="64">
        <v>6431</v>
      </c>
      <c r="S2506" s="188" t="s">
        <v>5380</v>
      </c>
      <c r="T2506" s="96">
        <v>147288</v>
      </c>
      <c r="U2506" s="83"/>
      <c r="V2506" s="83"/>
      <c r="W2506" s="171">
        <v>44074</v>
      </c>
      <c r="X2506" s="172" t="e">
        <f>+CONCATENATE(TEXT(#REF!,"yyyy"),"-",TEXT(#REF!,"mm"))</f>
        <v>#REF!</v>
      </c>
      <c r="Y2506" s="173" t="str">
        <f t="shared" si="402"/>
        <v>4</v>
      </c>
      <c r="Z2506" s="172" t="str">
        <f t="shared" si="403"/>
        <v>2020-07</v>
      </c>
      <c r="AA2506" s="170" t="e">
        <f>+VLOOKUP(Z2506,#REF!,2,FALSE)/VLOOKUP(X2506,#REF!,2,FALSE)</f>
        <v>#REF!</v>
      </c>
      <c r="AB2506" s="174" t="e">
        <f t="shared" si="398"/>
        <v>#REF!</v>
      </c>
      <c r="AC2506" s="174" t="e">
        <f t="shared" si="399"/>
        <v>#REF!</v>
      </c>
      <c r="AD2506" s="175" t="e">
        <f>+#REF!+365*Y2506</f>
        <v>#REF!</v>
      </c>
      <c r="AE2506" s="176" t="e">
        <f t="shared" si="404"/>
        <v>#REF!</v>
      </c>
      <c r="AF2506" s="170" t="e">
        <f>+VLOOKUP(CONCATENATE(TEXT(W2506,"yyyy"),"-",TEXT(W2506,"mm")),#REF!,2,0)</f>
        <v>#REF!</v>
      </c>
      <c r="AG2506" s="177" t="e">
        <f>+(AC2506*(1+'INFLAC PROYECTADA'!$B$8)^(AE2506))/((1+DEMANDADO!AF2506)^(AE2506))</f>
        <v>#REF!</v>
      </c>
      <c r="AH2506" s="169">
        <f>(0.2*VLOOKUP(D2506,'%.'!$A$1:$B$4,2,FALSE))+(0.35*VLOOKUP(E2506,'%.'!$A$1:$B$4,2,FALSE))+(0.1*VLOOKUP(F2506,'%.'!$A$1:$B$4,2,FALSE))+(0.35*VLOOKUP(G2506,'%.'!$A$1:$B$4,2,FALSE))</f>
        <v>0.05</v>
      </c>
      <c r="AI2506" s="128" t="str">
        <f t="shared" si="405"/>
        <v>REMOTA</v>
      </c>
      <c r="AJ2506" s="128" t="str">
        <f t="shared" si="406"/>
        <v>No se registra</v>
      </c>
      <c r="AK2506" s="178">
        <f t="shared" si="407"/>
        <v>0</v>
      </c>
    </row>
    <row r="2507" spans="1:37" ht="30" customHeight="1" x14ac:dyDescent="0.25">
      <c r="A2507" s="115">
        <v>2506</v>
      </c>
      <c r="B2507" s="68" t="s">
        <v>1588</v>
      </c>
      <c r="C2507" s="123" t="s">
        <v>5331</v>
      </c>
      <c r="D2507" s="68" t="s">
        <v>1</v>
      </c>
      <c r="E2507" s="68" t="s">
        <v>0</v>
      </c>
      <c r="F2507" s="68" t="s">
        <v>1</v>
      </c>
      <c r="G2507" s="121" t="s">
        <v>1</v>
      </c>
      <c r="H2507" s="169">
        <f t="shared" si="400"/>
        <v>0.38250000000000001</v>
      </c>
      <c r="I2507" s="170" t="str">
        <f t="shared" si="401"/>
        <v>MEDIA</v>
      </c>
      <c r="J2507" s="293">
        <v>6917893</v>
      </c>
      <c r="K2507" s="221">
        <v>0</v>
      </c>
      <c r="L2507" s="83" t="s">
        <v>129</v>
      </c>
      <c r="M2507" s="188"/>
      <c r="N2507" s="83" t="s">
        <v>405</v>
      </c>
      <c r="O2507" s="189" t="s">
        <v>405</v>
      </c>
      <c r="P2507" s="83">
        <v>4</v>
      </c>
      <c r="Q2507" s="83" t="s">
        <v>221</v>
      </c>
      <c r="R2507" s="64">
        <v>6431</v>
      </c>
      <c r="S2507" s="188" t="s">
        <v>5380</v>
      </c>
      <c r="T2507" s="96">
        <v>147288</v>
      </c>
      <c r="U2507" s="83" t="s">
        <v>76</v>
      </c>
      <c r="V2507" s="83" t="s">
        <v>2576</v>
      </c>
      <c r="W2507" s="171">
        <v>44074</v>
      </c>
      <c r="X2507" s="172" t="e">
        <f>+CONCATENATE(TEXT(#REF!,"yyyy"),"-",TEXT(#REF!,"mm"))</f>
        <v>#REF!</v>
      </c>
      <c r="Y2507" s="173" t="str">
        <f t="shared" si="402"/>
        <v>4</v>
      </c>
      <c r="Z2507" s="172" t="str">
        <f t="shared" si="403"/>
        <v>2020-07</v>
      </c>
      <c r="AA2507" s="170" t="e">
        <f>+VLOOKUP(Z2507,#REF!,2,FALSE)/VLOOKUP(X2507,#REF!,2,FALSE)</f>
        <v>#REF!</v>
      </c>
      <c r="AB2507" s="174" t="e">
        <f t="shared" si="398"/>
        <v>#REF!</v>
      </c>
      <c r="AC2507" s="174" t="e">
        <f t="shared" si="399"/>
        <v>#REF!</v>
      </c>
      <c r="AD2507" s="175" t="e">
        <f>+#REF!+365*Y2507</f>
        <v>#REF!</v>
      </c>
      <c r="AE2507" s="176" t="e">
        <f t="shared" si="404"/>
        <v>#REF!</v>
      </c>
      <c r="AF2507" s="170" t="e">
        <f>+VLOOKUP(CONCATENATE(TEXT(W2507,"yyyy"),"-",TEXT(W2507,"mm")),#REF!,2,0)</f>
        <v>#REF!</v>
      </c>
      <c r="AG2507" s="177" t="e">
        <f>+(AC2507*(1+'INFLAC PROYECTADA'!$B$8)^(AE2507))/((1+DEMANDADO!AF2507)^(AE2507))</f>
        <v>#REF!</v>
      </c>
      <c r="AH2507" s="169">
        <f>(0.2*VLOOKUP(D2507,'%.'!$A$1:$B$4,2,FALSE))+(0.35*VLOOKUP(E2507,'%.'!$A$1:$B$4,2,FALSE))+(0.1*VLOOKUP(F2507,'%.'!$A$1:$B$4,2,FALSE))+(0.35*VLOOKUP(G2507,'%.'!$A$1:$B$4,2,FALSE))</f>
        <v>0.38250000000000001</v>
      </c>
      <c r="AI2507" s="128" t="str">
        <f t="shared" si="405"/>
        <v>MEDIA</v>
      </c>
      <c r="AJ2507" s="128" t="str">
        <f t="shared" si="406"/>
        <v>Cuentas de Orden</v>
      </c>
      <c r="AK2507" s="178" t="e">
        <f t="shared" si="407"/>
        <v>#REF!</v>
      </c>
    </row>
    <row r="2508" spans="1:37" ht="30" customHeight="1" x14ac:dyDescent="0.25">
      <c r="A2508" s="115">
        <v>2507</v>
      </c>
      <c r="B2508" s="68" t="s">
        <v>1234</v>
      </c>
      <c r="C2508" s="123" t="s">
        <v>5332</v>
      </c>
      <c r="D2508" s="68" t="s">
        <v>1</v>
      </c>
      <c r="E2508" s="68" t="s">
        <v>0</v>
      </c>
      <c r="F2508" s="68" t="s">
        <v>1</v>
      </c>
      <c r="G2508" s="121" t="s">
        <v>1</v>
      </c>
      <c r="H2508" s="169">
        <f t="shared" si="400"/>
        <v>0.38250000000000001</v>
      </c>
      <c r="I2508" s="170" t="str">
        <f t="shared" si="401"/>
        <v>MEDIA</v>
      </c>
      <c r="J2508" s="293">
        <v>6917893</v>
      </c>
      <c r="K2508" s="221">
        <v>0</v>
      </c>
      <c r="L2508" s="83" t="s">
        <v>130</v>
      </c>
      <c r="M2508" s="188"/>
      <c r="N2508" s="83" t="s">
        <v>405</v>
      </c>
      <c r="O2508" s="189" t="s">
        <v>405</v>
      </c>
      <c r="P2508" s="83">
        <v>6</v>
      </c>
      <c r="Q2508" s="83" t="s">
        <v>221</v>
      </c>
      <c r="R2508" s="64">
        <v>6431</v>
      </c>
      <c r="S2508" s="188" t="s">
        <v>5380</v>
      </c>
      <c r="T2508" s="96">
        <v>147288</v>
      </c>
      <c r="U2508" s="83" t="s">
        <v>76</v>
      </c>
      <c r="V2508" s="83" t="s">
        <v>2576</v>
      </c>
      <c r="W2508" s="171">
        <v>44074</v>
      </c>
      <c r="X2508" s="172" t="e">
        <f>+CONCATENATE(TEXT(#REF!,"yyyy"),"-",TEXT(#REF!,"mm"))</f>
        <v>#REF!</v>
      </c>
      <c r="Y2508" s="173" t="str">
        <f t="shared" si="402"/>
        <v>6</v>
      </c>
      <c r="Z2508" s="172" t="str">
        <f t="shared" si="403"/>
        <v>2020-07</v>
      </c>
      <c r="AA2508" s="170" t="e">
        <f>+VLOOKUP(Z2508,#REF!,2,FALSE)/VLOOKUP(X2508,#REF!,2,FALSE)</f>
        <v>#REF!</v>
      </c>
      <c r="AB2508" s="174" t="e">
        <f t="shared" si="398"/>
        <v>#REF!</v>
      </c>
      <c r="AC2508" s="174" t="e">
        <f t="shared" si="399"/>
        <v>#REF!</v>
      </c>
      <c r="AD2508" s="175" t="e">
        <f>+#REF!+365*Y2508</f>
        <v>#REF!</v>
      </c>
      <c r="AE2508" s="176" t="e">
        <f t="shared" si="404"/>
        <v>#REF!</v>
      </c>
      <c r="AF2508" s="170" t="e">
        <f>+VLOOKUP(CONCATENATE(TEXT(W2508,"yyyy"),"-",TEXT(W2508,"mm")),#REF!,2,0)</f>
        <v>#REF!</v>
      </c>
      <c r="AG2508" s="177" t="e">
        <f>+(AC2508*(1+'INFLAC PROYECTADA'!$B$8)^(AE2508))/((1+DEMANDADO!AF2508)^(AE2508))</f>
        <v>#REF!</v>
      </c>
      <c r="AH2508" s="169">
        <f>(0.2*VLOOKUP(D2508,'%.'!$A$1:$B$4,2,FALSE))+(0.35*VLOOKUP(E2508,'%.'!$A$1:$B$4,2,FALSE))+(0.1*VLOOKUP(F2508,'%.'!$A$1:$B$4,2,FALSE))+(0.35*VLOOKUP(G2508,'%.'!$A$1:$B$4,2,FALSE))</f>
        <v>0.38250000000000001</v>
      </c>
      <c r="AI2508" s="128" t="str">
        <f t="shared" si="405"/>
        <v>MEDIA</v>
      </c>
      <c r="AJ2508" s="128" t="str">
        <f t="shared" si="406"/>
        <v>Cuentas de Orden</v>
      </c>
      <c r="AK2508" s="178" t="e">
        <f t="shared" si="407"/>
        <v>#REF!</v>
      </c>
    </row>
    <row r="2509" spans="1:37" ht="30" customHeight="1" x14ac:dyDescent="0.25">
      <c r="A2509" s="115">
        <v>2508</v>
      </c>
      <c r="B2509" s="68" t="s">
        <v>1413</v>
      </c>
      <c r="C2509" s="123" t="s">
        <v>5333</v>
      </c>
      <c r="D2509" s="68" t="s">
        <v>1</v>
      </c>
      <c r="E2509" s="68" t="s">
        <v>0</v>
      </c>
      <c r="F2509" s="68" t="s">
        <v>1</v>
      </c>
      <c r="G2509" s="121" t="s">
        <v>1</v>
      </c>
      <c r="H2509" s="169">
        <f t="shared" si="400"/>
        <v>0.38250000000000001</v>
      </c>
      <c r="I2509" s="170" t="str">
        <f t="shared" si="401"/>
        <v>MEDIA</v>
      </c>
      <c r="J2509" s="293">
        <v>6917893</v>
      </c>
      <c r="K2509" s="221">
        <v>0</v>
      </c>
      <c r="L2509" s="83" t="s">
        <v>129</v>
      </c>
      <c r="M2509" s="188"/>
      <c r="N2509" s="83" t="s">
        <v>405</v>
      </c>
      <c r="O2509" s="189" t="s">
        <v>405</v>
      </c>
      <c r="P2509" s="83">
        <v>5</v>
      </c>
      <c r="Q2509" s="83" t="s">
        <v>221</v>
      </c>
      <c r="R2509" s="64">
        <v>6431</v>
      </c>
      <c r="S2509" s="188" t="s">
        <v>5380</v>
      </c>
      <c r="T2509" s="96">
        <v>147288</v>
      </c>
      <c r="U2509" s="83" t="s">
        <v>76</v>
      </c>
      <c r="V2509" s="83" t="s">
        <v>2576</v>
      </c>
      <c r="W2509" s="171">
        <v>44074</v>
      </c>
      <c r="X2509" s="172" t="e">
        <f>+CONCATENATE(TEXT(#REF!,"yyyy"),"-",TEXT(#REF!,"mm"))</f>
        <v>#REF!</v>
      </c>
      <c r="Y2509" s="173" t="str">
        <f t="shared" si="402"/>
        <v>5</v>
      </c>
      <c r="Z2509" s="172" t="str">
        <f t="shared" si="403"/>
        <v>2020-07</v>
      </c>
      <c r="AA2509" s="170" t="e">
        <f>+VLOOKUP(Z2509,#REF!,2,FALSE)/VLOOKUP(X2509,#REF!,2,FALSE)</f>
        <v>#REF!</v>
      </c>
      <c r="AB2509" s="174" t="e">
        <f t="shared" si="398"/>
        <v>#REF!</v>
      </c>
      <c r="AC2509" s="174" t="e">
        <f t="shared" si="399"/>
        <v>#REF!</v>
      </c>
      <c r="AD2509" s="175" t="e">
        <f>+#REF!+365*Y2509</f>
        <v>#REF!</v>
      </c>
      <c r="AE2509" s="176" t="e">
        <f t="shared" si="404"/>
        <v>#REF!</v>
      </c>
      <c r="AF2509" s="170" t="e">
        <f>+VLOOKUP(CONCATENATE(TEXT(W2509,"yyyy"),"-",TEXT(W2509,"mm")),#REF!,2,0)</f>
        <v>#REF!</v>
      </c>
      <c r="AG2509" s="177" t="e">
        <f>+(AC2509*(1+'INFLAC PROYECTADA'!$B$8)^(AE2509))/((1+DEMANDADO!AF2509)^(AE2509))</f>
        <v>#REF!</v>
      </c>
      <c r="AH2509" s="169">
        <f>(0.2*VLOOKUP(D2509,'%.'!$A$1:$B$4,2,FALSE))+(0.35*VLOOKUP(E2509,'%.'!$A$1:$B$4,2,FALSE))+(0.1*VLOOKUP(F2509,'%.'!$A$1:$B$4,2,FALSE))+(0.35*VLOOKUP(G2509,'%.'!$A$1:$B$4,2,FALSE))</f>
        <v>0.38250000000000001</v>
      </c>
      <c r="AI2509" s="128" t="str">
        <f t="shared" si="405"/>
        <v>MEDIA</v>
      </c>
      <c r="AJ2509" s="128" t="str">
        <f t="shared" si="406"/>
        <v>Cuentas de Orden</v>
      </c>
      <c r="AK2509" s="178" t="e">
        <f t="shared" si="407"/>
        <v>#REF!</v>
      </c>
    </row>
    <row r="2510" spans="1:37" ht="30" customHeight="1" x14ac:dyDescent="0.25">
      <c r="A2510" s="115">
        <v>2509</v>
      </c>
      <c r="B2510" s="68" t="s">
        <v>1610</v>
      </c>
      <c r="C2510" s="123" t="s">
        <v>5334</v>
      </c>
      <c r="D2510" s="68" t="s">
        <v>1</v>
      </c>
      <c r="E2510" s="68" t="s">
        <v>0</v>
      </c>
      <c r="F2510" s="68" t="s">
        <v>1</v>
      </c>
      <c r="G2510" s="121" t="s">
        <v>1</v>
      </c>
      <c r="H2510" s="169">
        <f t="shared" si="400"/>
        <v>0.38250000000000001</v>
      </c>
      <c r="I2510" s="170" t="str">
        <f t="shared" si="401"/>
        <v>MEDIA</v>
      </c>
      <c r="J2510" s="293">
        <v>0</v>
      </c>
      <c r="K2510" s="221">
        <v>0</v>
      </c>
      <c r="L2510" s="83" t="s">
        <v>131</v>
      </c>
      <c r="M2510" s="188"/>
      <c r="N2510" s="83" t="s">
        <v>405</v>
      </c>
      <c r="O2510" s="189" t="s">
        <v>405</v>
      </c>
      <c r="P2510" s="83">
        <v>5</v>
      </c>
      <c r="Q2510" s="83" t="s">
        <v>221</v>
      </c>
      <c r="R2510" s="64">
        <v>6431</v>
      </c>
      <c r="S2510" s="188" t="s">
        <v>5380</v>
      </c>
      <c r="T2510" s="96">
        <v>147288</v>
      </c>
      <c r="U2510" s="83" t="s">
        <v>76</v>
      </c>
      <c r="V2510" s="83" t="s">
        <v>2576</v>
      </c>
      <c r="W2510" s="171">
        <v>44074</v>
      </c>
      <c r="X2510" s="172" t="e">
        <f>+CONCATENATE(TEXT(#REF!,"yyyy"),"-",TEXT(#REF!,"mm"))</f>
        <v>#REF!</v>
      </c>
      <c r="Y2510" s="173" t="str">
        <f t="shared" si="402"/>
        <v>5</v>
      </c>
      <c r="Z2510" s="172" t="str">
        <f t="shared" si="403"/>
        <v>2020-07</v>
      </c>
      <c r="AA2510" s="170" t="e">
        <f>+VLOOKUP(Z2510,#REF!,2,FALSE)/VLOOKUP(X2510,#REF!,2,FALSE)</f>
        <v>#REF!</v>
      </c>
      <c r="AB2510" s="174" t="e">
        <f t="shared" si="398"/>
        <v>#REF!</v>
      </c>
      <c r="AC2510" s="174" t="e">
        <f t="shared" si="399"/>
        <v>#REF!</v>
      </c>
      <c r="AD2510" s="175" t="e">
        <f>+#REF!+365*Y2510</f>
        <v>#REF!</v>
      </c>
      <c r="AE2510" s="176" t="e">
        <f t="shared" si="404"/>
        <v>#REF!</v>
      </c>
      <c r="AF2510" s="170" t="e">
        <f>+VLOOKUP(CONCATENATE(TEXT(W2510,"yyyy"),"-",TEXT(W2510,"mm")),#REF!,2,0)</f>
        <v>#REF!</v>
      </c>
      <c r="AG2510" s="177" t="e">
        <f>+(AC2510*(1+'INFLAC PROYECTADA'!$B$8)^(AE2510))/((1+DEMANDADO!AF2510)^(AE2510))</f>
        <v>#REF!</v>
      </c>
      <c r="AH2510" s="169">
        <f>(0.2*VLOOKUP(D2510,'%.'!$A$1:$B$4,2,FALSE))+(0.35*VLOOKUP(E2510,'%.'!$A$1:$B$4,2,FALSE))+(0.1*VLOOKUP(F2510,'%.'!$A$1:$B$4,2,FALSE))+(0.35*VLOOKUP(G2510,'%.'!$A$1:$B$4,2,FALSE))</f>
        <v>0.38250000000000001</v>
      </c>
      <c r="AI2510" s="128" t="str">
        <f t="shared" si="405"/>
        <v>MEDIA</v>
      </c>
      <c r="AJ2510" s="128" t="str">
        <f t="shared" si="406"/>
        <v>Cuentas de Orden</v>
      </c>
      <c r="AK2510" s="178" t="e">
        <f t="shared" si="407"/>
        <v>#REF!</v>
      </c>
    </row>
    <row r="2511" spans="1:37" ht="30" customHeight="1" x14ac:dyDescent="0.25">
      <c r="A2511" s="115">
        <v>2510</v>
      </c>
      <c r="B2511" s="68" t="s">
        <v>5335</v>
      </c>
      <c r="C2511" s="123" t="s">
        <v>5336</v>
      </c>
      <c r="D2511" s="68" t="s">
        <v>1</v>
      </c>
      <c r="E2511" s="68" t="s">
        <v>0</v>
      </c>
      <c r="F2511" s="68" t="s">
        <v>1</v>
      </c>
      <c r="G2511" s="121" t="s">
        <v>1</v>
      </c>
      <c r="H2511" s="169">
        <f t="shared" si="400"/>
        <v>0.38250000000000001</v>
      </c>
      <c r="I2511" s="170" t="str">
        <f t="shared" si="401"/>
        <v>MEDIA</v>
      </c>
      <c r="J2511" s="293">
        <v>0</v>
      </c>
      <c r="K2511" s="221">
        <v>0</v>
      </c>
      <c r="L2511" s="83" t="s">
        <v>129</v>
      </c>
      <c r="M2511" s="188"/>
      <c r="N2511" s="83" t="s">
        <v>405</v>
      </c>
      <c r="O2511" s="189" t="s">
        <v>405</v>
      </c>
      <c r="P2511" s="83">
        <v>5</v>
      </c>
      <c r="Q2511" s="83" t="s">
        <v>221</v>
      </c>
      <c r="R2511" s="64">
        <v>6431</v>
      </c>
      <c r="S2511" s="188" t="s">
        <v>5380</v>
      </c>
      <c r="T2511" s="96">
        <v>147288</v>
      </c>
      <c r="U2511" s="83" t="s">
        <v>76</v>
      </c>
      <c r="V2511" s="83" t="s">
        <v>2576</v>
      </c>
      <c r="W2511" s="171">
        <v>44074</v>
      </c>
      <c r="X2511" s="172" t="e">
        <f>+CONCATENATE(TEXT(#REF!,"yyyy"),"-",TEXT(#REF!,"mm"))</f>
        <v>#REF!</v>
      </c>
      <c r="Y2511" s="173" t="str">
        <f t="shared" si="402"/>
        <v>5</v>
      </c>
      <c r="Z2511" s="172" t="str">
        <f t="shared" si="403"/>
        <v>2020-07</v>
      </c>
      <c r="AA2511" s="170" t="e">
        <f>+VLOOKUP(Z2511,#REF!,2,FALSE)/VLOOKUP(X2511,#REF!,2,FALSE)</f>
        <v>#REF!</v>
      </c>
      <c r="AB2511" s="174" t="e">
        <f t="shared" si="398"/>
        <v>#REF!</v>
      </c>
      <c r="AC2511" s="174" t="e">
        <f t="shared" si="399"/>
        <v>#REF!</v>
      </c>
      <c r="AD2511" s="175" t="e">
        <f>+#REF!+365*Y2511</f>
        <v>#REF!</v>
      </c>
      <c r="AE2511" s="176" t="e">
        <f t="shared" si="404"/>
        <v>#REF!</v>
      </c>
      <c r="AF2511" s="170" t="e">
        <f>+VLOOKUP(CONCATENATE(TEXT(W2511,"yyyy"),"-",TEXT(W2511,"mm")),#REF!,2,0)</f>
        <v>#REF!</v>
      </c>
      <c r="AG2511" s="177" t="e">
        <f>+(AC2511*(1+'INFLAC PROYECTADA'!$B$8)^(AE2511))/((1+DEMANDADO!AF2511)^(AE2511))</f>
        <v>#REF!</v>
      </c>
      <c r="AH2511" s="169">
        <f>(0.2*VLOOKUP(D2511,'%.'!$A$1:$B$4,2,FALSE))+(0.35*VLOOKUP(E2511,'%.'!$A$1:$B$4,2,FALSE))+(0.1*VLOOKUP(F2511,'%.'!$A$1:$B$4,2,FALSE))+(0.35*VLOOKUP(G2511,'%.'!$A$1:$B$4,2,FALSE))</f>
        <v>0.38250000000000001</v>
      </c>
      <c r="AI2511" s="128" t="str">
        <f t="shared" si="405"/>
        <v>MEDIA</v>
      </c>
      <c r="AJ2511" s="128" t="str">
        <f t="shared" si="406"/>
        <v>Cuentas de Orden</v>
      </c>
      <c r="AK2511" s="178" t="e">
        <f t="shared" si="407"/>
        <v>#REF!</v>
      </c>
    </row>
    <row r="2512" spans="1:37" ht="30" customHeight="1" x14ac:dyDescent="0.25">
      <c r="A2512" s="115">
        <v>2511</v>
      </c>
      <c r="B2512" s="68" t="s">
        <v>1567</v>
      </c>
      <c r="C2512" s="123" t="s">
        <v>5337</v>
      </c>
      <c r="D2512" s="68" t="s">
        <v>1</v>
      </c>
      <c r="E2512" s="68" t="s">
        <v>0</v>
      </c>
      <c r="F2512" s="68" t="s">
        <v>1</v>
      </c>
      <c r="G2512" s="121" t="s">
        <v>1</v>
      </c>
      <c r="H2512" s="169">
        <f t="shared" si="400"/>
        <v>0.38250000000000001</v>
      </c>
      <c r="I2512" s="170" t="str">
        <f t="shared" si="401"/>
        <v>MEDIA</v>
      </c>
      <c r="J2512" s="293">
        <v>6917893</v>
      </c>
      <c r="K2512" s="221">
        <v>0</v>
      </c>
      <c r="L2512" s="83" t="s">
        <v>130</v>
      </c>
      <c r="M2512" s="188"/>
      <c r="N2512" s="83" t="s">
        <v>405</v>
      </c>
      <c r="O2512" s="189" t="s">
        <v>405</v>
      </c>
      <c r="P2512" s="83">
        <v>5</v>
      </c>
      <c r="Q2512" s="83" t="s">
        <v>221</v>
      </c>
      <c r="R2512" s="64">
        <v>6431</v>
      </c>
      <c r="S2512" s="188" t="s">
        <v>5380</v>
      </c>
      <c r="T2512" s="96">
        <v>147288</v>
      </c>
      <c r="U2512" s="83" t="s">
        <v>76</v>
      </c>
      <c r="V2512" s="83" t="s">
        <v>2576</v>
      </c>
      <c r="W2512" s="171">
        <v>44074</v>
      </c>
      <c r="X2512" s="172" t="e">
        <f>+CONCATENATE(TEXT(#REF!,"yyyy"),"-",TEXT(#REF!,"mm"))</f>
        <v>#REF!</v>
      </c>
      <c r="Y2512" s="173" t="str">
        <f t="shared" si="402"/>
        <v>5</v>
      </c>
      <c r="Z2512" s="172" t="str">
        <f t="shared" si="403"/>
        <v>2020-07</v>
      </c>
      <c r="AA2512" s="170" t="e">
        <f>+VLOOKUP(Z2512,#REF!,2,FALSE)/VLOOKUP(X2512,#REF!,2,FALSE)</f>
        <v>#REF!</v>
      </c>
      <c r="AB2512" s="174" t="e">
        <f t="shared" si="398"/>
        <v>#REF!</v>
      </c>
      <c r="AC2512" s="174" t="e">
        <f t="shared" si="399"/>
        <v>#REF!</v>
      </c>
      <c r="AD2512" s="175" t="e">
        <f>+#REF!+365*Y2512</f>
        <v>#REF!</v>
      </c>
      <c r="AE2512" s="176" t="e">
        <f t="shared" si="404"/>
        <v>#REF!</v>
      </c>
      <c r="AF2512" s="170" t="e">
        <f>+VLOOKUP(CONCATENATE(TEXT(W2512,"yyyy"),"-",TEXT(W2512,"mm")),#REF!,2,0)</f>
        <v>#REF!</v>
      </c>
      <c r="AG2512" s="177" t="e">
        <f>+(AC2512*(1+'INFLAC PROYECTADA'!$B$8)^(AE2512))/((1+DEMANDADO!AF2512)^(AE2512))</f>
        <v>#REF!</v>
      </c>
      <c r="AH2512" s="169">
        <f>(0.2*VLOOKUP(D2512,'%.'!$A$1:$B$4,2,FALSE))+(0.35*VLOOKUP(E2512,'%.'!$A$1:$B$4,2,FALSE))+(0.1*VLOOKUP(F2512,'%.'!$A$1:$B$4,2,FALSE))+(0.35*VLOOKUP(G2512,'%.'!$A$1:$B$4,2,FALSE))</f>
        <v>0.38250000000000001</v>
      </c>
      <c r="AI2512" s="128" t="str">
        <f t="shared" si="405"/>
        <v>MEDIA</v>
      </c>
      <c r="AJ2512" s="128" t="str">
        <f t="shared" si="406"/>
        <v>Cuentas de Orden</v>
      </c>
      <c r="AK2512" s="178" t="e">
        <f t="shared" si="407"/>
        <v>#REF!</v>
      </c>
    </row>
    <row r="2513" spans="1:37" ht="30" customHeight="1" x14ac:dyDescent="0.25">
      <c r="A2513" s="115">
        <v>2512</v>
      </c>
      <c r="B2513" s="68" t="s">
        <v>1241</v>
      </c>
      <c r="C2513" s="123" t="s">
        <v>5338</v>
      </c>
      <c r="D2513" s="68" t="s">
        <v>1</v>
      </c>
      <c r="E2513" s="68" t="s">
        <v>0</v>
      </c>
      <c r="F2513" s="68" t="s">
        <v>1</v>
      </c>
      <c r="G2513" s="121" t="s">
        <v>1</v>
      </c>
      <c r="H2513" s="169">
        <f t="shared" si="400"/>
        <v>0.38250000000000001</v>
      </c>
      <c r="I2513" s="170" t="str">
        <f t="shared" si="401"/>
        <v>MEDIA</v>
      </c>
      <c r="J2513" s="293">
        <v>13333474</v>
      </c>
      <c r="K2513" s="221">
        <v>0</v>
      </c>
      <c r="L2513" s="83" t="s">
        <v>130</v>
      </c>
      <c r="M2513" s="188"/>
      <c r="N2513" s="83" t="s">
        <v>405</v>
      </c>
      <c r="O2513" s="189" t="s">
        <v>405</v>
      </c>
      <c r="P2513" s="83">
        <v>5</v>
      </c>
      <c r="Q2513" s="83" t="s">
        <v>221</v>
      </c>
      <c r="R2513" s="64">
        <v>6431</v>
      </c>
      <c r="S2513" s="188" t="s">
        <v>5380</v>
      </c>
      <c r="T2513" s="96">
        <v>147288</v>
      </c>
      <c r="U2513" s="83" t="s">
        <v>76</v>
      </c>
      <c r="V2513" s="83" t="s">
        <v>5398</v>
      </c>
      <c r="W2513" s="171">
        <v>44074</v>
      </c>
      <c r="X2513" s="172" t="e">
        <f>+CONCATENATE(TEXT(#REF!,"yyyy"),"-",TEXT(#REF!,"mm"))</f>
        <v>#REF!</v>
      </c>
      <c r="Y2513" s="173" t="str">
        <f t="shared" si="402"/>
        <v>5</v>
      </c>
      <c r="Z2513" s="172" t="str">
        <f t="shared" si="403"/>
        <v>2020-07</v>
      </c>
      <c r="AA2513" s="170" t="e">
        <f>+VLOOKUP(Z2513,#REF!,2,FALSE)/VLOOKUP(X2513,#REF!,2,FALSE)</f>
        <v>#REF!</v>
      </c>
      <c r="AB2513" s="174" t="e">
        <f t="shared" si="398"/>
        <v>#REF!</v>
      </c>
      <c r="AC2513" s="174" t="e">
        <f t="shared" si="399"/>
        <v>#REF!</v>
      </c>
      <c r="AD2513" s="175" t="e">
        <f>+#REF!+365*Y2513</f>
        <v>#REF!</v>
      </c>
      <c r="AE2513" s="176" t="e">
        <f t="shared" si="404"/>
        <v>#REF!</v>
      </c>
      <c r="AF2513" s="170" t="e">
        <f>+VLOOKUP(CONCATENATE(TEXT(W2513,"yyyy"),"-",TEXT(W2513,"mm")),#REF!,2,0)</f>
        <v>#REF!</v>
      </c>
      <c r="AG2513" s="177" t="e">
        <f>+(AC2513*(1+'INFLAC PROYECTADA'!$B$8)^(AE2513))/((1+DEMANDADO!AF2513)^(AE2513))</f>
        <v>#REF!</v>
      </c>
      <c r="AH2513" s="169">
        <f>(0.2*VLOOKUP(D2513,'%.'!$A$1:$B$4,2,FALSE))+(0.35*VLOOKUP(E2513,'%.'!$A$1:$B$4,2,FALSE))+(0.1*VLOOKUP(F2513,'%.'!$A$1:$B$4,2,FALSE))+(0.35*VLOOKUP(G2513,'%.'!$A$1:$B$4,2,FALSE))</f>
        <v>0.38250000000000001</v>
      </c>
      <c r="AI2513" s="128" t="str">
        <f t="shared" si="405"/>
        <v>MEDIA</v>
      </c>
      <c r="AJ2513" s="128" t="str">
        <f t="shared" si="406"/>
        <v>Cuentas de Orden</v>
      </c>
      <c r="AK2513" s="178" t="e">
        <f t="shared" si="407"/>
        <v>#REF!</v>
      </c>
    </row>
    <row r="2514" spans="1:37" ht="30" customHeight="1" x14ac:dyDescent="0.25">
      <c r="A2514" s="115">
        <v>2513</v>
      </c>
      <c r="B2514" s="68" t="s">
        <v>1567</v>
      </c>
      <c r="C2514" s="123" t="s">
        <v>5339</v>
      </c>
      <c r="D2514" s="68" t="s">
        <v>1</v>
      </c>
      <c r="E2514" s="68" t="s">
        <v>0</v>
      </c>
      <c r="F2514" s="68" t="s">
        <v>1</v>
      </c>
      <c r="G2514" s="121" t="s">
        <v>1</v>
      </c>
      <c r="H2514" s="169">
        <f t="shared" si="400"/>
        <v>0.38250000000000001</v>
      </c>
      <c r="I2514" s="170" t="str">
        <f t="shared" si="401"/>
        <v>MEDIA</v>
      </c>
      <c r="J2514" s="293">
        <v>6917893</v>
      </c>
      <c r="K2514" s="221">
        <v>0</v>
      </c>
      <c r="L2514" s="83" t="s">
        <v>130</v>
      </c>
      <c r="M2514" s="188"/>
      <c r="N2514" s="83" t="s">
        <v>405</v>
      </c>
      <c r="O2514" s="189" t="s">
        <v>405</v>
      </c>
      <c r="P2514" s="83">
        <v>5</v>
      </c>
      <c r="Q2514" s="83" t="s">
        <v>221</v>
      </c>
      <c r="R2514" s="64">
        <v>6431</v>
      </c>
      <c r="S2514" s="188" t="s">
        <v>5380</v>
      </c>
      <c r="T2514" s="96">
        <v>147288</v>
      </c>
      <c r="U2514" s="83" t="s">
        <v>76</v>
      </c>
      <c r="V2514" s="83" t="s">
        <v>2576</v>
      </c>
      <c r="W2514" s="171">
        <v>44074</v>
      </c>
      <c r="X2514" s="172" t="e">
        <f>+CONCATENATE(TEXT(#REF!,"yyyy"),"-",TEXT(#REF!,"mm"))</f>
        <v>#REF!</v>
      </c>
      <c r="Y2514" s="173" t="str">
        <f t="shared" si="402"/>
        <v>5</v>
      </c>
      <c r="Z2514" s="172" t="str">
        <f t="shared" si="403"/>
        <v>2020-07</v>
      </c>
      <c r="AA2514" s="170" t="e">
        <f>+VLOOKUP(Z2514,#REF!,2,FALSE)/VLOOKUP(X2514,#REF!,2,FALSE)</f>
        <v>#REF!</v>
      </c>
      <c r="AB2514" s="174" t="e">
        <f t="shared" si="398"/>
        <v>#REF!</v>
      </c>
      <c r="AC2514" s="174" t="e">
        <f t="shared" si="399"/>
        <v>#REF!</v>
      </c>
      <c r="AD2514" s="175" t="e">
        <f>+#REF!+365*Y2514</f>
        <v>#REF!</v>
      </c>
      <c r="AE2514" s="176" t="e">
        <f t="shared" si="404"/>
        <v>#REF!</v>
      </c>
      <c r="AF2514" s="170" t="e">
        <f>+VLOOKUP(CONCATENATE(TEXT(W2514,"yyyy"),"-",TEXT(W2514,"mm")),#REF!,2,0)</f>
        <v>#REF!</v>
      </c>
      <c r="AG2514" s="177" t="e">
        <f>+(AC2514*(1+'INFLAC PROYECTADA'!$B$8)^(AE2514))/((1+DEMANDADO!AF2514)^(AE2514))</f>
        <v>#REF!</v>
      </c>
      <c r="AH2514" s="169">
        <f>(0.2*VLOOKUP(D2514,'%.'!$A$1:$B$4,2,FALSE))+(0.35*VLOOKUP(E2514,'%.'!$A$1:$B$4,2,FALSE))+(0.1*VLOOKUP(F2514,'%.'!$A$1:$B$4,2,FALSE))+(0.35*VLOOKUP(G2514,'%.'!$A$1:$B$4,2,FALSE))</f>
        <v>0.38250000000000001</v>
      </c>
      <c r="AI2514" s="128" t="str">
        <f t="shared" si="405"/>
        <v>MEDIA</v>
      </c>
      <c r="AJ2514" s="128" t="str">
        <f t="shared" si="406"/>
        <v>Cuentas de Orden</v>
      </c>
      <c r="AK2514" s="178" t="e">
        <f t="shared" si="407"/>
        <v>#REF!</v>
      </c>
    </row>
    <row r="2515" spans="1:37" ht="30" customHeight="1" x14ac:dyDescent="0.25">
      <c r="A2515" s="115">
        <v>2514</v>
      </c>
      <c r="B2515" s="68" t="s">
        <v>1602</v>
      </c>
      <c r="C2515" s="123" t="s">
        <v>5340</v>
      </c>
      <c r="D2515" s="68" t="s">
        <v>1</v>
      </c>
      <c r="E2515" s="68" t="s">
        <v>0</v>
      </c>
      <c r="F2515" s="68" t="s">
        <v>1</v>
      </c>
      <c r="G2515" s="121" t="s">
        <v>1</v>
      </c>
      <c r="H2515" s="169">
        <f t="shared" si="400"/>
        <v>0.38250000000000001</v>
      </c>
      <c r="I2515" s="170" t="str">
        <f t="shared" si="401"/>
        <v>MEDIA</v>
      </c>
      <c r="J2515" s="293">
        <v>6917893</v>
      </c>
      <c r="K2515" s="221">
        <v>0</v>
      </c>
      <c r="L2515" s="83" t="s">
        <v>130</v>
      </c>
      <c r="M2515" s="188"/>
      <c r="N2515" s="83" t="s">
        <v>405</v>
      </c>
      <c r="O2515" s="189" t="s">
        <v>405</v>
      </c>
      <c r="P2515" s="83">
        <v>5</v>
      </c>
      <c r="Q2515" s="83" t="s">
        <v>221</v>
      </c>
      <c r="R2515" s="64">
        <v>6431</v>
      </c>
      <c r="S2515" s="188" t="s">
        <v>5380</v>
      </c>
      <c r="T2515" s="96">
        <v>147288</v>
      </c>
      <c r="U2515" s="83" t="s">
        <v>76</v>
      </c>
      <c r="V2515" s="83" t="s">
        <v>2576</v>
      </c>
      <c r="W2515" s="171">
        <v>44074</v>
      </c>
      <c r="X2515" s="172" t="e">
        <f>+CONCATENATE(TEXT(#REF!,"yyyy"),"-",TEXT(#REF!,"mm"))</f>
        <v>#REF!</v>
      </c>
      <c r="Y2515" s="173" t="str">
        <f t="shared" si="402"/>
        <v>5</v>
      </c>
      <c r="Z2515" s="172" t="str">
        <f t="shared" si="403"/>
        <v>2020-07</v>
      </c>
      <c r="AA2515" s="170" t="e">
        <f>+VLOOKUP(Z2515,#REF!,2,FALSE)/VLOOKUP(X2515,#REF!,2,FALSE)</f>
        <v>#REF!</v>
      </c>
      <c r="AB2515" s="174" t="e">
        <f t="shared" si="398"/>
        <v>#REF!</v>
      </c>
      <c r="AC2515" s="174" t="e">
        <f t="shared" si="399"/>
        <v>#REF!</v>
      </c>
      <c r="AD2515" s="175" t="e">
        <f>+#REF!+365*Y2515</f>
        <v>#REF!</v>
      </c>
      <c r="AE2515" s="176" t="e">
        <f t="shared" si="404"/>
        <v>#REF!</v>
      </c>
      <c r="AF2515" s="170" t="e">
        <f>+VLOOKUP(CONCATENATE(TEXT(W2515,"yyyy"),"-",TEXT(W2515,"mm")),#REF!,2,0)</f>
        <v>#REF!</v>
      </c>
      <c r="AG2515" s="177" t="e">
        <f>+(AC2515*(1+'INFLAC PROYECTADA'!$B$8)^(AE2515))/((1+DEMANDADO!AF2515)^(AE2515))</f>
        <v>#REF!</v>
      </c>
      <c r="AH2515" s="169">
        <f>(0.2*VLOOKUP(D2515,'%.'!$A$1:$B$4,2,FALSE))+(0.35*VLOOKUP(E2515,'%.'!$A$1:$B$4,2,FALSE))+(0.1*VLOOKUP(F2515,'%.'!$A$1:$B$4,2,FALSE))+(0.35*VLOOKUP(G2515,'%.'!$A$1:$B$4,2,FALSE))</f>
        <v>0.38250000000000001</v>
      </c>
      <c r="AI2515" s="128" t="str">
        <f t="shared" si="405"/>
        <v>MEDIA</v>
      </c>
      <c r="AJ2515" s="128" t="str">
        <f t="shared" si="406"/>
        <v>Cuentas de Orden</v>
      </c>
      <c r="AK2515" s="178" t="e">
        <f t="shared" si="407"/>
        <v>#REF!</v>
      </c>
    </row>
    <row r="2516" spans="1:37" ht="30" customHeight="1" x14ac:dyDescent="0.25">
      <c r="A2516" s="115">
        <v>2515</v>
      </c>
      <c r="B2516" s="68" t="s">
        <v>1567</v>
      </c>
      <c r="C2516" s="123" t="s">
        <v>5341</v>
      </c>
      <c r="D2516" s="68" t="s">
        <v>1</v>
      </c>
      <c r="E2516" s="68" t="s">
        <v>0</v>
      </c>
      <c r="F2516" s="68" t="s">
        <v>1</v>
      </c>
      <c r="G2516" s="121" t="s">
        <v>1</v>
      </c>
      <c r="H2516" s="169">
        <f t="shared" si="400"/>
        <v>0.38250000000000001</v>
      </c>
      <c r="I2516" s="170" t="str">
        <f t="shared" si="401"/>
        <v>MEDIA</v>
      </c>
      <c r="J2516" s="293">
        <v>0</v>
      </c>
      <c r="K2516" s="221">
        <v>0</v>
      </c>
      <c r="L2516" s="83" t="s">
        <v>138</v>
      </c>
      <c r="M2516" s="188"/>
      <c r="N2516" s="83" t="s">
        <v>405</v>
      </c>
      <c r="O2516" s="189" t="s">
        <v>405</v>
      </c>
      <c r="P2516" s="83">
        <v>6</v>
      </c>
      <c r="Q2516" s="83" t="s">
        <v>221</v>
      </c>
      <c r="R2516" s="64">
        <v>6431</v>
      </c>
      <c r="S2516" s="188" t="s">
        <v>5380</v>
      </c>
      <c r="T2516" s="96">
        <v>147288</v>
      </c>
      <c r="U2516" s="83" t="s">
        <v>76</v>
      </c>
      <c r="V2516" s="83" t="s">
        <v>2576</v>
      </c>
      <c r="W2516" s="171">
        <v>44074</v>
      </c>
      <c r="X2516" s="172" t="e">
        <f>+CONCATENATE(TEXT(#REF!,"yyyy"),"-",TEXT(#REF!,"mm"))</f>
        <v>#REF!</v>
      </c>
      <c r="Y2516" s="173" t="str">
        <f t="shared" si="402"/>
        <v>6</v>
      </c>
      <c r="Z2516" s="172" t="str">
        <f t="shared" si="403"/>
        <v>2020-07</v>
      </c>
      <c r="AA2516" s="170" t="e">
        <f>+VLOOKUP(Z2516,#REF!,2,FALSE)/VLOOKUP(X2516,#REF!,2,FALSE)</f>
        <v>#REF!</v>
      </c>
      <c r="AB2516" s="174" t="e">
        <f t="shared" si="398"/>
        <v>#REF!</v>
      </c>
      <c r="AC2516" s="174" t="e">
        <f t="shared" si="399"/>
        <v>#REF!</v>
      </c>
      <c r="AD2516" s="175" t="e">
        <f>+#REF!+365*Y2516</f>
        <v>#REF!</v>
      </c>
      <c r="AE2516" s="176" t="e">
        <f t="shared" si="404"/>
        <v>#REF!</v>
      </c>
      <c r="AF2516" s="170" t="e">
        <f>+VLOOKUP(CONCATENATE(TEXT(W2516,"yyyy"),"-",TEXT(W2516,"mm")),#REF!,2,0)</f>
        <v>#REF!</v>
      </c>
      <c r="AG2516" s="177" t="e">
        <f>+(AC2516*(1+'INFLAC PROYECTADA'!$B$8)^(AE2516))/((1+DEMANDADO!AF2516)^(AE2516))</f>
        <v>#REF!</v>
      </c>
      <c r="AH2516" s="169">
        <f>(0.2*VLOOKUP(D2516,'%.'!$A$1:$B$4,2,FALSE))+(0.35*VLOOKUP(E2516,'%.'!$A$1:$B$4,2,FALSE))+(0.1*VLOOKUP(F2516,'%.'!$A$1:$B$4,2,FALSE))+(0.35*VLOOKUP(G2516,'%.'!$A$1:$B$4,2,FALSE))</f>
        <v>0.38250000000000001</v>
      </c>
      <c r="AI2516" s="128" t="str">
        <f t="shared" si="405"/>
        <v>MEDIA</v>
      </c>
      <c r="AJ2516" s="128" t="str">
        <f t="shared" si="406"/>
        <v>Cuentas de Orden</v>
      </c>
      <c r="AK2516" s="178" t="e">
        <f t="shared" si="407"/>
        <v>#REF!</v>
      </c>
    </row>
    <row r="2517" spans="1:37" ht="30" customHeight="1" x14ac:dyDescent="0.25">
      <c r="A2517" s="115">
        <v>2516</v>
      </c>
      <c r="B2517" s="68" t="s">
        <v>5342</v>
      </c>
      <c r="C2517" s="123" t="s">
        <v>5343</v>
      </c>
      <c r="D2517" s="68" t="s">
        <v>1</v>
      </c>
      <c r="E2517" s="68" t="s">
        <v>0</v>
      </c>
      <c r="F2517" s="68" t="s">
        <v>1</v>
      </c>
      <c r="G2517" s="121" t="s">
        <v>1</v>
      </c>
      <c r="H2517" s="169">
        <f t="shared" si="400"/>
        <v>0.38250000000000001</v>
      </c>
      <c r="I2517" s="170" t="str">
        <f t="shared" si="401"/>
        <v>MEDIA</v>
      </c>
      <c r="J2517" s="293">
        <v>0</v>
      </c>
      <c r="K2517" s="221">
        <v>0</v>
      </c>
      <c r="L2517" s="83" t="s">
        <v>139</v>
      </c>
      <c r="M2517" s="188"/>
      <c r="N2517" s="83" t="s">
        <v>405</v>
      </c>
      <c r="O2517" s="189" t="s">
        <v>405</v>
      </c>
      <c r="P2517" s="83">
        <v>5</v>
      </c>
      <c r="Q2517" s="83" t="s">
        <v>221</v>
      </c>
      <c r="R2517" s="64">
        <v>6431</v>
      </c>
      <c r="S2517" s="188" t="s">
        <v>5380</v>
      </c>
      <c r="T2517" s="96">
        <v>147288</v>
      </c>
      <c r="U2517" s="83" t="s">
        <v>76</v>
      </c>
      <c r="V2517" s="83" t="s">
        <v>2576</v>
      </c>
      <c r="W2517" s="171">
        <v>44074</v>
      </c>
      <c r="X2517" s="172" t="e">
        <f>+CONCATENATE(TEXT(#REF!,"yyyy"),"-",TEXT(#REF!,"mm"))</f>
        <v>#REF!</v>
      </c>
      <c r="Y2517" s="173" t="str">
        <f t="shared" si="402"/>
        <v>5</v>
      </c>
      <c r="Z2517" s="172" t="str">
        <f t="shared" si="403"/>
        <v>2020-07</v>
      </c>
      <c r="AA2517" s="170" t="e">
        <f>+VLOOKUP(Z2517,#REF!,2,FALSE)/VLOOKUP(X2517,#REF!,2,FALSE)</f>
        <v>#REF!</v>
      </c>
      <c r="AB2517" s="174" t="e">
        <f t="shared" si="398"/>
        <v>#REF!</v>
      </c>
      <c r="AC2517" s="174" t="e">
        <f t="shared" si="399"/>
        <v>#REF!</v>
      </c>
      <c r="AD2517" s="175" t="e">
        <f>+#REF!+365*Y2517</f>
        <v>#REF!</v>
      </c>
      <c r="AE2517" s="176" t="e">
        <f t="shared" si="404"/>
        <v>#REF!</v>
      </c>
      <c r="AF2517" s="170" t="e">
        <f>+VLOOKUP(CONCATENATE(TEXT(W2517,"yyyy"),"-",TEXT(W2517,"mm")),#REF!,2,0)</f>
        <v>#REF!</v>
      </c>
      <c r="AG2517" s="177" t="e">
        <f>+(AC2517*(1+'INFLAC PROYECTADA'!$B$8)^(AE2517))/((1+DEMANDADO!AF2517)^(AE2517))</f>
        <v>#REF!</v>
      </c>
      <c r="AH2517" s="169">
        <f>(0.2*VLOOKUP(D2517,'%.'!$A$1:$B$4,2,FALSE))+(0.35*VLOOKUP(E2517,'%.'!$A$1:$B$4,2,FALSE))+(0.1*VLOOKUP(F2517,'%.'!$A$1:$B$4,2,FALSE))+(0.35*VLOOKUP(G2517,'%.'!$A$1:$B$4,2,FALSE))</f>
        <v>0.38250000000000001</v>
      </c>
      <c r="AI2517" s="128" t="str">
        <f t="shared" si="405"/>
        <v>MEDIA</v>
      </c>
      <c r="AJ2517" s="128" t="str">
        <f t="shared" si="406"/>
        <v>Cuentas de Orden</v>
      </c>
      <c r="AK2517" s="178" t="e">
        <f t="shared" si="407"/>
        <v>#REF!</v>
      </c>
    </row>
    <row r="2518" spans="1:37" ht="30" customHeight="1" x14ac:dyDescent="0.25">
      <c r="A2518" s="115">
        <v>2517</v>
      </c>
      <c r="B2518" s="68" t="s">
        <v>5344</v>
      </c>
      <c r="C2518" s="123" t="s">
        <v>5345</v>
      </c>
      <c r="D2518" s="68" t="s">
        <v>1</v>
      </c>
      <c r="E2518" s="68" t="s">
        <v>0</v>
      </c>
      <c r="F2518" s="68" t="s">
        <v>1</v>
      </c>
      <c r="G2518" s="121" t="s">
        <v>1</v>
      </c>
      <c r="H2518" s="169">
        <f t="shared" si="400"/>
        <v>0.38250000000000001</v>
      </c>
      <c r="I2518" s="170" t="str">
        <f t="shared" si="401"/>
        <v>MEDIA</v>
      </c>
      <c r="J2518" s="293">
        <v>0</v>
      </c>
      <c r="K2518" s="221">
        <v>0</v>
      </c>
      <c r="L2518" s="83" t="s">
        <v>130</v>
      </c>
      <c r="M2518" s="188"/>
      <c r="N2518" s="83" t="s">
        <v>405</v>
      </c>
      <c r="O2518" s="189" t="s">
        <v>405</v>
      </c>
      <c r="P2518" s="83">
        <v>5</v>
      </c>
      <c r="Q2518" s="83" t="s">
        <v>221</v>
      </c>
      <c r="R2518" s="64">
        <v>6431</v>
      </c>
      <c r="S2518" s="188" t="s">
        <v>5380</v>
      </c>
      <c r="T2518" s="96">
        <v>147288</v>
      </c>
      <c r="U2518" s="83" t="s">
        <v>76</v>
      </c>
      <c r="V2518" s="83" t="s">
        <v>2576</v>
      </c>
      <c r="W2518" s="171">
        <v>44074</v>
      </c>
      <c r="X2518" s="172" t="e">
        <f>+CONCATENATE(TEXT(#REF!,"yyyy"),"-",TEXT(#REF!,"mm"))</f>
        <v>#REF!</v>
      </c>
      <c r="Y2518" s="173" t="str">
        <f t="shared" si="402"/>
        <v>5</v>
      </c>
      <c r="Z2518" s="172" t="str">
        <f t="shared" si="403"/>
        <v>2020-07</v>
      </c>
      <c r="AA2518" s="170" t="e">
        <f>+VLOOKUP(Z2518,#REF!,2,FALSE)/VLOOKUP(X2518,#REF!,2,FALSE)</f>
        <v>#REF!</v>
      </c>
      <c r="AB2518" s="174" t="e">
        <f t="shared" si="398"/>
        <v>#REF!</v>
      </c>
      <c r="AC2518" s="174" t="e">
        <f t="shared" si="399"/>
        <v>#REF!</v>
      </c>
      <c r="AD2518" s="175" t="e">
        <f>+#REF!+365*Y2518</f>
        <v>#REF!</v>
      </c>
      <c r="AE2518" s="176" t="e">
        <f t="shared" si="404"/>
        <v>#REF!</v>
      </c>
      <c r="AF2518" s="170" t="e">
        <f>+VLOOKUP(CONCATENATE(TEXT(W2518,"yyyy"),"-",TEXT(W2518,"mm")),#REF!,2,0)</f>
        <v>#REF!</v>
      </c>
      <c r="AG2518" s="177" t="e">
        <f>+(AC2518*(1+'INFLAC PROYECTADA'!$B$8)^(AE2518))/((1+DEMANDADO!AF2518)^(AE2518))</f>
        <v>#REF!</v>
      </c>
      <c r="AH2518" s="169">
        <f>(0.2*VLOOKUP(D2518,'%.'!$A$1:$B$4,2,FALSE))+(0.35*VLOOKUP(E2518,'%.'!$A$1:$B$4,2,FALSE))+(0.1*VLOOKUP(F2518,'%.'!$A$1:$B$4,2,FALSE))+(0.35*VLOOKUP(G2518,'%.'!$A$1:$B$4,2,FALSE))</f>
        <v>0.38250000000000001</v>
      </c>
      <c r="AI2518" s="128" t="str">
        <f t="shared" si="405"/>
        <v>MEDIA</v>
      </c>
      <c r="AJ2518" s="128" t="str">
        <f t="shared" si="406"/>
        <v>Cuentas de Orden</v>
      </c>
      <c r="AK2518" s="178" t="e">
        <f t="shared" si="407"/>
        <v>#REF!</v>
      </c>
    </row>
    <row r="2519" spans="1:37" ht="30" customHeight="1" x14ac:dyDescent="0.25">
      <c r="A2519" s="115">
        <v>2518</v>
      </c>
      <c r="B2519" s="68" t="s">
        <v>5346</v>
      </c>
      <c r="C2519" s="123" t="s">
        <v>5347</v>
      </c>
      <c r="D2519" s="68" t="s">
        <v>1</v>
      </c>
      <c r="E2519" s="68" t="s">
        <v>0</v>
      </c>
      <c r="F2519" s="68" t="s">
        <v>1</v>
      </c>
      <c r="G2519" s="121" t="s">
        <v>1</v>
      </c>
      <c r="H2519" s="169">
        <f t="shared" si="400"/>
        <v>0.38250000000000001</v>
      </c>
      <c r="I2519" s="170" t="str">
        <f t="shared" si="401"/>
        <v>MEDIA</v>
      </c>
      <c r="J2519" s="293">
        <v>0</v>
      </c>
      <c r="K2519" s="221">
        <v>0</v>
      </c>
      <c r="L2519" s="83" t="s">
        <v>130</v>
      </c>
      <c r="M2519" s="188"/>
      <c r="N2519" s="83" t="s">
        <v>405</v>
      </c>
      <c r="O2519" s="189" t="s">
        <v>405</v>
      </c>
      <c r="P2519" s="83">
        <v>5</v>
      </c>
      <c r="Q2519" s="83" t="s">
        <v>221</v>
      </c>
      <c r="R2519" s="64">
        <v>6431</v>
      </c>
      <c r="S2519" s="188" t="s">
        <v>5380</v>
      </c>
      <c r="T2519" s="96">
        <v>147288</v>
      </c>
      <c r="U2519" s="83" t="s">
        <v>76</v>
      </c>
      <c r="V2519" s="83" t="s">
        <v>2576</v>
      </c>
      <c r="W2519" s="171">
        <v>44074</v>
      </c>
      <c r="X2519" s="172" t="e">
        <f>+CONCATENATE(TEXT(#REF!,"yyyy"),"-",TEXT(#REF!,"mm"))</f>
        <v>#REF!</v>
      </c>
      <c r="Y2519" s="173" t="str">
        <f t="shared" si="402"/>
        <v>5</v>
      </c>
      <c r="Z2519" s="172" t="str">
        <f t="shared" si="403"/>
        <v>2020-07</v>
      </c>
      <c r="AA2519" s="170" t="e">
        <f>+VLOOKUP(Z2519,#REF!,2,FALSE)/VLOOKUP(X2519,#REF!,2,FALSE)</f>
        <v>#REF!</v>
      </c>
      <c r="AB2519" s="174" t="e">
        <f t="shared" si="398"/>
        <v>#REF!</v>
      </c>
      <c r="AC2519" s="174" t="e">
        <f t="shared" si="399"/>
        <v>#REF!</v>
      </c>
      <c r="AD2519" s="175" t="e">
        <f>+#REF!+365*Y2519</f>
        <v>#REF!</v>
      </c>
      <c r="AE2519" s="176" t="e">
        <f t="shared" si="404"/>
        <v>#REF!</v>
      </c>
      <c r="AF2519" s="170" t="e">
        <f>+VLOOKUP(CONCATENATE(TEXT(W2519,"yyyy"),"-",TEXT(W2519,"mm")),#REF!,2,0)</f>
        <v>#REF!</v>
      </c>
      <c r="AG2519" s="177" t="e">
        <f>+(AC2519*(1+'INFLAC PROYECTADA'!$B$8)^(AE2519))/((1+DEMANDADO!AF2519)^(AE2519))</f>
        <v>#REF!</v>
      </c>
      <c r="AH2519" s="169">
        <f>(0.2*VLOOKUP(D2519,'%.'!$A$1:$B$4,2,FALSE))+(0.35*VLOOKUP(E2519,'%.'!$A$1:$B$4,2,FALSE))+(0.1*VLOOKUP(F2519,'%.'!$A$1:$B$4,2,FALSE))+(0.35*VLOOKUP(G2519,'%.'!$A$1:$B$4,2,FALSE))</f>
        <v>0.38250000000000001</v>
      </c>
      <c r="AI2519" s="128" t="str">
        <f t="shared" si="405"/>
        <v>MEDIA</v>
      </c>
      <c r="AJ2519" s="128" t="str">
        <f t="shared" si="406"/>
        <v>Cuentas de Orden</v>
      </c>
      <c r="AK2519" s="178" t="e">
        <f t="shared" si="407"/>
        <v>#REF!</v>
      </c>
    </row>
    <row r="2520" spans="1:37" ht="30" customHeight="1" x14ac:dyDescent="0.25">
      <c r="A2520" s="115">
        <v>2519</v>
      </c>
      <c r="B2520" s="68" t="s">
        <v>5348</v>
      </c>
      <c r="C2520" s="123" t="s">
        <v>5349</v>
      </c>
      <c r="D2520" s="68" t="s">
        <v>1</v>
      </c>
      <c r="E2520" s="68" t="s">
        <v>0</v>
      </c>
      <c r="F2520" s="68" t="s">
        <v>1</v>
      </c>
      <c r="G2520" s="121" t="s">
        <v>1</v>
      </c>
      <c r="H2520" s="169">
        <f t="shared" si="400"/>
        <v>0.38250000000000001</v>
      </c>
      <c r="I2520" s="170" t="str">
        <f t="shared" si="401"/>
        <v>MEDIA</v>
      </c>
      <c r="J2520" s="293">
        <v>0</v>
      </c>
      <c r="K2520" s="221">
        <v>0</v>
      </c>
      <c r="L2520" s="83" t="s">
        <v>139</v>
      </c>
      <c r="M2520" s="188"/>
      <c r="N2520" s="83" t="s">
        <v>405</v>
      </c>
      <c r="O2520" s="189" t="s">
        <v>405</v>
      </c>
      <c r="P2520" s="83">
        <v>5</v>
      </c>
      <c r="Q2520" s="83" t="s">
        <v>221</v>
      </c>
      <c r="R2520" s="64">
        <v>6431</v>
      </c>
      <c r="S2520" s="188" t="s">
        <v>5380</v>
      </c>
      <c r="T2520" s="96">
        <v>147288</v>
      </c>
      <c r="U2520" s="83" t="s">
        <v>76</v>
      </c>
      <c r="V2520" s="83" t="s">
        <v>2576</v>
      </c>
      <c r="W2520" s="171">
        <v>44074</v>
      </c>
      <c r="X2520" s="172" t="e">
        <f>+CONCATENATE(TEXT(#REF!,"yyyy"),"-",TEXT(#REF!,"mm"))</f>
        <v>#REF!</v>
      </c>
      <c r="Y2520" s="173" t="str">
        <f t="shared" si="402"/>
        <v>5</v>
      </c>
      <c r="Z2520" s="172" t="str">
        <f t="shared" si="403"/>
        <v>2020-07</v>
      </c>
      <c r="AA2520" s="170" t="e">
        <f>+VLOOKUP(Z2520,#REF!,2,FALSE)/VLOOKUP(X2520,#REF!,2,FALSE)</f>
        <v>#REF!</v>
      </c>
      <c r="AB2520" s="174" t="e">
        <f t="shared" si="398"/>
        <v>#REF!</v>
      </c>
      <c r="AC2520" s="174" t="e">
        <f t="shared" si="399"/>
        <v>#REF!</v>
      </c>
      <c r="AD2520" s="175" t="e">
        <f>+#REF!+365*Y2520</f>
        <v>#REF!</v>
      </c>
      <c r="AE2520" s="176" t="e">
        <f t="shared" si="404"/>
        <v>#REF!</v>
      </c>
      <c r="AF2520" s="170" t="e">
        <f>+VLOOKUP(CONCATENATE(TEXT(W2520,"yyyy"),"-",TEXT(W2520,"mm")),#REF!,2,0)</f>
        <v>#REF!</v>
      </c>
      <c r="AG2520" s="177" t="e">
        <f>+(AC2520*(1+'INFLAC PROYECTADA'!$B$8)^(AE2520))/((1+DEMANDADO!AF2520)^(AE2520))</f>
        <v>#REF!</v>
      </c>
      <c r="AH2520" s="169">
        <f>(0.2*VLOOKUP(D2520,'%.'!$A$1:$B$4,2,FALSE))+(0.35*VLOOKUP(E2520,'%.'!$A$1:$B$4,2,FALSE))+(0.1*VLOOKUP(F2520,'%.'!$A$1:$B$4,2,FALSE))+(0.35*VLOOKUP(G2520,'%.'!$A$1:$B$4,2,FALSE))</f>
        <v>0.38250000000000001</v>
      </c>
      <c r="AI2520" s="128" t="str">
        <f t="shared" si="405"/>
        <v>MEDIA</v>
      </c>
      <c r="AJ2520" s="128" t="str">
        <f t="shared" si="406"/>
        <v>Cuentas de Orden</v>
      </c>
      <c r="AK2520" s="178" t="e">
        <f t="shared" si="407"/>
        <v>#REF!</v>
      </c>
    </row>
    <row r="2521" spans="1:37" ht="30" customHeight="1" x14ac:dyDescent="0.25">
      <c r="A2521" s="115">
        <v>2520</v>
      </c>
      <c r="B2521" s="68" t="s">
        <v>5350</v>
      </c>
      <c r="C2521" s="123" t="s">
        <v>5351</v>
      </c>
      <c r="D2521" s="68" t="s">
        <v>1</v>
      </c>
      <c r="E2521" s="68" t="s">
        <v>0</v>
      </c>
      <c r="F2521" s="68" t="s">
        <v>1</v>
      </c>
      <c r="G2521" s="121" t="s">
        <v>1</v>
      </c>
      <c r="H2521" s="169">
        <f t="shared" si="400"/>
        <v>0.38250000000000001</v>
      </c>
      <c r="I2521" s="170" t="str">
        <f t="shared" si="401"/>
        <v>MEDIA</v>
      </c>
      <c r="J2521" s="293">
        <v>0</v>
      </c>
      <c r="K2521" s="221">
        <v>0</v>
      </c>
      <c r="L2521" s="83" t="s">
        <v>133</v>
      </c>
      <c r="M2521" s="188"/>
      <c r="N2521" s="83" t="s">
        <v>405</v>
      </c>
      <c r="O2521" s="189" t="s">
        <v>405</v>
      </c>
      <c r="P2521" s="83">
        <v>5</v>
      </c>
      <c r="Q2521" s="83" t="s">
        <v>221</v>
      </c>
      <c r="R2521" s="64">
        <v>6431</v>
      </c>
      <c r="S2521" s="188" t="s">
        <v>5380</v>
      </c>
      <c r="T2521" s="96">
        <v>147288</v>
      </c>
      <c r="U2521" s="83" t="s">
        <v>76</v>
      </c>
      <c r="V2521" s="83" t="s">
        <v>2576</v>
      </c>
      <c r="W2521" s="171">
        <v>44074</v>
      </c>
      <c r="X2521" s="172" t="e">
        <f>+CONCATENATE(TEXT(#REF!,"yyyy"),"-",TEXT(#REF!,"mm"))</f>
        <v>#REF!</v>
      </c>
      <c r="Y2521" s="173" t="str">
        <f t="shared" si="402"/>
        <v>5</v>
      </c>
      <c r="Z2521" s="172" t="str">
        <f t="shared" si="403"/>
        <v>2020-07</v>
      </c>
      <c r="AA2521" s="170" t="e">
        <f>+VLOOKUP(Z2521,#REF!,2,FALSE)/VLOOKUP(X2521,#REF!,2,FALSE)</f>
        <v>#REF!</v>
      </c>
      <c r="AB2521" s="174" t="e">
        <f t="shared" si="398"/>
        <v>#REF!</v>
      </c>
      <c r="AC2521" s="174" t="e">
        <f t="shared" si="399"/>
        <v>#REF!</v>
      </c>
      <c r="AD2521" s="175" t="e">
        <f>+#REF!+365*Y2521</f>
        <v>#REF!</v>
      </c>
      <c r="AE2521" s="176" t="e">
        <f t="shared" si="404"/>
        <v>#REF!</v>
      </c>
      <c r="AF2521" s="170" t="e">
        <f>+VLOOKUP(CONCATENATE(TEXT(W2521,"yyyy"),"-",TEXT(W2521,"mm")),#REF!,2,0)</f>
        <v>#REF!</v>
      </c>
      <c r="AG2521" s="177" t="e">
        <f>+(AC2521*(1+'INFLAC PROYECTADA'!$B$8)^(AE2521))/((1+DEMANDADO!AF2521)^(AE2521))</f>
        <v>#REF!</v>
      </c>
      <c r="AH2521" s="169">
        <f>(0.2*VLOOKUP(D2521,'%.'!$A$1:$B$4,2,FALSE))+(0.35*VLOOKUP(E2521,'%.'!$A$1:$B$4,2,FALSE))+(0.1*VLOOKUP(F2521,'%.'!$A$1:$B$4,2,FALSE))+(0.35*VLOOKUP(G2521,'%.'!$A$1:$B$4,2,FALSE))</f>
        <v>0.38250000000000001</v>
      </c>
      <c r="AI2521" s="128" t="str">
        <f t="shared" si="405"/>
        <v>MEDIA</v>
      </c>
      <c r="AJ2521" s="128" t="str">
        <f t="shared" si="406"/>
        <v>Cuentas de Orden</v>
      </c>
      <c r="AK2521" s="178" t="e">
        <f t="shared" si="407"/>
        <v>#REF!</v>
      </c>
    </row>
    <row r="2522" spans="1:37" ht="30" customHeight="1" x14ac:dyDescent="0.25">
      <c r="A2522" s="115">
        <v>2521</v>
      </c>
      <c r="B2522" s="68" t="s">
        <v>5352</v>
      </c>
      <c r="C2522" s="123" t="s">
        <v>5353</v>
      </c>
      <c r="D2522" s="68" t="s">
        <v>1</v>
      </c>
      <c r="E2522" s="68" t="s">
        <v>0</v>
      </c>
      <c r="F2522" s="68" t="s">
        <v>1</v>
      </c>
      <c r="G2522" s="121" t="s">
        <v>1</v>
      </c>
      <c r="H2522" s="169">
        <f t="shared" si="400"/>
        <v>0.38250000000000001</v>
      </c>
      <c r="I2522" s="170" t="str">
        <f t="shared" si="401"/>
        <v>MEDIA</v>
      </c>
      <c r="J2522" s="293">
        <v>0</v>
      </c>
      <c r="K2522" s="221">
        <v>0</v>
      </c>
      <c r="L2522" s="83" t="s">
        <v>130</v>
      </c>
      <c r="M2522" s="188"/>
      <c r="N2522" s="83" t="s">
        <v>405</v>
      </c>
      <c r="O2522" s="189" t="s">
        <v>405</v>
      </c>
      <c r="P2522" s="83">
        <v>5</v>
      </c>
      <c r="Q2522" s="83" t="s">
        <v>221</v>
      </c>
      <c r="R2522" s="64">
        <v>6431</v>
      </c>
      <c r="S2522" s="188" t="s">
        <v>5380</v>
      </c>
      <c r="T2522" s="96">
        <v>147288</v>
      </c>
      <c r="U2522" s="83" t="s">
        <v>76</v>
      </c>
      <c r="V2522" s="83" t="s">
        <v>2576</v>
      </c>
      <c r="W2522" s="171">
        <v>44074</v>
      </c>
      <c r="X2522" s="172" t="e">
        <f>+CONCATENATE(TEXT(#REF!,"yyyy"),"-",TEXT(#REF!,"mm"))</f>
        <v>#REF!</v>
      </c>
      <c r="Y2522" s="173" t="str">
        <f t="shared" si="402"/>
        <v>5</v>
      </c>
      <c r="Z2522" s="172" t="str">
        <f t="shared" si="403"/>
        <v>2020-07</v>
      </c>
      <c r="AA2522" s="170" t="e">
        <f>+VLOOKUP(Z2522,#REF!,2,FALSE)/VLOOKUP(X2522,#REF!,2,FALSE)</f>
        <v>#REF!</v>
      </c>
      <c r="AB2522" s="174" t="e">
        <f t="shared" si="398"/>
        <v>#REF!</v>
      </c>
      <c r="AC2522" s="174" t="e">
        <f t="shared" si="399"/>
        <v>#REF!</v>
      </c>
      <c r="AD2522" s="175" t="e">
        <f>+#REF!+365*Y2522</f>
        <v>#REF!</v>
      </c>
      <c r="AE2522" s="176" t="e">
        <f t="shared" si="404"/>
        <v>#REF!</v>
      </c>
      <c r="AF2522" s="170" t="e">
        <f>+VLOOKUP(CONCATENATE(TEXT(W2522,"yyyy"),"-",TEXT(W2522,"mm")),#REF!,2,0)</f>
        <v>#REF!</v>
      </c>
      <c r="AG2522" s="177" t="e">
        <f>+(AC2522*(1+'INFLAC PROYECTADA'!$B$8)^(AE2522))/((1+DEMANDADO!AF2522)^(AE2522))</f>
        <v>#REF!</v>
      </c>
      <c r="AH2522" s="169">
        <f>(0.2*VLOOKUP(D2522,'%.'!$A$1:$B$4,2,FALSE))+(0.35*VLOOKUP(E2522,'%.'!$A$1:$B$4,2,FALSE))+(0.1*VLOOKUP(F2522,'%.'!$A$1:$B$4,2,FALSE))+(0.35*VLOOKUP(G2522,'%.'!$A$1:$B$4,2,FALSE))</f>
        <v>0.38250000000000001</v>
      </c>
      <c r="AI2522" s="128" t="str">
        <f t="shared" si="405"/>
        <v>MEDIA</v>
      </c>
      <c r="AJ2522" s="128" t="str">
        <f t="shared" si="406"/>
        <v>Cuentas de Orden</v>
      </c>
      <c r="AK2522" s="178" t="e">
        <f t="shared" si="407"/>
        <v>#REF!</v>
      </c>
    </row>
    <row r="2523" spans="1:37" ht="30" customHeight="1" x14ac:dyDescent="0.25">
      <c r="A2523" s="115">
        <v>2522</v>
      </c>
      <c r="B2523" s="289" t="s">
        <v>5354</v>
      </c>
      <c r="C2523" s="288" t="s">
        <v>5355</v>
      </c>
      <c r="D2523" s="289" t="s">
        <v>1</v>
      </c>
      <c r="E2523" s="289" t="s">
        <v>0</v>
      </c>
      <c r="F2523" s="289" t="s">
        <v>1</v>
      </c>
      <c r="G2523" s="290" t="s">
        <v>1</v>
      </c>
      <c r="H2523" s="169">
        <f t="shared" si="400"/>
        <v>0.38250000000000001</v>
      </c>
      <c r="I2523" s="170" t="str">
        <f t="shared" si="401"/>
        <v>MEDIA</v>
      </c>
      <c r="J2523" s="293">
        <v>4056553</v>
      </c>
      <c r="K2523" s="221">
        <v>0</v>
      </c>
      <c r="L2523" s="249" t="s">
        <v>128</v>
      </c>
      <c r="M2523" s="188"/>
      <c r="N2523" s="249" t="s">
        <v>405</v>
      </c>
      <c r="O2523" s="279" t="s">
        <v>405</v>
      </c>
      <c r="P2523" s="249">
        <v>5</v>
      </c>
      <c r="Q2523" s="249" t="s">
        <v>221</v>
      </c>
      <c r="R2523" s="275">
        <v>6431</v>
      </c>
      <c r="S2523" s="246" t="s">
        <v>5380</v>
      </c>
      <c r="T2523" s="280">
        <v>147288</v>
      </c>
      <c r="U2523" s="249" t="s">
        <v>171</v>
      </c>
      <c r="V2523" s="249" t="s">
        <v>5399</v>
      </c>
      <c r="W2523" s="171">
        <v>44074</v>
      </c>
      <c r="X2523" s="172" t="e">
        <f>+CONCATENATE(TEXT(#REF!,"yyyy"),"-",TEXT(#REF!,"mm"))</f>
        <v>#REF!</v>
      </c>
      <c r="Y2523" s="173" t="str">
        <f t="shared" si="402"/>
        <v>5</v>
      </c>
      <c r="Z2523" s="172" t="str">
        <f t="shared" si="403"/>
        <v>2020-07</v>
      </c>
      <c r="AA2523" s="170" t="e">
        <f>+VLOOKUP(Z2523,#REF!,2,FALSE)/VLOOKUP(X2523,#REF!,2,FALSE)</f>
        <v>#REF!</v>
      </c>
      <c r="AB2523" s="174" t="e">
        <f t="shared" si="398"/>
        <v>#REF!</v>
      </c>
      <c r="AC2523" s="174" t="e">
        <f t="shared" si="399"/>
        <v>#REF!</v>
      </c>
      <c r="AD2523" s="175" t="e">
        <f>+#REF!+365*Y2523</f>
        <v>#REF!</v>
      </c>
      <c r="AE2523" s="176" t="e">
        <f t="shared" si="404"/>
        <v>#REF!</v>
      </c>
      <c r="AF2523" s="170" t="e">
        <f>+VLOOKUP(CONCATENATE(TEXT(W2523,"yyyy"),"-",TEXT(W2523,"mm")),#REF!,2,0)</f>
        <v>#REF!</v>
      </c>
      <c r="AG2523" s="177" t="e">
        <f>+(AC2523*(1+'INFLAC PROYECTADA'!$B$8)^(AE2523))/((1+DEMANDADO!AF2523)^(AE2523))</f>
        <v>#REF!</v>
      </c>
      <c r="AH2523" s="169">
        <f>(0.2*VLOOKUP(D2523,'%.'!$A$1:$B$4,2,FALSE))+(0.35*VLOOKUP(E2523,'%.'!$A$1:$B$4,2,FALSE))+(0.1*VLOOKUP(F2523,'%.'!$A$1:$B$4,2,FALSE))+(0.35*VLOOKUP(G2523,'%.'!$A$1:$B$4,2,FALSE))</f>
        <v>0.38250000000000001</v>
      </c>
      <c r="AI2523" s="128" t="str">
        <f t="shared" si="405"/>
        <v>MEDIA</v>
      </c>
      <c r="AJ2523" s="128" t="str">
        <f t="shared" si="406"/>
        <v>Cuentas de Orden</v>
      </c>
      <c r="AK2523" s="178" t="e">
        <f t="shared" si="407"/>
        <v>#REF!</v>
      </c>
    </row>
    <row r="2524" spans="1:37" ht="30" customHeight="1" x14ac:dyDescent="0.25">
      <c r="A2524" s="115">
        <v>2523</v>
      </c>
      <c r="B2524" s="68" t="s">
        <v>5356</v>
      </c>
      <c r="C2524" s="123" t="s">
        <v>5357</v>
      </c>
      <c r="D2524" s="68" t="s">
        <v>48</v>
      </c>
      <c r="E2524" s="68" t="s">
        <v>48</v>
      </c>
      <c r="F2524" s="68" t="s">
        <v>1</v>
      </c>
      <c r="G2524" s="121" t="s">
        <v>1</v>
      </c>
      <c r="H2524" s="169">
        <f t="shared" si="400"/>
        <v>0.29750000000000004</v>
      </c>
      <c r="I2524" s="170" t="str">
        <f t="shared" si="401"/>
        <v>MEDIA</v>
      </c>
      <c r="J2524" s="293">
        <v>77295343</v>
      </c>
      <c r="K2524" s="221">
        <v>0.05</v>
      </c>
      <c r="L2524" s="83" t="s">
        <v>128</v>
      </c>
      <c r="M2524" s="188"/>
      <c r="N2524" s="83" t="s">
        <v>405</v>
      </c>
      <c r="O2524" s="189" t="s">
        <v>405</v>
      </c>
      <c r="P2524" s="83">
        <v>3</v>
      </c>
      <c r="Q2524" s="83" t="s">
        <v>221</v>
      </c>
      <c r="R2524" s="83">
        <v>6431</v>
      </c>
      <c r="S2524" s="188" t="s">
        <v>5380</v>
      </c>
      <c r="T2524" s="96">
        <v>147288</v>
      </c>
      <c r="U2524" s="83" t="s">
        <v>76</v>
      </c>
      <c r="V2524" s="83" t="s">
        <v>1214</v>
      </c>
      <c r="W2524" s="171">
        <v>44074</v>
      </c>
      <c r="X2524" s="172" t="e">
        <f>+CONCATENATE(TEXT(#REF!,"yyyy"),"-",TEXT(#REF!,"mm"))</f>
        <v>#REF!</v>
      </c>
      <c r="Y2524" s="173" t="str">
        <f t="shared" si="402"/>
        <v>3</v>
      </c>
      <c r="Z2524" s="172" t="str">
        <f t="shared" si="403"/>
        <v>2020-07</v>
      </c>
      <c r="AA2524" s="170" t="e">
        <f>+VLOOKUP(Z2524,#REF!,2,FALSE)/VLOOKUP(X2524,#REF!,2,FALSE)</f>
        <v>#REF!</v>
      </c>
      <c r="AB2524" s="174" t="e">
        <f t="shared" si="398"/>
        <v>#REF!</v>
      </c>
      <c r="AC2524" s="174" t="e">
        <f t="shared" si="399"/>
        <v>#REF!</v>
      </c>
      <c r="AD2524" s="175" t="e">
        <f>+#REF!+365*Y2524</f>
        <v>#REF!</v>
      </c>
      <c r="AE2524" s="176" t="e">
        <f t="shared" si="404"/>
        <v>#REF!</v>
      </c>
      <c r="AF2524" s="170" t="e">
        <f>+VLOOKUP(CONCATENATE(TEXT(W2524,"yyyy"),"-",TEXT(W2524,"mm")),#REF!,2,0)</f>
        <v>#REF!</v>
      </c>
      <c r="AG2524" s="177" t="e">
        <f>+(AC2524*(1+'INFLAC PROYECTADA'!$B$8)^(AE2524))/((1+DEMANDADO!AF2524)^(AE2524))</f>
        <v>#REF!</v>
      </c>
      <c r="AH2524" s="169">
        <f>(0.2*VLOOKUP(D2524,'%.'!$A$1:$B$4,2,FALSE))+(0.35*VLOOKUP(E2524,'%.'!$A$1:$B$4,2,FALSE))+(0.1*VLOOKUP(F2524,'%.'!$A$1:$B$4,2,FALSE))+(0.35*VLOOKUP(G2524,'%.'!$A$1:$B$4,2,FALSE))</f>
        <v>0.29750000000000004</v>
      </c>
      <c r="AI2524" s="128" t="str">
        <f t="shared" si="405"/>
        <v>MEDIA</v>
      </c>
      <c r="AJ2524" s="128" t="str">
        <f t="shared" si="406"/>
        <v>Cuentas de Orden</v>
      </c>
      <c r="AK2524" s="178" t="e">
        <f t="shared" si="407"/>
        <v>#REF!</v>
      </c>
    </row>
    <row r="2525" spans="1:37" ht="30" customHeight="1" x14ac:dyDescent="0.25">
      <c r="A2525" s="115">
        <v>2524</v>
      </c>
      <c r="B2525" s="289" t="s">
        <v>5354</v>
      </c>
      <c r="C2525" s="123" t="s">
        <v>5358</v>
      </c>
      <c r="D2525" s="68" t="s">
        <v>48</v>
      </c>
      <c r="E2525" s="68" t="s">
        <v>48</v>
      </c>
      <c r="F2525" s="68" t="s">
        <v>1</v>
      </c>
      <c r="G2525" s="121" t="s">
        <v>48</v>
      </c>
      <c r="H2525" s="169">
        <f t="shared" si="400"/>
        <v>0.45500000000000002</v>
      </c>
      <c r="I2525" s="170" t="str">
        <f t="shared" si="401"/>
        <v>MEDIA</v>
      </c>
      <c r="J2525" s="293">
        <v>84467832</v>
      </c>
      <c r="K2525" s="221">
        <v>0</v>
      </c>
      <c r="L2525" s="83" t="s">
        <v>128</v>
      </c>
      <c r="M2525" s="188"/>
      <c r="N2525" s="83" t="s">
        <v>405</v>
      </c>
      <c r="O2525" s="189" t="s">
        <v>405</v>
      </c>
      <c r="P2525" s="83">
        <v>4</v>
      </c>
      <c r="Q2525" s="83" t="s">
        <v>221</v>
      </c>
      <c r="R2525" s="83">
        <v>6431</v>
      </c>
      <c r="S2525" s="188" t="s">
        <v>5380</v>
      </c>
      <c r="T2525" s="96">
        <v>147288</v>
      </c>
      <c r="U2525" s="83" t="s">
        <v>21</v>
      </c>
      <c r="V2525" s="83"/>
      <c r="W2525" s="171">
        <v>44074</v>
      </c>
      <c r="X2525" s="172" t="e">
        <f>+CONCATENATE(TEXT(#REF!,"yyyy"),"-",TEXT(#REF!,"mm"))</f>
        <v>#REF!</v>
      </c>
      <c r="Y2525" s="173" t="str">
        <f t="shared" si="402"/>
        <v>4</v>
      </c>
      <c r="Z2525" s="172" t="str">
        <f t="shared" si="403"/>
        <v>2020-07</v>
      </c>
      <c r="AA2525" s="170" t="e">
        <f>+VLOOKUP(Z2525,#REF!,2,FALSE)/VLOOKUP(X2525,#REF!,2,FALSE)</f>
        <v>#REF!</v>
      </c>
      <c r="AB2525" s="174" t="e">
        <f t="shared" si="398"/>
        <v>#REF!</v>
      </c>
      <c r="AC2525" s="174" t="e">
        <f t="shared" si="399"/>
        <v>#REF!</v>
      </c>
      <c r="AD2525" s="175" t="e">
        <f>+#REF!+365*Y2525</f>
        <v>#REF!</v>
      </c>
      <c r="AE2525" s="176" t="e">
        <f t="shared" si="404"/>
        <v>#REF!</v>
      </c>
      <c r="AF2525" s="170" t="e">
        <f>+VLOOKUP(CONCATENATE(TEXT(W2525,"yyyy"),"-",TEXT(W2525,"mm")),#REF!,2,0)</f>
        <v>#REF!</v>
      </c>
      <c r="AG2525" s="177" t="e">
        <f>+(AC2525*(1+'INFLAC PROYECTADA'!$B$8)^(AE2525))/((1+DEMANDADO!AF2525)^(AE2525))</f>
        <v>#REF!</v>
      </c>
      <c r="AH2525" s="169">
        <f>(0.2*VLOOKUP(D2525,'%.'!$A$1:$B$4,2,FALSE))+(0.35*VLOOKUP(E2525,'%.'!$A$1:$B$4,2,FALSE))+(0.1*VLOOKUP(F2525,'%.'!$A$1:$B$4,2,FALSE))+(0.35*VLOOKUP(G2525,'%.'!$A$1:$B$4,2,FALSE))</f>
        <v>0.45500000000000002</v>
      </c>
      <c r="AI2525" s="128" t="str">
        <f t="shared" si="405"/>
        <v>MEDIA</v>
      </c>
      <c r="AJ2525" s="128" t="str">
        <f t="shared" si="406"/>
        <v>Cuentas de Orden</v>
      </c>
      <c r="AK2525" s="178" t="e">
        <f t="shared" si="407"/>
        <v>#REF!</v>
      </c>
    </row>
    <row r="2526" spans="1:37" ht="30" customHeight="1" x14ac:dyDescent="0.25">
      <c r="A2526" s="115">
        <v>2525</v>
      </c>
      <c r="B2526" s="289" t="s">
        <v>5359</v>
      </c>
      <c r="C2526" s="123" t="s">
        <v>5360</v>
      </c>
      <c r="D2526" s="68" t="s">
        <v>48</v>
      </c>
      <c r="E2526" s="68" t="s">
        <v>48</v>
      </c>
      <c r="F2526" s="68" t="s">
        <v>48</v>
      </c>
      <c r="G2526" s="121" t="s">
        <v>1</v>
      </c>
      <c r="H2526" s="169">
        <f t="shared" si="400"/>
        <v>0.34250000000000003</v>
      </c>
      <c r="I2526" s="170" t="str">
        <f t="shared" si="401"/>
        <v>MEDIA</v>
      </c>
      <c r="J2526" s="293">
        <v>14827500</v>
      </c>
      <c r="K2526" s="221">
        <v>0.5</v>
      </c>
      <c r="L2526" s="83" t="s">
        <v>128</v>
      </c>
      <c r="M2526" s="188"/>
      <c r="N2526" s="83" t="s">
        <v>405</v>
      </c>
      <c r="O2526" s="189" t="s">
        <v>405</v>
      </c>
      <c r="P2526" s="83">
        <v>4</v>
      </c>
      <c r="Q2526" s="83" t="s">
        <v>221</v>
      </c>
      <c r="R2526" s="83">
        <v>6431</v>
      </c>
      <c r="S2526" s="188" t="s">
        <v>5380</v>
      </c>
      <c r="T2526" s="96">
        <v>147288</v>
      </c>
      <c r="U2526" s="83" t="s">
        <v>178</v>
      </c>
      <c r="V2526" s="83"/>
      <c r="W2526" s="171">
        <v>44074</v>
      </c>
      <c r="X2526" s="172" t="e">
        <f>+CONCATENATE(TEXT(#REF!,"yyyy"),"-",TEXT(#REF!,"mm"))</f>
        <v>#REF!</v>
      </c>
      <c r="Y2526" s="173" t="str">
        <f t="shared" si="402"/>
        <v>4</v>
      </c>
      <c r="Z2526" s="172" t="str">
        <f t="shared" si="403"/>
        <v>2020-07</v>
      </c>
      <c r="AA2526" s="170" t="e">
        <f>+VLOOKUP(Z2526,#REF!,2,FALSE)/VLOOKUP(X2526,#REF!,2,FALSE)</f>
        <v>#REF!</v>
      </c>
      <c r="AB2526" s="174" t="e">
        <f t="shared" si="398"/>
        <v>#REF!</v>
      </c>
      <c r="AC2526" s="174" t="e">
        <f t="shared" si="399"/>
        <v>#REF!</v>
      </c>
      <c r="AD2526" s="175" t="e">
        <f>+#REF!+365*Y2526</f>
        <v>#REF!</v>
      </c>
      <c r="AE2526" s="176" t="e">
        <f t="shared" si="404"/>
        <v>#REF!</v>
      </c>
      <c r="AF2526" s="170" t="e">
        <f>+VLOOKUP(CONCATENATE(TEXT(W2526,"yyyy"),"-",TEXT(W2526,"mm")),#REF!,2,0)</f>
        <v>#REF!</v>
      </c>
      <c r="AG2526" s="177" t="e">
        <f>+(AC2526*(1+'INFLAC PROYECTADA'!$B$8)^(AE2526))/((1+DEMANDADO!AF2526)^(AE2526))</f>
        <v>#REF!</v>
      </c>
      <c r="AH2526" s="169">
        <f>(0.2*VLOOKUP(D2526,'%.'!$A$1:$B$4,2,FALSE))+(0.35*VLOOKUP(E2526,'%.'!$A$1:$B$4,2,FALSE))+(0.1*VLOOKUP(F2526,'%.'!$A$1:$B$4,2,FALSE))+(0.35*VLOOKUP(G2526,'%.'!$A$1:$B$4,2,FALSE))</f>
        <v>0.34250000000000003</v>
      </c>
      <c r="AI2526" s="128" t="str">
        <f t="shared" si="405"/>
        <v>MEDIA</v>
      </c>
      <c r="AJ2526" s="128" t="str">
        <f t="shared" si="406"/>
        <v>Cuentas de Orden</v>
      </c>
      <c r="AK2526" s="178" t="e">
        <f t="shared" si="407"/>
        <v>#REF!</v>
      </c>
    </row>
    <row r="2527" spans="1:37" ht="30" customHeight="1" x14ac:dyDescent="0.25">
      <c r="A2527" s="115">
        <v>2526</v>
      </c>
      <c r="B2527" s="289" t="s">
        <v>5361</v>
      </c>
      <c r="C2527" s="123" t="s">
        <v>5362</v>
      </c>
      <c r="D2527" s="68" t="s">
        <v>1</v>
      </c>
      <c r="E2527" s="68" t="s">
        <v>1</v>
      </c>
      <c r="F2527" s="68" t="s">
        <v>1</v>
      </c>
      <c r="G2527" s="121" t="s">
        <v>1</v>
      </c>
      <c r="H2527" s="169">
        <f t="shared" si="400"/>
        <v>0.05</v>
      </c>
      <c r="I2527" s="170" t="str">
        <f t="shared" si="401"/>
        <v>REMOTA</v>
      </c>
      <c r="J2527" s="293">
        <v>4871967</v>
      </c>
      <c r="K2527" s="221">
        <v>0.1</v>
      </c>
      <c r="L2527" s="83" t="s">
        <v>128</v>
      </c>
      <c r="M2527" s="188"/>
      <c r="N2527" s="83" t="s">
        <v>405</v>
      </c>
      <c r="O2527" s="189" t="s">
        <v>405</v>
      </c>
      <c r="P2527" s="83">
        <v>4</v>
      </c>
      <c r="Q2527" s="83" t="s">
        <v>221</v>
      </c>
      <c r="R2527" s="83">
        <v>6431</v>
      </c>
      <c r="S2527" s="188" t="s">
        <v>5380</v>
      </c>
      <c r="T2527" s="96">
        <v>147288</v>
      </c>
      <c r="U2527" s="83" t="s">
        <v>76</v>
      </c>
      <c r="V2527" s="83"/>
      <c r="W2527" s="171">
        <v>44074</v>
      </c>
      <c r="X2527" s="172" t="e">
        <f>+CONCATENATE(TEXT(#REF!,"yyyy"),"-",TEXT(#REF!,"mm"))</f>
        <v>#REF!</v>
      </c>
      <c r="Y2527" s="173" t="str">
        <f t="shared" si="402"/>
        <v>4</v>
      </c>
      <c r="Z2527" s="172" t="str">
        <f t="shared" si="403"/>
        <v>2020-07</v>
      </c>
      <c r="AA2527" s="170" t="e">
        <f>+VLOOKUP(Z2527,#REF!,2,FALSE)/VLOOKUP(X2527,#REF!,2,FALSE)</f>
        <v>#REF!</v>
      </c>
      <c r="AB2527" s="174" t="e">
        <f t="shared" si="398"/>
        <v>#REF!</v>
      </c>
      <c r="AC2527" s="174" t="e">
        <f t="shared" si="399"/>
        <v>#REF!</v>
      </c>
      <c r="AD2527" s="175" t="e">
        <f>+#REF!+365*Y2527</f>
        <v>#REF!</v>
      </c>
      <c r="AE2527" s="176" t="e">
        <f t="shared" si="404"/>
        <v>#REF!</v>
      </c>
      <c r="AF2527" s="170" t="e">
        <f>+VLOOKUP(CONCATENATE(TEXT(W2527,"yyyy"),"-",TEXT(W2527,"mm")),#REF!,2,0)</f>
        <v>#REF!</v>
      </c>
      <c r="AG2527" s="177" t="e">
        <f>+(AC2527*(1+'INFLAC PROYECTADA'!$B$8)^(AE2527))/((1+DEMANDADO!AF2527)^(AE2527))</f>
        <v>#REF!</v>
      </c>
      <c r="AH2527" s="169">
        <f>(0.2*VLOOKUP(D2527,'%.'!$A$1:$B$4,2,FALSE))+(0.35*VLOOKUP(E2527,'%.'!$A$1:$B$4,2,FALSE))+(0.1*VLOOKUP(F2527,'%.'!$A$1:$B$4,2,FALSE))+(0.35*VLOOKUP(G2527,'%.'!$A$1:$B$4,2,FALSE))</f>
        <v>0.05</v>
      </c>
      <c r="AI2527" s="128" t="str">
        <f t="shared" si="405"/>
        <v>REMOTA</v>
      </c>
      <c r="AJ2527" s="128" t="str">
        <f t="shared" si="406"/>
        <v>No se registra</v>
      </c>
      <c r="AK2527" s="178">
        <f t="shared" si="407"/>
        <v>0</v>
      </c>
    </row>
    <row r="2528" spans="1:37" ht="30" customHeight="1" x14ac:dyDescent="0.25">
      <c r="A2528" s="115">
        <v>2527</v>
      </c>
      <c r="B2528" s="289" t="s">
        <v>5182</v>
      </c>
      <c r="C2528" s="123" t="s">
        <v>5363</v>
      </c>
      <c r="D2528" s="68" t="s">
        <v>48</v>
      </c>
      <c r="E2528" s="68" t="s">
        <v>48</v>
      </c>
      <c r="F2528" s="68" t="s">
        <v>48</v>
      </c>
      <c r="G2528" s="121" t="s">
        <v>48</v>
      </c>
      <c r="H2528" s="169">
        <f t="shared" si="400"/>
        <v>0.5</v>
      </c>
      <c r="I2528" s="170" t="str">
        <f t="shared" si="401"/>
        <v>MEDIA</v>
      </c>
      <c r="J2528" s="293">
        <v>342599770</v>
      </c>
      <c r="K2528" s="221">
        <v>0.3</v>
      </c>
      <c r="L2528" s="83" t="s">
        <v>128</v>
      </c>
      <c r="M2528" s="188"/>
      <c r="N2528" s="83" t="s">
        <v>405</v>
      </c>
      <c r="O2528" s="189" t="s">
        <v>405</v>
      </c>
      <c r="P2528" s="83">
        <v>4</v>
      </c>
      <c r="Q2528" s="83" t="s">
        <v>221</v>
      </c>
      <c r="R2528" s="83">
        <v>6431</v>
      </c>
      <c r="S2528" s="188" t="s">
        <v>5380</v>
      </c>
      <c r="T2528" s="96">
        <v>147288</v>
      </c>
      <c r="U2528" s="188" t="s">
        <v>170</v>
      </c>
      <c r="V2528" s="96"/>
      <c r="W2528" s="171">
        <v>44074</v>
      </c>
      <c r="X2528" s="172" t="e">
        <f>+CONCATENATE(TEXT(#REF!,"yyyy"),"-",TEXT(#REF!,"mm"))</f>
        <v>#REF!</v>
      </c>
      <c r="Y2528" s="173" t="str">
        <f t="shared" si="402"/>
        <v>4</v>
      </c>
      <c r="Z2528" s="172" t="str">
        <f t="shared" si="403"/>
        <v>2020-07</v>
      </c>
      <c r="AA2528" s="170" t="e">
        <f>+VLOOKUP(Z2528,#REF!,2,FALSE)/VLOOKUP(X2528,#REF!,2,FALSE)</f>
        <v>#REF!</v>
      </c>
      <c r="AB2528" s="174" t="e">
        <f t="shared" si="398"/>
        <v>#REF!</v>
      </c>
      <c r="AC2528" s="174" t="e">
        <f t="shared" si="399"/>
        <v>#REF!</v>
      </c>
      <c r="AD2528" s="175" t="e">
        <f>+#REF!+365*Y2528</f>
        <v>#REF!</v>
      </c>
      <c r="AE2528" s="176" t="e">
        <f t="shared" si="404"/>
        <v>#REF!</v>
      </c>
      <c r="AF2528" s="170" t="e">
        <f>+VLOOKUP(CONCATENATE(TEXT(W2528,"yyyy"),"-",TEXT(W2528,"mm")),#REF!,2,0)</f>
        <v>#REF!</v>
      </c>
      <c r="AG2528" s="177" t="e">
        <f>+(AC2528*(1+'INFLAC PROYECTADA'!$B$8)^(AE2528))/((1+DEMANDADO!AF2528)^(AE2528))</f>
        <v>#REF!</v>
      </c>
      <c r="AH2528" s="169">
        <f>(0.2*VLOOKUP(D2528,'%.'!$A$1:$B$4,2,FALSE))+(0.35*VLOOKUP(E2528,'%.'!$A$1:$B$4,2,FALSE))+(0.1*VLOOKUP(F2528,'%.'!$A$1:$B$4,2,FALSE))+(0.35*VLOOKUP(G2528,'%.'!$A$1:$B$4,2,FALSE))</f>
        <v>0.5</v>
      </c>
      <c r="AI2528" s="128" t="str">
        <f t="shared" si="405"/>
        <v>MEDIA</v>
      </c>
      <c r="AJ2528" s="128" t="str">
        <f t="shared" si="406"/>
        <v>Cuentas de Orden</v>
      </c>
      <c r="AK2528" s="178" t="e">
        <f t="shared" si="407"/>
        <v>#REF!</v>
      </c>
    </row>
    <row r="2529" spans="1:37" ht="30" customHeight="1" x14ac:dyDescent="0.25">
      <c r="A2529" s="115">
        <v>2528</v>
      </c>
      <c r="B2529" s="87" t="s">
        <v>5400</v>
      </c>
      <c r="C2529" s="85" t="s">
        <v>5401</v>
      </c>
      <c r="D2529" s="83" t="s">
        <v>0</v>
      </c>
      <c r="E2529" s="83" t="s">
        <v>1</v>
      </c>
      <c r="F2529" s="83" t="s">
        <v>48</v>
      </c>
      <c r="G2529" s="124" t="s">
        <v>0</v>
      </c>
      <c r="H2529" s="169">
        <f t="shared" si="400"/>
        <v>0.61749999999999994</v>
      </c>
      <c r="I2529" s="170" t="str">
        <f t="shared" si="401"/>
        <v>ALTA</v>
      </c>
      <c r="J2529" s="293">
        <v>48765170</v>
      </c>
      <c r="K2529" s="221">
        <v>1</v>
      </c>
      <c r="L2529" s="83" t="s">
        <v>132</v>
      </c>
      <c r="M2529" s="188">
        <v>0</v>
      </c>
      <c r="N2529" s="83" t="s">
        <v>405</v>
      </c>
      <c r="O2529" s="189" t="s">
        <v>405</v>
      </c>
      <c r="P2529" s="83" t="s">
        <v>408</v>
      </c>
      <c r="Q2529" s="83" t="s">
        <v>5728</v>
      </c>
      <c r="R2529" s="83" t="s">
        <v>312</v>
      </c>
      <c r="S2529" s="83" t="s">
        <v>312</v>
      </c>
      <c r="T2529" s="83" t="s">
        <v>312</v>
      </c>
      <c r="U2529" s="82" t="s">
        <v>186</v>
      </c>
      <c r="V2529" s="82" t="s">
        <v>5814</v>
      </c>
      <c r="W2529" s="171">
        <v>44074</v>
      </c>
      <c r="X2529" s="172" t="e">
        <f>+CONCATENATE(TEXT(#REF!,"yyyy"),"-",TEXT(#REF!,"mm"))</f>
        <v>#REF!</v>
      </c>
      <c r="Y2529" s="173" t="str">
        <f t="shared" si="402"/>
        <v>5</v>
      </c>
      <c r="Z2529" s="172" t="str">
        <f t="shared" si="403"/>
        <v>2020-07</v>
      </c>
      <c r="AA2529" s="170" t="e">
        <f>+VLOOKUP(Z2529,#REF!,2,FALSE)/VLOOKUP(X2529,#REF!,2,FALSE)</f>
        <v>#REF!</v>
      </c>
      <c r="AB2529" s="174" t="e">
        <f t="shared" si="398"/>
        <v>#REF!</v>
      </c>
      <c r="AC2529" s="174" t="e">
        <f t="shared" si="399"/>
        <v>#REF!</v>
      </c>
      <c r="AD2529" s="175" t="e">
        <f>+#REF!+365*Y2529</f>
        <v>#REF!</v>
      </c>
      <c r="AE2529" s="176" t="e">
        <f t="shared" si="404"/>
        <v>#REF!</v>
      </c>
      <c r="AF2529" s="170" t="e">
        <f>+VLOOKUP(CONCATENATE(TEXT(W2529,"yyyy"),"-",TEXT(W2529,"mm")),#REF!,2,0)</f>
        <v>#REF!</v>
      </c>
      <c r="AG2529" s="177" t="e">
        <f>+(AC2529*(1+'INFLAC PROYECTADA'!$B$8)^(AE2529))/((1+DEMANDADO!AF2529)^(AE2529))</f>
        <v>#REF!</v>
      </c>
      <c r="AH2529" s="169">
        <f>(0.2*VLOOKUP(D2529,'%.'!$A$1:$B$4,2,FALSE))+(0.35*VLOOKUP(E2529,'%.'!$A$1:$B$4,2,FALSE))+(0.1*VLOOKUP(F2529,'%.'!$A$1:$B$4,2,FALSE))+(0.35*VLOOKUP(G2529,'%.'!$A$1:$B$4,2,FALSE))</f>
        <v>0.61749999999999994</v>
      </c>
      <c r="AI2529" s="128" t="str">
        <f t="shared" si="405"/>
        <v>ALTA</v>
      </c>
      <c r="AJ2529" s="128" t="str">
        <f t="shared" si="406"/>
        <v>Provisión contable</v>
      </c>
      <c r="AK2529" s="178" t="e">
        <f t="shared" si="407"/>
        <v>#REF!</v>
      </c>
    </row>
    <row r="2530" spans="1:37" ht="30" customHeight="1" x14ac:dyDescent="0.25">
      <c r="A2530" s="115">
        <v>2529</v>
      </c>
      <c r="B2530" s="79" t="s">
        <v>5402</v>
      </c>
      <c r="C2530" s="85" t="s">
        <v>5403</v>
      </c>
      <c r="D2530" s="83" t="s">
        <v>48</v>
      </c>
      <c r="E2530" s="83" t="s">
        <v>48</v>
      </c>
      <c r="F2530" s="83" t="s">
        <v>0</v>
      </c>
      <c r="G2530" s="124" t="s">
        <v>48</v>
      </c>
      <c r="H2530" s="169">
        <f t="shared" si="400"/>
        <v>0.55000000000000004</v>
      </c>
      <c r="I2530" s="170" t="str">
        <f t="shared" si="401"/>
        <v>ALTA</v>
      </c>
      <c r="J2530" s="293">
        <v>9746300</v>
      </c>
      <c r="K2530" s="221">
        <v>0.6</v>
      </c>
      <c r="L2530" s="83" t="s">
        <v>130</v>
      </c>
      <c r="M2530" s="188">
        <v>0</v>
      </c>
      <c r="N2530" s="83" t="s">
        <v>405</v>
      </c>
      <c r="O2530" s="189" t="s">
        <v>405</v>
      </c>
      <c r="P2530" s="83" t="s">
        <v>510</v>
      </c>
      <c r="Q2530" s="86" t="s">
        <v>5729</v>
      </c>
      <c r="R2530" s="83" t="s">
        <v>312</v>
      </c>
      <c r="S2530" s="83" t="s">
        <v>312</v>
      </c>
      <c r="T2530" s="83" t="s">
        <v>312</v>
      </c>
      <c r="U2530" s="82" t="s">
        <v>186</v>
      </c>
      <c r="V2530" s="82" t="s">
        <v>5730</v>
      </c>
      <c r="W2530" s="171">
        <v>44074</v>
      </c>
      <c r="X2530" s="172" t="e">
        <f>+CONCATENATE(TEXT(#REF!,"yyyy"),"-",TEXT(#REF!,"mm"))</f>
        <v>#REF!</v>
      </c>
      <c r="Y2530" s="173" t="str">
        <f t="shared" si="402"/>
        <v>6</v>
      </c>
      <c r="Z2530" s="172" t="str">
        <f t="shared" si="403"/>
        <v>2020-07</v>
      </c>
      <c r="AA2530" s="170" t="e">
        <f>+VLOOKUP(Z2530,#REF!,2,FALSE)/VLOOKUP(X2530,#REF!,2,FALSE)</f>
        <v>#REF!</v>
      </c>
      <c r="AB2530" s="174" t="e">
        <f t="shared" si="398"/>
        <v>#REF!</v>
      </c>
      <c r="AC2530" s="174" t="e">
        <f t="shared" si="399"/>
        <v>#REF!</v>
      </c>
      <c r="AD2530" s="175" t="e">
        <f>+#REF!+365*Y2530</f>
        <v>#REF!</v>
      </c>
      <c r="AE2530" s="176" t="e">
        <f t="shared" si="404"/>
        <v>#REF!</v>
      </c>
      <c r="AF2530" s="170" t="e">
        <f>+VLOOKUP(CONCATENATE(TEXT(W2530,"yyyy"),"-",TEXT(W2530,"mm")),#REF!,2,0)</f>
        <v>#REF!</v>
      </c>
      <c r="AG2530" s="177" t="e">
        <f>+(AC2530*(1+'INFLAC PROYECTADA'!$B$8)^(AE2530))/((1+DEMANDADO!AF2530)^(AE2530))</f>
        <v>#REF!</v>
      </c>
      <c r="AH2530" s="169">
        <f>(0.2*VLOOKUP(D2530,'%.'!$A$1:$B$4,2,FALSE))+(0.35*VLOOKUP(E2530,'%.'!$A$1:$B$4,2,FALSE))+(0.1*VLOOKUP(F2530,'%.'!$A$1:$B$4,2,FALSE))+(0.35*VLOOKUP(G2530,'%.'!$A$1:$B$4,2,FALSE))</f>
        <v>0.55000000000000004</v>
      </c>
      <c r="AI2530" s="128" t="str">
        <f t="shared" si="405"/>
        <v>ALTA</v>
      </c>
      <c r="AJ2530" s="128" t="str">
        <f t="shared" si="406"/>
        <v>Provisión contable</v>
      </c>
      <c r="AK2530" s="178" t="e">
        <f t="shared" si="407"/>
        <v>#REF!</v>
      </c>
    </row>
    <row r="2531" spans="1:37" ht="30" customHeight="1" x14ac:dyDescent="0.25">
      <c r="A2531" s="115">
        <v>2530</v>
      </c>
      <c r="B2531" s="87" t="s">
        <v>5404</v>
      </c>
      <c r="C2531" s="85" t="s">
        <v>5405</v>
      </c>
      <c r="D2531" s="83" t="s">
        <v>0</v>
      </c>
      <c r="E2531" s="83" t="s">
        <v>48</v>
      </c>
      <c r="F2531" s="83" t="s">
        <v>48</v>
      </c>
      <c r="G2531" s="124" t="s">
        <v>0</v>
      </c>
      <c r="H2531" s="169">
        <f t="shared" si="400"/>
        <v>0.77499999999999991</v>
      </c>
      <c r="I2531" s="170" t="str">
        <f t="shared" si="401"/>
        <v>ALTA</v>
      </c>
      <c r="J2531" s="293">
        <v>20481316</v>
      </c>
      <c r="K2531" s="221">
        <v>1</v>
      </c>
      <c r="L2531" s="83" t="s">
        <v>131</v>
      </c>
      <c r="M2531" s="188">
        <v>0</v>
      </c>
      <c r="N2531" s="83" t="s">
        <v>405</v>
      </c>
      <c r="O2531" s="189" t="s">
        <v>405</v>
      </c>
      <c r="P2531" s="83" t="s">
        <v>415</v>
      </c>
      <c r="Q2531" s="86" t="s">
        <v>5729</v>
      </c>
      <c r="R2531" s="83" t="s">
        <v>312</v>
      </c>
      <c r="S2531" s="83" t="s">
        <v>312</v>
      </c>
      <c r="T2531" s="83" t="s">
        <v>312</v>
      </c>
      <c r="U2531" s="82" t="s">
        <v>186</v>
      </c>
      <c r="V2531" s="82" t="s">
        <v>5731</v>
      </c>
      <c r="W2531" s="171">
        <v>44074</v>
      </c>
      <c r="X2531" s="172" t="e">
        <f>+CONCATENATE(TEXT(#REF!,"yyyy"),"-",TEXT(#REF!,"mm"))</f>
        <v>#REF!</v>
      </c>
      <c r="Y2531" s="173" t="str">
        <f t="shared" si="402"/>
        <v>7</v>
      </c>
      <c r="Z2531" s="172" t="str">
        <f t="shared" si="403"/>
        <v>2020-07</v>
      </c>
      <c r="AA2531" s="170" t="e">
        <f>+VLOOKUP(Z2531,#REF!,2,FALSE)/VLOOKUP(X2531,#REF!,2,FALSE)</f>
        <v>#REF!</v>
      </c>
      <c r="AB2531" s="174" t="e">
        <f t="shared" si="398"/>
        <v>#REF!</v>
      </c>
      <c r="AC2531" s="174" t="e">
        <f t="shared" si="399"/>
        <v>#REF!</v>
      </c>
      <c r="AD2531" s="175" t="e">
        <f>+#REF!+365*Y2531</f>
        <v>#REF!</v>
      </c>
      <c r="AE2531" s="176" t="e">
        <f t="shared" si="404"/>
        <v>#REF!</v>
      </c>
      <c r="AF2531" s="170" t="e">
        <f>+VLOOKUP(CONCATENATE(TEXT(W2531,"yyyy"),"-",TEXT(W2531,"mm")),#REF!,2,0)</f>
        <v>#REF!</v>
      </c>
      <c r="AG2531" s="177" t="e">
        <f>+(AC2531*(1+'INFLAC PROYECTADA'!$B$8)^(AE2531))/((1+DEMANDADO!AF2531)^(AE2531))</f>
        <v>#REF!</v>
      </c>
      <c r="AH2531" s="169">
        <f>(0.2*VLOOKUP(D2531,'%.'!$A$1:$B$4,2,FALSE))+(0.35*VLOOKUP(E2531,'%.'!$A$1:$B$4,2,FALSE))+(0.1*VLOOKUP(F2531,'%.'!$A$1:$B$4,2,FALSE))+(0.35*VLOOKUP(G2531,'%.'!$A$1:$B$4,2,FALSE))</f>
        <v>0.77499999999999991</v>
      </c>
      <c r="AI2531" s="128" t="str">
        <f t="shared" si="405"/>
        <v>ALTA</v>
      </c>
      <c r="AJ2531" s="128" t="str">
        <f t="shared" si="406"/>
        <v>Provisión contable</v>
      </c>
      <c r="AK2531" s="178" t="e">
        <f t="shared" si="407"/>
        <v>#REF!</v>
      </c>
    </row>
    <row r="2532" spans="1:37" ht="30" customHeight="1" x14ac:dyDescent="0.25">
      <c r="A2532" s="115">
        <v>2531</v>
      </c>
      <c r="B2532" s="87" t="s">
        <v>5406</v>
      </c>
      <c r="C2532" s="85" t="s">
        <v>5407</v>
      </c>
      <c r="D2532" s="83" t="s">
        <v>0</v>
      </c>
      <c r="E2532" s="83" t="s">
        <v>0</v>
      </c>
      <c r="F2532" s="83" t="s">
        <v>48</v>
      </c>
      <c r="G2532" s="124" t="s">
        <v>1</v>
      </c>
      <c r="H2532" s="169">
        <f t="shared" si="400"/>
        <v>0.61750000000000005</v>
      </c>
      <c r="I2532" s="170" t="str">
        <f t="shared" si="401"/>
        <v>ALTA</v>
      </c>
      <c r="J2532" s="293">
        <v>5936633814</v>
      </c>
      <c r="K2532" s="221">
        <v>0.6</v>
      </c>
      <c r="L2532" s="83" t="s">
        <v>132</v>
      </c>
      <c r="M2532" s="188">
        <v>0</v>
      </c>
      <c r="N2532" s="83" t="s">
        <v>405</v>
      </c>
      <c r="O2532" s="189" t="s">
        <v>405</v>
      </c>
      <c r="P2532" s="83" t="s">
        <v>415</v>
      </c>
      <c r="Q2532" s="86" t="s">
        <v>5729</v>
      </c>
      <c r="R2532" s="83" t="s">
        <v>312</v>
      </c>
      <c r="S2532" s="83" t="s">
        <v>312</v>
      </c>
      <c r="T2532" s="83" t="s">
        <v>312</v>
      </c>
      <c r="U2532" s="82" t="s">
        <v>186</v>
      </c>
      <c r="V2532" s="82" t="s">
        <v>5732</v>
      </c>
      <c r="W2532" s="171">
        <v>44074</v>
      </c>
      <c r="X2532" s="172" t="e">
        <f>+CONCATENATE(TEXT(#REF!,"yyyy"),"-",TEXT(#REF!,"mm"))</f>
        <v>#REF!</v>
      </c>
      <c r="Y2532" s="173" t="str">
        <f t="shared" si="402"/>
        <v>7</v>
      </c>
      <c r="Z2532" s="172" t="str">
        <f t="shared" si="403"/>
        <v>2020-07</v>
      </c>
      <c r="AA2532" s="170" t="e">
        <f>+VLOOKUP(Z2532,#REF!,2,FALSE)/VLOOKUP(X2532,#REF!,2,FALSE)</f>
        <v>#REF!</v>
      </c>
      <c r="AB2532" s="174" t="e">
        <f t="shared" si="398"/>
        <v>#REF!</v>
      </c>
      <c r="AC2532" s="174" t="e">
        <f t="shared" si="399"/>
        <v>#REF!</v>
      </c>
      <c r="AD2532" s="175" t="e">
        <f>+#REF!+365*Y2532</f>
        <v>#REF!</v>
      </c>
      <c r="AE2532" s="176" t="e">
        <f t="shared" si="404"/>
        <v>#REF!</v>
      </c>
      <c r="AF2532" s="170" t="e">
        <f>+VLOOKUP(CONCATENATE(TEXT(W2532,"yyyy"),"-",TEXT(W2532,"mm")),#REF!,2,0)</f>
        <v>#REF!</v>
      </c>
      <c r="AG2532" s="177" t="e">
        <f>+(AC2532*(1+'INFLAC PROYECTADA'!$B$8)^(AE2532))/((1+DEMANDADO!AF2532)^(AE2532))</f>
        <v>#REF!</v>
      </c>
      <c r="AH2532" s="169">
        <f>(0.2*VLOOKUP(D2532,'%.'!$A$1:$B$4,2,FALSE))+(0.35*VLOOKUP(E2532,'%.'!$A$1:$B$4,2,FALSE))+(0.1*VLOOKUP(F2532,'%.'!$A$1:$B$4,2,FALSE))+(0.35*VLOOKUP(G2532,'%.'!$A$1:$B$4,2,FALSE))</f>
        <v>0.61750000000000005</v>
      </c>
      <c r="AI2532" s="128" t="str">
        <f t="shared" si="405"/>
        <v>ALTA</v>
      </c>
      <c r="AJ2532" s="128" t="str">
        <f t="shared" si="406"/>
        <v>Provisión contable</v>
      </c>
      <c r="AK2532" s="178" t="e">
        <f t="shared" si="407"/>
        <v>#REF!</v>
      </c>
    </row>
    <row r="2533" spans="1:37" ht="30" customHeight="1" x14ac:dyDescent="0.25">
      <c r="A2533" s="115">
        <v>2532</v>
      </c>
      <c r="B2533" s="139" t="s">
        <v>2584</v>
      </c>
      <c r="C2533" s="126" t="s">
        <v>5408</v>
      </c>
      <c r="D2533" s="83" t="s">
        <v>48</v>
      </c>
      <c r="E2533" s="83" t="s">
        <v>48</v>
      </c>
      <c r="F2533" s="83" t="s">
        <v>48</v>
      </c>
      <c r="G2533" s="124" t="s">
        <v>48</v>
      </c>
      <c r="H2533" s="169">
        <f t="shared" si="400"/>
        <v>0.5</v>
      </c>
      <c r="I2533" s="170" t="str">
        <f t="shared" si="401"/>
        <v>MEDIA</v>
      </c>
      <c r="J2533" s="293">
        <v>720944894</v>
      </c>
      <c r="K2533" s="221">
        <v>0.5</v>
      </c>
      <c r="L2533" s="81" t="s">
        <v>132</v>
      </c>
      <c r="M2533" s="188"/>
      <c r="N2533" s="81" t="s">
        <v>405</v>
      </c>
      <c r="O2533" s="276" t="s">
        <v>405</v>
      </c>
      <c r="P2533" s="82" t="s">
        <v>2752</v>
      </c>
      <c r="Q2533" s="81" t="s">
        <v>5733</v>
      </c>
      <c r="R2533" s="82">
        <v>2784</v>
      </c>
      <c r="S2533" s="89">
        <v>41879</v>
      </c>
      <c r="T2533" s="82">
        <v>170192</v>
      </c>
      <c r="U2533" s="81" t="s">
        <v>186</v>
      </c>
      <c r="V2533" s="81"/>
      <c r="W2533" s="171">
        <v>44074</v>
      </c>
      <c r="X2533" s="172" t="e">
        <f>+CONCATENATE(TEXT(#REF!,"yyyy"),"-",TEXT(#REF!,"mm"))</f>
        <v>#REF!</v>
      </c>
      <c r="Y2533" s="173" t="str">
        <f t="shared" si="402"/>
        <v>7</v>
      </c>
      <c r="Z2533" s="172" t="str">
        <f t="shared" si="403"/>
        <v>2020-07</v>
      </c>
      <c r="AA2533" s="170" t="e">
        <f>+VLOOKUP(Z2533,#REF!,2,FALSE)/VLOOKUP(X2533,#REF!,2,FALSE)</f>
        <v>#REF!</v>
      </c>
      <c r="AB2533" s="174" t="e">
        <f t="shared" si="398"/>
        <v>#REF!</v>
      </c>
      <c r="AC2533" s="174" t="e">
        <f t="shared" si="399"/>
        <v>#REF!</v>
      </c>
      <c r="AD2533" s="175" t="e">
        <f>+#REF!+365*Y2533</f>
        <v>#REF!</v>
      </c>
      <c r="AE2533" s="176" t="e">
        <f t="shared" si="404"/>
        <v>#REF!</v>
      </c>
      <c r="AF2533" s="170" t="e">
        <f>+VLOOKUP(CONCATENATE(TEXT(W2533,"yyyy"),"-",TEXT(W2533,"mm")),#REF!,2,0)</f>
        <v>#REF!</v>
      </c>
      <c r="AG2533" s="177" t="e">
        <f>+(AC2533*(1+'INFLAC PROYECTADA'!$B$8)^(AE2533))/((1+DEMANDADO!AF2533)^(AE2533))</f>
        <v>#REF!</v>
      </c>
      <c r="AH2533" s="169">
        <f>(0.2*VLOOKUP(D2533,'%.'!$A$1:$B$4,2,FALSE))+(0.35*VLOOKUP(E2533,'%.'!$A$1:$B$4,2,FALSE))+(0.1*VLOOKUP(F2533,'%.'!$A$1:$B$4,2,FALSE))+(0.35*VLOOKUP(G2533,'%.'!$A$1:$B$4,2,FALSE))</f>
        <v>0.5</v>
      </c>
      <c r="AI2533" s="128" t="str">
        <f t="shared" si="405"/>
        <v>MEDIA</v>
      </c>
      <c r="AJ2533" s="128" t="str">
        <f t="shared" si="406"/>
        <v>Cuentas de Orden</v>
      </c>
      <c r="AK2533" s="178" t="e">
        <f t="shared" si="407"/>
        <v>#REF!</v>
      </c>
    </row>
    <row r="2534" spans="1:37" ht="30" customHeight="1" x14ac:dyDescent="0.25">
      <c r="A2534" s="115">
        <v>2533</v>
      </c>
      <c r="B2534" s="86" t="s">
        <v>5409</v>
      </c>
      <c r="C2534" s="85" t="s">
        <v>5410</v>
      </c>
      <c r="D2534" s="83" t="s">
        <v>48</v>
      </c>
      <c r="E2534" s="83" t="s">
        <v>48</v>
      </c>
      <c r="F2534" s="83" t="s">
        <v>48</v>
      </c>
      <c r="G2534" s="124" t="s">
        <v>48</v>
      </c>
      <c r="H2534" s="169">
        <f t="shared" si="400"/>
        <v>0.5</v>
      </c>
      <c r="I2534" s="170" t="str">
        <f t="shared" si="401"/>
        <v>MEDIA</v>
      </c>
      <c r="J2534" s="293">
        <v>378121640</v>
      </c>
      <c r="K2534" s="221">
        <v>0.4</v>
      </c>
      <c r="L2534" s="83" t="s">
        <v>130</v>
      </c>
      <c r="M2534" s="188">
        <v>0</v>
      </c>
      <c r="N2534" s="83" t="s">
        <v>405</v>
      </c>
      <c r="O2534" s="189" t="s">
        <v>405</v>
      </c>
      <c r="P2534" s="83" t="s">
        <v>408</v>
      </c>
      <c r="Q2534" s="83" t="s">
        <v>5729</v>
      </c>
      <c r="R2534" s="83" t="s">
        <v>312</v>
      </c>
      <c r="S2534" s="83" t="s">
        <v>312</v>
      </c>
      <c r="T2534" s="83" t="s">
        <v>312</v>
      </c>
      <c r="U2534" s="82" t="s">
        <v>186</v>
      </c>
      <c r="V2534" s="82" t="s">
        <v>5734</v>
      </c>
      <c r="W2534" s="171">
        <v>44074</v>
      </c>
      <c r="X2534" s="172" t="e">
        <f>+CONCATENATE(TEXT(#REF!,"yyyy"),"-",TEXT(#REF!,"mm"))</f>
        <v>#REF!</v>
      </c>
      <c r="Y2534" s="173" t="str">
        <f t="shared" si="402"/>
        <v>5</v>
      </c>
      <c r="Z2534" s="172" t="str">
        <f t="shared" si="403"/>
        <v>2020-07</v>
      </c>
      <c r="AA2534" s="170" t="e">
        <f>+VLOOKUP(Z2534,#REF!,2,FALSE)/VLOOKUP(X2534,#REF!,2,FALSE)</f>
        <v>#REF!</v>
      </c>
      <c r="AB2534" s="174" t="e">
        <f t="shared" si="398"/>
        <v>#REF!</v>
      </c>
      <c r="AC2534" s="174" t="e">
        <f t="shared" si="399"/>
        <v>#REF!</v>
      </c>
      <c r="AD2534" s="175" t="e">
        <f>+#REF!+365*Y2534</f>
        <v>#REF!</v>
      </c>
      <c r="AE2534" s="176" t="e">
        <f t="shared" si="404"/>
        <v>#REF!</v>
      </c>
      <c r="AF2534" s="170" t="e">
        <f>+VLOOKUP(CONCATENATE(TEXT(W2534,"yyyy"),"-",TEXT(W2534,"mm")),#REF!,2,0)</f>
        <v>#REF!</v>
      </c>
      <c r="AG2534" s="177" t="e">
        <f>+(AC2534*(1+'INFLAC PROYECTADA'!$B$8)^(AE2534))/((1+DEMANDADO!AF2534)^(AE2534))</f>
        <v>#REF!</v>
      </c>
      <c r="AH2534" s="169">
        <f>(0.2*VLOOKUP(D2534,'%.'!$A$1:$B$4,2,FALSE))+(0.35*VLOOKUP(E2534,'%.'!$A$1:$B$4,2,FALSE))+(0.1*VLOOKUP(F2534,'%.'!$A$1:$B$4,2,FALSE))+(0.35*VLOOKUP(G2534,'%.'!$A$1:$B$4,2,FALSE))</f>
        <v>0.5</v>
      </c>
      <c r="AI2534" s="128" t="str">
        <f t="shared" si="405"/>
        <v>MEDIA</v>
      </c>
      <c r="AJ2534" s="128" t="str">
        <f t="shared" si="406"/>
        <v>Cuentas de Orden</v>
      </c>
      <c r="AK2534" s="178" t="e">
        <f t="shared" si="407"/>
        <v>#REF!</v>
      </c>
    </row>
    <row r="2535" spans="1:37" ht="30" customHeight="1" x14ac:dyDescent="0.25">
      <c r="A2535" s="115">
        <v>2534</v>
      </c>
      <c r="B2535" s="86" t="s">
        <v>688</v>
      </c>
      <c r="C2535" s="85" t="s">
        <v>5411</v>
      </c>
      <c r="D2535" s="83" t="s">
        <v>0</v>
      </c>
      <c r="E2535" s="83" t="s">
        <v>48</v>
      </c>
      <c r="F2535" s="83" t="s">
        <v>48</v>
      </c>
      <c r="G2535" s="124" t="s">
        <v>1</v>
      </c>
      <c r="H2535" s="169">
        <f t="shared" si="400"/>
        <v>0.4425</v>
      </c>
      <c r="I2535" s="170" t="str">
        <f t="shared" si="401"/>
        <v>MEDIA</v>
      </c>
      <c r="J2535" s="293">
        <v>48334807</v>
      </c>
      <c r="K2535" s="221">
        <v>0.8</v>
      </c>
      <c r="L2535" s="83" t="s">
        <v>132</v>
      </c>
      <c r="M2535" s="188">
        <v>0</v>
      </c>
      <c r="N2535" s="83" t="s">
        <v>405</v>
      </c>
      <c r="O2535" s="189" t="s">
        <v>405</v>
      </c>
      <c r="P2535" s="83" t="s">
        <v>408</v>
      </c>
      <c r="Q2535" s="86" t="s">
        <v>5729</v>
      </c>
      <c r="R2535" s="83" t="s">
        <v>312</v>
      </c>
      <c r="S2535" s="83" t="s">
        <v>312</v>
      </c>
      <c r="T2535" s="83" t="s">
        <v>312</v>
      </c>
      <c r="U2535" s="82" t="s">
        <v>186</v>
      </c>
      <c r="V2535" s="82" t="s">
        <v>5735</v>
      </c>
      <c r="W2535" s="171">
        <v>44074</v>
      </c>
      <c r="X2535" s="172" t="e">
        <f>+CONCATENATE(TEXT(#REF!,"yyyy"),"-",TEXT(#REF!,"mm"))</f>
        <v>#REF!</v>
      </c>
      <c r="Y2535" s="173" t="str">
        <f t="shared" si="402"/>
        <v>5</v>
      </c>
      <c r="Z2535" s="172" t="str">
        <f t="shared" si="403"/>
        <v>2020-07</v>
      </c>
      <c r="AA2535" s="170" t="e">
        <f>+VLOOKUP(Z2535,#REF!,2,FALSE)/VLOOKUP(X2535,#REF!,2,FALSE)</f>
        <v>#REF!</v>
      </c>
      <c r="AB2535" s="174" t="e">
        <f t="shared" si="398"/>
        <v>#REF!</v>
      </c>
      <c r="AC2535" s="174" t="e">
        <f t="shared" si="399"/>
        <v>#REF!</v>
      </c>
      <c r="AD2535" s="175" t="e">
        <f>+#REF!+365*Y2535</f>
        <v>#REF!</v>
      </c>
      <c r="AE2535" s="176" t="e">
        <f t="shared" si="404"/>
        <v>#REF!</v>
      </c>
      <c r="AF2535" s="170" t="e">
        <f>+VLOOKUP(CONCATENATE(TEXT(W2535,"yyyy"),"-",TEXT(W2535,"mm")),#REF!,2,0)</f>
        <v>#REF!</v>
      </c>
      <c r="AG2535" s="177" t="e">
        <f>+(AC2535*(1+'INFLAC PROYECTADA'!$B$8)^(AE2535))/((1+DEMANDADO!AF2535)^(AE2535))</f>
        <v>#REF!</v>
      </c>
      <c r="AH2535" s="169">
        <f>(0.2*VLOOKUP(D2535,'%.'!$A$1:$B$4,2,FALSE))+(0.35*VLOOKUP(E2535,'%.'!$A$1:$B$4,2,FALSE))+(0.1*VLOOKUP(F2535,'%.'!$A$1:$B$4,2,FALSE))+(0.35*VLOOKUP(G2535,'%.'!$A$1:$B$4,2,FALSE))</f>
        <v>0.4425</v>
      </c>
      <c r="AI2535" s="128" t="str">
        <f t="shared" si="405"/>
        <v>MEDIA</v>
      </c>
      <c r="AJ2535" s="128" t="str">
        <f t="shared" si="406"/>
        <v>Cuentas de Orden</v>
      </c>
      <c r="AK2535" s="178" t="e">
        <f t="shared" si="407"/>
        <v>#REF!</v>
      </c>
    </row>
    <row r="2536" spans="1:37" ht="30" customHeight="1" x14ac:dyDescent="0.25">
      <c r="A2536" s="115">
        <v>2535</v>
      </c>
      <c r="B2536" s="86" t="s">
        <v>5412</v>
      </c>
      <c r="C2536" s="85" t="s">
        <v>5413</v>
      </c>
      <c r="D2536" s="83" t="s">
        <v>48</v>
      </c>
      <c r="E2536" s="83" t="s">
        <v>48</v>
      </c>
      <c r="F2536" s="83" t="s">
        <v>48</v>
      </c>
      <c r="G2536" s="124" t="s">
        <v>48</v>
      </c>
      <c r="H2536" s="169">
        <f t="shared" si="400"/>
        <v>0.5</v>
      </c>
      <c r="I2536" s="170" t="str">
        <f t="shared" si="401"/>
        <v>MEDIA</v>
      </c>
      <c r="J2536" s="293">
        <v>568964199</v>
      </c>
      <c r="K2536" s="221">
        <v>0.5</v>
      </c>
      <c r="L2536" s="83" t="s">
        <v>128</v>
      </c>
      <c r="M2536" s="188">
        <v>0</v>
      </c>
      <c r="N2536" s="83" t="s">
        <v>405</v>
      </c>
      <c r="O2536" s="189" t="s">
        <v>405</v>
      </c>
      <c r="P2536" s="83" t="s">
        <v>408</v>
      </c>
      <c r="Q2536" s="86" t="s">
        <v>5729</v>
      </c>
      <c r="R2536" s="83" t="s">
        <v>312</v>
      </c>
      <c r="S2536" s="83" t="s">
        <v>312</v>
      </c>
      <c r="T2536" s="83" t="s">
        <v>312</v>
      </c>
      <c r="U2536" s="82" t="s">
        <v>186</v>
      </c>
      <c r="V2536" s="82" t="s">
        <v>5736</v>
      </c>
      <c r="W2536" s="171">
        <v>44074</v>
      </c>
      <c r="X2536" s="172" t="e">
        <f>+CONCATENATE(TEXT(#REF!,"yyyy"),"-",TEXT(#REF!,"mm"))</f>
        <v>#REF!</v>
      </c>
      <c r="Y2536" s="173" t="str">
        <f t="shared" si="402"/>
        <v>5</v>
      </c>
      <c r="Z2536" s="172" t="str">
        <f t="shared" si="403"/>
        <v>2020-07</v>
      </c>
      <c r="AA2536" s="170" t="e">
        <f>+VLOOKUP(Z2536,#REF!,2,FALSE)/VLOOKUP(X2536,#REF!,2,FALSE)</f>
        <v>#REF!</v>
      </c>
      <c r="AB2536" s="174" t="e">
        <f t="shared" si="398"/>
        <v>#REF!</v>
      </c>
      <c r="AC2536" s="174" t="e">
        <f t="shared" si="399"/>
        <v>#REF!</v>
      </c>
      <c r="AD2536" s="175" t="e">
        <f>+#REF!+365*Y2536</f>
        <v>#REF!</v>
      </c>
      <c r="AE2536" s="176" t="e">
        <f t="shared" si="404"/>
        <v>#REF!</v>
      </c>
      <c r="AF2536" s="170" t="e">
        <f>+VLOOKUP(CONCATENATE(TEXT(W2536,"yyyy"),"-",TEXT(W2536,"mm")),#REF!,2,0)</f>
        <v>#REF!</v>
      </c>
      <c r="AG2536" s="177" t="e">
        <f>+(AC2536*(1+'INFLAC PROYECTADA'!$B$8)^(AE2536))/((1+DEMANDADO!AF2536)^(AE2536))</f>
        <v>#REF!</v>
      </c>
      <c r="AH2536" s="169">
        <f>(0.2*VLOOKUP(D2536,'%.'!$A$1:$B$4,2,FALSE))+(0.35*VLOOKUP(E2536,'%.'!$A$1:$B$4,2,FALSE))+(0.1*VLOOKUP(F2536,'%.'!$A$1:$B$4,2,FALSE))+(0.35*VLOOKUP(G2536,'%.'!$A$1:$B$4,2,FALSE))</f>
        <v>0.5</v>
      </c>
      <c r="AI2536" s="128" t="str">
        <f t="shared" si="405"/>
        <v>MEDIA</v>
      </c>
      <c r="AJ2536" s="128" t="str">
        <f t="shared" si="406"/>
        <v>Cuentas de Orden</v>
      </c>
      <c r="AK2536" s="178" t="e">
        <f t="shared" si="407"/>
        <v>#REF!</v>
      </c>
    </row>
    <row r="2537" spans="1:37" ht="30" customHeight="1" x14ac:dyDescent="0.25">
      <c r="A2537" s="115">
        <v>2536</v>
      </c>
      <c r="B2537" s="86" t="s">
        <v>5414</v>
      </c>
      <c r="C2537" s="85" t="s">
        <v>5415</v>
      </c>
      <c r="D2537" s="83" t="s">
        <v>0</v>
      </c>
      <c r="E2537" s="83" t="s">
        <v>48</v>
      </c>
      <c r="F2537" s="83" t="s">
        <v>48</v>
      </c>
      <c r="G2537" s="124" t="s">
        <v>1</v>
      </c>
      <c r="H2537" s="169">
        <f t="shared" si="400"/>
        <v>0.4425</v>
      </c>
      <c r="I2537" s="170" t="str">
        <f t="shared" si="401"/>
        <v>MEDIA</v>
      </c>
      <c r="J2537" s="293">
        <v>11179510</v>
      </c>
      <c r="K2537" s="221">
        <v>0.5</v>
      </c>
      <c r="L2537" s="83" t="s">
        <v>136</v>
      </c>
      <c r="M2537" s="188">
        <v>0</v>
      </c>
      <c r="N2537" s="83" t="s">
        <v>405</v>
      </c>
      <c r="O2537" s="189" t="s">
        <v>405</v>
      </c>
      <c r="P2537" s="83" t="s">
        <v>408</v>
      </c>
      <c r="Q2537" s="86" t="s">
        <v>5729</v>
      </c>
      <c r="R2537" s="83" t="s">
        <v>312</v>
      </c>
      <c r="S2537" s="83" t="s">
        <v>312</v>
      </c>
      <c r="T2537" s="83" t="s">
        <v>312</v>
      </c>
      <c r="U2537" s="82" t="s">
        <v>186</v>
      </c>
      <c r="V2537" s="82" t="s">
        <v>5737</v>
      </c>
      <c r="W2537" s="171">
        <v>44074</v>
      </c>
      <c r="X2537" s="172" t="e">
        <f>+CONCATENATE(TEXT(#REF!,"yyyy"),"-",TEXT(#REF!,"mm"))</f>
        <v>#REF!</v>
      </c>
      <c r="Y2537" s="173" t="str">
        <f t="shared" si="402"/>
        <v>5</v>
      </c>
      <c r="Z2537" s="172" t="str">
        <f t="shared" si="403"/>
        <v>2020-07</v>
      </c>
      <c r="AA2537" s="170" t="e">
        <f>+VLOOKUP(Z2537,#REF!,2,FALSE)/VLOOKUP(X2537,#REF!,2,FALSE)</f>
        <v>#REF!</v>
      </c>
      <c r="AB2537" s="174" t="e">
        <f t="shared" si="398"/>
        <v>#REF!</v>
      </c>
      <c r="AC2537" s="174" t="e">
        <f t="shared" si="399"/>
        <v>#REF!</v>
      </c>
      <c r="AD2537" s="175" t="e">
        <f>+#REF!+365*Y2537</f>
        <v>#REF!</v>
      </c>
      <c r="AE2537" s="176" t="e">
        <f t="shared" si="404"/>
        <v>#REF!</v>
      </c>
      <c r="AF2537" s="170" t="e">
        <f>+VLOOKUP(CONCATENATE(TEXT(W2537,"yyyy"),"-",TEXT(W2537,"mm")),#REF!,2,0)</f>
        <v>#REF!</v>
      </c>
      <c r="AG2537" s="177" t="e">
        <f>+(AC2537*(1+'INFLAC PROYECTADA'!$B$8)^(AE2537))/((1+DEMANDADO!AF2537)^(AE2537))</f>
        <v>#REF!</v>
      </c>
      <c r="AH2537" s="169">
        <f>(0.2*VLOOKUP(D2537,'%.'!$A$1:$B$4,2,FALSE))+(0.35*VLOOKUP(E2537,'%.'!$A$1:$B$4,2,FALSE))+(0.1*VLOOKUP(F2537,'%.'!$A$1:$B$4,2,FALSE))+(0.35*VLOOKUP(G2537,'%.'!$A$1:$B$4,2,FALSE))</f>
        <v>0.4425</v>
      </c>
      <c r="AI2537" s="128" t="str">
        <f t="shared" si="405"/>
        <v>MEDIA</v>
      </c>
      <c r="AJ2537" s="128" t="str">
        <f t="shared" si="406"/>
        <v>Cuentas de Orden</v>
      </c>
      <c r="AK2537" s="178" t="e">
        <f t="shared" si="407"/>
        <v>#REF!</v>
      </c>
    </row>
    <row r="2538" spans="1:37" ht="30" customHeight="1" x14ac:dyDescent="0.25">
      <c r="A2538" s="115">
        <v>2537</v>
      </c>
      <c r="B2538" s="86" t="s">
        <v>5416</v>
      </c>
      <c r="C2538" s="85" t="s">
        <v>5417</v>
      </c>
      <c r="D2538" s="83" t="s">
        <v>48</v>
      </c>
      <c r="E2538" s="83" t="s">
        <v>48</v>
      </c>
      <c r="F2538" s="83" t="s">
        <v>48</v>
      </c>
      <c r="G2538" s="124" t="s">
        <v>0</v>
      </c>
      <c r="H2538" s="169">
        <f t="shared" si="400"/>
        <v>0.67500000000000004</v>
      </c>
      <c r="I2538" s="170" t="str">
        <f t="shared" si="401"/>
        <v>ALTA</v>
      </c>
      <c r="J2538" s="293">
        <v>59461663</v>
      </c>
      <c r="K2538" s="221">
        <v>1</v>
      </c>
      <c r="L2538" s="83" t="s">
        <v>132</v>
      </c>
      <c r="M2538" s="188">
        <v>0</v>
      </c>
      <c r="N2538" s="83" t="s">
        <v>405</v>
      </c>
      <c r="O2538" s="189" t="s">
        <v>405</v>
      </c>
      <c r="P2538" s="83" t="s">
        <v>510</v>
      </c>
      <c r="Q2538" s="86" t="s">
        <v>5729</v>
      </c>
      <c r="R2538" s="83" t="s">
        <v>312</v>
      </c>
      <c r="S2538" s="83" t="s">
        <v>312</v>
      </c>
      <c r="T2538" s="83" t="s">
        <v>312</v>
      </c>
      <c r="U2538" s="82" t="s">
        <v>186</v>
      </c>
      <c r="V2538" s="82" t="s">
        <v>5738</v>
      </c>
      <c r="W2538" s="171">
        <v>44074</v>
      </c>
      <c r="X2538" s="172" t="e">
        <f>+CONCATENATE(TEXT(#REF!,"yyyy"),"-",TEXT(#REF!,"mm"))</f>
        <v>#REF!</v>
      </c>
      <c r="Y2538" s="173" t="str">
        <f t="shared" si="402"/>
        <v>6</v>
      </c>
      <c r="Z2538" s="172" t="str">
        <f t="shared" si="403"/>
        <v>2020-07</v>
      </c>
      <c r="AA2538" s="170" t="e">
        <f>+VLOOKUP(Z2538,#REF!,2,FALSE)/VLOOKUP(X2538,#REF!,2,FALSE)</f>
        <v>#REF!</v>
      </c>
      <c r="AB2538" s="174" t="e">
        <f t="shared" si="398"/>
        <v>#REF!</v>
      </c>
      <c r="AC2538" s="174" t="e">
        <f t="shared" si="399"/>
        <v>#REF!</v>
      </c>
      <c r="AD2538" s="175" t="e">
        <f>+#REF!+365*Y2538</f>
        <v>#REF!</v>
      </c>
      <c r="AE2538" s="176" t="e">
        <f t="shared" si="404"/>
        <v>#REF!</v>
      </c>
      <c r="AF2538" s="170" t="e">
        <f>+VLOOKUP(CONCATENATE(TEXT(W2538,"yyyy"),"-",TEXT(W2538,"mm")),#REF!,2,0)</f>
        <v>#REF!</v>
      </c>
      <c r="AG2538" s="177" t="e">
        <f>+(AC2538*(1+'INFLAC PROYECTADA'!$B$8)^(AE2538))/((1+DEMANDADO!AF2538)^(AE2538))</f>
        <v>#REF!</v>
      </c>
      <c r="AH2538" s="169">
        <f>(0.2*VLOOKUP(D2538,'%.'!$A$1:$B$4,2,FALSE))+(0.35*VLOOKUP(E2538,'%.'!$A$1:$B$4,2,FALSE))+(0.1*VLOOKUP(F2538,'%.'!$A$1:$B$4,2,FALSE))+(0.35*VLOOKUP(G2538,'%.'!$A$1:$B$4,2,FALSE))</f>
        <v>0.67500000000000004</v>
      </c>
      <c r="AI2538" s="128" t="str">
        <f t="shared" si="405"/>
        <v>ALTA</v>
      </c>
      <c r="AJ2538" s="128" t="str">
        <f t="shared" si="406"/>
        <v>Provisión contable</v>
      </c>
      <c r="AK2538" s="178" t="e">
        <f t="shared" si="407"/>
        <v>#REF!</v>
      </c>
    </row>
    <row r="2539" spans="1:37" ht="30" customHeight="1" x14ac:dyDescent="0.25">
      <c r="A2539" s="115">
        <v>2538</v>
      </c>
      <c r="B2539" s="86" t="s">
        <v>5418</v>
      </c>
      <c r="C2539" s="85" t="s">
        <v>5419</v>
      </c>
      <c r="D2539" s="83" t="s">
        <v>0</v>
      </c>
      <c r="E2539" s="83" t="s">
        <v>48</v>
      </c>
      <c r="F2539" s="83" t="s">
        <v>48</v>
      </c>
      <c r="G2539" s="124" t="s">
        <v>1</v>
      </c>
      <c r="H2539" s="169">
        <f t="shared" si="400"/>
        <v>0.4425</v>
      </c>
      <c r="I2539" s="170" t="str">
        <f t="shared" si="401"/>
        <v>MEDIA</v>
      </c>
      <c r="J2539" s="293">
        <v>5659890</v>
      </c>
      <c r="K2539" s="221">
        <v>1</v>
      </c>
      <c r="L2539" s="83" t="s">
        <v>132</v>
      </c>
      <c r="M2539" s="188">
        <v>0</v>
      </c>
      <c r="N2539" s="83" t="s">
        <v>405</v>
      </c>
      <c r="O2539" s="189" t="s">
        <v>405</v>
      </c>
      <c r="P2539" s="83" t="s">
        <v>408</v>
      </c>
      <c r="Q2539" s="86" t="s">
        <v>5729</v>
      </c>
      <c r="R2539" s="83" t="s">
        <v>312</v>
      </c>
      <c r="S2539" s="83" t="s">
        <v>312</v>
      </c>
      <c r="T2539" s="83" t="s">
        <v>312</v>
      </c>
      <c r="U2539" s="82" t="s">
        <v>186</v>
      </c>
      <c r="V2539" s="82" t="s">
        <v>5739</v>
      </c>
      <c r="W2539" s="171">
        <v>44074</v>
      </c>
      <c r="X2539" s="172" t="e">
        <f>+CONCATENATE(TEXT(#REF!,"yyyy"),"-",TEXT(#REF!,"mm"))</f>
        <v>#REF!</v>
      </c>
      <c r="Y2539" s="173" t="str">
        <f t="shared" si="402"/>
        <v>5</v>
      </c>
      <c r="Z2539" s="172" t="str">
        <f t="shared" si="403"/>
        <v>2020-07</v>
      </c>
      <c r="AA2539" s="170" t="e">
        <f>+VLOOKUP(Z2539,#REF!,2,FALSE)/VLOOKUP(X2539,#REF!,2,FALSE)</f>
        <v>#REF!</v>
      </c>
      <c r="AB2539" s="174" t="e">
        <f t="shared" si="398"/>
        <v>#REF!</v>
      </c>
      <c r="AC2539" s="174" t="e">
        <f t="shared" si="399"/>
        <v>#REF!</v>
      </c>
      <c r="AD2539" s="175" t="e">
        <f>+#REF!+365*Y2539</f>
        <v>#REF!</v>
      </c>
      <c r="AE2539" s="176" t="e">
        <f t="shared" si="404"/>
        <v>#REF!</v>
      </c>
      <c r="AF2539" s="170" t="e">
        <f>+VLOOKUP(CONCATENATE(TEXT(W2539,"yyyy"),"-",TEXT(W2539,"mm")),#REF!,2,0)</f>
        <v>#REF!</v>
      </c>
      <c r="AG2539" s="177" t="e">
        <f>+(AC2539*(1+'INFLAC PROYECTADA'!$B$8)^(AE2539))/((1+DEMANDADO!AF2539)^(AE2539))</f>
        <v>#REF!</v>
      </c>
      <c r="AH2539" s="169">
        <f>(0.2*VLOOKUP(D2539,'%.'!$A$1:$B$4,2,FALSE))+(0.35*VLOOKUP(E2539,'%.'!$A$1:$B$4,2,FALSE))+(0.1*VLOOKUP(F2539,'%.'!$A$1:$B$4,2,FALSE))+(0.35*VLOOKUP(G2539,'%.'!$A$1:$B$4,2,FALSE))</f>
        <v>0.4425</v>
      </c>
      <c r="AI2539" s="128" t="str">
        <f t="shared" si="405"/>
        <v>MEDIA</v>
      </c>
      <c r="AJ2539" s="128" t="str">
        <f t="shared" si="406"/>
        <v>Cuentas de Orden</v>
      </c>
      <c r="AK2539" s="178" t="e">
        <f t="shared" si="407"/>
        <v>#REF!</v>
      </c>
    </row>
    <row r="2540" spans="1:37" ht="30" customHeight="1" x14ac:dyDescent="0.25">
      <c r="A2540" s="115">
        <v>2539</v>
      </c>
      <c r="B2540" s="83" t="s">
        <v>5420</v>
      </c>
      <c r="C2540" s="126" t="s">
        <v>5421</v>
      </c>
      <c r="D2540" s="83" t="s">
        <v>0</v>
      </c>
      <c r="E2540" s="83" t="s">
        <v>48</v>
      </c>
      <c r="F2540" s="83" t="s">
        <v>48</v>
      </c>
      <c r="G2540" s="124" t="s">
        <v>1</v>
      </c>
      <c r="H2540" s="169">
        <f t="shared" si="400"/>
        <v>0.4425</v>
      </c>
      <c r="I2540" s="170" t="str">
        <f t="shared" si="401"/>
        <v>MEDIA</v>
      </c>
      <c r="J2540" s="293">
        <v>11041968</v>
      </c>
      <c r="K2540" s="221">
        <v>1</v>
      </c>
      <c r="L2540" s="83" t="s">
        <v>149</v>
      </c>
      <c r="M2540" s="188">
        <v>0</v>
      </c>
      <c r="N2540" s="83" t="s">
        <v>405</v>
      </c>
      <c r="O2540" s="189" t="s">
        <v>405</v>
      </c>
      <c r="P2540" s="83" t="s">
        <v>408</v>
      </c>
      <c r="Q2540" s="86" t="s">
        <v>5729</v>
      </c>
      <c r="R2540" s="83" t="s">
        <v>312</v>
      </c>
      <c r="S2540" s="83" t="s">
        <v>312</v>
      </c>
      <c r="T2540" s="83" t="s">
        <v>312</v>
      </c>
      <c r="U2540" s="82" t="s">
        <v>186</v>
      </c>
      <c r="V2540" s="82" t="s">
        <v>5740</v>
      </c>
      <c r="W2540" s="171">
        <v>44074</v>
      </c>
      <c r="X2540" s="172" t="e">
        <f>+CONCATENATE(TEXT(#REF!,"yyyy"),"-",TEXT(#REF!,"mm"))</f>
        <v>#REF!</v>
      </c>
      <c r="Y2540" s="173" t="str">
        <f t="shared" si="402"/>
        <v>5</v>
      </c>
      <c r="Z2540" s="172" t="str">
        <f t="shared" si="403"/>
        <v>2020-07</v>
      </c>
      <c r="AA2540" s="170" t="e">
        <f>+VLOOKUP(Z2540,#REF!,2,FALSE)/VLOOKUP(X2540,#REF!,2,FALSE)</f>
        <v>#REF!</v>
      </c>
      <c r="AB2540" s="174" t="e">
        <f t="shared" si="398"/>
        <v>#REF!</v>
      </c>
      <c r="AC2540" s="174" t="e">
        <f t="shared" si="399"/>
        <v>#REF!</v>
      </c>
      <c r="AD2540" s="175" t="e">
        <f>+#REF!+365*Y2540</f>
        <v>#REF!</v>
      </c>
      <c r="AE2540" s="176" t="e">
        <f t="shared" si="404"/>
        <v>#REF!</v>
      </c>
      <c r="AF2540" s="170" t="e">
        <f>+VLOOKUP(CONCATENATE(TEXT(W2540,"yyyy"),"-",TEXT(W2540,"mm")),#REF!,2,0)</f>
        <v>#REF!</v>
      </c>
      <c r="AG2540" s="177" t="e">
        <f>+(AC2540*(1+'INFLAC PROYECTADA'!$B$8)^(AE2540))/((1+DEMANDADO!AF2540)^(AE2540))</f>
        <v>#REF!</v>
      </c>
      <c r="AH2540" s="169">
        <f>(0.2*VLOOKUP(D2540,'%.'!$A$1:$B$4,2,FALSE))+(0.35*VLOOKUP(E2540,'%.'!$A$1:$B$4,2,FALSE))+(0.1*VLOOKUP(F2540,'%.'!$A$1:$B$4,2,FALSE))+(0.35*VLOOKUP(G2540,'%.'!$A$1:$B$4,2,FALSE))</f>
        <v>0.4425</v>
      </c>
      <c r="AI2540" s="128" t="str">
        <f t="shared" si="405"/>
        <v>MEDIA</v>
      </c>
      <c r="AJ2540" s="128" t="str">
        <f t="shared" si="406"/>
        <v>Cuentas de Orden</v>
      </c>
      <c r="AK2540" s="178" t="e">
        <f t="shared" si="407"/>
        <v>#REF!</v>
      </c>
    </row>
    <row r="2541" spans="1:37" ht="30" customHeight="1" x14ac:dyDescent="0.25">
      <c r="A2541" s="115">
        <v>2540</v>
      </c>
      <c r="B2541" s="83" t="s">
        <v>2498</v>
      </c>
      <c r="C2541" s="126" t="s">
        <v>5422</v>
      </c>
      <c r="D2541" s="83" t="s">
        <v>0</v>
      </c>
      <c r="E2541" s="83" t="s">
        <v>48</v>
      </c>
      <c r="F2541" s="83" t="s">
        <v>48</v>
      </c>
      <c r="G2541" s="124" t="s">
        <v>1</v>
      </c>
      <c r="H2541" s="169">
        <f t="shared" si="400"/>
        <v>0.4425</v>
      </c>
      <c r="I2541" s="170" t="str">
        <f t="shared" si="401"/>
        <v>MEDIA</v>
      </c>
      <c r="J2541" s="293">
        <v>4001590</v>
      </c>
      <c r="K2541" s="221">
        <v>1</v>
      </c>
      <c r="L2541" s="83" t="s">
        <v>132</v>
      </c>
      <c r="M2541" s="188">
        <v>0</v>
      </c>
      <c r="N2541" s="83" t="s">
        <v>405</v>
      </c>
      <c r="O2541" s="189" t="s">
        <v>405</v>
      </c>
      <c r="P2541" s="83" t="s">
        <v>408</v>
      </c>
      <c r="Q2541" s="86" t="s">
        <v>5729</v>
      </c>
      <c r="R2541" s="83" t="s">
        <v>312</v>
      </c>
      <c r="S2541" s="83" t="s">
        <v>312</v>
      </c>
      <c r="T2541" s="83" t="s">
        <v>312</v>
      </c>
      <c r="U2541" s="82" t="s">
        <v>186</v>
      </c>
      <c r="V2541" s="81"/>
      <c r="W2541" s="171">
        <v>44074</v>
      </c>
      <c r="X2541" s="172" t="e">
        <f>+CONCATENATE(TEXT(#REF!,"yyyy"),"-",TEXT(#REF!,"mm"))</f>
        <v>#REF!</v>
      </c>
      <c r="Y2541" s="173" t="str">
        <f t="shared" si="402"/>
        <v>5</v>
      </c>
      <c r="Z2541" s="172" t="str">
        <f t="shared" si="403"/>
        <v>2020-07</v>
      </c>
      <c r="AA2541" s="170" t="e">
        <f>+VLOOKUP(Z2541,#REF!,2,FALSE)/VLOOKUP(X2541,#REF!,2,FALSE)</f>
        <v>#REF!</v>
      </c>
      <c r="AB2541" s="174" t="e">
        <f t="shared" si="398"/>
        <v>#REF!</v>
      </c>
      <c r="AC2541" s="174" t="e">
        <f t="shared" si="399"/>
        <v>#REF!</v>
      </c>
      <c r="AD2541" s="175" t="e">
        <f>+#REF!+365*Y2541</f>
        <v>#REF!</v>
      </c>
      <c r="AE2541" s="176" t="e">
        <f t="shared" si="404"/>
        <v>#REF!</v>
      </c>
      <c r="AF2541" s="170" t="e">
        <f>+VLOOKUP(CONCATENATE(TEXT(W2541,"yyyy"),"-",TEXT(W2541,"mm")),#REF!,2,0)</f>
        <v>#REF!</v>
      </c>
      <c r="AG2541" s="177" t="e">
        <f>+(AC2541*(1+'INFLAC PROYECTADA'!$B$8)^(AE2541))/((1+DEMANDADO!AF2541)^(AE2541))</f>
        <v>#REF!</v>
      </c>
      <c r="AH2541" s="169">
        <f>(0.2*VLOOKUP(D2541,'%.'!$A$1:$B$4,2,FALSE))+(0.35*VLOOKUP(E2541,'%.'!$A$1:$B$4,2,FALSE))+(0.1*VLOOKUP(F2541,'%.'!$A$1:$B$4,2,FALSE))+(0.35*VLOOKUP(G2541,'%.'!$A$1:$B$4,2,FALSE))</f>
        <v>0.4425</v>
      </c>
      <c r="AI2541" s="128" t="str">
        <f t="shared" si="405"/>
        <v>MEDIA</v>
      </c>
      <c r="AJ2541" s="128" t="str">
        <f t="shared" si="406"/>
        <v>Cuentas de Orden</v>
      </c>
      <c r="AK2541" s="178" t="e">
        <f t="shared" si="407"/>
        <v>#REF!</v>
      </c>
    </row>
    <row r="2542" spans="1:37" ht="30" customHeight="1" x14ac:dyDescent="0.25">
      <c r="A2542" s="115">
        <v>2541</v>
      </c>
      <c r="B2542" s="83" t="s">
        <v>5412</v>
      </c>
      <c r="C2542" s="126" t="s">
        <v>5423</v>
      </c>
      <c r="D2542" s="83" t="s">
        <v>0</v>
      </c>
      <c r="E2542" s="83" t="s">
        <v>48</v>
      </c>
      <c r="F2542" s="83" t="s">
        <v>48</v>
      </c>
      <c r="G2542" s="124" t="s">
        <v>1</v>
      </c>
      <c r="H2542" s="169">
        <f t="shared" si="400"/>
        <v>0.4425</v>
      </c>
      <c r="I2542" s="170" t="str">
        <f t="shared" si="401"/>
        <v>MEDIA</v>
      </c>
      <c r="J2542" s="293">
        <v>7446226</v>
      </c>
      <c r="K2542" s="221">
        <v>1</v>
      </c>
      <c r="L2542" s="83" t="s">
        <v>138</v>
      </c>
      <c r="M2542" s="188">
        <v>0</v>
      </c>
      <c r="N2542" s="83" t="s">
        <v>405</v>
      </c>
      <c r="O2542" s="189" t="s">
        <v>405</v>
      </c>
      <c r="P2542" s="83" t="s">
        <v>408</v>
      </c>
      <c r="Q2542" s="86" t="s">
        <v>5729</v>
      </c>
      <c r="R2542" s="83" t="s">
        <v>312</v>
      </c>
      <c r="S2542" s="83" t="s">
        <v>312</v>
      </c>
      <c r="T2542" s="83" t="s">
        <v>312</v>
      </c>
      <c r="U2542" s="82" t="s">
        <v>186</v>
      </c>
      <c r="V2542" s="82" t="s">
        <v>5741</v>
      </c>
      <c r="W2542" s="171">
        <v>44074</v>
      </c>
      <c r="X2542" s="172" t="e">
        <f>+CONCATENATE(TEXT(#REF!,"yyyy"),"-",TEXT(#REF!,"mm"))</f>
        <v>#REF!</v>
      </c>
      <c r="Y2542" s="173" t="str">
        <f t="shared" si="402"/>
        <v>5</v>
      </c>
      <c r="Z2542" s="172" t="str">
        <f t="shared" si="403"/>
        <v>2020-07</v>
      </c>
      <c r="AA2542" s="170" t="e">
        <f>+VLOOKUP(Z2542,#REF!,2,FALSE)/VLOOKUP(X2542,#REF!,2,FALSE)</f>
        <v>#REF!</v>
      </c>
      <c r="AB2542" s="174" t="e">
        <f t="shared" si="398"/>
        <v>#REF!</v>
      </c>
      <c r="AC2542" s="174" t="e">
        <f t="shared" si="399"/>
        <v>#REF!</v>
      </c>
      <c r="AD2542" s="175" t="e">
        <f>+#REF!+365*Y2542</f>
        <v>#REF!</v>
      </c>
      <c r="AE2542" s="176" t="e">
        <f t="shared" si="404"/>
        <v>#REF!</v>
      </c>
      <c r="AF2542" s="170" t="e">
        <f>+VLOOKUP(CONCATENATE(TEXT(W2542,"yyyy"),"-",TEXT(W2542,"mm")),#REF!,2,0)</f>
        <v>#REF!</v>
      </c>
      <c r="AG2542" s="177" t="e">
        <f>+(AC2542*(1+'INFLAC PROYECTADA'!$B$8)^(AE2542))/((1+DEMANDADO!AF2542)^(AE2542))</f>
        <v>#REF!</v>
      </c>
      <c r="AH2542" s="169">
        <f>(0.2*VLOOKUP(D2542,'%.'!$A$1:$B$4,2,FALSE))+(0.35*VLOOKUP(E2542,'%.'!$A$1:$B$4,2,FALSE))+(0.1*VLOOKUP(F2542,'%.'!$A$1:$B$4,2,FALSE))+(0.35*VLOOKUP(G2542,'%.'!$A$1:$B$4,2,FALSE))</f>
        <v>0.4425</v>
      </c>
      <c r="AI2542" s="128" t="str">
        <f t="shared" si="405"/>
        <v>MEDIA</v>
      </c>
      <c r="AJ2542" s="128" t="str">
        <f t="shared" si="406"/>
        <v>Cuentas de Orden</v>
      </c>
      <c r="AK2542" s="178" t="e">
        <f t="shared" si="407"/>
        <v>#REF!</v>
      </c>
    </row>
    <row r="2543" spans="1:37" ht="30" customHeight="1" x14ac:dyDescent="0.25">
      <c r="A2543" s="115">
        <v>2542</v>
      </c>
      <c r="B2543" s="83" t="s">
        <v>5424</v>
      </c>
      <c r="C2543" s="126" t="s">
        <v>5425</v>
      </c>
      <c r="D2543" s="83" t="s">
        <v>0</v>
      </c>
      <c r="E2543" s="83" t="s">
        <v>0</v>
      </c>
      <c r="F2543" s="83" t="s">
        <v>48</v>
      </c>
      <c r="G2543" s="124" t="s">
        <v>0</v>
      </c>
      <c r="H2543" s="169">
        <f t="shared" si="400"/>
        <v>0.95000000000000007</v>
      </c>
      <c r="I2543" s="170" t="str">
        <f t="shared" si="401"/>
        <v>ALTA</v>
      </c>
      <c r="J2543" s="293">
        <v>910972057</v>
      </c>
      <c r="K2543" s="221">
        <v>0.5</v>
      </c>
      <c r="L2543" s="83" t="s">
        <v>129</v>
      </c>
      <c r="M2543" s="188">
        <v>0</v>
      </c>
      <c r="N2543" s="83" t="s">
        <v>405</v>
      </c>
      <c r="O2543" s="189" t="s">
        <v>405</v>
      </c>
      <c r="P2543" s="83" t="s">
        <v>408</v>
      </c>
      <c r="Q2543" s="83" t="s">
        <v>5729</v>
      </c>
      <c r="R2543" s="83" t="s">
        <v>312</v>
      </c>
      <c r="S2543" s="83" t="s">
        <v>312</v>
      </c>
      <c r="T2543" s="83" t="s">
        <v>312</v>
      </c>
      <c r="U2543" s="82" t="s">
        <v>186</v>
      </c>
      <c r="V2543" s="82" t="s">
        <v>5742</v>
      </c>
      <c r="W2543" s="171">
        <v>44074</v>
      </c>
      <c r="X2543" s="172" t="e">
        <f>+CONCATENATE(TEXT(#REF!,"yyyy"),"-",TEXT(#REF!,"mm"))</f>
        <v>#REF!</v>
      </c>
      <c r="Y2543" s="173" t="str">
        <f t="shared" si="402"/>
        <v>5</v>
      </c>
      <c r="Z2543" s="172" t="str">
        <f t="shared" si="403"/>
        <v>2020-07</v>
      </c>
      <c r="AA2543" s="170" t="e">
        <f>+VLOOKUP(Z2543,#REF!,2,FALSE)/VLOOKUP(X2543,#REF!,2,FALSE)</f>
        <v>#REF!</v>
      </c>
      <c r="AB2543" s="174" t="e">
        <f t="shared" si="398"/>
        <v>#REF!</v>
      </c>
      <c r="AC2543" s="174" t="e">
        <f t="shared" si="399"/>
        <v>#REF!</v>
      </c>
      <c r="AD2543" s="175" t="e">
        <f>+#REF!+365*Y2543</f>
        <v>#REF!</v>
      </c>
      <c r="AE2543" s="176" t="e">
        <f t="shared" si="404"/>
        <v>#REF!</v>
      </c>
      <c r="AF2543" s="170" t="e">
        <f>+VLOOKUP(CONCATENATE(TEXT(W2543,"yyyy"),"-",TEXT(W2543,"mm")),#REF!,2,0)</f>
        <v>#REF!</v>
      </c>
      <c r="AG2543" s="177" t="e">
        <f>+(AC2543*(1+'INFLAC PROYECTADA'!$B$8)^(AE2543))/((1+DEMANDADO!AF2543)^(AE2543))</f>
        <v>#REF!</v>
      </c>
      <c r="AH2543" s="169">
        <f>(0.2*VLOOKUP(D2543,'%.'!$A$1:$B$4,2,FALSE))+(0.35*VLOOKUP(E2543,'%.'!$A$1:$B$4,2,FALSE))+(0.1*VLOOKUP(F2543,'%.'!$A$1:$B$4,2,FALSE))+(0.35*VLOOKUP(G2543,'%.'!$A$1:$B$4,2,FALSE))</f>
        <v>0.95000000000000007</v>
      </c>
      <c r="AI2543" s="128" t="str">
        <f t="shared" si="405"/>
        <v>ALTA</v>
      </c>
      <c r="AJ2543" s="128" t="str">
        <f t="shared" si="406"/>
        <v>Provisión contable</v>
      </c>
      <c r="AK2543" s="178" t="e">
        <f t="shared" si="407"/>
        <v>#REF!</v>
      </c>
    </row>
    <row r="2544" spans="1:37" ht="30" customHeight="1" x14ac:dyDescent="0.25">
      <c r="A2544" s="115">
        <v>2543</v>
      </c>
      <c r="B2544" s="83" t="s">
        <v>2583</v>
      </c>
      <c r="C2544" s="126" t="s">
        <v>5426</v>
      </c>
      <c r="D2544" s="83" t="s">
        <v>0</v>
      </c>
      <c r="E2544" s="83" t="s">
        <v>48</v>
      </c>
      <c r="F2544" s="83" t="s">
        <v>48</v>
      </c>
      <c r="G2544" s="124" t="s">
        <v>1</v>
      </c>
      <c r="H2544" s="169">
        <f t="shared" si="400"/>
        <v>0.4425</v>
      </c>
      <c r="I2544" s="170" t="str">
        <f t="shared" si="401"/>
        <v>MEDIA</v>
      </c>
      <c r="J2544" s="293">
        <v>6546970</v>
      </c>
      <c r="K2544" s="221">
        <v>1</v>
      </c>
      <c r="L2544" s="83" t="s">
        <v>138</v>
      </c>
      <c r="M2544" s="188">
        <v>0</v>
      </c>
      <c r="N2544" s="83" t="s">
        <v>405</v>
      </c>
      <c r="O2544" s="189" t="s">
        <v>405</v>
      </c>
      <c r="P2544" s="83" t="s">
        <v>408</v>
      </c>
      <c r="Q2544" s="86" t="s">
        <v>5729</v>
      </c>
      <c r="R2544" s="83" t="s">
        <v>312</v>
      </c>
      <c r="S2544" s="83" t="s">
        <v>312</v>
      </c>
      <c r="T2544" s="83" t="s">
        <v>312</v>
      </c>
      <c r="U2544" s="82" t="s">
        <v>186</v>
      </c>
      <c r="V2544" s="82" t="s">
        <v>5743</v>
      </c>
      <c r="W2544" s="171">
        <v>44074</v>
      </c>
      <c r="X2544" s="172" t="e">
        <f>+CONCATENATE(TEXT(#REF!,"yyyy"),"-",TEXT(#REF!,"mm"))</f>
        <v>#REF!</v>
      </c>
      <c r="Y2544" s="173" t="str">
        <f t="shared" si="402"/>
        <v>5</v>
      </c>
      <c r="Z2544" s="172" t="str">
        <f t="shared" si="403"/>
        <v>2020-07</v>
      </c>
      <c r="AA2544" s="170" t="e">
        <f>+VLOOKUP(Z2544,#REF!,2,FALSE)/VLOOKUP(X2544,#REF!,2,FALSE)</f>
        <v>#REF!</v>
      </c>
      <c r="AB2544" s="174" t="e">
        <f t="shared" si="398"/>
        <v>#REF!</v>
      </c>
      <c r="AC2544" s="174" t="e">
        <f t="shared" si="399"/>
        <v>#REF!</v>
      </c>
      <c r="AD2544" s="175" t="e">
        <f>+#REF!+365*Y2544</f>
        <v>#REF!</v>
      </c>
      <c r="AE2544" s="176" t="e">
        <f t="shared" si="404"/>
        <v>#REF!</v>
      </c>
      <c r="AF2544" s="170" t="e">
        <f>+VLOOKUP(CONCATENATE(TEXT(W2544,"yyyy"),"-",TEXT(W2544,"mm")),#REF!,2,0)</f>
        <v>#REF!</v>
      </c>
      <c r="AG2544" s="177" t="e">
        <f>+(AC2544*(1+'INFLAC PROYECTADA'!$B$8)^(AE2544))/((1+DEMANDADO!AF2544)^(AE2544))</f>
        <v>#REF!</v>
      </c>
      <c r="AH2544" s="169">
        <f>(0.2*VLOOKUP(D2544,'%.'!$A$1:$B$4,2,FALSE))+(0.35*VLOOKUP(E2544,'%.'!$A$1:$B$4,2,FALSE))+(0.1*VLOOKUP(F2544,'%.'!$A$1:$B$4,2,FALSE))+(0.35*VLOOKUP(G2544,'%.'!$A$1:$B$4,2,FALSE))</f>
        <v>0.4425</v>
      </c>
      <c r="AI2544" s="128" t="str">
        <f t="shared" si="405"/>
        <v>MEDIA</v>
      </c>
      <c r="AJ2544" s="128" t="str">
        <f t="shared" si="406"/>
        <v>Cuentas de Orden</v>
      </c>
      <c r="AK2544" s="178" t="e">
        <f t="shared" si="407"/>
        <v>#REF!</v>
      </c>
    </row>
    <row r="2545" spans="1:37" ht="30" customHeight="1" x14ac:dyDescent="0.25">
      <c r="A2545" s="115">
        <v>2544</v>
      </c>
      <c r="B2545" s="83" t="s">
        <v>5427</v>
      </c>
      <c r="C2545" s="126" t="s">
        <v>5428</v>
      </c>
      <c r="D2545" s="83" t="s">
        <v>0</v>
      </c>
      <c r="E2545" s="83" t="s">
        <v>48</v>
      </c>
      <c r="F2545" s="83" t="s">
        <v>48</v>
      </c>
      <c r="G2545" s="124" t="s">
        <v>1</v>
      </c>
      <c r="H2545" s="169">
        <f t="shared" si="400"/>
        <v>0.4425</v>
      </c>
      <c r="I2545" s="170" t="str">
        <f t="shared" si="401"/>
        <v>MEDIA</v>
      </c>
      <c r="J2545" s="293">
        <v>9069819</v>
      </c>
      <c r="K2545" s="221">
        <v>1</v>
      </c>
      <c r="L2545" s="83" t="s">
        <v>149</v>
      </c>
      <c r="M2545" s="188">
        <v>0</v>
      </c>
      <c r="N2545" s="83" t="s">
        <v>405</v>
      </c>
      <c r="O2545" s="189" t="s">
        <v>405</v>
      </c>
      <c r="P2545" s="83" t="s">
        <v>407</v>
      </c>
      <c r="Q2545" s="86" t="s">
        <v>5729</v>
      </c>
      <c r="R2545" s="83" t="s">
        <v>312</v>
      </c>
      <c r="S2545" s="83" t="s">
        <v>312</v>
      </c>
      <c r="T2545" s="83" t="s">
        <v>312</v>
      </c>
      <c r="U2545" s="82" t="s">
        <v>186</v>
      </c>
      <c r="V2545" s="82" t="s">
        <v>5744</v>
      </c>
      <c r="W2545" s="171">
        <v>44074</v>
      </c>
      <c r="X2545" s="172" t="e">
        <f>+CONCATENATE(TEXT(#REF!,"yyyy"),"-",TEXT(#REF!,"mm"))</f>
        <v>#REF!</v>
      </c>
      <c r="Y2545" s="173" t="str">
        <f t="shared" si="402"/>
        <v>3</v>
      </c>
      <c r="Z2545" s="172" t="str">
        <f t="shared" si="403"/>
        <v>2020-07</v>
      </c>
      <c r="AA2545" s="170" t="e">
        <f>+VLOOKUP(Z2545,#REF!,2,FALSE)/VLOOKUP(X2545,#REF!,2,FALSE)</f>
        <v>#REF!</v>
      </c>
      <c r="AB2545" s="174" t="e">
        <f t="shared" si="398"/>
        <v>#REF!</v>
      </c>
      <c r="AC2545" s="174" t="e">
        <f t="shared" si="399"/>
        <v>#REF!</v>
      </c>
      <c r="AD2545" s="175" t="e">
        <f>+#REF!+365*Y2545</f>
        <v>#REF!</v>
      </c>
      <c r="AE2545" s="176" t="e">
        <f t="shared" si="404"/>
        <v>#REF!</v>
      </c>
      <c r="AF2545" s="170" t="e">
        <f>+VLOOKUP(CONCATENATE(TEXT(W2545,"yyyy"),"-",TEXT(W2545,"mm")),#REF!,2,0)</f>
        <v>#REF!</v>
      </c>
      <c r="AG2545" s="177" t="e">
        <f>+(AC2545*(1+'INFLAC PROYECTADA'!$B$8)^(AE2545))/((1+DEMANDADO!AF2545)^(AE2545))</f>
        <v>#REF!</v>
      </c>
      <c r="AH2545" s="169">
        <f>(0.2*VLOOKUP(D2545,'%.'!$A$1:$B$4,2,FALSE))+(0.35*VLOOKUP(E2545,'%.'!$A$1:$B$4,2,FALSE))+(0.1*VLOOKUP(F2545,'%.'!$A$1:$B$4,2,FALSE))+(0.35*VLOOKUP(G2545,'%.'!$A$1:$B$4,2,FALSE))</f>
        <v>0.4425</v>
      </c>
      <c r="AI2545" s="128" t="str">
        <f t="shared" si="405"/>
        <v>MEDIA</v>
      </c>
      <c r="AJ2545" s="128" t="str">
        <f t="shared" si="406"/>
        <v>Cuentas de Orden</v>
      </c>
      <c r="AK2545" s="178" t="e">
        <f t="shared" si="407"/>
        <v>#REF!</v>
      </c>
    </row>
    <row r="2546" spans="1:37" ht="30" customHeight="1" x14ac:dyDescent="0.25">
      <c r="A2546" s="115">
        <v>2545</v>
      </c>
      <c r="B2546" s="83" t="s">
        <v>5429</v>
      </c>
      <c r="C2546" s="126" t="s">
        <v>5430</v>
      </c>
      <c r="D2546" s="83" t="s">
        <v>0</v>
      </c>
      <c r="E2546" s="83" t="s">
        <v>48</v>
      </c>
      <c r="F2546" s="83" t="s">
        <v>48</v>
      </c>
      <c r="G2546" s="124" t="s">
        <v>1</v>
      </c>
      <c r="H2546" s="169">
        <f t="shared" si="400"/>
        <v>0.4425</v>
      </c>
      <c r="I2546" s="170" t="str">
        <f t="shared" si="401"/>
        <v>MEDIA</v>
      </c>
      <c r="J2546" s="293">
        <v>11105182</v>
      </c>
      <c r="K2546" s="221">
        <v>1</v>
      </c>
      <c r="L2546" s="83" t="s">
        <v>138</v>
      </c>
      <c r="M2546" s="188">
        <v>0</v>
      </c>
      <c r="N2546" s="83" t="s">
        <v>405</v>
      </c>
      <c r="O2546" s="189" t="s">
        <v>405</v>
      </c>
      <c r="P2546" s="83" t="s">
        <v>408</v>
      </c>
      <c r="Q2546" s="86" t="s">
        <v>5729</v>
      </c>
      <c r="R2546" s="83" t="s">
        <v>312</v>
      </c>
      <c r="S2546" s="83" t="s">
        <v>312</v>
      </c>
      <c r="T2546" s="83" t="s">
        <v>312</v>
      </c>
      <c r="U2546" s="82" t="s">
        <v>186</v>
      </c>
      <c r="V2546" s="82" t="s">
        <v>5745</v>
      </c>
      <c r="W2546" s="171">
        <v>44074</v>
      </c>
      <c r="X2546" s="172" t="e">
        <f>+CONCATENATE(TEXT(#REF!,"yyyy"),"-",TEXT(#REF!,"mm"))</f>
        <v>#REF!</v>
      </c>
      <c r="Y2546" s="173" t="str">
        <f t="shared" si="402"/>
        <v>5</v>
      </c>
      <c r="Z2546" s="172" t="str">
        <f t="shared" si="403"/>
        <v>2020-07</v>
      </c>
      <c r="AA2546" s="170" t="e">
        <f>+VLOOKUP(Z2546,#REF!,2,FALSE)/VLOOKUP(X2546,#REF!,2,FALSE)</f>
        <v>#REF!</v>
      </c>
      <c r="AB2546" s="174" t="e">
        <f t="shared" si="398"/>
        <v>#REF!</v>
      </c>
      <c r="AC2546" s="174" t="e">
        <f t="shared" si="399"/>
        <v>#REF!</v>
      </c>
      <c r="AD2546" s="175" t="e">
        <f>+#REF!+365*Y2546</f>
        <v>#REF!</v>
      </c>
      <c r="AE2546" s="176" t="e">
        <f t="shared" si="404"/>
        <v>#REF!</v>
      </c>
      <c r="AF2546" s="170" t="e">
        <f>+VLOOKUP(CONCATENATE(TEXT(W2546,"yyyy"),"-",TEXT(W2546,"mm")),#REF!,2,0)</f>
        <v>#REF!</v>
      </c>
      <c r="AG2546" s="177" t="e">
        <f>+(AC2546*(1+'INFLAC PROYECTADA'!$B$8)^(AE2546))/((1+DEMANDADO!AF2546)^(AE2546))</f>
        <v>#REF!</v>
      </c>
      <c r="AH2546" s="169">
        <f>(0.2*VLOOKUP(D2546,'%.'!$A$1:$B$4,2,FALSE))+(0.35*VLOOKUP(E2546,'%.'!$A$1:$B$4,2,FALSE))+(0.1*VLOOKUP(F2546,'%.'!$A$1:$B$4,2,FALSE))+(0.35*VLOOKUP(G2546,'%.'!$A$1:$B$4,2,FALSE))</f>
        <v>0.4425</v>
      </c>
      <c r="AI2546" s="128" t="str">
        <f t="shared" si="405"/>
        <v>MEDIA</v>
      </c>
      <c r="AJ2546" s="128" t="str">
        <f t="shared" si="406"/>
        <v>Cuentas de Orden</v>
      </c>
      <c r="AK2546" s="178" t="e">
        <f t="shared" si="407"/>
        <v>#REF!</v>
      </c>
    </row>
    <row r="2547" spans="1:37" ht="30" customHeight="1" x14ac:dyDescent="0.25">
      <c r="A2547" s="115">
        <v>2546</v>
      </c>
      <c r="B2547" s="83" t="s">
        <v>5431</v>
      </c>
      <c r="C2547" s="126" t="s">
        <v>5432</v>
      </c>
      <c r="D2547" s="83" t="s">
        <v>48</v>
      </c>
      <c r="E2547" s="83" t="s">
        <v>0</v>
      </c>
      <c r="F2547" s="83" t="s">
        <v>48</v>
      </c>
      <c r="G2547" s="124" t="s">
        <v>48</v>
      </c>
      <c r="H2547" s="169">
        <f t="shared" si="400"/>
        <v>0.67499999999999993</v>
      </c>
      <c r="I2547" s="170" t="str">
        <f t="shared" si="401"/>
        <v>ALTA</v>
      </c>
      <c r="J2547" s="293">
        <v>481507400</v>
      </c>
      <c r="K2547" s="221">
        <v>0.2</v>
      </c>
      <c r="L2547" s="83" t="s">
        <v>131</v>
      </c>
      <c r="M2547" s="188">
        <v>0</v>
      </c>
      <c r="N2547" s="83" t="s">
        <v>405</v>
      </c>
      <c r="O2547" s="189" t="s">
        <v>405</v>
      </c>
      <c r="P2547" s="83" t="s">
        <v>407</v>
      </c>
      <c r="Q2547" s="86" t="s">
        <v>5729</v>
      </c>
      <c r="R2547" s="83" t="s">
        <v>312</v>
      </c>
      <c r="S2547" s="83" t="s">
        <v>312</v>
      </c>
      <c r="T2547" s="83" t="s">
        <v>312</v>
      </c>
      <c r="U2547" s="82" t="s">
        <v>186</v>
      </c>
      <c r="V2547" s="82" t="s">
        <v>5746</v>
      </c>
      <c r="W2547" s="171">
        <v>44074</v>
      </c>
      <c r="X2547" s="172" t="e">
        <f>+CONCATENATE(TEXT(#REF!,"yyyy"),"-",TEXT(#REF!,"mm"))</f>
        <v>#REF!</v>
      </c>
      <c r="Y2547" s="173" t="str">
        <f t="shared" si="402"/>
        <v>3</v>
      </c>
      <c r="Z2547" s="172" t="str">
        <f t="shared" si="403"/>
        <v>2020-07</v>
      </c>
      <c r="AA2547" s="170" t="e">
        <f>+VLOOKUP(Z2547,#REF!,2,FALSE)/VLOOKUP(X2547,#REF!,2,FALSE)</f>
        <v>#REF!</v>
      </c>
      <c r="AB2547" s="174" t="e">
        <f t="shared" si="398"/>
        <v>#REF!</v>
      </c>
      <c r="AC2547" s="174" t="e">
        <f t="shared" si="399"/>
        <v>#REF!</v>
      </c>
      <c r="AD2547" s="175" t="e">
        <f>+#REF!+365*Y2547</f>
        <v>#REF!</v>
      </c>
      <c r="AE2547" s="176" t="e">
        <f t="shared" si="404"/>
        <v>#REF!</v>
      </c>
      <c r="AF2547" s="170" t="e">
        <f>+VLOOKUP(CONCATENATE(TEXT(W2547,"yyyy"),"-",TEXT(W2547,"mm")),#REF!,2,0)</f>
        <v>#REF!</v>
      </c>
      <c r="AG2547" s="177" t="e">
        <f>+(AC2547*(1+'INFLAC PROYECTADA'!$B$8)^(AE2547))/((1+DEMANDADO!AF2547)^(AE2547))</f>
        <v>#REF!</v>
      </c>
      <c r="AH2547" s="169">
        <f>(0.2*VLOOKUP(D2547,'%.'!$A$1:$B$4,2,FALSE))+(0.35*VLOOKUP(E2547,'%.'!$A$1:$B$4,2,FALSE))+(0.1*VLOOKUP(F2547,'%.'!$A$1:$B$4,2,FALSE))+(0.35*VLOOKUP(G2547,'%.'!$A$1:$B$4,2,FALSE))</f>
        <v>0.67499999999999993</v>
      </c>
      <c r="AI2547" s="128" t="str">
        <f t="shared" si="405"/>
        <v>ALTA</v>
      </c>
      <c r="AJ2547" s="128" t="str">
        <f t="shared" si="406"/>
        <v>Provisión contable</v>
      </c>
      <c r="AK2547" s="178" t="e">
        <f t="shared" si="407"/>
        <v>#REF!</v>
      </c>
    </row>
    <row r="2548" spans="1:37" ht="30" customHeight="1" x14ac:dyDescent="0.25">
      <c r="A2548" s="115">
        <v>2547</v>
      </c>
      <c r="B2548" s="83" t="s">
        <v>5431</v>
      </c>
      <c r="C2548" s="126" t="s">
        <v>5433</v>
      </c>
      <c r="D2548" s="83" t="s">
        <v>48</v>
      </c>
      <c r="E2548" s="83" t="s">
        <v>0</v>
      </c>
      <c r="F2548" s="83" t="s">
        <v>48</v>
      </c>
      <c r="G2548" s="124" t="s">
        <v>48</v>
      </c>
      <c r="H2548" s="169">
        <f t="shared" si="400"/>
        <v>0.67499999999999993</v>
      </c>
      <c r="I2548" s="170" t="str">
        <f t="shared" si="401"/>
        <v>ALTA</v>
      </c>
      <c r="J2548" s="293">
        <v>10664300</v>
      </c>
      <c r="K2548" s="221">
        <v>0.2</v>
      </c>
      <c r="L2548" s="83" t="s">
        <v>135</v>
      </c>
      <c r="M2548" s="188">
        <v>0</v>
      </c>
      <c r="N2548" s="83" t="s">
        <v>405</v>
      </c>
      <c r="O2548" s="189" t="s">
        <v>405</v>
      </c>
      <c r="P2548" s="83" t="s">
        <v>407</v>
      </c>
      <c r="Q2548" s="86" t="s">
        <v>5729</v>
      </c>
      <c r="R2548" s="83" t="s">
        <v>312</v>
      </c>
      <c r="S2548" s="83" t="s">
        <v>312</v>
      </c>
      <c r="T2548" s="83" t="s">
        <v>312</v>
      </c>
      <c r="U2548" s="82" t="s">
        <v>186</v>
      </c>
      <c r="V2548" s="82" t="s">
        <v>5747</v>
      </c>
      <c r="W2548" s="171">
        <v>44074</v>
      </c>
      <c r="X2548" s="172" t="e">
        <f>+CONCATENATE(TEXT(#REF!,"yyyy"),"-",TEXT(#REF!,"mm"))</f>
        <v>#REF!</v>
      </c>
      <c r="Y2548" s="173" t="str">
        <f t="shared" si="402"/>
        <v>3</v>
      </c>
      <c r="Z2548" s="172" t="str">
        <f t="shared" si="403"/>
        <v>2020-07</v>
      </c>
      <c r="AA2548" s="170" t="e">
        <f>+VLOOKUP(Z2548,#REF!,2,FALSE)/VLOOKUP(X2548,#REF!,2,FALSE)</f>
        <v>#REF!</v>
      </c>
      <c r="AB2548" s="174" t="e">
        <f t="shared" si="398"/>
        <v>#REF!</v>
      </c>
      <c r="AC2548" s="174" t="e">
        <f t="shared" si="399"/>
        <v>#REF!</v>
      </c>
      <c r="AD2548" s="175" t="e">
        <f>+#REF!+365*Y2548</f>
        <v>#REF!</v>
      </c>
      <c r="AE2548" s="176" t="e">
        <f t="shared" si="404"/>
        <v>#REF!</v>
      </c>
      <c r="AF2548" s="170" t="e">
        <f>+VLOOKUP(CONCATENATE(TEXT(W2548,"yyyy"),"-",TEXT(W2548,"mm")),#REF!,2,0)</f>
        <v>#REF!</v>
      </c>
      <c r="AG2548" s="177" t="e">
        <f>+(AC2548*(1+'INFLAC PROYECTADA'!$B$8)^(AE2548))/((1+DEMANDADO!AF2548)^(AE2548))</f>
        <v>#REF!</v>
      </c>
      <c r="AH2548" s="169">
        <f>(0.2*VLOOKUP(D2548,'%.'!$A$1:$B$4,2,FALSE))+(0.35*VLOOKUP(E2548,'%.'!$A$1:$B$4,2,FALSE))+(0.1*VLOOKUP(F2548,'%.'!$A$1:$B$4,2,FALSE))+(0.35*VLOOKUP(G2548,'%.'!$A$1:$B$4,2,FALSE))</f>
        <v>0.67499999999999993</v>
      </c>
      <c r="AI2548" s="128" t="str">
        <f t="shared" si="405"/>
        <v>ALTA</v>
      </c>
      <c r="AJ2548" s="128" t="str">
        <f t="shared" si="406"/>
        <v>Provisión contable</v>
      </c>
      <c r="AK2548" s="178" t="e">
        <f t="shared" si="407"/>
        <v>#REF!</v>
      </c>
    </row>
    <row r="2549" spans="1:37" ht="30" customHeight="1" x14ac:dyDescent="0.25">
      <c r="A2549" s="115">
        <v>2548</v>
      </c>
      <c r="B2549" s="83" t="s">
        <v>688</v>
      </c>
      <c r="C2549" s="126" t="s">
        <v>5434</v>
      </c>
      <c r="D2549" s="83" t="s">
        <v>48</v>
      </c>
      <c r="E2549" s="83" t="s">
        <v>48</v>
      </c>
      <c r="F2549" s="83" t="s">
        <v>48</v>
      </c>
      <c r="G2549" s="124" t="s">
        <v>48</v>
      </c>
      <c r="H2549" s="169">
        <f t="shared" si="400"/>
        <v>0.5</v>
      </c>
      <c r="I2549" s="170" t="str">
        <f t="shared" si="401"/>
        <v>MEDIA</v>
      </c>
      <c r="J2549" s="293">
        <v>129884874</v>
      </c>
      <c r="K2549" s="221">
        <v>0.5</v>
      </c>
      <c r="L2549" s="83" t="s">
        <v>132</v>
      </c>
      <c r="M2549" s="188">
        <v>0</v>
      </c>
      <c r="N2549" s="83" t="s">
        <v>405</v>
      </c>
      <c r="O2549" s="189" t="s">
        <v>405</v>
      </c>
      <c r="P2549" s="83" t="s">
        <v>407</v>
      </c>
      <c r="Q2549" s="86" t="s">
        <v>5729</v>
      </c>
      <c r="R2549" s="83" t="s">
        <v>312</v>
      </c>
      <c r="S2549" s="83" t="s">
        <v>312</v>
      </c>
      <c r="T2549" s="83" t="s">
        <v>312</v>
      </c>
      <c r="U2549" s="82" t="s">
        <v>186</v>
      </c>
      <c r="V2549" s="82" t="s">
        <v>5748</v>
      </c>
      <c r="W2549" s="171">
        <v>44074</v>
      </c>
      <c r="X2549" s="172" t="e">
        <f>+CONCATENATE(TEXT(#REF!,"yyyy"),"-",TEXT(#REF!,"mm"))</f>
        <v>#REF!</v>
      </c>
      <c r="Y2549" s="173" t="str">
        <f t="shared" si="402"/>
        <v>3</v>
      </c>
      <c r="Z2549" s="172" t="str">
        <f t="shared" si="403"/>
        <v>2020-07</v>
      </c>
      <c r="AA2549" s="170" t="e">
        <f>+VLOOKUP(Z2549,#REF!,2,FALSE)/VLOOKUP(X2549,#REF!,2,FALSE)</f>
        <v>#REF!</v>
      </c>
      <c r="AB2549" s="174" t="e">
        <f t="shared" ref="AB2549:AB2612" si="408">+AA2549*J2549</f>
        <v>#REF!</v>
      </c>
      <c r="AC2549" s="174" t="e">
        <f t="shared" ref="AC2549:AC2612" si="409">+AB2549*K2549</f>
        <v>#REF!</v>
      </c>
      <c r="AD2549" s="175" t="e">
        <f>+#REF!+365*Y2549</f>
        <v>#REF!</v>
      </c>
      <c r="AE2549" s="176" t="e">
        <f t="shared" si="404"/>
        <v>#REF!</v>
      </c>
      <c r="AF2549" s="170" t="e">
        <f>+VLOOKUP(CONCATENATE(TEXT(W2549,"yyyy"),"-",TEXT(W2549,"mm")),#REF!,2,0)</f>
        <v>#REF!</v>
      </c>
      <c r="AG2549" s="177" t="e">
        <f>+(AC2549*(1+'INFLAC PROYECTADA'!$B$8)^(AE2549))/((1+DEMANDADO!AF2549)^(AE2549))</f>
        <v>#REF!</v>
      </c>
      <c r="AH2549" s="169">
        <f>(0.2*VLOOKUP(D2549,'%.'!$A$1:$B$4,2,FALSE))+(0.35*VLOOKUP(E2549,'%.'!$A$1:$B$4,2,FALSE))+(0.1*VLOOKUP(F2549,'%.'!$A$1:$B$4,2,FALSE))+(0.35*VLOOKUP(G2549,'%.'!$A$1:$B$4,2,FALSE))</f>
        <v>0.5</v>
      </c>
      <c r="AI2549" s="128" t="str">
        <f t="shared" si="405"/>
        <v>MEDIA</v>
      </c>
      <c r="AJ2549" s="128" t="str">
        <f t="shared" si="406"/>
        <v>Cuentas de Orden</v>
      </c>
      <c r="AK2549" s="178" t="e">
        <f t="shared" si="407"/>
        <v>#REF!</v>
      </c>
    </row>
    <row r="2550" spans="1:37" ht="30" customHeight="1" x14ac:dyDescent="0.25">
      <c r="A2550" s="115">
        <v>2549</v>
      </c>
      <c r="B2550" s="79" t="s">
        <v>5435</v>
      </c>
      <c r="C2550" s="85" t="s">
        <v>5436</v>
      </c>
      <c r="D2550" s="83" t="s">
        <v>48</v>
      </c>
      <c r="E2550" s="83" t="s">
        <v>48</v>
      </c>
      <c r="F2550" s="83" t="s">
        <v>48</v>
      </c>
      <c r="G2550" s="124" t="s">
        <v>48</v>
      </c>
      <c r="H2550" s="169">
        <f t="shared" si="400"/>
        <v>0.5</v>
      </c>
      <c r="I2550" s="170" t="str">
        <f t="shared" si="401"/>
        <v>MEDIA</v>
      </c>
      <c r="J2550" s="293">
        <v>309000000</v>
      </c>
      <c r="K2550" s="221">
        <v>0.5</v>
      </c>
      <c r="L2550" s="86" t="s">
        <v>133</v>
      </c>
      <c r="M2550" s="188">
        <v>0</v>
      </c>
      <c r="N2550" s="83" t="s">
        <v>405</v>
      </c>
      <c r="O2550" s="83" t="s">
        <v>405</v>
      </c>
      <c r="P2550" s="68" t="s">
        <v>448</v>
      </c>
      <c r="Q2550" s="83" t="s">
        <v>5729</v>
      </c>
      <c r="R2550" s="83" t="s">
        <v>312</v>
      </c>
      <c r="S2550" s="83" t="s">
        <v>312</v>
      </c>
      <c r="T2550" s="83" t="s">
        <v>312</v>
      </c>
      <c r="U2550" s="81" t="s">
        <v>186</v>
      </c>
      <c r="V2550" s="81" t="s">
        <v>5749</v>
      </c>
      <c r="W2550" s="171">
        <v>44074</v>
      </c>
      <c r="X2550" s="172" t="e">
        <f>+CONCATENATE(TEXT(#REF!,"yyyy"),"-",TEXT(#REF!,"mm"))</f>
        <v>#REF!</v>
      </c>
      <c r="Y2550" s="173" t="str">
        <f t="shared" si="402"/>
        <v>10</v>
      </c>
      <c r="Z2550" s="172" t="str">
        <f t="shared" si="403"/>
        <v>2020-07</v>
      </c>
      <c r="AA2550" s="170" t="e">
        <f>+VLOOKUP(Z2550,#REF!,2,FALSE)/VLOOKUP(X2550,#REF!,2,FALSE)</f>
        <v>#REF!</v>
      </c>
      <c r="AB2550" s="174" t="e">
        <f t="shared" si="408"/>
        <v>#REF!</v>
      </c>
      <c r="AC2550" s="174" t="e">
        <f t="shared" si="409"/>
        <v>#REF!</v>
      </c>
      <c r="AD2550" s="175" t="e">
        <f>+#REF!+365*Y2550</f>
        <v>#REF!</v>
      </c>
      <c r="AE2550" s="176" t="e">
        <f t="shared" si="404"/>
        <v>#REF!</v>
      </c>
      <c r="AF2550" s="170" t="e">
        <f>+VLOOKUP(CONCATENATE(TEXT(W2550,"yyyy"),"-",TEXT(W2550,"mm")),#REF!,2,0)</f>
        <v>#REF!</v>
      </c>
      <c r="AG2550" s="177" t="e">
        <f>+(AC2550*(1+'INFLAC PROYECTADA'!$B$8)^(AE2550))/((1+DEMANDADO!AF2550)^(AE2550))</f>
        <v>#REF!</v>
      </c>
      <c r="AH2550" s="169">
        <f>(0.2*VLOOKUP(D2550,'%.'!$A$1:$B$4,2,FALSE))+(0.35*VLOOKUP(E2550,'%.'!$A$1:$B$4,2,FALSE))+(0.1*VLOOKUP(F2550,'%.'!$A$1:$B$4,2,FALSE))+(0.35*VLOOKUP(G2550,'%.'!$A$1:$B$4,2,FALSE))</f>
        <v>0.5</v>
      </c>
      <c r="AI2550" s="128" t="str">
        <f t="shared" si="405"/>
        <v>MEDIA</v>
      </c>
      <c r="AJ2550" s="128" t="str">
        <f t="shared" si="406"/>
        <v>Cuentas de Orden</v>
      </c>
      <c r="AK2550" s="178" t="e">
        <f t="shared" si="407"/>
        <v>#REF!</v>
      </c>
    </row>
    <row r="2551" spans="1:37" ht="30" customHeight="1" x14ac:dyDescent="0.25">
      <c r="A2551" s="115">
        <v>2550</v>
      </c>
      <c r="B2551" s="79" t="s">
        <v>5435</v>
      </c>
      <c r="C2551" s="85" t="s">
        <v>5437</v>
      </c>
      <c r="D2551" s="83" t="s">
        <v>48</v>
      </c>
      <c r="E2551" s="83" t="s">
        <v>48</v>
      </c>
      <c r="F2551" s="83" t="s">
        <v>48</v>
      </c>
      <c r="G2551" s="124" t="s">
        <v>48</v>
      </c>
      <c r="H2551" s="169">
        <f t="shared" si="400"/>
        <v>0.5</v>
      </c>
      <c r="I2551" s="170" t="str">
        <f t="shared" si="401"/>
        <v>MEDIA</v>
      </c>
      <c r="J2551" s="293">
        <v>298140000</v>
      </c>
      <c r="K2551" s="221">
        <v>0.5</v>
      </c>
      <c r="L2551" s="86" t="s">
        <v>133</v>
      </c>
      <c r="M2551" s="188">
        <v>0</v>
      </c>
      <c r="N2551" s="83" t="s">
        <v>405</v>
      </c>
      <c r="O2551" s="83" t="s">
        <v>405</v>
      </c>
      <c r="P2551" s="68" t="s">
        <v>4231</v>
      </c>
      <c r="Q2551" s="83" t="s">
        <v>5729</v>
      </c>
      <c r="R2551" s="83" t="s">
        <v>312</v>
      </c>
      <c r="S2551" s="83" t="s">
        <v>312</v>
      </c>
      <c r="T2551" s="83" t="s">
        <v>312</v>
      </c>
      <c r="U2551" s="81" t="s">
        <v>186</v>
      </c>
      <c r="V2551" s="98" t="s">
        <v>5750</v>
      </c>
      <c r="W2551" s="171">
        <v>44074</v>
      </c>
      <c r="X2551" s="172" t="e">
        <f>+CONCATENATE(TEXT(#REF!,"yyyy"),"-",TEXT(#REF!,"mm"))</f>
        <v>#REF!</v>
      </c>
      <c r="Y2551" s="173" t="str">
        <f t="shared" si="402"/>
        <v>15</v>
      </c>
      <c r="Z2551" s="172" t="str">
        <f t="shared" si="403"/>
        <v>2020-07</v>
      </c>
      <c r="AA2551" s="170" t="e">
        <f>+VLOOKUP(Z2551,#REF!,2,FALSE)/VLOOKUP(X2551,#REF!,2,FALSE)</f>
        <v>#REF!</v>
      </c>
      <c r="AB2551" s="174" t="e">
        <f t="shared" si="408"/>
        <v>#REF!</v>
      </c>
      <c r="AC2551" s="174" t="e">
        <f t="shared" si="409"/>
        <v>#REF!</v>
      </c>
      <c r="AD2551" s="175" t="e">
        <f>+#REF!+365*Y2551</f>
        <v>#REF!</v>
      </c>
      <c r="AE2551" s="176" t="e">
        <f t="shared" si="404"/>
        <v>#REF!</v>
      </c>
      <c r="AF2551" s="170" t="e">
        <f>+VLOOKUP(CONCATENATE(TEXT(W2551,"yyyy"),"-",TEXT(W2551,"mm")),#REF!,2,0)</f>
        <v>#REF!</v>
      </c>
      <c r="AG2551" s="177" t="e">
        <f>+(AC2551*(1+'INFLAC PROYECTADA'!$B$8)^(AE2551))/((1+DEMANDADO!AF2551)^(AE2551))</f>
        <v>#REF!</v>
      </c>
      <c r="AH2551" s="169">
        <f>(0.2*VLOOKUP(D2551,'%.'!$A$1:$B$4,2,FALSE))+(0.35*VLOOKUP(E2551,'%.'!$A$1:$B$4,2,FALSE))+(0.1*VLOOKUP(F2551,'%.'!$A$1:$B$4,2,FALSE))+(0.35*VLOOKUP(G2551,'%.'!$A$1:$B$4,2,FALSE))</f>
        <v>0.5</v>
      </c>
      <c r="AI2551" s="128" t="str">
        <f t="shared" si="405"/>
        <v>MEDIA</v>
      </c>
      <c r="AJ2551" s="128" t="str">
        <f t="shared" si="406"/>
        <v>Cuentas de Orden</v>
      </c>
      <c r="AK2551" s="178" t="e">
        <f t="shared" si="407"/>
        <v>#REF!</v>
      </c>
    </row>
    <row r="2552" spans="1:37" ht="30" customHeight="1" x14ac:dyDescent="0.25">
      <c r="A2552" s="115">
        <v>2551</v>
      </c>
      <c r="B2552" s="79" t="s">
        <v>5435</v>
      </c>
      <c r="C2552" s="85" t="s">
        <v>5438</v>
      </c>
      <c r="D2552" s="83" t="s">
        <v>48</v>
      </c>
      <c r="E2552" s="83" t="s">
        <v>48</v>
      </c>
      <c r="F2552" s="83" t="s">
        <v>48</v>
      </c>
      <c r="G2552" s="124" t="s">
        <v>48</v>
      </c>
      <c r="H2552" s="169">
        <f t="shared" si="400"/>
        <v>0.5</v>
      </c>
      <c r="I2552" s="170" t="str">
        <f t="shared" si="401"/>
        <v>MEDIA</v>
      </c>
      <c r="J2552" s="293">
        <v>856960000</v>
      </c>
      <c r="K2552" s="221">
        <v>0.2</v>
      </c>
      <c r="L2552" s="86" t="s">
        <v>133</v>
      </c>
      <c r="M2552" s="188">
        <v>0</v>
      </c>
      <c r="N2552" s="83" t="s">
        <v>405</v>
      </c>
      <c r="O2552" s="83" t="s">
        <v>405</v>
      </c>
      <c r="P2552" s="68" t="s">
        <v>448</v>
      </c>
      <c r="Q2552" s="83" t="s">
        <v>5729</v>
      </c>
      <c r="R2552" s="83" t="s">
        <v>312</v>
      </c>
      <c r="S2552" s="83" t="s">
        <v>312</v>
      </c>
      <c r="T2552" s="83" t="s">
        <v>312</v>
      </c>
      <c r="U2552" s="81" t="s">
        <v>186</v>
      </c>
      <c r="V2552" s="98" t="s">
        <v>5749</v>
      </c>
      <c r="W2552" s="171">
        <v>44074</v>
      </c>
      <c r="X2552" s="172" t="e">
        <f>+CONCATENATE(TEXT(#REF!,"yyyy"),"-",TEXT(#REF!,"mm"))</f>
        <v>#REF!</v>
      </c>
      <c r="Y2552" s="173" t="str">
        <f t="shared" si="402"/>
        <v>10</v>
      </c>
      <c r="Z2552" s="172" t="str">
        <f t="shared" si="403"/>
        <v>2020-07</v>
      </c>
      <c r="AA2552" s="170" t="e">
        <f>+VLOOKUP(Z2552,#REF!,2,FALSE)/VLOOKUP(X2552,#REF!,2,FALSE)</f>
        <v>#REF!</v>
      </c>
      <c r="AB2552" s="174" t="e">
        <f t="shared" si="408"/>
        <v>#REF!</v>
      </c>
      <c r="AC2552" s="174" t="e">
        <f t="shared" si="409"/>
        <v>#REF!</v>
      </c>
      <c r="AD2552" s="175" t="e">
        <f>+#REF!+365*Y2552</f>
        <v>#REF!</v>
      </c>
      <c r="AE2552" s="176" t="e">
        <f t="shared" si="404"/>
        <v>#REF!</v>
      </c>
      <c r="AF2552" s="170" t="e">
        <f>+VLOOKUP(CONCATENATE(TEXT(W2552,"yyyy"),"-",TEXT(W2552,"mm")),#REF!,2,0)</f>
        <v>#REF!</v>
      </c>
      <c r="AG2552" s="177" t="e">
        <f>+(AC2552*(1+'INFLAC PROYECTADA'!$B$8)^(AE2552))/((1+DEMANDADO!AF2552)^(AE2552))</f>
        <v>#REF!</v>
      </c>
      <c r="AH2552" s="169">
        <f>(0.2*VLOOKUP(D2552,'%.'!$A$1:$B$4,2,FALSE))+(0.35*VLOOKUP(E2552,'%.'!$A$1:$B$4,2,FALSE))+(0.1*VLOOKUP(F2552,'%.'!$A$1:$B$4,2,FALSE))+(0.35*VLOOKUP(G2552,'%.'!$A$1:$B$4,2,FALSE))</f>
        <v>0.5</v>
      </c>
      <c r="AI2552" s="128" t="str">
        <f t="shared" si="405"/>
        <v>MEDIA</v>
      </c>
      <c r="AJ2552" s="128" t="str">
        <f t="shared" si="406"/>
        <v>Cuentas de Orden</v>
      </c>
      <c r="AK2552" s="178" t="e">
        <f t="shared" si="407"/>
        <v>#REF!</v>
      </c>
    </row>
    <row r="2553" spans="1:37" ht="30" customHeight="1" x14ac:dyDescent="0.25">
      <c r="A2553" s="115">
        <v>2552</v>
      </c>
      <c r="B2553" s="79" t="s">
        <v>5439</v>
      </c>
      <c r="C2553" s="85" t="s">
        <v>5440</v>
      </c>
      <c r="D2553" s="83" t="s">
        <v>48</v>
      </c>
      <c r="E2553" s="83" t="s">
        <v>48</v>
      </c>
      <c r="F2553" s="83" t="s">
        <v>48</v>
      </c>
      <c r="G2553" s="124" t="s">
        <v>48</v>
      </c>
      <c r="H2553" s="169">
        <f t="shared" si="400"/>
        <v>0.5</v>
      </c>
      <c r="I2553" s="170" t="str">
        <f t="shared" si="401"/>
        <v>MEDIA</v>
      </c>
      <c r="J2553" s="293">
        <v>358000000</v>
      </c>
      <c r="K2553" s="221">
        <v>0.5</v>
      </c>
      <c r="L2553" s="86" t="s">
        <v>133</v>
      </c>
      <c r="M2553" s="188">
        <v>0</v>
      </c>
      <c r="N2553" s="83" t="s">
        <v>405</v>
      </c>
      <c r="O2553" s="83" t="s">
        <v>405</v>
      </c>
      <c r="P2553" s="68" t="s">
        <v>508</v>
      </c>
      <c r="Q2553" s="83" t="s">
        <v>5729</v>
      </c>
      <c r="R2553" s="83" t="s">
        <v>312</v>
      </c>
      <c r="S2553" s="83" t="s">
        <v>312</v>
      </c>
      <c r="T2553" s="83" t="s">
        <v>312</v>
      </c>
      <c r="U2553" s="81" t="s">
        <v>186</v>
      </c>
      <c r="V2553" s="81" t="s">
        <v>5751</v>
      </c>
      <c r="W2553" s="171">
        <v>44074</v>
      </c>
      <c r="X2553" s="172" t="e">
        <f>+CONCATENATE(TEXT(#REF!,"yyyy"),"-",TEXT(#REF!,"mm"))</f>
        <v>#REF!</v>
      </c>
      <c r="Y2553" s="173" t="str">
        <f t="shared" si="402"/>
        <v>14</v>
      </c>
      <c r="Z2553" s="172" t="str">
        <f t="shared" si="403"/>
        <v>2020-07</v>
      </c>
      <c r="AA2553" s="170" t="e">
        <f>+VLOOKUP(Z2553,#REF!,2,FALSE)/VLOOKUP(X2553,#REF!,2,FALSE)</f>
        <v>#REF!</v>
      </c>
      <c r="AB2553" s="174" t="e">
        <f t="shared" si="408"/>
        <v>#REF!</v>
      </c>
      <c r="AC2553" s="174" t="e">
        <f t="shared" si="409"/>
        <v>#REF!</v>
      </c>
      <c r="AD2553" s="175" t="e">
        <f>+#REF!+365*Y2553</f>
        <v>#REF!</v>
      </c>
      <c r="AE2553" s="176" t="e">
        <f t="shared" si="404"/>
        <v>#REF!</v>
      </c>
      <c r="AF2553" s="170" t="e">
        <f>+VLOOKUP(CONCATENATE(TEXT(W2553,"yyyy"),"-",TEXT(W2553,"mm")),#REF!,2,0)</f>
        <v>#REF!</v>
      </c>
      <c r="AG2553" s="177" t="e">
        <f>+(AC2553*(1+'INFLAC PROYECTADA'!$B$8)^(AE2553))/((1+DEMANDADO!AF2553)^(AE2553))</f>
        <v>#REF!</v>
      </c>
      <c r="AH2553" s="169">
        <f>(0.2*VLOOKUP(D2553,'%.'!$A$1:$B$4,2,FALSE))+(0.35*VLOOKUP(E2553,'%.'!$A$1:$B$4,2,FALSE))+(0.1*VLOOKUP(F2553,'%.'!$A$1:$B$4,2,FALSE))+(0.35*VLOOKUP(G2553,'%.'!$A$1:$B$4,2,FALSE))</f>
        <v>0.5</v>
      </c>
      <c r="AI2553" s="128" t="str">
        <f t="shared" si="405"/>
        <v>MEDIA</v>
      </c>
      <c r="AJ2553" s="128" t="str">
        <f t="shared" si="406"/>
        <v>Cuentas de Orden</v>
      </c>
      <c r="AK2553" s="178" t="e">
        <f t="shared" si="407"/>
        <v>#REF!</v>
      </c>
    </row>
    <row r="2554" spans="1:37" ht="30" customHeight="1" x14ac:dyDescent="0.25">
      <c r="A2554" s="115">
        <v>2553</v>
      </c>
      <c r="B2554" s="79" t="s">
        <v>5441</v>
      </c>
      <c r="C2554" s="85" t="s">
        <v>5442</v>
      </c>
      <c r="D2554" s="83" t="s">
        <v>48</v>
      </c>
      <c r="E2554" s="83" t="s">
        <v>48</v>
      </c>
      <c r="F2554" s="83" t="s">
        <v>48</v>
      </c>
      <c r="G2554" s="124" t="s">
        <v>48</v>
      </c>
      <c r="H2554" s="169">
        <f t="shared" si="400"/>
        <v>0.5</v>
      </c>
      <c r="I2554" s="170" t="str">
        <f t="shared" si="401"/>
        <v>MEDIA</v>
      </c>
      <c r="J2554" s="293">
        <v>482906322</v>
      </c>
      <c r="K2554" s="221">
        <v>0.5</v>
      </c>
      <c r="L2554" s="86" t="s">
        <v>133</v>
      </c>
      <c r="M2554" s="188">
        <v>0</v>
      </c>
      <c r="N2554" s="83" t="s">
        <v>405</v>
      </c>
      <c r="O2554" s="83" t="s">
        <v>405</v>
      </c>
      <c r="P2554" s="68" t="s">
        <v>410</v>
      </c>
      <c r="Q2554" s="83" t="s">
        <v>5729</v>
      </c>
      <c r="R2554" s="83" t="s">
        <v>312</v>
      </c>
      <c r="S2554" s="83" t="s">
        <v>312</v>
      </c>
      <c r="T2554" s="83" t="s">
        <v>312</v>
      </c>
      <c r="U2554" s="81" t="s">
        <v>186</v>
      </c>
      <c r="V2554" s="81" t="s">
        <v>5752</v>
      </c>
      <c r="W2554" s="171">
        <v>44074</v>
      </c>
      <c r="X2554" s="172" t="e">
        <f>+CONCATENATE(TEXT(#REF!,"yyyy"),"-",TEXT(#REF!,"mm"))</f>
        <v>#REF!</v>
      </c>
      <c r="Y2554" s="173" t="str">
        <f t="shared" si="402"/>
        <v>9</v>
      </c>
      <c r="Z2554" s="172" t="str">
        <f t="shared" si="403"/>
        <v>2020-07</v>
      </c>
      <c r="AA2554" s="170" t="e">
        <f>+VLOOKUP(Z2554,#REF!,2,FALSE)/VLOOKUP(X2554,#REF!,2,FALSE)</f>
        <v>#REF!</v>
      </c>
      <c r="AB2554" s="174" t="e">
        <f t="shared" si="408"/>
        <v>#REF!</v>
      </c>
      <c r="AC2554" s="174" t="e">
        <f t="shared" si="409"/>
        <v>#REF!</v>
      </c>
      <c r="AD2554" s="175" t="e">
        <f>+#REF!+365*Y2554</f>
        <v>#REF!</v>
      </c>
      <c r="AE2554" s="176" t="e">
        <f t="shared" si="404"/>
        <v>#REF!</v>
      </c>
      <c r="AF2554" s="170" t="e">
        <f>+VLOOKUP(CONCATENATE(TEXT(W2554,"yyyy"),"-",TEXT(W2554,"mm")),#REF!,2,0)</f>
        <v>#REF!</v>
      </c>
      <c r="AG2554" s="177" t="e">
        <f>+(AC2554*(1+'INFLAC PROYECTADA'!$B$8)^(AE2554))/((1+DEMANDADO!AF2554)^(AE2554))</f>
        <v>#REF!</v>
      </c>
      <c r="AH2554" s="169">
        <f>(0.2*VLOOKUP(D2554,'%.'!$A$1:$B$4,2,FALSE))+(0.35*VLOOKUP(E2554,'%.'!$A$1:$B$4,2,FALSE))+(0.1*VLOOKUP(F2554,'%.'!$A$1:$B$4,2,FALSE))+(0.35*VLOOKUP(G2554,'%.'!$A$1:$B$4,2,FALSE))</f>
        <v>0.5</v>
      </c>
      <c r="AI2554" s="128" t="str">
        <f t="shared" si="405"/>
        <v>MEDIA</v>
      </c>
      <c r="AJ2554" s="128" t="str">
        <f t="shared" si="406"/>
        <v>Cuentas de Orden</v>
      </c>
      <c r="AK2554" s="178" t="e">
        <f t="shared" si="407"/>
        <v>#REF!</v>
      </c>
    </row>
    <row r="2555" spans="1:37" ht="30" customHeight="1" x14ac:dyDescent="0.25">
      <c r="A2555" s="115">
        <v>2554</v>
      </c>
      <c r="B2555" s="79" t="s">
        <v>5443</v>
      </c>
      <c r="C2555" s="85" t="s">
        <v>5444</v>
      </c>
      <c r="D2555" s="83" t="s">
        <v>0</v>
      </c>
      <c r="E2555" s="83" t="s">
        <v>48</v>
      </c>
      <c r="F2555" s="83" t="s">
        <v>48</v>
      </c>
      <c r="G2555" s="124" t="s">
        <v>0</v>
      </c>
      <c r="H2555" s="169">
        <f t="shared" si="400"/>
        <v>0.77499999999999991</v>
      </c>
      <c r="I2555" s="170" t="str">
        <f t="shared" si="401"/>
        <v>ALTA</v>
      </c>
      <c r="J2555" s="293">
        <v>343019000</v>
      </c>
      <c r="K2555" s="221">
        <v>0.7</v>
      </c>
      <c r="L2555" s="86" t="s">
        <v>238</v>
      </c>
      <c r="M2555" s="188">
        <v>0</v>
      </c>
      <c r="N2555" s="83" t="s">
        <v>405</v>
      </c>
      <c r="O2555" s="83" t="s">
        <v>405</v>
      </c>
      <c r="P2555" s="68" t="s">
        <v>448</v>
      </c>
      <c r="Q2555" s="83" t="s">
        <v>5729</v>
      </c>
      <c r="R2555" s="83" t="s">
        <v>312</v>
      </c>
      <c r="S2555" s="83" t="s">
        <v>312</v>
      </c>
      <c r="T2555" s="83" t="s">
        <v>312</v>
      </c>
      <c r="U2555" s="81" t="s">
        <v>186</v>
      </c>
      <c r="V2555" s="81"/>
      <c r="W2555" s="171">
        <v>44074</v>
      </c>
      <c r="X2555" s="172" t="e">
        <f>+CONCATENATE(TEXT(#REF!,"yyyy"),"-",TEXT(#REF!,"mm"))</f>
        <v>#REF!</v>
      </c>
      <c r="Y2555" s="173" t="str">
        <f t="shared" si="402"/>
        <v>10</v>
      </c>
      <c r="Z2555" s="172" t="str">
        <f t="shared" si="403"/>
        <v>2020-07</v>
      </c>
      <c r="AA2555" s="170" t="e">
        <f>+VLOOKUP(Z2555,#REF!,2,FALSE)/VLOOKUP(X2555,#REF!,2,FALSE)</f>
        <v>#REF!</v>
      </c>
      <c r="AB2555" s="174" t="e">
        <f t="shared" si="408"/>
        <v>#REF!</v>
      </c>
      <c r="AC2555" s="174" t="e">
        <f t="shared" si="409"/>
        <v>#REF!</v>
      </c>
      <c r="AD2555" s="175" t="e">
        <f>+#REF!+365*Y2555</f>
        <v>#REF!</v>
      </c>
      <c r="AE2555" s="176" t="e">
        <f t="shared" si="404"/>
        <v>#REF!</v>
      </c>
      <c r="AF2555" s="170" t="e">
        <f>+VLOOKUP(CONCATENATE(TEXT(W2555,"yyyy"),"-",TEXT(W2555,"mm")),#REF!,2,0)</f>
        <v>#REF!</v>
      </c>
      <c r="AG2555" s="177" t="e">
        <f>+(AC2555*(1+'INFLAC PROYECTADA'!$B$8)^(AE2555))/((1+DEMANDADO!AF2555)^(AE2555))</f>
        <v>#REF!</v>
      </c>
      <c r="AH2555" s="169">
        <f>(0.2*VLOOKUP(D2555,'%.'!$A$1:$B$4,2,FALSE))+(0.35*VLOOKUP(E2555,'%.'!$A$1:$B$4,2,FALSE))+(0.1*VLOOKUP(F2555,'%.'!$A$1:$B$4,2,FALSE))+(0.35*VLOOKUP(G2555,'%.'!$A$1:$B$4,2,FALSE))</f>
        <v>0.77499999999999991</v>
      </c>
      <c r="AI2555" s="128" t="str">
        <f t="shared" si="405"/>
        <v>ALTA</v>
      </c>
      <c r="AJ2555" s="128" t="str">
        <f t="shared" si="406"/>
        <v>Provisión contable</v>
      </c>
      <c r="AK2555" s="178" t="e">
        <f t="shared" si="407"/>
        <v>#REF!</v>
      </c>
    </row>
    <row r="2556" spans="1:37" ht="30" customHeight="1" x14ac:dyDescent="0.25">
      <c r="A2556" s="115">
        <v>2555</v>
      </c>
      <c r="B2556" s="79" t="s">
        <v>5445</v>
      </c>
      <c r="C2556" s="85" t="s">
        <v>5446</v>
      </c>
      <c r="D2556" s="83" t="s">
        <v>48</v>
      </c>
      <c r="E2556" s="83" t="s">
        <v>48</v>
      </c>
      <c r="F2556" s="83" t="s">
        <v>48</v>
      </c>
      <c r="G2556" s="124" t="s">
        <v>48</v>
      </c>
      <c r="H2556" s="169">
        <f t="shared" si="400"/>
        <v>0.5</v>
      </c>
      <c r="I2556" s="170" t="str">
        <f t="shared" si="401"/>
        <v>MEDIA</v>
      </c>
      <c r="J2556" s="293">
        <v>1065464420</v>
      </c>
      <c r="K2556" s="221">
        <v>0.3</v>
      </c>
      <c r="L2556" s="86" t="s">
        <v>133</v>
      </c>
      <c r="M2556" s="188">
        <v>0</v>
      </c>
      <c r="N2556" s="83" t="s">
        <v>405</v>
      </c>
      <c r="O2556" s="83" t="s">
        <v>405</v>
      </c>
      <c r="P2556" s="68" t="s">
        <v>410</v>
      </c>
      <c r="Q2556" s="83" t="s">
        <v>5729</v>
      </c>
      <c r="R2556" s="83" t="s">
        <v>312</v>
      </c>
      <c r="S2556" s="83" t="s">
        <v>312</v>
      </c>
      <c r="T2556" s="83" t="s">
        <v>312</v>
      </c>
      <c r="U2556" s="81" t="s">
        <v>186</v>
      </c>
      <c r="V2556" s="81" t="s">
        <v>5753</v>
      </c>
      <c r="W2556" s="171">
        <v>44074</v>
      </c>
      <c r="X2556" s="172" t="e">
        <f>+CONCATENATE(TEXT(#REF!,"yyyy"),"-",TEXT(#REF!,"mm"))</f>
        <v>#REF!</v>
      </c>
      <c r="Y2556" s="173" t="str">
        <f t="shared" si="402"/>
        <v>9</v>
      </c>
      <c r="Z2556" s="172" t="str">
        <f t="shared" si="403"/>
        <v>2020-07</v>
      </c>
      <c r="AA2556" s="170" t="e">
        <f>+VLOOKUP(Z2556,#REF!,2,FALSE)/VLOOKUP(X2556,#REF!,2,FALSE)</f>
        <v>#REF!</v>
      </c>
      <c r="AB2556" s="174" t="e">
        <f t="shared" si="408"/>
        <v>#REF!</v>
      </c>
      <c r="AC2556" s="174" t="e">
        <f t="shared" si="409"/>
        <v>#REF!</v>
      </c>
      <c r="AD2556" s="175" t="e">
        <f>+#REF!+365*Y2556</f>
        <v>#REF!</v>
      </c>
      <c r="AE2556" s="176" t="e">
        <f t="shared" si="404"/>
        <v>#REF!</v>
      </c>
      <c r="AF2556" s="170" t="e">
        <f>+VLOOKUP(CONCATENATE(TEXT(W2556,"yyyy"),"-",TEXT(W2556,"mm")),#REF!,2,0)</f>
        <v>#REF!</v>
      </c>
      <c r="AG2556" s="177" t="e">
        <f>+(AC2556*(1+'INFLAC PROYECTADA'!$B$8)^(AE2556))/((1+DEMANDADO!AF2556)^(AE2556))</f>
        <v>#REF!</v>
      </c>
      <c r="AH2556" s="169">
        <f>(0.2*VLOOKUP(D2556,'%.'!$A$1:$B$4,2,FALSE))+(0.35*VLOOKUP(E2556,'%.'!$A$1:$B$4,2,FALSE))+(0.1*VLOOKUP(F2556,'%.'!$A$1:$B$4,2,FALSE))+(0.35*VLOOKUP(G2556,'%.'!$A$1:$B$4,2,FALSE))</f>
        <v>0.5</v>
      </c>
      <c r="AI2556" s="128" t="str">
        <f t="shared" si="405"/>
        <v>MEDIA</v>
      </c>
      <c r="AJ2556" s="128" t="str">
        <f t="shared" si="406"/>
        <v>Cuentas de Orden</v>
      </c>
      <c r="AK2556" s="178" t="e">
        <f t="shared" si="407"/>
        <v>#REF!</v>
      </c>
    </row>
    <row r="2557" spans="1:37" ht="30" customHeight="1" x14ac:dyDescent="0.25">
      <c r="A2557" s="115">
        <v>2556</v>
      </c>
      <c r="B2557" s="79" t="s">
        <v>5447</v>
      </c>
      <c r="C2557" s="85" t="s">
        <v>5448</v>
      </c>
      <c r="D2557" s="83" t="s">
        <v>48</v>
      </c>
      <c r="E2557" s="83" t="s">
        <v>48</v>
      </c>
      <c r="F2557" s="83" t="s">
        <v>48</v>
      </c>
      <c r="G2557" s="124" t="s">
        <v>48</v>
      </c>
      <c r="H2557" s="169">
        <f t="shared" si="400"/>
        <v>0.5</v>
      </c>
      <c r="I2557" s="170" t="str">
        <f t="shared" si="401"/>
        <v>MEDIA</v>
      </c>
      <c r="J2557" s="293">
        <v>53560000</v>
      </c>
      <c r="K2557" s="221">
        <v>0.5</v>
      </c>
      <c r="L2557" s="86" t="s">
        <v>153</v>
      </c>
      <c r="M2557" s="188">
        <v>0</v>
      </c>
      <c r="N2557" s="83" t="s">
        <v>405</v>
      </c>
      <c r="O2557" s="83" t="s">
        <v>405</v>
      </c>
      <c r="P2557" s="68" t="s">
        <v>4231</v>
      </c>
      <c r="Q2557" s="83" t="s">
        <v>5729</v>
      </c>
      <c r="R2557" s="83" t="s">
        <v>312</v>
      </c>
      <c r="S2557" s="84" t="s">
        <v>312</v>
      </c>
      <c r="T2557" s="100" t="s">
        <v>312</v>
      </c>
      <c r="U2557" s="81" t="s">
        <v>186</v>
      </c>
      <c r="V2557" s="81"/>
      <c r="W2557" s="171">
        <v>44074</v>
      </c>
      <c r="X2557" s="172" t="e">
        <f>+CONCATENATE(TEXT(#REF!,"yyyy"),"-",TEXT(#REF!,"mm"))</f>
        <v>#REF!</v>
      </c>
      <c r="Y2557" s="173" t="str">
        <f t="shared" si="402"/>
        <v>15</v>
      </c>
      <c r="Z2557" s="172" t="str">
        <f t="shared" si="403"/>
        <v>2020-07</v>
      </c>
      <c r="AA2557" s="170" t="e">
        <f>+VLOOKUP(Z2557,#REF!,2,FALSE)/VLOOKUP(X2557,#REF!,2,FALSE)</f>
        <v>#REF!</v>
      </c>
      <c r="AB2557" s="174" t="e">
        <f t="shared" si="408"/>
        <v>#REF!</v>
      </c>
      <c r="AC2557" s="174" t="e">
        <f t="shared" si="409"/>
        <v>#REF!</v>
      </c>
      <c r="AD2557" s="175" t="e">
        <f>+#REF!+365*Y2557</f>
        <v>#REF!</v>
      </c>
      <c r="AE2557" s="176" t="e">
        <f t="shared" si="404"/>
        <v>#REF!</v>
      </c>
      <c r="AF2557" s="170" t="e">
        <f>+VLOOKUP(CONCATENATE(TEXT(W2557,"yyyy"),"-",TEXT(W2557,"mm")),#REF!,2,0)</f>
        <v>#REF!</v>
      </c>
      <c r="AG2557" s="177" t="e">
        <f>+(AC2557*(1+'INFLAC PROYECTADA'!$B$8)^(AE2557))/((1+DEMANDADO!AF2557)^(AE2557))</f>
        <v>#REF!</v>
      </c>
      <c r="AH2557" s="169">
        <f>(0.2*VLOOKUP(D2557,'%.'!$A$1:$B$4,2,FALSE))+(0.35*VLOOKUP(E2557,'%.'!$A$1:$B$4,2,FALSE))+(0.1*VLOOKUP(F2557,'%.'!$A$1:$B$4,2,FALSE))+(0.35*VLOOKUP(G2557,'%.'!$A$1:$B$4,2,FALSE))</f>
        <v>0.5</v>
      </c>
      <c r="AI2557" s="128" t="str">
        <f t="shared" si="405"/>
        <v>MEDIA</v>
      </c>
      <c r="AJ2557" s="128" t="str">
        <f t="shared" si="406"/>
        <v>Cuentas de Orden</v>
      </c>
      <c r="AK2557" s="178" t="e">
        <f t="shared" si="407"/>
        <v>#REF!</v>
      </c>
    </row>
    <row r="2558" spans="1:37" ht="30" customHeight="1" x14ac:dyDescent="0.25">
      <c r="A2558" s="115">
        <v>2557</v>
      </c>
      <c r="B2558" s="79" t="s">
        <v>5449</v>
      </c>
      <c r="C2558" s="85" t="s">
        <v>5450</v>
      </c>
      <c r="D2558" s="83" t="s">
        <v>48</v>
      </c>
      <c r="E2558" s="83" t="s">
        <v>48</v>
      </c>
      <c r="F2558" s="83" t="s">
        <v>48</v>
      </c>
      <c r="G2558" s="124" t="s">
        <v>48</v>
      </c>
      <c r="H2558" s="169">
        <f t="shared" si="400"/>
        <v>0.5</v>
      </c>
      <c r="I2558" s="170" t="str">
        <f t="shared" si="401"/>
        <v>MEDIA</v>
      </c>
      <c r="J2558" s="293">
        <v>284054375</v>
      </c>
      <c r="K2558" s="221">
        <v>0.5</v>
      </c>
      <c r="L2558" s="86" t="s">
        <v>132</v>
      </c>
      <c r="M2558" s="188">
        <v>0</v>
      </c>
      <c r="N2558" s="83" t="s">
        <v>405</v>
      </c>
      <c r="O2558" s="83" t="s">
        <v>405</v>
      </c>
      <c r="P2558" s="68" t="s">
        <v>406</v>
      </c>
      <c r="Q2558" s="83" t="s">
        <v>5729</v>
      </c>
      <c r="R2558" s="83" t="s">
        <v>312</v>
      </c>
      <c r="S2558" s="83" t="s">
        <v>312</v>
      </c>
      <c r="T2558" s="83" t="s">
        <v>312</v>
      </c>
      <c r="U2558" s="81" t="s">
        <v>186</v>
      </c>
      <c r="V2558" s="81"/>
      <c r="W2558" s="171">
        <v>44074</v>
      </c>
      <c r="X2558" s="172" t="e">
        <f>+CONCATENATE(TEXT(#REF!,"yyyy"),"-",TEXT(#REF!,"mm"))</f>
        <v>#REF!</v>
      </c>
      <c r="Y2558" s="173" t="str">
        <f t="shared" si="402"/>
        <v>8</v>
      </c>
      <c r="Z2558" s="172" t="str">
        <f t="shared" si="403"/>
        <v>2020-07</v>
      </c>
      <c r="AA2558" s="170" t="e">
        <f>+VLOOKUP(Z2558,#REF!,2,FALSE)/VLOOKUP(X2558,#REF!,2,FALSE)</f>
        <v>#REF!</v>
      </c>
      <c r="AB2558" s="174" t="e">
        <f t="shared" si="408"/>
        <v>#REF!</v>
      </c>
      <c r="AC2558" s="174" t="e">
        <f t="shared" si="409"/>
        <v>#REF!</v>
      </c>
      <c r="AD2558" s="175" t="e">
        <f>+#REF!+365*Y2558</f>
        <v>#REF!</v>
      </c>
      <c r="AE2558" s="176" t="e">
        <f t="shared" si="404"/>
        <v>#REF!</v>
      </c>
      <c r="AF2558" s="170" t="e">
        <f>+VLOOKUP(CONCATENATE(TEXT(W2558,"yyyy"),"-",TEXT(W2558,"mm")),#REF!,2,0)</f>
        <v>#REF!</v>
      </c>
      <c r="AG2558" s="177" t="e">
        <f>+(AC2558*(1+'INFLAC PROYECTADA'!$B$8)^(AE2558))/((1+DEMANDADO!AF2558)^(AE2558))</f>
        <v>#REF!</v>
      </c>
      <c r="AH2558" s="169">
        <f>(0.2*VLOOKUP(D2558,'%.'!$A$1:$B$4,2,FALSE))+(0.35*VLOOKUP(E2558,'%.'!$A$1:$B$4,2,FALSE))+(0.1*VLOOKUP(F2558,'%.'!$A$1:$B$4,2,FALSE))+(0.35*VLOOKUP(G2558,'%.'!$A$1:$B$4,2,FALSE))</f>
        <v>0.5</v>
      </c>
      <c r="AI2558" s="128" t="str">
        <f t="shared" si="405"/>
        <v>MEDIA</v>
      </c>
      <c r="AJ2558" s="128" t="str">
        <f t="shared" si="406"/>
        <v>Cuentas de Orden</v>
      </c>
      <c r="AK2558" s="178" t="e">
        <f t="shared" si="407"/>
        <v>#REF!</v>
      </c>
    </row>
    <row r="2559" spans="1:37" ht="30" customHeight="1" x14ac:dyDescent="0.25">
      <c r="A2559" s="115">
        <v>2558</v>
      </c>
      <c r="B2559" s="79" t="s">
        <v>5451</v>
      </c>
      <c r="C2559" s="85" t="s">
        <v>5452</v>
      </c>
      <c r="D2559" s="83" t="s">
        <v>48</v>
      </c>
      <c r="E2559" s="83" t="s">
        <v>48</v>
      </c>
      <c r="F2559" s="83" t="s">
        <v>48</v>
      </c>
      <c r="G2559" s="124" t="s">
        <v>48</v>
      </c>
      <c r="H2559" s="169">
        <f t="shared" si="400"/>
        <v>0.5</v>
      </c>
      <c r="I2559" s="170" t="str">
        <f t="shared" si="401"/>
        <v>MEDIA</v>
      </c>
      <c r="J2559" s="293">
        <v>950308200</v>
      </c>
      <c r="K2559" s="221">
        <v>0.3</v>
      </c>
      <c r="L2559" s="86" t="s">
        <v>133</v>
      </c>
      <c r="M2559" s="188">
        <v>0</v>
      </c>
      <c r="N2559" s="83" t="s">
        <v>405</v>
      </c>
      <c r="O2559" s="83" t="s">
        <v>405</v>
      </c>
      <c r="P2559" s="68" t="s">
        <v>415</v>
      </c>
      <c r="Q2559" s="83" t="s">
        <v>5729</v>
      </c>
      <c r="R2559" s="83" t="s">
        <v>312</v>
      </c>
      <c r="S2559" s="83" t="s">
        <v>312</v>
      </c>
      <c r="T2559" s="83" t="s">
        <v>312</v>
      </c>
      <c r="U2559" s="81" t="s">
        <v>186</v>
      </c>
      <c r="V2559" s="81" t="s">
        <v>5754</v>
      </c>
      <c r="W2559" s="171">
        <v>44074</v>
      </c>
      <c r="X2559" s="172" t="e">
        <f>+CONCATENATE(TEXT(#REF!,"yyyy"),"-",TEXT(#REF!,"mm"))</f>
        <v>#REF!</v>
      </c>
      <c r="Y2559" s="173" t="str">
        <f t="shared" si="402"/>
        <v>7</v>
      </c>
      <c r="Z2559" s="172" t="str">
        <f t="shared" si="403"/>
        <v>2020-07</v>
      </c>
      <c r="AA2559" s="170" t="e">
        <f>+VLOOKUP(Z2559,#REF!,2,FALSE)/VLOOKUP(X2559,#REF!,2,FALSE)</f>
        <v>#REF!</v>
      </c>
      <c r="AB2559" s="174" t="e">
        <f t="shared" si="408"/>
        <v>#REF!</v>
      </c>
      <c r="AC2559" s="174" t="e">
        <f t="shared" si="409"/>
        <v>#REF!</v>
      </c>
      <c r="AD2559" s="175" t="e">
        <f>+#REF!+365*Y2559</f>
        <v>#REF!</v>
      </c>
      <c r="AE2559" s="176" t="e">
        <f t="shared" si="404"/>
        <v>#REF!</v>
      </c>
      <c r="AF2559" s="170" t="e">
        <f>+VLOOKUP(CONCATENATE(TEXT(W2559,"yyyy"),"-",TEXT(W2559,"mm")),#REF!,2,0)</f>
        <v>#REF!</v>
      </c>
      <c r="AG2559" s="177" t="e">
        <f>+(AC2559*(1+'INFLAC PROYECTADA'!$B$8)^(AE2559))/((1+DEMANDADO!AF2559)^(AE2559))</f>
        <v>#REF!</v>
      </c>
      <c r="AH2559" s="169">
        <f>(0.2*VLOOKUP(D2559,'%.'!$A$1:$B$4,2,FALSE))+(0.35*VLOOKUP(E2559,'%.'!$A$1:$B$4,2,FALSE))+(0.1*VLOOKUP(F2559,'%.'!$A$1:$B$4,2,FALSE))+(0.35*VLOOKUP(G2559,'%.'!$A$1:$B$4,2,FALSE))</f>
        <v>0.5</v>
      </c>
      <c r="AI2559" s="128" t="str">
        <f t="shared" si="405"/>
        <v>MEDIA</v>
      </c>
      <c r="AJ2559" s="128" t="str">
        <f t="shared" si="406"/>
        <v>Cuentas de Orden</v>
      </c>
      <c r="AK2559" s="178" t="e">
        <f t="shared" si="407"/>
        <v>#REF!</v>
      </c>
    </row>
    <row r="2560" spans="1:37" ht="30" customHeight="1" x14ac:dyDescent="0.25">
      <c r="A2560" s="115">
        <v>2559</v>
      </c>
      <c r="B2560" s="79" t="s">
        <v>5441</v>
      </c>
      <c r="C2560" s="85" t="s">
        <v>5453</v>
      </c>
      <c r="D2560" s="83" t="s">
        <v>48</v>
      </c>
      <c r="E2560" s="83" t="s">
        <v>48</v>
      </c>
      <c r="F2560" s="83" t="s">
        <v>48</v>
      </c>
      <c r="G2560" s="124" t="s">
        <v>48</v>
      </c>
      <c r="H2560" s="169">
        <f t="shared" si="400"/>
        <v>0.5</v>
      </c>
      <c r="I2560" s="170" t="str">
        <f t="shared" si="401"/>
        <v>MEDIA</v>
      </c>
      <c r="J2560" s="293">
        <v>560970136</v>
      </c>
      <c r="K2560" s="221">
        <v>0.4</v>
      </c>
      <c r="L2560" s="86" t="s">
        <v>132</v>
      </c>
      <c r="M2560" s="188">
        <v>0</v>
      </c>
      <c r="N2560" s="83" t="s">
        <v>405</v>
      </c>
      <c r="O2560" s="83" t="s">
        <v>405</v>
      </c>
      <c r="P2560" s="68" t="s">
        <v>2274</v>
      </c>
      <c r="Q2560" s="83" t="s">
        <v>5729</v>
      </c>
      <c r="R2560" s="83" t="s">
        <v>312</v>
      </c>
      <c r="S2560" s="83" t="s">
        <v>312</v>
      </c>
      <c r="T2560" s="83" t="s">
        <v>312</v>
      </c>
      <c r="U2560" s="81" t="s">
        <v>186</v>
      </c>
      <c r="V2560" s="81"/>
      <c r="W2560" s="171">
        <v>44074</v>
      </c>
      <c r="X2560" s="172" t="e">
        <f>+CONCATENATE(TEXT(#REF!,"yyyy"),"-",TEXT(#REF!,"mm"))</f>
        <v>#REF!</v>
      </c>
      <c r="Y2560" s="173" t="str">
        <f t="shared" si="402"/>
        <v>12</v>
      </c>
      <c r="Z2560" s="172" t="str">
        <f t="shared" si="403"/>
        <v>2020-07</v>
      </c>
      <c r="AA2560" s="170" t="e">
        <f>+VLOOKUP(Z2560,#REF!,2,FALSE)/VLOOKUP(X2560,#REF!,2,FALSE)</f>
        <v>#REF!</v>
      </c>
      <c r="AB2560" s="174" t="e">
        <f t="shared" si="408"/>
        <v>#REF!</v>
      </c>
      <c r="AC2560" s="174" t="e">
        <f t="shared" si="409"/>
        <v>#REF!</v>
      </c>
      <c r="AD2560" s="175" t="e">
        <f>+#REF!+365*Y2560</f>
        <v>#REF!</v>
      </c>
      <c r="AE2560" s="176" t="e">
        <f t="shared" si="404"/>
        <v>#REF!</v>
      </c>
      <c r="AF2560" s="170" t="e">
        <f>+VLOOKUP(CONCATENATE(TEXT(W2560,"yyyy"),"-",TEXT(W2560,"mm")),#REF!,2,0)</f>
        <v>#REF!</v>
      </c>
      <c r="AG2560" s="177" t="e">
        <f>+(AC2560*(1+'INFLAC PROYECTADA'!$B$8)^(AE2560))/((1+DEMANDADO!AF2560)^(AE2560))</f>
        <v>#REF!</v>
      </c>
      <c r="AH2560" s="169">
        <f>(0.2*VLOOKUP(D2560,'%.'!$A$1:$B$4,2,FALSE))+(0.35*VLOOKUP(E2560,'%.'!$A$1:$B$4,2,FALSE))+(0.1*VLOOKUP(F2560,'%.'!$A$1:$B$4,2,FALSE))+(0.35*VLOOKUP(G2560,'%.'!$A$1:$B$4,2,FALSE))</f>
        <v>0.5</v>
      </c>
      <c r="AI2560" s="128" t="str">
        <f t="shared" si="405"/>
        <v>MEDIA</v>
      </c>
      <c r="AJ2560" s="128" t="str">
        <f t="shared" si="406"/>
        <v>Cuentas de Orden</v>
      </c>
      <c r="AK2560" s="178" t="e">
        <f t="shared" si="407"/>
        <v>#REF!</v>
      </c>
    </row>
    <row r="2561" spans="1:37" ht="30" customHeight="1" x14ac:dyDescent="0.25">
      <c r="A2561" s="115">
        <v>2560</v>
      </c>
      <c r="B2561" s="79" t="s">
        <v>5441</v>
      </c>
      <c r="C2561" s="85" t="s">
        <v>5454</v>
      </c>
      <c r="D2561" s="83" t="s">
        <v>48</v>
      </c>
      <c r="E2561" s="83" t="s">
        <v>48</v>
      </c>
      <c r="F2561" s="83" t="s">
        <v>48</v>
      </c>
      <c r="G2561" s="124" t="s">
        <v>48</v>
      </c>
      <c r="H2561" s="169">
        <f t="shared" si="400"/>
        <v>0.5</v>
      </c>
      <c r="I2561" s="170" t="str">
        <f t="shared" si="401"/>
        <v>MEDIA</v>
      </c>
      <c r="J2561" s="293">
        <v>990860000</v>
      </c>
      <c r="K2561" s="221">
        <v>0.3</v>
      </c>
      <c r="L2561" s="86" t="s">
        <v>133</v>
      </c>
      <c r="M2561" s="188">
        <v>0</v>
      </c>
      <c r="N2561" s="83" t="s">
        <v>405</v>
      </c>
      <c r="O2561" s="83" t="s">
        <v>405</v>
      </c>
      <c r="P2561" s="68" t="s">
        <v>448</v>
      </c>
      <c r="Q2561" s="83" t="s">
        <v>5729</v>
      </c>
      <c r="R2561" s="83" t="s">
        <v>312</v>
      </c>
      <c r="S2561" s="83" t="s">
        <v>312</v>
      </c>
      <c r="T2561" s="83" t="s">
        <v>312</v>
      </c>
      <c r="U2561" s="81" t="s">
        <v>186</v>
      </c>
      <c r="V2561" s="81" t="s">
        <v>5755</v>
      </c>
      <c r="W2561" s="171">
        <v>44074</v>
      </c>
      <c r="X2561" s="172" t="e">
        <f>+CONCATENATE(TEXT(#REF!,"yyyy"),"-",TEXT(#REF!,"mm"))</f>
        <v>#REF!</v>
      </c>
      <c r="Y2561" s="173" t="str">
        <f t="shared" si="402"/>
        <v>10</v>
      </c>
      <c r="Z2561" s="172" t="str">
        <f t="shared" si="403"/>
        <v>2020-07</v>
      </c>
      <c r="AA2561" s="170" t="e">
        <f>+VLOOKUP(Z2561,#REF!,2,FALSE)/VLOOKUP(X2561,#REF!,2,FALSE)</f>
        <v>#REF!</v>
      </c>
      <c r="AB2561" s="174" t="e">
        <f t="shared" si="408"/>
        <v>#REF!</v>
      </c>
      <c r="AC2561" s="174" t="e">
        <f t="shared" si="409"/>
        <v>#REF!</v>
      </c>
      <c r="AD2561" s="175" t="e">
        <f>+#REF!+365*Y2561</f>
        <v>#REF!</v>
      </c>
      <c r="AE2561" s="176" t="e">
        <f t="shared" si="404"/>
        <v>#REF!</v>
      </c>
      <c r="AF2561" s="170" t="e">
        <f>+VLOOKUP(CONCATENATE(TEXT(W2561,"yyyy"),"-",TEXT(W2561,"mm")),#REF!,2,0)</f>
        <v>#REF!</v>
      </c>
      <c r="AG2561" s="177" t="e">
        <f>+(AC2561*(1+'INFLAC PROYECTADA'!$B$8)^(AE2561))/((1+DEMANDADO!AF2561)^(AE2561))</f>
        <v>#REF!</v>
      </c>
      <c r="AH2561" s="169">
        <f>(0.2*VLOOKUP(D2561,'%.'!$A$1:$B$4,2,FALSE))+(0.35*VLOOKUP(E2561,'%.'!$A$1:$B$4,2,FALSE))+(0.1*VLOOKUP(F2561,'%.'!$A$1:$B$4,2,FALSE))+(0.35*VLOOKUP(G2561,'%.'!$A$1:$B$4,2,FALSE))</f>
        <v>0.5</v>
      </c>
      <c r="AI2561" s="128" t="str">
        <f t="shared" si="405"/>
        <v>MEDIA</v>
      </c>
      <c r="AJ2561" s="128" t="str">
        <f t="shared" si="406"/>
        <v>Cuentas de Orden</v>
      </c>
      <c r="AK2561" s="178" t="e">
        <f t="shared" si="407"/>
        <v>#REF!</v>
      </c>
    </row>
    <row r="2562" spans="1:37" ht="30" customHeight="1" x14ac:dyDescent="0.25">
      <c r="A2562" s="115">
        <v>2561</v>
      </c>
      <c r="B2562" s="79" t="s">
        <v>5455</v>
      </c>
      <c r="C2562" s="85" t="s">
        <v>5456</v>
      </c>
      <c r="D2562" s="83" t="s">
        <v>48</v>
      </c>
      <c r="E2562" s="83" t="s">
        <v>48</v>
      </c>
      <c r="F2562" s="83" t="s">
        <v>48</v>
      </c>
      <c r="G2562" s="124" t="s">
        <v>48</v>
      </c>
      <c r="H2562" s="169">
        <f t="shared" ref="H2562:H2625" si="410">+IFERROR(AH2562,"")</f>
        <v>0.5</v>
      </c>
      <c r="I2562" s="170" t="str">
        <f t="shared" ref="I2562:I2625" si="411">+IFERROR(AI2562,"")</f>
        <v>MEDIA</v>
      </c>
      <c r="J2562" s="293">
        <v>942105498</v>
      </c>
      <c r="K2562" s="221">
        <v>0.4</v>
      </c>
      <c r="L2562" s="86" t="s">
        <v>133</v>
      </c>
      <c r="M2562" s="188">
        <v>0</v>
      </c>
      <c r="N2562" s="83" t="s">
        <v>405</v>
      </c>
      <c r="O2562" s="83" t="s">
        <v>405</v>
      </c>
      <c r="P2562" s="68" t="s">
        <v>410</v>
      </c>
      <c r="Q2562" s="83" t="s">
        <v>5729</v>
      </c>
      <c r="R2562" s="83" t="s">
        <v>312</v>
      </c>
      <c r="S2562" s="84" t="s">
        <v>312</v>
      </c>
      <c r="T2562" s="100" t="s">
        <v>312</v>
      </c>
      <c r="U2562" s="81" t="s">
        <v>186</v>
      </c>
      <c r="V2562" s="81" t="s">
        <v>5756</v>
      </c>
      <c r="W2562" s="171">
        <v>44074</v>
      </c>
      <c r="X2562" s="172" t="e">
        <f>+CONCATENATE(TEXT(#REF!,"yyyy"),"-",TEXT(#REF!,"mm"))</f>
        <v>#REF!</v>
      </c>
      <c r="Y2562" s="173" t="str">
        <f t="shared" si="402"/>
        <v>9</v>
      </c>
      <c r="Z2562" s="172" t="str">
        <f t="shared" si="403"/>
        <v>2020-07</v>
      </c>
      <c r="AA2562" s="170" t="e">
        <f>+VLOOKUP(Z2562,#REF!,2,FALSE)/VLOOKUP(X2562,#REF!,2,FALSE)</f>
        <v>#REF!</v>
      </c>
      <c r="AB2562" s="174" t="e">
        <f t="shared" si="408"/>
        <v>#REF!</v>
      </c>
      <c r="AC2562" s="174" t="e">
        <f t="shared" si="409"/>
        <v>#REF!</v>
      </c>
      <c r="AD2562" s="175" t="e">
        <f>+#REF!+365*Y2562</f>
        <v>#REF!</v>
      </c>
      <c r="AE2562" s="176" t="e">
        <f t="shared" si="404"/>
        <v>#REF!</v>
      </c>
      <c r="AF2562" s="170" t="e">
        <f>+VLOOKUP(CONCATENATE(TEXT(W2562,"yyyy"),"-",TEXT(W2562,"mm")),#REF!,2,0)</f>
        <v>#REF!</v>
      </c>
      <c r="AG2562" s="177" t="e">
        <f>+(AC2562*(1+'INFLAC PROYECTADA'!$B$8)^(AE2562))/((1+DEMANDADO!AF2562)^(AE2562))</f>
        <v>#REF!</v>
      </c>
      <c r="AH2562" s="169">
        <f>(0.2*VLOOKUP(D2562,'%.'!$A$1:$B$4,2,FALSE))+(0.35*VLOOKUP(E2562,'%.'!$A$1:$B$4,2,FALSE))+(0.1*VLOOKUP(F2562,'%.'!$A$1:$B$4,2,FALSE))+(0.35*VLOOKUP(G2562,'%.'!$A$1:$B$4,2,FALSE))</f>
        <v>0.5</v>
      </c>
      <c r="AI2562" s="128" t="str">
        <f t="shared" si="405"/>
        <v>MEDIA</v>
      </c>
      <c r="AJ2562" s="128" t="str">
        <f t="shared" si="406"/>
        <v>Cuentas de Orden</v>
      </c>
      <c r="AK2562" s="178" t="e">
        <f t="shared" si="407"/>
        <v>#REF!</v>
      </c>
    </row>
    <row r="2563" spans="1:37" ht="30" customHeight="1" x14ac:dyDescent="0.25">
      <c r="A2563" s="115">
        <v>2562</v>
      </c>
      <c r="B2563" s="79" t="s">
        <v>5457</v>
      </c>
      <c r="C2563" s="85" t="s">
        <v>5458</v>
      </c>
      <c r="D2563" s="83" t="s">
        <v>48</v>
      </c>
      <c r="E2563" s="83" t="s">
        <v>48</v>
      </c>
      <c r="F2563" s="83" t="s">
        <v>48</v>
      </c>
      <c r="G2563" s="124" t="s">
        <v>48</v>
      </c>
      <c r="H2563" s="169">
        <f t="shared" si="410"/>
        <v>0.5</v>
      </c>
      <c r="I2563" s="170" t="str">
        <f t="shared" si="411"/>
        <v>MEDIA</v>
      </c>
      <c r="J2563" s="293">
        <v>5747625000</v>
      </c>
      <c r="K2563" s="221">
        <v>0.3</v>
      </c>
      <c r="L2563" s="86" t="s">
        <v>133</v>
      </c>
      <c r="M2563" s="188">
        <v>0</v>
      </c>
      <c r="N2563" s="83" t="s">
        <v>405</v>
      </c>
      <c r="O2563" s="83" t="s">
        <v>405</v>
      </c>
      <c r="P2563" s="68" t="s">
        <v>415</v>
      </c>
      <c r="Q2563" s="83" t="s">
        <v>5729</v>
      </c>
      <c r="R2563" s="83" t="s">
        <v>312</v>
      </c>
      <c r="S2563" s="83" t="s">
        <v>312</v>
      </c>
      <c r="T2563" s="83" t="s">
        <v>312</v>
      </c>
      <c r="U2563" s="81" t="s">
        <v>186</v>
      </c>
      <c r="V2563" s="81" t="s">
        <v>5757</v>
      </c>
      <c r="W2563" s="171">
        <v>44074</v>
      </c>
      <c r="X2563" s="172" t="e">
        <f>+CONCATENATE(TEXT(#REF!,"yyyy"),"-",TEXT(#REF!,"mm"))</f>
        <v>#REF!</v>
      </c>
      <c r="Y2563" s="173" t="str">
        <f t="shared" ref="Y2563:Y2626" si="412">+TRIM(LEFT(P2563,2))</f>
        <v>7</v>
      </c>
      <c r="Z2563" s="172" t="str">
        <f t="shared" ref="Z2563:Z2626" si="413">CONCATENATE(YEAR(EDATE(W2563,-1)),"-",TEXT(MONTH(EDATE(W2563,-1)),"00"))</f>
        <v>2020-07</v>
      </c>
      <c r="AA2563" s="170" t="e">
        <f>+VLOOKUP(Z2563,#REF!,2,FALSE)/VLOOKUP(X2563,#REF!,2,FALSE)</f>
        <v>#REF!</v>
      </c>
      <c r="AB2563" s="174" t="e">
        <f t="shared" si="408"/>
        <v>#REF!</v>
      </c>
      <c r="AC2563" s="174" t="e">
        <f t="shared" si="409"/>
        <v>#REF!</v>
      </c>
      <c r="AD2563" s="175" t="e">
        <f>+#REF!+365*Y2563</f>
        <v>#REF!</v>
      </c>
      <c r="AE2563" s="176" t="e">
        <f t="shared" ref="AE2563:AE2626" si="414">+(AD2563-W2563)/365</f>
        <v>#REF!</v>
      </c>
      <c r="AF2563" s="170" t="e">
        <f>+VLOOKUP(CONCATENATE(TEXT(W2563,"yyyy"),"-",TEXT(W2563,"mm")),#REF!,2,0)</f>
        <v>#REF!</v>
      </c>
      <c r="AG2563" s="177" t="e">
        <f>+(AC2563*(1+'INFLAC PROYECTADA'!$B$8)^(AE2563))/((1+DEMANDADO!AF2563)^(AE2563))</f>
        <v>#REF!</v>
      </c>
      <c r="AH2563" s="169">
        <f>(0.2*VLOOKUP(D2563,'%.'!$A$1:$B$4,2,FALSE))+(0.35*VLOOKUP(E2563,'%.'!$A$1:$B$4,2,FALSE))+(0.1*VLOOKUP(F2563,'%.'!$A$1:$B$4,2,FALSE))+(0.35*VLOOKUP(G2563,'%.'!$A$1:$B$4,2,FALSE))</f>
        <v>0.5</v>
      </c>
      <c r="AI2563" s="128" t="str">
        <f t="shared" ref="AI2563:AI2626" si="415">+IF(AH2563&gt;0.5,"ALTA",IF(AH2563&gt;0.25,"MEDIA",IF(AH2563&gt;=0.1,"BAJA",IF(AH2563&lt;0.1,"REMOTA"))))</f>
        <v>MEDIA</v>
      </c>
      <c r="AJ2563" s="128" t="str">
        <f t="shared" ref="AJ2563:AJ2626" si="416">+IF(M2563&gt;0,"Provisión contable",IF(AH2563&gt;50%,"Provisión contable",IF(AH2563&lt;10%,"No se registra","Cuentas de Orden")))</f>
        <v>Cuentas de Orden</v>
      </c>
      <c r="AK2563" s="178" t="e">
        <f t="shared" ref="AK2563:AK2626" si="417">+IF(M2563&gt;0,M2563,IF(AJ2563="Provisión Contable",AG2563,0)+IF(AJ2563="Cuentas de Orden",AG2563,0))</f>
        <v>#REF!</v>
      </c>
    </row>
    <row r="2564" spans="1:37" ht="30" customHeight="1" x14ac:dyDescent="0.25">
      <c r="A2564" s="115">
        <v>2563</v>
      </c>
      <c r="B2564" s="79" t="s">
        <v>5443</v>
      </c>
      <c r="C2564" s="85" t="s">
        <v>5459</v>
      </c>
      <c r="D2564" s="83" t="s">
        <v>48</v>
      </c>
      <c r="E2564" s="83" t="s">
        <v>48</v>
      </c>
      <c r="F2564" s="83" t="s">
        <v>48</v>
      </c>
      <c r="G2564" s="124" t="s">
        <v>48</v>
      </c>
      <c r="H2564" s="169">
        <f t="shared" si="410"/>
        <v>0.5</v>
      </c>
      <c r="I2564" s="170" t="str">
        <f t="shared" si="411"/>
        <v>MEDIA</v>
      </c>
      <c r="J2564" s="293">
        <v>643000000</v>
      </c>
      <c r="K2564" s="221">
        <v>0.5</v>
      </c>
      <c r="L2564" s="86" t="s">
        <v>130</v>
      </c>
      <c r="M2564" s="188">
        <v>0</v>
      </c>
      <c r="N2564" s="83" t="s">
        <v>405</v>
      </c>
      <c r="O2564" s="83" t="s">
        <v>405</v>
      </c>
      <c r="P2564" s="68" t="s">
        <v>410</v>
      </c>
      <c r="Q2564" s="83" t="s">
        <v>5729</v>
      </c>
      <c r="R2564" s="83" t="s">
        <v>312</v>
      </c>
      <c r="S2564" s="83" t="s">
        <v>312</v>
      </c>
      <c r="T2564" s="83" t="s">
        <v>312</v>
      </c>
      <c r="U2564" s="81" t="s">
        <v>186</v>
      </c>
      <c r="V2564" s="81"/>
      <c r="W2564" s="171">
        <v>44074</v>
      </c>
      <c r="X2564" s="172" t="e">
        <f>+CONCATENATE(TEXT(#REF!,"yyyy"),"-",TEXT(#REF!,"mm"))</f>
        <v>#REF!</v>
      </c>
      <c r="Y2564" s="173" t="str">
        <f t="shared" si="412"/>
        <v>9</v>
      </c>
      <c r="Z2564" s="172" t="str">
        <f t="shared" si="413"/>
        <v>2020-07</v>
      </c>
      <c r="AA2564" s="170" t="e">
        <f>+VLOOKUP(Z2564,#REF!,2,FALSE)/VLOOKUP(X2564,#REF!,2,FALSE)</f>
        <v>#REF!</v>
      </c>
      <c r="AB2564" s="174" t="e">
        <f t="shared" si="408"/>
        <v>#REF!</v>
      </c>
      <c r="AC2564" s="174" t="e">
        <f t="shared" si="409"/>
        <v>#REF!</v>
      </c>
      <c r="AD2564" s="175" t="e">
        <f>+#REF!+365*Y2564</f>
        <v>#REF!</v>
      </c>
      <c r="AE2564" s="176" t="e">
        <f t="shared" si="414"/>
        <v>#REF!</v>
      </c>
      <c r="AF2564" s="170" t="e">
        <f>+VLOOKUP(CONCATENATE(TEXT(W2564,"yyyy"),"-",TEXT(W2564,"mm")),#REF!,2,0)</f>
        <v>#REF!</v>
      </c>
      <c r="AG2564" s="177" t="e">
        <f>+(AC2564*(1+'INFLAC PROYECTADA'!$B$8)^(AE2564))/((1+DEMANDADO!AF2564)^(AE2564))</f>
        <v>#REF!</v>
      </c>
      <c r="AH2564" s="169">
        <f>(0.2*VLOOKUP(D2564,'%.'!$A$1:$B$4,2,FALSE))+(0.35*VLOOKUP(E2564,'%.'!$A$1:$B$4,2,FALSE))+(0.1*VLOOKUP(F2564,'%.'!$A$1:$B$4,2,FALSE))+(0.35*VLOOKUP(G2564,'%.'!$A$1:$B$4,2,FALSE))</f>
        <v>0.5</v>
      </c>
      <c r="AI2564" s="128" t="str">
        <f t="shared" si="415"/>
        <v>MEDIA</v>
      </c>
      <c r="AJ2564" s="128" t="str">
        <f t="shared" si="416"/>
        <v>Cuentas de Orden</v>
      </c>
      <c r="AK2564" s="178" t="e">
        <f t="shared" si="417"/>
        <v>#REF!</v>
      </c>
    </row>
    <row r="2565" spans="1:37" ht="30" customHeight="1" x14ac:dyDescent="0.25">
      <c r="A2565" s="115">
        <v>2564</v>
      </c>
      <c r="B2565" s="79" t="s">
        <v>5451</v>
      </c>
      <c r="C2565" s="85" t="s">
        <v>5460</v>
      </c>
      <c r="D2565" s="83" t="s">
        <v>48</v>
      </c>
      <c r="E2565" s="83" t="s">
        <v>48</v>
      </c>
      <c r="F2565" s="83" t="s">
        <v>48</v>
      </c>
      <c r="G2565" s="124" t="s">
        <v>48</v>
      </c>
      <c r="H2565" s="169">
        <f t="shared" si="410"/>
        <v>0.5</v>
      </c>
      <c r="I2565" s="170" t="str">
        <f t="shared" si="411"/>
        <v>MEDIA</v>
      </c>
      <c r="J2565" s="293">
        <v>37000000</v>
      </c>
      <c r="K2565" s="221">
        <v>0.1</v>
      </c>
      <c r="L2565" s="86" t="s">
        <v>133</v>
      </c>
      <c r="M2565" s="188">
        <v>0</v>
      </c>
      <c r="N2565" s="83" t="s">
        <v>405</v>
      </c>
      <c r="O2565" s="83" t="s">
        <v>405</v>
      </c>
      <c r="P2565" s="68" t="s">
        <v>448</v>
      </c>
      <c r="Q2565" s="83" t="s">
        <v>5729</v>
      </c>
      <c r="R2565" s="83" t="s">
        <v>312</v>
      </c>
      <c r="S2565" s="83" t="s">
        <v>312</v>
      </c>
      <c r="T2565" s="83" t="s">
        <v>312</v>
      </c>
      <c r="U2565" s="81" t="s">
        <v>186</v>
      </c>
      <c r="V2565" s="81" t="s">
        <v>5758</v>
      </c>
      <c r="W2565" s="171">
        <v>44074</v>
      </c>
      <c r="X2565" s="172" t="e">
        <f>+CONCATENATE(TEXT(#REF!,"yyyy"),"-",TEXT(#REF!,"mm"))</f>
        <v>#REF!</v>
      </c>
      <c r="Y2565" s="173" t="str">
        <f t="shared" si="412"/>
        <v>10</v>
      </c>
      <c r="Z2565" s="172" t="str">
        <f t="shared" si="413"/>
        <v>2020-07</v>
      </c>
      <c r="AA2565" s="170" t="e">
        <f>+VLOOKUP(Z2565,#REF!,2,FALSE)/VLOOKUP(X2565,#REF!,2,FALSE)</f>
        <v>#REF!</v>
      </c>
      <c r="AB2565" s="174" t="e">
        <f t="shared" si="408"/>
        <v>#REF!</v>
      </c>
      <c r="AC2565" s="174" t="e">
        <f t="shared" si="409"/>
        <v>#REF!</v>
      </c>
      <c r="AD2565" s="175" t="e">
        <f>+#REF!+365*Y2565</f>
        <v>#REF!</v>
      </c>
      <c r="AE2565" s="176" t="e">
        <f t="shared" si="414"/>
        <v>#REF!</v>
      </c>
      <c r="AF2565" s="170" t="e">
        <f>+VLOOKUP(CONCATENATE(TEXT(W2565,"yyyy"),"-",TEXT(W2565,"mm")),#REF!,2,0)</f>
        <v>#REF!</v>
      </c>
      <c r="AG2565" s="177" t="e">
        <f>+(AC2565*(1+'INFLAC PROYECTADA'!$B$8)^(AE2565))/((1+DEMANDADO!AF2565)^(AE2565))</f>
        <v>#REF!</v>
      </c>
      <c r="AH2565" s="169">
        <f>(0.2*VLOOKUP(D2565,'%.'!$A$1:$B$4,2,FALSE))+(0.35*VLOOKUP(E2565,'%.'!$A$1:$B$4,2,FALSE))+(0.1*VLOOKUP(F2565,'%.'!$A$1:$B$4,2,FALSE))+(0.35*VLOOKUP(G2565,'%.'!$A$1:$B$4,2,FALSE))</f>
        <v>0.5</v>
      </c>
      <c r="AI2565" s="128" t="str">
        <f t="shared" si="415"/>
        <v>MEDIA</v>
      </c>
      <c r="AJ2565" s="128" t="str">
        <f t="shared" si="416"/>
        <v>Cuentas de Orden</v>
      </c>
      <c r="AK2565" s="178" t="e">
        <f t="shared" si="417"/>
        <v>#REF!</v>
      </c>
    </row>
    <row r="2566" spans="1:37" ht="30" customHeight="1" x14ac:dyDescent="0.25">
      <c r="A2566" s="115">
        <v>2565</v>
      </c>
      <c r="B2566" s="79" t="s">
        <v>5461</v>
      </c>
      <c r="C2566" s="85" t="s">
        <v>5462</v>
      </c>
      <c r="D2566" s="83" t="s">
        <v>48</v>
      </c>
      <c r="E2566" s="83" t="s">
        <v>48</v>
      </c>
      <c r="F2566" s="83" t="s">
        <v>48</v>
      </c>
      <c r="G2566" s="124" t="s">
        <v>48</v>
      </c>
      <c r="H2566" s="169">
        <f t="shared" si="410"/>
        <v>0.5</v>
      </c>
      <c r="I2566" s="170" t="str">
        <f t="shared" si="411"/>
        <v>MEDIA</v>
      </c>
      <c r="J2566" s="293">
        <v>40000000</v>
      </c>
      <c r="K2566" s="221">
        <v>0.1</v>
      </c>
      <c r="L2566" s="86" t="s">
        <v>133</v>
      </c>
      <c r="M2566" s="188">
        <v>0</v>
      </c>
      <c r="N2566" s="83" t="s">
        <v>405</v>
      </c>
      <c r="O2566" s="83" t="s">
        <v>405</v>
      </c>
      <c r="P2566" s="68" t="s">
        <v>508</v>
      </c>
      <c r="Q2566" s="83" t="s">
        <v>5729</v>
      </c>
      <c r="R2566" s="83" t="s">
        <v>312</v>
      </c>
      <c r="S2566" s="83" t="s">
        <v>312</v>
      </c>
      <c r="T2566" s="83" t="s">
        <v>312</v>
      </c>
      <c r="U2566" s="81" t="s">
        <v>186</v>
      </c>
      <c r="V2566" s="98" t="s">
        <v>5758</v>
      </c>
      <c r="W2566" s="171">
        <v>44074</v>
      </c>
      <c r="X2566" s="172" t="e">
        <f>+CONCATENATE(TEXT(#REF!,"yyyy"),"-",TEXT(#REF!,"mm"))</f>
        <v>#REF!</v>
      </c>
      <c r="Y2566" s="173" t="str">
        <f t="shared" si="412"/>
        <v>14</v>
      </c>
      <c r="Z2566" s="172" t="str">
        <f t="shared" si="413"/>
        <v>2020-07</v>
      </c>
      <c r="AA2566" s="170" t="e">
        <f>+VLOOKUP(Z2566,#REF!,2,FALSE)/VLOOKUP(X2566,#REF!,2,FALSE)</f>
        <v>#REF!</v>
      </c>
      <c r="AB2566" s="174" t="e">
        <f t="shared" si="408"/>
        <v>#REF!</v>
      </c>
      <c r="AC2566" s="174" t="e">
        <f t="shared" si="409"/>
        <v>#REF!</v>
      </c>
      <c r="AD2566" s="175" t="e">
        <f>+#REF!+365*Y2566</f>
        <v>#REF!</v>
      </c>
      <c r="AE2566" s="176" t="e">
        <f t="shared" si="414"/>
        <v>#REF!</v>
      </c>
      <c r="AF2566" s="170" t="e">
        <f>+VLOOKUP(CONCATENATE(TEXT(W2566,"yyyy"),"-",TEXT(W2566,"mm")),#REF!,2,0)</f>
        <v>#REF!</v>
      </c>
      <c r="AG2566" s="177" t="e">
        <f>+(AC2566*(1+'INFLAC PROYECTADA'!$B$8)^(AE2566))/((1+DEMANDADO!AF2566)^(AE2566))</f>
        <v>#REF!</v>
      </c>
      <c r="AH2566" s="169">
        <f>(0.2*VLOOKUP(D2566,'%.'!$A$1:$B$4,2,FALSE))+(0.35*VLOOKUP(E2566,'%.'!$A$1:$B$4,2,FALSE))+(0.1*VLOOKUP(F2566,'%.'!$A$1:$B$4,2,FALSE))+(0.35*VLOOKUP(G2566,'%.'!$A$1:$B$4,2,FALSE))</f>
        <v>0.5</v>
      </c>
      <c r="AI2566" s="128" t="str">
        <f t="shared" si="415"/>
        <v>MEDIA</v>
      </c>
      <c r="AJ2566" s="128" t="str">
        <f t="shared" si="416"/>
        <v>Cuentas de Orden</v>
      </c>
      <c r="AK2566" s="178" t="e">
        <f t="shared" si="417"/>
        <v>#REF!</v>
      </c>
    </row>
    <row r="2567" spans="1:37" ht="30" customHeight="1" x14ac:dyDescent="0.25">
      <c r="A2567" s="115">
        <v>2566</v>
      </c>
      <c r="B2567" s="79" t="s">
        <v>5441</v>
      </c>
      <c r="C2567" s="85" t="s">
        <v>5463</v>
      </c>
      <c r="D2567" s="83" t="s">
        <v>48</v>
      </c>
      <c r="E2567" s="83" t="s">
        <v>48</v>
      </c>
      <c r="F2567" s="83" t="s">
        <v>48</v>
      </c>
      <c r="G2567" s="124" t="s">
        <v>48</v>
      </c>
      <c r="H2567" s="169">
        <f t="shared" si="410"/>
        <v>0.5</v>
      </c>
      <c r="I2567" s="170" t="str">
        <f t="shared" si="411"/>
        <v>MEDIA</v>
      </c>
      <c r="J2567" s="293">
        <v>436000000</v>
      </c>
      <c r="K2567" s="221">
        <v>0.5</v>
      </c>
      <c r="L2567" s="86" t="s">
        <v>133</v>
      </c>
      <c r="M2567" s="188">
        <v>0</v>
      </c>
      <c r="N2567" s="83" t="s">
        <v>405</v>
      </c>
      <c r="O2567" s="83" t="s">
        <v>405</v>
      </c>
      <c r="P2567" s="68" t="s">
        <v>410</v>
      </c>
      <c r="Q2567" s="83" t="s">
        <v>5729</v>
      </c>
      <c r="R2567" s="83" t="s">
        <v>312</v>
      </c>
      <c r="S2567" s="84" t="s">
        <v>312</v>
      </c>
      <c r="T2567" s="100" t="s">
        <v>312</v>
      </c>
      <c r="U2567" s="81" t="s">
        <v>186</v>
      </c>
      <c r="V2567" s="81" t="s">
        <v>5759</v>
      </c>
      <c r="W2567" s="171">
        <v>44074</v>
      </c>
      <c r="X2567" s="172" t="e">
        <f>+CONCATENATE(TEXT(#REF!,"yyyy"),"-",TEXT(#REF!,"mm"))</f>
        <v>#REF!</v>
      </c>
      <c r="Y2567" s="173" t="str">
        <f t="shared" si="412"/>
        <v>9</v>
      </c>
      <c r="Z2567" s="172" t="str">
        <f t="shared" si="413"/>
        <v>2020-07</v>
      </c>
      <c r="AA2567" s="170" t="e">
        <f>+VLOOKUP(Z2567,#REF!,2,FALSE)/VLOOKUP(X2567,#REF!,2,FALSE)</f>
        <v>#REF!</v>
      </c>
      <c r="AB2567" s="174" t="e">
        <f t="shared" si="408"/>
        <v>#REF!</v>
      </c>
      <c r="AC2567" s="174" t="e">
        <f t="shared" si="409"/>
        <v>#REF!</v>
      </c>
      <c r="AD2567" s="175" t="e">
        <f>+#REF!+365*Y2567</f>
        <v>#REF!</v>
      </c>
      <c r="AE2567" s="176" t="e">
        <f t="shared" si="414"/>
        <v>#REF!</v>
      </c>
      <c r="AF2567" s="170" t="e">
        <f>+VLOOKUP(CONCATENATE(TEXT(W2567,"yyyy"),"-",TEXT(W2567,"mm")),#REF!,2,0)</f>
        <v>#REF!</v>
      </c>
      <c r="AG2567" s="177" t="e">
        <f>+(AC2567*(1+'INFLAC PROYECTADA'!$B$8)^(AE2567))/((1+DEMANDADO!AF2567)^(AE2567))</f>
        <v>#REF!</v>
      </c>
      <c r="AH2567" s="169">
        <f>(0.2*VLOOKUP(D2567,'%.'!$A$1:$B$4,2,FALSE))+(0.35*VLOOKUP(E2567,'%.'!$A$1:$B$4,2,FALSE))+(0.1*VLOOKUP(F2567,'%.'!$A$1:$B$4,2,FALSE))+(0.35*VLOOKUP(G2567,'%.'!$A$1:$B$4,2,FALSE))</f>
        <v>0.5</v>
      </c>
      <c r="AI2567" s="128" t="str">
        <f t="shared" si="415"/>
        <v>MEDIA</v>
      </c>
      <c r="AJ2567" s="128" t="str">
        <f t="shared" si="416"/>
        <v>Cuentas de Orden</v>
      </c>
      <c r="AK2567" s="178" t="e">
        <f t="shared" si="417"/>
        <v>#REF!</v>
      </c>
    </row>
    <row r="2568" spans="1:37" ht="30" customHeight="1" x14ac:dyDescent="0.25">
      <c r="A2568" s="115">
        <v>2567</v>
      </c>
      <c r="B2568" s="79" t="s">
        <v>5464</v>
      </c>
      <c r="C2568" s="85" t="s">
        <v>5465</v>
      </c>
      <c r="D2568" s="83" t="s">
        <v>48</v>
      </c>
      <c r="E2568" s="83" t="s">
        <v>48</v>
      </c>
      <c r="F2568" s="83" t="s">
        <v>48</v>
      </c>
      <c r="G2568" s="124" t="s">
        <v>48</v>
      </c>
      <c r="H2568" s="169">
        <f t="shared" si="410"/>
        <v>0.5</v>
      </c>
      <c r="I2568" s="170" t="str">
        <f t="shared" si="411"/>
        <v>MEDIA</v>
      </c>
      <c r="J2568" s="293">
        <v>380000000</v>
      </c>
      <c r="K2568" s="221">
        <v>0.5</v>
      </c>
      <c r="L2568" s="86" t="s">
        <v>238</v>
      </c>
      <c r="M2568" s="188">
        <v>0</v>
      </c>
      <c r="N2568" s="83" t="s">
        <v>405</v>
      </c>
      <c r="O2568" s="83" t="s">
        <v>405</v>
      </c>
      <c r="P2568" s="68" t="s">
        <v>4232</v>
      </c>
      <c r="Q2568" s="83" t="s">
        <v>5729</v>
      </c>
      <c r="R2568" s="83" t="s">
        <v>312</v>
      </c>
      <c r="S2568" s="84" t="s">
        <v>312</v>
      </c>
      <c r="T2568" s="100" t="s">
        <v>312</v>
      </c>
      <c r="U2568" s="81" t="s">
        <v>186</v>
      </c>
      <c r="V2568" s="81"/>
      <c r="W2568" s="171">
        <v>44074</v>
      </c>
      <c r="X2568" s="172" t="e">
        <f>+CONCATENATE(TEXT(#REF!,"yyyy"),"-",TEXT(#REF!,"mm"))</f>
        <v>#REF!</v>
      </c>
      <c r="Y2568" s="173" t="str">
        <f t="shared" si="412"/>
        <v>11</v>
      </c>
      <c r="Z2568" s="172" t="str">
        <f t="shared" si="413"/>
        <v>2020-07</v>
      </c>
      <c r="AA2568" s="170" t="e">
        <f>+VLOOKUP(Z2568,#REF!,2,FALSE)/VLOOKUP(X2568,#REF!,2,FALSE)</f>
        <v>#REF!</v>
      </c>
      <c r="AB2568" s="174" t="e">
        <f t="shared" si="408"/>
        <v>#REF!</v>
      </c>
      <c r="AC2568" s="174" t="e">
        <f t="shared" si="409"/>
        <v>#REF!</v>
      </c>
      <c r="AD2568" s="175" t="e">
        <f>+#REF!+365*Y2568</f>
        <v>#REF!</v>
      </c>
      <c r="AE2568" s="176" t="e">
        <f t="shared" si="414"/>
        <v>#REF!</v>
      </c>
      <c r="AF2568" s="170" t="e">
        <f>+VLOOKUP(CONCATENATE(TEXT(W2568,"yyyy"),"-",TEXT(W2568,"mm")),#REF!,2,0)</f>
        <v>#REF!</v>
      </c>
      <c r="AG2568" s="177" t="e">
        <f>+(AC2568*(1+'INFLAC PROYECTADA'!$B$8)^(AE2568))/((1+DEMANDADO!AF2568)^(AE2568))</f>
        <v>#REF!</v>
      </c>
      <c r="AH2568" s="169">
        <f>(0.2*VLOOKUP(D2568,'%.'!$A$1:$B$4,2,FALSE))+(0.35*VLOOKUP(E2568,'%.'!$A$1:$B$4,2,FALSE))+(0.1*VLOOKUP(F2568,'%.'!$A$1:$B$4,2,FALSE))+(0.35*VLOOKUP(G2568,'%.'!$A$1:$B$4,2,FALSE))</f>
        <v>0.5</v>
      </c>
      <c r="AI2568" s="128" t="str">
        <f t="shared" si="415"/>
        <v>MEDIA</v>
      </c>
      <c r="AJ2568" s="128" t="str">
        <f t="shared" si="416"/>
        <v>Cuentas de Orden</v>
      </c>
      <c r="AK2568" s="178" t="e">
        <f t="shared" si="417"/>
        <v>#REF!</v>
      </c>
    </row>
    <row r="2569" spans="1:37" ht="30" customHeight="1" x14ac:dyDescent="0.25">
      <c r="A2569" s="115">
        <v>2568</v>
      </c>
      <c r="B2569" s="79" t="s">
        <v>5435</v>
      </c>
      <c r="C2569" s="85" t="s">
        <v>5466</v>
      </c>
      <c r="D2569" s="83" t="s">
        <v>48</v>
      </c>
      <c r="E2569" s="83" t="s">
        <v>48</v>
      </c>
      <c r="F2569" s="83" t="s">
        <v>48</v>
      </c>
      <c r="G2569" s="124" t="s">
        <v>48</v>
      </c>
      <c r="H2569" s="169">
        <f t="shared" si="410"/>
        <v>0.5</v>
      </c>
      <c r="I2569" s="170" t="str">
        <f t="shared" si="411"/>
        <v>MEDIA</v>
      </c>
      <c r="J2569" s="293">
        <v>640000000</v>
      </c>
      <c r="K2569" s="221">
        <v>0.2</v>
      </c>
      <c r="L2569" s="86" t="s">
        <v>132</v>
      </c>
      <c r="M2569" s="188">
        <v>0</v>
      </c>
      <c r="N2569" s="83" t="s">
        <v>405</v>
      </c>
      <c r="O2569" s="83" t="s">
        <v>405</v>
      </c>
      <c r="P2569" s="68" t="s">
        <v>4231</v>
      </c>
      <c r="Q2569" s="83" t="s">
        <v>5729</v>
      </c>
      <c r="R2569" s="83" t="s">
        <v>312</v>
      </c>
      <c r="S2569" s="83" t="s">
        <v>312</v>
      </c>
      <c r="T2569" s="83" t="s">
        <v>312</v>
      </c>
      <c r="U2569" s="81" t="s">
        <v>186</v>
      </c>
      <c r="V2569" s="81"/>
      <c r="W2569" s="171">
        <v>44074</v>
      </c>
      <c r="X2569" s="172" t="e">
        <f>+CONCATENATE(TEXT(#REF!,"yyyy"),"-",TEXT(#REF!,"mm"))</f>
        <v>#REF!</v>
      </c>
      <c r="Y2569" s="173" t="str">
        <f t="shared" si="412"/>
        <v>15</v>
      </c>
      <c r="Z2569" s="172" t="str">
        <f t="shared" si="413"/>
        <v>2020-07</v>
      </c>
      <c r="AA2569" s="170" t="e">
        <f>+VLOOKUP(Z2569,#REF!,2,FALSE)/VLOOKUP(X2569,#REF!,2,FALSE)</f>
        <v>#REF!</v>
      </c>
      <c r="AB2569" s="174" t="e">
        <f t="shared" si="408"/>
        <v>#REF!</v>
      </c>
      <c r="AC2569" s="174" t="e">
        <f t="shared" si="409"/>
        <v>#REF!</v>
      </c>
      <c r="AD2569" s="175" t="e">
        <f>+#REF!+365*Y2569</f>
        <v>#REF!</v>
      </c>
      <c r="AE2569" s="176" t="e">
        <f t="shared" si="414"/>
        <v>#REF!</v>
      </c>
      <c r="AF2569" s="170" t="e">
        <f>+VLOOKUP(CONCATENATE(TEXT(W2569,"yyyy"),"-",TEXT(W2569,"mm")),#REF!,2,0)</f>
        <v>#REF!</v>
      </c>
      <c r="AG2569" s="177" t="e">
        <f>+(AC2569*(1+'INFLAC PROYECTADA'!$B$8)^(AE2569))/((1+DEMANDADO!AF2569)^(AE2569))</f>
        <v>#REF!</v>
      </c>
      <c r="AH2569" s="169">
        <f>(0.2*VLOOKUP(D2569,'%.'!$A$1:$B$4,2,FALSE))+(0.35*VLOOKUP(E2569,'%.'!$A$1:$B$4,2,FALSE))+(0.1*VLOOKUP(F2569,'%.'!$A$1:$B$4,2,FALSE))+(0.35*VLOOKUP(G2569,'%.'!$A$1:$B$4,2,FALSE))</f>
        <v>0.5</v>
      </c>
      <c r="AI2569" s="128" t="str">
        <f t="shared" si="415"/>
        <v>MEDIA</v>
      </c>
      <c r="AJ2569" s="128" t="str">
        <f t="shared" si="416"/>
        <v>Cuentas de Orden</v>
      </c>
      <c r="AK2569" s="178" t="e">
        <f t="shared" si="417"/>
        <v>#REF!</v>
      </c>
    </row>
    <row r="2570" spans="1:37" ht="30" customHeight="1" x14ac:dyDescent="0.25">
      <c r="A2570" s="115">
        <v>2569</v>
      </c>
      <c r="B2570" s="79" t="s">
        <v>5467</v>
      </c>
      <c r="C2570" s="85" t="s">
        <v>5468</v>
      </c>
      <c r="D2570" s="83" t="s">
        <v>48</v>
      </c>
      <c r="E2570" s="83" t="s">
        <v>48</v>
      </c>
      <c r="F2570" s="83" t="s">
        <v>48</v>
      </c>
      <c r="G2570" s="124" t="s">
        <v>48</v>
      </c>
      <c r="H2570" s="169">
        <f t="shared" si="410"/>
        <v>0.5</v>
      </c>
      <c r="I2570" s="170" t="str">
        <f t="shared" si="411"/>
        <v>MEDIA</v>
      </c>
      <c r="J2570" s="293">
        <v>380000000</v>
      </c>
      <c r="K2570" s="221">
        <v>0.5</v>
      </c>
      <c r="L2570" s="86" t="s">
        <v>133</v>
      </c>
      <c r="M2570" s="188">
        <v>0</v>
      </c>
      <c r="N2570" s="83" t="s">
        <v>405</v>
      </c>
      <c r="O2570" s="83" t="s">
        <v>405</v>
      </c>
      <c r="P2570" s="68" t="s">
        <v>410</v>
      </c>
      <c r="Q2570" s="83" t="s">
        <v>5729</v>
      </c>
      <c r="R2570" s="83" t="s">
        <v>312</v>
      </c>
      <c r="S2570" s="83" t="s">
        <v>312</v>
      </c>
      <c r="T2570" s="83" t="s">
        <v>312</v>
      </c>
      <c r="U2570" s="81" t="s">
        <v>186</v>
      </c>
      <c r="V2570" s="98" t="s">
        <v>5760</v>
      </c>
      <c r="W2570" s="171">
        <v>44074</v>
      </c>
      <c r="X2570" s="172" t="e">
        <f>+CONCATENATE(TEXT(#REF!,"yyyy"),"-",TEXT(#REF!,"mm"))</f>
        <v>#REF!</v>
      </c>
      <c r="Y2570" s="173" t="str">
        <f t="shared" si="412"/>
        <v>9</v>
      </c>
      <c r="Z2570" s="172" t="str">
        <f t="shared" si="413"/>
        <v>2020-07</v>
      </c>
      <c r="AA2570" s="170" t="e">
        <f>+VLOOKUP(Z2570,#REF!,2,FALSE)/VLOOKUP(X2570,#REF!,2,FALSE)</f>
        <v>#REF!</v>
      </c>
      <c r="AB2570" s="174" t="e">
        <f t="shared" si="408"/>
        <v>#REF!</v>
      </c>
      <c r="AC2570" s="174" t="e">
        <f t="shared" si="409"/>
        <v>#REF!</v>
      </c>
      <c r="AD2570" s="175" t="e">
        <f>+#REF!+365*Y2570</f>
        <v>#REF!</v>
      </c>
      <c r="AE2570" s="176" t="e">
        <f t="shared" si="414"/>
        <v>#REF!</v>
      </c>
      <c r="AF2570" s="170" t="e">
        <f>+VLOOKUP(CONCATENATE(TEXT(W2570,"yyyy"),"-",TEXT(W2570,"mm")),#REF!,2,0)</f>
        <v>#REF!</v>
      </c>
      <c r="AG2570" s="177" t="e">
        <f>+(AC2570*(1+'INFLAC PROYECTADA'!$B$8)^(AE2570))/((1+DEMANDADO!AF2570)^(AE2570))</f>
        <v>#REF!</v>
      </c>
      <c r="AH2570" s="169">
        <f>(0.2*VLOOKUP(D2570,'%.'!$A$1:$B$4,2,FALSE))+(0.35*VLOOKUP(E2570,'%.'!$A$1:$B$4,2,FALSE))+(0.1*VLOOKUP(F2570,'%.'!$A$1:$B$4,2,FALSE))+(0.35*VLOOKUP(G2570,'%.'!$A$1:$B$4,2,FALSE))</f>
        <v>0.5</v>
      </c>
      <c r="AI2570" s="128" t="str">
        <f t="shared" si="415"/>
        <v>MEDIA</v>
      </c>
      <c r="AJ2570" s="128" t="str">
        <f t="shared" si="416"/>
        <v>Cuentas de Orden</v>
      </c>
      <c r="AK2570" s="178" t="e">
        <f t="shared" si="417"/>
        <v>#REF!</v>
      </c>
    </row>
    <row r="2571" spans="1:37" ht="30" customHeight="1" x14ac:dyDescent="0.25">
      <c r="A2571" s="115">
        <v>2570</v>
      </c>
      <c r="B2571" s="281" t="s">
        <v>5469</v>
      </c>
      <c r="C2571" s="85" t="s">
        <v>5470</v>
      </c>
      <c r="D2571" s="83" t="s">
        <v>48</v>
      </c>
      <c r="E2571" s="83" t="s">
        <v>48</v>
      </c>
      <c r="F2571" s="83" t="s">
        <v>48</v>
      </c>
      <c r="G2571" s="124" t="s">
        <v>48</v>
      </c>
      <c r="H2571" s="169">
        <f t="shared" si="410"/>
        <v>0.5</v>
      </c>
      <c r="I2571" s="170" t="str">
        <f t="shared" si="411"/>
        <v>MEDIA</v>
      </c>
      <c r="J2571" s="293">
        <v>100412713</v>
      </c>
      <c r="K2571" s="221">
        <v>0.6</v>
      </c>
      <c r="L2571" s="86" t="s">
        <v>130</v>
      </c>
      <c r="M2571" s="188">
        <v>0</v>
      </c>
      <c r="N2571" s="83" t="s">
        <v>405</v>
      </c>
      <c r="O2571" s="83" t="s">
        <v>405</v>
      </c>
      <c r="P2571" s="68" t="s">
        <v>410</v>
      </c>
      <c r="Q2571" s="83" t="s">
        <v>5729</v>
      </c>
      <c r="R2571" s="83" t="s">
        <v>312</v>
      </c>
      <c r="S2571" s="83" t="s">
        <v>312</v>
      </c>
      <c r="T2571" s="83" t="s">
        <v>312</v>
      </c>
      <c r="U2571" s="81" t="s">
        <v>186</v>
      </c>
      <c r="V2571" s="81"/>
      <c r="W2571" s="171">
        <v>44074</v>
      </c>
      <c r="X2571" s="172" t="e">
        <f>+CONCATENATE(TEXT(#REF!,"yyyy"),"-",TEXT(#REF!,"mm"))</f>
        <v>#REF!</v>
      </c>
      <c r="Y2571" s="173" t="str">
        <f t="shared" si="412"/>
        <v>9</v>
      </c>
      <c r="Z2571" s="172" t="str">
        <f t="shared" si="413"/>
        <v>2020-07</v>
      </c>
      <c r="AA2571" s="170" t="e">
        <f>+VLOOKUP(Z2571,#REF!,2,FALSE)/VLOOKUP(X2571,#REF!,2,FALSE)</f>
        <v>#REF!</v>
      </c>
      <c r="AB2571" s="174" t="e">
        <f t="shared" si="408"/>
        <v>#REF!</v>
      </c>
      <c r="AC2571" s="174" t="e">
        <f t="shared" si="409"/>
        <v>#REF!</v>
      </c>
      <c r="AD2571" s="175" t="e">
        <f>+#REF!+365*Y2571</f>
        <v>#REF!</v>
      </c>
      <c r="AE2571" s="176" t="e">
        <f t="shared" si="414"/>
        <v>#REF!</v>
      </c>
      <c r="AF2571" s="170" t="e">
        <f>+VLOOKUP(CONCATENATE(TEXT(W2571,"yyyy"),"-",TEXT(W2571,"mm")),#REF!,2,0)</f>
        <v>#REF!</v>
      </c>
      <c r="AG2571" s="177" t="e">
        <f>+(AC2571*(1+'INFLAC PROYECTADA'!$B$8)^(AE2571))/((1+DEMANDADO!AF2571)^(AE2571))</f>
        <v>#REF!</v>
      </c>
      <c r="AH2571" s="169">
        <f>(0.2*VLOOKUP(D2571,'%.'!$A$1:$B$4,2,FALSE))+(0.35*VLOOKUP(E2571,'%.'!$A$1:$B$4,2,FALSE))+(0.1*VLOOKUP(F2571,'%.'!$A$1:$B$4,2,FALSE))+(0.35*VLOOKUP(G2571,'%.'!$A$1:$B$4,2,FALSE))</f>
        <v>0.5</v>
      </c>
      <c r="AI2571" s="128" t="str">
        <f t="shared" si="415"/>
        <v>MEDIA</v>
      </c>
      <c r="AJ2571" s="128" t="str">
        <f t="shared" si="416"/>
        <v>Cuentas de Orden</v>
      </c>
      <c r="AK2571" s="178" t="e">
        <f t="shared" si="417"/>
        <v>#REF!</v>
      </c>
    </row>
    <row r="2572" spans="1:37" ht="30" customHeight="1" x14ac:dyDescent="0.25">
      <c r="A2572" s="115">
        <v>2571</v>
      </c>
      <c r="B2572" s="79" t="s">
        <v>5469</v>
      </c>
      <c r="C2572" s="85" t="s">
        <v>5471</v>
      </c>
      <c r="D2572" s="83" t="s">
        <v>0</v>
      </c>
      <c r="E2572" s="83" t="s">
        <v>48</v>
      </c>
      <c r="F2572" s="83" t="s">
        <v>48</v>
      </c>
      <c r="G2572" s="124" t="s">
        <v>0</v>
      </c>
      <c r="H2572" s="169">
        <f t="shared" si="410"/>
        <v>0.77499999999999991</v>
      </c>
      <c r="I2572" s="170" t="str">
        <f t="shared" si="411"/>
        <v>ALTA</v>
      </c>
      <c r="J2572" s="293">
        <v>235800000</v>
      </c>
      <c r="K2572" s="221">
        <v>1</v>
      </c>
      <c r="L2572" s="86" t="s">
        <v>132</v>
      </c>
      <c r="M2572" s="188">
        <v>0</v>
      </c>
      <c r="N2572" s="83" t="s">
        <v>405</v>
      </c>
      <c r="O2572" s="83" t="s">
        <v>405</v>
      </c>
      <c r="P2572" s="68" t="s">
        <v>406</v>
      </c>
      <c r="Q2572" s="83" t="s">
        <v>5729</v>
      </c>
      <c r="R2572" s="83" t="s">
        <v>312</v>
      </c>
      <c r="S2572" s="83" t="s">
        <v>312</v>
      </c>
      <c r="T2572" s="83" t="s">
        <v>312</v>
      </c>
      <c r="U2572" s="81" t="s">
        <v>186</v>
      </c>
      <c r="V2572" s="81"/>
      <c r="W2572" s="171">
        <v>44074</v>
      </c>
      <c r="X2572" s="172" t="e">
        <f>+CONCATENATE(TEXT(#REF!,"yyyy"),"-",TEXT(#REF!,"mm"))</f>
        <v>#REF!</v>
      </c>
      <c r="Y2572" s="173" t="str">
        <f t="shared" si="412"/>
        <v>8</v>
      </c>
      <c r="Z2572" s="172" t="str">
        <f t="shared" si="413"/>
        <v>2020-07</v>
      </c>
      <c r="AA2572" s="170" t="e">
        <f>+VLOOKUP(Z2572,#REF!,2,FALSE)/VLOOKUP(X2572,#REF!,2,FALSE)</f>
        <v>#REF!</v>
      </c>
      <c r="AB2572" s="174" t="e">
        <f t="shared" si="408"/>
        <v>#REF!</v>
      </c>
      <c r="AC2572" s="174" t="e">
        <f t="shared" si="409"/>
        <v>#REF!</v>
      </c>
      <c r="AD2572" s="175" t="e">
        <f>+#REF!+365*Y2572</f>
        <v>#REF!</v>
      </c>
      <c r="AE2572" s="176" t="e">
        <f t="shared" si="414"/>
        <v>#REF!</v>
      </c>
      <c r="AF2572" s="170" t="e">
        <f>+VLOOKUP(CONCATENATE(TEXT(W2572,"yyyy"),"-",TEXT(W2572,"mm")),#REF!,2,0)</f>
        <v>#REF!</v>
      </c>
      <c r="AG2572" s="177" t="e">
        <f>+(AC2572*(1+'INFLAC PROYECTADA'!$B$8)^(AE2572))/((1+DEMANDADO!AF2572)^(AE2572))</f>
        <v>#REF!</v>
      </c>
      <c r="AH2572" s="169">
        <f>(0.2*VLOOKUP(D2572,'%.'!$A$1:$B$4,2,FALSE))+(0.35*VLOOKUP(E2572,'%.'!$A$1:$B$4,2,FALSE))+(0.1*VLOOKUP(F2572,'%.'!$A$1:$B$4,2,FALSE))+(0.35*VLOOKUP(G2572,'%.'!$A$1:$B$4,2,FALSE))</f>
        <v>0.77499999999999991</v>
      </c>
      <c r="AI2572" s="128" t="str">
        <f t="shared" si="415"/>
        <v>ALTA</v>
      </c>
      <c r="AJ2572" s="128" t="str">
        <f t="shared" si="416"/>
        <v>Provisión contable</v>
      </c>
      <c r="AK2572" s="178" t="e">
        <f t="shared" si="417"/>
        <v>#REF!</v>
      </c>
    </row>
    <row r="2573" spans="1:37" ht="30" customHeight="1" x14ac:dyDescent="0.25">
      <c r="A2573" s="115">
        <v>2572</v>
      </c>
      <c r="B2573" s="79" t="s">
        <v>5472</v>
      </c>
      <c r="C2573" s="85" t="s">
        <v>5473</v>
      </c>
      <c r="D2573" s="83" t="s">
        <v>48</v>
      </c>
      <c r="E2573" s="83" t="s">
        <v>48</v>
      </c>
      <c r="F2573" s="83" t="s">
        <v>48</v>
      </c>
      <c r="G2573" s="124" t="s">
        <v>48</v>
      </c>
      <c r="H2573" s="169">
        <f t="shared" si="410"/>
        <v>0.5</v>
      </c>
      <c r="I2573" s="170" t="str">
        <f t="shared" si="411"/>
        <v>MEDIA</v>
      </c>
      <c r="J2573" s="293">
        <v>30000000</v>
      </c>
      <c r="K2573" s="221">
        <v>0.7</v>
      </c>
      <c r="L2573" s="86" t="s">
        <v>238</v>
      </c>
      <c r="M2573" s="188">
        <v>0</v>
      </c>
      <c r="N2573" s="83" t="s">
        <v>405</v>
      </c>
      <c r="O2573" s="83" t="s">
        <v>405</v>
      </c>
      <c r="P2573" s="68" t="s">
        <v>510</v>
      </c>
      <c r="Q2573" s="83" t="s">
        <v>5729</v>
      </c>
      <c r="R2573" s="83" t="s">
        <v>312</v>
      </c>
      <c r="S2573" s="83" t="s">
        <v>312</v>
      </c>
      <c r="T2573" s="83" t="s">
        <v>312</v>
      </c>
      <c r="U2573" s="81" t="s">
        <v>186</v>
      </c>
      <c r="V2573" s="81"/>
      <c r="W2573" s="171">
        <v>44074</v>
      </c>
      <c r="X2573" s="172" t="e">
        <f>+CONCATENATE(TEXT(#REF!,"yyyy"),"-",TEXT(#REF!,"mm"))</f>
        <v>#REF!</v>
      </c>
      <c r="Y2573" s="173" t="str">
        <f t="shared" si="412"/>
        <v>6</v>
      </c>
      <c r="Z2573" s="172" t="str">
        <f t="shared" si="413"/>
        <v>2020-07</v>
      </c>
      <c r="AA2573" s="170" t="e">
        <f>+VLOOKUP(Z2573,#REF!,2,FALSE)/VLOOKUP(X2573,#REF!,2,FALSE)</f>
        <v>#REF!</v>
      </c>
      <c r="AB2573" s="174" t="e">
        <f t="shared" si="408"/>
        <v>#REF!</v>
      </c>
      <c r="AC2573" s="174" t="e">
        <f t="shared" si="409"/>
        <v>#REF!</v>
      </c>
      <c r="AD2573" s="175" t="e">
        <f>+#REF!+365*Y2573</f>
        <v>#REF!</v>
      </c>
      <c r="AE2573" s="176" t="e">
        <f t="shared" si="414"/>
        <v>#REF!</v>
      </c>
      <c r="AF2573" s="170" t="e">
        <f>+VLOOKUP(CONCATENATE(TEXT(W2573,"yyyy"),"-",TEXT(W2573,"mm")),#REF!,2,0)</f>
        <v>#REF!</v>
      </c>
      <c r="AG2573" s="177" t="e">
        <f>+(AC2573*(1+'INFLAC PROYECTADA'!$B$8)^(AE2573))/((1+DEMANDADO!AF2573)^(AE2573))</f>
        <v>#REF!</v>
      </c>
      <c r="AH2573" s="169">
        <f>(0.2*VLOOKUP(D2573,'%.'!$A$1:$B$4,2,FALSE))+(0.35*VLOOKUP(E2573,'%.'!$A$1:$B$4,2,FALSE))+(0.1*VLOOKUP(F2573,'%.'!$A$1:$B$4,2,FALSE))+(0.35*VLOOKUP(G2573,'%.'!$A$1:$B$4,2,FALSE))</f>
        <v>0.5</v>
      </c>
      <c r="AI2573" s="128" t="str">
        <f t="shared" si="415"/>
        <v>MEDIA</v>
      </c>
      <c r="AJ2573" s="128" t="str">
        <f t="shared" si="416"/>
        <v>Cuentas de Orden</v>
      </c>
      <c r="AK2573" s="178" t="e">
        <f t="shared" si="417"/>
        <v>#REF!</v>
      </c>
    </row>
    <row r="2574" spans="1:37" ht="30" customHeight="1" x14ac:dyDescent="0.25">
      <c r="A2574" s="115">
        <v>2573</v>
      </c>
      <c r="B2574" s="86" t="s">
        <v>5464</v>
      </c>
      <c r="C2574" s="85" t="s">
        <v>5474</v>
      </c>
      <c r="D2574" s="83" t="s">
        <v>48</v>
      </c>
      <c r="E2574" s="83" t="s">
        <v>48</v>
      </c>
      <c r="F2574" s="83" t="s">
        <v>48</v>
      </c>
      <c r="G2574" s="124" t="s">
        <v>48</v>
      </c>
      <c r="H2574" s="169">
        <f t="shared" si="410"/>
        <v>0.5</v>
      </c>
      <c r="I2574" s="170" t="str">
        <f t="shared" si="411"/>
        <v>MEDIA</v>
      </c>
      <c r="J2574" s="293">
        <v>2862371809</v>
      </c>
      <c r="K2574" s="221">
        <v>0.4</v>
      </c>
      <c r="L2574" s="86" t="s">
        <v>133</v>
      </c>
      <c r="M2574" s="188">
        <v>0</v>
      </c>
      <c r="N2574" s="83" t="s">
        <v>405</v>
      </c>
      <c r="O2574" s="83" t="s">
        <v>405</v>
      </c>
      <c r="P2574" s="68" t="s">
        <v>448</v>
      </c>
      <c r="Q2574" s="83" t="s">
        <v>5729</v>
      </c>
      <c r="R2574" s="83" t="s">
        <v>312</v>
      </c>
      <c r="S2574" s="84" t="s">
        <v>312</v>
      </c>
      <c r="T2574" s="100" t="s">
        <v>312</v>
      </c>
      <c r="U2574" s="81" t="s">
        <v>186</v>
      </c>
      <c r="V2574" s="81" t="s">
        <v>5761</v>
      </c>
      <c r="W2574" s="171">
        <v>44074</v>
      </c>
      <c r="X2574" s="172" t="e">
        <f>+CONCATENATE(TEXT(#REF!,"yyyy"),"-",TEXT(#REF!,"mm"))</f>
        <v>#REF!</v>
      </c>
      <c r="Y2574" s="173" t="str">
        <f t="shared" si="412"/>
        <v>10</v>
      </c>
      <c r="Z2574" s="172" t="str">
        <f t="shared" si="413"/>
        <v>2020-07</v>
      </c>
      <c r="AA2574" s="170" t="e">
        <f>+VLOOKUP(Z2574,#REF!,2,FALSE)/VLOOKUP(X2574,#REF!,2,FALSE)</f>
        <v>#REF!</v>
      </c>
      <c r="AB2574" s="174" t="e">
        <f t="shared" si="408"/>
        <v>#REF!</v>
      </c>
      <c r="AC2574" s="174" t="e">
        <f t="shared" si="409"/>
        <v>#REF!</v>
      </c>
      <c r="AD2574" s="175" t="e">
        <f>+#REF!+365*Y2574</f>
        <v>#REF!</v>
      </c>
      <c r="AE2574" s="176" t="e">
        <f t="shared" si="414"/>
        <v>#REF!</v>
      </c>
      <c r="AF2574" s="170" t="e">
        <f>+VLOOKUP(CONCATENATE(TEXT(W2574,"yyyy"),"-",TEXT(W2574,"mm")),#REF!,2,0)</f>
        <v>#REF!</v>
      </c>
      <c r="AG2574" s="177" t="e">
        <f>+(AC2574*(1+'INFLAC PROYECTADA'!$B$8)^(AE2574))/((1+DEMANDADO!AF2574)^(AE2574))</f>
        <v>#REF!</v>
      </c>
      <c r="AH2574" s="169">
        <f>(0.2*VLOOKUP(D2574,'%.'!$A$1:$B$4,2,FALSE))+(0.35*VLOOKUP(E2574,'%.'!$A$1:$B$4,2,FALSE))+(0.1*VLOOKUP(F2574,'%.'!$A$1:$B$4,2,FALSE))+(0.35*VLOOKUP(G2574,'%.'!$A$1:$B$4,2,FALSE))</f>
        <v>0.5</v>
      </c>
      <c r="AI2574" s="128" t="str">
        <f t="shared" si="415"/>
        <v>MEDIA</v>
      </c>
      <c r="AJ2574" s="128" t="str">
        <f t="shared" si="416"/>
        <v>Cuentas de Orden</v>
      </c>
      <c r="AK2574" s="178" t="e">
        <f t="shared" si="417"/>
        <v>#REF!</v>
      </c>
    </row>
    <row r="2575" spans="1:37" ht="30" customHeight="1" x14ac:dyDescent="0.25">
      <c r="A2575" s="115">
        <v>2574</v>
      </c>
      <c r="B2575" s="86" t="s">
        <v>5475</v>
      </c>
      <c r="C2575" s="85" t="s">
        <v>5476</v>
      </c>
      <c r="D2575" s="83" t="s">
        <v>48</v>
      </c>
      <c r="E2575" s="83" t="s">
        <v>48</v>
      </c>
      <c r="F2575" s="83" t="s">
        <v>48</v>
      </c>
      <c r="G2575" s="124" t="s">
        <v>48</v>
      </c>
      <c r="H2575" s="169">
        <f t="shared" si="410"/>
        <v>0.5</v>
      </c>
      <c r="I2575" s="170" t="str">
        <f t="shared" si="411"/>
        <v>MEDIA</v>
      </c>
      <c r="J2575" s="293">
        <v>135075536</v>
      </c>
      <c r="K2575" s="221">
        <v>1</v>
      </c>
      <c r="L2575" s="100" t="s">
        <v>132</v>
      </c>
      <c r="M2575" s="188">
        <v>0</v>
      </c>
      <c r="N2575" s="83" t="s">
        <v>405</v>
      </c>
      <c r="O2575" s="83" t="s">
        <v>405</v>
      </c>
      <c r="P2575" s="68" t="s">
        <v>510</v>
      </c>
      <c r="Q2575" s="83" t="s">
        <v>5729</v>
      </c>
      <c r="R2575" s="83" t="s">
        <v>312</v>
      </c>
      <c r="S2575" s="83" t="s">
        <v>312</v>
      </c>
      <c r="T2575" s="83" t="s">
        <v>312</v>
      </c>
      <c r="U2575" s="81" t="s">
        <v>186</v>
      </c>
      <c r="V2575" s="81" t="s">
        <v>5762</v>
      </c>
      <c r="W2575" s="171">
        <v>44074</v>
      </c>
      <c r="X2575" s="172" t="e">
        <f>+CONCATENATE(TEXT(#REF!,"yyyy"),"-",TEXT(#REF!,"mm"))</f>
        <v>#REF!</v>
      </c>
      <c r="Y2575" s="173" t="str">
        <f t="shared" si="412"/>
        <v>6</v>
      </c>
      <c r="Z2575" s="172" t="str">
        <f t="shared" si="413"/>
        <v>2020-07</v>
      </c>
      <c r="AA2575" s="170" t="e">
        <f>+VLOOKUP(Z2575,#REF!,2,FALSE)/VLOOKUP(X2575,#REF!,2,FALSE)</f>
        <v>#REF!</v>
      </c>
      <c r="AB2575" s="174" t="e">
        <f t="shared" si="408"/>
        <v>#REF!</v>
      </c>
      <c r="AC2575" s="174" t="e">
        <f t="shared" si="409"/>
        <v>#REF!</v>
      </c>
      <c r="AD2575" s="175" t="e">
        <f>+#REF!+365*Y2575</f>
        <v>#REF!</v>
      </c>
      <c r="AE2575" s="176" t="e">
        <f t="shared" si="414"/>
        <v>#REF!</v>
      </c>
      <c r="AF2575" s="170" t="e">
        <f>+VLOOKUP(CONCATENATE(TEXT(W2575,"yyyy"),"-",TEXT(W2575,"mm")),#REF!,2,0)</f>
        <v>#REF!</v>
      </c>
      <c r="AG2575" s="177" t="e">
        <f>+(AC2575*(1+'INFLAC PROYECTADA'!$B$8)^(AE2575))/((1+DEMANDADO!AF2575)^(AE2575))</f>
        <v>#REF!</v>
      </c>
      <c r="AH2575" s="169">
        <f>(0.2*VLOOKUP(D2575,'%.'!$A$1:$B$4,2,FALSE))+(0.35*VLOOKUP(E2575,'%.'!$A$1:$B$4,2,FALSE))+(0.1*VLOOKUP(F2575,'%.'!$A$1:$B$4,2,FALSE))+(0.35*VLOOKUP(G2575,'%.'!$A$1:$B$4,2,FALSE))</f>
        <v>0.5</v>
      </c>
      <c r="AI2575" s="128" t="str">
        <f t="shared" si="415"/>
        <v>MEDIA</v>
      </c>
      <c r="AJ2575" s="128" t="str">
        <f t="shared" si="416"/>
        <v>Cuentas de Orden</v>
      </c>
      <c r="AK2575" s="178" t="e">
        <f t="shared" si="417"/>
        <v>#REF!</v>
      </c>
    </row>
    <row r="2576" spans="1:37" ht="30" customHeight="1" x14ac:dyDescent="0.25">
      <c r="A2576" s="115">
        <v>2575</v>
      </c>
      <c r="B2576" s="86" t="s">
        <v>5477</v>
      </c>
      <c r="C2576" s="85" t="s">
        <v>5478</v>
      </c>
      <c r="D2576" s="83" t="s">
        <v>48</v>
      </c>
      <c r="E2576" s="83" t="s">
        <v>48</v>
      </c>
      <c r="F2576" s="83" t="s">
        <v>48</v>
      </c>
      <c r="G2576" s="124" t="s">
        <v>48</v>
      </c>
      <c r="H2576" s="169">
        <f t="shared" si="410"/>
        <v>0.5</v>
      </c>
      <c r="I2576" s="170" t="str">
        <f t="shared" si="411"/>
        <v>MEDIA</v>
      </c>
      <c r="J2576" s="293">
        <v>9328667</v>
      </c>
      <c r="K2576" s="221">
        <v>0.5</v>
      </c>
      <c r="L2576" s="98" t="s">
        <v>133</v>
      </c>
      <c r="M2576" s="188">
        <v>0</v>
      </c>
      <c r="N2576" s="83" t="s">
        <v>405</v>
      </c>
      <c r="O2576" s="83" t="s">
        <v>405</v>
      </c>
      <c r="P2576" s="68" t="s">
        <v>415</v>
      </c>
      <c r="Q2576" s="83" t="s">
        <v>5729</v>
      </c>
      <c r="R2576" s="83" t="s">
        <v>312</v>
      </c>
      <c r="S2576" s="83" t="s">
        <v>312</v>
      </c>
      <c r="T2576" s="83" t="s">
        <v>312</v>
      </c>
      <c r="U2576" s="81" t="s">
        <v>186</v>
      </c>
      <c r="V2576" s="81"/>
      <c r="W2576" s="171">
        <v>44074</v>
      </c>
      <c r="X2576" s="172" t="e">
        <f>+CONCATENATE(TEXT(#REF!,"yyyy"),"-",TEXT(#REF!,"mm"))</f>
        <v>#REF!</v>
      </c>
      <c r="Y2576" s="173" t="str">
        <f t="shared" si="412"/>
        <v>7</v>
      </c>
      <c r="Z2576" s="172" t="str">
        <f t="shared" si="413"/>
        <v>2020-07</v>
      </c>
      <c r="AA2576" s="170" t="e">
        <f>+VLOOKUP(Z2576,#REF!,2,FALSE)/VLOOKUP(X2576,#REF!,2,FALSE)</f>
        <v>#REF!</v>
      </c>
      <c r="AB2576" s="174" t="e">
        <f t="shared" si="408"/>
        <v>#REF!</v>
      </c>
      <c r="AC2576" s="174" t="e">
        <f t="shared" si="409"/>
        <v>#REF!</v>
      </c>
      <c r="AD2576" s="175" t="e">
        <f>+#REF!+365*Y2576</f>
        <v>#REF!</v>
      </c>
      <c r="AE2576" s="176" t="e">
        <f t="shared" si="414"/>
        <v>#REF!</v>
      </c>
      <c r="AF2576" s="170" t="e">
        <f>+VLOOKUP(CONCATENATE(TEXT(W2576,"yyyy"),"-",TEXT(W2576,"mm")),#REF!,2,0)</f>
        <v>#REF!</v>
      </c>
      <c r="AG2576" s="177" t="e">
        <f>+(AC2576*(1+'INFLAC PROYECTADA'!$B$8)^(AE2576))/((1+DEMANDADO!AF2576)^(AE2576))</f>
        <v>#REF!</v>
      </c>
      <c r="AH2576" s="169">
        <f>(0.2*VLOOKUP(D2576,'%.'!$A$1:$B$4,2,FALSE))+(0.35*VLOOKUP(E2576,'%.'!$A$1:$B$4,2,FALSE))+(0.1*VLOOKUP(F2576,'%.'!$A$1:$B$4,2,FALSE))+(0.35*VLOOKUP(G2576,'%.'!$A$1:$B$4,2,FALSE))</f>
        <v>0.5</v>
      </c>
      <c r="AI2576" s="128" t="str">
        <f t="shared" si="415"/>
        <v>MEDIA</v>
      </c>
      <c r="AJ2576" s="128" t="str">
        <f t="shared" si="416"/>
        <v>Cuentas de Orden</v>
      </c>
      <c r="AK2576" s="178" t="e">
        <f t="shared" si="417"/>
        <v>#REF!</v>
      </c>
    </row>
    <row r="2577" spans="1:37" ht="30" customHeight="1" x14ac:dyDescent="0.25">
      <c r="A2577" s="115">
        <v>2576</v>
      </c>
      <c r="B2577" s="86" t="s">
        <v>5479</v>
      </c>
      <c r="C2577" s="85" t="s">
        <v>5480</v>
      </c>
      <c r="D2577" s="83" t="s">
        <v>48</v>
      </c>
      <c r="E2577" s="83" t="s">
        <v>48</v>
      </c>
      <c r="F2577" s="83" t="s">
        <v>48</v>
      </c>
      <c r="G2577" s="124" t="s">
        <v>48</v>
      </c>
      <c r="H2577" s="169">
        <f t="shared" si="410"/>
        <v>0.5</v>
      </c>
      <c r="I2577" s="170" t="str">
        <f t="shared" si="411"/>
        <v>MEDIA</v>
      </c>
      <c r="J2577" s="293">
        <v>127396264</v>
      </c>
      <c r="K2577" s="221">
        <v>1</v>
      </c>
      <c r="L2577" s="100" t="s">
        <v>129</v>
      </c>
      <c r="M2577" s="188">
        <v>0</v>
      </c>
      <c r="N2577" s="83" t="s">
        <v>405</v>
      </c>
      <c r="O2577" s="83" t="s">
        <v>405</v>
      </c>
      <c r="P2577" s="68" t="s">
        <v>510</v>
      </c>
      <c r="Q2577" s="83" t="s">
        <v>5729</v>
      </c>
      <c r="R2577" s="83" t="s">
        <v>312</v>
      </c>
      <c r="S2577" s="83" t="s">
        <v>312</v>
      </c>
      <c r="T2577" s="83" t="s">
        <v>312</v>
      </c>
      <c r="U2577" s="81" t="s">
        <v>186</v>
      </c>
      <c r="V2577" s="81"/>
      <c r="W2577" s="171">
        <v>44074</v>
      </c>
      <c r="X2577" s="172" t="e">
        <f>+CONCATENATE(TEXT(#REF!,"yyyy"),"-",TEXT(#REF!,"mm"))</f>
        <v>#REF!</v>
      </c>
      <c r="Y2577" s="173" t="str">
        <f t="shared" si="412"/>
        <v>6</v>
      </c>
      <c r="Z2577" s="172" t="str">
        <f t="shared" si="413"/>
        <v>2020-07</v>
      </c>
      <c r="AA2577" s="170" t="e">
        <f>+VLOOKUP(Z2577,#REF!,2,FALSE)/VLOOKUP(X2577,#REF!,2,FALSE)</f>
        <v>#REF!</v>
      </c>
      <c r="AB2577" s="174" t="e">
        <f t="shared" si="408"/>
        <v>#REF!</v>
      </c>
      <c r="AC2577" s="174" t="e">
        <f t="shared" si="409"/>
        <v>#REF!</v>
      </c>
      <c r="AD2577" s="175" t="e">
        <f>+#REF!+365*Y2577</f>
        <v>#REF!</v>
      </c>
      <c r="AE2577" s="176" t="e">
        <f t="shared" si="414"/>
        <v>#REF!</v>
      </c>
      <c r="AF2577" s="170" t="e">
        <f>+VLOOKUP(CONCATENATE(TEXT(W2577,"yyyy"),"-",TEXT(W2577,"mm")),#REF!,2,0)</f>
        <v>#REF!</v>
      </c>
      <c r="AG2577" s="177" t="e">
        <f>+(AC2577*(1+'INFLAC PROYECTADA'!$B$8)^(AE2577))/((1+DEMANDADO!AF2577)^(AE2577))</f>
        <v>#REF!</v>
      </c>
      <c r="AH2577" s="169">
        <f>(0.2*VLOOKUP(D2577,'%.'!$A$1:$B$4,2,FALSE))+(0.35*VLOOKUP(E2577,'%.'!$A$1:$B$4,2,FALSE))+(0.1*VLOOKUP(F2577,'%.'!$A$1:$B$4,2,FALSE))+(0.35*VLOOKUP(G2577,'%.'!$A$1:$B$4,2,FALSE))</f>
        <v>0.5</v>
      </c>
      <c r="AI2577" s="128" t="str">
        <f t="shared" si="415"/>
        <v>MEDIA</v>
      </c>
      <c r="AJ2577" s="128" t="str">
        <f t="shared" si="416"/>
        <v>Cuentas de Orden</v>
      </c>
      <c r="AK2577" s="178" t="e">
        <f t="shared" si="417"/>
        <v>#REF!</v>
      </c>
    </row>
    <row r="2578" spans="1:37" ht="30" customHeight="1" x14ac:dyDescent="0.25">
      <c r="A2578" s="115">
        <v>2577</v>
      </c>
      <c r="B2578" s="87" t="s">
        <v>5481</v>
      </c>
      <c r="C2578" s="85" t="s">
        <v>5482</v>
      </c>
      <c r="D2578" s="83" t="s">
        <v>0</v>
      </c>
      <c r="E2578" s="83" t="s">
        <v>48</v>
      </c>
      <c r="F2578" s="83" t="s">
        <v>48</v>
      </c>
      <c r="G2578" s="124" t="s">
        <v>0</v>
      </c>
      <c r="H2578" s="169">
        <f t="shared" si="410"/>
        <v>0.77499999999999991</v>
      </c>
      <c r="I2578" s="170" t="str">
        <f t="shared" si="411"/>
        <v>ALTA</v>
      </c>
      <c r="J2578" s="293">
        <v>86358578</v>
      </c>
      <c r="K2578" s="221">
        <v>1</v>
      </c>
      <c r="L2578" s="100" t="s">
        <v>129</v>
      </c>
      <c r="M2578" s="188">
        <v>0</v>
      </c>
      <c r="N2578" s="83" t="s">
        <v>405</v>
      </c>
      <c r="O2578" s="83" t="s">
        <v>405</v>
      </c>
      <c r="P2578" s="68" t="s">
        <v>415</v>
      </c>
      <c r="Q2578" s="83" t="s">
        <v>5729</v>
      </c>
      <c r="R2578" s="83" t="s">
        <v>312</v>
      </c>
      <c r="S2578" s="83" t="s">
        <v>312</v>
      </c>
      <c r="T2578" s="83" t="s">
        <v>312</v>
      </c>
      <c r="U2578" s="81" t="s">
        <v>186</v>
      </c>
      <c r="V2578" s="81"/>
      <c r="W2578" s="171">
        <v>44074</v>
      </c>
      <c r="X2578" s="172" t="e">
        <f>+CONCATENATE(TEXT(#REF!,"yyyy"),"-",TEXT(#REF!,"mm"))</f>
        <v>#REF!</v>
      </c>
      <c r="Y2578" s="173" t="str">
        <f t="shared" si="412"/>
        <v>7</v>
      </c>
      <c r="Z2578" s="172" t="str">
        <f t="shared" si="413"/>
        <v>2020-07</v>
      </c>
      <c r="AA2578" s="170" t="e">
        <f>+VLOOKUP(Z2578,#REF!,2,FALSE)/VLOOKUP(X2578,#REF!,2,FALSE)</f>
        <v>#REF!</v>
      </c>
      <c r="AB2578" s="174" t="e">
        <f t="shared" si="408"/>
        <v>#REF!</v>
      </c>
      <c r="AC2578" s="174" t="e">
        <f t="shared" si="409"/>
        <v>#REF!</v>
      </c>
      <c r="AD2578" s="175" t="e">
        <f>+#REF!+365*Y2578</f>
        <v>#REF!</v>
      </c>
      <c r="AE2578" s="176" t="e">
        <f t="shared" si="414"/>
        <v>#REF!</v>
      </c>
      <c r="AF2578" s="170" t="e">
        <f>+VLOOKUP(CONCATENATE(TEXT(W2578,"yyyy"),"-",TEXT(W2578,"mm")),#REF!,2,0)</f>
        <v>#REF!</v>
      </c>
      <c r="AG2578" s="177" t="e">
        <f>+(AC2578*(1+'INFLAC PROYECTADA'!$B$8)^(AE2578))/((1+DEMANDADO!AF2578)^(AE2578))</f>
        <v>#REF!</v>
      </c>
      <c r="AH2578" s="169">
        <f>(0.2*VLOOKUP(D2578,'%.'!$A$1:$B$4,2,FALSE))+(0.35*VLOOKUP(E2578,'%.'!$A$1:$B$4,2,FALSE))+(0.1*VLOOKUP(F2578,'%.'!$A$1:$B$4,2,FALSE))+(0.35*VLOOKUP(G2578,'%.'!$A$1:$B$4,2,FALSE))</f>
        <v>0.77499999999999991</v>
      </c>
      <c r="AI2578" s="128" t="str">
        <f t="shared" si="415"/>
        <v>ALTA</v>
      </c>
      <c r="AJ2578" s="128" t="str">
        <f t="shared" si="416"/>
        <v>Provisión contable</v>
      </c>
      <c r="AK2578" s="178" t="e">
        <f t="shared" si="417"/>
        <v>#REF!</v>
      </c>
    </row>
    <row r="2579" spans="1:37" ht="30" customHeight="1" x14ac:dyDescent="0.25">
      <c r="A2579" s="115">
        <v>2578</v>
      </c>
      <c r="B2579" s="87" t="s">
        <v>5483</v>
      </c>
      <c r="C2579" s="85" t="s">
        <v>5484</v>
      </c>
      <c r="D2579" s="83" t="s">
        <v>48</v>
      </c>
      <c r="E2579" s="83" t="s">
        <v>48</v>
      </c>
      <c r="F2579" s="83" t="s">
        <v>48</v>
      </c>
      <c r="G2579" s="124" t="s">
        <v>48</v>
      </c>
      <c r="H2579" s="169">
        <f t="shared" si="410"/>
        <v>0.5</v>
      </c>
      <c r="I2579" s="170" t="str">
        <f t="shared" si="411"/>
        <v>MEDIA</v>
      </c>
      <c r="J2579" s="293">
        <v>273952029</v>
      </c>
      <c r="K2579" s="221">
        <v>1</v>
      </c>
      <c r="L2579" s="100" t="s">
        <v>130</v>
      </c>
      <c r="M2579" s="188">
        <v>0</v>
      </c>
      <c r="N2579" s="83" t="s">
        <v>405</v>
      </c>
      <c r="O2579" s="83" t="s">
        <v>405</v>
      </c>
      <c r="P2579" s="68" t="s">
        <v>408</v>
      </c>
      <c r="Q2579" s="83" t="s">
        <v>5729</v>
      </c>
      <c r="R2579" s="83" t="s">
        <v>312</v>
      </c>
      <c r="S2579" s="83" t="s">
        <v>312</v>
      </c>
      <c r="T2579" s="83" t="s">
        <v>312</v>
      </c>
      <c r="U2579" s="81" t="s">
        <v>186</v>
      </c>
      <c r="V2579" s="81"/>
      <c r="W2579" s="171">
        <v>44074</v>
      </c>
      <c r="X2579" s="172" t="e">
        <f>+CONCATENATE(TEXT(#REF!,"yyyy"),"-",TEXT(#REF!,"mm"))</f>
        <v>#REF!</v>
      </c>
      <c r="Y2579" s="173" t="str">
        <f t="shared" si="412"/>
        <v>5</v>
      </c>
      <c r="Z2579" s="172" t="str">
        <f t="shared" si="413"/>
        <v>2020-07</v>
      </c>
      <c r="AA2579" s="170" t="e">
        <f>+VLOOKUP(Z2579,#REF!,2,FALSE)/VLOOKUP(X2579,#REF!,2,FALSE)</f>
        <v>#REF!</v>
      </c>
      <c r="AB2579" s="174" t="e">
        <f t="shared" si="408"/>
        <v>#REF!</v>
      </c>
      <c r="AC2579" s="174" t="e">
        <f t="shared" si="409"/>
        <v>#REF!</v>
      </c>
      <c r="AD2579" s="175" t="e">
        <f>+#REF!+365*Y2579</f>
        <v>#REF!</v>
      </c>
      <c r="AE2579" s="176" t="e">
        <f t="shared" si="414"/>
        <v>#REF!</v>
      </c>
      <c r="AF2579" s="170" t="e">
        <f>+VLOOKUP(CONCATENATE(TEXT(W2579,"yyyy"),"-",TEXT(W2579,"mm")),#REF!,2,0)</f>
        <v>#REF!</v>
      </c>
      <c r="AG2579" s="177" t="e">
        <f>+(AC2579*(1+'INFLAC PROYECTADA'!$B$8)^(AE2579))/((1+DEMANDADO!AF2579)^(AE2579))</f>
        <v>#REF!</v>
      </c>
      <c r="AH2579" s="169">
        <f>(0.2*VLOOKUP(D2579,'%.'!$A$1:$B$4,2,FALSE))+(0.35*VLOOKUP(E2579,'%.'!$A$1:$B$4,2,FALSE))+(0.1*VLOOKUP(F2579,'%.'!$A$1:$B$4,2,FALSE))+(0.35*VLOOKUP(G2579,'%.'!$A$1:$B$4,2,FALSE))</f>
        <v>0.5</v>
      </c>
      <c r="AI2579" s="128" t="str">
        <f t="shared" si="415"/>
        <v>MEDIA</v>
      </c>
      <c r="AJ2579" s="128" t="str">
        <f t="shared" si="416"/>
        <v>Cuentas de Orden</v>
      </c>
      <c r="AK2579" s="178" t="e">
        <f t="shared" si="417"/>
        <v>#REF!</v>
      </c>
    </row>
    <row r="2580" spans="1:37" ht="30" customHeight="1" x14ac:dyDescent="0.25">
      <c r="A2580" s="115">
        <v>2579</v>
      </c>
      <c r="B2580" s="87" t="s">
        <v>5485</v>
      </c>
      <c r="C2580" s="85" t="s">
        <v>5486</v>
      </c>
      <c r="D2580" s="83" t="s">
        <v>1</v>
      </c>
      <c r="E2580" s="83" t="s">
        <v>0</v>
      </c>
      <c r="F2580" s="83" t="s">
        <v>48</v>
      </c>
      <c r="G2580" s="124" t="s">
        <v>0</v>
      </c>
      <c r="H2580" s="169">
        <f t="shared" si="410"/>
        <v>0.76</v>
      </c>
      <c r="I2580" s="170" t="str">
        <f t="shared" si="411"/>
        <v>ALTA</v>
      </c>
      <c r="J2580" s="293">
        <v>14754340</v>
      </c>
      <c r="K2580" s="221">
        <v>1</v>
      </c>
      <c r="L2580" s="98" t="s">
        <v>133</v>
      </c>
      <c r="M2580" s="188">
        <v>0</v>
      </c>
      <c r="N2580" s="83" t="s">
        <v>405</v>
      </c>
      <c r="O2580" s="83" t="s">
        <v>405</v>
      </c>
      <c r="P2580" s="68" t="s">
        <v>408</v>
      </c>
      <c r="Q2580" s="83" t="s">
        <v>5729</v>
      </c>
      <c r="R2580" s="83" t="s">
        <v>312</v>
      </c>
      <c r="S2580" s="83" t="s">
        <v>312</v>
      </c>
      <c r="T2580" s="83" t="s">
        <v>312</v>
      </c>
      <c r="U2580" s="81" t="s">
        <v>186</v>
      </c>
      <c r="V2580" s="81"/>
      <c r="W2580" s="171">
        <v>44074</v>
      </c>
      <c r="X2580" s="172" t="e">
        <f>+CONCATENATE(TEXT(#REF!,"yyyy"),"-",TEXT(#REF!,"mm"))</f>
        <v>#REF!</v>
      </c>
      <c r="Y2580" s="173" t="str">
        <f t="shared" si="412"/>
        <v>5</v>
      </c>
      <c r="Z2580" s="172" t="str">
        <f t="shared" si="413"/>
        <v>2020-07</v>
      </c>
      <c r="AA2580" s="170" t="e">
        <f>+VLOOKUP(Z2580,#REF!,2,FALSE)/VLOOKUP(X2580,#REF!,2,FALSE)</f>
        <v>#REF!</v>
      </c>
      <c r="AB2580" s="174" t="e">
        <f t="shared" si="408"/>
        <v>#REF!</v>
      </c>
      <c r="AC2580" s="174" t="e">
        <f t="shared" si="409"/>
        <v>#REF!</v>
      </c>
      <c r="AD2580" s="175" t="e">
        <f>+#REF!+365*Y2580</f>
        <v>#REF!</v>
      </c>
      <c r="AE2580" s="176" t="e">
        <f t="shared" si="414"/>
        <v>#REF!</v>
      </c>
      <c r="AF2580" s="170" t="e">
        <f>+VLOOKUP(CONCATENATE(TEXT(W2580,"yyyy"),"-",TEXT(W2580,"mm")),#REF!,2,0)</f>
        <v>#REF!</v>
      </c>
      <c r="AG2580" s="177" t="e">
        <f>+(AC2580*(1+'INFLAC PROYECTADA'!$B$8)^(AE2580))/((1+DEMANDADO!AF2580)^(AE2580))</f>
        <v>#REF!</v>
      </c>
      <c r="AH2580" s="169">
        <f>(0.2*VLOOKUP(D2580,'%.'!$A$1:$B$4,2,FALSE))+(0.35*VLOOKUP(E2580,'%.'!$A$1:$B$4,2,FALSE))+(0.1*VLOOKUP(F2580,'%.'!$A$1:$B$4,2,FALSE))+(0.35*VLOOKUP(G2580,'%.'!$A$1:$B$4,2,FALSE))</f>
        <v>0.76</v>
      </c>
      <c r="AI2580" s="128" t="str">
        <f t="shared" si="415"/>
        <v>ALTA</v>
      </c>
      <c r="AJ2580" s="128" t="str">
        <f t="shared" si="416"/>
        <v>Provisión contable</v>
      </c>
      <c r="AK2580" s="178" t="e">
        <f t="shared" si="417"/>
        <v>#REF!</v>
      </c>
    </row>
    <row r="2581" spans="1:37" ht="30" customHeight="1" x14ac:dyDescent="0.25">
      <c r="A2581" s="115">
        <v>2580</v>
      </c>
      <c r="B2581" s="83" t="s">
        <v>5467</v>
      </c>
      <c r="C2581" s="126" t="s">
        <v>5487</v>
      </c>
      <c r="D2581" s="83" t="s">
        <v>48</v>
      </c>
      <c r="E2581" s="83" t="s">
        <v>48</v>
      </c>
      <c r="F2581" s="83" t="s">
        <v>48</v>
      </c>
      <c r="G2581" s="124" t="s">
        <v>48</v>
      </c>
      <c r="H2581" s="169">
        <f t="shared" si="410"/>
        <v>0.5</v>
      </c>
      <c r="I2581" s="170" t="str">
        <f t="shared" si="411"/>
        <v>MEDIA</v>
      </c>
      <c r="J2581" s="293">
        <v>16477853</v>
      </c>
      <c r="K2581" s="221">
        <v>0.5</v>
      </c>
      <c r="L2581" s="81" t="s">
        <v>133</v>
      </c>
      <c r="M2581" s="188">
        <v>0</v>
      </c>
      <c r="N2581" s="83" t="s">
        <v>405</v>
      </c>
      <c r="O2581" s="83" t="s">
        <v>405</v>
      </c>
      <c r="P2581" s="68" t="s">
        <v>408</v>
      </c>
      <c r="Q2581" s="83" t="s">
        <v>5729</v>
      </c>
      <c r="R2581" s="83" t="s">
        <v>312</v>
      </c>
      <c r="S2581" s="83" t="s">
        <v>312</v>
      </c>
      <c r="T2581" s="83" t="s">
        <v>312</v>
      </c>
      <c r="U2581" s="81" t="s">
        <v>186</v>
      </c>
      <c r="V2581" s="81" t="s">
        <v>5763</v>
      </c>
      <c r="W2581" s="171">
        <v>44074</v>
      </c>
      <c r="X2581" s="172" t="e">
        <f>+CONCATENATE(TEXT(#REF!,"yyyy"),"-",TEXT(#REF!,"mm"))</f>
        <v>#REF!</v>
      </c>
      <c r="Y2581" s="173" t="str">
        <f t="shared" si="412"/>
        <v>5</v>
      </c>
      <c r="Z2581" s="172" t="str">
        <f t="shared" si="413"/>
        <v>2020-07</v>
      </c>
      <c r="AA2581" s="170" t="e">
        <f>+VLOOKUP(Z2581,#REF!,2,FALSE)/VLOOKUP(X2581,#REF!,2,FALSE)</f>
        <v>#REF!</v>
      </c>
      <c r="AB2581" s="174" t="e">
        <f t="shared" si="408"/>
        <v>#REF!</v>
      </c>
      <c r="AC2581" s="174" t="e">
        <f t="shared" si="409"/>
        <v>#REF!</v>
      </c>
      <c r="AD2581" s="175" t="e">
        <f>+#REF!+365*Y2581</f>
        <v>#REF!</v>
      </c>
      <c r="AE2581" s="176" t="e">
        <f t="shared" si="414"/>
        <v>#REF!</v>
      </c>
      <c r="AF2581" s="170" t="e">
        <f>+VLOOKUP(CONCATENATE(TEXT(W2581,"yyyy"),"-",TEXT(W2581,"mm")),#REF!,2,0)</f>
        <v>#REF!</v>
      </c>
      <c r="AG2581" s="177" t="e">
        <f>+(AC2581*(1+'INFLAC PROYECTADA'!$B$8)^(AE2581))/((1+DEMANDADO!AF2581)^(AE2581))</f>
        <v>#REF!</v>
      </c>
      <c r="AH2581" s="169">
        <f>(0.2*VLOOKUP(D2581,'%.'!$A$1:$B$4,2,FALSE))+(0.35*VLOOKUP(E2581,'%.'!$A$1:$B$4,2,FALSE))+(0.1*VLOOKUP(F2581,'%.'!$A$1:$B$4,2,FALSE))+(0.35*VLOOKUP(G2581,'%.'!$A$1:$B$4,2,FALSE))</f>
        <v>0.5</v>
      </c>
      <c r="AI2581" s="128" t="str">
        <f t="shared" si="415"/>
        <v>MEDIA</v>
      </c>
      <c r="AJ2581" s="128" t="str">
        <f t="shared" si="416"/>
        <v>Cuentas de Orden</v>
      </c>
      <c r="AK2581" s="178" t="e">
        <f t="shared" si="417"/>
        <v>#REF!</v>
      </c>
    </row>
    <row r="2582" spans="1:37" ht="30" customHeight="1" x14ac:dyDescent="0.25">
      <c r="A2582" s="115">
        <v>2581</v>
      </c>
      <c r="B2582" s="83" t="s">
        <v>802</v>
      </c>
      <c r="C2582" s="126" t="s">
        <v>5488</v>
      </c>
      <c r="D2582" s="83" t="s">
        <v>48</v>
      </c>
      <c r="E2582" s="83" t="s">
        <v>48</v>
      </c>
      <c r="F2582" s="83" t="s">
        <v>48</v>
      </c>
      <c r="G2582" s="124" t="s">
        <v>48</v>
      </c>
      <c r="H2582" s="169">
        <f t="shared" si="410"/>
        <v>0.5</v>
      </c>
      <c r="I2582" s="170" t="str">
        <f t="shared" si="411"/>
        <v>MEDIA</v>
      </c>
      <c r="J2582" s="293">
        <v>44744920</v>
      </c>
      <c r="K2582" s="221">
        <v>0.5</v>
      </c>
      <c r="L2582" s="68" t="s">
        <v>129</v>
      </c>
      <c r="M2582" s="188">
        <v>0</v>
      </c>
      <c r="N2582" s="83" t="s">
        <v>405</v>
      </c>
      <c r="O2582" s="83" t="s">
        <v>405</v>
      </c>
      <c r="P2582" s="68" t="s">
        <v>408</v>
      </c>
      <c r="Q2582" s="83" t="s">
        <v>5729</v>
      </c>
      <c r="R2582" s="83" t="s">
        <v>312</v>
      </c>
      <c r="S2582" s="83" t="s">
        <v>312</v>
      </c>
      <c r="T2582" s="83" t="s">
        <v>312</v>
      </c>
      <c r="U2582" s="81" t="s">
        <v>186</v>
      </c>
      <c r="V2582" s="81"/>
      <c r="W2582" s="171">
        <v>44074</v>
      </c>
      <c r="X2582" s="172" t="e">
        <f>+CONCATENATE(TEXT(#REF!,"yyyy"),"-",TEXT(#REF!,"mm"))</f>
        <v>#REF!</v>
      </c>
      <c r="Y2582" s="173" t="str">
        <f t="shared" si="412"/>
        <v>5</v>
      </c>
      <c r="Z2582" s="172" t="str">
        <f t="shared" si="413"/>
        <v>2020-07</v>
      </c>
      <c r="AA2582" s="170" t="e">
        <f>+VLOOKUP(Z2582,#REF!,2,FALSE)/VLOOKUP(X2582,#REF!,2,FALSE)</f>
        <v>#REF!</v>
      </c>
      <c r="AB2582" s="174" t="e">
        <f t="shared" si="408"/>
        <v>#REF!</v>
      </c>
      <c r="AC2582" s="174" t="e">
        <f t="shared" si="409"/>
        <v>#REF!</v>
      </c>
      <c r="AD2582" s="175" t="e">
        <f>+#REF!+365*Y2582</f>
        <v>#REF!</v>
      </c>
      <c r="AE2582" s="176" t="e">
        <f t="shared" si="414"/>
        <v>#REF!</v>
      </c>
      <c r="AF2582" s="170" t="e">
        <f>+VLOOKUP(CONCATENATE(TEXT(W2582,"yyyy"),"-",TEXT(W2582,"mm")),#REF!,2,0)</f>
        <v>#REF!</v>
      </c>
      <c r="AG2582" s="177" t="e">
        <f>+(AC2582*(1+'INFLAC PROYECTADA'!$B$8)^(AE2582))/((1+DEMANDADO!AF2582)^(AE2582))</f>
        <v>#REF!</v>
      </c>
      <c r="AH2582" s="169">
        <f>(0.2*VLOOKUP(D2582,'%.'!$A$1:$B$4,2,FALSE))+(0.35*VLOOKUP(E2582,'%.'!$A$1:$B$4,2,FALSE))+(0.1*VLOOKUP(F2582,'%.'!$A$1:$B$4,2,FALSE))+(0.35*VLOOKUP(G2582,'%.'!$A$1:$B$4,2,FALSE))</f>
        <v>0.5</v>
      </c>
      <c r="AI2582" s="128" t="str">
        <f t="shared" si="415"/>
        <v>MEDIA</v>
      </c>
      <c r="AJ2582" s="128" t="str">
        <f t="shared" si="416"/>
        <v>Cuentas de Orden</v>
      </c>
      <c r="AK2582" s="178" t="e">
        <f t="shared" si="417"/>
        <v>#REF!</v>
      </c>
    </row>
    <row r="2583" spans="1:37" ht="30" customHeight="1" x14ac:dyDescent="0.25">
      <c r="A2583" s="115">
        <v>2582</v>
      </c>
      <c r="B2583" s="83" t="s">
        <v>5489</v>
      </c>
      <c r="C2583" s="126" t="s">
        <v>5272</v>
      </c>
      <c r="D2583" s="83" t="s">
        <v>48</v>
      </c>
      <c r="E2583" s="83" t="s">
        <v>48</v>
      </c>
      <c r="F2583" s="83" t="s">
        <v>48</v>
      </c>
      <c r="G2583" s="124" t="s">
        <v>48</v>
      </c>
      <c r="H2583" s="169">
        <f t="shared" si="410"/>
        <v>0.5</v>
      </c>
      <c r="I2583" s="170" t="str">
        <f t="shared" si="411"/>
        <v>MEDIA</v>
      </c>
      <c r="J2583" s="293">
        <v>20880390</v>
      </c>
      <c r="K2583" s="221">
        <v>0.5</v>
      </c>
      <c r="L2583" s="81" t="s">
        <v>133</v>
      </c>
      <c r="M2583" s="188">
        <v>0</v>
      </c>
      <c r="N2583" s="83" t="s">
        <v>405</v>
      </c>
      <c r="O2583" s="83" t="s">
        <v>405</v>
      </c>
      <c r="P2583" s="68" t="s">
        <v>408</v>
      </c>
      <c r="Q2583" s="83" t="s">
        <v>5729</v>
      </c>
      <c r="R2583" s="83" t="s">
        <v>312</v>
      </c>
      <c r="S2583" s="84" t="s">
        <v>312</v>
      </c>
      <c r="T2583" s="100" t="s">
        <v>312</v>
      </c>
      <c r="U2583" s="81" t="s">
        <v>186</v>
      </c>
      <c r="V2583" s="81" t="s">
        <v>5764</v>
      </c>
      <c r="W2583" s="171">
        <v>44074</v>
      </c>
      <c r="X2583" s="172" t="e">
        <f>+CONCATENATE(TEXT(#REF!,"yyyy"),"-",TEXT(#REF!,"mm"))</f>
        <v>#REF!</v>
      </c>
      <c r="Y2583" s="173" t="str">
        <f t="shared" si="412"/>
        <v>5</v>
      </c>
      <c r="Z2583" s="172" t="str">
        <f t="shared" si="413"/>
        <v>2020-07</v>
      </c>
      <c r="AA2583" s="170" t="e">
        <f>+VLOOKUP(Z2583,#REF!,2,FALSE)/VLOOKUP(X2583,#REF!,2,FALSE)</f>
        <v>#REF!</v>
      </c>
      <c r="AB2583" s="174" t="e">
        <f t="shared" si="408"/>
        <v>#REF!</v>
      </c>
      <c r="AC2583" s="174" t="e">
        <f t="shared" si="409"/>
        <v>#REF!</v>
      </c>
      <c r="AD2583" s="175" t="e">
        <f>+#REF!+365*Y2583</f>
        <v>#REF!</v>
      </c>
      <c r="AE2583" s="176" t="e">
        <f t="shared" si="414"/>
        <v>#REF!</v>
      </c>
      <c r="AF2583" s="170" t="e">
        <f>+VLOOKUP(CONCATENATE(TEXT(W2583,"yyyy"),"-",TEXT(W2583,"mm")),#REF!,2,0)</f>
        <v>#REF!</v>
      </c>
      <c r="AG2583" s="177" t="e">
        <f>+(AC2583*(1+'INFLAC PROYECTADA'!$B$8)^(AE2583))/((1+DEMANDADO!AF2583)^(AE2583))</f>
        <v>#REF!</v>
      </c>
      <c r="AH2583" s="169">
        <f>(0.2*VLOOKUP(D2583,'%.'!$A$1:$B$4,2,FALSE))+(0.35*VLOOKUP(E2583,'%.'!$A$1:$B$4,2,FALSE))+(0.1*VLOOKUP(F2583,'%.'!$A$1:$B$4,2,FALSE))+(0.35*VLOOKUP(G2583,'%.'!$A$1:$B$4,2,FALSE))</f>
        <v>0.5</v>
      </c>
      <c r="AI2583" s="128" t="str">
        <f t="shared" si="415"/>
        <v>MEDIA</v>
      </c>
      <c r="AJ2583" s="128" t="str">
        <f t="shared" si="416"/>
        <v>Cuentas de Orden</v>
      </c>
      <c r="AK2583" s="178" t="e">
        <f t="shared" si="417"/>
        <v>#REF!</v>
      </c>
    </row>
    <row r="2584" spans="1:37" ht="30" customHeight="1" x14ac:dyDescent="0.25">
      <c r="A2584" s="115">
        <v>2583</v>
      </c>
      <c r="B2584" s="83" t="s">
        <v>5490</v>
      </c>
      <c r="C2584" s="126" t="s">
        <v>5491</v>
      </c>
      <c r="D2584" s="83" t="s">
        <v>48</v>
      </c>
      <c r="E2584" s="83" t="s">
        <v>48</v>
      </c>
      <c r="F2584" s="83" t="s">
        <v>48</v>
      </c>
      <c r="G2584" s="124" t="s">
        <v>48</v>
      </c>
      <c r="H2584" s="169">
        <f t="shared" si="410"/>
        <v>0.5</v>
      </c>
      <c r="I2584" s="170" t="str">
        <f t="shared" si="411"/>
        <v>MEDIA</v>
      </c>
      <c r="J2584" s="293">
        <v>19927546</v>
      </c>
      <c r="K2584" s="221">
        <v>0.5</v>
      </c>
      <c r="L2584" s="68" t="s">
        <v>130</v>
      </c>
      <c r="M2584" s="188">
        <v>0</v>
      </c>
      <c r="N2584" s="83" t="s">
        <v>405</v>
      </c>
      <c r="O2584" s="83" t="s">
        <v>405</v>
      </c>
      <c r="P2584" s="68" t="s">
        <v>408</v>
      </c>
      <c r="Q2584" s="83" t="s">
        <v>5729</v>
      </c>
      <c r="R2584" s="83" t="s">
        <v>312</v>
      </c>
      <c r="S2584" s="83" t="s">
        <v>312</v>
      </c>
      <c r="T2584" s="83" t="s">
        <v>312</v>
      </c>
      <c r="U2584" s="81" t="s">
        <v>186</v>
      </c>
      <c r="V2584" s="81"/>
      <c r="W2584" s="171">
        <v>44074</v>
      </c>
      <c r="X2584" s="172" t="e">
        <f>+CONCATENATE(TEXT(#REF!,"yyyy"),"-",TEXT(#REF!,"mm"))</f>
        <v>#REF!</v>
      </c>
      <c r="Y2584" s="173" t="str">
        <f t="shared" si="412"/>
        <v>5</v>
      </c>
      <c r="Z2584" s="172" t="str">
        <f t="shared" si="413"/>
        <v>2020-07</v>
      </c>
      <c r="AA2584" s="170" t="e">
        <f>+VLOOKUP(Z2584,#REF!,2,FALSE)/VLOOKUP(X2584,#REF!,2,FALSE)</f>
        <v>#REF!</v>
      </c>
      <c r="AB2584" s="174" t="e">
        <f t="shared" si="408"/>
        <v>#REF!</v>
      </c>
      <c r="AC2584" s="174" t="e">
        <f t="shared" si="409"/>
        <v>#REF!</v>
      </c>
      <c r="AD2584" s="175" t="e">
        <f>+#REF!+365*Y2584</f>
        <v>#REF!</v>
      </c>
      <c r="AE2584" s="176" t="e">
        <f t="shared" si="414"/>
        <v>#REF!</v>
      </c>
      <c r="AF2584" s="170" t="e">
        <f>+VLOOKUP(CONCATENATE(TEXT(W2584,"yyyy"),"-",TEXT(W2584,"mm")),#REF!,2,0)</f>
        <v>#REF!</v>
      </c>
      <c r="AG2584" s="177" t="e">
        <f>+(AC2584*(1+'INFLAC PROYECTADA'!$B$8)^(AE2584))/((1+DEMANDADO!AF2584)^(AE2584))</f>
        <v>#REF!</v>
      </c>
      <c r="AH2584" s="169">
        <f>(0.2*VLOOKUP(D2584,'%.'!$A$1:$B$4,2,FALSE))+(0.35*VLOOKUP(E2584,'%.'!$A$1:$B$4,2,FALSE))+(0.1*VLOOKUP(F2584,'%.'!$A$1:$B$4,2,FALSE))+(0.35*VLOOKUP(G2584,'%.'!$A$1:$B$4,2,FALSE))</f>
        <v>0.5</v>
      </c>
      <c r="AI2584" s="128" t="str">
        <f t="shared" si="415"/>
        <v>MEDIA</v>
      </c>
      <c r="AJ2584" s="128" t="str">
        <f t="shared" si="416"/>
        <v>Cuentas de Orden</v>
      </c>
      <c r="AK2584" s="178" t="e">
        <f t="shared" si="417"/>
        <v>#REF!</v>
      </c>
    </row>
    <row r="2585" spans="1:37" ht="30" customHeight="1" x14ac:dyDescent="0.25">
      <c r="A2585" s="115">
        <v>2584</v>
      </c>
      <c r="B2585" s="83" t="s">
        <v>5409</v>
      </c>
      <c r="C2585" s="126" t="s">
        <v>5492</v>
      </c>
      <c r="D2585" s="83" t="s">
        <v>48</v>
      </c>
      <c r="E2585" s="83" t="s">
        <v>48</v>
      </c>
      <c r="F2585" s="83" t="s">
        <v>48</v>
      </c>
      <c r="G2585" s="124" t="s">
        <v>48</v>
      </c>
      <c r="H2585" s="169">
        <f t="shared" si="410"/>
        <v>0.5</v>
      </c>
      <c r="I2585" s="170" t="str">
        <f t="shared" si="411"/>
        <v>MEDIA</v>
      </c>
      <c r="J2585" s="293">
        <v>14463526</v>
      </c>
      <c r="K2585" s="221">
        <v>0.5</v>
      </c>
      <c r="L2585" s="68" t="s">
        <v>133</v>
      </c>
      <c r="M2585" s="188">
        <v>0</v>
      </c>
      <c r="N2585" s="83" t="s">
        <v>405</v>
      </c>
      <c r="O2585" s="83" t="s">
        <v>405</v>
      </c>
      <c r="P2585" s="68" t="s">
        <v>510</v>
      </c>
      <c r="Q2585" s="83" t="s">
        <v>5729</v>
      </c>
      <c r="R2585" s="83" t="s">
        <v>312</v>
      </c>
      <c r="S2585" s="83" t="s">
        <v>312</v>
      </c>
      <c r="T2585" s="83" t="s">
        <v>312</v>
      </c>
      <c r="U2585" s="81" t="s">
        <v>186</v>
      </c>
      <c r="V2585" s="81" t="s">
        <v>5765</v>
      </c>
      <c r="W2585" s="171">
        <v>44074</v>
      </c>
      <c r="X2585" s="172" t="e">
        <f>+CONCATENATE(TEXT(#REF!,"yyyy"),"-",TEXT(#REF!,"mm"))</f>
        <v>#REF!</v>
      </c>
      <c r="Y2585" s="173" t="str">
        <f t="shared" si="412"/>
        <v>6</v>
      </c>
      <c r="Z2585" s="172" t="str">
        <f t="shared" si="413"/>
        <v>2020-07</v>
      </c>
      <c r="AA2585" s="170" t="e">
        <f>+VLOOKUP(Z2585,#REF!,2,FALSE)/VLOOKUP(X2585,#REF!,2,FALSE)</f>
        <v>#REF!</v>
      </c>
      <c r="AB2585" s="174" t="e">
        <f t="shared" si="408"/>
        <v>#REF!</v>
      </c>
      <c r="AC2585" s="174" t="e">
        <f t="shared" si="409"/>
        <v>#REF!</v>
      </c>
      <c r="AD2585" s="175" t="e">
        <f>+#REF!+365*Y2585</f>
        <v>#REF!</v>
      </c>
      <c r="AE2585" s="176" t="e">
        <f t="shared" si="414"/>
        <v>#REF!</v>
      </c>
      <c r="AF2585" s="170" t="e">
        <f>+VLOOKUP(CONCATENATE(TEXT(W2585,"yyyy"),"-",TEXT(W2585,"mm")),#REF!,2,0)</f>
        <v>#REF!</v>
      </c>
      <c r="AG2585" s="177" t="e">
        <f>+(AC2585*(1+'INFLAC PROYECTADA'!$B$8)^(AE2585))/((1+DEMANDADO!AF2585)^(AE2585))</f>
        <v>#REF!</v>
      </c>
      <c r="AH2585" s="169">
        <f>(0.2*VLOOKUP(D2585,'%.'!$A$1:$B$4,2,FALSE))+(0.35*VLOOKUP(E2585,'%.'!$A$1:$B$4,2,FALSE))+(0.1*VLOOKUP(F2585,'%.'!$A$1:$B$4,2,FALSE))+(0.35*VLOOKUP(G2585,'%.'!$A$1:$B$4,2,FALSE))</f>
        <v>0.5</v>
      </c>
      <c r="AI2585" s="128" t="str">
        <f t="shared" si="415"/>
        <v>MEDIA</v>
      </c>
      <c r="AJ2585" s="128" t="str">
        <f t="shared" si="416"/>
        <v>Cuentas de Orden</v>
      </c>
      <c r="AK2585" s="178" t="e">
        <f t="shared" si="417"/>
        <v>#REF!</v>
      </c>
    </row>
    <row r="2586" spans="1:37" ht="30" customHeight="1" x14ac:dyDescent="0.25">
      <c r="A2586" s="115">
        <v>2585</v>
      </c>
      <c r="B2586" s="83" t="s">
        <v>5493</v>
      </c>
      <c r="C2586" s="126" t="s">
        <v>5494</v>
      </c>
      <c r="D2586" s="83" t="s">
        <v>48</v>
      </c>
      <c r="E2586" s="83" t="s">
        <v>48</v>
      </c>
      <c r="F2586" s="83" t="s">
        <v>48</v>
      </c>
      <c r="G2586" s="124" t="s">
        <v>48</v>
      </c>
      <c r="H2586" s="169">
        <f t="shared" si="410"/>
        <v>0.5</v>
      </c>
      <c r="I2586" s="170" t="str">
        <f t="shared" si="411"/>
        <v>MEDIA</v>
      </c>
      <c r="J2586" s="293">
        <v>15624840</v>
      </c>
      <c r="K2586" s="221">
        <v>1</v>
      </c>
      <c r="L2586" s="68" t="s">
        <v>129</v>
      </c>
      <c r="M2586" s="188">
        <v>0</v>
      </c>
      <c r="N2586" s="83" t="s">
        <v>405</v>
      </c>
      <c r="O2586" s="83" t="s">
        <v>405</v>
      </c>
      <c r="P2586" s="68" t="s">
        <v>408</v>
      </c>
      <c r="Q2586" s="83" t="s">
        <v>5729</v>
      </c>
      <c r="R2586" s="83" t="s">
        <v>312</v>
      </c>
      <c r="S2586" s="83" t="s">
        <v>312</v>
      </c>
      <c r="T2586" s="83" t="s">
        <v>312</v>
      </c>
      <c r="U2586" s="81" t="s">
        <v>186</v>
      </c>
      <c r="V2586" s="81"/>
      <c r="W2586" s="171">
        <v>44074</v>
      </c>
      <c r="X2586" s="172" t="e">
        <f>+CONCATENATE(TEXT(#REF!,"yyyy"),"-",TEXT(#REF!,"mm"))</f>
        <v>#REF!</v>
      </c>
      <c r="Y2586" s="173" t="str">
        <f t="shared" si="412"/>
        <v>5</v>
      </c>
      <c r="Z2586" s="172" t="str">
        <f t="shared" si="413"/>
        <v>2020-07</v>
      </c>
      <c r="AA2586" s="170" t="e">
        <f>+VLOOKUP(Z2586,#REF!,2,FALSE)/VLOOKUP(X2586,#REF!,2,FALSE)</f>
        <v>#REF!</v>
      </c>
      <c r="AB2586" s="174" t="e">
        <f t="shared" si="408"/>
        <v>#REF!</v>
      </c>
      <c r="AC2586" s="174" t="e">
        <f t="shared" si="409"/>
        <v>#REF!</v>
      </c>
      <c r="AD2586" s="175" t="e">
        <f>+#REF!+365*Y2586</f>
        <v>#REF!</v>
      </c>
      <c r="AE2586" s="176" t="e">
        <f t="shared" si="414"/>
        <v>#REF!</v>
      </c>
      <c r="AF2586" s="170" t="e">
        <f>+VLOOKUP(CONCATENATE(TEXT(W2586,"yyyy"),"-",TEXT(W2586,"mm")),#REF!,2,0)</f>
        <v>#REF!</v>
      </c>
      <c r="AG2586" s="177" t="e">
        <f>+(AC2586*(1+'INFLAC PROYECTADA'!$B$8)^(AE2586))/((1+DEMANDADO!AF2586)^(AE2586))</f>
        <v>#REF!</v>
      </c>
      <c r="AH2586" s="169">
        <f>(0.2*VLOOKUP(D2586,'%.'!$A$1:$B$4,2,FALSE))+(0.35*VLOOKUP(E2586,'%.'!$A$1:$B$4,2,FALSE))+(0.1*VLOOKUP(F2586,'%.'!$A$1:$B$4,2,FALSE))+(0.35*VLOOKUP(G2586,'%.'!$A$1:$B$4,2,FALSE))</f>
        <v>0.5</v>
      </c>
      <c r="AI2586" s="128" t="str">
        <f t="shared" si="415"/>
        <v>MEDIA</v>
      </c>
      <c r="AJ2586" s="128" t="str">
        <f t="shared" si="416"/>
        <v>Cuentas de Orden</v>
      </c>
      <c r="AK2586" s="178" t="e">
        <f t="shared" si="417"/>
        <v>#REF!</v>
      </c>
    </row>
    <row r="2587" spans="1:37" ht="30" customHeight="1" x14ac:dyDescent="0.25">
      <c r="A2587" s="115">
        <v>2586</v>
      </c>
      <c r="B2587" s="83" t="s">
        <v>5495</v>
      </c>
      <c r="C2587" s="126" t="s">
        <v>5496</v>
      </c>
      <c r="D2587" s="83" t="s">
        <v>1</v>
      </c>
      <c r="E2587" s="83" t="s">
        <v>1</v>
      </c>
      <c r="F2587" s="83" t="s">
        <v>48</v>
      </c>
      <c r="G2587" s="124" t="s">
        <v>48</v>
      </c>
      <c r="H2587" s="169">
        <f t="shared" si="410"/>
        <v>0.2525</v>
      </c>
      <c r="I2587" s="170" t="str">
        <f t="shared" si="411"/>
        <v>MEDIA</v>
      </c>
      <c r="J2587" s="293">
        <v>17306933</v>
      </c>
      <c r="K2587" s="221">
        <v>1</v>
      </c>
      <c r="L2587" s="68" t="s">
        <v>130</v>
      </c>
      <c r="M2587" s="188">
        <v>0</v>
      </c>
      <c r="N2587" s="83" t="s">
        <v>405</v>
      </c>
      <c r="O2587" s="83" t="s">
        <v>405</v>
      </c>
      <c r="P2587" s="68" t="s">
        <v>510</v>
      </c>
      <c r="Q2587" s="83" t="s">
        <v>5729</v>
      </c>
      <c r="R2587" s="83" t="s">
        <v>312</v>
      </c>
      <c r="S2587" s="83" t="s">
        <v>312</v>
      </c>
      <c r="T2587" s="83" t="s">
        <v>312</v>
      </c>
      <c r="U2587" s="81" t="s">
        <v>186</v>
      </c>
      <c r="V2587" s="81" t="s">
        <v>5766</v>
      </c>
      <c r="W2587" s="171">
        <v>44074</v>
      </c>
      <c r="X2587" s="172" t="e">
        <f>+CONCATENATE(TEXT(#REF!,"yyyy"),"-",TEXT(#REF!,"mm"))</f>
        <v>#REF!</v>
      </c>
      <c r="Y2587" s="173" t="str">
        <f t="shared" si="412"/>
        <v>6</v>
      </c>
      <c r="Z2587" s="172" t="str">
        <f t="shared" si="413"/>
        <v>2020-07</v>
      </c>
      <c r="AA2587" s="170" t="e">
        <f>+VLOOKUP(Z2587,#REF!,2,FALSE)/VLOOKUP(X2587,#REF!,2,FALSE)</f>
        <v>#REF!</v>
      </c>
      <c r="AB2587" s="174" t="e">
        <f t="shared" si="408"/>
        <v>#REF!</v>
      </c>
      <c r="AC2587" s="174" t="e">
        <f t="shared" si="409"/>
        <v>#REF!</v>
      </c>
      <c r="AD2587" s="175" t="e">
        <f>+#REF!+365*Y2587</f>
        <v>#REF!</v>
      </c>
      <c r="AE2587" s="176" t="e">
        <f t="shared" si="414"/>
        <v>#REF!</v>
      </c>
      <c r="AF2587" s="170" t="e">
        <f>+VLOOKUP(CONCATENATE(TEXT(W2587,"yyyy"),"-",TEXT(W2587,"mm")),#REF!,2,0)</f>
        <v>#REF!</v>
      </c>
      <c r="AG2587" s="177" t="e">
        <f>+(AC2587*(1+'INFLAC PROYECTADA'!$B$8)^(AE2587))/((1+DEMANDADO!AF2587)^(AE2587))</f>
        <v>#REF!</v>
      </c>
      <c r="AH2587" s="169">
        <f>(0.2*VLOOKUP(D2587,'%.'!$A$1:$B$4,2,FALSE))+(0.35*VLOOKUP(E2587,'%.'!$A$1:$B$4,2,FALSE))+(0.1*VLOOKUP(F2587,'%.'!$A$1:$B$4,2,FALSE))+(0.35*VLOOKUP(G2587,'%.'!$A$1:$B$4,2,FALSE))</f>
        <v>0.2525</v>
      </c>
      <c r="AI2587" s="128" t="str">
        <f t="shared" si="415"/>
        <v>MEDIA</v>
      </c>
      <c r="AJ2587" s="128" t="str">
        <f t="shared" si="416"/>
        <v>Cuentas de Orden</v>
      </c>
      <c r="AK2587" s="178" t="e">
        <f t="shared" si="417"/>
        <v>#REF!</v>
      </c>
    </row>
    <row r="2588" spans="1:37" ht="30" customHeight="1" x14ac:dyDescent="0.25">
      <c r="A2588" s="115">
        <v>2587</v>
      </c>
      <c r="B2588" s="83" t="s">
        <v>5451</v>
      </c>
      <c r="C2588" s="126" t="s">
        <v>5497</v>
      </c>
      <c r="D2588" s="83" t="s">
        <v>48</v>
      </c>
      <c r="E2588" s="83" t="s">
        <v>48</v>
      </c>
      <c r="F2588" s="83" t="s">
        <v>48</v>
      </c>
      <c r="G2588" s="124" t="s">
        <v>48</v>
      </c>
      <c r="H2588" s="169">
        <f t="shared" si="410"/>
        <v>0.5</v>
      </c>
      <c r="I2588" s="170" t="str">
        <f t="shared" si="411"/>
        <v>MEDIA</v>
      </c>
      <c r="J2588" s="293">
        <v>29338297</v>
      </c>
      <c r="K2588" s="221">
        <v>1</v>
      </c>
      <c r="L2588" s="68" t="s">
        <v>129</v>
      </c>
      <c r="M2588" s="188">
        <v>0</v>
      </c>
      <c r="N2588" s="83" t="s">
        <v>405</v>
      </c>
      <c r="O2588" s="83" t="s">
        <v>405</v>
      </c>
      <c r="P2588" s="68" t="s">
        <v>408</v>
      </c>
      <c r="Q2588" s="83" t="s">
        <v>5729</v>
      </c>
      <c r="R2588" s="83" t="s">
        <v>312</v>
      </c>
      <c r="S2588" s="83" t="s">
        <v>312</v>
      </c>
      <c r="T2588" s="83" t="s">
        <v>312</v>
      </c>
      <c r="U2588" s="98" t="s">
        <v>186</v>
      </c>
      <c r="V2588" s="81" t="s">
        <v>5767</v>
      </c>
      <c r="W2588" s="171">
        <v>44074</v>
      </c>
      <c r="X2588" s="172" t="e">
        <f>+CONCATENATE(TEXT(#REF!,"yyyy"),"-",TEXT(#REF!,"mm"))</f>
        <v>#REF!</v>
      </c>
      <c r="Y2588" s="173" t="str">
        <f t="shared" si="412"/>
        <v>5</v>
      </c>
      <c r="Z2588" s="172" t="str">
        <f t="shared" si="413"/>
        <v>2020-07</v>
      </c>
      <c r="AA2588" s="170" t="e">
        <f>+VLOOKUP(Z2588,#REF!,2,FALSE)/VLOOKUP(X2588,#REF!,2,FALSE)</f>
        <v>#REF!</v>
      </c>
      <c r="AB2588" s="174" t="e">
        <f t="shared" si="408"/>
        <v>#REF!</v>
      </c>
      <c r="AC2588" s="174" t="e">
        <f t="shared" si="409"/>
        <v>#REF!</v>
      </c>
      <c r="AD2588" s="175" t="e">
        <f>+#REF!+365*Y2588</f>
        <v>#REF!</v>
      </c>
      <c r="AE2588" s="176" t="e">
        <f t="shared" si="414"/>
        <v>#REF!</v>
      </c>
      <c r="AF2588" s="170" t="e">
        <f>+VLOOKUP(CONCATENATE(TEXT(W2588,"yyyy"),"-",TEXT(W2588,"mm")),#REF!,2,0)</f>
        <v>#REF!</v>
      </c>
      <c r="AG2588" s="177" t="e">
        <f>+(AC2588*(1+'INFLAC PROYECTADA'!$B$8)^(AE2588))/((1+DEMANDADO!AF2588)^(AE2588))</f>
        <v>#REF!</v>
      </c>
      <c r="AH2588" s="169">
        <f>(0.2*VLOOKUP(D2588,'%.'!$A$1:$B$4,2,FALSE))+(0.35*VLOOKUP(E2588,'%.'!$A$1:$B$4,2,FALSE))+(0.1*VLOOKUP(F2588,'%.'!$A$1:$B$4,2,FALSE))+(0.35*VLOOKUP(G2588,'%.'!$A$1:$B$4,2,FALSE))</f>
        <v>0.5</v>
      </c>
      <c r="AI2588" s="128" t="str">
        <f t="shared" si="415"/>
        <v>MEDIA</v>
      </c>
      <c r="AJ2588" s="128" t="str">
        <f t="shared" si="416"/>
        <v>Cuentas de Orden</v>
      </c>
      <c r="AK2588" s="178" t="e">
        <f t="shared" si="417"/>
        <v>#REF!</v>
      </c>
    </row>
    <row r="2589" spans="1:37" ht="30" customHeight="1" x14ac:dyDescent="0.25">
      <c r="A2589" s="115">
        <v>2588</v>
      </c>
      <c r="B2589" s="83" t="s">
        <v>5498</v>
      </c>
      <c r="C2589" s="126" t="s">
        <v>5499</v>
      </c>
      <c r="D2589" s="83" t="s">
        <v>1</v>
      </c>
      <c r="E2589" s="83" t="s">
        <v>1</v>
      </c>
      <c r="F2589" s="83" t="s">
        <v>48</v>
      </c>
      <c r="G2589" s="124" t="s">
        <v>48</v>
      </c>
      <c r="H2589" s="169">
        <f t="shared" si="410"/>
        <v>0.2525</v>
      </c>
      <c r="I2589" s="170" t="str">
        <f t="shared" si="411"/>
        <v>MEDIA</v>
      </c>
      <c r="J2589" s="293">
        <v>41847000</v>
      </c>
      <c r="K2589" s="221">
        <v>1</v>
      </c>
      <c r="L2589" s="81" t="s">
        <v>133</v>
      </c>
      <c r="M2589" s="188">
        <v>0</v>
      </c>
      <c r="N2589" s="83" t="s">
        <v>405</v>
      </c>
      <c r="O2589" s="83" t="s">
        <v>405</v>
      </c>
      <c r="P2589" s="68" t="s">
        <v>408</v>
      </c>
      <c r="Q2589" s="83" t="s">
        <v>5729</v>
      </c>
      <c r="R2589" s="83" t="s">
        <v>312</v>
      </c>
      <c r="S2589" s="83" t="s">
        <v>312</v>
      </c>
      <c r="T2589" s="100" t="s">
        <v>312</v>
      </c>
      <c r="U2589" s="98" t="s">
        <v>186</v>
      </c>
      <c r="V2589" s="81" t="s">
        <v>5768</v>
      </c>
      <c r="W2589" s="171">
        <v>44074</v>
      </c>
      <c r="X2589" s="172" t="e">
        <f>+CONCATENATE(TEXT(#REF!,"yyyy"),"-",TEXT(#REF!,"mm"))</f>
        <v>#REF!</v>
      </c>
      <c r="Y2589" s="173" t="str">
        <f t="shared" si="412"/>
        <v>5</v>
      </c>
      <c r="Z2589" s="172" t="str">
        <f t="shared" si="413"/>
        <v>2020-07</v>
      </c>
      <c r="AA2589" s="170" t="e">
        <f>+VLOOKUP(Z2589,#REF!,2,FALSE)/VLOOKUP(X2589,#REF!,2,FALSE)</f>
        <v>#REF!</v>
      </c>
      <c r="AB2589" s="174" t="e">
        <f t="shared" si="408"/>
        <v>#REF!</v>
      </c>
      <c r="AC2589" s="174" t="e">
        <f t="shared" si="409"/>
        <v>#REF!</v>
      </c>
      <c r="AD2589" s="175" t="e">
        <f>+#REF!+365*Y2589</f>
        <v>#REF!</v>
      </c>
      <c r="AE2589" s="176" t="e">
        <f t="shared" si="414"/>
        <v>#REF!</v>
      </c>
      <c r="AF2589" s="170" t="e">
        <f>+VLOOKUP(CONCATENATE(TEXT(W2589,"yyyy"),"-",TEXT(W2589,"mm")),#REF!,2,0)</f>
        <v>#REF!</v>
      </c>
      <c r="AG2589" s="177" t="e">
        <f>+(AC2589*(1+'INFLAC PROYECTADA'!$B$8)^(AE2589))/((1+DEMANDADO!AF2589)^(AE2589))</f>
        <v>#REF!</v>
      </c>
      <c r="AH2589" s="169">
        <f>(0.2*VLOOKUP(D2589,'%.'!$A$1:$B$4,2,FALSE))+(0.35*VLOOKUP(E2589,'%.'!$A$1:$B$4,2,FALSE))+(0.1*VLOOKUP(F2589,'%.'!$A$1:$B$4,2,FALSE))+(0.35*VLOOKUP(G2589,'%.'!$A$1:$B$4,2,FALSE))</f>
        <v>0.2525</v>
      </c>
      <c r="AI2589" s="128" t="str">
        <f t="shared" si="415"/>
        <v>MEDIA</v>
      </c>
      <c r="AJ2589" s="128" t="str">
        <f t="shared" si="416"/>
        <v>Cuentas de Orden</v>
      </c>
      <c r="AK2589" s="178" t="e">
        <f t="shared" si="417"/>
        <v>#REF!</v>
      </c>
    </row>
    <row r="2590" spans="1:37" ht="30" customHeight="1" x14ac:dyDescent="0.25">
      <c r="A2590" s="115">
        <v>2589</v>
      </c>
      <c r="B2590" s="83" t="s">
        <v>5500</v>
      </c>
      <c r="C2590" s="126" t="s">
        <v>5501</v>
      </c>
      <c r="D2590" s="83" t="s">
        <v>0</v>
      </c>
      <c r="E2590" s="83" t="s">
        <v>1</v>
      </c>
      <c r="F2590" s="83" t="s">
        <v>48</v>
      </c>
      <c r="G2590" s="124" t="s">
        <v>1</v>
      </c>
      <c r="H2590" s="169">
        <f t="shared" si="410"/>
        <v>0.28500000000000003</v>
      </c>
      <c r="I2590" s="170" t="str">
        <f t="shared" si="411"/>
        <v>MEDIA</v>
      </c>
      <c r="J2590" s="293">
        <v>15080620517</v>
      </c>
      <c r="K2590" s="221">
        <v>1</v>
      </c>
      <c r="L2590" s="81" t="s">
        <v>129</v>
      </c>
      <c r="M2590" s="188">
        <v>0</v>
      </c>
      <c r="N2590" s="83" t="s">
        <v>405</v>
      </c>
      <c r="O2590" s="83" t="s">
        <v>405</v>
      </c>
      <c r="P2590" s="68" t="s">
        <v>408</v>
      </c>
      <c r="Q2590" s="83" t="s">
        <v>5729</v>
      </c>
      <c r="R2590" s="83" t="s">
        <v>312</v>
      </c>
      <c r="S2590" s="83" t="s">
        <v>312</v>
      </c>
      <c r="T2590" s="83" t="s">
        <v>312</v>
      </c>
      <c r="U2590" s="98" t="s">
        <v>186</v>
      </c>
      <c r="V2590" s="81" t="s">
        <v>5769</v>
      </c>
      <c r="W2590" s="171">
        <v>44074</v>
      </c>
      <c r="X2590" s="172" t="e">
        <f>+CONCATENATE(TEXT(#REF!,"yyyy"),"-",TEXT(#REF!,"mm"))</f>
        <v>#REF!</v>
      </c>
      <c r="Y2590" s="173" t="str">
        <f t="shared" si="412"/>
        <v>5</v>
      </c>
      <c r="Z2590" s="172" t="str">
        <f t="shared" si="413"/>
        <v>2020-07</v>
      </c>
      <c r="AA2590" s="170" t="e">
        <f>+VLOOKUP(Z2590,#REF!,2,FALSE)/VLOOKUP(X2590,#REF!,2,FALSE)</f>
        <v>#REF!</v>
      </c>
      <c r="AB2590" s="174" t="e">
        <f t="shared" si="408"/>
        <v>#REF!</v>
      </c>
      <c r="AC2590" s="174" t="e">
        <f t="shared" si="409"/>
        <v>#REF!</v>
      </c>
      <c r="AD2590" s="175" t="e">
        <f>+#REF!+365*Y2590</f>
        <v>#REF!</v>
      </c>
      <c r="AE2590" s="176" t="e">
        <f t="shared" si="414"/>
        <v>#REF!</v>
      </c>
      <c r="AF2590" s="170" t="e">
        <f>+VLOOKUP(CONCATENATE(TEXT(W2590,"yyyy"),"-",TEXT(W2590,"mm")),#REF!,2,0)</f>
        <v>#REF!</v>
      </c>
      <c r="AG2590" s="177" t="e">
        <f>+(AC2590*(1+'INFLAC PROYECTADA'!$B$8)^(AE2590))/((1+DEMANDADO!AF2590)^(AE2590))</f>
        <v>#REF!</v>
      </c>
      <c r="AH2590" s="169">
        <f>(0.2*VLOOKUP(D2590,'%.'!$A$1:$B$4,2,FALSE))+(0.35*VLOOKUP(E2590,'%.'!$A$1:$B$4,2,FALSE))+(0.1*VLOOKUP(F2590,'%.'!$A$1:$B$4,2,FALSE))+(0.35*VLOOKUP(G2590,'%.'!$A$1:$B$4,2,FALSE))</f>
        <v>0.28500000000000003</v>
      </c>
      <c r="AI2590" s="128" t="str">
        <f t="shared" si="415"/>
        <v>MEDIA</v>
      </c>
      <c r="AJ2590" s="128" t="str">
        <f t="shared" si="416"/>
        <v>Cuentas de Orden</v>
      </c>
      <c r="AK2590" s="178" t="e">
        <f t="shared" si="417"/>
        <v>#REF!</v>
      </c>
    </row>
    <row r="2591" spans="1:37" ht="30" customHeight="1" x14ac:dyDescent="0.25">
      <c r="A2591" s="115">
        <v>2590</v>
      </c>
      <c r="B2591" s="83" t="s">
        <v>5493</v>
      </c>
      <c r="C2591" s="126" t="s">
        <v>5502</v>
      </c>
      <c r="D2591" s="83" t="s">
        <v>48</v>
      </c>
      <c r="E2591" s="83" t="s">
        <v>48</v>
      </c>
      <c r="F2591" s="83" t="s">
        <v>48</v>
      </c>
      <c r="G2591" s="124" t="s">
        <v>48</v>
      </c>
      <c r="H2591" s="169">
        <f t="shared" si="410"/>
        <v>0.5</v>
      </c>
      <c r="I2591" s="170" t="str">
        <f t="shared" si="411"/>
        <v>MEDIA</v>
      </c>
      <c r="J2591" s="293">
        <v>0</v>
      </c>
      <c r="K2591" s="221">
        <v>1</v>
      </c>
      <c r="L2591" s="68" t="s">
        <v>128</v>
      </c>
      <c r="M2591" s="188">
        <v>0</v>
      </c>
      <c r="N2591" s="83" t="s">
        <v>405</v>
      </c>
      <c r="O2591" s="83" t="s">
        <v>405</v>
      </c>
      <c r="P2591" s="68" t="s">
        <v>408</v>
      </c>
      <c r="Q2591" s="83" t="s">
        <v>5729</v>
      </c>
      <c r="R2591" s="83" t="s">
        <v>312</v>
      </c>
      <c r="S2591" s="83" t="s">
        <v>312</v>
      </c>
      <c r="T2591" s="83" t="s">
        <v>312</v>
      </c>
      <c r="U2591" s="81" t="s">
        <v>186</v>
      </c>
      <c r="V2591" s="81" t="s">
        <v>5770</v>
      </c>
      <c r="W2591" s="171">
        <v>44074</v>
      </c>
      <c r="X2591" s="172" t="e">
        <f>+CONCATENATE(TEXT(#REF!,"yyyy"),"-",TEXT(#REF!,"mm"))</f>
        <v>#REF!</v>
      </c>
      <c r="Y2591" s="173" t="str">
        <f t="shared" si="412"/>
        <v>5</v>
      </c>
      <c r="Z2591" s="172" t="str">
        <f t="shared" si="413"/>
        <v>2020-07</v>
      </c>
      <c r="AA2591" s="170" t="e">
        <f>+VLOOKUP(Z2591,#REF!,2,FALSE)/VLOOKUP(X2591,#REF!,2,FALSE)</f>
        <v>#REF!</v>
      </c>
      <c r="AB2591" s="174" t="e">
        <f t="shared" si="408"/>
        <v>#REF!</v>
      </c>
      <c r="AC2591" s="174" t="e">
        <f t="shared" si="409"/>
        <v>#REF!</v>
      </c>
      <c r="AD2591" s="175" t="e">
        <f>+#REF!+365*Y2591</f>
        <v>#REF!</v>
      </c>
      <c r="AE2591" s="176" t="e">
        <f t="shared" si="414"/>
        <v>#REF!</v>
      </c>
      <c r="AF2591" s="170" t="e">
        <f>+VLOOKUP(CONCATENATE(TEXT(W2591,"yyyy"),"-",TEXT(W2591,"mm")),#REF!,2,0)</f>
        <v>#REF!</v>
      </c>
      <c r="AG2591" s="177" t="e">
        <f>+(AC2591*(1+'INFLAC PROYECTADA'!$B$8)^(AE2591))/((1+DEMANDADO!AF2591)^(AE2591))</f>
        <v>#REF!</v>
      </c>
      <c r="AH2591" s="169">
        <f>(0.2*VLOOKUP(D2591,'%.'!$A$1:$B$4,2,FALSE))+(0.35*VLOOKUP(E2591,'%.'!$A$1:$B$4,2,FALSE))+(0.1*VLOOKUP(F2591,'%.'!$A$1:$B$4,2,FALSE))+(0.35*VLOOKUP(G2591,'%.'!$A$1:$B$4,2,FALSE))</f>
        <v>0.5</v>
      </c>
      <c r="AI2591" s="128" t="str">
        <f t="shared" si="415"/>
        <v>MEDIA</v>
      </c>
      <c r="AJ2591" s="128" t="str">
        <f t="shared" si="416"/>
        <v>Cuentas de Orden</v>
      </c>
      <c r="AK2591" s="178" t="e">
        <f t="shared" si="417"/>
        <v>#REF!</v>
      </c>
    </row>
    <row r="2592" spans="1:37" ht="30" customHeight="1" x14ac:dyDescent="0.25">
      <c r="A2592" s="115">
        <v>2591</v>
      </c>
      <c r="B2592" s="106" t="s">
        <v>2485</v>
      </c>
      <c r="C2592" s="95" t="s">
        <v>5503</v>
      </c>
      <c r="D2592" s="200" t="s">
        <v>48</v>
      </c>
      <c r="E2592" s="82" t="s">
        <v>48</v>
      </c>
      <c r="F2592" s="82" t="s">
        <v>48</v>
      </c>
      <c r="G2592" s="112" t="s">
        <v>48</v>
      </c>
      <c r="H2592" s="169">
        <f t="shared" si="410"/>
        <v>0.5</v>
      </c>
      <c r="I2592" s="170" t="str">
        <f t="shared" si="411"/>
        <v>MEDIA</v>
      </c>
      <c r="J2592" s="293">
        <v>530550000</v>
      </c>
      <c r="K2592" s="221">
        <v>0.6</v>
      </c>
      <c r="L2592" s="81" t="s">
        <v>132</v>
      </c>
      <c r="M2592" s="188"/>
      <c r="N2592" s="81" t="s">
        <v>405</v>
      </c>
      <c r="O2592" s="283" t="s">
        <v>405</v>
      </c>
      <c r="P2592" s="82">
        <v>7</v>
      </c>
      <c r="Q2592" s="81" t="s">
        <v>5733</v>
      </c>
      <c r="R2592" s="82">
        <v>2784</v>
      </c>
      <c r="S2592" s="89">
        <v>41879</v>
      </c>
      <c r="T2592" s="82">
        <v>170192</v>
      </c>
      <c r="U2592" s="82" t="s">
        <v>186</v>
      </c>
      <c r="V2592" s="81"/>
      <c r="W2592" s="171">
        <v>44074</v>
      </c>
      <c r="X2592" s="172" t="e">
        <f>+CONCATENATE(TEXT(#REF!,"yyyy"),"-",TEXT(#REF!,"mm"))</f>
        <v>#REF!</v>
      </c>
      <c r="Y2592" s="173" t="str">
        <f t="shared" si="412"/>
        <v>7</v>
      </c>
      <c r="Z2592" s="172" t="str">
        <f t="shared" si="413"/>
        <v>2020-07</v>
      </c>
      <c r="AA2592" s="170" t="e">
        <f>+VLOOKUP(Z2592,#REF!,2,FALSE)/VLOOKUP(X2592,#REF!,2,FALSE)</f>
        <v>#REF!</v>
      </c>
      <c r="AB2592" s="174" t="e">
        <f t="shared" si="408"/>
        <v>#REF!</v>
      </c>
      <c r="AC2592" s="174" t="e">
        <f t="shared" si="409"/>
        <v>#REF!</v>
      </c>
      <c r="AD2592" s="175" t="e">
        <f>+#REF!+365*Y2592</f>
        <v>#REF!</v>
      </c>
      <c r="AE2592" s="176" t="e">
        <f t="shared" si="414"/>
        <v>#REF!</v>
      </c>
      <c r="AF2592" s="170" t="e">
        <f>+VLOOKUP(CONCATENATE(TEXT(W2592,"yyyy"),"-",TEXT(W2592,"mm")),#REF!,2,0)</f>
        <v>#REF!</v>
      </c>
      <c r="AG2592" s="177" t="e">
        <f>+(AC2592*(1+'INFLAC PROYECTADA'!$B$8)^(AE2592))/((1+DEMANDADO!AF2592)^(AE2592))</f>
        <v>#REF!</v>
      </c>
      <c r="AH2592" s="169">
        <f>(0.2*VLOOKUP(D2592,'%.'!$A$1:$B$4,2,FALSE))+(0.35*VLOOKUP(E2592,'%.'!$A$1:$B$4,2,FALSE))+(0.1*VLOOKUP(F2592,'%.'!$A$1:$B$4,2,FALSE))+(0.35*VLOOKUP(G2592,'%.'!$A$1:$B$4,2,FALSE))</f>
        <v>0.5</v>
      </c>
      <c r="AI2592" s="128" t="str">
        <f t="shared" si="415"/>
        <v>MEDIA</v>
      </c>
      <c r="AJ2592" s="128" t="str">
        <f t="shared" si="416"/>
        <v>Cuentas de Orden</v>
      </c>
      <c r="AK2592" s="178" t="e">
        <f t="shared" si="417"/>
        <v>#REF!</v>
      </c>
    </row>
    <row r="2593" spans="1:37" ht="30" customHeight="1" x14ac:dyDescent="0.25">
      <c r="A2593" s="115">
        <v>2592</v>
      </c>
      <c r="B2593" s="106" t="s">
        <v>2478</v>
      </c>
      <c r="C2593" s="95" t="s">
        <v>5504</v>
      </c>
      <c r="D2593" s="200" t="s">
        <v>48</v>
      </c>
      <c r="E2593" s="82" t="s">
        <v>48</v>
      </c>
      <c r="F2593" s="82" t="s">
        <v>48</v>
      </c>
      <c r="G2593" s="112" t="s">
        <v>48</v>
      </c>
      <c r="H2593" s="169">
        <f t="shared" si="410"/>
        <v>0.5</v>
      </c>
      <c r="I2593" s="170" t="str">
        <f t="shared" si="411"/>
        <v>MEDIA</v>
      </c>
      <c r="J2593" s="293">
        <v>561869400</v>
      </c>
      <c r="K2593" s="221">
        <v>0.6</v>
      </c>
      <c r="L2593" s="81" t="s">
        <v>5772</v>
      </c>
      <c r="M2593" s="188"/>
      <c r="N2593" s="81" t="s">
        <v>405</v>
      </c>
      <c r="O2593" s="276" t="s">
        <v>405</v>
      </c>
      <c r="P2593" s="82" t="s">
        <v>2752</v>
      </c>
      <c r="Q2593" s="81" t="s">
        <v>5733</v>
      </c>
      <c r="R2593" s="82">
        <v>2784</v>
      </c>
      <c r="S2593" s="89">
        <v>41879</v>
      </c>
      <c r="T2593" s="82">
        <v>170192</v>
      </c>
      <c r="U2593" s="82" t="s">
        <v>186</v>
      </c>
      <c r="V2593" s="81" t="s">
        <v>5773</v>
      </c>
      <c r="W2593" s="171">
        <v>44074</v>
      </c>
      <c r="X2593" s="172" t="e">
        <f>+CONCATENATE(TEXT(#REF!,"yyyy"),"-",TEXT(#REF!,"mm"))</f>
        <v>#REF!</v>
      </c>
      <c r="Y2593" s="173" t="str">
        <f t="shared" si="412"/>
        <v>7</v>
      </c>
      <c r="Z2593" s="172" t="str">
        <f t="shared" si="413"/>
        <v>2020-07</v>
      </c>
      <c r="AA2593" s="170" t="e">
        <f>+VLOOKUP(Z2593,#REF!,2,FALSE)/VLOOKUP(X2593,#REF!,2,FALSE)</f>
        <v>#REF!</v>
      </c>
      <c r="AB2593" s="174" t="e">
        <f t="shared" si="408"/>
        <v>#REF!</v>
      </c>
      <c r="AC2593" s="174" t="e">
        <f t="shared" si="409"/>
        <v>#REF!</v>
      </c>
      <c r="AD2593" s="175" t="e">
        <f>+#REF!+365*Y2593</f>
        <v>#REF!</v>
      </c>
      <c r="AE2593" s="176" t="e">
        <f t="shared" si="414"/>
        <v>#REF!</v>
      </c>
      <c r="AF2593" s="170" t="e">
        <f>+VLOOKUP(CONCATENATE(TEXT(W2593,"yyyy"),"-",TEXT(W2593,"mm")),#REF!,2,0)</f>
        <v>#REF!</v>
      </c>
      <c r="AG2593" s="177" t="e">
        <f>+(AC2593*(1+'INFLAC PROYECTADA'!$B$8)^(AE2593))/((1+DEMANDADO!AF2593)^(AE2593))</f>
        <v>#REF!</v>
      </c>
      <c r="AH2593" s="169">
        <f>(0.2*VLOOKUP(D2593,'%.'!$A$1:$B$4,2,FALSE))+(0.35*VLOOKUP(E2593,'%.'!$A$1:$B$4,2,FALSE))+(0.1*VLOOKUP(F2593,'%.'!$A$1:$B$4,2,FALSE))+(0.35*VLOOKUP(G2593,'%.'!$A$1:$B$4,2,FALSE))</f>
        <v>0.5</v>
      </c>
      <c r="AI2593" s="128" t="str">
        <f t="shared" si="415"/>
        <v>MEDIA</v>
      </c>
      <c r="AJ2593" s="128" t="str">
        <f t="shared" si="416"/>
        <v>Cuentas de Orden</v>
      </c>
      <c r="AK2593" s="178" t="e">
        <f t="shared" si="417"/>
        <v>#REF!</v>
      </c>
    </row>
    <row r="2594" spans="1:37" ht="30" customHeight="1" x14ac:dyDescent="0.25">
      <c r="A2594" s="115">
        <v>2593</v>
      </c>
      <c r="B2594" s="106" t="s">
        <v>5505</v>
      </c>
      <c r="C2594" s="95" t="s">
        <v>5506</v>
      </c>
      <c r="D2594" s="200" t="s">
        <v>48</v>
      </c>
      <c r="E2594" s="82" t="s">
        <v>48</v>
      </c>
      <c r="F2594" s="82" t="s">
        <v>48</v>
      </c>
      <c r="G2594" s="112" t="s">
        <v>48</v>
      </c>
      <c r="H2594" s="169">
        <f t="shared" si="410"/>
        <v>0.5</v>
      </c>
      <c r="I2594" s="170" t="str">
        <f t="shared" si="411"/>
        <v>MEDIA</v>
      </c>
      <c r="J2594" s="293">
        <v>696963700</v>
      </c>
      <c r="K2594" s="221">
        <v>0.6</v>
      </c>
      <c r="L2594" s="81" t="s">
        <v>131</v>
      </c>
      <c r="M2594" s="188"/>
      <c r="N2594" s="81" t="s">
        <v>405</v>
      </c>
      <c r="O2594" s="276" t="s">
        <v>405</v>
      </c>
      <c r="P2594" s="82">
        <v>9</v>
      </c>
      <c r="Q2594" s="81" t="s">
        <v>5733</v>
      </c>
      <c r="R2594" s="82">
        <v>2784</v>
      </c>
      <c r="S2594" s="89">
        <v>41879</v>
      </c>
      <c r="T2594" s="82">
        <v>170192</v>
      </c>
      <c r="U2594" s="82" t="s">
        <v>186</v>
      </c>
      <c r="V2594" s="81" t="s">
        <v>5774</v>
      </c>
      <c r="W2594" s="171">
        <v>44074</v>
      </c>
      <c r="X2594" s="172" t="e">
        <f>+CONCATENATE(TEXT(#REF!,"yyyy"),"-",TEXT(#REF!,"mm"))</f>
        <v>#REF!</v>
      </c>
      <c r="Y2594" s="173" t="str">
        <f t="shared" si="412"/>
        <v>9</v>
      </c>
      <c r="Z2594" s="172" t="str">
        <f t="shared" si="413"/>
        <v>2020-07</v>
      </c>
      <c r="AA2594" s="170" t="e">
        <f>+VLOOKUP(Z2594,#REF!,2,FALSE)/VLOOKUP(X2594,#REF!,2,FALSE)</f>
        <v>#REF!</v>
      </c>
      <c r="AB2594" s="174" t="e">
        <f t="shared" si="408"/>
        <v>#REF!</v>
      </c>
      <c r="AC2594" s="174" t="e">
        <f t="shared" si="409"/>
        <v>#REF!</v>
      </c>
      <c r="AD2594" s="175" t="e">
        <f>+#REF!+365*Y2594</f>
        <v>#REF!</v>
      </c>
      <c r="AE2594" s="176" t="e">
        <f t="shared" si="414"/>
        <v>#REF!</v>
      </c>
      <c r="AF2594" s="170" t="e">
        <f>+VLOOKUP(CONCATENATE(TEXT(W2594,"yyyy"),"-",TEXT(W2594,"mm")),#REF!,2,0)</f>
        <v>#REF!</v>
      </c>
      <c r="AG2594" s="177" t="e">
        <f>+(AC2594*(1+'INFLAC PROYECTADA'!$B$8)^(AE2594))/((1+DEMANDADO!AF2594)^(AE2594))</f>
        <v>#REF!</v>
      </c>
      <c r="AH2594" s="169">
        <f>(0.2*VLOOKUP(D2594,'%.'!$A$1:$B$4,2,FALSE))+(0.35*VLOOKUP(E2594,'%.'!$A$1:$B$4,2,FALSE))+(0.1*VLOOKUP(F2594,'%.'!$A$1:$B$4,2,FALSE))+(0.35*VLOOKUP(G2594,'%.'!$A$1:$B$4,2,FALSE))</f>
        <v>0.5</v>
      </c>
      <c r="AI2594" s="128" t="str">
        <f t="shared" si="415"/>
        <v>MEDIA</v>
      </c>
      <c r="AJ2594" s="128" t="str">
        <f t="shared" si="416"/>
        <v>Cuentas de Orden</v>
      </c>
      <c r="AK2594" s="178" t="e">
        <f t="shared" si="417"/>
        <v>#REF!</v>
      </c>
    </row>
    <row r="2595" spans="1:37" ht="30" customHeight="1" x14ac:dyDescent="0.25">
      <c r="A2595" s="115">
        <v>2594</v>
      </c>
      <c r="B2595" s="106" t="s">
        <v>5507</v>
      </c>
      <c r="C2595" s="95" t="s">
        <v>5508</v>
      </c>
      <c r="D2595" s="200" t="s">
        <v>0</v>
      </c>
      <c r="E2595" s="82" t="s">
        <v>48</v>
      </c>
      <c r="F2595" s="82" t="s">
        <v>48</v>
      </c>
      <c r="G2595" s="112" t="s">
        <v>0</v>
      </c>
      <c r="H2595" s="169">
        <f t="shared" si="410"/>
        <v>0.77499999999999991</v>
      </c>
      <c r="I2595" s="170" t="str">
        <f t="shared" si="411"/>
        <v>ALTA</v>
      </c>
      <c r="J2595" s="293">
        <v>4000400000</v>
      </c>
      <c r="K2595" s="221">
        <v>0.8</v>
      </c>
      <c r="L2595" s="81" t="s">
        <v>133</v>
      </c>
      <c r="M2595" s="188"/>
      <c r="N2595" s="81" t="s">
        <v>405</v>
      </c>
      <c r="O2595" s="276" t="s">
        <v>405</v>
      </c>
      <c r="P2595" s="82">
        <v>18</v>
      </c>
      <c r="Q2595" s="81" t="s">
        <v>5733</v>
      </c>
      <c r="R2595" s="82">
        <v>2784</v>
      </c>
      <c r="S2595" s="89">
        <v>41879</v>
      </c>
      <c r="T2595" s="82">
        <v>170192</v>
      </c>
      <c r="U2595" s="82" t="s">
        <v>186</v>
      </c>
      <c r="V2595" s="81"/>
      <c r="W2595" s="171">
        <v>44074</v>
      </c>
      <c r="X2595" s="172" t="e">
        <f>+CONCATENATE(TEXT(#REF!,"yyyy"),"-",TEXT(#REF!,"mm"))</f>
        <v>#REF!</v>
      </c>
      <c r="Y2595" s="173" t="str">
        <f t="shared" si="412"/>
        <v>18</v>
      </c>
      <c r="Z2595" s="172" t="str">
        <f t="shared" si="413"/>
        <v>2020-07</v>
      </c>
      <c r="AA2595" s="170" t="e">
        <f>+VLOOKUP(Z2595,#REF!,2,FALSE)/VLOOKUP(X2595,#REF!,2,FALSE)</f>
        <v>#REF!</v>
      </c>
      <c r="AB2595" s="174" t="e">
        <f t="shared" si="408"/>
        <v>#REF!</v>
      </c>
      <c r="AC2595" s="174" t="e">
        <f t="shared" si="409"/>
        <v>#REF!</v>
      </c>
      <c r="AD2595" s="175" t="e">
        <f>+#REF!+365*Y2595</f>
        <v>#REF!</v>
      </c>
      <c r="AE2595" s="176" t="e">
        <f t="shared" si="414"/>
        <v>#REF!</v>
      </c>
      <c r="AF2595" s="170" t="e">
        <f>+VLOOKUP(CONCATENATE(TEXT(W2595,"yyyy"),"-",TEXT(W2595,"mm")),#REF!,2,0)</f>
        <v>#REF!</v>
      </c>
      <c r="AG2595" s="177" t="e">
        <f>+(AC2595*(1+'INFLAC PROYECTADA'!$B$8)^(AE2595))/((1+DEMANDADO!AF2595)^(AE2595))</f>
        <v>#REF!</v>
      </c>
      <c r="AH2595" s="169">
        <f>(0.2*VLOOKUP(D2595,'%.'!$A$1:$B$4,2,FALSE))+(0.35*VLOOKUP(E2595,'%.'!$A$1:$B$4,2,FALSE))+(0.1*VLOOKUP(F2595,'%.'!$A$1:$B$4,2,FALSE))+(0.35*VLOOKUP(G2595,'%.'!$A$1:$B$4,2,FALSE))</f>
        <v>0.77499999999999991</v>
      </c>
      <c r="AI2595" s="128" t="str">
        <f t="shared" si="415"/>
        <v>ALTA</v>
      </c>
      <c r="AJ2595" s="128" t="str">
        <f t="shared" si="416"/>
        <v>Provisión contable</v>
      </c>
      <c r="AK2595" s="178" t="e">
        <f t="shared" si="417"/>
        <v>#REF!</v>
      </c>
    </row>
    <row r="2596" spans="1:37" ht="30" customHeight="1" x14ac:dyDescent="0.25">
      <c r="A2596" s="115">
        <v>2595</v>
      </c>
      <c r="B2596" s="106" t="s">
        <v>5509</v>
      </c>
      <c r="C2596" s="95" t="s">
        <v>5510</v>
      </c>
      <c r="D2596" s="200" t="s">
        <v>48</v>
      </c>
      <c r="E2596" s="82" t="s">
        <v>48</v>
      </c>
      <c r="F2596" s="82" t="s">
        <v>48</v>
      </c>
      <c r="G2596" s="112" t="s">
        <v>48</v>
      </c>
      <c r="H2596" s="169">
        <f t="shared" si="410"/>
        <v>0.5</v>
      </c>
      <c r="I2596" s="170" t="str">
        <f t="shared" si="411"/>
        <v>MEDIA</v>
      </c>
      <c r="J2596" s="293">
        <v>1606800000</v>
      </c>
      <c r="K2596" s="221">
        <v>0.6</v>
      </c>
      <c r="L2596" s="81" t="s">
        <v>138</v>
      </c>
      <c r="M2596" s="188"/>
      <c r="N2596" s="81" t="s">
        <v>405</v>
      </c>
      <c r="O2596" s="276" t="s">
        <v>405</v>
      </c>
      <c r="P2596" s="82" t="s">
        <v>5775</v>
      </c>
      <c r="Q2596" s="81" t="s">
        <v>5733</v>
      </c>
      <c r="R2596" s="82">
        <v>2784</v>
      </c>
      <c r="S2596" s="89">
        <v>41879</v>
      </c>
      <c r="T2596" s="82">
        <v>170192</v>
      </c>
      <c r="U2596" s="82" t="s">
        <v>186</v>
      </c>
      <c r="V2596" s="81" t="s">
        <v>5773</v>
      </c>
      <c r="W2596" s="171">
        <v>44074</v>
      </c>
      <c r="X2596" s="172" t="e">
        <f>+CONCATENATE(TEXT(#REF!,"yyyy"),"-",TEXT(#REF!,"mm"))</f>
        <v>#REF!</v>
      </c>
      <c r="Y2596" s="173" t="str">
        <f t="shared" si="412"/>
        <v>15</v>
      </c>
      <c r="Z2596" s="172" t="str">
        <f t="shared" si="413"/>
        <v>2020-07</v>
      </c>
      <c r="AA2596" s="170" t="e">
        <f>+VLOOKUP(Z2596,#REF!,2,FALSE)/VLOOKUP(X2596,#REF!,2,FALSE)</f>
        <v>#REF!</v>
      </c>
      <c r="AB2596" s="174" t="e">
        <f t="shared" si="408"/>
        <v>#REF!</v>
      </c>
      <c r="AC2596" s="174" t="e">
        <f t="shared" si="409"/>
        <v>#REF!</v>
      </c>
      <c r="AD2596" s="175" t="e">
        <f>+#REF!+365*Y2596</f>
        <v>#REF!</v>
      </c>
      <c r="AE2596" s="176" t="e">
        <f t="shared" si="414"/>
        <v>#REF!</v>
      </c>
      <c r="AF2596" s="170" t="e">
        <f>+VLOOKUP(CONCATENATE(TEXT(W2596,"yyyy"),"-",TEXT(W2596,"mm")),#REF!,2,0)</f>
        <v>#REF!</v>
      </c>
      <c r="AG2596" s="177" t="e">
        <f>+(AC2596*(1+'INFLAC PROYECTADA'!$B$8)^(AE2596))/((1+DEMANDADO!AF2596)^(AE2596))</f>
        <v>#REF!</v>
      </c>
      <c r="AH2596" s="169">
        <f>(0.2*VLOOKUP(D2596,'%.'!$A$1:$B$4,2,FALSE))+(0.35*VLOOKUP(E2596,'%.'!$A$1:$B$4,2,FALSE))+(0.1*VLOOKUP(F2596,'%.'!$A$1:$B$4,2,FALSE))+(0.35*VLOOKUP(G2596,'%.'!$A$1:$B$4,2,FALSE))</f>
        <v>0.5</v>
      </c>
      <c r="AI2596" s="128" t="str">
        <f t="shared" si="415"/>
        <v>MEDIA</v>
      </c>
      <c r="AJ2596" s="128" t="str">
        <f t="shared" si="416"/>
        <v>Cuentas de Orden</v>
      </c>
      <c r="AK2596" s="178" t="e">
        <f t="shared" si="417"/>
        <v>#REF!</v>
      </c>
    </row>
    <row r="2597" spans="1:37" ht="30" customHeight="1" x14ac:dyDescent="0.25">
      <c r="A2597" s="115">
        <v>2596</v>
      </c>
      <c r="B2597" s="106" t="s">
        <v>5507</v>
      </c>
      <c r="C2597" s="95" t="s">
        <v>5511</v>
      </c>
      <c r="D2597" s="200" t="s">
        <v>48</v>
      </c>
      <c r="E2597" s="82" t="s">
        <v>48</v>
      </c>
      <c r="F2597" s="82" t="s">
        <v>48</v>
      </c>
      <c r="G2597" s="112" t="s">
        <v>48</v>
      </c>
      <c r="H2597" s="169">
        <f t="shared" si="410"/>
        <v>0.5</v>
      </c>
      <c r="I2597" s="170" t="str">
        <f t="shared" si="411"/>
        <v>MEDIA</v>
      </c>
      <c r="J2597" s="293">
        <v>1321437432</v>
      </c>
      <c r="K2597" s="221">
        <v>0.6</v>
      </c>
      <c r="L2597" s="81" t="s">
        <v>138</v>
      </c>
      <c r="M2597" s="188"/>
      <c r="N2597" s="81" t="s">
        <v>405</v>
      </c>
      <c r="O2597" s="276" t="s">
        <v>405</v>
      </c>
      <c r="P2597" s="82" t="s">
        <v>5776</v>
      </c>
      <c r="Q2597" s="81" t="s">
        <v>5733</v>
      </c>
      <c r="R2597" s="82">
        <v>2784</v>
      </c>
      <c r="S2597" s="89">
        <v>41879</v>
      </c>
      <c r="T2597" s="82">
        <v>170192</v>
      </c>
      <c r="U2597" s="82" t="s">
        <v>186</v>
      </c>
      <c r="V2597" s="81"/>
      <c r="W2597" s="171">
        <v>44074</v>
      </c>
      <c r="X2597" s="172" t="e">
        <f>+CONCATENATE(TEXT(#REF!,"yyyy"),"-",TEXT(#REF!,"mm"))</f>
        <v>#REF!</v>
      </c>
      <c r="Y2597" s="173" t="str">
        <f t="shared" si="412"/>
        <v>17</v>
      </c>
      <c r="Z2597" s="172" t="str">
        <f t="shared" si="413"/>
        <v>2020-07</v>
      </c>
      <c r="AA2597" s="170" t="e">
        <f>+VLOOKUP(Z2597,#REF!,2,FALSE)/VLOOKUP(X2597,#REF!,2,FALSE)</f>
        <v>#REF!</v>
      </c>
      <c r="AB2597" s="174" t="e">
        <f t="shared" si="408"/>
        <v>#REF!</v>
      </c>
      <c r="AC2597" s="174" t="e">
        <f t="shared" si="409"/>
        <v>#REF!</v>
      </c>
      <c r="AD2597" s="175" t="e">
        <f>+#REF!+365*Y2597</f>
        <v>#REF!</v>
      </c>
      <c r="AE2597" s="176" t="e">
        <f t="shared" si="414"/>
        <v>#REF!</v>
      </c>
      <c r="AF2597" s="170" t="e">
        <f>+VLOOKUP(CONCATENATE(TEXT(W2597,"yyyy"),"-",TEXT(W2597,"mm")),#REF!,2,0)</f>
        <v>#REF!</v>
      </c>
      <c r="AG2597" s="177" t="e">
        <f>+(AC2597*(1+'INFLAC PROYECTADA'!$B$8)^(AE2597))/((1+DEMANDADO!AF2597)^(AE2597))</f>
        <v>#REF!</v>
      </c>
      <c r="AH2597" s="169">
        <f>(0.2*VLOOKUP(D2597,'%.'!$A$1:$B$4,2,FALSE))+(0.35*VLOOKUP(E2597,'%.'!$A$1:$B$4,2,FALSE))+(0.1*VLOOKUP(F2597,'%.'!$A$1:$B$4,2,FALSE))+(0.35*VLOOKUP(G2597,'%.'!$A$1:$B$4,2,FALSE))</f>
        <v>0.5</v>
      </c>
      <c r="AI2597" s="128" t="str">
        <f t="shared" si="415"/>
        <v>MEDIA</v>
      </c>
      <c r="AJ2597" s="128" t="str">
        <f t="shared" si="416"/>
        <v>Cuentas de Orden</v>
      </c>
      <c r="AK2597" s="178" t="e">
        <f t="shared" si="417"/>
        <v>#REF!</v>
      </c>
    </row>
    <row r="2598" spans="1:37" ht="30" customHeight="1" x14ac:dyDescent="0.25">
      <c r="A2598" s="115">
        <v>2597</v>
      </c>
      <c r="B2598" s="106" t="s">
        <v>5512</v>
      </c>
      <c r="C2598" s="95" t="s">
        <v>5513</v>
      </c>
      <c r="D2598" s="200" t="s">
        <v>48</v>
      </c>
      <c r="E2598" s="82" t="s">
        <v>48</v>
      </c>
      <c r="F2598" s="82" t="s">
        <v>48</v>
      </c>
      <c r="G2598" s="112" t="s">
        <v>48</v>
      </c>
      <c r="H2598" s="169">
        <f t="shared" si="410"/>
        <v>0.5</v>
      </c>
      <c r="I2598" s="170" t="str">
        <f t="shared" si="411"/>
        <v>MEDIA</v>
      </c>
      <c r="J2598" s="293">
        <v>2968566926</v>
      </c>
      <c r="K2598" s="221">
        <v>0.6</v>
      </c>
      <c r="L2598" s="81" t="s">
        <v>138</v>
      </c>
      <c r="M2598" s="188"/>
      <c r="N2598" s="81" t="s">
        <v>405</v>
      </c>
      <c r="O2598" s="276" t="s">
        <v>405</v>
      </c>
      <c r="P2598" s="82" t="s">
        <v>4231</v>
      </c>
      <c r="Q2598" s="81" t="s">
        <v>5733</v>
      </c>
      <c r="R2598" s="82">
        <v>2784</v>
      </c>
      <c r="S2598" s="89">
        <v>41879</v>
      </c>
      <c r="T2598" s="82">
        <v>170192</v>
      </c>
      <c r="U2598" s="82" t="s">
        <v>186</v>
      </c>
      <c r="V2598" s="81"/>
      <c r="W2598" s="171">
        <v>44074</v>
      </c>
      <c r="X2598" s="172" t="e">
        <f>+CONCATENATE(TEXT(#REF!,"yyyy"),"-",TEXT(#REF!,"mm"))</f>
        <v>#REF!</v>
      </c>
      <c r="Y2598" s="173" t="str">
        <f t="shared" si="412"/>
        <v>15</v>
      </c>
      <c r="Z2598" s="172" t="str">
        <f t="shared" si="413"/>
        <v>2020-07</v>
      </c>
      <c r="AA2598" s="170" t="e">
        <f>+VLOOKUP(Z2598,#REF!,2,FALSE)/VLOOKUP(X2598,#REF!,2,FALSE)</f>
        <v>#REF!</v>
      </c>
      <c r="AB2598" s="174" t="e">
        <f t="shared" si="408"/>
        <v>#REF!</v>
      </c>
      <c r="AC2598" s="174" t="e">
        <f t="shared" si="409"/>
        <v>#REF!</v>
      </c>
      <c r="AD2598" s="175" t="e">
        <f>+#REF!+365*Y2598</f>
        <v>#REF!</v>
      </c>
      <c r="AE2598" s="176" t="e">
        <f t="shared" si="414"/>
        <v>#REF!</v>
      </c>
      <c r="AF2598" s="170" t="e">
        <f>+VLOOKUP(CONCATENATE(TEXT(W2598,"yyyy"),"-",TEXT(W2598,"mm")),#REF!,2,0)</f>
        <v>#REF!</v>
      </c>
      <c r="AG2598" s="177" t="e">
        <f>+(AC2598*(1+'INFLAC PROYECTADA'!$B$8)^(AE2598))/((1+DEMANDADO!AF2598)^(AE2598))</f>
        <v>#REF!</v>
      </c>
      <c r="AH2598" s="169">
        <f>(0.2*VLOOKUP(D2598,'%.'!$A$1:$B$4,2,FALSE))+(0.35*VLOOKUP(E2598,'%.'!$A$1:$B$4,2,FALSE))+(0.1*VLOOKUP(F2598,'%.'!$A$1:$B$4,2,FALSE))+(0.35*VLOOKUP(G2598,'%.'!$A$1:$B$4,2,FALSE))</f>
        <v>0.5</v>
      </c>
      <c r="AI2598" s="128" t="str">
        <f t="shared" si="415"/>
        <v>MEDIA</v>
      </c>
      <c r="AJ2598" s="128" t="str">
        <f t="shared" si="416"/>
        <v>Cuentas de Orden</v>
      </c>
      <c r="AK2598" s="178" t="e">
        <f t="shared" si="417"/>
        <v>#REF!</v>
      </c>
    </row>
    <row r="2599" spans="1:37" ht="30" customHeight="1" x14ac:dyDescent="0.25">
      <c r="A2599" s="115">
        <v>2598</v>
      </c>
      <c r="B2599" s="106" t="s">
        <v>5514</v>
      </c>
      <c r="C2599" s="95" t="s">
        <v>5515</v>
      </c>
      <c r="D2599" s="200" t="s">
        <v>48</v>
      </c>
      <c r="E2599" s="82" t="s">
        <v>48</v>
      </c>
      <c r="F2599" s="82" t="s">
        <v>48</v>
      </c>
      <c r="G2599" s="112" t="s">
        <v>48</v>
      </c>
      <c r="H2599" s="169">
        <f t="shared" si="410"/>
        <v>0.5</v>
      </c>
      <c r="I2599" s="170" t="str">
        <f t="shared" si="411"/>
        <v>MEDIA</v>
      </c>
      <c r="J2599" s="293">
        <v>624993600</v>
      </c>
      <c r="K2599" s="221">
        <v>0.6</v>
      </c>
      <c r="L2599" s="81" t="s">
        <v>136</v>
      </c>
      <c r="M2599" s="188"/>
      <c r="N2599" s="81" t="s">
        <v>405</v>
      </c>
      <c r="O2599" s="276" t="s">
        <v>405</v>
      </c>
      <c r="P2599" s="82" t="s">
        <v>4231</v>
      </c>
      <c r="Q2599" s="81" t="s">
        <v>5733</v>
      </c>
      <c r="R2599" s="82">
        <v>2784</v>
      </c>
      <c r="S2599" s="89">
        <v>41879</v>
      </c>
      <c r="T2599" s="82">
        <v>170192</v>
      </c>
      <c r="U2599" s="82" t="s">
        <v>186</v>
      </c>
      <c r="V2599" s="82" t="s">
        <v>5777</v>
      </c>
      <c r="W2599" s="171">
        <v>44074</v>
      </c>
      <c r="X2599" s="172" t="e">
        <f>+CONCATENATE(TEXT(#REF!,"yyyy"),"-",TEXT(#REF!,"mm"))</f>
        <v>#REF!</v>
      </c>
      <c r="Y2599" s="173" t="str">
        <f t="shared" si="412"/>
        <v>15</v>
      </c>
      <c r="Z2599" s="172" t="str">
        <f t="shared" si="413"/>
        <v>2020-07</v>
      </c>
      <c r="AA2599" s="170" t="e">
        <f>+VLOOKUP(Z2599,#REF!,2,FALSE)/VLOOKUP(X2599,#REF!,2,FALSE)</f>
        <v>#REF!</v>
      </c>
      <c r="AB2599" s="174" t="e">
        <f t="shared" si="408"/>
        <v>#REF!</v>
      </c>
      <c r="AC2599" s="174" t="e">
        <f t="shared" si="409"/>
        <v>#REF!</v>
      </c>
      <c r="AD2599" s="175" t="e">
        <f>+#REF!+365*Y2599</f>
        <v>#REF!</v>
      </c>
      <c r="AE2599" s="176" t="e">
        <f t="shared" si="414"/>
        <v>#REF!</v>
      </c>
      <c r="AF2599" s="170" t="e">
        <f>+VLOOKUP(CONCATENATE(TEXT(W2599,"yyyy"),"-",TEXT(W2599,"mm")),#REF!,2,0)</f>
        <v>#REF!</v>
      </c>
      <c r="AG2599" s="177" t="e">
        <f>+(AC2599*(1+'INFLAC PROYECTADA'!$B$8)^(AE2599))/((1+DEMANDADO!AF2599)^(AE2599))</f>
        <v>#REF!</v>
      </c>
      <c r="AH2599" s="169">
        <f>(0.2*VLOOKUP(D2599,'%.'!$A$1:$B$4,2,FALSE))+(0.35*VLOOKUP(E2599,'%.'!$A$1:$B$4,2,FALSE))+(0.1*VLOOKUP(F2599,'%.'!$A$1:$B$4,2,FALSE))+(0.35*VLOOKUP(G2599,'%.'!$A$1:$B$4,2,FALSE))</f>
        <v>0.5</v>
      </c>
      <c r="AI2599" s="128" t="str">
        <f t="shared" si="415"/>
        <v>MEDIA</v>
      </c>
      <c r="AJ2599" s="128" t="str">
        <f t="shared" si="416"/>
        <v>Cuentas de Orden</v>
      </c>
      <c r="AK2599" s="178" t="e">
        <f t="shared" si="417"/>
        <v>#REF!</v>
      </c>
    </row>
    <row r="2600" spans="1:37" ht="30" customHeight="1" x14ac:dyDescent="0.25">
      <c r="A2600" s="115">
        <v>2599</v>
      </c>
      <c r="B2600" s="106" t="s">
        <v>1513</v>
      </c>
      <c r="C2600" s="95" t="s">
        <v>5516</v>
      </c>
      <c r="D2600" s="200" t="s">
        <v>48</v>
      </c>
      <c r="E2600" s="82" t="s">
        <v>48</v>
      </c>
      <c r="F2600" s="82" t="s">
        <v>48</v>
      </c>
      <c r="G2600" s="112" t="s">
        <v>48</v>
      </c>
      <c r="H2600" s="169">
        <f t="shared" si="410"/>
        <v>0.5</v>
      </c>
      <c r="I2600" s="170" t="str">
        <f t="shared" si="411"/>
        <v>MEDIA</v>
      </c>
      <c r="J2600" s="293">
        <v>12498131314</v>
      </c>
      <c r="K2600" s="221">
        <v>0.6</v>
      </c>
      <c r="L2600" s="81" t="s">
        <v>138</v>
      </c>
      <c r="M2600" s="188"/>
      <c r="N2600" s="81" t="s">
        <v>405</v>
      </c>
      <c r="O2600" s="276" t="s">
        <v>405</v>
      </c>
      <c r="P2600" s="82" t="s">
        <v>5778</v>
      </c>
      <c r="Q2600" s="82" t="s">
        <v>5733</v>
      </c>
      <c r="R2600" s="82">
        <v>2784</v>
      </c>
      <c r="S2600" s="106">
        <v>41879</v>
      </c>
      <c r="T2600" s="82">
        <v>170192</v>
      </c>
      <c r="U2600" s="82" t="s">
        <v>186</v>
      </c>
      <c r="V2600" s="81"/>
      <c r="W2600" s="171">
        <v>44074</v>
      </c>
      <c r="X2600" s="172" t="e">
        <f>+CONCATENATE(TEXT(#REF!,"yyyy"),"-",TEXT(#REF!,"mm"))</f>
        <v>#REF!</v>
      </c>
      <c r="Y2600" s="173" t="str">
        <f t="shared" si="412"/>
        <v>16</v>
      </c>
      <c r="Z2600" s="172" t="str">
        <f t="shared" si="413"/>
        <v>2020-07</v>
      </c>
      <c r="AA2600" s="170" t="e">
        <f>+VLOOKUP(Z2600,#REF!,2,FALSE)/VLOOKUP(X2600,#REF!,2,FALSE)</f>
        <v>#REF!</v>
      </c>
      <c r="AB2600" s="174" t="e">
        <f t="shared" si="408"/>
        <v>#REF!</v>
      </c>
      <c r="AC2600" s="174" t="e">
        <f t="shared" si="409"/>
        <v>#REF!</v>
      </c>
      <c r="AD2600" s="175" t="e">
        <f>+#REF!+365*Y2600</f>
        <v>#REF!</v>
      </c>
      <c r="AE2600" s="176" t="e">
        <f t="shared" si="414"/>
        <v>#REF!</v>
      </c>
      <c r="AF2600" s="170" t="e">
        <f>+VLOOKUP(CONCATENATE(TEXT(W2600,"yyyy"),"-",TEXT(W2600,"mm")),#REF!,2,0)</f>
        <v>#REF!</v>
      </c>
      <c r="AG2600" s="177" t="e">
        <f>+(AC2600*(1+'INFLAC PROYECTADA'!$B$8)^(AE2600))/((1+DEMANDADO!AF2600)^(AE2600))</f>
        <v>#REF!</v>
      </c>
      <c r="AH2600" s="169">
        <f>(0.2*VLOOKUP(D2600,'%.'!$A$1:$B$4,2,FALSE))+(0.35*VLOOKUP(E2600,'%.'!$A$1:$B$4,2,FALSE))+(0.1*VLOOKUP(F2600,'%.'!$A$1:$B$4,2,FALSE))+(0.35*VLOOKUP(G2600,'%.'!$A$1:$B$4,2,FALSE))</f>
        <v>0.5</v>
      </c>
      <c r="AI2600" s="128" t="str">
        <f t="shared" si="415"/>
        <v>MEDIA</v>
      </c>
      <c r="AJ2600" s="128" t="str">
        <f t="shared" si="416"/>
        <v>Cuentas de Orden</v>
      </c>
      <c r="AK2600" s="178" t="e">
        <f t="shared" si="417"/>
        <v>#REF!</v>
      </c>
    </row>
    <row r="2601" spans="1:37" ht="30" customHeight="1" x14ac:dyDescent="0.25">
      <c r="A2601" s="115">
        <v>2600</v>
      </c>
      <c r="B2601" s="106" t="s">
        <v>5517</v>
      </c>
      <c r="C2601" s="95" t="s">
        <v>5518</v>
      </c>
      <c r="D2601" s="200" t="s">
        <v>48</v>
      </c>
      <c r="E2601" s="82" t="s">
        <v>48</v>
      </c>
      <c r="F2601" s="82" t="s">
        <v>48</v>
      </c>
      <c r="G2601" s="112" t="s">
        <v>1</v>
      </c>
      <c r="H2601" s="169">
        <f t="shared" si="410"/>
        <v>0.34250000000000003</v>
      </c>
      <c r="I2601" s="170" t="str">
        <f t="shared" si="411"/>
        <v>MEDIA</v>
      </c>
      <c r="J2601" s="293">
        <v>0</v>
      </c>
      <c r="K2601" s="221">
        <v>0</v>
      </c>
      <c r="L2601" s="81" t="s">
        <v>149</v>
      </c>
      <c r="M2601" s="188"/>
      <c r="N2601" s="81" t="s">
        <v>405</v>
      </c>
      <c r="O2601" s="276" t="s">
        <v>405</v>
      </c>
      <c r="P2601" s="82" t="s">
        <v>5779</v>
      </c>
      <c r="Q2601" s="81" t="s">
        <v>5733</v>
      </c>
      <c r="R2601" s="82">
        <v>2784</v>
      </c>
      <c r="S2601" s="89">
        <v>41879</v>
      </c>
      <c r="T2601" s="82">
        <v>170192</v>
      </c>
      <c r="U2601" s="82" t="s">
        <v>186</v>
      </c>
      <c r="V2601" s="81"/>
      <c r="W2601" s="171">
        <v>44074</v>
      </c>
      <c r="X2601" s="172" t="e">
        <f>+CONCATENATE(TEXT(#REF!,"yyyy"),"-",TEXT(#REF!,"mm"))</f>
        <v>#REF!</v>
      </c>
      <c r="Y2601" s="173" t="str">
        <f t="shared" si="412"/>
        <v>14</v>
      </c>
      <c r="Z2601" s="172" t="str">
        <f t="shared" si="413"/>
        <v>2020-07</v>
      </c>
      <c r="AA2601" s="170" t="e">
        <f>+VLOOKUP(Z2601,#REF!,2,FALSE)/VLOOKUP(X2601,#REF!,2,FALSE)</f>
        <v>#REF!</v>
      </c>
      <c r="AB2601" s="174" t="e">
        <f t="shared" si="408"/>
        <v>#REF!</v>
      </c>
      <c r="AC2601" s="174" t="e">
        <f t="shared" si="409"/>
        <v>#REF!</v>
      </c>
      <c r="AD2601" s="175" t="e">
        <f>+#REF!+365*Y2601</f>
        <v>#REF!</v>
      </c>
      <c r="AE2601" s="176" t="e">
        <f t="shared" si="414"/>
        <v>#REF!</v>
      </c>
      <c r="AF2601" s="170" t="e">
        <f>+VLOOKUP(CONCATENATE(TEXT(W2601,"yyyy"),"-",TEXT(W2601,"mm")),#REF!,2,0)</f>
        <v>#REF!</v>
      </c>
      <c r="AG2601" s="177" t="e">
        <f>+(AC2601*(1+'INFLAC PROYECTADA'!$B$8)^(AE2601))/((1+DEMANDADO!AF2601)^(AE2601))</f>
        <v>#REF!</v>
      </c>
      <c r="AH2601" s="169">
        <f>(0.2*VLOOKUP(D2601,'%.'!$A$1:$B$4,2,FALSE))+(0.35*VLOOKUP(E2601,'%.'!$A$1:$B$4,2,FALSE))+(0.1*VLOOKUP(F2601,'%.'!$A$1:$B$4,2,FALSE))+(0.35*VLOOKUP(G2601,'%.'!$A$1:$B$4,2,FALSE))</f>
        <v>0.34250000000000003</v>
      </c>
      <c r="AI2601" s="128" t="str">
        <f t="shared" si="415"/>
        <v>MEDIA</v>
      </c>
      <c r="AJ2601" s="128" t="str">
        <f t="shared" si="416"/>
        <v>Cuentas de Orden</v>
      </c>
      <c r="AK2601" s="178" t="e">
        <f t="shared" si="417"/>
        <v>#REF!</v>
      </c>
    </row>
    <row r="2602" spans="1:37" ht="30" customHeight="1" x14ac:dyDescent="0.25">
      <c r="A2602" s="115">
        <v>2601</v>
      </c>
      <c r="B2602" s="106" t="s">
        <v>5519</v>
      </c>
      <c r="C2602" s="95" t="s">
        <v>5520</v>
      </c>
      <c r="D2602" s="200" t="s">
        <v>0</v>
      </c>
      <c r="E2602" s="82" t="s">
        <v>48</v>
      </c>
      <c r="F2602" s="82" t="s">
        <v>48</v>
      </c>
      <c r="G2602" s="112" t="s">
        <v>0</v>
      </c>
      <c r="H2602" s="169">
        <f t="shared" si="410"/>
        <v>0.77499999999999991</v>
      </c>
      <c r="I2602" s="170" t="str">
        <f t="shared" si="411"/>
        <v>ALTA</v>
      </c>
      <c r="J2602" s="293">
        <v>240820162</v>
      </c>
      <c r="K2602" s="221">
        <v>0.7</v>
      </c>
      <c r="L2602" s="81" t="s">
        <v>138</v>
      </c>
      <c r="M2602" s="188"/>
      <c r="N2602" s="81" t="s">
        <v>405</v>
      </c>
      <c r="O2602" s="276" t="s">
        <v>405</v>
      </c>
      <c r="P2602" s="82" t="s">
        <v>508</v>
      </c>
      <c r="Q2602" s="81" t="s">
        <v>5733</v>
      </c>
      <c r="R2602" s="82">
        <v>2784</v>
      </c>
      <c r="S2602" s="89">
        <v>41879</v>
      </c>
      <c r="T2602" s="82">
        <v>170192</v>
      </c>
      <c r="U2602" s="82" t="s">
        <v>186</v>
      </c>
      <c r="V2602" s="81" t="s">
        <v>5780</v>
      </c>
      <c r="W2602" s="171">
        <v>44074</v>
      </c>
      <c r="X2602" s="172" t="e">
        <f>+CONCATENATE(TEXT(#REF!,"yyyy"),"-",TEXT(#REF!,"mm"))</f>
        <v>#REF!</v>
      </c>
      <c r="Y2602" s="173" t="str">
        <f t="shared" si="412"/>
        <v>14</v>
      </c>
      <c r="Z2602" s="172" t="str">
        <f t="shared" si="413"/>
        <v>2020-07</v>
      </c>
      <c r="AA2602" s="170" t="e">
        <f>+VLOOKUP(Z2602,#REF!,2,FALSE)/VLOOKUP(X2602,#REF!,2,FALSE)</f>
        <v>#REF!</v>
      </c>
      <c r="AB2602" s="174" t="e">
        <f t="shared" si="408"/>
        <v>#REF!</v>
      </c>
      <c r="AC2602" s="174" t="e">
        <f t="shared" si="409"/>
        <v>#REF!</v>
      </c>
      <c r="AD2602" s="175" t="e">
        <f>+#REF!+365*Y2602</f>
        <v>#REF!</v>
      </c>
      <c r="AE2602" s="176" t="e">
        <f t="shared" si="414"/>
        <v>#REF!</v>
      </c>
      <c r="AF2602" s="170" t="e">
        <f>+VLOOKUP(CONCATENATE(TEXT(W2602,"yyyy"),"-",TEXT(W2602,"mm")),#REF!,2,0)</f>
        <v>#REF!</v>
      </c>
      <c r="AG2602" s="177" t="e">
        <f>+(AC2602*(1+'INFLAC PROYECTADA'!$B$8)^(AE2602))/((1+DEMANDADO!AF2602)^(AE2602))</f>
        <v>#REF!</v>
      </c>
      <c r="AH2602" s="169">
        <f>(0.2*VLOOKUP(D2602,'%.'!$A$1:$B$4,2,FALSE))+(0.35*VLOOKUP(E2602,'%.'!$A$1:$B$4,2,FALSE))+(0.1*VLOOKUP(F2602,'%.'!$A$1:$B$4,2,FALSE))+(0.35*VLOOKUP(G2602,'%.'!$A$1:$B$4,2,FALSE))</f>
        <v>0.77499999999999991</v>
      </c>
      <c r="AI2602" s="128" t="str">
        <f t="shared" si="415"/>
        <v>ALTA</v>
      </c>
      <c r="AJ2602" s="128" t="str">
        <f t="shared" si="416"/>
        <v>Provisión contable</v>
      </c>
      <c r="AK2602" s="178" t="e">
        <f t="shared" si="417"/>
        <v>#REF!</v>
      </c>
    </row>
    <row r="2603" spans="1:37" ht="30" customHeight="1" x14ac:dyDescent="0.25">
      <c r="A2603" s="115">
        <v>2602</v>
      </c>
      <c r="B2603" s="82" t="s">
        <v>1513</v>
      </c>
      <c r="C2603" s="95" t="s">
        <v>5521</v>
      </c>
      <c r="D2603" s="200" t="s">
        <v>0</v>
      </c>
      <c r="E2603" s="82" t="s">
        <v>48</v>
      </c>
      <c r="F2603" s="82" t="s">
        <v>48</v>
      </c>
      <c r="G2603" s="112" t="s">
        <v>0</v>
      </c>
      <c r="H2603" s="169">
        <f t="shared" si="410"/>
        <v>0.77499999999999991</v>
      </c>
      <c r="I2603" s="170" t="str">
        <f t="shared" si="411"/>
        <v>ALTA</v>
      </c>
      <c r="J2603" s="293">
        <v>79288234334</v>
      </c>
      <c r="K2603" s="221">
        <v>0.4</v>
      </c>
      <c r="L2603" s="81" t="s">
        <v>138</v>
      </c>
      <c r="M2603" s="188"/>
      <c r="N2603" s="81" t="s">
        <v>405</v>
      </c>
      <c r="O2603" s="276" t="s">
        <v>405</v>
      </c>
      <c r="P2603" s="82" t="s">
        <v>5779</v>
      </c>
      <c r="Q2603" s="82" t="s">
        <v>5733</v>
      </c>
      <c r="R2603" s="82">
        <v>2784</v>
      </c>
      <c r="S2603" s="106">
        <v>41879</v>
      </c>
      <c r="T2603" s="82">
        <v>170192</v>
      </c>
      <c r="U2603" s="82" t="s">
        <v>186</v>
      </c>
      <c r="V2603" s="81" t="s">
        <v>5781</v>
      </c>
      <c r="W2603" s="171">
        <v>44074</v>
      </c>
      <c r="X2603" s="172" t="e">
        <f>+CONCATENATE(TEXT(#REF!,"yyyy"),"-",TEXT(#REF!,"mm"))</f>
        <v>#REF!</v>
      </c>
      <c r="Y2603" s="173" t="str">
        <f t="shared" si="412"/>
        <v>14</v>
      </c>
      <c r="Z2603" s="172" t="str">
        <f t="shared" si="413"/>
        <v>2020-07</v>
      </c>
      <c r="AA2603" s="170" t="e">
        <f>+VLOOKUP(Z2603,#REF!,2,FALSE)/VLOOKUP(X2603,#REF!,2,FALSE)</f>
        <v>#REF!</v>
      </c>
      <c r="AB2603" s="174" t="e">
        <f t="shared" si="408"/>
        <v>#REF!</v>
      </c>
      <c r="AC2603" s="174" t="e">
        <f t="shared" si="409"/>
        <v>#REF!</v>
      </c>
      <c r="AD2603" s="175" t="e">
        <f>+#REF!+365*Y2603</f>
        <v>#REF!</v>
      </c>
      <c r="AE2603" s="176" t="e">
        <f t="shared" si="414"/>
        <v>#REF!</v>
      </c>
      <c r="AF2603" s="170" t="e">
        <f>+VLOOKUP(CONCATENATE(TEXT(W2603,"yyyy"),"-",TEXT(W2603,"mm")),#REF!,2,0)</f>
        <v>#REF!</v>
      </c>
      <c r="AG2603" s="177" t="e">
        <f>+(AC2603*(1+'INFLAC PROYECTADA'!$B$8)^(AE2603))/((1+DEMANDADO!AF2603)^(AE2603))</f>
        <v>#REF!</v>
      </c>
      <c r="AH2603" s="169">
        <f>(0.2*VLOOKUP(D2603,'%.'!$A$1:$B$4,2,FALSE))+(0.35*VLOOKUP(E2603,'%.'!$A$1:$B$4,2,FALSE))+(0.1*VLOOKUP(F2603,'%.'!$A$1:$B$4,2,FALSE))+(0.35*VLOOKUP(G2603,'%.'!$A$1:$B$4,2,FALSE))</f>
        <v>0.77499999999999991</v>
      </c>
      <c r="AI2603" s="128" t="str">
        <f t="shared" si="415"/>
        <v>ALTA</v>
      </c>
      <c r="AJ2603" s="128" t="str">
        <f t="shared" si="416"/>
        <v>Provisión contable</v>
      </c>
      <c r="AK2603" s="178" t="e">
        <f t="shared" si="417"/>
        <v>#REF!</v>
      </c>
    </row>
    <row r="2604" spans="1:37" ht="30" customHeight="1" x14ac:dyDescent="0.25">
      <c r="A2604" s="115">
        <v>2603</v>
      </c>
      <c r="B2604" s="106" t="s">
        <v>5522</v>
      </c>
      <c r="C2604" s="95" t="s">
        <v>5523</v>
      </c>
      <c r="D2604" s="200" t="s">
        <v>48</v>
      </c>
      <c r="E2604" s="82" t="s">
        <v>48</v>
      </c>
      <c r="F2604" s="82" t="s">
        <v>48</v>
      </c>
      <c r="G2604" s="112" t="s">
        <v>48</v>
      </c>
      <c r="H2604" s="169">
        <f t="shared" si="410"/>
        <v>0.5</v>
      </c>
      <c r="I2604" s="170" t="str">
        <f t="shared" si="411"/>
        <v>MEDIA</v>
      </c>
      <c r="J2604" s="293">
        <v>28902762</v>
      </c>
      <c r="K2604" s="221">
        <v>1</v>
      </c>
      <c r="L2604" s="81" t="s">
        <v>138</v>
      </c>
      <c r="M2604" s="188"/>
      <c r="N2604" s="81" t="s">
        <v>405</v>
      </c>
      <c r="O2604" s="276" t="s">
        <v>405</v>
      </c>
      <c r="P2604" s="82" t="s">
        <v>508</v>
      </c>
      <c r="Q2604" s="81" t="s">
        <v>5733</v>
      </c>
      <c r="R2604" s="82">
        <v>2784</v>
      </c>
      <c r="S2604" s="89">
        <v>41879</v>
      </c>
      <c r="T2604" s="82">
        <v>170192</v>
      </c>
      <c r="U2604" s="82" t="s">
        <v>186</v>
      </c>
      <c r="V2604" s="81" t="s">
        <v>5782</v>
      </c>
      <c r="W2604" s="171">
        <v>44074</v>
      </c>
      <c r="X2604" s="172" t="e">
        <f>+CONCATENATE(TEXT(#REF!,"yyyy"),"-",TEXT(#REF!,"mm"))</f>
        <v>#REF!</v>
      </c>
      <c r="Y2604" s="173" t="str">
        <f t="shared" si="412"/>
        <v>14</v>
      </c>
      <c r="Z2604" s="172" t="str">
        <f t="shared" si="413"/>
        <v>2020-07</v>
      </c>
      <c r="AA2604" s="170" t="e">
        <f>+VLOOKUP(Z2604,#REF!,2,FALSE)/VLOOKUP(X2604,#REF!,2,FALSE)</f>
        <v>#REF!</v>
      </c>
      <c r="AB2604" s="174" t="e">
        <f t="shared" si="408"/>
        <v>#REF!</v>
      </c>
      <c r="AC2604" s="174" t="e">
        <f t="shared" si="409"/>
        <v>#REF!</v>
      </c>
      <c r="AD2604" s="175" t="e">
        <f>+#REF!+365*Y2604</f>
        <v>#REF!</v>
      </c>
      <c r="AE2604" s="176" t="e">
        <f t="shared" si="414"/>
        <v>#REF!</v>
      </c>
      <c r="AF2604" s="170" t="e">
        <f>+VLOOKUP(CONCATENATE(TEXT(W2604,"yyyy"),"-",TEXT(W2604,"mm")),#REF!,2,0)</f>
        <v>#REF!</v>
      </c>
      <c r="AG2604" s="177" t="e">
        <f>+(AC2604*(1+'INFLAC PROYECTADA'!$B$8)^(AE2604))/((1+DEMANDADO!AF2604)^(AE2604))</f>
        <v>#REF!</v>
      </c>
      <c r="AH2604" s="169">
        <f>(0.2*VLOOKUP(D2604,'%.'!$A$1:$B$4,2,FALSE))+(0.35*VLOOKUP(E2604,'%.'!$A$1:$B$4,2,FALSE))+(0.1*VLOOKUP(F2604,'%.'!$A$1:$B$4,2,FALSE))+(0.35*VLOOKUP(G2604,'%.'!$A$1:$B$4,2,FALSE))</f>
        <v>0.5</v>
      </c>
      <c r="AI2604" s="128" t="str">
        <f t="shared" si="415"/>
        <v>MEDIA</v>
      </c>
      <c r="AJ2604" s="128" t="str">
        <f t="shared" si="416"/>
        <v>Cuentas de Orden</v>
      </c>
      <c r="AK2604" s="178" t="e">
        <f t="shared" si="417"/>
        <v>#REF!</v>
      </c>
    </row>
    <row r="2605" spans="1:37" ht="30" customHeight="1" x14ac:dyDescent="0.25">
      <c r="A2605" s="115">
        <v>2604</v>
      </c>
      <c r="B2605" s="106" t="s">
        <v>5524</v>
      </c>
      <c r="C2605" s="95" t="s">
        <v>5525</v>
      </c>
      <c r="D2605" s="200" t="s">
        <v>48</v>
      </c>
      <c r="E2605" s="82" t="s">
        <v>48</v>
      </c>
      <c r="F2605" s="82" t="s">
        <v>48</v>
      </c>
      <c r="G2605" s="112" t="s">
        <v>48</v>
      </c>
      <c r="H2605" s="169">
        <f t="shared" si="410"/>
        <v>0.5</v>
      </c>
      <c r="I2605" s="170" t="str">
        <f t="shared" si="411"/>
        <v>MEDIA</v>
      </c>
      <c r="J2605" s="293">
        <v>325090900</v>
      </c>
      <c r="K2605" s="221">
        <v>0.6</v>
      </c>
      <c r="L2605" s="81" t="s">
        <v>138</v>
      </c>
      <c r="M2605" s="188"/>
      <c r="N2605" s="81" t="s">
        <v>405</v>
      </c>
      <c r="O2605" s="276" t="s">
        <v>405</v>
      </c>
      <c r="P2605" s="82" t="s">
        <v>5775</v>
      </c>
      <c r="Q2605" s="81" t="s">
        <v>5733</v>
      </c>
      <c r="R2605" s="82">
        <v>2784</v>
      </c>
      <c r="S2605" s="89">
        <v>41879</v>
      </c>
      <c r="T2605" s="82">
        <v>170192</v>
      </c>
      <c r="U2605" s="82" t="s">
        <v>186</v>
      </c>
      <c r="V2605" s="81" t="s">
        <v>5782</v>
      </c>
      <c r="W2605" s="171">
        <v>44074</v>
      </c>
      <c r="X2605" s="172" t="e">
        <f>+CONCATENATE(TEXT(#REF!,"yyyy"),"-",TEXT(#REF!,"mm"))</f>
        <v>#REF!</v>
      </c>
      <c r="Y2605" s="173" t="str">
        <f t="shared" si="412"/>
        <v>15</v>
      </c>
      <c r="Z2605" s="172" t="str">
        <f t="shared" si="413"/>
        <v>2020-07</v>
      </c>
      <c r="AA2605" s="170" t="e">
        <f>+VLOOKUP(Z2605,#REF!,2,FALSE)/VLOOKUP(X2605,#REF!,2,FALSE)</f>
        <v>#REF!</v>
      </c>
      <c r="AB2605" s="174" t="e">
        <f t="shared" si="408"/>
        <v>#REF!</v>
      </c>
      <c r="AC2605" s="174" t="e">
        <f t="shared" si="409"/>
        <v>#REF!</v>
      </c>
      <c r="AD2605" s="175" t="e">
        <f>+#REF!+365*Y2605</f>
        <v>#REF!</v>
      </c>
      <c r="AE2605" s="176" t="e">
        <f t="shared" si="414"/>
        <v>#REF!</v>
      </c>
      <c r="AF2605" s="170" t="e">
        <f>+VLOOKUP(CONCATENATE(TEXT(W2605,"yyyy"),"-",TEXT(W2605,"mm")),#REF!,2,0)</f>
        <v>#REF!</v>
      </c>
      <c r="AG2605" s="177" t="e">
        <f>+(AC2605*(1+'INFLAC PROYECTADA'!$B$8)^(AE2605))/((1+DEMANDADO!AF2605)^(AE2605))</f>
        <v>#REF!</v>
      </c>
      <c r="AH2605" s="169">
        <f>(0.2*VLOOKUP(D2605,'%.'!$A$1:$B$4,2,FALSE))+(0.35*VLOOKUP(E2605,'%.'!$A$1:$B$4,2,FALSE))+(0.1*VLOOKUP(F2605,'%.'!$A$1:$B$4,2,FALSE))+(0.35*VLOOKUP(G2605,'%.'!$A$1:$B$4,2,FALSE))</f>
        <v>0.5</v>
      </c>
      <c r="AI2605" s="128" t="str">
        <f t="shared" si="415"/>
        <v>MEDIA</v>
      </c>
      <c r="AJ2605" s="128" t="str">
        <f t="shared" si="416"/>
        <v>Cuentas de Orden</v>
      </c>
      <c r="AK2605" s="178" t="e">
        <f t="shared" si="417"/>
        <v>#REF!</v>
      </c>
    </row>
    <row r="2606" spans="1:37" ht="30" customHeight="1" x14ac:dyDescent="0.25">
      <c r="A2606" s="115">
        <v>2605</v>
      </c>
      <c r="B2606" s="106" t="s">
        <v>5526</v>
      </c>
      <c r="C2606" s="95" t="s">
        <v>5527</v>
      </c>
      <c r="D2606" s="200" t="s">
        <v>48</v>
      </c>
      <c r="E2606" s="82" t="s">
        <v>48</v>
      </c>
      <c r="F2606" s="82" t="s">
        <v>48</v>
      </c>
      <c r="G2606" s="112" t="s">
        <v>48</v>
      </c>
      <c r="H2606" s="169">
        <f t="shared" si="410"/>
        <v>0.5</v>
      </c>
      <c r="I2606" s="170" t="str">
        <f t="shared" si="411"/>
        <v>MEDIA</v>
      </c>
      <c r="J2606" s="293">
        <v>471946000</v>
      </c>
      <c r="K2606" s="221">
        <v>0.7</v>
      </c>
      <c r="L2606" s="81" t="s">
        <v>138</v>
      </c>
      <c r="M2606" s="188"/>
      <c r="N2606" s="81" t="s">
        <v>405</v>
      </c>
      <c r="O2606" s="276" t="s">
        <v>405</v>
      </c>
      <c r="P2606" s="82" t="s">
        <v>5778</v>
      </c>
      <c r="Q2606" s="81" t="s">
        <v>5733</v>
      </c>
      <c r="R2606" s="82">
        <v>2784</v>
      </c>
      <c r="S2606" s="89">
        <v>41879</v>
      </c>
      <c r="T2606" s="82">
        <v>170192</v>
      </c>
      <c r="U2606" s="82" t="s">
        <v>186</v>
      </c>
      <c r="V2606" s="81"/>
      <c r="W2606" s="171">
        <v>44074</v>
      </c>
      <c r="X2606" s="172" t="e">
        <f>+CONCATENATE(TEXT(#REF!,"yyyy"),"-",TEXT(#REF!,"mm"))</f>
        <v>#REF!</v>
      </c>
      <c r="Y2606" s="173" t="str">
        <f t="shared" si="412"/>
        <v>16</v>
      </c>
      <c r="Z2606" s="172" t="str">
        <f t="shared" si="413"/>
        <v>2020-07</v>
      </c>
      <c r="AA2606" s="170" t="e">
        <f>+VLOOKUP(Z2606,#REF!,2,FALSE)/VLOOKUP(X2606,#REF!,2,FALSE)</f>
        <v>#REF!</v>
      </c>
      <c r="AB2606" s="174" t="e">
        <f t="shared" si="408"/>
        <v>#REF!</v>
      </c>
      <c r="AC2606" s="174" t="e">
        <f t="shared" si="409"/>
        <v>#REF!</v>
      </c>
      <c r="AD2606" s="175" t="e">
        <f>+#REF!+365*Y2606</f>
        <v>#REF!</v>
      </c>
      <c r="AE2606" s="176" t="e">
        <f t="shared" si="414"/>
        <v>#REF!</v>
      </c>
      <c r="AF2606" s="170" t="e">
        <f>+VLOOKUP(CONCATENATE(TEXT(W2606,"yyyy"),"-",TEXT(W2606,"mm")),#REF!,2,0)</f>
        <v>#REF!</v>
      </c>
      <c r="AG2606" s="177" t="e">
        <f>+(AC2606*(1+'INFLAC PROYECTADA'!$B$8)^(AE2606))/((1+DEMANDADO!AF2606)^(AE2606))</f>
        <v>#REF!</v>
      </c>
      <c r="AH2606" s="169">
        <f>(0.2*VLOOKUP(D2606,'%.'!$A$1:$B$4,2,FALSE))+(0.35*VLOOKUP(E2606,'%.'!$A$1:$B$4,2,FALSE))+(0.1*VLOOKUP(F2606,'%.'!$A$1:$B$4,2,FALSE))+(0.35*VLOOKUP(G2606,'%.'!$A$1:$B$4,2,FALSE))</f>
        <v>0.5</v>
      </c>
      <c r="AI2606" s="128" t="str">
        <f t="shared" si="415"/>
        <v>MEDIA</v>
      </c>
      <c r="AJ2606" s="128" t="str">
        <f t="shared" si="416"/>
        <v>Cuentas de Orden</v>
      </c>
      <c r="AK2606" s="178" t="e">
        <f t="shared" si="417"/>
        <v>#REF!</v>
      </c>
    </row>
    <row r="2607" spans="1:37" ht="30" customHeight="1" x14ac:dyDescent="0.25">
      <c r="A2607" s="115">
        <v>2606</v>
      </c>
      <c r="B2607" s="106" t="s">
        <v>5528</v>
      </c>
      <c r="C2607" s="95" t="s">
        <v>5529</v>
      </c>
      <c r="D2607" s="200" t="s">
        <v>48</v>
      </c>
      <c r="E2607" s="82" t="s">
        <v>48</v>
      </c>
      <c r="F2607" s="82" t="s">
        <v>48</v>
      </c>
      <c r="G2607" s="112" t="s">
        <v>48</v>
      </c>
      <c r="H2607" s="169">
        <f t="shared" si="410"/>
        <v>0.5</v>
      </c>
      <c r="I2607" s="170" t="str">
        <f t="shared" si="411"/>
        <v>MEDIA</v>
      </c>
      <c r="J2607" s="293">
        <v>4296831000</v>
      </c>
      <c r="K2607" s="221">
        <v>0.6</v>
      </c>
      <c r="L2607" s="81" t="s">
        <v>136</v>
      </c>
      <c r="M2607" s="188"/>
      <c r="N2607" s="81" t="s">
        <v>405</v>
      </c>
      <c r="O2607" s="276" t="s">
        <v>405</v>
      </c>
      <c r="P2607" s="82" t="s">
        <v>5775</v>
      </c>
      <c r="Q2607" s="81" t="s">
        <v>5733</v>
      </c>
      <c r="R2607" s="82">
        <v>2784</v>
      </c>
      <c r="S2607" s="89">
        <v>41879</v>
      </c>
      <c r="T2607" s="82">
        <v>170192</v>
      </c>
      <c r="U2607" s="82" t="s">
        <v>186</v>
      </c>
      <c r="V2607" s="81" t="s">
        <v>5783</v>
      </c>
      <c r="W2607" s="171">
        <v>44074</v>
      </c>
      <c r="X2607" s="172" t="e">
        <f>+CONCATENATE(TEXT(#REF!,"yyyy"),"-",TEXT(#REF!,"mm"))</f>
        <v>#REF!</v>
      </c>
      <c r="Y2607" s="173" t="str">
        <f t="shared" si="412"/>
        <v>15</v>
      </c>
      <c r="Z2607" s="172" t="str">
        <f t="shared" si="413"/>
        <v>2020-07</v>
      </c>
      <c r="AA2607" s="170" t="e">
        <f>+VLOOKUP(Z2607,#REF!,2,FALSE)/VLOOKUP(X2607,#REF!,2,FALSE)</f>
        <v>#REF!</v>
      </c>
      <c r="AB2607" s="174" t="e">
        <f t="shared" si="408"/>
        <v>#REF!</v>
      </c>
      <c r="AC2607" s="174" t="e">
        <f t="shared" si="409"/>
        <v>#REF!</v>
      </c>
      <c r="AD2607" s="175" t="e">
        <f>+#REF!+365*Y2607</f>
        <v>#REF!</v>
      </c>
      <c r="AE2607" s="176" t="e">
        <f t="shared" si="414"/>
        <v>#REF!</v>
      </c>
      <c r="AF2607" s="170" t="e">
        <f>+VLOOKUP(CONCATENATE(TEXT(W2607,"yyyy"),"-",TEXT(W2607,"mm")),#REF!,2,0)</f>
        <v>#REF!</v>
      </c>
      <c r="AG2607" s="177" t="e">
        <f>+(AC2607*(1+'INFLAC PROYECTADA'!$B$8)^(AE2607))/((1+DEMANDADO!AF2607)^(AE2607))</f>
        <v>#REF!</v>
      </c>
      <c r="AH2607" s="169">
        <f>(0.2*VLOOKUP(D2607,'%.'!$A$1:$B$4,2,FALSE))+(0.35*VLOOKUP(E2607,'%.'!$A$1:$B$4,2,FALSE))+(0.1*VLOOKUP(F2607,'%.'!$A$1:$B$4,2,FALSE))+(0.35*VLOOKUP(G2607,'%.'!$A$1:$B$4,2,FALSE))</f>
        <v>0.5</v>
      </c>
      <c r="AI2607" s="128" t="str">
        <f t="shared" si="415"/>
        <v>MEDIA</v>
      </c>
      <c r="AJ2607" s="128" t="str">
        <f t="shared" si="416"/>
        <v>Cuentas de Orden</v>
      </c>
      <c r="AK2607" s="178" t="e">
        <f t="shared" si="417"/>
        <v>#REF!</v>
      </c>
    </row>
    <row r="2608" spans="1:37" ht="30" customHeight="1" x14ac:dyDescent="0.25">
      <c r="A2608" s="115">
        <v>2607</v>
      </c>
      <c r="B2608" s="106" t="s">
        <v>1513</v>
      </c>
      <c r="C2608" s="95" t="s">
        <v>5530</v>
      </c>
      <c r="D2608" s="200" t="s">
        <v>0</v>
      </c>
      <c r="E2608" s="82" t="s">
        <v>48</v>
      </c>
      <c r="F2608" s="82" t="s">
        <v>48</v>
      </c>
      <c r="G2608" s="112" t="s">
        <v>0</v>
      </c>
      <c r="H2608" s="169">
        <f t="shared" si="410"/>
        <v>0.77499999999999991</v>
      </c>
      <c r="I2608" s="170" t="str">
        <f t="shared" si="411"/>
        <v>ALTA</v>
      </c>
      <c r="J2608" s="293">
        <v>1390308000</v>
      </c>
      <c r="K2608" s="221">
        <v>0.7</v>
      </c>
      <c r="L2608" s="81" t="s">
        <v>136</v>
      </c>
      <c r="M2608" s="188">
        <v>23437260</v>
      </c>
      <c r="N2608" s="81" t="s">
        <v>405</v>
      </c>
      <c r="O2608" s="276" t="s">
        <v>405</v>
      </c>
      <c r="P2608" s="82" t="s">
        <v>5784</v>
      </c>
      <c r="Q2608" s="81" t="s">
        <v>5733</v>
      </c>
      <c r="R2608" s="82">
        <v>2784</v>
      </c>
      <c r="S2608" s="89">
        <v>41879</v>
      </c>
      <c r="T2608" s="82">
        <v>170192</v>
      </c>
      <c r="U2608" s="82" t="s">
        <v>186</v>
      </c>
      <c r="V2608" s="81" t="s">
        <v>5785</v>
      </c>
      <c r="W2608" s="171">
        <v>44074</v>
      </c>
      <c r="X2608" s="172" t="e">
        <f>+CONCATENATE(TEXT(#REF!,"yyyy"),"-",TEXT(#REF!,"mm"))</f>
        <v>#REF!</v>
      </c>
      <c r="Y2608" s="173" t="str">
        <f t="shared" si="412"/>
        <v>20</v>
      </c>
      <c r="Z2608" s="172" t="str">
        <f t="shared" si="413"/>
        <v>2020-07</v>
      </c>
      <c r="AA2608" s="170" t="e">
        <f>+VLOOKUP(Z2608,#REF!,2,FALSE)/VLOOKUP(X2608,#REF!,2,FALSE)</f>
        <v>#REF!</v>
      </c>
      <c r="AB2608" s="174" t="e">
        <f t="shared" si="408"/>
        <v>#REF!</v>
      </c>
      <c r="AC2608" s="174" t="e">
        <f t="shared" si="409"/>
        <v>#REF!</v>
      </c>
      <c r="AD2608" s="175" t="e">
        <f>+#REF!+365*Y2608</f>
        <v>#REF!</v>
      </c>
      <c r="AE2608" s="176" t="e">
        <f t="shared" si="414"/>
        <v>#REF!</v>
      </c>
      <c r="AF2608" s="170" t="e">
        <f>+VLOOKUP(CONCATENATE(TEXT(W2608,"yyyy"),"-",TEXT(W2608,"mm")),#REF!,2,0)</f>
        <v>#REF!</v>
      </c>
      <c r="AG2608" s="177" t="e">
        <f>+(AC2608*(1+'INFLAC PROYECTADA'!$B$8)^(AE2608))/((1+DEMANDADO!AF2608)^(AE2608))</f>
        <v>#REF!</v>
      </c>
      <c r="AH2608" s="169">
        <f>(0.2*VLOOKUP(D2608,'%.'!$A$1:$B$4,2,FALSE))+(0.35*VLOOKUP(E2608,'%.'!$A$1:$B$4,2,FALSE))+(0.1*VLOOKUP(F2608,'%.'!$A$1:$B$4,2,FALSE))+(0.35*VLOOKUP(G2608,'%.'!$A$1:$B$4,2,FALSE))</f>
        <v>0.77499999999999991</v>
      </c>
      <c r="AI2608" s="128" t="str">
        <f t="shared" si="415"/>
        <v>ALTA</v>
      </c>
      <c r="AJ2608" s="128" t="str">
        <f t="shared" si="416"/>
        <v>Provisión contable</v>
      </c>
      <c r="AK2608" s="178">
        <f t="shared" si="417"/>
        <v>23437260</v>
      </c>
    </row>
    <row r="2609" spans="1:37" ht="30" customHeight="1" x14ac:dyDescent="0.25">
      <c r="A2609" s="115">
        <v>2608</v>
      </c>
      <c r="B2609" s="106" t="s">
        <v>1513</v>
      </c>
      <c r="C2609" s="95" t="s">
        <v>5531</v>
      </c>
      <c r="D2609" s="200" t="s">
        <v>0</v>
      </c>
      <c r="E2609" s="82" t="s">
        <v>48</v>
      </c>
      <c r="F2609" s="82" t="s">
        <v>48</v>
      </c>
      <c r="G2609" s="112" t="s">
        <v>0</v>
      </c>
      <c r="H2609" s="169">
        <f t="shared" si="410"/>
        <v>0.77499999999999991</v>
      </c>
      <c r="I2609" s="170" t="str">
        <f t="shared" si="411"/>
        <v>ALTA</v>
      </c>
      <c r="J2609" s="293">
        <v>733000000</v>
      </c>
      <c r="K2609" s="221">
        <v>1</v>
      </c>
      <c r="L2609" s="81" t="s">
        <v>132</v>
      </c>
      <c r="M2609" s="188"/>
      <c r="N2609" s="81" t="s">
        <v>405</v>
      </c>
      <c r="O2609" s="276" t="s">
        <v>405</v>
      </c>
      <c r="P2609" s="82" t="s">
        <v>2752</v>
      </c>
      <c r="Q2609" s="81" t="s">
        <v>5733</v>
      </c>
      <c r="R2609" s="82">
        <v>2784</v>
      </c>
      <c r="S2609" s="89">
        <v>41879</v>
      </c>
      <c r="T2609" s="82">
        <v>170192</v>
      </c>
      <c r="U2609" s="82" t="s">
        <v>186</v>
      </c>
      <c r="V2609" s="95" t="s">
        <v>5786</v>
      </c>
      <c r="W2609" s="171">
        <v>44074</v>
      </c>
      <c r="X2609" s="172" t="e">
        <f>+CONCATENATE(TEXT(#REF!,"yyyy"),"-",TEXT(#REF!,"mm"))</f>
        <v>#REF!</v>
      </c>
      <c r="Y2609" s="173" t="str">
        <f t="shared" si="412"/>
        <v>7</v>
      </c>
      <c r="Z2609" s="172" t="str">
        <f t="shared" si="413"/>
        <v>2020-07</v>
      </c>
      <c r="AA2609" s="170" t="e">
        <f>+VLOOKUP(Z2609,#REF!,2,FALSE)/VLOOKUP(X2609,#REF!,2,FALSE)</f>
        <v>#REF!</v>
      </c>
      <c r="AB2609" s="174" t="e">
        <f t="shared" si="408"/>
        <v>#REF!</v>
      </c>
      <c r="AC2609" s="174" t="e">
        <f t="shared" si="409"/>
        <v>#REF!</v>
      </c>
      <c r="AD2609" s="175" t="e">
        <f>+#REF!+365*Y2609</f>
        <v>#REF!</v>
      </c>
      <c r="AE2609" s="176" t="e">
        <f t="shared" si="414"/>
        <v>#REF!</v>
      </c>
      <c r="AF2609" s="170" t="e">
        <f>+VLOOKUP(CONCATENATE(TEXT(W2609,"yyyy"),"-",TEXT(W2609,"mm")),#REF!,2,0)</f>
        <v>#REF!</v>
      </c>
      <c r="AG2609" s="177" t="e">
        <f>+(AC2609*(1+'INFLAC PROYECTADA'!$B$8)^(AE2609))/((1+DEMANDADO!AF2609)^(AE2609))</f>
        <v>#REF!</v>
      </c>
      <c r="AH2609" s="169">
        <f>(0.2*VLOOKUP(D2609,'%.'!$A$1:$B$4,2,FALSE))+(0.35*VLOOKUP(E2609,'%.'!$A$1:$B$4,2,FALSE))+(0.1*VLOOKUP(F2609,'%.'!$A$1:$B$4,2,FALSE))+(0.35*VLOOKUP(G2609,'%.'!$A$1:$B$4,2,FALSE))</f>
        <v>0.77499999999999991</v>
      </c>
      <c r="AI2609" s="128" t="str">
        <f t="shared" si="415"/>
        <v>ALTA</v>
      </c>
      <c r="AJ2609" s="128" t="str">
        <f t="shared" si="416"/>
        <v>Provisión contable</v>
      </c>
      <c r="AK2609" s="178" t="e">
        <f t="shared" si="417"/>
        <v>#REF!</v>
      </c>
    </row>
    <row r="2610" spans="1:37" ht="30" customHeight="1" x14ac:dyDescent="0.25">
      <c r="A2610" s="115">
        <v>2609</v>
      </c>
      <c r="B2610" s="106" t="s">
        <v>1513</v>
      </c>
      <c r="C2610" s="95" t="s">
        <v>5532</v>
      </c>
      <c r="D2610" s="200" t="s">
        <v>48</v>
      </c>
      <c r="E2610" s="82" t="s">
        <v>48</v>
      </c>
      <c r="F2610" s="82" t="s">
        <v>48</v>
      </c>
      <c r="G2610" s="112" t="s">
        <v>48</v>
      </c>
      <c r="H2610" s="169">
        <f t="shared" si="410"/>
        <v>0.5</v>
      </c>
      <c r="I2610" s="170" t="str">
        <f t="shared" si="411"/>
        <v>MEDIA</v>
      </c>
      <c r="J2610" s="293">
        <v>4635000000</v>
      </c>
      <c r="K2610" s="221">
        <v>0.6</v>
      </c>
      <c r="L2610" s="81" t="s">
        <v>138</v>
      </c>
      <c r="M2610" s="188"/>
      <c r="N2610" s="81" t="s">
        <v>405</v>
      </c>
      <c r="O2610" s="276" t="s">
        <v>405</v>
      </c>
      <c r="P2610" s="82" t="s">
        <v>5784</v>
      </c>
      <c r="Q2610" s="81" t="s">
        <v>5733</v>
      </c>
      <c r="R2610" s="82">
        <v>2784</v>
      </c>
      <c r="S2610" s="89">
        <v>41879</v>
      </c>
      <c r="T2610" s="82">
        <v>170192</v>
      </c>
      <c r="U2610" s="81" t="s">
        <v>186</v>
      </c>
      <c r="V2610" s="81"/>
      <c r="W2610" s="171">
        <v>44074</v>
      </c>
      <c r="X2610" s="172" t="e">
        <f>+CONCATENATE(TEXT(#REF!,"yyyy"),"-",TEXT(#REF!,"mm"))</f>
        <v>#REF!</v>
      </c>
      <c r="Y2610" s="173" t="str">
        <f t="shared" si="412"/>
        <v>20</v>
      </c>
      <c r="Z2610" s="172" t="str">
        <f t="shared" si="413"/>
        <v>2020-07</v>
      </c>
      <c r="AA2610" s="170" t="e">
        <f>+VLOOKUP(Z2610,#REF!,2,FALSE)/VLOOKUP(X2610,#REF!,2,FALSE)</f>
        <v>#REF!</v>
      </c>
      <c r="AB2610" s="174" t="e">
        <f t="shared" si="408"/>
        <v>#REF!</v>
      </c>
      <c r="AC2610" s="174" t="e">
        <f t="shared" si="409"/>
        <v>#REF!</v>
      </c>
      <c r="AD2610" s="175" t="e">
        <f>+#REF!+365*Y2610</f>
        <v>#REF!</v>
      </c>
      <c r="AE2610" s="176" t="e">
        <f t="shared" si="414"/>
        <v>#REF!</v>
      </c>
      <c r="AF2610" s="170" t="e">
        <f>+VLOOKUP(CONCATENATE(TEXT(W2610,"yyyy"),"-",TEXT(W2610,"mm")),#REF!,2,0)</f>
        <v>#REF!</v>
      </c>
      <c r="AG2610" s="177" t="e">
        <f>+(AC2610*(1+'INFLAC PROYECTADA'!$B$8)^(AE2610))/((1+DEMANDADO!AF2610)^(AE2610))</f>
        <v>#REF!</v>
      </c>
      <c r="AH2610" s="169">
        <f>(0.2*VLOOKUP(D2610,'%.'!$A$1:$B$4,2,FALSE))+(0.35*VLOOKUP(E2610,'%.'!$A$1:$B$4,2,FALSE))+(0.1*VLOOKUP(F2610,'%.'!$A$1:$B$4,2,FALSE))+(0.35*VLOOKUP(G2610,'%.'!$A$1:$B$4,2,FALSE))</f>
        <v>0.5</v>
      </c>
      <c r="AI2610" s="128" t="str">
        <f t="shared" si="415"/>
        <v>MEDIA</v>
      </c>
      <c r="AJ2610" s="128" t="str">
        <f t="shared" si="416"/>
        <v>Cuentas de Orden</v>
      </c>
      <c r="AK2610" s="178" t="e">
        <f t="shared" si="417"/>
        <v>#REF!</v>
      </c>
    </row>
    <row r="2611" spans="1:37" ht="30" customHeight="1" x14ac:dyDescent="0.25">
      <c r="A2611" s="115">
        <v>2610</v>
      </c>
      <c r="B2611" s="106" t="s">
        <v>5533</v>
      </c>
      <c r="C2611" s="95" t="s">
        <v>5534</v>
      </c>
      <c r="D2611" s="200" t="s">
        <v>48</v>
      </c>
      <c r="E2611" s="82" t="s">
        <v>48</v>
      </c>
      <c r="F2611" s="82" t="s">
        <v>48</v>
      </c>
      <c r="G2611" s="112" t="s">
        <v>48</v>
      </c>
      <c r="H2611" s="169">
        <f t="shared" si="410"/>
        <v>0.5</v>
      </c>
      <c r="I2611" s="170" t="str">
        <f t="shared" si="411"/>
        <v>MEDIA</v>
      </c>
      <c r="J2611" s="293">
        <v>703117800</v>
      </c>
      <c r="K2611" s="221">
        <v>0.9</v>
      </c>
      <c r="L2611" s="81" t="s">
        <v>133</v>
      </c>
      <c r="M2611" s="188"/>
      <c r="N2611" s="81" t="s">
        <v>405</v>
      </c>
      <c r="O2611" s="276" t="s">
        <v>405</v>
      </c>
      <c r="P2611" s="82" t="s">
        <v>2752</v>
      </c>
      <c r="Q2611" s="81" t="s">
        <v>5733</v>
      </c>
      <c r="R2611" s="82">
        <v>2784</v>
      </c>
      <c r="S2611" s="89">
        <v>41879</v>
      </c>
      <c r="T2611" s="82">
        <v>170192</v>
      </c>
      <c r="U2611" s="81" t="s">
        <v>186</v>
      </c>
      <c r="V2611" s="81"/>
      <c r="W2611" s="171">
        <v>44074</v>
      </c>
      <c r="X2611" s="172" t="e">
        <f>+CONCATENATE(TEXT(#REF!,"yyyy"),"-",TEXT(#REF!,"mm"))</f>
        <v>#REF!</v>
      </c>
      <c r="Y2611" s="173" t="str">
        <f t="shared" si="412"/>
        <v>7</v>
      </c>
      <c r="Z2611" s="172" t="str">
        <f t="shared" si="413"/>
        <v>2020-07</v>
      </c>
      <c r="AA2611" s="170" t="e">
        <f>+VLOOKUP(Z2611,#REF!,2,FALSE)/VLOOKUP(X2611,#REF!,2,FALSE)</f>
        <v>#REF!</v>
      </c>
      <c r="AB2611" s="174" t="e">
        <f t="shared" si="408"/>
        <v>#REF!</v>
      </c>
      <c r="AC2611" s="174" t="e">
        <f t="shared" si="409"/>
        <v>#REF!</v>
      </c>
      <c r="AD2611" s="175" t="e">
        <f>+#REF!+365*Y2611</f>
        <v>#REF!</v>
      </c>
      <c r="AE2611" s="176" t="e">
        <f t="shared" si="414"/>
        <v>#REF!</v>
      </c>
      <c r="AF2611" s="170" t="e">
        <f>+VLOOKUP(CONCATENATE(TEXT(W2611,"yyyy"),"-",TEXT(W2611,"mm")),#REF!,2,0)</f>
        <v>#REF!</v>
      </c>
      <c r="AG2611" s="177" t="e">
        <f>+(AC2611*(1+'INFLAC PROYECTADA'!$B$8)^(AE2611))/((1+DEMANDADO!AF2611)^(AE2611))</f>
        <v>#REF!</v>
      </c>
      <c r="AH2611" s="169">
        <f>(0.2*VLOOKUP(D2611,'%.'!$A$1:$B$4,2,FALSE))+(0.35*VLOOKUP(E2611,'%.'!$A$1:$B$4,2,FALSE))+(0.1*VLOOKUP(F2611,'%.'!$A$1:$B$4,2,FALSE))+(0.35*VLOOKUP(G2611,'%.'!$A$1:$B$4,2,FALSE))</f>
        <v>0.5</v>
      </c>
      <c r="AI2611" s="128" t="str">
        <f t="shared" si="415"/>
        <v>MEDIA</v>
      </c>
      <c r="AJ2611" s="128" t="str">
        <f t="shared" si="416"/>
        <v>Cuentas de Orden</v>
      </c>
      <c r="AK2611" s="178" t="e">
        <f t="shared" si="417"/>
        <v>#REF!</v>
      </c>
    </row>
    <row r="2612" spans="1:37" ht="30" customHeight="1" x14ac:dyDescent="0.25">
      <c r="A2612" s="115">
        <v>2611</v>
      </c>
      <c r="B2612" s="106" t="s">
        <v>1513</v>
      </c>
      <c r="C2612" s="95" t="s">
        <v>5535</v>
      </c>
      <c r="D2612" s="200" t="s">
        <v>0</v>
      </c>
      <c r="E2612" s="82" t="s">
        <v>48</v>
      </c>
      <c r="F2612" s="82" t="s">
        <v>48</v>
      </c>
      <c r="G2612" s="112" t="s">
        <v>48</v>
      </c>
      <c r="H2612" s="169">
        <f t="shared" si="410"/>
        <v>0.6</v>
      </c>
      <c r="I2612" s="170" t="str">
        <f t="shared" si="411"/>
        <v>ALTA</v>
      </c>
      <c r="J2612" s="293">
        <v>116842578719</v>
      </c>
      <c r="K2612" s="221">
        <v>0.8</v>
      </c>
      <c r="L2612" s="81" t="s">
        <v>149</v>
      </c>
      <c r="M2612" s="188"/>
      <c r="N2612" s="81" t="s">
        <v>405</v>
      </c>
      <c r="O2612" s="276" t="s">
        <v>405</v>
      </c>
      <c r="P2612" s="82" t="s">
        <v>2702</v>
      </c>
      <c r="Q2612" s="81" t="s">
        <v>5733</v>
      </c>
      <c r="R2612" s="82">
        <v>2784</v>
      </c>
      <c r="S2612" s="89">
        <v>41879</v>
      </c>
      <c r="T2612" s="82">
        <v>170192</v>
      </c>
      <c r="U2612" s="81" t="s">
        <v>186</v>
      </c>
      <c r="V2612" s="81" t="s">
        <v>5787</v>
      </c>
      <c r="W2612" s="171">
        <v>44074</v>
      </c>
      <c r="X2612" s="172" t="e">
        <f>+CONCATENATE(TEXT(#REF!,"yyyy"),"-",TEXT(#REF!,"mm"))</f>
        <v>#REF!</v>
      </c>
      <c r="Y2612" s="173" t="str">
        <f t="shared" si="412"/>
        <v>8</v>
      </c>
      <c r="Z2612" s="172" t="str">
        <f t="shared" si="413"/>
        <v>2020-07</v>
      </c>
      <c r="AA2612" s="170" t="e">
        <f>+VLOOKUP(Z2612,#REF!,2,FALSE)/VLOOKUP(X2612,#REF!,2,FALSE)</f>
        <v>#REF!</v>
      </c>
      <c r="AB2612" s="174" t="e">
        <f t="shared" si="408"/>
        <v>#REF!</v>
      </c>
      <c r="AC2612" s="174" t="e">
        <f t="shared" si="409"/>
        <v>#REF!</v>
      </c>
      <c r="AD2612" s="175" t="e">
        <f>+#REF!+365*Y2612</f>
        <v>#REF!</v>
      </c>
      <c r="AE2612" s="176" t="e">
        <f t="shared" si="414"/>
        <v>#REF!</v>
      </c>
      <c r="AF2612" s="170" t="e">
        <f>+VLOOKUP(CONCATENATE(TEXT(W2612,"yyyy"),"-",TEXT(W2612,"mm")),#REF!,2,0)</f>
        <v>#REF!</v>
      </c>
      <c r="AG2612" s="177" t="e">
        <f>+(AC2612*(1+'INFLAC PROYECTADA'!$B$8)^(AE2612))/((1+DEMANDADO!AF2612)^(AE2612))</f>
        <v>#REF!</v>
      </c>
      <c r="AH2612" s="169">
        <f>(0.2*VLOOKUP(D2612,'%.'!$A$1:$B$4,2,FALSE))+(0.35*VLOOKUP(E2612,'%.'!$A$1:$B$4,2,FALSE))+(0.1*VLOOKUP(F2612,'%.'!$A$1:$B$4,2,FALSE))+(0.35*VLOOKUP(G2612,'%.'!$A$1:$B$4,2,FALSE))</f>
        <v>0.6</v>
      </c>
      <c r="AI2612" s="128" t="str">
        <f t="shared" si="415"/>
        <v>ALTA</v>
      </c>
      <c r="AJ2612" s="128" t="str">
        <f t="shared" si="416"/>
        <v>Provisión contable</v>
      </c>
      <c r="AK2612" s="178" t="e">
        <f t="shared" si="417"/>
        <v>#REF!</v>
      </c>
    </row>
    <row r="2613" spans="1:37" ht="30" customHeight="1" x14ac:dyDescent="0.25">
      <c r="A2613" s="115">
        <v>2612</v>
      </c>
      <c r="B2613" s="82" t="s">
        <v>5536</v>
      </c>
      <c r="C2613" s="95" t="s">
        <v>5537</v>
      </c>
      <c r="D2613" s="82" t="s">
        <v>0</v>
      </c>
      <c r="E2613" s="82" t="s">
        <v>48</v>
      </c>
      <c r="F2613" s="82" t="s">
        <v>48</v>
      </c>
      <c r="G2613" s="112" t="s">
        <v>48</v>
      </c>
      <c r="H2613" s="169">
        <f t="shared" si="410"/>
        <v>0.6</v>
      </c>
      <c r="I2613" s="170" t="str">
        <f t="shared" si="411"/>
        <v>ALTA</v>
      </c>
      <c r="J2613" s="293">
        <v>42230851789</v>
      </c>
      <c r="K2613" s="221">
        <v>0.75</v>
      </c>
      <c r="L2613" s="81" t="s">
        <v>129</v>
      </c>
      <c r="M2613" s="188"/>
      <c r="N2613" s="81" t="s">
        <v>405</v>
      </c>
      <c r="O2613" s="276" t="s">
        <v>405</v>
      </c>
      <c r="P2613" s="82" t="s">
        <v>2707</v>
      </c>
      <c r="Q2613" s="81" t="s">
        <v>5733</v>
      </c>
      <c r="R2613" s="82">
        <v>2784</v>
      </c>
      <c r="S2613" s="89">
        <v>41879</v>
      </c>
      <c r="T2613" s="82">
        <v>170192</v>
      </c>
      <c r="U2613" s="81" t="s">
        <v>186</v>
      </c>
      <c r="V2613" s="81" t="s">
        <v>5788</v>
      </c>
      <c r="W2613" s="171">
        <v>44074</v>
      </c>
      <c r="X2613" s="172" t="e">
        <f>+CONCATENATE(TEXT(#REF!,"yyyy"),"-",TEXT(#REF!,"mm"))</f>
        <v>#REF!</v>
      </c>
      <c r="Y2613" s="173" t="str">
        <f t="shared" si="412"/>
        <v>5</v>
      </c>
      <c r="Z2613" s="172" t="str">
        <f t="shared" si="413"/>
        <v>2020-07</v>
      </c>
      <c r="AA2613" s="170" t="e">
        <f>+VLOOKUP(Z2613,#REF!,2,FALSE)/VLOOKUP(X2613,#REF!,2,FALSE)</f>
        <v>#REF!</v>
      </c>
      <c r="AB2613" s="174" t="e">
        <f t="shared" ref="AB2613:AB2676" si="418">+AA2613*J2613</f>
        <v>#REF!</v>
      </c>
      <c r="AC2613" s="174" t="e">
        <f t="shared" ref="AC2613:AC2676" si="419">+AB2613*K2613</f>
        <v>#REF!</v>
      </c>
      <c r="AD2613" s="175" t="e">
        <f>+#REF!+365*Y2613</f>
        <v>#REF!</v>
      </c>
      <c r="AE2613" s="176" t="e">
        <f t="shared" si="414"/>
        <v>#REF!</v>
      </c>
      <c r="AF2613" s="170" t="e">
        <f>+VLOOKUP(CONCATENATE(TEXT(W2613,"yyyy"),"-",TEXT(W2613,"mm")),#REF!,2,0)</f>
        <v>#REF!</v>
      </c>
      <c r="AG2613" s="177" t="e">
        <f>+(AC2613*(1+'INFLAC PROYECTADA'!$B$8)^(AE2613))/((1+DEMANDADO!AF2613)^(AE2613))</f>
        <v>#REF!</v>
      </c>
      <c r="AH2613" s="169">
        <f>(0.2*VLOOKUP(D2613,'%.'!$A$1:$B$4,2,FALSE))+(0.35*VLOOKUP(E2613,'%.'!$A$1:$B$4,2,FALSE))+(0.1*VLOOKUP(F2613,'%.'!$A$1:$B$4,2,FALSE))+(0.35*VLOOKUP(G2613,'%.'!$A$1:$B$4,2,FALSE))</f>
        <v>0.6</v>
      </c>
      <c r="AI2613" s="128" t="str">
        <f t="shared" si="415"/>
        <v>ALTA</v>
      </c>
      <c r="AJ2613" s="128" t="str">
        <f t="shared" si="416"/>
        <v>Provisión contable</v>
      </c>
      <c r="AK2613" s="178" t="e">
        <f t="shared" si="417"/>
        <v>#REF!</v>
      </c>
    </row>
    <row r="2614" spans="1:37" ht="30" customHeight="1" x14ac:dyDescent="0.25">
      <c r="A2614" s="115">
        <v>2613</v>
      </c>
      <c r="B2614" s="106" t="s">
        <v>1513</v>
      </c>
      <c r="C2614" s="85" t="s">
        <v>5538</v>
      </c>
      <c r="D2614" s="92" t="s">
        <v>0</v>
      </c>
      <c r="E2614" s="86" t="s">
        <v>48</v>
      </c>
      <c r="F2614" s="86" t="s">
        <v>48</v>
      </c>
      <c r="G2614" s="112" t="s">
        <v>0</v>
      </c>
      <c r="H2614" s="169">
        <f t="shared" si="410"/>
        <v>0.77499999999999991</v>
      </c>
      <c r="I2614" s="170" t="str">
        <f t="shared" si="411"/>
        <v>ALTA</v>
      </c>
      <c r="J2614" s="293">
        <v>219000000000</v>
      </c>
      <c r="K2614" s="221">
        <v>0.4</v>
      </c>
      <c r="L2614" s="82" t="s">
        <v>138</v>
      </c>
      <c r="M2614" s="188">
        <v>0</v>
      </c>
      <c r="N2614" s="86" t="s">
        <v>405</v>
      </c>
      <c r="O2614" s="201" t="s">
        <v>405</v>
      </c>
      <c r="P2614" s="86" t="s">
        <v>2752</v>
      </c>
      <c r="Q2614" s="86" t="s">
        <v>5733</v>
      </c>
      <c r="R2614" s="86">
        <v>2784</v>
      </c>
      <c r="S2614" s="79">
        <v>41879</v>
      </c>
      <c r="T2614" s="86">
        <v>170192</v>
      </c>
      <c r="U2614" s="86" t="s">
        <v>186</v>
      </c>
      <c r="V2614" s="82" t="s">
        <v>5789</v>
      </c>
      <c r="W2614" s="171">
        <v>44074</v>
      </c>
      <c r="X2614" s="172" t="e">
        <f>+CONCATENATE(TEXT(#REF!,"yyyy"),"-",TEXT(#REF!,"mm"))</f>
        <v>#REF!</v>
      </c>
      <c r="Y2614" s="173" t="str">
        <f t="shared" si="412"/>
        <v>7</v>
      </c>
      <c r="Z2614" s="172" t="str">
        <f t="shared" si="413"/>
        <v>2020-07</v>
      </c>
      <c r="AA2614" s="170" t="e">
        <f>+VLOOKUP(Z2614,#REF!,2,FALSE)/VLOOKUP(X2614,#REF!,2,FALSE)</f>
        <v>#REF!</v>
      </c>
      <c r="AB2614" s="174" t="e">
        <f t="shared" si="418"/>
        <v>#REF!</v>
      </c>
      <c r="AC2614" s="174" t="e">
        <f t="shared" si="419"/>
        <v>#REF!</v>
      </c>
      <c r="AD2614" s="175" t="e">
        <f>+#REF!+365*Y2614</f>
        <v>#REF!</v>
      </c>
      <c r="AE2614" s="176" t="e">
        <f t="shared" si="414"/>
        <v>#REF!</v>
      </c>
      <c r="AF2614" s="170" t="e">
        <f>+VLOOKUP(CONCATENATE(TEXT(W2614,"yyyy"),"-",TEXT(W2614,"mm")),#REF!,2,0)</f>
        <v>#REF!</v>
      </c>
      <c r="AG2614" s="177" t="e">
        <f>+(AC2614*(1+'INFLAC PROYECTADA'!$B$8)^(AE2614))/((1+DEMANDADO!AF2614)^(AE2614))</f>
        <v>#REF!</v>
      </c>
      <c r="AH2614" s="169">
        <f>(0.2*VLOOKUP(D2614,'%.'!$A$1:$B$4,2,FALSE))+(0.35*VLOOKUP(E2614,'%.'!$A$1:$B$4,2,FALSE))+(0.1*VLOOKUP(F2614,'%.'!$A$1:$B$4,2,FALSE))+(0.35*VLOOKUP(G2614,'%.'!$A$1:$B$4,2,FALSE))</f>
        <v>0.77499999999999991</v>
      </c>
      <c r="AI2614" s="128" t="str">
        <f t="shared" si="415"/>
        <v>ALTA</v>
      </c>
      <c r="AJ2614" s="128" t="str">
        <f t="shared" si="416"/>
        <v>Provisión contable</v>
      </c>
      <c r="AK2614" s="178" t="e">
        <f t="shared" si="417"/>
        <v>#REF!</v>
      </c>
    </row>
    <row r="2615" spans="1:37" ht="30" customHeight="1" x14ac:dyDescent="0.25">
      <c r="A2615" s="115">
        <v>2614</v>
      </c>
      <c r="B2615" s="106" t="s">
        <v>5539</v>
      </c>
      <c r="C2615" s="95" t="s">
        <v>5540</v>
      </c>
      <c r="D2615" s="200" t="s">
        <v>48</v>
      </c>
      <c r="E2615" s="82" t="s">
        <v>48</v>
      </c>
      <c r="F2615" s="82" t="s">
        <v>48</v>
      </c>
      <c r="G2615" s="112" t="s">
        <v>48</v>
      </c>
      <c r="H2615" s="169">
        <f t="shared" si="410"/>
        <v>0.5</v>
      </c>
      <c r="I2615" s="170" t="str">
        <f t="shared" si="411"/>
        <v>MEDIA</v>
      </c>
      <c r="J2615" s="293">
        <v>156248400</v>
      </c>
      <c r="K2615" s="221">
        <v>0.8</v>
      </c>
      <c r="L2615" s="81" t="s">
        <v>131</v>
      </c>
      <c r="M2615" s="188"/>
      <c r="N2615" s="81" t="s">
        <v>405</v>
      </c>
      <c r="O2615" s="276" t="s">
        <v>405</v>
      </c>
      <c r="P2615" s="82" t="s">
        <v>2752</v>
      </c>
      <c r="Q2615" s="81" t="s">
        <v>5733</v>
      </c>
      <c r="R2615" s="82">
        <v>2784</v>
      </c>
      <c r="S2615" s="89">
        <v>41879</v>
      </c>
      <c r="T2615" s="82">
        <v>170192</v>
      </c>
      <c r="U2615" s="81" t="s">
        <v>186</v>
      </c>
      <c r="V2615" s="81"/>
      <c r="W2615" s="171">
        <v>44074</v>
      </c>
      <c r="X2615" s="172" t="e">
        <f>+CONCATENATE(TEXT(#REF!,"yyyy"),"-",TEXT(#REF!,"mm"))</f>
        <v>#REF!</v>
      </c>
      <c r="Y2615" s="173" t="str">
        <f t="shared" si="412"/>
        <v>7</v>
      </c>
      <c r="Z2615" s="172" t="str">
        <f t="shared" si="413"/>
        <v>2020-07</v>
      </c>
      <c r="AA2615" s="170" t="e">
        <f>+VLOOKUP(Z2615,#REF!,2,FALSE)/VLOOKUP(X2615,#REF!,2,FALSE)</f>
        <v>#REF!</v>
      </c>
      <c r="AB2615" s="174" t="e">
        <f t="shared" si="418"/>
        <v>#REF!</v>
      </c>
      <c r="AC2615" s="174" t="e">
        <f t="shared" si="419"/>
        <v>#REF!</v>
      </c>
      <c r="AD2615" s="175" t="e">
        <f>+#REF!+365*Y2615</f>
        <v>#REF!</v>
      </c>
      <c r="AE2615" s="176" t="e">
        <f t="shared" si="414"/>
        <v>#REF!</v>
      </c>
      <c r="AF2615" s="170" t="e">
        <f>+VLOOKUP(CONCATENATE(TEXT(W2615,"yyyy"),"-",TEXT(W2615,"mm")),#REF!,2,0)</f>
        <v>#REF!</v>
      </c>
      <c r="AG2615" s="177" t="e">
        <f>+(AC2615*(1+'INFLAC PROYECTADA'!$B$8)^(AE2615))/((1+DEMANDADO!AF2615)^(AE2615))</f>
        <v>#REF!</v>
      </c>
      <c r="AH2615" s="169">
        <f>(0.2*VLOOKUP(D2615,'%.'!$A$1:$B$4,2,FALSE))+(0.35*VLOOKUP(E2615,'%.'!$A$1:$B$4,2,FALSE))+(0.1*VLOOKUP(F2615,'%.'!$A$1:$B$4,2,FALSE))+(0.35*VLOOKUP(G2615,'%.'!$A$1:$B$4,2,FALSE))</f>
        <v>0.5</v>
      </c>
      <c r="AI2615" s="128" t="str">
        <f t="shared" si="415"/>
        <v>MEDIA</v>
      </c>
      <c r="AJ2615" s="128" t="str">
        <f t="shared" si="416"/>
        <v>Cuentas de Orden</v>
      </c>
      <c r="AK2615" s="178" t="e">
        <f t="shared" si="417"/>
        <v>#REF!</v>
      </c>
    </row>
    <row r="2616" spans="1:37" ht="30" customHeight="1" x14ac:dyDescent="0.25">
      <c r="A2616" s="115">
        <v>2615</v>
      </c>
      <c r="B2616" s="82" t="s">
        <v>5541</v>
      </c>
      <c r="C2616" s="95" t="s">
        <v>5542</v>
      </c>
      <c r="D2616" s="200" t="s">
        <v>0</v>
      </c>
      <c r="E2616" s="82" t="s">
        <v>48</v>
      </c>
      <c r="F2616" s="82" t="s">
        <v>48</v>
      </c>
      <c r="G2616" s="112" t="s">
        <v>1</v>
      </c>
      <c r="H2616" s="169">
        <f t="shared" si="410"/>
        <v>0.4425</v>
      </c>
      <c r="I2616" s="170" t="str">
        <f t="shared" si="411"/>
        <v>MEDIA</v>
      </c>
      <c r="J2616" s="293">
        <v>15023631</v>
      </c>
      <c r="K2616" s="221">
        <v>1</v>
      </c>
      <c r="L2616" s="81" t="s">
        <v>138</v>
      </c>
      <c r="M2616" s="188"/>
      <c r="N2616" s="81" t="s">
        <v>405</v>
      </c>
      <c r="O2616" s="276" t="s">
        <v>405</v>
      </c>
      <c r="P2616" s="82" t="s">
        <v>2702</v>
      </c>
      <c r="Q2616" s="81" t="s">
        <v>5733</v>
      </c>
      <c r="R2616" s="82">
        <v>2784</v>
      </c>
      <c r="S2616" s="89">
        <v>41879</v>
      </c>
      <c r="T2616" s="82">
        <v>170192</v>
      </c>
      <c r="U2616" s="81" t="s">
        <v>186</v>
      </c>
      <c r="V2616" s="81" t="s">
        <v>5773</v>
      </c>
      <c r="W2616" s="171">
        <v>44074</v>
      </c>
      <c r="X2616" s="172" t="e">
        <f>+CONCATENATE(TEXT(#REF!,"yyyy"),"-",TEXT(#REF!,"mm"))</f>
        <v>#REF!</v>
      </c>
      <c r="Y2616" s="173" t="str">
        <f t="shared" si="412"/>
        <v>8</v>
      </c>
      <c r="Z2616" s="172" t="str">
        <f t="shared" si="413"/>
        <v>2020-07</v>
      </c>
      <c r="AA2616" s="170" t="e">
        <f>+VLOOKUP(Z2616,#REF!,2,FALSE)/VLOOKUP(X2616,#REF!,2,FALSE)</f>
        <v>#REF!</v>
      </c>
      <c r="AB2616" s="174" t="e">
        <f t="shared" si="418"/>
        <v>#REF!</v>
      </c>
      <c r="AC2616" s="174" t="e">
        <f t="shared" si="419"/>
        <v>#REF!</v>
      </c>
      <c r="AD2616" s="175" t="e">
        <f>+#REF!+365*Y2616</f>
        <v>#REF!</v>
      </c>
      <c r="AE2616" s="176" t="e">
        <f t="shared" si="414"/>
        <v>#REF!</v>
      </c>
      <c r="AF2616" s="170" t="e">
        <f>+VLOOKUP(CONCATENATE(TEXT(W2616,"yyyy"),"-",TEXT(W2616,"mm")),#REF!,2,0)</f>
        <v>#REF!</v>
      </c>
      <c r="AG2616" s="177" t="e">
        <f>+(AC2616*(1+'INFLAC PROYECTADA'!$B$8)^(AE2616))/((1+DEMANDADO!AF2616)^(AE2616))</f>
        <v>#REF!</v>
      </c>
      <c r="AH2616" s="169">
        <f>(0.2*VLOOKUP(D2616,'%.'!$A$1:$B$4,2,FALSE))+(0.35*VLOOKUP(E2616,'%.'!$A$1:$B$4,2,FALSE))+(0.1*VLOOKUP(F2616,'%.'!$A$1:$B$4,2,FALSE))+(0.35*VLOOKUP(G2616,'%.'!$A$1:$B$4,2,FALSE))</f>
        <v>0.4425</v>
      </c>
      <c r="AI2616" s="128" t="str">
        <f t="shared" si="415"/>
        <v>MEDIA</v>
      </c>
      <c r="AJ2616" s="128" t="str">
        <f t="shared" si="416"/>
        <v>Cuentas de Orden</v>
      </c>
      <c r="AK2616" s="178" t="e">
        <f t="shared" si="417"/>
        <v>#REF!</v>
      </c>
    </row>
    <row r="2617" spans="1:37" ht="30" customHeight="1" x14ac:dyDescent="0.25">
      <c r="A2617" s="115">
        <v>2616</v>
      </c>
      <c r="B2617" s="82" t="s">
        <v>1513</v>
      </c>
      <c r="C2617" s="85" t="s">
        <v>5543</v>
      </c>
      <c r="D2617" s="92" t="s">
        <v>0</v>
      </c>
      <c r="E2617" s="86" t="s">
        <v>48</v>
      </c>
      <c r="F2617" s="86" t="s">
        <v>48</v>
      </c>
      <c r="G2617" s="112" t="s">
        <v>1</v>
      </c>
      <c r="H2617" s="169">
        <f t="shared" si="410"/>
        <v>0.4425</v>
      </c>
      <c r="I2617" s="170" t="str">
        <f t="shared" si="411"/>
        <v>MEDIA</v>
      </c>
      <c r="J2617" s="293">
        <v>106798072</v>
      </c>
      <c r="K2617" s="221">
        <v>0.95</v>
      </c>
      <c r="L2617" s="82" t="s">
        <v>132</v>
      </c>
      <c r="M2617" s="188">
        <v>0</v>
      </c>
      <c r="N2617" s="86" t="s">
        <v>405</v>
      </c>
      <c r="O2617" s="201" t="s">
        <v>405</v>
      </c>
      <c r="P2617" s="86" t="s">
        <v>2752</v>
      </c>
      <c r="Q2617" s="86" t="s">
        <v>5733</v>
      </c>
      <c r="R2617" s="86">
        <v>2784</v>
      </c>
      <c r="S2617" s="79">
        <v>41879</v>
      </c>
      <c r="T2617" s="86">
        <v>170192</v>
      </c>
      <c r="U2617" s="86" t="s">
        <v>186</v>
      </c>
      <c r="V2617" s="82"/>
      <c r="W2617" s="171">
        <v>44074</v>
      </c>
      <c r="X2617" s="172" t="e">
        <f>+CONCATENATE(TEXT(#REF!,"yyyy"),"-",TEXT(#REF!,"mm"))</f>
        <v>#REF!</v>
      </c>
      <c r="Y2617" s="173" t="str">
        <f t="shared" si="412"/>
        <v>7</v>
      </c>
      <c r="Z2617" s="172" t="str">
        <f t="shared" si="413"/>
        <v>2020-07</v>
      </c>
      <c r="AA2617" s="170" t="e">
        <f>+VLOOKUP(Z2617,#REF!,2,FALSE)/VLOOKUP(X2617,#REF!,2,FALSE)</f>
        <v>#REF!</v>
      </c>
      <c r="AB2617" s="174" t="e">
        <f t="shared" si="418"/>
        <v>#REF!</v>
      </c>
      <c r="AC2617" s="174" t="e">
        <f t="shared" si="419"/>
        <v>#REF!</v>
      </c>
      <c r="AD2617" s="175" t="e">
        <f>+#REF!+365*Y2617</f>
        <v>#REF!</v>
      </c>
      <c r="AE2617" s="176" t="e">
        <f t="shared" si="414"/>
        <v>#REF!</v>
      </c>
      <c r="AF2617" s="170" t="e">
        <f>+VLOOKUP(CONCATENATE(TEXT(W2617,"yyyy"),"-",TEXT(W2617,"mm")),#REF!,2,0)</f>
        <v>#REF!</v>
      </c>
      <c r="AG2617" s="177" t="e">
        <f>+(AC2617*(1+'INFLAC PROYECTADA'!$B$8)^(AE2617))/((1+DEMANDADO!AF2617)^(AE2617))</f>
        <v>#REF!</v>
      </c>
      <c r="AH2617" s="169">
        <f>(0.2*VLOOKUP(D2617,'%.'!$A$1:$B$4,2,FALSE))+(0.35*VLOOKUP(E2617,'%.'!$A$1:$B$4,2,FALSE))+(0.1*VLOOKUP(F2617,'%.'!$A$1:$B$4,2,FALSE))+(0.35*VLOOKUP(G2617,'%.'!$A$1:$B$4,2,FALSE))</f>
        <v>0.4425</v>
      </c>
      <c r="AI2617" s="128" t="str">
        <f t="shared" si="415"/>
        <v>MEDIA</v>
      </c>
      <c r="AJ2617" s="128" t="str">
        <f t="shared" si="416"/>
        <v>Cuentas de Orden</v>
      </c>
      <c r="AK2617" s="178" t="e">
        <f t="shared" si="417"/>
        <v>#REF!</v>
      </c>
    </row>
    <row r="2618" spans="1:37" ht="30" customHeight="1" x14ac:dyDescent="0.25">
      <c r="A2618" s="115">
        <v>2617</v>
      </c>
      <c r="B2618" s="82" t="s">
        <v>5544</v>
      </c>
      <c r="C2618" s="95" t="s">
        <v>5545</v>
      </c>
      <c r="D2618" s="82" t="s">
        <v>48</v>
      </c>
      <c r="E2618" s="82" t="s">
        <v>48</v>
      </c>
      <c r="F2618" s="82" t="s">
        <v>48</v>
      </c>
      <c r="G2618" s="112" t="s">
        <v>48</v>
      </c>
      <c r="H2618" s="169">
        <f t="shared" si="410"/>
        <v>0.5</v>
      </c>
      <c r="I2618" s="170" t="str">
        <f t="shared" si="411"/>
        <v>MEDIA</v>
      </c>
      <c r="J2618" s="293">
        <v>168383000</v>
      </c>
      <c r="K2618" s="221">
        <v>1</v>
      </c>
      <c r="L2618" s="81" t="s">
        <v>130</v>
      </c>
      <c r="M2618" s="188"/>
      <c r="N2618" s="81" t="s">
        <v>405</v>
      </c>
      <c r="O2618" s="276" t="s">
        <v>405</v>
      </c>
      <c r="P2618" s="82" t="s">
        <v>2752</v>
      </c>
      <c r="Q2618" s="81" t="s">
        <v>5733</v>
      </c>
      <c r="R2618" s="82">
        <v>2784</v>
      </c>
      <c r="S2618" s="89">
        <v>41879</v>
      </c>
      <c r="T2618" s="82">
        <v>170192</v>
      </c>
      <c r="U2618" s="81" t="s">
        <v>186</v>
      </c>
      <c r="V2618" s="81"/>
      <c r="W2618" s="171">
        <v>44074</v>
      </c>
      <c r="X2618" s="172" t="e">
        <f>+CONCATENATE(TEXT(#REF!,"yyyy"),"-",TEXT(#REF!,"mm"))</f>
        <v>#REF!</v>
      </c>
      <c r="Y2618" s="173" t="str">
        <f t="shared" si="412"/>
        <v>7</v>
      </c>
      <c r="Z2618" s="172" t="str">
        <f t="shared" si="413"/>
        <v>2020-07</v>
      </c>
      <c r="AA2618" s="170" t="e">
        <f>+VLOOKUP(Z2618,#REF!,2,FALSE)/VLOOKUP(X2618,#REF!,2,FALSE)</f>
        <v>#REF!</v>
      </c>
      <c r="AB2618" s="174" t="e">
        <f t="shared" si="418"/>
        <v>#REF!</v>
      </c>
      <c r="AC2618" s="174" t="e">
        <f t="shared" si="419"/>
        <v>#REF!</v>
      </c>
      <c r="AD2618" s="175" t="e">
        <f>+#REF!+365*Y2618</f>
        <v>#REF!</v>
      </c>
      <c r="AE2618" s="176" t="e">
        <f t="shared" si="414"/>
        <v>#REF!</v>
      </c>
      <c r="AF2618" s="170" t="e">
        <f>+VLOOKUP(CONCATENATE(TEXT(W2618,"yyyy"),"-",TEXT(W2618,"mm")),#REF!,2,0)</f>
        <v>#REF!</v>
      </c>
      <c r="AG2618" s="177" t="e">
        <f>+(AC2618*(1+'INFLAC PROYECTADA'!$B$8)^(AE2618))/((1+DEMANDADO!AF2618)^(AE2618))</f>
        <v>#REF!</v>
      </c>
      <c r="AH2618" s="169">
        <f>(0.2*VLOOKUP(D2618,'%.'!$A$1:$B$4,2,FALSE))+(0.35*VLOOKUP(E2618,'%.'!$A$1:$B$4,2,FALSE))+(0.1*VLOOKUP(F2618,'%.'!$A$1:$B$4,2,FALSE))+(0.35*VLOOKUP(G2618,'%.'!$A$1:$B$4,2,FALSE))</f>
        <v>0.5</v>
      </c>
      <c r="AI2618" s="128" t="str">
        <f t="shared" si="415"/>
        <v>MEDIA</v>
      </c>
      <c r="AJ2618" s="128" t="str">
        <f t="shared" si="416"/>
        <v>Cuentas de Orden</v>
      </c>
      <c r="AK2618" s="178" t="e">
        <f t="shared" si="417"/>
        <v>#REF!</v>
      </c>
    </row>
    <row r="2619" spans="1:37" ht="30" customHeight="1" x14ac:dyDescent="0.25">
      <c r="A2619" s="115">
        <v>2618</v>
      </c>
      <c r="B2619" s="82" t="s">
        <v>5546</v>
      </c>
      <c r="C2619" s="95" t="s">
        <v>5547</v>
      </c>
      <c r="D2619" s="82" t="s">
        <v>0</v>
      </c>
      <c r="E2619" s="82" t="s">
        <v>48</v>
      </c>
      <c r="F2619" s="82" t="s">
        <v>48</v>
      </c>
      <c r="G2619" s="112" t="s">
        <v>0</v>
      </c>
      <c r="H2619" s="169">
        <f t="shared" si="410"/>
        <v>0.77499999999999991</v>
      </c>
      <c r="I2619" s="170" t="str">
        <f t="shared" si="411"/>
        <v>ALTA</v>
      </c>
      <c r="J2619" s="293">
        <v>11715058</v>
      </c>
      <c r="K2619" s="221">
        <v>1</v>
      </c>
      <c r="L2619" s="81" t="s">
        <v>132</v>
      </c>
      <c r="M2619" s="188"/>
      <c r="N2619" s="81" t="s">
        <v>405</v>
      </c>
      <c r="O2619" s="276" t="s">
        <v>405</v>
      </c>
      <c r="P2619" s="82" t="s">
        <v>2752</v>
      </c>
      <c r="Q2619" s="81" t="s">
        <v>5733</v>
      </c>
      <c r="R2619" s="82">
        <v>2784</v>
      </c>
      <c r="S2619" s="89">
        <v>41879</v>
      </c>
      <c r="T2619" s="82">
        <v>170192</v>
      </c>
      <c r="U2619" s="81" t="s">
        <v>186</v>
      </c>
      <c r="V2619" s="81" t="s">
        <v>5790</v>
      </c>
      <c r="W2619" s="171">
        <v>44074</v>
      </c>
      <c r="X2619" s="172" t="e">
        <f>+CONCATENATE(TEXT(#REF!,"yyyy"),"-",TEXT(#REF!,"mm"))</f>
        <v>#REF!</v>
      </c>
      <c r="Y2619" s="173" t="str">
        <f t="shared" si="412"/>
        <v>7</v>
      </c>
      <c r="Z2619" s="172" t="str">
        <f t="shared" si="413"/>
        <v>2020-07</v>
      </c>
      <c r="AA2619" s="170" t="e">
        <f>+VLOOKUP(Z2619,#REF!,2,FALSE)/VLOOKUP(X2619,#REF!,2,FALSE)</f>
        <v>#REF!</v>
      </c>
      <c r="AB2619" s="174" t="e">
        <f t="shared" si="418"/>
        <v>#REF!</v>
      </c>
      <c r="AC2619" s="174" t="e">
        <f t="shared" si="419"/>
        <v>#REF!</v>
      </c>
      <c r="AD2619" s="175" t="e">
        <f>+#REF!+365*Y2619</f>
        <v>#REF!</v>
      </c>
      <c r="AE2619" s="176" t="e">
        <f t="shared" si="414"/>
        <v>#REF!</v>
      </c>
      <c r="AF2619" s="170" t="e">
        <f>+VLOOKUP(CONCATENATE(TEXT(W2619,"yyyy"),"-",TEXT(W2619,"mm")),#REF!,2,0)</f>
        <v>#REF!</v>
      </c>
      <c r="AG2619" s="177" t="e">
        <f>+(AC2619*(1+'INFLAC PROYECTADA'!$B$8)^(AE2619))/((1+DEMANDADO!AF2619)^(AE2619))</f>
        <v>#REF!</v>
      </c>
      <c r="AH2619" s="169">
        <f>(0.2*VLOOKUP(D2619,'%.'!$A$1:$B$4,2,FALSE))+(0.35*VLOOKUP(E2619,'%.'!$A$1:$B$4,2,FALSE))+(0.1*VLOOKUP(F2619,'%.'!$A$1:$B$4,2,FALSE))+(0.35*VLOOKUP(G2619,'%.'!$A$1:$B$4,2,FALSE))</f>
        <v>0.77499999999999991</v>
      </c>
      <c r="AI2619" s="128" t="str">
        <f t="shared" si="415"/>
        <v>ALTA</v>
      </c>
      <c r="AJ2619" s="128" t="str">
        <f t="shared" si="416"/>
        <v>Provisión contable</v>
      </c>
      <c r="AK2619" s="178" t="e">
        <f t="shared" si="417"/>
        <v>#REF!</v>
      </c>
    </row>
    <row r="2620" spans="1:37" ht="30" customHeight="1" x14ac:dyDescent="0.25">
      <c r="A2620" s="115">
        <v>2619</v>
      </c>
      <c r="B2620" s="82" t="s">
        <v>5429</v>
      </c>
      <c r="C2620" s="95" t="s">
        <v>5548</v>
      </c>
      <c r="D2620" s="82" t="s">
        <v>48</v>
      </c>
      <c r="E2620" s="82" t="s">
        <v>48</v>
      </c>
      <c r="F2620" s="82" t="s">
        <v>48</v>
      </c>
      <c r="G2620" s="112" t="s">
        <v>48</v>
      </c>
      <c r="H2620" s="169">
        <f t="shared" si="410"/>
        <v>0.5</v>
      </c>
      <c r="I2620" s="170" t="str">
        <f t="shared" si="411"/>
        <v>MEDIA</v>
      </c>
      <c r="J2620" s="293">
        <v>1855458331</v>
      </c>
      <c r="K2620" s="221">
        <v>0.9</v>
      </c>
      <c r="L2620" s="81" t="s">
        <v>129</v>
      </c>
      <c r="M2620" s="188"/>
      <c r="N2620" s="81" t="s">
        <v>405</v>
      </c>
      <c r="O2620" s="276" t="s">
        <v>405</v>
      </c>
      <c r="P2620" s="82" t="s">
        <v>2702</v>
      </c>
      <c r="Q2620" s="81" t="s">
        <v>5733</v>
      </c>
      <c r="R2620" s="82">
        <v>2784</v>
      </c>
      <c r="S2620" s="89">
        <v>41879</v>
      </c>
      <c r="T2620" s="82">
        <v>170192</v>
      </c>
      <c r="U2620" s="81" t="s">
        <v>186</v>
      </c>
      <c r="V2620" s="81"/>
      <c r="W2620" s="171">
        <v>44074</v>
      </c>
      <c r="X2620" s="172" t="e">
        <f>+CONCATENATE(TEXT(#REF!,"yyyy"),"-",TEXT(#REF!,"mm"))</f>
        <v>#REF!</v>
      </c>
      <c r="Y2620" s="173" t="str">
        <f t="shared" si="412"/>
        <v>8</v>
      </c>
      <c r="Z2620" s="172" t="str">
        <f t="shared" si="413"/>
        <v>2020-07</v>
      </c>
      <c r="AA2620" s="170" t="e">
        <f>+VLOOKUP(Z2620,#REF!,2,FALSE)/VLOOKUP(X2620,#REF!,2,FALSE)</f>
        <v>#REF!</v>
      </c>
      <c r="AB2620" s="174" t="e">
        <f t="shared" si="418"/>
        <v>#REF!</v>
      </c>
      <c r="AC2620" s="174" t="e">
        <f t="shared" si="419"/>
        <v>#REF!</v>
      </c>
      <c r="AD2620" s="175" t="e">
        <f>+#REF!+365*Y2620</f>
        <v>#REF!</v>
      </c>
      <c r="AE2620" s="176" t="e">
        <f t="shared" si="414"/>
        <v>#REF!</v>
      </c>
      <c r="AF2620" s="170" t="e">
        <f>+VLOOKUP(CONCATENATE(TEXT(W2620,"yyyy"),"-",TEXT(W2620,"mm")),#REF!,2,0)</f>
        <v>#REF!</v>
      </c>
      <c r="AG2620" s="177" t="e">
        <f>+(AC2620*(1+'INFLAC PROYECTADA'!$B$8)^(AE2620))/((1+DEMANDADO!AF2620)^(AE2620))</f>
        <v>#REF!</v>
      </c>
      <c r="AH2620" s="169">
        <f>(0.2*VLOOKUP(D2620,'%.'!$A$1:$B$4,2,FALSE))+(0.35*VLOOKUP(E2620,'%.'!$A$1:$B$4,2,FALSE))+(0.1*VLOOKUP(F2620,'%.'!$A$1:$B$4,2,FALSE))+(0.35*VLOOKUP(G2620,'%.'!$A$1:$B$4,2,FALSE))</f>
        <v>0.5</v>
      </c>
      <c r="AI2620" s="128" t="str">
        <f t="shared" si="415"/>
        <v>MEDIA</v>
      </c>
      <c r="AJ2620" s="128" t="str">
        <f t="shared" si="416"/>
        <v>Cuentas de Orden</v>
      </c>
      <c r="AK2620" s="178" t="e">
        <f t="shared" si="417"/>
        <v>#REF!</v>
      </c>
    </row>
    <row r="2621" spans="1:37" ht="30" customHeight="1" x14ac:dyDescent="0.25">
      <c r="A2621" s="115">
        <v>2620</v>
      </c>
      <c r="B2621" s="82" t="s">
        <v>5416</v>
      </c>
      <c r="C2621" s="95" t="s">
        <v>5549</v>
      </c>
      <c r="D2621" s="200" t="s">
        <v>1</v>
      </c>
      <c r="E2621" s="82" t="s">
        <v>1</v>
      </c>
      <c r="F2621" s="82" t="s">
        <v>1</v>
      </c>
      <c r="G2621" s="112" t="s">
        <v>1</v>
      </c>
      <c r="H2621" s="169">
        <f t="shared" si="410"/>
        <v>0.05</v>
      </c>
      <c r="I2621" s="170" t="str">
        <f t="shared" si="411"/>
        <v>REMOTA</v>
      </c>
      <c r="J2621" s="293">
        <v>193953486</v>
      </c>
      <c r="K2621" s="221">
        <v>1</v>
      </c>
      <c r="L2621" s="81" t="s">
        <v>132</v>
      </c>
      <c r="M2621" s="188"/>
      <c r="N2621" s="81" t="s">
        <v>405</v>
      </c>
      <c r="O2621" s="276" t="s">
        <v>405</v>
      </c>
      <c r="P2621" s="82" t="s">
        <v>2752</v>
      </c>
      <c r="Q2621" s="81" t="s">
        <v>5733</v>
      </c>
      <c r="R2621" s="82">
        <v>2784</v>
      </c>
      <c r="S2621" s="89">
        <v>41879</v>
      </c>
      <c r="T2621" s="82">
        <v>170192</v>
      </c>
      <c r="U2621" s="81" t="s">
        <v>186</v>
      </c>
      <c r="V2621" s="81"/>
      <c r="W2621" s="171">
        <v>44074</v>
      </c>
      <c r="X2621" s="172" t="e">
        <f>+CONCATENATE(TEXT(#REF!,"yyyy"),"-",TEXT(#REF!,"mm"))</f>
        <v>#REF!</v>
      </c>
      <c r="Y2621" s="173" t="str">
        <f t="shared" si="412"/>
        <v>7</v>
      </c>
      <c r="Z2621" s="172" t="str">
        <f t="shared" si="413"/>
        <v>2020-07</v>
      </c>
      <c r="AA2621" s="170" t="e">
        <f>+VLOOKUP(Z2621,#REF!,2,FALSE)/VLOOKUP(X2621,#REF!,2,FALSE)</f>
        <v>#REF!</v>
      </c>
      <c r="AB2621" s="174" t="e">
        <f t="shared" si="418"/>
        <v>#REF!</v>
      </c>
      <c r="AC2621" s="174" t="e">
        <f t="shared" si="419"/>
        <v>#REF!</v>
      </c>
      <c r="AD2621" s="175" t="e">
        <f>+#REF!+365*Y2621</f>
        <v>#REF!</v>
      </c>
      <c r="AE2621" s="176" t="e">
        <f t="shared" si="414"/>
        <v>#REF!</v>
      </c>
      <c r="AF2621" s="170" t="e">
        <f>+VLOOKUP(CONCATENATE(TEXT(W2621,"yyyy"),"-",TEXT(W2621,"mm")),#REF!,2,0)</f>
        <v>#REF!</v>
      </c>
      <c r="AG2621" s="177" t="e">
        <f>+(AC2621*(1+'INFLAC PROYECTADA'!$B$8)^(AE2621))/((1+DEMANDADO!AF2621)^(AE2621))</f>
        <v>#REF!</v>
      </c>
      <c r="AH2621" s="169">
        <f>(0.2*VLOOKUP(D2621,'%.'!$A$1:$B$4,2,FALSE))+(0.35*VLOOKUP(E2621,'%.'!$A$1:$B$4,2,FALSE))+(0.1*VLOOKUP(F2621,'%.'!$A$1:$B$4,2,FALSE))+(0.35*VLOOKUP(G2621,'%.'!$A$1:$B$4,2,FALSE))</f>
        <v>0.05</v>
      </c>
      <c r="AI2621" s="128" t="str">
        <f t="shared" si="415"/>
        <v>REMOTA</v>
      </c>
      <c r="AJ2621" s="128" t="str">
        <f t="shared" si="416"/>
        <v>No se registra</v>
      </c>
      <c r="AK2621" s="178">
        <f t="shared" si="417"/>
        <v>0</v>
      </c>
    </row>
    <row r="2622" spans="1:37" ht="30" customHeight="1" x14ac:dyDescent="0.25">
      <c r="A2622" s="115">
        <v>2621</v>
      </c>
      <c r="B2622" s="82" t="s">
        <v>5550</v>
      </c>
      <c r="C2622" s="95" t="s">
        <v>5551</v>
      </c>
      <c r="D2622" s="82" t="s">
        <v>48</v>
      </c>
      <c r="E2622" s="82" t="s">
        <v>48</v>
      </c>
      <c r="F2622" s="82" t="s">
        <v>48</v>
      </c>
      <c r="G2622" s="112" t="s">
        <v>48</v>
      </c>
      <c r="H2622" s="169">
        <f t="shared" si="410"/>
        <v>0.5</v>
      </c>
      <c r="I2622" s="170" t="str">
        <f t="shared" si="411"/>
        <v>MEDIA</v>
      </c>
      <c r="J2622" s="293">
        <v>703898600</v>
      </c>
      <c r="K2622" s="221">
        <v>0.9</v>
      </c>
      <c r="L2622" s="81" t="s">
        <v>129</v>
      </c>
      <c r="M2622" s="188"/>
      <c r="N2622" s="81" t="s">
        <v>405</v>
      </c>
      <c r="O2622" s="276" t="s">
        <v>405</v>
      </c>
      <c r="P2622" s="82" t="s">
        <v>2702</v>
      </c>
      <c r="Q2622" s="81" t="s">
        <v>5733</v>
      </c>
      <c r="R2622" s="82">
        <v>2784</v>
      </c>
      <c r="S2622" s="89">
        <v>41879</v>
      </c>
      <c r="T2622" s="82">
        <v>170192</v>
      </c>
      <c r="U2622" s="81" t="s">
        <v>186</v>
      </c>
      <c r="V2622" s="81"/>
      <c r="W2622" s="171">
        <v>44074</v>
      </c>
      <c r="X2622" s="172" t="e">
        <f>+CONCATENATE(TEXT(#REF!,"yyyy"),"-",TEXT(#REF!,"mm"))</f>
        <v>#REF!</v>
      </c>
      <c r="Y2622" s="173" t="str">
        <f t="shared" si="412"/>
        <v>8</v>
      </c>
      <c r="Z2622" s="172" t="str">
        <f t="shared" si="413"/>
        <v>2020-07</v>
      </c>
      <c r="AA2622" s="170" t="e">
        <f>+VLOOKUP(Z2622,#REF!,2,FALSE)/VLOOKUP(X2622,#REF!,2,FALSE)</f>
        <v>#REF!</v>
      </c>
      <c r="AB2622" s="174" t="e">
        <f t="shared" si="418"/>
        <v>#REF!</v>
      </c>
      <c r="AC2622" s="174" t="e">
        <f t="shared" si="419"/>
        <v>#REF!</v>
      </c>
      <c r="AD2622" s="175" t="e">
        <f>+#REF!+365*Y2622</f>
        <v>#REF!</v>
      </c>
      <c r="AE2622" s="176" t="e">
        <f t="shared" si="414"/>
        <v>#REF!</v>
      </c>
      <c r="AF2622" s="170" t="e">
        <f>+VLOOKUP(CONCATENATE(TEXT(W2622,"yyyy"),"-",TEXT(W2622,"mm")),#REF!,2,0)</f>
        <v>#REF!</v>
      </c>
      <c r="AG2622" s="177" t="e">
        <f>+(AC2622*(1+'INFLAC PROYECTADA'!$B$8)^(AE2622))/((1+DEMANDADO!AF2622)^(AE2622))</f>
        <v>#REF!</v>
      </c>
      <c r="AH2622" s="169">
        <f>(0.2*VLOOKUP(D2622,'%.'!$A$1:$B$4,2,FALSE))+(0.35*VLOOKUP(E2622,'%.'!$A$1:$B$4,2,FALSE))+(0.1*VLOOKUP(F2622,'%.'!$A$1:$B$4,2,FALSE))+(0.35*VLOOKUP(G2622,'%.'!$A$1:$B$4,2,FALSE))</f>
        <v>0.5</v>
      </c>
      <c r="AI2622" s="128" t="str">
        <f t="shared" si="415"/>
        <v>MEDIA</v>
      </c>
      <c r="AJ2622" s="128" t="str">
        <f t="shared" si="416"/>
        <v>Cuentas de Orden</v>
      </c>
      <c r="AK2622" s="178" t="e">
        <f t="shared" si="417"/>
        <v>#REF!</v>
      </c>
    </row>
    <row r="2623" spans="1:37" ht="30" customHeight="1" x14ac:dyDescent="0.25">
      <c r="A2623" s="115">
        <v>2622</v>
      </c>
      <c r="B2623" s="83" t="s">
        <v>5552</v>
      </c>
      <c r="C2623" s="126" t="s">
        <v>5553</v>
      </c>
      <c r="D2623" s="83" t="s">
        <v>1</v>
      </c>
      <c r="E2623" s="83" t="s">
        <v>1</v>
      </c>
      <c r="F2623" s="83" t="s">
        <v>1</v>
      </c>
      <c r="G2623" s="124" t="s">
        <v>1</v>
      </c>
      <c r="H2623" s="169">
        <f t="shared" si="410"/>
        <v>0.05</v>
      </c>
      <c r="I2623" s="170" t="str">
        <f t="shared" si="411"/>
        <v>REMOTA</v>
      </c>
      <c r="J2623" s="293">
        <v>46150000</v>
      </c>
      <c r="K2623" s="221">
        <v>0</v>
      </c>
      <c r="L2623" s="83" t="s">
        <v>138</v>
      </c>
      <c r="M2623" s="188">
        <v>0</v>
      </c>
      <c r="N2623" s="83" t="s">
        <v>405</v>
      </c>
      <c r="O2623" s="189" t="s">
        <v>405</v>
      </c>
      <c r="P2623" s="87" t="s">
        <v>4231</v>
      </c>
      <c r="Q2623" s="83" t="s">
        <v>5791</v>
      </c>
      <c r="R2623" s="83" t="s">
        <v>312</v>
      </c>
      <c r="S2623" s="84">
        <v>31119</v>
      </c>
      <c r="T2623" s="87">
        <v>53595</v>
      </c>
      <c r="U2623" s="82" t="s">
        <v>186</v>
      </c>
      <c r="V2623" s="82"/>
      <c r="W2623" s="171">
        <v>44074</v>
      </c>
      <c r="X2623" s="172" t="e">
        <f>+CONCATENATE(TEXT(#REF!,"yyyy"),"-",TEXT(#REF!,"mm"))</f>
        <v>#REF!</v>
      </c>
      <c r="Y2623" s="173" t="str">
        <f t="shared" si="412"/>
        <v>15</v>
      </c>
      <c r="Z2623" s="172" t="str">
        <f t="shared" si="413"/>
        <v>2020-07</v>
      </c>
      <c r="AA2623" s="170" t="e">
        <f>+VLOOKUP(Z2623,#REF!,2,FALSE)/VLOOKUP(X2623,#REF!,2,FALSE)</f>
        <v>#REF!</v>
      </c>
      <c r="AB2623" s="174" t="e">
        <f t="shared" si="418"/>
        <v>#REF!</v>
      </c>
      <c r="AC2623" s="174" t="e">
        <f t="shared" si="419"/>
        <v>#REF!</v>
      </c>
      <c r="AD2623" s="175" t="e">
        <f>+#REF!+365*Y2623</f>
        <v>#REF!</v>
      </c>
      <c r="AE2623" s="176" t="e">
        <f t="shared" si="414"/>
        <v>#REF!</v>
      </c>
      <c r="AF2623" s="170" t="e">
        <f>+VLOOKUP(CONCATENATE(TEXT(W2623,"yyyy"),"-",TEXT(W2623,"mm")),#REF!,2,0)</f>
        <v>#REF!</v>
      </c>
      <c r="AG2623" s="177" t="e">
        <f>+(AC2623*(1+'INFLAC PROYECTADA'!$B$8)^(AE2623))/((1+DEMANDADO!AF2623)^(AE2623))</f>
        <v>#REF!</v>
      </c>
      <c r="AH2623" s="169">
        <f>(0.2*VLOOKUP(D2623,'%.'!$A$1:$B$4,2,FALSE))+(0.35*VLOOKUP(E2623,'%.'!$A$1:$B$4,2,FALSE))+(0.1*VLOOKUP(F2623,'%.'!$A$1:$B$4,2,FALSE))+(0.35*VLOOKUP(G2623,'%.'!$A$1:$B$4,2,FALSE))</f>
        <v>0.05</v>
      </c>
      <c r="AI2623" s="128" t="str">
        <f t="shared" si="415"/>
        <v>REMOTA</v>
      </c>
      <c r="AJ2623" s="128" t="str">
        <f t="shared" si="416"/>
        <v>No se registra</v>
      </c>
      <c r="AK2623" s="178">
        <f t="shared" si="417"/>
        <v>0</v>
      </c>
    </row>
    <row r="2624" spans="1:37" ht="30" customHeight="1" x14ac:dyDescent="0.25">
      <c r="A2624" s="115">
        <v>2623</v>
      </c>
      <c r="B2624" s="83" t="s">
        <v>5554</v>
      </c>
      <c r="C2624" s="126" t="s">
        <v>5555</v>
      </c>
      <c r="D2624" s="83" t="s">
        <v>1</v>
      </c>
      <c r="E2624" s="83" t="s">
        <v>1</v>
      </c>
      <c r="F2624" s="83" t="s">
        <v>1</v>
      </c>
      <c r="G2624" s="124" t="s">
        <v>1</v>
      </c>
      <c r="H2624" s="169">
        <f t="shared" si="410"/>
        <v>0.05</v>
      </c>
      <c r="I2624" s="170" t="str">
        <f t="shared" si="411"/>
        <v>REMOTA</v>
      </c>
      <c r="J2624" s="293">
        <v>51500000</v>
      </c>
      <c r="K2624" s="221">
        <v>0</v>
      </c>
      <c r="L2624" s="83" t="s">
        <v>153</v>
      </c>
      <c r="M2624" s="188">
        <v>0</v>
      </c>
      <c r="N2624" s="83" t="s">
        <v>405</v>
      </c>
      <c r="O2624" s="189" t="s">
        <v>405</v>
      </c>
      <c r="P2624" s="87" t="s">
        <v>4231</v>
      </c>
      <c r="Q2624" s="83" t="s">
        <v>5791</v>
      </c>
      <c r="R2624" s="83" t="s">
        <v>312</v>
      </c>
      <c r="S2624" s="84">
        <v>31119</v>
      </c>
      <c r="T2624" s="87">
        <v>53595</v>
      </c>
      <c r="U2624" s="82" t="s">
        <v>186</v>
      </c>
      <c r="V2624" s="82"/>
      <c r="W2624" s="171">
        <v>44074</v>
      </c>
      <c r="X2624" s="172" t="e">
        <f>+CONCATENATE(TEXT(#REF!,"yyyy"),"-",TEXT(#REF!,"mm"))</f>
        <v>#REF!</v>
      </c>
      <c r="Y2624" s="173" t="str">
        <f t="shared" si="412"/>
        <v>15</v>
      </c>
      <c r="Z2624" s="172" t="str">
        <f t="shared" si="413"/>
        <v>2020-07</v>
      </c>
      <c r="AA2624" s="170" t="e">
        <f>+VLOOKUP(Z2624,#REF!,2,FALSE)/VLOOKUP(X2624,#REF!,2,FALSE)</f>
        <v>#REF!</v>
      </c>
      <c r="AB2624" s="174" t="e">
        <f t="shared" si="418"/>
        <v>#REF!</v>
      </c>
      <c r="AC2624" s="174" t="e">
        <f t="shared" si="419"/>
        <v>#REF!</v>
      </c>
      <c r="AD2624" s="175" t="e">
        <f>+#REF!+365*Y2624</f>
        <v>#REF!</v>
      </c>
      <c r="AE2624" s="176" t="e">
        <f t="shared" si="414"/>
        <v>#REF!</v>
      </c>
      <c r="AF2624" s="170" t="e">
        <f>+VLOOKUP(CONCATENATE(TEXT(W2624,"yyyy"),"-",TEXT(W2624,"mm")),#REF!,2,0)</f>
        <v>#REF!</v>
      </c>
      <c r="AG2624" s="177" t="e">
        <f>+(AC2624*(1+'INFLAC PROYECTADA'!$B$8)^(AE2624))/((1+DEMANDADO!AF2624)^(AE2624))</f>
        <v>#REF!</v>
      </c>
      <c r="AH2624" s="169">
        <f>(0.2*VLOOKUP(D2624,'%.'!$A$1:$B$4,2,FALSE))+(0.35*VLOOKUP(E2624,'%.'!$A$1:$B$4,2,FALSE))+(0.1*VLOOKUP(F2624,'%.'!$A$1:$B$4,2,FALSE))+(0.35*VLOOKUP(G2624,'%.'!$A$1:$B$4,2,FALSE))</f>
        <v>0.05</v>
      </c>
      <c r="AI2624" s="128" t="str">
        <f t="shared" si="415"/>
        <v>REMOTA</v>
      </c>
      <c r="AJ2624" s="128" t="str">
        <f t="shared" si="416"/>
        <v>No se registra</v>
      </c>
      <c r="AK2624" s="178">
        <f t="shared" si="417"/>
        <v>0</v>
      </c>
    </row>
    <row r="2625" spans="1:37" ht="30" customHeight="1" x14ac:dyDescent="0.25">
      <c r="A2625" s="115">
        <v>2624</v>
      </c>
      <c r="B2625" s="83" t="s">
        <v>5556</v>
      </c>
      <c r="C2625" s="126" t="s">
        <v>5557</v>
      </c>
      <c r="D2625" s="83" t="s">
        <v>1</v>
      </c>
      <c r="E2625" s="83" t="s">
        <v>1</v>
      </c>
      <c r="F2625" s="83" t="s">
        <v>1</v>
      </c>
      <c r="G2625" s="124" t="s">
        <v>1</v>
      </c>
      <c r="H2625" s="169">
        <f t="shared" si="410"/>
        <v>0.05</v>
      </c>
      <c r="I2625" s="170" t="str">
        <f t="shared" si="411"/>
        <v>REMOTA</v>
      </c>
      <c r="J2625" s="293">
        <v>348152924</v>
      </c>
      <c r="K2625" s="221">
        <v>0.5</v>
      </c>
      <c r="L2625" s="83" t="s">
        <v>132</v>
      </c>
      <c r="M2625" s="188">
        <v>0</v>
      </c>
      <c r="N2625" s="83" t="s">
        <v>405</v>
      </c>
      <c r="O2625" s="189" t="s">
        <v>405</v>
      </c>
      <c r="P2625" s="87" t="s">
        <v>2272</v>
      </c>
      <c r="Q2625" s="83" t="s">
        <v>5791</v>
      </c>
      <c r="R2625" s="83" t="s">
        <v>312</v>
      </c>
      <c r="S2625" s="84">
        <v>31119</v>
      </c>
      <c r="T2625" s="87">
        <v>53595</v>
      </c>
      <c r="U2625" s="82" t="s">
        <v>186</v>
      </c>
      <c r="V2625" s="82"/>
      <c r="W2625" s="171">
        <v>44074</v>
      </c>
      <c r="X2625" s="172" t="e">
        <f>+CONCATENATE(TEXT(#REF!,"yyyy"),"-",TEXT(#REF!,"mm"))</f>
        <v>#REF!</v>
      </c>
      <c r="Y2625" s="173" t="str">
        <f t="shared" si="412"/>
        <v>13</v>
      </c>
      <c r="Z2625" s="172" t="str">
        <f t="shared" si="413"/>
        <v>2020-07</v>
      </c>
      <c r="AA2625" s="170" t="e">
        <f>+VLOOKUP(Z2625,#REF!,2,FALSE)/VLOOKUP(X2625,#REF!,2,FALSE)</f>
        <v>#REF!</v>
      </c>
      <c r="AB2625" s="174" t="e">
        <f t="shared" si="418"/>
        <v>#REF!</v>
      </c>
      <c r="AC2625" s="174" t="e">
        <f t="shared" si="419"/>
        <v>#REF!</v>
      </c>
      <c r="AD2625" s="175" t="e">
        <f>+#REF!+365*Y2625</f>
        <v>#REF!</v>
      </c>
      <c r="AE2625" s="176" t="e">
        <f t="shared" si="414"/>
        <v>#REF!</v>
      </c>
      <c r="AF2625" s="170" t="e">
        <f>+VLOOKUP(CONCATENATE(TEXT(W2625,"yyyy"),"-",TEXT(W2625,"mm")),#REF!,2,0)</f>
        <v>#REF!</v>
      </c>
      <c r="AG2625" s="177" t="e">
        <f>+(AC2625*(1+'INFLAC PROYECTADA'!$B$8)^(AE2625))/((1+DEMANDADO!AF2625)^(AE2625))</f>
        <v>#REF!</v>
      </c>
      <c r="AH2625" s="169">
        <f>(0.2*VLOOKUP(D2625,'%.'!$A$1:$B$4,2,FALSE))+(0.35*VLOOKUP(E2625,'%.'!$A$1:$B$4,2,FALSE))+(0.1*VLOOKUP(F2625,'%.'!$A$1:$B$4,2,FALSE))+(0.35*VLOOKUP(G2625,'%.'!$A$1:$B$4,2,FALSE))</f>
        <v>0.05</v>
      </c>
      <c r="AI2625" s="128" t="str">
        <f t="shared" si="415"/>
        <v>REMOTA</v>
      </c>
      <c r="AJ2625" s="128" t="str">
        <f t="shared" si="416"/>
        <v>No se registra</v>
      </c>
      <c r="AK2625" s="178">
        <f t="shared" si="417"/>
        <v>0</v>
      </c>
    </row>
    <row r="2626" spans="1:37" ht="30" customHeight="1" x14ac:dyDescent="0.25">
      <c r="A2626" s="115">
        <v>2625</v>
      </c>
      <c r="B2626" s="83" t="s">
        <v>5558</v>
      </c>
      <c r="C2626" s="126" t="s">
        <v>5559</v>
      </c>
      <c r="D2626" s="83" t="s">
        <v>1</v>
      </c>
      <c r="E2626" s="83" t="s">
        <v>1</v>
      </c>
      <c r="F2626" s="83" t="s">
        <v>1</v>
      </c>
      <c r="G2626" s="124" t="s">
        <v>1</v>
      </c>
      <c r="H2626" s="169">
        <f t="shared" ref="H2626:H2689" si="420">+IFERROR(AH2626,"")</f>
        <v>0.05</v>
      </c>
      <c r="I2626" s="170" t="str">
        <f t="shared" ref="I2626:I2689" si="421">+IFERROR(AI2626,"")</f>
        <v>REMOTA</v>
      </c>
      <c r="J2626" s="293">
        <v>103106715</v>
      </c>
      <c r="K2626" s="221">
        <v>0.5</v>
      </c>
      <c r="L2626" s="83" t="s">
        <v>132</v>
      </c>
      <c r="M2626" s="188">
        <v>0</v>
      </c>
      <c r="N2626" s="83" t="s">
        <v>405</v>
      </c>
      <c r="O2626" s="189" t="s">
        <v>405</v>
      </c>
      <c r="P2626" s="87" t="s">
        <v>2274</v>
      </c>
      <c r="Q2626" s="83" t="s">
        <v>5791</v>
      </c>
      <c r="R2626" s="83" t="s">
        <v>312</v>
      </c>
      <c r="S2626" s="84">
        <v>31119</v>
      </c>
      <c r="T2626" s="87">
        <v>53595</v>
      </c>
      <c r="U2626" s="82" t="s">
        <v>186</v>
      </c>
      <c r="V2626" s="82"/>
      <c r="W2626" s="171">
        <v>44074</v>
      </c>
      <c r="X2626" s="172" t="e">
        <f>+CONCATENATE(TEXT(#REF!,"yyyy"),"-",TEXT(#REF!,"mm"))</f>
        <v>#REF!</v>
      </c>
      <c r="Y2626" s="173" t="str">
        <f t="shared" si="412"/>
        <v>12</v>
      </c>
      <c r="Z2626" s="172" t="str">
        <f t="shared" si="413"/>
        <v>2020-07</v>
      </c>
      <c r="AA2626" s="170" t="e">
        <f>+VLOOKUP(Z2626,#REF!,2,FALSE)/VLOOKUP(X2626,#REF!,2,FALSE)</f>
        <v>#REF!</v>
      </c>
      <c r="AB2626" s="174" t="e">
        <f t="shared" si="418"/>
        <v>#REF!</v>
      </c>
      <c r="AC2626" s="174" t="e">
        <f t="shared" si="419"/>
        <v>#REF!</v>
      </c>
      <c r="AD2626" s="175" t="e">
        <f>+#REF!+365*Y2626</f>
        <v>#REF!</v>
      </c>
      <c r="AE2626" s="176" t="e">
        <f t="shared" si="414"/>
        <v>#REF!</v>
      </c>
      <c r="AF2626" s="170" t="e">
        <f>+VLOOKUP(CONCATENATE(TEXT(W2626,"yyyy"),"-",TEXT(W2626,"mm")),#REF!,2,0)</f>
        <v>#REF!</v>
      </c>
      <c r="AG2626" s="177" t="e">
        <f>+(AC2626*(1+'INFLAC PROYECTADA'!$B$8)^(AE2626))/((1+DEMANDADO!AF2626)^(AE2626))</f>
        <v>#REF!</v>
      </c>
      <c r="AH2626" s="169">
        <f>(0.2*VLOOKUP(D2626,'%.'!$A$1:$B$4,2,FALSE))+(0.35*VLOOKUP(E2626,'%.'!$A$1:$B$4,2,FALSE))+(0.1*VLOOKUP(F2626,'%.'!$A$1:$B$4,2,FALSE))+(0.35*VLOOKUP(G2626,'%.'!$A$1:$B$4,2,FALSE))</f>
        <v>0.05</v>
      </c>
      <c r="AI2626" s="128" t="str">
        <f t="shared" si="415"/>
        <v>REMOTA</v>
      </c>
      <c r="AJ2626" s="128" t="str">
        <f t="shared" si="416"/>
        <v>No se registra</v>
      </c>
      <c r="AK2626" s="178">
        <f t="shared" si="417"/>
        <v>0</v>
      </c>
    </row>
    <row r="2627" spans="1:37" ht="30" customHeight="1" x14ac:dyDescent="0.25">
      <c r="A2627" s="115">
        <v>2626</v>
      </c>
      <c r="B2627" s="83" t="s">
        <v>5560</v>
      </c>
      <c r="C2627" s="126" t="s">
        <v>5561</v>
      </c>
      <c r="D2627" s="83" t="s">
        <v>48</v>
      </c>
      <c r="E2627" s="83" t="s">
        <v>48</v>
      </c>
      <c r="F2627" s="83" t="s">
        <v>48</v>
      </c>
      <c r="G2627" s="124" t="s">
        <v>48</v>
      </c>
      <c r="H2627" s="169">
        <f t="shared" si="420"/>
        <v>0.5</v>
      </c>
      <c r="I2627" s="170" t="str">
        <f t="shared" si="421"/>
        <v>MEDIA</v>
      </c>
      <c r="J2627" s="293">
        <v>793833360</v>
      </c>
      <c r="K2627" s="221">
        <v>0.5</v>
      </c>
      <c r="L2627" s="83" t="s">
        <v>130</v>
      </c>
      <c r="M2627" s="188">
        <v>793833360</v>
      </c>
      <c r="N2627" s="188" t="s">
        <v>405</v>
      </c>
      <c r="O2627" s="189" t="s">
        <v>405</v>
      </c>
      <c r="P2627" s="83" t="s">
        <v>5792</v>
      </c>
      <c r="Q2627" s="83" t="s">
        <v>5791</v>
      </c>
      <c r="R2627" s="83" t="s">
        <v>312</v>
      </c>
      <c r="S2627" s="84">
        <v>31119</v>
      </c>
      <c r="T2627" s="87">
        <v>53595</v>
      </c>
      <c r="U2627" s="82" t="s">
        <v>186</v>
      </c>
      <c r="V2627" s="82"/>
      <c r="W2627" s="171">
        <v>44074</v>
      </c>
      <c r="X2627" s="172" t="e">
        <f>+CONCATENATE(TEXT(#REF!,"yyyy"),"-",TEXT(#REF!,"mm"))</f>
        <v>#REF!</v>
      </c>
      <c r="Y2627" s="173" t="str">
        <f t="shared" ref="Y2627:Y2690" si="422">+TRIM(LEFT(P2627,2))</f>
        <v>10</v>
      </c>
      <c r="Z2627" s="172" t="str">
        <f t="shared" ref="Z2627:Z2690" si="423">CONCATENATE(YEAR(EDATE(W2627,-1)),"-",TEXT(MONTH(EDATE(W2627,-1)),"00"))</f>
        <v>2020-07</v>
      </c>
      <c r="AA2627" s="170" t="e">
        <f>+VLOOKUP(Z2627,#REF!,2,FALSE)/VLOOKUP(X2627,#REF!,2,FALSE)</f>
        <v>#REF!</v>
      </c>
      <c r="AB2627" s="174" t="e">
        <f t="shared" si="418"/>
        <v>#REF!</v>
      </c>
      <c r="AC2627" s="174" t="e">
        <f t="shared" si="419"/>
        <v>#REF!</v>
      </c>
      <c r="AD2627" s="175" t="e">
        <f>+#REF!+365*Y2627</f>
        <v>#REF!</v>
      </c>
      <c r="AE2627" s="176" t="e">
        <f t="shared" ref="AE2627:AE2690" si="424">+(AD2627-W2627)/365</f>
        <v>#REF!</v>
      </c>
      <c r="AF2627" s="170" t="e">
        <f>+VLOOKUP(CONCATENATE(TEXT(W2627,"yyyy"),"-",TEXT(W2627,"mm")),#REF!,2,0)</f>
        <v>#REF!</v>
      </c>
      <c r="AG2627" s="177" t="e">
        <f>+(AC2627*(1+'INFLAC PROYECTADA'!$B$8)^(AE2627))/((1+DEMANDADO!AF2627)^(AE2627))</f>
        <v>#REF!</v>
      </c>
      <c r="AH2627" s="169">
        <f>(0.2*VLOOKUP(D2627,'%.'!$A$1:$B$4,2,FALSE))+(0.35*VLOOKUP(E2627,'%.'!$A$1:$B$4,2,FALSE))+(0.1*VLOOKUP(F2627,'%.'!$A$1:$B$4,2,FALSE))+(0.35*VLOOKUP(G2627,'%.'!$A$1:$B$4,2,FALSE))</f>
        <v>0.5</v>
      </c>
      <c r="AI2627" s="128" t="str">
        <f t="shared" ref="AI2627:AI2690" si="425">+IF(AH2627&gt;0.5,"ALTA",IF(AH2627&gt;0.25,"MEDIA",IF(AH2627&gt;=0.1,"BAJA",IF(AH2627&lt;0.1,"REMOTA"))))</f>
        <v>MEDIA</v>
      </c>
      <c r="AJ2627" s="128" t="str">
        <f t="shared" ref="AJ2627:AJ2690" si="426">+IF(M2627&gt;0,"Provisión contable",IF(AH2627&gt;50%,"Provisión contable",IF(AH2627&lt;10%,"No se registra","Cuentas de Orden")))</f>
        <v>Provisión contable</v>
      </c>
      <c r="AK2627" s="178">
        <f t="shared" ref="AK2627:AK2690" si="427">+IF(M2627&gt;0,M2627,IF(AJ2627="Provisión Contable",AG2627,0)+IF(AJ2627="Cuentas de Orden",AG2627,0))</f>
        <v>793833360</v>
      </c>
    </row>
    <row r="2628" spans="1:37" ht="30" customHeight="1" x14ac:dyDescent="0.25">
      <c r="A2628" s="115">
        <v>2627</v>
      </c>
      <c r="B2628" s="83" t="s">
        <v>5562</v>
      </c>
      <c r="C2628" s="126" t="s">
        <v>5563</v>
      </c>
      <c r="D2628" s="83" t="s">
        <v>48</v>
      </c>
      <c r="E2628" s="83" t="s">
        <v>48</v>
      </c>
      <c r="F2628" s="83" t="s">
        <v>48</v>
      </c>
      <c r="G2628" s="124" t="s">
        <v>48</v>
      </c>
      <c r="H2628" s="169">
        <f t="shared" si="420"/>
        <v>0.5</v>
      </c>
      <c r="I2628" s="170" t="str">
        <f t="shared" si="421"/>
        <v>MEDIA</v>
      </c>
      <c r="J2628" s="293">
        <v>963390000</v>
      </c>
      <c r="K2628" s="221">
        <v>0.5</v>
      </c>
      <c r="L2628" s="83" t="s">
        <v>136</v>
      </c>
      <c r="M2628" s="188">
        <v>0</v>
      </c>
      <c r="N2628" s="188" t="s">
        <v>405</v>
      </c>
      <c r="O2628" s="189" t="s">
        <v>405</v>
      </c>
      <c r="P2628" s="83" t="s">
        <v>448</v>
      </c>
      <c r="Q2628" s="83" t="s">
        <v>5791</v>
      </c>
      <c r="R2628" s="83" t="s">
        <v>312</v>
      </c>
      <c r="S2628" s="84">
        <v>31119</v>
      </c>
      <c r="T2628" s="87">
        <v>53595</v>
      </c>
      <c r="U2628" s="82" t="s">
        <v>186</v>
      </c>
      <c r="V2628" s="82"/>
      <c r="W2628" s="171">
        <v>44074</v>
      </c>
      <c r="X2628" s="172" t="e">
        <f>+CONCATENATE(TEXT(#REF!,"yyyy"),"-",TEXT(#REF!,"mm"))</f>
        <v>#REF!</v>
      </c>
      <c r="Y2628" s="173" t="str">
        <f t="shared" si="422"/>
        <v>10</v>
      </c>
      <c r="Z2628" s="172" t="str">
        <f t="shared" si="423"/>
        <v>2020-07</v>
      </c>
      <c r="AA2628" s="170" t="e">
        <f>+VLOOKUP(Z2628,#REF!,2,FALSE)/VLOOKUP(X2628,#REF!,2,FALSE)</f>
        <v>#REF!</v>
      </c>
      <c r="AB2628" s="174" t="e">
        <f t="shared" si="418"/>
        <v>#REF!</v>
      </c>
      <c r="AC2628" s="174" t="e">
        <f t="shared" si="419"/>
        <v>#REF!</v>
      </c>
      <c r="AD2628" s="175" t="e">
        <f>+#REF!+365*Y2628</f>
        <v>#REF!</v>
      </c>
      <c r="AE2628" s="176" t="e">
        <f t="shared" si="424"/>
        <v>#REF!</v>
      </c>
      <c r="AF2628" s="170" t="e">
        <f>+VLOOKUP(CONCATENATE(TEXT(W2628,"yyyy"),"-",TEXT(W2628,"mm")),#REF!,2,0)</f>
        <v>#REF!</v>
      </c>
      <c r="AG2628" s="177" t="e">
        <f>+(AC2628*(1+'INFLAC PROYECTADA'!$B$8)^(AE2628))/((1+DEMANDADO!AF2628)^(AE2628))</f>
        <v>#REF!</v>
      </c>
      <c r="AH2628" s="169">
        <f>(0.2*VLOOKUP(D2628,'%.'!$A$1:$B$4,2,FALSE))+(0.35*VLOOKUP(E2628,'%.'!$A$1:$B$4,2,FALSE))+(0.1*VLOOKUP(F2628,'%.'!$A$1:$B$4,2,FALSE))+(0.35*VLOOKUP(G2628,'%.'!$A$1:$B$4,2,FALSE))</f>
        <v>0.5</v>
      </c>
      <c r="AI2628" s="128" t="str">
        <f t="shared" si="425"/>
        <v>MEDIA</v>
      </c>
      <c r="AJ2628" s="128" t="str">
        <f t="shared" si="426"/>
        <v>Cuentas de Orden</v>
      </c>
      <c r="AK2628" s="178" t="e">
        <f t="shared" si="427"/>
        <v>#REF!</v>
      </c>
    </row>
    <row r="2629" spans="1:37" ht="30" customHeight="1" x14ac:dyDescent="0.25">
      <c r="A2629" s="115">
        <v>2628</v>
      </c>
      <c r="B2629" s="83" t="s">
        <v>5564</v>
      </c>
      <c r="C2629" s="126" t="s">
        <v>5565</v>
      </c>
      <c r="D2629" s="83" t="s">
        <v>48</v>
      </c>
      <c r="E2629" s="83" t="s">
        <v>48</v>
      </c>
      <c r="F2629" s="83" t="s">
        <v>48</v>
      </c>
      <c r="G2629" s="124" t="s">
        <v>48</v>
      </c>
      <c r="H2629" s="169">
        <f t="shared" si="420"/>
        <v>0.5</v>
      </c>
      <c r="I2629" s="170" t="str">
        <f t="shared" si="421"/>
        <v>MEDIA</v>
      </c>
      <c r="J2629" s="293">
        <v>4000000</v>
      </c>
      <c r="K2629" s="221">
        <v>0.5</v>
      </c>
      <c r="L2629" s="83" t="s">
        <v>133</v>
      </c>
      <c r="M2629" s="188">
        <v>0</v>
      </c>
      <c r="N2629" s="188" t="s">
        <v>405</v>
      </c>
      <c r="O2629" s="189" t="s">
        <v>405</v>
      </c>
      <c r="P2629" s="83" t="s">
        <v>410</v>
      </c>
      <c r="Q2629" s="83" t="s">
        <v>5791</v>
      </c>
      <c r="R2629" s="83" t="s">
        <v>312</v>
      </c>
      <c r="S2629" s="84">
        <v>31119</v>
      </c>
      <c r="T2629" s="87">
        <v>53595</v>
      </c>
      <c r="U2629" s="82" t="s">
        <v>186</v>
      </c>
      <c r="V2629" s="82"/>
      <c r="W2629" s="171">
        <v>44074</v>
      </c>
      <c r="X2629" s="172" t="e">
        <f>+CONCATENATE(TEXT(#REF!,"yyyy"),"-",TEXT(#REF!,"mm"))</f>
        <v>#REF!</v>
      </c>
      <c r="Y2629" s="173" t="str">
        <f t="shared" si="422"/>
        <v>9</v>
      </c>
      <c r="Z2629" s="172" t="str">
        <f t="shared" si="423"/>
        <v>2020-07</v>
      </c>
      <c r="AA2629" s="170" t="e">
        <f>+VLOOKUP(Z2629,#REF!,2,FALSE)/VLOOKUP(X2629,#REF!,2,FALSE)</f>
        <v>#REF!</v>
      </c>
      <c r="AB2629" s="174" t="e">
        <f t="shared" si="418"/>
        <v>#REF!</v>
      </c>
      <c r="AC2629" s="174" t="e">
        <f t="shared" si="419"/>
        <v>#REF!</v>
      </c>
      <c r="AD2629" s="175" t="e">
        <f>+#REF!+365*Y2629</f>
        <v>#REF!</v>
      </c>
      <c r="AE2629" s="176" t="e">
        <f t="shared" si="424"/>
        <v>#REF!</v>
      </c>
      <c r="AF2629" s="170" t="e">
        <f>+VLOOKUP(CONCATENATE(TEXT(W2629,"yyyy"),"-",TEXT(W2629,"mm")),#REF!,2,0)</f>
        <v>#REF!</v>
      </c>
      <c r="AG2629" s="177" t="e">
        <f>+(AC2629*(1+'INFLAC PROYECTADA'!$B$8)^(AE2629))/((1+DEMANDADO!AF2629)^(AE2629))</f>
        <v>#REF!</v>
      </c>
      <c r="AH2629" s="169">
        <f>(0.2*VLOOKUP(D2629,'%.'!$A$1:$B$4,2,FALSE))+(0.35*VLOOKUP(E2629,'%.'!$A$1:$B$4,2,FALSE))+(0.1*VLOOKUP(F2629,'%.'!$A$1:$B$4,2,FALSE))+(0.35*VLOOKUP(G2629,'%.'!$A$1:$B$4,2,FALSE))</f>
        <v>0.5</v>
      </c>
      <c r="AI2629" s="128" t="str">
        <f t="shared" si="425"/>
        <v>MEDIA</v>
      </c>
      <c r="AJ2629" s="128" t="str">
        <f t="shared" si="426"/>
        <v>Cuentas de Orden</v>
      </c>
      <c r="AK2629" s="178" t="e">
        <f t="shared" si="427"/>
        <v>#REF!</v>
      </c>
    </row>
    <row r="2630" spans="1:37" ht="30" customHeight="1" x14ac:dyDescent="0.25">
      <c r="A2630" s="115">
        <v>2629</v>
      </c>
      <c r="B2630" s="83" t="s">
        <v>5566</v>
      </c>
      <c r="C2630" s="126" t="s">
        <v>5567</v>
      </c>
      <c r="D2630" s="83" t="s">
        <v>48</v>
      </c>
      <c r="E2630" s="83" t="s">
        <v>48</v>
      </c>
      <c r="F2630" s="83" t="s">
        <v>48</v>
      </c>
      <c r="G2630" s="124" t="s">
        <v>48</v>
      </c>
      <c r="H2630" s="169">
        <f t="shared" si="420"/>
        <v>0.5</v>
      </c>
      <c r="I2630" s="170" t="str">
        <f t="shared" si="421"/>
        <v>MEDIA</v>
      </c>
      <c r="J2630" s="293">
        <v>1192000000</v>
      </c>
      <c r="K2630" s="221">
        <v>0</v>
      </c>
      <c r="L2630" s="83" t="s">
        <v>133</v>
      </c>
      <c r="M2630" s="188">
        <v>5499625</v>
      </c>
      <c r="N2630" s="188" t="s">
        <v>405</v>
      </c>
      <c r="O2630" s="189" t="s">
        <v>405</v>
      </c>
      <c r="P2630" s="83" t="s">
        <v>410</v>
      </c>
      <c r="Q2630" s="83" t="s">
        <v>5791</v>
      </c>
      <c r="R2630" s="83" t="s">
        <v>312</v>
      </c>
      <c r="S2630" s="84">
        <v>31119</v>
      </c>
      <c r="T2630" s="87">
        <v>53595</v>
      </c>
      <c r="U2630" s="82" t="s">
        <v>186</v>
      </c>
      <c r="V2630" s="82"/>
      <c r="W2630" s="171">
        <v>44074</v>
      </c>
      <c r="X2630" s="172" t="e">
        <f>+CONCATENATE(TEXT(#REF!,"yyyy"),"-",TEXT(#REF!,"mm"))</f>
        <v>#REF!</v>
      </c>
      <c r="Y2630" s="173" t="str">
        <f t="shared" si="422"/>
        <v>9</v>
      </c>
      <c r="Z2630" s="172" t="str">
        <f t="shared" si="423"/>
        <v>2020-07</v>
      </c>
      <c r="AA2630" s="170" t="e">
        <f>+VLOOKUP(Z2630,#REF!,2,FALSE)/VLOOKUP(X2630,#REF!,2,FALSE)</f>
        <v>#REF!</v>
      </c>
      <c r="AB2630" s="174" t="e">
        <f t="shared" si="418"/>
        <v>#REF!</v>
      </c>
      <c r="AC2630" s="174" t="e">
        <f t="shared" si="419"/>
        <v>#REF!</v>
      </c>
      <c r="AD2630" s="175" t="e">
        <f>+#REF!+365*Y2630</f>
        <v>#REF!</v>
      </c>
      <c r="AE2630" s="176" t="e">
        <f t="shared" si="424"/>
        <v>#REF!</v>
      </c>
      <c r="AF2630" s="170" t="e">
        <f>+VLOOKUP(CONCATENATE(TEXT(W2630,"yyyy"),"-",TEXT(W2630,"mm")),#REF!,2,0)</f>
        <v>#REF!</v>
      </c>
      <c r="AG2630" s="177" t="e">
        <f>+(AC2630*(1+'INFLAC PROYECTADA'!$B$8)^(AE2630))/((1+DEMANDADO!AF2630)^(AE2630))</f>
        <v>#REF!</v>
      </c>
      <c r="AH2630" s="169">
        <f>(0.2*VLOOKUP(D2630,'%.'!$A$1:$B$4,2,FALSE))+(0.35*VLOOKUP(E2630,'%.'!$A$1:$B$4,2,FALSE))+(0.1*VLOOKUP(F2630,'%.'!$A$1:$B$4,2,FALSE))+(0.35*VLOOKUP(G2630,'%.'!$A$1:$B$4,2,FALSE))</f>
        <v>0.5</v>
      </c>
      <c r="AI2630" s="128" t="str">
        <f t="shared" si="425"/>
        <v>MEDIA</v>
      </c>
      <c r="AJ2630" s="128" t="str">
        <f t="shared" si="426"/>
        <v>Provisión contable</v>
      </c>
      <c r="AK2630" s="178">
        <f t="shared" si="427"/>
        <v>5499625</v>
      </c>
    </row>
    <row r="2631" spans="1:37" ht="30" customHeight="1" x14ac:dyDescent="0.25">
      <c r="A2631" s="115">
        <v>2630</v>
      </c>
      <c r="B2631" s="83" t="s">
        <v>5568</v>
      </c>
      <c r="C2631" s="126" t="s">
        <v>5569</v>
      </c>
      <c r="D2631" s="83" t="s">
        <v>48</v>
      </c>
      <c r="E2631" s="83" t="s">
        <v>48</v>
      </c>
      <c r="F2631" s="83" t="s">
        <v>48</v>
      </c>
      <c r="G2631" s="124" t="s">
        <v>48</v>
      </c>
      <c r="H2631" s="169">
        <f t="shared" si="420"/>
        <v>0.5</v>
      </c>
      <c r="I2631" s="170" t="str">
        <f t="shared" si="421"/>
        <v>MEDIA</v>
      </c>
      <c r="J2631" s="293">
        <v>11790000</v>
      </c>
      <c r="K2631" s="221">
        <v>0.3</v>
      </c>
      <c r="L2631" s="83" t="s">
        <v>130</v>
      </c>
      <c r="M2631" s="188">
        <v>0</v>
      </c>
      <c r="N2631" s="188" t="s">
        <v>405</v>
      </c>
      <c r="O2631" s="189" t="s">
        <v>405</v>
      </c>
      <c r="P2631" s="83" t="s">
        <v>410</v>
      </c>
      <c r="Q2631" s="83" t="s">
        <v>5729</v>
      </c>
      <c r="R2631" s="83" t="s">
        <v>312</v>
      </c>
      <c r="S2631" s="84" t="s">
        <v>312</v>
      </c>
      <c r="T2631" s="87" t="s">
        <v>312</v>
      </c>
      <c r="U2631" s="82" t="s">
        <v>186</v>
      </c>
      <c r="V2631" s="82"/>
      <c r="W2631" s="171">
        <v>44074</v>
      </c>
      <c r="X2631" s="172" t="e">
        <f>+CONCATENATE(TEXT(#REF!,"yyyy"),"-",TEXT(#REF!,"mm"))</f>
        <v>#REF!</v>
      </c>
      <c r="Y2631" s="173" t="str">
        <f t="shared" si="422"/>
        <v>9</v>
      </c>
      <c r="Z2631" s="172" t="str">
        <f t="shared" si="423"/>
        <v>2020-07</v>
      </c>
      <c r="AA2631" s="170" t="e">
        <f>+VLOOKUP(Z2631,#REF!,2,FALSE)/VLOOKUP(X2631,#REF!,2,FALSE)</f>
        <v>#REF!</v>
      </c>
      <c r="AB2631" s="174" t="e">
        <f t="shared" si="418"/>
        <v>#REF!</v>
      </c>
      <c r="AC2631" s="174" t="e">
        <f t="shared" si="419"/>
        <v>#REF!</v>
      </c>
      <c r="AD2631" s="175" t="e">
        <f>+#REF!+365*Y2631</f>
        <v>#REF!</v>
      </c>
      <c r="AE2631" s="176" t="e">
        <f t="shared" si="424"/>
        <v>#REF!</v>
      </c>
      <c r="AF2631" s="170" t="e">
        <f>+VLOOKUP(CONCATENATE(TEXT(W2631,"yyyy"),"-",TEXT(W2631,"mm")),#REF!,2,0)</f>
        <v>#REF!</v>
      </c>
      <c r="AG2631" s="177" t="e">
        <f>+(AC2631*(1+'INFLAC PROYECTADA'!$B$8)^(AE2631))/((1+DEMANDADO!AF2631)^(AE2631))</f>
        <v>#REF!</v>
      </c>
      <c r="AH2631" s="169">
        <f>(0.2*VLOOKUP(D2631,'%.'!$A$1:$B$4,2,FALSE))+(0.35*VLOOKUP(E2631,'%.'!$A$1:$B$4,2,FALSE))+(0.1*VLOOKUP(F2631,'%.'!$A$1:$B$4,2,FALSE))+(0.35*VLOOKUP(G2631,'%.'!$A$1:$B$4,2,FALSE))</f>
        <v>0.5</v>
      </c>
      <c r="AI2631" s="128" t="str">
        <f t="shared" si="425"/>
        <v>MEDIA</v>
      </c>
      <c r="AJ2631" s="128" t="str">
        <f t="shared" si="426"/>
        <v>Cuentas de Orden</v>
      </c>
      <c r="AK2631" s="178" t="e">
        <f t="shared" si="427"/>
        <v>#REF!</v>
      </c>
    </row>
    <row r="2632" spans="1:37" ht="30" customHeight="1" x14ac:dyDescent="0.25">
      <c r="A2632" s="115">
        <v>2631</v>
      </c>
      <c r="B2632" s="83" t="s">
        <v>5570</v>
      </c>
      <c r="C2632" s="129" t="s">
        <v>5571</v>
      </c>
      <c r="D2632" s="83" t="s">
        <v>1</v>
      </c>
      <c r="E2632" s="83" t="s">
        <v>1</v>
      </c>
      <c r="F2632" s="83" t="s">
        <v>1</v>
      </c>
      <c r="G2632" s="124" t="s">
        <v>1</v>
      </c>
      <c r="H2632" s="169">
        <f t="shared" si="420"/>
        <v>0.05</v>
      </c>
      <c r="I2632" s="170" t="str">
        <f t="shared" si="421"/>
        <v>REMOTA</v>
      </c>
      <c r="J2632" s="293">
        <v>613134714</v>
      </c>
      <c r="K2632" s="221">
        <v>0</v>
      </c>
      <c r="L2632" s="83" t="s">
        <v>131</v>
      </c>
      <c r="M2632" s="188">
        <v>0</v>
      </c>
      <c r="N2632" s="188" t="s">
        <v>405</v>
      </c>
      <c r="O2632" s="189" t="s">
        <v>405</v>
      </c>
      <c r="P2632" s="83" t="s">
        <v>406</v>
      </c>
      <c r="Q2632" s="83" t="s">
        <v>5791</v>
      </c>
      <c r="R2632" s="83" t="s">
        <v>312</v>
      </c>
      <c r="S2632" s="84">
        <v>31119</v>
      </c>
      <c r="T2632" s="87">
        <v>53595</v>
      </c>
      <c r="U2632" s="82" t="s">
        <v>186</v>
      </c>
      <c r="V2632" s="82"/>
      <c r="W2632" s="171">
        <v>44074</v>
      </c>
      <c r="X2632" s="172" t="e">
        <f>+CONCATENATE(TEXT(#REF!,"yyyy"),"-",TEXT(#REF!,"mm"))</f>
        <v>#REF!</v>
      </c>
      <c r="Y2632" s="173" t="str">
        <f t="shared" si="422"/>
        <v>8</v>
      </c>
      <c r="Z2632" s="172" t="str">
        <f t="shared" si="423"/>
        <v>2020-07</v>
      </c>
      <c r="AA2632" s="170" t="e">
        <f>+VLOOKUP(Z2632,#REF!,2,FALSE)/VLOOKUP(X2632,#REF!,2,FALSE)</f>
        <v>#REF!</v>
      </c>
      <c r="AB2632" s="174" t="e">
        <f t="shared" si="418"/>
        <v>#REF!</v>
      </c>
      <c r="AC2632" s="174" t="e">
        <f t="shared" si="419"/>
        <v>#REF!</v>
      </c>
      <c r="AD2632" s="175" t="e">
        <f>+#REF!+365*Y2632</f>
        <v>#REF!</v>
      </c>
      <c r="AE2632" s="176" t="e">
        <f t="shared" si="424"/>
        <v>#REF!</v>
      </c>
      <c r="AF2632" s="170" t="e">
        <f>+VLOOKUP(CONCATENATE(TEXT(W2632,"yyyy"),"-",TEXT(W2632,"mm")),#REF!,2,0)</f>
        <v>#REF!</v>
      </c>
      <c r="AG2632" s="177" t="e">
        <f>+(AC2632*(1+'INFLAC PROYECTADA'!$B$8)^(AE2632))/((1+DEMANDADO!AF2632)^(AE2632))</f>
        <v>#REF!</v>
      </c>
      <c r="AH2632" s="169">
        <f>(0.2*VLOOKUP(D2632,'%.'!$A$1:$B$4,2,FALSE))+(0.35*VLOOKUP(E2632,'%.'!$A$1:$B$4,2,FALSE))+(0.1*VLOOKUP(F2632,'%.'!$A$1:$B$4,2,FALSE))+(0.35*VLOOKUP(G2632,'%.'!$A$1:$B$4,2,FALSE))</f>
        <v>0.05</v>
      </c>
      <c r="AI2632" s="128" t="str">
        <f t="shared" si="425"/>
        <v>REMOTA</v>
      </c>
      <c r="AJ2632" s="128" t="str">
        <f t="shared" si="426"/>
        <v>No se registra</v>
      </c>
      <c r="AK2632" s="178">
        <f t="shared" si="427"/>
        <v>0</v>
      </c>
    </row>
    <row r="2633" spans="1:37" ht="30" customHeight="1" x14ac:dyDescent="0.25">
      <c r="A2633" s="115">
        <v>2632</v>
      </c>
      <c r="B2633" s="83" t="s">
        <v>5572</v>
      </c>
      <c r="C2633" s="126" t="s">
        <v>5573</v>
      </c>
      <c r="D2633" s="83" t="s">
        <v>1</v>
      </c>
      <c r="E2633" s="83" t="s">
        <v>1</v>
      </c>
      <c r="F2633" s="83" t="s">
        <v>1</v>
      </c>
      <c r="G2633" s="124" t="s">
        <v>1</v>
      </c>
      <c r="H2633" s="169">
        <f t="shared" si="420"/>
        <v>0.05</v>
      </c>
      <c r="I2633" s="170" t="str">
        <f t="shared" si="421"/>
        <v>REMOTA</v>
      </c>
      <c r="J2633" s="293">
        <v>648450000</v>
      </c>
      <c r="K2633" s="221">
        <v>0</v>
      </c>
      <c r="L2633" s="83" t="s">
        <v>132</v>
      </c>
      <c r="M2633" s="188">
        <v>648450000</v>
      </c>
      <c r="N2633" s="188" t="s">
        <v>405</v>
      </c>
      <c r="O2633" s="189" t="s">
        <v>405</v>
      </c>
      <c r="P2633" s="83" t="s">
        <v>406</v>
      </c>
      <c r="Q2633" s="83" t="s">
        <v>5791</v>
      </c>
      <c r="R2633" s="83" t="s">
        <v>312</v>
      </c>
      <c r="S2633" s="93">
        <v>31119</v>
      </c>
      <c r="T2633" s="87">
        <v>53595</v>
      </c>
      <c r="U2633" s="82" t="s">
        <v>186</v>
      </c>
      <c r="V2633" s="82"/>
      <c r="W2633" s="171">
        <v>44074</v>
      </c>
      <c r="X2633" s="172" t="e">
        <f>+CONCATENATE(TEXT(#REF!,"yyyy"),"-",TEXT(#REF!,"mm"))</f>
        <v>#REF!</v>
      </c>
      <c r="Y2633" s="173" t="str">
        <f t="shared" si="422"/>
        <v>8</v>
      </c>
      <c r="Z2633" s="172" t="str">
        <f t="shared" si="423"/>
        <v>2020-07</v>
      </c>
      <c r="AA2633" s="170" t="e">
        <f>+VLOOKUP(Z2633,#REF!,2,FALSE)/VLOOKUP(X2633,#REF!,2,FALSE)</f>
        <v>#REF!</v>
      </c>
      <c r="AB2633" s="174" t="e">
        <f t="shared" si="418"/>
        <v>#REF!</v>
      </c>
      <c r="AC2633" s="174" t="e">
        <f t="shared" si="419"/>
        <v>#REF!</v>
      </c>
      <c r="AD2633" s="175" t="e">
        <f>+#REF!+365*Y2633</f>
        <v>#REF!</v>
      </c>
      <c r="AE2633" s="176" t="e">
        <f t="shared" si="424"/>
        <v>#REF!</v>
      </c>
      <c r="AF2633" s="170" t="e">
        <f>+VLOOKUP(CONCATENATE(TEXT(W2633,"yyyy"),"-",TEXT(W2633,"mm")),#REF!,2,0)</f>
        <v>#REF!</v>
      </c>
      <c r="AG2633" s="177" t="e">
        <f>+(AC2633*(1+'INFLAC PROYECTADA'!$B$8)^(AE2633))/((1+DEMANDADO!AF2633)^(AE2633))</f>
        <v>#REF!</v>
      </c>
      <c r="AH2633" s="169">
        <f>(0.2*VLOOKUP(D2633,'%.'!$A$1:$B$4,2,FALSE))+(0.35*VLOOKUP(E2633,'%.'!$A$1:$B$4,2,FALSE))+(0.1*VLOOKUP(F2633,'%.'!$A$1:$B$4,2,FALSE))+(0.35*VLOOKUP(G2633,'%.'!$A$1:$B$4,2,FALSE))</f>
        <v>0.05</v>
      </c>
      <c r="AI2633" s="128" t="str">
        <f t="shared" si="425"/>
        <v>REMOTA</v>
      </c>
      <c r="AJ2633" s="128" t="str">
        <f t="shared" si="426"/>
        <v>Provisión contable</v>
      </c>
      <c r="AK2633" s="178">
        <f t="shared" si="427"/>
        <v>648450000</v>
      </c>
    </row>
    <row r="2634" spans="1:37" ht="30" customHeight="1" x14ac:dyDescent="0.25">
      <c r="A2634" s="115">
        <v>2633</v>
      </c>
      <c r="B2634" s="87" t="s">
        <v>5574</v>
      </c>
      <c r="C2634" s="126" t="s">
        <v>5575</v>
      </c>
      <c r="D2634" s="83" t="s">
        <v>1</v>
      </c>
      <c r="E2634" s="83" t="s">
        <v>1</v>
      </c>
      <c r="F2634" s="83" t="s">
        <v>1</v>
      </c>
      <c r="G2634" s="124" t="s">
        <v>48</v>
      </c>
      <c r="H2634" s="169">
        <f t="shared" si="420"/>
        <v>0.20749999999999999</v>
      </c>
      <c r="I2634" s="170" t="str">
        <f t="shared" si="421"/>
        <v>BAJA</v>
      </c>
      <c r="J2634" s="293">
        <v>36254000</v>
      </c>
      <c r="K2634" s="221">
        <v>0.3</v>
      </c>
      <c r="L2634" s="83" t="s">
        <v>136</v>
      </c>
      <c r="M2634" s="188">
        <v>1200000</v>
      </c>
      <c r="N2634" s="188" t="s">
        <v>405</v>
      </c>
      <c r="O2634" s="189" t="s">
        <v>405</v>
      </c>
      <c r="P2634" s="83" t="s">
        <v>406</v>
      </c>
      <c r="Q2634" s="83" t="s">
        <v>5791</v>
      </c>
      <c r="R2634" s="83" t="s">
        <v>312</v>
      </c>
      <c r="S2634" s="93">
        <v>31119</v>
      </c>
      <c r="T2634" s="87">
        <v>53595</v>
      </c>
      <c r="U2634" s="82" t="s">
        <v>186</v>
      </c>
      <c r="V2634" s="82"/>
      <c r="W2634" s="171">
        <v>44074</v>
      </c>
      <c r="X2634" s="172" t="e">
        <f>+CONCATENATE(TEXT(#REF!,"yyyy"),"-",TEXT(#REF!,"mm"))</f>
        <v>#REF!</v>
      </c>
      <c r="Y2634" s="173" t="str">
        <f t="shared" si="422"/>
        <v>8</v>
      </c>
      <c r="Z2634" s="172" t="str">
        <f t="shared" si="423"/>
        <v>2020-07</v>
      </c>
      <c r="AA2634" s="170" t="e">
        <f>+VLOOKUP(Z2634,#REF!,2,FALSE)/VLOOKUP(X2634,#REF!,2,FALSE)</f>
        <v>#REF!</v>
      </c>
      <c r="AB2634" s="174" t="e">
        <f t="shared" si="418"/>
        <v>#REF!</v>
      </c>
      <c r="AC2634" s="174" t="e">
        <f t="shared" si="419"/>
        <v>#REF!</v>
      </c>
      <c r="AD2634" s="175" t="e">
        <f>+#REF!+365*Y2634</f>
        <v>#REF!</v>
      </c>
      <c r="AE2634" s="176" t="e">
        <f t="shared" si="424"/>
        <v>#REF!</v>
      </c>
      <c r="AF2634" s="170" t="e">
        <f>+VLOOKUP(CONCATENATE(TEXT(W2634,"yyyy"),"-",TEXT(W2634,"mm")),#REF!,2,0)</f>
        <v>#REF!</v>
      </c>
      <c r="AG2634" s="177" t="e">
        <f>+(AC2634*(1+'INFLAC PROYECTADA'!$B$8)^(AE2634))/((1+DEMANDADO!AF2634)^(AE2634))</f>
        <v>#REF!</v>
      </c>
      <c r="AH2634" s="169">
        <f>(0.2*VLOOKUP(D2634,'%.'!$A$1:$B$4,2,FALSE))+(0.35*VLOOKUP(E2634,'%.'!$A$1:$B$4,2,FALSE))+(0.1*VLOOKUP(F2634,'%.'!$A$1:$B$4,2,FALSE))+(0.35*VLOOKUP(G2634,'%.'!$A$1:$B$4,2,FALSE))</f>
        <v>0.20749999999999999</v>
      </c>
      <c r="AI2634" s="128" t="str">
        <f t="shared" si="425"/>
        <v>BAJA</v>
      </c>
      <c r="AJ2634" s="128" t="str">
        <f t="shared" si="426"/>
        <v>Provisión contable</v>
      </c>
      <c r="AK2634" s="178">
        <f t="shared" si="427"/>
        <v>1200000</v>
      </c>
    </row>
    <row r="2635" spans="1:37" ht="30" customHeight="1" x14ac:dyDescent="0.25">
      <c r="A2635" s="115">
        <v>2634</v>
      </c>
      <c r="B2635" s="87" t="s">
        <v>4673</v>
      </c>
      <c r="C2635" s="126" t="s">
        <v>5576</v>
      </c>
      <c r="D2635" s="83" t="s">
        <v>1</v>
      </c>
      <c r="E2635" s="83" t="s">
        <v>1</v>
      </c>
      <c r="F2635" s="83" t="s">
        <v>1</v>
      </c>
      <c r="G2635" s="124" t="s">
        <v>1</v>
      </c>
      <c r="H2635" s="169">
        <f t="shared" si="420"/>
        <v>0.05</v>
      </c>
      <c r="I2635" s="170" t="str">
        <f t="shared" si="421"/>
        <v>REMOTA</v>
      </c>
      <c r="J2635" s="293">
        <v>468727000</v>
      </c>
      <c r="K2635" s="221">
        <v>0.2</v>
      </c>
      <c r="L2635" s="83" t="s">
        <v>132</v>
      </c>
      <c r="M2635" s="188">
        <v>568000000</v>
      </c>
      <c r="N2635" s="188" t="s">
        <v>405</v>
      </c>
      <c r="O2635" s="189" t="s">
        <v>405</v>
      </c>
      <c r="P2635" s="83" t="s">
        <v>406</v>
      </c>
      <c r="Q2635" s="83" t="s">
        <v>5791</v>
      </c>
      <c r="R2635" s="83" t="s">
        <v>312</v>
      </c>
      <c r="S2635" s="93">
        <v>31119</v>
      </c>
      <c r="T2635" s="87">
        <v>53595</v>
      </c>
      <c r="U2635" s="82" t="s">
        <v>186</v>
      </c>
      <c r="V2635" s="82"/>
      <c r="W2635" s="171">
        <v>44074</v>
      </c>
      <c r="X2635" s="172" t="e">
        <f>+CONCATENATE(TEXT(#REF!,"yyyy"),"-",TEXT(#REF!,"mm"))</f>
        <v>#REF!</v>
      </c>
      <c r="Y2635" s="173" t="str">
        <f t="shared" si="422"/>
        <v>8</v>
      </c>
      <c r="Z2635" s="172" t="str">
        <f t="shared" si="423"/>
        <v>2020-07</v>
      </c>
      <c r="AA2635" s="170" t="e">
        <f>+VLOOKUP(Z2635,#REF!,2,FALSE)/VLOOKUP(X2635,#REF!,2,FALSE)</f>
        <v>#REF!</v>
      </c>
      <c r="AB2635" s="174" t="e">
        <f t="shared" si="418"/>
        <v>#REF!</v>
      </c>
      <c r="AC2635" s="174" t="e">
        <f t="shared" si="419"/>
        <v>#REF!</v>
      </c>
      <c r="AD2635" s="175" t="e">
        <f>+#REF!+365*Y2635</f>
        <v>#REF!</v>
      </c>
      <c r="AE2635" s="176" t="e">
        <f t="shared" si="424"/>
        <v>#REF!</v>
      </c>
      <c r="AF2635" s="170" t="e">
        <f>+VLOOKUP(CONCATENATE(TEXT(W2635,"yyyy"),"-",TEXT(W2635,"mm")),#REF!,2,0)</f>
        <v>#REF!</v>
      </c>
      <c r="AG2635" s="177" t="e">
        <f>+(AC2635*(1+'INFLAC PROYECTADA'!$B$8)^(AE2635))/((1+DEMANDADO!AF2635)^(AE2635))</f>
        <v>#REF!</v>
      </c>
      <c r="AH2635" s="169">
        <f>(0.2*VLOOKUP(D2635,'%.'!$A$1:$B$4,2,FALSE))+(0.35*VLOOKUP(E2635,'%.'!$A$1:$B$4,2,FALSE))+(0.1*VLOOKUP(F2635,'%.'!$A$1:$B$4,2,FALSE))+(0.35*VLOOKUP(G2635,'%.'!$A$1:$B$4,2,FALSE))</f>
        <v>0.05</v>
      </c>
      <c r="AI2635" s="128" t="str">
        <f t="shared" si="425"/>
        <v>REMOTA</v>
      </c>
      <c r="AJ2635" s="128" t="str">
        <f t="shared" si="426"/>
        <v>Provisión contable</v>
      </c>
      <c r="AK2635" s="178">
        <f t="shared" si="427"/>
        <v>568000000</v>
      </c>
    </row>
    <row r="2636" spans="1:37" ht="30" customHeight="1" x14ac:dyDescent="0.25">
      <c r="A2636" s="115">
        <v>2635</v>
      </c>
      <c r="B2636" s="83" t="s">
        <v>5577</v>
      </c>
      <c r="C2636" s="129" t="s">
        <v>5578</v>
      </c>
      <c r="D2636" s="83" t="s">
        <v>1</v>
      </c>
      <c r="E2636" s="83" t="s">
        <v>1</v>
      </c>
      <c r="F2636" s="83" t="s">
        <v>1</v>
      </c>
      <c r="G2636" s="124" t="s">
        <v>1</v>
      </c>
      <c r="H2636" s="169">
        <f t="shared" si="420"/>
        <v>0.05</v>
      </c>
      <c r="I2636" s="170" t="str">
        <f t="shared" si="421"/>
        <v>REMOTA</v>
      </c>
      <c r="J2636" s="293">
        <v>518428000</v>
      </c>
      <c r="K2636" s="221">
        <v>0.2</v>
      </c>
      <c r="L2636" s="83" t="s">
        <v>132</v>
      </c>
      <c r="M2636" s="188">
        <v>587384000</v>
      </c>
      <c r="N2636" s="188" t="s">
        <v>405</v>
      </c>
      <c r="O2636" s="189" t="s">
        <v>405</v>
      </c>
      <c r="P2636" s="83" t="s">
        <v>415</v>
      </c>
      <c r="Q2636" s="83" t="s">
        <v>5791</v>
      </c>
      <c r="R2636" s="83" t="s">
        <v>312</v>
      </c>
      <c r="S2636" s="93">
        <v>31119</v>
      </c>
      <c r="T2636" s="87">
        <v>53595</v>
      </c>
      <c r="U2636" s="82" t="s">
        <v>186</v>
      </c>
      <c r="V2636" s="82"/>
      <c r="W2636" s="171">
        <v>44074</v>
      </c>
      <c r="X2636" s="172" t="e">
        <f>+CONCATENATE(TEXT(#REF!,"yyyy"),"-",TEXT(#REF!,"mm"))</f>
        <v>#REF!</v>
      </c>
      <c r="Y2636" s="173" t="str">
        <f t="shared" si="422"/>
        <v>7</v>
      </c>
      <c r="Z2636" s="172" t="str">
        <f t="shared" si="423"/>
        <v>2020-07</v>
      </c>
      <c r="AA2636" s="170" t="e">
        <f>+VLOOKUP(Z2636,#REF!,2,FALSE)/VLOOKUP(X2636,#REF!,2,FALSE)</f>
        <v>#REF!</v>
      </c>
      <c r="AB2636" s="174" t="e">
        <f t="shared" si="418"/>
        <v>#REF!</v>
      </c>
      <c r="AC2636" s="174" t="e">
        <f t="shared" si="419"/>
        <v>#REF!</v>
      </c>
      <c r="AD2636" s="175" t="e">
        <f>+#REF!+365*Y2636</f>
        <v>#REF!</v>
      </c>
      <c r="AE2636" s="176" t="e">
        <f t="shared" si="424"/>
        <v>#REF!</v>
      </c>
      <c r="AF2636" s="170" t="e">
        <f>+VLOOKUP(CONCATENATE(TEXT(W2636,"yyyy"),"-",TEXT(W2636,"mm")),#REF!,2,0)</f>
        <v>#REF!</v>
      </c>
      <c r="AG2636" s="177" t="e">
        <f>+(AC2636*(1+'INFLAC PROYECTADA'!$B$8)^(AE2636))/((1+DEMANDADO!AF2636)^(AE2636))</f>
        <v>#REF!</v>
      </c>
      <c r="AH2636" s="169">
        <f>(0.2*VLOOKUP(D2636,'%.'!$A$1:$B$4,2,FALSE))+(0.35*VLOOKUP(E2636,'%.'!$A$1:$B$4,2,FALSE))+(0.1*VLOOKUP(F2636,'%.'!$A$1:$B$4,2,FALSE))+(0.35*VLOOKUP(G2636,'%.'!$A$1:$B$4,2,FALSE))</f>
        <v>0.05</v>
      </c>
      <c r="AI2636" s="128" t="str">
        <f t="shared" si="425"/>
        <v>REMOTA</v>
      </c>
      <c r="AJ2636" s="128" t="str">
        <f t="shared" si="426"/>
        <v>Provisión contable</v>
      </c>
      <c r="AK2636" s="178">
        <f t="shared" si="427"/>
        <v>587384000</v>
      </c>
    </row>
    <row r="2637" spans="1:37" ht="30" customHeight="1" x14ac:dyDescent="0.25">
      <c r="A2637" s="115">
        <v>2636</v>
      </c>
      <c r="B2637" s="83" t="s">
        <v>5579</v>
      </c>
      <c r="C2637" s="129" t="s">
        <v>5580</v>
      </c>
      <c r="D2637" s="83" t="s">
        <v>1</v>
      </c>
      <c r="E2637" s="83" t="s">
        <v>1</v>
      </c>
      <c r="F2637" s="83" t="s">
        <v>1</v>
      </c>
      <c r="G2637" s="124" t="s">
        <v>1</v>
      </c>
      <c r="H2637" s="169">
        <f t="shared" si="420"/>
        <v>0.05</v>
      </c>
      <c r="I2637" s="170" t="str">
        <f t="shared" si="421"/>
        <v>REMOTA</v>
      </c>
      <c r="J2637" s="293">
        <v>834340000</v>
      </c>
      <c r="K2637" s="221">
        <v>0.2</v>
      </c>
      <c r="L2637" s="83" t="s">
        <v>133</v>
      </c>
      <c r="M2637" s="188">
        <v>948000000</v>
      </c>
      <c r="N2637" s="188" t="s">
        <v>405</v>
      </c>
      <c r="O2637" s="189" t="s">
        <v>405</v>
      </c>
      <c r="P2637" s="83" t="s">
        <v>406</v>
      </c>
      <c r="Q2637" s="83" t="s">
        <v>5791</v>
      </c>
      <c r="R2637" s="83" t="s">
        <v>312</v>
      </c>
      <c r="S2637" s="93">
        <v>31119</v>
      </c>
      <c r="T2637" s="87">
        <v>53595</v>
      </c>
      <c r="U2637" s="82" t="s">
        <v>186</v>
      </c>
      <c r="V2637" s="82"/>
      <c r="W2637" s="171">
        <v>44074</v>
      </c>
      <c r="X2637" s="172" t="e">
        <f>+CONCATENATE(TEXT(#REF!,"yyyy"),"-",TEXT(#REF!,"mm"))</f>
        <v>#REF!</v>
      </c>
      <c r="Y2637" s="173" t="str">
        <f t="shared" si="422"/>
        <v>8</v>
      </c>
      <c r="Z2637" s="172" t="str">
        <f t="shared" si="423"/>
        <v>2020-07</v>
      </c>
      <c r="AA2637" s="170" t="e">
        <f>+VLOOKUP(Z2637,#REF!,2,FALSE)/VLOOKUP(X2637,#REF!,2,FALSE)</f>
        <v>#REF!</v>
      </c>
      <c r="AB2637" s="174" t="e">
        <f t="shared" si="418"/>
        <v>#REF!</v>
      </c>
      <c r="AC2637" s="174" t="e">
        <f t="shared" si="419"/>
        <v>#REF!</v>
      </c>
      <c r="AD2637" s="175" t="e">
        <f>+#REF!+365*Y2637</f>
        <v>#REF!</v>
      </c>
      <c r="AE2637" s="176" t="e">
        <f t="shared" si="424"/>
        <v>#REF!</v>
      </c>
      <c r="AF2637" s="170" t="e">
        <f>+VLOOKUP(CONCATENATE(TEXT(W2637,"yyyy"),"-",TEXT(W2637,"mm")),#REF!,2,0)</f>
        <v>#REF!</v>
      </c>
      <c r="AG2637" s="177" t="e">
        <f>+(AC2637*(1+'INFLAC PROYECTADA'!$B$8)^(AE2637))/((1+DEMANDADO!AF2637)^(AE2637))</f>
        <v>#REF!</v>
      </c>
      <c r="AH2637" s="169">
        <f>(0.2*VLOOKUP(D2637,'%.'!$A$1:$B$4,2,FALSE))+(0.35*VLOOKUP(E2637,'%.'!$A$1:$B$4,2,FALSE))+(0.1*VLOOKUP(F2637,'%.'!$A$1:$B$4,2,FALSE))+(0.35*VLOOKUP(G2637,'%.'!$A$1:$B$4,2,FALSE))</f>
        <v>0.05</v>
      </c>
      <c r="AI2637" s="128" t="str">
        <f t="shared" si="425"/>
        <v>REMOTA</v>
      </c>
      <c r="AJ2637" s="128" t="str">
        <f t="shared" si="426"/>
        <v>Provisión contable</v>
      </c>
      <c r="AK2637" s="178">
        <f t="shared" si="427"/>
        <v>948000000</v>
      </c>
    </row>
    <row r="2638" spans="1:37" ht="30" customHeight="1" x14ac:dyDescent="0.25">
      <c r="A2638" s="115">
        <v>2637</v>
      </c>
      <c r="B2638" s="87" t="s">
        <v>5581</v>
      </c>
      <c r="C2638" s="126" t="s">
        <v>5582</v>
      </c>
      <c r="D2638" s="83" t="s">
        <v>1</v>
      </c>
      <c r="E2638" s="83" t="s">
        <v>1</v>
      </c>
      <c r="F2638" s="83" t="s">
        <v>1</v>
      </c>
      <c r="G2638" s="124" t="s">
        <v>1</v>
      </c>
      <c r="H2638" s="169">
        <f t="shared" si="420"/>
        <v>0.05</v>
      </c>
      <c r="I2638" s="170" t="str">
        <f t="shared" si="421"/>
        <v>REMOTA</v>
      </c>
      <c r="J2638" s="293">
        <v>1185499712</v>
      </c>
      <c r="K2638" s="221">
        <v>1</v>
      </c>
      <c r="L2638" s="83" t="s">
        <v>132</v>
      </c>
      <c r="M2638" s="188">
        <v>1185499712</v>
      </c>
      <c r="N2638" s="188" t="s">
        <v>405</v>
      </c>
      <c r="O2638" s="188" t="s">
        <v>405</v>
      </c>
      <c r="P2638" s="83" t="s">
        <v>410</v>
      </c>
      <c r="Q2638" s="83" t="s">
        <v>5791</v>
      </c>
      <c r="R2638" s="83" t="s">
        <v>312</v>
      </c>
      <c r="S2638" s="93">
        <v>31119</v>
      </c>
      <c r="T2638" s="87">
        <v>53595</v>
      </c>
      <c r="U2638" s="82" t="s">
        <v>186</v>
      </c>
      <c r="V2638" s="82"/>
      <c r="W2638" s="171">
        <v>44074</v>
      </c>
      <c r="X2638" s="172" t="e">
        <f>+CONCATENATE(TEXT(#REF!,"yyyy"),"-",TEXT(#REF!,"mm"))</f>
        <v>#REF!</v>
      </c>
      <c r="Y2638" s="173" t="str">
        <f t="shared" si="422"/>
        <v>9</v>
      </c>
      <c r="Z2638" s="172" t="str">
        <f t="shared" si="423"/>
        <v>2020-07</v>
      </c>
      <c r="AA2638" s="170" t="e">
        <f>+VLOOKUP(Z2638,#REF!,2,FALSE)/VLOOKUP(X2638,#REF!,2,FALSE)</f>
        <v>#REF!</v>
      </c>
      <c r="AB2638" s="174" t="e">
        <f t="shared" si="418"/>
        <v>#REF!</v>
      </c>
      <c r="AC2638" s="174" t="e">
        <f t="shared" si="419"/>
        <v>#REF!</v>
      </c>
      <c r="AD2638" s="175" t="e">
        <f>+#REF!+365*Y2638</f>
        <v>#REF!</v>
      </c>
      <c r="AE2638" s="176" t="e">
        <f t="shared" si="424"/>
        <v>#REF!</v>
      </c>
      <c r="AF2638" s="170" t="e">
        <f>+VLOOKUP(CONCATENATE(TEXT(W2638,"yyyy"),"-",TEXT(W2638,"mm")),#REF!,2,0)</f>
        <v>#REF!</v>
      </c>
      <c r="AG2638" s="177" t="e">
        <f>+(AC2638*(1+'INFLAC PROYECTADA'!$B$8)^(AE2638))/((1+DEMANDADO!AF2638)^(AE2638))</f>
        <v>#REF!</v>
      </c>
      <c r="AH2638" s="169">
        <f>(0.2*VLOOKUP(D2638,'%.'!$A$1:$B$4,2,FALSE))+(0.35*VLOOKUP(E2638,'%.'!$A$1:$B$4,2,FALSE))+(0.1*VLOOKUP(F2638,'%.'!$A$1:$B$4,2,FALSE))+(0.35*VLOOKUP(G2638,'%.'!$A$1:$B$4,2,FALSE))</f>
        <v>0.05</v>
      </c>
      <c r="AI2638" s="128" t="str">
        <f t="shared" si="425"/>
        <v>REMOTA</v>
      </c>
      <c r="AJ2638" s="128" t="str">
        <f t="shared" si="426"/>
        <v>Provisión contable</v>
      </c>
      <c r="AK2638" s="178">
        <f t="shared" si="427"/>
        <v>1185499712</v>
      </c>
    </row>
    <row r="2639" spans="1:37" ht="30" customHeight="1" x14ac:dyDescent="0.25">
      <c r="A2639" s="115">
        <v>2638</v>
      </c>
      <c r="B2639" s="87" t="s">
        <v>5572</v>
      </c>
      <c r="C2639" s="126" t="s">
        <v>5583</v>
      </c>
      <c r="D2639" s="83" t="s">
        <v>1</v>
      </c>
      <c r="E2639" s="83" t="s">
        <v>1</v>
      </c>
      <c r="F2639" s="83" t="s">
        <v>1</v>
      </c>
      <c r="G2639" s="124" t="s">
        <v>1</v>
      </c>
      <c r="H2639" s="169">
        <f t="shared" si="420"/>
        <v>0.05</v>
      </c>
      <c r="I2639" s="170" t="str">
        <f t="shared" si="421"/>
        <v>REMOTA</v>
      </c>
      <c r="J2639" s="293">
        <v>710452400</v>
      </c>
      <c r="K2639" s="221">
        <v>1</v>
      </c>
      <c r="L2639" s="83" t="s">
        <v>131</v>
      </c>
      <c r="M2639" s="188">
        <v>710452400</v>
      </c>
      <c r="N2639" s="188" t="s">
        <v>405</v>
      </c>
      <c r="O2639" s="188" t="s">
        <v>405</v>
      </c>
      <c r="P2639" s="83" t="s">
        <v>415</v>
      </c>
      <c r="Q2639" s="83" t="s">
        <v>5791</v>
      </c>
      <c r="R2639" s="83" t="s">
        <v>312</v>
      </c>
      <c r="S2639" s="93">
        <v>31119</v>
      </c>
      <c r="T2639" s="87">
        <v>53595</v>
      </c>
      <c r="U2639" s="82" t="s">
        <v>186</v>
      </c>
      <c r="V2639" s="82"/>
      <c r="W2639" s="171">
        <v>44074</v>
      </c>
      <c r="X2639" s="172" t="e">
        <f>+CONCATENATE(TEXT(#REF!,"yyyy"),"-",TEXT(#REF!,"mm"))</f>
        <v>#REF!</v>
      </c>
      <c r="Y2639" s="173" t="str">
        <f t="shared" si="422"/>
        <v>7</v>
      </c>
      <c r="Z2639" s="172" t="str">
        <f t="shared" si="423"/>
        <v>2020-07</v>
      </c>
      <c r="AA2639" s="170" t="e">
        <f>+VLOOKUP(Z2639,#REF!,2,FALSE)/VLOOKUP(X2639,#REF!,2,FALSE)</f>
        <v>#REF!</v>
      </c>
      <c r="AB2639" s="174" t="e">
        <f t="shared" si="418"/>
        <v>#REF!</v>
      </c>
      <c r="AC2639" s="174" t="e">
        <f t="shared" si="419"/>
        <v>#REF!</v>
      </c>
      <c r="AD2639" s="175" t="e">
        <f>+#REF!+365*Y2639</f>
        <v>#REF!</v>
      </c>
      <c r="AE2639" s="176" t="e">
        <f t="shared" si="424"/>
        <v>#REF!</v>
      </c>
      <c r="AF2639" s="170" t="e">
        <f>+VLOOKUP(CONCATENATE(TEXT(W2639,"yyyy"),"-",TEXT(W2639,"mm")),#REF!,2,0)</f>
        <v>#REF!</v>
      </c>
      <c r="AG2639" s="177" t="e">
        <f>+(AC2639*(1+'INFLAC PROYECTADA'!$B$8)^(AE2639))/((1+DEMANDADO!AF2639)^(AE2639))</f>
        <v>#REF!</v>
      </c>
      <c r="AH2639" s="169">
        <f>(0.2*VLOOKUP(D2639,'%.'!$A$1:$B$4,2,FALSE))+(0.35*VLOOKUP(E2639,'%.'!$A$1:$B$4,2,FALSE))+(0.1*VLOOKUP(F2639,'%.'!$A$1:$B$4,2,FALSE))+(0.35*VLOOKUP(G2639,'%.'!$A$1:$B$4,2,FALSE))</f>
        <v>0.05</v>
      </c>
      <c r="AI2639" s="128" t="str">
        <f t="shared" si="425"/>
        <v>REMOTA</v>
      </c>
      <c r="AJ2639" s="128" t="str">
        <f t="shared" si="426"/>
        <v>Provisión contable</v>
      </c>
      <c r="AK2639" s="178">
        <f t="shared" si="427"/>
        <v>710452400</v>
      </c>
    </row>
    <row r="2640" spans="1:37" ht="30" customHeight="1" x14ac:dyDescent="0.25">
      <c r="A2640" s="115">
        <v>2639</v>
      </c>
      <c r="B2640" s="83" t="s">
        <v>5584</v>
      </c>
      <c r="C2640" s="129" t="s">
        <v>5585</v>
      </c>
      <c r="D2640" s="83" t="s">
        <v>1</v>
      </c>
      <c r="E2640" s="83" t="s">
        <v>1</v>
      </c>
      <c r="F2640" s="83" t="s">
        <v>1</v>
      </c>
      <c r="G2640" s="124" t="s">
        <v>1</v>
      </c>
      <c r="H2640" s="169">
        <f t="shared" si="420"/>
        <v>0.05</v>
      </c>
      <c r="I2640" s="170" t="str">
        <f t="shared" si="421"/>
        <v>REMOTA</v>
      </c>
      <c r="J2640" s="293">
        <v>484492427</v>
      </c>
      <c r="K2640" s="221">
        <v>1</v>
      </c>
      <c r="L2640" s="83" t="s">
        <v>136</v>
      </c>
      <c r="M2640" s="188">
        <v>484492427</v>
      </c>
      <c r="N2640" s="188" t="s">
        <v>405</v>
      </c>
      <c r="O2640" s="188" t="s">
        <v>405</v>
      </c>
      <c r="P2640" s="83" t="s">
        <v>510</v>
      </c>
      <c r="Q2640" s="83" t="s">
        <v>5791</v>
      </c>
      <c r="R2640" s="83" t="s">
        <v>312</v>
      </c>
      <c r="S2640" s="93">
        <v>31119</v>
      </c>
      <c r="T2640" s="87">
        <v>53595</v>
      </c>
      <c r="U2640" s="82" t="s">
        <v>186</v>
      </c>
      <c r="V2640" s="82"/>
      <c r="W2640" s="171">
        <v>44074</v>
      </c>
      <c r="X2640" s="172" t="e">
        <f>+CONCATENATE(TEXT(#REF!,"yyyy"),"-",TEXT(#REF!,"mm"))</f>
        <v>#REF!</v>
      </c>
      <c r="Y2640" s="173" t="str">
        <f t="shared" si="422"/>
        <v>6</v>
      </c>
      <c r="Z2640" s="172" t="str">
        <f t="shared" si="423"/>
        <v>2020-07</v>
      </c>
      <c r="AA2640" s="170" t="e">
        <f>+VLOOKUP(Z2640,#REF!,2,FALSE)/VLOOKUP(X2640,#REF!,2,FALSE)</f>
        <v>#REF!</v>
      </c>
      <c r="AB2640" s="174" t="e">
        <f t="shared" si="418"/>
        <v>#REF!</v>
      </c>
      <c r="AC2640" s="174" t="e">
        <f t="shared" si="419"/>
        <v>#REF!</v>
      </c>
      <c r="AD2640" s="175" t="e">
        <f>+#REF!+365*Y2640</f>
        <v>#REF!</v>
      </c>
      <c r="AE2640" s="176" t="e">
        <f t="shared" si="424"/>
        <v>#REF!</v>
      </c>
      <c r="AF2640" s="170" t="e">
        <f>+VLOOKUP(CONCATENATE(TEXT(W2640,"yyyy"),"-",TEXT(W2640,"mm")),#REF!,2,0)</f>
        <v>#REF!</v>
      </c>
      <c r="AG2640" s="177" t="e">
        <f>+(AC2640*(1+'INFLAC PROYECTADA'!$B$8)^(AE2640))/((1+DEMANDADO!AF2640)^(AE2640))</f>
        <v>#REF!</v>
      </c>
      <c r="AH2640" s="169">
        <f>(0.2*VLOOKUP(D2640,'%.'!$A$1:$B$4,2,FALSE))+(0.35*VLOOKUP(E2640,'%.'!$A$1:$B$4,2,FALSE))+(0.1*VLOOKUP(F2640,'%.'!$A$1:$B$4,2,FALSE))+(0.35*VLOOKUP(G2640,'%.'!$A$1:$B$4,2,FALSE))</f>
        <v>0.05</v>
      </c>
      <c r="AI2640" s="128" t="str">
        <f t="shared" si="425"/>
        <v>REMOTA</v>
      </c>
      <c r="AJ2640" s="128" t="str">
        <f t="shared" si="426"/>
        <v>Provisión contable</v>
      </c>
      <c r="AK2640" s="178">
        <f t="shared" si="427"/>
        <v>484492427</v>
      </c>
    </row>
    <row r="2641" spans="1:37" ht="30" customHeight="1" x14ac:dyDescent="0.25">
      <c r="A2641" s="115">
        <v>2640</v>
      </c>
      <c r="B2641" s="87" t="s">
        <v>5586</v>
      </c>
      <c r="C2641" s="129" t="s">
        <v>5587</v>
      </c>
      <c r="D2641" s="83" t="s">
        <v>1</v>
      </c>
      <c r="E2641" s="83" t="s">
        <v>1</v>
      </c>
      <c r="F2641" s="83" t="s">
        <v>1</v>
      </c>
      <c r="G2641" s="124" t="s">
        <v>1</v>
      </c>
      <c r="H2641" s="169">
        <f t="shared" si="420"/>
        <v>0.05</v>
      </c>
      <c r="I2641" s="170" t="str">
        <f t="shared" si="421"/>
        <v>REMOTA</v>
      </c>
      <c r="J2641" s="293">
        <v>42004645</v>
      </c>
      <c r="K2641" s="221">
        <v>0.1</v>
      </c>
      <c r="L2641" s="83" t="s">
        <v>131</v>
      </c>
      <c r="M2641" s="188">
        <v>4200464</v>
      </c>
      <c r="N2641" s="188" t="s">
        <v>405</v>
      </c>
      <c r="O2641" s="188" t="s">
        <v>405</v>
      </c>
      <c r="P2641" s="83" t="s">
        <v>415</v>
      </c>
      <c r="Q2641" s="83" t="s">
        <v>5791</v>
      </c>
      <c r="R2641" s="83" t="s">
        <v>312</v>
      </c>
      <c r="S2641" s="93">
        <v>31119</v>
      </c>
      <c r="T2641" s="87">
        <v>53595</v>
      </c>
      <c r="U2641" s="82" t="s">
        <v>186</v>
      </c>
      <c r="V2641" s="82"/>
      <c r="W2641" s="171">
        <v>44074</v>
      </c>
      <c r="X2641" s="172" t="e">
        <f>+CONCATENATE(TEXT(#REF!,"yyyy"),"-",TEXT(#REF!,"mm"))</f>
        <v>#REF!</v>
      </c>
      <c r="Y2641" s="173" t="str">
        <f t="shared" si="422"/>
        <v>7</v>
      </c>
      <c r="Z2641" s="172" t="str">
        <f t="shared" si="423"/>
        <v>2020-07</v>
      </c>
      <c r="AA2641" s="170" t="e">
        <f>+VLOOKUP(Z2641,#REF!,2,FALSE)/VLOOKUP(X2641,#REF!,2,FALSE)</f>
        <v>#REF!</v>
      </c>
      <c r="AB2641" s="174" t="e">
        <f t="shared" si="418"/>
        <v>#REF!</v>
      </c>
      <c r="AC2641" s="174" t="e">
        <f t="shared" si="419"/>
        <v>#REF!</v>
      </c>
      <c r="AD2641" s="175" t="e">
        <f>+#REF!+365*Y2641</f>
        <v>#REF!</v>
      </c>
      <c r="AE2641" s="176" t="e">
        <f t="shared" si="424"/>
        <v>#REF!</v>
      </c>
      <c r="AF2641" s="170" t="e">
        <f>+VLOOKUP(CONCATENATE(TEXT(W2641,"yyyy"),"-",TEXT(W2641,"mm")),#REF!,2,0)</f>
        <v>#REF!</v>
      </c>
      <c r="AG2641" s="177" t="e">
        <f>+(AC2641*(1+'INFLAC PROYECTADA'!$B$8)^(AE2641))/((1+DEMANDADO!AF2641)^(AE2641))</f>
        <v>#REF!</v>
      </c>
      <c r="AH2641" s="169">
        <f>(0.2*VLOOKUP(D2641,'%.'!$A$1:$B$4,2,FALSE))+(0.35*VLOOKUP(E2641,'%.'!$A$1:$B$4,2,FALSE))+(0.1*VLOOKUP(F2641,'%.'!$A$1:$B$4,2,FALSE))+(0.35*VLOOKUP(G2641,'%.'!$A$1:$B$4,2,FALSE))</f>
        <v>0.05</v>
      </c>
      <c r="AI2641" s="128" t="str">
        <f t="shared" si="425"/>
        <v>REMOTA</v>
      </c>
      <c r="AJ2641" s="128" t="str">
        <f t="shared" si="426"/>
        <v>Provisión contable</v>
      </c>
      <c r="AK2641" s="178">
        <f t="shared" si="427"/>
        <v>4200464</v>
      </c>
    </row>
    <row r="2642" spans="1:37" ht="30" customHeight="1" x14ac:dyDescent="0.25">
      <c r="A2642" s="115">
        <v>2641</v>
      </c>
      <c r="B2642" s="83" t="s">
        <v>2658</v>
      </c>
      <c r="C2642" s="126" t="s">
        <v>5588</v>
      </c>
      <c r="D2642" s="83" t="s">
        <v>48</v>
      </c>
      <c r="E2642" s="83" t="s">
        <v>48</v>
      </c>
      <c r="F2642" s="83" t="s">
        <v>48</v>
      </c>
      <c r="G2642" s="124" t="s">
        <v>48</v>
      </c>
      <c r="H2642" s="169">
        <f t="shared" si="420"/>
        <v>0.5</v>
      </c>
      <c r="I2642" s="170" t="str">
        <f t="shared" si="421"/>
        <v>MEDIA</v>
      </c>
      <c r="J2642" s="293">
        <v>28345890</v>
      </c>
      <c r="K2642" s="221">
        <v>0</v>
      </c>
      <c r="L2642" s="83" t="s">
        <v>128</v>
      </c>
      <c r="M2642" s="188">
        <v>0</v>
      </c>
      <c r="N2642" s="188" t="s">
        <v>405</v>
      </c>
      <c r="O2642" s="188" t="s">
        <v>405</v>
      </c>
      <c r="P2642" s="83" t="s">
        <v>408</v>
      </c>
      <c r="Q2642" s="83" t="s">
        <v>5791</v>
      </c>
      <c r="R2642" s="83" t="s">
        <v>312</v>
      </c>
      <c r="S2642" s="93">
        <v>31119</v>
      </c>
      <c r="T2642" s="87">
        <v>53595</v>
      </c>
      <c r="U2642" s="82" t="s">
        <v>186</v>
      </c>
      <c r="V2642" s="82"/>
      <c r="W2642" s="171">
        <v>44074</v>
      </c>
      <c r="X2642" s="172" t="e">
        <f>+CONCATENATE(TEXT(#REF!,"yyyy"),"-",TEXT(#REF!,"mm"))</f>
        <v>#REF!</v>
      </c>
      <c r="Y2642" s="173" t="str">
        <f t="shared" si="422"/>
        <v>5</v>
      </c>
      <c r="Z2642" s="172" t="str">
        <f t="shared" si="423"/>
        <v>2020-07</v>
      </c>
      <c r="AA2642" s="170" t="e">
        <f>+VLOOKUP(Z2642,#REF!,2,FALSE)/VLOOKUP(X2642,#REF!,2,FALSE)</f>
        <v>#REF!</v>
      </c>
      <c r="AB2642" s="174" t="e">
        <f t="shared" si="418"/>
        <v>#REF!</v>
      </c>
      <c r="AC2642" s="174" t="e">
        <f t="shared" si="419"/>
        <v>#REF!</v>
      </c>
      <c r="AD2642" s="175" t="e">
        <f>+#REF!+365*Y2642</f>
        <v>#REF!</v>
      </c>
      <c r="AE2642" s="176" t="e">
        <f t="shared" si="424"/>
        <v>#REF!</v>
      </c>
      <c r="AF2642" s="170" t="e">
        <f>+VLOOKUP(CONCATENATE(TEXT(W2642,"yyyy"),"-",TEXT(W2642,"mm")),#REF!,2,0)</f>
        <v>#REF!</v>
      </c>
      <c r="AG2642" s="177" t="e">
        <f>+(AC2642*(1+'INFLAC PROYECTADA'!$B$8)^(AE2642))/((1+DEMANDADO!AF2642)^(AE2642))</f>
        <v>#REF!</v>
      </c>
      <c r="AH2642" s="169">
        <f>(0.2*VLOOKUP(D2642,'%.'!$A$1:$B$4,2,FALSE))+(0.35*VLOOKUP(E2642,'%.'!$A$1:$B$4,2,FALSE))+(0.1*VLOOKUP(F2642,'%.'!$A$1:$B$4,2,FALSE))+(0.35*VLOOKUP(G2642,'%.'!$A$1:$B$4,2,FALSE))</f>
        <v>0.5</v>
      </c>
      <c r="AI2642" s="128" t="str">
        <f t="shared" si="425"/>
        <v>MEDIA</v>
      </c>
      <c r="AJ2642" s="128" t="str">
        <f t="shared" si="426"/>
        <v>Cuentas de Orden</v>
      </c>
      <c r="AK2642" s="178" t="e">
        <f t="shared" si="427"/>
        <v>#REF!</v>
      </c>
    </row>
    <row r="2643" spans="1:37" ht="30" customHeight="1" x14ac:dyDescent="0.25">
      <c r="A2643" s="115">
        <v>2642</v>
      </c>
      <c r="B2643" s="87" t="s">
        <v>5574</v>
      </c>
      <c r="C2643" s="126" t="s">
        <v>5589</v>
      </c>
      <c r="D2643" s="83" t="s">
        <v>48</v>
      </c>
      <c r="E2643" s="83" t="s">
        <v>48</v>
      </c>
      <c r="F2643" s="83" t="s">
        <v>48</v>
      </c>
      <c r="G2643" s="124" t="s">
        <v>48</v>
      </c>
      <c r="H2643" s="169">
        <f t="shared" si="420"/>
        <v>0.5</v>
      </c>
      <c r="I2643" s="170" t="str">
        <f t="shared" si="421"/>
        <v>MEDIA</v>
      </c>
      <c r="J2643" s="293">
        <v>13337404</v>
      </c>
      <c r="K2643" s="221">
        <v>0.1</v>
      </c>
      <c r="L2643" s="83" t="s">
        <v>129</v>
      </c>
      <c r="M2643" s="188">
        <v>1333740</v>
      </c>
      <c r="N2643" s="188" t="s">
        <v>405</v>
      </c>
      <c r="O2643" s="188" t="s">
        <v>405</v>
      </c>
      <c r="P2643" s="83" t="s">
        <v>510</v>
      </c>
      <c r="Q2643" s="83" t="s">
        <v>5791</v>
      </c>
      <c r="R2643" s="83" t="s">
        <v>312</v>
      </c>
      <c r="S2643" s="93">
        <v>31119</v>
      </c>
      <c r="T2643" s="87">
        <v>53595</v>
      </c>
      <c r="U2643" s="82" t="s">
        <v>186</v>
      </c>
      <c r="V2643" s="82"/>
      <c r="W2643" s="171">
        <v>44074</v>
      </c>
      <c r="X2643" s="172" t="e">
        <f>+CONCATENATE(TEXT(#REF!,"yyyy"),"-",TEXT(#REF!,"mm"))</f>
        <v>#REF!</v>
      </c>
      <c r="Y2643" s="173" t="str">
        <f t="shared" si="422"/>
        <v>6</v>
      </c>
      <c r="Z2643" s="172" t="str">
        <f t="shared" si="423"/>
        <v>2020-07</v>
      </c>
      <c r="AA2643" s="170" t="e">
        <f>+VLOOKUP(Z2643,#REF!,2,FALSE)/VLOOKUP(X2643,#REF!,2,FALSE)</f>
        <v>#REF!</v>
      </c>
      <c r="AB2643" s="174" t="e">
        <f t="shared" si="418"/>
        <v>#REF!</v>
      </c>
      <c r="AC2643" s="174" t="e">
        <f t="shared" si="419"/>
        <v>#REF!</v>
      </c>
      <c r="AD2643" s="175" t="e">
        <f>+#REF!+365*Y2643</f>
        <v>#REF!</v>
      </c>
      <c r="AE2643" s="176" t="e">
        <f t="shared" si="424"/>
        <v>#REF!</v>
      </c>
      <c r="AF2643" s="170" t="e">
        <f>+VLOOKUP(CONCATENATE(TEXT(W2643,"yyyy"),"-",TEXT(W2643,"mm")),#REF!,2,0)</f>
        <v>#REF!</v>
      </c>
      <c r="AG2643" s="177" t="e">
        <f>+(AC2643*(1+'INFLAC PROYECTADA'!$B$8)^(AE2643))/((1+DEMANDADO!AF2643)^(AE2643))</f>
        <v>#REF!</v>
      </c>
      <c r="AH2643" s="169">
        <f>(0.2*VLOOKUP(D2643,'%.'!$A$1:$B$4,2,FALSE))+(0.35*VLOOKUP(E2643,'%.'!$A$1:$B$4,2,FALSE))+(0.1*VLOOKUP(F2643,'%.'!$A$1:$B$4,2,FALSE))+(0.35*VLOOKUP(G2643,'%.'!$A$1:$B$4,2,FALSE))</f>
        <v>0.5</v>
      </c>
      <c r="AI2643" s="128" t="str">
        <f t="shared" si="425"/>
        <v>MEDIA</v>
      </c>
      <c r="AJ2643" s="128" t="str">
        <f t="shared" si="426"/>
        <v>Provisión contable</v>
      </c>
      <c r="AK2643" s="178">
        <f t="shared" si="427"/>
        <v>1333740</v>
      </c>
    </row>
    <row r="2644" spans="1:37" ht="30" customHeight="1" x14ac:dyDescent="0.25">
      <c r="A2644" s="115">
        <v>2643</v>
      </c>
      <c r="B2644" s="87" t="s">
        <v>5590</v>
      </c>
      <c r="C2644" s="126" t="s">
        <v>5591</v>
      </c>
      <c r="D2644" s="83" t="s">
        <v>1</v>
      </c>
      <c r="E2644" s="83" t="s">
        <v>1</v>
      </c>
      <c r="F2644" s="83" t="s">
        <v>1</v>
      </c>
      <c r="G2644" s="124" t="s">
        <v>1</v>
      </c>
      <c r="H2644" s="169">
        <f t="shared" si="420"/>
        <v>0.05</v>
      </c>
      <c r="I2644" s="170" t="str">
        <f t="shared" si="421"/>
        <v>REMOTA</v>
      </c>
      <c r="J2644" s="293">
        <v>31408840</v>
      </c>
      <c r="K2644" s="221">
        <v>1</v>
      </c>
      <c r="L2644" s="83" t="s">
        <v>131</v>
      </c>
      <c r="M2644" s="188">
        <v>31408840</v>
      </c>
      <c r="N2644" s="188" t="s">
        <v>405</v>
      </c>
      <c r="O2644" s="188" t="s">
        <v>405</v>
      </c>
      <c r="P2644" s="83" t="s">
        <v>2752</v>
      </c>
      <c r="Q2644" s="83" t="s">
        <v>5791</v>
      </c>
      <c r="R2644" s="83" t="s">
        <v>312</v>
      </c>
      <c r="S2644" s="93">
        <v>31119</v>
      </c>
      <c r="T2644" s="87">
        <v>53595</v>
      </c>
      <c r="U2644" s="82" t="s">
        <v>186</v>
      </c>
      <c r="V2644" s="82"/>
      <c r="W2644" s="171">
        <v>44074</v>
      </c>
      <c r="X2644" s="172" t="e">
        <f>+CONCATENATE(TEXT(#REF!,"yyyy"),"-",TEXT(#REF!,"mm"))</f>
        <v>#REF!</v>
      </c>
      <c r="Y2644" s="173" t="str">
        <f t="shared" si="422"/>
        <v>7</v>
      </c>
      <c r="Z2644" s="172" t="str">
        <f t="shared" si="423"/>
        <v>2020-07</v>
      </c>
      <c r="AA2644" s="170" t="e">
        <f>+VLOOKUP(Z2644,#REF!,2,FALSE)/VLOOKUP(X2644,#REF!,2,FALSE)</f>
        <v>#REF!</v>
      </c>
      <c r="AB2644" s="174" t="e">
        <f t="shared" si="418"/>
        <v>#REF!</v>
      </c>
      <c r="AC2644" s="174" t="e">
        <f t="shared" si="419"/>
        <v>#REF!</v>
      </c>
      <c r="AD2644" s="175" t="e">
        <f>+#REF!+365*Y2644</f>
        <v>#REF!</v>
      </c>
      <c r="AE2644" s="176" t="e">
        <f t="shared" si="424"/>
        <v>#REF!</v>
      </c>
      <c r="AF2644" s="170" t="e">
        <f>+VLOOKUP(CONCATENATE(TEXT(W2644,"yyyy"),"-",TEXT(W2644,"mm")),#REF!,2,0)</f>
        <v>#REF!</v>
      </c>
      <c r="AG2644" s="177" t="e">
        <f>+(AC2644*(1+'INFLAC PROYECTADA'!$B$8)^(AE2644))/((1+DEMANDADO!AF2644)^(AE2644))</f>
        <v>#REF!</v>
      </c>
      <c r="AH2644" s="169">
        <f>(0.2*VLOOKUP(D2644,'%.'!$A$1:$B$4,2,FALSE))+(0.35*VLOOKUP(E2644,'%.'!$A$1:$B$4,2,FALSE))+(0.1*VLOOKUP(F2644,'%.'!$A$1:$B$4,2,FALSE))+(0.35*VLOOKUP(G2644,'%.'!$A$1:$B$4,2,FALSE))</f>
        <v>0.05</v>
      </c>
      <c r="AI2644" s="128" t="str">
        <f t="shared" si="425"/>
        <v>REMOTA</v>
      </c>
      <c r="AJ2644" s="128" t="str">
        <f t="shared" si="426"/>
        <v>Provisión contable</v>
      </c>
      <c r="AK2644" s="178">
        <f t="shared" si="427"/>
        <v>31408840</v>
      </c>
    </row>
    <row r="2645" spans="1:37" ht="30" customHeight="1" x14ac:dyDescent="0.25">
      <c r="A2645" s="115">
        <v>2644</v>
      </c>
      <c r="B2645" s="83" t="s">
        <v>5592</v>
      </c>
      <c r="C2645" s="126" t="s">
        <v>5593</v>
      </c>
      <c r="D2645" s="83" t="s">
        <v>1</v>
      </c>
      <c r="E2645" s="83" t="s">
        <v>1</v>
      </c>
      <c r="F2645" s="83" t="s">
        <v>1</v>
      </c>
      <c r="G2645" s="124" t="s">
        <v>1</v>
      </c>
      <c r="H2645" s="169">
        <f t="shared" si="420"/>
        <v>0.05</v>
      </c>
      <c r="I2645" s="170" t="str">
        <f t="shared" si="421"/>
        <v>REMOTA</v>
      </c>
      <c r="J2645" s="293">
        <v>15376982</v>
      </c>
      <c r="K2645" s="221">
        <v>0</v>
      </c>
      <c r="L2645" s="83" t="s">
        <v>131</v>
      </c>
      <c r="M2645" s="188">
        <v>0</v>
      </c>
      <c r="N2645" s="188" t="s">
        <v>405</v>
      </c>
      <c r="O2645" s="188" t="s">
        <v>405</v>
      </c>
      <c r="P2645" s="83" t="s">
        <v>5771</v>
      </c>
      <c r="Q2645" s="83" t="s">
        <v>5791</v>
      </c>
      <c r="R2645" s="83" t="s">
        <v>312</v>
      </c>
      <c r="S2645" s="93">
        <v>31119</v>
      </c>
      <c r="T2645" s="87">
        <v>53595</v>
      </c>
      <c r="U2645" s="82" t="s">
        <v>186</v>
      </c>
      <c r="V2645" s="82"/>
      <c r="W2645" s="171">
        <v>44074</v>
      </c>
      <c r="X2645" s="172" t="e">
        <f>+CONCATENATE(TEXT(#REF!,"yyyy"),"-",TEXT(#REF!,"mm"))</f>
        <v>#REF!</v>
      </c>
      <c r="Y2645" s="173" t="str">
        <f t="shared" si="422"/>
        <v>6</v>
      </c>
      <c r="Z2645" s="172" t="str">
        <f t="shared" si="423"/>
        <v>2020-07</v>
      </c>
      <c r="AA2645" s="170" t="e">
        <f>+VLOOKUP(Z2645,#REF!,2,FALSE)/VLOOKUP(X2645,#REF!,2,FALSE)</f>
        <v>#REF!</v>
      </c>
      <c r="AB2645" s="174" t="e">
        <f t="shared" si="418"/>
        <v>#REF!</v>
      </c>
      <c r="AC2645" s="174" t="e">
        <f t="shared" si="419"/>
        <v>#REF!</v>
      </c>
      <c r="AD2645" s="175" t="e">
        <f>+#REF!+365*Y2645</f>
        <v>#REF!</v>
      </c>
      <c r="AE2645" s="176" t="e">
        <f t="shared" si="424"/>
        <v>#REF!</v>
      </c>
      <c r="AF2645" s="170" t="e">
        <f>+VLOOKUP(CONCATENATE(TEXT(W2645,"yyyy"),"-",TEXT(W2645,"mm")),#REF!,2,0)</f>
        <v>#REF!</v>
      </c>
      <c r="AG2645" s="177" t="e">
        <f>+(AC2645*(1+'INFLAC PROYECTADA'!$B$8)^(AE2645))/((1+DEMANDADO!AF2645)^(AE2645))</f>
        <v>#REF!</v>
      </c>
      <c r="AH2645" s="169">
        <f>(0.2*VLOOKUP(D2645,'%.'!$A$1:$B$4,2,FALSE))+(0.35*VLOOKUP(E2645,'%.'!$A$1:$B$4,2,FALSE))+(0.1*VLOOKUP(F2645,'%.'!$A$1:$B$4,2,FALSE))+(0.35*VLOOKUP(G2645,'%.'!$A$1:$B$4,2,FALSE))</f>
        <v>0.05</v>
      </c>
      <c r="AI2645" s="128" t="str">
        <f t="shared" si="425"/>
        <v>REMOTA</v>
      </c>
      <c r="AJ2645" s="128" t="str">
        <f t="shared" si="426"/>
        <v>No se registra</v>
      </c>
      <c r="AK2645" s="178">
        <f t="shared" si="427"/>
        <v>0</v>
      </c>
    </row>
    <row r="2646" spans="1:37" ht="30" customHeight="1" x14ac:dyDescent="0.25">
      <c r="A2646" s="115">
        <v>2645</v>
      </c>
      <c r="B2646" s="87" t="s">
        <v>5594</v>
      </c>
      <c r="C2646" s="126" t="s">
        <v>5595</v>
      </c>
      <c r="D2646" s="83" t="s">
        <v>48</v>
      </c>
      <c r="E2646" s="83" t="s">
        <v>48</v>
      </c>
      <c r="F2646" s="83" t="s">
        <v>48</v>
      </c>
      <c r="G2646" s="124" t="s">
        <v>48</v>
      </c>
      <c r="H2646" s="169">
        <f t="shared" si="420"/>
        <v>0.5</v>
      </c>
      <c r="I2646" s="170" t="str">
        <f t="shared" si="421"/>
        <v>MEDIA</v>
      </c>
      <c r="J2646" s="293">
        <v>25980602</v>
      </c>
      <c r="K2646" s="221">
        <v>0</v>
      </c>
      <c r="L2646" s="83" t="s">
        <v>130</v>
      </c>
      <c r="M2646" s="188">
        <v>0</v>
      </c>
      <c r="N2646" s="188" t="s">
        <v>405</v>
      </c>
      <c r="O2646" s="188" t="s">
        <v>405</v>
      </c>
      <c r="P2646" s="83" t="s">
        <v>415</v>
      </c>
      <c r="Q2646" s="83" t="s">
        <v>5791</v>
      </c>
      <c r="R2646" s="83" t="s">
        <v>312</v>
      </c>
      <c r="S2646" s="93">
        <v>31119</v>
      </c>
      <c r="T2646" s="87">
        <v>53595</v>
      </c>
      <c r="U2646" s="82" t="s">
        <v>186</v>
      </c>
      <c r="V2646" s="82"/>
      <c r="W2646" s="171">
        <v>44074</v>
      </c>
      <c r="X2646" s="172" t="e">
        <f>+CONCATENATE(TEXT(#REF!,"yyyy"),"-",TEXT(#REF!,"mm"))</f>
        <v>#REF!</v>
      </c>
      <c r="Y2646" s="173" t="str">
        <f t="shared" si="422"/>
        <v>7</v>
      </c>
      <c r="Z2646" s="172" t="str">
        <f t="shared" si="423"/>
        <v>2020-07</v>
      </c>
      <c r="AA2646" s="170" t="e">
        <f>+VLOOKUP(Z2646,#REF!,2,FALSE)/VLOOKUP(X2646,#REF!,2,FALSE)</f>
        <v>#REF!</v>
      </c>
      <c r="AB2646" s="174" t="e">
        <f t="shared" si="418"/>
        <v>#REF!</v>
      </c>
      <c r="AC2646" s="174" t="e">
        <f t="shared" si="419"/>
        <v>#REF!</v>
      </c>
      <c r="AD2646" s="175" t="e">
        <f>+#REF!+365*Y2646</f>
        <v>#REF!</v>
      </c>
      <c r="AE2646" s="176" t="e">
        <f t="shared" si="424"/>
        <v>#REF!</v>
      </c>
      <c r="AF2646" s="170" t="e">
        <f>+VLOOKUP(CONCATENATE(TEXT(W2646,"yyyy"),"-",TEXT(W2646,"mm")),#REF!,2,0)</f>
        <v>#REF!</v>
      </c>
      <c r="AG2646" s="177" t="e">
        <f>+(AC2646*(1+'INFLAC PROYECTADA'!$B$8)^(AE2646))/((1+DEMANDADO!AF2646)^(AE2646))</f>
        <v>#REF!</v>
      </c>
      <c r="AH2646" s="169">
        <f>(0.2*VLOOKUP(D2646,'%.'!$A$1:$B$4,2,FALSE))+(0.35*VLOOKUP(E2646,'%.'!$A$1:$B$4,2,FALSE))+(0.1*VLOOKUP(F2646,'%.'!$A$1:$B$4,2,FALSE))+(0.35*VLOOKUP(G2646,'%.'!$A$1:$B$4,2,FALSE))</f>
        <v>0.5</v>
      </c>
      <c r="AI2646" s="128" t="str">
        <f t="shared" si="425"/>
        <v>MEDIA</v>
      </c>
      <c r="AJ2646" s="128" t="str">
        <f t="shared" si="426"/>
        <v>Cuentas de Orden</v>
      </c>
      <c r="AK2646" s="178" t="e">
        <f t="shared" si="427"/>
        <v>#REF!</v>
      </c>
    </row>
    <row r="2647" spans="1:37" ht="30" customHeight="1" x14ac:dyDescent="0.25">
      <c r="A2647" s="115">
        <v>2646</v>
      </c>
      <c r="B2647" s="83" t="s">
        <v>5596</v>
      </c>
      <c r="C2647" s="126" t="s">
        <v>5597</v>
      </c>
      <c r="D2647" s="83" t="s">
        <v>0</v>
      </c>
      <c r="E2647" s="83" t="s">
        <v>0</v>
      </c>
      <c r="F2647" s="83" t="s">
        <v>0</v>
      </c>
      <c r="G2647" s="124" t="s">
        <v>0</v>
      </c>
      <c r="H2647" s="169">
        <f t="shared" si="420"/>
        <v>1</v>
      </c>
      <c r="I2647" s="170" t="str">
        <f t="shared" si="421"/>
        <v>ALTA</v>
      </c>
      <c r="J2647" s="293">
        <v>102416700</v>
      </c>
      <c r="K2647" s="221">
        <v>1</v>
      </c>
      <c r="L2647" s="83" t="s">
        <v>136</v>
      </c>
      <c r="M2647" s="188">
        <v>150000000</v>
      </c>
      <c r="N2647" s="188" t="s">
        <v>405</v>
      </c>
      <c r="O2647" s="188" t="s">
        <v>405</v>
      </c>
      <c r="P2647" s="83" t="s">
        <v>510</v>
      </c>
      <c r="Q2647" s="83" t="s">
        <v>5729</v>
      </c>
      <c r="R2647" s="83" t="s">
        <v>312</v>
      </c>
      <c r="S2647" s="93" t="s">
        <v>312</v>
      </c>
      <c r="T2647" s="87" t="s">
        <v>312</v>
      </c>
      <c r="U2647" s="82" t="s">
        <v>186</v>
      </c>
      <c r="V2647" s="82"/>
      <c r="W2647" s="171">
        <v>44074</v>
      </c>
      <c r="X2647" s="172" t="e">
        <f>+CONCATENATE(TEXT(#REF!,"yyyy"),"-",TEXT(#REF!,"mm"))</f>
        <v>#REF!</v>
      </c>
      <c r="Y2647" s="173" t="str">
        <f t="shared" si="422"/>
        <v>6</v>
      </c>
      <c r="Z2647" s="172" t="str">
        <f t="shared" si="423"/>
        <v>2020-07</v>
      </c>
      <c r="AA2647" s="170" t="e">
        <f>+VLOOKUP(Z2647,#REF!,2,FALSE)/VLOOKUP(X2647,#REF!,2,FALSE)</f>
        <v>#REF!</v>
      </c>
      <c r="AB2647" s="174" t="e">
        <f t="shared" si="418"/>
        <v>#REF!</v>
      </c>
      <c r="AC2647" s="174" t="e">
        <f t="shared" si="419"/>
        <v>#REF!</v>
      </c>
      <c r="AD2647" s="175" t="e">
        <f>+#REF!+365*Y2647</f>
        <v>#REF!</v>
      </c>
      <c r="AE2647" s="176" t="e">
        <f t="shared" si="424"/>
        <v>#REF!</v>
      </c>
      <c r="AF2647" s="170" t="e">
        <f>+VLOOKUP(CONCATENATE(TEXT(W2647,"yyyy"),"-",TEXT(W2647,"mm")),#REF!,2,0)</f>
        <v>#REF!</v>
      </c>
      <c r="AG2647" s="177" t="e">
        <f>+(AC2647*(1+'INFLAC PROYECTADA'!$B$8)^(AE2647))/((1+DEMANDADO!AF2647)^(AE2647))</f>
        <v>#REF!</v>
      </c>
      <c r="AH2647" s="169">
        <f>(0.2*VLOOKUP(D2647,'%.'!$A$1:$B$4,2,FALSE))+(0.35*VLOOKUP(E2647,'%.'!$A$1:$B$4,2,FALSE))+(0.1*VLOOKUP(F2647,'%.'!$A$1:$B$4,2,FALSE))+(0.35*VLOOKUP(G2647,'%.'!$A$1:$B$4,2,FALSE))</f>
        <v>1</v>
      </c>
      <c r="AI2647" s="128" t="str">
        <f t="shared" si="425"/>
        <v>ALTA</v>
      </c>
      <c r="AJ2647" s="128" t="str">
        <f t="shared" si="426"/>
        <v>Provisión contable</v>
      </c>
      <c r="AK2647" s="178">
        <f t="shared" si="427"/>
        <v>150000000</v>
      </c>
    </row>
    <row r="2648" spans="1:37" ht="30" customHeight="1" x14ac:dyDescent="0.25">
      <c r="A2648" s="115">
        <v>2647</v>
      </c>
      <c r="B2648" s="83" t="s">
        <v>5598</v>
      </c>
      <c r="C2648" s="126" t="s">
        <v>5413</v>
      </c>
      <c r="D2648" s="83" t="s">
        <v>1</v>
      </c>
      <c r="E2648" s="83" t="s">
        <v>1</v>
      </c>
      <c r="F2648" s="83" t="s">
        <v>1</v>
      </c>
      <c r="G2648" s="124" t="s">
        <v>1</v>
      </c>
      <c r="H2648" s="169">
        <f t="shared" si="420"/>
        <v>0.05</v>
      </c>
      <c r="I2648" s="170" t="str">
        <f t="shared" si="421"/>
        <v>REMOTA</v>
      </c>
      <c r="J2648" s="293">
        <v>321823815</v>
      </c>
      <c r="K2648" s="221">
        <v>0</v>
      </c>
      <c r="L2648" s="83" t="s">
        <v>131</v>
      </c>
      <c r="M2648" s="188">
        <v>0</v>
      </c>
      <c r="N2648" s="188" t="s">
        <v>405</v>
      </c>
      <c r="O2648" s="188" t="s">
        <v>405</v>
      </c>
      <c r="P2648" s="83" t="s">
        <v>415</v>
      </c>
      <c r="Q2648" s="83" t="s">
        <v>5791</v>
      </c>
      <c r="R2648" s="83" t="s">
        <v>312</v>
      </c>
      <c r="S2648" s="93">
        <v>31119</v>
      </c>
      <c r="T2648" s="87">
        <v>53595</v>
      </c>
      <c r="U2648" s="82" t="s">
        <v>186</v>
      </c>
      <c r="V2648" s="82"/>
      <c r="W2648" s="171">
        <v>44074</v>
      </c>
      <c r="X2648" s="172" t="e">
        <f>+CONCATENATE(TEXT(#REF!,"yyyy"),"-",TEXT(#REF!,"mm"))</f>
        <v>#REF!</v>
      </c>
      <c r="Y2648" s="173" t="str">
        <f t="shared" si="422"/>
        <v>7</v>
      </c>
      <c r="Z2648" s="172" t="str">
        <f t="shared" si="423"/>
        <v>2020-07</v>
      </c>
      <c r="AA2648" s="170" t="e">
        <f>+VLOOKUP(Z2648,#REF!,2,FALSE)/VLOOKUP(X2648,#REF!,2,FALSE)</f>
        <v>#REF!</v>
      </c>
      <c r="AB2648" s="174" t="e">
        <f t="shared" si="418"/>
        <v>#REF!</v>
      </c>
      <c r="AC2648" s="174" t="e">
        <f t="shared" si="419"/>
        <v>#REF!</v>
      </c>
      <c r="AD2648" s="175" t="e">
        <f>+#REF!+365*Y2648</f>
        <v>#REF!</v>
      </c>
      <c r="AE2648" s="176" t="e">
        <f t="shared" si="424"/>
        <v>#REF!</v>
      </c>
      <c r="AF2648" s="170" t="e">
        <f>+VLOOKUP(CONCATENATE(TEXT(W2648,"yyyy"),"-",TEXT(W2648,"mm")),#REF!,2,0)</f>
        <v>#REF!</v>
      </c>
      <c r="AG2648" s="177" t="e">
        <f>+(AC2648*(1+'INFLAC PROYECTADA'!$B$8)^(AE2648))/((1+DEMANDADO!AF2648)^(AE2648))</f>
        <v>#REF!</v>
      </c>
      <c r="AH2648" s="169">
        <f>(0.2*VLOOKUP(D2648,'%.'!$A$1:$B$4,2,FALSE))+(0.35*VLOOKUP(E2648,'%.'!$A$1:$B$4,2,FALSE))+(0.1*VLOOKUP(F2648,'%.'!$A$1:$B$4,2,FALSE))+(0.35*VLOOKUP(G2648,'%.'!$A$1:$B$4,2,FALSE))</f>
        <v>0.05</v>
      </c>
      <c r="AI2648" s="128" t="str">
        <f t="shared" si="425"/>
        <v>REMOTA</v>
      </c>
      <c r="AJ2648" s="128" t="str">
        <f t="shared" si="426"/>
        <v>No se registra</v>
      </c>
      <c r="AK2648" s="178">
        <f t="shared" si="427"/>
        <v>0</v>
      </c>
    </row>
    <row r="2649" spans="1:37" ht="30" customHeight="1" x14ac:dyDescent="0.25">
      <c r="A2649" s="115">
        <v>2648</v>
      </c>
      <c r="B2649" s="83" t="s">
        <v>5599</v>
      </c>
      <c r="C2649" s="126" t="s">
        <v>5600</v>
      </c>
      <c r="D2649" s="83" t="s">
        <v>48</v>
      </c>
      <c r="E2649" s="83" t="s">
        <v>48</v>
      </c>
      <c r="F2649" s="83" t="s">
        <v>48</v>
      </c>
      <c r="G2649" s="124" t="s">
        <v>48</v>
      </c>
      <c r="H2649" s="169">
        <f t="shared" si="420"/>
        <v>0.5</v>
      </c>
      <c r="I2649" s="170" t="str">
        <f t="shared" si="421"/>
        <v>MEDIA</v>
      </c>
      <c r="J2649" s="293">
        <v>298775385</v>
      </c>
      <c r="K2649" s="221">
        <v>0</v>
      </c>
      <c r="L2649" s="83" t="s">
        <v>129</v>
      </c>
      <c r="M2649" s="188">
        <v>0</v>
      </c>
      <c r="N2649" s="188" t="s">
        <v>405</v>
      </c>
      <c r="O2649" s="188" t="s">
        <v>405</v>
      </c>
      <c r="P2649" s="83" t="s">
        <v>510</v>
      </c>
      <c r="Q2649" s="83" t="s">
        <v>5791</v>
      </c>
      <c r="R2649" s="83" t="s">
        <v>312</v>
      </c>
      <c r="S2649" s="93">
        <v>31119</v>
      </c>
      <c r="T2649" s="87">
        <v>53595</v>
      </c>
      <c r="U2649" s="82" t="s">
        <v>186</v>
      </c>
      <c r="V2649" s="82"/>
      <c r="W2649" s="171">
        <v>44074</v>
      </c>
      <c r="X2649" s="172" t="e">
        <f>+CONCATENATE(TEXT(#REF!,"yyyy"),"-",TEXT(#REF!,"mm"))</f>
        <v>#REF!</v>
      </c>
      <c r="Y2649" s="173" t="str">
        <f t="shared" si="422"/>
        <v>6</v>
      </c>
      <c r="Z2649" s="172" t="str">
        <f t="shared" si="423"/>
        <v>2020-07</v>
      </c>
      <c r="AA2649" s="170" t="e">
        <f>+VLOOKUP(Z2649,#REF!,2,FALSE)/VLOOKUP(X2649,#REF!,2,FALSE)</f>
        <v>#REF!</v>
      </c>
      <c r="AB2649" s="174" t="e">
        <f t="shared" si="418"/>
        <v>#REF!</v>
      </c>
      <c r="AC2649" s="174" t="e">
        <f t="shared" si="419"/>
        <v>#REF!</v>
      </c>
      <c r="AD2649" s="175" t="e">
        <f>+#REF!+365*Y2649</f>
        <v>#REF!</v>
      </c>
      <c r="AE2649" s="176" t="e">
        <f t="shared" si="424"/>
        <v>#REF!</v>
      </c>
      <c r="AF2649" s="170" t="e">
        <f>+VLOOKUP(CONCATENATE(TEXT(W2649,"yyyy"),"-",TEXT(W2649,"mm")),#REF!,2,0)</f>
        <v>#REF!</v>
      </c>
      <c r="AG2649" s="177" t="e">
        <f>+(AC2649*(1+'INFLAC PROYECTADA'!$B$8)^(AE2649))/((1+DEMANDADO!AF2649)^(AE2649))</f>
        <v>#REF!</v>
      </c>
      <c r="AH2649" s="169">
        <f>(0.2*VLOOKUP(D2649,'%.'!$A$1:$B$4,2,FALSE))+(0.35*VLOOKUP(E2649,'%.'!$A$1:$B$4,2,FALSE))+(0.1*VLOOKUP(F2649,'%.'!$A$1:$B$4,2,FALSE))+(0.35*VLOOKUP(G2649,'%.'!$A$1:$B$4,2,FALSE))</f>
        <v>0.5</v>
      </c>
      <c r="AI2649" s="128" t="str">
        <f t="shared" si="425"/>
        <v>MEDIA</v>
      </c>
      <c r="AJ2649" s="128" t="str">
        <f t="shared" si="426"/>
        <v>Cuentas de Orden</v>
      </c>
      <c r="AK2649" s="178" t="e">
        <f t="shared" si="427"/>
        <v>#REF!</v>
      </c>
    </row>
    <row r="2650" spans="1:37" ht="30" customHeight="1" x14ac:dyDescent="0.25">
      <c r="A2650" s="115">
        <v>2649</v>
      </c>
      <c r="B2650" s="87" t="s">
        <v>5581</v>
      </c>
      <c r="C2650" s="126" t="s">
        <v>5601</v>
      </c>
      <c r="D2650" s="83" t="s">
        <v>48</v>
      </c>
      <c r="E2650" s="83" t="s">
        <v>48</v>
      </c>
      <c r="F2650" s="83" t="s">
        <v>48</v>
      </c>
      <c r="G2650" s="124" t="s">
        <v>48</v>
      </c>
      <c r="H2650" s="169">
        <f t="shared" si="420"/>
        <v>0.5</v>
      </c>
      <c r="I2650" s="170" t="str">
        <f t="shared" si="421"/>
        <v>MEDIA</v>
      </c>
      <c r="J2650" s="293">
        <v>12513194</v>
      </c>
      <c r="K2650" s="221">
        <v>0</v>
      </c>
      <c r="L2650" s="83" t="s">
        <v>129</v>
      </c>
      <c r="M2650" s="188">
        <v>0</v>
      </c>
      <c r="N2650" s="188" t="s">
        <v>405</v>
      </c>
      <c r="O2650" s="188" t="s">
        <v>405</v>
      </c>
      <c r="P2650" s="83" t="s">
        <v>510</v>
      </c>
      <c r="Q2650" s="83" t="s">
        <v>5791</v>
      </c>
      <c r="R2650" s="83" t="s">
        <v>312</v>
      </c>
      <c r="S2650" s="93">
        <v>31119</v>
      </c>
      <c r="T2650" s="87">
        <v>53595</v>
      </c>
      <c r="U2650" s="82" t="s">
        <v>186</v>
      </c>
      <c r="V2650" s="82" t="s">
        <v>5793</v>
      </c>
      <c r="W2650" s="171">
        <v>44074</v>
      </c>
      <c r="X2650" s="172" t="e">
        <f>+CONCATENATE(TEXT(#REF!,"yyyy"),"-",TEXT(#REF!,"mm"))</f>
        <v>#REF!</v>
      </c>
      <c r="Y2650" s="173" t="str">
        <f t="shared" si="422"/>
        <v>6</v>
      </c>
      <c r="Z2650" s="172" t="str">
        <f t="shared" si="423"/>
        <v>2020-07</v>
      </c>
      <c r="AA2650" s="170" t="e">
        <f>+VLOOKUP(Z2650,#REF!,2,FALSE)/VLOOKUP(X2650,#REF!,2,FALSE)</f>
        <v>#REF!</v>
      </c>
      <c r="AB2650" s="174" t="e">
        <f t="shared" si="418"/>
        <v>#REF!</v>
      </c>
      <c r="AC2650" s="174" t="e">
        <f t="shared" si="419"/>
        <v>#REF!</v>
      </c>
      <c r="AD2650" s="175" t="e">
        <f>+#REF!+365*Y2650</f>
        <v>#REF!</v>
      </c>
      <c r="AE2650" s="176" t="e">
        <f t="shared" si="424"/>
        <v>#REF!</v>
      </c>
      <c r="AF2650" s="170" t="e">
        <f>+VLOOKUP(CONCATENATE(TEXT(W2650,"yyyy"),"-",TEXT(W2650,"mm")),#REF!,2,0)</f>
        <v>#REF!</v>
      </c>
      <c r="AG2650" s="177" t="e">
        <f>+(AC2650*(1+'INFLAC PROYECTADA'!$B$8)^(AE2650))/((1+DEMANDADO!AF2650)^(AE2650))</f>
        <v>#REF!</v>
      </c>
      <c r="AH2650" s="169">
        <f>(0.2*VLOOKUP(D2650,'%.'!$A$1:$B$4,2,FALSE))+(0.35*VLOOKUP(E2650,'%.'!$A$1:$B$4,2,FALSE))+(0.1*VLOOKUP(F2650,'%.'!$A$1:$B$4,2,FALSE))+(0.35*VLOOKUP(G2650,'%.'!$A$1:$B$4,2,FALSE))</f>
        <v>0.5</v>
      </c>
      <c r="AI2650" s="128" t="str">
        <f t="shared" si="425"/>
        <v>MEDIA</v>
      </c>
      <c r="AJ2650" s="128" t="str">
        <f t="shared" si="426"/>
        <v>Cuentas de Orden</v>
      </c>
      <c r="AK2650" s="178" t="e">
        <f t="shared" si="427"/>
        <v>#REF!</v>
      </c>
    </row>
    <row r="2651" spans="1:37" ht="30" customHeight="1" x14ac:dyDescent="0.25">
      <c r="A2651" s="115">
        <v>2650</v>
      </c>
      <c r="B2651" s="87" t="s">
        <v>5602</v>
      </c>
      <c r="C2651" s="126" t="s">
        <v>5603</v>
      </c>
      <c r="D2651" s="83" t="s">
        <v>1</v>
      </c>
      <c r="E2651" s="83" t="s">
        <v>1</v>
      </c>
      <c r="F2651" s="83" t="s">
        <v>1</v>
      </c>
      <c r="G2651" s="124" t="s">
        <v>1</v>
      </c>
      <c r="H2651" s="169">
        <f t="shared" si="420"/>
        <v>0.05</v>
      </c>
      <c r="I2651" s="170" t="str">
        <f t="shared" si="421"/>
        <v>REMOTA</v>
      </c>
      <c r="J2651" s="293">
        <v>235584000</v>
      </c>
      <c r="K2651" s="221">
        <v>0</v>
      </c>
      <c r="L2651" s="83" t="s">
        <v>129</v>
      </c>
      <c r="M2651" s="188">
        <v>0</v>
      </c>
      <c r="N2651" s="188" t="s">
        <v>405</v>
      </c>
      <c r="O2651" s="188" t="s">
        <v>405</v>
      </c>
      <c r="P2651" s="83" t="s">
        <v>510</v>
      </c>
      <c r="Q2651" s="83" t="s">
        <v>5791</v>
      </c>
      <c r="R2651" s="83" t="s">
        <v>312</v>
      </c>
      <c r="S2651" s="93">
        <v>31119</v>
      </c>
      <c r="T2651" s="87">
        <v>53595</v>
      </c>
      <c r="U2651" s="82" t="s">
        <v>186</v>
      </c>
      <c r="V2651" s="82"/>
      <c r="W2651" s="171">
        <v>44074</v>
      </c>
      <c r="X2651" s="172" t="e">
        <f>+CONCATENATE(TEXT(#REF!,"yyyy"),"-",TEXT(#REF!,"mm"))</f>
        <v>#REF!</v>
      </c>
      <c r="Y2651" s="173" t="str">
        <f t="shared" si="422"/>
        <v>6</v>
      </c>
      <c r="Z2651" s="172" t="str">
        <f t="shared" si="423"/>
        <v>2020-07</v>
      </c>
      <c r="AA2651" s="170" t="e">
        <f>+VLOOKUP(Z2651,#REF!,2,FALSE)/VLOOKUP(X2651,#REF!,2,FALSE)</f>
        <v>#REF!</v>
      </c>
      <c r="AB2651" s="174" t="e">
        <f t="shared" si="418"/>
        <v>#REF!</v>
      </c>
      <c r="AC2651" s="174" t="e">
        <f t="shared" si="419"/>
        <v>#REF!</v>
      </c>
      <c r="AD2651" s="175" t="e">
        <f>+#REF!+365*Y2651</f>
        <v>#REF!</v>
      </c>
      <c r="AE2651" s="176" t="e">
        <f t="shared" si="424"/>
        <v>#REF!</v>
      </c>
      <c r="AF2651" s="170" t="e">
        <f>+VLOOKUP(CONCATENATE(TEXT(W2651,"yyyy"),"-",TEXT(W2651,"mm")),#REF!,2,0)</f>
        <v>#REF!</v>
      </c>
      <c r="AG2651" s="177" t="e">
        <f>+(AC2651*(1+'INFLAC PROYECTADA'!$B$8)^(AE2651))/((1+DEMANDADO!AF2651)^(AE2651))</f>
        <v>#REF!</v>
      </c>
      <c r="AH2651" s="169">
        <f>(0.2*VLOOKUP(D2651,'%.'!$A$1:$B$4,2,FALSE))+(0.35*VLOOKUP(E2651,'%.'!$A$1:$B$4,2,FALSE))+(0.1*VLOOKUP(F2651,'%.'!$A$1:$B$4,2,FALSE))+(0.35*VLOOKUP(G2651,'%.'!$A$1:$B$4,2,FALSE))</f>
        <v>0.05</v>
      </c>
      <c r="AI2651" s="128" t="str">
        <f t="shared" si="425"/>
        <v>REMOTA</v>
      </c>
      <c r="AJ2651" s="128" t="str">
        <f t="shared" si="426"/>
        <v>No se registra</v>
      </c>
      <c r="AK2651" s="178">
        <f t="shared" si="427"/>
        <v>0</v>
      </c>
    </row>
    <row r="2652" spans="1:37" ht="30" customHeight="1" x14ac:dyDescent="0.25">
      <c r="A2652" s="115">
        <v>2651</v>
      </c>
      <c r="B2652" s="87" t="s">
        <v>5604</v>
      </c>
      <c r="C2652" s="126" t="s">
        <v>5605</v>
      </c>
      <c r="D2652" s="83" t="s">
        <v>1</v>
      </c>
      <c r="E2652" s="83" t="s">
        <v>1</v>
      </c>
      <c r="F2652" s="83" t="s">
        <v>1</v>
      </c>
      <c r="G2652" s="124" t="s">
        <v>1</v>
      </c>
      <c r="H2652" s="169">
        <f t="shared" si="420"/>
        <v>0.05</v>
      </c>
      <c r="I2652" s="170" t="str">
        <f t="shared" si="421"/>
        <v>REMOTA</v>
      </c>
      <c r="J2652" s="293">
        <v>197114810</v>
      </c>
      <c r="K2652" s="221">
        <v>0</v>
      </c>
      <c r="L2652" s="83" t="s">
        <v>129</v>
      </c>
      <c r="M2652" s="188">
        <v>0</v>
      </c>
      <c r="N2652" s="188" t="s">
        <v>405</v>
      </c>
      <c r="O2652" s="188" t="s">
        <v>405</v>
      </c>
      <c r="P2652" s="83" t="s">
        <v>510</v>
      </c>
      <c r="Q2652" s="83" t="s">
        <v>5791</v>
      </c>
      <c r="R2652" s="83" t="s">
        <v>312</v>
      </c>
      <c r="S2652" s="93">
        <v>31119</v>
      </c>
      <c r="T2652" s="87">
        <v>53595</v>
      </c>
      <c r="U2652" s="82" t="s">
        <v>186</v>
      </c>
      <c r="V2652" s="82"/>
      <c r="W2652" s="171">
        <v>44074</v>
      </c>
      <c r="X2652" s="172" t="e">
        <f>+CONCATENATE(TEXT(#REF!,"yyyy"),"-",TEXT(#REF!,"mm"))</f>
        <v>#REF!</v>
      </c>
      <c r="Y2652" s="173" t="str">
        <f t="shared" si="422"/>
        <v>6</v>
      </c>
      <c r="Z2652" s="172" t="str">
        <f t="shared" si="423"/>
        <v>2020-07</v>
      </c>
      <c r="AA2652" s="170" t="e">
        <f>+VLOOKUP(Z2652,#REF!,2,FALSE)/VLOOKUP(X2652,#REF!,2,FALSE)</f>
        <v>#REF!</v>
      </c>
      <c r="AB2652" s="174" t="e">
        <f t="shared" si="418"/>
        <v>#REF!</v>
      </c>
      <c r="AC2652" s="174" t="e">
        <f t="shared" si="419"/>
        <v>#REF!</v>
      </c>
      <c r="AD2652" s="175" t="e">
        <f>+#REF!+365*Y2652</f>
        <v>#REF!</v>
      </c>
      <c r="AE2652" s="176" t="e">
        <f t="shared" si="424"/>
        <v>#REF!</v>
      </c>
      <c r="AF2652" s="170" t="e">
        <f>+VLOOKUP(CONCATENATE(TEXT(W2652,"yyyy"),"-",TEXT(W2652,"mm")),#REF!,2,0)</f>
        <v>#REF!</v>
      </c>
      <c r="AG2652" s="177" t="e">
        <f>+(AC2652*(1+'INFLAC PROYECTADA'!$B$8)^(AE2652))/((1+DEMANDADO!AF2652)^(AE2652))</f>
        <v>#REF!</v>
      </c>
      <c r="AH2652" s="169">
        <f>(0.2*VLOOKUP(D2652,'%.'!$A$1:$B$4,2,FALSE))+(0.35*VLOOKUP(E2652,'%.'!$A$1:$B$4,2,FALSE))+(0.1*VLOOKUP(F2652,'%.'!$A$1:$B$4,2,FALSE))+(0.35*VLOOKUP(G2652,'%.'!$A$1:$B$4,2,FALSE))</f>
        <v>0.05</v>
      </c>
      <c r="AI2652" s="128" t="str">
        <f t="shared" si="425"/>
        <v>REMOTA</v>
      </c>
      <c r="AJ2652" s="128" t="str">
        <f t="shared" si="426"/>
        <v>No se registra</v>
      </c>
      <c r="AK2652" s="178">
        <f t="shared" si="427"/>
        <v>0</v>
      </c>
    </row>
    <row r="2653" spans="1:37" ht="30" customHeight="1" x14ac:dyDescent="0.25">
      <c r="A2653" s="115">
        <v>2652</v>
      </c>
      <c r="B2653" s="87" t="s">
        <v>5590</v>
      </c>
      <c r="C2653" s="126" t="s">
        <v>5606</v>
      </c>
      <c r="D2653" s="83" t="s">
        <v>48</v>
      </c>
      <c r="E2653" s="83" t="s">
        <v>48</v>
      </c>
      <c r="F2653" s="83" t="s">
        <v>48</v>
      </c>
      <c r="G2653" s="124" t="s">
        <v>48</v>
      </c>
      <c r="H2653" s="169">
        <f t="shared" si="420"/>
        <v>0.5</v>
      </c>
      <c r="I2653" s="170" t="str">
        <f t="shared" si="421"/>
        <v>MEDIA</v>
      </c>
      <c r="J2653" s="293">
        <v>9483340</v>
      </c>
      <c r="K2653" s="221">
        <v>0</v>
      </c>
      <c r="L2653" s="83" t="s">
        <v>136</v>
      </c>
      <c r="M2653" s="188">
        <v>0</v>
      </c>
      <c r="N2653" s="188" t="s">
        <v>405</v>
      </c>
      <c r="O2653" s="188" t="s">
        <v>405</v>
      </c>
      <c r="P2653" s="83" t="s">
        <v>510</v>
      </c>
      <c r="Q2653" s="83" t="s">
        <v>5729</v>
      </c>
      <c r="R2653" s="83" t="s">
        <v>312</v>
      </c>
      <c r="S2653" s="93" t="s">
        <v>312</v>
      </c>
      <c r="T2653" s="87" t="s">
        <v>312</v>
      </c>
      <c r="U2653" s="82" t="s">
        <v>186</v>
      </c>
      <c r="V2653" s="82"/>
      <c r="W2653" s="171">
        <v>44074</v>
      </c>
      <c r="X2653" s="172" t="e">
        <f>+CONCATENATE(TEXT(#REF!,"yyyy"),"-",TEXT(#REF!,"mm"))</f>
        <v>#REF!</v>
      </c>
      <c r="Y2653" s="173" t="str">
        <f t="shared" si="422"/>
        <v>6</v>
      </c>
      <c r="Z2653" s="172" t="str">
        <f t="shared" si="423"/>
        <v>2020-07</v>
      </c>
      <c r="AA2653" s="170" t="e">
        <f>+VLOOKUP(Z2653,#REF!,2,FALSE)/VLOOKUP(X2653,#REF!,2,FALSE)</f>
        <v>#REF!</v>
      </c>
      <c r="AB2653" s="174" t="e">
        <f t="shared" si="418"/>
        <v>#REF!</v>
      </c>
      <c r="AC2653" s="174" t="e">
        <f t="shared" si="419"/>
        <v>#REF!</v>
      </c>
      <c r="AD2653" s="175" t="e">
        <f>+#REF!+365*Y2653</f>
        <v>#REF!</v>
      </c>
      <c r="AE2653" s="176" t="e">
        <f t="shared" si="424"/>
        <v>#REF!</v>
      </c>
      <c r="AF2653" s="170" t="e">
        <f>+VLOOKUP(CONCATENATE(TEXT(W2653,"yyyy"),"-",TEXT(W2653,"mm")),#REF!,2,0)</f>
        <v>#REF!</v>
      </c>
      <c r="AG2653" s="177" t="e">
        <f>+(AC2653*(1+'INFLAC PROYECTADA'!$B$8)^(AE2653))/((1+DEMANDADO!AF2653)^(AE2653))</f>
        <v>#REF!</v>
      </c>
      <c r="AH2653" s="169">
        <f>(0.2*VLOOKUP(D2653,'%.'!$A$1:$B$4,2,FALSE))+(0.35*VLOOKUP(E2653,'%.'!$A$1:$B$4,2,FALSE))+(0.1*VLOOKUP(F2653,'%.'!$A$1:$B$4,2,FALSE))+(0.35*VLOOKUP(G2653,'%.'!$A$1:$B$4,2,FALSE))</f>
        <v>0.5</v>
      </c>
      <c r="AI2653" s="128" t="str">
        <f t="shared" si="425"/>
        <v>MEDIA</v>
      </c>
      <c r="AJ2653" s="128" t="str">
        <f t="shared" si="426"/>
        <v>Cuentas de Orden</v>
      </c>
      <c r="AK2653" s="178" t="e">
        <f t="shared" si="427"/>
        <v>#REF!</v>
      </c>
    </row>
    <row r="2654" spans="1:37" ht="30" customHeight="1" x14ac:dyDescent="0.25">
      <c r="A2654" s="115">
        <v>2653</v>
      </c>
      <c r="B2654" s="87" t="s">
        <v>4073</v>
      </c>
      <c r="C2654" s="126" t="s">
        <v>5607</v>
      </c>
      <c r="D2654" s="87" t="s">
        <v>48</v>
      </c>
      <c r="E2654" s="83" t="s">
        <v>48</v>
      </c>
      <c r="F2654" s="83" t="s">
        <v>48</v>
      </c>
      <c r="G2654" s="124" t="s">
        <v>48</v>
      </c>
      <c r="H2654" s="169">
        <f t="shared" si="420"/>
        <v>0.5</v>
      </c>
      <c r="I2654" s="170" t="str">
        <f t="shared" si="421"/>
        <v>MEDIA</v>
      </c>
      <c r="J2654" s="293">
        <v>41166985</v>
      </c>
      <c r="K2654" s="221">
        <v>0</v>
      </c>
      <c r="L2654" s="83" t="s">
        <v>129</v>
      </c>
      <c r="M2654" s="188">
        <v>0</v>
      </c>
      <c r="N2654" s="188" t="s">
        <v>405</v>
      </c>
      <c r="O2654" s="188" t="s">
        <v>405</v>
      </c>
      <c r="P2654" s="83" t="s">
        <v>5794</v>
      </c>
      <c r="Q2654" s="83" t="s">
        <v>5791</v>
      </c>
      <c r="R2654" s="83" t="s">
        <v>312</v>
      </c>
      <c r="S2654" s="93">
        <v>31119</v>
      </c>
      <c r="T2654" s="87">
        <v>53595</v>
      </c>
      <c r="U2654" s="82" t="s">
        <v>186</v>
      </c>
      <c r="V2654" s="82"/>
      <c r="W2654" s="171">
        <v>44074</v>
      </c>
      <c r="X2654" s="172" t="e">
        <f>+CONCATENATE(TEXT(#REF!,"yyyy"),"-",TEXT(#REF!,"mm"))</f>
        <v>#REF!</v>
      </c>
      <c r="Y2654" s="173" t="str">
        <f t="shared" si="422"/>
        <v>5</v>
      </c>
      <c r="Z2654" s="172" t="str">
        <f t="shared" si="423"/>
        <v>2020-07</v>
      </c>
      <c r="AA2654" s="170" t="e">
        <f>+VLOOKUP(Z2654,#REF!,2,FALSE)/VLOOKUP(X2654,#REF!,2,FALSE)</f>
        <v>#REF!</v>
      </c>
      <c r="AB2654" s="174" t="e">
        <f t="shared" si="418"/>
        <v>#REF!</v>
      </c>
      <c r="AC2654" s="174" t="e">
        <f t="shared" si="419"/>
        <v>#REF!</v>
      </c>
      <c r="AD2654" s="175" t="e">
        <f>+#REF!+365*Y2654</f>
        <v>#REF!</v>
      </c>
      <c r="AE2654" s="176" t="e">
        <f t="shared" si="424"/>
        <v>#REF!</v>
      </c>
      <c r="AF2654" s="170" t="e">
        <f>+VLOOKUP(CONCATENATE(TEXT(W2654,"yyyy"),"-",TEXT(W2654,"mm")),#REF!,2,0)</f>
        <v>#REF!</v>
      </c>
      <c r="AG2654" s="177" t="e">
        <f>+(AC2654*(1+'INFLAC PROYECTADA'!$B$8)^(AE2654))/((1+DEMANDADO!AF2654)^(AE2654))</f>
        <v>#REF!</v>
      </c>
      <c r="AH2654" s="169">
        <f>(0.2*VLOOKUP(D2654,'%.'!$A$1:$B$4,2,FALSE))+(0.35*VLOOKUP(E2654,'%.'!$A$1:$B$4,2,FALSE))+(0.1*VLOOKUP(F2654,'%.'!$A$1:$B$4,2,FALSE))+(0.35*VLOOKUP(G2654,'%.'!$A$1:$B$4,2,FALSE))</f>
        <v>0.5</v>
      </c>
      <c r="AI2654" s="128" t="str">
        <f t="shared" si="425"/>
        <v>MEDIA</v>
      </c>
      <c r="AJ2654" s="128" t="str">
        <f t="shared" si="426"/>
        <v>Cuentas de Orden</v>
      </c>
      <c r="AK2654" s="178" t="e">
        <f t="shared" si="427"/>
        <v>#REF!</v>
      </c>
    </row>
    <row r="2655" spans="1:37" ht="30" customHeight="1" x14ac:dyDescent="0.25">
      <c r="A2655" s="115">
        <v>2654</v>
      </c>
      <c r="B2655" s="87" t="s">
        <v>2689</v>
      </c>
      <c r="C2655" s="126" t="s">
        <v>5608</v>
      </c>
      <c r="D2655" s="87" t="s">
        <v>48</v>
      </c>
      <c r="E2655" s="83" t="s">
        <v>48</v>
      </c>
      <c r="F2655" s="83" t="s">
        <v>48</v>
      </c>
      <c r="G2655" s="124" t="s">
        <v>48</v>
      </c>
      <c r="H2655" s="169">
        <f t="shared" si="420"/>
        <v>0.5</v>
      </c>
      <c r="I2655" s="170" t="str">
        <f t="shared" si="421"/>
        <v>MEDIA</v>
      </c>
      <c r="J2655" s="293">
        <v>36254000</v>
      </c>
      <c r="K2655" s="221">
        <v>0</v>
      </c>
      <c r="L2655" s="83" t="s">
        <v>129</v>
      </c>
      <c r="M2655" s="188">
        <v>0</v>
      </c>
      <c r="N2655" s="188" t="s">
        <v>405</v>
      </c>
      <c r="O2655" s="188" t="s">
        <v>405</v>
      </c>
      <c r="P2655" s="83" t="s">
        <v>5794</v>
      </c>
      <c r="Q2655" s="83" t="s">
        <v>5791</v>
      </c>
      <c r="R2655" s="83" t="s">
        <v>312</v>
      </c>
      <c r="S2655" s="93">
        <v>31119</v>
      </c>
      <c r="T2655" s="87">
        <v>53595</v>
      </c>
      <c r="U2655" s="82" t="s">
        <v>186</v>
      </c>
      <c r="V2655" s="82"/>
      <c r="W2655" s="171">
        <v>44074</v>
      </c>
      <c r="X2655" s="172" t="e">
        <f>+CONCATENATE(TEXT(#REF!,"yyyy"),"-",TEXT(#REF!,"mm"))</f>
        <v>#REF!</v>
      </c>
      <c r="Y2655" s="173" t="str">
        <f t="shared" si="422"/>
        <v>5</v>
      </c>
      <c r="Z2655" s="172" t="str">
        <f t="shared" si="423"/>
        <v>2020-07</v>
      </c>
      <c r="AA2655" s="170" t="e">
        <f>+VLOOKUP(Z2655,#REF!,2,FALSE)/VLOOKUP(X2655,#REF!,2,FALSE)</f>
        <v>#REF!</v>
      </c>
      <c r="AB2655" s="174" t="e">
        <f t="shared" si="418"/>
        <v>#REF!</v>
      </c>
      <c r="AC2655" s="174" t="e">
        <f t="shared" si="419"/>
        <v>#REF!</v>
      </c>
      <c r="AD2655" s="175" t="e">
        <f>+#REF!+365*Y2655</f>
        <v>#REF!</v>
      </c>
      <c r="AE2655" s="176" t="e">
        <f t="shared" si="424"/>
        <v>#REF!</v>
      </c>
      <c r="AF2655" s="170" t="e">
        <f>+VLOOKUP(CONCATENATE(TEXT(W2655,"yyyy"),"-",TEXT(W2655,"mm")),#REF!,2,0)</f>
        <v>#REF!</v>
      </c>
      <c r="AG2655" s="177" t="e">
        <f>+(AC2655*(1+'INFLAC PROYECTADA'!$B$8)^(AE2655))/((1+DEMANDADO!AF2655)^(AE2655))</f>
        <v>#REF!</v>
      </c>
      <c r="AH2655" s="169">
        <f>(0.2*VLOOKUP(D2655,'%.'!$A$1:$B$4,2,FALSE))+(0.35*VLOOKUP(E2655,'%.'!$A$1:$B$4,2,FALSE))+(0.1*VLOOKUP(F2655,'%.'!$A$1:$B$4,2,FALSE))+(0.35*VLOOKUP(G2655,'%.'!$A$1:$B$4,2,FALSE))</f>
        <v>0.5</v>
      </c>
      <c r="AI2655" s="128" t="str">
        <f t="shared" si="425"/>
        <v>MEDIA</v>
      </c>
      <c r="AJ2655" s="128" t="str">
        <f t="shared" si="426"/>
        <v>Cuentas de Orden</v>
      </c>
      <c r="AK2655" s="178" t="e">
        <f t="shared" si="427"/>
        <v>#REF!</v>
      </c>
    </row>
    <row r="2656" spans="1:37" ht="30" customHeight="1" x14ac:dyDescent="0.25">
      <c r="A2656" s="115">
        <v>2655</v>
      </c>
      <c r="B2656" s="87" t="s">
        <v>5609</v>
      </c>
      <c r="C2656" s="129" t="s">
        <v>5610</v>
      </c>
      <c r="D2656" s="83" t="s">
        <v>48</v>
      </c>
      <c r="E2656" s="83" t="s">
        <v>48</v>
      </c>
      <c r="F2656" s="83" t="s">
        <v>48</v>
      </c>
      <c r="G2656" s="124" t="s">
        <v>48</v>
      </c>
      <c r="H2656" s="169">
        <f t="shared" si="420"/>
        <v>0.5</v>
      </c>
      <c r="I2656" s="170" t="str">
        <f t="shared" si="421"/>
        <v>MEDIA</v>
      </c>
      <c r="J2656" s="293">
        <v>14463526</v>
      </c>
      <c r="K2656" s="221">
        <v>0</v>
      </c>
      <c r="L2656" s="83" t="s">
        <v>129</v>
      </c>
      <c r="M2656" s="188">
        <v>0</v>
      </c>
      <c r="N2656" s="83" t="s">
        <v>405</v>
      </c>
      <c r="O2656" s="189" t="s">
        <v>405</v>
      </c>
      <c r="P2656" s="83" t="s">
        <v>2707</v>
      </c>
      <c r="Q2656" s="87" t="s">
        <v>5791</v>
      </c>
      <c r="R2656" s="83" t="s">
        <v>312</v>
      </c>
      <c r="S2656" s="84">
        <v>31119</v>
      </c>
      <c r="T2656" s="87">
        <v>53595</v>
      </c>
      <c r="U2656" s="82" t="s">
        <v>186</v>
      </c>
      <c r="V2656" s="82"/>
      <c r="W2656" s="171">
        <v>44074</v>
      </c>
      <c r="X2656" s="172" t="e">
        <f>+CONCATENATE(TEXT(#REF!,"yyyy"),"-",TEXT(#REF!,"mm"))</f>
        <v>#REF!</v>
      </c>
      <c r="Y2656" s="173" t="str">
        <f t="shared" si="422"/>
        <v>5</v>
      </c>
      <c r="Z2656" s="172" t="str">
        <f t="shared" si="423"/>
        <v>2020-07</v>
      </c>
      <c r="AA2656" s="170" t="e">
        <f>+VLOOKUP(Z2656,#REF!,2,FALSE)/VLOOKUP(X2656,#REF!,2,FALSE)</f>
        <v>#REF!</v>
      </c>
      <c r="AB2656" s="174" t="e">
        <f t="shared" si="418"/>
        <v>#REF!</v>
      </c>
      <c r="AC2656" s="174" t="e">
        <f t="shared" si="419"/>
        <v>#REF!</v>
      </c>
      <c r="AD2656" s="175" t="e">
        <f>+#REF!+365*Y2656</f>
        <v>#REF!</v>
      </c>
      <c r="AE2656" s="176" t="e">
        <f t="shared" si="424"/>
        <v>#REF!</v>
      </c>
      <c r="AF2656" s="170" t="e">
        <f>+VLOOKUP(CONCATENATE(TEXT(W2656,"yyyy"),"-",TEXT(W2656,"mm")),#REF!,2,0)</f>
        <v>#REF!</v>
      </c>
      <c r="AG2656" s="177" t="e">
        <f>+(AC2656*(1+'INFLAC PROYECTADA'!$B$8)^(AE2656))/((1+DEMANDADO!AF2656)^(AE2656))</f>
        <v>#REF!</v>
      </c>
      <c r="AH2656" s="169">
        <f>(0.2*VLOOKUP(D2656,'%.'!$A$1:$B$4,2,FALSE))+(0.35*VLOOKUP(E2656,'%.'!$A$1:$B$4,2,FALSE))+(0.1*VLOOKUP(F2656,'%.'!$A$1:$B$4,2,FALSE))+(0.35*VLOOKUP(G2656,'%.'!$A$1:$B$4,2,FALSE))</f>
        <v>0.5</v>
      </c>
      <c r="AI2656" s="128" t="str">
        <f t="shared" si="425"/>
        <v>MEDIA</v>
      </c>
      <c r="AJ2656" s="128" t="str">
        <f t="shared" si="426"/>
        <v>Cuentas de Orden</v>
      </c>
      <c r="AK2656" s="178" t="e">
        <f t="shared" si="427"/>
        <v>#REF!</v>
      </c>
    </row>
    <row r="2657" spans="1:37" ht="30" customHeight="1" x14ac:dyDescent="0.25">
      <c r="A2657" s="115">
        <v>2656</v>
      </c>
      <c r="B2657" s="87" t="s">
        <v>4673</v>
      </c>
      <c r="C2657" s="129" t="s">
        <v>5611</v>
      </c>
      <c r="D2657" s="83" t="s">
        <v>48</v>
      </c>
      <c r="E2657" s="83" t="s">
        <v>48</v>
      </c>
      <c r="F2657" s="83" t="s">
        <v>48</v>
      </c>
      <c r="G2657" s="124" t="s">
        <v>48</v>
      </c>
      <c r="H2657" s="169">
        <f t="shared" si="420"/>
        <v>0.5</v>
      </c>
      <c r="I2657" s="170" t="str">
        <f t="shared" si="421"/>
        <v>MEDIA</v>
      </c>
      <c r="J2657" s="293">
        <v>11376983</v>
      </c>
      <c r="K2657" s="221">
        <v>0</v>
      </c>
      <c r="L2657" s="83" t="s">
        <v>129</v>
      </c>
      <c r="M2657" s="188">
        <v>0</v>
      </c>
      <c r="N2657" s="83" t="s">
        <v>405</v>
      </c>
      <c r="O2657" s="189" t="s">
        <v>405</v>
      </c>
      <c r="P2657" s="83" t="s">
        <v>408</v>
      </c>
      <c r="Q2657" s="87" t="s">
        <v>5791</v>
      </c>
      <c r="R2657" s="83" t="s">
        <v>312</v>
      </c>
      <c r="S2657" s="84">
        <v>31119</v>
      </c>
      <c r="T2657" s="87">
        <v>53595</v>
      </c>
      <c r="U2657" s="82" t="s">
        <v>186</v>
      </c>
      <c r="V2657" s="82"/>
      <c r="W2657" s="171">
        <v>44074</v>
      </c>
      <c r="X2657" s="172" t="e">
        <f>+CONCATENATE(TEXT(#REF!,"yyyy"),"-",TEXT(#REF!,"mm"))</f>
        <v>#REF!</v>
      </c>
      <c r="Y2657" s="173" t="str">
        <f t="shared" si="422"/>
        <v>5</v>
      </c>
      <c r="Z2657" s="172" t="str">
        <f t="shared" si="423"/>
        <v>2020-07</v>
      </c>
      <c r="AA2657" s="170" t="e">
        <f>+VLOOKUP(Z2657,#REF!,2,FALSE)/VLOOKUP(X2657,#REF!,2,FALSE)</f>
        <v>#REF!</v>
      </c>
      <c r="AB2657" s="174" t="e">
        <f t="shared" si="418"/>
        <v>#REF!</v>
      </c>
      <c r="AC2657" s="174" t="e">
        <f t="shared" si="419"/>
        <v>#REF!</v>
      </c>
      <c r="AD2657" s="175" t="e">
        <f>+#REF!+365*Y2657</f>
        <v>#REF!</v>
      </c>
      <c r="AE2657" s="176" t="e">
        <f t="shared" si="424"/>
        <v>#REF!</v>
      </c>
      <c r="AF2657" s="170" t="e">
        <f>+VLOOKUP(CONCATENATE(TEXT(W2657,"yyyy"),"-",TEXT(W2657,"mm")),#REF!,2,0)</f>
        <v>#REF!</v>
      </c>
      <c r="AG2657" s="177" t="e">
        <f>+(AC2657*(1+'INFLAC PROYECTADA'!$B$8)^(AE2657))/((1+DEMANDADO!AF2657)^(AE2657))</f>
        <v>#REF!</v>
      </c>
      <c r="AH2657" s="169">
        <f>(0.2*VLOOKUP(D2657,'%.'!$A$1:$B$4,2,FALSE))+(0.35*VLOOKUP(E2657,'%.'!$A$1:$B$4,2,FALSE))+(0.1*VLOOKUP(F2657,'%.'!$A$1:$B$4,2,FALSE))+(0.35*VLOOKUP(G2657,'%.'!$A$1:$B$4,2,FALSE))</f>
        <v>0.5</v>
      </c>
      <c r="AI2657" s="128" t="str">
        <f t="shared" si="425"/>
        <v>MEDIA</v>
      </c>
      <c r="AJ2657" s="128" t="str">
        <f t="shared" si="426"/>
        <v>Cuentas de Orden</v>
      </c>
      <c r="AK2657" s="178" t="e">
        <f t="shared" si="427"/>
        <v>#REF!</v>
      </c>
    </row>
    <row r="2658" spans="1:37" ht="30" customHeight="1" x14ac:dyDescent="0.25">
      <c r="A2658" s="115">
        <v>2657</v>
      </c>
      <c r="B2658" s="87" t="s">
        <v>5612</v>
      </c>
      <c r="C2658" s="129" t="s">
        <v>5613</v>
      </c>
      <c r="D2658" s="83" t="s">
        <v>48</v>
      </c>
      <c r="E2658" s="83" t="s">
        <v>48</v>
      </c>
      <c r="F2658" s="83" t="s">
        <v>48</v>
      </c>
      <c r="G2658" s="124" t="s">
        <v>48</v>
      </c>
      <c r="H2658" s="169">
        <f t="shared" si="420"/>
        <v>0.5</v>
      </c>
      <c r="I2658" s="170" t="str">
        <f t="shared" si="421"/>
        <v>MEDIA</v>
      </c>
      <c r="J2658" s="293">
        <v>78124200</v>
      </c>
      <c r="K2658" s="221">
        <v>0</v>
      </c>
      <c r="L2658" s="83" t="s">
        <v>129</v>
      </c>
      <c r="M2658" s="188">
        <v>0</v>
      </c>
      <c r="N2658" s="83" t="s">
        <v>405</v>
      </c>
      <c r="O2658" s="189" t="s">
        <v>405</v>
      </c>
      <c r="P2658" s="83" t="s">
        <v>2707</v>
      </c>
      <c r="Q2658" s="87" t="s">
        <v>5791</v>
      </c>
      <c r="R2658" s="83" t="s">
        <v>312</v>
      </c>
      <c r="S2658" s="84">
        <v>31119</v>
      </c>
      <c r="T2658" s="87">
        <v>53595</v>
      </c>
      <c r="U2658" s="82" t="s">
        <v>186</v>
      </c>
      <c r="V2658" s="82"/>
      <c r="W2658" s="171">
        <v>44074</v>
      </c>
      <c r="X2658" s="172" t="e">
        <f>+CONCATENATE(TEXT(#REF!,"yyyy"),"-",TEXT(#REF!,"mm"))</f>
        <v>#REF!</v>
      </c>
      <c r="Y2658" s="173" t="str">
        <f t="shared" si="422"/>
        <v>5</v>
      </c>
      <c r="Z2658" s="172" t="str">
        <f t="shared" si="423"/>
        <v>2020-07</v>
      </c>
      <c r="AA2658" s="170" t="e">
        <f>+VLOOKUP(Z2658,#REF!,2,FALSE)/VLOOKUP(X2658,#REF!,2,FALSE)</f>
        <v>#REF!</v>
      </c>
      <c r="AB2658" s="174" t="e">
        <f t="shared" si="418"/>
        <v>#REF!</v>
      </c>
      <c r="AC2658" s="174" t="e">
        <f t="shared" si="419"/>
        <v>#REF!</v>
      </c>
      <c r="AD2658" s="175" t="e">
        <f>+#REF!+365*Y2658</f>
        <v>#REF!</v>
      </c>
      <c r="AE2658" s="176" t="e">
        <f t="shared" si="424"/>
        <v>#REF!</v>
      </c>
      <c r="AF2658" s="170" t="e">
        <f>+VLOOKUP(CONCATENATE(TEXT(W2658,"yyyy"),"-",TEXT(W2658,"mm")),#REF!,2,0)</f>
        <v>#REF!</v>
      </c>
      <c r="AG2658" s="177" t="e">
        <f>+(AC2658*(1+'INFLAC PROYECTADA'!$B$8)^(AE2658))/((1+DEMANDADO!AF2658)^(AE2658))</f>
        <v>#REF!</v>
      </c>
      <c r="AH2658" s="169">
        <f>(0.2*VLOOKUP(D2658,'%.'!$A$1:$B$4,2,FALSE))+(0.35*VLOOKUP(E2658,'%.'!$A$1:$B$4,2,FALSE))+(0.1*VLOOKUP(F2658,'%.'!$A$1:$B$4,2,FALSE))+(0.35*VLOOKUP(G2658,'%.'!$A$1:$B$4,2,FALSE))</f>
        <v>0.5</v>
      </c>
      <c r="AI2658" s="128" t="str">
        <f t="shared" si="425"/>
        <v>MEDIA</v>
      </c>
      <c r="AJ2658" s="128" t="str">
        <f t="shared" si="426"/>
        <v>Cuentas de Orden</v>
      </c>
      <c r="AK2658" s="178" t="e">
        <f t="shared" si="427"/>
        <v>#REF!</v>
      </c>
    </row>
    <row r="2659" spans="1:37" ht="30" customHeight="1" x14ac:dyDescent="0.25">
      <c r="A2659" s="115">
        <v>2658</v>
      </c>
      <c r="B2659" s="87" t="s">
        <v>5612</v>
      </c>
      <c r="C2659" s="129" t="s">
        <v>5614</v>
      </c>
      <c r="D2659" s="83" t="s">
        <v>1</v>
      </c>
      <c r="E2659" s="83" t="s">
        <v>1</v>
      </c>
      <c r="F2659" s="83" t="s">
        <v>1</v>
      </c>
      <c r="G2659" s="124" t="s">
        <v>1</v>
      </c>
      <c r="H2659" s="169">
        <f t="shared" si="420"/>
        <v>0.05</v>
      </c>
      <c r="I2659" s="170" t="str">
        <f t="shared" si="421"/>
        <v>REMOTA</v>
      </c>
      <c r="J2659" s="293">
        <v>47759785</v>
      </c>
      <c r="K2659" s="221">
        <v>0</v>
      </c>
      <c r="L2659" s="83" t="s">
        <v>129</v>
      </c>
      <c r="M2659" s="188">
        <v>0</v>
      </c>
      <c r="N2659" s="83" t="s">
        <v>405</v>
      </c>
      <c r="O2659" s="189" t="s">
        <v>405</v>
      </c>
      <c r="P2659" s="83" t="s">
        <v>2707</v>
      </c>
      <c r="Q2659" s="87" t="s">
        <v>5791</v>
      </c>
      <c r="R2659" s="83" t="s">
        <v>312</v>
      </c>
      <c r="S2659" s="84">
        <v>31119</v>
      </c>
      <c r="T2659" s="87">
        <v>53595</v>
      </c>
      <c r="U2659" s="82" t="s">
        <v>186</v>
      </c>
      <c r="V2659" s="82"/>
      <c r="W2659" s="171">
        <v>44074</v>
      </c>
      <c r="X2659" s="172" t="e">
        <f>+CONCATENATE(TEXT(#REF!,"yyyy"),"-",TEXT(#REF!,"mm"))</f>
        <v>#REF!</v>
      </c>
      <c r="Y2659" s="173" t="str">
        <f t="shared" si="422"/>
        <v>5</v>
      </c>
      <c r="Z2659" s="172" t="str">
        <f t="shared" si="423"/>
        <v>2020-07</v>
      </c>
      <c r="AA2659" s="170" t="e">
        <f>+VLOOKUP(Z2659,#REF!,2,FALSE)/VLOOKUP(X2659,#REF!,2,FALSE)</f>
        <v>#REF!</v>
      </c>
      <c r="AB2659" s="174" t="e">
        <f t="shared" si="418"/>
        <v>#REF!</v>
      </c>
      <c r="AC2659" s="174" t="e">
        <f t="shared" si="419"/>
        <v>#REF!</v>
      </c>
      <c r="AD2659" s="175" t="e">
        <f>+#REF!+365*Y2659</f>
        <v>#REF!</v>
      </c>
      <c r="AE2659" s="176" t="e">
        <f t="shared" si="424"/>
        <v>#REF!</v>
      </c>
      <c r="AF2659" s="170" t="e">
        <f>+VLOOKUP(CONCATENATE(TEXT(W2659,"yyyy"),"-",TEXT(W2659,"mm")),#REF!,2,0)</f>
        <v>#REF!</v>
      </c>
      <c r="AG2659" s="177" t="e">
        <f>+(AC2659*(1+'INFLAC PROYECTADA'!$B$8)^(AE2659))/((1+DEMANDADO!AF2659)^(AE2659))</f>
        <v>#REF!</v>
      </c>
      <c r="AH2659" s="169">
        <f>(0.2*VLOOKUP(D2659,'%.'!$A$1:$B$4,2,FALSE))+(0.35*VLOOKUP(E2659,'%.'!$A$1:$B$4,2,FALSE))+(0.1*VLOOKUP(F2659,'%.'!$A$1:$B$4,2,FALSE))+(0.35*VLOOKUP(G2659,'%.'!$A$1:$B$4,2,FALSE))</f>
        <v>0.05</v>
      </c>
      <c r="AI2659" s="128" t="str">
        <f t="shared" si="425"/>
        <v>REMOTA</v>
      </c>
      <c r="AJ2659" s="128" t="str">
        <f t="shared" si="426"/>
        <v>No se registra</v>
      </c>
      <c r="AK2659" s="178">
        <f t="shared" si="427"/>
        <v>0</v>
      </c>
    </row>
    <row r="2660" spans="1:37" ht="30" customHeight="1" x14ac:dyDescent="0.25">
      <c r="A2660" s="115">
        <v>2659</v>
      </c>
      <c r="B2660" s="133" t="s">
        <v>5615</v>
      </c>
      <c r="C2660" s="85" t="s">
        <v>5616</v>
      </c>
      <c r="D2660" s="83" t="s">
        <v>0</v>
      </c>
      <c r="E2660" s="83" t="s">
        <v>0</v>
      </c>
      <c r="F2660" s="83" t="s">
        <v>48</v>
      </c>
      <c r="G2660" s="124" t="s">
        <v>0</v>
      </c>
      <c r="H2660" s="169">
        <f t="shared" si="420"/>
        <v>0.95000000000000007</v>
      </c>
      <c r="I2660" s="170" t="str">
        <f t="shared" si="421"/>
        <v>ALTA</v>
      </c>
      <c r="J2660" s="293">
        <v>15000000</v>
      </c>
      <c r="K2660" s="221">
        <v>0.8</v>
      </c>
      <c r="L2660" s="86" t="s">
        <v>132</v>
      </c>
      <c r="M2660" s="188">
        <v>15000000</v>
      </c>
      <c r="N2660" s="68" t="s">
        <v>312</v>
      </c>
      <c r="O2660" s="100" t="s">
        <v>312</v>
      </c>
      <c r="P2660" s="86" t="s">
        <v>415</v>
      </c>
      <c r="Q2660" s="86" t="s">
        <v>5795</v>
      </c>
      <c r="R2660" s="86">
        <v>344</v>
      </c>
      <c r="S2660" s="79">
        <v>34838</v>
      </c>
      <c r="T2660" s="92">
        <v>64521</v>
      </c>
      <c r="U2660" s="86" t="s">
        <v>186</v>
      </c>
      <c r="V2660" s="86"/>
      <c r="W2660" s="171">
        <v>44074</v>
      </c>
      <c r="X2660" s="172" t="e">
        <f>+CONCATENATE(TEXT(#REF!,"yyyy"),"-",TEXT(#REF!,"mm"))</f>
        <v>#REF!</v>
      </c>
      <c r="Y2660" s="173" t="str">
        <f t="shared" si="422"/>
        <v>7</v>
      </c>
      <c r="Z2660" s="172" t="str">
        <f t="shared" si="423"/>
        <v>2020-07</v>
      </c>
      <c r="AA2660" s="170" t="e">
        <f>+VLOOKUP(Z2660,#REF!,2,FALSE)/VLOOKUP(X2660,#REF!,2,FALSE)</f>
        <v>#REF!</v>
      </c>
      <c r="AB2660" s="174" t="e">
        <f t="shared" si="418"/>
        <v>#REF!</v>
      </c>
      <c r="AC2660" s="174" t="e">
        <f t="shared" si="419"/>
        <v>#REF!</v>
      </c>
      <c r="AD2660" s="175" t="e">
        <f>+#REF!+365*Y2660</f>
        <v>#REF!</v>
      </c>
      <c r="AE2660" s="176" t="e">
        <f t="shared" si="424"/>
        <v>#REF!</v>
      </c>
      <c r="AF2660" s="170" t="e">
        <f>+VLOOKUP(CONCATENATE(TEXT(W2660,"yyyy"),"-",TEXT(W2660,"mm")),#REF!,2,0)</f>
        <v>#REF!</v>
      </c>
      <c r="AG2660" s="177" t="e">
        <f>+(AC2660*(1+'INFLAC PROYECTADA'!$B$8)^(AE2660))/((1+DEMANDADO!AF2660)^(AE2660))</f>
        <v>#REF!</v>
      </c>
      <c r="AH2660" s="169">
        <f>(0.2*VLOOKUP(D2660,'%.'!$A$1:$B$4,2,FALSE))+(0.35*VLOOKUP(E2660,'%.'!$A$1:$B$4,2,FALSE))+(0.1*VLOOKUP(F2660,'%.'!$A$1:$B$4,2,FALSE))+(0.35*VLOOKUP(G2660,'%.'!$A$1:$B$4,2,FALSE))</f>
        <v>0.95000000000000007</v>
      </c>
      <c r="AI2660" s="128" t="str">
        <f t="shared" si="425"/>
        <v>ALTA</v>
      </c>
      <c r="AJ2660" s="128" t="str">
        <f t="shared" si="426"/>
        <v>Provisión contable</v>
      </c>
      <c r="AK2660" s="178">
        <f t="shared" si="427"/>
        <v>15000000</v>
      </c>
    </row>
    <row r="2661" spans="1:37" ht="30" customHeight="1" x14ac:dyDescent="0.25">
      <c r="A2661" s="115">
        <v>2660</v>
      </c>
      <c r="B2661" s="133" t="s">
        <v>5615</v>
      </c>
      <c r="C2661" s="85" t="s">
        <v>5617</v>
      </c>
      <c r="D2661" s="83" t="s">
        <v>48</v>
      </c>
      <c r="E2661" s="83" t="s">
        <v>48</v>
      </c>
      <c r="F2661" s="83" t="s">
        <v>48</v>
      </c>
      <c r="G2661" s="124" t="s">
        <v>48</v>
      </c>
      <c r="H2661" s="169">
        <f t="shared" si="420"/>
        <v>0.5</v>
      </c>
      <c r="I2661" s="170" t="str">
        <f t="shared" si="421"/>
        <v>MEDIA</v>
      </c>
      <c r="J2661" s="293">
        <v>646800000</v>
      </c>
      <c r="K2661" s="221">
        <v>0.6</v>
      </c>
      <c r="L2661" s="86" t="s">
        <v>138</v>
      </c>
      <c r="M2661" s="188">
        <v>0</v>
      </c>
      <c r="N2661" s="100" t="s">
        <v>312</v>
      </c>
      <c r="O2661" s="100" t="s">
        <v>312</v>
      </c>
      <c r="P2661" s="86" t="s">
        <v>415</v>
      </c>
      <c r="Q2661" s="86" t="s">
        <v>5795</v>
      </c>
      <c r="R2661" s="86">
        <v>344</v>
      </c>
      <c r="S2661" s="79">
        <v>34838</v>
      </c>
      <c r="T2661" s="92">
        <v>64521</v>
      </c>
      <c r="U2661" s="86" t="s">
        <v>186</v>
      </c>
      <c r="V2661" s="86"/>
      <c r="W2661" s="171">
        <v>44074</v>
      </c>
      <c r="X2661" s="172" t="e">
        <f>+CONCATENATE(TEXT(#REF!,"yyyy"),"-",TEXT(#REF!,"mm"))</f>
        <v>#REF!</v>
      </c>
      <c r="Y2661" s="173" t="str">
        <f t="shared" si="422"/>
        <v>7</v>
      </c>
      <c r="Z2661" s="172" t="str">
        <f t="shared" si="423"/>
        <v>2020-07</v>
      </c>
      <c r="AA2661" s="170" t="e">
        <f>+VLOOKUP(Z2661,#REF!,2,FALSE)/VLOOKUP(X2661,#REF!,2,FALSE)</f>
        <v>#REF!</v>
      </c>
      <c r="AB2661" s="174" t="e">
        <f t="shared" si="418"/>
        <v>#REF!</v>
      </c>
      <c r="AC2661" s="174" t="e">
        <f t="shared" si="419"/>
        <v>#REF!</v>
      </c>
      <c r="AD2661" s="175" t="e">
        <f>+#REF!+365*Y2661</f>
        <v>#REF!</v>
      </c>
      <c r="AE2661" s="176" t="e">
        <f t="shared" si="424"/>
        <v>#REF!</v>
      </c>
      <c r="AF2661" s="170" t="e">
        <f>+VLOOKUP(CONCATENATE(TEXT(W2661,"yyyy"),"-",TEXT(W2661,"mm")),#REF!,2,0)</f>
        <v>#REF!</v>
      </c>
      <c r="AG2661" s="177" t="e">
        <f>+(AC2661*(1+'INFLAC PROYECTADA'!$B$8)^(AE2661))/((1+DEMANDADO!AF2661)^(AE2661))</f>
        <v>#REF!</v>
      </c>
      <c r="AH2661" s="169">
        <f>(0.2*VLOOKUP(D2661,'%.'!$A$1:$B$4,2,FALSE))+(0.35*VLOOKUP(E2661,'%.'!$A$1:$B$4,2,FALSE))+(0.1*VLOOKUP(F2661,'%.'!$A$1:$B$4,2,FALSE))+(0.35*VLOOKUP(G2661,'%.'!$A$1:$B$4,2,FALSE))</f>
        <v>0.5</v>
      </c>
      <c r="AI2661" s="128" t="str">
        <f t="shared" si="425"/>
        <v>MEDIA</v>
      </c>
      <c r="AJ2661" s="128" t="str">
        <f t="shared" si="426"/>
        <v>Cuentas de Orden</v>
      </c>
      <c r="AK2661" s="178" t="e">
        <f t="shared" si="427"/>
        <v>#REF!</v>
      </c>
    </row>
    <row r="2662" spans="1:37" ht="30" customHeight="1" x14ac:dyDescent="0.25">
      <c r="A2662" s="115">
        <v>2661</v>
      </c>
      <c r="B2662" s="133" t="s">
        <v>5618</v>
      </c>
      <c r="C2662" s="85" t="s">
        <v>5619</v>
      </c>
      <c r="D2662" s="83" t="s">
        <v>48</v>
      </c>
      <c r="E2662" s="83" t="s">
        <v>48</v>
      </c>
      <c r="F2662" s="83" t="s">
        <v>48</v>
      </c>
      <c r="G2662" s="124" t="s">
        <v>48</v>
      </c>
      <c r="H2662" s="169">
        <f t="shared" si="420"/>
        <v>0.5</v>
      </c>
      <c r="I2662" s="170" t="str">
        <f t="shared" si="421"/>
        <v>MEDIA</v>
      </c>
      <c r="J2662" s="293">
        <v>607738256</v>
      </c>
      <c r="K2662" s="221">
        <v>0.6</v>
      </c>
      <c r="L2662" s="86" t="s">
        <v>138</v>
      </c>
      <c r="M2662" s="188">
        <v>0</v>
      </c>
      <c r="N2662" s="100" t="s">
        <v>312</v>
      </c>
      <c r="O2662" s="100" t="s">
        <v>312</v>
      </c>
      <c r="P2662" s="86" t="s">
        <v>406</v>
      </c>
      <c r="Q2662" s="86" t="s">
        <v>5795</v>
      </c>
      <c r="R2662" s="86">
        <v>344</v>
      </c>
      <c r="S2662" s="79">
        <v>34838</v>
      </c>
      <c r="T2662" s="92">
        <v>64521</v>
      </c>
      <c r="U2662" s="86" t="s">
        <v>186</v>
      </c>
      <c r="V2662" s="86"/>
      <c r="W2662" s="171">
        <v>44074</v>
      </c>
      <c r="X2662" s="172" t="e">
        <f>+CONCATENATE(TEXT(#REF!,"yyyy"),"-",TEXT(#REF!,"mm"))</f>
        <v>#REF!</v>
      </c>
      <c r="Y2662" s="173" t="str">
        <f t="shared" si="422"/>
        <v>8</v>
      </c>
      <c r="Z2662" s="172" t="str">
        <f t="shared" si="423"/>
        <v>2020-07</v>
      </c>
      <c r="AA2662" s="170" t="e">
        <f>+VLOOKUP(Z2662,#REF!,2,FALSE)/VLOOKUP(X2662,#REF!,2,FALSE)</f>
        <v>#REF!</v>
      </c>
      <c r="AB2662" s="174" t="e">
        <f t="shared" si="418"/>
        <v>#REF!</v>
      </c>
      <c r="AC2662" s="174" t="e">
        <f t="shared" si="419"/>
        <v>#REF!</v>
      </c>
      <c r="AD2662" s="175" t="e">
        <f>+#REF!+365*Y2662</f>
        <v>#REF!</v>
      </c>
      <c r="AE2662" s="176" t="e">
        <f t="shared" si="424"/>
        <v>#REF!</v>
      </c>
      <c r="AF2662" s="170" t="e">
        <f>+VLOOKUP(CONCATENATE(TEXT(W2662,"yyyy"),"-",TEXT(W2662,"mm")),#REF!,2,0)</f>
        <v>#REF!</v>
      </c>
      <c r="AG2662" s="177" t="e">
        <f>+(AC2662*(1+'INFLAC PROYECTADA'!$B$8)^(AE2662))/((1+DEMANDADO!AF2662)^(AE2662))</f>
        <v>#REF!</v>
      </c>
      <c r="AH2662" s="169">
        <f>(0.2*VLOOKUP(D2662,'%.'!$A$1:$B$4,2,FALSE))+(0.35*VLOOKUP(E2662,'%.'!$A$1:$B$4,2,FALSE))+(0.1*VLOOKUP(F2662,'%.'!$A$1:$B$4,2,FALSE))+(0.35*VLOOKUP(G2662,'%.'!$A$1:$B$4,2,FALSE))</f>
        <v>0.5</v>
      </c>
      <c r="AI2662" s="128" t="str">
        <f t="shared" si="425"/>
        <v>MEDIA</v>
      </c>
      <c r="AJ2662" s="128" t="str">
        <f t="shared" si="426"/>
        <v>Cuentas de Orden</v>
      </c>
      <c r="AK2662" s="178" t="e">
        <f t="shared" si="427"/>
        <v>#REF!</v>
      </c>
    </row>
    <row r="2663" spans="1:37" ht="30" customHeight="1" x14ac:dyDescent="0.25">
      <c r="A2663" s="115">
        <v>2662</v>
      </c>
      <c r="B2663" s="133" t="s">
        <v>5620</v>
      </c>
      <c r="C2663" s="85" t="s">
        <v>5621</v>
      </c>
      <c r="D2663" s="83" t="s">
        <v>1</v>
      </c>
      <c r="E2663" s="83" t="s">
        <v>48</v>
      </c>
      <c r="F2663" s="83" t="s">
        <v>48</v>
      </c>
      <c r="G2663" s="124" t="s">
        <v>1</v>
      </c>
      <c r="H2663" s="169">
        <f t="shared" si="420"/>
        <v>0.2525</v>
      </c>
      <c r="I2663" s="170" t="str">
        <f t="shared" si="421"/>
        <v>MEDIA</v>
      </c>
      <c r="J2663" s="293">
        <v>25000000</v>
      </c>
      <c r="K2663" s="221">
        <v>0.6</v>
      </c>
      <c r="L2663" s="86" t="s">
        <v>133</v>
      </c>
      <c r="M2663" s="188">
        <v>0</v>
      </c>
      <c r="N2663" s="100" t="s">
        <v>312</v>
      </c>
      <c r="O2663" s="100" t="s">
        <v>312</v>
      </c>
      <c r="P2663" s="86" t="s">
        <v>2272</v>
      </c>
      <c r="Q2663" s="86" t="s">
        <v>5795</v>
      </c>
      <c r="R2663" s="86">
        <v>344</v>
      </c>
      <c r="S2663" s="79">
        <v>34838</v>
      </c>
      <c r="T2663" s="92">
        <v>64521</v>
      </c>
      <c r="U2663" s="86" t="s">
        <v>186</v>
      </c>
      <c r="V2663" s="86"/>
      <c r="W2663" s="171">
        <v>44074</v>
      </c>
      <c r="X2663" s="172" t="e">
        <f>+CONCATENATE(TEXT(#REF!,"yyyy"),"-",TEXT(#REF!,"mm"))</f>
        <v>#REF!</v>
      </c>
      <c r="Y2663" s="173" t="str">
        <f t="shared" si="422"/>
        <v>13</v>
      </c>
      <c r="Z2663" s="172" t="str">
        <f t="shared" si="423"/>
        <v>2020-07</v>
      </c>
      <c r="AA2663" s="170" t="e">
        <f>+VLOOKUP(Z2663,#REF!,2,FALSE)/VLOOKUP(X2663,#REF!,2,FALSE)</f>
        <v>#REF!</v>
      </c>
      <c r="AB2663" s="174" t="e">
        <f t="shared" si="418"/>
        <v>#REF!</v>
      </c>
      <c r="AC2663" s="174" t="e">
        <f t="shared" si="419"/>
        <v>#REF!</v>
      </c>
      <c r="AD2663" s="175" t="e">
        <f>+#REF!+365*Y2663</f>
        <v>#REF!</v>
      </c>
      <c r="AE2663" s="176" t="e">
        <f t="shared" si="424"/>
        <v>#REF!</v>
      </c>
      <c r="AF2663" s="170" t="e">
        <f>+VLOOKUP(CONCATENATE(TEXT(W2663,"yyyy"),"-",TEXT(W2663,"mm")),#REF!,2,0)</f>
        <v>#REF!</v>
      </c>
      <c r="AG2663" s="177" t="e">
        <f>+(AC2663*(1+'INFLAC PROYECTADA'!$B$8)^(AE2663))/((1+DEMANDADO!AF2663)^(AE2663))</f>
        <v>#REF!</v>
      </c>
      <c r="AH2663" s="169">
        <f>(0.2*VLOOKUP(D2663,'%.'!$A$1:$B$4,2,FALSE))+(0.35*VLOOKUP(E2663,'%.'!$A$1:$B$4,2,FALSE))+(0.1*VLOOKUP(F2663,'%.'!$A$1:$B$4,2,FALSE))+(0.35*VLOOKUP(G2663,'%.'!$A$1:$B$4,2,FALSE))</f>
        <v>0.2525</v>
      </c>
      <c r="AI2663" s="128" t="str">
        <f t="shared" si="425"/>
        <v>MEDIA</v>
      </c>
      <c r="AJ2663" s="128" t="str">
        <f t="shared" si="426"/>
        <v>Cuentas de Orden</v>
      </c>
      <c r="AK2663" s="178" t="e">
        <f t="shared" si="427"/>
        <v>#REF!</v>
      </c>
    </row>
    <row r="2664" spans="1:37" ht="30" customHeight="1" x14ac:dyDescent="0.25">
      <c r="A2664" s="115">
        <v>2663</v>
      </c>
      <c r="B2664" s="133" t="s">
        <v>5622</v>
      </c>
      <c r="C2664" s="85" t="s">
        <v>5623</v>
      </c>
      <c r="D2664" s="83" t="s">
        <v>0</v>
      </c>
      <c r="E2664" s="83" t="s">
        <v>0</v>
      </c>
      <c r="F2664" s="83" t="s">
        <v>0</v>
      </c>
      <c r="G2664" s="124" t="s">
        <v>0</v>
      </c>
      <c r="H2664" s="169">
        <f t="shared" si="420"/>
        <v>1</v>
      </c>
      <c r="I2664" s="170" t="str">
        <f t="shared" si="421"/>
        <v>ALTA</v>
      </c>
      <c r="J2664" s="293">
        <v>300000</v>
      </c>
      <c r="K2664" s="221">
        <v>1</v>
      </c>
      <c r="L2664" s="86" t="s">
        <v>138</v>
      </c>
      <c r="M2664" s="188">
        <v>0</v>
      </c>
      <c r="N2664" s="100" t="s">
        <v>312</v>
      </c>
      <c r="O2664" s="100" t="s">
        <v>312</v>
      </c>
      <c r="P2664" s="86" t="s">
        <v>4231</v>
      </c>
      <c r="Q2664" s="86" t="s">
        <v>5795</v>
      </c>
      <c r="R2664" s="86">
        <v>344</v>
      </c>
      <c r="S2664" s="79">
        <v>34838</v>
      </c>
      <c r="T2664" s="92">
        <v>64521</v>
      </c>
      <c r="U2664" s="86" t="s">
        <v>186</v>
      </c>
      <c r="V2664" s="86"/>
      <c r="W2664" s="171">
        <v>44074</v>
      </c>
      <c r="X2664" s="172" t="e">
        <f>+CONCATENATE(TEXT(#REF!,"yyyy"),"-",TEXT(#REF!,"mm"))</f>
        <v>#REF!</v>
      </c>
      <c r="Y2664" s="173" t="str">
        <f t="shared" si="422"/>
        <v>15</v>
      </c>
      <c r="Z2664" s="172" t="str">
        <f t="shared" si="423"/>
        <v>2020-07</v>
      </c>
      <c r="AA2664" s="170" t="e">
        <f>+VLOOKUP(Z2664,#REF!,2,FALSE)/VLOOKUP(X2664,#REF!,2,FALSE)</f>
        <v>#REF!</v>
      </c>
      <c r="AB2664" s="174" t="e">
        <f t="shared" si="418"/>
        <v>#REF!</v>
      </c>
      <c r="AC2664" s="174" t="e">
        <f t="shared" si="419"/>
        <v>#REF!</v>
      </c>
      <c r="AD2664" s="175" t="e">
        <f>+#REF!+365*Y2664</f>
        <v>#REF!</v>
      </c>
      <c r="AE2664" s="176" t="e">
        <f t="shared" si="424"/>
        <v>#REF!</v>
      </c>
      <c r="AF2664" s="170" t="e">
        <f>+VLOOKUP(CONCATENATE(TEXT(W2664,"yyyy"),"-",TEXT(W2664,"mm")),#REF!,2,0)</f>
        <v>#REF!</v>
      </c>
      <c r="AG2664" s="177" t="e">
        <f>+(AC2664*(1+'INFLAC PROYECTADA'!$B$8)^(AE2664))/((1+DEMANDADO!AF2664)^(AE2664))</f>
        <v>#REF!</v>
      </c>
      <c r="AH2664" s="169">
        <f>(0.2*VLOOKUP(D2664,'%.'!$A$1:$B$4,2,FALSE))+(0.35*VLOOKUP(E2664,'%.'!$A$1:$B$4,2,FALSE))+(0.1*VLOOKUP(F2664,'%.'!$A$1:$B$4,2,FALSE))+(0.35*VLOOKUP(G2664,'%.'!$A$1:$B$4,2,FALSE))</f>
        <v>1</v>
      </c>
      <c r="AI2664" s="128" t="str">
        <f t="shared" si="425"/>
        <v>ALTA</v>
      </c>
      <c r="AJ2664" s="128" t="str">
        <f t="shared" si="426"/>
        <v>Provisión contable</v>
      </c>
      <c r="AK2664" s="178" t="e">
        <f t="shared" si="427"/>
        <v>#REF!</v>
      </c>
    </row>
    <row r="2665" spans="1:37" ht="30" customHeight="1" x14ac:dyDescent="0.25">
      <c r="A2665" s="115">
        <v>2664</v>
      </c>
      <c r="B2665" s="133" t="s">
        <v>5624</v>
      </c>
      <c r="C2665" s="85" t="s">
        <v>5625</v>
      </c>
      <c r="D2665" s="83" t="s">
        <v>0</v>
      </c>
      <c r="E2665" s="83" t="s">
        <v>48</v>
      </c>
      <c r="F2665" s="83" t="s">
        <v>48</v>
      </c>
      <c r="G2665" s="124" t="s">
        <v>0</v>
      </c>
      <c r="H2665" s="169">
        <f t="shared" si="420"/>
        <v>0.77499999999999991</v>
      </c>
      <c r="I2665" s="170" t="str">
        <f t="shared" si="421"/>
        <v>ALTA</v>
      </c>
      <c r="J2665" s="293">
        <v>200000000</v>
      </c>
      <c r="K2665" s="221">
        <v>1</v>
      </c>
      <c r="L2665" s="86" t="s">
        <v>138</v>
      </c>
      <c r="M2665" s="188">
        <v>0</v>
      </c>
      <c r="N2665" s="100" t="s">
        <v>312</v>
      </c>
      <c r="O2665" s="100" t="s">
        <v>312</v>
      </c>
      <c r="P2665" s="86" t="s">
        <v>2272</v>
      </c>
      <c r="Q2665" s="86" t="s">
        <v>5795</v>
      </c>
      <c r="R2665" s="86">
        <v>344</v>
      </c>
      <c r="S2665" s="79">
        <v>34838</v>
      </c>
      <c r="T2665" s="92">
        <v>64521</v>
      </c>
      <c r="U2665" s="86" t="s">
        <v>186</v>
      </c>
      <c r="V2665" s="86"/>
      <c r="W2665" s="171">
        <v>44074</v>
      </c>
      <c r="X2665" s="172" t="e">
        <f>+CONCATENATE(TEXT(#REF!,"yyyy"),"-",TEXT(#REF!,"mm"))</f>
        <v>#REF!</v>
      </c>
      <c r="Y2665" s="173" t="str">
        <f t="shared" si="422"/>
        <v>13</v>
      </c>
      <c r="Z2665" s="172" t="str">
        <f t="shared" si="423"/>
        <v>2020-07</v>
      </c>
      <c r="AA2665" s="170" t="e">
        <f>+VLOOKUP(Z2665,#REF!,2,FALSE)/VLOOKUP(X2665,#REF!,2,FALSE)</f>
        <v>#REF!</v>
      </c>
      <c r="AB2665" s="174" t="e">
        <f t="shared" si="418"/>
        <v>#REF!</v>
      </c>
      <c r="AC2665" s="174" t="e">
        <f t="shared" si="419"/>
        <v>#REF!</v>
      </c>
      <c r="AD2665" s="175" t="e">
        <f>+#REF!+365*Y2665</f>
        <v>#REF!</v>
      </c>
      <c r="AE2665" s="176" t="e">
        <f t="shared" si="424"/>
        <v>#REF!</v>
      </c>
      <c r="AF2665" s="170" t="e">
        <f>+VLOOKUP(CONCATENATE(TEXT(W2665,"yyyy"),"-",TEXT(W2665,"mm")),#REF!,2,0)</f>
        <v>#REF!</v>
      </c>
      <c r="AG2665" s="177" t="e">
        <f>+(AC2665*(1+'INFLAC PROYECTADA'!$B$8)^(AE2665))/((1+DEMANDADO!AF2665)^(AE2665))</f>
        <v>#REF!</v>
      </c>
      <c r="AH2665" s="169">
        <f>(0.2*VLOOKUP(D2665,'%.'!$A$1:$B$4,2,FALSE))+(0.35*VLOOKUP(E2665,'%.'!$A$1:$B$4,2,FALSE))+(0.1*VLOOKUP(F2665,'%.'!$A$1:$B$4,2,FALSE))+(0.35*VLOOKUP(G2665,'%.'!$A$1:$B$4,2,FALSE))</f>
        <v>0.77499999999999991</v>
      </c>
      <c r="AI2665" s="128" t="str">
        <f t="shared" si="425"/>
        <v>ALTA</v>
      </c>
      <c r="AJ2665" s="128" t="str">
        <f t="shared" si="426"/>
        <v>Provisión contable</v>
      </c>
      <c r="AK2665" s="178" t="e">
        <f t="shared" si="427"/>
        <v>#REF!</v>
      </c>
    </row>
    <row r="2666" spans="1:37" ht="30" customHeight="1" x14ac:dyDescent="0.25">
      <c r="A2666" s="115">
        <v>2665</v>
      </c>
      <c r="B2666" s="133" t="s">
        <v>5526</v>
      </c>
      <c r="C2666" s="85" t="s">
        <v>5626</v>
      </c>
      <c r="D2666" s="83" t="s">
        <v>48</v>
      </c>
      <c r="E2666" s="83" t="s">
        <v>48</v>
      </c>
      <c r="F2666" s="83" t="s">
        <v>48</v>
      </c>
      <c r="G2666" s="124" t="s">
        <v>48</v>
      </c>
      <c r="H2666" s="169">
        <f t="shared" si="420"/>
        <v>0.5</v>
      </c>
      <c r="I2666" s="170" t="str">
        <f t="shared" si="421"/>
        <v>MEDIA</v>
      </c>
      <c r="J2666" s="293">
        <v>223846500</v>
      </c>
      <c r="K2666" s="221">
        <v>0.6</v>
      </c>
      <c r="L2666" s="86" t="s">
        <v>133</v>
      </c>
      <c r="M2666" s="188">
        <v>0</v>
      </c>
      <c r="N2666" s="100" t="s">
        <v>312</v>
      </c>
      <c r="O2666" s="100" t="s">
        <v>312</v>
      </c>
      <c r="P2666" s="86" t="s">
        <v>410</v>
      </c>
      <c r="Q2666" s="86" t="s">
        <v>5795</v>
      </c>
      <c r="R2666" s="86">
        <v>344</v>
      </c>
      <c r="S2666" s="79">
        <v>34838</v>
      </c>
      <c r="T2666" s="92">
        <v>64521</v>
      </c>
      <c r="U2666" s="86" t="s">
        <v>186</v>
      </c>
      <c r="V2666" s="86"/>
      <c r="W2666" s="171">
        <v>44074</v>
      </c>
      <c r="X2666" s="172" t="e">
        <f>+CONCATENATE(TEXT(#REF!,"yyyy"),"-",TEXT(#REF!,"mm"))</f>
        <v>#REF!</v>
      </c>
      <c r="Y2666" s="173" t="str">
        <f t="shared" si="422"/>
        <v>9</v>
      </c>
      <c r="Z2666" s="172" t="str">
        <f t="shared" si="423"/>
        <v>2020-07</v>
      </c>
      <c r="AA2666" s="170" t="e">
        <f>+VLOOKUP(Z2666,#REF!,2,FALSE)/VLOOKUP(X2666,#REF!,2,FALSE)</f>
        <v>#REF!</v>
      </c>
      <c r="AB2666" s="174" t="e">
        <f t="shared" si="418"/>
        <v>#REF!</v>
      </c>
      <c r="AC2666" s="174" t="e">
        <f t="shared" si="419"/>
        <v>#REF!</v>
      </c>
      <c r="AD2666" s="175" t="e">
        <f>+#REF!+365*Y2666</f>
        <v>#REF!</v>
      </c>
      <c r="AE2666" s="176" t="e">
        <f t="shared" si="424"/>
        <v>#REF!</v>
      </c>
      <c r="AF2666" s="170" t="e">
        <f>+VLOOKUP(CONCATENATE(TEXT(W2666,"yyyy"),"-",TEXT(W2666,"mm")),#REF!,2,0)</f>
        <v>#REF!</v>
      </c>
      <c r="AG2666" s="177" t="e">
        <f>+(AC2666*(1+'INFLAC PROYECTADA'!$B$8)^(AE2666))/((1+DEMANDADO!AF2666)^(AE2666))</f>
        <v>#REF!</v>
      </c>
      <c r="AH2666" s="169">
        <f>(0.2*VLOOKUP(D2666,'%.'!$A$1:$B$4,2,FALSE))+(0.35*VLOOKUP(E2666,'%.'!$A$1:$B$4,2,FALSE))+(0.1*VLOOKUP(F2666,'%.'!$A$1:$B$4,2,FALSE))+(0.35*VLOOKUP(G2666,'%.'!$A$1:$B$4,2,FALSE))</f>
        <v>0.5</v>
      </c>
      <c r="AI2666" s="128" t="str">
        <f t="shared" si="425"/>
        <v>MEDIA</v>
      </c>
      <c r="AJ2666" s="128" t="str">
        <f t="shared" si="426"/>
        <v>Cuentas de Orden</v>
      </c>
      <c r="AK2666" s="178" t="e">
        <f t="shared" si="427"/>
        <v>#REF!</v>
      </c>
    </row>
    <row r="2667" spans="1:37" ht="30" customHeight="1" x14ac:dyDescent="0.25">
      <c r="A2667" s="115">
        <v>2666</v>
      </c>
      <c r="B2667" s="133" t="s">
        <v>5627</v>
      </c>
      <c r="C2667" s="85" t="s">
        <v>5628</v>
      </c>
      <c r="D2667" s="83" t="s">
        <v>48</v>
      </c>
      <c r="E2667" s="83" t="s">
        <v>48</v>
      </c>
      <c r="F2667" s="83" t="s">
        <v>48</v>
      </c>
      <c r="G2667" s="124" t="s">
        <v>48</v>
      </c>
      <c r="H2667" s="169">
        <f t="shared" si="420"/>
        <v>0.5</v>
      </c>
      <c r="I2667" s="170" t="str">
        <f t="shared" si="421"/>
        <v>MEDIA</v>
      </c>
      <c r="J2667" s="293">
        <v>795035000</v>
      </c>
      <c r="K2667" s="221">
        <v>0.6</v>
      </c>
      <c r="L2667" s="86" t="s">
        <v>133</v>
      </c>
      <c r="M2667" s="188">
        <v>0</v>
      </c>
      <c r="N2667" s="100" t="s">
        <v>312</v>
      </c>
      <c r="O2667" s="100" t="s">
        <v>312</v>
      </c>
      <c r="P2667" s="86" t="s">
        <v>448</v>
      </c>
      <c r="Q2667" s="86" t="s">
        <v>5795</v>
      </c>
      <c r="R2667" s="86">
        <v>344</v>
      </c>
      <c r="S2667" s="79">
        <v>34838</v>
      </c>
      <c r="T2667" s="92">
        <v>64521</v>
      </c>
      <c r="U2667" s="86" t="s">
        <v>186</v>
      </c>
      <c r="V2667" s="86"/>
      <c r="W2667" s="171">
        <v>44074</v>
      </c>
      <c r="X2667" s="172" t="e">
        <f>+CONCATENATE(TEXT(#REF!,"yyyy"),"-",TEXT(#REF!,"mm"))</f>
        <v>#REF!</v>
      </c>
      <c r="Y2667" s="173" t="str">
        <f t="shared" si="422"/>
        <v>10</v>
      </c>
      <c r="Z2667" s="172" t="str">
        <f t="shared" si="423"/>
        <v>2020-07</v>
      </c>
      <c r="AA2667" s="170" t="e">
        <f>+VLOOKUP(Z2667,#REF!,2,FALSE)/VLOOKUP(X2667,#REF!,2,FALSE)</f>
        <v>#REF!</v>
      </c>
      <c r="AB2667" s="174" t="e">
        <f t="shared" si="418"/>
        <v>#REF!</v>
      </c>
      <c r="AC2667" s="174" t="e">
        <f t="shared" si="419"/>
        <v>#REF!</v>
      </c>
      <c r="AD2667" s="175" t="e">
        <f>+#REF!+365*Y2667</f>
        <v>#REF!</v>
      </c>
      <c r="AE2667" s="176" t="e">
        <f t="shared" si="424"/>
        <v>#REF!</v>
      </c>
      <c r="AF2667" s="170" t="e">
        <f>+VLOOKUP(CONCATENATE(TEXT(W2667,"yyyy"),"-",TEXT(W2667,"mm")),#REF!,2,0)</f>
        <v>#REF!</v>
      </c>
      <c r="AG2667" s="177" t="e">
        <f>+(AC2667*(1+'INFLAC PROYECTADA'!$B$8)^(AE2667))/((1+DEMANDADO!AF2667)^(AE2667))</f>
        <v>#REF!</v>
      </c>
      <c r="AH2667" s="169">
        <f>(0.2*VLOOKUP(D2667,'%.'!$A$1:$B$4,2,FALSE))+(0.35*VLOOKUP(E2667,'%.'!$A$1:$B$4,2,FALSE))+(0.1*VLOOKUP(F2667,'%.'!$A$1:$B$4,2,FALSE))+(0.35*VLOOKUP(G2667,'%.'!$A$1:$B$4,2,FALSE))</f>
        <v>0.5</v>
      </c>
      <c r="AI2667" s="128" t="str">
        <f t="shared" si="425"/>
        <v>MEDIA</v>
      </c>
      <c r="AJ2667" s="128" t="str">
        <f t="shared" si="426"/>
        <v>Cuentas de Orden</v>
      </c>
      <c r="AK2667" s="178" t="e">
        <f t="shared" si="427"/>
        <v>#REF!</v>
      </c>
    </row>
    <row r="2668" spans="1:37" ht="30" customHeight="1" x14ac:dyDescent="0.25">
      <c r="A2668" s="115">
        <v>2667</v>
      </c>
      <c r="B2668" s="133" t="s">
        <v>5429</v>
      </c>
      <c r="C2668" s="85" t="s">
        <v>5629</v>
      </c>
      <c r="D2668" s="83" t="s">
        <v>48</v>
      </c>
      <c r="E2668" s="83" t="s">
        <v>48</v>
      </c>
      <c r="F2668" s="83" t="s">
        <v>48</v>
      </c>
      <c r="G2668" s="124" t="s">
        <v>48</v>
      </c>
      <c r="H2668" s="169">
        <f t="shared" si="420"/>
        <v>0.5</v>
      </c>
      <c r="I2668" s="170" t="str">
        <f t="shared" si="421"/>
        <v>MEDIA</v>
      </c>
      <c r="J2668" s="293">
        <v>1200000000</v>
      </c>
      <c r="K2668" s="221">
        <v>0.6</v>
      </c>
      <c r="L2668" s="86" t="s">
        <v>132</v>
      </c>
      <c r="M2668" s="188">
        <v>0</v>
      </c>
      <c r="N2668" s="100" t="s">
        <v>312</v>
      </c>
      <c r="O2668" s="100" t="s">
        <v>312</v>
      </c>
      <c r="P2668" s="86" t="s">
        <v>448</v>
      </c>
      <c r="Q2668" s="86" t="s">
        <v>5795</v>
      </c>
      <c r="R2668" s="86">
        <v>344</v>
      </c>
      <c r="S2668" s="79">
        <v>34838</v>
      </c>
      <c r="T2668" s="92">
        <v>64521</v>
      </c>
      <c r="U2668" s="86" t="s">
        <v>186</v>
      </c>
      <c r="V2668" s="86"/>
      <c r="W2668" s="171">
        <v>44074</v>
      </c>
      <c r="X2668" s="172" t="e">
        <f>+CONCATENATE(TEXT(#REF!,"yyyy"),"-",TEXT(#REF!,"mm"))</f>
        <v>#REF!</v>
      </c>
      <c r="Y2668" s="173" t="str">
        <f t="shared" si="422"/>
        <v>10</v>
      </c>
      <c r="Z2668" s="172" t="str">
        <f t="shared" si="423"/>
        <v>2020-07</v>
      </c>
      <c r="AA2668" s="170" t="e">
        <f>+VLOOKUP(Z2668,#REF!,2,FALSE)/VLOOKUP(X2668,#REF!,2,FALSE)</f>
        <v>#REF!</v>
      </c>
      <c r="AB2668" s="174" t="e">
        <f t="shared" si="418"/>
        <v>#REF!</v>
      </c>
      <c r="AC2668" s="174" t="e">
        <f t="shared" si="419"/>
        <v>#REF!</v>
      </c>
      <c r="AD2668" s="175" t="e">
        <f>+#REF!+365*Y2668</f>
        <v>#REF!</v>
      </c>
      <c r="AE2668" s="176" t="e">
        <f t="shared" si="424"/>
        <v>#REF!</v>
      </c>
      <c r="AF2668" s="170" t="e">
        <f>+VLOOKUP(CONCATENATE(TEXT(W2668,"yyyy"),"-",TEXT(W2668,"mm")),#REF!,2,0)</f>
        <v>#REF!</v>
      </c>
      <c r="AG2668" s="177" t="e">
        <f>+(AC2668*(1+'INFLAC PROYECTADA'!$B$8)^(AE2668))/((1+DEMANDADO!AF2668)^(AE2668))</f>
        <v>#REF!</v>
      </c>
      <c r="AH2668" s="169">
        <f>(0.2*VLOOKUP(D2668,'%.'!$A$1:$B$4,2,FALSE))+(0.35*VLOOKUP(E2668,'%.'!$A$1:$B$4,2,FALSE))+(0.1*VLOOKUP(F2668,'%.'!$A$1:$B$4,2,FALSE))+(0.35*VLOOKUP(G2668,'%.'!$A$1:$B$4,2,FALSE))</f>
        <v>0.5</v>
      </c>
      <c r="AI2668" s="128" t="str">
        <f t="shared" si="425"/>
        <v>MEDIA</v>
      </c>
      <c r="AJ2668" s="128" t="str">
        <f t="shared" si="426"/>
        <v>Cuentas de Orden</v>
      </c>
      <c r="AK2668" s="178" t="e">
        <f t="shared" si="427"/>
        <v>#REF!</v>
      </c>
    </row>
    <row r="2669" spans="1:37" ht="30" customHeight="1" x14ac:dyDescent="0.25">
      <c r="A2669" s="115">
        <v>2668</v>
      </c>
      <c r="B2669" s="133" t="s">
        <v>5630</v>
      </c>
      <c r="C2669" s="85" t="s">
        <v>5631</v>
      </c>
      <c r="D2669" s="83" t="s">
        <v>1</v>
      </c>
      <c r="E2669" s="83" t="s">
        <v>48</v>
      </c>
      <c r="F2669" s="83" t="s">
        <v>48</v>
      </c>
      <c r="G2669" s="124" t="s">
        <v>1</v>
      </c>
      <c r="H2669" s="169">
        <f t="shared" si="420"/>
        <v>0.2525</v>
      </c>
      <c r="I2669" s="170" t="str">
        <f t="shared" si="421"/>
        <v>MEDIA</v>
      </c>
      <c r="J2669" s="293">
        <v>947696387</v>
      </c>
      <c r="K2669" s="221">
        <v>0.6</v>
      </c>
      <c r="L2669" s="86" t="s">
        <v>133</v>
      </c>
      <c r="M2669" s="188">
        <v>0</v>
      </c>
      <c r="N2669" s="100" t="s">
        <v>312</v>
      </c>
      <c r="O2669" s="100" t="s">
        <v>312</v>
      </c>
      <c r="P2669" s="86" t="s">
        <v>410</v>
      </c>
      <c r="Q2669" s="86" t="s">
        <v>5795</v>
      </c>
      <c r="R2669" s="86">
        <v>344</v>
      </c>
      <c r="S2669" s="79">
        <v>34838</v>
      </c>
      <c r="T2669" s="92">
        <v>64521</v>
      </c>
      <c r="U2669" s="86" t="s">
        <v>186</v>
      </c>
      <c r="V2669" s="86"/>
      <c r="W2669" s="171">
        <v>44074</v>
      </c>
      <c r="X2669" s="172" t="e">
        <f>+CONCATENATE(TEXT(#REF!,"yyyy"),"-",TEXT(#REF!,"mm"))</f>
        <v>#REF!</v>
      </c>
      <c r="Y2669" s="173" t="str">
        <f t="shared" si="422"/>
        <v>9</v>
      </c>
      <c r="Z2669" s="172" t="str">
        <f t="shared" si="423"/>
        <v>2020-07</v>
      </c>
      <c r="AA2669" s="170" t="e">
        <f>+VLOOKUP(Z2669,#REF!,2,FALSE)/VLOOKUP(X2669,#REF!,2,FALSE)</f>
        <v>#REF!</v>
      </c>
      <c r="AB2669" s="174" t="e">
        <f t="shared" si="418"/>
        <v>#REF!</v>
      </c>
      <c r="AC2669" s="174" t="e">
        <f t="shared" si="419"/>
        <v>#REF!</v>
      </c>
      <c r="AD2669" s="175" t="e">
        <f>+#REF!+365*Y2669</f>
        <v>#REF!</v>
      </c>
      <c r="AE2669" s="176" t="e">
        <f t="shared" si="424"/>
        <v>#REF!</v>
      </c>
      <c r="AF2669" s="170" t="e">
        <f>+VLOOKUP(CONCATENATE(TEXT(W2669,"yyyy"),"-",TEXT(W2669,"mm")),#REF!,2,0)</f>
        <v>#REF!</v>
      </c>
      <c r="AG2669" s="177" t="e">
        <f>+(AC2669*(1+'INFLAC PROYECTADA'!$B$8)^(AE2669))/((1+DEMANDADO!AF2669)^(AE2669))</f>
        <v>#REF!</v>
      </c>
      <c r="AH2669" s="169">
        <f>(0.2*VLOOKUP(D2669,'%.'!$A$1:$B$4,2,FALSE))+(0.35*VLOOKUP(E2669,'%.'!$A$1:$B$4,2,FALSE))+(0.1*VLOOKUP(F2669,'%.'!$A$1:$B$4,2,FALSE))+(0.35*VLOOKUP(G2669,'%.'!$A$1:$B$4,2,FALSE))</f>
        <v>0.2525</v>
      </c>
      <c r="AI2669" s="128" t="str">
        <f t="shared" si="425"/>
        <v>MEDIA</v>
      </c>
      <c r="AJ2669" s="128" t="str">
        <f t="shared" si="426"/>
        <v>Cuentas de Orden</v>
      </c>
      <c r="AK2669" s="178" t="e">
        <f t="shared" si="427"/>
        <v>#REF!</v>
      </c>
    </row>
    <row r="2670" spans="1:37" ht="30" customHeight="1" x14ac:dyDescent="0.25">
      <c r="A2670" s="115">
        <v>2669</v>
      </c>
      <c r="B2670" s="133" t="s">
        <v>2500</v>
      </c>
      <c r="C2670" s="85" t="s">
        <v>5632</v>
      </c>
      <c r="D2670" s="83" t="s">
        <v>48</v>
      </c>
      <c r="E2670" s="83" t="s">
        <v>1</v>
      </c>
      <c r="F2670" s="83" t="s">
        <v>1</v>
      </c>
      <c r="G2670" s="124" t="s">
        <v>48</v>
      </c>
      <c r="H2670" s="169">
        <f t="shared" si="420"/>
        <v>0.29749999999999999</v>
      </c>
      <c r="I2670" s="170" t="str">
        <f t="shared" si="421"/>
        <v>MEDIA</v>
      </c>
      <c r="J2670" s="293">
        <v>1189169900</v>
      </c>
      <c r="K2670" s="221">
        <v>0.6</v>
      </c>
      <c r="L2670" s="86" t="s">
        <v>133</v>
      </c>
      <c r="M2670" s="188">
        <v>0</v>
      </c>
      <c r="N2670" s="100" t="s">
        <v>312</v>
      </c>
      <c r="O2670" s="100" t="s">
        <v>312</v>
      </c>
      <c r="P2670" s="86" t="s">
        <v>5796</v>
      </c>
      <c r="Q2670" s="86" t="s">
        <v>5795</v>
      </c>
      <c r="R2670" s="86">
        <v>344</v>
      </c>
      <c r="S2670" s="79">
        <v>34838</v>
      </c>
      <c r="T2670" s="92">
        <v>64521</v>
      </c>
      <c r="U2670" s="86" t="s">
        <v>186</v>
      </c>
      <c r="V2670" s="86"/>
      <c r="W2670" s="171">
        <v>44074</v>
      </c>
      <c r="X2670" s="172" t="e">
        <f>+CONCATENATE(TEXT(#REF!,"yyyy"),"-",TEXT(#REF!,"mm"))</f>
        <v>#REF!</v>
      </c>
      <c r="Y2670" s="173" t="str">
        <f t="shared" si="422"/>
        <v>9</v>
      </c>
      <c r="Z2670" s="172" t="str">
        <f t="shared" si="423"/>
        <v>2020-07</v>
      </c>
      <c r="AA2670" s="170" t="e">
        <f>+VLOOKUP(Z2670,#REF!,2,FALSE)/VLOOKUP(X2670,#REF!,2,FALSE)</f>
        <v>#REF!</v>
      </c>
      <c r="AB2670" s="174" t="e">
        <f t="shared" si="418"/>
        <v>#REF!</v>
      </c>
      <c r="AC2670" s="174" t="e">
        <f t="shared" si="419"/>
        <v>#REF!</v>
      </c>
      <c r="AD2670" s="175" t="e">
        <f>+#REF!+365*Y2670</f>
        <v>#REF!</v>
      </c>
      <c r="AE2670" s="176" t="e">
        <f t="shared" si="424"/>
        <v>#REF!</v>
      </c>
      <c r="AF2670" s="170" t="e">
        <f>+VLOOKUP(CONCATENATE(TEXT(W2670,"yyyy"),"-",TEXT(W2670,"mm")),#REF!,2,0)</f>
        <v>#REF!</v>
      </c>
      <c r="AG2670" s="177" t="e">
        <f>+(AC2670*(1+'INFLAC PROYECTADA'!$B$8)^(AE2670))/((1+DEMANDADO!AF2670)^(AE2670))</f>
        <v>#REF!</v>
      </c>
      <c r="AH2670" s="169">
        <f>(0.2*VLOOKUP(D2670,'%.'!$A$1:$B$4,2,FALSE))+(0.35*VLOOKUP(E2670,'%.'!$A$1:$B$4,2,FALSE))+(0.1*VLOOKUP(F2670,'%.'!$A$1:$B$4,2,FALSE))+(0.35*VLOOKUP(G2670,'%.'!$A$1:$B$4,2,FALSE))</f>
        <v>0.29749999999999999</v>
      </c>
      <c r="AI2670" s="128" t="str">
        <f t="shared" si="425"/>
        <v>MEDIA</v>
      </c>
      <c r="AJ2670" s="128" t="str">
        <f t="shared" si="426"/>
        <v>Cuentas de Orden</v>
      </c>
      <c r="AK2670" s="178" t="e">
        <f t="shared" si="427"/>
        <v>#REF!</v>
      </c>
    </row>
    <row r="2671" spans="1:37" ht="30" customHeight="1" x14ac:dyDescent="0.25">
      <c r="A2671" s="115">
        <v>2670</v>
      </c>
      <c r="B2671" s="133" t="s">
        <v>2475</v>
      </c>
      <c r="C2671" s="85" t="s">
        <v>5633</v>
      </c>
      <c r="D2671" s="83" t="s">
        <v>48</v>
      </c>
      <c r="E2671" s="83" t="s">
        <v>48</v>
      </c>
      <c r="F2671" s="83" t="s">
        <v>48</v>
      </c>
      <c r="G2671" s="124" t="s">
        <v>48</v>
      </c>
      <c r="H2671" s="169">
        <f t="shared" si="420"/>
        <v>0.5</v>
      </c>
      <c r="I2671" s="170" t="str">
        <f t="shared" si="421"/>
        <v>MEDIA</v>
      </c>
      <c r="J2671" s="293">
        <v>4852536000</v>
      </c>
      <c r="K2671" s="221">
        <v>0.6</v>
      </c>
      <c r="L2671" s="86" t="s">
        <v>237</v>
      </c>
      <c r="M2671" s="188">
        <v>0</v>
      </c>
      <c r="N2671" s="100" t="s">
        <v>312</v>
      </c>
      <c r="O2671" s="100" t="s">
        <v>312</v>
      </c>
      <c r="P2671" s="86" t="s">
        <v>448</v>
      </c>
      <c r="Q2671" s="86" t="s">
        <v>5795</v>
      </c>
      <c r="R2671" s="86">
        <v>344</v>
      </c>
      <c r="S2671" s="79">
        <v>34838</v>
      </c>
      <c r="T2671" s="92">
        <v>64521</v>
      </c>
      <c r="U2671" s="86" t="s">
        <v>186</v>
      </c>
      <c r="V2671" s="86"/>
      <c r="W2671" s="171">
        <v>44074</v>
      </c>
      <c r="X2671" s="172" t="e">
        <f>+CONCATENATE(TEXT(#REF!,"yyyy"),"-",TEXT(#REF!,"mm"))</f>
        <v>#REF!</v>
      </c>
      <c r="Y2671" s="173" t="str">
        <f t="shared" si="422"/>
        <v>10</v>
      </c>
      <c r="Z2671" s="172" t="str">
        <f t="shared" si="423"/>
        <v>2020-07</v>
      </c>
      <c r="AA2671" s="170" t="e">
        <f>+VLOOKUP(Z2671,#REF!,2,FALSE)/VLOOKUP(X2671,#REF!,2,FALSE)</f>
        <v>#REF!</v>
      </c>
      <c r="AB2671" s="174" t="e">
        <f t="shared" si="418"/>
        <v>#REF!</v>
      </c>
      <c r="AC2671" s="174" t="e">
        <f t="shared" si="419"/>
        <v>#REF!</v>
      </c>
      <c r="AD2671" s="175" t="e">
        <f>+#REF!+365*Y2671</f>
        <v>#REF!</v>
      </c>
      <c r="AE2671" s="176" t="e">
        <f t="shared" si="424"/>
        <v>#REF!</v>
      </c>
      <c r="AF2671" s="170" t="e">
        <f>+VLOOKUP(CONCATENATE(TEXT(W2671,"yyyy"),"-",TEXT(W2671,"mm")),#REF!,2,0)</f>
        <v>#REF!</v>
      </c>
      <c r="AG2671" s="177" t="e">
        <f>+(AC2671*(1+'INFLAC PROYECTADA'!$B$8)^(AE2671))/((1+DEMANDADO!AF2671)^(AE2671))</f>
        <v>#REF!</v>
      </c>
      <c r="AH2671" s="169">
        <f>(0.2*VLOOKUP(D2671,'%.'!$A$1:$B$4,2,FALSE))+(0.35*VLOOKUP(E2671,'%.'!$A$1:$B$4,2,FALSE))+(0.1*VLOOKUP(F2671,'%.'!$A$1:$B$4,2,FALSE))+(0.35*VLOOKUP(G2671,'%.'!$A$1:$B$4,2,FALSE))</f>
        <v>0.5</v>
      </c>
      <c r="AI2671" s="128" t="str">
        <f t="shared" si="425"/>
        <v>MEDIA</v>
      </c>
      <c r="AJ2671" s="128" t="str">
        <f t="shared" si="426"/>
        <v>Cuentas de Orden</v>
      </c>
      <c r="AK2671" s="178" t="e">
        <f t="shared" si="427"/>
        <v>#REF!</v>
      </c>
    </row>
    <row r="2672" spans="1:37" ht="30" customHeight="1" x14ac:dyDescent="0.25">
      <c r="A2672" s="115">
        <v>2671</v>
      </c>
      <c r="B2672" s="133" t="s">
        <v>2485</v>
      </c>
      <c r="C2672" s="85" t="s">
        <v>5634</v>
      </c>
      <c r="D2672" s="83" t="s">
        <v>48</v>
      </c>
      <c r="E2672" s="83" t="s">
        <v>48</v>
      </c>
      <c r="F2672" s="83" t="s">
        <v>48</v>
      </c>
      <c r="G2672" s="124" t="s">
        <v>48</v>
      </c>
      <c r="H2672" s="169">
        <f t="shared" si="420"/>
        <v>0.5</v>
      </c>
      <c r="I2672" s="170" t="str">
        <f t="shared" si="421"/>
        <v>MEDIA</v>
      </c>
      <c r="J2672" s="293">
        <v>1061100000</v>
      </c>
      <c r="K2672" s="221">
        <v>0.6</v>
      </c>
      <c r="L2672" s="86" t="s">
        <v>138</v>
      </c>
      <c r="M2672" s="188">
        <v>0</v>
      </c>
      <c r="N2672" s="100" t="s">
        <v>312</v>
      </c>
      <c r="O2672" s="100" t="s">
        <v>312</v>
      </c>
      <c r="P2672" s="86" t="s">
        <v>406</v>
      </c>
      <c r="Q2672" s="86" t="s">
        <v>5795</v>
      </c>
      <c r="R2672" s="86">
        <v>344</v>
      </c>
      <c r="S2672" s="79">
        <v>34838</v>
      </c>
      <c r="T2672" s="92">
        <v>64521</v>
      </c>
      <c r="U2672" s="86" t="s">
        <v>186</v>
      </c>
      <c r="V2672" s="86"/>
      <c r="W2672" s="171">
        <v>44074</v>
      </c>
      <c r="X2672" s="172" t="e">
        <f>+CONCATENATE(TEXT(#REF!,"yyyy"),"-",TEXT(#REF!,"mm"))</f>
        <v>#REF!</v>
      </c>
      <c r="Y2672" s="173" t="str">
        <f t="shared" si="422"/>
        <v>8</v>
      </c>
      <c r="Z2672" s="172" t="str">
        <f t="shared" si="423"/>
        <v>2020-07</v>
      </c>
      <c r="AA2672" s="170" t="e">
        <f>+VLOOKUP(Z2672,#REF!,2,FALSE)/VLOOKUP(X2672,#REF!,2,FALSE)</f>
        <v>#REF!</v>
      </c>
      <c r="AB2672" s="174" t="e">
        <f t="shared" si="418"/>
        <v>#REF!</v>
      </c>
      <c r="AC2672" s="174" t="e">
        <f t="shared" si="419"/>
        <v>#REF!</v>
      </c>
      <c r="AD2672" s="175" t="e">
        <f>+#REF!+365*Y2672</f>
        <v>#REF!</v>
      </c>
      <c r="AE2672" s="176" t="e">
        <f t="shared" si="424"/>
        <v>#REF!</v>
      </c>
      <c r="AF2672" s="170" t="e">
        <f>+VLOOKUP(CONCATENATE(TEXT(W2672,"yyyy"),"-",TEXT(W2672,"mm")),#REF!,2,0)</f>
        <v>#REF!</v>
      </c>
      <c r="AG2672" s="177" t="e">
        <f>+(AC2672*(1+'INFLAC PROYECTADA'!$B$8)^(AE2672))/((1+DEMANDADO!AF2672)^(AE2672))</f>
        <v>#REF!</v>
      </c>
      <c r="AH2672" s="169">
        <f>(0.2*VLOOKUP(D2672,'%.'!$A$1:$B$4,2,FALSE))+(0.35*VLOOKUP(E2672,'%.'!$A$1:$B$4,2,FALSE))+(0.1*VLOOKUP(F2672,'%.'!$A$1:$B$4,2,FALSE))+(0.35*VLOOKUP(G2672,'%.'!$A$1:$B$4,2,FALSE))</f>
        <v>0.5</v>
      </c>
      <c r="AI2672" s="128" t="str">
        <f t="shared" si="425"/>
        <v>MEDIA</v>
      </c>
      <c r="AJ2672" s="128" t="str">
        <f t="shared" si="426"/>
        <v>Cuentas de Orden</v>
      </c>
      <c r="AK2672" s="178" t="e">
        <f t="shared" si="427"/>
        <v>#REF!</v>
      </c>
    </row>
    <row r="2673" spans="1:37" ht="30" customHeight="1" x14ac:dyDescent="0.25">
      <c r="A2673" s="115">
        <v>2672</v>
      </c>
      <c r="B2673" s="133" t="s">
        <v>2584</v>
      </c>
      <c r="C2673" s="85" t="s">
        <v>5635</v>
      </c>
      <c r="D2673" s="83" t="s">
        <v>48</v>
      </c>
      <c r="E2673" s="83" t="s">
        <v>48</v>
      </c>
      <c r="F2673" s="83" t="s">
        <v>48</v>
      </c>
      <c r="G2673" s="124" t="s">
        <v>48</v>
      </c>
      <c r="H2673" s="169">
        <f t="shared" si="420"/>
        <v>0.5</v>
      </c>
      <c r="I2673" s="170" t="str">
        <f t="shared" si="421"/>
        <v>MEDIA</v>
      </c>
      <c r="J2673" s="293">
        <v>151180000</v>
      </c>
      <c r="K2673" s="221">
        <v>0.6</v>
      </c>
      <c r="L2673" s="86" t="s">
        <v>138</v>
      </c>
      <c r="M2673" s="188">
        <v>0</v>
      </c>
      <c r="N2673" s="100" t="s">
        <v>312</v>
      </c>
      <c r="O2673" s="100" t="s">
        <v>312</v>
      </c>
      <c r="P2673" s="86">
        <v>8</v>
      </c>
      <c r="Q2673" s="86" t="s">
        <v>5795</v>
      </c>
      <c r="R2673" s="86">
        <v>344</v>
      </c>
      <c r="S2673" s="79">
        <v>34838</v>
      </c>
      <c r="T2673" s="92">
        <v>64521</v>
      </c>
      <c r="U2673" s="86" t="s">
        <v>186</v>
      </c>
      <c r="V2673" s="86"/>
      <c r="W2673" s="171">
        <v>44074</v>
      </c>
      <c r="X2673" s="172" t="e">
        <f>+CONCATENATE(TEXT(#REF!,"yyyy"),"-",TEXT(#REF!,"mm"))</f>
        <v>#REF!</v>
      </c>
      <c r="Y2673" s="173" t="str">
        <f t="shared" si="422"/>
        <v>8</v>
      </c>
      <c r="Z2673" s="172" t="str">
        <f t="shared" si="423"/>
        <v>2020-07</v>
      </c>
      <c r="AA2673" s="170" t="e">
        <f>+VLOOKUP(Z2673,#REF!,2,FALSE)/VLOOKUP(X2673,#REF!,2,FALSE)</f>
        <v>#REF!</v>
      </c>
      <c r="AB2673" s="174" t="e">
        <f t="shared" si="418"/>
        <v>#REF!</v>
      </c>
      <c r="AC2673" s="174" t="e">
        <f t="shared" si="419"/>
        <v>#REF!</v>
      </c>
      <c r="AD2673" s="175" t="e">
        <f>+#REF!+365*Y2673</f>
        <v>#REF!</v>
      </c>
      <c r="AE2673" s="176" t="e">
        <f t="shared" si="424"/>
        <v>#REF!</v>
      </c>
      <c r="AF2673" s="170" t="e">
        <f>+VLOOKUP(CONCATENATE(TEXT(W2673,"yyyy"),"-",TEXT(W2673,"mm")),#REF!,2,0)</f>
        <v>#REF!</v>
      </c>
      <c r="AG2673" s="177" t="e">
        <f>+(AC2673*(1+'INFLAC PROYECTADA'!$B$8)^(AE2673))/((1+DEMANDADO!AF2673)^(AE2673))</f>
        <v>#REF!</v>
      </c>
      <c r="AH2673" s="169">
        <f>(0.2*VLOOKUP(D2673,'%.'!$A$1:$B$4,2,FALSE))+(0.35*VLOOKUP(E2673,'%.'!$A$1:$B$4,2,FALSE))+(0.1*VLOOKUP(F2673,'%.'!$A$1:$B$4,2,FALSE))+(0.35*VLOOKUP(G2673,'%.'!$A$1:$B$4,2,FALSE))</f>
        <v>0.5</v>
      </c>
      <c r="AI2673" s="128" t="str">
        <f t="shared" si="425"/>
        <v>MEDIA</v>
      </c>
      <c r="AJ2673" s="128" t="str">
        <f t="shared" si="426"/>
        <v>Cuentas de Orden</v>
      </c>
      <c r="AK2673" s="178" t="e">
        <f t="shared" si="427"/>
        <v>#REF!</v>
      </c>
    </row>
    <row r="2674" spans="1:37" ht="30" customHeight="1" x14ac:dyDescent="0.25">
      <c r="A2674" s="115">
        <v>2673</v>
      </c>
      <c r="B2674" s="133" t="s">
        <v>5636</v>
      </c>
      <c r="C2674" s="85" t="s">
        <v>5637</v>
      </c>
      <c r="D2674" s="83" t="s">
        <v>48</v>
      </c>
      <c r="E2674" s="83" t="s">
        <v>48</v>
      </c>
      <c r="F2674" s="83" t="s">
        <v>48</v>
      </c>
      <c r="G2674" s="124" t="s">
        <v>48</v>
      </c>
      <c r="H2674" s="169">
        <f t="shared" si="420"/>
        <v>0.5</v>
      </c>
      <c r="I2674" s="170" t="str">
        <f t="shared" si="421"/>
        <v>MEDIA</v>
      </c>
      <c r="J2674" s="293">
        <v>197945494</v>
      </c>
      <c r="K2674" s="221">
        <v>0.6</v>
      </c>
      <c r="L2674" s="86" t="s">
        <v>138</v>
      </c>
      <c r="M2674" s="188">
        <v>0</v>
      </c>
      <c r="N2674" s="100" t="s">
        <v>312</v>
      </c>
      <c r="O2674" s="100" t="s">
        <v>312</v>
      </c>
      <c r="P2674" s="86">
        <v>8</v>
      </c>
      <c r="Q2674" s="86" t="s">
        <v>5795</v>
      </c>
      <c r="R2674" s="86">
        <v>344</v>
      </c>
      <c r="S2674" s="79">
        <v>34838</v>
      </c>
      <c r="T2674" s="92">
        <v>64521</v>
      </c>
      <c r="U2674" s="86" t="s">
        <v>186</v>
      </c>
      <c r="V2674" s="86"/>
      <c r="W2674" s="171">
        <v>44074</v>
      </c>
      <c r="X2674" s="172" t="e">
        <f>+CONCATENATE(TEXT(#REF!,"yyyy"),"-",TEXT(#REF!,"mm"))</f>
        <v>#REF!</v>
      </c>
      <c r="Y2674" s="173" t="str">
        <f t="shared" si="422"/>
        <v>8</v>
      </c>
      <c r="Z2674" s="172" t="str">
        <f t="shared" si="423"/>
        <v>2020-07</v>
      </c>
      <c r="AA2674" s="170" t="e">
        <f>+VLOOKUP(Z2674,#REF!,2,FALSE)/VLOOKUP(X2674,#REF!,2,FALSE)</f>
        <v>#REF!</v>
      </c>
      <c r="AB2674" s="174" t="e">
        <f t="shared" si="418"/>
        <v>#REF!</v>
      </c>
      <c r="AC2674" s="174" t="e">
        <f t="shared" si="419"/>
        <v>#REF!</v>
      </c>
      <c r="AD2674" s="175" t="e">
        <f>+#REF!+365*Y2674</f>
        <v>#REF!</v>
      </c>
      <c r="AE2674" s="176" t="e">
        <f t="shared" si="424"/>
        <v>#REF!</v>
      </c>
      <c r="AF2674" s="170" t="e">
        <f>+VLOOKUP(CONCATENATE(TEXT(W2674,"yyyy"),"-",TEXT(W2674,"mm")),#REF!,2,0)</f>
        <v>#REF!</v>
      </c>
      <c r="AG2674" s="177" t="e">
        <f>+(AC2674*(1+'INFLAC PROYECTADA'!$B$8)^(AE2674))/((1+DEMANDADO!AF2674)^(AE2674))</f>
        <v>#REF!</v>
      </c>
      <c r="AH2674" s="169">
        <f>(0.2*VLOOKUP(D2674,'%.'!$A$1:$B$4,2,FALSE))+(0.35*VLOOKUP(E2674,'%.'!$A$1:$B$4,2,FALSE))+(0.1*VLOOKUP(F2674,'%.'!$A$1:$B$4,2,FALSE))+(0.35*VLOOKUP(G2674,'%.'!$A$1:$B$4,2,FALSE))</f>
        <v>0.5</v>
      </c>
      <c r="AI2674" s="128" t="str">
        <f t="shared" si="425"/>
        <v>MEDIA</v>
      </c>
      <c r="AJ2674" s="128" t="str">
        <f t="shared" si="426"/>
        <v>Cuentas de Orden</v>
      </c>
      <c r="AK2674" s="178" t="e">
        <f t="shared" si="427"/>
        <v>#REF!</v>
      </c>
    </row>
    <row r="2675" spans="1:37" ht="30" customHeight="1" x14ac:dyDescent="0.25">
      <c r="A2675" s="115">
        <v>2674</v>
      </c>
      <c r="B2675" s="133" t="s">
        <v>5638</v>
      </c>
      <c r="C2675" s="85" t="s">
        <v>5639</v>
      </c>
      <c r="D2675" s="83" t="s">
        <v>48</v>
      </c>
      <c r="E2675" s="83" t="s">
        <v>48</v>
      </c>
      <c r="F2675" s="83" t="s">
        <v>48</v>
      </c>
      <c r="G2675" s="124" t="s">
        <v>48</v>
      </c>
      <c r="H2675" s="169">
        <f t="shared" si="420"/>
        <v>0.5</v>
      </c>
      <c r="I2675" s="170" t="str">
        <f t="shared" si="421"/>
        <v>MEDIA</v>
      </c>
      <c r="J2675" s="293">
        <v>5399804</v>
      </c>
      <c r="K2675" s="221">
        <v>0.9</v>
      </c>
      <c r="L2675" s="86" t="s">
        <v>133</v>
      </c>
      <c r="M2675" s="188">
        <v>0</v>
      </c>
      <c r="N2675" s="100" t="s">
        <v>312</v>
      </c>
      <c r="O2675" s="100" t="s">
        <v>312</v>
      </c>
      <c r="P2675" s="86" t="s">
        <v>406</v>
      </c>
      <c r="Q2675" s="86" t="s">
        <v>5795</v>
      </c>
      <c r="R2675" s="86">
        <v>344</v>
      </c>
      <c r="S2675" s="79">
        <v>34838</v>
      </c>
      <c r="T2675" s="92">
        <v>64521</v>
      </c>
      <c r="U2675" s="86" t="s">
        <v>186</v>
      </c>
      <c r="V2675" s="86"/>
      <c r="W2675" s="171">
        <v>44074</v>
      </c>
      <c r="X2675" s="172" t="e">
        <f>+CONCATENATE(TEXT(#REF!,"yyyy"),"-",TEXT(#REF!,"mm"))</f>
        <v>#REF!</v>
      </c>
      <c r="Y2675" s="173" t="str">
        <f t="shared" si="422"/>
        <v>8</v>
      </c>
      <c r="Z2675" s="172" t="str">
        <f t="shared" si="423"/>
        <v>2020-07</v>
      </c>
      <c r="AA2675" s="170" t="e">
        <f>+VLOOKUP(Z2675,#REF!,2,FALSE)/VLOOKUP(X2675,#REF!,2,FALSE)</f>
        <v>#REF!</v>
      </c>
      <c r="AB2675" s="174" t="e">
        <f t="shared" si="418"/>
        <v>#REF!</v>
      </c>
      <c r="AC2675" s="174" t="e">
        <f t="shared" si="419"/>
        <v>#REF!</v>
      </c>
      <c r="AD2675" s="175" t="e">
        <f>+#REF!+365*Y2675</f>
        <v>#REF!</v>
      </c>
      <c r="AE2675" s="176" t="e">
        <f t="shared" si="424"/>
        <v>#REF!</v>
      </c>
      <c r="AF2675" s="170" t="e">
        <f>+VLOOKUP(CONCATENATE(TEXT(W2675,"yyyy"),"-",TEXT(W2675,"mm")),#REF!,2,0)</f>
        <v>#REF!</v>
      </c>
      <c r="AG2675" s="177" t="e">
        <f>+(AC2675*(1+'INFLAC PROYECTADA'!$B$8)^(AE2675))/((1+DEMANDADO!AF2675)^(AE2675))</f>
        <v>#REF!</v>
      </c>
      <c r="AH2675" s="169">
        <f>(0.2*VLOOKUP(D2675,'%.'!$A$1:$B$4,2,FALSE))+(0.35*VLOOKUP(E2675,'%.'!$A$1:$B$4,2,FALSE))+(0.1*VLOOKUP(F2675,'%.'!$A$1:$B$4,2,FALSE))+(0.35*VLOOKUP(G2675,'%.'!$A$1:$B$4,2,FALSE))</f>
        <v>0.5</v>
      </c>
      <c r="AI2675" s="128" t="str">
        <f t="shared" si="425"/>
        <v>MEDIA</v>
      </c>
      <c r="AJ2675" s="128" t="str">
        <f t="shared" si="426"/>
        <v>Cuentas de Orden</v>
      </c>
      <c r="AK2675" s="178" t="e">
        <f t="shared" si="427"/>
        <v>#REF!</v>
      </c>
    </row>
    <row r="2676" spans="1:37" ht="30" customHeight="1" x14ac:dyDescent="0.25">
      <c r="A2676" s="115">
        <v>2675</v>
      </c>
      <c r="B2676" s="133" t="s">
        <v>2485</v>
      </c>
      <c r="C2676" s="85" t="s">
        <v>5640</v>
      </c>
      <c r="D2676" s="83" t="s">
        <v>0</v>
      </c>
      <c r="E2676" s="83" t="s">
        <v>48</v>
      </c>
      <c r="F2676" s="83" t="s">
        <v>48</v>
      </c>
      <c r="G2676" s="124" t="s">
        <v>0</v>
      </c>
      <c r="H2676" s="169">
        <f t="shared" si="420"/>
        <v>0.77499999999999991</v>
      </c>
      <c r="I2676" s="170" t="str">
        <f t="shared" si="421"/>
        <v>ALTA</v>
      </c>
      <c r="J2676" s="293">
        <v>310690080</v>
      </c>
      <c r="K2676" s="221">
        <v>0.9</v>
      </c>
      <c r="L2676" s="86" t="s">
        <v>133</v>
      </c>
      <c r="M2676" s="188">
        <v>0</v>
      </c>
      <c r="N2676" s="100" t="s">
        <v>312</v>
      </c>
      <c r="O2676" s="100" t="s">
        <v>312</v>
      </c>
      <c r="P2676" s="86" t="s">
        <v>406</v>
      </c>
      <c r="Q2676" s="86" t="s">
        <v>5795</v>
      </c>
      <c r="R2676" s="86">
        <v>344</v>
      </c>
      <c r="S2676" s="79">
        <v>34838</v>
      </c>
      <c r="T2676" s="92">
        <v>64521</v>
      </c>
      <c r="U2676" s="86" t="s">
        <v>186</v>
      </c>
      <c r="V2676" s="86"/>
      <c r="W2676" s="171">
        <v>44074</v>
      </c>
      <c r="X2676" s="172" t="e">
        <f>+CONCATENATE(TEXT(#REF!,"yyyy"),"-",TEXT(#REF!,"mm"))</f>
        <v>#REF!</v>
      </c>
      <c r="Y2676" s="173" t="str">
        <f t="shared" si="422"/>
        <v>8</v>
      </c>
      <c r="Z2676" s="172" t="str">
        <f t="shared" si="423"/>
        <v>2020-07</v>
      </c>
      <c r="AA2676" s="170" t="e">
        <f>+VLOOKUP(Z2676,#REF!,2,FALSE)/VLOOKUP(X2676,#REF!,2,FALSE)</f>
        <v>#REF!</v>
      </c>
      <c r="AB2676" s="174" t="e">
        <f t="shared" si="418"/>
        <v>#REF!</v>
      </c>
      <c r="AC2676" s="174" t="e">
        <f t="shared" si="419"/>
        <v>#REF!</v>
      </c>
      <c r="AD2676" s="175" t="e">
        <f>+#REF!+365*Y2676</f>
        <v>#REF!</v>
      </c>
      <c r="AE2676" s="176" t="e">
        <f t="shared" si="424"/>
        <v>#REF!</v>
      </c>
      <c r="AF2676" s="170" t="e">
        <f>+VLOOKUP(CONCATENATE(TEXT(W2676,"yyyy"),"-",TEXT(W2676,"mm")),#REF!,2,0)</f>
        <v>#REF!</v>
      </c>
      <c r="AG2676" s="177" t="e">
        <f>+(AC2676*(1+'INFLAC PROYECTADA'!$B$8)^(AE2676))/((1+DEMANDADO!AF2676)^(AE2676))</f>
        <v>#REF!</v>
      </c>
      <c r="AH2676" s="169">
        <f>(0.2*VLOOKUP(D2676,'%.'!$A$1:$B$4,2,FALSE))+(0.35*VLOOKUP(E2676,'%.'!$A$1:$B$4,2,FALSE))+(0.1*VLOOKUP(F2676,'%.'!$A$1:$B$4,2,FALSE))+(0.35*VLOOKUP(G2676,'%.'!$A$1:$B$4,2,FALSE))</f>
        <v>0.77499999999999991</v>
      </c>
      <c r="AI2676" s="128" t="str">
        <f t="shared" si="425"/>
        <v>ALTA</v>
      </c>
      <c r="AJ2676" s="128" t="str">
        <f t="shared" si="426"/>
        <v>Provisión contable</v>
      </c>
      <c r="AK2676" s="178" t="e">
        <f t="shared" si="427"/>
        <v>#REF!</v>
      </c>
    </row>
    <row r="2677" spans="1:37" ht="30" customHeight="1" x14ac:dyDescent="0.25">
      <c r="A2677" s="115">
        <v>2676</v>
      </c>
      <c r="B2677" s="133" t="s">
        <v>5550</v>
      </c>
      <c r="C2677" s="85" t="s">
        <v>5641</v>
      </c>
      <c r="D2677" s="83" t="s">
        <v>48</v>
      </c>
      <c r="E2677" s="83" t="s">
        <v>48</v>
      </c>
      <c r="F2677" s="83" t="s">
        <v>48</v>
      </c>
      <c r="G2677" s="124" t="s">
        <v>48</v>
      </c>
      <c r="H2677" s="169">
        <f t="shared" si="420"/>
        <v>0.5</v>
      </c>
      <c r="I2677" s="170" t="str">
        <f t="shared" si="421"/>
        <v>MEDIA</v>
      </c>
      <c r="J2677" s="293">
        <v>763183288</v>
      </c>
      <c r="K2677" s="221">
        <v>0.6</v>
      </c>
      <c r="L2677" s="86" t="s">
        <v>138</v>
      </c>
      <c r="M2677" s="188">
        <v>0</v>
      </c>
      <c r="N2677" s="100" t="s">
        <v>312</v>
      </c>
      <c r="O2677" s="100" t="s">
        <v>312</v>
      </c>
      <c r="P2677" s="86" t="s">
        <v>410</v>
      </c>
      <c r="Q2677" s="86" t="s">
        <v>5795</v>
      </c>
      <c r="R2677" s="86">
        <v>344</v>
      </c>
      <c r="S2677" s="79">
        <v>34838</v>
      </c>
      <c r="T2677" s="92">
        <v>64521</v>
      </c>
      <c r="U2677" s="86" t="s">
        <v>186</v>
      </c>
      <c r="V2677" s="86"/>
      <c r="W2677" s="171">
        <v>44074</v>
      </c>
      <c r="X2677" s="172" t="e">
        <f>+CONCATENATE(TEXT(#REF!,"yyyy"),"-",TEXT(#REF!,"mm"))</f>
        <v>#REF!</v>
      </c>
      <c r="Y2677" s="173" t="str">
        <f t="shared" si="422"/>
        <v>9</v>
      </c>
      <c r="Z2677" s="172" t="str">
        <f t="shared" si="423"/>
        <v>2020-07</v>
      </c>
      <c r="AA2677" s="170" t="e">
        <f>+VLOOKUP(Z2677,#REF!,2,FALSE)/VLOOKUP(X2677,#REF!,2,FALSE)</f>
        <v>#REF!</v>
      </c>
      <c r="AB2677" s="174" t="e">
        <f t="shared" ref="AB2677:AB2740" si="428">+AA2677*J2677</f>
        <v>#REF!</v>
      </c>
      <c r="AC2677" s="174" t="e">
        <f t="shared" ref="AC2677:AC2740" si="429">+AB2677*K2677</f>
        <v>#REF!</v>
      </c>
      <c r="AD2677" s="175" t="e">
        <f>+#REF!+365*Y2677</f>
        <v>#REF!</v>
      </c>
      <c r="AE2677" s="176" t="e">
        <f t="shared" si="424"/>
        <v>#REF!</v>
      </c>
      <c r="AF2677" s="170" t="e">
        <f>+VLOOKUP(CONCATENATE(TEXT(W2677,"yyyy"),"-",TEXT(W2677,"mm")),#REF!,2,0)</f>
        <v>#REF!</v>
      </c>
      <c r="AG2677" s="177" t="e">
        <f>+(AC2677*(1+'INFLAC PROYECTADA'!$B$8)^(AE2677))/((1+DEMANDADO!AF2677)^(AE2677))</f>
        <v>#REF!</v>
      </c>
      <c r="AH2677" s="169">
        <f>(0.2*VLOOKUP(D2677,'%.'!$A$1:$B$4,2,FALSE))+(0.35*VLOOKUP(E2677,'%.'!$A$1:$B$4,2,FALSE))+(0.1*VLOOKUP(F2677,'%.'!$A$1:$B$4,2,FALSE))+(0.35*VLOOKUP(G2677,'%.'!$A$1:$B$4,2,FALSE))</f>
        <v>0.5</v>
      </c>
      <c r="AI2677" s="128" t="str">
        <f t="shared" si="425"/>
        <v>MEDIA</v>
      </c>
      <c r="AJ2677" s="128" t="str">
        <f t="shared" si="426"/>
        <v>Cuentas de Orden</v>
      </c>
      <c r="AK2677" s="178" t="e">
        <f t="shared" si="427"/>
        <v>#REF!</v>
      </c>
    </row>
    <row r="2678" spans="1:37" ht="30" customHeight="1" x14ac:dyDescent="0.25">
      <c r="A2678" s="115">
        <v>2677</v>
      </c>
      <c r="B2678" s="133" t="s">
        <v>5427</v>
      </c>
      <c r="C2678" s="85" t="s">
        <v>5642</v>
      </c>
      <c r="D2678" s="83" t="s">
        <v>48</v>
      </c>
      <c r="E2678" s="83" t="s">
        <v>48</v>
      </c>
      <c r="F2678" s="83" t="s">
        <v>48</v>
      </c>
      <c r="G2678" s="124" t="s">
        <v>48</v>
      </c>
      <c r="H2678" s="169">
        <f t="shared" si="420"/>
        <v>0.5</v>
      </c>
      <c r="I2678" s="170" t="str">
        <f t="shared" si="421"/>
        <v>MEDIA</v>
      </c>
      <c r="J2678" s="293">
        <v>720000000</v>
      </c>
      <c r="K2678" s="221">
        <v>0.6</v>
      </c>
      <c r="L2678" s="86" t="s">
        <v>132</v>
      </c>
      <c r="M2678" s="188">
        <v>0</v>
      </c>
      <c r="N2678" s="100" t="s">
        <v>312</v>
      </c>
      <c r="O2678" s="100" t="s">
        <v>312</v>
      </c>
      <c r="P2678" s="86" t="s">
        <v>415</v>
      </c>
      <c r="Q2678" s="86" t="s">
        <v>5795</v>
      </c>
      <c r="R2678" s="86">
        <v>344</v>
      </c>
      <c r="S2678" s="79">
        <v>34838</v>
      </c>
      <c r="T2678" s="92">
        <v>64521</v>
      </c>
      <c r="U2678" s="86" t="s">
        <v>186</v>
      </c>
      <c r="V2678" s="86"/>
      <c r="W2678" s="171">
        <v>44074</v>
      </c>
      <c r="X2678" s="172" t="e">
        <f>+CONCATENATE(TEXT(#REF!,"yyyy"),"-",TEXT(#REF!,"mm"))</f>
        <v>#REF!</v>
      </c>
      <c r="Y2678" s="173" t="str">
        <f t="shared" si="422"/>
        <v>7</v>
      </c>
      <c r="Z2678" s="172" t="str">
        <f t="shared" si="423"/>
        <v>2020-07</v>
      </c>
      <c r="AA2678" s="170" t="e">
        <f>+VLOOKUP(Z2678,#REF!,2,FALSE)/VLOOKUP(X2678,#REF!,2,FALSE)</f>
        <v>#REF!</v>
      </c>
      <c r="AB2678" s="174" t="e">
        <f t="shared" si="428"/>
        <v>#REF!</v>
      </c>
      <c r="AC2678" s="174" t="e">
        <f t="shared" si="429"/>
        <v>#REF!</v>
      </c>
      <c r="AD2678" s="175" t="e">
        <f>+#REF!+365*Y2678</f>
        <v>#REF!</v>
      </c>
      <c r="AE2678" s="176" t="e">
        <f t="shared" si="424"/>
        <v>#REF!</v>
      </c>
      <c r="AF2678" s="170" t="e">
        <f>+VLOOKUP(CONCATENATE(TEXT(W2678,"yyyy"),"-",TEXT(W2678,"mm")),#REF!,2,0)</f>
        <v>#REF!</v>
      </c>
      <c r="AG2678" s="177" t="e">
        <f>+(AC2678*(1+'INFLAC PROYECTADA'!$B$8)^(AE2678))/((1+DEMANDADO!AF2678)^(AE2678))</f>
        <v>#REF!</v>
      </c>
      <c r="AH2678" s="169">
        <f>(0.2*VLOOKUP(D2678,'%.'!$A$1:$B$4,2,FALSE))+(0.35*VLOOKUP(E2678,'%.'!$A$1:$B$4,2,FALSE))+(0.1*VLOOKUP(F2678,'%.'!$A$1:$B$4,2,FALSE))+(0.35*VLOOKUP(G2678,'%.'!$A$1:$B$4,2,FALSE))</f>
        <v>0.5</v>
      </c>
      <c r="AI2678" s="128" t="str">
        <f t="shared" si="425"/>
        <v>MEDIA</v>
      </c>
      <c r="AJ2678" s="128" t="str">
        <f t="shared" si="426"/>
        <v>Cuentas de Orden</v>
      </c>
      <c r="AK2678" s="178" t="e">
        <f t="shared" si="427"/>
        <v>#REF!</v>
      </c>
    </row>
    <row r="2679" spans="1:37" ht="30" customHeight="1" x14ac:dyDescent="0.25">
      <c r="A2679" s="115">
        <v>2678</v>
      </c>
      <c r="B2679" s="133" t="s">
        <v>5427</v>
      </c>
      <c r="C2679" s="85" t="s">
        <v>5643</v>
      </c>
      <c r="D2679" s="83" t="s">
        <v>1</v>
      </c>
      <c r="E2679" s="83" t="s">
        <v>48</v>
      </c>
      <c r="F2679" s="83" t="s">
        <v>48</v>
      </c>
      <c r="G2679" s="124" t="s">
        <v>1</v>
      </c>
      <c r="H2679" s="169">
        <f t="shared" si="420"/>
        <v>0.2525</v>
      </c>
      <c r="I2679" s="170" t="str">
        <f t="shared" si="421"/>
        <v>MEDIA</v>
      </c>
      <c r="J2679" s="293">
        <v>257000500</v>
      </c>
      <c r="K2679" s="221">
        <v>0.6</v>
      </c>
      <c r="L2679" s="86" t="s">
        <v>132</v>
      </c>
      <c r="M2679" s="188">
        <v>0</v>
      </c>
      <c r="N2679" s="100" t="s">
        <v>312</v>
      </c>
      <c r="O2679" s="100" t="s">
        <v>312</v>
      </c>
      <c r="P2679" s="86" t="s">
        <v>406</v>
      </c>
      <c r="Q2679" s="86" t="s">
        <v>5795</v>
      </c>
      <c r="R2679" s="86">
        <v>344</v>
      </c>
      <c r="S2679" s="79">
        <v>34838</v>
      </c>
      <c r="T2679" s="92">
        <v>64521</v>
      </c>
      <c r="U2679" s="86" t="s">
        <v>186</v>
      </c>
      <c r="V2679" s="86"/>
      <c r="W2679" s="171">
        <v>44074</v>
      </c>
      <c r="X2679" s="172" t="e">
        <f>+CONCATENATE(TEXT(#REF!,"yyyy"),"-",TEXT(#REF!,"mm"))</f>
        <v>#REF!</v>
      </c>
      <c r="Y2679" s="173" t="str">
        <f t="shared" si="422"/>
        <v>8</v>
      </c>
      <c r="Z2679" s="172" t="str">
        <f t="shared" si="423"/>
        <v>2020-07</v>
      </c>
      <c r="AA2679" s="170" t="e">
        <f>+VLOOKUP(Z2679,#REF!,2,FALSE)/VLOOKUP(X2679,#REF!,2,FALSE)</f>
        <v>#REF!</v>
      </c>
      <c r="AB2679" s="174" t="e">
        <f t="shared" si="428"/>
        <v>#REF!</v>
      </c>
      <c r="AC2679" s="174" t="e">
        <f t="shared" si="429"/>
        <v>#REF!</v>
      </c>
      <c r="AD2679" s="175" t="e">
        <f>+#REF!+365*Y2679</f>
        <v>#REF!</v>
      </c>
      <c r="AE2679" s="176" t="e">
        <f t="shared" si="424"/>
        <v>#REF!</v>
      </c>
      <c r="AF2679" s="170" t="e">
        <f>+VLOOKUP(CONCATENATE(TEXT(W2679,"yyyy"),"-",TEXT(W2679,"mm")),#REF!,2,0)</f>
        <v>#REF!</v>
      </c>
      <c r="AG2679" s="177" t="e">
        <f>+(AC2679*(1+'INFLAC PROYECTADA'!$B$8)^(AE2679))/((1+DEMANDADO!AF2679)^(AE2679))</f>
        <v>#REF!</v>
      </c>
      <c r="AH2679" s="169">
        <f>(0.2*VLOOKUP(D2679,'%.'!$A$1:$B$4,2,FALSE))+(0.35*VLOOKUP(E2679,'%.'!$A$1:$B$4,2,FALSE))+(0.1*VLOOKUP(F2679,'%.'!$A$1:$B$4,2,FALSE))+(0.35*VLOOKUP(G2679,'%.'!$A$1:$B$4,2,FALSE))</f>
        <v>0.2525</v>
      </c>
      <c r="AI2679" s="128" t="str">
        <f t="shared" si="425"/>
        <v>MEDIA</v>
      </c>
      <c r="AJ2679" s="128" t="str">
        <f t="shared" si="426"/>
        <v>Cuentas de Orden</v>
      </c>
      <c r="AK2679" s="178" t="e">
        <f t="shared" si="427"/>
        <v>#REF!</v>
      </c>
    </row>
    <row r="2680" spans="1:37" ht="30" customHeight="1" x14ac:dyDescent="0.25">
      <c r="A2680" s="115">
        <v>2679</v>
      </c>
      <c r="B2680" s="133" t="s">
        <v>5644</v>
      </c>
      <c r="C2680" s="85" t="s">
        <v>5645</v>
      </c>
      <c r="D2680" s="83" t="s">
        <v>48</v>
      </c>
      <c r="E2680" s="83" t="s">
        <v>48</v>
      </c>
      <c r="F2680" s="83" t="s">
        <v>48</v>
      </c>
      <c r="G2680" s="124" t="s">
        <v>48</v>
      </c>
      <c r="H2680" s="169">
        <f t="shared" si="420"/>
        <v>0.5</v>
      </c>
      <c r="I2680" s="170" t="str">
        <f t="shared" si="421"/>
        <v>MEDIA</v>
      </c>
      <c r="J2680" s="293">
        <v>400400000</v>
      </c>
      <c r="K2680" s="221">
        <v>0.6</v>
      </c>
      <c r="L2680" s="86" t="s">
        <v>133</v>
      </c>
      <c r="M2680" s="188">
        <v>0</v>
      </c>
      <c r="N2680" s="100" t="s">
        <v>312</v>
      </c>
      <c r="O2680" s="100" t="s">
        <v>312</v>
      </c>
      <c r="P2680" s="86" t="s">
        <v>406</v>
      </c>
      <c r="Q2680" s="86" t="s">
        <v>5795</v>
      </c>
      <c r="R2680" s="86">
        <v>344</v>
      </c>
      <c r="S2680" s="79">
        <v>34838</v>
      </c>
      <c r="T2680" s="92">
        <v>64521</v>
      </c>
      <c r="U2680" s="86" t="s">
        <v>186</v>
      </c>
      <c r="V2680" s="86"/>
      <c r="W2680" s="171">
        <v>44074</v>
      </c>
      <c r="X2680" s="172" t="e">
        <f>+CONCATENATE(TEXT(#REF!,"yyyy"),"-",TEXT(#REF!,"mm"))</f>
        <v>#REF!</v>
      </c>
      <c r="Y2680" s="173" t="str">
        <f t="shared" si="422"/>
        <v>8</v>
      </c>
      <c r="Z2680" s="172" t="str">
        <f t="shared" si="423"/>
        <v>2020-07</v>
      </c>
      <c r="AA2680" s="170" t="e">
        <f>+VLOOKUP(Z2680,#REF!,2,FALSE)/VLOOKUP(X2680,#REF!,2,FALSE)</f>
        <v>#REF!</v>
      </c>
      <c r="AB2680" s="174" t="e">
        <f t="shared" si="428"/>
        <v>#REF!</v>
      </c>
      <c r="AC2680" s="174" t="e">
        <f t="shared" si="429"/>
        <v>#REF!</v>
      </c>
      <c r="AD2680" s="175" t="e">
        <f>+#REF!+365*Y2680</f>
        <v>#REF!</v>
      </c>
      <c r="AE2680" s="176" t="e">
        <f t="shared" si="424"/>
        <v>#REF!</v>
      </c>
      <c r="AF2680" s="170" t="e">
        <f>+VLOOKUP(CONCATENATE(TEXT(W2680,"yyyy"),"-",TEXT(W2680,"mm")),#REF!,2,0)</f>
        <v>#REF!</v>
      </c>
      <c r="AG2680" s="177" t="e">
        <f>+(AC2680*(1+'INFLAC PROYECTADA'!$B$8)^(AE2680))/((1+DEMANDADO!AF2680)^(AE2680))</f>
        <v>#REF!</v>
      </c>
      <c r="AH2680" s="169">
        <f>(0.2*VLOOKUP(D2680,'%.'!$A$1:$B$4,2,FALSE))+(0.35*VLOOKUP(E2680,'%.'!$A$1:$B$4,2,FALSE))+(0.1*VLOOKUP(F2680,'%.'!$A$1:$B$4,2,FALSE))+(0.35*VLOOKUP(G2680,'%.'!$A$1:$B$4,2,FALSE))</f>
        <v>0.5</v>
      </c>
      <c r="AI2680" s="128" t="str">
        <f t="shared" si="425"/>
        <v>MEDIA</v>
      </c>
      <c r="AJ2680" s="128" t="str">
        <f t="shared" si="426"/>
        <v>Cuentas de Orden</v>
      </c>
      <c r="AK2680" s="178" t="e">
        <f t="shared" si="427"/>
        <v>#REF!</v>
      </c>
    </row>
    <row r="2681" spans="1:37" ht="30" customHeight="1" x14ac:dyDescent="0.25">
      <c r="A2681" s="115">
        <v>2680</v>
      </c>
      <c r="B2681" s="133" t="s">
        <v>5646</v>
      </c>
      <c r="C2681" s="85" t="s">
        <v>5647</v>
      </c>
      <c r="D2681" s="83" t="s">
        <v>48</v>
      </c>
      <c r="E2681" s="83" t="s">
        <v>48</v>
      </c>
      <c r="F2681" s="83" t="s">
        <v>48</v>
      </c>
      <c r="G2681" s="124" t="s">
        <v>48</v>
      </c>
      <c r="H2681" s="169">
        <f t="shared" si="420"/>
        <v>0.5</v>
      </c>
      <c r="I2681" s="170" t="str">
        <f t="shared" si="421"/>
        <v>MEDIA</v>
      </c>
      <c r="J2681" s="293">
        <v>4059505000</v>
      </c>
      <c r="K2681" s="221">
        <v>0.6</v>
      </c>
      <c r="L2681" s="86" t="s">
        <v>138</v>
      </c>
      <c r="M2681" s="188">
        <v>0</v>
      </c>
      <c r="N2681" s="100" t="s">
        <v>312</v>
      </c>
      <c r="O2681" s="100" t="s">
        <v>312</v>
      </c>
      <c r="P2681" s="86" t="s">
        <v>415</v>
      </c>
      <c r="Q2681" s="86" t="s">
        <v>5795</v>
      </c>
      <c r="R2681" s="86">
        <v>344</v>
      </c>
      <c r="S2681" s="79">
        <v>34838</v>
      </c>
      <c r="T2681" s="92">
        <v>64521</v>
      </c>
      <c r="U2681" s="86" t="s">
        <v>186</v>
      </c>
      <c r="V2681" s="86"/>
      <c r="W2681" s="171">
        <v>44074</v>
      </c>
      <c r="X2681" s="172" t="e">
        <f>+CONCATENATE(TEXT(#REF!,"yyyy"),"-",TEXT(#REF!,"mm"))</f>
        <v>#REF!</v>
      </c>
      <c r="Y2681" s="173" t="str">
        <f t="shared" si="422"/>
        <v>7</v>
      </c>
      <c r="Z2681" s="172" t="str">
        <f t="shared" si="423"/>
        <v>2020-07</v>
      </c>
      <c r="AA2681" s="170" t="e">
        <f>+VLOOKUP(Z2681,#REF!,2,FALSE)/VLOOKUP(X2681,#REF!,2,FALSE)</f>
        <v>#REF!</v>
      </c>
      <c r="AB2681" s="174" t="e">
        <f t="shared" si="428"/>
        <v>#REF!</v>
      </c>
      <c r="AC2681" s="174" t="e">
        <f t="shared" si="429"/>
        <v>#REF!</v>
      </c>
      <c r="AD2681" s="175" t="e">
        <f>+#REF!+365*Y2681</f>
        <v>#REF!</v>
      </c>
      <c r="AE2681" s="176" t="e">
        <f t="shared" si="424"/>
        <v>#REF!</v>
      </c>
      <c r="AF2681" s="170" t="e">
        <f>+VLOOKUP(CONCATENATE(TEXT(W2681,"yyyy"),"-",TEXT(W2681,"mm")),#REF!,2,0)</f>
        <v>#REF!</v>
      </c>
      <c r="AG2681" s="177" t="e">
        <f>+(AC2681*(1+'INFLAC PROYECTADA'!$B$8)^(AE2681))/((1+DEMANDADO!AF2681)^(AE2681))</f>
        <v>#REF!</v>
      </c>
      <c r="AH2681" s="169">
        <f>(0.2*VLOOKUP(D2681,'%.'!$A$1:$B$4,2,FALSE))+(0.35*VLOOKUP(E2681,'%.'!$A$1:$B$4,2,FALSE))+(0.1*VLOOKUP(F2681,'%.'!$A$1:$B$4,2,FALSE))+(0.35*VLOOKUP(G2681,'%.'!$A$1:$B$4,2,FALSE))</f>
        <v>0.5</v>
      </c>
      <c r="AI2681" s="128" t="str">
        <f t="shared" si="425"/>
        <v>MEDIA</v>
      </c>
      <c r="AJ2681" s="128" t="str">
        <f t="shared" si="426"/>
        <v>Cuentas de Orden</v>
      </c>
      <c r="AK2681" s="178" t="e">
        <f t="shared" si="427"/>
        <v>#REF!</v>
      </c>
    </row>
    <row r="2682" spans="1:37" ht="30" customHeight="1" x14ac:dyDescent="0.25">
      <c r="A2682" s="115">
        <v>2681</v>
      </c>
      <c r="B2682" s="79" t="s">
        <v>5648</v>
      </c>
      <c r="C2682" s="85" t="s">
        <v>5649</v>
      </c>
      <c r="D2682" s="83" t="s">
        <v>48</v>
      </c>
      <c r="E2682" s="83" t="s">
        <v>48</v>
      </c>
      <c r="F2682" s="83" t="s">
        <v>48</v>
      </c>
      <c r="G2682" s="124" t="s">
        <v>48</v>
      </c>
      <c r="H2682" s="169">
        <f t="shared" si="420"/>
        <v>0.5</v>
      </c>
      <c r="I2682" s="170" t="str">
        <f t="shared" si="421"/>
        <v>MEDIA</v>
      </c>
      <c r="J2682" s="293">
        <v>443664872</v>
      </c>
      <c r="K2682" s="221">
        <v>0.6</v>
      </c>
      <c r="L2682" s="86" t="s">
        <v>138</v>
      </c>
      <c r="M2682" s="188">
        <v>0</v>
      </c>
      <c r="N2682" s="100" t="s">
        <v>312</v>
      </c>
      <c r="O2682" s="100" t="s">
        <v>312</v>
      </c>
      <c r="P2682" s="86" t="s">
        <v>410</v>
      </c>
      <c r="Q2682" s="86" t="s">
        <v>5795</v>
      </c>
      <c r="R2682" s="86">
        <v>344</v>
      </c>
      <c r="S2682" s="79">
        <v>34838</v>
      </c>
      <c r="T2682" s="92">
        <v>64521</v>
      </c>
      <c r="U2682" s="86" t="s">
        <v>186</v>
      </c>
      <c r="V2682" s="98"/>
      <c r="W2682" s="171">
        <v>44074</v>
      </c>
      <c r="X2682" s="172" t="e">
        <f>+CONCATENATE(TEXT(#REF!,"yyyy"),"-",TEXT(#REF!,"mm"))</f>
        <v>#REF!</v>
      </c>
      <c r="Y2682" s="173" t="str">
        <f t="shared" si="422"/>
        <v>9</v>
      </c>
      <c r="Z2682" s="172" t="str">
        <f t="shared" si="423"/>
        <v>2020-07</v>
      </c>
      <c r="AA2682" s="170" t="e">
        <f>+VLOOKUP(Z2682,#REF!,2,FALSE)/VLOOKUP(X2682,#REF!,2,FALSE)</f>
        <v>#REF!</v>
      </c>
      <c r="AB2682" s="174" t="e">
        <f t="shared" si="428"/>
        <v>#REF!</v>
      </c>
      <c r="AC2682" s="174" t="e">
        <f t="shared" si="429"/>
        <v>#REF!</v>
      </c>
      <c r="AD2682" s="175" t="e">
        <f>+#REF!+365*Y2682</f>
        <v>#REF!</v>
      </c>
      <c r="AE2682" s="176" t="e">
        <f t="shared" si="424"/>
        <v>#REF!</v>
      </c>
      <c r="AF2682" s="170" t="e">
        <f>+VLOOKUP(CONCATENATE(TEXT(W2682,"yyyy"),"-",TEXT(W2682,"mm")),#REF!,2,0)</f>
        <v>#REF!</v>
      </c>
      <c r="AG2682" s="177" t="e">
        <f>+(AC2682*(1+'INFLAC PROYECTADA'!$B$8)^(AE2682))/((1+DEMANDADO!AF2682)^(AE2682))</f>
        <v>#REF!</v>
      </c>
      <c r="AH2682" s="169">
        <f>(0.2*VLOOKUP(D2682,'%.'!$A$1:$B$4,2,FALSE))+(0.35*VLOOKUP(E2682,'%.'!$A$1:$B$4,2,FALSE))+(0.1*VLOOKUP(F2682,'%.'!$A$1:$B$4,2,FALSE))+(0.35*VLOOKUP(G2682,'%.'!$A$1:$B$4,2,FALSE))</f>
        <v>0.5</v>
      </c>
      <c r="AI2682" s="128" t="str">
        <f t="shared" si="425"/>
        <v>MEDIA</v>
      </c>
      <c r="AJ2682" s="128" t="str">
        <f t="shared" si="426"/>
        <v>Cuentas de Orden</v>
      </c>
      <c r="AK2682" s="178" t="e">
        <f t="shared" si="427"/>
        <v>#REF!</v>
      </c>
    </row>
    <row r="2683" spans="1:37" ht="30" customHeight="1" x14ac:dyDescent="0.25">
      <c r="A2683" s="115">
        <v>2682</v>
      </c>
      <c r="B2683" s="87" t="s">
        <v>5650</v>
      </c>
      <c r="C2683" s="85" t="s">
        <v>5651</v>
      </c>
      <c r="D2683" s="83" t="s">
        <v>0</v>
      </c>
      <c r="E2683" s="83" t="s">
        <v>48</v>
      </c>
      <c r="F2683" s="83" t="s">
        <v>48</v>
      </c>
      <c r="G2683" s="124" t="s">
        <v>0</v>
      </c>
      <c r="H2683" s="169">
        <f t="shared" si="420"/>
        <v>0.77499999999999991</v>
      </c>
      <c r="I2683" s="170" t="str">
        <f t="shared" si="421"/>
        <v>ALTA</v>
      </c>
      <c r="J2683" s="293">
        <v>517617800</v>
      </c>
      <c r="K2683" s="221">
        <v>0.9</v>
      </c>
      <c r="L2683" s="86" t="s">
        <v>129</v>
      </c>
      <c r="M2683" s="188">
        <v>0</v>
      </c>
      <c r="N2683" s="100" t="s">
        <v>312</v>
      </c>
      <c r="O2683" s="100" t="s">
        <v>312</v>
      </c>
      <c r="P2683" s="86" t="s">
        <v>415</v>
      </c>
      <c r="Q2683" s="86" t="s">
        <v>5795</v>
      </c>
      <c r="R2683" s="86">
        <v>344</v>
      </c>
      <c r="S2683" s="79">
        <v>34838</v>
      </c>
      <c r="T2683" s="92">
        <v>64521</v>
      </c>
      <c r="U2683" s="86" t="s">
        <v>186</v>
      </c>
      <c r="V2683" s="98"/>
      <c r="W2683" s="171">
        <v>44074</v>
      </c>
      <c r="X2683" s="172" t="e">
        <f>+CONCATENATE(TEXT(#REF!,"yyyy"),"-",TEXT(#REF!,"mm"))</f>
        <v>#REF!</v>
      </c>
      <c r="Y2683" s="173" t="str">
        <f t="shared" si="422"/>
        <v>7</v>
      </c>
      <c r="Z2683" s="172" t="str">
        <f t="shared" si="423"/>
        <v>2020-07</v>
      </c>
      <c r="AA2683" s="170" t="e">
        <f>+VLOOKUP(Z2683,#REF!,2,FALSE)/VLOOKUP(X2683,#REF!,2,FALSE)</f>
        <v>#REF!</v>
      </c>
      <c r="AB2683" s="174" t="e">
        <f t="shared" si="428"/>
        <v>#REF!</v>
      </c>
      <c r="AC2683" s="174" t="e">
        <f t="shared" si="429"/>
        <v>#REF!</v>
      </c>
      <c r="AD2683" s="175" t="e">
        <f>+#REF!+365*Y2683</f>
        <v>#REF!</v>
      </c>
      <c r="AE2683" s="176" t="e">
        <f t="shared" si="424"/>
        <v>#REF!</v>
      </c>
      <c r="AF2683" s="170" t="e">
        <f>+VLOOKUP(CONCATENATE(TEXT(W2683,"yyyy"),"-",TEXT(W2683,"mm")),#REF!,2,0)</f>
        <v>#REF!</v>
      </c>
      <c r="AG2683" s="177" t="e">
        <f>+(AC2683*(1+'INFLAC PROYECTADA'!$B$8)^(AE2683))/((1+DEMANDADO!AF2683)^(AE2683))</f>
        <v>#REF!</v>
      </c>
      <c r="AH2683" s="169">
        <f>(0.2*VLOOKUP(D2683,'%.'!$A$1:$B$4,2,FALSE))+(0.35*VLOOKUP(E2683,'%.'!$A$1:$B$4,2,FALSE))+(0.1*VLOOKUP(F2683,'%.'!$A$1:$B$4,2,FALSE))+(0.35*VLOOKUP(G2683,'%.'!$A$1:$B$4,2,FALSE))</f>
        <v>0.77499999999999991</v>
      </c>
      <c r="AI2683" s="128" t="str">
        <f t="shared" si="425"/>
        <v>ALTA</v>
      </c>
      <c r="AJ2683" s="128" t="str">
        <f t="shared" si="426"/>
        <v>Provisión contable</v>
      </c>
      <c r="AK2683" s="178" t="e">
        <f t="shared" si="427"/>
        <v>#REF!</v>
      </c>
    </row>
    <row r="2684" spans="1:37" ht="30" customHeight="1" x14ac:dyDescent="0.25">
      <c r="A2684" s="115">
        <v>2683</v>
      </c>
      <c r="B2684" s="87" t="s">
        <v>5652</v>
      </c>
      <c r="C2684" s="85" t="s">
        <v>5653</v>
      </c>
      <c r="D2684" s="83" t="s">
        <v>48</v>
      </c>
      <c r="E2684" s="83" t="s">
        <v>48</v>
      </c>
      <c r="F2684" s="83" t="s">
        <v>48</v>
      </c>
      <c r="G2684" s="124" t="s">
        <v>48</v>
      </c>
      <c r="H2684" s="169">
        <f t="shared" si="420"/>
        <v>0.5</v>
      </c>
      <c r="I2684" s="170" t="str">
        <f t="shared" si="421"/>
        <v>MEDIA</v>
      </c>
      <c r="J2684" s="293">
        <v>2578347691</v>
      </c>
      <c r="K2684" s="221">
        <v>0.6</v>
      </c>
      <c r="L2684" s="86" t="s">
        <v>130</v>
      </c>
      <c r="M2684" s="188">
        <v>0</v>
      </c>
      <c r="N2684" s="100" t="s">
        <v>312</v>
      </c>
      <c r="O2684" s="100" t="s">
        <v>312</v>
      </c>
      <c r="P2684" s="86" t="s">
        <v>415</v>
      </c>
      <c r="Q2684" s="86" t="s">
        <v>5795</v>
      </c>
      <c r="R2684" s="86">
        <v>344</v>
      </c>
      <c r="S2684" s="79">
        <v>34838</v>
      </c>
      <c r="T2684" s="92">
        <v>64521</v>
      </c>
      <c r="U2684" s="86" t="s">
        <v>186</v>
      </c>
      <c r="V2684" s="98"/>
      <c r="W2684" s="171">
        <v>44074</v>
      </c>
      <c r="X2684" s="172" t="e">
        <f>+CONCATENATE(TEXT(#REF!,"yyyy"),"-",TEXT(#REF!,"mm"))</f>
        <v>#REF!</v>
      </c>
      <c r="Y2684" s="173" t="str">
        <f t="shared" si="422"/>
        <v>7</v>
      </c>
      <c r="Z2684" s="172" t="str">
        <f t="shared" si="423"/>
        <v>2020-07</v>
      </c>
      <c r="AA2684" s="170" t="e">
        <f>+VLOOKUP(Z2684,#REF!,2,FALSE)/VLOOKUP(X2684,#REF!,2,FALSE)</f>
        <v>#REF!</v>
      </c>
      <c r="AB2684" s="174" t="e">
        <f t="shared" si="428"/>
        <v>#REF!</v>
      </c>
      <c r="AC2684" s="174" t="e">
        <f t="shared" si="429"/>
        <v>#REF!</v>
      </c>
      <c r="AD2684" s="175" t="e">
        <f>+#REF!+365*Y2684</f>
        <v>#REF!</v>
      </c>
      <c r="AE2684" s="176" t="e">
        <f t="shared" si="424"/>
        <v>#REF!</v>
      </c>
      <c r="AF2684" s="170" t="e">
        <f>+VLOOKUP(CONCATENATE(TEXT(W2684,"yyyy"),"-",TEXT(W2684,"mm")),#REF!,2,0)</f>
        <v>#REF!</v>
      </c>
      <c r="AG2684" s="177" t="e">
        <f>+(AC2684*(1+'INFLAC PROYECTADA'!$B$8)^(AE2684))/((1+DEMANDADO!AF2684)^(AE2684))</f>
        <v>#REF!</v>
      </c>
      <c r="AH2684" s="169">
        <f>(0.2*VLOOKUP(D2684,'%.'!$A$1:$B$4,2,FALSE))+(0.35*VLOOKUP(E2684,'%.'!$A$1:$B$4,2,FALSE))+(0.1*VLOOKUP(F2684,'%.'!$A$1:$B$4,2,FALSE))+(0.35*VLOOKUP(G2684,'%.'!$A$1:$B$4,2,FALSE))</f>
        <v>0.5</v>
      </c>
      <c r="AI2684" s="128" t="str">
        <f t="shared" si="425"/>
        <v>MEDIA</v>
      </c>
      <c r="AJ2684" s="128" t="str">
        <f t="shared" si="426"/>
        <v>Cuentas de Orden</v>
      </c>
      <c r="AK2684" s="178" t="e">
        <f t="shared" si="427"/>
        <v>#REF!</v>
      </c>
    </row>
    <row r="2685" spans="1:37" ht="30" customHeight="1" x14ac:dyDescent="0.25">
      <c r="A2685" s="115">
        <v>2684</v>
      </c>
      <c r="B2685" s="87" t="s">
        <v>5620</v>
      </c>
      <c r="C2685" s="129" t="s">
        <v>5654</v>
      </c>
      <c r="D2685" s="87" t="s">
        <v>48</v>
      </c>
      <c r="E2685" s="87" t="s">
        <v>48</v>
      </c>
      <c r="F2685" s="87" t="s">
        <v>48</v>
      </c>
      <c r="G2685" s="124" t="s">
        <v>48</v>
      </c>
      <c r="H2685" s="169">
        <f t="shared" si="420"/>
        <v>0.5</v>
      </c>
      <c r="I2685" s="170" t="str">
        <f t="shared" si="421"/>
        <v>MEDIA</v>
      </c>
      <c r="J2685" s="293">
        <v>1296900000</v>
      </c>
      <c r="K2685" s="221">
        <v>0.6</v>
      </c>
      <c r="L2685" s="86" t="s">
        <v>131</v>
      </c>
      <c r="M2685" s="188">
        <v>0</v>
      </c>
      <c r="N2685" s="100" t="s">
        <v>312</v>
      </c>
      <c r="O2685" s="100" t="s">
        <v>312</v>
      </c>
      <c r="P2685" s="86" t="s">
        <v>510</v>
      </c>
      <c r="Q2685" s="86" t="s">
        <v>5795</v>
      </c>
      <c r="R2685" s="86">
        <v>344</v>
      </c>
      <c r="S2685" s="79">
        <v>34838</v>
      </c>
      <c r="T2685" s="92">
        <v>64521</v>
      </c>
      <c r="U2685" s="86" t="s">
        <v>186</v>
      </c>
      <c r="V2685" s="98"/>
      <c r="W2685" s="171">
        <v>44074</v>
      </c>
      <c r="X2685" s="172" t="e">
        <f>+CONCATENATE(TEXT(#REF!,"yyyy"),"-",TEXT(#REF!,"mm"))</f>
        <v>#REF!</v>
      </c>
      <c r="Y2685" s="173" t="str">
        <f t="shared" si="422"/>
        <v>6</v>
      </c>
      <c r="Z2685" s="172" t="str">
        <f t="shared" si="423"/>
        <v>2020-07</v>
      </c>
      <c r="AA2685" s="170" t="e">
        <f>+VLOOKUP(Z2685,#REF!,2,FALSE)/VLOOKUP(X2685,#REF!,2,FALSE)</f>
        <v>#REF!</v>
      </c>
      <c r="AB2685" s="174" t="e">
        <f t="shared" si="428"/>
        <v>#REF!</v>
      </c>
      <c r="AC2685" s="174" t="e">
        <f t="shared" si="429"/>
        <v>#REF!</v>
      </c>
      <c r="AD2685" s="175" t="e">
        <f>+#REF!+365*Y2685</f>
        <v>#REF!</v>
      </c>
      <c r="AE2685" s="176" t="e">
        <f t="shared" si="424"/>
        <v>#REF!</v>
      </c>
      <c r="AF2685" s="170" t="e">
        <f>+VLOOKUP(CONCATENATE(TEXT(W2685,"yyyy"),"-",TEXT(W2685,"mm")),#REF!,2,0)</f>
        <v>#REF!</v>
      </c>
      <c r="AG2685" s="177" t="e">
        <f>+(AC2685*(1+'INFLAC PROYECTADA'!$B$8)^(AE2685))/((1+DEMANDADO!AF2685)^(AE2685))</f>
        <v>#REF!</v>
      </c>
      <c r="AH2685" s="169">
        <f>(0.2*VLOOKUP(D2685,'%.'!$A$1:$B$4,2,FALSE))+(0.35*VLOOKUP(E2685,'%.'!$A$1:$B$4,2,FALSE))+(0.1*VLOOKUP(F2685,'%.'!$A$1:$B$4,2,FALSE))+(0.35*VLOOKUP(G2685,'%.'!$A$1:$B$4,2,FALSE))</f>
        <v>0.5</v>
      </c>
      <c r="AI2685" s="128" t="str">
        <f t="shared" si="425"/>
        <v>MEDIA</v>
      </c>
      <c r="AJ2685" s="128" t="str">
        <f t="shared" si="426"/>
        <v>Cuentas de Orden</v>
      </c>
      <c r="AK2685" s="178" t="e">
        <f t="shared" si="427"/>
        <v>#REF!</v>
      </c>
    </row>
    <row r="2686" spans="1:37" ht="30" customHeight="1" x14ac:dyDescent="0.25">
      <c r="A2686" s="115">
        <v>2685</v>
      </c>
      <c r="B2686" s="86" t="s">
        <v>5627</v>
      </c>
      <c r="C2686" s="85" t="s">
        <v>5655</v>
      </c>
      <c r="D2686" s="83" t="s">
        <v>48</v>
      </c>
      <c r="E2686" s="83" t="s">
        <v>48</v>
      </c>
      <c r="F2686" s="83" t="s">
        <v>48</v>
      </c>
      <c r="G2686" s="124" t="s">
        <v>1</v>
      </c>
      <c r="H2686" s="169">
        <f t="shared" si="420"/>
        <v>0.34250000000000003</v>
      </c>
      <c r="I2686" s="170" t="str">
        <f t="shared" si="421"/>
        <v>MEDIA</v>
      </c>
      <c r="J2686" s="293">
        <v>19162380</v>
      </c>
      <c r="K2686" s="221">
        <v>0.9</v>
      </c>
      <c r="L2686" s="86" t="s">
        <v>133</v>
      </c>
      <c r="M2686" s="188">
        <v>0</v>
      </c>
      <c r="N2686" s="100" t="s">
        <v>312</v>
      </c>
      <c r="O2686" s="100" t="s">
        <v>312</v>
      </c>
      <c r="P2686" s="86" t="s">
        <v>406</v>
      </c>
      <c r="Q2686" s="86" t="s">
        <v>5795</v>
      </c>
      <c r="R2686" s="86">
        <v>344</v>
      </c>
      <c r="S2686" s="79">
        <v>34838</v>
      </c>
      <c r="T2686" s="92">
        <v>64521</v>
      </c>
      <c r="U2686" s="86" t="s">
        <v>186</v>
      </c>
      <c r="V2686" s="98"/>
      <c r="W2686" s="171">
        <v>44074</v>
      </c>
      <c r="X2686" s="172" t="e">
        <f>+CONCATENATE(TEXT(#REF!,"yyyy"),"-",TEXT(#REF!,"mm"))</f>
        <v>#REF!</v>
      </c>
      <c r="Y2686" s="173" t="str">
        <f t="shared" si="422"/>
        <v>8</v>
      </c>
      <c r="Z2686" s="172" t="str">
        <f t="shared" si="423"/>
        <v>2020-07</v>
      </c>
      <c r="AA2686" s="170" t="e">
        <f>+VLOOKUP(Z2686,#REF!,2,FALSE)/VLOOKUP(X2686,#REF!,2,FALSE)</f>
        <v>#REF!</v>
      </c>
      <c r="AB2686" s="174" t="e">
        <f t="shared" si="428"/>
        <v>#REF!</v>
      </c>
      <c r="AC2686" s="174" t="e">
        <f t="shared" si="429"/>
        <v>#REF!</v>
      </c>
      <c r="AD2686" s="175" t="e">
        <f>+#REF!+365*Y2686</f>
        <v>#REF!</v>
      </c>
      <c r="AE2686" s="176" t="e">
        <f t="shared" si="424"/>
        <v>#REF!</v>
      </c>
      <c r="AF2686" s="170" t="e">
        <f>+VLOOKUP(CONCATENATE(TEXT(W2686,"yyyy"),"-",TEXT(W2686,"mm")),#REF!,2,0)</f>
        <v>#REF!</v>
      </c>
      <c r="AG2686" s="177" t="e">
        <f>+(AC2686*(1+'INFLAC PROYECTADA'!$B$8)^(AE2686))/((1+DEMANDADO!AF2686)^(AE2686))</f>
        <v>#REF!</v>
      </c>
      <c r="AH2686" s="169">
        <f>(0.2*VLOOKUP(D2686,'%.'!$A$1:$B$4,2,FALSE))+(0.35*VLOOKUP(E2686,'%.'!$A$1:$B$4,2,FALSE))+(0.1*VLOOKUP(F2686,'%.'!$A$1:$B$4,2,FALSE))+(0.35*VLOOKUP(G2686,'%.'!$A$1:$B$4,2,FALSE))</f>
        <v>0.34250000000000003</v>
      </c>
      <c r="AI2686" s="128" t="str">
        <f t="shared" si="425"/>
        <v>MEDIA</v>
      </c>
      <c r="AJ2686" s="128" t="str">
        <f t="shared" si="426"/>
        <v>Cuentas de Orden</v>
      </c>
      <c r="AK2686" s="178" t="e">
        <f t="shared" si="427"/>
        <v>#REF!</v>
      </c>
    </row>
    <row r="2687" spans="1:37" ht="30" customHeight="1" x14ac:dyDescent="0.25">
      <c r="A2687" s="115">
        <v>2686</v>
      </c>
      <c r="B2687" s="86" t="s">
        <v>5624</v>
      </c>
      <c r="C2687" s="85" t="s">
        <v>5656</v>
      </c>
      <c r="D2687" s="83" t="s">
        <v>1</v>
      </c>
      <c r="E2687" s="83" t="s">
        <v>48</v>
      </c>
      <c r="F2687" s="83" t="s">
        <v>48</v>
      </c>
      <c r="G2687" s="124" t="s">
        <v>1</v>
      </c>
      <c r="H2687" s="169">
        <f t="shared" si="420"/>
        <v>0.2525</v>
      </c>
      <c r="I2687" s="170" t="str">
        <f t="shared" si="421"/>
        <v>MEDIA</v>
      </c>
      <c r="J2687" s="293">
        <v>68945400</v>
      </c>
      <c r="K2687" s="221">
        <v>0.9</v>
      </c>
      <c r="L2687" s="86" t="s">
        <v>133</v>
      </c>
      <c r="M2687" s="188">
        <v>0</v>
      </c>
      <c r="N2687" s="100" t="s">
        <v>312</v>
      </c>
      <c r="O2687" s="100" t="s">
        <v>312</v>
      </c>
      <c r="P2687" s="86" t="s">
        <v>415</v>
      </c>
      <c r="Q2687" s="86" t="s">
        <v>5795</v>
      </c>
      <c r="R2687" s="86">
        <v>344</v>
      </c>
      <c r="S2687" s="79">
        <v>34838</v>
      </c>
      <c r="T2687" s="92">
        <v>64521</v>
      </c>
      <c r="U2687" s="86" t="s">
        <v>186</v>
      </c>
      <c r="V2687" s="98"/>
      <c r="W2687" s="171">
        <v>44074</v>
      </c>
      <c r="X2687" s="172" t="e">
        <f>+CONCATENATE(TEXT(#REF!,"yyyy"),"-",TEXT(#REF!,"mm"))</f>
        <v>#REF!</v>
      </c>
      <c r="Y2687" s="173" t="str">
        <f t="shared" si="422"/>
        <v>7</v>
      </c>
      <c r="Z2687" s="172" t="str">
        <f t="shared" si="423"/>
        <v>2020-07</v>
      </c>
      <c r="AA2687" s="170" t="e">
        <f>+VLOOKUP(Z2687,#REF!,2,FALSE)/VLOOKUP(X2687,#REF!,2,FALSE)</f>
        <v>#REF!</v>
      </c>
      <c r="AB2687" s="174" t="e">
        <f t="shared" si="428"/>
        <v>#REF!</v>
      </c>
      <c r="AC2687" s="174" t="e">
        <f t="shared" si="429"/>
        <v>#REF!</v>
      </c>
      <c r="AD2687" s="175" t="e">
        <f>+#REF!+365*Y2687</f>
        <v>#REF!</v>
      </c>
      <c r="AE2687" s="176" t="e">
        <f t="shared" si="424"/>
        <v>#REF!</v>
      </c>
      <c r="AF2687" s="170" t="e">
        <f>+VLOOKUP(CONCATENATE(TEXT(W2687,"yyyy"),"-",TEXT(W2687,"mm")),#REF!,2,0)</f>
        <v>#REF!</v>
      </c>
      <c r="AG2687" s="177" t="e">
        <f>+(AC2687*(1+'INFLAC PROYECTADA'!$B$8)^(AE2687))/((1+DEMANDADO!AF2687)^(AE2687))</f>
        <v>#REF!</v>
      </c>
      <c r="AH2687" s="169">
        <f>(0.2*VLOOKUP(D2687,'%.'!$A$1:$B$4,2,FALSE))+(0.35*VLOOKUP(E2687,'%.'!$A$1:$B$4,2,FALSE))+(0.1*VLOOKUP(F2687,'%.'!$A$1:$B$4,2,FALSE))+(0.35*VLOOKUP(G2687,'%.'!$A$1:$B$4,2,FALSE))</f>
        <v>0.2525</v>
      </c>
      <c r="AI2687" s="128" t="str">
        <f t="shared" si="425"/>
        <v>MEDIA</v>
      </c>
      <c r="AJ2687" s="128" t="str">
        <f t="shared" si="426"/>
        <v>Cuentas de Orden</v>
      </c>
      <c r="AK2687" s="178" t="e">
        <f t="shared" si="427"/>
        <v>#REF!</v>
      </c>
    </row>
    <row r="2688" spans="1:37" ht="30" customHeight="1" x14ac:dyDescent="0.25">
      <c r="A2688" s="115">
        <v>2687</v>
      </c>
      <c r="B2688" s="86" t="s">
        <v>5657</v>
      </c>
      <c r="C2688" s="85" t="s">
        <v>5658</v>
      </c>
      <c r="D2688" s="83" t="s">
        <v>0</v>
      </c>
      <c r="E2688" s="83" t="s">
        <v>0</v>
      </c>
      <c r="F2688" s="83" t="s">
        <v>0</v>
      </c>
      <c r="G2688" s="124" t="s">
        <v>0</v>
      </c>
      <c r="H2688" s="169">
        <f t="shared" si="420"/>
        <v>1</v>
      </c>
      <c r="I2688" s="170" t="str">
        <f t="shared" si="421"/>
        <v>ALTA</v>
      </c>
      <c r="J2688" s="293">
        <v>161284971</v>
      </c>
      <c r="K2688" s="221">
        <v>0.98</v>
      </c>
      <c r="L2688" s="68" t="s">
        <v>129</v>
      </c>
      <c r="M2688" s="188">
        <v>0</v>
      </c>
      <c r="N2688" s="284" t="s">
        <v>312</v>
      </c>
      <c r="O2688" s="284" t="s">
        <v>312</v>
      </c>
      <c r="P2688" s="86" t="s">
        <v>2693</v>
      </c>
      <c r="Q2688" s="86" t="s">
        <v>5795</v>
      </c>
      <c r="R2688" s="86">
        <v>344</v>
      </c>
      <c r="S2688" s="79">
        <v>34838</v>
      </c>
      <c r="T2688" s="92">
        <v>64521</v>
      </c>
      <c r="U2688" s="86" t="s">
        <v>186</v>
      </c>
      <c r="V2688" s="81"/>
      <c r="W2688" s="171">
        <v>44074</v>
      </c>
      <c r="X2688" s="172" t="e">
        <f>+CONCATENATE(TEXT(#REF!,"yyyy"),"-",TEXT(#REF!,"mm"))</f>
        <v>#REF!</v>
      </c>
      <c r="Y2688" s="173" t="str">
        <f t="shared" si="422"/>
        <v>4</v>
      </c>
      <c r="Z2688" s="172" t="str">
        <f t="shared" si="423"/>
        <v>2020-07</v>
      </c>
      <c r="AA2688" s="170" t="e">
        <f>+VLOOKUP(Z2688,#REF!,2,FALSE)/VLOOKUP(X2688,#REF!,2,FALSE)</f>
        <v>#REF!</v>
      </c>
      <c r="AB2688" s="174" t="e">
        <f t="shared" si="428"/>
        <v>#REF!</v>
      </c>
      <c r="AC2688" s="174" t="e">
        <f t="shared" si="429"/>
        <v>#REF!</v>
      </c>
      <c r="AD2688" s="175" t="e">
        <f>+#REF!+365*Y2688</f>
        <v>#REF!</v>
      </c>
      <c r="AE2688" s="176" t="e">
        <f t="shared" si="424"/>
        <v>#REF!</v>
      </c>
      <c r="AF2688" s="170" t="e">
        <f>+VLOOKUP(CONCATENATE(TEXT(W2688,"yyyy"),"-",TEXT(W2688,"mm")),#REF!,2,0)</f>
        <v>#REF!</v>
      </c>
      <c r="AG2688" s="177" t="e">
        <f>+(AC2688*(1+'INFLAC PROYECTADA'!$B$8)^(AE2688))/((1+DEMANDADO!AF2688)^(AE2688))</f>
        <v>#REF!</v>
      </c>
      <c r="AH2688" s="169">
        <f>(0.2*VLOOKUP(D2688,'%.'!$A$1:$B$4,2,FALSE))+(0.35*VLOOKUP(E2688,'%.'!$A$1:$B$4,2,FALSE))+(0.1*VLOOKUP(F2688,'%.'!$A$1:$B$4,2,FALSE))+(0.35*VLOOKUP(G2688,'%.'!$A$1:$B$4,2,FALSE))</f>
        <v>1</v>
      </c>
      <c r="AI2688" s="128" t="str">
        <f t="shared" si="425"/>
        <v>ALTA</v>
      </c>
      <c r="AJ2688" s="128" t="str">
        <f t="shared" si="426"/>
        <v>Provisión contable</v>
      </c>
      <c r="AK2688" s="178" t="e">
        <f t="shared" si="427"/>
        <v>#REF!</v>
      </c>
    </row>
    <row r="2689" spans="1:37" ht="30" customHeight="1" x14ac:dyDescent="0.25">
      <c r="A2689" s="115">
        <v>2688</v>
      </c>
      <c r="B2689" s="83" t="s">
        <v>5659</v>
      </c>
      <c r="C2689" s="126" t="s">
        <v>5660</v>
      </c>
      <c r="D2689" s="87" t="s">
        <v>48</v>
      </c>
      <c r="E2689" s="87" t="s">
        <v>48</v>
      </c>
      <c r="F2689" s="87" t="s">
        <v>48</v>
      </c>
      <c r="G2689" s="124" t="s">
        <v>48</v>
      </c>
      <c r="H2689" s="169">
        <f t="shared" si="420"/>
        <v>0.5</v>
      </c>
      <c r="I2689" s="170" t="str">
        <f t="shared" si="421"/>
        <v>MEDIA</v>
      </c>
      <c r="J2689" s="293">
        <v>1953105000</v>
      </c>
      <c r="K2689" s="221">
        <v>0.6</v>
      </c>
      <c r="L2689" s="68" t="s">
        <v>128</v>
      </c>
      <c r="M2689" s="188">
        <v>0</v>
      </c>
      <c r="N2689" s="100" t="s">
        <v>312</v>
      </c>
      <c r="O2689" s="100" t="s">
        <v>312</v>
      </c>
      <c r="P2689" s="86" t="s">
        <v>415</v>
      </c>
      <c r="Q2689" s="86" t="s">
        <v>5795</v>
      </c>
      <c r="R2689" s="86">
        <v>344</v>
      </c>
      <c r="S2689" s="79">
        <v>34838</v>
      </c>
      <c r="T2689" s="92">
        <v>64521</v>
      </c>
      <c r="U2689" s="86" t="s">
        <v>186</v>
      </c>
      <c r="V2689" s="98"/>
      <c r="W2689" s="171">
        <v>44074</v>
      </c>
      <c r="X2689" s="172" t="e">
        <f>+CONCATENATE(TEXT(#REF!,"yyyy"),"-",TEXT(#REF!,"mm"))</f>
        <v>#REF!</v>
      </c>
      <c r="Y2689" s="173" t="str">
        <f t="shared" si="422"/>
        <v>7</v>
      </c>
      <c r="Z2689" s="172" t="str">
        <f t="shared" si="423"/>
        <v>2020-07</v>
      </c>
      <c r="AA2689" s="170" t="e">
        <f>+VLOOKUP(Z2689,#REF!,2,FALSE)/VLOOKUP(X2689,#REF!,2,FALSE)</f>
        <v>#REF!</v>
      </c>
      <c r="AB2689" s="174" t="e">
        <f t="shared" si="428"/>
        <v>#REF!</v>
      </c>
      <c r="AC2689" s="174" t="e">
        <f t="shared" si="429"/>
        <v>#REF!</v>
      </c>
      <c r="AD2689" s="175" t="e">
        <f>+#REF!+365*Y2689</f>
        <v>#REF!</v>
      </c>
      <c r="AE2689" s="176" t="e">
        <f t="shared" si="424"/>
        <v>#REF!</v>
      </c>
      <c r="AF2689" s="170" t="e">
        <f>+VLOOKUP(CONCATENATE(TEXT(W2689,"yyyy"),"-",TEXT(W2689,"mm")),#REF!,2,0)</f>
        <v>#REF!</v>
      </c>
      <c r="AG2689" s="177" t="e">
        <f>+(AC2689*(1+'INFLAC PROYECTADA'!$B$8)^(AE2689))/((1+DEMANDADO!AF2689)^(AE2689))</f>
        <v>#REF!</v>
      </c>
      <c r="AH2689" s="169">
        <f>(0.2*VLOOKUP(D2689,'%.'!$A$1:$B$4,2,FALSE))+(0.35*VLOOKUP(E2689,'%.'!$A$1:$B$4,2,FALSE))+(0.1*VLOOKUP(F2689,'%.'!$A$1:$B$4,2,FALSE))+(0.35*VLOOKUP(G2689,'%.'!$A$1:$B$4,2,FALSE))</f>
        <v>0.5</v>
      </c>
      <c r="AI2689" s="128" t="str">
        <f t="shared" si="425"/>
        <v>MEDIA</v>
      </c>
      <c r="AJ2689" s="128" t="str">
        <f t="shared" si="426"/>
        <v>Cuentas de Orden</v>
      </c>
      <c r="AK2689" s="178" t="e">
        <f t="shared" si="427"/>
        <v>#REF!</v>
      </c>
    </row>
    <row r="2690" spans="1:37" ht="30" customHeight="1" x14ac:dyDescent="0.25">
      <c r="A2690" s="115">
        <v>2689</v>
      </c>
      <c r="B2690" s="83" t="s">
        <v>5661</v>
      </c>
      <c r="C2690" s="126" t="s">
        <v>5662</v>
      </c>
      <c r="D2690" s="87" t="s">
        <v>48</v>
      </c>
      <c r="E2690" s="87" t="s">
        <v>48</v>
      </c>
      <c r="F2690" s="87" t="s">
        <v>48</v>
      </c>
      <c r="G2690" s="124" t="s">
        <v>48</v>
      </c>
      <c r="H2690" s="169">
        <f t="shared" ref="H2690:H2753" si="430">+IFERROR(AH2690,"")</f>
        <v>0.5</v>
      </c>
      <c r="I2690" s="170" t="str">
        <f t="shared" ref="I2690:I2753" si="431">+IFERROR(AI2690,"")</f>
        <v>MEDIA</v>
      </c>
      <c r="J2690" s="293">
        <v>234372600</v>
      </c>
      <c r="K2690" s="221">
        <v>0</v>
      </c>
      <c r="L2690" s="68" t="s">
        <v>128</v>
      </c>
      <c r="M2690" s="188">
        <v>0</v>
      </c>
      <c r="N2690" s="100" t="s">
        <v>312</v>
      </c>
      <c r="O2690" s="100" t="s">
        <v>312</v>
      </c>
      <c r="P2690" s="86" t="s">
        <v>753</v>
      </c>
      <c r="Q2690" s="86" t="s">
        <v>5795</v>
      </c>
      <c r="R2690" s="86">
        <v>344</v>
      </c>
      <c r="S2690" s="79">
        <v>34838</v>
      </c>
      <c r="T2690" s="92">
        <v>64521</v>
      </c>
      <c r="U2690" s="86" t="s">
        <v>186</v>
      </c>
      <c r="V2690" s="81"/>
      <c r="W2690" s="171">
        <v>44074</v>
      </c>
      <c r="X2690" s="172" t="e">
        <f>+CONCATENATE(TEXT(#REF!,"yyyy"),"-",TEXT(#REF!,"mm"))</f>
        <v>#REF!</v>
      </c>
      <c r="Y2690" s="173" t="str">
        <f t="shared" si="422"/>
        <v>7</v>
      </c>
      <c r="Z2690" s="172" t="str">
        <f t="shared" si="423"/>
        <v>2020-07</v>
      </c>
      <c r="AA2690" s="170" t="e">
        <f>+VLOOKUP(Z2690,#REF!,2,FALSE)/VLOOKUP(X2690,#REF!,2,FALSE)</f>
        <v>#REF!</v>
      </c>
      <c r="AB2690" s="174" t="e">
        <f t="shared" si="428"/>
        <v>#REF!</v>
      </c>
      <c r="AC2690" s="174" t="e">
        <f t="shared" si="429"/>
        <v>#REF!</v>
      </c>
      <c r="AD2690" s="175" t="e">
        <f>+#REF!+365*Y2690</f>
        <v>#REF!</v>
      </c>
      <c r="AE2690" s="176" t="e">
        <f t="shared" si="424"/>
        <v>#REF!</v>
      </c>
      <c r="AF2690" s="170" t="e">
        <f>+VLOOKUP(CONCATENATE(TEXT(W2690,"yyyy"),"-",TEXT(W2690,"mm")),#REF!,2,0)</f>
        <v>#REF!</v>
      </c>
      <c r="AG2690" s="177" t="e">
        <f>+(AC2690*(1+'INFLAC PROYECTADA'!$B$8)^(AE2690))/((1+DEMANDADO!AF2690)^(AE2690))</f>
        <v>#REF!</v>
      </c>
      <c r="AH2690" s="169">
        <f>(0.2*VLOOKUP(D2690,'%.'!$A$1:$B$4,2,FALSE))+(0.35*VLOOKUP(E2690,'%.'!$A$1:$B$4,2,FALSE))+(0.1*VLOOKUP(F2690,'%.'!$A$1:$B$4,2,FALSE))+(0.35*VLOOKUP(G2690,'%.'!$A$1:$B$4,2,FALSE))</f>
        <v>0.5</v>
      </c>
      <c r="AI2690" s="128" t="str">
        <f t="shared" si="425"/>
        <v>MEDIA</v>
      </c>
      <c r="AJ2690" s="128" t="str">
        <f t="shared" si="426"/>
        <v>Cuentas de Orden</v>
      </c>
      <c r="AK2690" s="178" t="e">
        <f t="shared" si="427"/>
        <v>#REF!</v>
      </c>
    </row>
    <row r="2691" spans="1:37" ht="30" customHeight="1" x14ac:dyDescent="0.25">
      <c r="A2691" s="115">
        <v>2690</v>
      </c>
      <c r="B2691" s="82" t="s">
        <v>1220</v>
      </c>
      <c r="C2691" s="126" t="s">
        <v>5663</v>
      </c>
      <c r="D2691" s="83" t="s">
        <v>1</v>
      </c>
      <c r="E2691" s="83" t="s">
        <v>1</v>
      </c>
      <c r="F2691" s="83" t="s">
        <v>48</v>
      </c>
      <c r="G2691" s="124" t="s">
        <v>48</v>
      </c>
      <c r="H2691" s="169">
        <f t="shared" si="430"/>
        <v>0.2525</v>
      </c>
      <c r="I2691" s="170" t="str">
        <f t="shared" si="431"/>
        <v>MEDIA</v>
      </c>
      <c r="J2691" s="293">
        <v>400000000</v>
      </c>
      <c r="K2691" s="221">
        <v>0.25</v>
      </c>
      <c r="L2691" s="68" t="s">
        <v>129</v>
      </c>
      <c r="M2691" s="188">
        <v>0</v>
      </c>
      <c r="N2691" s="68" t="s">
        <v>312</v>
      </c>
      <c r="O2691" s="68" t="s">
        <v>312</v>
      </c>
      <c r="P2691" s="68" t="s">
        <v>408</v>
      </c>
      <c r="Q2691" s="68" t="s">
        <v>5797</v>
      </c>
      <c r="R2691" s="68">
        <v>4337</v>
      </c>
      <c r="S2691" s="88">
        <v>43724</v>
      </c>
      <c r="T2691" s="183">
        <v>224479</v>
      </c>
      <c r="U2691" s="81" t="s">
        <v>186</v>
      </c>
      <c r="V2691" s="81" t="s">
        <v>5798</v>
      </c>
      <c r="W2691" s="171">
        <v>44074</v>
      </c>
      <c r="X2691" s="172" t="e">
        <f>+CONCATENATE(TEXT(#REF!,"yyyy"),"-",TEXT(#REF!,"mm"))</f>
        <v>#REF!</v>
      </c>
      <c r="Y2691" s="173" t="str">
        <f t="shared" ref="Y2691:Y2754" si="432">+TRIM(LEFT(P2691,2))</f>
        <v>5</v>
      </c>
      <c r="Z2691" s="172" t="str">
        <f t="shared" ref="Z2691:Z2754" si="433">CONCATENATE(YEAR(EDATE(W2691,-1)),"-",TEXT(MONTH(EDATE(W2691,-1)),"00"))</f>
        <v>2020-07</v>
      </c>
      <c r="AA2691" s="170" t="e">
        <f>+VLOOKUP(Z2691,#REF!,2,FALSE)/VLOOKUP(X2691,#REF!,2,FALSE)</f>
        <v>#REF!</v>
      </c>
      <c r="AB2691" s="174" t="e">
        <f t="shared" si="428"/>
        <v>#REF!</v>
      </c>
      <c r="AC2691" s="174" t="e">
        <f t="shared" si="429"/>
        <v>#REF!</v>
      </c>
      <c r="AD2691" s="175" t="e">
        <f>+#REF!+365*Y2691</f>
        <v>#REF!</v>
      </c>
      <c r="AE2691" s="176" t="e">
        <f t="shared" ref="AE2691:AE2754" si="434">+(AD2691-W2691)/365</f>
        <v>#REF!</v>
      </c>
      <c r="AF2691" s="170" t="e">
        <f>+VLOOKUP(CONCATENATE(TEXT(W2691,"yyyy"),"-",TEXT(W2691,"mm")),#REF!,2,0)</f>
        <v>#REF!</v>
      </c>
      <c r="AG2691" s="177" t="e">
        <f>+(AC2691*(1+'INFLAC PROYECTADA'!$B$8)^(AE2691))/((1+DEMANDADO!AF2691)^(AE2691))</f>
        <v>#REF!</v>
      </c>
      <c r="AH2691" s="169">
        <f>(0.2*VLOOKUP(D2691,'%.'!$A$1:$B$4,2,FALSE))+(0.35*VLOOKUP(E2691,'%.'!$A$1:$B$4,2,FALSE))+(0.1*VLOOKUP(F2691,'%.'!$A$1:$B$4,2,FALSE))+(0.35*VLOOKUP(G2691,'%.'!$A$1:$B$4,2,FALSE))</f>
        <v>0.2525</v>
      </c>
      <c r="AI2691" s="128" t="str">
        <f t="shared" ref="AI2691:AI2754" si="435">+IF(AH2691&gt;0.5,"ALTA",IF(AH2691&gt;0.25,"MEDIA",IF(AH2691&gt;=0.1,"BAJA",IF(AH2691&lt;0.1,"REMOTA"))))</f>
        <v>MEDIA</v>
      </c>
      <c r="AJ2691" s="128" t="str">
        <f t="shared" ref="AJ2691:AJ2754" si="436">+IF(M2691&gt;0,"Provisión contable",IF(AH2691&gt;50%,"Provisión contable",IF(AH2691&lt;10%,"No se registra","Cuentas de Orden")))</f>
        <v>Cuentas de Orden</v>
      </c>
      <c r="AK2691" s="178" t="e">
        <f t="shared" ref="AK2691:AK2754" si="437">+IF(M2691&gt;0,M2691,IF(AJ2691="Provisión Contable",AG2691,0)+IF(AJ2691="Cuentas de Orden",AG2691,0))</f>
        <v>#REF!</v>
      </c>
    </row>
    <row r="2692" spans="1:37" ht="30" customHeight="1" x14ac:dyDescent="0.25">
      <c r="A2692" s="115">
        <v>2691</v>
      </c>
      <c r="B2692" s="83" t="s">
        <v>5664</v>
      </c>
      <c r="C2692" s="126" t="s">
        <v>5665</v>
      </c>
      <c r="D2692" s="83" t="s">
        <v>48</v>
      </c>
      <c r="E2692" s="83" t="s">
        <v>48</v>
      </c>
      <c r="F2692" s="83" t="s">
        <v>48</v>
      </c>
      <c r="G2692" s="124" t="s">
        <v>48</v>
      </c>
      <c r="H2692" s="169">
        <f t="shared" si="430"/>
        <v>0.5</v>
      </c>
      <c r="I2692" s="170" t="str">
        <f t="shared" si="431"/>
        <v>MEDIA</v>
      </c>
      <c r="J2692" s="293">
        <v>2235913200</v>
      </c>
      <c r="K2692" s="221">
        <v>0.6</v>
      </c>
      <c r="L2692" s="68" t="s">
        <v>128</v>
      </c>
      <c r="M2692" s="188">
        <v>0</v>
      </c>
      <c r="N2692" s="68" t="s">
        <v>312</v>
      </c>
      <c r="O2692" s="199" t="s">
        <v>312</v>
      </c>
      <c r="P2692" s="86" t="s">
        <v>753</v>
      </c>
      <c r="Q2692" s="86" t="s">
        <v>5795</v>
      </c>
      <c r="R2692" s="86">
        <v>344</v>
      </c>
      <c r="S2692" s="79">
        <v>34838</v>
      </c>
      <c r="T2692" s="92">
        <v>64521</v>
      </c>
      <c r="U2692" s="86" t="s">
        <v>186</v>
      </c>
      <c r="V2692" s="81"/>
      <c r="W2692" s="171">
        <v>44074</v>
      </c>
      <c r="X2692" s="172" t="e">
        <f>+CONCATENATE(TEXT(#REF!,"yyyy"),"-",TEXT(#REF!,"mm"))</f>
        <v>#REF!</v>
      </c>
      <c r="Y2692" s="173" t="str">
        <f t="shared" si="432"/>
        <v>7</v>
      </c>
      <c r="Z2692" s="172" t="str">
        <f t="shared" si="433"/>
        <v>2020-07</v>
      </c>
      <c r="AA2692" s="170" t="e">
        <f>+VLOOKUP(Z2692,#REF!,2,FALSE)/VLOOKUP(X2692,#REF!,2,FALSE)</f>
        <v>#REF!</v>
      </c>
      <c r="AB2692" s="174" t="e">
        <f t="shared" si="428"/>
        <v>#REF!</v>
      </c>
      <c r="AC2692" s="174" t="e">
        <f t="shared" si="429"/>
        <v>#REF!</v>
      </c>
      <c r="AD2692" s="175" t="e">
        <f>+#REF!+365*Y2692</f>
        <v>#REF!</v>
      </c>
      <c r="AE2692" s="176" t="e">
        <f t="shared" si="434"/>
        <v>#REF!</v>
      </c>
      <c r="AF2692" s="170" t="e">
        <f>+VLOOKUP(CONCATENATE(TEXT(W2692,"yyyy"),"-",TEXT(W2692,"mm")),#REF!,2,0)</f>
        <v>#REF!</v>
      </c>
      <c r="AG2692" s="177" t="e">
        <f>+(AC2692*(1+'INFLAC PROYECTADA'!$B$8)^(AE2692))/((1+DEMANDADO!AF2692)^(AE2692))</f>
        <v>#REF!</v>
      </c>
      <c r="AH2692" s="169">
        <f>(0.2*VLOOKUP(D2692,'%.'!$A$1:$B$4,2,FALSE))+(0.35*VLOOKUP(E2692,'%.'!$A$1:$B$4,2,FALSE))+(0.1*VLOOKUP(F2692,'%.'!$A$1:$B$4,2,FALSE))+(0.35*VLOOKUP(G2692,'%.'!$A$1:$B$4,2,FALSE))</f>
        <v>0.5</v>
      </c>
      <c r="AI2692" s="128" t="str">
        <f t="shared" si="435"/>
        <v>MEDIA</v>
      </c>
      <c r="AJ2692" s="128" t="str">
        <f t="shared" si="436"/>
        <v>Cuentas de Orden</v>
      </c>
      <c r="AK2692" s="178" t="e">
        <f t="shared" si="437"/>
        <v>#REF!</v>
      </c>
    </row>
    <row r="2693" spans="1:37" ht="30" customHeight="1" x14ac:dyDescent="0.25">
      <c r="A2693" s="115">
        <v>2692</v>
      </c>
      <c r="B2693" s="83" t="s">
        <v>5666</v>
      </c>
      <c r="C2693" s="126" t="s">
        <v>5667</v>
      </c>
      <c r="D2693" s="83" t="s">
        <v>48</v>
      </c>
      <c r="E2693" s="83" t="s">
        <v>48</v>
      </c>
      <c r="F2693" s="83" t="s">
        <v>48</v>
      </c>
      <c r="G2693" s="124" t="s">
        <v>48</v>
      </c>
      <c r="H2693" s="169">
        <f t="shared" si="430"/>
        <v>0.5</v>
      </c>
      <c r="I2693" s="170" t="str">
        <f t="shared" si="431"/>
        <v>MEDIA</v>
      </c>
      <c r="J2693" s="293">
        <v>182185520</v>
      </c>
      <c r="K2693" s="221">
        <v>0.6</v>
      </c>
      <c r="L2693" s="68" t="s">
        <v>128</v>
      </c>
      <c r="M2693" s="188">
        <v>0</v>
      </c>
      <c r="N2693" s="68" t="s">
        <v>312</v>
      </c>
      <c r="O2693" s="199" t="s">
        <v>312</v>
      </c>
      <c r="P2693" s="86" t="s">
        <v>2569</v>
      </c>
      <c r="Q2693" s="68" t="s">
        <v>5795</v>
      </c>
      <c r="R2693" s="86">
        <v>344</v>
      </c>
      <c r="S2693" s="79">
        <v>34838</v>
      </c>
      <c r="T2693" s="92">
        <v>64521</v>
      </c>
      <c r="U2693" s="86" t="s">
        <v>186</v>
      </c>
      <c r="V2693" s="81"/>
      <c r="W2693" s="171">
        <v>44074</v>
      </c>
      <c r="X2693" s="172" t="e">
        <f>+CONCATENATE(TEXT(#REF!,"yyyy"),"-",TEXT(#REF!,"mm"))</f>
        <v>#REF!</v>
      </c>
      <c r="Y2693" s="173" t="str">
        <f t="shared" si="432"/>
        <v>2</v>
      </c>
      <c r="Z2693" s="172" t="str">
        <f t="shared" si="433"/>
        <v>2020-07</v>
      </c>
      <c r="AA2693" s="170" t="e">
        <f>+VLOOKUP(Z2693,#REF!,2,FALSE)/VLOOKUP(X2693,#REF!,2,FALSE)</f>
        <v>#REF!</v>
      </c>
      <c r="AB2693" s="174" t="e">
        <f t="shared" si="428"/>
        <v>#REF!</v>
      </c>
      <c r="AC2693" s="174" t="e">
        <f t="shared" si="429"/>
        <v>#REF!</v>
      </c>
      <c r="AD2693" s="175" t="e">
        <f>+#REF!+365*Y2693</f>
        <v>#REF!</v>
      </c>
      <c r="AE2693" s="176" t="e">
        <f t="shared" si="434"/>
        <v>#REF!</v>
      </c>
      <c r="AF2693" s="170" t="e">
        <f>+VLOOKUP(CONCATENATE(TEXT(W2693,"yyyy"),"-",TEXT(W2693,"mm")),#REF!,2,0)</f>
        <v>#REF!</v>
      </c>
      <c r="AG2693" s="177" t="e">
        <f>+(AC2693*(1+'INFLAC PROYECTADA'!$B$8)^(AE2693))/((1+DEMANDADO!AF2693)^(AE2693))</f>
        <v>#REF!</v>
      </c>
      <c r="AH2693" s="169">
        <f>(0.2*VLOOKUP(D2693,'%.'!$A$1:$B$4,2,FALSE))+(0.35*VLOOKUP(E2693,'%.'!$A$1:$B$4,2,FALSE))+(0.1*VLOOKUP(F2693,'%.'!$A$1:$B$4,2,FALSE))+(0.35*VLOOKUP(G2693,'%.'!$A$1:$B$4,2,FALSE))</f>
        <v>0.5</v>
      </c>
      <c r="AI2693" s="128" t="str">
        <f t="shared" si="435"/>
        <v>MEDIA</v>
      </c>
      <c r="AJ2693" s="128" t="str">
        <f t="shared" si="436"/>
        <v>Cuentas de Orden</v>
      </c>
      <c r="AK2693" s="178" t="e">
        <f t="shared" si="437"/>
        <v>#REF!</v>
      </c>
    </row>
    <row r="2694" spans="1:37" ht="30" customHeight="1" x14ac:dyDescent="0.25">
      <c r="A2694" s="115">
        <v>2693</v>
      </c>
      <c r="B2694" s="82" t="s">
        <v>5668</v>
      </c>
      <c r="C2694" s="126" t="s">
        <v>5669</v>
      </c>
      <c r="D2694" s="83" t="s">
        <v>1</v>
      </c>
      <c r="E2694" s="83" t="s">
        <v>0</v>
      </c>
      <c r="F2694" s="83" t="s">
        <v>1</v>
      </c>
      <c r="G2694" s="124" t="s">
        <v>48</v>
      </c>
      <c r="H2694" s="169">
        <f t="shared" si="430"/>
        <v>0.54</v>
      </c>
      <c r="I2694" s="170" t="str">
        <f t="shared" si="431"/>
        <v>ALTA</v>
      </c>
      <c r="J2694" s="293">
        <v>232902543</v>
      </c>
      <c r="K2694" s="221">
        <v>0.4</v>
      </c>
      <c r="L2694" s="68" t="s">
        <v>129</v>
      </c>
      <c r="M2694" s="188">
        <v>0</v>
      </c>
      <c r="N2694" s="68" t="s">
        <v>312</v>
      </c>
      <c r="O2694" s="68" t="s">
        <v>312</v>
      </c>
      <c r="P2694" s="68" t="s">
        <v>2707</v>
      </c>
      <c r="Q2694" s="68" t="s">
        <v>5797</v>
      </c>
      <c r="R2694" s="68">
        <v>4337</v>
      </c>
      <c r="S2694" s="88">
        <v>43724</v>
      </c>
      <c r="T2694" s="183">
        <v>224479</v>
      </c>
      <c r="U2694" s="81" t="s">
        <v>186</v>
      </c>
      <c r="V2694" s="81" t="s">
        <v>5799</v>
      </c>
      <c r="W2694" s="171">
        <v>44074</v>
      </c>
      <c r="X2694" s="172" t="e">
        <f>+CONCATENATE(TEXT(#REF!,"yyyy"),"-",TEXT(#REF!,"mm"))</f>
        <v>#REF!</v>
      </c>
      <c r="Y2694" s="173" t="str">
        <f t="shared" si="432"/>
        <v>5</v>
      </c>
      <c r="Z2694" s="172" t="str">
        <f t="shared" si="433"/>
        <v>2020-07</v>
      </c>
      <c r="AA2694" s="170" t="e">
        <f>+VLOOKUP(Z2694,#REF!,2,FALSE)/VLOOKUP(X2694,#REF!,2,FALSE)</f>
        <v>#REF!</v>
      </c>
      <c r="AB2694" s="174" t="e">
        <f t="shared" si="428"/>
        <v>#REF!</v>
      </c>
      <c r="AC2694" s="174" t="e">
        <f t="shared" si="429"/>
        <v>#REF!</v>
      </c>
      <c r="AD2694" s="175" t="e">
        <f>+#REF!+365*Y2694</f>
        <v>#REF!</v>
      </c>
      <c r="AE2694" s="176" t="e">
        <f t="shared" si="434"/>
        <v>#REF!</v>
      </c>
      <c r="AF2694" s="170" t="e">
        <f>+VLOOKUP(CONCATENATE(TEXT(W2694,"yyyy"),"-",TEXT(W2694,"mm")),#REF!,2,0)</f>
        <v>#REF!</v>
      </c>
      <c r="AG2694" s="177" t="e">
        <f>+(AC2694*(1+'INFLAC PROYECTADA'!$B$8)^(AE2694))/((1+DEMANDADO!AF2694)^(AE2694))</f>
        <v>#REF!</v>
      </c>
      <c r="AH2694" s="169">
        <f>(0.2*VLOOKUP(D2694,'%.'!$A$1:$B$4,2,FALSE))+(0.35*VLOOKUP(E2694,'%.'!$A$1:$B$4,2,FALSE))+(0.1*VLOOKUP(F2694,'%.'!$A$1:$B$4,2,FALSE))+(0.35*VLOOKUP(G2694,'%.'!$A$1:$B$4,2,FALSE))</f>
        <v>0.54</v>
      </c>
      <c r="AI2694" s="128" t="str">
        <f t="shared" si="435"/>
        <v>ALTA</v>
      </c>
      <c r="AJ2694" s="128" t="str">
        <f t="shared" si="436"/>
        <v>Provisión contable</v>
      </c>
      <c r="AK2694" s="178" t="e">
        <f t="shared" si="437"/>
        <v>#REF!</v>
      </c>
    </row>
    <row r="2695" spans="1:37" ht="30" customHeight="1" x14ac:dyDescent="0.25">
      <c r="A2695" s="115">
        <v>2694</v>
      </c>
      <c r="B2695" s="82" t="s">
        <v>5670</v>
      </c>
      <c r="C2695" s="126" t="s">
        <v>5671</v>
      </c>
      <c r="D2695" s="83" t="s">
        <v>1</v>
      </c>
      <c r="E2695" s="83" t="s">
        <v>0</v>
      </c>
      <c r="F2695" s="83" t="s">
        <v>1</v>
      </c>
      <c r="G2695" s="124" t="s">
        <v>48</v>
      </c>
      <c r="H2695" s="169">
        <f t="shared" si="430"/>
        <v>0.54</v>
      </c>
      <c r="I2695" s="170" t="str">
        <f t="shared" si="431"/>
        <v>ALTA</v>
      </c>
      <c r="J2695" s="293">
        <v>151985000</v>
      </c>
      <c r="K2695" s="221">
        <v>0.3</v>
      </c>
      <c r="L2695" s="68" t="s">
        <v>129</v>
      </c>
      <c r="M2695" s="188">
        <v>0</v>
      </c>
      <c r="N2695" s="68" t="s">
        <v>312</v>
      </c>
      <c r="O2695" s="68" t="s">
        <v>312</v>
      </c>
      <c r="P2695" s="68" t="s">
        <v>2707</v>
      </c>
      <c r="Q2695" s="68" t="s">
        <v>5797</v>
      </c>
      <c r="R2695" s="68">
        <v>4337</v>
      </c>
      <c r="S2695" s="88">
        <v>43724</v>
      </c>
      <c r="T2695" s="183">
        <v>224479</v>
      </c>
      <c r="U2695" s="81" t="s">
        <v>186</v>
      </c>
      <c r="V2695" s="81" t="s">
        <v>5800</v>
      </c>
      <c r="W2695" s="171">
        <v>44074</v>
      </c>
      <c r="X2695" s="172" t="e">
        <f>+CONCATENATE(TEXT(#REF!,"yyyy"),"-",TEXT(#REF!,"mm"))</f>
        <v>#REF!</v>
      </c>
      <c r="Y2695" s="173" t="str">
        <f t="shared" si="432"/>
        <v>5</v>
      </c>
      <c r="Z2695" s="172" t="str">
        <f t="shared" si="433"/>
        <v>2020-07</v>
      </c>
      <c r="AA2695" s="170" t="e">
        <f>+VLOOKUP(Z2695,#REF!,2,FALSE)/VLOOKUP(X2695,#REF!,2,FALSE)</f>
        <v>#REF!</v>
      </c>
      <c r="AB2695" s="174" t="e">
        <f t="shared" si="428"/>
        <v>#REF!</v>
      </c>
      <c r="AC2695" s="174" t="e">
        <f t="shared" si="429"/>
        <v>#REF!</v>
      </c>
      <c r="AD2695" s="175" t="e">
        <f>+#REF!+365*Y2695</f>
        <v>#REF!</v>
      </c>
      <c r="AE2695" s="176" t="e">
        <f t="shared" si="434"/>
        <v>#REF!</v>
      </c>
      <c r="AF2695" s="170" t="e">
        <f>+VLOOKUP(CONCATENATE(TEXT(W2695,"yyyy"),"-",TEXT(W2695,"mm")),#REF!,2,0)</f>
        <v>#REF!</v>
      </c>
      <c r="AG2695" s="177" t="e">
        <f>+(AC2695*(1+'INFLAC PROYECTADA'!$B$8)^(AE2695))/((1+DEMANDADO!AF2695)^(AE2695))</f>
        <v>#REF!</v>
      </c>
      <c r="AH2695" s="169">
        <f>(0.2*VLOOKUP(D2695,'%.'!$A$1:$B$4,2,FALSE))+(0.35*VLOOKUP(E2695,'%.'!$A$1:$B$4,2,FALSE))+(0.1*VLOOKUP(F2695,'%.'!$A$1:$B$4,2,FALSE))+(0.35*VLOOKUP(G2695,'%.'!$A$1:$B$4,2,FALSE))</f>
        <v>0.54</v>
      </c>
      <c r="AI2695" s="128" t="str">
        <f t="shared" si="435"/>
        <v>ALTA</v>
      </c>
      <c r="AJ2695" s="128" t="str">
        <f t="shared" si="436"/>
        <v>Provisión contable</v>
      </c>
      <c r="AK2695" s="178" t="e">
        <f t="shared" si="437"/>
        <v>#REF!</v>
      </c>
    </row>
    <row r="2696" spans="1:37" ht="30" customHeight="1" x14ac:dyDescent="0.25">
      <c r="A2696" s="115">
        <v>2695</v>
      </c>
      <c r="B2696" s="82" t="s">
        <v>5672</v>
      </c>
      <c r="C2696" s="126" t="s">
        <v>5673</v>
      </c>
      <c r="D2696" s="83" t="s">
        <v>1</v>
      </c>
      <c r="E2696" s="83" t="s">
        <v>0</v>
      </c>
      <c r="F2696" s="83" t="s">
        <v>1</v>
      </c>
      <c r="G2696" s="124" t="s">
        <v>48</v>
      </c>
      <c r="H2696" s="169">
        <f t="shared" si="430"/>
        <v>0.54</v>
      </c>
      <c r="I2696" s="170" t="str">
        <f t="shared" si="431"/>
        <v>ALTA</v>
      </c>
      <c r="J2696" s="293">
        <v>1596106460</v>
      </c>
      <c r="K2696" s="221">
        <v>0.2</v>
      </c>
      <c r="L2696" s="68" t="s">
        <v>129</v>
      </c>
      <c r="M2696" s="188">
        <v>0</v>
      </c>
      <c r="N2696" s="68" t="s">
        <v>312</v>
      </c>
      <c r="O2696" s="68" t="s">
        <v>312</v>
      </c>
      <c r="P2696" s="68" t="s">
        <v>2707</v>
      </c>
      <c r="Q2696" s="68" t="s">
        <v>5797</v>
      </c>
      <c r="R2696" s="68">
        <v>4337</v>
      </c>
      <c r="S2696" s="88">
        <v>43724</v>
      </c>
      <c r="T2696" s="183">
        <v>224479</v>
      </c>
      <c r="U2696" s="81" t="s">
        <v>186</v>
      </c>
      <c r="V2696" s="81" t="s">
        <v>5801</v>
      </c>
      <c r="W2696" s="171">
        <v>44074</v>
      </c>
      <c r="X2696" s="172" t="e">
        <f>+CONCATENATE(TEXT(#REF!,"yyyy"),"-",TEXT(#REF!,"mm"))</f>
        <v>#REF!</v>
      </c>
      <c r="Y2696" s="173" t="str">
        <f t="shared" si="432"/>
        <v>5</v>
      </c>
      <c r="Z2696" s="172" t="str">
        <f t="shared" si="433"/>
        <v>2020-07</v>
      </c>
      <c r="AA2696" s="170" t="e">
        <f>+VLOOKUP(Z2696,#REF!,2,FALSE)/VLOOKUP(X2696,#REF!,2,FALSE)</f>
        <v>#REF!</v>
      </c>
      <c r="AB2696" s="174" t="e">
        <f t="shared" si="428"/>
        <v>#REF!</v>
      </c>
      <c r="AC2696" s="174" t="e">
        <f t="shared" si="429"/>
        <v>#REF!</v>
      </c>
      <c r="AD2696" s="175" t="e">
        <f>+#REF!+365*Y2696</f>
        <v>#REF!</v>
      </c>
      <c r="AE2696" s="176" t="e">
        <f t="shared" si="434"/>
        <v>#REF!</v>
      </c>
      <c r="AF2696" s="170" t="e">
        <f>+VLOOKUP(CONCATENATE(TEXT(W2696,"yyyy"),"-",TEXT(W2696,"mm")),#REF!,2,0)</f>
        <v>#REF!</v>
      </c>
      <c r="AG2696" s="177" t="e">
        <f>+(AC2696*(1+'INFLAC PROYECTADA'!$B$8)^(AE2696))/((1+DEMANDADO!AF2696)^(AE2696))</f>
        <v>#REF!</v>
      </c>
      <c r="AH2696" s="169">
        <f>(0.2*VLOOKUP(D2696,'%.'!$A$1:$B$4,2,FALSE))+(0.35*VLOOKUP(E2696,'%.'!$A$1:$B$4,2,FALSE))+(0.1*VLOOKUP(F2696,'%.'!$A$1:$B$4,2,FALSE))+(0.35*VLOOKUP(G2696,'%.'!$A$1:$B$4,2,FALSE))</f>
        <v>0.54</v>
      </c>
      <c r="AI2696" s="128" t="str">
        <f t="shared" si="435"/>
        <v>ALTA</v>
      </c>
      <c r="AJ2696" s="128" t="str">
        <f t="shared" si="436"/>
        <v>Provisión contable</v>
      </c>
      <c r="AK2696" s="178" t="e">
        <f t="shared" si="437"/>
        <v>#REF!</v>
      </c>
    </row>
    <row r="2697" spans="1:37" ht="30" customHeight="1" x14ac:dyDescent="0.25">
      <c r="A2697" s="115">
        <v>2696</v>
      </c>
      <c r="B2697" s="82" t="s">
        <v>5674</v>
      </c>
      <c r="C2697" s="126" t="s">
        <v>5675</v>
      </c>
      <c r="D2697" s="83" t="s">
        <v>1</v>
      </c>
      <c r="E2697" s="83" t="s">
        <v>1</v>
      </c>
      <c r="F2697" s="83" t="s">
        <v>1</v>
      </c>
      <c r="G2697" s="124" t="s">
        <v>48</v>
      </c>
      <c r="H2697" s="169">
        <f t="shared" si="430"/>
        <v>0.20749999999999999</v>
      </c>
      <c r="I2697" s="170" t="str">
        <f t="shared" si="431"/>
        <v>BAJA</v>
      </c>
      <c r="J2697" s="293">
        <v>0</v>
      </c>
      <c r="K2697" s="221">
        <v>0.3</v>
      </c>
      <c r="L2697" s="81" t="s">
        <v>136</v>
      </c>
      <c r="M2697" s="188">
        <v>0</v>
      </c>
      <c r="N2697" s="68" t="s">
        <v>312</v>
      </c>
      <c r="O2697" s="68" t="s">
        <v>312</v>
      </c>
      <c r="P2697" s="68" t="s">
        <v>2707</v>
      </c>
      <c r="Q2697" s="83" t="s">
        <v>5791</v>
      </c>
      <c r="R2697" s="83" t="s">
        <v>312</v>
      </c>
      <c r="S2697" s="93">
        <v>31119</v>
      </c>
      <c r="T2697" s="87">
        <v>53595</v>
      </c>
      <c r="U2697" s="82" t="s">
        <v>186</v>
      </c>
      <c r="V2697" s="81"/>
      <c r="W2697" s="171">
        <v>44074</v>
      </c>
      <c r="X2697" s="172" t="e">
        <f>+CONCATENATE(TEXT(#REF!,"yyyy"),"-",TEXT(#REF!,"mm"))</f>
        <v>#REF!</v>
      </c>
      <c r="Y2697" s="173" t="str">
        <f t="shared" si="432"/>
        <v>5</v>
      </c>
      <c r="Z2697" s="172" t="str">
        <f t="shared" si="433"/>
        <v>2020-07</v>
      </c>
      <c r="AA2697" s="170" t="e">
        <f>+VLOOKUP(Z2697,#REF!,2,FALSE)/VLOOKUP(X2697,#REF!,2,FALSE)</f>
        <v>#REF!</v>
      </c>
      <c r="AB2697" s="174" t="e">
        <f t="shared" si="428"/>
        <v>#REF!</v>
      </c>
      <c r="AC2697" s="174" t="e">
        <f t="shared" si="429"/>
        <v>#REF!</v>
      </c>
      <c r="AD2697" s="175" t="e">
        <f>+#REF!+365*Y2697</f>
        <v>#REF!</v>
      </c>
      <c r="AE2697" s="176" t="e">
        <f t="shared" si="434"/>
        <v>#REF!</v>
      </c>
      <c r="AF2697" s="170" t="e">
        <f>+VLOOKUP(CONCATENATE(TEXT(W2697,"yyyy"),"-",TEXT(W2697,"mm")),#REF!,2,0)</f>
        <v>#REF!</v>
      </c>
      <c r="AG2697" s="177" t="e">
        <f>+(AC2697*(1+'INFLAC PROYECTADA'!$B$8)^(AE2697))/((1+DEMANDADO!AF2697)^(AE2697))</f>
        <v>#REF!</v>
      </c>
      <c r="AH2697" s="169">
        <f>(0.2*VLOOKUP(D2697,'%.'!$A$1:$B$4,2,FALSE))+(0.35*VLOOKUP(E2697,'%.'!$A$1:$B$4,2,FALSE))+(0.1*VLOOKUP(F2697,'%.'!$A$1:$B$4,2,FALSE))+(0.35*VLOOKUP(G2697,'%.'!$A$1:$B$4,2,FALSE))</f>
        <v>0.20749999999999999</v>
      </c>
      <c r="AI2697" s="128" t="str">
        <f t="shared" si="435"/>
        <v>BAJA</v>
      </c>
      <c r="AJ2697" s="128" t="str">
        <f t="shared" si="436"/>
        <v>Cuentas de Orden</v>
      </c>
      <c r="AK2697" s="178" t="e">
        <f t="shared" si="437"/>
        <v>#REF!</v>
      </c>
    </row>
    <row r="2698" spans="1:37" ht="30" customHeight="1" x14ac:dyDescent="0.25">
      <c r="A2698" s="115">
        <v>2697</v>
      </c>
      <c r="B2698" s="82" t="s">
        <v>1255</v>
      </c>
      <c r="C2698" s="126" t="s">
        <v>5676</v>
      </c>
      <c r="D2698" s="83" t="s">
        <v>48</v>
      </c>
      <c r="E2698" s="83" t="s">
        <v>48</v>
      </c>
      <c r="F2698" s="83" t="s">
        <v>48</v>
      </c>
      <c r="G2698" s="124" t="s">
        <v>48</v>
      </c>
      <c r="H2698" s="169">
        <f t="shared" si="430"/>
        <v>0.5</v>
      </c>
      <c r="I2698" s="170" t="str">
        <f t="shared" si="431"/>
        <v>MEDIA</v>
      </c>
      <c r="J2698" s="293">
        <v>390621000</v>
      </c>
      <c r="K2698" s="221">
        <v>0.4</v>
      </c>
      <c r="L2698" s="68" t="s">
        <v>129</v>
      </c>
      <c r="M2698" s="188">
        <v>0</v>
      </c>
      <c r="N2698" s="68" t="s">
        <v>405</v>
      </c>
      <c r="O2698" s="199" t="s">
        <v>405</v>
      </c>
      <c r="P2698" s="68" t="s">
        <v>2707</v>
      </c>
      <c r="Q2698" s="83" t="s">
        <v>5729</v>
      </c>
      <c r="R2698" s="83" t="s">
        <v>312</v>
      </c>
      <c r="S2698" s="83" t="s">
        <v>312</v>
      </c>
      <c r="T2698" s="83" t="s">
        <v>312</v>
      </c>
      <c r="U2698" s="81" t="s">
        <v>186</v>
      </c>
      <c r="V2698" s="81" t="s">
        <v>5802</v>
      </c>
      <c r="W2698" s="171">
        <v>44074</v>
      </c>
      <c r="X2698" s="172" t="e">
        <f>+CONCATENATE(TEXT(#REF!,"yyyy"),"-",TEXT(#REF!,"mm"))</f>
        <v>#REF!</v>
      </c>
      <c r="Y2698" s="173" t="str">
        <f t="shared" si="432"/>
        <v>5</v>
      </c>
      <c r="Z2698" s="172" t="str">
        <f t="shared" si="433"/>
        <v>2020-07</v>
      </c>
      <c r="AA2698" s="170" t="e">
        <f>+VLOOKUP(Z2698,#REF!,2,FALSE)/VLOOKUP(X2698,#REF!,2,FALSE)</f>
        <v>#REF!</v>
      </c>
      <c r="AB2698" s="174" t="e">
        <f t="shared" si="428"/>
        <v>#REF!</v>
      </c>
      <c r="AC2698" s="174" t="e">
        <f t="shared" si="429"/>
        <v>#REF!</v>
      </c>
      <c r="AD2698" s="175" t="e">
        <f>+#REF!+365*Y2698</f>
        <v>#REF!</v>
      </c>
      <c r="AE2698" s="176" t="e">
        <f t="shared" si="434"/>
        <v>#REF!</v>
      </c>
      <c r="AF2698" s="170" t="e">
        <f>+VLOOKUP(CONCATENATE(TEXT(W2698,"yyyy"),"-",TEXT(W2698,"mm")),#REF!,2,0)</f>
        <v>#REF!</v>
      </c>
      <c r="AG2698" s="177" t="e">
        <f>+(AC2698*(1+'INFLAC PROYECTADA'!$B$8)^(AE2698))/((1+DEMANDADO!AF2698)^(AE2698))</f>
        <v>#REF!</v>
      </c>
      <c r="AH2698" s="169">
        <f>(0.2*VLOOKUP(D2698,'%.'!$A$1:$B$4,2,FALSE))+(0.35*VLOOKUP(E2698,'%.'!$A$1:$B$4,2,FALSE))+(0.1*VLOOKUP(F2698,'%.'!$A$1:$B$4,2,FALSE))+(0.35*VLOOKUP(G2698,'%.'!$A$1:$B$4,2,FALSE))</f>
        <v>0.5</v>
      </c>
      <c r="AI2698" s="128" t="str">
        <f t="shared" si="435"/>
        <v>MEDIA</v>
      </c>
      <c r="AJ2698" s="128" t="str">
        <f t="shared" si="436"/>
        <v>Cuentas de Orden</v>
      </c>
      <c r="AK2698" s="178" t="e">
        <f t="shared" si="437"/>
        <v>#REF!</v>
      </c>
    </row>
    <row r="2699" spans="1:37" ht="30" customHeight="1" x14ac:dyDescent="0.25">
      <c r="A2699" s="115">
        <v>2698</v>
      </c>
      <c r="B2699" s="82" t="s">
        <v>5677</v>
      </c>
      <c r="C2699" s="126" t="s">
        <v>5678</v>
      </c>
      <c r="D2699" s="83" t="s">
        <v>0</v>
      </c>
      <c r="E2699" s="83" t="s">
        <v>1</v>
      </c>
      <c r="F2699" s="83" t="s">
        <v>48</v>
      </c>
      <c r="G2699" s="124" t="s">
        <v>1</v>
      </c>
      <c r="H2699" s="169">
        <f t="shared" si="430"/>
        <v>0.28500000000000003</v>
      </c>
      <c r="I2699" s="170" t="str">
        <f t="shared" si="431"/>
        <v>MEDIA</v>
      </c>
      <c r="J2699" s="293">
        <v>2513630013</v>
      </c>
      <c r="K2699" s="221">
        <v>0.3</v>
      </c>
      <c r="L2699" s="82" t="s">
        <v>130</v>
      </c>
      <c r="M2699" s="188">
        <v>0</v>
      </c>
      <c r="N2699" s="100" t="s">
        <v>312</v>
      </c>
      <c r="O2699" s="100" t="s">
        <v>312</v>
      </c>
      <c r="P2699" s="68" t="s">
        <v>406</v>
      </c>
      <c r="Q2699" s="83" t="s">
        <v>5729</v>
      </c>
      <c r="R2699" s="83" t="s">
        <v>312</v>
      </c>
      <c r="S2699" s="83" t="s">
        <v>312</v>
      </c>
      <c r="T2699" s="83" t="s">
        <v>312</v>
      </c>
      <c r="U2699" s="81" t="s">
        <v>186</v>
      </c>
      <c r="V2699" s="81" t="s">
        <v>5803</v>
      </c>
      <c r="W2699" s="171">
        <v>44074</v>
      </c>
      <c r="X2699" s="172" t="e">
        <f>+CONCATENATE(TEXT(#REF!,"yyyy"),"-",TEXT(#REF!,"mm"))</f>
        <v>#REF!</v>
      </c>
      <c r="Y2699" s="173" t="str">
        <f t="shared" si="432"/>
        <v>8</v>
      </c>
      <c r="Z2699" s="172" t="str">
        <f t="shared" si="433"/>
        <v>2020-07</v>
      </c>
      <c r="AA2699" s="170" t="e">
        <f>+VLOOKUP(Z2699,#REF!,2,FALSE)/VLOOKUP(X2699,#REF!,2,FALSE)</f>
        <v>#REF!</v>
      </c>
      <c r="AB2699" s="174" t="e">
        <f t="shared" si="428"/>
        <v>#REF!</v>
      </c>
      <c r="AC2699" s="174" t="e">
        <f t="shared" si="429"/>
        <v>#REF!</v>
      </c>
      <c r="AD2699" s="175" t="e">
        <f>+#REF!+365*Y2699</f>
        <v>#REF!</v>
      </c>
      <c r="AE2699" s="176" t="e">
        <f t="shared" si="434"/>
        <v>#REF!</v>
      </c>
      <c r="AF2699" s="170" t="e">
        <f>+VLOOKUP(CONCATENATE(TEXT(W2699,"yyyy"),"-",TEXT(W2699,"mm")),#REF!,2,0)</f>
        <v>#REF!</v>
      </c>
      <c r="AG2699" s="177" t="e">
        <f>+(AC2699*(1+'INFLAC PROYECTADA'!$B$8)^(AE2699))/((1+DEMANDADO!AF2699)^(AE2699))</f>
        <v>#REF!</v>
      </c>
      <c r="AH2699" s="169">
        <f>(0.2*VLOOKUP(D2699,'%.'!$A$1:$B$4,2,FALSE))+(0.35*VLOOKUP(E2699,'%.'!$A$1:$B$4,2,FALSE))+(0.1*VLOOKUP(F2699,'%.'!$A$1:$B$4,2,FALSE))+(0.35*VLOOKUP(G2699,'%.'!$A$1:$B$4,2,FALSE))</f>
        <v>0.28500000000000003</v>
      </c>
      <c r="AI2699" s="128" t="str">
        <f t="shared" si="435"/>
        <v>MEDIA</v>
      </c>
      <c r="AJ2699" s="128" t="str">
        <f t="shared" si="436"/>
        <v>Cuentas de Orden</v>
      </c>
      <c r="AK2699" s="178" t="e">
        <f t="shared" si="437"/>
        <v>#REF!</v>
      </c>
    </row>
    <row r="2700" spans="1:37" ht="30" customHeight="1" x14ac:dyDescent="0.25">
      <c r="A2700" s="115">
        <v>2699</v>
      </c>
      <c r="B2700" s="83" t="s">
        <v>1927</v>
      </c>
      <c r="C2700" s="126" t="s">
        <v>3506</v>
      </c>
      <c r="D2700" s="83" t="s">
        <v>1</v>
      </c>
      <c r="E2700" s="83" t="s">
        <v>0</v>
      </c>
      <c r="F2700" s="83" t="s">
        <v>0</v>
      </c>
      <c r="G2700" s="135" t="s">
        <v>0</v>
      </c>
      <c r="H2700" s="169">
        <f t="shared" si="430"/>
        <v>0.80999999999999994</v>
      </c>
      <c r="I2700" s="170" t="str">
        <f t="shared" si="431"/>
        <v>ALTA</v>
      </c>
      <c r="J2700" s="293">
        <v>448298291</v>
      </c>
      <c r="K2700" s="221">
        <v>0.3</v>
      </c>
      <c r="L2700" s="68" t="s">
        <v>129</v>
      </c>
      <c r="M2700" s="188"/>
      <c r="N2700" s="68" t="s">
        <v>511</v>
      </c>
      <c r="O2700" s="199"/>
      <c r="P2700" s="68" t="s">
        <v>408</v>
      </c>
      <c r="Q2700" s="68" t="s">
        <v>5797</v>
      </c>
      <c r="R2700" s="68">
        <v>4337</v>
      </c>
      <c r="S2700" s="88">
        <v>43724</v>
      </c>
      <c r="T2700" s="183">
        <v>224479</v>
      </c>
      <c r="U2700" s="81" t="s">
        <v>186</v>
      </c>
      <c r="V2700" s="81" t="s">
        <v>5804</v>
      </c>
      <c r="W2700" s="171">
        <v>44074</v>
      </c>
      <c r="X2700" s="172" t="e">
        <f>+CONCATENATE(TEXT(#REF!,"yyyy"),"-",TEXT(#REF!,"mm"))</f>
        <v>#REF!</v>
      </c>
      <c r="Y2700" s="173" t="str">
        <f t="shared" si="432"/>
        <v>5</v>
      </c>
      <c r="Z2700" s="172" t="str">
        <f t="shared" si="433"/>
        <v>2020-07</v>
      </c>
      <c r="AA2700" s="170" t="e">
        <f>+VLOOKUP(Z2700,#REF!,2,FALSE)/VLOOKUP(X2700,#REF!,2,FALSE)</f>
        <v>#REF!</v>
      </c>
      <c r="AB2700" s="174" t="e">
        <f t="shared" si="428"/>
        <v>#REF!</v>
      </c>
      <c r="AC2700" s="174" t="e">
        <f t="shared" si="429"/>
        <v>#REF!</v>
      </c>
      <c r="AD2700" s="175" t="e">
        <f>+#REF!+365*Y2700</f>
        <v>#REF!</v>
      </c>
      <c r="AE2700" s="176" t="e">
        <f t="shared" si="434"/>
        <v>#REF!</v>
      </c>
      <c r="AF2700" s="170" t="e">
        <f>+VLOOKUP(CONCATENATE(TEXT(W2700,"yyyy"),"-",TEXT(W2700,"mm")),#REF!,2,0)</f>
        <v>#REF!</v>
      </c>
      <c r="AG2700" s="177" t="e">
        <f>+(AC2700*(1+'INFLAC PROYECTADA'!$B$8)^(AE2700))/((1+DEMANDADO!AF2700)^(AE2700))</f>
        <v>#REF!</v>
      </c>
      <c r="AH2700" s="169">
        <f>(0.2*VLOOKUP(D2700,'%.'!$A$1:$B$4,2,FALSE))+(0.35*VLOOKUP(E2700,'%.'!$A$1:$B$4,2,FALSE))+(0.1*VLOOKUP(F2700,'%.'!$A$1:$B$4,2,FALSE))+(0.35*VLOOKUP(G2700,'%.'!$A$1:$B$4,2,FALSE))</f>
        <v>0.80999999999999994</v>
      </c>
      <c r="AI2700" s="128" t="str">
        <f t="shared" si="435"/>
        <v>ALTA</v>
      </c>
      <c r="AJ2700" s="128" t="str">
        <f t="shared" si="436"/>
        <v>Provisión contable</v>
      </c>
      <c r="AK2700" s="178" t="e">
        <f t="shared" si="437"/>
        <v>#REF!</v>
      </c>
    </row>
    <row r="2701" spans="1:37" ht="30" customHeight="1" x14ac:dyDescent="0.25">
      <c r="A2701" s="115">
        <v>2700</v>
      </c>
      <c r="B2701" s="86" t="s">
        <v>5624</v>
      </c>
      <c r="C2701" s="126" t="s">
        <v>5679</v>
      </c>
      <c r="D2701" s="83" t="s">
        <v>48</v>
      </c>
      <c r="E2701" s="83" t="s">
        <v>48</v>
      </c>
      <c r="F2701" s="83" t="s">
        <v>48</v>
      </c>
      <c r="G2701" s="124" t="s">
        <v>1</v>
      </c>
      <c r="H2701" s="169">
        <f t="shared" si="430"/>
        <v>0.34250000000000003</v>
      </c>
      <c r="I2701" s="170" t="str">
        <f t="shared" si="431"/>
        <v>MEDIA</v>
      </c>
      <c r="J2701" s="293">
        <v>233399744</v>
      </c>
      <c r="K2701" s="221">
        <v>0.6</v>
      </c>
      <c r="L2701" s="68" t="s">
        <v>129</v>
      </c>
      <c r="M2701" s="188"/>
      <c r="N2701" s="68" t="s">
        <v>312</v>
      </c>
      <c r="O2701" s="199" t="s">
        <v>312</v>
      </c>
      <c r="P2701" s="86" t="s">
        <v>792</v>
      </c>
      <c r="Q2701" s="86" t="s">
        <v>5795</v>
      </c>
      <c r="R2701" s="86">
        <v>344</v>
      </c>
      <c r="S2701" s="79">
        <v>34838</v>
      </c>
      <c r="T2701" s="92">
        <v>64521</v>
      </c>
      <c r="U2701" s="81" t="s">
        <v>186</v>
      </c>
      <c r="V2701" s="86" t="s">
        <v>186</v>
      </c>
      <c r="W2701" s="171">
        <v>44074</v>
      </c>
      <c r="X2701" s="172" t="e">
        <f>+CONCATENATE(TEXT(#REF!,"yyyy"),"-",TEXT(#REF!,"mm"))</f>
        <v>#REF!</v>
      </c>
      <c r="Y2701" s="173" t="str">
        <f t="shared" si="432"/>
        <v>3</v>
      </c>
      <c r="Z2701" s="172" t="str">
        <f t="shared" si="433"/>
        <v>2020-07</v>
      </c>
      <c r="AA2701" s="170" t="e">
        <f>+VLOOKUP(Z2701,#REF!,2,FALSE)/VLOOKUP(X2701,#REF!,2,FALSE)</f>
        <v>#REF!</v>
      </c>
      <c r="AB2701" s="174" t="e">
        <f t="shared" si="428"/>
        <v>#REF!</v>
      </c>
      <c r="AC2701" s="174" t="e">
        <f t="shared" si="429"/>
        <v>#REF!</v>
      </c>
      <c r="AD2701" s="175" t="e">
        <f>+#REF!+365*Y2701</f>
        <v>#REF!</v>
      </c>
      <c r="AE2701" s="176" t="e">
        <f t="shared" si="434"/>
        <v>#REF!</v>
      </c>
      <c r="AF2701" s="170" t="e">
        <f>+VLOOKUP(CONCATENATE(TEXT(W2701,"yyyy"),"-",TEXT(W2701,"mm")),#REF!,2,0)</f>
        <v>#REF!</v>
      </c>
      <c r="AG2701" s="177" t="e">
        <f>+(AC2701*(1+'INFLAC PROYECTADA'!$B$8)^(AE2701))/((1+DEMANDADO!AF2701)^(AE2701))</f>
        <v>#REF!</v>
      </c>
      <c r="AH2701" s="169">
        <f>(0.2*VLOOKUP(D2701,'%.'!$A$1:$B$4,2,FALSE))+(0.35*VLOOKUP(E2701,'%.'!$A$1:$B$4,2,FALSE))+(0.1*VLOOKUP(F2701,'%.'!$A$1:$B$4,2,FALSE))+(0.35*VLOOKUP(G2701,'%.'!$A$1:$B$4,2,FALSE))</f>
        <v>0.34250000000000003</v>
      </c>
      <c r="AI2701" s="128" t="str">
        <f t="shared" si="435"/>
        <v>MEDIA</v>
      </c>
      <c r="AJ2701" s="128" t="str">
        <f t="shared" si="436"/>
        <v>Cuentas de Orden</v>
      </c>
      <c r="AK2701" s="178" t="e">
        <f t="shared" si="437"/>
        <v>#REF!</v>
      </c>
    </row>
    <row r="2702" spans="1:37" ht="30" customHeight="1" x14ac:dyDescent="0.25">
      <c r="A2702" s="115">
        <v>2701</v>
      </c>
      <c r="B2702" s="86" t="s">
        <v>5624</v>
      </c>
      <c r="C2702" s="129" t="s">
        <v>5680</v>
      </c>
      <c r="D2702" s="83" t="s">
        <v>48</v>
      </c>
      <c r="E2702" s="83" t="s">
        <v>48</v>
      </c>
      <c r="F2702" s="83" t="s">
        <v>48</v>
      </c>
      <c r="G2702" s="124" t="s">
        <v>1</v>
      </c>
      <c r="H2702" s="169">
        <f t="shared" si="430"/>
        <v>0.34250000000000003</v>
      </c>
      <c r="I2702" s="170" t="str">
        <f t="shared" si="431"/>
        <v>MEDIA</v>
      </c>
      <c r="J2702" s="293">
        <v>3715116000</v>
      </c>
      <c r="K2702" s="221">
        <v>0.6</v>
      </c>
      <c r="L2702" s="68" t="s">
        <v>128</v>
      </c>
      <c r="M2702" s="188"/>
      <c r="N2702" s="68" t="s">
        <v>312</v>
      </c>
      <c r="O2702" s="199" t="s">
        <v>312</v>
      </c>
      <c r="P2702" s="68" t="s">
        <v>792</v>
      </c>
      <c r="Q2702" s="86" t="s">
        <v>5795</v>
      </c>
      <c r="R2702" s="86">
        <v>344</v>
      </c>
      <c r="S2702" s="79">
        <v>34838</v>
      </c>
      <c r="T2702" s="92">
        <v>64521</v>
      </c>
      <c r="U2702" s="81" t="s">
        <v>186</v>
      </c>
      <c r="V2702" s="86" t="s">
        <v>186</v>
      </c>
      <c r="W2702" s="171">
        <v>44074</v>
      </c>
      <c r="X2702" s="172" t="e">
        <f>+CONCATENATE(TEXT(#REF!,"yyyy"),"-",TEXT(#REF!,"mm"))</f>
        <v>#REF!</v>
      </c>
      <c r="Y2702" s="173" t="str">
        <f t="shared" si="432"/>
        <v>3</v>
      </c>
      <c r="Z2702" s="172" t="str">
        <f t="shared" si="433"/>
        <v>2020-07</v>
      </c>
      <c r="AA2702" s="170" t="e">
        <f>+VLOOKUP(Z2702,#REF!,2,FALSE)/VLOOKUP(X2702,#REF!,2,FALSE)</f>
        <v>#REF!</v>
      </c>
      <c r="AB2702" s="174" t="e">
        <f t="shared" si="428"/>
        <v>#REF!</v>
      </c>
      <c r="AC2702" s="174" t="e">
        <f t="shared" si="429"/>
        <v>#REF!</v>
      </c>
      <c r="AD2702" s="175" t="e">
        <f>+#REF!+365*Y2702</f>
        <v>#REF!</v>
      </c>
      <c r="AE2702" s="176" t="e">
        <f t="shared" si="434"/>
        <v>#REF!</v>
      </c>
      <c r="AF2702" s="170" t="e">
        <f>+VLOOKUP(CONCATENATE(TEXT(W2702,"yyyy"),"-",TEXT(W2702,"mm")),#REF!,2,0)</f>
        <v>#REF!</v>
      </c>
      <c r="AG2702" s="177" t="e">
        <f>+(AC2702*(1+'INFLAC PROYECTADA'!$B$8)^(AE2702))/((1+DEMANDADO!AF2702)^(AE2702))</f>
        <v>#REF!</v>
      </c>
      <c r="AH2702" s="169">
        <f>(0.2*VLOOKUP(D2702,'%.'!$A$1:$B$4,2,FALSE))+(0.35*VLOOKUP(E2702,'%.'!$A$1:$B$4,2,FALSE))+(0.1*VLOOKUP(F2702,'%.'!$A$1:$B$4,2,FALSE))+(0.35*VLOOKUP(G2702,'%.'!$A$1:$B$4,2,FALSE))</f>
        <v>0.34250000000000003</v>
      </c>
      <c r="AI2702" s="128" t="str">
        <f t="shared" si="435"/>
        <v>MEDIA</v>
      </c>
      <c r="AJ2702" s="128" t="str">
        <f t="shared" si="436"/>
        <v>Cuentas de Orden</v>
      </c>
      <c r="AK2702" s="178" t="e">
        <f t="shared" si="437"/>
        <v>#REF!</v>
      </c>
    </row>
    <row r="2703" spans="1:37" ht="30" customHeight="1" x14ac:dyDescent="0.25">
      <c r="A2703" s="115">
        <v>2702</v>
      </c>
      <c r="B2703" s="83" t="s">
        <v>5681</v>
      </c>
      <c r="C2703" s="126" t="s">
        <v>5682</v>
      </c>
      <c r="D2703" s="83" t="s">
        <v>48</v>
      </c>
      <c r="E2703" s="83" t="s">
        <v>48</v>
      </c>
      <c r="F2703" s="83" t="s">
        <v>48</v>
      </c>
      <c r="G2703" s="124" t="s">
        <v>1</v>
      </c>
      <c r="H2703" s="169">
        <f t="shared" si="430"/>
        <v>0.34250000000000003</v>
      </c>
      <c r="I2703" s="170" t="str">
        <f t="shared" si="431"/>
        <v>MEDIA</v>
      </c>
      <c r="J2703" s="293">
        <v>1160948</v>
      </c>
      <c r="K2703" s="221">
        <v>0.6</v>
      </c>
      <c r="L2703" s="68" t="s">
        <v>128</v>
      </c>
      <c r="M2703" s="188"/>
      <c r="N2703" s="68" t="s">
        <v>312</v>
      </c>
      <c r="O2703" s="199" t="s">
        <v>312</v>
      </c>
      <c r="P2703" s="68" t="s">
        <v>25</v>
      </c>
      <c r="Q2703" s="86" t="s">
        <v>5795</v>
      </c>
      <c r="R2703" s="86">
        <v>344</v>
      </c>
      <c r="S2703" s="79">
        <v>34838</v>
      </c>
      <c r="T2703" s="92">
        <v>64521</v>
      </c>
      <c r="U2703" s="81" t="s">
        <v>186</v>
      </c>
      <c r="V2703" s="86" t="s">
        <v>186</v>
      </c>
      <c r="W2703" s="171">
        <v>44074</v>
      </c>
      <c r="X2703" s="172" t="e">
        <f>+CONCATENATE(TEXT(#REF!,"yyyy"),"-",TEXT(#REF!,"mm"))</f>
        <v>#REF!</v>
      </c>
      <c r="Y2703" s="173" t="str">
        <f t="shared" si="432"/>
        <v>5</v>
      </c>
      <c r="Z2703" s="172" t="str">
        <f t="shared" si="433"/>
        <v>2020-07</v>
      </c>
      <c r="AA2703" s="170" t="e">
        <f>+VLOOKUP(Z2703,#REF!,2,FALSE)/VLOOKUP(X2703,#REF!,2,FALSE)</f>
        <v>#REF!</v>
      </c>
      <c r="AB2703" s="174" t="e">
        <f t="shared" si="428"/>
        <v>#REF!</v>
      </c>
      <c r="AC2703" s="174" t="e">
        <f t="shared" si="429"/>
        <v>#REF!</v>
      </c>
      <c r="AD2703" s="175" t="e">
        <f>+#REF!+365*Y2703</f>
        <v>#REF!</v>
      </c>
      <c r="AE2703" s="176" t="e">
        <f t="shared" si="434"/>
        <v>#REF!</v>
      </c>
      <c r="AF2703" s="170" t="e">
        <f>+VLOOKUP(CONCATENATE(TEXT(W2703,"yyyy"),"-",TEXT(W2703,"mm")),#REF!,2,0)</f>
        <v>#REF!</v>
      </c>
      <c r="AG2703" s="177" t="e">
        <f>+(AC2703*(1+'INFLAC PROYECTADA'!$B$8)^(AE2703))/((1+DEMANDADO!AF2703)^(AE2703))</f>
        <v>#REF!</v>
      </c>
      <c r="AH2703" s="169">
        <f>(0.2*VLOOKUP(D2703,'%.'!$A$1:$B$4,2,FALSE))+(0.35*VLOOKUP(E2703,'%.'!$A$1:$B$4,2,FALSE))+(0.1*VLOOKUP(F2703,'%.'!$A$1:$B$4,2,FALSE))+(0.35*VLOOKUP(G2703,'%.'!$A$1:$B$4,2,FALSE))</f>
        <v>0.34250000000000003</v>
      </c>
      <c r="AI2703" s="128" t="str">
        <f t="shared" si="435"/>
        <v>MEDIA</v>
      </c>
      <c r="AJ2703" s="128" t="str">
        <f t="shared" si="436"/>
        <v>Cuentas de Orden</v>
      </c>
      <c r="AK2703" s="178" t="e">
        <f t="shared" si="437"/>
        <v>#REF!</v>
      </c>
    </row>
    <row r="2704" spans="1:37" ht="30" customHeight="1" x14ac:dyDescent="0.25">
      <c r="A2704" s="115">
        <v>2703</v>
      </c>
      <c r="B2704" s="87" t="s">
        <v>5683</v>
      </c>
      <c r="C2704" s="129" t="s">
        <v>5684</v>
      </c>
      <c r="D2704" s="83" t="s">
        <v>48</v>
      </c>
      <c r="E2704" s="83" t="s">
        <v>48</v>
      </c>
      <c r="F2704" s="83" t="s">
        <v>48</v>
      </c>
      <c r="G2704" s="124" t="s">
        <v>1</v>
      </c>
      <c r="H2704" s="169">
        <f t="shared" si="430"/>
        <v>0.34250000000000003</v>
      </c>
      <c r="I2704" s="170" t="str">
        <f t="shared" si="431"/>
        <v>MEDIA</v>
      </c>
      <c r="J2704" s="293">
        <v>1697602</v>
      </c>
      <c r="K2704" s="221">
        <v>0.6</v>
      </c>
      <c r="L2704" s="68" t="s">
        <v>128</v>
      </c>
      <c r="M2704" s="188"/>
      <c r="N2704" s="68" t="s">
        <v>312</v>
      </c>
      <c r="O2704" s="199" t="s">
        <v>312</v>
      </c>
      <c r="P2704" s="100" t="s">
        <v>25</v>
      </c>
      <c r="Q2704" s="86" t="s">
        <v>5795</v>
      </c>
      <c r="R2704" s="86">
        <v>344</v>
      </c>
      <c r="S2704" s="79">
        <v>34838</v>
      </c>
      <c r="T2704" s="92">
        <v>64521</v>
      </c>
      <c r="U2704" s="81" t="s">
        <v>186</v>
      </c>
      <c r="V2704" s="86" t="s">
        <v>186</v>
      </c>
      <c r="W2704" s="171">
        <v>44074</v>
      </c>
      <c r="X2704" s="172" t="e">
        <f>+CONCATENATE(TEXT(#REF!,"yyyy"),"-",TEXT(#REF!,"mm"))</f>
        <v>#REF!</v>
      </c>
      <c r="Y2704" s="173" t="str">
        <f t="shared" si="432"/>
        <v>5</v>
      </c>
      <c r="Z2704" s="172" t="str">
        <f t="shared" si="433"/>
        <v>2020-07</v>
      </c>
      <c r="AA2704" s="170" t="e">
        <f>+VLOOKUP(Z2704,#REF!,2,FALSE)/VLOOKUP(X2704,#REF!,2,FALSE)</f>
        <v>#REF!</v>
      </c>
      <c r="AB2704" s="174" t="e">
        <f t="shared" si="428"/>
        <v>#REF!</v>
      </c>
      <c r="AC2704" s="174" t="e">
        <f t="shared" si="429"/>
        <v>#REF!</v>
      </c>
      <c r="AD2704" s="175" t="e">
        <f>+#REF!+365*Y2704</f>
        <v>#REF!</v>
      </c>
      <c r="AE2704" s="176" t="e">
        <f t="shared" si="434"/>
        <v>#REF!</v>
      </c>
      <c r="AF2704" s="170" t="e">
        <f>+VLOOKUP(CONCATENATE(TEXT(W2704,"yyyy"),"-",TEXT(W2704,"mm")),#REF!,2,0)</f>
        <v>#REF!</v>
      </c>
      <c r="AG2704" s="177" t="e">
        <f>+(AC2704*(1+'INFLAC PROYECTADA'!$B$8)^(AE2704))/((1+DEMANDADO!AF2704)^(AE2704))</f>
        <v>#REF!</v>
      </c>
      <c r="AH2704" s="169">
        <f>(0.2*VLOOKUP(D2704,'%.'!$A$1:$B$4,2,FALSE))+(0.35*VLOOKUP(E2704,'%.'!$A$1:$B$4,2,FALSE))+(0.1*VLOOKUP(F2704,'%.'!$A$1:$B$4,2,FALSE))+(0.35*VLOOKUP(G2704,'%.'!$A$1:$B$4,2,FALSE))</f>
        <v>0.34250000000000003</v>
      </c>
      <c r="AI2704" s="128" t="str">
        <f t="shared" si="435"/>
        <v>MEDIA</v>
      </c>
      <c r="AJ2704" s="128" t="str">
        <f t="shared" si="436"/>
        <v>Cuentas de Orden</v>
      </c>
      <c r="AK2704" s="178" t="e">
        <f t="shared" si="437"/>
        <v>#REF!</v>
      </c>
    </row>
    <row r="2705" spans="1:37" ht="30" customHeight="1" x14ac:dyDescent="0.25">
      <c r="A2705" s="115">
        <v>2704</v>
      </c>
      <c r="B2705" s="83" t="s">
        <v>1927</v>
      </c>
      <c r="C2705" s="126" t="s">
        <v>5685</v>
      </c>
      <c r="D2705" s="83" t="s">
        <v>0</v>
      </c>
      <c r="E2705" s="83" t="s">
        <v>0</v>
      </c>
      <c r="F2705" s="135" t="s">
        <v>0</v>
      </c>
      <c r="G2705" s="124" t="s">
        <v>1</v>
      </c>
      <c r="H2705" s="169">
        <f t="shared" si="430"/>
        <v>0.66749999999999998</v>
      </c>
      <c r="I2705" s="170" t="str">
        <f t="shared" si="431"/>
        <v>ALTA</v>
      </c>
      <c r="J2705" s="293">
        <v>61363999</v>
      </c>
      <c r="K2705" s="221">
        <v>0.3</v>
      </c>
      <c r="L2705" s="68" t="s">
        <v>128</v>
      </c>
      <c r="M2705" s="188"/>
      <c r="N2705" s="68" t="s">
        <v>405</v>
      </c>
      <c r="O2705" s="199"/>
      <c r="P2705" s="68" t="s">
        <v>408</v>
      </c>
      <c r="Q2705" s="68" t="s">
        <v>5797</v>
      </c>
      <c r="R2705" s="68">
        <v>4337</v>
      </c>
      <c r="S2705" s="88">
        <v>43724</v>
      </c>
      <c r="T2705" s="183">
        <v>224479</v>
      </c>
      <c r="U2705" s="81" t="s">
        <v>186</v>
      </c>
      <c r="V2705" s="81" t="s">
        <v>5805</v>
      </c>
      <c r="W2705" s="171">
        <v>44074</v>
      </c>
      <c r="X2705" s="172" t="e">
        <f>+CONCATENATE(TEXT(#REF!,"yyyy"),"-",TEXT(#REF!,"mm"))</f>
        <v>#REF!</v>
      </c>
      <c r="Y2705" s="173" t="str">
        <f t="shared" si="432"/>
        <v>5</v>
      </c>
      <c r="Z2705" s="172" t="str">
        <f t="shared" si="433"/>
        <v>2020-07</v>
      </c>
      <c r="AA2705" s="170" t="e">
        <f>+VLOOKUP(Z2705,#REF!,2,FALSE)/VLOOKUP(X2705,#REF!,2,FALSE)</f>
        <v>#REF!</v>
      </c>
      <c r="AB2705" s="174" t="e">
        <f t="shared" si="428"/>
        <v>#REF!</v>
      </c>
      <c r="AC2705" s="174" t="e">
        <f t="shared" si="429"/>
        <v>#REF!</v>
      </c>
      <c r="AD2705" s="175" t="e">
        <f>+#REF!+365*Y2705</f>
        <v>#REF!</v>
      </c>
      <c r="AE2705" s="176" t="e">
        <f t="shared" si="434"/>
        <v>#REF!</v>
      </c>
      <c r="AF2705" s="170" t="e">
        <f>+VLOOKUP(CONCATENATE(TEXT(W2705,"yyyy"),"-",TEXT(W2705,"mm")),#REF!,2,0)</f>
        <v>#REF!</v>
      </c>
      <c r="AG2705" s="177" t="e">
        <f>+(AC2705*(1+'INFLAC PROYECTADA'!$B$8)^(AE2705))/((1+DEMANDADO!AF2705)^(AE2705))</f>
        <v>#REF!</v>
      </c>
      <c r="AH2705" s="169">
        <f>(0.2*VLOOKUP(D2705,'%.'!$A$1:$B$4,2,FALSE))+(0.35*VLOOKUP(E2705,'%.'!$A$1:$B$4,2,FALSE))+(0.1*VLOOKUP(F2705,'%.'!$A$1:$B$4,2,FALSE))+(0.35*VLOOKUP(G2705,'%.'!$A$1:$B$4,2,FALSE))</f>
        <v>0.66749999999999998</v>
      </c>
      <c r="AI2705" s="128" t="str">
        <f t="shared" si="435"/>
        <v>ALTA</v>
      </c>
      <c r="AJ2705" s="128" t="str">
        <f t="shared" si="436"/>
        <v>Provisión contable</v>
      </c>
      <c r="AK2705" s="178" t="e">
        <f t="shared" si="437"/>
        <v>#REF!</v>
      </c>
    </row>
    <row r="2706" spans="1:37" ht="30" customHeight="1" x14ac:dyDescent="0.25">
      <c r="A2706" s="115">
        <v>2705</v>
      </c>
      <c r="B2706" s="82" t="s">
        <v>5686</v>
      </c>
      <c r="C2706" s="126" t="s">
        <v>5687</v>
      </c>
      <c r="D2706" s="83" t="s">
        <v>0</v>
      </c>
      <c r="E2706" s="83" t="s">
        <v>0</v>
      </c>
      <c r="F2706" s="83" t="s">
        <v>0</v>
      </c>
      <c r="G2706" s="135" t="s">
        <v>0</v>
      </c>
      <c r="H2706" s="169">
        <f t="shared" si="430"/>
        <v>1</v>
      </c>
      <c r="I2706" s="170" t="str">
        <f t="shared" si="431"/>
        <v>ALTA</v>
      </c>
      <c r="J2706" s="293">
        <v>20000000</v>
      </c>
      <c r="K2706" s="221">
        <v>0.7</v>
      </c>
      <c r="L2706" s="68" t="s">
        <v>128</v>
      </c>
      <c r="M2706" s="188">
        <v>0</v>
      </c>
      <c r="N2706" s="68" t="s">
        <v>405</v>
      </c>
      <c r="O2706" s="85" t="s">
        <v>5984</v>
      </c>
      <c r="P2706" s="68">
        <v>5</v>
      </c>
      <c r="Q2706" s="83" t="s">
        <v>5791</v>
      </c>
      <c r="R2706" s="83" t="s">
        <v>312</v>
      </c>
      <c r="S2706" s="84">
        <v>31119</v>
      </c>
      <c r="T2706" s="83">
        <v>125106</v>
      </c>
      <c r="U2706" s="81" t="s">
        <v>186</v>
      </c>
      <c r="V2706" s="81" t="s">
        <v>5806</v>
      </c>
      <c r="W2706" s="171">
        <v>44074</v>
      </c>
      <c r="X2706" s="172" t="e">
        <f>+CONCATENATE(TEXT(#REF!,"yyyy"),"-",TEXT(#REF!,"mm"))</f>
        <v>#REF!</v>
      </c>
      <c r="Y2706" s="173" t="str">
        <f t="shared" si="432"/>
        <v>5</v>
      </c>
      <c r="Z2706" s="172" t="str">
        <f t="shared" si="433"/>
        <v>2020-07</v>
      </c>
      <c r="AA2706" s="170" t="e">
        <f>+VLOOKUP(Z2706,#REF!,2,FALSE)/VLOOKUP(X2706,#REF!,2,FALSE)</f>
        <v>#REF!</v>
      </c>
      <c r="AB2706" s="174" t="e">
        <f t="shared" si="428"/>
        <v>#REF!</v>
      </c>
      <c r="AC2706" s="174" t="e">
        <f t="shared" si="429"/>
        <v>#REF!</v>
      </c>
      <c r="AD2706" s="175" t="e">
        <f>+#REF!+365*Y2706</f>
        <v>#REF!</v>
      </c>
      <c r="AE2706" s="176" t="e">
        <f t="shared" si="434"/>
        <v>#REF!</v>
      </c>
      <c r="AF2706" s="170" t="e">
        <f>+VLOOKUP(CONCATENATE(TEXT(W2706,"yyyy"),"-",TEXT(W2706,"mm")),#REF!,2,0)</f>
        <v>#REF!</v>
      </c>
      <c r="AG2706" s="177" t="e">
        <f>+(AC2706*(1+'INFLAC PROYECTADA'!$B$8)^(AE2706))/((1+DEMANDADO!AF2706)^(AE2706))</f>
        <v>#REF!</v>
      </c>
      <c r="AH2706" s="169">
        <f>(0.2*VLOOKUP(D2706,'%.'!$A$1:$B$4,2,FALSE))+(0.35*VLOOKUP(E2706,'%.'!$A$1:$B$4,2,FALSE))+(0.1*VLOOKUP(F2706,'%.'!$A$1:$B$4,2,FALSE))+(0.35*VLOOKUP(G2706,'%.'!$A$1:$B$4,2,FALSE))</f>
        <v>1</v>
      </c>
      <c r="AI2706" s="128" t="str">
        <f t="shared" si="435"/>
        <v>ALTA</v>
      </c>
      <c r="AJ2706" s="128" t="str">
        <f t="shared" si="436"/>
        <v>Provisión contable</v>
      </c>
      <c r="AK2706" s="178" t="e">
        <f t="shared" si="437"/>
        <v>#REF!</v>
      </c>
    </row>
    <row r="2707" spans="1:37" ht="30" customHeight="1" x14ac:dyDescent="0.25">
      <c r="A2707" s="115">
        <v>2706</v>
      </c>
      <c r="B2707" s="83" t="s">
        <v>1285</v>
      </c>
      <c r="C2707" s="126" t="s">
        <v>5688</v>
      </c>
      <c r="D2707" s="83" t="s">
        <v>1</v>
      </c>
      <c r="E2707" s="83" t="s">
        <v>1</v>
      </c>
      <c r="F2707" s="83" t="s">
        <v>1</v>
      </c>
      <c r="G2707" s="124" t="s">
        <v>48</v>
      </c>
      <c r="H2707" s="169">
        <f t="shared" si="430"/>
        <v>0.20749999999999999</v>
      </c>
      <c r="I2707" s="170" t="str">
        <f t="shared" si="431"/>
        <v>BAJA</v>
      </c>
      <c r="J2707" s="293">
        <v>10800000</v>
      </c>
      <c r="K2707" s="221">
        <v>0.5</v>
      </c>
      <c r="L2707" s="68" t="s">
        <v>128</v>
      </c>
      <c r="M2707" s="188"/>
      <c r="N2707" s="68" t="s">
        <v>405</v>
      </c>
      <c r="O2707" s="199"/>
      <c r="P2707" s="68" t="s">
        <v>408</v>
      </c>
      <c r="Q2707" s="83" t="s">
        <v>5791</v>
      </c>
      <c r="R2707" s="83" t="s">
        <v>312</v>
      </c>
      <c r="S2707" s="84">
        <v>31119</v>
      </c>
      <c r="T2707" s="83">
        <v>125106</v>
      </c>
      <c r="U2707" s="81" t="s">
        <v>186</v>
      </c>
      <c r="V2707" s="81" t="s">
        <v>128</v>
      </c>
      <c r="W2707" s="171">
        <v>44074</v>
      </c>
      <c r="X2707" s="172" t="e">
        <f>+CONCATENATE(TEXT(#REF!,"yyyy"),"-",TEXT(#REF!,"mm"))</f>
        <v>#REF!</v>
      </c>
      <c r="Y2707" s="173" t="str">
        <f t="shared" si="432"/>
        <v>5</v>
      </c>
      <c r="Z2707" s="172" t="str">
        <f t="shared" si="433"/>
        <v>2020-07</v>
      </c>
      <c r="AA2707" s="170" t="e">
        <f>+VLOOKUP(Z2707,#REF!,2,FALSE)/VLOOKUP(X2707,#REF!,2,FALSE)</f>
        <v>#REF!</v>
      </c>
      <c r="AB2707" s="174" t="e">
        <f t="shared" si="428"/>
        <v>#REF!</v>
      </c>
      <c r="AC2707" s="174" t="e">
        <f t="shared" si="429"/>
        <v>#REF!</v>
      </c>
      <c r="AD2707" s="175" t="e">
        <f>+#REF!+365*Y2707</f>
        <v>#REF!</v>
      </c>
      <c r="AE2707" s="176" t="e">
        <f t="shared" si="434"/>
        <v>#REF!</v>
      </c>
      <c r="AF2707" s="170" t="e">
        <f>+VLOOKUP(CONCATENATE(TEXT(W2707,"yyyy"),"-",TEXT(W2707,"mm")),#REF!,2,0)</f>
        <v>#REF!</v>
      </c>
      <c r="AG2707" s="177" t="e">
        <f>+(AC2707*(1+'INFLAC PROYECTADA'!$B$8)^(AE2707))/((1+DEMANDADO!AF2707)^(AE2707))</f>
        <v>#REF!</v>
      </c>
      <c r="AH2707" s="169">
        <f>(0.2*VLOOKUP(D2707,'%.'!$A$1:$B$4,2,FALSE))+(0.35*VLOOKUP(E2707,'%.'!$A$1:$B$4,2,FALSE))+(0.1*VLOOKUP(F2707,'%.'!$A$1:$B$4,2,FALSE))+(0.35*VLOOKUP(G2707,'%.'!$A$1:$B$4,2,FALSE))</f>
        <v>0.20749999999999999</v>
      </c>
      <c r="AI2707" s="128" t="str">
        <f t="shared" si="435"/>
        <v>BAJA</v>
      </c>
      <c r="AJ2707" s="128" t="str">
        <f t="shared" si="436"/>
        <v>Cuentas de Orden</v>
      </c>
      <c r="AK2707" s="178" t="e">
        <f t="shared" si="437"/>
        <v>#REF!</v>
      </c>
    </row>
    <row r="2708" spans="1:37" ht="30" customHeight="1" x14ac:dyDescent="0.25">
      <c r="A2708" s="115">
        <v>2707</v>
      </c>
      <c r="B2708" s="83" t="s">
        <v>1285</v>
      </c>
      <c r="C2708" s="126" t="s">
        <v>5689</v>
      </c>
      <c r="D2708" s="83" t="s">
        <v>0</v>
      </c>
      <c r="E2708" s="83" t="s">
        <v>0</v>
      </c>
      <c r="F2708" s="83" t="s">
        <v>0</v>
      </c>
      <c r="G2708" s="135" t="s">
        <v>0</v>
      </c>
      <c r="H2708" s="169">
        <f t="shared" si="430"/>
        <v>1</v>
      </c>
      <c r="I2708" s="170" t="str">
        <f t="shared" si="431"/>
        <v>ALTA</v>
      </c>
      <c r="J2708" s="293">
        <v>1194938400</v>
      </c>
      <c r="K2708" s="221">
        <v>0.3</v>
      </c>
      <c r="L2708" s="68" t="s">
        <v>128</v>
      </c>
      <c r="M2708" s="188"/>
      <c r="N2708" s="68" t="s">
        <v>405</v>
      </c>
      <c r="O2708" s="199"/>
      <c r="P2708" s="68" t="s">
        <v>408</v>
      </c>
      <c r="Q2708" s="68" t="s">
        <v>5797</v>
      </c>
      <c r="R2708" s="68">
        <v>4337</v>
      </c>
      <c r="S2708" s="88">
        <v>43724</v>
      </c>
      <c r="T2708" s="183">
        <v>224479</v>
      </c>
      <c r="U2708" s="81" t="s">
        <v>186</v>
      </c>
      <c r="V2708" s="81" t="s">
        <v>5807</v>
      </c>
      <c r="W2708" s="171">
        <v>44074</v>
      </c>
      <c r="X2708" s="172" t="e">
        <f>+CONCATENATE(TEXT(#REF!,"yyyy"),"-",TEXT(#REF!,"mm"))</f>
        <v>#REF!</v>
      </c>
      <c r="Y2708" s="173" t="str">
        <f t="shared" si="432"/>
        <v>5</v>
      </c>
      <c r="Z2708" s="172" t="str">
        <f t="shared" si="433"/>
        <v>2020-07</v>
      </c>
      <c r="AA2708" s="170" t="e">
        <f>+VLOOKUP(Z2708,#REF!,2,FALSE)/VLOOKUP(X2708,#REF!,2,FALSE)</f>
        <v>#REF!</v>
      </c>
      <c r="AB2708" s="174" t="e">
        <f t="shared" si="428"/>
        <v>#REF!</v>
      </c>
      <c r="AC2708" s="174" t="e">
        <f t="shared" si="429"/>
        <v>#REF!</v>
      </c>
      <c r="AD2708" s="175" t="e">
        <f>+#REF!+365*Y2708</f>
        <v>#REF!</v>
      </c>
      <c r="AE2708" s="176" t="e">
        <f t="shared" si="434"/>
        <v>#REF!</v>
      </c>
      <c r="AF2708" s="170" t="e">
        <f>+VLOOKUP(CONCATENATE(TEXT(W2708,"yyyy"),"-",TEXT(W2708,"mm")),#REF!,2,0)</f>
        <v>#REF!</v>
      </c>
      <c r="AG2708" s="177" t="e">
        <f>+(AC2708*(1+'INFLAC PROYECTADA'!$B$8)^(AE2708))/((1+DEMANDADO!AF2708)^(AE2708))</f>
        <v>#REF!</v>
      </c>
      <c r="AH2708" s="169">
        <f>(0.2*VLOOKUP(D2708,'%.'!$A$1:$B$4,2,FALSE))+(0.35*VLOOKUP(E2708,'%.'!$A$1:$B$4,2,FALSE))+(0.1*VLOOKUP(F2708,'%.'!$A$1:$B$4,2,FALSE))+(0.35*VLOOKUP(G2708,'%.'!$A$1:$B$4,2,FALSE))</f>
        <v>1</v>
      </c>
      <c r="AI2708" s="128" t="str">
        <f t="shared" si="435"/>
        <v>ALTA</v>
      </c>
      <c r="AJ2708" s="128" t="str">
        <f t="shared" si="436"/>
        <v>Provisión contable</v>
      </c>
      <c r="AK2708" s="178" t="e">
        <f t="shared" si="437"/>
        <v>#REF!</v>
      </c>
    </row>
    <row r="2709" spans="1:37" ht="30" customHeight="1" x14ac:dyDescent="0.25">
      <c r="A2709" s="115">
        <v>2708</v>
      </c>
      <c r="B2709" s="83" t="s">
        <v>4350</v>
      </c>
      <c r="C2709" s="287" t="s">
        <v>5981</v>
      </c>
      <c r="D2709" s="83" t="s">
        <v>0</v>
      </c>
      <c r="E2709" s="83" t="s">
        <v>0</v>
      </c>
      <c r="F2709" s="83" t="s">
        <v>0</v>
      </c>
      <c r="G2709" s="135" t="s">
        <v>0</v>
      </c>
      <c r="H2709" s="169">
        <f t="shared" si="430"/>
        <v>1</v>
      </c>
      <c r="I2709" s="170" t="str">
        <f t="shared" si="431"/>
        <v>ALTA</v>
      </c>
      <c r="J2709" s="293">
        <v>200000</v>
      </c>
      <c r="K2709" s="221">
        <v>0.3</v>
      </c>
      <c r="L2709" s="68" t="s">
        <v>128</v>
      </c>
      <c r="M2709" s="188"/>
      <c r="N2709" s="68" t="s">
        <v>405</v>
      </c>
      <c r="O2709" s="199"/>
      <c r="P2709" s="68" t="s">
        <v>408</v>
      </c>
      <c r="Q2709" s="68" t="s">
        <v>5797</v>
      </c>
      <c r="R2709" s="68">
        <v>4337</v>
      </c>
      <c r="S2709" s="88">
        <v>43724</v>
      </c>
      <c r="T2709" s="183">
        <v>224479</v>
      </c>
      <c r="U2709" s="81" t="s">
        <v>186</v>
      </c>
      <c r="V2709" s="81" t="s">
        <v>5808</v>
      </c>
      <c r="W2709" s="171">
        <v>44074</v>
      </c>
      <c r="X2709" s="172" t="e">
        <f>+CONCATENATE(TEXT(#REF!,"yyyy"),"-",TEXT(#REF!,"mm"))</f>
        <v>#REF!</v>
      </c>
      <c r="Y2709" s="173" t="str">
        <f t="shared" si="432"/>
        <v>5</v>
      </c>
      <c r="Z2709" s="172" t="str">
        <f t="shared" si="433"/>
        <v>2020-07</v>
      </c>
      <c r="AA2709" s="170" t="e">
        <f>+VLOOKUP(Z2709,#REF!,2,FALSE)/VLOOKUP(X2709,#REF!,2,FALSE)</f>
        <v>#REF!</v>
      </c>
      <c r="AB2709" s="174" t="e">
        <f t="shared" si="428"/>
        <v>#REF!</v>
      </c>
      <c r="AC2709" s="174" t="e">
        <f t="shared" si="429"/>
        <v>#REF!</v>
      </c>
      <c r="AD2709" s="175" t="e">
        <f>+#REF!+365*Y2709</f>
        <v>#REF!</v>
      </c>
      <c r="AE2709" s="176" t="e">
        <f t="shared" si="434"/>
        <v>#REF!</v>
      </c>
      <c r="AF2709" s="170" t="e">
        <f>+VLOOKUP(CONCATENATE(TEXT(W2709,"yyyy"),"-",TEXT(W2709,"mm")),#REF!,2,0)</f>
        <v>#REF!</v>
      </c>
      <c r="AG2709" s="177" t="e">
        <f>+(AC2709*(1+'INFLAC PROYECTADA'!$B$8)^(AE2709))/((1+DEMANDADO!AF2709)^(AE2709))</f>
        <v>#REF!</v>
      </c>
      <c r="AH2709" s="169">
        <f>(0.2*VLOOKUP(D2709,'%.'!$A$1:$B$4,2,FALSE))+(0.35*VLOOKUP(E2709,'%.'!$A$1:$B$4,2,FALSE))+(0.1*VLOOKUP(F2709,'%.'!$A$1:$B$4,2,FALSE))+(0.35*VLOOKUP(G2709,'%.'!$A$1:$B$4,2,FALSE))</f>
        <v>1</v>
      </c>
      <c r="AI2709" s="128" t="str">
        <f t="shared" si="435"/>
        <v>ALTA</v>
      </c>
      <c r="AJ2709" s="128" t="str">
        <f t="shared" si="436"/>
        <v>Provisión contable</v>
      </c>
      <c r="AK2709" s="178" t="e">
        <f t="shared" si="437"/>
        <v>#REF!</v>
      </c>
    </row>
    <row r="2710" spans="1:37" ht="30" customHeight="1" x14ac:dyDescent="0.25">
      <c r="A2710" s="115">
        <v>2709</v>
      </c>
      <c r="B2710" s="82" t="s">
        <v>5691</v>
      </c>
      <c r="C2710" s="126" t="s">
        <v>5692</v>
      </c>
      <c r="D2710" s="83" t="s">
        <v>0</v>
      </c>
      <c r="E2710" s="83" t="s">
        <v>0</v>
      </c>
      <c r="F2710" s="83" t="s">
        <v>0</v>
      </c>
      <c r="G2710" s="135" t="s">
        <v>0</v>
      </c>
      <c r="H2710" s="169">
        <f t="shared" si="430"/>
        <v>1</v>
      </c>
      <c r="I2710" s="170" t="str">
        <f t="shared" si="431"/>
        <v>ALTA</v>
      </c>
      <c r="J2710" s="293">
        <v>10048048</v>
      </c>
      <c r="K2710" s="221">
        <v>0.2</v>
      </c>
      <c r="L2710" s="68" t="s">
        <v>128</v>
      </c>
      <c r="M2710" s="188"/>
      <c r="N2710" s="68" t="s">
        <v>405</v>
      </c>
      <c r="O2710" s="199"/>
      <c r="P2710" s="68" t="s">
        <v>408</v>
      </c>
      <c r="Q2710" s="68" t="s">
        <v>5797</v>
      </c>
      <c r="R2710" s="68">
        <v>4337</v>
      </c>
      <c r="S2710" s="88">
        <v>43724</v>
      </c>
      <c r="T2710" s="183">
        <v>224479</v>
      </c>
      <c r="U2710" s="81" t="s">
        <v>186</v>
      </c>
      <c r="V2710" s="81" t="s">
        <v>5809</v>
      </c>
      <c r="W2710" s="171">
        <v>44074</v>
      </c>
      <c r="X2710" s="172" t="e">
        <f>+CONCATENATE(TEXT(#REF!,"yyyy"),"-",TEXT(#REF!,"mm"))</f>
        <v>#REF!</v>
      </c>
      <c r="Y2710" s="173" t="str">
        <f t="shared" si="432"/>
        <v>5</v>
      </c>
      <c r="Z2710" s="172" t="str">
        <f t="shared" si="433"/>
        <v>2020-07</v>
      </c>
      <c r="AA2710" s="170" t="e">
        <f>+VLOOKUP(Z2710,#REF!,2,FALSE)/VLOOKUP(X2710,#REF!,2,FALSE)</f>
        <v>#REF!</v>
      </c>
      <c r="AB2710" s="174" t="e">
        <f t="shared" si="428"/>
        <v>#REF!</v>
      </c>
      <c r="AC2710" s="174" t="e">
        <f t="shared" si="429"/>
        <v>#REF!</v>
      </c>
      <c r="AD2710" s="175" t="e">
        <f>+#REF!+365*Y2710</f>
        <v>#REF!</v>
      </c>
      <c r="AE2710" s="176" t="e">
        <f t="shared" si="434"/>
        <v>#REF!</v>
      </c>
      <c r="AF2710" s="170" t="e">
        <f>+VLOOKUP(CONCATENATE(TEXT(W2710,"yyyy"),"-",TEXT(W2710,"mm")),#REF!,2,0)</f>
        <v>#REF!</v>
      </c>
      <c r="AG2710" s="177" t="e">
        <f>+(AC2710*(1+'INFLAC PROYECTADA'!$B$8)^(AE2710))/((1+DEMANDADO!AF2710)^(AE2710))</f>
        <v>#REF!</v>
      </c>
      <c r="AH2710" s="169">
        <f>(0.2*VLOOKUP(D2710,'%.'!$A$1:$B$4,2,FALSE))+(0.35*VLOOKUP(E2710,'%.'!$A$1:$B$4,2,FALSE))+(0.1*VLOOKUP(F2710,'%.'!$A$1:$B$4,2,FALSE))+(0.35*VLOOKUP(G2710,'%.'!$A$1:$B$4,2,FALSE))</f>
        <v>1</v>
      </c>
      <c r="AI2710" s="128" t="str">
        <f t="shared" si="435"/>
        <v>ALTA</v>
      </c>
      <c r="AJ2710" s="128" t="str">
        <f t="shared" si="436"/>
        <v>Provisión contable</v>
      </c>
      <c r="AK2710" s="178" t="e">
        <f t="shared" si="437"/>
        <v>#REF!</v>
      </c>
    </row>
    <row r="2711" spans="1:37" ht="30" customHeight="1" x14ac:dyDescent="0.25">
      <c r="A2711" s="115">
        <v>2710</v>
      </c>
      <c r="B2711" s="82" t="s">
        <v>2487</v>
      </c>
      <c r="C2711" s="126" t="s">
        <v>5693</v>
      </c>
      <c r="D2711" s="83" t="s">
        <v>0</v>
      </c>
      <c r="E2711" s="83" t="s">
        <v>0</v>
      </c>
      <c r="F2711" s="83" t="s">
        <v>0</v>
      </c>
      <c r="G2711" s="135" t="s">
        <v>0</v>
      </c>
      <c r="H2711" s="169">
        <f t="shared" si="430"/>
        <v>1</v>
      </c>
      <c r="I2711" s="170" t="str">
        <f t="shared" si="431"/>
        <v>ALTA</v>
      </c>
      <c r="J2711" s="293">
        <v>70000000</v>
      </c>
      <c r="K2711" s="221">
        <v>0.2</v>
      </c>
      <c r="L2711" s="68" t="s">
        <v>129</v>
      </c>
      <c r="M2711" s="188"/>
      <c r="N2711" s="68" t="s">
        <v>405</v>
      </c>
      <c r="O2711" s="199"/>
      <c r="P2711" s="68" t="s">
        <v>408</v>
      </c>
      <c r="Q2711" s="68" t="s">
        <v>5797</v>
      </c>
      <c r="R2711" s="68">
        <v>4337</v>
      </c>
      <c r="S2711" s="88">
        <v>43724</v>
      </c>
      <c r="T2711" s="183">
        <v>224479</v>
      </c>
      <c r="U2711" s="81" t="s">
        <v>186</v>
      </c>
      <c r="V2711" s="81" t="s">
        <v>5810</v>
      </c>
      <c r="W2711" s="171">
        <v>44074</v>
      </c>
      <c r="X2711" s="172" t="e">
        <f>+CONCATENATE(TEXT(#REF!,"yyyy"),"-",TEXT(#REF!,"mm"))</f>
        <v>#REF!</v>
      </c>
      <c r="Y2711" s="173" t="str">
        <f t="shared" si="432"/>
        <v>5</v>
      </c>
      <c r="Z2711" s="172" t="str">
        <f t="shared" si="433"/>
        <v>2020-07</v>
      </c>
      <c r="AA2711" s="170" t="e">
        <f>+VLOOKUP(Z2711,#REF!,2,FALSE)/VLOOKUP(X2711,#REF!,2,FALSE)</f>
        <v>#REF!</v>
      </c>
      <c r="AB2711" s="174" t="e">
        <f t="shared" si="428"/>
        <v>#REF!</v>
      </c>
      <c r="AC2711" s="174" t="e">
        <f t="shared" si="429"/>
        <v>#REF!</v>
      </c>
      <c r="AD2711" s="175" t="e">
        <f>+#REF!+365*Y2711</f>
        <v>#REF!</v>
      </c>
      <c r="AE2711" s="176" t="e">
        <f t="shared" si="434"/>
        <v>#REF!</v>
      </c>
      <c r="AF2711" s="170" t="e">
        <f>+VLOOKUP(CONCATENATE(TEXT(W2711,"yyyy"),"-",TEXT(W2711,"mm")),#REF!,2,0)</f>
        <v>#REF!</v>
      </c>
      <c r="AG2711" s="177" t="e">
        <f>+(AC2711*(1+'INFLAC PROYECTADA'!$B$8)^(AE2711))/((1+DEMANDADO!AF2711)^(AE2711))</f>
        <v>#REF!</v>
      </c>
      <c r="AH2711" s="169">
        <f>(0.2*VLOOKUP(D2711,'%.'!$A$1:$B$4,2,FALSE))+(0.35*VLOOKUP(E2711,'%.'!$A$1:$B$4,2,FALSE))+(0.1*VLOOKUP(F2711,'%.'!$A$1:$B$4,2,FALSE))+(0.35*VLOOKUP(G2711,'%.'!$A$1:$B$4,2,FALSE))</f>
        <v>1</v>
      </c>
      <c r="AI2711" s="128" t="str">
        <f t="shared" si="435"/>
        <v>ALTA</v>
      </c>
      <c r="AJ2711" s="128" t="str">
        <f t="shared" si="436"/>
        <v>Provisión contable</v>
      </c>
      <c r="AK2711" s="178" t="e">
        <f t="shared" si="437"/>
        <v>#REF!</v>
      </c>
    </row>
    <row r="2712" spans="1:37" ht="30" customHeight="1" x14ac:dyDescent="0.25">
      <c r="A2712" s="115">
        <v>2711</v>
      </c>
      <c r="B2712" s="86" t="s">
        <v>5536</v>
      </c>
      <c r="C2712" s="95" t="s">
        <v>5694</v>
      </c>
      <c r="D2712" s="82" t="s">
        <v>48</v>
      </c>
      <c r="E2712" s="82" t="s">
        <v>48</v>
      </c>
      <c r="F2712" s="82" t="s">
        <v>48</v>
      </c>
      <c r="G2712" s="112" t="s">
        <v>48</v>
      </c>
      <c r="H2712" s="169">
        <f t="shared" si="430"/>
        <v>0.5</v>
      </c>
      <c r="I2712" s="170" t="str">
        <f t="shared" si="431"/>
        <v>MEDIA</v>
      </c>
      <c r="J2712" s="293">
        <v>12320000</v>
      </c>
      <c r="K2712" s="221">
        <v>0.6</v>
      </c>
      <c r="L2712" s="81" t="s">
        <v>129</v>
      </c>
      <c r="M2712" s="188"/>
      <c r="N2712" s="81" t="s">
        <v>312</v>
      </c>
      <c r="O2712" s="283" t="s">
        <v>312</v>
      </c>
      <c r="P2712" s="86" t="s">
        <v>2569</v>
      </c>
      <c r="Q2712" s="86" t="s">
        <v>5795</v>
      </c>
      <c r="R2712" s="86">
        <v>344</v>
      </c>
      <c r="S2712" s="79">
        <v>34838</v>
      </c>
      <c r="T2712" s="92">
        <v>64521</v>
      </c>
      <c r="U2712" s="86" t="s">
        <v>186</v>
      </c>
      <c r="V2712" s="81"/>
      <c r="W2712" s="171">
        <v>44074</v>
      </c>
      <c r="X2712" s="172" t="e">
        <f>+CONCATENATE(TEXT(#REF!,"yyyy"),"-",TEXT(#REF!,"mm"))</f>
        <v>#REF!</v>
      </c>
      <c r="Y2712" s="173" t="str">
        <f t="shared" si="432"/>
        <v>2</v>
      </c>
      <c r="Z2712" s="172" t="str">
        <f t="shared" si="433"/>
        <v>2020-07</v>
      </c>
      <c r="AA2712" s="170" t="e">
        <f>+VLOOKUP(Z2712,#REF!,2,FALSE)/VLOOKUP(X2712,#REF!,2,FALSE)</f>
        <v>#REF!</v>
      </c>
      <c r="AB2712" s="174" t="e">
        <f t="shared" si="428"/>
        <v>#REF!</v>
      </c>
      <c r="AC2712" s="174" t="e">
        <f t="shared" si="429"/>
        <v>#REF!</v>
      </c>
      <c r="AD2712" s="175" t="e">
        <f>+#REF!+365*Y2712</f>
        <v>#REF!</v>
      </c>
      <c r="AE2712" s="176" t="e">
        <f t="shared" si="434"/>
        <v>#REF!</v>
      </c>
      <c r="AF2712" s="170" t="e">
        <f>+VLOOKUP(CONCATENATE(TEXT(W2712,"yyyy"),"-",TEXT(W2712,"mm")),#REF!,2,0)</f>
        <v>#REF!</v>
      </c>
      <c r="AG2712" s="177" t="e">
        <f>+(AC2712*(1+'INFLAC PROYECTADA'!$B$8)^(AE2712))/((1+DEMANDADO!AF2712)^(AE2712))</f>
        <v>#REF!</v>
      </c>
      <c r="AH2712" s="169">
        <f>(0.2*VLOOKUP(D2712,'%.'!$A$1:$B$4,2,FALSE))+(0.35*VLOOKUP(E2712,'%.'!$A$1:$B$4,2,FALSE))+(0.1*VLOOKUP(F2712,'%.'!$A$1:$B$4,2,FALSE))+(0.35*VLOOKUP(G2712,'%.'!$A$1:$B$4,2,FALSE))</f>
        <v>0.5</v>
      </c>
      <c r="AI2712" s="128" t="str">
        <f t="shared" si="435"/>
        <v>MEDIA</v>
      </c>
      <c r="AJ2712" s="128" t="str">
        <f t="shared" si="436"/>
        <v>Cuentas de Orden</v>
      </c>
      <c r="AK2712" s="178" t="e">
        <f t="shared" si="437"/>
        <v>#REF!</v>
      </c>
    </row>
    <row r="2713" spans="1:37" ht="30" customHeight="1" x14ac:dyDescent="0.25">
      <c r="A2713" s="115">
        <v>2712</v>
      </c>
      <c r="B2713" s="106" t="s">
        <v>5507</v>
      </c>
      <c r="C2713" s="95" t="s">
        <v>5695</v>
      </c>
      <c r="D2713" s="200" t="s">
        <v>48</v>
      </c>
      <c r="E2713" s="82" t="s">
        <v>48</v>
      </c>
      <c r="F2713" s="82" t="s">
        <v>48</v>
      </c>
      <c r="G2713" s="112" t="s">
        <v>48</v>
      </c>
      <c r="H2713" s="169">
        <f t="shared" si="430"/>
        <v>0.5</v>
      </c>
      <c r="I2713" s="170" t="str">
        <f t="shared" si="431"/>
        <v>MEDIA</v>
      </c>
      <c r="J2713" s="293">
        <v>1000437400</v>
      </c>
      <c r="K2713" s="221">
        <v>0.6</v>
      </c>
      <c r="L2713" s="80" t="s">
        <v>254</v>
      </c>
      <c r="M2713" s="188"/>
      <c r="N2713" s="81" t="s">
        <v>405</v>
      </c>
      <c r="O2713" s="283" t="s">
        <v>405</v>
      </c>
      <c r="P2713" s="82" t="s">
        <v>5811</v>
      </c>
      <c r="Q2713" s="81" t="s">
        <v>5733</v>
      </c>
      <c r="R2713" s="82">
        <v>2784</v>
      </c>
      <c r="S2713" s="89">
        <v>41879</v>
      </c>
      <c r="T2713" s="82">
        <v>170192</v>
      </c>
      <c r="U2713" s="82" t="s">
        <v>186</v>
      </c>
      <c r="V2713" s="81"/>
      <c r="W2713" s="171">
        <v>44074</v>
      </c>
      <c r="X2713" s="172" t="e">
        <f>+CONCATENATE(TEXT(#REF!,"yyyy"),"-",TEXT(#REF!,"mm"))</f>
        <v>#REF!</v>
      </c>
      <c r="Y2713" s="173" t="str">
        <f t="shared" si="432"/>
        <v>25</v>
      </c>
      <c r="Z2713" s="172" t="str">
        <f t="shared" si="433"/>
        <v>2020-07</v>
      </c>
      <c r="AA2713" s="170" t="e">
        <f>+VLOOKUP(Z2713,#REF!,2,FALSE)/VLOOKUP(X2713,#REF!,2,FALSE)</f>
        <v>#REF!</v>
      </c>
      <c r="AB2713" s="174" t="e">
        <f t="shared" si="428"/>
        <v>#REF!</v>
      </c>
      <c r="AC2713" s="174" t="e">
        <f t="shared" si="429"/>
        <v>#REF!</v>
      </c>
      <c r="AD2713" s="175" t="e">
        <f>+#REF!+365*Y2713</f>
        <v>#REF!</v>
      </c>
      <c r="AE2713" s="176" t="e">
        <f t="shared" si="434"/>
        <v>#REF!</v>
      </c>
      <c r="AF2713" s="170" t="e">
        <f>+VLOOKUP(CONCATENATE(TEXT(W2713,"yyyy"),"-",TEXT(W2713,"mm")),#REF!,2,0)</f>
        <v>#REF!</v>
      </c>
      <c r="AG2713" s="177" t="e">
        <f>+(AC2713*(1+'INFLAC PROYECTADA'!$B$8)^(AE2713))/((1+DEMANDADO!AF2713)^(AE2713))</f>
        <v>#REF!</v>
      </c>
      <c r="AH2713" s="169">
        <f>(0.2*VLOOKUP(D2713,'%.'!$A$1:$B$4,2,FALSE))+(0.35*VLOOKUP(E2713,'%.'!$A$1:$B$4,2,FALSE))+(0.1*VLOOKUP(F2713,'%.'!$A$1:$B$4,2,FALSE))+(0.35*VLOOKUP(G2713,'%.'!$A$1:$B$4,2,FALSE))</f>
        <v>0.5</v>
      </c>
      <c r="AI2713" s="128" t="str">
        <f t="shared" si="435"/>
        <v>MEDIA</v>
      </c>
      <c r="AJ2713" s="128" t="str">
        <f t="shared" si="436"/>
        <v>Cuentas de Orden</v>
      </c>
      <c r="AK2713" s="178" t="e">
        <f t="shared" si="437"/>
        <v>#REF!</v>
      </c>
    </row>
    <row r="2714" spans="1:37" ht="30" customHeight="1" x14ac:dyDescent="0.25">
      <c r="A2714" s="115">
        <v>2713</v>
      </c>
      <c r="B2714" s="106" t="s">
        <v>1513</v>
      </c>
      <c r="C2714" s="95" t="s">
        <v>5696</v>
      </c>
      <c r="D2714" s="200" t="s">
        <v>48</v>
      </c>
      <c r="E2714" s="82" t="s">
        <v>48</v>
      </c>
      <c r="F2714" s="82" t="s">
        <v>48</v>
      </c>
      <c r="G2714" s="112" t="s">
        <v>48</v>
      </c>
      <c r="H2714" s="169">
        <f t="shared" si="430"/>
        <v>0.5</v>
      </c>
      <c r="I2714" s="170" t="str">
        <f t="shared" si="431"/>
        <v>MEDIA</v>
      </c>
      <c r="J2714" s="293">
        <v>286600000</v>
      </c>
      <c r="K2714" s="221">
        <v>0.6</v>
      </c>
      <c r="L2714" s="80" t="s">
        <v>254</v>
      </c>
      <c r="M2714" s="188"/>
      <c r="N2714" s="81" t="s">
        <v>405</v>
      </c>
      <c r="O2714" s="276" t="s">
        <v>405</v>
      </c>
      <c r="P2714" s="82" t="s">
        <v>5811</v>
      </c>
      <c r="Q2714" s="82" t="s">
        <v>5733</v>
      </c>
      <c r="R2714" s="82">
        <v>2784</v>
      </c>
      <c r="S2714" s="106">
        <v>41879</v>
      </c>
      <c r="T2714" s="82">
        <v>170192</v>
      </c>
      <c r="U2714" s="82" t="s">
        <v>186</v>
      </c>
      <c r="V2714" s="81"/>
      <c r="W2714" s="171">
        <v>44074</v>
      </c>
      <c r="X2714" s="172" t="e">
        <f>+CONCATENATE(TEXT(#REF!,"yyyy"),"-",TEXT(#REF!,"mm"))</f>
        <v>#REF!</v>
      </c>
      <c r="Y2714" s="173" t="str">
        <f t="shared" si="432"/>
        <v>25</v>
      </c>
      <c r="Z2714" s="172" t="str">
        <f t="shared" si="433"/>
        <v>2020-07</v>
      </c>
      <c r="AA2714" s="170" t="e">
        <f>+VLOOKUP(Z2714,#REF!,2,FALSE)/VLOOKUP(X2714,#REF!,2,FALSE)</f>
        <v>#REF!</v>
      </c>
      <c r="AB2714" s="174" t="e">
        <f t="shared" si="428"/>
        <v>#REF!</v>
      </c>
      <c r="AC2714" s="174" t="e">
        <f t="shared" si="429"/>
        <v>#REF!</v>
      </c>
      <c r="AD2714" s="175" t="e">
        <f>+#REF!+365*Y2714</f>
        <v>#REF!</v>
      </c>
      <c r="AE2714" s="176" t="e">
        <f t="shared" si="434"/>
        <v>#REF!</v>
      </c>
      <c r="AF2714" s="170" t="e">
        <f>+VLOOKUP(CONCATENATE(TEXT(W2714,"yyyy"),"-",TEXT(W2714,"mm")),#REF!,2,0)</f>
        <v>#REF!</v>
      </c>
      <c r="AG2714" s="177" t="e">
        <f>+(AC2714*(1+'INFLAC PROYECTADA'!$B$8)^(AE2714))/((1+DEMANDADO!AF2714)^(AE2714))</f>
        <v>#REF!</v>
      </c>
      <c r="AH2714" s="169">
        <f>(0.2*VLOOKUP(D2714,'%.'!$A$1:$B$4,2,FALSE))+(0.35*VLOOKUP(E2714,'%.'!$A$1:$B$4,2,FALSE))+(0.1*VLOOKUP(F2714,'%.'!$A$1:$B$4,2,FALSE))+(0.35*VLOOKUP(G2714,'%.'!$A$1:$B$4,2,FALSE))</f>
        <v>0.5</v>
      </c>
      <c r="AI2714" s="128" t="str">
        <f t="shared" si="435"/>
        <v>MEDIA</v>
      </c>
      <c r="AJ2714" s="128" t="str">
        <f t="shared" si="436"/>
        <v>Cuentas de Orden</v>
      </c>
      <c r="AK2714" s="178" t="e">
        <f t="shared" si="437"/>
        <v>#REF!</v>
      </c>
    </row>
    <row r="2715" spans="1:37" ht="30" customHeight="1" x14ac:dyDescent="0.25">
      <c r="A2715" s="115">
        <v>2714</v>
      </c>
      <c r="B2715" s="83" t="s">
        <v>5697</v>
      </c>
      <c r="C2715" s="287" t="s">
        <v>5974</v>
      </c>
      <c r="D2715" s="200" t="s">
        <v>48</v>
      </c>
      <c r="E2715" s="82" t="s">
        <v>48</v>
      </c>
      <c r="F2715" s="82" t="s">
        <v>48</v>
      </c>
      <c r="G2715" s="112" t="s">
        <v>48</v>
      </c>
      <c r="H2715" s="169">
        <f t="shared" si="430"/>
        <v>0.5</v>
      </c>
      <c r="I2715" s="170" t="str">
        <f t="shared" si="431"/>
        <v>MEDIA</v>
      </c>
      <c r="J2715" s="293">
        <v>25000000</v>
      </c>
      <c r="K2715" s="221">
        <v>0.6</v>
      </c>
      <c r="L2715" s="68" t="s">
        <v>128</v>
      </c>
      <c r="M2715" s="188"/>
      <c r="N2715" s="68" t="s">
        <v>405</v>
      </c>
      <c r="O2715" s="199"/>
      <c r="P2715" s="68" t="s">
        <v>408</v>
      </c>
      <c r="Q2715" s="68" t="s">
        <v>5797</v>
      </c>
      <c r="R2715" s="68">
        <v>4337</v>
      </c>
      <c r="S2715" s="88">
        <v>43724</v>
      </c>
      <c r="T2715" s="183">
        <v>224479</v>
      </c>
      <c r="U2715" s="82" t="s">
        <v>186</v>
      </c>
      <c r="V2715" s="81" t="s">
        <v>5812</v>
      </c>
      <c r="W2715" s="171">
        <v>44074</v>
      </c>
      <c r="X2715" s="172" t="e">
        <f>+CONCATENATE(TEXT(#REF!,"yyyy"),"-",TEXT(#REF!,"mm"))</f>
        <v>#REF!</v>
      </c>
      <c r="Y2715" s="173" t="str">
        <f t="shared" si="432"/>
        <v>5</v>
      </c>
      <c r="Z2715" s="172" t="str">
        <f t="shared" si="433"/>
        <v>2020-07</v>
      </c>
      <c r="AA2715" s="170" t="e">
        <f>+VLOOKUP(Z2715,#REF!,2,FALSE)/VLOOKUP(X2715,#REF!,2,FALSE)</f>
        <v>#REF!</v>
      </c>
      <c r="AB2715" s="174" t="e">
        <f t="shared" si="428"/>
        <v>#REF!</v>
      </c>
      <c r="AC2715" s="174" t="e">
        <f t="shared" si="429"/>
        <v>#REF!</v>
      </c>
      <c r="AD2715" s="175" t="e">
        <f>+#REF!+365*Y2715</f>
        <v>#REF!</v>
      </c>
      <c r="AE2715" s="176" t="e">
        <f t="shared" si="434"/>
        <v>#REF!</v>
      </c>
      <c r="AF2715" s="170" t="e">
        <f>+VLOOKUP(CONCATENATE(TEXT(W2715,"yyyy"),"-",TEXT(W2715,"mm")),#REF!,2,0)</f>
        <v>#REF!</v>
      </c>
      <c r="AG2715" s="177" t="e">
        <f>+(AC2715*(1+'INFLAC PROYECTADA'!$B$8)^(AE2715))/((1+DEMANDADO!AF2715)^(AE2715))</f>
        <v>#REF!</v>
      </c>
      <c r="AH2715" s="169">
        <f>(0.2*VLOOKUP(D2715,'%.'!$A$1:$B$4,2,FALSE))+(0.35*VLOOKUP(E2715,'%.'!$A$1:$B$4,2,FALSE))+(0.1*VLOOKUP(F2715,'%.'!$A$1:$B$4,2,FALSE))+(0.35*VLOOKUP(G2715,'%.'!$A$1:$B$4,2,FALSE))</f>
        <v>0.5</v>
      </c>
      <c r="AI2715" s="128" t="str">
        <f t="shared" si="435"/>
        <v>MEDIA</v>
      </c>
      <c r="AJ2715" s="128" t="str">
        <f t="shared" si="436"/>
        <v>Cuentas de Orden</v>
      </c>
      <c r="AK2715" s="178" t="e">
        <f t="shared" si="437"/>
        <v>#REF!</v>
      </c>
    </row>
    <row r="2716" spans="1:37" ht="30" customHeight="1" x14ac:dyDescent="0.25">
      <c r="A2716" s="115">
        <v>2715</v>
      </c>
      <c r="B2716" s="83" t="s">
        <v>5568</v>
      </c>
      <c r="C2716" s="126" t="s">
        <v>5698</v>
      </c>
      <c r="D2716" s="83" t="s">
        <v>48</v>
      </c>
      <c r="E2716" s="83" t="s">
        <v>48</v>
      </c>
      <c r="F2716" s="83" t="s">
        <v>48</v>
      </c>
      <c r="G2716" s="124" t="s">
        <v>48</v>
      </c>
      <c r="H2716" s="169">
        <f t="shared" si="430"/>
        <v>0.5</v>
      </c>
      <c r="I2716" s="170" t="str">
        <f t="shared" si="431"/>
        <v>MEDIA</v>
      </c>
      <c r="J2716" s="293">
        <v>11790000</v>
      </c>
      <c r="K2716" s="221">
        <v>0.3</v>
      </c>
      <c r="L2716" s="83" t="s">
        <v>130</v>
      </c>
      <c r="M2716" s="188">
        <v>0</v>
      </c>
      <c r="N2716" s="188" t="s">
        <v>405</v>
      </c>
      <c r="O2716" s="189" t="s">
        <v>405</v>
      </c>
      <c r="P2716" s="83" t="s">
        <v>410</v>
      </c>
      <c r="Q2716" s="83" t="s">
        <v>5791</v>
      </c>
      <c r="R2716" s="83" t="s">
        <v>312</v>
      </c>
      <c r="S2716" s="84">
        <v>31119</v>
      </c>
      <c r="T2716" s="87">
        <v>53595</v>
      </c>
      <c r="U2716" s="82" t="s">
        <v>186</v>
      </c>
      <c r="V2716" s="82"/>
      <c r="W2716" s="171">
        <v>44074</v>
      </c>
      <c r="X2716" s="172" t="e">
        <f>+CONCATENATE(TEXT(#REF!,"yyyy"),"-",TEXT(#REF!,"mm"))</f>
        <v>#REF!</v>
      </c>
      <c r="Y2716" s="173" t="str">
        <f t="shared" si="432"/>
        <v>9</v>
      </c>
      <c r="Z2716" s="172" t="str">
        <f t="shared" si="433"/>
        <v>2020-07</v>
      </c>
      <c r="AA2716" s="170" t="e">
        <f>+VLOOKUP(Z2716,#REF!,2,FALSE)/VLOOKUP(X2716,#REF!,2,FALSE)</f>
        <v>#REF!</v>
      </c>
      <c r="AB2716" s="174" t="e">
        <f t="shared" si="428"/>
        <v>#REF!</v>
      </c>
      <c r="AC2716" s="174" t="e">
        <f t="shared" si="429"/>
        <v>#REF!</v>
      </c>
      <c r="AD2716" s="175" t="e">
        <f>+#REF!+365*Y2716</f>
        <v>#REF!</v>
      </c>
      <c r="AE2716" s="176" t="e">
        <f t="shared" si="434"/>
        <v>#REF!</v>
      </c>
      <c r="AF2716" s="170" t="e">
        <f>+VLOOKUP(CONCATENATE(TEXT(W2716,"yyyy"),"-",TEXT(W2716,"mm")),#REF!,2,0)</f>
        <v>#REF!</v>
      </c>
      <c r="AG2716" s="177" t="e">
        <f>+(AC2716*(1+'INFLAC PROYECTADA'!$B$8)^(AE2716))/((1+DEMANDADO!AF2716)^(AE2716))</f>
        <v>#REF!</v>
      </c>
      <c r="AH2716" s="169">
        <f>(0.2*VLOOKUP(D2716,'%.'!$A$1:$B$4,2,FALSE))+(0.35*VLOOKUP(E2716,'%.'!$A$1:$B$4,2,FALSE))+(0.1*VLOOKUP(F2716,'%.'!$A$1:$B$4,2,FALSE))+(0.35*VLOOKUP(G2716,'%.'!$A$1:$B$4,2,FALSE))</f>
        <v>0.5</v>
      </c>
      <c r="AI2716" s="128" t="str">
        <f t="shared" si="435"/>
        <v>MEDIA</v>
      </c>
      <c r="AJ2716" s="128" t="str">
        <f t="shared" si="436"/>
        <v>Cuentas de Orden</v>
      </c>
      <c r="AK2716" s="178" t="e">
        <f t="shared" si="437"/>
        <v>#REF!</v>
      </c>
    </row>
    <row r="2717" spans="1:37" ht="30" customHeight="1" x14ac:dyDescent="0.25">
      <c r="A2717" s="115">
        <v>2716</v>
      </c>
      <c r="B2717" s="82" t="s">
        <v>1323</v>
      </c>
      <c r="C2717" s="126" t="s">
        <v>5699</v>
      </c>
      <c r="D2717" s="83" t="s">
        <v>48</v>
      </c>
      <c r="E2717" s="83" t="s">
        <v>48</v>
      </c>
      <c r="F2717" s="83" t="s">
        <v>48</v>
      </c>
      <c r="G2717" s="124" t="s">
        <v>48</v>
      </c>
      <c r="H2717" s="169">
        <f t="shared" si="430"/>
        <v>0.5</v>
      </c>
      <c r="I2717" s="170" t="str">
        <f t="shared" si="431"/>
        <v>MEDIA</v>
      </c>
      <c r="J2717" s="293">
        <v>235428000</v>
      </c>
      <c r="K2717" s="221">
        <v>0.35</v>
      </c>
      <c r="L2717" s="68" t="s">
        <v>135</v>
      </c>
      <c r="M2717" s="188">
        <v>0</v>
      </c>
      <c r="N2717" s="68" t="s">
        <v>405</v>
      </c>
      <c r="O2717" s="199" t="s">
        <v>405</v>
      </c>
      <c r="P2717" s="68">
        <v>8</v>
      </c>
      <c r="Q2717" s="83" t="s">
        <v>5791</v>
      </c>
      <c r="R2717" s="83" t="s">
        <v>312</v>
      </c>
      <c r="S2717" s="84">
        <v>31119</v>
      </c>
      <c r="T2717" s="83">
        <v>53595</v>
      </c>
      <c r="U2717" s="81" t="s">
        <v>186</v>
      </c>
      <c r="V2717" s="81"/>
      <c r="W2717" s="171">
        <v>44074</v>
      </c>
      <c r="X2717" s="172" t="e">
        <f>+CONCATENATE(TEXT(#REF!,"yyyy"),"-",TEXT(#REF!,"mm"))</f>
        <v>#REF!</v>
      </c>
      <c r="Y2717" s="173" t="str">
        <f t="shared" si="432"/>
        <v>8</v>
      </c>
      <c r="Z2717" s="172" t="str">
        <f t="shared" si="433"/>
        <v>2020-07</v>
      </c>
      <c r="AA2717" s="170" t="e">
        <f>+VLOOKUP(Z2717,#REF!,2,FALSE)/VLOOKUP(X2717,#REF!,2,FALSE)</f>
        <v>#REF!</v>
      </c>
      <c r="AB2717" s="174" t="e">
        <f t="shared" si="428"/>
        <v>#REF!</v>
      </c>
      <c r="AC2717" s="174" t="e">
        <f t="shared" si="429"/>
        <v>#REF!</v>
      </c>
      <c r="AD2717" s="175" t="e">
        <f>+#REF!+365*Y2717</f>
        <v>#REF!</v>
      </c>
      <c r="AE2717" s="176" t="e">
        <f t="shared" si="434"/>
        <v>#REF!</v>
      </c>
      <c r="AF2717" s="170" t="e">
        <f>+VLOOKUP(CONCATENATE(TEXT(W2717,"yyyy"),"-",TEXT(W2717,"mm")),#REF!,2,0)</f>
        <v>#REF!</v>
      </c>
      <c r="AG2717" s="177" t="e">
        <f>+(AC2717*(1+'INFLAC PROYECTADA'!$B$8)^(AE2717))/((1+DEMANDADO!AF2717)^(AE2717))</f>
        <v>#REF!</v>
      </c>
      <c r="AH2717" s="169">
        <f>(0.2*VLOOKUP(D2717,'%.'!$A$1:$B$4,2,FALSE))+(0.35*VLOOKUP(E2717,'%.'!$A$1:$B$4,2,FALSE))+(0.1*VLOOKUP(F2717,'%.'!$A$1:$B$4,2,FALSE))+(0.35*VLOOKUP(G2717,'%.'!$A$1:$B$4,2,FALSE))</f>
        <v>0.5</v>
      </c>
      <c r="AI2717" s="128" t="str">
        <f t="shared" si="435"/>
        <v>MEDIA</v>
      </c>
      <c r="AJ2717" s="128" t="str">
        <f t="shared" si="436"/>
        <v>Cuentas de Orden</v>
      </c>
      <c r="AK2717" s="178" t="e">
        <f t="shared" si="437"/>
        <v>#REF!</v>
      </c>
    </row>
    <row r="2718" spans="1:37" ht="30" customHeight="1" x14ac:dyDescent="0.25">
      <c r="A2718" s="115">
        <v>2717</v>
      </c>
      <c r="B2718" s="82" t="s">
        <v>5700</v>
      </c>
      <c r="C2718" s="126" t="s">
        <v>5701</v>
      </c>
      <c r="D2718" s="83" t="s">
        <v>48</v>
      </c>
      <c r="E2718" s="83" t="s">
        <v>0</v>
      </c>
      <c r="F2718" s="83" t="s">
        <v>1</v>
      </c>
      <c r="G2718" s="124" t="s">
        <v>48</v>
      </c>
      <c r="H2718" s="169">
        <f t="shared" si="430"/>
        <v>0.62999999999999989</v>
      </c>
      <c r="I2718" s="170" t="str">
        <f t="shared" si="431"/>
        <v>ALTA</v>
      </c>
      <c r="J2718" s="293">
        <v>582925800</v>
      </c>
      <c r="K2718" s="221">
        <v>0.4</v>
      </c>
      <c r="L2718" s="68" t="s">
        <v>136</v>
      </c>
      <c r="M2718" s="188"/>
      <c r="N2718" s="68" t="s">
        <v>405</v>
      </c>
      <c r="O2718" s="199" t="s">
        <v>405</v>
      </c>
      <c r="P2718" s="68" t="s">
        <v>2702</v>
      </c>
      <c r="Q2718" s="83" t="s">
        <v>5791</v>
      </c>
      <c r="R2718" s="83" t="s">
        <v>312</v>
      </c>
      <c r="S2718" s="84">
        <v>31119</v>
      </c>
      <c r="T2718" s="83">
        <v>53595</v>
      </c>
      <c r="U2718" s="81" t="s">
        <v>186</v>
      </c>
      <c r="V2718" s="81"/>
      <c r="W2718" s="171">
        <v>44074</v>
      </c>
      <c r="X2718" s="172" t="e">
        <f>+CONCATENATE(TEXT(#REF!,"yyyy"),"-",TEXT(#REF!,"mm"))</f>
        <v>#REF!</v>
      </c>
      <c r="Y2718" s="173" t="str">
        <f t="shared" si="432"/>
        <v>8</v>
      </c>
      <c r="Z2718" s="172" t="str">
        <f t="shared" si="433"/>
        <v>2020-07</v>
      </c>
      <c r="AA2718" s="170" t="e">
        <f>+VLOOKUP(Z2718,#REF!,2,FALSE)/VLOOKUP(X2718,#REF!,2,FALSE)</f>
        <v>#REF!</v>
      </c>
      <c r="AB2718" s="174" t="e">
        <f t="shared" si="428"/>
        <v>#REF!</v>
      </c>
      <c r="AC2718" s="174" t="e">
        <f t="shared" si="429"/>
        <v>#REF!</v>
      </c>
      <c r="AD2718" s="175" t="e">
        <f>+#REF!+365*Y2718</f>
        <v>#REF!</v>
      </c>
      <c r="AE2718" s="176" t="e">
        <f t="shared" si="434"/>
        <v>#REF!</v>
      </c>
      <c r="AF2718" s="170" t="e">
        <f>+VLOOKUP(CONCATENATE(TEXT(W2718,"yyyy"),"-",TEXT(W2718,"mm")),#REF!,2,0)</f>
        <v>#REF!</v>
      </c>
      <c r="AG2718" s="177" t="e">
        <f>+(AC2718*(1+'INFLAC PROYECTADA'!$B$8)^(AE2718))/((1+DEMANDADO!AF2718)^(AE2718))</f>
        <v>#REF!</v>
      </c>
      <c r="AH2718" s="169">
        <f>(0.2*VLOOKUP(D2718,'%.'!$A$1:$B$4,2,FALSE))+(0.35*VLOOKUP(E2718,'%.'!$A$1:$B$4,2,FALSE))+(0.1*VLOOKUP(F2718,'%.'!$A$1:$B$4,2,FALSE))+(0.35*VLOOKUP(G2718,'%.'!$A$1:$B$4,2,FALSE))</f>
        <v>0.62999999999999989</v>
      </c>
      <c r="AI2718" s="128" t="str">
        <f t="shared" si="435"/>
        <v>ALTA</v>
      </c>
      <c r="AJ2718" s="128" t="str">
        <f t="shared" si="436"/>
        <v>Provisión contable</v>
      </c>
      <c r="AK2718" s="178" t="e">
        <f t="shared" si="437"/>
        <v>#REF!</v>
      </c>
    </row>
    <row r="2719" spans="1:37" ht="30" customHeight="1" x14ac:dyDescent="0.25">
      <c r="A2719" s="115">
        <v>2718</v>
      </c>
      <c r="B2719" s="82" t="s">
        <v>5702</v>
      </c>
      <c r="C2719" s="126" t="s">
        <v>5703</v>
      </c>
      <c r="D2719" s="83" t="s">
        <v>48</v>
      </c>
      <c r="E2719" s="83" t="s">
        <v>0</v>
      </c>
      <c r="F2719" s="83" t="s">
        <v>1</v>
      </c>
      <c r="G2719" s="124" t="s">
        <v>48</v>
      </c>
      <c r="H2719" s="169">
        <f t="shared" si="430"/>
        <v>0.62999999999999989</v>
      </c>
      <c r="I2719" s="170" t="str">
        <f t="shared" si="431"/>
        <v>ALTA</v>
      </c>
      <c r="J2719" s="293">
        <v>34823315</v>
      </c>
      <c r="K2719" s="221">
        <v>0.2</v>
      </c>
      <c r="L2719" s="68" t="s">
        <v>136</v>
      </c>
      <c r="M2719" s="188"/>
      <c r="N2719" s="68" t="s">
        <v>405</v>
      </c>
      <c r="O2719" s="199" t="s">
        <v>405</v>
      </c>
      <c r="P2719" s="68" t="s">
        <v>2702</v>
      </c>
      <c r="Q2719" s="83" t="s">
        <v>5791</v>
      </c>
      <c r="R2719" s="83" t="s">
        <v>312</v>
      </c>
      <c r="S2719" s="84">
        <v>31119</v>
      </c>
      <c r="T2719" s="83">
        <v>53595</v>
      </c>
      <c r="U2719" s="81" t="s">
        <v>186</v>
      </c>
      <c r="V2719" s="81"/>
      <c r="W2719" s="171">
        <v>44074</v>
      </c>
      <c r="X2719" s="172" t="e">
        <f>+CONCATENATE(TEXT(#REF!,"yyyy"),"-",TEXT(#REF!,"mm"))</f>
        <v>#REF!</v>
      </c>
      <c r="Y2719" s="173" t="str">
        <f t="shared" si="432"/>
        <v>8</v>
      </c>
      <c r="Z2719" s="172" t="str">
        <f t="shared" si="433"/>
        <v>2020-07</v>
      </c>
      <c r="AA2719" s="170" t="e">
        <f>+VLOOKUP(Z2719,#REF!,2,FALSE)/VLOOKUP(X2719,#REF!,2,FALSE)</f>
        <v>#REF!</v>
      </c>
      <c r="AB2719" s="174" t="e">
        <f t="shared" si="428"/>
        <v>#REF!</v>
      </c>
      <c r="AC2719" s="174" t="e">
        <f t="shared" si="429"/>
        <v>#REF!</v>
      </c>
      <c r="AD2719" s="175" t="e">
        <f>+#REF!+365*Y2719</f>
        <v>#REF!</v>
      </c>
      <c r="AE2719" s="176" t="e">
        <f t="shared" si="434"/>
        <v>#REF!</v>
      </c>
      <c r="AF2719" s="170" t="e">
        <f>+VLOOKUP(CONCATENATE(TEXT(W2719,"yyyy"),"-",TEXT(W2719,"mm")),#REF!,2,0)</f>
        <v>#REF!</v>
      </c>
      <c r="AG2719" s="177" t="e">
        <f>+(AC2719*(1+'INFLAC PROYECTADA'!$B$8)^(AE2719))/((1+DEMANDADO!AF2719)^(AE2719))</f>
        <v>#REF!</v>
      </c>
      <c r="AH2719" s="169">
        <f>(0.2*VLOOKUP(D2719,'%.'!$A$1:$B$4,2,FALSE))+(0.35*VLOOKUP(E2719,'%.'!$A$1:$B$4,2,FALSE))+(0.1*VLOOKUP(F2719,'%.'!$A$1:$B$4,2,FALSE))+(0.35*VLOOKUP(G2719,'%.'!$A$1:$B$4,2,FALSE))</f>
        <v>0.62999999999999989</v>
      </c>
      <c r="AI2719" s="128" t="str">
        <f t="shared" si="435"/>
        <v>ALTA</v>
      </c>
      <c r="AJ2719" s="128" t="str">
        <f t="shared" si="436"/>
        <v>Provisión contable</v>
      </c>
      <c r="AK2719" s="178" t="e">
        <f t="shared" si="437"/>
        <v>#REF!</v>
      </c>
    </row>
    <row r="2720" spans="1:37" ht="30" customHeight="1" x14ac:dyDescent="0.25">
      <c r="A2720" s="115">
        <v>2719</v>
      </c>
      <c r="B2720" s="82" t="s">
        <v>5704</v>
      </c>
      <c r="C2720" s="126" t="s">
        <v>5705</v>
      </c>
      <c r="D2720" s="83" t="s">
        <v>48</v>
      </c>
      <c r="E2720" s="83" t="s">
        <v>0</v>
      </c>
      <c r="F2720" s="83" t="s">
        <v>1</v>
      </c>
      <c r="G2720" s="124" t="s">
        <v>48</v>
      </c>
      <c r="H2720" s="169">
        <f t="shared" si="430"/>
        <v>0.62999999999999989</v>
      </c>
      <c r="I2720" s="170" t="str">
        <f t="shared" si="431"/>
        <v>ALTA</v>
      </c>
      <c r="J2720" s="293">
        <v>102323512</v>
      </c>
      <c r="K2720" s="221">
        <v>0.2</v>
      </c>
      <c r="L2720" s="68" t="s">
        <v>136</v>
      </c>
      <c r="M2720" s="188"/>
      <c r="N2720" s="68" t="s">
        <v>405</v>
      </c>
      <c r="O2720" s="199" t="s">
        <v>405</v>
      </c>
      <c r="P2720" s="68" t="s">
        <v>2702</v>
      </c>
      <c r="Q2720" s="83" t="s">
        <v>5791</v>
      </c>
      <c r="R2720" s="83" t="s">
        <v>312</v>
      </c>
      <c r="S2720" s="84">
        <v>31119</v>
      </c>
      <c r="T2720" s="83">
        <v>53595</v>
      </c>
      <c r="U2720" s="81" t="s">
        <v>186</v>
      </c>
      <c r="V2720" s="81"/>
      <c r="W2720" s="171">
        <v>44074</v>
      </c>
      <c r="X2720" s="172" t="e">
        <f>+CONCATENATE(TEXT(#REF!,"yyyy"),"-",TEXT(#REF!,"mm"))</f>
        <v>#REF!</v>
      </c>
      <c r="Y2720" s="173" t="str">
        <f t="shared" si="432"/>
        <v>8</v>
      </c>
      <c r="Z2720" s="172" t="str">
        <f t="shared" si="433"/>
        <v>2020-07</v>
      </c>
      <c r="AA2720" s="170" t="e">
        <f>+VLOOKUP(Z2720,#REF!,2,FALSE)/VLOOKUP(X2720,#REF!,2,FALSE)</f>
        <v>#REF!</v>
      </c>
      <c r="AB2720" s="174" t="e">
        <f t="shared" si="428"/>
        <v>#REF!</v>
      </c>
      <c r="AC2720" s="174" t="e">
        <f t="shared" si="429"/>
        <v>#REF!</v>
      </c>
      <c r="AD2720" s="175" t="e">
        <f>+#REF!+365*Y2720</f>
        <v>#REF!</v>
      </c>
      <c r="AE2720" s="176" t="e">
        <f t="shared" si="434"/>
        <v>#REF!</v>
      </c>
      <c r="AF2720" s="170" t="e">
        <f>+VLOOKUP(CONCATENATE(TEXT(W2720,"yyyy"),"-",TEXT(W2720,"mm")),#REF!,2,0)</f>
        <v>#REF!</v>
      </c>
      <c r="AG2720" s="177" t="e">
        <f>+(AC2720*(1+'INFLAC PROYECTADA'!$B$8)^(AE2720))/((1+DEMANDADO!AF2720)^(AE2720))</f>
        <v>#REF!</v>
      </c>
      <c r="AH2720" s="169">
        <f>(0.2*VLOOKUP(D2720,'%.'!$A$1:$B$4,2,FALSE))+(0.35*VLOOKUP(E2720,'%.'!$A$1:$B$4,2,FALSE))+(0.1*VLOOKUP(F2720,'%.'!$A$1:$B$4,2,FALSE))+(0.35*VLOOKUP(G2720,'%.'!$A$1:$B$4,2,FALSE))</f>
        <v>0.62999999999999989</v>
      </c>
      <c r="AI2720" s="128" t="str">
        <f t="shared" si="435"/>
        <v>ALTA</v>
      </c>
      <c r="AJ2720" s="128" t="str">
        <f t="shared" si="436"/>
        <v>Provisión contable</v>
      </c>
      <c r="AK2720" s="178" t="e">
        <f t="shared" si="437"/>
        <v>#REF!</v>
      </c>
    </row>
    <row r="2721" spans="1:37" ht="30" customHeight="1" x14ac:dyDescent="0.25">
      <c r="A2721" s="115">
        <v>2720</v>
      </c>
      <c r="B2721" s="82" t="s">
        <v>5706</v>
      </c>
      <c r="C2721" s="126" t="s">
        <v>5707</v>
      </c>
      <c r="D2721" s="83" t="s">
        <v>48</v>
      </c>
      <c r="E2721" s="83" t="s">
        <v>0</v>
      </c>
      <c r="F2721" s="83" t="s">
        <v>1</v>
      </c>
      <c r="G2721" s="124" t="s">
        <v>48</v>
      </c>
      <c r="H2721" s="169">
        <f t="shared" si="430"/>
        <v>0.62999999999999989</v>
      </c>
      <c r="I2721" s="170" t="str">
        <f t="shared" si="431"/>
        <v>ALTA</v>
      </c>
      <c r="J2721" s="293">
        <v>208983118</v>
      </c>
      <c r="K2721" s="221">
        <v>0.2</v>
      </c>
      <c r="L2721" s="68" t="s">
        <v>136</v>
      </c>
      <c r="M2721" s="188"/>
      <c r="N2721" s="68" t="s">
        <v>405</v>
      </c>
      <c r="O2721" s="199" t="s">
        <v>405</v>
      </c>
      <c r="P2721" s="68" t="s">
        <v>406</v>
      </c>
      <c r="Q2721" s="83" t="s">
        <v>5791</v>
      </c>
      <c r="R2721" s="83" t="s">
        <v>312</v>
      </c>
      <c r="S2721" s="84">
        <v>31119</v>
      </c>
      <c r="T2721" s="83">
        <v>53595</v>
      </c>
      <c r="U2721" s="81" t="s">
        <v>186</v>
      </c>
      <c r="V2721" s="81"/>
      <c r="W2721" s="171">
        <v>44074</v>
      </c>
      <c r="X2721" s="172" t="e">
        <f>+CONCATENATE(TEXT(#REF!,"yyyy"),"-",TEXT(#REF!,"mm"))</f>
        <v>#REF!</v>
      </c>
      <c r="Y2721" s="173" t="str">
        <f t="shared" si="432"/>
        <v>8</v>
      </c>
      <c r="Z2721" s="172" t="str">
        <f t="shared" si="433"/>
        <v>2020-07</v>
      </c>
      <c r="AA2721" s="170" t="e">
        <f>+VLOOKUP(Z2721,#REF!,2,FALSE)/VLOOKUP(X2721,#REF!,2,FALSE)</f>
        <v>#REF!</v>
      </c>
      <c r="AB2721" s="174" t="e">
        <f t="shared" si="428"/>
        <v>#REF!</v>
      </c>
      <c r="AC2721" s="174" t="e">
        <f t="shared" si="429"/>
        <v>#REF!</v>
      </c>
      <c r="AD2721" s="175" t="e">
        <f>+#REF!+365*Y2721</f>
        <v>#REF!</v>
      </c>
      <c r="AE2721" s="176" t="e">
        <f t="shared" si="434"/>
        <v>#REF!</v>
      </c>
      <c r="AF2721" s="170" t="e">
        <f>+VLOOKUP(CONCATENATE(TEXT(W2721,"yyyy"),"-",TEXT(W2721,"mm")),#REF!,2,0)</f>
        <v>#REF!</v>
      </c>
      <c r="AG2721" s="177" t="e">
        <f>+(AC2721*(1+'INFLAC PROYECTADA'!$B$8)^(AE2721))/((1+DEMANDADO!AF2721)^(AE2721))</f>
        <v>#REF!</v>
      </c>
      <c r="AH2721" s="169">
        <f>(0.2*VLOOKUP(D2721,'%.'!$A$1:$B$4,2,FALSE))+(0.35*VLOOKUP(E2721,'%.'!$A$1:$B$4,2,FALSE))+(0.1*VLOOKUP(F2721,'%.'!$A$1:$B$4,2,FALSE))+(0.35*VLOOKUP(G2721,'%.'!$A$1:$B$4,2,FALSE))</f>
        <v>0.62999999999999989</v>
      </c>
      <c r="AI2721" s="128" t="str">
        <f t="shared" si="435"/>
        <v>ALTA</v>
      </c>
      <c r="AJ2721" s="128" t="str">
        <f t="shared" si="436"/>
        <v>Provisión contable</v>
      </c>
      <c r="AK2721" s="178" t="e">
        <f t="shared" si="437"/>
        <v>#REF!</v>
      </c>
    </row>
    <row r="2722" spans="1:37" ht="30" customHeight="1" x14ac:dyDescent="0.25">
      <c r="A2722" s="115">
        <v>2721</v>
      </c>
      <c r="B2722" s="82" t="s">
        <v>5708</v>
      </c>
      <c r="C2722" s="126" t="s">
        <v>5709</v>
      </c>
      <c r="D2722" s="83" t="s">
        <v>48</v>
      </c>
      <c r="E2722" s="83" t="s">
        <v>0</v>
      </c>
      <c r="F2722" s="83" t="s">
        <v>1</v>
      </c>
      <c r="G2722" s="124" t="s">
        <v>48</v>
      </c>
      <c r="H2722" s="169">
        <f t="shared" si="430"/>
        <v>0.62999999999999989</v>
      </c>
      <c r="I2722" s="170" t="str">
        <f t="shared" si="431"/>
        <v>ALTA</v>
      </c>
      <c r="J2722" s="293">
        <v>43815771</v>
      </c>
      <c r="K2722" s="221">
        <v>0.3</v>
      </c>
      <c r="L2722" s="68" t="s">
        <v>136</v>
      </c>
      <c r="M2722" s="188"/>
      <c r="N2722" s="68" t="s">
        <v>405</v>
      </c>
      <c r="O2722" s="199" t="s">
        <v>405</v>
      </c>
      <c r="P2722" s="68" t="s">
        <v>406</v>
      </c>
      <c r="Q2722" s="83" t="s">
        <v>5791</v>
      </c>
      <c r="R2722" s="83" t="s">
        <v>312</v>
      </c>
      <c r="S2722" s="84">
        <v>31119</v>
      </c>
      <c r="T2722" s="83">
        <v>53595</v>
      </c>
      <c r="U2722" s="81" t="s">
        <v>186</v>
      </c>
      <c r="V2722" s="81"/>
      <c r="W2722" s="171">
        <v>44074</v>
      </c>
      <c r="X2722" s="172" t="e">
        <f>+CONCATENATE(TEXT(#REF!,"yyyy"),"-",TEXT(#REF!,"mm"))</f>
        <v>#REF!</v>
      </c>
      <c r="Y2722" s="173" t="str">
        <f t="shared" si="432"/>
        <v>8</v>
      </c>
      <c r="Z2722" s="172" t="str">
        <f t="shared" si="433"/>
        <v>2020-07</v>
      </c>
      <c r="AA2722" s="170" t="e">
        <f>+VLOOKUP(Z2722,#REF!,2,FALSE)/VLOOKUP(X2722,#REF!,2,FALSE)</f>
        <v>#REF!</v>
      </c>
      <c r="AB2722" s="174" t="e">
        <f t="shared" si="428"/>
        <v>#REF!</v>
      </c>
      <c r="AC2722" s="174" t="e">
        <f t="shared" si="429"/>
        <v>#REF!</v>
      </c>
      <c r="AD2722" s="175" t="e">
        <f>+#REF!+365*Y2722</f>
        <v>#REF!</v>
      </c>
      <c r="AE2722" s="176" t="e">
        <f t="shared" si="434"/>
        <v>#REF!</v>
      </c>
      <c r="AF2722" s="170" t="e">
        <f>+VLOOKUP(CONCATENATE(TEXT(W2722,"yyyy"),"-",TEXT(W2722,"mm")),#REF!,2,0)</f>
        <v>#REF!</v>
      </c>
      <c r="AG2722" s="177" t="e">
        <f>+(AC2722*(1+'INFLAC PROYECTADA'!$B$8)^(AE2722))/((1+DEMANDADO!AF2722)^(AE2722))</f>
        <v>#REF!</v>
      </c>
      <c r="AH2722" s="169">
        <f>(0.2*VLOOKUP(D2722,'%.'!$A$1:$B$4,2,FALSE))+(0.35*VLOOKUP(E2722,'%.'!$A$1:$B$4,2,FALSE))+(0.1*VLOOKUP(F2722,'%.'!$A$1:$B$4,2,FALSE))+(0.35*VLOOKUP(G2722,'%.'!$A$1:$B$4,2,FALSE))</f>
        <v>0.62999999999999989</v>
      </c>
      <c r="AI2722" s="128" t="str">
        <f t="shared" si="435"/>
        <v>ALTA</v>
      </c>
      <c r="AJ2722" s="128" t="str">
        <f t="shared" si="436"/>
        <v>Provisión contable</v>
      </c>
      <c r="AK2722" s="178" t="e">
        <f t="shared" si="437"/>
        <v>#REF!</v>
      </c>
    </row>
    <row r="2723" spans="1:37" ht="30" customHeight="1" x14ac:dyDescent="0.25">
      <c r="A2723" s="115">
        <v>2722</v>
      </c>
      <c r="B2723" s="82" t="s">
        <v>5710</v>
      </c>
      <c r="C2723" s="126" t="s">
        <v>5711</v>
      </c>
      <c r="D2723" s="83" t="s">
        <v>48</v>
      </c>
      <c r="E2723" s="83" t="s">
        <v>0</v>
      </c>
      <c r="F2723" s="83" t="s">
        <v>1</v>
      </c>
      <c r="G2723" s="124" t="s">
        <v>48</v>
      </c>
      <c r="H2723" s="169">
        <f t="shared" si="430"/>
        <v>0.62999999999999989</v>
      </c>
      <c r="I2723" s="170" t="str">
        <f t="shared" si="431"/>
        <v>ALTA</v>
      </c>
      <c r="J2723" s="293">
        <v>461820657</v>
      </c>
      <c r="K2723" s="221">
        <v>0.6</v>
      </c>
      <c r="L2723" s="68" t="s">
        <v>131</v>
      </c>
      <c r="M2723" s="188"/>
      <c r="N2723" s="68" t="s">
        <v>405</v>
      </c>
      <c r="O2723" s="199" t="s">
        <v>405</v>
      </c>
      <c r="P2723" s="68" t="s">
        <v>406</v>
      </c>
      <c r="Q2723" s="83" t="s">
        <v>5791</v>
      </c>
      <c r="R2723" s="83" t="s">
        <v>312</v>
      </c>
      <c r="S2723" s="84">
        <v>31119</v>
      </c>
      <c r="T2723" s="83">
        <v>53595</v>
      </c>
      <c r="U2723" s="81" t="s">
        <v>186</v>
      </c>
      <c r="V2723" s="81"/>
      <c r="W2723" s="171">
        <v>44074</v>
      </c>
      <c r="X2723" s="172" t="e">
        <f>+CONCATENATE(TEXT(#REF!,"yyyy"),"-",TEXT(#REF!,"mm"))</f>
        <v>#REF!</v>
      </c>
      <c r="Y2723" s="173" t="str">
        <f t="shared" si="432"/>
        <v>8</v>
      </c>
      <c r="Z2723" s="172" t="str">
        <f t="shared" si="433"/>
        <v>2020-07</v>
      </c>
      <c r="AA2723" s="170" t="e">
        <f>+VLOOKUP(Z2723,#REF!,2,FALSE)/VLOOKUP(X2723,#REF!,2,FALSE)</f>
        <v>#REF!</v>
      </c>
      <c r="AB2723" s="174" t="e">
        <f t="shared" si="428"/>
        <v>#REF!</v>
      </c>
      <c r="AC2723" s="174" t="e">
        <f t="shared" si="429"/>
        <v>#REF!</v>
      </c>
      <c r="AD2723" s="175" t="e">
        <f>+#REF!+365*Y2723</f>
        <v>#REF!</v>
      </c>
      <c r="AE2723" s="176" t="e">
        <f t="shared" si="434"/>
        <v>#REF!</v>
      </c>
      <c r="AF2723" s="170" t="e">
        <f>+VLOOKUP(CONCATENATE(TEXT(W2723,"yyyy"),"-",TEXT(W2723,"mm")),#REF!,2,0)</f>
        <v>#REF!</v>
      </c>
      <c r="AG2723" s="177" t="e">
        <f>+(AC2723*(1+'INFLAC PROYECTADA'!$B$8)^(AE2723))/((1+DEMANDADO!AF2723)^(AE2723))</f>
        <v>#REF!</v>
      </c>
      <c r="AH2723" s="169">
        <f>(0.2*VLOOKUP(D2723,'%.'!$A$1:$B$4,2,FALSE))+(0.35*VLOOKUP(E2723,'%.'!$A$1:$B$4,2,FALSE))+(0.1*VLOOKUP(F2723,'%.'!$A$1:$B$4,2,FALSE))+(0.35*VLOOKUP(G2723,'%.'!$A$1:$B$4,2,FALSE))</f>
        <v>0.62999999999999989</v>
      </c>
      <c r="AI2723" s="128" t="str">
        <f t="shared" si="435"/>
        <v>ALTA</v>
      </c>
      <c r="AJ2723" s="128" t="str">
        <f t="shared" si="436"/>
        <v>Provisión contable</v>
      </c>
      <c r="AK2723" s="178" t="e">
        <f t="shared" si="437"/>
        <v>#REF!</v>
      </c>
    </row>
    <row r="2724" spans="1:37" ht="30" customHeight="1" x14ac:dyDescent="0.25">
      <c r="A2724" s="115">
        <v>2723</v>
      </c>
      <c r="B2724" s="82" t="s">
        <v>5708</v>
      </c>
      <c r="C2724" s="126" t="s">
        <v>5712</v>
      </c>
      <c r="D2724" s="83" t="s">
        <v>48</v>
      </c>
      <c r="E2724" s="83" t="s">
        <v>0</v>
      </c>
      <c r="F2724" s="83" t="s">
        <v>1</v>
      </c>
      <c r="G2724" s="124" t="s">
        <v>48</v>
      </c>
      <c r="H2724" s="169">
        <f t="shared" si="430"/>
        <v>0.62999999999999989</v>
      </c>
      <c r="I2724" s="170" t="str">
        <f t="shared" si="431"/>
        <v>ALTA</v>
      </c>
      <c r="J2724" s="293">
        <v>30800000</v>
      </c>
      <c r="K2724" s="221">
        <v>0.4</v>
      </c>
      <c r="L2724" s="68" t="s">
        <v>136</v>
      </c>
      <c r="M2724" s="188"/>
      <c r="N2724" s="68" t="s">
        <v>405</v>
      </c>
      <c r="O2724" s="199" t="s">
        <v>405</v>
      </c>
      <c r="P2724" s="68">
        <v>13</v>
      </c>
      <c r="Q2724" s="83" t="s">
        <v>5791</v>
      </c>
      <c r="R2724" s="83" t="s">
        <v>312</v>
      </c>
      <c r="S2724" s="84">
        <v>31119</v>
      </c>
      <c r="T2724" s="83">
        <v>53595</v>
      </c>
      <c r="U2724" s="81" t="s">
        <v>186</v>
      </c>
      <c r="V2724" s="81"/>
      <c r="W2724" s="171">
        <v>44074</v>
      </c>
      <c r="X2724" s="172" t="e">
        <f>+CONCATENATE(TEXT(#REF!,"yyyy"),"-",TEXT(#REF!,"mm"))</f>
        <v>#REF!</v>
      </c>
      <c r="Y2724" s="173" t="str">
        <f t="shared" si="432"/>
        <v>13</v>
      </c>
      <c r="Z2724" s="172" t="str">
        <f t="shared" si="433"/>
        <v>2020-07</v>
      </c>
      <c r="AA2724" s="170" t="e">
        <f>+VLOOKUP(Z2724,#REF!,2,FALSE)/VLOOKUP(X2724,#REF!,2,FALSE)</f>
        <v>#REF!</v>
      </c>
      <c r="AB2724" s="174" t="e">
        <f t="shared" si="428"/>
        <v>#REF!</v>
      </c>
      <c r="AC2724" s="174" t="e">
        <f t="shared" si="429"/>
        <v>#REF!</v>
      </c>
      <c r="AD2724" s="175" t="e">
        <f>+#REF!+365*Y2724</f>
        <v>#REF!</v>
      </c>
      <c r="AE2724" s="176" t="e">
        <f t="shared" si="434"/>
        <v>#REF!</v>
      </c>
      <c r="AF2724" s="170" t="e">
        <f>+VLOOKUP(CONCATENATE(TEXT(W2724,"yyyy"),"-",TEXT(W2724,"mm")),#REF!,2,0)</f>
        <v>#REF!</v>
      </c>
      <c r="AG2724" s="177" t="e">
        <f>+(AC2724*(1+'INFLAC PROYECTADA'!$B$8)^(AE2724))/((1+DEMANDADO!AF2724)^(AE2724))</f>
        <v>#REF!</v>
      </c>
      <c r="AH2724" s="169">
        <f>(0.2*VLOOKUP(D2724,'%.'!$A$1:$B$4,2,FALSE))+(0.35*VLOOKUP(E2724,'%.'!$A$1:$B$4,2,FALSE))+(0.1*VLOOKUP(F2724,'%.'!$A$1:$B$4,2,FALSE))+(0.35*VLOOKUP(G2724,'%.'!$A$1:$B$4,2,FALSE))</f>
        <v>0.62999999999999989</v>
      </c>
      <c r="AI2724" s="128" t="str">
        <f t="shared" si="435"/>
        <v>ALTA</v>
      </c>
      <c r="AJ2724" s="128" t="str">
        <f t="shared" si="436"/>
        <v>Provisión contable</v>
      </c>
      <c r="AK2724" s="178" t="e">
        <f t="shared" si="437"/>
        <v>#REF!</v>
      </c>
    </row>
    <row r="2725" spans="1:37" ht="30" customHeight="1" x14ac:dyDescent="0.25">
      <c r="A2725" s="115">
        <v>2724</v>
      </c>
      <c r="B2725" s="82" t="s">
        <v>5713</v>
      </c>
      <c r="C2725" s="126" t="s">
        <v>5714</v>
      </c>
      <c r="D2725" s="83" t="s">
        <v>48</v>
      </c>
      <c r="E2725" s="83" t="s">
        <v>0</v>
      </c>
      <c r="F2725" s="83" t="s">
        <v>1</v>
      </c>
      <c r="G2725" s="124" t="s">
        <v>48</v>
      </c>
      <c r="H2725" s="169">
        <f t="shared" si="430"/>
        <v>0.62999999999999989</v>
      </c>
      <c r="I2725" s="170" t="str">
        <f t="shared" si="431"/>
        <v>ALTA</v>
      </c>
      <c r="J2725" s="293">
        <v>453980000</v>
      </c>
      <c r="K2725" s="221">
        <v>0.4</v>
      </c>
      <c r="L2725" s="68" t="s">
        <v>132</v>
      </c>
      <c r="M2725" s="188"/>
      <c r="N2725" s="68" t="s">
        <v>405</v>
      </c>
      <c r="O2725" s="199" t="s">
        <v>405</v>
      </c>
      <c r="P2725" s="68" t="s">
        <v>406</v>
      </c>
      <c r="Q2725" s="83" t="s">
        <v>5791</v>
      </c>
      <c r="R2725" s="83" t="s">
        <v>312</v>
      </c>
      <c r="S2725" s="84">
        <v>31119</v>
      </c>
      <c r="T2725" s="83">
        <v>53595</v>
      </c>
      <c r="U2725" s="81" t="s">
        <v>186</v>
      </c>
      <c r="V2725" s="81"/>
      <c r="W2725" s="171">
        <v>44074</v>
      </c>
      <c r="X2725" s="172" t="e">
        <f>+CONCATENATE(TEXT(#REF!,"yyyy"),"-",TEXT(#REF!,"mm"))</f>
        <v>#REF!</v>
      </c>
      <c r="Y2725" s="173" t="str">
        <f t="shared" si="432"/>
        <v>8</v>
      </c>
      <c r="Z2725" s="172" t="str">
        <f t="shared" si="433"/>
        <v>2020-07</v>
      </c>
      <c r="AA2725" s="170" t="e">
        <f>+VLOOKUP(Z2725,#REF!,2,FALSE)/VLOOKUP(X2725,#REF!,2,FALSE)</f>
        <v>#REF!</v>
      </c>
      <c r="AB2725" s="174" t="e">
        <f t="shared" si="428"/>
        <v>#REF!</v>
      </c>
      <c r="AC2725" s="174" t="e">
        <f t="shared" si="429"/>
        <v>#REF!</v>
      </c>
      <c r="AD2725" s="175" t="e">
        <f>+#REF!+365*Y2725</f>
        <v>#REF!</v>
      </c>
      <c r="AE2725" s="176" t="e">
        <f t="shared" si="434"/>
        <v>#REF!</v>
      </c>
      <c r="AF2725" s="170" t="e">
        <f>+VLOOKUP(CONCATENATE(TEXT(W2725,"yyyy"),"-",TEXT(W2725,"mm")),#REF!,2,0)</f>
        <v>#REF!</v>
      </c>
      <c r="AG2725" s="177" t="e">
        <f>+(AC2725*(1+'INFLAC PROYECTADA'!$B$8)^(AE2725))/((1+DEMANDADO!AF2725)^(AE2725))</f>
        <v>#REF!</v>
      </c>
      <c r="AH2725" s="169">
        <f>(0.2*VLOOKUP(D2725,'%.'!$A$1:$B$4,2,FALSE))+(0.35*VLOOKUP(E2725,'%.'!$A$1:$B$4,2,FALSE))+(0.1*VLOOKUP(F2725,'%.'!$A$1:$B$4,2,FALSE))+(0.35*VLOOKUP(G2725,'%.'!$A$1:$B$4,2,FALSE))</f>
        <v>0.62999999999999989</v>
      </c>
      <c r="AI2725" s="128" t="str">
        <f t="shared" si="435"/>
        <v>ALTA</v>
      </c>
      <c r="AJ2725" s="128" t="str">
        <f t="shared" si="436"/>
        <v>Provisión contable</v>
      </c>
      <c r="AK2725" s="178" t="e">
        <f t="shared" si="437"/>
        <v>#REF!</v>
      </c>
    </row>
    <row r="2726" spans="1:37" ht="30" customHeight="1" x14ac:dyDescent="0.25">
      <c r="A2726" s="115">
        <v>2725</v>
      </c>
      <c r="B2726" s="82" t="s">
        <v>5706</v>
      </c>
      <c r="C2726" s="126" t="s">
        <v>5715</v>
      </c>
      <c r="D2726" s="83" t="s">
        <v>48</v>
      </c>
      <c r="E2726" s="83" t="s">
        <v>0</v>
      </c>
      <c r="F2726" s="83" t="s">
        <v>1</v>
      </c>
      <c r="G2726" s="124" t="s">
        <v>48</v>
      </c>
      <c r="H2726" s="169">
        <f t="shared" si="430"/>
        <v>0.62999999999999989</v>
      </c>
      <c r="I2726" s="170" t="str">
        <f t="shared" si="431"/>
        <v>ALTA</v>
      </c>
      <c r="J2726" s="293">
        <v>30000000</v>
      </c>
      <c r="K2726" s="221">
        <v>0.5</v>
      </c>
      <c r="L2726" s="68" t="s">
        <v>132</v>
      </c>
      <c r="M2726" s="188"/>
      <c r="N2726" s="68" t="s">
        <v>405</v>
      </c>
      <c r="O2726" s="199" t="s">
        <v>405</v>
      </c>
      <c r="P2726" s="68" t="s">
        <v>406</v>
      </c>
      <c r="Q2726" s="83" t="s">
        <v>5791</v>
      </c>
      <c r="R2726" s="83" t="s">
        <v>312</v>
      </c>
      <c r="S2726" s="84">
        <v>31119</v>
      </c>
      <c r="T2726" s="83">
        <v>53595</v>
      </c>
      <c r="U2726" s="81" t="s">
        <v>186</v>
      </c>
      <c r="V2726" s="81"/>
      <c r="W2726" s="171">
        <v>44074</v>
      </c>
      <c r="X2726" s="172" t="e">
        <f>+CONCATENATE(TEXT(#REF!,"yyyy"),"-",TEXT(#REF!,"mm"))</f>
        <v>#REF!</v>
      </c>
      <c r="Y2726" s="173" t="str">
        <f t="shared" si="432"/>
        <v>8</v>
      </c>
      <c r="Z2726" s="172" t="str">
        <f t="shared" si="433"/>
        <v>2020-07</v>
      </c>
      <c r="AA2726" s="170" t="e">
        <f>+VLOOKUP(Z2726,#REF!,2,FALSE)/VLOOKUP(X2726,#REF!,2,FALSE)</f>
        <v>#REF!</v>
      </c>
      <c r="AB2726" s="174" t="e">
        <f t="shared" si="428"/>
        <v>#REF!</v>
      </c>
      <c r="AC2726" s="174" t="e">
        <f t="shared" si="429"/>
        <v>#REF!</v>
      </c>
      <c r="AD2726" s="175" t="e">
        <f>+#REF!+365*Y2726</f>
        <v>#REF!</v>
      </c>
      <c r="AE2726" s="176" t="e">
        <f t="shared" si="434"/>
        <v>#REF!</v>
      </c>
      <c r="AF2726" s="170" t="e">
        <f>+VLOOKUP(CONCATENATE(TEXT(W2726,"yyyy"),"-",TEXT(W2726,"mm")),#REF!,2,0)</f>
        <v>#REF!</v>
      </c>
      <c r="AG2726" s="177" t="e">
        <f>+(AC2726*(1+'INFLAC PROYECTADA'!$B$8)^(AE2726))/((1+DEMANDADO!AF2726)^(AE2726))</f>
        <v>#REF!</v>
      </c>
      <c r="AH2726" s="169">
        <f>(0.2*VLOOKUP(D2726,'%.'!$A$1:$B$4,2,FALSE))+(0.35*VLOOKUP(E2726,'%.'!$A$1:$B$4,2,FALSE))+(0.1*VLOOKUP(F2726,'%.'!$A$1:$B$4,2,FALSE))+(0.35*VLOOKUP(G2726,'%.'!$A$1:$B$4,2,FALSE))</f>
        <v>0.62999999999999989</v>
      </c>
      <c r="AI2726" s="128" t="str">
        <f t="shared" si="435"/>
        <v>ALTA</v>
      </c>
      <c r="AJ2726" s="128" t="str">
        <f t="shared" si="436"/>
        <v>Provisión contable</v>
      </c>
      <c r="AK2726" s="178" t="e">
        <f t="shared" si="437"/>
        <v>#REF!</v>
      </c>
    </row>
    <row r="2727" spans="1:37" ht="30" customHeight="1" x14ac:dyDescent="0.25">
      <c r="A2727" s="115">
        <v>2726</v>
      </c>
      <c r="B2727" s="82" t="s">
        <v>1513</v>
      </c>
      <c r="C2727" s="126" t="s">
        <v>5716</v>
      </c>
      <c r="D2727" s="83" t="s">
        <v>48</v>
      </c>
      <c r="E2727" s="83" t="s">
        <v>0</v>
      </c>
      <c r="F2727" s="83" t="s">
        <v>1</v>
      </c>
      <c r="G2727" s="124" t="s">
        <v>48</v>
      </c>
      <c r="H2727" s="169">
        <f t="shared" si="430"/>
        <v>0.62999999999999989</v>
      </c>
      <c r="I2727" s="170" t="str">
        <f t="shared" si="431"/>
        <v>ALTA</v>
      </c>
      <c r="J2727" s="293">
        <v>284735000</v>
      </c>
      <c r="K2727" s="221">
        <v>0.4</v>
      </c>
      <c r="L2727" s="68" t="s">
        <v>131</v>
      </c>
      <c r="M2727" s="188"/>
      <c r="N2727" s="68" t="s">
        <v>405</v>
      </c>
      <c r="O2727" s="199" t="s">
        <v>405</v>
      </c>
      <c r="P2727" s="68">
        <v>19</v>
      </c>
      <c r="Q2727" s="83" t="s">
        <v>5791</v>
      </c>
      <c r="R2727" s="83" t="s">
        <v>312</v>
      </c>
      <c r="S2727" s="84">
        <v>31119</v>
      </c>
      <c r="T2727" s="83">
        <v>53595</v>
      </c>
      <c r="U2727" s="81" t="s">
        <v>186</v>
      </c>
      <c r="V2727" s="81"/>
      <c r="W2727" s="171">
        <v>44074</v>
      </c>
      <c r="X2727" s="172" t="e">
        <f>+CONCATENATE(TEXT(#REF!,"yyyy"),"-",TEXT(#REF!,"mm"))</f>
        <v>#REF!</v>
      </c>
      <c r="Y2727" s="173" t="str">
        <f t="shared" si="432"/>
        <v>19</v>
      </c>
      <c r="Z2727" s="172" t="str">
        <f t="shared" si="433"/>
        <v>2020-07</v>
      </c>
      <c r="AA2727" s="170" t="e">
        <f>+VLOOKUP(Z2727,#REF!,2,FALSE)/VLOOKUP(X2727,#REF!,2,FALSE)</f>
        <v>#REF!</v>
      </c>
      <c r="AB2727" s="174" t="e">
        <f t="shared" si="428"/>
        <v>#REF!</v>
      </c>
      <c r="AC2727" s="174" t="e">
        <f t="shared" si="429"/>
        <v>#REF!</v>
      </c>
      <c r="AD2727" s="175" t="e">
        <f>+#REF!+365*Y2727</f>
        <v>#REF!</v>
      </c>
      <c r="AE2727" s="176" t="e">
        <f t="shared" si="434"/>
        <v>#REF!</v>
      </c>
      <c r="AF2727" s="170" t="e">
        <f>+VLOOKUP(CONCATENATE(TEXT(W2727,"yyyy"),"-",TEXT(W2727,"mm")),#REF!,2,0)</f>
        <v>#REF!</v>
      </c>
      <c r="AG2727" s="177" t="e">
        <f>+(AC2727*(1+'INFLAC PROYECTADA'!$B$8)^(AE2727))/((1+DEMANDADO!AF2727)^(AE2727))</f>
        <v>#REF!</v>
      </c>
      <c r="AH2727" s="169">
        <f>(0.2*VLOOKUP(D2727,'%.'!$A$1:$B$4,2,FALSE))+(0.35*VLOOKUP(E2727,'%.'!$A$1:$B$4,2,FALSE))+(0.1*VLOOKUP(F2727,'%.'!$A$1:$B$4,2,FALSE))+(0.35*VLOOKUP(G2727,'%.'!$A$1:$B$4,2,FALSE))</f>
        <v>0.62999999999999989</v>
      </c>
      <c r="AI2727" s="128" t="str">
        <f t="shared" si="435"/>
        <v>ALTA</v>
      </c>
      <c r="AJ2727" s="128" t="str">
        <f t="shared" si="436"/>
        <v>Provisión contable</v>
      </c>
      <c r="AK2727" s="178" t="e">
        <f t="shared" si="437"/>
        <v>#REF!</v>
      </c>
    </row>
    <row r="2728" spans="1:37" ht="30" customHeight="1" x14ac:dyDescent="0.25">
      <c r="A2728" s="115">
        <v>2727</v>
      </c>
      <c r="B2728" s="82" t="s">
        <v>5717</v>
      </c>
      <c r="C2728" s="126" t="s">
        <v>5718</v>
      </c>
      <c r="D2728" s="83" t="s">
        <v>48</v>
      </c>
      <c r="E2728" s="83" t="s">
        <v>0</v>
      </c>
      <c r="F2728" s="83" t="s">
        <v>1</v>
      </c>
      <c r="G2728" s="124" t="s">
        <v>48</v>
      </c>
      <c r="H2728" s="169">
        <f t="shared" si="430"/>
        <v>0.62999999999999989</v>
      </c>
      <c r="I2728" s="170" t="str">
        <f t="shared" si="431"/>
        <v>ALTA</v>
      </c>
      <c r="J2728" s="293">
        <v>198900384</v>
      </c>
      <c r="K2728" s="221">
        <v>0.4</v>
      </c>
      <c r="L2728" s="68" t="s">
        <v>132</v>
      </c>
      <c r="M2728" s="188"/>
      <c r="N2728" s="68" t="s">
        <v>405</v>
      </c>
      <c r="O2728" s="199" t="s">
        <v>405</v>
      </c>
      <c r="P2728" s="68">
        <v>9</v>
      </c>
      <c r="Q2728" s="83" t="s">
        <v>5791</v>
      </c>
      <c r="R2728" s="83" t="s">
        <v>312</v>
      </c>
      <c r="S2728" s="84">
        <v>31119</v>
      </c>
      <c r="T2728" s="83">
        <v>53595</v>
      </c>
      <c r="U2728" s="81" t="s">
        <v>186</v>
      </c>
      <c r="V2728" s="81"/>
      <c r="W2728" s="171">
        <v>44074</v>
      </c>
      <c r="X2728" s="172" t="e">
        <f>+CONCATENATE(TEXT(#REF!,"yyyy"),"-",TEXT(#REF!,"mm"))</f>
        <v>#REF!</v>
      </c>
      <c r="Y2728" s="173" t="str">
        <f t="shared" si="432"/>
        <v>9</v>
      </c>
      <c r="Z2728" s="172" t="str">
        <f t="shared" si="433"/>
        <v>2020-07</v>
      </c>
      <c r="AA2728" s="170" t="e">
        <f>+VLOOKUP(Z2728,#REF!,2,FALSE)/VLOOKUP(X2728,#REF!,2,FALSE)</f>
        <v>#REF!</v>
      </c>
      <c r="AB2728" s="174" t="e">
        <f t="shared" si="428"/>
        <v>#REF!</v>
      </c>
      <c r="AC2728" s="174" t="e">
        <f t="shared" si="429"/>
        <v>#REF!</v>
      </c>
      <c r="AD2728" s="175" t="e">
        <f>+#REF!+365*Y2728</f>
        <v>#REF!</v>
      </c>
      <c r="AE2728" s="176" t="e">
        <f t="shared" si="434"/>
        <v>#REF!</v>
      </c>
      <c r="AF2728" s="170" t="e">
        <f>+VLOOKUP(CONCATENATE(TEXT(W2728,"yyyy"),"-",TEXT(W2728,"mm")),#REF!,2,0)</f>
        <v>#REF!</v>
      </c>
      <c r="AG2728" s="177" t="e">
        <f>+(AC2728*(1+'INFLAC PROYECTADA'!$B$8)^(AE2728))/((1+DEMANDADO!AF2728)^(AE2728))</f>
        <v>#REF!</v>
      </c>
      <c r="AH2728" s="169">
        <f>(0.2*VLOOKUP(D2728,'%.'!$A$1:$B$4,2,FALSE))+(0.35*VLOOKUP(E2728,'%.'!$A$1:$B$4,2,FALSE))+(0.1*VLOOKUP(F2728,'%.'!$A$1:$B$4,2,FALSE))+(0.35*VLOOKUP(G2728,'%.'!$A$1:$B$4,2,FALSE))</f>
        <v>0.62999999999999989</v>
      </c>
      <c r="AI2728" s="128" t="str">
        <f t="shared" si="435"/>
        <v>ALTA</v>
      </c>
      <c r="AJ2728" s="128" t="str">
        <f t="shared" si="436"/>
        <v>Provisión contable</v>
      </c>
      <c r="AK2728" s="178" t="e">
        <f t="shared" si="437"/>
        <v>#REF!</v>
      </c>
    </row>
    <row r="2729" spans="1:37" ht="30" customHeight="1" x14ac:dyDescent="0.25">
      <c r="A2729" s="115">
        <v>2728</v>
      </c>
      <c r="B2729" s="82" t="s">
        <v>1513</v>
      </c>
      <c r="C2729" s="126" t="s">
        <v>5719</v>
      </c>
      <c r="D2729" s="83" t="s">
        <v>48</v>
      </c>
      <c r="E2729" s="83" t="s">
        <v>0</v>
      </c>
      <c r="F2729" s="83" t="s">
        <v>1</v>
      </c>
      <c r="G2729" s="124" t="s">
        <v>48</v>
      </c>
      <c r="H2729" s="169">
        <f t="shared" si="430"/>
        <v>0.62999999999999989</v>
      </c>
      <c r="I2729" s="170" t="str">
        <f t="shared" si="431"/>
        <v>ALTA</v>
      </c>
      <c r="J2729" s="293">
        <v>215428000</v>
      </c>
      <c r="K2729" s="221">
        <v>0.5</v>
      </c>
      <c r="L2729" s="68" t="s">
        <v>131</v>
      </c>
      <c r="M2729" s="188"/>
      <c r="N2729" s="68" t="s">
        <v>405</v>
      </c>
      <c r="O2729" s="199" t="s">
        <v>405</v>
      </c>
      <c r="P2729" s="68">
        <v>17</v>
      </c>
      <c r="Q2729" s="83" t="s">
        <v>5791</v>
      </c>
      <c r="R2729" s="83" t="s">
        <v>312</v>
      </c>
      <c r="S2729" s="84">
        <v>31119</v>
      </c>
      <c r="T2729" s="83">
        <v>53595</v>
      </c>
      <c r="U2729" s="81" t="s">
        <v>186</v>
      </c>
      <c r="V2729" s="81"/>
      <c r="W2729" s="171">
        <v>44074</v>
      </c>
      <c r="X2729" s="172" t="e">
        <f>+CONCATENATE(TEXT(#REF!,"yyyy"),"-",TEXT(#REF!,"mm"))</f>
        <v>#REF!</v>
      </c>
      <c r="Y2729" s="173" t="str">
        <f t="shared" si="432"/>
        <v>17</v>
      </c>
      <c r="Z2729" s="172" t="str">
        <f t="shared" si="433"/>
        <v>2020-07</v>
      </c>
      <c r="AA2729" s="170" t="e">
        <f>+VLOOKUP(Z2729,#REF!,2,FALSE)/VLOOKUP(X2729,#REF!,2,FALSE)</f>
        <v>#REF!</v>
      </c>
      <c r="AB2729" s="174" t="e">
        <f t="shared" si="428"/>
        <v>#REF!</v>
      </c>
      <c r="AC2729" s="174" t="e">
        <f t="shared" si="429"/>
        <v>#REF!</v>
      </c>
      <c r="AD2729" s="175" t="e">
        <f>+#REF!+365*Y2729</f>
        <v>#REF!</v>
      </c>
      <c r="AE2729" s="176" t="e">
        <f t="shared" si="434"/>
        <v>#REF!</v>
      </c>
      <c r="AF2729" s="170" t="e">
        <f>+VLOOKUP(CONCATENATE(TEXT(W2729,"yyyy"),"-",TEXT(W2729,"mm")),#REF!,2,0)</f>
        <v>#REF!</v>
      </c>
      <c r="AG2729" s="177" t="e">
        <f>+(AC2729*(1+'INFLAC PROYECTADA'!$B$8)^(AE2729))/((1+DEMANDADO!AF2729)^(AE2729))</f>
        <v>#REF!</v>
      </c>
      <c r="AH2729" s="169">
        <f>(0.2*VLOOKUP(D2729,'%.'!$A$1:$B$4,2,FALSE))+(0.35*VLOOKUP(E2729,'%.'!$A$1:$B$4,2,FALSE))+(0.1*VLOOKUP(F2729,'%.'!$A$1:$B$4,2,FALSE))+(0.35*VLOOKUP(G2729,'%.'!$A$1:$B$4,2,FALSE))</f>
        <v>0.62999999999999989</v>
      </c>
      <c r="AI2729" s="128" t="str">
        <f t="shared" si="435"/>
        <v>ALTA</v>
      </c>
      <c r="AJ2729" s="128" t="str">
        <f t="shared" si="436"/>
        <v>Provisión contable</v>
      </c>
      <c r="AK2729" s="178" t="e">
        <f t="shared" si="437"/>
        <v>#REF!</v>
      </c>
    </row>
    <row r="2730" spans="1:37" ht="30" customHeight="1" x14ac:dyDescent="0.25">
      <c r="A2730" s="115">
        <v>2729</v>
      </c>
      <c r="B2730" s="82" t="s">
        <v>1513</v>
      </c>
      <c r="C2730" s="126" t="s">
        <v>5720</v>
      </c>
      <c r="D2730" s="83" t="s">
        <v>48</v>
      </c>
      <c r="E2730" s="83" t="s">
        <v>0</v>
      </c>
      <c r="F2730" s="83" t="s">
        <v>1</v>
      </c>
      <c r="G2730" s="124" t="s">
        <v>48</v>
      </c>
      <c r="H2730" s="169">
        <f t="shared" si="430"/>
        <v>0.62999999999999989</v>
      </c>
      <c r="I2730" s="170" t="str">
        <f t="shared" si="431"/>
        <v>ALTA</v>
      </c>
      <c r="J2730" s="293">
        <v>133815580</v>
      </c>
      <c r="K2730" s="221">
        <v>0.4</v>
      </c>
      <c r="L2730" s="68" t="s">
        <v>131</v>
      </c>
      <c r="M2730" s="188"/>
      <c r="N2730" s="68" t="s">
        <v>405</v>
      </c>
      <c r="O2730" s="199" t="s">
        <v>405</v>
      </c>
      <c r="P2730" s="68">
        <v>12</v>
      </c>
      <c r="Q2730" s="83" t="s">
        <v>5791</v>
      </c>
      <c r="R2730" s="83" t="s">
        <v>312</v>
      </c>
      <c r="S2730" s="84">
        <v>31119</v>
      </c>
      <c r="T2730" s="83">
        <v>53595</v>
      </c>
      <c r="U2730" s="81" t="s">
        <v>186</v>
      </c>
      <c r="V2730" s="81"/>
      <c r="W2730" s="171">
        <v>44074</v>
      </c>
      <c r="X2730" s="172" t="e">
        <f>+CONCATENATE(TEXT(#REF!,"yyyy"),"-",TEXT(#REF!,"mm"))</f>
        <v>#REF!</v>
      </c>
      <c r="Y2730" s="173" t="str">
        <f t="shared" si="432"/>
        <v>12</v>
      </c>
      <c r="Z2730" s="172" t="str">
        <f t="shared" si="433"/>
        <v>2020-07</v>
      </c>
      <c r="AA2730" s="170" t="e">
        <f>+VLOOKUP(Z2730,#REF!,2,FALSE)/VLOOKUP(X2730,#REF!,2,FALSE)</f>
        <v>#REF!</v>
      </c>
      <c r="AB2730" s="174" t="e">
        <f t="shared" si="428"/>
        <v>#REF!</v>
      </c>
      <c r="AC2730" s="174" t="e">
        <f t="shared" si="429"/>
        <v>#REF!</v>
      </c>
      <c r="AD2730" s="175" t="e">
        <f>+#REF!+365*Y2730</f>
        <v>#REF!</v>
      </c>
      <c r="AE2730" s="176" t="e">
        <f t="shared" si="434"/>
        <v>#REF!</v>
      </c>
      <c r="AF2730" s="170" t="e">
        <f>+VLOOKUP(CONCATENATE(TEXT(W2730,"yyyy"),"-",TEXT(W2730,"mm")),#REF!,2,0)</f>
        <v>#REF!</v>
      </c>
      <c r="AG2730" s="177" t="e">
        <f>+(AC2730*(1+'INFLAC PROYECTADA'!$B$8)^(AE2730))/((1+DEMANDADO!AF2730)^(AE2730))</f>
        <v>#REF!</v>
      </c>
      <c r="AH2730" s="169">
        <f>(0.2*VLOOKUP(D2730,'%.'!$A$1:$B$4,2,FALSE))+(0.35*VLOOKUP(E2730,'%.'!$A$1:$B$4,2,FALSE))+(0.1*VLOOKUP(F2730,'%.'!$A$1:$B$4,2,FALSE))+(0.35*VLOOKUP(G2730,'%.'!$A$1:$B$4,2,FALSE))</f>
        <v>0.62999999999999989</v>
      </c>
      <c r="AI2730" s="128" t="str">
        <f t="shared" si="435"/>
        <v>ALTA</v>
      </c>
      <c r="AJ2730" s="128" t="str">
        <f t="shared" si="436"/>
        <v>Provisión contable</v>
      </c>
      <c r="AK2730" s="178" t="e">
        <f t="shared" si="437"/>
        <v>#REF!</v>
      </c>
    </row>
    <row r="2731" spans="1:37" ht="30" customHeight="1" x14ac:dyDescent="0.25">
      <c r="A2731" s="115">
        <v>2730</v>
      </c>
      <c r="B2731" s="82" t="s">
        <v>5721</v>
      </c>
      <c r="C2731" s="126" t="s">
        <v>5722</v>
      </c>
      <c r="D2731" s="83" t="s">
        <v>48</v>
      </c>
      <c r="E2731" s="83" t="s">
        <v>0</v>
      </c>
      <c r="F2731" s="83" t="s">
        <v>1</v>
      </c>
      <c r="G2731" s="124" t="s">
        <v>48</v>
      </c>
      <c r="H2731" s="169">
        <f t="shared" si="430"/>
        <v>0.62999999999999989</v>
      </c>
      <c r="I2731" s="170" t="str">
        <f t="shared" si="431"/>
        <v>ALTA</v>
      </c>
      <c r="J2731" s="293">
        <v>433580000</v>
      </c>
      <c r="K2731" s="221">
        <v>0.4</v>
      </c>
      <c r="L2731" s="68" t="s">
        <v>130</v>
      </c>
      <c r="M2731" s="188"/>
      <c r="N2731" s="68" t="s">
        <v>405</v>
      </c>
      <c r="O2731" s="199" t="s">
        <v>405</v>
      </c>
      <c r="P2731" s="68" t="s">
        <v>406</v>
      </c>
      <c r="Q2731" s="83" t="s">
        <v>5791</v>
      </c>
      <c r="R2731" s="83" t="s">
        <v>312</v>
      </c>
      <c r="S2731" s="84">
        <v>31119</v>
      </c>
      <c r="T2731" s="83">
        <v>53595</v>
      </c>
      <c r="U2731" s="81" t="s">
        <v>186</v>
      </c>
      <c r="V2731" s="81"/>
      <c r="W2731" s="171">
        <v>44074</v>
      </c>
      <c r="X2731" s="172" t="e">
        <f>+CONCATENATE(TEXT(#REF!,"yyyy"),"-",TEXT(#REF!,"mm"))</f>
        <v>#REF!</v>
      </c>
      <c r="Y2731" s="173" t="str">
        <f t="shared" si="432"/>
        <v>8</v>
      </c>
      <c r="Z2731" s="172" t="str">
        <f t="shared" si="433"/>
        <v>2020-07</v>
      </c>
      <c r="AA2731" s="170" t="e">
        <f>+VLOOKUP(Z2731,#REF!,2,FALSE)/VLOOKUP(X2731,#REF!,2,FALSE)</f>
        <v>#REF!</v>
      </c>
      <c r="AB2731" s="174" t="e">
        <f t="shared" si="428"/>
        <v>#REF!</v>
      </c>
      <c r="AC2731" s="174" t="e">
        <f t="shared" si="429"/>
        <v>#REF!</v>
      </c>
      <c r="AD2731" s="175" t="e">
        <f>+#REF!+365*Y2731</f>
        <v>#REF!</v>
      </c>
      <c r="AE2731" s="176" t="e">
        <f t="shared" si="434"/>
        <v>#REF!</v>
      </c>
      <c r="AF2731" s="170" t="e">
        <f>+VLOOKUP(CONCATENATE(TEXT(W2731,"yyyy"),"-",TEXT(W2731,"mm")),#REF!,2,0)</f>
        <v>#REF!</v>
      </c>
      <c r="AG2731" s="177" t="e">
        <f>+(AC2731*(1+'INFLAC PROYECTADA'!$B$8)^(AE2731))/((1+DEMANDADO!AF2731)^(AE2731))</f>
        <v>#REF!</v>
      </c>
      <c r="AH2731" s="169">
        <f>(0.2*VLOOKUP(D2731,'%.'!$A$1:$B$4,2,FALSE))+(0.35*VLOOKUP(E2731,'%.'!$A$1:$B$4,2,FALSE))+(0.1*VLOOKUP(F2731,'%.'!$A$1:$B$4,2,FALSE))+(0.35*VLOOKUP(G2731,'%.'!$A$1:$B$4,2,FALSE))</f>
        <v>0.62999999999999989</v>
      </c>
      <c r="AI2731" s="128" t="str">
        <f t="shared" si="435"/>
        <v>ALTA</v>
      </c>
      <c r="AJ2731" s="128" t="str">
        <f t="shared" si="436"/>
        <v>Provisión contable</v>
      </c>
      <c r="AK2731" s="178" t="e">
        <f t="shared" si="437"/>
        <v>#REF!</v>
      </c>
    </row>
    <row r="2732" spans="1:37" ht="30" customHeight="1" x14ac:dyDescent="0.25">
      <c r="A2732" s="115">
        <v>2731</v>
      </c>
      <c r="B2732" s="82" t="s">
        <v>5723</v>
      </c>
      <c r="C2732" s="126" t="s">
        <v>5724</v>
      </c>
      <c r="D2732" s="83" t="s">
        <v>48</v>
      </c>
      <c r="E2732" s="83" t="s">
        <v>0</v>
      </c>
      <c r="F2732" s="83" t="s">
        <v>1</v>
      </c>
      <c r="G2732" s="124" t="s">
        <v>48</v>
      </c>
      <c r="H2732" s="169">
        <f t="shared" si="430"/>
        <v>0.62999999999999989</v>
      </c>
      <c r="I2732" s="170" t="str">
        <f t="shared" si="431"/>
        <v>ALTA</v>
      </c>
      <c r="J2732" s="293">
        <v>154874323</v>
      </c>
      <c r="K2732" s="221">
        <v>0.4</v>
      </c>
      <c r="L2732" s="68" t="s">
        <v>129</v>
      </c>
      <c r="M2732" s="188"/>
      <c r="N2732" s="68" t="s">
        <v>405</v>
      </c>
      <c r="O2732" s="199" t="s">
        <v>405</v>
      </c>
      <c r="P2732" s="68">
        <v>21</v>
      </c>
      <c r="Q2732" s="83" t="s">
        <v>5791</v>
      </c>
      <c r="R2732" s="83" t="s">
        <v>312</v>
      </c>
      <c r="S2732" s="84">
        <v>31119</v>
      </c>
      <c r="T2732" s="83">
        <v>53595</v>
      </c>
      <c r="U2732" s="81" t="s">
        <v>186</v>
      </c>
      <c r="V2732" s="81"/>
      <c r="W2732" s="171">
        <v>44074</v>
      </c>
      <c r="X2732" s="172" t="e">
        <f>+CONCATENATE(TEXT(#REF!,"yyyy"),"-",TEXT(#REF!,"mm"))</f>
        <v>#REF!</v>
      </c>
      <c r="Y2732" s="173" t="str">
        <f t="shared" si="432"/>
        <v>21</v>
      </c>
      <c r="Z2732" s="172" t="str">
        <f t="shared" si="433"/>
        <v>2020-07</v>
      </c>
      <c r="AA2732" s="170" t="e">
        <f>+VLOOKUP(Z2732,#REF!,2,FALSE)/VLOOKUP(X2732,#REF!,2,FALSE)</f>
        <v>#REF!</v>
      </c>
      <c r="AB2732" s="174" t="e">
        <f t="shared" si="428"/>
        <v>#REF!</v>
      </c>
      <c r="AC2732" s="174" t="e">
        <f t="shared" si="429"/>
        <v>#REF!</v>
      </c>
      <c r="AD2732" s="175" t="e">
        <f>+#REF!+365*Y2732</f>
        <v>#REF!</v>
      </c>
      <c r="AE2732" s="176" t="e">
        <f t="shared" si="434"/>
        <v>#REF!</v>
      </c>
      <c r="AF2732" s="170" t="e">
        <f>+VLOOKUP(CONCATENATE(TEXT(W2732,"yyyy"),"-",TEXT(W2732,"mm")),#REF!,2,0)</f>
        <v>#REF!</v>
      </c>
      <c r="AG2732" s="177" t="e">
        <f>+(AC2732*(1+'INFLAC PROYECTADA'!$B$8)^(AE2732))/((1+DEMANDADO!AF2732)^(AE2732))</f>
        <v>#REF!</v>
      </c>
      <c r="AH2732" s="169">
        <f>(0.2*VLOOKUP(D2732,'%.'!$A$1:$B$4,2,FALSE))+(0.35*VLOOKUP(E2732,'%.'!$A$1:$B$4,2,FALSE))+(0.1*VLOOKUP(F2732,'%.'!$A$1:$B$4,2,FALSE))+(0.35*VLOOKUP(G2732,'%.'!$A$1:$B$4,2,FALSE))</f>
        <v>0.62999999999999989</v>
      </c>
      <c r="AI2732" s="128" t="str">
        <f t="shared" si="435"/>
        <v>ALTA</v>
      </c>
      <c r="AJ2732" s="128" t="str">
        <f t="shared" si="436"/>
        <v>Provisión contable</v>
      </c>
      <c r="AK2732" s="178" t="e">
        <f t="shared" si="437"/>
        <v>#REF!</v>
      </c>
    </row>
    <row r="2733" spans="1:37" ht="30" customHeight="1" x14ac:dyDescent="0.25">
      <c r="A2733" s="115">
        <v>2732</v>
      </c>
      <c r="B2733" s="82" t="s">
        <v>5674</v>
      </c>
      <c r="C2733" s="126" t="s">
        <v>5725</v>
      </c>
      <c r="D2733" s="83" t="s">
        <v>0</v>
      </c>
      <c r="E2733" s="83" t="s">
        <v>0</v>
      </c>
      <c r="F2733" s="83" t="s">
        <v>0</v>
      </c>
      <c r="G2733" s="135" t="s">
        <v>0</v>
      </c>
      <c r="H2733" s="169">
        <f t="shared" si="430"/>
        <v>1</v>
      </c>
      <c r="I2733" s="170" t="str">
        <f t="shared" si="431"/>
        <v>ALTA</v>
      </c>
      <c r="J2733" s="293">
        <v>0</v>
      </c>
      <c r="K2733" s="221">
        <v>0</v>
      </c>
      <c r="L2733" s="81" t="s">
        <v>138</v>
      </c>
      <c r="M2733" s="188"/>
      <c r="N2733" s="68" t="s">
        <v>405</v>
      </c>
      <c r="O2733" s="199" t="s">
        <v>405</v>
      </c>
      <c r="P2733" s="68" t="s">
        <v>510</v>
      </c>
      <c r="Q2733" s="81" t="s">
        <v>5733</v>
      </c>
      <c r="R2733" s="82">
        <v>2784</v>
      </c>
      <c r="S2733" s="89">
        <v>41879</v>
      </c>
      <c r="T2733" s="82">
        <v>170192</v>
      </c>
      <c r="U2733" s="81" t="s">
        <v>186</v>
      </c>
      <c r="V2733" s="81" t="s">
        <v>5813</v>
      </c>
      <c r="W2733" s="171">
        <v>44074</v>
      </c>
      <c r="X2733" s="172" t="e">
        <f>+CONCATENATE(TEXT(#REF!,"yyyy"),"-",TEXT(#REF!,"mm"))</f>
        <v>#REF!</v>
      </c>
      <c r="Y2733" s="173" t="str">
        <f t="shared" si="432"/>
        <v>6</v>
      </c>
      <c r="Z2733" s="172" t="str">
        <f t="shared" si="433"/>
        <v>2020-07</v>
      </c>
      <c r="AA2733" s="170" t="e">
        <f>+VLOOKUP(Z2733,#REF!,2,FALSE)/VLOOKUP(X2733,#REF!,2,FALSE)</f>
        <v>#REF!</v>
      </c>
      <c r="AB2733" s="174" t="e">
        <f t="shared" si="428"/>
        <v>#REF!</v>
      </c>
      <c r="AC2733" s="174" t="e">
        <f t="shared" si="429"/>
        <v>#REF!</v>
      </c>
      <c r="AD2733" s="175" t="e">
        <f>+#REF!+365*Y2733</f>
        <v>#REF!</v>
      </c>
      <c r="AE2733" s="176" t="e">
        <f t="shared" si="434"/>
        <v>#REF!</v>
      </c>
      <c r="AF2733" s="170" t="e">
        <f>+VLOOKUP(CONCATENATE(TEXT(W2733,"yyyy"),"-",TEXT(W2733,"mm")),#REF!,2,0)</f>
        <v>#REF!</v>
      </c>
      <c r="AG2733" s="177" t="e">
        <f>+(AC2733*(1+'INFLAC PROYECTADA'!$B$8)^(AE2733))/((1+DEMANDADO!AF2733)^(AE2733))</f>
        <v>#REF!</v>
      </c>
      <c r="AH2733" s="169">
        <f>(0.2*VLOOKUP(D2733,'%.'!$A$1:$B$4,2,FALSE))+(0.35*VLOOKUP(E2733,'%.'!$A$1:$B$4,2,FALSE))+(0.1*VLOOKUP(F2733,'%.'!$A$1:$B$4,2,FALSE))+(0.35*VLOOKUP(G2733,'%.'!$A$1:$B$4,2,FALSE))</f>
        <v>1</v>
      </c>
      <c r="AI2733" s="128" t="str">
        <f t="shared" si="435"/>
        <v>ALTA</v>
      </c>
      <c r="AJ2733" s="128" t="str">
        <f t="shared" si="436"/>
        <v>Provisión contable</v>
      </c>
      <c r="AK2733" s="178" t="e">
        <f t="shared" si="437"/>
        <v>#REF!</v>
      </c>
    </row>
    <row r="2734" spans="1:37" ht="30" customHeight="1" x14ac:dyDescent="0.25">
      <c r="A2734" s="115">
        <v>2733</v>
      </c>
      <c r="B2734" s="83" t="s">
        <v>5726</v>
      </c>
      <c r="C2734" s="282" t="s">
        <v>5727</v>
      </c>
      <c r="D2734" s="83" t="s">
        <v>48</v>
      </c>
      <c r="E2734" s="83" t="s">
        <v>48</v>
      </c>
      <c r="F2734" s="83" t="s">
        <v>0</v>
      </c>
      <c r="G2734" s="135" t="s">
        <v>48</v>
      </c>
      <c r="H2734" s="169">
        <f t="shared" si="430"/>
        <v>0.55000000000000004</v>
      </c>
      <c r="I2734" s="170" t="str">
        <f t="shared" si="431"/>
        <v>ALTA</v>
      </c>
      <c r="J2734" s="293">
        <v>31000000</v>
      </c>
      <c r="K2734" s="221">
        <v>0.7</v>
      </c>
      <c r="L2734" s="68" t="s">
        <v>128</v>
      </c>
      <c r="M2734" s="188"/>
      <c r="N2734" s="68" t="s">
        <v>405</v>
      </c>
      <c r="O2734" s="85" t="s">
        <v>5984</v>
      </c>
      <c r="P2734" s="68">
        <v>6</v>
      </c>
      <c r="Q2734" s="68" t="s">
        <v>5797</v>
      </c>
      <c r="R2734" s="68">
        <v>4337</v>
      </c>
      <c r="S2734" s="88">
        <v>43724</v>
      </c>
      <c r="T2734" s="183">
        <v>224479</v>
      </c>
      <c r="U2734" s="81" t="s">
        <v>186</v>
      </c>
      <c r="V2734" s="81"/>
      <c r="W2734" s="171">
        <v>44074</v>
      </c>
      <c r="X2734" s="172" t="e">
        <f>+CONCATENATE(TEXT(#REF!,"yyyy"),"-",TEXT(#REF!,"mm"))</f>
        <v>#REF!</v>
      </c>
      <c r="Y2734" s="173" t="str">
        <f t="shared" si="432"/>
        <v>6</v>
      </c>
      <c r="Z2734" s="172" t="str">
        <f t="shared" si="433"/>
        <v>2020-07</v>
      </c>
      <c r="AA2734" s="170" t="e">
        <f>+VLOOKUP(Z2734,#REF!,2,FALSE)/VLOOKUP(X2734,#REF!,2,FALSE)</f>
        <v>#REF!</v>
      </c>
      <c r="AB2734" s="174" t="e">
        <f t="shared" si="428"/>
        <v>#REF!</v>
      </c>
      <c r="AC2734" s="174" t="e">
        <f t="shared" si="429"/>
        <v>#REF!</v>
      </c>
      <c r="AD2734" s="175" t="e">
        <f>+#REF!+365*Y2734</f>
        <v>#REF!</v>
      </c>
      <c r="AE2734" s="176" t="e">
        <f t="shared" si="434"/>
        <v>#REF!</v>
      </c>
      <c r="AF2734" s="170" t="e">
        <f>+VLOOKUP(CONCATENATE(TEXT(W2734,"yyyy"),"-",TEXT(W2734,"mm")),#REF!,2,0)</f>
        <v>#REF!</v>
      </c>
      <c r="AG2734" s="177" t="e">
        <f>+(AC2734*(1+'INFLAC PROYECTADA'!$B$8)^(AE2734))/((1+DEMANDADO!AF2734)^(AE2734))</f>
        <v>#REF!</v>
      </c>
      <c r="AH2734" s="169">
        <f>(0.2*VLOOKUP(D2734,'%.'!$A$1:$B$4,2,FALSE))+(0.35*VLOOKUP(E2734,'%.'!$A$1:$B$4,2,FALSE))+(0.1*VLOOKUP(F2734,'%.'!$A$1:$B$4,2,FALSE))+(0.35*VLOOKUP(G2734,'%.'!$A$1:$B$4,2,FALSE))</f>
        <v>0.55000000000000004</v>
      </c>
      <c r="AI2734" s="128" t="str">
        <f t="shared" si="435"/>
        <v>ALTA</v>
      </c>
      <c r="AJ2734" s="128" t="str">
        <f t="shared" si="436"/>
        <v>Provisión contable</v>
      </c>
      <c r="AK2734" s="178" t="e">
        <f t="shared" si="437"/>
        <v>#REF!</v>
      </c>
    </row>
    <row r="2735" spans="1:37" ht="30" customHeight="1" x14ac:dyDescent="0.25">
      <c r="A2735" s="115">
        <v>2734</v>
      </c>
      <c r="B2735" s="79" t="s">
        <v>688</v>
      </c>
      <c r="C2735" s="85" t="s">
        <v>5975</v>
      </c>
      <c r="D2735" s="83" t="s">
        <v>1</v>
      </c>
      <c r="E2735" s="83" t="s">
        <v>1</v>
      </c>
      <c r="F2735" s="83" t="s">
        <v>1</v>
      </c>
      <c r="G2735" s="124" t="s">
        <v>1</v>
      </c>
      <c r="H2735" s="169">
        <f t="shared" si="430"/>
        <v>0.05</v>
      </c>
      <c r="I2735" s="170" t="str">
        <f t="shared" si="431"/>
        <v>REMOTA</v>
      </c>
      <c r="J2735" s="293">
        <v>200000000</v>
      </c>
      <c r="K2735" s="221">
        <v>0</v>
      </c>
      <c r="L2735" s="83" t="s">
        <v>131</v>
      </c>
      <c r="M2735" s="285">
        <v>0</v>
      </c>
      <c r="N2735" s="83" t="s">
        <v>1204</v>
      </c>
      <c r="O2735" s="188" t="s">
        <v>405</v>
      </c>
      <c r="P2735" s="83">
        <v>10</v>
      </c>
      <c r="Q2735" s="83" t="s">
        <v>5840</v>
      </c>
      <c r="R2735" s="83" t="s">
        <v>5841</v>
      </c>
      <c r="S2735" s="83">
        <v>0</v>
      </c>
      <c r="T2735" s="83">
        <v>136469</v>
      </c>
      <c r="U2735" s="83" t="s">
        <v>21</v>
      </c>
      <c r="V2735" s="83"/>
      <c r="W2735" s="171">
        <v>44074</v>
      </c>
      <c r="X2735" s="172" t="e">
        <f>+CONCATENATE(TEXT(#REF!,"yyyy"),"-",TEXT(#REF!,"mm"))</f>
        <v>#REF!</v>
      </c>
      <c r="Y2735" s="173" t="str">
        <f t="shared" si="432"/>
        <v>10</v>
      </c>
      <c r="Z2735" s="172" t="str">
        <f t="shared" si="433"/>
        <v>2020-07</v>
      </c>
      <c r="AA2735" s="170" t="e">
        <f>+VLOOKUP(Z2735,#REF!,2,FALSE)/VLOOKUP(X2735,#REF!,2,FALSE)</f>
        <v>#REF!</v>
      </c>
      <c r="AB2735" s="174" t="e">
        <f t="shared" si="428"/>
        <v>#REF!</v>
      </c>
      <c r="AC2735" s="174" t="e">
        <f t="shared" si="429"/>
        <v>#REF!</v>
      </c>
      <c r="AD2735" s="175" t="e">
        <f>+#REF!+365*Y2735</f>
        <v>#REF!</v>
      </c>
      <c r="AE2735" s="176" t="e">
        <f t="shared" si="434"/>
        <v>#REF!</v>
      </c>
      <c r="AF2735" s="170" t="e">
        <f>+VLOOKUP(CONCATENATE(TEXT(W2735,"yyyy"),"-",TEXT(W2735,"mm")),#REF!,2,0)</f>
        <v>#REF!</v>
      </c>
      <c r="AG2735" s="177" t="e">
        <f>+(AC2735*(1+'INFLAC PROYECTADA'!$B$8)^(AE2735))/((1+DEMANDADO!AF2735)^(AE2735))</f>
        <v>#REF!</v>
      </c>
      <c r="AH2735" s="169">
        <f>(0.2*VLOOKUP(D2735,'%.'!$A$1:$B$4,2,FALSE))+(0.35*VLOOKUP(E2735,'%.'!$A$1:$B$4,2,FALSE))+(0.1*VLOOKUP(F2735,'%.'!$A$1:$B$4,2,FALSE))+(0.35*VLOOKUP(G2735,'%.'!$A$1:$B$4,2,FALSE))</f>
        <v>0.05</v>
      </c>
      <c r="AI2735" s="128" t="str">
        <f t="shared" si="435"/>
        <v>REMOTA</v>
      </c>
      <c r="AJ2735" s="128" t="str">
        <f t="shared" si="436"/>
        <v>No se registra</v>
      </c>
      <c r="AK2735" s="178">
        <f t="shared" si="437"/>
        <v>0</v>
      </c>
    </row>
    <row r="2736" spans="1:37" ht="30" customHeight="1" x14ac:dyDescent="0.25">
      <c r="A2736" s="115">
        <v>2735</v>
      </c>
      <c r="B2736" s="79" t="s">
        <v>688</v>
      </c>
      <c r="C2736" s="85" t="s">
        <v>5976</v>
      </c>
      <c r="D2736" s="83" t="s">
        <v>1</v>
      </c>
      <c r="E2736" s="83" t="s">
        <v>1</v>
      </c>
      <c r="F2736" s="83" t="s">
        <v>1</v>
      </c>
      <c r="G2736" s="124" t="s">
        <v>1</v>
      </c>
      <c r="H2736" s="169">
        <f t="shared" si="430"/>
        <v>0.05</v>
      </c>
      <c r="I2736" s="170" t="str">
        <f t="shared" si="431"/>
        <v>REMOTA</v>
      </c>
      <c r="J2736" s="293">
        <v>5831362668</v>
      </c>
      <c r="K2736" s="221">
        <v>0</v>
      </c>
      <c r="L2736" s="83" t="s">
        <v>131</v>
      </c>
      <c r="M2736" s="285">
        <v>0</v>
      </c>
      <c r="N2736" s="83" t="s">
        <v>1204</v>
      </c>
      <c r="O2736" s="188" t="s">
        <v>405</v>
      </c>
      <c r="P2736" s="87">
        <v>13</v>
      </c>
      <c r="Q2736" s="83" t="s">
        <v>5840</v>
      </c>
      <c r="R2736" s="83" t="s">
        <v>5841</v>
      </c>
      <c r="S2736" s="83">
        <v>0</v>
      </c>
      <c r="T2736" s="87">
        <v>136469</v>
      </c>
      <c r="U2736" s="83" t="s">
        <v>21</v>
      </c>
      <c r="V2736" s="83"/>
      <c r="W2736" s="171">
        <v>44074</v>
      </c>
      <c r="X2736" s="172" t="e">
        <f>+CONCATENATE(TEXT(#REF!,"yyyy"),"-",TEXT(#REF!,"mm"))</f>
        <v>#REF!</v>
      </c>
      <c r="Y2736" s="173" t="str">
        <f t="shared" si="432"/>
        <v>13</v>
      </c>
      <c r="Z2736" s="172" t="str">
        <f t="shared" si="433"/>
        <v>2020-07</v>
      </c>
      <c r="AA2736" s="170" t="e">
        <f>+VLOOKUP(Z2736,#REF!,2,FALSE)/VLOOKUP(X2736,#REF!,2,FALSE)</f>
        <v>#REF!</v>
      </c>
      <c r="AB2736" s="174" t="e">
        <f t="shared" si="428"/>
        <v>#REF!</v>
      </c>
      <c r="AC2736" s="174" t="e">
        <f t="shared" si="429"/>
        <v>#REF!</v>
      </c>
      <c r="AD2736" s="175" t="e">
        <f>+#REF!+365*Y2736</f>
        <v>#REF!</v>
      </c>
      <c r="AE2736" s="176" t="e">
        <f t="shared" si="434"/>
        <v>#REF!</v>
      </c>
      <c r="AF2736" s="170" t="e">
        <f>+VLOOKUP(CONCATENATE(TEXT(W2736,"yyyy"),"-",TEXT(W2736,"mm")),#REF!,2,0)</f>
        <v>#REF!</v>
      </c>
      <c r="AG2736" s="177" t="e">
        <f>+(AC2736*(1+'INFLAC PROYECTADA'!$B$8)^(AE2736))/((1+DEMANDADO!AF2736)^(AE2736))</f>
        <v>#REF!</v>
      </c>
      <c r="AH2736" s="169">
        <f>(0.2*VLOOKUP(D2736,'%.'!$A$1:$B$4,2,FALSE))+(0.35*VLOOKUP(E2736,'%.'!$A$1:$B$4,2,FALSE))+(0.1*VLOOKUP(F2736,'%.'!$A$1:$B$4,2,FALSE))+(0.35*VLOOKUP(G2736,'%.'!$A$1:$B$4,2,FALSE))</f>
        <v>0.05</v>
      </c>
      <c r="AI2736" s="128" t="str">
        <f t="shared" si="435"/>
        <v>REMOTA</v>
      </c>
      <c r="AJ2736" s="128" t="str">
        <f t="shared" si="436"/>
        <v>No se registra</v>
      </c>
      <c r="AK2736" s="178">
        <f t="shared" si="437"/>
        <v>0</v>
      </c>
    </row>
    <row r="2737" spans="1:37" ht="30" customHeight="1" x14ac:dyDescent="0.25">
      <c r="A2737" s="115">
        <v>2736</v>
      </c>
      <c r="B2737" s="79" t="s">
        <v>688</v>
      </c>
      <c r="C2737" s="85" t="s">
        <v>5977</v>
      </c>
      <c r="D2737" s="83" t="s">
        <v>0</v>
      </c>
      <c r="E2737" s="83" t="s">
        <v>48</v>
      </c>
      <c r="F2737" s="83" t="s">
        <v>0</v>
      </c>
      <c r="G2737" s="124" t="s">
        <v>0</v>
      </c>
      <c r="H2737" s="169">
        <f t="shared" si="430"/>
        <v>0.82499999999999996</v>
      </c>
      <c r="I2737" s="170" t="str">
        <f t="shared" si="431"/>
        <v>ALTA</v>
      </c>
      <c r="J2737" s="293">
        <v>415350000</v>
      </c>
      <c r="K2737" s="221">
        <v>0.8</v>
      </c>
      <c r="L2737" s="83" t="s">
        <v>129</v>
      </c>
      <c r="M2737" s="285">
        <v>0</v>
      </c>
      <c r="N2737" s="87" t="s">
        <v>1204</v>
      </c>
      <c r="O2737" s="188" t="s">
        <v>405</v>
      </c>
      <c r="P2737" s="87">
        <v>13</v>
      </c>
      <c r="Q2737" s="83" t="s">
        <v>5840</v>
      </c>
      <c r="R2737" s="83" t="s">
        <v>5841</v>
      </c>
      <c r="S2737" s="83">
        <v>0</v>
      </c>
      <c r="T2737" s="87">
        <v>136469</v>
      </c>
      <c r="U2737" s="83" t="s">
        <v>21</v>
      </c>
      <c r="V2737" s="83"/>
      <c r="W2737" s="171">
        <v>44074</v>
      </c>
      <c r="X2737" s="172" t="e">
        <f>+CONCATENATE(TEXT(#REF!,"yyyy"),"-",TEXT(#REF!,"mm"))</f>
        <v>#REF!</v>
      </c>
      <c r="Y2737" s="173" t="str">
        <f t="shared" si="432"/>
        <v>13</v>
      </c>
      <c r="Z2737" s="172" t="str">
        <f t="shared" si="433"/>
        <v>2020-07</v>
      </c>
      <c r="AA2737" s="170" t="e">
        <f>+VLOOKUP(Z2737,#REF!,2,FALSE)/VLOOKUP(X2737,#REF!,2,FALSE)</f>
        <v>#REF!</v>
      </c>
      <c r="AB2737" s="174" t="e">
        <f t="shared" si="428"/>
        <v>#REF!</v>
      </c>
      <c r="AC2737" s="174" t="e">
        <f t="shared" si="429"/>
        <v>#REF!</v>
      </c>
      <c r="AD2737" s="175" t="e">
        <f>+#REF!+365*Y2737</f>
        <v>#REF!</v>
      </c>
      <c r="AE2737" s="176" t="e">
        <f t="shared" si="434"/>
        <v>#REF!</v>
      </c>
      <c r="AF2737" s="170" t="e">
        <f>+VLOOKUP(CONCATENATE(TEXT(W2737,"yyyy"),"-",TEXT(W2737,"mm")),#REF!,2,0)</f>
        <v>#REF!</v>
      </c>
      <c r="AG2737" s="177" t="e">
        <f>+(AC2737*(1+'INFLAC PROYECTADA'!$B$8)^(AE2737))/((1+DEMANDADO!AF2737)^(AE2737))</f>
        <v>#REF!</v>
      </c>
      <c r="AH2737" s="169">
        <f>(0.2*VLOOKUP(D2737,'%.'!$A$1:$B$4,2,FALSE))+(0.35*VLOOKUP(E2737,'%.'!$A$1:$B$4,2,FALSE))+(0.1*VLOOKUP(F2737,'%.'!$A$1:$B$4,2,FALSE))+(0.35*VLOOKUP(G2737,'%.'!$A$1:$B$4,2,FALSE))</f>
        <v>0.82499999999999996</v>
      </c>
      <c r="AI2737" s="128" t="str">
        <f t="shared" si="435"/>
        <v>ALTA</v>
      </c>
      <c r="AJ2737" s="128" t="str">
        <f t="shared" si="436"/>
        <v>Provisión contable</v>
      </c>
      <c r="AK2737" s="178" t="e">
        <f t="shared" si="437"/>
        <v>#REF!</v>
      </c>
    </row>
    <row r="2738" spans="1:37" ht="30" customHeight="1" x14ac:dyDescent="0.25">
      <c r="A2738" s="115">
        <v>2737</v>
      </c>
      <c r="B2738" s="79" t="s">
        <v>688</v>
      </c>
      <c r="C2738" s="85" t="s">
        <v>5978</v>
      </c>
      <c r="D2738" s="83" t="s">
        <v>48</v>
      </c>
      <c r="E2738" s="83" t="s">
        <v>48</v>
      </c>
      <c r="F2738" s="83" t="s">
        <v>48</v>
      </c>
      <c r="G2738" s="124" t="s">
        <v>48</v>
      </c>
      <c r="H2738" s="169">
        <f t="shared" si="430"/>
        <v>0.5</v>
      </c>
      <c r="I2738" s="170" t="str">
        <f t="shared" si="431"/>
        <v>MEDIA</v>
      </c>
      <c r="J2738" s="293">
        <v>1234000000</v>
      </c>
      <c r="K2738" s="221">
        <v>0.5</v>
      </c>
      <c r="L2738" s="83" t="s">
        <v>131</v>
      </c>
      <c r="M2738" s="285">
        <v>0</v>
      </c>
      <c r="N2738" s="87" t="s">
        <v>1204</v>
      </c>
      <c r="O2738" s="188" t="s">
        <v>405</v>
      </c>
      <c r="P2738" s="87">
        <v>11</v>
      </c>
      <c r="Q2738" s="83" t="s">
        <v>5840</v>
      </c>
      <c r="R2738" s="83" t="s">
        <v>5841</v>
      </c>
      <c r="S2738" s="83">
        <v>0</v>
      </c>
      <c r="T2738" s="87">
        <v>136469</v>
      </c>
      <c r="U2738" s="83" t="s">
        <v>21</v>
      </c>
      <c r="V2738" s="83"/>
      <c r="W2738" s="171">
        <v>44074</v>
      </c>
      <c r="X2738" s="172" t="e">
        <f>+CONCATENATE(TEXT(#REF!,"yyyy"),"-",TEXT(#REF!,"mm"))</f>
        <v>#REF!</v>
      </c>
      <c r="Y2738" s="173" t="str">
        <f t="shared" si="432"/>
        <v>11</v>
      </c>
      <c r="Z2738" s="172" t="str">
        <f t="shared" si="433"/>
        <v>2020-07</v>
      </c>
      <c r="AA2738" s="170" t="e">
        <f>+VLOOKUP(Z2738,#REF!,2,FALSE)/VLOOKUP(X2738,#REF!,2,FALSE)</f>
        <v>#REF!</v>
      </c>
      <c r="AB2738" s="174" t="e">
        <f t="shared" si="428"/>
        <v>#REF!</v>
      </c>
      <c r="AC2738" s="174" t="e">
        <f t="shared" si="429"/>
        <v>#REF!</v>
      </c>
      <c r="AD2738" s="175" t="e">
        <f>+#REF!+365*Y2738</f>
        <v>#REF!</v>
      </c>
      <c r="AE2738" s="176" t="e">
        <f t="shared" si="434"/>
        <v>#REF!</v>
      </c>
      <c r="AF2738" s="170" t="e">
        <f>+VLOOKUP(CONCATENATE(TEXT(W2738,"yyyy"),"-",TEXT(W2738,"mm")),#REF!,2,0)</f>
        <v>#REF!</v>
      </c>
      <c r="AG2738" s="177" t="e">
        <f>+(AC2738*(1+'INFLAC PROYECTADA'!$B$8)^(AE2738))/((1+DEMANDADO!AF2738)^(AE2738))</f>
        <v>#REF!</v>
      </c>
      <c r="AH2738" s="169">
        <f>(0.2*VLOOKUP(D2738,'%.'!$A$1:$B$4,2,FALSE))+(0.35*VLOOKUP(E2738,'%.'!$A$1:$B$4,2,FALSE))+(0.1*VLOOKUP(F2738,'%.'!$A$1:$B$4,2,FALSE))+(0.35*VLOOKUP(G2738,'%.'!$A$1:$B$4,2,FALSE))</f>
        <v>0.5</v>
      </c>
      <c r="AI2738" s="128" t="str">
        <f t="shared" si="435"/>
        <v>MEDIA</v>
      </c>
      <c r="AJ2738" s="128" t="str">
        <f t="shared" si="436"/>
        <v>Cuentas de Orden</v>
      </c>
      <c r="AK2738" s="178" t="e">
        <f t="shared" si="437"/>
        <v>#REF!</v>
      </c>
    </row>
    <row r="2739" spans="1:37" ht="30" customHeight="1" x14ac:dyDescent="0.25">
      <c r="A2739" s="115">
        <v>2738</v>
      </c>
      <c r="B2739" s="79" t="s">
        <v>688</v>
      </c>
      <c r="C2739" s="85" t="s">
        <v>5979</v>
      </c>
      <c r="D2739" s="83" t="s">
        <v>48</v>
      </c>
      <c r="E2739" s="83" t="s">
        <v>48</v>
      </c>
      <c r="F2739" s="83" t="s">
        <v>48</v>
      </c>
      <c r="G2739" s="124" t="s">
        <v>48</v>
      </c>
      <c r="H2739" s="169">
        <f t="shared" si="430"/>
        <v>0.5</v>
      </c>
      <c r="I2739" s="170" t="str">
        <f t="shared" si="431"/>
        <v>MEDIA</v>
      </c>
      <c r="J2739" s="293">
        <v>1621249000</v>
      </c>
      <c r="K2739" s="221">
        <v>0.5</v>
      </c>
      <c r="L2739" s="83" t="s">
        <v>136</v>
      </c>
      <c r="M2739" s="285">
        <v>0</v>
      </c>
      <c r="N2739" s="87" t="s">
        <v>1204</v>
      </c>
      <c r="O2739" s="188" t="s">
        <v>405</v>
      </c>
      <c r="P2739" s="87">
        <v>11</v>
      </c>
      <c r="Q2739" s="83" t="s">
        <v>5840</v>
      </c>
      <c r="R2739" s="83" t="s">
        <v>5841</v>
      </c>
      <c r="S2739" s="83">
        <v>0</v>
      </c>
      <c r="T2739" s="87">
        <v>136469</v>
      </c>
      <c r="U2739" s="83" t="s">
        <v>21</v>
      </c>
      <c r="V2739" s="83"/>
      <c r="W2739" s="171">
        <v>44074</v>
      </c>
      <c r="X2739" s="172" t="e">
        <f>+CONCATENATE(TEXT(#REF!,"yyyy"),"-",TEXT(#REF!,"mm"))</f>
        <v>#REF!</v>
      </c>
      <c r="Y2739" s="173" t="str">
        <f t="shared" si="432"/>
        <v>11</v>
      </c>
      <c r="Z2739" s="172" t="str">
        <f t="shared" si="433"/>
        <v>2020-07</v>
      </c>
      <c r="AA2739" s="170" t="e">
        <f>+VLOOKUP(Z2739,#REF!,2,FALSE)/VLOOKUP(X2739,#REF!,2,FALSE)</f>
        <v>#REF!</v>
      </c>
      <c r="AB2739" s="174" t="e">
        <f t="shared" si="428"/>
        <v>#REF!</v>
      </c>
      <c r="AC2739" s="174" t="e">
        <f t="shared" si="429"/>
        <v>#REF!</v>
      </c>
      <c r="AD2739" s="175" t="e">
        <f>+#REF!+365*Y2739</f>
        <v>#REF!</v>
      </c>
      <c r="AE2739" s="176" t="e">
        <f t="shared" si="434"/>
        <v>#REF!</v>
      </c>
      <c r="AF2739" s="170" t="e">
        <f>+VLOOKUP(CONCATENATE(TEXT(W2739,"yyyy"),"-",TEXT(W2739,"mm")),#REF!,2,0)</f>
        <v>#REF!</v>
      </c>
      <c r="AG2739" s="177" t="e">
        <f>+(AC2739*(1+'INFLAC PROYECTADA'!$B$8)^(AE2739))/((1+DEMANDADO!AF2739)^(AE2739))</f>
        <v>#REF!</v>
      </c>
      <c r="AH2739" s="169">
        <f>(0.2*VLOOKUP(D2739,'%.'!$A$1:$B$4,2,FALSE))+(0.35*VLOOKUP(E2739,'%.'!$A$1:$B$4,2,FALSE))+(0.1*VLOOKUP(F2739,'%.'!$A$1:$B$4,2,FALSE))+(0.35*VLOOKUP(G2739,'%.'!$A$1:$B$4,2,FALSE))</f>
        <v>0.5</v>
      </c>
      <c r="AI2739" s="128" t="str">
        <f t="shared" si="435"/>
        <v>MEDIA</v>
      </c>
      <c r="AJ2739" s="128" t="str">
        <f t="shared" si="436"/>
        <v>Cuentas de Orden</v>
      </c>
      <c r="AK2739" s="178" t="e">
        <f t="shared" si="437"/>
        <v>#REF!</v>
      </c>
    </row>
    <row r="2740" spans="1:37" ht="30" customHeight="1" x14ac:dyDescent="0.25">
      <c r="A2740" s="115">
        <v>2739</v>
      </c>
      <c r="B2740" s="79" t="s">
        <v>688</v>
      </c>
      <c r="C2740" s="85" t="s">
        <v>5980</v>
      </c>
      <c r="D2740" s="83" t="s">
        <v>48</v>
      </c>
      <c r="E2740" s="83" t="s">
        <v>48</v>
      </c>
      <c r="F2740" s="83" t="s">
        <v>48</v>
      </c>
      <c r="G2740" s="124" t="s">
        <v>48</v>
      </c>
      <c r="H2740" s="169">
        <f t="shared" si="430"/>
        <v>0.5</v>
      </c>
      <c r="I2740" s="170" t="str">
        <f t="shared" si="431"/>
        <v>MEDIA</v>
      </c>
      <c r="J2740" s="293">
        <v>342723770</v>
      </c>
      <c r="K2740" s="221">
        <v>2</v>
      </c>
      <c r="L2740" s="83" t="s">
        <v>136</v>
      </c>
      <c r="M2740" s="285">
        <v>0</v>
      </c>
      <c r="N2740" s="87" t="s">
        <v>1204</v>
      </c>
      <c r="O2740" s="188" t="s">
        <v>405</v>
      </c>
      <c r="P2740" s="83">
        <v>13</v>
      </c>
      <c r="Q2740" s="83" t="s">
        <v>5840</v>
      </c>
      <c r="R2740" s="83" t="s">
        <v>5841</v>
      </c>
      <c r="S2740" s="83">
        <v>0</v>
      </c>
      <c r="T2740" s="87">
        <v>136469</v>
      </c>
      <c r="U2740" s="83" t="s">
        <v>21</v>
      </c>
      <c r="V2740" s="83"/>
      <c r="W2740" s="171">
        <v>44074</v>
      </c>
      <c r="X2740" s="172" t="e">
        <f>+CONCATENATE(TEXT(#REF!,"yyyy"),"-",TEXT(#REF!,"mm"))</f>
        <v>#REF!</v>
      </c>
      <c r="Y2740" s="173" t="str">
        <f t="shared" si="432"/>
        <v>13</v>
      </c>
      <c r="Z2740" s="172" t="str">
        <f t="shared" si="433"/>
        <v>2020-07</v>
      </c>
      <c r="AA2740" s="170" t="e">
        <f>+VLOOKUP(Z2740,#REF!,2,FALSE)/VLOOKUP(X2740,#REF!,2,FALSE)</f>
        <v>#REF!</v>
      </c>
      <c r="AB2740" s="174" t="e">
        <f t="shared" si="428"/>
        <v>#REF!</v>
      </c>
      <c r="AC2740" s="174" t="e">
        <f t="shared" si="429"/>
        <v>#REF!</v>
      </c>
      <c r="AD2740" s="175" t="e">
        <f>+#REF!+365*Y2740</f>
        <v>#REF!</v>
      </c>
      <c r="AE2740" s="176" t="e">
        <f t="shared" si="434"/>
        <v>#REF!</v>
      </c>
      <c r="AF2740" s="170" t="e">
        <f>+VLOOKUP(CONCATENATE(TEXT(W2740,"yyyy"),"-",TEXT(W2740,"mm")),#REF!,2,0)</f>
        <v>#REF!</v>
      </c>
      <c r="AG2740" s="177" t="e">
        <f>+(AC2740*(1+'INFLAC PROYECTADA'!$B$8)^(AE2740))/((1+DEMANDADO!AF2740)^(AE2740))</f>
        <v>#REF!</v>
      </c>
      <c r="AH2740" s="169">
        <f>(0.2*VLOOKUP(D2740,'%.'!$A$1:$B$4,2,FALSE))+(0.35*VLOOKUP(E2740,'%.'!$A$1:$B$4,2,FALSE))+(0.1*VLOOKUP(F2740,'%.'!$A$1:$B$4,2,FALSE))+(0.35*VLOOKUP(G2740,'%.'!$A$1:$B$4,2,FALSE))</f>
        <v>0.5</v>
      </c>
      <c r="AI2740" s="128" t="str">
        <f t="shared" si="435"/>
        <v>MEDIA</v>
      </c>
      <c r="AJ2740" s="128" t="str">
        <f t="shared" si="436"/>
        <v>Cuentas de Orden</v>
      </c>
      <c r="AK2740" s="178" t="e">
        <f t="shared" si="437"/>
        <v>#REF!</v>
      </c>
    </row>
    <row r="2741" spans="1:37" ht="30" customHeight="1" x14ac:dyDescent="0.25">
      <c r="A2741" s="115">
        <v>2740</v>
      </c>
      <c r="B2741" s="79" t="s">
        <v>4198</v>
      </c>
      <c r="C2741" s="85" t="s">
        <v>5815</v>
      </c>
      <c r="D2741" s="83" t="s">
        <v>1</v>
      </c>
      <c r="E2741" s="83" t="s">
        <v>1</v>
      </c>
      <c r="F2741" s="83" t="s">
        <v>1</v>
      </c>
      <c r="G2741" s="124" t="s">
        <v>1</v>
      </c>
      <c r="H2741" s="169">
        <f t="shared" si="430"/>
        <v>0.05</v>
      </c>
      <c r="I2741" s="170" t="str">
        <f t="shared" si="431"/>
        <v>REMOTA</v>
      </c>
      <c r="J2741" s="293">
        <v>115259809</v>
      </c>
      <c r="K2741" s="221">
        <v>0.2</v>
      </c>
      <c r="L2741" s="83" t="s">
        <v>131</v>
      </c>
      <c r="M2741" s="285">
        <v>0</v>
      </c>
      <c r="N2741" s="87" t="s">
        <v>1204</v>
      </c>
      <c r="O2741" s="188" t="s">
        <v>405</v>
      </c>
      <c r="P2741" s="83">
        <v>9</v>
      </c>
      <c r="Q2741" s="83" t="s">
        <v>5840</v>
      </c>
      <c r="R2741" s="83" t="s">
        <v>5841</v>
      </c>
      <c r="S2741" s="83">
        <v>0</v>
      </c>
      <c r="T2741" s="87">
        <v>136469</v>
      </c>
      <c r="U2741" s="83" t="s">
        <v>21</v>
      </c>
      <c r="V2741" s="83"/>
      <c r="W2741" s="171">
        <v>44074</v>
      </c>
      <c r="X2741" s="172" t="e">
        <f>+CONCATENATE(TEXT(#REF!,"yyyy"),"-",TEXT(#REF!,"mm"))</f>
        <v>#REF!</v>
      </c>
      <c r="Y2741" s="173" t="str">
        <f t="shared" si="432"/>
        <v>9</v>
      </c>
      <c r="Z2741" s="172" t="str">
        <f t="shared" si="433"/>
        <v>2020-07</v>
      </c>
      <c r="AA2741" s="170" t="e">
        <f>+VLOOKUP(Z2741,#REF!,2,FALSE)/VLOOKUP(X2741,#REF!,2,FALSE)</f>
        <v>#REF!</v>
      </c>
      <c r="AB2741" s="174" t="e">
        <f t="shared" ref="AB2741:AB2804" si="438">+AA2741*J2741</f>
        <v>#REF!</v>
      </c>
      <c r="AC2741" s="174" t="e">
        <f t="shared" ref="AC2741:AC2804" si="439">+AB2741*K2741</f>
        <v>#REF!</v>
      </c>
      <c r="AD2741" s="175" t="e">
        <f>+#REF!+365*Y2741</f>
        <v>#REF!</v>
      </c>
      <c r="AE2741" s="176" t="e">
        <f t="shared" si="434"/>
        <v>#REF!</v>
      </c>
      <c r="AF2741" s="170" t="e">
        <f>+VLOOKUP(CONCATENATE(TEXT(W2741,"yyyy"),"-",TEXT(W2741,"mm")),#REF!,2,0)</f>
        <v>#REF!</v>
      </c>
      <c r="AG2741" s="177" t="e">
        <f>+(AC2741*(1+'INFLAC PROYECTADA'!$B$8)^(AE2741))/((1+DEMANDADO!AF2741)^(AE2741))</f>
        <v>#REF!</v>
      </c>
      <c r="AH2741" s="169">
        <f>(0.2*VLOOKUP(D2741,'%.'!$A$1:$B$4,2,FALSE))+(0.35*VLOOKUP(E2741,'%.'!$A$1:$B$4,2,FALSE))+(0.1*VLOOKUP(F2741,'%.'!$A$1:$B$4,2,FALSE))+(0.35*VLOOKUP(G2741,'%.'!$A$1:$B$4,2,FALSE))</f>
        <v>0.05</v>
      </c>
      <c r="AI2741" s="128" t="str">
        <f t="shared" si="435"/>
        <v>REMOTA</v>
      </c>
      <c r="AJ2741" s="128" t="str">
        <f t="shared" si="436"/>
        <v>No se registra</v>
      </c>
      <c r="AK2741" s="178">
        <f t="shared" si="437"/>
        <v>0</v>
      </c>
    </row>
    <row r="2742" spans="1:37" ht="30" customHeight="1" x14ac:dyDescent="0.25">
      <c r="A2742" s="115">
        <v>2741</v>
      </c>
      <c r="B2742" s="79" t="s">
        <v>5816</v>
      </c>
      <c r="C2742" s="85" t="s">
        <v>5817</v>
      </c>
      <c r="D2742" s="83" t="s">
        <v>1</v>
      </c>
      <c r="E2742" s="83" t="s">
        <v>1</v>
      </c>
      <c r="F2742" s="83" t="s">
        <v>1</v>
      </c>
      <c r="G2742" s="124" t="s">
        <v>1</v>
      </c>
      <c r="H2742" s="169">
        <f t="shared" si="430"/>
        <v>0.05</v>
      </c>
      <c r="I2742" s="170" t="str">
        <f t="shared" si="431"/>
        <v>REMOTA</v>
      </c>
      <c r="J2742" s="293">
        <v>500000000</v>
      </c>
      <c r="K2742" s="221">
        <v>0</v>
      </c>
      <c r="L2742" s="83" t="s">
        <v>133</v>
      </c>
      <c r="M2742" s="285">
        <v>0</v>
      </c>
      <c r="N2742" s="83" t="s">
        <v>1204</v>
      </c>
      <c r="O2742" s="189" t="s">
        <v>1204</v>
      </c>
      <c r="P2742" s="83">
        <v>8</v>
      </c>
      <c r="Q2742" s="83" t="s">
        <v>5840</v>
      </c>
      <c r="R2742" s="83" t="s">
        <v>5841</v>
      </c>
      <c r="S2742" s="83">
        <v>0</v>
      </c>
      <c r="T2742" s="87">
        <v>136469</v>
      </c>
      <c r="U2742" s="83" t="s">
        <v>21</v>
      </c>
      <c r="V2742" s="83"/>
      <c r="W2742" s="171">
        <v>44074</v>
      </c>
      <c r="X2742" s="172" t="e">
        <f>+CONCATENATE(TEXT(#REF!,"yyyy"),"-",TEXT(#REF!,"mm"))</f>
        <v>#REF!</v>
      </c>
      <c r="Y2742" s="173" t="str">
        <f t="shared" si="432"/>
        <v>8</v>
      </c>
      <c r="Z2742" s="172" t="str">
        <f t="shared" si="433"/>
        <v>2020-07</v>
      </c>
      <c r="AA2742" s="170" t="e">
        <f>+VLOOKUP(Z2742,#REF!,2,FALSE)/VLOOKUP(X2742,#REF!,2,FALSE)</f>
        <v>#REF!</v>
      </c>
      <c r="AB2742" s="174" t="e">
        <f t="shared" si="438"/>
        <v>#REF!</v>
      </c>
      <c r="AC2742" s="174" t="e">
        <f t="shared" si="439"/>
        <v>#REF!</v>
      </c>
      <c r="AD2742" s="175" t="e">
        <f>+#REF!+365*Y2742</f>
        <v>#REF!</v>
      </c>
      <c r="AE2742" s="176" t="e">
        <f t="shared" si="434"/>
        <v>#REF!</v>
      </c>
      <c r="AF2742" s="170" t="e">
        <f>+VLOOKUP(CONCATENATE(TEXT(W2742,"yyyy"),"-",TEXT(W2742,"mm")),#REF!,2,0)</f>
        <v>#REF!</v>
      </c>
      <c r="AG2742" s="177" t="e">
        <f>+(AC2742*(1+'INFLAC PROYECTADA'!$B$8)^(AE2742))/((1+DEMANDADO!AF2742)^(AE2742))</f>
        <v>#REF!</v>
      </c>
      <c r="AH2742" s="169">
        <f>(0.2*VLOOKUP(D2742,'%.'!$A$1:$B$4,2,FALSE))+(0.35*VLOOKUP(E2742,'%.'!$A$1:$B$4,2,FALSE))+(0.1*VLOOKUP(F2742,'%.'!$A$1:$B$4,2,FALSE))+(0.35*VLOOKUP(G2742,'%.'!$A$1:$B$4,2,FALSE))</f>
        <v>0.05</v>
      </c>
      <c r="AI2742" s="128" t="str">
        <f t="shared" si="435"/>
        <v>REMOTA</v>
      </c>
      <c r="AJ2742" s="128" t="str">
        <f t="shared" si="436"/>
        <v>No se registra</v>
      </c>
      <c r="AK2742" s="178">
        <f t="shared" si="437"/>
        <v>0</v>
      </c>
    </row>
    <row r="2743" spans="1:37" ht="30" customHeight="1" x14ac:dyDescent="0.25">
      <c r="A2743" s="115">
        <v>2742</v>
      </c>
      <c r="B2743" s="79" t="s">
        <v>688</v>
      </c>
      <c r="C2743" s="85" t="s">
        <v>5818</v>
      </c>
      <c r="D2743" s="83" t="s">
        <v>48</v>
      </c>
      <c r="E2743" s="83" t="s">
        <v>48</v>
      </c>
      <c r="F2743" s="83" t="s">
        <v>48</v>
      </c>
      <c r="G2743" s="124" t="s">
        <v>48</v>
      </c>
      <c r="H2743" s="169">
        <f t="shared" si="430"/>
        <v>0.5</v>
      </c>
      <c r="I2743" s="170" t="str">
        <f t="shared" si="431"/>
        <v>MEDIA</v>
      </c>
      <c r="J2743" s="293">
        <v>433920045</v>
      </c>
      <c r="K2743" s="221">
        <v>0.5</v>
      </c>
      <c r="L2743" s="83" t="s">
        <v>131</v>
      </c>
      <c r="M2743" s="285">
        <v>0</v>
      </c>
      <c r="N2743" s="87" t="s">
        <v>1204</v>
      </c>
      <c r="O2743" s="188" t="s">
        <v>1204</v>
      </c>
      <c r="P2743" s="83">
        <v>7</v>
      </c>
      <c r="Q2743" s="83" t="s">
        <v>5840</v>
      </c>
      <c r="R2743" s="83" t="s">
        <v>5842</v>
      </c>
      <c r="S2743" s="83">
        <v>0</v>
      </c>
      <c r="T2743" s="87">
        <v>136469</v>
      </c>
      <c r="U2743" s="83" t="s">
        <v>21</v>
      </c>
      <c r="V2743" s="83"/>
      <c r="W2743" s="171">
        <v>44074</v>
      </c>
      <c r="X2743" s="172" t="e">
        <f>+CONCATENATE(TEXT(#REF!,"yyyy"),"-",TEXT(#REF!,"mm"))</f>
        <v>#REF!</v>
      </c>
      <c r="Y2743" s="173" t="str">
        <f t="shared" si="432"/>
        <v>7</v>
      </c>
      <c r="Z2743" s="172" t="str">
        <f t="shared" si="433"/>
        <v>2020-07</v>
      </c>
      <c r="AA2743" s="170" t="e">
        <f>+VLOOKUP(Z2743,#REF!,2,FALSE)/VLOOKUP(X2743,#REF!,2,FALSE)</f>
        <v>#REF!</v>
      </c>
      <c r="AB2743" s="174" t="e">
        <f t="shared" si="438"/>
        <v>#REF!</v>
      </c>
      <c r="AC2743" s="174" t="e">
        <f t="shared" si="439"/>
        <v>#REF!</v>
      </c>
      <c r="AD2743" s="175" t="e">
        <f>+#REF!+365*Y2743</f>
        <v>#REF!</v>
      </c>
      <c r="AE2743" s="176" t="e">
        <f t="shared" si="434"/>
        <v>#REF!</v>
      </c>
      <c r="AF2743" s="170" t="e">
        <f>+VLOOKUP(CONCATENATE(TEXT(W2743,"yyyy"),"-",TEXT(W2743,"mm")),#REF!,2,0)</f>
        <v>#REF!</v>
      </c>
      <c r="AG2743" s="177" t="e">
        <f>+(AC2743*(1+'INFLAC PROYECTADA'!$B$8)^(AE2743))/((1+DEMANDADO!AF2743)^(AE2743))</f>
        <v>#REF!</v>
      </c>
      <c r="AH2743" s="169">
        <f>(0.2*VLOOKUP(D2743,'%.'!$A$1:$B$4,2,FALSE))+(0.35*VLOOKUP(E2743,'%.'!$A$1:$B$4,2,FALSE))+(0.1*VLOOKUP(F2743,'%.'!$A$1:$B$4,2,FALSE))+(0.35*VLOOKUP(G2743,'%.'!$A$1:$B$4,2,FALSE))</f>
        <v>0.5</v>
      </c>
      <c r="AI2743" s="128" t="str">
        <f t="shared" si="435"/>
        <v>MEDIA</v>
      </c>
      <c r="AJ2743" s="128" t="str">
        <f t="shared" si="436"/>
        <v>Cuentas de Orden</v>
      </c>
      <c r="AK2743" s="178" t="e">
        <f t="shared" si="437"/>
        <v>#REF!</v>
      </c>
    </row>
    <row r="2744" spans="1:37" ht="30" customHeight="1" x14ac:dyDescent="0.25">
      <c r="A2744" s="115">
        <v>2743</v>
      </c>
      <c r="B2744" s="79" t="s">
        <v>688</v>
      </c>
      <c r="C2744" s="85" t="s">
        <v>5819</v>
      </c>
      <c r="D2744" s="83" t="s">
        <v>1</v>
      </c>
      <c r="E2744" s="83" t="s">
        <v>1</v>
      </c>
      <c r="F2744" s="83" t="s">
        <v>0</v>
      </c>
      <c r="G2744" s="124" t="s">
        <v>1</v>
      </c>
      <c r="H2744" s="169">
        <f t="shared" si="430"/>
        <v>0.14499999999999999</v>
      </c>
      <c r="I2744" s="170" t="str">
        <f t="shared" si="431"/>
        <v>BAJA</v>
      </c>
      <c r="J2744" s="293">
        <v>800791076</v>
      </c>
      <c r="K2744" s="221">
        <v>0.3</v>
      </c>
      <c r="L2744" s="83" t="s">
        <v>131</v>
      </c>
      <c r="M2744" s="245">
        <v>0</v>
      </c>
      <c r="N2744" s="87" t="s">
        <v>1204</v>
      </c>
      <c r="O2744" s="188" t="s">
        <v>1204</v>
      </c>
      <c r="P2744" s="83" t="s">
        <v>406</v>
      </c>
      <c r="Q2744" s="83" t="s">
        <v>5840</v>
      </c>
      <c r="R2744" s="83" t="s">
        <v>5841</v>
      </c>
      <c r="S2744" s="83">
        <v>0</v>
      </c>
      <c r="T2744" s="87">
        <v>136469</v>
      </c>
      <c r="U2744" s="83" t="s">
        <v>21</v>
      </c>
      <c r="V2744" s="83"/>
      <c r="W2744" s="171">
        <v>44074</v>
      </c>
      <c r="X2744" s="172" t="e">
        <f>+CONCATENATE(TEXT(#REF!,"yyyy"),"-",TEXT(#REF!,"mm"))</f>
        <v>#REF!</v>
      </c>
      <c r="Y2744" s="173" t="str">
        <f t="shared" si="432"/>
        <v>8</v>
      </c>
      <c r="Z2744" s="172" t="str">
        <f t="shared" si="433"/>
        <v>2020-07</v>
      </c>
      <c r="AA2744" s="170" t="e">
        <f>+VLOOKUP(Z2744,#REF!,2,FALSE)/VLOOKUP(X2744,#REF!,2,FALSE)</f>
        <v>#REF!</v>
      </c>
      <c r="AB2744" s="174" t="e">
        <f t="shared" si="438"/>
        <v>#REF!</v>
      </c>
      <c r="AC2744" s="174" t="e">
        <f t="shared" si="439"/>
        <v>#REF!</v>
      </c>
      <c r="AD2744" s="175" t="e">
        <f>+#REF!+365*Y2744</f>
        <v>#REF!</v>
      </c>
      <c r="AE2744" s="176" t="e">
        <f t="shared" si="434"/>
        <v>#REF!</v>
      </c>
      <c r="AF2744" s="170" t="e">
        <f>+VLOOKUP(CONCATENATE(TEXT(W2744,"yyyy"),"-",TEXT(W2744,"mm")),#REF!,2,0)</f>
        <v>#REF!</v>
      </c>
      <c r="AG2744" s="177" t="e">
        <f>+(AC2744*(1+'INFLAC PROYECTADA'!$B$8)^(AE2744))/((1+DEMANDADO!AF2744)^(AE2744))</f>
        <v>#REF!</v>
      </c>
      <c r="AH2744" s="169">
        <f>(0.2*VLOOKUP(D2744,'%.'!$A$1:$B$4,2,FALSE))+(0.35*VLOOKUP(E2744,'%.'!$A$1:$B$4,2,FALSE))+(0.1*VLOOKUP(F2744,'%.'!$A$1:$B$4,2,FALSE))+(0.35*VLOOKUP(G2744,'%.'!$A$1:$B$4,2,FALSE))</f>
        <v>0.14499999999999999</v>
      </c>
      <c r="AI2744" s="128" t="str">
        <f t="shared" si="435"/>
        <v>BAJA</v>
      </c>
      <c r="AJ2744" s="128" t="str">
        <f t="shared" si="436"/>
        <v>Cuentas de Orden</v>
      </c>
      <c r="AK2744" s="178" t="e">
        <f t="shared" si="437"/>
        <v>#REF!</v>
      </c>
    </row>
    <row r="2745" spans="1:37" ht="30" customHeight="1" x14ac:dyDescent="0.25">
      <c r="A2745" s="115">
        <v>2744</v>
      </c>
      <c r="B2745" s="82" t="s">
        <v>5820</v>
      </c>
      <c r="C2745" s="126" t="s">
        <v>5821</v>
      </c>
      <c r="D2745" s="83" t="s">
        <v>48</v>
      </c>
      <c r="E2745" s="83" t="s">
        <v>48</v>
      </c>
      <c r="F2745" s="83" t="s">
        <v>48</v>
      </c>
      <c r="G2745" s="124" t="s">
        <v>48</v>
      </c>
      <c r="H2745" s="169">
        <f t="shared" si="430"/>
        <v>0.5</v>
      </c>
      <c r="I2745" s="170" t="str">
        <f t="shared" si="431"/>
        <v>MEDIA</v>
      </c>
      <c r="J2745" s="293">
        <v>76434000</v>
      </c>
      <c r="K2745" s="221">
        <v>0.5</v>
      </c>
      <c r="L2745" s="83" t="s">
        <v>131</v>
      </c>
      <c r="M2745" s="286">
        <v>0</v>
      </c>
      <c r="N2745" s="87" t="s">
        <v>1204</v>
      </c>
      <c r="O2745" s="188" t="s">
        <v>1204</v>
      </c>
      <c r="P2745" s="83" t="s">
        <v>2707</v>
      </c>
      <c r="Q2745" s="83" t="s">
        <v>5840</v>
      </c>
      <c r="R2745" s="83" t="s">
        <v>5841</v>
      </c>
      <c r="S2745" s="83">
        <v>0</v>
      </c>
      <c r="T2745" s="87">
        <v>136469</v>
      </c>
      <c r="U2745" s="83" t="s">
        <v>21</v>
      </c>
      <c r="V2745" s="83"/>
      <c r="W2745" s="171">
        <v>44074</v>
      </c>
      <c r="X2745" s="172" t="e">
        <f>+CONCATENATE(TEXT(#REF!,"yyyy"),"-",TEXT(#REF!,"mm"))</f>
        <v>#REF!</v>
      </c>
      <c r="Y2745" s="173" t="str">
        <f t="shared" si="432"/>
        <v>5</v>
      </c>
      <c r="Z2745" s="172" t="str">
        <f t="shared" si="433"/>
        <v>2020-07</v>
      </c>
      <c r="AA2745" s="170" t="e">
        <f>+VLOOKUP(Z2745,#REF!,2,FALSE)/VLOOKUP(X2745,#REF!,2,FALSE)</f>
        <v>#REF!</v>
      </c>
      <c r="AB2745" s="174" t="e">
        <f t="shared" si="438"/>
        <v>#REF!</v>
      </c>
      <c r="AC2745" s="174" t="e">
        <f t="shared" si="439"/>
        <v>#REF!</v>
      </c>
      <c r="AD2745" s="175" t="e">
        <f>+#REF!+365*Y2745</f>
        <v>#REF!</v>
      </c>
      <c r="AE2745" s="176" t="e">
        <f t="shared" si="434"/>
        <v>#REF!</v>
      </c>
      <c r="AF2745" s="170" t="e">
        <f>+VLOOKUP(CONCATENATE(TEXT(W2745,"yyyy"),"-",TEXT(W2745,"mm")),#REF!,2,0)</f>
        <v>#REF!</v>
      </c>
      <c r="AG2745" s="177" t="e">
        <f>+(AC2745*(1+'INFLAC PROYECTADA'!$B$8)^(AE2745))/((1+DEMANDADO!AF2745)^(AE2745))</f>
        <v>#REF!</v>
      </c>
      <c r="AH2745" s="169">
        <f>(0.2*VLOOKUP(D2745,'%.'!$A$1:$B$4,2,FALSE))+(0.35*VLOOKUP(E2745,'%.'!$A$1:$B$4,2,FALSE))+(0.1*VLOOKUP(F2745,'%.'!$A$1:$B$4,2,FALSE))+(0.35*VLOOKUP(G2745,'%.'!$A$1:$B$4,2,FALSE))</f>
        <v>0.5</v>
      </c>
      <c r="AI2745" s="128" t="str">
        <f t="shared" si="435"/>
        <v>MEDIA</v>
      </c>
      <c r="AJ2745" s="128" t="str">
        <f t="shared" si="436"/>
        <v>Cuentas de Orden</v>
      </c>
      <c r="AK2745" s="178" t="e">
        <f t="shared" si="437"/>
        <v>#REF!</v>
      </c>
    </row>
    <row r="2746" spans="1:37" ht="30" customHeight="1" x14ac:dyDescent="0.25">
      <c r="A2746" s="115">
        <v>2745</v>
      </c>
      <c r="B2746" s="82" t="s">
        <v>5822</v>
      </c>
      <c r="C2746" s="126" t="s">
        <v>5823</v>
      </c>
      <c r="D2746" s="83" t="s">
        <v>1</v>
      </c>
      <c r="E2746" s="83" t="s">
        <v>1</v>
      </c>
      <c r="F2746" s="83" t="s">
        <v>1</v>
      </c>
      <c r="G2746" s="124" t="s">
        <v>1</v>
      </c>
      <c r="H2746" s="169">
        <f t="shared" si="430"/>
        <v>0.05</v>
      </c>
      <c r="I2746" s="170" t="str">
        <f t="shared" si="431"/>
        <v>REMOTA</v>
      </c>
      <c r="J2746" s="293">
        <v>70640000</v>
      </c>
      <c r="K2746" s="221">
        <v>0</v>
      </c>
      <c r="L2746" s="83" t="s">
        <v>136</v>
      </c>
      <c r="M2746" s="286">
        <v>0</v>
      </c>
      <c r="N2746" s="87" t="s">
        <v>1204</v>
      </c>
      <c r="O2746" s="188" t="s">
        <v>1204</v>
      </c>
      <c r="P2746" s="83" t="s">
        <v>2707</v>
      </c>
      <c r="Q2746" s="83" t="s">
        <v>5840</v>
      </c>
      <c r="R2746" s="83" t="s">
        <v>5841</v>
      </c>
      <c r="S2746" s="83">
        <v>0</v>
      </c>
      <c r="T2746" s="87">
        <v>136469</v>
      </c>
      <c r="U2746" s="83" t="s">
        <v>21</v>
      </c>
      <c r="V2746" s="83"/>
      <c r="W2746" s="171">
        <v>44074</v>
      </c>
      <c r="X2746" s="172" t="e">
        <f>+CONCATENATE(TEXT(#REF!,"yyyy"),"-",TEXT(#REF!,"mm"))</f>
        <v>#REF!</v>
      </c>
      <c r="Y2746" s="173" t="str">
        <f t="shared" si="432"/>
        <v>5</v>
      </c>
      <c r="Z2746" s="172" t="str">
        <f t="shared" si="433"/>
        <v>2020-07</v>
      </c>
      <c r="AA2746" s="170" t="e">
        <f>+VLOOKUP(Z2746,#REF!,2,FALSE)/VLOOKUP(X2746,#REF!,2,FALSE)</f>
        <v>#REF!</v>
      </c>
      <c r="AB2746" s="174" t="e">
        <f t="shared" si="438"/>
        <v>#REF!</v>
      </c>
      <c r="AC2746" s="174" t="e">
        <f t="shared" si="439"/>
        <v>#REF!</v>
      </c>
      <c r="AD2746" s="175" t="e">
        <f>+#REF!+365*Y2746</f>
        <v>#REF!</v>
      </c>
      <c r="AE2746" s="176" t="e">
        <f t="shared" si="434"/>
        <v>#REF!</v>
      </c>
      <c r="AF2746" s="170" t="e">
        <f>+VLOOKUP(CONCATENATE(TEXT(W2746,"yyyy"),"-",TEXT(W2746,"mm")),#REF!,2,0)</f>
        <v>#REF!</v>
      </c>
      <c r="AG2746" s="177" t="e">
        <f>+(AC2746*(1+'INFLAC PROYECTADA'!$B$8)^(AE2746))/((1+DEMANDADO!AF2746)^(AE2746))</f>
        <v>#REF!</v>
      </c>
      <c r="AH2746" s="169">
        <f>(0.2*VLOOKUP(D2746,'%.'!$A$1:$B$4,2,FALSE))+(0.35*VLOOKUP(E2746,'%.'!$A$1:$B$4,2,FALSE))+(0.1*VLOOKUP(F2746,'%.'!$A$1:$B$4,2,FALSE))+(0.35*VLOOKUP(G2746,'%.'!$A$1:$B$4,2,FALSE))</f>
        <v>0.05</v>
      </c>
      <c r="AI2746" s="128" t="str">
        <f t="shared" si="435"/>
        <v>REMOTA</v>
      </c>
      <c r="AJ2746" s="128" t="str">
        <f t="shared" si="436"/>
        <v>No se registra</v>
      </c>
      <c r="AK2746" s="178">
        <f t="shared" si="437"/>
        <v>0</v>
      </c>
    </row>
    <row r="2747" spans="1:37" ht="30" customHeight="1" x14ac:dyDescent="0.25">
      <c r="A2747" s="115">
        <v>2746</v>
      </c>
      <c r="B2747" s="82" t="s">
        <v>5824</v>
      </c>
      <c r="C2747" s="126" t="s">
        <v>5825</v>
      </c>
      <c r="D2747" s="83" t="s">
        <v>48</v>
      </c>
      <c r="E2747" s="83" t="s">
        <v>48</v>
      </c>
      <c r="F2747" s="83" t="s">
        <v>48</v>
      </c>
      <c r="G2747" s="124" t="s">
        <v>48</v>
      </c>
      <c r="H2747" s="169">
        <f t="shared" si="430"/>
        <v>0.5</v>
      </c>
      <c r="I2747" s="170" t="str">
        <f t="shared" si="431"/>
        <v>MEDIA</v>
      </c>
      <c r="J2747" s="293">
        <v>396275250</v>
      </c>
      <c r="K2747" s="221">
        <v>0.5</v>
      </c>
      <c r="L2747" s="83" t="s">
        <v>129</v>
      </c>
      <c r="M2747" s="286">
        <v>0</v>
      </c>
      <c r="N2747" s="87" t="s">
        <v>1204</v>
      </c>
      <c r="O2747" s="188" t="s">
        <v>1204</v>
      </c>
      <c r="P2747" s="83" t="s">
        <v>408</v>
      </c>
      <c r="Q2747" s="83" t="s">
        <v>5840</v>
      </c>
      <c r="R2747" s="83" t="s">
        <v>5841</v>
      </c>
      <c r="S2747" s="83">
        <v>0</v>
      </c>
      <c r="T2747" s="87">
        <v>136469</v>
      </c>
      <c r="U2747" s="83" t="s">
        <v>21</v>
      </c>
      <c r="V2747" s="83"/>
      <c r="W2747" s="171">
        <v>44074</v>
      </c>
      <c r="X2747" s="172" t="e">
        <f>+CONCATENATE(TEXT(#REF!,"yyyy"),"-",TEXT(#REF!,"mm"))</f>
        <v>#REF!</v>
      </c>
      <c r="Y2747" s="173" t="str">
        <f t="shared" si="432"/>
        <v>5</v>
      </c>
      <c r="Z2747" s="172" t="str">
        <f t="shared" si="433"/>
        <v>2020-07</v>
      </c>
      <c r="AA2747" s="170" t="e">
        <f>+VLOOKUP(Z2747,#REF!,2,FALSE)/VLOOKUP(X2747,#REF!,2,FALSE)</f>
        <v>#REF!</v>
      </c>
      <c r="AB2747" s="174" t="e">
        <f t="shared" si="438"/>
        <v>#REF!</v>
      </c>
      <c r="AC2747" s="174" t="e">
        <f t="shared" si="439"/>
        <v>#REF!</v>
      </c>
      <c r="AD2747" s="175" t="e">
        <f>+#REF!+365*Y2747</f>
        <v>#REF!</v>
      </c>
      <c r="AE2747" s="176" t="e">
        <f t="shared" si="434"/>
        <v>#REF!</v>
      </c>
      <c r="AF2747" s="170" t="e">
        <f>+VLOOKUP(CONCATENATE(TEXT(W2747,"yyyy"),"-",TEXT(W2747,"mm")),#REF!,2,0)</f>
        <v>#REF!</v>
      </c>
      <c r="AG2747" s="177" t="e">
        <f>+(AC2747*(1+'INFLAC PROYECTADA'!$B$8)^(AE2747))/((1+DEMANDADO!AF2747)^(AE2747))</f>
        <v>#REF!</v>
      </c>
      <c r="AH2747" s="169">
        <f>(0.2*VLOOKUP(D2747,'%.'!$A$1:$B$4,2,FALSE))+(0.35*VLOOKUP(E2747,'%.'!$A$1:$B$4,2,FALSE))+(0.1*VLOOKUP(F2747,'%.'!$A$1:$B$4,2,FALSE))+(0.35*VLOOKUP(G2747,'%.'!$A$1:$B$4,2,FALSE))</f>
        <v>0.5</v>
      </c>
      <c r="AI2747" s="128" t="str">
        <f t="shared" si="435"/>
        <v>MEDIA</v>
      </c>
      <c r="AJ2747" s="128" t="str">
        <f t="shared" si="436"/>
        <v>Cuentas de Orden</v>
      </c>
      <c r="AK2747" s="178" t="e">
        <f t="shared" si="437"/>
        <v>#REF!</v>
      </c>
    </row>
    <row r="2748" spans="1:37" ht="30" customHeight="1" x14ac:dyDescent="0.25">
      <c r="A2748" s="115">
        <v>2747</v>
      </c>
      <c r="B2748" s="82" t="s">
        <v>5826</v>
      </c>
      <c r="C2748" s="126" t="s">
        <v>5827</v>
      </c>
      <c r="D2748" s="83" t="s">
        <v>48</v>
      </c>
      <c r="E2748" s="83" t="s">
        <v>48</v>
      </c>
      <c r="F2748" s="83" t="s">
        <v>48</v>
      </c>
      <c r="G2748" s="124" t="s">
        <v>48</v>
      </c>
      <c r="H2748" s="169">
        <f t="shared" si="430"/>
        <v>0.5</v>
      </c>
      <c r="I2748" s="170" t="str">
        <f t="shared" si="431"/>
        <v>MEDIA</v>
      </c>
      <c r="J2748" s="293">
        <v>400000000</v>
      </c>
      <c r="K2748" s="221">
        <v>0.5</v>
      </c>
      <c r="L2748" s="83" t="s">
        <v>131</v>
      </c>
      <c r="M2748" s="286">
        <v>0</v>
      </c>
      <c r="N2748" s="87" t="s">
        <v>1204</v>
      </c>
      <c r="O2748" s="188" t="s">
        <v>1204</v>
      </c>
      <c r="P2748" s="83" t="s">
        <v>2707</v>
      </c>
      <c r="Q2748" s="83" t="s">
        <v>5840</v>
      </c>
      <c r="R2748" s="83" t="s">
        <v>5841</v>
      </c>
      <c r="S2748" s="83">
        <v>0</v>
      </c>
      <c r="T2748" s="87">
        <v>136469</v>
      </c>
      <c r="U2748" s="83" t="s">
        <v>21</v>
      </c>
      <c r="V2748" s="83"/>
      <c r="W2748" s="171">
        <v>44074</v>
      </c>
      <c r="X2748" s="172" t="e">
        <f>+CONCATENATE(TEXT(#REF!,"yyyy"),"-",TEXT(#REF!,"mm"))</f>
        <v>#REF!</v>
      </c>
      <c r="Y2748" s="173" t="str">
        <f t="shared" si="432"/>
        <v>5</v>
      </c>
      <c r="Z2748" s="172" t="str">
        <f t="shared" si="433"/>
        <v>2020-07</v>
      </c>
      <c r="AA2748" s="170" t="e">
        <f>+VLOOKUP(Z2748,#REF!,2,FALSE)/VLOOKUP(X2748,#REF!,2,FALSE)</f>
        <v>#REF!</v>
      </c>
      <c r="AB2748" s="174" t="e">
        <f t="shared" si="438"/>
        <v>#REF!</v>
      </c>
      <c r="AC2748" s="174" t="e">
        <f t="shared" si="439"/>
        <v>#REF!</v>
      </c>
      <c r="AD2748" s="175" t="e">
        <f>+#REF!+365*Y2748</f>
        <v>#REF!</v>
      </c>
      <c r="AE2748" s="176" t="e">
        <f t="shared" si="434"/>
        <v>#REF!</v>
      </c>
      <c r="AF2748" s="170" t="e">
        <f>+VLOOKUP(CONCATENATE(TEXT(W2748,"yyyy"),"-",TEXT(W2748,"mm")),#REF!,2,0)</f>
        <v>#REF!</v>
      </c>
      <c r="AG2748" s="177" t="e">
        <f>+(AC2748*(1+'INFLAC PROYECTADA'!$B$8)^(AE2748))/((1+DEMANDADO!AF2748)^(AE2748))</f>
        <v>#REF!</v>
      </c>
      <c r="AH2748" s="169">
        <f>(0.2*VLOOKUP(D2748,'%.'!$A$1:$B$4,2,FALSE))+(0.35*VLOOKUP(E2748,'%.'!$A$1:$B$4,2,FALSE))+(0.1*VLOOKUP(F2748,'%.'!$A$1:$B$4,2,FALSE))+(0.35*VLOOKUP(G2748,'%.'!$A$1:$B$4,2,FALSE))</f>
        <v>0.5</v>
      </c>
      <c r="AI2748" s="128" t="str">
        <f t="shared" si="435"/>
        <v>MEDIA</v>
      </c>
      <c r="AJ2748" s="128" t="str">
        <f t="shared" si="436"/>
        <v>Cuentas de Orden</v>
      </c>
      <c r="AK2748" s="178" t="e">
        <f t="shared" si="437"/>
        <v>#REF!</v>
      </c>
    </row>
    <row r="2749" spans="1:37" ht="30" customHeight="1" x14ac:dyDescent="0.25">
      <c r="A2749" s="115">
        <v>2748</v>
      </c>
      <c r="B2749" s="82" t="s">
        <v>5828</v>
      </c>
      <c r="C2749" s="126" t="s">
        <v>5829</v>
      </c>
      <c r="D2749" s="83" t="s">
        <v>48</v>
      </c>
      <c r="E2749" s="83" t="s">
        <v>48</v>
      </c>
      <c r="F2749" s="83" t="s">
        <v>48</v>
      </c>
      <c r="G2749" s="124" t="s">
        <v>48</v>
      </c>
      <c r="H2749" s="169">
        <f t="shared" si="430"/>
        <v>0.5</v>
      </c>
      <c r="I2749" s="170" t="str">
        <f t="shared" si="431"/>
        <v>MEDIA</v>
      </c>
      <c r="J2749" s="293">
        <v>102171700</v>
      </c>
      <c r="K2749" s="221">
        <v>0.5</v>
      </c>
      <c r="L2749" s="83" t="s">
        <v>132</v>
      </c>
      <c r="M2749" s="286">
        <v>0</v>
      </c>
      <c r="N2749" s="87" t="s">
        <v>1204</v>
      </c>
      <c r="O2749" s="188" t="s">
        <v>1204</v>
      </c>
      <c r="P2749" s="83" t="s">
        <v>408</v>
      </c>
      <c r="Q2749" s="83" t="s">
        <v>5840</v>
      </c>
      <c r="R2749" s="83" t="s">
        <v>5841</v>
      </c>
      <c r="S2749" s="83">
        <v>0</v>
      </c>
      <c r="T2749" s="87">
        <v>136469</v>
      </c>
      <c r="U2749" s="83" t="s">
        <v>21</v>
      </c>
      <c r="V2749" s="83"/>
      <c r="W2749" s="171">
        <v>44074</v>
      </c>
      <c r="X2749" s="172" t="e">
        <f>+CONCATENATE(TEXT(#REF!,"yyyy"),"-",TEXT(#REF!,"mm"))</f>
        <v>#REF!</v>
      </c>
      <c r="Y2749" s="173" t="str">
        <f t="shared" si="432"/>
        <v>5</v>
      </c>
      <c r="Z2749" s="172" t="str">
        <f t="shared" si="433"/>
        <v>2020-07</v>
      </c>
      <c r="AA2749" s="170" t="e">
        <f>+VLOOKUP(Z2749,#REF!,2,FALSE)/VLOOKUP(X2749,#REF!,2,FALSE)</f>
        <v>#REF!</v>
      </c>
      <c r="AB2749" s="174" t="e">
        <f t="shared" si="438"/>
        <v>#REF!</v>
      </c>
      <c r="AC2749" s="174" t="e">
        <f t="shared" si="439"/>
        <v>#REF!</v>
      </c>
      <c r="AD2749" s="175" t="e">
        <f>+#REF!+365*Y2749</f>
        <v>#REF!</v>
      </c>
      <c r="AE2749" s="176" t="e">
        <f t="shared" si="434"/>
        <v>#REF!</v>
      </c>
      <c r="AF2749" s="170" t="e">
        <f>+VLOOKUP(CONCATENATE(TEXT(W2749,"yyyy"),"-",TEXT(W2749,"mm")),#REF!,2,0)</f>
        <v>#REF!</v>
      </c>
      <c r="AG2749" s="177" t="e">
        <f>+(AC2749*(1+'INFLAC PROYECTADA'!$B$8)^(AE2749))/((1+DEMANDADO!AF2749)^(AE2749))</f>
        <v>#REF!</v>
      </c>
      <c r="AH2749" s="169">
        <f>(0.2*VLOOKUP(D2749,'%.'!$A$1:$B$4,2,FALSE))+(0.35*VLOOKUP(E2749,'%.'!$A$1:$B$4,2,FALSE))+(0.1*VLOOKUP(F2749,'%.'!$A$1:$B$4,2,FALSE))+(0.35*VLOOKUP(G2749,'%.'!$A$1:$B$4,2,FALSE))</f>
        <v>0.5</v>
      </c>
      <c r="AI2749" s="128" t="str">
        <f t="shared" si="435"/>
        <v>MEDIA</v>
      </c>
      <c r="AJ2749" s="128" t="str">
        <f t="shared" si="436"/>
        <v>Cuentas de Orden</v>
      </c>
      <c r="AK2749" s="178" t="e">
        <f t="shared" si="437"/>
        <v>#REF!</v>
      </c>
    </row>
    <row r="2750" spans="1:37" ht="30" customHeight="1" x14ac:dyDescent="0.25">
      <c r="A2750" s="115">
        <v>2749</v>
      </c>
      <c r="B2750" s="86" t="s">
        <v>5830</v>
      </c>
      <c r="C2750" s="126" t="s">
        <v>5831</v>
      </c>
      <c r="D2750" s="83" t="s">
        <v>1</v>
      </c>
      <c r="E2750" s="83" t="s">
        <v>1</v>
      </c>
      <c r="F2750" s="83" t="s">
        <v>1</v>
      </c>
      <c r="G2750" s="124" t="s">
        <v>1</v>
      </c>
      <c r="H2750" s="169">
        <f t="shared" si="430"/>
        <v>0.05</v>
      </c>
      <c r="I2750" s="170" t="str">
        <f t="shared" si="431"/>
        <v>REMOTA</v>
      </c>
      <c r="J2750" s="293">
        <v>228000000</v>
      </c>
      <c r="K2750" s="221">
        <v>0.5</v>
      </c>
      <c r="L2750" s="83" t="s">
        <v>131</v>
      </c>
      <c r="M2750" s="286">
        <v>0</v>
      </c>
      <c r="N2750" s="87" t="s">
        <v>1204</v>
      </c>
      <c r="O2750" s="188" t="s">
        <v>1204</v>
      </c>
      <c r="P2750" s="83" t="s">
        <v>408</v>
      </c>
      <c r="Q2750" s="83" t="s">
        <v>5840</v>
      </c>
      <c r="R2750" s="83" t="s">
        <v>5841</v>
      </c>
      <c r="S2750" s="83">
        <v>0</v>
      </c>
      <c r="T2750" s="87">
        <v>136469</v>
      </c>
      <c r="U2750" s="83" t="s">
        <v>21</v>
      </c>
      <c r="V2750" s="83"/>
      <c r="W2750" s="171">
        <v>44074</v>
      </c>
      <c r="X2750" s="172" t="e">
        <f>+CONCATENATE(TEXT(#REF!,"yyyy"),"-",TEXT(#REF!,"mm"))</f>
        <v>#REF!</v>
      </c>
      <c r="Y2750" s="173" t="str">
        <f t="shared" si="432"/>
        <v>5</v>
      </c>
      <c r="Z2750" s="172" t="str">
        <f t="shared" si="433"/>
        <v>2020-07</v>
      </c>
      <c r="AA2750" s="170" t="e">
        <f>+VLOOKUP(Z2750,#REF!,2,FALSE)/VLOOKUP(X2750,#REF!,2,FALSE)</f>
        <v>#REF!</v>
      </c>
      <c r="AB2750" s="174" t="e">
        <f t="shared" si="438"/>
        <v>#REF!</v>
      </c>
      <c r="AC2750" s="174" t="e">
        <f t="shared" si="439"/>
        <v>#REF!</v>
      </c>
      <c r="AD2750" s="175" t="e">
        <f>+#REF!+365*Y2750</f>
        <v>#REF!</v>
      </c>
      <c r="AE2750" s="176" t="e">
        <f t="shared" si="434"/>
        <v>#REF!</v>
      </c>
      <c r="AF2750" s="170" t="e">
        <f>+VLOOKUP(CONCATENATE(TEXT(W2750,"yyyy"),"-",TEXT(W2750,"mm")),#REF!,2,0)</f>
        <v>#REF!</v>
      </c>
      <c r="AG2750" s="177" t="e">
        <f>+(AC2750*(1+'INFLAC PROYECTADA'!$B$8)^(AE2750))/((1+DEMANDADO!AF2750)^(AE2750))</f>
        <v>#REF!</v>
      </c>
      <c r="AH2750" s="169">
        <f>(0.2*VLOOKUP(D2750,'%.'!$A$1:$B$4,2,FALSE))+(0.35*VLOOKUP(E2750,'%.'!$A$1:$B$4,2,FALSE))+(0.1*VLOOKUP(F2750,'%.'!$A$1:$B$4,2,FALSE))+(0.35*VLOOKUP(G2750,'%.'!$A$1:$B$4,2,FALSE))</f>
        <v>0.05</v>
      </c>
      <c r="AI2750" s="128" t="str">
        <f t="shared" si="435"/>
        <v>REMOTA</v>
      </c>
      <c r="AJ2750" s="128" t="str">
        <f t="shared" si="436"/>
        <v>No se registra</v>
      </c>
      <c r="AK2750" s="178">
        <f t="shared" si="437"/>
        <v>0</v>
      </c>
    </row>
    <row r="2751" spans="1:37" ht="30" customHeight="1" x14ac:dyDescent="0.25">
      <c r="A2751" s="115">
        <v>2750</v>
      </c>
      <c r="B2751" s="86" t="s">
        <v>4358</v>
      </c>
      <c r="C2751" s="126" t="s">
        <v>5832</v>
      </c>
      <c r="D2751" s="83" t="s">
        <v>1</v>
      </c>
      <c r="E2751" s="83" t="s">
        <v>1</v>
      </c>
      <c r="F2751" s="83" t="s">
        <v>1</v>
      </c>
      <c r="G2751" s="124" t="s">
        <v>1</v>
      </c>
      <c r="H2751" s="169">
        <f t="shared" si="430"/>
        <v>0.05</v>
      </c>
      <c r="I2751" s="170" t="str">
        <f t="shared" si="431"/>
        <v>REMOTA</v>
      </c>
      <c r="J2751" s="293">
        <v>1128906200</v>
      </c>
      <c r="K2751" s="221">
        <v>0.5</v>
      </c>
      <c r="L2751" s="83" t="s">
        <v>132</v>
      </c>
      <c r="M2751" s="286">
        <v>0</v>
      </c>
      <c r="N2751" s="87" t="s">
        <v>1204</v>
      </c>
      <c r="O2751" s="188" t="s">
        <v>1204</v>
      </c>
      <c r="P2751" s="83" t="s">
        <v>2707</v>
      </c>
      <c r="Q2751" s="83" t="s">
        <v>5840</v>
      </c>
      <c r="R2751" s="83" t="s">
        <v>5841</v>
      </c>
      <c r="S2751" s="83">
        <v>0</v>
      </c>
      <c r="T2751" s="87">
        <v>136469</v>
      </c>
      <c r="U2751" s="83" t="s">
        <v>21</v>
      </c>
      <c r="V2751" s="83"/>
      <c r="W2751" s="171">
        <v>44074</v>
      </c>
      <c r="X2751" s="172" t="e">
        <f>+CONCATENATE(TEXT(#REF!,"yyyy"),"-",TEXT(#REF!,"mm"))</f>
        <v>#REF!</v>
      </c>
      <c r="Y2751" s="173" t="str">
        <f t="shared" si="432"/>
        <v>5</v>
      </c>
      <c r="Z2751" s="172" t="str">
        <f t="shared" si="433"/>
        <v>2020-07</v>
      </c>
      <c r="AA2751" s="170" t="e">
        <f>+VLOOKUP(Z2751,#REF!,2,FALSE)/VLOOKUP(X2751,#REF!,2,FALSE)</f>
        <v>#REF!</v>
      </c>
      <c r="AB2751" s="174" t="e">
        <f t="shared" si="438"/>
        <v>#REF!</v>
      </c>
      <c r="AC2751" s="174" t="e">
        <f t="shared" si="439"/>
        <v>#REF!</v>
      </c>
      <c r="AD2751" s="175" t="e">
        <f>+#REF!+365*Y2751</f>
        <v>#REF!</v>
      </c>
      <c r="AE2751" s="176" t="e">
        <f t="shared" si="434"/>
        <v>#REF!</v>
      </c>
      <c r="AF2751" s="170" t="e">
        <f>+VLOOKUP(CONCATENATE(TEXT(W2751,"yyyy"),"-",TEXT(W2751,"mm")),#REF!,2,0)</f>
        <v>#REF!</v>
      </c>
      <c r="AG2751" s="177" t="e">
        <f>+(AC2751*(1+'INFLAC PROYECTADA'!$B$8)^(AE2751))/((1+DEMANDADO!AF2751)^(AE2751))</f>
        <v>#REF!</v>
      </c>
      <c r="AH2751" s="169">
        <f>(0.2*VLOOKUP(D2751,'%.'!$A$1:$B$4,2,FALSE))+(0.35*VLOOKUP(E2751,'%.'!$A$1:$B$4,2,FALSE))+(0.1*VLOOKUP(F2751,'%.'!$A$1:$B$4,2,FALSE))+(0.35*VLOOKUP(G2751,'%.'!$A$1:$B$4,2,FALSE))</f>
        <v>0.05</v>
      </c>
      <c r="AI2751" s="128" t="str">
        <f t="shared" si="435"/>
        <v>REMOTA</v>
      </c>
      <c r="AJ2751" s="128" t="str">
        <f t="shared" si="436"/>
        <v>No se registra</v>
      </c>
      <c r="AK2751" s="178">
        <f t="shared" si="437"/>
        <v>0</v>
      </c>
    </row>
    <row r="2752" spans="1:37" ht="30" customHeight="1" x14ac:dyDescent="0.25">
      <c r="A2752" s="115">
        <v>2751</v>
      </c>
      <c r="B2752" s="86" t="s">
        <v>5833</v>
      </c>
      <c r="C2752" s="126" t="s">
        <v>5834</v>
      </c>
      <c r="D2752" s="83" t="s">
        <v>48</v>
      </c>
      <c r="E2752" s="83" t="s">
        <v>48</v>
      </c>
      <c r="F2752" s="83" t="s">
        <v>48</v>
      </c>
      <c r="G2752" s="124" t="s">
        <v>48</v>
      </c>
      <c r="H2752" s="169">
        <f t="shared" si="430"/>
        <v>0.5</v>
      </c>
      <c r="I2752" s="170" t="str">
        <f t="shared" si="431"/>
        <v>MEDIA</v>
      </c>
      <c r="J2752" s="293">
        <v>800431681</v>
      </c>
      <c r="K2752" s="221">
        <v>0.5</v>
      </c>
      <c r="L2752" s="83" t="s">
        <v>129</v>
      </c>
      <c r="M2752" s="286">
        <v>0</v>
      </c>
      <c r="N2752" s="87" t="s">
        <v>405</v>
      </c>
      <c r="O2752" s="188" t="s">
        <v>405</v>
      </c>
      <c r="P2752" s="83" t="s">
        <v>408</v>
      </c>
      <c r="Q2752" s="83" t="s">
        <v>5840</v>
      </c>
      <c r="R2752" s="83" t="s">
        <v>5841</v>
      </c>
      <c r="S2752" s="83">
        <v>0</v>
      </c>
      <c r="T2752" s="87">
        <v>136469</v>
      </c>
      <c r="U2752" s="83" t="s">
        <v>21</v>
      </c>
      <c r="V2752" s="83"/>
      <c r="W2752" s="171">
        <v>44074</v>
      </c>
      <c r="X2752" s="172" t="e">
        <f>+CONCATENATE(TEXT(#REF!,"yyyy"),"-",TEXT(#REF!,"mm"))</f>
        <v>#REF!</v>
      </c>
      <c r="Y2752" s="173" t="str">
        <f t="shared" si="432"/>
        <v>5</v>
      </c>
      <c r="Z2752" s="172" t="str">
        <f t="shared" si="433"/>
        <v>2020-07</v>
      </c>
      <c r="AA2752" s="170" t="e">
        <f>+VLOOKUP(Z2752,#REF!,2,FALSE)/VLOOKUP(X2752,#REF!,2,FALSE)</f>
        <v>#REF!</v>
      </c>
      <c r="AB2752" s="174" t="e">
        <f t="shared" si="438"/>
        <v>#REF!</v>
      </c>
      <c r="AC2752" s="174" t="e">
        <f t="shared" si="439"/>
        <v>#REF!</v>
      </c>
      <c r="AD2752" s="175" t="e">
        <f>+#REF!+365*Y2752</f>
        <v>#REF!</v>
      </c>
      <c r="AE2752" s="176" t="e">
        <f t="shared" si="434"/>
        <v>#REF!</v>
      </c>
      <c r="AF2752" s="170" t="e">
        <f>+VLOOKUP(CONCATENATE(TEXT(W2752,"yyyy"),"-",TEXT(W2752,"mm")),#REF!,2,0)</f>
        <v>#REF!</v>
      </c>
      <c r="AG2752" s="177" t="e">
        <f>+(AC2752*(1+'INFLAC PROYECTADA'!$B$8)^(AE2752))/((1+DEMANDADO!AF2752)^(AE2752))</f>
        <v>#REF!</v>
      </c>
      <c r="AH2752" s="169">
        <f>(0.2*VLOOKUP(D2752,'%.'!$A$1:$B$4,2,FALSE))+(0.35*VLOOKUP(E2752,'%.'!$A$1:$B$4,2,FALSE))+(0.1*VLOOKUP(F2752,'%.'!$A$1:$B$4,2,FALSE))+(0.35*VLOOKUP(G2752,'%.'!$A$1:$B$4,2,FALSE))</f>
        <v>0.5</v>
      </c>
      <c r="AI2752" s="128" t="str">
        <f t="shared" si="435"/>
        <v>MEDIA</v>
      </c>
      <c r="AJ2752" s="128" t="str">
        <f t="shared" si="436"/>
        <v>Cuentas de Orden</v>
      </c>
      <c r="AK2752" s="178" t="e">
        <f t="shared" si="437"/>
        <v>#REF!</v>
      </c>
    </row>
    <row r="2753" spans="1:37" ht="30" customHeight="1" x14ac:dyDescent="0.25">
      <c r="A2753" s="115">
        <v>2752</v>
      </c>
      <c r="B2753" s="82" t="s">
        <v>5835</v>
      </c>
      <c r="C2753" s="126" t="s">
        <v>5836</v>
      </c>
      <c r="D2753" s="83" t="s">
        <v>1</v>
      </c>
      <c r="E2753" s="83" t="s">
        <v>1</v>
      </c>
      <c r="F2753" s="83" t="s">
        <v>1</v>
      </c>
      <c r="G2753" s="124" t="s">
        <v>1</v>
      </c>
      <c r="H2753" s="169">
        <f t="shared" si="430"/>
        <v>0.05</v>
      </c>
      <c r="I2753" s="170" t="str">
        <f t="shared" si="431"/>
        <v>REMOTA</v>
      </c>
      <c r="J2753" s="293">
        <v>447182549</v>
      </c>
      <c r="K2753" s="221">
        <v>0.5</v>
      </c>
      <c r="L2753" s="83" t="s">
        <v>130</v>
      </c>
      <c r="M2753" s="286">
        <v>0</v>
      </c>
      <c r="N2753" s="87" t="s">
        <v>405</v>
      </c>
      <c r="O2753" s="188" t="s">
        <v>405</v>
      </c>
      <c r="P2753" s="83" t="s">
        <v>408</v>
      </c>
      <c r="Q2753" s="83" t="s">
        <v>5840</v>
      </c>
      <c r="R2753" s="83" t="s">
        <v>5841</v>
      </c>
      <c r="S2753" s="83">
        <v>0</v>
      </c>
      <c r="T2753" s="87">
        <v>136469</v>
      </c>
      <c r="U2753" s="83" t="s">
        <v>21</v>
      </c>
      <c r="V2753" s="83"/>
      <c r="W2753" s="171">
        <v>44074</v>
      </c>
      <c r="X2753" s="172" t="e">
        <f>+CONCATENATE(TEXT(#REF!,"yyyy"),"-",TEXT(#REF!,"mm"))</f>
        <v>#REF!</v>
      </c>
      <c r="Y2753" s="173" t="str">
        <f t="shared" si="432"/>
        <v>5</v>
      </c>
      <c r="Z2753" s="172" t="str">
        <f t="shared" si="433"/>
        <v>2020-07</v>
      </c>
      <c r="AA2753" s="170" t="e">
        <f>+VLOOKUP(Z2753,#REF!,2,FALSE)/VLOOKUP(X2753,#REF!,2,FALSE)</f>
        <v>#REF!</v>
      </c>
      <c r="AB2753" s="174" t="e">
        <f t="shared" si="438"/>
        <v>#REF!</v>
      </c>
      <c r="AC2753" s="174" t="e">
        <f t="shared" si="439"/>
        <v>#REF!</v>
      </c>
      <c r="AD2753" s="175" t="e">
        <f>+#REF!+365*Y2753</f>
        <v>#REF!</v>
      </c>
      <c r="AE2753" s="176" t="e">
        <f t="shared" si="434"/>
        <v>#REF!</v>
      </c>
      <c r="AF2753" s="170" t="e">
        <f>+VLOOKUP(CONCATENATE(TEXT(W2753,"yyyy"),"-",TEXT(W2753,"mm")),#REF!,2,0)</f>
        <v>#REF!</v>
      </c>
      <c r="AG2753" s="177" t="e">
        <f>+(AC2753*(1+'INFLAC PROYECTADA'!$B$8)^(AE2753))/((1+DEMANDADO!AF2753)^(AE2753))</f>
        <v>#REF!</v>
      </c>
      <c r="AH2753" s="169">
        <f>(0.2*VLOOKUP(D2753,'%.'!$A$1:$B$4,2,FALSE))+(0.35*VLOOKUP(E2753,'%.'!$A$1:$B$4,2,FALSE))+(0.1*VLOOKUP(F2753,'%.'!$A$1:$B$4,2,FALSE))+(0.35*VLOOKUP(G2753,'%.'!$A$1:$B$4,2,FALSE))</f>
        <v>0.05</v>
      </c>
      <c r="AI2753" s="128" t="str">
        <f t="shared" si="435"/>
        <v>REMOTA</v>
      </c>
      <c r="AJ2753" s="128" t="str">
        <f t="shared" si="436"/>
        <v>No se registra</v>
      </c>
      <c r="AK2753" s="178">
        <f t="shared" si="437"/>
        <v>0</v>
      </c>
    </row>
    <row r="2754" spans="1:37" ht="30" customHeight="1" x14ac:dyDescent="0.25">
      <c r="A2754" s="115">
        <v>2753</v>
      </c>
      <c r="B2754" s="82" t="s">
        <v>688</v>
      </c>
      <c r="C2754" s="126" t="s">
        <v>5837</v>
      </c>
      <c r="D2754" s="83" t="s">
        <v>1</v>
      </c>
      <c r="E2754" s="83" t="s">
        <v>1</v>
      </c>
      <c r="F2754" s="83" t="s">
        <v>1</v>
      </c>
      <c r="G2754" s="124" t="s">
        <v>1</v>
      </c>
      <c r="H2754" s="169">
        <f t="shared" ref="H2754:H2815" si="440">+IFERROR(AH2754,"")</f>
        <v>0.05</v>
      </c>
      <c r="I2754" s="170" t="str">
        <f t="shared" ref="I2754:I2815" si="441">+IFERROR(AI2754,"")</f>
        <v>REMOTA</v>
      </c>
      <c r="J2754" s="293">
        <v>0</v>
      </c>
      <c r="K2754" s="221">
        <v>0.5</v>
      </c>
      <c r="L2754" s="83" t="s">
        <v>132</v>
      </c>
      <c r="M2754" s="286">
        <v>0</v>
      </c>
      <c r="N2754" s="87" t="s">
        <v>405</v>
      </c>
      <c r="O2754" s="188" t="s">
        <v>405</v>
      </c>
      <c r="P2754" s="83" t="s">
        <v>407</v>
      </c>
      <c r="Q2754" s="83" t="s">
        <v>5840</v>
      </c>
      <c r="R2754" s="83" t="s">
        <v>5841</v>
      </c>
      <c r="S2754" s="83">
        <v>0</v>
      </c>
      <c r="T2754" s="87">
        <v>136469</v>
      </c>
      <c r="U2754" s="83" t="s">
        <v>21</v>
      </c>
      <c r="V2754" s="83"/>
      <c r="W2754" s="171">
        <v>44074</v>
      </c>
      <c r="X2754" s="172" t="e">
        <f>+CONCATENATE(TEXT(#REF!,"yyyy"),"-",TEXT(#REF!,"mm"))</f>
        <v>#REF!</v>
      </c>
      <c r="Y2754" s="173" t="str">
        <f t="shared" si="432"/>
        <v>3</v>
      </c>
      <c r="Z2754" s="172" t="str">
        <f t="shared" si="433"/>
        <v>2020-07</v>
      </c>
      <c r="AA2754" s="170" t="e">
        <f>+VLOOKUP(Z2754,#REF!,2,FALSE)/VLOOKUP(X2754,#REF!,2,FALSE)</f>
        <v>#REF!</v>
      </c>
      <c r="AB2754" s="174" t="e">
        <f t="shared" si="438"/>
        <v>#REF!</v>
      </c>
      <c r="AC2754" s="174" t="e">
        <f t="shared" si="439"/>
        <v>#REF!</v>
      </c>
      <c r="AD2754" s="175" t="e">
        <f>+#REF!+365*Y2754</f>
        <v>#REF!</v>
      </c>
      <c r="AE2754" s="176" t="e">
        <f t="shared" si="434"/>
        <v>#REF!</v>
      </c>
      <c r="AF2754" s="170" t="e">
        <f>+VLOOKUP(CONCATENATE(TEXT(W2754,"yyyy"),"-",TEXT(W2754,"mm")),#REF!,2,0)</f>
        <v>#REF!</v>
      </c>
      <c r="AG2754" s="177" t="e">
        <f>+(AC2754*(1+'INFLAC PROYECTADA'!$B$8)^(AE2754))/((1+DEMANDADO!AF2754)^(AE2754))</f>
        <v>#REF!</v>
      </c>
      <c r="AH2754" s="169">
        <f>(0.2*VLOOKUP(D2754,'%.'!$A$1:$B$4,2,FALSE))+(0.35*VLOOKUP(E2754,'%.'!$A$1:$B$4,2,FALSE))+(0.1*VLOOKUP(F2754,'%.'!$A$1:$B$4,2,FALSE))+(0.35*VLOOKUP(G2754,'%.'!$A$1:$B$4,2,FALSE))</f>
        <v>0.05</v>
      </c>
      <c r="AI2754" s="128" t="str">
        <f t="shared" si="435"/>
        <v>REMOTA</v>
      </c>
      <c r="AJ2754" s="128" t="str">
        <f t="shared" si="436"/>
        <v>No se registra</v>
      </c>
      <c r="AK2754" s="178">
        <f t="shared" si="437"/>
        <v>0</v>
      </c>
    </row>
    <row r="2755" spans="1:37" ht="30" customHeight="1" x14ac:dyDescent="0.25">
      <c r="A2755" s="115">
        <v>2754</v>
      </c>
      <c r="B2755" s="82" t="s">
        <v>5838</v>
      </c>
      <c r="C2755" s="126" t="s">
        <v>5839</v>
      </c>
      <c r="D2755" s="83" t="s">
        <v>48</v>
      </c>
      <c r="E2755" s="83" t="s">
        <v>48</v>
      </c>
      <c r="F2755" s="83" t="s">
        <v>48</v>
      </c>
      <c r="G2755" s="124" t="s">
        <v>48</v>
      </c>
      <c r="H2755" s="169">
        <f t="shared" si="440"/>
        <v>0.5</v>
      </c>
      <c r="I2755" s="170" t="str">
        <f t="shared" si="441"/>
        <v>MEDIA</v>
      </c>
      <c r="J2755" s="293">
        <v>0</v>
      </c>
      <c r="K2755" s="221">
        <v>0</v>
      </c>
      <c r="L2755" s="83" t="s">
        <v>129</v>
      </c>
      <c r="M2755" s="286"/>
      <c r="N2755" s="87" t="s">
        <v>405</v>
      </c>
      <c r="O2755" s="188" t="s">
        <v>405</v>
      </c>
      <c r="P2755" s="83" t="s">
        <v>408</v>
      </c>
      <c r="Q2755" s="83" t="s">
        <v>5840</v>
      </c>
      <c r="R2755" s="83" t="s">
        <v>5841</v>
      </c>
      <c r="S2755" s="83">
        <v>0</v>
      </c>
      <c r="T2755" s="87">
        <v>136469</v>
      </c>
      <c r="U2755" s="83" t="s">
        <v>21</v>
      </c>
      <c r="V2755" s="83"/>
      <c r="W2755" s="171">
        <v>44074</v>
      </c>
      <c r="X2755" s="172" t="e">
        <f>+CONCATENATE(TEXT(#REF!,"yyyy"),"-",TEXT(#REF!,"mm"))</f>
        <v>#REF!</v>
      </c>
      <c r="Y2755" s="173" t="str">
        <f t="shared" ref="Y2755:Y2815" si="442">+TRIM(LEFT(P2755,2))</f>
        <v>5</v>
      </c>
      <c r="Z2755" s="172" t="str">
        <f t="shared" ref="Z2755:Z2815" si="443">CONCATENATE(YEAR(EDATE(W2755,-1)),"-",TEXT(MONTH(EDATE(W2755,-1)),"00"))</f>
        <v>2020-07</v>
      </c>
      <c r="AA2755" s="170" t="e">
        <f>+VLOOKUP(Z2755,#REF!,2,FALSE)/VLOOKUP(X2755,#REF!,2,FALSE)</f>
        <v>#REF!</v>
      </c>
      <c r="AB2755" s="174" t="e">
        <f t="shared" si="438"/>
        <v>#REF!</v>
      </c>
      <c r="AC2755" s="174" t="e">
        <f t="shared" si="439"/>
        <v>#REF!</v>
      </c>
      <c r="AD2755" s="175" t="e">
        <f>+#REF!+365*Y2755</f>
        <v>#REF!</v>
      </c>
      <c r="AE2755" s="176" t="e">
        <f t="shared" ref="AE2755:AE2815" si="444">+(AD2755-W2755)/365</f>
        <v>#REF!</v>
      </c>
      <c r="AF2755" s="170" t="e">
        <f>+VLOOKUP(CONCATENATE(TEXT(W2755,"yyyy"),"-",TEXT(W2755,"mm")),#REF!,2,0)</f>
        <v>#REF!</v>
      </c>
      <c r="AG2755" s="177" t="e">
        <f>+(AC2755*(1+'INFLAC PROYECTADA'!$B$8)^(AE2755))/((1+DEMANDADO!AF2755)^(AE2755))</f>
        <v>#REF!</v>
      </c>
      <c r="AH2755" s="169">
        <f>(0.2*VLOOKUP(D2755,'%.'!$A$1:$B$4,2,FALSE))+(0.35*VLOOKUP(E2755,'%.'!$A$1:$B$4,2,FALSE))+(0.1*VLOOKUP(F2755,'%.'!$A$1:$B$4,2,FALSE))+(0.35*VLOOKUP(G2755,'%.'!$A$1:$B$4,2,FALSE))</f>
        <v>0.5</v>
      </c>
      <c r="AI2755" s="128" t="str">
        <f t="shared" ref="AI2755:AI2815" si="445">+IF(AH2755&gt;0.5,"ALTA",IF(AH2755&gt;0.25,"MEDIA",IF(AH2755&gt;=0.1,"BAJA",IF(AH2755&lt;0.1,"REMOTA"))))</f>
        <v>MEDIA</v>
      </c>
      <c r="AJ2755" s="128" t="str">
        <f t="shared" ref="AJ2755:AJ2815" si="446">+IF(M2755&gt;0,"Provisión contable",IF(AH2755&gt;50%,"Provisión contable",IF(AH2755&lt;10%,"No se registra","Cuentas de Orden")))</f>
        <v>Cuentas de Orden</v>
      </c>
      <c r="AK2755" s="178" t="e">
        <f t="shared" ref="AK2755:AK2815" si="447">+IF(M2755&gt;0,M2755,IF(AJ2755="Provisión Contable",AG2755,0)+IF(AJ2755="Cuentas de Orden",AG2755,0))</f>
        <v>#REF!</v>
      </c>
    </row>
    <row r="2756" spans="1:37" ht="30" customHeight="1" x14ac:dyDescent="0.25">
      <c r="A2756" s="115">
        <v>2755</v>
      </c>
      <c r="B2756" s="68" t="s">
        <v>5843</v>
      </c>
      <c r="C2756" s="123" t="s">
        <v>5844</v>
      </c>
      <c r="D2756" s="68" t="s">
        <v>48</v>
      </c>
      <c r="E2756" s="68" t="s">
        <v>48</v>
      </c>
      <c r="F2756" s="68" t="s">
        <v>48</v>
      </c>
      <c r="G2756" s="121" t="s">
        <v>48</v>
      </c>
      <c r="H2756" s="169">
        <f t="shared" si="440"/>
        <v>0.5</v>
      </c>
      <c r="I2756" s="170" t="str">
        <f t="shared" si="441"/>
        <v>MEDIA</v>
      </c>
      <c r="J2756" s="293">
        <v>99069183</v>
      </c>
      <c r="K2756" s="221">
        <v>0.5</v>
      </c>
      <c r="L2756" s="68" t="s">
        <v>130</v>
      </c>
      <c r="M2756" s="196"/>
      <c r="N2756" s="68" t="s">
        <v>1204</v>
      </c>
      <c r="O2756" s="196" t="s">
        <v>405</v>
      </c>
      <c r="P2756" s="68" t="s">
        <v>5771</v>
      </c>
      <c r="Q2756" s="68" t="s">
        <v>5845</v>
      </c>
      <c r="R2756" s="68"/>
      <c r="S2756" s="68"/>
      <c r="T2756" s="68">
        <v>109459</v>
      </c>
      <c r="U2756" s="68" t="s">
        <v>21</v>
      </c>
      <c r="V2756" s="68"/>
      <c r="W2756" s="171">
        <v>44074</v>
      </c>
      <c r="X2756" s="172" t="e">
        <f>+CONCATENATE(TEXT(#REF!,"yyyy"),"-",TEXT(#REF!,"mm"))</f>
        <v>#REF!</v>
      </c>
      <c r="Y2756" s="173" t="str">
        <f t="shared" si="442"/>
        <v>6</v>
      </c>
      <c r="Z2756" s="172" t="str">
        <f t="shared" si="443"/>
        <v>2020-07</v>
      </c>
      <c r="AA2756" s="170" t="e">
        <f>+VLOOKUP(Z2756,#REF!,2,FALSE)/VLOOKUP(X2756,#REF!,2,FALSE)</f>
        <v>#REF!</v>
      </c>
      <c r="AB2756" s="174" t="e">
        <f t="shared" si="438"/>
        <v>#REF!</v>
      </c>
      <c r="AC2756" s="174" t="e">
        <f t="shared" si="439"/>
        <v>#REF!</v>
      </c>
      <c r="AD2756" s="175" t="e">
        <f>+#REF!+365*Y2756</f>
        <v>#REF!</v>
      </c>
      <c r="AE2756" s="176" t="e">
        <f t="shared" si="444"/>
        <v>#REF!</v>
      </c>
      <c r="AF2756" s="170" t="e">
        <f>+VLOOKUP(CONCATENATE(TEXT(W2756,"yyyy"),"-",TEXT(W2756,"mm")),#REF!,2,0)</f>
        <v>#REF!</v>
      </c>
      <c r="AG2756" s="177" t="e">
        <f>+(AC2756*(1+'INFLAC PROYECTADA'!$B$8)^(AE2756))/((1+DEMANDADO!AF2756)^(AE2756))</f>
        <v>#REF!</v>
      </c>
      <c r="AH2756" s="169">
        <f>(0.2*VLOOKUP(D2756,'%.'!$A$1:$B$4,2,FALSE))+(0.35*VLOOKUP(E2756,'%.'!$A$1:$B$4,2,FALSE))+(0.1*VLOOKUP(F2756,'%.'!$A$1:$B$4,2,FALSE))+(0.35*VLOOKUP(G2756,'%.'!$A$1:$B$4,2,FALSE))</f>
        <v>0.5</v>
      </c>
      <c r="AI2756" s="128" t="str">
        <f t="shared" si="445"/>
        <v>MEDIA</v>
      </c>
      <c r="AJ2756" s="128" t="str">
        <f t="shared" si="446"/>
        <v>Cuentas de Orden</v>
      </c>
      <c r="AK2756" s="178" t="e">
        <f t="shared" si="447"/>
        <v>#REF!</v>
      </c>
    </row>
    <row r="2757" spans="1:37" ht="30" customHeight="1" x14ac:dyDescent="0.25">
      <c r="A2757" s="115">
        <v>2756</v>
      </c>
      <c r="B2757" s="100" t="s">
        <v>5843</v>
      </c>
      <c r="C2757" s="123" t="s">
        <v>3373</v>
      </c>
      <c r="D2757" s="68" t="s">
        <v>48</v>
      </c>
      <c r="E2757" s="68" t="s">
        <v>48</v>
      </c>
      <c r="F2757" s="68" t="s">
        <v>48</v>
      </c>
      <c r="G2757" s="121" t="s">
        <v>48</v>
      </c>
      <c r="H2757" s="169">
        <f t="shared" si="440"/>
        <v>0.5</v>
      </c>
      <c r="I2757" s="170" t="str">
        <f t="shared" si="441"/>
        <v>MEDIA</v>
      </c>
      <c r="J2757" s="293">
        <v>0</v>
      </c>
      <c r="K2757" s="221">
        <v>0.5</v>
      </c>
      <c r="L2757" s="68" t="s">
        <v>133</v>
      </c>
      <c r="M2757" s="196"/>
      <c r="N2757" s="68" t="s">
        <v>1204</v>
      </c>
      <c r="O2757" s="196" t="s">
        <v>405</v>
      </c>
      <c r="P2757" s="100" t="s">
        <v>5771</v>
      </c>
      <c r="Q2757" s="68" t="s">
        <v>5845</v>
      </c>
      <c r="R2757" s="68"/>
      <c r="S2757" s="68"/>
      <c r="T2757" s="100">
        <v>109459</v>
      </c>
      <c r="U2757" s="68" t="s">
        <v>21</v>
      </c>
      <c r="V2757" s="81" t="s">
        <v>5846</v>
      </c>
      <c r="W2757" s="171">
        <v>44074</v>
      </c>
      <c r="X2757" s="172" t="e">
        <f>+CONCATENATE(TEXT(#REF!,"yyyy"),"-",TEXT(#REF!,"mm"))</f>
        <v>#REF!</v>
      </c>
      <c r="Y2757" s="173" t="str">
        <f t="shared" si="442"/>
        <v>6</v>
      </c>
      <c r="Z2757" s="172" t="str">
        <f t="shared" si="443"/>
        <v>2020-07</v>
      </c>
      <c r="AA2757" s="170" t="e">
        <f>+VLOOKUP(Z2757,#REF!,2,FALSE)/VLOOKUP(X2757,#REF!,2,FALSE)</f>
        <v>#REF!</v>
      </c>
      <c r="AB2757" s="174" t="e">
        <f t="shared" si="438"/>
        <v>#REF!</v>
      </c>
      <c r="AC2757" s="174" t="e">
        <f t="shared" si="439"/>
        <v>#REF!</v>
      </c>
      <c r="AD2757" s="175" t="e">
        <f>+#REF!+365*Y2757</f>
        <v>#REF!</v>
      </c>
      <c r="AE2757" s="176" t="e">
        <f t="shared" si="444"/>
        <v>#REF!</v>
      </c>
      <c r="AF2757" s="170" t="e">
        <f>+VLOOKUP(CONCATENATE(TEXT(W2757,"yyyy"),"-",TEXT(W2757,"mm")),#REF!,2,0)</f>
        <v>#REF!</v>
      </c>
      <c r="AG2757" s="177" t="e">
        <f>+(AC2757*(1+'INFLAC PROYECTADA'!$B$8)^(AE2757))/((1+DEMANDADO!AF2757)^(AE2757))</f>
        <v>#REF!</v>
      </c>
      <c r="AH2757" s="169">
        <f>(0.2*VLOOKUP(D2757,'%.'!$A$1:$B$4,2,FALSE))+(0.35*VLOOKUP(E2757,'%.'!$A$1:$B$4,2,FALSE))+(0.1*VLOOKUP(F2757,'%.'!$A$1:$B$4,2,FALSE))+(0.35*VLOOKUP(G2757,'%.'!$A$1:$B$4,2,FALSE))</f>
        <v>0.5</v>
      </c>
      <c r="AI2757" s="128" t="str">
        <f t="shared" si="445"/>
        <v>MEDIA</v>
      </c>
      <c r="AJ2757" s="128" t="str">
        <f t="shared" si="446"/>
        <v>Cuentas de Orden</v>
      </c>
      <c r="AK2757" s="178" t="e">
        <f t="shared" si="447"/>
        <v>#REF!</v>
      </c>
    </row>
    <row r="2758" spans="1:37" ht="30" customHeight="1" x14ac:dyDescent="0.25">
      <c r="A2758" s="115">
        <v>2757</v>
      </c>
      <c r="B2758" s="100" t="s">
        <v>5843</v>
      </c>
      <c r="C2758" s="123" t="s">
        <v>5847</v>
      </c>
      <c r="D2758" s="68" t="s">
        <v>48</v>
      </c>
      <c r="E2758" s="68" t="s">
        <v>48</v>
      </c>
      <c r="F2758" s="68" t="s">
        <v>48</v>
      </c>
      <c r="G2758" s="121" t="s">
        <v>1</v>
      </c>
      <c r="H2758" s="169">
        <f t="shared" si="440"/>
        <v>0.34250000000000003</v>
      </c>
      <c r="I2758" s="170" t="str">
        <f t="shared" si="441"/>
        <v>MEDIA</v>
      </c>
      <c r="J2758" s="293">
        <v>107076278</v>
      </c>
      <c r="K2758" s="221">
        <v>0.5</v>
      </c>
      <c r="L2758" s="68" t="s">
        <v>129</v>
      </c>
      <c r="M2758" s="196"/>
      <c r="N2758" s="100" t="s">
        <v>1204</v>
      </c>
      <c r="O2758" s="196" t="s">
        <v>405</v>
      </c>
      <c r="P2758" s="100" t="s">
        <v>5771</v>
      </c>
      <c r="Q2758" s="68" t="s">
        <v>5845</v>
      </c>
      <c r="R2758" s="68"/>
      <c r="S2758" s="68"/>
      <c r="T2758" s="100">
        <v>109459</v>
      </c>
      <c r="U2758" s="68" t="s">
        <v>21</v>
      </c>
      <c r="V2758" s="68"/>
      <c r="W2758" s="171">
        <v>44074</v>
      </c>
      <c r="X2758" s="172" t="e">
        <f>+CONCATENATE(TEXT(#REF!,"yyyy"),"-",TEXT(#REF!,"mm"))</f>
        <v>#REF!</v>
      </c>
      <c r="Y2758" s="173" t="str">
        <f t="shared" si="442"/>
        <v>6</v>
      </c>
      <c r="Z2758" s="172" t="str">
        <f t="shared" si="443"/>
        <v>2020-07</v>
      </c>
      <c r="AA2758" s="170" t="e">
        <f>+VLOOKUP(Z2758,#REF!,2,FALSE)/VLOOKUP(X2758,#REF!,2,FALSE)</f>
        <v>#REF!</v>
      </c>
      <c r="AB2758" s="174" t="e">
        <f t="shared" si="438"/>
        <v>#REF!</v>
      </c>
      <c r="AC2758" s="174" t="e">
        <f t="shared" si="439"/>
        <v>#REF!</v>
      </c>
      <c r="AD2758" s="175" t="e">
        <f>+#REF!+365*Y2758</f>
        <v>#REF!</v>
      </c>
      <c r="AE2758" s="176" t="e">
        <f t="shared" si="444"/>
        <v>#REF!</v>
      </c>
      <c r="AF2758" s="170" t="e">
        <f>+VLOOKUP(CONCATENATE(TEXT(W2758,"yyyy"),"-",TEXT(W2758,"mm")),#REF!,2,0)</f>
        <v>#REF!</v>
      </c>
      <c r="AG2758" s="177" t="e">
        <f>+(AC2758*(1+'INFLAC PROYECTADA'!$B$8)^(AE2758))/((1+DEMANDADO!AF2758)^(AE2758))</f>
        <v>#REF!</v>
      </c>
      <c r="AH2758" s="169">
        <f>(0.2*VLOOKUP(D2758,'%.'!$A$1:$B$4,2,FALSE))+(0.35*VLOOKUP(E2758,'%.'!$A$1:$B$4,2,FALSE))+(0.1*VLOOKUP(F2758,'%.'!$A$1:$B$4,2,FALSE))+(0.35*VLOOKUP(G2758,'%.'!$A$1:$B$4,2,FALSE))</f>
        <v>0.34250000000000003</v>
      </c>
      <c r="AI2758" s="128" t="str">
        <f t="shared" si="445"/>
        <v>MEDIA</v>
      </c>
      <c r="AJ2758" s="128" t="str">
        <f t="shared" si="446"/>
        <v>Cuentas de Orden</v>
      </c>
      <c r="AK2758" s="178" t="e">
        <f t="shared" si="447"/>
        <v>#REF!</v>
      </c>
    </row>
    <row r="2759" spans="1:37" ht="30" customHeight="1" x14ac:dyDescent="0.25">
      <c r="A2759" s="115">
        <v>2758</v>
      </c>
      <c r="B2759" s="98" t="s">
        <v>688</v>
      </c>
      <c r="C2759" s="123" t="s">
        <v>5848</v>
      </c>
      <c r="D2759" s="68" t="s">
        <v>48</v>
      </c>
      <c r="E2759" s="68" t="s">
        <v>48</v>
      </c>
      <c r="F2759" s="68" t="s">
        <v>48</v>
      </c>
      <c r="G2759" s="121" t="s">
        <v>1</v>
      </c>
      <c r="H2759" s="169">
        <f t="shared" si="440"/>
        <v>0.34250000000000003</v>
      </c>
      <c r="I2759" s="170" t="str">
        <f t="shared" si="441"/>
        <v>MEDIA</v>
      </c>
      <c r="J2759" s="293">
        <v>838905728</v>
      </c>
      <c r="K2759" s="221">
        <v>0.5</v>
      </c>
      <c r="L2759" s="68" t="s">
        <v>149</v>
      </c>
      <c r="M2759" s="196"/>
      <c r="N2759" s="100" t="s">
        <v>1204</v>
      </c>
      <c r="O2759" s="196" t="s">
        <v>405</v>
      </c>
      <c r="P2759" s="100" t="s">
        <v>2702</v>
      </c>
      <c r="Q2759" s="68" t="s">
        <v>5845</v>
      </c>
      <c r="R2759" s="68"/>
      <c r="S2759" s="68"/>
      <c r="T2759" s="100">
        <v>109459</v>
      </c>
      <c r="U2759" s="68" t="s">
        <v>21</v>
      </c>
      <c r="V2759" s="81" t="s">
        <v>5849</v>
      </c>
      <c r="W2759" s="171">
        <v>44074</v>
      </c>
      <c r="X2759" s="172" t="e">
        <f>+CONCATENATE(TEXT(#REF!,"yyyy"),"-",TEXT(#REF!,"mm"))</f>
        <v>#REF!</v>
      </c>
      <c r="Y2759" s="173" t="str">
        <f t="shared" si="442"/>
        <v>8</v>
      </c>
      <c r="Z2759" s="172" t="str">
        <f t="shared" si="443"/>
        <v>2020-07</v>
      </c>
      <c r="AA2759" s="170" t="e">
        <f>+VLOOKUP(Z2759,#REF!,2,FALSE)/VLOOKUP(X2759,#REF!,2,FALSE)</f>
        <v>#REF!</v>
      </c>
      <c r="AB2759" s="174" t="e">
        <f t="shared" si="438"/>
        <v>#REF!</v>
      </c>
      <c r="AC2759" s="174" t="e">
        <f t="shared" si="439"/>
        <v>#REF!</v>
      </c>
      <c r="AD2759" s="175" t="e">
        <f>+#REF!+365*Y2759</f>
        <v>#REF!</v>
      </c>
      <c r="AE2759" s="176" t="e">
        <f t="shared" si="444"/>
        <v>#REF!</v>
      </c>
      <c r="AF2759" s="170" t="e">
        <f>+VLOOKUP(CONCATENATE(TEXT(W2759,"yyyy"),"-",TEXT(W2759,"mm")),#REF!,2,0)</f>
        <v>#REF!</v>
      </c>
      <c r="AG2759" s="177" t="e">
        <f>+(AC2759*(1+'INFLAC PROYECTADA'!$B$8)^(AE2759))/((1+DEMANDADO!AF2759)^(AE2759))</f>
        <v>#REF!</v>
      </c>
      <c r="AH2759" s="169">
        <f>(0.2*VLOOKUP(D2759,'%.'!$A$1:$B$4,2,FALSE))+(0.35*VLOOKUP(E2759,'%.'!$A$1:$B$4,2,FALSE))+(0.1*VLOOKUP(F2759,'%.'!$A$1:$B$4,2,FALSE))+(0.35*VLOOKUP(G2759,'%.'!$A$1:$B$4,2,FALSE))</f>
        <v>0.34250000000000003</v>
      </c>
      <c r="AI2759" s="128" t="str">
        <f t="shared" si="445"/>
        <v>MEDIA</v>
      </c>
      <c r="AJ2759" s="128" t="str">
        <f t="shared" si="446"/>
        <v>Cuentas de Orden</v>
      </c>
      <c r="AK2759" s="178" t="e">
        <f t="shared" si="447"/>
        <v>#REF!</v>
      </c>
    </row>
    <row r="2760" spans="1:37" ht="30" customHeight="1" x14ac:dyDescent="0.25">
      <c r="A2760" s="115">
        <v>2759</v>
      </c>
      <c r="B2760" s="68" t="s">
        <v>5843</v>
      </c>
      <c r="C2760" s="126" t="s">
        <v>5850</v>
      </c>
      <c r="D2760" s="68" t="s">
        <v>1</v>
      </c>
      <c r="E2760" s="68" t="s">
        <v>1</v>
      </c>
      <c r="F2760" s="68" t="s">
        <v>1</v>
      </c>
      <c r="G2760" s="121" t="s">
        <v>1</v>
      </c>
      <c r="H2760" s="169">
        <f t="shared" si="440"/>
        <v>0.05</v>
      </c>
      <c r="I2760" s="170" t="str">
        <f t="shared" si="441"/>
        <v>REMOTA</v>
      </c>
      <c r="J2760" s="293">
        <v>211125847</v>
      </c>
      <c r="K2760" s="221">
        <v>0</v>
      </c>
      <c r="L2760" s="68" t="s">
        <v>149</v>
      </c>
      <c r="M2760" s="196"/>
      <c r="N2760" s="100" t="s">
        <v>1204</v>
      </c>
      <c r="O2760" s="196" t="s">
        <v>405</v>
      </c>
      <c r="P2760" s="100" t="s">
        <v>2702</v>
      </c>
      <c r="Q2760" s="68" t="s">
        <v>5845</v>
      </c>
      <c r="R2760" s="68"/>
      <c r="S2760" s="68"/>
      <c r="T2760" s="100">
        <v>109459</v>
      </c>
      <c r="U2760" s="68" t="s">
        <v>21</v>
      </c>
      <c r="V2760" s="81" t="s">
        <v>5851</v>
      </c>
      <c r="W2760" s="171">
        <v>44074</v>
      </c>
      <c r="X2760" s="172" t="e">
        <f>+CONCATENATE(TEXT(#REF!,"yyyy"),"-",TEXT(#REF!,"mm"))</f>
        <v>#REF!</v>
      </c>
      <c r="Y2760" s="173" t="str">
        <f t="shared" si="442"/>
        <v>8</v>
      </c>
      <c r="Z2760" s="172" t="str">
        <f t="shared" si="443"/>
        <v>2020-07</v>
      </c>
      <c r="AA2760" s="170" t="e">
        <f>+VLOOKUP(Z2760,#REF!,2,FALSE)/VLOOKUP(X2760,#REF!,2,FALSE)</f>
        <v>#REF!</v>
      </c>
      <c r="AB2760" s="174" t="e">
        <f t="shared" si="438"/>
        <v>#REF!</v>
      </c>
      <c r="AC2760" s="174" t="e">
        <f t="shared" si="439"/>
        <v>#REF!</v>
      </c>
      <c r="AD2760" s="175" t="e">
        <f>+#REF!+365*Y2760</f>
        <v>#REF!</v>
      </c>
      <c r="AE2760" s="176" t="e">
        <f t="shared" si="444"/>
        <v>#REF!</v>
      </c>
      <c r="AF2760" s="170" t="e">
        <f>+VLOOKUP(CONCATENATE(TEXT(W2760,"yyyy"),"-",TEXT(W2760,"mm")),#REF!,2,0)</f>
        <v>#REF!</v>
      </c>
      <c r="AG2760" s="177" t="e">
        <f>+(AC2760*(1+'INFLAC PROYECTADA'!$B$8)^(AE2760))/((1+DEMANDADO!AF2760)^(AE2760))</f>
        <v>#REF!</v>
      </c>
      <c r="AH2760" s="169">
        <f>(0.2*VLOOKUP(D2760,'%.'!$A$1:$B$4,2,FALSE))+(0.35*VLOOKUP(E2760,'%.'!$A$1:$B$4,2,FALSE))+(0.1*VLOOKUP(F2760,'%.'!$A$1:$B$4,2,FALSE))+(0.35*VLOOKUP(G2760,'%.'!$A$1:$B$4,2,FALSE))</f>
        <v>0.05</v>
      </c>
      <c r="AI2760" s="128" t="str">
        <f t="shared" si="445"/>
        <v>REMOTA</v>
      </c>
      <c r="AJ2760" s="128" t="str">
        <f t="shared" si="446"/>
        <v>No se registra</v>
      </c>
      <c r="AK2760" s="178">
        <f t="shared" si="447"/>
        <v>0</v>
      </c>
    </row>
    <row r="2761" spans="1:37" ht="30" customHeight="1" x14ac:dyDescent="0.25">
      <c r="A2761" s="115">
        <v>2760</v>
      </c>
      <c r="B2761" s="68" t="s">
        <v>5843</v>
      </c>
      <c r="C2761" s="123" t="s">
        <v>5852</v>
      </c>
      <c r="D2761" s="68" t="s">
        <v>1</v>
      </c>
      <c r="E2761" s="68" t="s">
        <v>1</v>
      </c>
      <c r="F2761" s="68" t="s">
        <v>1</v>
      </c>
      <c r="G2761" s="121" t="s">
        <v>1</v>
      </c>
      <c r="H2761" s="169">
        <f t="shared" si="440"/>
        <v>0.05</v>
      </c>
      <c r="I2761" s="170" t="str">
        <f t="shared" si="441"/>
        <v>REMOTA</v>
      </c>
      <c r="J2761" s="293">
        <v>20018905</v>
      </c>
      <c r="K2761" s="221">
        <v>0</v>
      </c>
      <c r="L2761" s="68" t="s">
        <v>131</v>
      </c>
      <c r="M2761" s="196"/>
      <c r="N2761" s="100" t="s">
        <v>1204</v>
      </c>
      <c r="O2761" s="196" t="s">
        <v>405</v>
      </c>
      <c r="P2761" s="68" t="s">
        <v>2702</v>
      </c>
      <c r="Q2761" s="68" t="s">
        <v>5853</v>
      </c>
      <c r="R2761" s="68"/>
      <c r="S2761" s="68"/>
      <c r="T2761" s="100">
        <v>109459</v>
      </c>
      <c r="U2761" s="68" t="s">
        <v>21</v>
      </c>
      <c r="V2761" s="68"/>
      <c r="W2761" s="171">
        <v>44074</v>
      </c>
      <c r="X2761" s="172" t="e">
        <f>+CONCATENATE(TEXT(#REF!,"yyyy"),"-",TEXT(#REF!,"mm"))</f>
        <v>#REF!</v>
      </c>
      <c r="Y2761" s="173" t="str">
        <f t="shared" si="442"/>
        <v>8</v>
      </c>
      <c r="Z2761" s="172" t="str">
        <f t="shared" si="443"/>
        <v>2020-07</v>
      </c>
      <c r="AA2761" s="170" t="e">
        <f>+VLOOKUP(Z2761,#REF!,2,FALSE)/VLOOKUP(X2761,#REF!,2,FALSE)</f>
        <v>#REF!</v>
      </c>
      <c r="AB2761" s="174" t="e">
        <f t="shared" si="438"/>
        <v>#REF!</v>
      </c>
      <c r="AC2761" s="174" t="e">
        <f t="shared" si="439"/>
        <v>#REF!</v>
      </c>
      <c r="AD2761" s="175" t="e">
        <f>+#REF!+365*Y2761</f>
        <v>#REF!</v>
      </c>
      <c r="AE2761" s="176" t="e">
        <f t="shared" si="444"/>
        <v>#REF!</v>
      </c>
      <c r="AF2761" s="170" t="e">
        <f>+VLOOKUP(CONCATENATE(TEXT(W2761,"yyyy"),"-",TEXT(W2761,"mm")),#REF!,2,0)</f>
        <v>#REF!</v>
      </c>
      <c r="AG2761" s="177" t="e">
        <f>+(AC2761*(1+'INFLAC PROYECTADA'!$B$8)^(AE2761))/((1+DEMANDADO!AF2761)^(AE2761))</f>
        <v>#REF!</v>
      </c>
      <c r="AH2761" s="169">
        <f>(0.2*VLOOKUP(D2761,'%.'!$A$1:$B$4,2,FALSE))+(0.35*VLOOKUP(E2761,'%.'!$A$1:$B$4,2,FALSE))+(0.1*VLOOKUP(F2761,'%.'!$A$1:$B$4,2,FALSE))+(0.35*VLOOKUP(G2761,'%.'!$A$1:$B$4,2,FALSE))</f>
        <v>0.05</v>
      </c>
      <c r="AI2761" s="128" t="str">
        <f t="shared" si="445"/>
        <v>REMOTA</v>
      </c>
      <c r="AJ2761" s="128" t="str">
        <f t="shared" si="446"/>
        <v>No se registra</v>
      </c>
      <c r="AK2761" s="178">
        <f t="shared" si="447"/>
        <v>0</v>
      </c>
    </row>
    <row r="2762" spans="1:37" ht="30" customHeight="1" x14ac:dyDescent="0.25">
      <c r="A2762" s="115">
        <v>2761</v>
      </c>
      <c r="B2762" s="68" t="s">
        <v>5843</v>
      </c>
      <c r="C2762" s="123" t="s">
        <v>5854</v>
      </c>
      <c r="D2762" s="68" t="s">
        <v>1</v>
      </c>
      <c r="E2762" s="68" t="s">
        <v>1</v>
      </c>
      <c r="F2762" s="68" t="s">
        <v>1</v>
      </c>
      <c r="G2762" s="121" t="s">
        <v>1</v>
      </c>
      <c r="H2762" s="169">
        <f t="shared" si="440"/>
        <v>0.05</v>
      </c>
      <c r="I2762" s="170" t="str">
        <f t="shared" si="441"/>
        <v>REMOTA</v>
      </c>
      <c r="J2762" s="293">
        <v>270000000</v>
      </c>
      <c r="K2762" s="221">
        <v>0</v>
      </c>
      <c r="L2762" s="68" t="s">
        <v>133</v>
      </c>
      <c r="M2762" s="196"/>
      <c r="N2762" s="100" t="s">
        <v>1204</v>
      </c>
      <c r="O2762" s="196" t="s">
        <v>405</v>
      </c>
      <c r="P2762" s="68" t="s">
        <v>2702</v>
      </c>
      <c r="Q2762" s="68" t="s">
        <v>5845</v>
      </c>
      <c r="R2762" s="68"/>
      <c r="S2762" s="68"/>
      <c r="T2762" s="100">
        <v>109459</v>
      </c>
      <c r="U2762" s="68" t="s">
        <v>21</v>
      </c>
      <c r="V2762" s="68"/>
      <c r="W2762" s="171">
        <v>44074</v>
      </c>
      <c r="X2762" s="172" t="e">
        <f>+CONCATENATE(TEXT(#REF!,"yyyy"),"-",TEXT(#REF!,"mm"))</f>
        <v>#REF!</v>
      </c>
      <c r="Y2762" s="173" t="str">
        <f t="shared" si="442"/>
        <v>8</v>
      </c>
      <c r="Z2762" s="172" t="str">
        <f t="shared" si="443"/>
        <v>2020-07</v>
      </c>
      <c r="AA2762" s="170" t="e">
        <f>+VLOOKUP(Z2762,#REF!,2,FALSE)/VLOOKUP(X2762,#REF!,2,FALSE)</f>
        <v>#REF!</v>
      </c>
      <c r="AB2762" s="174" t="e">
        <f t="shared" si="438"/>
        <v>#REF!</v>
      </c>
      <c r="AC2762" s="174" t="e">
        <f t="shared" si="439"/>
        <v>#REF!</v>
      </c>
      <c r="AD2762" s="175" t="e">
        <f>+#REF!+365*Y2762</f>
        <v>#REF!</v>
      </c>
      <c r="AE2762" s="176" t="e">
        <f t="shared" si="444"/>
        <v>#REF!</v>
      </c>
      <c r="AF2762" s="170" t="e">
        <f>+VLOOKUP(CONCATENATE(TEXT(W2762,"yyyy"),"-",TEXT(W2762,"mm")),#REF!,2,0)</f>
        <v>#REF!</v>
      </c>
      <c r="AG2762" s="177" t="e">
        <f>+(AC2762*(1+'INFLAC PROYECTADA'!$B$8)^(AE2762))/((1+DEMANDADO!AF2762)^(AE2762))</f>
        <v>#REF!</v>
      </c>
      <c r="AH2762" s="169">
        <f>(0.2*VLOOKUP(D2762,'%.'!$A$1:$B$4,2,FALSE))+(0.35*VLOOKUP(E2762,'%.'!$A$1:$B$4,2,FALSE))+(0.1*VLOOKUP(F2762,'%.'!$A$1:$B$4,2,FALSE))+(0.35*VLOOKUP(G2762,'%.'!$A$1:$B$4,2,FALSE))</f>
        <v>0.05</v>
      </c>
      <c r="AI2762" s="128" t="str">
        <f t="shared" si="445"/>
        <v>REMOTA</v>
      </c>
      <c r="AJ2762" s="128" t="str">
        <f t="shared" si="446"/>
        <v>No se registra</v>
      </c>
      <c r="AK2762" s="178">
        <f t="shared" si="447"/>
        <v>0</v>
      </c>
    </row>
    <row r="2763" spans="1:37" ht="30" customHeight="1" x14ac:dyDescent="0.25">
      <c r="A2763" s="115">
        <v>2762</v>
      </c>
      <c r="B2763" s="98" t="s">
        <v>798</v>
      </c>
      <c r="C2763" s="123" t="s">
        <v>5855</v>
      </c>
      <c r="D2763" s="68" t="s">
        <v>48</v>
      </c>
      <c r="E2763" s="68" t="s">
        <v>48</v>
      </c>
      <c r="F2763" s="68" t="s">
        <v>48</v>
      </c>
      <c r="G2763" s="121" t="s">
        <v>48</v>
      </c>
      <c r="H2763" s="169">
        <f t="shared" si="440"/>
        <v>0.5</v>
      </c>
      <c r="I2763" s="170" t="str">
        <f t="shared" si="441"/>
        <v>MEDIA</v>
      </c>
      <c r="J2763" s="293">
        <v>3556000000</v>
      </c>
      <c r="K2763" s="221">
        <v>0.5</v>
      </c>
      <c r="L2763" s="68" t="s">
        <v>136</v>
      </c>
      <c r="M2763" s="196"/>
      <c r="N2763" s="68" t="s">
        <v>1204</v>
      </c>
      <c r="O2763" s="199" t="s">
        <v>1204</v>
      </c>
      <c r="P2763" s="68" t="s">
        <v>2702</v>
      </c>
      <c r="Q2763" s="68" t="s">
        <v>5845</v>
      </c>
      <c r="R2763" s="68"/>
      <c r="S2763" s="68"/>
      <c r="T2763" s="100">
        <v>109459</v>
      </c>
      <c r="U2763" s="68" t="s">
        <v>21</v>
      </c>
      <c r="V2763" s="68"/>
      <c r="W2763" s="171">
        <v>44074</v>
      </c>
      <c r="X2763" s="172" t="e">
        <f>+CONCATENATE(TEXT(#REF!,"yyyy"),"-",TEXT(#REF!,"mm"))</f>
        <v>#REF!</v>
      </c>
      <c r="Y2763" s="173" t="str">
        <f t="shared" si="442"/>
        <v>8</v>
      </c>
      <c r="Z2763" s="172" t="str">
        <f t="shared" si="443"/>
        <v>2020-07</v>
      </c>
      <c r="AA2763" s="170" t="e">
        <f>+VLOOKUP(Z2763,#REF!,2,FALSE)/VLOOKUP(X2763,#REF!,2,FALSE)</f>
        <v>#REF!</v>
      </c>
      <c r="AB2763" s="174" t="e">
        <f t="shared" si="438"/>
        <v>#REF!</v>
      </c>
      <c r="AC2763" s="174" t="e">
        <f t="shared" si="439"/>
        <v>#REF!</v>
      </c>
      <c r="AD2763" s="175" t="e">
        <f>+#REF!+365*Y2763</f>
        <v>#REF!</v>
      </c>
      <c r="AE2763" s="176" t="e">
        <f t="shared" si="444"/>
        <v>#REF!</v>
      </c>
      <c r="AF2763" s="170" t="e">
        <f>+VLOOKUP(CONCATENATE(TEXT(W2763,"yyyy"),"-",TEXT(W2763,"mm")),#REF!,2,0)</f>
        <v>#REF!</v>
      </c>
      <c r="AG2763" s="177" t="e">
        <f>+(AC2763*(1+'INFLAC PROYECTADA'!$B$8)^(AE2763))/((1+DEMANDADO!AF2763)^(AE2763))</f>
        <v>#REF!</v>
      </c>
      <c r="AH2763" s="169">
        <f>(0.2*VLOOKUP(D2763,'%.'!$A$1:$B$4,2,FALSE))+(0.35*VLOOKUP(E2763,'%.'!$A$1:$B$4,2,FALSE))+(0.1*VLOOKUP(F2763,'%.'!$A$1:$B$4,2,FALSE))+(0.35*VLOOKUP(G2763,'%.'!$A$1:$B$4,2,FALSE))</f>
        <v>0.5</v>
      </c>
      <c r="AI2763" s="128" t="str">
        <f t="shared" si="445"/>
        <v>MEDIA</v>
      </c>
      <c r="AJ2763" s="128" t="str">
        <f t="shared" si="446"/>
        <v>Cuentas de Orden</v>
      </c>
      <c r="AK2763" s="178" t="e">
        <f t="shared" si="447"/>
        <v>#REF!</v>
      </c>
    </row>
    <row r="2764" spans="1:37" ht="30" customHeight="1" x14ac:dyDescent="0.25">
      <c r="A2764" s="115">
        <v>2763</v>
      </c>
      <c r="B2764" s="68" t="s">
        <v>5843</v>
      </c>
      <c r="C2764" s="123" t="s">
        <v>5856</v>
      </c>
      <c r="D2764" s="68" t="s">
        <v>1</v>
      </c>
      <c r="E2764" s="68" t="s">
        <v>1</v>
      </c>
      <c r="F2764" s="68" t="s">
        <v>1</v>
      </c>
      <c r="G2764" s="121" t="s">
        <v>1</v>
      </c>
      <c r="H2764" s="169">
        <f t="shared" si="440"/>
        <v>0.05</v>
      </c>
      <c r="I2764" s="170" t="str">
        <f t="shared" si="441"/>
        <v>REMOTA</v>
      </c>
      <c r="J2764" s="293">
        <v>175000000</v>
      </c>
      <c r="K2764" s="221">
        <v>0</v>
      </c>
      <c r="L2764" s="68" t="s">
        <v>131</v>
      </c>
      <c r="M2764" s="196"/>
      <c r="N2764" s="100" t="s">
        <v>1204</v>
      </c>
      <c r="O2764" s="196" t="s">
        <v>1204</v>
      </c>
      <c r="P2764" s="68" t="s">
        <v>2702</v>
      </c>
      <c r="Q2764" s="68" t="s">
        <v>5845</v>
      </c>
      <c r="R2764" s="68"/>
      <c r="S2764" s="68"/>
      <c r="T2764" s="100">
        <v>109459</v>
      </c>
      <c r="U2764" s="68" t="s">
        <v>21</v>
      </c>
      <c r="V2764" s="68"/>
      <c r="W2764" s="171">
        <v>44074</v>
      </c>
      <c r="X2764" s="172" t="e">
        <f>+CONCATENATE(TEXT(#REF!,"yyyy"),"-",TEXT(#REF!,"mm"))</f>
        <v>#REF!</v>
      </c>
      <c r="Y2764" s="173" t="str">
        <f t="shared" si="442"/>
        <v>8</v>
      </c>
      <c r="Z2764" s="172" t="str">
        <f t="shared" si="443"/>
        <v>2020-07</v>
      </c>
      <c r="AA2764" s="170" t="e">
        <f>+VLOOKUP(Z2764,#REF!,2,FALSE)/VLOOKUP(X2764,#REF!,2,FALSE)</f>
        <v>#REF!</v>
      </c>
      <c r="AB2764" s="174" t="e">
        <f t="shared" si="438"/>
        <v>#REF!</v>
      </c>
      <c r="AC2764" s="174" t="e">
        <f t="shared" si="439"/>
        <v>#REF!</v>
      </c>
      <c r="AD2764" s="175" t="e">
        <f>+#REF!+365*Y2764</f>
        <v>#REF!</v>
      </c>
      <c r="AE2764" s="176" t="e">
        <f t="shared" si="444"/>
        <v>#REF!</v>
      </c>
      <c r="AF2764" s="170" t="e">
        <f>+VLOOKUP(CONCATENATE(TEXT(W2764,"yyyy"),"-",TEXT(W2764,"mm")),#REF!,2,0)</f>
        <v>#REF!</v>
      </c>
      <c r="AG2764" s="177" t="e">
        <f>+(AC2764*(1+'INFLAC PROYECTADA'!$B$8)^(AE2764))/((1+DEMANDADO!AF2764)^(AE2764))</f>
        <v>#REF!</v>
      </c>
      <c r="AH2764" s="169">
        <f>(0.2*VLOOKUP(D2764,'%.'!$A$1:$B$4,2,FALSE))+(0.35*VLOOKUP(E2764,'%.'!$A$1:$B$4,2,FALSE))+(0.1*VLOOKUP(F2764,'%.'!$A$1:$B$4,2,FALSE))+(0.35*VLOOKUP(G2764,'%.'!$A$1:$B$4,2,FALSE))</f>
        <v>0.05</v>
      </c>
      <c r="AI2764" s="128" t="str">
        <f t="shared" si="445"/>
        <v>REMOTA</v>
      </c>
      <c r="AJ2764" s="128" t="str">
        <f t="shared" si="446"/>
        <v>No se registra</v>
      </c>
      <c r="AK2764" s="178">
        <f t="shared" si="447"/>
        <v>0</v>
      </c>
    </row>
    <row r="2765" spans="1:37" ht="30" customHeight="1" x14ac:dyDescent="0.25">
      <c r="A2765" s="115">
        <v>2764</v>
      </c>
      <c r="B2765" s="68" t="s">
        <v>5843</v>
      </c>
      <c r="C2765" s="123" t="s">
        <v>5857</v>
      </c>
      <c r="D2765" s="68" t="s">
        <v>48</v>
      </c>
      <c r="E2765" s="68" t="s">
        <v>48</v>
      </c>
      <c r="F2765" s="68" t="s">
        <v>48</v>
      </c>
      <c r="G2765" s="121" t="s">
        <v>48</v>
      </c>
      <c r="H2765" s="169">
        <f t="shared" si="440"/>
        <v>0.5</v>
      </c>
      <c r="I2765" s="170" t="str">
        <f t="shared" si="441"/>
        <v>MEDIA</v>
      </c>
      <c r="J2765" s="293">
        <v>3600000000</v>
      </c>
      <c r="K2765" s="221">
        <v>0.5</v>
      </c>
      <c r="L2765" s="68" t="s">
        <v>131</v>
      </c>
      <c r="M2765" s="196"/>
      <c r="N2765" s="100" t="s">
        <v>1204</v>
      </c>
      <c r="O2765" s="196" t="s">
        <v>1204</v>
      </c>
      <c r="P2765" s="68" t="s">
        <v>2702</v>
      </c>
      <c r="Q2765" s="68" t="s">
        <v>5845</v>
      </c>
      <c r="R2765" s="68"/>
      <c r="S2765" s="68"/>
      <c r="T2765" s="100">
        <v>109459</v>
      </c>
      <c r="U2765" s="68" t="s">
        <v>21</v>
      </c>
      <c r="V2765" s="68"/>
      <c r="W2765" s="171">
        <v>44074</v>
      </c>
      <c r="X2765" s="172" t="e">
        <f>+CONCATENATE(TEXT(#REF!,"yyyy"),"-",TEXT(#REF!,"mm"))</f>
        <v>#REF!</v>
      </c>
      <c r="Y2765" s="173" t="str">
        <f t="shared" si="442"/>
        <v>8</v>
      </c>
      <c r="Z2765" s="172" t="str">
        <f t="shared" si="443"/>
        <v>2020-07</v>
      </c>
      <c r="AA2765" s="170" t="e">
        <f>+VLOOKUP(Z2765,#REF!,2,FALSE)/VLOOKUP(X2765,#REF!,2,FALSE)</f>
        <v>#REF!</v>
      </c>
      <c r="AB2765" s="174" t="e">
        <f t="shared" si="438"/>
        <v>#REF!</v>
      </c>
      <c r="AC2765" s="174" t="e">
        <f t="shared" si="439"/>
        <v>#REF!</v>
      </c>
      <c r="AD2765" s="175" t="e">
        <f>+#REF!+365*Y2765</f>
        <v>#REF!</v>
      </c>
      <c r="AE2765" s="176" t="e">
        <f t="shared" si="444"/>
        <v>#REF!</v>
      </c>
      <c r="AF2765" s="170" t="e">
        <f>+VLOOKUP(CONCATENATE(TEXT(W2765,"yyyy"),"-",TEXT(W2765,"mm")),#REF!,2,0)</f>
        <v>#REF!</v>
      </c>
      <c r="AG2765" s="177" t="e">
        <f>+(AC2765*(1+'INFLAC PROYECTADA'!$B$8)^(AE2765))/((1+DEMANDADO!AF2765)^(AE2765))</f>
        <v>#REF!</v>
      </c>
      <c r="AH2765" s="169">
        <f>(0.2*VLOOKUP(D2765,'%.'!$A$1:$B$4,2,FALSE))+(0.35*VLOOKUP(E2765,'%.'!$A$1:$B$4,2,FALSE))+(0.1*VLOOKUP(F2765,'%.'!$A$1:$B$4,2,FALSE))+(0.35*VLOOKUP(G2765,'%.'!$A$1:$B$4,2,FALSE))</f>
        <v>0.5</v>
      </c>
      <c r="AI2765" s="128" t="str">
        <f t="shared" si="445"/>
        <v>MEDIA</v>
      </c>
      <c r="AJ2765" s="128" t="str">
        <f t="shared" si="446"/>
        <v>Cuentas de Orden</v>
      </c>
      <c r="AK2765" s="178" t="e">
        <f t="shared" si="447"/>
        <v>#REF!</v>
      </c>
    </row>
    <row r="2766" spans="1:37" ht="30" customHeight="1" x14ac:dyDescent="0.25">
      <c r="A2766" s="115">
        <v>2765</v>
      </c>
      <c r="B2766" s="68" t="s">
        <v>5843</v>
      </c>
      <c r="C2766" s="123" t="s">
        <v>5858</v>
      </c>
      <c r="D2766" s="68" t="s">
        <v>1</v>
      </c>
      <c r="E2766" s="68" t="s">
        <v>1</v>
      </c>
      <c r="F2766" s="68" t="s">
        <v>1</v>
      </c>
      <c r="G2766" s="121" t="s">
        <v>1</v>
      </c>
      <c r="H2766" s="169">
        <f t="shared" si="440"/>
        <v>0.05</v>
      </c>
      <c r="I2766" s="170" t="str">
        <f t="shared" si="441"/>
        <v>REMOTA</v>
      </c>
      <c r="J2766" s="293">
        <v>395826603</v>
      </c>
      <c r="K2766" s="221">
        <v>0</v>
      </c>
      <c r="L2766" s="68" t="s">
        <v>138</v>
      </c>
      <c r="M2766" s="196"/>
      <c r="N2766" s="100" t="s">
        <v>1204</v>
      </c>
      <c r="O2766" s="196" t="s">
        <v>1204</v>
      </c>
      <c r="P2766" s="68" t="s">
        <v>5859</v>
      </c>
      <c r="Q2766" s="68" t="s">
        <v>5845</v>
      </c>
      <c r="R2766" s="68"/>
      <c r="S2766" s="68"/>
      <c r="T2766" s="100">
        <v>109459</v>
      </c>
      <c r="U2766" s="68" t="s">
        <v>21</v>
      </c>
      <c r="V2766" s="68"/>
      <c r="W2766" s="171">
        <v>44074</v>
      </c>
      <c r="X2766" s="172" t="e">
        <f>+CONCATENATE(TEXT(#REF!,"yyyy"),"-",TEXT(#REF!,"mm"))</f>
        <v>#REF!</v>
      </c>
      <c r="Y2766" s="173" t="str">
        <f t="shared" si="442"/>
        <v>11</v>
      </c>
      <c r="Z2766" s="172" t="str">
        <f t="shared" si="443"/>
        <v>2020-07</v>
      </c>
      <c r="AA2766" s="170" t="e">
        <f>+VLOOKUP(Z2766,#REF!,2,FALSE)/VLOOKUP(X2766,#REF!,2,FALSE)</f>
        <v>#REF!</v>
      </c>
      <c r="AB2766" s="174" t="e">
        <f t="shared" si="438"/>
        <v>#REF!</v>
      </c>
      <c r="AC2766" s="174" t="e">
        <f t="shared" si="439"/>
        <v>#REF!</v>
      </c>
      <c r="AD2766" s="175" t="e">
        <f>+#REF!+365*Y2766</f>
        <v>#REF!</v>
      </c>
      <c r="AE2766" s="176" t="e">
        <f t="shared" si="444"/>
        <v>#REF!</v>
      </c>
      <c r="AF2766" s="170" t="e">
        <f>+VLOOKUP(CONCATENATE(TEXT(W2766,"yyyy"),"-",TEXT(W2766,"mm")),#REF!,2,0)</f>
        <v>#REF!</v>
      </c>
      <c r="AG2766" s="177" t="e">
        <f>+(AC2766*(1+'INFLAC PROYECTADA'!$B$8)^(AE2766))/((1+DEMANDADO!AF2766)^(AE2766))</f>
        <v>#REF!</v>
      </c>
      <c r="AH2766" s="169">
        <f>(0.2*VLOOKUP(D2766,'%.'!$A$1:$B$4,2,FALSE))+(0.35*VLOOKUP(E2766,'%.'!$A$1:$B$4,2,FALSE))+(0.1*VLOOKUP(F2766,'%.'!$A$1:$B$4,2,FALSE))+(0.35*VLOOKUP(G2766,'%.'!$A$1:$B$4,2,FALSE))</f>
        <v>0.05</v>
      </c>
      <c r="AI2766" s="128" t="str">
        <f t="shared" si="445"/>
        <v>REMOTA</v>
      </c>
      <c r="AJ2766" s="128" t="str">
        <f t="shared" si="446"/>
        <v>No se registra</v>
      </c>
      <c r="AK2766" s="178">
        <f t="shared" si="447"/>
        <v>0</v>
      </c>
    </row>
    <row r="2767" spans="1:37" ht="30" customHeight="1" x14ac:dyDescent="0.25">
      <c r="A2767" s="115">
        <v>2766</v>
      </c>
      <c r="B2767" s="68" t="s">
        <v>5843</v>
      </c>
      <c r="C2767" s="123" t="s">
        <v>5860</v>
      </c>
      <c r="D2767" s="68" t="s">
        <v>1</v>
      </c>
      <c r="E2767" s="68" t="s">
        <v>1</v>
      </c>
      <c r="F2767" s="68" t="s">
        <v>1</v>
      </c>
      <c r="G2767" s="121" t="s">
        <v>1</v>
      </c>
      <c r="H2767" s="169">
        <f t="shared" si="440"/>
        <v>0.05</v>
      </c>
      <c r="I2767" s="170" t="str">
        <f t="shared" si="441"/>
        <v>REMOTA</v>
      </c>
      <c r="J2767" s="293">
        <v>1000000000</v>
      </c>
      <c r="K2767" s="221">
        <v>0.5</v>
      </c>
      <c r="L2767" s="68" t="s">
        <v>139</v>
      </c>
      <c r="M2767" s="196"/>
      <c r="N2767" s="100" t="s">
        <v>1204</v>
      </c>
      <c r="O2767" s="196" t="s">
        <v>1204</v>
      </c>
      <c r="P2767" s="68">
        <v>9</v>
      </c>
      <c r="Q2767" s="68" t="s">
        <v>5845</v>
      </c>
      <c r="R2767" s="68"/>
      <c r="S2767" s="68"/>
      <c r="T2767" s="100">
        <v>109459</v>
      </c>
      <c r="U2767" s="68" t="s">
        <v>21</v>
      </c>
      <c r="V2767" s="68" t="s">
        <v>5861</v>
      </c>
      <c r="W2767" s="171">
        <v>44074</v>
      </c>
      <c r="X2767" s="172" t="e">
        <f>+CONCATENATE(TEXT(#REF!,"yyyy"),"-",TEXT(#REF!,"mm"))</f>
        <v>#REF!</v>
      </c>
      <c r="Y2767" s="173" t="str">
        <f t="shared" si="442"/>
        <v>9</v>
      </c>
      <c r="Z2767" s="172" t="str">
        <f t="shared" si="443"/>
        <v>2020-07</v>
      </c>
      <c r="AA2767" s="170" t="e">
        <f>+VLOOKUP(Z2767,#REF!,2,FALSE)/VLOOKUP(X2767,#REF!,2,FALSE)</f>
        <v>#REF!</v>
      </c>
      <c r="AB2767" s="174" t="e">
        <f t="shared" si="438"/>
        <v>#REF!</v>
      </c>
      <c r="AC2767" s="174" t="e">
        <f t="shared" si="439"/>
        <v>#REF!</v>
      </c>
      <c r="AD2767" s="175" t="e">
        <f>+#REF!+365*Y2767</f>
        <v>#REF!</v>
      </c>
      <c r="AE2767" s="176" t="e">
        <f t="shared" si="444"/>
        <v>#REF!</v>
      </c>
      <c r="AF2767" s="170" t="e">
        <f>+VLOOKUP(CONCATENATE(TEXT(W2767,"yyyy"),"-",TEXT(W2767,"mm")),#REF!,2,0)</f>
        <v>#REF!</v>
      </c>
      <c r="AG2767" s="177" t="e">
        <f>+(AC2767*(1+'INFLAC PROYECTADA'!$B$8)^(AE2767))/((1+DEMANDADO!AF2767)^(AE2767))</f>
        <v>#REF!</v>
      </c>
      <c r="AH2767" s="169">
        <f>(0.2*VLOOKUP(D2767,'%.'!$A$1:$B$4,2,FALSE))+(0.35*VLOOKUP(E2767,'%.'!$A$1:$B$4,2,FALSE))+(0.1*VLOOKUP(F2767,'%.'!$A$1:$B$4,2,FALSE))+(0.35*VLOOKUP(G2767,'%.'!$A$1:$B$4,2,FALSE))</f>
        <v>0.05</v>
      </c>
      <c r="AI2767" s="128" t="str">
        <f t="shared" si="445"/>
        <v>REMOTA</v>
      </c>
      <c r="AJ2767" s="128" t="str">
        <f t="shared" si="446"/>
        <v>No se registra</v>
      </c>
      <c r="AK2767" s="178">
        <f t="shared" si="447"/>
        <v>0</v>
      </c>
    </row>
    <row r="2768" spans="1:37" ht="30" customHeight="1" x14ac:dyDescent="0.25">
      <c r="A2768" s="115">
        <v>2767</v>
      </c>
      <c r="B2768" s="68" t="s">
        <v>5843</v>
      </c>
      <c r="C2768" s="123" t="s">
        <v>5862</v>
      </c>
      <c r="D2768" s="68" t="s">
        <v>0</v>
      </c>
      <c r="E2768" s="68" t="s">
        <v>0</v>
      </c>
      <c r="F2768" s="68" t="s">
        <v>0</v>
      </c>
      <c r="G2768" s="121" t="s">
        <v>0</v>
      </c>
      <c r="H2768" s="169">
        <f t="shared" si="440"/>
        <v>1</v>
      </c>
      <c r="I2768" s="170" t="str">
        <f t="shared" si="441"/>
        <v>ALTA</v>
      </c>
      <c r="J2768" s="293">
        <v>3700000000</v>
      </c>
      <c r="K2768" s="221">
        <v>2</v>
      </c>
      <c r="L2768" s="68" t="s">
        <v>140</v>
      </c>
      <c r="M2768" s="196">
        <v>6016478700</v>
      </c>
      <c r="N2768" s="100" t="s">
        <v>1204</v>
      </c>
      <c r="O2768" s="196" t="s">
        <v>1204</v>
      </c>
      <c r="P2768" s="68" t="s">
        <v>5863</v>
      </c>
      <c r="Q2768" s="68" t="s">
        <v>5845</v>
      </c>
      <c r="R2768" s="68"/>
      <c r="S2768" s="68"/>
      <c r="T2768" s="100">
        <v>109459</v>
      </c>
      <c r="U2768" s="68" t="s">
        <v>21</v>
      </c>
      <c r="V2768" s="81" t="s">
        <v>5864</v>
      </c>
      <c r="W2768" s="171">
        <v>44074</v>
      </c>
      <c r="X2768" s="172" t="e">
        <f>+CONCATENATE(TEXT(#REF!,"yyyy"),"-",TEXT(#REF!,"mm"))</f>
        <v>#REF!</v>
      </c>
      <c r="Y2768" s="173" t="str">
        <f t="shared" si="442"/>
        <v>18</v>
      </c>
      <c r="Z2768" s="172" t="str">
        <f t="shared" si="443"/>
        <v>2020-07</v>
      </c>
      <c r="AA2768" s="170" t="e">
        <f>+VLOOKUP(Z2768,#REF!,2,FALSE)/VLOOKUP(X2768,#REF!,2,FALSE)</f>
        <v>#REF!</v>
      </c>
      <c r="AB2768" s="174" t="e">
        <f t="shared" si="438"/>
        <v>#REF!</v>
      </c>
      <c r="AC2768" s="174" t="e">
        <f t="shared" si="439"/>
        <v>#REF!</v>
      </c>
      <c r="AD2768" s="175" t="e">
        <f>+#REF!+365*Y2768</f>
        <v>#REF!</v>
      </c>
      <c r="AE2768" s="176" t="e">
        <f t="shared" si="444"/>
        <v>#REF!</v>
      </c>
      <c r="AF2768" s="170" t="e">
        <f>+VLOOKUP(CONCATENATE(TEXT(W2768,"yyyy"),"-",TEXT(W2768,"mm")),#REF!,2,0)</f>
        <v>#REF!</v>
      </c>
      <c r="AG2768" s="177" t="e">
        <f>+(AC2768*(1+'INFLAC PROYECTADA'!$B$8)^(AE2768))/((1+DEMANDADO!AF2768)^(AE2768))</f>
        <v>#REF!</v>
      </c>
      <c r="AH2768" s="169">
        <f>(0.2*VLOOKUP(D2768,'%.'!$A$1:$B$4,2,FALSE))+(0.35*VLOOKUP(E2768,'%.'!$A$1:$B$4,2,FALSE))+(0.1*VLOOKUP(F2768,'%.'!$A$1:$B$4,2,FALSE))+(0.35*VLOOKUP(G2768,'%.'!$A$1:$B$4,2,FALSE))</f>
        <v>1</v>
      </c>
      <c r="AI2768" s="128" t="str">
        <f t="shared" si="445"/>
        <v>ALTA</v>
      </c>
      <c r="AJ2768" s="128" t="str">
        <f t="shared" si="446"/>
        <v>Provisión contable</v>
      </c>
      <c r="AK2768" s="178">
        <f t="shared" si="447"/>
        <v>6016478700</v>
      </c>
    </row>
    <row r="2769" spans="1:37" ht="30" customHeight="1" x14ac:dyDescent="0.25">
      <c r="A2769" s="115">
        <v>2768</v>
      </c>
      <c r="B2769" s="68" t="s">
        <v>798</v>
      </c>
      <c r="C2769" s="123" t="s">
        <v>5865</v>
      </c>
      <c r="D2769" s="68" t="s">
        <v>0</v>
      </c>
      <c r="E2769" s="68" t="s">
        <v>0</v>
      </c>
      <c r="F2769" s="68" t="s">
        <v>0</v>
      </c>
      <c r="G2769" s="121" t="s">
        <v>0</v>
      </c>
      <c r="H2769" s="169">
        <f t="shared" si="440"/>
        <v>1</v>
      </c>
      <c r="I2769" s="170" t="str">
        <f t="shared" si="441"/>
        <v>ALTA</v>
      </c>
      <c r="J2769" s="293">
        <v>3213000000</v>
      </c>
      <c r="K2769" s="221">
        <v>1</v>
      </c>
      <c r="L2769" s="68" t="s">
        <v>138</v>
      </c>
      <c r="M2769" s="196"/>
      <c r="N2769" s="100" t="s">
        <v>1204</v>
      </c>
      <c r="O2769" s="196" t="s">
        <v>1204</v>
      </c>
      <c r="P2769" s="68" t="s">
        <v>2752</v>
      </c>
      <c r="Q2769" s="68" t="s">
        <v>5845</v>
      </c>
      <c r="R2769" s="68"/>
      <c r="S2769" s="68"/>
      <c r="T2769" s="100">
        <v>109459</v>
      </c>
      <c r="U2769" s="68" t="s">
        <v>21</v>
      </c>
      <c r="V2769" s="68"/>
      <c r="W2769" s="171">
        <v>44074</v>
      </c>
      <c r="X2769" s="172" t="e">
        <f>+CONCATENATE(TEXT(#REF!,"yyyy"),"-",TEXT(#REF!,"mm"))</f>
        <v>#REF!</v>
      </c>
      <c r="Y2769" s="173" t="str">
        <f t="shared" si="442"/>
        <v>7</v>
      </c>
      <c r="Z2769" s="172" t="str">
        <f t="shared" si="443"/>
        <v>2020-07</v>
      </c>
      <c r="AA2769" s="170" t="e">
        <f>+VLOOKUP(Z2769,#REF!,2,FALSE)/VLOOKUP(X2769,#REF!,2,FALSE)</f>
        <v>#REF!</v>
      </c>
      <c r="AB2769" s="174" t="e">
        <f t="shared" si="438"/>
        <v>#REF!</v>
      </c>
      <c r="AC2769" s="174" t="e">
        <f t="shared" si="439"/>
        <v>#REF!</v>
      </c>
      <c r="AD2769" s="175" t="e">
        <f>+#REF!+365*Y2769</f>
        <v>#REF!</v>
      </c>
      <c r="AE2769" s="176" t="e">
        <f t="shared" si="444"/>
        <v>#REF!</v>
      </c>
      <c r="AF2769" s="170" t="e">
        <f>+VLOOKUP(CONCATENATE(TEXT(W2769,"yyyy"),"-",TEXT(W2769,"mm")),#REF!,2,0)</f>
        <v>#REF!</v>
      </c>
      <c r="AG2769" s="177" t="e">
        <f>+(AC2769*(1+'INFLAC PROYECTADA'!$B$8)^(AE2769))/((1+DEMANDADO!AF2769)^(AE2769))</f>
        <v>#REF!</v>
      </c>
      <c r="AH2769" s="169">
        <f>(0.2*VLOOKUP(D2769,'%.'!$A$1:$B$4,2,FALSE))+(0.35*VLOOKUP(E2769,'%.'!$A$1:$B$4,2,FALSE))+(0.1*VLOOKUP(F2769,'%.'!$A$1:$B$4,2,FALSE))+(0.35*VLOOKUP(G2769,'%.'!$A$1:$B$4,2,FALSE))</f>
        <v>1</v>
      </c>
      <c r="AI2769" s="128" t="str">
        <f t="shared" si="445"/>
        <v>ALTA</v>
      </c>
      <c r="AJ2769" s="128" t="str">
        <f t="shared" si="446"/>
        <v>Provisión contable</v>
      </c>
      <c r="AK2769" s="178" t="e">
        <f t="shared" si="447"/>
        <v>#REF!</v>
      </c>
    </row>
    <row r="2770" spans="1:37" ht="30" customHeight="1" x14ac:dyDescent="0.25">
      <c r="A2770" s="115">
        <v>2769</v>
      </c>
      <c r="B2770" s="100" t="s">
        <v>798</v>
      </c>
      <c r="C2770" s="123" t="s">
        <v>5866</v>
      </c>
      <c r="D2770" s="68" t="s">
        <v>0</v>
      </c>
      <c r="E2770" s="68" t="s">
        <v>0</v>
      </c>
      <c r="F2770" s="68" t="s">
        <v>0</v>
      </c>
      <c r="G2770" s="121" t="s">
        <v>0</v>
      </c>
      <c r="H2770" s="169">
        <f t="shared" si="440"/>
        <v>1</v>
      </c>
      <c r="I2770" s="170" t="str">
        <f t="shared" si="441"/>
        <v>ALTA</v>
      </c>
      <c r="J2770" s="293">
        <v>50000000</v>
      </c>
      <c r="K2770" s="221">
        <v>0.5</v>
      </c>
      <c r="L2770" s="68" t="s">
        <v>140</v>
      </c>
      <c r="M2770" s="196">
        <v>57940813</v>
      </c>
      <c r="N2770" s="100" t="s">
        <v>1204</v>
      </c>
      <c r="O2770" s="196" t="s">
        <v>1204</v>
      </c>
      <c r="P2770" s="68" t="s">
        <v>5867</v>
      </c>
      <c r="Q2770" s="68" t="s">
        <v>5845</v>
      </c>
      <c r="R2770" s="68"/>
      <c r="S2770" s="68"/>
      <c r="T2770" s="100">
        <v>109459</v>
      </c>
      <c r="U2770" s="68" t="s">
        <v>21</v>
      </c>
      <c r="V2770" s="81" t="s">
        <v>5868</v>
      </c>
      <c r="W2770" s="171">
        <v>44074</v>
      </c>
      <c r="X2770" s="172" t="e">
        <f>+CONCATENATE(TEXT(#REF!,"yyyy"),"-",TEXT(#REF!,"mm"))</f>
        <v>#REF!</v>
      </c>
      <c r="Y2770" s="173" t="str">
        <f t="shared" si="442"/>
        <v>10</v>
      </c>
      <c r="Z2770" s="172" t="str">
        <f t="shared" si="443"/>
        <v>2020-07</v>
      </c>
      <c r="AA2770" s="170" t="e">
        <f>+VLOOKUP(Z2770,#REF!,2,FALSE)/VLOOKUP(X2770,#REF!,2,FALSE)</f>
        <v>#REF!</v>
      </c>
      <c r="AB2770" s="174" t="e">
        <f t="shared" si="438"/>
        <v>#REF!</v>
      </c>
      <c r="AC2770" s="174" t="e">
        <f t="shared" si="439"/>
        <v>#REF!</v>
      </c>
      <c r="AD2770" s="175" t="e">
        <f>+#REF!+365*Y2770</f>
        <v>#REF!</v>
      </c>
      <c r="AE2770" s="176" t="e">
        <f t="shared" si="444"/>
        <v>#REF!</v>
      </c>
      <c r="AF2770" s="170" t="e">
        <f>+VLOOKUP(CONCATENATE(TEXT(W2770,"yyyy"),"-",TEXT(W2770,"mm")),#REF!,2,0)</f>
        <v>#REF!</v>
      </c>
      <c r="AG2770" s="177" t="e">
        <f>+(AC2770*(1+'INFLAC PROYECTADA'!$B$8)^(AE2770))/((1+DEMANDADO!AF2770)^(AE2770))</f>
        <v>#REF!</v>
      </c>
      <c r="AH2770" s="169">
        <f>(0.2*VLOOKUP(D2770,'%.'!$A$1:$B$4,2,FALSE))+(0.35*VLOOKUP(E2770,'%.'!$A$1:$B$4,2,FALSE))+(0.1*VLOOKUP(F2770,'%.'!$A$1:$B$4,2,FALSE))+(0.35*VLOOKUP(G2770,'%.'!$A$1:$B$4,2,FALSE))</f>
        <v>1</v>
      </c>
      <c r="AI2770" s="128" t="str">
        <f t="shared" si="445"/>
        <v>ALTA</v>
      </c>
      <c r="AJ2770" s="128" t="str">
        <f t="shared" si="446"/>
        <v>Provisión contable</v>
      </c>
      <c r="AK2770" s="178">
        <f t="shared" si="447"/>
        <v>57940813</v>
      </c>
    </row>
    <row r="2771" spans="1:37" ht="30" customHeight="1" x14ac:dyDescent="0.25">
      <c r="A2771" s="115">
        <v>2770</v>
      </c>
      <c r="B2771" s="100" t="s">
        <v>798</v>
      </c>
      <c r="C2771" s="123" t="s">
        <v>5869</v>
      </c>
      <c r="D2771" s="68" t="s">
        <v>1</v>
      </c>
      <c r="E2771" s="68" t="s">
        <v>1</v>
      </c>
      <c r="F2771" s="68" t="s">
        <v>1</v>
      </c>
      <c r="G2771" s="121" t="s">
        <v>1</v>
      </c>
      <c r="H2771" s="169">
        <f t="shared" si="440"/>
        <v>0.05</v>
      </c>
      <c r="I2771" s="170" t="str">
        <f t="shared" si="441"/>
        <v>REMOTA</v>
      </c>
      <c r="J2771" s="293">
        <v>2700000000</v>
      </c>
      <c r="K2771" s="221">
        <v>0</v>
      </c>
      <c r="L2771" s="68" t="s">
        <v>133</v>
      </c>
      <c r="M2771" s="196"/>
      <c r="N2771" s="100" t="s">
        <v>1204</v>
      </c>
      <c r="O2771" s="196" t="s">
        <v>1204</v>
      </c>
      <c r="P2771" s="68" t="s">
        <v>2707</v>
      </c>
      <c r="Q2771" s="68" t="s">
        <v>5845</v>
      </c>
      <c r="R2771" s="68"/>
      <c r="S2771" s="68"/>
      <c r="T2771" s="100">
        <v>109459</v>
      </c>
      <c r="U2771" s="68" t="s">
        <v>21</v>
      </c>
      <c r="V2771" s="68"/>
      <c r="W2771" s="171">
        <v>44074</v>
      </c>
      <c r="X2771" s="172" t="e">
        <f>+CONCATENATE(TEXT(#REF!,"yyyy"),"-",TEXT(#REF!,"mm"))</f>
        <v>#REF!</v>
      </c>
      <c r="Y2771" s="173" t="str">
        <f t="shared" si="442"/>
        <v>5</v>
      </c>
      <c r="Z2771" s="172" t="str">
        <f t="shared" si="443"/>
        <v>2020-07</v>
      </c>
      <c r="AA2771" s="170" t="e">
        <f>+VLOOKUP(Z2771,#REF!,2,FALSE)/VLOOKUP(X2771,#REF!,2,FALSE)</f>
        <v>#REF!</v>
      </c>
      <c r="AB2771" s="174" t="e">
        <f t="shared" si="438"/>
        <v>#REF!</v>
      </c>
      <c r="AC2771" s="174" t="e">
        <f t="shared" si="439"/>
        <v>#REF!</v>
      </c>
      <c r="AD2771" s="175" t="e">
        <f>+#REF!+365*Y2771</f>
        <v>#REF!</v>
      </c>
      <c r="AE2771" s="176" t="e">
        <f t="shared" si="444"/>
        <v>#REF!</v>
      </c>
      <c r="AF2771" s="170" t="e">
        <f>+VLOOKUP(CONCATENATE(TEXT(W2771,"yyyy"),"-",TEXT(W2771,"mm")),#REF!,2,0)</f>
        <v>#REF!</v>
      </c>
      <c r="AG2771" s="177" t="e">
        <f>+(AC2771*(1+'INFLAC PROYECTADA'!$B$8)^(AE2771))/((1+DEMANDADO!AF2771)^(AE2771))</f>
        <v>#REF!</v>
      </c>
      <c r="AH2771" s="169">
        <f>(0.2*VLOOKUP(D2771,'%.'!$A$1:$B$4,2,FALSE))+(0.35*VLOOKUP(E2771,'%.'!$A$1:$B$4,2,FALSE))+(0.1*VLOOKUP(F2771,'%.'!$A$1:$B$4,2,FALSE))+(0.35*VLOOKUP(G2771,'%.'!$A$1:$B$4,2,FALSE))</f>
        <v>0.05</v>
      </c>
      <c r="AI2771" s="128" t="str">
        <f t="shared" si="445"/>
        <v>REMOTA</v>
      </c>
      <c r="AJ2771" s="128" t="str">
        <f t="shared" si="446"/>
        <v>No se registra</v>
      </c>
      <c r="AK2771" s="178">
        <f t="shared" si="447"/>
        <v>0</v>
      </c>
    </row>
    <row r="2772" spans="1:37" ht="30" customHeight="1" x14ac:dyDescent="0.25">
      <c r="A2772" s="115">
        <v>2771</v>
      </c>
      <c r="B2772" s="98" t="s">
        <v>5870</v>
      </c>
      <c r="C2772" s="123" t="s">
        <v>5871</v>
      </c>
      <c r="D2772" s="68" t="s">
        <v>1</v>
      </c>
      <c r="E2772" s="68" t="s">
        <v>1</v>
      </c>
      <c r="F2772" s="68" t="s">
        <v>1</v>
      </c>
      <c r="G2772" s="121" t="s">
        <v>1</v>
      </c>
      <c r="H2772" s="169">
        <f t="shared" si="440"/>
        <v>0.05</v>
      </c>
      <c r="I2772" s="170" t="str">
        <f t="shared" si="441"/>
        <v>REMOTA</v>
      </c>
      <c r="J2772" s="293">
        <v>3556000000</v>
      </c>
      <c r="K2772" s="221">
        <v>0</v>
      </c>
      <c r="L2772" s="68" t="s">
        <v>149</v>
      </c>
      <c r="M2772" s="196"/>
      <c r="N2772" s="100" t="s">
        <v>1204</v>
      </c>
      <c r="O2772" s="196" t="s">
        <v>1204</v>
      </c>
      <c r="P2772" s="68">
        <v>6</v>
      </c>
      <c r="Q2772" s="68" t="s">
        <v>5845</v>
      </c>
      <c r="R2772" s="68"/>
      <c r="S2772" s="68"/>
      <c r="T2772" s="100">
        <v>109459</v>
      </c>
      <c r="U2772" s="68" t="s">
        <v>21</v>
      </c>
      <c r="V2772" s="68" t="s">
        <v>5872</v>
      </c>
      <c r="W2772" s="171">
        <v>44074</v>
      </c>
      <c r="X2772" s="172" t="e">
        <f>+CONCATENATE(TEXT(#REF!,"yyyy"),"-",TEXT(#REF!,"mm"))</f>
        <v>#REF!</v>
      </c>
      <c r="Y2772" s="173" t="str">
        <f t="shared" si="442"/>
        <v>6</v>
      </c>
      <c r="Z2772" s="172" t="str">
        <f t="shared" si="443"/>
        <v>2020-07</v>
      </c>
      <c r="AA2772" s="170" t="e">
        <f>+VLOOKUP(Z2772,#REF!,2,FALSE)/VLOOKUP(X2772,#REF!,2,FALSE)</f>
        <v>#REF!</v>
      </c>
      <c r="AB2772" s="174" t="e">
        <f t="shared" si="438"/>
        <v>#REF!</v>
      </c>
      <c r="AC2772" s="174" t="e">
        <f t="shared" si="439"/>
        <v>#REF!</v>
      </c>
      <c r="AD2772" s="175" t="e">
        <f>+#REF!+365*Y2772</f>
        <v>#REF!</v>
      </c>
      <c r="AE2772" s="176" t="e">
        <f t="shared" si="444"/>
        <v>#REF!</v>
      </c>
      <c r="AF2772" s="170" t="e">
        <f>+VLOOKUP(CONCATENATE(TEXT(W2772,"yyyy"),"-",TEXT(W2772,"mm")),#REF!,2,0)</f>
        <v>#REF!</v>
      </c>
      <c r="AG2772" s="177" t="e">
        <f>+(AC2772*(1+'INFLAC PROYECTADA'!$B$8)^(AE2772))/((1+DEMANDADO!AF2772)^(AE2772))</f>
        <v>#REF!</v>
      </c>
      <c r="AH2772" s="169">
        <f>(0.2*VLOOKUP(D2772,'%.'!$A$1:$B$4,2,FALSE))+(0.35*VLOOKUP(E2772,'%.'!$A$1:$B$4,2,FALSE))+(0.1*VLOOKUP(F2772,'%.'!$A$1:$B$4,2,FALSE))+(0.35*VLOOKUP(G2772,'%.'!$A$1:$B$4,2,FALSE))</f>
        <v>0.05</v>
      </c>
      <c r="AI2772" s="128" t="str">
        <f t="shared" si="445"/>
        <v>REMOTA</v>
      </c>
      <c r="AJ2772" s="128" t="str">
        <f t="shared" si="446"/>
        <v>No se registra</v>
      </c>
      <c r="AK2772" s="178">
        <f t="shared" si="447"/>
        <v>0</v>
      </c>
    </row>
    <row r="2773" spans="1:37" ht="30" customHeight="1" x14ac:dyDescent="0.25">
      <c r="A2773" s="115">
        <v>2772</v>
      </c>
      <c r="B2773" s="98" t="s">
        <v>688</v>
      </c>
      <c r="C2773" s="123" t="s">
        <v>5873</v>
      </c>
      <c r="D2773" s="68" t="s">
        <v>1</v>
      </c>
      <c r="E2773" s="68" t="s">
        <v>1</v>
      </c>
      <c r="F2773" s="68" t="s">
        <v>1</v>
      </c>
      <c r="G2773" s="121" t="s">
        <v>1</v>
      </c>
      <c r="H2773" s="169">
        <f t="shared" si="440"/>
        <v>0.05</v>
      </c>
      <c r="I2773" s="170" t="str">
        <f t="shared" si="441"/>
        <v>REMOTA</v>
      </c>
      <c r="J2773" s="293">
        <v>600000000</v>
      </c>
      <c r="K2773" s="221">
        <v>0</v>
      </c>
      <c r="L2773" s="68" t="s">
        <v>136</v>
      </c>
      <c r="M2773" s="196"/>
      <c r="N2773" s="100" t="s">
        <v>1204</v>
      </c>
      <c r="O2773" s="196" t="s">
        <v>1204</v>
      </c>
      <c r="P2773" s="68" t="s">
        <v>4987</v>
      </c>
      <c r="Q2773" s="68" t="s">
        <v>5845</v>
      </c>
      <c r="R2773" s="68"/>
      <c r="S2773" s="68"/>
      <c r="T2773" s="100">
        <v>109459</v>
      </c>
      <c r="U2773" s="68" t="s">
        <v>21</v>
      </c>
      <c r="V2773" s="68"/>
      <c r="W2773" s="171">
        <v>44074</v>
      </c>
      <c r="X2773" s="172" t="e">
        <f>+CONCATENATE(TEXT(#REF!,"yyyy"),"-",TEXT(#REF!,"mm"))</f>
        <v>#REF!</v>
      </c>
      <c r="Y2773" s="173" t="str">
        <f t="shared" si="442"/>
        <v>3</v>
      </c>
      <c r="Z2773" s="172" t="str">
        <f t="shared" si="443"/>
        <v>2020-07</v>
      </c>
      <c r="AA2773" s="170" t="e">
        <f>+VLOOKUP(Z2773,#REF!,2,FALSE)/VLOOKUP(X2773,#REF!,2,FALSE)</f>
        <v>#REF!</v>
      </c>
      <c r="AB2773" s="174" t="e">
        <f t="shared" si="438"/>
        <v>#REF!</v>
      </c>
      <c r="AC2773" s="174" t="e">
        <f t="shared" si="439"/>
        <v>#REF!</v>
      </c>
      <c r="AD2773" s="175" t="e">
        <f>+#REF!+365*Y2773</f>
        <v>#REF!</v>
      </c>
      <c r="AE2773" s="176" t="e">
        <f t="shared" si="444"/>
        <v>#REF!</v>
      </c>
      <c r="AF2773" s="170" t="e">
        <f>+VLOOKUP(CONCATENATE(TEXT(W2773,"yyyy"),"-",TEXT(W2773,"mm")),#REF!,2,0)</f>
        <v>#REF!</v>
      </c>
      <c r="AG2773" s="177" t="e">
        <f>+(AC2773*(1+'INFLAC PROYECTADA'!$B$8)^(AE2773))/((1+DEMANDADO!AF2773)^(AE2773))</f>
        <v>#REF!</v>
      </c>
      <c r="AH2773" s="169">
        <f>(0.2*VLOOKUP(D2773,'%.'!$A$1:$B$4,2,FALSE))+(0.35*VLOOKUP(E2773,'%.'!$A$1:$B$4,2,FALSE))+(0.1*VLOOKUP(F2773,'%.'!$A$1:$B$4,2,FALSE))+(0.35*VLOOKUP(G2773,'%.'!$A$1:$B$4,2,FALSE))</f>
        <v>0.05</v>
      </c>
      <c r="AI2773" s="128" t="str">
        <f t="shared" si="445"/>
        <v>REMOTA</v>
      </c>
      <c r="AJ2773" s="128" t="str">
        <f t="shared" si="446"/>
        <v>No se registra</v>
      </c>
      <c r="AK2773" s="178">
        <f t="shared" si="447"/>
        <v>0</v>
      </c>
    </row>
    <row r="2774" spans="1:37" ht="30" customHeight="1" x14ac:dyDescent="0.25">
      <c r="A2774" s="115">
        <v>2773</v>
      </c>
      <c r="B2774" s="98" t="s">
        <v>688</v>
      </c>
      <c r="C2774" s="123" t="s">
        <v>5874</v>
      </c>
      <c r="D2774" s="68" t="s">
        <v>1</v>
      </c>
      <c r="E2774" s="68" t="s">
        <v>1</v>
      </c>
      <c r="F2774" s="68" t="s">
        <v>1</v>
      </c>
      <c r="G2774" s="121" t="s">
        <v>1</v>
      </c>
      <c r="H2774" s="169">
        <f t="shared" si="440"/>
        <v>0.05</v>
      </c>
      <c r="I2774" s="170" t="str">
        <f t="shared" si="441"/>
        <v>REMOTA</v>
      </c>
      <c r="J2774" s="293">
        <v>58000000</v>
      </c>
      <c r="K2774" s="221">
        <v>0</v>
      </c>
      <c r="L2774" s="68" t="s">
        <v>133</v>
      </c>
      <c r="M2774" s="196"/>
      <c r="N2774" s="100" t="s">
        <v>1204</v>
      </c>
      <c r="O2774" s="196" t="s">
        <v>1204</v>
      </c>
      <c r="P2774" s="68" t="s">
        <v>2752</v>
      </c>
      <c r="Q2774" s="68" t="s">
        <v>5845</v>
      </c>
      <c r="R2774" s="68"/>
      <c r="S2774" s="68"/>
      <c r="T2774" s="100">
        <v>109459</v>
      </c>
      <c r="U2774" s="68" t="s">
        <v>21</v>
      </c>
      <c r="V2774" s="68"/>
      <c r="W2774" s="171">
        <v>44074</v>
      </c>
      <c r="X2774" s="172" t="e">
        <f>+CONCATENATE(TEXT(#REF!,"yyyy"),"-",TEXT(#REF!,"mm"))</f>
        <v>#REF!</v>
      </c>
      <c r="Y2774" s="173" t="str">
        <f t="shared" si="442"/>
        <v>7</v>
      </c>
      <c r="Z2774" s="172" t="str">
        <f t="shared" si="443"/>
        <v>2020-07</v>
      </c>
      <c r="AA2774" s="170" t="e">
        <f>+VLOOKUP(Z2774,#REF!,2,FALSE)/VLOOKUP(X2774,#REF!,2,FALSE)</f>
        <v>#REF!</v>
      </c>
      <c r="AB2774" s="174" t="e">
        <f t="shared" si="438"/>
        <v>#REF!</v>
      </c>
      <c r="AC2774" s="174" t="e">
        <f t="shared" si="439"/>
        <v>#REF!</v>
      </c>
      <c r="AD2774" s="175" t="e">
        <f>+#REF!+365*Y2774</f>
        <v>#REF!</v>
      </c>
      <c r="AE2774" s="176" t="e">
        <f t="shared" si="444"/>
        <v>#REF!</v>
      </c>
      <c r="AF2774" s="170" t="e">
        <f>+VLOOKUP(CONCATENATE(TEXT(W2774,"yyyy"),"-",TEXT(W2774,"mm")),#REF!,2,0)</f>
        <v>#REF!</v>
      </c>
      <c r="AG2774" s="177" t="e">
        <f>+(AC2774*(1+'INFLAC PROYECTADA'!$B$8)^(AE2774))/((1+DEMANDADO!AF2774)^(AE2774))</f>
        <v>#REF!</v>
      </c>
      <c r="AH2774" s="169">
        <f>(0.2*VLOOKUP(D2774,'%.'!$A$1:$B$4,2,FALSE))+(0.35*VLOOKUP(E2774,'%.'!$A$1:$B$4,2,FALSE))+(0.1*VLOOKUP(F2774,'%.'!$A$1:$B$4,2,FALSE))+(0.35*VLOOKUP(G2774,'%.'!$A$1:$B$4,2,FALSE))</f>
        <v>0.05</v>
      </c>
      <c r="AI2774" s="128" t="str">
        <f t="shared" si="445"/>
        <v>REMOTA</v>
      </c>
      <c r="AJ2774" s="128" t="str">
        <f t="shared" si="446"/>
        <v>No se registra</v>
      </c>
      <c r="AK2774" s="178">
        <f t="shared" si="447"/>
        <v>0</v>
      </c>
    </row>
    <row r="2775" spans="1:37" ht="30" customHeight="1" x14ac:dyDescent="0.25">
      <c r="A2775" s="115">
        <v>2774</v>
      </c>
      <c r="B2775" s="98" t="s">
        <v>798</v>
      </c>
      <c r="C2775" s="123" t="s">
        <v>5875</v>
      </c>
      <c r="D2775" s="68" t="s">
        <v>1</v>
      </c>
      <c r="E2775" s="68" t="s">
        <v>1</v>
      </c>
      <c r="F2775" s="68" t="s">
        <v>1</v>
      </c>
      <c r="G2775" s="121" t="s">
        <v>1</v>
      </c>
      <c r="H2775" s="169">
        <f t="shared" si="440"/>
        <v>0.05</v>
      </c>
      <c r="I2775" s="170" t="str">
        <f t="shared" si="441"/>
        <v>REMOTA</v>
      </c>
      <c r="J2775" s="293">
        <v>500000000</v>
      </c>
      <c r="K2775" s="221">
        <v>0</v>
      </c>
      <c r="L2775" s="68" t="s">
        <v>133</v>
      </c>
      <c r="M2775" s="196"/>
      <c r="N2775" s="100" t="s">
        <v>1204</v>
      </c>
      <c r="O2775" s="196" t="s">
        <v>1204</v>
      </c>
      <c r="P2775" s="68" t="s">
        <v>2707</v>
      </c>
      <c r="Q2775" s="68" t="s">
        <v>5845</v>
      </c>
      <c r="R2775" s="68"/>
      <c r="S2775" s="68"/>
      <c r="T2775" s="100">
        <v>109459</v>
      </c>
      <c r="U2775" s="68" t="s">
        <v>21</v>
      </c>
      <c r="V2775" s="68"/>
      <c r="W2775" s="171">
        <v>44074</v>
      </c>
      <c r="X2775" s="172" t="e">
        <f>+CONCATENATE(TEXT(#REF!,"yyyy"),"-",TEXT(#REF!,"mm"))</f>
        <v>#REF!</v>
      </c>
      <c r="Y2775" s="173" t="str">
        <f t="shared" si="442"/>
        <v>5</v>
      </c>
      <c r="Z2775" s="172" t="str">
        <f t="shared" si="443"/>
        <v>2020-07</v>
      </c>
      <c r="AA2775" s="170" t="e">
        <f>+VLOOKUP(Z2775,#REF!,2,FALSE)/VLOOKUP(X2775,#REF!,2,FALSE)</f>
        <v>#REF!</v>
      </c>
      <c r="AB2775" s="174" t="e">
        <f t="shared" si="438"/>
        <v>#REF!</v>
      </c>
      <c r="AC2775" s="174" t="e">
        <f t="shared" si="439"/>
        <v>#REF!</v>
      </c>
      <c r="AD2775" s="175" t="e">
        <f>+#REF!+365*Y2775</f>
        <v>#REF!</v>
      </c>
      <c r="AE2775" s="176" t="e">
        <f t="shared" si="444"/>
        <v>#REF!</v>
      </c>
      <c r="AF2775" s="170" t="e">
        <f>+VLOOKUP(CONCATENATE(TEXT(W2775,"yyyy"),"-",TEXT(W2775,"mm")),#REF!,2,0)</f>
        <v>#REF!</v>
      </c>
      <c r="AG2775" s="177" t="e">
        <f>+(AC2775*(1+'INFLAC PROYECTADA'!$B$8)^(AE2775))/((1+DEMANDADO!AF2775)^(AE2775))</f>
        <v>#REF!</v>
      </c>
      <c r="AH2775" s="169">
        <f>(0.2*VLOOKUP(D2775,'%.'!$A$1:$B$4,2,FALSE))+(0.35*VLOOKUP(E2775,'%.'!$A$1:$B$4,2,FALSE))+(0.1*VLOOKUP(F2775,'%.'!$A$1:$B$4,2,FALSE))+(0.35*VLOOKUP(G2775,'%.'!$A$1:$B$4,2,FALSE))</f>
        <v>0.05</v>
      </c>
      <c r="AI2775" s="128" t="str">
        <f t="shared" si="445"/>
        <v>REMOTA</v>
      </c>
      <c r="AJ2775" s="128" t="str">
        <f t="shared" si="446"/>
        <v>No se registra</v>
      </c>
      <c r="AK2775" s="178">
        <f t="shared" si="447"/>
        <v>0</v>
      </c>
    </row>
    <row r="2776" spans="1:37" ht="30" customHeight="1" x14ac:dyDescent="0.25">
      <c r="A2776" s="115">
        <v>2775</v>
      </c>
      <c r="B2776" s="98" t="s">
        <v>798</v>
      </c>
      <c r="C2776" s="123" t="s">
        <v>5876</v>
      </c>
      <c r="D2776" s="68" t="s">
        <v>0</v>
      </c>
      <c r="E2776" s="68" t="s">
        <v>0</v>
      </c>
      <c r="F2776" s="68" t="s">
        <v>0</v>
      </c>
      <c r="G2776" s="121" t="s">
        <v>0</v>
      </c>
      <c r="H2776" s="169">
        <f t="shared" si="440"/>
        <v>1</v>
      </c>
      <c r="I2776" s="170" t="str">
        <f t="shared" si="441"/>
        <v>ALTA</v>
      </c>
      <c r="J2776" s="293">
        <v>505000000</v>
      </c>
      <c r="K2776" s="221">
        <v>0.5</v>
      </c>
      <c r="L2776" s="68" t="s">
        <v>134</v>
      </c>
      <c r="M2776" s="196"/>
      <c r="N2776" s="100" t="s">
        <v>1204</v>
      </c>
      <c r="O2776" s="196" t="s">
        <v>1204</v>
      </c>
      <c r="P2776" s="68" t="s">
        <v>2707</v>
      </c>
      <c r="Q2776" s="68" t="s">
        <v>5845</v>
      </c>
      <c r="R2776" s="68"/>
      <c r="S2776" s="68"/>
      <c r="T2776" s="100">
        <v>109459</v>
      </c>
      <c r="U2776" s="68" t="s">
        <v>21</v>
      </c>
      <c r="V2776" s="68"/>
      <c r="W2776" s="171">
        <v>44074</v>
      </c>
      <c r="X2776" s="172" t="e">
        <f>+CONCATENATE(TEXT(#REF!,"yyyy"),"-",TEXT(#REF!,"mm"))</f>
        <v>#REF!</v>
      </c>
      <c r="Y2776" s="173" t="str">
        <f t="shared" si="442"/>
        <v>5</v>
      </c>
      <c r="Z2776" s="172" t="str">
        <f t="shared" si="443"/>
        <v>2020-07</v>
      </c>
      <c r="AA2776" s="170" t="e">
        <f>+VLOOKUP(Z2776,#REF!,2,FALSE)/VLOOKUP(X2776,#REF!,2,FALSE)</f>
        <v>#REF!</v>
      </c>
      <c r="AB2776" s="174" t="e">
        <f t="shared" si="438"/>
        <v>#REF!</v>
      </c>
      <c r="AC2776" s="174" t="e">
        <f t="shared" si="439"/>
        <v>#REF!</v>
      </c>
      <c r="AD2776" s="175" t="e">
        <f>+#REF!+365*Y2776</f>
        <v>#REF!</v>
      </c>
      <c r="AE2776" s="176" t="e">
        <f t="shared" si="444"/>
        <v>#REF!</v>
      </c>
      <c r="AF2776" s="170" t="e">
        <f>+VLOOKUP(CONCATENATE(TEXT(W2776,"yyyy"),"-",TEXT(W2776,"mm")),#REF!,2,0)</f>
        <v>#REF!</v>
      </c>
      <c r="AG2776" s="177" t="e">
        <f>+(AC2776*(1+'INFLAC PROYECTADA'!$B$8)^(AE2776))/((1+DEMANDADO!AF2776)^(AE2776))</f>
        <v>#REF!</v>
      </c>
      <c r="AH2776" s="169">
        <f>(0.2*VLOOKUP(D2776,'%.'!$A$1:$B$4,2,FALSE))+(0.35*VLOOKUP(E2776,'%.'!$A$1:$B$4,2,FALSE))+(0.1*VLOOKUP(F2776,'%.'!$A$1:$B$4,2,FALSE))+(0.35*VLOOKUP(G2776,'%.'!$A$1:$B$4,2,FALSE))</f>
        <v>1</v>
      </c>
      <c r="AI2776" s="128" t="str">
        <f t="shared" si="445"/>
        <v>ALTA</v>
      </c>
      <c r="AJ2776" s="128" t="str">
        <f t="shared" si="446"/>
        <v>Provisión contable</v>
      </c>
      <c r="AK2776" s="178" t="e">
        <f t="shared" si="447"/>
        <v>#REF!</v>
      </c>
    </row>
    <row r="2777" spans="1:37" ht="30" customHeight="1" x14ac:dyDescent="0.25">
      <c r="A2777" s="115">
        <v>2776</v>
      </c>
      <c r="B2777" s="98" t="s">
        <v>798</v>
      </c>
      <c r="C2777" s="123" t="s">
        <v>5877</v>
      </c>
      <c r="D2777" s="68" t="s">
        <v>1</v>
      </c>
      <c r="E2777" s="68" t="s">
        <v>1</v>
      </c>
      <c r="F2777" s="68" t="s">
        <v>1</v>
      </c>
      <c r="G2777" s="121" t="s">
        <v>1</v>
      </c>
      <c r="H2777" s="169">
        <f t="shared" si="440"/>
        <v>0.05</v>
      </c>
      <c r="I2777" s="170" t="str">
        <f t="shared" si="441"/>
        <v>REMOTA</v>
      </c>
      <c r="J2777" s="293">
        <v>200000000</v>
      </c>
      <c r="K2777" s="221">
        <v>0</v>
      </c>
      <c r="L2777" s="68" t="s">
        <v>133</v>
      </c>
      <c r="M2777" s="196"/>
      <c r="N2777" s="100" t="s">
        <v>1204</v>
      </c>
      <c r="O2777" s="196" t="s">
        <v>1204</v>
      </c>
      <c r="P2777" s="68" t="s">
        <v>2693</v>
      </c>
      <c r="Q2777" s="68" t="s">
        <v>5845</v>
      </c>
      <c r="R2777" s="68"/>
      <c r="S2777" s="68"/>
      <c r="T2777" s="100">
        <v>109459</v>
      </c>
      <c r="U2777" s="68" t="s">
        <v>21</v>
      </c>
      <c r="V2777" s="81" t="s">
        <v>5878</v>
      </c>
      <c r="W2777" s="171">
        <v>44074</v>
      </c>
      <c r="X2777" s="172" t="e">
        <f>+CONCATENATE(TEXT(#REF!,"yyyy"),"-",TEXT(#REF!,"mm"))</f>
        <v>#REF!</v>
      </c>
      <c r="Y2777" s="173" t="str">
        <f t="shared" si="442"/>
        <v>4</v>
      </c>
      <c r="Z2777" s="172" t="str">
        <f t="shared" si="443"/>
        <v>2020-07</v>
      </c>
      <c r="AA2777" s="170" t="e">
        <f>+VLOOKUP(Z2777,#REF!,2,FALSE)/VLOOKUP(X2777,#REF!,2,FALSE)</f>
        <v>#REF!</v>
      </c>
      <c r="AB2777" s="174" t="e">
        <f t="shared" si="438"/>
        <v>#REF!</v>
      </c>
      <c r="AC2777" s="174" t="e">
        <f t="shared" si="439"/>
        <v>#REF!</v>
      </c>
      <c r="AD2777" s="175" t="e">
        <f>+#REF!+365*Y2777</f>
        <v>#REF!</v>
      </c>
      <c r="AE2777" s="176" t="e">
        <f t="shared" si="444"/>
        <v>#REF!</v>
      </c>
      <c r="AF2777" s="170" t="e">
        <f>+VLOOKUP(CONCATENATE(TEXT(W2777,"yyyy"),"-",TEXT(W2777,"mm")),#REF!,2,0)</f>
        <v>#REF!</v>
      </c>
      <c r="AG2777" s="177" t="e">
        <f>+(AC2777*(1+'INFLAC PROYECTADA'!$B$8)^(AE2777))/((1+DEMANDADO!AF2777)^(AE2777))</f>
        <v>#REF!</v>
      </c>
      <c r="AH2777" s="169">
        <f>(0.2*VLOOKUP(D2777,'%.'!$A$1:$B$4,2,FALSE))+(0.35*VLOOKUP(E2777,'%.'!$A$1:$B$4,2,FALSE))+(0.1*VLOOKUP(F2777,'%.'!$A$1:$B$4,2,FALSE))+(0.35*VLOOKUP(G2777,'%.'!$A$1:$B$4,2,FALSE))</f>
        <v>0.05</v>
      </c>
      <c r="AI2777" s="128" t="str">
        <f t="shared" si="445"/>
        <v>REMOTA</v>
      </c>
      <c r="AJ2777" s="128" t="str">
        <f t="shared" si="446"/>
        <v>No se registra</v>
      </c>
      <c r="AK2777" s="178">
        <f t="shared" si="447"/>
        <v>0</v>
      </c>
    </row>
    <row r="2778" spans="1:37" ht="30" customHeight="1" x14ac:dyDescent="0.25">
      <c r="A2778" s="115">
        <v>2777</v>
      </c>
      <c r="B2778" s="98" t="s">
        <v>688</v>
      </c>
      <c r="C2778" s="123" t="s">
        <v>5879</v>
      </c>
      <c r="D2778" s="68" t="s">
        <v>1</v>
      </c>
      <c r="E2778" s="68" t="s">
        <v>1</v>
      </c>
      <c r="F2778" s="68" t="s">
        <v>1</v>
      </c>
      <c r="G2778" s="121" t="s">
        <v>1</v>
      </c>
      <c r="H2778" s="169">
        <f t="shared" si="440"/>
        <v>0.05</v>
      </c>
      <c r="I2778" s="170" t="str">
        <f t="shared" si="441"/>
        <v>REMOTA</v>
      </c>
      <c r="J2778" s="293">
        <v>1200000000</v>
      </c>
      <c r="K2778" s="221">
        <v>0</v>
      </c>
      <c r="L2778" s="68" t="s">
        <v>149</v>
      </c>
      <c r="M2778" s="196"/>
      <c r="N2778" s="100" t="s">
        <v>1204</v>
      </c>
      <c r="O2778" s="196" t="s">
        <v>1204</v>
      </c>
      <c r="P2778" s="68">
        <v>17</v>
      </c>
      <c r="Q2778" s="68" t="s">
        <v>5845</v>
      </c>
      <c r="R2778" s="68"/>
      <c r="S2778" s="68"/>
      <c r="T2778" s="100">
        <v>109459</v>
      </c>
      <c r="U2778" s="68" t="s">
        <v>21</v>
      </c>
      <c r="V2778" s="68" t="s">
        <v>5880</v>
      </c>
      <c r="W2778" s="171">
        <v>44074</v>
      </c>
      <c r="X2778" s="172" t="e">
        <f>+CONCATENATE(TEXT(#REF!,"yyyy"),"-",TEXT(#REF!,"mm"))</f>
        <v>#REF!</v>
      </c>
      <c r="Y2778" s="173" t="str">
        <f t="shared" si="442"/>
        <v>17</v>
      </c>
      <c r="Z2778" s="172" t="str">
        <f t="shared" si="443"/>
        <v>2020-07</v>
      </c>
      <c r="AA2778" s="170" t="e">
        <f>+VLOOKUP(Z2778,#REF!,2,FALSE)/VLOOKUP(X2778,#REF!,2,FALSE)</f>
        <v>#REF!</v>
      </c>
      <c r="AB2778" s="174" t="e">
        <f t="shared" si="438"/>
        <v>#REF!</v>
      </c>
      <c r="AC2778" s="174" t="e">
        <f t="shared" si="439"/>
        <v>#REF!</v>
      </c>
      <c r="AD2778" s="175" t="e">
        <f>+#REF!+365*Y2778</f>
        <v>#REF!</v>
      </c>
      <c r="AE2778" s="176" t="e">
        <f t="shared" si="444"/>
        <v>#REF!</v>
      </c>
      <c r="AF2778" s="170" t="e">
        <f>+VLOOKUP(CONCATENATE(TEXT(W2778,"yyyy"),"-",TEXT(W2778,"mm")),#REF!,2,0)</f>
        <v>#REF!</v>
      </c>
      <c r="AG2778" s="177" t="e">
        <f>+(AC2778*(1+'INFLAC PROYECTADA'!$B$8)^(AE2778))/((1+DEMANDADO!AF2778)^(AE2778))</f>
        <v>#REF!</v>
      </c>
      <c r="AH2778" s="169">
        <f>(0.2*VLOOKUP(D2778,'%.'!$A$1:$B$4,2,FALSE))+(0.35*VLOOKUP(E2778,'%.'!$A$1:$B$4,2,FALSE))+(0.1*VLOOKUP(F2778,'%.'!$A$1:$B$4,2,FALSE))+(0.35*VLOOKUP(G2778,'%.'!$A$1:$B$4,2,FALSE))</f>
        <v>0.05</v>
      </c>
      <c r="AI2778" s="128" t="str">
        <f t="shared" si="445"/>
        <v>REMOTA</v>
      </c>
      <c r="AJ2778" s="128" t="str">
        <f t="shared" si="446"/>
        <v>No se registra</v>
      </c>
      <c r="AK2778" s="178">
        <f t="shared" si="447"/>
        <v>0</v>
      </c>
    </row>
    <row r="2779" spans="1:37" ht="30" customHeight="1" x14ac:dyDescent="0.25">
      <c r="A2779" s="115">
        <v>2778</v>
      </c>
      <c r="B2779" s="98" t="s">
        <v>798</v>
      </c>
      <c r="C2779" s="123" t="s">
        <v>5881</v>
      </c>
      <c r="D2779" s="68" t="s">
        <v>1</v>
      </c>
      <c r="E2779" s="68" t="s">
        <v>1</v>
      </c>
      <c r="F2779" s="68" t="s">
        <v>1</v>
      </c>
      <c r="G2779" s="121" t="s">
        <v>1</v>
      </c>
      <c r="H2779" s="169">
        <f t="shared" si="440"/>
        <v>0.05</v>
      </c>
      <c r="I2779" s="170" t="str">
        <f t="shared" si="441"/>
        <v>REMOTA</v>
      </c>
      <c r="J2779" s="293">
        <v>350000000</v>
      </c>
      <c r="K2779" s="221">
        <v>0</v>
      </c>
      <c r="L2779" s="68" t="s">
        <v>133</v>
      </c>
      <c r="M2779" s="196"/>
      <c r="N2779" s="100" t="s">
        <v>1204</v>
      </c>
      <c r="O2779" s="196" t="s">
        <v>1204</v>
      </c>
      <c r="P2779" s="68" t="s">
        <v>2702</v>
      </c>
      <c r="Q2779" s="68" t="s">
        <v>5845</v>
      </c>
      <c r="R2779" s="68"/>
      <c r="S2779" s="68"/>
      <c r="T2779" s="100">
        <v>109459</v>
      </c>
      <c r="U2779" s="68" t="s">
        <v>21</v>
      </c>
      <c r="V2779" s="68"/>
      <c r="W2779" s="171">
        <v>44074</v>
      </c>
      <c r="X2779" s="172" t="e">
        <f>+CONCATENATE(TEXT(#REF!,"yyyy"),"-",TEXT(#REF!,"mm"))</f>
        <v>#REF!</v>
      </c>
      <c r="Y2779" s="173" t="str">
        <f t="shared" si="442"/>
        <v>8</v>
      </c>
      <c r="Z2779" s="172" t="str">
        <f t="shared" si="443"/>
        <v>2020-07</v>
      </c>
      <c r="AA2779" s="170" t="e">
        <f>+VLOOKUP(Z2779,#REF!,2,FALSE)/VLOOKUP(X2779,#REF!,2,FALSE)</f>
        <v>#REF!</v>
      </c>
      <c r="AB2779" s="174" t="e">
        <f t="shared" si="438"/>
        <v>#REF!</v>
      </c>
      <c r="AC2779" s="174" t="e">
        <f t="shared" si="439"/>
        <v>#REF!</v>
      </c>
      <c r="AD2779" s="175" t="e">
        <f>+#REF!+365*Y2779</f>
        <v>#REF!</v>
      </c>
      <c r="AE2779" s="176" t="e">
        <f t="shared" si="444"/>
        <v>#REF!</v>
      </c>
      <c r="AF2779" s="170" t="e">
        <f>+VLOOKUP(CONCATENATE(TEXT(W2779,"yyyy"),"-",TEXT(W2779,"mm")),#REF!,2,0)</f>
        <v>#REF!</v>
      </c>
      <c r="AG2779" s="177" t="e">
        <f>+(AC2779*(1+'INFLAC PROYECTADA'!$B$8)^(AE2779))/((1+DEMANDADO!AF2779)^(AE2779))</f>
        <v>#REF!</v>
      </c>
      <c r="AH2779" s="169">
        <f>(0.2*VLOOKUP(D2779,'%.'!$A$1:$B$4,2,FALSE))+(0.35*VLOOKUP(E2779,'%.'!$A$1:$B$4,2,FALSE))+(0.1*VLOOKUP(F2779,'%.'!$A$1:$B$4,2,FALSE))+(0.35*VLOOKUP(G2779,'%.'!$A$1:$B$4,2,FALSE))</f>
        <v>0.05</v>
      </c>
      <c r="AI2779" s="128" t="str">
        <f t="shared" si="445"/>
        <v>REMOTA</v>
      </c>
      <c r="AJ2779" s="128" t="str">
        <f t="shared" si="446"/>
        <v>No se registra</v>
      </c>
      <c r="AK2779" s="178">
        <f t="shared" si="447"/>
        <v>0</v>
      </c>
    </row>
    <row r="2780" spans="1:37" ht="30" customHeight="1" x14ac:dyDescent="0.25">
      <c r="A2780" s="115">
        <v>2779</v>
      </c>
      <c r="B2780" s="98" t="s">
        <v>798</v>
      </c>
      <c r="C2780" s="123" t="s">
        <v>5882</v>
      </c>
      <c r="D2780" s="68" t="s">
        <v>1</v>
      </c>
      <c r="E2780" s="68" t="s">
        <v>1</v>
      </c>
      <c r="F2780" s="68" t="s">
        <v>1</v>
      </c>
      <c r="G2780" s="121" t="s">
        <v>1</v>
      </c>
      <c r="H2780" s="169">
        <f t="shared" si="440"/>
        <v>0.05</v>
      </c>
      <c r="I2780" s="170" t="str">
        <f t="shared" si="441"/>
        <v>REMOTA</v>
      </c>
      <c r="J2780" s="293">
        <v>1561320000</v>
      </c>
      <c r="K2780" s="221">
        <v>0</v>
      </c>
      <c r="L2780" s="68" t="s">
        <v>133</v>
      </c>
      <c r="M2780" s="196"/>
      <c r="N2780" s="100" t="s">
        <v>1204</v>
      </c>
      <c r="O2780" s="196" t="s">
        <v>1204</v>
      </c>
      <c r="P2780" s="68" t="s">
        <v>5779</v>
      </c>
      <c r="Q2780" s="68" t="s">
        <v>5845</v>
      </c>
      <c r="R2780" s="68"/>
      <c r="S2780" s="68"/>
      <c r="T2780" s="100">
        <v>109459</v>
      </c>
      <c r="U2780" s="68" t="s">
        <v>21</v>
      </c>
      <c r="V2780" s="68"/>
      <c r="W2780" s="171">
        <v>44074</v>
      </c>
      <c r="X2780" s="172" t="e">
        <f>+CONCATENATE(TEXT(#REF!,"yyyy"),"-",TEXT(#REF!,"mm"))</f>
        <v>#REF!</v>
      </c>
      <c r="Y2780" s="173" t="str">
        <f t="shared" si="442"/>
        <v>14</v>
      </c>
      <c r="Z2780" s="172" t="str">
        <f t="shared" si="443"/>
        <v>2020-07</v>
      </c>
      <c r="AA2780" s="170" t="e">
        <f>+VLOOKUP(Z2780,#REF!,2,FALSE)/VLOOKUP(X2780,#REF!,2,FALSE)</f>
        <v>#REF!</v>
      </c>
      <c r="AB2780" s="174" t="e">
        <f t="shared" si="438"/>
        <v>#REF!</v>
      </c>
      <c r="AC2780" s="174" t="e">
        <f t="shared" si="439"/>
        <v>#REF!</v>
      </c>
      <c r="AD2780" s="175" t="e">
        <f>+#REF!+365*Y2780</f>
        <v>#REF!</v>
      </c>
      <c r="AE2780" s="176" t="e">
        <f t="shared" si="444"/>
        <v>#REF!</v>
      </c>
      <c r="AF2780" s="170" t="e">
        <f>+VLOOKUP(CONCATENATE(TEXT(W2780,"yyyy"),"-",TEXT(W2780,"mm")),#REF!,2,0)</f>
        <v>#REF!</v>
      </c>
      <c r="AG2780" s="177" t="e">
        <f>+(AC2780*(1+'INFLAC PROYECTADA'!$B$8)^(AE2780))/((1+DEMANDADO!AF2780)^(AE2780))</f>
        <v>#REF!</v>
      </c>
      <c r="AH2780" s="169">
        <f>(0.2*VLOOKUP(D2780,'%.'!$A$1:$B$4,2,FALSE))+(0.35*VLOOKUP(E2780,'%.'!$A$1:$B$4,2,FALSE))+(0.1*VLOOKUP(F2780,'%.'!$A$1:$B$4,2,FALSE))+(0.35*VLOOKUP(G2780,'%.'!$A$1:$B$4,2,FALSE))</f>
        <v>0.05</v>
      </c>
      <c r="AI2780" s="128" t="str">
        <f t="shared" si="445"/>
        <v>REMOTA</v>
      </c>
      <c r="AJ2780" s="128" t="str">
        <f t="shared" si="446"/>
        <v>No se registra</v>
      </c>
      <c r="AK2780" s="178">
        <f t="shared" si="447"/>
        <v>0</v>
      </c>
    </row>
    <row r="2781" spans="1:37" ht="30" customHeight="1" x14ac:dyDescent="0.25">
      <c r="A2781" s="115">
        <v>2780</v>
      </c>
      <c r="B2781" s="98" t="s">
        <v>798</v>
      </c>
      <c r="C2781" s="126" t="s">
        <v>5883</v>
      </c>
      <c r="D2781" s="83" t="s">
        <v>1</v>
      </c>
      <c r="E2781" s="83" t="s">
        <v>1</v>
      </c>
      <c r="F2781" s="83" t="s">
        <v>1</v>
      </c>
      <c r="G2781" s="124" t="s">
        <v>1</v>
      </c>
      <c r="H2781" s="169">
        <f t="shared" si="440"/>
        <v>0.05</v>
      </c>
      <c r="I2781" s="170" t="str">
        <f t="shared" si="441"/>
        <v>REMOTA</v>
      </c>
      <c r="J2781" s="293">
        <v>329641650</v>
      </c>
      <c r="K2781" s="221">
        <v>0</v>
      </c>
      <c r="L2781" s="83" t="s">
        <v>133</v>
      </c>
      <c r="M2781" s="188"/>
      <c r="N2781" s="87" t="s">
        <v>1204</v>
      </c>
      <c r="O2781" s="188" t="s">
        <v>1204</v>
      </c>
      <c r="P2781" s="83" t="s">
        <v>2702</v>
      </c>
      <c r="Q2781" s="83" t="s">
        <v>5845</v>
      </c>
      <c r="R2781" s="83"/>
      <c r="S2781" s="83"/>
      <c r="T2781" s="87">
        <v>109459</v>
      </c>
      <c r="U2781" s="83" t="s">
        <v>21</v>
      </c>
      <c r="V2781" s="83"/>
      <c r="W2781" s="171">
        <v>44074</v>
      </c>
      <c r="X2781" s="172" t="e">
        <f>+CONCATENATE(TEXT(#REF!,"yyyy"),"-",TEXT(#REF!,"mm"))</f>
        <v>#REF!</v>
      </c>
      <c r="Y2781" s="173" t="str">
        <f t="shared" si="442"/>
        <v>8</v>
      </c>
      <c r="Z2781" s="172" t="str">
        <f t="shared" si="443"/>
        <v>2020-07</v>
      </c>
      <c r="AA2781" s="170" t="e">
        <f>+VLOOKUP(Z2781,#REF!,2,FALSE)/VLOOKUP(X2781,#REF!,2,FALSE)</f>
        <v>#REF!</v>
      </c>
      <c r="AB2781" s="174" t="e">
        <f t="shared" si="438"/>
        <v>#REF!</v>
      </c>
      <c r="AC2781" s="174" t="e">
        <f t="shared" si="439"/>
        <v>#REF!</v>
      </c>
      <c r="AD2781" s="175" t="e">
        <f>+#REF!+365*Y2781</f>
        <v>#REF!</v>
      </c>
      <c r="AE2781" s="176" t="e">
        <f t="shared" si="444"/>
        <v>#REF!</v>
      </c>
      <c r="AF2781" s="170" t="e">
        <f>+VLOOKUP(CONCATENATE(TEXT(W2781,"yyyy"),"-",TEXT(W2781,"mm")),#REF!,2,0)</f>
        <v>#REF!</v>
      </c>
      <c r="AG2781" s="177" t="e">
        <f>+(AC2781*(1+'INFLAC PROYECTADA'!$B$8)^(AE2781))/((1+DEMANDADO!AF2781)^(AE2781))</f>
        <v>#REF!</v>
      </c>
      <c r="AH2781" s="169">
        <f>(0.2*VLOOKUP(D2781,'%.'!$A$1:$B$4,2,FALSE))+(0.35*VLOOKUP(E2781,'%.'!$A$1:$B$4,2,FALSE))+(0.1*VLOOKUP(F2781,'%.'!$A$1:$B$4,2,FALSE))+(0.35*VLOOKUP(G2781,'%.'!$A$1:$B$4,2,FALSE))</f>
        <v>0.05</v>
      </c>
      <c r="AI2781" s="128" t="str">
        <f t="shared" si="445"/>
        <v>REMOTA</v>
      </c>
      <c r="AJ2781" s="128" t="str">
        <f t="shared" si="446"/>
        <v>No se registra</v>
      </c>
      <c r="AK2781" s="178">
        <f t="shared" si="447"/>
        <v>0</v>
      </c>
    </row>
    <row r="2782" spans="1:37" ht="30" customHeight="1" x14ac:dyDescent="0.25">
      <c r="A2782" s="115">
        <v>2781</v>
      </c>
      <c r="B2782" s="98" t="s">
        <v>5843</v>
      </c>
      <c r="C2782" s="129" t="s">
        <v>5884</v>
      </c>
      <c r="D2782" s="83" t="s">
        <v>1</v>
      </c>
      <c r="E2782" s="83" t="s">
        <v>1</v>
      </c>
      <c r="F2782" s="83" t="s">
        <v>1</v>
      </c>
      <c r="G2782" s="124" t="s">
        <v>48</v>
      </c>
      <c r="H2782" s="169">
        <f t="shared" si="440"/>
        <v>0.20749999999999999</v>
      </c>
      <c r="I2782" s="170" t="str">
        <f t="shared" si="441"/>
        <v>BAJA</v>
      </c>
      <c r="J2782" s="293">
        <v>20073710</v>
      </c>
      <c r="K2782" s="221">
        <v>0</v>
      </c>
      <c r="L2782" s="87" t="s">
        <v>130</v>
      </c>
      <c r="M2782" s="188"/>
      <c r="N2782" s="87" t="s">
        <v>1204</v>
      </c>
      <c r="O2782" s="188" t="s">
        <v>405</v>
      </c>
      <c r="P2782" s="87" t="s">
        <v>2707</v>
      </c>
      <c r="Q2782" s="87" t="s">
        <v>5853</v>
      </c>
      <c r="R2782" s="83"/>
      <c r="S2782" s="83"/>
      <c r="T2782" s="87">
        <v>109459</v>
      </c>
      <c r="U2782" s="87" t="s">
        <v>21</v>
      </c>
      <c r="V2782" s="83"/>
      <c r="W2782" s="171">
        <v>44074</v>
      </c>
      <c r="X2782" s="172" t="e">
        <f>+CONCATENATE(TEXT(#REF!,"yyyy"),"-",TEXT(#REF!,"mm"))</f>
        <v>#REF!</v>
      </c>
      <c r="Y2782" s="173" t="str">
        <f t="shared" si="442"/>
        <v>5</v>
      </c>
      <c r="Z2782" s="172" t="str">
        <f t="shared" si="443"/>
        <v>2020-07</v>
      </c>
      <c r="AA2782" s="170" t="e">
        <f>+VLOOKUP(Z2782,#REF!,2,FALSE)/VLOOKUP(X2782,#REF!,2,FALSE)</f>
        <v>#REF!</v>
      </c>
      <c r="AB2782" s="174" t="e">
        <f t="shared" si="438"/>
        <v>#REF!</v>
      </c>
      <c r="AC2782" s="174" t="e">
        <f t="shared" si="439"/>
        <v>#REF!</v>
      </c>
      <c r="AD2782" s="175" t="e">
        <f>+#REF!+365*Y2782</f>
        <v>#REF!</v>
      </c>
      <c r="AE2782" s="176" t="e">
        <f t="shared" si="444"/>
        <v>#REF!</v>
      </c>
      <c r="AF2782" s="170" t="e">
        <f>+VLOOKUP(CONCATENATE(TEXT(W2782,"yyyy"),"-",TEXT(W2782,"mm")),#REF!,2,0)</f>
        <v>#REF!</v>
      </c>
      <c r="AG2782" s="177" t="e">
        <f>+(AC2782*(1+'INFLAC PROYECTADA'!$B$8)^(AE2782))/((1+DEMANDADO!AF2782)^(AE2782))</f>
        <v>#REF!</v>
      </c>
      <c r="AH2782" s="169">
        <f>(0.2*VLOOKUP(D2782,'%.'!$A$1:$B$4,2,FALSE))+(0.35*VLOOKUP(E2782,'%.'!$A$1:$B$4,2,FALSE))+(0.1*VLOOKUP(F2782,'%.'!$A$1:$B$4,2,FALSE))+(0.35*VLOOKUP(G2782,'%.'!$A$1:$B$4,2,FALSE))</f>
        <v>0.20749999999999999</v>
      </c>
      <c r="AI2782" s="128" t="str">
        <f t="shared" si="445"/>
        <v>BAJA</v>
      </c>
      <c r="AJ2782" s="128" t="str">
        <f t="shared" si="446"/>
        <v>Cuentas de Orden</v>
      </c>
      <c r="AK2782" s="178" t="e">
        <f t="shared" si="447"/>
        <v>#REF!</v>
      </c>
    </row>
    <row r="2783" spans="1:37" ht="30" customHeight="1" x14ac:dyDescent="0.25">
      <c r="A2783" s="115">
        <v>2782</v>
      </c>
      <c r="B2783" s="98" t="s">
        <v>5885</v>
      </c>
      <c r="C2783" s="129" t="s">
        <v>5886</v>
      </c>
      <c r="D2783" s="83" t="s">
        <v>0</v>
      </c>
      <c r="E2783" s="83" t="s">
        <v>0</v>
      </c>
      <c r="F2783" s="83" t="s">
        <v>0</v>
      </c>
      <c r="G2783" s="124" t="s">
        <v>48</v>
      </c>
      <c r="H2783" s="169">
        <f t="shared" si="440"/>
        <v>0.82499999999999996</v>
      </c>
      <c r="I2783" s="170" t="str">
        <f t="shared" si="441"/>
        <v>ALTA</v>
      </c>
      <c r="J2783" s="293">
        <v>2443603085</v>
      </c>
      <c r="K2783" s="221">
        <v>1</v>
      </c>
      <c r="L2783" s="87" t="s">
        <v>149</v>
      </c>
      <c r="M2783" s="188">
        <v>2645157195</v>
      </c>
      <c r="N2783" s="87" t="s">
        <v>511</v>
      </c>
      <c r="O2783" s="188">
        <v>2443603085</v>
      </c>
      <c r="P2783" s="87" t="s">
        <v>408</v>
      </c>
      <c r="Q2783" s="87" t="s">
        <v>5845</v>
      </c>
      <c r="R2783" s="83"/>
      <c r="S2783" s="83"/>
      <c r="T2783" s="87">
        <v>109459</v>
      </c>
      <c r="U2783" s="87" t="s">
        <v>21</v>
      </c>
      <c r="V2783" s="86" t="s">
        <v>5887</v>
      </c>
      <c r="W2783" s="171">
        <v>44074</v>
      </c>
      <c r="X2783" s="172" t="e">
        <f>+CONCATENATE(TEXT(#REF!,"yyyy"),"-",TEXT(#REF!,"mm"))</f>
        <v>#REF!</v>
      </c>
      <c r="Y2783" s="173" t="str">
        <f t="shared" si="442"/>
        <v>5</v>
      </c>
      <c r="Z2783" s="172" t="str">
        <f t="shared" si="443"/>
        <v>2020-07</v>
      </c>
      <c r="AA2783" s="170" t="e">
        <f>+VLOOKUP(Z2783,#REF!,2,FALSE)/VLOOKUP(X2783,#REF!,2,FALSE)</f>
        <v>#REF!</v>
      </c>
      <c r="AB2783" s="174" t="e">
        <f t="shared" si="438"/>
        <v>#REF!</v>
      </c>
      <c r="AC2783" s="174" t="e">
        <f t="shared" si="439"/>
        <v>#REF!</v>
      </c>
      <c r="AD2783" s="175" t="e">
        <f>+#REF!+365*Y2783</f>
        <v>#REF!</v>
      </c>
      <c r="AE2783" s="176" t="e">
        <f t="shared" si="444"/>
        <v>#REF!</v>
      </c>
      <c r="AF2783" s="170" t="e">
        <f>+VLOOKUP(CONCATENATE(TEXT(W2783,"yyyy"),"-",TEXT(W2783,"mm")),#REF!,2,0)</f>
        <v>#REF!</v>
      </c>
      <c r="AG2783" s="177" t="e">
        <f>+(AC2783*(1+'INFLAC PROYECTADA'!$B$8)^(AE2783))/((1+DEMANDADO!AF2783)^(AE2783))</f>
        <v>#REF!</v>
      </c>
      <c r="AH2783" s="169">
        <f>(0.2*VLOOKUP(D2783,'%.'!$A$1:$B$4,2,FALSE))+(0.35*VLOOKUP(E2783,'%.'!$A$1:$B$4,2,FALSE))+(0.1*VLOOKUP(F2783,'%.'!$A$1:$B$4,2,FALSE))+(0.35*VLOOKUP(G2783,'%.'!$A$1:$B$4,2,FALSE))</f>
        <v>0.82499999999999996</v>
      </c>
      <c r="AI2783" s="128" t="str">
        <f t="shared" si="445"/>
        <v>ALTA</v>
      </c>
      <c r="AJ2783" s="128" t="str">
        <f t="shared" si="446"/>
        <v>Provisión contable</v>
      </c>
      <c r="AK2783" s="178">
        <f t="shared" si="447"/>
        <v>2645157195</v>
      </c>
    </row>
    <row r="2784" spans="1:37" ht="30" customHeight="1" x14ac:dyDescent="0.25">
      <c r="A2784" s="115">
        <v>2783</v>
      </c>
      <c r="B2784" s="98" t="s">
        <v>688</v>
      </c>
      <c r="C2784" s="126" t="s">
        <v>5888</v>
      </c>
      <c r="D2784" s="83" t="s">
        <v>1</v>
      </c>
      <c r="E2784" s="83" t="s">
        <v>48</v>
      </c>
      <c r="F2784" s="83" t="s">
        <v>48</v>
      </c>
      <c r="G2784" s="124" t="s">
        <v>1</v>
      </c>
      <c r="H2784" s="169">
        <f t="shared" si="440"/>
        <v>0.2525</v>
      </c>
      <c r="I2784" s="170" t="str">
        <f t="shared" si="441"/>
        <v>MEDIA</v>
      </c>
      <c r="J2784" s="293">
        <v>488462221</v>
      </c>
      <c r="K2784" s="221">
        <v>0.5</v>
      </c>
      <c r="L2784" s="83" t="s">
        <v>129</v>
      </c>
      <c r="M2784" s="188"/>
      <c r="N2784" s="87" t="s">
        <v>1204</v>
      </c>
      <c r="O2784" s="188" t="s">
        <v>1204</v>
      </c>
      <c r="P2784" s="87" t="s">
        <v>2693</v>
      </c>
      <c r="Q2784" s="87" t="s">
        <v>5845</v>
      </c>
      <c r="R2784" s="83"/>
      <c r="S2784" s="83"/>
      <c r="T2784" s="87">
        <v>109459</v>
      </c>
      <c r="U2784" s="83" t="s">
        <v>21</v>
      </c>
      <c r="V2784" s="83"/>
      <c r="W2784" s="171">
        <v>44074</v>
      </c>
      <c r="X2784" s="172" t="e">
        <f>+CONCATENATE(TEXT(#REF!,"yyyy"),"-",TEXT(#REF!,"mm"))</f>
        <v>#REF!</v>
      </c>
      <c r="Y2784" s="173" t="str">
        <f t="shared" si="442"/>
        <v>4</v>
      </c>
      <c r="Z2784" s="172" t="str">
        <f t="shared" si="443"/>
        <v>2020-07</v>
      </c>
      <c r="AA2784" s="170" t="e">
        <f>+VLOOKUP(Z2784,#REF!,2,FALSE)/VLOOKUP(X2784,#REF!,2,FALSE)</f>
        <v>#REF!</v>
      </c>
      <c r="AB2784" s="174" t="e">
        <f t="shared" si="438"/>
        <v>#REF!</v>
      </c>
      <c r="AC2784" s="174" t="e">
        <f t="shared" si="439"/>
        <v>#REF!</v>
      </c>
      <c r="AD2784" s="175" t="e">
        <f>+#REF!+365*Y2784</f>
        <v>#REF!</v>
      </c>
      <c r="AE2784" s="176" t="e">
        <f t="shared" si="444"/>
        <v>#REF!</v>
      </c>
      <c r="AF2784" s="170" t="e">
        <f>+VLOOKUP(CONCATENATE(TEXT(W2784,"yyyy"),"-",TEXT(W2784,"mm")),#REF!,2,0)</f>
        <v>#REF!</v>
      </c>
      <c r="AG2784" s="177" t="e">
        <f>+(AC2784*(1+'INFLAC PROYECTADA'!$B$8)^(AE2784))/((1+DEMANDADO!AF2784)^(AE2784))</f>
        <v>#REF!</v>
      </c>
      <c r="AH2784" s="169">
        <f>(0.2*VLOOKUP(D2784,'%.'!$A$1:$B$4,2,FALSE))+(0.35*VLOOKUP(E2784,'%.'!$A$1:$B$4,2,FALSE))+(0.1*VLOOKUP(F2784,'%.'!$A$1:$B$4,2,FALSE))+(0.35*VLOOKUP(G2784,'%.'!$A$1:$B$4,2,FALSE))</f>
        <v>0.2525</v>
      </c>
      <c r="AI2784" s="128" t="str">
        <f t="shared" si="445"/>
        <v>MEDIA</v>
      </c>
      <c r="AJ2784" s="128" t="str">
        <f t="shared" si="446"/>
        <v>Cuentas de Orden</v>
      </c>
      <c r="AK2784" s="178" t="e">
        <f t="shared" si="447"/>
        <v>#REF!</v>
      </c>
    </row>
    <row r="2785" spans="1:37" ht="30" customHeight="1" x14ac:dyDescent="0.25">
      <c r="A2785" s="115">
        <v>2784</v>
      </c>
      <c r="B2785" s="98" t="s">
        <v>5889</v>
      </c>
      <c r="C2785" s="123" t="s">
        <v>5890</v>
      </c>
      <c r="D2785" s="68" t="s">
        <v>1</v>
      </c>
      <c r="E2785" s="68" t="s">
        <v>1</v>
      </c>
      <c r="F2785" s="68" t="s">
        <v>48</v>
      </c>
      <c r="G2785" s="121" t="s">
        <v>1</v>
      </c>
      <c r="H2785" s="169">
        <f t="shared" si="440"/>
        <v>9.5000000000000001E-2</v>
      </c>
      <c r="I2785" s="170" t="str">
        <f t="shared" si="441"/>
        <v>REMOTA</v>
      </c>
      <c r="J2785" s="293">
        <v>0</v>
      </c>
      <c r="K2785" s="221">
        <v>0.5</v>
      </c>
      <c r="L2785" s="68" t="s">
        <v>149</v>
      </c>
      <c r="M2785" s="196"/>
      <c r="N2785" s="68" t="s">
        <v>4233</v>
      </c>
      <c r="O2785" s="199" t="s">
        <v>405</v>
      </c>
      <c r="P2785" s="68">
        <v>3</v>
      </c>
      <c r="Q2785" s="87" t="s">
        <v>5845</v>
      </c>
      <c r="R2785" s="68"/>
      <c r="S2785" s="68"/>
      <c r="T2785" s="87">
        <v>109459</v>
      </c>
      <c r="U2785" s="68" t="s">
        <v>21</v>
      </c>
      <c r="V2785" s="68" t="s">
        <v>5891</v>
      </c>
      <c r="W2785" s="171">
        <v>44074</v>
      </c>
      <c r="X2785" s="172" t="e">
        <f>+CONCATENATE(TEXT(#REF!,"yyyy"),"-",TEXT(#REF!,"mm"))</f>
        <v>#REF!</v>
      </c>
      <c r="Y2785" s="173" t="str">
        <f t="shared" si="442"/>
        <v>3</v>
      </c>
      <c r="Z2785" s="172" t="str">
        <f t="shared" si="443"/>
        <v>2020-07</v>
      </c>
      <c r="AA2785" s="170" t="e">
        <f>+VLOOKUP(Z2785,#REF!,2,FALSE)/VLOOKUP(X2785,#REF!,2,FALSE)</f>
        <v>#REF!</v>
      </c>
      <c r="AB2785" s="174" t="e">
        <f t="shared" si="438"/>
        <v>#REF!</v>
      </c>
      <c r="AC2785" s="174" t="e">
        <f t="shared" si="439"/>
        <v>#REF!</v>
      </c>
      <c r="AD2785" s="175" t="e">
        <f>+#REF!+365*Y2785</f>
        <v>#REF!</v>
      </c>
      <c r="AE2785" s="176" t="e">
        <f t="shared" si="444"/>
        <v>#REF!</v>
      </c>
      <c r="AF2785" s="170" t="e">
        <f>+VLOOKUP(CONCATENATE(TEXT(W2785,"yyyy"),"-",TEXT(W2785,"mm")),#REF!,2,0)</f>
        <v>#REF!</v>
      </c>
      <c r="AG2785" s="177" t="e">
        <f>+(AC2785*(1+'INFLAC PROYECTADA'!$B$8)^(AE2785))/((1+DEMANDADO!AF2785)^(AE2785))</f>
        <v>#REF!</v>
      </c>
      <c r="AH2785" s="169">
        <f>(0.2*VLOOKUP(D2785,'%.'!$A$1:$B$4,2,FALSE))+(0.35*VLOOKUP(E2785,'%.'!$A$1:$B$4,2,FALSE))+(0.1*VLOOKUP(F2785,'%.'!$A$1:$B$4,2,FALSE))+(0.35*VLOOKUP(G2785,'%.'!$A$1:$B$4,2,FALSE))</f>
        <v>9.5000000000000001E-2</v>
      </c>
      <c r="AI2785" s="128" t="str">
        <f t="shared" si="445"/>
        <v>REMOTA</v>
      </c>
      <c r="AJ2785" s="128" t="str">
        <f t="shared" si="446"/>
        <v>No se registra</v>
      </c>
      <c r="AK2785" s="178">
        <f t="shared" si="447"/>
        <v>0</v>
      </c>
    </row>
    <row r="2786" spans="1:37" ht="30" customHeight="1" x14ac:dyDescent="0.25">
      <c r="A2786" s="115">
        <v>2785</v>
      </c>
      <c r="B2786" s="98" t="s">
        <v>4335</v>
      </c>
      <c r="C2786" s="127" t="s">
        <v>5892</v>
      </c>
      <c r="D2786" s="68" t="s">
        <v>48</v>
      </c>
      <c r="E2786" s="68" t="s">
        <v>48</v>
      </c>
      <c r="F2786" s="68" t="s">
        <v>48</v>
      </c>
      <c r="G2786" s="121" t="s">
        <v>48</v>
      </c>
      <c r="H2786" s="169">
        <f t="shared" si="440"/>
        <v>0.5</v>
      </c>
      <c r="I2786" s="170" t="str">
        <f t="shared" si="441"/>
        <v>MEDIA</v>
      </c>
      <c r="J2786" s="293">
        <v>211069794</v>
      </c>
      <c r="K2786" s="221">
        <v>0.5</v>
      </c>
      <c r="L2786" s="68" t="s">
        <v>129</v>
      </c>
      <c r="M2786" s="196"/>
      <c r="N2786" s="68" t="s">
        <v>1204</v>
      </c>
      <c r="O2786" s="199" t="s">
        <v>1204</v>
      </c>
      <c r="P2786" s="68" t="s">
        <v>5771</v>
      </c>
      <c r="Q2786" s="87" t="s">
        <v>5845</v>
      </c>
      <c r="R2786" s="68"/>
      <c r="S2786" s="68"/>
      <c r="T2786" s="87">
        <v>109459</v>
      </c>
      <c r="U2786" s="68" t="s">
        <v>21</v>
      </c>
      <c r="V2786" s="68"/>
      <c r="W2786" s="171">
        <v>44074</v>
      </c>
      <c r="X2786" s="172" t="e">
        <f>+CONCATENATE(TEXT(#REF!,"yyyy"),"-",TEXT(#REF!,"mm"))</f>
        <v>#REF!</v>
      </c>
      <c r="Y2786" s="173" t="str">
        <f t="shared" si="442"/>
        <v>6</v>
      </c>
      <c r="Z2786" s="172" t="str">
        <f t="shared" si="443"/>
        <v>2020-07</v>
      </c>
      <c r="AA2786" s="170" t="e">
        <f>+VLOOKUP(Z2786,#REF!,2,FALSE)/VLOOKUP(X2786,#REF!,2,FALSE)</f>
        <v>#REF!</v>
      </c>
      <c r="AB2786" s="174" t="e">
        <f t="shared" si="438"/>
        <v>#REF!</v>
      </c>
      <c r="AC2786" s="174" t="e">
        <f t="shared" si="439"/>
        <v>#REF!</v>
      </c>
      <c r="AD2786" s="175" t="e">
        <f>+#REF!+365*Y2786</f>
        <v>#REF!</v>
      </c>
      <c r="AE2786" s="176" t="e">
        <f t="shared" si="444"/>
        <v>#REF!</v>
      </c>
      <c r="AF2786" s="170" t="e">
        <f>+VLOOKUP(CONCATENATE(TEXT(W2786,"yyyy"),"-",TEXT(W2786,"mm")),#REF!,2,0)</f>
        <v>#REF!</v>
      </c>
      <c r="AG2786" s="177" t="e">
        <f>+(AC2786*(1+'INFLAC PROYECTADA'!$B$8)^(AE2786))/((1+DEMANDADO!AF2786)^(AE2786))</f>
        <v>#REF!</v>
      </c>
      <c r="AH2786" s="169">
        <f>(0.2*VLOOKUP(D2786,'%.'!$A$1:$B$4,2,FALSE))+(0.35*VLOOKUP(E2786,'%.'!$A$1:$B$4,2,FALSE))+(0.1*VLOOKUP(F2786,'%.'!$A$1:$B$4,2,FALSE))+(0.35*VLOOKUP(G2786,'%.'!$A$1:$B$4,2,FALSE))</f>
        <v>0.5</v>
      </c>
      <c r="AI2786" s="128" t="str">
        <f t="shared" si="445"/>
        <v>MEDIA</v>
      </c>
      <c r="AJ2786" s="128" t="str">
        <f t="shared" si="446"/>
        <v>Cuentas de Orden</v>
      </c>
      <c r="AK2786" s="178" t="e">
        <f t="shared" si="447"/>
        <v>#REF!</v>
      </c>
    </row>
    <row r="2787" spans="1:37" ht="30" customHeight="1" x14ac:dyDescent="0.25">
      <c r="A2787" s="115">
        <v>2786</v>
      </c>
      <c r="B2787" s="98" t="s">
        <v>688</v>
      </c>
      <c r="C2787" s="127" t="s">
        <v>5893</v>
      </c>
      <c r="D2787" s="68" t="s">
        <v>48</v>
      </c>
      <c r="E2787" s="68" t="s">
        <v>48</v>
      </c>
      <c r="F2787" s="68" t="s">
        <v>48</v>
      </c>
      <c r="G2787" s="121" t="s">
        <v>48</v>
      </c>
      <c r="H2787" s="169">
        <f t="shared" si="440"/>
        <v>0.5</v>
      </c>
      <c r="I2787" s="170" t="str">
        <f t="shared" si="441"/>
        <v>MEDIA</v>
      </c>
      <c r="J2787" s="293">
        <v>3233835065</v>
      </c>
      <c r="K2787" s="221">
        <v>0.5</v>
      </c>
      <c r="L2787" s="68" t="s">
        <v>129</v>
      </c>
      <c r="M2787" s="196"/>
      <c r="N2787" s="100" t="s">
        <v>1204</v>
      </c>
      <c r="O2787" s="196" t="s">
        <v>1204</v>
      </c>
      <c r="P2787" s="100" t="s">
        <v>2752</v>
      </c>
      <c r="Q2787" s="87" t="s">
        <v>5845</v>
      </c>
      <c r="R2787" s="68"/>
      <c r="S2787" s="68"/>
      <c r="T2787" s="87">
        <v>109459</v>
      </c>
      <c r="U2787" s="68" t="s">
        <v>21</v>
      </c>
      <c r="V2787" s="68"/>
      <c r="W2787" s="171">
        <v>44074</v>
      </c>
      <c r="X2787" s="172" t="e">
        <f>+CONCATENATE(TEXT(#REF!,"yyyy"),"-",TEXT(#REF!,"mm"))</f>
        <v>#REF!</v>
      </c>
      <c r="Y2787" s="173" t="str">
        <f t="shared" si="442"/>
        <v>7</v>
      </c>
      <c r="Z2787" s="172" t="str">
        <f t="shared" si="443"/>
        <v>2020-07</v>
      </c>
      <c r="AA2787" s="170" t="e">
        <f>+VLOOKUP(Z2787,#REF!,2,FALSE)/VLOOKUP(X2787,#REF!,2,FALSE)</f>
        <v>#REF!</v>
      </c>
      <c r="AB2787" s="174" t="e">
        <f t="shared" si="438"/>
        <v>#REF!</v>
      </c>
      <c r="AC2787" s="174" t="e">
        <f t="shared" si="439"/>
        <v>#REF!</v>
      </c>
      <c r="AD2787" s="175" t="e">
        <f>+#REF!+365*Y2787</f>
        <v>#REF!</v>
      </c>
      <c r="AE2787" s="176" t="e">
        <f t="shared" si="444"/>
        <v>#REF!</v>
      </c>
      <c r="AF2787" s="170" t="e">
        <f>+VLOOKUP(CONCATENATE(TEXT(W2787,"yyyy"),"-",TEXT(W2787,"mm")),#REF!,2,0)</f>
        <v>#REF!</v>
      </c>
      <c r="AG2787" s="177" t="e">
        <f>+(AC2787*(1+'INFLAC PROYECTADA'!$B$8)^(AE2787))/((1+DEMANDADO!AF2787)^(AE2787))</f>
        <v>#REF!</v>
      </c>
      <c r="AH2787" s="169">
        <f>(0.2*VLOOKUP(D2787,'%.'!$A$1:$B$4,2,FALSE))+(0.35*VLOOKUP(E2787,'%.'!$A$1:$B$4,2,FALSE))+(0.1*VLOOKUP(F2787,'%.'!$A$1:$B$4,2,FALSE))+(0.35*VLOOKUP(G2787,'%.'!$A$1:$B$4,2,FALSE))</f>
        <v>0.5</v>
      </c>
      <c r="AI2787" s="128" t="str">
        <f t="shared" si="445"/>
        <v>MEDIA</v>
      </c>
      <c r="AJ2787" s="128" t="str">
        <f t="shared" si="446"/>
        <v>Cuentas de Orden</v>
      </c>
      <c r="AK2787" s="178" t="e">
        <f t="shared" si="447"/>
        <v>#REF!</v>
      </c>
    </row>
    <row r="2788" spans="1:37" ht="30" customHeight="1" x14ac:dyDescent="0.25">
      <c r="A2788" s="115">
        <v>2787</v>
      </c>
      <c r="B2788" s="98" t="s">
        <v>5894</v>
      </c>
      <c r="C2788" s="123" t="s">
        <v>5895</v>
      </c>
      <c r="D2788" s="68" t="s">
        <v>1</v>
      </c>
      <c r="E2788" s="68" t="s">
        <v>1</v>
      </c>
      <c r="F2788" s="68" t="s">
        <v>48</v>
      </c>
      <c r="G2788" s="121" t="s">
        <v>1</v>
      </c>
      <c r="H2788" s="169">
        <f t="shared" si="440"/>
        <v>9.5000000000000001E-2</v>
      </c>
      <c r="I2788" s="170" t="str">
        <f t="shared" si="441"/>
        <v>REMOTA</v>
      </c>
      <c r="J2788" s="293">
        <f>-K2790</f>
        <v>-0.25</v>
      </c>
      <c r="K2788" s="221">
        <v>0.25</v>
      </c>
      <c r="L2788" s="68" t="s">
        <v>149</v>
      </c>
      <c r="M2788" s="196"/>
      <c r="N2788" s="68" t="s">
        <v>1204</v>
      </c>
      <c r="O2788" s="199" t="s">
        <v>1204</v>
      </c>
      <c r="P2788" s="68">
        <v>3</v>
      </c>
      <c r="Q2788" s="87" t="s">
        <v>5845</v>
      </c>
      <c r="R2788" s="68"/>
      <c r="S2788" s="68"/>
      <c r="T2788" s="68">
        <v>109459</v>
      </c>
      <c r="U2788" s="68" t="s">
        <v>21</v>
      </c>
      <c r="V2788" s="68" t="s">
        <v>5896</v>
      </c>
      <c r="W2788" s="171">
        <v>44074</v>
      </c>
      <c r="X2788" s="172" t="e">
        <f>+CONCATENATE(TEXT(#REF!,"yyyy"),"-",TEXT(#REF!,"mm"))</f>
        <v>#REF!</v>
      </c>
      <c r="Y2788" s="173" t="str">
        <f t="shared" si="442"/>
        <v>3</v>
      </c>
      <c r="Z2788" s="172" t="str">
        <f t="shared" si="443"/>
        <v>2020-07</v>
      </c>
      <c r="AA2788" s="170" t="e">
        <f>+VLOOKUP(Z2788,#REF!,2,FALSE)/VLOOKUP(X2788,#REF!,2,FALSE)</f>
        <v>#REF!</v>
      </c>
      <c r="AB2788" s="174" t="e">
        <f t="shared" si="438"/>
        <v>#REF!</v>
      </c>
      <c r="AC2788" s="174" t="e">
        <f t="shared" si="439"/>
        <v>#REF!</v>
      </c>
      <c r="AD2788" s="175" t="e">
        <f>+#REF!+365*Y2788</f>
        <v>#REF!</v>
      </c>
      <c r="AE2788" s="176" t="e">
        <f t="shared" si="444"/>
        <v>#REF!</v>
      </c>
      <c r="AF2788" s="170" t="e">
        <f>+VLOOKUP(CONCATENATE(TEXT(W2788,"yyyy"),"-",TEXT(W2788,"mm")),#REF!,2,0)</f>
        <v>#REF!</v>
      </c>
      <c r="AG2788" s="177" t="e">
        <f>+(AC2788*(1+'INFLAC PROYECTADA'!$B$8)^(AE2788))/((1+DEMANDADO!AF2788)^(AE2788))</f>
        <v>#REF!</v>
      </c>
      <c r="AH2788" s="169">
        <f>(0.2*VLOOKUP(D2788,'%.'!$A$1:$B$4,2,FALSE))+(0.35*VLOOKUP(E2788,'%.'!$A$1:$B$4,2,FALSE))+(0.1*VLOOKUP(F2788,'%.'!$A$1:$B$4,2,FALSE))+(0.35*VLOOKUP(G2788,'%.'!$A$1:$B$4,2,FALSE))</f>
        <v>9.5000000000000001E-2</v>
      </c>
      <c r="AI2788" s="128" t="str">
        <f t="shared" si="445"/>
        <v>REMOTA</v>
      </c>
      <c r="AJ2788" s="128" t="str">
        <f t="shared" si="446"/>
        <v>No se registra</v>
      </c>
      <c r="AK2788" s="178">
        <f t="shared" si="447"/>
        <v>0</v>
      </c>
    </row>
    <row r="2789" spans="1:37" ht="30" customHeight="1" x14ac:dyDescent="0.25">
      <c r="A2789" s="115">
        <v>2788</v>
      </c>
      <c r="B2789" s="98" t="s">
        <v>798</v>
      </c>
      <c r="C2789" s="123" t="s">
        <v>5897</v>
      </c>
      <c r="D2789" s="68" t="s">
        <v>1</v>
      </c>
      <c r="E2789" s="68" t="s">
        <v>1</v>
      </c>
      <c r="F2789" s="68" t="s">
        <v>1</v>
      </c>
      <c r="G2789" s="121" t="s">
        <v>1</v>
      </c>
      <c r="H2789" s="169">
        <f t="shared" si="440"/>
        <v>0.05</v>
      </c>
      <c r="I2789" s="170" t="str">
        <f t="shared" si="441"/>
        <v>REMOTA</v>
      </c>
      <c r="J2789" s="293">
        <v>0</v>
      </c>
      <c r="K2789" s="221">
        <v>0.25</v>
      </c>
      <c r="L2789" s="68" t="s">
        <v>139</v>
      </c>
      <c r="M2789" s="196"/>
      <c r="N2789" s="68" t="s">
        <v>1204</v>
      </c>
      <c r="O2789" s="199" t="s">
        <v>1204</v>
      </c>
      <c r="P2789" s="68">
        <v>3</v>
      </c>
      <c r="Q2789" s="68" t="s">
        <v>5845</v>
      </c>
      <c r="R2789" s="68"/>
      <c r="S2789" s="68"/>
      <c r="T2789" s="100">
        <v>109459</v>
      </c>
      <c r="U2789" s="68" t="s">
        <v>21</v>
      </c>
      <c r="V2789" s="100" t="s">
        <v>5896</v>
      </c>
      <c r="W2789" s="171">
        <v>44074</v>
      </c>
      <c r="X2789" s="172" t="e">
        <f>+CONCATENATE(TEXT(#REF!,"yyyy"),"-",TEXT(#REF!,"mm"))</f>
        <v>#REF!</v>
      </c>
      <c r="Y2789" s="173" t="str">
        <f t="shared" si="442"/>
        <v>3</v>
      </c>
      <c r="Z2789" s="172" t="str">
        <f t="shared" si="443"/>
        <v>2020-07</v>
      </c>
      <c r="AA2789" s="170" t="e">
        <f>+VLOOKUP(Z2789,#REF!,2,FALSE)/VLOOKUP(X2789,#REF!,2,FALSE)</f>
        <v>#REF!</v>
      </c>
      <c r="AB2789" s="174" t="e">
        <f t="shared" si="438"/>
        <v>#REF!</v>
      </c>
      <c r="AC2789" s="174" t="e">
        <f t="shared" si="439"/>
        <v>#REF!</v>
      </c>
      <c r="AD2789" s="175" t="e">
        <f>+#REF!+365*Y2789</f>
        <v>#REF!</v>
      </c>
      <c r="AE2789" s="176" t="e">
        <f t="shared" si="444"/>
        <v>#REF!</v>
      </c>
      <c r="AF2789" s="170" t="e">
        <f>+VLOOKUP(CONCATENATE(TEXT(W2789,"yyyy"),"-",TEXT(W2789,"mm")),#REF!,2,0)</f>
        <v>#REF!</v>
      </c>
      <c r="AG2789" s="177" t="e">
        <f>+(AC2789*(1+'INFLAC PROYECTADA'!$B$8)^(AE2789))/((1+DEMANDADO!AF2789)^(AE2789))</f>
        <v>#REF!</v>
      </c>
      <c r="AH2789" s="169">
        <f>(0.2*VLOOKUP(D2789,'%.'!$A$1:$B$4,2,FALSE))+(0.35*VLOOKUP(E2789,'%.'!$A$1:$B$4,2,FALSE))+(0.1*VLOOKUP(F2789,'%.'!$A$1:$B$4,2,FALSE))+(0.35*VLOOKUP(G2789,'%.'!$A$1:$B$4,2,FALSE))</f>
        <v>0.05</v>
      </c>
      <c r="AI2789" s="128" t="str">
        <f t="shared" si="445"/>
        <v>REMOTA</v>
      </c>
      <c r="AJ2789" s="128" t="str">
        <f t="shared" si="446"/>
        <v>No se registra</v>
      </c>
      <c r="AK2789" s="178">
        <f t="shared" si="447"/>
        <v>0</v>
      </c>
    </row>
    <row r="2790" spans="1:37" ht="30" customHeight="1" x14ac:dyDescent="0.25">
      <c r="A2790" s="115">
        <v>2789</v>
      </c>
      <c r="B2790" s="98" t="s">
        <v>5898</v>
      </c>
      <c r="C2790" s="123" t="s">
        <v>5899</v>
      </c>
      <c r="D2790" s="68" t="s">
        <v>1</v>
      </c>
      <c r="E2790" s="68" t="s">
        <v>1</v>
      </c>
      <c r="F2790" s="68" t="s">
        <v>48</v>
      </c>
      <c r="G2790" s="121" t="s">
        <v>1</v>
      </c>
      <c r="H2790" s="169">
        <f t="shared" si="440"/>
        <v>9.5000000000000001E-2</v>
      </c>
      <c r="I2790" s="170" t="str">
        <f t="shared" si="441"/>
        <v>REMOTA</v>
      </c>
      <c r="J2790" s="293">
        <f>-K2792</f>
        <v>0</v>
      </c>
      <c r="K2790" s="221">
        <v>0.25</v>
      </c>
      <c r="L2790" s="68" t="s">
        <v>129</v>
      </c>
      <c r="M2790" s="196"/>
      <c r="N2790" s="68" t="s">
        <v>1204</v>
      </c>
      <c r="O2790" s="199" t="s">
        <v>1204</v>
      </c>
      <c r="P2790" s="68" t="s">
        <v>4987</v>
      </c>
      <c r="Q2790" s="68" t="s">
        <v>5845</v>
      </c>
      <c r="R2790" s="68"/>
      <c r="S2790" s="68"/>
      <c r="T2790" s="100">
        <v>109459</v>
      </c>
      <c r="U2790" s="68" t="s">
        <v>21</v>
      </c>
      <c r="V2790" s="68"/>
      <c r="W2790" s="171">
        <v>44074</v>
      </c>
      <c r="X2790" s="172" t="e">
        <f>+CONCATENATE(TEXT(#REF!,"yyyy"),"-",TEXT(#REF!,"mm"))</f>
        <v>#REF!</v>
      </c>
      <c r="Y2790" s="173" t="str">
        <f t="shared" si="442"/>
        <v>3</v>
      </c>
      <c r="Z2790" s="172" t="str">
        <f t="shared" si="443"/>
        <v>2020-07</v>
      </c>
      <c r="AA2790" s="170" t="e">
        <f>+VLOOKUP(Z2790,#REF!,2,FALSE)/VLOOKUP(X2790,#REF!,2,FALSE)</f>
        <v>#REF!</v>
      </c>
      <c r="AB2790" s="174" t="e">
        <f t="shared" si="438"/>
        <v>#REF!</v>
      </c>
      <c r="AC2790" s="174" t="e">
        <f t="shared" si="439"/>
        <v>#REF!</v>
      </c>
      <c r="AD2790" s="175" t="e">
        <f>+#REF!+365*Y2790</f>
        <v>#REF!</v>
      </c>
      <c r="AE2790" s="176" t="e">
        <f t="shared" si="444"/>
        <v>#REF!</v>
      </c>
      <c r="AF2790" s="170" t="e">
        <f>+VLOOKUP(CONCATENATE(TEXT(W2790,"yyyy"),"-",TEXT(W2790,"mm")),#REF!,2,0)</f>
        <v>#REF!</v>
      </c>
      <c r="AG2790" s="177" t="e">
        <f>+(AC2790*(1+'INFLAC PROYECTADA'!$B$8)^(AE2790))/((1+DEMANDADO!AF2790)^(AE2790))</f>
        <v>#REF!</v>
      </c>
      <c r="AH2790" s="169">
        <f>(0.2*VLOOKUP(D2790,'%.'!$A$1:$B$4,2,FALSE))+(0.35*VLOOKUP(E2790,'%.'!$A$1:$B$4,2,FALSE))+(0.1*VLOOKUP(F2790,'%.'!$A$1:$B$4,2,FALSE))+(0.35*VLOOKUP(G2790,'%.'!$A$1:$B$4,2,FALSE))</f>
        <v>9.5000000000000001E-2</v>
      </c>
      <c r="AI2790" s="128" t="str">
        <f t="shared" si="445"/>
        <v>REMOTA</v>
      </c>
      <c r="AJ2790" s="128" t="str">
        <f t="shared" si="446"/>
        <v>No se registra</v>
      </c>
      <c r="AK2790" s="178">
        <f t="shared" si="447"/>
        <v>0</v>
      </c>
    </row>
    <row r="2791" spans="1:37" ht="30" customHeight="1" x14ac:dyDescent="0.25">
      <c r="A2791" s="115">
        <v>2790</v>
      </c>
      <c r="B2791" s="82" t="s">
        <v>5900</v>
      </c>
      <c r="C2791" s="126" t="s">
        <v>5901</v>
      </c>
      <c r="D2791" s="83" t="s">
        <v>48</v>
      </c>
      <c r="E2791" s="83" t="s">
        <v>48</v>
      </c>
      <c r="F2791" s="83" t="s">
        <v>48</v>
      </c>
      <c r="G2791" s="124" t="s">
        <v>48</v>
      </c>
      <c r="H2791" s="169">
        <f t="shared" si="440"/>
        <v>0.5</v>
      </c>
      <c r="I2791" s="170" t="str">
        <f t="shared" si="441"/>
        <v>MEDIA</v>
      </c>
      <c r="J2791" s="293">
        <v>14819149209</v>
      </c>
      <c r="K2791" s="221">
        <v>0.5</v>
      </c>
      <c r="L2791" s="83" t="s">
        <v>136</v>
      </c>
      <c r="M2791" s="189">
        <v>0</v>
      </c>
      <c r="N2791" s="83" t="s">
        <v>405</v>
      </c>
      <c r="O2791" s="189" t="s">
        <v>405</v>
      </c>
      <c r="P2791" s="83" t="s">
        <v>406</v>
      </c>
      <c r="Q2791" s="188" t="s">
        <v>5853</v>
      </c>
      <c r="R2791" s="83" t="s">
        <v>5841</v>
      </c>
      <c r="S2791" s="83"/>
      <c r="T2791" s="83">
        <v>109459</v>
      </c>
      <c r="U2791" s="83" t="s">
        <v>21</v>
      </c>
      <c r="V2791" s="83"/>
      <c r="W2791" s="171">
        <v>44074</v>
      </c>
      <c r="X2791" s="172" t="e">
        <f>+CONCATENATE(TEXT(#REF!,"yyyy"),"-",TEXT(#REF!,"mm"))</f>
        <v>#REF!</v>
      </c>
      <c r="Y2791" s="173" t="str">
        <f t="shared" si="442"/>
        <v>8</v>
      </c>
      <c r="Z2791" s="172" t="str">
        <f t="shared" si="443"/>
        <v>2020-07</v>
      </c>
      <c r="AA2791" s="170" t="e">
        <f>+VLOOKUP(Z2791,#REF!,2,FALSE)/VLOOKUP(X2791,#REF!,2,FALSE)</f>
        <v>#REF!</v>
      </c>
      <c r="AB2791" s="174" t="e">
        <f t="shared" si="438"/>
        <v>#REF!</v>
      </c>
      <c r="AC2791" s="174" t="e">
        <f t="shared" si="439"/>
        <v>#REF!</v>
      </c>
      <c r="AD2791" s="175" t="e">
        <f>+#REF!+365*Y2791</f>
        <v>#REF!</v>
      </c>
      <c r="AE2791" s="176" t="e">
        <f t="shared" si="444"/>
        <v>#REF!</v>
      </c>
      <c r="AF2791" s="170" t="e">
        <f>+VLOOKUP(CONCATENATE(TEXT(W2791,"yyyy"),"-",TEXT(W2791,"mm")),#REF!,2,0)</f>
        <v>#REF!</v>
      </c>
      <c r="AG2791" s="177" t="e">
        <f>+(AC2791*(1+'INFLAC PROYECTADA'!$B$8)^(AE2791))/((1+DEMANDADO!AF2791)^(AE2791))</f>
        <v>#REF!</v>
      </c>
      <c r="AH2791" s="169">
        <f>(0.2*VLOOKUP(D2791,'%.'!$A$1:$B$4,2,FALSE))+(0.35*VLOOKUP(E2791,'%.'!$A$1:$B$4,2,FALSE))+(0.1*VLOOKUP(F2791,'%.'!$A$1:$B$4,2,FALSE))+(0.35*VLOOKUP(G2791,'%.'!$A$1:$B$4,2,FALSE))</f>
        <v>0.5</v>
      </c>
      <c r="AI2791" s="128" t="str">
        <f t="shared" si="445"/>
        <v>MEDIA</v>
      </c>
      <c r="AJ2791" s="128" t="str">
        <f t="shared" si="446"/>
        <v>Cuentas de Orden</v>
      </c>
      <c r="AK2791" s="178" t="e">
        <f t="shared" si="447"/>
        <v>#REF!</v>
      </c>
    </row>
    <row r="2792" spans="1:37" ht="30" customHeight="1" x14ac:dyDescent="0.25">
      <c r="A2792" s="115">
        <v>2791</v>
      </c>
      <c r="B2792" s="82" t="s">
        <v>5902</v>
      </c>
      <c r="C2792" s="126" t="s">
        <v>5903</v>
      </c>
      <c r="D2792" s="83" t="s">
        <v>1</v>
      </c>
      <c r="E2792" s="83" t="s">
        <v>1</v>
      </c>
      <c r="F2792" s="83" t="s">
        <v>1</v>
      </c>
      <c r="G2792" s="124" t="s">
        <v>1</v>
      </c>
      <c r="H2792" s="169">
        <f t="shared" si="440"/>
        <v>0.05</v>
      </c>
      <c r="I2792" s="170" t="str">
        <f t="shared" si="441"/>
        <v>REMOTA</v>
      </c>
      <c r="J2792" s="293">
        <v>92400000</v>
      </c>
      <c r="K2792" s="221">
        <v>0</v>
      </c>
      <c r="L2792" s="82" t="s">
        <v>135</v>
      </c>
      <c r="M2792" s="188">
        <v>0</v>
      </c>
      <c r="N2792" s="83" t="s">
        <v>405</v>
      </c>
      <c r="O2792" s="189" t="s">
        <v>405</v>
      </c>
      <c r="P2792" s="87" t="s">
        <v>406</v>
      </c>
      <c r="Q2792" s="188" t="s">
        <v>5853</v>
      </c>
      <c r="R2792" s="87" t="s">
        <v>5841</v>
      </c>
      <c r="S2792" s="83"/>
      <c r="T2792" s="87">
        <v>109459</v>
      </c>
      <c r="U2792" s="83" t="s">
        <v>21</v>
      </c>
      <c r="V2792" s="82" t="s">
        <v>5904</v>
      </c>
      <c r="W2792" s="171">
        <v>44074</v>
      </c>
      <c r="X2792" s="172" t="e">
        <f>+CONCATENATE(TEXT(#REF!,"yyyy"),"-",TEXT(#REF!,"mm"))</f>
        <v>#REF!</v>
      </c>
      <c r="Y2792" s="173" t="str">
        <f t="shared" si="442"/>
        <v>8</v>
      </c>
      <c r="Z2792" s="172" t="str">
        <f t="shared" si="443"/>
        <v>2020-07</v>
      </c>
      <c r="AA2792" s="170" t="e">
        <f>+VLOOKUP(Z2792,#REF!,2,FALSE)/VLOOKUP(X2792,#REF!,2,FALSE)</f>
        <v>#REF!</v>
      </c>
      <c r="AB2792" s="174" t="e">
        <f t="shared" si="438"/>
        <v>#REF!</v>
      </c>
      <c r="AC2792" s="174" t="e">
        <f t="shared" si="439"/>
        <v>#REF!</v>
      </c>
      <c r="AD2792" s="175" t="e">
        <f>+#REF!+365*Y2792</f>
        <v>#REF!</v>
      </c>
      <c r="AE2792" s="176" t="e">
        <f t="shared" si="444"/>
        <v>#REF!</v>
      </c>
      <c r="AF2792" s="170" t="e">
        <f>+VLOOKUP(CONCATENATE(TEXT(W2792,"yyyy"),"-",TEXT(W2792,"mm")),#REF!,2,0)</f>
        <v>#REF!</v>
      </c>
      <c r="AG2792" s="177" t="e">
        <f>+(AC2792*(1+'INFLAC PROYECTADA'!$B$8)^(AE2792))/((1+DEMANDADO!AF2792)^(AE2792))</f>
        <v>#REF!</v>
      </c>
      <c r="AH2792" s="169">
        <f>(0.2*VLOOKUP(D2792,'%.'!$A$1:$B$4,2,FALSE))+(0.35*VLOOKUP(E2792,'%.'!$A$1:$B$4,2,FALSE))+(0.1*VLOOKUP(F2792,'%.'!$A$1:$B$4,2,FALSE))+(0.35*VLOOKUP(G2792,'%.'!$A$1:$B$4,2,FALSE))</f>
        <v>0.05</v>
      </c>
      <c r="AI2792" s="128" t="str">
        <f t="shared" si="445"/>
        <v>REMOTA</v>
      </c>
      <c r="AJ2792" s="128" t="str">
        <f t="shared" si="446"/>
        <v>No se registra</v>
      </c>
      <c r="AK2792" s="178">
        <f t="shared" si="447"/>
        <v>0</v>
      </c>
    </row>
    <row r="2793" spans="1:37" ht="30" customHeight="1" x14ac:dyDescent="0.25">
      <c r="A2793" s="115">
        <v>2792</v>
      </c>
      <c r="B2793" s="86" t="s">
        <v>5900</v>
      </c>
      <c r="C2793" s="126" t="s">
        <v>5905</v>
      </c>
      <c r="D2793" s="83" t="s">
        <v>48</v>
      </c>
      <c r="E2793" s="83" t="s">
        <v>48</v>
      </c>
      <c r="F2793" s="83" t="s">
        <v>48</v>
      </c>
      <c r="G2793" s="124" t="s">
        <v>48</v>
      </c>
      <c r="H2793" s="169">
        <f t="shared" si="440"/>
        <v>0.5</v>
      </c>
      <c r="I2793" s="170" t="str">
        <f t="shared" si="441"/>
        <v>MEDIA</v>
      </c>
      <c r="J2793" s="293">
        <v>10252353554</v>
      </c>
      <c r="K2793" s="221">
        <v>0.5</v>
      </c>
      <c r="L2793" s="86" t="s">
        <v>131</v>
      </c>
      <c r="M2793" s="188">
        <v>0</v>
      </c>
      <c r="N2793" s="83" t="s">
        <v>405</v>
      </c>
      <c r="O2793" s="189" t="s">
        <v>405</v>
      </c>
      <c r="P2793" s="87" t="s">
        <v>410</v>
      </c>
      <c r="Q2793" s="188" t="s">
        <v>5853</v>
      </c>
      <c r="R2793" s="87" t="s">
        <v>5841</v>
      </c>
      <c r="S2793" s="83"/>
      <c r="T2793" s="87">
        <v>109459</v>
      </c>
      <c r="U2793" s="83" t="s">
        <v>21</v>
      </c>
      <c r="V2793" s="83"/>
      <c r="W2793" s="171">
        <v>44074</v>
      </c>
      <c r="X2793" s="172" t="e">
        <f>+CONCATENATE(TEXT(#REF!,"yyyy"),"-",TEXT(#REF!,"mm"))</f>
        <v>#REF!</v>
      </c>
      <c r="Y2793" s="173" t="str">
        <f t="shared" si="442"/>
        <v>9</v>
      </c>
      <c r="Z2793" s="172" t="str">
        <f t="shared" si="443"/>
        <v>2020-07</v>
      </c>
      <c r="AA2793" s="170" t="e">
        <f>+VLOOKUP(Z2793,#REF!,2,FALSE)/VLOOKUP(X2793,#REF!,2,FALSE)</f>
        <v>#REF!</v>
      </c>
      <c r="AB2793" s="174" t="e">
        <f t="shared" si="438"/>
        <v>#REF!</v>
      </c>
      <c r="AC2793" s="174" t="e">
        <f t="shared" si="439"/>
        <v>#REF!</v>
      </c>
      <c r="AD2793" s="175" t="e">
        <f>+#REF!+365*Y2793</f>
        <v>#REF!</v>
      </c>
      <c r="AE2793" s="176" t="e">
        <f t="shared" si="444"/>
        <v>#REF!</v>
      </c>
      <c r="AF2793" s="170" t="e">
        <f>+VLOOKUP(CONCATENATE(TEXT(W2793,"yyyy"),"-",TEXT(W2793,"mm")),#REF!,2,0)</f>
        <v>#REF!</v>
      </c>
      <c r="AG2793" s="177" t="e">
        <f>+(AC2793*(1+'INFLAC PROYECTADA'!$B$8)^(AE2793))/((1+DEMANDADO!AF2793)^(AE2793))</f>
        <v>#REF!</v>
      </c>
      <c r="AH2793" s="169">
        <f>(0.2*VLOOKUP(D2793,'%.'!$A$1:$B$4,2,FALSE))+(0.35*VLOOKUP(E2793,'%.'!$A$1:$B$4,2,FALSE))+(0.1*VLOOKUP(F2793,'%.'!$A$1:$B$4,2,FALSE))+(0.35*VLOOKUP(G2793,'%.'!$A$1:$B$4,2,FALSE))</f>
        <v>0.5</v>
      </c>
      <c r="AI2793" s="128" t="str">
        <f t="shared" si="445"/>
        <v>MEDIA</v>
      </c>
      <c r="AJ2793" s="128" t="str">
        <f t="shared" si="446"/>
        <v>Cuentas de Orden</v>
      </c>
      <c r="AK2793" s="178" t="e">
        <f t="shared" si="447"/>
        <v>#REF!</v>
      </c>
    </row>
    <row r="2794" spans="1:37" ht="30" customHeight="1" x14ac:dyDescent="0.25">
      <c r="A2794" s="115">
        <v>2793</v>
      </c>
      <c r="B2794" s="86" t="s">
        <v>5900</v>
      </c>
      <c r="C2794" s="126" t="s">
        <v>5906</v>
      </c>
      <c r="D2794" s="83" t="s">
        <v>1</v>
      </c>
      <c r="E2794" s="83" t="s">
        <v>1</v>
      </c>
      <c r="F2794" s="83" t="s">
        <v>1</v>
      </c>
      <c r="G2794" s="124" t="s">
        <v>1</v>
      </c>
      <c r="H2794" s="169">
        <f t="shared" si="440"/>
        <v>0.05</v>
      </c>
      <c r="I2794" s="170" t="str">
        <f t="shared" si="441"/>
        <v>REMOTA</v>
      </c>
      <c r="J2794" s="293">
        <v>495975616</v>
      </c>
      <c r="K2794" s="221">
        <v>0</v>
      </c>
      <c r="L2794" s="82" t="s">
        <v>139</v>
      </c>
      <c r="M2794" s="188">
        <v>0</v>
      </c>
      <c r="N2794" s="83" t="s">
        <v>405</v>
      </c>
      <c r="O2794" s="189" t="s">
        <v>405</v>
      </c>
      <c r="P2794" s="83">
        <v>9</v>
      </c>
      <c r="Q2794" s="188" t="s">
        <v>5853</v>
      </c>
      <c r="R2794" s="87" t="s">
        <v>5841</v>
      </c>
      <c r="S2794" s="83"/>
      <c r="T2794" s="87">
        <v>109459</v>
      </c>
      <c r="U2794" s="83" t="s">
        <v>21</v>
      </c>
      <c r="V2794" s="83"/>
      <c r="W2794" s="171">
        <v>44074</v>
      </c>
      <c r="X2794" s="172" t="e">
        <f>+CONCATENATE(TEXT(#REF!,"yyyy"),"-",TEXT(#REF!,"mm"))</f>
        <v>#REF!</v>
      </c>
      <c r="Y2794" s="173" t="str">
        <f t="shared" si="442"/>
        <v>9</v>
      </c>
      <c r="Z2794" s="172" t="str">
        <f t="shared" si="443"/>
        <v>2020-07</v>
      </c>
      <c r="AA2794" s="170" t="e">
        <f>+VLOOKUP(Z2794,#REF!,2,FALSE)/VLOOKUP(X2794,#REF!,2,FALSE)</f>
        <v>#REF!</v>
      </c>
      <c r="AB2794" s="174" t="e">
        <f t="shared" si="438"/>
        <v>#REF!</v>
      </c>
      <c r="AC2794" s="174" t="e">
        <f t="shared" si="439"/>
        <v>#REF!</v>
      </c>
      <c r="AD2794" s="175" t="e">
        <f>+#REF!+365*Y2794</f>
        <v>#REF!</v>
      </c>
      <c r="AE2794" s="176" t="e">
        <f t="shared" si="444"/>
        <v>#REF!</v>
      </c>
      <c r="AF2794" s="170" t="e">
        <f>+VLOOKUP(CONCATENATE(TEXT(W2794,"yyyy"),"-",TEXT(W2794,"mm")),#REF!,2,0)</f>
        <v>#REF!</v>
      </c>
      <c r="AG2794" s="177" t="e">
        <f>+(AC2794*(1+'INFLAC PROYECTADA'!$B$8)^(AE2794))/((1+DEMANDADO!AF2794)^(AE2794))</f>
        <v>#REF!</v>
      </c>
      <c r="AH2794" s="169">
        <f>(0.2*VLOOKUP(D2794,'%.'!$A$1:$B$4,2,FALSE))+(0.35*VLOOKUP(E2794,'%.'!$A$1:$B$4,2,FALSE))+(0.1*VLOOKUP(F2794,'%.'!$A$1:$B$4,2,FALSE))+(0.35*VLOOKUP(G2794,'%.'!$A$1:$B$4,2,FALSE))</f>
        <v>0.05</v>
      </c>
      <c r="AI2794" s="128" t="str">
        <f t="shared" si="445"/>
        <v>REMOTA</v>
      </c>
      <c r="AJ2794" s="128" t="str">
        <f t="shared" si="446"/>
        <v>No se registra</v>
      </c>
      <c r="AK2794" s="178">
        <f t="shared" si="447"/>
        <v>0</v>
      </c>
    </row>
    <row r="2795" spans="1:37" ht="30" customHeight="1" x14ac:dyDescent="0.25">
      <c r="A2795" s="115">
        <v>2794</v>
      </c>
      <c r="B2795" s="86" t="s">
        <v>5907</v>
      </c>
      <c r="C2795" s="126" t="s">
        <v>5908</v>
      </c>
      <c r="D2795" s="83" t="s">
        <v>48</v>
      </c>
      <c r="E2795" s="83" t="s">
        <v>48</v>
      </c>
      <c r="F2795" s="83" t="s">
        <v>48</v>
      </c>
      <c r="G2795" s="124" t="s">
        <v>48</v>
      </c>
      <c r="H2795" s="169">
        <f t="shared" si="440"/>
        <v>0.5</v>
      </c>
      <c r="I2795" s="170" t="str">
        <f t="shared" si="441"/>
        <v>MEDIA</v>
      </c>
      <c r="J2795" s="293">
        <v>5000000000</v>
      </c>
      <c r="K2795" s="221">
        <v>0.5</v>
      </c>
      <c r="L2795" s="86" t="s">
        <v>136</v>
      </c>
      <c r="M2795" s="188"/>
      <c r="N2795" s="83" t="s">
        <v>405</v>
      </c>
      <c r="O2795" s="189" t="s">
        <v>405</v>
      </c>
      <c r="P2795" s="83" t="s">
        <v>410</v>
      </c>
      <c r="Q2795" s="188" t="s">
        <v>5853</v>
      </c>
      <c r="R2795" s="87" t="s">
        <v>5841</v>
      </c>
      <c r="S2795" s="83"/>
      <c r="T2795" s="87">
        <v>109459</v>
      </c>
      <c r="U2795" s="83" t="s">
        <v>21</v>
      </c>
      <c r="V2795" s="83"/>
      <c r="W2795" s="171">
        <v>44074</v>
      </c>
      <c r="X2795" s="172" t="e">
        <f>+CONCATENATE(TEXT(#REF!,"yyyy"),"-",TEXT(#REF!,"mm"))</f>
        <v>#REF!</v>
      </c>
      <c r="Y2795" s="173" t="str">
        <f t="shared" si="442"/>
        <v>9</v>
      </c>
      <c r="Z2795" s="172" t="str">
        <f t="shared" si="443"/>
        <v>2020-07</v>
      </c>
      <c r="AA2795" s="170" t="e">
        <f>+VLOOKUP(Z2795,#REF!,2,FALSE)/VLOOKUP(X2795,#REF!,2,FALSE)</f>
        <v>#REF!</v>
      </c>
      <c r="AB2795" s="174" t="e">
        <f t="shared" si="438"/>
        <v>#REF!</v>
      </c>
      <c r="AC2795" s="174" t="e">
        <f t="shared" si="439"/>
        <v>#REF!</v>
      </c>
      <c r="AD2795" s="175" t="e">
        <f>+#REF!+365*Y2795</f>
        <v>#REF!</v>
      </c>
      <c r="AE2795" s="176" t="e">
        <f t="shared" si="444"/>
        <v>#REF!</v>
      </c>
      <c r="AF2795" s="170" t="e">
        <f>+VLOOKUP(CONCATENATE(TEXT(W2795,"yyyy"),"-",TEXT(W2795,"mm")),#REF!,2,0)</f>
        <v>#REF!</v>
      </c>
      <c r="AG2795" s="177" t="e">
        <f>+(AC2795*(1+'INFLAC PROYECTADA'!$B$8)^(AE2795))/((1+DEMANDADO!AF2795)^(AE2795))</f>
        <v>#REF!</v>
      </c>
      <c r="AH2795" s="169">
        <f>(0.2*VLOOKUP(D2795,'%.'!$A$1:$B$4,2,FALSE))+(0.35*VLOOKUP(E2795,'%.'!$A$1:$B$4,2,FALSE))+(0.1*VLOOKUP(F2795,'%.'!$A$1:$B$4,2,FALSE))+(0.35*VLOOKUP(G2795,'%.'!$A$1:$B$4,2,FALSE))</f>
        <v>0.5</v>
      </c>
      <c r="AI2795" s="128" t="str">
        <f t="shared" si="445"/>
        <v>MEDIA</v>
      </c>
      <c r="AJ2795" s="128" t="str">
        <f t="shared" si="446"/>
        <v>Cuentas de Orden</v>
      </c>
      <c r="AK2795" s="178" t="e">
        <f t="shared" si="447"/>
        <v>#REF!</v>
      </c>
    </row>
    <row r="2796" spans="1:37" ht="30" customHeight="1" x14ac:dyDescent="0.25">
      <c r="A2796" s="115">
        <v>2795</v>
      </c>
      <c r="B2796" s="86" t="s">
        <v>5907</v>
      </c>
      <c r="C2796" s="126" t="s">
        <v>5909</v>
      </c>
      <c r="D2796" s="83" t="s">
        <v>48</v>
      </c>
      <c r="E2796" s="83" t="s">
        <v>48</v>
      </c>
      <c r="F2796" s="83" t="s">
        <v>48</v>
      </c>
      <c r="G2796" s="124" t="s">
        <v>48</v>
      </c>
      <c r="H2796" s="169">
        <f t="shared" si="440"/>
        <v>0.5</v>
      </c>
      <c r="I2796" s="170" t="str">
        <f t="shared" si="441"/>
        <v>MEDIA</v>
      </c>
      <c r="J2796" s="293">
        <v>2611891467</v>
      </c>
      <c r="K2796" s="221">
        <v>0.5</v>
      </c>
      <c r="L2796" s="86" t="s">
        <v>131</v>
      </c>
      <c r="M2796" s="188">
        <v>0</v>
      </c>
      <c r="N2796" s="83" t="s">
        <v>405</v>
      </c>
      <c r="O2796" s="189" t="s">
        <v>405</v>
      </c>
      <c r="P2796" s="83" t="s">
        <v>415</v>
      </c>
      <c r="Q2796" s="188" t="s">
        <v>5853</v>
      </c>
      <c r="R2796" s="87" t="s">
        <v>5841</v>
      </c>
      <c r="S2796" s="83"/>
      <c r="T2796" s="87">
        <v>109459</v>
      </c>
      <c r="U2796" s="83" t="s">
        <v>21</v>
      </c>
      <c r="V2796" s="83"/>
      <c r="W2796" s="171">
        <v>44074</v>
      </c>
      <c r="X2796" s="172" t="e">
        <f>+CONCATENATE(TEXT(#REF!,"yyyy"),"-",TEXT(#REF!,"mm"))</f>
        <v>#REF!</v>
      </c>
      <c r="Y2796" s="173" t="str">
        <f t="shared" si="442"/>
        <v>7</v>
      </c>
      <c r="Z2796" s="172" t="str">
        <f t="shared" si="443"/>
        <v>2020-07</v>
      </c>
      <c r="AA2796" s="170" t="e">
        <f>+VLOOKUP(Z2796,#REF!,2,FALSE)/VLOOKUP(X2796,#REF!,2,FALSE)</f>
        <v>#REF!</v>
      </c>
      <c r="AB2796" s="174" t="e">
        <f t="shared" si="438"/>
        <v>#REF!</v>
      </c>
      <c r="AC2796" s="174" t="e">
        <f t="shared" si="439"/>
        <v>#REF!</v>
      </c>
      <c r="AD2796" s="175" t="e">
        <f>+#REF!+365*Y2796</f>
        <v>#REF!</v>
      </c>
      <c r="AE2796" s="176" t="e">
        <f t="shared" si="444"/>
        <v>#REF!</v>
      </c>
      <c r="AF2796" s="170" t="e">
        <f>+VLOOKUP(CONCATENATE(TEXT(W2796,"yyyy"),"-",TEXT(W2796,"mm")),#REF!,2,0)</f>
        <v>#REF!</v>
      </c>
      <c r="AG2796" s="177" t="e">
        <f>+(AC2796*(1+'INFLAC PROYECTADA'!$B$8)^(AE2796))/((1+DEMANDADO!AF2796)^(AE2796))</f>
        <v>#REF!</v>
      </c>
      <c r="AH2796" s="169">
        <f>(0.2*VLOOKUP(D2796,'%.'!$A$1:$B$4,2,FALSE))+(0.35*VLOOKUP(E2796,'%.'!$A$1:$B$4,2,FALSE))+(0.1*VLOOKUP(F2796,'%.'!$A$1:$B$4,2,FALSE))+(0.35*VLOOKUP(G2796,'%.'!$A$1:$B$4,2,FALSE))</f>
        <v>0.5</v>
      </c>
      <c r="AI2796" s="128" t="str">
        <f t="shared" si="445"/>
        <v>MEDIA</v>
      </c>
      <c r="AJ2796" s="128" t="str">
        <f t="shared" si="446"/>
        <v>Cuentas de Orden</v>
      </c>
      <c r="AK2796" s="178" t="e">
        <f t="shared" si="447"/>
        <v>#REF!</v>
      </c>
    </row>
    <row r="2797" spans="1:37" ht="30" customHeight="1" x14ac:dyDescent="0.25">
      <c r="A2797" s="115">
        <v>2796</v>
      </c>
      <c r="B2797" s="82" t="s">
        <v>5910</v>
      </c>
      <c r="C2797" s="126" t="s">
        <v>5911</v>
      </c>
      <c r="D2797" s="83" t="s">
        <v>48</v>
      </c>
      <c r="E2797" s="83" t="s">
        <v>48</v>
      </c>
      <c r="F2797" s="83" t="s">
        <v>48</v>
      </c>
      <c r="G2797" s="124" t="s">
        <v>48</v>
      </c>
      <c r="H2797" s="169">
        <f t="shared" si="440"/>
        <v>0.5</v>
      </c>
      <c r="I2797" s="170" t="str">
        <f t="shared" si="441"/>
        <v>MEDIA</v>
      </c>
      <c r="J2797" s="293">
        <v>61600000</v>
      </c>
      <c r="K2797" s="221">
        <v>0.5</v>
      </c>
      <c r="L2797" s="86" t="s">
        <v>131</v>
      </c>
      <c r="M2797" s="188">
        <v>0</v>
      </c>
      <c r="N2797" s="83" t="s">
        <v>405</v>
      </c>
      <c r="O2797" s="189" t="s">
        <v>405</v>
      </c>
      <c r="P2797" s="83" t="s">
        <v>415</v>
      </c>
      <c r="Q2797" s="188" t="s">
        <v>5853</v>
      </c>
      <c r="R2797" s="87" t="s">
        <v>5841</v>
      </c>
      <c r="S2797" s="83"/>
      <c r="T2797" s="87">
        <v>109459</v>
      </c>
      <c r="U2797" s="83" t="s">
        <v>21</v>
      </c>
      <c r="V2797" s="83"/>
      <c r="W2797" s="171">
        <v>44074</v>
      </c>
      <c r="X2797" s="172" t="e">
        <f>+CONCATENATE(TEXT(#REF!,"yyyy"),"-",TEXT(#REF!,"mm"))</f>
        <v>#REF!</v>
      </c>
      <c r="Y2797" s="173" t="str">
        <f t="shared" si="442"/>
        <v>7</v>
      </c>
      <c r="Z2797" s="172" t="str">
        <f t="shared" si="443"/>
        <v>2020-07</v>
      </c>
      <c r="AA2797" s="170" t="e">
        <f>+VLOOKUP(Z2797,#REF!,2,FALSE)/VLOOKUP(X2797,#REF!,2,FALSE)</f>
        <v>#REF!</v>
      </c>
      <c r="AB2797" s="174" t="e">
        <f t="shared" si="438"/>
        <v>#REF!</v>
      </c>
      <c r="AC2797" s="174" t="e">
        <f t="shared" si="439"/>
        <v>#REF!</v>
      </c>
      <c r="AD2797" s="175" t="e">
        <f>+#REF!+365*Y2797</f>
        <v>#REF!</v>
      </c>
      <c r="AE2797" s="176" t="e">
        <f t="shared" si="444"/>
        <v>#REF!</v>
      </c>
      <c r="AF2797" s="170" t="e">
        <f>+VLOOKUP(CONCATENATE(TEXT(W2797,"yyyy"),"-",TEXT(W2797,"mm")),#REF!,2,0)</f>
        <v>#REF!</v>
      </c>
      <c r="AG2797" s="177" t="e">
        <f>+(AC2797*(1+'INFLAC PROYECTADA'!$B$8)^(AE2797))/((1+DEMANDADO!AF2797)^(AE2797))</f>
        <v>#REF!</v>
      </c>
      <c r="AH2797" s="169">
        <f>(0.2*VLOOKUP(D2797,'%.'!$A$1:$B$4,2,FALSE))+(0.35*VLOOKUP(E2797,'%.'!$A$1:$B$4,2,FALSE))+(0.1*VLOOKUP(F2797,'%.'!$A$1:$B$4,2,FALSE))+(0.35*VLOOKUP(G2797,'%.'!$A$1:$B$4,2,FALSE))</f>
        <v>0.5</v>
      </c>
      <c r="AI2797" s="128" t="str">
        <f t="shared" si="445"/>
        <v>MEDIA</v>
      </c>
      <c r="AJ2797" s="128" t="str">
        <f t="shared" si="446"/>
        <v>Cuentas de Orden</v>
      </c>
      <c r="AK2797" s="178" t="e">
        <f t="shared" si="447"/>
        <v>#REF!</v>
      </c>
    </row>
    <row r="2798" spans="1:37" ht="30" customHeight="1" x14ac:dyDescent="0.25">
      <c r="A2798" s="115">
        <v>2797</v>
      </c>
      <c r="B2798" s="82" t="s">
        <v>5912</v>
      </c>
      <c r="C2798" s="126" t="s">
        <v>5913</v>
      </c>
      <c r="D2798" s="83" t="s">
        <v>0</v>
      </c>
      <c r="E2798" s="83" t="s">
        <v>0</v>
      </c>
      <c r="F2798" s="83" t="s">
        <v>0</v>
      </c>
      <c r="G2798" s="124" t="s">
        <v>0</v>
      </c>
      <c r="H2798" s="169">
        <f t="shared" si="440"/>
        <v>1</v>
      </c>
      <c r="I2798" s="170" t="str">
        <f t="shared" si="441"/>
        <v>ALTA</v>
      </c>
      <c r="J2798" s="293">
        <v>1708124448</v>
      </c>
      <c r="K2798" s="221">
        <v>0.7</v>
      </c>
      <c r="L2798" s="82" t="s">
        <v>138</v>
      </c>
      <c r="M2798" s="188">
        <v>984386692</v>
      </c>
      <c r="N2798" s="83" t="s">
        <v>405</v>
      </c>
      <c r="O2798" s="189" t="s">
        <v>405</v>
      </c>
      <c r="P2798" s="83" t="s">
        <v>415</v>
      </c>
      <c r="Q2798" s="188" t="s">
        <v>5853</v>
      </c>
      <c r="R2798" s="87" t="s">
        <v>5841</v>
      </c>
      <c r="S2798" s="83"/>
      <c r="T2798" s="87">
        <v>109459</v>
      </c>
      <c r="U2798" s="83" t="s">
        <v>21</v>
      </c>
      <c r="V2798" s="83"/>
      <c r="W2798" s="171">
        <v>44074</v>
      </c>
      <c r="X2798" s="172" t="e">
        <f>+CONCATENATE(TEXT(#REF!,"yyyy"),"-",TEXT(#REF!,"mm"))</f>
        <v>#REF!</v>
      </c>
      <c r="Y2798" s="173" t="str">
        <f t="shared" si="442"/>
        <v>7</v>
      </c>
      <c r="Z2798" s="172" t="str">
        <f t="shared" si="443"/>
        <v>2020-07</v>
      </c>
      <c r="AA2798" s="170" t="e">
        <f>+VLOOKUP(Z2798,#REF!,2,FALSE)/VLOOKUP(X2798,#REF!,2,FALSE)</f>
        <v>#REF!</v>
      </c>
      <c r="AB2798" s="174" t="e">
        <f t="shared" si="438"/>
        <v>#REF!</v>
      </c>
      <c r="AC2798" s="174" t="e">
        <f t="shared" si="439"/>
        <v>#REF!</v>
      </c>
      <c r="AD2798" s="175" t="e">
        <f>+#REF!+365*Y2798</f>
        <v>#REF!</v>
      </c>
      <c r="AE2798" s="176" t="e">
        <f t="shared" si="444"/>
        <v>#REF!</v>
      </c>
      <c r="AF2798" s="170" t="e">
        <f>+VLOOKUP(CONCATENATE(TEXT(W2798,"yyyy"),"-",TEXT(W2798,"mm")),#REF!,2,0)</f>
        <v>#REF!</v>
      </c>
      <c r="AG2798" s="177" t="e">
        <f>+(AC2798*(1+'INFLAC PROYECTADA'!$B$8)^(AE2798))/((1+DEMANDADO!AF2798)^(AE2798))</f>
        <v>#REF!</v>
      </c>
      <c r="AH2798" s="169">
        <f>(0.2*VLOOKUP(D2798,'%.'!$A$1:$B$4,2,FALSE))+(0.35*VLOOKUP(E2798,'%.'!$A$1:$B$4,2,FALSE))+(0.1*VLOOKUP(F2798,'%.'!$A$1:$B$4,2,FALSE))+(0.35*VLOOKUP(G2798,'%.'!$A$1:$B$4,2,FALSE))</f>
        <v>1</v>
      </c>
      <c r="AI2798" s="128" t="str">
        <f t="shared" si="445"/>
        <v>ALTA</v>
      </c>
      <c r="AJ2798" s="128" t="str">
        <f t="shared" si="446"/>
        <v>Provisión contable</v>
      </c>
      <c r="AK2798" s="178">
        <f t="shared" si="447"/>
        <v>984386692</v>
      </c>
    </row>
    <row r="2799" spans="1:37" ht="30" customHeight="1" x14ac:dyDescent="0.25">
      <c r="A2799" s="115">
        <v>2798</v>
      </c>
      <c r="B2799" s="86" t="s">
        <v>5912</v>
      </c>
      <c r="C2799" s="126" t="s">
        <v>5914</v>
      </c>
      <c r="D2799" s="83" t="s">
        <v>1</v>
      </c>
      <c r="E2799" s="83" t="s">
        <v>1</v>
      </c>
      <c r="F2799" s="83" t="s">
        <v>1</v>
      </c>
      <c r="G2799" s="124" t="s">
        <v>1</v>
      </c>
      <c r="H2799" s="169">
        <f t="shared" si="440"/>
        <v>0.05</v>
      </c>
      <c r="I2799" s="170" t="str">
        <f t="shared" si="441"/>
        <v>REMOTA</v>
      </c>
      <c r="J2799" s="293">
        <v>687176387</v>
      </c>
      <c r="K2799" s="221">
        <v>0</v>
      </c>
      <c r="L2799" s="82" t="s">
        <v>136</v>
      </c>
      <c r="M2799" s="188">
        <v>0</v>
      </c>
      <c r="N2799" s="83" t="s">
        <v>405</v>
      </c>
      <c r="O2799" s="189" t="s">
        <v>405</v>
      </c>
      <c r="P2799" s="87" t="s">
        <v>410</v>
      </c>
      <c r="Q2799" s="188" t="s">
        <v>5853</v>
      </c>
      <c r="R2799" s="87" t="s">
        <v>5841</v>
      </c>
      <c r="S2799" s="83"/>
      <c r="T2799" s="87">
        <v>109459</v>
      </c>
      <c r="U2799" s="83" t="s">
        <v>21</v>
      </c>
      <c r="V2799" s="83"/>
      <c r="W2799" s="171">
        <v>44074</v>
      </c>
      <c r="X2799" s="172" t="e">
        <f>+CONCATENATE(TEXT(#REF!,"yyyy"),"-",TEXT(#REF!,"mm"))</f>
        <v>#REF!</v>
      </c>
      <c r="Y2799" s="173" t="str">
        <f t="shared" si="442"/>
        <v>9</v>
      </c>
      <c r="Z2799" s="172" t="str">
        <f t="shared" si="443"/>
        <v>2020-07</v>
      </c>
      <c r="AA2799" s="170" t="e">
        <f>+VLOOKUP(Z2799,#REF!,2,FALSE)/VLOOKUP(X2799,#REF!,2,FALSE)</f>
        <v>#REF!</v>
      </c>
      <c r="AB2799" s="174" t="e">
        <f t="shared" si="438"/>
        <v>#REF!</v>
      </c>
      <c r="AC2799" s="174" t="e">
        <f t="shared" si="439"/>
        <v>#REF!</v>
      </c>
      <c r="AD2799" s="175" t="e">
        <f>+#REF!+365*Y2799</f>
        <v>#REF!</v>
      </c>
      <c r="AE2799" s="176" t="e">
        <f t="shared" si="444"/>
        <v>#REF!</v>
      </c>
      <c r="AF2799" s="170" t="e">
        <f>+VLOOKUP(CONCATENATE(TEXT(W2799,"yyyy"),"-",TEXT(W2799,"mm")),#REF!,2,0)</f>
        <v>#REF!</v>
      </c>
      <c r="AG2799" s="177" t="e">
        <f>+(AC2799*(1+'INFLAC PROYECTADA'!$B$8)^(AE2799))/((1+DEMANDADO!AF2799)^(AE2799))</f>
        <v>#REF!</v>
      </c>
      <c r="AH2799" s="169">
        <f>(0.2*VLOOKUP(D2799,'%.'!$A$1:$B$4,2,FALSE))+(0.35*VLOOKUP(E2799,'%.'!$A$1:$B$4,2,FALSE))+(0.1*VLOOKUP(F2799,'%.'!$A$1:$B$4,2,FALSE))+(0.35*VLOOKUP(G2799,'%.'!$A$1:$B$4,2,FALSE))</f>
        <v>0.05</v>
      </c>
      <c r="AI2799" s="128" t="str">
        <f t="shared" si="445"/>
        <v>REMOTA</v>
      </c>
      <c r="AJ2799" s="128" t="str">
        <f t="shared" si="446"/>
        <v>No se registra</v>
      </c>
      <c r="AK2799" s="178">
        <f t="shared" si="447"/>
        <v>0</v>
      </c>
    </row>
    <row r="2800" spans="1:37" ht="30" customHeight="1" x14ac:dyDescent="0.25">
      <c r="A2800" s="115">
        <v>2799</v>
      </c>
      <c r="B2800" s="82" t="s">
        <v>688</v>
      </c>
      <c r="C2800" s="126" t="s">
        <v>5915</v>
      </c>
      <c r="D2800" s="83" t="s">
        <v>48</v>
      </c>
      <c r="E2800" s="83" t="s">
        <v>48</v>
      </c>
      <c r="F2800" s="83" t="s">
        <v>48</v>
      </c>
      <c r="G2800" s="124" t="s">
        <v>48</v>
      </c>
      <c r="H2800" s="169">
        <f t="shared" si="440"/>
        <v>0.5</v>
      </c>
      <c r="I2800" s="170" t="str">
        <f t="shared" si="441"/>
        <v>MEDIA</v>
      </c>
      <c r="J2800" s="293">
        <v>1724532300</v>
      </c>
      <c r="K2800" s="221">
        <v>0.5</v>
      </c>
      <c r="L2800" s="86" t="s">
        <v>131</v>
      </c>
      <c r="M2800" s="188">
        <v>0</v>
      </c>
      <c r="N2800" s="83" t="s">
        <v>405</v>
      </c>
      <c r="O2800" s="189" t="s">
        <v>405</v>
      </c>
      <c r="P2800" s="87" t="s">
        <v>508</v>
      </c>
      <c r="Q2800" s="188" t="s">
        <v>5853</v>
      </c>
      <c r="R2800" s="87" t="s">
        <v>5841</v>
      </c>
      <c r="S2800" s="83"/>
      <c r="T2800" s="87">
        <v>109459</v>
      </c>
      <c r="U2800" s="83" t="s">
        <v>21</v>
      </c>
      <c r="V2800" s="83"/>
      <c r="W2800" s="171">
        <v>44074</v>
      </c>
      <c r="X2800" s="172" t="e">
        <f>+CONCATENATE(TEXT(#REF!,"yyyy"),"-",TEXT(#REF!,"mm"))</f>
        <v>#REF!</v>
      </c>
      <c r="Y2800" s="173" t="str">
        <f t="shared" si="442"/>
        <v>14</v>
      </c>
      <c r="Z2800" s="172" t="str">
        <f t="shared" si="443"/>
        <v>2020-07</v>
      </c>
      <c r="AA2800" s="170" t="e">
        <f>+VLOOKUP(Z2800,#REF!,2,FALSE)/VLOOKUP(X2800,#REF!,2,FALSE)</f>
        <v>#REF!</v>
      </c>
      <c r="AB2800" s="174" t="e">
        <f t="shared" si="438"/>
        <v>#REF!</v>
      </c>
      <c r="AC2800" s="174" t="e">
        <f t="shared" si="439"/>
        <v>#REF!</v>
      </c>
      <c r="AD2800" s="175" t="e">
        <f>+#REF!+365*Y2800</f>
        <v>#REF!</v>
      </c>
      <c r="AE2800" s="176" t="e">
        <f t="shared" si="444"/>
        <v>#REF!</v>
      </c>
      <c r="AF2800" s="170" t="e">
        <f>+VLOOKUP(CONCATENATE(TEXT(W2800,"yyyy"),"-",TEXT(W2800,"mm")),#REF!,2,0)</f>
        <v>#REF!</v>
      </c>
      <c r="AG2800" s="177" t="e">
        <f>+(AC2800*(1+'INFLAC PROYECTADA'!$B$8)^(AE2800))/((1+DEMANDADO!AF2800)^(AE2800))</f>
        <v>#REF!</v>
      </c>
      <c r="AH2800" s="169">
        <f>(0.2*VLOOKUP(D2800,'%.'!$A$1:$B$4,2,FALSE))+(0.35*VLOOKUP(E2800,'%.'!$A$1:$B$4,2,FALSE))+(0.1*VLOOKUP(F2800,'%.'!$A$1:$B$4,2,FALSE))+(0.35*VLOOKUP(G2800,'%.'!$A$1:$B$4,2,FALSE))</f>
        <v>0.5</v>
      </c>
      <c r="AI2800" s="128" t="str">
        <f t="shared" si="445"/>
        <v>MEDIA</v>
      </c>
      <c r="AJ2800" s="128" t="str">
        <f t="shared" si="446"/>
        <v>Cuentas de Orden</v>
      </c>
      <c r="AK2800" s="178" t="e">
        <f t="shared" si="447"/>
        <v>#REF!</v>
      </c>
    </row>
    <row r="2801" spans="1:37" ht="30" customHeight="1" x14ac:dyDescent="0.25">
      <c r="A2801" s="115">
        <v>2800</v>
      </c>
      <c r="B2801" s="86" t="s">
        <v>5900</v>
      </c>
      <c r="C2801" s="126" t="s">
        <v>5916</v>
      </c>
      <c r="D2801" s="83" t="s">
        <v>1</v>
      </c>
      <c r="E2801" s="83" t="s">
        <v>1</v>
      </c>
      <c r="F2801" s="83" t="s">
        <v>1</v>
      </c>
      <c r="G2801" s="124" t="s">
        <v>1</v>
      </c>
      <c r="H2801" s="169">
        <f t="shared" si="440"/>
        <v>0.05</v>
      </c>
      <c r="I2801" s="170" t="str">
        <f t="shared" si="441"/>
        <v>REMOTA</v>
      </c>
      <c r="J2801" s="293">
        <v>96946738</v>
      </c>
      <c r="K2801" s="221">
        <v>0</v>
      </c>
      <c r="L2801" s="82" t="s">
        <v>136</v>
      </c>
      <c r="M2801" s="188">
        <v>0</v>
      </c>
      <c r="N2801" s="83" t="s">
        <v>405</v>
      </c>
      <c r="O2801" s="189" t="s">
        <v>405</v>
      </c>
      <c r="P2801" s="87" t="s">
        <v>410</v>
      </c>
      <c r="Q2801" s="188" t="s">
        <v>5853</v>
      </c>
      <c r="R2801" s="87" t="s">
        <v>5841</v>
      </c>
      <c r="S2801" s="83"/>
      <c r="T2801" s="87">
        <v>109459</v>
      </c>
      <c r="U2801" s="83" t="s">
        <v>21</v>
      </c>
      <c r="V2801" s="83"/>
      <c r="W2801" s="171">
        <v>44074</v>
      </c>
      <c r="X2801" s="172" t="e">
        <f>+CONCATENATE(TEXT(#REF!,"yyyy"),"-",TEXT(#REF!,"mm"))</f>
        <v>#REF!</v>
      </c>
      <c r="Y2801" s="173" t="str">
        <f t="shared" si="442"/>
        <v>9</v>
      </c>
      <c r="Z2801" s="172" t="str">
        <f t="shared" si="443"/>
        <v>2020-07</v>
      </c>
      <c r="AA2801" s="170" t="e">
        <f>+VLOOKUP(Z2801,#REF!,2,FALSE)/VLOOKUP(X2801,#REF!,2,FALSE)</f>
        <v>#REF!</v>
      </c>
      <c r="AB2801" s="174" t="e">
        <f t="shared" si="438"/>
        <v>#REF!</v>
      </c>
      <c r="AC2801" s="174" t="e">
        <f t="shared" si="439"/>
        <v>#REF!</v>
      </c>
      <c r="AD2801" s="175" t="e">
        <f>+#REF!+365*Y2801</f>
        <v>#REF!</v>
      </c>
      <c r="AE2801" s="176" t="e">
        <f t="shared" si="444"/>
        <v>#REF!</v>
      </c>
      <c r="AF2801" s="170" t="e">
        <f>+VLOOKUP(CONCATENATE(TEXT(W2801,"yyyy"),"-",TEXT(W2801,"mm")),#REF!,2,0)</f>
        <v>#REF!</v>
      </c>
      <c r="AG2801" s="177" t="e">
        <f>+(AC2801*(1+'INFLAC PROYECTADA'!$B$8)^(AE2801))/((1+DEMANDADO!AF2801)^(AE2801))</f>
        <v>#REF!</v>
      </c>
      <c r="AH2801" s="169">
        <f>(0.2*VLOOKUP(D2801,'%.'!$A$1:$B$4,2,FALSE))+(0.35*VLOOKUP(E2801,'%.'!$A$1:$B$4,2,FALSE))+(0.1*VLOOKUP(F2801,'%.'!$A$1:$B$4,2,FALSE))+(0.35*VLOOKUP(G2801,'%.'!$A$1:$B$4,2,FALSE))</f>
        <v>0.05</v>
      </c>
      <c r="AI2801" s="128" t="str">
        <f t="shared" si="445"/>
        <v>REMOTA</v>
      </c>
      <c r="AJ2801" s="128" t="str">
        <f t="shared" si="446"/>
        <v>No se registra</v>
      </c>
      <c r="AK2801" s="178">
        <f t="shared" si="447"/>
        <v>0</v>
      </c>
    </row>
    <row r="2802" spans="1:37" ht="30" customHeight="1" x14ac:dyDescent="0.25">
      <c r="A2802" s="115">
        <v>2801</v>
      </c>
      <c r="B2802" s="82" t="s">
        <v>5912</v>
      </c>
      <c r="C2802" s="126" t="s">
        <v>5917</v>
      </c>
      <c r="D2802" s="83" t="s">
        <v>1</v>
      </c>
      <c r="E2802" s="83" t="s">
        <v>1</v>
      </c>
      <c r="F2802" s="83" t="s">
        <v>1</v>
      </c>
      <c r="G2802" s="124" t="s">
        <v>1</v>
      </c>
      <c r="H2802" s="169">
        <f t="shared" si="440"/>
        <v>0.05</v>
      </c>
      <c r="I2802" s="170" t="str">
        <f t="shared" si="441"/>
        <v>REMOTA</v>
      </c>
      <c r="J2802" s="293">
        <v>4755795536</v>
      </c>
      <c r="K2802" s="221">
        <v>0</v>
      </c>
      <c r="L2802" s="86" t="s">
        <v>136</v>
      </c>
      <c r="M2802" s="188">
        <v>0</v>
      </c>
      <c r="N2802" s="83" t="s">
        <v>405</v>
      </c>
      <c r="O2802" s="189" t="s">
        <v>405</v>
      </c>
      <c r="P2802" s="83" t="s">
        <v>406</v>
      </c>
      <c r="Q2802" s="188" t="s">
        <v>5853</v>
      </c>
      <c r="R2802" s="87" t="s">
        <v>5841</v>
      </c>
      <c r="S2802" s="83"/>
      <c r="T2802" s="87">
        <v>109459</v>
      </c>
      <c r="U2802" s="83" t="s">
        <v>21</v>
      </c>
      <c r="V2802" s="83"/>
      <c r="W2802" s="171">
        <v>44074</v>
      </c>
      <c r="X2802" s="172" t="e">
        <f>+CONCATENATE(TEXT(#REF!,"yyyy"),"-",TEXT(#REF!,"mm"))</f>
        <v>#REF!</v>
      </c>
      <c r="Y2802" s="173" t="str">
        <f t="shared" si="442"/>
        <v>8</v>
      </c>
      <c r="Z2802" s="172" t="str">
        <f t="shared" si="443"/>
        <v>2020-07</v>
      </c>
      <c r="AA2802" s="170" t="e">
        <f>+VLOOKUP(Z2802,#REF!,2,FALSE)/VLOOKUP(X2802,#REF!,2,FALSE)</f>
        <v>#REF!</v>
      </c>
      <c r="AB2802" s="174" t="e">
        <f t="shared" si="438"/>
        <v>#REF!</v>
      </c>
      <c r="AC2802" s="174" t="e">
        <f t="shared" si="439"/>
        <v>#REF!</v>
      </c>
      <c r="AD2802" s="175" t="e">
        <f>+#REF!+365*Y2802</f>
        <v>#REF!</v>
      </c>
      <c r="AE2802" s="176" t="e">
        <f t="shared" si="444"/>
        <v>#REF!</v>
      </c>
      <c r="AF2802" s="170" t="e">
        <f>+VLOOKUP(CONCATENATE(TEXT(W2802,"yyyy"),"-",TEXT(W2802,"mm")),#REF!,2,0)</f>
        <v>#REF!</v>
      </c>
      <c r="AG2802" s="177" t="e">
        <f>+(AC2802*(1+'INFLAC PROYECTADA'!$B$8)^(AE2802))/((1+DEMANDADO!AF2802)^(AE2802))</f>
        <v>#REF!</v>
      </c>
      <c r="AH2802" s="169">
        <f>(0.2*VLOOKUP(D2802,'%.'!$A$1:$B$4,2,FALSE))+(0.35*VLOOKUP(E2802,'%.'!$A$1:$B$4,2,FALSE))+(0.1*VLOOKUP(F2802,'%.'!$A$1:$B$4,2,FALSE))+(0.35*VLOOKUP(G2802,'%.'!$A$1:$B$4,2,FALSE))</f>
        <v>0.05</v>
      </c>
      <c r="AI2802" s="128" t="str">
        <f t="shared" si="445"/>
        <v>REMOTA</v>
      </c>
      <c r="AJ2802" s="128" t="str">
        <f t="shared" si="446"/>
        <v>No se registra</v>
      </c>
      <c r="AK2802" s="178">
        <f t="shared" si="447"/>
        <v>0</v>
      </c>
    </row>
    <row r="2803" spans="1:37" ht="30" customHeight="1" x14ac:dyDescent="0.25">
      <c r="A2803" s="115">
        <v>2802</v>
      </c>
      <c r="B2803" s="82" t="s">
        <v>5918</v>
      </c>
      <c r="C2803" s="126" t="s">
        <v>5919</v>
      </c>
      <c r="D2803" s="83" t="s">
        <v>0</v>
      </c>
      <c r="E2803" s="83" t="s">
        <v>0</v>
      </c>
      <c r="F2803" s="83" t="s">
        <v>0</v>
      </c>
      <c r="G2803" s="124" t="s">
        <v>0</v>
      </c>
      <c r="H2803" s="169">
        <f t="shared" si="440"/>
        <v>1</v>
      </c>
      <c r="I2803" s="170" t="str">
        <f t="shared" si="441"/>
        <v>ALTA</v>
      </c>
      <c r="J2803" s="293">
        <v>0</v>
      </c>
      <c r="K2803" s="221">
        <v>0</v>
      </c>
      <c r="L2803" s="86" t="s">
        <v>136</v>
      </c>
      <c r="M2803" s="188">
        <v>0</v>
      </c>
      <c r="N2803" s="83" t="s">
        <v>405</v>
      </c>
      <c r="O2803" s="189" t="s">
        <v>405</v>
      </c>
      <c r="P2803" s="87" t="s">
        <v>406</v>
      </c>
      <c r="Q2803" s="188" t="s">
        <v>5853</v>
      </c>
      <c r="R2803" s="87" t="s">
        <v>5841</v>
      </c>
      <c r="S2803" s="83"/>
      <c r="T2803" s="87">
        <v>109459</v>
      </c>
      <c r="U2803" s="83" t="s">
        <v>21</v>
      </c>
      <c r="V2803" s="83"/>
      <c r="W2803" s="171">
        <v>44074</v>
      </c>
      <c r="X2803" s="172" t="e">
        <f>+CONCATENATE(TEXT(#REF!,"yyyy"),"-",TEXT(#REF!,"mm"))</f>
        <v>#REF!</v>
      </c>
      <c r="Y2803" s="173" t="str">
        <f t="shared" si="442"/>
        <v>8</v>
      </c>
      <c r="Z2803" s="172" t="str">
        <f t="shared" si="443"/>
        <v>2020-07</v>
      </c>
      <c r="AA2803" s="170" t="e">
        <f>+VLOOKUP(Z2803,#REF!,2,FALSE)/VLOOKUP(X2803,#REF!,2,FALSE)</f>
        <v>#REF!</v>
      </c>
      <c r="AB2803" s="174" t="e">
        <f t="shared" si="438"/>
        <v>#REF!</v>
      </c>
      <c r="AC2803" s="174" t="e">
        <f t="shared" si="439"/>
        <v>#REF!</v>
      </c>
      <c r="AD2803" s="175" t="e">
        <f>+#REF!+365*Y2803</f>
        <v>#REF!</v>
      </c>
      <c r="AE2803" s="176" t="e">
        <f t="shared" si="444"/>
        <v>#REF!</v>
      </c>
      <c r="AF2803" s="170" t="e">
        <f>+VLOOKUP(CONCATENATE(TEXT(W2803,"yyyy"),"-",TEXT(W2803,"mm")),#REF!,2,0)</f>
        <v>#REF!</v>
      </c>
      <c r="AG2803" s="177" t="e">
        <f>+(AC2803*(1+'INFLAC PROYECTADA'!$B$8)^(AE2803))/((1+DEMANDADO!AF2803)^(AE2803))</f>
        <v>#REF!</v>
      </c>
      <c r="AH2803" s="169">
        <f>(0.2*VLOOKUP(D2803,'%.'!$A$1:$B$4,2,FALSE))+(0.35*VLOOKUP(E2803,'%.'!$A$1:$B$4,2,FALSE))+(0.1*VLOOKUP(F2803,'%.'!$A$1:$B$4,2,FALSE))+(0.35*VLOOKUP(G2803,'%.'!$A$1:$B$4,2,FALSE))</f>
        <v>1</v>
      </c>
      <c r="AI2803" s="128" t="str">
        <f t="shared" si="445"/>
        <v>ALTA</v>
      </c>
      <c r="AJ2803" s="128" t="str">
        <f t="shared" si="446"/>
        <v>Provisión contable</v>
      </c>
      <c r="AK2803" s="178" t="e">
        <f t="shared" si="447"/>
        <v>#REF!</v>
      </c>
    </row>
    <row r="2804" spans="1:37" ht="30" customHeight="1" x14ac:dyDescent="0.25">
      <c r="A2804" s="115">
        <v>2803</v>
      </c>
      <c r="B2804" s="86" t="s">
        <v>313</v>
      </c>
      <c r="C2804" s="126" t="s">
        <v>5920</v>
      </c>
      <c r="D2804" s="83" t="s">
        <v>0</v>
      </c>
      <c r="E2804" s="83" t="s">
        <v>0</v>
      </c>
      <c r="F2804" s="83" t="s">
        <v>0</v>
      </c>
      <c r="G2804" s="124" t="s">
        <v>0</v>
      </c>
      <c r="H2804" s="169">
        <f t="shared" si="440"/>
        <v>1</v>
      </c>
      <c r="I2804" s="170" t="str">
        <f t="shared" si="441"/>
        <v>ALTA</v>
      </c>
      <c r="J2804" s="293">
        <v>0</v>
      </c>
      <c r="K2804" s="221">
        <v>0</v>
      </c>
      <c r="L2804" s="86" t="s">
        <v>136</v>
      </c>
      <c r="M2804" s="188">
        <v>0</v>
      </c>
      <c r="N2804" s="83" t="s">
        <v>405</v>
      </c>
      <c r="O2804" s="189" t="s">
        <v>405</v>
      </c>
      <c r="P2804" s="83" t="s">
        <v>415</v>
      </c>
      <c r="Q2804" s="188" t="s">
        <v>5853</v>
      </c>
      <c r="R2804" s="87" t="s">
        <v>5841</v>
      </c>
      <c r="S2804" s="83"/>
      <c r="T2804" s="87">
        <v>109459</v>
      </c>
      <c r="U2804" s="83" t="s">
        <v>21</v>
      </c>
      <c r="V2804" s="83"/>
      <c r="W2804" s="171">
        <v>44074</v>
      </c>
      <c r="X2804" s="172" t="e">
        <f>+CONCATENATE(TEXT(#REF!,"yyyy"),"-",TEXT(#REF!,"mm"))</f>
        <v>#REF!</v>
      </c>
      <c r="Y2804" s="173" t="str">
        <f t="shared" si="442"/>
        <v>7</v>
      </c>
      <c r="Z2804" s="172" t="str">
        <f t="shared" si="443"/>
        <v>2020-07</v>
      </c>
      <c r="AA2804" s="170" t="e">
        <f>+VLOOKUP(Z2804,#REF!,2,FALSE)/VLOOKUP(X2804,#REF!,2,FALSE)</f>
        <v>#REF!</v>
      </c>
      <c r="AB2804" s="174" t="e">
        <f t="shared" si="438"/>
        <v>#REF!</v>
      </c>
      <c r="AC2804" s="174" t="e">
        <f t="shared" si="439"/>
        <v>#REF!</v>
      </c>
      <c r="AD2804" s="175" t="e">
        <f>+#REF!+365*Y2804</f>
        <v>#REF!</v>
      </c>
      <c r="AE2804" s="176" t="e">
        <f t="shared" si="444"/>
        <v>#REF!</v>
      </c>
      <c r="AF2804" s="170" t="e">
        <f>+VLOOKUP(CONCATENATE(TEXT(W2804,"yyyy"),"-",TEXT(W2804,"mm")),#REF!,2,0)</f>
        <v>#REF!</v>
      </c>
      <c r="AG2804" s="177" t="e">
        <f>+(AC2804*(1+'INFLAC PROYECTADA'!$B$8)^(AE2804))/((1+DEMANDADO!AF2804)^(AE2804))</f>
        <v>#REF!</v>
      </c>
      <c r="AH2804" s="169">
        <f>(0.2*VLOOKUP(D2804,'%.'!$A$1:$B$4,2,FALSE))+(0.35*VLOOKUP(E2804,'%.'!$A$1:$B$4,2,FALSE))+(0.1*VLOOKUP(F2804,'%.'!$A$1:$B$4,2,FALSE))+(0.35*VLOOKUP(G2804,'%.'!$A$1:$B$4,2,FALSE))</f>
        <v>1</v>
      </c>
      <c r="AI2804" s="128" t="str">
        <f t="shared" si="445"/>
        <v>ALTA</v>
      </c>
      <c r="AJ2804" s="128" t="str">
        <f t="shared" si="446"/>
        <v>Provisión contable</v>
      </c>
      <c r="AK2804" s="178" t="e">
        <f t="shared" si="447"/>
        <v>#REF!</v>
      </c>
    </row>
    <row r="2805" spans="1:37" ht="30" customHeight="1" x14ac:dyDescent="0.25">
      <c r="A2805" s="115">
        <v>2804</v>
      </c>
      <c r="B2805" s="86" t="s">
        <v>5921</v>
      </c>
      <c r="C2805" s="126" t="s">
        <v>5922</v>
      </c>
      <c r="D2805" s="83" t="s">
        <v>48</v>
      </c>
      <c r="E2805" s="83" t="s">
        <v>48</v>
      </c>
      <c r="F2805" s="83" t="s">
        <v>48</v>
      </c>
      <c r="G2805" s="124" t="s">
        <v>48</v>
      </c>
      <c r="H2805" s="169">
        <f t="shared" si="440"/>
        <v>0.5</v>
      </c>
      <c r="I2805" s="170" t="str">
        <f t="shared" si="441"/>
        <v>MEDIA</v>
      </c>
      <c r="J2805" s="293">
        <v>1291860960</v>
      </c>
      <c r="K2805" s="221">
        <v>0.5</v>
      </c>
      <c r="L2805" s="82" t="s">
        <v>136</v>
      </c>
      <c r="M2805" s="188">
        <v>192536970</v>
      </c>
      <c r="N2805" s="83" t="s">
        <v>405</v>
      </c>
      <c r="O2805" s="189" t="s">
        <v>405</v>
      </c>
      <c r="P2805" s="83" t="s">
        <v>2274</v>
      </c>
      <c r="Q2805" s="188" t="s">
        <v>5853</v>
      </c>
      <c r="R2805" s="87" t="s">
        <v>5841</v>
      </c>
      <c r="S2805" s="83"/>
      <c r="T2805" s="87">
        <v>109459</v>
      </c>
      <c r="U2805" s="83" t="s">
        <v>21</v>
      </c>
      <c r="V2805" s="82" t="s">
        <v>5923</v>
      </c>
      <c r="W2805" s="171">
        <v>44074</v>
      </c>
      <c r="X2805" s="172" t="e">
        <f>+CONCATENATE(TEXT(#REF!,"yyyy"),"-",TEXT(#REF!,"mm"))</f>
        <v>#REF!</v>
      </c>
      <c r="Y2805" s="173" t="str">
        <f t="shared" si="442"/>
        <v>12</v>
      </c>
      <c r="Z2805" s="172" t="str">
        <f t="shared" si="443"/>
        <v>2020-07</v>
      </c>
      <c r="AA2805" s="170" t="e">
        <f>+VLOOKUP(Z2805,#REF!,2,FALSE)/VLOOKUP(X2805,#REF!,2,FALSE)</f>
        <v>#REF!</v>
      </c>
      <c r="AB2805" s="174" t="e">
        <f t="shared" ref="AB2805:AB2868" si="448">+AA2805*J2805</f>
        <v>#REF!</v>
      </c>
      <c r="AC2805" s="174" t="e">
        <f t="shared" ref="AC2805:AC2868" si="449">+AB2805*K2805</f>
        <v>#REF!</v>
      </c>
      <c r="AD2805" s="175" t="e">
        <f>+#REF!+365*Y2805</f>
        <v>#REF!</v>
      </c>
      <c r="AE2805" s="176" t="e">
        <f t="shared" si="444"/>
        <v>#REF!</v>
      </c>
      <c r="AF2805" s="170" t="e">
        <f>+VLOOKUP(CONCATENATE(TEXT(W2805,"yyyy"),"-",TEXT(W2805,"mm")),#REF!,2,0)</f>
        <v>#REF!</v>
      </c>
      <c r="AG2805" s="177" t="e">
        <f>+(AC2805*(1+'INFLAC PROYECTADA'!$B$8)^(AE2805))/((1+DEMANDADO!AF2805)^(AE2805))</f>
        <v>#REF!</v>
      </c>
      <c r="AH2805" s="169">
        <f>(0.2*VLOOKUP(D2805,'%.'!$A$1:$B$4,2,FALSE))+(0.35*VLOOKUP(E2805,'%.'!$A$1:$B$4,2,FALSE))+(0.1*VLOOKUP(F2805,'%.'!$A$1:$B$4,2,FALSE))+(0.35*VLOOKUP(G2805,'%.'!$A$1:$B$4,2,FALSE))</f>
        <v>0.5</v>
      </c>
      <c r="AI2805" s="128" t="str">
        <f t="shared" si="445"/>
        <v>MEDIA</v>
      </c>
      <c r="AJ2805" s="128" t="str">
        <f t="shared" si="446"/>
        <v>Provisión contable</v>
      </c>
      <c r="AK2805" s="178">
        <f t="shared" si="447"/>
        <v>192536970</v>
      </c>
    </row>
    <row r="2806" spans="1:37" ht="30" customHeight="1" x14ac:dyDescent="0.25">
      <c r="A2806" s="115">
        <v>2805</v>
      </c>
      <c r="B2806" s="86" t="s">
        <v>5924</v>
      </c>
      <c r="C2806" s="126" t="s">
        <v>5925</v>
      </c>
      <c r="D2806" s="83" t="s">
        <v>48</v>
      </c>
      <c r="E2806" s="83" t="s">
        <v>48</v>
      </c>
      <c r="F2806" s="83" t="s">
        <v>48</v>
      </c>
      <c r="G2806" s="124" t="s">
        <v>48</v>
      </c>
      <c r="H2806" s="169">
        <f t="shared" si="440"/>
        <v>0.5</v>
      </c>
      <c r="I2806" s="170" t="str">
        <f t="shared" si="441"/>
        <v>MEDIA</v>
      </c>
      <c r="J2806" s="293">
        <v>252008010</v>
      </c>
      <c r="K2806" s="221">
        <v>0.5</v>
      </c>
      <c r="L2806" s="82" t="s">
        <v>149</v>
      </c>
      <c r="M2806" s="188">
        <v>0</v>
      </c>
      <c r="N2806" s="83" t="s">
        <v>405</v>
      </c>
      <c r="O2806" s="189" t="s">
        <v>405</v>
      </c>
      <c r="P2806" s="83" t="s">
        <v>448</v>
      </c>
      <c r="Q2806" s="188" t="s">
        <v>5853</v>
      </c>
      <c r="R2806" s="87" t="s">
        <v>5841</v>
      </c>
      <c r="S2806" s="87"/>
      <c r="T2806" s="87">
        <v>109459</v>
      </c>
      <c r="U2806" s="87" t="s">
        <v>21</v>
      </c>
      <c r="V2806" s="82" t="s">
        <v>5926</v>
      </c>
      <c r="W2806" s="171">
        <v>44074</v>
      </c>
      <c r="X2806" s="172" t="e">
        <f>+CONCATENATE(TEXT(#REF!,"yyyy"),"-",TEXT(#REF!,"mm"))</f>
        <v>#REF!</v>
      </c>
      <c r="Y2806" s="173" t="str">
        <f t="shared" si="442"/>
        <v>10</v>
      </c>
      <c r="Z2806" s="172" t="str">
        <f t="shared" si="443"/>
        <v>2020-07</v>
      </c>
      <c r="AA2806" s="170" t="e">
        <f>+VLOOKUP(Z2806,#REF!,2,FALSE)/VLOOKUP(X2806,#REF!,2,FALSE)</f>
        <v>#REF!</v>
      </c>
      <c r="AB2806" s="174" t="e">
        <f t="shared" si="448"/>
        <v>#REF!</v>
      </c>
      <c r="AC2806" s="174" t="e">
        <f t="shared" si="449"/>
        <v>#REF!</v>
      </c>
      <c r="AD2806" s="175" t="e">
        <f>+#REF!+365*Y2806</f>
        <v>#REF!</v>
      </c>
      <c r="AE2806" s="176" t="e">
        <f t="shared" si="444"/>
        <v>#REF!</v>
      </c>
      <c r="AF2806" s="170" t="e">
        <f>+VLOOKUP(CONCATENATE(TEXT(W2806,"yyyy"),"-",TEXT(W2806,"mm")),#REF!,2,0)</f>
        <v>#REF!</v>
      </c>
      <c r="AG2806" s="177" t="e">
        <f>+(AC2806*(1+'INFLAC PROYECTADA'!$B$8)^(AE2806))/((1+DEMANDADO!AF2806)^(AE2806))</f>
        <v>#REF!</v>
      </c>
      <c r="AH2806" s="169">
        <f>(0.2*VLOOKUP(D2806,'%.'!$A$1:$B$4,2,FALSE))+(0.35*VLOOKUP(E2806,'%.'!$A$1:$B$4,2,FALSE))+(0.1*VLOOKUP(F2806,'%.'!$A$1:$B$4,2,FALSE))+(0.35*VLOOKUP(G2806,'%.'!$A$1:$B$4,2,FALSE))</f>
        <v>0.5</v>
      </c>
      <c r="AI2806" s="128" t="str">
        <f t="shared" si="445"/>
        <v>MEDIA</v>
      </c>
      <c r="AJ2806" s="128" t="str">
        <f t="shared" si="446"/>
        <v>Cuentas de Orden</v>
      </c>
      <c r="AK2806" s="178" t="e">
        <f t="shared" si="447"/>
        <v>#REF!</v>
      </c>
    </row>
    <row r="2807" spans="1:37" ht="30" customHeight="1" x14ac:dyDescent="0.25">
      <c r="A2807" s="115">
        <v>2806</v>
      </c>
      <c r="B2807" s="86" t="s">
        <v>5900</v>
      </c>
      <c r="C2807" s="126" t="s">
        <v>5927</v>
      </c>
      <c r="D2807" s="83" t="s">
        <v>1</v>
      </c>
      <c r="E2807" s="83" t="s">
        <v>1</v>
      </c>
      <c r="F2807" s="83" t="s">
        <v>1</v>
      </c>
      <c r="G2807" s="124" t="s">
        <v>1</v>
      </c>
      <c r="H2807" s="169">
        <f t="shared" si="440"/>
        <v>0.05</v>
      </c>
      <c r="I2807" s="170" t="str">
        <f t="shared" si="441"/>
        <v>REMOTA</v>
      </c>
      <c r="J2807" s="293">
        <v>0</v>
      </c>
      <c r="K2807" s="221">
        <v>0</v>
      </c>
      <c r="L2807" s="82" t="s">
        <v>131</v>
      </c>
      <c r="M2807" s="188">
        <v>0</v>
      </c>
      <c r="N2807" s="83" t="s">
        <v>405</v>
      </c>
      <c r="O2807" s="189" t="s">
        <v>405</v>
      </c>
      <c r="P2807" s="83" t="s">
        <v>410</v>
      </c>
      <c r="Q2807" s="188" t="s">
        <v>5853</v>
      </c>
      <c r="R2807" s="87" t="s">
        <v>5841</v>
      </c>
      <c r="S2807" s="83"/>
      <c r="T2807" s="87">
        <v>109459</v>
      </c>
      <c r="U2807" s="83" t="s">
        <v>21</v>
      </c>
      <c r="V2807" s="83"/>
      <c r="W2807" s="171">
        <v>44074</v>
      </c>
      <c r="X2807" s="172" t="e">
        <f>+CONCATENATE(TEXT(#REF!,"yyyy"),"-",TEXT(#REF!,"mm"))</f>
        <v>#REF!</v>
      </c>
      <c r="Y2807" s="173" t="str">
        <f t="shared" si="442"/>
        <v>9</v>
      </c>
      <c r="Z2807" s="172" t="str">
        <f t="shared" si="443"/>
        <v>2020-07</v>
      </c>
      <c r="AA2807" s="170" t="e">
        <f>+VLOOKUP(Z2807,#REF!,2,FALSE)/VLOOKUP(X2807,#REF!,2,FALSE)</f>
        <v>#REF!</v>
      </c>
      <c r="AB2807" s="174" t="e">
        <f t="shared" si="448"/>
        <v>#REF!</v>
      </c>
      <c r="AC2807" s="174" t="e">
        <f t="shared" si="449"/>
        <v>#REF!</v>
      </c>
      <c r="AD2807" s="175" t="e">
        <f>+#REF!+365*Y2807</f>
        <v>#REF!</v>
      </c>
      <c r="AE2807" s="176" t="e">
        <f t="shared" si="444"/>
        <v>#REF!</v>
      </c>
      <c r="AF2807" s="170" t="e">
        <f>+VLOOKUP(CONCATENATE(TEXT(W2807,"yyyy"),"-",TEXT(W2807,"mm")),#REF!,2,0)</f>
        <v>#REF!</v>
      </c>
      <c r="AG2807" s="177" t="e">
        <f>+(AC2807*(1+'INFLAC PROYECTADA'!$B$8)^(AE2807))/((1+DEMANDADO!AF2807)^(AE2807))</f>
        <v>#REF!</v>
      </c>
      <c r="AH2807" s="169">
        <f>(0.2*VLOOKUP(D2807,'%.'!$A$1:$B$4,2,FALSE))+(0.35*VLOOKUP(E2807,'%.'!$A$1:$B$4,2,FALSE))+(0.1*VLOOKUP(F2807,'%.'!$A$1:$B$4,2,FALSE))+(0.35*VLOOKUP(G2807,'%.'!$A$1:$B$4,2,FALSE))</f>
        <v>0.05</v>
      </c>
      <c r="AI2807" s="128" t="str">
        <f t="shared" si="445"/>
        <v>REMOTA</v>
      </c>
      <c r="AJ2807" s="128" t="str">
        <f t="shared" si="446"/>
        <v>No se registra</v>
      </c>
      <c r="AK2807" s="178">
        <f t="shared" si="447"/>
        <v>0</v>
      </c>
    </row>
    <row r="2808" spans="1:37" ht="30" customHeight="1" x14ac:dyDescent="0.25">
      <c r="A2808" s="115">
        <v>2807</v>
      </c>
      <c r="B2808" s="86" t="s">
        <v>5907</v>
      </c>
      <c r="C2808" s="126" t="s">
        <v>5928</v>
      </c>
      <c r="D2808" s="83" t="s">
        <v>48</v>
      </c>
      <c r="E2808" s="83" t="s">
        <v>48</v>
      </c>
      <c r="F2808" s="83" t="s">
        <v>48</v>
      </c>
      <c r="G2808" s="124" t="s">
        <v>48</v>
      </c>
      <c r="H2808" s="169">
        <f t="shared" si="440"/>
        <v>0.5</v>
      </c>
      <c r="I2808" s="170" t="str">
        <f t="shared" si="441"/>
        <v>MEDIA</v>
      </c>
      <c r="J2808" s="293">
        <v>11000000000</v>
      </c>
      <c r="K2808" s="221">
        <v>0.5</v>
      </c>
      <c r="L2808" s="86" t="s">
        <v>131</v>
      </c>
      <c r="M2808" s="188">
        <v>0</v>
      </c>
      <c r="N2808" s="83" t="s">
        <v>405</v>
      </c>
      <c r="O2808" s="189" t="s">
        <v>405</v>
      </c>
      <c r="P2808" s="87" t="s">
        <v>410</v>
      </c>
      <c r="Q2808" s="188" t="s">
        <v>5853</v>
      </c>
      <c r="R2808" s="87" t="s">
        <v>5841</v>
      </c>
      <c r="S2808" s="83"/>
      <c r="T2808" s="87">
        <v>109459</v>
      </c>
      <c r="U2808" s="83" t="s">
        <v>21</v>
      </c>
      <c r="V2808" s="83"/>
      <c r="W2808" s="171">
        <v>44074</v>
      </c>
      <c r="X2808" s="172" t="e">
        <f>+CONCATENATE(TEXT(#REF!,"yyyy"),"-",TEXT(#REF!,"mm"))</f>
        <v>#REF!</v>
      </c>
      <c r="Y2808" s="173" t="str">
        <f t="shared" si="442"/>
        <v>9</v>
      </c>
      <c r="Z2808" s="172" t="str">
        <f t="shared" si="443"/>
        <v>2020-07</v>
      </c>
      <c r="AA2808" s="170" t="e">
        <f>+VLOOKUP(Z2808,#REF!,2,FALSE)/VLOOKUP(X2808,#REF!,2,FALSE)</f>
        <v>#REF!</v>
      </c>
      <c r="AB2808" s="174" t="e">
        <f t="shared" si="448"/>
        <v>#REF!</v>
      </c>
      <c r="AC2808" s="174" t="e">
        <f t="shared" si="449"/>
        <v>#REF!</v>
      </c>
      <c r="AD2808" s="175" t="e">
        <f>+#REF!+365*Y2808</f>
        <v>#REF!</v>
      </c>
      <c r="AE2808" s="176" t="e">
        <f t="shared" si="444"/>
        <v>#REF!</v>
      </c>
      <c r="AF2808" s="170" t="e">
        <f>+VLOOKUP(CONCATENATE(TEXT(W2808,"yyyy"),"-",TEXT(W2808,"mm")),#REF!,2,0)</f>
        <v>#REF!</v>
      </c>
      <c r="AG2808" s="177" t="e">
        <f>+(AC2808*(1+'INFLAC PROYECTADA'!$B$8)^(AE2808))/((1+DEMANDADO!AF2808)^(AE2808))</f>
        <v>#REF!</v>
      </c>
      <c r="AH2808" s="169">
        <f>(0.2*VLOOKUP(D2808,'%.'!$A$1:$B$4,2,FALSE))+(0.35*VLOOKUP(E2808,'%.'!$A$1:$B$4,2,FALSE))+(0.1*VLOOKUP(F2808,'%.'!$A$1:$B$4,2,FALSE))+(0.35*VLOOKUP(G2808,'%.'!$A$1:$B$4,2,FALSE))</f>
        <v>0.5</v>
      </c>
      <c r="AI2808" s="128" t="str">
        <f t="shared" si="445"/>
        <v>MEDIA</v>
      </c>
      <c r="AJ2808" s="128" t="str">
        <f t="shared" si="446"/>
        <v>Cuentas de Orden</v>
      </c>
      <c r="AK2808" s="178" t="e">
        <f t="shared" si="447"/>
        <v>#REF!</v>
      </c>
    </row>
    <row r="2809" spans="1:37" ht="30" customHeight="1" x14ac:dyDescent="0.25">
      <c r="A2809" s="115">
        <v>2808</v>
      </c>
      <c r="B2809" s="86" t="s">
        <v>5921</v>
      </c>
      <c r="C2809" s="126" t="s">
        <v>5929</v>
      </c>
      <c r="D2809" s="83" t="s">
        <v>1</v>
      </c>
      <c r="E2809" s="83" t="s">
        <v>1</v>
      </c>
      <c r="F2809" s="83" t="s">
        <v>1</v>
      </c>
      <c r="G2809" s="124" t="s">
        <v>1</v>
      </c>
      <c r="H2809" s="169">
        <f t="shared" si="440"/>
        <v>0.05</v>
      </c>
      <c r="I2809" s="170" t="str">
        <f t="shared" si="441"/>
        <v>REMOTA</v>
      </c>
      <c r="J2809" s="293">
        <v>4316013260</v>
      </c>
      <c r="K2809" s="221">
        <v>0</v>
      </c>
      <c r="L2809" s="82" t="s">
        <v>149</v>
      </c>
      <c r="M2809" s="188">
        <v>0</v>
      </c>
      <c r="N2809" s="83" t="s">
        <v>405</v>
      </c>
      <c r="O2809" s="189" t="s">
        <v>405</v>
      </c>
      <c r="P2809" s="87">
        <v>10</v>
      </c>
      <c r="Q2809" s="188" t="s">
        <v>5853</v>
      </c>
      <c r="R2809" s="87" t="s">
        <v>5841</v>
      </c>
      <c r="S2809" s="83"/>
      <c r="T2809" s="87">
        <v>109459</v>
      </c>
      <c r="U2809" s="83" t="s">
        <v>21</v>
      </c>
      <c r="V2809" s="82" t="s">
        <v>5930</v>
      </c>
      <c r="W2809" s="171">
        <v>44074</v>
      </c>
      <c r="X2809" s="172" t="e">
        <f>+CONCATENATE(TEXT(#REF!,"yyyy"),"-",TEXT(#REF!,"mm"))</f>
        <v>#REF!</v>
      </c>
      <c r="Y2809" s="173" t="str">
        <f t="shared" si="442"/>
        <v>10</v>
      </c>
      <c r="Z2809" s="172" t="str">
        <f t="shared" si="443"/>
        <v>2020-07</v>
      </c>
      <c r="AA2809" s="170" t="e">
        <f>+VLOOKUP(Z2809,#REF!,2,FALSE)/VLOOKUP(X2809,#REF!,2,FALSE)</f>
        <v>#REF!</v>
      </c>
      <c r="AB2809" s="174" t="e">
        <f t="shared" si="448"/>
        <v>#REF!</v>
      </c>
      <c r="AC2809" s="174" t="e">
        <f t="shared" si="449"/>
        <v>#REF!</v>
      </c>
      <c r="AD2809" s="175" t="e">
        <f>+#REF!+365*Y2809</f>
        <v>#REF!</v>
      </c>
      <c r="AE2809" s="176" t="e">
        <f t="shared" si="444"/>
        <v>#REF!</v>
      </c>
      <c r="AF2809" s="170" t="e">
        <f>+VLOOKUP(CONCATENATE(TEXT(W2809,"yyyy"),"-",TEXT(W2809,"mm")),#REF!,2,0)</f>
        <v>#REF!</v>
      </c>
      <c r="AG2809" s="177" t="e">
        <f>+(AC2809*(1+'INFLAC PROYECTADA'!$B$8)^(AE2809))/((1+DEMANDADO!AF2809)^(AE2809))</f>
        <v>#REF!</v>
      </c>
      <c r="AH2809" s="169">
        <f>(0.2*VLOOKUP(D2809,'%.'!$A$1:$B$4,2,FALSE))+(0.35*VLOOKUP(E2809,'%.'!$A$1:$B$4,2,FALSE))+(0.1*VLOOKUP(F2809,'%.'!$A$1:$B$4,2,FALSE))+(0.35*VLOOKUP(G2809,'%.'!$A$1:$B$4,2,FALSE))</f>
        <v>0.05</v>
      </c>
      <c r="AI2809" s="128" t="str">
        <f t="shared" si="445"/>
        <v>REMOTA</v>
      </c>
      <c r="AJ2809" s="128" t="str">
        <f t="shared" si="446"/>
        <v>No se registra</v>
      </c>
      <c r="AK2809" s="178">
        <f t="shared" si="447"/>
        <v>0</v>
      </c>
    </row>
    <row r="2810" spans="1:37" ht="30" customHeight="1" x14ac:dyDescent="0.25">
      <c r="A2810" s="115">
        <v>2809</v>
      </c>
      <c r="B2810" s="86" t="s">
        <v>5931</v>
      </c>
      <c r="C2810" s="126" t="s">
        <v>5932</v>
      </c>
      <c r="D2810" s="83" t="s">
        <v>48</v>
      </c>
      <c r="E2810" s="83" t="s">
        <v>48</v>
      </c>
      <c r="F2810" s="83" t="s">
        <v>48</v>
      </c>
      <c r="G2810" s="124" t="s">
        <v>48</v>
      </c>
      <c r="H2810" s="169">
        <f t="shared" si="440"/>
        <v>0.5</v>
      </c>
      <c r="I2810" s="170" t="str">
        <f t="shared" si="441"/>
        <v>MEDIA</v>
      </c>
      <c r="J2810" s="293">
        <v>75664062</v>
      </c>
      <c r="K2810" s="221">
        <v>0.5</v>
      </c>
      <c r="L2810" s="86" t="s">
        <v>132</v>
      </c>
      <c r="M2810" s="188">
        <v>0</v>
      </c>
      <c r="N2810" s="83" t="s">
        <v>405</v>
      </c>
      <c r="O2810" s="189" t="s">
        <v>405</v>
      </c>
      <c r="P2810" s="83" t="s">
        <v>510</v>
      </c>
      <c r="Q2810" s="188" t="s">
        <v>5853</v>
      </c>
      <c r="R2810" s="87" t="s">
        <v>5841</v>
      </c>
      <c r="S2810" s="83"/>
      <c r="T2810" s="87">
        <v>109459</v>
      </c>
      <c r="U2810" s="83" t="s">
        <v>21</v>
      </c>
      <c r="V2810" s="83"/>
      <c r="W2810" s="171">
        <v>44074</v>
      </c>
      <c r="X2810" s="172" t="e">
        <f>+CONCATENATE(TEXT(#REF!,"yyyy"),"-",TEXT(#REF!,"mm"))</f>
        <v>#REF!</v>
      </c>
      <c r="Y2810" s="173" t="str">
        <f t="shared" si="442"/>
        <v>6</v>
      </c>
      <c r="Z2810" s="172" t="str">
        <f t="shared" si="443"/>
        <v>2020-07</v>
      </c>
      <c r="AA2810" s="170" t="e">
        <f>+VLOOKUP(Z2810,#REF!,2,FALSE)/VLOOKUP(X2810,#REF!,2,FALSE)</f>
        <v>#REF!</v>
      </c>
      <c r="AB2810" s="174" t="e">
        <f t="shared" si="448"/>
        <v>#REF!</v>
      </c>
      <c r="AC2810" s="174" t="e">
        <f t="shared" si="449"/>
        <v>#REF!</v>
      </c>
      <c r="AD2810" s="175" t="e">
        <f>+#REF!+365*Y2810</f>
        <v>#REF!</v>
      </c>
      <c r="AE2810" s="176" t="e">
        <f t="shared" si="444"/>
        <v>#REF!</v>
      </c>
      <c r="AF2810" s="170" t="e">
        <f>+VLOOKUP(CONCATENATE(TEXT(W2810,"yyyy"),"-",TEXT(W2810,"mm")),#REF!,2,0)</f>
        <v>#REF!</v>
      </c>
      <c r="AG2810" s="177" t="e">
        <f>+(AC2810*(1+'INFLAC PROYECTADA'!$B$8)^(AE2810))/((1+DEMANDADO!AF2810)^(AE2810))</f>
        <v>#REF!</v>
      </c>
      <c r="AH2810" s="169">
        <f>(0.2*VLOOKUP(D2810,'%.'!$A$1:$B$4,2,FALSE))+(0.35*VLOOKUP(E2810,'%.'!$A$1:$B$4,2,FALSE))+(0.1*VLOOKUP(F2810,'%.'!$A$1:$B$4,2,FALSE))+(0.35*VLOOKUP(G2810,'%.'!$A$1:$B$4,2,FALSE))</f>
        <v>0.5</v>
      </c>
      <c r="AI2810" s="128" t="str">
        <f t="shared" si="445"/>
        <v>MEDIA</v>
      </c>
      <c r="AJ2810" s="128" t="str">
        <f t="shared" si="446"/>
        <v>Cuentas de Orden</v>
      </c>
      <c r="AK2810" s="178" t="e">
        <f t="shared" si="447"/>
        <v>#REF!</v>
      </c>
    </row>
    <row r="2811" spans="1:37" ht="30" customHeight="1" x14ac:dyDescent="0.25">
      <c r="A2811" s="115">
        <v>2810</v>
      </c>
      <c r="B2811" s="86" t="s">
        <v>5933</v>
      </c>
      <c r="C2811" s="129" t="s">
        <v>5934</v>
      </c>
      <c r="D2811" s="83" t="s">
        <v>48</v>
      </c>
      <c r="E2811" s="83" t="s">
        <v>1</v>
      </c>
      <c r="F2811" s="83" t="s">
        <v>48</v>
      </c>
      <c r="G2811" s="124" t="s">
        <v>48</v>
      </c>
      <c r="H2811" s="169">
        <f t="shared" si="440"/>
        <v>0.34250000000000003</v>
      </c>
      <c r="I2811" s="170" t="str">
        <f t="shared" si="441"/>
        <v>MEDIA</v>
      </c>
      <c r="J2811" s="293">
        <v>0</v>
      </c>
      <c r="K2811" s="221">
        <v>0</v>
      </c>
      <c r="L2811" s="83" t="s">
        <v>129</v>
      </c>
      <c r="M2811" s="188"/>
      <c r="N2811" s="83" t="s">
        <v>1204</v>
      </c>
      <c r="O2811" s="189" t="s">
        <v>1204</v>
      </c>
      <c r="P2811" s="83" t="s">
        <v>2693</v>
      </c>
      <c r="Q2811" s="188" t="s">
        <v>5853</v>
      </c>
      <c r="R2811" s="87" t="s">
        <v>5841</v>
      </c>
      <c r="S2811" s="83"/>
      <c r="T2811" s="87">
        <v>109459</v>
      </c>
      <c r="U2811" s="83" t="s">
        <v>21</v>
      </c>
      <c r="V2811" s="83"/>
      <c r="W2811" s="171">
        <v>44074</v>
      </c>
      <c r="X2811" s="172" t="e">
        <f>+CONCATENATE(TEXT(#REF!,"yyyy"),"-",TEXT(#REF!,"mm"))</f>
        <v>#REF!</v>
      </c>
      <c r="Y2811" s="173" t="str">
        <f t="shared" si="442"/>
        <v>4</v>
      </c>
      <c r="Z2811" s="172" t="str">
        <f t="shared" si="443"/>
        <v>2020-07</v>
      </c>
      <c r="AA2811" s="170" t="e">
        <f>+VLOOKUP(Z2811,#REF!,2,FALSE)/VLOOKUP(X2811,#REF!,2,FALSE)</f>
        <v>#REF!</v>
      </c>
      <c r="AB2811" s="174" t="e">
        <f t="shared" si="448"/>
        <v>#REF!</v>
      </c>
      <c r="AC2811" s="174" t="e">
        <f t="shared" si="449"/>
        <v>#REF!</v>
      </c>
      <c r="AD2811" s="175" t="e">
        <f>+#REF!+365*Y2811</f>
        <v>#REF!</v>
      </c>
      <c r="AE2811" s="176" t="e">
        <f t="shared" si="444"/>
        <v>#REF!</v>
      </c>
      <c r="AF2811" s="170" t="e">
        <f>+VLOOKUP(CONCATENATE(TEXT(W2811,"yyyy"),"-",TEXT(W2811,"mm")),#REF!,2,0)</f>
        <v>#REF!</v>
      </c>
      <c r="AG2811" s="177" t="e">
        <f>+(AC2811*(1+'INFLAC PROYECTADA'!$B$8)^(AE2811))/((1+DEMANDADO!AF2811)^(AE2811))</f>
        <v>#REF!</v>
      </c>
      <c r="AH2811" s="169">
        <f>(0.2*VLOOKUP(D2811,'%.'!$A$1:$B$4,2,FALSE))+(0.35*VLOOKUP(E2811,'%.'!$A$1:$B$4,2,FALSE))+(0.1*VLOOKUP(F2811,'%.'!$A$1:$B$4,2,FALSE))+(0.35*VLOOKUP(G2811,'%.'!$A$1:$B$4,2,FALSE))</f>
        <v>0.34250000000000003</v>
      </c>
      <c r="AI2811" s="128" t="str">
        <f t="shared" si="445"/>
        <v>MEDIA</v>
      </c>
      <c r="AJ2811" s="128" t="str">
        <f t="shared" si="446"/>
        <v>Cuentas de Orden</v>
      </c>
      <c r="AK2811" s="178" t="e">
        <f t="shared" si="447"/>
        <v>#REF!</v>
      </c>
    </row>
    <row r="2812" spans="1:37" ht="30" customHeight="1" x14ac:dyDescent="0.25">
      <c r="A2812" s="115">
        <v>2811</v>
      </c>
      <c r="B2812" s="86" t="s">
        <v>5935</v>
      </c>
      <c r="C2812" s="126" t="s">
        <v>5936</v>
      </c>
      <c r="D2812" s="83" t="s">
        <v>48</v>
      </c>
      <c r="E2812" s="83" t="s">
        <v>1</v>
      </c>
      <c r="F2812" s="83" t="s">
        <v>48</v>
      </c>
      <c r="G2812" s="124" t="s">
        <v>48</v>
      </c>
      <c r="H2812" s="169">
        <f t="shared" si="440"/>
        <v>0.34250000000000003</v>
      </c>
      <c r="I2812" s="170" t="str">
        <f t="shared" si="441"/>
        <v>MEDIA</v>
      </c>
      <c r="J2812" s="293">
        <v>0</v>
      </c>
      <c r="K2812" s="125">
        <v>0.5</v>
      </c>
      <c r="L2812" s="83" t="s">
        <v>130</v>
      </c>
      <c r="M2812" s="188">
        <v>0</v>
      </c>
      <c r="N2812" s="83" t="s">
        <v>1204</v>
      </c>
      <c r="O2812" s="189" t="s">
        <v>1204</v>
      </c>
      <c r="P2812" s="83" t="s">
        <v>2693</v>
      </c>
      <c r="Q2812" s="188" t="s">
        <v>5853</v>
      </c>
      <c r="R2812" s="83" t="s">
        <v>5841</v>
      </c>
      <c r="S2812" s="83"/>
      <c r="T2812" s="87">
        <v>109459</v>
      </c>
      <c r="U2812" s="83" t="s">
        <v>21</v>
      </c>
      <c r="V2812" s="83"/>
      <c r="W2812" s="171">
        <v>44074</v>
      </c>
      <c r="X2812" s="172" t="e">
        <f>+CONCATENATE(TEXT(#REF!,"yyyy"),"-",TEXT(#REF!,"mm"))</f>
        <v>#REF!</v>
      </c>
      <c r="Y2812" s="173" t="str">
        <f t="shared" si="442"/>
        <v>4</v>
      </c>
      <c r="Z2812" s="172" t="str">
        <f t="shared" si="443"/>
        <v>2020-07</v>
      </c>
      <c r="AA2812" s="170" t="e">
        <f>+VLOOKUP(Z2812,#REF!,2,FALSE)/VLOOKUP(X2812,#REF!,2,FALSE)</f>
        <v>#REF!</v>
      </c>
      <c r="AB2812" s="174" t="e">
        <f t="shared" si="448"/>
        <v>#REF!</v>
      </c>
      <c r="AC2812" s="174" t="e">
        <f t="shared" si="449"/>
        <v>#REF!</v>
      </c>
      <c r="AD2812" s="175" t="e">
        <f>+#REF!+365*Y2812</f>
        <v>#REF!</v>
      </c>
      <c r="AE2812" s="176" t="e">
        <f t="shared" si="444"/>
        <v>#REF!</v>
      </c>
      <c r="AF2812" s="170" t="e">
        <f>+VLOOKUP(CONCATENATE(TEXT(W2812,"yyyy"),"-",TEXT(W2812,"mm")),#REF!,2,0)</f>
        <v>#REF!</v>
      </c>
      <c r="AG2812" s="177" t="e">
        <f>+(AC2812*(1+'INFLAC PROYECTADA'!$B$8)^(AE2812))/((1+DEMANDADO!AF2812)^(AE2812))</f>
        <v>#REF!</v>
      </c>
      <c r="AH2812" s="169">
        <f>(0.2*VLOOKUP(D2812,'%.'!$A$1:$B$4,2,FALSE))+(0.35*VLOOKUP(E2812,'%.'!$A$1:$B$4,2,FALSE))+(0.1*VLOOKUP(F2812,'%.'!$A$1:$B$4,2,FALSE))+(0.35*VLOOKUP(G2812,'%.'!$A$1:$B$4,2,FALSE))</f>
        <v>0.34250000000000003</v>
      </c>
      <c r="AI2812" s="128" t="str">
        <f t="shared" si="445"/>
        <v>MEDIA</v>
      </c>
      <c r="AJ2812" s="128" t="str">
        <f t="shared" si="446"/>
        <v>Cuentas de Orden</v>
      </c>
      <c r="AK2812" s="178" t="e">
        <f t="shared" si="447"/>
        <v>#REF!</v>
      </c>
    </row>
    <row r="2813" spans="1:37" ht="30" customHeight="1" x14ac:dyDescent="0.25">
      <c r="A2813" s="115">
        <v>2812</v>
      </c>
      <c r="B2813" s="86" t="s">
        <v>5937</v>
      </c>
      <c r="C2813" s="129" t="s">
        <v>5938</v>
      </c>
      <c r="D2813" s="83" t="s">
        <v>1</v>
      </c>
      <c r="E2813" s="83" t="s">
        <v>1</v>
      </c>
      <c r="F2813" s="83" t="s">
        <v>48</v>
      </c>
      <c r="G2813" s="124" t="s">
        <v>48</v>
      </c>
      <c r="H2813" s="169">
        <f t="shared" si="440"/>
        <v>0.2525</v>
      </c>
      <c r="I2813" s="170" t="str">
        <f t="shared" si="441"/>
        <v>MEDIA</v>
      </c>
      <c r="J2813" s="293">
        <v>0</v>
      </c>
      <c r="K2813" s="125">
        <v>0.25</v>
      </c>
      <c r="L2813" s="83" t="s">
        <v>130</v>
      </c>
      <c r="M2813" s="188">
        <v>0</v>
      </c>
      <c r="N2813" s="83" t="s">
        <v>1204</v>
      </c>
      <c r="O2813" s="189" t="s">
        <v>405</v>
      </c>
      <c r="P2813" s="83" t="s">
        <v>2693</v>
      </c>
      <c r="Q2813" s="188" t="s">
        <v>5853</v>
      </c>
      <c r="R2813" s="87" t="s">
        <v>5841</v>
      </c>
      <c r="S2813" s="83"/>
      <c r="T2813" s="87">
        <v>109459</v>
      </c>
      <c r="U2813" s="83" t="s">
        <v>21</v>
      </c>
      <c r="V2813" s="83"/>
      <c r="W2813" s="171">
        <v>44074</v>
      </c>
      <c r="X2813" s="172" t="e">
        <f>+CONCATENATE(TEXT(#REF!,"yyyy"),"-",TEXT(#REF!,"mm"))</f>
        <v>#REF!</v>
      </c>
      <c r="Y2813" s="173" t="str">
        <f t="shared" si="442"/>
        <v>4</v>
      </c>
      <c r="Z2813" s="172" t="str">
        <f t="shared" si="443"/>
        <v>2020-07</v>
      </c>
      <c r="AA2813" s="170" t="e">
        <f>+VLOOKUP(Z2813,#REF!,2,FALSE)/VLOOKUP(X2813,#REF!,2,FALSE)</f>
        <v>#REF!</v>
      </c>
      <c r="AB2813" s="174" t="e">
        <f t="shared" si="448"/>
        <v>#REF!</v>
      </c>
      <c r="AC2813" s="174" t="e">
        <f t="shared" si="449"/>
        <v>#REF!</v>
      </c>
      <c r="AD2813" s="175" t="e">
        <f>+#REF!+365*Y2813</f>
        <v>#REF!</v>
      </c>
      <c r="AE2813" s="176" t="e">
        <f t="shared" si="444"/>
        <v>#REF!</v>
      </c>
      <c r="AF2813" s="170" t="e">
        <f>+VLOOKUP(CONCATENATE(TEXT(W2813,"yyyy"),"-",TEXT(W2813,"mm")),#REF!,2,0)</f>
        <v>#REF!</v>
      </c>
      <c r="AG2813" s="177" t="e">
        <f>+(AC2813*(1+'INFLAC PROYECTADA'!$B$8)^(AE2813))/((1+DEMANDADO!AF2813)^(AE2813))</f>
        <v>#REF!</v>
      </c>
      <c r="AH2813" s="169">
        <f>(0.2*VLOOKUP(D2813,'%.'!$A$1:$B$4,2,FALSE))+(0.35*VLOOKUP(E2813,'%.'!$A$1:$B$4,2,FALSE))+(0.1*VLOOKUP(F2813,'%.'!$A$1:$B$4,2,FALSE))+(0.35*VLOOKUP(G2813,'%.'!$A$1:$B$4,2,FALSE))</f>
        <v>0.2525</v>
      </c>
      <c r="AI2813" s="128" t="str">
        <f t="shared" si="445"/>
        <v>MEDIA</v>
      </c>
      <c r="AJ2813" s="128" t="str">
        <f t="shared" si="446"/>
        <v>Cuentas de Orden</v>
      </c>
      <c r="AK2813" s="178" t="e">
        <f t="shared" si="447"/>
        <v>#REF!</v>
      </c>
    </row>
    <row r="2814" spans="1:37" ht="30" customHeight="1" x14ac:dyDescent="0.25">
      <c r="A2814" s="115">
        <v>2813</v>
      </c>
      <c r="B2814" s="86" t="s">
        <v>5935</v>
      </c>
      <c r="C2814" s="126" t="s">
        <v>5939</v>
      </c>
      <c r="D2814" s="83" t="s">
        <v>1</v>
      </c>
      <c r="E2814" s="83" t="s">
        <v>1</v>
      </c>
      <c r="F2814" s="83" t="s">
        <v>1</v>
      </c>
      <c r="G2814" s="124" t="s">
        <v>1</v>
      </c>
      <c r="H2814" s="169">
        <f t="shared" si="440"/>
        <v>0.05</v>
      </c>
      <c r="I2814" s="170" t="str">
        <f t="shared" si="441"/>
        <v>REMOTA</v>
      </c>
      <c r="J2814" s="293">
        <v>415103000</v>
      </c>
      <c r="K2814" s="125">
        <v>0.25</v>
      </c>
      <c r="L2814" s="87" t="s">
        <v>129</v>
      </c>
      <c r="M2814" s="188">
        <v>0</v>
      </c>
      <c r="N2814" s="83" t="s">
        <v>1204</v>
      </c>
      <c r="O2814" s="189" t="s">
        <v>1204</v>
      </c>
      <c r="P2814" s="87" t="s">
        <v>2693</v>
      </c>
      <c r="Q2814" s="188" t="s">
        <v>5853</v>
      </c>
      <c r="R2814" s="83" t="s">
        <v>5841</v>
      </c>
      <c r="S2814" s="83"/>
      <c r="T2814" s="83">
        <v>109454</v>
      </c>
      <c r="U2814" s="83" t="s">
        <v>21</v>
      </c>
      <c r="V2814" s="83"/>
      <c r="W2814" s="171">
        <v>44074</v>
      </c>
      <c r="X2814" s="172" t="e">
        <f>+CONCATENATE(TEXT(#REF!,"yyyy"),"-",TEXT(#REF!,"mm"))</f>
        <v>#REF!</v>
      </c>
      <c r="Y2814" s="173" t="str">
        <f t="shared" si="442"/>
        <v>4</v>
      </c>
      <c r="Z2814" s="172" t="str">
        <f t="shared" si="443"/>
        <v>2020-07</v>
      </c>
      <c r="AA2814" s="170" t="e">
        <f>+VLOOKUP(Z2814,#REF!,2,FALSE)/VLOOKUP(X2814,#REF!,2,FALSE)</f>
        <v>#REF!</v>
      </c>
      <c r="AB2814" s="174" t="e">
        <f t="shared" si="448"/>
        <v>#REF!</v>
      </c>
      <c r="AC2814" s="174" t="e">
        <f t="shared" si="449"/>
        <v>#REF!</v>
      </c>
      <c r="AD2814" s="175" t="e">
        <f>+#REF!+365*Y2814</f>
        <v>#REF!</v>
      </c>
      <c r="AE2814" s="176" t="e">
        <f t="shared" si="444"/>
        <v>#REF!</v>
      </c>
      <c r="AF2814" s="170" t="e">
        <f>+VLOOKUP(CONCATENATE(TEXT(W2814,"yyyy"),"-",TEXT(W2814,"mm")),#REF!,2,0)</f>
        <v>#REF!</v>
      </c>
      <c r="AG2814" s="177" t="e">
        <f>+(AC2814*(1+'INFLAC PROYECTADA'!$B$8)^(AE2814))/((1+DEMANDADO!AF2814)^(AE2814))</f>
        <v>#REF!</v>
      </c>
      <c r="AH2814" s="169">
        <f>(0.2*VLOOKUP(D2814,'%.'!$A$1:$B$4,2,FALSE))+(0.35*VLOOKUP(E2814,'%.'!$A$1:$B$4,2,FALSE))+(0.1*VLOOKUP(F2814,'%.'!$A$1:$B$4,2,FALSE))+(0.35*VLOOKUP(G2814,'%.'!$A$1:$B$4,2,FALSE))</f>
        <v>0.05</v>
      </c>
      <c r="AI2814" s="128" t="str">
        <f t="shared" si="445"/>
        <v>REMOTA</v>
      </c>
      <c r="AJ2814" s="128" t="str">
        <f t="shared" si="446"/>
        <v>No se registra</v>
      </c>
      <c r="AK2814" s="178">
        <f t="shared" si="447"/>
        <v>0</v>
      </c>
    </row>
    <row r="2815" spans="1:37" ht="30" customHeight="1" x14ac:dyDescent="0.25">
      <c r="A2815" s="115">
        <v>2814</v>
      </c>
      <c r="B2815" s="86" t="s">
        <v>5900</v>
      </c>
      <c r="C2815" s="126" t="s">
        <v>5940</v>
      </c>
      <c r="D2815" s="83" t="s">
        <v>1</v>
      </c>
      <c r="E2815" s="83" t="s">
        <v>1</v>
      </c>
      <c r="F2815" s="83" t="s">
        <v>1</v>
      </c>
      <c r="G2815" s="124" t="s">
        <v>1</v>
      </c>
      <c r="H2815" s="169">
        <f t="shared" si="440"/>
        <v>0.05</v>
      </c>
      <c r="I2815" s="170" t="str">
        <f t="shared" si="441"/>
        <v>REMOTA</v>
      </c>
      <c r="J2815" s="293">
        <v>823358400</v>
      </c>
      <c r="K2815" s="125">
        <v>0.25</v>
      </c>
      <c r="L2815" s="87" t="s">
        <v>129</v>
      </c>
      <c r="M2815" s="188">
        <v>0</v>
      </c>
      <c r="N2815" s="83" t="s">
        <v>1204</v>
      </c>
      <c r="O2815" s="189" t="s">
        <v>1204</v>
      </c>
      <c r="P2815" s="83" t="s">
        <v>2693</v>
      </c>
      <c r="Q2815" s="188" t="s">
        <v>5853</v>
      </c>
      <c r="R2815" s="83" t="s">
        <v>5842</v>
      </c>
      <c r="S2815" s="83"/>
      <c r="T2815" s="83">
        <v>109454</v>
      </c>
      <c r="U2815" s="83" t="s">
        <v>21</v>
      </c>
      <c r="V2815" s="83"/>
      <c r="W2815" s="171">
        <v>44074</v>
      </c>
      <c r="X2815" s="172" t="e">
        <f>+CONCATENATE(TEXT(#REF!,"yyyy"),"-",TEXT(#REF!,"mm"))</f>
        <v>#REF!</v>
      </c>
      <c r="Y2815" s="173" t="str">
        <f t="shared" si="442"/>
        <v>4</v>
      </c>
      <c r="Z2815" s="172" t="str">
        <f t="shared" si="443"/>
        <v>2020-07</v>
      </c>
      <c r="AA2815" s="170" t="e">
        <f>+VLOOKUP(Z2815,#REF!,2,FALSE)/VLOOKUP(X2815,#REF!,2,FALSE)</f>
        <v>#REF!</v>
      </c>
      <c r="AB2815" s="174" t="e">
        <f t="shared" si="448"/>
        <v>#REF!</v>
      </c>
      <c r="AC2815" s="174" t="e">
        <f t="shared" si="449"/>
        <v>#REF!</v>
      </c>
      <c r="AD2815" s="175" t="e">
        <f>+#REF!+365*Y2815</f>
        <v>#REF!</v>
      </c>
      <c r="AE2815" s="176" t="e">
        <f t="shared" si="444"/>
        <v>#REF!</v>
      </c>
      <c r="AF2815" s="170" t="e">
        <f>+VLOOKUP(CONCATENATE(TEXT(W2815,"yyyy"),"-",TEXT(W2815,"mm")),#REF!,2,0)</f>
        <v>#REF!</v>
      </c>
      <c r="AG2815" s="177" t="e">
        <f>+(AC2815*(1+'INFLAC PROYECTADA'!$B$8)^(AE2815))/((1+DEMANDADO!AF2815)^(AE2815))</f>
        <v>#REF!</v>
      </c>
      <c r="AH2815" s="169">
        <f>(0.2*VLOOKUP(D2815,'%.'!$A$1:$B$4,2,FALSE))+(0.35*VLOOKUP(E2815,'%.'!$A$1:$B$4,2,FALSE))+(0.1*VLOOKUP(F2815,'%.'!$A$1:$B$4,2,FALSE))+(0.35*VLOOKUP(G2815,'%.'!$A$1:$B$4,2,FALSE))</f>
        <v>0.05</v>
      </c>
      <c r="AI2815" s="128" t="str">
        <f t="shared" si="445"/>
        <v>REMOTA</v>
      </c>
      <c r="AJ2815" s="128" t="str">
        <f t="shared" si="446"/>
        <v>No se registra</v>
      </c>
      <c r="AK2815" s="178">
        <f t="shared" si="447"/>
        <v>0</v>
      </c>
    </row>
    <row r="2816" spans="1:37" x14ac:dyDescent="0.25">
      <c r="H2816" s="163"/>
      <c r="I2816" s="159"/>
      <c r="J2816" s="294">
        <f>SUM(J2:J2815)</f>
        <v>6885722045728.6436</v>
      </c>
      <c r="AK2816" s="165" t="e">
        <f>SUM(AK2:AK2815)</f>
        <v>#REF!</v>
      </c>
    </row>
    <row r="2817" spans="8:10" x14ac:dyDescent="0.25">
      <c r="H2817" s="163"/>
      <c r="I2817" s="159"/>
      <c r="J2817" s="295"/>
    </row>
    <row r="2818" spans="8:10" x14ac:dyDescent="0.25">
      <c r="H2818" s="163"/>
      <c r="I2818" s="159"/>
      <c r="J2818" s="295"/>
    </row>
    <row r="2819" spans="8:10" x14ac:dyDescent="0.25">
      <c r="H2819" s="163"/>
      <c r="I2819" s="159"/>
      <c r="J2819" s="295"/>
    </row>
    <row r="2820" spans="8:10" x14ac:dyDescent="0.25">
      <c r="H2820" s="163"/>
      <c r="I2820" s="159"/>
      <c r="J2820" s="295"/>
    </row>
    <row r="2821" spans="8:10" x14ac:dyDescent="0.25">
      <c r="H2821" s="163"/>
      <c r="I2821" s="159"/>
      <c r="J2821" s="295"/>
    </row>
    <row r="2822" spans="8:10" x14ac:dyDescent="0.25">
      <c r="H2822" s="163"/>
      <c r="I2822" s="159"/>
      <c r="J2822" s="295"/>
    </row>
    <row r="2823" spans="8:10" x14ac:dyDescent="0.25">
      <c r="H2823" s="163"/>
      <c r="I2823" s="159"/>
      <c r="J2823" s="295"/>
    </row>
    <row r="2824" spans="8:10" x14ac:dyDescent="0.25">
      <c r="H2824" s="163"/>
      <c r="I2824" s="159"/>
      <c r="J2824" s="295"/>
    </row>
    <row r="2825" spans="8:10" x14ac:dyDescent="0.25">
      <c r="H2825" s="163"/>
      <c r="I2825" s="159"/>
      <c r="J2825" s="295"/>
    </row>
    <row r="2826" spans="8:10" x14ac:dyDescent="0.25">
      <c r="H2826" s="163"/>
      <c r="I2826" s="159"/>
      <c r="J2826" s="295"/>
    </row>
    <row r="2827" spans="8:10" x14ac:dyDescent="0.25">
      <c r="H2827" s="163"/>
      <c r="I2827" s="159"/>
      <c r="J2827" s="295"/>
    </row>
    <row r="2828" spans="8:10" x14ac:dyDescent="0.25">
      <c r="H2828" s="163"/>
      <c r="I2828" s="159"/>
      <c r="J2828" s="295"/>
    </row>
    <row r="2829" spans="8:10" x14ac:dyDescent="0.25">
      <c r="H2829" s="163"/>
      <c r="I2829" s="159"/>
      <c r="J2829" s="295"/>
    </row>
    <row r="2830" spans="8:10" x14ac:dyDescent="0.25">
      <c r="H2830" s="163"/>
      <c r="I2830" s="159"/>
      <c r="J2830" s="295"/>
    </row>
    <row r="2831" spans="8:10" x14ac:dyDescent="0.25">
      <c r="H2831" s="163"/>
      <c r="I2831" s="159"/>
      <c r="J2831" s="295"/>
    </row>
    <row r="2832" spans="8:10" x14ac:dyDescent="0.25">
      <c r="H2832" s="163"/>
      <c r="I2832" s="159"/>
      <c r="J2832" s="295"/>
    </row>
    <row r="2833" spans="8:10" x14ac:dyDescent="0.25">
      <c r="H2833" s="163"/>
      <c r="I2833" s="159"/>
      <c r="J2833" s="295"/>
    </row>
    <row r="2834" spans="8:10" x14ac:dyDescent="0.25">
      <c r="H2834" s="163"/>
      <c r="I2834" s="159"/>
      <c r="J2834" s="295"/>
    </row>
    <row r="2835" spans="8:10" x14ac:dyDescent="0.25">
      <c r="H2835" s="163"/>
      <c r="I2835" s="159"/>
      <c r="J2835" s="295"/>
    </row>
    <row r="2836" spans="8:10" x14ac:dyDescent="0.25">
      <c r="H2836" s="163"/>
      <c r="I2836" s="159"/>
      <c r="J2836" s="295"/>
    </row>
    <row r="2837" spans="8:10" x14ac:dyDescent="0.25">
      <c r="H2837" s="163"/>
      <c r="I2837" s="159"/>
      <c r="J2837" s="295"/>
    </row>
    <row r="2838" spans="8:10" x14ac:dyDescent="0.25">
      <c r="H2838" s="163"/>
      <c r="I2838" s="159"/>
      <c r="J2838" s="295"/>
    </row>
    <row r="2839" spans="8:10" x14ac:dyDescent="0.25">
      <c r="H2839" s="163"/>
      <c r="I2839" s="159"/>
      <c r="J2839" s="295"/>
    </row>
    <row r="2840" spans="8:10" x14ac:dyDescent="0.25">
      <c r="H2840" s="163"/>
      <c r="I2840" s="159"/>
      <c r="J2840" s="295"/>
    </row>
    <row r="2841" spans="8:10" x14ac:dyDescent="0.25">
      <c r="H2841" s="163"/>
      <c r="I2841" s="159"/>
      <c r="J2841" s="295"/>
    </row>
    <row r="2842" spans="8:10" x14ac:dyDescent="0.25">
      <c r="H2842" s="163"/>
      <c r="I2842" s="159"/>
      <c r="J2842" s="295"/>
    </row>
    <row r="2843" spans="8:10" x14ac:dyDescent="0.25">
      <c r="H2843" s="163"/>
      <c r="I2843" s="159"/>
      <c r="J2843" s="295"/>
    </row>
    <row r="2844" spans="8:10" x14ac:dyDescent="0.25">
      <c r="H2844" s="163"/>
      <c r="I2844" s="159"/>
      <c r="J2844" s="295"/>
    </row>
    <row r="2845" spans="8:10" x14ac:dyDescent="0.25">
      <c r="H2845" s="163"/>
      <c r="I2845" s="159"/>
      <c r="J2845" s="295"/>
    </row>
    <row r="2846" spans="8:10" x14ac:dyDescent="0.25">
      <c r="H2846" s="163"/>
      <c r="I2846" s="159"/>
      <c r="J2846" s="295"/>
    </row>
    <row r="2847" spans="8:10" x14ac:dyDescent="0.25">
      <c r="H2847" s="163"/>
      <c r="I2847" s="159"/>
      <c r="J2847" s="295"/>
    </row>
    <row r="2848" spans="8:10" x14ac:dyDescent="0.25">
      <c r="H2848" s="163"/>
      <c r="I2848" s="159"/>
      <c r="J2848" s="295"/>
    </row>
    <row r="2849" spans="8:10" x14ac:dyDescent="0.25">
      <c r="H2849" s="163"/>
      <c r="I2849" s="159"/>
      <c r="J2849" s="295"/>
    </row>
    <row r="2850" spans="8:10" x14ac:dyDescent="0.25">
      <c r="H2850" s="163"/>
      <c r="I2850" s="159"/>
      <c r="J2850" s="295"/>
    </row>
    <row r="2851" spans="8:10" x14ac:dyDescent="0.25">
      <c r="H2851" s="163"/>
      <c r="I2851" s="159"/>
      <c r="J2851" s="295"/>
    </row>
    <row r="2852" spans="8:10" x14ac:dyDescent="0.25">
      <c r="H2852" s="163"/>
      <c r="I2852" s="159"/>
      <c r="J2852" s="295"/>
    </row>
    <row r="2853" spans="8:10" x14ac:dyDescent="0.25">
      <c r="H2853" s="163"/>
      <c r="I2853" s="159"/>
      <c r="J2853" s="295"/>
    </row>
    <row r="2854" spans="8:10" x14ac:dyDescent="0.25">
      <c r="H2854" s="163"/>
      <c r="I2854" s="159"/>
      <c r="J2854" s="295"/>
    </row>
    <row r="2855" spans="8:10" x14ac:dyDescent="0.25">
      <c r="H2855" s="163"/>
      <c r="I2855" s="159"/>
      <c r="J2855" s="295"/>
    </row>
    <row r="2856" spans="8:10" x14ac:dyDescent="0.25">
      <c r="H2856" s="163"/>
      <c r="I2856" s="159"/>
      <c r="J2856" s="295"/>
    </row>
    <row r="2857" spans="8:10" x14ac:dyDescent="0.25">
      <c r="H2857" s="163"/>
      <c r="I2857" s="159"/>
      <c r="J2857" s="295"/>
    </row>
    <row r="2858" spans="8:10" x14ac:dyDescent="0.25">
      <c r="H2858" s="163"/>
      <c r="I2858" s="159"/>
      <c r="J2858" s="295"/>
    </row>
    <row r="2859" spans="8:10" x14ac:dyDescent="0.25">
      <c r="H2859" s="163"/>
      <c r="I2859" s="159"/>
      <c r="J2859" s="295"/>
    </row>
    <row r="2860" spans="8:10" x14ac:dyDescent="0.25">
      <c r="H2860" s="163"/>
      <c r="I2860" s="159"/>
      <c r="J2860" s="295"/>
    </row>
    <row r="2861" spans="8:10" x14ac:dyDescent="0.25">
      <c r="H2861" s="163"/>
      <c r="I2861" s="159"/>
      <c r="J2861" s="295"/>
    </row>
    <row r="2862" spans="8:10" x14ac:dyDescent="0.25">
      <c r="H2862" s="163"/>
      <c r="I2862" s="159"/>
      <c r="J2862" s="295"/>
    </row>
    <row r="2863" spans="8:10" x14ac:dyDescent="0.25">
      <c r="H2863" s="163"/>
      <c r="I2863" s="159"/>
      <c r="J2863" s="295"/>
    </row>
    <row r="2864" spans="8:10" x14ac:dyDescent="0.25">
      <c r="H2864" s="163"/>
      <c r="I2864" s="159"/>
      <c r="J2864" s="295"/>
    </row>
    <row r="2865" spans="8:10" x14ac:dyDescent="0.25">
      <c r="H2865" s="163"/>
      <c r="I2865" s="159"/>
      <c r="J2865" s="295"/>
    </row>
    <row r="2866" spans="8:10" x14ac:dyDescent="0.25">
      <c r="H2866" s="163"/>
      <c r="I2866" s="159"/>
      <c r="J2866" s="295"/>
    </row>
    <row r="2867" spans="8:10" x14ac:dyDescent="0.25">
      <c r="H2867" s="163"/>
      <c r="I2867" s="159"/>
      <c r="J2867" s="295"/>
    </row>
    <row r="2868" spans="8:10" x14ac:dyDescent="0.25">
      <c r="H2868" s="163"/>
      <c r="I2868" s="159"/>
      <c r="J2868" s="295"/>
    </row>
    <row r="2869" spans="8:10" x14ac:dyDescent="0.25">
      <c r="H2869" s="163"/>
      <c r="I2869" s="159"/>
      <c r="J2869" s="295"/>
    </row>
    <row r="2870" spans="8:10" x14ac:dyDescent="0.25">
      <c r="H2870" s="163"/>
      <c r="I2870" s="159"/>
      <c r="J2870" s="295"/>
    </row>
    <row r="2871" spans="8:10" x14ac:dyDescent="0.25">
      <c r="H2871" s="163"/>
      <c r="I2871" s="159"/>
      <c r="J2871" s="295"/>
    </row>
    <row r="2872" spans="8:10" x14ac:dyDescent="0.25">
      <c r="H2872" s="163"/>
      <c r="I2872" s="159"/>
      <c r="J2872" s="295"/>
    </row>
    <row r="2873" spans="8:10" x14ac:dyDescent="0.25">
      <c r="H2873" s="163"/>
      <c r="I2873" s="159"/>
      <c r="J2873" s="295"/>
    </row>
    <row r="2874" spans="8:10" x14ac:dyDescent="0.25">
      <c r="H2874" s="163"/>
      <c r="I2874" s="159"/>
      <c r="J2874" s="295"/>
    </row>
    <row r="2875" spans="8:10" x14ac:dyDescent="0.25">
      <c r="H2875" s="163"/>
      <c r="I2875" s="159"/>
      <c r="J2875" s="295"/>
    </row>
    <row r="2876" spans="8:10" x14ac:dyDescent="0.25">
      <c r="H2876" s="163"/>
      <c r="I2876" s="159"/>
      <c r="J2876" s="295"/>
    </row>
    <row r="2877" spans="8:10" x14ac:dyDescent="0.25">
      <c r="H2877" s="163"/>
      <c r="I2877" s="159"/>
      <c r="J2877" s="295"/>
    </row>
    <row r="2878" spans="8:10" x14ac:dyDescent="0.25">
      <c r="H2878" s="163"/>
      <c r="I2878" s="159"/>
      <c r="J2878" s="295"/>
    </row>
    <row r="2879" spans="8:10" x14ac:dyDescent="0.25">
      <c r="H2879" s="163"/>
      <c r="I2879" s="159"/>
      <c r="J2879" s="295"/>
    </row>
    <row r="2880" spans="8:10" x14ac:dyDescent="0.25">
      <c r="H2880" s="163"/>
      <c r="I2880" s="159"/>
      <c r="J2880" s="295"/>
    </row>
    <row r="2881" spans="8:10" x14ac:dyDescent="0.25">
      <c r="H2881" s="163"/>
      <c r="I2881" s="159"/>
      <c r="J2881" s="295"/>
    </row>
    <row r="2882" spans="8:10" x14ac:dyDescent="0.25">
      <c r="H2882" s="163"/>
      <c r="I2882" s="159"/>
      <c r="J2882" s="295"/>
    </row>
    <row r="2883" spans="8:10" x14ac:dyDescent="0.25">
      <c r="H2883" s="163"/>
      <c r="I2883" s="159"/>
      <c r="J2883" s="295"/>
    </row>
    <row r="2884" spans="8:10" x14ac:dyDescent="0.25">
      <c r="H2884" s="163"/>
      <c r="I2884" s="159"/>
      <c r="J2884" s="295"/>
    </row>
    <row r="2885" spans="8:10" x14ac:dyDescent="0.25">
      <c r="H2885" s="163"/>
      <c r="I2885" s="159"/>
      <c r="J2885" s="295"/>
    </row>
    <row r="2886" spans="8:10" x14ac:dyDescent="0.25">
      <c r="H2886" s="163"/>
      <c r="I2886" s="159"/>
      <c r="J2886" s="295"/>
    </row>
    <row r="2887" spans="8:10" x14ac:dyDescent="0.25">
      <c r="H2887" s="163"/>
      <c r="I2887" s="159"/>
      <c r="J2887" s="295"/>
    </row>
    <row r="2888" spans="8:10" x14ac:dyDescent="0.25">
      <c r="H2888" s="163"/>
      <c r="I2888" s="159"/>
      <c r="J2888" s="295"/>
    </row>
    <row r="2889" spans="8:10" x14ac:dyDescent="0.25">
      <c r="H2889" s="163"/>
      <c r="I2889" s="159"/>
      <c r="J2889" s="295"/>
    </row>
    <row r="2890" spans="8:10" x14ac:dyDescent="0.25">
      <c r="H2890" s="163"/>
      <c r="I2890" s="159"/>
      <c r="J2890" s="295"/>
    </row>
    <row r="2891" spans="8:10" x14ac:dyDescent="0.25">
      <c r="H2891" s="163"/>
      <c r="I2891" s="159"/>
      <c r="J2891" s="295"/>
    </row>
    <row r="2892" spans="8:10" x14ac:dyDescent="0.25">
      <c r="H2892" s="163"/>
      <c r="I2892" s="159"/>
      <c r="J2892" s="295"/>
    </row>
    <row r="2893" spans="8:10" x14ac:dyDescent="0.25">
      <c r="H2893" s="163"/>
      <c r="I2893" s="159"/>
      <c r="J2893" s="295"/>
    </row>
    <row r="2894" spans="8:10" x14ac:dyDescent="0.25">
      <c r="H2894" s="163"/>
      <c r="I2894" s="159"/>
      <c r="J2894" s="295"/>
    </row>
    <row r="2895" spans="8:10" x14ac:dyDescent="0.25">
      <c r="H2895" s="163"/>
      <c r="I2895" s="159"/>
      <c r="J2895" s="295"/>
    </row>
    <row r="2896" spans="8:10" x14ac:dyDescent="0.25">
      <c r="H2896" s="163"/>
      <c r="I2896" s="159"/>
      <c r="J2896" s="295"/>
    </row>
    <row r="2897" spans="8:10" x14ac:dyDescent="0.25">
      <c r="H2897" s="163"/>
      <c r="I2897" s="159"/>
      <c r="J2897" s="295"/>
    </row>
    <row r="2898" spans="8:10" x14ac:dyDescent="0.25">
      <c r="H2898" s="163"/>
      <c r="I2898" s="159"/>
      <c r="J2898" s="295"/>
    </row>
    <row r="2899" spans="8:10" x14ac:dyDescent="0.25">
      <c r="H2899" s="163"/>
      <c r="I2899" s="159"/>
      <c r="J2899" s="295"/>
    </row>
    <row r="2900" spans="8:10" x14ac:dyDescent="0.25">
      <c r="H2900" s="163"/>
      <c r="I2900" s="159"/>
      <c r="J2900" s="295"/>
    </row>
    <row r="2901" spans="8:10" x14ac:dyDescent="0.25">
      <c r="H2901" s="163"/>
      <c r="I2901" s="159"/>
      <c r="J2901" s="295"/>
    </row>
    <row r="2902" spans="8:10" x14ac:dyDescent="0.25">
      <c r="H2902" s="163"/>
      <c r="I2902" s="159"/>
      <c r="J2902" s="295"/>
    </row>
    <row r="2903" spans="8:10" x14ac:dyDescent="0.25">
      <c r="H2903" s="163"/>
      <c r="I2903" s="159"/>
      <c r="J2903" s="295"/>
    </row>
    <row r="2904" spans="8:10" x14ac:dyDescent="0.25">
      <c r="H2904" s="163"/>
      <c r="I2904" s="159"/>
      <c r="J2904" s="295"/>
    </row>
    <row r="2905" spans="8:10" x14ac:dyDescent="0.25">
      <c r="H2905" s="163"/>
      <c r="I2905" s="159"/>
      <c r="J2905" s="295"/>
    </row>
    <row r="2906" spans="8:10" x14ac:dyDescent="0.25">
      <c r="H2906" s="163"/>
      <c r="I2906" s="159"/>
      <c r="J2906" s="295"/>
    </row>
    <row r="2907" spans="8:10" x14ac:dyDescent="0.25">
      <c r="H2907" s="163"/>
      <c r="I2907" s="159"/>
      <c r="J2907" s="295"/>
    </row>
    <row r="2908" spans="8:10" x14ac:dyDescent="0.25">
      <c r="H2908" s="163"/>
      <c r="I2908" s="159"/>
      <c r="J2908" s="295"/>
    </row>
    <row r="2909" spans="8:10" x14ac:dyDescent="0.25">
      <c r="H2909" s="163"/>
      <c r="I2909" s="159"/>
      <c r="J2909" s="295"/>
    </row>
    <row r="2910" spans="8:10" x14ac:dyDescent="0.25">
      <c r="H2910" s="163"/>
      <c r="I2910" s="159"/>
      <c r="J2910" s="295"/>
    </row>
    <row r="2911" spans="8:10" x14ac:dyDescent="0.25">
      <c r="H2911" s="163"/>
      <c r="I2911" s="159"/>
      <c r="J2911" s="295"/>
    </row>
    <row r="2912" spans="8:10" x14ac:dyDescent="0.25">
      <c r="H2912" s="163"/>
      <c r="I2912" s="159"/>
      <c r="J2912" s="295"/>
    </row>
    <row r="2913" spans="8:10" x14ac:dyDescent="0.25">
      <c r="H2913" s="163"/>
      <c r="I2913" s="159"/>
      <c r="J2913" s="295"/>
    </row>
    <row r="2914" spans="8:10" x14ac:dyDescent="0.25">
      <c r="H2914" s="163"/>
      <c r="I2914" s="159"/>
      <c r="J2914" s="295"/>
    </row>
    <row r="2915" spans="8:10" x14ac:dyDescent="0.25">
      <c r="H2915" s="163"/>
      <c r="I2915" s="159"/>
      <c r="J2915" s="295"/>
    </row>
    <row r="2916" spans="8:10" x14ac:dyDescent="0.25">
      <c r="H2916" s="163"/>
      <c r="I2916" s="159"/>
      <c r="J2916" s="295"/>
    </row>
    <row r="2917" spans="8:10" x14ac:dyDescent="0.25">
      <c r="H2917" s="163"/>
      <c r="I2917" s="159"/>
      <c r="J2917" s="295"/>
    </row>
    <row r="2918" spans="8:10" x14ac:dyDescent="0.25">
      <c r="H2918" s="163"/>
      <c r="I2918" s="159"/>
      <c r="J2918" s="295"/>
    </row>
    <row r="2919" spans="8:10" x14ac:dyDescent="0.25">
      <c r="H2919" s="163"/>
      <c r="I2919" s="159"/>
      <c r="J2919" s="295"/>
    </row>
    <row r="2920" spans="8:10" x14ac:dyDescent="0.25">
      <c r="H2920" s="163"/>
      <c r="I2920" s="159"/>
      <c r="J2920" s="295"/>
    </row>
    <row r="2921" spans="8:10" x14ac:dyDescent="0.25">
      <c r="H2921" s="163"/>
      <c r="I2921" s="159"/>
      <c r="J2921" s="295"/>
    </row>
    <row r="2922" spans="8:10" x14ac:dyDescent="0.25">
      <c r="H2922" s="163"/>
      <c r="I2922" s="159"/>
      <c r="J2922" s="295"/>
    </row>
    <row r="2923" spans="8:10" x14ac:dyDescent="0.25">
      <c r="H2923" s="163"/>
      <c r="I2923" s="159"/>
      <c r="J2923" s="295"/>
    </row>
    <row r="2924" spans="8:10" x14ac:dyDescent="0.25">
      <c r="H2924" s="163"/>
      <c r="I2924" s="159"/>
      <c r="J2924" s="295"/>
    </row>
    <row r="2925" spans="8:10" x14ac:dyDescent="0.25">
      <c r="H2925" s="163"/>
      <c r="I2925" s="159"/>
      <c r="J2925" s="295"/>
    </row>
    <row r="2926" spans="8:10" x14ac:dyDescent="0.25">
      <c r="H2926" s="163"/>
      <c r="I2926" s="159"/>
      <c r="J2926" s="295"/>
    </row>
    <row r="2927" spans="8:10" x14ac:dyDescent="0.25">
      <c r="H2927" s="163"/>
      <c r="I2927" s="159"/>
      <c r="J2927" s="295"/>
    </row>
    <row r="2928" spans="8:10" x14ac:dyDescent="0.25">
      <c r="H2928" s="163"/>
      <c r="I2928" s="159"/>
      <c r="J2928" s="295"/>
    </row>
    <row r="2929" spans="8:10" x14ac:dyDescent="0.25">
      <c r="H2929" s="163"/>
      <c r="I2929" s="159"/>
      <c r="J2929" s="295"/>
    </row>
    <row r="2930" spans="8:10" x14ac:dyDescent="0.25">
      <c r="H2930" s="163"/>
      <c r="I2930" s="159"/>
      <c r="J2930" s="295"/>
    </row>
    <row r="2931" spans="8:10" x14ac:dyDescent="0.25">
      <c r="H2931" s="163"/>
      <c r="I2931" s="159"/>
      <c r="J2931" s="295"/>
    </row>
    <row r="2932" spans="8:10" x14ac:dyDescent="0.25">
      <c r="H2932" s="163"/>
      <c r="I2932" s="159"/>
      <c r="J2932" s="295"/>
    </row>
    <row r="2933" spans="8:10" x14ac:dyDescent="0.25">
      <c r="H2933" s="163"/>
      <c r="I2933" s="159"/>
      <c r="J2933" s="295"/>
    </row>
    <row r="2934" spans="8:10" x14ac:dyDescent="0.25">
      <c r="H2934" s="163"/>
      <c r="I2934" s="159"/>
      <c r="J2934" s="295"/>
    </row>
    <row r="2935" spans="8:10" x14ac:dyDescent="0.25">
      <c r="H2935" s="163"/>
      <c r="I2935" s="159"/>
      <c r="J2935" s="295"/>
    </row>
    <row r="2936" spans="8:10" x14ac:dyDescent="0.25">
      <c r="H2936" s="163"/>
      <c r="I2936" s="159"/>
      <c r="J2936" s="295"/>
    </row>
    <row r="2937" spans="8:10" x14ac:dyDescent="0.25">
      <c r="H2937" s="163"/>
      <c r="I2937" s="159"/>
      <c r="J2937" s="295"/>
    </row>
    <row r="2938" spans="8:10" x14ac:dyDescent="0.25">
      <c r="H2938" s="163"/>
      <c r="I2938" s="159"/>
      <c r="J2938" s="295"/>
    </row>
    <row r="2939" spans="8:10" x14ac:dyDescent="0.25">
      <c r="H2939" s="163"/>
      <c r="I2939" s="159"/>
      <c r="J2939" s="295"/>
    </row>
    <row r="2940" spans="8:10" x14ac:dyDescent="0.25">
      <c r="H2940" s="163"/>
      <c r="I2940" s="159"/>
      <c r="J2940" s="295"/>
    </row>
    <row r="2941" spans="8:10" x14ac:dyDescent="0.25">
      <c r="H2941" s="163"/>
      <c r="I2941" s="159"/>
      <c r="J2941" s="295"/>
    </row>
    <row r="2942" spans="8:10" x14ac:dyDescent="0.25">
      <c r="H2942" s="163"/>
      <c r="I2942" s="159"/>
      <c r="J2942" s="295"/>
    </row>
    <row r="2943" spans="8:10" x14ac:dyDescent="0.25">
      <c r="H2943" s="163"/>
      <c r="I2943" s="159"/>
      <c r="J2943" s="295"/>
    </row>
    <row r="2944" spans="8:10" x14ac:dyDescent="0.25">
      <c r="H2944" s="163"/>
      <c r="I2944" s="159"/>
      <c r="J2944" s="295"/>
    </row>
    <row r="2945" spans="8:10" x14ac:dyDescent="0.25">
      <c r="H2945" s="163"/>
      <c r="I2945" s="159"/>
      <c r="J2945" s="295"/>
    </row>
    <row r="2946" spans="8:10" x14ac:dyDescent="0.25">
      <c r="H2946" s="163"/>
      <c r="I2946" s="159"/>
      <c r="J2946" s="295"/>
    </row>
    <row r="2947" spans="8:10" x14ac:dyDescent="0.25">
      <c r="H2947" s="163"/>
      <c r="I2947" s="159"/>
      <c r="J2947" s="295"/>
    </row>
    <row r="2948" spans="8:10" x14ac:dyDescent="0.25">
      <c r="H2948" s="163"/>
      <c r="I2948" s="159"/>
      <c r="J2948" s="295"/>
    </row>
    <row r="2949" spans="8:10" x14ac:dyDescent="0.25">
      <c r="H2949" s="163"/>
      <c r="I2949" s="159"/>
      <c r="J2949" s="295"/>
    </row>
    <row r="2950" spans="8:10" x14ac:dyDescent="0.25">
      <c r="H2950" s="163"/>
      <c r="I2950" s="159"/>
      <c r="J2950" s="295"/>
    </row>
    <row r="2951" spans="8:10" x14ac:dyDescent="0.25">
      <c r="H2951" s="163"/>
      <c r="I2951" s="159"/>
      <c r="J2951" s="295"/>
    </row>
    <row r="2952" spans="8:10" x14ac:dyDescent="0.25">
      <c r="H2952" s="163"/>
      <c r="I2952" s="159"/>
      <c r="J2952" s="295"/>
    </row>
    <row r="2953" spans="8:10" x14ac:dyDescent="0.25">
      <c r="H2953" s="163"/>
      <c r="I2953" s="159"/>
      <c r="J2953" s="295"/>
    </row>
    <row r="2954" spans="8:10" x14ac:dyDescent="0.25">
      <c r="H2954" s="163"/>
      <c r="I2954" s="159"/>
      <c r="J2954" s="295"/>
    </row>
    <row r="2955" spans="8:10" x14ac:dyDescent="0.25">
      <c r="H2955" s="163"/>
      <c r="I2955" s="159"/>
      <c r="J2955" s="295"/>
    </row>
    <row r="2956" spans="8:10" x14ac:dyDescent="0.25">
      <c r="H2956" s="163"/>
      <c r="I2956" s="159"/>
      <c r="J2956" s="295"/>
    </row>
    <row r="2957" spans="8:10" x14ac:dyDescent="0.25">
      <c r="H2957" s="163"/>
      <c r="I2957" s="159"/>
      <c r="J2957" s="295"/>
    </row>
    <row r="2958" spans="8:10" x14ac:dyDescent="0.25">
      <c r="H2958" s="163"/>
      <c r="I2958" s="159"/>
      <c r="J2958" s="295"/>
    </row>
    <row r="2959" spans="8:10" x14ac:dyDescent="0.25">
      <c r="H2959" s="163"/>
      <c r="I2959" s="159"/>
      <c r="J2959" s="295"/>
    </row>
    <row r="2960" spans="8:10" x14ac:dyDescent="0.25">
      <c r="H2960" s="163"/>
      <c r="I2960" s="159"/>
      <c r="J2960" s="295"/>
    </row>
    <row r="2961" spans="8:10" x14ac:dyDescent="0.25">
      <c r="H2961" s="163"/>
      <c r="I2961" s="159"/>
      <c r="J2961" s="295"/>
    </row>
    <row r="2962" spans="8:10" x14ac:dyDescent="0.25">
      <c r="H2962" s="163"/>
      <c r="I2962" s="159"/>
      <c r="J2962" s="295"/>
    </row>
    <row r="2963" spans="8:10" x14ac:dyDescent="0.25">
      <c r="H2963" s="163"/>
      <c r="I2963" s="159"/>
      <c r="J2963" s="295"/>
    </row>
    <row r="2964" spans="8:10" x14ac:dyDescent="0.25">
      <c r="H2964" s="163"/>
      <c r="I2964" s="159"/>
      <c r="J2964" s="295"/>
    </row>
    <row r="2965" spans="8:10" x14ac:dyDescent="0.25">
      <c r="H2965" s="163"/>
      <c r="I2965" s="159"/>
      <c r="J2965" s="295"/>
    </row>
    <row r="2966" spans="8:10" x14ac:dyDescent="0.25">
      <c r="H2966" s="163"/>
      <c r="I2966" s="159"/>
      <c r="J2966" s="295"/>
    </row>
    <row r="2967" spans="8:10" x14ac:dyDescent="0.25">
      <c r="H2967" s="163"/>
      <c r="I2967" s="159"/>
      <c r="J2967" s="295"/>
    </row>
    <row r="2968" spans="8:10" x14ac:dyDescent="0.25">
      <c r="H2968" s="163"/>
      <c r="I2968" s="159"/>
      <c r="J2968" s="295"/>
    </row>
    <row r="2969" spans="8:10" x14ac:dyDescent="0.25">
      <c r="H2969" s="163"/>
      <c r="I2969" s="159"/>
      <c r="J2969" s="295"/>
    </row>
    <row r="2970" spans="8:10" x14ac:dyDescent="0.25">
      <c r="H2970" s="163"/>
      <c r="I2970" s="159"/>
      <c r="J2970" s="295"/>
    </row>
    <row r="2971" spans="8:10" x14ac:dyDescent="0.25">
      <c r="H2971" s="163"/>
      <c r="I2971" s="159"/>
      <c r="J2971" s="295"/>
    </row>
    <row r="2972" spans="8:10" x14ac:dyDescent="0.25">
      <c r="H2972" s="163"/>
      <c r="I2972" s="159"/>
      <c r="J2972" s="295"/>
    </row>
    <row r="2973" spans="8:10" x14ac:dyDescent="0.25">
      <c r="H2973" s="163"/>
      <c r="I2973" s="159"/>
      <c r="J2973" s="295"/>
    </row>
    <row r="2974" spans="8:10" x14ac:dyDescent="0.25">
      <c r="H2974" s="163"/>
      <c r="I2974" s="159"/>
      <c r="J2974" s="295"/>
    </row>
    <row r="2975" spans="8:10" x14ac:dyDescent="0.25">
      <c r="H2975" s="163"/>
      <c r="I2975" s="159"/>
      <c r="J2975" s="295"/>
    </row>
    <row r="2976" spans="8:10" x14ac:dyDescent="0.25">
      <c r="H2976" s="163"/>
      <c r="I2976" s="159"/>
      <c r="J2976" s="295"/>
    </row>
    <row r="2977" spans="8:10" x14ac:dyDescent="0.25">
      <c r="H2977" s="163"/>
      <c r="I2977" s="159"/>
      <c r="J2977" s="295"/>
    </row>
    <row r="2978" spans="8:10" x14ac:dyDescent="0.25">
      <c r="H2978" s="163"/>
      <c r="I2978" s="159"/>
      <c r="J2978" s="295"/>
    </row>
    <row r="2979" spans="8:10" x14ac:dyDescent="0.25">
      <c r="H2979" s="163"/>
      <c r="I2979" s="159"/>
      <c r="J2979" s="295"/>
    </row>
    <row r="2980" spans="8:10" x14ac:dyDescent="0.25">
      <c r="H2980" s="163"/>
      <c r="I2980" s="159"/>
      <c r="J2980" s="295"/>
    </row>
    <row r="2981" spans="8:10" x14ac:dyDescent="0.25">
      <c r="H2981" s="163"/>
      <c r="I2981" s="159"/>
      <c r="J2981" s="295"/>
    </row>
    <row r="2982" spans="8:10" x14ac:dyDescent="0.25">
      <c r="H2982" s="163"/>
      <c r="I2982" s="159"/>
      <c r="J2982" s="295"/>
    </row>
    <row r="2983" spans="8:10" x14ac:dyDescent="0.25">
      <c r="H2983" s="163"/>
      <c r="I2983" s="159"/>
      <c r="J2983" s="295"/>
    </row>
    <row r="2984" spans="8:10" x14ac:dyDescent="0.25">
      <c r="H2984" s="163"/>
      <c r="I2984" s="159"/>
      <c r="J2984" s="295"/>
    </row>
    <row r="2985" spans="8:10" x14ac:dyDescent="0.25">
      <c r="H2985" s="163"/>
      <c r="I2985" s="159"/>
      <c r="J2985" s="295"/>
    </row>
    <row r="2986" spans="8:10" x14ac:dyDescent="0.25">
      <c r="H2986" s="163"/>
      <c r="I2986" s="159"/>
      <c r="J2986" s="295"/>
    </row>
    <row r="2987" spans="8:10" x14ac:dyDescent="0.25">
      <c r="H2987" s="163"/>
      <c r="I2987" s="159"/>
      <c r="J2987" s="295"/>
    </row>
    <row r="2988" spans="8:10" x14ac:dyDescent="0.25">
      <c r="H2988" s="163"/>
      <c r="I2988" s="159"/>
      <c r="J2988" s="295"/>
    </row>
    <row r="2989" spans="8:10" x14ac:dyDescent="0.25">
      <c r="H2989" s="163"/>
      <c r="I2989" s="159"/>
      <c r="J2989" s="295"/>
    </row>
    <row r="2990" spans="8:10" x14ac:dyDescent="0.25">
      <c r="H2990" s="163"/>
      <c r="I2990" s="159"/>
      <c r="J2990" s="295"/>
    </row>
    <row r="2991" spans="8:10" x14ac:dyDescent="0.25">
      <c r="H2991" s="163"/>
      <c r="I2991" s="159"/>
      <c r="J2991" s="295"/>
    </row>
    <row r="2992" spans="8:10" x14ac:dyDescent="0.25">
      <c r="H2992" s="163"/>
      <c r="I2992" s="159"/>
      <c r="J2992" s="295"/>
    </row>
    <row r="2993" spans="8:10" x14ac:dyDescent="0.25">
      <c r="H2993" s="163"/>
      <c r="I2993" s="159"/>
      <c r="J2993" s="295"/>
    </row>
    <row r="2994" spans="8:10" x14ac:dyDescent="0.25">
      <c r="H2994" s="163"/>
      <c r="I2994" s="159"/>
      <c r="J2994" s="295"/>
    </row>
    <row r="2995" spans="8:10" x14ac:dyDescent="0.25">
      <c r="H2995" s="163"/>
      <c r="I2995" s="159"/>
      <c r="J2995" s="295"/>
    </row>
    <row r="2996" spans="8:10" x14ac:dyDescent="0.25">
      <c r="H2996" s="163"/>
      <c r="I2996" s="159"/>
      <c r="J2996" s="295"/>
    </row>
    <row r="2997" spans="8:10" x14ac:dyDescent="0.25">
      <c r="H2997" s="163"/>
      <c r="I2997" s="159"/>
      <c r="J2997" s="295"/>
    </row>
    <row r="2998" spans="8:10" x14ac:dyDescent="0.25">
      <c r="H2998" s="163"/>
      <c r="I2998" s="159"/>
      <c r="J2998" s="295"/>
    </row>
    <row r="2999" spans="8:10" x14ac:dyDescent="0.25">
      <c r="H2999" s="163"/>
      <c r="I2999" s="159"/>
      <c r="J2999" s="295"/>
    </row>
    <row r="3000" spans="8:10" x14ac:dyDescent="0.25">
      <c r="H3000" s="163"/>
      <c r="I3000" s="159"/>
      <c r="J3000" s="295"/>
    </row>
    <row r="3001" spans="8:10" x14ac:dyDescent="0.25">
      <c r="H3001" s="163"/>
      <c r="I3001" s="159"/>
      <c r="J3001" s="295"/>
    </row>
    <row r="3002" spans="8:10" x14ac:dyDescent="0.25">
      <c r="H3002" s="163"/>
      <c r="I3002" s="159"/>
      <c r="J3002" s="295"/>
    </row>
    <row r="3003" spans="8:10" x14ac:dyDescent="0.25">
      <c r="H3003" s="163"/>
      <c r="I3003" s="159"/>
      <c r="J3003" s="295"/>
    </row>
    <row r="3004" spans="8:10" x14ac:dyDescent="0.25">
      <c r="H3004" s="163"/>
      <c r="I3004" s="159"/>
      <c r="J3004" s="295"/>
    </row>
    <row r="3005" spans="8:10" x14ac:dyDescent="0.25">
      <c r="H3005" s="163"/>
      <c r="I3005" s="159"/>
      <c r="J3005" s="295"/>
    </row>
    <row r="3006" spans="8:10" x14ac:dyDescent="0.25">
      <c r="H3006" s="163"/>
      <c r="I3006" s="159"/>
      <c r="J3006" s="295"/>
    </row>
    <row r="3007" spans="8:10" x14ac:dyDescent="0.25">
      <c r="H3007" s="163"/>
      <c r="I3007" s="159"/>
      <c r="J3007" s="295"/>
    </row>
    <row r="3008" spans="8:10" x14ac:dyDescent="0.25">
      <c r="H3008" s="163"/>
      <c r="I3008" s="159"/>
      <c r="J3008" s="295"/>
    </row>
    <row r="3009" spans="8:10" x14ac:dyDescent="0.25">
      <c r="H3009" s="163"/>
      <c r="I3009" s="159"/>
      <c r="J3009" s="295"/>
    </row>
    <row r="3010" spans="8:10" x14ac:dyDescent="0.25">
      <c r="H3010" s="163"/>
      <c r="I3010" s="159"/>
      <c r="J3010" s="295"/>
    </row>
    <row r="3011" spans="8:10" x14ac:dyDescent="0.25">
      <c r="H3011" s="163"/>
      <c r="I3011" s="159"/>
      <c r="J3011" s="295"/>
    </row>
    <row r="3012" spans="8:10" x14ac:dyDescent="0.25">
      <c r="H3012" s="163"/>
      <c r="I3012" s="159"/>
      <c r="J3012" s="295"/>
    </row>
    <row r="3013" spans="8:10" x14ac:dyDescent="0.25">
      <c r="H3013" s="163"/>
      <c r="I3013" s="159"/>
      <c r="J3013" s="295"/>
    </row>
    <row r="3014" spans="8:10" x14ac:dyDescent="0.25">
      <c r="H3014" s="163"/>
      <c r="I3014" s="159"/>
      <c r="J3014" s="295"/>
    </row>
    <row r="3015" spans="8:10" x14ac:dyDescent="0.25">
      <c r="H3015" s="163"/>
      <c r="I3015" s="159"/>
      <c r="J3015" s="295"/>
    </row>
    <row r="3016" spans="8:10" x14ac:dyDescent="0.25">
      <c r="H3016" s="163"/>
      <c r="I3016" s="159"/>
      <c r="J3016" s="295"/>
    </row>
    <row r="3017" spans="8:10" x14ac:dyDescent="0.25">
      <c r="H3017" s="163"/>
      <c r="I3017" s="159"/>
      <c r="J3017" s="295"/>
    </row>
    <row r="3018" spans="8:10" x14ac:dyDescent="0.25">
      <c r="H3018" s="163"/>
      <c r="I3018" s="159"/>
      <c r="J3018" s="295"/>
    </row>
    <row r="3019" spans="8:10" x14ac:dyDescent="0.25">
      <c r="H3019" s="163"/>
      <c r="I3019" s="159"/>
      <c r="J3019" s="295"/>
    </row>
    <row r="3020" spans="8:10" x14ac:dyDescent="0.25">
      <c r="H3020" s="163"/>
      <c r="I3020" s="159"/>
      <c r="J3020" s="295"/>
    </row>
    <row r="3021" spans="8:10" x14ac:dyDescent="0.25">
      <c r="H3021" s="163"/>
      <c r="I3021" s="159"/>
      <c r="J3021" s="295"/>
    </row>
    <row r="3022" spans="8:10" x14ac:dyDescent="0.25">
      <c r="H3022" s="163"/>
      <c r="I3022" s="159"/>
      <c r="J3022" s="295"/>
    </row>
    <row r="3023" spans="8:10" x14ac:dyDescent="0.25">
      <c r="H3023" s="163"/>
      <c r="I3023" s="159"/>
      <c r="J3023" s="295"/>
    </row>
    <row r="3024" spans="8:10" x14ac:dyDescent="0.25">
      <c r="H3024" s="163"/>
      <c r="I3024" s="159"/>
      <c r="J3024" s="295"/>
    </row>
    <row r="3025" spans="8:10" x14ac:dyDescent="0.25">
      <c r="H3025" s="163"/>
      <c r="I3025" s="159"/>
      <c r="J3025" s="295"/>
    </row>
    <row r="3026" spans="8:10" x14ac:dyDescent="0.25">
      <c r="H3026" s="163"/>
      <c r="I3026" s="159"/>
      <c r="J3026" s="295"/>
    </row>
    <row r="3027" spans="8:10" x14ac:dyDescent="0.25">
      <c r="H3027" s="163"/>
      <c r="I3027" s="159"/>
      <c r="J3027" s="295"/>
    </row>
    <row r="3028" spans="8:10" x14ac:dyDescent="0.25">
      <c r="H3028" s="163"/>
      <c r="I3028" s="159"/>
      <c r="J3028" s="295"/>
    </row>
    <row r="3029" spans="8:10" x14ac:dyDescent="0.25">
      <c r="H3029" s="163"/>
      <c r="I3029" s="159"/>
      <c r="J3029" s="295"/>
    </row>
    <row r="3030" spans="8:10" x14ac:dyDescent="0.25">
      <c r="H3030" s="163"/>
      <c r="I3030" s="159"/>
      <c r="J3030" s="295"/>
    </row>
    <row r="3031" spans="8:10" x14ac:dyDescent="0.25">
      <c r="H3031" s="163"/>
      <c r="I3031" s="159"/>
      <c r="J3031" s="295"/>
    </row>
    <row r="3032" spans="8:10" x14ac:dyDescent="0.25">
      <c r="H3032" s="163"/>
      <c r="I3032" s="159"/>
      <c r="J3032" s="295"/>
    </row>
    <row r="3033" spans="8:10" x14ac:dyDescent="0.25">
      <c r="H3033" s="163"/>
      <c r="I3033" s="159"/>
      <c r="J3033" s="295"/>
    </row>
    <row r="3034" spans="8:10" x14ac:dyDescent="0.25">
      <c r="H3034" s="163"/>
      <c r="I3034" s="159"/>
      <c r="J3034" s="295"/>
    </row>
    <row r="3035" spans="8:10" x14ac:dyDescent="0.25">
      <c r="H3035" s="163"/>
      <c r="I3035" s="159"/>
      <c r="J3035" s="295"/>
    </row>
    <row r="3036" spans="8:10" x14ac:dyDescent="0.25">
      <c r="H3036" s="163"/>
      <c r="I3036" s="159"/>
      <c r="J3036" s="295"/>
    </row>
    <row r="3037" spans="8:10" x14ac:dyDescent="0.25">
      <c r="H3037" s="163"/>
      <c r="I3037" s="159"/>
      <c r="J3037" s="295"/>
    </row>
    <row r="3038" spans="8:10" x14ac:dyDescent="0.25">
      <c r="H3038" s="163"/>
      <c r="I3038" s="159"/>
      <c r="J3038" s="295"/>
    </row>
    <row r="3039" spans="8:10" x14ac:dyDescent="0.25">
      <c r="H3039" s="163"/>
      <c r="I3039" s="159"/>
      <c r="J3039" s="295"/>
    </row>
    <row r="3040" spans="8:10" x14ac:dyDescent="0.25">
      <c r="H3040" s="163"/>
      <c r="I3040" s="159"/>
      <c r="J3040" s="295"/>
    </row>
    <row r="3041" spans="8:10" x14ac:dyDescent="0.25">
      <c r="H3041" s="163"/>
      <c r="I3041" s="159"/>
      <c r="J3041" s="295"/>
    </row>
    <row r="3042" spans="8:10" x14ac:dyDescent="0.25">
      <c r="H3042" s="163"/>
      <c r="I3042" s="159"/>
      <c r="J3042" s="295"/>
    </row>
    <row r="3043" spans="8:10" x14ac:dyDescent="0.25">
      <c r="H3043" s="163"/>
      <c r="I3043" s="159"/>
      <c r="J3043" s="295"/>
    </row>
    <row r="3044" spans="8:10" x14ac:dyDescent="0.25">
      <c r="H3044" s="163"/>
      <c r="I3044" s="159"/>
      <c r="J3044" s="295"/>
    </row>
    <row r="3045" spans="8:10" x14ac:dyDescent="0.25">
      <c r="H3045" s="163"/>
      <c r="I3045" s="159"/>
      <c r="J3045" s="295"/>
    </row>
    <row r="3046" spans="8:10" x14ac:dyDescent="0.25">
      <c r="H3046" s="163"/>
      <c r="I3046" s="159"/>
      <c r="J3046" s="295"/>
    </row>
    <row r="3047" spans="8:10" x14ac:dyDescent="0.25">
      <c r="H3047" s="163"/>
      <c r="I3047" s="159"/>
      <c r="J3047" s="295"/>
    </row>
    <row r="3048" spans="8:10" x14ac:dyDescent="0.25">
      <c r="H3048" s="163"/>
      <c r="I3048" s="159"/>
      <c r="J3048" s="295"/>
    </row>
    <row r="3049" spans="8:10" x14ac:dyDescent="0.25">
      <c r="H3049" s="163"/>
      <c r="I3049" s="159"/>
      <c r="J3049" s="295"/>
    </row>
    <row r="3050" spans="8:10" x14ac:dyDescent="0.25">
      <c r="H3050" s="163"/>
      <c r="I3050" s="159"/>
      <c r="J3050" s="295"/>
    </row>
    <row r="3051" spans="8:10" x14ac:dyDescent="0.25">
      <c r="H3051" s="163"/>
      <c r="I3051" s="159"/>
      <c r="J3051" s="295"/>
    </row>
    <row r="3052" spans="8:10" x14ac:dyDescent="0.25">
      <c r="H3052" s="163"/>
      <c r="I3052" s="159"/>
      <c r="J3052" s="295"/>
    </row>
    <row r="3053" spans="8:10" x14ac:dyDescent="0.25">
      <c r="H3053" s="163"/>
      <c r="I3053" s="159"/>
      <c r="J3053" s="295"/>
    </row>
    <row r="3054" spans="8:10" x14ac:dyDescent="0.25">
      <c r="H3054" s="163"/>
      <c r="I3054" s="159"/>
      <c r="J3054" s="295"/>
    </row>
    <row r="3055" spans="8:10" x14ac:dyDescent="0.25">
      <c r="H3055" s="163"/>
      <c r="I3055" s="159"/>
      <c r="J3055" s="295"/>
    </row>
    <row r="3056" spans="8:10" x14ac:dyDescent="0.25">
      <c r="H3056" s="163"/>
      <c r="I3056" s="159"/>
      <c r="J3056" s="295"/>
    </row>
    <row r="3057" spans="8:10" x14ac:dyDescent="0.25">
      <c r="H3057" s="163"/>
      <c r="I3057" s="159"/>
      <c r="J3057" s="295"/>
    </row>
    <row r="3058" spans="8:10" x14ac:dyDescent="0.25">
      <c r="H3058" s="163"/>
      <c r="I3058" s="159"/>
      <c r="J3058" s="295"/>
    </row>
    <row r="3059" spans="8:10" x14ac:dyDescent="0.25">
      <c r="H3059" s="163"/>
      <c r="I3059" s="159"/>
      <c r="J3059" s="295"/>
    </row>
    <row r="3060" spans="8:10" x14ac:dyDescent="0.25">
      <c r="H3060" s="163"/>
      <c r="I3060" s="159"/>
      <c r="J3060" s="295"/>
    </row>
    <row r="3061" spans="8:10" x14ac:dyDescent="0.25">
      <c r="H3061" s="163"/>
      <c r="I3061" s="159"/>
      <c r="J3061" s="295"/>
    </row>
    <row r="3062" spans="8:10" x14ac:dyDescent="0.25">
      <c r="H3062" s="163"/>
      <c r="I3062" s="159"/>
      <c r="J3062" s="295"/>
    </row>
    <row r="3063" spans="8:10" x14ac:dyDescent="0.25">
      <c r="H3063" s="163"/>
      <c r="I3063" s="159"/>
      <c r="J3063" s="295"/>
    </row>
    <row r="3064" spans="8:10" x14ac:dyDescent="0.25">
      <c r="H3064" s="163"/>
      <c r="I3064" s="159"/>
      <c r="J3064" s="295"/>
    </row>
    <row r="3065" spans="8:10" x14ac:dyDescent="0.25">
      <c r="H3065" s="163"/>
      <c r="I3065" s="159"/>
      <c r="J3065" s="295"/>
    </row>
    <row r="3066" spans="8:10" x14ac:dyDescent="0.25">
      <c r="H3066" s="163"/>
      <c r="I3066" s="159"/>
      <c r="J3066" s="295"/>
    </row>
    <row r="3067" spans="8:10" x14ac:dyDescent="0.25">
      <c r="H3067" s="163"/>
      <c r="I3067" s="159"/>
      <c r="J3067" s="295"/>
    </row>
    <row r="3068" spans="8:10" x14ac:dyDescent="0.25">
      <c r="H3068" s="163"/>
      <c r="I3068" s="159"/>
      <c r="J3068" s="295"/>
    </row>
    <row r="3069" spans="8:10" x14ac:dyDescent="0.25">
      <c r="H3069" s="163"/>
      <c r="I3069" s="159"/>
      <c r="J3069" s="295"/>
    </row>
    <row r="3070" spans="8:10" x14ac:dyDescent="0.25">
      <c r="H3070" s="163"/>
      <c r="I3070" s="159"/>
      <c r="J3070" s="295"/>
    </row>
    <row r="3071" spans="8:10" x14ac:dyDescent="0.25">
      <c r="H3071" s="163"/>
      <c r="I3071" s="159"/>
      <c r="J3071" s="295"/>
    </row>
    <row r="3072" spans="8:10" x14ac:dyDescent="0.25">
      <c r="H3072" s="163"/>
      <c r="I3072" s="159"/>
      <c r="J3072" s="295"/>
    </row>
    <row r="3073" spans="8:10" x14ac:dyDescent="0.25">
      <c r="H3073" s="163"/>
      <c r="I3073" s="159"/>
      <c r="J3073" s="295"/>
    </row>
    <row r="3074" spans="8:10" x14ac:dyDescent="0.25">
      <c r="H3074" s="163"/>
      <c r="I3074" s="159"/>
      <c r="J3074" s="295"/>
    </row>
    <row r="3075" spans="8:10" x14ac:dyDescent="0.25">
      <c r="H3075" s="163"/>
      <c r="I3075" s="159"/>
      <c r="J3075" s="295"/>
    </row>
    <row r="3076" spans="8:10" x14ac:dyDescent="0.25">
      <c r="H3076" s="163"/>
      <c r="I3076" s="159"/>
      <c r="J3076" s="295"/>
    </row>
    <row r="3077" spans="8:10" x14ac:dyDescent="0.25">
      <c r="H3077" s="163"/>
      <c r="I3077" s="159"/>
      <c r="J3077" s="295"/>
    </row>
    <row r="3078" spans="8:10" x14ac:dyDescent="0.25">
      <c r="H3078" s="163"/>
      <c r="I3078" s="159"/>
      <c r="J3078" s="295"/>
    </row>
    <row r="3079" spans="8:10" x14ac:dyDescent="0.25">
      <c r="H3079" s="163"/>
      <c r="I3079" s="159"/>
      <c r="J3079" s="295"/>
    </row>
    <row r="3080" spans="8:10" x14ac:dyDescent="0.25">
      <c r="H3080" s="163"/>
      <c r="I3080" s="159"/>
      <c r="J3080" s="295"/>
    </row>
    <row r="3081" spans="8:10" x14ac:dyDescent="0.25">
      <c r="H3081" s="163"/>
      <c r="I3081" s="159"/>
      <c r="J3081" s="295"/>
    </row>
    <row r="3082" spans="8:10" x14ac:dyDescent="0.25">
      <c r="H3082" s="163"/>
      <c r="I3082" s="159"/>
      <c r="J3082" s="295"/>
    </row>
    <row r="3083" spans="8:10" x14ac:dyDescent="0.25">
      <c r="H3083" s="163"/>
      <c r="I3083" s="159"/>
      <c r="J3083" s="295"/>
    </row>
    <row r="3084" spans="8:10" x14ac:dyDescent="0.25">
      <c r="H3084" s="163"/>
      <c r="I3084" s="159"/>
      <c r="J3084" s="295"/>
    </row>
    <row r="3085" spans="8:10" x14ac:dyDescent="0.25">
      <c r="H3085" s="163"/>
      <c r="I3085" s="159"/>
      <c r="J3085" s="295"/>
    </row>
    <row r="3086" spans="8:10" x14ac:dyDescent="0.25">
      <c r="H3086" s="163"/>
      <c r="I3086" s="159"/>
      <c r="J3086" s="295"/>
    </row>
    <row r="3087" spans="8:10" x14ac:dyDescent="0.25">
      <c r="H3087" s="163"/>
      <c r="I3087" s="159"/>
      <c r="J3087" s="295"/>
    </row>
    <row r="3088" spans="8:10" x14ac:dyDescent="0.25">
      <c r="H3088" s="163"/>
      <c r="I3088" s="159"/>
      <c r="J3088" s="295"/>
    </row>
    <row r="3089" spans="8:10" x14ac:dyDescent="0.25">
      <c r="H3089" s="163"/>
      <c r="I3089" s="159"/>
      <c r="J3089" s="295"/>
    </row>
    <row r="3090" spans="8:10" x14ac:dyDescent="0.25">
      <c r="H3090" s="163"/>
      <c r="I3090" s="159"/>
      <c r="J3090" s="295"/>
    </row>
    <row r="3091" spans="8:10" x14ac:dyDescent="0.25">
      <c r="H3091" s="163"/>
      <c r="I3091" s="159"/>
      <c r="J3091" s="295"/>
    </row>
    <row r="3092" spans="8:10" x14ac:dyDescent="0.25">
      <c r="H3092" s="163"/>
      <c r="I3092" s="159"/>
      <c r="J3092" s="295"/>
    </row>
    <row r="3093" spans="8:10" x14ac:dyDescent="0.25">
      <c r="H3093" s="163"/>
      <c r="I3093" s="159"/>
      <c r="J3093" s="295"/>
    </row>
    <row r="3094" spans="8:10" x14ac:dyDescent="0.25">
      <c r="H3094" s="163"/>
      <c r="I3094" s="159"/>
      <c r="J3094" s="295"/>
    </row>
    <row r="3095" spans="8:10" x14ac:dyDescent="0.25">
      <c r="H3095" s="163"/>
      <c r="I3095" s="159"/>
      <c r="J3095" s="295"/>
    </row>
    <row r="3096" spans="8:10" x14ac:dyDescent="0.25">
      <c r="H3096" s="163"/>
      <c r="I3096" s="159"/>
      <c r="J3096" s="295"/>
    </row>
    <row r="3097" spans="8:10" x14ac:dyDescent="0.25">
      <c r="H3097" s="163"/>
      <c r="I3097" s="159"/>
      <c r="J3097" s="295"/>
    </row>
    <row r="3098" spans="8:10" x14ac:dyDescent="0.25">
      <c r="H3098" s="163"/>
      <c r="I3098" s="159"/>
      <c r="J3098" s="295"/>
    </row>
    <row r="3099" spans="8:10" x14ac:dyDescent="0.25">
      <c r="H3099" s="163"/>
      <c r="I3099" s="159"/>
      <c r="J3099" s="295"/>
    </row>
    <row r="3100" spans="8:10" x14ac:dyDescent="0.25">
      <c r="H3100" s="163"/>
      <c r="I3100" s="159"/>
      <c r="J3100" s="295"/>
    </row>
    <row r="3101" spans="8:10" x14ac:dyDescent="0.25">
      <c r="H3101" s="163"/>
      <c r="I3101" s="159"/>
      <c r="J3101" s="295"/>
    </row>
    <row r="3102" spans="8:10" x14ac:dyDescent="0.25">
      <c r="H3102" s="163"/>
      <c r="I3102" s="159"/>
      <c r="J3102" s="295"/>
    </row>
    <row r="3103" spans="8:10" x14ac:dyDescent="0.25">
      <c r="H3103" s="163"/>
      <c r="I3103" s="159"/>
      <c r="J3103" s="295"/>
    </row>
    <row r="3104" spans="8:10" x14ac:dyDescent="0.25">
      <c r="H3104" s="163"/>
      <c r="I3104" s="159"/>
      <c r="J3104" s="295"/>
    </row>
    <row r="3105" spans="8:10" x14ac:dyDescent="0.25">
      <c r="H3105" s="163"/>
      <c r="I3105" s="159"/>
      <c r="J3105" s="295"/>
    </row>
    <row r="3106" spans="8:10" x14ac:dyDescent="0.25">
      <c r="H3106" s="163"/>
      <c r="I3106" s="159"/>
      <c r="J3106" s="295"/>
    </row>
    <row r="3107" spans="8:10" x14ac:dyDescent="0.25">
      <c r="H3107" s="163"/>
      <c r="I3107" s="159"/>
      <c r="J3107" s="295"/>
    </row>
    <row r="3108" spans="8:10" x14ac:dyDescent="0.25">
      <c r="H3108" s="163"/>
      <c r="I3108" s="159"/>
      <c r="J3108" s="295"/>
    </row>
    <row r="3109" spans="8:10" x14ac:dyDescent="0.25">
      <c r="H3109" s="163"/>
      <c r="I3109" s="159"/>
      <c r="J3109" s="295"/>
    </row>
    <row r="3110" spans="8:10" x14ac:dyDescent="0.25">
      <c r="H3110" s="163"/>
      <c r="I3110" s="159"/>
      <c r="J3110" s="295"/>
    </row>
    <row r="3111" spans="8:10" x14ac:dyDescent="0.25">
      <c r="H3111" s="163"/>
      <c r="I3111" s="159"/>
      <c r="J3111" s="295"/>
    </row>
    <row r="3112" spans="8:10" x14ac:dyDescent="0.25">
      <c r="H3112" s="163"/>
      <c r="I3112" s="159"/>
      <c r="J3112" s="295"/>
    </row>
    <row r="3113" spans="8:10" x14ac:dyDescent="0.25">
      <c r="H3113" s="163"/>
      <c r="I3113" s="159"/>
      <c r="J3113" s="295"/>
    </row>
    <row r="3114" spans="8:10" x14ac:dyDescent="0.25">
      <c r="H3114" s="163"/>
      <c r="I3114" s="159"/>
      <c r="J3114" s="295"/>
    </row>
    <row r="3115" spans="8:10" x14ac:dyDescent="0.25">
      <c r="H3115" s="163"/>
      <c r="I3115" s="159"/>
      <c r="J3115" s="295"/>
    </row>
    <row r="3116" spans="8:10" x14ac:dyDescent="0.25">
      <c r="H3116" s="163"/>
      <c r="I3116" s="159"/>
      <c r="J3116" s="295"/>
    </row>
    <row r="3117" spans="8:10" x14ac:dyDescent="0.25">
      <c r="H3117" s="163"/>
      <c r="I3117" s="159"/>
      <c r="J3117" s="295"/>
    </row>
    <row r="3118" spans="8:10" x14ac:dyDescent="0.25">
      <c r="H3118" s="163"/>
      <c r="I3118" s="159"/>
      <c r="J3118" s="295"/>
    </row>
    <row r="3119" spans="8:10" x14ac:dyDescent="0.25">
      <c r="H3119" s="163"/>
      <c r="I3119" s="159"/>
      <c r="J3119" s="295"/>
    </row>
    <row r="3120" spans="8:10" x14ac:dyDescent="0.25">
      <c r="H3120" s="163"/>
      <c r="I3120" s="159"/>
      <c r="J3120" s="295"/>
    </row>
    <row r="3121" spans="8:10" x14ac:dyDescent="0.25">
      <c r="H3121" s="163"/>
      <c r="I3121" s="159"/>
      <c r="J3121" s="295"/>
    </row>
    <row r="3122" spans="8:10" x14ac:dyDescent="0.25">
      <c r="H3122" s="163"/>
      <c r="I3122" s="159"/>
      <c r="J3122" s="295"/>
    </row>
    <row r="3123" spans="8:10" x14ac:dyDescent="0.25">
      <c r="H3123" s="163"/>
      <c r="I3123" s="159"/>
      <c r="J3123" s="295"/>
    </row>
    <row r="3124" spans="8:10" x14ac:dyDescent="0.25">
      <c r="H3124" s="163"/>
      <c r="I3124" s="159"/>
      <c r="J3124" s="295"/>
    </row>
    <row r="3125" spans="8:10" x14ac:dyDescent="0.25">
      <c r="H3125" s="163"/>
      <c r="I3125" s="159"/>
      <c r="J3125" s="295"/>
    </row>
    <row r="3126" spans="8:10" x14ac:dyDescent="0.25">
      <c r="H3126" s="163"/>
      <c r="I3126" s="159"/>
      <c r="J3126" s="295"/>
    </row>
    <row r="3127" spans="8:10" x14ac:dyDescent="0.25">
      <c r="H3127" s="163"/>
      <c r="I3127" s="159"/>
      <c r="J3127" s="295"/>
    </row>
    <row r="3128" spans="8:10" x14ac:dyDescent="0.25">
      <c r="H3128" s="163"/>
      <c r="I3128" s="159"/>
      <c r="J3128" s="295"/>
    </row>
    <row r="3129" spans="8:10" x14ac:dyDescent="0.25">
      <c r="H3129" s="163"/>
      <c r="I3129" s="159"/>
      <c r="J3129" s="295"/>
    </row>
    <row r="3130" spans="8:10" x14ac:dyDescent="0.25">
      <c r="H3130" s="163"/>
      <c r="I3130" s="159"/>
      <c r="J3130" s="295"/>
    </row>
    <row r="3131" spans="8:10" x14ac:dyDescent="0.25">
      <c r="H3131" s="163"/>
      <c r="I3131" s="159"/>
      <c r="J3131" s="295"/>
    </row>
    <row r="3132" spans="8:10" x14ac:dyDescent="0.25">
      <c r="H3132" s="163"/>
      <c r="I3132" s="159"/>
      <c r="J3132" s="295"/>
    </row>
    <row r="3133" spans="8:10" x14ac:dyDescent="0.25">
      <c r="H3133" s="163"/>
      <c r="I3133" s="159"/>
      <c r="J3133" s="295"/>
    </row>
    <row r="3134" spans="8:10" x14ac:dyDescent="0.25">
      <c r="H3134" s="163"/>
      <c r="I3134" s="159"/>
      <c r="J3134" s="295"/>
    </row>
    <row r="3135" spans="8:10" x14ac:dyDescent="0.25">
      <c r="H3135" s="163"/>
      <c r="I3135" s="159"/>
      <c r="J3135" s="295"/>
    </row>
    <row r="3136" spans="8:10" x14ac:dyDescent="0.25">
      <c r="H3136" s="163"/>
      <c r="I3136" s="159"/>
      <c r="J3136" s="295"/>
    </row>
    <row r="3137" spans="8:10" x14ac:dyDescent="0.25">
      <c r="H3137" s="163"/>
      <c r="I3137" s="159"/>
      <c r="J3137" s="295"/>
    </row>
    <row r="3138" spans="8:10" x14ac:dyDescent="0.25">
      <c r="H3138" s="163"/>
      <c r="I3138" s="159"/>
      <c r="J3138" s="295"/>
    </row>
    <row r="3139" spans="8:10" x14ac:dyDescent="0.25">
      <c r="H3139" s="163"/>
      <c r="I3139" s="159"/>
      <c r="J3139" s="295"/>
    </row>
    <row r="3140" spans="8:10" x14ac:dyDescent="0.25">
      <c r="H3140" s="163"/>
      <c r="I3140" s="159"/>
      <c r="J3140" s="295"/>
    </row>
    <row r="3141" spans="8:10" x14ac:dyDescent="0.25">
      <c r="H3141" s="163"/>
      <c r="I3141" s="159"/>
      <c r="J3141" s="295"/>
    </row>
    <row r="3142" spans="8:10" x14ac:dyDescent="0.25">
      <c r="H3142" s="163"/>
      <c r="I3142" s="159"/>
      <c r="J3142" s="295"/>
    </row>
    <row r="3143" spans="8:10" x14ac:dyDescent="0.25">
      <c r="H3143" s="163"/>
      <c r="I3143" s="159"/>
      <c r="J3143" s="295"/>
    </row>
    <row r="3144" spans="8:10" x14ac:dyDescent="0.25">
      <c r="H3144" s="163"/>
      <c r="I3144" s="159"/>
      <c r="J3144" s="295"/>
    </row>
    <row r="3145" spans="8:10" x14ac:dyDescent="0.25">
      <c r="H3145" s="163"/>
      <c r="I3145" s="159"/>
      <c r="J3145" s="295"/>
    </row>
    <row r="3146" spans="8:10" x14ac:dyDescent="0.25">
      <c r="H3146" s="163"/>
      <c r="I3146" s="159"/>
      <c r="J3146" s="295"/>
    </row>
    <row r="3147" spans="8:10" x14ac:dyDescent="0.25">
      <c r="H3147" s="163"/>
      <c r="I3147" s="159"/>
      <c r="J3147" s="295"/>
    </row>
    <row r="3148" spans="8:10" x14ac:dyDescent="0.25">
      <c r="H3148" s="163"/>
      <c r="I3148" s="159"/>
      <c r="J3148" s="295"/>
    </row>
    <row r="3149" spans="8:10" x14ac:dyDescent="0.25">
      <c r="H3149" s="163"/>
      <c r="I3149" s="159"/>
      <c r="J3149" s="295"/>
    </row>
    <row r="3150" spans="8:10" x14ac:dyDescent="0.25">
      <c r="H3150" s="163"/>
      <c r="I3150" s="159"/>
      <c r="J3150" s="295"/>
    </row>
    <row r="3151" spans="8:10" x14ac:dyDescent="0.25">
      <c r="H3151" s="163"/>
      <c r="I3151" s="159"/>
      <c r="J3151" s="295"/>
    </row>
    <row r="3152" spans="8:10" x14ac:dyDescent="0.25">
      <c r="H3152" s="163"/>
      <c r="I3152" s="159"/>
      <c r="J3152" s="295"/>
    </row>
    <row r="3153" spans="8:10" x14ac:dyDescent="0.25">
      <c r="H3153" s="163"/>
      <c r="I3153" s="159"/>
      <c r="J3153" s="295"/>
    </row>
    <row r="3154" spans="8:10" x14ac:dyDescent="0.25">
      <c r="H3154" s="163"/>
      <c r="I3154" s="159"/>
      <c r="J3154" s="295"/>
    </row>
    <row r="3155" spans="8:10" x14ac:dyDescent="0.25">
      <c r="H3155" s="163"/>
      <c r="I3155" s="159"/>
      <c r="J3155" s="295"/>
    </row>
    <row r="3156" spans="8:10" x14ac:dyDescent="0.25">
      <c r="H3156" s="163"/>
      <c r="I3156" s="159"/>
      <c r="J3156" s="295"/>
    </row>
    <row r="3157" spans="8:10" x14ac:dyDescent="0.25">
      <c r="H3157" s="163"/>
      <c r="I3157" s="159"/>
      <c r="J3157" s="295"/>
    </row>
    <row r="3158" spans="8:10" x14ac:dyDescent="0.25">
      <c r="H3158" s="163"/>
      <c r="I3158" s="159"/>
      <c r="J3158" s="295"/>
    </row>
    <row r="3159" spans="8:10" x14ac:dyDescent="0.25">
      <c r="H3159" s="163"/>
      <c r="I3159" s="159"/>
      <c r="J3159" s="295"/>
    </row>
    <row r="3160" spans="8:10" x14ac:dyDescent="0.25">
      <c r="H3160" s="163"/>
      <c r="I3160" s="159"/>
      <c r="J3160" s="295"/>
    </row>
    <row r="3161" spans="8:10" x14ac:dyDescent="0.25">
      <c r="H3161" s="163"/>
      <c r="I3161" s="159"/>
      <c r="J3161" s="295"/>
    </row>
    <row r="3162" spans="8:10" x14ac:dyDescent="0.25">
      <c r="H3162" s="163"/>
      <c r="I3162" s="159"/>
      <c r="J3162" s="295"/>
    </row>
    <row r="3163" spans="8:10" x14ac:dyDescent="0.25">
      <c r="H3163" s="163"/>
      <c r="I3163" s="159"/>
      <c r="J3163" s="295"/>
    </row>
    <row r="3164" spans="8:10" x14ac:dyDescent="0.25">
      <c r="H3164" s="163"/>
      <c r="I3164" s="159"/>
      <c r="J3164" s="295"/>
    </row>
    <row r="3165" spans="8:10" x14ac:dyDescent="0.25">
      <c r="H3165" s="163"/>
      <c r="I3165" s="159"/>
      <c r="J3165" s="295"/>
    </row>
    <row r="3166" spans="8:10" x14ac:dyDescent="0.25">
      <c r="H3166" s="163"/>
      <c r="I3166" s="159"/>
      <c r="J3166" s="295"/>
    </row>
    <row r="3167" spans="8:10" x14ac:dyDescent="0.25">
      <c r="H3167" s="163"/>
      <c r="I3167" s="159"/>
      <c r="J3167" s="295"/>
    </row>
    <row r="3168" spans="8:10" x14ac:dyDescent="0.25">
      <c r="H3168" s="163"/>
      <c r="I3168" s="159"/>
      <c r="J3168" s="295"/>
    </row>
    <row r="3169" spans="8:10" x14ac:dyDescent="0.25">
      <c r="H3169" s="163"/>
      <c r="I3169" s="159"/>
      <c r="J3169" s="295"/>
    </row>
    <row r="3170" spans="8:10" x14ac:dyDescent="0.25">
      <c r="H3170" s="163"/>
      <c r="I3170" s="159"/>
      <c r="J3170" s="295"/>
    </row>
    <row r="3171" spans="8:10" x14ac:dyDescent="0.25">
      <c r="H3171" s="163"/>
      <c r="I3171" s="159"/>
      <c r="J3171" s="295"/>
    </row>
    <row r="3172" spans="8:10" x14ac:dyDescent="0.25">
      <c r="H3172" s="163"/>
      <c r="I3172" s="159"/>
      <c r="J3172" s="295"/>
    </row>
    <row r="3173" spans="8:10" x14ac:dyDescent="0.25">
      <c r="H3173" s="163"/>
      <c r="I3173" s="159"/>
      <c r="J3173" s="295"/>
    </row>
    <row r="3174" spans="8:10" x14ac:dyDescent="0.25">
      <c r="H3174" s="163"/>
      <c r="I3174" s="159"/>
      <c r="J3174" s="295"/>
    </row>
    <row r="3175" spans="8:10" x14ac:dyDescent="0.25">
      <c r="H3175" s="163"/>
      <c r="I3175" s="159"/>
      <c r="J3175" s="295"/>
    </row>
    <row r="3176" spans="8:10" x14ac:dyDescent="0.25">
      <c r="H3176" s="163"/>
      <c r="I3176" s="159"/>
      <c r="J3176" s="295"/>
    </row>
    <row r="3177" spans="8:10" x14ac:dyDescent="0.25">
      <c r="H3177" s="163"/>
      <c r="I3177" s="159"/>
      <c r="J3177" s="295"/>
    </row>
    <row r="3178" spans="8:10" x14ac:dyDescent="0.25">
      <c r="H3178" s="163"/>
      <c r="I3178" s="159"/>
      <c r="J3178" s="295"/>
    </row>
    <row r="3179" spans="8:10" x14ac:dyDescent="0.25">
      <c r="H3179" s="163"/>
      <c r="I3179" s="159"/>
      <c r="J3179" s="295"/>
    </row>
    <row r="3180" spans="8:10" x14ac:dyDescent="0.25">
      <c r="H3180" s="163"/>
      <c r="I3180" s="159"/>
      <c r="J3180" s="295"/>
    </row>
    <row r="3181" spans="8:10" x14ac:dyDescent="0.25">
      <c r="H3181" s="163"/>
      <c r="I3181" s="159"/>
      <c r="J3181" s="295"/>
    </row>
    <row r="3182" spans="8:10" x14ac:dyDescent="0.25">
      <c r="H3182" s="163"/>
      <c r="I3182" s="159"/>
      <c r="J3182" s="295"/>
    </row>
    <row r="3183" spans="8:10" x14ac:dyDescent="0.25">
      <c r="H3183" s="163"/>
      <c r="I3183" s="159"/>
      <c r="J3183" s="295"/>
    </row>
    <row r="3184" spans="8:10" x14ac:dyDescent="0.25">
      <c r="H3184" s="163"/>
      <c r="I3184" s="159"/>
      <c r="J3184" s="295"/>
    </row>
    <row r="3185" spans="8:10" x14ac:dyDescent="0.25">
      <c r="H3185" s="163"/>
      <c r="I3185" s="159"/>
      <c r="J3185" s="295"/>
    </row>
    <row r="3186" spans="8:10" x14ac:dyDescent="0.25">
      <c r="H3186" s="163"/>
      <c r="I3186" s="159"/>
      <c r="J3186" s="295"/>
    </row>
    <row r="3187" spans="8:10" x14ac:dyDescent="0.25">
      <c r="H3187" s="163"/>
      <c r="I3187" s="159"/>
      <c r="J3187" s="295"/>
    </row>
    <row r="3188" spans="8:10" x14ac:dyDescent="0.25">
      <c r="H3188" s="163"/>
      <c r="I3188" s="159"/>
      <c r="J3188" s="295"/>
    </row>
    <row r="3189" spans="8:10" x14ac:dyDescent="0.25">
      <c r="H3189" s="163"/>
      <c r="I3189" s="159"/>
      <c r="J3189" s="295"/>
    </row>
    <row r="3190" spans="8:10" x14ac:dyDescent="0.25">
      <c r="H3190" s="163"/>
      <c r="I3190" s="159"/>
      <c r="J3190" s="295"/>
    </row>
    <row r="3191" spans="8:10" x14ac:dyDescent="0.25">
      <c r="H3191" s="163"/>
      <c r="I3191" s="159"/>
      <c r="J3191" s="295"/>
    </row>
    <row r="3192" spans="8:10" x14ac:dyDescent="0.25">
      <c r="H3192" s="163"/>
      <c r="I3192" s="159"/>
      <c r="J3192" s="295"/>
    </row>
    <row r="3193" spans="8:10" x14ac:dyDescent="0.25">
      <c r="H3193" s="163"/>
      <c r="I3193" s="159"/>
      <c r="J3193" s="295"/>
    </row>
    <row r="3194" spans="8:10" x14ac:dyDescent="0.25">
      <c r="H3194" s="163"/>
      <c r="I3194" s="159"/>
      <c r="J3194" s="295"/>
    </row>
    <row r="3195" spans="8:10" x14ac:dyDescent="0.25">
      <c r="H3195" s="163"/>
      <c r="I3195" s="159"/>
      <c r="J3195" s="295"/>
    </row>
    <row r="3196" spans="8:10" x14ac:dyDescent="0.25">
      <c r="H3196" s="163"/>
      <c r="I3196" s="159"/>
      <c r="J3196" s="295"/>
    </row>
    <row r="3197" spans="8:10" x14ac:dyDescent="0.25">
      <c r="H3197" s="163"/>
      <c r="I3197" s="159"/>
      <c r="J3197" s="295"/>
    </row>
    <row r="3198" spans="8:10" x14ac:dyDescent="0.25">
      <c r="H3198" s="163"/>
      <c r="I3198" s="159"/>
      <c r="J3198" s="295"/>
    </row>
    <row r="3199" spans="8:10" x14ac:dyDescent="0.25">
      <c r="H3199" s="163"/>
      <c r="I3199" s="159"/>
      <c r="J3199" s="295"/>
    </row>
    <row r="3200" spans="8:10" x14ac:dyDescent="0.25">
      <c r="H3200" s="163"/>
      <c r="I3200" s="159"/>
      <c r="J3200" s="295"/>
    </row>
    <row r="3201" spans="8:10" x14ac:dyDescent="0.25">
      <c r="H3201" s="163"/>
      <c r="I3201" s="159"/>
      <c r="J3201" s="295"/>
    </row>
    <row r="3202" spans="8:10" x14ac:dyDescent="0.25">
      <c r="H3202" s="163"/>
      <c r="I3202" s="159"/>
      <c r="J3202" s="295"/>
    </row>
    <row r="3203" spans="8:10" x14ac:dyDescent="0.25">
      <c r="H3203" s="163"/>
      <c r="I3203" s="159"/>
      <c r="J3203" s="295"/>
    </row>
    <row r="3204" spans="8:10" x14ac:dyDescent="0.25">
      <c r="H3204" s="163"/>
      <c r="I3204" s="159"/>
      <c r="J3204" s="295"/>
    </row>
    <row r="3205" spans="8:10" x14ac:dyDescent="0.25">
      <c r="H3205" s="163"/>
      <c r="I3205" s="159"/>
      <c r="J3205" s="295"/>
    </row>
    <row r="3206" spans="8:10" x14ac:dyDescent="0.25">
      <c r="H3206" s="163"/>
      <c r="I3206" s="159"/>
      <c r="J3206" s="295"/>
    </row>
    <row r="3207" spans="8:10" x14ac:dyDescent="0.25">
      <c r="H3207" s="163"/>
      <c r="I3207" s="159"/>
      <c r="J3207" s="295"/>
    </row>
    <row r="3208" spans="8:10" x14ac:dyDescent="0.25">
      <c r="H3208" s="163"/>
      <c r="I3208" s="159"/>
      <c r="J3208" s="295"/>
    </row>
    <row r="3209" spans="8:10" x14ac:dyDescent="0.25">
      <c r="H3209" s="163"/>
      <c r="I3209" s="159"/>
      <c r="J3209" s="295"/>
    </row>
    <row r="3210" spans="8:10" x14ac:dyDescent="0.25">
      <c r="H3210" s="163"/>
      <c r="I3210" s="159"/>
      <c r="J3210" s="295"/>
    </row>
    <row r="3211" spans="8:10" x14ac:dyDescent="0.25">
      <c r="H3211" s="163"/>
      <c r="I3211" s="159"/>
      <c r="J3211" s="295"/>
    </row>
    <row r="3212" spans="8:10" x14ac:dyDescent="0.25">
      <c r="H3212" s="163"/>
      <c r="I3212" s="159"/>
      <c r="J3212" s="295"/>
    </row>
    <row r="3213" spans="8:10" x14ac:dyDescent="0.25">
      <c r="H3213" s="163"/>
      <c r="I3213" s="159"/>
      <c r="J3213" s="295"/>
    </row>
    <row r="3214" spans="8:10" x14ac:dyDescent="0.25">
      <c r="H3214" s="163"/>
      <c r="I3214" s="159"/>
      <c r="J3214" s="295"/>
    </row>
    <row r="3215" spans="8:10" x14ac:dyDescent="0.25">
      <c r="H3215" s="163"/>
      <c r="I3215" s="159"/>
      <c r="J3215" s="295"/>
    </row>
    <row r="3216" spans="8:10" x14ac:dyDescent="0.25">
      <c r="H3216" s="163"/>
      <c r="I3216" s="159"/>
      <c r="J3216" s="295"/>
    </row>
    <row r="3217" spans="8:10" x14ac:dyDescent="0.25">
      <c r="H3217" s="163"/>
      <c r="I3217" s="159"/>
      <c r="J3217" s="295"/>
    </row>
    <row r="3218" spans="8:10" x14ac:dyDescent="0.25">
      <c r="H3218" s="163"/>
      <c r="I3218" s="159"/>
      <c r="J3218" s="295"/>
    </row>
    <row r="3219" spans="8:10" x14ac:dyDescent="0.25">
      <c r="H3219" s="163"/>
      <c r="I3219" s="159"/>
      <c r="J3219" s="295"/>
    </row>
    <row r="3220" spans="8:10" x14ac:dyDescent="0.25">
      <c r="H3220" s="163"/>
      <c r="I3220" s="159"/>
      <c r="J3220" s="295"/>
    </row>
    <row r="3221" spans="8:10" x14ac:dyDescent="0.25">
      <c r="H3221" s="163"/>
      <c r="I3221" s="159"/>
      <c r="J3221" s="295"/>
    </row>
    <row r="3222" spans="8:10" x14ac:dyDescent="0.25">
      <c r="H3222" s="163"/>
      <c r="I3222" s="159"/>
      <c r="J3222" s="295"/>
    </row>
    <row r="3223" spans="8:10" x14ac:dyDescent="0.25">
      <c r="H3223" s="163"/>
      <c r="I3223" s="159"/>
      <c r="J3223" s="295"/>
    </row>
    <row r="3224" spans="8:10" x14ac:dyDescent="0.25">
      <c r="H3224" s="163"/>
      <c r="I3224" s="159"/>
      <c r="J3224" s="295"/>
    </row>
    <row r="3225" spans="8:10" x14ac:dyDescent="0.25">
      <c r="H3225" s="163"/>
      <c r="I3225" s="159"/>
      <c r="J3225" s="295"/>
    </row>
    <row r="3226" spans="8:10" x14ac:dyDescent="0.25">
      <c r="H3226" s="163"/>
      <c r="I3226" s="159"/>
      <c r="J3226" s="295"/>
    </row>
    <row r="3227" spans="8:10" x14ac:dyDescent="0.25">
      <c r="H3227" s="163"/>
      <c r="I3227" s="159"/>
      <c r="J3227" s="295"/>
    </row>
    <row r="3228" spans="8:10" x14ac:dyDescent="0.25">
      <c r="H3228" s="163"/>
      <c r="I3228" s="159"/>
      <c r="J3228" s="295"/>
    </row>
    <row r="3229" spans="8:10" x14ac:dyDescent="0.25">
      <c r="H3229" s="163"/>
      <c r="I3229" s="159"/>
      <c r="J3229" s="295"/>
    </row>
    <row r="3230" spans="8:10" x14ac:dyDescent="0.25">
      <c r="H3230" s="163"/>
      <c r="I3230" s="159"/>
      <c r="J3230" s="295"/>
    </row>
    <row r="3231" spans="8:10" x14ac:dyDescent="0.25">
      <c r="H3231" s="163"/>
      <c r="I3231" s="159"/>
      <c r="J3231" s="295"/>
    </row>
    <row r="3232" spans="8:10" x14ac:dyDescent="0.25">
      <c r="H3232" s="163"/>
      <c r="I3232" s="159"/>
      <c r="J3232" s="295"/>
    </row>
    <row r="3233" spans="8:10" x14ac:dyDescent="0.25">
      <c r="H3233" s="163"/>
      <c r="I3233" s="159"/>
      <c r="J3233" s="295"/>
    </row>
    <row r="3234" spans="8:10" x14ac:dyDescent="0.25">
      <c r="H3234" s="163"/>
      <c r="I3234" s="159"/>
      <c r="J3234" s="295"/>
    </row>
    <row r="3235" spans="8:10" x14ac:dyDescent="0.25">
      <c r="H3235" s="163"/>
      <c r="I3235" s="159"/>
      <c r="J3235" s="295"/>
    </row>
    <row r="3236" spans="8:10" x14ac:dyDescent="0.25">
      <c r="H3236" s="163"/>
      <c r="I3236" s="159"/>
      <c r="J3236" s="295"/>
    </row>
    <row r="3237" spans="8:10" x14ac:dyDescent="0.25">
      <c r="H3237" s="163"/>
      <c r="I3237" s="159"/>
      <c r="J3237" s="295"/>
    </row>
    <row r="3238" spans="8:10" x14ac:dyDescent="0.25">
      <c r="H3238" s="163"/>
      <c r="I3238" s="159"/>
      <c r="J3238" s="295"/>
    </row>
    <row r="3239" spans="8:10" x14ac:dyDescent="0.25">
      <c r="H3239" s="163"/>
      <c r="I3239" s="159"/>
      <c r="J3239" s="295"/>
    </row>
    <row r="3240" spans="8:10" x14ac:dyDescent="0.25">
      <c r="H3240" s="163"/>
      <c r="I3240" s="159"/>
      <c r="J3240" s="295"/>
    </row>
    <row r="3241" spans="8:10" x14ac:dyDescent="0.25">
      <c r="H3241" s="163"/>
      <c r="I3241" s="159"/>
      <c r="J3241" s="295"/>
    </row>
    <row r="3242" spans="8:10" x14ac:dyDescent="0.25">
      <c r="H3242" s="163"/>
      <c r="I3242" s="159"/>
      <c r="J3242" s="295"/>
    </row>
    <row r="3243" spans="8:10" x14ac:dyDescent="0.25">
      <c r="H3243" s="163"/>
      <c r="I3243" s="159"/>
      <c r="J3243" s="295"/>
    </row>
    <row r="3244" spans="8:10" x14ac:dyDescent="0.25">
      <c r="H3244" s="163"/>
      <c r="I3244" s="159"/>
      <c r="J3244" s="295"/>
    </row>
    <row r="3553" spans="8:9" x14ac:dyDescent="0.25">
      <c r="H3553" s="117">
        <f t="shared" ref="H3553:H3616" si="450">+IFERROR(AH3553,"")</f>
        <v>0</v>
      </c>
      <c r="I3553" s="116">
        <f t="shared" ref="I3553:I3616" si="451">+IFERROR(AI3553,"")</f>
        <v>0</v>
      </c>
    </row>
    <row r="3554" spans="8:9" x14ac:dyDescent="0.25">
      <c r="H3554" s="117">
        <f t="shared" si="450"/>
        <v>0</v>
      </c>
      <c r="I3554" s="116">
        <f t="shared" si="451"/>
        <v>0</v>
      </c>
    </row>
    <row r="3555" spans="8:9" x14ac:dyDescent="0.25">
      <c r="H3555" s="117">
        <f t="shared" si="450"/>
        <v>0</v>
      </c>
      <c r="I3555" s="116">
        <f t="shared" si="451"/>
        <v>0</v>
      </c>
    </row>
    <row r="3556" spans="8:9" x14ac:dyDescent="0.25">
      <c r="H3556" s="117">
        <f t="shared" si="450"/>
        <v>0</v>
      </c>
      <c r="I3556" s="116">
        <f t="shared" si="451"/>
        <v>0</v>
      </c>
    </row>
    <row r="3557" spans="8:9" x14ac:dyDescent="0.25">
      <c r="H3557" s="117">
        <f t="shared" si="450"/>
        <v>0</v>
      </c>
      <c r="I3557" s="116">
        <f t="shared" si="451"/>
        <v>0</v>
      </c>
    </row>
    <row r="3558" spans="8:9" x14ac:dyDescent="0.25">
      <c r="H3558" s="117">
        <f t="shared" si="450"/>
        <v>0</v>
      </c>
      <c r="I3558" s="116">
        <f t="shared" si="451"/>
        <v>0</v>
      </c>
    </row>
    <row r="3559" spans="8:9" x14ac:dyDescent="0.25">
      <c r="H3559" s="117">
        <f t="shared" si="450"/>
        <v>0</v>
      </c>
      <c r="I3559" s="116">
        <f t="shared" si="451"/>
        <v>0</v>
      </c>
    </row>
    <row r="3560" spans="8:9" x14ac:dyDescent="0.25">
      <c r="H3560" s="117">
        <f t="shared" si="450"/>
        <v>0</v>
      </c>
      <c r="I3560" s="116">
        <f t="shared" si="451"/>
        <v>0</v>
      </c>
    </row>
    <row r="3561" spans="8:9" x14ac:dyDescent="0.25">
      <c r="H3561" s="117">
        <f t="shared" si="450"/>
        <v>0</v>
      </c>
      <c r="I3561" s="116">
        <f t="shared" si="451"/>
        <v>0</v>
      </c>
    </row>
    <row r="3562" spans="8:9" x14ac:dyDescent="0.25">
      <c r="H3562" s="117">
        <f t="shared" si="450"/>
        <v>0</v>
      </c>
      <c r="I3562" s="116">
        <f t="shared" si="451"/>
        <v>0</v>
      </c>
    </row>
    <row r="3563" spans="8:9" x14ac:dyDescent="0.25">
      <c r="H3563" s="117">
        <f t="shared" si="450"/>
        <v>0</v>
      </c>
      <c r="I3563" s="116">
        <f t="shared" si="451"/>
        <v>0</v>
      </c>
    </row>
    <row r="3564" spans="8:9" x14ac:dyDescent="0.25">
      <c r="H3564" s="117">
        <f t="shared" si="450"/>
        <v>0</v>
      </c>
      <c r="I3564" s="116">
        <f t="shared" si="451"/>
        <v>0</v>
      </c>
    </row>
    <row r="3565" spans="8:9" x14ac:dyDescent="0.25">
      <c r="H3565" s="117">
        <f t="shared" si="450"/>
        <v>0</v>
      </c>
      <c r="I3565" s="116">
        <f t="shared" si="451"/>
        <v>0</v>
      </c>
    </row>
    <row r="3566" spans="8:9" x14ac:dyDescent="0.25">
      <c r="H3566" s="117">
        <f t="shared" si="450"/>
        <v>0</v>
      </c>
      <c r="I3566" s="116">
        <f t="shared" si="451"/>
        <v>0</v>
      </c>
    </row>
    <row r="3567" spans="8:9" x14ac:dyDescent="0.25">
      <c r="H3567" s="117">
        <f t="shared" si="450"/>
        <v>0</v>
      </c>
      <c r="I3567" s="116">
        <f t="shared" si="451"/>
        <v>0</v>
      </c>
    </row>
    <row r="3568" spans="8:9" x14ac:dyDescent="0.25">
      <c r="H3568" s="117">
        <f t="shared" si="450"/>
        <v>0</v>
      </c>
      <c r="I3568" s="116">
        <f t="shared" si="451"/>
        <v>0</v>
      </c>
    </row>
    <row r="3569" spans="8:9" x14ac:dyDescent="0.25">
      <c r="H3569" s="117">
        <f t="shared" si="450"/>
        <v>0</v>
      </c>
      <c r="I3569" s="116">
        <f t="shared" si="451"/>
        <v>0</v>
      </c>
    </row>
    <row r="3570" spans="8:9" x14ac:dyDescent="0.25">
      <c r="H3570" s="117">
        <f t="shared" si="450"/>
        <v>0</v>
      </c>
      <c r="I3570" s="116">
        <f t="shared" si="451"/>
        <v>0</v>
      </c>
    </row>
    <row r="3571" spans="8:9" x14ac:dyDescent="0.25">
      <c r="H3571" s="117">
        <f t="shared" si="450"/>
        <v>0</v>
      </c>
      <c r="I3571" s="116">
        <f t="shared" si="451"/>
        <v>0</v>
      </c>
    </row>
    <row r="3572" spans="8:9" x14ac:dyDescent="0.25">
      <c r="H3572" s="117">
        <f t="shared" si="450"/>
        <v>0</v>
      </c>
      <c r="I3572" s="116">
        <f t="shared" si="451"/>
        <v>0</v>
      </c>
    </row>
    <row r="3573" spans="8:9" x14ac:dyDescent="0.25">
      <c r="H3573" s="117">
        <f t="shared" si="450"/>
        <v>0</v>
      </c>
      <c r="I3573" s="116">
        <f t="shared" si="451"/>
        <v>0</v>
      </c>
    </row>
    <row r="3574" spans="8:9" x14ac:dyDescent="0.25">
      <c r="H3574" s="117">
        <f t="shared" si="450"/>
        <v>0</v>
      </c>
      <c r="I3574" s="116">
        <f t="shared" si="451"/>
        <v>0</v>
      </c>
    </row>
    <row r="3575" spans="8:9" x14ac:dyDescent="0.25">
      <c r="H3575" s="117">
        <f t="shared" si="450"/>
        <v>0</v>
      </c>
      <c r="I3575" s="116">
        <f t="shared" si="451"/>
        <v>0</v>
      </c>
    </row>
    <row r="3576" spans="8:9" x14ac:dyDescent="0.25">
      <c r="H3576" s="117">
        <f t="shared" si="450"/>
        <v>0</v>
      </c>
      <c r="I3576" s="116">
        <f t="shared" si="451"/>
        <v>0</v>
      </c>
    </row>
    <row r="3577" spans="8:9" x14ac:dyDescent="0.25">
      <c r="H3577" s="117">
        <f t="shared" si="450"/>
        <v>0</v>
      </c>
      <c r="I3577" s="116">
        <f t="shared" si="451"/>
        <v>0</v>
      </c>
    </row>
    <row r="3578" spans="8:9" x14ac:dyDescent="0.25">
      <c r="H3578" s="117">
        <f t="shared" si="450"/>
        <v>0</v>
      </c>
      <c r="I3578" s="116">
        <f t="shared" si="451"/>
        <v>0</v>
      </c>
    </row>
    <row r="3579" spans="8:9" x14ac:dyDescent="0.25">
      <c r="H3579" s="117">
        <f t="shared" si="450"/>
        <v>0</v>
      </c>
      <c r="I3579" s="116">
        <f t="shared" si="451"/>
        <v>0</v>
      </c>
    </row>
    <row r="3580" spans="8:9" x14ac:dyDescent="0.25">
      <c r="H3580" s="117">
        <f t="shared" si="450"/>
        <v>0</v>
      </c>
      <c r="I3580" s="116">
        <f t="shared" si="451"/>
        <v>0</v>
      </c>
    </row>
    <row r="3581" spans="8:9" x14ac:dyDescent="0.25">
      <c r="H3581" s="117">
        <f t="shared" si="450"/>
        <v>0</v>
      </c>
      <c r="I3581" s="116">
        <f t="shared" si="451"/>
        <v>0</v>
      </c>
    </row>
    <row r="3582" spans="8:9" x14ac:dyDescent="0.25">
      <c r="H3582" s="117">
        <f t="shared" si="450"/>
        <v>0</v>
      </c>
      <c r="I3582" s="116">
        <f t="shared" si="451"/>
        <v>0</v>
      </c>
    </row>
    <row r="3583" spans="8:9" x14ac:dyDescent="0.25">
      <c r="H3583" s="117">
        <f t="shared" si="450"/>
        <v>0</v>
      </c>
      <c r="I3583" s="116">
        <f t="shared" si="451"/>
        <v>0</v>
      </c>
    </row>
    <row r="3584" spans="8:9" x14ac:dyDescent="0.25">
      <c r="H3584" s="117">
        <f t="shared" si="450"/>
        <v>0</v>
      </c>
      <c r="I3584" s="116">
        <f t="shared" si="451"/>
        <v>0</v>
      </c>
    </row>
    <row r="3585" spans="8:9" x14ac:dyDescent="0.25">
      <c r="H3585" s="117">
        <f t="shared" si="450"/>
        <v>0</v>
      </c>
      <c r="I3585" s="116">
        <f t="shared" si="451"/>
        <v>0</v>
      </c>
    </row>
    <row r="3586" spans="8:9" x14ac:dyDescent="0.25">
      <c r="H3586" s="117">
        <f t="shared" si="450"/>
        <v>0</v>
      </c>
      <c r="I3586" s="116">
        <f t="shared" si="451"/>
        <v>0</v>
      </c>
    </row>
    <row r="3587" spans="8:9" x14ac:dyDescent="0.25">
      <c r="H3587" s="117">
        <f t="shared" si="450"/>
        <v>0</v>
      </c>
      <c r="I3587" s="116">
        <f t="shared" si="451"/>
        <v>0</v>
      </c>
    </row>
    <row r="3588" spans="8:9" x14ac:dyDescent="0.25">
      <c r="H3588" s="117">
        <f t="shared" si="450"/>
        <v>0</v>
      </c>
      <c r="I3588" s="116">
        <f t="shared" si="451"/>
        <v>0</v>
      </c>
    </row>
    <row r="3589" spans="8:9" x14ac:dyDescent="0.25">
      <c r="H3589" s="117">
        <f t="shared" si="450"/>
        <v>0</v>
      </c>
      <c r="I3589" s="116">
        <f t="shared" si="451"/>
        <v>0</v>
      </c>
    </row>
    <row r="3590" spans="8:9" x14ac:dyDescent="0.25">
      <c r="H3590" s="117">
        <f t="shared" si="450"/>
        <v>0</v>
      </c>
      <c r="I3590" s="116">
        <f t="shared" si="451"/>
        <v>0</v>
      </c>
    </row>
    <row r="3591" spans="8:9" x14ac:dyDescent="0.25">
      <c r="H3591" s="117">
        <f t="shared" si="450"/>
        <v>0</v>
      </c>
      <c r="I3591" s="116">
        <f t="shared" si="451"/>
        <v>0</v>
      </c>
    </row>
    <row r="3592" spans="8:9" x14ac:dyDescent="0.25">
      <c r="H3592" s="117">
        <f t="shared" si="450"/>
        <v>0</v>
      </c>
      <c r="I3592" s="116">
        <f t="shared" si="451"/>
        <v>0</v>
      </c>
    </row>
    <row r="3593" spans="8:9" x14ac:dyDescent="0.25">
      <c r="H3593" s="117">
        <f t="shared" si="450"/>
        <v>0</v>
      </c>
      <c r="I3593" s="116">
        <f t="shared" si="451"/>
        <v>0</v>
      </c>
    </row>
    <row r="3594" spans="8:9" x14ac:dyDescent="0.25">
      <c r="H3594" s="117">
        <f t="shared" si="450"/>
        <v>0</v>
      </c>
      <c r="I3594" s="116">
        <f t="shared" si="451"/>
        <v>0</v>
      </c>
    </row>
    <row r="3595" spans="8:9" x14ac:dyDescent="0.25">
      <c r="H3595" s="117">
        <f t="shared" si="450"/>
        <v>0</v>
      </c>
      <c r="I3595" s="116">
        <f t="shared" si="451"/>
        <v>0</v>
      </c>
    </row>
    <row r="3596" spans="8:9" x14ac:dyDescent="0.25">
      <c r="H3596" s="117">
        <f t="shared" si="450"/>
        <v>0</v>
      </c>
      <c r="I3596" s="116">
        <f t="shared" si="451"/>
        <v>0</v>
      </c>
    </row>
    <row r="3597" spans="8:9" x14ac:dyDescent="0.25">
      <c r="H3597" s="117">
        <f t="shared" si="450"/>
        <v>0</v>
      </c>
      <c r="I3597" s="116">
        <f t="shared" si="451"/>
        <v>0</v>
      </c>
    </row>
    <row r="3598" spans="8:9" x14ac:dyDescent="0.25">
      <c r="H3598" s="117">
        <f t="shared" si="450"/>
        <v>0</v>
      </c>
      <c r="I3598" s="116">
        <f t="shared" si="451"/>
        <v>0</v>
      </c>
    </row>
    <row r="3599" spans="8:9" x14ac:dyDescent="0.25">
      <c r="H3599" s="117">
        <f t="shared" si="450"/>
        <v>0</v>
      </c>
      <c r="I3599" s="116">
        <f t="shared" si="451"/>
        <v>0</v>
      </c>
    </row>
    <row r="3600" spans="8:9" x14ac:dyDescent="0.25">
      <c r="H3600" s="117">
        <f t="shared" si="450"/>
        <v>0</v>
      </c>
      <c r="I3600" s="116">
        <f t="shared" si="451"/>
        <v>0</v>
      </c>
    </row>
    <row r="3601" spans="8:9" x14ac:dyDescent="0.25">
      <c r="H3601" s="117">
        <f t="shared" si="450"/>
        <v>0</v>
      </c>
      <c r="I3601" s="116">
        <f t="shared" si="451"/>
        <v>0</v>
      </c>
    </row>
    <row r="3602" spans="8:9" x14ac:dyDescent="0.25">
      <c r="H3602" s="117">
        <f t="shared" si="450"/>
        <v>0</v>
      </c>
      <c r="I3602" s="116">
        <f t="shared" si="451"/>
        <v>0</v>
      </c>
    </row>
    <row r="3603" spans="8:9" x14ac:dyDescent="0.25">
      <c r="H3603" s="117">
        <f t="shared" si="450"/>
        <v>0</v>
      </c>
      <c r="I3603" s="116">
        <f t="shared" si="451"/>
        <v>0</v>
      </c>
    </row>
    <row r="3604" spans="8:9" x14ac:dyDescent="0.25">
      <c r="H3604" s="117">
        <f t="shared" si="450"/>
        <v>0</v>
      </c>
      <c r="I3604" s="116">
        <f t="shared" si="451"/>
        <v>0</v>
      </c>
    </row>
    <row r="3605" spans="8:9" x14ac:dyDescent="0.25">
      <c r="H3605" s="117">
        <f t="shared" si="450"/>
        <v>0</v>
      </c>
      <c r="I3605" s="116">
        <f t="shared" si="451"/>
        <v>0</v>
      </c>
    </row>
    <row r="3606" spans="8:9" x14ac:dyDescent="0.25">
      <c r="H3606" s="117">
        <f t="shared" si="450"/>
        <v>0</v>
      </c>
      <c r="I3606" s="116">
        <f t="shared" si="451"/>
        <v>0</v>
      </c>
    </row>
    <row r="3607" spans="8:9" x14ac:dyDescent="0.25">
      <c r="H3607" s="117">
        <f t="shared" si="450"/>
        <v>0</v>
      </c>
      <c r="I3607" s="116">
        <f t="shared" si="451"/>
        <v>0</v>
      </c>
    </row>
    <row r="3608" spans="8:9" x14ac:dyDescent="0.25">
      <c r="H3608" s="117">
        <f t="shared" si="450"/>
        <v>0</v>
      </c>
      <c r="I3608" s="116">
        <f t="shared" si="451"/>
        <v>0</v>
      </c>
    </row>
    <row r="3609" spans="8:9" x14ac:dyDescent="0.25">
      <c r="H3609" s="117">
        <f t="shared" si="450"/>
        <v>0</v>
      </c>
      <c r="I3609" s="116">
        <f t="shared" si="451"/>
        <v>0</v>
      </c>
    </row>
    <row r="3610" spans="8:9" x14ac:dyDescent="0.25">
      <c r="H3610" s="117">
        <f t="shared" si="450"/>
        <v>0</v>
      </c>
      <c r="I3610" s="116">
        <f t="shared" si="451"/>
        <v>0</v>
      </c>
    </row>
    <row r="3611" spans="8:9" x14ac:dyDescent="0.25">
      <c r="H3611" s="117">
        <f t="shared" si="450"/>
        <v>0</v>
      </c>
      <c r="I3611" s="116">
        <f t="shared" si="451"/>
        <v>0</v>
      </c>
    </row>
    <row r="3612" spans="8:9" x14ac:dyDescent="0.25">
      <c r="H3612" s="117">
        <f t="shared" si="450"/>
        <v>0</v>
      </c>
      <c r="I3612" s="116">
        <f t="shared" si="451"/>
        <v>0</v>
      </c>
    </row>
    <row r="3613" spans="8:9" x14ac:dyDescent="0.25">
      <c r="H3613" s="117">
        <f t="shared" si="450"/>
        <v>0</v>
      </c>
      <c r="I3613" s="116">
        <f t="shared" si="451"/>
        <v>0</v>
      </c>
    </row>
    <row r="3614" spans="8:9" x14ac:dyDescent="0.25">
      <c r="H3614" s="117">
        <f t="shared" si="450"/>
        <v>0</v>
      </c>
      <c r="I3614" s="116">
        <f t="shared" si="451"/>
        <v>0</v>
      </c>
    </row>
    <row r="3615" spans="8:9" x14ac:dyDescent="0.25">
      <c r="H3615" s="117">
        <f t="shared" si="450"/>
        <v>0</v>
      </c>
      <c r="I3615" s="116">
        <f t="shared" si="451"/>
        <v>0</v>
      </c>
    </row>
    <row r="3616" spans="8:9" x14ac:dyDescent="0.25">
      <c r="H3616" s="117">
        <f t="shared" si="450"/>
        <v>0</v>
      </c>
      <c r="I3616" s="116">
        <f t="shared" si="451"/>
        <v>0</v>
      </c>
    </row>
    <row r="3617" spans="8:9" x14ac:dyDescent="0.25">
      <c r="H3617" s="117">
        <f t="shared" ref="H3617:H3680" si="452">+IFERROR(AH3617,"")</f>
        <v>0</v>
      </c>
      <c r="I3617" s="116">
        <f t="shared" ref="I3617:I3680" si="453">+IFERROR(AI3617,"")</f>
        <v>0</v>
      </c>
    </row>
    <row r="3618" spans="8:9" x14ac:dyDescent="0.25">
      <c r="H3618" s="117">
        <f t="shared" si="452"/>
        <v>0</v>
      </c>
      <c r="I3618" s="116">
        <f t="shared" si="453"/>
        <v>0</v>
      </c>
    </row>
    <row r="3619" spans="8:9" x14ac:dyDescent="0.25">
      <c r="H3619" s="117">
        <f t="shared" si="452"/>
        <v>0</v>
      </c>
      <c r="I3619" s="116">
        <f t="shared" si="453"/>
        <v>0</v>
      </c>
    </row>
    <row r="3620" spans="8:9" x14ac:dyDescent="0.25">
      <c r="H3620" s="117">
        <f t="shared" si="452"/>
        <v>0</v>
      </c>
      <c r="I3620" s="116">
        <f t="shared" si="453"/>
        <v>0</v>
      </c>
    </row>
    <row r="3621" spans="8:9" x14ac:dyDescent="0.25">
      <c r="H3621" s="117">
        <f t="shared" si="452"/>
        <v>0</v>
      </c>
      <c r="I3621" s="116">
        <f t="shared" si="453"/>
        <v>0</v>
      </c>
    </row>
    <row r="3622" spans="8:9" x14ac:dyDescent="0.25">
      <c r="H3622" s="117">
        <f t="shared" si="452"/>
        <v>0</v>
      </c>
      <c r="I3622" s="116">
        <f t="shared" si="453"/>
        <v>0</v>
      </c>
    </row>
    <row r="3623" spans="8:9" x14ac:dyDescent="0.25">
      <c r="H3623" s="117">
        <f t="shared" si="452"/>
        <v>0</v>
      </c>
      <c r="I3623" s="116">
        <f t="shared" si="453"/>
        <v>0</v>
      </c>
    </row>
    <row r="3624" spans="8:9" x14ac:dyDescent="0.25">
      <c r="H3624" s="117">
        <f t="shared" si="452"/>
        <v>0</v>
      </c>
      <c r="I3624" s="116">
        <f t="shared" si="453"/>
        <v>0</v>
      </c>
    </row>
    <row r="3625" spans="8:9" x14ac:dyDescent="0.25">
      <c r="H3625" s="117">
        <f t="shared" si="452"/>
        <v>0</v>
      </c>
      <c r="I3625" s="116">
        <f t="shared" si="453"/>
        <v>0</v>
      </c>
    </row>
    <row r="3626" spans="8:9" x14ac:dyDescent="0.25">
      <c r="H3626" s="117">
        <f t="shared" si="452"/>
        <v>0</v>
      </c>
      <c r="I3626" s="116">
        <f t="shared" si="453"/>
        <v>0</v>
      </c>
    </row>
    <row r="3627" spans="8:9" x14ac:dyDescent="0.25">
      <c r="H3627" s="117">
        <f t="shared" si="452"/>
        <v>0</v>
      </c>
      <c r="I3627" s="116">
        <f t="shared" si="453"/>
        <v>0</v>
      </c>
    </row>
    <row r="3628" spans="8:9" x14ac:dyDescent="0.25">
      <c r="H3628" s="117">
        <f t="shared" si="452"/>
        <v>0</v>
      </c>
      <c r="I3628" s="116">
        <f t="shared" si="453"/>
        <v>0</v>
      </c>
    </row>
    <row r="3629" spans="8:9" x14ac:dyDescent="0.25">
      <c r="H3629" s="117">
        <f t="shared" si="452"/>
        <v>0</v>
      </c>
      <c r="I3629" s="116">
        <f t="shared" si="453"/>
        <v>0</v>
      </c>
    </row>
    <row r="3630" spans="8:9" x14ac:dyDescent="0.25">
      <c r="H3630" s="117">
        <f t="shared" si="452"/>
        <v>0</v>
      </c>
      <c r="I3630" s="116">
        <f t="shared" si="453"/>
        <v>0</v>
      </c>
    </row>
    <row r="3631" spans="8:9" x14ac:dyDescent="0.25">
      <c r="H3631" s="117">
        <f t="shared" si="452"/>
        <v>0</v>
      </c>
      <c r="I3631" s="116">
        <f t="shared" si="453"/>
        <v>0</v>
      </c>
    </row>
    <row r="3632" spans="8:9" x14ac:dyDescent="0.25">
      <c r="H3632" s="117">
        <f t="shared" si="452"/>
        <v>0</v>
      </c>
      <c r="I3632" s="116">
        <f t="shared" si="453"/>
        <v>0</v>
      </c>
    </row>
    <row r="3633" spans="8:9" x14ac:dyDescent="0.25">
      <c r="H3633" s="117">
        <f t="shared" si="452"/>
        <v>0</v>
      </c>
      <c r="I3633" s="116">
        <f t="shared" si="453"/>
        <v>0</v>
      </c>
    </row>
    <row r="3634" spans="8:9" x14ac:dyDescent="0.25">
      <c r="H3634" s="117">
        <f t="shared" si="452"/>
        <v>0</v>
      </c>
      <c r="I3634" s="116">
        <f t="shared" si="453"/>
        <v>0</v>
      </c>
    </row>
    <row r="3635" spans="8:9" x14ac:dyDescent="0.25">
      <c r="H3635" s="117">
        <f t="shared" si="452"/>
        <v>0</v>
      </c>
      <c r="I3635" s="116">
        <f t="shared" si="453"/>
        <v>0</v>
      </c>
    </row>
    <row r="3636" spans="8:9" x14ac:dyDescent="0.25">
      <c r="H3636" s="117">
        <f t="shared" si="452"/>
        <v>0</v>
      </c>
      <c r="I3636" s="116">
        <f t="shared" si="453"/>
        <v>0</v>
      </c>
    </row>
    <row r="3637" spans="8:9" x14ac:dyDescent="0.25">
      <c r="H3637" s="117">
        <f t="shared" si="452"/>
        <v>0</v>
      </c>
      <c r="I3637" s="116">
        <f t="shared" si="453"/>
        <v>0</v>
      </c>
    </row>
    <row r="3638" spans="8:9" x14ac:dyDescent="0.25">
      <c r="H3638" s="117">
        <f t="shared" si="452"/>
        <v>0</v>
      </c>
      <c r="I3638" s="116">
        <f t="shared" si="453"/>
        <v>0</v>
      </c>
    </row>
    <row r="3639" spans="8:9" x14ac:dyDescent="0.25">
      <c r="H3639" s="117">
        <f t="shared" si="452"/>
        <v>0</v>
      </c>
      <c r="I3639" s="116">
        <f t="shared" si="453"/>
        <v>0</v>
      </c>
    </row>
    <row r="3640" spans="8:9" x14ac:dyDescent="0.25">
      <c r="H3640" s="117">
        <f t="shared" si="452"/>
        <v>0</v>
      </c>
      <c r="I3640" s="116">
        <f t="shared" si="453"/>
        <v>0</v>
      </c>
    </row>
    <row r="3641" spans="8:9" x14ac:dyDescent="0.25">
      <c r="H3641" s="117">
        <f t="shared" si="452"/>
        <v>0</v>
      </c>
      <c r="I3641" s="116">
        <f t="shared" si="453"/>
        <v>0</v>
      </c>
    </row>
    <row r="3642" spans="8:9" x14ac:dyDescent="0.25">
      <c r="H3642" s="117">
        <f t="shared" si="452"/>
        <v>0</v>
      </c>
      <c r="I3642" s="116">
        <f t="shared" si="453"/>
        <v>0</v>
      </c>
    </row>
    <row r="3643" spans="8:9" x14ac:dyDescent="0.25">
      <c r="H3643" s="117">
        <f t="shared" si="452"/>
        <v>0</v>
      </c>
      <c r="I3643" s="116">
        <f t="shared" si="453"/>
        <v>0</v>
      </c>
    </row>
    <row r="3644" spans="8:9" x14ac:dyDescent="0.25">
      <c r="H3644" s="117">
        <f t="shared" si="452"/>
        <v>0</v>
      </c>
      <c r="I3644" s="116">
        <f t="shared" si="453"/>
        <v>0</v>
      </c>
    </row>
    <row r="3645" spans="8:9" x14ac:dyDescent="0.25">
      <c r="H3645" s="117">
        <f t="shared" si="452"/>
        <v>0</v>
      </c>
      <c r="I3645" s="116">
        <f t="shared" si="453"/>
        <v>0</v>
      </c>
    </row>
    <row r="3646" spans="8:9" x14ac:dyDescent="0.25">
      <c r="H3646" s="117">
        <f t="shared" si="452"/>
        <v>0</v>
      </c>
      <c r="I3646" s="116">
        <f t="shared" si="453"/>
        <v>0</v>
      </c>
    </row>
    <row r="3647" spans="8:9" x14ac:dyDescent="0.25">
      <c r="H3647" s="117">
        <f t="shared" si="452"/>
        <v>0</v>
      </c>
      <c r="I3647" s="116">
        <f t="shared" si="453"/>
        <v>0</v>
      </c>
    </row>
    <row r="3648" spans="8:9" x14ac:dyDescent="0.25">
      <c r="H3648" s="117">
        <f t="shared" si="452"/>
        <v>0</v>
      </c>
      <c r="I3648" s="116">
        <f t="shared" si="453"/>
        <v>0</v>
      </c>
    </row>
    <row r="3649" spans="8:9" x14ac:dyDescent="0.25">
      <c r="H3649" s="117">
        <f t="shared" si="452"/>
        <v>0</v>
      </c>
      <c r="I3649" s="116">
        <f t="shared" si="453"/>
        <v>0</v>
      </c>
    </row>
    <row r="3650" spans="8:9" x14ac:dyDescent="0.25">
      <c r="H3650" s="117">
        <f t="shared" si="452"/>
        <v>0</v>
      </c>
      <c r="I3650" s="116">
        <f t="shared" si="453"/>
        <v>0</v>
      </c>
    </row>
    <row r="3651" spans="8:9" x14ac:dyDescent="0.25">
      <c r="H3651" s="117">
        <f t="shared" si="452"/>
        <v>0</v>
      </c>
      <c r="I3651" s="116">
        <f t="shared" si="453"/>
        <v>0</v>
      </c>
    </row>
    <row r="3652" spans="8:9" x14ac:dyDescent="0.25">
      <c r="H3652" s="117">
        <f t="shared" si="452"/>
        <v>0</v>
      </c>
      <c r="I3652" s="116">
        <f t="shared" si="453"/>
        <v>0</v>
      </c>
    </row>
    <row r="3653" spans="8:9" x14ac:dyDescent="0.25">
      <c r="H3653" s="117">
        <f t="shared" si="452"/>
        <v>0</v>
      </c>
      <c r="I3653" s="116">
        <f t="shared" si="453"/>
        <v>0</v>
      </c>
    </row>
    <row r="3654" spans="8:9" x14ac:dyDescent="0.25">
      <c r="H3654" s="117">
        <f t="shared" si="452"/>
        <v>0</v>
      </c>
      <c r="I3654" s="116">
        <f t="shared" si="453"/>
        <v>0</v>
      </c>
    </row>
    <row r="3655" spans="8:9" x14ac:dyDescent="0.25">
      <c r="H3655" s="117">
        <f t="shared" si="452"/>
        <v>0</v>
      </c>
      <c r="I3655" s="116">
        <f t="shared" si="453"/>
        <v>0</v>
      </c>
    </row>
    <row r="3656" spans="8:9" x14ac:dyDescent="0.25">
      <c r="H3656" s="117">
        <f t="shared" si="452"/>
        <v>0</v>
      </c>
      <c r="I3656" s="116">
        <f t="shared" si="453"/>
        <v>0</v>
      </c>
    </row>
    <row r="3657" spans="8:9" x14ac:dyDescent="0.25">
      <c r="H3657" s="117">
        <f t="shared" si="452"/>
        <v>0</v>
      </c>
      <c r="I3657" s="116">
        <f t="shared" si="453"/>
        <v>0</v>
      </c>
    </row>
    <row r="3658" spans="8:9" x14ac:dyDescent="0.25">
      <c r="H3658" s="117">
        <f t="shared" si="452"/>
        <v>0</v>
      </c>
      <c r="I3658" s="116">
        <f t="shared" si="453"/>
        <v>0</v>
      </c>
    </row>
    <row r="3659" spans="8:9" x14ac:dyDescent="0.25">
      <c r="H3659" s="117">
        <f t="shared" si="452"/>
        <v>0</v>
      </c>
      <c r="I3659" s="116">
        <f t="shared" si="453"/>
        <v>0</v>
      </c>
    </row>
    <row r="3660" spans="8:9" x14ac:dyDescent="0.25">
      <c r="H3660" s="117">
        <f t="shared" si="452"/>
        <v>0</v>
      </c>
      <c r="I3660" s="116">
        <f t="shared" si="453"/>
        <v>0</v>
      </c>
    </row>
    <row r="3661" spans="8:9" x14ac:dyDescent="0.25">
      <c r="H3661" s="117">
        <f t="shared" si="452"/>
        <v>0</v>
      </c>
      <c r="I3661" s="116">
        <f t="shared" si="453"/>
        <v>0</v>
      </c>
    </row>
    <row r="3662" spans="8:9" x14ac:dyDescent="0.25">
      <c r="H3662" s="117">
        <f t="shared" si="452"/>
        <v>0</v>
      </c>
      <c r="I3662" s="116">
        <f t="shared" si="453"/>
        <v>0</v>
      </c>
    </row>
    <row r="3663" spans="8:9" x14ac:dyDescent="0.25">
      <c r="H3663" s="117">
        <f t="shared" si="452"/>
        <v>0</v>
      </c>
      <c r="I3663" s="116">
        <f t="shared" si="453"/>
        <v>0</v>
      </c>
    </row>
    <row r="3664" spans="8:9" x14ac:dyDescent="0.25">
      <c r="H3664" s="117">
        <f t="shared" si="452"/>
        <v>0</v>
      </c>
      <c r="I3664" s="116">
        <f t="shared" si="453"/>
        <v>0</v>
      </c>
    </row>
    <row r="3665" spans="8:9" x14ac:dyDescent="0.25">
      <c r="H3665" s="117">
        <f t="shared" si="452"/>
        <v>0</v>
      </c>
      <c r="I3665" s="116">
        <f t="shared" si="453"/>
        <v>0</v>
      </c>
    </row>
    <row r="3666" spans="8:9" x14ac:dyDescent="0.25">
      <c r="H3666" s="117">
        <f t="shared" si="452"/>
        <v>0</v>
      </c>
      <c r="I3666" s="116">
        <f t="shared" si="453"/>
        <v>0</v>
      </c>
    </row>
    <row r="3667" spans="8:9" x14ac:dyDescent="0.25">
      <c r="H3667" s="117">
        <f t="shared" si="452"/>
        <v>0</v>
      </c>
      <c r="I3667" s="116">
        <f t="shared" si="453"/>
        <v>0</v>
      </c>
    </row>
    <row r="3668" spans="8:9" x14ac:dyDescent="0.25">
      <c r="H3668" s="117">
        <f t="shared" si="452"/>
        <v>0</v>
      </c>
      <c r="I3668" s="116">
        <f t="shared" si="453"/>
        <v>0</v>
      </c>
    </row>
    <row r="3669" spans="8:9" x14ac:dyDescent="0.25">
      <c r="H3669" s="117">
        <f t="shared" si="452"/>
        <v>0</v>
      </c>
      <c r="I3669" s="116">
        <f t="shared" si="453"/>
        <v>0</v>
      </c>
    </row>
    <row r="3670" spans="8:9" x14ac:dyDescent="0.25">
      <c r="H3670" s="117">
        <f t="shared" si="452"/>
        <v>0</v>
      </c>
      <c r="I3670" s="116">
        <f t="shared" si="453"/>
        <v>0</v>
      </c>
    </row>
    <row r="3671" spans="8:9" x14ac:dyDescent="0.25">
      <c r="H3671" s="117">
        <f t="shared" si="452"/>
        <v>0</v>
      </c>
      <c r="I3671" s="116">
        <f t="shared" si="453"/>
        <v>0</v>
      </c>
    </row>
    <row r="3672" spans="8:9" x14ac:dyDescent="0.25">
      <c r="H3672" s="117">
        <f t="shared" si="452"/>
        <v>0</v>
      </c>
      <c r="I3672" s="116">
        <f t="shared" si="453"/>
        <v>0</v>
      </c>
    </row>
    <row r="3673" spans="8:9" x14ac:dyDescent="0.25">
      <c r="H3673" s="117">
        <f t="shared" si="452"/>
        <v>0</v>
      </c>
      <c r="I3673" s="116">
        <f t="shared" si="453"/>
        <v>0</v>
      </c>
    </row>
    <row r="3674" spans="8:9" x14ac:dyDescent="0.25">
      <c r="H3674" s="117">
        <f t="shared" si="452"/>
        <v>0</v>
      </c>
      <c r="I3674" s="116">
        <f t="shared" si="453"/>
        <v>0</v>
      </c>
    </row>
    <row r="3675" spans="8:9" x14ac:dyDescent="0.25">
      <c r="H3675" s="117">
        <f t="shared" si="452"/>
        <v>0</v>
      </c>
      <c r="I3675" s="116">
        <f t="shared" si="453"/>
        <v>0</v>
      </c>
    </row>
    <row r="3676" spans="8:9" x14ac:dyDescent="0.25">
      <c r="H3676" s="117">
        <f t="shared" si="452"/>
        <v>0</v>
      </c>
      <c r="I3676" s="116">
        <f t="shared" si="453"/>
        <v>0</v>
      </c>
    </row>
    <row r="3677" spans="8:9" x14ac:dyDescent="0.25">
      <c r="H3677" s="117">
        <f t="shared" si="452"/>
        <v>0</v>
      </c>
      <c r="I3677" s="116">
        <f t="shared" si="453"/>
        <v>0</v>
      </c>
    </row>
    <row r="3678" spans="8:9" x14ac:dyDescent="0.25">
      <c r="H3678" s="117">
        <f t="shared" si="452"/>
        <v>0</v>
      </c>
      <c r="I3678" s="116">
        <f t="shared" si="453"/>
        <v>0</v>
      </c>
    </row>
    <row r="3679" spans="8:9" x14ac:dyDescent="0.25">
      <c r="H3679" s="117">
        <f t="shared" si="452"/>
        <v>0</v>
      </c>
      <c r="I3679" s="116">
        <f t="shared" si="453"/>
        <v>0</v>
      </c>
    </row>
    <row r="3680" spans="8:9" x14ac:dyDescent="0.25">
      <c r="H3680" s="117">
        <f t="shared" si="452"/>
        <v>0</v>
      </c>
      <c r="I3680" s="116">
        <f t="shared" si="453"/>
        <v>0</v>
      </c>
    </row>
    <row r="3681" spans="8:9" x14ac:dyDescent="0.25">
      <c r="H3681" s="117">
        <f t="shared" ref="H3681:H3744" si="454">+IFERROR(AH3681,"")</f>
        <v>0</v>
      </c>
      <c r="I3681" s="116">
        <f t="shared" ref="I3681:I3744" si="455">+IFERROR(AI3681,"")</f>
        <v>0</v>
      </c>
    </row>
    <row r="3682" spans="8:9" x14ac:dyDescent="0.25">
      <c r="H3682" s="117">
        <f t="shared" si="454"/>
        <v>0</v>
      </c>
      <c r="I3682" s="116">
        <f t="shared" si="455"/>
        <v>0</v>
      </c>
    </row>
    <row r="3683" spans="8:9" x14ac:dyDescent="0.25">
      <c r="H3683" s="117">
        <f t="shared" si="454"/>
        <v>0</v>
      </c>
      <c r="I3683" s="116">
        <f t="shared" si="455"/>
        <v>0</v>
      </c>
    </row>
    <row r="3684" spans="8:9" x14ac:dyDescent="0.25">
      <c r="H3684" s="117">
        <f t="shared" si="454"/>
        <v>0</v>
      </c>
      <c r="I3684" s="116">
        <f t="shared" si="455"/>
        <v>0</v>
      </c>
    </row>
    <row r="3685" spans="8:9" x14ac:dyDescent="0.25">
      <c r="H3685" s="117">
        <f t="shared" si="454"/>
        <v>0</v>
      </c>
      <c r="I3685" s="116">
        <f t="shared" si="455"/>
        <v>0</v>
      </c>
    </row>
    <row r="3686" spans="8:9" x14ac:dyDescent="0.25">
      <c r="H3686" s="117">
        <f t="shared" si="454"/>
        <v>0</v>
      </c>
      <c r="I3686" s="116">
        <f t="shared" si="455"/>
        <v>0</v>
      </c>
    </row>
    <row r="3687" spans="8:9" x14ac:dyDescent="0.25">
      <c r="H3687" s="117">
        <f t="shared" si="454"/>
        <v>0</v>
      </c>
      <c r="I3687" s="116">
        <f t="shared" si="455"/>
        <v>0</v>
      </c>
    </row>
    <row r="3688" spans="8:9" x14ac:dyDescent="0.25">
      <c r="H3688" s="117">
        <f t="shared" si="454"/>
        <v>0</v>
      </c>
      <c r="I3688" s="116">
        <f t="shared" si="455"/>
        <v>0</v>
      </c>
    </row>
    <row r="3689" spans="8:9" x14ac:dyDescent="0.25">
      <c r="H3689" s="117">
        <f t="shared" si="454"/>
        <v>0</v>
      </c>
      <c r="I3689" s="116">
        <f t="shared" si="455"/>
        <v>0</v>
      </c>
    </row>
    <row r="3690" spans="8:9" x14ac:dyDescent="0.25">
      <c r="H3690" s="117">
        <f t="shared" si="454"/>
        <v>0</v>
      </c>
      <c r="I3690" s="116">
        <f t="shared" si="455"/>
        <v>0</v>
      </c>
    </row>
    <row r="3691" spans="8:9" x14ac:dyDescent="0.25">
      <c r="H3691" s="117">
        <f t="shared" si="454"/>
        <v>0</v>
      </c>
      <c r="I3691" s="116">
        <f t="shared" si="455"/>
        <v>0</v>
      </c>
    </row>
    <row r="3692" spans="8:9" x14ac:dyDescent="0.25">
      <c r="H3692" s="117">
        <f t="shared" si="454"/>
        <v>0</v>
      </c>
      <c r="I3692" s="116">
        <f t="shared" si="455"/>
        <v>0</v>
      </c>
    </row>
    <row r="3693" spans="8:9" x14ac:dyDescent="0.25">
      <c r="H3693" s="117">
        <f t="shared" si="454"/>
        <v>0</v>
      </c>
      <c r="I3693" s="116">
        <f t="shared" si="455"/>
        <v>0</v>
      </c>
    </row>
    <row r="3694" spans="8:9" x14ac:dyDescent="0.25">
      <c r="H3694" s="117">
        <f t="shared" si="454"/>
        <v>0</v>
      </c>
      <c r="I3694" s="116">
        <f t="shared" si="455"/>
        <v>0</v>
      </c>
    </row>
    <row r="3695" spans="8:9" x14ac:dyDescent="0.25">
      <c r="H3695" s="117">
        <f t="shared" si="454"/>
        <v>0</v>
      </c>
      <c r="I3695" s="116">
        <f t="shared" si="455"/>
        <v>0</v>
      </c>
    </row>
    <row r="3696" spans="8:9" x14ac:dyDescent="0.25">
      <c r="H3696" s="117">
        <f t="shared" si="454"/>
        <v>0</v>
      </c>
      <c r="I3696" s="116">
        <f t="shared" si="455"/>
        <v>0</v>
      </c>
    </row>
    <row r="3697" spans="8:9" x14ac:dyDescent="0.25">
      <c r="H3697" s="117">
        <f t="shared" si="454"/>
        <v>0</v>
      </c>
      <c r="I3697" s="116">
        <f t="shared" si="455"/>
        <v>0</v>
      </c>
    </row>
    <row r="3698" spans="8:9" x14ac:dyDescent="0.25">
      <c r="H3698" s="117">
        <f t="shared" si="454"/>
        <v>0</v>
      </c>
      <c r="I3698" s="116">
        <f t="shared" si="455"/>
        <v>0</v>
      </c>
    </row>
    <row r="3699" spans="8:9" x14ac:dyDescent="0.25">
      <c r="H3699" s="117">
        <f t="shared" si="454"/>
        <v>0</v>
      </c>
      <c r="I3699" s="116">
        <f t="shared" si="455"/>
        <v>0</v>
      </c>
    </row>
    <row r="3700" spans="8:9" x14ac:dyDescent="0.25">
      <c r="H3700" s="117">
        <f t="shared" si="454"/>
        <v>0</v>
      </c>
      <c r="I3700" s="116">
        <f t="shared" si="455"/>
        <v>0</v>
      </c>
    </row>
    <row r="3701" spans="8:9" x14ac:dyDescent="0.25">
      <c r="H3701" s="117">
        <f t="shared" si="454"/>
        <v>0</v>
      </c>
      <c r="I3701" s="116">
        <f t="shared" si="455"/>
        <v>0</v>
      </c>
    </row>
    <row r="3702" spans="8:9" x14ac:dyDescent="0.25">
      <c r="H3702" s="117">
        <f t="shared" si="454"/>
        <v>0</v>
      </c>
      <c r="I3702" s="116">
        <f t="shared" si="455"/>
        <v>0</v>
      </c>
    </row>
    <row r="3703" spans="8:9" x14ac:dyDescent="0.25">
      <c r="H3703" s="117">
        <f t="shared" si="454"/>
        <v>0</v>
      </c>
      <c r="I3703" s="116">
        <f t="shared" si="455"/>
        <v>0</v>
      </c>
    </row>
    <row r="3704" spans="8:9" x14ac:dyDescent="0.25">
      <c r="H3704" s="117">
        <f t="shared" si="454"/>
        <v>0</v>
      </c>
      <c r="I3704" s="116">
        <f t="shared" si="455"/>
        <v>0</v>
      </c>
    </row>
    <row r="3705" spans="8:9" x14ac:dyDescent="0.25">
      <c r="H3705" s="117">
        <f t="shared" si="454"/>
        <v>0</v>
      </c>
      <c r="I3705" s="116">
        <f t="shared" si="455"/>
        <v>0</v>
      </c>
    </row>
    <row r="3706" spans="8:9" x14ac:dyDescent="0.25">
      <c r="H3706" s="117">
        <f t="shared" si="454"/>
        <v>0</v>
      </c>
      <c r="I3706" s="116">
        <f t="shared" si="455"/>
        <v>0</v>
      </c>
    </row>
    <row r="3707" spans="8:9" x14ac:dyDescent="0.25">
      <c r="H3707" s="117">
        <f t="shared" si="454"/>
        <v>0</v>
      </c>
      <c r="I3707" s="116">
        <f t="shared" si="455"/>
        <v>0</v>
      </c>
    </row>
    <row r="3708" spans="8:9" x14ac:dyDescent="0.25">
      <c r="H3708" s="117">
        <f t="shared" si="454"/>
        <v>0</v>
      </c>
      <c r="I3708" s="116">
        <f t="shared" si="455"/>
        <v>0</v>
      </c>
    </row>
    <row r="3709" spans="8:9" x14ac:dyDescent="0.25">
      <c r="H3709" s="117">
        <f t="shared" si="454"/>
        <v>0</v>
      </c>
      <c r="I3709" s="116">
        <f t="shared" si="455"/>
        <v>0</v>
      </c>
    </row>
    <row r="3710" spans="8:9" x14ac:dyDescent="0.25">
      <c r="H3710" s="117">
        <f t="shared" si="454"/>
        <v>0</v>
      </c>
      <c r="I3710" s="116">
        <f t="shared" si="455"/>
        <v>0</v>
      </c>
    </row>
    <row r="3711" spans="8:9" x14ac:dyDescent="0.25">
      <c r="H3711" s="117">
        <f t="shared" si="454"/>
        <v>0</v>
      </c>
      <c r="I3711" s="116">
        <f t="shared" si="455"/>
        <v>0</v>
      </c>
    </row>
    <row r="3712" spans="8:9" x14ac:dyDescent="0.25">
      <c r="H3712" s="117">
        <f t="shared" si="454"/>
        <v>0</v>
      </c>
      <c r="I3712" s="116">
        <f t="shared" si="455"/>
        <v>0</v>
      </c>
    </row>
    <row r="3713" spans="8:9" x14ac:dyDescent="0.25">
      <c r="H3713" s="117">
        <f t="shared" si="454"/>
        <v>0</v>
      </c>
      <c r="I3713" s="116">
        <f t="shared" si="455"/>
        <v>0</v>
      </c>
    </row>
    <row r="3714" spans="8:9" x14ac:dyDescent="0.25">
      <c r="H3714" s="117">
        <f t="shared" si="454"/>
        <v>0</v>
      </c>
      <c r="I3714" s="116">
        <f t="shared" si="455"/>
        <v>0</v>
      </c>
    </row>
    <row r="3715" spans="8:9" x14ac:dyDescent="0.25">
      <c r="H3715" s="117">
        <f t="shared" si="454"/>
        <v>0</v>
      </c>
      <c r="I3715" s="116">
        <f t="shared" si="455"/>
        <v>0</v>
      </c>
    </row>
    <row r="3716" spans="8:9" x14ac:dyDescent="0.25">
      <c r="H3716" s="117">
        <f t="shared" si="454"/>
        <v>0</v>
      </c>
      <c r="I3716" s="116">
        <f t="shared" si="455"/>
        <v>0</v>
      </c>
    </row>
    <row r="3717" spans="8:9" x14ac:dyDescent="0.25">
      <c r="H3717" s="117">
        <f t="shared" si="454"/>
        <v>0</v>
      </c>
      <c r="I3717" s="116">
        <f t="shared" si="455"/>
        <v>0</v>
      </c>
    </row>
    <row r="3718" spans="8:9" x14ac:dyDescent="0.25">
      <c r="H3718" s="117">
        <f t="shared" si="454"/>
        <v>0</v>
      </c>
      <c r="I3718" s="116">
        <f t="shared" si="455"/>
        <v>0</v>
      </c>
    </row>
    <row r="3719" spans="8:9" x14ac:dyDescent="0.25">
      <c r="H3719" s="117">
        <f t="shared" si="454"/>
        <v>0</v>
      </c>
      <c r="I3719" s="116">
        <f t="shared" si="455"/>
        <v>0</v>
      </c>
    </row>
    <row r="3720" spans="8:9" x14ac:dyDescent="0.25">
      <c r="H3720" s="117">
        <f t="shared" si="454"/>
        <v>0</v>
      </c>
      <c r="I3720" s="116">
        <f t="shared" si="455"/>
        <v>0</v>
      </c>
    </row>
    <row r="3721" spans="8:9" x14ac:dyDescent="0.25">
      <c r="H3721" s="117">
        <f t="shared" si="454"/>
        <v>0</v>
      </c>
      <c r="I3721" s="116">
        <f t="shared" si="455"/>
        <v>0</v>
      </c>
    </row>
    <row r="3722" spans="8:9" x14ac:dyDescent="0.25">
      <c r="H3722" s="117">
        <f t="shared" si="454"/>
        <v>0</v>
      </c>
      <c r="I3722" s="116">
        <f t="shared" si="455"/>
        <v>0</v>
      </c>
    </row>
    <row r="3723" spans="8:9" x14ac:dyDescent="0.25">
      <c r="H3723" s="117">
        <f t="shared" si="454"/>
        <v>0</v>
      </c>
      <c r="I3723" s="116">
        <f t="shared" si="455"/>
        <v>0</v>
      </c>
    </row>
    <row r="3724" spans="8:9" x14ac:dyDescent="0.25">
      <c r="H3724" s="117">
        <f t="shared" si="454"/>
        <v>0</v>
      </c>
      <c r="I3724" s="116">
        <f t="shared" si="455"/>
        <v>0</v>
      </c>
    </row>
    <row r="3725" spans="8:9" x14ac:dyDescent="0.25">
      <c r="H3725" s="117">
        <f t="shared" si="454"/>
        <v>0</v>
      </c>
      <c r="I3725" s="116">
        <f t="shared" si="455"/>
        <v>0</v>
      </c>
    </row>
    <row r="3726" spans="8:9" x14ac:dyDescent="0.25">
      <c r="H3726" s="117">
        <f t="shared" si="454"/>
        <v>0</v>
      </c>
      <c r="I3726" s="116">
        <f t="shared" si="455"/>
        <v>0</v>
      </c>
    </row>
    <row r="3727" spans="8:9" x14ac:dyDescent="0.25">
      <c r="H3727" s="117">
        <f t="shared" si="454"/>
        <v>0</v>
      </c>
      <c r="I3727" s="116">
        <f t="shared" si="455"/>
        <v>0</v>
      </c>
    </row>
    <row r="3728" spans="8:9" x14ac:dyDescent="0.25">
      <c r="H3728" s="117">
        <f t="shared" si="454"/>
        <v>0</v>
      </c>
      <c r="I3728" s="116">
        <f t="shared" si="455"/>
        <v>0</v>
      </c>
    </row>
    <row r="3729" spans="8:9" x14ac:dyDescent="0.25">
      <c r="H3729" s="117">
        <f t="shared" si="454"/>
        <v>0</v>
      </c>
      <c r="I3729" s="116">
        <f t="shared" si="455"/>
        <v>0</v>
      </c>
    </row>
    <row r="3730" spans="8:9" x14ac:dyDescent="0.25">
      <c r="H3730" s="117">
        <f t="shared" si="454"/>
        <v>0</v>
      </c>
      <c r="I3730" s="116">
        <f t="shared" si="455"/>
        <v>0</v>
      </c>
    </row>
    <row r="3731" spans="8:9" x14ac:dyDescent="0.25">
      <c r="H3731" s="117">
        <f t="shared" si="454"/>
        <v>0</v>
      </c>
      <c r="I3731" s="116">
        <f t="shared" si="455"/>
        <v>0</v>
      </c>
    </row>
    <row r="3732" spans="8:9" x14ac:dyDescent="0.25">
      <c r="H3732" s="117">
        <f t="shared" si="454"/>
        <v>0</v>
      </c>
      <c r="I3732" s="116">
        <f t="shared" si="455"/>
        <v>0</v>
      </c>
    </row>
    <row r="3733" spans="8:9" x14ac:dyDescent="0.25">
      <c r="H3733" s="117">
        <f t="shared" si="454"/>
        <v>0</v>
      </c>
      <c r="I3733" s="116">
        <f t="shared" si="455"/>
        <v>0</v>
      </c>
    </row>
    <row r="3734" spans="8:9" x14ac:dyDescent="0.25">
      <c r="H3734" s="117">
        <f t="shared" si="454"/>
        <v>0</v>
      </c>
      <c r="I3734" s="116">
        <f t="shared" si="455"/>
        <v>0</v>
      </c>
    </row>
    <row r="3735" spans="8:9" x14ac:dyDescent="0.25">
      <c r="H3735" s="117">
        <f t="shared" si="454"/>
        <v>0</v>
      </c>
      <c r="I3735" s="116">
        <f t="shared" si="455"/>
        <v>0</v>
      </c>
    </row>
    <row r="3736" spans="8:9" x14ac:dyDescent="0.25">
      <c r="H3736" s="117">
        <f t="shared" si="454"/>
        <v>0</v>
      </c>
      <c r="I3736" s="116">
        <f t="shared" si="455"/>
        <v>0</v>
      </c>
    </row>
    <row r="3737" spans="8:9" x14ac:dyDescent="0.25">
      <c r="H3737" s="117">
        <f t="shared" si="454"/>
        <v>0</v>
      </c>
      <c r="I3737" s="116">
        <f t="shared" si="455"/>
        <v>0</v>
      </c>
    </row>
    <row r="3738" spans="8:9" x14ac:dyDescent="0.25">
      <c r="H3738" s="117">
        <f t="shared" si="454"/>
        <v>0</v>
      </c>
      <c r="I3738" s="116">
        <f t="shared" si="455"/>
        <v>0</v>
      </c>
    </row>
    <row r="3739" spans="8:9" x14ac:dyDescent="0.25">
      <c r="H3739" s="117">
        <f t="shared" si="454"/>
        <v>0</v>
      </c>
      <c r="I3739" s="116">
        <f t="shared" si="455"/>
        <v>0</v>
      </c>
    </row>
    <row r="3740" spans="8:9" x14ac:dyDescent="0.25">
      <c r="H3740" s="117">
        <f t="shared" si="454"/>
        <v>0</v>
      </c>
      <c r="I3740" s="116">
        <f t="shared" si="455"/>
        <v>0</v>
      </c>
    </row>
    <row r="3741" spans="8:9" x14ac:dyDescent="0.25">
      <c r="H3741" s="117">
        <f t="shared" si="454"/>
        <v>0</v>
      </c>
      <c r="I3741" s="116">
        <f t="shared" si="455"/>
        <v>0</v>
      </c>
    </row>
    <row r="3742" spans="8:9" x14ac:dyDescent="0.25">
      <c r="H3742" s="117">
        <f t="shared" si="454"/>
        <v>0</v>
      </c>
      <c r="I3742" s="116">
        <f t="shared" si="455"/>
        <v>0</v>
      </c>
    </row>
    <row r="3743" spans="8:9" x14ac:dyDescent="0.25">
      <c r="H3743" s="117">
        <f t="shared" si="454"/>
        <v>0</v>
      </c>
      <c r="I3743" s="116">
        <f t="shared" si="455"/>
        <v>0</v>
      </c>
    </row>
    <row r="3744" spans="8:9" x14ac:dyDescent="0.25">
      <c r="H3744" s="117">
        <f t="shared" si="454"/>
        <v>0</v>
      </c>
      <c r="I3744" s="116">
        <f t="shared" si="455"/>
        <v>0</v>
      </c>
    </row>
    <row r="3745" spans="8:9" x14ac:dyDescent="0.25">
      <c r="H3745" s="117">
        <f t="shared" ref="H3745:H3808" si="456">+IFERROR(AH3745,"")</f>
        <v>0</v>
      </c>
      <c r="I3745" s="116">
        <f t="shared" ref="I3745:I3808" si="457">+IFERROR(AI3745,"")</f>
        <v>0</v>
      </c>
    </row>
    <row r="3746" spans="8:9" x14ac:dyDescent="0.25">
      <c r="H3746" s="117">
        <f t="shared" si="456"/>
        <v>0</v>
      </c>
      <c r="I3746" s="116">
        <f t="shared" si="457"/>
        <v>0</v>
      </c>
    </row>
    <row r="3747" spans="8:9" x14ac:dyDescent="0.25">
      <c r="H3747" s="117">
        <f t="shared" si="456"/>
        <v>0</v>
      </c>
      <c r="I3747" s="116">
        <f t="shared" si="457"/>
        <v>0</v>
      </c>
    </row>
    <row r="3748" spans="8:9" x14ac:dyDescent="0.25">
      <c r="H3748" s="117">
        <f t="shared" si="456"/>
        <v>0</v>
      </c>
      <c r="I3748" s="116">
        <f t="shared" si="457"/>
        <v>0</v>
      </c>
    </row>
    <row r="3749" spans="8:9" x14ac:dyDescent="0.25">
      <c r="H3749" s="117">
        <f t="shared" si="456"/>
        <v>0</v>
      </c>
      <c r="I3749" s="116">
        <f t="shared" si="457"/>
        <v>0</v>
      </c>
    </row>
    <row r="3750" spans="8:9" x14ac:dyDescent="0.25">
      <c r="H3750" s="117">
        <f t="shared" si="456"/>
        <v>0</v>
      </c>
      <c r="I3750" s="116">
        <f t="shared" si="457"/>
        <v>0</v>
      </c>
    </row>
    <row r="3751" spans="8:9" x14ac:dyDescent="0.25">
      <c r="H3751" s="117">
        <f t="shared" si="456"/>
        <v>0</v>
      </c>
      <c r="I3751" s="116">
        <f t="shared" si="457"/>
        <v>0</v>
      </c>
    </row>
    <row r="3752" spans="8:9" x14ac:dyDescent="0.25">
      <c r="H3752" s="117">
        <f t="shared" si="456"/>
        <v>0</v>
      </c>
      <c r="I3752" s="116">
        <f t="shared" si="457"/>
        <v>0</v>
      </c>
    </row>
    <row r="3753" spans="8:9" x14ac:dyDescent="0.25">
      <c r="H3753" s="117">
        <f t="shared" si="456"/>
        <v>0</v>
      </c>
      <c r="I3753" s="116">
        <f t="shared" si="457"/>
        <v>0</v>
      </c>
    </row>
    <row r="3754" spans="8:9" x14ac:dyDescent="0.25">
      <c r="H3754" s="117">
        <f t="shared" si="456"/>
        <v>0</v>
      </c>
      <c r="I3754" s="116">
        <f t="shared" si="457"/>
        <v>0</v>
      </c>
    </row>
    <row r="3755" spans="8:9" x14ac:dyDescent="0.25">
      <c r="H3755" s="117">
        <f t="shared" si="456"/>
        <v>0</v>
      </c>
      <c r="I3755" s="116">
        <f t="shared" si="457"/>
        <v>0</v>
      </c>
    </row>
    <row r="3756" spans="8:9" x14ac:dyDescent="0.25">
      <c r="H3756" s="117">
        <f t="shared" si="456"/>
        <v>0</v>
      </c>
      <c r="I3756" s="116">
        <f t="shared" si="457"/>
        <v>0</v>
      </c>
    </row>
    <row r="3757" spans="8:9" x14ac:dyDescent="0.25">
      <c r="H3757" s="117">
        <f t="shared" si="456"/>
        <v>0</v>
      </c>
      <c r="I3757" s="116">
        <f t="shared" si="457"/>
        <v>0</v>
      </c>
    </row>
    <row r="3758" spans="8:9" x14ac:dyDescent="0.25">
      <c r="H3758" s="117">
        <f t="shared" si="456"/>
        <v>0</v>
      </c>
      <c r="I3758" s="116">
        <f t="shared" si="457"/>
        <v>0</v>
      </c>
    </row>
    <row r="3759" spans="8:9" x14ac:dyDescent="0.25">
      <c r="H3759" s="117">
        <f t="shared" si="456"/>
        <v>0</v>
      </c>
      <c r="I3759" s="116">
        <f t="shared" si="457"/>
        <v>0</v>
      </c>
    </row>
    <row r="3760" spans="8:9" x14ac:dyDescent="0.25">
      <c r="H3760" s="117">
        <f t="shared" si="456"/>
        <v>0</v>
      </c>
      <c r="I3760" s="116">
        <f t="shared" si="457"/>
        <v>0</v>
      </c>
    </row>
    <row r="3761" spans="8:9" x14ac:dyDescent="0.25">
      <c r="H3761" s="117">
        <f t="shared" si="456"/>
        <v>0</v>
      </c>
      <c r="I3761" s="116">
        <f t="shared" si="457"/>
        <v>0</v>
      </c>
    </row>
    <row r="3762" spans="8:9" x14ac:dyDescent="0.25">
      <c r="H3762" s="117">
        <f t="shared" si="456"/>
        <v>0</v>
      </c>
      <c r="I3762" s="116">
        <f t="shared" si="457"/>
        <v>0</v>
      </c>
    </row>
    <row r="3763" spans="8:9" x14ac:dyDescent="0.25">
      <c r="H3763" s="117">
        <f t="shared" si="456"/>
        <v>0</v>
      </c>
      <c r="I3763" s="116">
        <f t="shared" si="457"/>
        <v>0</v>
      </c>
    </row>
    <row r="3764" spans="8:9" x14ac:dyDescent="0.25">
      <c r="H3764" s="117">
        <f t="shared" si="456"/>
        <v>0</v>
      </c>
      <c r="I3764" s="116">
        <f t="shared" si="457"/>
        <v>0</v>
      </c>
    </row>
    <row r="3765" spans="8:9" x14ac:dyDescent="0.25">
      <c r="H3765" s="117">
        <f t="shared" si="456"/>
        <v>0</v>
      </c>
      <c r="I3765" s="116">
        <f t="shared" si="457"/>
        <v>0</v>
      </c>
    </row>
    <row r="3766" spans="8:9" x14ac:dyDescent="0.25">
      <c r="H3766" s="117">
        <f t="shared" si="456"/>
        <v>0</v>
      </c>
      <c r="I3766" s="116">
        <f t="shared" si="457"/>
        <v>0</v>
      </c>
    </row>
    <row r="3767" spans="8:9" x14ac:dyDescent="0.25">
      <c r="H3767" s="117">
        <f t="shared" si="456"/>
        <v>0</v>
      </c>
      <c r="I3767" s="116">
        <f t="shared" si="457"/>
        <v>0</v>
      </c>
    </row>
    <row r="3768" spans="8:9" x14ac:dyDescent="0.25">
      <c r="H3768" s="117">
        <f t="shared" si="456"/>
        <v>0</v>
      </c>
      <c r="I3768" s="116">
        <f t="shared" si="457"/>
        <v>0</v>
      </c>
    </row>
    <row r="3769" spans="8:9" x14ac:dyDescent="0.25">
      <c r="H3769" s="117">
        <f t="shared" si="456"/>
        <v>0</v>
      </c>
      <c r="I3769" s="116">
        <f t="shared" si="457"/>
        <v>0</v>
      </c>
    </row>
    <row r="3770" spans="8:9" x14ac:dyDescent="0.25">
      <c r="H3770" s="117">
        <f t="shared" si="456"/>
        <v>0</v>
      </c>
      <c r="I3770" s="116">
        <f t="shared" si="457"/>
        <v>0</v>
      </c>
    </row>
    <row r="3771" spans="8:9" x14ac:dyDescent="0.25">
      <c r="H3771" s="117">
        <f t="shared" si="456"/>
        <v>0</v>
      </c>
      <c r="I3771" s="116">
        <f t="shared" si="457"/>
        <v>0</v>
      </c>
    </row>
    <row r="3772" spans="8:9" x14ac:dyDescent="0.25">
      <c r="H3772" s="117">
        <f t="shared" si="456"/>
        <v>0</v>
      </c>
      <c r="I3772" s="116">
        <f t="shared" si="457"/>
        <v>0</v>
      </c>
    </row>
    <row r="3773" spans="8:9" x14ac:dyDescent="0.25">
      <c r="H3773" s="117">
        <f t="shared" si="456"/>
        <v>0</v>
      </c>
      <c r="I3773" s="116">
        <f t="shared" si="457"/>
        <v>0</v>
      </c>
    </row>
    <row r="3774" spans="8:9" x14ac:dyDescent="0.25">
      <c r="H3774" s="117">
        <f t="shared" si="456"/>
        <v>0</v>
      </c>
      <c r="I3774" s="116">
        <f t="shared" si="457"/>
        <v>0</v>
      </c>
    </row>
    <row r="3775" spans="8:9" x14ac:dyDescent="0.25">
      <c r="H3775" s="117">
        <f t="shared" si="456"/>
        <v>0</v>
      </c>
      <c r="I3775" s="116">
        <f t="shared" si="457"/>
        <v>0</v>
      </c>
    </row>
    <row r="3776" spans="8:9" x14ac:dyDescent="0.25">
      <c r="H3776" s="117">
        <f t="shared" si="456"/>
        <v>0</v>
      </c>
      <c r="I3776" s="116">
        <f t="shared" si="457"/>
        <v>0</v>
      </c>
    </row>
    <row r="3777" spans="8:9" x14ac:dyDescent="0.25">
      <c r="H3777" s="117">
        <f t="shared" si="456"/>
        <v>0</v>
      </c>
      <c r="I3777" s="116">
        <f t="shared" si="457"/>
        <v>0</v>
      </c>
    </row>
    <row r="3778" spans="8:9" x14ac:dyDescent="0.25">
      <c r="H3778" s="117">
        <f t="shared" si="456"/>
        <v>0</v>
      </c>
      <c r="I3778" s="116">
        <f t="shared" si="457"/>
        <v>0</v>
      </c>
    </row>
    <row r="3779" spans="8:9" x14ac:dyDescent="0.25">
      <c r="H3779" s="117">
        <f t="shared" si="456"/>
        <v>0</v>
      </c>
      <c r="I3779" s="116">
        <f t="shared" si="457"/>
        <v>0</v>
      </c>
    </row>
    <row r="3780" spans="8:9" x14ac:dyDescent="0.25">
      <c r="H3780" s="117">
        <f t="shared" si="456"/>
        <v>0</v>
      </c>
      <c r="I3780" s="116">
        <f t="shared" si="457"/>
        <v>0</v>
      </c>
    </row>
    <row r="3781" spans="8:9" x14ac:dyDescent="0.25">
      <c r="H3781" s="117">
        <f t="shared" si="456"/>
        <v>0</v>
      </c>
      <c r="I3781" s="116">
        <f t="shared" si="457"/>
        <v>0</v>
      </c>
    </row>
    <row r="3782" spans="8:9" x14ac:dyDescent="0.25">
      <c r="H3782" s="117">
        <f t="shared" si="456"/>
        <v>0</v>
      </c>
      <c r="I3782" s="116">
        <f t="shared" si="457"/>
        <v>0</v>
      </c>
    </row>
    <row r="3783" spans="8:9" x14ac:dyDescent="0.25">
      <c r="H3783" s="117">
        <f t="shared" si="456"/>
        <v>0</v>
      </c>
      <c r="I3783" s="116">
        <f t="shared" si="457"/>
        <v>0</v>
      </c>
    </row>
    <row r="3784" spans="8:9" x14ac:dyDescent="0.25">
      <c r="H3784" s="117">
        <f t="shared" si="456"/>
        <v>0</v>
      </c>
      <c r="I3784" s="116">
        <f t="shared" si="457"/>
        <v>0</v>
      </c>
    </row>
    <row r="3785" spans="8:9" x14ac:dyDescent="0.25">
      <c r="H3785" s="117">
        <f t="shared" si="456"/>
        <v>0</v>
      </c>
      <c r="I3785" s="116">
        <f t="shared" si="457"/>
        <v>0</v>
      </c>
    </row>
    <row r="3786" spans="8:9" x14ac:dyDescent="0.25">
      <c r="H3786" s="117">
        <f t="shared" si="456"/>
        <v>0</v>
      </c>
      <c r="I3786" s="116">
        <f t="shared" si="457"/>
        <v>0</v>
      </c>
    </row>
    <row r="3787" spans="8:9" x14ac:dyDescent="0.25">
      <c r="H3787" s="117">
        <f t="shared" si="456"/>
        <v>0</v>
      </c>
      <c r="I3787" s="116">
        <f t="shared" si="457"/>
        <v>0</v>
      </c>
    </row>
    <row r="3788" spans="8:9" x14ac:dyDescent="0.25">
      <c r="H3788" s="117">
        <f t="shared" si="456"/>
        <v>0</v>
      </c>
      <c r="I3788" s="116">
        <f t="shared" si="457"/>
        <v>0</v>
      </c>
    </row>
    <row r="3789" spans="8:9" x14ac:dyDescent="0.25">
      <c r="H3789" s="117">
        <f t="shared" si="456"/>
        <v>0</v>
      </c>
      <c r="I3789" s="116">
        <f t="shared" si="457"/>
        <v>0</v>
      </c>
    </row>
    <row r="3790" spans="8:9" x14ac:dyDescent="0.25">
      <c r="H3790" s="117">
        <f t="shared" si="456"/>
        <v>0</v>
      </c>
      <c r="I3790" s="116">
        <f t="shared" si="457"/>
        <v>0</v>
      </c>
    </row>
    <row r="3791" spans="8:9" x14ac:dyDescent="0.25">
      <c r="H3791" s="117">
        <f t="shared" si="456"/>
        <v>0</v>
      </c>
      <c r="I3791" s="116">
        <f t="shared" si="457"/>
        <v>0</v>
      </c>
    </row>
    <row r="3792" spans="8:9" x14ac:dyDescent="0.25">
      <c r="H3792" s="117">
        <f t="shared" si="456"/>
        <v>0</v>
      </c>
      <c r="I3792" s="116">
        <f t="shared" si="457"/>
        <v>0</v>
      </c>
    </row>
    <row r="3793" spans="8:9" x14ac:dyDescent="0.25">
      <c r="H3793" s="117">
        <f t="shared" si="456"/>
        <v>0</v>
      </c>
      <c r="I3793" s="116">
        <f t="shared" si="457"/>
        <v>0</v>
      </c>
    </row>
    <row r="3794" spans="8:9" x14ac:dyDescent="0.25">
      <c r="H3794" s="117">
        <f t="shared" si="456"/>
        <v>0</v>
      </c>
      <c r="I3794" s="116">
        <f t="shared" si="457"/>
        <v>0</v>
      </c>
    </row>
    <row r="3795" spans="8:9" x14ac:dyDescent="0.25">
      <c r="H3795" s="117">
        <f t="shared" si="456"/>
        <v>0</v>
      </c>
      <c r="I3795" s="116">
        <f t="shared" si="457"/>
        <v>0</v>
      </c>
    </row>
    <row r="3796" spans="8:9" x14ac:dyDescent="0.25">
      <c r="H3796" s="117">
        <f t="shared" si="456"/>
        <v>0</v>
      </c>
      <c r="I3796" s="116">
        <f t="shared" si="457"/>
        <v>0</v>
      </c>
    </row>
    <row r="3797" spans="8:9" x14ac:dyDescent="0.25">
      <c r="H3797" s="117">
        <f t="shared" si="456"/>
        <v>0</v>
      </c>
      <c r="I3797" s="116">
        <f t="shared" si="457"/>
        <v>0</v>
      </c>
    </row>
    <row r="3798" spans="8:9" x14ac:dyDescent="0.25">
      <c r="H3798" s="117">
        <f t="shared" si="456"/>
        <v>0</v>
      </c>
      <c r="I3798" s="116">
        <f t="shared" si="457"/>
        <v>0</v>
      </c>
    </row>
    <row r="3799" spans="8:9" x14ac:dyDescent="0.25">
      <c r="H3799" s="117">
        <f t="shared" si="456"/>
        <v>0</v>
      </c>
      <c r="I3799" s="116">
        <f t="shared" si="457"/>
        <v>0</v>
      </c>
    </row>
    <row r="3800" spans="8:9" x14ac:dyDescent="0.25">
      <c r="H3800" s="117">
        <f t="shared" si="456"/>
        <v>0</v>
      </c>
      <c r="I3800" s="116">
        <f t="shared" si="457"/>
        <v>0</v>
      </c>
    </row>
    <row r="3801" spans="8:9" x14ac:dyDescent="0.25">
      <c r="H3801" s="117">
        <f t="shared" si="456"/>
        <v>0</v>
      </c>
      <c r="I3801" s="116">
        <f t="shared" si="457"/>
        <v>0</v>
      </c>
    </row>
    <row r="3802" spans="8:9" x14ac:dyDescent="0.25">
      <c r="H3802" s="117">
        <f t="shared" si="456"/>
        <v>0</v>
      </c>
      <c r="I3802" s="116">
        <f t="shared" si="457"/>
        <v>0</v>
      </c>
    </row>
    <row r="3803" spans="8:9" x14ac:dyDescent="0.25">
      <c r="H3803" s="117">
        <f t="shared" si="456"/>
        <v>0</v>
      </c>
      <c r="I3803" s="116">
        <f t="shared" si="457"/>
        <v>0</v>
      </c>
    </row>
    <row r="3804" spans="8:9" x14ac:dyDescent="0.25">
      <c r="H3804" s="117">
        <f t="shared" si="456"/>
        <v>0</v>
      </c>
      <c r="I3804" s="116">
        <f t="shared" si="457"/>
        <v>0</v>
      </c>
    </row>
    <row r="3805" spans="8:9" x14ac:dyDescent="0.25">
      <c r="H3805" s="117">
        <f t="shared" si="456"/>
        <v>0</v>
      </c>
      <c r="I3805" s="116">
        <f t="shared" si="457"/>
        <v>0</v>
      </c>
    </row>
    <row r="3806" spans="8:9" x14ac:dyDescent="0.25">
      <c r="H3806" s="117">
        <f t="shared" si="456"/>
        <v>0</v>
      </c>
      <c r="I3806" s="116">
        <f t="shared" si="457"/>
        <v>0</v>
      </c>
    </row>
    <row r="3807" spans="8:9" x14ac:dyDescent="0.25">
      <c r="H3807" s="117">
        <f t="shared" si="456"/>
        <v>0</v>
      </c>
      <c r="I3807" s="116">
        <f t="shared" si="457"/>
        <v>0</v>
      </c>
    </row>
    <row r="3808" spans="8:9" x14ac:dyDescent="0.25">
      <c r="H3808" s="117">
        <f t="shared" si="456"/>
        <v>0</v>
      </c>
      <c r="I3808" s="116">
        <f t="shared" si="457"/>
        <v>0</v>
      </c>
    </row>
    <row r="3809" spans="8:9" x14ac:dyDescent="0.25">
      <c r="H3809" s="117">
        <f t="shared" ref="H3809:H3872" si="458">+IFERROR(AH3809,"")</f>
        <v>0</v>
      </c>
      <c r="I3809" s="116">
        <f t="shared" ref="I3809:I3872" si="459">+IFERROR(AI3809,"")</f>
        <v>0</v>
      </c>
    </row>
    <row r="3810" spans="8:9" x14ac:dyDescent="0.25">
      <c r="H3810" s="117">
        <f t="shared" si="458"/>
        <v>0</v>
      </c>
      <c r="I3810" s="116">
        <f t="shared" si="459"/>
        <v>0</v>
      </c>
    </row>
    <row r="3811" spans="8:9" x14ac:dyDescent="0.25">
      <c r="H3811" s="117">
        <f t="shared" si="458"/>
        <v>0</v>
      </c>
      <c r="I3811" s="116">
        <f t="shared" si="459"/>
        <v>0</v>
      </c>
    </row>
    <row r="3812" spans="8:9" x14ac:dyDescent="0.25">
      <c r="H3812" s="117">
        <f t="shared" si="458"/>
        <v>0</v>
      </c>
      <c r="I3812" s="116">
        <f t="shared" si="459"/>
        <v>0</v>
      </c>
    </row>
    <row r="3813" spans="8:9" x14ac:dyDescent="0.25">
      <c r="H3813" s="117">
        <f t="shared" si="458"/>
        <v>0</v>
      </c>
      <c r="I3813" s="116">
        <f t="shared" si="459"/>
        <v>0</v>
      </c>
    </row>
    <row r="3814" spans="8:9" x14ac:dyDescent="0.25">
      <c r="H3814" s="117">
        <f t="shared" si="458"/>
        <v>0</v>
      </c>
      <c r="I3814" s="116">
        <f t="shared" si="459"/>
        <v>0</v>
      </c>
    </row>
    <row r="3815" spans="8:9" x14ac:dyDescent="0.25">
      <c r="H3815" s="117">
        <f t="shared" si="458"/>
        <v>0</v>
      </c>
      <c r="I3815" s="116">
        <f t="shared" si="459"/>
        <v>0</v>
      </c>
    </row>
    <row r="3816" spans="8:9" x14ac:dyDescent="0.25">
      <c r="H3816" s="117">
        <f t="shared" si="458"/>
        <v>0</v>
      </c>
      <c r="I3816" s="116">
        <f t="shared" si="459"/>
        <v>0</v>
      </c>
    </row>
    <row r="3817" spans="8:9" x14ac:dyDescent="0.25">
      <c r="H3817" s="117">
        <f t="shared" si="458"/>
        <v>0</v>
      </c>
      <c r="I3817" s="116">
        <f t="shared" si="459"/>
        <v>0</v>
      </c>
    </row>
    <row r="3818" spans="8:9" x14ac:dyDescent="0.25">
      <c r="H3818" s="117">
        <f t="shared" si="458"/>
        <v>0</v>
      </c>
      <c r="I3818" s="116">
        <f t="shared" si="459"/>
        <v>0</v>
      </c>
    </row>
    <row r="3819" spans="8:9" x14ac:dyDescent="0.25">
      <c r="H3819" s="117">
        <f t="shared" si="458"/>
        <v>0</v>
      </c>
      <c r="I3819" s="116">
        <f t="shared" si="459"/>
        <v>0</v>
      </c>
    </row>
    <row r="3820" spans="8:9" x14ac:dyDescent="0.25">
      <c r="H3820" s="117">
        <f t="shared" si="458"/>
        <v>0</v>
      </c>
      <c r="I3820" s="116">
        <f t="shared" si="459"/>
        <v>0</v>
      </c>
    </row>
    <row r="3821" spans="8:9" x14ac:dyDescent="0.25">
      <c r="H3821" s="117">
        <f t="shared" si="458"/>
        <v>0</v>
      </c>
      <c r="I3821" s="116">
        <f t="shared" si="459"/>
        <v>0</v>
      </c>
    </row>
    <row r="3822" spans="8:9" x14ac:dyDescent="0.25">
      <c r="H3822" s="117">
        <f t="shared" si="458"/>
        <v>0</v>
      </c>
      <c r="I3822" s="116">
        <f t="shared" si="459"/>
        <v>0</v>
      </c>
    </row>
    <row r="3823" spans="8:9" x14ac:dyDescent="0.25">
      <c r="H3823" s="117">
        <f t="shared" si="458"/>
        <v>0</v>
      </c>
      <c r="I3823" s="116">
        <f t="shared" si="459"/>
        <v>0</v>
      </c>
    </row>
    <row r="3824" spans="8:9" x14ac:dyDescent="0.25">
      <c r="H3824" s="117">
        <f t="shared" si="458"/>
        <v>0</v>
      </c>
      <c r="I3824" s="116">
        <f t="shared" si="459"/>
        <v>0</v>
      </c>
    </row>
    <row r="3825" spans="8:9" x14ac:dyDescent="0.25">
      <c r="H3825" s="117">
        <f t="shared" si="458"/>
        <v>0</v>
      </c>
      <c r="I3825" s="116">
        <f t="shared" si="459"/>
        <v>0</v>
      </c>
    </row>
    <row r="3826" spans="8:9" x14ac:dyDescent="0.25">
      <c r="H3826" s="117">
        <f t="shared" si="458"/>
        <v>0</v>
      </c>
      <c r="I3826" s="116">
        <f t="shared" si="459"/>
        <v>0</v>
      </c>
    </row>
    <row r="3827" spans="8:9" x14ac:dyDescent="0.25">
      <c r="H3827" s="117">
        <f t="shared" si="458"/>
        <v>0</v>
      </c>
      <c r="I3827" s="116">
        <f t="shared" si="459"/>
        <v>0</v>
      </c>
    </row>
    <row r="3828" spans="8:9" x14ac:dyDescent="0.25">
      <c r="H3828" s="117">
        <f t="shared" si="458"/>
        <v>0</v>
      </c>
      <c r="I3828" s="116">
        <f t="shared" si="459"/>
        <v>0</v>
      </c>
    </row>
    <row r="3829" spans="8:9" x14ac:dyDescent="0.25">
      <c r="H3829" s="117">
        <f t="shared" si="458"/>
        <v>0</v>
      </c>
      <c r="I3829" s="116">
        <f t="shared" si="459"/>
        <v>0</v>
      </c>
    </row>
    <row r="3830" spans="8:9" x14ac:dyDescent="0.25">
      <c r="H3830" s="117">
        <f t="shared" si="458"/>
        <v>0</v>
      </c>
      <c r="I3830" s="116">
        <f t="shared" si="459"/>
        <v>0</v>
      </c>
    </row>
    <row r="3831" spans="8:9" x14ac:dyDescent="0.25">
      <c r="H3831" s="117">
        <f t="shared" si="458"/>
        <v>0</v>
      </c>
      <c r="I3831" s="116">
        <f t="shared" si="459"/>
        <v>0</v>
      </c>
    </row>
    <row r="3832" spans="8:9" x14ac:dyDescent="0.25">
      <c r="H3832" s="117">
        <f t="shared" si="458"/>
        <v>0</v>
      </c>
      <c r="I3832" s="116">
        <f t="shared" si="459"/>
        <v>0</v>
      </c>
    </row>
    <row r="3833" spans="8:9" x14ac:dyDescent="0.25">
      <c r="H3833" s="117">
        <f t="shared" si="458"/>
        <v>0</v>
      </c>
      <c r="I3833" s="116">
        <f t="shared" si="459"/>
        <v>0</v>
      </c>
    </row>
    <row r="3834" spans="8:9" x14ac:dyDescent="0.25">
      <c r="H3834" s="117">
        <f t="shared" si="458"/>
        <v>0</v>
      </c>
      <c r="I3834" s="116">
        <f t="shared" si="459"/>
        <v>0</v>
      </c>
    </row>
    <row r="3835" spans="8:9" x14ac:dyDescent="0.25">
      <c r="H3835" s="117">
        <f t="shared" si="458"/>
        <v>0</v>
      </c>
      <c r="I3835" s="116">
        <f t="shared" si="459"/>
        <v>0</v>
      </c>
    </row>
    <row r="3836" spans="8:9" x14ac:dyDescent="0.25">
      <c r="H3836" s="117">
        <f t="shared" si="458"/>
        <v>0</v>
      </c>
      <c r="I3836" s="116">
        <f t="shared" si="459"/>
        <v>0</v>
      </c>
    </row>
    <row r="3837" spans="8:9" x14ac:dyDescent="0.25">
      <c r="H3837" s="117">
        <f t="shared" si="458"/>
        <v>0</v>
      </c>
      <c r="I3837" s="116">
        <f t="shared" si="459"/>
        <v>0</v>
      </c>
    </row>
    <row r="3838" spans="8:9" x14ac:dyDescent="0.25">
      <c r="H3838" s="117">
        <f t="shared" si="458"/>
        <v>0</v>
      </c>
      <c r="I3838" s="116">
        <f t="shared" si="459"/>
        <v>0</v>
      </c>
    </row>
    <row r="3839" spans="8:9" x14ac:dyDescent="0.25">
      <c r="H3839" s="117">
        <f t="shared" si="458"/>
        <v>0</v>
      </c>
      <c r="I3839" s="116">
        <f t="shared" si="459"/>
        <v>0</v>
      </c>
    </row>
    <row r="3840" spans="8:9" x14ac:dyDescent="0.25">
      <c r="H3840" s="117">
        <f t="shared" si="458"/>
        <v>0</v>
      </c>
      <c r="I3840" s="116">
        <f t="shared" si="459"/>
        <v>0</v>
      </c>
    </row>
    <row r="3841" spans="8:9" x14ac:dyDescent="0.25">
      <c r="H3841" s="117">
        <f t="shared" si="458"/>
        <v>0</v>
      </c>
      <c r="I3841" s="116">
        <f t="shared" si="459"/>
        <v>0</v>
      </c>
    </row>
    <row r="3842" spans="8:9" x14ac:dyDescent="0.25">
      <c r="H3842" s="117">
        <f t="shared" si="458"/>
        <v>0</v>
      </c>
      <c r="I3842" s="116">
        <f t="shared" si="459"/>
        <v>0</v>
      </c>
    </row>
    <row r="3843" spans="8:9" x14ac:dyDescent="0.25">
      <c r="H3843" s="117">
        <f t="shared" si="458"/>
        <v>0</v>
      </c>
      <c r="I3843" s="116">
        <f t="shared" si="459"/>
        <v>0</v>
      </c>
    </row>
    <row r="3844" spans="8:9" x14ac:dyDescent="0.25">
      <c r="H3844" s="117">
        <f t="shared" si="458"/>
        <v>0</v>
      </c>
      <c r="I3844" s="116">
        <f t="shared" si="459"/>
        <v>0</v>
      </c>
    </row>
    <row r="3845" spans="8:9" x14ac:dyDescent="0.25">
      <c r="H3845" s="117">
        <f t="shared" si="458"/>
        <v>0</v>
      </c>
      <c r="I3845" s="116">
        <f t="shared" si="459"/>
        <v>0</v>
      </c>
    </row>
    <row r="3846" spans="8:9" x14ac:dyDescent="0.25">
      <c r="H3846" s="117">
        <f t="shared" si="458"/>
        <v>0</v>
      </c>
      <c r="I3846" s="116">
        <f t="shared" si="459"/>
        <v>0</v>
      </c>
    </row>
    <row r="3847" spans="8:9" x14ac:dyDescent="0.25">
      <c r="H3847" s="117">
        <f t="shared" si="458"/>
        <v>0</v>
      </c>
      <c r="I3847" s="116">
        <f t="shared" si="459"/>
        <v>0</v>
      </c>
    </row>
    <row r="3848" spans="8:9" x14ac:dyDescent="0.25">
      <c r="H3848" s="117">
        <f t="shared" si="458"/>
        <v>0</v>
      </c>
      <c r="I3848" s="116">
        <f t="shared" si="459"/>
        <v>0</v>
      </c>
    </row>
    <row r="3849" spans="8:9" x14ac:dyDescent="0.25">
      <c r="H3849" s="117">
        <f t="shared" si="458"/>
        <v>0</v>
      </c>
      <c r="I3849" s="116">
        <f t="shared" si="459"/>
        <v>0</v>
      </c>
    </row>
    <row r="3850" spans="8:9" x14ac:dyDescent="0.25">
      <c r="H3850" s="117">
        <f t="shared" si="458"/>
        <v>0</v>
      </c>
      <c r="I3850" s="116">
        <f t="shared" si="459"/>
        <v>0</v>
      </c>
    </row>
    <row r="3851" spans="8:9" x14ac:dyDescent="0.25">
      <c r="H3851" s="117">
        <f t="shared" si="458"/>
        <v>0</v>
      </c>
      <c r="I3851" s="116">
        <f t="shared" si="459"/>
        <v>0</v>
      </c>
    </row>
    <row r="3852" spans="8:9" x14ac:dyDescent="0.25">
      <c r="H3852" s="117">
        <f t="shared" si="458"/>
        <v>0</v>
      </c>
      <c r="I3852" s="116">
        <f t="shared" si="459"/>
        <v>0</v>
      </c>
    </row>
    <row r="3853" spans="8:9" x14ac:dyDescent="0.25">
      <c r="H3853" s="117">
        <f t="shared" si="458"/>
        <v>0</v>
      </c>
      <c r="I3853" s="116">
        <f t="shared" si="459"/>
        <v>0</v>
      </c>
    </row>
    <row r="3854" spans="8:9" x14ac:dyDescent="0.25">
      <c r="H3854" s="117">
        <f t="shared" si="458"/>
        <v>0</v>
      </c>
      <c r="I3854" s="116">
        <f t="shared" si="459"/>
        <v>0</v>
      </c>
    </row>
    <row r="3855" spans="8:9" x14ac:dyDescent="0.25">
      <c r="H3855" s="117">
        <f t="shared" si="458"/>
        <v>0</v>
      </c>
      <c r="I3855" s="116">
        <f t="shared" si="459"/>
        <v>0</v>
      </c>
    </row>
    <row r="3856" spans="8:9" x14ac:dyDescent="0.25">
      <c r="H3856" s="117">
        <f t="shared" si="458"/>
        <v>0</v>
      </c>
      <c r="I3856" s="116">
        <f t="shared" si="459"/>
        <v>0</v>
      </c>
    </row>
    <row r="3857" spans="8:9" x14ac:dyDescent="0.25">
      <c r="H3857" s="117">
        <f t="shared" si="458"/>
        <v>0</v>
      </c>
      <c r="I3857" s="116">
        <f t="shared" si="459"/>
        <v>0</v>
      </c>
    </row>
    <row r="3858" spans="8:9" x14ac:dyDescent="0.25">
      <c r="H3858" s="117">
        <f t="shared" si="458"/>
        <v>0</v>
      </c>
      <c r="I3858" s="116">
        <f t="shared" si="459"/>
        <v>0</v>
      </c>
    </row>
    <row r="3859" spans="8:9" x14ac:dyDescent="0.25">
      <c r="H3859" s="117">
        <f t="shared" si="458"/>
        <v>0</v>
      </c>
      <c r="I3859" s="116">
        <f t="shared" si="459"/>
        <v>0</v>
      </c>
    </row>
    <row r="3860" spans="8:9" x14ac:dyDescent="0.25">
      <c r="H3860" s="117">
        <f t="shared" si="458"/>
        <v>0</v>
      </c>
      <c r="I3860" s="116">
        <f t="shared" si="459"/>
        <v>0</v>
      </c>
    </row>
    <row r="3861" spans="8:9" x14ac:dyDescent="0.25">
      <c r="H3861" s="117">
        <f t="shared" si="458"/>
        <v>0</v>
      </c>
      <c r="I3861" s="116">
        <f t="shared" si="459"/>
        <v>0</v>
      </c>
    </row>
    <row r="3862" spans="8:9" x14ac:dyDescent="0.25">
      <c r="H3862" s="117">
        <f t="shared" si="458"/>
        <v>0</v>
      </c>
      <c r="I3862" s="116">
        <f t="shared" si="459"/>
        <v>0</v>
      </c>
    </row>
    <row r="3863" spans="8:9" x14ac:dyDescent="0.25">
      <c r="H3863" s="117">
        <f t="shared" si="458"/>
        <v>0</v>
      </c>
      <c r="I3863" s="116">
        <f t="shared" si="459"/>
        <v>0</v>
      </c>
    </row>
    <row r="3864" spans="8:9" x14ac:dyDescent="0.25">
      <c r="H3864" s="117">
        <f t="shared" si="458"/>
        <v>0</v>
      </c>
      <c r="I3864" s="116">
        <f t="shared" si="459"/>
        <v>0</v>
      </c>
    </row>
    <row r="3865" spans="8:9" x14ac:dyDescent="0.25">
      <c r="H3865" s="117">
        <f t="shared" si="458"/>
        <v>0</v>
      </c>
      <c r="I3865" s="116">
        <f t="shared" si="459"/>
        <v>0</v>
      </c>
    </row>
    <row r="3866" spans="8:9" x14ac:dyDescent="0.25">
      <c r="H3866" s="117">
        <f t="shared" si="458"/>
        <v>0</v>
      </c>
      <c r="I3866" s="116">
        <f t="shared" si="459"/>
        <v>0</v>
      </c>
    </row>
    <row r="3867" spans="8:9" x14ac:dyDescent="0.25">
      <c r="H3867" s="117">
        <f t="shared" si="458"/>
        <v>0</v>
      </c>
      <c r="I3867" s="116">
        <f t="shared" si="459"/>
        <v>0</v>
      </c>
    </row>
    <row r="3868" spans="8:9" x14ac:dyDescent="0.25">
      <c r="H3868" s="117">
        <f t="shared" si="458"/>
        <v>0</v>
      </c>
      <c r="I3868" s="116">
        <f t="shared" si="459"/>
        <v>0</v>
      </c>
    </row>
    <row r="3869" spans="8:9" x14ac:dyDescent="0.25">
      <c r="H3869" s="117">
        <f t="shared" si="458"/>
        <v>0</v>
      </c>
      <c r="I3869" s="116">
        <f t="shared" si="459"/>
        <v>0</v>
      </c>
    </row>
    <row r="3870" spans="8:9" x14ac:dyDescent="0.25">
      <c r="H3870" s="117">
        <f t="shared" si="458"/>
        <v>0</v>
      </c>
      <c r="I3870" s="116">
        <f t="shared" si="459"/>
        <v>0</v>
      </c>
    </row>
    <row r="3871" spans="8:9" x14ac:dyDescent="0.25">
      <c r="H3871" s="117">
        <f t="shared" si="458"/>
        <v>0</v>
      </c>
      <c r="I3871" s="116">
        <f t="shared" si="459"/>
        <v>0</v>
      </c>
    </row>
    <row r="3872" spans="8:9" x14ac:dyDescent="0.25">
      <c r="H3872" s="117">
        <f t="shared" si="458"/>
        <v>0</v>
      </c>
      <c r="I3872" s="116">
        <f t="shared" si="459"/>
        <v>0</v>
      </c>
    </row>
    <row r="3873" spans="8:9" x14ac:dyDescent="0.25">
      <c r="H3873" s="117">
        <f t="shared" ref="H3873:H3936" si="460">+IFERROR(AH3873,"")</f>
        <v>0</v>
      </c>
      <c r="I3873" s="116">
        <f t="shared" ref="I3873:I3936" si="461">+IFERROR(AI3873,"")</f>
        <v>0</v>
      </c>
    </row>
    <row r="3874" spans="8:9" x14ac:dyDescent="0.25">
      <c r="H3874" s="117">
        <f t="shared" si="460"/>
        <v>0</v>
      </c>
      <c r="I3874" s="116">
        <f t="shared" si="461"/>
        <v>0</v>
      </c>
    </row>
    <row r="3875" spans="8:9" x14ac:dyDescent="0.25">
      <c r="H3875" s="117">
        <f t="shared" si="460"/>
        <v>0</v>
      </c>
      <c r="I3875" s="116">
        <f t="shared" si="461"/>
        <v>0</v>
      </c>
    </row>
    <row r="3876" spans="8:9" x14ac:dyDescent="0.25">
      <c r="H3876" s="117">
        <f t="shared" si="460"/>
        <v>0</v>
      </c>
      <c r="I3876" s="116">
        <f t="shared" si="461"/>
        <v>0</v>
      </c>
    </row>
    <row r="3877" spans="8:9" x14ac:dyDescent="0.25">
      <c r="H3877" s="117">
        <f t="shared" si="460"/>
        <v>0</v>
      </c>
      <c r="I3877" s="116">
        <f t="shared" si="461"/>
        <v>0</v>
      </c>
    </row>
    <row r="3878" spans="8:9" x14ac:dyDescent="0.25">
      <c r="H3878" s="117">
        <f t="shared" si="460"/>
        <v>0</v>
      </c>
      <c r="I3878" s="116">
        <f t="shared" si="461"/>
        <v>0</v>
      </c>
    </row>
    <row r="3879" spans="8:9" x14ac:dyDescent="0.25">
      <c r="H3879" s="117">
        <f t="shared" si="460"/>
        <v>0</v>
      </c>
      <c r="I3879" s="116">
        <f t="shared" si="461"/>
        <v>0</v>
      </c>
    </row>
    <row r="3880" spans="8:9" x14ac:dyDescent="0.25">
      <c r="H3880" s="117">
        <f t="shared" si="460"/>
        <v>0</v>
      </c>
      <c r="I3880" s="116">
        <f t="shared" si="461"/>
        <v>0</v>
      </c>
    </row>
    <row r="3881" spans="8:9" x14ac:dyDescent="0.25">
      <c r="H3881" s="117">
        <f t="shared" si="460"/>
        <v>0</v>
      </c>
      <c r="I3881" s="116">
        <f t="shared" si="461"/>
        <v>0</v>
      </c>
    </row>
    <row r="3882" spans="8:9" x14ac:dyDescent="0.25">
      <c r="H3882" s="117">
        <f t="shared" si="460"/>
        <v>0</v>
      </c>
      <c r="I3882" s="116">
        <f t="shared" si="461"/>
        <v>0</v>
      </c>
    </row>
    <row r="3883" spans="8:9" x14ac:dyDescent="0.25">
      <c r="H3883" s="117">
        <f t="shared" si="460"/>
        <v>0</v>
      </c>
      <c r="I3883" s="116">
        <f t="shared" si="461"/>
        <v>0</v>
      </c>
    </row>
    <row r="3884" spans="8:9" x14ac:dyDescent="0.25">
      <c r="H3884" s="117">
        <f t="shared" si="460"/>
        <v>0</v>
      </c>
      <c r="I3884" s="116">
        <f t="shared" si="461"/>
        <v>0</v>
      </c>
    </row>
    <row r="3885" spans="8:9" x14ac:dyDescent="0.25">
      <c r="H3885" s="117">
        <f t="shared" si="460"/>
        <v>0</v>
      </c>
      <c r="I3885" s="116">
        <f t="shared" si="461"/>
        <v>0</v>
      </c>
    </row>
    <row r="3886" spans="8:9" x14ac:dyDescent="0.25">
      <c r="H3886" s="117">
        <f t="shared" si="460"/>
        <v>0</v>
      </c>
      <c r="I3886" s="116">
        <f t="shared" si="461"/>
        <v>0</v>
      </c>
    </row>
    <row r="3887" spans="8:9" x14ac:dyDescent="0.25">
      <c r="H3887" s="117">
        <f t="shared" si="460"/>
        <v>0</v>
      </c>
      <c r="I3887" s="116">
        <f t="shared" si="461"/>
        <v>0</v>
      </c>
    </row>
    <row r="3888" spans="8:9" x14ac:dyDescent="0.25">
      <c r="H3888" s="117">
        <f t="shared" si="460"/>
        <v>0</v>
      </c>
      <c r="I3888" s="116">
        <f t="shared" si="461"/>
        <v>0</v>
      </c>
    </row>
    <row r="3889" spans="8:9" x14ac:dyDescent="0.25">
      <c r="H3889" s="117">
        <f t="shared" si="460"/>
        <v>0</v>
      </c>
      <c r="I3889" s="116">
        <f t="shared" si="461"/>
        <v>0</v>
      </c>
    </row>
    <row r="3890" spans="8:9" x14ac:dyDescent="0.25">
      <c r="H3890" s="117">
        <f t="shared" si="460"/>
        <v>0</v>
      </c>
      <c r="I3890" s="116">
        <f t="shared" si="461"/>
        <v>0</v>
      </c>
    </row>
    <row r="3891" spans="8:9" x14ac:dyDescent="0.25">
      <c r="H3891" s="117">
        <f t="shared" si="460"/>
        <v>0</v>
      </c>
      <c r="I3891" s="116">
        <f t="shared" si="461"/>
        <v>0</v>
      </c>
    </row>
    <row r="3892" spans="8:9" x14ac:dyDescent="0.25">
      <c r="H3892" s="117">
        <f t="shared" si="460"/>
        <v>0</v>
      </c>
      <c r="I3892" s="116">
        <f t="shared" si="461"/>
        <v>0</v>
      </c>
    </row>
    <row r="3893" spans="8:9" x14ac:dyDescent="0.25">
      <c r="H3893" s="117">
        <f t="shared" si="460"/>
        <v>0</v>
      </c>
      <c r="I3893" s="116">
        <f t="shared" si="461"/>
        <v>0</v>
      </c>
    </row>
    <row r="3894" spans="8:9" x14ac:dyDescent="0.25">
      <c r="H3894" s="117">
        <f t="shared" si="460"/>
        <v>0</v>
      </c>
      <c r="I3894" s="116">
        <f t="shared" si="461"/>
        <v>0</v>
      </c>
    </row>
    <row r="3895" spans="8:9" x14ac:dyDescent="0.25">
      <c r="H3895" s="117">
        <f t="shared" si="460"/>
        <v>0</v>
      </c>
      <c r="I3895" s="116">
        <f t="shared" si="461"/>
        <v>0</v>
      </c>
    </row>
    <row r="3896" spans="8:9" x14ac:dyDescent="0.25">
      <c r="H3896" s="117">
        <f t="shared" si="460"/>
        <v>0</v>
      </c>
      <c r="I3896" s="116">
        <f t="shared" si="461"/>
        <v>0</v>
      </c>
    </row>
    <row r="3897" spans="8:9" x14ac:dyDescent="0.25">
      <c r="H3897" s="117">
        <f t="shared" si="460"/>
        <v>0</v>
      </c>
      <c r="I3897" s="116">
        <f t="shared" si="461"/>
        <v>0</v>
      </c>
    </row>
    <row r="3898" spans="8:9" x14ac:dyDescent="0.25">
      <c r="H3898" s="117">
        <f t="shared" si="460"/>
        <v>0</v>
      </c>
      <c r="I3898" s="116">
        <f t="shared" si="461"/>
        <v>0</v>
      </c>
    </row>
    <row r="3899" spans="8:9" x14ac:dyDescent="0.25">
      <c r="H3899" s="117">
        <f t="shared" si="460"/>
        <v>0</v>
      </c>
      <c r="I3899" s="116">
        <f t="shared" si="461"/>
        <v>0</v>
      </c>
    </row>
    <row r="3900" spans="8:9" x14ac:dyDescent="0.25">
      <c r="H3900" s="117">
        <f t="shared" si="460"/>
        <v>0</v>
      </c>
      <c r="I3900" s="116">
        <f t="shared" si="461"/>
        <v>0</v>
      </c>
    </row>
    <row r="3901" spans="8:9" x14ac:dyDescent="0.25">
      <c r="H3901" s="117">
        <f t="shared" si="460"/>
        <v>0</v>
      </c>
      <c r="I3901" s="116">
        <f t="shared" si="461"/>
        <v>0</v>
      </c>
    </row>
    <row r="3902" spans="8:9" x14ac:dyDescent="0.25">
      <c r="H3902" s="117">
        <f t="shared" si="460"/>
        <v>0</v>
      </c>
      <c r="I3902" s="116">
        <f t="shared" si="461"/>
        <v>0</v>
      </c>
    </row>
    <row r="3903" spans="8:9" x14ac:dyDescent="0.25">
      <c r="H3903" s="117">
        <f t="shared" si="460"/>
        <v>0</v>
      </c>
      <c r="I3903" s="116">
        <f t="shared" si="461"/>
        <v>0</v>
      </c>
    </row>
    <row r="3904" spans="8:9" x14ac:dyDescent="0.25">
      <c r="H3904" s="117">
        <f t="shared" si="460"/>
        <v>0</v>
      </c>
      <c r="I3904" s="116">
        <f t="shared" si="461"/>
        <v>0</v>
      </c>
    </row>
    <row r="3905" spans="8:9" x14ac:dyDescent="0.25">
      <c r="H3905" s="117">
        <f t="shared" si="460"/>
        <v>0</v>
      </c>
      <c r="I3905" s="116">
        <f t="shared" si="461"/>
        <v>0</v>
      </c>
    </row>
    <row r="3906" spans="8:9" x14ac:dyDescent="0.25">
      <c r="H3906" s="117">
        <f t="shared" si="460"/>
        <v>0</v>
      </c>
      <c r="I3906" s="116">
        <f t="shared" si="461"/>
        <v>0</v>
      </c>
    </row>
    <row r="3907" spans="8:9" x14ac:dyDescent="0.25">
      <c r="H3907" s="117">
        <f t="shared" si="460"/>
        <v>0</v>
      </c>
      <c r="I3907" s="116">
        <f t="shared" si="461"/>
        <v>0</v>
      </c>
    </row>
    <row r="3908" spans="8:9" x14ac:dyDescent="0.25">
      <c r="H3908" s="117">
        <f t="shared" si="460"/>
        <v>0</v>
      </c>
      <c r="I3908" s="116">
        <f t="shared" si="461"/>
        <v>0</v>
      </c>
    </row>
    <row r="3909" spans="8:9" x14ac:dyDescent="0.25">
      <c r="H3909" s="117">
        <f t="shared" si="460"/>
        <v>0</v>
      </c>
      <c r="I3909" s="116">
        <f t="shared" si="461"/>
        <v>0</v>
      </c>
    </row>
    <row r="3910" spans="8:9" x14ac:dyDescent="0.25">
      <c r="H3910" s="117">
        <f t="shared" si="460"/>
        <v>0</v>
      </c>
      <c r="I3910" s="116">
        <f t="shared" si="461"/>
        <v>0</v>
      </c>
    </row>
    <row r="3911" spans="8:9" x14ac:dyDescent="0.25">
      <c r="H3911" s="117">
        <f t="shared" si="460"/>
        <v>0</v>
      </c>
      <c r="I3911" s="116">
        <f t="shared" si="461"/>
        <v>0</v>
      </c>
    </row>
    <row r="3912" spans="8:9" x14ac:dyDescent="0.25">
      <c r="H3912" s="117">
        <f t="shared" si="460"/>
        <v>0</v>
      </c>
      <c r="I3912" s="116">
        <f t="shared" si="461"/>
        <v>0</v>
      </c>
    </row>
    <row r="3913" spans="8:9" x14ac:dyDescent="0.25">
      <c r="H3913" s="117">
        <f t="shared" si="460"/>
        <v>0</v>
      </c>
      <c r="I3913" s="116">
        <f t="shared" si="461"/>
        <v>0</v>
      </c>
    </row>
    <row r="3914" spans="8:9" x14ac:dyDescent="0.25">
      <c r="H3914" s="117">
        <f t="shared" si="460"/>
        <v>0</v>
      </c>
      <c r="I3914" s="116">
        <f t="shared" si="461"/>
        <v>0</v>
      </c>
    </row>
    <row r="3915" spans="8:9" x14ac:dyDescent="0.25">
      <c r="H3915" s="117">
        <f t="shared" si="460"/>
        <v>0</v>
      </c>
      <c r="I3915" s="116">
        <f t="shared" si="461"/>
        <v>0</v>
      </c>
    </row>
    <row r="3916" spans="8:9" x14ac:dyDescent="0.25">
      <c r="H3916" s="117">
        <f t="shared" si="460"/>
        <v>0</v>
      </c>
      <c r="I3916" s="116">
        <f t="shared" si="461"/>
        <v>0</v>
      </c>
    </row>
    <row r="3917" spans="8:9" x14ac:dyDescent="0.25">
      <c r="H3917" s="117">
        <f t="shared" si="460"/>
        <v>0</v>
      </c>
      <c r="I3917" s="116">
        <f t="shared" si="461"/>
        <v>0</v>
      </c>
    </row>
    <row r="3918" spans="8:9" x14ac:dyDescent="0.25">
      <c r="H3918" s="117">
        <f t="shared" si="460"/>
        <v>0</v>
      </c>
      <c r="I3918" s="116">
        <f t="shared" si="461"/>
        <v>0</v>
      </c>
    </row>
    <row r="3919" spans="8:9" x14ac:dyDescent="0.25">
      <c r="H3919" s="117">
        <f t="shared" si="460"/>
        <v>0</v>
      </c>
      <c r="I3919" s="116">
        <f t="shared" si="461"/>
        <v>0</v>
      </c>
    </row>
    <row r="3920" spans="8:9" x14ac:dyDescent="0.25">
      <c r="H3920" s="117">
        <f t="shared" si="460"/>
        <v>0</v>
      </c>
      <c r="I3920" s="116">
        <f t="shared" si="461"/>
        <v>0</v>
      </c>
    </row>
    <row r="3921" spans="8:9" x14ac:dyDescent="0.25">
      <c r="H3921" s="117">
        <f t="shared" si="460"/>
        <v>0</v>
      </c>
      <c r="I3921" s="116">
        <f t="shared" si="461"/>
        <v>0</v>
      </c>
    </row>
    <row r="3922" spans="8:9" x14ac:dyDescent="0.25">
      <c r="H3922" s="117">
        <f t="shared" si="460"/>
        <v>0</v>
      </c>
      <c r="I3922" s="116">
        <f t="shared" si="461"/>
        <v>0</v>
      </c>
    </row>
    <row r="3923" spans="8:9" x14ac:dyDescent="0.25">
      <c r="H3923" s="117">
        <f t="shared" si="460"/>
        <v>0</v>
      </c>
      <c r="I3923" s="116">
        <f t="shared" si="461"/>
        <v>0</v>
      </c>
    </row>
    <row r="3924" spans="8:9" x14ac:dyDescent="0.25">
      <c r="H3924" s="117">
        <f t="shared" si="460"/>
        <v>0</v>
      </c>
      <c r="I3924" s="116">
        <f t="shared" si="461"/>
        <v>0</v>
      </c>
    </row>
    <row r="3925" spans="8:9" x14ac:dyDescent="0.25">
      <c r="H3925" s="117">
        <f t="shared" si="460"/>
        <v>0</v>
      </c>
      <c r="I3925" s="116">
        <f t="shared" si="461"/>
        <v>0</v>
      </c>
    </row>
    <row r="3926" spans="8:9" x14ac:dyDescent="0.25">
      <c r="H3926" s="117">
        <f t="shared" si="460"/>
        <v>0</v>
      </c>
      <c r="I3926" s="116">
        <f t="shared" si="461"/>
        <v>0</v>
      </c>
    </row>
    <row r="3927" spans="8:9" x14ac:dyDescent="0.25">
      <c r="H3927" s="117">
        <f t="shared" si="460"/>
        <v>0</v>
      </c>
      <c r="I3927" s="116">
        <f t="shared" si="461"/>
        <v>0</v>
      </c>
    </row>
    <row r="3928" spans="8:9" x14ac:dyDescent="0.25">
      <c r="H3928" s="117">
        <f t="shared" si="460"/>
        <v>0</v>
      </c>
      <c r="I3928" s="116">
        <f t="shared" si="461"/>
        <v>0</v>
      </c>
    </row>
    <row r="3929" spans="8:9" x14ac:dyDescent="0.25">
      <c r="H3929" s="117">
        <f t="shared" si="460"/>
        <v>0</v>
      </c>
      <c r="I3929" s="116">
        <f t="shared" si="461"/>
        <v>0</v>
      </c>
    </row>
    <row r="3930" spans="8:9" x14ac:dyDescent="0.25">
      <c r="H3930" s="117">
        <f t="shared" si="460"/>
        <v>0</v>
      </c>
      <c r="I3930" s="116">
        <f t="shared" si="461"/>
        <v>0</v>
      </c>
    </row>
    <row r="3931" spans="8:9" x14ac:dyDescent="0.25">
      <c r="H3931" s="117">
        <f t="shared" si="460"/>
        <v>0</v>
      </c>
      <c r="I3931" s="116">
        <f t="shared" si="461"/>
        <v>0</v>
      </c>
    </row>
    <row r="3932" spans="8:9" x14ac:dyDescent="0.25">
      <c r="H3932" s="117">
        <f t="shared" si="460"/>
        <v>0</v>
      </c>
      <c r="I3932" s="116">
        <f t="shared" si="461"/>
        <v>0</v>
      </c>
    </row>
    <row r="3933" spans="8:9" x14ac:dyDescent="0.25">
      <c r="H3933" s="117">
        <f t="shared" si="460"/>
        <v>0</v>
      </c>
      <c r="I3933" s="116">
        <f t="shared" si="461"/>
        <v>0</v>
      </c>
    </row>
    <row r="3934" spans="8:9" x14ac:dyDescent="0.25">
      <c r="H3934" s="117">
        <f t="shared" si="460"/>
        <v>0</v>
      </c>
      <c r="I3934" s="116">
        <f t="shared" si="461"/>
        <v>0</v>
      </c>
    </row>
    <row r="3935" spans="8:9" x14ac:dyDescent="0.25">
      <c r="H3935" s="117">
        <f t="shared" si="460"/>
        <v>0</v>
      </c>
      <c r="I3935" s="116">
        <f t="shared" si="461"/>
        <v>0</v>
      </c>
    </row>
    <row r="3936" spans="8:9" x14ac:dyDescent="0.25">
      <c r="H3936" s="117">
        <f t="shared" si="460"/>
        <v>0</v>
      </c>
      <c r="I3936" s="116">
        <f t="shared" si="461"/>
        <v>0</v>
      </c>
    </row>
    <row r="3937" spans="8:9" x14ac:dyDescent="0.25">
      <c r="H3937" s="117">
        <f t="shared" ref="H3937:H4000" si="462">+IFERROR(AH3937,"")</f>
        <v>0</v>
      </c>
      <c r="I3937" s="116">
        <f t="shared" ref="I3937:I4000" si="463">+IFERROR(AI3937,"")</f>
        <v>0</v>
      </c>
    </row>
    <row r="3938" spans="8:9" x14ac:dyDescent="0.25">
      <c r="H3938" s="117">
        <f t="shared" si="462"/>
        <v>0</v>
      </c>
      <c r="I3938" s="116">
        <f t="shared" si="463"/>
        <v>0</v>
      </c>
    </row>
    <row r="3939" spans="8:9" x14ac:dyDescent="0.25">
      <c r="H3939" s="117">
        <f t="shared" si="462"/>
        <v>0</v>
      </c>
      <c r="I3939" s="116">
        <f t="shared" si="463"/>
        <v>0</v>
      </c>
    </row>
    <row r="3940" spans="8:9" x14ac:dyDescent="0.25">
      <c r="H3940" s="117">
        <f t="shared" si="462"/>
        <v>0</v>
      </c>
      <c r="I3940" s="116">
        <f t="shared" si="463"/>
        <v>0</v>
      </c>
    </row>
    <row r="3941" spans="8:9" x14ac:dyDescent="0.25">
      <c r="H3941" s="117">
        <f t="shared" si="462"/>
        <v>0</v>
      </c>
      <c r="I3941" s="116">
        <f t="shared" si="463"/>
        <v>0</v>
      </c>
    </row>
    <row r="3942" spans="8:9" x14ac:dyDescent="0.25">
      <c r="H3942" s="117">
        <f t="shared" si="462"/>
        <v>0</v>
      </c>
      <c r="I3942" s="116">
        <f t="shared" si="463"/>
        <v>0</v>
      </c>
    </row>
    <row r="3943" spans="8:9" x14ac:dyDescent="0.25">
      <c r="H3943" s="117">
        <f t="shared" si="462"/>
        <v>0</v>
      </c>
      <c r="I3943" s="116">
        <f t="shared" si="463"/>
        <v>0</v>
      </c>
    </row>
    <row r="3944" spans="8:9" x14ac:dyDescent="0.25">
      <c r="H3944" s="117">
        <f t="shared" si="462"/>
        <v>0</v>
      </c>
      <c r="I3944" s="116">
        <f t="shared" si="463"/>
        <v>0</v>
      </c>
    </row>
    <row r="3945" spans="8:9" x14ac:dyDescent="0.25">
      <c r="H3945" s="117">
        <f t="shared" si="462"/>
        <v>0</v>
      </c>
      <c r="I3945" s="116">
        <f t="shared" si="463"/>
        <v>0</v>
      </c>
    </row>
    <row r="3946" spans="8:9" x14ac:dyDescent="0.25">
      <c r="H3946" s="117">
        <f t="shared" si="462"/>
        <v>0</v>
      </c>
      <c r="I3946" s="116">
        <f t="shared" si="463"/>
        <v>0</v>
      </c>
    </row>
    <row r="3947" spans="8:9" x14ac:dyDescent="0.25">
      <c r="H3947" s="117">
        <f t="shared" si="462"/>
        <v>0</v>
      </c>
      <c r="I3947" s="116">
        <f t="shared" si="463"/>
        <v>0</v>
      </c>
    </row>
    <row r="3948" spans="8:9" x14ac:dyDescent="0.25">
      <c r="H3948" s="117">
        <f t="shared" si="462"/>
        <v>0</v>
      </c>
      <c r="I3948" s="116">
        <f t="shared" si="463"/>
        <v>0</v>
      </c>
    </row>
    <row r="3949" spans="8:9" x14ac:dyDescent="0.25">
      <c r="H3949" s="117">
        <f t="shared" si="462"/>
        <v>0</v>
      </c>
      <c r="I3949" s="116">
        <f t="shared" si="463"/>
        <v>0</v>
      </c>
    </row>
    <row r="3950" spans="8:9" x14ac:dyDescent="0.25">
      <c r="H3950" s="117">
        <f t="shared" si="462"/>
        <v>0</v>
      </c>
      <c r="I3950" s="116">
        <f t="shared" si="463"/>
        <v>0</v>
      </c>
    </row>
    <row r="3951" spans="8:9" x14ac:dyDescent="0.25">
      <c r="H3951" s="117">
        <f t="shared" si="462"/>
        <v>0</v>
      </c>
      <c r="I3951" s="116">
        <f t="shared" si="463"/>
        <v>0</v>
      </c>
    </row>
    <row r="3952" spans="8:9" x14ac:dyDescent="0.25">
      <c r="H3952" s="117">
        <f t="shared" si="462"/>
        <v>0</v>
      </c>
      <c r="I3952" s="116">
        <f t="shared" si="463"/>
        <v>0</v>
      </c>
    </row>
    <row r="3953" spans="8:9" x14ac:dyDescent="0.25">
      <c r="H3953" s="117">
        <f t="shared" si="462"/>
        <v>0</v>
      </c>
      <c r="I3953" s="116">
        <f t="shared" si="463"/>
        <v>0</v>
      </c>
    </row>
    <row r="3954" spans="8:9" x14ac:dyDescent="0.25">
      <c r="H3954" s="117">
        <f t="shared" si="462"/>
        <v>0</v>
      </c>
      <c r="I3954" s="116">
        <f t="shared" si="463"/>
        <v>0</v>
      </c>
    </row>
    <row r="3955" spans="8:9" x14ac:dyDescent="0.25">
      <c r="H3955" s="117">
        <f t="shared" si="462"/>
        <v>0</v>
      </c>
      <c r="I3955" s="116">
        <f t="shared" si="463"/>
        <v>0</v>
      </c>
    </row>
    <row r="3956" spans="8:9" x14ac:dyDescent="0.25">
      <c r="H3956" s="117">
        <f t="shared" si="462"/>
        <v>0</v>
      </c>
      <c r="I3956" s="116">
        <f t="shared" si="463"/>
        <v>0</v>
      </c>
    </row>
    <row r="3957" spans="8:9" x14ac:dyDescent="0.25">
      <c r="H3957" s="117">
        <f t="shared" si="462"/>
        <v>0</v>
      </c>
      <c r="I3957" s="116">
        <f t="shared" si="463"/>
        <v>0</v>
      </c>
    </row>
    <row r="3958" spans="8:9" x14ac:dyDescent="0.25">
      <c r="H3958" s="117">
        <f t="shared" si="462"/>
        <v>0</v>
      </c>
      <c r="I3958" s="116">
        <f t="shared" si="463"/>
        <v>0</v>
      </c>
    </row>
    <row r="3959" spans="8:9" x14ac:dyDescent="0.25">
      <c r="H3959" s="117">
        <f t="shared" si="462"/>
        <v>0</v>
      </c>
      <c r="I3959" s="116">
        <f t="shared" si="463"/>
        <v>0</v>
      </c>
    </row>
    <row r="3960" spans="8:9" x14ac:dyDescent="0.25">
      <c r="H3960" s="117">
        <f t="shared" si="462"/>
        <v>0</v>
      </c>
      <c r="I3960" s="116">
        <f t="shared" si="463"/>
        <v>0</v>
      </c>
    </row>
    <row r="3961" spans="8:9" x14ac:dyDescent="0.25">
      <c r="H3961" s="117">
        <f t="shared" si="462"/>
        <v>0</v>
      </c>
      <c r="I3961" s="116">
        <f t="shared" si="463"/>
        <v>0</v>
      </c>
    </row>
    <row r="3962" spans="8:9" x14ac:dyDescent="0.25">
      <c r="H3962" s="117">
        <f t="shared" si="462"/>
        <v>0</v>
      </c>
      <c r="I3962" s="116">
        <f t="shared" si="463"/>
        <v>0</v>
      </c>
    </row>
    <row r="3963" spans="8:9" x14ac:dyDescent="0.25">
      <c r="H3963" s="117">
        <f t="shared" si="462"/>
        <v>0</v>
      </c>
      <c r="I3963" s="116">
        <f t="shared" si="463"/>
        <v>0</v>
      </c>
    </row>
    <row r="3964" spans="8:9" x14ac:dyDescent="0.25">
      <c r="H3964" s="117">
        <f t="shared" si="462"/>
        <v>0</v>
      </c>
      <c r="I3964" s="116">
        <f t="shared" si="463"/>
        <v>0</v>
      </c>
    </row>
    <row r="3965" spans="8:9" x14ac:dyDescent="0.25">
      <c r="H3965" s="117">
        <f t="shared" si="462"/>
        <v>0</v>
      </c>
      <c r="I3965" s="116">
        <f t="shared" si="463"/>
        <v>0</v>
      </c>
    </row>
    <row r="3966" spans="8:9" x14ac:dyDescent="0.25">
      <c r="H3966" s="117">
        <f t="shared" si="462"/>
        <v>0</v>
      </c>
      <c r="I3966" s="116">
        <f t="shared" si="463"/>
        <v>0</v>
      </c>
    </row>
    <row r="3967" spans="8:9" x14ac:dyDescent="0.25">
      <c r="H3967" s="117">
        <f t="shared" si="462"/>
        <v>0</v>
      </c>
      <c r="I3967" s="116">
        <f t="shared" si="463"/>
        <v>0</v>
      </c>
    </row>
    <row r="3968" spans="8:9" x14ac:dyDescent="0.25">
      <c r="H3968" s="117">
        <f t="shared" si="462"/>
        <v>0</v>
      </c>
      <c r="I3968" s="116">
        <f t="shared" si="463"/>
        <v>0</v>
      </c>
    </row>
    <row r="3969" spans="8:9" x14ac:dyDescent="0.25">
      <c r="H3969" s="117">
        <f t="shared" si="462"/>
        <v>0</v>
      </c>
      <c r="I3969" s="116">
        <f t="shared" si="463"/>
        <v>0</v>
      </c>
    </row>
    <row r="3970" spans="8:9" x14ac:dyDescent="0.25">
      <c r="H3970" s="117">
        <f t="shared" si="462"/>
        <v>0</v>
      </c>
      <c r="I3970" s="116">
        <f t="shared" si="463"/>
        <v>0</v>
      </c>
    </row>
    <row r="3971" spans="8:9" x14ac:dyDescent="0.25">
      <c r="H3971" s="117">
        <f t="shared" si="462"/>
        <v>0</v>
      </c>
      <c r="I3971" s="116">
        <f t="shared" si="463"/>
        <v>0</v>
      </c>
    </row>
    <row r="3972" spans="8:9" x14ac:dyDescent="0.25">
      <c r="H3972" s="117">
        <f t="shared" si="462"/>
        <v>0</v>
      </c>
      <c r="I3972" s="116">
        <f t="shared" si="463"/>
        <v>0</v>
      </c>
    </row>
    <row r="3973" spans="8:9" x14ac:dyDescent="0.25">
      <c r="H3973" s="117">
        <f t="shared" si="462"/>
        <v>0</v>
      </c>
      <c r="I3973" s="116">
        <f t="shared" si="463"/>
        <v>0</v>
      </c>
    </row>
    <row r="3974" spans="8:9" x14ac:dyDescent="0.25">
      <c r="H3974" s="117">
        <f t="shared" si="462"/>
        <v>0</v>
      </c>
      <c r="I3974" s="116">
        <f t="shared" si="463"/>
        <v>0</v>
      </c>
    </row>
    <row r="3975" spans="8:9" x14ac:dyDescent="0.25">
      <c r="H3975" s="117">
        <f t="shared" si="462"/>
        <v>0</v>
      </c>
      <c r="I3975" s="116">
        <f t="shared" si="463"/>
        <v>0</v>
      </c>
    </row>
    <row r="3976" spans="8:9" x14ac:dyDescent="0.25">
      <c r="H3976" s="117">
        <f t="shared" si="462"/>
        <v>0</v>
      </c>
      <c r="I3976" s="116">
        <f t="shared" si="463"/>
        <v>0</v>
      </c>
    </row>
    <row r="3977" spans="8:9" x14ac:dyDescent="0.25">
      <c r="H3977" s="117">
        <f t="shared" si="462"/>
        <v>0</v>
      </c>
      <c r="I3977" s="116">
        <f t="shared" si="463"/>
        <v>0</v>
      </c>
    </row>
    <row r="3978" spans="8:9" x14ac:dyDescent="0.25">
      <c r="H3978" s="117">
        <f t="shared" si="462"/>
        <v>0</v>
      </c>
      <c r="I3978" s="116">
        <f t="shared" si="463"/>
        <v>0</v>
      </c>
    </row>
    <row r="3979" spans="8:9" x14ac:dyDescent="0.25">
      <c r="H3979" s="117">
        <f t="shared" si="462"/>
        <v>0</v>
      </c>
      <c r="I3979" s="116">
        <f t="shared" si="463"/>
        <v>0</v>
      </c>
    </row>
    <row r="3980" spans="8:9" x14ac:dyDescent="0.25">
      <c r="H3980" s="117">
        <f t="shared" si="462"/>
        <v>0</v>
      </c>
      <c r="I3980" s="116">
        <f t="shared" si="463"/>
        <v>0</v>
      </c>
    </row>
    <row r="3981" spans="8:9" x14ac:dyDescent="0.25">
      <c r="H3981" s="117">
        <f t="shared" si="462"/>
        <v>0</v>
      </c>
      <c r="I3981" s="116">
        <f t="shared" si="463"/>
        <v>0</v>
      </c>
    </row>
    <row r="3982" spans="8:9" x14ac:dyDescent="0.25">
      <c r="H3982" s="117">
        <f t="shared" si="462"/>
        <v>0</v>
      </c>
      <c r="I3982" s="116">
        <f t="shared" si="463"/>
        <v>0</v>
      </c>
    </row>
    <row r="3983" spans="8:9" x14ac:dyDescent="0.25">
      <c r="H3983" s="117">
        <f t="shared" si="462"/>
        <v>0</v>
      </c>
      <c r="I3983" s="116">
        <f t="shared" si="463"/>
        <v>0</v>
      </c>
    </row>
    <row r="3984" spans="8:9" x14ac:dyDescent="0.25">
      <c r="H3984" s="117">
        <f t="shared" si="462"/>
        <v>0</v>
      </c>
      <c r="I3984" s="116">
        <f t="shared" si="463"/>
        <v>0</v>
      </c>
    </row>
    <row r="3985" spans="8:9" x14ac:dyDescent="0.25">
      <c r="H3985" s="117">
        <f t="shared" si="462"/>
        <v>0</v>
      </c>
      <c r="I3985" s="116">
        <f t="shared" si="463"/>
        <v>0</v>
      </c>
    </row>
    <row r="3986" spans="8:9" x14ac:dyDescent="0.25">
      <c r="H3986" s="117">
        <f t="shared" si="462"/>
        <v>0</v>
      </c>
      <c r="I3986" s="116">
        <f t="shared" si="463"/>
        <v>0</v>
      </c>
    </row>
    <row r="3987" spans="8:9" x14ac:dyDescent="0.25">
      <c r="H3987" s="117">
        <f t="shared" si="462"/>
        <v>0</v>
      </c>
      <c r="I3987" s="116">
        <f t="shared" si="463"/>
        <v>0</v>
      </c>
    </row>
    <row r="3988" spans="8:9" x14ac:dyDescent="0.25">
      <c r="H3988" s="117">
        <f t="shared" si="462"/>
        <v>0</v>
      </c>
      <c r="I3988" s="116">
        <f t="shared" si="463"/>
        <v>0</v>
      </c>
    </row>
    <row r="3989" spans="8:9" x14ac:dyDescent="0.25">
      <c r="H3989" s="117">
        <f t="shared" si="462"/>
        <v>0</v>
      </c>
      <c r="I3989" s="116">
        <f t="shared" si="463"/>
        <v>0</v>
      </c>
    </row>
    <row r="3990" spans="8:9" x14ac:dyDescent="0.25">
      <c r="H3990" s="117">
        <f t="shared" si="462"/>
        <v>0</v>
      </c>
      <c r="I3990" s="116">
        <f t="shared" si="463"/>
        <v>0</v>
      </c>
    </row>
    <row r="3991" spans="8:9" x14ac:dyDescent="0.25">
      <c r="H3991" s="117">
        <f t="shared" si="462"/>
        <v>0</v>
      </c>
      <c r="I3991" s="116">
        <f t="shared" si="463"/>
        <v>0</v>
      </c>
    </row>
    <row r="3992" spans="8:9" x14ac:dyDescent="0.25">
      <c r="H3992" s="117">
        <f t="shared" si="462"/>
        <v>0</v>
      </c>
      <c r="I3992" s="116">
        <f t="shared" si="463"/>
        <v>0</v>
      </c>
    </row>
    <row r="3993" spans="8:9" x14ac:dyDescent="0.25">
      <c r="H3993" s="117">
        <f t="shared" si="462"/>
        <v>0</v>
      </c>
      <c r="I3993" s="116">
        <f t="shared" si="463"/>
        <v>0</v>
      </c>
    </row>
    <row r="3994" spans="8:9" x14ac:dyDescent="0.25">
      <c r="H3994" s="117">
        <f t="shared" si="462"/>
        <v>0</v>
      </c>
      <c r="I3994" s="116">
        <f t="shared" si="463"/>
        <v>0</v>
      </c>
    </row>
    <row r="3995" spans="8:9" x14ac:dyDescent="0.25">
      <c r="H3995" s="117">
        <f t="shared" si="462"/>
        <v>0</v>
      </c>
      <c r="I3995" s="116">
        <f t="shared" si="463"/>
        <v>0</v>
      </c>
    </row>
    <row r="3996" spans="8:9" x14ac:dyDescent="0.25">
      <c r="H3996" s="117">
        <f t="shared" si="462"/>
        <v>0</v>
      </c>
      <c r="I3996" s="116">
        <f t="shared" si="463"/>
        <v>0</v>
      </c>
    </row>
    <row r="3997" spans="8:9" x14ac:dyDescent="0.25">
      <c r="H3997" s="117">
        <f t="shared" si="462"/>
        <v>0</v>
      </c>
      <c r="I3997" s="116">
        <f t="shared" si="463"/>
        <v>0</v>
      </c>
    </row>
    <row r="3998" spans="8:9" x14ac:dyDescent="0.25">
      <c r="H3998" s="117">
        <f t="shared" si="462"/>
        <v>0</v>
      </c>
      <c r="I3998" s="116">
        <f t="shared" si="463"/>
        <v>0</v>
      </c>
    </row>
    <row r="3999" spans="8:9" x14ac:dyDescent="0.25">
      <c r="H3999" s="117">
        <f t="shared" si="462"/>
        <v>0</v>
      </c>
      <c r="I3999" s="116">
        <f t="shared" si="463"/>
        <v>0</v>
      </c>
    </row>
    <row r="4000" spans="8:9" x14ac:dyDescent="0.25">
      <c r="H4000" s="117">
        <f t="shared" si="462"/>
        <v>0</v>
      </c>
      <c r="I4000" s="116">
        <f t="shared" si="463"/>
        <v>0</v>
      </c>
    </row>
    <row r="4001" spans="8:9" x14ac:dyDescent="0.25">
      <c r="H4001" s="117">
        <f t="shared" ref="H4001:H4064" si="464">+IFERROR(AH4001,"")</f>
        <v>0</v>
      </c>
      <c r="I4001" s="116">
        <f t="shared" ref="I4001:I4064" si="465">+IFERROR(AI4001,"")</f>
        <v>0</v>
      </c>
    </row>
    <row r="4002" spans="8:9" x14ac:dyDescent="0.25">
      <c r="H4002" s="117">
        <f t="shared" si="464"/>
        <v>0</v>
      </c>
      <c r="I4002" s="116">
        <f t="shared" si="465"/>
        <v>0</v>
      </c>
    </row>
    <row r="4003" spans="8:9" x14ac:dyDescent="0.25">
      <c r="H4003" s="117">
        <f t="shared" si="464"/>
        <v>0</v>
      </c>
      <c r="I4003" s="116">
        <f t="shared" si="465"/>
        <v>0</v>
      </c>
    </row>
    <row r="4004" spans="8:9" x14ac:dyDescent="0.25">
      <c r="H4004" s="117">
        <f t="shared" si="464"/>
        <v>0</v>
      </c>
      <c r="I4004" s="116">
        <f t="shared" si="465"/>
        <v>0</v>
      </c>
    </row>
    <row r="4005" spans="8:9" x14ac:dyDescent="0.25">
      <c r="H4005" s="117">
        <f t="shared" si="464"/>
        <v>0</v>
      </c>
      <c r="I4005" s="116">
        <f t="shared" si="465"/>
        <v>0</v>
      </c>
    </row>
    <row r="4006" spans="8:9" x14ac:dyDescent="0.25">
      <c r="H4006" s="117">
        <f t="shared" si="464"/>
        <v>0</v>
      </c>
      <c r="I4006" s="116">
        <f t="shared" si="465"/>
        <v>0</v>
      </c>
    </row>
    <row r="4007" spans="8:9" x14ac:dyDescent="0.25">
      <c r="H4007" s="117">
        <f t="shared" si="464"/>
        <v>0</v>
      </c>
      <c r="I4007" s="116">
        <f t="shared" si="465"/>
        <v>0</v>
      </c>
    </row>
    <row r="4008" spans="8:9" x14ac:dyDescent="0.25">
      <c r="H4008" s="117">
        <f t="shared" si="464"/>
        <v>0</v>
      </c>
      <c r="I4008" s="116">
        <f t="shared" si="465"/>
        <v>0</v>
      </c>
    </row>
    <row r="4009" spans="8:9" x14ac:dyDescent="0.25">
      <c r="H4009" s="117">
        <f t="shared" si="464"/>
        <v>0</v>
      </c>
      <c r="I4009" s="116">
        <f t="shared" si="465"/>
        <v>0</v>
      </c>
    </row>
    <row r="4010" spans="8:9" x14ac:dyDescent="0.25">
      <c r="H4010" s="117">
        <f t="shared" si="464"/>
        <v>0</v>
      </c>
      <c r="I4010" s="116">
        <f t="shared" si="465"/>
        <v>0</v>
      </c>
    </row>
    <row r="4011" spans="8:9" x14ac:dyDescent="0.25">
      <c r="H4011" s="117">
        <f t="shared" si="464"/>
        <v>0</v>
      </c>
      <c r="I4011" s="116">
        <f t="shared" si="465"/>
        <v>0</v>
      </c>
    </row>
    <row r="4012" spans="8:9" x14ac:dyDescent="0.25">
      <c r="H4012" s="117">
        <f t="shared" si="464"/>
        <v>0</v>
      </c>
      <c r="I4012" s="116">
        <f t="shared" si="465"/>
        <v>0</v>
      </c>
    </row>
    <row r="4013" spans="8:9" x14ac:dyDescent="0.25">
      <c r="H4013" s="117">
        <f t="shared" si="464"/>
        <v>0</v>
      </c>
      <c r="I4013" s="116">
        <f t="shared" si="465"/>
        <v>0</v>
      </c>
    </row>
    <row r="4014" spans="8:9" x14ac:dyDescent="0.25">
      <c r="H4014" s="117">
        <f t="shared" si="464"/>
        <v>0</v>
      </c>
      <c r="I4014" s="116">
        <f t="shared" si="465"/>
        <v>0</v>
      </c>
    </row>
    <row r="4015" spans="8:9" x14ac:dyDescent="0.25">
      <c r="H4015" s="117">
        <f t="shared" si="464"/>
        <v>0</v>
      </c>
      <c r="I4015" s="116">
        <f t="shared" si="465"/>
        <v>0</v>
      </c>
    </row>
    <row r="4016" spans="8:9" x14ac:dyDescent="0.25">
      <c r="H4016" s="117">
        <f t="shared" si="464"/>
        <v>0</v>
      </c>
      <c r="I4016" s="116">
        <f t="shared" si="465"/>
        <v>0</v>
      </c>
    </row>
    <row r="4017" spans="8:9" x14ac:dyDescent="0.25">
      <c r="H4017" s="117">
        <f t="shared" si="464"/>
        <v>0</v>
      </c>
      <c r="I4017" s="116">
        <f t="shared" si="465"/>
        <v>0</v>
      </c>
    </row>
    <row r="4018" spans="8:9" x14ac:dyDescent="0.25">
      <c r="H4018" s="117">
        <f t="shared" si="464"/>
        <v>0</v>
      </c>
      <c r="I4018" s="116">
        <f t="shared" si="465"/>
        <v>0</v>
      </c>
    </row>
    <row r="4019" spans="8:9" x14ac:dyDescent="0.25">
      <c r="H4019" s="117">
        <f t="shared" si="464"/>
        <v>0</v>
      </c>
      <c r="I4019" s="116">
        <f t="shared" si="465"/>
        <v>0</v>
      </c>
    </row>
    <row r="4020" spans="8:9" x14ac:dyDescent="0.25">
      <c r="H4020" s="117">
        <f t="shared" si="464"/>
        <v>0</v>
      </c>
      <c r="I4020" s="116">
        <f t="shared" si="465"/>
        <v>0</v>
      </c>
    </row>
    <row r="4021" spans="8:9" x14ac:dyDescent="0.25">
      <c r="H4021" s="117">
        <f t="shared" si="464"/>
        <v>0</v>
      </c>
      <c r="I4021" s="116">
        <f t="shared" si="465"/>
        <v>0</v>
      </c>
    </row>
    <row r="4022" spans="8:9" x14ac:dyDescent="0.25">
      <c r="H4022" s="117">
        <f t="shared" si="464"/>
        <v>0</v>
      </c>
      <c r="I4022" s="116">
        <f t="shared" si="465"/>
        <v>0</v>
      </c>
    </row>
    <row r="4023" spans="8:9" x14ac:dyDescent="0.25">
      <c r="H4023" s="117">
        <f t="shared" si="464"/>
        <v>0</v>
      </c>
      <c r="I4023" s="116">
        <f t="shared" si="465"/>
        <v>0</v>
      </c>
    </row>
    <row r="4024" spans="8:9" x14ac:dyDescent="0.25">
      <c r="H4024" s="117">
        <f t="shared" si="464"/>
        <v>0</v>
      </c>
      <c r="I4024" s="116">
        <f t="shared" si="465"/>
        <v>0</v>
      </c>
    </row>
    <row r="4025" spans="8:9" x14ac:dyDescent="0.25">
      <c r="H4025" s="117">
        <f t="shared" si="464"/>
        <v>0</v>
      </c>
      <c r="I4025" s="116">
        <f t="shared" si="465"/>
        <v>0</v>
      </c>
    </row>
    <row r="4026" spans="8:9" x14ac:dyDescent="0.25">
      <c r="H4026" s="117">
        <f t="shared" si="464"/>
        <v>0</v>
      </c>
      <c r="I4026" s="116">
        <f t="shared" si="465"/>
        <v>0</v>
      </c>
    </row>
    <row r="4027" spans="8:9" x14ac:dyDescent="0.25">
      <c r="H4027" s="117">
        <f t="shared" si="464"/>
        <v>0</v>
      </c>
      <c r="I4027" s="116">
        <f t="shared" si="465"/>
        <v>0</v>
      </c>
    </row>
    <row r="4028" spans="8:9" x14ac:dyDescent="0.25">
      <c r="H4028" s="117">
        <f t="shared" si="464"/>
        <v>0</v>
      </c>
      <c r="I4028" s="116">
        <f t="shared" si="465"/>
        <v>0</v>
      </c>
    </row>
    <row r="4029" spans="8:9" x14ac:dyDescent="0.25">
      <c r="H4029" s="117">
        <f t="shared" si="464"/>
        <v>0</v>
      </c>
      <c r="I4029" s="116">
        <f t="shared" si="465"/>
        <v>0</v>
      </c>
    </row>
    <row r="4030" spans="8:9" x14ac:dyDescent="0.25">
      <c r="H4030" s="117">
        <f t="shared" si="464"/>
        <v>0</v>
      </c>
      <c r="I4030" s="116">
        <f t="shared" si="465"/>
        <v>0</v>
      </c>
    </row>
    <row r="4031" spans="8:9" x14ac:dyDescent="0.25">
      <c r="H4031" s="117">
        <f t="shared" si="464"/>
        <v>0</v>
      </c>
      <c r="I4031" s="116">
        <f t="shared" si="465"/>
        <v>0</v>
      </c>
    </row>
    <row r="4032" spans="8:9" x14ac:dyDescent="0.25">
      <c r="H4032" s="117">
        <f t="shared" si="464"/>
        <v>0</v>
      </c>
      <c r="I4032" s="116">
        <f t="shared" si="465"/>
        <v>0</v>
      </c>
    </row>
    <row r="4033" spans="8:9" x14ac:dyDescent="0.25">
      <c r="H4033" s="117">
        <f t="shared" si="464"/>
        <v>0</v>
      </c>
      <c r="I4033" s="116">
        <f t="shared" si="465"/>
        <v>0</v>
      </c>
    </row>
    <row r="4034" spans="8:9" x14ac:dyDescent="0.25">
      <c r="H4034" s="117">
        <f t="shared" si="464"/>
        <v>0</v>
      </c>
      <c r="I4034" s="116">
        <f t="shared" si="465"/>
        <v>0</v>
      </c>
    </row>
    <row r="4035" spans="8:9" x14ac:dyDescent="0.25">
      <c r="H4035" s="117">
        <f t="shared" si="464"/>
        <v>0</v>
      </c>
      <c r="I4035" s="116">
        <f t="shared" si="465"/>
        <v>0</v>
      </c>
    </row>
    <row r="4036" spans="8:9" x14ac:dyDescent="0.25">
      <c r="H4036" s="117">
        <f t="shared" si="464"/>
        <v>0</v>
      </c>
      <c r="I4036" s="116">
        <f t="shared" si="465"/>
        <v>0</v>
      </c>
    </row>
    <row r="4037" spans="8:9" x14ac:dyDescent="0.25">
      <c r="H4037" s="117">
        <f t="shared" si="464"/>
        <v>0</v>
      </c>
      <c r="I4037" s="116">
        <f t="shared" si="465"/>
        <v>0</v>
      </c>
    </row>
    <row r="4038" spans="8:9" x14ac:dyDescent="0.25">
      <c r="H4038" s="117">
        <f t="shared" si="464"/>
        <v>0</v>
      </c>
      <c r="I4038" s="116">
        <f t="shared" si="465"/>
        <v>0</v>
      </c>
    </row>
    <row r="4039" spans="8:9" x14ac:dyDescent="0.25">
      <c r="H4039" s="117">
        <f t="shared" si="464"/>
        <v>0</v>
      </c>
      <c r="I4039" s="116">
        <f t="shared" si="465"/>
        <v>0</v>
      </c>
    </row>
    <row r="4040" spans="8:9" x14ac:dyDescent="0.25">
      <c r="H4040" s="117">
        <f t="shared" si="464"/>
        <v>0</v>
      </c>
      <c r="I4040" s="116">
        <f t="shared" si="465"/>
        <v>0</v>
      </c>
    </row>
    <row r="4041" spans="8:9" x14ac:dyDescent="0.25">
      <c r="H4041" s="117">
        <f t="shared" si="464"/>
        <v>0</v>
      </c>
      <c r="I4041" s="116">
        <f t="shared" si="465"/>
        <v>0</v>
      </c>
    </row>
    <row r="4042" spans="8:9" x14ac:dyDescent="0.25">
      <c r="H4042" s="117">
        <f t="shared" si="464"/>
        <v>0</v>
      </c>
      <c r="I4042" s="116">
        <f t="shared" si="465"/>
        <v>0</v>
      </c>
    </row>
    <row r="4043" spans="8:9" x14ac:dyDescent="0.25">
      <c r="H4043" s="117">
        <f t="shared" si="464"/>
        <v>0</v>
      </c>
      <c r="I4043" s="116">
        <f t="shared" si="465"/>
        <v>0</v>
      </c>
    </row>
    <row r="4044" spans="8:9" x14ac:dyDescent="0.25">
      <c r="H4044" s="117">
        <f t="shared" si="464"/>
        <v>0</v>
      </c>
      <c r="I4044" s="116">
        <f t="shared" si="465"/>
        <v>0</v>
      </c>
    </row>
    <row r="4045" spans="8:9" x14ac:dyDescent="0.25">
      <c r="H4045" s="117">
        <f t="shared" si="464"/>
        <v>0</v>
      </c>
      <c r="I4045" s="116">
        <f t="shared" si="465"/>
        <v>0</v>
      </c>
    </row>
    <row r="4046" spans="8:9" x14ac:dyDescent="0.25">
      <c r="H4046" s="117">
        <f t="shared" si="464"/>
        <v>0</v>
      </c>
      <c r="I4046" s="116">
        <f t="shared" si="465"/>
        <v>0</v>
      </c>
    </row>
    <row r="4047" spans="8:9" x14ac:dyDescent="0.25">
      <c r="H4047" s="117">
        <f t="shared" si="464"/>
        <v>0</v>
      </c>
      <c r="I4047" s="116">
        <f t="shared" si="465"/>
        <v>0</v>
      </c>
    </row>
    <row r="4048" spans="8:9" x14ac:dyDescent="0.25">
      <c r="H4048" s="117">
        <f t="shared" si="464"/>
        <v>0</v>
      </c>
      <c r="I4048" s="116">
        <f t="shared" si="465"/>
        <v>0</v>
      </c>
    </row>
    <row r="4049" spans="8:9" x14ac:dyDescent="0.25">
      <c r="H4049" s="117">
        <f t="shared" si="464"/>
        <v>0</v>
      </c>
      <c r="I4049" s="116">
        <f t="shared" si="465"/>
        <v>0</v>
      </c>
    </row>
    <row r="4050" spans="8:9" x14ac:dyDescent="0.25">
      <c r="H4050" s="117">
        <f t="shared" si="464"/>
        <v>0</v>
      </c>
      <c r="I4050" s="116">
        <f t="shared" si="465"/>
        <v>0</v>
      </c>
    </row>
    <row r="4051" spans="8:9" x14ac:dyDescent="0.25">
      <c r="H4051" s="117">
        <f t="shared" si="464"/>
        <v>0</v>
      </c>
      <c r="I4051" s="116">
        <f t="shared" si="465"/>
        <v>0</v>
      </c>
    </row>
    <row r="4052" spans="8:9" x14ac:dyDescent="0.25">
      <c r="H4052" s="117">
        <f t="shared" si="464"/>
        <v>0</v>
      </c>
      <c r="I4052" s="116">
        <f t="shared" si="465"/>
        <v>0</v>
      </c>
    </row>
    <row r="4053" spans="8:9" x14ac:dyDescent="0.25">
      <c r="H4053" s="117">
        <f t="shared" si="464"/>
        <v>0</v>
      </c>
      <c r="I4053" s="116">
        <f t="shared" si="465"/>
        <v>0</v>
      </c>
    </row>
    <row r="4054" spans="8:9" x14ac:dyDescent="0.25">
      <c r="H4054" s="117">
        <f t="shared" si="464"/>
        <v>0</v>
      </c>
      <c r="I4054" s="116">
        <f t="shared" si="465"/>
        <v>0</v>
      </c>
    </row>
    <row r="4055" spans="8:9" x14ac:dyDescent="0.25">
      <c r="H4055" s="117">
        <f t="shared" si="464"/>
        <v>0</v>
      </c>
      <c r="I4055" s="116">
        <f t="shared" si="465"/>
        <v>0</v>
      </c>
    </row>
    <row r="4056" spans="8:9" x14ac:dyDescent="0.25">
      <c r="H4056" s="117">
        <f t="shared" si="464"/>
        <v>0</v>
      </c>
      <c r="I4056" s="116">
        <f t="shared" si="465"/>
        <v>0</v>
      </c>
    </row>
    <row r="4057" spans="8:9" x14ac:dyDescent="0.25">
      <c r="H4057" s="117">
        <f t="shared" si="464"/>
        <v>0</v>
      </c>
      <c r="I4057" s="116">
        <f t="shared" si="465"/>
        <v>0</v>
      </c>
    </row>
    <row r="4058" spans="8:9" x14ac:dyDescent="0.25">
      <c r="H4058" s="117">
        <f t="shared" si="464"/>
        <v>0</v>
      </c>
      <c r="I4058" s="116">
        <f t="shared" si="465"/>
        <v>0</v>
      </c>
    </row>
    <row r="4059" spans="8:9" x14ac:dyDescent="0.25">
      <c r="H4059" s="117">
        <f t="shared" si="464"/>
        <v>0</v>
      </c>
      <c r="I4059" s="116">
        <f t="shared" si="465"/>
        <v>0</v>
      </c>
    </row>
    <row r="4060" spans="8:9" x14ac:dyDescent="0.25">
      <c r="H4060" s="117">
        <f t="shared" si="464"/>
        <v>0</v>
      </c>
      <c r="I4060" s="116">
        <f t="shared" si="465"/>
        <v>0</v>
      </c>
    </row>
    <row r="4061" spans="8:9" x14ac:dyDescent="0.25">
      <c r="H4061" s="117">
        <f t="shared" si="464"/>
        <v>0</v>
      </c>
      <c r="I4061" s="116">
        <f t="shared" si="465"/>
        <v>0</v>
      </c>
    </row>
    <row r="4062" spans="8:9" x14ac:dyDescent="0.25">
      <c r="H4062" s="117">
        <f t="shared" si="464"/>
        <v>0</v>
      </c>
      <c r="I4062" s="116">
        <f t="shared" si="465"/>
        <v>0</v>
      </c>
    </row>
    <row r="4063" spans="8:9" x14ac:dyDescent="0.25">
      <c r="H4063" s="117">
        <f t="shared" si="464"/>
        <v>0</v>
      </c>
      <c r="I4063" s="116">
        <f t="shared" si="465"/>
        <v>0</v>
      </c>
    </row>
    <row r="4064" spans="8:9" x14ac:dyDescent="0.25">
      <c r="H4064" s="117">
        <f t="shared" si="464"/>
        <v>0</v>
      </c>
      <c r="I4064" s="116">
        <f t="shared" si="465"/>
        <v>0</v>
      </c>
    </row>
    <row r="4065" spans="8:9" x14ac:dyDescent="0.25">
      <c r="H4065" s="117">
        <f t="shared" ref="H4065:H4128" si="466">+IFERROR(AH4065,"")</f>
        <v>0</v>
      </c>
      <c r="I4065" s="116">
        <f t="shared" ref="I4065:I4128" si="467">+IFERROR(AI4065,"")</f>
        <v>0</v>
      </c>
    </row>
    <row r="4066" spans="8:9" x14ac:dyDescent="0.25">
      <c r="H4066" s="117">
        <f t="shared" si="466"/>
        <v>0</v>
      </c>
      <c r="I4066" s="116">
        <f t="shared" si="467"/>
        <v>0</v>
      </c>
    </row>
    <row r="4067" spans="8:9" x14ac:dyDescent="0.25">
      <c r="H4067" s="117">
        <f t="shared" si="466"/>
        <v>0</v>
      </c>
      <c r="I4067" s="116">
        <f t="shared" si="467"/>
        <v>0</v>
      </c>
    </row>
    <row r="4068" spans="8:9" x14ac:dyDescent="0.25">
      <c r="H4068" s="117">
        <f t="shared" si="466"/>
        <v>0</v>
      </c>
      <c r="I4068" s="116">
        <f t="shared" si="467"/>
        <v>0</v>
      </c>
    </row>
    <row r="4069" spans="8:9" x14ac:dyDescent="0.25">
      <c r="H4069" s="117">
        <f t="shared" si="466"/>
        <v>0</v>
      </c>
      <c r="I4069" s="116">
        <f t="shared" si="467"/>
        <v>0</v>
      </c>
    </row>
    <row r="4070" spans="8:9" x14ac:dyDescent="0.25">
      <c r="H4070" s="117">
        <f t="shared" si="466"/>
        <v>0</v>
      </c>
      <c r="I4070" s="116">
        <f t="shared" si="467"/>
        <v>0</v>
      </c>
    </row>
    <row r="4071" spans="8:9" x14ac:dyDescent="0.25">
      <c r="H4071" s="117">
        <f t="shared" si="466"/>
        <v>0</v>
      </c>
      <c r="I4071" s="116">
        <f t="shared" si="467"/>
        <v>0</v>
      </c>
    </row>
    <row r="4072" spans="8:9" x14ac:dyDescent="0.25">
      <c r="H4072" s="117">
        <f t="shared" si="466"/>
        <v>0</v>
      </c>
      <c r="I4072" s="116">
        <f t="shared" si="467"/>
        <v>0</v>
      </c>
    </row>
    <row r="4073" spans="8:9" x14ac:dyDescent="0.25">
      <c r="H4073" s="117">
        <f t="shared" si="466"/>
        <v>0</v>
      </c>
      <c r="I4073" s="116">
        <f t="shared" si="467"/>
        <v>0</v>
      </c>
    </row>
    <row r="4074" spans="8:9" x14ac:dyDescent="0.25">
      <c r="H4074" s="117">
        <f t="shared" si="466"/>
        <v>0</v>
      </c>
      <c r="I4074" s="116">
        <f t="shared" si="467"/>
        <v>0</v>
      </c>
    </row>
    <row r="4075" spans="8:9" x14ac:dyDescent="0.25">
      <c r="H4075" s="117">
        <f t="shared" si="466"/>
        <v>0</v>
      </c>
      <c r="I4075" s="116">
        <f t="shared" si="467"/>
        <v>0</v>
      </c>
    </row>
    <row r="4076" spans="8:9" x14ac:dyDescent="0.25">
      <c r="H4076" s="117">
        <f t="shared" si="466"/>
        <v>0</v>
      </c>
      <c r="I4076" s="116">
        <f t="shared" si="467"/>
        <v>0</v>
      </c>
    </row>
    <row r="4077" spans="8:9" x14ac:dyDescent="0.25">
      <c r="H4077" s="117">
        <f t="shared" si="466"/>
        <v>0</v>
      </c>
      <c r="I4077" s="116">
        <f t="shared" si="467"/>
        <v>0</v>
      </c>
    </row>
    <row r="4078" spans="8:9" x14ac:dyDescent="0.25">
      <c r="H4078" s="117">
        <f t="shared" si="466"/>
        <v>0</v>
      </c>
      <c r="I4078" s="116">
        <f t="shared" si="467"/>
        <v>0</v>
      </c>
    </row>
    <row r="4079" spans="8:9" x14ac:dyDescent="0.25">
      <c r="H4079" s="117">
        <f t="shared" si="466"/>
        <v>0</v>
      </c>
      <c r="I4079" s="116">
        <f t="shared" si="467"/>
        <v>0</v>
      </c>
    </row>
    <row r="4080" spans="8:9" x14ac:dyDescent="0.25">
      <c r="H4080" s="117">
        <f t="shared" si="466"/>
        <v>0</v>
      </c>
      <c r="I4080" s="116">
        <f t="shared" si="467"/>
        <v>0</v>
      </c>
    </row>
    <row r="4081" spans="8:9" x14ac:dyDescent="0.25">
      <c r="H4081" s="117">
        <f t="shared" si="466"/>
        <v>0</v>
      </c>
      <c r="I4081" s="116">
        <f t="shared" si="467"/>
        <v>0</v>
      </c>
    </row>
    <row r="4082" spans="8:9" x14ac:dyDescent="0.25">
      <c r="H4082" s="117">
        <f t="shared" si="466"/>
        <v>0</v>
      </c>
      <c r="I4082" s="116">
        <f t="shared" si="467"/>
        <v>0</v>
      </c>
    </row>
    <row r="4083" spans="8:9" x14ac:dyDescent="0.25">
      <c r="H4083" s="117">
        <f t="shared" si="466"/>
        <v>0</v>
      </c>
      <c r="I4083" s="116">
        <f t="shared" si="467"/>
        <v>0</v>
      </c>
    </row>
    <row r="4084" spans="8:9" x14ac:dyDescent="0.25">
      <c r="H4084" s="117">
        <f t="shared" si="466"/>
        <v>0</v>
      </c>
      <c r="I4084" s="116">
        <f t="shared" si="467"/>
        <v>0</v>
      </c>
    </row>
    <row r="4085" spans="8:9" x14ac:dyDescent="0.25">
      <c r="H4085" s="117">
        <f t="shared" si="466"/>
        <v>0</v>
      </c>
      <c r="I4085" s="116">
        <f t="shared" si="467"/>
        <v>0</v>
      </c>
    </row>
    <row r="4086" spans="8:9" x14ac:dyDescent="0.25">
      <c r="H4086" s="117">
        <f t="shared" si="466"/>
        <v>0</v>
      </c>
      <c r="I4086" s="116">
        <f t="shared" si="467"/>
        <v>0</v>
      </c>
    </row>
    <row r="4087" spans="8:9" x14ac:dyDescent="0.25">
      <c r="H4087" s="117">
        <f t="shared" si="466"/>
        <v>0</v>
      </c>
      <c r="I4087" s="116">
        <f t="shared" si="467"/>
        <v>0</v>
      </c>
    </row>
    <row r="4088" spans="8:9" x14ac:dyDescent="0.25">
      <c r="H4088" s="117">
        <f t="shared" si="466"/>
        <v>0</v>
      </c>
      <c r="I4088" s="116">
        <f t="shared" si="467"/>
        <v>0</v>
      </c>
    </row>
    <row r="4089" spans="8:9" x14ac:dyDescent="0.25">
      <c r="H4089" s="117">
        <f t="shared" si="466"/>
        <v>0</v>
      </c>
      <c r="I4089" s="116">
        <f t="shared" si="467"/>
        <v>0</v>
      </c>
    </row>
    <row r="4090" spans="8:9" x14ac:dyDescent="0.25">
      <c r="H4090" s="117">
        <f t="shared" si="466"/>
        <v>0</v>
      </c>
      <c r="I4090" s="116">
        <f t="shared" si="467"/>
        <v>0</v>
      </c>
    </row>
    <row r="4091" spans="8:9" x14ac:dyDescent="0.25">
      <c r="H4091" s="117">
        <f t="shared" si="466"/>
        <v>0</v>
      </c>
      <c r="I4091" s="116">
        <f t="shared" si="467"/>
        <v>0</v>
      </c>
    </row>
    <row r="4092" spans="8:9" x14ac:dyDescent="0.25">
      <c r="H4092" s="117">
        <f t="shared" si="466"/>
        <v>0</v>
      </c>
      <c r="I4092" s="116">
        <f t="shared" si="467"/>
        <v>0</v>
      </c>
    </row>
    <row r="4093" spans="8:9" x14ac:dyDescent="0.25">
      <c r="H4093" s="117">
        <f t="shared" si="466"/>
        <v>0</v>
      </c>
      <c r="I4093" s="116">
        <f t="shared" si="467"/>
        <v>0</v>
      </c>
    </row>
    <row r="4094" spans="8:9" x14ac:dyDescent="0.25">
      <c r="H4094" s="117">
        <f t="shared" si="466"/>
        <v>0</v>
      </c>
      <c r="I4094" s="116">
        <f t="shared" si="467"/>
        <v>0</v>
      </c>
    </row>
    <row r="4095" spans="8:9" x14ac:dyDescent="0.25">
      <c r="H4095" s="117">
        <f t="shared" si="466"/>
        <v>0</v>
      </c>
      <c r="I4095" s="116">
        <f t="shared" si="467"/>
        <v>0</v>
      </c>
    </row>
    <row r="4096" spans="8:9" x14ac:dyDescent="0.25">
      <c r="H4096" s="117">
        <f t="shared" si="466"/>
        <v>0</v>
      </c>
      <c r="I4096" s="116">
        <f t="shared" si="467"/>
        <v>0</v>
      </c>
    </row>
    <row r="4097" spans="8:9" x14ac:dyDescent="0.25">
      <c r="H4097" s="117">
        <f t="shared" si="466"/>
        <v>0</v>
      </c>
      <c r="I4097" s="116">
        <f t="shared" si="467"/>
        <v>0</v>
      </c>
    </row>
    <row r="4098" spans="8:9" x14ac:dyDescent="0.25">
      <c r="H4098" s="117">
        <f t="shared" si="466"/>
        <v>0</v>
      </c>
      <c r="I4098" s="116">
        <f t="shared" si="467"/>
        <v>0</v>
      </c>
    </row>
    <row r="4099" spans="8:9" x14ac:dyDescent="0.25">
      <c r="H4099" s="117">
        <f t="shared" si="466"/>
        <v>0</v>
      </c>
      <c r="I4099" s="116">
        <f t="shared" si="467"/>
        <v>0</v>
      </c>
    </row>
    <row r="4100" spans="8:9" x14ac:dyDescent="0.25">
      <c r="H4100" s="117">
        <f t="shared" si="466"/>
        <v>0</v>
      </c>
      <c r="I4100" s="116">
        <f t="shared" si="467"/>
        <v>0</v>
      </c>
    </row>
    <row r="4101" spans="8:9" x14ac:dyDescent="0.25">
      <c r="H4101" s="117">
        <f t="shared" si="466"/>
        <v>0</v>
      </c>
      <c r="I4101" s="116">
        <f t="shared" si="467"/>
        <v>0</v>
      </c>
    </row>
    <row r="4102" spans="8:9" x14ac:dyDescent="0.25">
      <c r="H4102" s="117">
        <f t="shared" si="466"/>
        <v>0</v>
      </c>
      <c r="I4102" s="116">
        <f t="shared" si="467"/>
        <v>0</v>
      </c>
    </row>
    <row r="4103" spans="8:9" x14ac:dyDescent="0.25">
      <c r="H4103" s="117">
        <f t="shared" si="466"/>
        <v>0</v>
      </c>
      <c r="I4103" s="116">
        <f t="shared" si="467"/>
        <v>0</v>
      </c>
    </row>
    <row r="4104" spans="8:9" x14ac:dyDescent="0.25">
      <c r="H4104" s="117">
        <f t="shared" si="466"/>
        <v>0</v>
      </c>
      <c r="I4104" s="116">
        <f t="shared" si="467"/>
        <v>0</v>
      </c>
    </row>
    <row r="4105" spans="8:9" x14ac:dyDescent="0.25">
      <c r="H4105" s="117">
        <f t="shared" si="466"/>
        <v>0</v>
      </c>
      <c r="I4105" s="116">
        <f t="shared" si="467"/>
        <v>0</v>
      </c>
    </row>
    <row r="4106" spans="8:9" x14ac:dyDescent="0.25">
      <c r="H4106" s="117">
        <f t="shared" si="466"/>
        <v>0</v>
      </c>
      <c r="I4106" s="116">
        <f t="shared" si="467"/>
        <v>0</v>
      </c>
    </row>
    <row r="4107" spans="8:9" x14ac:dyDescent="0.25">
      <c r="H4107" s="117">
        <f t="shared" si="466"/>
        <v>0</v>
      </c>
      <c r="I4107" s="116">
        <f t="shared" si="467"/>
        <v>0</v>
      </c>
    </row>
    <row r="4108" spans="8:9" x14ac:dyDescent="0.25">
      <c r="H4108" s="117">
        <f t="shared" si="466"/>
        <v>0</v>
      </c>
      <c r="I4108" s="116">
        <f t="shared" si="467"/>
        <v>0</v>
      </c>
    </row>
    <row r="4109" spans="8:9" x14ac:dyDescent="0.25">
      <c r="H4109" s="117">
        <f t="shared" si="466"/>
        <v>0</v>
      </c>
      <c r="I4109" s="116">
        <f t="shared" si="467"/>
        <v>0</v>
      </c>
    </row>
    <row r="4110" spans="8:9" x14ac:dyDescent="0.25">
      <c r="H4110" s="117">
        <f t="shared" si="466"/>
        <v>0</v>
      </c>
      <c r="I4110" s="116">
        <f t="shared" si="467"/>
        <v>0</v>
      </c>
    </row>
    <row r="4111" spans="8:9" x14ac:dyDescent="0.25">
      <c r="H4111" s="117">
        <f t="shared" si="466"/>
        <v>0</v>
      </c>
      <c r="I4111" s="116">
        <f t="shared" si="467"/>
        <v>0</v>
      </c>
    </row>
    <row r="4112" spans="8:9" x14ac:dyDescent="0.25">
      <c r="H4112" s="117">
        <f t="shared" si="466"/>
        <v>0</v>
      </c>
      <c r="I4112" s="116">
        <f t="shared" si="467"/>
        <v>0</v>
      </c>
    </row>
    <row r="4113" spans="8:9" x14ac:dyDescent="0.25">
      <c r="H4113" s="117">
        <f t="shared" si="466"/>
        <v>0</v>
      </c>
      <c r="I4113" s="116">
        <f t="shared" si="467"/>
        <v>0</v>
      </c>
    </row>
    <row r="4114" spans="8:9" x14ac:dyDescent="0.25">
      <c r="H4114" s="117">
        <f t="shared" si="466"/>
        <v>0</v>
      </c>
      <c r="I4114" s="116">
        <f t="shared" si="467"/>
        <v>0</v>
      </c>
    </row>
    <row r="4115" spans="8:9" x14ac:dyDescent="0.25">
      <c r="H4115" s="117">
        <f t="shared" si="466"/>
        <v>0</v>
      </c>
      <c r="I4115" s="116">
        <f t="shared" si="467"/>
        <v>0</v>
      </c>
    </row>
    <row r="4116" spans="8:9" x14ac:dyDescent="0.25">
      <c r="H4116" s="117">
        <f t="shared" si="466"/>
        <v>0</v>
      </c>
      <c r="I4116" s="116">
        <f t="shared" si="467"/>
        <v>0</v>
      </c>
    </row>
    <row r="4117" spans="8:9" x14ac:dyDescent="0.25">
      <c r="H4117" s="117">
        <f t="shared" si="466"/>
        <v>0</v>
      </c>
      <c r="I4117" s="116">
        <f t="shared" si="467"/>
        <v>0</v>
      </c>
    </row>
    <row r="4118" spans="8:9" x14ac:dyDescent="0.25">
      <c r="H4118" s="117">
        <f t="shared" si="466"/>
        <v>0</v>
      </c>
      <c r="I4118" s="116">
        <f t="shared" si="467"/>
        <v>0</v>
      </c>
    </row>
    <row r="4119" spans="8:9" x14ac:dyDescent="0.25">
      <c r="H4119" s="117">
        <f t="shared" si="466"/>
        <v>0</v>
      </c>
      <c r="I4119" s="116">
        <f t="shared" si="467"/>
        <v>0</v>
      </c>
    </row>
    <row r="4120" spans="8:9" x14ac:dyDescent="0.25">
      <c r="H4120" s="117">
        <f t="shared" si="466"/>
        <v>0</v>
      </c>
      <c r="I4120" s="116">
        <f t="shared" si="467"/>
        <v>0</v>
      </c>
    </row>
    <row r="4121" spans="8:9" x14ac:dyDescent="0.25">
      <c r="H4121" s="117">
        <f t="shared" si="466"/>
        <v>0</v>
      </c>
      <c r="I4121" s="116">
        <f t="shared" si="467"/>
        <v>0</v>
      </c>
    </row>
    <row r="4122" spans="8:9" x14ac:dyDescent="0.25">
      <c r="H4122" s="117">
        <f t="shared" si="466"/>
        <v>0</v>
      </c>
      <c r="I4122" s="116">
        <f t="shared" si="467"/>
        <v>0</v>
      </c>
    </row>
    <row r="4123" spans="8:9" x14ac:dyDescent="0.25">
      <c r="H4123" s="117">
        <f t="shared" si="466"/>
        <v>0</v>
      </c>
      <c r="I4123" s="116">
        <f t="shared" si="467"/>
        <v>0</v>
      </c>
    </row>
    <row r="4124" spans="8:9" x14ac:dyDescent="0.25">
      <c r="H4124" s="117">
        <f t="shared" si="466"/>
        <v>0</v>
      </c>
      <c r="I4124" s="116">
        <f t="shared" si="467"/>
        <v>0</v>
      </c>
    </row>
    <row r="4125" spans="8:9" x14ac:dyDescent="0.25">
      <c r="H4125" s="117">
        <f t="shared" si="466"/>
        <v>0</v>
      </c>
      <c r="I4125" s="116">
        <f t="shared" si="467"/>
        <v>0</v>
      </c>
    </row>
    <row r="4126" spans="8:9" x14ac:dyDescent="0.25">
      <c r="H4126" s="117">
        <f t="shared" si="466"/>
        <v>0</v>
      </c>
      <c r="I4126" s="116">
        <f t="shared" si="467"/>
        <v>0</v>
      </c>
    </row>
    <row r="4127" spans="8:9" x14ac:dyDescent="0.25">
      <c r="H4127" s="117">
        <f t="shared" si="466"/>
        <v>0</v>
      </c>
      <c r="I4127" s="116">
        <f t="shared" si="467"/>
        <v>0</v>
      </c>
    </row>
    <row r="4128" spans="8:9" x14ac:dyDescent="0.25">
      <c r="H4128" s="117">
        <f t="shared" si="466"/>
        <v>0</v>
      </c>
      <c r="I4128" s="116">
        <f t="shared" si="467"/>
        <v>0</v>
      </c>
    </row>
    <row r="4129" spans="8:9" x14ac:dyDescent="0.25">
      <c r="H4129" s="117">
        <f t="shared" ref="H4129:H4163" si="468">+IFERROR(AH4129,"")</f>
        <v>0</v>
      </c>
      <c r="I4129" s="116">
        <f t="shared" ref="I4129:I4163" si="469">+IFERROR(AI4129,"")</f>
        <v>0</v>
      </c>
    </row>
    <row r="4130" spans="8:9" x14ac:dyDescent="0.25">
      <c r="H4130" s="117">
        <f t="shared" si="468"/>
        <v>0</v>
      </c>
      <c r="I4130" s="116">
        <f t="shared" si="469"/>
        <v>0</v>
      </c>
    </row>
    <row r="4131" spans="8:9" x14ac:dyDescent="0.25">
      <c r="H4131" s="117">
        <f t="shared" si="468"/>
        <v>0</v>
      </c>
      <c r="I4131" s="116">
        <f t="shared" si="469"/>
        <v>0</v>
      </c>
    </row>
    <row r="4132" spans="8:9" x14ac:dyDescent="0.25">
      <c r="H4132" s="117">
        <f t="shared" si="468"/>
        <v>0</v>
      </c>
      <c r="I4132" s="116">
        <f t="shared" si="469"/>
        <v>0</v>
      </c>
    </row>
    <row r="4133" spans="8:9" x14ac:dyDescent="0.25">
      <c r="H4133" s="117">
        <f t="shared" si="468"/>
        <v>0</v>
      </c>
      <c r="I4133" s="116">
        <f t="shared" si="469"/>
        <v>0</v>
      </c>
    </row>
    <row r="4134" spans="8:9" x14ac:dyDescent="0.25">
      <c r="H4134" s="117">
        <f t="shared" si="468"/>
        <v>0</v>
      </c>
      <c r="I4134" s="116">
        <f t="shared" si="469"/>
        <v>0</v>
      </c>
    </row>
    <row r="4135" spans="8:9" x14ac:dyDescent="0.25">
      <c r="H4135" s="117">
        <f t="shared" si="468"/>
        <v>0</v>
      </c>
      <c r="I4135" s="116">
        <f t="shared" si="469"/>
        <v>0</v>
      </c>
    </row>
    <row r="4136" spans="8:9" x14ac:dyDescent="0.25">
      <c r="H4136" s="117">
        <f t="shared" si="468"/>
        <v>0</v>
      </c>
      <c r="I4136" s="116">
        <f t="shared" si="469"/>
        <v>0</v>
      </c>
    </row>
    <row r="4137" spans="8:9" x14ac:dyDescent="0.25">
      <c r="H4137" s="117">
        <f t="shared" si="468"/>
        <v>0</v>
      </c>
      <c r="I4137" s="116">
        <f t="shared" si="469"/>
        <v>0</v>
      </c>
    </row>
    <row r="4138" spans="8:9" x14ac:dyDescent="0.25">
      <c r="H4138" s="117">
        <f t="shared" si="468"/>
        <v>0</v>
      </c>
      <c r="I4138" s="116">
        <f t="shared" si="469"/>
        <v>0</v>
      </c>
    </row>
    <row r="4139" spans="8:9" x14ac:dyDescent="0.25">
      <c r="H4139" s="117">
        <f t="shared" si="468"/>
        <v>0</v>
      </c>
      <c r="I4139" s="116">
        <f t="shared" si="469"/>
        <v>0</v>
      </c>
    </row>
    <row r="4140" spans="8:9" x14ac:dyDescent="0.25">
      <c r="H4140" s="117">
        <f t="shared" si="468"/>
        <v>0</v>
      </c>
      <c r="I4140" s="116">
        <f t="shared" si="469"/>
        <v>0</v>
      </c>
    </row>
    <row r="4141" spans="8:9" x14ac:dyDescent="0.25">
      <c r="H4141" s="117">
        <f t="shared" si="468"/>
        <v>0</v>
      </c>
      <c r="I4141" s="116">
        <f t="shared" si="469"/>
        <v>0</v>
      </c>
    </row>
    <row r="4142" spans="8:9" x14ac:dyDescent="0.25">
      <c r="H4142" s="117">
        <f t="shared" si="468"/>
        <v>0</v>
      </c>
      <c r="I4142" s="116">
        <f t="shared" si="469"/>
        <v>0</v>
      </c>
    </row>
    <row r="4143" spans="8:9" x14ac:dyDescent="0.25">
      <c r="H4143" s="117">
        <f t="shared" si="468"/>
        <v>0</v>
      </c>
      <c r="I4143" s="116">
        <f t="shared" si="469"/>
        <v>0</v>
      </c>
    </row>
    <row r="4144" spans="8:9" x14ac:dyDescent="0.25">
      <c r="H4144" s="117">
        <f t="shared" si="468"/>
        <v>0</v>
      </c>
      <c r="I4144" s="116">
        <f t="shared" si="469"/>
        <v>0</v>
      </c>
    </row>
    <row r="4145" spans="8:9" x14ac:dyDescent="0.25">
      <c r="H4145" s="117">
        <f t="shared" si="468"/>
        <v>0</v>
      </c>
      <c r="I4145" s="116">
        <f t="shared" si="469"/>
        <v>0</v>
      </c>
    </row>
    <row r="4146" spans="8:9" x14ac:dyDescent="0.25">
      <c r="H4146" s="117">
        <f t="shared" si="468"/>
        <v>0</v>
      </c>
      <c r="I4146" s="116">
        <f t="shared" si="469"/>
        <v>0</v>
      </c>
    </row>
    <row r="4147" spans="8:9" x14ac:dyDescent="0.25">
      <c r="H4147" s="117">
        <f t="shared" si="468"/>
        <v>0</v>
      </c>
      <c r="I4147" s="116">
        <f t="shared" si="469"/>
        <v>0</v>
      </c>
    </row>
    <row r="4148" spans="8:9" x14ac:dyDescent="0.25">
      <c r="H4148" s="117">
        <f t="shared" si="468"/>
        <v>0</v>
      </c>
      <c r="I4148" s="116">
        <f t="shared" si="469"/>
        <v>0</v>
      </c>
    </row>
    <row r="4149" spans="8:9" x14ac:dyDescent="0.25">
      <c r="H4149" s="117">
        <f t="shared" si="468"/>
        <v>0</v>
      </c>
      <c r="I4149" s="116">
        <f t="shared" si="469"/>
        <v>0</v>
      </c>
    </row>
    <row r="4150" spans="8:9" x14ac:dyDescent="0.25">
      <c r="H4150" s="117">
        <f t="shared" si="468"/>
        <v>0</v>
      </c>
      <c r="I4150" s="116">
        <f t="shared" si="469"/>
        <v>0</v>
      </c>
    </row>
    <row r="4151" spans="8:9" x14ac:dyDescent="0.25">
      <c r="H4151" s="117">
        <f t="shared" si="468"/>
        <v>0</v>
      </c>
      <c r="I4151" s="116">
        <f t="shared" si="469"/>
        <v>0</v>
      </c>
    </row>
    <row r="4152" spans="8:9" x14ac:dyDescent="0.25">
      <c r="H4152" s="117">
        <f t="shared" si="468"/>
        <v>0</v>
      </c>
      <c r="I4152" s="116">
        <f t="shared" si="469"/>
        <v>0</v>
      </c>
    </row>
    <row r="4153" spans="8:9" x14ac:dyDescent="0.25">
      <c r="H4153" s="117">
        <f t="shared" si="468"/>
        <v>0</v>
      </c>
      <c r="I4153" s="116">
        <f t="shared" si="469"/>
        <v>0</v>
      </c>
    </row>
    <row r="4154" spans="8:9" x14ac:dyDescent="0.25">
      <c r="H4154" s="117">
        <f t="shared" si="468"/>
        <v>0</v>
      </c>
      <c r="I4154" s="116">
        <f t="shared" si="469"/>
        <v>0</v>
      </c>
    </row>
    <row r="4155" spans="8:9" x14ac:dyDescent="0.25">
      <c r="H4155" s="117">
        <f t="shared" si="468"/>
        <v>0</v>
      </c>
      <c r="I4155" s="116">
        <f t="shared" si="469"/>
        <v>0</v>
      </c>
    </row>
    <row r="4156" spans="8:9" x14ac:dyDescent="0.25">
      <c r="H4156" s="117">
        <f t="shared" si="468"/>
        <v>0</v>
      </c>
      <c r="I4156" s="116">
        <f t="shared" si="469"/>
        <v>0</v>
      </c>
    </row>
    <row r="4157" spans="8:9" x14ac:dyDescent="0.25">
      <c r="H4157" s="117">
        <f t="shared" si="468"/>
        <v>0</v>
      </c>
      <c r="I4157" s="116">
        <f t="shared" si="469"/>
        <v>0</v>
      </c>
    </row>
    <row r="4158" spans="8:9" x14ac:dyDescent="0.25">
      <c r="H4158" s="117">
        <f t="shared" si="468"/>
        <v>0</v>
      </c>
      <c r="I4158" s="116">
        <f t="shared" si="469"/>
        <v>0</v>
      </c>
    </row>
    <row r="4159" spans="8:9" x14ac:dyDescent="0.25">
      <c r="H4159" s="117">
        <f t="shared" si="468"/>
        <v>0</v>
      </c>
      <c r="I4159" s="116">
        <f t="shared" si="469"/>
        <v>0</v>
      </c>
    </row>
    <row r="4160" spans="8:9" x14ac:dyDescent="0.25">
      <c r="H4160" s="117">
        <f t="shared" si="468"/>
        <v>0</v>
      </c>
      <c r="I4160" s="116">
        <f t="shared" si="469"/>
        <v>0</v>
      </c>
    </row>
    <row r="4161" spans="8:9" x14ac:dyDescent="0.25">
      <c r="H4161" s="117">
        <f t="shared" si="468"/>
        <v>0</v>
      </c>
      <c r="I4161" s="116">
        <f t="shared" si="469"/>
        <v>0</v>
      </c>
    </row>
    <row r="4162" spans="8:9" x14ac:dyDescent="0.25">
      <c r="H4162" s="117">
        <f t="shared" si="468"/>
        <v>0</v>
      </c>
      <c r="I4162" s="116">
        <f t="shared" si="469"/>
        <v>0</v>
      </c>
    </row>
    <row r="4163" spans="8:9" x14ac:dyDescent="0.25">
      <c r="H4163" s="117">
        <f t="shared" si="468"/>
        <v>0</v>
      </c>
      <c r="I4163" s="116">
        <f t="shared" si="469"/>
        <v>0</v>
      </c>
    </row>
  </sheetData>
  <sheetProtection formatCells="0" formatColumns="0" formatRows="0" insertColumns="0" insertRows="0" deleteRows="0"/>
  <protectedRanges>
    <protectedRange sqref="J1:W1 J2816:W1048576" name="Rango2"/>
    <protectedRange sqref="D1:G1 D2816:G1048576 A2:A2815 A2816:A1048576 A1 B2816:C1048576 B1:C1" name="Rango1"/>
    <protectedRange sqref="B1213:G1342" name="Rango1_8"/>
    <protectedRange sqref="J1213:V1342" name="Rango2_9"/>
    <protectedRange sqref="B1343:G1348" name="Rango1_11_1_3"/>
    <protectedRange sqref="V1343:V1348 M1343:T1347 J1343:K1348 M1348:N1348 P1348:T1348" name="Rango2_9_5"/>
    <protectedRange sqref="D1898:G1898 B1898:C1898" name="Rango1_1_21"/>
    <protectedRange sqref="B1899:C1899 D1899:G1899" name="Rango1_3_1_1"/>
    <protectedRange sqref="B1900:C1900 D1900:G1900" name="Rango1_4_1_1"/>
    <protectedRange sqref="B1901:C1901 D1901:G1901" name="Rango1_5_2_1"/>
    <protectedRange sqref="D1903:G1903 C1903" name="Rango1_1_23"/>
    <protectedRange sqref="D1902:G1902 C1902" name="Rango1_1_1_4"/>
    <protectedRange sqref="B1902:B1903" name="Rango1_5_1_2"/>
    <protectedRange sqref="D1904:G1904" name="Rango1_1_24"/>
    <protectedRange sqref="B1904:C1904" name="Rango1_7_2"/>
    <protectedRange sqref="B1905:C1905 D1905:G1905" name="Rango1_3_1_1_1"/>
    <protectedRange sqref="B1906:C1906 D1906:G1906" name="Rango1_3_2_1_1"/>
    <protectedRange sqref="B1907:C1907 D1907:G1907" name="Rango1_3_7_1"/>
    <protectedRange sqref="B1908:C1908 D1908:G1908" name="Rango1_3_8_1"/>
    <protectedRange sqref="B1909" name="Rango1_3_9_2"/>
    <protectedRange sqref="C1909:G1909" name="Rango1_1_2_2_1"/>
    <protectedRange sqref="B1910" name="Rango1_3_9_1_1"/>
    <protectedRange sqref="C1910 D1910:G1910" name="Rango1_2_1_2"/>
    <protectedRange sqref="B1911:C1911 D1911:G1911" name="Rango1_10_2"/>
    <protectedRange sqref="B1912:C1912 D1912:G1912" name="Rango1_11_1"/>
    <protectedRange sqref="B1913:C1913 D1913:G1913" name="Rango1_12_2_1"/>
    <protectedRange sqref="B1914:C1914 D1914:G1914" name="Rango1_13_1"/>
    <protectedRange sqref="B1915:C1915 D1915:G1915" name="Rango1_17_1_1"/>
    <protectedRange sqref="B1916:C1916 E1916" name="Rango1_18_1"/>
    <protectedRange sqref="F1916" name="Rango1_20_2"/>
    <protectedRange sqref="G1916" name="Rango1_21_2"/>
    <protectedRange sqref="D1916" name="Rango1_31_1"/>
    <protectedRange sqref="B1917:C1917 D1917:G1917" name="Rango1_21_3_1"/>
    <protectedRange sqref="B1918:C1918 D1918:G1918" name="Rango1_22_1"/>
    <protectedRange sqref="B1919:C1919 D1919:G1919" name="Rango1_23_1"/>
    <protectedRange sqref="B1920:C1920 D1920:G1920" name="Rango1_29_2"/>
    <protectedRange sqref="C1922:C1923 D1922:G1923" name="Rango1_1_31"/>
    <protectedRange sqref="B1922:B1923" name="Rango1_5_1_3"/>
    <protectedRange sqref="B1921:C1921" name="Rango1_3_10_1"/>
    <protectedRange sqref="D1921:G1921" name="Rango1_2_1_1_1"/>
    <protectedRange sqref="B1925:C1927 D1925:G1925" name="Rango1_19_2"/>
    <protectedRange sqref="D1926:G1926" name="Rango1_10_3"/>
    <protectedRange sqref="B1924:G1924" name="Rango1_12_3"/>
    <protectedRange sqref="D1927:G1927" name="Rango1_29_3"/>
    <protectedRange sqref="B1928:C1928 D1928:G1928" name="Rango1_24_1"/>
    <protectedRange sqref="Q1898:Q1928 S1898:T1928" name="Rango2_15"/>
    <protectedRange sqref="U1898:V1898 J1898:P1898" name="Rango2_1_17"/>
    <protectedRange sqref="R1898" name="Rango2_6_21"/>
    <protectedRange sqref="J1899:P1899" name="Rango2_3_2_3"/>
    <protectedRange sqref="J1900:P1900" name="Rango2_4_2_1"/>
    <protectedRange sqref="J1901:P1901" name="Rango2_5_2"/>
    <protectedRange sqref="U1899:V1899" name="Rango2_3_1_2_1"/>
    <protectedRange sqref="U1900:V1900" name="Rango2_4_1_1_1"/>
    <protectedRange sqref="U1901:V1901" name="Rango2_5_1_1"/>
    <protectedRange sqref="R1899:R1901" name="Rango2_6_22"/>
    <protectedRange sqref="L1902 U1903:V1903 J1903:K1903 M1903:P1903" name="Rango2_1_18"/>
    <protectedRange sqref="J1902:K1902 M1902:P1902 U1902:V1902" name="Rango2_1_1_2_1"/>
    <protectedRange sqref="R1902:R1903" name="Rango2_6_23"/>
    <protectedRange sqref="L1903" name="Rango2_9_3_2"/>
    <protectedRange sqref="V1904" name="Rango2_1_19"/>
    <protectedRange sqref="U1904" name="Rango2_3_1_3"/>
    <protectedRange sqref="R1904" name="Rango2_6_24"/>
    <protectedRange sqref="J1904:P1904" name="Rango2_7_2_1"/>
    <protectedRange sqref="R1905:R1906" name="Rango2_6_25"/>
    <protectedRange sqref="K1905 M1905:P1905 U1905" name="Rango2_1_2_1_1"/>
    <protectedRange sqref="V1905" name="Rango2_8_1_1_1"/>
    <protectedRange sqref="L1905" name="Rango2_9_1_1_1"/>
    <protectedRange sqref="K1906 M1906:P1906 U1906" name="Rango2_1_3_1_1"/>
    <protectedRange sqref="V1906" name="Rango2_8_2_1_1"/>
    <protectedRange sqref="L1906" name="Rango2_9_3_3"/>
    <protectedRange sqref="R1907:R1912" name="Rango2_6_26"/>
    <protectedRange sqref="L1910" name="Rango2_9_4_1"/>
    <protectedRange sqref="M1907:P1907 K1907 U1907" name="Rango2_1_8_1"/>
    <protectedRange sqref="L1907" name="Rango2_9_7_1"/>
    <protectedRange sqref="M1908:P1908 K1908 U1908" name="Rango2_1_9_1"/>
    <protectedRange sqref="V1908" name="Rango2_8_7_1"/>
    <protectedRange sqref="L1908" name="Rango2_9_8_1"/>
    <protectedRange sqref="M1909:O1909" name="Rango2_1_10_2"/>
    <protectedRange sqref="J1909:K1909 P1909 U1909" name="Rango2_1_1_1_1_1"/>
    <protectedRange sqref="V1909" name="Rango2_1_6_1_1"/>
    <protectedRange sqref="L1909" name="Rango2_1_7_1_1"/>
    <protectedRange sqref="P1910 M1910" name="Rango2_1_10_1_1"/>
    <protectedRange sqref="U1910 N1910:O1910 J1910:K1910" name="Rango2_2_1_1_1"/>
    <protectedRange sqref="V1910" name="Rango2_2_5_1"/>
    <protectedRange sqref="J1911:P1911 U1911:V1911" name="Rango2_15_1_1"/>
    <protectedRange sqref="J1912:P1912 U1912:V1912" name="Rango2_16_1"/>
    <protectedRange sqref="R1913:R1914" name="Rango2_6_27"/>
    <protectedRange sqref="J1913:P1913" name="Rango2_17_3"/>
    <protectedRange sqref="U1913:V1913" name="Rango2_18_2"/>
    <protectedRange sqref="J1914:P1914" name="Rango2_19_1"/>
    <protectedRange sqref="U1914:V1914" name="Rango2_20_1"/>
    <protectedRange sqref="R1915:R1916" name="Rango2_6_28"/>
    <protectedRange sqref="J1915:P1915" name="Rango2_27_1"/>
    <protectedRange sqref="U1915:V1915" name="Rango2_28_1"/>
    <protectedRange sqref="J1916:P1916" name="Rango2_29_1"/>
    <protectedRange sqref="U1916:V1916" name="Rango2_30_1"/>
    <protectedRange sqref="R1917:R1919" name="Rango2_6_29"/>
    <protectedRange sqref="J1917:P1917 U1917:V1917" name="Rango2_33_1"/>
    <protectedRange sqref="J1918:P1918 U1918:V1918" name="Rango2_34_1"/>
    <protectedRange sqref="J1919:P1919 U1919:V1919" name="Rango2_35_1"/>
    <protectedRange sqref="R1920" name="Rango2_6_30"/>
    <protectedRange sqref="J1920:P1920 U1920:V1920" name="Rango2_41_1"/>
    <protectedRange sqref="V1922:V1923 J1922:K1923 M1922:M1923" name="Rango2_11_1"/>
    <protectedRange sqref="L1922:L1923 U1922:U1923" name="Rango2_1_20"/>
    <protectedRange sqref="R1921:R1923" name="Rango2_6_31"/>
    <protectedRange sqref="N1922:O1923" name="Rango2_7_3"/>
    <protectedRange sqref="J1921:K1921 P1922:P1923 M1921:P1921" name="Rango2_1_11_1"/>
    <protectedRange sqref="U1921" name="Rango2_2_2_1_1"/>
    <protectedRange sqref="V1921" name="Rango2_8_8_1"/>
    <protectedRange sqref="L1921" name="Rango2_9_9_1"/>
    <protectedRange sqref="J1926:M1927 K1925:M1925 U1925:V1927" name="Rango2_12_1"/>
    <protectedRange sqref="L1924 U1924" name="Rango2_1_21"/>
    <protectedRange sqref="R1924:R1927" name="Rango2_6_32"/>
    <protectedRange sqref="J1924:K1924 M1924:P1924 J1925 N1925:P1927" name="Rango2_17_4"/>
    <protectedRange sqref="V1924" name="Rango2_18_3"/>
    <protectedRange sqref="J1928:M1928 U1928:V1928" name="Rango2_13_1"/>
    <protectedRange sqref="R1928" name="Rango2_6_33"/>
    <protectedRange sqref="N1928:P1928" name="Rango2_17_5"/>
    <protectedRange sqref="B1950 B1929:G1943 C1949:G1978" name="Rango1_14"/>
    <protectedRange sqref="B1976:B1978 B1970:B1972 B1951:B1964 B1944:G1948" name="Rango1_1_10"/>
    <protectedRange sqref="T1929:V1943 L1944:M1948 U1944:U1948 R1944:R1948 O1944:O1948 J1942:O1943 Q1942:R1943 J1929:R1941 P1942:P1945 P1947 J1949:V1978" name="Rango2_22"/>
    <protectedRange sqref="S1929:S1943 V1944:V1948 S1944:T1948 J1944:K1948 P1946:Q1946 N1944:N1948 Q1944:Q1945 P1948:Q1948 Q1947" name="Rango2_1_8"/>
    <protectedRange sqref="B84:C90 B91 D84:G91 B67:G83 B92:G93 B2:G64" name="Rango1_15"/>
    <protectedRange sqref="B65:C65 D65:G65" name="Rango1_1_7_1"/>
    <protectedRange sqref="B66:G66" name="Rango1_1_9_2"/>
    <protectedRange sqref="B94:G94" name="Rango1_19"/>
    <protectedRange sqref="J2:V64 V65 Q65:T66 J67:V93 O747 O750:O752 O754 O1348 O1897 O2281:O2282 O2706 O2734" name="Rango2_3"/>
    <protectedRange sqref="J65:P65 U65" name="Rango2_1_4_1"/>
    <protectedRange sqref="J66:P66 U66:V66" name="Rango2_1_6_2"/>
    <protectedRange sqref="J94:V94" name="Rango2_11"/>
    <protectedRange sqref="D203:G203 B208:C208 B209:B210 D208:G210 B214 B211:C213 E214 B215:C215 F211:G216 B216:B217 B218:C218 B225:B227 B220 B221:C221 B222 B223:C224 D217:G227 B95:G202 D211:D216" name="Rango1_26"/>
    <protectedRange sqref="B203 B219" name="Rango1_2_2_6"/>
    <protectedRange sqref="C203 C219" name="Rango1_2_3_4"/>
    <protectedRange sqref="B204:G204" name="Rango1_3_4"/>
    <protectedRange sqref="B205:C205 D205:G205" name="Rango1_4_2"/>
    <protectedRange sqref="C209:C210 C222 C214 C216:C217 C225:C227 B206:G206 C220" name="Rango1_5_2"/>
    <protectedRange sqref="E215:E216 B207:G207 E211:E213" name="Rango1_6_3"/>
    <protectedRange sqref="B228 D228:G228" name="Rango1_28"/>
    <protectedRange sqref="C228" name="Rango1_5_6"/>
    <protectedRange sqref="B229:G229" name="Rango1_31"/>
    <protectedRange sqref="V203 J203:T203 Q207 J208:Q208 U208:V208 R207:T208 J209:V217 V218:V219 J218:T219 S204:T204 Q204:R206 J220:V221 V222:V223 P206 J222:T223 J95:V202 J224:V227 L205" name="Rango2_14"/>
    <protectedRange sqref="U203" name="Rango2_2_2"/>
    <protectedRange sqref="J204:P204 U204:V204" name="Rango2_3_2"/>
    <protectedRange sqref="J205:K205 S205:V205 M205:P205" name="Rango2_4_2"/>
    <protectedRange sqref="J206:O206 U218:U219 S206:V206 U222:U223" name="Rango2_5_4"/>
    <protectedRange sqref="J207:P207 U207:V207" name="Rango2_6_5"/>
    <protectedRange sqref="J228:V228" name="Rango2_16"/>
    <protectedRange sqref="J229:V229" name="Rango2_17"/>
    <protectedRange sqref="B230:G348" name="Rango1_36"/>
    <protectedRange sqref="U347:U348 U294 U308 U312 U314 U316 U319:U320 U327 U329:U333 U335 U338:U345 J230:V293 U298:U306 U322:U325 V294:V348 J294:T348" name="Rango2_26"/>
    <protectedRange sqref="U307 U309:U311 U317 U321 U326 U328 U337 U346" name="Rango2_4_3"/>
    <protectedRange sqref="C437:C440 C447" name="Rango1_5_9"/>
    <protectedRange sqref="C457 F404 B404:C404 C446" name="Rango1_1_2_1"/>
    <protectedRange sqref="M456 V456" name="Rango2_12_4"/>
    <protectedRange sqref="K365 M365:O365 K398:O403 U398:V403 K395 M395:O395 R349:V369 R370:T370 R398:T405 K366:O369 L405 K349:O364 M372:O373 K371:O371 R428:T428 R455:U455 L410 L413 L417 L419 L429 L448 L415 L370 L425 L442 L436:L437 K372:K373 R454:T454 L439 L452 R456:T460 K374:O394 R371:V395 L395:L396" name="Rango2_1_5_3"/>
    <protectedRange sqref="J349:J369 J398:J403 J371:J395" name="Rango2_2_2_4"/>
    <protectedRange sqref="L365 L372 J370:K370 U370:V370 M370:O370 N428:O428 U428 V454:V455 J454:K456 N456:O456 K428:L428 M455:O455 V458:V460 J460:K460 M460:O460 M458:O458 J459:O459 J457 O457 L454:P454 J458:K458" name="Rango2_4_4_1"/>
    <protectedRange sqref="Q398:Q405 Q428 Q454:Q460 Q349:Q395" name="Rango2_6_4_2"/>
    <protectedRange sqref="K457 U457:V457 M457:N457 J404:K404 U404:V404 M404:O404 P457" name="Rango2_3_4_1"/>
    <protectedRange sqref="R406:T406" name="Rango2_1_1_2_2"/>
    <protectedRange sqref="J406:O406 U406:V406" name="Rango2_3_1_3_1"/>
    <protectedRange sqref="Q406" name="Rango2_6_1_2"/>
    <protectedRange sqref="R407:T407" name="Rango2_1_3_1_2"/>
    <protectedRange sqref="J407:O407 U407:V407 L409" name="Rango2_3_3_1_3"/>
    <protectedRange sqref="Q407" name="Rango2_6_3_1_2"/>
    <protectedRange sqref="R452:T452" name="Rango2_1_43_1_2"/>
    <protectedRange sqref="J452:K452 N452:O452 U452" name="Rango2_4_36_1_2"/>
    <protectedRange sqref="Q452" name="Rango2_6_43_1_2"/>
    <protectedRange sqref="R451:T451" name="Rango2_1_3_3_1"/>
    <protectedRange sqref="V451 J451 L451:M451" name="Rango2_4_1_2_1"/>
    <protectedRange sqref="Q451" name="Rango2_6_3_3"/>
    <protectedRange sqref="P398:P403 P371:P395" name="Rango2_1_4_2_2"/>
    <protectedRange sqref="P370" name="Rango2_4_2_2_1"/>
    <protectedRange sqref="P404" name="Rango2_3_2_2_1"/>
    <protectedRange sqref="P406" name="Rango2_3_1_1_2_1"/>
    <protectedRange sqref="P407" name="Rango2_3_3_1_1_2_1"/>
    <protectedRange sqref="B578:G585 B461:G574 D590:G607 D609:G618 B590:C618" name="Rango1_1"/>
    <protectedRange sqref="B575:C575 D575:G575" name="Rango1_1_4"/>
    <protectedRange sqref="B576:B577" name="Rango1_2_6"/>
    <protectedRange sqref="D576:G576 C576" name="Rango1_3_8"/>
    <protectedRange sqref="D577:G577 C577" name="Rango1_4_6"/>
    <protectedRange sqref="B586:C586 D586:G586" name="Rango1_1_1_5"/>
    <protectedRange sqref="B587:G587" name="Rango1_7_9"/>
    <protectedRange sqref="B588:G588" name="Rango1_8_4"/>
    <protectedRange sqref="B589:G589" name="Rango1_9_2"/>
    <protectedRange sqref="J463:V463 K464:V464 J465:V466 J474:O474 K467:V467 J533:O534 J549:O549 J554:O554 J556:O556 L577 J530:O530 J538:O539 L540:O541 L544:O548 P544:V563 J574:V574 N586:O589 Q586:T589 L518:V526 L475:O517 P468:V517 K468:O473 K461:V462 P530:V541 L542:V543 P575:T577 Q584:V585 P584:P586 Q590:V612 P589:P612 K475:K526 J527:V529 K531:O532 K535:O537 K540:K548 K550:O553 K555:O555 J557 K557:O559 J560:O561 L564:V573 J562:K573 L562:O563 K576:K577 J578:V583 J584:O585 J590:O603 L613:V618 J604:K618 L604:O612 K737 K1020 K1128 K1140 K1505 K1714:K1717 K2091 K2219 K2228:K2271 K2273:K2286 K2340 K2601 K2690 K2733 K2755 K2811" name="Rango2_10"/>
    <protectedRange sqref="J575:O575 U575:V575" name="Rango2_1_4"/>
    <protectedRange sqref="J576 U576:V576 L576:O576" name="Rango2_3_4"/>
    <protectedRange sqref="J577 U577:V577 M577:O577" name="Rango2_4_4"/>
    <protectedRange sqref="J586:M586 U586:V586" name="Rango2_1_1_4"/>
    <protectedRange sqref="J587:M587 P587 U587:V587" name="Rango2_7_6"/>
    <protectedRange sqref="J588:M588 P588 U588:V588" name="Rango2_8_8"/>
    <protectedRange sqref="J589:M589 U589:V589" name="Rango2_9_1"/>
    <protectedRange sqref="C714 B619:C713 D608:G608 B715:C754 D619:G754" name="Rango1_38"/>
    <protectedRange sqref="J619:V736 J738:V746 J737 L737:V737 J748:V749 J747:N747 P747:V747 J753:V753 J750:N752 P750:V752 J754:N754 P754:V754" name="Rango2_31"/>
    <protectedRange sqref="F833:G834 G822 E833 B755:C834 D823:G832 D755:G821 D822:E822" name="Rango1_11_2"/>
    <protectedRange sqref="F822" name="Rango1_1_1_7"/>
    <protectedRange sqref="Q797:R800 R832:T832 Q832:Q834 S833:T834 J801:K832 J755:K796 M780:R796 M801:R809 M832:P832 S780:T809 V798:V812 M810:T831 M756:T779 V755:V796 V814:V832 N755:T755" name="Rango2_9_8"/>
    <protectedRange sqref="J797:K797 V797 M797:P797" name="Rango2_1_10_3"/>
    <protectedRange sqref="J798:K798 O799:O800 M798:P798" name="Rango2_2_6_2"/>
    <protectedRange sqref="J799" name="Rango2_3_6_2"/>
    <protectedRange sqref="K799 P799 M799:N799" name="Rango2_4_9_2"/>
    <protectedRange sqref="J800" name="Rango2_5_4_2"/>
    <protectedRange sqref="K800 P800 M800:N800" name="Rango2_6_6"/>
    <protectedRange sqref="V813" name="Rango2_7_8"/>
    <protectedRange sqref="M755" name="Rango2_9_1_1"/>
    <protectedRange sqref="B998 C1020:C1021 B1000:G1019 B1022:C1030 D1021:G1030 B835:G979" name="Rango1_39"/>
    <protectedRange sqref="B980:C997 C998 D980:G998" name="Rango1_1_5"/>
    <protectedRange sqref="B999:C999 D999:G999" name="Rango1_1_2_2"/>
    <protectedRange sqref="D1020:G1020 B1020:B1021" name="Rango1_3_10"/>
    <protectedRange sqref="K980:K998 M980:M998 Q980:T999 J1021:K1021 P980:P996 P998:P999 J1000:V1016 J1017:O1019 P1017:V1021 J835:V979 J1022:V1030" name="Rango2_32"/>
    <protectedRange sqref="J980:J998 N997:P997 U980:V999 L980:L998 N980:O996 N998:O998" name="Rango2_1_6"/>
    <protectedRange sqref="J999:O999" name="Rango2_1_2_3"/>
    <protectedRange sqref="J1020 M1020:O1021" name="Rango2_1_1_1_2"/>
    <protectedRange sqref="L1020:L1021" name="Rango2_9_9"/>
    <protectedRange sqref="F1131 B1135:G1138 B1031:G1128" name="Rango1_29"/>
    <protectedRange sqref="D1129:G1130 D1132:G1134 D1131:E1131 G1131 B1129:C1134" name="Rango1_2_8"/>
    <protectedRange sqref="B1139:C1139 D1139:G1139" name="Rango1_37"/>
    <protectedRange sqref="B1140:C1140" name="Rango1_40"/>
    <protectedRange sqref="J1031:V1127 U1130:U1134 J1135:P1138 U1135:V1138 J1128 L1128:V1128" name="Rango2_21"/>
    <protectedRange sqref="J1129:V1129 J1130:T1134 V1130:V1134 Q1135:T1138" name="Rango2_2_3"/>
    <protectedRange sqref="J1139:P1139 U1139:V1139" name="Rango2_34"/>
    <protectedRange sqref="Q1139:T1139" name="Rango2_2_4"/>
    <protectedRange sqref="J1140 U1140:V1140 L1140:P1140" name="Rango2_36"/>
    <protectedRange sqref="Q1140:T1140" name="Rango2_2_7"/>
    <protectedRange sqref="D1182:G1182 D1210:G1210 B1183:C1209 D1183:G1209 B1141:C1181 D1141:G1147 B1211:C1212 D1211:G1212 D1149:G1171 D1172:G1172 D1148:G1148 D1173:G1181 B1210:C1210 B1182:C1182" name="Rango1_41"/>
    <protectedRange sqref="J1141:V1212" name="Rango2_39"/>
    <protectedRange sqref="B1349:G1373 B1375:G1455 B1459:G1489" name="Rango1_45"/>
    <protectedRange sqref="B1456:G1456" name="Rango1_2_9"/>
    <protectedRange sqref="B1457:C1457 D1457:G1457" name="Rango1_3_11"/>
    <protectedRange sqref="B1458:G1458" name="Rango1_4_4"/>
    <protectedRange sqref="B1374:C1374 D1374:G1374" name="Rango1_6_4"/>
    <protectedRange sqref="Q1456:Q1458 S1456:T1458 J1375:V1455 L1374 J1349:V1373 J1459:V1489" name="Rango2_40"/>
    <protectedRange sqref="J1456:P1456 R1456 U1456:V1456" name="Rango2_2_8"/>
    <protectedRange sqref="J1457:P1457 R1457 U1457:V1457" name="Rango2_3_9"/>
    <protectedRange sqref="J1458:P1458 R1458 U1458:V1458" name="Rango2_4_5"/>
    <protectedRange sqref="J1374:K1374 M1374:V1374" name="Rango2_6_2"/>
    <protectedRange sqref="B1490:G1641" name="Rango1_46"/>
    <protectedRange sqref="J1490:V1504 J1506:V1641 J1505 L1505:V1505" name="Rango2_42"/>
    <protectedRange sqref="B1685 B1691 B1692:C1695 B1696 C1710:C1711 B1712:C1713 C1714 B1686:C1690 B1697:C1709 B1642:C1684 D1642:G1755 B1715:C1755" name="Rango1_6"/>
    <protectedRange sqref="C1685" name="Rango1_1_1"/>
    <protectedRange sqref="C1691" name="Rango1_2_11"/>
    <protectedRange sqref="C1696" name="Rango1_3_1"/>
    <protectedRange sqref="B1714 B1710:B1711" name="Rango1_4_5"/>
    <protectedRange sqref="J1642:V1713 J1718:V1755 J1714:J1717 L1714:V1717" name="Rango2_1"/>
    <protectedRange sqref="D1757:G1757 D1756:G1756 B1758:C1759 D1808:G1809 D1758:G1759 B1808:C1809 C1756 B1757:C1757" name="Rango1_10"/>
    <protectedRange sqref="B1756" name="Rango1_2_12"/>
    <protectedRange sqref="D1761:G1767 B1762:C1767 C1761" name="Rango1_1_17_1"/>
    <protectedRange sqref="D1760:G1760 C1760" name="Rango1_6_16_1"/>
    <protectedRange sqref="D1768:G1770 B1768:C1770" name="Rango1_1_18_1"/>
    <protectedRange sqref="D1771:G1773 B1771:C1773" name="Rango1_1_19_1"/>
    <protectedRange sqref="D1774:G1775 D1776:G1776 B1774:C1776" name="Rango1_1_20_1"/>
    <protectedRange sqref="D1777:G1777 B1777:C1777" name="Rango1_1_21_1"/>
    <protectedRange sqref="B1778:C1778 D1778:G1778" name="Rango1_3_1_2"/>
    <protectedRange sqref="B1779:C1779 D1779:G1779" name="Rango1_4_1_2"/>
    <protectedRange sqref="B1780:C1780 D1780:G1780" name="Rango1_5_2_3"/>
    <protectedRange sqref="D1782:G1782 C1782" name="Rango1_1_23_1"/>
    <protectedRange sqref="D1781:G1781 C1781" name="Rango1_1_1_4_1"/>
    <protectedRange sqref="B1781:B1782" name="Rango1_5_1_2_1"/>
    <protectedRange sqref="D1783:G1783" name="Rango1_1_24_1"/>
    <protectedRange sqref="B1783:C1783" name="Rango1_7_2_1"/>
    <protectedRange sqref="B1784:C1784 D1784:G1784" name="Rango1_3_1_1_1_1"/>
    <protectedRange sqref="B1785:C1785 D1785:G1785" name="Rango1_3_2_1_1_1"/>
    <protectedRange sqref="B1786:C1786 D1786:G1786" name="Rango1_3_7_1_1"/>
    <protectedRange sqref="B1787:C1787 D1787:G1787" name="Rango1_3_8_1_1"/>
    <protectedRange sqref="B1788" name="Rango1_3_9_2_1"/>
    <protectedRange sqref="C1788:G1788" name="Rango1_1_2_2_2"/>
    <protectedRange sqref="B1789" name="Rango1_3_9_1_1_1"/>
    <protectedRange sqref="C1789 D1789:G1789" name="Rango1_2_1_2_2"/>
    <protectedRange sqref="B1790:C1790 D1790:G1790" name="Rango1_10_2_2"/>
    <protectedRange sqref="B1791:C1791 D1791:G1791" name="Rango1_11_1_1"/>
    <protectedRange sqref="B1792:C1792 D1792:G1792" name="Rango1_12_2"/>
    <protectedRange sqref="B1793:C1793 D1793:G1793" name="Rango1_13_1_1"/>
    <protectedRange sqref="B1794:C1794 D1794:G1794" name="Rango1_17_1_2"/>
    <protectedRange sqref="B1795:C1795 E1795" name="Rango1_18_1_1"/>
    <protectedRange sqref="F1795" name="Rango1_20_2_1"/>
    <protectedRange sqref="G1795" name="Rango1_21_2_1"/>
    <protectedRange sqref="D1795" name="Rango1_31_1_1"/>
    <protectedRange sqref="B1796:C1796 D1796:G1796" name="Rango1_21_3"/>
    <protectedRange sqref="B1797:C1797 D1797:G1797" name="Rango1_22_1_1"/>
    <protectedRange sqref="B1798:C1798 D1798:G1798" name="Rango1_23_1_1"/>
    <protectedRange sqref="B1799:C1799 D1799:G1799" name="Rango1_29_2_1"/>
    <protectedRange sqref="C1801:C1802 D1801:G1802" name="Rango1_1_31_1"/>
    <protectedRange sqref="B1801:B1802" name="Rango1_5_1_3_1"/>
    <protectedRange sqref="B1800:C1800" name="Rango1_3_10_1_1"/>
    <protectedRange sqref="D1800:G1800" name="Rango1_2_1_1_1_1"/>
    <protectedRange sqref="D1804:G1804 B1804:C1806" name="Rango1_19_3"/>
    <protectedRange sqref="D1805:G1805" name="Rango1_10_3_2"/>
    <protectedRange sqref="B1803:G1803" name="Rango1_12_3_1"/>
    <protectedRange sqref="D1806:G1806" name="Rango1_29_3_1"/>
    <protectedRange sqref="B1807:G1807" name="Rango1_24_3"/>
    <protectedRange sqref="B1760" name="Rango1_6_16_2"/>
    <protectedRange sqref="B1761" name="Rango1_1_17_1_1"/>
    <protectedRange sqref="J1808:V1809 Q1760:T1807 L1770 J1756:V1759" name="Rango2_5"/>
    <protectedRange sqref="U1761:V1763 J1761:P1767 U1765:V1767 U1764 L1769 L1779 L1799" name="Rango2_1_13_1"/>
    <protectedRange sqref="J1760:P1760 U1760:V1760" name="Rango2_6_17_1"/>
    <protectedRange sqref="U1768:V1770 J1768:P1768 J1769:K1770 M1769:P1770" name="Rango2_1_14_1"/>
    <protectedRange sqref="U1771:V1773 J1771:P1773" name="Rango2_1_15_1"/>
    <protectedRange sqref="U1774:V1776 J1774:P1776 L1777 L1798" name="Rango2_1_16_1"/>
    <protectedRange sqref="U1777:V1777 J1777:K1777 M1777:P1777" name="Rango2_1_17_1"/>
    <protectedRange sqref="J1778:K1778 M1778:P1778" name="Rango2_3_2_2"/>
    <protectedRange sqref="J1779:K1779 M1779:P1779" name="Rango2_4_2_2"/>
    <protectedRange sqref="J1780:P1780" name="Rango2_5_2_1"/>
    <protectedRange sqref="U1778:V1778" name="Rango2_3_1_2_2"/>
    <protectedRange sqref="U1779:V1779" name="Rango2_4_1_1_2"/>
    <protectedRange sqref="U1780:V1780" name="Rango2_5_1_1_1"/>
    <protectedRange sqref="L1781 U1782:V1782 J1782:K1782 M1782:P1782" name="Rango2_1_18_1"/>
    <protectedRange sqref="J1781:K1781 M1781:P1781 U1781:V1781" name="Rango2_1_1_2"/>
    <protectedRange sqref="L1782 L1778" name="Rango2_9_3_2_1"/>
    <protectedRange sqref="V1783" name="Rango2_1_19_1"/>
    <protectedRange sqref="U1783" name="Rango2_3_1_3_2"/>
    <protectedRange sqref="J1783:P1783" name="Rango2_7_2"/>
    <protectedRange sqref="K1784 M1784:P1784 U1784" name="Rango2_1_2_1_1_1"/>
    <protectedRange sqref="V1784" name="Rango2_8_1_1_1_1"/>
    <protectedRange sqref="L1784" name="Rango2_9_1_1_1_1"/>
    <protectedRange sqref="K1785 M1785:P1785 U1785" name="Rango2_1_3_1_1_1"/>
    <protectedRange sqref="V1785" name="Rango2_8_2_1_1_1"/>
    <protectedRange sqref="L1785" name="Rango2_9_3_3_1"/>
    <protectedRange sqref="L1789" name="Rango2_9_4_1_1"/>
    <protectedRange sqref="M1786:P1786 K1786 U1786" name="Rango2_1_8_1_1"/>
    <protectedRange sqref="L1786" name="Rango2_9_7_1_1"/>
    <protectedRange sqref="M1787:P1787 K1787 U1787" name="Rango2_1_9_1_1"/>
    <protectedRange sqref="V1787" name="Rango2_8_7_1_1"/>
    <protectedRange sqref="L1787" name="Rango2_9_8_1_1"/>
    <protectedRange sqref="M1788:O1788" name="Rango2_1_10_2_1"/>
    <protectedRange sqref="J1788:K1788 P1788 U1788" name="Rango2_1_1_1_1_1_1"/>
    <protectedRange sqref="V1788" name="Rango2_1_6_1_1_1"/>
    <protectedRange sqref="L1788 L1792" name="Rango2_1_7_1_1_1"/>
    <protectedRange sqref="P1789 M1789" name="Rango2_1_10_1_1_1"/>
    <protectedRange sqref="U1789 N1789:O1789 J1789:K1789" name="Rango2_2_1_1_1_1"/>
    <protectedRange sqref="V1789" name="Rango2_2_5_1_1"/>
    <protectedRange sqref="J1790:P1790 U1790:V1790" name="Rango2_15_1"/>
    <protectedRange sqref="J1791:P1791 U1791:V1791" name="Rango2_16_1_1"/>
    <protectedRange sqref="J1792:K1792 M1792:P1792" name="Rango2_17_3_1"/>
    <protectedRange sqref="U1792:V1792" name="Rango2_18_2_1"/>
    <protectedRange sqref="J1793:P1793" name="Rango2_19_1_1"/>
    <protectedRange sqref="U1793:V1793" name="Rango2_20_1_1"/>
    <protectedRange sqref="J1794:P1794" name="Rango2_27_1_1"/>
    <protectedRange sqref="U1794:V1794" name="Rango2_28_1_1"/>
    <protectedRange sqref="J1795:P1795" name="Rango2_29_1_1"/>
    <protectedRange sqref="U1795:V1795" name="Rango2_30_1_1"/>
    <protectedRange sqref="J1796:P1796 U1796:V1796" name="Rango2_33_1_1"/>
    <protectedRange sqref="J1797:P1797 U1797:V1797" name="Rango2_34_1_1"/>
    <protectedRange sqref="J1798:K1798 U1798:V1798 M1798:P1798" name="Rango2_35_1_1"/>
    <protectedRange sqref="J1799:K1799 U1799:V1799 M1799:P1799" name="Rango2_41_1_1"/>
    <protectedRange sqref="V1801:V1802 J1801:K1802 M1801:M1802" name="Rango2_11_5"/>
    <protectedRange sqref="L1801:L1802 U1801:U1802" name="Rango2_1_20_1"/>
    <protectedRange sqref="N1801:O1802" name="Rango2_7_3_1"/>
    <protectedRange sqref="J1800:K1800 P1801:P1802 M1800:P1800" name="Rango2_1_11_1_1"/>
    <protectedRange sqref="U1800" name="Rango2_2_2_1_1_1"/>
    <protectedRange sqref="V1800" name="Rango2_8_8_1_1"/>
    <protectedRange sqref="J1805:M1806 K1804 U1804:V1806 M1804" name="Rango2_12_2"/>
    <protectedRange sqref="U1803 L1803:L1804 L1800" name="Rango2_1_21_1"/>
    <protectedRange sqref="J1803:K1803 M1803:P1803 J1804 N1804:P1806" name="Rango2_17_4_1"/>
    <protectedRange sqref="V1803" name="Rango2_18_3_1"/>
    <protectedRange sqref="J1807:M1807 U1807:V1807" name="Rango2_13_3"/>
    <protectedRange sqref="N1807:P1807" name="Rango2_17_5_1"/>
    <protectedRange sqref="B1831 B1860 C1830:C1870 B1810:G1824 B1871:C1897 D1830:G1897" name="Rango1_20"/>
    <protectedRange sqref="D1825:G1829 B1857:B1859 B1861 B1865:B1870 B1825:C1829 B1851:B1853 B1832:B1845" name="Rango1_1_2"/>
    <protectedRange sqref="T1810:V1824 L1825:M1829 U1825:U1829 R1825:R1829 O1825:O1829 J1823:O1824 Q1823:R1824 J1810:R1822 P1823:P1826 P1828 J1884:V1884 K1882:V1883 K1885:V1889 J1890:V1896 J1830:V1881 J1897:N1897 P1897:V1897" name="Rango2_35"/>
    <protectedRange sqref="S1810:S1824 V1825:V1829 S1825:T1829 J1825:K1829 P1827:Q1827 N1825:N1829 Q1825:Q1826 P1829:Q1829 Q1828" name="Rango2_1_2"/>
    <protectedRange sqref="J1882" name="Rango2_2_6"/>
    <protectedRange sqref="J1883" name="Rango2_3_6"/>
    <protectedRange sqref="J1885" name="Rango2_4_1"/>
    <protectedRange sqref="J1886" name="Rango2_5_1"/>
    <protectedRange sqref="J1887" name="Rango2_6_7"/>
    <protectedRange sqref="J1888" name="Rango2_7_7"/>
    <protectedRange sqref="J1889" name="Rango2_8_4"/>
    <protectedRange sqref="B1979:G2091" name="Rango1_47"/>
    <protectedRange sqref="P1983:P1984 J1979:V1982 Q1983:V1985 J1983:O1985 S2048:S2050 J1986:V2047 J2048:R2090 T2048:V2091 S2052:S2091 J2091 L2091:R2091" name="Rango2_45"/>
    <protectedRange sqref="B2124 C2128:C2129 B2130:C2131 B2125:C2127 C2132:C2134 B2092:C2123 D2092:G2176 B2135:C2176" name="Rango1_49"/>
    <protectedRange sqref="C2124" name="Rango1_8_5"/>
    <protectedRange sqref="B2129" name="Rango1_4_7"/>
    <protectedRange sqref="B2128" name="Rango1_5_5"/>
    <protectedRange sqref="B2132:B2134" name="Rango1_5_1_4"/>
    <protectedRange sqref="J2130:J2131 L2130:N2131 R2130:U2134 P2130:P2131 J2132:P2134 V2130:V2155 J2135:U2155 J2156:V2176 R2092:V2129 J2092:P2129" name="Rango2_46"/>
    <protectedRange sqref="K2130:K2131" name="Rango2_5_6"/>
    <protectedRange sqref="O2130:O2131" name="Rango2_1_5"/>
    <protectedRange sqref="Q2092:Q2134" name="Rango2_7_9"/>
    <protectedRange sqref="C2217:C2222 D2272:G2273 D2177:G2194 C2203:C2215 D2203:G2226 B2253:C2257 B2239:G2241 C2224:C2225 B2184 B2276:B2277 C2258 B2185:C2194 B2266:C2267 D2253:G2259 B2203:B2213 B2246:G2247 B2270:B2274 B2263:B2264 B2196:G2198 D1140:G1140 B2280:B2286 D2275:G2286 B2177:C2183 B2215:B2226 B2244:G2244" name="Rango1_50"/>
    <protectedRange sqref="C2223" name="Rango1_1_3"/>
    <protectedRange sqref="C2216" name="Rango1_4_9"/>
    <protectedRange sqref="C2264:C2265 C2270 D2264:G2270" name="Rango1_5_7"/>
    <protectedRange sqref="C2271:C2273 B2275:C2275 B2260:D2260 D2271 C2276:C2278 B2279:C2279 C2280:C2286 C2262:D2263 B2268:C2269 C2184 C2226" name="Rango1_7_1"/>
    <protectedRange sqref="E2260:G2260 E2271:G2271 E2262:G2263" name="Rango1_5_2_4"/>
    <protectedRange sqref="B2259:C2259 B2278" name="Rango1_6_5"/>
    <protectedRange sqref="B2195:C2195 D2195:G2195" name="Rango1_10_6"/>
    <protectedRange sqref="B2199:C2199 D2199:G2199" name="Rango1_12_1"/>
    <protectedRange sqref="B2200:C2202 D2200:G2202" name="Rango1_14_3"/>
    <protectedRange sqref="B2227:C2227 B2258 B2265 D2227:G2227" name="Rango1_16_5"/>
    <protectedRange sqref="D2228:G2237" name="Rango1_18_2"/>
    <protectedRange sqref="B2228:C2237" name="Rango1_2_2_2"/>
    <protectedRange sqref="B2238:G2238" name="Rango1_19_5"/>
    <protectedRange sqref="B2242:G2243" name="Rango1_21_6"/>
    <protectedRange sqref="B2245:G2245 B2214" name="Rango1_22_3"/>
    <protectedRange sqref="B2248:G2249" name="Rango1_23_4"/>
    <protectedRange sqref="B2250:C2250 D2250:G2250" name="Rango1_24_4"/>
    <protectedRange sqref="B2251:G2252" name="Rango1_25_3"/>
    <protectedRange sqref="D2261 B2261:C2261" name="Rango1_7_1_1"/>
    <protectedRange sqref="E2261:G2261" name="Rango1_5_2_1_1"/>
    <protectedRange sqref="D2274:G2274" name="Rango1_28_3"/>
    <protectedRange sqref="C2274" name="Rango1_7_3_3"/>
    <protectedRange sqref="U2244:V2244 U2240 V2239:V2241 U2253:V2254 V2255:V2256 L2245 U2257:V2258 U2275:V2275 L2259 V2246:V2247 J2244 J2246:J2247 J2276 V2276 U2264:V2270 L2271 J2272:V2272 J2273 M2273:V2273 J2264:J2270 M2264 L2248 J2203:V2218 J2253:J2258 J2239:J2241 L2228:L2236 U2277:V2277 L2273:L2275 L2277 J2177:V2194 J2196:V2198 J2278:J2286 J2220:V2226 J2219 L2219:V2219 L2253:M2253 L2254:P2254 L2255 L2244:M2244 L2246:M2247 L2265:M2270 L2256:M2258 L2239:M2241 L2276:T2276 L2278:V2280 L2283:V2286 L2281:N2282 P2281:V2282" name="Rango2_47"/>
    <protectedRange sqref="N2244:T2244 N2239:U2239 N2241:U2241 N2240:T2240 N2246:U2247 N2253:T2253" name="Rango2_1_12"/>
    <protectedRange sqref="N2257:T2258 Q2254:T2254 M2255:U2255 N2256:U2256 N2264:T2270" name="Rango2_2_13"/>
    <protectedRange sqref="U2260:V2260 U2271:V2271 J2260 J2275 J2271 U2262:V2263 J2262:J2263 M2271 M2260 L2264 J2277 M2275 M2277 L2262:M2263" name="Rango2_4_6"/>
    <protectedRange sqref="N2260:T2260 N2275:T2275 N2271:T2271 N2262:T2263 N2277:T2277" name="Rango2_2_2_1"/>
    <protectedRange sqref="J2259 U2259:V2259 M2259 U2276" name="Rango2_3_10"/>
    <protectedRange sqref="N2259:T2259" name="Rango2_2_1_3"/>
    <protectedRange sqref="J2195:V2195" name="Rango2_7_10"/>
    <protectedRange sqref="J2199:V2199" name="Rango2_9_2"/>
    <protectedRange sqref="J2200:V2202" name="Rango2_11_6"/>
    <protectedRange sqref="J2227:V2227 L2261 L2249" name="Rango2_13_5"/>
    <protectedRange sqref="L2237" name="Rango2_15_2"/>
    <protectedRange sqref="J2228:J2237 M2228:V2237" name="Rango2_1_2_1"/>
    <protectedRange sqref="L2238" name="Rango2_16_3"/>
    <protectedRange sqref="M2238:V2238 J2238" name="Rango2_1_3_4"/>
    <protectedRange sqref="J2242:J2243 V2242:V2243 L2242:M2243" name="Rango2_18_5"/>
    <protectedRange sqref="N2242:U2243" name="Rango2_1_5_2"/>
    <protectedRange sqref="J2245 V2245 M2245" name="Rango2_19_3"/>
    <protectedRange sqref="N2245:U2245" name="Rango2_1_6_3"/>
    <protectedRange sqref="V2248:V2249 J2248:J2249 M2248:M2249" name="Rango2_20_3"/>
    <protectedRange sqref="N2248:U2249" name="Rango2_1_7_1"/>
    <protectedRange sqref="J2250 V2250 L2250:T2250" name="Rango2_21_2"/>
    <protectedRange sqref="U2250" name="Rango2_1_8_3"/>
    <protectedRange sqref="J2251:J2252 V2251:V2252 L2251:M2252" name="Rango2_22_2"/>
    <protectedRange sqref="N2251:U2252" name="Rango2_1_9_2"/>
    <protectedRange sqref="U2261:V2261 J2261 L2260 M2261" name="Rango2_4_1_2"/>
    <protectedRange sqref="N2261:T2261" name="Rango2_2_2_1_2"/>
    <protectedRange sqref="J2274 M2274:V2274" name="Rango2_24_1"/>
    <protectedRange sqref="J2366:K2367 M2366:V2367 J2287:V2339 J2368:V2374 J2341:V2365 J2340 L2340:V2340" name="Rango2_12"/>
    <protectedRange sqref="B2287:G2374" name="Rango1_2"/>
    <protectedRange sqref="L2366" name="Rango2_1_3"/>
    <protectedRange sqref="L2367" name="Rango2_2_1"/>
    <protectedRange sqref="B2375:C2421 D2375:G2422 B2423:G2433" name="Rango1_3"/>
    <protectedRange sqref="J2429:K2429 M2429:N2429 O2375:V2430 J2375:N2420 L2422 J2423:N2428 J2430:N2430 J2431:V2433" name="Rango2_13"/>
    <protectedRange sqref="B2490 D2473:G2473 B2434:C2486 B2495:C2506 D2490:G2506 D2507:G2522 D2434:G2449 D2525:G2526 B2523:C2524 D2523:G2524 B2527:C2528 D2527:G2528 D2451:G2472 D2474:G2486 D2450:G2450 B2525:C2526 B2507:C2522" name="Rango1_5"/>
    <protectedRange sqref="B2487:C2487 D2487:G2487" name="Rango1_2_1"/>
    <protectedRange sqref="B2491:B2494 B2488:G2488" name="Rango1_3_2"/>
    <protectedRange sqref="B2489:C2489 C2490:C2494 D2489:G2489" name="Rango1_4_1"/>
    <protectedRange sqref="N2488:O2489 Q2487:T2489 L2489 J2490:V2528 J2434:V2486" name="Rango2_19"/>
    <protectedRange sqref="J2487:P2487 U2487:V2487" name="Rango2_2_5"/>
    <protectedRange sqref="J2488:M2488 U2488:V2488 P2488" name="Rango2_3_1"/>
    <protectedRange sqref="J2489:K2489 U2489:V2489 P2489 M2489" name="Rango2_4_8"/>
    <protectedRange sqref="B2544:C2548 B2697:B2699 B2700:C2700 B2539 B2715:C2715 D2534:G2549 B2734:G2734 B2534:C2538 B2529:G2532 B2705:F2705 B2706:G2711 D2697:G2700" name="Rango1_7"/>
    <protectedRange sqref="C2540:C2543" name="Rango1_5_1"/>
    <protectedRange sqref="B2540:B2543" name="Rango1_6_1"/>
    <protectedRange sqref="B2549:C2549 C2698:C2699" name="Rango1_9"/>
    <protectedRange sqref="D2623:G2659 B2623:C2659" name="Rango1_1_7"/>
    <protectedRange sqref="B2660:G2690" name="Rango1_13"/>
    <protectedRange sqref="B2586:C2589 D2586:G2589 D2550:G2584 B2550:C2554 B2556:C2584 B2555:C2555" name="Rango1_18"/>
    <protectedRange sqref="B2585:C2585 D2585:G2585" name="Rango1_11"/>
    <protectedRange sqref="B2590:C2590 D2590:G2590" name="Rango1_17_1"/>
    <protectedRange sqref="B2591:C2591 D2591:G2591" name="Rango1_19_1"/>
    <protectedRange sqref="D2691:G2691" name="Rango1_20_1"/>
    <protectedRange sqref="B2691:C2691" name="Rango1_2_2_1"/>
    <protectedRange sqref="B2692:C2692 D2692:G2692" name="Rango1_22"/>
    <protectedRange sqref="B2693:C2693 D2693:G2693" name="Rango1_23_2"/>
    <protectedRange sqref="C2697 B2694:G2696" name="Rango1_21"/>
    <protectedRange sqref="B2701:C2704" name="Rango1_26_4"/>
    <protectedRange sqref="D2701:G2704 G2705" name="Rango1_29_1"/>
    <protectedRange sqref="B2712:C2712" name="Rango1_15_2"/>
    <protectedRange sqref="D2712:G2712" name="Rango1_16_2"/>
    <protectedRange sqref="C2539" name="Rango1_10_1"/>
    <protectedRange sqref="C2533 D2533:G2533" name="Rango1_2_1_1"/>
    <protectedRange sqref="C2613 D2613:G2613" name="Rango1_10_1_1"/>
    <protectedRange sqref="C2619 D2619:G2619" name="Rango1_10_2_1"/>
    <protectedRange sqref="C2620:G2620" name="Rango1_10_3_1"/>
    <protectedRange sqref="C2622 D2622:G2622" name="Rango1_10_4"/>
    <protectedRange sqref="B2619:B2620" name="Rango1_10_5"/>
    <protectedRange sqref="B2613" name="Rango1_10_7"/>
    <protectedRange sqref="B2622" name="Rango1_10_8"/>
    <protectedRange sqref="B2533" name="Rango1_2_1_2_1"/>
    <protectedRange sqref="D2716:G2716 B2716:C2716" name="Rango1_1_2_3"/>
    <protectedRange sqref="B2717:B2731 D2717:G2731" name="Rango1_14_1"/>
    <protectedRange sqref="C2717:C2731" name="Rango1_9_1"/>
    <protectedRange sqref="D2732:G2732 B2732" name="Rango1_24_2"/>
    <protectedRange sqref="C2732" name="Rango1_9_2_1"/>
    <protectedRange sqref="B2733 D2733:G2733" name="Rango1_4_3"/>
    <protectedRange sqref="C2733" name="Rango1_2_1_1_2"/>
    <protectedRange sqref="J2697:L2697 K2698:L2698 J2699:L2699 K2543:L2543 V2693 N2544:P2548 J2534:L2534 M2553:M2556 V2697:V2700 R2697 P2697:P2698 M2567:M2569 J2700:Q2700 T2700 M2705:Q2705 J2705:K2706 M2706:N2706 J2707:R2707 T2705:T2711 J2708:Q2711 V2705:V2712 U2544:V2548 J2530:K2532 M2530:P2532 J2535:K2539 J2544:K2548 J2715:Q2715 T2715 V2715 J2529:V2529 N2534:V2534 N2543:V2543 S2550:T2556 S2558:T2561 S2563:T2566 S2569:T2573 S2575:T2582 S2584:T2588 S2589:S2591 T2590:T2591 Q2698:T2698 P2699:T2699 M2558:M2564 R2550:R2591 R2623:R2659 K2540:K2542 N2535:P2542 M2534:M2549 R2530:V2532 R2544:T2549 R2535:V2542 J2734:N2734 T2734 V2734 P2706:R2706 P2734:Q2734" name="Rango2_24"/>
    <protectedRange sqref="J2540:J2543" name="Rango2_1_1"/>
    <protectedRange sqref="N2549:P2549 J2698 N2698:O2698 U2549:V2549 U2698:U2711 N2550:O2591 J2549:K2549" name="Rango2_10_3"/>
    <protectedRange sqref="Q2697 S2697:U2697 S2557 S2706:S2707 M2661:M2699 S2562 S2567:S2568 S2574 S2583 Q2550:Q2591 S2623:V2659 J2623:Q2659" name="Rango2_2_9"/>
    <protectedRange sqref="J2660:V2660 R2692:S2693 V2701:V2704 R2701:S2704 N2661:V2690 J2661:L2689 R2712:S2712 J2690 L2690" name="Rango2_6_1"/>
    <protectedRange sqref="N2699:O2699" name="Rango2_9_3"/>
    <protectedRange sqref="J2550:M2552 J2586:L2589 P2586 J2579:L2584 J2565:M2566 P2588:P2589 T2583:V2583 T2557:V2557 J2567:L2569 M2614 M2617 U2550:V2556 U2586:V2588 T2562:V2562 U2558:V2561 T2567:V2568 U2563:V2566 T2574:V2574 U2569:V2573 P2550:P2564 U2575:V2582 U2584:V2584 T2589:V2589 J2553:L2564 P2567:P2584 J2570:M2578 M2579:M2591" name="Rango2_13_2"/>
    <protectedRange sqref="J2585:L2585 P2585 U2585:V2585" name="Rango2_4_9"/>
    <protectedRange sqref="J2590:L2590 P2590 U2590:V2590" name="Rango2_14_1"/>
    <protectedRange sqref="J2691:L2691 N2691:V2691" name="Rango2_17_1"/>
    <protectedRange sqref="J2692:L2692 N2692:Q2692 T2692:V2692" name="Rango2_19_2"/>
    <protectedRange sqref="J2693:L2693 N2693:Q2693 T2693:U2693 T2701:T2704 T2712" name="Rango2_20_4"/>
    <protectedRange sqref="M2557" name="Rango2_13_1_1"/>
    <protectedRange sqref="P2565" name="Rango2_13_2_1"/>
    <protectedRange sqref="P2566" name="Rango2_13_6"/>
    <protectedRange sqref="P2587" name="Rango2_13_7"/>
    <protectedRange sqref="N2697:O2697 N2694:V2696 R2700:S2700 R2705:S2705 R2708:S2711 J2694:L2696 R2715:S2715 R2734:S2734" name="Rango2_12_5"/>
    <protectedRange sqref="J2701:J2704" name="Rango2_21_1"/>
    <protectedRange sqref="K2701:Q2704 L2705:L2706" name="Rango2_22_3"/>
    <protectedRange sqref="J2712:Q2712 U2712" name="Rango2_11_2"/>
    <protectedRange sqref="L2530" name="Rango2_8_1"/>
    <protectedRange sqref="L2531" name="Rango2_18_1"/>
    <protectedRange sqref="L2532" name="Rango2_23_1"/>
    <protectedRange sqref="L2536" name="Rango2_25"/>
    <protectedRange sqref="L2537" name="Rango2_26_1"/>
    <protectedRange sqref="L2538" name="Rango2_27"/>
    <protectedRange sqref="L2539" name="Rango2_28_2"/>
    <protectedRange sqref="L2541" name="Rango2_31_2"/>
    <protectedRange sqref="L2542" name="Rango2_32_1"/>
    <protectedRange sqref="L2544" name="Rango2_33"/>
    <protectedRange sqref="L2545 L2540" name="Rango2_34_2"/>
    <protectedRange sqref="L2546" name="Rango2_35_2"/>
    <protectedRange sqref="L2547" name="Rango2_36_1"/>
    <protectedRange sqref="L2548" name="Rango2_37"/>
    <protectedRange sqref="L2549" name="Rango2_38"/>
    <protectedRange sqref="V2533 L2533:M2533" name="Rango2_8_1_1"/>
    <protectedRange sqref="J2533:K2533" name="Rango2_2_1_1"/>
    <protectedRange sqref="J2613:V2613" name="Rango2_8_2"/>
    <protectedRange sqref="J2618:V2618" name="Rango2_8_3"/>
    <protectedRange sqref="J2619:V2619" name="Rango2_8_4_1"/>
    <protectedRange sqref="J2620:V2620" name="Rango2_8_5"/>
    <protectedRange sqref="L2621:M2621" name="Rango2_8_6"/>
    <protectedRange sqref="J2622:V2622" name="Rango2_8_7"/>
    <protectedRange sqref="J2714" name="Rango2_1_1_5"/>
    <protectedRange sqref="R2716" name="Rango2_7_1"/>
    <protectedRange sqref="S2716:V2716 J2716:Q2716" name="Rango2_2_2_2"/>
    <protectedRange sqref="T2717:T2731 V2717:V2731 K2717:L2731 P2717:R2731" name="Rango2_15_3"/>
    <protectedRange sqref="N2717:O2731 J2717:J2731 U2717:U2731" name="Rango2_10_1_1"/>
    <protectedRange sqref="M2717:M2731 S2717:S2731" name="Rango2_2_3_1"/>
    <protectedRange sqref="T2732 V2732 K2732:L2732 P2732:R2732" name="Rango2_16_2"/>
    <protectedRange sqref="N2732:O2732 J2732 U2732 U2734" name="Rango2_10_2_1"/>
    <protectedRange sqref="M2732 S2732" name="Rango2_2_4_1"/>
    <protectedRange sqref="J2733 V2733 M2733:P2733" name="Rango2_3_3"/>
    <protectedRange sqref="B2735:C2755" name="Rango1_32"/>
    <protectedRange sqref="J2735:V2754 J2755 L2755:V2755" name="Rango2_30"/>
    <protectedRange sqref="D2735:G2755" name="Rango1_33"/>
    <protectedRange sqref="J2756:V2790" name="Rango2_2"/>
    <protectedRange sqref="B2756:G2790" name="Rango1_4"/>
    <protectedRange sqref="J2791:V2810 J2812:V2815 J2811 L2811:V2811" name="Rango2_4"/>
    <protectedRange sqref="B2791:G2815" name="Rango1_16"/>
  </protectedRanges>
  <autoFilter ref="A1:AL2815"/>
  <conditionalFormatting sqref="D914:E914">
    <cfRule type="containsText" priority="34" operator="containsText" text="MEDIO   ">
      <formula>NOT(ISERROR(SEARCH("MEDIO   ",D914)))</formula>
    </cfRule>
  </conditionalFormatting>
  <conditionalFormatting sqref="L874:L912 L914:L953 L1343:L1379">
    <cfRule type="containsText" priority="33" operator="containsText" text="ADMISIÓN">
      <formula>NOT(ISERROR(SEARCH("ADMISIÓN",L874)))</formula>
    </cfRule>
  </conditionalFormatting>
  <conditionalFormatting sqref="U874:U953 U1343:U1420">
    <cfRule type="cellIs" priority="32" operator="equal">
      <formula>"INFRAESTRUCTURA"</formula>
    </cfRule>
  </conditionalFormatting>
  <conditionalFormatting sqref="U950:U951">
    <cfRule type="cellIs" priority="31" operator="equal">
      <formula>"GESTION HUMANA Y DLLO ORGANIZACIONAL"</formula>
    </cfRule>
  </conditionalFormatting>
  <conditionalFormatting sqref="U949">
    <cfRule type="cellIs" priority="30" operator="equal">
      <formula>"GESTION HUMANA Y DLLO ORGANIZACIONAL"</formula>
    </cfRule>
  </conditionalFormatting>
  <conditionalFormatting sqref="U945">
    <cfRule type="cellIs" priority="29" operator="equal">
      <formula>"GESTION HUMANA Y DLLO ORGANIZACIONAL"</formula>
    </cfRule>
  </conditionalFormatting>
  <conditionalFormatting sqref="U935">
    <cfRule type="cellIs" priority="28" operator="equal">
      <formula>"GESTION HUMANA Y DLLO ORGANIZACIONAL"</formula>
    </cfRule>
  </conditionalFormatting>
  <conditionalFormatting sqref="U915">
    <cfRule type="cellIs" priority="27" operator="equal">
      <formula>"GESTION HUMANA Y DLLO ORGANIZACIONAL"</formula>
    </cfRule>
  </conditionalFormatting>
  <conditionalFormatting sqref="U912">
    <cfRule type="cellIs" priority="26" operator="equal">
      <formula>"GESTION HUMANA Y DLLO ORGANIZACIONAL"</formula>
    </cfRule>
  </conditionalFormatting>
  <conditionalFormatting sqref="U893">
    <cfRule type="cellIs" priority="25" operator="equal">
      <formula>"GESTION HUMANA Y DLLO ORGANIZACIONAL"</formula>
    </cfRule>
  </conditionalFormatting>
  <conditionalFormatting sqref="U901">
    <cfRule type="cellIs" priority="24" operator="equal">
      <formula>"GESTION HUMANA Y DLLO ORGANIZACIONAL"</formula>
    </cfRule>
  </conditionalFormatting>
  <conditionalFormatting sqref="D1381:E1381">
    <cfRule type="containsText" priority="22" operator="containsText" text="MEDIO   ">
      <formula>NOT(ISERROR(SEARCH("MEDIO   ",D1381)))</formula>
    </cfRule>
  </conditionalFormatting>
  <conditionalFormatting sqref="L1381:L1420">
    <cfRule type="containsText" priority="21" operator="containsText" text="ADMISIÓN">
      <formula>NOT(ISERROR(SEARCH("ADMISIÓN",L1381)))</formula>
    </cfRule>
  </conditionalFormatting>
  <conditionalFormatting sqref="U1417:U1418">
    <cfRule type="cellIs" priority="19" operator="equal">
      <formula>"GESTION HUMANA Y DLLO ORGANIZACIONAL"</formula>
    </cfRule>
  </conditionalFormatting>
  <conditionalFormatting sqref="U1416">
    <cfRule type="cellIs" priority="18" operator="equal">
      <formula>"GESTION HUMANA Y DLLO ORGANIZACIONAL"</formula>
    </cfRule>
  </conditionalFormatting>
  <conditionalFormatting sqref="U1412">
    <cfRule type="cellIs" priority="17" operator="equal">
      <formula>"GESTION HUMANA Y DLLO ORGANIZACIONAL"</formula>
    </cfRule>
  </conditionalFormatting>
  <conditionalFormatting sqref="U1402">
    <cfRule type="cellIs" priority="16" operator="equal">
      <formula>"GESTION HUMANA Y DLLO ORGANIZACIONAL"</formula>
    </cfRule>
  </conditionalFormatting>
  <conditionalFormatting sqref="U1382">
    <cfRule type="cellIs" priority="15" operator="equal">
      <formula>"GESTION HUMANA Y DLLO ORGANIZACIONAL"</formula>
    </cfRule>
  </conditionalFormatting>
  <conditionalFormatting sqref="U1379">
    <cfRule type="cellIs" priority="14" operator="equal">
      <formula>"GESTION HUMANA Y DLLO ORGANIZACIONAL"</formula>
    </cfRule>
  </conditionalFormatting>
  <conditionalFormatting sqref="U1360">
    <cfRule type="cellIs" priority="13" operator="equal">
      <formula>"GESTION HUMANA Y DLLO ORGANIZACIONAL"</formula>
    </cfRule>
  </conditionalFormatting>
  <conditionalFormatting sqref="U1368">
    <cfRule type="cellIs" priority="12" operator="equal">
      <formula>"GESTION HUMANA Y DLLO ORGANIZACIONAL"</formula>
    </cfRule>
  </conditionalFormatting>
  <conditionalFormatting sqref="D795:E795">
    <cfRule type="containsText" priority="11" operator="containsText" text="MEDIO   ">
      <formula>NOT(ISERROR(SEARCH("MEDIO   ",D795)))</formula>
    </cfRule>
  </conditionalFormatting>
  <conditionalFormatting sqref="L755:L834">
    <cfRule type="containsText" priority="10" operator="containsText" text="ADMISIÓN">
      <formula>NOT(ISERROR(SEARCH("ADMISIÓN",L755)))</formula>
    </cfRule>
  </conditionalFormatting>
  <conditionalFormatting sqref="U755:U834">
    <cfRule type="cellIs" priority="9" operator="equal">
      <formula>"INFRAESTRUCTURA"</formula>
    </cfRule>
  </conditionalFormatting>
  <conditionalFormatting sqref="U831:U832">
    <cfRule type="cellIs" priority="8" operator="equal">
      <formula>"GESTION HUMANA Y DLLO ORGANIZACIONAL"</formula>
    </cfRule>
  </conditionalFormatting>
  <conditionalFormatting sqref="U830">
    <cfRule type="cellIs" priority="7" operator="equal">
      <formula>"GESTION HUMANA Y DLLO ORGANIZACIONAL"</formula>
    </cfRule>
  </conditionalFormatting>
  <conditionalFormatting sqref="U826">
    <cfRule type="cellIs" priority="6" operator="equal">
      <formula>"GESTION HUMANA Y DLLO ORGANIZACIONAL"</formula>
    </cfRule>
  </conditionalFormatting>
  <conditionalFormatting sqref="U816">
    <cfRule type="cellIs" priority="5" operator="equal">
      <formula>"GESTION HUMANA Y DLLO ORGANIZACIONAL"</formula>
    </cfRule>
  </conditionalFormatting>
  <conditionalFormatting sqref="U796">
    <cfRule type="cellIs" priority="4" operator="equal">
      <formula>"GESTION HUMANA Y DLLO ORGANIZACIONAL"</formula>
    </cfRule>
  </conditionalFormatting>
  <conditionalFormatting sqref="U793">
    <cfRule type="cellIs" priority="3" operator="equal">
      <formula>"GESTION HUMANA Y DLLO ORGANIZACIONAL"</formula>
    </cfRule>
  </conditionalFormatting>
  <conditionalFormatting sqref="U774">
    <cfRule type="cellIs" priority="2" operator="equal">
      <formula>"GESTION HUMANA Y DLLO ORGANIZACIONAL"</formula>
    </cfRule>
  </conditionalFormatting>
  <conditionalFormatting sqref="U782">
    <cfRule type="cellIs" priority="1" operator="equal">
      <formula>"GESTION HUMANA Y DLLO ORGANIZACIONAL"</formula>
    </cfRule>
  </conditionalFormatting>
  <dataValidations count="6">
    <dataValidation type="whole" operator="greaterThanOrEqual" allowBlank="1" showInputMessage="1" showErrorMessage="1" sqref="J463 J1642:J1734 J1736:J1744 J1801:J1881 J1884 J1747:J1782 J1788:J1799 J2529:J2590 O1831:O1859 M2423:M2699 J2042:J2134 J2:J221 J474 J465:J466 J1020 O1950:O1978 J533:J534 J538:J539 J549 J554 J556:J557 J609 J560:J607 J527:J530 M609:M832 J1922:J2026 O1335:O1336 J835:J914 J1031:J1343 J1349:J1611 J1890:J1903 O1861:O1870 J1909:J1920 M1349:M2420 J2177:J2370 J2372:J2383 J2423:J2428 J2385:J2420 J2430:J2523 J613:J832 J230:J427 M2:M419 M436:M448 M422:M427 J432 M432 M450:M451 M453:M607 J436:J460 J1023:J1024 J976 J980:J997 J999 J2698 J2701:J2704 M2701:M2704 J2712:J2714 M2712:M2714 J2592:J2617 J2619:J2696 J2716:J2732 M2716:M2732 J2749:J2767 J2735:J2747 J2788:J2815 J2769:J2786 J1345:J1347 M835:M1347 M2735:M1048576 Y2:Y2603">
      <formula1>0</formula1>
    </dataValidation>
    <dataValidation type="list" allowBlank="1" showInputMessage="1" showErrorMessage="1" promptTitle="Seleccionar el nivel de riesgo" sqref="D2617:G2617 D2614:G2614 D2816:G1048576">
      <formula1>#REF!</formula1>
    </dataValidation>
    <dataValidation type="list" allowBlank="1" showInputMessage="1" showErrorMessage="1" promptTitle="Seleccionar el nivel de riesgo" sqref="D823:G832 D822:E822 G822 D755:G821 F833:G834 E833">
      <formula1>#N/A</formula1>
    </dataValidation>
    <dataValidation type="textLength" operator="equal" allowBlank="1" showInputMessage="1" showErrorMessage="1" sqref="C2714">
      <formula1>23</formula1>
    </dataValidation>
    <dataValidation type="list" allowBlank="1" showInputMessage="1" showErrorMessage="1" sqref="L2430:L2433 L2422:L2428 L2375:L2420">
      <formula1>$B$3:$B$24</formula1>
    </dataValidation>
    <dataValidation type="list" allowBlank="1" showInputMessage="1" showErrorMessage="1" sqref="U2617 U2614">
      <formula1>#REF!</formula1>
    </dataValidation>
  </dataValidations>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111">
        <x14:dataValidation type="list" allowBlank="1" showInputMessage="1" showErrorMessage="1">
          <x14:formula1>
            <xm:f>[1]Hoja2!#REF!</xm:f>
          </x14:formula1>
          <xm:sqref>U307 U309:U311 U346 L349:L460 U317 U321 U326 U328 U349:U460 U337</xm:sqref>
        </x14:dataValidation>
        <x14:dataValidation type="list" allowBlank="1" showInputMessage="1" showErrorMessage="1" promptTitle="Seleccionar el nivel de riesgo">
          <x14:formula1>
            <xm:f>'[1]%.'!#REF!</xm:f>
          </x14:formula1>
          <xm:sqref>D451:G460 D349:G433 D434:D450 E436:G450</xm:sqref>
        </x14:dataValidation>
        <x14:dataValidation type="list" allowBlank="1" showInputMessage="1" showErrorMessage="1">
          <x14:formula1>
            <xm:f>'[1]%.'!#REF!</xm:f>
          </x14:formula1>
          <xm:sqref>E435:G435</xm:sqref>
        </x14:dataValidation>
        <x14:dataValidation type="list" allowBlank="1" showInputMessage="1" showErrorMessage="1">
          <x14:formula1>
            <xm:f>'[1]INSTRUCTIVO PARTE 2'!#REF!</xm:f>
          </x14:formula1>
          <xm:sqref>Q349:Q460</xm:sqref>
        </x14:dataValidation>
        <x14:dataValidation type="list" allowBlank="1" showInputMessage="1" showErrorMessage="1">
          <x14:formula1>
            <xm:f>'[3]INSTRUCTIVO PARTE 2'!#REF!</xm:f>
          </x14:formula1>
          <xm:sqref>L1922:L1928 L1898:L1902 U1922:U1928 L1904 U1898:U1904 U1760:U1783 U1801:U1807 L1783 L1760:L1769 L1771:L1777 L1779:L1781 L1798:L1807</xm:sqref>
        </x14:dataValidation>
        <x14:dataValidation type="list" allowBlank="1" showInputMessage="1" showErrorMessage="1">
          <x14:formula1>
            <xm:f>'[3]%.'!#REF!</xm:f>
          </x14:formula1>
          <xm:sqref>D1928:G1928 D1922:G1923 D1925:G1925 D1898:G1904 D1760:G1783 D1801:G1802 D1804:G1804 D1807:G1807</xm:sqref>
        </x14:dataValidation>
        <x14:dataValidation type="list" allowBlank="1" showInputMessage="1" showErrorMessage="1">
          <x14:formula1>
            <xm:f>[4]Hoja2!#REF!</xm:f>
          </x14:formula1>
          <xm:sqref>U65:U66 L999 U1456:U1458 U204:U207 U218:U219 U222:U223 L204 L206:L207 L586:L589 U586:U589 L1456:L1458</xm:sqref>
        </x14:dataValidation>
        <x14:dataValidation type="list" allowBlank="1" showInputMessage="1" showErrorMessage="1">
          <x14:formula1>
            <xm:f>[5]Hoja2!#REF!</xm:f>
          </x14:formula1>
          <xm:sqref>L1903 L1905:L1908 L1910 L1921 L1782 L1784:L1787 L1789 L1778 L1020:L1021</xm:sqref>
        </x14:dataValidation>
        <x14:dataValidation type="list" allowBlank="1" showInputMessage="1" showErrorMessage="1" promptTitle="Seleccionar el nivel de riesgo">
          <x14:formula1>
            <xm:f>'[5]%.'!#REF!</xm:f>
          </x14:formula1>
          <xm:sqref>D1905:G1908 D1020:G1020 D1784:G1787</xm:sqref>
        </x14:dataValidation>
        <x14:dataValidation type="list" allowBlank="1" showInputMessage="1" showErrorMessage="1" promptTitle="Seleccionar el nivel de riesgo">
          <x14:formula1>
            <xm:f>'[6]%.'!#REF!</xm:f>
          </x14:formula1>
          <xm:sqref>D1911:G1912 D1926:G1926 D1790:G1791 D1805:G1805</xm:sqref>
        </x14:dataValidation>
        <x14:dataValidation type="list" allowBlank="1" showInputMessage="1" showErrorMessage="1">
          <x14:formula1>
            <xm:f>[6]Hoja2!#REF!</xm:f>
          </x14:formula1>
          <xm:sqref>U1911:U1912 L1911:L1912 U1790:U1791 L1790:L1791</xm:sqref>
        </x14:dataValidation>
        <x14:dataValidation type="list" allowBlank="1" showInputMessage="1" showErrorMessage="1">
          <x14:formula1>
            <xm:f>[7]Hoja2!#REF!</xm:f>
          </x14:formula1>
          <xm:sqref>U1909:U1910 L1909 U1921 U1788:U1789 L1788 U1800 L1792</xm:sqref>
        </x14:dataValidation>
        <x14:dataValidation type="list" allowBlank="1" showInputMessage="1" showErrorMessage="1" promptTitle="Seleccionar el nivel de riesgo">
          <x14:formula1>
            <xm:f>'[7]%.'!#REF!</xm:f>
          </x14:formula1>
          <xm:sqref>D1909:G1910 D1921:G1921 D1788:G1789 D1800:G1800</xm:sqref>
        </x14:dataValidation>
        <x14:dataValidation type="list" allowBlank="1" showInputMessage="1" showErrorMessage="1" promptTitle="Seleccionar el nivel de riesgo">
          <x14:formula1>
            <xm:f>'[8]%.'!#REF!</xm:f>
          </x14:formula1>
          <xm:sqref>D1913:G1920 D1924:G1924 D1927:G1927 D1792:G1799 D1803:G1803 D1806:G1806</xm:sqref>
        </x14:dataValidation>
        <x14:dataValidation type="list" allowBlank="1" showInputMessage="1" showErrorMessage="1">
          <x14:formula1>
            <xm:f>[8]Hoja2!#REF!</xm:f>
          </x14:formula1>
          <xm:sqref>U1913:U1920 L1913:L1920 U1792:U1799 L1793:L1797</xm:sqref>
        </x14:dataValidation>
        <x14:dataValidation type="list" allowBlank="1" showInputMessage="1" showErrorMessage="1">
          <x14:formula1>
            <xm:f>'[9]INSTRUCTIVO PARTE 2'!#REF!</xm:f>
          </x14:formula1>
          <xm:sqref>Q1898:Q1928</xm:sqref>
        </x14:dataValidation>
        <x14:dataValidation type="list" allowBlank="1" showInputMessage="1" showErrorMessage="1" promptTitle="Seleccionar el nivel de riesgo">
          <x14:formula1>
            <xm:f>'[10]%.'!#REF!</xm:f>
          </x14:formula1>
          <xm:sqref>D1944:G1948 D1825:G1829</xm:sqref>
        </x14:dataValidation>
        <x14:dataValidation type="list" allowBlank="1" showInputMessage="1" showErrorMessage="1">
          <x14:formula1>
            <xm:f>[11]Hoja2!#REF!</xm:f>
          </x14:formula1>
          <xm:sqref>Q1929:Q1943 L1929:L1978 U1929:U1978 Q1949:Q1978</xm:sqref>
        </x14:dataValidation>
        <x14:dataValidation type="list" allowBlank="1" showInputMessage="1" showErrorMessage="1" promptTitle="Seleccionar el nivel de riesgo">
          <x14:formula1>
            <xm:f>'[11]%.'!#REF!</xm:f>
          </x14:formula1>
          <xm:sqref>D1929:G1943 D1949:G1978</xm:sqref>
        </x14:dataValidation>
        <x14:dataValidation type="list" allowBlank="1" showInputMessage="1" showErrorMessage="1" promptTitle="Seleccionar el nivel de riesgo">
          <x14:formula1>
            <xm:f>'[4]%.'!#REF!</xm:f>
          </x14:formula1>
          <xm:sqref>D65:G66 D999:G999 D204:G207 E211:E213 E215:E216 D586:G589 D1456:G1458</xm:sqref>
        </x14:dataValidation>
        <x14:dataValidation type="list" allowBlank="1" showInputMessage="1" showErrorMessage="1">
          <x14:formula1>
            <xm:f>[12]Hoja2!#REF!</xm:f>
          </x14:formula1>
          <xm:sqref>U2:U45 U47:U64 U67:U94 L2:L94 Q2:Q94</xm:sqref>
        </x14:dataValidation>
        <x14:dataValidation type="list" allowBlank="1" showInputMessage="1" showErrorMessage="1" promptTitle="Seleccionar el nivel de riesgo">
          <x14:formula1>
            <xm:f>'[12]%.'!#REF!</xm:f>
          </x14:formula1>
          <xm:sqref>D2:G64 D67:G94</xm:sqref>
        </x14:dataValidation>
        <x14:dataValidation type="list" allowBlank="1" showInputMessage="1" showErrorMessage="1">
          <x14:formula1>
            <xm:f>[13]Hoja2!#REF!</xm:f>
          </x14:formula1>
          <xm:sqref>L95:L203 L208:L229 L205 U220:U221 U208:U217 U95:U202 U224:U229 Q95:Q229</xm:sqref>
        </x14:dataValidation>
        <x14:dataValidation type="list" allowBlank="1" showInputMessage="1" showErrorMessage="1" promptTitle="Seleccionar el nivel de riesgo">
          <x14:formula1>
            <xm:f>'[13]%.'!#REF!</xm:f>
          </x14:formula1>
          <xm:sqref>E214 E208:E210 D95:G203 F208:G229 D208:D229 E217:E229</xm:sqref>
        </x14:dataValidation>
        <x14:dataValidation type="list" allowBlank="1" showInputMessage="1" showErrorMessage="1">
          <x14:formula1>
            <xm:f>[14]Hoja2!#REF!</xm:f>
          </x14:formula1>
          <xm:sqref>U308 U312 U314 U316 U319:U320 U327 U329:U333 U335 U338:U345 U347:U348 U322:U325 U230:U294 U298:U306 L230:L348 Q230:Q348</xm:sqref>
        </x14:dataValidation>
        <x14:dataValidation type="list" allowBlank="1" showInputMessage="1" showErrorMessage="1" promptTitle="Seleccionar el nivel de riesgo">
          <x14:formula1>
            <xm:f>'[14]%.'!#REF!</xm:f>
          </x14:formula1>
          <xm:sqref>D230:G348</xm:sqref>
        </x14:dataValidation>
        <x14:dataValidation type="list" allowBlank="1" showInputMessage="1" showErrorMessage="1" promptTitle="Seleccionar el nivel de riesgo">
          <x14:formula1>
            <xm:f>'[15]%.'!#REF!</xm:f>
          </x14:formula1>
          <xm:sqref>D575:G577</xm:sqref>
        </x14:dataValidation>
        <x14:dataValidation type="list" allowBlank="1" showInputMessage="1" showErrorMessage="1">
          <x14:formula1>
            <xm:f>[15]Hoja2!#REF!</xm:f>
          </x14:formula1>
          <xm:sqref>L575:L576 U575:U577</xm:sqref>
        </x14:dataValidation>
        <x14:dataValidation type="list" allowBlank="1" showInputMessage="1" showErrorMessage="1">
          <x14:formula1>
            <xm:f>[16]Hoja2!#REF!</xm:f>
          </x14:formula1>
          <xm:sqref>L590:L607 L609:L618 L577:L585 L461:L574 U578:U585 U590:U607 U609:U618 U461:U574 Q461:Q618</xm:sqref>
        </x14:dataValidation>
        <x14:dataValidation type="list" allowBlank="1" showInputMessage="1" showErrorMessage="1" promptTitle="Seleccionar el nivel de riesgo">
          <x14:formula1>
            <xm:f>'[16]%.'!#REF!</xm:f>
          </x14:formula1>
          <xm:sqref>D578:G585 D590:G607 D609:G618 D461:G574</xm:sqref>
        </x14:dataValidation>
        <x14:dataValidation type="list" allowBlank="1" showInputMessage="1" showErrorMessage="1">
          <x14:formula1>
            <xm:f>[17]Hoja2!#REF!</xm:f>
          </x14:formula1>
          <xm:sqref>L619:L754 Q619:Q754 U619:U754</xm:sqref>
        </x14:dataValidation>
        <x14:dataValidation type="list" allowBlank="1" showInputMessage="1" showErrorMessage="1" promptTitle="Seleccionar el nivel de riesgo">
          <x14:formula1>
            <xm:f>'[17]%.'!#REF!</xm:f>
          </x14:formula1>
          <xm:sqref>D619:G754 D608:G608</xm:sqref>
        </x14:dataValidation>
        <x14:dataValidation type="list" allowBlank="1" showInputMessage="1" showErrorMessage="1">
          <x14:formula1>
            <xm:f>'[18]INSTRUCTIVO 1'!#REF!</xm:f>
          </x14:formula1>
          <xm:sqref>D833:D834 E834</xm:sqref>
        </x14:dataValidation>
        <x14:dataValidation type="list" allowBlank="1" showInputMessage="1" showErrorMessage="1">
          <x14:formula1>
            <xm:f>'[18]INSTRUCTIVO 2'!#REF!</xm:f>
          </x14:formula1>
          <xm:sqref>U755:U834 L755:L834</xm:sqref>
        </x14:dataValidation>
        <x14:dataValidation type="list" allowBlank="1" showInputMessage="1" showErrorMessage="1" promptTitle="Seleccionar el nivel de riesgo">
          <x14:formula1>
            <xm:f>'[19]%.'!#REF!</xm:f>
          </x14:formula1>
          <xm:sqref>F822</xm:sqref>
        </x14:dataValidation>
        <x14:dataValidation type="list" allowBlank="1" showInputMessage="1" showErrorMessage="1">
          <x14:formula1>
            <xm:f>[20]Hoja2!#REF!</xm:f>
          </x14:formula1>
          <xm:sqref>Q755:Q834</xm:sqref>
        </x14:dataValidation>
        <x14:dataValidation type="list" allowBlank="1" showInputMessage="1" showErrorMessage="1" promptTitle="Seleccionar el nivel de riesgo">
          <x14:formula1>
            <xm:f>'[21]%.'!#REF!</xm:f>
          </x14:formula1>
          <xm:sqref>D980:G998</xm:sqref>
        </x14:dataValidation>
        <x14:dataValidation type="list" allowBlank="1" showInputMessage="1" showErrorMessage="1">
          <x14:formula1>
            <xm:f>[21]Hoja2!#REF!</xm:f>
          </x14:formula1>
          <xm:sqref>U980:U999 L980:L998</xm:sqref>
        </x14:dataValidation>
        <x14:dataValidation type="list" allowBlank="1" showInputMessage="1" showErrorMessage="1">
          <x14:formula1>
            <xm:f>[22]Hoja2!#REF!</xm:f>
          </x14:formula1>
          <xm:sqref>Q835:Q1030 V917 V972:V973 V1015:V1018 L1000:L1019 L835:L979 V1025 L1022:L1030 V1027:V1030 U835:U979 U1000:U1030</xm:sqref>
        </x14:dataValidation>
        <x14:dataValidation type="list" allowBlank="1" showInputMessage="1" showErrorMessage="1" promptTitle="Seleccionar el nivel de riesgo">
          <x14:formula1>
            <xm:f>'[22]%.'!#REF!</xm:f>
          </x14:formula1>
          <xm:sqref>D1000:G1019 D835:G979 D1021:G1030</xm:sqref>
        </x14:dataValidation>
        <x14:dataValidation type="list" allowBlank="1" showInputMessage="1" showErrorMessage="1" promptTitle="Seleccionar el nivel de riesgo">
          <x14:formula1>
            <xm:f>'[23]%.'!#REF!</xm:f>
          </x14:formula1>
          <xm:sqref>D1031:G1139</xm:sqref>
        </x14:dataValidation>
        <x14:dataValidation type="list" allowBlank="1" showInputMessage="1" showErrorMessage="1">
          <x14:formula1>
            <xm:f>[23]Hoja2!#REF!</xm:f>
          </x14:formula1>
          <xm:sqref>L1031:L1140 Q1031:Q1140 U1031:U1140</xm:sqref>
        </x14:dataValidation>
        <x14:dataValidation type="list" allowBlank="1" showInputMessage="1" showErrorMessage="1">
          <x14:formula1>
            <xm:f>[24]Hoja2!#REF!</xm:f>
          </x14:formula1>
          <xm:sqref>L1141:L1212 Q1141:Q1212 U1141:U1212</xm:sqref>
        </x14:dataValidation>
        <x14:dataValidation type="list" allowBlank="1" showInputMessage="1" showErrorMessage="1" promptTitle="Seleccionar el nivel de riesgo">
          <x14:formula1>
            <xm:f>'[24]%.'!#REF!</xm:f>
          </x14:formula1>
          <xm:sqref>D1141:G1212</xm:sqref>
        </x14:dataValidation>
        <x14:dataValidation type="list" allowBlank="1" showInputMessage="1" showErrorMessage="1" promptTitle="Seleccionar el nivel de riesgo">
          <x14:formula1>
            <xm:f>'[25]%.'!#REF!</xm:f>
          </x14:formula1>
          <xm:sqref>D1324:G1324 D1217:G1219 D1274:G1274</xm:sqref>
        </x14:dataValidation>
        <x14:dataValidation type="list" allowBlank="1" showInputMessage="1" showErrorMessage="1">
          <x14:formula1>
            <xm:f>'[26]DATOS DE VALIDACIÓN'!#REF!</xm:f>
          </x14:formula1>
          <xm:sqref>L1220:L1237 L1310:L1323 L1213 L1239:L1308 U1346:U1348 U1213:U1214 U1325:U1342 U1344 U1220:U1323 L1325:L1347 Q1213:Q1348</xm:sqref>
        </x14:dataValidation>
        <x14:dataValidation type="list" allowBlank="1" showInputMessage="1" showErrorMessage="1">
          <x14:formula1>
            <xm:f>[27]Hoja2!#REF!</xm:f>
          </x14:formula1>
          <xm:sqref>L1214:L1219 U1324 L1238 U1215:U1219 L1309 L1324</xm:sqref>
        </x14:dataValidation>
        <x14:dataValidation type="list" allowBlank="1" showInputMessage="1" showErrorMessage="1" promptTitle="Seleccionar el nivel de riesgo">
          <x14:formula1>
            <xm:f>'[26]%.'!#REF!</xm:f>
          </x14:formula1>
          <xm:sqref>D1213:G1216 D1346:G1347 D1220:G1273 D1275:G1323 D1325:G1342</xm:sqref>
        </x14:dataValidation>
        <x14:dataValidation type="list" allowBlank="1" showInputMessage="1" showErrorMessage="1" promptTitle="Seleccionar el nivel de riesgo">
          <x14:formula1>
            <xm:f>'[28]%.'!#REF!</xm:f>
          </x14:formula1>
          <xm:sqref>D1374:G1374</xm:sqref>
        </x14:dataValidation>
        <x14:dataValidation type="list" allowBlank="1" showInputMessage="1" showErrorMessage="1">
          <x14:formula1>
            <xm:f>[28]Hoja2!#REF!</xm:f>
          </x14:formula1>
          <xm:sqref>U1374 Q1374</xm:sqref>
        </x14:dataValidation>
        <x14:dataValidation type="list" allowBlank="1" showInputMessage="1" showErrorMessage="1">
          <x14:formula1>
            <xm:f>[29]Hoja2!#REF!</xm:f>
          </x14:formula1>
          <xm:sqref>L1349:L1455 L1459:L1489 Q1375:Q1454 Q1349:Q1373 Q1459:Q1489 U1375:U1455 U1349:U1373 U1459:U1489</xm:sqref>
        </x14:dataValidation>
        <x14:dataValidation type="list" allowBlank="1" showInputMessage="1" showErrorMessage="1" promptTitle="Seleccionar el nivel de riesgo">
          <x14:formula1>
            <xm:f>'[29]%.'!#REF!</xm:f>
          </x14:formula1>
          <xm:sqref>D1375:G1455 D1349:G1373 D1459:G1489</xm:sqref>
        </x14:dataValidation>
        <x14:dataValidation type="list" allowBlank="1" showInputMessage="1" showErrorMessage="1">
          <x14:formula1>
            <xm:f>[30]Hoja2!#REF!</xm:f>
          </x14:formula1>
          <xm:sqref>Q1490:Q1641 U1490:U1641 L1490:L1641</xm:sqref>
        </x14:dataValidation>
        <x14:dataValidation type="list" allowBlank="1" showInputMessage="1" showErrorMessage="1" promptTitle="Seleccionar el nivel de riesgo">
          <x14:formula1>
            <xm:f>'[30]%.'!#REF!</xm:f>
          </x14:formula1>
          <xm:sqref>D1490:G1641</xm:sqref>
        </x14:dataValidation>
        <x14:dataValidation type="list" allowBlank="1" showInputMessage="1" showErrorMessage="1">
          <x14:formula1>
            <xm:f>[31]Hoja2!#REF!</xm:f>
          </x14:formula1>
          <xm:sqref>L1642:L1755 Q1642:Q1755 U1642:U1755</xm:sqref>
        </x14:dataValidation>
        <x14:dataValidation type="list" allowBlank="1" showInputMessage="1" showErrorMessage="1" promptTitle="Seleccionar el nivel de riesgo">
          <x14:formula1>
            <xm:f>'[31]%.'!#REF!</xm:f>
          </x14:formula1>
          <xm:sqref>D1642:G1755</xm:sqref>
        </x14:dataValidation>
        <x14:dataValidation type="list" allowBlank="1" showInputMessage="1" showErrorMessage="1">
          <x14:formula1>
            <xm:f>'[32]INSTRUCTIVO PARTE 2'!#REF!</xm:f>
          </x14:formula1>
          <xm:sqref>U1756:U1759 U1808:U1809 Q1756:Q1809</xm:sqref>
        </x14:dataValidation>
        <x14:dataValidation type="list" allowBlank="1" showInputMessage="1" showErrorMessage="1" promptTitle="Seleccionar el nivel de riesgo">
          <x14:formula1>
            <xm:f>'[32]%.'!#REF!</xm:f>
          </x14:formula1>
          <xm:sqref>D1756:G1759 D1808:G1809</xm:sqref>
        </x14:dataValidation>
        <x14:dataValidation type="list" operator="greaterThanOrEqual" allowBlank="1" showInputMessage="1" showErrorMessage="1">
          <x14:formula1>
            <xm:f>'[32]INSTRUCTIVO PARTE 2'!#REF!</xm:f>
          </x14:formula1>
          <xm:sqref>L1770 L1808:L1809 L1756:L1759</xm:sqref>
        </x14:dataValidation>
        <x14:dataValidation type="list" allowBlank="1" showInputMessage="1" showErrorMessage="1">
          <x14:formula1>
            <xm:f>[33]Hoja2!#REF!</xm:f>
          </x14:formula1>
          <xm:sqref>Q1810:Q1824 Q1830:Q1897 L1810:L1897 U1810:U1897 D1882</xm:sqref>
        </x14:dataValidation>
        <x14:dataValidation type="list" allowBlank="1" showInputMessage="1" showErrorMessage="1" promptTitle="Seleccionar el nivel de riesgo">
          <x14:formula1>
            <xm:f>'[33]%.'!#REF!</xm:f>
          </x14:formula1>
          <xm:sqref>D1810:G1824 E1882:G1882 D1883:G1897 D1830:G1881</xm:sqref>
        </x14:dataValidation>
        <x14:dataValidation type="list" allowBlank="1" showInputMessage="1" showErrorMessage="1">
          <x14:formula1>
            <xm:f>[34]Hoja2!#REF!</xm:f>
          </x14:formula1>
          <xm:sqref>L1979:L2091 Q1979:Q2091 U1979:U2091</xm:sqref>
        </x14:dataValidation>
        <x14:dataValidation type="list" allowBlank="1" showInputMessage="1" showErrorMessage="1" promptTitle="Seleccionar el nivel de riesgo">
          <x14:formula1>
            <xm:f>'[34]%.'!#REF!</xm:f>
          </x14:formula1>
          <xm:sqref>D1979:G2091</xm:sqref>
        </x14:dataValidation>
        <x14:dataValidation type="list" allowBlank="1" showInputMessage="1" showErrorMessage="1">
          <x14:formula1>
            <xm:f>'[35]%.'!#REF!</xm:f>
          </x14:formula1>
          <xm:sqref>D2092:G2176</xm:sqref>
        </x14:dataValidation>
        <x14:dataValidation type="list" allowBlank="1" showInputMessage="1" showErrorMessage="1">
          <x14:formula1>
            <xm:f>[35]Hoja2!#REF!</xm:f>
          </x14:formula1>
          <xm:sqref>U2174 U2092:U2134 L2092:L2176 Q2092:Q2176</xm:sqref>
        </x14:dataValidation>
        <x14:dataValidation type="list" allowBlank="1" showInputMessage="1" showErrorMessage="1" promptTitle="Seleccionar el nivel de riesgo">
          <x14:formula1>
            <xm:f>'[36]%.'!#REF!</xm:f>
          </x14:formula1>
          <xm:sqref>D2195:G2195 D2199:G2202 D2227:G2238 D2242:G2243 D2245:G2245 D2248:G2252 D2274:G2274</xm:sqref>
        </x14:dataValidation>
        <x14:dataValidation type="list" allowBlank="1" showInputMessage="1" showErrorMessage="1">
          <x14:formula1>
            <xm:f>[36]Hoja2!#REF!</xm:f>
          </x14:formula1>
          <xm:sqref>L2195 L2199:L2202 U2227 L2242:L2243 L2261 L2249:L2252 U2274 Q2195 Q2199:Q2202 Q2227 Q2250 Q2274 U2195 U2199:U2202 L2227 L2237:L2238</xm:sqref>
        </x14:dataValidation>
        <x14:dataValidation type="list" allowBlank="1" showInputMessage="1" showErrorMessage="1" promptTitle="Seleccionar el nivel de riesgo">
          <x14:formula1>
            <xm:f>'[37]%.'!#REF!</xm:f>
          </x14:formula1>
          <xm:sqref>D2271 D2260:D2263</xm:sqref>
        </x14:dataValidation>
        <x14:dataValidation type="list" allowBlank="1" showInputMessage="1" showErrorMessage="1">
          <x14:formula1>
            <xm:f>[37]Hoja2!#REF!</xm:f>
          </x14:formula1>
          <xm:sqref>U2271 L2262:L2264 U2259:U2263 L2260 U2276</xm:sqref>
        </x14:dataValidation>
        <x14:dataValidation type="list" allowBlank="1" showInputMessage="1" showErrorMessage="1" promptTitle="Seleccionar el nivel de riesgo">
          <x14:formula1>
            <xm:f>'[38]%.'!#REF!</xm:f>
          </x14:formula1>
          <xm:sqref>D2264:G2270 E2271:G2271 E2260:G2263</xm:sqref>
        </x14:dataValidation>
        <x14:dataValidation type="list" allowBlank="1" showInputMessage="1" showErrorMessage="1" promptTitle="Seleccionar el nivel de riesgo">
          <x14:formula1>
            <xm:f>'[39]%.'!#REF!</xm:f>
          </x14:formula1>
          <xm:sqref>D2253:G2259 D2272:G2273 D2203:G2226 D2239:G2241 D2244:G2244 D2246:G2247 D2177:G2194 D2196:G2198 D2275:G2286 D1140:G1140</xm:sqref>
        </x14:dataValidation>
        <x14:dataValidation type="list" allowBlank="1" showInputMessage="1" showErrorMessage="1">
          <x14:formula1>
            <xm:f>[40]Hoja2!#REF!</xm:f>
          </x14:formula1>
          <xm:sqref>U2228:U2239 U2241:U2243 Q2228:Q2249 U2245:U2252 Q2251:Q2253</xm:sqref>
        </x14:dataValidation>
        <x14:dataValidation type="list" allowBlank="1" showInputMessage="1" showErrorMessage="1">
          <x14:formula1>
            <xm:f>[39]Hoja2!#REF!</xm:f>
          </x14:formula1>
          <xm:sqref>Q2203:Q2226 Q2272:Q2273 Q2177:Q2194 Q2276 Q2196:Q2198 Q2278:Q2286 U2203:U2226 U2240 U2244 U2264:U2270 U2253:U2254 U2257:U2258 U2272:U2273 U2177:U2194 U2275 U2196:U2198 U2277:U2286 L2203:L2226 L2244:L2248 L2239:L2241 L2228:L2236 L2253:L2259 L2177:L2194 L2196:L2198 L2265:L2286</xm:sqref>
        </x14:dataValidation>
        <x14:dataValidation type="list" allowBlank="1" showInputMessage="1" showErrorMessage="1">
          <x14:formula1>
            <xm:f>[41]Hoja2!#REF!</xm:f>
          </x14:formula1>
          <xm:sqref>U2255:U2256 Q2254:Q2271 Q2275 Q2277</xm:sqref>
        </x14:dataValidation>
        <x14:dataValidation type="list" allowBlank="1" showInputMessage="1" showErrorMessage="1">
          <x14:formula1>
            <xm:f>[42]Hoja2!#REF!</xm:f>
          </x14:formula1>
          <xm:sqref>U2287:U2374 L2287:L2365 L2368:L2374 Q2287:Q2374</xm:sqref>
        </x14:dataValidation>
        <x14:dataValidation type="list" allowBlank="1" showInputMessage="1" showErrorMessage="1" promptTitle="Seleccionar el nivel de riesgo">
          <x14:formula1>
            <xm:f>'[42]%.'!#REF!</xm:f>
          </x14:formula1>
          <xm:sqref>D2287:G2374</xm:sqref>
        </x14:dataValidation>
        <x14:dataValidation type="list" allowBlank="1" showInputMessage="1" showErrorMessage="1">
          <x14:formula1>
            <xm:f>[43]Hoja2!#REF!</xm:f>
          </x14:formula1>
          <xm:sqref>L2366:L2367</xm:sqref>
        </x14:dataValidation>
        <x14:dataValidation type="list" allowBlank="1" showInputMessage="1" showErrorMessage="1" promptTitle="Seleccionar el nivel de riesgo">
          <x14:formula1>
            <xm:f>'[44]%.'!#REF!</xm:f>
          </x14:formula1>
          <xm:sqref>D2375:G2420 D2423:G2433</xm:sqref>
        </x14:dataValidation>
        <x14:dataValidation type="list" allowBlank="1" showInputMessage="1" showErrorMessage="1">
          <x14:formula1>
            <xm:f>'[44]INSTRUCTIVO PARTE 2'!#REF!</xm:f>
          </x14:formula1>
          <xm:sqref>Q2375:Q2433 U2375:U2433</xm:sqref>
        </x14:dataValidation>
        <x14:dataValidation type="list" allowBlank="1" showInputMessage="1" showErrorMessage="1">
          <x14:formula1>
            <xm:f>[45]Hoja2!#REF!</xm:f>
          </x14:formula1>
          <xm:sqref>L2487:L2488 U2487:U2489</xm:sqref>
        </x14:dataValidation>
        <x14:dataValidation type="list" allowBlank="1" showInputMessage="1" showErrorMessage="1" promptTitle="Seleccionar el nivel de riesgo">
          <x14:formula1>
            <xm:f>'[45]%.'!#REF!</xm:f>
          </x14:formula1>
          <xm:sqref>D2487:G2489</xm:sqref>
        </x14:dataValidation>
        <x14:dataValidation type="list" allowBlank="1" showInputMessage="1" showErrorMessage="1">
          <x14:formula1>
            <xm:f>[46]Hoja2!#REF!</xm:f>
          </x14:formula1>
          <xm:sqref>L2434:L2486 L2489:L2528 U2434:U2486 U2490:U2527 Q2434:Q2528</xm:sqref>
        </x14:dataValidation>
        <x14:dataValidation type="list" allowBlank="1" showInputMessage="1" showErrorMessage="1" promptTitle="Seleccionar el nivel de riesgo">
          <x14:formula1>
            <xm:f>'[46]%.'!#REF!</xm:f>
          </x14:formula1>
          <xm:sqref>D2434:G2486 D2490:G2528</xm:sqref>
        </x14:dataValidation>
        <x14:dataValidation type="list" allowBlank="1" showInputMessage="1" showErrorMessage="1" promptTitle="Seleccionar el nivel de riesgo">
          <x14:formula1>
            <xm:f>'[47]%.'!#REF!</xm:f>
          </x14:formula1>
          <xm:sqref>D2717:G2732</xm:sqref>
        </x14:dataValidation>
        <x14:dataValidation type="list" allowBlank="1" showInputMessage="1" showErrorMessage="1">
          <x14:formula1>
            <xm:f>[48]Hoja2!#REF!</xm:f>
          </x14:formula1>
          <xm:sqref>U2716</xm:sqref>
        </x14:dataValidation>
        <x14:dataValidation type="list" allowBlank="1" showInputMessage="1" showErrorMessage="1" promptTitle="Seleccionar el nivel de riesgo">
          <x14:formula1>
            <xm:f>'[48]%.'!#REF!</xm:f>
          </x14:formula1>
          <xm:sqref>D2716:G2716</xm:sqref>
        </x14:dataValidation>
        <x14:dataValidation type="list" allowBlank="1" showInputMessage="1" showErrorMessage="1" promptTitle="Seleccionar el nivel de riesgo">
          <x14:formula1>
            <xm:f>'[49]%.'!#REF!</xm:f>
          </x14:formula1>
          <xm:sqref>D2623:G2659</xm:sqref>
        </x14:dataValidation>
        <x14:dataValidation type="list" allowBlank="1" showInputMessage="1" showErrorMessage="1">
          <x14:formula1>
            <xm:f>[50]Hoja2!#REF!</xm:f>
          </x14:formula1>
          <xm:sqref>Q2621 U2621</xm:sqref>
        </x14:dataValidation>
        <x14:dataValidation type="list" allowBlank="1" showInputMessage="1" showErrorMessage="1" promptTitle="Seleccionar el nivel de riesgo">
          <x14:formula1>
            <xm:f>'[50]%.'!#REF!</xm:f>
          </x14:formula1>
          <xm:sqref>D2621:G2621</xm:sqref>
        </x14:dataValidation>
        <x14:dataValidation type="list" allowBlank="1" showInputMessage="1" showErrorMessage="1" promptTitle="Seleccionar el nivel de riesgo">
          <x14:formula1>
            <xm:f>'[51]%.'!#REF!</xm:f>
          </x14:formula1>
          <xm:sqref>D2592:G2613 D2615:G2616 D2618:G2620 D2622:G2622 D2713:G2715</xm:sqref>
        </x14:dataValidation>
        <x14:dataValidation type="list" allowBlank="1" showInputMessage="1" showErrorMessage="1">
          <x14:formula1>
            <xm:f>[51]Hoja2!#REF!</xm:f>
          </x14:formula1>
          <xm:sqref>Q2733 U2733 Q2533 U2533 Q2592:Q2613 U2592:U2613 Q2713:Q2714 Q2615:Q2616 U2615:U2616 U2713:U2715 Q2618:Q2620 U2618:U2620 Q2622 U2622</xm:sqref>
        </x14:dataValidation>
        <x14:dataValidation type="list" allowBlank="1" showInputMessage="1" showErrorMessage="1" promptTitle="Seleccionar el nivel de riesgo">
          <x14:formula1>
            <xm:f>'[52]%.'!#REF!</xm:f>
          </x14:formula1>
          <xm:sqref>D2533:G2533</xm:sqref>
        </x14:dataValidation>
        <x14:dataValidation type="list" allowBlank="1" showInputMessage="1" showErrorMessage="1" promptTitle="Seleccionar el nivel de riesgo">
          <x14:formula1>
            <xm:f>'[53]%.'!#REF!</xm:f>
          </x14:formula1>
          <xm:sqref>D2660:G2690</xm:sqref>
        </x14:dataValidation>
        <x14:dataValidation type="list" allowBlank="1" showInputMessage="1" showErrorMessage="1" promptTitle="Seleccionar el nivel de riesgo">
          <x14:formula1>
            <xm:f>'[54]%.'!#REF!</xm:f>
          </x14:formula1>
          <xm:sqref>D2694:G2696</xm:sqref>
        </x14:dataValidation>
        <x14:dataValidation type="list" allowBlank="1" showInputMessage="1" showErrorMessage="1">
          <x14:formula1>
            <xm:f>[55]Hoja2!#REF!</xm:f>
          </x14:formula1>
          <xm:sqref>U2529:U2532 U2534:U2548</xm:sqref>
        </x14:dataValidation>
        <x14:dataValidation type="list" allowBlank="1" showInputMessage="1" showErrorMessage="1">
          <x14:formula1>
            <xm:f>[54]Hoja2!#REF!</xm:f>
          </x14:formula1>
          <xm:sqref>U2694:U2696</xm:sqref>
        </x14:dataValidation>
        <x14:dataValidation type="list" allowBlank="1" showInputMessage="1" showErrorMessage="1" promptTitle="Seleccionar el nivel de riesgo">
          <x14:formula1>
            <xm:f>'[56]%.'!#REF!</xm:f>
          </x14:formula1>
          <xm:sqref>D2585:G2585 D2590:G2591</xm:sqref>
        </x14:dataValidation>
        <x14:dataValidation type="list" allowBlank="1" showInputMessage="1" showErrorMessage="1">
          <x14:formula1>
            <xm:f>[56]Hoja2!#REF!</xm:f>
          </x14:formula1>
          <xm:sqref>U2585 U2590</xm:sqref>
        </x14:dataValidation>
        <x14:dataValidation type="list" allowBlank="1" showInputMessage="1" showErrorMessage="1" promptTitle="Seleccionar el nivel de riesgo">
          <x14:formula1>
            <xm:f>'[57]%.'!#REF!</xm:f>
          </x14:formula1>
          <xm:sqref>D2550:G2584 D2586:G2589</xm:sqref>
        </x14:dataValidation>
        <x14:dataValidation type="list" allowBlank="1" showInputMessage="1" showErrorMessage="1">
          <x14:formula1>
            <xm:f>[57]Hoja2!#REF!</xm:f>
          </x14:formula1>
          <xm:sqref>U2550:U2584 U2586:U2589</xm:sqref>
        </x14:dataValidation>
        <x14:dataValidation type="list" allowBlank="1" showInputMessage="1" showErrorMessage="1">
          <x14:formula1>
            <xm:f>[53]Hoja2!#REF!</xm:f>
          </x14:formula1>
          <xm:sqref>U2660:U2690 V2701:V2704</xm:sqref>
        </x14:dataValidation>
        <x14:dataValidation type="list" allowBlank="1" showInputMessage="1" showErrorMessage="1">
          <x14:formula1>
            <xm:f>[49]Hoja2!#REF!</xm:f>
          </x14:formula1>
          <xm:sqref>U2697 U2623:U2659</xm:sqref>
        </x14:dataValidation>
        <x14:dataValidation type="list" allowBlank="1" showInputMessage="1" showErrorMessage="1" promptTitle="Seleccionar el nivel de riesgo">
          <x14:formula1>
            <xm:f>'[58]%.'!#REF!</xm:f>
          </x14:formula1>
          <xm:sqref>D2691:G2693 D2701:G2704 D2712:G2712 G2705</xm:sqref>
        </x14:dataValidation>
        <x14:dataValidation type="list" allowBlank="1" showInputMessage="1" showErrorMessage="1">
          <x14:formula1>
            <xm:f>[58]Hoja2!#REF!</xm:f>
          </x14:formula1>
          <xm:sqref>U2717:U2732 U2734 U2549 U2691:U2693 U2698:U2712</xm:sqref>
        </x14:dataValidation>
        <x14:dataValidation type="list" allowBlank="1" showInputMessage="1" showErrorMessage="1" promptTitle="Seleccionar el nivel de riesgo">
          <x14:formula1>
            <xm:f>'[55]%.'!#REF!</xm:f>
          </x14:formula1>
          <xm:sqref>D2534:G2549 D2697:G2699 D2707:G2707 D2529:G2532</xm:sqref>
        </x14:dataValidation>
        <x14:dataValidation type="list" allowBlank="1" showInputMessage="1" showErrorMessage="1">
          <x14:formula1>
            <xm:f>[59]Hoja2!#REF!</xm:f>
          </x14:formula1>
          <xm:sqref>L2735:L2755 Q2735:Q2755 U2735:U2755</xm:sqref>
        </x14:dataValidation>
        <x14:dataValidation type="list" allowBlank="1" showInputMessage="1" showErrorMessage="1" promptTitle="Seleccionar el nivel de riesgo">
          <x14:formula1>
            <xm:f>'[59]%.'!#REF!</xm:f>
          </x14:formula1>
          <xm:sqref>D2735:G2755</xm:sqref>
        </x14:dataValidation>
        <x14:dataValidation type="list" allowBlank="1" showInputMessage="1" showErrorMessage="1">
          <x14:formula1>
            <xm:f>[60]Hoja2!#REF!</xm:f>
          </x14:formula1>
          <xm:sqref>U2756:U2790 L2756:L2790 Q2756:Q2790</xm:sqref>
        </x14:dataValidation>
        <x14:dataValidation type="list" allowBlank="1" showInputMessage="1" showErrorMessage="1" promptTitle="Seleccionar el nivel de riesgo">
          <x14:formula1>
            <xm:f>'[60]%.'!#REF!</xm:f>
          </x14:formula1>
          <xm:sqref>D2756:G2790</xm:sqref>
        </x14:dataValidation>
        <x14:dataValidation type="list" allowBlank="1" showInputMessage="1" showErrorMessage="1">
          <x14:formula1>
            <xm:f>[61]Hoja2!#REF!</xm:f>
          </x14:formula1>
          <xm:sqref>U2791:U2815 L2791:L2815 Q2791:Q2815</xm:sqref>
        </x14:dataValidation>
        <x14:dataValidation type="list" allowBlank="1" showInputMessage="1" showErrorMessage="1" promptTitle="Seleccionar el nivel de riesgo">
          <x14:formula1>
            <xm:f>'[61]%.'!#REF!</xm:f>
          </x14:formula1>
          <xm:sqref>D2791:G2815</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C17"/>
  <sheetViews>
    <sheetView showGridLines="0" workbookViewId="0">
      <selection activeCell="D22" sqref="D22"/>
    </sheetView>
  </sheetViews>
  <sheetFormatPr baseColWidth="10" defaultRowHeight="15" x14ac:dyDescent="0.25"/>
  <cols>
    <col min="1" max="1" width="18.5703125" bestFit="1" customWidth="1"/>
    <col min="2" max="2" width="28.28515625" customWidth="1"/>
    <col min="3" max="3" width="36" bestFit="1" customWidth="1"/>
  </cols>
  <sheetData>
    <row r="1" spans="1:3" x14ac:dyDescent="0.25">
      <c r="A1" s="302" t="s">
        <v>211</v>
      </c>
      <c r="B1" s="302"/>
      <c r="C1" s="302"/>
    </row>
    <row r="3" spans="1:3" x14ac:dyDescent="0.25">
      <c r="A3" s="44" t="s">
        <v>150</v>
      </c>
      <c r="B3" s="44" t="s">
        <v>208</v>
      </c>
      <c r="C3" t="s">
        <v>209</v>
      </c>
    </row>
    <row r="4" spans="1:3" x14ac:dyDescent="0.25">
      <c r="A4" s="2" t="s">
        <v>17</v>
      </c>
      <c r="B4" s="2" t="s">
        <v>152</v>
      </c>
      <c r="C4" s="45">
        <v>57372377733.884682</v>
      </c>
    </row>
    <row r="5" spans="1:3" x14ac:dyDescent="0.25">
      <c r="B5" s="2" t="s">
        <v>75</v>
      </c>
      <c r="C5" s="45">
        <v>1390881699211.8911</v>
      </c>
    </row>
    <row r="6" spans="1:3" x14ac:dyDescent="0.25">
      <c r="A6" s="46" t="s">
        <v>205</v>
      </c>
      <c r="B6" s="46"/>
      <c r="C6" s="46">
        <v>1448254076945.7759</v>
      </c>
    </row>
    <row r="7" spans="1:3" x14ac:dyDescent="0.25">
      <c r="A7" s="2" t="s">
        <v>24</v>
      </c>
      <c r="B7" s="2" t="s">
        <v>75</v>
      </c>
      <c r="C7" s="45">
        <v>98498890.534474745</v>
      </c>
    </row>
    <row r="8" spans="1:3" x14ac:dyDescent="0.25">
      <c r="A8" s="46" t="s">
        <v>205</v>
      </c>
      <c r="B8" s="46"/>
      <c r="C8" s="46">
        <v>98498890.534474745</v>
      </c>
    </row>
    <row r="9" spans="1:3" x14ac:dyDescent="0.25">
      <c r="A9" s="2" t="s">
        <v>23</v>
      </c>
      <c r="B9" s="2" t="s">
        <v>152</v>
      </c>
      <c r="C9" s="45">
        <v>0</v>
      </c>
    </row>
    <row r="10" spans="1:3" x14ac:dyDescent="0.25">
      <c r="A10" s="46" t="s">
        <v>205</v>
      </c>
      <c r="B10" s="46"/>
      <c r="C10" s="46">
        <v>0</v>
      </c>
    </row>
    <row r="11" spans="1:3" x14ac:dyDescent="0.25">
      <c r="A11" s="2" t="s">
        <v>90</v>
      </c>
      <c r="B11" s="2" t="s">
        <v>75</v>
      </c>
      <c r="C11" s="45">
        <v>234826273.63882494</v>
      </c>
    </row>
    <row r="12" spans="1:3" x14ac:dyDescent="0.25">
      <c r="A12" s="46" t="s">
        <v>205</v>
      </c>
      <c r="B12" s="46"/>
      <c r="C12" s="46">
        <v>234826273.63882494</v>
      </c>
    </row>
    <row r="13" spans="1:3" x14ac:dyDescent="0.25">
      <c r="A13" s="2" t="s">
        <v>199</v>
      </c>
      <c r="B13" s="2" t="s">
        <v>75</v>
      </c>
      <c r="C13" s="45">
        <v>0</v>
      </c>
    </row>
    <row r="14" spans="1:3" x14ac:dyDescent="0.25">
      <c r="A14" s="46" t="s">
        <v>205</v>
      </c>
      <c r="B14" s="46"/>
      <c r="C14" s="46">
        <v>0</v>
      </c>
    </row>
    <row r="15" spans="1:3" hidden="1" x14ac:dyDescent="0.25">
      <c r="A15" s="2" t="s">
        <v>200</v>
      </c>
      <c r="B15" s="2" t="s">
        <v>200</v>
      </c>
      <c r="C15" s="45"/>
    </row>
    <row r="16" spans="1:3" hidden="1" x14ac:dyDescent="0.25">
      <c r="A16" s="2" t="s">
        <v>205</v>
      </c>
      <c r="B16" s="2"/>
      <c r="C16" s="45"/>
    </row>
    <row r="17" spans="1:3" x14ac:dyDescent="0.25">
      <c r="A17" s="47" t="s">
        <v>210</v>
      </c>
      <c r="B17" s="47"/>
      <c r="C17" s="47">
        <v>1448587402109.9492</v>
      </c>
    </row>
  </sheetData>
  <mergeCells count="1">
    <mergeCell ref="A1:C1"/>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0"/>
  <sheetViews>
    <sheetView showGridLines="0" zoomScale="150" zoomScaleNormal="150" workbookViewId="0">
      <selection activeCell="D4" sqref="D4"/>
    </sheetView>
  </sheetViews>
  <sheetFormatPr baseColWidth="10" defaultRowHeight="15" x14ac:dyDescent="0.25"/>
  <sheetData>
    <row r="1" spans="1:2" x14ac:dyDescent="0.25">
      <c r="A1" s="305" t="s">
        <v>36</v>
      </c>
      <c r="B1" s="305"/>
    </row>
    <row r="2" spans="1:2" x14ac:dyDescent="0.25">
      <c r="A2" s="1" t="s">
        <v>0</v>
      </c>
      <c r="B2" s="4">
        <v>1</v>
      </c>
    </row>
    <row r="3" spans="1:2" x14ac:dyDescent="0.25">
      <c r="A3" s="1" t="s">
        <v>48</v>
      </c>
      <c r="B3" s="4">
        <v>0.5</v>
      </c>
    </row>
    <row r="4" spans="1:2" x14ac:dyDescent="0.25">
      <c r="A4" s="1" t="s">
        <v>1</v>
      </c>
      <c r="B4" s="4">
        <v>0.05</v>
      </c>
    </row>
    <row r="5" spans="1:2" x14ac:dyDescent="0.25">
      <c r="A5" s="2"/>
      <c r="B5" s="2"/>
    </row>
    <row r="6" spans="1:2" x14ac:dyDescent="0.25">
      <c r="A6" s="305" t="s">
        <v>37</v>
      </c>
      <c r="B6" s="305"/>
    </row>
    <row r="7" spans="1:2" x14ac:dyDescent="0.25">
      <c r="A7" s="1" t="s">
        <v>4</v>
      </c>
      <c r="B7" s="4">
        <v>0.5</v>
      </c>
    </row>
    <row r="8" spans="1:2" x14ac:dyDescent="0.25">
      <c r="A8" s="1" t="s">
        <v>5</v>
      </c>
      <c r="B8" s="4">
        <v>0.25</v>
      </c>
    </row>
    <row r="9" spans="1:2" x14ac:dyDescent="0.25">
      <c r="A9" s="1" t="s">
        <v>6</v>
      </c>
      <c r="B9" s="4">
        <v>0.1</v>
      </c>
    </row>
    <row r="10" spans="1:2" x14ac:dyDescent="0.25">
      <c r="A10" s="1" t="s">
        <v>7</v>
      </c>
      <c r="B10" s="4">
        <v>0</v>
      </c>
    </row>
  </sheetData>
  <mergeCells count="2">
    <mergeCell ref="A1:B1"/>
    <mergeCell ref="A6:B6"/>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8</vt:i4>
      </vt:variant>
    </vt:vector>
  </HeadingPairs>
  <TitlesOfParts>
    <vt:vector size="8" baseType="lpstr">
      <vt:lpstr>INSTRUCTIVO</vt:lpstr>
      <vt:lpstr>CONCOSLIDADO DEMANDADO</vt:lpstr>
      <vt:lpstr>INFLAC PROYECTADA</vt:lpstr>
      <vt:lpstr>INSTRUCTIVO PARTE 2</vt:lpstr>
      <vt:lpstr>informe de comunicaciones</vt:lpstr>
      <vt:lpstr>DEMANDADO</vt:lpstr>
      <vt:lpstr>CONSOLIDADO DEMANDANTE</vt:lpstr>
      <vt:lpstr>%.</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CLAUDIA</dc:creator>
  <cp:lastModifiedBy>CLAUDIA ANDREA CIFUENTES HINCAPIE</cp:lastModifiedBy>
  <dcterms:created xsi:type="dcterms:W3CDTF">2020-08-06T23:11:31Z</dcterms:created>
  <dcterms:modified xsi:type="dcterms:W3CDTF">2020-10-01T20:06:19Z</dcterms:modified>
</cp:coreProperties>
</file>